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Default Extension="bin" ContentType="application/vnd.openxmlformats-officedocument.spreadsheetml.printerSettings"/>
  <Default Extension="png" ContentType="image/png"/>
  <Override PartName="/xl/drawings/drawing9.xml" ContentType="application/vnd.openxmlformats-officedocument.drawing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jpeg" ContentType="image/jpeg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4.xml" ContentType="application/vnd.openxmlformats-officedocument.spreadsheetml.comments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drawings/drawing10.xml" ContentType="application/vnd.openxmlformats-officedocument.drawing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240" yWindow="105" windowWidth="14805" windowHeight="8010" tabRatio="628"/>
  </bookViews>
  <sheets>
    <sheet name="How to Use" sheetId="22" r:id="rId1"/>
    <sheet name="Menu" sheetId="1" r:id="rId2"/>
    <sheet name="Register" sheetId="2" r:id="rId3"/>
    <sheet name="6" sheetId="14" r:id="rId4"/>
    <sheet name="7" sheetId="13" r:id="rId5"/>
    <sheet name="8" sheetId="16" r:id="rId6"/>
    <sheet name="key" sheetId="5" state="hidden" r:id="rId7"/>
    <sheet name="R.No. Entery" sheetId="6" r:id="rId8"/>
    <sheet name="Teacher &amp; Sub wise Report " sheetId="10" r:id="rId9"/>
    <sheet name="Result Sheet" sheetId="28" r:id="rId10"/>
    <sheet name="Prapatra B By H.M." sheetId="17" r:id="rId11"/>
    <sheet name="VIII S.M." sheetId="26" r:id="rId12"/>
    <sheet name="All Sub. 20%" sheetId="27" r:id="rId13"/>
    <sheet name="Final Report Card" sheetId="18" r:id="rId14"/>
    <sheet name="Student Profile" sheetId="29" r:id="rId15"/>
  </sheets>
  <definedNames>
    <definedName name="_xlnm._FilterDatabase" localSheetId="2" hidden="1">Register!$AF$6:$AI$6</definedName>
    <definedName name="_xlnm.Print_Area" localSheetId="12">'All Sub. 20%'!$A$1:$X$100</definedName>
    <definedName name="_xlnm.Print_Area" localSheetId="13">'Final Report Card'!$A$1:$S$36</definedName>
    <definedName name="_xlnm.Print_Area" localSheetId="10">'Prapatra B By H.M.'!$A$1:$AG$30</definedName>
    <definedName name="_xlnm.Print_Area" localSheetId="8">'Teacher &amp; Sub wise Report '!$A$2:$BQ$34,'Teacher &amp; Sub wise Report '!$A$36:$BQ$200</definedName>
    <definedName name="_xlnm.Print_Area" localSheetId="11">'VIII S.M.'!$A$1:$L$94,'VIII S.M.'!$T$1:$AD$94</definedName>
  </definedNames>
  <calcPr calcId="124519"/>
</workbook>
</file>

<file path=xl/calcChain.xml><?xml version="1.0" encoding="utf-8"?>
<calcChain xmlns="http://schemas.openxmlformats.org/spreadsheetml/2006/main">
  <c r="K41" i="29"/>
  <c r="F41"/>
  <c r="A41"/>
  <c r="G26"/>
  <c r="L22"/>
  <c r="G22"/>
  <c r="M39"/>
  <c r="L39"/>
  <c r="K39"/>
  <c r="J39"/>
  <c r="I39"/>
  <c r="H39"/>
  <c r="G39"/>
  <c r="F39"/>
  <c r="E39"/>
  <c r="D39"/>
  <c r="C39"/>
  <c r="B39"/>
  <c r="M36"/>
  <c r="L36"/>
  <c r="K36"/>
  <c r="J36"/>
  <c r="I36"/>
  <c r="H36"/>
  <c r="G36"/>
  <c r="F36"/>
  <c r="E36"/>
  <c r="D36"/>
  <c r="M35"/>
  <c r="L35"/>
  <c r="K35"/>
  <c r="J35"/>
  <c r="I35"/>
  <c r="H35"/>
  <c r="G35"/>
  <c r="F35"/>
  <c r="E35"/>
  <c r="D35"/>
  <c r="M34"/>
  <c r="L34"/>
  <c r="K34"/>
  <c r="J34"/>
  <c r="I34"/>
  <c r="H34"/>
  <c r="G34"/>
  <c r="F34"/>
  <c r="E34"/>
  <c r="D34"/>
  <c r="M33"/>
  <c r="L33"/>
  <c r="K33"/>
  <c r="J33"/>
  <c r="I33"/>
  <c r="H33"/>
  <c r="G33"/>
  <c r="F33"/>
  <c r="E33"/>
  <c r="D33"/>
  <c r="M32"/>
  <c r="L32"/>
  <c r="K32"/>
  <c r="J32"/>
  <c r="I32"/>
  <c r="H32"/>
  <c r="G32"/>
  <c r="F32"/>
  <c r="E32"/>
  <c r="D32"/>
  <c r="M31"/>
  <c r="L31"/>
  <c r="K31"/>
  <c r="J31"/>
  <c r="I31"/>
  <c r="H31"/>
  <c r="G31"/>
  <c r="F31"/>
  <c r="E31"/>
  <c r="D31"/>
  <c r="G12"/>
  <c r="G25"/>
  <c r="G24"/>
  <c r="G23"/>
  <c r="G21"/>
  <c r="G20"/>
  <c r="L19"/>
  <c r="G19"/>
  <c r="G17"/>
  <c r="G16"/>
  <c r="G15"/>
  <c r="G14"/>
  <c r="G13"/>
  <c r="C7" i="28"/>
  <c r="G5" i="29"/>
  <c r="E2"/>
  <c r="AI12"/>
  <c r="AP7"/>
  <c r="AR8" s="1"/>
  <c r="AR9" s="1"/>
  <c r="AQ8" l="1"/>
  <c r="AQ9" s="1"/>
  <c r="AP8"/>
  <c r="AP9" s="1"/>
  <c r="AQ12" l="1"/>
  <c r="G18" s="1"/>
  <c r="W51" i="26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50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7"/>
  <c r="G74" i="27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73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41"/>
  <c r="G24"/>
  <c r="G25"/>
  <c r="G26"/>
  <c r="G27"/>
  <c r="G28"/>
  <c r="G29"/>
  <c r="G30"/>
  <c r="G31"/>
  <c r="G32"/>
  <c r="G33"/>
  <c r="G34"/>
  <c r="EV14" i="13"/>
  <c r="EW14"/>
  <c r="EV15"/>
  <c r="EW15"/>
  <c r="EV16"/>
  <c r="EW16"/>
  <c r="EV17"/>
  <c r="EW17"/>
  <c r="EV18"/>
  <c r="EW18"/>
  <c r="EV19"/>
  <c r="EW19"/>
  <c r="EV20"/>
  <c r="EW20"/>
  <c r="EV21"/>
  <c r="EW21"/>
  <c r="EV22"/>
  <c r="EW22"/>
  <c r="EV23"/>
  <c r="EW23"/>
  <c r="EV24"/>
  <c r="EW24"/>
  <c r="EV25"/>
  <c r="EW25"/>
  <c r="EV26"/>
  <c r="EW26"/>
  <c r="EV27"/>
  <c r="EW27"/>
  <c r="EV28"/>
  <c r="EW28"/>
  <c r="EV29"/>
  <c r="EW29"/>
  <c r="EV30"/>
  <c r="EW30"/>
  <c r="EV31"/>
  <c r="EW31"/>
  <c r="EV32"/>
  <c r="EW32"/>
  <c r="EV33"/>
  <c r="EW33"/>
  <c r="EV34"/>
  <c r="EW34"/>
  <c r="EV35"/>
  <c r="EW35"/>
  <c r="EV36"/>
  <c r="EW36"/>
  <c r="EV37"/>
  <c r="EW37"/>
  <c r="EV38"/>
  <c r="EW38"/>
  <c r="EV39"/>
  <c r="EW39"/>
  <c r="EV40"/>
  <c r="EW40"/>
  <c r="EV41"/>
  <c r="EW41"/>
  <c r="EV42"/>
  <c r="EW42"/>
  <c r="EV43"/>
  <c r="EW43"/>
  <c r="EV44"/>
  <c r="EW44"/>
  <c r="EV45"/>
  <c r="EW45"/>
  <c r="EV46"/>
  <c r="EW46"/>
  <c r="EV47"/>
  <c r="EW47"/>
  <c r="EV48"/>
  <c r="EW48"/>
  <c r="EV49"/>
  <c r="EW49"/>
  <c r="EV50"/>
  <c r="EW50"/>
  <c r="EV51"/>
  <c r="EW51"/>
  <c r="EV52"/>
  <c r="EW52"/>
  <c r="EV53"/>
  <c r="EW53"/>
  <c r="EV54"/>
  <c r="EW54"/>
  <c r="EV55"/>
  <c r="EW55"/>
  <c r="EV56"/>
  <c r="EW56"/>
  <c r="EV57"/>
  <c r="EW57"/>
  <c r="EV58"/>
  <c r="EW58"/>
  <c r="EV59"/>
  <c r="EW59"/>
  <c r="EV60"/>
  <c r="EW60"/>
  <c r="EV61"/>
  <c r="EW61"/>
  <c r="EV62"/>
  <c r="EW62"/>
  <c r="EV63"/>
  <c r="EW63"/>
  <c r="EV64"/>
  <c r="EW64"/>
  <c r="EV65"/>
  <c r="EW65"/>
  <c r="EV66"/>
  <c r="EW66"/>
  <c r="EV67"/>
  <c r="EW67"/>
  <c r="EV68"/>
  <c r="EW68"/>
  <c r="EV69"/>
  <c r="EW69"/>
  <c r="EV70"/>
  <c r="EW70"/>
  <c r="EV71"/>
  <c r="EW71"/>
  <c r="EV72"/>
  <c r="EW72"/>
  <c r="EV73"/>
  <c r="EW73"/>
  <c r="EV74"/>
  <c r="EW74"/>
  <c r="EV75"/>
  <c r="EW75"/>
  <c r="EV76"/>
  <c r="EW76"/>
  <c r="EV77"/>
  <c r="EW77"/>
  <c r="EV78"/>
  <c r="EW78"/>
  <c r="EV79"/>
  <c r="EW79"/>
  <c r="EV80"/>
  <c r="EW80"/>
  <c r="EV81"/>
  <c r="EW81"/>
  <c r="EV82"/>
  <c r="EW82"/>
  <c r="EV83"/>
  <c r="EW83"/>
  <c r="EV84"/>
  <c r="EW84"/>
  <c r="EV85"/>
  <c r="EW85"/>
  <c r="EV86"/>
  <c r="EW86"/>
  <c r="EV87"/>
  <c r="EW87"/>
  <c r="EV88"/>
  <c r="EW88"/>
  <c r="EV89"/>
  <c r="EW89"/>
  <c r="EV90"/>
  <c r="EW90"/>
  <c r="EV91"/>
  <c r="EW91"/>
  <c r="EV92"/>
  <c r="EW92"/>
  <c r="EV93"/>
  <c r="EW93"/>
  <c r="EV94"/>
  <c r="EW94"/>
  <c r="EV95"/>
  <c r="EW95"/>
  <c r="EV96"/>
  <c r="EW96"/>
  <c r="EV97"/>
  <c r="EW97"/>
  <c r="EV98"/>
  <c r="EW98"/>
  <c r="EV99"/>
  <c r="EW99"/>
  <c r="EV100"/>
  <c r="EW100"/>
  <c r="EV101"/>
  <c r="EW101"/>
  <c r="EV102"/>
  <c r="EW102"/>
  <c r="EV103"/>
  <c r="EW103"/>
  <c r="EV104"/>
  <c r="EW104"/>
  <c r="EV105"/>
  <c r="EW105"/>
  <c r="EV106"/>
  <c r="EW106"/>
  <c r="EV107"/>
  <c r="EW107"/>
  <c r="EV108"/>
  <c r="EW108"/>
  <c r="EV109"/>
  <c r="EW109"/>
  <c r="EV110"/>
  <c r="EW110"/>
  <c r="EV111"/>
  <c r="EW111"/>
  <c r="EV112"/>
  <c r="EW112"/>
  <c r="EW13"/>
  <c r="EV13"/>
  <c r="EX12"/>
  <c r="EW12"/>
  <c r="EV12"/>
  <c r="DW14"/>
  <c r="DX14"/>
  <c r="DW15"/>
  <c r="DX15"/>
  <c r="DW16"/>
  <c r="DX16"/>
  <c r="DW17"/>
  <c r="DX17"/>
  <c r="DW18"/>
  <c r="DX18"/>
  <c r="DW19"/>
  <c r="DX19"/>
  <c r="DW20"/>
  <c r="DX20"/>
  <c r="DW21"/>
  <c r="DX21"/>
  <c r="DW22"/>
  <c r="DX22"/>
  <c r="DW23"/>
  <c r="DX23"/>
  <c r="DW24"/>
  <c r="DX24"/>
  <c r="DW25"/>
  <c r="DX25"/>
  <c r="DW26"/>
  <c r="DX26"/>
  <c r="DW27"/>
  <c r="DX27"/>
  <c r="DW28"/>
  <c r="DX28"/>
  <c r="DW29"/>
  <c r="DX29"/>
  <c r="DW30"/>
  <c r="DX30"/>
  <c r="DW31"/>
  <c r="DX31"/>
  <c r="DW32"/>
  <c r="DX32"/>
  <c r="DW33"/>
  <c r="DX33"/>
  <c r="DW34"/>
  <c r="DX34"/>
  <c r="DW35"/>
  <c r="DX35"/>
  <c r="DW36"/>
  <c r="DX36"/>
  <c r="DW37"/>
  <c r="DX37"/>
  <c r="DW38"/>
  <c r="DX38"/>
  <c r="DW39"/>
  <c r="DX39"/>
  <c r="DW40"/>
  <c r="DX40"/>
  <c r="DW41"/>
  <c r="DX41"/>
  <c r="DW42"/>
  <c r="DX42"/>
  <c r="DW43"/>
  <c r="DX43"/>
  <c r="DW44"/>
  <c r="DX44"/>
  <c r="DW45"/>
  <c r="DX45"/>
  <c r="DW46"/>
  <c r="DX46"/>
  <c r="DW47"/>
  <c r="DX47"/>
  <c r="DW48"/>
  <c r="DX48"/>
  <c r="DW49"/>
  <c r="DX49"/>
  <c r="DW50"/>
  <c r="DX50"/>
  <c r="DW51"/>
  <c r="DX51"/>
  <c r="DW52"/>
  <c r="DX52"/>
  <c r="DW53"/>
  <c r="DX53"/>
  <c r="DW54"/>
  <c r="DX54"/>
  <c r="DW55"/>
  <c r="DX55"/>
  <c r="DW56"/>
  <c r="DX56"/>
  <c r="DW57"/>
  <c r="DX57"/>
  <c r="DW58"/>
  <c r="DX58"/>
  <c r="DW59"/>
  <c r="DX59"/>
  <c r="DW60"/>
  <c r="DX60"/>
  <c r="DW61"/>
  <c r="DX61"/>
  <c r="DW62"/>
  <c r="DX62"/>
  <c r="DW63"/>
  <c r="DX63"/>
  <c r="DW64"/>
  <c r="DX64"/>
  <c r="DW65"/>
  <c r="DX65"/>
  <c r="DW66"/>
  <c r="DX66"/>
  <c r="DW67"/>
  <c r="DX67"/>
  <c r="DW68"/>
  <c r="DX68"/>
  <c r="DW69"/>
  <c r="DX69"/>
  <c r="DW70"/>
  <c r="DX70"/>
  <c r="DW71"/>
  <c r="DX71"/>
  <c r="DW72"/>
  <c r="DX72"/>
  <c r="DW73"/>
  <c r="DX73"/>
  <c r="DW74"/>
  <c r="DX74"/>
  <c r="DW75"/>
  <c r="DX75"/>
  <c r="DW76"/>
  <c r="DX76"/>
  <c r="DW77"/>
  <c r="DX77"/>
  <c r="DW78"/>
  <c r="DX78"/>
  <c r="DW79"/>
  <c r="DX79"/>
  <c r="DW80"/>
  <c r="DX80"/>
  <c r="DW81"/>
  <c r="DX81"/>
  <c r="DW82"/>
  <c r="DX82"/>
  <c r="DW83"/>
  <c r="DX83"/>
  <c r="DW84"/>
  <c r="DX84"/>
  <c r="DW85"/>
  <c r="DX85"/>
  <c r="DW86"/>
  <c r="DX86"/>
  <c r="DW87"/>
  <c r="DX87"/>
  <c r="DW88"/>
  <c r="DX88"/>
  <c r="DW89"/>
  <c r="DX89"/>
  <c r="DW90"/>
  <c r="DX90"/>
  <c r="DW91"/>
  <c r="DX91"/>
  <c r="DW92"/>
  <c r="DX92"/>
  <c r="DW93"/>
  <c r="DX93"/>
  <c r="DW94"/>
  <c r="DX94"/>
  <c r="DW95"/>
  <c r="DX95"/>
  <c r="DW96"/>
  <c r="DX96"/>
  <c r="DW97"/>
  <c r="DX97"/>
  <c r="DW98"/>
  <c r="DX98"/>
  <c r="DW99"/>
  <c r="DX99"/>
  <c r="DW100"/>
  <c r="DX100"/>
  <c r="DW101"/>
  <c r="DX101"/>
  <c r="DW102"/>
  <c r="DX102"/>
  <c r="DW103"/>
  <c r="DX103"/>
  <c r="DW104"/>
  <c r="DX104"/>
  <c r="DW105"/>
  <c r="DX105"/>
  <c r="DW106"/>
  <c r="DX106"/>
  <c r="DW107"/>
  <c r="DX107"/>
  <c r="DW108"/>
  <c r="DX108"/>
  <c r="DW109"/>
  <c r="DX109"/>
  <c r="DW110"/>
  <c r="DX110"/>
  <c r="DW111"/>
  <c r="DX111"/>
  <c r="DW112"/>
  <c r="DX112"/>
  <c r="DY12"/>
  <c r="DX12"/>
  <c r="DW12"/>
  <c r="DX13"/>
  <c r="DW13"/>
  <c r="CX14"/>
  <c r="CY14"/>
  <c r="CX15"/>
  <c r="CY15"/>
  <c r="CX16"/>
  <c r="CY16"/>
  <c r="CX17"/>
  <c r="CY17"/>
  <c r="CX18"/>
  <c r="CY18"/>
  <c r="CX19"/>
  <c r="CY19"/>
  <c r="CX20"/>
  <c r="CY20"/>
  <c r="CX21"/>
  <c r="CY21"/>
  <c r="CX22"/>
  <c r="CY22"/>
  <c r="CX23"/>
  <c r="CY23"/>
  <c r="CX24"/>
  <c r="CY24"/>
  <c r="CX25"/>
  <c r="CY25"/>
  <c r="CX26"/>
  <c r="CY26"/>
  <c r="CX27"/>
  <c r="CY27"/>
  <c r="CX28"/>
  <c r="CY28"/>
  <c r="CX29"/>
  <c r="CY29"/>
  <c r="CX30"/>
  <c r="CY30"/>
  <c r="CX31"/>
  <c r="CY31"/>
  <c r="CX32"/>
  <c r="CY32"/>
  <c r="CX33"/>
  <c r="CY33"/>
  <c r="CX34"/>
  <c r="CY34"/>
  <c r="CX35"/>
  <c r="CY35"/>
  <c r="CX36"/>
  <c r="CY36"/>
  <c r="CX37"/>
  <c r="CY37"/>
  <c r="CX38"/>
  <c r="CY38"/>
  <c r="CX39"/>
  <c r="CY39"/>
  <c r="CX40"/>
  <c r="CY40"/>
  <c r="CX41"/>
  <c r="CY41"/>
  <c r="CX42"/>
  <c r="CY42"/>
  <c r="CX43"/>
  <c r="CY43"/>
  <c r="CX44"/>
  <c r="CY44"/>
  <c r="CX45"/>
  <c r="CY45"/>
  <c r="CX46"/>
  <c r="CY46"/>
  <c r="CX47"/>
  <c r="CY47"/>
  <c r="CX48"/>
  <c r="CY48"/>
  <c r="CX49"/>
  <c r="CY49"/>
  <c r="CX50"/>
  <c r="CY50"/>
  <c r="CX51"/>
  <c r="CY51"/>
  <c r="CX52"/>
  <c r="CY52"/>
  <c r="CX53"/>
  <c r="CY53"/>
  <c r="CX54"/>
  <c r="CY54"/>
  <c r="CX55"/>
  <c r="CY55"/>
  <c r="CX56"/>
  <c r="CY56"/>
  <c r="CX57"/>
  <c r="CY57"/>
  <c r="CX58"/>
  <c r="CY58"/>
  <c r="CX59"/>
  <c r="CY59"/>
  <c r="CX60"/>
  <c r="CY60"/>
  <c r="CX61"/>
  <c r="CY61"/>
  <c r="CX62"/>
  <c r="CY62"/>
  <c r="CX63"/>
  <c r="CY63"/>
  <c r="CX64"/>
  <c r="CY64"/>
  <c r="CX65"/>
  <c r="CY65"/>
  <c r="CX66"/>
  <c r="CY66"/>
  <c r="CX67"/>
  <c r="CY67"/>
  <c r="CX68"/>
  <c r="CY68"/>
  <c r="CX69"/>
  <c r="CY69"/>
  <c r="CX70"/>
  <c r="CY70"/>
  <c r="CX71"/>
  <c r="CY71"/>
  <c r="CX72"/>
  <c r="CY72"/>
  <c r="CX73"/>
  <c r="CY73"/>
  <c r="CX74"/>
  <c r="CY74"/>
  <c r="CX75"/>
  <c r="CY75"/>
  <c r="CX76"/>
  <c r="CY76"/>
  <c r="CX77"/>
  <c r="CY77"/>
  <c r="CX78"/>
  <c r="CY78"/>
  <c r="CX79"/>
  <c r="CY79"/>
  <c r="CX80"/>
  <c r="CY80"/>
  <c r="CX81"/>
  <c r="CY81"/>
  <c r="CX82"/>
  <c r="CY82"/>
  <c r="CX83"/>
  <c r="CY83"/>
  <c r="CX84"/>
  <c r="CY84"/>
  <c r="CX85"/>
  <c r="CY85"/>
  <c r="CX86"/>
  <c r="CY86"/>
  <c r="CX87"/>
  <c r="CY87"/>
  <c r="CX88"/>
  <c r="CY88"/>
  <c r="CX89"/>
  <c r="CY89"/>
  <c r="CX90"/>
  <c r="CY90"/>
  <c r="CX91"/>
  <c r="CY91"/>
  <c r="CX92"/>
  <c r="CY92"/>
  <c r="CX93"/>
  <c r="CY93"/>
  <c r="CX94"/>
  <c r="CY94"/>
  <c r="CX95"/>
  <c r="CY95"/>
  <c r="CX96"/>
  <c r="CY96"/>
  <c r="CX97"/>
  <c r="CY97"/>
  <c r="CX98"/>
  <c r="CY98"/>
  <c r="CX99"/>
  <c r="CY99"/>
  <c r="CX100"/>
  <c r="CY100"/>
  <c r="CX101"/>
  <c r="CY101"/>
  <c r="CX102"/>
  <c r="CY102"/>
  <c r="CX103"/>
  <c r="CY103"/>
  <c r="CX104"/>
  <c r="CY104"/>
  <c r="CX105"/>
  <c r="CY105"/>
  <c r="CX106"/>
  <c r="CY106"/>
  <c r="CX107"/>
  <c r="CY107"/>
  <c r="CX108"/>
  <c r="CY108"/>
  <c r="CX109"/>
  <c r="CY109"/>
  <c r="CX110"/>
  <c r="CY110"/>
  <c r="CX111"/>
  <c r="CY111"/>
  <c r="CX112"/>
  <c r="CY112"/>
  <c r="CY13"/>
  <c r="CX13"/>
  <c r="CZ12"/>
  <c r="CY12"/>
  <c r="CX12"/>
  <c r="BY14"/>
  <c r="BZ14"/>
  <c r="BY15"/>
  <c r="BZ15"/>
  <c r="BY16"/>
  <c r="BZ16"/>
  <c r="BY17"/>
  <c r="BZ17"/>
  <c r="BY18"/>
  <c r="BZ18"/>
  <c r="BY19"/>
  <c r="BZ19"/>
  <c r="BY20"/>
  <c r="BZ20"/>
  <c r="BY21"/>
  <c r="BZ21"/>
  <c r="BY22"/>
  <c r="BZ22"/>
  <c r="BY23"/>
  <c r="BZ23"/>
  <c r="BY24"/>
  <c r="BZ24"/>
  <c r="BY25"/>
  <c r="BZ25"/>
  <c r="BY26"/>
  <c r="BZ26"/>
  <c r="BY27"/>
  <c r="BZ27"/>
  <c r="BY28"/>
  <c r="BZ28"/>
  <c r="BY29"/>
  <c r="BZ29"/>
  <c r="BY30"/>
  <c r="BZ30"/>
  <c r="BY31"/>
  <c r="BZ31"/>
  <c r="BY32"/>
  <c r="BZ32"/>
  <c r="BY33"/>
  <c r="BZ33"/>
  <c r="BY34"/>
  <c r="BZ34"/>
  <c r="BY35"/>
  <c r="BZ35"/>
  <c r="BY36"/>
  <c r="BZ36"/>
  <c r="BY37"/>
  <c r="BZ37"/>
  <c r="BY38"/>
  <c r="BZ38"/>
  <c r="BY39"/>
  <c r="BZ39"/>
  <c r="BY40"/>
  <c r="BZ40"/>
  <c r="BY41"/>
  <c r="BZ41"/>
  <c r="BY42"/>
  <c r="BZ42"/>
  <c r="BY43"/>
  <c r="BZ43"/>
  <c r="BY44"/>
  <c r="BZ44"/>
  <c r="BY45"/>
  <c r="BZ45"/>
  <c r="BY46"/>
  <c r="BZ46"/>
  <c r="BY47"/>
  <c r="BZ47"/>
  <c r="BY48"/>
  <c r="BZ48"/>
  <c r="BY49"/>
  <c r="BZ49"/>
  <c r="BY50"/>
  <c r="BZ50"/>
  <c r="BY51"/>
  <c r="BZ51"/>
  <c r="BY52"/>
  <c r="BZ52"/>
  <c r="BY53"/>
  <c r="BZ53"/>
  <c r="BY54"/>
  <c r="BZ54"/>
  <c r="BY55"/>
  <c r="BZ55"/>
  <c r="BY56"/>
  <c r="BZ56"/>
  <c r="BY57"/>
  <c r="BZ57"/>
  <c r="BY58"/>
  <c r="BZ58"/>
  <c r="BY59"/>
  <c r="BZ59"/>
  <c r="BY60"/>
  <c r="BZ60"/>
  <c r="BY61"/>
  <c r="BZ61"/>
  <c r="BY62"/>
  <c r="BZ62"/>
  <c r="BY63"/>
  <c r="BZ63"/>
  <c r="BY64"/>
  <c r="BZ64"/>
  <c r="BY65"/>
  <c r="BZ65"/>
  <c r="BY66"/>
  <c r="BZ66"/>
  <c r="BY67"/>
  <c r="BZ67"/>
  <c r="BY68"/>
  <c r="BZ68"/>
  <c r="BY69"/>
  <c r="BZ69"/>
  <c r="BY70"/>
  <c r="BZ70"/>
  <c r="BY71"/>
  <c r="BZ71"/>
  <c r="BY72"/>
  <c r="BZ72"/>
  <c r="BY73"/>
  <c r="BZ73"/>
  <c r="BY74"/>
  <c r="BZ74"/>
  <c r="BY75"/>
  <c r="BZ75"/>
  <c r="BY76"/>
  <c r="BZ76"/>
  <c r="BY77"/>
  <c r="BZ77"/>
  <c r="BY78"/>
  <c r="BZ78"/>
  <c r="BY79"/>
  <c r="BZ79"/>
  <c r="BY80"/>
  <c r="BZ80"/>
  <c r="BY81"/>
  <c r="BZ81"/>
  <c r="BY82"/>
  <c r="BZ82"/>
  <c r="BY83"/>
  <c r="BZ83"/>
  <c r="BY84"/>
  <c r="BZ84"/>
  <c r="BY85"/>
  <c r="BZ85"/>
  <c r="BY86"/>
  <c r="BZ86"/>
  <c r="BY87"/>
  <c r="BZ87"/>
  <c r="BY88"/>
  <c r="BZ88"/>
  <c r="BY89"/>
  <c r="BZ89"/>
  <c r="BY90"/>
  <c r="BZ90"/>
  <c r="BY91"/>
  <c r="BZ91"/>
  <c r="BY92"/>
  <c r="BZ92"/>
  <c r="BY93"/>
  <c r="BZ93"/>
  <c r="BY94"/>
  <c r="BZ94"/>
  <c r="BY95"/>
  <c r="BZ95"/>
  <c r="BY96"/>
  <c r="BZ96"/>
  <c r="BY97"/>
  <c r="BZ97"/>
  <c r="BY98"/>
  <c r="BZ98"/>
  <c r="BY99"/>
  <c r="BZ99"/>
  <c r="BY100"/>
  <c r="BZ100"/>
  <c r="BY101"/>
  <c r="BZ101"/>
  <c r="BY102"/>
  <c r="BZ102"/>
  <c r="BY103"/>
  <c r="BZ103"/>
  <c r="BY104"/>
  <c r="BZ104"/>
  <c r="BY105"/>
  <c r="BZ105"/>
  <c r="BY106"/>
  <c r="BZ106"/>
  <c r="BY107"/>
  <c r="BZ107"/>
  <c r="BY108"/>
  <c r="BZ108"/>
  <c r="BY109"/>
  <c r="BZ109"/>
  <c r="BY110"/>
  <c r="BZ110"/>
  <c r="BY111"/>
  <c r="BZ111"/>
  <c r="BY112"/>
  <c r="BZ112"/>
  <c r="BZ13"/>
  <c r="BY13"/>
  <c r="CA12"/>
  <c r="BZ12"/>
  <c r="BY12"/>
  <c r="AZ14"/>
  <c r="BA14"/>
  <c r="AZ15"/>
  <c r="BA15"/>
  <c r="AZ16"/>
  <c r="BA16"/>
  <c r="AZ17"/>
  <c r="BA17"/>
  <c r="AZ18"/>
  <c r="BA18"/>
  <c r="AZ19"/>
  <c r="BA19"/>
  <c r="AZ20"/>
  <c r="BA20"/>
  <c r="AZ21"/>
  <c r="BA21"/>
  <c r="AZ22"/>
  <c r="BA22"/>
  <c r="AZ23"/>
  <c r="BA23"/>
  <c r="AZ24"/>
  <c r="BA24"/>
  <c r="AZ25"/>
  <c r="BA25"/>
  <c r="AZ26"/>
  <c r="BA26"/>
  <c r="AZ27"/>
  <c r="BA27"/>
  <c r="AZ28"/>
  <c r="BA28"/>
  <c r="AZ29"/>
  <c r="BA29"/>
  <c r="AZ30"/>
  <c r="BA30"/>
  <c r="AZ31"/>
  <c r="BA31"/>
  <c r="AZ32"/>
  <c r="BA32"/>
  <c r="AZ33"/>
  <c r="BA33"/>
  <c r="AZ34"/>
  <c r="BA34"/>
  <c r="AZ35"/>
  <c r="BA35"/>
  <c r="AZ36"/>
  <c r="BA36"/>
  <c r="AZ37"/>
  <c r="BA37"/>
  <c r="AZ38"/>
  <c r="BA38"/>
  <c r="AZ39"/>
  <c r="BA39"/>
  <c r="AZ40"/>
  <c r="BA40"/>
  <c r="AZ41"/>
  <c r="BA41"/>
  <c r="AZ42"/>
  <c r="BA42"/>
  <c r="AZ43"/>
  <c r="BA43"/>
  <c r="AZ44"/>
  <c r="BA44"/>
  <c r="AZ45"/>
  <c r="BA45"/>
  <c r="AZ46"/>
  <c r="BA46"/>
  <c r="AZ47"/>
  <c r="BA47"/>
  <c r="AZ48"/>
  <c r="BA48"/>
  <c r="AZ49"/>
  <c r="BA49"/>
  <c r="AZ50"/>
  <c r="BA50"/>
  <c r="AZ51"/>
  <c r="BA51"/>
  <c r="AZ52"/>
  <c r="BA52"/>
  <c r="AZ53"/>
  <c r="BA53"/>
  <c r="AZ54"/>
  <c r="BA54"/>
  <c r="AZ55"/>
  <c r="BA55"/>
  <c r="AZ56"/>
  <c r="BA56"/>
  <c r="AZ57"/>
  <c r="BA57"/>
  <c r="AZ58"/>
  <c r="BA58"/>
  <c r="AZ59"/>
  <c r="BA59"/>
  <c r="AZ60"/>
  <c r="BA60"/>
  <c r="AZ61"/>
  <c r="BA61"/>
  <c r="AZ62"/>
  <c r="BA62"/>
  <c r="AZ63"/>
  <c r="BA63"/>
  <c r="AZ64"/>
  <c r="BA64"/>
  <c r="AZ65"/>
  <c r="BA65"/>
  <c r="AZ66"/>
  <c r="BA66"/>
  <c r="AZ67"/>
  <c r="BA67"/>
  <c r="AZ68"/>
  <c r="BA68"/>
  <c r="AZ69"/>
  <c r="BA69"/>
  <c r="AZ70"/>
  <c r="BA70"/>
  <c r="AZ71"/>
  <c r="BA71"/>
  <c r="AZ72"/>
  <c r="BA72"/>
  <c r="AZ73"/>
  <c r="BA73"/>
  <c r="AZ74"/>
  <c r="BA74"/>
  <c r="AZ75"/>
  <c r="BA75"/>
  <c r="AZ76"/>
  <c r="BA76"/>
  <c r="AZ77"/>
  <c r="BA77"/>
  <c r="AZ78"/>
  <c r="BA78"/>
  <c r="AZ79"/>
  <c r="BA79"/>
  <c r="AZ80"/>
  <c r="BA80"/>
  <c r="AZ81"/>
  <c r="BA81"/>
  <c r="AZ82"/>
  <c r="BA82"/>
  <c r="AZ83"/>
  <c r="BA83"/>
  <c r="AZ84"/>
  <c r="BA84"/>
  <c r="AZ85"/>
  <c r="BA85"/>
  <c r="AZ86"/>
  <c r="BA86"/>
  <c r="AZ87"/>
  <c r="BA87"/>
  <c r="AZ88"/>
  <c r="BA88"/>
  <c r="AZ89"/>
  <c r="BA89"/>
  <c r="AZ90"/>
  <c r="BA90"/>
  <c r="AZ91"/>
  <c r="BA91"/>
  <c r="AZ92"/>
  <c r="BA92"/>
  <c r="AZ93"/>
  <c r="BA93"/>
  <c r="AZ94"/>
  <c r="BA94"/>
  <c r="AZ95"/>
  <c r="BA95"/>
  <c r="AZ96"/>
  <c r="BA96"/>
  <c r="AZ97"/>
  <c r="BA97"/>
  <c r="AZ98"/>
  <c r="BA98"/>
  <c r="AZ99"/>
  <c r="BA99"/>
  <c r="AZ100"/>
  <c r="BA100"/>
  <c r="AZ101"/>
  <c r="BA101"/>
  <c r="AZ102"/>
  <c r="BA102"/>
  <c r="AZ103"/>
  <c r="BA103"/>
  <c r="AZ104"/>
  <c r="BA104"/>
  <c r="AZ105"/>
  <c r="BA105"/>
  <c r="AZ106"/>
  <c r="BA106"/>
  <c r="AZ107"/>
  <c r="BA107"/>
  <c r="AZ108"/>
  <c r="BA108"/>
  <c r="AZ109"/>
  <c r="BA109"/>
  <c r="AZ110"/>
  <c r="BA110"/>
  <c r="AZ111"/>
  <c r="BA111"/>
  <c r="AZ112"/>
  <c r="BA112"/>
  <c r="BA13"/>
  <c r="AZ13"/>
  <c r="BB12"/>
  <c r="BA12"/>
  <c r="AZ12"/>
  <c r="EV14" i="14"/>
  <c r="EW14"/>
  <c r="EV15"/>
  <c r="EW15"/>
  <c r="EV16"/>
  <c r="EW16"/>
  <c r="EV17"/>
  <c r="EW17"/>
  <c r="EV18"/>
  <c r="EW18"/>
  <c r="EV19"/>
  <c r="EW19"/>
  <c r="EV20"/>
  <c r="EW20"/>
  <c r="EV21"/>
  <c r="EW21"/>
  <c r="EV22"/>
  <c r="EW22"/>
  <c r="EV23"/>
  <c r="EW23"/>
  <c r="EV24"/>
  <c r="EW24"/>
  <c r="EV25"/>
  <c r="EW25"/>
  <c r="EV26"/>
  <c r="EW26"/>
  <c r="EV27"/>
  <c r="EW27"/>
  <c r="EV28"/>
  <c r="EW28"/>
  <c r="EV29"/>
  <c r="EW29"/>
  <c r="EV30"/>
  <c r="EW30"/>
  <c r="EV31"/>
  <c r="EW31"/>
  <c r="EV32"/>
  <c r="EW32"/>
  <c r="EV33"/>
  <c r="EW33"/>
  <c r="EV34"/>
  <c r="EW34"/>
  <c r="EV35"/>
  <c r="EW35"/>
  <c r="EV36"/>
  <c r="EW36"/>
  <c r="EV37"/>
  <c r="EW37"/>
  <c r="EV38"/>
  <c r="EW38"/>
  <c r="EV39"/>
  <c r="EW39"/>
  <c r="EV40"/>
  <c r="EW40"/>
  <c r="EV41"/>
  <c r="EW41"/>
  <c r="EV42"/>
  <c r="EW42"/>
  <c r="EV43"/>
  <c r="EW43"/>
  <c r="EV44"/>
  <c r="EW44"/>
  <c r="EV45"/>
  <c r="EW45"/>
  <c r="EV46"/>
  <c r="EW46"/>
  <c r="EV47"/>
  <c r="EW47"/>
  <c r="EV48"/>
  <c r="EW48"/>
  <c r="EV49"/>
  <c r="EW49"/>
  <c r="EV50"/>
  <c r="EW50"/>
  <c r="EV51"/>
  <c r="EW51"/>
  <c r="EV52"/>
  <c r="EW52"/>
  <c r="EV53"/>
  <c r="EW53"/>
  <c r="EV54"/>
  <c r="EW54"/>
  <c r="EV55"/>
  <c r="EW55"/>
  <c r="EV56"/>
  <c r="EW56"/>
  <c r="EV57"/>
  <c r="EW57"/>
  <c r="EV58"/>
  <c r="EW58"/>
  <c r="EV59"/>
  <c r="EW59"/>
  <c r="EV60"/>
  <c r="EW60"/>
  <c r="EV61"/>
  <c r="EW61"/>
  <c r="EV62"/>
  <c r="EW62"/>
  <c r="EV63"/>
  <c r="EW63"/>
  <c r="EV64"/>
  <c r="EW64"/>
  <c r="EV65"/>
  <c r="EW65"/>
  <c r="EV66"/>
  <c r="EW66"/>
  <c r="EV67"/>
  <c r="EW67"/>
  <c r="EV68"/>
  <c r="EW68"/>
  <c r="EV69"/>
  <c r="EW69"/>
  <c r="EV70"/>
  <c r="EW70"/>
  <c r="EV71"/>
  <c r="EW71"/>
  <c r="EV72"/>
  <c r="EW72"/>
  <c r="EV73"/>
  <c r="EW73"/>
  <c r="EV74"/>
  <c r="EW74"/>
  <c r="EV75"/>
  <c r="EW75"/>
  <c r="EV76"/>
  <c r="EW76"/>
  <c r="EV77"/>
  <c r="EW77"/>
  <c r="EV78"/>
  <c r="EW78"/>
  <c r="EV79"/>
  <c r="EW79"/>
  <c r="EV80"/>
  <c r="EW80"/>
  <c r="EV81"/>
  <c r="EW81"/>
  <c r="EV82"/>
  <c r="EW82"/>
  <c r="EV83"/>
  <c r="EW83"/>
  <c r="EV84"/>
  <c r="EW84"/>
  <c r="EV85"/>
  <c r="EW85"/>
  <c r="EV86"/>
  <c r="EW86"/>
  <c r="EV87"/>
  <c r="EW87"/>
  <c r="EV88"/>
  <c r="EW88"/>
  <c r="EV89"/>
  <c r="EW89"/>
  <c r="EV90"/>
  <c r="EW90"/>
  <c r="EV91"/>
  <c r="EW91"/>
  <c r="EV92"/>
  <c r="EW92"/>
  <c r="EV93"/>
  <c r="EW93"/>
  <c r="EV94"/>
  <c r="EW94"/>
  <c r="EV95"/>
  <c r="EW95"/>
  <c r="EV96"/>
  <c r="EW96"/>
  <c r="EV97"/>
  <c r="EW97"/>
  <c r="EV98"/>
  <c r="EW98"/>
  <c r="EV99"/>
  <c r="EW99"/>
  <c r="EV100"/>
  <c r="EW100"/>
  <c r="EV101"/>
  <c r="EW101"/>
  <c r="EV102"/>
  <c r="EW102"/>
  <c r="EV103"/>
  <c r="EW103"/>
  <c r="EV104"/>
  <c r="EW104"/>
  <c r="EV105"/>
  <c r="EW105"/>
  <c r="EV106"/>
  <c r="EW106"/>
  <c r="EV107"/>
  <c r="EW107"/>
  <c r="EV108"/>
  <c r="EW108"/>
  <c r="EV109"/>
  <c r="EW109"/>
  <c r="EV110"/>
  <c r="EW110"/>
  <c r="EV111"/>
  <c r="EW111"/>
  <c r="EV112"/>
  <c r="EW112"/>
  <c r="EW13"/>
  <c r="EV13"/>
  <c r="EX12"/>
  <c r="EW12"/>
  <c r="EV12"/>
  <c r="DW14"/>
  <c r="DX14"/>
  <c r="DW15"/>
  <c r="DX15"/>
  <c r="DW16"/>
  <c r="DX16"/>
  <c r="DW17"/>
  <c r="DX17"/>
  <c r="DW18"/>
  <c r="DX18"/>
  <c r="DW19"/>
  <c r="DX19"/>
  <c r="DW20"/>
  <c r="DX20"/>
  <c r="DW21"/>
  <c r="DX21"/>
  <c r="DW22"/>
  <c r="DX22"/>
  <c r="DW23"/>
  <c r="DX23"/>
  <c r="DW24"/>
  <c r="DX24"/>
  <c r="DW25"/>
  <c r="DX25"/>
  <c r="DW26"/>
  <c r="DX26"/>
  <c r="DW27"/>
  <c r="DX27"/>
  <c r="DW28"/>
  <c r="DX28"/>
  <c r="DW29"/>
  <c r="DX29"/>
  <c r="DW30"/>
  <c r="DX30"/>
  <c r="DW31"/>
  <c r="DX31"/>
  <c r="DW32"/>
  <c r="DX32"/>
  <c r="DW33"/>
  <c r="DX33"/>
  <c r="DW34"/>
  <c r="DX34"/>
  <c r="DW35"/>
  <c r="DX35"/>
  <c r="DW36"/>
  <c r="DX36"/>
  <c r="DW37"/>
  <c r="DX37"/>
  <c r="DW38"/>
  <c r="DX38"/>
  <c r="DW39"/>
  <c r="DX39"/>
  <c r="DW40"/>
  <c r="DX40"/>
  <c r="DW41"/>
  <c r="DX41"/>
  <c r="DW42"/>
  <c r="DX42"/>
  <c r="DW43"/>
  <c r="DX43"/>
  <c r="DW44"/>
  <c r="DX44"/>
  <c r="DW45"/>
  <c r="DX45"/>
  <c r="DW46"/>
  <c r="DX46"/>
  <c r="DW47"/>
  <c r="DX47"/>
  <c r="DW48"/>
  <c r="DX48"/>
  <c r="DW49"/>
  <c r="DX49"/>
  <c r="DW50"/>
  <c r="DX50"/>
  <c r="DW51"/>
  <c r="DX51"/>
  <c r="DW52"/>
  <c r="DX52"/>
  <c r="DW53"/>
  <c r="DX53"/>
  <c r="DW54"/>
  <c r="DX54"/>
  <c r="DW55"/>
  <c r="DX55"/>
  <c r="DW56"/>
  <c r="DX56"/>
  <c r="DW57"/>
  <c r="DX57"/>
  <c r="DW58"/>
  <c r="DX58"/>
  <c r="DW59"/>
  <c r="DX59"/>
  <c r="DW60"/>
  <c r="DX60"/>
  <c r="DW61"/>
  <c r="DX61"/>
  <c r="DW62"/>
  <c r="DX62"/>
  <c r="DW63"/>
  <c r="DX63"/>
  <c r="DW64"/>
  <c r="DX64"/>
  <c r="DW65"/>
  <c r="DX65"/>
  <c r="DW66"/>
  <c r="DX66"/>
  <c r="DW67"/>
  <c r="DX67"/>
  <c r="DW68"/>
  <c r="DX68"/>
  <c r="DW69"/>
  <c r="DX69"/>
  <c r="DW70"/>
  <c r="DX70"/>
  <c r="DW71"/>
  <c r="DX71"/>
  <c r="DW72"/>
  <c r="DX72"/>
  <c r="DW73"/>
  <c r="DX73"/>
  <c r="DW74"/>
  <c r="DX74"/>
  <c r="DW75"/>
  <c r="DX75"/>
  <c r="DW76"/>
  <c r="DX76"/>
  <c r="DW77"/>
  <c r="DX77"/>
  <c r="DW78"/>
  <c r="DX78"/>
  <c r="DW79"/>
  <c r="DX79"/>
  <c r="DW80"/>
  <c r="DX80"/>
  <c r="DW81"/>
  <c r="DX81"/>
  <c r="DW82"/>
  <c r="DX82"/>
  <c r="DW83"/>
  <c r="DX83"/>
  <c r="DW84"/>
  <c r="DX84"/>
  <c r="DW85"/>
  <c r="DX85"/>
  <c r="DW86"/>
  <c r="DX86"/>
  <c r="DW87"/>
  <c r="DX87"/>
  <c r="DW88"/>
  <c r="DX88"/>
  <c r="DW89"/>
  <c r="DX89"/>
  <c r="DW90"/>
  <c r="DX90"/>
  <c r="DW91"/>
  <c r="DX91"/>
  <c r="DW92"/>
  <c r="DX92"/>
  <c r="DW93"/>
  <c r="DX93"/>
  <c r="DW94"/>
  <c r="DX94"/>
  <c r="DW95"/>
  <c r="DX95"/>
  <c r="DW96"/>
  <c r="DX96"/>
  <c r="DW97"/>
  <c r="DX97"/>
  <c r="DW98"/>
  <c r="DX98"/>
  <c r="DW99"/>
  <c r="DX99"/>
  <c r="DW100"/>
  <c r="DX100"/>
  <c r="DW101"/>
  <c r="DX101"/>
  <c r="DW102"/>
  <c r="DX102"/>
  <c r="DW103"/>
  <c r="DX103"/>
  <c r="DW104"/>
  <c r="DX104"/>
  <c r="DW105"/>
  <c r="DX105"/>
  <c r="DW106"/>
  <c r="DX106"/>
  <c r="DW107"/>
  <c r="DX107"/>
  <c r="DW108"/>
  <c r="DX108"/>
  <c r="DW109"/>
  <c r="DX109"/>
  <c r="DW110"/>
  <c r="DX110"/>
  <c r="DW111"/>
  <c r="DX111"/>
  <c r="DW112"/>
  <c r="DX112"/>
  <c r="DX13"/>
  <c r="DW13"/>
  <c r="DY12"/>
  <c r="DX12"/>
  <c r="DW12"/>
  <c r="CX14"/>
  <c r="CY14"/>
  <c r="CX15"/>
  <c r="CY15"/>
  <c r="CX16"/>
  <c r="CY16"/>
  <c r="CX17"/>
  <c r="CY17"/>
  <c r="CX18"/>
  <c r="CY18"/>
  <c r="CX19"/>
  <c r="CY19"/>
  <c r="CX20"/>
  <c r="CY20"/>
  <c r="CX21"/>
  <c r="CY21"/>
  <c r="CX22"/>
  <c r="CY22"/>
  <c r="CX23"/>
  <c r="CY23"/>
  <c r="CX24"/>
  <c r="CY24"/>
  <c r="CX25"/>
  <c r="CY25"/>
  <c r="CX26"/>
  <c r="CY26"/>
  <c r="CX27"/>
  <c r="CY27"/>
  <c r="CX28"/>
  <c r="CY28"/>
  <c r="CX29"/>
  <c r="CY29"/>
  <c r="CX30"/>
  <c r="CY30"/>
  <c r="CX31"/>
  <c r="CY31"/>
  <c r="CX32"/>
  <c r="CY32"/>
  <c r="CX33"/>
  <c r="CY33"/>
  <c r="CX34"/>
  <c r="CY34"/>
  <c r="CX35"/>
  <c r="CY35"/>
  <c r="CX36"/>
  <c r="CY36"/>
  <c r="CX37"/>
  <c r="CY37"/>
  <c r="CX38"/>
  <c r="CY38"/>
  <c r="CX39"/>
  <c r="CY39"/>
  <c r="CX40"/>
  <c r="CY40"/>
  <c r="CX41"/>
  <c r="CY41"/>
  <c r="CX42"/>
  <c r="CY42"/>
  <c r="CX43"/>
  <c r="CY43"/>
  <c r="CX44"/>
  <c r="CY44"/>
  <c r="CX45"/>
  <c r="CY45"/>
  <c r="CX46"/>
  <c r="CY46"/>
  <c r="CX47"/>
  <c r="CY47"/>
  <c r="CX48"/>
  <c r="CY48"/>
  <c r="CX49"/>
  <c r="CY49"/>
  <c r="CX50"/>
  <c r="CY50"/>
  <c r="CX51"/>
  <c r="CY51"/>
  <c r="CX52"/>
  <c r="CY52"/>
  <c r="CX53"/>
  <c r="CY53"/>
  <c r="CX54"/>
  <c r="CY54"/>
  <c r="CX55"/>
  <c r="CY55"/>
  <c r="CX56"/>
  <c r="CY56"/>
  <c r="CX57"/>
  <c r="CY57"/>
  <c r="CX58"/>
  <c r="CY58"/>
  <c r="CX59"/>
  <c r="CY59"/>
  <c r="CX60"/>
  <c r="CY60"/>
  <c r="CX61"/>
  <c r="CY61"/>
  <c r="CX62"/>
  <c r="CY62"/>
  <c r="CX63"/>
  <c r="CY63"/>
  <c r="CX64"/>
  <c r="CY64"/>
  <c r="CX65"/>
  <c r="CY65"/>
  <c r="CX66"/>
  <c r="CY66"/>
  <c r="CX67"/>
  <c r="CY67"/>
  <c r="CX68"/>
  <c r="CY68"/>
  <c r="CX69"/>
  <c r="CY69"/>
  <c r="CX70"/>
  <c r="CY70"/>
  <c r="CX71"/>
  <c r="CY71"/>
  <c r="CX72"/>
  <c r="CY72"/>
  <c r="CX73"/>
  <c r="CY73"/>
  <c r="CX74"/>
  <c r="CY74"/>
  <c r="CX75"/>
  <c r="CY75"/>
  <c r="CX76"/>
  <c r="CY76"/>
  <c r="CX77"/>
  <c r="CY77"/>
  <c r="CX78"/>
  <c r="CY78"/>
  <c r="CX79"/>
  <c r="CY79"/>
  <c r="CX80"/>
  <c r="CY80"/>
  <c r="CX81"/>
  <c r="CY81"/>
  <c r="CX82"/>
  <c r="CY82"/>
  <c r="CX83"/>
  <c r="CY83"/>
  <c r="CX84"/>
  <c r="CY84"/>
  <c r="CX85"/>
  <c r="CY85"/>
  <c r="CX86"/>
  <c r="CY86"/>
  <c r="CX87"/>
  <c r="CY87"/>
  <c r="CX88"/>
  <c r="CY88"/>
  <c r="CX89"/>
  <c r="CY89"/>
  <c r="CX90"/>
  <c r="CY90"/>
  <c r="CX91"/>
  <c r="CY91"/>
  <c r="CX92"/>
  <c r="CY92"/>
  <c r="CX93"/>
  <c r="CY93"/>
  <c r="CX94"/>
  <c r="CY94"/>
  <c r="CX95"/>
  <c r="CY95"/>
  <c r="CX96"/>
  <c r="CY96"/>
  <c r="CX97"/>
  <c r="CY97"/>
  <c r="CX98"/>
  <c r="CY98"/>
  <c r="CX99"/>
  <c r="CY99"/>
  <c r="CX100"/>
  <c r="CY100"/>
  <c r="CX101"/>
  <c r="CY101"/>
  <c r="CX102"/>
  <c r="CY102"/>
  <c r="CX103"/>
  <c r="CY103"/>
  <c r="CX104"/>
  <c r="CY104"/>
  <c r="CX105"/>
  <c r="CY105"/>
  <c r="CX106"/>
  <c r="CY106"/>
  <c r="CX107"/>
  <c r="CY107"/>
  <c r="CX108"/>
  <c r="CY108"/>
  <c r="CX109"/>
  <c r="CY109"/>
  <c r="CX110"/>
  <c r="CY110"/>
  <c r="CX111"/>
  <c r="CY111"/>
  <c r="CX112"/>
  <c r="CY112"/>
  <c r="CY13"/>
  <c r="CX13"/>
  <c r="CZ12"/>
  <c r="CY12"/>
  <c r="CX12"/>
  <c r="BY14"/>
  <c r="BZ14"/>
  <c r="BY15"/>
  <c r="BZ15"/>
  <c r="BY16"/>
  <c r="BZ16"/>
  <c r="BY17"/>
  <c r="BZ17"/>
  <c r="BY18"/>
  <c r="BZ18"/>
  <c r="BY19"/>
  <c r="BZ19"/>
  <c r="BY20"/>
  <c r="BZ20"/>
  <c r="BY21"/>
  <c r="BZ21"/>
  <c r="BY22"/>
  <c r="BZ22"/>
  <c r="BY23"/>
  <c r="BZ23"/>
  <c r="BY24"/>
  <c r="BZ24"/>
  <c r="BY25"/>
  <c r="BZ25"/>
  <c r="BY26"/>
  <c r="BZ26"/>
  <c r="BY27"/>
  <c r="BZ27"/>
  <c r="BY28"/>
  <c r="BZ28"/>
  <c r="BY29"/>
  <c r="BZ29"/>
  <c r="BY30"/>
  <c r="BZ30"/>
  <c r="BY31"/>
  <c r="BZ31"/>
  <c r="BY32"/>
  <c r="BZ32"/>
  <c r="BY33"/>
  <c r="BZ33"/>
  <c r="BY34"/>
  <c r="BZ34"/>
  <c r="BY35"/>
  <c r="BZ35"/>
  <c r="BY36"/>
  <c r="BZ36"/>
  <c r="BY37"/>
  <c r="BZ37"/>
  <c r="BY38"/>
  <c r="BZ38"/>
  <c r="BY39"/>
  <c r="BZ39"/>
  <c r="BY40"/>
  <c r="BZ40"/>
  <c r="BY41"/>
  <c r="BZ41"/>
  <c r="BY42"/>
  <c r="BZ42"/>
  <c r="BY43"/>
  <c r="BZ43"/>
  <c r="BY44"/>
  <c r="BZ44"/>
  <c r="BY45"/>
  <c r="BZ45"/>
  <c r="BY46"/>
  <c r="BZ46"/>
  <c r="BY47"/>
  <c r="BZ47"/>
  <c r="BY48"/>
  <c r="BZ48"/>
  <c r="BY49"/>
  <c r="BZ49"/>
  <c r="BY50"/>
  <c r="BZ50"/>
  <c r="BY51"/>
  <c r="BZ51"/>
  <c r="BY52"/>
  <c r="BZ52"/>
  <c r="BY53"/>
  <c r="BZ53"/>
  <c r="BY54"/>
  <c r="BZ54"/>
  <c r="BY55"/>
  <c r="BZ55"/>
  <c r="BY56"/>
  <c r="BZ56"/>
  <c r="BY57"/>
  <c r="BZ57"/>
  <c r="BY58"/>
  <c r="BZ58"/>
  <c r="BY59"/>
  <c r="BZ59"/>
  <c r="BY60"/>
  <c r="BZ60"/>
  <c r="BY61"/>
  <c r="BZ61"/>
  <c r="BY62"/>
  <c r="BZ62"/>
  <c r="BY63"/>
  <c r="BZ63"/>
  <c r="BY64"/>
  <c r="BZ64"/>
  <c r="BY65"/>
  <c r="BZ65"/>
  <c r="BY66"/>
  <c r="BZ66"/>
  <c r="BY67"/>
  <c r="BZ67"/>
  <c r="BY68"/>
  <c r="BZ68"/>
  <c r="BY69"/>
  <c r="BZ69"/>
  <c r="BY70"/>
  <c r="BZ70"/>
  <c r="BY71"/>
  <c r="BZ71"/>
  <c r="BY72"/>
  <c r="BZ72"/>
  <c r="BY73"/>
  <c r="BZ73"/>
  <c r="BY74"/>
  <c r="BZ74"/>
  <c r="BY75"/>
  <c r="BZ75"/>
  <c r="BY76"/>
  <c r="BZ76"/>
  <c r="BY77"/>
  <c r="BZ77"/>
  <c r="BY78"/>
  <c r="BZ78"/>
  <c r="BY79"/>
  <c r="BZ79"/>
  <c r="BY80"/>
  <c r="BZ80"/>
  <c r="BY81"/>
  <c r="BZ81"/>
  <c r="BY82"/>
  <c r="BZ82"/>
  <c r="BY83"/>
  <c r="BZ83"/>
  <c r="BY84"/>
  <c r="BZ84"/>
  <c r="BY85"/>
  <c r="BZ85"/>
  <c r="BY86"/>
  <c r="BZ86"/>
  <c r="BY87"/>
  <c r="BZ87"/>
  <c r="BY88"/>
  <c r="BZ88"/>
  <c r="BY89"/>
  <c r="BZ89"/>
  <c r="BY90"/>
  <c r="BZ90"/>
  <c r="BY91"/>
  <c r="BZ91"/>
  <c r="BY92"/>
  <c r="BZ92"/>
  <c r="BY93"/>
  <c r="BZ93"/>
  <c r="BY94"/>
  <c r="BZ94"/>
  <c r="BY95"/>
  <c r="BZ95"/>
  <c r="BY96"/>
  <c r="BZ96"/>
  <c r="BY97"/>
  <c r="BZ97"/>
  <c r="BY98"/>
  <c r="BZ98"/>
  <c r="BY99"/>
  <c r="BZ99"/>
  <c r="BY100"/>
  <c r="BZ100"/>
  <c r="BY101"/>
  <c r="BZ101"/>
  <c r="BY102"/>
  <c r="BZ102"/>
  <c r="BY103"/>
  <c r="BZ103"/>
  <c r="BY104"/>
  <c r="BZ104"/>
  <c r="BY105"/>
  <c r="BZ105"/>
  <c r="BY106"/>
  <c r="BZ106"/>
  <c r="BY107"/>
  <c r="BZ107"/>
  <c r="BY108"/>
  <c r="BZ108"/>
  <c r="BY109"/>
  <c r="BZ109"/>
  <c r="BY110"/>
  <c r="BZ110"/>
  <c r="BY111"/>
  <c r="BZ111"/>
  <c r="BY112"/>
  <c r="BZ112"/>
  <c r="BZ13"/>
  <c r="BY13"/>
  <c r="CA12"/>
  <c r="BZ12"/>
  <c r="BY12"/>
  <c r="AZ14"/>
  <c r="BA14"/>
  <c r="AZ15"/>
  <c r="BA15"/>
  <c r="AZ16"/>
  <c r="BA16"/>
  <c r="AZ17"/>
  <c r="BA17"/>
  <c r="AZ18"/>
  <c r="BA18"/>
  <c r="AZ19"/>
  <c r="BA19"/>
  <c r="AZ20"/>
  <c r="BA20"/>
  <c r="AZ21"/>
  <c r="BA21"/>
  <c r="AZ22"/>
  <c r="BA22"/>
  <c r="AZ23"/>
  <c r="BA23"/>
  <c r="AZ24"/>
  <c r="BA24"/>
  <c r="AZ25"/>
  <c r="BA25"/>
  <c r="AZ26"/>
  <c r="BA26"/>
  <c r="AZ27"/>
  <c r="BA27"/>
  <c r="AZ28"/>
  <c r="BA28"/>
  <c r="AZ29"/>
  <c r="BA29"/>
  <c r="AZ30"/>
  <c r="BA30"/>
  <c r="AZ31"/>
  <c r="BA31"/>
  <c r="AZ32"/>
  <c r="BA32"/>
  <c r="AZ33"/>
  <c r="BA33"/>
  <c r="AZ34"/>
  <c r="BA34"/>
  <c r="AZ35"/>
  <c r="BA35"/>
  <c r="AZ36"/>
  <c r="BA36"/>
  <c r="AZ37"/>
  <c r="BA37"/>
  <c r="AZ38"/>
  <c r="BA38"/>
  <c r="AZ39"/>
  <c r="BA39"/>
  <c r="AZ40"/>
  <c r="BA40"/>
  <c r="AZ41"/>
  <c r="BA41"/>
  <c r="AZ42"/>
  <c r="BA42"/>
  <c r="AZ43"/>
  <c r="BA43"/>
  <c r="AZ44"/>
  <c r="BA44"/>
  <c r="AZ45"/>
  <c r="BA45"/>
  <c r="AZ46"/>
  <c r="BA46"/>
  <c r="AZ47"/>
  <c r="BA47"/>
  <c r="AZ48"/>
  <c r="BA48"/>
  <c r="AZ49"/>
  <c r="BA49"/>
  <c r="AZ50"/>
  <c r="BA50"/>
  <c r="AZ51"/>
  <c r="BA51"/>
  <c r="AZ52"/>
  <c r="BA52"/>
  <c r="AZ53"/>
  <c r="BA53"/>
  <c r="AZ54"/>
  <c r="BA54"/>
  <c r="AZ55"/>
  <c r="BA55"/>
  <c r="AZ56"/>
  <c r="BA56"/>
  <c r="AZ57"/>
  <c r="BA57"/>
  <c r="AZ58"/>
  <c r="BA58"/>
  <c r="AZ59"/>
  <c r="BA59"/>
  <c r="AZ60"/>
  <c r="BA60"/>
  <c r="AZ61"/>
  <c r="BA61"/>
  <c r="AZ62"/>
  <c r="BA62"/>
  <c r="AZ63"/>
  <c r="BA63"/>
  <c r="AZ64"/>
  <c r="BA64"/>
  <c r="AZ65"/>
  <c r="BA65"/>
  <c r="AZ66"/>
  <c r="BA66"/>
  <c r="AZ67"/>
  <c r="BA67"/>
  <c r="AZ68"/>
  <c r="BA68"/>
  <c r="AZ69"/>
  <c r="BA69"/>
  <c r="AZ70"/>
  <c r="BA70"/>
  <c r="AZ71"/>
  <c r="BA71"/>
  <c r="AZ72"/>
  <c r="BA72"/>
  <c r="AZ73"/>
  <c r="BA73"/>
  <c r="AZ74"/>
  <c r="BA74"/>
  <c r="AZ75"/>
  <c r="BA75"/>
  <c r="AZ76"/>
  <c r="BA76"/>
  <c r="AZ77"/>
  <c r="BA77"/>
  <c r="AZ78"/>
  <c r="BA78"/>
  <c r="AZ79"/>
  <c r="BA79"/>
  <c r="AZ80"/>
  <c r="BA80"/>
  <c r="AZ81"/>
  <c r="BA81"/>
  <c r="AZ82"/>
  <c r="BA82"/>
  <c r="AZ83"/>
  <c r="BA83"/>
  <c r="AZ84"/>
  <c r="BA84"/>
  <c r="AZ85"/>
  <c r="BA85"/>
  <c r="AZ86"/>
  <c r="BA86"/>
  <c r="AZ87"/>
  <c r="BA87"/>
  <c r="AZ88"/>
  <c r="BA88"/>
  <c r="AZ89"/>
  <c r="BA89"/>
  <c r="AZ90"/>
  <c r="BA90"/>
  <c r="AZ91"/>
  <c r="BA91"/>
  <c r="AZ92"/>
  <c r="BA92"/>
  <c r="AZ93"/>
  <c r="BA93"/>
  <c r="AZ94"/>
  <c r="BA94"/>
  <c r="AZ95"/>
  <c r="BA95"/>
  <c r="AZ96"/>
  <c r="BA96"/>
  <c r="AZ97"/>
  <c r="BA97"/>
  <c r="AZ98"/>
  <c r="BA98"/>
  <c r="AZ99"/>
  <c r="BA99"/>
  <c r="AZ100"/>
  <c r="BA100"/>
  <c r="AZ101"/>
  <c r="BA101"/>
  <c r="AZ102"/>
  <c r="BA102"/>
  <c r="AZ103"/>
  <c r="BA103"/>
  <c r="AZ104"/>
  <c r="BA104"/>
  <c r="AZ105"/>
  <c r="BA105"/>
  <c r="AZ106"/>
  <c r="BA106"/>
  <c r="AZ107"/>
  <c r="BA107"/>
  <c r="AZ108"/>
  <c r="BA108"/>
  <c r="AZ109"/>
  <c r="BA109"/>
  <c r="AZ110"/>
  <c r="BA110"/>
  <c r="AZ111"/>
  <c r="BA111"/>
  <c r="AZ112"/>
  <c r="BA112"/>
  <c r="BA13"/>
  <c r="AZ13"/>
  <c r="BB12"/>
  <c r="BA12"/>
  <c r="AZ12"/>
  <c r="EV14" i="16"/>
  <c r="EW14"/>
  <c r="EV15"/>
  <c r="EW15"/>
  <c r="EV16"/>
  <c r="EW16"/>
  <c r="EV17"/>
  <c r="EW17"/>
  <c r="EV18"/>
  <c r="EW18"/>
  <c r="EV19"/>
  <c r="EW19"/>
  <c r="EV20"/>
  <c r="EW20"/>
  <c r="EV21"/>
  <c r="EW21"/>
  <c r="EV22"/>
  <c r="EW22"/>
  <c r="EV23"/>
  <c r="EW23"/>
  <c r="EV24"/>
  <c r="EW24"/>
  <c r="EV25"/>
  <c r="EW25"/>
  <c r="EV26"/>
  <c r="EW26"/>
  <c r="EV27"/>
  <c r="EW27"/>
  <c r="EV28"/>
  <c r="EW28"/>
  <c r="EV29"/>
  <c r="EW29"/>
  <c r="EV30"/>
  <c r="EW30"/>
  <c r="EV31"/>
  <c r="EW31"/>
  <c r="EV32"/>
  <c r="EW32"/>
  <c r="EV33"/>
  <c r="EW33"/>
  <c r="EV34"/>
  <c r="EW34"/>
  <c r="EV35"/>
  <c r="EW35"/>
  <c r="EV36"/>
  <c r="EW36"/>
  <c r="EV37"/>
  <c r="EW37"/>
  <c r="EV38"/>
  <c r="EW38"/>
  <c r="EV39"/>
  <c r="EW39"/>
  <c r="EV40"/>
  <c r="EW40"/>
  <c r="EV41"/>
  <c r="EW41"/>
  <c r="EV42"/>
  <c r="EW42"/>
  <c r="EV43"/>
  <c r="EW43"/>
  <c r="EV44"/>
  <c r="EW44"/>
  <c r="EV45"/>
  <c r="EW45"/>
  <c r="EV46"/>
  <c r="EW46"/>
  <c r="EV47"/>
  <c r="EW47"/>
  <c r="EV48"/>
  <c r="EW48"/>
  <c r="EV49"/>
  <c r="EW49"/>
  <c r="EV50"/>
  <c r="EW50"/>
  <c r="EV51"/>
  <c r="EW51"/>
  <c r="EV52"/>
  <c r="EW52"/>
  <c r="EV53"/>
  <c r="EW53"/>
  <c r="EV54"/>
  <c r="EW54"/>
  <c r="EV55"/>
  <c r="EW55"/>
  <c r="EV56"/>
  <c r="EW56"/>
  <c r="EV57"/>
  <c r="EW57"/>
  <c r="EV58"/>
  <c r="EW58"/>
  <c r="EV59"/>
  <c r="EW59"/>
  <c r="EV60"/>
  <c r="EW60"/>
  <c r="EV61"/>
  <c r="EW61"/>
  <c r="EV62"/>
  <c r="EW62"/>
  <c r="EV63"/>
  <c r="EW63"/>
  <c r="EV64"/>
  <c r="EW64"/>
  <c r="EV65"/>
  <c r="EW65"/>
  <c r="EV66"/>
  <c r="EW66"/>
  <c r="EV67"/>
  <c r="EW67"/>
  <c r="EV68"/>
  <c r="EW68"/>
  <c r="EV69"/>
  <c r="EW69"/>
  <c r="EV70"/>
  <c r="EW70"/>
  <c r="EV71"/>
  <c r="EW71"/>
  <c r="EV72"/>
  <c r="EW72"/>
  <c r="EV73"/>
  <c r="EW73"/>
  <c r="EV74"/>
  <c r="EW74"/>
  <c r="EV75"/>
  <c r="EW75"/>
  <c r="EV76"/>
  <c r="EW76"/>
  <c r="EV77"/>
  <c r="EW77"/>
  <c r="EV78"/>
  <c r="EW78"/>
  <c r="EV79"/>
  <c r="EW79"/>
  <c r="EV80"/>
  <c r="EW80"/>
  <c r="EV81"/>
  <c r="EW81"/>
  <c r="EV82"/>
  <c r="EW82"/>
  <c r="EV83"/>
  <c r="EW83"/>
  <c r="EV84"/>
  <c r="EW84"/>
  <c r="EV85"/>
  <c r="EW85"/>
  <c r="EV86"/>
  <c r="EW86"/>
  <c r="EV87"/>
  <c r="EW87"/>
  <c r="EV88"/>
  <c r="EW88"/>
  <c r="EV89"/>
  <c r="EW89"/>
  <c r="EV90"/>
  <c r="EW90"/>
  <c r="EV91"/>
  <c r="EW91"/>
  <c r="EV92"/>
  <c r="EW92"/>
  <c r="EV93"/>
  <c r="EW93"/>
  <c r="EV94"/>
  <c r="EW94"/>
  <c r="EV95"/>
  <c r="EW95"/>
  <c r="EV96"/>
  <c r="EW96"/>
  <c r="EV97"/>
  <c r="EW97"/>
  <c r="EV98"/>
  <c r="EW98"/>
  <c r="EV99"/>
  <c r="EW99"/>
  <c r="EV100"/>
  <c r="EW100"/>
  <c r="EV101"/>
  <c r="EW101"/>
  <c r="EV102"/>
  <c r="EW102"/>
  <c r="EV103"/>
  <c r="EW103"/>
  <c r="EV104"/>
  <c r="EW104"/>
  <c r="EV105"/>
  <c r="EW105"/>
  <c r="EV106"/>
  <c r="EW106"/>
  <c r="EV107"/>
  <c r="EW107"/>
  <c r="EV108"/>
  <c r="EW108"/>
  <c r="EV109"/>
  <c r="EW109"/>
  <c r="EV110"/>
  <c r="EW110"/>
  <c r="EV111"/>
  <c r="EW111"/>
  <c r="EV112"/>
  <c r="EW112"/>
  <c r="EW13"/>
  <c r="EV13"/>
  <c r="DW14"/>
  <c r="DX14"/>
  <c r="DW15"/>
  <c r="DX15"/>
  <c r="DW16"/>
  <c r="DX16"/>
  <c r="DW17"/>
  <c r="DX17"/>
  <c r="DW18"/>
  <c r="DX18"/>
  <c r="DW19"/>
  <c r="DX19"/>
  <c r="DW20"/>
  <c r="DX20"/>
  <c r="DW21"/>
  <c r="DX21"/>
  <c r="DW22"/>
  <c r="DX22"/>
  <c r="DW23"/>
  <c r="DX23"/>
  <c r="DW24"/>
  <c r="DX24"/>
  <c r="DW25"/>
  <c r="DX25"/>
  <c r="DW26"/>
  <c r="DX26"/>
  <c r="DW27"/>
  <c r="DX27"/>
  <c r="DW28"/>
  <c r="DX28"/>
  <c r="DW29"/>
  <c r="DX29"/>
  <c r="DW30"/>
  <c r="DX30"/>
  <c r="DW31"/>
  <c r="DX31"/>
  <c r="DW32"/>
  <c r="DX32"/>
  <c r="DW33"/>
  <c r="DX33"/>
  <c r="DW34"/>
  <c r="DX34"/>
  <c r="DW35"/>
  <c r="DX35"/>
  <c r="DW36"/>
  <c r="DX36"/>
  <c r="DW37"/>
  <c r="DX37"/>
  <c r="DW38"/>
  <c r="DX38"/>
  <c r="DW39"/>
  <c r="DX39"/>
  <c r="DW40"/>
  <c r="DX40"/>
  <c r="DW41"/>
  <c r="DX41"/>
  <c r="DW42"/>
  <c r="DX42"/>
  <c r="DW43"/>
  <c r="DX43"/>
  <c r="DW44"/>
  <c r="DX44"/>
  <c r="DW45"/>
  <c r="DX45"/>
  <c r="DW46"/>
  <c r="DX46"/>
  <c r="DW47"/>
  <c r="DX47"/>
  <c r="DW48"/>
  <c r="DX48"/>
  <c r="DW49"/>
  <c r="DX49"/>
  <c r="DW50"/>
  <c r="DX50"/>
  <c r="DW51"/>
  <c r="DX51"/>
  <c r="DW52"/>
  <c r="DX52"/>
  <c r="DW53"/>
  <c r="DX53"/>
  <c r="DW54"/>
  <c r="DX54"/>
  <c r="DW55"/>
  <c r="DX55"/>
  <c r="DW56"/>
  <c r="DX56"/>
  <c r="DW57"/>
  <c r="DX57"/>
  <c r="DW58"/>
  <c r="DX58"/>
  <c r="DW59"/>
  <c r="DX59"/>
  <c r="DW60"/>
  <c r="DX60"/>
  <c r="DW61"/>
  <c r="DX61"/>
  <c r="DW62"/>
  <c r="DX62"/>
  <c r="DW63"/>
  <c r="DX63"/>
  <c r="DW64"/>
  <c r="DX64"/>
  <c r="DW65"/>
  <c r="DX65"/>
  <c r="DW66"/>
  <c r="DX66"/>
  <c r="DW67"/>
  <c r="DX67"/>
  <c r="DW68"/>
  <c r="DX68"/>
  <c r="DW69"/>
  <c r="DX69"/>
  <c r="DW70"/>
  <c r="DX70"/>
  <c r="DW71"/>
  <c r="DX71"/>
  <c r="DW72"/>
  <c r="DX72"/>
  <c r="DW73"/>
  <c r="DX73"/>
  <c r="DW74"/>
  <c r="DX74"/>
  <c r="DW75"/>
  <c r="DX75"/>
  <c r="DW76"/>
  <c r="DX76"/>
  <c r="DW77"/>
  <c r="DX77"/>
  <c r="DW78"/>
  <c r="DX78"/>
  <c r="DW79"/>
  <c r="DX79"/>
  <c r="DW80"/>
  <c r="DX80"/>
  <c r="DW81"/>
  <c r="DX81"/>
  <c r="DW82"/>
  <c r="DX82"/>
  <c r="DW83"/>
  <c r="DX83"/>
  <c r="DW84"/>
  <c r="DX84"/>
  <c r="DW85"/>
  <c r="DX85"/>
  <c r="DW86"/>
  <c r="DX86"/>
  <c r="DW87"/>
  <c r="DX87"/>
  <c r="DW88"/>
  <c r="DX88"/>
  <c r="DW89"/>
  <c r="DX89"/>
  <c r="DW90"/>
  <c r="DX90"/>
  <c r="DW91"/>
  <c r="DX91"/>
  <c r="DW92"/>
  <c r="DX92"/>
  <c r="DW93"/>
  <c r="DX93"/>
  <c r="DW94"/>
  <c r="DX94"/>
  <c r="DW95"/>
  <c r="DX95"/>
  <c r="DW96"/>
  <c r="DX96"/>
  <c r="DW97"/>
  <c r="DX97"/>
  <c r="DW98"/>
  <c r="DX98"/>
  <c r="DW99"/>
  <c r="DX99"/>
  <c r="DW100"/>
  <c r="DX100"/>
  <c r="DW101"/>
  <c r="DX101"/>
  <c r="DW102"/>
  <c r="DX102"/>
  <c r="DW103"/>
  <c r="DX103"/>
  <c r="DW104"/>
  <c r="DX104"/>
  <c r="DW105"/>
  <c r="DX105"/>
  <c r="DW106"/>
  <c r="DX106"/>
  <c r="DW107"/>
  <c r="DX107"/>
  <c r="DW108"/>
  <c r="DX108"/>
  <c r="DW109"/>
  <c r="DX109"/>
  <c r="DW110"/>
  <c r="DX110"/>
  <c r="DW111"/>
  <c r="DX111"/>
  <c r="DW112"/>
  <c r="DX112"/>
  <c r="DX13"/>
  <c r="DW13"/>
  <c r="CX14"/>
  <c r="CY14"/>
  <c r="CX15"/>
  <c r="CY15"/>
  <c r="CX16"/>
  <c r="CY16"/>
  <c r="CX17"/>
  <c r="CY17"/>
  <c r="CX18"/>
  <c r="CY18"/>
  <c r="CX19"/>
  <c r="CY19"/>
  <c r="CX20"/>
  <c r="CY20"/>
  <c r="CX21"/>
  <c r="CY21"/>
  <c r="CX22"/>
  <c r="CY22"/>
  <c r="CX23"/>
  <c r="CY23"/>
  <c r="CX24"/>
  <c r="CY24"/>
  <c r="CX25"/>
  <c r="CY25"/>
  <c r="CX26"/>
  <c r="CY26"/>
  <c r="CX27"/>
  <c r="CY27"/>
  <c r="CX28"/>
  <c r="CY28"/>
  <c r="CX29"/>
  <c r="CY29"/>
  <c r="CX30"/>
  <c r="CY30"/>
  <c r="CX31"/>
  <c r="CY31"/>
  <c r="CX32"/>
  <c r="CY32"/>
  <c r="CX33"/>
  <c r="CY33"/>
  <c r="CX34"/>
  <c r="CY34"/>
  <c r="CX35"/>
  <c r="CY35"/>
  <c r="CX36"/>
  <c r="CY36"/>
  <c r="CX37"/>
  <c r="CY37"/>
  <c r="CX38"/>
  <c r="CY38"/>
  <c r="CX39"/>
  <c r="CY39"/>
  <c r="CX40"/>
  <c r="CY40"/>
  <c r="CX41"/>
  <c r="CY41"/>
  <c r="CX42"/>
  <c r="CY42"/>
  <c r="CX43"/>
  <c r="CY43"/>
  <c r="CX44"/>
  <c r="CY44"/>
  <c r="CX45"/>
  <c r="CY45"/>
  <c r="CX46"/>
  <c r="CY46"/>
  <c r="CX47"/>
  <c r="CY47"/>
  <c r="CX48"/>
  <c r="CY48"/>
  <c r="CX49"/>
  <c r="CY49"/>
  <c r="CX50"/>
  <c r="CY50"/>
  <c r="CX51"/>
  <c r="CY51"/>
  <c r="CX52"/>
  <c r="CY52"/>
  <c r="CX53"/>
  <c r="CY53"/>
  <c r="CX54"/>
  <c r="CY54"/>
  <c r="CX55"/>
  <c r="CY55"/>
  <c r="CX56"/>
  <c r="CY56"/>
  <c r="CX57"/>
  <c r="CY57"/>
  <c r="CX58"/>
  <c r="CY58"/>
  <c r="CX59"/>
  <c r="CY59"/>
  <c r="CX60"/>
  <c r="CY60"/>
  <c r="CX61"/>
  <c r="CY61"/>
  <c r="CX62"/>
  <c r="CY62"/>
  <c r="CX63"/>
  <c r="CY63"/>
  <c r="CX64"/>
  <c r="CY64"/>
  <c r="CX65"/>
  <c r="CY65"/>
  <c r="CX66"/>
  <c r="CY66"/>
  <c r="CX67"/>
  <c r="CY67"/>
  <c r="CX68"/>
  <c r="CY68"/>
  <c r="CX69"/>
  <c r="CY69"/>
  <c r="CX70"/>
  <c r="CY70"/>
  <c r="CX71"/>
  <c r="CY71"/>
  <c r="CX72"/>
  <c r="CY72"/>
  <c r="CX73"/>
  <c r="CY73"/>
  <c r="CX74"/>
  <c r="CY74"/>
  <c r="CX75"/>
  <c r="CY75"/>
  <c r="CX76"/>
  <c r="CY76"/>
  <c r="CX77"/>
  <c r="CY77"/>
  <c r="CX78"/>
  <c r="CY78"/>
  <c r="CX79"/>
  <c r="CY79"/>
  <c r="CX80"/>
  <c r="CY80"/>
  <c r="CX81"/>
  <c r="CY81"/>
  <c r="CX82"/>
  <c r="CY82"/>
  <c r="CX83"/>
  <c r="CY83"/>
  <c r="CX84"/>
  <c r="CY84"/>
  <c r="CX85"/>
  <c r="CY85"/>
  <c r="CX86"/>
  <c r="CY86"/>
  <c r="CX87"/>
  <c r="CY87"/>
  <c r="CX88"/>
  <c r="CY88"/>
  <c r="CX89"/>
  <c r="CY89"/>
  <c r="CX90"/>
  <c r="CY90"/>
  <c r="CX91"/>
  <c r="CY91"/>
  <c r="CX92"/>
  <c r="CY92"/>
  <c r="CX93"/>
  <c r="CY93"/>
  <c r="CX94"/>
  <c r="CY94"/>
  <c r="CX95"/>
  <c r="CY95"/>
  <c r="CX96"/>
  <c r="CY96"/>
  <c r="CX97"/>
  <c r="CY97"/>
  <c r="CX98"/>
  <c r="CY98"/>
  <c r="CX99"/>
  <c r="CY99"/>
  <c r="CX100"/>
  <c r="CY100"/>
  <c r="CX101"/>
  <c r="CY101"/>
  <c r="CX102"/>
  <c r="CY102"/>
  <c r="CX103"/>
  <c r="CY103"/>
  <c r="CX104"/>
  <c r="CY104"/>
  <c r="CX105"/>
  <c r="CY105"/>
  <c r="CX106"/>
  <c r="CY106"/>
  <c r="CX107"/>
  <c r="CY107"/>
  <c r="CX108"/>
  <c r="CY108"/>
  <c r="CX109"/>
  <c r="CY109"/>
  <c r="CX110"/>
  <c r="CY110"/>
  <c r="CX111"/>
  <c r="CY111"/>
  <c r="CX112"/>
  <c r="CY112"/>
  <c r="CY13"/>
  <c r="CX13"/>
  <c r="BY14"/>
  <c r="BZ14"/>
  <c r="BY15"/>
  <c r="BZ15"/>
  <c r="BY16"/>
  <c r="BZ16"/>
  <c r="BY17"/>
  <c r="BZ17"/>
  <c r="BY18"/>
  <c r="BZ18"/>
  <c r="BY19"/>
  <c r="BZ19"/>
  <c r="BY20"/>
  <c r="BZ20"/>
  <c r="BY21"/>
  <c r="BZ21"/>
  <c r="BY22"/>
  <c r="BZ22"/>
  <c r="BY23"/>
  <c r="BZ23"/>
  <c r="BY24"/>
  <c r="BZ24"/>
  <c r="BY25"/>
  <c r="BZ25"/>
  <c r="BY26"/>
  <c r="BZ26"/>
  <c r="BY27"/>
  <c r="BZ27"/>
  <c r="BY28"/>
  <c r="BZ28"/>
  <c r="BY29"/>
  <c r="BZ29"/>
  <c r="BY30"/>
  <c r="BZ30"/>
  <c r="BY31"/>
  <c r="BZ31"/>
  <c r="BY32"/>
  <c r="BZ32"/>
  <c r="BY33"/>
  <c r="BZ33"/>
  <c r="BY34"/>
  <c r="BZ34"/>
  <c r="BY35"/>
  <c r="BZ35"/>
  <c r="BY36"/>
  <c r="BZ36"/>
  <c r="BY37"/>
  <c r="BZ37"/>
  <c r="BY38"/>
  <c r="BZ38"/>
  <c r="BY39"/>
  <c r="BZ39"/>
  <c r="BY40"/>
  <c r="BZ40"/>
  <c r="BY41"/>
  <c r="BZ41"/>
  <c r="BY42"/>
  <c r="BZ42"/>
  <c r="BY43"/>
  <c r="BZ43"/>
  <c r="BY44"/>
  <c r="BZ44"/>
  <c r="BY45"/>
  <c r="BZ45"/>
  <c r="BY46"/>
  <c r="BZ46"/>
  <c r="BY47"/>
  <c r="BZ47"/>
  <c r="BY48"/>
  <c r="BZ48"/>
  <c r="BY49"/>
  <c r="BZ49"/>
  <c r="BY50"/>
  <c r="BZ50"/>
  <c r="BY51"/>
  <c r="BZ51"/>
  <c r="BY52"/>
  <c r="BZ52"/>
  <c r="BY53"/>
  <c r="BZ53"/>
  <c r="BY54"/>
  <c r="BZ54"/>
  <c r="BY55"/>
  <c r="BZ55"/>
  <c r="BY56"/>
  <c r="BZ56"/>
  <c r="BY57"/>
  <c r="BZ57"/>
  <c r="BY58"/>
  <c r="BZ58"/>
  <c r="BY59"/>
  <c r="BZ59"/>
  <c r="BY60"/>
  <c r="BZ60"/>
  <c r="BY61"/>
  <c r="BZ61"/>
  <c r="BY62"/>
  <c r="BZ62"/>
  <c r="BY63"/>
  <c r="BZ63"/>
  <c r="BY64"/>
  <c r="BZ64"/>
  <c r="BY65"/>
  <c r="BZ65"/>
  <c r="BY66"/>
  <c r="BZ66"/>
  <c r="BY67"/>
  <c r="BZ67"/>
  <c r="BY68"/>
  <c r="BZ68"/>
  <c r="BY69"/>
  <c r="BZ69"/>
  <c r="BY70"/>
  <c r="BZ70"/>
  <c r="BY71"/>
  <c r="BZ71"/>
  <c r="BY72"/>
  <c r="BZ72"/>
  <c r="BY73"/>
  <c r="BZ73"/>
  <c r="BY74"/>
  <c r="BZ74"/>
  <c r="BY75"/>
  <c r="BZ75"/>
  <c r="BY76"/>
  <c r="BZ76"/>
  <c r="BY77"/>
  <c r="BZ77"/>
  <c r="BY78"/>
  <c r="BZ78"/>
  <c r="BY79"/>
  <c r="BZ79"/>
  <c r="BY80"/>
  <c r="BZ80"/>
  <c r="BY81"/>
  <c r="BZ81"/>
  <c r="BY82"/>
  <c r="BZ82"/>
  <c r="BY83"/>
  <c r="BZ83"/>
  <c r="BY84"/>
  <c r="BZ84"/>
  <c r="BY85"/>
  <c r="BZ85"/>
  <c r="BY86"/>
  <c r="BZ86"/>
  <c r="BY87"/>
  <c r="BZ87"/>
  <c r="BY88"/>
  <c r="BZ88"/>
  <c r="BY89"/>
  <c r="BZ89"/>
  <c r="BY90"/>
  <c r="BZ90"/>
  <c r="BY91"/>
  <c r="BZ91"/>
  <c r="BY92"/>
  <c r="BZ92"/>
  <c r="BY93"/>
  <c r="BZ93"/>
  <c r="BY94"/>
  <c r="BZ94"/>
  <c r="BY95"/>
  <c r="BZ95"/>
  <c r="BY96"/>
  <c r="BZ96"/>
  <c r="BY97"/>
  <c r="BZ97"/>
  <c r="BY98"/>
  <c r="BZ98"/>
  <c r="BY99"/>
  <c r="BZ99"/>
  <c r="BY100"/>
  <c r="BZ100"/>
  <c r="BY101"/>
  <c r="BZ101"/>
  <c r="BY102"/>
  <c r="BZ102"/>
  <c r="BY103"/>
  <c r="BZ103"/>
  <c r="BY104"/>
  <c r="BZ104"/>
  <c r="BY105"/>
  <c r="BZ105"/>
  <c r="BY106"/>
  <c r="BZ106"/>
  <c r="BY107"/>
  <c r="BZ107"/>
  <c r="BY108"/>
  <c r="BZ108"/>
  <c r="BY109"/>
  <c r="BZ109"/>
  <c r="BY110"/>
  <c r="BZ110"/>
  <c r="BY111"/>
  <c r="BZ111"/>
  <c r="BY112"/>
  <c r="BZ112"/>
  <c r="BZ13"/>
  <c r="BY13"/>
  <c r="AZ14"/>
  <c r="BA14"/>
  <c r="BB14"/>
  <c r="AZ15"/>
  <c r="BA15"/>
  <c r="BB15"/>
  <c r="AZ16"/>
  <c r="BA16"/>
  <c r="BB16"/>
  <c r="AZ17"/>
  <c r="BA17"/>
  <c r="AZ18"/>
  <c r="BA18"/>
  <c r="AZ19"/>
  <c r="BA19"/>
  <c r="AZ20"/>
  <c r="BA20"/>
  <c r="AZ21"/>
  <c r="BA21"/>
  <c r="AZ22"/>
  <c r="BA22"/>
  <c r="AZ23"/>
  <c r="BA23"/>
  <c r="AZ24"/>
  <c r="BA24"/>
  <c r="AZ25"/>
  <c r="BA25"/>
  <c r="AZ26"/>
  <c r="BA26"/>
  <c r="AZ27"/>
  <c r="BA27"/>
  <c r="AZ28"/>
  <c r="BA28"/>
  <c r="BB28"/>
  <c r="AZ29"/>
  <c r="BA29"/>
  <c r="BB29"/>
  <c r="AZ30"/>
  <c r="BA30"/>
  <c r="BB30"/>
  <c r="AZ31"/>
  <c r="BA31"/>
  <c r="BB31"/>
  <c r="AZ32"/>
  <c r="BA32"/>
  <c r="BB32"/>
  <c r="AZ33"/>
  <c r="BA33"/>
  <c r="BB33"/>
  <c r="AZ34"/>
  <c r="BA34"/>
  <c r="BB34"/>
  <c r="AZ35"/>
  <c r="BA35"/>
  <c r="BB35"/>
  <c r="AZ36"/>
  <c r="BA36"/>
  <c r="BB36"/>
  <c r="AZ37"/>
  <c r="BA37"/>
  <c r="BB37"/>
  <c r="AZ38"/>
  <c r="BA38"/>
  <c r="BB38"/>
  <c r="AZ39"/>
  <c r="BA39"/>
  <c r="BB39"/>
  <c r="AZ40"/>
  <c r="BA40"/>
  <c r="BB40"/>
  <c r="AZ41"/>
  <c r="BA41"/>
  <c r="BB41"/>
  <c r="AZ42"/>
  <c r="BA42"/>
  <c r="BB42"/>
  <c r="AZ43"/>
  <c r="BA43"/>
  <c r="BB43"/>
  <c r="AZ44"/>
  <c r="BA44"/>
  <c r="BB44"/>
  <c r="AZ45"/>
  <c r="BA45"/>
  <c r="BB45"/>
  <c r="AZ46"/>
  <c r="BA46"/>
  <c r="BB46"/>
  <c r="AZ47"/>
  <c r="BA47"/>
  <c r="BB47"/>
  <c r="AZ48"/>
  <c r="BA48"/>
  <c r="BB48"/>
  <c r="AZ49"/>
  <c r="BA49"/>
  <c r="BB49"/>
  <c r="AZ50"/>
  <c r="BA50"/>
  <c r="BB50"/>
  <c r="AZ51"/>
  <c r="BA51"/>
  <c r="BB51"/>
  <c r="AZ52"/>
  <c r="BA52"/>
  <c r="BB52"/>
  <c r="AZ53"/>
  <c r="BA53"/>
  <c r="BB53"/>
  <c r="AZ54"/>
  <c r="BA54"/>
  <c r="BB54"/>
  <c r="AZ55"/>
  <c r="BA55"/>
  <c r="BB55"/>
  <c r="AZ56"/>
  <c r="BA56"/>
  <c r="BB56"/>
  <c r="AZ57"/>
  <c r="BA57"/>
  <c r="BB57"/>
  <c r="AZ58"/>
  <c r="BA58"/>
  <c r="BB58"/>
  <c r="AZ59"/>
  <c r="BA59"/>
  <c r="BB59"/>
  <c r="AZ60"/>
  <c r="BA60"/>
  <c r="BB60"/>
  <c r="AZ61"/>
  <c r="BA61"/>
  <c r="BB61"/>
  <c r="AZ62"/>
  <c r="BA62"/>
  <c r="BB62"/>
  <c r="AZ63"/>
  <c r="BA63"/>
  <c r="BB63"/>
  <c r="AZ64"/>
  <c r="BA64"/>
  <c r="BB64"/>
  <c r="AZ65"/>
  <c r="BA65"/>
  <c r="BB65"/>
  <c r="AZ66"/>
  <c r="BA66"/>
  <c r="BB66"/>
  <c r="AZ67"/>
  <c r="BA67"/>
  <c r="BB67"/>
  <c r="AZ68"/>
  <c r="BA68"/>
  <c r="BB68"/>
  <c r="AZ69"/>
  <c r="BA69"/>
  <c r="BB69"/>
  <c r="AZ70"/>
  <c r="BA70"/>
  <c r="BB70"/>
  <c r="AZ71"/>
  <c r="BA71"/>
  <c r="BB71"/>
  <c r="AZ72"/>
  <c r="BA72"/>
  <c r="BB72"/>
  <c r="AZ73"/>
  <c r="BA73"/>
  <c r="BB73"/>
  <c r="AZ74"/>
  <c r="BA74"/>
  <c r="BB74"/>
  <c r="AZ75"/>
  <c r="BA75"/>
  <c r="BB75"/>
  <c r="AZ76"/>
  <c r="BA76"/>
  <c r="BB76"/>
  <c r="AZ77"/>
  <c r="BA77"/>
  <c r="BB77"/>
  <c r="AZ78"/>
  <c r="BA78"/>
  <c r="BB78"/>
  <c r="AZ79"/>
  <c r="BA79"/>
  <c r="BB79"/>
  <c r="AZ80"/>
  <c r="BA80"/>
  <c r="BB80"/>
  <c r="AZ81"/>
  <c r="BA81"/>
  <c r="BB81"/>
  <c r="AZ82"/>
  <c r="BA82"/>
  <c r="BB82"/>
  <c r="AZ83"/>
  <c r="BA83"/>
  <c r="BB83"/>
  <c r="AZ84"/>
  <c r="BA84"/>
  <c r="BB84"/>
  <c r="AZ85"/>
  <c r="BA85"/>
  <c r="BB85"/>
  <c r="AZ86"/>
  <c r="BA86"/>
  <c r="BB86"/>
  <c r="AZ87"/>
  <c r="BA87"/>
  <c r="BB87"/>
  <c r="AZ88"/>
  <c r="BA88"/>
  <c r="BB88"/>
  <c r="AZ89"/>
  <c r="BA89"/>
  <c r="BB89"/>
  <c r="AZ90"/>
  <c r="BA90"/>
  <c r="BB90"/>
  <c r="AZ91"/>
  <c r="BA91"/>
  <c r="BB91"/>
  <c r="AZ92"/>
  <c r="BA92"/>
  <c r="BB92"/>
  <c r="AZ93"/>
  <c r="BA93"/>
  <c r="BB93"/>
  <c r="AZ94"/>
  <c r="BA94"/>
  <c r="BB94"/>
  <c r="AZ95"/>
  <c r="BA95"/>
  <c r="BB95"/>
  <c r="AZ96"/>
  <c r="BA96"/>
  <c r="BB96"/>
  <c r="AZ97"/>
  <c r="BA97"/>
  <c r="BB97"/>
  <c r="AZ98"/>
  <c r="BA98"/>
  <c r="BB98"/>
  <c r="AZ99"/>
  <c r="BA99"/>
  <c r="BB99"/>
  <c r="AZ100"/>
  <c r="BA100"/>
  <c r="BB100"/>
  <c r="AZ101"/>
  <c r="BA101"/>
  <c r="BB101"/>
  <c r="AZ102"/>
  <c r="BA102"/>
  <c r="BB102"/>
  <c r="AZ103"/>
  <c r="BA103"/>
  <c r="BB103"/>
  <c r="AZ104"/>
  <c r="BA104"/>
  <c r="BB104"/>
  <c r="AZ105"/>
  <c r="BA105"/>
  <c r="BB105"/>
  <c r="AZ106"/>
  <c r="BA106"/>
  <c r="BB106"/>
  <c r="AZ107"/>
  <c r="BA107"/>
  <c r="BB107"/>
  <c r="AZ108"/>
  <c r="BA108"/>
  <c r="BB108"/>
  <c r="AZ109"/>
  <c r="BA109"/>
  <c r="BB109"/>
  <c r="AZ110"/>
  <c r="BA110"/>
  <c r="BB110"/>
  <c r="AZ111"/>
  <c r="BA111"/>
  <c r="BB111"/>
  <c r="AZ112"/>
  <c r="BA112"/>
  <c r="BB112"/>
  <c r="BA13"/>
  <c r="AZ13"/>
  <c r="EX12"/>
  <c r="EW12"/>
  <c r="EV12"/>
  <c r="DY12"/>
  <c r="DX12"/>
  <c r="DW12"/>
  <c r="CZ12"/>
  <c r="CY12"/>
  <c r="CX12"/>
  <c r="CA12"/>
  <c r="BZ12"/>
  <c r="BY12"/>
  <c r="BB12"/>
  <c r="BA12"/>
  <c r="AZ12"/>
  <c r="AA12"/>
  <c r="M4" i="27" l="1"/>
  <c r="D4"/>
  <c r="O3"/>
  <c r="D3"/>
  <c r="P82"/>
  <c r="X82"/>
  <c r="W82"/>
  <c r="Q83"/>
  <c r="B74"/>
  <c r="C74"/>
  <c r="E74"/>
  <c r="F74"/>
  <c r="B75"/>
  <c r="C75"/>
  <c r="E75"/>
  <c r="F75"/>
  <c r="B76"/>
  <c r="C76"/>
  <c r="E76"/>
  <c r="F76"/>
  <c r="B77"/>
  <c r="C77"/>
  <c r="E77"/>
  <c r="F77"/>
  <c r="B78"/>
  <c r="C78"/>
  <c r="E78"/>
  <c r="F78"/>
  <c r="B79"/>
  <c r="C79"/>
  <c r="E79"/>
  <c r="F79"/>
  <c r="B80"/>
  <c r="C80"/>
  <c r="E80"/>
  <c r="F80"/>
  <c r="B81"/>
  <c r="C81"/>
  <c r="E81"/>
  <c r="F81"/>
  <c r="B82"/>
  <c r="C82"/>
  <c r="E82"/>
  <c r="F82"/>
  <c r="B83"/>
  <c r="C83"/>
  <c r="E83"/>
  <c r="F83"/>
  <c r="B84"/>
  <c r="C84"/>
  <c r="E84"/>
  <c r="F84"/>
  <c r="B85"/>
  <c r="C85"/>
  <c r="E85"/>
  <c r="F85"/>
  <c r="B86"/>
  <c r="C86"/>
  <c r="E86"/>
  <c r="F86"/>
  <c r="B87"/>
  <c r="C87"/>
  <c r="E87"/>
  <c r="F87"/>
  <c r="B88"/>
  <c r="C88"/>
  <c r="E88"/>
  <c r="F88"/>
  <c r="B89"/>
  <c r="C89"/>
  <c r="E89"/>
  <c r="F89"/>
  <c r="B90"/>
  <c r="C90"/>
  <c r="E90"/>
  <c r="F90"/>
  <c r="B91"/>
  <c r="C91"/>
  <c r="E91"/>
  <c r="F91"/>
  <c r="B92"/>
  <c r="C92"/>
  <c r="E92"/>
  <c r="F92"/>
  <c r="B93"/>
  <c r="C93"/>
  <c r="E93"/>
  <c r="F93"/>
  <c r="B94"/>
  <c r="C94"/>
  <c r="E94"/>
  <c r="F94"/>
  <c r="B95"/>
  <c r="C95"/>
  <c r="E95"/>
  <c r="F95"/>
  <c r="B96"/>
  <c r="C96"/>
  <c r="E96"/>
  <c r="F96"/>
  <c r="B97"/>
  <c r="C97"/>
  <c r="E97"/>
  <c r="F97"/>
  <c r="B98"/>
  <c r="C98"/>
  <c r="E98"/>
  <c r="F98"/>
  <c r="F73"/>
  <c r="E73"/>
  <c r="C73"/>
  <c r="B73"/>
  <c r="B42"/>
  <c r="B43"/>
  <c r="B44"/>
  <c r="B45"/>
  <c r="B46"/>
  <c r="B47"/>
  <c r="B48"/>
  <c r="B49"/>
  <c r="B50"/>
  <c r="B51"/>
  <c r="B52"/>
  <c r="B53"/>
  <c r="B54"/>
  <c r="B55"/>
  <c r="B56"/>
  <c r="B57"/>
  <c r="B58"/>
  <c r="B59"/>
  <c r="B60"/>
  <c r="B61"/>
  <c r="B62"/>
  <c r="B63"/>
  <c r="B64"/>
  <c r="B65"/>
  <c r="B66"/>
  <c r="B41"/>
  <c r="L41" s="1"/>
  <c r="C42"/>
  <c r="E42"/>
  <c r="F42"/>
  <c r="C43"/>
  <c r="E43"/>
  <c r="F43"/>
  <c r="C44"/>
  <c r="E44"/>
  <c r="F44"/>
  <c r="C45"/>
  <c r="E45"/>
  <c r="F45"/>
  <c r="C46"/>
  <c r="E46"/>
  <c r="F46"/>
  <c r="C47"/>
  <c r="E47"/>
  <c r="F47"/>
  <c r="C48"/>
  <c r="E48"/>
  <c r="F48"/>
  <c r="C49"/>
  <c r="E49"/>
  <c r="F49"/>
  <c r="C50"/>
  <c r="E50"/>
  <c r="F50"/>
  <c r="C51"/>
  <c r="E51"/>
  <c r="F51"/>
  <c r="C52"/>
  <c r="E52"/>
  <c r="F52"/>
  <c r="C53"/>
  <c r="E53"/>
  <c r="F53"/>
  <c r="C54"/>
  <c r="E54"/>
  <c r="F54"/>
  <c r="C55"/>
  <c r="E55"/>
  <c r="F55"/>
  <c r="C56"/>
  <c r="E56"/>
  <c r="F56"/>
  <c r="C57"/>
  <c r="E57"/>
  <c r="F57"/>
  <c r="C58"/>
  <c r="E58"/>
  <c r="F58"/>
  <c r="C59"/>
  <c r="E59"/>
  <c r="F59"/>
  <c r="C60"/>
  <c r="E60"/>
  <c r="F60"/>
  <c r="C61"/>
  <c r="E61"/>
  <c r="F61"/>
  <c r="C62"/>
  <c r="E62"/>
  <c r="F62"/>
  <c r="C63"/>
  <c r="E63"/>
  <c r="F63"/>
  <c r="C64"/>
  <c r="E64"/>
  <c r="F64"/>
  <c r="C65"/>
  <c r="E65"/>
  <c r="F65"/>
  <c r="C66"/>
  <c r="E66"/>
  <c r="F66"/>
  <c r="C41"/>
  <c r="J41"/>
  <c r="F41"/>
  <c r="E41"/>
  <c r="C34"/>
  <c r="B34"/>
  <c r="W98"/>
  <c r="R98"/>
  <c r="W97"/>
  <c r="R97"/>
  <c r="W96"/>
  <c r="R96"/>
  <c r="W95"/>
  <c r="R95"/>
  <c r="W94"/>
  <c r="R94"/>
  <c r="W93"/>
  <c r="R93"/>
  <c r="W92"/>
  <c r="R92"/>
  <c r="W91"/>
  <c r="R91"/>
  <c r="W90"/>
  <c r="R90"/>
  <c r="W89"/>
  <c r="R89"/>
  <c r="W88"/>
  <c r="R88"/>
  <c r="W87"/>
  <c r="R87"/>
  <c r="W86"/>
  <c r="R86"/>
  <c r="W85"/>
  <c r="R85"/>
  <c r="W84"/>
  <c r="R84"/>
  <c r="W83"/>
  <c r="R83"/>
  <c r="R82"/>
  <c r="W81"/>
  <c r="R81"/>
  <c r="W80"/>
  <c r="R80"/>
  <c r="W79"/>
  <c r="R79"/>
  <c r="W78"/>
  <c r="R78"/>
  <c r="W77"/>
  <c r="R77"/>
  <c r="W76"/>
  <c r="R76"/>
  <c r="W75"/>
  <c r="R75"/>
  <c r="W74"/>
  <c r="R74"/>
  <c r="U73"/>
  <c r="W66"/>
  <c r="R66"/>
  <c r="W65"/>
  <c r="R65"/>
  <c r="W64"/>
  <c r="R64"/>
  <c r="W63"/>
  <c r="R63"/>
  <c r="W62"/>
  <c r="R62"/>
  <c r="W61"/>
  <c r="R61"/>
  <c r="W60"/>
  <c r="R60"/>
  <c r="W59"/>
  <c r="R59"/>
  <c r="W58"/>
  <c r="R58"/>
  <c r="W57"/>
  <c r="R57"/>
  <c r="W56"/>
  <c r="R56"/>
  <c r="W55"/>
  <c r="R55"/>
  <c r="W54"/>
  <c r="R54"/>
  <c r="W53"/>
  <c r="R53"/>
  <c r="W52"/>
  <c r="R52"/>
  <c r="W51"/>
  <c r="R51"/>
  <c r="W50"/>
  <c r="R50"/>
  <c r="W49"/>
  <c r="R49"/>
  <c r="W48"/>
  <c r="R48"/>
  <c r="W47"/>
  <c r="R47"/>
  <c r="W46"/>
  <c r="R46"/>
  <c r="W45"/>
  <c r="R45"/>
  <c r="W44"/>
  <c r="R44"/>
  <c r="W43"/>
  <c r="R43"/>
  <c r="W42"/>
  <c r="R42"/>
  <c r="H24"/>
  <c r="I24"/>
  <c r="J24"/>
  <c r="K24"/>
  <c r="L24"/>
  <c r="M24"/>
  <c r="N24"/>
  <c r="O24"/>
  <c r="P24"/>
  <c r="Q24"/>
  <c r="R24"/>
  <c r="S24"/>
  <c r="T24"/>
  <c r="U24"/>
  <c r="V24"/>
  <c r="W24"/>
  <c r="X24"/>
  <c r="H25"/>
  <c r="I25"/>
  <c r="J25"/>
  <c r="K25"/>
  <c r="L25"/>
  <c r="M25"/>
  <c r="N25"/>
  <c r="O25"/>
  <c r="P25"/>
  <c r="Q25"/>
  <c r="R25"/>
  <c r="S25"/>
  <c r="T25"/>
  <c r="U25"/>
  <c r="V25"/>
  <c r="W25"/>
  <c r="X25"/>
  <c r="H26"/>
  <c r="I26"/>
  <c r="J26"/>
  <c r="K26"/>
  <c r="L26"/>
  <c r="M26"/>
  <c r="N26"/>
  <c r="O26"/>
  <c r="P26"/>
  <c r="Q26"/>
  <c r="R26"/>
  <c r="S26"/>
  <c r="T26"/>
  <c r="U26"/>
  <c r="V26"/>
  <c r="W26"/>
  <c r="X26"/>
  <c r="H27"/>
  <c r="I27"/>
  <c r="J27"/>
  <c r="K27"/>
  <c r="L27"/>
  <c r="M27"/>
  <c r="N27"/>
  <c r="O27"/>
  <c r="P27"/>
  <c r="Q27"/>
  <c r="R27"/>
  <c r="S27"/>
  <c r="T27"/>
  <c r="U27"/>
  <c r="V27"/>
  <c r="W27"/>
  <c r="X27"/>
  <c r="H28"/>
  <c r="I28"/>
  <c r="J28"/>
  <c r="K28"/>
  <c r="L28"/>
  <c r="M28"/>
  <c r="N28"/>
  <c r="O28"/>
  <c r="P28"/>
  <c r="Q28"/>
  <c r="R28"/>
  <c r="S28"/>
  <c r="T28"/>
  <c r="U28"/>
  <c r="V28"/>
  <c r="W28"/>
  <c r="X28"/>
  <c r="H29"/>
  <c r="I29"/>
  <c r="J29"/>
  <c r="K29"/>
  <c r="L29"/>
  <c r="M29"/>
  <c r="N29"/>
  <c r="O29"/>
  <c r="P29"/>
  <c r="Q29"/>
  <c r="R29"/>
  <c r="S29"/>
  <c r="T29"/>
  <c r="U29"/>
  <c r="V29"/>
  <c r="W29"/>
  <c r="X29"/>
  <c r="H30"/>
  <c r="I30"/>
  <c r="J30"/>
  <c r="K30"/>
  <c r="L30"/>
  <c r="M30"/>
  <c r="N30"/>
  <c r="O30"/>
  <c r="P30"/>
  <c r="Q30"/>
  <c r="R30"/>
  <c r="S30"/>
  <c r="T30"/>
  <c r="U30"/>
  <c r="V30"/>
  <c r="W30"/>
  <c r="X30"/>
  <c r="H31"/>
  <c r="I31"/>
  <c r="J31"/>
  <c r="K31"/>
  <c r="L31"/>
  <c r="M31"/>
  <c r="N31"/>
  <c r="O31"/>
  <c r="P31"/>
  <c r="Q31"/>
  <c r="R31"/>
  <c r="S31"/>
  <c r="T31"/>
  <c r="U31"/>
  <c r="V31"/>
  <c r="W31"/>
  <c r="X31"/>
  <c r="H32"/>
  <c r="I32"/>
  <c r="J32"/>
  <c r="K32"/>
  <c r="L32"/>
  <c r="M32"/>
  <c r="N32"/>
  <c r="O32"/>
  <c r="P32"/>
  <c r="Q32"/>
  <c r="R32"/>
  <c r="S32"/>
  <c r="T32"/>
  <c r="U32"/>
  <c r="V32"/>
  <c r="W32"/>
  <c r="X32"/>
  <c r="H33"/>
  <c r="I33"/>
  <c r="J33"/>
  <c r="K33"/>
  <c r="L33"/>
  <c r="M33"/>
  <c r="N33"/>
  <c r="O33"/>
  <c r="P33"/>
  <c r="Q33"/>
  <c r="R33"/>
  <c r="S33"/>
  <c r="T33"/>
  <c r="U33"/>
  <c r="V33"/>
  <c r="W33"/>
  <c r="X33"/>
  <c r="H34"/>
  <c r="I34"/>
  <c r="J34"/>
  <c r="K34"/>
  <c r="L34"/>
  <c r="M34"/>
  <c r="N34"/>
  <c r="O34"/>
  <c r="P34"/>
  <c r="Q34"/>
  <c r="R34"/>
  <c r="S34"/>
  <c r="T34"/>
  <c r="U34"/>
  <c r="V34"/>
  <c r="W34"/>
  <c r="X34"/>
  <c r="B10"/>
  <c r="C10"/>
  <c r="E10"/>
  <c r="F10"/>
  <c r="B11"/>
  <c r="C11"/>
  <c r="E11"/>
  <c r="F11"/>
  <c r="B12"/>
  <c r="C12"/>
  <c r="E12"/>
  <c r="F12"/>
  <c r="C13"/>
  <c r="F13"/>
  <c r="C14"/>
  <c r="F14"/>
  <c r="C15"/>
  <c r="F15"/>
  <c r="C16"/>
  <c r="F16"/>
  <c r="C17"/>
  <c r="F17"/>
  <c r="C18"/>
  <c r="F18"/>
  <c r="C19"/>
  <c r="F19"/>
  <c r="C20"/>
  <c r="F20"/>
  <c r="C21"/>
  <c r="F21"/>
  <c r="C22"/>
  <c r="F22"/>
  <c r="C23"/>
  <c r="F23"/>
  <c r="B24"/>
  <c r="C24"/>
  <c r="E24"/>
  <c r="F24"/>
  <c r="B25"/>
  <c r="C25"/>
  <c r="E25"/>
  <c r="F25"/>
  <c r="B26"/>
  <c r="C26"/>
  <c r="E26"/>
  <c r="F26"/>
  <c r="B27"/>
  <c r="C27"/>
  <c r="E27"/>
  <c r="F27"/>
  <c r="B28"/>
  <c r="C28"/>
  <c r="E28"/>
  <c r="F28"/>
  <c r="B29"/>
  <c r="C29"/>
  <c r="E29"/>
  <c r="F29"/>
  <c r="B30"/>
  <c r="C30"/>
  <c r="E30"/>
  <c r="F30"/>
  <c r="B31"/>
  <c r="C31"/>
  <c r="E31"/>
  <c r="F31"/>
  <c r="B32"/>
  <c r="C32"/>
  <c r="E32"/>
  <c r="F32"/>
  <c r="B33"/>
  <c r="C33"/>
  <c r="E33"/>
  <c r="F33"/>
  <c r="E34"/>
  <c r="F34"/>
  <c r="F9"/>
  <c r="E9"/>
  <c r="C9"/>
  <c r="B9"/>
  <c r="V7" i="26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50"/>
  <c r="V46"/>
  <c r="V1"/>
  <c r="C1"/>
  <c r="Z2"/>
  <c r="G2"/>
  <c r="V8"/>
  <c r="U8" s="1"/>
  <c r="V9"/>
  <c r="U9" s="1"/>
  <c r="V10"/>
  <c r="U10" s="1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C7"/>
  <c r="B7" s="1"/>
  <c r="C3"/>
  <c r="C51"/>
  <c r="B51" s="1"/>
  <c r="C52"/>
  <c r="B52" s="1"/>
  <c r="C53"/>
  <c r="B53" s="1"/>
  <c r="AI53" s="1"/>
  <c r="C54"/>
  <c r="B54" s="1"/>
  <c r="C55"/>
  <c r="B55" s="1"/>
  <c r="AI55" s="1"/>
  <c r="C56"/>
  <c r="B56" s="1"/>
  <c r="C57"/>
  <c r="B57" s="1"/>
  <c r="AI57" s="1"/>
  <c r="C58"/>
  <c r="B58" s="1"/>
  <c r="C59"/>
  <c r="B59" s="1"/>
  <c r="C60"/>
  <c r="C61"/>
  <c r="B61" s="1"/>
  <c r="AI61" s="1"/>
  <c r="C62"/>
  <c r="B62" s="1"/>
  <c r="C63"/>
  <c r="B63" s="1"/>
  <c r="AI63" s="1"/>
  <c r="C64"/>
  <c r="B64" s="1"/>
  <c r="C65"/>
  <c r="B65" s="1"/>
  <c r="AI65" s="1"/>
  <c r="C66"/>
  <c r="B66" s="1"/>
  <c r="C67"/>
  <c r="B67" s="1"/>
  <c r="AI67" s="1"/>
  <c r="C68"/>
  <c r="B68" s="1"/>
  <c r="C69"/>
  <c r="B69" s="1"/>
  <c r="C70"/>
  <c r="B70" s="1"/>
  <c r="C71"/>
  <c r="B71" s="1"/>
  <c r="C72"/>
  <c r="B72" s="1"/>
  <c r="C73"/>
  <c r="B73" s="1"/>
  <c r="AI73" s="1"/>
  <c r="C74"/>
  <c r="B74" s="1"/>
  <c r="C75"/>
  <c r="B75" s="1"/>
  <c r="AI75" s="1"/>
  <c r="C76"/>
  <c r="B76" s="1"/>
  <c r="C77"/>
  <c r="B77" s="1"/>
  <c r="AI77" s="1"/>
  <c r="C78"/>
  <c r="B78" s="1"/>
  <c r="C79"/>
  <c r="B79" s="1"/>
  <c r="AI79" s="1"/>
  <c r="C80"/>
  <c r="B80" s="1"/>
  <c r="C81"/>
  <c r="B81" s="1"/>
  <c r="C82"/>
  <c r="B82" s="1"/>
  <c r="C83"/>
  <c r="B83" s="1"/>
  <c r="AI83" s="1"/>
  <c r="C84"/>
  <c r="B84" s="1"/>
  <c r="C85"/>
  <c r="B85" s="1"/>
  <c r="AI85" s="1"/>
  <c r="C86"/>
  <c r="B86" s="1"/>
  <c r="C87"/>
  <c r="B87" s="1"/>
  <c r="C88"/>
  <c r="B88" s="1"/>
  <c r="C89"/>
  <c r="B89" s="1"/>
  <c r="AI89" s="1"/>
  <c r="C90"/>
  <c r="B90" s="1"/>
  <c r="C50"/>
  <c r="B50" s="1"/>
  <c r="AM50" s="1"/>
  <c r="C8"/>
  <c r="B8" s="1"/>
  <c r="C9"/>
  <c r="B9" s="1"/>
  <c r="C10"/>
  <c r="B10" s="1"/>
  <c r="C11"/>
  <c r="C12"/>
  <c r="C13"/>
  <c r="C14"/>
  <c r="C15"/>
  <c r="C16"/>
  <c r="C17"/>
  <c r="C18"/>
  <c r="C19"/>
  <c r="C20"/>
  <c r="C21"/>
  <c r="C22"/>
  <c r="B22" s="1"/>
  <c r="C23"/>
  <c r="B23" s="1"/>
  <c r="C24"/>
  <c r="B24" s="1"/>
  <c r="C25"/>
  <c r="B25" s="1"/>
  <c r="C26"/>
  <c r="B26" s="1"/>
  <c r="C27"/>
  <c r="B27" s="1"/>
  <c r="C28"/>
  <c r="B28" s="1"/>
  <c r="C29"/>
  <c r="B29" s="1"/>
  <c r="C30"/>
  <c r="B30" s="1"/>
  <c r="C31"/>
  <c r="B31" s="1"/>
  <c r="C32"/>
  <c r="B32" s="1"/>
  <c r="C33"/>
  <c r="B33" s="1"/>
  <c r="C34"/>
  <c r="B34" s="1"/>
  <c r="C35"/>
  <c r="B35" s="1"/>
  <c r="C36"/>
  <c r="B36" s="1"/>
  <c r="C37"/>
  <c r="B37" s="1"/>
  <c r="C38"/>
  <c r="B38" s="1"/>
  <c r="C39"/>
  <c r="B39" s="1"/>
  <c r="C40"/>
  <c r="B40" s="1"/>
  <c r="C41"/>
  <c r="B41" s="1"/>
  <c r="C42"/>
  <c r="B42" s="1"/>
  <c r="C43"/>
  <c r="B43" s="1"/>
  <c r="C44"/>
  <c r="B44" s="1"/>
  <c r="C45"/>
  <c r="B45" s="1"/>
  <c r="C46"/>
  <c r="B46" s="1"/>
  <c r="AH8"/>
  <c r="AH9"/>
  <c r="AH10"/>
  <c r="AH11"/>
  <c r="AG11" s="1"/>
  <c r="AH12"/>
  <c r="AG12" s="1"/>
  <c r="AH13"/>
  <c r="AG13" s="1"/>
  <c r="AH14"/>
  <c r="AG14" s="1"/>
  <c r="AH15"/>
  <c r="AG15" s="1"/>
  <c r="AH16"/>
  <c r="AG16" s="1"/>
  <c r="AH17"/>
  <c r="AG17" s="1"/>
  <c r="AH18"/>
  <c r="AG18" s="1"/>
  <c r="AH19"/>
  <c r="AG19" s="1"/>
  <c r="AH20"/>
  <c r="AG20" s="1"/>
  <c r="AH21"/>
  <c r="AG21" s="1"/>
  <c r="AH22"/>
  <c r="AG22" s="1"/>
  <c r="AH23"/>
  <c r="AG23" s="1"/>
  <c r="AH24"/>
  <c r="AG24" s="1"/>
  <c r="AH25"/>
  <c r="AG25" s="1"/>
  <c r="AH26"/>
  <c r="AG26" s="1"/>
  <c r="AH27"/>
  <c r="AG27" s="1"/>
  <c r="AH28"/>
  <c r="AG28" s="1"/>
  <c r="AH29"/>
  <c r="AG29" s="1"/>
  <c r="AH30"/>
  <c r="AG30" s="1"/>
  <c r="AH31"/>
  <c r="AG31" s="1"/>
  <c r="AH32"/>
  <c r="AG32" s="1"/>
  <c r="AH33"/>
  <c r="AG33" s="1"/>
  <c r="AH34"/>
  <c r="AG34" s="1"/>
  <c r="AH35"/>
  <c r="AG35" s="1"/>
  <c r="AH36"/>
  <c r="AG36" s="1"/>
  <c r="AH37"/>
  <c r="AG37" s="1"/>
  <c r="AH38"/>
  <c r="AG38" s="1"/>
  <c r="AH39"/>
  <c r="AG39" s="1"/>
  <c r="AH40"/>
  <c r="AG40" s="1"/>
  <c r="AH41"/>
  <c r="AG41" s="1"/>
  <c r="AH42"/>
  <c r="AG42" s="1"/>
  <c r="AH43"/>
  <c r="AG43" s="1"/>
  <c r="AH44"/>
  <c r="AG44" s="1"/>
  <c r="AH45"/>
  <c r="AG45" s="1"/>
  <c r="AH46"/>
  <c r="AG46" s="1"/>
  <c r="AH50"/>
  <c r="AG50" s="1"/>
  <c r="AH51"/>
  <c r="AG51" s="1"/>
  <c r="AH52"/>
  <c r="AG52" s="1"/>
  <c r="AH53"/>
  <c r="AG53" s="1"/>
  <c r="AH54"/>
  <c r="AG54" s="1"/>
  <c r="AH55"/>
  <c r="AG55" s="1"/>
  <c r="AH56"/>
  <c r="AG56" s="1"/>
  <c r="AH57"/>
  <c r="AG57" s="1"/>
  <c r="AH58"/>
  <c r="AG58" s="1"/>
  <c r="AH59"/>
  <c r="AG59" s="1"/>
  <c r="AH60"/>
  <c r="AG60" s="1"/>
  <c r="AH61"/>
  <c r="AG61" s="1"/>
  <c r="AH62"/>
  <c r="AG62" s="1"/>
  <c r="AH63"/>
  <c r="AG63" s="1"/>
  <c r="AH64"/>
  <c r="AG64" s="1"/>
  <c r="AH65"/>
  <c r="AG65" s="1"/>
  <c r="AH66"/>
  <c r="AG66" s="1"/>
  <c r="AH67"/>
  <c r="AG67" s="1"/>
  <c r="AH68"/>
  <c r="AG68" s="1"/>
  <c r="AH69"/>
  <c r="AG69" s="1"/>
  <c r="AH70"/>
  <c r="AG70" s="1"/>
  <c r="AH71"/>
  <c r="AG71" s="1"/>
  <c r="AH72"/>
  <c r="AG72" s="1"/>
  <c r="AH73"/>
  <c r="AG73" s="1"/>
  <c r="AH74"/>
  <c r="AG74" s="1"/>
  <c r="AH75"/>
  <c r="AG75" s="1"/>
  <c r="AH76"/>
  <c r="AG76" s="1"/>
  <c r="AH77"/>
  <c r="AG77" s="1"/>
  <c r="AH78"/>
  <c r="AG78" s="1"/>
  <c r="AH79"/>
  <c r="AG79" s="1"/>
  <c r="AH80"/>
  <c r="AG80" s="1"/>
  <c r="AH81"/>
  <c r="AG81" s="1"/>
  <c r="AH82"/>
  <c r="AG82" s="1"/>
  <c r="AH83"/>
  <c r="AG83" s="1"/>
  <c r="AH84"/>
  <c r="AG84" s="1"/>
  <c r="AH85"/>
  <c r="AG85" s="1"/>
  <c r="AH86"/>
  <c r="AG86" s="1"/>
  <c r="AH87"/>
  <c r="AG87" s="1"/>
  <c r="AH88"/>
  <c r="AG88" s="1"/>
  <c r="AH89"/>
  <c r="AG89" s="1"/>
  <c r="AH90"/>
  <c r="AG90" s="1"/>
  <c r="AH91"/>
  <c r="AG91" s="1"/>
  <c r="AH92"/>
  <c r="AH93"/>
  <c r="AH94"/>
  <c r="AH7"/>
  <c r="AI91"/>
  <c r="AJ7"/>
  <c r="AJ20" s="1"/>
  <c r="AP7"/>
  <c r="AQ7" s="1"/>
  <c r="CA39"/>
  <c r="CB39"/>
  <c r="CC39"/>
  <c r="CD39"/>
  <c r="CE39"/>
  <c r="CF39"/>
  <c r="CG39"/>
  <c r="CH39"/>
  <c r="CI39"/>
  <c r="CJ39"/>
  <c r="CK39"/>
  <c r="CL39"/>
  <c r="CM39"/>
  <c r="CN39"/>
  <c r="CO39"/>
  <c r="CP39"/>
  <c r="CQ39"/>
  <c r="CR39"/>
  <c r="CS39"/>
  <c r="CT39"/>
  <c r="CU39"/>
  <c r="CA40"/>
  <c r="CB40"/>
  <c r="CC40"/>
  <c r="CD40"/>
  <c r="CE40"/>
  <c r="CF40"/>
  <c r="CG40"/>
  <c r="CH40"/>
  <c r="CI40"/>
  <c r="CJ40"/>
  <c r="CK40"/>
  <c r="CL40"/>
  <c r="CM40"/>
  <c r="CN40"/>
  <c r="CO40"/>
  <c r="CP40"/>
  <c r="CQ40"/>
  <c r="CR40"/>
  <c r="CS40"/>
  <c r="CT40"/>
  <c r="CU40"/>
  <c r="CA41"/>
  <c r="CB41"/>
  <c r="CC41"/>
  <c r="CD41"/>
  <c r="CE41"/>
  <c r="CF41"/>
  <c r="CG41"/>
  <c r="CH41"/>
  <c r="CI41"/>
  <c r="CJ41"/>
  <c r="CK41"/>
  <c r="CL41"/>
  <c r="CM41"/>
  <c r="CN41"/>
  <c r="CO41"/>
  <c r="CP41"/>
  <c r="CQ41"/>
  <c r="CR41"/>
  <c r="CS41"/>
  <c r="CT41"/>
  <c r="CU41"/>
  <c r="CA42"/>
  <c r="CB42"/>
  <c r="CC42"/>
  <c r="CD42"/>
  <c r="CE42"/>
  <c r="CF42"/>
  <c r="CG42"/>
  <c r="CH42"/>
  <c r="CI42"/>
  <c r="CJ42"/>
  <c r="CK42"/>
  <c r="CL42"/>
  <c r="CM42"/>
  <c r="CN42"/>
  <c r="CO42"/>
  <c r="CP42"/>
  <c r="CQ42"/>
  <c r="CR42"/>
  <c r="CS42"/>
  <c r="CT42"/>
  <c r="CU42"/>
  <c r="CA43"/>
  <c r="CB43"/>
  <c r="CC43"/>
  <c r="CD43"/>
  <c r="CE43"/>
  <c r="CF43"/>
  <c r="CG43"/>
  <c r="CH43"/>
  <c r="CI43"/>
  <c r="CJ43"/>
  <c r="CK43"/>
  <c r="CL43"/>
  <c r="CM43"/>
  <c r="CN43"/>
  <c r="CO43"/>
  <c r="CP43"/>
  <c r="CQ43"/>
  <c r="CR43"/>
  <c r="CS43"/>
  <c r="CT43"/>
  <c r="CU43"/>
  <c r="CA44"/>
  <c r="CB44"/>
  <c r="CC44"/>
  <c r="CD44"/>
  <c r="CE44"/>
  <c r="CF44"/>
  <c r="CG44"/>
  <c r="CH44"/>
  <c r="CI44"/>
  <c r="CJ44"/>
  <c r="CK44"/>
  <c r="CL44"/>
  <c r="CM44"/>
  <c r="CN44"/>
  <c r="CO44"/>
  <c r="CP44"/>
  <c r="CQ44"/>
  <c r="CR44"/>
  <c r="CS44"/>
  <c r="CT44"/>
  <c r="CU44"/>
  <c r="CA45"/>
  <c r="CB45"/>
  <c r="CC45"/>
  <c r="CD45"/>
  <c r="CE45"/>
  <c r="CF45"/>
  <c r="CG45"/>
  <c r="CH45"/>
  <c r="CI45"/>
  <c r="CJ45"/>
  <c r="CK45"/>
  <c r="CL45"/>
  <c r="CM45"/>
  <c r="CN45"/>
  <c r="CO45"/>
  <c r="CP45"/>
  <c r="CQ45"/>
  <c r="CR45"/>
  <c r="CS45"/>
  <c r="CT45"/>
  <c r="CU45"/>
  <c r="CA46"/>
  <c r="CB46"/>
  <c r="CC46"/>
  <c r="CD46"/>
  <c r="CE46"/>
  <c r="CF46"/>
  <c r="CG46"/>
  <c r="CH46"/>
  <c r="CI46"/>
  <c r="CJ46"/>
  <c r="CK46"/>
  <c r="CL46"/>
  <c r="CM46"/>
  <c r="CN46"/>
  <c r="CO46"/>
  <c r="CP46"/>
  <c r="CQ46"/>
  <c r="CR46"/>
  <c r="CS46"/>
  <c r="CT46"/>
  <c r="CU46"/>
  <c r="CA47"/>
  <c r="CB47"/>
  <c r="CC47"/>
  <c r="CD47"/>
  <c r="CE47"/>
  <c r="CF47"/>
  <c r="CG47"/>
  <c r="CH47"/>
  <c r="CI47"/>
  <c r="CJ47"/>
  <c r="CK47"/>
  <c r="CL47"/>
  <c r="CM47"/>
  <c r="CN47"/>
  <c r="CO47"/>
  <c r="CP47"/>
  <c r="CQ47"/>
  <c r="CR47"/>
  <c r="CS47"/>
  <c r="CT47"/>
  <c r="CU47"/>
  <c r="CA48"/>
  <c r="CB48"/>
  <c r="CC48"/>
  <c r="CD48"/>
  <c r="CE48"/>
  <c r="CF48"/>
  <c r="CG48"/>
  <c r="CH48"/>
  <c r="CI48"/>
  <c r="CJ48"/>
  <c r="CK48"/>
  <c r="CL48"/>
  <c r="CM48"/>
  <c r="CN48"/>
  <c r="CO48"/>
  <c r="CP48"/>
  <c r="CQ48"/>
  <c r="CR48"/>
  <c r="CS48"/>
  <c r="CT48"/>
  <c r="CU48"/>
  <c r="CA49"/>
  <c r="CB49"/>
  <c r="CC49"/>
  <c r="CD49"/>
  <c r="CE49"/>
  <c r="CF49"/>
  <c r="CG49"/>
  <c r="CH49"/>
  <c r="CI49"/>
  <c r="CJ49"/>
  <c r="CK49"/>
  <c r="CL49"/>
  <c r="CM49"/>
  <c r="CN49"/>
  <c r="CO49"/>
  <c r="CP49"/>
  <c r="CQ49"/>
  <c r="CR49"/>
  <c r="CS49"/>
  <c r="CT49"/>
  <c r="CU49"/>
  <c r="CA50"/>
  <c r="CB50"/>
  <c r="CC50"/>
  <c r="CD50"/>
  <c r="CE50"/>
  <c r="CF50"/>
  <c r="CG50"/>
  <c r="CH50"/>
  <c r="CI50"/>
  <c r="CJ50"/>
  <c r="CK50"/>
  <c r="CL50"/>
  <c r="CM50"/>
  <c r="CN50"/>
  <c r="CO50"/>
  <c r="CP50"/>
  <c r="CQ50"/>
  <c r="CR50"/>
  <c r="CS50"/>
  <c r="CT50"/>
  <c r="CU50"/>
  <c r="CA51"/>
  <c r="CB51"/>
  <c r="CC51"/>
  <c r="CD51"/>
  <c r="CE51"/>
  <c r="CF51"/>
  <c r="CG51"/>
  <c r="CH51"/>
  <c r="CI51"/>
  <c r="CJ51"/>
  <c r="CK51"/>
  <c r="CL51"/>
  <c r="CM51"/>
  <c r="CN51"/>
  <c r="CO51"/>
  <c r="CP51"/>
  <c r="CQ51"/>
  <c r="CR51"/>
  <c r="CS51"/>
  <c r="CT51"/>
  <c r="CU51"/>
  <c r="CA52"/>
  <c r="CB52"/>
  <c r="CC52"/>
  <c r="CD52"/>
  <c r="CE52"/>
  <c r="CF52"/>
  <c r="CG52"/>
  <c r="CH52"/>
  <c r="CI52"/>
  <c r="CJ52"/>
  <c r="CK52"/>
  <c r="CL52"/>
  <c r="CM52"/>
  <c r="CN52"/>
  <c r="CO52"/>
  <c r="CP52"/>
  <c r="CQ52"/>
  <c r="CR52"/>
  <c r="CS52"/>
  <c r="CT52"/>
  <c r="CU52"/>
  <c r="CA53"/>
  <c r="CB53"/>
  <c r="CC53"/>
  <c r="CD53"/>
  <c r="CE53"/>
  <c r="CF53"/>
  <c r="CG53"/>
  <c r="CH53"/>
  <c r="CI53"/>
  <c r="CJ53"/>
  <c r="CK53"/>
  <c r="CL53"/>
  <c r="CM53"/>
  <c r="CN53"/>
  <c r="CO53"/>
  <c r="CP53"/>
  <c r="CQ53"/>
  <c r="CR53"/>
  <c r="CS53"/>
  <c r="CT53"/>
  <c r="CU53"/>
  <c r="CA54"/>
  <c r="CB54"/>
  <c r="CC54"/>
  <c r="CD54"/>
  <c r="CE54"/>
  <c r="CF54"/>
  <c r="CG54"/>
  <c r="CH54"/>
  <c r="CI54"/>
  <c r="CJ54"/>
  <c r="CK54"/>
  <c r="CL54"/>
  <c r="CM54"/>
  <c r="CN54"/>
  <c r="CO54"/>
  <c r="CP54"/>
  <c r="CQ54"/>
  <c r="CR54"/>
  <c r="CS54"/>
  <c r="CT54"/>
  <c r="CU54"/>
  <c r="CA55"/>
  <c r="CB55"/>
  <c r="CC55"/>
  <c r="CD55"/>
  <c r="CE55"/>
  <c r="CF55"/>
  <c r="CG55"/>
  <c r="CH55"/>
  <c r="CI55"/>
  <c r="CJ55"/>
  <c r="CK55"/>
  <c r="CL55"/>
  <c r="CM55"/>
  <c r="CN55"/>
  <c r="CO55"/>
  <c r="CP55"/>
  <c r="CQ55"/>
  <c r="CR55"/>
  <c r="CS55"/>
  <c r="CT55"/>
  <c r="CU55"/>
  <c r="CA56"/>
  <c r="CB56"/>
  <c r="CC56"/>
  <c r="CD56"/>
  <c r="CE56"/>
  <c r="CF56"/>
  <c r="CG56"/>
  <c r="CH56"/>
  <c r="CI56"/>
  <c r="CJ56"/>
  <c r="CK56"/>
  <c r="CL56"/>
  <c r="CM56"/>
  <c r="CN56"/>
  <c r="CO56"/>
  <c r="CP56"/>
  <c r="CQ56"/>
  <c r="CR56"/>
  <c r="CS56"/>
  <c r="CT56"/>
  <c r="CU56"/>
  <c r="CA57"/>
  <c r="CB57"/>
  <c r="CC57"/>
  <c r="CD57"/>
  <c r="CE57"/>
  <c r="CF57"/>
  <c r="CG57"/>
  <c r="CH57"/>
  <c r="CI57"/>
  <c r="CJ57"/>
  <c r="CK57"/>
  <c r="CL57"/>
  <c r="CM57"/>
  <c r="CN57"/>
  <c r="CO57"/>
  <c r="CP57"/>
  <c r="CQ57"/>
  <c r="CR57"/>
  <c r="CS57"/>
  <c r="CT57"/>
  <c r="CU57"/>
  <c r="CA58"/>
  <c r="CB58"/>
  <c r="CC58"/>
  <c r="CD58"/>
  <c r="CE58"/>
  <c r="CF58"/>
  <c r="CG58"/>
  <c r="CH58"/>
  <c r="CI58"/>
  <c r="CJ58"/>
  <c r="CK58"/>
  <c r="CL58"/>
  <c r="CM58"/>
  <c r="CN58"/>
  <c r="CO58"/>
  <c r="CP58"/>
  <c r="CQ58"/>
  <c r="CR58"/>
  <c r="CS58"/>
  <c r="CT58"/>
  <c r="CU58"/>
  <c r="CA59"/>
  <c r="CB59"/>
  <c r="CC59"/>
  <c r="CD59"/>
  <c r="CE59"/>
  <c r="CF59"/>
  <c r="CG59"/>
  <c r="CH59"/>
  <c r="CI59"/>
  <c r="CJ59"/>
  <c r="CK59"/>
  <c r="CL59"/>
  <c r="CM59"/>
  <c r="CN59"/>
  <c r="CO59"/>
  <c r="CP59"/>
  <c r="CQ59"/>
  <c r="CR59"/>
  <c r="CS59"/>
  <c r="CT59"/>
  <c r="CU59"/>
  <c r="CA60"/>
  <c r="CB60"/>
  <c r="CC60"/>
  <c r="CD60"/>
  <c r="CE60"/>
  <c r="CF60"/>
  <c r="CG60"/>
  <c r="CH60"/>
  <c r="CI60"/>
  <c r="CJ60"/>
  <c r="CK60"/>
  <c r="CL60"/>
  <c r="CM60"/>
  <c r="CN60"/>
  <c r="CO60"/>
  <c r="CP60"/>
  <c r="CQ60"/>
  <c r="CR60"/>
  <c r="CS60"/>
  <c r="CT60"/>
  <c r="CU60"/>
  <c r="CA61"/>
  <c r="CB61"/>
  <c r="CC61"/>
  <c r="CD61"/>
  <c r="CE61"/>
  <c r="CF61"/>
  <c r="CG61"/>
  <c r="CH61"/>
  <c r="CI61"/>
  <c r="CJ61"/>
  <c r="CK61"/>
  <c r="CL61"/>
  <c r="CM61"/>
  <c r="CN61"/>
  <c r="CO61"/>
  <c r="CP61"/>
  <c r="CQ61"/>
  <c r="CR61"/>
  <c r="CS61"/>
  <c r="CT61"/>
  <c r="CU61"/>
  <c r="CA62"/>
  <c r="CB62"/>
  <c r="CC62"/>
  <c r="CD62"/>
  <c r="CE62"/>
  <c r="CF62"/>
  <c r="CG62"/>
  <c r="CH62"/>
  <c r="CI62"/>
  <c r="CJ62"/>
  <c r="CK62"/>
  <c r="CL62"/>
  <c r="CM62"/>
  <c r="CN62"/>
  <c r="CO62"/>
  <c r="CP62"/>
  <c r="CQ62"/>
  <c r="CR62"/>
  <c r="CS62"/>
  <c r="CT62"/>
  <c r="CU62"/>
  <c r="CA63"/>
  <c r="CB63"/>
  <c r="CC63"/>
  <c r="CD63"/>
  <c r="CE63"/>
  <c r="CF63"/>
  <c r="CG63"/>
  <c r="CH63"/>
  <c r="CI63"/>
  <c r="CJ63"/>
  <c r="CK63"/>
  <c r="CL63"/>
  <c r="CM63"/>
  <c r="CN63"/>
  <c r="CO63"/>
  <c r="CP63"/>
  <c r="CQ63"/>
  <c r="CR63"/>
  <c r="CS63"/>
  <c r="CT63"/>
  <c r="CU63"/>
  <c r="CA64"/>
  <c r="CB64"/>
  <c r="CC64"/>
  <c r="CD64"/>
  <c r="CE64"/>
  <c r="CF64"/>
  <c r="CG64"/>
  <c r="CH64"/>
  <c r="CI64"/>
  <c r="CJ64"/>
  <c r="CK64"/>
  <c r="CL64"/>
  <c r="CM64"/>
  <c r="CN64"/>
  <c r="CO64"/>
  <c r="CP64"/>
  <c r="CQ64"/>
  <c r="CR64"/>
  <c r="CS64"/>
  <c r="CT64"/>
  <c r="CU64"/>
  <c r="CA65"/>
  <c r="CB65"/>
  <c r="CC65"/>
  <c r="CD65"/>
  <c r="CE65"/>
  <c r="CF65"/>
  <c r="CG65"/>
  <c r="CH65"/>
  <c r="CI65"/>
  <c r="CJ65"/>
  <c r="CK65"/>
  <c r="CL65"/>
  <c r="CM65"/>
  <c r="CN65"/>
  <c r="CO65"/>
  <c r="CP65"/>
  <c r="CQ65"/>
  <c r="CR65"/>
  <c r="CS65"/>
  <c r="CT65"/>
  <c r="CU65"/>
  <c r="CA66"/>
  <c r="CB66"/>
  <c r="CC66"/>
  <c r="CD66"/>
  <c r="CE66"/>
  <c r="CF66"/>
  <c r="CG66"/>
  <c r="CH66"/>
  <c r="CI66"/>
  <c r="CJ66"/>
  <c r="CK66"/>
  <c r="CL66"/>
  <c r="CM66"/>
  <c r="CN66"/>
  <c r="CO66"/>
  <c r="CP66"/>
  <c r="CQ66"/>
  <c r="CR66"/>
  <c r="CS66"/>
  <c r="CT66"/>
  <c r="CU66"/>
  <c r="CA67"/>
  <c r="CB67"/>
  <c r="CC67"/>
  <c r="CD67"/>
  <c r="CE67"/>
  <c r="CF67"/>
  <c r="CG67"/>
  <c r="CH67"/>
  <c r="CI67"/>
  <c r="CJ67"/>
  <c r="CK67"/>
  <c r="CL67"/>
  <c r="CM67"/>
  <c r="CN67"/>
  <c r="CO67"/>
  <c r="CP67"/>
  <c r="CQ67"/>
  <c r="CR67"/>
  <c r="CS67"/>
  <c r="CT67"/>
  <c r="CU67"/>
  <c r="CA68"/>
  <c r="CB68"/>
  <c r="CC68"/>
  <c r="CD68"/>
  <c r="CE68"/>
  <c r="CF68"/>
  <c r="CG68"/>
  <c r="CH68"/>
  <c r="CI68"/>
  <c r="CJ68"/>
  <c r="CK68"/>
  <c r="CL68"/>
  <c r="CM68"/>
  <c r="CN68"/>
  <c r="CO68"/>
  <c r="CP68"/>
  <c r="CQ68"/>
  <c r="CR68"/>
  <c r="CS68"/>
  <c r="CT68"/>
  <c r="CU68"/>
  <c r="CA69"/>
  <c r="CB69"/>
  <c r="CC69"/>
  <c r="CD69"/>
  <c r="CE69"/>
  <c r="CF69"/>
  <c r="CG69"/>
  <c r="CH69"/>
  <c r="CI69"/>
  <c r="CJ69"/>
  <c r="CK69"/>
  <c r="CL69"/>
  <c r="CM69"/>
  <c r="CN69"/>
  <c r="CO69"/>
  <c r="CP69"/>
  <c r="CQ69"/>
  <c r="CR69"/>
  <c r="CS69"/>
  <c r="CT69"/>
  <c r="CU69"/>
  <c r="CA70"/>
  <c r="CB70"/>
  <c r="CC70"/>
  <c r="CD70"/>
  <c r="CE70"/>
  <c r="CF70"/>
  <c r="CG70"/>
  <c r="CH70"/>
  <c r="CI70"/>
  <c r="CJ70"/>
  <c r="CK70"/>
  <c r="CL70"/>
  <c r="CM70"/>
  <c r="CN70"/>
  <c r="CO70"/>
  <c r="CP70"/>
  <c r="CQ70"/>
  <c r="CR70"/>
  <c r="CS70"/>
  <c r="CT70"/>
  <c r="CU70"/>
  <c r="CA71"/>
  <c r="CB71"/>
  <c r="CC71"/>
  <c r="CD71"/>
  <c r="CE71"/>
  <c r="CF71"/>
  <c r="CG71"/>
  <c r="CH71"/>
  <c r="CI71"/>
  <c r="CJ71"/>
  <c r="CK71"/>
  <c r="CL71"/>
  <c r="CM71"/>
  <c r="CN71"/>
  <c r="CO71"/>
  <c r="CP71"/>
  <c r="CQ71"/>
  <c r="CR71"/>
  <c r="CS71"/>
  <c r="CT71"/>
  <c r="CU71"/>
  <c r="CA72"/>
  <c r="CB72"/>
  <c r="CC72"/>
  <c r="CD72"/>
  <c r="CE72"/>
  <c r="CF72"/>
  <c r="CG72"/>
  <c r="CH72"/>
  <c r="CI72"/>
  <c r="CJ72"/>
  <c r="CK72"/>
  <c r="CL72"/>
  <c r="CM72"/>
  <c r="CN72"/>
  <c r="CO72"/>
  <c r="CP72"/>
  <c r="CQ72"/>
  <c r="CR72"/>
  <c r="CS72"/>
  <c r="CT72"/>
  <c r="CU72"/>
  <c r="CA73"/>
  <c r="CB73"/>
  <c r="CC73"/>
  <c r="CD73"/>
  <c r="CE73"/>
  <c r="CF73"/>
  <c r="CG73"/>
  <c r="CH73"/>
  <c r="CI73"/>
  <c r="CJ73"/>
  <c r="CK73"/>
  <c r="CL73"/>
  <c r="CM73"/>
  <c r="CN73"/>
  <c r="CO73"/>
  <c r="CP73"/>
  <c r="CQ73"/>
  <c r="CR73"/>
  <c r="CS73"/>
  <c r="CT73"/>
  <c r="CU73"/>
  <c r="CA74"/>
  <c r="CB74"/>
  <c r="CC74"/>
  <c r="CD74"/>
  <c r="CE74"/>
  <c r="CF74"/>
  <c r="CG74"/>
  <c r="CH74"/>
  <c r="CI74"/>
  <c r="CJ74"/>
  <c r="CK74"/>
  <c r="CL74"/>
  <c r="CM74"/>
  <c r="CN74"/>
  <c r="CO74"/>
  <c r="CP74"/>
  <c r="CQ74"/>
  <c r="CR74"/>
  <c r="CS74"/>
  <c r="CT74"/>
  <c r="CU74"/>
  <c r="CA75"/>
  <c r="CB75"/>
  <c r="CC75"/>
  <c r="CD75"/>
  <c r="CE75"/>
  <c r="CF75"/>
  <c r="CG75"/>
  <c r="CH75"/>
  <c r="CI75"/>
  <c r="CJ75"/>
  <c r="CK75"/>
  <c r="CL75"/>
  <c r="CM75"/>
  <c r="CN75"/>
  <c r="CO75"/>
  <c r="CP75"/>
  <c r="CQ75"/>
  <c r="CR75"/>
  <c r="CS75"/>
  <c r="CT75"/>
  <c r="CU75"/>
  <c r="CA76"/>
  <c r="CB76"/>
  <c r="CC76"/>
  <c r="CD76"/>
  <c r="CE76"/>
  <c r="CF76"/>
  <c r="CG76"/>
  <c r="CH76"/>
  <c r="CI76"/>
  <c r="CJ76"/>
  <c r="CK76"/>
  <c r="CL76"/>
  <c r="CM76"/>
  <c r="CN76"/>
  <c r="CO76"/>
  <c r="CP76"/>
  <c r="CQ76"/>
  <c r="CR76"/>
  <c r="CS76"/>
  <c r="CT76"/>
  <c r="CU76"/>
  <c r="CA77"/>
  <c r="CB77"/>
  <c r="CC77"/>
  <c r="CD77"/>
  <c r="CE77"/>
  <c r="CF77"/>
  <c r="CG77"/>
  <c r="CH77"/>
  <c r="CI77"/>
  <c r="CJ77"/>
  <c r="CK77"/>
  <c r="CL77"/>
  <c r="CM77"/>
  <c r="CN77"/>
  <c r="CO77"/>
  <c r="CP77"/>
  <c r="CQ77"/>
  <c r="CR77"/>
  <c r="CS77"/>
  <c r="CT77"/>
  <c r="CU77"/>
  <c r="CA78"/>
  <c r="CB78"/>
  <c r="CC78"/>
  <c r="CD78"/>
  <c r="CE78"/>
  <c r="CF78"/>
  <c r="CG78"/>
  <c r="CH78"/>
  <c r="CI78"/>
  <c r="CJ78"/>
  <c r="CK78"/>
  <c r="CL78"/>
  <c r="CM78"/>
  <c r="CN78"/>
  <c r="CO78"/>
  <c r="CP78"/>
  <c r="CQ78"/>
  <c r="CR78"/>
  <c r="CS78"/>
  <c r="CT78"/>
  <c r="CU78"/>
  <c r="CA79"/>
  <c r="CB79"/>
  <c r="CC79"/>
  <c r="CD79"/>
  <c r="CE79"/>
  <c r="CF79"/>
  <c r="CG79"/>
  <c r="CH79"/>
  <c r="CI79"/>
  <c r="CJ79"/>
  <c r="CK79"/>
  <c r="CL79"/>
  <c r="CM79"/>
  <c r="CN79"/>
  <c r="CO79"/>
  <c r="CP79"/>
  <c r="CQ79"/>
  <c r="CR79"/>
  <c r="CS79"/>
  <c r="CT79"/>
  <c r="CU79"/>
  <c r="CA80"/>
  <c r="CB80"/>
  <c r="CC80"/>
  <c r="CD80"/>
  <c r="CE80"/>
  <c r="CF80"/>
  <c r="CG80"/>
  <c r="CH80"/>
  <c r="CI80"/>
  <c r="CJ80"/>
  <c r="CK80"/>
  <c r="CL80"/>
  <c r="CM80"/>
  <c r="CN80"/>
  <c r="CO80"/>
  <c r="CP80"/>
  <c r="CQ80"/>
  <c r="CR80"/>
  <c r="CS80"/>
  <c r="CT80"/>
  <c r="CU80"/>
  <c r="CA81"/>
  <c r="CB81"/>
  <c r="CC81"/>
  <c r="CD81"/>
  <c r="CE81"/>
  <c r="CF81"/>
  <c r="CG81"/>
  <c r="CH81"/>
  <c r="CI81"/>
  <c r="CJ81"/>
  <c r="CK81"/>
  <c r="CL81"/>
  <c r="CM81"/>
  <c r="CN81"/>
  <c r="CO81"/>
  <c r="CP81"/>
  <c r="CQ81"/>
  <c r="CR81"/>
  <c r="CS81"/>
  <c r="CT81"/>
  <c r="CU81"/>
  <c r="CA82"/>
  <c r="CB82"/>
  <c r="CC82"/>
  <c r="CD82"/>
  <c r="CE82"/>
  <c r="CF82"/>
  <c r="CG82"/>
  <c r="CH82"/>
  <c r="CI82"/>
  <c r="CJ82"/>
  <c r="CK82"/>
  <c r="CL82"/>
  <c r="CM82"/>
  <c r="CN82"/>
  <c r="CO82"/>
  <c r="CP82"/>
  <c r="CQ82"/>
  <c r="CR82"/>
  <c r="CS82"/>
  <c r="CT82"/>
  <c r="CU82"/>
  <c r="CA83"/>
  <c r="CB83"/>
  <c r="CC83"/>
  <c r="CD83"/>
  <c r="CE83"/>
  <c r="CF83"/>
  <c r="CG83"/>
  <c r="CH83"/>
  <c r="CI83"/>
  <c r="CJ83"/>
  <c r="CK83"/>
  <c r="CL83"/>
  <c r="CM83"/>
  <c r="CN83"/>
  <c r="CO83"/>
  <c r="CP83"/>
  <c r="CQ83"/>
  <c r="CR83"/>
  <c r="CS83"/>
  <c r="CT83"/>
  <c r="CU83"/>
  <c r="CA84"/>
  <c r="CB84"/>
  <c r="CC84"/>
  <c r="CD84"/>
  <c r="CE84"/>
  <c r="CF84"/>
  <c r="CG84"/>
  <c r="CH84"/>
  <c r="CI84"/>
  <c r="CJ84"/>
  <c r="CK84"/>
  <c r="CL84"/>
  <c r="CM84"/>
  <c r="CN84"/>
  <c r="CO84"/>
  <c r="CP84"/>
  <c r="CQ84"/>
  <c r="CR84"/>
  <c r="CS84"/>
  <c r="CT84"/>
  <c r="CU84"/>
  <c r="CA85"/>
  <c r="CB85"/>
  <c r="CC85"/>
  <c r="CD85"/>
  <c r="CE85"/>
  <c r="CF85"/>
  <c r="CG85"/>
  <c r="CH85"/>
  <c r="CI85"/>
  <c r="CJ85"/>
  <c r="CK85"/>
  <c r="CL85"/>
  <c r="CM85"/>
  <c r="CN85"/>
  <c r="CO85"/>
  <c r="CP85"/>
  <c r="CQ85"/>
  <c r="CR85"/>
  <c r="CS85"/>
  <c r="CT85"/>
  <c r="CU85"/>
  <c r="CA86"/>
  <c r="CB86"/>
  <c r="CC86"/>
  <c r="CD86"/>
  <c r="CE86"/>
  <c r="CF86"/>
  <c r="CG86"/>
  <c r="CH86"/>
  <c r="CI86"/>
  <c r="CJ86"/>
  <c r="CK86"/>
  <c r="CL86"/>
  <c r="CM86"/>
  <c r="CN86"/>
  <c r="CO86"/>
  <c r="CP86"/>
  <c r="CQ86"/>
  <c r="CR86"/>
  <c r="CS86"/>
  <c r="CT86"/>
  <c r="CU86"/>
  <c r="CA87"/>
  <c r="CB87"/>
  <c r="CC87"/>
  <c r="CD87"/>
  <c r="CE87"/>
  <c r="CF87"/>
  <c r="CG87"/>
  <c r="CH87"/>
  <c r="CI87"/>
  <c r="CJ87"/>
  <c r="CK87"/>
  <c r="CL87"/>
  <c r="CM87"/>
  <c r="CN87"/>
  <c r="CO87"/>
  <c r="CP87"/>
  <c r="CQ87"/>
  <c r="CR87"/>
  <c r="CS87"/>
  <c r="CT87"/>
  <c r="CU87"/>
  <c r="CA88"/>
  <c r="CB88"/>
  <c r="CC88"/>
  <c r="CD88"/>
  <c r="CE88"/>
  <c r="CF88"/>
  <c r="CG88"/>
  <c r="CH88"/>
  <c r="CI88"/>
  <c r="CJ88"/>
  <c r="CK88"/>
  <c r="CL88"/>
  <c r="CM88"/>
  <c r="CN88"/>
  <c r="CO88"/>
  <c r="CP88"/>
  <c r="CQ88"/>
  <c r="CR88"/>
  <c r="CS88"/>
  <c r="CT88"/>
  <c r="CU88"/>
  <c r="CA89"/>
  <c r="CB89"/>
  <c r="CC89"/>
  <c r="CD89"/>
  <c r="CE89"/>
  <c r="CF89"/>
  <c r="CG89"/>
  <c r="CH89"/>
  <c r="CI89"/>
  <c r="CJ89"/>
  <c r="CK89"/>
  <c r="CL89"/>
  <c r="CM89"/>
  <c r="CN89"/>
  <c r="CO89"/>
  <c r="CP89"/>
  <c r="CQ89"/>
  <c r="CR89"/>
  <c r="CS89"/>
  <c r="CT89"/>
  <c r="CU89"/>
  <c r="AR39"/>
  <c r="AS39"/>
  <c r="AT39"/>
  <c r="AW39"/>
  <c r="AX39"/>
  <c r="AY39"/>
  <c r="AZ39"/>
  <c r="BC39"/>
  <c r="BD39"/>
  <c r="BE39"/>
  <c r="BF39"/>
  <c r="BI39"/>
  <c r="BJ39"/>
  <c r="BK39"/>
  <c r="BL39"/>
  <c r="BO39"/>
  <c r="BP39"/>
  <c r="BQ39"/>
  <c r="BR39"/>
  <c r="BU39"/>
  <c r="BV39"/>
  <c r="BW39"/>
  <c r="BX39"/>
  <c r="AR40"/>
  <c r="AS40"/>
  <c r="AT40"/>
  <c r="AW40"/>
  <c r="AX40"/>
  <c r="AY40"/>
  <c r="AZ40"/>
  <c r="BC40"/>
  <c r="BD40"/>
  <c r="BE40"/>
  <c r="BF40"/>
  <c r="BI40"/>
  <c r="BJ40"/>
  <c r="BK40"/>
  <c r="BL40"/>
  <c r="BO40"/>
  <c r="BP40"/>
  <c r="BQ40"/>
  <c r="BR40"/>
  <c r="BU40"/>
  <c r="BV40"/>
  <c r="BW40"/>
  <c r="BX40"/>
  <c r="AR41"/>
  <c r="AS41"/>
  <c r="AT41"/>
  <c r="AW41"/>
  <c r="AX41"/>
  <c r="AY41"/>
  <c r="AZ41"/>
  <c r="BC41"/>
  <c r="BD41"/>
  <c r="BE41"/>
  <c r="BF41"/>
  <c r="BI41"/>
  <c r="BJ41"/>
  <c r="BK41"/>
  <c r="BL41"/>
  <c r="BO41"/>
  <c r="BP41"/>
  <c r="BQ41"/>
  <c r="BR41"/>
  <c r="BU41"/>
  <c r="BV41"/>
  <c r="BW41"/>
  <c r="BX41"/>
  <c r="AR42"/>
  <c r="AS42"/>
  <c r="AT42"/>
  <c r="AW42"/>
  <c r="AX42"/>
  <c r="AY42"/>
  <c r="AZ42"/>
  <c r="BC42"/>
  <c r="BD42"/>
  <c r="BE42"/>
  <c r="BF42"/>
  <c r="BI42"/>
  <c r="BJ42"/>
  <c r="BK42"/>
  <c r="BL42"/>
  <c r="BO42"/>
  <c r="BP42"/>
  <c r="BQ42"/>
  <c r="BR42"/>
  <c r="BU42"/>
  <c r="BV42"/>
  <c r="BW42"/>
  <c r="BX42"/>
  <c r="AR43"/>
  <c r="AS43"/>
  <c r="AT43"/>
  <c r="AW43"/>
  <c r="AX43"/>
  <c r="AY43"/>
  <c r="AZ43"/>
  <c r="BC43"/>
  <c r="BD43"/>
  <c r="BE43"/>
  <c r="BF43"/>
  <c r="BI43"/>
  <c r="BJ43"/>
  <c r="BK43"/>
  <c r="BL43"/>
  <c r="BO43"/>
  <c r="BP43"/>
  <c r="BQ43"/>
  <c r="BR43"/>
  <c r="BU43"/>
  <c r="BV43"/>
  <c r="BW43"/>
  <c r="BX43"/>
  <c r="AR44"/>
  <c r="AS44"/>
  <c r="AT44"/>
  <c r="AW44"/>
  <c r="AX44"/>
  <c r="AY44"/>
  <c r="AZ44"/>
  <c r="BC44"/>
  <c r="BD44"/>
  <c r="BE44"/>
  <c r="BF44"/>
  <c r="BI44"/>
  <c r="BJ44"/>
  <c r="BK44"/>
  <c r="BL44"/>
  <c r="BO44"/>
  <c r="BP44"/>
  <c r="BQ44"/>
  <c r="BR44"/>
  <c r="BU44"/>
  <c r="BV44"/>
  <c r="BW44"/>
  <c r="BX44"/>
  <c r="AR45"/>
  <c r="AS45"/>
  <c r="AT45"/>
  <c r="AW45"/>
  <c r="AX45"/>
  <c r="AY45"/>
  <c r="AZ45"/>
  <c r="BC45"/>
  <c r="BD45"/>
  <c r="BE45"/>
  <c r="BF45"/>
  <c r="BI45"/>
  <c r="BJ45"/>
  <c r="BK45"/>
  <c r="BL45"/>
  <c r="BO45"/>
  <c r="BP45"/>
  <c r="BQ45"/>
  <c r="BR45"/>
  <c r="BU45"/>
  <c r="BV45"/>
  <c r="BW45"/>
  <c r="BX45"/>
  <c r="AR46"/>
  <c r="AS46"/>
  <c r="AT46"/>
  <c r="AW46"/>
  <c r="AX46"/>
  <c r="AY46"/>
  <c r="AZ46"/>
  <c r="BC46"/>
  <c r="BD46"/>
  <c r="BE46"/>
  <c r="BF46"/>
  <c r="BI46"/>
  <c r="BJ46"/>
  <c r="BK46"/>
  <c r="BL46"/>
  <c r="BO46"/>
  <c r="BP46"/>
  <c r="BQ46"/>
  <c r="BR46"/>
  <c r="BU46"/>
  <c r="BV46"/>
  <c r="BW46"/>
  <c r="BX46"/>
  <c r="AR47"/>
  <c r="AS47"/>
  <c r="AT47"/>
  <c r="AW47"/>
  <c r="AX47"/>
  <c r="AY47"/>
  <c r="AZ47"/>
  <c r="BC47"/>
  <c r="BD47"/>
  <c r="BE47"/>
  <c r="BF47"/>
  <c r="BI47"/>
  <c r="BJ47"/>
  <c r="BK47"/>
  <c r="BL47"/>
  <c r="BO47"/>
  <c r="BP47"/>
  <c r="BQ47"/>
  <c r="BR47"/>
  <c r="BU47"/>
  <c r="BV47"/>
  <c r="BW47"/>
  <c r="BX47"/>
  <c r="AR48"/>
  <c r="AS48"/>
  <c r="AT48"/>
  <c r="AW48"/>
  <c r="AX48"/>
  <c r="AY48"/>
  <c r="AZ48"/>
  <c r="BC48"/>
  <c r="BD48"/>
  <c r="BE48"/>
  <c r="BF48"/>
  <c r="BI48"/>
  <c r="BJ48"/>
  <c r="BK48"/>
  <c r="BL48"/>
  <c r="BO48"/>
  <c r="BP48"/>
  <c r="BQ48"/>
  <c r="BR48"/>
  <c r="BU48"/>
  <c r="BV48"/>
  <c r="BW48"/>
  <c r="BX48"/>
  <c r="AR49"/>
  <c r="AS49"/>
  <c r="AT49"/>
  <c r="AW49"/>
  <c r="AX49"/>
  <c r="AY49"/>
  <c r="AZ49"/>
  <c r="BC49"/>
  <c r="BD49"/>
  <c r="BE49"/>
  <c r="BF49"/>
  <c r="BI49"/>
  <c r="BJ49"/>
  <c r="BK49"/>
  <c r="BL49"/>
  <c r="BO49"/>
  <c r="BP49"/>
  <c r="BQ49"/>
  <c r="BR49"/>
  <c r="BU49"/>
  <c r="BV49"/>
  <c r="BW49"/>
  <c r="BX49"/>
  <c r="AR50"/>
  <c r="AS50"/>
  <c r="AT50"/>
  <c r="AW50"/>
  <c r="AX50"/>
  <c r="AY50"/>
  <c r="AZ50"/>
  <c r="BC50"/>
  <c r="BD50"/>
  <c r="BE50"/>
  <c r="BF50"/>
  <c r="BI50"/>
  <c r="BJ50"/>
  <c r="BK50"/>
  <c r="BL50"/>
  <c r="BO50"/>
  <c r="BP50"/>
  <c r="BQ50"/>
  <c r="BR50"/>
  <c r="BU50"/>
  <c r="BV50"/>
  <c r="BW50"/>
  <c r="BX50"/>
  <c r="AR51"/>
  <c r="AS51"/>
  <c r="AT51"/>
  <c r="AW51"/>
  <c r="AX51"/>
  <c r="AY51"/>
  <c r="AZ51"/>
  <c r="BC51"/>
  <c r="BD51"/>
  <c r="BE51"/>
  <c r="BF51"/>
  <c r="BI51"/>
  <c r="BJ51"/>
  <c r="BK51"/>
  <c r="BL51"/>
  <c r="BO51"/>
  <c r="BP51"/>
  <c r="BQ51"/>
  <c r="BR51"/>
  <c r="BU51"/>
  <c r="BV51"/>
  <c r="BW51"/>
  <c r="BX51"/>
  <c r="AR52"/>
  <c r="AS52"/>
  <c r="AT52"/>
  <c r="AW52"/>
  <c r="AX52"/>
  <c r="AY52"/>
  <c r="AZ52"/>
  <c r="BC52"/>
  <c r="BD52"/>
  <c r="BE52"/>
  <c r="BF52"/>
  <c r="BI52"/>
  <c r="BJ52"/>
  <c r="BK52"/>
  <c r="BL52"/>
  <c r="BO52"/>
  <c r="BP52"/>
  <c r="BQ52"/>
  <c r="BR52"/>
  <c r="BU52"/>
  <c r="BV52"/>
  <c r="BW52"/>
  <c r="BX52"/>
  <c r="AR53"/>
  <c r="AS53"/>
  <c r="AT53"/>
  <c r="AW53"/>
  <c r="AX53"/>
  <c r="AY53"/>
  <c r="AZ53"/>
  <c r="BC53"/>
  <c r="BD53"/>
  <c r="BE53"/>
  <c r="BF53"/>
  <c r="BI53"/>
  <c r="BJ53"/>
  <c r="BK53"/>
  <c r="BL53"/>
  <c r="BO53"/>
  <c r="BP53"/>
  <c r="BQ53"/>
  <c r="BR53"/>
  <c r="BU53"/>
  <c r="BV53"/>
  <c r="BW53"/>
  <c r="BX53"/>
  <c r="AR54"/>
  <c r="AS54"/>
  <c r="AT54"/>
  <c r="AW54"/>
  <c r="AX54"/>
  <c r="AY54"/>
  <c r="AZ54"/>
  <c r="BC54"/>
  <c r="BD54"/>
  <c r="BE54"/>
  <c r="BF54"/>
  <c r="BI54"/>
  <c r="BJ54"/>
  <c r="BK54"/>
  <c r="BL54"/>
  <c r="BO54"/>
  <c r="BP54"/>
  <c r="BQ54"/>
  <c r="BR54"/>
  <c r="BU54"/>
  <c r="BV54"/>
  <c r="BW54"/>
  <c r="BX54"/>
  <c r="AR55"/>
  <c r="AS55"/>
  <c r="AT55"/>
  <c r="AW55"/>
  <c r="AX55"/>
  <c r="AY55"/>
  <c r="AZ55"/>
  <c r="BC55"/>
  <c r="BD55"/>
  <c r="BE55"/>
  <c r="BF55"/>
  <c r="BI55"/>
  <c r="BJ55"/>
  <c r="BK55"/>
  <c r="BL55"/>
  <c r="BO55"/>
  <c r="BP55"/>
  <c r="BQ55"/>
  <c r="BR55"/>
  <c r="BU55"/>
  <c r="BV55"/>
  <c r="BW55"/>
  <c r="BX55"/>
  <c r="AR56"/>
  <c r="AS56"/>
  <c r="AT56"/>
  <c r="AW56"/>
  <c r="AX56"/>
  <c r="AY56"/>
  <c r="AZ56"/>
  <c r="BC56"/>
  <c r="BD56"/>
  <c r="BE56"/>
  <c r="BF56"/>
  <c r="BI56"/>
  <c r="BJ56"/>
  <c r="BK56"/>
  <c r="BL56"/>
  <c r="BO56"/>
  <c r="BP56"/>
  <c r="BQ56"/>
  <c r="BR56"/>
  <c r="BU56"/>
  <c r="BV56"/>
  <c r="BW56"/>
  <c r="BX56"/>
  <c r="AR57"/>
  <c r="AS57"/>
  <c r="AT57"/>
  <c r="AW57"/>
  <c r="AX57"/>
  <c r="AY57"/>
  <c r="AZ57"/>
  <c r="BC57"/>
  <c r="BD57"/>
  <c r="BE57"/>
  <c r="BF57"/>
  <c r="BI57"/>
  <c r="BJ57"/>
  <c r="BK57"/>
  <c r="BL57"/>
  <c r="BO57"/>
  <c r="BP57"/>
  <c r="BQ57"/>
  <c r="BR57"/>
  <c r="BU57"/>
  <c r="BV57"/>
  <c r="BW57"/>
  <c r="BX57"/>
  <c r="AR58"/>
  <c r="AS58"/>
  <c r="AT58"/>
  <c r="AW58"/>
  <c r="AX58"/>
  <c r="AY58"/>
  <c r="AZ58"/>
  <c r="BC58"/>
  <c r="BD58"/>
  <c r="BE58"/>
  <c r="BF58"/>
  <c r="BI58"/>
  <c r="BJ58"/>
  <c r="BK58"/>
  <c r="BL58"/>
  <c r="BO58"/>
  <c r="BP58"/>
  <c r="BQ58"/>
  <c r="BR58"/>
  <c r="BU58"/>
  <c r="BV58"/>
  <c r="BW58"/>
  <c r="BX58"/>
  <c r="AR59"/>
  <c r="AS59"/>
  <c r="AT59"/>
  <c r="AW59"/>
  <c r="AX59"/>
  <c r="AY59"/>
  <c r="AZ59"/>
  <c r="BC59"/>
  <c r="BD59"/>
  <c r="BE59"/>
  <c r="BF59"/>
  <c r="BI59"/>
  <c r="BJ59"/>
  <c r="BK59"/>
  <c r="BL59"/>
  <c r="BO59"/>
  <c r="BP59"/>
  <c r="BQ59"/>
  <c r="BR59"/>
  <c r="BU59"/>
  <c r="BV59"/>
  <c r="BW59"/>
  <c r="BX59"/>
  <c r="AR60"/>
  <c r="AS60"/>
  <c r="AT60"/>
  <c r="AW60"/>
  <c r="AX60"/>
  <c r="AY60"/>
  <c r="AZ60"/>
  <c r="BC60"/>
  <c r="BD60"/>
  <c r="BE60"/>
  <c r="BF60"/>
  <c r="BI60"/>
  <c r="BJ60"/>
  <c r="BK60"/>
  <c r="BL60"/>
  <c r="BO60"/>
  <c r="BP60"/>
  <c r="BQ60"/>
  <c r="BR60"/>
  <c r="BU60"/>
  <c r="BV60"/>
  <c r="BW60"/>
  <c r="BX60"/>
  <c r="AR61"/>
  <c r="AS61"/>
  <c r="AT61"/>
  <c r="AW61"/>
  <c r="AX61"/>
  <c r="AY61"/>
  <c r="AZ61"/>
  <c r="BC61"/>
  <c r="BD61"/>
  <c r="BE61"/>
  <c r="BF61"/>
  <c r="BI61"/>
  <c r="BJ61"/>
  <c r="BK61"/>
  <c r="BL61"/>
  <c r="BO61"/>
  <c r="BP61"/>
  <c r="BQ61"/>
  <c r="BR61"/>
  <c r="BU61"/>
  <c r="BV61"/>
  <c r="BW61"/>
  <c r="BX61"/>
  <c r="AR62"/>
  <c r="AS62"/>
  <c r="AT62"/>
  <c r="AW62"/>
  <c r="AX62"/>
  <c r="AY62"/>
  <c r="AZ62"/>
  <c r="BC62"/>
  <c r="BD62"/>
  <c r="BE62"/>
  <c r="BF62"/>
  <c r="BI62"/>
  <c r="BJ62"/>
  <c r="BK62"/>
  <c r="BL62"/>
  <c r="BO62"/>
  <c r="BP62"/>
  <c r="BQ62"/>
  <c r="BR62"/>
  <c r="BU62"/>
  <c r="BV62"/>
  <c r="BW62"/>
  <c r="BX62"/>
  <c r="AR63"/>
  <c r="AS63"/>
  <c r="AT63"/>
  <c r="AW63"/>
  <c r="AX63"/>
  <c r="AY63"/>
  <c r="AZ63"/>
  <c r="BC63"/>
  <c r="BD63"/>
  <c r="BE63"/>
  <c r="BF63"/>
  <c r="BI63"/>
  <c r="BJ63"/>
  <c r="BK63"/>
  <c r="BL63"/>
  <c r="BO63"/>
  <c r="BP63"/>
  <c r="BQ63"/>
  <c r="BR63"/>
  <c r="BU63"/>
  <c r="BV63"/>
  <c r="BW63"/>
  <c r="BX63"/>
  <c r="AR64"/>
  <c r="AS64"/>
  <c r="AT64"/>
  <c r="AW64"/>
  <c r="AX64"/>
  <c r="AY64"/>
  <c r="AZ64"/>
  <c r="BC64"/>
  <c r="BD64"/>
  <c r="BE64"/>
  <c r="BF64"/>
  <c r="BI64"/>
  <c r="BJ64"/>
  <c r="BK64"/>
  <c r="BL64"/>
  <c r="BO64"/>
  <c r="BP64"/>
  <c r="BQ64"/>
  <c r="BR64"/>
  <c r="BU64"/>
  <c r="BV64"/>
  <c r="BW64"/>
  <c r="BX64"/>
  <c r="AR65"/>
  <c r="AS65"/>
  <c r="AT65"/>
  <c r="AW65"/>
  <c r="AX65"/>
  <c r="AY65"/>
  <c r="AZ65"/>
  <c r="BC65"/>
  <c r="BD65"/>
  <c r="BE65"/>
  <c r="BF65"/>
  <c r="BI65"/>
  <c r="BJ65"/>
  <c r="BK65"/>
  <c r="BL65"/>
  <c r="BO65"/>
  <c r="BP65"/>
  <c r="BQ65"/>
  <c r="BR65"/>
  <c r="BU65"/>
  <c r="BV65"/>
  <c r="BW65"/>
  <c r="BX65"/>
  <c r="AR66"/>
  <c r="AS66"/>
  <c r="AT66"/>
  <c r="AW66"/>
  <c r="AX66"/>
  <c r="AY66"/>
  <c r="AZ66"/>
  <c r="BC66"/>
  <c r="BD66"/>
  <c r="BE66"/>
  <c r="BF66"/>
  <c r="BI66"/>
  <c r="BJ66"/>
  <c r="BK66"/>
  <c r="BL66"/>
  <c r="BO66"/>
  <c r="BP66"/>
  <c r="BQ66"/>
  <c r="BR66"/>
  <c r="BU66"/>
  <c r="BV66"/>
  <c r="BW66"/>
  <c r="BX66"/>
  <c r="AR67"/>
  <c r="AS67"/>
  <c r="AT67"/>
  <c r="AW67"/>
  <c r="AX67"/>
  <c r="AY67"/>
  <c r="AZ67"/>
  <c r="BC67"/>
  <c r="BD67"/>
  <c r="BE67"/>
  <c r="BF67"/>
  <c r="BI67"/>
  <c r="BJ67"/>
  <c r="BK67"/>
  <c r="BL67"/>
  <c r="BO67"/>
  <c r="BP67"/>
  <c r="BQ67"/>
  <c r="BR67"/>
  <c r="BU67"/>
  <c r="BV67"/>
  <c r="BW67"/>
  <c r="BX67"/>
  <c r="AR68"/>
  <c r="AS68"/>
  <c r="AT68"/>
  <c r="AW68"/>
  <c r="AX68"/>
  <c r="AY68"/>
  <c r="AZ68"/>
  <c r="BC68"/>
  <c r="BD68"/>
  <c r="BE68"/>
  <c r="BF68"/>
  <c r="BI68"/>
  <c r="BJ68"/>
  <c r="BK68"/>
  <c r="BL68"/>
  <c r="BO68"/>
  <c r="BP68"/>
  <c r="BQ68"/>
  <c r="BR68"/>
  <c r="BU68"/>
  <c r="BV68"/>
  <c r="BW68"/>
  <c r="BX68"/>
  <c r="AR69"/>
  <c r="AS69"/>
  <c r="AT69"/>
  <c r="AW69"/>
  <c r="AX69"/>
  <c r="AY69"/>
  <c r="AZ69"/>
  <c r="BC69"/>
  <c r="BD69"/>
  <c r="BE69"/>
  <c r="BF69"/>
  <c r="BI69"/>
  <c r="BJ69"/>
  <c r="BK69"/>
  <c r="BL69"/>
  <c r="BO69"/>
  <c r="BP69"/>
  <c r="BQ69"/>
  <c r="BR69"/>
  <c r="BU69"/>
  <c r="BV69"/>
  <c r="BW69"/>
  <c r="BX69"/>
  <c r="AR70"/>
  <c r="AS70"/>
  <c r="AT70"/>
  <c r="AW70"/>
  <c r="AX70"/>
  <c r="AY70"/>
  <c r="AZ70"/>
  <c r="BC70"/>
  <c r="BD70"/>
  <c r="BE70"/>
  <c r="BF70"/>
  <c r="BI70"/>
  <c r="BJ70"/>
  <c r="BK70"/>
  <c r="BL70"/>
  <c r="BO70"/>
  <c r="BP70"/>
  <c r="BQ70"/>
  <c r="BR70"/>
  <c r="BU70"/>
  <c r="BV70"/>
  <c r="BW70"/>
  <c r="BX70"/>
  <c r="AR71"/>
  <c r="AS71"/>
  <c r="AT71"/>
  <c r="AW71"/>
  <c r="AX71"/>
  <c r="AY71"/>
  <c r="AZ71"/>
  <c r="BC71"/>
  <c r="BD71"/>
  <c r="BE71"/>
  <c r="BF71"/>
  <c r="BI71"/>
  <c r="BJ71"/>
  <c r="BK71"/>
  <c r="BL71"/>
  <c r="BO71"/>
  <c r="BP71"/>
  <c r="BQ71"/>
  <c r="BR71"/>
  <c r="BU71"/>
  <c r="BV71"/>
  <c r="BW71"/>
  <c r="BX71"/>
  <c r="AR72"/>
  <c r="AS72"/>
  <c r="AT72"/>
  <c r="AW72"/>
  <c r="AX72"/>
  <c r="AY72"/>
  <c r="AZ72"/>
  <c r="BC72"/>
  <c r="BD72"/>
  <c r="BE72"/>
  <c r="BF72"/>
  <c r="BI72"/>
  <c r="BJ72"/>
  <c r="BK72"/>
  <c r="BL72"/>
  <c r="BO72"/>
  <c r="BP72"/>
  <c r="BQ72"/>
  <c r="BR72"/>
  <c r="BU72"/>
  <c r="BV72"/>
  <c r="BW72"/>
  <c r="BX72"/>
  <c r="AR73"/>
  <c r="AS73"/>
  <c r="AT73"/>
  <c r="AW73"/>
  <c r="AX73"/>
  <c r="AY73"/>
  <c r="AZ73"/>
  <c r="BC73"/>
  <c r="BD73"/>
  <c r="BE73"/>
  <c r="BF73"/>
  <c r="BI73"/>
  <c r="BJ73"/>
  <c r="BK73"/>
  <c r="BL73"/>
  <c r="BO73"/>
  <c r="BP73"/>
  <c r="BQ73"/>
  <c r="BR73"/>
  <c r="BU73"/>
  <c r="BV73"/>
  <c r="BW73"/>
  <c r="BX73"/>
  <c r="AR74"/>
  <c r="AS74"/>
  <c r="AT74"/>
  <c r="AW74"/>
  <c r="AX74"/>
  <c r="AY74"/>
  <c r="AZ74"/>
  <c r="BC74"/>
  <c r="BD74"/>
  <c r="BE74"/>
  <c r="BF74"/>
  <c r="BI74"/>
  <c r="BJ74"/>
  <c r="BK74"/>
  <c r="BL74"/>
  <c r="BO74"/>
  <c r="BP74"/>
  <c r="BQ74"/>
  <c r="BR74"/>
  <c r="BU74"/>
  <c r="BV74"/>
  <c r="BW74"/>
  <c r="BX74"/>
  <c r="AR75"/>
  <c r="AS75"/>
  <c r="AT75"/>
  <c r="AW75"/>
  <c r="AX75"/>
  <c r="AY75"/>
  <c r="AZ75"/>
  <c r="BC75"/>
  <c r="BD75"/>
  <c r="BE75"/>
  <c r="BF75"/>
  <c r="BI75"/>
  <c r="BJ75"/>
  <c r="BK75"/>
  <c r="BL75"/>
  <c r="BO75"/>
  <c r="BP75"/>
  <c r="BQ75"/>
  <c r="BR75"/>
  <c r="BU75"/>
  <c r="BV75"/>
  <c r="BW75"/>
  <c r="BX75"/>
  <c r="AR76"/>
  <c r="AS76"/>
  <c r="AT76"/>
  <c r="AW76"/>
  <c r="AX76"/>
  <c r="AY76"/>
  <c r="AZ76"/>
  <c r="BC76"/>
  <c r="BD76"/>
  <c r="BE76"/>
  <c r="BF76"/>
  <c r="BI76"/>
  <c r="BJ76"/>
  <c r="BK76"/>
  <c r="BL76"/>
  <c r="BO76"/>
  <c r="BP76"/>
  <c r="BQ76"/>
  <c r="BR76"/>
  <c r="BU76"/>
  <c r="BV76"/>
  <c r="BW76"/>
  <c r="BX76"/>
  <c r="AR77"/>
  <c r="AS77"/>
  <c r="AT77"/>
  <c r="AW77"/>
  <c r="AX77"/>
  <c r="AY77"/>
  <c r="AZ77"/>
  <c r="BC77"/>
  <c r="BD77"/>
  <c r="BE77"/>
  <c r="BF77"/>
  <c r="BI77"/>
  <c r="BJ77"/>
  <c r="BK77"/>
  <c r="BL77"/>
  <c r="BO77"/>
  <c r="BP77"/>
  <c r="BQ77"/>
  <c r="BR77"/>
  <c r="BU77"/>
  <c r="BV77"/>
  <c r="BW77"/>
  <c r="BX77"/>
  <c r="AR78"/>
  <c r="AS78"/>
  <c r="AT78"/>
  <c r="AW78"/>
  <c r="AX78"/>
  <c r="AY78"/>
  <c r="AZ78"/>
  <c r="BC78"/>
  <c r="BD78"/>
  <c r="BE78"/>
  <c r="BF78"/>
  <c r="BI78"/>
  <c r="BJ78"/>
  <c r="BK78"/>
  <c r="BL78"/>
  <c r="BO78"/>
  <c r="BP78"/>
  <c r="BQ78"/>
  <c r="BR78"/>
  <c r="BU78"/>
  <c r="BV78"/>
  <c r="BW78"/>
  <c r="BX78"/>
  <c r="AR79"/>
  <c r="AS79"/>
  <c r="AT79"/>
  <c r="AW79"/>
  <c r="AX79"/>
  <c r="AY79"/>
  <c r="AZ79"/>
  <c r="BC79"/>
  <c r="BD79"/>
  <c r="BE79"/>
  <c r="BF79"/>
  <c r="BI79"/>
  <c r="BJ79"/>
  <c r="BK79"/>
  <c r="BL79"/>
  <c r="BO79"/>
  <c r="BP79"/>
  <c r="BQ79"/>
  <c r="BR79"/>
  <c r="BU79"/>
  <c r="BV79"/>
  <c r="BW79"/>
  <c r="BX79"/>
  <c r="AR80"/>
  <c r="AS80"/>
  <c r="AT80"/>
  <c r="AW80"/>
  <c r="AX80"/>
  <c r="AY80"/>
  <c r="AZ80"/>
  <c r="BC80"/>
  <c r="BD80"/>
  <c r="BE80"/>
  <c r="BF80"/>
  <c r="BI80"/>
  <c r="BJ80"/>
  <c r="BK80"/>
  <c r="BL80"/>
  <c r="BO80"/>
  <c r="BP80"/>
  <c r="BQ80"/>
  <c r="BR80"/>
  <c r="BU80"/>
  <c r="BV80"/>
  <c r="BW80"/>
  <c r="BX80"/>
  <c r="AR81"/>
  <c r="AS81"/>
  <c r="AT81"/>
  <c r="AW81"/>
  <c r="AX81"/>
  <c r="AY81"/>
  <c r="AZ81"/>
  <c r="BC81"/>
  <c r="BD81"/>
  <c r="BE81"/>
  <c r="BF81"/>
  <c r="BI81"/>
  <c r="BJ81"/>
  <c r="BK81"/>
  <c r="BL81"/>
  <c r="BO81"/>
  <c r="BP81"/>
  <c r="BQ81"/>
  <c r="BR81"/>
  <c r="BU81"/>
  <c r="BV81"/>
  <c r="BW81"/>
  <c r="BX81"/>
  <c r="AR82"/>
  <c r="AS82"/>
  <c r="AT82"/>
  <c r="AW82"/>
  <c r="AX82"/>
  <c r="AY82"/>
  <c r="AZ82"/>
  <c r="BC82"/>
  <c r="BD82"/>
  <c r="BE82"/>
  <c r="BF82"/>
  <c r="BI82"/>
  <c r="BJ82"/>
  <c r="BK82"/>
  <c r="BL82"/>
  <c r="BO82"/>
  <c r="BP82"/>
  <c r="BQ82"/>
  <c r="BR82"/>
  <c r="BU82"/>
  <c r="BV82"/>
  <c r="BW82"/>
  <c r="BX82"/>
  <c r="AR83"/>
  <c r="AS83"/>
  <c r="AT83"/>
  <c r="AW83"/>
  <c r="AX83"/>
  <c r="AY83"/>
  <c r="AZ83"/>
  <c r="BC83"/>
  <c r="BD83"/>
  <c r="BE83"/>
  <c r="BF83"/>
  <c r="BI83"/>
  <c r="BJ83"/>
  <c r="BK83"/>
  <c r="BL83"/>
  <c r="BO83"/>
  <c r="BP83"/>
  <c r="BQ83"/>
  <c r="BR83"/>
  <c r="BU83"/>
  <c r="BV83"/>
  <c r="BW83"/>
  <c r="BX83"/>
  <c r="AR84"/>
  <c r="AS84"/>
  <c r="AT84"/>
  <c r="AW84"/>
  <c r="AX84"/>
  <c r="AY84"/>
  <c r="AZ84"/>
  <c r="BC84"/>
  <c r="BD84"/>
  <c r="BE84"/>
  <c r="BF84"/>
  <c r="BI84"/>
  <c r="BJ84"/>
  <c r="BK84"/>
  <c r="BL84"/>
  <c r="BO84"/>
  <c r="BP84"/>
  <c r="BQ84"/>
  <c r="BR84"/>
  <c r="BU84"/>
  <c r="BV84"/>
  <c r="BW84"/>
  <c r="BX84"/>
  <c r="AR85"/>
  <c r="AS85"/>
  <c r="AT85"/>
  <c r="AW85"/>
  <c r="AX85"/>
  <c r="AY85"/>
  <c r="AZ85"/>
  <c r="BC85"/>
  <c r="BD85"/>
  <c r="BE85"/>
  <c r="BF85"/>
  <c r="BI85"/>
  <c r="BJ85"/>
  <c r="BK85"/>
  <c r="BL85"/>
  <c r="BO85"/>
  <c r="BP85"/>
  <c r="BQ85"/>
  <c r="BR85"/>
  <c r="BU85"/>
  <c r="BV85"/>
  <c r="BW85"/>
  <c r="BX85"/>
  <c r="AR86"/>
  <c r="AS86"/>
  <c r="AT86"/>
  <c r="AW86"/>
  <c r="AX86"/>
  <c r="AY86"/>
  <c r="AZ86"/>
  <c r="BC86"/>
  <c r="BD86"/>
  <c r="BE86"/>
  <c r="BF86"/>
  <c r="BI86"/>
  <c r="BJ86"/>
  <c r="BK86"/>
  <c r="BL86"/>
  <c r="BO86"/>
  <c r="BP86"/>
  <c r="BQ86"/>
  <c r="BR86"/>
  <c r="BU86"/>
  <c r="BV86"/>
  <c r="BW86"/>
  <c r="BX86"/>
  <c r="AR87"/>
  <c r="AS87"/>
  <c r="AT87"/>
  <c r="AW87"/>
  <c r="AX87"/>
  <c r="AY87"/>
  <c r="AZ87"/>
  <c r="BC87"/>
  <c r="BD87"/>
  <c r="BE87"/>
  <c r="BF87"/>
  <c r="BI87"/>
  <c r="BJ87"/>
  <c r="BK87"/>
  <c r="BL87"/>
  <c r="BO87"/>
  <c r="BP87"/>
  <c r="BQ87"/>
  <c r="BR87"/>
  <c r="BU87"/>
  <c r="BV87"/>
  <c r="BW87"/>
  <c r="BX87"/>
  <c r="AR88"/>
  <c r="AS88"/>
  <c r="AT88"/>
  <c r="AW88"/>
  <c r="AX88"/>
  <c r="AY88"/>
  <c r="AZ88"/>
  <c r="BC88"/>
  <c r="BD88"/>
  <c r="BE88"/>
  <c r="BF88"/>
  <c r="BI88"/>
  <c r="BJ88"/>
  <c r="BK88"/>
  <c r="BL88"/>
  <c r="BO88"/>
  <c r="BP88"/>
  <c r="BQ88"/>
  <c r="BR88"/>
  <c r="BU88"/>
  <c r="BV88"/>
  <c r="BW88"/>
  <c r="BX88"/>
  <c r="AR89"/>
  <c r="AS89"/>
  <c r="AT89"/>
  <c r="AW89"/>
  <c r="AX89"/>
  <c r="AY89"/>
  <c r="AZ89"/>
  <c r="BC89"/>
  <c r="BD89"/>
  <c r="BE89"/>
  <c r="BF89"/>
  <c r="BI89"/>
  <c r="BJ89"/>
  <c r="BK89"/>
  <c r="BL89"/>
  <c r="BO89"/>
  <c r="BP89"/>
  <c r="BQ89"/>
  <c r="BR89"/>
  <c r="BU89"/>
  <c r="BV89"/>
  <c r="BW89"/>
  <c r="BX89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L49"/>
  <c r="K49"/>
  <c r="J49"/>
  <c r="AP8"/>
  <c r="AP9"/>
  <c r="AP10"/>
  <c r="AP11"/>
  <c r="AP12"/>
  <c r="AP13"/>
  <c r="AP14"/>
  <c r="AP15"/>
  <c r="AP16"/>
  <c r="AP17"/>
  <c r="AP18"/>
  <c r="AP19"/>
  <c r="AP20"/>
  <c r="AP21"/>
  <c r="AP22"/>
  <c r="AP23"/>
  <c r="AW23" s="1"/>
  <c r="AP24"/>
  <c r="AP25"/>
  <c r="AW25" s="1"/>
  <c r="AP26"/>
  <c r="AP27"/>
  <c r="AW27" s="1"/>
  <c r="AP28"/>
  <c r="AP29"/>
  <c r="AW29" s="1"/>
  <c r="AP30"/>
  <c r="AP31"/>
  <c r="AW31" s="1"/>
  <c r="AP32"/>
  <c r="AP33"/>
  <c r="AW33" s="1"/>
  <c r="AP34"/>
  <c r="AP35"/>
  <c r="AW35" s="1"/>
  <c r="AP36"/>
  <c r="AP37"/>
  <c r="AW37" s="1"/>
  <c r="AP38"/>
  <c r="CA3"/>
  <c r="CH3"/>
  <c r="CO3"/>
  <c r="CA5"/>
  <c r="CH5"/>
  <c r="CO5"/>
  <c r="X9" i="17"/>
  <c r="AG20"/>
  <c r="AF20"/>
  <c r="AE20"/>
  <c r="AD20"/>
  <c r="AC20"/>
  <c r="AG18"/>
  <c r="AF18"/>
  <c r="AE18"/>
  <c r="AD18"/>
  <c r="AC18"/>
  <c r="AB20"/>
  <c r="AA20"/>
  <c r="Z20"/>
  <c r="Y20"/>
  <c r="X20"/>
  <c r="AB18"/>
  <c r="AA18"/>
  <c r="Z18"/>
  <c r="Y18"/>
  <c r="X18"/>
  <c r="W20"/>
  <c r="V20"/>
  <c r="U20"/>
  <c r="T20"/>
  <c r="S20"/>
  <c r="W18"/>
  <c r="V18"/>
  <c r="U18"/>
  <c r="T18"/>
  <c r="S18"/>
  <c r="R20"/>
  <c r="Q20"/>
  <c r="P20"/>
  <c r="O20"/>
  <c r="N20"/>
  <c r="R18"/>
  <c r="Q18"/>
  <c r="P18"/>
  <c r="O18"/>
  <c r="N18"/>
  <c r="B20"/>
  <c r="B18"/>
  <c r="F7"/>
  <c r="Y1" i="28"/>
  <c r="M20" i="17"/>
  <c r="L20"/>
  <c r="K20"/>
  <c r="J20"/>
  <c r="I20"/>
  <c r="M18"/>
  <c r="L18"/>
  <c r="K18"/>
  <c r="J18"/>
  <c r="I18"/>
  <c r="H20"/>
  <c r="G20"/>
  <c r="F20"/>
  <c r="E20"/>
  <c r="D20"/>
  <c r="H18"/>
  <c r="G18"/>
  <c r="F18"/>
  <c r="E18"/>
  <c r="D18"/>
  <c r="X6"/>
  <c r="F9"/>
  <c r="F6"/>
  <c r="N14" i="18"/>
  <c r="AD13" i="14"/>
  <c r="I108" i="28"/>
  <c r="HX112" i="16"/>
  <c r="HW112"/>
  <c r="IE112" s="1"/>
  <c r="HX111"/>
  <c r="HW111"/>
  <c r="IE111" s="1"/>
  <c r="HX110"/>
  <c r="HW110"/>
  <c r="IE110" s="1"/>
  <c r="HX109"/>
  <c r="HW109"/>
  <c r="IE109" s="1"/>
  <c r="HX108"/>
  <c r="HW108"/>
  <c r="IE108" s="1"/>
  <c r="HX107"/>
  <c r="HW107"/>
  <c r="IE107" s="1"/>
  <c r="HX106"/>
  <c r="HW106"/>
  <c r="IE106" s="1"/>
  <c r="HX105"/>
  <c r="HW105"/>
  <c r="IE105" s="1"/>
  <c r="HX104"/>
  <c r="HW104"/>
  <c r="IE104" s="1"/>
  <c r="HX103"/>
  <c r="HW103"/>
  <c r="IE103" s="1"/>
  <c r="HX102"/>
  <c r="HW102"/>
  <c r="IE102" s="1"/>
  <c r="HX101"/>
  <c r="HW101"/>
  <c r="IE101" s="1"/>
  <c r="HX100"/>
  <c r="HW100"/>
  <c r="IE100" s="1"/>
  <c r="HX99"/>
  <c r="HW99"/>
  <c r="IE99" s="1"/>
  <c r="HX98"/>
  <c r="HW98"/>
  <c r="IE98" s="1"/>
  <c r="HX97"/>
  <c r="HW97"/>
  <c r="IE97" s="1"/>
  <c r="HX96"/>
  <c r="HW96"/>
  <c r="IE96" s="1"/>
  <c r="HX95"/>
  <c r="HW95"/>
  <c r="IE95" s="1"/>
  <c r="HX94"/>
  <c r="HW94"/>
  <c r="IE94" s="1"/>
  <c r="HX93"/>
  <c r="HW93"/>
  <c r="IE93" s="1"/>
  <c r="HX92"/>
  <c r="HW92"/>
  <c r="IE92" s="1"/>
  <c r="HX91"/>
  <c r="HW91"/>
  <c r="IE91" s="1"/>
  <c r="HX90"/>
  <c r="HW90"/>
  <c r="IE90" s="1"/>
  <c r="HX89"/>
  <c r="HW89"/>
  <c r="IE89" s="1"/>
  <c r="HX88"/>
  <c r="HW88"/>
  <c r="IE88" s="1"/>
  <c r="HX87"/>
  <c r="HW87"/>
  <c r="IE87" s="1"/>
  <c r="HX86"/>
  <c r="HW86"/>
  <c r="IE86" s="1"/>
  <c r="HX85"/>
  <c r="HW85"/>
  <c r="IE85" s="1"/>
  <c r="HX84"/>
  <c r="HW84"/>
  <c r="IE84" s="1"/>
  <c r="HX83"/>
  <c r="HW83"/>
  <c r="IE83" s="1"/>
  <c r="HX82"/>
  <c r="HW82"/>
  <c r="IE82" s="1"/>
  <c r="HX81"/>
  <c r="HW81"/>
  <c r="IE81" s="1"/>
  <c r="HX80"/>
  <c r="HW80"/>
  <c r="IE80" s="1"/>
  <c r="HX79"/>
  <c r="HW79"/>
  <c r="IE79" s="1"/>
  <c r="HX78"/>
  <c r="HW78"/>
  <c r="IE78" s="1"/>
  <c r="HX77"/>
  <c r="HW77"/>
  <c r="IE77" s="1"/>
  <c r="HX76"/>
  <c r="HW76"/>
  <c r="IE76" s="1"/>
  <c r="HX75"/>
  <c r="HW75"/>
  <c r="IE75" s="1"/>
  <c r="HX74"/>
  <c r="HW74"/>
  <c r="IE74" s="1"/>
  <c r="HX73"/>
  <c r="HW73"/>
  <c r="IE73" s="1"/>
  <c r="HX72"/>
  <c r="HW72"/>
  <c r="IE72" s="1"/>
  <c r="HX71"/>
  <c r="HW71"/>
  <c r="IE71" s="1"/>
  <c r="HX70"/>
  <c r="HW70"/>
  <c r="IE70" s="1"/>
  <c r="HX69"/>
  <c r="HW69"/>
  <c r="IE69" s="1"/>
  <c r="HX68"/>
  <c r="HW68"/>
  <c r="IE68" s="1"/>
  <c r="HX67"/>
  <c r="HW67"/>
  <c r="IE67" s="1"/>
  <c r="HX66"/>
  <c r="HW66"/>
  <c r="IE66" s="1"/>
  <c r="HX65"/>
  <c r="HW65"/>
  <c r="IE65" s="1"/>
  <c r="HX64"/>
  <c r="HW64"/>
  <c r="IE64" s="1"/>
  <c r="HX63"/>
  <c r="HW63"/>
  <c r="IE63" s="1"/>
  <c r="HX62"/>
  <c r="HW62"/>
  <c r="IE62" s="1"/>
  <c r="HX61"/>
  <c r="HW61"/>
  <c r="IE61" s="1"/>
  <c r="HX60"/>
  <c r="HW60"/>
  <c r="IE60" s="1"/>
  <c r="HX59"/>
  <c r="HW59"/>
  <c r="IE59" s="1"/>
  <c r="HX58"/>
  <c r="HW58"/>
  <c r="IE58" s="1"/>
  <c r="HX57"/>
  <c r="HW57"/>
  <c r="IE57" s="1"/>
  <c r="HX56"/>
  <c r="HW56"/>
  <c r="IE56" s="1"/>
  <c r="HX55"/>
  <c r="HW55"/>
  <c r="IE55" s="1"/>
  <c r="HX54"/>
  <c r="HW54"/>
  <c r="IE54" s="1"/>
  <c r="HX53"/>
  <c r="HW53"/>
  <c r="IE53" s="1"/>
  <c r="HX52"/>
  <c r="HW52"/>
  <c r="IE52" s="1"/>
  <c r="HX51"/>
  <c r="HW51"/>
  <c r="IE51" s="1"/>
  <c r="HX50"/>
  <c r="HW50"/>
  <c r="HX49"/>
  <c r="HW49"/>
  <c r="IE49" s="1"/>
  <c r="HX48"/>
  <c r="HW48"/>
  <c r="IE48" s="1"/>
  <c r="HX47"/>
  <c r="HW47"/>
  <c r="IE47" s="1"/>
  <c r="HX46"/>
  <c r="HW46"/>
  <c r="IE46" s="1"/>
  <c r="HX45"/>
  <c r="HW45"/>
  <c r="IE45" s="1"/>
  <c r="HX44"/>
  <c r="HW44"/>
  <c r="IE44" s="1"/>
  <c r="HX43"/>
  <c r="HW43"/>
  <c r="IE43" s="1"/>
  <c r="HX42"/>
  <c r="HW42"/>
  <c r="IE42" s="1"/>
  <c r="HX41"/>
  <c r="HW41"/>
  <c r="IE41" s="1"/>
  <c r="HX40"/>
  <c r="HW40"/>
  <c r="IE40" s="1"/>
  <c r="HX39"/>
  <c r="HW39"/>
  <c r="IE39" s="1"/>
  <c r="HX38"/>
  <c r="HW38"/>
  <c r="IE38" s="1"/>
  <c r="HX37"/>
  <c r="HW37"/>
  <c r="IE37" s="1"/>
  <c r="HX36"/>
  <c r="HW36"/>
  <c r="IE36" s="1"/>
  <c r="HX35"/>
  <c r="HW35"/>
  <c r="IE35" s="1"/>
  <c r="HX34"/>
  <c r="HW34"/>
  <c r="IE34" s="1"/>
  <c r="HX33"/>
  <c r="HW33"/>
  <c r="IE33" s="1"/>
  <c r="HX32"/>
  <c r="HW32"/>
  <c r="IE32" s="1"/>
  <c r="HX31"/>
  <c r="HW31"/>
  <c r="IE31" s="1"/>
  <c r="HX30"/>
  <c r="HW30"/>
  <c r="IE30" s="1"/>
  <c r="HX29"/>
  <c r="HW29"/>
  <c r="IE29" s="1"/>
  <c r="HX28"/>
  <c r="HW28"/>
  <c r="IE28" s="1"/>
  <c r="HX27"/>
  <c r="HW27"/>
  <c r="IE27" s="1"/>
  <c r="HX26"/>
  <c r="HW26"/>
  <c r="IE26" s="1"/>
  <c r="HX25"/>
  <c r="HW25"/>
  <c r="IE25" s="1"/>
  <c r="HX24"/>
  <c r="HW24"/>
  <c r="IE24" s="1"/>
  <c r="HX23"/>
  <c r="HW23"/>
  <c r="IE23" s="1"/>
  <c r="HX22"/>
  <c r="HW22"/>
  <c r="IE22" s="1"/>
  <c r="HX21"/>
  <c r="HW21"/>
  <c r="IE21" s="1"/>
  <c r="HX20"/>
  <c r="HW20"/>
  <c r="IE20" s="1"/>
  <c r="HX19"/>
  <c r="HW19"/>
  <c r="IE19" s="1"/>
  <c r="HX18"/>
  <c r="HW18"/>
  <c r="IE18" s="1"/>
  <c r="HX17"/>
  <c r="HW17"/>
  <c r="HX16"/>
  <c r="HW16"/>
  <c r="IE16" s="1"/>
  <c r="HX15"/>
  <c r="HW15"/>
  <c r="IE15" s="1"/>
  <c r="HX14"/>
  <c r="HW14"/>
  <c r="IE14" s="1"/>
  <c r="HX13"/>
  <c r="HW13"/>
  <c r="IE13" s="1"/>
  <c r="HX112" i="13"/>
  <c r="HW112"/>
  <c r="IE112" s="1"/>
  <c r="HX111"/>
  <c r="HW111"/>
  <c r="IE111" s="1"/>
  <c r="HX110"/>
  <c r="HW110"/>
  <c r="IE110" s="1"/>
  <c r="HX109"/>
  <c r="HW109"/>
  <c r="IE109" s="1"/>
  <c r="HX108"/>
  <c r="HW108"/>
  <c r="IE108" s="1"/>
  <c r="HX107"/>
  <c r="HW107"/>
  <c r="IE107" s="1"/>
  <c r="HX106"/>
  <c r="HW106"/>
  <c r="IE106" s="1"/>
  <c r="HX105"/>
  <c r="HW105"/>
  <c r="IE105" s="1"/>
  <c r="HX104"/>
  <c r="HW104"/>
  <c r="IE104" s="1"/>
  <c r="HX103"/>
  <c r="HW103"/>
  <c r="IE103" s="1"/>
  <c r="HX102"/>
  <c r="HW102"/>
  <c r="IE102" s="1"/>
  <c r="HX101"/>
  <c r="HW101"/>
  <c r="IE101" s="1"/>
  <c r="HX100"/>
  <c r="HW100"/>
  <c r="IE100" s="1"/>
  <c r="HX99"/>
  <c r="HW99"/>
  <c r="IE99" s="1"/>
  <c r="HX98"/>
  <c r="HW98"/>
  <c r="IE98" s="1"/>
  <c r="HX97"/>
  <c r="HW97"/>
  <c r="IE97" s="1"/>
  <c r="HX96"/>
  <c r="HW96"/>
  <c r="IE96" s="1"/>
  <c r="HX95"/>
  <c r="HW95"/>
  <c r="IE95" s="1"/>
  <c r="HX94"/>
  <c r="HW94"/>
  <c r="IE94" s="1"/>
  <c r="HX93"/>
  <c r="HW93"/>
  <c r="IE93" s="1"/>
  <c r="HX92"/>
  <c r="HW92"/>
  <c r="IE92" s="1"/>
  <c r="HX91"/>
  <c r="HW91"/>
  <c r="IE91" s="1"/>
  <c r="HX90"/>
  <c r="HW90"/>
  <c r="IE90" s="1"/>
  <c r="HX89"/>
  <c r="HW89"/>
  <c r="IE89" s="1"/>
  <c r="HX88"/>
  <c r="HW88"/>
  <c r="IE88" s="1"/>
  <c r="HX87"/>
  <c r="HW87"/>
  <c r="IE87" s="1"/>
  <c r="HX86"/>
  <c r="HW86"/>
  <c r="IE86" s="1"/>
  <c r="HX85"/>
  <c r="HW85"/>
  <c r="IE85" s="1"/>
  <c r="HX84"/>
  <c r="HW84"/>
  <c r="IE84" s="1"/>
  <c r="HX83"/>
  <c r="HW83"/>
  <c r="IE83" s="1"/>
  <c r="HX82"/>
  <c r="HW82"/>
  <c r="IE82" s="1"/>
  <c r="HX81"/>
  <c r="HW81"/>
  <c r="IE81" s="1"/>
  <c r="HX80"/>
  <c r="HW80"/>
  <c r="IE80" s="1"/>
  <c r="HX79"/>
  <c r="HW79"/>
  <c r="IE79" s="1"/>
  <c r="HX78"/>
  <c r="HW78"/>
  <c r="IE78" s="1"/>
  <c r="HX77"/>
  <c r="HW77"/>
  <c r="IE77" s="1"/>
  <c r="HX76"/>
  <c r="HW76"/>
  <c r="IE76" s="1"/>
  <c r="HX75"/>
  <c r="HW75"/>
  <c r="IE75" s="1"/>
  <c r="HX74"/>
  <c r="HW74"/>
  <c r="IE74" s="1"/>
  <c r="HX73"/>
  <c r="HW73"/>
  <c r="IE73" s="1"/>
  <c r="HX72"/>
  <c r="HW72"/>
  <c r="IE72" s="1"/>
  <c r="HX71"/>
  <c r="HW71"/>
  <c r="IE71" s="1"/>
  <c r="HX70"/>
  <c r="HW70"/>
  <c r="IE70" s="1"/>
  <c r="HX69"/>
  <c r="HW69"/>
  <c r="IE69" s="1"/>
  <c r="HX68"/>
  <c r="HW68"/>
  <c r="IE68" s="1"/>
  <c r="HX67"/>
  <c r="HW67"/>
  <c r="IE67" s="1"/>
  <c r="HX66"/>
  <c r="HW66"/>
  <c r="IE66" s="1"/>
  <c r="HX65"/>
  <c r="HW65"/>
  <c r="IE65" s="1"/>
  <c r="HX64"/>
  <c r="HW64"/>
  <c r="IE64" s="1"/>
  <c r="HX63"/>
  <c r="HW63"/>
  <c r="IE63" s="1"/>
  <c r="HX62"/>
  <c r="HW62"/>
  <c r="IE62" s="1"/>
  <c r="HX61"/>
  <c r="HW61"/>
  <c r="IE61" s="1"/>
  <c r="HX60"/>
  <c r="HW60"/>
  <c r="IE60" s="1"/>
  <c r="HX59"/>
  <c r="HW59"/>
  <c r="IE59" s="1"/>
  <c r="HX58"/>
  <c r="HW58"/>
  <c r="IE58" s="1"/>
  <c r="HX57"/>
  <c r="HW57"/>
  <c r="IE57" s="1"/>
  <c r="HX56"/>
  <c r="HW56"/>
  <c r="IE56" s="1"/>
  <c r="HX55"/>
  <c r="HW55"/>
  <c r="IE55" s="1"/>
  <c r="HX54"/>
  <c r="HW54"/>
  <c r="IE54" s="1"/>
  <c r="HX53"/>
  <c r="HW53"/>
  <c r="IE53" s="1"/>
  <c r="HX52"/>
  <c r="HW52"/>
  <c r="IE52" s="1"/>
  <c r="HX51"/>
  <c r="HW51"/>
  <c r="IE51" s="1"/>
  <c r="HX50"/>
  <c r="HW50"/>
  <c r="HX49"/>
  <c r="HW49"/>
  <c r="IE49" s="1"/>
  <c r="HX48"/>
  <c r="HW48"/>
  <c r="IE48" s="1"/>
  <c r="HX47"/>
  <c r="HW47"/>
  <c r="IE47" s="1"/>
  <c r="HX46"/>
  <c r="HW46"/>
  <c r="IE46" s="1"/>
  <c r="HX45"/>
  <c r="HW45"/>
  <c r="IE45" s="1"/>
  <c r="HX44"/>
  <c r="HW44"/>
  <c r="IE44" s="1"/>
  <c r="HX43"/>
  <c r="HW43"/>
  <c r="IE43" s="1"/>
  <c r="HX42"/>
  <c r="HW42"/>
  <c r="IE42" s="1"/>
  <c r="HX41"/>
  <c r="HW41"/>
  <c r="IE41" s="1"/>
  <c r="HX40"/>
  <c r="HW40"/>
  <c r="IE40" s="1"/>
  <c r="HX39"/>
  <c r="HW39"/>
  <c r="IE39" s="1"/>
  <c r="HX38"/>
  <c r="HW38"/>
  <c r="IE38" s="1"/>
  <c r="HX37"/>
  <c r="HW37"/>
  <c r="IE37" s="1"/>
  <c r="HX36"/>
  <c r="HW36"/>
  <c r="IE36" s="1"/>
  <c r="HX35"/>
  <c r="HW35"/>
  <c r="IE35" s="1"/>
  <c r="HX34"/>
  <c r="HW34"/>
  <c r="IE34" s="1"/>
  <c r="HX33"/>
  <c r="HW33"/>
  <c r="IE33" s="1"/>
  <c r="HX32"/>
  <c r="HW32"/>
  <c r="IE32" s="1"/>
  <c r="HX31"/>
  <c r="HW31"/>
  <c r="IE31" s="1"/>
  <c r="HX30"/>
  <c r="HW30"/>
  <c r="IE30" s="1"/>
  <c r="HX29"/>
  <c r="HW29"/>
  <c r="IE29" s="1"/>
  <c r="HX28"/>
  <c r="HW28"/>
  <c r="IE28" s="1"/>
  <c r="HX27"/>
  <c r="HW27"/>
  <c r="IE27" s="1"/>
  <c r="HX26"/>
  <c r="HW26"/>
  <c r="IE26" s="1"/>
  <c r="HX25"/>
  <c r="HW25"/>
  <c r="IE25" s="1"/>
  <c r="HX24"/>
  <c r="HW24"/>
  <c r="IE24" s="1"/>
  <c r="HX23"/>
  <c r="HW23"/>
  <c r="IE23" s="1"/>
  <c r="HX22"/>
  <c r="HW22"/>
  <c r="IE22" s="1"/>
  <c r="HX21"/>
  <c r="HW21"/>
  <c r="IE21" s="1"/>
  <c r="HX20"/>
  <c r="HW20"/>
  <c r="IE20" s="1"/>
  <c r="HX19"/>
  <c r="HW19"/>
  <c r="IE19" s="1"/>
  <c r="HX18"/>
  <c r="HW18"/>
  <c r="IE18" s="1"/>
  <c r="HX17"/>
  <c r="HW17"/>
  <c r="IE17" s="1"/>
  <c r="HX16"/>
  <c r="HW16"/>
  <c r="IE16" s="1"/>
  <c r="HX15"/>
  <c r="HW15"/>
  <c r="IE15" s="1"/>
  <c r="HX14"/>
  <c r="HW14"/>
  <c r="IE14" s="1"/>
  <c r="HX13"/>
  <c r="HW13"/>
  <c r="IE13" s="1"/>
  <c r="J113" i="14"/>
  <c r="HW14"/>
  <c r="HX14"/>
  <c r="HY14"/>
  <c r="HZ14"/>
  <c r="IA14"/>
  <c r="IB14"/>
  <c r="IC14"/>
  <c r="ID14"/>
  <c r="IE14"/>
  <c r="IF14"/>
  <c r="HW15"/>
  <c r="HX15"/>
  <c r="HY15" s="1"/>
  <c r="HZ15"/>
  <c r="IA15"/>
  <c r="IB15"/>
  <c r="IC15"/>
  <c r="ID15"/>
  <c r="IE15"/>
  <c r="IF15"/>
  <c r="HW16"/>
  <c r="HX16"/>
  <c r="HY16"/>
  <c r="IA16"/>
  <c r="IB16"/>
  <c r="IC16"/>
  <c r="ID16"/>
  <c r="IE16"/>
  <c r="IF16"/>
  <c r="HW17"/>
  <c r="HX17"/>
  <c r="HY17"/>
  <c r="HZ17"/>
  <c r="IA17"/>
  <c r="IB17"/>
  <c r="IC17"/>
  <c r="ID17"/>
  <c r="IE17"/>
  <c r="IF17"/>
  <c r="HW18"/>
  <c r="HZ18" s="1"/>
  <c r="HX18"/>
  <c r="HY18"/>
  <c r="IA18"/>
  <c r="IC18"/>
  <c r="IE18"/>
  <c r="HW19"/>
  <c r="HZ19" s="1"/>
  <c r="HX19"/>
  <c r="HY19"/>
  <c r="IA19"/>
  <c r="IC19"/>
  <c r="IE19"/>
  <c r="HW20"/>
  <c r="HZ20" s="1"/>
  <c r="HX20"/>
  <c r="HY20"/>
  <c r="IA20"/>
  <c r="IC20"/>
  <c r="IE20"/>
  <c r="HW21"/>
  <c r="HZ21" s="1"/>
  <c r="HX21"/>
  <c r="HY21"/>
  <c r="IA21"/>
  <c r="IC21"/>
  <c r="IE21"/>
  <c r="HW22"/>
  <c r="HZ22" s="1"/>
  <c r="HX22"/>
  <c r="HY22"/>
  <c r="IB22"/>
  <c r="ID22"/>
  <c r="IE22"/>
  <c r="IF22"/>
  <c r="HW23"/>
  <c r="HX23"/>
  <c r="HY23" s="1"/>
  <c r="IA23"/>
  <c r="IC23"/>
  <c r="IE23"/>
  <c r="HW24"/>
  <c r="HZ24" s="1"/>
  <c r="HX24"/>
  <c r="HY24"/>
  <c r="IB24"/>
  <c r="ID24"/>
  <c r="IF24"/>
  <c r="HW25"/>
  <c r="HX25"/>
  <c r="HY25" s="1"/>
  <c r="HZ25"/>
  <c r="IB25"/>
  <c r="ID25"/>
  <c r="IF25"/>
  <c r="HW26"/>
  <c r="HX26"/>
  <c r="HY26" s="1"/>
  <c r="HZ26"/>
  <c r="IB26"/>
  <c r="ID26"/>
  <c r="IF26"/>
  <c r="HW27"/>
  <c r="HX27"/>
  <c r="HY27" s="1"/>
  <c r="IA27"/>
  <c r="IC27"/>
  <c r="IE27"/>
  <c r="HW28"/>
  <c r="HZ28" s="1"/>
  <c r="HX28"/>
  <c r="HY28"/>
  <c r="IC28"/>
  <c r="HW29"/>
  <c r="HZ29" s="1"/>
  <c r="HX29"/>
  <c r="HY29"/>
  <c r="IC29"/>
  <c r="HW30"/>
  <c r="HZ30" s="1"/>
  <c r="HX30"/>
  <c r="HY30"/>
  <c r="IC30"/>
  <c r="HW31"/>
  <c r="HZ31" s="1"/>
  <c r="HX31"/>
  <c r="HY31"/>
  <c r="IC31"/>
  <c r="HW32"/>
  <c r="HZ32" s="1"/>
  <c r="HX32"/>
  <c r="HY32"/>
  <c r="IC32"/>
  <c r="HW33"/>
  <c r="HZ33" s="1"/>
  <c r="HX33"/>
  <c r="HY33"/>
  <c r="IC33"/>
  <c r="HW34"/>
  <c r="HZ34" s="1"/>
  <c r="HX34"/>
  <c r="HY34"/>
  <c r="IC34"/>
  <c r="HW35"/>
  <c r="HZ35" s="1"/>
  <c r="HX35"/>
  <c r="HY35"/>
  <c r="IC35"/>
  <c r="HW36"/>
  <c r="HZ36" s="1"/>
  <c r="HX36"/>
  <c r="HY36"/>
  <c r="IC36"/>
  <c r="HW37"/>
  <c r="HZ37" s="1"/>
  <c r="HX37"/>
  <c r="HY37"/>
  <c r="IC37"/>
  <c r="HW38"/>
  <c r="HZ38" s="1"/>
  <c r="HX38"/>
  <c r="HY38"/>
  <c r="IC38"/>
  <c r="HW39"/>
  <c r="HZ39" s="1"/>
  <c r="HX39"/>
  <c r="HY39"/>
  <c r="IC39"/>
  <c r="HW40"/>
  <c r="HZ40" s="1"/>
  <c r="HX40"/>
  <c r="HY40"/>
  <c r="IC40"/>
  <c r="HW41"/>
  <c r="HZ41" s="1"/>
  <c r="HX41"/>
  <c r="HY41"/>
  <c r="IC41"/>
  <c r="HW42"/>
  <c r="HZ42" s="1"/>
  <c r="HX42"/>
  <c r="HY42"/>
  <c r="IC42"/>
  <c r="HW43"/>
  <c r="HZ43" s="1"/>
  <c r="HX43"/>
  <c r="HY43"/>
  <c r="IC43"/>
  <c r="HW44"/>
  <c r="HZ44" s="1"/>
  <c r="HX44"/>
  <c r="HY44"/>
  <c r="IC44"/>
  <c r="HW45"/>
  <c r="HZ45" s="1"/>
  <c r="HX45"/>
  <c r="HY45"/>
  <c r="IC45"/>
  <c r="HW46"/>
  <c r="HZ46" s="1"/>
  <c r="HX46"/>
  <c r="HY46"/>
  <c r="IC46"/>
  <c r="HW47"/>
  <c r="HZ47" s="1"/>
  <c r="HX47"/>
  <c r="HY47"/>
  <c r="IC47"/>
  <c r="HW48"/>
  <c r="HZ48" s="1"/>
  <c r="HX48"/>
  <c r="HY48"/>
  <c r="IC48"/>
  <c r="HW49"/>
  <c r="HZ49" s="1"/>
  <c r="HX49"/>
  <c r="HY49"/>
  <c r="IC49"/>
  <c r="HW50"/>
  <c r="HZ50" s="1"/>
  <c r="HX50"/>
  <c r="HY50"/>
  <c r="IC50"/>
  <c r="HW51"/>
  <c r="HZ51" s="1"/>
  <c r="HX51"/>
  <c r="HY51"/>
  <c r="IC51"/>
  <c r="HW52"/>
  <c r="HZ52" s="1"/>
  <c r="HX52"/>
  <c r="HY52"/>
  <c r="IC52"/>
  <c r="HW53"/>
  <c r="HZ53" s="1"/>
  <c r="HX53"/>
  <c r="HY53"/>
  <c r="IC53"/>
  <c r="HW54"/>
  <c r="HZ54" s="1"/>
  <c r="HX54"/>
  <c r="HY54"/>
  <c r="IC54"/>
  <c r="HW55"/>
  <c r="HZ55" s="1"/>
  <c r="HX55"/>
  <c r="HY55"/>
  <c r="IC55"/>
  <c r="HW56"/>
  <c r="HZ56" s="1"/>
  <c r="HX56"/>
  <c r="HY56"/>
  <c r="IC56"/>
  <c r="HW57"/>
  <c r="HZ57" s="1"/>
  <c r="HX57"/>
  <c r="HY57"/>
  <c r="IC57"/>
  <c r="HW58"/>
  <c r="HZ58" s="1"/>
  <c r="HX58"/>
  <c r="HY58"/>
  <c r="IC58"/>
  <c r="HW59"/>
  <c r="HZ59" s="1"/>
  <c r="HX59"/>
  <c r="HY59"/>
  <c r="IC59"/>
  <c r="HW60"/>
  <c r="HZ60" s="1"/>
  <c r="HX60"/>
  <c r="HY60"/>
  <c r="IC60"/>
  <c r="HW61"/>
  <c r="HZ61" s="1"/>
  <c r="HX61"/>
  <c r="HY61"/>
  <c r="IC61"/>
  <c r="HW62"/>
  <c r="HZ62" s="1"/>
  <c r="HX62"/>
  <c r="HY62"/>
  <c r="IC62"/>
  <c r="HW63"/>
  <c r="HZ63" s="1"/>
  <c r="HX63"/>
  <c r="HY63"/>
  <c r="IC63"/>
  <c r="HW64"/>
  <c r="HZ64" s="1"/>
  <c r="HX64"/>
  <c r="HY64"/>
  <c r="IC64"/>
  <c r="HW65"/>
  <c r="HZ65" s="1"/>
  <c r="HX65"/>
  <c r="HY65"/>
  <c r="IC65"/>
  <c r="HW66"/>
  <c r="HZ66" s="1"/>
  <c r="HX66"/>
  <c r="HY66"/>
  <c r="IC66"/>
  <c r="HW67"/>
  <c r="HZ67" s="1"/>
  <c r="HX67"/>
  <c r="HY67"/>
  <c r="IC67"/>
  <c r="HW68"/>
  <c r="HZ68" s="1"/>
  <c r="HX68"/>
  <c r="HY68"/>
  <c r="IC68"/>
  <c r="HW69"/>
  <c r="HZ69" s="1"/>
  <c r="HX69"/>
  <c r="HY69"/>
  <c r="IC69"/>
  <c r="HW70"/>
  <c r="HZ70" s="1"/>
  <c r="HX70"/>
  <c r="HY70"/>
  <c r="IC70"/>
  <c r="HW71"/>
  <c r="HZ71" s="1"/>
  <c r="HX71"/>
  <c r="HY71"/>
  <c r="IC71"/>
  <c r="HW72"/>
  <c r="HZ72" s="1"/>
  <c r="HX72"/>
  <c r="HY72"/>
  <c r="IC72"/>
  <c r="HW73"/>
  <c r="HZ73" s="1"/>
  <c r="HX73"/>
  <c r="HY73"/>
  <c r="IC73"/>
  <c r="HW74"/>
  <c r="HZ74" s="1"/>
  <c r="HX74"/>
  <c r="HY74"/>
  <c r="IC74"/>
  <c r="HW75"/>
  <c r="HZ75" s="1"/>
  <c r="HX75"/>
  <c r="HY75"/>
  <c r="IC75"/>
  <c r="HW76"/>
  <c r="HZ76" s="1"/>
  <c r="HX76"/>
  <c r="HY76"/>
  <c r="IC76"/>
  <c r="HW77"/>
  <c r="HZ77" s="1"/>
  <c r="HX77"/>
  <c r="HY77"/>
  <c r="IC77"/>
  <c r="HW78"/>
  <c r="HZ78" s="1"/>
  <c r="HX78"/>
  <c r="HY78"/>
  <c r="IC78"/>
  <c r="HW79"/>
  <c r="IA79" s="1"/>
  <c r="HX79"/>
  <c r="HY79"/>
  <c r="HW80"/>
  <c r="IA80" s="1"/>
  <c r="HX80"/>
  <c r="HY80"/>
  <c r="HW81"/>
  <c r="IA81" s="1"/>
  <c r="HX81"/>
  <c r="HY81"/>
  <c r="HW82"/>
  <c r="IA82" s="1"/>
  <c r="HX82"/>
  <c r="HY82"/>
  <c r="HW83"/>
  <c r="IA83" s="1"/>
  <c r="HX83"/>
  <c r="HY83"/>
  <c r="HW84"/>
  <c r="IA84" s="1"/>
  <c r="HX84"/>
  <c r="HY84"/>
  <c r="HW85"/>
  <c r="IA85" s="1"/>
  <c r="HX85"/>
  <c r="HY85"/>
  <c r="HW86"/>
  <c r="IA86" s="1"/>
  <c r="HX86"/>
  <c r="HY86"/>
  <c r="HW87"/>
  <c r="IA87" s="1"/>
  <c r="HX87"/>
  <c r="HY87"/>
  <c r="HW88"/>
  <c r="IA88" s="1"/>
  <c r="HX88"/>
  <c r="HY88"/>
  <c r="HW89"/>
  <c r="IA89" s="1"/>
  <c r="HX89"/>
  <c r="HY89"/>
  <c r="HW90"/>
  <c r="IA90" s="1"/>
  <c r="HX90"/>
  <c r="HY90"/>
  <c r="IF90"/>
  <c r="HW91"/>
  <c r="HX91"/>
  <c r="HY91" s="1"/>
  <c r="IB91"/>
  <c r="IF91"/>
  <c r="HW92"/>
  <c r="HX92"/>
  <c r="HY92" s="1"/>
  <c r="IB92"/>
  <c r="IF92"/>
  <c r="HW93"/>
  <c r="HX93"/>
  <c r="HY93" s="1"/>
  <c r="IB93"/>
  <c r="IF93"/>
  <c r="HW94"/>
  <c r="HX94"/>
  <c r="HY94" s="1"/>
  <c r="IB94"/>
  <c r="IF94"/>
  <c r="HW95"/>
  <c r="HX95"/>
  <c r="HY95" s="1"/>
  <c r="IB95"/>
  <c r="IF95"/>
  <c r="HW96"/>
  <c r="HX96"/>
  <c r="HY96" s="1"/>
  <c r="IB96"/>
  <c r="IF96"/>
  <c r="HW97"/>
  <c r="HX97"/>
  <c r="HY97" s="1"/>
  <c r="IB97"/>
  <c r="IF97"/>
  <c r="HW98"/>
  <c r="HX98"/>
  <c r="HY98" s="1"/>
  <c r="IB98"/>
  <c r="IF98"/>
  <c r="HW99"/>
  <c r="HX99"/>
  <c r="HY99" s="1"/>
  <c r="IB99"/>
  <c r="IF99"/>
  <c r="HW100"/>
  <c r="HX100"/>
  <c r="HY100" s="1"/>
  <c r="IB100"/>
  <c r="IF100"/>
  <c r="HW101"/>
  <c r="HX101"/>
  <c r="HY101" s="1"/>
  <c r="IB101"/>
  <c r="IF101"/>
  <c r="HW102"/>
  <c r="HX102"/>
  <c r="HY102" s="1"/>
  <c r="IB102"/>
  <c r="IF102"/>
  <c r="HW103"/>
  <c r="HX103"/>
  <c r="HY103" s="1"/>
  <c r="IB103"/>
  <c r="IF103"/>
  <c r="HW104"/>
  <c r="HX104"/>
  <c r="IB104" s="1"/>
  <c r="IF104"/>
  <c r="HW105"/>
  <c r="HX105"/>
  <c r="IB105" s="1"/>
  <c r="IF105"/>
  <c r="HW106"/>
  <c r="HX106"/>
  <c r="IB106" s="1"/>
  <c r="IF106"/>
  <c r="HW107"/>
  <c r="HX107"/>
  <c r="IB107" s="1"/>
  <c r="IF107"/>
  <c r="HW108"/>
  <c r="HX108"/>
  <c r="IB108" s="1"/>
  <c r="IF108"/>
  <c r="HW109"/>
  <c r="HX109"/>
  <c r="IB109" s="1"/>
  <c r="IF109"/>
  <c r="HW110"/>
  <c r="HX110"/>
  <c r="IB110" s="1"/>
  <c r="IF110"/>
  <c r="HW111"/>
  <c r="HX111"/>
  <c r="IB111" s="1"/>
  <c r="IF111"/>
  <c r="HW112"/>
  <c r="HX112"/>
  <c r="IB112" s="1"/>
  <c r="IF112"/>
  <c r="HX13"/>
  <c r="HW13"/>
  <c r="IE13" s="1"/>
  <c r="C13"/>
  <c r="FT118" i="13"/>
  <c r="FM118"/>
  <c r="FF118"/>
  <c r="EY118"/>
  <c r="DZ118"/>
  <c r="DA118"/>
  <c r="CB118"/>
  <c r="BC118"/>
  <c r="AD118"/>
  <c r="J117" i="14"/>
  <c r="FE108" i="28"/>
  <c r="EU108"/>
  <c r="EK108"/>
  <c r="DS108"/>
  <c r="CW108"/>
  <c r="CA108"/>
  <c r="BE108"/>
  <c r="AI108"/>
  <c r="FT118" i="14"/>
  <c r="FM118"/>
  <c r="FF118"/>
  <c r="EY118"/>
  <c r="DZ118"/>
  <c r="DA118"/>
  <c r="CB118"/>
  <c r="BC118"/>
  <c r="AD118"/>
  <c r="P7"/>
  <c r="FE110" i="28"/>
  <c r="EU110"/>
  <c r="EK110"/>
  <c r="DS110"/>
  <c r="CW110"/>
  <c r="CA110"/>
  <c r="BE110"/>
  <c r="AI110"/>
  <c r="I110"/>
  <c r="K3"/>
  <c r="G2"/>
  <c r="FA3"/>
  <c r="ET3"/>
  <c r="EM3"/>
  <c r="DS3"/>
  <c r="C1"/>
  <c r="EA117" i="16"/>
  <c r="DB117"/>
  <c r="CC117"/>
  <c r="BD117"/>
  <c r="AE117"/>
  <c r="F117"/>
  <c r="EA116"/>
  <c r="DB116"/>
  <c r="CC116"/>
  <c r="BD116"/>
  <c r="AE116"/>
  <c r="F116"/>
  <c r="EA115"/>
  <c r="DB115"/>
  <c r="CC115"/>
  <c r="BD115"/>
  <c r="AE115"/>
  <c r="F115"/>
  <c r="EA114"/>
  <c r="DB114"/>
  <c r="CC114"/>
  <c r="BD114"/>
  <c r="AE114"/>
  <c r="F114"/>
  <c r="EA113"/>
  <c r="DB113"/>
  <c r="CC113"/>
  <c r="BD113"/>
  <c r="AE113"/>
  <c r="F113"/>
  <c r="FS112"/>
  <c r="FT112" s="1"/>
  <c r="FL112"/>
  <c r="FM112" s="1"/>
  <c r="FE112"/>
  <c r="FF112" s="1"/>
  <c r="EX112"/>
  <c r="EY112" s="1"/>
  <c r="ET112"/>
  <c r="EU112" s="1"/>
  <c r="EP112"/>
  <c r="EQ112" s="1"/>
  <c r="EL112"/>
  <c r="EM112" s="1"/>
  <c r="EH112"/>
  <c r="EI112" s="1"/>
  <c r="ED112"/>
  <c r="EE112" s="1"/>
  <c r="DY112"/>
  <c r="DZ112" s="1"/>
  <c r="DU112"/>
  <c r="DV112" s="1"/>
  <c r="DQ112"/>
  <c r="DR112" s="1"/>
  <c r="DM112"/>
  <c r="DN112" s="1"/>
  <c r="DI112"/>
  <c r="DJ112" s="1"/>
  <c r="DE112"/>
  <c r="DF112" s="1"/>
  <c r="CZ112"/>
  <c r="DA112" s="1"/>
  <c r="CV112"/>
  <c r="CW112" s="1"/>
  <c r="CR112"/>
  <c r="CS112" s="1"/>
  <c r="CN112"/>
  <c r="CO112" s="1"/>
  <c r="CJ112"/>
  <c r="CK112" s="1"/>
  <c r="CF112"/>
  <c r="CG112" s="1"/>
  <c r="CA112"/>
  <c r="CB112" s="1"/>
  <c r="BW112"/>
  <c r="BX112" s="1"/>
  <c r="BS112"/>
  <c r="BT112" s="1"/>
  <c r="BO112"/>
  <c r="BP112" s="1"/>
  <c r="BK112"/>
  <c r="BL112" s="1"/>
  <c r="BG112"/>
  <c r="BH112" s="1"/>
  <c r="BC112"/>
  <c r="AX112"/>
  <c r="AY112" s="1"/>
  <c r="AT112"/>
  <c r="AU112" s="1"/>
  <c r="AP112"/>
  <c r="AQ112" s="1"/>
  <c r="AL112"/>
  <c r="AM112" s="1"/>
  <c r="AH112"/>
  <c r="AI112" s="1"/>
  <c r="AC112"/>
  <c r="AD112" s="1"/>
  <c r="AB112"/>
  <c r="AA112"/>
  <c r="Y112"/>
  <c r="Z112" s="1"/>
  <c r="U112"/>
  <c r="V112" s="1"/>
  <c r="Q112"/>
  <c r="R112" s="1"/>
  <c r="M112"/>
  <c r="N112" s="1"/>
  <c r="I112"/>
  <c r="J112" s="1"/>
  <c r="E112"/>
  <c r="D112"/>
  <c r="C112"/>
  <c r="GH112" s="1"/>
  <c r="GG308" i="5" s="1"/>
  <c r="FS111" i="16"/>
  <c r="FT111" s="1"/>
  <c r="FL111"/>
  <c r="FM111" s="1"/>
  <c r="FE111"/>
  <c r="FF111" s="1"/>
  <c r="EX111"/>
  <c r="EY111" s="1"/>
  <c r="ET111"/>
  <c r="EU111" s="1"/>
  <c r="EP111"/>
  <c r="EQ111" s="1"/>
  <c r="EL111"/>
  <c r="EM111" s="1"/>
  <c r="EH111"/>
  <c r="EI111" s="1"/>
  <c r="ED111"/>
  <c r="EE111" s="1"/>
  <c r="DY111"/>
  <c r="DZ111" s="1"/>
  <c r="DU111"/>
  <c r="DV111" s="1"/>
  <c r="DQ111"/>
  <c r="DR111" s="1"/>
  <c r="DM111"/>
  <c r="DN111" s="1"/>
  <c r="DI111"/>
  <c r="DJ111" s="1"/>
  <c r="DE111"/>
  <c r="DF111" s="1"/>
  <c r="CZ111"/>
  <c r="DA111" s="1"/>
  <c r="CV111"/>
  <c r="CW111" s="1"/>
  <c r="CR111"/>
  <c r="CS111" s="1"/>
  <c r="CN111"/>
  <c r="CO111" s="1"/>
  <c r="CJ111"/>
  <c r="CK111" s="1"/>
  <c r="CF111"/>
  <c r="CG111" s="1"/>
  <c r="CA111"/>
  <c r="CB111" s="1"/>
  <c r="BW111"/>
  <c r="BX111" s="1"/>
  <c r="BS111"/>
  <c r="BT111" s="1"/>
  <c r="BO111"/>
  <c r="BP111" s="1"/>
  <c r="BK111"/>
  <c r="BL111" s="1"/>
  <c r="BG111"/>
  <c r="BH111" s="1"/>
  <c r="BC111"/>
  <c r="AY111"/>
  <c r="AX111"/>
  <c r="AU111"/>
  <c r="AT111"/>
  <c r="AQ111"/>
  <c r="AP111"/>
  <c r="AM111"/>
  <c r="AL111"/>
  <c r="AI111"/>
  <c r="AH111"/>
  <c r="AD111"/>
  <c r="AC111"/>
  <c r="AB111"/>
  <c r="AA111"/>
  <c r="Z111"/>
  <c r="Y111"/>
  <c r="V111"/>
  <c r="U111"/>
  <c r="R111"/>
  <c r="Q111"/>
  <c r="N111"/>
  <c r="M111"/>
  <c r="J111"/>
  <c r="I111"/>
  <c r="E111"/>
  <c r="D111"/>
  <c r="C111"/>
  <c r="GH111" s="1"/>
  <c r="GG307" i="5" s="1"/>
  <c r="FS110" i="16"/>
  <c r="FT110" s="1"/>
  <c r="FL110"/>
  <c r="FM110" s="1"/>
  <c r="FE110"/>
  <c r="FF110" s="1"/>
  <c r="EX110"/>
  <c r="EY110" s="1"/>
  <c r="ET110"/>
  <c r="EU110" s="1"/>
  <c r="EP110"/>
  <c r="EQ110" s="1"/>
  <c r="EL110"/>
  <c r="EM110" s="1"/>
  <c r="EH110"/>
  <c r="EI110" s="1"/>
  <c r="ED110"/>
  <c r="EE110" s="1"/>
  <c r="DY110"/>
  <c r="DZ110" s="1"/>
  <c r="DU110"/>
  <c r="DV110" s="1"/>
  <c r="DQ110"/>
  <c r="DR110" s="1"/>
  <c r="DM110"/>
  <c r="DN110" s="1"/>
  <c r="DI110"/>
  <c r="DJ110" s="1"/>
  <c r="DE110"/>
  <c r="DF110" s="1"/>
  <c r="CZ110"/>
  <c r="DA110" s="1"/>
  <c r="CV110"/>
  <c r="CW110" s="1"/>
  <c r="CR110"/>
  <c r="CS110" s="1"/>
  <c r="CN110"/>
  <c r="CO110" s="1"/>
  <c r="CJ110"/>
  <c r="CK110" s="1"/>
  <c r="CF110"/>
  <c r="CG110" s="1"/>
  <c r="CA110"/>
  <c r="CB110" s="1"/>
  <c r="BW110"/>
  <c r="BX110" s="1"/>
  <c r="BS110"/>
  <c r="BT110" s="1"/>
  <c r="BO110"/>
  <c r="BP110" s="1"/>
  <c r="BK110"/>
  <c r="BL110" s="1"/>
  <c r="BG110"/>
  <c r="BH110" s="1"/>
  <c r="BC110"/>
  <c r="AY110"/>
  <c r="AX110"/>
  <c r="AU110"/>
  <c r="AT110"/>
  <c r="AQ110"/>
  <c r="AP110"/>
  <c r="AM110"/>
  <c r="AL110"/>
  <c r="AI110"/>
  <c r="AH110"/>
  <c r="AD110"/>
  <c r="AC110"/>
  <c r="AB110"/>
  <c r="AA110"/>
  <c r="Z110"/>
  <c r="Y110"/>
  <c r="V110"/>
  <c r="U110"/>
  <c r="R110"/>
  <c r="Q110"/>
  <c r="N110"/>
  <c r="M110"/>
  <c r="J110"/>
  <c r="I110"/>
  <c r="E110"/>
  <c r="D110"/>
  <c r="C110"/>
  <c r="GH110" s="1"/>
  <c r="GG306" i="5" s="1"/>
  <c r="FS109" i="16"/>
  <c r="FT109" s="1"/>
  <c r="FL109"/>
  <c r="FM109" s="1"/>
  <c r="FE109"/>
  <c r="FF109" s="1"/>
  <c r="EX109"/>
  <c r="EY109" s="1"/>
  <c r="ET109"/>
  <c r="EU109" s="1"/>
  <c r="EP109"/>
  <c r="EQ109" s="1"/>
  <c r="EL109"/>
  <c r="EM109" s="1"/>
  <c r="EH109"/>
  <c r="EI109" s="1"/>
  <c r="ED109"/>
  <c r="EE109" s="1"/>
  <c r="DY109"/>
  <c r="DZ109" s="1"/>
  <c r="DU109"/>
  <c r="DV109" s="1"/>
  <c r="DQ109"/>
  <c r="DR109" s="1"/>
  <c r="DM109"/>
  <c r="DN109" s="1"/>
  <c r="DI109"/>
  <c r="DJ109" s="1"/>
  <c r="DE109"/>
  <c r="DF109" s="1"/>
  <c r="CZ109"/>
  <c r="DA109" s="1"/>
  <c r="CV109"/>
  <c r="CW109" s="1"/>
  <c r="CR109"/>
  <c r="CS109" s="1"/>
  <c r="CN109"/>
  <c r="CO109" s="1"/>
  <c r="CJ109"/>
  <c r="CK109" s="1"/>
  <c r="CF109"/>
  <c r="CG109" s="1"/>
  <c r="CA109"/>
  <c r="CB109" s="1"/>
  <c r="BW109"/>
  <c r="BX109" s="1"/>
  <c r="BS109"/>
  <c r="BT109" s="1"/>
  <c r="BO109"/>
  <c r="BP109" s="1"/>
  <c r="BK109"/>
  <c r="BL109" s="1"/>
  <c r="BG109"/>
  <c r="BH109" s="1"/>
  <c r="BC109"/>
  <c r="AY109"/>
  <c r="AX109"/>
  <c r="AU109"/>
  <c r="AT109"/>
  <c r="AQ109"/>
  <c r="AP109"/>
  <c r="AM109"/>
  <c r="AL109"/>
  <c r="AI109"/>
  <c r="AH109"/>
  <c r="AD109"/>
  <c r="AC109"/>
  <c r="AB109"/>
  <c r="AA109"/>
  <c r="Z109"/>
  <c r="Y109"/>
  <c r="V109"/>
  <c r="U109"/>
  <c r="R109"/>
  <c r="Q109"/>
  <c r="N109"/>
  <c r="M109"/>
  <c r="J109"/>
  <c r="I109"/>
  <c r="E109"/>
  <c r="D109"/>
  <c r="C109"/>
  <c r="GH109" s="1"/>
  <c r="GG305" i="5" s="1"/>
  <c r="FS108" i="16"/>
  <c r="FT108" s="1"/>
  <c r="FL108"/>
  <c r="FM108" s="1"/>
  <c r="FE108"/>
  <c r="FF108" s="1"/>
  <c r="EX108"/>
  <c r="EY108" s="1"/>
  <c r="ET108"/>
  <c r="EU108" s="1"/>
  <c r="EP108"/>
  <c r="EQ108" s="1"/>
  <c r="EL108"/>
  <c r="EM108" s="1"/>
  <c r="EH108"/>
  <c r="EI108" s="1"/>
  <c r="ED108"/>
  <c r="EE108" s="1"/>
  <c r="DY108"/>
  <c r="DZ108" s="1"/>
  <c r="DU108"/>
  <c r="DV108" s="1"/>
  <c r="DQ108"/>
  <c r="DR108" s="1"/>
  <c r="DM108"/>
  <c r="DN108" s="1"/>
  <c r="DI108"/>
  <c r="DJ108" s="1"/>
  <c r="DE108"/>
  <c r="DF108" s="1"/>
  <c r="CZ108"/>
  <c r="DA108" s="1"/>
  <c r="CV108"/>
  <c r="CW108" s="1"/>
  <c r="CR108"/>
  <c r="CS108" s="1"/>
  <c r="CN108"/>
  <c r="CO108" s="1"/>
  <c r="CJ108"/>
  <c r="CK108" s="1"/>
  <c r="CF108"/>
  <c r="CG108" s="1"/>
  <c r="CA108"/>
  <c r="CB108" s="1"/>
  <c r="BW108"/>
  <c r="BX108" s="1"/>
  <c r="BS108"/>
  <c r="BT108" s="1"/>
  <c r="BO108"/>
  <c r="BP108" s="1"/>
  <c r="BK108"/>
  <c r="BL108" s="1"/>
  <c r="BG108"/>
  <c r="BH108" s="1"/>
  <c r="BC108"/>
  <c r="AY108"/>
  <c r="AX108"/>
  <c r="AU108"/>
  <c r="AT108"/>
  <c r="AQ108"/>
  <c r="AP108"/>
  <c r="AM108"/>
  <c r="AL108"/>
  <c r="AI108"/>
  <c r="AH108"/>
  <c r="AD108"/>
  <c r="AC108"/>
  <c r="AB108"/>
  <c r="AA108"/>
  <c r="Z108"/>
  <c r="Y108"/>
  <c r="V108"/>
  <c r="U108"/>
  <c r="R108"/>
  <c r="Q108"/>
  <c r="N108"/>
  <c r="M108"/>
  <c r="J108"/>
  <c r="I108"/>
  <c r="E108"/>
  <c r="D108"/>
  <c r="C108"/>
  <c r="GH108" s="1"/>
  <c r="GG304" i="5" s="1"/>
  <c r="FS107" i="16"/>
  <c r="FT107" s="1"/>
  <c r="FL107"/>
  <c r="FM107" s="1"/>
  <c r="FE107"/>
  <c r="FF107" s="1"/>
  <c r="EX107"/>
  <c r="EY107" s="1"/>
  <c r="ET107"/>
  <c r="EU107" s="1"/>
  <c r="EP107"/>
  <c r="EQ107" s="1"/>
  <c r="EL107"/>
  <c r="EM107" s="1"/>
  <c r="EH107"/>
  <c r="EI107" s="1"/>
  <c r="ED107"/>
  <c r="EE107" s="1"/>
  <c r="DY107"/>
  <c r="DZ107" s="1"/>
  <c r="DU107"/>
  <c r="DV107" s="1"/>
  <c r="DQ107"/>
  <c r="DR107" s="1"/>
  <c r="DM107"/>
  <c r="DN107" s="1"/>
  <c r="DI107"/>
  <c r="DJ107" s="1"/>
  <c r="DE107"/>
  <c r="DF107" s="1"/>
  <c r="CZ107"/>
  <c r="DA107" s="1"/>
  <c r="CV107"/>
  <c r="CW107" s="1"/>
  <c r="CR107"/>
  <c r="CS107" s="1"/>
  <c r="CN107"/>
  <c r="CO107" s="1"/>
  <c r="CJ107"/>
  <c r="CK107" s="1"/>
  <c r="CF107"/>
  <c r="CG107" s="1"/>
  <c r="CA107"/>
  <c r="CB107" s="1"/>
  <c r="BW107"/>
  <c r="BX107" s="1"/>
  <c r="BS107"/>
  <c r="BT107" s="1"/>
  <c r="BO107"/>
  <c r="BP107" s="1"/>
  <c r="BK107"/>
  <c r="BL107" s="1"/>
  <c r="BG107"/>
  <c r="BH107" s="1"/>
  <c r="BC107"/>
  <c r="AY107"/>
  <c r="AX107"/>
  <c r="AU107"/>
  <c r="AT107"/>
  <c r="AQ107"/>
  <c r="AP107"/>
  <c r="AM107"/>
  <c r="AL107"/>
  <c r="AI107"/>
  <c r="AH107"/>
  <c r="AD107"/>
  <c r="AC107"/>
  <c r="AB107"/>
  <c r="AA107"/>
  <c r="Z107"/>
  <c r="Y107"/>
  <c r="V107"/>
  <c r="U107"/>
  <c r="R107"/>
  <c r="Q107"/>
  <c r="N107"/>
  <c r="M107"/>
  <c r="J107"/>
  <c r="I107"/>
  <c r="E107"/>
  <c r="D107"/>
  <c r="C107"/>
  <c r="GH107" s="1"/>
  <c r="GG303" i="5" s="1"/>
  <c r="FS106" i="16"/>
  <c r="FT106" s="1"/>
  <c r="FL106"/>
  <c r="FM106" s="1"/>
  <c r="FE106"/>
  <c r="FF106" s="1"/>
  <c r="EX106"/>
  <c r="EY106" s="1"/>
  <c r="ET106"/>
  <c r="EU106" s="1"/>
  <c r="EP106"/>
  <c r="EQ106" s="1"/>
  <c r="EL106"/>
  <c r="EM106" s="1"/>
  <c r="EH106"/>
  <c r="EI106" s="1"/>
  <c r="ED106"/>
  <c r="EE106" s="1"/>
  <c r="DY106"/>
  <c r="DZ106" s="1"/>
  <c r="DU106"/>
  <c r="DV106" s="1"/>
  <c r="DQ106"/>
  <c r="DR106" s="1"/>
  <c r="DM106"/>
  <c r="DN106" s="1"/>
  <c r="DI106"/>
  <c r="DJ106" s="1"/>
  <c r="DE106"/>
  <c r="DF106" s="1"/>
  <c r="CZ106"/>
  <c r="DA106" s="1"/>
  <c r="CV106"/>
  <c r="CW106" s="1"/>
  <c r="CR106"/>
  <c r="CS106" s="1"/>
  <c r="CN106"/>
  <c r="CO106" s="1"/>
  <c r="CJ106"/>
  <c r="CK106" s="1"/>
  <c r="CF106"/>
  <c r="CG106" s="1"/>
  <c r="CA106"/>
  <c r="CB106" s="1"/>
  <c r="BW106"/>
  <c r="BX106" s="1"/>
  <c r="BS106"/>
  <c r="BT106" s="1"/>
  <c r="BO106"/>
  <c r="BP106" s="1"/>
  <c r="BK106"/>
  <c r="BL106" s="1"/>
  <c r="BG106"/>
  <c r="BH106" s="1"/>
  <c r="BC106"/>
  <c r="AY106"/>
  <c r="AX106"/>
  <c r="AU106"/>
  <c r="AT106"/>
  <c r="AQ106"/>
  <c r="AP106"/>
  <c r="AM106"/>
  <c r="AL106"/>
  <c r="AI106"/>
  <c r="AH106"/>
  <c r="AD106"/>
  <c r="AC106"/>
  <c r="AB106"/>
  <c r="AA106"/>
  <c r="Z106"/>
  <c r="Y106"/>
  <c r="V106"/>
  <c r="U106"/>
  <c r="R106"/>
  <c r="Q106"/>
  <c r="N106"/>
  <c r="M106"/>
  <c r="J106"/>
  <c r="I106"/>
  <c r="E106"/>
  <c r="D106"/>
  <c r="C106"/>
  <c r="GH106" s="1"/>
  <c r="GG302" i="5" s="1"/>
  <c r="FS105" i="16"/>
  <c r="FT105" s="1"/>
  <c r="FL105"/>
  <c r="FM105" s="1"/>
  <c r="FE105"/>
  <c r="FF105" s="1"/>
  <c r="EX105"/>
  <c r="EY105" s="1"/>
  <c r="ET105"/>
  <c r="EU105" s="1"/>
  <c r="EP105"/>
  <c r="EQ105" s="1"/>
  <c r="EL105"/>
  <c r="EM105" s="1"/>
  <c r="EH105"/>
  <c r="EI105" s="1"/>
  <c r="ED105"/>
  <c r="EE105" s="1"/>
  <c r="DY105"/>
  <c r="DZ105" s="1"/>
  <c r="DU105"/>
  <c r="DV105" s="1"/>
  <c r="DQ105"/>
  <c r="DR105" s="1"/>
  <c r="DM105"/>
  <c r="DN105" s="1"/>
  <c r="DI105"/>
  <c r="DJ105" s="1"/>
  <c r="DE105"/>
  <c r="DF105" s="1"/>
  <c r="CZ105"/>
  <c r="DA105" s="1"/>
  <c r="CV105"/>
  <c r="CW105" s="1"/>
  <c r="CR105"/>
  <c r="CS105" s="1"/>
  <c r="CN105"/>
  <c r="CO105" s="1"/>
  <c r="CJ105"/>
  <c r="CK105" s="1"/>
  <c r="CF105"/>
  <c r="CG105" s="1"/>
  <c r="CA105"/>
  <c r="CB105" s="1"/>
  <c r="BW105"/>
  <c r="BX105" s="1"/>
  <c r="BS105"/>
  <c r="BT105" s="1"/>
  <c r="BO105"/>
  <c r="BP105" s="1"/>
  <c r="BK105"/>
  <c r="BL105" s="1"/>
  <c r="BG105"/>
  <c r="BH105" s="1"/>
  <c r="BC105"/>
  <c r="AY105"/>
  <c r="AX105"/>
  <c r="AU105"/>
  <c r="AT105"/>
  <c r="AQ105"/>
  <c r="AP105"/>
  <c r="AM105"/>
  <c r="AL105"/>
  <c r="AI105"/>
  <c r="AH105"/>
  <c r="AD105"/>
  <c r="AC105"/>
  <c r="AB105"/>
  <c r="AA105"/>
  <c r="Z105"/>
  <c r="Y105"/>
  <c r="V105"/>
  <c r="U105"/>
  <c r="R105"/>
  <c r="Q105"/>
  <c r="N105"/>
  <c r="M105"/>
  <c r="J105"/>
  <c r="I105"/>
  <c r="E105"/>
  <c r="D105"/>
  <c r="C105"/>
  <c r="GH105" s="1"/>
  <c r="GG301" i="5" s="1"/>
  <c r="FS104" i="16"/>
  <c r="FT104" s="1"/>
  <c r="FL104"/>
  <c r="FM104" s="1"/>
  <c r="FE104"/>
  <c r="FF104" s="1"/>
  <c r="EX104"/>
  <c r="EY104" s="1"/>
  <c r="ET104"/>
  <c r="EU104" s="1"/>
  <c r="EP104"/>
  <c r="EQ104" s="1"/>
  <c r="EL104"/>
  <c r="EM104" s="1"/>
  <c r="EH104"/>
  <c r="EI104" s="1"/>
  <c r="ED104"/>
  <c r="EE104" s="1"/>
  <c r="DY104"/>
  <c r="DZ104" s="1"/>
  <c r="DU104"/>
  <c r="DV104" s="1"/>
  <c r="DQ104"/>
  <c r="DR104" s="1"/>
  <c r="DM104"/>
  <c r="DN104" s="1"/>
  <c r="DI104"/>
  <c r="DJ104" s="1"/>
  <c r="DE104"/>
  <c r="DF104" s="1"/>
  <c r="CZ104"/>
  <c r="DA104" s="1"/>
  <c r="CV104"/>
  <c r="CW104" s="1"/>
  <c r="CR104"/>
  <c r="CS104" s="1"/>
  <c r="CN104"/>
  <c r="CO104" s="1"/>
  <c r="CJ104"/>
  <c r="CK104" s="1"/>
  <c r="CF104"/>
  <c r="CG104" s="1"/>
  <c r="CA104"/>
  <c r="CB104" s="1"/>
  <c r="BW104"/>
  <c r="BX104" s="1"/>
  <c r="BS104"/>
  <c r="BT104" s="1"/>
  <c r="BO104"/>
  <c r="BP104" s="1"/>
  <c r="BK104"/>
  <c r="BL104" s="1"/>
  <c r="BG104"/>
  <c r="BH104" s="1"/>
  <c r="BC104"/>
  <c r="AY104"/>
  <c r="AX104"/>
  <c r="AU104"/>
  <c r="AT104"/>
  <c r="AQ104"/>
  <c r="AP104"/>
  <c r="AM104"/>
  <c r="AL104"/>
  <c r="AI104"/>
  <c r="AH104"/>
  <c r="AD104"/>
  <c r="AC104"/>
  <c r="AB104"/>
  <c r="AA104"/>
  <c r="Z104"/>
  <c r="Y104"/>
  <c r="V104"/>
  <c r="U104"/>
  <c r="R104"/>
  <c r="Q104"/>
  <c r="N104"/>
  <c r="M104"/>
  <c r="J104"/>
  <c r="I104"/>
  <c r="E104"/>
  <c r="D104"/>
  <c r="C104"/>
  <c r="FS103"/>
  <c r="FT103" s="1"/>
  <c r="FL103"/>
  <c r="FM103" s="1"/>
  <c r="FE103"/>
  <c r="FF103" s="1"/>
  <c r="EX103"/>
  <c r="EY103" s="1"/>
  <c r="ET103"/>
  <c r="EU103" s="1"/>
  <c r="EP103"/>
  <c r="EQ103" s="1"/>
  <c r="EL103"/>
  <c r="EM103" s="1"/>
  <c r="EH103"/>
  <c r="EI103" s="1"/>
  <c r="ED103"/>
  <c r="EE103" s="1"/>
  <c r="DY103"/>
  <c r="DZ103" s="1"/>
  <c r="DU103"/>
  <c r="DV103" s="1"/>
  <c r="DQ103"/>
  <c r="DR103" s="1"/>
  <c r="DM103"/>
  <c r="DN103" s="1"/>
  <c r="DI103"/>
  <c r="DJ103" s="1"/>
  <c r="DE103"/>
  <c r="DF103" s="1"/>
  <c r="CZ103"/>
  <c r="DA103" s="1"/>
  <c r="CV103"/>
  <c r="CW103" s="1"/>
  <c r="CR103"/>
  <c r="CS103" s="1"/>
  <c r="CN103"/>
  <c r="CO103" s="1"/>
  <c r="CJ103"/>
  <c r="CK103" s="1"/>
  <c r="CF103"/>
  <c r="CG103" s="1"/>
  <c r="CA103"/>
  <c r="CB103" s="1"/>
  <c r="BW103"/>
  <c r="BX103" s="1"/>
  <c r="BS103"/>
  <c r="BT103" s="1"/>
  <c r="BP103"/>
  <c r="BO103"/>
  <c r="BL103"/>
  <c r="BK103"/>
  <c r="BH103"/>
  <c r="BG103"/>
  <c r="BC103"/>
  <c r="AX103"/>
  <c r="AY103" s="1"/>
  <c r="AT103"/>
  <c r="AU103" s="1"/>
  <c r="AP103"/>
  <c r="AQ103" s="1"/>
  <c r="AL103"/>
  <c r="AM103" s="1"/>
  <c r="AH103"/>
  <c r="AI103" s="1"/>
  <c r="AC103"/>
  <c r="AD103" s="1"/>
  <c r="AB103"/>
  <c r="AA103"/>
  <c r="Y103"/>
  <c r="Z103" s="1"/>
  <c r="U103"/>
  <c r="V103" s="1"/>
  <c r="Q103"/>
  <c r="R103" s="1"/>
  <c r="M103"/>
  <c r="N103" s="1"/>
  <c r="I103"/>
  <c r="J103" s="1"/>
  <c r="E103"/>
  <c r="D103"/>
  <c r="C103"/>
  <c r="GH103" s="1"/>
  <c r="GG299" i="5" s="1"/>
  <c r="FT102" i="16"/>
  <c r="FS102"/>
  <c r="FM102"/>
  <c r="FL102"/>
  <c r="FF102"/>
  <c r="FE102"/>
  <c r="EX102"/>
  <c r="EY102" s="1"/>
  <c r="ET102"/>
  <c r="EU102" s="1"/>
  <c r="EQ102"/>
  <c r="EP102"/>
  <c r="EM102"/>
  <c r="EL102"/>
  <c r="EI102"/>
  <c r="EH102"/>
  <c r="EE102"/>
  <c r="ED102"/>
  <c r="DZ102"/>
  <c r="DY102"/>
  <c r="DV102"/>
  <c r="DU102"/>
  <c r="DR102"/>
  <c r="DQ102"/>
  <c r="DN102"/>
  <c r="DM102"/>
  <c r="DJ102"/>
  <c r="DI102"/>
  <c r="DF102"/>
  <c r="DE102"/>
  <c r="CZ102"/>
  <c r="DA102" s="1"/>
  <c r="CV102"/>
  <c r="CW102" s="1"/>
  <c r="CS102"/>
  <c r="CR102"/>
  <c r="CO102"/>
  <c r="CN102"/>
  <c r="CK102"/>
  <c r="CJ102"/>
  <c r="CG102"/>
  <c r="CF102"/>
  <c r="CB102"/>
  <c r="CA102"/>
  <c r="BX102"/>
  <c r="BW102"/>
  <c r="BT102"/>
  <c r="BS102"/>
  <c r="BP102"/>
  <c r="BO102"/>
  <c r="BL102"/>
  <c r="BK102"/>
  <c r="BH102"/>
  <c r="BG102"/>
  <c r="BC102"/>
  <c r="AX102"/>
  <c r="AY102" s="1"/>
  <c r="AT102"/>
  <c r="AU102" s="1"/>
  <c r="AP102"/>
  <c r="AQ102" s="1"/>
  <c r="AL102"/>
  <c r="AM102" s="1"/>
  <c r="AH102"/>
  <c r="AI102" s="1"/>
  <c r="AC102"/>
  <c r="AD102" s="1"/>
  <c r="AB102"/>
  <c r="AA102"/>
  <c r="Y102"/>
  <c r="Z102" s="1"/>
  <c r="U102"/>
  <c r="V102" s="1"/>
  <c r="Q102"/>
  <c r="R102" s="1"/>
  <c r="M102"/>
  <c r="N102" s="1"/>
  <c r="I102"/>
  <c r="J102" s="1"/>
  <c r="E102"/>
  <c r="D102"/>
  <c r="C102"/>
  <c r="GH102" s="1"/>
  <c r="GG298" i="5" s="1"/>
  <c r="FS101" i="16"/>
  <c r="FT101" s="1"/>
  <c r="FL101"/>
  <c r="FM101" s="1"/>
  <c r="FE101"/>
  <c r="FF101" s="1"/>
  <c r="EX101"/>
  <c r="EY101" s="1"/>
  <c r="ET101"/>
  <c r="EU101" s="1"/>
  <c r="EP101"/>
  <c r="EQ101" s="1"/>
  <c r="EL101"/>
  <c r="EM101" s="1"/>
  <c r="EH101"/>
  <c r="EI101" s="1"/>
  <c r="ED101"/>
  <c r="EE101" s="1"/>
  <c r="DY101"/>
  <c r="DZ101" s="1"/>
  <c r="DU101"/>
  <c r="DV101" s="1"/>
  <c r="DQ101"/>
  <c r="DR101" s="1"/>
  <c r="DM101"/>
  <c r="DN101" s="1"/>
  <c r="DI101"/>
  <c r="DJ101" s="1"/>
  <c r="DE101"/>
  <c r="DF101" s="1"/>
  <c r="CZ101"/>
  <c r="DA101" s="1"/>
  <c r="CV101"/>
  <c r="CW101" s="1"/>
  <c r="CR101"/>
  <c r="CS101" s="1"/>
  <c r="CN101"/>
  <c r="CO101" s="1"/>
  <c r="CJ101"/>
  <c r="CK101" s="1"/>
  <c r="CF101"/>
  <c r="CG101" s="1"/>
  <c r="CA101"/>
  <c r="CB101" s="1"/>
  <c r="BW101"/>
  <c r="BX101" s="1"/>
  <c r="BS101"/>
  <c r="BT101" s="1"/>
  <c r="BO101"/>
  <c r="BP101" s="1"/>
  <c r="BK101"/>
  <c r="BL101" s="1"/>
  <c r="BG101"/>
  <c r="BH101" s="1"/>
  <c r="BC101"/>
  <c r="AY101"/>
  <c r="AX101"/>
  <c r="AU101"/>
  <c r="AT101"/>
  <c r="AQ101"/>
  <c r="AP101"/>
  <c r="AM101"/>
  <c r="AL101"/>
  <c r="AI101"/>
  <c r="AH101"/>
  <c r="AD101"/>
  <c r="AC101"/>
  <c r="AB101"/>
  <c r="AA101"/>
  <c r="Z101"/>
  <c r="Y101"/>
  <c r="V101"/>
  <c r="U101"/>
  <c r="R101"/>
  <c r="Q101"/>
  <c r="N101"/>
  <c r="M101"/>
  <c r="J101"/>
  <c r="I101"/>
  <c r="E101"/>
  <c r="D101"/>
  <c r="C101"/>
  <c r="GH101" s="1"/>
  <c r="GG297" i="5" s="1"/>
  <c r="FS100" i="16"/>
  <c r="FT100" s="1"/>
  <c r="FL100"/>
  <c r="FM100" s="1"/>
  <c r="FE100"/>
  <c r="FF100" s="1"/>
  <c r="EX100"/>
  <c r="EY100" s="1"/>
  <c r="ET100"/>
  <c r="EU100" s="1"/>
  <c r="EP100"/>
  <c r="EQ100" s="1"/>
  <c r="EL100"/>
  <c r="EM100" s="1"/>
  <c r="EH100"/>
  <c r="EI100" s="1"/>
  <c r="ED100"/>
  <c r="EE100" s="1"/>
  <c r="DY100"/>
  <c r="DZ100" s="1"/>
  <c r="DU100"/>
  <c r="DV100" s="1"/>
  <c r="DQ100"/>
  <c r="DR100" s="1"/>
  <c r="DM100"/>
  <c r="DN100" s="1"/>
  <c r="DI100"/>
  <c r="DJ100" s="1"/>
  <c r="DE100"/>
  <c r="DF100" s="1"/>
  <c r="CZ100"/>
  <c r="DA100" s="1"/>
  <c r="CV100"/>
  <c r="CW100" s="1"/>
  <c r="CR100"/>
  <c r="CS100" s="1"/>
  <c r="CN100"/>
  <c r="CO100" s="1"/>
  <c r="CJ100"/>
  <c r="CK100" s="1"/>
  <c r="CF100"/>
  <c r="CG100" s="1"/>
  <c r="CA100"/>
  <c r="CB100" s="1"/>
  <c r="BW100"/>
  <c r="BX100" s="1"/>
  <c r="BS100"/>
  <c r="BT100" s="1"/>
  <c r="BO100"/>
  <c r="BP100" s="1"/>
  <c r="BK100"/>
  <c r="BL100" s="1"/>
  <c r="BG100"/>
  <c r="BH100" s="1"/>
  <c r="BC100"/>
  <c r="AY100"/>
  <c r="AX100"/>
  <c r="AU100"/>
  <c r="AT100"/>
  <c r="AQ100"/>
  <c r="AP100"/>
  <c r="AM100"/>
  <c r="AL100"/>
  <c r="AI100"/>
  <c r="AH100"/>
  <c r="AD100"/>
  <c r="AC100"/>
  <c r="AB100"/>
  <c r="AA100"/>
  <c r="Z100"/>
  <c r="Y100"/>
  <c r="V100"/>
  <c r="U100"/>
  <c r="R100"/>
  <c r="Q100"/>
  <c r="N100"/>
  <c r="M100"/>
  <c r="J100"/>
  <c r="I100"/>
  <c r="E100"/>
  <c r="D100"/>
  <c r="C100"/>
  <c r="GH100" s="1"/>
  <c r="GG296" i="5" s="1"/>
  <c r="FS99" i="16"/>
  <c r="FT99" s="1"/>
  <c r="FL99"/>
  <c r="FM99" s="1"/>
  <c r="FE99"/>
  <c r="FF99" s="1"/>
  <c r="EX99"/>
  <c r="EY99" s="1"/>
  <c r="ET99"/>
  <c r="EU99" s="1"/>
  <c r="EP99"/>
  <c r="EQ99" s="1"/>
  <c r="EL99"/>
  <c r="EM99" s="1"/>
  <c r="EH99"/>
  <c r="EI99" s="1"/>
  <c r="ED99"/>
  <c r="EE99" s="1"/>
  <c r="DY99"/>
  <c r="DZ99" s="1"/>
  <c r="DU99"/>
  <c r="DV99" s="1"/>
  <c r="DQ99"/>
  <c r="DR99" s="1"/>
  <c r="DM99"/>
  <c r="DN99" s="1"/>
  <c r="DI99"/>
  <c r="DJ99" s="1"/>
  <c r="DE99"/>
  <c r="DF99" s="1"/>
  <c r="CZ99"/>
  <c r="DA99" s="1"/>
  <c r="CV99"/>
  <c r="CW99" s="1"/>
  <c r="CR99"/>
  <c r="CS99" s="1"/>
  <c r="CN99"/>
  <c r="CO99" s="1"/>
  <c r="CJ99"/>
  <c r="CK99" s="1"/>
  <c r="CF99"/>
  <c r="CG99" s="1"/>
  <c r="CA99"/>
  <c r="CB99" s="1"/>
  <c r="BW99"/>
  <c r="BX99" s="1"/>
  <c r="BS99"/>
  <c r="BT99" s="1"/>
  <c r="BO99"/>
  <c r="BP99" s="1"/>
  <c r="BK99"/>
  <c r="BL99" s="1"/>
  <c r="BG99"/>
  <c r="BH99" s="1"/>
  <c r="BC99"/>
  <c r="AY99"/>
  <c r="AX99"/>
  <c r="AU99"/>
  <c r="AT99"/>
  <c r="AQ99"/>
  <c r="AP99"/>
  <c r="AM99"/>
  <c r="AL99"/>
  <c r="AI99"/>
  <c r="AH99"/>
  <c r="AD99"/>
  <c r="AC99"/>
  <c r="AB99"/>
  <c r="AA99"/>
  <c r="Z99"/>
  <c r="Y99"/>
  <c r="V99"/>
  <c r="U99"/>
  <c r="R99"/>
  <c r="Q99"/>
  <c r="N99"/>
  <c r="M99"/>
  <c r="J99"/>
  <c r="I99"/>
  <c r="E99"/>
  <c r="D99"/>
  <c r="C99"/>
  <c r="GH99" s="1"/>
  <c r="GG295" i="5" s="1"/>
  <c r="FS98" i="16"/>
  <c r="FT98" s="1"/>
  <c r="FL98"/>
  <c r="FM98" s="1"/>
  <c r="FE98"/>
  <c r="FF98" s="1"/>
  <c r="EX98"/>
  <c r="EY98" s="1"/>
  <c r="ET98"/>
  <c r="EU98" s="1"/>
  <c r="EP98"/>
  <c r="EQ98" s="1"/>
  <c r="EL98"/>
  <c r="EM98" s="1"/>
  <c r="EH98"/>
  <c r="EI98" s="1"/>
  <c r="ED98"/>
  <c r="EE98" s="1"/>
  <c r="DY98"/>
  <c r="DZ98" s="1"/>
  <c r="DU98"/>
  <c r="DV98" s="1"/>
  <c r="DQ98"/>
  <c r="DR98" s="1"/>
  <c r="DM98"/>
  <c r="DN98" s="1"/>
  <c r="DI98"/>
  <c r="DJ98" s="1"/>
  <c r="DE98"/>
  <c r="DF98" s="1"/>
  <c r="CZ98"/>
  <c r="DA98" s="1"/>
  <c r="CV98"/>
  <c r="CW98" s="1"/>
  <c r="CR98"/>
  <c r="CS98" s="1"/>
  <c r="CN98"/>
  <c r="CO98" s="1"/>
  <c r="CJ98"/>
  <c r="CK98" s="1"/>
  <c r="CF98"/>
  <c r="CG98" s="1"/>
  <c r="CA98"/>
  <c r="CB98" s="1"/>
  <c r="BW98"/>
  <c r="BX98" s="1"/>
  <c r="BS98"/>
  <c r="BT98" s="1"/>
  <c r="BO98"/>
  <c r="BP98" s="1"/>
  <c r="BK98"/>
  <c r="BL98" s="1"/>
  <c r="BG98"/>
  <c r="BH98" s="1"/>
  <c r="BC98"/>
  <c r="AY98"/>
  <c r="AX98"/>
  <c r="AU98"/>
  <c r="AT98"/>
  <c r="AQ98"/>
  <c r="AP98"/>
  <c r="AM98"/>
  <c r="AL98"/>
  <c r="AI98"/>
  <c r="AH98"/>
  <c r="AD98"/>
  <c r="AC98"/>
  <c r="AB98"/>
  <c r="AA98"/>
  <c r="Z98"/>
  <c r="Y98"/>
  <c r="V98"/>
  <c r="U98"/>
  <c r="R98"/>
  <c r="Q98"/>
  <c r="N98"/>
  <c r="M98"/>
  <c r="J98"/>
  <c r="I98"/>
  <c r="E98"/>
  <c r="D98"/>
  <c r="C98"/>
  <c r="GH98" s="1"/>
  <c r="GG294" i="5" s="1"/>
  <c r="FS97" i="16"/>
  <c r="FT97" s="1"/>
  <c r="FL97"/>
  <c r="FM97" s="1"/>
  <c r="FE97"/>
  <c r="FF97" s="1"/>
  <c r="EX97"/>
  <c r="EY97" s="1"/>
  <c r="ET97"/>
  <c r="EU97" s="1"/>
  <c r="EP97"/>
  <c r="EQ97" s="1"/>
  <c r="EL97"/>
  <c r="EM97" s="1"/>
  <c r="EH97"/>
  <c r="EI97" s="1"/>
  <c r="ED97"/>
  <c r="EE97" s="1"/>
  <c r="DY97"/>
  <c r="DZ97" s="1"/>
  <c r="DU97"/>
  <c r="DV97" s="1"/>
  <c r="DQ97"/>
  <c r="DR97" s="1"/>
  <c r="DM97"/>
  <c r="DN97" s="1"/>
  <c r="DI97"/>
  <c r="DJ97" s="1"/>
  <c r="DE97"/>
  <c r="DF97" s="1"/>
  <c r="CZ97"/>
  <c r="DA97" s="1"/>
  <c r="CV97"/>
  <c r="CW97" s="1"/>
  <c r="CR97"/>
  <c r="CS97" s="1"/>
  <c r="CN97"/>
  <c r="CO97" s="1"/>
  <c r="CJ97"/>
  <c r="CK97" s="1"/>
  <c r="CF97"/>
  <c r="CG97" s="1"/>
  <c r="CA97"/>
  <c r="CB97" s="1"/>
  <c r="BW97"/>
  <c r="BX97" s="1"/>
  <c r="BS97"/>
  <c r="BT97" s="1"/>
  <c r="BO97"/>
  <c r="BP97" s="1"/>
  <c r="BK97"/>
  <c r="BL97" s="1"/>
  <c r="BG97"/>
  <c r="BH97" s="1"/>
  <c r="BC97"/>
  <c r="AY97"/>
  <c r="AX97"/>
  <c r="AU97"/>
  <c r="AT97"/>
  <c r="AQ97"/>
  <c r="AP97"/>
  <c r="AM97"/>
  <c r="AL97"/>
  <c r="AI97"/>
  <c r="AH97"/>
  <c r="AD97"/>
  <c r="AC97"/>
  <c r="AB97"/>
  <c r="AA97"/>
  <c r="Z97"/>
  <c r="Y97"/>
  <c r="V97"/>
  <c r="U97"/>
  <c r="R97"/>
  <c r="Q97"/>
  <c r="N97"/>
  <c r="M97"/>
  <c r="J97"/>
  <c r="I97"/>
  <c r="E97"/>
  <c r="D97"/>
  <c r="C97"/>
  <c r="GH97" s="1"/>
  <c r="GG293" i="5" s="1"/>
  <c r="FS96" i="16"/>
  <c r="FT96" s="1"/>
  <c r="FL96"/>
  <c r="FM96" s="1"/>
  <c r="FE96"/>
  <c r="FF96" s="1"/>
  <c r="EX96"/>
  <c r="EY96" s="1"/>
  <c r="ET96"/>
  <c r="EU96" s="1"/>
  <c r="EP96"/>
  <c r="EQ96" s="1"/>
  <c r="EL96"/>
  <c r="EM96" s="1"/>
  <c r="EH96"/>
  <c r="EI96" s="1"/>
  <c r="ED96"/>
  <c r="EE96" s="1"/>
  <c r="DY96"/>
  <c r="DZ96" s="1"/>
  <c r="DU96"/>
  <c r="DV96" s="1"/>
  <c r="DQ96"/>
  <c r="DR96" s="1"/>
  <c r="DM96"/>
  <c r="DN96" s="1"/>
  <c r="DI96"/>
  <c r="DJ96" s="1"/>
  <c r="DE96"/>
  <c r="DF96" s="1"/>
  <c r="CZ96"/>
  <c r="DA96" s="1"/>
  <c r="CV96"/>
  <c r="CW96" s="1"/>
  <c r="CR96"/>
  <c r="CS96" s="1"/>
  <c r="CN96"/>
  <c r="CO96" s="1"/>
  <c r="CJ96"/>
  <c r="CK96" s="1"/>
  <c r="CF96"/>
  <c r="CG96" s="1"/>
  <c r="CA96"/>
  <c r="CB96" s="1"/>
  <c r="BW96"/>
  <c r="BX96" s="1"/>
  <c r="BS96"/>
  <c r="BT96" s="1"/>
  <c r="BO96"/>
  <c r="BP96" s="1"/>
  <c r="BK96"/>
  <c r="BL96" s="1"/>
  <c r="BG96"/>
  <c r="BH96" s="1"/>
  <c r="BC96"/>
  <c r="AY96"/>
  <c r="AX96"/>
  <c r="AU96"/>
  <c r="AT96"/>
  <c r="AQ96"/>
  <c r="AP96"/>
  <c r="AM96"/>
  <c r="AL96"/>
  <c r="AI96"/>
  <c r="AH96"/>
  <c r="AD96"/>
  <c r="AC96"/>
  <c r="AB96"/>
  <c r="AA96"/>
  <c r="Z96"/>
  <c r="Y96"/>
  <c r="V96"/>
  <c r="U96"/>
  <c r="R96"/>
  <c r="Q96"/>
  <c r="N96"/>
  <c r="M96"/>
  <c r="J96"/>
  <c r="I96"/>
  <c r="E96"/>
  <c r="D96"/>
  <c r="C96"/>
  <c r="GH96" s="1"/>
  <c r="GG292" i="5" s="1"/>
  <c r="FS95" i="16"/>
  <c r="FT95" s="1"/>
  <c r="FL95"/>
  <c r="FM95" s="1"/>
  <c r="FE95"/>
  <c r="FF95" s="1"/>
  <c r="EX95"/>
  <c r="EY95" s="1"/>
  <c r="ET95"/>
  <c r="EU95" s="1"/>
  <c r="EP95"/>
  <c r="EQ95" s="1"/>
  <c r="EL95"/>
  <c r="EM95" s="1"/>
  <c r="EH95"/>
  <c r="EI95" s="1"/>
  <c r="ED95"/>
  <c r="EE95" s="1"/>
  <c r="DY95"/>
  <c r="DZ95" s="1"/>
  <c r="DU95"/>
  <c r="DV95" s="1"/>
  <c r="DQ95"/>
  <c r="DR95" s="1"/>
  <c r="DM95"/>
  <c r="DN95" s="1"/>
  <c r="DI95"/>
  <c r="DJ95" s="1"/>
  <c r="DE95"/>
  <c r="DF95" s="1"/>
  <c r="CZ95"/>
  <c r="DA95" s="1"/>
  <c r="CV95"/>
  <c r="CW95" s="1"/>
  <c r="CR95"/>
  <c r="CS95" s="1"/>
  <c r="CN95"/>
  <c r="CO95" s="1"/>
  <c r="CJ95"/>
  <c r="CK95" s="1"/>
  <c r="CF95"/>
  <c r="CG95" s="1"/>
  <c r="CA95"/>
  <c r="CB95" s="1"/>
  <c r="BW95"/>
  <c r="BX95" s="1"/>
  <c r="BS95"/>
  <c r="BT95" s="1"/>
  <c r="BO95"/>
  <c r="BP95" s="1"/>
  <c r="BK95"/>
  <c r="BL95" s="1"/>
  <c r="BG95"/>
  <c r="BH95" s="1"/>
  <c r="BC95"/>
  <c r="AY95"/>
  <c r="AX95"/>
  <c r="AU95"/>
  <c r="AT95"/>
  <c r="AQ95"/>
  <c r="AP95"/>
  <c r="AM95"/>
  <c r="AL95"/>
  <c r="AI95"/>
  <c r="AH95"/>
  <c r="AD95"/>
  <c r="AC95"/>
  <c r="AB95"/>
  <c r="AA95"/>
  <c r="Z95"/>
  <c r="Y95"/>
  <c r="V95"/>
  <c r="U95"/>
  <c r="R95"/>
  <c r="Q95"/>
  <c r="N95"/>
  <c r="M95"/>
  <c r="J95"/>
  <c r="I95"/>
  <c r="E95"/>
  <c r="D95"/>
  <c r="C95"/>
  <c r="GH95" s="1"/>
  <c r="GG291" i="5" s="1"/>
  <c r="FS94" i="16"/>
  <c r="FT94" s="1"/>
  <c r="FL94"/>
  <c r="FM94" s="1"/>
  <c r="FE94"/>
  <c r="FF94" s="1"/>
  <c r="EX94"/>
  <c r="EY94" s="1"/>
  <c r="ET94"/>
  <c r="EU94" s="1"/>
  <c r="EP94"/>
  <c r="EQ94" s="1"/>
  <c r="EL94"/>
  <c r="EM94" s="1"/>
  <c r="EH94"/>
  <c r="EI94" s="1"/>
  <c r="ED94"/>
  <c r="EE94" s="1"/>
  <c r="DY94"/>
  <c r="DZ94" s="1"/>
  <c r="DU94"/>
  <c r="DV94" s="1"/>
  <c r="DQ94"/>
  <c r="DR94" s="1"/>
  <c r="DM94"/>
  <c r="DN94" s="1"/>
  <c r="DI94"/>
  <c r="DJ94" s="1"/>
  <c r="DE94"/>
  <c r="DF94" s="1"/>
  <c r="CZ94"/>
  <c r="DA94" s="1"/>
  <c r="CV94"/>
  <c r="CW94" s="1"/>
  <c r="CR94"/>
  <c r="CS94" s="1"/>
  <c r="CN94"/>
  <c r="CO94" s="1"/>
  <c r="CJ94"/>
  <c r="CK94" s="1"/>
  <c r="CF94"/>
  <c r="CG94" s="1"/>
  <c r="CA94"/>
  <c r="CB94" s="1"/>
  <c r="BW94"/>
  <c r="BX94" s="1"/>
  <c r="BS94"/>
  <c r="BT94" s="1"/>
  <c r="BO94"/>
  <c r="BP94" s="1"/>
  <c r="BK94"/>
  <c r="BL94" s="1"/>
  <c r="BG94"/>
  <c r="BH94" s="1"/>
  <c r="BC94"/>
  <c r="AY94"/>
  <c r="AX94"/>
  <c r="AU94"/>
  <c r="AT94"/>
  <c r="AQ94"/>
  <c r="AP94"/>
  <c r="AM94"/>
  <c r="AL94"/>
  <c r="AI94"/>
  <c r="AH94"/>
  <c r="AD94"/>
  <c r="AC94"/>
  <c r="AB94"/>
  <c r="AA94"/>
  <c r="Z94"/>
  <c r="Y94"/>
  <c r="V94"/>
  <c r="U94"/>
  <c r="R94"/>
  <c r="Q94"/>
  <c r="N94"/>
  <c r="M94"/>
  <c r="J94"/>
  <c r="I94"/>
  <c r="E94"/>
  <c r="D94"/>
  <c r="C94"/>
  <c r="GH94" s="1"/>
  <c r="GG290" i="5" s="1"/>
  <c r="FS93" i="16"/>
  <c r="FT93" s="1"/>
  <c r="FL93"/>
  <c r="FM93" s="1"/>
  <c r="FE93"/>
  <c r="FF93" s="1"/>
  <c r="EX93"/>
  <c r="EY93" s="1"/>
  <c r="ET93"/>
  <c r="EU93" s="1"/>
  <c r="EP93"/>
  <c r="EQ93" s="1"/>
  <c r="EL93"/>
  <c r="EM93" s="1"/>
  <c r="EH93"/>
  <c r="EI93" s="1"/>
  <c r="ED93"/>
  <c r="EE93" s="1"/>
  <c r="DY93"/>
  <c r="DZ93" s="1"/>
  <c r="DU93"/>
  <c r="DV93" s="1"/>
  <c r="DQ93"/>
  <c r="DR93" s="1"/>
  <c r="DM93"/>
  <c r="DN93" s="1"/>
  <c r="DI93"/>
  <c r="DJ93" s="1"/>
  <c r="DE93"/>
  <c r="DF93" s="1"/>
  <c r="CZ93"/>
  <c r="DA93" s="1"/>
  <c r="CV93"/>
  <c r="CW93" s="1"/>
  <c r="CR93"/>
  <c r="CS93" s="1"/>
  <c r="CN93"/>
  <c r="CO93" s="1"/>
  <c r="CJ93"/>
  <c r="CK93" s="1"/>
  <c r="CF93"/>
  <c r="CG93" s="1"/>
  <c r="CA93"/>
  <c r="CB93" s="1"/>
  <c r="BW93"/>
  <c r="BX93" s="1"/>
  <c r="BS93"/>
  <c r="BT93" s="1"/>
  <c r="BO93"/>
  <c r="BP93" s="1"/>
  <c r="BK93"/>
  <c r="BL93" s="1"/>
  <c r="BG93"/>
  <c r="BH93" s="1"/>
  <c r="BC93"/>
  <c r="AY93"/>
  <c r="AX93"/>
  <c r="AU93"/>
  <c r="AT93"/>
  <c r="AQ93"/>
  <c r="AP93"/>
  <c r="AM93"/>
  <c r="AL93"/>
  <c r="AI93"/>
  <c r="AH93"/>
  <c r="AD93"/>
  <c r="AC93"/>
  <c r="AB93"/>
  <c r="AA93"/>
  <c r="Z93"/>
  <c r="Y93"/>
  <c r="V93"/>
  <c r="U93"/>
  <c r="R93"/>
  <c r="Q93"/>
  <c r="N93"/>
  <c r="M93"/>
  <c r="J93"/>
  <c r="I93"/>
  <c r="E93"/>
  <c r="D93"/>
  <c r="C93"/>
  <c r="GH93" s="1"/>
  <c r="GG289" i="5" s="1"/>
  <c r="FS92" i="16"/>
  <c r="FT92" s="1"/>
  <c r="FL92"/>
  <c r="FM92" s="1"/>
  <c r="FE92"/>
  <c r="FF92" s="1"/>
  <c r="EX92"/>
  <c r="EY92" s="1"/>
  <c r="ET92"/>
  <c r="EU92" s="1"/>
  <c r="EP92"/>
  <c r="EQ92" s="1"/>
  <c r="EL92"/>
  <c r="EM92" s="1"/>
  <c r="EH92"/>
  <c r="EI92" s="1"/>
  <c r="ED92"/>
  <c r="EE92" s="1"/>
  <c r="DY92"/>
  <c r="DZ92" s="1"/>
  <c r="DU92"/>
  <c r="DV92" s="1"/>
  <c r="DQ92"/>
  <c r="DR92" s="1"/>
  <c r="DM92"/>
  <c r="DN92" s="1"/>
  <c r="DI92"/>
  <c r="DJ92" s="1"/>
  <c r="DE92"/>
  <c r="DF92" s="1"/>
  <c r="CZ92"/>
  <c r="DA92" s="1"/>
  <c r="CV92"/>
  <c r="CW92" s="1"/>
  <c r="CR92"/>
  <c r="CS92" s="1"/>
  <c r="CN92"/>
  <c r="CO92" s="1"/>
  <c r="CJ92"/>
  <c r="CK92" s="1"/>
  <c r="CF92"/>
  <c r="CG92" s="1"/>
  <c r="CA92"/>
  <c r="CB92" s="1"/>
  <c r="BW92"/>
  <c r="BX92" s="1"/>
  <c r="BS92"/>
  <c r="BT92" s="1"/>
  <c r="BO92"/>
  <c r="BP92" s="1"/>
  <c r="BK92"/>
  <c r="BL92" s="1"/>
  <c r="BG92"/>
  <c r="BH92" s="1"/>
  <c r="BC92"/>
  <c r="AY92"/>
  <c r="AX92"/>
  <c r="AU92"/>
  <c r="AT92"/>
  <c r="AQ92"/>
  <c r="AP92"/>
  <c r="AM92"/>
  <c r="AL92"/>
  <c r="AI92"/>
  <c r="AH92"/>
  <c r="AD92"/>
  <c r="AC92"/>
  <c r="AB92"/>
  <c r="AA92"/>
  <c r="Z92"/>
  <c r="Y92"/>
  <c r="V92"/>
  <c r="U92"/>
  <c r="R92"/>
  <c r="Q92"/>
  <c r="N92"/>
  <c r="M92"/>
  <c r="J92"/>
  <c r="I92"/>
  <c r="E92"/>
  <c r="D92"/>
  <c r="C92"/>
  <c r="GH92" s="1"/>
  <c r="GG288" i="5" s="1"/>
  <c r="FS91" i="16"/>
  <c r="FT91" s="1"/>
  <c r="FL91"/>
  <c r="FM91" s="1"/>
  <c r="FE91"/>
  <c r="FF91" s="1"/>
  <c r="EX91"/>
  <c r="EY91" s="1"/>
  <c r="ET91"/>
  <c r="EU91" s="1"/>
  <c r="EP91"/>
  <c r="EQ91" s="1"/>
  <c r="EL91"/>
  <c r="EM91" s="1"/>
  <c r="EH91"/>
  <c r="EI91" s="1"/>
  <c r="ED91"/>
  <c r="EE91" s="1"/>
  <c r="DY91"/>
  <c r="DZ91" s="1"/>
  <c r="DU91"/>
  <c r="DV91" s="1"/>
  <c r="DQ91"/>
  <c r="DR91" s="1"/>
  <c r="DM91"/>
  <c r="DN91" s="1"/>
  <c r="DI91"/>
  <c r="DJ91" s="1"/>
  <c r="DE91"/>
  <c r="DF91" s="1"/>
  <c r="CZ91"/>
  <c r="DA91" s="1"/>
  <c r="CV91"/>
  <c r="CW91" s="1"/>
  <c r="CR91"/>
  <c r="CS91" s="1"/>
  <c r="CN91"/>
  <c r="CO91" s="1"/>
  <c r="CJ91"/>
  <c r="CK91" s="1"/>
  <c r="CF91"/>
  <c r="CG91" s="1"/>
  <c r="CA91"/>
  <c r="CB91" s="1"/>
  <c r="BW91"/>
  <c r="BX91" s="1"/>
  <c r="BS91"/>
  <c r="BT91" s="1"/>
  <c r="BO91"/>
  <c r="BP91" s="1"/>
  <c r="BK91"/>
  <c r="BL91" s="1"/>
  <c r="BG91"/>
  <c r="BH91" s="1"/>
  <c r="BC91"/>
  <c r="AY91"/>
  <c r="AX91"/>
  <c r="AU91"/>
  <c r="AT91"/>
  <c r="AQ91"/>
  <c r="AP91"/>
  <c r="AM91"/>
  <c r="AL91"/>
  <c r="AI91"/>
  <c r="AH91"/>
  <c r="AD91"/>
  <c r="AC91"/>
  <c r="AB91"/>
  <c r="AA91"/>
  <c r="Z91"/>
  <c r="Y91"/>
  <c r="V91"/>
  <c r="U91"/>
  <c r="R91"/>
  <c r="Q91"/>
  <c r="N91"/>
  <c r="M91"/>
  <c r="J91"/>
  <c r="I91"/>
  <c r="E91"/>
  <c r="D91"/>
  <c r="C91"/>
  <c r="GH91" s="1"/>
  <c r="GG287" i="5" s="1"/>
  <c r="FS90" i="16"/>
  <c r="FT90" s="1"/>
  <c r="FL90"/>
  <c r="FM90" s="1"/>
  <c r="FE90"/>
  <c r="FF90" s="1"/>
  <c r="EX90"/>
  <c r="EY90" s="1"/>
  <c r="ET90"/>
  <c r="EU90" s="1"/>
  <c r="EP90"/>
  <c r="EQ90" s="1"/>
  <c r="EL90"/>
  <c r="EM90" s="1"/>
  <c r="EH90"/>
  <c r="EI90" s="1"/>
  <c r="ED90"/>
  <c r="EE90" s="1"/>
  <c r="DY90"/>
  <c r="DZ90" s="1"/>
  <c r="DU90"/>
  <c r="DV90" s="1"/>
  <c r="DQ90"/>
  <c r="DR90" s="1"/>
  <c r="DM90"/>
  <c r="DN90" s="1"/>
  <c r="DI90"/>
  <c r="DJ90" s="1"/>
  <c r="DE90"/>
  <c r="DF90" s="1"/>
  <c r="CZ90"/>
  <c r="DA90" s="1"/>
  <c r="CV90"/>
  <c r="CW90" s="1"/>
  <c r="CR90"/>
  <c r="CS90" s="1"/>
  <c r="CN90"/>
  <c r="CO90" s="1"/>
  <c r="CJ90"/>
  <c r="CK90" s="1"/>
  <c r="CF90"/>
  <c r="CG90" s="1"/>
  <c r="CA90"/>
  <c r="CB90" s="1"/>
  <c r="BW90"/>
  <c r="BX90" s="1"/>
  <c r="BS90"/>
  <c r="BT90" s="1"/>
  <c r="BO90"/>
  <c r="BP90" s="1"/>
  <c r="BK90"/>
  <c r="BL90" s="1"/>
  <c r="BG90"/>
  <c r="BH90" s="1"/>
  <c r="BC90"/>
  <c r="AY90"/>
  <c r="AX90"/>
  <c r="AU90"/>
  <c r="AT90"/>
  <c r="AQ90"/>
  <c r="AP90"/>
  <c r="AM90"/>
  <c r="AL90"/>
  <c r="AI90"/>
  <c r="AH90"/>
  <c r="AD90"/>
  <c r="AC90"/>
  <c r="AB90"/>
  <c r="AA90"/>
  <c r="Z90"/>
  <c r="Y90"/>
  <c r="V90"/>
  <c r="U90"/>
  <c r="R90"/>
  <c r="Q90"/>
  <c r="N90"/>
  <c r="M90"/>
  <c r="J90"/>
  <c r="I90"/>
  <c r="E90"/>
  <c r="D90"/>
  <c r="C90"/>
  <c r="GH90" s="1"/>
  <c r="GG286" i="5" s="1"/>
  <c r="FS89" i="16"/>
  <c r="FT89" s="1"/>
  <c r="FL89"/>
  <c r="FM89" s="1"/>
  <c r="FE89"/>
  <c r="FF89" s="1"/>
  <c r="EX89"/>
  <c r="EY89" s="1"/>
  <c r="ET89"/>
  <c r="EU89" s="1"/>
  <c r="EP89"/>
  <c r="EQ89" s="1"/>
  <c r="EL89"/>
  <c r="EM89" s="1"/>
  <c r="EH89"/>
  <c r="EI89" s="1"/>
  <c r="ED89"/>
  <c r="EE89" s="1"/>
  <c r="DY89"/>
  <c r="DZ89" s="1"/>
  <c r="DU89"/>
  <c r="DV89" s="1"/>
  <c r="DQ89"/>
  <c r="DR89" s="1"/>
  <c r="DM89"/>
  <c r="DN89" s="1"/>
  <c r="DI89"/>
  <c r="DJ89" s="1"/>
  <c r="DE89"/>
  <c r="DF89" s="1"/>
  <c r="CZ89"/>
  <c r="DA89" s="1"/>
  <c r="CV89"/>
  <c r="CW89" s="1"/>
  <c r="CR89"/>
  <c r="CS89" s="1"/>
  <c r="CN89"/>
  <c r="CO89" s="1"/>
  <c r="CJ89"/>
  <c r="CK89" s="1"/>
  <c r="CF89"/>
  <c r="CG89" s="1"/>
  <c r="CA89"/>
  <c r="CB89" s="1"/>
  <c r="BW89"/>
  <c r="BX89" s="1"/>
  <c r="BS89"/>
  <c r="BT89" s="1"/>
  <c r="BO89"/>
  <c r="BP89" s="1"/>
  <c r="BK89"/>
  <c r="BL89" s="1"/>
  <c r="BG89"/>
  <c r="BH89" s="1"/>
  <c r="BC89"/>
  <c r="AY89"/>
  <c r="AX89"/>
  <c r="AU89"/>
  <c r="AT89"/>
  <c r="AQ89"/>
  <c r="AP89"/>
  <c r="AM89"/>
  <c r="AL89"/>
  <c r="AI89"/>
  <c r="AH89"/>
  <c r="AD89"/>
  <c r="AC89"/>
  <c r="AB89"/>
  <c r="AA89"/>
  <c r="Z89"/>
  <c r="Y89"/>
  <c r="V89"/>
  <c r="U89"/>
  <c r="R89"/>
  <c r="Q89"/>
  <c r="N89"/>
  <c r="M89"/>
  <c r="J89"/>
  <c r="I89"/>
  <c r="E89"/>
  <c r="D89"/>
  <c r="C89"/>
  <c r="GH89" s="1"/>
  <c r="GG285" i="5" s="1"/>
  <c r="FS88" i="16"/>
  <c r="FT88" s="1"/>
  <c r="FL88"/>
  <c r="FM88" s="1"/>
  <c r="FE88"/>
  <c r="FF88" s="1"/>
  <c r="EX88"/>
  <c r="EY88" s="1"/>
  <c r="ET88"/>
  <c r="EU88" s="1"/>
  <c r="EP88"/>
  <c r="EQ88" s="1"/>
  <c r="EL88"/>
  <c r="EM88" s="1"/>
  <c r="EH88"/>
  <c r="EI88" s="1"/>
  <c r="ED88"/>
  <c r="EE88" s="1"/>
  <c r="DY88"/>
  <c r="DZ88" s="1"/>
  <c r="DU88"/>
  <c r="DV88" s="1"/>
  <c r="DQ88"/>
  <c r="DR88" s="1"/>
  <c r="DM88"/>
  <c r="DN88" s="1"/>
  <c r="DI88"/>
  <c r="DJ88" s="1"/>
  <c r="DE88"/>
  <c r="DF88" s="1"/>
  <c r="CZ88"/>
  <c r="DA88" s="1"/>
  <c r="CV88"/>
  <c r="CW88" s="1"/>
  <c r="CR88"/>
  <c r="CS88" s="1"/>
  <c r="CN88"/>
  <c r="CO88" s="1"/>
  <c r="CJ88"/>
  <c r="CK88" s="1"/>
  <c r="CF88"/>
  <c r="CG88" s="1"/>
  <c r="CA88"/>
  <c r="CB88" s="1"/>
  <c r="BW88"/>
  <c r="BX88" s="1"/>
  <c r="BS88"/>
  <c r="BT88" s="1"/>
  <c r="BO88"/>
  <c r="BP88" s="1"/>
  <c r="BK88"/>
  <c r="BL88" s="1"/>
  <c r="BG88"/>
  <c r="BH88" s="1"/>
  <c r="BC88"/>
  <c r="AY88"/>
  <c r="AX88"/>
  <c r="AU88"/>
  <c r="AT88"/>
  <c r="AQ88"/>
  <c r="AP88"/>
  <c r="AM88"/>
  <c r="AL88"/>
  <c r="AI88"/>
  <c r="AH88"/>
  <c r="AD88"/>
  <c r="AC88"/>
  <c r="AB88"/>
  <c r="AA88"/>
  <c r="Z88"/>
  <c r="Y88"/>
  <c r="V88"/>
  <c r="U88"/>
  <c r="R88"/>
  <c r="Q88"/>
  <c r="N88"/>
  <c r="M88"/>
  <c r="J88"/>
  <c r="I88"/>
  <c r="E88"/>
  <c r="D88"/>
  <c r="C88"/>
  <c r="FS87"/>
  <c r="FT87" s="1"/>
  <c r="FL87"/>
  <c r="FM87" s="1"/>
  <c r="FE87"/>
  <c r="FF87" s="1"/>
  <c r="EX87"/>
  <c r="EY87" s="1"/>
  <c r="ET87"/>
  <c r="EU87" s="1"/>
  <c r="EP87"/>
  <c r="EQ87" s="1"/>
  <c r="EL87"/>
  <c r="EM87" s="1"/>
  <c r="EH87"/>
  <c r="EI87" s="1"/>
  <c r="ED87"/>
  <c r="EE87" s="1"/>
  <c r="DY87"/>
  <c r="DZ87" s="1"/>
  <c r="DV87"/>
  <c r="DU87"/>
  <c r="DR87"/>
  <c r="DQ87"/>
  <c r="DN87"/>
  <c r="DM87"/>
  <c r="DJ87"/>
  <c r="DI87"/>
  <c r="DF87"/>
  <c r="DE87"/>
  <c r="CZ87"/>
  <c r="DA87" s="1"/>
  <c r="CV87"/>
  <c r="CW87" s="1"/>
  <c r="CS87"/>
  <c r="CR87"/>
  <c r="CO87"/>
  <c r="CN87"/>
  <c r="CK87"/>
  <c r="CJ87"/>
  <c r="CG87"/>
  <c r="CF87"/>
  <c r="CB87"/>
  <c r="CA87"/>
  <c r="BW87"/>
  <c r="BX87" s="1"/>
  <c r="BS87"/>
  <c r="BT87" s="1"/>
  <c r="BO87"/>
  <c r="BP87" s="1"/>
  <c r="BK87"/>
  <c r="BL87" s="1"/>
  <c r="BG87"/>
  <c r="BH87" s="1"/>
  <c r="BC87"/>
  <c r="AY87"/>
  <c r="AX87"/>
  <c r="AU87"/>
  <c r="AT87"/>
  <c r="AQ87"/>
  <c r="AP87"/>
  <c r="AM87"/>
  <c r="AL87"/>
  <c r="AI87"/>
  <c r="AH87"/>
  <c r="AD87"/>
  <c r="AC87"/>
  <c r="AB87"/>
  <c r="AA87"/>
  <c r="Z87"/>
  <c r="Y87"/>
  <c r="V87"/>
  <c r="U87"/>
  <c r="R87"/>
  <c r="Q87"/>
  <c r="N87"/>
  <c r="M87"/>
  <c r="J87"/>
  <c r="I87"/>
  <c r="E87"/>
  <c r="D87"/>
  <c r="C87"/>
  <c r="FS86"/>
  <c r="FT86" s="1"/>
  <c r="FL86"/>
  <c r="FM86" s="1"/>
  <c r="FE86"/>
  <c r="FF86" s="1"/>
  <c r="EX86"/>
  <c r="EY86" s="1"/>
  <c r="ET86"/>
  <c r="EU86" s="1"/>
  <c r="EP86"/>
  <c r="EQ86" s="1"/>
  <c r="EL86"/>
  <c r="EM86" s="1"/>
  <c r="EH86"/>
  <c r="EI86" s="1"/>
  <c r="ED86"/>
  <c r="EE86" s="1"/>
  <c r="DY86"/>
  <c r="DZ86" s="1"/>
  <c r="DU86"/>
  <c r="DV86" s="1"/>
  <c r="DQ86"/>
  <c r="DR86" s="1"/>
  <c r="DM86"/>
  <c r="DN86" s="1"/>
  <c r="DI86"/>
  <c r="DJ86" s="1"/>
  <c r="DE86"/>
  <c r="DF86" s="1"/>
  <c r="CZ86"/>
  <c r="DA86" s="1"/>
  <c r="CV86"/>
  <c r="CW86" s="1"/>
  <c r="CR86"/>
  <c r="CS86" s="1"/>
  <c r="CN86"/>
  <c r="CO86" s="1"/>
  <c r="CJ86"/>
  <c r="CK86" s="1"/>
  <c r="CF86"/>
  <c r="CG86" s="1"/>
  <c r="CA86"/>
  <c r="CB86" s="1"/>
  <c r="BW86"/>
  <c r="BX86" s="1"/>
  <c r="BS86"/>
  <c r="BT86" s="1"/>
  <c r="BO86"/>
  <c r="BP86" s="1"/>
  <c r="BK86"/>
  <c r="BL86" s="1"/>
  <c r="BG86"/>
  <c r="BH86" s="1"/>
  <c r="BC86"/>
  <c r="AX86"/>
  <c r="AY86" s="1"/>
  <c r="AT86"/>
  <c r="AU86" s="1"/>
  <c r="AP86"/>
  <c r="AQ86" s="1"/>
  <c r="AL86"/>
  <c r="AM86" s="1"/>
  <c r="AH86"/>
  <c r="AI86" s="1"/>
  <c r="AC86"/>
  <c r="AD86" s="1"/>
  <c r="AB86"/>
  <c r="AA86"/>
  <c r="Y86"/>
  <c r="Z86" s="1"/>
  <c r="U86"/>
  <c r="V86" s="1"/>
  <c r="Q86"/>
  <c r="R86" s="1"/>
  <c r="M86"/>
  <c r="N86" s="1"/>
  <c r="I86"/>
  <c r="J86" s="1"/>
  <c r="E86"/>
  <c r="D86"/>
  <c r="C86"/>
  <c r="GE86" s="1"/>
  <c r="GB85"/>
  <c r="FS85"/>
  <c r="FT85" s="1"/>
  <c r="FL85"/>
  <c r="FM85" s="1"/>
  <c r="FE85"/>
  <c r="FF85" s="1"/>
  <c r="EX85"/>
  <c r="EY85" s="1"/>
  <c r="ET85"/>
  <c r="EU85" s="1"/>
  <c r="EP85"/>
  <c r="EQ85" s="1"/>
  <c r="EL85"/>
  <c r="EM85" s="1"/>
  <c r="EH85"/>
  <c r="EI85" s="1"/>
  <c r="ED85"/>
  <c r="EE85" s="1"/>
  <c r="DY85"/>
  <c r="DZ85" s="1"/>
  <c r="DU85"/>
  <c r="DV85" s="1"/>
  <c r="DQ85"/>
  <c r="DR85" s="1"/>
  <c r="DM85"/>
  <c r="DN85" s="1"/>
  <c r="DI85"/>
  <c r="DJ85" s="1"/>
  <c r="DE85"/>
  <c r="DF85" s="1"/>
  <c r="CZ85"/>
  <c r="DA85" s="1"/>
  <c r="CV85"/>
  <c r="CW85" s="1"/>
  <c r="CR85"/>
  <c r="CS85" s="1"/>
  <c r="CN85"/>
  <c r="CO85" s="1"/>
  <c r="CJ85"/>
  <c r="CK85" s="1"/>
  <c r="CF85"/>
  <c r="CG85" s="1"/>
  <c r="CA85"/>
  <c r="CB85" s="1"/>
  <c r="BW85"/>
  <c r="BX85" s="1"/>
  <c r="BS85"/>
  <c r="BT85" s="1"/>
  <c r="BO85"/>
  <c r="BP85" s="1"/>
  <c r="BK85"/>
  <c r="BL85" s="1"/>
  <c r="BG85"/>
  <c r="BH85" s="1"/>
  <c r="BC85"/>
  <c r="AX85"/>
  <c r="AY85" s="1"/>
  <c r="AT85"/>
  <c r="AU85" s="1"/>
  <c r="AP85"/>
  <c r="AQ85" s="1"/>
  <c r="AL85"/>
  <c r="AM85" s="1"/>
  <c r="AH85"/>
  <c r="AI85" s="1"/>
  <c r="AC85"/>
  <c r="AD85" s="1"/>
  <c r="AB85"/>
  <c r="AA85"/>
  <c r="Y85"/>
  <c r="Z85" s="1"/>
  <c r="U85"/>
  <c r="V85" s="1"/>
  <c r="Q85"/>
  <c r="R85" s="1"/>
  <c r="M85"/>
  <c r="N85" s="1"/>
  <c r="I85"/>
  <c r="J85" s="1"/>
  <c r="E85"/>
  <c r="D85"/>
  <c r="C85"/>
  <c r="GI85" s="1"/>
  <c r="GK85" s="1"/>
  <c r="GJ85" s="1"/>
  <c r="GL85" s="1"/>
  <c r="FS84"/>
  <c r="FT84" s="1"/>
  <c r="FL84"/>
  <c r="FM84" s="1"/>
  <c r="FE84"/>
  <c r="FF84" s="1"/>
  <c r="EX84"/>
  <c r="EY84" s="1"/>
  <c r="ET84"/>
  <c r="EU84" s="1"/>
  <c r="EP84"/>
  <c r="EQ84" s="1"/>
  <c r="EL84"/>
  <c r="EM84" s="1"/>
  <c r="EH84"/>
  <c r="EI84" s="1"/>
  <c r="ED84"/>
  <c r="EE84" s="1"/>
  <c r="DY84"/>
  <c r="DZ84" s="1"/>
  <c r="DU84"/>
  <c r="DV84" s="1"/>
  <c r="DQ84"/>
  <c r="DR84" s="1"/>
  <c r="DM84"/>
  <c r="DN84" s="1"/>
  <c r="DI84"/>
  <c r="DJ84" s="1"/>
  <c r="DE84"/>
  <c r="DF84" s="1"/>
  <c r="CZ84"/>
  <c r="DA84" s="1"/>
  <c r="CV84"/>
  <c r="CW84" s="1"/>
  <c r="CR84"/>
  <c r="CS84" s="1"/>
  <c r="CN84"/>
  <c r="CO84" s="1"/>
  <c r="CJ84"/>
  <c r="CK84" s="1"/>
  <c r="CF84"/>
  <c r="CG84" s="1"/>
  <c r="CA84"/>
  <c r="CB84" s="1"/>
  <c r="BW84"/>
  <c r="BX84" s="1"/>
  <c r="BS84"/>
  <c r="BT84" s="1"/>
  <c r="BO84"/>
  <c r="BP84" s="1"/>
  <c r="BK84"/>
  <c r="BL84" s="1"/>
  <c r="BG84"/>
  <c r="BH84" s="1"/>
  <c r="BC84"/>
  <c r="AX84"/>
  <c r="AY84" s="1"/>
  <c r="AT84"/>
  <c r="AU84" s="1"/>
  <c r="AP84"/>
  <c r="AQ84" s="1"/>
  <c r="AL84"/>
  <c r="AM84" s="1"/>
  <c r="AH84"/>
  <c r="AI84" s="1"/>
  <c r="AC84"/>
  <c r="AD84" s="1"/>
  <c r="AB84"/>
  <c r="AA84"/>
  <c r="Y84"/>
  <c r="Z84" s="1"/>
  <c r="U84"/>
  <c r="V84" s="1"/>
  <c r="Q84"/>
  <c r="R84" s="1"/>
  <c r="M84"/>
  <c r="N84" s="1"/>
  <c r="I84"/>
  <c r="J84" s="1"/>
  <c r="E84"/>
  <c r="D84"/>
  <c r="C84"/>
  <c r="GI84" s="1"/>
  <c r="GK84" s="1"/>
  <c r="GJ84" s="1"/>
  <c r="GL84" s="1"/>
  <c r="FS83"/>
  <c r="FT83" s="1"/>
  <c r="FL83"/>
  <c r="FM83" s="1"/>
  <c r="FE83"/>
  <c r="FF83" s="1"/>
  <c r="EX83"/>
  <c r="EY83" s="1"/>
  <c r="ET83"/>
  <c r="EU83" s="1"/>
  <c r="EP83"/>
  <c r="EQ83" s="1"/>
  <c r="EL83"/>
  <c r="EM83" s="1"/>
  <c r="EH83"/>
  <c r="EI83" s="1"/>
  <c r="ED83"/>
  <c r="EE83" s="1"/>
  <c r="DY83"/>
  <c r="DZ83" s="1"/>
  <c r="DU83"/>
  <c r="DV83" s="1"/>
  <c r="DQ83"/>
  <c r="DR83" s="1"/>
  <c r="DM83"/>
  <c r="DN83" s="1"/>
  <c r="DI83"/>
  <c r="DJ83" s="1"/>
  <c r="DE83"/>
  <c r="DF83" s="1"/>
  <c r="CZ83"/>
  <c r="DA83" s="1"/>
  <c r="CV83"/>
  <c r="CW83" s="1"/>
  <c r="CR83"/>
  <c r="CS83" s="1"/>
  <c r="CN83"/>
  <c r="CO83" s="1"/>
  <c r="CJ83"/>
  <c r="CK83" s="1"/>
  <c r="CF83"/>
  <c r="CG83" s="1"/>
  <c r="CA83"/>
  <c r="CB83" s="1"/>
  <c r="BW83"/>
  <c r="BX83" s="1"/>
  <c r="BS83"/>
  <c r="BT83" s="1"/>
  <c r="BO83"/>
  <c r="BP83" s="1"/>
  <c r="BK83"/>
  <c r="BL83" s="1"/>
  <c r="BG83"/>
  <c r="BH83" s="1"/>
  <c r="BC83"/>
  <c r="AX83"/>
  <c r="AY83" s="1"/>
  <c r="AT83"/>
  <c r="AU83" s="1"/>
  <c r="AP83"/>
  <c r="AQ83" s="1"/>
  <c r="AL83"/>
  <c r="AM83" s="1"/>
  <c r="AH83"/>
  <c r="AI83" s="1"/>
  <c r="AC83"/>
  <c r="AD83" s="1"/>
  <c r="AB83"/>
  <c r="AA83"/>
  <c r="Y83"/>
  <c r="Z83" s="1"/>
  <c r="U83"/>
  <c r="V83" s="1"/>
  <c r="Q83"/>
  <c r="R83" s="1"/>
  <c r="M83"/>
  <c r="N83" s="1"/>
  <c r="I83"/>
  <c r="J83" s="1"/>
  <c r="E83"/>
  <c r="D83"/>
  <c r="C83"/>
  <c r="GI83" s="1"/>
  <c r="GK83" s="1"/>
  <c r="GJ83" s="1"/>
  <c r="GL83" s="1"/>
  <c r="FS82"/>
  <c r="FT82" s="1"/>
  <c r="FL82"/>
  <c r="FM82" s="1"/>
  <c r="FE82"/>
  <c r="FF82" s="1"/>
  <c r="EX82"/>
  <c r="EY82" s="1"/>
  <c r="ET82"/>
  <c r="EU82" s="1"/>
  <c r="EP82"/>
  <c r="EQ82" s="1"/>
  <c r="EL82"/>
  <c r="EM82" s="1"/>
  <c r="EH82"/>
  <c r="EI82" s="1"/>
  <c r="ED82"/>
  <c r="EE82" s="1"/>
  <c r="DY82"/>
  <c r="DZ82" s="1"/>
  <c r="DU82"/>
  <c r="DV82" s="1"/>
  <c r="DQ82"/>
  <c r="DR82" s="1"/>
  <c r="DM82"/>
  <c r="DN82" s="1"/>
  <c r="DI82"/>
  <c r="DJ82" s="1"/>
  <c r="DE82"/>
  <c r="DF82" s="1"/>
  <c r="CZ82"/>
  <c r="DA82" s="1"/>
  <c r="CV82"/>
  <c r="CW82" s="1"/>
  <c r="CR82"/>
  <c r="CS82" s="1"/>
  <c r="CN82"/>
  <c r="CO82" s="1"/>
  <c r="CJ82"/>
  <c r="CK82" s="1"/>
  <c r="CF82"/>
  <c r="CG82" s="1"/>
  <c r="CA82"/>
  <c r="CB82" s="1"/>
  <c r="BW82"/>
  <c r="BX82" s="1"/>
  <c r="BS82"/>
  <c r="BT82" s="1"/>
  <c r="BO82"/>
  <c r="BP82" s="1"/>
  <c r="BK82"/>
  <c r="BL82" s="1"/>
  <c r="BG82"/>
  <c r="BH82" s="1"/>
  <c r="BC82"/>
  <c r="AX82"/>
  <c r="AY82" s="1"/>
  <c r="AT82"/>
  <c r="AU82" s="1"/>
  <c r="AP82"/>
  <c r="AQ82" s="1"/>
  <c r="AL82"/>
  <c r="AM82" s="1"/>
  <c r="AH82"/>
  <c r="AI82" s="1"/>
  <c r="AC82"/>
  <c r="AD82" s="1"/>
  <c r="AB82"/>
  <c r="AA82"/>
  <c r="Y82"/>
  <c r="Z82" s="1"/>
  <c r="U82"/>
  <c r="V82" s="1"/>
  <c r="Q82"/>
  <c r="R82" s="1"/>
  <c r="M82"/>
  <c r="N82" s="1"/>
  <c r="I82"/>
  <c r="J82" s="1"/>
  <c r="E82"/>
  <c r="D82"/>
  <c r="C82"/>
  <c r="GI82" s="1"/>
  <c r="GK82" s="1"/>
  <c r="GJ82" s="1"/>
  <c r="GL82" s="1"/>
  <c r="GB81"/>
  <c r="FS81"/>
  <c r="FT81" s="1"/>
  <c r="FL81"/>
  <c r="FM81" s="1"/>
  <c r="FE81"/>
  <c r="FF81" s="1"/>
  <c r="EX81"/>
  <c r="EY81" s="1"/>
  <c r="ET81"/>
  <c r="EU81" s="1"/>
  <c r="EP81"/>
  <c r="EQ81" s="1"/>
  <c r="EL81"/>
  <c r="EM81" s="1"/>
  <c r="EH81"/>
  <c r="EI81" s="1"/>
  <c r="ED81"/>
  <c r="EE81" s="1"/>
  <c r="DY81"/>
  <c r="DZ81" s="1"/>
  <c r="DU81"/>
  <c r="DV81" s="1"/>
  <c r="DQ81"/>
  <c r="DR81" s="1"/>
  <c r="DM81"/>
  <c r="DN81" s="1"/>
  <c r="DI81"/>
  <c r="DJ81" s="1"/>
  <c r="DE81"/>
  <c r="DF81" s="1"/>
  <c r="CZ81"/>
  <c r="DA81" s="1"/>
  <c r="CV81"/>
  <c r="CW81" s="1"/>
  <c r="CR81"/>
  <c r="CS81" s="1"/>
  <c r="CN81"/>
  <c r="CO81" s="1"/>
  <c r="CJ81"/>
  <c r="CK81" s="1"/>
  <c r="CF81"/>
  <c r="CG81" s="1"/>
  <c r="CA81"/>
  <c r="CB81" s="1"/>
  <c r="BW81"/>
  <c r="BX81" s="1"/>
  <c r="BS81"/>
  <c r="BT81" s="1"/>
  <c r="BO81"/>
  <c r="BP81" s="1"/>
  <c r="BK81"/>
  <c r="BL81" s="1"/>
  <c r="BG81"/>
  <c r="BH81" s="1"/>
  <c r="BC81"/>
  <c r="AX81"/>
  <c r="AY81" s="1"/>
  <c r="AT81"/>
  <c r="AU81" s="1"/>
  <c r="AP81"/>
  <c r="AQ81" s="1"/>
  <c r="AL81"/>
  <c r="AM81" s="1"/>
  <c r="AH81"/>
  <c r="AI81" s="1"/>
  <c r="AC81"/>
  <c r="AD81" s="1"/>
  <c r="AB81"/>
  <c r="AA81"/>
  <c r="Y81"/>
  <c r="Z81" s="1"/>
  <c r="U81"/>
  <c r="V81" s="1"/>
  <c r="Q81"/>
  <c r="R81" s="1"/>
  <c r="M81"/>
  <c r="N81" s="1"/>
  <c r="I81"/>
  <c r="J81" s="1"/>
  <c r="E81"/>
  <c r="D81"/>
  <c r="C81"/>
  <c r="GI81" s="1"/>
  <c r="GK81" s="1"/>
  <c r="GJ81" s="1"/>
  <c r="GL81" s="1"/>
  <c r="FS80"/>
  <c r="FT80" s="1"/>
  <c r="FL80"/>
  <c r="FM80" s="1"/>
  <c r="FE80"/>
  <c r="FF80" s="1"/>
  <c r="EX80"/>
  <c r="EY80" s="1"/>
  <c r="ET80"/>
  <c r="EU80" s="1"/>
  <c r="EP80"/>
  <c r="EQ80" s="1"/>
  <c r="EL80"/>
  <c r="EM80" s="1"/>
  <c r="EH80"/>
  <c r="EI80" s="1"/>
  <c r="ED80"/>
  <c r="EE80" s="1"/>
  <c r="DY80"/>
  <c r="DZ80" s="1"/>
  <c r="DU80"/>
  <c r="DV80" s="1"/>
  <c r="DQ80"/>
  <c r="DR80" s="1"/>
  <c r="DM80"/>
  <c r="DN80" s="1"/>
  <c r="DI80"/>
  <c r="DJ80" s="1"/>
  <c r="DE80"/>
  <c r="DF80" s="1"/>
  <c r="CZ80"/>
  <c r="DA80" s="1"/>
  <c r="CV80"/>
  <c r="CW80" s="1"/>
  <c r="CR80"/>
  <c r="CS80" s="1"/>
  <c r="CN80"/>
  <c r="CO80" s="1"/>
  <c r="CJ80"/>
  <c r="CK80" s="1"/>
  <c r="CF80"/>
  <c r="CG80" s="1"/>
  <c r="CA80"/>
  <c r="CB80" s="1"/>
  <c r="BW80"/>
  <c r="BX80" s="1"/>
  <c r="BS80"/>
  <c r="BT80" s="1"/>
  <c r="BO80"/>
  <c r="BP80" s="1"/>
  <c r="BK80"/>
  <c r="BL80" s="1"/>
  <c r="BG80"/>
  <c r="BH80" s="1"/>
  <c r="BC80"/>
  <c r="AX80"/>
  <c r="AY80" s="1"/>
  <c r="AT80"/>
  <c r="AU80" s="1"/>
  <c r="AP80"/>
  <c r="AQ80" s="1"/>
  <c r="AL80"/>
  <c r="AM80" s="1"/>
  <c r="AH80"/>
  <c r="AI80" s="1"/>
  <c r="AC80"/>
  <c r="AD80" s="1"/>
  <c r="AB80"/>
  <c r="AA80"/>
  <c r="Y80"/>
  <c r="Z80" s="1"/>
  <c r="U80"/>
  <c r="V80" s="1"/>
  <c r="Q80"/>
  <c r="R80" s="1"/>
  <c r="M80"/>
  <c r="N80" s="1"/>
  <c r="I80"/>
  <c r="J80" s="1"/>
  <c r="E80"/>
  <c r="D80"/>
  <c r="C80"/>
  <c r="GI80" s="1"/>
  <c r="FS79"/>
  <c r="FT79" s="1"/>
  <c r="FL79"/>
  <c r="FM79" s="1"/>
  <c r="FE79"/>
  <c r="FF79" s="1"/>
  <c r="EX79"/>
  <c r="EY79" s="1"/>
  <c r="ET79"/>
  <c r="EU79" s="1"/>
  <c r="EP79"/>
  <c r="EQ79" s="1"/>
  <c r="EL79"/>
  <c r="EM79" s="1"/>
  <c r="EH79"/>
  <c r="EI79" s="1"/>
  <c r="ED79"/>
  <c r="EE79" s="1"/>
  <c r="DY79"/>
  <c r="DZ79" s="1"/>
  <c r="DU79"/>
  <c r="DV79" s="1"/>
  <c r="DQ79"/>
  <c r="DR79" s="1"/>
  <c r="DM79"/>
  <c r="DN79" s="1"/>
  <c r="DI79"/>
  <c r="DJ79" s="1"/>
  <c r="DE79"/>
  <c r="DF79" s="1"/>
  <c r="CZ79"/>
  <c r="DA79" s="1"/>
  <c r="CV79"/>
  <c r="CW79" s="1"/>
  <c r="CR79"/>
  <c r="CS79" s="1"/>
  <c r="CN79"/>
  <c r="CO79" s="1"/>
  <c r="CJ79"/>
  <c r="CK79" s="1"/>
  <c r="CF79"/>
  <c r="CG79" s="1"/>
  <c r="CA79"/>
  <c r="CB79" s="1"/>
  <c r="BW79"/>
  <c r="BX79" s="1"/>
  <c r="BS79"/>
  <c r="BT79" s="1"/>
  <c r="BO79"/>
  <c r="BP79" s="1"/>
  <c r="BK79"/>
  <c r="BL79" s="1"/>
  <c r="BG79"/>
  <c r="BH79" s="1"/>
  <c r="BC79"/>
  <c r="AX79"/>
  <c r="AY79" s="1"/>
  <c r="AT79"/>
  <c r="AU79" s="1"/>
  <c r="AP79"/>
  <c r="AQ79" s="1"/>
  <c r="AL79"/>
  <c r="AM79" s="1"/>
  <c r="AH79"/>
  <c r="AI79" s="1"/>
  <c r="AC79"/>
  <c r="AD79" s="1"/>
  <c r="AB79"/>
  <c r="AA79"/>
  <c r="Y79"/>
  <c r="Z79" s="1"/>
  <c r="U79"/>
  <c r="V79" s="1"/>
  <c r="Q79"/>
  <c r="R79" s="1"/>
  <c r="M79"/>
  <c r="N79" s="1"/>
  <c r="I79"/>
  <c r="J79" s="1"/>
  <c r="E79"/>
  <c r="D79"/>
  <c r="C79"/>
  <c r="GI79" s="1"/>
  <c r="FS78"/>
  <c r="FT78" s="1"/>
  <c r="FL78"/>
  <c r="FM78" s="1"/>
  <c r="FE78"/>
  <c r="FF78" s="1"/>
  <c r="EX78"/>
  <c r="EY78" s="1"/>
  <c r="ET78"/>
  <c r="EU78" s="1"/>
  <c r="EP78"/>
  <c r="EQ78" s="1"/>
  <c r="EL78"/>
  <c r="EM78" s="1"/>
  <c r="EH78"/>
  <c r="EI78" s="1"/>
  <c r="ED78"/>
  <c r="EE78" s="1"/>
  <c r="DY78"/>
  <c r="DZ78" s="1"/>
  <c r="DU78"/>
  <c r="DV78" s="1"/>
  <c r="DQ78"/>
  <c r="DR78" s="1"/>
  <c r="DM78"/>
  <c r="DN78" s="1"/>
  <c r="DI78"/>
  <c r="DJ78" s="1"/>
  <c r="DE78"/>
  <c r="DF78" s="1"/>
  <c r="CZ78"/>
  <c r="DA78" s="1"/>
  <c r="CV78"/>
  <c r="CW78" s="1"/>
  <c r="CR78"/>
  <c r="CS78" s="1"/>
  <c r="CN78"/>
  <c r="CO78" s="1"/>
  <c r="CJ78"/>
  <c r="CK78" s="1"/>
  <c r="CF78"/>
  <c r="CG78" s="1"/>
  <c r="CA78"/>
  <c r="CB78" s="1"/>
  <c r="BW78"/>
  <c r="BX78" s="1"/>
  <c r="BS78"/>
  <c r="BT78" s="1"/>
  <c r="BO78"/>
  <c r="BP78" s="1"/>
  <c r="BK78"/>
  <c r="BL78" s="1"/>
  <c r="BG78"/>
  <c r="BH78" s="1"/>
  <c r="BC78"/>
  <c r="AX78"/>
  <c r="AY78" s="1"/>
  <c r="AT78"/>
  <c r="AU78" s="1"/>
  <c r="AP78"/>
  <c r="AQ78" s="1"/>
  <c r="AL78"/>
  <c r="AM78" s="1"/>
  <c r="AH78"/>
  <c r="AI78" s="1"/>
  <c r="AC78"/>
  <c r="AD78" s="1"/>
  <c r="AB78"/>
  <c r="AA78"/>
  <c r="Y78"/>
  <c r="Z78" s="1"/>
  <c r="U78"/>
  <c r="V78" s="1"/>
  <c r="Q78"/>
  <c r="R78" s="1"/>
  <c r="M78"/>
  <c r="N78" s="1"/>
  <c r="I78"/>
  <c r="J78" s="1"/>
  <c r="E78"/>
  <c r="D78"/>
  <c r="C78"/>
  <c r="GI78" s="1"/>
  <c r="FS77"/>
  <c r="FT77" s="1"/>
  <c r="FL77"/>
  <c r="FM77" s="1"/>
  <c r="FE77"/>
  <c r="FF77" s="1"/>
  <c r="EX77"/>
  <c r="EY77" s="1"/>
  <c r="ET77"/>
  <c r="EU77" s="1"/>
  <c r="EP77"/>
  <c r="EQ77" s="1"/>
  <c r="EL77"/>
  <c r="EM77" s="1"/>
  <c r="EH77"/>
  <c r="EI77" s="1"/>
  <c r="ED77"/>
  <c r="EE77" s="1"/>
  <c r="DY77"/>
  <c r="DZ77" s="1"/>
  <c r="DU77"/>
  <c r="DV77" s="1"/>
  <c r="DQ77"/>
  <c r="DR77" s="1"/>
  <c r="DM77"/>
  <c r="DN77" s="1"/>
  <c r="DI77"/>
  <c r="DJ77" s="1"/>
  <c r="DE77"/>
  <c r="DF77" s="1"/>
  <c r="CZ77"/>
  <c r="DA77" s="1"/>
  <c r="CV77"/>
  <c r="CW77" s="1"/>
  <c r="CR77"/>
  <c r="CS77" s="1"/>
  <c r="CN77"/>
  <c r="CO77" s="1"/>
  <c r="CJ77"/>
  <c r="CK77" s="1"/>
  <c r="CF77"/>
  <c r="CG77" s="1"/>
  <c r="CA77"/>
  <c r="CB77" s="1"/>
  <c r="BW77"/>
  <c r="BX77" s="1"/>
  <c r="BS77"/>
  <c r="BT77" s="1"/>
  <c r="BO77"/>
  <c r="BP77" s="1"/>
  <c r="BK77"/>
  <c r="BL77" s="1"/>
  <c r="BG77"/>
  <c r="BH77" s="1"/>
  <c r="BC77"/>
  <c r="AX77"/>
  <c r="AY77" s="1"/>
  <c r="AT77"/>
  <c r="AU77" s="1"/>
  <c r="AP77"/>
  <c r="AQ77" s="1"/>
  <c r="AL77"/>
  <c r="AM77" s="1"/>
  <c r="AH77"/>
  <c r="AI77" s="1"/>
  <c r="AC77"/>
  <c r="AD77" s="1"/>
  <c r="AB77"/>
  <c r="AA77"/>
  <c r="Y77"/>
  <c r="Z77" s="1"/>
  <c r="U77"/>
  <c r="V77" s="1"/>
  <c r="Q77"/>
  <c r="R77" s="1"/>
  <c r="M77"/>
  <c r="N77" s="1"/>
  <c r="I77"/>
  <c r="J77" s="1"/>
  <c r="E77"/>
  <c r="D77"/>
  <c r="C77"/>
  <c r="GI77" s="1"/>
  <c r="FS76"/>
  <c r="FT76" s="1"/>
  <c r="FL76"/>
  <c r="FM76" s="1"/>
  <c r="FE76"/>
  <c r="FF76" s="1"/>
  <c r="EX76"/>
  <c r="EY76" s="1"/>
  <c r="ET76"/>
  <c r="EU76" s="1"/>
  <c r="EP76"/>
  <c r="EQ76" s="1"/>
  <c r="EL76"/>
  <c r="EM76" s="1"/>
  <c r="EH76"/>
  <c r="EI76" s="1"/>
  <c r="ED76"/>
  <c r="EE76" s="1"/>
  <c r="DY76"/>
  <c r="DZ76" s="1"/>
  <c r="DU76"/>
  <c r="DV76" s="1"/>
  <c r="DQ76"/>
  <c r="DR76" s="1"/>
  <c r="DM76"/>
  <c r="DN76" s="1"/>
  <c r="DI76"/>
  <c r="DJ76" s="1"/>
  <c r="DE76"/>
  <c r="DF76" s="1"/>
  <c r="CZ76"/>
  <c r="DA76" s="1"/>
  <c r="CV76"/>
  <c r="CW76" s="1"/>
  <c r="CR76"/>
  <c r="CS76" s="1"/>
  <c r="CN76"/>
  <c r="CO76" s="1"/>
  <c r="CJ76"/>
  <c r="CK76" s="1"/>
  <c r="CF76"/>
  <c r="CG76" s="1"/>
  <c r="CA76"/>
  <c r="CB76" s="1"/>
  <c r="BW76"/>
  <c r="BX76" s="1"/>
  <c r="BS76"/>
  <c r="BT76" s="1"/>
  <c r="BO76"/>
  <c r="BP76" s="1"/>
  <c r="BK76"/>
  <c r="BL76" s="1"/>
  <c r="BG76"/>
  <c r="BH76" s="1"/>
  <c r="BC76"/>
  <c r="AX76"/>
  <c r="AY76" s="1"/>
  <c r="AT76"/>
  <c r="AU76" s="1"/>
  <c r="AP76"/>
  <c r="AQ76" s="1"/>
  <c r="AL76"/>
  <c r="AM76" s="1"/>
  <c r="AH76"/>
  <c r="AI76" s="1"/>
  <c r="AC76"/>
  <c r="AD76" s="1"/>
  <c r="AB76"/>
  <c r="AA76"/>
  <c r="Y76"/>
  <c r="Z76" s="1"/>
  <c r="U76"/>
  <c r="V76" s="1"/>
  <c r="Q76"/>
  <c r="R76" s="1"/>
  <c r="M76"/>
  <c r="N76" s="1"/>
  <c r="I76"/>
  <c r="J76" s="1"/>
  <c r="E76"/>
  <c r="D76"/>
  <c r="C76"/>
  <c r="GD76" s="1"/>
  <c r="FS75"/>
  <c r="FT75" s="1"/>
  <c r="FL75"/>
  <c r="FM75" s="1"/>
  <c r="FE75"/>
  <c r="FF75" s="1"/>
  <c r="ET75"/>
  <c r="EU75" s="1"/>
  <c r="EP75"/>
  <c r="EQ75" s="1"/>
  <c r="EL75"/>
  <c r="EM75" s="1"/>
  <c r="EH75"/>
  <c r="EI75" s="1"/>
  <c r="ED75"/>
  <c r="EE75" s="1"/>
  <c r="DU75"/>
  <c r="DV75" s="1"/>
  <c r="DQ75"/>
  <c r="DR75" s="1"/>
  <c r="DM75"/>
  <c r="DN75" s="1"/>
  <c r="DI75"/>
  <c r="DJ75" s="1"/>
  <c r="DE75"/>
  <c r="DF75" s="1"/>
  <c r="CV75"/>
  <c r="CW75" s="1"/>
  <c r="CR75"/>
  <c r="CS75" s="1"/>
  <c r="CN75"/>
  <c r="CO75" s="1"/>
  <c r="CJ75"/>
  <c r="CK75" s="1"/>
  <c r="CF75"/>
  <c r="CG75" s="1"/>
  <c r="BW75"/>
  <c r="BX75" s="1"/>
  <c r="BS75"/>
  <c r="BT75" s="1"/>
  <c r="BO75"/>
  <c r="BP75" s="1"/>
  <c r="BK75"/>
  <c r="BL75" s="1"/>
  <c r="BG75"/>
  <c r="BH75" s="1"/>
  <c r="AX75"/>
  <c r="AY75" s="1"/>
  <c r="AT75"/>
  <c r="AU75" s="1"/>
  <c r="AP75"/>
  <c r="AQ75" s="1"/>
  <c r="AL75"/>
  <c r="AM75" s="1"/>
  <c r="AH75"/>
  <c r="AI75" s="1"/>
  <c r="AB75"/>
  <c r="AA75"/>
  <c r="Y75"/>
  <c r="Z75" s="1"/>
  <c r="U75"/>
  <c r="V75" s="1"/>
  <c r="Q75"/>
  <c r="R75" s="1"/>
  <c r="M75"/>
  <c r="N75" s="1"/>
  <c r="I75"/>
  <c r="J75" s="1"/>
  <c r="E75"/>
  <c r="D75"/>
  <c r="C75"/>
  <c r="FS74"/>
  <c r="FT74" s="1"/>
  <c r="FL74"/>
  <c r="FM74" s="1"/>
  <c r="FE74"/>
  <c r="FF74" s="1"/>
  <c r="ET74"/>
  <c r="EU74" s="1"/>
  <c r="EP74"/>
  <c r="EQ74" s="1"/>
  <c r="EL74"/>
  <c r="EM74" s="1"/>
  <c r="EH74"/>
  <c r="EI74" s="1"/>
  <c r="ED74"/>
  <c r="EE74" s="1"/>
  <c r="DU74"/>
  <c r="DV74" s="1"/>
  <c r="DQ74"/>
  <c r="DR74" s="1"/>
  <c r="DM74"/>
  <c r="DN74" s="1"/>
  <c r="DI74"/>
  <c r="DJ74" s="1"/>
  <c r="DE74"/>
  <c r="DF74" s="1"/>
  <c r="CV74"/>
  <c r="CW74" s="1"/>
  <c r="CR74"/>
  <c r="CS74" s="1"/>
  <c r="CN74"/>
  <c r="CO74" s="1"/>
  <c r="CJ74"/>
  <c r="CK74" s="1"/>
  <c r="CF74"/>
  <c r="CG74" s="1"/>
  <c r="BW74"/>
  <c r="BX74" s="1"/>
  <c r="BS74"/>
  <c r="BT74" s="1"/>
  <c r="BO74"/>
  <c r="BP74" s="1"/>
  <c r="BK74"/>
  <c r="BL74" s="1"/>
  <c r="BG74"/>
  <c r="BH74" s="1"/>
  <c r="AX74"/>
  <c r="AY74" s="1"/>
  <c r="AT74"/>
  <c r="AU74" s="1"/>
  <c r="AP74"/>
  <c r="AQ74" s="1"/>
  <c r="AL74"/>
  <c r="AM74" s="1"/>
  <c r="AH74"/>
  <c r="AI74" s="1"/>
  <c r="AB74"/>
  <c r="AA74"/>
  <c r="Y74"/>
  <c r="Z74" s="1"/>
  <c r="U74"/>
  <c r="V74" s="1"/>
  <c r="Q74"/>
  <c r="R74" s="1"/>
  <c r="M74"/>
  <c r="N74" s="1"/>
  <c r="I74"/>
  <c r="J74" s="1"/>
  <c r="E74"/>
  <c r="D74"/>
  <c r="C74"/>
  <c r="GI74" s="1"/>
  <c r="FS73"/>
  <c r="FT73" s="1"/>
  <c r="FL73"/>
  <c r="FM73" s="1"/>
  <c r="FE73"/>
  <c r="FF73" s="1"/>
  <c r="EX73"/>
  <c r="EY73" s="1"/>
  <c r="ET73"/>
  <c r="EU73" s="1"/>
  <c r="EP73"/>
  <c r="EQ73" s="1"/>
  <c r="EL73"/>
  <c r="EM73" s="1"/>
  <c r="EH73"/>
  <c r="EI73" s="1"/>
  <c r="ED73"/>
  <c r="EE73" s="1"/>
  <c r="DY73"/>
  <c r="DZ73" s="1"/>
  <c r="DU73"/>
  <c r="DV73" s="1"/>
  <c r="DQ73"/>
  <c r="DR73" s="1"/>
  <c r="DM73"/>
  <c r="DN73" s="1"/>
  <c r="DI73"/>
  <c r="DJ73" s="1"/>
  <c r="DE73"/>
  <c r="DF73" s="1"/>
  <c r="CZ73"/>
  <c r="DA73" s="1"/>
  <c r="CV73"/>
  <c r="CW73" s="1"/>
  <c r="CR73"/>
  <c r="CS73" s="1"/>
  <c r="CN73"/>
  <c r="CO73" s="1"/>
  <c r="CJ73"/>
  <c r="CK73" s="1"/>
  <c r="CF73"/>
  <c r="CG73" s="1"/>
  <c r="CA73"/>
  <c r="CB73" s="1"/>
  <c r="BW73"/>
  <c r="BX73" s="1"/>
  <c r="BS73"/>
  <c r="BT73" s="1"/>
  <c r="BO73"/>
  <c r="BP73" s="1"/>
  <c r="BK73"/>
  <c r="BL73" s="1"/>
  <c r="BG73"/>
  <c r="BH73" s="1"/>
  <c r="BC73"/>
  <c r="AX73"/>
  <c r="AY73" s="1"/>
  <c r="AT73"/>
  <c r="AU73" s="1"/>
  <c r="AP73"/>
  <c r="AQ73" s="1"/>
  <c r="AL73"/>
  <c r="AM73" s="1"/>
  <c r="AH73"/>
  <c r="AI73" s="1"/>
  <c r="AC73"/>
  <c r="AD73" s="1"/>
  <c r="AB73"/>
  <c r="AA73"/>
  <c r="Y73"/>
  <c r="Z73" s="1"/>
  <c r="U73"/>
  <c r="V73" s="1"/>
  <c r="Q73"/>
  <c r="R73" s="1"/>
  <c r="M73"/>
  <c r="N73" s="1"/>
  <c r="I73"/>
  <c r="J73" s="1"/>
  <c r="E73"/>
  <c r="D73"/>
  <c r="C73"/>
  <c r="GH73" s="1"/>
  <c r="GG269" i="5" s="1"/>
  <c r="FS72" i="16"/>
  <c r="FT72" s="1"/>
  <c r="FL72"/>
  <c r="FM72" s="1"/>
  <c r="FE72"/>
  <c r="FF72" s="1"/>
  <c r="EX72"/>
  <c r="EY72" s="1"/>
  <c r="ET72"/>
  <c r="EU72" s="1"/>
  <c r="EP72"/>
  <c r="EQ72" s="1"/>
  <c r="EL72"/>
  <c r="EM72" s="1"/>
  <c r="EH72"/>
  <c r="EI72" s="1"/>
  <c r="ED72"/>
  <c r="EE72" s="1"/>
  <c r="DY72"/>
  <c r="DZ72" s="1"/>
  <c r="DU72"/>
  <c r="DV72" s="1"/>
  <c r="DQ72"/>
  <c r="DR72" s="1"/>
  <c r="DM72"/>
  <c r="DN72" s="1"/>
  <c r="DI72"/>
  <c r="DJ72" s="1"/>
  <c r="DE72"/>
  <c r="DF72" s="1"/>
  <c r="CZ72"/>
  <c r="DA72" s="1"/>
  <c r="CV72"/>
  <c r="CW72" s="1"/>
  <c r="CR72"/>
  <c r="CS72" s="1"/>
  <c r="CN72"/>
  <c r="CO72" s="1"/>
  <c r="CJ72"/>
  <c r="CK72" s="1"/>
  <c r="CF72"/>
  <c r="CG72" s="1"/>
  <c r="CA72"/>
  <c r="CB72" s="1"/>
  <c r="BW72"/>
  <c r="BX72" s="1"/>
  <c r="BS72"/>
  <c r="BT72" s="1"/>
  <c r="BO72"/>
  <c r="BP72" s="1"/>
  <c r="BK72"/>
  <c r="BL72" s="1"/>
  <c r="BG72"/>
  <c r="BH72" s="1"/>
  <c r="BC72"/>
  <c r="AX72"/>
  <c r="AY72" s="1"/>
  <c r="AT72"/>
  <c r="AU72" s="1"/>
  <c r="AP72"/>
  <c r="AQ72" s="1"/>
  <c r="AL72"/>
  <c r="AM72" s="1"/>
  <c r="AH72"/>
  <c r="AI72" s="1"/>
  <c r="AC72"/>
  <c r="AD72" s="1"/>
  <c r="AB72"/>
  <c r="AA72"/>
  <c r="Y72"/>
  <c r="Z72" s="1"/>
  <c r="U72"/>
  <c r="V72" s="1"/>
  <c r="Q72"/>
  <c r="R72" s="1"/>
  <c r="M72"/>
  <c r="N72" s="1"/>
  <c r="I72"/>
  <c r="J72" s="1"/>
  <c r="E72"/>
  <c r="D72"/>
  <c r="C72"/>
  <c r="GI72" s="1"/>
  <c r="GK72" s="1"/>
  <c r="GJ72" s="1"/>
  <c r="GL72" s="1"/>
  <c r="FS71"/>
  <c r="FT71" s="1"/>
  <c r="FL71"/>
  <c r="FM71" s="1"/>
  <c r="FE71"/>
  <c r="FF71" s="1"/>
  <c r="EX71"/>
  <c r="EY71" s="1"/>
  <c r="ET71"/>
  <c r="EU71" s="1"/>
  <c r="EP71"/>
  <c r="EQ71" s="1"/>
  <c r="EL71"/>
  <c r="EM71" s="1"/>
  <c r="EH71"/>
  <c r="EI71" s="1"/>
  <c r="ED71"/>
  <c r="EE71" s="1"/>
  <c r="DY71"/>
  <c r="DZ71" s="1"/>
  <c r="DU71"/>
  <c r="DV71" s="1"/>
  <c r="DQ71"/>
  <c r="DR71" s="1"/>
  <c r="DM71"/>
  <c r="DN71" s="1"/>
  <c r="DI71"/>
  <c r="DJ71" s="1"/>
  <c r="DE71"/>
  <c r="DF71" s="1"/>
  <c r="CZ71"/>
  <c r="DA71" s="1"/>
  <c r="CV71"/>
  <c r="CW71" s="1"/>
  <c r="CR71"/>
  <c r="CS71" s="1"/>
  <c r="CN71"/>
  <c r="CO71" s="1"/>
  <c r="CJ71"/>
  <c r="CK71" s="1"/>
  <c r="CF71"/>
  <c r="CG71" s="1"/>
  <c r="CA71"/>
  <c r="CB71" s="1"/>
  <c r="BW71"/>
  <c r="BX71" s="1"/>
  <c r="BS71"/>
  <c r="BT71" s="1"/>
  <c r="BO71"/>
  <c r="BP71" s="1"/>
  <c r="BK71"/>
  <c r="BL71" s="1"/>
  <c r="BG71"/>
  <c r="BH71" s="1"/>
  <c r="BC71"/>
  <c r="AX71"/>
  <c r="AY71" s="1"/>
  <c r="AT71"/>
  <c r="AU71" s="1"/>
  <c r="AP71"/>
  <c r="AQ71" s="1"/>
  <c r="AL71"/>
  <c r="AM71" s="1"/>
  <c r="AH71"/>
  <c r="AI71" s="1"/>
  <c r="AC71"/>
  <c r="AD71" s="1"/>
  <c r="AB71"/>
  <c r="AA71"/>
  <c r="Y71"/>
  <c r="Z71" s="1"/>
  <c r="U71"/>
  <c r="V71" s="1"/>
  <c r="Q71"/>
  <c r="R71" s="1"/>
  <c r="M71"/>
  <c r="N71" s="1"/>
  <c r="I71"/>
  <c r="J71" s="1"/>
  <c r="E71"/>
  <c r="D71"/>
  <c r="C71"/>
  <c r="FS70"/>
  <c r="FT70" s="1"/>
  <c r="FL70"/>
  <c r="FM70" s="1"/>
  <c r="FE70"/>
  <c r="FF70" s="1"/>
  <c r="EX70"/>
  <c r="EY70" s="1"/>
  <c r="ET70"/>
  <c r="EU70" s="1"/>
  <c r="EP70"/>
  <c r="EQ70" s="1"/>
  <c r="EL70"/>
  <c r="EM70" s="1"/>
  <c r="EH70"/>
  <c r="EI70" s="1"/>
  <c r="ED70"/>
  <c r="EE70" s="1"/>
  <c r="DY70"/>
  <c r="DZ70" s="1"/>
  <c r="DU70"/>
  <c r="DV70" s="1"/>
  <c r="DQ70"/>
  <c r="DR70" s="1"/>
  <c r="DM70"/>
  <c r="DN70" s="1"/>
  <c r="DI70"/>
  <c r="DJ70" s="1"/>
  <c r="DE70"/>
  <c r="DF70" s="1"/>
  <c r="CZ70"/>
  <c r="DA70" s="1"/>
  <c r="CV70"/>
  <c r="CW70" s="1"/>
  <c r="CR70"/>
  <c r="CS70" s="1"/>
  <c r="CN70"/>
  <c r="CO70" s="1"/>
  <c r="CJ70"/>
  <c r="CK70" s="1"/>
  <c r="CF70"/>
  <c r="CG70" s="1"/>
  <c r="CA70"/>
  <c r="CB70" s="1"/>
  <c r="BW70"/>
  <c r="BX70" s="1"/>
  <c r="BS70"/>
  <c r="BT70" s="1"/>
  <c r="BO70"/>
  <c r="BP70" s="1"/>
  <c r="BK70"/>
  <c r="BL70" s="1"/>
  <c r="BG70"/>
  <c r="BH70" s="1"/>
  <c r="BC70"/>
  <c r="AX70"/>
  <c r="AY70" s="1"/>
  <c r="AT70"/>
  <c r="AU70" s="1"/>
  <c r="AP70"/>
  <c r="AQ70" s="1"/>
  <c r="AL70"/>
  <c r="AM70" s="1"/>
  <c r="AH70"/>
  <c r="AI70" s="1"/>
  <c r="AC70"/>
  <c r="AD70" s="1"/>
  <c r="AB70"/>
  <c r="AA70"/>
  <c r="Y70"/>
  <c r="Z70" s="1"/>
  <c r="U70"/>
  <c r="V70" s="1"/>
  <c r="Q70"/>
  <c r="R70" s="1"/>
  <c r="M70"/>
  <c r="N70" s="1"/>
  <c r="I70"/>
  <c r="J70" s="1"/>
  <c r="E70"/>
  <c r="D70"/>
  <c r="C70"/>
  <c r="GI70" s="1"/>
  <c r="GK70" s="1"/>
  <c r="GJ70" s="1"/>
  <c r="GL70" s="1"/>
  <c r="FS69"/>
  <c r="FT69" s="1"/>
  <c r="FL69"/>
  <c r="FM69" s="1"/>
  <c r="FE69"/>
  <c r="FF69" s="1"/>
  <c r="EX69"/>
  <c r="EY69" s="1"/>
  <c r="ET69"/>
  <c r="EU69" s="1"/>
  <c r="EP69"/>
  <c r="EQ69" s="1"/>
  <c r="EL69"/>
  <c r="EM69" s="1"/>
  <c r="EH69"/>
  <c r="EI69" s="1"/>
  <c r="ED69"/>
  <c r="EE69" s="1"/>
  <c r="DY69"/>
  <c r="DZ69" s="1"/>
  <c r="DU69"/>
  <c r="DV69" s="1"/>
  <c r="DQ69"/>
  <c r="DR69" s="1"/>
  <c r="DM69"/>
  <c r="DN69" s="1"/>
  <c r="DI69"/>
  <c r="DJ69" s="1"/>
  <c r="DE69"/>
  <c r="DF69" s="1"/>
  <c r="CZ69"/>
  <c r="DA69" s="1"/>
  <c r="CV69"/>
  <c r="CW69" s="1"/>
  <c r="CR69"/>
  <c r="CS69" s="1"/>
  <c r="CN69"/>
  <c r="CO69" s="1"/>
  <c r="CJ69"/>
  <c r="CK69" s="1"/>
  <c r="CF69"/>
  <c r="CG69" s="1"/>
  <c r="CA69"/>
  <c r="CB69" s="1"/>
  <c r="BW69"/>
  <c r="BX69" s="1"/>
  <c r="BS69"/>
  <c r="BT69" s="1"/>
  <c r="BO69"/>
  <c r="BP69" s="1"/>
  <c r="BK69"/>
  <c r="BL69" s="1"/>
  <c r="BG69"/>
  <c r="BH69" s="1"/>
  <c r="BC69"/>
  <c r="AX69"/>
  <c r="AY69" s="1"/>
  <c r="AT69"/>
  <c r="AU69" s="1"/>
  <c r="AP69"/>
  <c r="AQ69" s="1"/>
  <c r="AL69"/>
  <c r="AM69" s="1"/>
  <c r="AH69"/>
  <c r="AI69" s="1"/>
  <c r="AC69"/>
  <c r="AD69" s="1"/>
  <c r="AB69"/>
  <c r="AA69"/>
  <c r="Y69"/>
  <c r="Z69" s="1"/>
  <c r="U69"/>
  <c r="V69" s="1"/>
  <c r="Q69"/>
  <c r="R69" s="1"/>
  <c r="M69"/>
  <c r="N69" s="1"/>
  <c r="I69"/>
  <c r="J69" s="1"/>
  <c r="E69"/>
  <c r="D69"/>
  <c r="C69"/>
  <c r="GH69" s="1"/>
  <c r="GG265" i="5" s="1"/>
  <c r="FS68" i="16"/>
  <c r="FT68" s="1"/>
  <c r="FL68"/>
  <c r="FM68" s="1"/>
  <c r="FE68"/>
  <c r="FF68" s="1"/>
  <c r="EX68"/>
  <c r="EY68" s="1"/>
  <c r="ET68"/>
  <c r="EU68" s="1"/>
  <c r="EP68"/>
  <c r="EQ68" s="1"/>
  <c r="EL68"/>
  <c r="EM68" s="1"/>
  <c r="EH68"/>
  <c r="EI68" s="1"/>
  <c r="ED68"/>
  <c r="EE68" s="1"/>
  <c r="DY68"/>
  <c r="DZ68" s="1"/>
  <c r="DU68"/>
  <c r="DV68" s="1"/>
  <c r="DQ68"/>
  <c r="DR68" s="1"/>
  <c r="DM68"/>
  <c r="DN68" s="1"/>
  <c r="DI68"/>
  <c r="DJ68" s="1"/>
  <c r="DE68"/>
  <c r="DF68" s="1"/>
  <c r="CZ68"/>
  <c r="DA68" s="1"/>
  <c r="CV68"/>
  <c r="CW68" s="1"/>
  <c r="CR68"/>
  <c r="CS68" s="1"/>
  <c r="CN68"/>
  <c r="CO68" s="1"/>
  <c r="CJ68"/>
  <c r="CK68" s="1"/>
  <c r="CF68"/>
  <c r="CG68" s="1"/>
  <c r="CA68"/>
  <c r="CB68" s="1"/>
  <c r="BW68"/>
  <c r="BX68" s="1"/>
  <c r="BS68"/>
  <c r="BT68" s="1"/>
  <c r="BO68"/>
  <c r="BP68" s="1"/>
  <c r="BK68"/>
  <c r="BL68" s="1"/>
  <c r="BG68"/>
  <c r="BH68" s="1"/>
  <c r="BC68"/>
  <c r="AX68"/>
  <c r="AY68" s="1"/>
  <c r="AT68"/>
  <c r="AU68" s="1"/>
  <c r="AP68"/>
  <c r="AQ68" s="1"/>
  <c r="AL68"/>
  <c r="AM68" s="1"/>
  <c r="AH68"/>
  <c r="AI68" s="1"/>
  <c r="AC68"/>
  <c r="AD68" s="1"/>
  <c r="AB68"/>
  <c r="AA68"/>
  <c r="Y68"/>
  <c r="Z68" s="1"/>
  <c r="U68"/>
  <c r="V68" s="1"/>
  <c r="Q68"/>
  <c r="R68" s="1"/>
  <c r="M68"/>
  <c r="N68" s="1"/>
  <c r="I68"/>
  <c r="J68" s="1"/>
  <c r="E68"/>
  <c r="D68"/>
  <c r="C68"/>
  <c r="FS67"/>
  <c r="FT67" s="1"/>
  <c r="FL67"/>
  <c r="FM67" s="1"/>
  <c r="FE67"/>
  <c r="FF67" s="1"/>
  <c r="EX67"/>
  <c r="EY67" s="1"/>
  <c r="ET67"/>
  <c r="EU67" s="1"/>
  <c r="EP67"/>
  <c r="EQ67" s="1"/>
  <c r="EL67"/>
  <c r="EM67" s="1"/>
  <c r="EH67"/>
  <c r="EI67" s="1"/>
  <c r="ED67"/>
  <c r="EE67" s="1"/>
  <c r="DY67"/>
  <c r="DZ67" s="1"/>
  <c r="DU67"/>
  <c r="DV67" s="1"/>
  <c r="DQ67"/>
  <c r="DR67" s="1"/>
  <c r="DM67"/>
  <c r="DN67" s="1"/>
  <c r="DI67"/>
  <c r="DJ67" s="1"/>
  <c r="DE67"/>
  <c r="DF67" s="1"/>
  <c r="CZ67"/>
  <c r="DA67" s="1"/>
  <c r="CV67"/>
  <c r="CW67" s="1"/>
  <c r="CR67"/>
  <c r="CS67" s="1"/>
  <c r="CN67"/>
  <c r="CO67" s="1"/>
  <c r="CJ67"/>
  <c r="CK67" s="1"/>
  <c r="CF67"/>
  <c r="CG67" s="1"/>
  <c r="CA67"/>
  <c r="CB67" s="1"/>
  <c r="BW67"/>
  <c r="BX67" s="1"/>
  <c r="BS67"/>
  <c r="BT67" s="1"/>
  <c r="BO67"/>
  <c r="BP67" s="1"/>
  <c r="BK67"/>
  <c r="BL67" s="1"/>
  <c r="BG67"/>
  <c r="BH67" s="1"/>
  <c r="BC67"/>
  <c r="AX67"/>
  <c r="AY67" s="1"/>
  <c r="AT67"/>
  <c r="AU67" s="1"/>
  <c r="AP67"/>
  <c r="AQ67" s="1"/>
  <c r="AL67"/>
  <c r="AM67" s="1"/>
  <c r="AH67"/>
  <c r="AI67" s="1"/>
  <c r="AC67"/>
  <c r="AD67" s="1"/>
  <c r="AB67"/>
  <c r="AA67"/>
  <c r="Y67"/>
  <c r="Z67" s="1"/>
  <c r="U67"/>
  <c r="V67" s="1"/>
  <c r="Q67"/>
  <c r="R67" s="1"/>
  <c r="M67"/>
  <c r="N67" s="1"/>
  <c r="I67"/>
  <c r="J67" s="1"/>
  <c r="E67"/>
  <c r="D67"/>
  <c r="C67"/>
  <c r="GI67" s="1"/>
  <c r="GK67" s="1"/>
  <c r="GJ67" s="1"/>
  <c r="GL67" s="1"/>
  <c r="FS66"/>
  <c r="FT66" s="1"/>
  <c r="FL66"/>
  <c r="FM66" s="1"/>
  <c r="FE66"/>
  <c r="FF66" s="1"/>
  <c r="EX66"/>
  <c r="EY66" s="1"/>
  <c r="ET66"/>
  <c r="EU66" s="1"/>
  <c r="EP66"/>
  <c r="EQ66" s="1"/>
  <c r="EL66"/>
  <c r="EM66" s="1"/>
  <c r="EH66"/>
  <c r="EI66" s="1"/>
  <c r="ED66"/>
  <c r="EE66" s="1"/>
  <c r="DY66"/>
  <c r="DZ66" s="1"/>
  <c r="DU66"/>
  <c r="DV66" s="1"/>
  <c r="DQ66"/>
  <c r="DR66" s="1"/>
  <c r="DM66"/>
  <c r="DN66" s="1"/>
  <c r="DI66"/>
  <c r="DJ66" s="1"/>
  <c r="DE66"/>
  <c r="DF66" s="1"/>
  <c r="CZ66"/>
  <c r="DA66" s="1"/>
  <c r="CV66"/>
  <c r="CW66" s="1"/>
  <c r="CR66"/>
  <c r="CS66" s="1"/>
  <c r="CN66"/>
  <c r="CO66" s="1"/>
  <c r="CJ66"/>
  <c r="CK66" s="1"/>
  <c r="CF66"/>
  <c r="CG66" s="1"/>
  <c r="CA66"/>
  <c r="CB66" s="1"/>
  <c r="BW66"/>
  <c r="BX66" s="1"/>
  <c r="BS66"/>
  <c r="BT66" s="1"/>
  <c r="BO66"/>
  <c r="BP66" s="1"/>
  <c r="BK66"/>
  <c r="BL66" s="1"/>
  <c r="BG66"/>
  <c r="BH66" s="1"/>
  <c r="BC66"/>
  <c r="AX66"/>
  <c r="AY66" s="1"/>
  <c r="AT66"/>
  <c r="AU66" s="1"/>
  <c r="AP66"/>
  <c r="AQ66" s="1"/>
  <c r="AL66"/>
  <c r="AM66" s="1"/>
  <c r="AH66"/>
  <c r="AI66" s="1"/>
  <c r="AC66"/>
  <c r="AD66" s="1"/>
  <c r="AB66"/>
  <c r="AA66"/>
  <c r="Y66"/>
  <c r="Z66" s="1"/>
  <c r="U66"/>
  <c r="V66" s="1"/>
  <c r="Q66"/>
  <c r="R66" s="1"/>
  <c r="M66"/>
  <c r="N66" s="1"/>
  <c r="I66"/>
  <c r="J66" s="1"/>
  <c r="E66"/>
  <c r="D66"/>
  <c r="C66"/>
  <c r="GI66" s="1"/>
  <c r="GK66" s="1"/>
  <c r="GJ66" s="1"/>
  <c r="GL66" s="1"/>
  <c r="FS65"/>
  <c r="FT65" s="1"/>
  <c r="FL65"/>
  <c r="FM65" s="1"/>
  <c r="FE65"/>
  <c r="FF65" s="1"/>
  <c r="EX65"/>
  <c r="EY65" s="1"/>
  <c r="ET65"/>
  <c r="EU65" s="1"/>
  <c r="EP65"/>
  <c r="EQ65" s="1"/>
  <c r="EL65"/>
  <c r="EM65" s="1"/>
  <c r="EH65"/>
  <c r="EI65" s="1"/>
  <c r="ED65"/>
  <c r="EE65" s="1"/>
  <c r="DY65"/>
  <c r="DZ65" s="1"/>
  <c r="DU65"/>
  <c r="DV65" s="1"/>
  <c r="DQ65"/>
  <c r="DR65" s="1"/>
  <c r="DM65"/>
  <c r="DN65" s="1"/>
  <c r="DI65"/>
  <c r="DJ65" s="1"/>
  <c r="DE65"/>
  <c r="DF65" s="1"/>
  <c r="CZ65"/>
  <c r="DA65" s="1"/>
  <c r="CV65"/>
  <c r="CW65" s="1"/>
  <c r="CR65"/>
  <c r="CS65" s="1"/>
  <c r="CN65"/>
  <c r="CO65" s="1"/>
  <c r="CJ65"/>
  <c r="CK65" s="1"/>
  <c r="CF65"/>
  <c r="CG65" s="1"/>
  <c r="CA65"/>
  <c r="CB65" s="1"/>
  <c r="BW65"/>
  <c r="BX65" s="1"/>
  <c r="BS65"/>
  <c r="BT65" s="1"/>
  <c r="BO65"/>
  <c r="BP65" s="1"/>
  <c r="BK65"/>
  <c r="BL65" s="1"/>
  <c r="BG65"/>
  <c r="BH65" s="1"/>
  <c r="BC65"/>
  <c r="AX65"/>
  <c r="AY65" s="1"/>
  <c r="AT65"/>
  <c r="AU65" s="1"/>
  <c r="AP65"/>
  <c r="AQ65" s="1"/>
  <c r="AL65"/>
  <c r="AM65" s="1"/>
  <c r="AH65"/>
  <c r="AI65" s="1"/>
  <c r="AC65"/>
  <c r="AD65" s="1"/>
  <c r="AB65"/>
  <c r="AA65"/>
  <c r="Y65"/>
  <c r="Z65" s="1"/>
  <c r="U65"/>
  <c r="V65" s="1"/>
  <c r="Q65"/>
  <c r="R65" s="1"/>
  <c r="M65"/>
  <c r="N65" s="1"/>
  <c r="I65"/>
  <c r="J65" s="1"/>
  <c r="E65"/>
  <c r="D65"/>
  <c r="C65"/>
  <c r="GI65" s="1"/>
  <c r="GK65" s="1"/>
  <c r="GJ65" s="1"/>
  <c r="GL65" s="1"/>
  <c r="FS64"/>
  <c r="FT64" s="1"/>
  <c r="FL64"/>
  <c r="FM64" s="1"/>
  <c r="FE64"/>
  <c r="FF64" s="1"/>
  <c r="EX64"/>
  <c r="EY64" s="1"/>
  <c r="ET64"/>
  <c r="EU64" s="1"/>
  <c r="EP64"/>
  <c r="EQ64" s="1"/>
  <c r="EL64"/>
  <c r="EM64" s="1"/>
  <c r="EH64"/>
  <c r="EI64" s="1"/>
  <c r="ED64"/>
  <c r="EE64" s="1"/>
  <c r="DY64"/>
  <c r="DZ64" s="1"/>
  <c r="DU64"/>
  <c r="DV64" s="1"/>
  <c r="DQ64"/>
  <c r="DR64" s="1"/>
  <c r="DM64"/>
  <c r="DN64" s="1"/>
  <c r="DI64"/>
  <c r="DJ64" s="1"/>
  <c r="DE64"/>
  <c r="DF64" s="1"/>
  <c r="CZ64"/>
  <c r="DA64" s="1"/>
  <c r="CV64"/>
  <c r="CW64" s="1"/>
  <c r="CR64"/>
  <c r="CS64" s="1"/>
  <c r="CN64"/>
  <c r="CO64" s="1"/>
  <c r="CJ64"/>
  <c r="CK64" s="1"/>
  <c r="CF64"/>
  <c r="CG64" s="1"/>
  <c r="CA64"/>
  <c r="CB64" s="1"/>
  <c r="BW64"/>
  <c r="BX64" s="1"/>
  <c r="BS64"/>
  <c r="BT64" s="1"/>
  <c r="BO64"/>
  <c r="BP64" s="1"/>
  <c r="BK64"/>
  <c r="BL64" s="1"/>
  <c r="BG64"/>
  <c r="BH64" s="1"/>
  <c r="BC64"/>
  <c r="AX64"/>
  <c r="AY64" s="1"/>
  <c r="AT64"/>
  <c r="AU64" s="1"/>
  <c r="AP64"/>
  <c r="AQ64" s="1"/>
  <c r="AL64"/>
  <c r="AM64" s="1"/>
  <c r="AH64"/>
  <c r="AI64" s="1"/>
  <c r="AC64"/>
  <c r="AD64" s="1"/>
  <c r="AB64"/>
  <c r="AA64"/>
  <c r="Y64"/>
  <c r="Z64" s="1"/>
  <c r="U64"/>
  <c r="V64" s="1"/>
  <c r="Q64"/>
  <c r="R64" s="1"/>
  <c r="M64"/>
  <c r="N64" s="1"/>
  <c r="I64"/>
  <c r="J64" s="1"/>
  <c r="E64"/>
  <c r="D64"/>
  <c r="C64"/>
  <c r="GI64" s="1"/>
  <c r="GK64" s="1"/>
  <c r="GJ64" s="1"/>
  <c r="GL64" s="1"/>
  <c r="FS63"/>
  <c r="FT63" s="1"/>
  <c r="FL63"/>
  <c r="FM63" s="1"/>
  <c r="FE63"/>
  <c r="FF63" s="1"/>
  <c r="EX63"/>
  <c r="EY63" s="1"/>
  <c r="ET63"/>
  <c r="EU63" s="1"/>
  <c r="EP63"/>
  <c r="EQ63" s="1"/>
  <c r="EL63"/>
  <c r="EM63" s="1"/>
  <c r="EH63"/>
  <c r="EI63" s="1"/>
  <c r="ED63"/>
  <c r="EE63" s="1"/>
  <c r="DY63"/>
  <c r="DZ63" s="1"/>
  <c r="DU63"/>
  <c r="DV63" s="1"/>
  <c r="DQ63"/>
  <c r="DR63" s="1"/>
  <c r="DM63"/>
  <c r="DN63" s="1"/>
  <c r="DI63"/>
  <c r="DJ63" s="1"/>
  <c r="DE63"/>
  <c r="DF63" s="1"/>
  <c r="CZ63"/>
  <c r="DA63" s="1"/>
  <c r="CV63"/>
  <c r="CW63" s="1"/>
  <c r="CR63"/>
  <c r="CS63" s="1"/>
  <c r="CN63"/>
  <c r="CO63" s="1"/>
  <c r="CJ63"/>
  <c r="CK63" s="1"/>
  <c r="CF63"/>
  <c r="CG63" s="1"/>
  <c r="CA63"/>
  <c r="CB63" s="1"/>
  <c r="BW63"/>
  <c r="BX63" s="1"/>
  <c r="BS63"/>
  <c r="BT63" s="1"/>
  <c r="BO63"/>
  <c r="BP63" s="1"/>
  <c r="BK63"/>
  <c r="BL63" s="1"/>
  <c r="BG63"/>
  <c r="BH63" s="1"/>
  <c r="BC63"/>
  <c r="AX63"/>
  <c r="AY63" s="1"/>
  <c r="AT63"/>
  <c r="AU63" s="1"/>
  <c r="AP63"/>
  <c r="AQ63" s="1"/>
  <c r="AL63"/>
  <c r="AM63" s="1"/>
  <c r="AH63"/>
  <c r="AI63" s="1"/>
  <c r="AC63"/>
  <c r="AD63" s="1"/>
  <c r="AB63"/>
  <c r="AA63"/>
  <c r="Y63"/>
  <c r="Z63" s="1"/>
  <c r="U63"/>
  <c r="V63" s="1"/>
  <c r="Q63"/>
  <c r="R63" s="1"/>
  <c r="M63"/>
  <c r="N63" s="1"/>
  <c r="I63"/>
  <c r="J63" s="1"/>
  <c r="E63"/>
  <c r="D63"/>
  <c r="C63"/>
  <c r="GI63" s="1"/>
  <c r="GK63" s="1"/>
  <c r="GJ63" s="1"/>
  <c r="GL63" s="1"/>
  <c r="FS62"/>
  <c r="FT62" s="1"/>
  <c r="FL62"/>
  <c r="FM62" s="1"/>
  <c r="FE62"/>
  <c r="FF62" s="1"/>
  <c r="EX62"/>
  <c r="EY62" s="1"/>
  <c r="ET62"/>
  <c r="EU62" s="1"/>
  <c r="EP62"/>
  <c r="EQ62" s="1"/>
  <c r="EL62"/>
  <c r="EM62" s="1"/>
  <c r="EH62"/>
  <c r="EI62" s="1"/>
  <c r="ED62"/>
  <c r="EE62" s="1"/>
  <c r="DY62"/>
  <c r="DZ62" s="1"/>
  <c r="DU62"/>
  <c r="DV62" s="1"/>
  <c r="DQ62"/>
  <c r="DR62" s="1"/>
  <c r="DM62"/>
  <c r="DN62" s="1"/>
  <c r="DI62"/>
  <c r="DJ62" s="1"/>
  <c r="DE62"/>
  <c r="DF62" s="1"/>
  <c r="CZ62"/>
  <c r="DA62" s="1"/>
  <c r="CV62"/>
  <c r="CW62" s="1"/>
  <c r="CR62"/>
  <c r="CS62" s="1"/>
  <c r="CN62"/>
  <c r="CO62" s="1"/>
  <c r="CJ62"/>
  <c r="CK62" s="1"/>
  <c r="CF62"/>
  <c r="CG62" s="1"/>
  <c r="CA62"/>
  <c r="CB62" s="1"/>
  <c r="BW62"/>
  <c r="BX62" s="1"/>
  <c r="BS62"/>
  <c r="BT62" s="1"/>
  <c r="BO62"/>
  <c r="BP62" s="1"/>
  <c r="BK62"/>
  <c r="BL62" s="1"/>
  <c r="BG62"/>
  <c r="BH62" s="1"/>
  <c r="BC62"/>
  <c r="AX62"/>
  <c r="AY62" s="1"/>
  <c r="AT62"/>
  <c r="AU62" s="1"/>
  <c r="AP62"/>
  <c r="AQ62" s="1"/>
  <c r="AL62"/>
  <c r="AM62" s="1"/>
  <c r="AH62"/>
  <c r="AI62" s="1"/>
  <c r="AC62"/>
  <c r="AD62" s="1"/>
  <c r="AB62"/>
  <c r="AA62"/>
  <c r="Y62"/>
  <c r="Z62" s="1"/>
  <c r="U62"/>
  <c r="V62" s="1"/>
  <c r="Q62"/>
  <c r="R62" s="1"/>
  <c r="M62"/>
  <c r="N62" s="1"/>
  <c r="I62"/>
  <c r="J62" s="1"/>
  <c r="E62"/>
  <c r="D62"/>
  <c r="C62"/>
  <c r="GI62" s="1"/>
  <c r="GK62" s="1"/>
  <c r="GJ62" s="1"/>
  <c r="GL62" s="1"/>
  <c r="FS61"/>
  <c r="FT61" s="1"/>
  <c r="FL61"/>
  <c r="FM61" s="1"/>
  <c r="FE61"/>
  <c r="FF61" s="1"/>
  <c r="EX61"/>
  <c r="EY61" s="1"/>
  <c r="ET61"/>
  <c r="EU61" s="1"/>
  <c r="EP61"/>
  <c r="EQ61" s="1"/>
  <c r="EL61"/>
  <c r="EM61" s="1"/>
  <c r="EH61"/>
  <c r="EI61" s="1"/>
  <c r="ED61"/>
  <c r="EE61" s="1"/>
  <c r="DY61"/>
  <c r="DZ61" s="1"/>
  <c r="DU61"/>
  <c r="DV61" s="1"/>
  <c r="DQ61"/>
  <c r="DR61" s="1"/>
  <c r="DM61"/>
  <c r="DN61" s="1"/>
  <c r="DI61"/>
  <c r="DJ61" s="1"/>
  <c r="DE61"/>
  <c r="DF61" s="1"/>
  <c r="CZ61"/>
  <c r="DA61" s="1"/>
  <c r="CV61"/>
  <c r="CW61" s="1"/>
  <c r="CR61"/>
  <c r="CS61" s="1"/>
  <c r="CN61"/>
  <c r="CO61" s="1"/>
  <c r="CJ61"/>
  <c r="CK61" s="1"/>
  <c r="CF61"/>
  <c r="CG61" s="1"/>
  <c r="CA61"/>
  <c r="CB61" s="1"/>
  <c r="BW61"/>
  <c r="BX61" s="1"/>
  <c r="BS61"/>
  <c r="BT61" s="1"/>
  <c r="BO61"/>
  <c r="BP61" s="1"/>
  <c r="BK61"/>
  <c r="BL61" s="1"/>
  <c r="BG61"/>
  <c r="BH61" s="1"/>
  <c r="BC61"/>
  <c r="AX61"/>
  <c r="AY61" s="1"/>
  <c r="AT61"/>
  <c r="AU61" s="1"/>
  <c r="AP61"/>
  <c r="AQ61" s="1"/>
  <c r="AL61"/>
  <c r="AM61" s="1"/>
  <c r="AH61"/>
  <c r="AI61" s="1"/>
  <c r="AC61"/>
  <c r="AD61" s="1"/>
  <c r="AB61"/>
  <c r="AA61"/>
  <c r="Y61"/>
  <c r="Z61" s="1"/>
  <c r="U61"/>
  <c r="V61" s="1"/>
  <c r="Q61"/>
  <c r="R61" s="1"/>
  <c r="M61"/>
  <c r="N61" s="1"/>
  <c r="I61"/>
  <c r="J61" s="1"/>
  <c r="E61"/>
  <c r="D61"/>
  <c r="C61"/>
  <c r="GI61" s="1"/>
  <c r="GK61" s="1"/>
  <c r="GJ61" s="1"/>
  <c r="GL61" s="1"/>
  <c r="FS60"/>
  <c r="FT60" s="1"/>
  <c r="FL60"/>
  <c r="FM60" s="1"/>
  <c r="FE60"/>
  <c r="FF60" s="1"/>
  <c r="EX60"/>
  <c r="EY60" s="1"/>
  <c r="ET60"/>
  <c r="EU60" s="1"/>
  <c r="EP60"/>
  <c r="EQ60" s="1"/>
  <c r="EL60"/>
  <c r="EM60" s="1"/>
  <c r="EH60"/>
  <c r="EI60" s="1"/>
  <c r="ED60"/>
  <c r="EE60" s="1"/>
  <c r="DY60"/>
  <c r="DZ60" s="1"/>
  <c r="DU60"/>
  <c r="DV60" s="1"/>
  <c r="DQ60"/>
  <c r="DR60" s="1"/>
  <c r="DM60"/>
  <c r="DN60" s="1"/>
  <c r="DI60"/>
  <c r="DJ60" s="1"/>
  <c r="DE60"/>
  <c r="DF60" s="1"/>
  <c r="CZ60"/>
  <c r="DA60" s="1"/>
  <c r="CV60"/>
  <c r="CW60" s="1"/>
  <c r="CR60"/>
  <c r="CS60" s="1"/>
  <c r="CN60"/>
  <c r="CO60" s="1"/>
  <c r="CJ60"/>
  <c r="CK60" s="1"/>
  <c r="CF60"/>
  <c r="CG60" s="1"/>
  <c r="CA60"/>
  <c r="CB60" s="1"/>
  <c r="BW60"/>
  <c r="BX60" s="1"/>
  <c r="BS60"/>
  <c r="BT60" s="1"/>
  <c r="BO60"/>
  <c r="BP60" s="1"/>
  <c r="BK60"/>
  <c r="BL60" s="1"/>
  <c r="BG60"/>
  <c r="BH60" s="1"/>
  <c r="BC60"/>
  <c r="AX60"/>
  <c r="AY60" s="1"/>
  <c r="AT60"/>
  <c r="AU60" s="1"/>
  <c r="AP60"/>
  <c r="AQ60" s="1"/>
  <c r="AL60"/>
  <c r="AM60" s="1"/>
  <c r="AH60"/>
  <c r="AI60" s="1"/>
  <c r="AC60"/>
  <c r="AD60" s="1"/>
  <c r="AB60"/>
  <c r="AA60"/>
  <c r="Y60"/>
  <c r="Z60" s="1"/>
  <c r="U60"/>
  <c r="V60" s="1"/>
  <c r="Q60"/>
  <c r="R60" s="1"/>
  <c r="M60"/>
  <c r="N60" s="1"/>
  <c r="I60"/>
  <c r="J60" s="1"/>
  <c r="E60"/>
  <c r="D60"/>
  <c r="C60"/>
  <c r="GI60" s="1"/>
  <c r="FS59"/>
  <c r="FT59" s="1"/>
  <c r="FL59"/>
  <c r="FM59" s="1"/>
  <c r="FE59"/>
  <c r="FF59" s="1"/>
  <c r="EX59"/>
  <c r="EY59" s="1"/>
  <c r="ET59"/>
  <c r="EU59" s="1"/>
  <c r="EP59"/>
  <c r="EQ59" s="1"/>
  <c r="EL59"/>
  <c r="EM59" s="1"/>
  <c r="EH59"/>
  <c r="EI59" s="1"/>
  <c r="ED59"/>
  <c r="EE59" s="1"/>
  <c r="DY59"/>
  <c r="DZ59" s="1"/>
  <c r="DU59"/>
  <c r="DV59" s="1"/>
  <c r="DQ59"/>
  <c r="DR59" s="1"/>
  <c r="DM59"/>
  <c r="DN59" s="1"/>
  <c r="DI59"/>
  <c r="DJ59" s="1"/>
  <c r="DE59"/>
  <c r="DF59" s="1"/>
  <c r="CZ59"/>
  <c r="DA59" s="1"/>
  <c r="CV59"/>
  <c r="CW59" s="1"/>
  <c r="CR59"/>
  <c r="CS59" s="1"/>
  <c r="CN59"/>
  <c r="CO59" s="1"/>
  <c r="CJ59"/>
  <c r="CK59" s="1"/>
  <c r="CF59"/>
  <c r="CG59" s="1"/>
  <c r="CA59"/>
  <c r="CB59" s="1"/>
  <c r="BW59"/>
  <c r="BX59" s="1"/>
  <c r="BS59"/>
  <c r="BT59" s="1"/>
  <c r="BO59"/>
  <c r="BP59" s="1"/>
  <c r="BK59"/>
  <c r="BL59" s="1"/>
  <c r="BG59"/>
  <c r="BH59" s="1"/>
  <c r="BC59"/>
  <c r="AX59"/>
  <c r="AY59" s="1"/>
  <c r="AT59"/>
  <c r="AU59" s="1"/>
  <c r="AP59"/>
  <c r="AQ59" s="1"/>
  <c r="AL59"/>
  <c r="AM59" s="1"/>
  <c r="AH59"/>
  <c r="AI59" s="1"/>
  <c r="AC59"/>
  <c r="AD59" s="1"/>
  <c r="AB59"/>
  <c r="AA59"/>
  <c r="Y59"/>
  <c r="Z59" s="1"/>
  <c r="U59"/>
  <c r="V59" s="1"/>
  <c r="Q59"/>
  <c r="R59" s="1"/>
  <c r="M59"/>
  <c r="N59" s="1"/>
  <c r="I59"/>
  <c r="J59" s="1"/>
  <c r="E59"/>
  <c r="D59"/>
  <c r="C59"/>
  <c r="GI59" s="1"/>
  <c r="FS58"/>
  <c r="FT58" s="1"/>
  <c r="FL58"/>
  <c r="FM58" s="1"/>
  <c r="FE58"/>
  <c r="FF58" s="1"/>
  <c r="EX58"/>
  <c r="EY58" s="1"/>
  <c r="ET58"/>
  <c r="EU58" s="1"/>
  <c r="EP58"/>
  <c r="EQ58" s="1"/>
  <c r="EL58"/>
  <c r="EM58" s="1"/>
  <c r="EH58"/>
  <c r="EI58" s="1"/>
  <c r="ED58"/>
  <c r="EE58" s="1"/>
  <c r="DY58"/>
  <c r="DZ58" s="1"/>
  <c r="DU58"/>
  <c r="DV58" s="1"/>
  <c r="DQ58"/>
  <c r="DR58" s="1"/>
  <c r="DM58"/>
  <c r="DN58" s="1"/>
  <c r="DI58"/>
  <c r="DJ58" s="1"/>
  <c r="DE58"/>
  <c r="DF58" s="1"/>
  <c r="CZ58"/>
  <c r="DA58" s="1"/>
  <c r="CV58"/>
  <c r="CW58" s="1"/>
  <c r="CR58"/>
  <c r="CS58" s="1"/>
  <c r="CN58"/>
  <c r="CO58" s="1"/>
  <c r="CJ58"/>
  <c r="CK58" s="1"/>
  <c r="CF58"/>
  <c r="CG58" s="1"/>
  <c r="CA58"/>
  <c r="CB58" s="1"/>
  <c r="BW58"/>
  <c r="BX58" s="1"/>
  <c r="BS58"/>
  <c r="BT58" s="1"/>
  <c r="BO58"/>
  <c r="BP58" s="1"/>
  <c r="BK58"/>
  <c r="BL58" s="1"/>
  <c r="BG58"/>
  <c r="BH58" s="1"/>
  <c r="BC58"/>
  <c r="AX58"/>
  <c r="AY58" s="1"/>
  <c r="AT58"/>
  <c r="AU58" s="1"/>
  <c r="AP58"/>
  <c r="AQ58" s="1"/>
  <c r="AL58"/>
  <c r="AM58" s="1"/>
  <c r="AH58"/>
  <c r="AI58" s="1"/>
  <c r="AC58"/>
  <c r="AD58" s="1"/>
  <c r="AB58"/>
  <c r="AA58"/>
  <c r="Y58"/>
  <c r="Z58" s="1"/>
  <c r="U58"/>
  <c r="V58" s="1"/>
  <c r="Q58"/>
  <c r="R58" s="1"/>
  <c r="M58"/>
  <c r="N58" s="1"/>
  <c r="I58"/>
  <c r="J58" s="1"/>
  <c r="E58"/>
  <c r="D58"/>
  <c r="C58"/>
  <c r="GI58" s="1"/>
  <c r="FS57"/>
  <c r="FT57" s="1"/>
  <c r="FL57"/>
  <c r="FM57" s="1"/>
  <c r="FE57"/>
  <c r="FF57" s="1"/>
  <c r="EX57"/>
  <c r="EY57" s="1"/>
  <c r="ET57"/>
  <c r="EU57" s="1"/>
  <c r="EP57"/>
  <c r="EQ57" s="1"/>
  <c r="EL57"/>
  <c r="EM57" s="1"/>
  <c r="EH57"/>
  <c r="EI57" s="1"/>
  <c r="ED57"/>
  <c r="EE57" s="1"/>
  <c r="DY57"/>
  <c r="DZ57" s="1"/>
  <c r="DU57"/>
  <c r="DV57" s="1"/>
  <c r="DQ57"/>
  <c r="DR57" s="1"/>
  <c r="DM57"/>
  <c r="DN57" s="1"/>
  <c r="DI57"/>
  <c r="DJ57" s="1"/>
  <c r="DE57"/>
  <c r="DF57" s="1"/>
  <c r="CZ57"/>
  <c r="DA57" s="1"/>
  <c r="CV57"/>
  <c r="CW57" s="1"/>
  <c r="CR57"/>
  <c r="CS57" s="1"/>
  <c r="CN57"/>
  <c r="CO57" s="1"/>
  <c r="CJ57"/>
  <c r="CK57" s="1"/>
  <c r="CF57"/>
  <c r="CG57" s="1"/>
  <c r="CA57"/>
  <c r="CB57" s="1"/>
  <c r="BW57"/>
  <c r="BX57" s="1"/>
  <c r="BS57"/>
  <c r="BT57" s="1"/>
  <c r="BO57"/>
  <c r="BP57" s="1"/>
  <c r="BK57"/>
  <c r="BL57" s="1"/>
  <c r="BG57"/>
  <c r="BH57" s="1"/>
  <c r="BC57"/>
  <c r="AX57"/>
  <c r="AY57" s="1"/>
  <c r="AT57"/>
  <c r="AU57" s="1"/>
  <c r="AP57"/>
  <c r="AQ57" s="1"/>
  <c r="AL57"/>
  <c r="AM57" s="1"/>
  <c r="AH57"/>
  <c r="AI57" s="1"/>
  <c r="AC57"/>
  <c r="AD57" s="1"/>
  <c r="AB57"/>
  <c r="AA57"/>
  <c r="Y57"/>
  <c r="Z57" s="1"/>
  <c r="U57"/>
  <c r="V57" s="1"/>
  <c r="Q57"/>
  <c r="R57" s="1"/>
  <c r="M57"/>
  <c r="N57" s="1"/>
  <c r="I57"/>
  <c r="J57" s="1"/>
  <c r="E57"/>
  <c r="D57"/>
  <c r="C57"/>
  <c r="GH57" s="1"/>
  <c r="GG253" i="5" s="1"/>
  <c r="FS56" i="16"/>
  <c r="FT56" s="1"/>
  <c r="FL56"/>
  <c r="FM56" s="1"/>
  <c r="FE56"/>
  <c r="FF56" s="1"/>
  <c r="EX56"/>
  <c r="EY56" s="1"/>
  <c r="ET56"/>
  <c r="EU56" s="1"/>
  <c r="EP56"/>
  <c r="EQ56" s="1"/>
  <c r="EL56"/>
  <c r="EM56" s="1"/>
  <c r="EH56"/>
  <c r="EI56" s="1"/>
  <c r="ED56"/>
  <c r="EE56" s="1"/>
  <c r="DY56"/>
  <c r="DZ56" s="1"/>
  <c r="DU56"/>
  <c r="DV56" s="1"/>
  <c r="DQ56"/>
  <c r="DR56" s="1"/>
  <c r="DM56"/>
  <c r="DN56" s="1"/>
  <c r="DI56"/>
  <c r="DJ56" s="1"/>
  <c r="DE56"/>
  <c r="DF56" s="1"/>
  <c r="CZ56"/>
  <c r="DA56" s="1"/>
  <c r="CV56"/>
  <c r="CW56" s="1"/>
  <c r="CR56"/>
  <c r="CS56" s="1"/>
  <c r="CN56"/>
  <c r="CO56" s="1"/>
  <c r="CJ56"/>
  <c r="CK56" s="1"/>
  <c r="CF56"/>
  <c r="CG56" s="1"/>
  <c r="CA56"/>
  <c r="CB56" s="1"/>
  <c r="BW56"/>
  <c r="BX56" s="1"/>
  <c r="BS56"/>
  <c r="BT56" s="1"/>
  <c r="BO56"/>
  <c r="BP56" s="1"/>
  <c r="BK56"/>
  <c r="BL56" s="1"/>
  <c r="BG56"/>
  <c r="BH56" s="1"/>
  <c r="BC56"/>
  <c r="AX56"/>
  <c r="AY56" s="1"/>
  <c r="AT56"/>
  <c r="AU56" s="1"/>
  <c r="AP56"/>
  <c r="AQ56" s="1"/>
  <c r="AL56"/>
  <c r="AM56" s="1"/>
  <c r="AH56"/>
  <c r="AI56" s="1"/>
  <c r="AC56"/>
  <c r="AD56" s="1"/>
  <c r="AB56"/>
  <c r="AA56"/>
  <c r="Y56"/>
  <c r="Z56" s="1"/>
  <c r="U56"/>
  <c r="V56" s="1"/>
  <c r="Q56"/>
  <c r="R56" s="1"/>
  <c r="M56"/>
  <c r="N56" s="1"/>
  <c r="I56"/>
  <c r="J56" s="1"/>
  <c r="E56"/>
  <c r="D56"/>
  <c r="C56"/>
  <c r="GI56" s="1"/>
  <c r="GK56" s="1"/>
  <c r="GJ56" s="1"/>
  <c r="GL56" s="1"/>
  <c r="FS55"/>
  <c r="FT55" s="1"/>
  <c r="FL55"/>
  <c r="FM55" s="1"/>
  <c r="FE55"/>
  <c r="FF55" s="1"/>
  <c r="EX55"/>
  <c r="EY55" s="1"/>
  <c r="ET55"/>
  <c r="EU55" s="1"/>
  <c r="EP55"/>
  <c r="EQ55" s="1"/>
  <c r="EL55"/>
  <c r="EM55" s="1"/>
  <c r="EH55"/>
  <c r="EI55" s="1"/>
  <c r="ED55"/>
  <c r="EE55" s="1"/>
  <c r="DY55"/>
  <c r="DZ55" s="1"/>
  <c r="DU55"/>
  <c r="DV55" s="1"/>
  <c r="DQ55"/>
  <c r="DR55" s="1"/>
  <c r="DM55"/>
  <c r="DN55" s="1"/>
  <c r="DI55"/>
  <c r="DJ55" s="1"/>
  <c r="DE55"/>
  <c r="DF55" s="1"/>
  <c r="CZ55"/>
  <c r="DA55" s="1"/>
  <c r="CV55"/>
  <c r="CW55" s="1"/>
  <c r="CR55"/>
  <c r="CS55" s="1"/>
  <c r="CN55"/>
  <c r="CO55" s="1"/>
  <c r="CJ55"/>
  <c r="CK55" s="1"/>
  <c r="CF55"/>
  <c r="CG55" s="1"/>
  <c r="CA55"/>
  <c r="CB55" s="1"/>
  <c r="BW55"/>
  <c r="BX55" s="1"/>
  <c r="BS55"/>
  <c r="BT55" s="1"/>
  <c r="BO55"/>
  <c r="BP55" s="1"/>
  <c r="BK55"/>
  <c r="BL55" s="1"/>
  <c r="BG55"/>
  <c r="BH55" s="1"/>
  <c r="BC55"/>
  <c r="AX55"/>
  <c r="AY55" s="1"/>
  <c r="AT55"/>
  <c r="AU55" s="1"/>
  <c r="AP55"/>
  <c r="AQ55" s="1"/>
  <c r="AL55"/>
  <c r="AM55" s="1"/>
  <c r="AH55"/>
  <c r="AI55" s="1"/>
  <c r="AC55"/>
  <c r="AD55" s="1"/>
  <c r="AB55"/>
  <c r="AA55"/>
  <c r="Y55"/>
  <c r="Z55" s="1"/>
  <c r="U55"/>
  <c r="V55" s="1"/>
  <c r="Q55"/>
  <c r="R55" s="1"/>
  <c r="M55"/>
  <c r="N55" s="1"/>
  <c r="I55"/>
  <c r="J55" s="1"/>
  <c r="E55"/>
  <c r="D55"/>
  <c r="C55"/>
  <c r="GI55" s="1"/>
  <c r="GK55" s="1"/>
  <c r="GJ55" s="1"/>
  <c r="GL55" s="1"/>
  <c r="FS54"/>
  <c r="FT54" s="1"/>
  <c r="FL54"/>
  <c r="FM54" s="1"/>
  <c r="FE54"/>
  <c r="FF54" s="1"/>
  <c r="EX54"/>
  <c r="EY54" s="1"/>
  <c r="ET54"/>
  <c r="EU54" s="1"/>
  <c r="EP54"/>
  <c r="EQ54" s="1"/>
  <c r="EL54"/>
  <c r="EM54" s="1"/>
  <c r="EH54"/>
  <c r="EI54" s="1"/>
  <c r="ED54"/>
  <c r="EE54" s="1"/>
  <c r="DY54"/>
  <c r="DZ54" s="1"/>
  <c r="DU54"/>
  <c r="DV54" s="1"/>
  <c r="DQ54"/>
  <c r="DR54" s="1"/>
  <c r="DM54"/>
  <c r="DN54" s="1"/>
  <c r="DI54"/>
  <c r="DJ54" s="1"/>
  <c r="DE54"/>
  <c r="DF54" s="1"/>
  <c r="CZ54"/>
  <c r="DA54" s="1"/>
  <c r="CV54"/>
  <c r="CW54" s="1"/>
  <c r="CR54"/>
  <c r="CS54" s="1"/>
  <c r="CN54"/>
  <c r="CO54" s="1"/>
  <c r="CJ54"/>
  <c r="CK54" s="1"/>
  <c r="CF54"/>
  <c r="CG54" s="1"/>
  <c r="CA54"/>
  <c r="CB54" s="1"/>
  <c r="BW54"/>
  <c r="BX54" s="1"/>
  <c r="BS54"/>
  <c r="BT54" s="1"/>
  <c r="BO54"/>
  <c r="BP54" s="1"/>
  <c r="BK54"/>
  <c r="BL54" s="1"/>
  <c r="BG54"/>
  <c r="BH54" s="1"/>
  <c r="BC54"/>
  <c r="AX54"/>
  <c r="AY54" s="1"/>
  <c r="AT54"/>
  <c r="AU54" s="1"/>
  <c r="AP54"/>
  <c r="AQ54" s="1"/>
  <c r="AL54"/>
  <c r="AM54" s="1"/>
  <c r="AH54"/>
  <c r="AI54" s="1"/>
  <c r="AC54"/>
  <c r="AD54" s="1"/>
  <c r="AB54"/>
  <c r="AA54"/>
  <c r="Y54"/>
  <c r="Z54" s="1"/>
  <c r="U54"/>
  <c r="V54" s="1"/>
  <c r="Q54"/>
  <c r="R54" s="1"/>
  <c r="M54"/>
  <c r="N54" s="1"/>
  <c r="I54"/>
  <c r="J54" s="1"/>
  <c r="E54"/>
  <c r="D54"/>
  <c r="C54"/>
  <c r="GI54" s="1"/>
  <c r="GK54" s="1"/>
  <c r="GJ54" s="1"/>
  <c r="GL54" s="1"/>
  <c r="FS53"/>
  <c r="FT53" s="1"/>
  <c r="FL53"/>
  <c r="FM53" s="1"/>
  <c r="FE53"/>
  <c r="FF53" s="1"/>
  <c r="EX53"/>
  <c r="EY53" s="1"/>
  <c r="ET53"/>
  <c r="EU53" s="1"/>
  <c r="EP53"/>
  <c r="EQ53" s="1"/>
  <c r="EL53"/>
  <c r="EM53" s="1"/>
  <c r="EH53"/>
  <c r="EI53" s="1"/>
  <c r="ED53"/>
  <c r="EE53" s="1"/>
  <c r="DY53"/>
  <c r="DZ53" s="1"/>
  <c r="DU53"/>
  <c r="DV53" s="1"/>
  <c r="DQ53"/>
  <c r="DR53" s="1"/>
  <c r="DM53"/>
  <c r="DN53" s="1"/>
  <c r="DI53"/>
  <c r="DJ53" s="1"/>
  <c r="DE53"/>
  <c r="DF53" s="1"/>
  <c r="CZ53"/>
  <c r="DA53" s="1"/>
  <c r="CV53"/>
  <c r="CW53" s="1"/>
  <c r="CR53"/>
  <c r="CS53" s="1"/>
  <c r="CN53"/>
  <c r="CO53" s="1"/>
  <c r="CJ53"/>
  <c r="CK53" s="1"/>
  <c r="CF53"/>
  <c r="CG53" s="1"/>
  <c r="CA53"/>
  <c r="CB53" s="1"/>
  <c r="BW53"/>
  <c r="BX53" s="1"/>
  <c r="BS53"/>
  <c r="BT53" s="1"/>
  <c r="BO53"/>
  <c r="BP53" s="1"/>
  <c r="BK53"/>
  <c r="BL53" s="1"/>
  <c r="BG53"/>
  <c r="BH53" s="1"/>
  <c r="BC53"/>
  <c r="AX53"/>
  <c r="AY53" s="1"/>
  <c r="AT53"/>
  <c r="AU53" s="1"/>
  <c r="AP53"/>
  <c r="AQ53" s="1"/>
  <c r="AL53"/>
  <c r="AM53" s="1"/>
  <c r="AH53"/>
  <c r="AI53" s="1"/>
  <c r="AC53"/>
  <c r="AD53" s="1"/>
  <c r="AB53"/>
  <c r="AA53"/>
  <c r="Y53"/>
  <c r="Z53" s="1"/>
  <c r="U53"/>
  <c r="V53" s="1"/>
  <c r="Q53"/>
  <c r="R53" s="1"/>
  <c r="M53"/>
  <c r="N53" s="1"/>
  <c r="I53"/>
  <c r="J53" s="1"/>
  <c r="E53"/>
  <c r="D53"/>
  <c r="C53"/>
  <c r="GI53" s="1"/>
  <c r="GK53" s="1"/>
  <c r="GJ53" s="1"/>
  <c r="GL53" s="1"/>
  <c r="FS52"/>
  <c r="FT52" s="1"/>
  <c r="FL52"/>
  <c r="FM52" s="1"/>
  <c r="FE52"/>
  <c r="FF52" s="1"/>
  <c r="EX52"/>
  <c r="EY52" s="1"/>
  <c r="ET52"/>
  <c r="EU52" s="1"/>
  <c r="EP52"/>
  <c r="EQ52" s="1"/>
  <c r="EL52"/>
  <c r="EM52" s="1"/>
  <c r="EH52"/>
  <c r="EI52" s="1"/>
  <c r="ED52"/>
  <c r="EE52" s="1"/>
  <c r="DY52"/>
  <c r="DZ52" s="1"/>
  <c r="DU52"/>
  <c r="DV52" s="1"/>
  <c r="DQ52"/>
  <c r="DR52" s="1"/>
  <c r="DM52"/>
  <c r="DN52" s="1"/>
  <c r="DI52"/>
  <c r="DJ52" s="1"/>
  <c r="DE52"/>
  <c r="DF52" s="1"/>
  <c r="CZ52"/>
  <c r="DA52" s="1"/>
  <c r="CV52"/>
  <c r="CW52" s="1"/>
  <c r="CR52"/>
  <c r="CS52" s="1"/>
  <c r="CN52"/>
  <c r="CO52" s="1"/>
  <c r="CJ52"/>
  <c r="CK52" s="1"/>
  <c r="CF52"/>
  <c r="CG52" s="1"/>
  <c r="CA52"/>
  <c r="CB52" s="1"/>
  <c r="BW52"/>
  <c r="BX52" s="1"/>
  <c r="BS52"/>
  <c r="BT52" s="1"/>
  <c r="BO52"/>
  <c r="BP52" s="1"/>
  <c r="BK52"/>
  <c r="BL52" s="1"/>
  <c r="BG52"/>
  <c r="BH52" s="1"/>
  <c r="BC52"/>
  <c r="AX52"/>
  <c r="AY52" s="1"/>
  <c r="AT52"/>
  <c r="AU52" s="1"/>
  <c r="AP52"/>
  <c r="AQ52" s="1"/>
  <c r="AL52"/>
  <c r="AM52" s="1"/>
  <c r="AH52"/>
  <c r="AI52" s="1"/>
  <c r="AC52"/>
  <c r="AD52" s="1"/>
  <c r="AB52"/>
  <c r="AA52"/>
  <c r="Y52"/>
  <c r="Z52" s="1"/>
  <c r="U52"/>
  <c r="V52" s="1"/>
  <c r="Q52"/>
  <c r="R52" s="1"/>
  <c r="M52"/>
  <c r="N52" s="1"/>
  <c r="I52"/>
  <c r="J52" s="1"/>
  <c r="E52"/>
  <c r="D52"/>
  <c r="C52"/>
  <c r="GI52" s="1"/>
  <c r="GK52" s="1"/>
  <c r="GJ52" s="1"/>
  <c r="GL52" s="1"/>
  <c r="FS51"/>
  <c r="FT51" s="1"/>
  <c r="FL51"/>
  <c r="FM51" s="1"/>
  <c r="FE51"/>
  <c r="FF51" s="1"/>
  <c r="EX51"/>
  <c r="EY51" s="1"/>
  <c r="ET51"/>
  <c r="EU51" s="1"/>
  <c r="EP51"/>
  <c r="EQ51" s="1"/>
  <c r="EL51"/>
  <c r="EM51" s="1"/>
  <c r="EH51"/>
  <c r="EI51" s="1"/>
  <c r="ED51"/>
  <c r="EE51" s="1"/>
  <c r="DY51"/>
  <c r="DZ51" s="1"/>
  <c r="DU51"/>
  <c r="DV51" s="1"/>
  <c r="DQ51"/>
  <c r="DR51" s="1"/>
  <c r="DM51"/>
  <c r="DN51" s="1"/>
  <c r="DI51"/>
  <c r="DJ51" s="1"/>
  <c r="DE51"/>
  <c r="DF51" s="1"/>
  <c r="CZ51"/>
  <c r="DA51" s="1"/>
  <c r="CV51"/>
  <c r="CW51" s="1"/>
  <c r="CR51"/>
  <c r="CS51" s="1"/>
  <c r="CN51"/>
  <c r="CO51" s="1"/>
  <c r="CJ51"/>
  <c r="CK51" s="1"/>
  <c r="CF51"/>
  <c r="CG51" s="1"/>
  <c r="CA51"/>
  <c r="CB51" s="1"/>
  <c r="BW51"/>
  <c r="BX51" s="1"/>
  <c r="BS51"/>
  <c r="BT51" s="1"/>
  <c r="BO51"/>
  <c r="BP51" s="1"/>
  <c r="BK51"/>
  <c r="BL51" s="1"/>
  <c r="BG51"/>
  <c r="BH51" s="1"/>
  <c r="BC51"/>
  <c r="AX51"/>
  <c r="AY51" s="1"/>
  <c r="AT51"/>
  <c r="AU51" s="1"/>
  <c r="AP51"/>
  <c r="AQ51" s="1"/>
  <c r="AL51"/>
  <c r="AM51" s="1"/>
  <c r="AH51"/>
  <c r="AI51" s="1"/>
  <c r="AC51"/>
  <c r="AD51" s="1"/>
  <c r="AB51"/>
  <c r="AA51"/>
  <c r="Y51"/>
  <c r="Z51" s="1"/>
  <c r="U51"/>
  <c r="V51" s="1"/>
  <c r="Q51"/>
  <c r="R51" s="1"/>
  <c r="M51"/>
  <c r="N51" s="1"/>
  <c r="I51"/>
  <c r="J51" s="1"/>
  <c r="E51"/>
  <c r="D51"/>
  <c r="C51"/>
  <c r="GI51" s="1"/>
  <c r="GK51" s="1"/>
  <c r="GJ51" s="1"/>
  <c r="GL51" s="1"/>
  <c r="FS50"/>
  <c r="FT50" s="1"/>
  <c r="FL50"/>
  <c r="FM50" s="1"/>
  <c r="FE50"/>
  <c r="FF50" s="1"/>
  <c r="EX50"/>
  <c r="EY50" s="1"/>
  <c r="ET50"/>
  <c r="EU50" s="1"/>
  <c r="EP50"/>
  <c r="EQ50" s="1"/>
  <c r="EL50"/>
  <c r="EM50" s="1"/>
  <c r="EH50"/>
  <c r="EI50" s="1"/>
  <c r="ED50"/>
  <c r="EE50" s="1"/>
  <c r="DY50"/>
  <c r="DZ50" s="1"/>
  <c r="DU50"/>
  <c r="DV50" s="1"/>
  <c r="DQ50"/>
  <c r="DR50" s="1"/>
  <c r="DM50"/>
  <c r="DN50" s="1"/>
  <c r="DI50"/>
  <c r="DJ50" s="1"/>
  <c r="DE50"/>
  <c r="DF50" s="1"/>
  <c r="CZ50"/>
  <c r="DA50" s="1"/>
  <c r="CV50"/>
  <c r="CW50" s="1"/>
  <c r="CR50"/>
  <c r="CS50" s="1"/>
  <c r="CN50"/>
  <c r="CO50" s="1"/>
  <c r="CJ50"/>
  <c r="CK50" s="1"/>
  <c r="CF50"/>
  <c r="CG50" s="1"/>
  <c r="CA50"/>
  <c r="CB50" s="1"/>
  <c r="BW50"/>
  <c r="BX50" s="1"/>
  <c r="BS50"/>
  <c r="BT50" s="1"/>
  <c r="BO50"/>
  <c r="BP50" s="1"/>
  <c r="BK50"/>
  <c r="BL50" s="1"/>
  <c r="BG50"/>
  <c r="BH50" s="1"/>
  <c r="BC50"/>
  <c r="AX50"/>
  <c r="AY50" s="1"/>
  <c r="AT50"/>
  <c r="AU50" s="1"/>
  <c r="AP50"/>
  <c r="AQ50" s="1"/>
  <c r="AL50"/>
  <c r="AM50" s="1"/>
  <c r="AH50"/>
  <c r="AI50" s="1"/>
  <c r="AC50"/>
  <c r="AD50" s="1"/>
  <c r="AB50"/>
  <c r="AA50"/>
  <c r="Y50"/>
  <c r="Z50" s="1"/>
  <c r="U50"/>
  <c r="V50" s="1"/>
  <c r="Q50"/>
  <c r="R50" s="1"/>
  <c r="M50"/>
  <c r="N50" s="1"/>
  <c r="I50"/>
  <c r="J50" s="1"/>
  <c r="E50"/>
  <c r="D50"/>
  <c r="C50"/>
  <c r="GI50" s="1"/>
  <c r="GK50" s="1"/>
  <c r="GJ50" s="1"/>
  <c r="GL50" s="1"/>
  <c r="FS49"/>
  <c r="FT49" s="1"/>
  <c r="FL49"/>
  <c r="FM49" s="1"/>
  <c r="FE49"/>
  <c r="FF49" s="1"/>
  <c r="EX49"/>
  <c r="EY49" s="1"/>
  <c r="ET49"/>
  <c r="EU49" s="1"/>
  <c r="EP49"/>
  <c r="EQ49" s="1"/>
  <c r="EL49"/>
  <c r="EM49" s="1"/>
  <c r="EH49"/>
  <c r="EI49" s="1"/>
  <c r="ED49"/>
  <c r="EE49" s="1"/>
  <c r="DY49"/>
  <c r="DZ49" s="1"/>
  <c r="DU49"/>
  <c r="DV49" s="1"/>
  <c r="DQ49"/>
  <c r="DR49" s="1"/>
  <c r="DM49"/>
  <c r="DN49" s="1"/>
  <c r="DI49"/>
  <c r="DJ49" s="1"/>
  <c r="DE49"/>
  <c r="DF49" s="1"/>
  <c r="CZ49"/>
  <c r="DA49" s="1"/>
  <c r="CV49"/>
  <c r="CW49" s="1"/>
  <c r="CR49"/>
  <c r="CS49" s="1"/>
  <c r="CN49"/>
  <c r="CO49" s="1"/>
  <c r="CJ49"/>
  <c r="CK49" s="1"/>
  <c r="CF49"/>
  <c r="CG49" s="1"/>
  <c r="CA49"/>
  <c r="CB49" s="1"/>
  <c r="BW49"/>
  <c r="BX49" s="1"/>
  <c r="BS49"/>
  <c r="BT49" s="1"/>
  <c r="BO49"/>
  <c r="BP49" s="1"/>
  <c r="BK49"/>
  <c r="BL49" s="1"/>
  <c r="BG49"/>
  <c r="BH49" s="1"/>
  <c r="BC49"/>
  <c r="AX49"/>
  <c r="AY49" s="1"/>
  <c r="AT49"/>
  <c r="AU49" s="1"/>
  <c r="AP49"/>
  <c r="AQ49" s="1"/>
  <c r="AL49"/>
  <c r="AM49" s="1"/>
  <c r="AH49"/>
  <c r="AI49" s="1"/>
  <c r="AC49"/>
  <c r="AD49" s="1"/>
  <c r="AB49"/>
  <c r="AA49"/>
  <c r="Y49"/>
  <c r="Z49" s="1"/>
  <c r="U49"/>
  <c r="V49" s="1"/>
  <c r="Q49"/>
  <c r="R49" s="1"/>
  <c r="M49"/>
  <c r="N49" s="1"/>
  <c r="I49"/>
  <c r="J49" s="1"/>
  <c r="E49"/>
  <c r="D49"/>
  <c r="C49"/>
  <c r="GI49" s="1"/>
  <c r="GK49" s="1"/>
  <c r="GJ49" s="1"/>
  <c r="GL49" s="1"/>
  <c r="FS48"/>
  <c r="FT48" s="1"/>
  <c r="FL48"/>
  <c r="FM48" s="1"/>
  <c r="FE48"/>
  <c r="FF48" s="1"/>
  <c r="EX48"/>
  <c r="EY48" s="1"/>
  <c r="ET48"/>
  <c r="EU48" s="1"/>
  <c r="EP48"/>
  <c r="EQ48" s="1"/>
  <c r="EL48"/>
  <c r="EM48" s="1"/>
  <c r="EH48"/>
  <c r="EI48" s="1"/>
  <c r="ED48"/>
  <c r="EE48" s="1"/>
  <c r="DY48"/>
  <c r="DZ48" s="1"/>
  <c r="DU48"/>
  <c r="DV48" s="1"/>
  <c r="DQ48"/>
  <c r="DR48" s="1"/>
  <c r="DM48"/>
  <c r="DN48" s="1"/>
  <c r="DI48"/>
  <c r="DJ48" s="1"/>
  <c r="DE48"/>
  <c r="DF48" s="1"/>
  <c r="CZ48"/>
  <c r="DA48" s="1"/>
  <c r="CV48"/>
  <c r="CW48" s="1"/>
  <c r="CR48"/>
  <c r="CS48" s="1"/>
  <c r="CN48"/>
  <c r="CO48" s="1"/>
  <c r="CJ48"/>
  <c r="CK48" s="1"/>
  <c r="CF48"/>
  <c r="CG48" s="1"/>
  <c r="CA48"/>
  <c r="CB48" s="1"/>
  <c r="BW48"/>
  <c r="BX48" s="1"/>
  <c r="BS48"/>
  <c r="BT48" s="1"/>
  <c r="BO48"/>
  <c r="BP48" s="1"/>
  <c r="BK48"/>
  <c r="BL48" s="1"/>
  <c r="BG48"/>
  <c r="BH48" s="1"/>
  <c r="BC48"/>
  <c r="AX48"/>
  <c r="AY48" s="1"/>
  <c r="AT48"/>
  <c r="AU48" s="1"/>
  <c r="AP48"/>
  <c r="AQ48" s="1"/>
  <c r="AL48"/>
  <c r="AM48" s="1"/>
  <c r="AH48"/>
  <c r="AI48" s="1"/>
  <c r="AC48"/>
  <c r="AD48" s="1"/>
  <c r="AB48"/>
  <c r="AA48"/>
  <c r="Y48"/>
  <c r="Z48" s="1"/>
  <c r="U48"/>
  <c r="V48" s="1"/>
  <c r="Q48"/>
  <c r="R48" s="1"/>
  <c r="M48"/>
  <c r="N48" s="1"/>
  <c r="I48"/>
  <c r="J48" s="1"/>
  <c r="E48"/>
  <c r="D48"/>
  <c r="C48"/>
  <c r="GI48" s="1"/>
  <c r="GK48" s="1"/>
  <c r="GJ48" s="1"/>
  <c r="GL48" s="1"/>
  <c r="FS47"/>
  <c r="FT47" s="1"/>
  <c r="FL47"/>
  <c r="FM47" s="1"/>
  <c r="FE47"/>
  <c r="FF47" s="1"/>
  <c r="EX47"/>
  <c r="EY47" s="1"/>
  <c r="ET47"/>
  <c r="EU47" s="1"/>
  <c r="EP47"/>
  <c r="EQ47" s="1"/>
  <c r="EL47"/>
  <c r="EM47" s="1"/>
  <c r="EH47"/>
  <c r="EI47" s="1"/>
  <c r="ED47"/>
  <c r="EE47" s="1"/>
  <c r="DY47"/>
  <c r="DZ47" s="1"/>
  <c r="DU47"/>
  <c r="DV47" s="1"/>
  <c r="DQ47"/>
  <c r="DR47" s="1"/>
  <c r="DM47"/>
  <c r="DN47" s="1"/>
  <c r="DI47"/>
  <c r="DJ47" s="1"/>
  <c r="DE47"/>
  <c r="DF47" s="1"/>
  <c r="CZ47"/>
  <c r="DA47" s="1"/>
  <c r="CV47"/>
  <c r="CW47" s="1"/>
  <c r="CR47"/>
  <c r="CS47" s="1"/>
  <c r="CN47"/>
  <c r="CO47" s="1"/>
  <c r="CJ47"/>
  <c r="CK47" s="1"/>
  <c r="CF47"/>
  <c r="CG47" s="1"/>
  <c r="CA47"/>
  <c r="CB47" s="1"/>
  <c r="BW47"/>
  <c r="BX47" s="1"/>
  <c r="BS47"/>
  <c r="BT47" s="1"/>
  <c r="BO47"/>
  <c r="BP47" s="1"/>
  <c r="BK47"/>
  <c r="BL47" s="1"/>
  <c r="BG47"/>
  <c r="BH47" s="1"/>
  <c r="BC47"/>
  <c r="AX47"/>
  <c r="AY47" s="1"/>
  <c r="AT47"/>
  <c r="AU47" s="1"/>
  <c r="AP47"/>
  <c r="AQ47" s="1"/>
  <c r="AL47"/>
  <c r="AM47" s="1"/>
  <c r="AH47"/>
  <c r="AI47" s="1"/>
  <c r="AC47"/>
  <c r="AD47" s="1"/>
  <c r="AB47"/>
  <c r="AA47"/>
  <c r="Y47"/>
  <c r="Z47" s="1"/>
  <c r="U47"/>
  <c r="V47" s="1"/>
  <c r="Q47"/>
  <c r="R47" s="1"/>
  <c r="M47"/>
  <c r="N47" s="1"/>
  <c r="I47"/>
  <c r="J47" s="1"/>
  <c r="E47"/>
  <c r="D47"/>
  <c r="C47"/>
  <c r="GI47" s="1"/>
  <c r="GK47" s="1"/>
  <c r="GJ47" s="1"/>
  <c r="GL47" s="1"/>
  <c r="FS46"/>
  <c r="FT46" s="1"/>
  <c r="FL46"/>
  <c r="FM46" s="1"/>
  <c r="FE46"/>
  <c r="FF46" s="1"/>
  <c r="EX46"/>
  <c r="EY46" s="1"/>
  <c r="ET46"/>
  <c r="EU46" s="1"/>
  <c r="EP46"/>
  <c r="EQ46" s="1"/>
  <c r="EL46"/>
  <c r="EM46" s="1"/>
  <c r="EH46"/>
  <c r="EI46" s="1"/>
  <c r="ED46"/>
  <c r="EE46" s="1"/>
  <c r="DY46"/>
  <c r="DZ46" s="1"/>
  <c r="DU46"/>
  <c r="DV46" s="1"/>
  <c r="DQ46"/>
  <c r="DR46" s="1"/>
  <c r="DM46"/>
  <c r="DN46" s="1"/>
  <c r="DI46"/>
  <c r="DJ46" s="1"/>
  <c r="DE46"/>
  <c r="DF46" s="1"/>
  <c r="CZ46"/>
  <c r="DA46" s="1"/>
  <c r="CV46"/>
  <c r="CW46" s="1"/>
  <c r="CR46"/>
  <c r="CS46" s="1"/>
  <c r="CN46"/>
  <c r="CO46" s="1"/>
  <c r="CJ46"/>
  <c r="CK46" s="1"/>
  <c r="CF46"/>
  <c r="CG46" s="1"/>
  <c r="CA46"/>
  <c r="CB46" s="1"/>
  <c r="BW46"/>
  <c r="BX46" s="1"/>
  <c r="BS46"/>
  <c r="BT46" s="1"/>
  <c r="BO46"/>
  <c r="BP46" s="1"/>
  <c r="BK46"/>
  <c r="BL46" s="1"/>
  <c r="BG46"/>
  <c r="BH46" s="1"/>
  <c r="BC46"/>
  <c r="AX46"/>
  <c r="AY46" s="1"/>
  <c r="AT46"/>
  <c r="AU46" s="1"/>
  <c r="AP46"/>
  <c r="AQ46" s="1"/>
  <c r="AL46"/>
  <c r="AM46" s="1"/>
  <c r="AH46"/>
  <c r="AI46" s="1"/>
  <c r="AC46"/>
  <c r="AD46" s="1"/>
  <c r="AB46"/>
  <c r="AA46"/>
  <c r="Y46"/>
  <c r="Z46" s="1"/>
  <c r="U46"/>
  <c r="V46" s="1"/>
  <c r="Q46"/>
  <c r="R46" s="1"/>
  <c r="M46"/>
  <c r="N46" s="1"/>
  <c r="I46"/>
  <c r="J46" s="1"/>
  <c r="E46"/>
  <c r="D46"/>
  <c r="C46"/>
  <c r="GI46" s="1"/>
  <c r="GK46" s="1"/>
  <c r="GJ46" s="1"/>
  <c r="GL46" s="1"/>
  <c r="FS45"/>
  <c r="FT45" s="1"/>
  <c r="FL45"/>
  <c r="FM45" s="1"/>
  <c r="FE45"/>
  <c r="FF45" s="1"/>
  <c r="EX45"/>
  <c r="EY45" s="1"/>
  <c r="ET45"/>
  <c r="EU45" s="1"/>
  <c r="EP45"/>
  <c r="EQ45" s="1"/>
  <c r="EL45"/>
  <c r="EM45" s="1"/>
  <c r="EH45"/>
  <c r="EI45" s="1"/>
  <c r="ED45"/>
  <c r="EE45" s="1"/>
  <c r="DY45"/>
  <c r="DZ45" s="1"/>
  <c r="DU45"/>
  <c r="DV45" s="1"/>
  <c r="DQ45"/>
  <c r="DR45" s="1"/>
  <c r="DM45"/>
  <c r="DN45" s="1"/>
  <c r="DI45"/>
  <c r="DJ45" s="1"/>
  <c r="DE45"/>
  <c r="DF45" s="1"/>
  <c r="CZ45"/>
  <c r="DA45" s="1"/>
  <c r="CV45"/>
  <c r="CW45" s="1"/>
  <c r="CR45"/>
  <c r="CS45" s="1"/>
  <c r="CN45"/>
  <c r="CO45" s="1"/>
  <c r="CJ45"/>
  <c r="CK45" s="1"/>
  <c r="CF45"/>
  <c r="CG45" s="1"/>
  <c r="CA45"/>
  <c r="CB45" s="1"/>
  <c r="BW45"/>
  <c r="BX45" s="1"/>
  <c r="BS45"/>
  <c r="BT45" s="1"/>
  <c r="BO45"/>
  <c r="BP45" s="1"/>
  <c r="BK45"/>
  <c r="BL45" s="1"/>
  <c r="BG45"/>
  <c r="BH45" s="1"/>
  <c r="BC45"/>
  <c r="AX45"/>
  <c r="AY45" s="1"/>
  <c r="AT45"/>
  <c r="AU45" s="1"/>
  <c r="AP45"/>
  <c r="AQ45" s="1"/>
  <c r="AL45"/>
  <c r="AM45" s="1"/>
  <c r="AH45"/>
  <c r="AI45" s="1"/>
  <c r="AC45"/>
  <c r="AD45" s="1"/>
  <c r="AB45"/>
  <c r="AA45"/>
  <c r="Y45"/>
  <c r="Z45" s="1"/>
  <c r="U45"/>
  <c r="V45" s="1"/>
  <c r="Q45"/>
  <c r="R45" s="1"/>
  <c r="M45"/>
  <c r="N45" s="1"/>
  <c r="I45"/>
  <c r="J45" s="1"/>
  <c r="E45"/>
  <c r="D45"/>
  <c r="C45"/>
  <c r="GI45" s="1"/>
  <c r="GK45" s="1"/>
  <c r="GJ45" s="1"/>
  <c r="GL45" s="1"/>
  <c r="FS44"/>
  <c r="FT44" s="1"/>
  <c r="FL44"/>
  <c r="FM44" s="1"/>
  <c r="FE44"/>
  <c r="FF44" s="1"/>
  <c r="EX44"/>
  <c r="EY44" s="1"/>
  <c r="ET44"/>
  <c r="EU44" s="1"/>
  <c r="EP44"/>
  <c r="EQ44" s="1"/>
  <c r="EL44"/>
  <c r="EM44" s="1"/>
  <c r="EH44"/>
  <c r="EI44" s="1"/>
  <c r="ED44"/>
  <c r="EE44" s="1"/>
  <c r="DY44"/>
  <c r="DZ44" s="1"/>
  <c r="DU44"/>
  <c r="DV44" s="1"/>
  <c r="DQ44"/>
  <c r="DR44" s="1"/>
  <c r="DM44"/>
  <c r="DN44" s="1"/>
  <c r="DI44"/>
  <c r="DJ44" s="1"/>
  <c r="DE44"/>
  <c r="DF44" s="1"/>
  <c r="CZ44"/>
  <c r="DA44" s="1"/>
  <c r="CV44"/>
  <c r="CW44" s="1"/>
  <c r="CR44"/>
  <c r="CS44" s="1"/>
  <c r="CN44"/>
  <c r="CO44" s="1"/>
  <c r="CJ44"/>
  <c r="CK44" s="1"/>
  <c r="CF44"/>
  <c r="CG44" s="1"/>
  <c r="CA44"/>
  <c r="CB44" s="1"/>
  <c r="BW44"/>
  <c r="BX44" s="1"/>
  <c r="BS44"/>
  <c r="BT44" s="1"/>
  <c r="BO44"/>
  <c r="BP44" s="1"/>
  <c r="BK44"/>
  <c r="BL44" s="1"/>
  <c r="BG44"/>
  <c r="BH44" s="1"/>
  <c r="BC44"/>
  <c r="AX44"/>
  <c r="AY44" s="1"/>
  <c r="AT44"/>
  <c r="AU44" s="1"/>
  <c r="AP44"/>
  <c r="AQ44" s="1"/>
  <c r="AL44"/>
  <c r="AM44" s="1"/>
  <c r="AH44"/>
  <c r="AI44" s="1"/>
  <c r="AC44"/>
  <c r="AD44" s="1"/>
  <c r="AB44"/>
  <c r="AA44"/>
  <c r="Y44"/>
  <c r="Z44" s="1"/>
  <c r="U44"/>
  <c r="V44" s="1"/>
  <c r="Q44"/>
  <c r="R44" s="1"/>
  <c r="M44"/>
  <c r="N44" s="1"/>
  <c r="I44"/>
  <c r="J44" s="1"/>
  <c r="E44"/>
  <c r="D44"/>
  <c r="C44"/>
  <c r="GI44" s="1"/>
  <c r="GK44" s="1"/>
  <c r="GJ44" s="1"/>
  <c r="GL44" s="1"/>
  <c r="FS43"/>
  <c r="FT43" s="1"/>
  <c r="FL43"/>
  <c r="FM43" s="1"/>
  <c r="FE43"/>
  <c r="FF43" s="1"/>
  <c r="EX43"/>
  <c r="EY43" s="1"/>
  <c r="ET43"/>
  <c r="EU43" s="1"/>
  <c r="EP43"/>
  <c r="EQ43" s="1"/>
  <c r="EL43"/>
  <c r="EM43" s="1"/>
  <c r="EH43"/>
  <c r="EI43" s="1"/>
  <c r="ED43"/>
  <c r="EE43" s="1"/>
  <c r="DY43"/>
  <c r="DZ43" s="1"/>
  <c r="DU43"/>
  <c r="DV43" s="1"/>
  <c r="DQ43"/>
  <c r="DR43" s="1"/>
  <c r="DM43"/>
  <c r="DN43" s="1"/>
  <c r="DI43"/>
  <c r="DJ43" s="1"/>
  <c r="DE43"/>
  <c r="DF43" s="1"/>
  <c r="CZ43"/>
  <c r="DA43" s="1"/>
  <c r="CV43"/>
  <c r="CW43" s="1"/>
  <c r="CR43"/>
  <c r="CS43" s="1"/>
  <c r="CN43"/>
  <c r="CO43" s="1"/>
  <c r="CJ43"/>
  <c r="CK43" s="1"/>
  <c r="CF43"/>
  <c r="CG43" s="1"/>
  <c r="CA43"/>
  <c r="CB43" s="1"/>
  <c r="BW43"/>
  <c r="BX43" s="1"/>
  <c r="BS43"/>
  <c r="BT43" s="1"/>
  <c r="BO43"/>
  <c r="BP43" s="1"/>
  <c r="BK43"/>
  <c r="BL43" s="1"/>
  <c r="BG43"/>
  <c r="BH43" s="1"/>
  <c r="BC43"/>
  <c r="AX43"/>
  <c r="AY43" s="1"/>
  <c r="AT43"/>
  <c r="AU43" s="1"/>
  <c r="AP43"/>
  <c r="AQ43" s="1"/>
  <c r="AL43"/>
  <c r="AM43" s="1"/>
  <c r="AH43"/>
  <c r="AI43" s="1"/>
  <c r="AC43"/>
  <c r="AD43" s="1"/>
  <c r="AB43"/>
  <c r="AA43"/>
  <c r="Y43"/>
  <c r="Z43" s="1"/>
  <c r="U43"/>
  <c r="V43" s="1"/>
  <c r="Q43"/>
  <c r="R43" s="1"/>
  <c r="M43"/>
  <c r="N43" s="1"/>
  <c r="I43"/>
  <c r="J43" s="1"/>
  <c r="E43"/>
  <c r="D43"/>
  <c r="C43"/>
  <c r="GI43" s="1"/>
  <c r="GK43" s="1"/>
  <c r="GJ43" s="1"/>
  <c r="GL43" s="1"/>
  <c r="FS42"/>
  <c r="FT42" s="1"/>
  <c r="FL42"/>
  <c r="FM42" s="1"/>
  <c r="FE42"/>
  <c r="FF42" s="1"/>
  <c r="EX42"/>
  <c r="EY42" s="1"/>
  <c r="ET42"/>
  <c r="EU42" s="1"/>
  <c r="EP42"/>
  <c r="EQ42" s="1"/>
  <c r="EL42"/>
  <c r="EM42" s="1"/>
  <c r="EH42"/>
  <c r="EI42" s="1"/>
  <c r="ED42"/>
  <c r="EE42" s="1"/>
  <c r="DY42"/>
  <c r="DZ42" s="1"/>
  <c r="DU42"/>
  <c r="DV42" s="1"/>
  <c r="DQ42"/>
  <c r="DR42" s="1"/>
  <c r="DM42"/>
  <c r="DN42" s="1"/>
  <c r="DI42"/>
  <c r="DJ42" s="1"/>
  <c r="DE42"/>
  <c r="DF42" s="1"/>
  <c r="CZ42"/>
  <c r="DA42" s="1"/>
  <c r="CV42"/>
  <c r="CW42" s="1"/>
  <c r="CR42"/>
  <c r="CS42" s="1"/>
  <c r="CN42"/>
  <c r="CO42" s="1"/>
  <c r="CJ42"/>
  <c r="CK42" s="1"/>
  <c r="CF42"/>
  <c r="CG42" s="1"/>
  <c r="CA42"/>
  <c r="CB42" s="1"/>
  <c r="BW42"/>
  <c r="BX42" s="1"/>
  <c r="BS42"/>
  <c r="BT42" s="1"/>
  <c r="BO42"/>
  <c r="BP42" s="1"/>
  <c r="BK42"/>
  <c r="BL42" s="1"/>
  <c r="BG42"/>
  <c r="BH42" s="1"/>
  <c r="BC42"/>
  <c r="AX42"/>
  <c r="AY42" s="1"/>
  <c r="AT42"/>
  <c r="AU42" s="1"/>
  <c r="AP42"/>
  <c r="AQ42" s="1"/>
  <c r="AL42"/>
  <c r="AM42" s="1"/>
  <c r="AH42"/>
  <c r="AI42" s="1"/>
  <c r="AC42"/>
  <c r="AD42" s="1"/>
  <c r="AB42"/>
  <c r="AA42"/>
  <c r="Y42"/>
  <c r="Z42" s="1"/>
  <c r="U42"/>
  <c r="V42" s="1"/>
  <c r="Q42"/>
  <c r="R42" s="1"/>
  <c r="M42"/>
  <c r="N42" s="1"/>
  <c r="I42"/>
  <c r="J42" s="1"/>
  <c r="E42"/>
  <c r="D42"/>
  <c r="C42"/>
  <c r="GI42" s="1"/>
  <c r="GK42" s="1"/>
  <c r="GJ42" s="1"/>
  <c r="GL42" s="1"/>
  <c r="FS41"/>
  <c r="FT41" s="1"/>
  <c r="FL41"/>
  <c r="FM41" s="1"/>
  <c r="FE41"/>
  <c r="FF41" s="1"/>
  <c r="EX41"/>
  <c r="EY41" s="1"/>
  <c r="ET41"/>
  <c r="EU41" s="1"/>
  <c r="EP41"/>
  <c r="EQ41" s="1"/>
  <c r="EL41"/>
  <c r="EM41" s="1"/>
  <c r="EH41"/>
  <c r="EI41" s="1"/>
  <c r="ED41"/>
  <c r="EE41" s="1"/>
  <c r="DY41"/>
  <c r="DZ41" s="1"/>
  <c r="DU41"/>
  <c r="DV41" s="1"/>
  <c r="DQ41"/>
  <c r="DR41" s="1"/>
  <c r="DM41"/>
  <c r="DN41" s="1"/>
  <c r="DI41"/>
  <c r="DJ41" s="1"/>
  <c r="DE41"/>
  <c r="DF41" s="1"/>
  <c r="CZ41"/>
  <c r="DA41" s="1"/>
  <c r="CV41"/>
  <c r="CW41" s="1"/>
  <c r="CR41"/>
  <c r="CS41" s="1"/>
  <c r="CN41"/>
  <c r="CO41" s="1"/>
  <c r="CJ41"/>
  <c r="CK41" s="1"/>
  <c r="CF41"/>
  <c r="CG41" s="1"/>
  <c r="CA41"/>
  <c r="CB41" s="1"/>
  <c r="BW41"/>
  <c r="BX41" s="1"/>
  <c r="BS41"/>
  <c r="BT41" s="1"/>
  <c r="BO41"/>
  <c r="BP41" s="1"/>
  <c r="BK41"/>
  <c r="BL41" s="1"/>
  <c r="BG41"/>
  <c r="BH41" s="1"/>
  <c r="BC41"/>
  <c r="AX41"/>
  <c r="AY41" s="1"/>
  <c r="AT41"/>
  <c r="AU41" s="1"/>
  <c r="AP41"/>
  <c r="AQ41" s="1"/>
  <c r="AL41"/>
  <c r="AM41" s="1"/>
  <c r="AH41"/>
  <c r="AI41" s="1"/>
  <c r="AC41"/>
  <c r="AD41" s="1"/>
  <c r="AB41"/>
  <c r="AA41"/>
  <c r="Y41"/>
  <c r="Z41" s="1"/>
  <c r="U41"/>
  <c r="V41" s="1"/>
  <c r="Q41"/>
  <c r="R41" s="1"/>
  <c r="M41"/>
  <c r="N41" s="1"/>
  <c r="I41"/>
  <c r="J41" s="1"/>
  <c r="E41"/>
  <c r="D41"/>
  <c r="C41"/>
  <c r="GI41" s="1"/>
  <c r="GK41" s="1"/>
  <c r="GJ41" s="1"/>
  <c r="GL41" s="1"/>
  <c r="GB40"/>
  <c r="FS40"/>
  <c r="FT40" s="1"/>
  <c r="FL40"/>
  <c r="FM40" s="1"/>
  <c r="FE40"/>
  <c r="FF40" s="1"/>
  <c r="EX40"/>
  <c r="EY40" s="1"/>
  <c r="ET40"/>
  <c r="EU40" s="1"/>
  <c r="EP40"/>
  <c r="EQ40" s="1"/>
  <c r="EL40"/>
  <c r="EM40" s="1"/>
  <c r="EH40"/>
  <c r="EI40" s="1"/>
  <c r="ED40"/>
  <c r="EE40" s="1"/>
  <c r="DY40"/>
  <c r="DZ40" s="1"/>
  <c r="DU40"/>
  <c r="DV40" s="1"/>
  <c r="DQ40"/>
  <c r="DR40" s="1"/>
  <c r="DM40"/>
  <c r="DN40" s="1"/>
  <c r="DI40"/>
  <c r="DJ40" s="1"/>
  <c r="DE40"/>
  <c r="DF40" s="1"/>
  <c r="CZ40"/>
  <c r="DA40" s="1"/>
  <c r="CV40"/>
  <c r="CW40" s="1"/>
  <c r="CR40"/>
  <c r="CS40" s="1"/>
  <c r="CN40"/>
  <c r="CO40" s="1"/>
  <c r="CJ40"/>
  <c r="CK40" s="1"/>
  <c r="CF40"/>
  <c r="CG40" s="1"/>
  <c r="CA40"/>
  <c r="CB40" s="1"/>
  <c r="BW40"/>
  <c r="BX40" s="1"/>
  <c r="BS40"/>
  <c r="BT40" s="1"/>
  <c r="BO40"/>
  <c r="BP40" s="1"/>
  <c r="BK40"/>
  <c r="BL40" s="1"/>
  <c r="BG40"/>
  <c r="BH40" s="1"/>
  <c r="BC40"/>
  <c r="AX40"/>
  <c r="AY40" s="1"/>
  <c r="AT40"/>
  <c r="AU40" s="1"/>
  <c r="AP40"/>
  <c r="AQ40" s="1"/>
  <c r="AL40"/>
  <c r="AM40" s="1"/>
  <c r="AH40"/>
  <c r="AI40" s="1"/>
  <c r="AC40"/>
  <c r="AD40" s="1"/>
  <c r="AB40"/>
  <c r="AA40"/>
  <c r="Y40"/>
  <c r="Z40" s="1"/>
  <c r="U40"/>
  <c r="V40" s="1"/>
  <c r="Q40"/>
  <c r="R40" s="1"/>
  <c r="M40"/>
  <c r="N40" s="1"/>
  <c r="I40"/>
  <c r="J40" s="1"/>
  <c r="E40"/>
  <c r="D40"/>
  <c r="C40"/>
  <c r="GI40" s="1"/>
  <c r="GK40" s="1"/>
  <c r="GJ40" s="1"/>
  <c r="GL40" s="1"/>
  <c r="FS39"/>
  <c r="FT39" s="1"/>
  <c r="FL39"/>
  <c r="FM39" s="1"/>
  <c r="FE39"/>
  <c r="FF39" s="1"/>
  <c r="EX39"/>
  <c r="EY39" s="1"/>
  <c r="ET39"/>
  <c r="EU39" s="1"/>
  <c r="EP39"/>
  <c r="EQ39" s="1"/>
  <c r="EL39"/>
  <c r="EM39" s="1"/>
  <c r="EH39"/>
  <c r="EI39" s="1"/>
  <c r="ED39"/>
  <c r="EE39" s="1"/>
  <c r="DY39"/>
  <c r="DZ39" s="1"/>
  <c r="DU39"/>
  <c r="DV39" s="1"/>
  <c r="DQ39"/>
  <c r="DR39" s="1"/>
  <c r="DM39"/>
  <c r="DN39" s="1"/>
  <c r="DI39"/>
  <c r="DJ39" s="1"/>
  <c r="DE39"/>
  <c r="DF39" s="1"/>
  <c r="CZ39"/>
  <c r="DA39" s="1"/>
  <c r="CV39"/>
  <c r="CW39" s="1"/>
  <c r="CR39"/>
  <c r="CS39" s="1"/>
  <c r="CN39"/>
  <c r="CO39" s="1"/>
  <c r="CJ39"/>
  <c r="CK39" s="1"/>
  <c r="CF39"/>
  <c r="CG39" s="1"/>
  <c r="CA39"/>
  <c r="CB39" s="1"/>
  <c r="BW39"/>
  <c r="BX39" s="1"/>
  <c r="BS39"/>
  <c r="BT39" s="1"/>
  <c r="BO39"/>
  <c r="BP39" s="1"/>
  <c r="BK39"/>
  <c r="BL39" s="1"/>
  <c r="BG39"/>
  <c r="BH39" s="1"/>
  <c r="BC39"/>
  <c r="AX39"/>
  <c r="AY39" s="1"/>
  <c r="AT39"/>
  <c r="AU39" s="1"/>
  <c r="AP39"/>
  <c r="AQ39" s="1"/>
  <c r="AL39"/>
  <c r="AM39" s="1"/>
  <c r="AH39"/>
  <c r="AI39" s="1"/>
  <c r="AC39"/>
  <c r="AD39" s="1"/>
  <c r="AB39"/>
  <c r="AA39"/>
  <c r="Y39"/>
  <c r="Z39" s="1"/>
  <c r="U39"/>
  <c r="V39" s="1"/>
  <c r="Q39"/>
  <c r="R39" s="1"/>
  <c r="M39"/>
  <c r="N39" s="1"/>
  <c r="I39"/>
  <c r="J39" s="1"/>
  <c r="E39"/>
  <c r="D39"/>
  <c r="C39"/>
  <c r="GI39" s="1"/>
  <c r="GK39" s="1"/>
  <c r="GJ39" s="1"/>
  <c r="GL39" s="1"/>
  <c r="FS38"/>
  <c r="FT38" s="1"/>
  <c r="FL38"/>
  <c r="FM38" s="1"/>
  <c r="FE38"/>
  <c r="FF38" s="1"/>
  <c r="EX38"/>
  <c r="EY38" s="1"/>
  <c r="ET38"/>
  <c r="EU38" s="1"/>
  <c r="EP38"/>
  <c r="EQ38" s="1"/>
  <c r="EL38"/>
  <c r="EM38" s="1"/>
  <c r="EH38"/>
  <c r="EI38" s="1"/>
  <c r="ED38"/>
  <c r="EE38" s="1"/>
  <c r="DY38"/>
  <c r="DZ38" s="1"/>
  <c r="DU38"/>
  <c r="DV38" s="1"/>
  <c r="DQ38"/>
  <c r="DR38" s="1"/>
  <c r="DM38"/>
  <c r="DN38" s="1"/>
  <c r="DI38"/>
  <c r="DJ38" s="1"/>
  <c r="DE38"/>
  <c r="DF38" s="1"/>
  <c r="CZ38"/>
  <c r="DA38" s="1"/>
  <c r="CV38"/>
  <c r="CW38" s="1"/>
  <c r="CR38"/>
  <c r="CS38" s="1"/>
  <c r="CN38"/>
  <c r="CO38" s="1"/>
  <c r="CJ38"/>
  <c r="CK38" s="1"/>
  <c r="CF38"/>
  <c r="CG38" s="1"/>
  <c r="CA38"/>
  <c r="CB38" s="1"/>
  <c r="BW38"/>
  <c r="BX38" s="1"/>
  <c r="BS38"/>
  <c r="BT38" s="1"/>
  <c r="BO38"/>
  <c r="BP38" s="1"/>
  <c r="BK38"/>
  <c r="BL38" s="1"/>
  <c r="BG38"/>
  <c r="BH38" s="1"/>
  <c r="BC38"/>
  <c r="AX38"/>
  <c r="AY38" s="1"/>
  <c r="AT38"/>
  <c r="AU38" s="1"/>
  <c r="AP38"/>
  <c r="AQ38" s="1"/>
  <c r="AL38"/>
  <c r="AM38" s="1"/>
  <c r="AH38"/>
  <c r="AI38" s="1"/>
  <c r="AC38"/>
  <c r="AD38" s="1"/>
  <c r="AB38"/>
  <c r="AA38"/>
  <c r="Y38"/>
  <c r="Z38" s="1"/>
  <c r="U38"/>
  <c r="V38" s="1"/>
  <c r="Q38"/>
  <c r="R38" s="1"/>
  <c r="M38"/>
  <c r="N38" s="1"/>
  <c r="I38"/>
  <c r="J38" s="1"/>
  <c r="E38"/>
  <c r="D38"/>
  <c r="C38"/>
  <c r="GI38" s="1"/>
  <c r="GK38" s="1"/>
  <c r="GJ38" s="1"/>
  <c r="GL38" s="1"/>
  <c r="FS37"/>
  <c r="FT37" s="1"/>
  <c r="FL37"/>
  <c r="FM37" s="1"/>
  <c r="FE37"/>
  <c r="FF37" s="1"/>
  <c r="EX37"/>
  <c r="EY37" s="1"/>
  <c r="ET37"/>
  <c r="EU37" s="1"/>
  <c r="EP37"/>
  <c r="EQ37" s="1"/>
  <c r="EL37"/>
  <c r="EM37" s="1"/>
  <c r="EH37"/>
  <c r="EI37" s="1"/>
  <c r="ED37"/>
  <c r="EE37" s="1"/>
  <c r="DY37"/>
  <c r="DZ37" s="1"/>
  <c r="DU37"/>
  <c r="DV37" s="1"/>
  <c r="DQ37"/>
  <c r="DR37" s="1"/>
  <c r="DM37"/>
  <c r="DN37" s="1"/>
  <c r="DI37"/>
  <c r="DJ37" s="1"/>
  <c r="DE37"/>
  <c r="DF37" s="1"/>
  <c r="CZ37"/>
  <c r="DA37" s="1"/>
  <c r="CV37"/>
  <c r="CW37" s="1"/>
  <c r="CR37"/>
  <c r="CS37" s="1"/>
  <c r="CN37"/>
  <c r="CO37" s="1"/>
  <c r="CJ37"/>
  <c r="CK37" s="1"/>
  <c r="CF37"/>
  <c r="CG37" s="1"/>
  <c r="CA37"/>
  <c r="CB37" s="1"/>
  <c r="BW37"/>
  <c r="BX37" s="1"/>
  <c r="BS37"/>
  <c r="BT37" s="1"/>
  <c r="BO37"/>
  <c r="BP37" s="1"/>
  <c r="BK37"/>
  <c r="BL37" s="1"/>
  <c r="BG37"/>
  <c r="BH37" s="1"/>
  <c r="BC37"/>
  <c r="AX37"/>
  <c r="AY37" s="1"/>
  <c r="AT37"/>
  <c r="AU37" s="1"/>
  <c r="AP37"/>
  <c r="AQ37" s="1"/>
  <c r="AL37"/>
  <c r="AM37" s="1"/>
  <c r="AH37"/>
  <c r="AI37" s="1"/>
  <c r="AC37"/>
  <c r="AD37" s="1"/>
  <c r="AB37"/>
  <c r="AA37"/>
  <c r="Y37"/>
  <c r="Z37" s="1"/>
  <c r="U37"/>
  <c r="V37" s="1"/>
  <c r="Q37"/>
  <c r="R37" s="1"/>
  <c r="M37"/>
  <c r="N37" s="1"/>
  <c r="I37"/>
  <c r="J37" s="1"/>
  <c r="E37"/>
  <c r="D37"/>
  <c r="C37"/>
  <c r="GI37" s="1"/>
  <c r="GK37" s="1"/>
  <c r="GJ37" s="1"/>
  <c r="GL37" s="1"/>
  <c r="GB36"/>
  <c r="FS36"/>
  <c r="FT36" s="1"/>
  <c r="FL36"/>
  <c r="FM36" s="1"/>
  <c r="FE36"/>
  <c r="FF36" s="1"/>
  <c r="EX36"/>
  <c r="EY36" s="1"/>
  <c r="ET36"/>
  <c r="EU36" s="1"/>
  <c r="EP36"/>
  <c r="EQ36" s="1"/>
  <c r="EL36"/>
  <c r="EM36" s="1"/>
  <c r="EH36"/>
  <c r="EI36" s="1"/>
  <c r="ED36"/>
  <c r="EE36" s="1"/>
  <c r="DY36"/>
  <c r="DZ36" s="1"/>
  <c r="DU36"/>
  <c r="DV36" s="1"/>
  <c r="DQ36"/>
  <c r="DR36" s="1"/>
  <c r="DM36"/>
  <c r="DN36" s="1"/>
  <c r="DI36"/>
  <c r="DJ36" s="1"/>
  <c r="DE36"/>
  <c r="DF36" s="1"/>
  <c r="CZ36"/>
  <c r="DA36" s="1"/>
  <c r="CV36"/>
  <c r="CW36" s="1"/>
  <c r="CR36"/>
  <c r="CS36" s="1"/>
  <c r="CN36"/>
  <c r="CO36" s="1"/>
  <c r="CJ36"/>
  <c r="CK36" s="1"/>
  <c r="CF36"/>
  <c r="CG36" s="1"/>
  <c r="CA36"/>
  <c r="CB36" s="1"/>
  <c r="BW36"/>
  <c r="BX36" s="1"/>
  <c r="BS36"/>
  <c r="BT36" s="1"/>
  <c r="BO36"/>
  <c r="BP36" s="1"/>
  <c r="BK36"/>
  <c r="BL36" s="1"/>
  <c r="BG36"/>
  <c r="BH36" s="1"/>
  <c r="BC36"/>
  <c r="AX36"/>
  <c r="AY36" s="1"/>
  <c r="AT36"/>
  <c r="AU36" s="1"/>
  <c r="AP36"/>
  <c r="AQ36" s="1"/>
  <c r="AL36"/>
  <c r="AM36" s="1"/>
  <c r="AH36"/>
  <c r="AI36" s="1"/>
  <c r="AC36"/>
  <c r="AD36" s="1"/>
  <c r="AB36"/>
  <c r="AA36"/>
  <c r="Y36"/>
  <c r="Z36" s="1"/>
  <c r="U36"/>
  <c r="V36" s="1"/>
  <c r="Q36"/>
  <c r="R36" s="1"/>
  <c r="M36"/>
  <c r="N36" s="1"/>
  <c r="I36"/>
  <c r="J36" s="1"/>
  <c r="E36"/>
  <c r="D36"/>
  <c r="C36"/>
  <c r="GI36" s="1"/>
  <c r="GK36" s="1"/>
  <c r="GJ36" s="1"/>
  <c r="GL36" s="1"/>
  <c r="FS35"/>
  <c r="FT35" s="1"/>
  <c r="FL35"/>
  <c r="FM35" s="1"/>
  <c r="FE35"/>
  <c r="FF35" s="1"/>
  <c r="EX35"/>
  <c r="EY35" s="1"/>
  <c r="ET35"/>
  <c r="EU35" s="1"/>
  <c r="EP35"/>
  <c r="EQ35" s="1"/>
  <c r="EL35"/>
  <c r="EM35" s="1"/>
  <c r="EH35"/>
  <c r="EI35" s="1"/>
  <c r="ED35"/>
  <c r="EE35" s="1"/>
  <c r="DY35"/>
  <c r="DZ35" s="1"/>
  <c r="DU35"/>
  <c r="DV35" s="1"/>
  <c r="DQ35"/>
  <c r="DR35" s="1"/>
  <c r="DM35"/>
  <c r="DN35" s="1"/>
  <c r="DI35"/>
  <c r="DJ35" s="1"/>
  <c r="DE35"/>
  <c r="DF35" s="1"/>
  <c r="CZ35"/>
  <c r="DA35" s="1"/>
  <c r="CV35"/>
  <c r="CW35" s="1"/>
  <c r="CR35"/>
  <c r="CS35" s="1"/>
  <c r="CN35"/>
  <c r="CO35" s="1"/>
  <c r="CJ35"/>
  <c r="CK35" s="1"/>
  <c r="CF35"/>
  <c r="CG35" s="1"/>
  <c r="CA35"/>
  <c r="CB35" s="1"/>
  <c r="BW35"/>
  <c r="BX35" s="1"/>
  <c r="BS35"/>
  <c r="BT35" s="1"/>
  <c r="BO35"/>
  <c r="BP35" s="1"/>
  <c r="BK35"/>
  <c r="BL35" s="1"/>
  <c r="BG35"/>
  <c r="BH35" s="1"/>
  <c r="BC35"/>
  <c r="AX35"/>
  <c r="AY35" s="1"/>
  <c r="AT35"/>
  <c r="AU35" s="1"/>
  <c r="AP35"/>
  <c r="AQ35" s="1"/>
  <c r="AL35"/>
  <c r="AM35" s="1"/>
  <c r="AH35"/>
  <c r="AI35" s="1"/>
  <c r="AC35"/>
  <c r="AD35" s="1"/>
  <c r="AB35"/>
  <c r="AA35"/>
  <c r="Y35"/>
  <c r="Z35" s="1"/>
  <c r="U35"/>
  <c r="V35" s="1"/>
  <c r="Q35"/>
  <c r="R35" s="1"/>
  <c r="M35"/>
  <c r="N35" s="1"/>
  <c r="I35"/>
  <c r="J35" s="1"/>
  <c r="E35"/>
  <c r="D35"/>
  <c r="C35"/>
  <c r="GI35" s="1"/>
  <c r="GK35" s="1"/>
  <c r="GJ35" s="1"/>
  <c r="GL35" s="1"/>
  <c r="FS34"/>
  <c r="FT34" s="1"/>
  <c r="FL34"/>
  <c r="FM34" s="1"/>
  <c r="FE34"/>
  <c r="FF34" s="1"/>
  <c r="EX34"/>
  <c r="EY34" s="1"/>
  <c r="ET34"/>
  <c r="EU34" s="1"/>
  <c r="EP34"/>
  <c r="EQ34" s="1"/>
  <c r="EL34"/>
  <c r="EM34" s="1"/>
  <c r="EH34"/>
  <c r="EI34" s="1"/>
  <c r="ED34"/>
  <c r="EE34" s="1"/>
  <c r="DY34"/>
  <c r="DZ34" s="1"/>
  <c r="DU34"/>
  <c r="DV34" s="1"/>
  <c r="DQ34"/>
  <c r="DR34" s="1"/>
  <c r="DM34"/>
  <c r="DN34" s="1"/>
  <c r="DI34"/>
  <c r="DJ34" s="1"/>
  <c r="DE34"/>
  <c r="DF34" s="1"/>
  <c r="CZ34"/>
  <c r="DA34" s="1"/>
  <c r="CV34"/>
  <c r="CW34" s="1"/>
  <c r="CR34"/>
  <c r="CS34" s="1"/>
  <c r="CN34"/>
  <c r="CO34" s="1"/>
  <c r="CJ34"/>
  <c r="CK34" s="1"/>
  <c r="CF34"/>
  <c r="CG34" s="1"/>
  <c r="CA34"/>
  <c r="CB34" s="1"/>
  <c r="BW34"/>
  <c r="BX34" s="1"/>
  <c r="BS34"/>
  <c r="BT34" s="1"/>
  <c r="BO34"/>
  <c r="BP34" s="1"/>
  <c r="BK34"/>
  <c r="BL34" s="1"/>
  <c r="BG34"/>
  <c r="BH34" s="1"/>
  <c r="BC34"/>
  <c r="AX34"/>
  <c r="AY34" s="1"/>
  <c r="AT34"/>
  <c r="AU34" s="1"/>
  <c r="AP34"/>
  <c r="AQ34" s="1"/>
  <c r="AL34"/>
  <c r="AM34" s="1"/>
  <c r="AH34"/>
  <c r="AI34" s="1"/>
  <c r="AC34"/>
  <c r="AD34" s="1"/>
  <c r="AB34"/>
  <c r="AA34"/>
  <c r="Y34"/>
  <c r="Z34" s="1"/>
  <c r="U34"/>
  <c r="V34" s="1"/>
  <c r="Q34"/>
  <c r="R34" s="1"/>
  <c r="M34"/>
  <c r="N34" s="1"/>
  <c r="I34"/>
  <c r="J34" s="1"/>
  <c r="E34"/>
  <c r="D34"/>
  <c r="C34"/>
  <c r="GI34" s="1"/>
  <c r="GK34" s="1"/>
  <c r="GJ34" s="1"/>
  <c r="GL34" s="1"/>
  <c r="FS33"/>
  <c r="FT33" s="1"/>
  <c r="FL33"/>
  <c r="FM33" s="1"/>
  <c r="FE33"/>
  <c r="FF33" s="1"/>
  <c r="EX33"/>
  <c r="EY33" s="1"/>
  <c r="ET33"/>
  <c r="EU33" s="1"/>
  <c r="EP33"/>
  <c r="EQ33" s="1"/>
  <c r="EL33"/>
  <c r="EM33" s="1"/>
  <c r="EH33"/>
  <c r="EI33" s="1"/>
  <c r="ED33"/>
  <c r="EE33" s="1"/>
  <c r="DY33"/>
  <c r="DZ33" s="1"/>
  <c r="DU33"/>
  <c r="DV33" s="1"/>
  <c r="DQ33"/>
  <c r="DR33" s="1"/>
  <c r="DM33"/>
  <c r="DN33" s="1"/>
  <c r="DI33"/>
  <c r="DJ33" s="1"/>
  <c r="DE33"/>
  <c r="DF33" s="1"/>
  <c r="CZ33"/>
  <c r="DA33" s="1"/>
  <c r="CV33"/>
  <c r="CW33" s="1"/>
  <c r="CR33"/>
  <c r="CS33" s="1"/>
  <c r="CN33"/>
  <c r="CO33" s="1"/>
  <c r="CJ33"/>
  <c r="CK33" s="1"/>
  <c r="CF33"/>
  <c r="CG33" s="1"/>
  <c r="CA33"/>
  <c r="CB33" s="1"/>
  <c r="BW33"/>
  <c r="BX33" s="1"/>
  <c r="BS33"/>
  <c r="BT33" s="1"/>
  <c r="BO33"/>
  <c r="BP33" s="1"/>
  <c r="BK33"/>
  <c r="BL33" s="1"/>
  <c r="BG33"/>
  <c r="BH33" s="1"/>
  <c r="BC33"/>
  <c r="AX33"/>
  <c r="AY33" s="1"/>
  <c r="AT33"/>
  <c r="AU33" s="1"/>
  <c r="AP33"/>
  <c r="AQ33" s="1"/>
  <c r="AL33"/>
  <c r="AM33" s="1"/>
  <c r="AH33"/>
  <c r="AI33" s="1"/>
  <c r="AC33"/>
  <c r="AD33" s="1"/>
  <c r="AB33"/>
  <c r="AA33"/>
  <c r="Y33"/>
  <c r="Z33" s="1"/>
  <c r="U33"/>
  <c r="V33" s="1"/>
  <c r="Q33"/>
  <c r="R33" s="1"/>
  <c r="M33"/>
  <c r="N33" s="1"/>
  <c r="I33"/>
  <c r="J33" s="1"/>
  <c r="E33"/>
  <c r="D33"/>
  <c r="C33"/>
  <c r="GI33" s="1"/>
  <c r="GK33" s="1"/>
  <c r="GJ33" s="1"/>
  <c r="GL33" s="1"/>
  <c r="FS32"/>
  <c r="FT32" s="1"/>
  <c r="FL32"/>
  <c r="FM32" s="1"/>
  <c r="FE32"/>
  <c r="FF32" s="1"/>
  <c r="EX32"/>
  <c r="EY32" s="1"/>
  <c r="ET32"/>
  <c r="EU32" s="1"/>
  <c r="EP32"/>
  <c r="EQ32" s="1"/>
  <c r="EL32"/>
  <c r="EM32" s="1"/>
  <c r="EH32"/>
  <c r="EI32" s="1"/>
  <c r="ED32"/>
  <c r="EE32" s="1"/>
  <c r="DY32"/>
  <c r="DZ32" s="1"/>
  <c r="DU32"/>
  <c r="DV32" s="1"/>
  <c r="DQ32"/>
  <c r="DR32" s="1"/>
  <c r="DM32"/>
  <c r="DN32" s="1"/>
  <c r="DI32"/>
  <c r="DJ32" s="1"/>
  <c r="DE32"/>
  <c r="DF32" s="1"/>
  <c r="CZ32"/>
  <c r="DA32" s="1"/>
  <c r="CV32"/>
  <c r="CW32" s="1"/>
  <c r="CR32"/>
  <c r="CS32" s="1"/>
  <c r="CN32"/>
  <c r="CO32" s="1"/>
  <c r="CJ32"/>
  <c r="CK32" s="1"/>
  <c r="CF32"/>
  <c r="CG32" s="1"/>
  <c r="CA32"/>
  <c r="CB32" s="1"/>
  <c r="BW32"/>
  <c r="BX32" s="1"/>
  <c r="BS32"/>
  <c r="BT32" s="1"/>
  <c r="BO32"/>
  <c r="BP32" s="1"/>
  <c r="BK32"/>
  <c r="BL32" s="1"/>
  <c r="BG32"/>
  <c r="BH32" s="1"/>
  <c r="BC32"/>
  <c r="AX32"/>
  <c r="AY32" s="1"/>
  <c r="AT32"/>
  <c r="AU32" s="1"/>
  <c r="AP32"/>
  <c r="AQ32" s="1"/>
  <c r="AL32"/>
  <c r="AM32" s="1"/>
  <c r="AH32"/>
  <c r="AI32" s="1"/>
  <c r="AC32"/>
  <c r="AD32" s="1"/>
  <c r="AB32"/>
  <c r="AA32"/>
  <c r="Y32"/>
  <c r="Z32" s="1"/>
  <c r="U32"/>
  <c r="V32" s="1"/>
  <c r="Q32"/>
  <c r="R32" s="1"/>
  <c r="M32"/>
  <c r="N32" s="1"/>
  <c r="I32"/>
  <c r="J32" s="1"/>
  <c r="E32"/>
  <c r="D32"/>
  <c r="C32"/>
  <c r="GI32" s="1"/>
  <c r="GK32" s="1"/>
  <c r="GJ32" s="1"/>
  <c r="GL32" s="1"/>
  <c r="FS31"/>
  <c r="FT31" s="1"/>
  <c r="FL31"/>
  <c r="FM31" s="1"/>
  <c r="FE31"/>
  <c r="FF31" s="1"/>
  <c r="EX31"/>
  <c r="EY31" s="1"/>
  <c r="ET31"/>
  <c r="EU31" s="1"/>
  <c r="EP31"/>
  <c r="EQ31" s="1"/>
  <c r="EL31"/>
  <c r="EM31" s="1"/>
  <c r="EH31"/>
  <c r="EI31" s="1"/>
  <c r="ED31"/>
  <c r="EE31" s="1"/>
  <c r="DY31"/>
  <c r="DZ31" s="1"/>
  <c r="DU31"/>
  <c r="DV31" s="1"/>
  <c r="DQ31"/>
  <c r="DR31" s="1"/>
  <c r="DM31"/>
  <c r="DN31" s="1"/>
  <c r="DI31"/>
  <c r="DJ31" s="1"/>
  <c r="DE31"/>
  <c r="DF31" s="1"/>
  <c r="CZ31"/>
  <c r="DA31" s="1"/>
  <c r="CV31"/>
  <c r="CW31" s="1"/>
  <c r="CR31"/>
  <c r="CS31" s="1"/>
  <c r="CN31"/>
  <c r="CO31" s="1"/>
  <c r="CJ31"/>
  <c r="CK31" s="1"/>
  <c r="CF31"/>
  <c r="CG31" s="1"/>
  <c r="CA31"/>
  <c r="CB31" s="1"/>
  <c r="BW31"/>
  <c r="BX31" s="1"/>
  <c r="BS31"/>
  <c r="BT31" s="1"/>
  <c r="BO31"/>
  <c r="BP31" s="1"/>
  <c r="BK31"/>
  <c r="BL31" s="1"/>
  <c r="BG31"/>
  <c r="BH31" s="1"/>
  <c r="BC31"/>
  <c r="AX31"/>
  <c r="AY31" s="1"/>
  <c r="AT31"/>
  <c r="AU31" s="1"/>
  <c r="AP31"/>
  <c r="AQ31" s="1"/>
  <c r="AL31"/>
  <c r="AM31" s="1"/>
  <c r="AH31"/>
  <c r="AI31" s="1"/>
  <c r="AC31"/>
  <c r="AD31" s="1"/>
  <c r="AB31"/>
  <c r="AA31"/>
  <c r="Y31"/>
  <c r="Z31" s="1"/>
  <c r="U31"/>
  <c r="V31" s="1"/>
  <c r="Q31"/>
  <c r="R31" s="1"/>
  <c r="M31"/>
  <c r="N31" s="1"/>
  <c r="I31"/>
  <c r="J31" s="1"/>
  <c r="E31"/>
  <c r="D31"/>
  <c r="C31"/>
  <c r="GI31" s="1"/>
  <c r="GK31" s="1"/>
  <c r="GJ31" s="1"/>
  <c r="GL31" s="1"/>
  <c r="FS30"/>
  <c r="FT30" s="1"/>
  <c r="FL30"/>
  <c r="FM30" s="1"/>
  <c r="FE30"/>
  <c r="FF30" s="1"/>
  <c r="EX30"/>
  <c r="EY30" s="1"/>
  <c r="ET30"/>
  <c r="EU30" s="1"/>
  <c r="EP30"/>
  <c r="EQ30" s="1"/>
  <c r="EL30"/>
  <c r="EM30" s="1"/>
  <c r="EH30"/>
  <c r="EI30" s="1"/>
  <c r="ED30"/>
  <c r="EE30" s="1"/>
  <c r="DY30"/>
  <c r="DZ30" s="1"/>
  <c r="DU30"/>
  <c r="DV30" s="1"/>
  <c r="DQ30"/>
  <c r="DR30" s="1"/>
  <c r="DM30"/>
  <c r="DN30" s="1"/>
  <c r="DI30"/>
  <c r="DJ30" s="1"/>
  <c r="DE30"/>
  <c r="DF30" s="1"/>
  <c r="CZ30"/>
  <c r="DA30" s="1"/>
  <c r="CV30"/>
  <c r="CW30" s="1"/>
  <c r="CR30"/>
  <c r="CS30" s="1"/>
  <c r="CN30"/>
  <c r="CO30" s="1"/>
  <c r="CJ30"/>
  <c r="CK30" s="1"/>
  <c r="CF30"/>
  <c r="CG30" s="1"/>
  <c r="CA30"/>
  <c r="CB30" s="1"/>
  <c r="BW30"/>
  <c r="BX30" s="1"/>
  <c r="BS30"/>
  <c r="BT30" s="1"/>
  <c r="BO30"/>
  <c r="BP30" s="1"/>
  <c r="BK30"/>
  <c r="BL30" s="1"/>
  <c r="BG30"/>
  <c r="BH30" s="1"/>
  <c r="BC30"/>
  <c r="AX30"/>
  <c r="AY30" s="1"/>
  <c r="AT30"/>
  <c r="AU30" s="1"/>
  <c r="AP30"/>
  <c r="AQ30" s="1"/>
  <c r="AL30"/>
  <c r="AM30" s="1"/>
  <c r="AH30"/>
  <c r="AI30" s="1"/>
  <c r="AC30"/>
  <c r="AD30" s="1"/>
  <c r="AB30"/>
  <c r="AA30"/>
  <c r="Y30"/>
  <c r="Z30" s="1"/>
  <c r="U30"/>
  <c r="V30" s="1"/>
  <c r="Q30"/>
  <c r="R30" s="1"/>
  <c r="M30"/>
  <c r="N30" s="1"/>
  <c r="I30"/>
  <c r="J30" s="1"/>
  <c r="E30"/>
  <c r="D30"/>
  <c r="C30"/>
  <c r="GI30" s="1"/>
  <c r="FS29"/>
  <c r="FT29" s="1"/>
  <c r="FL29"/>
  <c r="FM29" s="1"/>
  <c r="FE29"/>
  <c r="FF29" s="1"/>
  <c r="EX29"/>
  <c r="EY29" s="1"/>
  <c r="ET29"/>
  <c r="EU29" s="1"/>
  <c r="EP29"/>
  <c r="EQ29" s="1"/>
  <c r="EL29"/>
  <c r="EM29" s="1"/>
  <c r="EH29"/>
  <c r="EI29" s="1"/>
  <c r="ED29"/>
  <c r="EE29" s="1"/>
  <c r="DY29"/>
  <c r="DZ29" s="1"/>
  <c r="DU29"/>
  <c r="DV29" s="1"/>
  <c r="DQ29"/>
  <c r="DR29" s="1"/>
  <c r="DM29"/>
  <c r="DN29" s="1"/>
  <c r="DI29"/>
  <c r="DJ29" s="1"/>
  <c r="DE29"/>
  <c r="DF29" s="1"/>
  <c r="CZ29"/>
  <c r="DA29" s="1"/>
  <c r="CV29"/>
  <c r="CW29" s="1"/>
  <c r="CR29"/>
  <c r="CS29" s="1"/>
  <c r="CN29"/>
  <c r="CO29" s="1"/>
  <c r="CJ29"/>
  <c r="CK29" s="1"/>
  <c r="CF29"/>
  <c r="CG29" s="1"/>
  <c r="CA29"/>
  <c r="CB29" s="1"/>
  <c r="BW29"/>
  <c r="BX29" s="1"/>
  <c r="BS29"/>
  <c r="BT29" s="1"/>
  <c r="BO29"/>
  <c r="BP29" s="1"/>
  <c r="BK29"/>
  <c r="BL29" s="1"/>
  <c r="BG29"/>
  <c r="BH29" s="1"/>
  <c r="BC29"/>
  <c r="AX29"/>
  <c r="AY29" s="1"/>
  <c r="AT29"/>
  <c r="AU29" s="1"/>
  <c r="AP29"/>
  <c r="AQ29" s="1"/>
  <c r="AL29"/>
  <c r="AM29" s="1"/>
  <c r="AH29"/>
  <c r="AI29" s="1"/>
  <c r="AC29"/>
  <c r="AD29" s="1"/>
  <c r="AB29"/>
  <c r="AA29"/>
  <c r="Y29"/>
  <c r="Z29" s="1"/>
  <c r="U29"/>
  <c r="V29" s="1"/>
  <c r="Q29"/>
  <c r="R29" s="1"/>
  <c r="M29"/>
  <c r="N29" s="1"/>
  <c r="I29"/>
  <c r="J29" s="1"/>
  <c r="E29"/>
  <c r="D29"/>
  <c r="C29"/>
  <c r="GI29" s="1"/>
  <c r="FS28"/>
  <c r="FT28" s="1"/>
  <c r="FL28"/>
  <c r="FM28" s="1"/>
  <c r="FE28"/>
  <c r="FF28" s="1"/>
  <c r="EX28"/>
  <c r="EY28" s="1"/>
  <c r="ET28"/>
  <c r="EU28" s="1"/>
  <c r="EP28"/>
  <c r="EQ28" s="1"/>
  <c r="EL28"/>
  <c r="EM28" s="1"/>
  <c r="EH28"/>
  <c r="EI28" s="1"/>
  <c r="ED28"/>
  <c r="EE28" s="1"/>
  <c r="DY28"/>
  <c r="DZ28" s="1"/>
  <c r="DU28"/>
  <c r="DV28" s="1"/>
  <c r="DQ28"/>
  <c r="DR28" s="1"/>
  <c r="DM28"/>
  <c r="DN28" s="1"/>
  <c r="DI28"/>
  <c r="DJ28" s="1"/>
  <c r="DE28"/>
  <c r="DF28" s="1"/>
  <c r="CZ28"/>
  <c r="DA28" s="1"/>
  <c r="CV28"/>
  <c r="CW28" s="1"/>
  <c r="CR28"/>
  <c r="CS28" s="1"/>
  <c r="CN28"/>
  <c r="CO28" s="1"/>
  <c r="CJ28"/>
  <c r="CK28" s="1"/>
  <c r="CF28"/>
  <c r="CG28" s="1"/>
  <c r="CA28"/>
  <c r="CB28" s="1"/>
  <c r="BW28"/>
  <c r="BX28" s="1"/>
  <c r="BS28"/>
  <c r="BT28" s="1"/>
  <c r="BO28"/>
  <c r="BP28" s="1"/>
  <c r="BK28"/>
  <c r="BL28" s="1"/>
  <c r="BG28"/>
  <c r="BH28" s="1"/>
  <c r="BC28"/>
  <c r="AX28"/>
  <c r="AY28" s="1"/>
  <c r="AT28"/>
  <c r="AU28" s="1"/>
  <c r="AP28"/>
  <c r="AQ28" s="1"/>
  <c r="AL28"/>
  <c r="AM28" s="1"/>
  <c r="AH28"/>
  <c r="AI28" s="1"/>
  <c r="AC28"/>
  <c r="AD28" s="1"/>
  <c r="AB28"/>
  <c r="AA28"/>
  <c r="Y28"/>
  <c r="Z28" s="1"/>
  <c r="U28"/>
  <c r="V28" s="1"/>
  <c r="Q28"/>
  <c r="R28" s="1"/>
  <c r="M28"/>
  <c r="N28" s="1"/>
  <c r="I28"/>
  <c r="J28" s="1"/>
  <c r="E28"/>
  <c r="D28"/>
  <c r="C28"/>
  <c r="GI28" s="1"/>
  <c r="FS27"/>
  <c r="FT27" s="1"/>
  <c r="FL27"/>
  <c r="FM27" s="1"/>
  <c r="FE27"/>
  <c r="FF27" s="1"/>
  <c r="ET27"/>
  <c r="EU27" s="1"/>
  <c r="EP27"/>
  <c r="EQ27" s="1"/>
  <c r="EL27"/>
  <c r="EM27" s="1"/>
  <c r="EH27"/>
  <c r="EI27" s="1"/>
  <c r="ED27"/>
  <c r="EE27" s="1"/>
  <c r="DU27"/>
  <c r="DV27" s="1"/>
  <c r="DQ27"/>
  <c r="DR27" s="1"/>
  <c r="DM27"/>
  <c r="DN27" s="1"/>
  <c r="DI27"/>
  <c r="DJ27" s="1"/>
  <c r="DE27"/>
  <c r="DF27" s="1"/>
  <c r="CV27"/>
  <c r="CW27" s="1"/>
  <c r="CR27"/>
  <c r="CS27" s="1"/>
  <c r="CN27"/>
  <c r="CO27" s="1"/>
  <c r="CJ27"/>
  <c r="CK27" s="1"/>
  <c r="CF27"/>
  <c r="CG27" s="1"/>
  <c r="BW27"/>
  <c r="BX27" s="1"/>
  <c r="BS27"/>
  <c r="BT27" s="1"/>
  <c r="BO27"/>
  <c r="BP27" s="1"/>
  <c r="BK27"/>
  <c r="BL27" s="1"/>
  <c r="BG27"/>
  <c r="BH27" s="1"/>
  <c r="AX27"/>
  <c r="AY27" s="1"/>
  <c r="AT27"/>
  <c r="AU27" s="1"/>
  <c r="AP27"/>
  <c r="AQ27" s="1"/>
  <c r="AL27"/>
  <c r="AM27" s="1"/>
  <c r="AH27"/>
  <c r="AB27"/>
  <c r="AA27"/>
  <c r="Y27"/>
  <c r="Z27" s="1"/>
  <c r="U27"/>
  <c r="V27" s="1"/>
  <c r="Q27"/>
  <c r="R27" s="1"/>
  <c r="M27"/>
  <c r="N27" s="1"/>
  <c r="I27"/>
  <c r="J27" s="1"/>
  <c r="E27"/>
  <c r="E23" i="27" s="1"/>
  <c r="D27" i="16"/>
  <c r="C27"/>
  <c r="GI27" s="1"/>
  <c r="FS26"/>
  <c r="FT26" s="1"/>
  <c r="FL26"/>
  <c r="FM26" s="1"/>
  <c r="FE26"/>
  <c r="FF26" s="1"/>
  <c r="ET26"/>
  <c r="EU26" s="1"/>
  <c r="EP26"/>
  <c r="EQ26" s="1"/>
  <c r="EL26"/>
  <c r="EM26" s="1"/>
  <c r="EH26"/>
  <c r="EI26" s="1"/>
  <c r="ED26"/>
  <c r="EE26" s="1"/>
  <c r="DU26"/>
  <c r="DV26" s="1"/>
  <c r="DQ26"/>
  <c r="DR26" s="1"/>
  <c r="DM26"/>
  <c r="DN26" s="1"/>
  <c r="DI26"/>
  <c r="DJ26" s="1"/>
  <c r="DE26"/>
  <c r="DF26" s="1"/>
  <c r="CV26"/>
  <c r="CW26" s="1"/>
  <c r="CR26"/>
  <c r="CS26" s="1"/>
  <c r="CN26"/>
  <c r="CO26" s="1"/>
  <c r="CJ26"/>
  <c r="CK26" s="1"/>
  <c r="CF26"/>
  <c r="CG26" s="1"/>
  <c r="BW26"/>
  <c r="BX26" s="1"/>
  <c r="BS26"/>
  <c r="BT26" s="1"/>
  <c r="BO26"/>
  <c r="BP26" s="1"/>
  <c r="BK26"/>
  <c r="BL26" s="1"/>
  <c r="BG26"/>
  <c r="BH26" s="1"/>
  <c r="AX26"/>
  <c r="AY26" s="1"/>
  <c r="AT26"/>
  <c r="AU26" s="1"/>
  <c r="AP26"/>
  <c r="AQ26" s="1"/>
  <c r="AL26"/>
  <c r="AM26" s="1"/>
  <c r="AH26"/>
  <c r="AB26"/>
  <c r="AA26"/>
  <c r="Y26"/>
  <c r="Z26" s="1"/>
  <c r="U26"/>
  <c r="V26" s="1"/>
  <c r="Q26"/>
  <c r="R26" s="1"/>
  <c r="M26"/>
  <c r="N26" s="1"/>
  <c r="I26"/>
  <c r="J26" s="1"/>
  <c r="E26"/>
  <c r="E22" i="27" s="1"/>
  <c r="D26" i="16"/>
  <c r="C26"/>
  <c r="GI26" s="1"/>
  <c r="FS25"/>
  <c r="FT25" s="1"/>
  <c r="FL25"/>
  <c r="FM25" s="1"/>
  <c r="FE25"/>
  <c r="FF25" s="1"/>
  <c r="ET25"/>
  <c r="EU25" s="1"/>
  <c r="EP25"/>
  <c r="EQ25" s="1"/>
  <c r="EL25"/>
  <c r="EM25" s="1"/>
  <c r="EH25"/>
  <c r="EI25" s="1"/>
  <c r="ED25"/>
  <c r="EE25" s="1"/>
  <c r="DU25"/>
  <c r="DV25" s="1"/>
  <c r="DQ25"/>
  <c r="DR25" s="1"/>
  <c r="DM25"/>
  <c r="DN25" s="1"/>
  <c r="DI25"/>
  <c r="DJ25" s="1"/>
  <c r="DE25"/>
  <c r="DF25" s="1"/>
  <c r="CV25"/>
  <c r="CW25" s="1"/>
  <c r="CR25"/>
  <c r="CS25" s="1"/>
  <c r="CN25"/>
  <c r="CO25" s="1"/>
  <c r="CJ25"/>
  <c r="CK25" s="1"/>
  <c r="CF25"/>
  <c r="CG25" s="1"/>
  <c r="BW25"/>
  <c r="BX25" s="1"/>
  <c r="BS25"/>
  <c r="BT25" s="1"/>
  <c r="BO25"/>
  <c r="BP25" s="1"/>
  <c r="BK25"/>
  <c r="BL25" s="1"/>
  <c r="BG25"/>
  <c r="BH25" s="1"/>
  <c r="AX25"/>
  <c r="AY25" s="1"/>
  <c r="AT25"/>
  <c r="AU25" s="1"/>
  <c r="AP25"/>
  <c r="AQ25" s="1"/>
  <c r="AL25"/>
  <c r="AM25" s="1"/>
  <c r="AH25"/>
  <c r="AB25"/>
  <c r="AA25"/>
  <c r="Y25"/>
  <c r="Z25" s="1"/>
  <c r="U25"/>
  <c r="V25" s="1"/>
  <c r="Q25"/>
  <c r="R25" s="1"/>
  <c r="M25"/>
  <c r="N25" s="1"/>
  <c r="I25"/>
  <c r="J25" s="1"/>
  <c r="E25"/>
  <c r="E21" i="27" s="1"/>
  <c r="D25" i="16"/>
  <c r="C25"/>
  <c r="GI25" s="1"/>
  <c r="FS24"/>
  <c r="FT24" s="1"/>
  <c r="FL24"/>
  <c r="FM24" s="1"/>
  <c r="FE24"/>
  <c r="FF24" s="1"/>
  <c r="ET24"/>
  <c r="EU24" s="1"/>
  <c r="EP24"/>
  <c r="EQ24" s="1"/>
  <c r="EL24"/>
  <c r="EM24" s="1"/>
  <c r="EH24"/>
  <c r="EI24" s="1"/>
  <c r="ED24"/>
  <c r="EE24" s="1"/>
  <c r="DU24"/>
  <c r="DV24" s="1"/>
  <c r="DQ24"/>
  <c r="DR24" s="1"/>
  <c r="DM24"/>
  <c r="DN24" s="1"/>
  <c r="DI24"/>
  <c r="DJ24" s="1"/>
  <c r="DE24"/>
  <c r="DF24" s="1"/>
  <c r="CV24"/>
  <c r="CW24" s="1"/>
  <c r="CR24"/>
  <c r="CS24" s="1"/>
  <c r="CN24"/>
  <c r="CO24" s="1"/>
  <c r="CJ24"/>
  <c r="CK24" s="1"/>
  <c r="CF24"/>
  <c r="CG24" s="1"/>
  <c r="BW24"/>
  <c r="BX24" s="1"/>
  <c r="BS24"/>
  <c r="BT24" s="1"/>
  <c r="BO24"/>
  <c r="BP24" s="1"/>
  <c r="BK24"/>
  <c r="BL24" s="1"/>
  <c r="BG24"/>
  <c r="BH24" s="1"/>
  <c r="AX24"/>
  <c r="AY24" s="1"/>
  <c r="AT24"/>
  <c r="AU24" s="1"/>
  <c r="AP24"/>
  <c r="AQ24" s="1"/>
  <c r="AL24"/>
  <c r="AM24" s="1"/>
  <c r="AH24"/>
  <c r="AB24"/>
  <c r="AA24"/>
  <c r="Y24"/>
  <c r="Z24" s="1"/>
  <c r="U24"/>
  <c r="V24" s="1"/>
  <c r="Q24"/>
  <c r="R24" s="1"/>
  <c r="M24"/>
  <c r="N24" s="1"/>
  <c r="I24"/>
  <c r="J24" s="1"/>
  <c r="E24"/>
  <c r="E20" i="27" s="1"/>
  <c r="D24" i="16"/>
  <c r="C24"/>
  <c r="GI24" s="1"/>
  <c r="FS23"/>
  <c r="FT23" s="1"/>
  <c r="FL23"/>
  <c r="FM23" s="1"/>
  <c r="FE23"/>
  <c r="FF23" s="1"/>
  <c r="ET23"/>
  <c r="EU23" s="1"/>
  <c r="EP23"/>
  <c r="EQ23" s="1"/>
  <c r="EL23"/>
  <c r="EM23" s="1"/>
  <c r="EH23"/>
  <c r="EI23" s="1"/>
  <c r="ED23"/>
  <c r="EE23" s="1"/>
  <c r="DU23"/>
  <c r="DV23" s="1"/>
  <c r="DQ23"/>
  <c r="DR23" s="1"/>
  <c r="DM23"/>
  <c r="DN23" s="1"/>
  <c r="DI23"/>
  <c r="DJ23" s="1"/>
  <c r="DE23"/>
  <c r="DF23" s="1"/>
  <c r="CV23"/>
  <c r="CW23" s="1"/>
  <c r="CR23"/>
  <c r="CS23" s="1"/>
  <c r="CN23"/>
  <c r="CO23" s="1"/>
  <c r="CJ23"/>
  <c r="CK23" s="1"/>
  <c r="CF23"/>
  <c r="CG23" s="1"/>
  <c r="BW23"/>
  <c r="BX23" s="1"/>
  <c r="BS23"/>
  <c r="BT23" s="1"/>
  <c r="BO23"/>
  <c r="BP23" s="1"/>
  <c r="BK23"/>
  <c r="BL23" s="1"/>
  <c r="BG23"/>
  <c r="BH23" s="1"/>
  <c r="AX23"/>
  <c r="AY23" s="1"/>
  <c r="AT23"/>
  <c r="AU23" s="1"/>
  <c r="AP23"/>
  <c r="AQ23" s="1"/>
  <c r="AL23"/>
  <c r="AM23" s="1"/>
  <c r="AH23"/>
  <c r="AB23"/>
  <c r="AA23"/>
  <c r="Y23"/>
  <c r="Z23" s="1"/>
  <c r="U23"/>
  <c r="V23" s="1"/>
  <c r="Q23"/>
  <c r="R23" s="1"/>
  <c r="M23"/>
  <c r="N23" s="1"/>
  <c r="I23"/>
  <c r="J23" s="1"/>
  <c r="E23"/>
  <c r="E19" i="27" s="1"/>
  <c r="D23" i="16"/>
  <c r="C23"/>
  <c r="GI23" s="1"/>
  <c r="FS22"/>
  <c r="FT22" s="1"/>
  <c r="FL22"/>
  <c r="FM22" s="1"/>
  <c r="FE22"/>
  <c r="FF22" s="1"/>
  <c r="ET22"/>
  <c r="EU22" s="1"/>
  <c r="EP22"/>
  <c r="EQ22" s="1"/>
  <c r="EL22"/>
  <c r="EM22" s="1"/>
  <c r="EH22"/>
  <c r="EI22" s="1"/>
  <c r="ED22"/>
  <c r="EE22" s="1"/>
  <c r="DU22"/>
  <c r="DV22" s="1"/>
  <c r="DQ22"/>
  <c r="DR22" s="1"/>
  <c r="DM22"/>
  <c r="DN22" s="1"/>
  <c r="DI22"/>
  <c r="DJ22" s="1"/>
  <c r="DE22"/>
  <c r="DF22" s="1"/>
  <c r="CV22"/>
  <c r="CW22" s="1"/>
  <c r="CR22"/>
  <c r="CS22" s="1"/>
  <c r="CN22"/>
  <c r="CO22" s="1"/>
  <c r="CJ22"/>
  <c r="CK22" s="1"/>
  <c r="CF22"/>
  <c r="CG22" s="1"/>
  <c r="BW22"/>
  <c r="BX22" s="1"/>
  <c r="BS22"/>
  <c r="BT22" s="1"/>
  <c r="BO22"/>
  <c r="BP22" s="1"/>
  <c r="BK22"/>
  <c r="BL22" s="1"/>
  <c r="BG22"/>
  <c r="BH22" s="1"/>
  <c r="AX22"/>
  <c r="AY22" s="1"/>
  <c r="AT22"/>
  <c r="AU22" s="1"/>
  <c r="AP22"/>
  <c r="AQ22" s="1"/>
  <c r="AL22"/>
  <c r="AM22" s="1"/>
  <c r="AH22"/>
  <c r="AB22"/>
  <c r="AA22"/>
  <c r="Y22"/>
  <c r="Z22" s="1"/>
  <c r="U22"/>
  <c r="V22" s="1"/>
  <c r="Q22"/>
  <c r="R22" s="1"/>
  <c r="M22"/>
  <c r="N22" s="1"/>
  <c r="I22"/>
  <c r="J22" s="1"/>
  <c r="E22"/>
  <c r="E18" i="27" s="1"/>
  <c r="D22" i="16"/>
  <c r="C22"/>
  <c r="GI22" s="1"/>
  <c r="FS21"/>
  <c r="FT21" s="1"/>
  <c r="FL21"/>
  <c r="FM21" s="1"/>
  <c r="FE21"/>
  <c r="FF21" s="1"/>
  <c r="ET21"/>
  <c r="EU21" s="1"/>
  <c r="EP21"/>
  <c r="EQ21" s="1"/>
  <c r="EL21"/>
  <c r="EM21" s="1"/>
  <c r="EH21"/>
  <c r="EI21" s="1"/>
  <c r="ED21"/>
  <c r="EE21" s="1"/>
  <c r="DU21"/>
  <c r="DV21" s="1"/>
  <c r="DQ21"/>
  <c r="DR21" s="1"/>
  <c r="DM21"/>
  <c r="DN21" s="1"/>
  <c r="DI21"/>
  <c r="DJ21" s="1"/>
  <c r="DE21"/>
  <c r="DF21" s="1"/>
  <c r="CV21"/>
  <c r="CW21" s="1"/>
  <c r="CR21"/>
  <c r="CS21" s="1"/>
  <c r="CN21"/>
  <c r="CO21" s="1"/>
  <c r="CJ21"/>
  <c r="CK21" s="1"/>
  <c r="CF21"/>
  <c r="CG21" s="1"/>
  <c r="BW21"/>
  <c r="BX21" s="1"/>
  <c r="BS21"/>
  <c r="BT21" s="1"/>
  <c r="BO21"/>
  <c r="BP21" s="1"/>
  <c r="BK21"/>
  <c r="BL21" s="1"/>
  <c r="BG21"/>
  <c r="BH21" s="1"/>
  <c r="AX21"/>
  <c r="AY21" s="1"/>
  <c r="AT21"/>
  <c r="AU21" s="1"/>
  <c r="AP21"/>
  <c r="AQ21" s="1"/>
  <c r="AL21"/>
  <c r="AM21" s="1"/>
  <c r="AH21"/>
  <c r="AB21"/>
  <c r="AA21"/>
  <c r="Y21"/>
  <c r="Z21" s="1"/>
  <c r="U21"/>
  <c r="V21" s="1"/>
  <c r="Q21"/>
  <c r="R21" s="1"/>
  <c r="M21"/>
  <c r="N21" s="1"/>
  <c r="I21"/>
  <c r="J21" s="1"/>
  <c r="E21"/>
  <c r="E17" i="27" s="1"/>
  <c r="D21" i="16"/>
  <c r="C21"/>
  <c r="GI21" s="1"/>
  <c r="FS20"/>
  <c r="FT20" s="1"/>
  <c r="FL20"/>
  <c r="FM20" s="1"/>
  <c r="FE20"/>
  <c r="FF20" s="1"/>
  <c r="ET20"/>
  <c r="EU20" s="1"/>
  <c r="EP20"/>
  <c r="EQ20" s="1"/>
  <c r="EL20"/>
  <c r="EM20" s="1"/>
  <c r="EH20"/>
  <c r="EI20" s="1"/>
  <c r="ED20"/>
  <c r="EE20" s="1"/>
  <c r="DU20"/>
  <c r="DV20" s="1"/>
  <c r="DQ20"/>
  <c r="DR20" s="1"/>
  <c r="DM20"/>
  <c r="DN20" s="1"/>
  <c r="DI20"/>
  <c r="DJ20" s="1"/>
  <c r="DE20"/>
  <c r="DF20" s="1"/>
  <c r="CV20"/>
  <c r="CW20" s="1"/>
  <c r="CR20"/>
  <c r="CS20" s="1"/>
  <c r="CN20"/>
  <c r="CO20" s="1"/>
  <c r="CJ20"/>
  <c r="CK20" s="1"/>
  <c r="CF20"/>
  <c r="CG20" s="1"/>
  <c r="BW20"/>
  <c r="BX20" s="1"/>
  <c r="BS20"/>
  <c r="BT20" s="1"/>
  <c r="BO20"/>
  <c r="BP20" s="1"/>
  <c r="BK20"/>
  <c r="BL20" s="1"/>
  <c r="BG20"/>
  <c r="BH20" s="1"/>
  <c r="AX20"/>
  <c r="AY20" s="1"/>
  <c r="AT20"/>
  <c r="AU20" s="1"/>
  <c r="AP20"/>
  <c r="AQ20" s="1"/>
  <c r="AL20"/>
  <c r="AM20" s="1"/>
  <c r="AH20"/>
  <c r="AB20"/>
  <c r="AA20"/>
  <c r="Y20"/>
  <c r="Z20" s="1"/>
  <c r="U20"/>
  <c r="V20" s="1"/>
  <c r="Q20"/>
  <c r="R20" s="1"/>
  <c r="M20"/>
  <c r="N20" s="1"/>
  <c r="I20"/>
  <c r="J20" s="1"/>
  <c r="E20"/>
  <c r="E16" i="27" s="1"/>
  <c r="D20" i="16"/>
  <c r="C20"/>
  <c r="GI20" s="1"/>
  <c r="FS19"/>
  <c r="FT19" s="1"/>
  <c r="FL19"/>
  <c r="FM19" s="1"/>
  <c r="FE19"/>
  <c r="FF19" s="1"/>
  <c r="ET19"/>
  <c r="EU19" s="1"/>
  <c r="EP19"/>
  <c r="EQ19" s="1"/>
  <c r="EL19"/>
  <c r="EM19" s="1"/>
  <c r="EH19"/>
  <c r="EI19" s="1"/>
  <c r="ED19"/>
  <c r="EE19" s="1"/>
  <c r="DU19"/>
  <c r="DV19" s="1"/>
  <c r="DQ19"/>
  <c r="DR19" s="1"/>
  <c r="DM19"/>
  <c r="DN19" s="1"/>
  <c r="DI19"/>
  <c r="DJ19" s="1"/>
  <c r="DE19"/>
  <c r="DF19" s="1"/>
  <c r="CV19"/>
  <c r="CW19" s="1"/>
  <c r="CR19"/>
  <c r="CS19" s="1"/>
  <c r="CN19"/>
  <c r="CO19" s="1"/>
  <c r="CJ19"/>
  <c r="CK19" s="1"/>
  <c r="CF19"/>
  <c r="CG19" s="1"/>
  <c r="BW19"/>
  <c r="BX19" s="1"/>
  <c r="BS19"/>
  <c r="BT19" s="1"/>
  <c r="BO19"/>
  <c r="BP19" s="1"/>
  <c r="BK19"/>
  <c r="BL19" s="1"/>
  <c r="BG19"/>
  <c r="BH19" s="1"/>
  <c r="AX19"/>
  <c r="AY19" s="1"/>
  <c r="AT19"/>
  <c r="AU19" s="1"/>
  <c r="AP19"/>
  <c r="AQ19" s="1"/>
  <c r="AL19"/>
  <c r="AM19" s="1"/>
  <c r="AH19"/>
  <c r="AB19"/>
  <c r="AA19"/>
  <c r="Y19"/>
  <c r="Z19" s="1"/>
  <c r="U19"/>
  <c r="V19" s="1"/>
  <c r="Q19"/>
  <c r="R19" s="1"/>
  <c r="M19"/>
  <c r="N19" s="1"/>
  <c r="I19"/>
  <c r="J19" s="1"/>
  <c r="E19"/>
  <c r="E15" i="27" s="1"/>
  <c r="D19" i="16"/>
  <c r="C19"/>
  <c r="GI19" s="1"/>
  <c r="FS18"/>
  <c r="FT18" s="1"/>
  <c r="FL18"/>
  <c r="FM18" s="1"/>
  <c r="FE18"/>
  <c r="FF18" s="1"/>
  <c r="EU18"/>
  <c r="ET18"/>
  <c r="EQ18"/>
  <c r="EP18"/>
  <c r="EM18"/>
  <c r="EL18"/>
  <c r="EI18"/>
  <c r="EH18"/>
  <c r="EE18"/>
  <c r="ED18"/>
  <c r="EX18" s="1"/>
  <c r="EY18" s="1"/>
  <c r="DU18"/>
  <c r="DV18" s="1"/>
  <c r="DQ18"/>
  <c r="DR18" s="1"/>
  <c r="DM18"/>
  <c r="DN18" s="1"/>
  <c r="DI18"/>
  <c r="DJ18" s="1"/>
  <c r="DE18"/>
  <c r="DY18" s="1"/>
  <c r="DZ18" s="1"/>
  <c r="CV18"/>
  <c r="CW18" s="1"/>
  <c r="CR18"/>
  <c r="CS18" s="1"/>
  <c r="CN18"/>
  <c r="CO18" s="1"/>
  <c r="CJ18"/>
  <c r="CK18" s="1"/>
  <c r="CF18"/>
  <c r="CZ18" s="1"/>
  <c r="DA18" s="1"/>
  <c r="BW18"/>
  <c r="BX18" s="1"/>
  <c r="BS18"/>
  <c r="BT18" s="1"/>
  <c r="BO18"/>
  <c r="BP18" s="1"/>
  <c r="BK18"/>
  <c r="BL18" s="1"/>
  <c r="BG18"/>
  <c r="CA18" s="1"/>
  <c r="CB18" s="1"/>
  <c r="AX18"/>
  <c r="AY18" s="1"/>
  <c r="AT18"/>
  <c r="AU18" s="1"/>
  <c r="AP18"/>
  <c r="AQ18" s="1"/>
  <c r="AL18"/>
  <c r="AM18" s="1"/>
  <c r="AH18"/>
  <c r="AB18"/>
  <c r="AA18"/>
  <c r="Y18"/>
  <c r="Z18" s="1"/>
  <c r="U18"/>
  <c r="V18" s="1"/>
  <c r="Q18"/>
  <c r="R18" s="1"/>
  <c r="M18"/>
  <c r="N18" s="1"/>
  <c r="I18"/>
  <c r="AC18" s="1"/>
  <c r="AD18" s="1"/>
  <c r="E18"/>
  <c r="E14" i="27" s="1"/>
  <c r="D18" i="16"/>
  <c r="C18"/>
  <c r="GF18" s="1"/>
  <c r="FS17"/>
  <c r="FT17" s="1"/>
  <c r="FL17"/>
  <c r="FM17" s="1"/>
  <c r="FE17"/>
  <c r="FF17" s="1"/>
  <c r="ET17"/>
  <c r="EU17" s="1"/>
  <c r="EP17"/>
  <c r="EQ17" s="1"/>
  <c r="EL17"/>
  <c r="EM17" s="1"/>
  <c r="EH17"/>
  <c r="EI17" s="1"/>
  <c r="ED17"/>
  <c r="DU17"/>
  <c r="DV17" s="1"/>
  <c r="DQ17"/>
  <c r="DR17" s="1"/>
  <c r="DM17"/>
  <c r="DN17" s="1"/>
  <c r="DI17"/>
  <c r="DJ17" s="1"/>
  <c r="DE17"/>
  <c r="DY17" s="1"/>
  <c r="DZ17" s="1"/>
  <c r="CV17"/>
  <c r="CW17" s="1"/>
  <c r="CR17"/>
  <c r="CS17" s="1"/>
  <c r="CN17"/>
  <c r="CO17" s="1"/>
  <c r="CJ17"/>
  <c r="CK17" s="1"/>
  <c r="CF17"/>
  <c r="BW17"/>
  <c r="BX17" s="1"/>
  <c r="BS17"/>
  <c r="BT17" s="1"/>
  <c r="BO17"/>
  <c r="BP17" s="1"/>
  <c r="BK17"/>
  <c r="BL17" s="1"/>
  <c r="BG17"/>
  <c r="CA17" s="1"/>
  <c r="CB17" s="1"/>
  <c r="AX17"/>
  <c r="AY17" s="1"/>
  <c r="AT17"/>
  <c r="AU17" s="1"/>
  <c r="AP17"/>
  <c r="AQ17" s="1"/>
  <c r="AL17"/>
  <c r="AM17" s="1"/>
  <c r="AH17"/>
  <c r="AI17" s="1"/>
  <c r="AB17"/>
  <c r="AA17"/>
  <c r="Y17"/>
  <c r="Z17" s="1"/>
  <c r="U17"/>
  <c r="V17" s="1"/>
  <c r="Q17"/>
  <c r="R17" s="1"/>
  <c r="M17"/>
  <c r="N17" s="1"/>
  <c r="I17"/>
  <c r="AC17" s="1"/>
  <c r="AD17" s="1"/>
  <c r="E17"/>
  <c r="E13" i="27" s="1"/>
  <c r="D17" i="16"/>
  <c r="C17"/>
  <c r="GI17" s="1"/>
  <c r="FS16"/>
  <c r="FT16" s="1"/>
  <c r="FL16"/>
  <c r="FM16" s="1"/>
  <c r="FE16"/>
  <c r="FF16" s="1"/>
  <c r="ET16"/>
  <c r="EU16" s="1"/>
  <c r="EP16"/>
  <c r="EQ16" s="1"/>
  <c r="EL16"/>
  <c r="EM16" s="1"/>
  <c r="EH16"/>
  <c r="EI16" s="1"/>
  <c r="ED16"/>
  <c r="EX16" s="1"/>
  <c r="EY16" s="1"/>
  <c r="DU16"/>
  <c r="DV16" s="1"/>
  <c r="DQ16"/>
  <c r="DR16" s="1"/>
  <c r="DM16"/>
  <c r="DN16" s="1"/>
  <c r="DI16"/>
  <c r="DJ16" s="1"/>
  <c r="DE16"/>
  <c r="CV16"/>
  <c r="CW16" s="1"/>
  <c r="CR16"/>
  <c r="CS16" s="1"/>
  <c r="CN16"/>
  <c r="CO16" s="1"/>
  <c r="CJ16"/>
  <c r="CK16" s="1"/>
  <c r="CF16"/>
  <c r="CZ16" s="1"/>
  <c r="DA16" s="1"/>
  <c r="BW16"/>
  <c r="BX16" s="1"/>
  <c r="BS16"/>
  <c r="BT16" s="1"/>
  <c r="BO16"/>
  <c r="BP16" s="1"/>
  <c r="BK16"/>
  <c r="BL16" s="1"/>
  <c r="BG16"/>
  <c r="CA16" s="1"/>
  <c r="CB16" s="1"/>
  <c r="AY16"/>
  <c r="AX16"/>
  <c r="AU16"/>
  <c r="AT16"/>
  <c r="AQ16"/>
  <c r="AP16"/>
  <c r="AM16"/>
  <c r="AL16"/>
  <c r="AI16"/>
  <c r="AH16"/>
  <c r="BC16" s="1"/>
  <c r="AB16"/>
  <c r="AA16"/>
  <c r="Z16"/>
  <c r="Y16"/>
  <c r="V16"/>
  <c r="U16"/>
  <c r="R16"/>
  <c r="Q16"/>
  <c r="N16"/>
  <c r="M16"/>
  <c r="J16"/>
  <c r="I16"/>
  <c r="AC16" s="1"/>
  <c r="AD16" s="1"/>
  <c r="E16"/>
  <c r="D16"/>
  <c r="C16"/>
  <c r="GI16" s="1"/>
  <c r="FS15"/>
  <c r="FT15" s="1"/>
  <c r="FL15"/>
  <c r="FM15" s="1"/>
  <c r="FE15"/>
  <c r="FF15" s="1"/>
  <c r="ET15"/>
  <c r="EU15" s="1"/>
  <c r="EP15"/>
  <c r="EQ15" s="1"/>
  <c r="EL15"/>
  <c r="EM15" s="1"/>
  <c r="EH15"/>
  <c r="EI15" s="1"/>
  <c r="ED15"/>
  <c r="EX15" s="1"/>
  <c r="EY15" s="1"/>
  <c r="DU15"/>
  <c r="DV15" s="1"/>
  <c r="DQ15"/>
  <c r="DR15" s="1"/>
  <c r="DM15"/>
  <c r="DN15" s="1"/>
  <c r="DI15"/>
  <c r="DJ15" s="1"/>
  <c r="DE15"/>
  <c r="DY15" s="1"/>
  <c r="DZ15" s="1"/>
  <c r="CV15"/>
  <c r="CW15" s="1"/>
  <c r="CR15"/>
  <c r="CS15" s="1"/>
  <c r="CN15"/>
  <c r="CO15" s="1"/>
  <c r="CJ15"/>
  <c r="CK15" s="1"/>
  <c r="CF15"/>
  <c r="CZ15" s="1"/>
  <c r="DA15" s="1"/>
  <c r="BW15"/>
  <c r="BX15" s="1"/>
  <c r="BS15"/>
  <c r="BT15" s="1"/>
  <c r="BO15"/>
  <c r="BP15" s="1"/>
  <c r="BK15"/>
  <c r="BL15" s="1"/>
  <c r="BG15"/>
  <c r="CA15" s="1"/>
  <c r="CB15" s="1"/>
  <c r="AY15"/>
  <c r="AX15"/>
  <c r="AU15"/>
  <c r="AT15"/>
  <c r="AQ15"/>
  <c r="AP15"/>
  <c r="AM15"/>
  <c r="AL15"/>
  <c r="AI15"/>
  <c r="AH15"/>
  <c r="BC15" s="1"/>
  <c r="AB15"/>
  <c r="AA15"/>
  <c r="Z15"/>
  <c r="Y15"/>
  <c r="V15"/>
  <c r="U15"/>
  <c r="R15"/>
  <c r="Q15"/>
  <c r="N15"/>
  <c r="M15"/>
  <c r="J15"/>
  <c r="I15"/>
  <c r="AC15" s="1"/>
  <c r="AD15" s="1"/>
  <c r="E15"/>
  <c r="D15"/>
  <c r="C15"/>
  <c r="GI15" s="1"/>
  <c r="FS14"/>
  <c r="FT14" s="1"/>
  <c r="FL14"/>
  <c r="FM14" s="1"/>
  <c r="FE14"/>
  <c r="FF14" s="1"/>
  <c r="ET14"/>
  <c r="EU14" s="1"/>
  <c r="EP14"/>
  <c r="EQ14" s="1"/>
  <c r="EL14"/>
  <c r="EM14" s="1"/>
  <c r="EH14"/>
  <c r="EI14" s="1"/>
  <c r="ED14"/>
  <c r="EX14" s="1"/>
  <c r="EY14" s="1"/>
  <c r="DU14"/>
  <c r="DV14" s="1"/>
  <c r="DQ14"/>
  <c r="DR14" s="1"/>
  <c r="DM14"/>
  <c r="DN14" s="1"/>
  <c r="DI14"/>
  <c r="DJ14" s="1"/>
  <c r="DE14"/>
  <c r="DY14" s="1"/>
  <c r="DZ14" s="1"/>
  <c r="CV14"/>
  <c r="CW14" s="1"/>
  <c r="CR14"/>
  <c r="CS14" s="1"/>
  <c r="CN14"/>
  <c r="CO14" s="1"/>
  <c r="CJ14"/>
  <c r="CK14" s="1"/>
  <c r="CF14"/>
  <c r="CZ14" s="1"/>
  <c r="DA14" s="1"/>
  <c r="BW14"/>
  <c r="BX14" s="1"/>
  <c r="BS14"/>
  <c r="BT14" s="1"/>
  <c r="BO14"/>
  <c r="BP14" s="1"/>
  <c r="BK14"/>
  <c r="BL14" s="1"/>
  <c r="BG14"/>
  <c r="CA14" s="1"/>
  <c r="CB14" s="1"/>
  <c r="AY14"/>
  <c r="AX14"/>
  <c r="AU14"/>
  <c r="AT14"/>
  <c r="AQ14"/>
  <c r="AP14"/>
  <c r="AM14"/>
  <c r="AL14"/>
  <c r="AI14"/>
  <c r="AH14"/>
  <c r="BC14" s="1"/>
  <c r="AB14"/>
  <c r="AA14"/>
  <c r="Z14"/>
  <c r="Y14"/>
  <c r="V14"/>
  <c r="U14"/>
  <c r="R14"/>
  <c r="Q14"/>
  <c r="N14"/>
  <c r="M14"/>
  <c r="J14"/>
  <c r="I14"/>
  <c r="AC14" s="1"/>
  <c r="AD14" s="1"/>
  <c r="E14"/>
  <c r="D14"/>
  <c r="C14"/>
  <c r="GI14" s="1"/>
  <c r="FS13"/>
  <c r="FT13" s="1"/>
  <c r="FL13"/>
  <c r="FM13" s="1"/>
  <c r="FE13"/>
  <c r="FF13" s="1"/>
  <c r="ET13"/>
  <c r="EU13" s="1"/>
  <c r="EP13"/>
  <c r="EQ13" s="1"/>
  <c r="EL13"/>
  <c r="EM13" s="1"/>
  <c r="EH13"/>
  <c r="EI13" s="1"/>
  <c r="ED13"/>
  <c r="EX13" s="1"/>
  <c r="EY13" s="1"/>
  <c r="DU13"/>
  <c r="DV13" s="1"/>
  <c r="DQ13"/>
  <c r="DR13" s="1"/>
  <c r="DM13"/>
  <c r="DN13" s="1"/>
  <c r="DI13"/>
  <c r="DJ13" s="1"/>
  <c r="DE13"/>
  <c r="DY13" s="1"/>
  <c r="DZ13" s="1"/>
  <c r="CV13"/>
  <c r="CW13" s="1"/>
  <c r="CR13"/>
  <c r="CS13" s="1"/>
  <c r="CN13"/>
  <c r="CO13" s="1"/>
  <c r="CJ13"/>
  <c r="CK13" s="1"/>
  <c r="CF13"/>
  <c r="CZ13" s="1"/>
  <c r="DA13" s="1"/>
  <c r="BW13"/>
  <c r="BX13" s="1"/>
  <c r="BS13"/>
  <c r="BT13" s="1"/>
  <c r="BO13"/>
  <c r="BP13" s="1"/>
  <c r="BK13"/>
  <c r="BL13" s="1"/>
  <c r="BG13"/>
  <c r="CA13" s="1"/>
  <c r="CB13" s="1"/>
  <c r="AY13"/>
  <c r="AX13"/>
  <c r="AU13"/>
  <c r="AT13"/>
  <c r="AQ13"/>
  <c r="AP13"/>
  <c r="AM13"/>
  <c r="AL13"/>
  <c r="AI13"/>
  <c r="AH13"/>
  <c r="BB13" s="1"/>
  <c r="BC13" s="1"/>
  <c r="AB13"/>
  <c r="AA13"/>
  <c r="Z13"/>
  <c r="Y13"/>
  <c r="V13"/>
  <c r="U13"/>
  <c r="R13"/>
  <c r="Q13"/>
  <c r="N13"/>
  <c r="M13"/>
  <c r="J13"/>
  <c r="I13"/>
  <c r="AC13" s="1"/>
  <c r="AD13" s="1"/>
  <c r="E13"/>
  <c r="D13"/>
  <c r="C13"/>
  <c r="GI13" s="1"/>
  <c r="AC12"/>
  <c r="AB12"/>
  <c r="GH11"/>
  <c r="GG11"/>
  <c r="GF11"/>
  <c r="GE11"/>
  <c r="GD11"/>
  <c r="GC11"/>
  <c r="GB11"/>
  <c r="GA11"/>
  <c r="FZ11"/>
  <c r="FY11"/>
  <c r="FX11"/>
  <c r="FW11"/>
  <c r="FV11"/>
  <c r="FP8"/>
  <c r="FI8"/>
  <c r="FB8"/>
  <c r="ER8"/>
  <c r="DS8"/>
  <c r="CT8"/>
  <c r="BU8"/>
  <c r="AV8"/>
  <c r="W8"/>
  <c r="P7"/>
  <c r="B22" i="17" s="1"/>
  <c r="D7" i="16"/>
  <c r="W6"/>
  <c r="D6"/>
  <c r="EA117" i="13"/>
  <c r="DB117"/>
  <c r="CC117"/>
  <c r="BD117"/>
  <c r="AE117"/>
  <c r="F117"/>
  <c r="EA116"/>
  <c r="DB116"/>
  <c r="CC116"/>
  <c r="BD116"/>
  <c r="AE116"/>
  <c r="F116"/>
  <c r="EA115"/>
  <c r="DB115"/>
  <c r="CC115"/>
  <c r="BD115"/>
  <c r="AE115"/>
  <c r="F115"/>
  <c r="EA114"/>
  <c r="DB114"/>
  <c r="CC114"/>
  <c r="BD114"/>
  <c r="AE114"/>
  <c r="F114"/>
  <c r="EA113"/>
  <c r="DB113"/>
  <c r="CC113"/>
  <c r="BD113"/>
  <c r="AE113"/>
  <c r="F113"/>
  <c r="FS112"/>
  <c r="FT112" s="1"/>
  <c r="FL112"/>
  <c r="FM112" s="1"/>
  <c r="FE112"/>
  <c r="FF112" s="1"/>
  <c r="EX112"/>
  <c r="EY112" s="1"/>
  <c r="ET112"/>
  <c r="EU112" s="1"/>
  <c r="EP112"/>
  <c r="EQ112" s="1"/>
  <c r="EL112"/>
  <c r="EM112" s="1"/>
  <c r="EH112"/>
  <c r="EI112" s="1"/>
  <c r="ED112"/>
  <c r="EE112" s="1"/>
  <c r="DY112"/>
  <c r="DZ112" s="1"/>
  <c r="DU112"/>
  <c r="DV112" s="1"/>
  <c r="DQ112"/>
  <c r="DR112" s="1"/>
  <c r="DM112"/>
  <c r="DN112" s="1"/>
  <c r="DI112"/>
  <c r="DJ112" s="1"/>
  <c r="DE112"/>
  <c r="DF112" s="1"/>
  <c r="CZ112"/>
  <c r="DA112" s="1"/>
  <c r="CV112"/>
  <c r="CW112" s="1"/>
  <c r="CR112"/>
  <c r="CS112" s="1"/>
  <c r="CN112"/>
  <c r="CO112" s="1"/>
  <c r="CJ112"/>
  <c r="CK112" s="1"/>
  <c r="CF112"/>
  <c r="CG112" s="1"/>
  <c r="CA112"/>
  <c r="CB112" s="1"/>
  <c r="BW112"/>
  <c r="BX112" s="1"/>
  <c r="BS112"/>
  <c r="BT112" s="1"/>
  <c r="BO112"/>
  <c r="BP112" s="1"/>
  <c r="BK112"/>
  <c r="BL112" s="1"/>
  <c r="BG112"/>
  <c r="BH112" s="1"/>
  <c r="BB112"/>
  <c r="BC112" s="1"/>
  <c r="AX112"/>
  <c r="AY112" s="1"/>
  <c r="AT112"/>
  <c r="AU112" s="1"/>
  <c r="AP112"/>
  <c r="AQ112" s="1"/>
  <c r="AL112"/>
  <c r="AM112" s="1"/>
  <c r="AH112"/>
  <c r="AI112" s="1"/>
  <c r="AC112"/>
  <c r="AD112" s="1"/>
  <c r="AB112"/>
  <c r="AA112"/>
  <c r="Y112"/>
  <c r="Z112" s="1"/>
  <c r="U112"/>
  <c r="V112" s="1"/>
  <c r="Q112"/>
  <c r="R112" s="1"/>
  <c r="M112"/>
  <c r="N112" s="1"/>
  <c r="I112"/>
  <c r="J112" s="1"/>
  <c r="E112"/>
  <c r="D112"/>
  <c r="C112"/>
  <c r="GH112" s="1"/>
  <c r="GG208" i="5" s="1"/>
  <c r="FS111" i="13"/>
  <c r="FT111" s="1"/>
  <c r="FL111"/>
  <c r="FM111" s="1"/>
  <c r="FE111"/>
  <c r="FF111" s="1"/>
  <c r="EX111"/>
  <c r="EY111" s="1"/>
  <c r="ET111"/>
  <c r="EU111" s="1"/>
  <c r="EP111"/>
  <c r="EQ111" s="1"/>
  <c r="EL111"/>
  <c r="EM111" s="1"/>
  <c r="EH111"/>
  <c r="EI111" s="1"/>
  <c r="ED111"/>
  <c r="EE111" s="1"/>
  <c r="DY111"/>
  <c r="DZ111" s="1"/>
  <c r="DU111"/>
  <c r="DV111" s="1"/>
  <c r="DQ111"/>
  <c r="DR111" s="1"/>
  <c r="DM111"/>
  <c r="DN111" s="1"/>
  <c r="DI111"/>
  <c r="DJ111" s="1"/>
  <c r="DE111"/>
  <c r="DF111" s="1"/>
  <c r="CZ111"/>
  <c r="DA111" s="1"/>
  <c r="CV111"/>
  <c r="CW111" s="1"/>
  <c r="CR111"/>
  <c r="CS111" s="1"/>
  <c r="CN111"/>
  <c r="CO111" s="1"/>
  <c r="CJ111"/>
  <c r="CK111" s="1"/>
  <c r="CF111"/>
  <c r="CG111" s="1"/>
  <c r="CA111"/>
  <c r="CB111" s="1"/>
  <c r="BW111"/>
  <c r="BX111" s="1"/>
  <c r="BS111"/>
  <c r="BT111" s="1"/>
  <c r="BO111"/>
  <c r="BP111" s="1"/>
  <c r="BK111"/>
  <c r="BL111" s="1"/>
  <c r="BG111"/>
  <c r="BH111" s="1"/>
  <c r="BB111"/>
  <c r="BC111" s="1"/>
  <c r="AY111"/>
  <c r="AX111"/>
  <c r="AU111"/>
  <c r="AT111"/>
  <c r="AQ111"/>
  <c r="AP111"/>
  <c r="AM111"/>
  <c r="AL111"/>
  <c r="AI111"/>
  <c r="AH111"/>
  <c r="AD111"/>
  <c r="AC111"/>
  <c r="AB111"/>
  <c r="AA111"/>
  <c r="Z111"/>
  <c r="Y111"/>
  <c r="V111"/>
  <c r="U111"/>
  <c r="R111"/>
  <c r="Q111"/>
  <c r="N111"/>
  <c r="M111"/>
  <c r="J111"/>
  <c r="I111"/>
  <c r="E111"/>
  <c r="D111"/>
  <c r="C111"/>
  <c r="GH111" s="1"/>
  <c r="GG207" i="5" s="1"/>
  <c r="FS110" i="13"/>
  <c r="FT110" s="1"/>
  <c r="FL110"/>
  <c r="FM110" s="1"/>
  <c r="FE110"/>
  <c r="FF110" s="1"/>
  <c r="EX110"/>
  <c r="EY110" s="1"/>
  <c r="ET110"/>
  <c r="EU110" s="1"/>
  <c r="EP110"/>
  <c r="EQ110" s="1"/>
  <c r="EL110"/>
  <c r="EM110" s="1"/>
  <c r="EH110"/>
  <c r="EI110" s="1"/>
  <c r="ED110"/>
  <c r="EE110" s="1"/>
  <c r="DY110"/>
  <c r="DZ110" s="1"/>
  <c r="DU110"/>
  <c r="DV110" s="1"/>
  <c r="DQ110"/>
  <c r="DR110" s="1"/>
  <c r="DM110"/>
  <c r="DN110" s="1"/>
  <c r="DI110"/>
  <c r="DJ110" s="1"/>
  <c r="DE110"/>
  <c r="DF110" s="1"/>
  <c r="CZ110"/>
  <c r="DA110" s="1"/>
  <c r="CV110"/>
  <c r="CW110" s="1"/>
  <c r="CR110"/>
  <c r="CS110" s="1"/>
  <c r="CN110"/>
  <c r="CO110" s="1"/>
  <c r="CJ110"/>
  <c r="CK110" s="1"/>
  <c r="CF110"/>
  <c r="CG110" s="1"/>
  <c r="CA110"/>
  <c r="CB110" s="1"/>
  <c r="BW110"/>
  <c r="BX110" s="1"/>
  <c r="BS110"/>
  <c r="BT110" s="1"/>
  <c r="BO110"/>
  <c r="BP110" s="1"/>
  <c r="BK110"/>
  <c r="BL110" s="1"/>
  <c r="BG110"/>
  <c r="BH110" s="1"/>
  <c r="BB110"/>
  <c r="BC110" s="1"/>
  <c r="AY110"/>
  <c r="AX110"/>
  <c r="AU110"/>
  <c r="AT110"/>
  <c r="AQ110"/>
  <c r="AP110"/>
  <c r="AM110"/>
  <c r="AL110"/>
  <c r="AI110"/>
  <c r="AH110"/>
  <c r="AD110"/>
  <c r="AC110"/>
  <c r="AB110"/>
  <c r="AA110"/>
  <c r="Z110"/>
  <c r="Y110"/>
  <c r="V110"/>
  <c r="U110"/>
  <c r="R110"/>
  <c r="Q110"/>
  <c r="N110"/>
  <c r="M110"/>
  <c r="J110"/>
  <c r="I110"/>
  <c r="E110"/>
  <c r="D110"/>
  <c r="C110"/>
  <c r="GH110" s="1"/>
  <c r="GG206" i="5" s="1"/>
  <c r="FS109" i="13"/>
  <c r="FT109" s="1"/>
  <c r="FL109"/>
  <c r="FM109" s="1"/>
  <c r="FE109"/>
  <c r="FF109" s="1"/>
  <c r="EX109"/>
  <c r="EY109" s="1"/>
  <c r="ET109"/>
  <c r="EU109" s="1"/>
  <c r="EP109"/>
  <c r="EQ109" s="1"/>
  <c r="EL109"/>
  <c r="EM109" s="1"/>
  <c r="EH109"/>
  <c r="EI109" s="1"/>
  <c r="ED109"/>
  <c r="EE109" s="1"/>
  <c r="DY109"/>
  <c r="DZ109" s="1"/>
  <c r="DU109"/>
  <c r="DV109" s="1"/>
  <c r="DQ109"/>
  <c r="DR109" s="1"/>
  <c r="DM109"/>
  <c r="DN109" s="1"/>
  <c r="DI109"/>
  <c r="DJ109" s="1"/>
  <c r="DE109"/>
  <c r="DF109" s="1"/>
  <c r="CZ109"/>
  <c r="DA109" s="1"/>
  <c r="CV109"/>
  <c r="CW109" s="1"/>
  <c r="CR109"/>
  <c r="CS109" s="1"/>
  <c r="CN109"/>
  <c r="CO109" s="1"/>
  <c r="CJ109"/>
  <c r="CK109" s="1"/>
  <c r="CF109"/>
  <c r="CG109" s="1"/>
  <c r="CA109"/>
  <c r="CB109" s="1"/>
  <c r="BW109"/>
  <c r="BX109" s="1"/>
  <c r="BS109"/>
  <c r="BT109" s="1"/>
  <c r="BO109"/>
  <c r="BP109" s="1"/>
  <c r="BK109"/>
  <c r="BL109" s="1"/>
  <c r="BG109"/>
  <c r="BH109" s="1"/>
  <c r="BB109"/>
  <c r="BC109" s="1"/>
  <c r="AY109"/>
  <c r="AX109"/>
  <c r="AU109"/>
  <c r="AT109"/>
  <c r="AQ109"/>
  <c r="AP109"/>
  <c r="AM109"/>
  <c r="AL109"/>
  <c r="AI109"/>
  <c r="AH109"/>
  <c r="AD109"/>
  <c r="AC109"/>
  <c r="AB109"/>
  <c r="AA109"/>
  <c r="Z109"/>
  <c r="Y109"/>
  <c r="V109"/>
  <c r="U109"/>
  <c r="R109"/>
  <c r="Q109"/>
  <c r="N109"/>
  <c r="M109"/>
  <c r="J109"/>
  <c r="I109"/>
  <c r="E109"/>
  <c r="D109"/>
  <c r="C109"/>
  <c r="GH109" s="1"/>
  <c r="GG205" i="5" s="1"/>
  <c r="FS108" i="13"/>
  <c r="FT108" s="1"/>
  <c r="FL108"/>
  <c r="FM108" s="1"/>
  <c r="FE108"/>
  <c r="FF108" s="1"/>
  <c r="EX108"/>
  <c r="EY108" s="1"/>
  <c r="ET108"/>
  <c r="EU108" s="1"/>
  <c r="EP108"/>
  <c r="EQ108" s="1"/>
  <c r="EL108"/>
  <c r="EM108" s="1"/>
  <c r="EH108"/>
  <c r="EI108" s="1"/>
  <c r="ED108"/>
  <c r="EE108" s="1"/>
  <c r="DY108"/>
  <c r="DZ108" s="1"/>
  <c r="DU108"/>
  <c r="DV108" s="1"/>
  <c r="DQ108"/>
  <c r="DR108" s="1"/>
  <c r="DM108"/>
  <c r="DN108" s="1"/>
  <c r="DI108"/>
  <c r="DJ108" s="1"/>
  <c r="DE108"/>
  <c r="DF108" s="1"/>
  <c r="CZ108"/>
  <c r="DA108" s="1"/>
  <c r="CV108"/>
  <c r="CW108" s="1"/>
  <c r="CR108"/>
  <c r="CS108" s="1"/>
  <c r="CN108"/>
  <c r="CO108" s="1"/>
  <c r="CJ108"/>
  <c r="CK108" s="1"/>
  <c r="CF108"/>
  <c r="CG108" s="1"/>
  <c r="CA108"/>
  <c r="CB108" s="1"/>
  <c r="BW108"/>
  <c r="BX108" s="1"/>
  <c r="BS108"/>
  <c r="BT108" s="1"/>
  <c r="BO108"/>
  <c r="BP108" s="1"/>
  <c r="BK108"/>
  <c r="BL108" s="1"/>
  <c r="BG108"/>
  <c r="BH108" s="1"/>
  <c r="BB108"/>
  <c r="BC108" s="1"/>
  <c r="AY108"/>
  <c r="AX108"/>
  <c r="AU108"/>
  <c r="AT108"/>
  <c r="AQ108"/>
  <c r="AP108"/>
  <c r="AM108"/>
  <c r="AL108"/>
  <c r="AI108"/>
  <c r="AH108"/>
  <c r="AD108"/>
  <c r="AC108"/>
  <c r="AB108"/>
  <c r="AA108"/>
  <c r="Z108"/>
  <c r="Y108"/>
  <c r="V108"/>
  <c r="U108"/>
  <c r="R108"/>
  <c r="Q108"/>
  <c r="N108"/>
  <c r="M108"/>
  <c r="J108"/>
  <c r="I108"/>
  <c r="E108"/>
  <c r="D108"/>
  <c r="C108"/>
  <c r="GH108" s="1"/>
  <c r="GG204" i="5" s="1"/>
  <c r="FS107" i="13"/>
  <c r="FT107" s="1"/>
  <c r="FL107"/>
  <c r="FM107" s="1"/>
  <c r="FE107"/>
  <c r="FF107" s="1"/>
  <c r="EX107"/>
  <c r="EY107" s="1"/>
  <c r="ET107"/>
  <c r="EU107" s="1"/>
  <c r="EP107"/>
  <c r="EQ107" s="1"/>
  <c r="EL107"/>
  <c r="EM107" s="1"/>
  <c r="EH107"/>
  <c r="EI107" s="1"/>
  <c r="ED107"/>
  <c r="EE107" s="1"/>
  <c r="DY107"/>
  <c r="DZ107" s="1"/>
  <c r="DU107"/>
  <c r="DV107" s="1"/>
  <c r="DQ107"/>
  <c r="DR107" s="1"/>
  <c r="DM107"/>
  <c r="DN107" s="1"/>
  <c r="DI107"/>
  <c r="DJ107" s="1"/>
  <c r="DE107"/>
  <c r="DF107" s="1"/>
  <c r="CZ107"/>
  <c r="DA107" s="1"/>
  <c r="CV107"/>
  <c r="CW107" s="1"/>
  <c r="CR107"/>
  <c r="CS107" s="1"/>
  <c r="CN107"/>
  <c r="CO107" s="1"/>
  <c r="CJ107"/>
  <c r="CK107" s="1"/>
  <c r="CF107"/>
  <c r="CG107" s="1"/>
  <c r="CA107"/>
  <c r="CB107" s="1"/>
  <c r="BW107"/>
  <c r="BX107" s="1"/>
  <c r="BS107"/>
  <c r="BT107" s="1"/>
  <c r="BO107"/>
  <c r="BP107" s="1"/>
  <c r="BK107"/>
  <c r="BL107" s="1"/>
  <c r="BG107"/>
  <c r="BH107" s="1"/>
  <c r="BB107"/>
  <c r="BC107" s="1"/>
  <c r="AY107"/>
  <c r="AX107"/>
  <c r="AU107"/>
  <c r="AT107"/>
  <c r="AQ107"/>
  <c r="AP107"/>
  <c r="AM107"/>
  <c r="AL107"/>
  <c r="AI107"/>
  <c r="AH107"/>
  <c r="AD107"/>
  <c r="AC107"/>
  <c r="AB107"/>
  <c r="AA107"/>
  <c r="Z107"/>
  <c r="Y107"/>
  <c r="V107"/>
  <c r="U107"/>
  <c r="R107"/>
  <c r="Q107"/>
  <c r="N107"/>
  <c r="M107"/>
  <c r="J107"/>
  <c r="I107"/>
  <c r="E107"/>
  <c r="D107"/>
  <c r="C107"/>
  <c r="GH107" s="1"/>
  <c r="GG203" i="5" s="1"/>
  <c r="FS106" i="13"/>
  <c r="FT106" s="1"/>
  <c r="FL106"/>
  <c r="FM106" s="1"/>
  <c r="FE106"/>
  <c r="FF106" s="1"/>
  <c r="EX106"/>
  <c r="EY106" s="1"/>
  <c r="ET106"/>
  <c r="EU106" s="1"/>
  <c r="EP106"/>
  <c r="EQ106" s="1"/>
  <c r="EL106"/>
  <c r="EM106" s="1"/>
  <c r="EH106"/>
  <c r="EI106" s="1"/>
  <c r="ED106"/>
  <c r="EE106" s="1"/>
  <c r="DY106"/>
  <c r="DZ106" s="1"/>
  <c r="DU106"/>
  <c r="DV106" s="1"/>
  <c r="DQ106"/>
  <c r="DR106" s="1"/>
  <c r="DM106"/>
  <c r="DN106" s="1"/>
  <c r="DI106"/>
  <c r="DJ106" s="1"/>
  <c r="DE106"/>
  <c r="DF106" s="1"/>
  <c r="CZ106"/>
  <c r="DA106" s="1"/>
  <c r="CV106"/>
  <c r="CW106" s="1"/>
  <c r="CR106"/>
  <c r="CS106" s="1"/>
  <c r="CN106"/>
  <c r="CO106" s="1"/>
  <c r="CJ106"/>
  <c r="CK106" s="1"/>
  <c r="CF106"/>
  <c r="CG106" s="1"/>
  <c r="CA106"/>
  <c r="CB106" s="1"/>
  <c r="BW106"/>
  <c r="BX106" s="1"/>
  <c r="BS106"/>
  <c r="BT106" s="1"/>
  <c r="BO106"/>
  <c r="BP106" s="1"/>
  <c r="BK106"/>
  <c r="BL106" s="1"/>
  <c r="BG106"/>
  <c r="BH106" s="1"/>
  <c r="BB106"/>
  <c r="BC106" s="1"/>
  <c r="AY106"/>
  <c r="AX106"/>
  <c r="AU106"/>
  <c r="AT106"/>
  <c r="AQ106"/>
  <c r="AP106"/>
  <c r="AM106"/>
  <c r="AL106"/>
  <c r="AI106"/>
  <c r="AH106"/>
  <c r="AD106"/>
  <c r="AC106"/>
  <c r="AB106"/>
  <c r="AA106"/>
  <c r="Z106"/>
  <c r="Y106"/>
  <c r="V106"/>
  <c r="U106"/>
  <c r="R106"/>
  <c r="Q106"/>
  <c r="N106"/>
  <c r="M106"/>
  <c r="J106"/>
  <c r="I106"/>
  <c r="E106"/>
  <c r="D106"/>
  <c r="C106"/>
  <c r="GH106" s="1"/>
  <c r="GG202" i="5" s="1"/>
  <c r="FS105" i="13"/>
  <c r="FT105" s="1"/>
  <c r="FL105"/>
  <c r="FM105" s="1"/>
  <c r="FE105"/>
  <c r="FF105" s="1"/>
  <c r="EX105"/>
  <c r="EY105" s="1"/>
  <c r="ET105"/>
  <c r="EU105" s="1"/>
  <c r="EP105"/>
  <c r="EQ105" s="1"/>
  <c r="EL105"/>
  <c r="EM105" s="1"/>
  <c r="EH105"/>
  <c r="EI105" s="1"/>
  <c r="ED105"/>
  <c r="EE105" s="1"/>
  <c r="DY105"/>
  <c r="DZ105" s="1"/>
  <c r="DU105"/>
  <c r="DV105" s="1"/>
  <c r="DQ105"/>
  <c r="DR105" s="1"/>
  <c r="DM105"/>
  <c r="DN105" s="1"/>
  <c r="DI105"/>
  <c r="DJ105" s="1"/>
  <c r="DE105"/>
  <c r="DF105" s="1"/>
  <c r="CZ105"/>
  <c r="DA105" s="1"/>
  <c r="CV105"/>
  <c r="CW105" s="1"/>
  <c r="CR105"/>
  <c r="CS105" s="1"/>
  <c r="CN105"/>
  <c r="CO105" s="1"/>
  <c r="CJ105"/>
  <c r="CK105" s="1"/>
  <c r="CF105"/>
  <c r="CG105" s="1"/>
  <c r="CA105"/>
  <c r="CB105" s="1"/>
  <c r="BW105"/>
  <c r="BX105" s="1"/>
  <c r="BS105"/>
  <c r="BT105" s="1"/>
  <c r="BO105"/>
  <c r="BP105" s="1"/>
  <c r="BK105"/>
  <c r="BL105" s="1"/>
  <c r="BG105"/>
  <c r="BH105" s="1"/>
  <c r="BB105"/>
  <c r="BC105" s="1"/>
  <c r="AY105"/>
  <c r="AX105"/>
  <c r="AU105"/>
  <c r="AT105"/>
  <c r="AQ105"/>
  <c r="AP105"/>
  <c r="AM105"/>
  <c r="AL105"/>
  <c r="AI105"/>
  <c r="AH105"/>
  <c r="AD105"/>
  <c r="AC105"/>
  <c r="AB105"/>
  <c r="AA105"/>
  <c r="Z105"/>
  <c r="Y105"/>
  <c r="V105"/>
  <c r="U105"/>
  <c r="R105"/>
  <c r="Q105"/>
  <c r="N105"/>
  <c r="M105"/>
  <c r="J105"/>
  <c r="I105"/>
  <c r="E105"/>
  <c r="D105"/>
  <c r="C105"/>
  <c r="GH105" s="1"/>
  <c r="GG201" i="5" s="1"/>
  <c r="FS104" i="13"/>
  <c r="FT104" s="1"/>
  <c r="FL104"/>
  <c r="FM104" s="1"/>
  <c r="FE104"/>
  <c r="FF104" s="1"/>
  <c r="EX104"/>
  <c r="EY104" s="1"/>
  <c r="ET104"/>
  <c r="EU104" s="1"/>
  <c r="EP104"/>
  <c r="EQ104" s="1"/>
  <c r="EL104"/>
  <c r="EM104" s="1"/>
  <c r="EH104"/>
  <c r="EI104" s="1"/>
  <c r="ED104"/>
  <c r="EE104" s="1"/>
  <c r="DY104"/>
  <c r="DZ104" s="1"/>
  <c r="DU104"/>
  <c r="DV104" s="1"/>
  <c r="DQ104"/>
  <c r="DR104" s="1"/>
  <c r="DM104"/>
  <c r="DN104" s="1"/>
  <c r="DI104"/>
  <c r="DJ104" s="1"/>
  <c r="DE104"/>
  <c r="DF104" s="1"/>
  <c r="CZ104"/>
  <c r="DA104" s="1"/>
  <c r="CV104"/>
  <c r="CW104" s="1"/>
  <c r="CR104"/>
  <c r="CS104" s="1"/>
  <c r="CN104"/>
  <c r="CO104" s="1"/>
  <c r="CJ104"/>
  <c r="CK104" s="1"/>
  <c r="CF104"/>
  <c r="CG104" s="1"/>
  <c r="CA104"/>
  <c r="CB104" s="1"/>
  <c r="BW104"/>
  <c r="BX104" s="1"/>
  <c r="BS104"/>
  <c r="BT104" s="1"/>
  <c r="BO104"/>
  <c r="BP104" s="1"/>
  <c r="BK104"/>
  <c r="BL104" s="1"/>
  <c r="BG104"/>
  <c r="BH104" s="1"/>
  <c r="BB104"/>
  <c r="BC104" s="1"/>
  <c r="AY104"/>
  <c r="AX104"/>
  <c r="AU104"/>
  <c r="AT104"/>
  <c r="AQ104"/>
  <c r="AP104"/>
  <c r="AM104"/>
  <c r="AL104"/>
  <c r="AI104"/>
  <c r="AH104"/>
  <c r="AD104"/>
  <c r="AC104"/>
  <c r="AB104"/>
  <c r="AA104"/>
  <c r="Z104"/>
  <c r="Y104"/>
  <c r="V104"/>
  <c r="U104"/>
  <c r="R104"/>
  <c r="Q104"/>
  <c r="N104"/>
  <c r="M104"/>
  <c r="J104"/>
  <c r="I104"/>
  <c r="E104"/>
  <c r="D104"/>
  <c r="C104"/>
  <c r="FS103"/>
  <c r="FT103" s="1"/>
  <c r="FL103"/>
  <c r="FM103" s="1"/>
  <c r="FE103"/>
  <c r="FF103" s="1"/>
  <c r="EX103"/>
  <c r="EY103" s="1"/>
  <c r="ET103"/>
  <c r="EU103" s="1"/>
  <c r="EP103"/>
  <c r="EQ103" s="1"/>
  <c r="EL103"/>
  <c r="EM103" s="1"/>
  <c r="EH103"/>
  <c r="EI103" s="1"/>
  <c r="ED103"/>
  <c r="EE103" s="1"/>
  <c r="DY103"/>
  <c r="DZ103" s="1"/>
  <c r="DU103"/>
  <c r="DV103" s="1"/>
  <c r="DQ103"/>
  <c r="DR103" s="1"/>
  <c r="DM103"/>
  <c r="DN103" s="1"/>
  <c r="DI103"/>
  <c r="DJ103" s="1"/>
  <c r="DE103"/>
  <c r="DF103" s="1"/>
  <c r="CZ103"/>
  <c r="DA103" s="1"/>
  <c r="CV103"/>
  <c r="CW103" s="1"/>
  <c r="CR103"/>
  <c r="CS103" s="1"/>
  <c r="CN103"/>
  <c r="CO103" s="1"/>
  <c r="CJ103"/>
  <c r="CK103" s="1"/>
  <c r="CF103"/>
  <c r="CG103" s="1"/>
  <c r="CA103"/>
  <c r="CB103" s="1"/>
  <c r="BW103"/>
  <c r="BX103" s="1"/>
  <c r="BS103"/>
  <c r="BT103" s="1"/>
  <c r="BO103"/>
  <c r="BP103" s="1"/>
  <c r="BK103"/>
  <c r="BL103" s="1"/>
  <c r="BG103"/>
  <c r="BH103" s="1"/>
  <c r="BB103"/>
  <c r="BC103" s="1"/>
  <c r="AX103"/>
  <c r="AY103" s="1"/>
  <c r="AT103"/>
  <c r="AU103" s="1"/>
  <c r="AP103"/>
  <c r="AQ103" s="1"/>
  <c r="AL103"/>
  <c r="AM103" s="1"/>
  <c r="AH103"/>
  <c r="AI103" s="1"/>
  <c r="AC103"/>
  <c r="AD103" s="1"/>
  <c r="AB103"/>
  <c r="AA103"/>
  <c r="Y103"/>
  <c r="Z103" s="1"/>
  <c r="U103"/>
  <c r="V103" s="1"/>
  <c r="Q103"/>
  <c r="R103" s="1"/>
  <c r="M103"/>
  <c r="N103" s="1"/>
  <c r="I103"/>
  <c r="J103" s="1"/>
  <c r="E103"/>
  <c r="D103"/>
  <c r="C103"/>
  <c r="GI103" s="1"/>
  <c r="GK103" s="1"/>
  <c r="GJ103" s="1"/>
  <c r="GL103" s="1"/>
  <c r="FS102"/>
  <c r="FT102" s="1"/>
  <c r="FL102"/>
  <c r="FM102" s="1"/>
  <c r="FE102"/>
  <c r="FF102" s="1"/>
  <c r="EX102"/>
  <c r="EY102" s="1"/>
  <c r="ET102"/>
  <c r="EU102" s="1"/>
  <c r="EP102"/>
  <c r="EQ102" s="1"/>
  <c r="EL102"/>
  <c r="EM102" s="1"/>
  <c r="EH102"/>
  <c r="EI102" s="1"/>
  <c r="ED102"/>
  <c r="EE102" s="1"/>
  <c r="DY102"/>
  <c r="DZ102" s="1"/>
  <c r="DU102"/>
  <c r="DV102" s="1"/>
  <c r="DQ102"/>
  <c r="DR102" s="1"/>
  <c r="DM102"/>
  <c r="DN102" s="1"/>
  <c r="DI102"/>
  <c r="DJ102" s="1"/>
  <c r="DE102"/>
  <c r="DF102" s="1"/>
  <c r="CZ102"/>
  <c r="DA102" s="1"/>
  <c r="CV102"/>
  <c r="CW102" s="1"/>
  <c r="CR102"/>
  <c r="CS102" s="1"/>
  <c r="CN102"/>
  <c r="CO102" s="1"/>
  <c r="CJ102"/>
  <c r="CK102" s="1"/>
  <c r="CF102"/>
  <c r="CG102" s="1"/>
  <c r="CA102"/>
  <c r="CB102" s="1"/>
  <c r="BW102"/>
  <c r="BX102" s="1"/>
  <c r="BS102"/>
  <c r="BT102" s="1"/>
  <c r="BO102"/>
  <c r="BP102" s="1"/>
  <c r="BK102"/>
  <c r="BL102" s="1"/>
  <c r="BG102"/>
  <c r="BH102" s="1"/>
  <c r="BB102"/>
  <c r="BC102" s="1"/>
  <c r="AX102"/>
  <c r="AY102" s="1"/>
  <c r="AT102"/>
  <c r="AU102" s="1"/>
  <c r="AP102"/>
  <c r="AQ102" s="1"/>
  <c r="AL102"/>
  <c r="AM102" s="1"/>
  <c r="AH102"/>
  <c r="AI102" s="1"/>
  <c r="AC102"/>
  <c r="AD102" s="1"/>
  <c r="AB102"/>
  <c r="AA102"/>
  <c r="Y102"/>
  <c r="Z102" s="1"/>
  <c r="U102"/>
  <c r="V102" s="1"/>
  <c r="Q102"/>
  <c r="R102" s="1"/>
  <c r="M102"/>
  <c r="N102" s="1"/>
  <c r="I102"/>
  <c r="J102" s="1"/>
  <c r="E102"/>
  <c r="D102"/>
  <c r="C102"/>
  <c r="GI102" s="1"/>
  <c r="GK102" s="1"/>
  <c r="GJ102" s="1"/>
  <c r="GL102" s="1"/>
  <c r="GB101"/>
  <c r="FS101"/>
  <c r="FT101" s="1"/>
  <c r="FL101"/>
  <c r="FM101" s="1"/>
  <c r="FE101"/>
  <c r="FF101" s="1"/>
  <c r="EX101"/>
  <c r="EY101" s="1"/>
  <c r="ET101"/>
  <c r="EU101" s="1"/>
  <c r="EP101"/>
  <c r="EQ101" s="1"/>
  <c r="EL101"/>
  <c r="EM101" s="1"/>
  <c r="EH101"/>
  <c r="EI101" s="1"/>
  <c r="ED101"/>
  <c r="EE101" s="1"/>
  <c r="DY101"/>
  <c r="DZ101" s="1"/>
  <c r="DU101"/>
  <c r="DV101" s="1"/>
  <c r="DQ101"/>
  <c r="DR101" s="1"/>
  <c r="DM101"/>
  <c r="DN101" s="1"/>
  <c r="DI101"/>
  <c r="DJ101" s="1"/>
  <c r="DE101"/>
  <c r="DF101" s="1"/>
  <c r="CZ101"/>
  <c r="DA101" s="1"/>
  <c r="CV101"/>
  <c r="CW101" s="1"/>
  <c r="CR101"/>
  <c r="CS101" s="1"/>
  <c r="CN101"/>
  <c r="CO101" s="1"/>
  <c r="CJ101"/>
  <c r="CK101" s="1"/>
  <c r="CF101"/>
  <c r="CG101" s="1"/>
  <c r="CA101"/>
  <c r="CB101" s="1"/>
  <c r="BW101"/>
  <c r="BX101" s="1"/>
  <c r="BS101"/>
  <c r="BT101" s="1"/>
  <c r="BO101"/>
  <c r="BP101" s="1"/>
  <c r="BK101"/>
  <c r="BL101" s="1"/>
  <c r="BG101"/>
  <c r="BH101" s="1"/>
  <c r="BB101"/>
  <c r="BC101" s="1"/>
  <c r="AX101"/>
  <c r="AY101" s="1"/>
  <c r="AT101"/>
  <c r="AU101" s="1"/>
  <c r="AP101"/>
  <c r="AQ101" s="1"/>
  <c r="AL101"/>
  <c r="AM101" s="1"/>
  <c r="AH101"/>
  <c r="AI101" s="1"/>
  <c r="AC101"/>
  <c r="AD101" s="1"/>
  <c r="AB101"/>
  <c r="AA101"/>
  <c r="Y101"/>
  <c r="Z101" s="1"/>
  <c r="U101"/>
  <c r="V101" s="1"/>
  <c r="Q101"/>
  <c r="R101" s="1"/>
  <c r="M101"/>
  <c r="N101" s="1"/>
  <c r="I101"/>
  <c r="J101" s="1"/>
  <c r="E101"/>
  <c r="D101"/>
  <c r="C101"/>
  <c r="GI101" s="1"/>
  <c r="GK101" s="1"/>
  <c r="GJ101" s="1"/>
  <c r="GL101" s="1"/>
  <c r="FS100"/>
  <c r="FT100" s="1"/>
  <c r="FL100"/>
  <c r="FM100" s="1"/>
  <c r="FE100"/>
  <c r="FF100" s="1"/>
  <c r="EX100"/>
  <c r="EY100" s="1"/>
  <c r="ET100"/>
  <c r="EU100" s="1"/>
  <c r="EP100"/>
  <c r="EQ100" s="1"/>
  <c r="EL100"/>
  <c r="EM100" s="1"/>
  <c r="EH100"/>
  <c r="EI100" s="1"/>
  <c r="ED100"/>
  <c r="EE100" s="1"/>
  <c r="DY100"/>
  <c r="DZ100" s="1"/>
  <c r="DU100"/>
  <c r="DV100" s="1"/>
  <c r="DQ100"/>
  <c r="DR100" s="1"/>
  <c r="DM100"/>
  <c r="DN100" s="1"/>
  <c r="DI100"/>
  <c r="DJ100" s="1"/>
  <c r="DE100"/>
  <c r="DF100" s="1"/>
  <c r="CZ100"/>
  <c r="DA100" s="1"/>
  <c r="CV100"/>
  <c r="CW100" s="1"/>
  <c r="CR100"/>
  <c r="CS100" s="1"/>
  <c r="CN100"/>
  <c r="CO100" s="1"/>
  <c r="CJ100"/>
  <c r="CK100" s="1"/>
  <c r="CF100"/>
  <c r="CG100" s="1"/>
  <c r="CA100"/>
  <c r="CB100" s="1"/>
  <c r="BW100"/>
  <c r="BX100" s="1"/>
  <c r="BS100"/>
  <c r="BT100" s="1"/>
  <c r="BO100"/>
  <c r="BP100" s="1"/>
  <c r="BK100"/>
  <c r="BL100" s="1"/>
  <c r="BG100"/>
  <c r="BH100" s="1"/>
  <c r="BB100"/>
  <c r="BC100" s="1"/>
  <c r="AX100"/>
  <c r="AY100" s="1"/>
  <c r="AT100"/>
  <c r="AU100" s="1"/>
  <c r="AP100"/>
  <c r="AQ100" s="1"/>
  <c r="AL100"/>
  <c r="AM100" s="1"/>
  <c r="AH100"/>
  <c r="AI100" s="1"/>
  <c r="AC100"/>
  <c r="AD100" s="1"/>
  <c r="AB100"/>
  <c r="AA100"/>
  <c r="Y100"/>
  <c r="Z100" s="1"/>
  <c r="U100"/>
  <c r="V100" s="1"/>
  <c r="Q100"/>
  <c r="R100" s="1"/>
  <c r="M100"/>
  <c r="N100" s="1"/>
  <c r="I100"/>
  <c r="J100" s="1"/>
  <c r="E100"/>
  <c r="D100"/>
  <c r="C100"/>
  <c r="GI100" s="1"/>
  <c r="GK100" s="1"/>
  <c r="GJ100" s="1"/>
  <c r="GL100" s="1"/>
  <c r="FS99"/>
  <c r="FT99" s="1"/>
  <c r="FL99"/>
  <c r="FM99" s="1"/>
  <c r="FE99"/>
  <c r="FF99" s="1"/>
  <c r="EX99"/>
  <c r="EY99" s="1"/>
  <c r="ET99"/>
  <c r="EU99" s="1"/>
  <c r="EP99"/>
  <c r="EQ99" s="1"/>
  <c r="EL99"/>
  <c r="EM99" s="1"/>
  <c r="EH99"/>
  <c r="EI99" s="1"/>
  <c r="ED99"/>
  <c r="EE99" s="1"/>
  <c r="DY99"/>
  <c r="DZ99" s="1"/>
  <c r="DU99"/>
  <c r="DV99" s="1"/>
  <c r="DQ99"/>
  <c r="DR99" s="1"/>
  <c r="DM99"/>
  <c r="DN99" s="1"/>
  <c r="DI99"/>
  <c r="DJ99" s="1"/>
  <c r="DE99"/>
  <c r="DF99" s="1"/>
  <c r="CZ99"/>
  <c r="DA99" s="1"/>
  <c r="CV99"/>
  <c r="CW99" s="1"/>
  <c r="CR99"/>
  <c r="CS99" s="1"/>
  <c r="CN99"/>
  <c r="CO99" s="1"/>
  <c r="CJ99"/>
  <c r="CK99" s="1"/>
  <c r="CF99"/>
  <c r="CG99" s="1"/>
  <c r="CA99"/>
  <c r="CB99" s="1"/>
  <c r="BW99"/>
  <c r="BX99" s="1"/>
  <c r="BS99"/>
  <c r="BT99" s="1"/>
  <c r="BO99"/>
  <c r="BP99" s="1"/>
  <c r="BK99"/>
  <c r="BL99" s="1"/>
  <c r="BG99"/>
  <c r="BH99" s="1"/>
  <c r="BB99"/>
  <c r="BC99" s="1"/>
  <c r="AX99"/>
  <c r="AY99" s="1"/>
  <c r="AT99"/>
  <c r="AU99" s="1"/>
  <c r="AP99"/>
  <c r="AQ99" s="1"/>
  <c r="AL99"/>
  <c r="AM99" s="1"/>
  <c r="AH99"/>
  <c r="AI99" s="1"/>
  <c r="AC99"/>
  <c r="AD99" s="1"/>
  <c r="AB99"/>
  <c r="AA99"/>
  <c r="Y99"/>
  <c r="Z99" s="1"/>
  <c r="U99"/>
  <c r="V99" s="1"/>
  <c r="Q99"/>
  <c r="R99" s="1"/>
  <c r="M99"/>
  <c r="N99" s="1"/>
  <c r="I99"/>
  <c r="J99" s="1"/>
  <c r="E99"/>
  <c r="D99"/>
  <c r="C99"/>
  <c r="GH99" s="1"/>
  <c r="GG195" i="5" s="1"/>
  <c r="FS98" i="13"/>
  <c r="FT98" s="1"/>
  <c r="FL98"/>
  <c r="FM98" s="1"/>
  <c r="FE98"/>
  <c r="FF98" s="1"/>
  <c r="EX98"/>
  <c r="EY98" s="1"/>
  <c r="ET98"/>
  <c r="EU98" s="1"/>
  <c r="EP98"/>
  <c r="EQ98" s="1"/>
  <c r="EL98"/>
  <c r="EM98" s="1"/>
  <c r="EH98"/>
  <c r="EI98" s="1"/>
  <c r="ED98"/>
  <c r="EE98" s="1"/>
  <c r="DY98"/>
  <c r="DZ98" s="1"/>
  <c r="DU98"/>
  <c r="DV98" s="1"/>
  <c r="DQ98"/>
  <c r="DR98" s="1"/>
  <c r="DM98"/>
  <c r="DN98" s="1"/>
  <c r="DI98"/>
  <c r="DJ98" s="1"/>
  <c r="DE98"/>
  <c r="DF98" s="1"/>
  <c r="CZ98"/>
  <c r="DA98" s="1"/>
  <c r="CV98"/>
  <c r="CW98" s="1"/>
  <c r="CR98"/>
  <c r="CS98" s="1"/>
  <c r="CN98"/>
  <c r="CO98" s="1"/>
  <c r="CJ98"/>
  <c r="CK98" s="1"/>
  <c r="CF98"/>
  <c r="CG98" s="1"/>
  <c r="CA98"/>
  <c r="CB98" s="1"/>
  <c r="BW98"/>
  <c r="BX98" s="1"/>
  <c r="BS98"/>
  <c r="BT98" s="1"/>
  <c r="BO98"/>
  <c r="BP98" s="1"/>
  <c r="BK98"/>
  <c r="BL98" s="1"/>
  <c r="BG98"/>
  <c r="BH98" s="1"/>
  <c r="BB98"/>
  <c r="BC98" s="1"/>
  <c r="AX98"/>
  <c r="AY98" s="1"/>
  <c r="AT98"/>
  <c r="AU98" s="1"/>
  <c r="AP98"/>
  <c r="AQ98" s="1"/>
  <c r="AL98"/>
  <c r="AM98" s="1"/>
  <c r="AH98"/>
  <c r="AI98" s="1"/>
  <c r="AC98"/>
  <c r="AD98" s="1"/>
  <c r="AB98"/>
  <c r="AA98"/>
  <c r="Y98"/>
  <c r="Z98" s="1"/>
  <c r="U98"/>
  <c r="V98" s="1"/>
  <c r="Q98"/>
  <c r="R98" s="1"/>
  <c r="M98"/>
  <c r="N98" s="1"/>
  <c r="I98"/>
  <c r="J98" s="1"/>
  <c r="E98"/>
  <c r="D98"/>
  <c r="C98"/>
  <c r="GI98" s="1"/>
  <c r="GK98" s="1"/>
  <c r="GJ98" s="1"/>
  <c r="GL98" s="1"/>
  <c r="FS97"/>
  <c r="FT97" s="1"/>
  <c r="FL97"/>
  <c r="FM97" s="1"/>
  <c r="FE97"/>
  <c r="FF97" s="1"/>
  <c r="EX97"/>
  <c r="EY97" s="1"/>
  <c r="ET97"/>
  <c r="EU97" s="1"/>
  <c r="EP97"/>
  <c r="EQ97" s="1"/>
  <c r="EL97"/>
  <c r="EM97" s="1"/>
  <c r="EH97"/>
  <c r="EI97" s="1"/>
  <c r="ED97"/>
  <c r="EE97" s="1"/>
  <c r="DY97"/>
  <c r="DZ97" s="1"/>
  <c r="DU97"/>
  <c r="DV97" s="1"/>
  <c r="DQ97"/>
  <c r="DR97" s="1"/>
  <c r="DM97"/>
  <c r="DN97" s="1"/>
  <c r="DI97"/>
  <c r="DJ97" s="1"/>
  <c r="DE97"/>
  <c r="DF97" s="1"/>
  <c r="CZ97"/>
  <c r="DA97" s="1"/>
  <c r="CV97"/>
  <c r="CW97" s="1"/>
  <c r="CR97"/>
  <c r="CS97" s="1"/>
  <c r="CN97"/>
  <c r="CO97" s="1"/>
  <c r="CJ97"/>
  <c r="CK97" s="1"/>
  <c r="CF97"/>
  <c r="CG97" s="1"/>
  <c r="CA97"/>
  <c r="CB97" s="1"/>
  <c r="BW97"/>
  <c r="BX97" s="1"/>
  <c r="BS97"/>
  <c r="BT97" s="1"/>
  <c r="BO97"/>
  <c r="BP97" s="1"/>
  <c r="BK97"/>
  <c r="BL97" s="1"/>
  <c r="BG97"/>
  <c r="BH97" s="1"/>
  <c r="BB97"/>
  <c r="BC97" s="1"/>
  <c r="AX97"/>
  <c r="AY97" s="1"/>
  <c r="AT97"/>
  <c r="AU97" s="1"/>
  <c r="AP97"/>
  <c r="AQ97" s="1"/>
  <c r="AL97"/>
  <c r="AM97" s="1"/>
  <c r="AH97"/>
  <c r="AI97" s="1"/>
  <c r="AC97"/>
  <c r="AD97" s="1"/>
  <c r="AB97"/>
  <c r="AA97"/>
  <c r="Y97"/>
  <c r="Z97" s="1"/>
  <c r="U97"/>
  <c r="V97" s="1"/>
  <c r="Q97"/>
  <c r="R97" s="1"/>
  <c r="M97"/>
  <c r="N97" s="1"/>
  <c r="I97"/>
  <c r="J97" s="1"/>
  <c r="E97"/>
  <c r="D97"/>
  <c r="C97"/>
  <c r="GI97" s="1"/>
  <c r="GK97" s="1"/>
  <c r="GJ97" s="1"/>
  <c r="GL97" s="1"/>
  <c r="FS96"/>
  <c r="FT96" s="1"/>
  <c r="FL96"/>
  <c r="FM96" s="1"/>
  <c r="FE96"/>
  <c r="FF96" s="1"/>
  <c r="EX96"/>
  <c r="EY96" s="1"/>
  <c r="ET96"/>
  <c r="EU96" s="1"/>
  <c r="EP96"/>
  <c r="EQ96" s="1"/>
  <c r="EL96"/>
  <c r="EM96" s="1"/>
  <c r="EH96"/>
  <c r="EI96" s="1"/>
  <c r="ED96"/>
  <c r="EE96" s="1"/>
  <c r="DY96"/>
  <c r="DZ96" s="1"/>
  <c r="DU96"/>
  <c r="DV96" s="1"/>
  <c r="DQ96"/>
  <c r="DR96" s="1"/>
  <c r="DM96"/>
  <c r="DN96" s="1"/>
  <c r="DI96"/>
  <c r="DJ96" s="1"/>
  <c r="DE96"/>
  <c r="DF96" s="1"/>
  <c r="CZ96"/>
  <c r="DA96" s="1"/>
  <c r="CV96"/>
  <c r="CW96" s="1"/>
  <c r="CR96"/>
  <c r="CS96" s="1"/>
  <c r="CN96"/>
  <c r="CO96" s="1"/>
  <c r="CJ96"/>
  <c r="CK96" s="1"/>
  <c r="CF96"/>
  <c r="CG96" s="1"/>
  <c r="CA96"/>
  <c r="CB96" s="1"/>
  <c r="BW96"/>
  <c r="BX96" s="1"/>
  <c r="BS96"/>
  <c r="BT96" s="1"/>
  <c r="BO96"/>
  <c r="BP96" s="1"/>
  <c r="BK96"/>
  <c r="BL96" s="1"/>
  <c r="BG96"/>
  <c r="BH96" s="1"/>
  <c r="BB96"/>
  <c r="BC96" s="1"/>
  <c r="AX96"/>
  <c r="AY96" s="1"/>
  <c r="AT96"/>
  <c r="AU96" s="1"/>
  <c r="AP96"/>
  <c r="AQ96" s="1"/>
  <c r="AL96"/>
  <c r="AM96" s="1"/>
  <c r="AH96"/>
  <c r="AI96" s="1"/>
  <c r="AC96"/>
  <c r="AD96" s="1"/>
  <c r="AB96"/>
  <c r="AA96"/>
  <c r="Y96"/>
  <c r="Z96" s="1"/>
  <c r="U96"/>
  <c r="V96" s="1"/>
  <c r="Q96"/>
  <c r="R96" s="1"/>
  <c r="M96"/>
  <c r="N96" s="1"/>
  <c r="I96"/>
  <c r="J96" s="1"/>
  <c r="E96"/>
  <c r="D96"/>
  <c r="C96"/>
  <c r="GI96" s="1"/>
  <c r="GK96" s="1"/>
  <c r="GJ96" s="1"/>
  <c r="GL96" s="1"/>
  <c r="FS95"/>
  <c r="FT95" s="1"/>
  <c r="FL95"/>
  <c r="FM95" s="1"/>
  <c r="FE95"/>
  <c r="FF95" s="1"/>
  <c r="EX95"/>
  <c r="EY95" s="1"/>
  <c r="ET95"/>
  <c r="EU95" s="1"/>
  <c r="EP95"/>
  <c r="EQ95" s="1"/>
  <c r="EL95"/>
  <c r="EM95" s="1"/>
  <c r="EH95"/>
  <c r="EI95" s="1"/>
  <c r="ED95"/>
  <c r="EE95" s="1"/>
  <c r="DY95"/>
  <c r="DZ95" s="1"/>
  <c r="DU95"/>
  <c r="DV95" s="1"/>
  <c r="DQ95"/>
  <c r="DR95" s="1"/>
  <c r="DM95"/>
  <c r="DN95" s="1"/>
  <c r="DI95"/>
  <c r="DJ95" s="1"/>
  <c r="DE95"/>
  <c r="DF95" s="1"/>
  <c r="CZ95"/>
  <c r="DA95" s="1"/>
  <c r="CV95"/>
  <c r="CW95" s="1"/>
  <c r="CR95"/>
  <c r="CS95" s="1"/>
  <c r="CN95"/>
  <c r="CO95" s="1"/>
  <c r="CJ95"/>
  <c r="CK95" s="1"/>
  <c r="CF95"/>
  <c r="CG95" s="1"/>
  <c r="CA95"/>
  <c r="CB95" s="1"/>
  <c r="BW95"/>
  <c r="BX95" s="1"/>
  <c r="BS95"/>
  <c r="BT95" s="1"/>
  <c r="BO95"/>
  <c r="BP95" s="1"/>
  <c r="BK95"/>
  <c r="BL95" s="1"/>
  <c r="BG95"/>
  <c r="BH95" s="1"/>
  <c r="BB95"/>
  <c r="BC95" s="1"/>
  <c r="AX95"/>
  <c r="AY95" s="1"/>
  <c r="AT95"/>
  <c r="AU95" s="1"/>
  <c r="AP95"/>
  <c r="AQ95" s="1"/>
  <c r="AL95"/>
  <c r="AM95" s="1"/>
  <c r="AH95"/>
  <c r="AI95" s="1"/>
  <c r="AC95"/>
  <c r="AD95" s="1"/>
  <c r="AB95"/>
  <c r="AA95"/>
  <c r="Y95"/>
  <c r="Z95" s="1"/>
  <c r="U95"/>
  <c r="V95" s="1"/>
  <c r="Q95"/>
  <c r="R95" s="1"/>
  <c r="M95"/>
  <c r="N95" s="1"/>
  <c r="I95"/>
  <c r="J95" s="1"/>
  <c r="E95"/>
  <c r="D95"/>
  <c r="C95"/>
  <c r="GH95" s="1"/>
  <c r="GG191" i="5" s="1"/>
  <c r="GB94" i="13"/>
  <c r="FS94"/>
  <c r="FT94" s="1"/>
  <c r="FL94"/>
  <c r="FM94" s="1"/>
  <c r="FE94"/>
  <c r="FF94" s="1"/>
  <c r="EX94"/>
  <c r="EY94" s="1"/>
  <c r="ET94"/>
  <c r="EU94" s="1"/>
  <c r="EP94"/>
  <c r="EQ94" s="1"/>
  <c r="EL94"/>
  <c r="EM94" s="1"/>
  <c r="EH94"/>
  <c r="EI94" s="1"/>
  <c r="ED94"/>
  <c r="EE94" s="1"/>
  <c r="DY94"/>
  <c r="DZ94" s="1"/>
  <c r="DU94"/>
  <c r="DV94" s="1"/>
  <c r="DQ94"/>
  <c r="DR94" s="1"/>
  <c r="DM94"/>
  <c r="DN94" s="1"/>
  <c r="DI94"/>
  <c r="DJ94" s="1"/>
  <c r="DE94"/>
  <c r="DF94" s="1"/>
  <c r="CZ94"/>
  <c r="DA94" s="1"/>
  <c r="CV94"/>
  <c r="CW94" s="1"/>
  <c r="CR94"/>
  <c r="CS94" s="1"/>
  <c r="CN94"/>
  <c r="CO94" s="1"/>
  <c r="CJ94"/>
  <c r="CK94" s="1"/>
  <c r="CF94"/>
  <c r="CG94" s="1"/>
  <c r="CA94"/>
  <c r="CB94" s="1"/>
  <c r="BW94"/>
  <c r="BX94" s="1"/>
  <c r="BS94"/>
  <c r="BT94" s="1"/>
  <c r="BO94"/>
  <c r="BP94" s="1"/>
  <c r="BK94"/>
  <c r="BL94" s="1"/>
  <c r="BG94"/>
  <c r="BH94" s="1"/>
  <c r="BB94"/>
  <c r="BC94" s="1"/>
  <c r="AX94"/>
  <c r="AY94" s="1"/>
  <c r="AT94"/>
  <c r="AU94" s="1"/>
  <c r="AP94"/>
  <c r="AQ94" s="1"/>
  <c r="AL94"/>
  <c r="AM94" s="1"/>
  <c r="AH94"/>
  <c r="AI94" s="1"/>
  <c r="AC94"/>
  <c r="AD94" s="1"/>
  <c r="AB94"/>
  <c r="AA94"/>
  <c r="Y94"/>
  <c r="Z94" s="1"/>
  <c r="U94"/>
  <c r="V94" s="1"/>
  <c r="Q94"/>
  <c r="R94" s="1"/>
  <c r="M94"/>
  <c r="N94" s="1"/>
  <c r="I94"/>
  <c r="J94" s="1"/>
  <c r="E94"/>
  <c r="D94"/>
  <c r="C94"/>
  <c r="GI94" s="1"/>
  <c r="GK94" s="1"/>
  <c r="GJ94" s="1"/>
  <c r="GL94" s="1"/>
  <c r="FS93"/>
  <c r="FT93" s="1"/>
  <c r="FL93"/>
  <c r="FM93" s="1"/>
  <c r="FE93"/>
  <c r="FF93" s="1"/>
  <c r="EX93"/>
  <c r="EY93" s="1"/>
  <c r="ET93"/>
  <c r="EU93" s="1"/>
  <c r="EP93"/>
  <c r="EQ93" s="1"/>
  <c r="EL93"/>
  <c r="EM93" s="1"/>
  <c r="EH93"/>
  <c r="EI93" s="1"/>
  <c r="ED93"/>
  <c r="EE93" s="1"/>
  <c r="DY93"/>
  <c r="DZ93" s="1"/>
  <c r="DU93"/>
  <c r="DV93" s="1"/>
  <c r="DQ93"/>
  <c r="DR93" s="1"/>
  <c r="DM93"/>
  <c r="DN93" s="1"/>
  <c r="DI93"/>
  <c r="DJ93" s="1"/>
  <c r="DE93"/>
  <c r="DF93" s="1"/>
  <c r="CZ93"/>
  <c r="DA93" s="1"/>
  <c r="CV93"/>
  <c r="CW93" s="1"/>
  <c r="CR93"/>
  <c r="CS93" s="1"/>
  <c r="CN93"/>
  <c r="CO93" s="1"/>
  <c r="CJ93"/>
  <c r="CK93" s="1"/>
  <c r="CF93"/>
  <c r="CG93" s="1"/>
  <c r="CA93"/>
  <c r="CB93" s="1"/>
  <c r="BW93"/>
  <c r="BX93" s="1"/>
  <c r="BS93"/>
  <c r="BT93" s="1"/>
  <c r="BO93"/>
  <c r="BP93" s="1"/>
  <c r="BK93"/>
  <c r="BL93" s="1"/>
  <c r="BG93"/>
  <c r="BH93" s="1"/>
  <c r="BB93"/>
  <c r="BC93" s="1"/>
  <c r="AX93"/>
  <c r="AY93" s="1"/>
  <c r="AT93"/>
  <c r="AU93" s="1"/>
  <c r="AP93"/>
  <c r="AQ93" s="1"/>
  <c r="AL93"/>
  <c r="AM93" s="1"/>
  <c r="AH93"/>
  <c r="AI93" s="1"/>
  <c r="AC93"/>
  <c r="AD93" s="1"/>
  <c r="AB93"/>
  <c r="AA93"/>
  <c r="Y93"/>
  <c r="Z93" s="1"/>
  <c r="U93"/>
  <c r="V93" s="1"/>
  <c r="Q93"/>
  <c r="R93" s="1"/>
  <c r="M93"/>
  <c r="N93" s="1"/>
  <c r="I93"/>
  <c r="J93" s="1"/>
  <c r="E93"/>
  <c r="D93"/>
  <c r="C93"/>
  <c r="GD93" s="1"/>
  <c r="FS92"/>
  <c r="FT92" s="1"/>
  <c r="FL92"/>
  <c r="FM92" s="1"/>
  <c r="FE92"/>
  <c r="FF92" s="1"/>
  <c r="EX92"/>
  <c r="EY92" s="1"/>
  <c r="ET92"/>
  <c r="EU92" s="1"/>
  <c r="EP92"/>
  <c r="EQ92" s="1"/>
  <c r="EL92"/>
  <c r="EM92" s="1"/>
  <c r="EH92"/>
  <c r="EI92" s="1"/>
  <c r="ED92"/>
  <c r="EE92" s="1"/>
  <c r="DY92"/>
  <c r="DZ92" s="1"/>
  <c r="DU92"/>
  <c r="DV92" s="1"/>
  <c r="DQ92"/>
  <c r="DR92" s="1"/>
  <c r="DM92"/>
  <c r="DN92" s="1"/>
  <c r="DI92"/>
  <c r="DJ92" s="1"/>
  <c r="DE92"/>
  <c r="DF92" s="1"/>
  <c r="CZ92"/>
  <c r="DA92" s="1"/>
  <c r="CV92"/>
  <c r="CW92" s="1"/>
  <c r="CR92"/>
  <c r="CS92" s="1"/>
  <c r="CN92"/>
  <c r="CO92" s="1"/>
  <c r="CJ92"/>
  <c r="CK92" s="1"/>
  <c r="CF92"/>
  <c r="CG92" s="1"/>
  <c r="CA92"/>
  <c r="CB92" s="1"/>
  <c r="BW92"/>
  <c r="BX92" s="1"/>
  <c r="BS92"/>
  <c r="BT92" s="1"/>
  <c r="BO92"/>
  <c r="BP92" s="1"/>
  <c r="BK92"/>
  <c r="BL92" s="1"/>
  <c r="BG92"/>
  <c r="BH92" s="1"/>
  <c r="BB92"/>
  <c r="BC92" s="1"/>
  <c r="AX92"/>
  <c r="AY92" s="1"/>
  <c r="AT92"/>
  <c r="AU92" s="1"/>
  <c r="AP92"/>
  <c r="AQ92" s="1"/>
  <c r="AL92"/>
  <c r="AM92" s="1"/>
  <c r="AH92"/>
  <c r="AI92" s="1"/>
  <c r="AC92"/>
  <c r="AD92" s="1"/>
  <c r="AB92"/>
  <c r="AA92"/>
  <c r="Y92"/>
  <c r="Z92" s="1"/>
  <c r="U92"/>
  <c r="V92" s="1"/>
  <c r="Q92"/>
  <c r="R92" s="1"/>
  <c r="M92"/>
  <c r="N92" s="1"/>
  <c r="I92"/>
  <c r="J92" s="1"/>
  <c r="E92"/>
  <c r="D92"/>
  <c r="C92"/>
  <c r="GI92" s="1"/>
  <c r="FS91"/>
  <c r="FT91" s="1"/>
  <c r="FL91"/>
  <c r="FM91" s="1"/>
  <c r="FE91"/>
  <c r="FF91" s="1"/>
  <c r="EX91"/>
  <c r="EY91" s="1"/>
  <c r="ET91"/>
  <c r="EU91" s="1"/>
  <c r="EP91"/>
  <c r="EQ91" s="1"/>
  <c r="EL91"/>
  <c r="EM91" s="1"/>
  <c r="EH91"/>
  <c r="EI91" s="1"/>
  <c r="ED91"/>
  <c r="EE91" s="1"/>
  <c r="DY91"/>
  <c r="DZ91" s="1"/>
  <c r="DU91"/>
  <c r="DV91" s="1"/>
  <c r="DQ91"/>
  <c r="DR91" s="1"/>
  <c r="DM91"/>
  <c r="DN91" s="1"/>
  <c r="DI91"/>
  <c r="DJ91" s="1"/>
  <c r="DE91"/>
  <c r="DF91" s="1"/>
  <c r="CZ91"/>
  <c r="DA91" s="1"/>
  <c r="CV91"/>
  <c r="CW91" s="1"/>
  <c r="CR91"/>
  <c r="CS91" s="1"/>
  <c r="CN91"/>
  <c r="CO91" s="1"/>
  <c r="CJ91"/>
  <c r="CK91" s="1"/>
  <c r="CF91"/>
  <c r="CG91" s="1"/>
  <c r="CA91"/>
  <c r="CB91" s="1"/>
  <c r="BW91"/>
  <c r="BX91" s="1"/>
  <c r="BS91"/>
  <c r="BT91" s="1"/>
  <c r="BO91"/>
  <c r="BP91" s="1"/>
  <c r="BK91"/>
  <c r="BL91" s="1"/>
  <c r="BG91"/>
  <c r="BH91" s="1"/>
  <c r="BB91"/>
  <c r="BC91" s="1"/>
  <c r="AX91"/>
  <c r="AY91" s="1"/>
  <c r="AT91"/>
  <c r="AU91" s="1"/>
  <c r="AP91"/>
  <c r="AQ91" s="1"/>
  <c r="AL91"/>
  <c r="AM91" s="1"/>
  <c r="AH91"/>
  <c r="AI91" s="1"/>
  <c r="AC91"/>
  <c r="AD91" s="1"/>
  <c r="AB91"/>
  <c r="AA91"/>
  <c r="Y91"/>
  <c r="Z91" s="1"/>
  <c r="U91"/>
  <c r="V91" s="1"/>
  <c r="Q91"/>
  <c r="R91" s="1"/>
  <c r="M91"/>
  <c r="N91" s="1"/>
  <c r="I91"/>
  <c r="J91" s="1"/>
  <c r="E91"/>
  <c r="D91"/>
  <c r="C91"/>
  <c r="GI91" s="1"/>
  <c r="FS90"/>
  <c r="FT90" s="1"/>
  <c r="FL90"/>
  <c r="FM90" s="1"/>
  <c r="FE90"/>
  <c r="FF90" s="1"/>
  <c r="EX90"/>
  <c r="EY90" s="1"/>
  <c r="ET90"/>
  <c r="EU90" s="1"/>
  <c r="EP90"/>
  <c r="EQ90" s="1"/>
  <c r="EL90"/>
  <c r="EM90" s="1"/>
  <c r="EH90"/>
  <c r="EI90" s="1"/>
  <c r="ED90"/>
  <c r="EE90" s="1"/>
  <c r="DY90"/>
  <c r="DZ90" s="1"/>
  <c r="DU90"/>
  <c r="DV90" s="1"/>
  <c r="DQ90"/>
  <c r="DR90" s="1"/>
  <c r="DM90"/>
  <c r="DN90" s="1"/>
  <c r="DI90"/>
  <c r="DJ90" s="1"/>
  <c r="DE90"/>
  <c r="DF90" s="1"/>
  <c r="CZ90"/>
  <c r="DA90" s="1"/>
  <c r="CV90"/>
  <c r="CW90" s="1"/>
  <c r="CR90"/>
  <c r="CS90" s="1"/>
  <c r="CN90"/>
  <c r="CO90" s="1"/>
  <c r="CJ90"/>
  <c r="CK90" s="1"/>
  <c r="CF90"/>
  <c r="CG90" s="1"/>
  <c r="CA90"/>
  <c r="CB90" s="1"/>
  <c r="BW90"/>
  <c r="BX90" s="1"/>
  <c r="BS90"/>
  <c r="BT90" s="1"/>
  <c r="BO90"/>
  <c r="BP90" s="1"/>
  <c r="BK90"/>
  <c r="BL90" s="1"/>
  <c r="BG90"/>
  <c r="BH90" s="1"/>
  <c r="BB90"/>
  <c r="BC90" s="1"/>
  <c r="AX90"/>
  <c r="AY90" s="1"/>
  <c r="AT90"/>
  <c r="AU90" s="1"/>
  <c r="AP90"/>
  <c r="AQ90" s="1"/>
  <c r="AL90"/>
  <c r="AM90" s="1"/>
  <c r="AH90"/>
  <c r="AI90" s="1"/>
  <c r="AC90"/>
  <c r="AD90" s="1"/>
  <c r="AB90"/>
  <c r="AA90"/>
  <c r="Y90"/>
  <c r="Z90" s="1"/>
  <c r="U90"/>
  <c r="V90" s="1"/>
  <c r="Q90"/>
  <c r="R90" s="1"/>
  <c r="M90"/>
  <c r="N90" s="1"/>
  <c r="I90"/>
  <c r="J90" s="1"/>
  <c r="E90"/>
  <c r="D90"/>
  <c r="C90"/>
  <c r="GI90" s="1"/>
  <c r="FS89"/>
  <c r="FT89" s="1"/>
  <c r="FL89"/>
  <c r="FM89" s="1"/>
  <c r="FE89"/>
  <c r="FF89" s="1"/>
  <c r="EX89"/>
  <c r="EY89" s="1"/>
  <c r="ET89"/>
  <c r="EU89" s="1"/>
  <c r="EP89"/>
  <c r="EQ89" s="1"/>
  <c r="EL89"/>
  <c r="EM89" s="1"/>
  <c r="EH89"/>
  <c r="EI89" s="1"/>
  <c r="ED89"/>
  <c r="EE89" s="1"/>
  <c r="DY89"/>
  <c r="DZ89" s="1"/>
  <c r="DU89"/>
  <c r="DV89" s="1"/>
  <c r="DQ89"/>
  <c r="DR89" s="1"/>
  <c r="DM89"/>
  <c r="DN89" s="1"/>
  <c r="DI89"/>
  <c r="DJ89" s="1"/>
  <c r="DE89"/>
  <c r="DF89" s="1"/>
  <c r="CZ89"/>
  <c r="DA89" s="1"/>
  <c r="CV89"/>
  <c r="CW89" s="1"/>
  <c r="CR89"/>
  <c r="CS89" s="1"/>
  <c r="CN89"/>
  <c r="CO89" s="1"/>
  <c r="CJ89"/>
  <c r="CK89" s="1"/>
  <c r="CF89"/>
  <c r="CG89" s="1"/>
  <c r="CA89"/>
  <c r="CB89" s="1"/>
  <c r="BW89"/>
  <c r="BX89" s="1"/>
  <c r="BS89"/>
  <c r="BT89" s="1"/>
  <c r="BO89"/>
  <c r="BP89" s="1"/>
  <c r="BK89"/>
  <c r="BL89" s="1"/>
  <c r="BG89"/>
  <c r="BH89" s="1"/>
  <c r="BB89"/>
  <c r="BC89" s="1"/>
  <c r="AX89"/>
  <c r="AY89" s="1"/>
  <c r="AT89"/>
  <c r="AU89" s="1"/>
  <c r="AP89"/>
  <c r="AQ89" s="1"/>
  <c r="AL89"/>
  <c r="AM89" s="1"/>
  <c r="AH89"/>
  <c r="AI89" s="1"/>
  <c r="AC89"/>
  <c r="AD89" s="1"/>
  <c r="AB89"/>
  <c r="AA89"/>
  <c r="Y89"/>
  <c r="Z89" s="1"/>
  <c r="U89"/>
  <c r="V89" s="1"/>
  <c r="Q89"/>
  <c r="R89" s="1"/>
  <c r="M89"/>
  <c r="N89" s="1"/>
  <c r="I89"/>
  <c r="J89" s="1"/>
  <c r="E89"/>
  <c r="D89"/>
  <c r="C89"/>
  <c r="GH89" s="1"/>
  <c r="GG185" i="5" s="1"/>
  <c r="FS88" i="13"/>
  <c r="FT88" s="1"/>
  <c r="FL88"/>
  <c r="FM88" s="1"/>
  <c r="FE88"/>
  <c r="FF88" s="1"/>
  <c r="EX88"/>
  <c r="EY88" s="1"/>
  <c r="ET88"/>
  <c r="EU88" s="1"/>
  <c r="EP88"/>
  <c r="EQ88" s="1"/>
  <c r="EL88"/>
  <c r="EM88" s="1"/>
  <c r="EH88"/>
  <c r="EI88" s="1"/>
  <c r="ED88"/>
  <c r="EE88" s="1"/>
  <c r="DY88"/>
  <c r="DZ88" s="1"/>
  <c r="DU88"/>
  <c r="DV88" s="1"/>
  <c r="DQ88"/>
  <c r="DR88" s="1"/>
  <c r="DM88"/>
  <c r="DN88" s="1"/>
  <c r="DI88"/>
  <c r="DJ88" s="1"/>
  <c r="DE88"/>
  <c r="DF88" s="1"/>
  <c r="CZ88"/>
  <c r="DA88" s="1"/>
  <c r="CV88"/>
  <c r="CW88" s="1"/>
  <c r="CR88"/>
  <c r="CS88" s="1"/>
  <c r="CN88"/>
  <c r="CO88" s="1"/>
  <c r="CJ88"/>
  <c r="CK88" s="1"/>
  <c r="CF88"/>
  <c r="CG88" s="1"/>
  <c r="CA88"/>
  <c r="CB88" s="1"/>
  <c r="BW88"/>
  <c r="BX88" s="1"/>
  <c r="BS88"/>
  <c r="BT88" s="1"/>
  <c r="BO88"/>
  <c r="BP88" s="1"/>
  <c r="BK88"/>
  <c r="BL88" s="1"/>
  <c r="BG88"/>
  <c r="BH88" s="1"/>
  <c r="BB88"/>
  <c r="BC88" s="1"/>
  <c r="AX88"/>
  <c r="AY88" s="1"/>
  <c r="AT88"/>
  <c r="AU88" s="1"/>
  <c r="AP88"/>
  <c r="AQ88" s="1"/>
  <c r="AL88"/>
  <c r="AM88" s="1"/>
  <c r="AH88"/>
  <c r="AI88" s="1"/>
  <c r="AC88"/>
  <c r="AD88" s="1"/>
  <c r="AB88"/>
  <c r="AA88"/>
  <c r="Y88"/>
  <c r="Z88" s="1"/>
  <c r="U88"/>
  <c r="V88" s="1"/>
  <c r="Q88"/>
  <c r="R88" s="1"/>
  <c r="M88"/>
  <c r="N88" s="1"/>
  <c r="I88"/>
  <c r="J88" s="1"/>
  <c r="E88"/>
  <c r="D88"/>
  <c r="C88"/>
  <c r="GI88" s="1"/>
  <c r="GK88" s="1"/>
  <c r="GJ88" s="1"/>
  <c r="GL88" s="1"/>
  <c r="FS87"/>
  <c r="FT87" s="1"/>
  <c r="FL87"/>
  <c r="FM87" s="1"/>
  <c r="FE87"/>
  <c r="FF87" s="1"/>
  <c r="EX87"/>
  <c r="EY87" s="1"/>
  <c r="ET87"/>
  <c r="EU87" s="1"/>
  <c r="EP87"/>
  <c r="EQ87" s="1"/>
  <c r="EL87"/>
  <c r="EM87" s="1"/>
  <c r="EH87"/>
  <c r="EI87" s="1"/>
  <c r="ED87"/>
  <c r="EE87" s="1"/>
  <c r="DY87"/>
  <c r="DZ87" s="1"/>
  <c r="DU87"/>
  <c r="DV87" s="1"/>
  <c r="DQ87"/>
  <c r="DR87" s="1"/>
  <c r="DM87"/>
  <c r="DN87" s="1"/>
  <c r="DI87"/>
  <c r="DJ87" s="1"/>
  <c r="DE87"/>
  <c r="DF87" s="1"/>
  <c r="CZ87"/>
  <c r="DA87" s="1"/>
  <c r="CV87"/>
  <c r="CW87" s="1"/>
  <c r="CR87"/>
  <c r="CS87" s="1"/>
  <c r="CN87"/>
  <c r="CO87" s="1"/>
  <c r="CJ87"/>
  <c r="CK87" s="1"/>
  <c r="CF87"/>
  <c r="CG87" s="1"/>
  <c r="CA87"/>
  <c r="CB87" s="1"/>
  <c r="BW87"/>
  <c r="BX87" s="1"/>
  <c r="BS87"/>
  <c r="BT87" s="1"/>
  <c r="BO87"/>
  <c r="BP87" s="1"/>
  <c r="BK87"/>
  <c r="BL87" s="1"/>
  <c r="BG87"/>
  <c r="BH87" s="1"/>
  <c r="BB87"/>
  <c r="BC87" s="1"/>
  <c r="AX87"/>
  <c r="AY87" s="1"/>
  <c r="AT87"/>
  <c r="AU87" s="1"/>
  <c r="AP87"/>
  <c r="AQ87" s="1"/>
  <c r="AL87"/>
  <c r="AM87" s="1"/>
  <c r="AH87"/>
  <c r="AI87" s="1"/>
  <c r="AC87"/>
  <c r="AD87" s="1"/>
  <c r="AB87"/>
  <c r="AA87"/>
  <c r="Y87"/>
  <c r="Z87" s="1"/>
  <c r="U87"/>
  <c r="V87" s="1"/>
  <c r="Q87"/>
  <c r="R87" s="1"/>
  <c r="M87"/>
  <c r="N87" s="1"/>
  <c r="I87"/>
  <c r="J87" s="1"/>
  <c r="E87"/>
  <c r="D87"/>
  <c r="C87"/>
  <c r="GI87" s="1"/>
  <c r="GK87" s="1"/>
  <c r="GJ87" s="1"/>
  <c r="GL87" s="1"/>
  <c r="FS86"/>
  <c r="FT86" s="1"/>
  <c r="FL86"/>
  <c r="FM86" s="1"/>
  <c r="FE86"/>
  <c r="FF86" s="1"/>
  <c r="EX86"/>
  <c r="EY86" s="1"/>
  <c r="ET86"/>
  <c r="EU86" s="1"/>
  <c r="EP86"/>
  <c r="EQ86" s="1"/>
  <c r="EL86"/>
  <c r="EM86" s="1"/>
  <c r="EH86"/>
  <c r="EI86" s="1"/>
  <c r="ED86"/>
  <c r="EE86" s="1"/>
  <c r="DY86"/>
  <c r="DZ86" s="1"/>
  <c r="DU86"/>
  <c r="DV86" s="1"/>
  <c r="DQ86"/>
  <c r="DR86" s="1"/>
  <c r="DM86"/>
  <c r="DN86" s="1"/>
  <c r="DI86"/>
  <c r="DJ86" s="1"/>
  <c r="DE86"/>
  <c r="DF86" s="1"/>
  <c r="CZ86"/>
  <c r="DA86" s="1"/>
  <c r="CV86"/>
  <c r="CW86" s="1"/>
  <c r="CR86"/>
  <c r="CS86" s="1"/>
  <c r="CN86"/>
  <c r="CO86" s="1"/>
  <c r="CJ86"/>
  <c r="CK86" s="1"/>
  <c r="CF86"/>
  <c r="CG86" s="1"/>
  <c r="CA86"/>
  <c r="CB86" s="1"/>
  <c r="BW86"/>
  <c r="BX86" s="1"/>
  <c r="BS86"/>
  <c r="BT86" s="1"/>
  <c r="BO86"/>
  <c r="BP86" s="1"/>
  <c r="BK86"/>
  <c r="BL86" s="1"/>
  <c r="BG86"/>
  <c r="BH86" s="1"/>
  <c r="BB86"/>
  <c r="BC86" s="1"/>
  <c r="AX86"/>
  <c r="AY86" s="1"/>
  <c r="AT86"/>
  <c r="AU86" s="1"/>
  <c r="AP86"/>
  <c r="AQ86" s="1"/>
  <c r="AL86"/>
  <c r="AM86" s="1"/>
  <c r="AH86"/>
  <c r="AI86" s="1"/>
  <c r="AC86"/>
  <c r="AD86" s="1"/>
  <c r="AB86"/>
  <c r="AA86"/>
  <c r="Y86"/>
  <c r="Z86" s="1"/>
  <c r="U86"/>
  <c r="V86" s="1"/>
  <c r="Q86"/>
  <c r="R86" s="1"/>
  <c r="M86"/>
  <c r="N86" s="1"/>
  <c r="I86"/>
  <c r="J86" s="1"/>
  <c r="E86"/>
  <c r="D86"/>
  <c r="C86"/>
  <c r="GI86" s="1"/>
  <c r="GK86" s="1"/>
  <c r="GJ86" s="1"/>
  <c r="GL86" s="1"/>
  <c r="FS85"/>
  <c r="FT85" s="1"/>
  <c r="FL85"/>
  <c r="FM85" s="1"/>
  <c r="FE85"/>
  <c r="FF85" s="1"/>
  <c r="EX85"/>
  <c r="EY85" s="1"/>
  <c r="ET85"/>
  <c r="EU85" s="1"/>
  <c r="EP85"/>
  <c r="EQ85" s="1"/>
  <c r="EL85"/>
  <c r="EM85" s="1"/>
  <c r="EH85"/>
  <c r="EI85" s="1"/>
  <c r="ED85"/>
  <c r="EE85" s="1"/>
  <c r="DY85"/>
  <c r="DZ85" s="1"/>
  <c r="DU85"/>
  <c r="DV85" s="1"/>
  <c r="DQ85"/>
  <c r="DR85" s="1"/>
  <c r="DM85"/>
  <c r="DN85" s="1"/>
  <c r="DI85"/>
  <c r="DJ85" s="1"/>
  <c r="DE85"/>
  <c r="DF85" s="1"/>
  <c r="CZ85"/>
  <c r="DA85" s="1"/>
  <c r="CV85"/>
  <c r="CW85" s="1"/>
  <c r="CR85"/>
  <c r="CS85" s="1"/>
  <c r="CN85"/>
  <c r="CO85" s="1"/>
  <c r="CJ85"/>
  <c r="CK85" s="1"/>
  <c r="CF85"/>
  <c r="CG85" s="1"/>
  <c r="CA85"/>
  <c r="CB85" s="1"/>
  <c r="BW85"/>
  <c r="BX85" s="1"/>
  <c r="BS85"/>
  <c r="BT85" s="1"/>
  <c r="BO85"/>
  <c r="BP85" s="1"/>
  <c r="BK85"/>
  <c r="BL85" s="1"/>
  <c r="BG85"/>
  <c r="BH85" s="1"/>
  <c r="BB85"/>
  <c r="BC85" s="1"/>
  <c r="AX85"/>
  <c r="AY85" s="1"/>
  <c r="AT85"/>
  <c r="AU85" s="1"/>
  <c r="AP85"/>
  <c r="AQ85" s="1"/>
  <c r="AL85"/>
  <c r="AM85" s="1"/>
  <c r="AH85"/>
  <c r="AI85" s="1"/>
  <c r="AC85"/>
  <c r="AD85" s="1"/>
  <c r="AB85"/>
  <c r="AA85"/>
  <c r="Y85"/>
  <c r="Z85" s="1"/>
  <c r="U85"/>
  <c r="V85" s="1"/>
  <c r="Q85"/>
  <c r="R85" s="1"/>
  <c r="M85"/>
  <c r="N85" s="1"/>
  <c r="I85"/>
  <c r="J85" s="1"/>
  <c r="E85"/>
  <c r="D85"/>
  <c r="C85"/>
  <c r="GI85" s="1"/>
  <c r="GK85" s="1"/>
  <c r="GJ85" s="1"/>
  <c r="GL85" s="1"/>
  <c r="FS84"/>
  <c r="FT84" s="1"/>
  <c r="FL84"/>
  <c r="FM84" s="1"/>
  <c r="FE84"/>
  <c r="FF84" s="1"/>
  <c r="EX84"/>
  <c r="EY84" s="1"/>
  <c r="ET84"/>
  <c r="EU84" s="1"/>
  <c r="EP84"/>
  <c r="EQ84" s="1"/>
  <c r="EL84"/>
  <c r="EM84" s="1"/>
  <c r="EH84"/>
  <c r="EI84" s="1"/>
  <c r="ED84"/>
  <c r="EE84" s="1"/>
  <c r="DY84"/>
  <c r="DZ84" s="1"/>
  <c r="DU84"/>
  <c r="DV84" s="1"/>
  <c r="DQ84"/>
  <c r="DR84" s="1"/>
  <c r="DM84"/>
  <c r="DN84" s="1"/>
  <c r="DI84"/>
  <c r="DJ84" s="1"/>
  <c r="DE84"/>
  <c r="DF84" s="1"/>
  <c r="CZ84"/>
  <c r="DA84" s="1"/>
  <c r="CV84"/>
  <c r="CW84" s="1"/>
  <c r="CR84"/>
  <c r="CS84" s="1"/>
  <c r="CN84"/>
  <c r="CO84" s="1"/>
  <c r="CJ84"/>
  <c r="CK84" s="1"/>
  <c r="CF84"/>
  <c r="CG84" s="1"/>
  <c r="CA84"/>
  <c r="CB84" s="1"/>
  <c r="BW84"/>
  <c r="BX84" s="1"/>
  <c r="BS84"/>
  <c r="BT84" s="1"/>
  <c r="BO84"/>
  <c r="BP84" s="1"/>
  <c r="BK84"/>
  <c r="BL84" s="1"/>
  <c r="BG84"/>
  <c r="BH84" s="1"/>
  <c r="BB84"/>
  <c r="BC84" s="1"/>
  <c r="AX84"/>
  <c r="AY84" s="1"/>
  <c r="AT84"/>
  <c r="AU84" s="1"/>
  <c r="AP84"/>
  <c r="AQ84" s="1"/>
  <c r="AL84"/>
  <c r="AM84" s="1"/>
  <c r="AH84"/>
  <c r="AI84" s="1"/>
  <c r="AC84"/>
  <c r="AD84" s="1"/>
  <c r="AB84"/>
  <c r="AA84"/>
  <c r="Y84"/>
  <c r="Z84" s="1"/>
  <c r="U84"/>
  <c r="V84" s="1"/>
  <c r="Q84"/>
  <c r="R84" s="1"/>
  <c r="M84"/>
  <c r="N84" s="1"/>
  <c r="I84"/>
  <c r="J84" s="1"/>
  <c r="E84"/>
  <c r="D84"/>
  <c r="C84"/>
  <c r="GI84" s="1"/>
  <c r="GK84" s="1"/>
  <c r="GJ84" s="1"/>
  <c r="GL84" s="1"/>
  <c r="FS83"/>
  <c r="FT83" s="1"/>
  <c r="FL83"/>
  <c r="FM83" s="1"/>
  <c r="FE83"/>
  <c r="FF83" s="1"/>
  <c r="EX83"/>
  <c r="EY83" s="1"/>
  <c r="ET83"/>
  <c r="EU83" s="1"/>
  <c r="EP83"/>
  <c r="EQ83" s="1"/>
  <c r="EL83"/>
  <c r="EM83" s="1"/>
  <c r="EH83"/>
  <c r="EI83" s="1"/>
  <c r="ED83"/>
  <c r="EE83" s="1"/>
  <c r="DY83"/>
  <c r="DZ83" s="1"/>
  <c r="DU83"/>
  <c r="DV83" s="1"/>
  <c r="DQ83"/>
  <c r="DR83" s="1"/>
  <c r="DM83"/>
  <c r="DN83" s="1"/>
  <c r="DI83"/>
  <c r="DJ83" s="1"/>
  <c r="DE83"/>
  <c r="DF83" s="1"/>
  <c r="CZ83"/>
  <c r="DA83" s="1"/>
  <c r="CV83"/>
  <c r="CW83" s="1"/>
  <c r="CR83"/>
  <c r="CS83" s="1"/>
  <c r="CN83"/>
  <c r="CO83" s="1"/>
  <c r="CJ83"/>
  <c r="CK83" s="1"/>
  <c r="CF83"/>
  <c r="CG83" s="1"/>
  <c r="CA83"/>
  <c r="CB83" s="1"/>
  <c r="BW83"/>
  <c r="BX83" s="1"/>
  <c r="BS83"/>
  <c r="BT83" s="1"/>
  <c r="BO83"/>
  <c r="BP83" s="1"/>
  <c r="BK83"/>
  <c r="BL83" s="1"/>
  <c r="BG83"/>
  <c r="BH83" s="1"/>
  <c r="BB83"/>
  <c r="BC83" s="1"/>
  <c r="AX83"/>
  <c r="AY83" s="1"/>
  <c r="AT83"/>
  <c r="AU83" s="1"/>
  <c r="AP83"/>
  <c r="AQ83" s="1"/>
  <c r="AL83"/>
  <c r="AM83" s="1"/>
  <c r="AH83"/>
  <c r="AI83" s="1"/>
  <c r="AC83"/>
  <c r="AD83" s="1"/>
  <c r="AB83"/>
  <c r="AA83"/>
  <c r="Y83"/>
  <c r="Z83" s="1"/>
  <c r="U83"/>
  <c r="V83" s="1"/>
  <c r="Q83"/>
  <c r="R83" s="1"/>
  <c r="M83"/>
  <c r="N83" s="1"/>
  <c r="I83"/>
  <c r="J83" s="1"/>
  <c r="E83"/>
  <c r="D83"/>
  <c r="C83"/>
  <c r="GI83" s="1"/>
  <c r="GK83" s="1"/>
  <c r="GJ83" s="1"/>
  <c r="GL83" s="1"/>
  <c r="FS82"/>
  <c r="FT82" s="1"/>
  <c r="FL82"/>
  <c r="FM82" s="1"/>
  <c r="FE82"/>
  <c r="FF82" s="1"/>
  <c r="EX82"/>
  <c r="EY82" s="1"/>
  <c r="ET82"/>
  <c r="EU82" s="1"/>
  <c r="EP82"/>
  <c r="EQ82" s="1"/>
  <c r="EL82"/>
  <c r="EM82" s="1"/>
  <c r="EH82"/>
  <c r="EI82" s="1"/>
  <c r="ED82"/>
  <c r="EE82" s="1"/>
  <c r="DY82"/>
  <c r="DZ82" s="1"/>
  <c r="DU82"/>
  <c r="DV82" s="1"/>
  <c r="DQ82"/>
  <c r="DR82" s="1"/>
  <c r="DM82"/>
  <c r="DN82" s="1"/>
  <c r="DI82"/>
  <c r="DJ82" s="1"/>
  <c r="DE82"/>
  <c r="DF82" s="1"/>
  <c r="CZ82"/>
  <c r="DA82" s="1"/>
  <c r="CV82"/>
  <c r="CW82" s="1"/>
  <c r="CR82"/>
  <c r="CS82" s="1"/>
  <c r="CN82"/>
  <c r="CO82" s="1"/>
  <c r="CJ82"/>
  <c r="CK82" s="1"/>
  <c r="CF82"/>
  <c r="CG82" s="1"/>
  <c r="CA82"/>
  <c r="CB82" s="1"/>
  <c r="BW82"/>
  <c r="BX82" s="1"/>
  <c r="BS82"/>
  <c r="BT82" s="1"/>
  <c r="BO82"/>
  <c r="BP82" s="1"/>
  <c r="BK82"/>
  <c r="BL82" s="1"/>
  <c r="BG82"/>
  <c r="BH82" s="1"/>
  <c r="BB82"/>
  <c r="BC82" s="1"/>
  <c r="AX82"/>
  <c r="AY82" s="1"/>
  <c r="AT82"/>
  <c r="AU82" s="1"/>
  <c r="AP82"/>
  <c r="AQ82" s="1"/>
  <c r="AL82"/>
  <c r="AM82" s="1"/>
  <c r="AH82"/>
  <c r="AI82" s="1"/>
  <c r="AC82"/>
  <c r="AD82" s="1"/>
  <c r="AB82"/>
  <c r="AA82"/>
  <c r="Y82"/>
  <c r="Z82" s="1"/>
  <c r="U82"/>
  <c r="V82" s="1"/>
  <c r="Q82"/>
  <c r="R82" s="1"/>
  <c r="M82"/>
  <c r="N82" s="1"/>
  <c r="I82"/>
  <c r="J82" s="1"/>
  <c r="E82"/>
  <c r="D82"/>
  <c r="C82"/>
  <c r="GI82" s="1"/>
  <c r="GK82" s="1"/>
  <c r="GJ82" s="1"/>
  <c r="GL82" s="1"/>
  <c r="FS81"/>
  <c r="FT81" s="1"/>
  <c r="FL81"/>
  <c r="FM81" s="1"/>
  <c r="FE81"/>
  <c r="FF81" s="1"/>
  <c r="EX81"/>
  <c r="EY81" s="1"/>
  <c r="ET81"/>
  <c r="EU81" s="1"/>
  <c r="EP81"/>
  <c r="EQ81" s="1"/>
  <c r="EL81"/>
  <c r="EM81" s="1"/>
  <c r="EH81"/>
  <c r="EI81" s="1"/>
  <c r="ED81"/>
  <c r="EE81" s="1"/>
  <c r="DY81"/>
  <c r="DZ81" s="1"/>
  <c r="DU81"/>
  <c r="DV81" s="1"/>
  <c r="DQ81"/>
  <c r="DR81" s="1"/>
  <c r="DM81"/>
  <c r="DN81" s="1"/>
  <c r="DI81"/>
  <c r="DJ81" s="1"/>
  <c r="DE81"/>
  <c r="DF81" s="1"/>
  <c r="CZ81"/>
  <c r="DA81" s="1"/>
  <c r="CV81"/>
  <c r="CW81" s="1"/>
  <c r="CR81"/>
  <c r="CS81" s="1"/>
  <c r="CN81"/>
  <c r="CO81" s="1"/>
  <c r="CJ81"/>
  <c r="CK81" s="1"/>
  <c r="CF81"/>
  <c r="CG81" s="1"/>
  <c r="CA81"/>
  <c r="CB81" s="1"/>
  <c r="BW81"/>
  <c r="BX81" s="1"/>
  <c r="BS81"/>
  <c r="BT81" s="1"/>
  <c r="BO81"/>
  <c r="BP81" s="1"/>
  <c r="BK81"/>
  <c r="BL81" s="1"/>
  <c r="BG81"/>
  <c r="BH81" s="1"/>
  <c r="BB81"/>
  <c r="BC81" s="1"/>
  <c r="AX81"/>
  <c r="AY81" s="1"/>
  <c r="AT81"/>
  <c r="AU81" s="1"/>
  <c r="AP81"/>
  <c r="AQ81" s="1"/>
  <c r="AL81"/>
  <c r="AM81" s="1"/>
  <c r="AH81"/>
  <c r="AI81" s="1"/>
  <c r="AC81"/>
  <c r="AD81" s="1"/>
  <c r="AB81"/>
  <c r="AA81"/>
  <c r="Y81"/>
  <c r="Z81" s="1"/>
  <c r="U81"/>
  <c r="V81" s="1"/>
  <c r="Q81"/>
  <c r="R81" s="1"/>
  <c r="M81"/>
  <c r="N81" s="1"/>
  <c r="I81"/>
  <c r="J81" s="1"/>
  <c r="E81"/>
  <c r="D81"/>
  <c r="C81"/>
  <c r="GI81" s="1"/>
  <c r="GK81" s="1"/>
  <c r="GJ81" s="1"/>
  <c r="GL81" s="1"/>
  <c r="FS80"/>
  <c r="FT80" s="1"/>
  <c r="FL80"/>
  <c r="FM80" s="1"/>
  <c r="FE80"/>
  <c r="FF80" s="1"/>
  <c r="EX80"/>
  <c r="EY80" s="1"/>
  <c r="ET80"/>
  <c r="EU80" s="1"/>
  <c r="EP80"/>
  <c r="EQ80" s="1"/>
  <c r="EL80"/>
  <c r="EM80" s="1"/>
  <c r="EH80"/>
  <c r="EI80" s="1"/>
  <c r="ED80"/>
  <c r="EE80" s="1"/>
  <c r="DY80"/>
  <c r="DZ80" s="1"/>
  <c r="DU80"/>
  <c r="DV80" s="1"/>
  <c r="DQ80"/>
  <c r="DR80" s="1"/>
  <c r="DM80"/>
  <c r="DN80" s="1"/>
  <c r="DI80"/>
  <c r="DJ80" s="1"/>
  <c r="DE80"/>
  <c r="DF80" s="1"/>
  <c r="CZ80"/>
  <c r="DA80" s="1"/>
  <c r="CV80"/>
  <c r="CW80" s="1"/>
  <c r="CR80"/>
  <c r="CS80" s="1"/>
  <c r="CN80"/>
  <c r="CO80" s="1"/>
  <c r="CJ80"/>
  <c r="CK80" s="1"/>
  <c r="CF80"/>
  <c r="CG80" s="1"/>
  <c r="CA80"/>
  <c r="CB80" s="1"/>
  <c r="BW80"/>
  <c r="BX80" s="1"/>
  <c r="BS80"/>
  <c r="BT80" s="1"/>
  <c r="BO80"/>
  <c r="BP80" s="1"/>
  <c r="BK80"/>
  <c r="BL80" s="1"/>
  <c r="BG80"/>
  <c r="BH80" s="1"/>
  <c r="BB80"/>
  <c r="BC80" s="1"/>
  <c r="AX80"/>
  <c r="AY80" s="1"/>
  <c r="AT80"/>
  <c r="AU80" s="1"/>
  <c r="AP80"/>
  <c r="AQ80" s="1"/>
  <c r="AL80"/>
  <c r="AM80" s="1"/>
  <c r="AH80"/>
  <c r="AI80" s="1"/>
  <c r="AC80"/>
  <c r="AD80" s="1"/>
  <c r="AB80"/>
  <c r="AA80"/>
  <c r="Y80"/>
  <c r="Z80" s="1"/>
  <c r="U80"/>
  <c r="V80" s="1"/>
  <c r="Q80"/>
  <c r="R80" s="1"/>
  <c r="M80"/>
  <c r="N80" s="1"/>
  <c r="I80"/>
  <c r="J80" s="1"/>
  <c r="E80"/>
  <c r="D80"/>
  <c r="C80"/>
  <c r="GI80" s="1"/>
  <c r="GK80" s="1"/>
  <c r="GJ80" s="1"/>
  <c r="GL80" s="1"/>
  <c r="FS79"/>
  <c r="FT79" s="1"/>
  <c r="FL79"/>
  <c r="FM79" s="1"/>
  <c r="FE79"/>
  <c r="FF79" s="1"/>
  <c r="EX79"/>
  <c r="EY79" s="1"/>
  <c r="ET79"/>
  <c r="EU79" s="1"/>
  <c r="EP79"/>
  <c r="EQ79" s="1"/>
  <c r="EL79"/>
  <c r="EM79" s="1"/>
  <c r="EH79"/>
  <c r="EI79" s="1"/>
  <c r="ED79"/>
  <c r="EE79" s="1"/>
  <c r="DY79"/>
  <c r="DZ79" s="1"/>
  <c r="DU79"/>
  <c r="DV79" s="1"/>
  <c r="DQ79"/>
  <c r="DR79" s="1"/>
  <c r="DM79"/>
  <c r="DN79" s="1"/>
  <c r="DI79"/>
  <c r="DJ79" s="1"/>
  <c r="DE79"/>
  <c r="DF79" s="1"/>
  <c r="CZ79"/>
  <c r="DA79" s="1"/>
  <c r="CV79"/>
  <c r="CW79" s="1"/>
  <c r="CR79"/>
  <c r="CS79" s="1"/>
  <c r="CN79"/>
  <c r="CO79" s="1"/>
  <c r="CJ79"/>
  <c r="CK79" s="1"/>
  <c r="CF79"/>
  <c r="CG79" s="1"/>
  <c r="CA79"/>
  <c r="CB79" s="1"/>
  <c r="BW79"/>
  <c r="BX79" s="1"/>
  <c r="BS79"/>
  <c r="BT79" s="1"/>
  <c r="BO79"/>
  <c r="BP79" s="1"/>
  <c r="BK79"/>
  <c r="BL79" s="1"/>
  <c r="BG79"/>
  <c r="BH79" s="1"/>
  <c r="BB79"/>
  <c r="BC79" s="1"/>
  <c r="AX79"/>
  <c r="AY79" s="1"/>
  <c r="AT79"/>
  <c r="AU79" s="1"/>
  <c r="AP79"/>
  <c r="AQ79" s="1"/>
  <c r="AL79"/>
  <c r="AM79" s="1"/>
  <c r="AH79"/>
  <c r="AI79" s="1"/>
  <c r="AC79"/>
  <c r="AD79" s="1"/>
  <c r="AB79"/>
  <c r="AA79"/>
  <c r="Y79"/>
  <c r="Z79" s="1"/>
  <c r="U79"/>
  <c r="V79" s="1"/>
  <c r="Q79"/>
  <c r="R79" s="1"/>
  <c r="M79"/>
  <c r="N79" s="1"/>
  <c r="I79"/>
  <c r="J79" s="1"/>
  <c r="E79"/>
  <c r="D79"/>
  <c r="C79"/>
  <c r="GI79" s="1"/>
  <c r="GK79" s="1"/>
  <c r="GJ79" s="1"/>
  <c r="GL79" s="1"/>
  <c r="FS78"/>
  <c r="FT78" s="1"/>
  <c r="FL78"/>
  <c r="FM78" s="1"/>
  <c r="FE78"/>
  <c r="FF78" s="1"/>
  <c r="EX78"/>
  <c r="EY78" s="1"/>
  <c r="ET78"/>
  <c r="EU78" s="1"/>
  <c r="EP78"/>
  <c r="EQ78" s="1"/>
  <c r="EL78"/>
  <c r="EM78" s="1"/>
  <c r="EH78"/>
  <c r="EI78" s="1"/>
  <c r="ED78"/>
  <c r="EE78" s="1"/>
  <c r="DY78"/>
  <c r="DZ78" s="1"/>
  <c r="DU78"/>
  <c r="DV78" s="1"/>
  <c r="DQ78"/>
  <c r="DR78" s="1"/>
  <c r="DM78"/>
  <c r="DN78" s="1"/>
  <c r="DI78"/>
  <c r="DJ78" s="1"/>
  <c r="DE78"/>
  <c r="DF78" s="1"/>
  <c r="CZ78"/>
  <c r="DA78" s="1"/>
  <c r="CV78"/>
  <c r="CW78" s="1"/>
  <c r="CR78"/>
  <c r="CS78" s="1"/>
  <c r="CN78"/>
  <c r="CO78" s="1"/>
  <c r="CJ78"/>
  <c r="CK78" s="1"/>
  <c r="CF78"/>
  <c r="CG78" s="1"/>
  <c r="CA78"/>
  <c r="CB78" s="1"/>
  <c r="BW78"/>
  <c r="BX78" s="1"/>
  <c r="BS78"/>
  <c r="BT78" s="1"/>
  <c r="BO78"/>
  <c r="BP78" s="1"/>
  <c r="BK78"/>
  <c r="BL78" s="1"/>
  <c r="BG78"/>
  <c r="BH78" s="1"/>
  <c r="BB78"/>
  <c r="BC78" s="1"/>
  <c r="AX78"/>
  <c r="AY78" s="1"/>
  <c r="AT78"/>
  <c r="AU78" s="1"/>
  <c r="AP78"/>
  <c r="AQ78" s="1"/>
  <c r="AL78"/>
  <c r="AM78" s="1"/>
  <c r="AH78"/>
  <c r="AI78" s="1"/>
  <c r="AC78"/>
  <c r="AD78" s="1"/>
  <c r="AB78"/>
  <c r="AA78"/>
  <c r="Y78"/>
  <c r="Z78" s="1"/>
  <c r="U78"/>
  <c r="V78" s="1"/>
  <c r="Q78"/>
  <c r="R78" s="1"/>
  <c r="M78"/>
  <c r="N78" s="1"/>
  <c r="I78"/>
  <c r="J78" s="1"/>
  <c r="E78"/>
  <c r="D78"/>
  <c r="C78"/>
  <c r="GI78" s="1"/>
  <c r="GK78" s="1"/>
  <c r="GJ78" s="1"/>
  <c r="GL78" s="1"/>
  <c r="FS77"/>
  <c r="FT77" s="1"/>
  <c r="FL77"/>
  <c r="FM77" s="1"/>
  <c r="FE77"/>
  <c r="FF77" s="1"/>
  <c r="EX77"/>
  <c r="EY77" s="1"/>
  <c r="ET77"/>
  <c r="EU77" s="1"/>
  <c r="EP77"/>
  <c r="EQ77" s="1"/>
  <c r="EL77"/>
  <c r="EM77" s="1"/>
  <c r="EH77"/>
  <c r="EI77" s="1"/>
  <c r="ED77"/>
  <c r="EE77" s="1"/>
  <c r="DY77"/>
  <c r="DZ77" s="1"/>
  <c r="DU77"/>
  <c r="DV77" s="1"/>
  <c r="DQ77"/>
  <c r="DR77" s="1"/>
  <c r="DM77"/>
  <c r="DN77" s="1"/>
  <c r="DI77"/>
  <c r="DJ77" s="1"/>
  <c r="DE77"/>
  <c r="DF77" s="1"/>
  <c r="CZ77"/>
  <c r="DA77" s="1"/>
  <c r="CV77"/>
  <c r="CW77" s="1"/>
  <c r="CR77"/>
  <c r="CS77" s="1"/>
  <c r="CN77"/>
  <c r="CO77" s="1"/>
  <c r="CJ77"/>
  <c r="CK77" s="1"/>
  <c r="CF77"/>
  <c r="CG77" s="1"/>
  <c r="CA77"/>
  <c r="CB77" s="1"/>
  <c r="BW77"/>
  <c r="BX77" s="1"/>
  <c r="BS77"/>
  <c r="BT77" s="1"/>
  <c r="BO77"/>
  <c r="BP77" s="1"/>
  <c r="BK77"/>
  <c r="BL77" s="1"/>
  <c r="BG77"/>
  <c r="BH77" s="1"/>
  <c r="BB77"/>
  <c r="BC77" s="1"/>
  <c r="AX77"/>
  <c r="AY77" s="1"/>
  <c r="AT77"/>
  <c r="AU77" s="1"/>
  <c r="AP77"/>
  <c r="AQ77" s="1"/>
  <c r="AL77"/>
  <c r="AM77" s="1"/>
  <c r="AH77"/>
  <c r="AI77" s="1"/>
  <c r="AC77"/>
  <c r="AD77" s="1"/>
  <c r="AB77"/>
  <c r="AA77"/>
  <c r="Y77"/>
  <c r="Z77" s="1"/>
  <c r="U77"/>
  <c r="V77" s="1"/>
  <c r="Q77"/>
  <c r="R77" s="1"/>
  <c r="M77"/>
  <c r="N77" s="1"/>
  <c r="I77"/>
  <c r="J77" s="1"/>
  <c r="E77"/>
  <c r="D77"/>
  <c r="C77"/>
  <c r="GI77" s="1"/>
  <c r="GK77" s="1"/>
  <c r="GJ77" s="1"/>
  <c r="GL77" s="1"/>
  <c r="FS76"/>
  <c r="FT76" s="1"/>
  <c r="FL76"/>
  <c r="FM76" s="1"/>
  <c r="FE76"/>
  <c r="FF76" s="1"/>
  <c r="EX76"/>
  <c r="EY76" s="1"/>
  <c r="ET76"/>
  <c r="EU76" s="1"/>
  <c r="EP76"/>
  <c r="EQ76" s="1"/>
  <c r="EL76"/>
  <c r="EM76" s="1"/>
  <c r="EH76"/>
  <c r="EI76" s="1"/>
  <c r="ED76"/>
  <c r="EE76" s="1"/>
  <c r="DY76"/>
  <c r="DZ76" s="1"/>
  <c r="DU76"/>
  <c r="DV76" s="1"/>
  <c r="DQ76"/>
  <c r="DR76" s="1"/>
  <c r="DM76"/>
  <c r="DN76" s="1"/>
  <c r="DI76"/>
  <c r="DJ76" s="1"/>
  <c r="DE76"/>
  <c r="DF76" s="1"/>
  <c r="CZ76"/>
  <c r="DA76" s="1"/>
  <c r="CV76"/>
  <c r="CW76" s="1"/>
  <c r="CR76"/>
  <c r="CS76" s="1"/>
  <c r="CN76"/>
  <c r="CO76" s="1"/>
  <c r="CJ76"/>
  <c r="CK76" s="1"/>
  <c r="CF76"/>
  <c r="CG76" s="1"/>
  <c r="CA76"/>
  <c r="CB76" s="1"/>
  <c r="BW76"/>
  <c r="BX76" s="1"/>
  <c r="BS76"/>
  <c r="BT76" s="1"/>
  <c r="BO76"/>
  <c r="BP76" s="1"/>
  <c r="BK76"/>
  <c r="BL76" s="1"/>
  <c r="BG76"/>
  <c r="BH76" s="1"/>
  <c r="BB76"/>
  <c r="BC76" s="1"/>
  <c r="AX76"/>
  <c r="AY76" s="1"/>
  <c r="AT76"/>
  <c r="AU76" s="1"/>
  <c r="AP76"/>
  <c r="AQ76" s="1"/>
  <c r="AL76"/>
  <c r="AM76" s="1"/>
  <c r="AH76"/>
  <c r="AI76" s="1"/>
  <c r="AC76"/>
  <c r="AD76" s="1"/>
  <c r="AB76"/>
  <c r="AA76"/>
  <c r="Y76"/>
  <c r="Z76" s="1"/>
  <c r="U76"/>
  <c r="V76" s="1"/>
  <c r="Q76"/>
  <c r="R76" s="1"/>
  <c r="M76"/>
  <c r="N76" s="1"/>
  <c r="I76"/>
  <c r="J76" s="1"/>
  <c r="E76"/>
  <c r="D76"/>
  <c r="C76"/>
  <c r="GI76" s="1"/>
  <c r="GK76" s="1"/>
  <c r="GJ76" s="1"/>
  <c r="GL76" s="1"/>
  <c r="FS75"/>
  <c r="FT75" s="1"/>
  <c r="FL75"/>
  <c r="FM75" s="1"/>
  <c r="FE75"/>
  <c r="FF75" s="1"/>
  <c r="ET75"/>
  <c r="EU75" s="1"/>
  <c r="EP75"/>
  <c r="EQ75" s="1"/>
  <c r="EL75"/>
  <c r="EM75" s="1"/>
  <c r="EH75"/>
  <c r="EI75" s="1"/>
  <c r="ED75"/>
  <c r="EE75" s="1"/>
  <c r="DU75"/>
  <c r="DV75" s="1"/>
  <c r="DQ75"/>
  <c r="DR75" s="1"/>
  <c r="DM75"/>
  <c r="DN75" s="1"/>
  <c r="DI75"/>
  <c r="DJ75" s="1"/>
  <c r="DE75"/>
  <c r="DF75" s="1"/>
  <c r="CV75"/>
  <c r="CW75" s="1"/>
  <c r="CR75"/>
  <c r="CS75" s="1"/>
  <c r="CN75"/>
  <c r="CO75" s="1"/>
  <c r="CJ75"/>
  <c r="CK75" s="1"/>
  <c r="CF75"/>
  <c r="CG75" s="1"/>
  <c r="BW75"/>
  <c r="BX75" s="1"/>
  <c r="BS75"/>
  <c r="BT75" s="1"/>
  <c r="BO75"/>
  <c r="BP75" s="1"/>
  <c r="BK75"/>
  <c r="BL75" s="1"/>
  <c r="BG75"/>
  <c r="BH75" s="1"/>
  <c r="AX75"/>
  <c r="AY75" s="1"/>
  <c r="AT75"/>
  <c r="AU75" s="1"/>
  <c r="AP75"/>
  <c r="AQ75" s="1"/>
  <c r="AL75"/>
  <c r="AM75" s="1"/>
  <c r="AH75"/>
  <c r="AI75" s="1"/>
  <c r="AB75"/>
  <c r="AA75"/>
  <c r="Y75"/>
  <c r="Z75" s="1"/>
  <c r="U75"/>
  <c r="V75" s="1"/>
  <c r="Q75"/>
  <c r="R75" s="1"/>
  <c r="M75"/>
  <c r="N75" s="1"/>
  <c r="I75"/>
  <c r="J75" s="1"/>
  <c r="E75"/>
  <c r="D75"/>
  <c r="C75"/>
  <c r="GI75" s="1"/>
  <c r="FS74"/>
  <c r="FT74" s="1"/>
  <c r="FL74"/>
  <c r="FM74" s="1"/>
  <c r="FE74"/>
  <c r="FF74" s="1"/>
  <c r="ET74"/>
  <c r="EU74" s="1"/>
  <c r="EP74"/>
  <c r="EQ74" s="1"/>
  <c r="EL74"/>
  <c r="EM74" s="1"/>
  <c r="EH74"/>
  <c r="EI74" s="1"/>
  <c r="ED74"/>
  <c r="EE74" s="1"/>
  <c r="DU74"/>
  <c r="DV74" s="1"/>
  <c r="DQ74"/>
  <c r="DR74" s="1"/>
  <c r="DM74"/>
  <c r="DN74" s="1"/>
  <c r="DI74"/>
  <c r="DJ74" s="1"/>
  <c r="DE74"/>
  <c r="DF74" s="1"/>
  <c r="CV74"/>
  <c r="CW74" s="1"/>
  <c r="CR74"/>
  <c r="CS74" s="1"/>
  <c r="CN74"/>
  <c r="CO74" s="1"/>
  <c r="CJ74"/>
  <c r="CK74" s="1"/>
  <c r="CF74"/>
  <c r="CG74" s="1"/>
  <c r="BW74"/>
  <c r="BX74" s="1"/>
  <c r="BS74"/>
  <c r="BT74" s="1"/>
  <c r="BO74"/>
  <c r="BP74" s="1"/>
  <c r="BK74"/>
  <c r="BL74" s="1"/>
  <c r="BG74"/>
  <c r="BH74" s="1"/>
  <c r="AX74"/>
  <c r="AY74" s="1"/>
  <c r="AT74"/>
  <c r="AU74" s="1"/>
  <c r="AP74"/>
  <c r="AQ74" s="1"/>
  <c r="AL74"/>
  <c r="AM74" s="1"/>
  <c r="AH74"/>
  <c r="AI74" s="1"/>
  <c r="AB74"/>
  <c r="AA74"/>
  <c r="Y74"/>
  <c r="Z74" s="1"/>
  <c r="U74"/>
  <c r="V74" s="1"/>
  <c r="Q74"/>
  <c r="R74" s="1"/>
  <c r="M74"/>
  <c r="N74" s="1"/>
  <c r="I74"/>
  <c r="J74" s="1"/>
  <c r="E74"/>
  <c r="D74"/>
  <c r="C74"/>
  <c r="GI74" s="1"/>
  <c r="FS73"/>
  <c r="FT73" s="1"/>
  <c r="FL73"/>
  <c r="FM73" s="1"/>
  <c r="FE73"/>
  <c r="FF73" s="1"/>
  <c r="EX73"/>
  <c r="EY73" s="1"/>
  <c r="ET73"/>
  <c r="EU73" s="1"/>
  <c r="EP73"/>
  <c r="EQ73" s="1"/>
  <c r="EL73"/>
  <c r="EM73" s="1"/>
  <c r="EH73"/>
  <c r="EI73" s="1"/>
  <c r="ED73"/>
  <c r="EE73" s="1"/>
  <c r="DY73"/>
  <c r="DZ73" s="1"/>
  <c r="DU73"/>
  <c r="DV73" s="1"/>
  <c r="DQ73"/>
  <c r="DR73" s="1"/>
  <c r="DM73"/>
  <c r="DN73" s="1"/>
  <c r="DI73"/>
  <c r="DJ73" s="1"/>
  <c r="DE73"/>
  <c r="DF73" s="1"/>
  <c r="CZ73"/>
  <c r="DA73" s="1"/>
  <c r="CV73"/>
  <c r="CW73" s="1"/>
  <c r="CR73"/>
  <c r="CS73" s="1"/>
  <c r="CN73"/>
  <c r="CO73" s="1"/>
  <c r="CJ73"/>
  <c r="CK73" s="1"/>
  <c r="CF73"/>
  <c r="CG73" s="1"/>
  <c r="CA73"/>
  <c r="CB73" s="1"/>
  <c r="BW73"/>
  <c r="BX73" s="1"/>
  <c r="BS73"/>
  <c r="BT73" s="1"/>
  <c r="BO73"/>
  <c r="BP73" s="1"/>
  <c r="BK73"/>
  <c r="BL73" s="1"/>
  <c r="BG73"/>
  <c r="BH73" s="1"/>
  <c r="BB73"/>
  <c r="BC73" s="1"/>
  <c r="AX73"/>
  <c r="AY73" s="1"/>
  <c r="AT73"/>
  <c r="AU73" s="1"/>
  <c r="AP73"/>
  <c r="AQ73" s="1"/>
  <c r="AL73"/>
  <c r="AM73" s="1"/>
  <c r="AH73"/>
  <c r="AI73" s="1"/>
  <c r="AC73"/>
  <c r="AD73" s="1"/>
  <c r="AB73"/>
  <c r="AA73"/>
  <c r="Y73"/>
  <c r="Z73" s="1"/>
  <c r="U73"/>
  <c r="V73" s="1"/>
  <c r="Q73"/>
  <c r="R73" s="1"/>
  <c r="M73"/>
  <c r="N73" s="1"/>
  <c r="I73"/>
  <c r="J73" s="1"/>
  <c r="E73"/>
  <c r="D73"/>
  <c r="C73"/>
  <c r="GI73" s="1"/>
  <c r="FS72"/>
  <c r="FT72" s="1"/>
  <c r="FL72"/>
  <c r="FM72" s="1"/>
  <c r="FE72"/>
  <c r="FF72" s="1"/>
  <c r="EX72"/>
  <c r="EY72" s="1"/>
  <c r="ET72"/>
  <c r="EU72" s="1"/>
  <c r="EP72"/>
  <c r="EQ72" s="1"/>
  <c r="EL72"/>
  <c r="EM72" s="1"/>
  <c r="EH72"/>
  <c r="EI72" s="1"/>
  <c r="ED72"/>
  <c r="EE72" s="1"/>
  <c r="DY72"/>
  <c r="DZ72" s="1"/>
  <c r="DU72"/>
  <c r="DV72" s="1"/>
  <c r="DQ72"/>
  <c r="DR72" s="1"/>
  <c r="DM72"/>
  <c r="DN72" s="1"/>
  <c r="DI72"/>
  <c r="DJ72" s="1"/>
  <c r="DE72"/>
  <c r="DF72" s="1"/>
  <c r="CZ72"/>
  <c r="DA72" s="1"/>
  <c r="CV72"/>
  <c r="CW72" s="1"/>
  <c r="CR72"/>
  <c r="CS72" s="1"/>
  <c r="CN72"/>
  <c r="CO72" s="1"/>
  <c r="CJ72"/>
  <c r="CK72" s="1"/>
  <c r="CF72"/>
  <c r="CG72" s="1"/>
  <c r="CA72"/>
  <c r="CB72" s="1"/>
  <c r="BW72"/>
  <c r="BX72" s="1"/>
  <c r="BS72"/>
  <c r="BT72" s="1"/>
  <c r="BO72"/>
  <c r="BP72" s="1"/>
  <c r="BK72"/>
  <c r="BL72" s="1"/>
  <c r="BG72"/>
  <c r="BH72" s="1"/>
  <c r="BB72"/>
  <c r="BC72" s="1"/>
  <c r="AX72"/>
  <c r="AY72" s="1"/>
  <c r="AT72"/>
  <c r="AU72" s="1"/>
  <c r="AP72"/>
  <c r="AQ72" s="1"/>
  <c r="AL72"/>
  <c r="AM72" s="1"/>
  <c r="AH72"/>
  <c r="AI72" s="1"/>
  <c r="AC72"/>
  <c r="AD72" s="1"/>
  <c r="AB72"/>
  <c r="AA72"/>
  <c r="Y72"/>
  <c r="Z72" s="1"/>
  <c r="U72"/>
  <c r="V72" s="1"/>
  <c r="Q72"/>
  <c r="R72" s="1"/>
  <c r="M72"/>
  <c r="N72" s="1"/>
  <c r="I72"/>
  <c r="J72" s="1"/>
  <c r="E72"/>
  <c r="D72"/>
  <c r="C72"/>
  <c r="GI72" s="1"/>
  <c r="FS71"/>
  <c r="FT71" s="1"/>
  <c r="FL71"/>
  <c r="FM71" s="1"/>
  <c r="FE71"/>
  <c r="FF71" s="1"/>
  <c r="EX71"/>
  <c r="EY71" s="1"/>
  <c r="ET71"/>
  <c r="EU71" s="1"/>
  <c r="EP71"/>
  <c r="EQ71" s="1"/>
  <c r="EL71"/>
  <c r="EM71" s="1"/>
  <c r="EH71"/>
  <c r="EI71" s="1"/>
  <c r="ED71"/>
  <c r="EE71" s="1"/>
  <c r="DY71"/>
  <c r="DZ71" s="1"/>
  <c r="DU71"/>
  <c r="DV71" s="1"/>
  <c r="DQ71"/>
  <c r="DR71" s="1"/>
  <c r="DM71"/>
  <c r="DN71" s="1"/>
  <c r="DI71"/>
  <c r="DJ71" s="1"/>
  <c r="DE71"/>
  <c r="DF71" s="1"/>
  <c r="CZ71"/>
  <c r="DA71" s="1"/>
  <c r="CV71"/>
  <c r="CW71" s="1"/>
  <c r="CR71"/>
  <c r="CS71" s="1"/>
  <c r="CN71"/>
  <c r="CO71" s="1"/>
  <c r="CJ71"/>
  <c r="CK71" s="1"/>
  <c r="CF71"/>
  <c r="CG71" s="1"/>
  <c r="CA71"/>
  <c r="CB71" s="1"/>
  <c r="BW71"/>
  <c r="BX71" s="1"/>
  <c r="BS71"/>
  <c r="BT71" s="1"/>
  <c r="BO71"/>
  <c r="BP71" s="1"/>
  <c r="BK71"/>
  <c r="BL71" s="1"/>
  <c r="BG71"/>
  <c r="BH71" s="1"/>
  <c r="BB71"/>
  <c r="BC71" s="1"/>
  <c r="AX71"/>
  <c r="AY71" s="1"/>
  <c r="AT71"/>
  <c r="AU71" s="1"/>
  <c r="AP71"/>
  <c r="AQ71" s="1"/>
  <c r="AL71"/>
  <c r="AM71" s="1"/>
  <c r="AH71"/>
  <c r="AI71" s="1"/>
  <c r="AC71"/>
  <c r="AD71" s="1"/>
  <c r="AB71"/>
  <c r="AA71"/>
  <c r="Y71"/>
  <c r="Z71" s="1"/>
  <c r="U71"/>
  <c r="V71" s="1"/>
  <c r="Q71"/>
  <c r="R71" s="1"/>
  <c r="M71"/>
  <c r="N71" s="1"/>
  <c r="I71"/>
  <c r="J71" s="1"/>
  <c r="E71"/>
  <c r="D71"/>
  <c r="C71"/>
  <c r="GI71" s="1"/>
  <c r="FS70"/>
  <c r="FT70" s="1"/>
  <c r="FL70"/>
  <c r="FM70" s="1"/>
  <c r="FE70"/>
  <c r="FF70" s="1"/>
  <c r="EX70"/>
  <c r="EY70" s="1"/>
  <c r="ET70"/>
  <c r="EU70" s="1"/>
  <c r="EP70"/>
  <c r="EQ70" s="1"/>
  <c r="EL70"/>
  <c r="EM70" s="1"/>
  <c r="EH70"/>
  <c r="EI70" s="1"/>
  <c r="ED70"/>
  <c r="EE70" s="1"/>
  <c r="DY70"/>
  <c r="DZ70" s="1"/>
  <c r="DU70"/>
  <c r="DV70" s="1"/>
  <c r="DQ70"/>
  <c r="DR70" s="1"/>
  <c r="DM70"/>
  <c r="DN70" s="1"/>
  <c r="DI70"/>
  <c r="DJ70" s="1"/>
  <c r="DE70"/>
  <c r="DF70" s="1"/>
  <c r="CZ70"/>
  <c r="DA70" s="1"/>
  <c r="CV70"/>
  <c r="CW70" s="1"/>
  <c r="CR70"/>
  <c r="CS70" s="1"/>
  <c r="CN70"/>
  <c r="CO70" s="1"/>
  <c r="CJ70"/>
  <c r="CK70" s="1"/>
  <c r="CF70"/>
  <c r="CG70" s="1"/>
  <c r="CA70"/>
  <c r="CB70" s="1"/>
  <c r="BW70"/>
  <c r="BX70" s="1"/>
  <c r="BS70"/>
  <c r="BT70" s="1"/>
  <c r="BO70"/>
  <c r="BP70" s="1"/>
  <c r="BK70"/>
  <c r="BL70" s="1"/>
  <c r="BG70"/>
  <c r="BH70" s="1"/>
  <c r="BB70"/>
  <c r="BC70" s="1"/>
  <c r="AY70"/>
  <c r="AX70"/>
  <c r="AU70"/>
  <c r="AT70"/>
  <c r="AQ70"/>
  <c r="AP70"/>
  <c r="AM70"/>
  <c r="AL70"/>
  <c r="AI70"/>
  <c r="AH70"/>
  <c r="AD70"/>
  <c r="AC70"/>
  <c r="AB70"/>
  <c r="AA70"/>
  <c r="Z70"/>
  <c r="Y70"/>
  <c r="V70"/>
  <c r="U70"/>
  <c r="R70"/>
  <c r="Q70"/>
  <c r="N70"/>
  <c r="M70"/>
  <c r="J70"/>
  <c r="I70"/>
  <c r="E70"/>
  <c r="D70"/>
  <c r="C70"/>
  <c r="GF70" s="1"/>
  <c r="FS69"/>
  <c r="FT69" s="1"/>
  <c r="FL69"/>
  <c r="FM69" s="1"/>
  <c r="FE69"/>
  <c r="FF69" s="1"/>
  <c r="EX69"/>
  <c r="EY69" s="1"/>
  <c r="ET69"/>
  <c r="EU69" s="1"/>
  <c r="EP69"/>
  <c r="EQ69" s="1"/>
  <c r="EL69"/>
  <c r="EM69" s="1"/>
  <c r="EH69"/>
  <c r="EI69" s="1"/>
  <c r="ED69"/>
  <c r="EE69" s="1"/>
  <c r="DY69"/>
  <c r="DZ69" s="1"/>
  <c r="DU69"/>
  <c r="DV69" s="1"/>
  <c r="DQ69"/>
  <c r="DR69" s="1"/>
  <c r="DM69"/>
  <c r="DN69" s="1"/>
  <c r="DI69"/>
  <c r="DJ69" s="1"/>
  <c r="DE69"/>
  <c r="DF69" s="1"/>
  <c r="CZ69"/>
  <c r="DA69" s="1"/>
  <c r="CV69"/>
  <c r="CW69" s="1"/>
  <c r="CR69"/>
  <c r="CS69" s="1"/>
  <c r="CN69"/>
  <c r="CO69" s="1"/>
  <c r="CJ69"/>
  <c r="CK69" s="1"/>
  <c r="CF69"/>
  <c r="CG69" s="1"/>
  <c r="CA69"/>
  <c r="CB69" s="1"/>
  <c r="BW69"/>
  <c r="BX69" s="1"/>
  <c r="BS69"/>
  <c r="BT69" s="1"/>
  <c r="BO69"/>
  <c r="BP69" s="1"/>
  <c r="BK69"/>
  <c r="BL69" s="1"/>
  <c r="BG69"/>
  <c r="BH69" s="1"/>
  <c r="BB69"/>
  <c r="BC69" s="1"/>
  <c r="AY69"/>
  <c r="AX69"/>
  <c r="AU69"/>
  <c r="AT69"/>
  <c r="AQ69"/>
  <c r="AP69"/>
  <c r="AM69"/>
  <c r="AL69"/>
  <c r="AI69"/>
  <c r="AH69"/>
  <c r="AD69"/>
  <c r="AC69"/>
  <c r="AB69"/>
  <c r="AA69"/>
  <c r="Z69"/>
  <c r="Y69"/>
  <c r="V69"/>
  <c r="U69"/>
  <c r="R69"/>
  <c r="Q69"/>
  <c r="N69"/>
  <c r="M69"/>
  <c r="J69"/>
  <c r="I69"/>
  <c r="E69"/>
  <c r="D69"/>
  <c r="C69"/>
  <c r="GI69" s="1"/>
  <c r="GK69" s="1"/>
  <c r="GJ69" s="1"/>
  <c r="GL69" s="1"/>
  <c r="FS68"/>
  <c r="FT68" s="1"/>
  <c r="FL68"/>
  <c r="FM68" s="1"/>
  <c r="FE68"/>
  <c r="FF68" s="1"/>
  <c r="EX68"/>
  <c r="EY68" s="1"/>
  <c r="ET68"/>
  <c r="EU68" s="1"/>
  <c r="EP68"/>
  <c r="EQ68" s="1"/>
  <c r="EL68"/>
  <c r="EM68" s="1"/>
  <c r="EH68"/>
  <c r="EI68" s="1"/>
  <c r="ED68"/>
  <c r="EE68" s="1"/>
  <c r="DY68"/>
  <c r="DZ68" s="1"/>
  <c r="DU68"/>
  <c r="DV68" s="1"/>
  <c r="DQ68"/>
  <c r="DR68" s="1"/>
  <c r="DM68"/>
  <c r="DN68" s="1"/>
  <c r="DI68"/>
  <c r="DJ68" s="1"/>
  <c r="DE68"/>
  <c r="DF68" s="1"/>
  <c r="CZ68"/>
  <c r="DA68" s="1"/>
  <c r="CV68"/>
  <c r="CW68" s="1"/>
  <c r="CR68"/>
  <c r="CS68" s="1"/>
  <c r="CN68"/>
  <c r="CO68" s="1"/>
  <c r="CJ68"/>
  <c r="CK68" s="1"/>
  <c r="CF68"/>
  <c r="CG68" s="1"/>
  <c r="CA68"/>
  <c r="CB68" s="1"/>
  <c r="BW68"/>
  <c r="BX68" s="1"/>
  <c r="BS68"/>
  <c r="BT68" s="1"/>
  <c r="BO68"/>
  <c r="BP68" s="1"/>
  <c r="BK68"/>
  <c r="BL68" s="1"/>
  <c r="BG68"/>
  <c r="BH68" s="1"/>
  <c r="BB68"/>
  <c r="BC68" s="1"/>
  <c r="AY68"/>
  <c r="AX68"/>
  <c r="AU68"/>
  <c r="AT68"/>
  <c r="AQ68"/>
  <c r="AP68"/>
  <c r="AM68"/>
  <c r="AL68"/>
  <c r="AI68"/>
  <c r="AH68"/>
  <c r="AD68"/>
  <c r="AC68"/>
  <c r="AB68"/>
  <c r="AA68"/>
  <c r="Z68"/>
  <c r="Y68"/>
  <c r="V68"/>
  <c r="U68"/>
  <c r="R68"/>
  <c r="Q68"/>
  <c r="N68"/>
  <c r="M68"/>
  <c r="J68"/>
  <c r="I68"/>
  <c r="E68"/>
  <c r="D68"/>
  <c r="C68"/>
  <c r="GI68" s="1"/>
  <c r="GK68" s="1"/>
  <c r="GJ68" s="1"/>
  <c r="GL68" s="1"/>
  <c r="FS67"/>
  <c r="FT67" s="1"/>
  <c r="FL67"/>
  <c r="FM67" s="1"/>
  <c r="FE67"/>
  <c r="FF67" s="1"/>
  <c r="EX67"/>
  <c r="EY67" s="1"/>
  <c r="ET67"/>
  <c r="EU67" s="1"/>
  <c r="EP67"/>
  <c r="EQ67" s="1"/>
  <c r="EL67"/>
  <c r="EM67" s="1"/>
  <c r="EH67"/>
  <c r="EI67" s="1"/>
  <c r="ED67"/>
  <c r="EE67" s="1"/>
  <c r="DY67"/>
  <c r="DZ67" s="1"/>
  <c r="DU67"/>
  <c r="DV67" s="1"/>
  <c r="DQ67"/>
  <c r="DR67" s="1"/>
  <c r="DM67"/>
  <c r="DN67" s="1"/>
  <c r="DI67"/>
  <c r="DJ67" s="1"/>
  <c r="DE67"/>
  <c r="DF67" s="1"/>
  <c r="CZ67"/>
  <c r="DA67" s="1"/>
  <c r="CV67"/>
  <c r="CW67" s="1"/>
  <c r="CR67"/>
  <c r="CS67" s="1"/>
  <c r="CN67"/>
  <c r="CO67" s="1"/>
  <c r="CJ67"/>
  <c r="CK67" s="1"/>
  <c r="CF67"/>
  <c r="CG67" s="1"/>
  <c r="CA67"/>
  <c r="CB67" s="1"/>
  <c r="BW67"/>
  <c r="BX67" s="1"/>
  <c r="BS67"/>
  <c r="BT67" s="1"/>
  <c r="BO67"/>
  <c r="BP67" s="1"/>
  <c r="BK67"/>
  <c r="BL67" s="1"/>
  <c r="BG67"/>
  <c r="BH67" s="1"/>
  <c r="BB67"/>
  <c r="BC67" s="1"/>
  <c r="AY67"/>
  <c r="AX67"/>
  <c r="AU67"/>
  <c r="AT67"/>
  <c r="AQ67"/>
  <c r="AP67"/>
  <c r="AM67"/>
  <c r="AL67"/>
  <c r="AI67"/>
  <c r="AH67"/>
  <c r="AD67"/>
  <c r="AC67"/>
  <c r="AB67"/>
  <c r="AA67"/>
  <c r="Z67"/>
  <c r="Y67"/>
  <c r="V67"/>
  <c r="U67"/>
  <c r="R67"/>
  <c r="Q67"/>
  <c r="N67"/>
  <c r="M67"/>
  <c r="J67"/>
  <c r="I67"/>
  <c r="E67"/>
  <c r="D67"/>
  <c r="C67"/>
  <c r="GI67" s="1"/>
  <c r="GK67" s="1"/>
  <c r="GJ67" s="1"/>
  <c r="GL67" s="1"/>
  <c r="FS66"/>
  <c r="FT66" s="1"/>
  <c r="FL66"/>
  <c r="FM66" s="1"/>
  <c r="FE66"/>
  <c r="FF66" s="1"/>
  <c r="EX66"/>
  <c r="EY66" s="1"/>
  <c r="ET66"/>
  <c r="EU66" s="1"/>
  <c r="EP66"/>
  <c r="EQ66" s="1"/>
  <c r="EL66"/>
  <c r="EM66" s="1"/>
  <c r="EH66"/>
  <c r="EI66" s="1"/>
  <c r="ED66"/>
  <c r="EE66" s="1"/>
  <c r="DY66"/>
  <c r="DZ66" s="1"/>
  <c r="DU66"/>
  <c r="DV66" s="1"/>
  <c r="DQ66"/>
  <c r="DR66" s="1"/>
  <c r="DM66"/>
  <c r="DN66" s="1"/>
  <c r="DI66"/>
  <c r="DJ66" s="1"/>
  <c r="DE66"/>
  <c r="DF66" s="1"/>
  <c r="CZ66"/>
  <c r="DA66" s="1"/>
  <c r="CV66"/>
  <c r="CW66" s="1"/>
  <c r="CR66"/>
  <c r="CS66" s="1"/>
  <c r="CN66"/>
  <c r="CO66" s="1"/>
  <c r="CJ66"/>
  <c r="CK66" s="1"/>
  <c r="CF66"/>
  <c r="CG66" s="1"/>
  <c r="CA66"/>
  <c r="CB66" s="1"/>
  <c r="BW66"/>
  <c r="BX66" s="1"/>
  <c r="BS66"/>
  <c r="BT66" s="1"/>
  <c r="BO66"/>
  <c r="BP66" s="1"/>
  <c r="BK66"/>
  <c r="BL66" s="1"/>
  <c r="BG66"/>
  <c r="BH66" s="1"/>
  <c r="BB66"/>
  <c r="BC66" s="1"/>
  <c r="AY66"/>
  <c r="AX66"/>
  <c r="AU66"/>
  <c r="AT66"/>
  <c r="AQ66"/>
  <c r="AP66"/>
  <c r="AM66"/>
  <c r="AL66"/>
  <c r="AI66"/>
  <c r="AH66"/>
  <c r="AD66"/>
  <c r="AC66"/>
  <c r="AB66"/>
  <c r="AA66"/>
  <c r="Z66"/>
  <c r="Y66"/>
  <c r="V66"/>
  <c r="U66"/>
  <c r="R66"/>
  <c r="Q66"/>
  <c r="N66"/>
  <c r="M66"/>
  <c r="J66"/>
  <c r="I66"/>
  <c r="E66"/>
  <c r="D66"/>
  <c r="C66"/>
  <c r="GI66" s="1"/>
  <c r="FS65"/>
  <c r="FT65" s="1"/>
  <c r="FL65"/>
  <c r="FM65" s="1"/>
  <c r="FE65"/>
  <c r="FF65" s="1"/>
  <c r="EX65"/>
  <c r="EY65" s="1"/>
  <c r="ET65"/>
  <c r="EU65" s="1"/>
  <c r="EP65"/>
  <c r="EQ65" s="1"/>
  <c r="EL65"/>
  <c r="EM65" s="1"/>
  <c r="EH65"/>
  <c r="EI65" s="1"/>
  <c r="ED65"/>
  <c r="EE65" s="1"/>
  <c r="DY65"/>
  <c r="DZ65" s="1"/>
  <c r="DU65"/>
  <c r="DV65" s="1"/>
  <c r="DQ65"/>
  <c r="DR65" s="1"/>
  <c r="DM65"/>
  <c r="DN65" s="1"/>
  <c r="DI65"/>
  <c r="DJ65" s="1"/>
  <c r="DE65"/>
  <c r="DF65" s="1"/>
  <c r="CZ65"/>
  <c r="DA65" s="1"/>
  <c r="CV65"/>
  <c r="CW65" s="1"/>
  <c r="CR65"/>
  <c r="CS65" s="1"/>
  <c r="CN65"/>
  <c r="CO65" s="1"/>
  <c r="CJ65"/>
  <c r="CK65" s="1"/>
  <c r="CF65"/>
  <c r="CG65" s="1"/>
  <c r="CA65"/>
  <c r="CB65" s="1"/>
  <c r="BW65"/>
  <c r="BX65" s="1"/>
  <c r="BS65"/>
  <c r="BT65" s="1"/>
  <c r="BO65"/>
  <c r="BP65" s="1"/>
  <c r="BK65"/>
  <c r="BL65" s="1"/>
  <c r="BG65"/>
  <c r="BH65" s="1"/>
  <c r="BB65"/>
  <c r="BC65" s="1"/>
  <c r="AY65"/>
  <c r="AX65"/>
  <c r="AU65"/>
  <c r="AT65"/>
  <c r="AQ65"/>
  <c r="AP65"/>
  <c r="AM65"/>
  <c r="AL65"/>
  <c r="AI65"/>
  <c r="AH65"/>
  <c r="AD65"/>
  <c r="AC65"/>
  <c r="AB65"/>
  <c r="AA65"/>
  <c r="Z65"/>
  <c r="Y65"/>
  <c r="V65"/>
  <c r="U65"/>
  <c r="R65"/>
  <c r="Q65"/>
  <c r="N65"/>
  <c r="M65"/>
  <c r="J65"/>
  <c r="I65"/>
  <c r="E65"/>
  <c r="D65"/>
  <c r="C65"/>
  <c r="GI65" s="1"/>
  <c r="GK65" s="1"/>
  <c r="GJ65" s="1"/>
  <c r="GL65" s="1"/>
  <c r="FS64"/>
  <c r="FT64" s="1"/>
  <c r="FL64"/>
  <c r="FM64" s="1"/>
  <c r="FE64"/>
  <c r="FF64" s="1"/>
  <c r="EX64"/>
  <c r="EY64" s="1"/>
  <c r="ET64"/>
  <c r="EU64" s="1"/>
  <c r="EP64"/>
  <c r="EQ64" s="1"/>
  <c r="EL64"/>
  <c r="EM64" s="1"/>
  <c r="EH64"/>
  <c r="EI64" s="1"/>
  <c r="ED64"/>
  <c r="EE64" s="1"/>
  <c r="DY64"/>
  <c r="DZ64" s="1"/>
  <c r="DU64"/>
  <c r="DV64" s="1"/>
  <c r="DQ64"/>
  <c r="DR64" s="1"/>
  <c r="DM64"/>
  <c r="DN64" s="1"/>
  <c r="DI64"/>
  <c r="DJ64" s="1"/>
  <c r="DE64"/>
  <c r="DF64" s="1"/>
  <c r="CZ64"/>
  <c r="DA64" s="1"/>
  <c r="CV64"/>
  <c r="CW64" s="1"/>
  <c r="CR64"/>
  <c r="CS64" s="1"/>
  <c r="CN64"/>
  <c r="CO64" s="1"/>
  <c r="CJ64"/>
  <c r="CK64" s="1"/>
  <c r="CF64"/>
  <c r="CG64" s="1"/>
  <c r="CA64"/>
  <c r="CB64" s="1"/>
  <c r="BW64"/>
  <c r="BX64" s="1"/>
  <c r="BS64"/>
  <c r="BT64" s="1"/>
  <c r="BO64"/>
  <c r="BP64" s="1"/>
  <c r="BK64"/>
  <c r="BL64" s="1"/>
  <c r="BG64"/>
  <c r="BH64" s="1"/>
  <c r="BB64"/>
  <c r="BC64" s="1"/>
  <c r="AY64"/>
  <c r="AX64"/>
  <c r="AU64"/>
  <c r="AT64"/>
  <c r="AQ64"/>
  <c r="AP64"/>
  <c r="AM64"/>
  <c r="AL64"/>
  <c r="AI64"/>
  <c r="AH64"/>
  <c r="AD64"/>
  <c r="AC64"/>
  <c r="AB64"/>
  <c r="AA64"/>
  <c r="Z64"/>
  <c r="Y64"/>
  <c r="V64"/>
  <c r="U64"/>
  <c r="R64"/>
  <c r="Q64"/>
  <c r="N64"/>
  <c r="M64"/>
  <c r="J64"/>
  <c r="I64"/>
  <c r="E64"/>
  <c r="D64"/>
  <c r="C64"/>
  <c r="GI64" s="1"/>
  <c r="GK64" s="1"/>
  <c r="GJ64" s="1"/>
  <c r="GL64" s="1"/>
  <c r="FS63"/>
  <c r="FT63" s="1"/>
  <c r="FL63"/>
  <c r="FM63" s="1"/>
  <c r="FE63"/>
  <c r="FF63" s="1"/>
  <c r="EX63"/>
  <c r="EY63" s="1"/>
  <c r="ET63"/>
  <c r="EU63" s="1"/>
  <c r="EP63"/>
  <c r="EQ63" s="1"/>
  <c r="EL63"/>
  <c r="EM63" s="1"/>
  <c r="EH63"/>
  <c r="EI63" s="1"/>
  <c r="ED63"/>
  <c r="EE63" s="1"/>
  <c r="DY63"/>
  <c r="DZ63" s="1"/>
  <c r="DU63"/>
  <c r="DV63" s="1"/>
  <c r="DQ63"/>
  <c r="DR63" s="1"/>
  <c r="DM63"/>
  <c r="DN63" s="1"/>
  <c r="DI63"/>
  <c r="DJ63" s="1"/>
  <c r="DE63"/>
  <c r="DF63" s="1"/>
  <c r="CZ63"/>
  <c r="DA63" s="1"/>
  <c r="CV63"/>
  <c r="CW63" s="1"/>
  <c r="CR63"/>
  <c r="CS63" s="1"/>
  <c r="CN63"/>
  <c r="CO63" s="1"/>
  <c r="CJ63"/>
  <c r="CK63" s="1"/>
  <c r="CF63"/>
  <c r="CG63" s="1"/>
  <c r="CA63"/>
  <c r="CB63" s="1"/>
  <c r="BW63"/>
  <c r="BX63" s="1"/>
  <c r="BS63"/>
  <c r="BT63" s="1"/>
  <c r="BO63"/>
  <c r="BP63" s="1"/>
  <c r="BK63"/>
  <c r="BL63" s="1"/>
  <c r="BG63"/>
  <c r="BH63" s="1"/>
  <c r="BB63"/>
  <c r="BC63" s="1"/>
  <c r="AY63"/>
  <c r="AX63"/>
  <c r="AU63"/>
  <c r="AT63"/>
  <c r="AQ63"/>
  <c r="AP63"/>
  <c r="AM63"/>
  <c r="AL63"/>
  <c r="AI63"/>
  <c r="AH63"/>
  <c r="AD63"/>
  <c r="AC63"/>
  <c r="AB63"/>
  <c r="AA63"/>
  <c r="Z63"/>
  <c r="Y63"/>
  <c r="V63"/>
  <c r="U63"/>
  <c r="R63"/>
  <c r="Q63"/>
  <c r="N63"/>
  <c r="M63"/>
  <c r="J63"/>
  <c r="I63"/>
  <c r="E63"/>
  <c r="D63"/>
  <c r="C63"/>
  <c r="GI63" s="1"/>
  <c r="GK63" s="1"/>
  <c r="GJ63" s="1"/>
  <c r="GL63" s="1"/>
  <c r="FS62"/>
  <c r="FT62" s="1"/>
  <c r="FL62"/>
  <c r="FM62" s="1"/>
  <c r="FE62"/>
  <c r="FF62" s="1"/>
  <c r="EX62"/>
  <c r="EY62" s="1"/>
  <c r="ET62"/>
  <c r="EU62" s="1"/>
  <c r="EP62"/>
  <c r="EQ62" s="1"/>
  <c r="EL62"/>
  <c r="EM62" s="1"/>
  <c r="EH62"/>
  <c r="EI62" s="1"/>
  <c r="ED62"/>
  <c r="EE62" s="1"/>
  <c r="DY62"/>
  <c r="DZ62" s="1"/>
  <c r="DU62"/>
  <c r="DV62" s="1"/>
  <c r="DQ62"/>
  <c r="DR62" s="1"/>
  <c r="DM62"/>
  <c r="DN62" s="1"/>
  <c r="DI62"/>
  <c r="DJ62" s="1"/>
  <c r="DE62"/>
  <c r="DF62" s="1"/>
  <c r="CZ62"/>
  <c r="DA62" s="1"/>
  <c r="CV62"/>
  <c r="CW62" s="1"/>
  <c r="CR62"/>
  <c r="CS62" s="1"/>
  <c r="CN62"/>
  <c r="CO62" s="1"/>
  <c r="CJ62"/>
  <c r="CK62" s="1"/>
  <c r="CF62"/>
  <c r="CG62" s="1"/>
  <c r="CA62"/>
  <c r="CB62" s="1"/>
  <c r="BW62"/>
  <c r="BX62" s="1"/>
  <c r="BS62"/>
  <c r="BT62" s="1"/>
  <c r="BO62"/>
  <c r="BP62" s="1"/>
  <c r="BK62"/>
  <c r="BL62" s="1"/>
  <c r="BG62"/>
  <c r="BH62" s="1"/>
  <c r="BB62"/>
  <c r="BC62" s="1"/>
  <c r="AY62"/>
  <c r="AX62"/>
  <c r="AU62"/>
  <c r="AT62"/>
  <c r="AQ62"/>
  <c r="AP62"/>
  <c r="AM62"/>
  <c r="AL62"/>
  <c r="AI62"/>
  <c r="AH62"/>
  <c r="AD62"/>
  <c r="AC62"/>
  <c r="AB62"/>
  <c r="AA62"/>
  <c r="Z62"/>
  <c r="Y62"/>
  <c r="V62"/>
  <c r="U62"/>
  <c r="R62"/>
  <c r="Q62"/>
  <c r="N62"/>
  <c r="M62"/>
  <c r="J62"/>
  <c r="I62"/>
  <c r="E62"/>
  <c r="D62"/>
  <c r="C62"/>
  <c r="GI62" s="1"/>
  <c r="GK62" s="1"/>
  <c r="GJ62" s="1"/>
  <c r="GL62" s="1"/>
  <c r="FS61"/>
  <c r="FT61" s="1"/>
  <c r="FL61"/>
  <c r="FM61" s="1"/>
  <c r="FE61"/>
  <c r="FF61" s="1"/>
  <c r="EX61"/>
  <c r="EY61" s="1"/>
  <c r="ET61"/>
  <c r="EU61" s="1"/>
  <c r="EP61"/>
  <c r="EQ61" s="1"/>
  <c r="EL61"/>
  <c r="EM61" s="1"/>
  <c r="EH61"/>
  <c r="EI61" s="1"/>
  <c r="ED61"/>
  <c r="EE61" s="1"/>
  <c r="DY61"/>
  <c r="DZ61" s="1"/>
  <c r="DU61"/>
  <c r="DV61" s="1"/>
  <c r="DQ61"/>
  <c r="DR61" s="1"/>
  <c r="DM61"/>
  <c r="DN61" s="1"/>
  <c r="DI61"/>
  <c r="DJ61" s="1"/>
  <c r="DE61"/>
  <c r="DF61" s="1"/>
  <c r="CZ61"/>
  <c r="DA61" s="1"/>
  <c r="CV61"/>
  <c r="CW61" s="1"/>
  <c r="CR61"/>
  <c r="CS61" s="1"/>
  <c r="CN61"/>
  <c r="CO61" s="1"/>
  <c r="CJ61"/>
  <c r="CK61" s="1"/>
  <c r="CF61"/>
  <c r="CG61" s="1"/>
  <c r="CA61"/>
  <c r="CB61" s="1"/>
  <c r="BW61"/>
  <c r="BX61" s="1"/>
  <c r="BS61"/>
  <c r="BT61" s="1"/>
  <c r="BO61"/>
  <c r="BP61" s="1"/>
  <c r="BK61"/>
  <c r="BL61" s="1"/>
  <c r="BG61"/>
  <c r="BH61" s="1"/>
  <c r="BB61"/>
  <c r="BC61" s="1"/>
  <c r="AY61"/>
  <c r="AX61"/>
  <c r="AU61"/>
  <c r="AT61"/>
  <c r="AQ61"/>
  <c r="AP61"/>
  <c r="AM61"/>
  <c r="AL61"/>
  <c r="AI61"/>
  <c r="AH61"/>
  <c r="AD61"/>
  <c r="AC61"/>
  <c r="AB61"/>
  <c r="AA61"/>
  <c r="Z61"/>
  <c r="Y61"/>
  <c r="V61"/>
  <c r="U61"/>
  <c r="R61"/>
  <c r="Q61"/>
  <c r="N61"/>
  <c r="M61"/>
  <c r="J61"/>
  <c r="I61"/>
  <c r="E61"/>
  <c r="D61"/>
  <c r="C61"/>
  <c r="GI61" s="1"/>
  <c r="GK61" s="1"/>
  <c r="GJ61" s="1"/>
  <c r="GL61" s="1"/>
  <c r="FS60"/>
  <c r="FT60" s="1"/>
  <c r="FL60"/>
  <c r="FM60" s="1"/>
  <c r="FE60"/>
  <c r="FF60" s="1"/>
  <c r="EX60"/>
  <c r="EY60" s="1"/>
  <c r="ET60"/>
  <c r="EU60" s="1"/>
  <c r="EP60"/>
  <c r="EQ60" s="1"/>
  <c r="EL60"/>
  <c r="EM60" s="1"/>
  <c r="EH60"/>
  <c r="EI60" s="1"/>
  <c r="ED60"/>
  <c r="EE60" s="1"/>
  <c r="DY60"/>
  <c r="DZ60" s="1"/>
  <c r="DU60"/>
  <c r="DV60" s="1"/>
  <c r="DQ60"/>
  <c r="DR60" s="1"/>
  <c r="DM60"/>
  <c r="DN60" s="1"/>
  <c r="DI60"/>
  <c r="DJ60" s="1"/>
  <c r="DE60"/>
  <c r="DF60" s="1"/>
  <c r="CZ60"/>
  <c r="DA60" s="1"/>
  <c r="CV60"/>
  <c r="CW60" s="1"/>
  <c r="CR60"/>
  <c r="CS60" s="1"/>
  <c r="CN60"/>
  <c r="CO60" s="1"/>
  <c r="CJ60"/>
  <c r="CK60" s="1"/>
  <c r="CF60"/>
  <c r="CG60" s="1"/>
  <c r="CA60"/>
  <c r="CB60" s="1"/>
  <c r="BW60"/>
  <c r="BX60" s="1"/>
  <c r="BS60"/>
  <c r="BT60" s="1"/>
  <c r="BO60"/>
  <c r="BP60" s="1"/>
  <c r="BK60"/>
  <c r="BL60" s="1"/>
  <c r="BG60"/>
  <c r="BH60" s="1"/>
  <c r="BB60"/>
  <c r="BC60" s="1"/>
  <c r="AY60"/>
  <c r="AX60"/>
  <c r="AU60"/>
  <c r="AT60"/>
  <c r="AQ60"/>
  <c r="AP60"/>
  <c r="AM60"/>
  <c r="AL60"/>
  <c r="AI60"/>
  <c r="AH60"/>
  <c r="AD60"/>
  <c r="AC60"/>
  <c r="AB60"/>
  <c r="AA60"/>
  <c r="Z60"/>
  <c r="Y60"/>
  <c r="V60"/>
  <c r="U60"/>
  <c r="R60"/>
  <c r="Q60"/>
  <c r="N60"/>
  <c r="M60"/>
  <c r="J60"/>
  <c r="I60"/>
  <c r="E60"/>
  <c r="D60"/>
  <c r="C60"/>
  <c r="GI60" s="1"/>
  <c r="GK60" s="1"/>
  <c r="GJ60" s="1"/>
  <c r="GL60" s="1"/>
  <c r="FS59"/>
  <c r="FT59" s="1"/>
  <c r="FL59"/>
  <c r="FM59" s="1"/>
  <c r="FE59"/>
  <c r="FF59" s="1"/>
  <c r="EX59"/>
  <c r="EY59" s="1"/>
  <c r="ET59"/>
  <c r="EU59" s="1"/>
  <c r="EP59"/>
  <c r="EQ59" s="1"/>
  <c r="EL59"/>
  <c r="EM59" s="1"/>
  <c r="EH59"/>
  <c r="EI59" s="1"/>
  <c r="ED59"/>
  <c r="EE59" s="1"/>
  <c r="DY59"/>
  <c r="DZ59" s="1"/>
  <c r="DU59"/>
  <c r="DV59" s="1"/>
  <c r="DQ59"/>
  <c r="DR59" s="1"/>
  <c r="DM59"/>
  <c r="DN59" s="1"/>
  <c r="DI59"/>
  <c r="DJ59" s="1"/>
  <c r="DE59"/>
  <c r="DF59" s="1"/>
  <c r="CZ59"/>
  <c r="DA59" s="1"/>
  <c r="CV59"/>
  <c r="CW59" s="1"/>
  <c r="CR59"/>
  <c r="CS59" s="1"/>
  <c r="CN59"/>
  <c r="CO59" s="1"/>
  <c r="CJ59"/>
  <c r="CK59" s="1"/>
  <c r="CF59"/>
  <c r="CG59" s="1"/>
  <c r="CA59"/>
  <c r="CB59" s="1"/>
  <c r="BW59"/>
  <c r="BX59" s="1"/>
  <c r="BS59"/>
  <c r="BT59" s="1"/>
  <c r="BO59"/>
  <c r="BP59" s="1"/>
  <c r="BK59"/>
  <c r="BL59" s="1"/>
  <c r="BG59"/>
  <c r="BH59" s="1"/>
  <c r="BB59"/>
  <c r="BC59" s="1"/>
  <c r="AY59"/>
  <c r="AX59"/>
  <c r="AU59"/>
  <c r="AT59"/>
  <c r="AQ59"/>
  <c r="AP59"/>
  <c r="AM59"/>
  <c r="AL59"/>
  <c r="AI59"/>
  <c r="AH59"/>
  <c r="AD59"/>
  <c r="AC59"/>
  <c r="AB59"/>
  <c r="AA59"/>
  <c r="Z59"/>
  <c r="Y59"/>
  <c r="V59"/>
  <c r="U59"/>
  <c r="R59"/>
  <c r="Q59"/>
  <c r="N59"/>
  <c r="M59"/>
  <c r="J59"/>
  <c r="I59"/>
  <c r="E59"/>
  <c r="D59"/>
  <c r="C59"/>
  <c r="GI59" s="1"/>
  <c r="GK59" s="1"/>
  <c r="GJ59" s="1"/>
  <c r="GL59" s="1"/>
  <c r="FS58"/>
  <c r="FT58" s="1"/>
  <c r="FL58"/>
  <c r="FM58" s="1"/>
  <c r="FE58"/>
  <c r="FF58" s="1"/>
  <c r="EX58"/>
  <c r="EY58" s="1"/>
  <c r="ET58"/>
  <c r="EU58" s="1"/>
  <c r="EP58"/>
  <c r="EQ58" s="1"/>
  <c r="EL58"/>
  <c r="EM58" s="1"/>
  <c r="EH58"/>
  <c r="EI58" s="1"/>
  <c r="ED58"/>
  <c r="EE58" s="1"/>
  <c r="DY58"/>
  <c r="DZ58" s="1"/>
  <c r="DU58"/>
  <c r="DV58" s="1"/>
  <c r="DQ58"/>
  <c r="DR58" s="1"/>
  <c r="DM58"/>
  <c r="DN58" s="1"/>
  <c r="DI58"/>
  <c r="DJ58" s="1"/>
  <c r="DE58"/>
  <c r="DF58" s="1"/>
  <c r="CZ58"/>
  <c r="DA58" s="1"/>
  <c r="CV58"/>
  <c r="CW58" s="1"/>
  <c r="CR58"/>
  <c r="CS58" s="1"/>
  <c r="CN58"/>
  <c r="CO58" s="1"/>
  <c r="CJ58"/>
  <c r="CK58" s="1"/>
  <c r="CF58"/>
  <c r="CG58" s="1"/>
  <c r="CA58"/>
  <c r="CB58" s="1"/>
  <c r="BW58"/>
  <c r="BX58" s="1"/>
  <c r="BS58"/>
  <c r="BT58" s="1"/>
  <c r="BO58"/>
  <c r="BP58" s="1"/>
  <c r="BK58"/>
  <c r="BL58" s="1"/>
  <c r="BG58"/>
  <c r="BH58" s="1"/>
  <c r="BB58"/>
  <c r="BC58" s="1"/>
  <c r="AY58"/>
  <c r="AX58"/>
  <c r="AU58"/>
  <c r="AT58"/>
  <c r="AQ58"/>
  <c r="AP58"/>
  <c r="AM58"/>
  <c r="AL58"/>
  <c r="AI58"/>
  <c r="AH58"/>
  <c r="AD58"/>
  <c r="AC58"/>
  <c r="AB58"/>
  <c r="AA58"/>
  <c r="Z58"/>
  <c r="Y58"/>
  <c r="V58"/>
  <c r="U58"/>
  <c r="R58"/>
  <c r="Q58"/>
  <c r="N58"/>
  <c r="M58"/>
  <c r="J58"/>
  <c r="I58"/>
  <c r="E58"/>
  <c r="D58"/>
  <c r="C58"/>
  <c r="GI58" s="1"/>
  <c r="GK58" s="1"/>
  <c r="GJ58" s="1"/>
  <c r="GL58" s="1"/>
  <c r="FS57"/>
  <c r="FT57" s="1"/>
  <c r="FL57"/>
  <c r="FM57" s="1"/>
  <c r="FE57"/>
  <c r="FF57" s="1"/>
  <c r="EX57"/>
  <c r="EY57" s="1"/>
  <c r="ET57"/>
  <c r="EU57" s="1"/>
  <c r="EP57"/>
  <c r="EQ57" s="1"/>
  <c r="EL57"/>
  <c r="EM57" s="1"/>
  <c r="EH57"/>
  <c r="EI57" s="1"/>
  <c r="ED57"/>
  <c r="EE57" s="1"/>
  <c r="DY57"/>
  <c r="DZ57" s="1"/>
  <c r="DU57"/>
  <c r="DV57" s="1"/>
  <c r="DQ57"/>
  <c r="DR57" s="1"/>
  <c r="DM57"/>
  <c r="DN57" s="1"/>
  <c r="DI57"/>
  <c r="DJ57" s="1"/>
  <c r="DE57"/>
  <c r="DF57" s="1"/>
  <c r="CZ57"/>
  <c r="DA57" s="1"/>
  <c r="CV57"/>
  <c r="CW57" s="1"/>
  <c r="CR57"/>
  <c r="CS57" s="1"/>
  <c r="CN57"/>
  <c r="CO57" s="1"/>
  <c r="CJ57"/>
  <c r="CK57" s="1"/>
  <c r="CF57"/>
  <c r="CG57" s="1"/>
  <c r="CA57"/>
  <c r="CB57" s="1"/>
  <c r="BW57"/>
  <c r="BX57" s="1"/>
  <c r="BS57"/>
  <c r="BT57" s="1"/>
  <c r="BO57"/>
  <c r="BP57" s="1"/>
  <c r="BK57"/>
  <c r="BL57" s="1"/>
  <c r="BG57"/>
  <c r="BH57" s="1"/>
  <c r="BB57"/>
  <c r="BC57" s="1"/>
  <c r="AY57"/>
  <c r="AX57"/>
  <c r="AU57"/>
  <c r="AT57"/>
  <c r="AQ57"/>
  <c r="AP57"/>
  <c r="AM57"/>
  <c r="AL57"/>
  <c r="AI57"/>
  <c r="AH57"/>
  <c r="AD57"/>
  <c r="AC57"/>
  <c r="AB57"/>
  <c r="AA57"/>
  <c r="Z57"/>
  <c r="Y57"/>
  <c r="V57"/>
  <c r="U57"/>
  <c r="R57"/>
  <c r="Q57"/>
  <c r="N57"/>
  <c r="M57"/>
  <c r="J57"/>
  <c r="I57"/>
  <c r="E57"/>
  <c r="D57"/>
  <c r="C57"/>
  <c r="GI57" s="1"/>
  <c r="GK57" s="1"/>
  <c r="GJ57" s="1"/>
  <c r="GL57" s="1"/>
  <c r="FS56"/>
  <c r="FT56" s="1"/>
  <c r="FL56"/>
  <c r="FM56" s="1"/>
  <c r="FE56"/>
  <c r="FF56" s="1"/>
  <c r="EX56"/>
  <c r="EY56" s="1"/>
  <c r="ET56"/>
  <c r="EU56" s="1"/>
  <c r="EP56"/>
  <c r="EQ56" s="1"/>
  <c r="EL56"/>
  <c r="EM56" s="1"/>
  <c r="EH56"/>
  <c r="EI56" s="1"/>
  <c r="ED56"/>
  <c r="EE56" s="1"/>
  <c r="DY56"/>
  <c r="DZ56" s="1"/>
  <c r="DU56"/>
  <c r="DV56" s="1"/>
  <c r="DQ56"/>
  <c r="DR56" s="1"/>
  <c r="DM56"/>
  <c r="DN56" s="1"/>
  <c r="DI56"/>
  <c r="DJ56" s="1"/>
  <c r="DE56"/>
  <c r="DF56" s="1"/>
  <c r="CZ56"/>
  <c r="DA56" s="1"/>
  <c r="CV56"/>
  <c r="CW56" s="1"/>
  <c r="CR56"/>
  <c r="CS56" s="1"/>
  <c r="CN56"/>
  <c r="CO56" s="1"/>
  <c r="CJ56"/>
  <c r="CK56" s="1"/>
  <c r="CF56"/>
  <c r="CG56" s="1"/>
  <c r="CA56"/>
  <c r="CB56" s="1"/>
  <c r="BW56"/>
  <c r="BX56" s="1"/>
  <c r="BS56"/>
  <c r="BT56" s="1"/>
  <c r="BO56"/>
  <c r="BP56" s="1"/>
  <c r="BK56"/>
  <c r="BL56" s="1"/>
  <c r="BG56"/>
  <c r="BH56" s="1"/>
  <c r="BB56"/>
  <c r="BC56" s="1"/>
  <c r="AY56"/>
  <c r="AX56"/>
  <c r="AU56"/>
  <c r="AT56"/>
  <c r="AQ56"/>
  <c r="AP56"/>
  <c r="AM56"/>
  <c r="AL56"/>
  <c r="AI56"/>
  <c r="AH56"/>
  <c r="AD56"/>
  <c r="AC56"/>
  <c r="AB56"/>
  <c r="AA56"/>
  <c r="Z56"/>
  <c r="Y56"/>
  <c r="V56"/>
  <c r="U56"/>
  <c r="R56"/>
  <c r="Q56"/>
  <c r="N56"/>
  <c r="M56"/>
  <c r="J56"/>
  <c r="I56"/>
  <c r="E56"/>
  <c r="D56"/>
  <c r="C56"/>
  <c r="GI56" s="1"/>
  <c r="GK56" s="1"/>
  <c r="GJ56" s="1"/>
  <c r="GL56" s="1"/>
  <c r="FS55"/>
  <c r="FT55" s="1"/>
  <c r="FL55"/>
  <c r="FM55" s="1"/>
  <c r="FE55"/>
  <c r="FF55" s="1"/>
  <c r="EX55"/>
  <c r="EY55" s="1"/>
  <c r="ET55"/>
  <c r="EU55" s="1"/>
  <c r="EP55"/>
  <c r="EQ55" s="1"/>
  <c r="EL55"/>
  <c r="EM55" s="1"/>
  <c r="EH55"/>
  <c r="EI55" s="1"/>
  <c r="ED55"/>
  <c r="EE55" s="1"/>
  <c r="DY55"/>
  <c r="DZ55" s="1"/>
  <c r="DU55"/>
  <c r="DV55" s="1"/>
  <c r="DQ55"/>
  <c r="DR55" s="1"/>
  <c r="DM55"/>
  <c r="DN55" s="1"/>
  <c r="DI55"/>
  <c r="DJ55" s="1"/>
  <c r="DE55"/>
  <c r="DF55" s="1"/>
  <c r="CZ55"/>
  <c r="DA55" s="1"/>
  <c r="CV55"/>
  <c r="CW55" s="1"/>
  <c r="CR55"/>
  <c r="CS55" s="1"/>
  <c r="CN55"/>
  <c r="CO55" s="1"/>
  <c r="CJ55"/>
  <c r="CK55" s="1"/>
  <c r="CF55"/>
  <c r="CG55" s="1"/>
  <c r="CA55"/>
  <c r="CB55" s="1"/>
  <c r="BW55"/>
  <c r="BX55" s="1"/>
  <c r="BS55"/>
  <c r="BT55" s="1"/>
  <c r="BO55"/>
  <c r="BP55" s="1"/>
  <c r="BK55"/>
  <c r="BL55" s="1"/>
  <c r="BG55"/>
  <c r="BH55" s="1"/>
  <c r="BB55"/>
  <c r="BC55" s="1"/>
  <c r="AY55"/>
  <c r="AX55"/>
  <c r="AU55"/>
  <c r="AT55"/>
  <c r="AQ55"/>
  <c r="AP55"/>
  <c r="AM55"/>
  <c r="AL55"/>
  <c r="AI55"/>
  <c r="AH55"/>
  <c r="AD55"/>
  <c r="AC55"/>
  <c r="AB55"/>
  <c r="AA55"/>
  <c r="Z55"/>
  <c r="Y55"/>
  <c r="V55"/>
  <c r="U55"/>
  <c r="R55"/>
  <c r="Q55"/>
  <c r="N55"/>
  <c r="M55"/>
  <c r="J55"/>
  <c r="I55"/>
  <c r="E55"/>
  <c r="D55"/>
  <c r="C55"/>
  <c r="GI55" s="1"/>
  <c r="FS54"/>
  <c r="FT54" s="1"/>
  <c r="FL54"/>
  <c r="FM54" s="1"/>
  <c r="FE54"/>
  <c r="FF54" s="1"/>
  <c r="EX54"/>
  <c r="EY54" s="1"/>
  <c r="ET54"/>
  <c r="EU54" s="1"/>
  <c r="EP54"/>
  <c r="EQ54" s="1"/>
  <c r="EL54"/>
  <c r="EM54" s="1"/>
  <c r="EH54"/>
  <c r="EI54" s="1"/>
  <c r="ED54"/>
  <c r="EE54" s="1"/>
  <c r="DY54"/>
  <c r="DZ54" s="1"/>
  <c r="DU54"/>
  <c r="DV54" s="1"/>
  <c r="DQ54"/>
  <c r="DR54" s="1"/>
  <c r="DM54"/>
  <c r="DN54" s="1"/>
  <c r="DI54"/>
  <c r="DJ54" s="1"/>
  <c r="DE54"/>
  <c r="DF54" s="1"/>
  <c r="CZ54"/>
  <c r="DA54" s="1"/>
  <c r="CV54"/>
  <c r="CW54" s="1"/>
  <c r="CR54"/>
  <c r="CS54" s="1"/>
  <c r="CN54"/>
  <c r="CO54" s="1"/>
  <c r="CJ54"/>
  <c r="CK54" s="1"/>
  <c r="CF54"/>
  <c r="CG54" s="1"/>
  <c r="CA54"/>
  <c r="CB54" s="1"/>
  <c r="BW54"/>
  <c r="BX54" s="1"/>
  <c r="BS54"/>
  <c r="BT54" s="1"/>
  <c r="BO54"/>
  <c r="BP54" s="1"/>
  <c r="BK54"/>
  <c r="BL54" s="1"/>
  <c r="BG54"/>
  <c r="BH54" s="1"/>
  <c r="BB54"/>
  <c r="BC54" s="1"/>
  <c r="AY54"/>
  <c r="AX54"/>
  <c r="AU54"/>
  <c r="AT54"/>
  <c r="AQ54"/>
  <c r="AP54"/>
  <c r="AM54"/>
  <c r="AL54"/>
  <c r="AI54"/>
  <c r="AH54"/>
  <c r="AD54"/>
  <c r="AC54"/>
  <c r="AB54"/>
  <c r="AA54"/>
  <c r="Z54"/>
  <c r="Y54"/>
  <c r="V54"/>
  <c r="U54"/>
  <c r="R54"/>
  <c r="Q54"/>
  <c r="N54"/>
  <c r="M54"/>
  <c r="J54"/>
  <c r="I54"/>
  <c r="E54"/>
  <c r="D54"/>
  <c r="C54"/>
  <c r="GI54" s="1"/>
  <c r="GK54" s="1"/>
  <c r="GJ54" s="1"/>
  <c r="GL54" s="1"/>
  <c r="FS53"/>
  <c r="FT53" s="1"/>
  <c r="FL53"/>
  <c r="FM53" s="1"/>
  <c r="FE53"/>
  <c r="FF53" s="1"/>
  <c r="EX53"/>
  <c r="EY53" s="1"/>
  <c r="ET53"/>
  <c r="EU53" s="1"/>
  <c r="EP53"/>
  <c r="EQ53" s="1"/>
  <c r="EL53"/>
  <c r="EM53" s="1"/>
  <c r="EH53"/>
  <c r="EI53" s="1"/>
  <c r="ED53"/>
  <c r="EE53" s="1"/>
  <c r="DY53"/>
  <c r="DZ53" s="1"/>
  <c r="DU53"/>
  <c r="DV53" s="1"/>
  <c r="DQ53"/>
  <c r="DR53" s="1"/>
  <c r="DM53"/>
  <c r="DN53" s="1"/>
  <c r="DI53"/>
  <c r="DJ53" s="1"/>
  <c r="DE53"/>
  <c r="DF53" s="1"/>
  <c r="CZ53"/>
  <c r="DA53" s="1"/>
  <c r="CV53"/>
  <c r="CW53" s="1"/>
  <c r="CR53"/>
  <c r="CS53" s="1"/>
  <c r="CN53"/>
  <c r="CO53" s="1"/>
  <c r="CJ53"/>
  <c r="CK53" s="1"/>
  <c r="CF53"/>
  <c r="CG53" s="1"/>
  <c r="CA53"/>
  <c r="CB53" s="1"/>
  <c r="BW53"/>
  <c r="BX53" s="1"/>
  <c r="BS53"/>
  <c r="BT53" s="1"/>
  <c r="BO53"/>
  <c r="BP53" s="1"/>
  <c r="BK53"/>
  <c r="BL53" s="1"/>
  <c r="BG53"/>
  <c r="BH53" s="1"/>
  <c r="BB53"/>
  <c r="BC53" s="1"/>
  <c r="AY53"/>
  <c r="AX53"/>
  <c r="AU53"/>
  <c r="AT53"/>
  <c r="AQ53"/>
  <c r="AP53"/>
  <c r="AM53"/>
  <c r="AL53"/>
  <c r="AI53"/>
  <c r="AH53"/>
  <c r="AD53"/>
  <c r="AC53"/>
  <c r="AB53"/>
  <c r="AA53"/>
  <c r="Z53"/>
  <c r="Y53"/>
  <c r="V53"/>
  <c r="U53"/>
  <c r="R53"/>
  <c r="Q53"/>
  <c r="N53"/>
  <c r="M53"/>
  <c r="J53"/>
  <c r="I53"/>
  <c r="E53"/>
  <c r="D53"/>
  <c r="C53"/>
  <c r="GI53" s="1"/>
  <c r="FS52"/>
  <c r="FT52" s="1"/>
  <c r="FL52"/>
  <c r="FM52" s="1"/>
  <c r="FE52"/>
  <c r="FF52" s="1"/>
  <c r="EX52"/>
  <c r="EY52" s="1"/>
  <c r="ET52"/>
  <c r="EU52" s="1"/>
  <c r="EP52"/>
  <c r="EQ52" s="1"/>
  <c r="EL52"/>
  <c r="EM52" s="1"/>
  <c r="EH52"/>
  <c r="EI52" s="1"/>
  <c r="ED52"/>
  <c r="EE52" s="1"/>
  <c r="DY52"/>
  <c r="DZ52" s="1"/>
  <c r="DU52"/>
  <c r="DV52" s="1"/>
  <c r="DQ52"/>
  <c r="DR52" s="1"/>
  <c r="DM52"/>
  <c r="DN52" s="1"/>
  <c r="DI52"/>
  <c r="DJ52" s="1"/>
  <c r="DE52"/>
  <c r="DF52" s="1"/>
  <c r="CZ52"/>
  <c r="DA52" s="1"/>
  <c r="CV52"/>
  <c r="CW52" s="1"/>
  <c r="CR52"/>
  <c r="CS52" s="1"/>
  <c r="CN52"/>
  <c r="CO52" s="1"/>
  <c r="CJ52"/>
  <c r="CK52" s="1"/>
  <c r="CF52"/>
  <c r="CG52" s="1"/>
  <c r="CA52"/>
  <c r="CB52" s="1"/>
  <c r="BW52"/>
  <c r="BX52" s="1"/>
  <c r="BS52"/>
  <c r="BT52" s="1"/>
  <c r="BO52"/>
  <c r="BP52" s="1"/>
  <c r="BK52"/>
  <c r="BL52" s="1"/>
  <c r="BG52"/>
  <c r="BH52" s="1"/>
  <c r="BB52"/>
  <c r="BC52" s="1"/>
  <c r="AY52"/>
  <c r="AX52"/>
  <c r="AU52"/>
  <c r="AT52"/>
  <c r="AQ52"/>
  <c r="AP52"/>
  <c r="AM52"/>
  <c r="AL52"/>
  <c r="AI52"/>
  <c r="AH52"/>
  <c r="AD52"/>
  <c r="AC52"/>
  <c r="AB52"/>
  <c r="AA52"/>
  <c r="Z52"/>
  <c r="Y52"/>
  <c r="V52"/>
  <c r="U52"/>
  <c r="R52"/>
  <c r="Q52"/>
  <c r="N52"/>
  <c r="M52"/>
  <c r="J52"/>
  <c r="I52"/>
  <c r="E52"/>
  <c r="D52"/>
  <c r="C52"/>
  <c r="GI52" s="1"/>
  <c r="GK52" s="1"/>
  <c r="GJ52" s="1"/>
  <c r="GL52" s="1"/>
  <c r="FS51"/>
  <c r="FT51" s="1"/>
  <c r="FL51"/>
  <c r="FM51" s="1"/>
  <c r="FE51"/>
  <c r="FF51" s="1"/>
  <c r="EX51"/>
  <c r="EY51" s="1"/>
  <c r="ET51"/>
  <c r="EU51" s="1"/>
  <c r="EP51"/>
  <c r="EQ51" s="1"/>
  <c r="EL51"/>
  <c r="EM51" s="1"/>
  <c r="EH51"/>
  <c r="EI51" s="1"/>
  <c r="ED51"/>
  <c r="EE51" s="1"/>
  <c r="DY51"/>
  <c r="DZ51" s="1"/>
  <c r="DU51"/>
  <c r="DV51" s="1"/>
  <c r="DQ51"/>
  <c r="DR51" s="1"/>
  <c r="DM51"/>
  <c r="DN51" s="1"/>
  <c r="DI51"/>
  <c r="DJ51" s="1"/>
  <c r="DE51"/>
  <c r="DF51" s="1"/>
  <c r="CZ51"/>
  <c r="DA51" s="1"/>
  <c r="CV51"/>
  <c r="CW51" s="1"/>
  <c r="CR51"/>
  <c r="CS51" s="1"/>
  <c r="CN51"/>
  <c r="CO51" s="1"/>
  <c r="CJ51"/>
  <c r="CK51" s="1"/>
  <c r="CF51"/>
  <c r="CG51" s="1"/>
  <c r="CA51"/>
  <c r="CB51" s="1"/>
  <c r="BW51"/>
  <c r="BX51" s="1"/>
  <c r="BS51"/>
  <c r="BT51" s="1"/>
  <c r="BO51"/>
  <c r="BP51" s="1"/>
  <c r="BK51"/>
  <c r="BL51" s="1"/>
  <c r="BG51"/>
  <c r="BH51" s="1"/>
  <c r="BB51"/>
  <c r="BC51" s="1"/>
  <c r="AY51"/>
  <c r="AX51"/>
  <c r="AU51"/>
  <c r="AT51"/>
  <c r="AQ51"/>
  <c r="AP51"/>
  <c r="AM51"/>
  <c r="AL51"/>
  <c r="AI51"/>
  <c r="AH51"/>
  <c r="AD51"/>
  <c r="AC51"/>
  <c r="AB51"/>
  <c r="AA51"/>
  <c r="Z51"/>
  <c r="Y51"/>
  <c r="V51"/>
  <c r="U51"/>
  <c r="R51"/>
  <c r="Q51"/>
  <c r="N51"/>
  <c r="M51"/>
  <c r="J51"/>
  <c r="I51"/>
  <c r="E51"/>
  <c r="D51"/>
  <c r="C51"/>
  <c r="GI51" s="1"/>
  <c r="FS50"/>
  <c r="FT50" s="1"/>
  <c r="FL50"/>
  <c r="FM50" s="1"/>
  <c r="FE50"/>
  <c r="FF50" s="1"/>
  <c r="EX50"/>
  <c r="EY50" s="1"/>
  <c r="ET50"/>
  <c r="EU50" s="1"/>
  <c r="EP50"/>
  <c r="EQ50" s="1"/>
  <c r="EL50"/>
  <c r="EM50" s="1"/>
  <c r="EH50"/>
  <c r="EI50" s="1"/>
  <c r="ED50"/>
  <c r="EE50" s="1"/>
  <c r="DY50"/>
  <c r="DZ50" s="1"/>
  <c r="DU50"/>
  <c r="DV50" s="1"/>
  <c r="DQ50"/>
  <c r="DR50" s="1"/>
  <c r="DM50"/>
  <c r="DN50" s="1"/>
  <c r="DI50"/>
  <c r="DJ50" s="1"/>
  <c r="DE50"/>
  <c r="DF50" s="1"/>
  <c r="CZ50"/>
  <c r="DA50" s="1"/>
  <c r="CV50"/>
  <c r="CW50" s="1"/>
  <c r="CR50"/>
  <c r="CS50" s="1"/>
  <c r="CN50"/>
  <c r="CO50" s="1"/>
  <c r="CJ50"/>
  <c r="CK50" s="1"/>
  <c r="CF50"/>
  <c r="CG50" s="1"/>
  <c r="CA50"/>
  <c r="CB50" s="1"/>
  <c r="BW50"/>
  <c r="BX50" s="1"/>
  <c r="BS50"/>
  <c r="BT50" s="1"/>
  <c r="BO50"/>
  <c r="BP50" s="1"/>
  <c r="BK50"/>
  <c r="BL50" s="1"/>
  <c r="BG50"/>
  <c r="BH50" s="1"/>
  <c r="BB50"/>
  <c r="BC50" s="1"/>
  <c r="AY50"/>
  <c r="AX50"/>
  <c r="AU50"/>
  <c r="AT50"/>
  <c r="AQ50"/>
  <c r="AP50"/>
  <c r="AM50"/>
  <c r="AL50"/>
  <c r="AI50"/>
  <c r="AH50"/>
  <c r="AD50"/>
  <c r="AC50"/>
  <c r="AB50"/>
  <c r="AA50"/>
  <c r="Z50"/>
  <c r="Y50"/>
  <c r="V50"/>
  <c r="U50"/>
  <c r="R50"/>
  <c r="Q50"/>
  <c r="N50"/>
  <c r="M50"/>
  <c r="J50"/>
  <c r="I50"/>
  <c r="E50"/>
  <c r="D50"/>
  <c r="C50"/>
  <c r="GI50" s="1"/>
  <c r="GK50" s="1"/>
  <c r="GJ50" s="1"/>
  <c r="GL50" s="1"/>
  <c r="FS49"/>
  <c r="FT49" s="1"/>
  <c r="FL49"/>
  <c r="FM49" s="1"/>
  <c r="FE49"/>
  <c r="FF49" s="1"/>
  <c r="EX49"/>
  <c r="EY49" s="1"/>
  <c r="ET49"/>
  <c r="EU49" s="1"/>
  <c r="EP49"/>
  <c r="EQ49" s="1"/>
  <c r="EL49"/>
  <c r="EM49" s="1"/>
  <c r="EH49"/>
  <c r="EI49" s="1"/>
  <c r="ED49"/>
  <c r="EE49" s="1"/>
  <c r="DY49"/>
  <c r="DZ49" s="1"/>
  <c r="DU49"/>
  <c r="DV49" s="1"/>
  <c r="DQ49"/>
  <c r="DR49" s="1"/>
  <c r="DM49"/>
  <c r="DN49" s="1"/>
  <c r="DI49"/>
  <c r="DJ49" s="1"/>
  <c r="DE49"/>
  <c r="DF49" s="1"/>
  <c r="CZ49"/>
  <c r="DA49" s="1"/>
  <c r="CV49"/>
  <c r="CW49" s="1"/>
  <c r="CR49"/>
  <c r="CS49" s="1"/>
  <c r="CN49"/>
  <c r="CO49" s="1"/>
  <c r="CJ49"/>
  <c r="CK49" s="1"/>
  <c r="CF49"/>
  <c r="CG49" s="1"/>
  <c r="CA49"/>
  <c r="CB49" s="1"/>
  <c r="BW49"/>
  <c r="BX49" s="1"/>
  <c r="BS49"/>
  <c r="BT49" s="1"/>
  <c r="BO49"/>
  <c r="BP49" s="1"/>
  <c r="BK49"/>
  <c r="BL49" s="1"/>
  <c r="BG49"/>
  <c r="BH49" s="1"/>
  <c r="BB49"/>
  <c r="BC49" s="1"/>
  <c r="AY49"/>
  <c r="AX49"/>
  <c r="AU49"/>
  <c r="AT49"/>
  <c r="AQ49"/>
  <c r="AP49"/>
  <c r="AM49"/>
  <c r="AL49"/>
  <c r="AI49"/>
  <c r="AH49"/>
  <c r="AD49"/>
  <c r="AC49"/>
  <c r="AB49"/>
  <c r="AA49"/>
  <c r="Z49"/>
  <c r="Y49"/>
  <c r="V49"/>
  <c r="U49"/>
  <c r="R49"/>
  <c r="Q49"/>
  <c r="N49"/>
  <c r="M49"/>
  <c r="J49"/>
  <c r="I49"/>
  <c r="E49"/>
  <c r="D49"/>
  <c r="C49"/>
  <c r="GI49" s="1"/>
  <c r="FS48"/>
  <c r="FT48" s="1"/>
  <c r="FL48"/>
  <c r="FM48" s="1"/>
  <c r="FE48"/>
  <c r="FF48" s="1"/>
  <c r="EX48"/>
  <c r="EY48" s="1"/>
  <c r="ET48"/>
  <c r="EU48" s="1"/>
  <c r="EP48"/>
  <c r="EQ48" s="1"/>
  <c r="EL48"/>
  <c r="EM48" s="1"/>
  <c r="EH48"/>
  <c r="EI48" s="1"/>
  <c r="ED48"/>
  <c r="EE48" s="1"/>
  <c r="DY48"/>
  <c r="DZ48" s="1"/>
  <c r="DU48"/>
  <c r="DV48" s="1"/>
  <c r="DQ48"/>
  <c r="DR48" s="1"/>
  <c r="DM48"/>
  <c r="DN48" s="1"/>
  <c r="DI48"/>
  <c r="DJ48" s="1"/>
  <c r="DE48"/>
  <c r="DF48" s="1"/>
  <c r="CZ48"/>
  <c r="DA48" s="1"/>
  <c r="CV48"/>
  <c r="CW48" s="1"/>
  <c r="CR48"/>
  <c r="CS48" s="1"/>
  <c r="CN48"/>
  <c r="CO48" s="1"/>
  <c r="CJ48"/>
  <c r="CK48" s="1"/>
  <c r="CF48"/>
  <c r="CG48" s="1"/>
  <c r="CA48"/>
  <c r="CB48" s="1"/>
  <c r="BW48"/>
  <c r="BX48" s="1"/>
  <c r="BS48"/>
  <c r="BT48" s="1"/>
  <c r="BO48"/>
  <c r="BP48" s="1"/>
  <c r="BK48"/>
  <c r="BL48" s="1"/>
  <c r="BG48"/>
  <c r="BH48" s="1"/>
  <c r="BB48"/>
  <c r="BC48" s="1"/>
  <c r="AY48"/>
  <c r="AX48"/>
  <c r="AU48"/>
  <c r="AT48"/>
  <c r="AQ48"/>
  <c r="AP48"/>
  <c r="AM48"/>
  <c r="AL48"/>
  <c r="AI48"/>
  <c r="AH48"/>
  <c r="AD48"/>
  <c r="AC48"/>
  <c r="AB48"/>
  <c r="AA48"/>
  <c r="Z48"/>
  <c r="Y48"/>
  <c r="V48"/>
  <c r="U48"/>
  <c r="R48"/>
  <c r="Q48"/>
  <c r="N48"/>
  <c r="M48"/>
  <c r="J48"/>
  <c r="I48"/>
  <c r="E48"/>
  <c r="D48"/>
  <c r="C48"/>
  <c r="GI48" s="1"/>
  <c r="GK48" s="1"/>
  <c r="GJ48" s="1"/>
  <c r="GL48" s="1"/>
  <c r="FS47"/>
  <c r="FT47" s="1"/>
  <c r="FL47"/>
  <c r="FM47" s="1"/>
  <c r="FE47"/>
  <c r="FF47" s="1"/>
  <c r="EX47"/>
  <c r="EY47" s="1"/>
  <c r="ET47"/>
  <c r="EU47" s="1"/>
  <c r="EP47"/>
  <c r="EQ47" s="1"/>
  <c r="EL47"/>
  <c r="EM47" s="1"/>
  <c r="EH47"/>
  <c r="EI47" s="1"/>
  <c r="ED47"/>
  <c r="EE47" s="1"/>
  <c r="DY47"/>
  <c r="DZ47" s="1"/>
  <c r="DU47"/>
  <c r="DV47" s="1"/>
  <c r="DQ47"/>
  <c r="DR47" s="1"/>
  <c r="DM47"/>
  <c r="DN47" s="1"/>
  <c r="DI47"/>
  <c r="DJ47" s="1"/>
  <c r="DE47"/>
  <c r="DF47" s="1"/>
  <c r="CZ47"/>
  <c r="DA47" s="1"/>
  <c r="CV47"/>
  <c r="CW47" s="1"/>
  <c r="CR47"/>
  <c r="CS47" s="1"/>
  <c r="CN47"/>
  <c r="CO47" s="1"/>
  <c r="CJ47"/>
  <c r="CK47" s="1"/>
  <c r="CF47"/>
  <c r="CG47" s="1"/>
  <c r="CA47"/>
  <c r="CB47" s="1"/>
  <c r="BW47"/>
  <c r="BX47" s="1"/>
  <c r="BS47"/>
  <c r="BT47" s="1"/>
  <c r="BO47"/>
  <c r="BP47" s="1"/>
  <c r="BK47"/>
  <c r="BL47" s="1"/>
  <c r="BG47"/>
  <c r="BH47" s="1"/>
  <c r="BB47"/>
  <c r="BC47" s="1"/>
  <c r="AY47"/>
  <c r="AX47"/>
  <c r="AU47"/>
  <c r="AT47"/>
  <c r="AQ47"/>
  <c r="AP47"/>
  <c r="AM47"/>
  <c r="AL47"/>
  <c r="AI47"/>
  <c r="AH47"/>
  <c r="AD47"/>
  <c r="AC47"/>
  <c r="AB47"/>
  <c r="AA47"/>
  <c r="Z47"/>
  <c r="Y47"/>
  <c r="V47"/>
  <c r="U47"/>
  <c r="R47"/>
  <c r="Q47"/>
  <c r="N47"/>
  <c r="M47"/>
  <c r="J47"/>
  <c r="I47"/>
  <c r="E47"/>
  <c r="D47"/>
  <c r="C47"/>
  <c r="GI47" s="1"/>
  <c r="FS46"/>
  <c r="FT46" s="1"/>
  <c r="FL46"/>
  <c r="FM46" s="1"/>
  <c r="FE46"/>
  <c r="FF46" s="1"/>
  <c r="EX46"/>
  <c r="EY46" s="1"/>
  <c r="ET46"/>
  <c r="EU46" s="1"/>
  <c r="EP46"/>
  <c r="EQ46" s="1"/>
  <c r="EL46"/>
  <c r="EM46" s="1"/>
  <c r="EH46"/>
  <c r="EI46" s="1"/>
  <c r="ED46"/>
  <c r="EE46" s="1"/>
  <c r="DY46"/>
  <c r="DZ46" s="1"/>
  <c r="DU46"/>
  <c r="DV46" s="1"/>
  <c r="DQ46"/>
  <c r="DR46" s="1"/>
  <c r="DM46"/>
  <c r="DN46" s="1"/>
  <c r="DI46"/>
  <c r="DJ46" s="1"/>
  <c r="DE46"/>
  <c r="DF46" s="1"/>
  <c r="CZ46"/>
  <c r="DA46" s="1"/>
  <c r="CV46"/>
  <c r="CW46" s="1"/>
  <c r="CR46"/>
  <c r="CS46" s="1"/>
  <c r="CN46"/>
  <c r="CO46" s="1"/>
  <c r="CJ46"/>
  <c r="CK46" s="1"/>
  <c r="CF46"/>
  <c r="CG46" s="1"/>
  <c r="CA46"/>
  <c r="CB46" s="1"/>
  <c r="BW46"/>
  <c r="BX46" s="1"/>
  <c r="BS46"/>
  <c r="BT46" s="1"/>
  <c r="BO46"/>
  <c r="BP46" s="1"/>
  <c r="BK46"/>
  <c r="BL46" s="1"/>
  <c r="BG46"/>
  <c r="BH46" s="1"/>
  <c r="BB46"/>
  <c r="BC46" s="1"/>
  <c r="AY46"/>
  <c r="AX46"/>
  <c r="AU46"/>
  <c r="AT46"/>
  <c r="AQ46"/>
  <c r="AP46"/>
  <c r="AM46"/>
  <c r="AL46"/>
  <c r="AI46"/>
  <c r="AH46"/>
  <c r="AD46"/>
  <c r="AC46"/>
  <c r="AB46"/>
  <c r="AA46"/>
  <c r="Z46"/>
  <c r="Y46"/>
  <c r="V46"/>
  <c r="U46"/>
  <c r="R46"/>
  <c r="Q46"/>
  <c r="N46"/>
  <c r="M46"/>
  <c r="J46"/>
  <c r="I46"/>
  <c r="E46"/>
  <c r="D46"/>
  <c r="C46"/>
  <c r="GI46" s="1"/>
  <c r="GK46" s="1"/>
  <c r="GJ46" s="1"/>
  <c r="GL46" s="1"/>
  <c r="FS45"/>
  <c r="FT45" s="1"/>
  <c r="FL45"/>
  <c r="FM45" s="1"/>
  <c r="FE45"/>
  <c r="FF45" s="1"/>
  <c r="EX45"/>
  <c r="EY45" s="1"/>
  <c r="ET45"/>
  <c r="EU45" s="1"/>
  <c r="EP45"/>
  <c r="EQ45" s="1"/>
  <c r="EL45"/>
  <c r="EM45" s="1"/>
  <c r="EH45"/>
  <c r="EI45" s="1"/>
  <c r="ED45"/>
  <c r="EE45" s="1"/>
  <c r="DY45"/>
  <c r="DZ45" s="1"/>
  <c r="DU45"/>
  <c r="DV45" s="1"/>
  <c r="DQ45"/>
  <c r="DR45" s="1"/>
  <c r="DM45"/>
  <c r="DN45" s="1"/>
  <c r="DI45"/>
  <c r="DJ45" s="1"/>
  <c r="DE45"/>
  <c r="DF45" s="1"/>
  <c r="CZ45"/>
  <c r="DA45" s="1"/>
  <c r="CV45"/>
  <c r="CW45" s="1"/>
  <c r="CR45"/>
  <c r="CS45" s="1"/>
  <c r="CN45"/>
  <c r="CO45" s="1"/>
  <c r="CJ45"/>
  <c r="CK45" s="1"/>
  <c r="CF45"/>
  <c r="CG45" s="1"/>
  <c r="CA45"/>
  <c r="CB45" s="1"/>
  <c r="BW45"/>
  <c r="BX45" s="1"/>
  <c r="BS45"/>
  <c r="BT45" s="1"/>
  <c r="BO45"/>
  <c r="BP45" s="1"/>
  <c r="BK45"/>
  <c r="BL45" s="1"/>
  <c r="BG45"/>
  <c r="BH45" s="1"/>
  <c r="BB45"/>
  <c r="BC45" s="1"/>
  <c r="AY45"/>
  <c r="AX45"/>
  <c r="AU45"/>
  <c r="AT45"/>
  <c r="AQ45"/>
  <c r="AP45"/>
  <c r="AM45"/>
  <c r="AL45"/>
  <c r="AI45"/>
  <c r="AH45"/>
  <c r="AD45"/>
  <c r="AC45"/>
  <c r="AB45"/>
  <c r="AA45"/>
  <c r="Z45"/>
  <c r="Y45"/>
  <c r="V45"/>
  <c r="U45"/>
  <c r="R45"/>
  <c r="Q45"/>
  <c r="N45"/>
  <c r="M45"/>
  <c r="J45"/>
  <c r="I45"/>
  <c r="E45"/>
  <c r="D45"/>
  <c r="C45"/>
  <c r="GI45" s="1"/>
  <c r="GK45" s="1"/>
  <c r="GJ45" s="1"/>
  <c r="GL45" s="1"/>
  <c r="FS44"/>
  <c r="FT44" s="1"/>
  <c r="FL44"/>
  <c r="FM44" s="1"/>
  <c r="FE44"/>
  <c r="FF44" s="1"/>
  <c r="EX44"/>
  <c r="EY44" s="1"/>
  <c r="ET44"/>
  <c r="EU44" s="1"/>
  <c r="EP44"/>
  <c r="EQ44" s="1"/>
  <c r="EL44"/>
  <c r="EM44" s="1"/>
  <c r="EH44"/>
  <c r="EI44" s="1"/>
  <c r="ED44"/>
  <c r="EE44" s="1"/>
  <c r="DY44"/>
  <c r="DZ44" s="1"/>
  <c r="DU44"/>
  <c r="DV44" s="1"/>
  <c r="DQ44"/>
  <c r="DR44" s="1"/>
  <c r="DM44"/>
  <c r="DN44" s="1"/>
  <c r="DI44"/>
  <c r="DJ44" s="1"/>
  <c r="DE44"/>
  <c r="DF44" s="1"/>
  <c r="CZ44"/>
  <c r="DA44" s="1"/>
  <c r="CV44"/>
  <c r="CW44" s="1"/>
  <c r="CR44"/>
  <c r="CS44" s="1"/>
  <c r="CN44"/>
  <c r="CO44" s="1"/>
  <c r="CJ44"/>
  <c r="CK44" s="1"/>
  <c r="CF44"/>
  <c r="CG44" s="1"/>
  <c r="CA44"/>
  <c r="CB44" s="1"/>
  <c r="BW44"/>
  <c r="BX44" s="1"/>
  <c r="BS44"/>
  <c r="BT44" s="1"/>
  <c r="BO44"/>
  <c r="BP44" s="1"/>
  <c r="BK44"/>
  <c r="BL44" s="1"/>
  <c r="BG44"/>
  <c r="BH44" s="1"/>
  <c r="BB44"/>
  <c r="BC44" s="1"/>
  <c r="AY44"/>
  <c r="AX44"/>
  <c r="AU44"/>
  <c r="AT44"/>
  <c r="AQ44"/>
  <c r="AP44"/>
  <c r="AM44"/>
  <c r="AL44"/>
  <c r="AI44"/>
  <c r="AH44"/>
  <c r="AD44"/>
  <c r="AC44"/>
  <c r="AB44"/>
  <c r="AA44"/>
  <c r="Z44"/>
  <c r="Y44"/>
  <c r="V44"/>
  <c r="U44"/>
  <c r="R44"/>
  <c r="Q44"/>
  <c r="N44"/>
  <c r="M44"/>
  <c r="J44"/>
  <c r="I44"/>
  <c r="E44"/>
  <c r="D44"/>
  <c r="C44"/>
  <c r="GI44" s="1"/>
  <c r="GK44" s="1"/>
  <c r="GJ44" s="1"/>
  <c r="GL44" s="1"/>
  <c r="FS43"/>
  <c r="FT43" s="1"/>
  <c r="FL43"/>
  <c r="FM43" s="1"/>
  <c r="FE43"/>
  <c r="FF43" s="1"/>
  <c r="EX43"/>
  <c r="EY43" s="1"/>
  <c r="ET43"/>
  <c r="EU43" s="1"/>
  <c r="EP43"/>
  <c r="EQ43" s="1"/>
  <c r="EL43"/>
  <c r="EM43" s="1"/>
  <c r="EH43"/>
  <c r="EI43" s="1"/>
  <c r="ED43"/>
  <c r="EE43" s="1"/>
  <c r="DY43"/>
  <c r="DZ43" s="1"/>
  <c r="DU43"/>
  <c r="DV43" s="1"/>
  <c r="DQ43"/>
  <c r="DR43" s="1"/>
  <c r="DM43"/>
  <c r="DN43" s="1"/>
  <c r="DI43"/>
  <c r="DJ43" s="1"/>
  <c r="DE43"/>
  <c r="DF43" s="1"/>
  <c r="CZ43"/>
  <c r="DA43" s="1"/>
  <c r="CV43"/>
  <c r="CW43" s="1"/>
  <c r="CR43"/>
  <c r="CS43" s="1"/>
  <c r="CN43"/>
  <c r="CO43" s="1"/>
  <c r="CJ43"/>
  <c r="CK43" s="1"/>
  <c r="CF43"/>
  <c r="CG43" s="1"/>
  <c r="CA43"/>
  <c r="CB43" s="1"/>
  <c r="BW43"/>
  <c r="BX43" s="1"/>
  <c r="BS43"/>
  <c r="BT43" s="1"/>
  <c r="BO43"/>
  <c r="BP43" s="1"/>
  <c r="BK43"/>
  <c r="BL43" s="1"/>
  <c r="BG43"/>
  <c r="BH43" s="1"/>
  <c r="BB43"/>
  <c r="BC43" s="1"/>
  <c r="AY43"/>
  <c r="AX43"/>
  <c r="AU43"/>
  <c r="AT43"/>
  <c r="AQ43"/>
  <c r="AP43"/>
  <c r="AM43"/>
  <c r="AL43"/>
  <c r="AI43"/>
  <c r="AH43"/>
  <c r="AD43"/>
  <c r="AC43"/>
  <c r="AB43"/>
  <c r="AA43"/>
  <c r="Z43"/>
  <c r="Y43"/>
  <c r="V43"/>
  <c r="U43"/>
  <c r="R43"/>
  <c r="Q43"/>
  <c r="N43"/>
  <c r="M43"/>
  <c r="J43"/>
  <c r="I43"/>
  <c r="E43"/>
  <c r="D43"/>
  <c r="C43"/>
  <c r="GI43" s="1"/>
  <c r="GK43" s="1"/>
  <c r="GJ43" s="1"/>
  <c r="GL43" s="1"/>
  <c r="FS42"/>
  <c r="FT42" s="1"/>
  <c r="FL42"/>
  <c r="FM42" s="1"/>
  <c r="FE42"/>
  <c r="FF42" s="1"/>
  <c r="EX42"/>
  <c r="EY42" s="1"/>
  <c r="ET42"/>
  <c r="EU42" s="1"/>
  <c r="EP42"/>
  <c r="EQ42" s="1"/>
  <c r="EL42"/>
  <c r="EM42" s="1"/>
  <c r="EH42"/>
  <c r="EI42" s="1"/>
  <c r="ED42"/>
  <c r="EE42" s="1"/>
  <c r="DY42"/>
  <c r="DZ42" s="1"/>
  <c r="DU42"/>
  <c r="DV42" s="1"/>
  <c r="DQ42"/>
  <c r="DR42" s="1"/>
  <c r="DM42"/>
  <c r="DN42" s="1"/>
  <c r="DI42"/>
  <c r="DJ42" s="1"/>
  <c r="DE42"/>
  <c r="DF42" s="1"/>
  <c r="CZ42"/>
  <c r="DA42" s="1"/>
  <c r="CV42"/>
  <c r="CW42" s="1"/>
  <c r="CR42"/>
  <c r="CS42" s="1"/>
  <c r="CN42"/>
  <c r="CO42" s="1"/>
  <c r="CJ42"/>
  <c r="CK42" s="1"/>
  <c r="CF42"/>
  <c r="CG42" s="1"/>
  <c r="CA42"/>
  <c r="CB42" s="1"/>
  <c r="BW42"/>
  <c r="BX42" s="1"/>
  <c r="BS42"/>
  <c r="BT42" s="1"/>
  <c r="BO42"/>
  <c r="BP42" s="1"/>
  <c r="BK42"/>
  <c r="BL42" s="1"/>
  <c r="BG42"/>
  <c r="BH42" s="1"/>
  <c r="BB42"/>
  <c r="BC42" s="1"/>
  <c r="AY42"/>
  <c r="AX42"/>
  <c r="AU42"/>
  <c r="AT42"/>
  <c r="AQ42"/>
  <c r="AP42"/>
  <c r="AM42"/>
  <c r="AL42"/>
  <c r="AI42"/>
  <c r="AH42"/>
  <c r="AD42"/>
  <c r="AC42"/>
  <c r="AB42"/>
  <c r="AA42"/>
  <c r="Z42"/>
  <c r="Y42"/>
  <c r="V42"/>
  <c r="U42"/>
  <c r="R42"/>
  <c r="Q42"/>
  <c r="N42"/>
  <c r="M42"/>
  <c r="J42"/>
  <c r="I42"/>
  <c r="E42"/>
  <c r="D42"/>
  <c r="C42"/>
  <c r="GI42" s="1"/>
  <c r="GK42" s="1"/>
  <c r="GJ42" s="1"/>
  <c r="GL42" s="1"/>
  <c r="FS41"/>
  <c r="FT41" s="1"/>
  <c r="FL41"/>
  <c r="FM41" s="1"/>
  <c r="FE41"/>
  <c r="FF41" s="1"/>
  <c r="EX41"/>
  <c r="EY41" s="1"/>
  <c r="ET41"/>
  <c r="EU41" s="1"/>
  <c r="EP41"/>
  <c r="EQ41" s="1"/>
  <c r="EL41"/>
  <c r="EM41" s="1"/>
  <c r="EH41"/>
  <c r="EI41" s="1"/>
  <c r="ED41"/>
  <c r="EE41" s="1"/>
  <c r="DY41"/>
  <c r="DZ41" s="1"/>
  <c r="DU41"/>
  <c r="DV41" s="1"/>
  <c r="DQ41"/>
  <c r="DR41" s="1"/>
  <c r="DM41"/>
  <c r="DN41" s="1"/>
  <c r="DI41"/>
  <c r="DJ41" s="1"/>
  <c r="DE41"/>
  <c r="DF41" s="1"/>
  <c r="CZ41"/>
  <c r="DA41" s="1"/>
  <c r="CV41"/>
  <c r="CW41" s="1"/>
  <c r="CR41"/>
  <c r="CS41" s="1"/>
  <c r="CN41"/>
  <c r="CO41" s="1"/>
  <c r="CJ41"/>
  <c r="CK41" s="1"/>
  <c r="CF41"/>
  <c r="CG41" s="1"/>
  <c r="CA41"/>
  <c r="CB41" s="1"/>
  <c r="BW41"/>
  <c r="BX41" s="1"/>
  <c r="BS41"/>
  <c r="BT41" s="1"/>
  <c r="BO41"/>
  <c r="BP41" s="1"/>
  <c r="BK41"/>
  <c r="BL41" s="1"/>
  <c r="BG41"/>
  <c r="BH41" s="1"/>
  <c r="BB41"/>
  <c r="BC41" s="1"/>
  <c r="AY41"/>
  <c r="AX41"/>
  <c r="AU41"/>
  <c r="AT41"/>
  <c r="AQ41"/>
  <c r="AP41"/>
  <c r="AM41"/>
  <c r="AL41"/>
  <c r="AI41"/>
  <c r="AH41"/>
  <c r="AD41"/>
  <c r="AC41"/>
  <c r="AB41"/>
  <c r="AA41"/>
  <c r="Z41"/>
  <c r="Y41"/>
  <c r="V41"/>
  <c r="U41"/>
  <c r="R41"/>
  <c r="Q41"/>
  <c r="N41"/>
  <c r="M41"/>
  <c r="J41"/>
  <c r="I41"/>
  <c r="E41"/>
  <c r="D41"/>
  <c r="C41"/>
  <c r="GI41" s="1"/>
  <c r="GK41" s="1"/>
  <c r="GJ41" s="1"/>
  <c r="GL41" s="1"/>
  <c r="FS40"/>
  <c r="FT40" s="1"/>
  <c r="FL40"/>
  <c r="FM40" s="1"/>
  <c r="FE40"/>
  <c r="FF40" s="1"/>
  <c r="EX40"/>
  <c r="EY40" s="1"/>
  <c r="ET40"/>
  <c r="EU40" s="1"/>
  <c r="EP40"/>
  <c r="EQ40" s="1"/>
  <c r="EL40"/>
  <c r="EM40" s="1"/>
  <c r="EH40"/>
  <c r="EI40" s="1"/>
  <c r="ED40"/>
  <c r="EE40" s="1"/>
  <c r="DY40"/>
  <c r="DZ40" s="1"/>
  <c r="DU40"/>
  <c r="DV40" s="1"/>
  <c r="DQ40"/>
  <c r="DR40" s="1"/>
  <c r="DM40"/>
  <c r="DN40" s="1"/>
  <c r="DI40"/>
  <c r="DJ40" s="1"/>
  <c r="DE40"/>
  <c r="DF40" s="1"/>
  <c r="CZ40"/>
  <c r="DA40" s="1"/>
  <c r="CV40"/>
  <c r="CW40" s="1"/>
  <c r="CR40"/>
  <c r="CS40" s="1"/>
  <c r="CN40"/>
  <c r="CO40" s="1"/>
  <c r="CJ40"/>
  <c r="CK40" s="1"/>
  <c r="CF40"/>
  <c r="CG40" s="1"/>
  <c r="CA40"/>
  <c r="CB40" s="1"/>
  <c r="BW40"/>
  <c r="BX40" s="1"/>
  <c r="BS40"/>
  <c r="BT40" s="1"/>
  <c r="BO40"/>
  <c r="BP40" s="1"/>
  <c r="BK40"/>
  <c r="BL40" s="1"/>
  <c r="BG40"/>
  <c r="BH40" s="1"/>
  <c r="BB40"/>
  <c r="BC40" s="1"/>
  <c r="AY40"/>
  <c r="AX40"/>
  <c r="AU40"/>
  <c r="AT40"/>
  <c r="AQ40"/>
  <c r="AP40"/>
  <c r="AM40"/>
  <c r="AL40"/>
  <c r="AI40"/>
  <c r="AH40"/>
  <c r="AD40"/>
  <c r="AC40"/>
  <c r="AB40"/>
  <c r="AA40"/>
  <c r="Z40"/>
  <c r="Y40"/>
  <c r="V40"/>
  <c r="U40"/>
  <c r="R40"/>
  <c r="Q40"/>
  <c r="N40"/>
  <c r="M40"/>
  <c r="J40"/>
  <c r="I40"/>
  <c r="E40"/>
  <c r="D40"/>
  <c r="C40"/>
  <c r="GI40" s="1"/>
  <c r="GK40" s="1"/>
  <c r="GJ40" s="1"/>
  <c r="GL40" s="1"/>
  <c r="FS39"/>
  <c r="FT39" s="1"/>
  <c r="FL39"/>
  <c r="FM39" s="1"/>
  <c r="FE39"/>
  <c r="FF39" s="1"/>
  <c r="EX39"/>
  <c r="EY39" s="1"/>
  <c r="ET39"/>
  <c r="EU39" s="1"/>
  <c r="EP39"/>
  <c r="EQ39" s="1"/>
  <c r="EL39"/>
  <c r="EM39" s="1"/>
  <c r="EH39"/>
  <c r="EI39" s="1"/>
  <c r="ED39"/>
  <c r="EE39" s="1"/>
  <c r="DY39"/>
  <c r="DZ39" s="1"/>
  <c r="DU39"/>
  <c r="DV39" s="1"/>
  <c r="DQ39"/>
  <c r="DR39" s="1"/>
  <c r="DM39"/>
  <c r="DN39" s="1"/>
  <c r="DI39"/>
  <c r="DJ39" s="1"/>
  <c r="DE39"/>
  <c r="DF39" s="1"/>
  <c r="CZ39"/>
  <c r="DA39" s="1"/>
  <c r="CV39"/>
  <c r="CW39" s="1"/>
  <c r="CR39"/>
  <c r="CS39" s="1"/>
  <c r="CN39"/>
  <c r="CO39" s="1"/>
  <c r="CJ39"/>
  <c r="CK39" s="1"/>
  <c r="CF39"/>
  <c r="CG39" s="1"/>
  <c r="CA39"/>
  <c r="CB39" s="1"/>
  <c r="BW39"/>
  <c r="BX39" s="1"/>
  <c r="BS39"/>
  <c r="BT39" s="1"/>
  <c r="BO39"/>
  <c r="BP39" s="1"/>
  <c r="BK39"/>
  <c r="BL39" s="1"/>
  <c r="BG39"/>
  <c r="BH39" s="1"/>
  <c r="BB39"/>
  <c r="BC39" s="1"/>
  <c r="AY39"/>
  <c r="AX39"/>
  <c r="AU39"/>
  <c r="AT39"/>
  <c r="AQ39"/>
  <c r="AP39"/>
  <c r="AM39"/>
  <c r="AL39"/>
  <c r="AI39"/>
  <c r="AH39"/>
  <c r="AD39"/>
  <c r="AC39"/>
  <c r="AB39"/>
  <c r="AA39"/>
  <c r="Z39"/>
  <c r="Y39"/>
  <c r="V39"/>
  <c r="U39"/>
  <c r="R39"/>
  <c r="Q39"/>
  <c r="N39"/>
  <c r="M39"/>
  <c r="J39"/>
  <c r="I39"/>
  <c r="E39"/>
  <c r="D39"/>
  <c r="C39"/>
  <c r="GI39" s="1"/>
  <c r="GK39" s="1"/>
  <c r="GJ39" s="1"/>
  <c r="GL39" s="1"/>
  <c r="FS38"/>
  <c r="FT38" s="1"/>
  <c r="FL38"/>
  <c r="FM38" s="1"/>
  <c r="FE38"/>
  <c r="FF38" s="1"/>
  <c r="EX38"/>
  <c r="EY38" s="1"/>
  <c r="ET38"/>
  <c r="EU38" s="1"/>
  <c r="EP38"/>
  <c r="EQ38" s="1"/>
  <c r="EL38"/>
  <c r="EM38" s="1"/>
  <c r="EH38"/>
  <c r="EI38" s="1"/>
  <c r="ED38"/>
  <c r="EE38" s="1"/>
  <c r="DY38"/>
  <c r="DZ38" s="1"/>
  <c r="DU38"/>
  <c r="DV38" s="1"/>
  <c r="DQ38"/>
  <c r="DR38" s="1"/>
  <c r="DM38"/>
  <c r="DN38" s="1"/>
  <c r="DI38"/>
  <c r="DJ38" s="1"/>
  <c r="DE38"/>
  <c r="DF38" s="1"/>
  <c r="CZ38"/>
  <c r="DA38" s="1"/>
  <c r="CV38"/>
  <c r="CW38" s="1"/>
  <c r="CR38"/>
  <c r="CS38" s="1"/>
  <c r="CN38"/>
  <c r="CO38" s="1"/>
  <c r="CJ38"/>
  <c r="CK38" s="1"/>
  <c r="CF38"/>
  <c r="CG38" s="1"/>
  <c r="CA38"/>
  <c r="CB38" s="1"/>
  <c r="BW38"/>
  <c r="BX38" s="1"/>
  <c r="BS38"/>
  <c r="BT38" s="1"/>
  <c r="BO38"/>
  <c r="BP38" s="1"/>
  <c r="BK38"/>
  <c r="BL38" s="1"/>
  <c r="BG38"/>
  <c r="BH38" s="1"/>
  <c r="BB38"/>
  <c r="BC38" s="1"/>
  <c r="AX38"/>
  <c r="AY38" s="1"/>
  <c r="AT38"/>
  <c r="AU38" s="1"/>
  <c r="AP38"/>
  <c r="AQ38" s="1"/>
  <c r="AL38"/>
  <c r="AM38" s="1"/>
  <c r="AH38"/>
  <c r="AI38" s="1"/>
  <c r="AC38"/>
  <c r="AD38" s="1"/>
  <c r="AB38"/>
  <c r="AA38"/>
  <c r="Y38"/>
  <c r="Z38" s="1"/>
  <c r="U38"/>
  <c r="V38" s="1"/>
  <c r="Q38"/>
  <c r="R38" s="1"/>
  <c r="M38"/>
  <c r="N38" s="1"/>
  <c r="I38"/>
  <c r="J38" s="1"/>
  <c r="E38"/>
  <c r="D38"/>
  <c r="C38"/>
  <c r="GI38" s="1"/>
  <c r="GK38" s="1"/>
  <c r="GJ38" s="1"/>
  <c r="GL38" s="1"/>
  <c r="FS37"/>
  <c r="FT37" s="1"/>
  <c r="FL37"/>
  <c r="FM37" s="1"/>
  <c r="FE37"/>
  <c r="FF37" s="1"/>
  <c r="EX37"/>
  <c r="EY37" s="1"/>
  <c r="ET37"/>
  <c r="EU37" s="1"/>
  <c r="EP37"/>
  <c r="EQ37" s="1"/>
  <c r="EL37"/>
  <c r="EM37" s="1"/>
  <c r="EH37"/>
  <c r="EI37" s="1"/>
  <c r="ED37"/>
  <c r="EE37" s="1"/>
  <c r="DY37"/>
  <c r="DZ37" s="1"/>
  <c r="DU37"/>
  <c r="DV37" s="1"/>
  <c r="DQ37"/>
  <c r="DR37" s="1"/>
  <c r="DM37"/>
  <c r="DN37" s="1"/>
  <c r="DI37"/>
  <c r="DJ37" s="1"/>
  <c r="DE37"/>
  <c r="DF37" s="1"/>
  <c r="CZ37"/>
  <c r="DA37" s="1"/>
  <c r="CV37"/>
  <c r="CW37" s="1"/>
  <c r="CR37"/>
  <c r="CS37" s="1"/>
  <c r="CN37"/>
  <c r="CO37" s="1"/>
  <c r="CJ37"/>
  <c r="CK37" s="1"/>
  <c r="CF37"/>
  <c r="CG37" s="1"/>
  <c r="CA37"/>
  <c r="CB37" s="1"/>
  <c r="BW37"/>
  <c r="BX37" s="1"/>
  <c r="BS37"/>
  <c r="BT37" s="1"/>
  <c r="BO37"/>
  <c r="BP37" s="1"/>
  <c r="BK37"/>
  <c r="BL37" s="1"/>
  <c r="BG37"/>
  <c r="BH37" s="1"/>
  <c r="BB37"/>
  <c r="BC37" s="1"/>
  <c r="AX37"/>
  <c r="AY37" s="1"/>
  <c r="AT37"/>
  <c r="AU37" s="1"/>
  <c r="AP37"/>
  <c r="AQ37" s="1"/>
  <c r="AL37"/>
  <c r="AM37" s="1"/>
  <c r="AH37"/>
  <c r="AI37" s="1"/>
  <c r="AC37"/>
  <c r="AD37" s="1"/>
  <c r="AB37"/>
  <c r="AA37"/>
  <c r="Y37"/>
  <c r="Z37" s="1"/>
  <c r="U37"/>
  <c r="V37" s="1"/>
  <c r="Q37"/>
  <c r="R37" s="1"/>
  <c r="M37"/>
  <c r="N37" s="1"/>
  <c r="I37"/>
  <c r="J37" s="1"/>
  <c r="E37"/>
  <c r="D37"/>
  <c r="C37"/>
  <c r="GI37" s="1"/>
  <c r="GK37" s="1"/>
  <c r="GJ37" s="1"/>
  <c r="GL37" s="1"/>
  <c r="FS36"/>
  <c r="FT36" s="1"/>
  <c r="FL36"/>
  <c r="FM36" s="1"/>
  <c r="FE36"/>
  <c r="FF36" s="1"/>
  <c r="EX36"/>
  <c r="EY36" s="1"/>
  <c r="ET36"/>
  <c r="EU36" s="1"/>
  <c r="EP36"/>
  <c r="EQ36" s="1"/>
  <c r="EL36"/>
  <c r="EM36" s="1"/>
  <c r="EH36"/>
  <c r="EI36" s="1"/>
  <c r="ED36"/>
  <c r="EE36" s="1"/>
  <c r="DY36"/>
  <c r="DZ36" s="1"/>
  <c r="DU36"/>
  <c r="DV36" s="1"/>
  <c r="DQ36"/>
  <c r="DR36" s="1"/>
  <c r="DM36"/>
  <c r="DN36" s="1"/>
  <c r="DI36"/>
  <c r="DJ36" s="1"/>
  <c r="DE36"/>
  <c r="DF36" s="1"/>
  <c r="CZ36"/>
  <c r="DA36" s="1"/>
  <c r="CV36"/>
  <c r="CW36" s="1"/>
  <c r="CR36"/>
  <c r="CS36" s="1"/>
  <c r="CN36"/>
  <c r="CO36" s="1"/>
  <c r="CJ36"/>
  <c r="CK36" s="1"/>
  <c r="CF36"/>
  <c r="CG36" s="1"/>
  <c r="CA36"/>
  <c r="CB36" s="1"/>
  <c r="BW36"/>
  <c r="BX36" s="1"/>
  <c r="BS36"/>
  <c r="BT36" s="1"/>
  <c r="BO36"/>
  <c r="BP36" s="1"/>
  <c r="BK36"/>
  <c r="BL36" s="1"/>
  <c r="BG36"/>
  <c r="BH36" s="1"/>
  <c r="BB36"/>
  <c r="BC36" s="1"/>
  <c r="AX36"/>
  <c r="AY36" s="1"/>
  <c r="AT36"/>
  <c r="AU36" s="1"/>
  <c r="AP36"/>
  <c r="AQ36" s="1"/>
  <c r="AL36"/>
  <c r="AM36" s="1"/>
  <c r="AH36"/>
  <c r="AI36" s="1"/>
  <c r="AC36"/>
  <c r="AD36" s="1"/>
  <c r="AB36"/>
  <c r="AA36"/>
  <c r="Y36"/>
  <c r="Z36" s="1"/>
  <c r="U36"/>
  <c r="V36" s="1"/>
  <c r="Q36"/>
  <c r="R36" s="1"/>
  <c r="M36"/>
  <c r="N36" s="1"/>
  <c r="I36"/>
  <c r="J36" s="1"/>
  <c r="E36"/>
  <c r="D36"/>
  <c r="C36"/>
  <c r="GI36" s="1"/>
  <c r="GK36" s="1"/>
  <c r="GJ36" s="1"/>
  <c r="GL36" s="1"/>
  <c r="GB35"/>
  <c r="FS35"/>
  <c r="FT35" s="1"/>
  <c r="FL35"/>
  <c r="FM35" s="1"/>
  <c r="FE35"/>
  <c r="FF35" s="1"/>
  <c r="EX35"/>
  <c r="EY35" s="1"/>
  <c r="ET35"/>
  <c r="EU35" s="1"/>
  <c r="EP35"/>
  <c r="EQ35" s="1"/>
  <c r="EL35"/>
  <c r="EM35" s="1"/>
  <c r="EH35"/>
  <c r="EI35" s="1"/>
  <c r="ED35"/>
  <c r="EE35" s="1"/>
  <c r="DY35"/>
  <c r="DZ35" s="1"/>
  <c r="DU35"/>
  <c r="DV35" s="1"/>
  <c r="DQ35"/>
  <c r="DR35" s="1"/>
  <c r="DM35"/>
  <c r="DN35" s="1"/>
  <c r="DI35"/>
  <c r="DJ35" s="1"/>
  <c r="DE35"/>
  <c r="DF35" s="1"/>
  <c r="CZ35"/>
  <c r="DA35" s="1"/>
  <c r="CV35"/>
  <c r="CW35" s="1"/>
  <c r="CR35"/>
  <c r="CS35" s="1"/>
  <c r="CN35"/>
  <c r="CO35" s="1"/>
  <c r="CJ35"/>
  <c r="CK35" s="1"/>
  <c r="CF35"/>
  <c r="CG35" s="1"/>
  <c r="CA35"/>
  <c r="CB35" s="1"/>
  <c r="BW35"/>
  <c r="BX35" s="1"/>
  <c r="BS35"/>
  <c r="BT35" s="1"/>
  <c r="BO35"/>
  <c r="BP35" s="1"/>
  <c r="BK35"/>
  <c r="BL35" s="1"/>
  <c r="BG35"/>
  <c r="BH35" s="1"/>
  <c r="BB35"/>
  <c r="BC35" s="1"/>
  <c r="AX35"/>
  <c r="AY35" s="1"/>
  <c r="AT35"/>
  <c r="AU35" s="1"/>
  <c r="AP35"/>
  <c r="AQ35" s="1"/>
  <c r="AL35"/>
  <c r="AM35" s="1"/>
  <c r="AH35"/>
  <c r="AI35" s="1"/>
  <c r="AC35"/>
  <c r="AD35" s="1"/>
  <c r="AB35"/>
  <c r="AA35"/>
  <c r="Y35"/>
  <c r="Z35" s="1"/>
  <c r="U35"/>
  <c r="V35" s="1"/>
  <c r="Q35"/>
  <c r="R35" s="1"/>
  <c r="M35"/>
  <c r="N35" s="1"/>
  <c r="I35"/>
  <c r="J35" s="1"/>
  <c r="E35"/>
  <c r="D35"/>
  <c r="C35"/>
  <c r="GI35" s="1"/>
  <c r="GK35" s="1"/>
  <c r="GJ35" s="1"/>
  <c r="GL35" s="1"/>
  <c r="FS34"/>
  <c r="FT34" s="1"/>
  <c r="FL34"/>
  <c r="FM34" s="1"/>
  <c r="FE34"/>
  <c r="FF34" s="1"/>
  <c r="EX34"/>
  <c r="EY34" s="1"/>
  <c r="ET34"/>
  <c r="EU34" s="1"/>
  <c r="EP34"/>
  <c r="EQ34" s="1"/>
  <c r="EL34"/>
  <c r="EM34" s="1"/>
  <c r="EH34"/>
  <c r="EI34" s="1"/>
  <c r="ED34"/>
  <c r="EE34" s="1"/>
  <c r="DY34"/>
  <c r="DZ34" s="1"/>
  <c r="DU34"/>
  <c r="DV34" s="1"/>
  <c r="DQ34"/>
  <c r="DR34" s="1"/>
  <c r="DM34"/>
  <c r="DN34" s="1"/>
  <c r="DI34"/>
  <c r="DJ34" s="1"/>
  <c r="DE34"/>
  <c r="DF34" s="1"/>
  <c r="CZ34"/>
  <c r="DA34" s="1"/>
  <c r="CV34"/>
  <c r="CW34" s="1"/>
  <c r="CR34"/>
  <c r="CS34" s="1"/>
  <c r="CN34"/>
  <c r="CO34" s="1"/>
  <c r="CJ34"/>
  <c r="CK34" s="1"/>
  <c r="CF34"/>
  <c r="CG34" s="1"/>
  <c r="CA34"/>
  <c r="CB34" s="1"/>
  <c r="BW34"/>
  <c r="BX34" s="1"/>
  <c r="BS34"/>
  <c r="BT34" s="1"/>
  <c r="BO34"/>
  <c r="BP34" s="1"/>
  <c r="BK34"/>
  <c r="BL34" s="1"/>
  <c r="BG34"/>
  <c r="BH34" s="1"/>
  <c r="BB34"/>
  <c r="BC34" s="1"/>
  <c r="AX34"/>
  <c r="AY34" s="1"/>
  <c r="AT34"/>
  <c r="AU34" s="1"/>
  <c r="AP34"/>
  <c r="AQ34" s="1"/>
  <c r="AL34"/>
  <c r="AM34" s="1"/>
  <c r="AH34"/>
  <c r="AI34" s="1"/>
  <c r="AC34"/>
  <c r="AD34" s="1"/>
  <c r="AB34"/>
  <c r="AA34"/>
  <c r="Y34"/>
  <c r="Z34" s="1"/>
  <c r="U34"/>
  <c r="V34" s="1"/>
  <c r="Q34"/>
  <c r="R34" s="1"/>
  <c r="M34"/>
  <c r="N34" s="1"/>
  <c r="I34"/>
  <c r="J34" s="1"/>
  <c r="E34"/>
  <c r="D34"/>
  <c r="C34"/>
  <c r="GI34" s="1"/>
  <c r="GK34" s="1"/>
  <c r="GJ34" s="1"/>
  <c r="GL34" s="1"/>
  <c r="FS33"/>
  <c r="FT33" s="1"/>
  <c r="FL33"/>
  <c r="FM33" s="1"/>
  <c r="FE33"/>
  <c r="FF33" s="1"/>
  <c r="EX33"/>
  <c r="EY33" s="1"/>
  <c r="ET33"/>
  <c r="EU33" s="1"/>
  <c r="EP33"/>
  <c r="EQ33" s="1"/>
  <c r="EL33"/>
  <c r="EM33" s="1"/>
  <c r="EH33"/>
  <c r="EI33" s="1"/>
  <c r="ED33"/>
  <c r="EE33" s="1"/>
  <c r="DY33"/>
  <c r="DZ33" s="1"/>
  <c r="DU33"/>
  <c r="DV33" s="1"/>
  <c r="DQ33"/>
  <c r="DR33" s="1"/>
  <c r="DM33"/>
  <c r="DN33" s="1"/>
  <c r="DI33"/>
  <c r="DJ33" s="1"/>
  <c r="DE33"/>
  <c r="DF33" s="1"/>
  <c r="CZ33"/>
  <c r="DA33" s="1"/>
  <c r="CV33"/>
  <c r="CW33" s="1"/>
  <c r="CR33"/>
  <c r="CS33" s="1"/>
  <c r="CN33"/>
  <c r="CO33" s="1"/>
  <c r="CJ33"/>
  <c r="CK33" s="1"/>
  <c r="CF33"/>
  <c r="CG33" s="1"/>
  <c r="CA33"/>
  <c r="CB33" s="1"/>
  <c r="BW33"/>
  <c r="BX33" s="1"/>
  <c r="BS33"/>
  <c r="BT33" s="1"/>
  <c r="BO33"/>
  <c r="BP33" s="1"/>
  <c r="BK33"/>
  <c r="BL33" s="1"/>
  <c r="BG33"/>
  <c r="BH33" s="1"/>
  <c r="BB33"/>
  <c r="BC33" s="1"/>
  <c r="AX33"/>
  <c r="AY33" s="1"/>
  <c r="AT33"/>
  <c r="AU33" s="1"/>
  <c r="AP33"/>
  <c r="AQ33" s="1"/>
  <c r="AL33"/>
  <c r="AM33" s="1"/>
  <c r="AH33"/>
  <c r="AI33" s="1"/>
  <c r="AC33"/>
  <c r="AD33" s="1"/>
  <c r="AB33"/>
  <c r="AA33"/>
  <c r="Y33"/>
  <c r="Z33" s="1"/>
  <c r="U33"/>
  <c r="V33" s="1"/>
  <c r="Q33"/>
  <c r="R33" s="1"/>
  <c r="M33"/>
  <c r="N33" s="1"/>
  <c r="I33"/>
  <c r="J33" s="1"/>
  <c r="E33"/>
  <c r="D33"/>
  <c r="C33"/>
  <c r="GI33" s="1"/>
  <c r="GK33" s="1"/>
  <c r="GJ33" s="1"/>
  <c r="GL33" s="1"/>
  <c r="FS32"/>
  <c r="FT32" s="1"/>
  <c r="FL32"/>
  <c r="FM32" s="1"/>
  <c r="FE32"/>
  <c r="FF32" s="1"/>
  <c r="EX32"/>
  <c r="EY32" s="1"/>
  <c r="ET32"/>
  <c r="EU32" s="1"/>
  <c r="EP32"/>
  <c r="EQ32" s="1"/>
  <c r="EL32"/>
  <c r="EM32" s="1"/>
  <c r="EH32"/>
  <c r="EI32" s="1"/>
  <c r="ED32"/>
  <c r="EE32" s="1"/>
  <c r="DY32"/>
  <c r="DZ32" s="1"/>
  <c r="DU32"/>
  <c r="DV32" s="1"/>
  <c r="DQ32"/>
  <c r="DR32" s="1"/>
  <c r="DM32"/>
  <c r="DN32" s="1"/>
  <c r="DI32"/>
  <c r="DJ32" s="1"/>
  <c r="DE32"/>
  <c r="DF32" s="1"/>
  <c r="CZ32"/>
  <c r="DA32" s="1"/>
  <c r="CV32"/>
  <c r="CW32" s="1"/>
  <c r="CR32"/>
  <c r="CS32" s="1"/>
  <c r="CN32"/>
  <c r="CO32" s="1"/>
  <c r="CJ32"/>
  <c r="CK32" s="1"/>
  <c r="CF32"/>
  <c r="CG32" s="1"/>
  <c r="CA32"/>
  <c r="CB32" s="1"/>
  <c r="BW32"/>
  <c r="BX32" s="1"/>
  <c r="BS32"/>
  <c r="BT32" s="1"/>
  <c r="BO32"/>
  <c r="BP32" s="1"/>
  <c r="BK32"/>
  <c r="BL32" s="1"/>
  <c r="BG32"/>
  <c r="BH32" s="1"/>
  <c r="BB32"/>
  <c r="BC32" s="1"/>
  <c r="AX32"/>
  <c r="AY32" s="1"/>
  <c r="AT32"/>
  <c r="AU32" s="1"/>
  <c r="AP32"/>
  <c r="AQ32" s="1"/>
  <c r="AL32"/>
  <c r="AM32" s="1"/>
  <c r="AH32"/>
  <c r="AI32" s="1"/>
  <c r="AC32"/>
  <c r="AD32" s="1"/>
  <c r="AB32"/>
  <c r="AA32"/>
  <c r="Y32"/>
  <c r="Z32" s="1"/>
  <c r="U32"/>
  <c r="V32" s="1"/>
  <c r="Q32"/>
  <c r="R32" s="1"/>
  <c r="M32"/>
  <c r="N32" s="1"/>
  <c r="I32"/>
  <c r="J32" s="1"/>
  <c r="E32"/>
  <c r="D32"/>
  <c r="C32"/>
  <c r="GI32" s="1"/>
  <c r="GK32" s="1"/>
  <c r="GJ32" s="1"/>
  <c r="GL32" s="1"/>
  <c r="GB31"/>
  <c r="FS31"/>
  <c r="FT31" s="1"/>
  <c r="FL31"/>
  <c r="FM31" s="1"/>
  <c r="FE31"/>
  <c r="FF31" s="1"/>
  <c r="EX31"/>
  <c r="EY31" s="1"/>
  <c r="ET31"/>
  <c r="EU31" s="1"/>
  <c r="EP31"/>
  <c r="EQ31" s="1"/>
  <c r="EL31"/>
  <c r="EM31" s="1"/>
  <c r="EH31"/>
  <c r="EI31" s="1"/>
  <c r="ED31"/>
  <c r="EE31" s="1"/>
  <c r="DY31"/>
  <c r="DZ31" s="1"/>
  <c r="DU31"/>
  <c r="DV31" s="1"/>
  <c r="DQ31"/>
  <c r="DR31" s="1"/>
  <c r="DM31"/>
  <c r="DN31" s="1"/>
  <c r="DI31"/>
  <c r="DJ31" s="1"/>
  <c r="DE31"/>
  <c r="DF31" s="1"/>
  <c r="CZ31"/>
  <c r="DA31" s="1"/>
  <c r="CV31"/>
  <c r="CW31" s="1"/>
  <c r="CR31"/>
  <c r="CS31" s="1"/>
  <c r="CN31"/>
  <c r="CO31" s="1"/>
  <c r="CJ31"/>
  <c r="CK31" s="1"/>
  <c r="CF31"/>
  <c r="CG31" s="1"/>
  <c r="CA31"/>
  <c r="CB31" s="1"/>
  <c r="BW31"/>
  <c r="BX31" s="1"/>
  <c r="BS31"/>
  <c r="BT31" s="1"/>
  <c r="BO31"/>
  <c r="BP31" s="1"/>
  <c r="BK31"/>
  <c r="BL31" s="1"/>
  <c r="BG31"/>
  <c r="BH31" s="1"/>
  <c r="BB31"/>
  <c r="BC31" s="1"/>
  <c r="AX31"/>
  <c r="AY31" s="1"/>
  <c r="AT31"/>
  <c r="AU31" s="1"/>
  <c r="AP31"/>
  <c r="AQ31" s="1"/>
  <c r="AL31"/>
  <c r="AM31" s="1"/>
  <c r="AH31"/>
  <c r="AI31" s="1"/>
  <c r="AC31"/>
  <c r="AD31" s="1"/>
  <c r="AB31"/>
  <c r="AA31"/>
  <c r="Y31"/>
  <c r="Z31" s="1"/>
  <c r="U31"/>
  <c r="V31" s="1"/>
  <c r="Q31"/>
  <c r="R31" s="1"/>
  <c r="M31"/>
  <c r="N31" s="1"/>
  <c r="I31"/>
  <c r="J31" s="1"/>
  <c r="E31"/>
  <c r="D31"/>
  <c r="C31"/>
  <c r="GI31" s="1"/>
  <c r="GK31" s="1"/>
  <c r="GJ31" s="1"/>
  <c r="GL31" s="1"/>
  <c r="FS30"/>
  <c r="FT30" s="1"/>
  <c r="FL30"/>
  <c r="FM30" s="1"/>
  <c r="FE30"/>
  <c r="FF30" s="1"/>
  <c r="EX30"/>
  <c r="EY30" s="1"/>
  <c r="ET30"/>
  <c r="EU30" s="1"/>
  <c r="EP30"/>
  <c r="EQ30" s="1"/>
  <c r="EL30"/>
  <c r="EM30" s="1"/>
  <c r="EH30"/>
  <c r="EI30" s="1"/>
  <c r="ED30"/>
  <c r="EE30" s="1"/>
  <c r="DY30"/>
  <c r="DZ30" s="1"/>
  <c r="DU30"/>
  <c r="DV30" s="1"/>
  <c r="DQ30"/>
  <c r="DR30" s="1"/>
  <c r="DM30"/>
  <c r="DN30" s="1"/>
  <c r="DI30"/>
  <c r="DJ30" s="1"/>
  <c r="DE30"/>
  <c r="DF30" s="1"/>
  <c r="CZ30"/>
  <c r="DA30" s="1"/>
  <c r="CV30"/>
  <c r="CW30" s="1"/>
  <c r="CR30"/>
  <c r="CS30" s="1"/>
  <c r="CN30"/>
  <c r="CO30" s="1"/>
  <c r="CJ30"/>
  <c r="CK30" s="1"/>
  <c r="CF30"/>
  <c r="CG30" s="1"/>
  <c r="CA30"/>
  <c r="CB30" s="1"/>
  <c r="BW30"/>
  <c r="BX30" s="1"/>
  <c r="BS30"/>
  <c r="BT30" s="1"/>
  <c r="BO30"/>
  <c r="BP30" s="1"/>
  <c r="BK30"/>
  <c r="BL30" s="1"/>
  <c r="BG30"/>
  <c r="BH30" s="1"/>
  <c r="BB30"/>
  <c r="BC30" s="1"/>
  <c r="AX30"/>
  <c r="AY30" s="1"/>
  <c r="AT30"/>
  <c r="AU30" s="1"/>
  <c r="AP30"/>
  <c r="AQ30" s="1"/>
  <c r="AL30"/>
  <c r="AM30" s="1"/>
  <c r="AH30"/>
  <c r="AI30" s="1"/>
  <c r="AC30"/>
  <c r="AD30" s="1"/>
  <c r="AB30"/>
  <c r="AA30"/>
  <c r="Y30"/>
  <c r="Z30" s="1"/>
  <c r="U30"/>
  <c r="V30" s="1"/>
  <c r="Q30"/>
  <c r="R30" s="1"/>
  <c r="M30"/>
  <c r="N30" s="1"/>
  <c r="I30"/>
  <c r="J30" s="1"/>
  <c r="E30"/>
  <c r="D30"/>
  <c r="C30"/>
  <c r="GI30" s="1"/>
  <c r="GK30" s="1"/>
  <c r="GJ30" s="1"/>
  <c r="GL30" s="1"/>
  <c r="FS29"/>
  <c r="FT29" s="1"/>
  <c r="FL29"/>
  <c r="FM29" s="1"/>
  <c r="FE29"/>
  <c r="FF29" s="1"/>
  <c r="EX29"/>
  <c r="EY29" s="1"/>
  <c r="ET29"/>
  <c r="EU29" s="1"/>
  <c r="EP29"/>
  <c r="EQ29" s="1"/>
  <c r="EL29"/>
  <c r="EM29" s="1"/>
  <c r="EH29"/>
  <c r="EI29" s="1"/>
  <c r="ED29"/>
  <c r="EE29" s="1"/>
  <c r="DY29"/>
  <c r="DZ29" s="1"/>
  <c r="DU29"/>
  <c r="DV29" s="1"/>
  <c r="DQ29"/>
  <c r="DR29" s="1"/>
  <c r="DM29"/>
  <c r="DN29" s="1"/>
  <c r="DI29"/>
  <c r="DJ29" s="1"/>
  <c r="DE29"/>
  <c r="DF29" s="1"/>
  <c r="CZ29"/>
  <c r="DA29" s="1"/>
  <c r="CV29"/>
  <c r="CW29" s="1"/>
  <c r="CR29"/>
  <c r="CS29" s="1"/>
  <c r="CN29"/>
  <c r="CO29" s="1"/>
  <c r="CJ29"/>
  <c r="CK29" s="1"/>
  <c r="CF29"/>
  <c r="CG29" s="1"/>
  <c r="CA29"/>
  <c r="CB29" s="1"/>
  <c r="BW29"/>
  <c r="BX29" s="1"/>
  <c r="BS29"/>
  <c r="BT29" s="1"/>
  <c r="BO29"/>
  <c r="BP29" s="1"/>
  <c r="BK29"/>
  <c r="BL29" s="1"/>
  <c r="BG29"/>
  <c r="BH29" s="1"/>
  <c r="BB29"/>
  <c r="BC29" s="1"/>
  <c r="AX29"/>
  <c r="AY29" s="1"/>
  <c r="AT29"/>
  <c r="AU29" s="1"/>
  <c r="AP29"/>
  <c r="AQ29" s="1"/>
  <c r="AL29"/>
  <c r="AM29" s="1"/>
  <c r="AH29"/>
  <c r="AI29" s="1"/>
  <c r="AC29"/>
  <c r="AD29" s="1"/>
  <c r="AB29"/>
  <c r="AA29"/>
  <c r="Y29"/>
  <c r="Z29" s="1"/>
  <c r="U29"/>
  <c r="V29" s="1"/>
  <c r="Q29"/>
  <c r="R29" s="1"/>
  <c r="M29"/>
  <c r="N29" s="1"/>
  <c r="I29"/>
  <c r="J29" s="1"/>
  <c r="E29"/>
  <c r="D29"/>
  <c r="C29"/>
  <c r="GI29" s="1"/>
  <c r="GK29" s="1"/>
  <c r="GJ29" s="1"/>
  <c r="GL29" s="1"/>
  <c r="FS28"/>
  <c r="FT28" s="1"/>
  <c r="FL28"/>
  <c r="FM28" s="1"/>
  <c r="FE28"/>
  <c r="FF28" s="1"/>
  <c r="EX28"/>
  <c r="EY28" s="1"/>
  <c r="ET28"/>
  <c r="EU28" s="1"/>
  <c r="EP28"/>
  <c r="EQ28" s="1"/>
  <c r="EL28"/>
  <c r="EM28" s="1"/>
  <c r="EH28"/>
  <c r="EI28" s="1"/>
  <c r="ED28"/>
  <c r="EE28" s="1"/>
  <c r="DY28"/>
  <c r="DZ28" s="1"/>
  <c r="DU28"/>
  <c r="DV28" s="1"/>
  <c r="DQ28"/>
  <c r="DR28" s="1"/>
  <c r="DM28"/>
  <c r="DN28" s="1"/>
  <c r="DI28"/>
  <c r="DJ28" s="1"/>
  <c r="DE28"/>
  <c r="DF28" s="1"/>
  <c r="CZ28"/>
  <c r="DA28" s="1"/>
  <c r="CV28"/>
  <c r="CW28" s="1"/>
  <c r="CR28"/>
  <c r="CS28" s="1"/>
  <c r="CN28"/>
  <c r="CO28" s="1"/>
  <c r="CJ28"/>
  <c r="CK28" s="1"/>
  <c r="CF28"/>
  <c r="CG28" s="1"/>
  <c r="CA28"/>
  <c r="CB28" s="1"/>
  <c r="BW28"/>
  <c r="BX28" s="1"/>
  <c r="BS28"/>
  <c r="BT28" s="1"/>
  <c r="BO28"/>
  <c r="BP28" s="1"/>
  <c r="BK28"/>
  <c r="BL28" s="1"/>
  <c r="BG28"/>
  <c r="BH28" s="1"/>
  <c r="BB28"/>
  <c r="BC28" s="1"/>
  <c r="AX28"/>
  <c r="AY28" s="1"/>
  <c r="AT28"/>
  <c r="AU28" s="1"/>
  <c r="AP28"/>
  <c r="AQ28" s="1"/>
  <c r="AL28"/>
  <c r="AM28" s="1"/>
  <c r="AH28"/>
  <c r="AI28" s="1"/>
  <c r="AC28"/>
  <c r="AD28" s="1"/>
  <c r="AB28"/>
  <c r="AA28"/>
  <c r="Y28"/>
  <c r="Z28" s="1"/>
  <c r="U28"/>
  <c r="V28" s="1"/>
  <c r="Q28"/>
  <c r="R28" s="1"/>
  <c r="M28"/>
  <c r="N28" s="1"/>
  <c r="I28"/>
  <c r="J28" s="1"/>
  <c r="E28"/>
  <c r="D28"/>
  <c r="C28"/>
  <c r="GI28" s="1"/>
  <c r="GK28" s="1"/>
  <c r="GJ28" s="1"/>
  <c r="GL28" s="1"/>
  <c r="GB27"/>
  <c r="FS27"/>
  <c r="FT27" s="1"/>
  <c r="FL27"/>
  <c r="FM27" s="1"/>
  <c r="FE27"/>
  <c r="FF27" s="1"/>
  <c r="EX27"/>
  <c r="EY27" s="1"/>
  <c r="ET27"/>
  <c r="EU27" s="1"/>
  <c r="EP27"/>
  <c r="EQ27" s="1"/>
  <c r="EL27"/>
  <c r="EM27" s="1"/>
  <c r="EH27"/>
  <c r="EI27" s="1"/>
  <c r="ED27"/>
  <c r="EE27" s="1"/>
  <c r="DY27"/>
  <c r="DZ27" s="1"/>
  <c r="DU27"/>
  <c r="DV27" s="1"/>
  <c r="DQ27"/>
  <c r="DR27" s="1"/>
  <c r="DM27"/>
  <c r="DN27" s="1"/>
  <c r="DI27"/>
  <c r="DJ27" s="1"/>
  <c r="DE27"/>
  <c r="DF27" s="1"/>
  <c r="CZ27"/>
  <c r="DA27" s="1"/>
  <c r="CV27"/>
  <c r="CW27" s="1"/>
  <c r="CR27"/>
  <c r="CS27" s="1"/>
  <c r="CN27"/>
  <c r="CO27" s="1"/>
  <c r="CJ27"/>
  <c r="CK27" s="1"/>
  <c r="CF27"/>
  <c r="CG27" s="1"/>
  <c r="CA27"/>
  <c r="CB27" s="1"/>
  <c r="BW27"/>
  <c r="BX27" s="1"/>
  <c r="BS27"/>
  <c r="BT27" s="1"/>
  <c r="BO27"/>
  <c r="BP27" s="1"/>
  <c r="BK27"/>
  <c r="BL27" s="1"/>
  <c r="BG27"/>
  <c r="BH27" s="1"/>
  <c r="BB27"/>
  <c r="BC27" s="1"/>
  <c r="AX27"/>
  <c r="AY27" s="1"/>
  <c r="AT27"/>
  <c r="AU27" s="1"/>
  <c r="AP27"/>
  <c r="AQ27" s="1"/>
  <c r="AL27"/>
  <c r="AM27" s="1"/>
  <c r="AH27"/>
  <c r="AI27" s="1"/>
  <c r="AC27"/>
  <c r="AD27" s="1"/>
  <c r="AB27"/>
  <c r="AA27"/>
  <c r="Y27"/>
  <c r="Z27" s="1"/>
  <c r="U27"/>
  <c r="V27" s="1"/>
  <c r="Q27"/>
  <c r="R27" s="1"/>
  <c r="M27"/>
  <c r="N27" s="1"/>
  <c r="I27"/>
  <c r="J27" s="1"/>
  <c r="E27"/>
  <c r="D27"/>
  <c r="C27"/>
  <c r="GI27" s="1"/>
  <c r="GK27" s="1"/>
  <c r="GJ27" s="1"/>
  <c r="GL27" s="1"/>
  <c r="FS26"/>
  <c r="FT26" s="1"/>
  <c r="FL26"/>
  <c r="FM26" s="1"/>
  <c r="FE26"/>
  <c r="FF26" s="1"/>
  <c r="EX26"/>
  <c r="EY26" s="1"/>
  <c r="ET26"/>
  <c r="EU26" s="1"/>
  <c r="EP26"/>
  <c r="EQ26" s="1"/>
  <c r="EL26"/>
  <c r="EM26" s="1"/>
  <c r="EH26"/>
  <c r="EI26" s="1"/>
  <c r="ED26"/>
  <c r="EE26" s="1"/>
  <c r="DY26"/>
  <c r="DZ26" s="1"/>
  <c r="DU26"/>
  <c r="DV26" s="1"/>
  <c r="DQ26"/>
  <c r="DR26" s="1"/>
  <c r="DM26"/>
  <c r="DN26" s="1"/>
  <c r="DI26"/>
  <c r="DJ26" s="1"/>
  <c r="DE26"/>
  <c r="DF26" s="1"/>
  <c r="CZ26"/>
  <c r="DA26" s="1"/>
  <c r="CV26"/>
  <c r="CW26" s="1"/>
  <c r="CR26"/>
  <c r="CS26" s="1"/>
  <c r="CN26"/>
  <c r="CO26" s="1"/>
  <c r="CJ26"/>
  <c r="CK26" s="1"/>
  <c r="CF26"/>
  <c r="CG26" s="1"/>
  <c r="CA26"/>
  <c r="CB26" s="1"/>
  <c r="BW26"/>
  <c r="BX26" s="1"/>
  <c r="BS26"/>
  <c r="BT26" s="1"/>
  <c r="BO26"/>
  <c r="BP26" s="1"/>
  <c r="BK26"/>
  <c r="BL26" s="1"/>
  <c r="BG26"/>
  <c r="BH26" s="1"/>
  <c r="BB26"/>
  <c r="BC26" s="1"/>
  <c r="AX26"/>
  <c r="AY26" s="1"/>
  <c r="AT26"/>
  <c r="AU26" s="1"/>
  <c r="AP26"/>
  <c r="AQ26" s="1"/>
  <c r="AL26"/>
  <c r="AM26" s="1"/>
  <c r="AH26"/>
  <c r="AI26" s="1"/>
  <c r="AC26"/>
  <c r="AD26" s="1"/>
  <c r="AB26"/>
  <c r="AA26"/>
  <c r="Y26"/>
  <c r="Z26" s="1"/>
  <c r="U26"/>
  <c r="V26" s="1"/>
  <c r="Q26"/>
  <c r="R26" s="1"/>
  <c r="M26"/>
  <c r="N26" s="1"/>
  <c r="I26"/>
  <c r="J26" s="1"/>
  <c r="E26"/>
  <c r="D26"/>
  <c r="C26"/>
  <c r="GI26" s="1"/>
  <c r="GK26" s="1"/>
  <c r="GJ26" s="1"/>
  <c r="GL26" s="1"/>
  <c r="FS25"/>
  <c r="FT25" s="1"/>
  <c r="FL25"/>
  <c r="FM25" s="1"/>
  <c r="FE25"/>
  <c r="FF25" s="1"/>
  <c r="EX25"/>
  <c r="EY25" s="1"/>
  <c r="ET25"/>
  <c r="EU25" s="1"/>
  <c r="EP25"/>
  <c r="EQ25" s="1"/>
  <c r="EL25"/>
  <c r="EM25" s="1"/>
  <c r="EH25"/>
  <c r="EI25" s="1"/>
  <c r="ED25"/>
  <c r="EE25" s="1"/>
  <c r="DY25"/>
  <c r="DZ25" s="1"/>
  <c r="DU25"/>
  <c r="DV25" s="1"/>
  <c r="DQ25"/>
  <c r="DR25" s="1"/>
  <c r="DM25"/>
  <c r="DN25" s="1"/>
  <c r="DI25"/>
  <c r="DJ25" s="1"/>
  <c r="DE25"/>
  <c r="DF25" s="1"/>
  <c r="CZ25"/>
  <c r="DA25" s="1"/>
  <c r="CV25"/>
  <c r="CW25" s="1"/>
  <c r="CR25"/>
  <c r="CS25" s="1"/>
  <c r="CN25"/>
  <c r="CO25" s="1"/>
  <c r="CJ25"/>
  <c r="CK25" s="1"/>
  <c r="CF25"/>
  <c r="CG25" s="1"/>
  <c r="CA25"/>
  <c r="CB25" s="1"/>
  <c r="BW25"/>
  <c r="BX25" s="1"/>
  <c r="BS25"/>
  <c r="BT25" s="1"/>
  <c r="BO25"/>
  <c r="BP25" s="1"/>
  <c r="BK25"/>
  <c r="BL25" s="1"/>
  <c r="BG25"/>
  <c r="BH25" s="1"/>
  <c r="BB25"/>
  <c r="BC25" s="1"/>
  <c r="AX25"/>
  <c r="AY25" s="1"/>
  <c r="AT25"/>
  <c r="AU25" s="1"/>
  <c r="AP25"/>
  <c r="AQ25" s="1"/>
  <c r="AL25"/>
  <c r="AM25" s="1"/>
  <c r="AH25"/>
  <c r="AI25" s="1"/>
  <c r="AC25"/>
  <c r="AD25" s="1"/>
  <c r="AB25"/>
  <c r="AA25"/>
  <c r="Y25"/>
  <c r="Z25" s="1"/>
  <c r="U25"/>
  <c r="V25" s="1"/>
  <c r="Q25"/>
  <c r="R25" s="1"/>
  <c r="M25"/>
  <c r="N25" s="1"/>
  <c r="I25"/>
  <c r="J25" s="1"/>
  <c r="E25"/>
  <c r="D25"/>
  <c r="C25"/>
  <c r="GI25" s="1"/>
  <c r="GK25" s="1"/>
  <c r="GJ25" s="1"/>
  <c r="GL25" s="1"/>
  <c r="FS24"/>
  <c r="FT24" s="1"/>
  <c r="FL24"/>
  <c r="FM24" s="1"/>
  <c r="FE24"/>
  <c r="FF24" s="1"/>
  <c r="EX24"/>
  <c r="EY24" s="1"/>
  <c r="ET24"/>
  <c r="EU24" s="1"/>
  <c r="EP24"/>
  <c r="EQ24" s="1"/>
  <c r="EL24"/>
  <c r="EM24" s="1"/>
  <c r="EH24"/>
  <c r="EI24" s="1"/>
  <c r="ED24"/>
  <c r="EE24" s="1"/>
  <c r="DY24"/>
  <c r="DZ24" s="1"/>
  <c r="DU24"/>
  <c r="DV24" s="1"/>
  <c r="DQ24"/>
  <c r="DR24" s="1"/>
  <c r="DM24"/>
  <c r="DN24" s="1"/>
  <c r="DI24"/>
  <c r="DJ24" s="1"/>
  <c r="DE24"/>
  <c r="DF24" s="1"/>
  <c r="CZ24"/>
  <c r="DA24" s="1"/>
  <c r="CV24"/>
  <c r="CW24" s="1"/>
  <c r="CR24"/>
  <c r="CS24" s="1"/>
  <c r="CN24"/>
  <c r="CO24" s="1"/>
  <c r="CJ24"/>
  <c r="CK24" s="1"/>
  <c r="CF24"/>
  <c r="CG24" s="1"/>
  <c r="CA24"/>
  <c r="CB24" s="1"/>
  <c r="BW24"/>
  <c r="BX24" s="1"/>
  <c r="BS24"/>
  <c r="BT24" s="1"/>
  <c r="BO24"/>
  <c r="BP24" s="1"/>
  <c r="BK24"/>
  <c r="BL24" s="1"/>
  <c r="BG24"/>
  <c r="BH24" s="1"/>
  <c r="BB24"/>
  <c r="BC24" s="1"/>
  <c r="AX24"/>
  <c r="AY24" s="1"/>
  <c r="AT24"/>
  <c r="AU24" s="1"/>
  <c r="AP24"/>
  <c r="AQ24" s="1"/>
  <c r="AL24"/>
  <c r="AM24" s="1"/>
  <c r="AH24"/>
  <c r="AI24" s="1"/>
  <c r="AC24"/>
  <c r="AD24" s="1"/>
  <c r="AB24"/>
  <c r="AA24"/>
  <c r="Y24"/>
  <c r="Z24" s="1"/>
  <c r="U24"/>
  <c r="V24" s="1"/>
  <c r="Q24"/>
  <c r="R24" s="1"/>
  <c r="M24"/>
  <c r="N24" s="1"/>
  <c r="I24"/>
  <c r="J24" s="1"/>
  <c r="E24"/>
  <c r="D24"/>
  <c r="C24"/>
  <c r="GI24" s="1"/>
  <c r="GK24" s="1"/>
  <c r="GJ24" s="1"/>
  <c r="GL24" s="1"/>
  <c r="GB23"/>
  <c r="FS23"/>
  <c r="FT23" s="1"/>
  <c r="FL23"/>
  <c r="FM23" s="1"/>
  <c r="FE23"/>
  <c r="FF23" s="1"/>
  <c r="EX23"/>
  <c r="EY23" s="1"/>
  <c r="ET23"/>
  <c r="EU23" s="1"/>
  <c r="EP23"/>
  <c r="EQ23" s="1"/>
  <c r="EL23"/>
  <c r="EM23" s="1"/>
  <c r="EH23"/>
  <c r="EI23" s="1"/>
  <c r="ED23"/>
  <c r="EE23" s="1"/>
  <c r="DY23"/>
  <c r="DZ23" s="1"/>
  <c r="DU23"/>
  <c r="DV23" s="1"/>
  <c r="DQ23"/>
  <c r="DR23" s="1"/>
  <c r="DM23"/>
  <c r="DN23" s="1"/>
  <c r="DI23"/>
  <c r="DJ23" s="1"/>
  <c r="DE23"/>
  <c r="DF23" s="1"/>
  <c r="CZ23"/>
  <c r="DA23" s="1"/>
  <c r="CV23"/>
  <c r="CW23" s="1"/>
  <c r="CR23"/>
  <c r="CS23" s="1"/>
  <c r="CN23"/>
  <c r="CO23" s="1"/>
  <c r="CJ23"/>
  <c r="CK23" s="1"/>
  <c r="CF23"/>
  <c r="CG23" s="1"/>
  <c r="CA23"/>
  <c r="CB23" s="1"/>
  <c r="BW23"/>
  <c r="BX23" s="1"/>
  <c r="BS23"/>
  <c r="BT23" s="1"/>
  <c r="BO23"/>
  <c r="BP23" s="1"/>
  <c r="BK23"/>
  <c r="BL23" s="1"/>
  <c r="BG23"/>
  <c r="BH23" s="1"/>
  <c r="BB23"/>
  <c r="BC23" s="1"/>
  <c r="AX23"/>
  <c r="AY23" s="1"/>
  <c r="AT23"/>
  <c r="AU23" s="1"/>
  <c r="AP23"/>
  <c r="AQ23" s="1"/>
  <c r="AL23"/>
  <c r="AM23" s="1"/>
  <c r="AH23"/>
  <c r="AI23" s="1"/>
  <c r="AC23"/>
  <c r="AD23" s="1"/>
  <c r="AB23"/>
  <c r="AA23"/>
  <c r="Y23"/>
  <c r="Z23" s="1"/>
  <c r="U23"/>
  <c r="V23" s="1"/>
  <c r="Q23"/>
  <c r="R23" s="1"/>
  <c r="M23"/>
  <c r="N23" s="1"/>
  <c r="I23"/>
  <c r="J23" s="1"/>
  <c r="E23"/>
  <c r="D23"/>
  <c r="C23"/>
  <c r="GI23" s="1"/>
  <c r="GK23" s="1"/>
  <c r="GJ23" s="1"/>
  <c r="GL23" s="1"/>
  <c r="FS22"/>
  <c r="FT22" s="1"/>
  <c r="FL22"/>
  <c r="FM22" s="1"/>
  <c r="FE22"/>
  <c r="FF22" s="1"/>
  <c r="EX22"/>
  <c r="EY22" s="1"/>
  <c r="ET22"/>
  <c r="EU22" s="1"/>
  <c r="EP22"/>
  <c r="EQ22" s="1"/>
  <c r="EL22"/>
  <c r="EM22" s="1"/>
  <c r="EH22"/>
  <c r="EI22" s="1"/>
  <c r="ED22"/>
  <c r="EE22" s="1"/>
  <c r="DY22"/>
  <c r="DZ22" s="1"/>
  <c r="DU22"/>
  <c r="DV22" s="1"/>
  <c r="DQ22"/>
  <c r="DR22" s="1"/>
  <c r="DM22"/>
  <c r="DN22" s="1"/>
  <c r="DI22"/>
  <c r="DJ22" s="1"/>
  <c r="DE22"/>
  <c r="DF22" s="1"/>
  <c r="CZ22"/>
  <c r="DA22" s="1"/>
  <c r="CV22"/>
  <c r="CW22" s="1"/>
  <c r="CR22"/>
  <c r="CS22" s="1"/>
  <c r="CN22"/>
  <c r="CO22" s="1"/>
  <c r="CJ22"/>
  <c r="CK22" s="1"/>
  <c r="CF22"/>
  <c r="CG22" s="1"/>
  <c r="CA22"/>
  <c r="CB22" s="1"/>
  <c r="BW22"/>
  <c r="BX22" s="1"/>
  <c r="BS22"/>
  <c r="BT22" s="1"/>
  <c r="BO22"/>
  <c r="BP22" s="1"/>
  <c r="BK22"/>
  <c r="BL22" s="1"/>
  <c r="BG22"/>
  <c r="BH22" s="1"/>
  <c r="BB22"/>
  <c r="BC22" s="1"/>
  <c r="AX22"/>
  <c r="AY22" s="1"/>
  <c r="AT22"/>
  <c r="AU22" s="1"/>
  <c r="AP22"/>
  <c r="AQ22" s="1"/>
  <c r="AL22"/>
  <c r="AM22" s="1"/>
  <c r="AH22"/>
  <c r="AI22" s="1"/>
  <c r="AC22"/>
  <c r="AD22" s="1"/>
  <c r="AB22"/>
  <c r="AA22"/>
  <c r="Y22"/>
  <c r="Z22" s="1"/>
  <c r="U22"/>
  <c r="V22" s="1"/>
  <c r="Q22"/>
  <c r="R22" s="1"/>
  <c r="M22"/>
  <c r="N22" s="1"/>
  <c r="I22"/>
  <c r="J22" s="1"/>
  <c r="E22"/>
  <c r="D22"/>
  <c r="C22"/>
  <c r="GI22" s="1"/>
  <c r="GK22" s="1"/>
  <c r="GJ22" s="1"/>
  <c r="GL22" s="1"/>
  <c r="FS21"/>
  <c r="FT21" s="1"/>
  <c r="FL21"/>
  <c r="FM21" s="1"/>
  <c r="FE21"/>
  <c r="FF21" s="1"/>
  <c r="ET21"/>
  <c r="EU21" s="1"/>
  <c r="EP21"/>
  <c r="EQ21" s="1"/>
  <c r="EL21"/>
  <c r="EM21" s="1"/>
  <c r="EH21"/>
  <c r="EI21" s="1"/>
  <c r="ED21"/>
  <c r="EE21" s="1"/>
  <c r="DU21"/>
  <c r="DV21" s="1"/>
  <c r="DQ21"/>
  <c r="DR21" s="1"/>
  <c r="DM21"/>
  <c r="DN21" s="1"/>
  <c r="DI21"/>
  <c r="DJ21" s="1"/>
  <c r="DE21"/>
  <c r="DF21" s="1"/>
  <c r="CV21"/>
  <c r="CW21" s="1"/>
  <c r="CR21"/>
  <c r="CS21" s="1"/>
  <c r="CN21"/>
  <c r="CO21" s="1"/>
  <c r="CJ21"/>
  <c r="CK21" s="1"/>
  <c r="CF21"/>
  <c r="CG21" s="1"/>
  <c r="BW21"/>
  <c r="BX21" s="1"/>
  <c r="BS21"/>
  <c r="BT21" s="1"/>
  <c r="BO21"/>
  <c r="BP21" s="1"/>
  <c r="BK21"/>
  <c r="BL21" s="1"/>
  <c r="BG21"/>
  <c r="BH21" s="1"/>
  <c r="AX21"/>
  <c r="AY21" s="1"/>
  <c r="AT21"/>
  <c r="AU21" s="1"/>
  <c r="AP21"/>
  <c r="AQ21" s="1"/>
  <c r="AL21"/>
  <c r="AM21" s="1"/>
  <c r="AH21"/>
  <c r="AI21" s="1"/>
  <c r="AB21"/>
  <c r="AA21"/>
  <c r="Y21"/>
  <c r="Z21" s="1"/>
  <c r="U21"/>
  <c r="V21" s="1"/>
  <c r="Q21"/>
  <c r="R21" s="1"/>
  <c r="M21"/>
  <c r="N21" s="1"/>
  <c r="I21"/>
  <c r="J21" s="1"/>
  <c r="E21"/>
  <c r="D21"/>
  <c r="C21"/>
  <c r="GI21" s="1"/>
  <c r="FS20"/>
  <c r="FT20" s="1"/>
  <c r="FL20"/>
  <c r="FM20" s="1"/>
  <c r="FE20"/>
  <c r="FF20" s="1"/>
  <c r="ET20"/>
  <c r="EU20" s="1"/>
  <c r="EP20"/>
  <c r="EQ20" s="1"/>
  <c r="EL20"/>
  <c r="EM20" s="1"/>
  <c r="EH20"/>
  <c r="EI20" s="1"/>
  <c r="ED20"/>
  <c r="EE20" s="1"/>
  <c r="DU20"/>
  <c r="DV20" s="1"/>
  <c r="DQ20"/>
  <c r="DR20" s="1"/>
  <c r="DM20"/>
  <c r="DN20" s="1"/>
  <c r="DI20"/>
  <c r="DJ20" s="1"/>
  <c r="DE20"/>
  <c r="DF20" s="1"/>
  <c r="CV20"/>
  <c r="CW20" s="1"/>
  <c r="CR20"/>
  <c r="CS20" s="1"/>
  <c r="CN20"/>
  <c r="CO20" s="1"/>
  <c r="CJ20"/>
  <c r="CK20" s="1"/>
  <c r="CF20"/>
  <c r="CG20" s="1"/>
  <c r="BW20"/>
  <c r="BX20" s="1"/>
  <c r="BS20"/>
  <c r="BT20" s="1"/>
  <c r="BO20"/>
  <c r="BP20" s="1"/>
  <c r="BK20"/>
  <c r="BL20" s="1"/>
  <c r="BG20"/>
  <c r="BH20" s="1"/>
  <c r="AX20"/>
  <c r="AY20" s="1"/>
  <c r="AT20"/>
  <c r="AU20" s="1"/>
  <c r="AP20"/>
  <c r="AQ20" s="1"/>
  <c r="AL20"/>
  <c r="AM20" s="1"/>
  <c r="AH20"/>
  <c r="AI20" s="1"/>
  <c r="AB20"/>
  <c r="AA20"/>
  <c r="Y20"/>
  <c r="Z20" s="1"/>
  <c r="U20"/>
  <c r="V20" s="1"/>
  <c r="Q20"/>
  <c r="R20" s="1"/>
  <c r="M20"/>
  <c r="N20" s="1"/>
  <c r="I20"/>
  <c r="J20" s="1"/>
  <c r="E20"/>
  <c r="D20"/>
  <c r="C20"/>
  <c r="GI20" s="1"/>
  <c r="GB19"/>
  <c r="FS19"/>
  <c r="FT19" s="1"/>
  <c r="FL19"/>
  <c r="FM19" s="1"/>
  <c r="FE19"/>
  <c r="FF19" s="1"/>
  <c r="ET19"/>
  <c r="EU19" s="1"/>
  <c r="EP19"/>
  <c r="EQ19" s="1"/>
  <c r="EL19"/>
  <c r="EM19" s="1"/>
  <c r="EH19"/>
  <c r="EI19" s="1"/>
  <c r="ED19"/>
  <c r="EE19" s="1"/>
  <c r="DU19"/>
  <c r="DV19" s="1"/>
  <c r="DQ19"/>
  <c r="DR19" s="1"/>
  <c r="DM19"/>
  <c r="DN19" s="1"/>
  <c r="DI19"/>
  <c r="DJ19" s="1"/>
  <c r="DE19"/>
  <c r="DF19" s="1"/>
  <c r="CV19"/>
  <c r="CW19" s="1"/>
  <c r="CR19"/>
  <c r="CS19" s="1"/>
  <c r="CN19"/>
  <c r="CO19" s="1"/>
  <c r="CJ19"/>
  <c r="CK19" s="1"/>
  <c r="CF19"/>
  <c r="CG19" s="1"/>
  <c r="BW19"/>
  <c r="BX19" s="1"/>
  <c r="BS19"/>
  <c r="BT19" s="1"/>
  <c r="BO19"/>
  <c r="BP19" s="1"/>
  <c r="BK19"/>
  <c r="BL19" s="1"/>
  <c r="BG19"/>
  <c r="BH19" s="1"/>
  <c r="AX19"/>
  <c r="AY19" s="1"/>
  <c r="AT19"/>
  <c r="AU19" s="1"/>
  <c r="AP19"/>
  <c r="AQ19" s="1"/>
  <c r="AL19"/>
  <c r="AM19" s="1"/>
  <c r="AH19"/>
  <c r="AI19" s="1"/>
  <c r="AB19"/>
  <c r="AA19"/>
  <c r="Y19"/>
  <c r="Z19" s="1"/>
  <c r="U19"/>
  <c r="V19" s="1"/>
  <c r="Q19"/>
  <c r="R19" s="1"/>
  <c r="M19"/>
  <c r="N19" s="1"/>
  <c r="I19"/>
  <c r="J19" s="1"/>
  <c r="E19"/>
  <c r="D19"/>
  <c r="C19"/>
  <c r="GI19" s="1"/>
  <c r="FS18"/>
  <c r="FT18" s="1"/>
  <c r="FL18"/>
  <c r="FM18" s="1"/>
  <c r="FE18"/>
  <c r="FF18" s="1"/>
  <c r="ET18"/>
  <c r="EU18" s="1"/>
  <c r="EP18"/>
  <c r="EQ18" s="1"/>
  <c r="EL18"/>
  <c r="EM18" s="1"/>
  <c r="EH18"/>
  <c r="EI18" s="1"/>
  <c r="ED18"/>
  <c r="EE18" s="1"/>
  <c r="DU18"/>
  <c r="DV18" s="1"/>
  <c r="DQ18"/>
  <c r="DR18" s="1"/>
  <c r="DM18"/>
  <c r="DN18" s="1"/>
  <c r="DI18"/>
  <c r="DJ18" s="1"/>
  <c r="DE18"/>
  <c r="DF18" s="1"/>
  <c r="CV18"/>
  <c r="CW18" s="1"/>
  <c r="CR18"/>
  <c r="CS18" s="1"/>
  <c r="CN18"/>
  <c r="CO18" s="1"/>
  <c r="CJ18"/>
  <c r="CK18" s="1"/>
  <c r="CF18"/>
  <c r="CG18" s="1"/>
  <c r="BW18"/>
  <c r="BX18" s="1"/>
  <c r="BS18"/>
  <c r="BT18" s="1"/>
  <c r="BO18"/>
  <c r="BP18" s="1"/>
  <c r="BK18"/>
  <c r="BL18" s="1"/>
  <c r="BG18"/>
  <c r="BH18" s="1"/>
  <c r="AX18"/>
  <c r="AY18" s="1"/>
  <c r="AT18"/>
  <c r="AU18" s="1"/>
  <c r="AP18"/>
  <c r="AQ18" s="1"/>
  <c r="AL18"/>
  <c r="AM18" s="1"/>
  <c r="AH18"/>
  <c r="AI18" s="1"/>
  <c r="AB18"/>
  <c r="AA18"/>
  <c r="Y18"/>
  <c r="Z18" s="1"/>
  <c r="U18"/>
  <c r="V18" s="1"/>
  <c r="Q18"/>
  <c r="R18" s="1"/>
  <c r="M18"/>
  <c r="N18" s="1"/>
  <c r="I18"/>
  <c r="J18" s="1"/>
  <c r="E18"/>
  <c r="D18"/>
  <c r="C18"/>
  <c r="GI18" s="1"/>
  <c r="FS17"/>
  <c r="FT17" s="1"/>
  <c r="FL17"/>
  <c r="FM17" s="1"/>
  <c r="FE17"/>
  <c r="FF17" s="1"/>
  <c r="ET17"/>
  <c r="EU17" s="1"/>
  <c r="EP17"/>
  <c r="EQ17" s="1"/>
  <c r="EL17"/>
  <c r="EM17" s="1"/>
  <c r="EH17"/>
  <c r="EI17" s="1"/>
  <c r="ED17"/>
  <c r="EE17" s="1"/>
  <c r="DU17"/>
  <c r="DV17" s="1"/>
  <c r="DQ17"/>
  <c r="DR17" s="1"/>
  <c r="DM17"/>
  <c r="DN17" s="1"/>
  <c r="DI17"/>
  <c r="DJ17" s="1"/>
  <c r="DE17"/>
  <c r="DF17" s="1"/>
  <c r="CV17"/>
  <c r="CW17" s="1"/>
  <c r="CR17"/>
  <c r="CS17" s="1"/>
  <c r="CN17"/>
  <c r="CO17" s="1"/>
  <c r="CJ17"/>
  <c r="CK17" s="1"/>
  <c r="CF17"/>
  <c r="CG17" s="1"/>
  <c r="BW17"/>
  <c r="BX17" s="1"/>
  <c r="BS17"/>
  <c r="BT17" s="1"/>
  <c r="BO17"/>
  <c r="BP17" s="1"/>
  <c r="BK17"/>
  <c r="BL17" s="1"/>
  <c r="BG17"/>
  <c r="BH17" s="1"/>
  <c r="AX17"/>
  <c r="AY17" s="1"/>
  <c r="AT17"/>
  <c r="AU17" s="1"/>
  <c r="AP17"/>
  <c r="AQ17" s="1"/>
  <c r="AL17"/>
  <c r="AM17" s="1"/>
  <c r="AH17"/>
  <c r="AI17" s="1"/>
  <c r="AB17"/>
  <c r="AA17"/>
  <c r="Y17"/>
  <c r="Z17" s="1"/>
  <c r="U17"/>
  <c r="V17" s="1"/>
  <c r="Q17"/>
  <c r="R17" s="1"/>
  <c r="M17"/>
  <c r="N17" s="1"/>
  <c r="I17"/>
  <c r="J17" s="1"/>
  <c r="E17"/>
  <c r="D17"/>
  <c r="C17"/>
  <c r="GI17" s="1"/>
  <c r="FS16"/>
  <c r="FT16" s="1"/>
  <c r="FL16"/>
  <c r="FM16" s="1"/>
  <c r="FE16"/>
  <c r="FF16" s="1"/>
  <c r="ET16"/>
  <c r="EU16" s="1"/>
  <c r="EP16"/>
  <c r="EQ16" s="1"/>
  <c r="EL16"/>
  <c r="EM16" s="1"/>
  <c r="EH16"/>
  <c r="EI16" s="1"/>
  <c r="ED16"/>
  <c r="EE16" s="1"/>
  <c r="DU16"/>
  <c r="DV16" s="1"/>
  <c r="DQ16"/>
  <c r="DR16" s="1"/>
  <c r="DM16"/>
  <c r="DN16" s="1"/>
  <c r="DI16"/>
  <c r="DJ16" s="1"/>
  <c r="DE16"/>
  <c r="DF16" s="1"/>
  <c r="CV16"/>
  <c r="CW16" s="1"/>
  <c r="CR16"/>
  <c r="CS16" s="1"/>
  <c r="CN16"/>
  <c r="CO16" s="1"/>
  <c r="CJ16"/>
  <c r="CK16" s="1"/>
  <c r="CF16"/>
  <c r="CG16" s="1"/>
  <c r="BW16"/>
  <c r="BX16" s="1"/>
  <c r="BS16"/>
  <c r="BT16" s="1"/>
  <c r="BO16"/>
  <c r="BP16" s="1"/>
  <c r="BK16"/>
  <c r="BL16" s="1"/>
  <c r="BG16"/>
  <c r="BH16" s="1"/>
  <c r="AX16"/>
  <c r="AY16" s="1"/>
  <c r="AT16"/>
  <c r="AU16" s="1"/>
  <c r="AP16"/>
  <c r="AQ16" s="1"/>
  <c r="AL16"/>
  <c r="AM16" s="1"/>
  <c r="AH16"/>
  <c r="AI16" s="1"/>
  <c r="AB16"/>
  <c r="AA16"/>
  <c r="Y16"/>
  <c r="Z16" s="1"/>
  <c r="U16"/>
  <c r="V16" s="1"/>
  <c r="Q16"/>
  <c r="R16" s="1"/>
  <c r="M16"/>
  <c r="N16" s="1"/>
  <c r="I16"/>
  <c r="J16" s="1"/>
  <c r="E16"/>
  <c r="D16"/>
  <c r="C16"/>
  <c r="GI16" s="1"/>
  <c r="FS15"/>
  <c r="FT15" s="1"/>
  <c r="FL15"/>
  <c r="FM15" s="1"/>
  <c r="FE15"/>
  <c r="FF15" s="1"/>
  <c r="ET15"/>
  <c r="EU15" s="1"/>
  <c r="EP15"/>
  <c r="EQ15" s="1"/>
  <c r="EL15"/>
  <c r="EM15" s="1"/>
  <c r="EH15"/>
  <c r="EI15" s="1"/>
  <c r="ED15"/>
  <c r="EE15" s="1"/>
  <c r="DU15"/>
  <c r="DV15" s="1"/>
  <c r="DQ15"/>
  <c r="DR15" s="1"/>
  <c r="DM15"/>
  <c r="DN15" s="1"/>
  <c r="DI15"/>
  <c r="DJ15" s="1"/>
  <c r="DE15"/>
  <c r="DF15" s="1"/>
  <c r="CV15"/>
  <c r="CW15" s="1"/>
  <c r="CR15"/>
  <c r="CS15" s="1"/>
  <c r="CN15"/>
  <c r="CO15" s="1"/>
  <c r="CJ15"/>
  <c r="CK15" s="1"/>
  <c r="CF15"/>
  <c r="CG15" s="1"/>
  <c r="BW15"/>
  <c r="BX15" s="1"/>
  <c r="BS15"/>
  <c r="BT15" s="1"/>
  <c r="BO15"/>
  <c r="BP15" s="1"/>
  <c r="BK15"/>
  <c r="BL15" s="1"/>
  <c r="BG15"/>
  <c r="BH15" s="1"/>
  <c r="AX15"/>
  <c r="AY15" s="1"/>
  <c r="AT15"/>
  <c r="AU15" s="1"/>
  <c r="AP15"/>
  <c r="AQ15" s="1"/>
  <c r="AL15"/>
  <c r="AM15" s="1"/>
  <c r="AH15"/>
  <c r="AI15" s="1"/>
  <c r="AB15"/>
  <c r="AA15"/>
  <c r="Y15"/>
  <c r="Z15" s="1"/>
  <c r="U15"/>
  <c r="V15" s="1"/>
  <c r="Q15"/>
  <c r="R15" s="1"/>
  <c r="M15"/>
  <c r="N15" s="1"/>
  <c r="I15"/>
  <c r="J15" s="1"/>
  <c r="E15"/>
  <c r="D15"/>
  <c r="C15"/>
  <c r="GI15" s="1"/>
  <c r="FS14"/>
  <c r="FT14" s="1"/>
  <c r="FL14"/>
  <c r="FM14" s="1"/>
  <c r="FE14"/>
  <c r="FF14" s="1"/>
  <c r="ET14"/>
  <c r="EU14" s="1"/>
  <c r="EP14"/>
  <c r="EQ14" s="1"/>
  <c r="EL14"/>
  <c r="EM14" s="1"/>
  <c r="EH14"/>
  <c r="EI14" s="1"/>
  <c r="ED14"/>
  <c r="EE14" s="1"/>
  <c r="DU14"/>
  <c r="DV14" s="1"/>
  <c r="DQ14"/>
  <c r="DR14" s="1"/>
  <c r="DM14"/>
  <c r="DN14" s="1"/>
  <c r="DI14"/>
  <c r="DJ14" s="1"/>
  <c r="DE14"/>
  <c r="DF14" s="1"/>
  <c r="CV14"/>
  <c r="CW14" s="1"/>
  <c r="CR14"/>
  <c r="CS14" s="1"/>
  <c r="CN14"/>
  <c r="CO14" s="1"/>
  <c r="CJ14"/>
  <c r="CK14" s="1"/>
  <c r="CF14"/>
  <c r="CG14" s="1"/>
  <c r="BW14"/>
  <c r="BX14" s="1"/>
  <c r="BS14"/>
  <c r="BT14" s="1"/>
  <c r="BO14"/>
  <c r="BP14" s="1"/>
  <c r="BK14"/>
  <c r="BL14" s="1"/>
  <c r="BG14"/>
  <c r="BH14" s="1"/>
  <c r="AX14"/>
  <c r="AY14" s="1"/>
  <c r="AT14"/>
  <c r="AU14" s="1"/>
  <c r="AP14"/>
  <c r="AQ14" s="1"/>
  <c r="AL14"/>
  <c r="AM14" s="1"/>
  <c r="AH14"/>
  <c r="AI14" s="1"/>
  <c r="AB14"/>
  <c r="AA14"/>
  <c r="Y14"/>
  <c r="Z14" s="1"/>
  <c r="U14"/>
  <c r="V14" s="1"/>
  <c r="Q14"/>
  <c r="R14" s="1"/>
  <c r="M14"/>
  <c r="N14" s="1"/>
  <c r="I14"/>
  <c r="J14" s="1"/>
  <c r="E14"/>
  <c r="D14"/>
  <c r="C14"/>
  <c r="GI14" s="1"/>
  <c r="FS13"/>
  <c r="FT13" s="1"/>
  <c r="FL13"/>
  <c r="FM13" s="1"/>
  <c r="FE13"/>
  <c r="FF13" s="1"/>
  <c r="ET13"/>
  <c r="EU13" s="1"/>
  <c r="EP13"/>
  <c r="EQ13" s="1"/>
  <c r="EL13"/>
  <c r="EM13" s="1"/>
  <c r="EH13"/>
  <c r="EI13" s="1"/>
  <c r="ED13"/>
  <c r="EE13" s="1"/>
  <c r="DU13"/>
  <c r="DV13" s="1"/>
  <c r="DQ13"/>
  <c r="DR13" s="1"/>
  <c r="DM13"/>
  <c r="DN13" s="1"/>
  <c r="DI13"/>
  <c r="DJ13" s="1"/>
  <c r="DE13"/>
  <c r="DF13" s="1"/>
  <c r="CV13"/>
  <c r="CW13" s="1"/>
  <c r="CR13"/>
  <c r="CS13" s="1"/>
  <c r="CN13"/>
  <c r="CO13" s="1"/>
  <c r="CJ13"/>
  <c r="CK13" s="1"/>
  <c r="CF13"/>
  <c r="CG13" s="1"/>
  <c r="BW13"/>
  <c r="BX13" s="1"/>
  <c r="BS13"/>
  <c r="BT13" s="1"/>
  <c r="BO13"/>
  <c r="BP13" s="1"/>
  <c r="BK13"/>
  <c r="BL13" s="1"/>
  <c r="BG13"/>
  <c r="BH13" s="1"/>
  <c r="AX13"/>
  <c r="AY13" s="1"/>
  <c r="AT13"/>
  <c r="AU13" s="1"/>
  <c r="AP13"/>
  <c r="AQ13" s="1"/>
  <c r="AL13"/>
  <c r="AM13" s="1"/>
  <c r="AH13"/>
  <c r="AI13" s="1"/>
  <c r="AB13"/>
  <c r="AA13"/>
  <c r="Y13"/>
  <c r="Z13" s="1"/>
  <c r="U13"/>
  <c r="V13" s="1"/>
  <c r="Q13"/>
  <c r="R13" s="1"/>
  <c r="M13"/>
  <c r="N13" s="1"/>
  <c r="I13"/>
  <c r="J13" s="1"/>
  <c r="E13"/>
  <c r="D13"/>
  <c r="C13"/>
  <c r="GI13" s="1"/>
  <c r="AC12"/>
  <c r="AB12"/>
  <c r="AA12"/>
  <c r="GH11"/>
  <c r="GG11"/>
  <c r="GF11"/>
  <c r="GE11"/>
  <c r="GD11"/>
  <c r="GC11"/>
  <c r="GB11"/>
  <c r="GA11"/>
  <c r="FZ11"/>
  <c r="FY11"/>
  <c r="FX11"/>
  <c r="FW11"/>
  <c r="FV11"/>
  <c r="FP8"/>
  <c r="FI8"/>
  <c r="FB8"/>
  <c r="ER8"/>
  <c r="DS8"/>
  <c r="CT8"/>
  <c r="BU8"/>
  <c r="AV8"/>
  <c r="W8"/>
  <c r="P7"/>
  <c r="D7"/>
  <c r="W6"/>
  <c r="D6"/>
  <c r="FT14" i="14"/>
  <c r="FT15"/>
  <c r="FT16"/>
  <c r="FT17"/>
  <c r="FT18"/>
  <c r="FT19"/>
  <c r="FT20"/>
  <c r="FT21"/>
  <c r="FT22"/>
  <c r="FT23"/>
  <c r="FT24"/>
  <c r="FT25"/>
  <c r="FT26"/>
  <c r="FT27"/>
  <c r="FT28"/>
  <c r="FT29"/>
  <c r="FT30"/>
  <c r="FT31"/>
  <c r="FT32"/>
  <c r="FT33"/>
  <c r="FT34"/>
  <c r="FT35"/>
  <c r="FT36"/>
  <c r="FT37"/>
  <c r="FT38"/>
  <c r="FT39"/>
  <c r="FT40"/>
  <c r="FT41"/>
  <c r="FT42"/>
  <c r="FT43"/>
  <c r="FT44"/>
  <c r="FT45"/>
  <c r="FT46"/>
  <c r="FT47"/>
  <c r="FT48"/>
  <c r="FT49"/>
  <c r="FT50"/>
  <c r="FT51"/>
  <c r="FT52"/>
  <c r="FT53"/>
  <c r="FT54"/>
  <c r="FT55"/>
  <c r="FT56"/>
  <c r="FT57"/>
  <c r="FT58"/>
  <c r="FT59"/>
  <c r="FT60"/>
  <c r="FT61"/>
  <c r="FT62"/>
  <c r="FT63"/>
  <c r="FT64"/>
  <c r="FT65"/>
  <c r="FT66"/>
  <c r="FT67"/>
  <c r="FT68"/>
  <c r="FT69"/>
  <c r="FT70"/>
  <c r="FT71"/>
  <c r="FT72"/>
  <c r="FT73"/>
  <c r="FT74"/>
  <c r="FT75"/>
  <c r="FT76"/>
  <c r="FT77"/>
  <c r="FT78"/>
  <c r="FT79"/>
  <c r="FT80"/>
  <c r="FT81"/>
  <c r="FT82"/>
  <c r="FT83"/>
  <c r="FT84"/>
  <c r="FT85"/>
  <c r="FT86"/>
  <c r="FT87"/>
  <c r="FT88"/>
  <c r="FT89"/>
  <c r="FT90"/>
  <c r="FT91"/>
  <c r="FT92"/>
  <c r="FT93"/>
  <c r="FT94"/>
  <c r="FT95"/>
  <c r="FT96"/>
  <c r="FT97"/>
  <c r="FT98"/>
  <c r="FT99"/>
  <c r="FT100"/>
  <c r="FT101"/>
  <c r="FT102"/>
  <c r="FT103"/>
  <c r="FT104"/>
  <c r="FT105"/>
  <c r="FT106"/>
  <c r="FT107"/>
  <c r="FT108"/>
  <c r="FT109"/>
  <c r="FT110"/>
  <c r="FT111"/>
  <c r="FT112"/>
  <c r="FM14"/>
  <c r="FM15"/>
  <c r="FM16"/>
  <c r="FM17"/>
  <c r="FM18"/>
  <c r="FM19"/>
  <c r="FM20"/>
  <c r="FM21"/>
  <c r="FM22"/>
  <c r="FM23"/>
  <c r="FM24"/>
  <c r="FM25"/>
  <c r="FM26"/>
  <c r="FM27"/>
  <c r="FM28"/>
  <c r="FM29"/>
  <c r="FM30"/>
  <c r="FM31"/>
  <c r="FM32"/>
  <c r="FM33"/>
  <c r="FM34"/>
  <c r="FM35"/>
  <c r="FM36"/>
  <c r="FM37"/>
  <c r="FM38"/>
  <c r="FM39"/>
  <c r="FM40"/>
  <c r="FM41"/>
  <c r="FM42"/>
  <c r="FM43"/>
  <c r="FM44"/>
  <c r="FM45"/>
  <c r="FM46"/>
  <c r="FM47"/>
  <c r="FM48"/>
  <c r="FM49"/>
  <c r="FM50"/>
  <c r="FM51"/>
  <c r="FM52"/>
  <c r="FM53"/>
  <c r="FM54"/>
  <c r="FM55"/>
  <c r="FM56"/>
  <c r="FM57"/>
  <c r="FM58"/>
  <c r="FM59"/>
  <c r="FM60"/>
  <c r="FM61"/>
  <c r="FM62"/>
  <c r="FM63"/>
  <c r="FM64"/>
  <c r="FM65"/>
  <c r="FM66"/>
  <c r="FM67"/>
  <c r="FM68"/>
  <c r="FM69"/>
  <c r="FM70"/>
  <c r="FM71"/>
  <c r="FM72"/>
  <c r="FM73"/>
  <c r="FM74"/>
  <c r="FM75"/>
  <c r="FM76"/>
  <c r="FM77"/>
  <c r="FM78"/>
  <c r="FM79"/>
  <c r="FM80"/>
  <c r="FM81"/>
  <c r="FM82"/>
  <c r="FM83"/>
  <c r="FM84"/>
  <c r="FM85"/>
  <c r="FM86"/>
  <c r="FM87"/>
  <c r="FM88"/>
  <c r="FM89"/>
  <c r="FM90"/>
  <c r="FM91"/>
  <c r="FM92"/>
  <c r="FM93"/>
  <c r="FM94"/>
  <c r="FM95"/>
  <c r="FM96"/>
  <c r="FM97"/>
  <c r="FM98"/>
  <c r="FM99"/>
  <c r="FM100"/>
  <c r="FM101"/>
  <c r="FM102"/>
  <c r="FM103"/>
  <c r="FM104"/>
  <c r="FM105"/>
  <c r="FM106"/>
  <c r="FM107"/>
  <c r="FM108"/>
  <c r="FM109"/>
  <c r="FM110"/>
  <c r="FM111"/>
  <c r="FM112"/>
  <c r="FF14"/>
  <c r="FF15"/>
  <c r="FF16"/>
  <c r="FF17"/>
  <c r="FF18"/>
  <c r="FF19"/>
  <c r="FF20"/>
  <c r="FF21"/>
  <c r="FF22"/>
  <c r="FF23"/>
  <c r="FF24"/>
  <c r="FF25"/>
  <c r="FF26"/>
  <c r="FF27"/>
  <c r="FF28"/>
  <c r="FF29"/>
  <c r="FF30"/>
  <c r="FF31"/>
  <c r="FF32"/>
  <c r="FF33"/>
  <c r="FF34"/>
  <c r="FF35"/>
  <c r="FF36"/>
  <c r="FF37"/>
  <c r="FF38"/>
  <c r="FF39"/>
  <c r="FF40"/>
  <c r="FF41"/>
  <c r="FF42"/>
  <c r="FF43"/>
  <c r="FF44"/>
  <c r="FF45"/>
  <c r="FF46"/>
  <c r="FF47"/>
  <c r="FF48"/>
  <c r="FF49"/>
  <c r="FF50"/>
  <c r="FF51"/>
  <c r="FF52"/>
  <c r="FF53"/>
  <c r="FF54"/>
  <c r="FF55"/>
  <c r="FF56"/>
  <c r="FF57"/>
  <c r="FF58"/>
  <c r="FF59"/>
  <c r="FF60"/>
  <c r="FF61"/>
  <c r="FF62"/>
  <c r="FF63"/>
  <c r="FF64"/>
  <c r="FF65"/>
  <c r="FF66"/>
  <c r="FF67"/>
  <c r="FF68"/>
  <c r="FF69"/>
  <c r="FF70"/>
  <c r="FF71"/>
  <c r="FF72"/>
  <c r="FF73"/>
  <c r="FF74"/>
  <c r="FF75"/>
  <c r="FF76"/>
  <c r="FF77"/>
  <c r="FF78"/>
  <c r="FF79"/>
  <c r="FF80"/>
  <c r="FF81"/>
  <c r="FF82"/>
  <c r="FF83"/>
  <c r="FF84"/>
  <c r="FF85"/>
  <c r="FF86"/>
  <c r="FF87"/>
  <c r="FF88"/>
  <c r="FF89"/>
  <c r="FF90"/>
  <c r="FF91"/>
  <c r="FF92"/>
  <c r="FF93"/>
  <c r="FF94"/>
  <c r="FF95"/>
  <c r="FF96"/>
  <c r="FF97"/>
  <c r="FF98"/>
  <c r="FF99"/>
  <c r="FF100"/>
  <c r="FF101"/>
  <c r="FF102"/>
  <c r="FF103"/>
  <c r="FF104"/>
  <c r="FF105"/>
  <c r="FF106"/>
  <c r="FF107"/>
  <c r="FF108"/>
  <c r="FF109"/>
  <c r="FF110"/>
  <c r="FF111"/>
  <c r="FF112"/>
  <c r="FT13"/>
  <c r="FM13"/>
  <c r="FF13"/>
  <c r="EX112"/>
  <c r="EY112" s="1"/>
  <c r="ET112"/>
  <c r="EU112" s="1"/>
  <c r="EP112"/>
  <c r="EQ112" s="1"/>
  <c r="EL112"/>
  <c r="EM112" s="1"/>
  <c r="EH112"/>
  <c r="EI112" s="1"/>
  <c r="ED112"/>
  <c r="EE112" s="1"/>
  <c r="EX111"/>
  <c r="EY111" s="1"/>
  <c r="ET111"/>
  <c r="EU111" s="1"/>
  <c r="EP111"/>
  <c r="EQ111" s="1"/>
  <c r="EL111"/>
  <c r="EM111" s="1"/>
  <c r="EH111"/>
  <c r="EI111" s="1"/>
  <c r="ED111"/>
  <c r="EE111" s="1"/>
  <c r="EX110"/>
  <c r="EY110" s="1"/>
  <c r="ET110"/>
  <c r="EU110" s="1"/>
  <c r="EP110"/>
  <c r="EQ110" s="1"/>
  <c r="EL110"/>
  <c r="EM110" s="1"/>
  <c r="EH110"/>
  <c r="EI110" s="1"/>
  <c r="ED110"/>
  <c r="EE110" s="1"/>
  <c r="EX109"/>
  <c r="EY109" s="1"/>
  <c r="ET109"/>
  <c r="EU109" s="1"/>
  <c r="EP109"/>
  <c r="EQ109" s="1"/>
  <c r="EL109"/>
  <c r="EM109" s="1"/>
  <c r="EH109"/>
  <c r="EI109" s="1"/>
  <c r="ED109"/>
  <c r="EE109" s="1"/>
  <c r="EX108"/>
  <c r="EY108" s="1"/>
  <c r="ET108"/>
  <c r="EU108" s="1"/>
  <c r="EP108"/>
  <c r="EQ108" s="1"/>
  <c r="EL108"/>
  <c r="EM108" s="1"/>
  <c r="EH108"/>
  <c r="EI108" s="1"/>
  <c r="ED108"/>
  <c r="EE108" s="1"/>
  <c r="EX107"/>
  <c r="EY107" s="1"/>
  <c r="ET107"/>
  <c r="EU107" s="1"/>
  <c r="EP107"/>
  <c r="EQ107" s="1"/>
  <c r="EL107"/>
  <c r="EM107" s="1"/>
  <c r="EH107"/>
  <c r="EI107" s="1"/>
  <c r="ED107"/>
  <c r="EE107" s="1"/>
  <c r="EX106"/>
  <c r="EY106" s="1"/>
  <c r="ET106"/>
  <c r="EU106" s="1"/>
  <c r="EP106"/>
  <c r="EQ106" s="1"/>
  <c r="EL106"/>
  <c r="EM106" s="1"/>
  <c r="EH106"/>
  <c r="EI106" s="1"/>
  <c r="ED106"/>
  <c r="EE106" s="1"/>
  <c r="EX105"/>
  <c r="EY105" s="1"/>
  <c r="ET105"/>
  <c r="EU105" s="1"/>
  <c r="EP105"/>
  <c r="EQ105" s="1"/>
  <c r="EL105"/>
  <c r="EM105" s="1"/>
  <c r="EH105"/>
  <c r="EI105" s="1"/>
  <c r="ED105"/>
  <c r="EE105" s="1"/>
  <c r="EX104"/>
  <c r="EY104" s="1"/>
  <c r="ET104"/>
  <c r="EU104" s="1"/>
  <c r="EP104"/>
  <c r="EQ104" s="1"/>
  <c r="EL104"/>
  <c r="EM104" s="1"/>
  <c r="EH104"/>
  <c r="EI104" s="1"/>
  <c r="ED104"/>
  <c r="EE104" s="1"/>
  <c r="EX103"/>
  <c r="EY103" s="1"/>
  <c r="ET103"/>
  <c r="EU103" s="1"/>
  <c r="EP103"/>
  <c r="EQ103" s="1"/>
  <c r="EL103"/>
  <c r="EM103" s="1"/>
  <c r="EH103"/>
  <c r="EI103" s="1"/>
  <c r="ED103"/>
  <c r="EE103" s="1"/>
  <c r="EX102"/>
  <c r="EY102" s="1"/>
  <c r="ET102"/>
  <c r="EU102" s="1"/>
  <c r="EP102"/>
  <c r="EQ102" s="1"/>
  <c r="EL102"/>
  <c r="EM102" s="1"/>
  <c r="EH102"/>
  <c r="EI102" s="1"/>
  <c r="ED102"/>
  <c r="EE102" s="1"/>
  <c r="EX101"/>
  <c r="EY101" s="1"/>
  <c r="ET101"/>
  <c r="EU101" s="1"/>
  <c r="EP101"/>
  <c r="EQ101" s="1"/>
  <c r="EL101"/>
  <c r="EM101" s="1"/>
  <c r="EH101"/>
  <c r="EI101" s="1"/>
  <c r="ED101"/>
  <c r="EE101" s="1"/>
  <c r="EX100"/>
  <c r="EY100" s="1"/>
  <c r="ET100"/>
  <c r="EU100" s="1"/>
  <c r="EP100"/>
  <c r="EQ100" s="1"/>
  <c r="EL100"/>
  <c r="EM100" s="1"/>
  <c r="EH100"/>
  <c r="EI100" s="1"/>
  <c r="ED100"/>
  <c r="EE100" s="1"/>
  <c r="EX99"/>
  <c r="EY99" s="1"/>
  <c r="ET99"/>
  <c r="EU99" s="1"/>
  <c r="EP99"/>
  <c r="EQ99" s="1"/>
  <c r="EL99"/>
  <c r="EM99" s="1"/>
  <c r="EH99"/>
  <c r="EI99" s="1"/>
  <c r="ED99"/>
  <c r="EE99" s="1"/>
  <c r="EX98"/>
  <c r="EY98" s="1"/>
  <c r="ET98"/>
  <c r="EU98" s="1"/>
  <c r="EP98"/>
  <c r="EQ98" s="1"/>
  <c r="EL98"/>
  <c r="EM98" s="1"/>
  <c r="EH98"/>
  <c r="EI98" s="1"/>
  <c r="ED98"/>
  <c r="EE98" s="1"/>
  <c r="EX97"/>
  <c r="EY97" s="1"/>
  <c r="ET97"/>
  <c r="EU97" s="1"/>
  <c r="EP97"/>
  <c r="EQ97" s="1"/>
  <c r="EL97"/>
  <c r="EM97" s="1"/>
  <c r="EH97"/>
  <c r="EI97" s="1"/>
  <c r="ED97"/>
  <c r="EE97" s="1"/>
  <c r="EX96"/>
  <c r="EY96" s="1"/>
  <c r="ET96"/>
  <c r="EU96" s="1"/>
  <c r="EP96"/>
  <c r="EQ96" s="1"/>
  <c r="EL96"/>
  <c r="EM96" s="1"/>
  <c r="EH96"/>
  <c r="EI96" s="1"/>
  <c r="ED96"/>
  <c r="EE96" s="1"/>
  <c r="EX95"/>
  <c r="EY95" s="1"/>
  <c r="ET95"/>
  <c r="EU95" s="1"/>
  <c r="EP95"/>
  <c r="EQ95" s="1"/>
  <c r="EL95"/>
  <c r="EM95" s="1"/>
  <c r="EH95"/>
  <c r="EI95" s="1"/>
  <c r="ED95"/>
  <c r="EE95" s="1"/>
  <c r="EX94"/>
  <c r="EY94" s="1"/>
  <c r="ET94"/>
  <c r="EU94" s="1"/>
  <c r="EP94"/>
  <c r="EQ94" s="1"/>
  <c r="EL94"/>
  <c r="EM94" s="1"/>
  <c r="EH94"/>
  <c r="EI94" s="1"/>
  <c r="ED94"/>
  <c r="EE94" s="1"/>
  <c r="EX93"/>
  <c r="EY93" s="1"/>
  <c r="ET93"/>
  <c r="EU93" s="1"/>
  <c r="EP93"/>
  <c r="EQ93" s="1"/>
  <c r="EL93"/>
  <c r="EM93" s="1"/>
  <c r="EH93"/>
  <c r="EI93" s="1"/>
  <c r="ED93"/>
  <c r="EE93" s="1"/>
  <c r="EX92"/>
  <c r="EY92" s="1"/>
  <c r="ET92"/>
  <c r="EU92" s="1"/>
  <c r="EP92"/>
  <c r="EQ92" s="1"/>
  <c r="EL92"/>
  <c r="EM92" s="1"/>
  <c r="EH92"/>
  <c r="EI92" s="1"/>
  <c r="ED92"/>
  <c r="EE92" s="1"/>
  <c r="EX91"/>
  <c r="EY91" s="1"/>
  <c r="ET91"/>
  <c r="EU91" s="1"/>
  <c r="EP91"/>
  <c r="EQ91" s="1"/>
  <c r="EL91"/>
  <c r="EM91" s="1"/>
  <c r="EH91"/>
  <c r="EI91" s="1"/>
  <c r="ED91"/>
  <c r="EE91" s="1"/>
  <c r="EX90"/>
  <c r="EY90" s="1"/>
  <c r="ET90"/>
  <c r="EU90" s="1"/>
  <c r="EP90"/>
  <c r="EQ90" s="1"/>
  <c r="EL90"/>
  <c r="EM90" s="1"/>
  <c r="EH90"/>
  <c r="EI90" s="1"/>
  <c r="ED90"/>
  <c r="EE90" s="1"/>
  <c r="EX89"/>
  <c r="EY89" s="1"/>
  <c r="ET89"/>
  <c r="EU89" s="1"/>
  <c r="EP89"/>
  <c r="EQ89" s="1"/>
  <c r="EL89"/>
  <c r="EM89" s="1"/>
  <c r="EH89"/>
  <c r="EI89" s="1"/>
  <c r="ED89"/>
  <c r="EE89" s="1"/>
  <c r="EX88"/>
  <c r="EY88" s="1"/>
  <c r="ET88"/>
  <c r="EU88" s="1"/>
  <c r="EP88"/>
  <c r="EQ88" s="1"/>
  <c r="EL88"/>
  <c r="EM88" s="1"/>
  <c r="EH88"/>
  <c r="EI88" s="1"/>
  <c r="ED88"/>
  <c r="EE88" s="1"/>
  <c r="EX87"/>
  <c r="EY87" s="1"/>
  <c r="ET87"/>
  <c r="EU87" s="1"/>
  <c r="EP87"/>
  <c r="EQ87" s="1"/>
  <c r="EL87"/>
  <c r="EM87" s="1"/>
  <c r="EH87"/>
  <c r="EI87" s="1"/>
  <c r="ED87"/>
  <c r="EE87" s="1"/>
  <c r="EX86"/>
  <c r="EY86" s="1"/>
  <c r="ET86"/>
  <c r="EU86" s="1"/>
  <c r="EP86"/>
  <c r="EQ86" s="1"/>
  <c r="EL86"/>
  <c r="EM86" s="1"/>
  <c r="EH86"/>
  <c r="EI86" s="1"/>
  <c r="ED86"/>
  <c r="EE86" s="1"/>
  <c r="EX85"/>
  <c r="EY85" s="1"/>
  <c r="ET85"/>
  <c r="EU85" s="1"/>
  <c r="EP85"/>
  <c r="EQ85" s="1"/>
  <c r="EL85"/>
  <c r="EM85" s="1"/>
  <c r="EH85"/>
  <c r="EI85" s="1"/>
  <c r="ED85"/>
  <c r="EE85" s="1"/>
  <c r="EX84"/>
  <c r="EY84" s="1"/>
  <c r="ET84"/>
  <c r="EU84" s="1"/>
  <c r="EP84"/>
  <c r="EQ84" s="1"/>
  <c r="EL84"/>
  <c r="EM84" s="1"/>
  <c r="EH84"/>
  <c r="EI84" s="1"/>
  <c r="ED84"/>
  <c r="EE84" s="1"/>
  <c r="EX83"/>
  <c r="EY83" s="1"/>
  <c r="ET83"/>
  <c r="EU83" s="1"/>
  <c r="EP83"/>
  <c r="EQ83" s="1"/>
  <c r="EL83"/>
  <c r="EM83" s="1"/>
  <c r="EH83"/>
  <c r="EI83" s="1"/>
  <c r="ED83"/>
  <c r="EE83" s="1"/>
  <c r="EX82"/>
  <c r="EY82" s="1"/>
  <c r="ET82"/>
  <c r="EU82" s="1"/>
  <c r="EP82"/>
  <c r="EQ82" s="1"/>
  <c r="EL82"/>
  <c r="EM82" s="1"/>
  <c r="EH82"/>
  <c r="EI82" s="1"/>
  <c r="ED82"/>
  <c r="EE82" s="1"/>
  <c r="EX81"/>
  <c r="EY81" s="1"/>
  <c r="ET81"/>
  <c r="EU81" s="1"/>
  <c r="EP81"/>
  <c r="EQ81" s="1"/>
  <c r="EL81"/>
  <c r="EM81" s="1"/>
  <c r="EH81"/>
  <c r="EI81" s="1"/>
  <c r="ED81"/>
  <c r="EE81" s="1"/>
  <c r="EX80"/>
  <c r="EY80" s="1"/>
  <c r="ET80"/>
  <c r="EU80" s="1"/>
  <c r="EP80"/>
  <c r="EQ80" s="1"/>
  <c r="EL80"/>
  <c r="EM80" s="1"/>
  <c r="EH80"/>
  <c r="EI80" s="1"/>
  <c r="ED80"/>
  <c r="EE80" s="1"/>
  <c r="EX79"/>
  <c r="EY79" s="1"/>
  <c r="ET79"/>
  <c r="EU79" s="1"/>
  <c r="EP79"/>
  <c r="EQ79" s="1"/>
  <c r="EL79"/>
  <c r="EM79" s="1"/>
  <c r="EH79"/>
  <c r="EI79" s="1"/>
  <c r="ED79"/>
  <c r="EE79" s="1"/>
  <c r="EX78"/>
  <c r="EY78" s="1"/>
  <c r="ET78"/>
  <c r="EU78" s="1"/>
  <c r="EP78"/>
  <c r="EQ78" s="1"/>
  <c r="EL78"/>
  <c r="EM78" s="1"/>
  <c r="EH78"/>
  <c r="EI78" s="1"/>
  <c r="ED78"/>
  <c r="EE78" s="1"/>
  <c r="EX77"/>
  <c r="EY77" s="1"/>
  <c r="ET77"/>
  <c r="EU77" s="1"/>
  <c r="EP77"/>
  <c r="EQ77" s="1"/>
  <c r="EL77"/>
  <c r="EM77" s="1"/>
  <c r="EH77"/>
  <c r="EI77" s="1"/>
  <c r="ED77"/>
  <c r="EE77" s="1"/>
  <c r="EX76"/>
  <c r="EY76" s="1"/>
  <c r="ET76"/>
  <c r="EU76" s="1"/>
  <c r="EP76"/>
  <c r="EQ76" s="1"/>
  <c r="EL76"/>
  <c r="EM76" s="1"/>
  <c r="EH76"/>
  <c r="EI76" s="1"/>
  <c r="ED76"/>
  <c r="EE76" s="1"/>
  <c r="ET75"/>
  <c r="EU75" s="1"/>
  <c r="EP75"/>
  <c r="EQ75" s="1"/>
  <c r="EL75"/>
  <c r="EM75" s="1"/>
  <c r="EH75"/>
  <c r="EI75" s="1"/>
  <c r="ED75"/>
  <c r="EE75" s="1"/>
  <c r="ET74"/>
  <c r="EU74" s="1"/>
  <c r="EP74"/>
  <c r="EQ74" s="1"/>
  <c r="EL74"/>
  <c r="EM74" s="1"/>
  <c r="EH74"/>
  <c r="EI74" s="1"/>
  <c r="ED74"/>
  <c r="EE74" s="1"/>
  <c r="EX73"/>
  <c r="EY73" s="1"/>
  <c r="ET73"/>
  <c r="EU73" s="1"/>
  <c r="EP73"/>
  <c r="EQ73" s="1"/>
  <c r="EL73"/>
  <c r="EM73" s="1"/>
  <c r="EH73"/>
  <c r="EI73" s="1"/>
  <c r="ED73"/>
  <c r="EE73" s="1"/>
  <c r="EX72"/>
  <c r="EY72" s="1"/>
  <c r="ET72"/>
  <c r="EU72" s="1"/>
  <c r="EP72"/>
  <c r="EQ72" s="1"/>
  <c r="EL72"/>
  <c r="EM72" s="1"/>
  <c r="EH72"/>
  <c r="EI72" s="1"/>
  <c r="ED72"/>
  <c r="EE72" s="1"/>
  <c r="EX71"/>
  <c r="EY71" s="1"/>
  <c r="ET71"/>
  <c r="EU71" s="1"/>
  <c r="EP71"/>
  <c r="EQ71" s="1"/>
  <c r="EL71"/>
  <c r="EM71" s="1"/>
  <c r="EH71"/>
  <c r="EI71" s="1"/>
  <c r="ED71"/>
  <c r="EE71" s="1"/>
  <c r="EX70"/>
  <c r="EY70" s="1"/>
  <c r="ET70"/>
  <c r="EU70" s="1"/>
  <c r="EP70"/>
  <c r="EQ70" s="1"/>
  <c r="EL70"/>
  <c r="EM70" s="1"/>
  <c r="EI70"/>
  <c r="EH70"/>
  <c r="EE70"/>
  <c r="ED70"/>
  <c r="EY69"/>
  <c r="EX69"/>
  <c r="EU69"/>
  <c r="ET69"/>
  <c r="EQ69"/>
  <c r="EP69"/>
  <c r="EM69"/>
  <c r="EL69"/>
  <c r="EI69"/>
  <c r="EH69"/>
  <c r="EE69"/>
  <c r="ED69"/>
  <c r="EY68"/>
  <c r="EX68"/>
  <c r="EU68"/>
  <c r="ET68"/>
  <c r="EQ68"/>
  <c r="EP68"/>
  <c r="EM68"/>
  <c r="EL68"/>
  <c r="EI68"/>
  <c r="EH68"/>
  <c r="EE68"/>
  <c r="ED68"/>
  <c r="EY67"/>
  <c r="EX67"/>
  <c r="EU67"/>
  <c r="ET67"/>
  <c r="EQ67"/>
  <c r="EP67"/>
  <c r="EM67"/>
  <c r="EL67"/>
  <c r="EI67"/>
  <c r="EH67"/>
  <c r="EE67"/>
  <c r="ED67"/>
  <c r="EY66"/>
  <c r="EX66"/>
  <c r="EU66"/>
  <c r="ET66"/>
  <c r="EQ66"/>
  <c r="EP66"/>
  <c r="EM66"/>
  <c r="EL66"/>
  <c r="EI66"/>
  <c r="EH66"/>
  <c r="EE66"/>
  <c r="ED66"/>
  <c r="EY65"/>
  <c r="EX65"/>
  <c r="EU65"/>
  <c r="ET65"/>
  <c r="EQ65"/>
  <c r="EP65"/>
  <c r="EM65"/>
  <c r="EL65"/>
  <c r="EI65"/>
  <c r="EH65"/>
  <c r="EE65"/>
  <c r="ED65"/>
  <c r="EY64"/>
  <c r="EX64"/>
  <c r="EU64"/>
  <c r="ET64"/>
  <c r="EQ64"/>
  <c r="EP64"/>
  <c r="EM64"/>
  <c r="EL64"/>
  <c r="EI64"/>
  <c r="EH64"/>
  <c r="EE64"/>
  <c r="ED64"/>
  <c r="EY63"/>
  <c r="EX63"/>
  <c r="EU63"/>
  <c r="ET63"/>
  <c r="EQ63"/>
  <c r="EP63"/>
  <c r="EM63"/>
  <c r="EL63"/>
  <c r="EI63"/>
  <c r="EH63"/>
  <c r="EE63"/>
  <c r="ED63"/>
  <c r="EY62"/>
  <c r="EX62"/>
  <c r="EU62"/>
  <c r="ET62"/>
  <c r="EQ62"/>
  <c r="EP62"/>
  <c r="EM62"/>
  <c r="EL62"/>
  <c r="EI62"/>
  <c r="EH62"/>
  <c r="EE62"/>
  <c r="ED62"/>
  <c r="EY61"/>
  <c r="EX61"/>
  <c r="EU61"/>
  <c r="ET61"/>
  <c r="EQ61"/>
  <c r="EP61"/>
  <c r="EM61"/>
  <c r="EL61"/>
  <c r="EI61"/>
  <c r="EH61"/>
  <c r="EE61"/>
  <c r="ED61"/>
  <c r="EY60"/>
  <c r="EX60"/>
  <c r="EU60"/>
  <c r="ET60"/>
  <c r="EQ60"/>
  <c r="EP60"/>
  <c r="EM60"/>
  <c r="EL60"/>
  <c r="EI60"/>
  <c r="EH60"/>
  <c r="EE60"/>
  <c r="ED60"/>
  <c r="EY59"/>
  <c r="EX59"/>
  <c r="EU59"/>
  <c r="ET59"/>
  <c r="EQ59"/>
  <c r="EP59"/>
  <c r="EM59"/>
  <c r="EL59"/>
  <c r="EI59"/>
  <c r="EH59"/>
  <c r="EE59"/>
  <c r="ED59"/>
  <c r="EY58"/>
  <c r="EX58"/>
  <c r="EU58"/>
  <c r="ET58"/>
  <c r="EQ58"/>
  <c r="EP58"/>
  <c r="EM58"/>
  <c r="EL58"/>
  <c r="EI58"/>
  <c r="EH58"/>
  <c r="EE58"/>
  <c r="ED58"/>
  <c r="EY57"/>
  <c r="EX57"/>
  <c r="EU57"/>
  <c r="ET57"/>
  <c r="EQ57"/>
  <c r="EP57"/>
  <c r="EM57"/>
  <c r="EL57"/>
  <c r="EI57"/>
  <c r="EH57"/>
  <c r="EE57"/>
  <c r="ED57"/>
  <c r="EY56"/>
  <c r="EX56"/>
  <c r="EU56"/>
  <c r="ET56"/>
  <c r="EQ56"/>
  <c r="EP56"/>
  <c r="EM56"/>
  <c r="EL56"/>
  <c r="EI56"/>
  <c r="EH56"/>
  <c r="EE56"/>
  <c r="ED56"/>
  <c r="EY55"/>
  <c r="EX55"/>
  <c r="EU55"/>
  <c r="ET55"/>
  <c r="EQ55"/>
  <c r="EP55"/>
  <c r="EM55"/>
  <c r="EL55"/>
  <c r="EI55"/>
  <c r="EH55"/>
  <c r="EE55"/>
  <c r="ED55"/>
  <c r="EY54"/>
  <c r="EX54"/>
  <c r="EU54"/>
  <c r="ET54"/>
  <c r="EQ54"/>
  <c r="EP54"/>
  <c r="EM54"/>
  <c r="EL54"/>
  <c r="EI54"/>
  <c r="EH54"/>
  <c r="EE54"/>
  <c r="ED54"/>
  <c r="EY53"/>
  <c r="EX53"/>
  <c r="EU53"/>
  <c r="ET53"/>
  <c r="EQ53"/>
  <c r="EP53"/>
  <c r="EM53"/>
  <c r="EL53"/>
  <c r="EI53"/>
  <c r="EH53"/>
  <c r="EE53"/>
  <c r="ED53"/>
  <c r="EY52"/>
  <c r="EX52"/>
  <c r="EU52"/>
  <c r="ET52"/>
  <c r="EQ52"/>
  <c r="EP52"/>
  <c r="EM52"/>
  <c r="EL52"/>
  <c r="EI52"/>
  <c r="EH52"/>
  <c r="EE52"/>
  <c r="ED52"/>
  <c r="EY51"/>
  <c r="EX51"/>
  <c r="EU51"/>
  <c r="ET51"/>
  <c r="EQ51"/>
  <c r="EP51"/>
  <c r="EM51"/>
  <c r="EL51"/>
  <c r="EI51"/>
  <c r="EH51"/>
  <c r="EE51"/>
  <c r="ED51"/>
  <c r="EY50"/>
  <c r="EX50"/>
  <c r="EU50"/>
  <c r="ET50"/>
  <c r="EQ50"/>
  <c r="EP50"/>
  <c r="EM50"/>
  <c r="EL50"/>
  <c r="EI50"/>
  <c r="EH50"/>
  <c r="EE50"/>
  <c r="ED50"/>
  <c r="EY49"/>
  <c r="EX49"/>
  <c r="EU49"/>
  <c r="ET49"/>
  <c r="EQ49"/>
  <c r="EP49"/>
  <c r="EM49"/>
  <c r="EL49"/>
  <c r="EI49"/>
  <c r="EH49"/>
  <c r="EE49"/>
  <c r="ED49"/>
  <c r="EY48"/>
  <c r="EX48"/>
  <c r="EU48"/>
  <c r="ET48"/>
  <c r="EQ48"/>
  <c r="EP48"/>
  <c r="EM48"/>
  <c r="EL48"/>
  <c r="EI48"/>
  <c r="EH48"/>
  <c r="EE48"/>
  <c r="ED48"/>
  <c r="EY47"/>
  <c r="EX47"/>
  <c r="EU47"/>
  <c r="ET47"/>
  <c r="EQ47"/>
  <c r="EP47"/>
  <c r="EM47"/>
  <c r="EL47"/>
  <c r="EI47"/>
  <c r="EH47"/>
  <c r="EE47"/>
  <c r="ED47"/>
  <c r="EY46"/>
  <c r="EX46"/>
  <c r="EU46"/>
  <c r="ET46"/>
  <c r="EQ46"/>
  <c r="EP46"/>
  <c r="EM46"/>
  <c r="EL46"/>
  <c r="EI46"/>
  <c r="EH46"/>
  <c r="EE46"/>
  <c r="ED46"/>
  <c r="EY45"/>
  <c r="EX45"/>
  <c r="EU45"/>
  <c r="ET45"/>
  <c r="EQ45"/>
  <c r="EP45"/>
  <c r="EM45"/>
  <c r="EL45"/>
  <c r="EI45"/>
  <c r="EH45"/>
  <c r="EE45"/>
  <c r="ED45"/>
  <c r="EY44"/>
  <c r="EX44"/>
  <c r="EU44"/>
  <c r="ET44"/>
  <c r="EQ44"/>
  <c r="EP44"/>
  <c r="EM44"/>
  <c r="EL44"/>
  <c r="EI44"/>
  <c r="EH44"/>
  <c r="EE44"/>
  <c r="ED44"/>
  <c r="EY43"/>
  <c r="EX43"/>
  <c r="EU43"/>
  <c r="ET43"/>
  <c r="EQ43"/>
  <c r="EP43"/>
  <c r="EM43"/>
  <c r="EL43"/>
  <c r="EI43"/>
  <c r="EH43"/>
  <c r="EE43"/>
  <c r="ED43"/>
  <c r="EY42"/>
  <c r="EX42"/>
  <c r="EU42"/>
  <c r="ET42"/>
  <c r="EQ42"/>
  <c r="EP42"/>
  <c r="EM42"/>
  <c r="EL42"/>
  <c r="EI42"/>
  <c r="EH42"/>
  <c r="EE42"/>
  <c r="ED42"/>
  <c r="EY41"/>
  <c r="EX41"/>
  <c r="EU41"/>
  <c r="ET41"/>
  <c r="EQ41"/>
  <c r="EP41"/>
  <c r="EM41"/>
  <c r="EL41"/>
  <c r="EI41"/>
  <c r="EH41"/>
  <c r="EE41"/>
  <c r="ED41"/>
  <c r="EY40"/>
  <c r="EX40"/>
  <c r="EU40"/>
  <c r="ET40"/>
  <c r="EQ40"/>
  <c r="EP40"/>
  <c r="EM40"/>
  <c r="EL40"/>
  <c r="EI40"/>
  <c r="EH40"/>
  <c r="EE40"/>
  <c r="ED40"/>
  <c r="EY39"/>
  <c r="EX39"/>
  <c r="EU39"/>
  <c r="ET39"/>
  <c r="EQ39"/>
  <c r="EP39"/>
  <c r="EM39"/>
  <c r="EL39"/>
  <c r="EI39"/>
  <c r="EH39"/>
  <c r="EE39"/>
  <c r="ED39"/>
  <c r="EY38"/>
  <c r="EX38"/>
  <c r="EU38"/>
  <c r="ET38"/>
  <c r="EQ38"/>
  <c r="EP38"/>
  <c r="EM38"/>
  <c r="EL38"/>
  <c r="EI38"/>
  <c r="EH38"/>
  <c r="EE38"/>
  <c r="ED38"/>
  <c r="EY37"/>
  <c r="EX37"/>
  <c r="EU37"/>
  <c r="ET37"/>
  <c r="EQ37"/>
  <c r="EP37"/>
  <c r="EM37"/>
  <c r="EL37"/>
  <c r="EI37"/>
  <c r="EH37"/>
  <c r="EE37"/>
  <c r="ED37"/>
  <c r="EY36"/>
  <c r="EX36"/>
  <c r="EU36"/>
  <c r="ET36"/>
  <c r="EQ36"/>
  <c r="EP36"/>
  <c r="EM36"/>
  <c r="EL36"/>
  <c r="EI36"/>
  <c r="EH36"/>
  <c r="EE36"/>
  <c r="ED36"/>
  <c r="EY35"/>
  <c r="EX35"/>
  <c r="EU35"/>
  <c r="ET35"/>
  <c r="EQ35"/>
  <c r="EP35"/>
  <c r="EM35"/>
  <c r="EL35"/>
  <c r="EI35"/>
  <c r="EH35"/>
  <c r="EE35"/>
  <c r="ED35"/>
  <c r="EY34"/>
  <c r="EX34"/>
  <c r="EU34"/>
  <c r="ET34"/>
  <c r="EQ34"/>
  <c r="EP34"/>
  <c r="EM34"/>
  <c r="EL34"/>
  <c r="EI34"/>
  <c r="EH34"/>
  <c r="EE34"/>
  <c r="ED34"/>
  <c r="EY33"/>
  <c r="EX33"/>
  <c r="EU33"/>
  <c r="ET33"/>
  <c r="EQ33"/>
  <c r="EP33"/>
  <c r="EM33"/>
  <c r="EL33"/>
  <c r="EI33"/>
  <c r="EH33"/>
  <c r="EE33"/>
  <c r="ED33"/>
  <c r="EY32"/>
  <c r="EX32"/>
  <c r="EU32"/>
  <c r="ET32"/>
  <c r="EQ32"/>
  <c r="EP32"/>
  <c r="EM32"/>
  <c r="EL32"/>
  <c r="EI32"/>
  <c r="EH32"/>
  <c r="EE32"/>
  <c r="ED32"/>
  <c r="EY31"/>
  <c r="EX31"/>
  <c r="EU31"/>
  <c r="ET31"/>
  <c r="EQ31"/>
  <c r="EP31"/>
  <c r="EM31"/>
  <c r="EL31"/>
  <c r="EI31"/>
  <c r="EH31"/>
  <c r="EE31"/>
  <c r="ED31"/>
  <c r="EY30"/>
  <c r="EX30"/>
  <c r="EU30"/>
  <c r="ET30"/>
  <c r="EQ30"/>
  <c r="EP30"/>
  <c r="EM30"/>
  <c r="EL30"/>
  <c r="EI30"/>
  <c r="EH30"/>
  <c r="EE30"/>
  <c r="ED30"/>
  <c r="EY29"/>
  <c r="EX29"/>
  <c r="EU29"/>
  <c r="ET29"/>
  <c r="EQ29"/>
  <c r="EP29"/>
  <c r="EM29"/>
  <c r="EL29"/>
  <c r="EI29"/>
  <c r="EH29"/>
  <c r="EE29"/>
  <c r="ED29"/>
  <c r="EY28"/>
  <c r="EX28"/>
  <c r="EU28"/>
  <c r="ET28"/>
  <c r="EQ28"/>
  <c r="EP28"/>
  <c r="EM28"/>
  <c r="EL28"/>
  <c r="EI28"/>
  <c r="EH28"/>
  <c r="EE28"/>
  <c r="ED28"/>
  <c r="EY27"/>
  <c r="EX27"/>
  <c r="EU27"/>
  <c r="ET27"/>
  <c r="EQ27"/>
  <c r="EP27"/>
  <c r="EM27"/>
  <c r="EL27"/>
  <c r="EI27"/>
  <c r="EH27"/>
  <c r="EE27"/>
  <c r="ED27"/>
  <c r="EY26"/>
  <c r="EX26"/>
  <c r="EU26"/>
  <c r="ET26"/>
  <c r="EQ26"/>
  <c r="EP26"/>
  <c r="EM26"/>
  <c r="EL26"/>
  <c r="EI26"/>
  <c r="EH26"/>
  <c r="EE26"/>
  <c r="ED26"/>
  <c r="EY25"/>
  <c r="EX25"/>
  <c r="EU25"/>
  <c r="ET25"/>
  <c r="EQ25"/>
  <c r="EP25"/>
  <c r="EM25"/>
  <c r="EL25"/>
  <c r="EI25"/>
  <c r="EH25"/>
  <c r="EE25"/>
  <c r="ED25"/>
  <c r="EY24"/>
  <c r="EX24"/>
  <c r="EU24"/>
  <c r="ET24"/>
  <c r="EQ24"/>
  <c r="EP24"/>
  <c r="EM24"/>
  <c r="EL24"/>
  <c r="EI24"/>
  <c r="EH24"/>
  <c r="EE24"/>
  <c r="ED24"/>
  <c r="EY23"/>
  <c r="EX23"/>
  <c r="EU23"/>
  <c r="ET23"/>
  <c r="EQ23"/>
  <c r="EP23"/>
  <c r="EM23"/>
  <c r="EL23"/>
  <c r="EI23"/>
  <c r="EH23"/>
  <c r="EE23"/>
  <c r="ED23"/>
  <c r="EY22"/>
  <c r="EX22"/>
  <c r="EU22"/>
  <c r="ET22"/>
  <c r="EQ22"/>
  <c r="EP22"/>
  <c r="EM22"/>
  <c r="EL22"/>
  <c r="EI22"/>
  <c r="EH22"/>
  <c r="EE22"/>
  <c r="ED22"/>
  <c r="EU21"/>
  <c r="ET21"/>
  <c r="EQ21"/>
  <c r="EP21"/>
  <c r="EM21"/>
  <c r="EL21"/>
  <c r="EI21"/>
  <c r="EH21"/>
  <c r="EE21"/>
  <c r="ED21"/>
  <c r="EX21" s="1"/>
  <c r="EY21" s="1"/>
  <c r="EU20"/>
  <c r="ET20"/>
  <c r="EQ20"/>
  <c r="EP20"/>
  <c r="EM20"/>
  <c r="EL20"/>
  <c r="EI20"/>
  <c r="EH20"/>
  <c r="EE20"/>
  <c r="ED20"/>
  <c r="EX20" s="1"/>
  <c r="EY20" s="1"/>
  <c r="EU19"/>
  <c r="ET19"/>
  <c r="EQ19"/>
  <c r="EP19"/>
  <c r="EM19"/>
  <c r="EL19"/>
  <c r="EI19"/>
  <c r="EH19"/>
  <c r="EE19"/>
  <c r="ED19"/>
  <c r="EX19" s="1"/>
  <c r="EY19" s="1"/>
  <c r="EU18"/>
  <c r="ET18"/>
  <c r="EQ18"/>
  <c r="EP18"/>
  <c r="EM18"/>
  <c r="EL18"/>
  <c r="EI18"/>
  <c r="EH18"/>
  <c r="EE18"/>
  <c r="ED18"/>
  <c r="EX18" s="1"/>
  <c r="EY18" s="1"/>
  <c r="EU17"/>
  <c r="ET17"/>
  <c r="EQ17"/>
  <c r="EP17"/>
  <c r="EM17"/>
  <c r="EL17"/>
  <c r="EI17"/>
  <c r="EH17"/>
  <c r="EE17"/>
  <c r="ED17"/>
  <c r="EX17" s="1"/>
  <c r="EY17" s="1"/>
  <c r="EU16"/>
  <c r="ET16"/>
  <c r="EQ16"/>
  <c r="EP16"/>
  <c r="EM16"/>
  <c r="EL16"/>
  <c r="EI16"/>
  <c r="EH16"/>
  <c r="EE16"/>
  <c r="ED16"/>
  <c r="EX16" s="1"/>
  <c r="EY16" s="1"/>
  <c r="EU15"/>
  <c r="ET15"/>
  <c r="EQ15"/>
  <c r="EP15"/>
  <c r="EM15"/>
  <c r="EL15"/>
  <c r="EI15"/>
  <c r="EH15"/>
  <c r="EE15"/>
  <c r="ED15"/>
  <c r="EX15" s="1"/>
  <c r="EY15" s="1"/>
  <c r="EU14"/>
  <c r="ET14"/>
  <c r="EQ14"/>
  <c r="EP14"/>
  <c r="EM14"/>
  <c r="EL14"/>
  <c r="EI14"/>
  <c r="EH14"/>
  <c r="EE14"/>
  <c r="ED14"/>
  <c r="EX14" s="1"/>
  <c r="EY14" s="1"/>
  <c r="EU13"/>
  <c r="EU116" s="1"/>
  <c r="ET13"/>
  <c r="EQ13"/>
  <c r="EQ117" s="1"/>
  <c r="EP13"/>
  <c r="EM13"/>
  <c r="EM116" s="1"/>
  <c r="EL13"/>
  <c r="EI13"/>
  <c r="EI117" s="1"/>
  <c r="EH13"/>
  <c r="EE13"/>
  <c r="EE116" s="1"/>
  <c r="ED13"/>
  <c r="EX13" s="1"/>
  <c r="EY13" s="1"/>
  <c r="DY112"/>
  <c r="DZ112" s="1"/>
  <c r="DU112"/>
  <c r="DV112" s="1"/>
  <c r="DQ112"/>
  <c r="DR112" s="1"/>
  <c r="DM112"/>
  <c r="DN112" s="1"/>
  <c r="DI112"/>
  <c r="DJ112" s="1"/>
  <c r="DE112"/>
  <c r="DF112" s="1"/>
  <c r="DY111"/>
  <c r="DZ111" s="1"/>
  <c r="DU111"/>
  <c r="DV111" s="1"/>
  <c r="DQ111"/>
  <c r="DR111" s="1"/>
  <c r="DM111"/>
  <c r="DN111" s="1"/>
  <c r="DI111"/>
  <c r="DJ111" s="1"/>
  <c r="DE111"/>
  <c r="DF111" s="1"/>
  <c r="DY110"/>
  <c r="DZ110" s="1"/>
  <c r="DU110"/>
  <c r="DV110" s="1"/>
  <c r="DQ110"/>
  <c r="DR110" s="1"/>
  <c r="DM110"/>
  <c r="DN110" s="1"/>
  <c r="DI110"/>
  <c r="DJ110" s="1"/>
  <c r="DE110"/>
  <c r="DF110" s="1"/>
  <c r="DY109"/>
  <c r="DZ109" s="1"/>
  <c r="DU109"/>
  <c r="DV109" s="1"/>
  <c r="DQ109"/>
  <c r="DR109" s="1"/>
  <c r="DM109"/>
  <c r="DN109" s="1"/>
  <c r="DI109"/>
  <c r="DJ109" s="1"/>
  <c r="DE109"/>
  <c r="DF109" s="1"/>
  <c r="DY108"/>
  <c r="DZ108" s="1"/>
  <c r="DU108"/>
  <c r="DV108" s="1"/>
  <c r="DQ108"/>
  <c r="DR108" s="1"/>
  <c r="DM108"/>
  <c r="DN108" s="1"/>
  <c r="DI108"/>
  <c r="DJ108" s="1"/>
  <c r="DE108"/>
  <c r="DF108" s="1"/>
  <c r="DY107"/>
  <c r="DZ107" s="1"/>
  <c r="DU107"/>
  <c r="DV107" s="1"/>
  <c r="DQ107"/>
  <c r="DR107" s="1"/>
  <c r="DM107"/>
  <c r="DN107" s="1"/>
  <c r="DI107"/>
  <c r="DJ107" s="1"/>
  <c r="DE107"/>
  <c r="DF107" s="1"/>
  <c r="DY106"/>
  <c r="DZ106" s="1"/>
  <c r="DU106"/>
  <c r="DV106" s="1"/>
  <c r="DQ106"/>
  <c r="DR106" s="1"/>
  <c r="DM106"/>
  <c r="DN106" s="1"/>
  <c r="DI106"/>
  <c r="DJ106" s="1"/>
  <c r="DE106"/>
  <c r="DF106" s="1"/>
  <c r="DY105"/>
  <c r="DZ105" s="1"/>
  <c r="DU105"/>
  <c r="DV105" s="1"/>
  <c r="DQ105"/>
  <c r="DR105" s="1"/>
  <c r="DM105"/>
  <c r="DN105" s="1"/>
  <c r="DI105"/>
  <c r="DJ105" s="1"/>
  <c r="DE105"/>
  <c r="DF105" s="1"/>
  <c r="DY104"/>
  <c r="DZ104" s="1"/>
  <c r="DU104"/>
  <c r="DV104" s="1"/>
  <c r="DQ104"/>
  <c r="DR104" s="1"/>
  <c r="DM104"/>
  <c r="DN104" s="1"/>
  <c r="DI104"/>
  <c r="DJ104" s="1"/>
  <c r="DE104"/>
  <c r="DF104" s="1"/>
  <c r="DY103"/>
  <c r="DZ103" s="1"/>
  <c r="DU103"/>
  <c r="DV103" s="1"/>
  <c r="DQ103"/>
  <c r="DR103" s="1"/>
  <c r="DM103"/>
  <c r="DN103" s="1"/>
  <c r="DI103"/>
  <c r="DJ103" s="1"/>
  <c r="DE103"/>
  <c r="DF103" s="1"/>
  <c r="DY102"/>
  <c r="DZ102" s="1"/>
  <c r="DU102"/>
  <c r="DV102" s="1"/>
  <c r="DQ102"/>
  <c r="DR102" s="1"/>
  <c r="DM102"/>
  <c r="DN102" s="1"/>
  <c r="DI102"/>
  <c r="DJ102" s="1"/>
  <c r="DE102"/>
  <c r="DF102" s="1"/>
  <c r="DY101"/>
  <c r="DZ101" s="1"/>
  <c r="DU101"/>
  <c r="DV101" s="1"/>
  <c r="DQ101"/>
  <c r="DR101" s="1"/>
  <c r="DM101"/>
  <c r="DN101" s="1"/>
  <c r="DI101"/>
  <c r="DJ101" s="1"/>
  <c r="DE101"/>
  <c r="DF101" s="1"/>
  <c r="DY100"/>
  <c r="DZ100" s="1"/>
  <c r="DU100"/>
  <c r="DV100" s="1"/>
  <c r="DQ100"/>
  <c r="DR100" s="1"/>
  <c r="DM100"/>
  <c r="DN100" s="1"/>
  <c r="DI100"/>
  <c r="DJ100" s="1"/>
  <c r="DE100"/>
  <c r="DF100" s="1"/>
  <c r="DY99"/>
  <c r="DZ99" s="1"/>
  <c r="DU99"/>
  <c r="DV99" s="1"/>
  <c r="DQ99"/>
  <c r="DR99" s="1"/>
  <c r="DM99"/>
  <c r="DN99" s="1"/>
  <c r="DI99"/>
  <c r="DJ99" s="1"/>
  <c r="DE99"/>
  <c r="DF99" s="1"/>
  <c r="DY98"/>
  <c r="DZ98" s="1"/>
  <c r="DU98"/>
  <c r="DV98" s="1"/>
  <c r="DQ98"/>
  <c r="DR98" s="1"/>
  <c r="DM98"/>
  <c r="DN98" s="1"/>
  <c r="DI98"/>
  <c r="DJ98" s="1"/>
  <c r="DE98"/>
  <c r="DF98" s="1"/>
  <c r="DY97"/>
  <c r="DZ97" s="1"/>
  <c r="DU97"/>
  <c r="DV97" s="1"/>
  <c r="DQ97"/>
  <c r="DR97" s="1"/>
  <c r="DM97"/>
  <c r="DN97" s="1"/>
  <c r="DI97"/>
  <c r="DJ97" s="1"/>
  <c r="DE97"/>
  <c r="DF97" s="1"/>
  <c r="DY96"/>
  <c r="DZ96" s="1"/>
  <c r="DU96"/>
  <c r="DV96" s="1"/>
  <c r="DQ96"/>
  <c r="DR96" s="1"/>
  <c r="DM96"/>
  <c r="DN96" s="1"/>
  <c r="DI96"/>
  <c r="DJ96" s="1"/>
  <c r="DE96"/>
  <c r="DF96" s="1"/>
  <c r="DY95"/>
  <c r="DZ95" s="1"/>
  <c r="DU95"/>
  <c r="DV95" s="1"/>
  <c r="DQ95"/>
  <c r="DR95" s="1"/>
  <c r="DM95"/>
  <c r="DN95" s="1"/>
  <c r="DI95"/>
  <c r="DJ95" s="1"/>
  <c r="DE95"/>
  <c r="DF95" s="1"/>
  <c r="DY94"/>
  <c r="DZ94" s="1"/>
  <c r="DU94"/>
  <c r="DV94" s="1"/>
  <c r="DQ94"/>
  <c r="DR94" s="1"/>
  <c r="DM94"/>
  <c r="DN94" s="1"/>
  <c r="DI94"/>
  <c r="DJ94" s="1"/>
  <c r="DE94"/>
  <c r="DF94" s="1"/>
  <c r="DY93"/>
  <c r="DZ93" s="1"/>
  <c r="DU93"/>
  <c r="DV93" s="1"/>
  <c r="DQ93"/>
  <c r="DR93" s="1"/>
  <c r="DM93"/>
  <c r="DN93" s="1"/>
  <c r="DI93"/>
  <c r="DJ93" s="1"/>
  <c r="DE93"/>
  <c r="DF93" s="1"/>
  <c r="DY92"/>
  <c r="DZ92" s="1"/>
  <c r="DU92"/>
  <c r="DV92" s="1"/>
  <c r="DQ92"/>
  <c r="DR92" s="1"/>
  <c r="DM92"/>
  <c r="DN92" s="1"/>
  <c r="DI92"/>
  <c r="DJ92" s="1"/>
  <c r="DE92"/>
  <c r="DF92" s="1"/>
  <c r="DY91"/>
  <c r="DZ91" s="1"/>
  <c r="DU91"/>
  <c r="DV91" s="1"/>
  <c r="DQ91"/>
  <c r="DR91" s="1"/>
  <c r="DM91"/>
  <c r="DN91" s="1"/>
  <c r="DI91"/>
  <c r="DJ91" s="1"/>
  <c r="DE91"/>
  <c r="DF91" s="1"/>
  <c r="DY90"/>
  <c r="DZ90" s="1"/>
  <c r="DU90"/>
  <c r="DV90" s="1"/>
  <c r="DQ90"/>
  <c r="DR90" s="1"/>
  <c r="DM90"/>
  <c r="DN90" s="1"/>
  <c r="DI90"/>
  <c r="DJ90" s="1"/>
  <c r="DE90"/>
  <c r="DF90" s="1"/>
  <c r="DY89"/>
  <c r="DZ89" s="1"/>
  <c r="DU89"/>
  <c r="DV89" s="1"/>
  <c r="DQ89"/>
  <c r="DR89" s="1"/>
  <c r="DM89"/>
  <c r="DN89" s="1"/>
  <c r="DI89"/>
  <c r="DJ89" s="1"/>
  <c r="DE89"/>
  <c r="DF89" s="1"/>
  <c r="DY88"/>
  <c r="DZ88" s="1"/>
  <c r="DU88"/>
  <c r="DV88" s="1"/>
  <c r="DQ88"/>
  <c r="DR88" s="1"/>
  <c r="DM88"/>
  <c r="DN88" s="1"/>
  <c r="DI88"/>
  <c r="DJ88" s="1"/>
  <c r="DE88"/>
  <c r="DF88" s="1"/>
  <c r="DY87"/>
  <c r="DZ87" s="1"/>
  <c r="DU87"/>
  <c r="DV87" s="1"/>
  <c r="DQ87"/>
  <c r="DR87" s="1"/>
  <c r="DM87"/>
  <c r="DN87" s="1"/>
  <c r="DI87"/>
  <c r="DJ87" s="1"/>
  <c r="DE87"/>
  <c r="DF87" s="1"/>
  <c r="DY86"/>
  <c r="DZ86" s="1"/>
  <c r="DU86"/>
  <c r="DV86" s="1"/>
  <c r="DQ86"/>
  <c r="DR86" s="1"/>
  <c r="DM86"/>
  <c r="DN86" s="1"/>
  <c r="DI86"/>
  <c r="DJ86" s="1"/>
  <c r="DE86"/>
  <c r="DF86" s="1"/>
  <c r="DY85"/>
  <c r="DZ85" s="1"/>
  <c r="DU85"/>
  <c r="DV85" s="1"/>
  <c r="DQ85"/>
  <c r="DR85" s="1"/>
  <c r="DM85"/>
  <c r="DN85" s="1"/>
  <c r="DI85"/>
  <c r="DJ85" s="1"/>
  <c r="DE85"/>
  <c r="DF85" s="1"/>
  <c r="DY84"/>
  <c r="DZ84" s="1"/>
  <c r="DU84"/>
  <c r="DV84" s="1"/>
  <c r="DQ84"/>
  <c r="DR84" s="1"/>
  <c r="DM84"/>
  <c r="DN84" s="1"/>
  <c r="DI84"/>
  <c r="DJ84" s="1"/>
  <c r="DE84"/>
  <c r="DF84" s="1"/>
  <c r="DY83"/>
  <c r="DZ83" s="1"/>
  <c r="DU83"/>
  <c r="DV83" s="1"/>
  <c r="DQ83"/>
  <c r="DR83" s="1"/>
  <c r="DM83"/>
  <c r="DN83" s="1"/>
  <c r="DI83"/>
  <c r="DJ83" s="1"/>
  <c r="DE83"/>
  <c r="DF83" s="1"/>
  <c r="DY82"/>
  <c r="DZ82" s="1"/>
  <c r="DU82"/>
  <c r="DV82" s="1"/>
  <c r="DQ82"/>
  <c r="DR82" s="1"/>
  <c r="DM82"/>
  <c r="DN82" s="1"/>
  <c r="DI82"/>
  <c r="DJ82" s="1"/>
  <c r="DE82"/>
  <c r="DF82" s="1"/>
  <c r="DY81"/>
  <c r="DZ81" s="1"/>
  <c r="DU81"/>
  <c r="DV81" s="1"/>
  <c r="DQ81"/>
  <c r="DR81" s="1"/>
  <c r="DM81"/>
  <c r="DN81" s="1"/>
  <c r="DI81"/>
  <c r="DJ81" s="1"/>
  <c r="DE81"/>
  <c r="DF81" s="1"/>
  <c r="DY80"/>
  <c r="DZ80" s="1"/>
  <c r="DU80"/>
  <c r="DV80" s="1"/>
  <c r="DQ80"/>
  <c r="DR80" s="1"/>
  <c r="DM80"/>
  <c r="DN80" s="1"/>
  <c r="DI80"/>
  <c r="DJ80" s="1"/>
  <c r="DE80"/>
  <c r="DF80" s="1"/>
  <c r="DY79"/>
  <c r="DZ79" s="1"/>
  <c r="DU79"/>
  <c r="DV79" s="1"/>
  <c r="DQ79"/>
  <c r="DR79" s="1"/>
  <c r="DM79"/>
  <c r="DN79" s="1"/>
  <c r="DI79"/>
  <c r="DJ79" s="1"/>
  <c r="DE79"/>
  <c r="DF79" s="1"/>
  <c r="DY78"/>
  <c r="DZ78" s="1"/>
  <c r="DU78"/>
  <c r="DV78" s="1"/>
  <c r="DQ78"/>
  <c r="DR78" s="1"/>
  <c r="DM78"/>
  <c r="DN78" s="1"/>
  <c r="DI78"/>
  <c r="DJ78" s="1"/>
  <c r="DE78"/>
  <c r="DF78" s="1"/>
  <c r="DY77"/>
  <c r="DZ77" s="1"/>
  <c r="DU77"/>
  <c r="DV77" s="1"/>
  <c r="DQ77"/>
  <c r="DR77" s="1"/>
  <c r="DM77"/>
  <c r="DN77" s="1"/>
  <c r="DI77"/>
  <c r="DJ77" s="1"/>
  <c r="DE77"/>
  <c r="DF77" s="1"/>
  <c r="DY76"/>
  <c r="DZ76" s="1"/>
  <c r="DU76"/>
  <c r="DV76" s="1"/>
  <c r="DQ76"/>
  <c r="DR76" s="1"/>
  <c r="DM76"/>
  <c r="DN76" s="1"/>
  <c r="DI76"/>
  <c r="DJ76" s="1"/>
  <c r="DE76"/>
  <c r="DF76" s="1"/>
  <c r="DU75"/>
  <c r="DV75" s="1"/>
  <c r="DQ75"/>
  <c r="DR75" s="1"/>
  <c r="DM75"/>
  <c r="DN75" s="1"/>
  <c r="DI75"/>
  <c r="DJ75" s="1"/>
  <c r="DE75"/>
  <c r="DF75" s="1"/>
  <c r="DU74"/>
  <c r="DV74" s="1"/>
  <c r="DQ74"/>
  <c r="DR74" s="1"/>
  <c r="DM74"/>
  <c r="DN74" s="1"/>
  <c r="DI74"/>
  <c r="DJ74" s="1"/>
  <c r="DE74"/>
  <c r="DF74" s="1"/>
  <c r="DY73"/>
  <c r="DZ73" s="1"/>
  <c r="DU73"/>
  <c r="DV73" s="1"/>
  <c r="DQ73"/>
  <c r="DR73" s="1"/>
  <c r="DM73"/>
  <c r="DN73" s="1"/>
  <c r="DI73"/>
  <c r="DJ73" s="1"/>
  <c r="DE73"/>
  <c r="DF73" s="1"/>
  <c r="DY72"/>
  <c r="DZ72" s="1"/>
  <c r="DU72"/>
  <c r="DV72" s="1"/>
  <c r="DQ72"/>
  <c r="DR72" s="1"/>
  <c r="DM72"/>
  <c r="DN72" s="1"/>
  <c r="DI72"/>
  <c r="DJ72" s="1"/>
  <c r="DE72"/>
  <c r="DF72" s="1"/>
  <c r="DY71"/>
  <c r="DZ71" s="1"/>
  <c r="DU71"/>
  <c r="DV71" s="1"/>
  <c r="DQ71"/>
  <c r="DR71" s="1"/>
  <c r="DM71"/>
  <c r="DN71" s="1"/>
  <c r="DI71"/>
  <c r="DJ71" s="1"/>
  <c r="DE71"/>
  <c r="DF71" s="1"/>
  <c r="DY70"/>
  <c r="DZ70" s="1"/>
  <c r="DU70"/>
  <c r="DV70" s="1"/>
  <c r="DQ70"/>
  <c r="DR70" s="1"/>
  <c r="DM70"/>
  <c r="DN70" s="1"/>
  <c r="DJ70"/>
  <c r="DI70"/>
  <c r="DF70"/>
  <c r="DE70"/>
  <c r="DZ69"/>
  <c r="DY69"/>
  <c r="DV69"/>
  <c r="DU69"/>
  <c r="DR69"/>
  <c r="DQ69"/>
  <c r="DN69"/>
  <c r="DM69"/>
  <c r="DJ69"/>
  <c r="DI69"/>
  <c r="DF69"/>
  <c r="DE69"/>
  <c r="DZ68"/>
  <c r="DY68"/>
  <c r="DV68"/>
  <c r="DU68"/>
  <c r="DR68"/>
  <c r="DQ68"/>
  <c r="DN68"/>
  <c r="DM68"/>
  <c r="DJ68"/>
  <c r="DI68"/>
  <c r="DF68"/>
  <c r="DE68"/>
  <c r="DZ67"/>
  <c r="DY67"/>
  <c r="DV67"/>
  <c r="DU67"/>
  <c r="DR67"/>
  <c r="DQ67"/>
  <c r="DN67"/>
  <c r="DM67"/>
  <c r="DJ67"/>
  <c r="DI67"/>
  <c r="DF67"/>
  <c r="DE67"/>
  <c r="DZ66"/>
  <c r="DY66"/>
  <c r="DV66"/>
  <c r="DU66"/>
  <c r="DR66"/>
  <c r="DQ66"/>
  <c r="DN66"/>
  <c r="DM66"/>
  <c r="DJ66"/>
  <c r="DI66"/>
  <c r="DF66"/>
  <c r="DE66"/>
  <c r="DZ65"/>
  <c r="DY65"/>
  <c r="DV65"/>
  <c r="DU65"/>
  <c r="DR65"/>
  <c r="DQ65"/>
  <c r="DN65"/>
  <c r="DM65"/>
  <c r="DJ65"/>
  <c r="DI65"/>
  <c r="DF65"/>
  <c r="DE65"/>
  <c r="DZ64"/>
  <c r="DY64"/>
  <c r="DV64"/>
  <c r="DU64"/>
  <c r="DR64"/>
  <c r="DQ64"/>
  <c r="DN64"/>
  <c r="DM64"/>
  <c r="DJ64"/>
  <c r="DI64"/>
  <c r="DF64"/>
  <c r="DE64"/>
  <c r="DZ63"/>
  <c r="DY63"/>
  <c r="DV63"/>
  <c r="DU63"/>
  <c r="DR63"/>
  <c r="DQ63"/>
  <c r="DN63"/>
  <c r="DM63"/>
  <c r="DJ63"/>
  <c r="DI63"/>
  <c r="DF63"/>
  <c r="DE63"/>
  <c r="DZ62"/>
  <c r="DY62"/>
  <c r="DU62"/>
  <c r="DV62" s="1"/>
  <c r="DQ62"/>
  <c r="DR62" s="1"/>
  <c r="DM62"/>
  <c r="DN62" s="1"/>
  <c r="DI62"/>
  <c r="DJ62" s="1"/>
  <c r="DE62"/>
  <c r="DF62" s="1"/>
  <c r="DY61"/>
  <c r="DZ61" s="1"/>
  <c r="DU61"/>
  <c r="DV61" s="1"/>
  <c r="DQ61"/>
  <c r="DR61" s="1"/>
  <c r="DM61"/>
  <c r="DN61" s="1"/>
  <c r="DI61"/>
  <c r="DJ61" s="1"/>
  <c r="DE61"/>
  <c r="DF61" s="1"/>
  <c r="DY60"/>
  <c r="DZ60" s="1"/>
  <c r="DU60"/>
  <c r="DV60" s="1"/>
  <c r="DQ60"/>
  <c r="DR60" s="1"/>
  <c r="DM60"/>
  <c r="DN60" s="1"/>
  <c r="DI60"/>
  <c r="DJ60" s="1"/>
  <c r="DE60"/>
  <c r="DF60" s="1"/>
  <c r="DY59"/>
  <c r="DZ59" s="1"/>
  <c r="DU59"/>
  <c r="DV59" s="1"/>
  <c r="DQ59"/>
  <c r="DR59" s="1"/>
  <c r="DM59"/>
  <c r="DN59" s="1"/>
  <c r="DI59"/>
  <c r="DJ59" s="1"/>
  <c r="DE59"/>
  <c r="DF59" s="1"/>
  <c r="DY58"/>
  <c r="DZ58" s="1"/>
  <c r="DU58"/>
  <c r="DV58" s="1"/>
  <c r="DQ58"/>
  <c r="DR58" s="1"/>
  <c r="DM58"/>
  <c r="DN58" s="1"/>
  <c r="DI58"/>
  <c r="DJ58" s="1"/>
  <c r="DE58"/>
  <c r="DF58" s="1"/>
  <c r="DY57"/>
  <c r="DZ57" s="1"/>
  <c r="DU57"/>
  <c r="DV57" s="1"/>
  <c r="DQ57"/>
  <c r="DR57" s="1"/>
  <c r="DM57"/>
  <c r="DN57" s="1"/>
  <c r="DI57"/>
  <c r="DJ57" s="1"/>
  <c r="DE57"/>
  <c r="DF57" s="1"/>
  <c r="DY56"/>
  <c r="DZ56" s="1"/>
  <c r="DU56"/>
  <c r="DV56" s="1"/>
  <c r="DQ56"/>
  <c r="DR56" s="1"/>
  <c r="DM56"/>
  <c r="DN56" s="1"/>
  <c r="DI56"/>
  <c r="DJ56" s="1"/>
  <c r="DE56"/>
  <c r="DF56" s="1"/>
  <c r="DY55"/>
  <c r="DZ55" s="1"/>
  <c r="DU55"/>
  <c r="DV55" s="1"/>
  <c r="DQ55"/>
  <c r="DR55" s="1"/>
  <c r="DM55"/>
  <c r="DN55" s="1"/>
  <c r="DI55"/>
  <c r="DJ55" s="1"/>
  <c r="DE55"/>
  <c r="DF55" s="1"/>
  <c r="DY54"/>
  <c r="DZ54" s="1"/>
  <c r="DU54"/>
  <c r="DV54" s="1"/>
  <c r="DQ54"/>
  <c r="DR54" s="1"/>
  <c r="DM54"/>
  <c r="DN54" s="1"/>
  <c r="DI54"/>
  <c r="DJ54" s="1"/>
  <c r="DE54"/>
  <c r="DF54" s="1"/>
  <c r="DY53"/>
  <c r="DZ53" s="1"/>
  <c r="DU53"/>
  <c r="DV53" s="1"/>
  <c r="DQ53"/>
  <c r="DR53" s="1"/>
  <c r="DM53"/>
  <c r="DN53" s="1"/>
  <c r="DI53"/>
  <c r="DJ53" s="1"/>
  <c r="DE53"/>
  <c r="DF53" s="1"/>
  <c r="DY52"/>
  <c r="DZ52" s="1"/>
  <c r="DU52"/>
  <c r="DV52" s="1"/>
  <c r="DQ52"/>
  <c r="DR52" s="1"/>
  <c r="DM52"/>
  <c r="DN52" s="1"/>
  <c r="DI52"/>
  <c r="DJ52" s="1"/>
  <c r="DE52"/>
  <c r="DF52" s="1"/>
  <c r="DY51"/>
  <c r="DZ51" s="1"/>
  <c r="DU51"/>
  <c r="DV51" s="1"/>
  <c r="DQ51"/>
  <c r="DR51" s="1"/>
  <c r="DM51"/>
  <c r="DN51" s="1"/>
  <c r="DI51"/>
  <c r="DJ51" s="1"/>
  <c r="DE51"/>
  <c r="DF51" s="1"/>
  <c r="DY50"/>
  <c r="DZ50" s="1"/>
  <c r="DU50"/>
  <c r="DV50" s="1"/>
  <c r="DQ50"/>
  <c r="DR50" s="1"/>
  <c r="DM50"/>
  <c r="DN50" s="1"/>
  <c r="DI50"/>
  <c r="DJ50" s="1"/>
  <c r="DE50"/>
  <c r="DF50" s="1"/>
  <c r="DY49"/>
  <c r="DZ49" s="1"/>
  <c r="DU49"/>
  <c r="DV49" s="1"/>
  <c r="DQ49"/>
  <c r="DR49" s="1"/>
  <c r="DM49"/>
  <c r="DN49" s="1"/>
  <c r="DI49"/>
  <c r="DJ49" s="1"/>
  <c r="DE49"/>
  <c r="DF49" s="1"/>
  <c r="DY48"/>
  <c r="DZ48" s="1"/>
  <c r="DU48"/>
  <c r="DV48" s="1"/>
  <c r="DQ48"/>
  <c r="DR48" s="1"/>
  <c r="DM48"/>
  <c r="DN48" s="1"/>
  <c r="DI48"/>
  <c r="DJ48" s="1"/>
  <c r="DE48"/>
  <c r="DF48" s="1"/>
  <c r="DY47"/>
  <c r="DZ47" s="1"/>
  <c r="DU47"/>
  <c r="DV47" s="1"/>
  <c r="DQ47"/>
  <c r="DR47" s="1"/>
  <c r="DM47"/>
  <c r="DN47" s="1"/>
  <c r="DI47"/>
  <c r="DJ47" s="1"/>
  <c r="DE47"/>
  <c r="DF47" s="1"/>
  <c r="DY46"/>
  <c r="DZ46" s="1"/>
  <c r="DU46"/>
  <c r="DV46" s="1"/>
  <c r="DQ46"/>
  <c r="DR46" s="1"/>
  <c r="DM46"/>
  <c r="DN46" s="1"/>
  <c r="DI46"/>
  <c r="DJ46" s="1"/>
  <c r="DE46"/>
  <c r="DF46" s="1"/>
  <c r="DY45"/>
  <c r="DZ45" s="1"/>
  <c r="DU45"/>
  <c r="DV45" s="1"/>
  <c r="DQ45"/>
  <c r="DR45" s="1"/>
  <c r="DM45"/>
  <c r="DN45" s="1"/>
  <c r="DI45"/>
  <c r="DJ45" s="1"/>
  <c r="DE45"/>
  <c r="DF45" s="1"/>
  <c r="DY44"/>
  <c r="DZ44" s="1"/>
  <c r="DU44"/>
  <c r="DV44" s="1"/>
  <c r="DQ44"/>
  <c r="DR44" s="1"/>
  <c r="DM44"/>
  <c r="DN44" s="1"/>
  <c r="DI44"/>
  <c r="DJ44" s="1"/>
  <c r="DE44"/>
  <c r="DF44" s="1"/>
  <c r="DY43"/>
  <c r="DZ43" s="1"/>
  <c r="DU43"/>
  <c r="DV43" s="1"/>
  <c r="DQ43"/>
  <c r="DR43" s="1"/>
  <c r="DM43"/>
  <c r="DN43" s="1"/>
  <c r="DI43"/>
  <c r="DJ43" s="1"/>
  <c r="DE43"/>
  <c r="DF43" s="1"/>
  <c r="DY42"/>
  <c r="DZ42" s="1"/>
  <c r="DU42"/>
  <c r="DV42" s="1"/>
  <c r="DQ42"/>
  <c r="DR42" s="1"/>
  <c r="DM42"/>
  <c r="DN42" s="1"/>
  <c r="DI42"/>
  <c r="DJ42" s="1"/>
  <c r="DE42"/>
  <c r="DF42" s="1"/>
  <c r="DY41"/>
  <c r="DZ41" s="1"/>
  <c r="DU41"/>
  <c r="DV41" s="1"/>
  <c r="DQ41"/>
  <c r="DR41" s="1"/>
  <c r="DM41"/>
  <c r="DN41" s="1"/>
  <c r="DI41"/>
  <c r="DJ41" s="1"/>
  <c r="DE41"/>
  <c r="DF41" s="1"/>
  <c r="DY40"/>
  <c r="DZ40" s="1"/>
  <c r="DU40"/>
  <c r="DV40" s="1"/>
  <c r="DQ40"/>
  <c r="DR40" s="1"/>
  <c r="DM40"/>
  <c r="DN40" s="1"/>
  <c r="DI40"/>
  <c r="DJ40" s="1"/>
  <c r="DE40"/>
  <c r="DF40" s="1"/>
  <c r="DY39"/>
  <c r="DZ39" s="1"/>
  <c r="DU39"/>
  <c r="DV39" s="1"/>
  <c r="DQ39"/>
  <c r="DR39" s="1"/>
  <c r="DM39"/>
  <c r="DN39" s="1"/>
  <c r="DI39"/>
  <c r="DJ39" s="1"/>
  <c r="DE39"/>
  <c r="DF39" s="1"/>
  <c r="DY38"/>
  <c r="DZ38" s="1"/>
  <c r="DU38"/>
  <c r="DV38" s="1"/>
  <c r="DQ38"/>
  <c r="DR38" s="1"/>
  <c r="DM38"/>
  <c r="DN38" s="1"/>
  <c r="DI38"/>
  <c r="DJ38" s="1"/>
  <c r="DE38"/>
  <c r="DF38" s="1"/>
  <c r="DY37"/>
  <c r="DZ37" s="1"/>
  <c r="DU37"/>
  <c r="DV37" s="1"/>
  <c r="DQ37"/>
  <c r="DR37" s="1"/>
  <c r="DM37"/>
  <c r="DN37" s="1"/>
  <c r="DI37"/>
  <c r="DJ37" s="1"/>
  <c r="DE37"/>
  <c r="DF37" s="1"/>
  <c r="DY36"/>
  <c r="DZ36" s="1"/>
  <c r="DU36"/>
  <c r="DV36" s="1"/>
  <c r="DQ36"/>
  <c r="DR36" s="1"/>
  <c r="DM36"/>
  <c r="DN36" s="1"/>
  <c r="DI36"/>
  <c r="DJ36" s="1"/>
  <c r="DE36"/>
  <c r="DF36" s="1"/>
  <c r="DY35"/>
  <c r="DZ35" s="1"/>
  <c r="DU35"/>
  <c r="DV35" s="1"/>
  <c r="DQ35"/>
  <c r="DR35" s="1"/>
  <c r="DM35"/>
  <c r="DN35" s="1"/>
  <c r="DI35"/>
  <c r="DJ35" s="1"/>
  <c r="DE35"/>
  <c r="DF35" s="1"/>
  <c r="DY34"/>
  <c r="DZ34" s="1"/>
  <c r="DU34"/>
  <c r="DV34" s="1"/>
  <c r="DQ34"/>
  <c r="DR34" s="1"/>
  <c r="DM34"/>
  <c r="DN34" s="1"/>
  <c r="DI34"/>
  <c r="DJ34" s="1"/>
  <c r="DE34"/>
  <c r="DF34" s="1"/>
  <c r="DY33"/>
  <c r="DZ33" s="1"/>
  <c r="DU33"/>
  <c r="DV33" s="1"/>
  <c r="DQ33"/>
  <c r="DR33" s="1"/>
  <c r="DM33"/>
  <c r="DN33" s="1"/>
  <c r="DI33"/>
  <c r="DJ33" s="1"/>
  <c r="DE33"/>
  <c r="DF33" s="1"/>
  <c r="DY32"/>
  <c r="DZ32" s="1"/>
  <c r="DU32"/>
  <c r="DV32" s="1"/>
  <c r="DQ32"/>
  <c r="DR32" s="1"/>
  <c r="DM32"/>
  <c r="DN32" s="1"/>
  <c r="DI32"/>
  <c r="DJ32" s="1"/>
  <c r="DE32"/>
  <c r="DF32" s="1"/>
  <c r="DY31"/>
  <c r="DZ31" s="1"/>
  <c r="DU31"/>
  <c r="DV31" s="1"/>
  <c r="DQ31"/>
  <c r="DR31" s="1"/>
  <c r="DM31"/>
  <c r="DN31" s="1"/>
  <c r="DI31"/>
  <c r="DJ31" s="1"/>
  <c r="DE31"/>
  <c r="DF31" s="1"/>
  <c r="DY30"/>
  <c r="DZ30" s="1"/>
  <c r="DU30"/>
  <c r="DV30" s="1"/>
  <c r="DQ30"/>
  <c r="DR30" s="1"/>
  <c r="DM30"/>
  <c r="DN30" s="1"/>
  <c r="DI30"/>
  <c r="DJ30" s="1"/>
  <c r="DE30"/>
  <c r="DF30" s="1"/>
  <c r="DY29"/>
  <c r="DZ29" s="1"/>
  <c r="DU29"/>
  <c r="DV29" s="1"/>
  <c r="DQ29"/>
  <c r="DR29" s="1"/>
  <c r="DM29"/>
  <c r="DN29" s="1"/>
  <c r="DI29"/>
  <c r="DJ29" s="1"/>
  <c r="DE29"/>
  <c r="DF29" s="1"/>
  <c r="DY28"/>
  <c r="DZ28" s="1"/>
  <c r="DU28"/>
  <c r="DV28" s="1"/>
  <c r="DQ28"/>
  <c r="DR28" s="1"/>
  <c r="DM28"/>
  <c r="DN28" s="1"/>
  <c r="DI28"/>
  <c r="DJ28" s="1"/>
  <c r="DE28"/>
  <c r="DF28" s="1"/>
  <c r="DY27"/>
  <c r="DZ27" s="1"/>
  <c r="DU27"/>
  <c r="DV27" s="1"/>
  <c r="DQ27"/>
  <c r="DR27" s="1"/>
  <c r="DM27"/>
  <c r="DN27" s="1"/>
  <c r="DI27"/>
  <c r="DJ27" s="1"/>
  <c r="DE27"/>
  <c r="DF27" s="1"/>
  <c r="DY26"/>
  <c r="DZ26" s="1"/>
  <c r="DU26"/>
  <c r="DV26" s="1"/>
  <c r="DQ26"/>
  <c r="DR26" s="1"/>
  <c r="DM26"/>
  <c r="DN26" s="1"/>
  <c r="DI26"/>
  <c r="DJ26" s="1"/>
  <c r="DE26"/>
  <c r="DF26" s="1"/>
  <c r="DY25"/>
  <c r="DZ25" s="1"/>
  <c r="DU25"/>
  <c r="DV25" s="1"/>
  <c r="DQ25"/>
  <c r="DR25" s="1"/>
  <c r="DM25"/>
  <c r="DN25" s="1"/>
  <c r="DI25"/>
  <c r="DJ25" s="1"/>
  <c r="DE25"/>
  <c r="DF25" s="1"/>
  <c r="DY24"/>
  <c r="DZ24" s="1"/>
  <c r="DU24"/>
  <c r="DV24" s="1"/>
  <c r="DQ24"/>
  <c r="DR24" s="1"/>
  <c r="DM24"/>
  <c r="DN24" s="1"/>
  <c r="DI24"/>
  <c r="DJ24" s="1"/>
  <c r="DE24"/>
  <c r="DF24" s="1"/>
  <c r="DY23"/>
  <c r="DZ23" s="1"/>
  <c r="DU23"/>
  <c r="DV23" s="1"/>
  <c r="DQ23"/>
  <c r="DR23" s="1"/>
  <c r="DM23"/>
  <c r="DN23" s="1"/>
  <c r="DI23"/>
  <c r="DJ23" s="1"/>
  <c r="DE23"/>
  <c r="DF23" s="1"/>
  <c r="DY22"/>
  <c r="DZ22" s="1"/>
  <c r="DU22"/>
  <c r="DV22" s="1"/>
  <c r="DQ22"/>
  <c r="DR22" s="1"/>
  <c r="DM22"/>
  <c r="DN22" s="1"/>
  <c r="DI22"/>
  <c r="DJ22" s="1"/>
  <c r="DE22"/>
  <c r="DF22" s="1"/>
  <c r="DU21"/>
  <c r="DV21" s="1"/>
  <c r="DQ21"/>
  <c r="DR21" s="1"/>
  <c r="DM21"/>
  <c r="DN21" s="1"/>
  <c r="DI21"/>
  <c r="DJ21" s="1"/>
  <c r="DE21"/>
  <c r="DY21" s="1"/>
  <c r="DZ21" s="1"/>
  <c r="DU20"/>
  <c r="DV20" s="1"/>
  <c r="DQ20"/>
  <c r="DR20" s="1"/>
  <c r="DM20"/>
  <c r="DN20" s="1"/>
  <c r="DI20"/>
  <c r="DJ20" s="1"/>
  <c r="DE20"/>
  <c r="DY20" s="1"/>
  <c r="DZ20" s="1"/>
  <c r="DU19"/>
  <c r="DV19" s="1"/>
  <c r="DQ19"/>
  <c r="DR19" s="1"/>
  <c r="DM19"/>
  <c r="DN19" s="1"/>
  <c r="DI19"/>
  <c r="DJ19" s="1"/>
  <c r="DE19"/>
  <c r="DY19" s="1"/>
  <c r="DZ19" s="1"/>
  <c r="DU18"/>
  <c r="DV18" s="1"/>
  <c r="DQ18"/>
  <c r="DR18" s="1"/>
  <c r="DM18"/>
  <c r="DN18" s="1"/>
  <c r="DI18"/>
  <c r="DJ18" s="1"/>
  <c r="DE18"/>
  <c r="DY18" s="1"/>
  <c r="DZ18" s="1"/>
  <c r="DU17"/>
  <c r="DV17" s="1"/>
  <c r="DQ17"/>
  <c r="DR17" s="1"/>
  <c r="DM17"/>
  <c r="DN17" s="1"/>
  <c r="DI17"/>
  <c r="DJ17" s="1"/>
  <c r="DE17"/>
  <c r="DY17" s="1"/>
  <c r="DZ17" s="1"/>
  <c r="DU16"/>
  <c r="DV16" s="1"/>
  <c r="DQ16"/>
  <c r="DR16" s="1"/>
  <c r="DM16"/>
  <c r="DN16" s="1"/>
  <c r="DI16"/>
  <c r="DJ16" s="1"/>
  <c r="DE16"/>
  <c r="DY16" s="1"/>
  <c r="DZ16" s="1"/>
  <c r="DU15"/>
  <c r="DV15" s="1"/>
  <c r="DQ15"/>
  <c r="DR15" s="1"/>
  <c r="DM15"/>
  <c r="DN15" s="1"/>
  <c r="DI15"/>
  <c r="DJ15" s="1"/>
  <c r="DE15"/>
  <c r="DY15" s="1"/>
  <c r="DZ15" s="1"/>
  <c r="DU14"/>
  <c r="DV14" s="1"/>
  <c r="DQ14"/>
  <c r="DR14" s="1"/>
  <c r="DM14"/>
  <c r="DN14" s="1"/>
  <c r="DI14"/>
  <c r="DJ14" s="1"/>
  <c r="DE14"/>
  <c r="DY14" s="1"/>
  <c r="DZ14" s="1"/>
  <c r="DU13"/>
  <c r="DV13" s="1"/>
  <c r="DQ13"/>
  <c r="DR13" s="1"/>
  <c r="DM13"/>
  <c r="DN13" s="1"/>
  <c r="DI13"/>
  <c r="DJ13" s="1"/>
  <c r="DE13"/>
  <c r="DY13" s="1"/>
  <c r="DZ13" s="1"/>
  <c r="CZ112"/>
  <c r="DA112" s="1"/>
  <c r="CV112"/>
  <c r="CW112" s="1"/>
  <c r="CR112"/>
  <c r="CS112" s="1"/>
  <c r="CN112"/>
  <c r="CO112" s="1"/>
  <c r="CJ112"/>
  <c r="CK112" s="1"/>
  <c r="CF112"/>
  <c r="CG112" s="1"/>
  <c r="CZ111"/>
  <c r="DA111" s="1"/>
  <c r="CV111"/>
  <c r="CW111" s="1"/>
  <c r="CR111"/>
  <c r="CS111" s="1"/>
  <c r="CN111"/>
  <c r="CO111" s="1"/>
  <c r="CJ111"/>
  <c r="CK111" s="1"/>
  <c r="CF111"/>
  <c r="CG111" s="1"/>
  <c r="CZ110"/>
  <c r="DA110" s="1"/>
  <c r="CV110"/>
  <c r="CW110" s="1"/>
  <c r="CR110"/>
  <c r="CS110" s="1"/>
  <c r="CN110"/>
  <c r="CO110" s="1"/>
  <c r="CJ110"/>
  <c r="CK110" s="1"/>
  <c r="CF110"/>
  <c r="CG110" s="1"/>
  <c r="CZ109"/>
  <c r="DA109" s="1"/>
  <c r="CV109"/>
  <c r="CW109" s="1"/>
  <c r="CR109"/>
  <c r="CS109" s="1"/>
  <c r="CN109"/>
  <c r="CO109" s="1"/>
  <c r="CJ109"/>
  <c r="CK109" s="1"/>
  <c r="CF109"/>
  <c r="CG109" s="1"/>
  <c r="CZ108"/>
  <c r="DA108" s="1"/>
  <c r="CV108"/>
  <c r="CW108" s="1"/>
  <c r="CR108"/>
  <c r="CS108" s="1"/>
  <c r="CN108"/>
  <c r="CO108" s="1"/>
  <c r="CJ108"/>
  <c r="CK108" s="1"/>
  <c r="CF108"/>
  <c r="CG108" s="1"/>
  <c r="CZ107"/>
  <c r="DA107" s="1"/>
  <c r="CV107"/>
  <c r="CW107" s="1"/>
  <c r="CR107"/>
  <c r="CS107" s="1"/>
  <c r="CN107"/>
  <c r="CO107" s="1"/>
  <c r="CJ107"/>
  <c r="CK107" s="1"/>
  <c r="CF107"/>
  <c r="CG107" s="1"/>
  <c r="CZ106"/>
  <c r="DA106" s="1"/>
  <c r="CV106"/>
  <c r="CW106" s="1"/>
  <c r="CR106"/>
  <c r="CS106" s="1"/>
  <c r="CN106"/>
  <c r="CO106" s="1"/>
  <c r="CJ106"/>
  <c r="CK106" s="1"/>
  <c r="CF106"/>
  <c r="CG106" s="1"/>
  <c r="CZ105"/>
  <c r="DA105" s="1"/>
  <c r="CV105"/>
  <c r="CW105" s="1"/>
  <c r="CR105"/>
  <c r="CS105" s="1"/>
  <c r="CN105"/>
  <c r="CO105" s="1"/>
  <c r="CJ105"/>
  <c r="CK105" s="1"/>
  <c r="CF105"/>
  <c r="CG105" s="1"/>
  <c r="CZ104"/>
  <c r="DA104" s="1"/>
  <c r="CV104"/>
  <c r="CW104" s="1"/>
  <c r="CR104"/>
  <c r="CS104" s="1"/>
  <c r="CN104"/>
  <c r="CO104" s="1"/>
  <c r="CJ104"/>
  <c r="CK104" s="1"/>
  <c r="CF104"/>
  <c r="CG104" s="1"/>
  <c r="CZ103"/>
  <c r="DA103" s="1"/>
  <c r="CV103"/>
  <c r="CW103" s="1"/>
  <c r="CR103"/>
  <c r="CS103" s="1"/>
  <c r="CN103"/>
  <c r="CO103" s="1"/>
  <c r="CJ103"/>
  <c r="CK103" s="1"/>
  <c r="CF103"/>
  <c r="CG103" s="1"/>
  <c r="CZ102"/>
  <c r="DA102" s="1"/>
  <c r="CV102"/>
  <c r="CW102" s="1"/>
  <c r="CR102"/>
  <c r="CS102" s="1"/>
  <c r="CN102"/>
  <c r="CO102" s="1"/>
  <c r="CJ102"/>
  <c r="CK102" s="1"/>
  <c r="CF102"/>
  <c r="CG102" s="1"/>
  <c r="CZ101"/>
  <c r="DA101" s="1"/>
  <c r="CV101"/>
  <c r="CW101" s="1"/>
  <c r="CR101"/>
  <c r="CS101" s="1"/>
  <c r="CN101"/>
  <c r="CO101" s="1"/>
  <c r="CJ101"/>
  <c r="CK101" s="1"/>
  <c r="CF101"/>
  <c r="CG101" s="1"/>
  <c r="CZ100"/>
  <c r="DA100" s="1"/>
  <c r="CV100"/>
  <c r="CW100" s="1"/>
  <c r="CR100"/>
  <c r="CS100" s="1"/>
  <c r="CN100"/>
  <c r="CO100" s="1"/>
  <c r="CJ100"/>
  <c r="CK100" s="1"/>
  <c r="CF100"/>
  <c r="CG100" s="1"/>
  <c r="CZ99"/>
  <c r="DA99" s="1"/>
  <c r="CV99"/>
  <c r="CW99" s="1"/>
  <c r="CR99"/>
  <c r="CS99" s="1"/>
  <c r="CN99"/>
  <c r="CO99" s="1"/>
  <c r="CJ99"/>
  <c r="CK99" s="1"/>
  <c r="CF99"/>
  <c r="CG99" s="1"/>
  <c r="CZ98"/>
  <c r="DA98" s="1"/>
  <c r="CV98"/>
  <c r="CW98" s="1"/>
  <c r="CR98"/>
  <c r="CS98" s="1"/>
  <c r="CN98"/>
  <c r="CO98" s="1"/>
  <c r="CJ98"/>
  <c r="CK98" s="1"/>
  <c r="CF98"/>
  <c r="CG98" s="1"/>
  <c r="CZ97"/>
  <c r="DA97" s="1"/>
  <c r="CV97"/>
  <c r="CW97" s="1"/>
  <c r="CR97"/>
  <c r="CS97" s="1"/>
  <c r="CN97"/>
  <c r="CO97" s="1"/>
  <c r="CJ97"/>
  <c r="CK97" s="1"/>
  <c r="CF97"/>
  <c r="CG97" s="1"/>
  <c r="CZ96"/>
  <c r="DA96" s="1"/>
  <c r="CV96"/>
  <c r="CW96" s="1"/>
  <c r="CR96"/>
  <c r="CS96" s="1"/>
  <c r="CN96"/>
  <c r="CO96" s="1"/>
  <c r="CJ96"/>
  <c r="CK96" s="1"/>
  <c r="CF96"/>
  <c r="CG96" s="1"/>
  <c r="CZ95"/>
  <c r="DA95" s="1"/>
  <c r="CV95"/>
  <c r="CW95" s="1"/>
  <c r="CR95"/>
  <c r="CS95" s="1"/>
  <c r="CN95"/>
  <c r="CO95" s="1"/>
  <c r="CJ95"/>
  <c r="CK95" s="1"/>
  <c r="CF95"/>
  <c r="CG95" s="1"/>
  <c r="CZ94"/>
  <c r="DA94" s="1"/>
  <c r="CV94"/>
  <c r="CW94" s="1"/>
  <c r="CR94"/>
  <c r="CS94" s="1"/>
  <c r="CN94"/>
  <c r="CO94" s="1"/>
  <c r="CJ94"/>
  <c r="CK94" s="1"/>
  <c r="CF94"/>
  <c r="CG94" s="1"/>
  <c r="CZ93"/>
  <c r="DA93" s="1"/>
  <c r="CV93"/>
  <c r="CW93" s="1"/>
  <c r="CR93"/>
  <c r="CS93" s="1"/>
  <c r="CN93"/>
  <c r="CO93" s="1"/>
  <c r="CJ93"/>
  <c r="CK93" s="1"/>
  <c r="CF93"/>
  <c r="CG93" s="1"/>
  <c r="CZ92"/>
  <c r="DA92" s="1"/>
  <c r="CV92"/>
  <c r="CW92" s="1"/>
  <c r="CR92"/>
  <c r="CS92" s="1"/>
  <c r="CN92"/>
  <c r="CO92" s="1"/>
  <c r="CJ92"/>
  <c r="CK92" s="1"/>
  <c r="CF92"/>
  <c r="CG92" s="1"/>
  <c r="CZ91"/>
  <c r="DA91" s="1"/>
  <c r="CV91"/>
  <c r="CW91" s="1"/>
  <c r="CR91"/>
  <c r="CS91" s="1"/>
  <c r="CN91"/>
  <c r="CO91" s="1"/>
  <c r="CJ91"/>
  <c r="CK91" s="1"/>
  <c r="CF91"/>
  <c r="CG91" s="1"/>
  <c r="CZ90"/>
  <c r="DA90" s="1"/>
  <c r="CV90"/>
  <c r="CW90" s="1"/>
  <c r="CR90"/>
  <c r="CS90" s="1"/>
  <c r="CN90"/>
  <c r="CO90" s="1"/>
  <c r="CJ90"/>
  <c r="CK90" s="1"/>
  <c r="CF90"/>
  <c r="CG90" s="1"/>
  <c r="CZ89"/>
  <c r="DA89" s="1"/>
  <c r="CV89"/>
  <c r="CW89" s="1"/>
  <c r="CR89"/>
  <c r="CS89" s="1"/>
  <c r="CN89"/>
  <c r="CO89" s="1"/>
  <c r="CJ89"/>
  <c r="CK89" s="1"/>
  <c r="CF89"/>
  <c r="CG89" s="1"/>
  <c r="CZ88"/>
  <c r="DA88" s="1"/>
  <c r="CV88"/>
  <c r="CW88" s="1"/>
  <c r="CR88"/>
  <c r="CS88" s="1"/>
  <c r="CN88"/>
  <c r="CO88" s="1"/>
  <c r="CJ88"/>
  <c r="CK88" s="1"/>
  <c r="CF88"/>
  <c r="CG88" s="1"/>
  <c r="CZ87"/>
  <c r="DA87" s="1"/>
  <c r="CV87"/>
  <c r="CW87" s="1"/>
  <c r="CR87"/>
  <c r="CS87" s="1"/>
  <c r="CN87"/>
  <c r="CO87" s="1"/>
  <c r="CJ87"/>
  <c r="CK87" s="1"/>
  <c r="CF87"/>
  <c r="CG87" s="1"/>
  <c r="CZ86"/>
  <c r="DA86" s="1"/>
  <c r="CV86"/>
  <c r="CW86" s="1"/>
  <c r="CR86"/>
  <c r="CS86" s="1"/>
  <c r="CN86"/>
  <c r="CO86" s="1"/>
  <c r="CJ86"/>
  <c r="CK86" s="1"/>
  <c r="CF86"/>
  <c r="CG86" s="1"/>
  <c r="CZ85"/>
  <c r="DA85" s="1"/>
  <c r="CV85"/>
  <c r="CW85" s="1"/>
  <c r="CR85"/>
  <c r="CS85" s="1"/>
  <c r="CN85"/>
  <c r="CO85" s="1"/>
  <c r="CJ85"/>
  <c r="CK85" s="1"/>
  <c r="CF85"/>
  <c r="CG85" s="1"/>
  <c r="CZ84"/>
  <c r="DA84" s="1"/>
  <c r="CV84"/>
  <c r="CW84" s="1"/>
  <c r="CR84"/>
  <c r="CS84" s="1"/>
  <c r="CN84"/>
  <c r="CO84" s="1"/>
  <c r="CJ84"/>
  <c r="CK84" s="1"/>
  <c r="CF84"/>
  <c r="CG84" s="1"/>
  <c r="CZ83"/>
  <c r="DA83" s="1"/>
  <c r="CV83"/>
  <c r="CW83" s="1"/>
  <c r="CR83"/>
  <c r="CS83" s="1"/>
  <c r="CN83"/>
  <c r="CO83" s="1"/>
  <c r="CJ83"/>
  <c r="CK83" s="1"/>
  <c r="CF83"/>
  <c r="CG83" s="1"/>
  <c r="CZ82"/>
  <c r="DA82" s="1"/>
  <c r="CV82"/>
  <c r="CW82" s="1"/>
  <c r="CR82"/>
  <c r="CS82" s="1"/>
  <c r="CN82"/>
  <c r="CO82" s="1"/>
  <c r="CJ82"/>
  <c r="CK82" s="1"/>
  <c r="CF82"/>
  <c r="CG82" s="1"/>
  <c r="CZ81"/>
  <c r="DA81" s="1"/>
  <c r="CV81"/>
  <c r="CW81" s="1"/>
  <c r="CR81"/>
  <c r="CS81" s="1"/>
  <c r="CN81"/>
  <c r="CO81" s="1"/>
  <c r="CJ81"/>
  <c r="CK81" s="1"/>
  <c r="CF81"/>
  <c r="CG81" s="1"/>
  <c r="CZ80"/>
  <c r="DA80" s="1"/>
  <c r="CV80"/>
  <c r="CW80" s="1"/>
  <c r="CR80"/>
  <c r="CS80" s="1"/>
  <c r="CN80"/>
  <c r="CO80" s="1"/>
  <c r="CJ80"/>
  <c r="CK80" s="1"/>
  <c r="CF80"/>
  <c r="CG80" s="1"/>
  <c r="CZ79"/>
  <c r="DA79" s="1"/>
  <c r="CV79"/>
  <c r="CW79" s="1"/>
  <c r="CR79"/>
  <c r="CS79" s="1"/>
  <c r="CN79"/>
  <c r="CO79" s="1"/>
  <c r="CJ79"/>
  <c r="CK79" s="1"/>
  <c r="CF79"/>
  <c r="CG79" s="1"/>
  <c r="CZ78"/>
  <c r="DA78" s="1"/>
  <c r="CV78"/>
  <c r="CW78" s="1"/>
  <c r="CR78"/>
  <c r="CS78" s="1"/>
  <c r="CN78"/>
  <c r="CO78" s="1"/>
  <c r="CJ78"/>
  <c r="CK78" s="1"/>
  <c r="CF78"/>
  <c r="CG78" s="1"/>
  <c r="CZ77"/>
  <c r="DA77" s="1"/>
  <c r="CV77"/>
  <c r="CW77" s="1"/>
  <c r="CR77"/>
  <c r="CS77" s="1"/>
  <c r="CN77"/>
  <c r="CO77" s="1"/>
  <c r="CJ77"/>
  <c r="CK77" s="1"/>
  <c r="CF77"/>
  <c r="CG77" s="1"/>
  <c r="CZ76"/>
  <c r="DA76" s="1"/>
  <c r="CV76"/>
  <c r="CW76" s="1"/>
  <c r="CR76"/>
  <c r="CS76" s="1"/>
  <c r="CN76"/>
  <c r="CO76" s="1"/>
  <c r="CJ76"/>
  <c r="CK76" s="1"/>
  <c r="CF76"/>
  <c r="CG76" s="1"/>
  <c r="CV75"/>
  <c r="CW75" s="1"/>
  <c r="CR75"/>
  <c r="CS75" s="1"/>
  <c r="CN75"/>
  <c r="CO75" s="1"/>
  <c r="CJ75"/>
  <c r="CK75" s="1"/>
  <c r="CF75"/>
  <c r="CG75" s="1"/>
  <c r="CV74"/>
  <c r="CW74" s="1"/>
  <c r="CR74"/>
  <c r="CS74" s="1"/>
  <c r="CN74"/>
  <c r="CO74" s="1"/>
  <c r="CJ74"/>
  <c r="CK74" s="1"/>
  <c r="CF74"/>
  <c r="CG74" s="1"/>
  <c r="CZ73"/>
  <c r="DA73" s="1"/>
  <c r="CV73"/>
  <c r="CW73" s="1"/>
  <c r="CR73"/>
  <c r="CS73" s="1"/>
  <c r="CN73"/>
  <c r="CO73" s="1"/>
  <c r="CJ73"/>
  <c r="CK73" s="1"/>
  <c r="CF73"/>
  <c r="CG73" s="1"/>
  <c r="CZ72"/>
  <c r="DA72" s="1"/>
  <c r="CV72"/>
  <c r="CW72" s="1"/>
  <c r="CR72"/>
  <c r="CS72" s="1"/>
  <c r="CN72"/>
  <c r="CO72" s="1"/>
  <c r="CJ72"/>
  <c r="CK72" s="1"/>
  <c r="CF72"/>
  <c r="CG72" s="1"/>
  <c r="CZ71"/>
  <c r="DA71" s="1"/>
  <c r="CV71"/>
  <c r="CW71" s="1"/>
  <c r="CR71"/>
  <c r="CS71" s="1"/>
  <c r="CN71"/>
  <c r="CO71" s="1"/>
  <c r="CJ71"/>
  <c r="CK71" s="1"/>
  <c r="CF71"/>
  <c r="CG71" s="1"/>
  <c r="CZ70"/>
  <c r="DA70" s="1"/>
  <c r="CV70"/>
  <c r="CW70" s="1"/>
  <c r="CR70"/>
  <c r="CS70" s="1"/>
  <c r="CN70"/>
  <c r="CO70" s="1"/>
  <c r="CK70"/>
  <c r="CJ70"/>
  <c r="CG70"/>
  <c r="CF70"/>
  <c r="DA69"/>
  <c r="CZ69"/>
  <c r="CW69"/>
  <c r="CV69"/>
  <c r="CS69"/>
  <c r="CR69"/>
  <c r="CO69"/>
  <c r="CN69"/>
  <c r="CK69"/>
  <c r="CJ69"/>
  <c r="CG69"/>
  <c r="CF69"/>
  <c r="DA68"/>
  <c r="CZ68"/>
  <c r="CW68"/>
  <c r="CV68"/>
  <c r="CS68"/>
  <c r="CR68"/>
  <c r="CO68"/>
  <c r="CN68"/>
  <c r="CK68"/>
  <c r="CJ68"/>
  <c r="CG68"/>
  <c r="CF68"/>
  <c r="DA67"/>
  <c r="CZ67"/>
  <c r="CW67"/>
  <c r="CV67"/>
  <c r="CS67"/>
  <c r="CR67"/>
  <c r="CO67"/>
  <c r="CN67"/>
  <c r="CK67"/>
  <c r="CJ67"/>
  <c r="CG67"/>
  <c r="CF67"/>
  <c r="DA66"/>
  <c r="CZ66"/>
  <c r="CW66"/>
  <c r="CV66"/>
  <c r="CS66"/>
  <c r="CR66"/>
  <c r="CO66"/>
  <c r="CN66"/>
  <c r="CK66"/>
  <c r="CJ66"/>
  <c r="CG66"/>
  <c r="CF66"/>
  <c r="DA65"/>
  <c r="CZ65"/>
  <c r="CW65"/>
  <c r="CV65"/>
  <c r="CS65"/>
  <c r="CR65"/>
  <c r="CO65"/>
  <c r="CN65"/>
  <c r="CK65"/>
  <c r="CJ65"/>
  <c r="CG65"/>
  <c r="CF65"/>
  <c r="DA64"/>
  <c r="CZ64"/>
  <c r="CW64"/>
  <c r="CV64"/>
  <c r="CS64"/>
  <c r="CR64"/>
  <c r="CO64"/>
  <c r="CN64"/>
  <c r="CK64"/>
  <c r="CJ64"/>
  <c r="CG64"/>
  <c r="CF64"/>
  <c r="DA63"/>
  <c r="CZ63"/>
  <c r="CW63"/>
  <c r="CV63"/>
  <c r="CS63"/>
  <c r="CR63"/>
  <c r="CO63"/>
  <c r="CN63"/>
  <c r="CK63"/>
  <c r="CJ63"/>
  <c r="CG63"/>
  <c r="CF63"/>
  <c r="DA62"/>
  <c r="CZ62"/>
  <c r="CW62"/>
  <c r="CV62"/>
  <c r="CS62"/>
  <c r="CR62"/>
  <c r="CO62"/>
  <c r="CN62"/>
  <c r="CK62"/>
  <c r="CJ62"/>
  <c r="CG62"/>
  <c r="CF62"/>
  <c r="DA61"/>
  <c r="CZ61"/>
  <c r="CW61"/>
  <c r="CV61"/>
  <c r="CS61"/>
  <c r="CR61"/>
  <c r="CO61"/>
  <c r="CN61"/>
  <c r="CK61"/>
  <c r="CJ61"/>
  <c r="CG61"/>
  <c r="CF61"/>
  <c r="DA60"/>
  <c r="CZ60"/>
  <c r="CW60"/>
  <c r="CV60"/>
  <c r="CS60"/>
  <c r="CR60"/>
  <c r="CO60"/>
  <c r="CN60"/>
  <c r="CK60"/>
  <c r="CJ60"/>
  <c r="CG60"/>
  <c r="CF60"/>
  <c r="DA59"/>
  <c r="CZ59"/>
  <c r="CW59"/>
  <c r="CV59"/>
  <c r="CS59"/>
  <c r="CR59"/>
  <c r="CO59"/>
  <c r="CN59"/>
  <c r="CK59"/>
  <c r="CJ59"/>
  <c r="CG59"/>
  <c r="CF59"/>
  <c r="DA58"/>
  <c r="CZ58"/>
  <c r="CW58"/>
  <c r="CV58"/>
  <c r="CS58"/>
  <c r="CR58"/>
  <c r="CO58"/>
  <c r="CN58"/>
  <c r="CK58"/>
  <c r="CJ58"/>
  <c r="CG58"/>
  <c r="CF58"/>
  <c r="DA57"/>
  <c r="CZ57"/>
  <c r="CW57"/>
  <c r="CV57"/>
  <c r="CS57"/>
  <c r="CR57"/>
  <c r="CO57"/>
  <c r="CN57"/>
  <c r="CK57"/>
  <c r="CJ57"/>
  <c r="CG57"/>
  <c r="CF57"/>
  <c r="DA56"/>
  <c r="CZ56"/>
  <c r="CW56"/>
  <c r="CV56"/>
  <c r="CS56"/>
  <c r="CR56"/>
  <c r="CO56"/>
  <c r="CN56"/>
  <c r="CK56"/>
  <c r="CJ56"/>
  <c r="CG56"/>
  <c r="CF56"/>
  <c r="DA55"/>
  <c r="CZ55"/>
  <c r="CW55"/>
  <c r="CV55"/>
  <c r="CS55"/>
  <c r="CR55"/>
  <c r="CO55"/>
  <c r="CN55"/>
  <c r="CK55"/>
  <c r="CJ55"/>
  <c r="CG55"/>
  <c r="CF55"/>
  <c r="DA54"/>
  <c r="CZ54"/>
  <c r="CW54"/>
  <c r="CV54"/>
  <c r="CS54"/>
  <c r="CR54"/>
  <c r="CO54"/>
  <c r="CN54"/>
  <c r="CK54"/>
  <c r="CJ54"/>
  <c r="CG54"/>
  <c r="CF54"/>
  <c r="DA53"/>
  <c r="CZ53"/>
  <c r="CW53"/>
  <c r="CV53"/>
  <c r="CS53"/>
  <c r="CR53"/>
  <c r="CO53"/>
  <c r="CN53"/>
  <c r="CK53"/>
  <c r="CJ53"/>
  <c r="CG53"/>
  <c r="CF53"/>
  <c r="DA52"/>
  <c r="CZ52"/>
  <c r="CW52"/>
  <c r="CV52"/>
  <c r="CS52"/>
  <c r="CR52"/>
  <c r="CO52"/>
  <c r="CN52"/>
  <c r="CK52"/>
  <c r="CJ52"/>
  <c r="CG52"/>
  <c r="CF52"/>
  <c r="DA51"/>
  <c r="CZ51"/>
  <c r="CW51"/>
  <c r="CV51"/>
  <c r="CS51"/>
  <c r="CR51"/>
  <c r="CO51"/>
  <c r="CN51"/>
  <c r="CK51"/>
  <c r="CJ51"/>
  <c r="CG51"/>
  <c r="CF51"/>
  <c r="DA50"/>
  <c r="CZ50"/>
  <c r="CW50"/>
  <c r="CV50"/>
  <c r="CS50"/>
  <c r="CR50"/>
  <c r="CO50"/>
  <c r="CN50"/>
  <c r="CK50"/>
  <c r="CJ50"/>
  <c r="CG50"/>
  <c r="CF50"/>
  <c r="DA49"/>
  <c r="CZ49"/>
  <c r="CW49"/>
  <c r="CV49"/>
  <c r="CS49"/>
  <c r="CR49"/>
  <c r="CO49"/>
  <c r="CN49"/>
  <c r="CJ49"/>
  <c r="CK49" s="1"/>
  <c r="CF49"/>
  <c r="CG49" s="1"/>
  <c r="CZ48"/>
  <c r="DA48" s="1"/>
  <c r="CV48"/>
  <c r="CW48" s="1"/>
  <c r="CR48"/>
  <c r="CS48" s="1"/>
  <c r="CN48"/>
  <c r="CO48" s="1"/>
  <c r="CJ48"/>
  <c r="CK48" s="1"/>
  <c r="CF48"/>
  <c r="CG48" s="1"/>
  <c r="CZ47"/>
  <c r="DA47" s="1"/>
  <c r="CV47"/>
  <c r="CW47" s="1"/>
  <c r="CR47"/>
  <c r="CS47" s="1"/>
  <c r="CN47"/>
  <c r="CO47" s="1"/>
  <c r="CJ47"/>
  <c r="CK47" s="1"/>
  <c r="CF47"/>
  <c r="CG47" s="1"/>
  <c r="CZ46"/>
  <c r="DA46" s="1"/>
  <c r="CV46"/>
  <c r="CW46" s="1"/>
  <c r="CR46"/>
  <c r="CS46" s="1"/>
  <c r="CN46"/>
  <c r="CO46" s="1"/>
  <c r="CJ46"/>
  <c r="CK46" s="1"/>
  <c r="CF46"/>
  <c r="CG46" s="1"/>
  <c r="CZ45"/>
  <c r="DA45" s="1"/>
  <c r="CV45"/>
  <c r="CW45" s="1"/>
  <c r="CR45"/>
  <c r="CS45" s="1"/>
  <c r="CN45"/>
  <c r="CO45" s="1"/>
  <c r="CJ45"/>
  <c r="CK45" s="1"/>
  <c r="CF45"/>
  <c r="CG45" s="1"/>
  <c r="CZ44"/>
  <c r="DA44" s="1"/>
  <c r="CV44"/>
  <c r="CW44" s="1"/>
  <c r="CR44"/>
  <c r="CS44" s="1"/>
  <c r="CN44"/>
  <c r="CO44" s="1"/>
  <c r="CJ44"/>
  <c r="CK44" s="1"/>
  <c r="CF44"/>
  <c r="CG44" s="1"/>
  <c r="CZ43"/>
  <c r="DA43" s="1"/>
  <c r="CV43"/>
  <c r="CW43" s="1"/>
  <c r="CR43"/>
  <c r="CS43" s="1"/>
  <c r="CN43"/>
  <c r="CO43" s="1"/>
  <c r="CJ43"/>
  <c r="CK43" s="1"/>
  <c r="CF43"/>
  <c r="CG43" s="1"/>
  <c r="CZ42"/>
  <c r="DA42" s="1"/>
  <c r="CV42"/>
  <c r="CW42" s="1"/>
  <c r="CR42"/>
  <c r="CS42" s="1"/>
  <c r="CN42"/>
  <c r="CO42" s="1"/>
  <c r="CJ42"/>
  <c r="CK42" s="1"/>
  <c r="CF42"/>
  <c r="CG42" s="1"/>
  <c r="CZ41"/>
  <c r="DA41" s="1"/>
  <c r="CV41"/>
  <c r="CW41" s="1"/>
  <c r="CR41"/>
  <c r="CS41" s="1"/>
  <c r="CN41"/>
  <c r="CO41" s="1"/>
  <c r="CJ41"/>
  <c r="CK41" s="1"/>
  <c r="CF41"/>
  <c r="CG41" s="1"/>
  <c r="CZ40"/>
  <c r="DA40" s="1"/>
  <c r="CV40"/>
  <c r="CW40" s="1"/>
  <c r="CR40"/>
  <c r="CS40" s="1"/>
  <c r="CN40"/>
  <c r="CO40" s="1"/>
  <c r="CJ40"/>
  <c r="CK40" s="1"/>
  <c r="CF40"/>
  <c r="CG40" s="1"/>
  <c r="CZ39"/>
  <c r="DA39" s="1"/>
  <c r="CV39"/>
  <c r="CW39" s="1"/>
  <c r="CR39"/>
  <c r="CS39" s="1"/>
  <c r="CN39"/>
  <c r="CO39" s="1"/>
  <c r="CJ39"/>
  <c r="CK39" s="1"/>
  <c r="CF39"/>
  <c r="CG39" s="1"/>
  <c r="CZ38"/>
  <c r="DA38" s="1"/>
  <c r="CV38"/>
  <c r="CW38" s="1"/>
  <c r="CR38"/>
  <c r="CS38" s="1"/>
  <c r="CN38"/>
  <c r="CO38" s="1"/>
  <c r="CJ38"/>
  <c r="CK38" s="1"/>
  <c r="CF38"/>
  <c r="CG38" s="1"/>
  <c r="CZ37"/>
  <c r="DA37" s="1"/>
  <c r="CV37"/>
  <c r="CW37" s="1"/>
  <c r="CR37"/>
  <c r="CS37" s="1"/>
  <c r="CN37"/>
  <c r="CO37" s="1"/>
  <c r="CJ37"/>
  <c r="CK37" s="1"/>
  <c r="CF37"/>
  <c r="CG37" s="1"/>
  <c r="CZ36"/>
  <c r="DA36" s="1"/>
  <c r="CV36"/>
  <c r="CW36" s="1"/>
  <c r="CR36"/>
  <c r="CS36" s="1"/>
  <c r="CN36"/>
  <c r="CO36" s="1"/>
  <c r="CJ36"/>
  <c r="CK36" s="1"/>
  <c r="CF36"/>
  <c r="CG36" s="1"/>
  <c r="CZ35"/>
  <c r="DA35" s="1"/>
  <c r="CV35"/>
  <c r="CW35" s="1"/>
  <c r="CR35"/>
  <c r="CS35" s="1"/>
  <c r="CN35"/>
  <c r="CO35" s="1"/>
  <c r="CJ35"/>
  <c r="CK35" s="1"/>
  <c r="CF35"/>
  <c r="CG35" s="1"/>
  <c r="CZ34"/>
  <c r="DA34" s="1"/>
  <c r="CV34"/>
  <c r="CW34" s="1"/>
  <c r="CR34"/>
  <c r="CS34" s="1"/>
  <c r="CN34"/>
  <c r="CO34" s="1"/>
  <c r="CJ34"/>
  <c r="CK34" s="1"/>
  <c r="CF34"/>
  <c r="CG34" s="1"/>
  <c r="CZ33"/>
  <c r="DA33" s="1"/>
  <c r="CV33"/>
  <c r="CW33" s="1"/>
  <c r="CR33"/>
  <c r="CS33" s="1"/>
  <c r="CN33"/>
  <c r="CO33" s="1"/>
  <c r="CJ33"/>
  <c r="CK33" s="1"/>
  <c r="CF33"/>
  <c r="CG33" s="1"/>
  <c r="CZ32"/>
  <c r="DA32" s="1"/>
  <c r="CV32"/>
  <c r="CW32" s="1"/>
  <c r="CR32"/>
  <c r="CS32" s="1"/>
  <c r="CN32"/>
  <c r="CO32" s="1"/>
  <c r="CJ32"/>
  <c r="CK32" s="1"/>
  <c r="CF32"/>
  <c r="CG32" s="1"/>
  <c r="CZ31"/>
  <c r="DA31" s="1"/>
  <c r="CV31"/>
  <c r="CW31" s="1"/>
  <c r="CR31"/>
  <c r="CS31" s="1"/>
  <c r="CN31"/>
  <c r="CO31" s="1"/>
  <c r="CJ31"/>
  <c r="CK31" s="1"/>
  <c r="CF31"/>
  <c r="CG31" s="1"/>
  <c r="CZ30"/>
  <c r="DA30" s="1"/>
  <c r="CV30"/>
  <c r="CW30" s="1"/>
  <c r="CR30"/>
  <c r="CS30" s="1"/>
  <c r="CN30"/>
  <c r="CO30" s="1"/>
  <c r="CJ30"/>
  <c r="CK30" s="1"/>
  <c r="CF30"/>
  <c r="CG30" s="1"/>
  <c r="CZ29"/>
  <c r="DA29" s="1"/>
  <c r="CV29"/>
  <c r="CW29" s="1"/>
  <c r="CR29"/>
  <c r="CS29" s="1"/>
  <c r="CN29"/>
  <c r="CO29" s="1"/>
  <c r="CJ29"/>
  <c r="CK29" s="1"/>
  <c r="CF29"/>
  <c r="CG29" s="1"/>
  <c r="CZ28"/>
  <c r="DA28" s="1"/>
  <c r="CV28"/>
  <c r="CW28" s="1"/>
  <c r="CR28"/>
  <c r="CS28" s="1"/>
  <c r="CN28"/>
  <c r="CO28" s="1"/>
  <c r="CJ28"/>
  <c r="CK28" s="1"/>
  <c r="CF28"/>
  <c r="CG28" s="1"/>
  <c r="CZ27"/>
  <c r="DA27" s="1"/>
  <c r="CV27"/>
  <c r="CW27" s="1"/>
  <c r="CR27"/>
  <c r="CS27" s="1"/>
  <c r="CN27"/>
  <c r="CO27" s="1"/>
  <c r="CJ27"/>
  <c r="CK27" s="1"/>
  <c r="CF27"/>
  <c r="CG27" s="1"/>
  <c r="CZ26"/>
  <c r="DA26" s="1"/>
  <c r="CV26"/>
  <c r="CW26" s="1"/>
  <c r="CR26"/>
  <c r="CS26" s="1"/>
  <c r="CN26"/>
  <c r="CO26" s="1"/>
  <c r="CJ26"/>
  <c r="CK26" s="1"/>
  <c r="CF26"/>
  <c r="CG26" s="1"/>
  <c r="CZ25"/>
  <c r="DA25" s="1"/>
  <c r="CV25"/>
  <c r="CW25" s="1"/>
  <c r="CR25"/>
  <c r="CS25" s="1"/>
  <c r="CN25"/>
  <c r="CO25" s="1"/>
  <c r="CJ25"/>
  <c r="CK25" s="1"/>
  <c r="CF25"/>
  <c r="CG25" s="1"/>
  <c r="CZ24"/>
  <c r="DA24" s="1"/>
  <c r="CV24"/>
  <c r="CW24" s="1"/>
  <c r="CR24"/>
  <c r="CS24" s="1"/>
  <c r="CN24"/>
  <c r="CO24" s="1"/>
  <c r="CJ24"/>
  <c r="CK24" s="1"/>
  <c r="CF24"/>
  <c r="CG24" s="1"/>
  <c r="CZ23"/>
  <c r="DA23" s="1"/>
  <c r="CV23"/>
  <c r="CW23" s="1"/>
  <c r="CR23"/>
  <c r="CS23" s="1"/>
  <c r="CN23"/>
  <c r="CO23" s="1"/>
  <c r="CJ23"/>
  <c r="CK23" s="1"/>
  <c r="CF23"/>
  <c r="CG23" s="1"/>
  <c r="CZ22"/>
  <c r="DA22" s="1"/>
  <c r="CV22"/>
  <c r="CW22" s="1"/>
  <c r="CR22"/>
  <c r="CS22" s="1"/>
  <c r="CN22"/>
  <c r="CO22" s="1"/>
  <c r="CJ22"/>
  <c r="CK22" s="1"/>
  <c r="CF22"/>
  <c r="CG22" s="1"/>
  <c r="CV21"/>
  <c r="CW21" s="1"/>
  <c r="CR21"/>
  <c r="CS21" s="1"/>
  <c r="CN21"/>
  <c r="CO21" s="1"/>
  <c r="CJ21"/>
  <c r="CK21" s="1"/>
  <c r="CF21"/>
  <c r="CZ21" s="1"/>
  <c r="DA21" s="1"/>
  <c r="CV20"/>
  <c r="CW20" s="1"/>
  <c r="CR20"/>
  <c r="CS20" s="1"/>
  <c r="CN20"/>
  <c r="CO20" s="1"/>
  <c r="CJ20"/>
  <c r="CK20" s="1"/>
  <c r="CF20"/>
  <c r="CZ20" s="1"/>
  <c r="DA20" s="1"/>
  <c r="CV19"/>
  <c r="CW19" s="1"/>
  <c r="CR19"/>
  <c r="CS19" s="1"/>
  <c r="CN19"/>
  <c r="CO19" s="1"/>
  <c r="CJ19"/>
  <c r="CK19" s="1"/>
  <c r="CF19"/>
  <c r="CZ19" s="1"/>
  <c r="DA19" s="1"/>
  <c r="CV18"/>
  <c r="CW18" s="1"/>
  <c r="CR18"/>
  <c r="CS18" s="1"/>
  <c r="CN18"/>
  <c r="CO18" s="1"/>
  <c r="CJ18"/>
  <c r="CK18" s="1"/>
  <c r="CF18"/>
  <c r="CZ18" s="1"/>
  <c r="DA18" s="1"/>
  <c r="CV17"/>
  <c r="CW17" s="1"/>
  <c r="CR17"/>
  <c r="CS17" s="1"/>
  <c r="CN17"/>
  <c r="CO17" s="1"/>
  <c r="CJ17"/>
  <c r="CK17" s="1"/>
  <c r="CF17"/>
  <c r="CZ17" s="1"/>
  <c r="DA17" s="1"/>
  <c r="CV16"/>
  <c r="CW16" s="1"/>
  <c r="CR16"/>
  <c r="CS16" s="1"/>
  <c r="CN16"/>
  <c r="CO16" s="1"/>
  <c r="CJ16"/>
  <c r="CK16" s="1"/>
  <c r="CF16"/>
  <c r="CZ16" s="1"/>
  <c r="DA16" s="1"/>
  <c r="CV15"/>
  <c r="CW15" s="1"/>
  <c r="CR15"/>
  <c r="CS15" s="1"/>
  <c r="CN15"/>
  <c r="CO15" s="1"/>
  <c r="CJ15"/>
  <c r="CK15" s="1"/>
  <c r="CF15"/>
  <c r="CZ15" s="1"/>
  <c r="DA15" s="1"/>
  <c r="CV14"/>
  <c r="CW14" s="1"/>
  <c r="CR14"/>
  <c r="CS14" s="1"/>
  <c r="CN14"/>
  <c r="CO14" s="1"/>
  <c r="CJ14"/>
  <c r="CK14" s="1"/>
  <c r="CF14"/>
  <c r="CZ14" s="1"/>
  <c r="DA14" s="1"/>
  <c r="CV13"/>
  <c r="CW13" s="1"/>
  <c r="CR13"/>
  <c r="CS13" s="1"/>
  <c r="CN13"/>
  <c r="CO13" s="1"/>
  <c r="CJ13"/>
  <c r="CK13" s="1"/>
  <c r="CF13"/>
  <c r="CZ13" s="1"/>
  <c r="DA13" s="1"/>
  <c r="CA112"/>
  <c r="CB112" s="1"/>
  <c r="BW112"/>
  <c r="BX112" s="1"/>
  <c r="BS112"/>
  <c r="BT112" s="1"/>
  <c r="BO112"/>
  <c r="BP112" s="1"/>
  <c r="BK112"/>
  <c r="BL112" s="1"/>
  <c r="BG112"/>
  <c r="BH112" s="1"/>
  <c r="CA111"/>
  <c r="CB111" s="1"/>
  <c r="BW111"/>
  <c r="BX111" s="1"/>
  <c r="BS111"/>
  <c r="BT111" s="1"/>
  <c r="BO111"/>
  <c r="BP111" s="1"/>
  <c r="BK111"/>
  <c r="BL111" s="1"/>
  <c r="BG111"/>
  <c r="BH111" s="1"/>
  <c r="CA110"/>
  <c r="CB110" s="1"/>
  <c r="BW110"/>
  <c r="BX110" s="1"/>
  <c r="BS110"/>
  <c r="BT110" s="1"/>
  <c r="BO110"/>
  <c r="BP110" s="1"/>
  <c r="BK110"/>
  <c r="BL110" s="1"/>
  <c r="BG110"/>
  <c r="BH110" s="1"/>
  <c r="CA109"/>
  <c r="CB109" s="1"/>
  <c r="BW109"/>
  <c r="BX109" s="1"/>
  <c r="BS109"/>
  <c r="BT109" s="1"/>
  <c r="BO109"/>
  <c r="BP109" s="1"/>
  <c r="BK109"/>
  <c r="BL109" s="1"/>
  <c r="BG109"/>
  <c r="BH109" s="1"/>
  <c r="CA108"/>
  <c r="CB108" s="1"/>
  <c r="BW108"/>
  <c r="BX108" s="1"/>
  <c r="BS108"/>
  <c r="BT108" s="1"/>
  <c r="BO108"/>
  <c r="BP108" s="1"/>
  <c r="BK108"/>
  <c r="BL108" s="1"/>
  <c r="BG108"/>
  <c r="BH108" s="1"/>
  <c r="CA107"/>
  <c r="CB107" s="1"/>
  <c r="BW107"/>
  <c r="BX107" s="1"/>
  <c r="BS107"/>
  <c r="BT107" s="1"/>
  <c r="BO107"/>
  <c r="BP107" s="1"/>
  <c r="BK107"/>
  <c r="BL107" s="1"/>
  <c r="BG107"/>
  <c r="BH107" s="1"/>
  <c r="CA106"/>
  <c r="CB106" s="1"/>
  <c r="BW106"/>
  <c r="BX106" s="1"/>
  <c r="BS106"/>
  <c r="BT106" s="1"/>
  <c r="BO106"/>
  <c r="BP106" s="1"/>
  <c r="BK106"/>
  <c r="BL106" s="1"/>
  <c r="BG106"/>
  <c r="BH106" s="1"/>
  <c r="CA105"/>
  <c r="CB105" s="1"/>
  <c r="BW105"/>
  <c r="BX105" s="1"/>
  <c r="BS105"/>
  <c r="BT105" s="1"/>
  <c r="BO105"/>
  <c r="BP105" s="1"/>
  <c r="BK105"/>
  <c r="BL105" s="1"/>
  <c r="BG105"/>
  <c r="BH105" s="1"/>
  <c r="CA104"/>
  <c r="CB104" s="1"/>
  <c r="BW104"/>
  <c r="BX104" s="1"/>
  <c r="BS104"/>
  <c r="BT104" s="1"/>
  <c r="BO104"/>
  <c r="BP104" s="1"/>
  <c r="BK104"/>
  <c r="BL104" s="1"/>
  <c r="BG104"/>
  <c r="BH104" s="1"/>
  <c r="CA103"/>
  <c r="CB103" s="1"/>
  <c r="BW103"/>
  <c r="BX103" s="1"/>
  <c r="BS103"/>
  <c r="BT103" s="1"/>
  <c r="BO103"/>
  <c r="BP103" s="1"/>
  <c r="BK103"/>
  <c r="BL103" s="1"/>
  <c r="BG103"/>
  <c r="BH103" s="1"/>
  <c r="CA102"/>
  <c r="CB102" s="1"/>
  <c r="BW102"/>
  <c r="BX102" s="1"/>
  <c r="BS102"/>
  <c r="BT102" s="1"/>
  <c r="BO102"/>
  <c r="BP102" s="1"/>
  <c r="BK102"/>
  <c r="BL102" s="1"/>
  <c r="BG102"/>
  <c r="BH102" s="1"/>
  <c r="CA101"/>
  <c r="CB101" s="1"/>
  <c r="BW101"/>
  <c r="BX101" s="1"/>
  <c r="BS101"/>
  <c r="BT101" s="1"/>
  <c r="BO101"/>
  <c r="BP101" s="1"/>
  <c r="BK101"/>
  <c r="BL101" s="1"/>
  <c r="BG101"/>
  <c r="BH101" s="1"/>
  <c r="CA100"/>
  <c r="CB100" s="1"/>
  <c r="BW100"/>
  <c r="BX100" s="1"/>
  <c r="BS100"/>
  <c r="BT100" s="1"/>
  <c r="BO100"/>
  <c r="BP100" s="1"/>
  <c r="BK100"/>
  <c r="BL100" s="1"/>
  <c r="BG100"/>
  <c r="BH100" s="1"/>
  <c r="CA99"/>
  <c r="CB99" s="1"/>
  <c r="BW99"/>
  <c r="BX99" s="1"/>
  <c r="BS99"/>
  <c r="BT99" s="1"/>
  <c r="BO99"/>
  <c r="BP99" s="1"/>
  <c r="BK99"/>
  <c r="BL99" s="1"/>
  <c r="BG99"/>
  <c r="BH99" s="1"/>
  <c r="CA98"/>
  <c r="CB98" s="1"/>
  <c r="BW98"/>
  <c r="BX98" s="1"/>
  <c r="BS98"/>
  <c r="BT98" s="1"/>
  <c r="BO98"/>
  <c r="BP98" s="1"/>
  <c r="BK98"/>
  <c r="BL98" s="1"/>
  <c r="BG98"/>
  <c r="BH98" s="1"/>
  <c r="CA97"/>
  <c r="CB97" s="1"/>
  <c r="BW97"/>
  <c r="BX97" s="1"/>
  <c r="BS97"/>
  <c r="BT97" s="1"/>
  <c r="BO97"/>
  <c r="BP97" s="1"/>
  <c r="BK97"/>
  <c r="BL97" s="1"/>
  <c r="BG97"/>
  <c r="BH97" s="1"/>
  <c r="CA96"/>
  <c r="CB96" s="1"/>
  <c r="BW96"/>
  <c r="BX96" s="1"/>
  <c r="BS96"/>
  <c r="BT96" s="1"/>
  <c r="BO96"/>
  <c r="BP96" s="1"/>
  <c r="BK96"/>
  <c r="BL96" s="1"/>
  <c r="BG96"/>
  <c r="BH96" s="1"/>
  <c r="CA95"/>
  <c r="CB95" s="1"/>
  <c r="BW95"/>
  <c r="BX95" s="1"/>
  <c r="BS95"/>
  <c r="BT95" s="1"/>
  <c r="BO95"/>
  <c r="BP95" s="1"/>
  <c r="BK95"/>
  <c r="BL95" s="1"/>
  <c r="BG95"/>
  <c r="BH95" s="1"/>
  <c r="CA94"/>
  <c r="CB94" s="1"/>
  <c r="BW94"/>
  <c r="BX94" s="1"/>
  <c r="BS94"/>
  <c r="BT94" s="1"/>
  <c r="BO94"/>
  <c r="BP94" s="1"/>
  <c r="BK94"/>
  <c r="BL94" s="1"/>
  <c r="BG94"/>
  <c r="BH94" s="1"/>
  <c r="CA93"/>
  <c r="CB93" s="1"/>
  <c r="BW93"/>
  <c r="BX93" s="1"/>
  <c r="BS93"/>
  <c r="BT93" s="1"/>
  <c r="BO93"/>
  <c r="BP93" s="1"/>
  <c r="BK93"/>
  <c r="BL93" s="1"/>
  <c r="BG93"/>
  <c r="BH93" s="1"/>
  <c r="CA92"/>
  <c r="CB92" s="1"/>
  <c r="BW92"/>
  <c r="BX92" s="1"/>
  <c r="BS92"/>
  <c r="BT92" s="1"/>
  <c r="BO92"/>
  <c r="BP92" s="1"/>
  <c r="BK92"/>
  <c r="BL92" s="1"/>
  <c r="BG92"/>
  <c r="BH92" s="1"/>
  <c r="CA91"/>
  <c r="CB91" s="1"/>
  <c r="BW91"/>
  <c r="BX91" s="1"/>
  <c r="BS91"/>
  <c r="BT91" s="1"/>
  <c r="BO91"/>
  <c r="BP91" s="1"/>
  <c r="BK91"/>
  <c r="BL91" s="1"/>
  <c r="BG91"/>
  <c r="BH91" s="1"/>
  <c r="CA90"/>
  <c r="CB90" s="1"/>
  <c r="BW90"/>
  <c r="BX90" s="1"/>
  <c r="BS90"/>
  <c r="BT90" s="1"/>
  <c r="BO90"/>
  <c r="BP90" s="1"/>
  <c r="BK90"/>
  <c r="BL90" s="1"/>
  <c r="BG90"/>
  <c r="BH90" s="1"/>
  <c r="CA89"/>
  <c r="CB89" s="1"/>
  <c r="BW89"/>
  <c r="BX89" s="1"/>
  <c r="BS89"/>
  <c r="BT89" s="1"/>
  <c r="BO89"/>
  <c r="BP89" s="1"/>
  <c r="BK89"/>
  <c r="BL89" s="1"/>
  <c r="BG89"/>
  <c r="BH89" s="1"/>
  <c r="CA88"/>
  <c r="CB88" s="1"/>
  <c r="BW88"/>
  <c r="BX88" s="1"/>
  <c r="BS88"/>
  <c r="BT88" s="1"/>
  <c r="BO88"/>
  <c r="BP88" s="1"/>
  <c r="BK88"/>
  <c r="BL88" s="1"/>
  <c r="BG88"/>
  <c r="BH88" s="1"/>
  <c r="CA87"/>
  <c r="CB87" s="1"/>
  <c r="BW87"/>
  <c r="BX87" s="1"/>
  <c r="BS87"/>
  <c r="BT87" s="1"/>
  <c r="BO87"/>
  <c r="BP87" s="1"/>
  <c r="BK87"/>
  <c r="BL87" s="1"/>
  <c r="BG87"/>
  <c r="BH87" s="1"/>
  <c r="CA86"/>
  <c r="CB86" s="1"/>
  <c r="BW86"/>
  <c r="BX86" s="1"/>
  <c r="BS86"/>
  <c r="BT86" s="1"/>
  <c r="BO86"/>
  <c r="BP86" s="1"/>
  <c r="BK86"/>
  <c r="BL86" s="1"/>
  <c r="BG86"/>
  <c r="BH86" s="1"/>
  <c r="CA85"/>
  <c r="CB85" s="1"/>
  <c r="BW85"/>
  <c r="BX85" s="1"/>
  <c r="BS85"/>
  <c r="BT85" s="1"/>
  <c r="BO85"/>
  <c r="BP85" s="1"/>
  <c r="BK85"/>
  <c r="BL85" s="1"/>
  <c r="BG85"/>
  <c r="BH85" s="1"/>
  <c r="CA84"/>
  <c r="CB84" s="1"/>
  <c r="BW84"/>
  <c r="BX84" s="1"/>
  <c r="BS84"/>
  <c r="BT84" s="1"/>
  <c r="BO84"/>
  <c r="BP84" s="1"/>
  <c r="BK84"/>
  <c r="BL84" s="1"/>
  <c r="BG84"/>
  <c r="BH84" s="1"/>
  <c r="CA83"/>
  <c r="CB83" s="1"/>
  <c r="BW83"/>
  <c r="BX83" s="1"/>
  <c r="BS83"/>
  <c r="BT83" s="1"/>
  <c r="BO83"/>
  <c r="BP83" s="1"/>
  <c r="BK83"/>
  <c r="BL83" s="1"/>
  <c r="BG83"/>
  <c r="BH83" s="1"/>
  <c r="CA82"/>
  <c r="CB82" s="1"/>
  <c r="BW82"/>
  <c r="BX82" s="1"/>
  <c r="BS82"/>
  <c r="BT82" s="1"/>
  <c r="BO82"/>
  <c r="BP82" s="1"/>
  <c r="BK82"/>
  <c r="BL82" s="1"/>
  <c r="BG82"/>
  <c r="BH82" s="1"/>
  <c r="CA81"/>
  <c r="CB81" s="1"/>
  <c r="BW81"/>
  <c r="BX81" s="1"/>
  <c r="BS81"/>
  <c r="BT81" s="1"/>
  <c r="BO81"/>
  <c r="BP81" s="1"/>
  <c r="BK81"/>
  <c r="BL81" s="1"/>
  <c r="BG81"/>
  <c r="BH81" s="1"/>
  <c r="CA80"/>
  <c r="CB80" s="1"/>
  <c r="BW80"/>
  <c r="BX80" s="1"/>
  <c r="BS80"/>
  <c r="BT80" s="1"/>
  <c r="BO80"/>
  <c r="BP80" s="1"/>
  <c r="BK80"/>
  <c r="BL80" s="1"/>
  <c r="BG80"/>
  <c r="BH80" s="1"/>
  <c r="CA79"/>
  <c r="CB79" s="1"/>
  <c r="BW79"/>
  <c r="BX79" s="1"/>
  <c r="BS79"/>
  <c r="BT79" s="1"/>
  <c r="BO79"/>
  <c r="BP79" s="1"/>
  <c r="BK79"/>
  <c r="BL79" s="1"/>
  <c r="BG79"/>
  <c r="BH79" s="1"/>
  <c r="CA78"/>
  <c r="CB78" s="1"/>
  <c r="BW78"/>
  <c r="BX78" s="1"/>
  <c r="BS78"/>
  <c r="BT78" s="1"/>
  <c r="BO78"/>
  <c r="BP78" s="1"/>
  <c r="BK78"/>
  <c r="BL78" s="1"/>
  <c r="BG78"/>
  <c r="BH78" s="1"/>
  <c r="CA77"/>
  <c r="CB77" s="1"/>
  <c r="BW77"/>
  <c r="BX77" s="1"/>
  <c r="BS77"/>
  <c r="BT77" s="1"/>
  <c r="BO77"/>
  <c r="BP77" s="1"/>
  <c r="BK77"/>
  <c r="BL77" s="1"/>
  <c r="BG77"/>
  <c r="BH77" s="1"/>
  <c r="CA76"/>
  <c r="CB76" s="1"/>
  <c r="BW76"/>
  <c r="BX76" s="1"/>
  <c r="BS76"/>
  <c r="BT76" s="1"/>
  <c r="BO76"/>
  <c r="BP76" s="1"/>
  <c r="BK76"/>
  <c r="BL76" s="1"/>
  <c r="BG76"/>
  <c r="BH76" s="1"/>
  <c r="BW75"/>
  <c r="BX75" s="1"/>
  <c r="BS75"/>
  <c r="BT75" s="1"/>
  <c r="BO75"/>
  <c r="BP75" s="1"/>
  <c r="BK75"/>
  <c r="BL75" s="1"/>
  <c r="BG75"/>
  <c r="BH75" s="1"/>
  <c r="BW74"/>
  <c r="BX74" s="1"/>
  <c r="BS74"/>
  <c r="BT74" s="1"/>
  <c r="BO74"/>
  <c r="BP74" s="1"/>
  <c r="BK74"/>
  <c r="BL74" s="1"/>
  <c r="BG74"/>
  <c r="BH74" s="1"/>
  <c r="CA73"/>
  <c r="CB73" s="1"/>
  <c r="BW73"/>
  <c r="BX73" s="1"/>
  <c r="BS73"/>
  <c r="BT73" s="1"/>
  <c r="BO73"/>
  <c r="BP73" s="1"/>
  <c r="BK73"/>
  <c r="BL73" s="1"/>
  <c r="BG73"/>
  <c r="BH73" s="1"/>
  <c r="CA72"/>
  <c r="CB72" s="1"/>
  <c r="BW72"/>
  <c r="BX72" s="1"/>
  <c r="BS72"/>
  <c r="BT72" s="1"/>
  <c r="BO72"/>
  <c r="BP72" s="1"/>
  <c r="BK72"/>
  <c r="BL72" s="1"/>
  <c r="BG72"/>
  <c r="BH72" s="1"/>
  <c r="CA71"/>
  <c r="CB71" s="1"/>
  <c r="BW71"/>
  <c r="BX71" s="1"/>
  <c r="BS71"/>
  <c r="BT71" s="1"/>
  <c r="BO71"/>
  <c r="BP71" s="1"/>
  <c r="BK71"/>
  <c r="BL71" s="1"/>
  <c r="BG71"/>
  <c r="BH71" s="1"/>
  <c r="CA70"/>
  <c r="CB70" s="1"/>
  <c r="BW70"/>
  <c r="BX70" s="1"/>
  <c r="BS70"/>
  <c r="BT70" s="1"/>
  <c r="BO70"/>
  <c r="BP70" s="1"/>
  <c r="BL70"/>
  <c r="BK70"/>
  <c r="BH70"/>
  <c r="BG70"/>
  <c r="CB69"/>
  <c r="CA69"/>
  <c r="BX69"/>
  <c r="BW69"/>
  <c r="BT69"/>
  <c r="BS69"/>
  <c r="BP69"/>
  <c r="BO69"/>
  <c r="BL69"/>
  <c r="BK69"/>
  <c r="BH69"/>
  <c r="BG69"/>
  <c r="CB68"/>
  <c r="CA68"/>
  <c r="BX68"/>
  <c r="BW68"/>
  <c r="BT68"/>
  <c r="BS68"/>
  <c r="BP68"/>
  <c r="BO68"/>
  <c r="BL68"/>
  <c r="BK68"/>
  <c r="BH68"/>
  <c r="BG68"/>
  <c r="CB67"/>
  <c r="CA67"/>
  <c r="BX67"/>
  <c r="BW67"/>
  <c r="BT67"/>
  <c r="BS67"/>
  <c r="BP67"/>
  <c r="BO67"/>
  <c r="BL67"/>
  <c r="BK67"/>
  <c r="BH67"/>
  <c r="BG67"/>
  <c r="CB66"/>
  <c r="CA66"/>
  <c r="BX66"/>
  <c r="BW66"/>
  <c r="BT66"/>
  <c r="BS66"/>
  <c r="BP66"/>
  <c r="BO66"/>
  <c r="BL66"/>
  <c r="BK66"/>
  <c r="BH66"/>
  <c r="BG66"/>
  <c r="CB65"/>
  <c r="CA65"/>
  <c r="BX65"/>
  <c r="BW65"/>
  <c r="BT65"/>
  <c r="BS65"/>
  <c r="BP65"/>
  <c r="BO65"/>
  <c r="BL65"/>
  <c r="BK65"/>
  <c r="BH65"/>
  <c r="BG65"/>
  <c r="CB64"/>
  <c r="CA64"/>
  <c r="BX64"/>
  <c r="BW64"/>
  <c r="BT64"/>
  <c r="BS64"/>
  <c r="BP64"/>
  <c r="BO64"/>
  <c r="BL64"/>
  <c r="BK64"/>
  <c r="BH64"/>
  <c r="BG64"/>
  <c r="CB63"/>
  <c r="CA63"/>
  <c r="BX63"/>
  <c r="BW63"/>
  <c r="BT63"/>
  <c r="BS63"/>
  <c r="BP63"/>
  <c r="BO63"/>
  <c r="BL63"/>
  <c r="BK63"/>
  <c r="BH63"/>
  <c r="BG63"/>
  <c r="CB62"/>
  <c r="CA62"/>
  <c r="BX62"/>
  <c r="BW62"/>
  <c r="BT62"/>
  <c r="BS62"/>
  <c r="BP62"/>
  <c r="BO62"/>
  <c r="BL62"/>
  <c r="BK62"/>
  <c r="BH62"/>
  <c r="BG62"/>
  <c r="CB61"/>
  <c r="CA61"/>
  <c r="BX61"/>
  <c r="BW61"/>
  <c r="BT61"/>
  <c r="BS61"/>
  <c r="BP61"/>
  <c r="BO61"/>
  <c r="BL61"/>
  <c r="BK61"/>
  <c r="BH61"/>
  <c r="BG61"/>
  <c r="CB60"/>
  <c r="CA60"/>
  <c r="BX60"/>
  <c r="BW60"/>
  <c r="BT60"/>
  <c r="BS60"/>
  <c r="BP60"/>
  <c r="BO60"/>
  <c r="BL60"/>
  <c r="BK60"/>
  <c r="BH60"/>
  <c r="BG60"/>
  <c r="CB59"/>
  <c r="CA59"/>
  <c r="BX59"/>
  <c r="BW59"/>
  <c r="BT59"/>
  <c r="BS59"/>
  <c r="BP59"/>
  <c r="BO59"/>
  <c r="BL59"/>
  <c r="BK59"/>
  <c r="BH59"/>
  <c r="BG59"/>
  <c r="CB58"/>
  <c r="CA58"/>
  <c r="BX58"/>
  <c r="BW58"/>
  <c r="BT58"/>
  <c r="BS58"/>
  <c r="BP58"/>
  <c r="BO58"/>
  <c r="BL58"/>
  <c r="BK58"/>
  <c r="BH58"/>
  <c r="BG58"/>
  <c r="CB57"/>
  <c r="CA57"/>
  <c r="BX57"/>
  <c r="BW57"/>
  <c r="BT57"/>
  <c r="BS57"/>
  <c r="BP57"/>
  <c r="BO57"/>
  <c r="BL57"/>
  <c r="BK57"/>
  <c r="BH57"/>
  <c r="BG57"/>
  <c r="CB56"/>
  <c r="CA56"/>
  <c r="BX56"/>
  <c r="BW56"/>
  <c r="BT56"/>
  <c r="BS56"/>
  <c r="BP56"/>
  <c r="BO56"/>
  <c r="BL56"/>
  <c r="BK56"/>
  <c r="BH56"/>
  <c r="BG56"/>
  <c r="CB55"/>
  <c r="CA55"/>
  <c r="BX55"/>
  <c r="BW55"/>
  <c r="BT55"/>
  <c r="BS55"/>
  <c r="BP55"/>
  <c r="BO55"/>
  <c r="BL55"/>
  <c r="BK55"/>
  <c r="BH55"/>
  <c r="BG55"/>
  <c r="CB54"/>
  <c r="CA54"/>
  <c r="BX54"/>
  <c r="BW54"/>
  <c r="BT54"/>
  <c r="BS54"/>
  <c r="BP54"/>
  <c r="BO54"/>
  <c r="BL54"/>
  <c r="BK54"/>
  <c r="BH54"/>
  <c r="BG54"/>
  <c r="CB53"/>
  <c r="CA53"/>
  <c r="BX53"/>
  <c r="BW53"/>
  <c r="BT53"/>
  <c r="BS53"/>
  <c r="BP53"/>
  <c r="BO53"/>
  <c r="BL53"/>
  <c r="BK53"/>
  <c r="BH53"/>
  <c r="BG53"/>
  <c r="CB52"/>
  <c r="CA52"/>
  <c r="BX52"/>
  <c r="BW52"/>
  <c r="BT52"/>
  <c r="BS52"/>
  <c r="BP52"/>
  <c r="BO52"/>
  <c r="BL52"/>
  <c r="BK52"/>
  <c r="BH52"/>
  <c r="BG52"/>
  <c r="CB51"/>
  <c r="CA51"/>
  <c r="BX51"/>
  <c r="BW51"/>
  <c r="BT51"/>
  <c r="BS51"/>
  <c r="BP51"/>
  <c r="BO51"/>
  <c r="BL51"/>
  <c r="BK51"/>
  <c r="BH51"/>
  <c r="BG51"/>
  <c r="CB50"/>
  <c r="CA50"/>
  <c r="BX50"/>
  <c r="BW50"/>
  <c r="BT50"/>
  <c r="BS50"/>
  <c r="BP50"/>
  <c r="BO50"/>
  <c r="BL50"/>
  <c r="BK50"/>
  <c r="BH50"/>
  <c r="BG50"/>
  <c r="CB49"/>
  <c r="CA49"/>
  <c r="BX49"/>
  <c r="BW49"/>
  <c r="BT49"/>
  <c r="BS49"/>
  <c r="BP49"/>
  <c r="BO49"/>
  <c r="BL49"/>
  <c r="BK49"/>
  <c r="BH49"/>
  <c r="BG49"/>
  <c r="CB48"/>
  <c r="CA48"/>
  <c r="BX48"/>
  <c r="BW48"/>
  <c r="BT48"/>
  <c r="BS48"/>
  <c r="BP48"/>
  <c r="BO48"/>
  <c r="BL48"/>
  <c r="BK48"/>
  <c r="BH48"/>
  <c r="BG48"/>
  <c r="CB47"/>
  <c r="CA47"/>
  <c r="BX47"/>
  <c r="BW47"/>
  <c r="BT47"/>
  <c r="BS47"/>
  <c r="BP47"/>
  <c r="BO47"/>
  <c r="BL47"/>
  <c r="BK47"/>
  <c r="BH47"/>
  <c r="BG47"/>
  <c r="CB46"/>
  <c r="CA46"/>
  <c r="BX46"/>
  <c r="BW46"/>
  <c r="BT46"/>
  <c r="BS46"/>
  <c r="BP46"/>
  <c r="BO46"/>
  <c r="BL46"/>
  <c r="BK46"/>
  <c r="BH46"/>
  <c r="BG46"/>
  <c r="CB45"/>
  <c r="CA45"/>
  <c r="BX45"/>
  <c r="BW45"/>
  <c r="BT45"/>
  <c r="BS45"/>
  <c r="BP45"/>
  <c r="BO45"/>
  <c r="BL45"/>
  <c r="BK45"/>
  <c r="BH45"/>
  <c r="BG45"/>
  <c r="CB44"/>
  <c r="CA44"/>
  <c r="BX44"/>
  <c r="BW44"/>
  <c r="BT44"/>
  <c r="BS44"/>
  <c r="BP44"/>
  <c r="BO44"/>
  <c r="BL44"/>
  <c r="BK44"/>
  <c r="BH44"/>
  <c r="BG44"/>
  <c r="CB43"/>
  <c r="CA43"/>
  <c r="BX43"/>
  <c r="BW43"/>
  <c r="BT43"/>
  <c r="BS43"/>
  <c r="BP43"/>
  <c r="BO43"/>
  <c r="BL43"/>
  <c r="BK43"/>
  <c r="BH43"/>
  <c r="BG43"/>
  <c r="CB42"/>
  <c r="CA42"/>
  <c r="BX42"/>
  <c r="BW42"/>
  <c r="BT42"/>
  <c r="BS42"/>
  <c r="BP42"/>
  <c r="BO42"/>
  <c r="BL42"/>
  <c r="BK42"/>
  <c r="BH42"/>
  <c r="BG42"/>
  <c r="CB41"/>
  <c r="CA41"/>
  <c r="BX41"/>
  <c r="BW41"/>
  <c r="BT41"/>
  <c r="BS41"/>
  <c r="BP41"/>
  <c r="BO41"/>
  <c r="BL41"/>
  <c r="BK41"/>
  <c r="BH41"/>
  <c r="BG41"/>
  <c r="CB40"/>
  <c r="CA40"/>
  <c r="BX40"/>
  <c r="BW40"/>
  <c r="BT40"/>
  <c r="BS40"/>
  <c r="BP40"/>
  <c r="BO40"/>
  <c r="BL40"/>
  <c r="BK40"/>
  <c r="BH40"/>
  <c r="BG40"/>
  <c r="CB39"/>
  <c r="CA39"/>
  <c r="BX39"/>
  <c r="BW39"/>
  <c r="BT39"/>
  <c r="BS39"/>
  <c r="BP39"/>
  <c r="BO39"/>
  <c r="BL39"/>
  <c r="BK39"/>
  <c r="BH39"/>
  <c r="BG39"/>
  <c r="CB38"/>
  <c r="CA38"/>
  <c r="BX38"/>
  <c r="BW38"/>
  <c r="BT38"/>
  <c r="BS38"/>
  <c r="BP38"/>
  <c r="BO38"/>
  <c r="BL38"/>
  <c r="BK38"/>
  <c r="BH38"/>
  <c r="BG38"/>
  <c r="CB37"/>
  <c r="CA37"/>
  <c r="BX37"/>
  <c r="BW37"/>
  <c r="BT37"/>
  <c r="BS37"/>
  <c r="BP37"/>
  <c r="BO37"/>
  <c r="BL37"/>
  <c r="BK37"/>
  <c r="BH37"/>
  <c r="BG37"/>
  <c r="CA36"/>
  <c r="CB36" s="1"/>
  <c r="BW36"/>
  <c r="BX36" s="1"/>
  <c r="BS36"/>
  <c r="BT36" s="1"/>
  <c r="BO36"/>
  <c r="BP36" s="1"/>
  <c r="BK36"/>
  <c r="BL36" s="1"/>
  <c r="BG36"/>
  <c r="BH36" s="1"/>
  <c r="CA35"/>
  <c r="CB35" s="1"/>
  <c r="BW35"/>
  <c r="BX35" s="1"/>
  <c r="BS35"/>
  <c r="BT35" s="1"/>
  <c r="BO35"/>
  <c r="BP35" s="1"/>
  <c r="BK35"/>
  <c r="BL35" s="1"/>
  <c r="BG35"/>
  <c r="BH35" s="1"/>
  <c r="CA34"/>
  <c r="CB34" s="1"/>
  <c r="BW34"/>
  <c r="BX34" s="1"/>
  <c r="BS34"/>
  <c r="BT34" s="1"/>
  <c r="BO34"/>
  <c r="BP34" s="1"/>
  <c r="BK34"/>
  <c r="BL34" s="1"/>
  <c r="BG34"/>
  <c r="BH34" s="1"/>
  <c r="CA33"/>
  <c r="CB33" s="1"/>
  <c r="BW33"/>
  <c r="BX33" s="1"/>
  <c r="BS33"/>
  <c r="BT33" s="1"/>
  <c r="BO33"/>
  <c r="BP33" s="1"/>
  <c r="BK33"/>
  <c r="BL33" s="1"/>
  <c r="BG33"/>
  <c r="BH33" s="1"/>
  <c r="CA32"/>
  <c r="CB32" s="1"/>
  <c r="BW32"/>
  <c r="BX32" s="1"/>
  <c r="BS32"/>
  <c r="BT32" s="1"/>
  <c r="BO32"/>
  <c r="BP32" s="1"/>
  <c r="BK32"/>
  <c r="BL32" s="1"/>
  <c r="BG32"/>
  <c r="BH32" s="1"/>
  <c r="CA31"/>
  <c r="CB31" s="1"/>
  <c r="BW31"/>
  <c r="BX31" s="1"/>
  <c r="BS31"/>
  <c r="BT31" s="1"/>
  <c r="BO31"/>
  <c r="BP31" s="1"/>
  <c r="BK31"/>
  <c r="BL31" s="1"/>
  <c r="BG31"/>
  <c r="BH31" s="1"/>
  <c r="CA30"/>
  <c r="CB30" s="1"/>
  <c r="BW30"/>
  <c r="BX30" s="1"/>
  <c r="BS30"/>
  <c r="BT30" s="1"/>
  <c r="BO30"/>
  <c r="BP30" s="1"/>
  <c r="BK30"/>
  <c r="BL30" s="1"/>
  <c r="BG30"/>
  <c r="BH30" s="1"/>
  <c r="CA29"/>
  <c r="CB29" s="1"/>
  <c r="BW29"/>
  <c r="BX29" s="1"/>
  <c r="BS29"/>
  <c r="BT29" s="1"/>
  <c r="BO29"/>
  <c r="BP29" s="1"/>
  <c r="BK29"/>
  <c r="BL29" s="1"/>
  <c r="BG29"/>
  <c r="BH29" s="1"/>
  <c r="CA28"/>
  <c r="CB28" s="1"/>
  <c r="BW28"/>
  <c r="BX28" s="1"/>
  <c r="BS28"/>
  <c r="BT28" s="1"/>
  <c r="BO28"/>
  <c r="BP28" s="1"/>
  <c r="BK28"/>
  <c r="BL28" s="1"/>
  <c r="BG28"/>
  <c r="BH28" s="1"/>
  <c r="CA27"/>
  <c r="CB27" s="1"/>
  <c r="BW27"/>
  <c r="BX27" s="1"/>
  <c r="BS27"/>
  <c r="BT27" s="1"/>
  <c r="BO27"/>
  <c r="BP27" s="1"/>
  <c r="BK27"/>
  <c r="BL27" s="1"/>
  <c r="BG27"/>
  <c r="BH27" s="1"/>
  <c r="CA26"/>
  <c r="CB26" s="1"/>
  <c r="BW26"/>
  <c r="BX26" s="1"/>
  <c r="BS26"/>
  <c r="BT26" s="1"/>
  <c r="BO26"/>
  <c r="BP26" s="1"/>
  <c r="BK26"/>
  <c r="BL26" s="1"/>
  <c r="BG26"/>
  <c r="BH26" s="1"/>
  <c r="CA25"/>
  <c r="CB25" s="1"/>
  <c r="BW25"/>
  <c r="BX25" s="1"/>
  <c r="BS25"/>
  <c r="BT25" s="1"/>
  <c r="BO25"/>
  <c r="BP25" s="1"/>
  <c r="BK25"/>
  <c r="BL25" s="1"/>
  <c r="BG25"/>
  <c r="BH25" s="1"/>
  <c r="CA24"/>
  <c r="CB24" s="1"/>
  <c r="BW24"/>
  <c r="BX24" s="1"/>
  <c r="BS24"/>
  <c r="BT24" s="1"/>
  <c r="BO24"/>
  <c r="BP24" s="1"/>
  <c r="BK24"/>
  <c r="BL24" s="1"/>
  <c r="BG24"/>
  <c r="BH24" s="1"/>
  <c r="CA23"/>
  <c r="CB23" s="1"/>
  <c r="BW23"/>
  <c r="BX23" s="1"/>
  <c r="BS23"/>
  <c r="BT23" s="1"/>
  <c r="BO23"/>
  <c r="BP23" s="1"/>
  <c r="BK23"/>
  <c r="BL23" s="1"/>
  <c r="BG23"/>
  <c r="BH23" s="1"/>
  <c r="CA22"/>
  <c r="CB22" s="1"/>
  <c r="BW22"/>
  <c r="BX22" s="1"/>
  <c r="BS22"/>
  <c r="BT22" s="1"/>
  <c r="BO22"/>
  <c r="BP22" s="1"/>
  <c r="BK22"/>
  <c r="BL22" s="1"/>
  <c r="BG22"/>
  <c r="BH22" s="1"/>
  <c r="BW21"/>
  <c r="BX21" s="1"/>
  <c r="BS21"/>
  <c r="BT21" s="1"/>
  <c r="BO21"/>
  <c r="BP21" s="1"/>
  <c r="BK21"/>
  <c r="BL21" s="1"/>
  <c r="BG21"/>
  <c r="CA21" s="1"/>
  <c r="CB21" s="1"/>
  <c r="BW20"/>
  <c r="BX20" s="1"/>
  <c r="BS20"/>
  <c r="BT20" s="1"/>
  <c r="BO20"/>
  <c r="BP20" s="1"/>
  <c r="BK20"/>
  <c r="BL20" s="1"/>
  <c r="BG20"/>
  <c r="CA20" s="1"/>
  <c r="CB20" s="1"/>
  <c r="BW19"/>
  <c r="BX19" s="1"/>
  <c r="BS19"/>
  <c r="BT19" s="1"/>
  <c r="BO19"/>
  <c r="BP19" s="1"/>
  <c r="BK19"/>
  <c r="BL19" s="1"/>
  <c r="BG19"/>
  <c r="CA19" s="1"/>
  <c r="CB19" s="1"/>
  <c r="BW18"/>
  <c r="BX18" s="1"/>
  <c r="BS18"/>
  <c r="BT18" s="1"/>
  <c r="BO18"/>
  <c r="BP18" s="1"/>
  <c r="BK18"/>
  <c r="BL18" s="1"/>
  <c r="BG18"/>
  <c r="CA18" s="1"/>
  <c r="CB18" s="1"/>
  <c r="BW17"/>
  <c r="BX17" s="1"/>
  <c r="BS17"/>
  <c r="BT17" s="1"/>
  <c r="BO17"/>
  <c r="BP17" s="1"/>
  <c r="BK17"/>
  <c r="BL17" s="1"/>
  <c r="BG17"/>
  <c r="CA17" s="1"/>
  <c r="CB17" s="1"/>
  <c r="BW16"/>
  <c r="BX16" s="1"/>
  <c r="BS16"/>
  <c r="BT16" s="1"/>
  <c r="BO16"/>
  <c r="BP16" s="1"/>
  <c r="BK16"/>
  <c r="BL16" s="1"/>
  <c r="BG16"/>
  <c r="CA16" s="1"/>
  <c r="CB16" s="1"/>
  <c r="BW15"/>
  <c r="BX15" s="1"/>
  <c r="BS15"/>
  <c r="BT15" s="1"/>
  <c r="BO15"/>
  <c r="BP15" s="1"/>
  <c r="BK15"/>
  <c r="BL15" s="1"/>
  <c r="BG15"/>
  <c r="CA15" s="1"/>
  <c r="CB15" s="1"/>
  <c r="BW14"/>
  <c r="BX14" s="1"/>
  <c r="BS14"/>
  <c r="BT14" s="1"/>
  <c r="BO14"/>
  <c r="BP14" s="1"/>
  <c r="BK14"/>
  <c r="BL14" s="1"/>
  <c r="BG14"/>
  <c r="CA14" s="1"/>
  <c r="CB14" s="1"/>
  <c r="BW13"/>
  <c r="BX13" s="1"/>
  <c r="BS13"/>
  <c r="BT13" s="1"/>
  <c r="BO13"/>
  <c r="BP13" s="1"/>
  <c r="BK13"/>
  <c r="BL13" s="1"/>
  <c r="BG13"/>
  <c r="CA13" s="1"/>
  <c r="CB13" s="1"/>
  <c r="BB112"/>
  <c r="BC112" s="1"/>
  <c r="AX112"/>
  <c r="AY112" s="1"/>
  <c r="AT112"/>
  <c r="AU112" s="1"/>
  <c r="AP112"/>
  <c r="AQ112" s="1"/>
  <c r="AL112"/>
  <c r="AM112" s="1"/>
  <c r="AH112"/>
  <c r="AI112" s="1"/>
  <c r="BB111"/>
  <c r="BC111" s="1"/>
  <c r="AX111"/>
  <c r="AY111" s="1"/>
  <c r="AT111"/>
  <c r="AU111" s="1"/>
  <c r="AP111"/>
  <c r="AQ111" s="1"/>
  <c r="AL111"/>
  <c r="AM111" s="1"/>
  <c r="AH111"/>
  <c r="AI111" s="1"/>
  <c r="BB110"/>
  <c r="BC110" s="1"/>
  <c r="AX110"/>
  <c r="AY110" s="1"/>
  <c r="AT110"/>
  <c r="AU110" s="1"/>
  <c r="AP110"/>
  <c r="AQ110" s="1"/>
  <c r="AL110"/>
  <c r="AM110" s="1"/>
  <c r="AH110"/>
  <c r="AI110" s="1"/>
  <c r="BB109"/>
  <c r="BC109" s="1"/>
  <c r="AX109"/>
  <c r="AY109" s="1"/>
  <c r="AT109"/>
  <c r="AU109" s="1"/>
  <c r="AP109"/>
  <c r="AQ109" s="1"/>
  <c r="AL109"/>
  <c r="AM109" s="1"/>
  <c r="AH109"/>
  <c r="AI109" s="1"/>
  <c r="BB108"/>
  <c r="BC108" s="1"/>
  <c r="AX108"/>
  <c r="AY108" s="1"/>
  <c r="AT108"/>
  <c r="AU108" s="1"/>
  <c r="AP108"/>
  <c r="AQ108" s="1"/>
  <c r="AL108"/>
  <c r="AM108" s="1"/>
  <c r="AH108"/>
  <c r="AI108" s="1"/>
  <c r="BB107"/>
  <c r="BC107" s="1"/>
  <c r="AX107"/>
  <c r="AY107" s="1"/>
  <c r="AT107"/>
  <c r="AU107" s="1"/>
  <c r="AP107"/>
  <c r="AQ107" s="1"/>
  <c r="AL107"/>
  <c r="AM107" s="1"/>
  <c r="AH107"/>
  <c r="AI107" s="1"/>
  <c r="BB106"/>
  <c r="BC106" s="1"/>
  <c r="AX106"/>
  <c r="AY106" s="1"/>
  <c r="AT106"/>
  <c r="AU106" s="1"/>
  <c r="AP106"/>
  <c r="AQ106" s="1"/>
  <c r="AL106"/>
  <c r="AM106" s="1"/>
  <c r="AH106"/>
  <c r="AI106" s="1"/>
  <c r="BB105"/>
  <c r="BC105" s="1"/>
  <c r="AX105"/>
  <c r="AY105" s="1"/>
  <c r="AT105"/>
  <c r="AU105" s="1"/>
  <c r="AP105"/>
  <c r="AQ105" s="1"/>
  <c r="AL105"/>
  <c r="AM105" s="1"/>
  <c r="AH105"/>
  <c r="AI105" s="1"/>
  <c r="BB104"/>
  <c r="BC104" s="1"/>
  <c r="AX104"/>
  <c r="AY104" s="1"/>
  <c r="AT104"/>
  <c r="AU104" s="1"/>
  <c r="AP104"/>
  <c r="AQ104" s="1"/>
  <c r="AL104"/>
  <c r="AM104" s="1"/>
  <c r="AH104"/>
  <c r="AI104" s="1"/>
  <c r="BB103"/>
  <c r="BC103" s="1"/>
  <c r="AX103"/>
  <c r="AY103" s="1"/>
  <c r="AT103"/>
  <c r="AU103" s="1"/>
  <c r="AP103"/>
  <c r="AQ103" s="1"/>
  <c r="AL103"/>
  <c r="AM103" s="1"/>
  <c r="AH103"/>
  <c r="AI103" s="1"/>
  <c r="BB102"/>
  <c r="BC102" s="1"/>
  <c r="AX102"/>
  <c r="AY102" s="1"/>
  <c r="AT102"/>
  <c r="AU102" s="1"/>
  <c r="AP102"/>
  <c r="AQ102" s="1"/>
  <c r="AL102"/>
  <c r="AM102" s="1"/>
  <c r="AH102"/>
  <c r="AI102" s="1"/>
  <c r="BB101"/>
  <c r="BC101" s="1"/>
  <c r="AX101"/>
  <c r="AY101" s="1"/>
  <c r="AT101"/>
  <c r="AU101" s="1"/>
  <c r="AP101"/>
  <c r="AQ101" s="1"/>
  <c r="AL101"/>
  <c r="AM101" s="1"/>
  <c r="AH101"/>
  <c r="AI101" s="1"/>
  <c r="BB100"/>
  <c r="BC100" s="1"/>
  <c r="AX100"/>
  <c r="AY100" s="1"/>
  <c r="AT100"/>
  <c r="AU100" s="1"/>
  <c r="AP100"/>
  <c r="AQ100" s="1"/>
  <c r="AL100"/>
  <c r="AM100" s="1"/>
  <c r="AH100"/>
  <c r="AI100" s="1"/>
  <c r="BB99"/>
  <c r="BC99" s="1"/>
  <c r="AX99"/>
  <c r="AY99" s="1"/>
  <c r="AT99"/>
  <c r="AU99" s="1"/>
  <c r="AP99"/>
  <c r="AQ99" s="1"/>
  <c r="AL99"/>
  <c r="AM99" s="1"/>
  <c r="AH99"/>
  <c r="AI99" s="1"/>
  <c r="BB98"/>
  <c r="BC98" s="1"/>
  <c r="AX98"/>
  <c r="AY98" s="1"/>
  <c r="AT98"/>
  <c r="AU98" s="1"/>
  <c r="AP98"/>
  <c r="AQ98" s="1"/>
  <c r="AL98"/>
  <c r="AM98" s="1"/>
  <c r="AH98"/>
  <c r="AI98" s="1"/>
  <c r="BB97"/>
  <c r="BC97" s="1"/>
  <c r="AX97"/>
  <c r="AY97" s="1"/>
  <c r="AT97"/>
  <c r="AU97" s="1"/>
  <c r="AP97"/>
  <c r="AQ97" s="1"/>
  <c r="AL97"/>
  <c r="AM97" s="1"/>
  <c r="AH97"/>
  <c r="AI97" s="1"/>
  <c r="BB96"/>
  <c r="BC96" s="1"/>
  <c r="AX96"/>
  <c r="AY96" s="1"/>
  <c r="AT96"/>
  <c r="AU96" s="1"/>
  <c r="AP96"/>
  <c r="AQ96" s="1"/>
  <c r="AL96"/>
  <c r="AM96" s="1"/>
  <c r="AH96"/>
  <c r="AI96" s="1"/>
  <c r="BB95"/>
  <c r="BC95" s="1"/>
  <c r="AX95"/>
  <c r="AY95" s="1"/>
  <c r="AT95"/>
  <c r="AU95" s="1"/>
  <c r="AP95"/>
  <c r="AQ95" s="1"/>
  <c r="AL95"/>
  <c r="AM95" s="1"/>
  <c r="AH95"/>
  <c r="AI95" s="1"/>
  <c r="BB94"/>
  <c r="BC94" s="1"/>
  <c r="AX94"/>
  <c r="AY94" s="1"/>
  <c r="AT94"/>
  <c r="AU94" s="1"/>
  <c r="AP94"/>
  <c r="AQ94" s="1"/>
  <c r="AL94"/>
  <c r="AM94" s="1"/>
  <c r="AH94"/>
  <c r="AI94" s="1"/>
  <c r="BB93"/>
  <c r="BC93" s="1"/>
  <c r="AX93"/>
  <c r="AY93" s="1"/>
  <c r="AT93"/>
  <c r="AU93" s="1"/>
  <c r="AP93"/>
  <c r="AQ93" s="1"/>
  <c r="AL93"/>
  <c r="AM93" s="1"/>
  <c r="AH93"/>
  <c r="AI93" s="1"/>
  <c r="BB92"/>
  <c r="BC92" s="1"/>
  <c r="AX92"/>
  <c r="AY92" s="1"/>
  <c r="AT92"/>
  <c r="AU92" s="1"/>
  <c r="AP92"/>
  <c r="AQ92" s="1"/>
  <c r="AL92"/>
  <c r="AM92" s="1"/>
  <c r="AH92"/>
  <c r="AI92" s="1"/>
  <c r="BB91"/>
  <c r="BC91" s="1"/>
  <c r="AX91"/>
  <c r="AY91" s="1"/>
  <c r="AT91"/>
  <c r="AU91" s="1"/>
  <c r="AP91"/>
  <c r="AQ91" s="1"/>
  <c r="AL91"/>
  <c r="AM91" s="1"/>
  <c r="AH91"/>
  <c r="AI91" s="1"/>
  <c r="BB90"/>
  <c r="BC90" s="1"/>
  <c r="AX90"/>
  <c r="AY90" s="1"/>
  <c r="AT90"/>
  <c r="AU90" s="1"/>
  <c r="AP90"/>
  <c r="AQ90" s="1"/>
  <c r="AL90"/>
  <c r="AM90" s="1"/>
  <c r="AH90"/>
  <c r="AI90" s="1"/>
  <c r="BB89"/>
  <c r="BC89" s="1"/>
  <c r="AX89"/>
  <c r="AY89" s="1"/>
  <c r="AT89"/>
  <c r="AU89" s="1"/>
  <c r="AP89"/>
  <c r="AQ89" s="1"/>
  <c r="AL89"/>
  <c r="AM89" s="1"/>
  <c r="AH89"/>
  <c r="AI89" s="1"/>
  <c r="BB88"/>
  <c r="BC88" s="1"/>
  <c r="AX88"/>
  <c r="AY88" s="1"/>
  <c r="AT88"/>
  <c r="AU88" s="1"/>
  <c r="AP88"/>
  <c r="AQ88" s="1"/>
  <c r="AL88"/>
  <c r="AM88" s="1"/>
  <c r="AH88"/>
  <c r="AI88" s="1"/>
  <c r="BB87"/>
  <c r="BC87" s="1"/>
  <c r="AX87"/>
  <c r="AY87" s="1"/>
  <c r="AT87"/>
  <c r="AU87" s="1"/>
  <c r="AP87"/>
  <c r="AQ87" s="1"/>
  <c r="AL87"/>
  <c r="AM87" s="1"/>
  <c r="AH87"/>
  <c r="AI87" s="1"/>
  <c r="BB86"/>
  <c r="BC86" s="1"/>
  <c r="AX86"/>
  <c r="AY86" s="1"/>
  <c r="AT86"/>
  <c r="AU86" s="1"/>
  <c r="AP86"/>
  <c r="AQ86" s="1"/>
  <c r="AL86"/>
  <c r="AM86" s="1"/>
  <c r="AH86"/>
  <c r="AI86" s="1"/>
  <c r="BB85"/>
  <c r="BC85" s="1"/>
  <c r="AX85"/>
  <c r="AY85" s="1"/>
  <c r="AT85"/>
  <c r="AU85" s="1"/>
  <c r="AP85"/>
  <c r="AQ85" s="1"/>
  <c r="AL85"/>
  <c r="AM85" s="1"/>
  <c r="AH85"/>
  <c r="AI85" s="1"/>
  <c r="BB84"/>
  <c r="BC84" s="1"/>
  <c r="AX84"/>
  <c r="AY84" s="1"/>
  <c r="AT84"/>
  <c r="AU84" s="1"/>
  <c r="AP84"/>
  <c r="AQ84" s="1"/>
  <c r="AL84"/>
  <c r="AM84" s="1"/>
  <c r="AH84"/>
  <c r="AI84" s="1"/>
  <c r="BB83"/>
  <c r="BC83" s="1"/>
  <c r="AX83"/>
  <c r="AY83" s="1"/>
  <c r="AT83"/>
  <c r="AU83" s="1"/>
  <c r="AP83"/>
  <c r="AQ83" s="1"/>
  <c r="AL83"/>
  <c r="AM83" s="1"/>
  <c r="AH83"/>
  <c r="AI83" s="1"/>
  <c r="BB82"/>
  <c r="BC82" s="1"/>
  <c r="AX82"/>
  <c r="AY82" s="1"/>
  <c r="AT82"/>
  <c r="AU82" s="1"/>
  <c r="AP82"/>
  <c r="AQ82" s="1"/>
  <c r="AL82"/>
  <c r="AM82" s="1"/>
  <c r="AH82"/>
  <c r="AI82" s="1"/>
  <c r="BB81"/>
  <c r="BC81" s="1"/>
  <c r="AX81"/>
  <c r="AY81" s="1"/>
  <c r="AT81"/>
  <c r="AU81" s="1"/>
  <c r="AP81"/>
  <c r="AQ81" s="1"/>
  <c r="AL81"/>
  <c r="AM81" s="1"/>
  <c r="AH81"/>
  <c r="AI81" s="1"/>
  <c r="BB80"/>
  <c r="BC80" s="1"/>
  <c r="AX80"/>
  <c r="AY80" s="1"/>
  <c r="AT80"/>
  <c r="AU80" s="1"/>
  <c r="AP80"/>
  <c r="AQ80" s="1"/>
  <c r="AL80"/>
  <c r="AM80" s="1"/>
  <c r="AH80"/>
  <c r="AI80" s="1"/>
  <c r="BB79"/>
  <c r="BC79" s="1"/>
  <c r="AX79"/>
  <c r="AY79" s="1"/>
  <c r="AT79"/>
  <c r="AU79" s="1"/>
  <c r="AP79"/>
  <c r="AQ79" s="1"/>
  <c r="AL79"/>
  <c r="AM79" s="1"/>
  <c r="AH79"/>
  <c r="AI79" s="1"/>
  <c r="BB78"/>
  <c r="BC78" s="1"/>
  <c r="AX78"/>
  <c r="AY78" s="1"/>
  <c r="AT78"/>
  <c r="AU78" s="1"/>
  <c r="AP78"/>
  <c r="AQ78" s="1"/>
  <c r="AL78"/>
  <c r="AM78" s="1"/>
  <c r="AH78"/>
  <c r="AI78" s="1"/>
  <c r="BB77"/>
  <c r="BC77" s="1"/>
  <c r="AX77"/>
  <c r="AY77" s="1"/>
  <c r="AT77"/>
  <c r="AU77" s="1"/>
  <c r="AP77"/>
  <c r="AQ77" s="1"/>
  <c r="AL77"/>
  <c r="AM77" s="1"/>
  <c r="AH77"/>
  <c r="AI77" s="1"/>
  <c r="BB76"/>
  <c r="BC76" s="1"/>
  <c r="AX76"/>
  <c r="AY76" s="1"/>
  <c r="AT76"/>
  <c r="AU76" s="1"/>
  <c r="AP76"/>
  <c r="AQ76" s="1"/>
  <c r="AL76"/>
  <c r="AM76" s="1"/>
  <c r="AH76"/>
  <c r="AI76" s="1"/>
  <c r="AX75"/>
  <c r="AY75" s="1"/>
  <c r="AT75"/>
  <c r="AU75" s="1"/>
  <c r="AP75"/>
  <c r="AQ75" s="1"/>
  <c r="AL75"/>
  <c r="AM75" s="1"/>
  <c r="AH75"/>
  <c r="AI75" s="1"/>
  <c r="AX74"/>
  <c r="AY74" s="1"/>
  <c r="AT74"/>
  <c r="AU74" s="1"/>
  <c r="AP74"/>
  <c r="AQ74" s="1"/>
  <c r="AL74"/>
  <c r="AM74" s="1"/>
  <c r="AH74"/>
  <c r="AI74" s="1"/>
  <c r="BB73"/>
  <c r="BC73" s="1"/>
  <c r="AX73"/>
  <c r="AY73" s="1"/>
  <c r="AT73"/>
  <c r="AU73" s="1"/>
  <c r="AP73"/>
  <c r="AQ73" s="1"/>
  <c r="AL73"/>
  <c r="AM73" s="1"/>
  <c r="AH73"/>
  <c r="AI73" s="1"/>
  <c r="BB72"/>
  <c r="BC72" s="1"/>
  <c r="AX72"/>
  <c r="AY72" s="1"/>
  <c r="AT72"/>
  <c r="AU72" s="1"/>
  <c r="AP72"/>
  <c r="AQ72" s="1"/>
  <c r="AL72"/>
  <c r="AM72" s="1"/>
  <c r="AH72"/>
  <c r="AI72" s="1"/>
  <c r="BB71"/>
  <c r="BC71" s="1"/>
  <c r="AX71"/>
  <c r="AY71" s="1"/>
  <c r="AT71"/>
  <c r="AU71" s="1"/>
  <c r="AP71"/>
  <c r="AQ71" s="1"/>
  <c r="AL71"/>
  <c r="AM71" s="1"/>
  <c r="AH71"/>
  <c r="AI71" s="1"/>
  <c r="BB70"/>
  <c r="BC70" s="1"/>
  <c r="AX70"/>
  <c r="AY70" s="1"/>
  <c r="AT70"/>
  <c r="AU70" s="1"/>
  <c r="AP70"/>
  <c r="AQ70" s="1"/>
  <c r="AM70"/>
  <c r="AL70"/>
  <c r="AI70"/>
  <c r="AH70"/>
  <c r="BC69"/>
  <c r="BB69"/>
  <c r="AY69"/>
  <c r="AX69"/>
  <c r="AU69"/>
  <c r="AT69"/>
  <c r="AQ69"/>
  <c r="AP69"/>
  <c r="AM69"/>
  <c r="AL69"/>
  <c r="AI69"/>
  <c r="AH69"/>
  <c r="BC68"/>
  <c r="BB68"/>
  <c r="AY68"/>
  <c r="AX68"/>
  <c r="AU68"/>
  <c r="AT68"/>
  <c r="AQ68"/>
  <c r="AP68"/>
  <c r="AM68"/>
  <c r="AL68"/>
  <c r="AI68"/>
  <c r="AH68"/>
  <c r="BC67"/>
  <c r="BB67"/>
  <c r="AY67"/>
  <c r="AX67"/>
  <c r="AU67"/>
  <c r="AT67"/>
  <c r="AQ67"/>
  <c r="AP67"/>
  <c r="AM67"/>
  <c r="AL67"/>
  <c r="AI67"/>
  <c r="AH67"/>
  <c r="BC66"/>
  <c r="BB66"/>
  <c r="AY66"/>
  <c r="AX66"/>
  <c r="AU66"/>
  <c r="AT66"/>
  <c r="AQ66"/>
  <c r="AP66"/>
  <c r="AM66"/>
  <c r="AL66"/>
  <c r="AI66"/>
  <c r="AH66"/>
  <c r="BC65"/>
  <c r="BB65"/>
  <c r="AY65"/>
  <c r="AX65"/>
  <c r="AU65"/>
  <c r="AT65"/>
  <c r="AQ65"/>
  <c r="AP65"/>
  <c r="AM65"/>
  <c r="AL65"/>
  <c r="AI65"/>
  <c r="AH65"/>
  <c r="BC64"/>
  <c r="BB64"/>
  <c r="AY64"/>
  <c r="AX64"/>
  <c r="AU64"/>
  <c r="AT64"/>
  <c r="AQ64"/>
  <c r="AP64"/>
  <c r="AM64"/>
  <c r="AL64"/>
  <c r="AI64"/>
  <c r="AH64"/>
  <c r="BC63"/>
  <c r="BB63"/>
  <c r="AY63"/>
  <c r="AX63"/>
  <c r="AU63"/>
  <c r="AT63"/>
  <c r="AQ63"/>
  <c r="AP63"/>
  <c r="AM63"/>
  <c r="AL63"/>
  <c r="AI63"/>
  <c r="AH63"/>
  <c r="BC62"/>
  <c r="BB62"/>
  <c r="AY62"/>
  <c r="AX62"/>
  <c r="AU62"/>
  <c r="AT62"/>
  <c r="AQ62"/>
  <c r="AP62"/>
  <c r="AM62"/>
  <c r="AL62"/>
  <c r="AI62"/>
  <c r="AH62"/>
  <c r="BC61"/>
  <c r="BB61"/>
  <c r="AY61"/>
  <c r="AX61"/>
  <c r="AU61"/>
  <c r="AT61"/>
  <c r="AQ61"/>
  <c r="AP61"/>
  <c r="AM61"/>
  <c r="AL61"/>
  <c r="AI61"/>
  <c r="AH61"/>
  <c r="BC60"/>
  <c r="BB60"/>
  <c r="AY60"/>
  <c r="AX60"/>
  <c r="AU60"/>
  <c r="AT60"/>
  <c r="AQ60"/>
  <c r="AP60"/>
  <c r="AM60"/>
  <c r="AL60"/>
  <c r="AI60"/>
  <c r="AH60"/>
  <c r="BC59"/>
  <c r="BB59"/>
  <c r="AY59"/>
  <c r="AX59"/>
  <c r="AU59"/>
  <c r="AT59"/>
  <c r="AQ59"/>
  <c r="AP59"/>
  <c r="AM59"/>
  <c r="AL59"/>
  <c r="AI59"/>
  <c r="AH59"/>
  <c r="BC58"/>
  <c r="BB58"/>
  <c r="AY58"/>
  <c r="AX58"/>
  <c r="AU58"/>
  <c r="AT58"/>
  <c r="AQ58"/>
  <c r="AP58"/>
  <c r="AM58"/>
  <c r="AL58"/>
  <c r="AI58"/>
  <c r="AH58"/>
  <c r="BC57"/>
  <c r="BB57"/>
  <c r="AX57"/>
  <c r="AY57" s="1"/>
  <c r="AT57"/>
  <c r="AU57" s="1"/>
  <c r="AP57"/>
  <c r="AQ57" s="1"/>
  <c r="AL57"/>
  <c r="AM57" s="1"/>
  <c r="AH57"/>
  <c r="AI57" s="1"/>
  <c r="BB56"/>
  <c r="BC56" s="1"/>
  <c r="AX56"/>
  <c r="AY56" s="1"/>
  <c r="AT56"/>
  <c r="AU56" s="1"/>
  <c r="AP56"/>
  <c r="AQ56" s="1"/>
  <c r="AL56"/>
  <c r="AM56" s="1"/>
  <c r="AH56"/>
  <c r="AI56" s="1"/>
  <c r="BB55"/>
  <c r="BC55" s="1"/>
  <c r="AX55"/>
  <c r="AY55" s="1"/>
  <c r="AT55"/>
  <c r="AU55" s="1"/>
  <c r="AP55"/>
  <c r="AQ55" s="1"/>
  <c r="AL55"/>
  <c r="AM55" s="1"/>
  <c r="AH55"/>
  <c r="AI55" s="1"/>
  <c r="BB54"/>
  <c r="BC54" s="1"/>
  <c r="AX54"/>
  <c r="AY54" s="1"/>
  <c r="AT54"/>
  <c r="AU54" s="1"/>
  <c r="AP54"/>
  <c r="AQ54" s="1"/>
  <c r="AL54"/>
  <c r="AM54" s="1"/>
  <c r="AH54"/>
  <c r="AI54" s="1"/>
  <c r="BB53"/>
  <c r="BC53" s="1"/>
  <c r="AX53"/>
  <c r="AY53" s="1"/>
  <c r="AT53"/>
  <c r="AU53" s="1"/>
  <c r="AP53"/>
  <c r="AQ53" s="1"/>
  <c r="AL53"/>
  <c r="AM53" s="1"/>
  <c r="AH53"/>
  <c r="AI53" s="1"/>
  <c r="BB52"/>
  <c r="BC52" s="1"/>
  <c r="AX52"/>
  <c r="AY52" s="1"/>
  <c r="AT52"/>
  <c r="AU52" s="1"/>
  <c r="AP52"/>
  <c r="AQ52" s="1"/>
  <c r="AL52"/>
  <c r="AM52" s="1"/>
  <c r="AH52"/>
  <c r="AI52" s="1"/>
  <c r="BB51"/>
  <c r="BC51" s="1"/>
  <c r="AX51"/>
  <c r="AY51" s="1"/>
  <c r="AT51"/>
  <c r="AU51" s="1"/>
  <c r="AP51"/>
  <c r="AQ51" s="1"/>
  <c r="AL51"/>
  <c r="AM51" s="1"/>
  <c r="AH51"/>
  <c r="AI51" s="1"/>
  <c r="BB50"/>
  <c r="BC50" s="1"/>
  <c r="AX50"/>
  <c r="AY50" s="1"/>
  <c r="AT50"/>
  <c r="AU50" s="1"/>
  <c r="AP50"/>
  <c r="AQ50" s="1"/>
  <c r="AL50"/>
  <c r="AM50" s="1"/>
  <c r="AH50"/>
  <c r="AI50" s="1"/>
  <c r="BB49"/>
  <c r="BC49" s="1"/>
  <c r="AX49"/>
  <c r="AY49" s="1"/>
  <c r="AT49"/>
  <c r="AU49" s="1"/>
  <c r="AP49"/>
  <c r="AQ49" s="1"/>
  <c r="AL49"/>
  <c r="AM49" s="1"/>
  <c r="AH49"/>
  <c r="AI49" s="1"/>
  <c r="BB48"/>
  <c r="BC48" s="1"/>
  <c r="AX48"/>
  <c r="AY48" s="1"/>
  <c r="AT48"/>
  <c r="AU48" s="1"/>
  <c r="AP48"/>
  <c r="AQ48" s="1"/>
  <c r="AL48"/>
  <c r="AM48" s="1"/>
  <c r="AH48"/>
  <c r="AI48" s="1"/>
  <c r="BB47"/>
  <c r="BC47" s="1"/>
  <c r="AX47"/>
  <c r="AY47" s="1"/>
  <c r="AT47"/>
  <c r="AU47" s="1"/>
  <c r="AP47"/>
  <c r="AQ47" s="1"/>
  <c r="AL47"/>
  <c r="AM47" s="1"/>
  <c r="AH47"/>
  <c r="AI47" s="1"/>
  <c r="BB46"/>
  <c r="BC46" s="1"/>
  <c r="AX46"/>
  <c r="AY46" s="1"/>
  <c r="AT46"/>
  <c r="AU46" s="1"/>
  <c r="AP46"/>
  <c r="AQ46" s="1"/>
  <c r="AL46"/>
  <c r="AM46" s="1"/>
  <c r="AH46"/>
  <c r="AI46" s="1"/>
  <c r="BB45"/>
  <c r="BC45" s="1"/>
  <c r="AX45"/>
  <c r="AY45" s="1"/>
  <c r="AT45"/>
  <c r="AU45" s="1"/>
  <c r="AP45"/>
  <c r="AQ45" s="1"/>
  <c r="AL45"/>
  <c r="AM45" s="1"/>
  <c r="AH45"/>
  <c r="AI45" s="1"/>
  <c r="BB44"/>
  <c r="BC44" s="1"/>
  <c r="AX44"/>
  <c r="AY44" s="1"/>
  <c r="AT44"/>
  <c r="AU44" s="1"/>
  <c r="AP44"/>
  <c r="AQ44" s="1"/>
  <c r="AL44"/>
  <c r="AM44" s="1"/>
  <c r="AH44"/>
  <c r="AI44" s="1"/>
  <c r="BB43"/>
  <c r="BC43" s="1"/>
  <c r="AX43"/>
  <c r="AY43" s="1"/>
  <c r="AT43"/>
  <c r="AU43" s="1"/>
  <c r="AP43"/>
  <c r="AQ43" s="1"/>
  <c r="AL43"/>
  <c r="AM43" s="1"/>
  <c r="AH43"/>
  <c r="AI43" s="1"/>
  <c r="BB42"/>
  <c r="BC42" s="1"/>
  <c r="AX42"/>
  <c r="AY42" s="1"/>
  <c r="AT42"/>
  <c r="AU42" s="1"/>
  <c r="AP42"/>
  <c r="AQ42" s="1"/>
  <c r="AL42"/>
  <c r="AM42" s="1"/>
  <c r="AH42"/>
  <c r="AI42" s="1"/>
  <c r="BB41"/>
  <c r="BC41" s="1"/>
  <c r="AX41"/>
  <c r="AY41" s="1"/>
  <c r="AT41"/>
  <c r="AU41" s="1"/>
  <c r="AP41"/>
  <c r="AQ41" s="1"/>
  <c r="AL41"/>
  <c r="AM41" s="1"/>
  <c r="AH41"/>
  <c r="AI41" s="1"/>
  <c r="BB40"/>
  <c r="BC40" s="1"/>
  <c r="AX40"/>
  <c r="AY40" s="1"/>
  <c r="AT40"/>
  <c r="AU40" s="1"/>
  <c r="AP40"/>
  <c r="AQ40" s="1"/>
  <c r="AL40"/>
  <c r="AM40" s="1"/>
  <c r="AH40"/>
  <c r="AI40" s="1"/>
  <c r="BB39"/>
  <c r="BC39" s="1"/>
  <c r="AX39"/>
  <c r="AY39" s="1"/>
  <c r="AT39"/>
  <c r="AU39" s="1"/>
  <c r="AP39"/>
  <c r="AQ39" s="1"/>
  <c r="AL39"/>
  <c r="AM39" s="1"/>
  <c r="AH39"/>
  <c r="AI39" s="1"/>
  <c r="BB38"/>
  <c r="BC38" s="1"/>
  <c r="AX38"/>
  <c r="AY38" s="1"/>
  <c r="AT38"/>
  <c r="AU38" s="1"/>
  <c r="AP38"/>
  <c r="AQ38" s="1"/>
  <c r="AL38"/>
  <c r="AM38" s="1"/>
  <c r="AH38"/>
  <c r="AI38" s="1"/>
  <c r="BB37"/>
  <c r="BC37" s="1"/>
  <c r="AX37"/>
  <c r="AY37" s="1"/>
  <c r="AT37"/>
  <c r="AU37" s="1"/>
  <c r="AP37"/>
  <c r="AQ37" s="1"/>
  <c r="AL37"/>
  <c r="AM37" s="1"/>
  <c r="AH37"/>
  <c r="AI37" s="1"/>
  <c r="BB36"/>
  <c r="BC36" s="1"/>
  <c r="AX36"/>
  <c r="AY36" s="1"/>
  <c r="AT36"/>
  <c r="AU36" s="1"/>
  <c r="AP36"/>
  <c r="AQ36" s="1"/>
  <c r="AL36"/>
  <c r="AM36" s="1"/>
  <c r="AH36"/>
  <c r="AI36" s="1"/>
  <c r="BB35"/>
  <c r="BC35" s="1"/>
  <c r="AX35"/>
  <c r="AY35" s="1"/>
  <c r="AT35"/>
  <c r="AU35" s="1"/>
  <c r="AP35"/>
  <c r="AQ35" s="1"/>
  <c r="AL35"/>
  <c r="AM35" s="1"/>
  <c r="AH35"/>
  <c r="AI35" s="1"/>
  <c r="BB34"/>
  <c r="BC34" s="1"/>
  <c r="AX34"/>
  <c r="AY34" s="1"/>
  <c r="AT34"/>
  <c r="AU34" s="1"/>
  <c r="AP34"/>
  <c r="AQ34" s="1"/>
  <c r="AL34"/>
  <c r="AM34" s="1"/>
  <c r="AH34"/>
  <c r="AI34" s="1"/>
  <c r="BB33"/>
  <c r="BC33" s="1"/>
  <c r="AX33"/>
  <c r="AY33" s="1"/>
  <c r="AT33"/>
  <c r="AU33" s="1"/>
  <c r="AP33"/>
  <c r="AQ33" s="1"/>
  <c r="AL33"/>
  <c r="AM33" s="1"/>
  <c r="AH33"/>
  <c r="AI33" s="1"/>
  <c r="BB32"/>
  <c r="BC32" s="1"/>
  <c r="AX32"/>
  <c r="AY32" s="1"/>
  <c r="AT32"/>
  <c r="AU32" s="1"/>
  <c r="AP32"/>
  <c r="AQ32" s="1"/>
  <c r="AL32"/>
  <c r="AM32" s="1"/>
  <c r="AH32"/>
  <c r="AI32" s="1"/>
  <c r="BB31"/>
  <c r="BC31" s="1"/>
  <c r="AX31"/>
  <c r="AY31" s="1"/>
  <c r="AT31"/>
  <c r="AU31" s="1"/>
  <c r="AP31"/>
  <c r="AQ31" s="1"/>
  <c r="AL31"/>
  <c r="AM31" s="1"/>
  <c r="AH31"/>
  <c r="AI31" s="1"/>
  <c r="BB30"/>
  <c r="BC30" s="1"/>
  <c r="AX30"/>
  <c r="AY30" s="1"/>
  <c r="AT30"/>
  <c r="AU30" s="1"/>
  <c r="AP30"/>
  <c r="AQ30" s="1"/>
  <c r="AL30"/>
  <c r="AM30" s="1"/>
  <c r="AH30"/>
  <c r="AI30" s="1"/>
  <c r="BB29"/>
  <c r="BC29" s="1"/>
  <c r="AX29"/>
  <c r="AY29" s="1"/>
  <c r="AT29"/>
  <c r="AU29" s="1"/>
  <c r="AP29"/>
  <c r="AQ29" s="1"/>
  <c r="AL29"/>
  <c r="AM29" s="1"/>
  <c r="AH29"/>
  <c r="AI29" s="1"/>
  <c r="BB28"/>
  <c r="BC28" s="1"/>
  <c r="AX28"/>
  <c r="AY28" s="1"/>
  <c r="AT28"/>
  <c r="AU28" s="1"/>
  <c r="AP28"/>
  <c r="AQ28" s="1"/>
  <c r="AL28"/>
  <c r="AM28" s="1"/>
  <c r="AH28"/>
  <c r="AI28" s="1"/>
  <c r="BB27"/>
  <c r="BC27" s="1"/>
  <c r="AX27"/>
  <c r="AY27" s="1"/>
  <c r="AT27"/>
  <c r="AU27" s="1"/>
  <c r="AP27"/>
  <c r="AQ27" s="1"/>
  <c r="AL27"/>
  <c r="AM27" s="1"/>
  <c r="AH27"/>
  <c r="AI27" s="1"/>
  <c r="BB26"/>
  <c r="BC26" s="1"/>
  <c r="AX26"/>
  <c r="AY26" s="1"/>
  <c r="AT26"/>
  <c r="AU26" s="1"/>
  <c r="AP26"/>
  <c r="AQ26" s="1"/>
  <c r="AL26"/>
  <c r="AM26" s="1"/>
  <c r="AH26"/>
  <c r="AI26" s="1"/>
  <c r="BB25"/>
  <c r="BC25" s="1"/>
  <c r="AX25"/>
  <c r="AY25" s="1"/>
  <c r="AT25"/>
  <c r="AU25" s="1"/>
  <c r="AP25"/>
  <c r="AQ25" s="1"/>
  <c r="AL25"/>
  <c r="AM25" s="1"/>
  <c r="AH25"/>
  <c r="AI25" s="1"/>
  <c r="BB24"/>
  <c r="BC24" s="1"/>
  <c r="AX24"/>
  <c r="AY24" s="1"/>
  <c r="AT24"/>
  <c r="AU24" s="1"/>
  <c r="AP24"/>
  <c r="AQ24" s="1"/>
  <c r="AL24"/>
  <c r="AM24" s="1"/>
  <c r="AH24"/>
  <c r="AI24" s="1"/>
  <c r="BB23"/>
  <c r="BC23" s="1"/>
  <c r="AX23"/>
  <c r="AY23" s="1"/>
  <c r="AT23"/>
  <c r="AU23" s="1"/>
  <c r="AP23"/>
  <c r="AQ23" s="1"/>
  <c r="AL23"/>
  <c r="AM23" s="1"/>
  <c r="AH23"/>
  <c r="AI23" s="1"/>
  <c r="BB22"/>
  <c r="BC22" s="1"/>
  <c r="AX22"/>
  <c r="AY22" s="1"/>
  <c r="AT22"/>
  <c r="AU22" s="1"/>
  <c r="AP22"/>
  <c r="AQ22" s="1"/>
  <c r="AL22"/>
  <c r="AM22" s="1"/>
  <c r="AH22"/>
  <c r="AI22" s="1"/>
  <c r="AX21"/>
  <c r="AY21" s="1"/>
  <c r="AT21"/>
  <c r="AU21" s="1"/>
  <c r="AP21"/>
  <c r="AQ21" s="1"/>
  <c r="AL21"/>
  <c r="AM21" s="1"/>
  <c r="AH21"/>
  <c r="BB21" s="1"/>
  <c r="BC21" s="1"/>
  <c r="AX20"/>
  <c r="AY20" s="1"/>
  <c r="AT20"/>
  <c r="AU20" s="1"/>
  <c r="AP20"/>
  <c r="AQ20" s="1"/>
  <c r="AL20"/>
  <c r="AM20" s="1"/>
  <c r="AH20"/>
  <c r="BB20" s="1"/>
  <c r="BC20" s="1"/>
  <c r="AX19"/>
  <c r="AY19" s="1"/>
  <c r="AT19"/>
  <c r="AU19" s="1"/>
  <c r="AP19"/>
  <c r="AQ19" s="1"/>
  <c r="AL19"/>
  <c r="AM19" s="1"/>
  <c r="AH19"/>
  <c r="BB19" s="1"/>
  <c r="BC19" s="1"/>
  <c r="AX18"/>
  <c r="AY18" s="1"/>
  <c r="AT18"/>
  <c r="AU18" s="1"/>
  <c r="AP18"/>
  <c r="AQ18" s="1"/>
  <c r="AL18"/>
  <c r="AM18" s="1"/>
  <c r="AH18"/>
  <c r="BB18" s="1"/>
  <c r="BC18" s="1"/>
  <c r="AX17"/>
  <c r="AY17" s="1"/>
  <c r="AT17"/>
  <c r="AU17" s="1"/>
  <c r="AP17"/>
  <c r="AQ17" s="1"/>
  <c r="AL17"/>
  <c r="AM17" s="1"/>
  <c r="AH17"/>
  <c r="BB17" s="1"/>
  <c r="BC17" s="1"/>
  <c r="AX16"/>
  <c r="AY16" s="1"/>
  <c r="AT16"/>
  <c r="AU16" s="1"/>
  <c r="AP16"/>
  <c r="AQ16" s="1"/>
  <c r="AL16"/>
  <c r="AM16" s="1"/>
  <c r="AH16"/>
  <c r="BB16" s="1"/>
  <c r="BC16" s="1"/>
  <c r="AX15"/>
  <c r="AY15" s="1"/>
  <c r="AT15"/>
  <c r="AU15" s="1"/>
  <c r="AP15"/>
  <c r="AQ15" s="1"/>
  <c r="AL15"/>
  <c r="AM15" s="1"/>
  <c r="AH15"/>
  <c r="BB15" s="1"/>
  <c r="BC15" s="1"/>
  <c r="AX14"/>
  <c r="AY14" s="1"/>
  <c r="AT14"/>
  <c r="AU14" s="1"/>
  <c r="AP14"/>
  <c r="AQ14" s="1"/>
  <c r="AL14"/>
  <c r="AM14" s="1"/>
  <c r="AH14"/>
  <c r="BB14" s="1"/>
  <c r="BC14" s="1"/>
  <c r="AX13"/>
  <c r="AY13" s="1"/>
  <c r="AT13"/>
  <c r="AU13" s="1"/>
  <c r="AP13"/>
  <c r="AQ13" s="1"/>
  <c r="AL13"/>
  <c r="AM13" s="1"/>
  <c r="AH13"/>
  <c r="BB13" s="1"/>
  <c r="BC13" s="1"/>
  <c r="FT117"/>
  <c r="FT116"/>
  <c r="FT115"/>
  <c r="FT114"/>
  <c r="FT113"/>
  <c r="FM117"/>
  <c r="FM116"/>
  <c r="FM115"/>
  <c r="FM114"/>
  <c r="FM113"/>
  <c r="FF117"/>
  <c r="FF116"/>
  <c r="FF115"/>
  <c r="FF114"/>
  <c r="FF113"/>
  <c r="EU117"/>
  <c r="EU115"/>
  <c r="EU113"/>
  <c r="EQ116"/>
  <c r="EQ114"/>
  <c r="EM117"/>
  <c r="EM115"/>
  <c r="EM113"/>
  <c r="EI116"/>
  <c r="EI114"/>
  <c r="EE117"/>
  <c r="EE115"/>
  <c r="EE113"/>
  <c r="EA117"/>
  <c r="EA116"/>
  <c r="EA115"/>
  <c r="EA114"/>
  <c r="EA113"/>
  <c r="DB117"/>
  <c r="DB116"/>
  <c r="DB115"/>
  <c r="DB114"/>
  <c r="DB113"/>
  <c r="CC117"/>
  <c r="CC116"/>
  <c r="CC115"/>
  <c r="CC114"/>
  <c r="CC113"/>
  <c r="BD117"/>
  <c r="BD116"/>
  <c r="BD115"/>
  <c r="BD114"/>
  <c r="BD113"/>
  <c r="AE117"/>
  <c r="AE116"/>
  <c r="AE115"/>
  <c r="AE114"/>
  <c r="AE113"/>
  <c r="F117"/>
  <c r="F116"/>
  <c r="F115"/>
  <c r="F114"/>
  <c r="F113"/>
  <c r="AD14"/>
  <c r="AD15"/>
  <c r="AD16"/>
  <c r="AD17"/>
  <c r="AD18"/>
  <c r="AD19"/>
  <c r="AD20"/>
  <c r="AD21"/>
  <c r="AD46"/>
  <c r="AD47"/>
  <c r="AD48"/>
  <c r="AD49"/>
  <c r="AD50"/>
  <c r="AD51"/>
  <c r="AD52"/>
  <c r="AD53"/>
  <c r="AD54"/>
  <c r="AD55"/>
  <c r="AD56"/>
  <c r="AD57"/>
  <c r="AD58"/>
  <c r="AD59"/>
  <c r="AD60"/>
  <c r="AD61"/>
  <c r="AD62"/>
  <c r="AD63"/>
  <c r="AD64"/>
  <c r="AD65"/>
  <c r="AD66"/>
  <c r="AD67"/>
  <c r="AD68"/>
  <c r="AD69"/>
  <c r="AD70"/>
  <c r="AD71"/>
  <c r="AD72"/>
  <c r="AD73"/>
  <c r="AD74"/>
  <c r="AD75"/>
  <c r="AD76"/>
  <c r="AD77"/>
  <c r="AD78"/>
  <c r="AD79"/>
  <c r="AD80"/>
  <c r="AD81"/>
  <c r="AD82"/>
  <c r="AD83"/>
  <c r="AD84"/>
  <c r="AD85"/>
  <c r="AD86"/>
  <c r="AD87"/>
  <c r="AD88"/>
  <c r="AD89"/>
  <c r="AD90"/>
  <c r="AD91"/>
  <c r="AD92"/>
  <c r="AD93"/>
  <c r="AD94"/>
  <c r="AD95"/>
  <c r="AD96"/>
  <c r="AD97"/>
  <c r="AD98"/>
  <c r="AD99"/>
  <c r="AD100"/>
  <c r="AD101"/>
  <c r="AD102"/>
  <c r="AD103"/>
  <c r="AD104"/>
  <c r="AD105"/>
  <c r="AD106"/>
  <c r="AD107"/>
  <c r="AD108"/>
  <c r="AD109"/>
  <c r="AD110"/>
  <c r="AD111"/>
  <c r="AD112"/>
  <c r="Z14"/>
  <c r="Z15"/>
  <c r="Z16"/>
  <c r="Z17"/>
  <c r="Z18"/>
  <c r="Z19"/>
  <c r="Z20"/>
  <c r="Z21"/>
  <c r="Z39"/>
  <c r="Z40"/>
  <c r="Z41"/>
  <c r="Z42"/>
  <c r="Z43"/>
  <c r="Z44"/>
  <c r="Z45"/>
  <c r="Z46"/>
  <c r="Z47"/>
  <c r="Z48"/>
  <c r="Z49"/>
  <c r="Z50"/>
  <c r="Z51"/>
  <c r="Z52"/>
  <c r="Z53"/>
  <c r="Z54"/>
  <c r="Z55"/>
  <c r="Z56"/>
  <c r="Z57"/>
  <c r="Z58"/>
  <c r="Z59"/>
  <c r="Z60"/>
  <c r="Z61"/>
  <c r="Z62"/>
  <c r="Z63"/>
  <c r="Z64"/>
  <c r="Z65"/>
  <c r="Z66"/>
  <c r="Z67"/>
  <c r="Z68"/>
  <c r="Z69"/>
  <c r="Z70"/>
  <c r="Z71"/>
  <c r="Z72"/>
  <c r="Z73"/>
  <c r="Z74"/>
  <c r="Z75"/>
  <c r="Z76"/>
  <c r="Z77"/>
  <c r="Z78"/>
  <c r="Z79"/>
  <c r="Z80"/>
  <c r="Z81"/>
  <c r="Z82"/>
  <c r="Z83"/>
  <c r="Z84"/>
  <c r="Z85"/>
  <c r="Z86"/>
  <c r="Z87"/>
  <c r="Z88"/>
  <c r="Z89"/>
  <c r="Z90"/>
  <c r="Z91"/>
  <c r="Z92"/>
  <c r="Z93"/>
  <c r="Z94"/>
  <c r="Z95"/>
  <c r="Z96"/>
  <c r="Z97"/>
  <c r="Z98"/>
  <c r="Z99"/>
  <c r="Z100"/>
  <c r="Z101"/>
  <c r="Z102"/>
  <c r="Z103"/>
  <c r="Z104"/>
  <c r="Z105"/>
  <c r="Z106"/>
  <c r="Z107"/>
  <c r="Z108"/>
  <c r="Z109"/>
  <c r="Z110"/>
  <c r="Z111"/>
  <c r="Z112"/>
  <c r="Z13"/>
  <c r="V14"/>
  <c r="V15"/>
  <c r="V16"/>
  <c r="V17"/>
  <c r="V18"/>
  <c r="V19"/>
  <c r="V20"/>
  <c r="V21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99"/>
  <c r="V100"/>
  <c r="V101"/>
  <c r="V102"/>
  <c r="V103"/>
  <c r="V104"/>
  <c r="V105"/>
  <c r="V106"/>
  <c r="V107"/>
  <c r="V108"/>
  <c r="V109"/>
  <c r="V110"/>
  <c r="V111"/>
  <c r="V112"/>
  <c r="R14"/>
  <c r="R15"/>
  <c r="R16"/>
  <c r="R17"/>
  <c r="R18"/>
  <c r="R19"/>
  <c r="R20"/>
  <c r="R21"/>
  <c r="R40"/>
  <c r="R41"/>
  <c r="R42"/>
  <c r="R43"/>
  <c r="R44"/>
  <c r="R45"/>
  <c r="R46"/>
  <c r="R47"/>
  <c r="R48"/>
  <c r="R49"/>
  <c r="R50"/>
  <c r="R51"/>
  <c r="R52"/>
  <c r="R53"/>
  <c r="R54"/>
  <c r="R55"/>
  <c r="R56"/>
  <c r="R57"/>
  <c r="R58"/>
  <c r="R59"/>
  <c r="R60"/>
  <c r="R61"/>
  <c r="R62"/>
  <c r="R63"/>
  <c r="R64"/>
  <c r="R65"/>
  <c r="R66"/>
  <c r="R67"/>
  <c r="R68"/>
  <c r="R69"/>
  <c r="R70"/>
  <c r="R71"/>
  <c r="R72"/>
  <c r="R73"/>
  <c r="R74"/>
  <c r="R75"/>
  <c r="R76"/>
  <c r="R77"/>
  <c r="R78"/>
  <c r="R79"/>
  <c r="R80"/>
  <c r="R81"/>
  <c r="R82"/>
  <c r="R83"/>
  <c r="R84"/>
  <c r="R85"/>
  <c r="R86"/>
  <c r="R87"/>
  <c r="R88"/>
  <c r="R89"/>
  <c r="R90"/>
  <c r="R91"/>
  <c r="R92"/>
  <c r="R93"/>
  <c r="R94"/>
  <c r="R95"/>
  <c r="R96"/>
  <c r="R97"/>
  <c r="R98"/>
  <c r="R99"/>
  <c r="R100"/>
  <c r="R101"/>
  <c r="R102"/>
  <c r="R103"/>
  <c r="R104"/>
  <c r="R105"/>
  <c r="R106"/>
  <c r="R107"/>
  <c r="R108"/>
  <c r="R109"/>
  <c r="R110"/>
  <c r="R111"/>
  <c r="R112"/>
  <c r="R13"/>
  <c r="N14"/>
  <c r="N15"/>
  <c r="N16"/>
  <c r="N17"/>
  <c r="N18"/>
  <c r="N19"/>
  <c r="N20"/>
  <c r="N21"/>
  <c r="N42"/>
  <c r="N43"/>
  <c r="N44"/>
  <c r="N45"/>
  <c r="N46"/>
  <c r="N47"/>
  <c r="N48"/>
  <c r="N49"/>
  <c r="N50"/>
  <c r="N51"/>
  <c r="N52"/>
  <c r="N53"/>
  <c r="N54"/>
  <c r="N55"/>
  <c r="N56"/>
  <c r="N57"/>
  <c r="N58"/>
  <c r="N59"/>
  <c r="N60"/>
  <c r="N61"/>
  <c r="N62"/>
  <c r="N63"/>
  <c r="N64"/>
  <c r="N65"/>
  <c r="N66"/>
  <c r="N67"/>
  <c r="N68"/>
  <c r="N69"/>
  <c r="N70"/>
  <c r="N71"/>
  <c r="N72"/>
  <c r="N73"/>
  <c r="N74"/>
  <c r="N75"/>
  <c r="N76"/>
  <c r="N77"/>
  <c r="N78"/>
  <c r="N79"/>
  <c r="N80"/>
  <c r="N81"/>
  <c r="N82"/>
  <c r="N83"/>
  <c r="N84"/>
  <c r="N85"/>
  <c r="N86"/>
  <c r="N87"/>
  <c r="N88"/>
  <c r="N89"/>
  <c r="N90"/>
  <c r="N91"/>
  <c r="N92"/>
  <c r="N93"/>
  <c r="N94"/>
  <c r="N95"/>
  <c r="N96"/>
  <c r="N97"/>
  <c r="N98"/>
  <c r="N99"/>
  <c r="N100"/>
  <c r="N101"/>
  <c r="N102"/>
  <c r="N103"/>
  <c r="N104"/>
  <c r="N105"/>
  <c r="N106"/>
  <c r="N107"/>
  <c r="N108"/>
  <c r="N109"/>
  <c r="N110"/>
  <c r="N111"/>
  <c r="N112"/>
  <c r="N13"/>
  <c r="V13"/>
  <c r="J14"/>
  <c r="J15"/>
  <c r="J16"/>
  <c r="J17"/>
  <c r="J18"/>
  <c r="J19"/>
  <c r="J20"/>
  <c r="J21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99"/>
  <c r="J100"/>
  <c r="J101"/>
  <c r="J102"/>
  <c r="J103"/>
  <c r="J104"/>
  <c r="J105"/>
  <c r="J106"/>
  <c r="J107"/>
  <c r="J108"/>
  <c r="J109"/>
  <c r="J110"/>
  <c r="J111"/>
  <c r="J112"/>
  <c r="J13"/>
  <c r="EE6" i="28"/>
  <c r="EA6"/>
  <c r="DW6"/>
  <c r="DS6"/>
  <c r="DO6"/>
  <c r="DI6"/>
  <c r="DE6"/>
  <c r="DA6"/>
  <c r="CW6"/>
  <c r="CS6"/>
  <c r="CM6"/>
  <c r="CI6"/>
  <c r="CE6"/>
  <c r="CA6"/>
  <c r="BW6"/>
  <c r="BQ6"/>
  <c r="BM6"/>
  <c r="BI6"/>
  <c r="BE6"/>
  <c r="BA6"/>
  <c r="AU6"/>
  <c r="AQ6"/>
  <c r="AM6"/>
  <c r="AI6"/>
  <c r="AE6"/>
  <c r="U6"/>
  <c r="FI6"/>
  <c r="GJ210" i="5"/>
  <c r="GJ211"/>
  <c r="GJ212"/>
  <c r="GJ213"/>
  <c r="GJ214"/>
  <c r="GJ215"/>
  <c r="GJ216"/>
  <c r="GJ217"/>
  <c r="GJ218"/>
  <c r="GJ219"/>
  <c r="GJ220"/>
  <c r="GJ221"/>
  <c r="GJ222"/>
  <c r="GJ223"/>
  <c r="GJ224"/>
  <c r="GJ225"/>
  <c r="GJ226"/>
  <c r="GJ227"/>
  <c r="GJ228"/>
  <c r="GJ229"/>
  <c r="GJ230"/>
  <c r="GJ231"/>
  <c r="GJ232"/>
  <c r="GJ233"/>
  <c r="GJ234"/>
  <c r="GJ235"/>
  <c r="GJ236"/>
  <c r="GJ237"/>
  <c r="GJ238"/>
  <c r="GJ239"/>
  <c r="GJ240"/>
  <c r="GJ241"/>
  <c r="GJ242"/>
  <c r="GJ243"/>
  <c r="GJ244"/>
  <c r="GJ245"/>
  <c r="GJ246"/>
  <c r="GJ247"/>
  <c r="GJ248"/>
  <c r="GJ249"/>
  <c r="GJ250"/>
  <c r="GJ251"/>
  <c r="GJ252"/>
  <c r="GJ253"/>
  <c r="GJ254"/>
  <c r="GJ255"/>
  <c r="GJ256"/>
  <c r="GJ257"/>
  <c r="GJ258"/>
  <c r="GJ259"/>
  <c r="GJ260"/>
  <c r="GJ261"/>
  <c r="GJ262"/>
  <c r="GJ263"/>
  <c r="GJ264"/>
  <c r="GJ265"/>
  <c r="GJ266"/>
  <c r="GJ267"/>
  <c r="GJ268"/>
  <c r="GJ269"/>
  <c r="GJ270"/>
  <c r="GJ271"/>
  <c r="GJ272"/>
  <c r="GJ273"/>
  <c r="GJ274"/>
  <c r="GJ275"/>
  <c r="GJ276"/>
  <c r="GJ277"/>
  <c r="GJ278"/>
  <c r="GJ279"/>
  <c r="GJ280"/>
  <c r="GJ281"/>
  <c r="GJ282"/>
  <c r="GJ283"/>
  <c r="GJ284"/>
  <c r="GJ285"/>
  <c r="GJ286"/>
  <c r="GJ287"/>
  <c r="GJ288"/>
  <c r="GJ289"/>
  <c r="GJ290"/>
  <c r="GJ291"/>
  <c r="GJ292"/>
  <c r="GJ293"/>
  <c r="GJ294"/>
  <c r="GJ295"/>
  <c r="GJ296"/>
  <c r="GJ297"/>
  <c r="GJ298"/>
  <c r="GJ299"/>
  <c r="GJ300"/>
  <c r="GJ301"/>
  <c r="GJ302"/>
  <c r="GJ303"/>
  <c r="GJ304"/>
  <c r="GJ305"/>
  <c r="GJ306"/>
  <c r="GJ307"/>
  <c r="GJ308"/>
  <c r="GJ209"/>
  <c r="GJ110"/>
  <c r="GJ111"/>
  <c r="GJ112"/>
  <c r="GJ113"/>
  <c r="GJ114"/>
  <c r="GJ115"/>
  <c r="GJ116"/>
  <c r="GJ117"/>
  <c r="GJ118"/>
  <c r="GJ119"/>
  <c r="GJ120"/>
  <c r="GJ121"/>
  <c r="GJ122"/>
  <c r="GJ123"/>
  <c r="GJ124"/>
  <c r="GJ125"/>
  <c r="GJ126"/>
  <c r="GJ127"/>
  <c r="GJ128"/>
  <c r="GJ129"/>
  <c r="GJ130"/>
  <c r="GJ131"/>
  <c r="GJ132"/>
  <c r="GJ133"/>
  <c r="GJ134"/>
  <c r="GJ135"/>
  <c r="GJ136"/>
  <c r="GJ137"/>
  <c r="GJ138"/>
  <c r="GJ139"/>
  <c r="GJ140"/>
  <c r="GJ141"/>
  <c r="GJ142"/>
  <c r="GJ143"/>
  <c r="GJ144"/>
  <c r="GJ145"/>
  <c r="GJ146"/>
  <c r="GJ147"/>
  <c r="GJ148"/>
  <c r="GJ149"/>
  <c r="GJ150"/>
  <c r="GJ151"/>
  <c r="GJ152"/>
  <c r="GJ153"/>
  <c r="GJ154"/>
  <c r="GJ155"/>
  <c r="GJ156"/>
  <c r="GJ157"/>
  <c r="GJ158"/>
  <c r="GJ159"/>
  <c r="GJ160"/>
  <c r="GJ161"/>
  <c r="GJ162"/>
  <c r="GJ163"/>
  <c r="GJ164"/>
  <c r="GJ165"/>
  <c r="GJ166"/>
  <c r="GJ167"/>
  <c r="GJ168"/>
  <c r="GJ169"/>
  <c r="GJ170"/>
  <c r="GJ171"/>
  <c r="GJ172"/>
  <c r="GJ173"/>
  <c r="GJ174"/>
  <c r="GJ175"/>
  <c r="GJ176"/>
  <c r="GJ177"/>
  <c r="GJ178"/>
  <c r="GJ179"/>
  <c r="GJ180"/>
  <c r="GJ181"/>
  <c r="GJ182"/>
  <c r="GJ183"/>
  <c r="GJ184"/>
  <c r="GJ185"/>
  <c r="GJ186"/>
  <c r="GJ187"/>
  <c r="GJ188"/>
  <c r="GJ189"/>
  <c r="GJ190"/>
  <c r="GJ191"/>
  <c r="GJ192"/>
  <c r="GJ193"/>
  <c r="GJ194"/>
  <c r="GJ195"/>
  <c r="GJ196"/>
  <c r="GJ197"/>
  <c r="GJ198"/>
  <c r="GJ199"/>
  <c r="GJ200"/>
  <c r="GJ201"/>
  <c r="GJ202"/>
  <c r="GJ203"/>
  <c r="GJ204"/>
  <c r="GJ205"/>
  <c r="GJ206"/>
  <c r="GJ207"/>
  <c r="GJ208"/>
  <c r="GJ109"/>
  <c r="GJ10"/>
  <c r="FG8" i="28" s="1"/>
  <c r="GJ11" i="5"/>
  <c r="FG9" i="28" s="1"/>
  <c r="GJ12" i="5"/>
  <c r="FG10" i="28" s="1"/>
  <c r="GJ13" i="5"/>
  <c r="FG11" i="28" s="1"/>
  <c r="GJ14" i="5"/>
  <c r="FG12" i="28" s="1"/>
  <c r="GJ15" i="5"/>
  <c r="FG13" i="28" s="1"/>
  <c r="GJ16" i="5"/>
  <c r="FG14" i="28" s="1"/>
  <c r="GJ17" i="5"/>
  <c r="FG15" i="28" s="1"/>
  <c r="GJ18" i="5"/>
  <c r="FG16" i="28" s="1"/>
  <c r="GJ19" i="5"/>
  <c r="FG17" i="28" s="1"/>
  <c r="GJ20" i="5"/>
  <c r="FG18" i="28" s="1"/>
  <c r="GJ21" i="5"/>
  <c r="FG19" i="28" s="1"/>
  <c r="GJ22" i="5"/>
  <c r="FG20" i="28" s="1"/>
  <c r="GJ23" i="5"/>
  <c r="FG21" i="28" s="1"/>
  <c r="GJ24" i="5"/>
  <c r="FG22" i="28" s="1"/>
  <c r="GJ25" i="5"/>
  <c r="FG23" i="28" s="1"/>
  <c r="GJ26" i="5"/>
  <c r="FG24" i="28" s="1"/>
  <c r="GJ27" i="5"/>
  <c r="FG25" i="28" s="1"/>
  <c r="GJ28" i="5"/>
  <c r="FG26" i="28" s="1"/>
  <c r="GJ29" i="5"/>
  <c r="FG27" i="28" s="1"/>
  <c r="GJ30" i="5"/>
  <c r="FG28" i="28" s="1"/>
  <c r="GJ31" i="5"/>
  <c r="FG29" i="28" s="1"/>
  <c r="GJ32" i="5"/>
  <c r="FG30" i="28" s="1"/>
  <c r="GJ33" i="5"/>
  <c r="FG31" i="28" s="1"/>
  <c r="GJ34" i="5"/>
  <c r="FG32" i="28" s="1"/>
  <c r="GJ35" i="5"/>
  <c r="FG33" i="28" s="1"/>
  <c r="GJ36" i="5"/>
  <c r="FG34" i="28" s="1"/>
  <c r="GJ37" i="5"/>
  <c r="FG35" i="28" s="1"/>
  <c r="GJ38" i="5"/>
  <c r="FG36" i="28" s="1"/>
  <c r="GJ39" i="5"/>
  <c r="FG37" i="28" s="1"/>
  <c r="GJ40" i="5"/>
  <c r="FG38" i="28" s="1"/>
  <c r="GJ41" i="5"/>
  <c r="FG39" i="28" s="1"/>
  <c r="GJ42" i="5"/>
  <c r="FG40" i="28" s="1"/>
  <c r="GJ43" i="5"/>
  <c r="FG41" i="28" s="1"/>
  <c r="GJ44" i="5"/>
  <c r="FG42" i="28" s="1"/>
  <c r="GJ45" i="5"/>
  <c r="FG43" i="28" s="1"/>
  <c r="GJ46" i="5"/>
  <c r="FG44" i="28" s="1"/>
  <c r="GJ47" i="5"/>
  <c r="FG45" i="28" s="1"/>
  <c r="GJ48" i="5"/>
  <c r="FG46" i="28" s="1"/>
  <c r="GJ49" i="5"/>
  <c r="FG47" i="28" s="1"/>
  <c r="GJ50" i="5"/>
  <c r="FG48" i="28" s="1"/>
  <c r="GJ51" i="5"/>
  <c r="FG49" i="28" s="1"/>
  <c r="GJ52" i="5"/>
  <c r="FG50" i="28" s="1"/>
  <c r="GJ53" i="5"/>
  <c r="FG51" i="28" s="1"/>
  <c r="GJ54" i="5"/>
  <c r="FG52" i="28" s="1"/>
  <c r="GJ55" i="5"/>
  <c r="FG53" i="28" s="1"/>
  <c r="GJ56" i="5"/>
  <c r="FG54" i="28" s="1"/>
  <c r="GJ57" i="5"/>
  <c r="FG55" i="28" s="1"/>
  <c r="GJ58" i="5"/>
  <c r="FG56" i="28" s="1"/>
  <c r="GJ59" i="5"/>
  <c r="FG57" i="28" s="1"/>
  <c r="GJ60" i="5"/>
  <c r="FG58" i="28" s="1"/>
  <c r="GJ61" i="5"/>
  <c r="FG59" i="28" s="1"/>
  <c r="GJ62" i="5"/>
  <c r="FG60" i="28" s="1"/>
  <c r="GJ63" i="5"/>
  <c r="FG61" i="28" s="1"/>
  <c r="GJ64" i="5"/>
  <c r="FG62" i="28" s="1"/>
  <c r="GJ65" i="5"/>
  <c r="FG63" i="28" s="1"/>
  <c r="GJ66" i="5"/>
  <c r="FG64" i="28" s="1"/>
  <c r="GJ67" i="5"/>
  <c r="FG65" i="28" s="1"/>
  <c r="GJ68" i="5"/>
  <c r="FG66" i="28" s="1"/>
  <c r="GJ69" i="5"/>
  <c r="FG67" i="28" s="1"/>
  <c r="GJ70" i="5"/>
  <c r="FG68" i="28" s="1"/>
  <c r="GJ71" i="5"/>
  <c r="FG69" i="28" s="1"/>
  <c r="GJ72" i="5"/>
  <c r="FG70" i="28" s="1"/>
  <c r="GJ73" i="5"/>
  <c r="FG71" i="28" s="1"/>
  <c r="GJ74" i="5"/>
  <c r="FG72" i="28" s="1"/>
  <c r="GJ75" i="5"/>
  <c r="FG73" i="28" s="1"/>
  <c r="GJ76" i="5"/>
  <c r="FG74" i="28" s="1"/>
  <c r="GJ77" i="5"/>
  <c r="FG75" i="28" s="1"/>
  <c r="GJ78" i="5"/>
  <c r="FG76" i="28" s="1"/>
  <c r="GJ79" i="5"/>
  <c r="FG77" i="28" s="1"/>
  <c r="GJ80" i="5"/>
  <c r="FG78" i="28" s="1"/>
  <c r="GJ81" i="5"/>
  <c r="FG79" i="28" s="1"/>
  <c r="GJ82" i="5"/>
  <c r="FG80" i="28" s="1"/>
  <c r="GJ83" i="5"/>
  <c r="FG81" i="28" s="1"/>
  <c r="GJ84" i="5"/>
  <c r="FG82" i="28" s="1"/>
  <c r="GJ85" i="5"/>
  <c r="FG83" i="28" s="1"/>
  <c r="GJ86" i="5"/>
  <c r="FG84" i="28" s="1"/>
  <c r="GJ87" i="5"/>
  <c r="FG85" i="28" s="1"/>
  <c r="GJ88" i="5"/>
  <c r="FG86" i="28" s="1"/>
  <c r="GJ89" i="5"/>
  <c r="FG87" i="28" s="1"/>
  <c r="GJ90" i="5"/>
  <c r="FG88" i="28" s="1"/>
  <c r="GJ91" i="5"/>
  <c r="FG89" i="28" s="1"/>
  <c r="GJ92" i="5"/>
  <c r="FG90" i="28" s="1"/>
  <c r="GJ93" i="5"/>
  <c r="FG91" i="28" s="1"/>
  <c r="GJ94" i="5"/>
  <c r="FG92" i="28" s="1"/>
  <c r="GJ95" i="5"/>
  <c r="FG93" i="28" s="1"/>
  <c r="GJ96" i="5"/>
  <c r="FG94" i="28" s="1"/>
  <c r="GJ97" i="5"/>
  <c r="FG95" i="28" s="1"/>
  <c r="GJ98" i="5"/>
  <c r="FG96" i="28" s="1"/>
  <c r="GJ99" i="5"/>
  <c r="FG97" i="28" s="1"/>
  <c r="GJ100" i="5"/>
  <c r="FG98" i="28" s="1"/>
  <c r="GJ101" i="5"/>
  <c r="FG99" i="28" s="1"/>
  <c r="GJ102" i="5"/>
  <c r="FG100" i="28" s="1"/>
  <c r="GJ103" i="5"/>
  <c r="FG101" i="28" s="1"/>
  <c r="GJ104" i="5"/>
  <c r="FG102" i="28" s="1"/>
  <c r="GJ105" i="5"/>
  <c r="FG103" i="28" s="1"/>
  <c r="GJ106" i="5"/>
  <c r="FG104" i="28" s="1"/>
  <c r="GJ107" i="5"/>
  <c r="FG105" i="28" s="1"/>
  <c r="GJ108" i="5"/>
  <c r="FG106" i="28" s="1"/>
  <c r="GJ9" i="5"/>
  <c r="FG7" i="28" s="1"/>
  <c r="CW3"/>
  <c r="BZ3"/>
  <c r="BC3"/>
  <c r="AG3"/>
  <c r="Q3" i="10"/>
  <c r="I6" i="28"/>
  <c r="M6"/>
  <c r="Q6"/>
  <c r="Y6"/>
  <c r="U44" i="26" l="1"/>
  <c r="X44"/>
  <c r="Z44"/>
  <c r="AB44"/>
  <c r="Y44"/>
  <c r="AA44"/>
  <c r="AC44"/>
  <c r="U42"/>
  <c r="X42"/>
  <c r="Z42"/>
  <c r="AB42"/>
  <c r="Y42"/>
  <c r="AA42"/>
  <c r="AC42"/>
  <c r="U40"/>
  <c r="X40"/>
  <c r="Z40"/>
  <c r="AB40"/>
  <c r="Y40"/>
  <c r="AA40"/>
  <c r="AC40"/>
  <c r="U38"/>
  <c r="X38"/>
  <c r="Z38"/>
  <c r="AB38"/>
  <c r="Y38"/>
  <c r="AA38"/>
  <c r="AC38"/>
  <c r="U36"/>
  <c r="X36"/>
  <c r="Z36"/>
  <c r="AB36"/>
  <c r="Y36"/>
  <c r="AA36"/>
  <c r="AC36"/>
  <c r="U34"/>
  <c r="X34"/>
  <c r="Z34"/>
  <c r="AB34"/>
  <c r="Y34"/>
  <c r="AA34"/>
  <c r="AC34"/>
  <c r="U32"/>
  <c r="X32"/>
  <c r="Z32"/>
  <c r="AB32"/>
  <c r="Y32"/>
  <c r="AA32"/>
  <c r="AC32"/>
  <c r="U30"/>
  <c r="X30"/>
  <c r="Z30"/>
  <c r="AB30"/>
  <c r="Y30"/>
  <c r="AA30"/>
  <c r="AC30"/>
  <c r="U28"/>
  <c r="X28"/>
  <c r="Z28"/>
  <c r="AB28"/>
  <c r="Y28"/>
  <c r="AA28"/>
  <c r="AC28"/>
  <c r="U26"/>
  <c r="X26"/>
  <c r="Z26"/>
  <c r="AB26"/>
  <c r="Y26"/>
  <c r="AA26"/>
  <c r="AC26"/>
  <c r="U24"/>
  <c r="X24"/>
  <c r="Z24"/>
  <c r="AB24"/>
  <c r="Y24"/>
  <c r="AA24"/>
  <c r="AC24"/>
  <c r="U22"/>
  <c r="X22"/>
  <c r="Z22"/>
  <c r="AB22"/>
  <c r="Y22"/>
  <c r="AA22"/>
  <c r="AC22"/>
  <c r="AC50"/>
  <c r="AA50"/>
  <c r="Y50"/>
  <c r="AB50"/>
  <c r="Z50"/>
  <c r="X50"/>
  <c r="U89"/>
  <c r="X89"/>
  <c r="Z89"/>
  <c r="AB89"/>
  <c r="Y89"/>
  <c r="AA89"/>
  <c r="AC89"/>
  <c r="U87"/>
  <c r="X87"/>
  <c r="Z87"/>
  <c r="AB87"/>
  <c r="Y87"/>
  <c r="AA87"/>
  <c r="AC87"/>
  <c r="U85"/>
  <c r="X85"/>
  <c r="Z85"/>
  <c r="AB85"/>
  <c r="Y85"/>
  <c r="AA85"/>
  <c r="AC85"/>
  <c r="U83"/>
  <c r="X83"/>
  <c r="Z83"/>
  <c r="AB83"/>
  <c r="Y83"/>
  <c r="AA83"/>
  <c r="AC83"/>
  <c r="U81"/>
  <c r="X81"/>
  <c r="Z81"/>
  <c r="AB81"/>
  <c r="Y81"/>
  <c r="AA81"/>
  <c r="AC81"/>
  <c r="U79"/>
  <c r="X79"/>
  <c r="Z79"/>
  <c r="AB79"/>
  <c r="Y79"/>
  <c r="AA79"/>
  <c r="AC79"/>
  <c r="U77"/>
  <c r="X77"/>
  <c r="Z77"/>
  <c r="AB77"/>
  <c r="Y77"/>
  <c r="AA77"/>
  <c r="AC77"/>
  <c r="U75"/>
  <c r="X75"/>
  <c r="Z75"/>
  <c r="AB75"/>
  <c r="Y75"/>
  <c r="AA75"/>
  <c r="AC75"/>
  <c r="U73"/>
  <c r="X73"/>
  <c r="Z73"/>
  <c r="AB73"/>
  <c r="Y73"/>
  <c r="AA73"/>
  <c r="AC73"/>
  <c r="U71"/>
  <c r="X71"/>
  <c r="Z71"/>
  <c r="AB71"/>
  <c r="Y71"/>
  <c r="AA71"/>
  <c r="AC71"/>
  <c r="U69"/>
  <c r="X69"/>
  <c r="Z69"/>
  <c r="AB69"/>
  <c r="Y69"/>
  <c r="AA69"/>
  <c r="AC69"/>
  <c r="U67"/>
  <c r="X67"/>
  <c r="Z67"/>
  <c r="AB67"/>
  <c r="Y67"/>
  <c r="AA67"/>
  <c r="AC67"/>
  <c r="U65"/>
  <c r="X65"/>
  <c r="Z65"/>
  <c r="AB65"/>
  <c r="Y65"/>
  <c r="AA65"/>
  <c r="AC65"/>
  <c r="U63"/>
  <c r="X63"/>
  <c r="Z63"/>
  <c r="AB63"/>
  <c r="Y63"/>
  <c r="AA63"/>
  <c r="AC63"/>
  <c r="U61"/>
  <c r="X61"/>
  <c r="Z61"/>
  <c r="AB61"/>
  <c r="Y61"/>
  <c r="AA61"/>
  <c r="AC61"/>
  <c r="U59"/>
  <c r="X59"/>
  <c r="Z59"/>
  <c r="AB59"/>
  <c r="Y59"/>
  <c r="AA59"/>
  <c r="AC59"/>
  <c r="U57"/>
  <c r="X57"/>
  <c r="Z57"/>
  <c r="AB57"/>
  <c r="Y57"/>
  <c r="AA57"/>
  <c r="AC57"/>
  <c r="U55"/>
  <c r="X55"/>
  <c r="Z55"/>
  <c r="AB55"/>
  <c r="Y55"/>
  <c r="AA55"/>
  <c r="AC55"/>
  <c r="U53"/>
  <c r="X53"/>
  <c r="Z53"/>
  <c r="AB53"/>
  <c r="Y53"/>
  <c r="AA53"/>
  <c r="AC53"/>
  <c r="U51"/>
  <c r="X51"/>
  <c r="Z51"/>
  <c r="AB51"/>
  <c r="Y51"/>
  <c r="AA51"/>
  <c r="AC51"/>
  <c r="X45"/>
  <c r="Z45"/>
  <c r="AB45"/>
  <c r="Y45"/>
  <c r="AA45"/>
  <c r="AC45"/>
  <c r="X43"/>
  <c r="Z43"/>
  <c r="AB43"/>
  <c r="Y43"/>
  <c r="AA43"/>
  <c r="AC43"/>
  <c r="X41"/>
  <c r="Z41"/>
  <c r="AB41"/>
  <c r="Y41"/>
  <c r="AA41"/>
  <c r="AC41"/>
  <c r="X39"/>
  <c r="Z39"/>
  <c r="AB39"/>
  <c r="Y39"/>
  <c r="AA39"/>
  <c r="AC39"/>
  <c r="X37"/>
  <c r="Z37"/>
  <c r="AB37"/>
  <c r="Y37"/>
  <c r="AA37"/>
  <c r="AC37"/>
  <c r="X35"/>
  <c r="Z35"/>
  <c r="AB35"/>
  <c r="Y35"/>
  <c r="AA35"/>
  <c r="AC35"/>
  <c r="X33"/>
  <c r="Z33"/>
  <c r="AB33"/>
  <c r="Y33"/>
  <c r="AA33"/>
  <c r="AC33"/>
  <c r="X31"/>
  <c r="Z31"/>
  <c r="AB31"/>
  <c r="Y31"/>
  <c r="AA31"/>
  <c r="AC31"/>
  <c r="X29"/>
  <c r="Z29"/>
  <c r="AB29"/>
  <c r="Y29"/>
  <c r="AA29"/>
  <c r="AC29"/>
  <c r="X27"/>
  <c r="Z27"/>
  <c r="AB27"/>
  <c r="Y27"/>
  <c r="AA27"/>
  <c r="AC27"/>
  <c r="X25"/>
  <c r="Z25"/>
  <c r="AB25"/>
  <c r="Y25"/>
  <c r="AA25"/>
  <c r="AC25"/>
  <c r="X23"/>
  <c r="Z23"/>
  <c r="AB23"/>
  <c r="Y23"/>
  <c r="AA23"/>
  <c r="AC23"/>
  <c r="U46"/>
  <c r="X46"/>
  <c r="Z46"/>
  <c r="AB46"/>
  <c r="Y46"/>
  <c r="AA46"/>
  <c r="AC46"/>
  <c r="U90"/>
  <c r="X90"/>
  <c r="Z90"/>
  <c r="AB90"/>
  <c r="Y90"/>
  <c r="AA90"/>
  <c r="AC90"/>
  <c r="U88"/>
  <c r="X88"/>
  <c r="Z88"/>
  <c r="AB88"/>
  <c r="Y88"/>
  <c r="AA88"/>
  <c r="AC88"/>
  <c r="U86"/>
  <c r="X86"/>
  <c r="Z86"/>
  <c r="AB86"/>
  <c r="Y86"/>
  <c r="AA86"/>
  <c r="AC86"/>
  <c r="U84"/>
  <c r="X84"/>
  <c r="Z84"/>
  <c r="AB84"/>
  <c r="Y84"/>
  <c r="AA84"/>
  <c r="AC84"/>
  <c r="U82"/>
  <c r="X82"/>
  <c r="Z82"/>
  <c r="AB82"/>
  <c r="Y82"/>
  <c r="AA82"/>
  <c r="AC82"/>
  <c r="U80"/>
  <c r="X80"/>
  <c r="Z80"/>
  <c r="AB80"/>
  <c r="Y80"/>
  <c r="AA80"/>
  <c r="AC80"/>
  <c r="U78"/>
  <c r="X78"/>
  <c r="Z78"/>
  <c r="AB78"/>
  <c r="Y78"/>
  <c r="AA78"/>
  <c r="AC78"/>
  <c r="U76"/>
  <c r="X76"/>
  <c r="Z76"/>
  <c r="AB76"/>
  <c r="Y76"/>
  <c r="AA76"/>
  <c r="AC76"/>
  <c r="U74"/>
  <c r="X74"/>
  <c r="Z74"/>
  <c r="AB74"/>
  <c r="Y74"/>
  <c r="AA74"/>
  <c r="AC74"/>
  <c r="U72"/>
  <c r="X72"/>
  <c r="Z72"/>
  <c r="AB72"/>
  <c r="Y72"/>
  <c r="AA72"/>
  <c r="AC72"/>
  <c r="U70"/>
  <c r="X70"/>
  <c r="Z70"/>
  <c r="AB70"/>
  <c r="Y70"/>
  <c r="AA70"/>
  <c r="AC70"/>
  <c r="U68"/>
  <c r="X68"/>
  <c r="Z68"/>
  <c r="AB68"/>
  <c r="Y68"/>
  <c r="AA68"/>
  <c r="AC68"/>
  <c r="U66"/>
  <c r="X66"/>
  <c r="Z66"/>
  <c r="AB66"/>
  <c r="Y66"/>
  <c r="AA66"/>
  <c r="AC66"/>
  <c r="U64"/>
  <c r="X64"/>
  <c r="Z64"/>
  <c r="AB64"/>
  <c r="Y64"/>
  <c r="AA64"/>
  <c r="AC64"/>
  <c r="U62"/>
  <c r="X62"/>
  <c r="Z62"/>
  <c r="AB62"/>
  <c r="Y62"/>
  <c r="AA62"/>
  <c r="AC62"/>
  <c r="U60"/>
  <c r="X60"/>
  <c r="Z60"/>
  <c r="AB60"/>
  <c r="Y60"/>
  <c r="AA60"/>
  <c r="AC60"/>
  <c r="U58"/>
  <c r="X58"/>
  <c r="Z58"/>
  <c r="AB58"/>
  <c r="Y58"/>
  <c r="AA58"/>
  <c r="AC58"/>
  <c r="U56"/>
  <c r="X56"/>
  <c r="Z56"/>
  <c r="AB56"/>
  <c r="Y56"/>
  <c r="AA56"/>
  <c r="AC56"/>
  <c r="U54"/>
  <c r="X54"/>
  <c r="Z54"/>
  <c r="AB54"/>
  <c r="Y54"/>
  <c r="AA54"/>
  <c r="AC54"/>
  <c r="U52"/>
  <c r="X52"/>
  <c r="Z52"/>
  <c r="AB52"/>
  <c r="Y52"/>
  <c r="AA52"/>
  <c r="AC52"/>
  <c r="AI27" i="16"/>
  <c r="BB27"/>
  <c r="BC27" s="1"/>
  <c r="AC27"/>
  <c r="AD27" s="1"/>
  <c r="CA27"/>
  <c r="CB27" s="1"/>
  <c r="CZ27"/>
  <c r="DA27" s="1"/>
  <c r="DY27"/>
  <c r="DZ27" s="1"/>
  <c r="EX27"/>
  <c r="EY27" s="1"/>
  <c r="BQ21" i="26"/>
  <c r="B21"/>
  <c r="B23" i="27"/>
  <c r="U20" i="26"/>
  <c r="AC26" i="16"/>
  <c r="AD26" s="1"/>
  <c r="CA26"/>
  <c r="CB26" s="1"/>
  <c r="CZ26"/>
  <c r="DA26" s="1"/>
  <c r="DY26"/>
  <c r="DZ26" s="1"/>
  <c r="EX26"/>
  <c r="EY26" s="1"/>
  <c r="B22" i="27"/>
  <c r="AI26" i="16"/>
  <c r="BB26"/>
  <c r="BC26" s="1"/>
  <c r="B20" i="26"/>
  <c r="AI25" i="16"/>
  <c r="BB25"/>
  <c r="BC25" s="1"/>
  <c r="AC25"/>
  <c r="AD25" s="1"/>
  <c r="CA25"/>
  <c r="CB25" s="1"/>
  <c r="CZ25"/>
  <c r="DA25" s="1"/>
  <c r="DY25"/>
  <c r="DZ25" s="1"/>
  <c r="EX25"/>
  <c r="EY25" s="1"/>
  <c r="B19" i="26"/>
  <c r="B21" i="27"/>
  <c r="U18" i="26"/>
  <c r="AC24" i="16"/>
  <c r="AD24" s="1"/>
  <c r="CA24"/>
  <c r="CB24" s="1"/>
  <c r="CZ24"/>
  <c r="DA24" s="1"/>
  <c r="DY24"/>
  <c r="DZ24" s="1"/>
  <c r="EX24"/>
  <c r="EY24" s="1"/>
  <c r="B20" i="27"/>
  <c r="AI24" i="16"/>
  <c r="BB24"/>
  <c r="BC24" s="1"/>
  <c r="B18" i="26"/>
  <c r="AI23" i="16"/>
  <c r="BB23"/>
  <c r="BC23" s="1"/>
  <c r="AC23"/>
  <c r="AD23" s="1"/>
  <c r="CA23"/>
  <c r="CB23" s="1"/>
  <c r="CZ23"/>
  <c r="DA23" s="1"/>
  <c r="DY23"/>
  <c r="DZ23" s="1"/>
  <c r="EX23"/>
  <c r="EY23" s="1"/>
  <c r="B17" i="26"/>
  <c r="B19" i="27"/>
  <c r="U16" i="26"/>
  <c r="AC22" i="16"/>
  <c r="AD22" s="1"/>
  <c r="CA22"/>
  <c r="CB22" s="1"/>
  <c r="CZ22"/>
  <c r="DA22" s="1"/>
  <c r="DY22"/>
  <c r="DZ22" s="1"/>
  <c r="EX22"/>
  <c r="EY22" s="1"/>
  <c r="B18" i="27"/>
  <c r="AI22" i="16"/>
  <c r="BB22"/>
  <c r="BC22" s="1"/>
  <c r="B16" i="26"/>
  <c r="AI21" i="16"/>
  <c r="BB21"/>
  <c r="B15" i="26"/>
  <c r="B17" i="27"/>
  <c r="AI20" i="16"/>
  <c r="BB20"/>
  <c r="U14" i="26"/>
  <c r="B16" i="27"/>
  <c r="B14" i="26"/>
  <c r="AI19" i="16"/>
  <c r="BB19"/>
  <c r="V4" i="27"/>
  <c r="B13" i="26"/>
  <c r="B15" i="27"/>
  <c r="U12" i="26"/>
  <c r="B14" i="27"/>
  <c r="BB18" i="16"/>
  <c r="BC18" s="1"/>
  <c r="BH18"/>
  <c r="CG18"/>
  <c r="DF18"/>
  <c r="B12" i="26"/>
  <c r="J17" i="16"/>
  <c r="CZ17"/>
  <c r="DA17" s="1"/>
  <c r="EX17"/>
  <c r="EY17" s="1"/>
  <c r="IE17"/>
  <c r="BC17"/>
  <c r="BB17"/>
  <c r="B11" i="26"/>
  <c r="B13" i="27"/>
  <c r="GK14" i="16"/>
  <c r="GK15"/>
  <c r="GK17"/>
  <c r="DY16"/>
  <c r="DZ16" s="1"/>
  <c r="L50" i="26"/>
  <c r="AI46"/>
  <c r="J46"/>
  <c r="AM46"/>
  <c r="L46" s="1"/>
  <c r="AI44"/>
  <c r="AM44"/>
  <c r="L44" s="1"/>
  <c r="AI42"/>
  <c r="J42"/>
  <c r="AM42"/>
  <c r="L42" s="1"/>
  <c r="AI40"/>
  <c r="AM40"/>
  <c r="L40" s="1"/>
  <c r="J38"/>
  <c r="AI38"/>
  <c r="AM38"/>
  <c r="L38" s="1"/>
  <c r="AI36"/>
  <c r="AM36"/>
  <c r="L36" s="1"/>
  <c r="AI34"/>
  <c r="J34"/>
  <c r="AM34"/>
  <c r="L34" s="1"/>
  <c r="J32"/>
  <c r="AI32"/>
  <c r="AM32"/>
  <c r="L32" s="1"/>
  <c r="J30"/>
  <c r="AI30"/>
  <c r="AM30"/>
  <c r="L30" s="1"/>
  <c r="AI28"/>
  <c r="J28"/>
  <c r="AM28"/>
  <c r="L28" s="1"/>
  <c r="AI26"/>
  <c r="J26"/>
  <c r="AM26"/>
  <c r="L26" s="1"/>
  <c r="J24"/>
  <c r="AI24"/>
  <c r="AM24"/>
  <c r="L24" s="1"/>
  <c r="J22"/>
  <c r="AI22"/>
  <c r="AM22"/>
  <c r="L22" s="1"/>
  <c r="J90"/>
  <c r="AI90"/>
  <c r="AI88"/>
  <c r="J88"/>
  <c r="J86"/>
  <c r="AI86"/>
  <c r="AI84"/>
  <c r="J84"/>
  <c r="J82"/>
  <c r="AI82"/>
  <c r="AI80"/>
  <c r="J80"/>
  <c r="J78"/>
  <c r="AI78"/>
  <c r="AI76"/>
  <c r="J76"/>
  <c r="J74"/>
  <c r="AI74"/>
  <c r="AI72"/>
  <c r="J72"/>
  <c r="J70"/>
  <c r="AM70"/>
  <c r="L70" s="1"/>
  <c r="AI70"/>
  <c r="AI68"/>
  <c r="J68"/>
  <c r="J66"/>
  <c r="AI66"/>
  <c r="AI64"/>
  <c r="J64"/>
  <c r="J62"/>
  <c r="AI62"/>
  <c r="AI60"/>
  <c r="J60"/>
  <c r="J58"/>
  <c r="AI58"/>
  <c r="AI56"/>
  <c r="J56"/>
  <c r="J54"/>
  <c r="AI54"/>
  <c r="AI52"/>
  <c r="J52"/>
  <c r="AI45"/>
  <c r="AM45"/>
  <c r="L45" s="1"/>
  <c r="J43"/>
  <c r="AM43"/>
  <c r="L43" s="1"/>
  <c r="AI41"/>
  <c r="AM41"/>
  <c r="L41" s="1"/>
  <c r="AI39"/>
  <c r="AM39"/>
  <c r="L39" s="1"/>
  <c r="AI37"/>
  <c r="AM37"/>
  <c r="L37" s="1"/>
  <c r="J35"/>
  <c r="AM35"/>
  <c r="L35" s="1"/>
  <c r="AI33"/>
  <c r="AM33"/>
  <c r="L33" s="1"/>
  <c r="AI31"/>
  <c r="AM31"/>
  <c r="L31" s="1"/>
  <c r="AI29"/>
  <c r="AM29"/>
  <c r="L29" s="1"/>
  <c r="AI27"/>
  <c r="AM27"/>
  <c r="L27" s="1"/>
  <c r="AI25"/>
  <c r="AM25"/>
  <c r="L25" s="1"/>
  <c r="AI23"/>
  <c r="AM23"/>
  <c r="L23" s="1"/>
  <c r="AI21"/>
  <c r="AM21"/>
  <c r="L21" s="1"/>
  <c r="AI87"/>
  <c r="AM87"/>
  <c r="L87" s="1"/>
  <c r="AI81"/>
  <c r="AM81"/>
  <c r="L81" s="1"/>
  <c r="AI71"/>
  <c r="AM71"/>
  <c r="L71" s="1"/>
  <c r="AI69"/>
  <c r="AM69"/>
  <c r="L69" s="1"/>
  <c r="AM59"/>
  <c r="L59" s="1"/>
  <c r="AI59"/>
  <c r="AI51"/>
  <c r="AM51"/>
  <c r="L51" s="1"/>
  <c r="U7"/>
  <c r="U45"/>
  <c r="U43"/>
  <c r="U41"/>
  <c r="U39"/>
  <c r="U37"/>
  <c r="U35"/>
  <c r="U33"/>
  <c r="U31"/>
  <c r="U29"/>
  <c r="U27"/>
  <c r="U25"/>
  <c r="U23"/>
  <c r="U21"/>
  <c r="U19"/>
  <c r="U17"/>
  <c r="U15"/>
  <c r="U13"/>
  <c r="U11"/>
  <c r="U50"/>
  <c r="H41" i="27"/>
  <c r="R73"/>
  <c r="P73"/>
  <c r="N73"/>
  <c r="I73"/>
  <c r="K73"/>
  <c r="M73"/>
  <c r="Q73"/>
  <c r="X73"/>
  <c r="V73"/>
  <c r="T73"/>
  <c r="H73"/>
  <c r="J73"/>
  <c r="L73"/>
  <c r="O73"/>
  <c r="S73"/>
  <c r="W73"/>
  <c r="H74"/>
  <c r="J74"/>
  <c r="L74"/>
  <c r="N74"/>
  <c r="P74"/>
  <c r="T74"/>
  <c r="V74"/>
  <c r="X74"/>
  <c r="H75"/>
  <c r="J75"/>
  <c r="L75"/>
  <c r="N75"/>
  <c r="P75"/>
  <c r="T75"/>
  <c r="V75"/>
  <c r="X75"/>
  <c r="H76"/>
  <c r="J76"/>
  <c r="L76"/>
  <c r="N76"/>
  <c r="P76"/>
  <c r="T76"/>
  <c r="V76"/>
  <c r="X76"/>
  <c r="H77"/>
  <c r="J77"/>
  <c r="L77"/>
  <c r="N77"/>
  <c r="P77"/>
  <c r="T77"/>
  <c r="V77"/>
  <c r="X77"/>
  <c r="H78"/>
  <c r="J78"/>
  <c r="L78"/>
  <c r="N78"/>
  <c r="P78"/>
  <c r="T78"/>
  <c r="V78"/>
  <c r="X78"/>
  <c r="H79"/>
  <c r="J79"/>
  <c r="L79"/>
  <c r="N79"/>
  <c r="P79"/>
  <c r="T79"/>
  <c r="V79"/>
  <c r="X79"/>
  <c r="H80"/>
  <c r="J80"/>
  <c r="L80"/>
  <c r="N80"/>
  <c r="P80"/>
  <c r="T80"/>
  <c r="V80"/>
  <c r="X80"/>
  <c r="H81"/>
  <c r="J81"/>
  <c r="L81"/>
  <c r="N81"/>
  <c r="P81"/>
  <c r="T81"/>
  <c r="V81"/>
  <c r="X81"/>
  <c r="H82"/>
  <c r="J82"/>
  <c r="L82"/>
  <c r="N82"/>
  <c r="T82"/>
  <c r="V82"/>
  <c r="H83"/>
  <c r="J83"/>
  <c r="L83"/>
  <c r="N83"/>
  <c r="P83"/>
  <c r="T83"/>
  <c r="V83"/>
  <c r="X83"/>
  <c r="H84"/>
  <c r="J84"/>
  <c r="L84"/>
  <c r="N84"/>
  <c r="P84"/>
  <c r="T84"/>
  <c r="V84"/>
  <c r="X84"/>
  <c r="H85"/>
  <c r="J85"/>
  <c r="L85"/>
  <c r="N85"/>
  <c r="P85"/>
  <c r="T85"/>
  <c r="V85"/>
  <c r="X85"/>
  <c r="H86"/>
  <c r="J86"/>
  <c r="L86"/>
  <c r="N86"/>
  <c r="P86"/>
  <c r="T86"/>
  <c r="V86"/>
  <c r="X86"/>
  <c r="H87"/>
  <c r="J87"/>
  <c r="L87"/>
  <c r="N87"/>
  <c r="P87"/>
  <c r="T87"/>
  <c r="V87"/>
  <c r="X87"/>
  <c r="H88"/>
  <c r="J88"/>
  <c r="L88"/>
  <c r="N88"/>
  <c r="P88"/>
  <c r="T88"/>
  <c r="V88"/>
  <c r="X88"/>
  <c r="H89"/>
  <c r="J89"/>
  <c r="L89"/>
  <c r="N89"/>
  <c r="P89"/>
  <c r="T89"/>
  <c r="V89"/>
  <c r="X89"/>
  <c r="H90"/>
  <c r="J90"/>
  <c r="L90"/>
  <c r="N90"/>
  <c r="P90"/>
  <c r="T90"/>
  <c r="V90"/>
  <c r="X90"/>
  <c r="H91"/>
  <c r="J91"/>
  <c r="L91"/>
  <c r="N91"/>
  <c r="P91"/>
  <c r="T91"/>
  <c r="V91"/>
  <c r="X91"/>
  <c r="H92"/>
  <c r="J92"/>
  <c r="L92"/>
  <c r="N92"/>
  <c r="P92"/>
  <c r="T92"/>
  <c r="V92"/>
  <c r="X92"/>
  <c r="H93"/>
  <c r="J93"/>
  <c r="L93"/>
  <c r="N93"/>
  <c r="P93"/>
  <c r="T93"/>
  <c r="V93"/>
  <c r="X93"/>
  <c r="H94"/>
  <c r="J94"/>
  <c r="L94"/>
  <c r="N94"/>
  <c r="P94"/>
  <c r="T94"/>
  <c r="V94"/>
  <c r="X94"/>
  <c r="H95"/>
  <c r="J95"/>
  <c r="L95"/>
  <c r="N95"/>
  <c r="P95"/>
  <c r="T95"/>
  <c r="V95"/>
  <c r="X95"/>
  <c r="H96"/>
  <c r="J96"/>
  <c r="L96"/>
  <c r="N96"/>
  <c r="P96"/>
  <c r="T96"/>
  <c r="V96"/>
  <c r="X96"/>
  <c r="H97"/>
  <c r="J97"/>
  <c r="L97"/>
  <c r="N97"/>
  <c r="P97"/>
  <c r="T97"/>
  <c r="V97"/>
  <c r="X97"/>
  <c r="H98"/>
  <c r="J98"/>
  <c r="L98"/>
  <c r="N98"/>
  <c r="P98"/>
  <c r="T98"/>
  <c r="V98"/>
  <c r="X98"/>
  <c r="I74"/>
  <c r="K74"/>
  <c r="M74"/>
  <c r="O74"/>
  <c r="Q74"/>
  <c r="S74"/>
  <c r="U74"/>
  <c r="I75"/>
  <c r="K75"/>
  <c r="M75"/>
  <c r="O75"/>
  <c r="Q75"/>
  <c r="S75"/>
  <c r="U75"/>
  <c r="I76"/>
  <c r="K76"/>
  <c r="M76"/>
  <c r="O76"/>
  <c r="Q76"/>
  <c r="S76"/>
  <c r="U76"/>
  <c r="I77"/>
  <c r="K77"/>
  <c r="M77"/>
  <c r="O77"/>
  <c r="Q77"/>
  <c r="S77"/>
  <c r="U77"/>
  <c r="I78"/>
  <c r="K78"/>
  <c r="M78"/>
  <c r="O78"/>
  <c r="Q78"/>
  <c r="S78"/>
  <c r="U78"/>
  <c r="I79"/>
  <c r="K79"/>
  <c r="M79"/>
  <c r="O79"/>
  <c r="Q79"/>
  <c r="S79"/>
  <c r="U79"/>
  <c r="I80"/>
  <c r="K80"/>
  <c r="M80"/>
  <c r="O80"/>
  <c r="Q80"/>
  <c r="S80"/>
  <c r="U80"/>
  <c r="I81"/>
  <c r="K81"/>
  <c r="M81"/>
  <c r="O81"/>
  <c r="Q81"/>
  <c r="S81"/>
  <c r="U81"/>
  <c r="I82"/>
  <c r="K82"/>
  <c r="M82"/>
  <c r="O82"/>
  <c r="Q82"/>
  <c r="S82"/>
  <c r="U82"/>
  <c r="I83"/>
  <c r="K83"/>
  <c r="M83"/>
  <c r="O83"/>
  <c r="S83"/>
  <c r="U83"/>
  <c r="I84"/>
  <c r="K84"/>
  <c r="M84"/>
  <c r="O84"/>
  <c r="Q84"/>
  <c r="S84"/>
  <c r="U84"/>
  <c r="I85"/>
  <c r="K85"/>
  <c r="M85"/>
  <c r="O85"/>
  <c r="Q85"/>
  <c r="S85"/>
  <c r="U85"/>
  <c r="I86"/>
  <c r="K86"/>
  <c r="M86"/>
  <c r="O86"/>
  <c r="Q86"/>
  <c r="S86"/>
  <c r="U86"/>
  <c r="I87"/>
  <c r="K87"/>
  <c r="M87"/>
  <c r="O87"/>
  <c r="Q87"/>
  <c r="S87"/>
  <c r="U87"/>
  <c r="I88"/>
  <c r="K88"/>
  <c r="M88"/>
  <c r="O88"/>
  <c r="Q88"/>
  <c r="S88"/>
  <c r="U88"/>
  <c r="I89"/>
  <c r="K89"/>
  <c r="M89"/>
  <c r="O89"/>
  <c r="Q89"/>
  <c r="S89"/>
  <c r="U89"/>
  <c r="I90"/>
  <c r="K90"/>
  <c r="M90"/>
  <c r="O90"/>
  <c r="Q90"/>
  <c r="S90"/>
  <c r="U90"/>
  <c r="I91"/>
  <c r="K91"/>
  <c r="M91"/>
  <c r="O91"/>
  <c r="Q91"/>
  <c r="S91"/>
  <c r="U91"/>
  <c r="I92"/>
  <c r="K92"/>
  <c r="M92"/>
  <c r="O92"/>
  <c r="Q92"/>
  <c r="S92"/>
  <c r="U92"/>
  <c r="I93"/>
  <c r="K93"/>
  <c r="M93"/>
  <c r="O93"/>
  <c r="Q93"/>
  <c r="S93"/>
  <c r="U93"/>
  <c r="I94"/>
  <c r="K94"/>
  <c r="M94"/>
  <c r="O94"/>
  <c r="Q94"/>
  <c r="S94"/>
  <c r="U94"/>
  <c r="I95"/>
  <c r="K95"/>
  <c r="M95"/>
  <c r="O95"/>
  <c r="Q95"/>
  <c r="S95"/>
  <c r="U95"/>
  <c r="I96"/>
  <c r="K96"/>
  <c r="M96"/>
  <c r="O96"/>
  <c r="Q96"/>
  <c r="S96"/>
  <c r="U96"/>
  <c r="I97"/>
  <c r="K97"/>
  <c r="M97"/>
  <c r="O97"/>
  <c r="Q97"/>
  <c r="S97"/>
  <c r="U97"/>
  <c r="I98"/>
  <c r="K98"/>
  <c r="M98"/>
  <c r="O98"/>
  <c r="Q98"/>
  <c r="S98"/>
  <c r="U98"/>
  <c r="W41"/>
  <c r="X41"/>
  <c r="V41"/>
  <c r="T41"/>
  <c r="O41"/>
  <c r="S41"/>
  <c r="R41"/>
  <c r="P41"/>
  <c r="N41"/>
  <c r="I41"/>
  <c r="K41"/>
  <c r="M41"/>
  <c r="Q41"/>
  <c r="U41"/>
  <c r="H42"/>
  <c r="J42"/>
  <c r="L42"/>
  <c r="N42"/>
  <c r="P42"/>
  <c r="T42"/>
  <c r="V42"/>
  <c r="X42"/>
  <c r="H43"/>
  <c r="J43"/>
  <c r="L43"/>
  <c r="N43"/>
  <c r="P43"/>
  <c r="T43"/>
  <c r="V43"/>
  <c r="X43"/>
  <c r="H44"/>
  <c r="J44"/>
  <c r="L44"/>
  <c r="N44"/>
  <c r="P44"/>
  <c r="T44"/>
  <c r="V44"/>
  <c r="X44"/>
  <c r="H45"/>
  <c r="J45"/>
  <c r="L45"/>
  <c r="N45"/>
  <c r="P45"/>
  <c r="T45"/>
  <c r="V45"/>
  <c r="X45"/>
  <c r="H46"/>
  <c r="J46"/>
  <c r="L46"/>
  <c r="N46"/>
  <c r="P46"/>
  <c r="T46"/>
  <c r="V46"/>
  <c r="X46"/>
  <c r="H47"/>
  <c r="J47"/>
  <c r="L47"/>
  <c r="N47"/>
  <c r="P47"/>
  <c r="T47"/>
  <c r="V47"/>
  <c r="X47"/>
  <c r="H48"/>
  <c r="J48"/>
  <c r="L48"/>
  <c r="N48"/>
  <c r="P48"/>
  <c r="T48"/>
  <c r="V48"/>
  <c r="X48"/>
  <c r="H49"/>
  <c r="J49"/>
  <c r="L49"/>
  <c r="N49"/>
  <c r="P49"/>
  <c r="T49"/>
  <c r="V49"/>
  <c r="X49"/>
  <c r="H50"/>
  <c r="J50"/>
  <c r="L50"/>
  <c r="N50"/>
  <c r="P50"/>
  <c r="T50"/>
  <c r="V50"/>
  <c r="X50"/>
  <c r="H51"/>
  <c r="J51"/>
  <c r="L51"/>
  <c r="N51"/>
  <c r="P51"/>
  <c r="T51"/>
  <c r="V51"/>
  <c r="X51"/>
  <c r="H52"/>
  <c r="J52"/>
  <c r="L52"/>
  <c r="N52"/>
  <c r="P52"/>
  <c r="T52"/>
  <c r="V52"/>
  <c r="X52"/>
  <c r="H53"/>
  <c r="J53"/>
  <c r="L53"/>
  <c r="N53"/>
  <c r="P53"/>
  <c r="T53"/>
  <c r="V53"/>
  <c r="X53"/>
  <c r="H54"/>
  <c r="J54"/>
  <c r="L54"/>
  <c r="N54"/>
  <c r="P54"/>
  <c r="T54"/>
  <c r="V54"/>
  <c r="X54"/>
  <c r="H55"/>
  <c r="J55"/>
  <c r="L55"/>
  <c r="N55"/>
  <c r="P55"/>
  <c r="T55"/>
  <c r="V55"/>
  <c r="X55"/>
  <c r="H56"/>
  <c r="J56"/>
  <c r="L56"/>
  <c r="N56"/>
  <c r="P56"/>
  <c r="T56"/>
  <c r="V56"/>
  <c r="X56"/>
  <c r="H57"/>
  <c r="J57"/>
  <c r="L57"/>
  <c r="N57"/>
  <c r="P57"/>
  <c r="T57"/>
  <c r="V57"/>
  <c r="X57"/>
  <c r="H58"/>
  <c r="J58"/>
  <c r="L58"/>
  <c r="N58"/>
  <c r="P58"/>
  <c r="T58"/>
  <c r="V58"/>
  <c r="X58"/>
  <c r="H59"/>
  <c r="J59"/>
  <c r="L59"/>
  <c r="N59"/>
  <c r="P59"/>
  <c r="T59"/>
  <c r="V59"/>
  <c r="X59"/>
  <c r="H60"/>
  <c r="J60"/>
  <c r="L60"/>
  <c r="N60"/>
  <c r="P60"/>
  <c r="T60"/>
  <c r="V60"/>
  <c r="X60"/>
  <c r="H61"/>
  <c r="J61"/>
  <c r="L61"/>
  <c r="N61"/>
  <c r="P61"/>
  <c r="T61"/>
  <c r="V61"/>
  <c r="X61"/>
  <c r="H62"/>
  <c r="J62"/>
  <c r="L62"/>
  <c r="N62"/>
  <c r="P62"/>
  <c r="T62"/>
  <c r="V62"/>
  <c r="X62"/>
  <c r="H63"/>
  <c r="J63"/>
  <c r="L63"/>
  <c r="N63"/>
  <c r="P63"/>
  <c r="T63"/>
  <c r="V63"/>
  <c r="X63"/>
  <c r="H64"/>
  <c r="J64"/>
  <c r="L64"/>
  <c r="N64"/>
  <c r="P64"/>
  <c r="T64"/>
  <c r="V64"/>
  <c r="X64"/>
  <c r="H65"/>
  <c r="J65"/>
  <c r="L65"/>
  <c r="N65"/>
  <c r="P65"/>
  <c r="T65"/>
  <c r="V65"/>
  <c r="X65"/>
  <c r="H66"/>
  <c r="J66"/>
  <c r="L66"/>
  <c r="N66"/>
  <c r="P66"/>
  <c r="T66"/>
  <c r="V66"/>
  <c r="X66"/>
  <c r="I42"/>
  <c r="K42"/>
  <c r="M42"/>
  <c r="O42"/>
  <c r="Q42"/>
  <c r="S42"/>
  <c r="U42"/>
  <c r="I43"/>
  <c r="K43"/>
  <c r="M43"/>
  <c r="O43"/>
  <c r="Q43"/>
  <c r="S43"/>
  <c r="U43"/>
  <c r="I44"/>
  <c r="K44"/>
  <c r="M44"/>
  <c r="O44"/>
  <c r="Q44"/>
  <c r="S44"/>
  <c r="U44"/>
  <c r="I45"/>
  <c r="K45"/>
  <c r="M45"/>
  <c r="O45"/>
  <c r="Q45"/>
  <c r="S45"/>
  <c r="U45"/>
  <c r="I46"/>
  <c r="K46"/>
  <c r="M46"/>
  <c r="O46"/>
  <c r="Q46"/>
  <c r="S46"/>
  <c r="U46"/>
  <c r="I47"/>
  <c r="K47"/>
  <c r="M47"/>
  <c r="O47"/>
  <c r="Q47"/>
  <c r="S47"/>
  <c r="U47"/>
  <c r="I48"/>
  <c r="K48"/>
  <c r="M48"/>
  <c r="O48"/>
  <c r="Q48"/>
  <c r="S48"/>
  <c r="U48"/>
  <c r="I49"/>
  <c r="K49"/>
  <c r="M49"/>
  <c r="O49"/>
  <c r="Q49"/>
  <c r="S49"/>
  <c r="U49"/>
  <c r="I50"/>
  <c r="K50"/>
  <c r="M50"/>
  <c r="O50"/>
  <c r="Q50"/>
  <c r="S50"/>
  <c r="U50"/>
  <c r="I51"/>
  <c r="K51"/>
  <c r="M51"/>
  <c r="O51"/>
  <c r="Q51"/>
  <c r="S51"/>
  <c r="U51"/>
  <c r="I52"/>
  <c r="K52"/>
  <c r="M52"/>
  <c r="O52"/>
  <c r="Q52"/>
  <c r="S52"/>
  <c r="U52"/>
  <c r="I53"/>
  <c r="K53"/>
  <c r="M53"/>
  <c r="O53"/>
  <c r="Q53"/>
  <c r="S53"/>
  <c r="U53"/>
  <c r="I54"/>
  <c r="K54"/>
  <c r="M54"/>
  <c r="O54"/>
  <c r="Q54"/>
  <c r="S54"/>
  <c r="U54"/>
  <c r="I55"/>
  <c r="K55"/>
  <c r="M55"/>
  <c r="O55"/>
  <c r="Q55"/>
  <c r="S55"/>
  <c r="U55"/>
  <c r="I56"/>
  <c r="K56"/>
  <c r="M56"/>
  <c r="O56"/>
  <c r="Q56"/>
  <c r="S56"/>
  <c r="U56"/>
  <c r="I57"/>
  <c r="K57"/>
  <c r="M57"/>
  <c r="O57"/>
  <c r="Q57"/>
  <c r="S57"/>
  <c r="U57"/>
  <c r="I58"/>
  <c r="K58"/>
  <c r="M58"/>
  <c r="O58"/>
  <c r="Q58"/>
  <c r="S58"/>
  <c r="U58"/>
  <c r="I59"/>
  <c r="K59"/>
  <c r="M59"/>
  <c r="O59"/>
  <c r="Q59"/>
  <c r="S59"/>
  <c r="U59"/>
  <c r="I60"/>
  <c r="K60"/>
  <c r="M60"/>
  <c r="O60"/>
  <c r="Q60"/>
  <c r="S60"/>
  <c r="U60"/>
  <c r="I61"/>
  <c r="K61"/>
  <c r="M61"/>
  <c r="O61"/>
  <c r="Q61"/>
  <c r="S61"/>
  <c r="U61"/>
  <c r="I62"/>
  <c r="K62"/>
  <c r="M62"/>
  <c r="O62"/>
  <c r="Q62"/>
  <c r="S62"/>
  <c r="U62"/>
  <c r="I63"/>
  <c r="K63"/>
  <c r="M63"/>
  <c r="O63"/>
  <c r="Q63"/>
  <c r="S63"/>
  <c r="U63"/>
  <c r="I64"/>
  <c r="K64"/>
  <c r="M64"/>
  <c r="O64"/>
  <c r="Q64"/>
  <c r="S64"/>
  <c r="U64"/>
  <c r="I65"/>
  <c r="K65"/>
  <c r="M65"/>
  <c r="O65"/>
  <c r="Q65"/>
  <c r="S65"/>
  <c r="U65"/>
  <c r="I66"/>
  <c r="K66"/>
  <c r="M66"/>
  <c r="O66"/>
  <c r="Q66"/>
  <c r="S66"/>
  <c r="U66"/>
  <c r="J44" i="26"/>
  <c r="J40"/>
  <c r="J36"/>
  <c r="AM85"/>
  <c r="L85" s="1"/>
  <c r="AM75"/>
  <c r="L75" s="1"/>
  <c r="AM65"/>
  <c r="L65" s="1"/>
  <c r="AM55"/>
  <c r="L55" s="1"/>
  <c r="AM89"/>
  <c r="L89" s="1"/>
  <c r="AU62"/>
  <c r="AU60"/>
  <c r="AU58"/>
  <c r="AU56"/>
  <c r="AU54"/>
  <c r="AU52"/>
  <c r="AU50"/>
  <c r="AU48"/>
  <c r="AU46"/>
  <c r="AU44"/>
  <c r="AU42"/>
  <c r="AU40"/>
  <c r="AI43"/>
  <c r="J59"/>
  <c r="J57"/>
  <c r="J55"/>
  <c r="J53"/>
  <c r="J51"/>
  <c r="H90"/>
  <c r="F90"/>
  <c r="G89"/>
  <c r="H88"/>
  <c r="F88"/>
  <c r="G87"/>
  <c r="H86"/>
  <c r="F86"/>
  <c r="G85"/>
  <c r="H84"/>
  <c r="F84"/>
  <c r="G83"/>
  <c r="H82"/>
  <c r="F82"/>
  <c r="G81"/>
  <c r="H80"/>
  <c r="F80"/>
  <c r="G79"/>
  <c r="H78"/>
  <c r="F78"/>
  <c r="G77"/>
  <c r="H76"/>
  <c r="F76"/>
  <c r="G75"/>
  <c r="H74"/>
  <c r="F74"/>
  <c r="G73"/>
  <c r="H72"/>
  <c r="F72"/>
  <c r="G71"/>
  <c r="H70"/>
  <c r="F70"/>
  <c r="G69"/>
  <c r="H68"/>
  <c r="F68"/>
  <c r="G67"/>
  <c r="H66"/>
  <c r="F66"/>
  <c r="G65"/>
  <c r="H64"/>
  <c r="F64"/>
  <c r="G63"/>
  <c r="H62"/>
  <c r="F62"/>
  <c r="G61"/>
  <c r="H60"/>
  <c r="F60"/>
  <c r="G59"/>
  <c r="H58"/>
  <c r="F58"/>
  <c r="G57"/>
  <c r="H56"/>
  <c r="F56"/>
  <c r="G55"/>
  <c r="H54"/>
  <c r="F54"/>
  <c r="G53"/>
  <c r="H52"/>
  <c r="F52"/>
  <c r="G51"/>
  <c r="H50"/>
  <c r="F50"/>
  <c r="G46"/>
  <c r="H45"/>
  <c r="F45"/>
  <c r="G44"/>
  <c r="H43"/>
  <c r="F43"/>
  <c r="G42"/>
  <c r="H41"/>
  <c r="F41"/>
  <c r="G40"/>
  <c r="H39"/>
  <c r="F39"/>
  <c r="G90"/>
  <c r="H89"/>
  <c r="F89"/>
  <c r="G88"/>
  <c r="H87"/>
  <c r="F87"/>
  <c r="G86"/>
  <c r="H85"/>
  <c r="F85"/>
  <c r="G84"/>
  <c r="H83"/>
  <c r="F83"/>
  <c r="G82"/>
  <c r="H81"/>
  <c r="F81"/>
  <c r="G80"/>
  <c r="H79"/>
  <c r="F79"/>
  <c r="G78"/>
  <c r="H77"/>
  <c r="F77"/>
  <c r="G76"/>
  <c r="H75"/>
  <c r="F75"/>
  <c r="G74"/>
  <c r="H73"/>
  <c r="F73"/>
  <c r="G72"/>
  <c r="H71"/>
  <c r="F71"/>
  <c r="G70"/>
  <c r="H69"/>
  <c r="F69"/>
  <c r="G68"/>
  <c r="H67"/>
  <c r="F67"/>
  <c r="G66"/>
  <c r="H65"/>
  <c r="F65"/>
  <c r="G64"/>
  <c r="H63"/>
  <c r="F63"/>
  <c r="G62"/>
  <c r="H61"/>
  <c r="F61"/>
  <c r="G60"/>
  <c r="H59"/>
  <c r="F59"/>
  <c r="G58"/>
  <c r="H57"/>
  <c r="F57"/>
  <c r="G56"/>
  <c r="H55"/>
  <c r="F55"/>
  <c r="G54"/>
  <c r="H53"/>
  <c r="F53"/>
  <c r="G52"/>
  <c r="H51"/>
  <c r="F51"/>
  <c r="G50"/>
  <c r="H46"/>
  <c r="F46"/>
  <c r="G45"/>
  <c r="H44"/>
  <c r="F44"/>
  <c r="G43"/>
  <c r="H42"/>
  <c r="F42"/>
  <c r="G41"/>
  <c r="H40"/>
  <c r="F40"/>
  <c r="G39"/>
  <c r="AI50"/>
  <c r="AI35"/>
  <c r="J45"/>
  <c r="J41"/>
  <c r="J39"/>
  <c r="J37"/>
  <c r="J33"/>
  <c r="J31"/>
  <c r="J29"/>
  <c r="J27"/>
  <c r="J25"/>
  <c r="J23"/>
  <c r="J21"/>
  <c r="J50"/>
  <c r="J89"/>
  <c r="J87"/>
  <c r="J85"/>
  <c r="J83"/>
  <c r="J81"/>
  <c r="J79"/>
  <c r="J77"/>
  <c r="J75"/>
  <c r="J73"/>
  <c r="J71"/>
  <c r="J69"/>
  <c r="J67"/>
  <c r="J65"/>
  <c r="J63"/>
  <c r="J61"/>
  <c r="AU76"/>
  <c r="AU74"/>
  <c r="AU72"/>
  <c r="AU70"/>
  <c r="AU68"/>
  <c r="AU66"/>
  <c r="AU64"/>
  <c r="E89"/>
  <c r="E87"/>
  <c r="E85"/>
  <c r="E83"/>
  <c r="E81"/>
  <c r="E79"/>
  <c r="E77"/>
  <c r="E75"/>
  <c r="E73"/>
  <c r="E71"/>
  <c r="E69"/>
  <c r="E67"/>
  <c r="E65"/>
  <c r="E63"/>
  <c r="E61"/>
  <c r="E59"/>
  <c r="E57"/>
  <c r="E55"/>
  <c r="E53"/>
  <c r="E51"/>
  <c r="E46"/>
  <c r="E44"/>
  <c r="E42"/>
  <c r="E40"/>
  <c r="E90"/>
  <c r="E88"/>
  <c r="E86"/>
  <c r="E84"/>
  <c r="E82"/>
  <c r="E80"/>
  <c r="E78"/>
  <c r="E76"/>
  <c r="E74"/>
  <c r="E72"/>
  <c r="E70"/>
  <c r="E68"/>
  <c r="E66"/>
  <c r="E64"/>
  <c r="E62"/>
  <c r="E60"/>
  <c r="E58"/>
  <c r="E56"/>
  <c r="E54"/>
  <c r="E52"/>
  <c r="E50"/>
  <c r="E45"/>
  <c r="E43"/>
  <c r="E41"/>
  <c r="E39"/>
  <c r="BA51"/>
  <c r="BY49"/>
  <c r="AJ9"/>
  <c r="AJ11"/>
  <c r="AJ13"/>
  <c r="AJ15"/>
  <c r="AJ17"/>
  <c r="AJ19"/>
  <c r="BS50"/>
  <c r="AJ8"/>
  <c r="AJ10"/>
  <c r="AJ12"/>
  <c r="AJ14"/>
  <c r="AJ16"/>
  <c r="AJ18"/>
  <c r="AM86"/>
  <c r="L86" s="1"/>
  <c r="BA43"/>
  <c r="BY41"/>
  <c r="BS42"/>
  <c r="BM89"/>
  <c r="BM87"/>
  <c r="BM85"/>
  <c r="BM83"/>
  <c r="BM81"/>
  <c r="BM79"/>
  <c r="BM77"/>
  <c r="BM75"/>
  <c r="BM73"/>
  <c r="BM71"/>
  <c r="BM69"/>
  <c r="BM67"/>
  <c r="BM65"/>
  <c r="BM63"/>
  <c r="BM61"/>
  <c r="BM59"/>
  <c r="BM57"/>
  <c r="BM55"/>
  <c r="BY53"/>
  <c r="BS46"/>
  <c r="BA39"/>
  <c r="BG88"/>
  <c r="BG86"/>
  <c r="BG84"/>
  <c r="BG82"/>
  <c r="BG80"/>
  <c r="BG78"/>
  <c r="BG76"/>
  <c r="BG74"/>
  <c r="BG72"/>
  <c r="BG70"/>
  <c r="BG68"/>
  <c r="BG66"/>
  <c r="BG64"/>
  <c r="BG62"/>
  <c r="BG60"/>
  <c r="BG58"/>
  <c r="BG56"/>
  <c r="BG54"/>
  <c r="BA47"/>
  <c r="BY45"/>
  <c r="AU88"/>
  <c r="AU86"/>
  <c r="AU84"/>
  <c r="AU82"/>
  <c r="AU80"/>
  <c r="AU78"/>
  <c r="BS54"/>
  <c r="BS52"/>
  <c r="BG52"/>
  <c r="BA49"/>
  <c r="BY47"/>
  <c r="BS44"/>
  <c r="BA41"/>
  <c r="BY39"/>
  <c r="BA53"/>
  <c r="BY51"/>
  <c r="BS48"/>
  <c r="BA45"/>
  <c r="BY43"/>
  <c r="BS40"/>
  <c r="BY89"/>
  <c r="BS88"/>
  <c r="BY87"/>
  <c r="BS86"/>
  <c r="BY85"/>
  <c r="BS84"/>
  <c r="BY83"/>
  <c r="BS82"/>
  <c r="BY81"/>
  <c r="BS80"/>
  <c r="BY79"/>
  <c r="BS78"/>
  <c r="BY77"/>
  <c r="BS76"/>
  <c r="BY75"/>
  <c r="BS74"/>
  <c r="BY73"/>
  <c r="BS72"/>
  <c r="BY71"/>
  <c r="BS70"/>
  <c r="BY69"/>
  <c r="BS68"/>
  <c r="BY67"/>
  <c r="BS66"/>
  <c r="BY65"/>
  <c r="BS64"/>
  <c r="BY63"/>
  <c r="BS62"/>
  <c r="BY61"/>
  <c r="BS60"/>
  <c r="BY59"/>
  <c r="BS58"/>
  <c r="BY57"/>
  <c r="BS56"/>
  <c r="BY55"/>
  <c r="BM51"/>
  <c r="BG48"/>
  <c r="I51" s="1"/>
  <c r="BM47"/>
  <c r="BG44"/>
  <c r="I44" s="1"/>
  <c r="BM43"/>
  <c r="BA89"/>
  <c r="BA87"/>
  <c r="BA85"/>
  <c r="BA83"/>
  <c r="BA81"/>
  <c r="BA79"/>
  <c r="BA77"/>
  <c r="BA75"/>
  <c r="BA73"/>
  <c r="BA71"/>
  <c r="BA69"/>
  <c r="BA67"/>
  <c r="BA65"/>
  <c r="BA63"/>
  <c r="BA61"/>
  <c r="BA59"/>
  <c r="BA57"/>
  <c r="BA55"/>
  <c r="BM53"/>
  <c r="BG50"/>
  <c r="I53" s="1"/>
  <c r="BM49"/>
  <c r="BG46"/>
  <c r="I46" s="1"/>
  <c r="BM45"/>
  <c r="BF7"/>
  <c r="CT7"/>
  <c r="AB7" s="1"/>
  <c r="CR7"/>
  <c r="CP7"/>
  <c r="CN7"/>
  <c r="AA7" s="1"/>
  <c r="CL7"/>
  <c r="CJ7"/>
  <c r="CH7"/>
  <c r="CF7"/>
  <c r="CD7"/>
  <c r="CB7"/>
  <c r="BU7"/>
  <c r="CU7"/>
  <c r="AC7" s="1"/>
  <c r="CS7"/>
  <c r="CQ7"/>
  <c r="CO7"/>
  <c r="CM7"/>
  <c r="Z7" s="1"/>
  <c r="CK7"/>
  <c r="CI7"/>
  <c r="CG7"/>
  <c r="Y7" s="1"/>
  <c r="CE7"/>
  <c r="CC7"/>
  <c r="CA7"/>
  <c r="CA38"/>
  <c r="CC38"/>
  <c r="CE38"/>
  <c r="CG38"/>
  <c r="CI38"/>
  <c r="CK38"/>
  <c r="CM38"/>
  <c r="CO38"/>
  <c r="CQ38"/>
  <c r="CS38"/>
  <c r="CU38"/>
  <c r="CB38"/>
  <c r="CD38"/>
  <c r="CF38"/>
  <c r="CH38"/>
  <c r="CJ38"/>
  <c r="CL38"/>
  <c r="CN38"/>
  <c r="CP38"/>
  <c r="CR38"/>
  <c r="CT38"/>
  <c r="AR38"/>
  <c r="AT38"/>
  <c r="AW38"/>
  <c r="AY38"/>
  <c r="BC38"/>
  <c r="BE38"/>
  <c r="BJ38"/>
  <c r="BL38"/>
  <c r="BP38"/>
  <c r="BR38"/>
  <c r="BU38"/>
  <c r="BW38"/>
  <c r="CA36"/>
  <c r="CC36"/>
  <c r="CE36"/>
  <c r="CG36"/>
  <c r="CI36"/>
  <c r="CK36"/>
  <c r="CM36"/>
  <c r="CO36"/>
  <c r="CQ36"/>
  <c r="CS36"/>
  <c r="CU36"/>
  <c r="CB36"/>
  <c r="CD36"/>
  <c r="CF36"/>
  <c r="CH36"/>
  <c r="CJ36"/>
  <c r="CL36"/>
  <c r="CN36"/>
  <c r="CP36"/>
  <c r="CR36"/>
  <c r="CT36"/>
  <c r="AR36"/>
  <c r="AT36"/>
  <c r="AW36"/>
  <c r="AY36"/>
  <c r="BC36"/>
  <c r="BE36"/>
  <c r="BJ36"/>
  <c r="BL36"/>
  <c r="BP36"/>
  <c r="BR36"/>
  <c r="BU36"/>
  <c r="BW36"/>
  <c r="CA34"/>
  <c r="CC34"/>
  <c r="CE34"/>
  <c r="CG34"/>
  <c r="CI34"/>
  <c r="CK34"/>
  <c r="CM34"/>
  <c r="CO34"/>
  <c r="CQ34"/>
  <c r="CS34"/>
  <c r="CU34"/>
  <c r="CB34"/>
  <c r="CD34"/>
  <c r="CF34"/>
  <c r="CH34"/>
  <c r="CJ34"/>
  <c r="CL34"/>
  <c r="CN34"/>
  <c r="CP34"/>
  <c r="CR34"/>
  <c r="CT34"/>
  <c r="AR34"/>
  <c r="AT34"/>
  <c r="AW34"/>
  <c r="AY34"/>
  <c r="BC34"/>
  <c r="BE34"/>
  <c r="BJ34"/>
  <c r="BL34"/>
  <c r="BP34"/>
  <c r="BR34"/>
  <c r="BU34"/>
  <c r="BW34"/>
  <c r="CB32"/>
  <c r="CD32"/>
  <c r="CF32"/>
  <c r="CA32"/>
  <c r="CC32"/>
  <c r="CE32"/>
  <c r="CG32"/>
  <c r="CI32"/>
  <c r="CK32"/>
  <c r="CM32"/>
  <c r="CO32"/>
  <c r="CQ32"/>
  <c r="CS32"/>
  <c r="CU32"/>
  <c r="CH32"/>
  <c r="CJ32"/>
  <c r="CL32"/>
  <c r="CN32"/>
  <c r="CP32"/>
  <c r="CR32"/>
  <c r="CT32"/>
  <c r="AR32"/>
  <c r="AT32"/>
  <c r="AW32"/>
  <c r="AY32"/>
  <c r="BC32"/>
  <c r="BE32"/>
  <c r="BJ32"/>
  <c r="BL32"/>
  <c r="BP32"/>
  <c r="BR32"/>
  <c r="BU32"/>
  <c r="BW32"/>
  <c r="CB30"/>
  <c r="CD30"/>
  <c r="CF30"/>
  <c r="CH30"/>
  <c r="CJ30"/>
  <c r="CL30"/>
  <c r="CN30"/>
  <c r="CP30"/>
  <c r="CR30"/>
  <c r="CT30"/>
  <c r="CA30"/>
  <c r="CC30"/>
  <c r="CE30"/>
  <c r="CG30"/>
  <c r="CI30"/>
  <c r="CK30"/>
  <c r="CM30"/>
  <c r="CO30"/>
  <c r="CQ30"/>
  <c r="CS30"/>
  <c r="CU30"/>
  <c r="AR30"/>
  <c r="AT30"/>
  <c r="AW30"/>
  <c r="AY30"/>
  <c r="BC30"/>
  <c r="BE30"/>
  <c r="BJ30"/>
  <c r="BL30"/>
  <c r="BP30"/>
  <c r="BR30"/>
  <c r="BU30"/>
  <c r="BW30"/>
  <c r="CB28"/>
  <c r="CD28"/>
  <c r="CF28"/>
  <c r="CH28"/>
  <c r="CJ28"/>
  <c r="CL28"/>
  <c r="CN28"/>
  <c r="CP28"/>
  <c r="CR28"/>
  <c r="CT28"/>
  <c r="CA28"/>
  <c r="CC28"/>
  <c r="CE28"/>
  <c r="CG28"/>
  <c r="CI28"/>
  <c r="CK28"/>
  <c r="CM28"/>
  <c r="CO28"/>
  <c r="CQ28"/>
  <c r="CS28"/>
  <c r="CU28"/>
  <c r="AR28"/>
  <c r="AT28"/>
  <c r="AW28"/>
  <c r="AY28"/>
  <c r="BC28"/>
  <c r="BE28"/>
  <c r="BJ28"/>
  <c r="BL28"/>
  <c r="BP28"/>
  <c r="BR28"/>
  <c r="BU28"/>
  <c r="BW28"/>
  <c r="CB26"/>
  <c r="CD26"/>
  <c r="CF26"/>
  <c r="CH26"/>
  <c r="CJ26"/>
  <c r="CL26"/>
  <c r="CN26"/>
  <c r="CP26"/>
  <c r="CR26"/>
  <c r="CT26"/>
  <c r="CA26"/>
  <c r="CC26"/>
  <c r="CE26"/>
  <c r="CG26"/>
  <c r="CI26"/>
  <c r="CK26"/>
  <c r="CM26"/>
  <c r="CO26"/>
  <c r="CQ26"/>
  <c r="CS26"/>
  <c r="CU26"/>
  <c r="AR26"/>
  <c r="AT26"/>
  <c r="AW26"/>
  <c r="AY26"/>
  <c r="BC26"/>
  <c r="BE26"/>
  <c r="BJ26"/>
  <c r="BL26"/>
  <c r="BP26"/>
  <c r="BR26"/>
  <c r="BU26"/>
  <c r="BW26"/>
  <c r="CB24"/>
  <c r="CD24"/>
  <c r="CF24"/>
  <c r="CH24"/>
  <c r="CJ24"/>
  <c r="CL24"/>
  <c r="CN24"/>
  <c r="CP24"/>
  <c r="CR24"/>
  <c r="CT24"/>
  <c r="CA24"/>
  <c r="CC24"/>
  <c r="CE24"/>
  <c r="CG24"/>
  <c r="CI24"/>
  <c r="CK24"/>
  <c r="CM24"/>
  <c r="CO24"/>
  <c r="CQ24"/>
  <c r="CS24"/>
  <c r="CU24"/>
  <c r="AR24"/>
  <c r="AT24"/>
  <c r="AW24"/>
  <c r="AY24"/>
  <c r="BC24"/>
  <c r="BE24"/>
  <c r="BJ24"/>
  <c r="BL24"/>
  <c r="BP24"/>
  <c r="BR24"/>
  <c r="BU24"/>
  <c r="BW24"/>
  <c r="CB22"/>
  <c r="CD22"/>
  <c r="CF22"/>
  <c r="CH22"/>
  <c r="CJ22"/>
  <c r="CL22"/>
  <c r="CN22"/>
  <c r="CP22"/>
  <c r="CR22"/>
  <c r="CT22"/>
  <c r="CA22"/>
  <c r="CC22"/>
  <c r="CE22"/>
  <c r="CG22"/>
  <c r="CI22"/>
  <c r="CK22"/>
  <c r="CM22"/>
  <c r="CO22"/>
  <c r="CQ22"/>
  <c r="CS22"/>
  <c r="CU22"/>
  <c r="AR22"/>
  <c r="AT22"/>
  <c r="AW22"/>
  <c r="AY22"/>
  <c r="BC22"/>
  <c r="BE22"/>
  <c r="BJ22"/>
  <c r="BL22"/>
  <c r="BP22"/>
  <c r="BR22"/>
  <c r="BU22"/>
  <c r="BW22"/>
  <c r="CB20"/>
  <c r="CD20"/>
  <c r="CF20"/>
  <c r="X20" s="1"/>
  <c r="CH20"/>
  <c r="CJ20"/>
  <c r="CL20"/>
  <c r="CN20"/>
  <c r="AA20" s="1"/>
  <c r="CP20"/>
  <c r="CR20"/>
  <c r="CT20"/>
  <c r="AB20" s="1"/>
  <c r="CA20"/>
  <c r="CC20"/>
  <c r="CE20"/>
  <c r="CG20"/>
  <c r="Y20" s="1"/>
  <c r="CI20"/>
  <c r="CK20"/>
  <c r="CM20"/>
  <c r="Z20" s="1"/>
  <c r="CO20"/>
  <c r="CQ20"/>
  <c r="CS20"/>
  <c r="CU20"/>
  <c r="AC20" s="1"/>
  <c r="AS20"/>
  <c r="AX20"/>
  <c r="AZ20"/>
  <c r="BD20"/>
  <c r="BF20"/>
  <c r="BI20"/>
  <c r="BK20"/>
  <c r="BO20"/>
  <c r="BQ20"/>
  <c r="BV20"/>
  <c r="BX20"/>
  <c r="AR20"/>
  <c r="AT20"/>
  <c r="AW20"/>
  <c r="AY20"/>
  <c r="BC20"/>
  <c r="BE20"/>
  <c r="G20" s="1"/>
  <c r="BJ20"/>
  <c r="BL20"/>
  <c r="BP20"/>
  <c r="BR20"/>
  <c r="BU20"/>
  <c r="BW20"/>
  <c r="CB18"/>
  <c r="CD18"/>
  <c r="CF18"/>
  <c r="X18" s="1"/>
  <c r="CH18"/>
  <c r="CJ18"/>
  <c r="CL18"/>
  <c r="CN18"/>
  <c r="AA18" s="1"/>
  <c r="CP18"/>
  <c r="CR18"/>
  <c r="CT18"/>
  <c r="AB18" s="1"/>
  <c r="CA18"/>
  <c r="CC18"/>
  <c r="CE18"/>
  <c r="CG18"/>
  <c r="Y18" s="1"/>
  <c r="CI18"/>
  <c r="CK18"/>
  <c r="CM18"/>
  <c r="Z18" s="1"/>
  <c r="CO18"/>
  <c r="CQ18"/>
  <c r="CS18"/>
  <c r="CU18"/>
  <c r="AC18" s="1"/>
  <c r="AS18"/>
  <c r="AX18"/>
  <c r="AZ18"/>
  <c r="BD18"/>
  <c r="BF18"/>
  <c r="BI18"/>
  <c r="BK18"/>
  <c r="BO18"/>
  <c r="BQ18"/>
  <c r="BV18"/>
  <c r="BX18"/>
  <c r="AR18"/>
  <c r="AT18"/>
  <c r="AW18"/>
  <c r="AY18"/>
  <c r="BC18"/>
  <c r="BE18"/>
  <c r="G18" s="1"/>
  <c r="BJ18"/>
  <c r="BL18"/>
  <c r="BP18"/>
  <c r="BR18"/>
  <c r="BU18"/>
  <c r="BW18"/>
  <c r="CB16"/>
  <c r="CD16"/>
  <c r="CF16"/>
  <c r="X16" s="1"/>
  <c r="CH16"/>
  <c r="CJ16"/>
  <c r="CL16"/>
  <c r="CN16"/>
  <c r="AA16" s="1"/>
  <c r="CP16"/>
  <c r="CR16"/>
  <c r="CT16"/>
  <c r="AB16" s="1"/>
  <c r="CA16"/>
  <c r="CC16"/>
  <c r="CE16"/>
  <c r="CG16"/>
  <c r="Y16" s="1"/>
  <c r="CI16"/>
  <c r="CK16"/>
  <c r="CM16"/>
  <c r="Z16" s="1"/>
  <c r="CO16"/>
  <c r="CQ16"/>
  <c r="CS16"/>
  <c r="CU16"/>
  <c r="AC16" s="1"/>
  <c r="AS16"/>
  <c r="AX16"/>
  <c r="AZ16"/>
  <c r="BD16"/>
  <c r="BF16"/>
  <c r="BI16"/>
  <c r="BK16"/>
  <c r="BO16"/>
  <c r="BQ16"/>
  <c r="BV16"/>
  <c r="BX16"/>
  <c r="AR16"/>
  <c r="AT16"/>
  <c r="AW16"/>
  <c r="AY16"/>
  <c r="BC16"/>
  <c r="BE16"/>
  <c r="G16" s="1"/>
  <c r="BJ16"/>
  <c r="BL16"/>
  <c r="BP16"/>
  <c r="BR16"/>
  <c r="BU16"/>
  <c r="BW16"/>
  <c r="CB14"/>
  <c r="CD14"/>
  <c r="CF14"/>
  <c r="X14" s="1"/>
  <c r="CH14"/>
  <c r="CJ14"/>
  <c r="CL14"/>
  <c r="CN14"/>
  <c r="AA14" s="1"/>
  <c r="CP14"/>
  <c r="CR14"/>
  <c r="CT14"/>
  <c r="AB14" s="1"/>
  <c r="CA14"/>
  <c r="CC14"/>
  <c r="CE14"/>
  <c r="CG14"/>
  <c r="Y14" s="1"/>
  <c r="CI14"/>
  <c r="CK14"/>
  <c r="CM14"/>
  <c r="Z14" s="1"/>
  <c r="CO14"/>
  <c r="CQ14"/>
  <c r="CS14"/>
  <c r="CU14"/>
  <c r="AC14" s="1"/>
  <c r="AS14"/>
  <c r="AX14"/>
  <c r="AZ14"/>
  <c r="BD14"/>
  <c r="BF14"/>
  <c r="BI14"/>
  <c r="BK14"/>
  <c r="BO14"/>
  <c r="BQ14"/>
  <c r="BV14"/>
  <c r="BX14"/>
  <c r="AR14"/>
  <c r="AT14"/>
  <c r="AW14"/>
  <c r="AY14"/>
  <c r="BC14"/>
  <c r="BE14"/>
  <c r="G14" s="1"/>
  <c r="BJ14"/>
  <c r="BL14"/>
  <c r="BP14"/>
  <c r="BR14"/>
  <c r="BU14"/>
  <c r="BW14"/>
  <c r="CB12"/>
  <c r="CD12"/>
  <c r="CF12"/>
  <c r="CH12"/>
  <c r="CJ12"/>
  <c r="CL12"/>
  <c r="CN12"/>
  <c r="CP12"/>
  <c r="CR12"/>
  <c r="CT12"/>
  <c r="CA12"/>
  <c r="CC12"/>
  <c r="CE12"/>
  <c r="CG12"/>
  <c r="CI12"/>
  <c r="CK12"/>
  <c r="CM12"/>
  <c r="CO12"/>
  <c r="CQ12"/>
  <c r="CS12"/>
  <c r="CU12"/>
  <c r="AC12" s="1"/>
  <c r="AS12"/>
  <c r="AX12"/>
  <c r="AZ12"/>
  <c r="BD12"/>
  <c r="BF12"/>
  <c r="BI12"/>
  <c r="BK12"/>
  <c r="BO12"/>
  <c r="BQ12"/>
  <c r="BV12"/>
  <c r="BX12"/>
  <c r="AR12"/>
  <c r="AT12"/>
  <c r="AW12"/>
  <c r="AY12"/>
  <c r="BC12"/>
  <c r="BE12"/>
  <c r="G12" s="1"/>
  <c r="BJ12"/>
  <c r="BL12"/>
  <c r="BP12"/>
  <c r="BR12"/>
  <c r="BU12"/>
  <c r="BW12"/>
  <c r="CB10"/>
  <c r="CD10"/>
  <c r="CF10"/>
  <c r="X10" s="1"/>
  <c r="CH10"/>
  <c r="CJ10"/>
  <c r="CL10"/>
  <c r="CN10"/>
  <c r="AA10" s="1"/>
  <c r="CP10"/>
  <c r="CR10"/>
  <c r="CT10"/>
  <c r="AB10" s="1"/>
  <c r="CA10"/>
  <c r="CC10"/>
  <c r="CE10"/>
  <c r="CG10"/>
  <c r="Y10" s="1"/>
  <c r="CI10"/>
  <c r="CK10"/>
  <c r="CM10"/>
  <c r="Z10" s="1"/>
  <c r="CO10"/>
  <c r="CQ10"/>
  <c r="CS10"/>
  <c r="CU10"/>
  <c r="AC10" s="1"/>
  <c r="AS10"/>
  <c r="AW10"/>
  <c r="AY10"/>
  <c r="BD10"/>
  <c r="BF10"/>
  <c r="BJ10"/>
  <c r="BL10"/>
  <c r="BO10"/>
  <c r="BQ10"/>
  <c r="BU10"/>
  <c r="BW10"/>
  <c r="AR10"/>
  <c r="AT10"/>
  <c r="AX10"/>
  <c r="AZ10"/>
  <c r="BC10"/>
  <c r="BE10"/>
  <c r="G10" s="1"/>
  <c r="BI10"/>
  <c r="BK10"/>
  <c r="BP10"/>
  <c r="BR10"/>
  <c r="BV10"/>
  <c r="BX10"/>
  <c r="CB8"/>
  <c r="CD8"/>
  <c r="CF8"/>
  <c r="X8" s="1"/>
  <c r="CH8"/>
  <c r="CJ8"/>
  <c r="CL8"/>
  <c r="CN8"/>
  <c r="AA8" s="1"/>
  <c r="CP8"/>
  <c r="CR8"/>
  <c r="CT8"/>
  <c r="AB8" s="1"/>
  <c r="CA8"/>
  <c r="CC8"/>
  <c r="CE8"/>
  <c r="CG8"/>
  <c r="Y8" s="1"/>
  <c r="CI8"/>
  <c r="CK8"/>
  <c r="CM8"/>
  <c r="Z8" s="1"/>
  <c r="CO8"/>
  <c r="CQ8"/>
  <c r="CS8"/>
  <c r="CU8"/>
  <c r="AC8" s="1"/>
  <c r="BO7"/>
  <c r="BQ7"/>
  <c r="BV7"/>
  <c r="BX7"/>
  <c r="BX8"/>
  <c r="BV8"/>
  <c r="BQ8"/>
  <c r="BO8"/>
  <c r="BK8"/>
  <c r="BI8"/>
  <c r="BF8"/>
  <c r="BD8"/>
  <c r="AZ8"/>
  <c r="AX8"/>
  <c r="AS8"/>
  <c r="BG89"/>
  <c r="BY88"/>
  <c r="BA88"/>
  <c r="BG87"/>
  <c r="BY86"/>
  <c r="BA86"/>
  <c r="BG85"/>
  <c r="BY84"/>
  <c r="BA84"/>
  <c r="BG83"/>
  <c r="BY82"/>
  <c r="BA82"/>
  <c r="BG81"/>
  <c r="BY80"/>
  <c r="BA80"/>
  <c r="BG79"/>
  <c r="BY78"/>
  <c r="BA78"/>
  <c r="BG77"/>
  <c r="BY76"/>
  <c r="BA76"/>
  <c r="BG75"/>
  <c r="BY74"/>
  <c r="BA74"/>
  <c r="BG73"/>
  <c r="BY72"/>
  <c r="BA72"/>
  <c r="BG71"/>
  <c r="BY70"/>
  <c r="BA70"/>
  <c r="BG69"/>
  <c r="BY68"/>
  <c r="BA68"/>
  <c r="BG67"/>
  <c r="BY66"/>
  <c r="BA66"/>
  <c r="BG65"/>
  <c r="BY64"/>
  <c r="BA64"/>
  <c r="BG63"/>
  <c r="BY62"/>
  <c r="BA62"/>
  <c r="BG61"/>
  <c r="BY60"/>
  <c r="BA60"/>
  <c r="BG59"/>
  <c r="BY58"/>
  <c r="BA58"/>
  <c r="BG57"/>
  <c r="BY56"/>
  <c r="BA56"/>
  <c r="BG55"/>
  <c r="BY54"/>
  <c r="BA54"/>
  <c r="BG53"/>
  <c r="BY52"/>
  <c r="BA52"/>
  <c r="BG51"/>
  <c r="BY50"/>
  <c r="BA50"/>
  <c r="BG49"/>
  <c r="BY48"/>
  <c r="BA48"/>
  <c r="BG47"/>
  <c r="BY46"/>
  <c r="BA46"/>
  <c r="BG45"/>
  <c r="BY44"/>
  <c r="BA44"/>
  <c r="BG43"/>
  <c r="BY42"/>
  <c r="BM41"/>
  <c r="BG41"/>
  <c r="BY40"/>
  <c r="BM39"/>
  <c r="BG39"/>
  <c r="BX38"/>
  <c r="BO38"/>
  <c r="BI38"/>
  <c r="BD38"/>
  <c r="F38" s="1"/>
  <c r="AX38"/>
  <c r="AS38"/>
  <c r="BW37"/>
  <c r="BQ37"/>
  <c r="BL37"/>
  <c r="BF37"/>
  <c r="BX36"/>
  <c r="BO36"/>
  <c r="BI36"/>
  <c r="BD36"/>
  <c r="F36" s="1"/>
  <c r="AX36"/>
  <c r="AS36"/>
  <c r="BW35"/>
  <c r="BQ35"/>
  <c r="BL35"/>
  <c r="BF35"/>
  <c r="BX34"/>
  <c r="BO34"/>
  <c r="BI34"/>
  <c r="BD34"/>
  <c r="F34" s="1"/>
  <c r="AX34"/>
  <c r="AS34"/>
  <c r="BW33"/>
  <c r="BQ33"/>
  <c r="BL33"/>
  <c r="BF33"/>
  <c r="BX32"/>
  <c r="BO32"/>
  <c r="BI32"/>
  <c r="BD32"/>
  <c r="F32" s="1"/>
  <c r="AX32"/>
  <c r="AS32"/>
  <c r="BW31"/>
  <c r="BQ31"/>
  <c r="BL31"/>
  <c r="BF31"/>
  <c r="BX30"/>
  <c r="BO30"/>
  <c r="BI30"/>
  <c r="BD30"/>
  <c r="F30" s="1"/>
  <c r="AX30"/>
  <c r="AS30"/>
  <c r="BW29"/>
  <c r="BQ29"/>
  <c r="BL29"/>
  <c r="BF29"/>
  <c r="BX28"/>
  <c r="BO28"/>
  <c r="BI28"/>
  <c r="BD28"/>
  <c r="F28" s="1"/>
  <c r="AX28"/>
  <c r="AS28"/>
  <c r="BW27"/>
  <c r="BQ27"/>
  <c r="BL27"/>
  <c r="BF27"/>
  <c r="BX26"/>
  <c r="BO26"/>
  <c r="BI26"/>
  <c r="BD26"/>
  <c r="F26" s="1"/>
  <c r="AX26"/>
  <c r="AS26"/>
  <c r="BW25"/>
  <c r="BQ25"/>
  <c r="BL25"/>
  <c r="BF25"/>
  <c r="BX24"/>
  <c r="BO24"/>
  <c r="BI24"/>
  <c r="BD24"/>
  <c r="F24" s="1"/>
  <c r="AX24"/>
  <c r="AS24"/>
  <c r="BW23"/>
  <c r="BQ23"/>
  <c r="BL23"/>
  <c r="BF23"/>
  <c r="BX22"/>
  <c r="BO22"/>
  <c r="BI22"/>
  <c r="BD22"/>
  <c r="F22" s="1"/>
  <c r="AX22"/>
  <c r="AS22"/>
  <c r="BW21"/>
  <c r="CB37"/>
  <c r="CD37"/>
  <c r="CF37"/>
  <c r="CH37"/>
  <c r="CJ37"/>
  <c r="CL37"/>
  <c r="CN37"/>
  <c r="CP37"/>
  <c r="CR37"/>
  <c r="CT37"/>
  <c r="CA37"/>
  <c r="CC37"/>
  <c r="CE37"/>
  <c r="CG37"/>
  <c r="CI37"/>
  <c r="CK37"/>
  <c r="CM37"/>
  <c r="CO37"/>
  <c r="CQ37"/>
  <c r="CS37"/>
  <c r="CU37"/>
  <c r="AR37"/>
  <c r="AT37"/>
  <c r="AX37"/>
  <c r="AZ37"/>
  <c r="BC37"/>
  <c r="BE37"/>
  <c r="BI37"/>
  <c r="BK37"/>
  <c r="BP37"/>
  <c r="BR37"/>
  <c r="BV37"/>
  <c r="BX37"/>
  <c r="CB35"/>
  <c r="CD35"/>
  <c r="CF35"/>
  <c r="CH35"/>
  <c r="CJ35"/>
  <c r="CL35"/>
  <c r="CN35"/>
  <c r="CP35"/>
  <c r="CR35"/>
  <c r="CT35"/>
  <c r="CA35"/>
  <c r="CC35"/>
  <c r="CE35"/>
  <c r="CG35"/>
  <c r="CI35"/>
  <c r="CK35"/>
  <c r="CM35"/>
  <c r="CO35"/>
  <c r="CQ35"/>
  <c r="CS35"/>
  <c r="CU35"/>
  <c r="AR35"/>
  <c r="AT35"/>
  <c r="AX35"/>
  <c r="AZ35"/>
  <c r="BC35"/>
  <c r="BE35"/>
  <c r="BI35"/>
  <c r="BK35"/>
  <c r="BP35"/>
  <c r="BR35"/>
  <c r="BV35"/>
  <c r="BX35"/>
  <c r="CB33"/>
  <c r="CD33"/>
  <c r="CF33"/>
  <c r="CH33"/>
  <c r="CJ33"/>
  <c r="CL33"/>
  <c r="CN33"/>
  <c r="CP33"/>
  <c r="CR33"/>
  <c r="CT33"/>
  <c r="CA33"/>
  <c r="CC33"/>
  <c r="CE33"/>
  <c r="CG33"/>
  <c r="CI33"/>
  <c r="CK33"/>
  <c r="CM33"/>
  <c r="CO33"/>
  <c r="CQ33"/>
  <c r="CS33"/>
  <c r="CU33"/>
  <c r="AR33"/>
  <c r="AT33"/>
  <c r="AX33"/>
  <c r="AZ33"/>
  <c r="BC33"/>
  <c r="BE33"/>
  <c r="BI33"/>
  <c r="BK33"/>
  <c r="BP33"/>
  <c r="BR33"/>
  <c r="BV33"/>
  <c r="BX33"/>
  <c r="CA31"/>
  <c r="CC31"/>
  <c r="CE31"/>
  <c r="CG31"/>
  <c r="CI31"/>
  <c r="CK31"/>
  <c r="CM31"/>
  <c r="CO31"/>
  <c r="CQ31"/>
  <c r="CS31"/>
  <c r="CU31"/>
  <c r="CB31"/>
  <c r="CD31"/>
  <c r="CF31"/>
  <c r="CH31"/>
  <c r="CJ31"/>
  <c r="CL31"/>
  <c r="CN31"/>
  <c r="CP31"/>
  <c r="CR31"/>
  <c r="CT31"/>
  <c r="AR31"/>
  <c r="AT31"/>
  <c r="AX31"/>
  <c r="AZ31"/>
  <c r="BC31"/>
  <c r="BE31"/>
  <c r="BI31"/>
  <c r="BK31"/>
  <c r="BP31"/>
  <c r="BR31"/>
  <c r="BV31"/>
  <c r="BX31"/>
  <c r="CA29"/>
  <c r="CC29"/>
  <c r="CE29"/>
  <c r="CG29"/>
  <c r="CI29"/>
  <c r="CK29"/>
  <c r="CM29"/>
  <c r="CO29"/>
  <c r="CQ29"/>
  <c r="CS29"/>
  <c r="CU29"/>
  <c r="CB29"/>
  <c r="CD29"/>
  <c r="CF29"/>
  <c r="CH29"/>
  <c r="CJ29"/>
  <c r="CL29"/>
  <c r="CN29"/>
  <c r="CP29"/>
  <c r="CR29"/>
  <c r="CT29"/>
  <c r="AR29"/>
  <c r="AT29"/>
  <c r="AX29"/>
  <c r="AZ29"/>
  <c r="BC29"/>
  <c r="BE29"/>
  <c r="BI29"/>
  <c r="BK29"/>
  <c r="BP29"/>
  <c r="BR29"/>
  <c r="BV29"/>
  <c r="BX29"/>
  <c r="CA27"/>
  <c r="CC27"/>
  <c r="CE27"/>
  <c r="CG27"/>
  <c r="CI27"/>
  <c r="CK27"/>
  <c r="CM27"/>
  <c r="CO27"/>
  <c r="CQ27"/>
  <c r="CS27"/>
  <c r="CU27"/>
  <c r="CB27"/>
  <c r="CD27"/>
  <c r="CF27"/>
  <c r="CH27"/>
  <c r="CJ27"/>
  <c r="CL27"/>
  <c r="CN27"/>
  <c r="CP27"/>
  <c r="CR27"/>
  <c r="CT27"/>
  <c r="AR27"/>
  <c r="AT27"/>
  <c r="AX27"/>
  <c r="AZ27"/>
  <c r="BC27"/>
  <c r="BE27"/>
  <c r="BI27"/>
  <c r="BK27"/>
  <c r="BP27"/>
  <c r="BR27"/>
  <c r="BV27"/>
  <c r="BX27"/>
  <c r="CA25"/>
  <c r="CC25"/>
  <c r="CE25"/>
  <c r="CG25"/>
  <c r="CI25"/>
  <c r="CK25"/>
  <c r="CM25"/>
  <c r="CO25"/>
  <c r="CQ25"/>
  <c r="CS25"/>
  <c r="CU25"/>
  <c r="CB25"/>
  <c r="CD25"/>
  <c r="CF25"/>
  <c r="CH25"/>
  <c r="CJ25"/>
  <c r="CL25"/>
  <c r="CN25"/>
  <c r="CP25"/>
  <c r="CR25"/>
  <c r="CT25"/>
  <c r="AR25"/>
  <c r="AT25"/>
  <c r="AX25"/>
  <c r="AZ25"/>
  <c r="BC25"/>
  <c r="BE25"/>
  <c r="BI25"/>
  <c r="BK25"/>
  <c r="BP25"/>
  <c r="BR25"/>
  <c r="BV25"/>
  <c r="BX25"/>
  <c r="CA23"/>
  <c r="CC23"/>
  <c r="CE23"/>
  <c r="CG23"/>
  <c r="CI23"/>
  <c r="CK23"/>
  <c r="CM23"/>
  <c r="CO23"/>
  <c r="CQ23"/>
  <c r="CS23"/>
  <c r="CU23"/>
  <c r="CB23"/>
  <c r="CD23"/>
  <c r="CF23"/>
  <c r="CH23"/>
  <c r="CJ23"/>
  <c r="CL23"/>
  <c r="CN23"/>
  <c r="CP23"/>
  <c r="CR23"/>
  <c r="CT23"/>
  <c r="AR23"/>
  <c r="AT23"/>
  <c r="AX23"/>
  <c r="AZ23"/>
  <c r="BC23"/>
  <c r="BE23"/>
  <c r="BI23"/>
  <c r="BK23"/>
  <c r="BP23"/>
  <c r="BR23"/>
  <c r="BV23"/>
  <c r="BX23"/>
  <c r="CA21"/>
  <c r="CC21"/>
  <c r="CE21"/>
  <c r="CG21"/>
  <c r="T23" i="27" s="1"/>
  <c r="CI21" i="26"/>
  <c r="CK21"/>
  <c r="CM21"/>
  <c r="Z21" s="1"/>
  <c r="CO21"/>
  <c r="CQ21"/>
  <c r="CS21"/>
  <c r="CU21"/>
  <c r="X23" i="27" s="1"/>
  <c r="CB21" i="26"/>
  <c r="CD21"/>
  <c r="CF21"/>
  <c r="X21" s="1"/>
  <c r="CH21"/>
  <c r="CJ21"/>
  <c r="CL21"/>
  <c r="CN21"/>
  <c r="AA21" s="1"/>
  <c r="CP21"/>
  <c r="CR21"/>
  <c r="CT21"/>
  <c r="AB21" s="1"/>
  <c r="AS21"/>
  <c r="AW21"/>
  <c r="AY21"/>
  <c r="BD21"/>
  <c r="BF21"/>
  <c r="BJ21"/>
  <c r="BL21"/>
  <c r="AR21"/>
  <c r="AT21"/>
  <c r="AX21"/>
  <c r="AZ21"/>
  <c r="BC21"/>
  <c r="BE21"/>
  <c r="G21" s="1"/>
  <c r="BI21"/>
  <c r="BK21"/>
  <c r="BP21"/>
  <c r="BR21"/>
  <c r="BV21"/>
  <c r="BX21"/>
  <c r="CA19"/>
  <c r="CC19"/>
  <c r="CE19"/>
  <c r="CG19"/>
  <c r="Y19" s="1"/>
  <c r="CI19"/>
  <c r="CK19"/>
  <c r="CM19"/>
  <c r="Z19" s="1"/>
  <c r="CO19"/>
  <c r="CQ19"/>
  <c r="CS19"/>
  <c r="CU19"/>
  <c r="AC19" s="1"/>
  <c r="CB19"/>
  <c r="CD19"/>
  <c r="CF19"/>
  <c r="X19" s="1"/>
  <c r="CH19"/>
  <c r="CJ19"/>
  <c r="CL19"/>
  <c r="CN19"/>
  <c r="AA19" s="1"/>
  <c r="CP19"/>
  <c r="CR19"/>
  <c r="CT19"/>
  <c r="AB19" s="1"/>
  <c r="AS19"/>
  <c r="AW19"/>
  <c r="AY19"/>
  <c r="BD19"/>
  <c r="BF19"/>
  <c r="BJ19"/>
  <c r="BL19"/>
  <c r="BO19"/>
  <c r="BQ19"/>
  <c r="BU19"/>
  <c r="BW19"/>
  <c r="AR19"/>
  <c r="AT19"/>
  <c r="AX19"/>
  <c r="AZ19"/>
  <c r="BC19"/>
  <c r="BE19"/>
  <c r="G19" s="1"/>
  <c r="BI19"/>
  <c r="BK19"/>
  <c r="BP19"/>
  <c r="BR19"/>
  <c r="BV19"/>
  <c r="BX19"/>
  <c r="CA17"/>
  <c r="CC17"/>
  <c r="CE17"/>
  <c r="CG17"/>
  <c r="Y17" s="1"/>
  <c r="CI17"/>
  <c r="CK17"/>
  <c r="CM17"/>
  <c r="Z17" s="1"/>
  <c r="CO17"/>
  <c r="CQ17"/>
  <c r="CS17"/>
  <c r="CU17"/>
  <c r="AC17" s="1"/>
  <c r="CB17"/>
  <c r="CD17"/>
  <c r="CF17"/>
  <c r="X17" s="1"/>
  <c r="CH17"/>
  <c r="CJ17"/>
  <c r="CL17"/>
  <c r="CN17"/>
  <c r="AA17" s="1"/>
  <c r="CP17"/>
  <c r="CR17"/>
  <c r="CT17"/>
  <c r="AB17" s="1"/>
  <c r="AS17"/>
  <c r="AW17"/>
  <c r="AY17"/>
  <c r="BD17"/>
  <c r="BF17"/>
  <c r="BJ17"/>
  <c r="BL17"/>
  <c r="BO17"/>
  <c r="BQ17"/>
  <c r="BU17"/>
  <c r="BW17"/>
  <c r="AR17"/>
  <c r="AT17"/>
  <c r="AX17"/>
  <c r="AZ17"/>
  <c r="BC17"/>
  <c r="BE17"/>
  <c r="G17" s="1"/>
  <c r="BI17"/>
  <c r="BK17"/>
  <c r="BP17"/>
  <c r="BR17"/>
  <c r="BV17"/>
  <c r="BX17"/>
  <c r="CA15"/>
  <c r="CC15"/>
  <c r="CE15"/>
  <c r="CG15"/>
  <c r="T17" i="27" s="1"/>
  <c r="CI15" i="26"/>
  <c r="CK15"/>
  <c r="CM15"/>
  <c r="Z15" s="1"/>
  <c r="CO15"/>
  <c r="CQ15"/>
  <c r="CS15"/>
  <c r="CU15"/>
  <c r="X17" i="27" s="1"/>
  <c r="CB15" i="26"/>
  <c r="CD15"/>
  <c r="CF15"/>
  <c r="X15" s="1"/>
  <c r="CH15"/>
  <c r="CJ15"/>
  <c r="CL15"/>
  <c r="CN15"/>
  <c r="AA15" s="1"/>
  <c r="CP15"/>
  <c r="CR15"/>
  <c r="CT15"/>
  <c r="AB15" s="1"/>
  <c r="AS15"/>
  <c r="AW15"/>
  <c r="AY15"/>
  <c r="BD15"/>
  <c r="BF15"/>
  <c r="BJ15"/>
  <c r="BL15"/>
  <c r="BO15"/>
  <c r="BQ15"/>
  <c r="BU15"/>
  <c r="BW15"/>
  <c r="AR15"/>
  <c r="AT15"/>
  <c r="AX15"/>
  <c r="AZ15"/>
  <c r="BC15"/>
  <c r="BE15"/>
  <c r="G15" s="1"/>
  <c r="BI15"/>
  <c r="BK15"/>
  <c r="BP15"/>
  <c r="BR15"/>
  <c r="BV15"/>
  <c r="BX15"/>
  <c r="CA13"/>
  <c r="CC13"/>
  <c r="CE13"/>
  <c r="CG13"/>
  <c r="CI13"/>
  <c r="CK13"/>
  <c r="CM13"/>
  <c r="CO13"/>
  <c r="CQ13"/>
  <c r="CS13"/>
  <c r="CU13"/>
  <c r="CB13"/>
  <c r="CD13"/>
  <c r="CF13"/>
  <c r="X13" s="1"/>
  <c r="CH13"/>
  <c r="CJ13"/>
  <c r="CL13"/>
  <c r="CN13"/>
  <c r="CP13"/>
  <c r="CR13"/>
  <c r="CT13"/>
  <c r="AS13"/>
  <c r="AW13"/>
  <c r="AY13"/>
  <c r="BD13"/>
  <c r="BF13"/>
  <c r="BJ13"/>
  <c r="BL13"/>
  <c r="BO13"/>
  <c r="BQ13"/>
  <c r="BU13"/>
  <c r="BW13"/>
  <c r="AR13"/>
  <c r="AT13"/>
  <c r="AX13"/>
  <c r="AZ13"/>
  <c r="BC13"/>
  <c r="BE13"/>
  <c r="G13" s="1"/>
  <c r="BI13"/>
  <c r="BK13"/>
  <c r="BP13"/>
  <c r="BR13"/>
  <c r="BV13"/>
  <c r="BX13"/>
  <c r="CA11"/>
  <c r="CC11"/>
  <c r="CE11"/>
  <c r="CG11"/>
  <c r="CI11"/>
  <c r="CK11"/>
  <c r="CM11"/>
  <c r="CO11"/>
  <c r="CQ11"/>
  <c r="CS11"/>
  <c r="CU11"/>
  <c r="CB11"/>
  <c r="CD11"/>
  <c r="CF11"/>
  <c r="CH11"/>
  <c r="CJ11"/>
  <c r="CL11"/>
  <c r="CN11"/>
  <c r="CP11"/>
  <c r="CR11"/>
  <c r="CT11"/>
  <c r="AS11"/>
  <c r="AW11"/>
  <c r="AY11"/>
  <c r="BD11"/>
  <c r="BF11"/>
  <c r="BJ11"/>
  <c r="BL11"/>
  <c r="BO11"/>
  <c r="BQ11"/>
  <c r="BU11"/>
  <c r="BW11"/>
  <c r="AR11"/>
  <c r="AT11"/>
  <c r="AX11"/>
  <c r="AZ11"/>
  <c r="BC11"/>
  <c r="BE11"/>
  <c r="G11" s="1"/>
  <c r="BI11"/>
  <c r="BK11"/>
  <c r="BP11"/>
  <c r="BR11"/>
  <c r="BV11"/>
  <c r="BX11"/>
  <c r="CA9"/>
  <c r="CC9"/>
  <c r="CE9"/>
  <c r="CG9"/>
  <c r="Y9" s="1"/>
  <c r="CI9"/>
  <c r="CK9"/>
  <c r="CM9"/>
  <c r="Z9" s="1"/>
  <c r="CO9"/>
  <c r="CQ9"/>
  <c r="CS9"/>
  <c r="CU9"/>
  <c r="AC9" s="1"/>
  <c r="CB9"/>
  <c r="CD9"/>
  <c r="CF9"/>
  <c r="X9" s="1"/>
  <c r="CH9"/>
  <c r="CJ9"/>
  <c r="CL9"/>
  <c r="CN9"/>
  <c r="AA9" s="1"/>
  <c r="CP9"/>
  <c r="CR9"/>
  <c r="CT9"/>
  <c r="AB9" s="1"/>
  <c r="AS9"/>
  <c r="AX9"/>
  <c r="AZ9"/>
  <c r="BD9"/>
  <c r="BF9"/>
  <c r="BI9"/>
  <c r="BK9"/>
  <c r="BO9"/>
  <c r="BQ9"/>
  <c r="BV9"/>
  <c r="BX9"/>
  <c r="AR9"/>
  <c r="AT9"/>
  <c r="AW9"/>
  <c r="AY9"/>
  <c r="BC9"/>
  <c r="BE9"/>
  <c r="G9" s="1"/>
  <c r="BJ9"/>
  <c r="BL9"/>
  <c r="BP9"/>
  <c r="BR9"/>
  <c r="BU9"/>
  <c r="BW9"/>
  <c r="BP7"/>
  <c r="BR7"/>
  <c r="BW7"/>
  <c r="BW8"/>
  <c r="BU8"/>
  <c r="BR8"/>
  <c r="BP8"/>
  <c r="BL8"/>
  <c r="BJ8"/>
  <c r="BE8"/>
  <c r="G8" s="1"/>
  <c r="BC8"/>
  <c r="AY8"/>
  <c r="AW8"/>
  <c r="AT8"/>
  <c r="AR8"/>
  <c r="BS89"/>
  <c r="AU89"/>
  <c r="BM88"/>
  <c r="BS87"/>
  <c r="AU87"/>
  <c r="BM86"/>
  <c r="BS85"/>
  <c r="AU85"/>
  <c r="BM84"/>
  <c r="BS83"/>
  <c r="AU83"/>
  <c r="BM82"/>
  <c r="BS81"/>
  <c r="AU81"/>
  <c r="BM80"/>
  <c r="BS79"/>
  <c r="AU79"/>
  <c r="BM78"/>
  <c r="BS77"/>
  <c r="AU77"/>
  <c r="BM76"/>
  <c r="BS75"/>
  <c r="AU75"/>
  <c r="BM74"/>
  <c r="BS73"/>
  <c r="AU73"/>
  <c r="BM72"/>
  <c r="BS71"/>
  <c r="AU71"/>
  <c r="BM70"/>
  <c r="BS69"/>
  <c r="AU69"/>
  <c r="BM68"/>
  <c r="BS67"/>
  <c r="AU67"/>
  <c r="BM66"/>
  <c r="BS65"/>
  <c r="AU65"/>
  <c r="BM64"/>
  <c r="BS63"/>
  <c r="AU63"/>
  <c r="BM62"/>
  <c r="BS61"/>
  <c r="AU61"/>
  <c r="BM60"/>
  <c r="BS59"/>
  <c r="AU59"/>
  <c r="BM58"/>
  <c r="BS57"/>
  <c r="AU57"/>
  <c r="BM56"/>
  <c r="BS55"/>
  <c r="AU55"/>
  <c r="BM54"/>
  <c r="BS53"/>
  <c r="AU53"/>
  <c r="BM52"/>
  <c r="BS51"/>
  <c r="AU51"/>
  <c r="BM50"/>
  <c r="BS49"/>
  <c r="AU49"/>
  <c r="BM48"/>
  <c r="BS47"/>
  <c r="AU47"/>
  <c r="BM46"/>
  <c r="BS45"/>
  <c r="AU45"/>
  <c r="BM44"/>
  <c r="BS43"/>
  <c r="BG42"/>
  <c r="I42" s="1"/>
  <c r="BA42"/>
  <c r="BG40"/>
  <c r="I40" s="1"/>
  <c r="BA40"/>
  <c r="BV38"/>
  <c r="BQ38"/>
  <c r="BK38"/>
  <c r="BF38"/>
  <c r="H38" s="1"/>
  <c r="AZ38"/>
  <c r="BU37"/>
  <c r="BY37" s="1"/>
  <c r="BO37"/>
  <c r="BJ37"/>
  <c r="BD37"/>
  <c r="AY37"/>
  <c r="AS37"/>
  <c r="BV36"/>
  <c r="BY36" s="1"/>
  <c r="BQ36"/>
  <c r="BK36"/>
  <c r="BF36"/>
  <c r="H36" s="1"/>
  <c r="AZ36"/>
  <c r="BU35"/>
  <c r="BO35"/>
  <c r="BJ35"/>
  <c r="BD35"/>
  <c r="AY35"/>
  <c r="AS35"/>
  <c r="BV34"/>
  <c r="BQ34"/>
  <c r="BK34"/>
  <c r="BF34"/>
  <c r="H34" s="1"/>
  <c r="AZ34"/>
  <c r="BU33"/>
  <c r="BY33" s="1"/>
  <c r="BO33"/>
  <c r="BJ33"/>
  <c r="BD33"/>
  <c r="AY33"/>
  <c r="AS33"/>
  <c r="BV32"/>
  <c r="BY32" s="1"/>
  <c r="BQ32"/>
  <c r="BK32"/>
  <c r="BF32"/>
  <c r="H32" s="1"/>
  <c r="AZ32"/>
  <c r="BU31"/>
  <c r="BO31"/>
  <c r="BJ31"/>
  <c r="BD31"/>
  <c r="AY31"/>
  <c r="AS31"/>
  <c r="BV30"/>
  <c r="BQ30"/>
  <c r="BK30"/>
  <c r="BF30"/>
  <c r="H30" s="1"/>
  <c r="AZ30"/>
  <c r="BU29"/>
  <c r="BY29" s="1"/>
  <c r="BO29"/>
  <c r="BJ29"/>
  <c r="BD29"/>
  <c r="AY29"/>
  <c r="AS29"/>
  <c r="BV28"/>
  <c r="BY28" s="1"/>
  <c r="BQ28"/>
  <c r="BK28"/>
  <c r="BF28"/>
  <c r="H28" s="1"/>
  <c r="AZ28"/>
  <c r="BU27"/>
  <c r="BO27"/>
  <c r="BJ27"/>
  <c r="BD27"/>
  <c r="AY27"/>
  <c r="AS27"/>
  <c r="BV26"/>
  <c r="BY26" s="1"/>
  <c r="BQ26"/>
  <c r="BK26"/>
  <c r="BF26"/>
  <c r="H26" s="1"/>
  <c r="AZ26"/>
  <c r="BU25"/>
  <c r="BY25" s="1"/>
  <c r="BO25"/>
  <c r="BJ25"/>
  <c r="BD25"/>
  <c r="AY25"/>
  <c r="AS25"/>
  <c r="BV24"/>
  <c r="BY24" s="1"/>
  <c r="BQ24"/>
  <c r="BK24"/>
  <c r="BF24"/>
  <c r="H24" s="1"/>
  <c r="AZ24"/>
  <c r="BU23"/>
  <c r="BO23"/>
  <c r="BJ23"/>
  <c r="BD23"/>
  <c r="AY23"/>
  <c r="AS23"/>
  <c r="BV22"/>
  <c r="BY22" s="1"/>
  <c r="BQ22"/>
  <c r="BK22"/>
  <c r="BF22"/>
  <c r="H22" s="1"/>
  <c r="AZ22"/>
  <c r="BU21"/>
  <c r="BY21" s="1"/>
  <c r="Q23" i="27" s="1"/>
  <c r="BO21" i="26"/>
  <c r="AU43"/>
  <c r="BM42"/>
  <c r="BS41"/>
  <c r="AU41"/>
  <c r="BM40"/>
  <c r="BS39"/>
  <c r="AU39"/>
  <c r="BI7"/>
  <c r="BK7"/>
  <c r="BJ7"/>
  <c r="BL7"/>
  <c r="FX15" i="13"/>
  <c r="FX17"/>
  <c r="GF17"/>
  <c r="FX21"/>
  <c r="GF21"/>
  <c r="FX25"/>
  <c r="GF25"/>
  <c r="FX29"/>
  <c r="GF29"/>
  <c r="FX33"/>
  <c r="GF33"/>
  <c r="FX37"/>
  <c r="GF37"/>
  <c r="FZ95"/>
  <c r="FX96"/>
  <c r="GF96"/>
  <c r="FX34" i="16"/>
  <c r="GF34"/>
  <c r="FX38"/>
  <c r="GF38"/>
  <c r="FZ69"/>
  <c r="FX70"/>
  <c r="GF70"/>
  <c r="GB72"/>
  <c r="FZ73"/>
  <c r="FX74"/>
  <c r="GF74"/>
  <c r="GH76"/>
  <c r="GG272" i="5" s="1"/>
  <c r="GB77" i="16"/>
  <c r="FX79"/>
  <c r="GF79"/>
  <c r="FX83"/>
  <c r="GF83"/>
  <c r="GB15" i="13"/>
  <c r="GB17"/>
  <c r="FX19"/>
  <c r="GF19"/>
  <c r="GB21"/>
  <c r="FX23"/>
  <c r="GF23"/>
  <c r="GB25"/>
  <c r="FX27"/>
  <c r="GF27"/>
  <c r="GB29"/>
  <c r="FX31"/>
  <c r="GF31"/>
  <c r="GB33"/>
  <c r="FX35"/>
  <c r="GF35"/>
  <c r="GB37"/>
  <c r="FX94"/>
  <c r="GF94"/>
  <c r="GB96"/>
  <c r="FX101"/>
  <c r="GF101"/>
  <c r="GB34" i="16"/>
  <c r="FX36"/>
  <c r="GF36"/>
  <c r="GB38"/>
  <c r="FX40"/>
  <c r="GF40"/>
  <c r="GB70"/>
  <c r="FX72"/>
  <c r="GF72"/>
  <c r="GB74"/>
  <c r="FZ76"/>
  <c r="FX77"/>
  <c r="GF77"/>
  <c r="GB79"/>
  <c r="FX81"/>
  <c r="GF81"/>
  <c r="GB83"/>
  <c r="FX85"/>
  <c r="GF85"/>
  <c r="IA13" i="14"/>
  <c r="IF13"/>
  <c r="ID13"/>
  <c r="IB13"/>
  <c r="HZ13"/>
  <c r="HY112"/>
  <c r="HZ112"/>
  <c r="ID112"/>
  <c r="HY111"/>
  <c r="HZ111"/>
  <c r="ID111"/>
  <c r="HY110"/>
  <c r="HZ110"/>
  <c r="ID110"/>
  <c r="HY109"/>
  <c r="HZ109"/>
  <c r="ID109"/>
  <c r="HY108"/>
  <c r="HZ108"/>
  <c r="ID108"/>
  <c r="HY107"/>
  <c r="HZ107"/>
  <c r="ID107"/>
  <c r="HY106"/>
  <c r="HZ106"/>
  <c r="ID106"/>
  <c r="HY105"/>
  <c r="HZ105"/>
  <c r="ID105"/>
  <c r="HY104"/>
  <c r="HZ104"/>
  <c r="ID104"/>
  <c r="HY13"/>
  <c r="HY113" s="1"/>
  <c r="C109" i="28" s="1"/>
  <c r="IC13" i="14"/>
  <c r="ID103"/>
  <c r="HZ103"/>
  <c r="ID102"/>
  <c r="HZ102"/>
  <c r="ID101"/>
  <c r="HZ101"/>
  <c r="ID100"/>
  <c r="HZ100"/>
  <c r="ID99"/>
  <c r="HZ99"/>
  <c r="ID98"/>
  <c r="HZ98"/>
  <c r="ID97"/>
  <c r="HZ97"/>
  <c r="ID96"/>
  <c r="HZ96"/>
  <c r="ID95"/>
  <c r="HZ95"/>
  <c r="ID94"/>
  <c r="HZ94"/>
  <c r="ID93"/>
  <c r="HZ93"/>
  <c r="ID92"/>
  <c r="HZ92"/>
  <c r="ID91"/>
  <c r="HZ91"/>
  <c r="IC90"/>
  <c r="IC89"/>
  <c r="IC88"/>
  <c r="IC87"/>
  <c r="IC86"/>
  <c r="IC85"/>
  <c r="IC84"/>
  <c r="IC83"/>
  <c r="IC82"/>
  <c r="IC81"/>
  <c r="IC80"/>
  <c r="IC79"/>
  <c r="IE78"/>
  <c r="IA78"/>
  <c r="IE77"/>
  <c r="IA77"/>
  <c r="IE76"/>
  <c r="IA76"/>
  <c r="IE75"/>
  <c r="IA75"/>
  <c r="IE74"/>
  <c r="IA74"/>
  <c r="IE73"/>
  <c r="IA73"/>
  <c r="IE72"/>
  <c r="IA72"/>
  <c r="IE71"/>
  <c r="IA71"/>
  <c r="IE70"/>
  <c r="IA70"/>
  <c r="IE69"/>
  <c r="IA69"/>
  <c r="IE68"/>
  <c r="IA68"/>
  <c r="IE67"/>
  <c r="IA67"/>
  <c r="IE66"/>
  <c r="IA66"/>
  <c r="IE65"/>
  <c r="IA65"/>
  <c r="IE64"/>
  <c r="IA64"/>
  <c r="IE63"/>
  <c r="IA63"/>
  <c r="IE62"/>
  <c r="IA62"/>
  <c r="IE61"/>
  <c r="IA61"/>
  <c r="IE60"/>
  <c r="IA60"/>
  <c r="IE59"/>
  <c r="IA59"/>
  <c r="IE58"/>
  <c r="IA58"/>
  <c r="IE57"/>
  <c r="IA57"/>
  <c r="IE56"/>
  <c r="IA56"/>
  <c r="IE55"/>
  <c r="IA55"/>
  <c r="IE54"/>
  <c r="IA54"/>
  <c r="IE53"/>
  <c r="IA53"/>
  <c r="IE52"/>
  <c r="IA52"/>
  <c r="IE51"/>
  <c r="IA51"/>
  <c r="IE50"/>
  <c r="IA50"/>
  <c r="IE49"/>
  <c r="IA49"/>
  <c r="IE48"/>
  <c r="IA48"/>
  <c r="IE47"/>
  <c r="IA47"/>
  <c r="IE46"/>
  <c r="IA46"/>
  <c r="IE45"/>
  <c r="IA45"/>
  <c r="IE44"/>
  <c r="IA44"/>
  <c r="IE43"/>
  <c r="IA43"/>
  <c r="IE42"/>
  <c r="IA42"/>
  <c r="IE41"/>
  <c r="IA41"/>
  <c r="IE40"/>
  <c r="IA40"/>
  <c r="IE39"/>
  <c r="IA39"/>
  <c r="IE38"/>
  <c r="IA38"/>
  <c r="IE37"/>
  <c r="IA37"/>
  <c r="IE36"/>
  <c r="IA36"/>
  <c r="IE35"/>
  <c r="IA35"/>
  <c r="IE34"/>
  <c r="IA34"/>
  <c r="IE33"/>
  <c r="IA33"/>
  <c r="IE32"/>
  <c r="IA32"/>
  <c r="IE31"/>
  <c r="IA31"/>
  <c r="IE30"/>
  <c r="IA30"/>
  <c r="IE29"/>
  <c r="IA29"/>
  <c r="IE28"/>
  <c r="IA28"/>
  <c r="IF27"/>
  <c r="ID27"/>
  <c r="IB27"/>
  <c r="HZ27"/>
  <c r="IE26"/>
  <c r="IC26"/>
  <c r="IA26"/>
  <c r="IE25"/>
  <c r="IC25"/>
  <c r="IA25"/>
  <c r="IE24"/>
  <c r="IE113" s="1"/>
  <c r="C112" i="28" s="1"/>
  <c r="IC24" i="14"/>
  <c r="IA24"/>
  <c r="IF23"/>
  <c r="ID23"/>
  <c r="IB23"/>
  <c r="HZ23"/>
  <c r="IC22"/>
  <c r="IA22"/>
  <c r="IF21"/>
  <c r="ID21"/>
  <c r="IB21"/>
  <c r="IF20"/>
  <c r="ID20"/>
  <c r="IB20"/>
  <c r="IF19"/>
  <c r="ID19"/>
  <c r="IB19"/>
  <c r="IF18"/>
  <c r="ID18"/>
  <c r="IB18"/>
  <c r="HZ16"/>
  <c r="AT7" i="26"/>
  <c r="BC7"/>
  <c r="BE7"/>
  <c r="IF13" i="13"/>
  <c r="IF14"/>
  <c r="IF15"/>
  <c r="IF16"/>
  <c r="IF17"/>
  <c r="IF18"/>
  <c r="IF19"/>
  <c r="IF20"/>
  <c r="IF21"/>
  <c r="IF22"/>
  <c r="IF23"/>
  <c r="IF24"/>
  <c r="IF25"/>
  <c r="IF26"/>
  <c r="IF27"/>
  <c r="IF28"/>
  <c r="IF29"/>
  <c r="IF30"/>
  <c r="IF31"/>
  <c r="IF32"/>
  <c r="IF33"/>
  <c r="IF34"/>
  <c r="IF35"/>
  <c r="IF36"/>
  <c r="IF37"/>
  <c r="IF38"/>
  <c r="IF39"/>
  <c r="IF40"/>
  <c r="IF41"/>
  <c r="IF42"/>
  <c r="IF43"/>
  <c r="IF44"/>
  <c r="IF45"/>
  <c r="IF46"/>
  <c r="IF47"/>
  <c r="IF48"/>
  <c r="IF49"/>
  <c r="BD7" i="26"/>
  <c r="AR7"/>
  <c r="AX7"/>
  <c r="AZ7"/>
  <c r="AW7"/>
  <c r="AY7"/>
  <c r="AS7"/>
  <c r="AQ37"/>
  <c r="AQ35"/>
  <c r="AQ33"/>
  <c r="AQ31"/>
  <c r="AQ29"/>
  <c r="AQ27"/>
  <c r="AQ25"/>
  <c r="AQ23"/>
  <c r="AQ21"/>
  <c r="AQ19"/>
  <c r="AQ17"/>
  <c r="AQ15"/>
  <c r="AQ13"/>
  <c r="AQ11"/>
  <c r="AQ9"/>
  <c r="AQ38"/>
  <c r="AU38" s="1"/>
  <c r="AQ36"/>
  <c r="AU36" s="1"/>
  <c r="AQ34"/>
  <c r="AU34" s="1"/>
  <c r="AQ32"/>
  <c r="AU32" s="1"/>
  <c r="AQ30"/>
  <c r="AU30" s="1"/>
  <c r="AQ28"/>
  <c r="AU28" s="1"/>
  <c r="AQ26"/>
  <c r="AU26" s="1"/>
  <c r="AQ24"/>
  <c r="AU24" s="1"/>
  <c r="AQ22"/>
  <c r="AU22" s="1"/>
  <c r="AQ20"/>
  <c r="AU20" s="1"/>
  <c r="G22" i="27" s="1"/>
  <c r="AQ18" i="26"/>
  <c r="AU18" s="1"/>
  <c r="G20" i="27" s="1"/>
  <c r="AQ16" i="26"/>
  <c r="AU16" s="1"/>
  <c r="G18" i="27" s="1"/>
  <c r="AQ14" i="26"/>
  <c r="AU14" s="1"/>
  <c r="G16" i="27" s="1"/>
  <c r="AQ12" i="26"/>
  <c r="AU12" s="1"/>
  <c r="G14" i="27" s="1"/>
  <c r="AQ10" i="26"/>
  <c r="AQ8"/>
  <c r="HZ13" i="16"/>
  <c r="IB13"/>
  <c r="ID13"/>
  <c r="IF13"/>
  <c r="HZ14"/>
  <c r="IB14"/>
  <c r="ID14"/>
  <c r="IF14"/>
  <c r="HZ15"/>
  <c r="IB15"/>
  <c r="ID15"/>
  <c r="IF15"/>
  <c r="HZ16"/>
  <c r="IB16"/>
  <c r="ID16"/>
  <c r="IF16"/>
  <c r="HZ17"/>
  <c r="IB17"/>
  <c r="ID17"/>
  <c r="IF17"/>
  <c r="HZ18"/>
  <c r="IB18"/>
  <c r="ID18"/>
  <c r="IF18"/>
  <c r="HZ19"/>
  <c r="IB19"/>
  <c r="ID19"/>
  <c r="IF19"/>
  <c r="HZ20"/>
  <c r="IB20"/>
  <c r="ID20"/>
  <c r="IF20"/>
  <c r="HZ21"/>
  <c r="IB21"/>
  <c r="ID21"/>
  <c r="IF21"/>
  <c r="HZ22"/>
  <c r="IB22"/>
  <c r="ID22"/>
  <c r="IF22"/>
  <c r="HZ23"/>
  <c r="IB23"/>
  <c r="ID23"/>
  <c r="IF23"/>
  <c r="HZ24"/>
  <c r="IB24"/>
  <c r="ID24"/>
  <c r="IF24"/>
  <c r="HZ25"/>
  <c r="IB25"/>
  <c r="ID25"/>
  <c r="IF25"/>
  <c r="HZ26"/>
  <c r="IB26"/>
  <c r="ID26"/>
  <c r="IF26"/>
  <c r="HZ27"/>
  <c r="IB27"/>
  <c r="ID27"/>
  <c r="IF27"/>
  <c r="HZ28"/>
  <c r="IB28"/>
  <c r="ID28"/>
  <c r="IF28"/>
  <c r="HZ29"/>
  <c r="IB29"/>
  <c r="ID29"/>
  <c r="IF29"/>
  <c r="HZ30"/>
  <c r="IB30"/>
  <c r="ID30"/>
  <c r="IF30"/>
  <c r="HZ31"/>
  <c r="IB31"/>
  <c r="ID31"/>
  <c r="IF31"/>
  <c r="HZ32"/>
  <c r="IB32"/>
  <c r="ID32"/>
  <c r="IF32"/>
  <c r="HZ33"/>
  <c r="IB33"/>
  <c r="ID33"/>
  <c r="IF33"/>
  <c r="HZ34"/>
  <c r="IB34"/>
  <c r="ID34"/>
  <c r="IF34"/>
  <c r="HZ35"/>
  <c r="IB35"/>
  <c r="ID35"/>
  <c r="IF35"/>
  <c r="HZ36"/>
  <c r="IB36"/>
  <c r="ID36"/>
  <c r="IF36"/>
  <c r="HZ37"/>
  <c r="IB37"/>
  <c r="ID37"/>
  <c r="IF37"/>
  <c r="HZ38"/>
  <c r="IB38"/>
  <c r="ID38"/>
  <c r="IF38"/>
  <c r="HZ39"/>
  <c r="IB39"/>
  <c r="ID39"/>
  <c r="IF39"/>
  <c r="HZ40"/>
  <c r="IB40"/>
  <c r="ID40"/>
  <c r="IF40"/>
  <c r="HZ41"/>
  <c r="IB41"/>
  <c r="ID41"/>
  <c r="IF41"/>
  <c r="HZ42"/>
  <c r="IB42"/>
  <c r="ID42"/>
  <c r="IF42"/>
  <c r="HZ43"/>
  <c r="IB43"/>
  <c r="ID43"/>
  <c r="IF43"/>
  <c r="HZ44"/>
  <c r="IB44"/>
  <c r="ID44"/>
  <c r="IF44"/>
  <c r="HZ45"/>
  <c r="IB45"/>
  <c r="ID45"/>
  <c r="IF45"/>
  <c r="HZ46"/>
  <c r="IB46"/>
  <c r="ID46"/>
  <c r="IF46"/>
  <c r="HZ47"/>
  <c r="IB47"/>
  <c r="ID47"/>
  <c r="IF47"/>
  <c r="HZ48"/>
  <c r="IB48"/>
  <c r="ID48"/>
  <c r="IF48"/>
  <c r="HZ49"/>
  <c r="IB49"/>
  <c r="ID49"/>
  <c r="IF49"/>
  <c r="IE50"/>
  <c r="IE113" s="1"/>
  <c r="IC50"/>
  <c r="IA50"/>
  <c r="HY50"/>
  <c r="IF50"/>
  <c r="ID50"/>
  <c r="IB50"/>
  <c r="HZ50"/>
  <c r="HY13"/>
  <c r="IA13"/>
  <c r="IC13"/>
  <c r="HY14"/>
  <c r="IA14"/>
  <c r="IC14"/>
  <c r="HY15"/>
  <c r="IA15"/>
  <c r="IC15"/>
  <c r="HY16"/>
  <c r="IA16"/>
  <c r="IC16"/>
  <c r="HY17"/>
  <c r="IA17"/>
  <c r="IC17"/>
  <c r="HY18"/>
  <c r="IA18"/>
  <c r="IC18"/>
  <c r="HY19"/>
  <c r="IA19"/>
  <c r="IC19"/>
  <c r="HY20"/>
  <c r="IA20"/>
  <c r="IC20"/>
  <c r="HY21"/>
  <c r="IA21"/>
  <c r="IC21"/>
  <c r="HY22"/>
  <c r="IA22"/>
  <c r="IC22"/>
  <c r="HY23"/>
  <c r="IA23"/>
  <c r="IC23"/>
  <c r="HY24"/>
  <c r="IA24"/>
  <c r="IC24"/>
  <c r="HY25"/>
  <c r="IA25"/>
  <c r="IC25"/>
  <c r="HY26"/>
  <c r="IA26"/>
  <c r="IC26"/>
  <c r="HY27"/>
  <c r="IA27"/>
  <c r="IC27"/>
  <c r="HY28"/>
  <c r="IA28"/>
  <c r="IC28"/>
  <c r="HY29"/>
  <c r="IA29"/>
  <c r="IC29"/>
  <c r="HY30"/>
  <c r="IA30"/>
  <c r="IC30"/>
  <c r="HY31"/>
  <c r="IA31"/>
  <c r="IC31"/>
  <c r="HY32"/>
  <c r="IA32"/>
  <c r="IC32"/>
  <c r="HY33"/>
  <c r="IA33"/>
  <c r="IC33"/>
  <c r="HY34"/>
  <c r="IA34"/>
  <c r="IC34"/>
  <c r="HY35"/>
  <c r="IA35"/>
  <c r="IC35"/>
  <c r="HY36"/>
  <c r="IA36"/>
  <c r="IC36"/>
  <c r="HY37"/>
  <c r="IA37"/>
  <c r="IC37"/>
  <c r="HY38"/>
  <c r="IA38"/>
  <c r="IC38"/>
  <c r="HY39"/>
  <c r="IA39"/>
  <c r="IC39"/>
  <c r="HY40"/>
  <c r="IA40"/>
  <c r="IC40"/>
  <c r="HY41"/>
  <c r="IA41"/>
  <c r="IC41"/>
  <c r="HY42"/>
  <c r="IA42"/>
  <c r="IC42"/>
  <c r="HY43"/>
  <c r="IA43"/>
  <c r="IC43"/>
  <c r="HY44"/>
  <c r="IA44"/>
  <c r="IC44"/>
  <c r="HY45"/>
  <c r="IA45"/>
  <c r="IC45"/>
  <c r="HY46"/>
  <c r="IA46"/>
  <c r="IC46"/>
  <c r="HY47"/>
  <c r="IA47"/>
  <c r="IC47"/>
  <c r="HY48"/>
  <c r="IA48"/>
  <c r="IC48"/>
  <c r="HY49"/>
  <c r="IA49"/>
  <c r="IC49"/>
  <c r="HZ51"/>
  <c r="IB51"/>
  <c r="ID51"/>
  <c r="IF51"/>
  <c r="HZ52"/>
  <c r="IB52"/>
  <c r="ID52"/>
  <c r="IF52"/>
  <c r="HZ53"/>
  <c r="IB53"/>
  <c r="ID53"/>
  <c r="IF53"/>
  <c r="HZ54"/>
  <c r="IB54"/>
  <c r="ID54"/>
  <c r="IF54"/>
  <c r="HZ55"/>
  <c r="IB55"/>
  <c r="ID55"/>
  <c r="IF55"/>
  <c r="HZ56"/>
  <c r="IB56"/>
  <c r="ID56"/>
  <c r="IF56"/>
  <c r="HZ57"/>
  <c r="IB57"/>
  <c r="ID57"/>
  <c r="IF57"/>
  <c r="HZ58"/>
  <c r="IB58"/>
  <c r="ID58"/>
  <c r="IF58"/>
  <c r="HZ59"/>
  <c r="IB59"/>
  <c r="ID59"/>
  <c r="IF59"/>
  <c r="HZ60"/>
  <c r="IB60"/>
  <c r="ID60"/>
  <c r="IF60"/>
  <c r="HZ61"/>
  <c r="IB61"/>
  <c r="ID61"/>
  <c r="IF61"/>
  <c r="HZ62"/>
  <c r="IB62"/>
  <c r="ID62"/>
  <c r="IF62"/>
  <c r="HZ63"/>
  <c r="IB63"/>
  <c r="ID63"/>
  <c r="IF63"/>
  <c r="HZ64"/>
  <c r="IB64"/>
  <c r="ID64"/>
  <c r="IF64"/>
  <c r="HZ65"/>
  <c r="IB65"/>
  <c r="ID65"/>
  <c r="IF65"/>
  <c r="HZ66"/>
  <c r="IB66"/>
  <c r="ID66"/>
  <c r="IF66"/>
  <c r="HZ67"/>
  <c r="IB67"/>
  <c r="ID67"/>
  <c r="IF67"/>
  <c r="HZ68"/>
  <c r="IB68"/>
  <c r="ID68"/>
  <c r="IF68"/>
  <c r="HZ69"/>
  <c r="IB69"/>
  <c r="ID69"/>
  <c r="IF69"/>
  <c r="HZ70"/>
  <c r="IB70"/>
  <c r="ID70"/>
  <c r="IF70"/>
  <c r="HZ71"/>
  <c r="IB71"/>
  <c r="ID71"/>
  <c r="IF71"/>
  <c r="HZ72"/>
  <c r="IB72"/>
  <c r="ID72"/>
  <c r="IF72"/>
  <c r="HZ73"/>
  <c r="IB73"/>
  <c r="ID73"/>
  <c r="IF73"/>
  <c r="HZ74"/>
  <c r="IB74"/>
  <c r="ID74"/>
  <c r="IF74"/>
  <c r="HZ75"/>
  <c r="IB75"/>
  <c r="ID75"/>
  <c r="IF75"/>
  <c r="HZ76"/>
  <c r="IB76"/>
  <c r="ID76"/>
  <c r="IF76"/>
  <c r="HZ77"/>
  <c r="IB77"/>
  <c r="ID77"/>
  <c r="IF77"/>
  <c r="HZ78"/>
  <c r="IB78"/>
  <c r="ID78"/>
  <c r="IF78"/>
  <c r="HZ79"/>
  <c r="IB79"/>
  <c r="ID79"/>
  <c r="IF79"/>
  <c r="HZ80"/>
  <c r="IB80"/>
  <c r="ID80"/>
  <c r="IF80"/>
  <c r="HZ81"/>
  <c r="IB81"/>
  <c r="ID81"/>
  <c r="IF81"/>
  <c r="HZ82"/>
  <c r="IB82"/>
  <c r="ID82"/>
  <c r="IF82"/>
  <c r="HZ83"/>
  <c r="IB83"/>
  <c r="ID83"/>
  <c r="IF83"/>
  <c r="HZ84"/>
  <c r="IB84"/>
  <c r="ID84"/>
  <c r="IF84"/>
  <c r="HZ85"/>
  <c r="IB85"/>
  <c r="ID85"/>
  <c r="IF85"/>
  <c r="HZ86"/>
  <c r="IB86"/>
  <c r="ID86"/>
  <c r="IF86"/>
  <c r="HZ87"/>
  <c r="IB87"/>
  <c r="ID87"/>
  <c r="IF87"/>
  <c r="HZ88"/>
  <c r="IB88"/>
  <c r="ID88"/>
  <c r="IF88"/>
  <c r="HZ89"/>
  <c r="IB89"/>
  <c r="ID89"/>
  <c r="IF89"/>
  <c r="HZ90"/>
  <c r="IB90"/>
  <c r="ID90"/>
  <c r="IF90"/>
  <c r="HZ91"/>
  <c r="IB91"/>
  <c r="ID91"/>
  <c r="IF91"/>
  <c r="HZ92"/>
  <c r="IB92"/>
  <c r="ID92"/>
  <c r="IF92"/>
  <c r="HZ93"/>
  <c r="IB93"/>
  <c r="ID93"/>
  <c r="IF93"/>
  <c r="HZ94"/>
  <c r="IB94"/>
  <c r="ID94"/>
  <c r="IF94"/>
  <c r="HZ95"/>
  <c r="IB95"/>
  <c r="ID95"/>
  <c r="IF95"/>
  <c r="HZ96"/>
  <c r="IB96"/>
  <c r="ID96"/>
  <c r="IF96"/>
  <c r="HZ97"/>
  <c r="IB97"/>
  <c r="ID97"/>
  <c r="IF97"/>
  <c r="HZ98"/>
  <c r="IB98"/>
  <c r="ID98"/>
  <c r="IF98"/>
  <c r="HZ99"/>
  <c r="IB99"/>
  <c r="ID99"/>
  <c r="IF99"/>
  <c r="HZ100"/>
  <c r="IB100"/>
  <c r="ID100"/>
  <c r="IF100"/>
  <c r="HZ101"/>
  <c r="IB101"/>
  <c r="ID101"/>
  <c r="IF101"/>
  <c r="HZ102"/>
  <c r="IB102"/>
  <c r="ID102"/>
  <c r="IF102"/>
  <c r="HZ103"/>
  <c r="IB103"/>
  <c r="ID103"/>
  <c r="IF103"/>
  <c r="HZ104"/>
  <c r="IB104"/>
  <c r="ID104"/>
  <c r="IF104"/>
  <c r="HZ105"/>
  <c r="IB105"/>
  <c r="ID105"/>
  <c r="IF105"/>
  <c r="HZ106"/>
  <c r="IB106"/>
  <c r="ID106"/>
  <c r="IF106"/>
  <c r="HZ107"/>
  <c r="IB107"/>
  <c r="ID107"/>
  <c r="IF107"/>
  <c r="HZ108"/>
  <c r="IB108"/>
  <c r="ID108"/>
  <c r="IF108"/>
  <c r="HZ109"/>
  <c r="IB109"/>
  <c r="ID109"/>
  <c r="IF109"/>
  <c r="HZ110"/>
  <c r="IB110"/>
  <c r="ID110"/>
  <c r="IF110"/>
  <c r="HZ111"/>
  <c r="IB111"/>
  <c r="ID111"/>
  <c r="IF111"/>
  <c r="HZ112"/>
  <c r="IB112"/>
  <c r="ID112"/>
  <c r="IF112"/>
  <c r="HY51"/>
  <c r="IA51"/>
  <c r="IC51"/>
  <c r="HY52"/>
  <c r="IA52"/>
  <c r="IC52"/>
  <c r="HY53"/>
  <c r="IA53"/>
  <c r="IC53"/>
  <c r="HY54"/>
  <c r="IA54"/>
  <c r="IC54"/>
  <c r="HY55"/>
  <c r="IA55"/>
  <c r="IC55"/>
  <c r="HY56"/>
  <c r="IA56"/>
  <c r="IC56"/>
  <c r="HY57"/>
  <c r="IA57"/>
  <c r="IC57"/>
  <c r="HY58"/>
  <c r="IA58"/>
  <c r="IC58"/>
  <c r="HY59"/>
  <c r="IA59"/>
  <c r="IC59"/>
  <c r="HY60"/>
  <c r="IA60"/>
  <c r="IC60"/>
  <c r="HY61"/>
  <c r="IA61"/>
  <c r="IC61"/>
  <c r="HY62"/>
  <c r="IA62"/>
  <c r="IC62"/>
  <c r="HY63"/>
  <c r="IA63"/>
  <c r="IC63"/>
  <c r="HY64"/>
  <c r="IA64"/>
  <c r="IC64"/>
  <c r="HY65"/>
  <c r="IA65"/>
  <c r="IC65"/>
  <c r="HY66"/>
  <c r="IA66"/>
  <c r="IC66"/>
  <c r="HY67"/>
  <c r="IA67"/>
  <c r="IC67"/>
  <c r="HY68"/>
  <c r="IA68"/>
  <c r="IC68"/>
  <c r="HY69"/>
  <c r="IA69"/>
  <c r="IC69"/>
  <c r="HY70"/>
  <c r="IA70"/>
  <c r="IC70"/>
  <c r="HY71"/>
  <c r="IA71"/>
  <c r="IC71"/>
  <c r="HY72"/>
  <c r="IA72"/>
  <c r="IC72"/>
  <c r="HY73"/>
  <c r="IA73"/>
  <c r="IC73"/>
  <c r="HY74"/>
  <c r="IA74"/>
  <c r="IC74"/>
  <c r="HY75"/>
  <c r="IA75"/>
  <c r="IC75"/>
  <c r="HY76"/>
  <c r="IA76"/>
  <c r="IC76"/>
  <c r="HY77"/>
  <c r="IA77"/>
  <c r="IC77"/>
  <c r="HY78"/>
  <c r="IA78"/>
  <c r="IC78"/>
  <c r="HY79"/>
  <c r="IA79"/>
  <c r="IC79"/>
  <c r="HY80"/>
  <c r="IA80"/>
  <c r="IC80"/>
  <c r="HY81"/>
  <c r="IA81"/>
  <c r="IC81"/>
  <c r="HY82"/>
  <c r="IA82"/>
  <c r="IC82"/>
  <c r="HY83"/>
  <c r="IA83"/>
  <c r="IC83"/>
  <c r="HY84"/>
  <c r="IA84"/>
  <c r="IC84"/>
  <c r="HY85"/>
  <c r="IA85"/>
  <c r="IC85"/>
  <c r="HY86"/>
  <c r="IA86"/>
  <c r="IC86"/>
  <c r="HY87"/>
  <c r="IA87"/>
  <c r="IC87"/>
  <c r="HY88"/>
  <c r="IA88"/>
  <c r="IC88"/>
  <c r="HY89"/>
  <c r="IA89"/>
  <c r="IC89"/>
  <c r="HY90"/>
  <c r="IA90"/>
  <c r="IC90"/>
  <c r="HY91"/>
  <c r="IA91"/>
  <c r="IC91"/>
  <c r="HY92"/>
  <c r="IA92"/>
  <c r="IC92"/>
  <c r="HY93"/>
  <c r="IA93"/>
  <c r="IC93"/>
  <c r="HY94"/>
  <c r="IA94"/>
  <c r="IC94"/>
  <c r="HY95"/>
  <c r="IA95"/>
  <c r="IC95"/>
  <c r="HY96"/>
  <c r="IA96"/>
  <c r="IC96"/>
  <c r="HY97"/>
  <c r="IA97"/>
  <c r="IC97"/>
  <c r="HY98"/>
  <c r="IA98"/>
  <c r="IC98"/>
  <c r="HY99"/>
  <c r="IA99"/>
  <c r="IC99"/>
  <c r="HY100"/>
  <c r="IA100"/>
  <c r="IC100"/>
  <c r="HY101"/>
  <c r="IA101"/>
  <c r="IC101"/>
  <c r="HY102"/>
  <c r="IA102"/>
  <c r="IC102"/>
  <c r="HY103"/>
  <c r="IA103"/>
  <c r="IC103"/>
  <c r="HY104"/>
  <c r="IA104"/>
  <c r="IC104"/>
  <c r="HY105"/>
  <c r="IA105"/>
  <c r="IC105"/>
  <c r="HY106"/>
  <c r="IA106"/>
  <c r="IC106"/>
  <c r="HY107"/>
  <c r="IA107"/>
  <c r="IC107"/>
  <c r="HY108"/>
  <c r="IA108"/>
  <c r="IC108"/>
  <c r="HY109"/>
  <c r="IA109"/>
  <c r="IC109"/>
  <c r="HY110"/>
  <c r="IA110"/>
  <c r="IC110"/>
  <c r="HY111"/>
  <c r="IA111"/>
  <c r="IC111"/>
  <c r="HY112"/>
  <c r="IA112"/>
  <c r="IC112"/>
  <c r="IE50" i="13"/>
  <c r="IE113" s="1"/>
  <c r="IC50"/>
  <c r="IA50"/>
  <c r="HY50"/>
  <c r="IF50"/>
  <c r="ID50"/>
  <c r="IB50"/>
  <c r="HY13"/>
  <c r="IA13"/>
  <c r="IC13"/>
  <c r="HY14"/>
  <c r="IA14"/>
  <c r="IC14"/>
  <c r="HY15"/>
  <c r="IA15"/>
  <c r="IC15"/>
  <c r="HY16"/>
  <c r="IA16"/>
  <c r="IC16"/>
  <c r="HY17"/>
  <c r="IA17"/>
  <c r="IC17"/>
  <c r="HY18"/>
  <c r="IA18"/>
  <c r="IC18"/>
  <c r="HY19"/>
  <c r="IA19"/>
  <c r="IC19"/>
  <c r="HY20"/>
  <c r="IA20"/>
  <c r="IC20"/>
  <c r="HY21"/>
  <c r="IA21"/>
  <c r="IC21"/>
  <c r="HY22"/>
  <c r="IA22"/>
  <c r="IC22"/>
  <c r="HY23"/>
  <c r="IA23"/>
  <c r="IC23"/>
  <c r="HY24"/>
  <c r="IA24"/>
  <c r="IC24"/>
  <c r="HY25"/>
  <c r="IA25"/>
  <c r="IC25"/>
  <c r="HY26"/>
  <c r="IA26"/>
  <c r="IC26"/>
  <c r="HY27"/>
  <c r="IA27"/>
  <c r="IC27"/>
  <c r="HY28"/>
  <c r="IA28"/>
  <c r="IC28"/>
  <c r="HY29"/>
  <c r="IA29"/>
  <c r="IC29"/>
  <c r="HY30"/>
  <c r="IA30"/>
  <c r="IC30"/>
  <c r="HY31"/>
  <c r="IA31"/>
  <c r="IC31"/>
  <c r="HY32"/>
  <c r="IA32"/>
  <c r="IC32"/>
  <c r="HY33"/>
  <c r="IA33"/>
  <c r="IC33"/>
  <c r="HY34"/>
  <c r="IA34"/>
  <c r="IC34"/>
  <c r="HY35"/>
  <c r="IA35"/>
  <c r="IC35"/>
  <c r="HY36"/>
  <c r="IA36"/>
  <c r="IC36"/>
  <c r="HY37"/>
  <c r="IA37"/>
  <c r="IC37"/>
  <c r="HY38"/>
  <c r="IA38"/>
  <c r="IC38"/>
  <c r="HY39"/>
  <c r="IA39"/>
  <c r="IC39"/>
  <c r="HY40"/>
  <c r="IA40"/>
  <c r="IC40"/>
  <c r="HY41"/>
  <c r="IA41"/>
  <c r="IC41"/>
  <c r="HY42"/>
  <c r="IA42"/>
  <c r="IC42"/>
  <c r="HY43"/>
  <c r="IA43"/>
  <c r="IC43"/>
  <c r="HY44"/>
  <c r="IA44"/>
  <c r="IC44"/>
  <c r="HY45"/>
  <c r="IA45"/>
  <c r="IC45"/>
  <c r="HY46"/>
  <c r="IA46"/>
  <c r="IC46"/>
  <c r="HY47"/>
  <c r="IA47"/>
  <c r="IC47"/>
  <c r="HY48"/>
  <c r="IA48"/>
  <c r="IC48"/>
  <c r="HY49"/>
  <c r="IA49"/>
  <c r="IC49"/>
  <c r="HZ50"/>
  <c r="HZ13"/>
  <c r="IB13"/>
  <c r="ID13"/>
  <c r="HZ14"/>
  <c r="IB14"/>
  <c r="ID14"/>
  <c r="HZ15"/>
  <c r="IB15"/>
  <c r="ID15"/>
  <c r="HZ16"/>
  <c r="IB16"/>
  <c r="ID16"/>
  <c r="HZ17"/>
  <c r="IB17"/>
  <c r="ID17"/>
  <c r="HZ18"/>
  <c r="IB18"/>
  <c r="ID18"/>
  <c r="HZ19"/>
  <c r="IB19"/>
  <c r="ID19"/>
  <c r="HZ20"/>
  <c r="IB20"/>
  <c r="ID20"/>
  <c r="HZ21"/>
  <c r="IB21"/>
  <c r="ID21"/>
  <c r="HZ22"/>
  <c r="IB22"/>
  <c r="ID22"/>
  <c r="HZ23"/>
  <c r="IB23"/>
  <c r="ID23"/>
  <c r="HZ24"/>
  <c r="IB24"/>
  <c r="ID24"/>
  <c r="HZ25"/>
  <c r="IB25"/>
  <c r="ID25"/>
  <c r="HZ26"/>
  <c r="IB26"/>
  <c r="ID26"/>
  <c r="HZ27"/>
  <c r="IB27"/>
  <c r="ID27"/>
  <c r="HZ28"/>
  <c r="IB28"/>
  <c r="ID28"/>
  <c r="HZ29"/>
  <c r="IB29"/>
  <c r="ID29"/>
  <c r="HZ30"/>
  <c r="IB30"/>
  <c r="ID30"/>
  <c r="HZ31"/>
  <c r="IB31"/>
  <c r="ID31"/>
  <c r="HZ32"/>
  <c r="IB32"/>
  <c r="ID32"/>
  <c r="HZ33"/>
  <c r="IB33"/>
  <c r="ID33"/>
  <c r="HZ34"/>
  <c r="IB34"/>
  <c r="ID34"/>
  <c r="HZ35"/>
  <c r="IB35"/>
  <c r="ID35"/>
  <c r="HZ36"/>
  <c r="IB36"/>
  <c r="ID36"/>
  <c r="HZ37"/>
  <c r="IB37"/>
  <c r="ID37"/>
  <c r="HZ38"/>
  <c r="IB38"/>
  <c r="ID38"/>
  <c r="HZ39"/>
  <c r="IB39"/>
  <c r="ID39"/>
  <c r="HZ40"/>
  <c r="IB40"/>
  <c r="ID40"/>
  <c r="HZ41"/>
  <c r="IB41"/>
  <c r="ID41"/>
  <c r="HZ42"/>
  <c r="IB42"/>
  <c r="ID42"/>
  <c r="HZ43"/>
  <c r="IB43"/>
  <c r="ID43"/>
  <c r="HZ44"/>
  <c r="IB44"/>
  <c r="ID44"/>
  <c r="HZ45"/>
  <c r="IB45"/>
  <c r="ID45"/>
  <c r="HZ46"/>
  <c r="IB46"/>
  <c r="ID46"/>
  <c r="HZ47"/>
  <c r="IB47"/>
  <c r="ID47"/>
  <c r="HZ48"/>
  <c r="IB48"/>
  <c r="ID48"/>
  <c r="HZ49"/>
  <c r="IB49"/>
  <c r="ID49"/>
  <c r="HZ51"/>
  <c r="IB51"/>
  <c r="ID51"/>
  <c r="IF51"/>
  <c r="HZ52"/>
  <c r="IB52"/>
  <c r="ID52"/>
  <c r="IF52"/>
  <c r="HZ53"/>
  <c r="IB53"/>
  <c r="ID53"/>
  <c r="IF53"/>
  <c r="HZ54"/>
  <c r="IB54"/>
  <c r="ID54"/>
  <c r="IF54"/>
  <c r="HZ55"/>
  <c r="IB55"/>
  <c r="ID55"/>
  <c r="IF55"/>
  <c r="HZ56"/>
  <c r="IB56"/>
  <c r="ID56"/>
  <c r="IF56"/>
  <c r="HZ57"/>
  <c r="IB57"/>
  <c r="ID57"/>
  <c r="IF57"/>
  <c r="HZ58"/>
  <c r="IB58"/>
  <c r="ID58"/>
  <c r="IF58"/>
  <c r="HZ59"/>
  <c r="IB59"/>
  <c r="ID59"/>
  <c r="IF59"/>
  <c r="HZ60"/>
  <c r="IB60"/>
  <c r="ID60"/>
  <c r="IF60"/>
  <c r="HZ61"/>
  <c r="IB61"/>
  <c r="ID61"/>
  <c r="IF61"/>
  <c r="HZ62"/>
  <c r="IB62"/>
  <c r="ID62"/>
  <c r="IF62"/>
  <c r="HZ63"/>
  <c r="IB63"/>
  <c r="ID63"/>
  <c r="IF63"/>
  <c r="HZ64"/>
  <c r="IB64"/>
  <c r="ID64"/>
  <c r="IF64"/>
  <c r="HZ65"/>
  <c r="IB65"/>
  <c r="ID65"/>
  <c r="IF65"/>
  <c r="HZ66"/>
  <c r="IB66"/>
  <c r="ID66"/>
  <c r="IF66"/>
  <c r="HZ67"/>
  <c r="IB67"/>
  <c r="ID67"/>
  <c r="IF67"/>
  <c r="HZ68"/>
  <c r="IB68"/>
  <c r="ID68"/>
  <c r="IF68"/>
  <c r="HZ69"/>
  <c r="IB69"/>
  <c r="ID69"/>
  <c r="IF69"/>
  <c r="HZ70"/>
  <c r="IB70"/>
  <c r="ID70"/>
  <c r="IF70"/>
  <c r="HZ71"/>
  <c r="IB71"/>
  <c r="ID71"/>
  <c r="IF71"/>
  <c r="HZ72"/>
  <c r="IB72"/>
  <c r="ID72"/>
  <c r="IF72"/>
  <c r="HZ73"/>
  <c r="IB73"/>
  <c r="ID73"/>
  <c r="IF73"/>
  <c r="HZ74"/>
  <c r="IB74"/>
  <c r="ID74"/>
  <c r="IF74"/>
  <c r="HZ75"/>
  <c r="IB75"/>
  <c r="ID75"/>
  <c r="IF75"/>
  <c r="HZ76"/>
  <c r="IB76"/>
  <c r="ID76"/>
  <c r="IF76"/>
  <c r="HZ77"/>
  <c r="IB77"/>
  <c r="ID77"/>
  <c r="IF77"/>
  <c r="HZ78"/>
  <c r="IB78"/>
  <c r="ID78"/>
  <c r="IF78"/>
  <c r="HZ79"/>
  <c r="IB79"/>
  <c r="ID79"/>
  <c r="IF79"/>
  <c r="HZ80"/>
  <c r="IB80"/>
  <c r="ID80"/>
  <c r="IF80"/>
  <c r="HZ81"/>
  <c r="IB81"/>
  <c r="ID81"/>
  <c r="IF81"/>
  <c r="HZ82"/>
  <c r="IB82"/>
  <c r="ID82"/>
  <c r="IF82"/>
  <c r="HZ83"/>
  <c r="IB83"/>
  <c r="ID83"/>
  <c r="IF83"/>
  <c r="HZ84"/>
  <c r="IB84"/>
  <c r="ID84"/>
  <c r="IF84"/>
  <c r="HZ85"/>
  <c r="IB85"/>
  <c r="ID85"/>
  <c r="IF85"/>
  <c r="HZ86"/>
  <c r="IB86"/>
  <c r="ID86"/>
  <c r="IF86"/>
  <c r="HZ87"/>
  <c r="IB87"/>
  <c r="ID87"/>
  <c r="IF87"/>
  <c r="HZ88"/>
  <c r="IB88"/>
  <c r="ID88"/>
  <c r="IF88"/>
  <c r="HZ89"/>
  <c r="IB89"/>
  <c r="ID89"/>
  <c r="IF89"/>
  <c r="HZ90"/>
  <c r="IB90"/>
  <c r="ID90"/>
  <c r="IF90"/>
  <c r="HZ91"/>
  <c r="IB91"/>
  <c r="ID91"/>
  <c r="IF91"/>
  <c r="HZ92"/>
  <c r="IB92"/>
  <c r="ID92"/>
  <c r="IF92"/>
  <c r="HZ93"/>
  <c r="IB93"/>
  <c r="ID93"/>
  <c r="IF93"/>
  <c r="HZ94"/>
  <c r="IB94"/>
  <c r="ID94"/>
  <c r="IF94"/>
  <c r="HZ95"/>
  <c r="IB95"/>
  <c r="ID95"/>
  <c r="IF95"/>
  <c r="HZ96"/>
  <c r="IB96"/>
  <c r="ID96"/>
  <c r="IF96"/>
  <c r="HZ97"/>
  <c r="IB97"/>
  <c r="ID97"/>
  <c r="IF97"/>
  <c r="HZ98"/>
  <c r="IB98"/>
  <c r="ID98"/>
  <c r="IF98"/>
  <c r="HZ99"/>
  <c r="IB99"/>
  <c r="ID99"/>
  <c r="IF99"/>
  <c r="HZ100"/>
  <c r="IB100"/>
  <c r="ID100"/>
  <c r="IF100"/>
  <c r="HZ101"/>
  <c r="IB101"/>
  <c r="ID101"/>
  <c r="IF101"/>
  <c r="HZ102"/>
  <c r="IB102"/>
  <c r="ID102"/>
  <c r="IF102"/>
  <c r="HZ103"/>
  <c r="IB103"/>
  <c r="ID103"/>
  <c r="IF103"/>
  <c r="HZ104"/>
  <c r="IB104"/>
  <c r="ID104"/>
  <c r="IF104"/>
  <c r="HZ105"/>
  <c r="IB105"/>
  <c r="ID105"/>
  <c r="IF105"/>
  <c r="HZ106"/>
  <c r="IB106"/>
  <c r="ID106"/>
  <c r="IF106"/>
  <c r="HZ107"/>
  <c r="IB107"/>
  <c r="ID107"/>
  <c r="IF107"/>
  <c r="HZ108"/>
  <c r="IB108"/>
  <c r="ID108"/>
  <c r="IF108"/>
  <c r="HZ109"/>
  <c r="IB109"/>
  <c r="ID109"/>
  <c r="IF109"/>
  <c r="HZ110"/>
  <c r="IB110"/>
  <c r="ID110"/>
  <c r="IF110"/>
  <c r="HZ111"/>
  <c r="IB111"/>
  <c r="ID111"/>
  <c r="IF111"/>
  <c r="HZ112"/>
  <c r="IB112"/>
  <c r="ID112"/>
  <c r="IF112"/>
  <c r="HY51"/>
  <c r="IA51"/>
  <c r="IC51"/>
  <c r="HY52"/>
  <c r="IA52"/>
  <c r="IC52"/>
  <c r="HY53"/>
  <c r="IA53"/>
  <c r="IC53"/>
  <c r="HY54"/>
  <c r="IA54"/>
  <c r="IC54"/>
  <c r="HY55"/>
  <c r="IA55"/>
  <c r="IC55"/>
  <c r="HY56"/>
  <c r="IA56"/>
  <c r="IC56"/>
  <c r="HY57"/>
  <c r="IA57"/>
  <c r="IC57"/>
  <c r="HY58"/>
  <c r="IA58"/>
  <c r="IC58"/>
  <c r="HY59"/>
  <c r="IA59"/>
  <c r="IC59"/>
  <c r="HY60"/>
  <c r="IA60"/>
  <c r="IC60"/>
  <c r="HY61"/>
  <c r="IA61"/>
  <c r="IC61"/>
  <c r="HY62"/>
  <c r="IA62"/>
  <c r="IC62"/>
  <c r="HY63"/>
  <c r="IA63"/>
  <c r="IC63"/>
  <c r="HY64"/>
  <c r="IA64"/>
  <c r="IC64"/>
  <c r="HY65"/>
  <c r="IA65"/>
  <c r="IC65"/>
  <c r="HY66"/>
  <c r="IA66"/>
  <c r="IC66"/>
  <c r="HY67"/>
  <c r="IA67"/>
  <c r="IC67"/>
  <c r="HY68"/>
  <c r="IA68"/>
  <c r="IC68"/>
  <c r="HY69"/>
  <c r="IA69"/>
  <c r="IC69"/>
  <c r="HY70"/>
  <c r="IA70"/>
  <c r="IC70"/>
  <c r="HY71"/>
  <c r="IA71"/>
  <c r="IC71"/>
  <c r="HY72"/>
  <c r="IA72"/>
  <c r="IC72"/>
  <c r="HY73"/>
  <c r="IA73"/>
  <c r="IC73"/>
  <c r="HY74"/>
  <c r="IA74"/>
  <c r="IC74"/>
  <c r="HY75"/>
  <c r="IA75"/>
  <c r="IC75"/>
  <c r="HY76"/>
  <c r="IA76"/>
  <c r="IC76"/>
  <c r="HY77"/>
  <c r="IA77"/>
  <c r="IC77"/>
  <c r="HY78"/>
  <c r="IA78"/>
  <c r="IC78"/>
  <c r="HY79"/>
  <c r="IA79"/>
  <c r="IC79"/>
  <c r="HY80"/>
  <c r="IA80"/>
  <c r="IC80"/>
  <c r="HY81"/>
  <c r="IA81"/>
  <c r="IC81"/>
  <c r="HY82"/>
  <c r="IA82"/>
  <c r="IC82"/>
  <c r="HY83"/>
  <c r="IA83"/>
  <c r="IC83"/>
  <c r="HY84"/>
  <c r="IA84"/>
  <c r="IC84"/>
  <c r="HY85"/>
  <c r="IA85"/>
  <c r="IC85"/>
  <c r="HY86"/>
  <c r="IA86"/>
  <c r="IC86"/>
  <c r="HY87"/>
  <c r="IA87"/>
  <c r="IC87"/>
  <c r="HY88"/>
  <c r="IA88"/>
  <c r="IC88"/>
  <c r="HY89"/>
  <c r="IA89"/>
  <c r="IC89"/>
  <c r="HY90"/>
  <c r="IA90"/>
  <c r="IC90"/>
  <c r="HY91"/>
  <c r="IA91"/>
  <c r="IC91"/>
  <c r="HY92"/>
  <c r="IA92"/>
  <c r="IC92"/>
  <c r="HY93"/>
  <c r="IA93"/>
  <c r="IC93"/>
  <c r="HY94"/>
  <c r="IA94"/>
  <c r="IC94"/>
  <c r="HY95"/>
  <c r="IA95"/>
  <c r="IC95"/>
  <c r="HY96"/>
  <c r="IA96"/>
  <c r="IC96"/>
  <c r="HY97"/>
  <c r="IA97"/>
  <c r="IC97"/>
  <c r="HY98"/>
  <c r="IA98"/>
  <c r="IC98"/>
  <c r="HY99"/>
  <c r="IA99"/>
  <c r="IC99"/>
  <c r="HY100"/>
  <c r="IA100"/>
  <c r="IC100"/>
  <c r="HY101"/>
  <c r="IA101"/>
  <c r="IC101"/>
  <c r="HY102"/>
  <c r="IA102"/>
  <c r="IC102"/>
  <c r="HY103"/>
  <c r="IA103"/>
  <c r="IC103"/>
  <c r="HY104"/>
  <c r="IA104"/>
  <c r="IC104"/>
  <c r="HY105"/>
  <c r="IA105"/>
  <c r="IC105"/>
  <c r="HY106"/>
  <c r="IA106"/>
  <c r="IC106"/>
  <c r="HY107"/>
  <c r="IA107"/>
  <c r="IC107"/>
  <c r="HY108"/>
  <c r="IA108"/>
  <c r="IC108"/>
  <c r="HY109"/>
  <c r="IA109"/>
  <c r="IC109"/>
  <c r="HY110"/>
  <c r="IA110"/>
  <c r="IC110"/>
  <c r="HY111"/>
  <c r="IA111"/>
  <c r="IC111"/>
  <c r="HY112"/>
  <c r="IA112"/>
  <c r="IC112"/>
  <c r="IE112" i="14"/>
  <c r="IC112"/>
  <c r="IA112"/>
  <c r="IE111"/>
  <c r="IC111"/>
  <c r="IA111"/>
  <c r="IE110"/>
  <c r="IC110"/>
  <c r="IA110"/>
  <c r="IE109"/>
  <c r="IC109"/>
  <c r="IA109"/>
  <c r="IE108"/>
  <c r="IC108"/>
  <c r="IA108"/>
  <c r="IE107"/>
  <c r="IC107"/>
  <c r="IA107"/>
  <c r="IE106"/>
  <c r="IC106"/>
  <c r="IA106"/>
  <c r="IE105"/>
  <c r="IC105"/>
  <c r="IA105"/>
  <c r="IE104"/>
  <c r="IC104"/>
  <c r="IA104"/>
  <c r="IE103"/>
  <c r="IC103"/>
  <c r="IA103"/>
  <c r="IE102"/>
  <c r="IC102"/>
  <c r="IA102"/>
  <c r="IE101"/>
  <c r="IC101"/>
  <c r="IA101"/>
  <c r="IE100"/>
  <c r="IC100"/>
  <c r="IA100"/>
  <c r="IE99"/>
  <c r="IC99"/>
  <c r="IA99"/>
  <c r="IE98"/>
  <c r="IC98"/>
  <c r="IA98"/>
  <c r="IE97"/>
  <c r="IC97"/>
  <c r="IA97"/>
  <c r="IE96"/>
  <c r="IC96"/>
  <c r="IA96"/>
  <c r="IE95"/>
  <c r="IC95"/>
  <c r="IA95"/>
  <c r="IE94"/>
  <c r="IC94"/>
  <c r="IA94"/>
  <c r="IE93"/>
  <c r="IC93"/>
  <c r="IA93"/>
  <c r="IE92"/>
  <c r="IC92"/>
  <c r="IA92"/>
  <c r="IE91"/>
  <c r="IC91"/>
  <c r="IA91"/>
  <c r="IE90"/>
  <c r="IE89"/>
  <c r="IE88"/>
  <c r="IE87"/>
  <c r="IE86"/>
  <c r="IE85"/>
  <c r="IE84"/>
  <c r="IE83"/>
  <c r="IE82"/>
  <c r="IE81"/>
  <c r="IE80"/>
  <c r="IE79"/>
  <c r="HZ90"/>
  <c r="IB90"/>
  <c r="ID90"/>
  <c r="HZ89"/>
  <c r="IB89"/>
  <c r="ID89"/>
  <c r="IF89"/>
  <c r="HZ88"/>
  <c r="IB88"/>
  <c r="ID88"/>
  <c r="IF88"/>
  <c r="HZ87"/>
  <c r="IB87"/>
  <c r="ID87"/>
  <c r="IF87"/>
  <c r="HZ86"/>
  <c r="IB86"/>
  <c r="ID86"/>
  <c r="IF86"/>
  <c r="HZ85"/>
  <c r="IB85"/>
  <c r="ID85"/>
  <c r="IF85"/>
  <c r="HZ84"/>
  <c r="IB84"/>
  <c r="ID84"/>
  <c r="IF84"/>
  <c r="HZ83"/>
  <c r="IB83"/>
  <c r="ID83"/>
  <c r="IF83"/>
  <c r="HZ82"/>
  <c r="IB82"/>
  <c r="ID82"/>
  <c r="IF82"/>
  <c r="HZ81"/>
  <c r="IB81"/>
  <c r="ID81"/>
  <c r="IF81"/>
  <c r="HZ80"/>
  <c r="IB80"/>
  <c r="ID80"/>
  <c r="IF80"/>
  <c r="HZ79"/>
  <c r="IB79"/>
  <c r="ID79"/>
  <c r="IF79"/>
  <c r="IF78"/>
  <c r="ID78"/>
  <c r="IB78"/>
  <c r="IF77"/>
  <c r="ID77"/>
  <c r="IB77"/>
  <c r="IF76"/>
  <c r="ID76"/>
  <c r="IB76"/>
  <c r="IF75"/>
  <c r="ID75"/>
  <c r="IB75"/>
  <c r="IF74"/>
  <c r="ID74"/>
  <c r="IB74"/>
  <c r="IF73"/>
  <c r="ID73"/>
  <c r="IB73"/>
  <c r="IF72"/>
  <c r="ID72"/>
  <c r="IB72"/>
  <c r="IF71"/>
  <c r="ID71"/>
  <c r="IB71"/>
  <c r="IF70"/>
  <c r="ID70"/>
  <c r="IB70"/>
  <c r="IF69"/>
  <c r="ID69"/>
  <c r="IB69"/>
  <c r="IF68"/>
  <c r="ID68"/>
  <c r="IB68"/>
  <c r="IF67"/>
  <c r="ID67"/>
  <c r="IB67"/>
  <c r="IF66"/>
  <c r="ID66"/>
  <c r="IB66"/>
  <c r="IF65"/>
  <c r="ID65"/>
  <c r="IB65"/>
  <c r="IF64"/>
  <c r="ID64"/>
  <c r="IB64"/>
  <c r="IF63"/>
  <c r="ID63"/>
  <c r="IB63"/>
  <c r="IF62"/>
  <c r="ID62"/>
  <c r="IB62"/>
  <c r="IF61"/>
  <c r="ID61"/>
  <c r="IB61"/>
  <c r="IF60"/>
  <c r="ID60"/>
  <c r="IB60"/>
  <c r="IF59"/>
  <c r="ID59"/>
  <c r="IB59"/>
  <c r="IF58"/>
  <c r="ID58"/>
  <c r="IB58"/>
  <c r="IF57"/>
  <c r="ID57"/>
  <c r="IB57"/>
  <c r="IF56"/>
  <c r="ID56"/>
  <c r="IB56"/>
  <c r="IF55"/>
  <c r="ID55"/>
  <c r="IB55"/>
  <c r="IF54"/>
  <c r="ID54"/>
  <c r="IB54"/>
  <c r="IF53"/>
  <c r="ID53"/>
  <c r="IB53"/>
  <c r="IF52"/>
  <c r="ID52"/>
  <c r="IB52"/>
  <c r="IF51"/>
  <c r="ID51"/>
  <c r="IB51"/>
  <c r="IF50"/>
  <c r="ID50"/>
  <c r="IB50"/>
  <c r="IF49"/>
  <c r="ID49"/>
  <c r="IB49"/>
  <c r="IF48"/>
  <c r="ID48"/>
  <c r="IB48"/>
  <c r="IF47"/>
  <c r="ID47"/>
  <c r="IB47"/>
  <c r="IF46"/>
  <c r="ID46"/>
  <c r="IB46"/>
  <c r="IF45"/>
  <c r="ID45"/>
  <c r="IB45"/>
  <c r="IF44"/>
  <c r="ID44"/>
  <c r="IB44"/>
  <c r="IF43"/>
  <c r="ID43"/>
  <c r="IB43"/>
  <c r="IF42"/>
  <c r="ID42"/>
  <c r="IB42"/>
  <c r="IF41"/>
  <c r="ID41"/>
  <c r="IB41"/>
  <c r="IF40"/>
  <c r="ID40"/>
  <c r="IB40"/>
  <c r="IF39"/>
  <c r="ID39"/>
  <c r="IB39"/>
  <c r="IF38"/>
  <c r="ID38"/>
  <c r="IB38"/>
  <c r="IF37"/>
  <c r="ID37"/>
  <c r="IB37"/>
  <c r="IF36"/>
  <c r="ID36"/>
  <c r="IB36"/>
  <c r="IF35"/>
  <c r="ID35"/>
  <c r="IB35"/>
  <c r="IF34"/>
  <c r="ID34"/>
  <c r="IB34"/>
  <c r="IF33"/>
  <c r="ID33"/>
  <c r="IB33"/>
  <c r="IF32"/>
  <c r="ID32"/>
  <c r="IB32"/>
  <c r="IF31"/>
  <c r="ID31"/>
  <c r="IB31"/>
  <c r="IF30"/>
  <c r="ID30"/>
  <c r="IB30"/>
  <c r="IF29"/>
  <c r="ID29"/>
  <c r="IB29"/>
  <c r="IF28"/>
  <c r="ID28"/>
  <c r="IB28"/>
  <c r="GI68" i="16"/>
  <c r="GK68" s="1"/>
  <c r="GJ68" s="1"/>
  <c r="GL68" s="1"/>
  <c r="GH68"/>
  <c r="GG264" i="5" s="1"/>
  <c r="GD68" i="16"/>
  <c r="FZ68"/>
  <c r="FV68"/>
  <c r="GI71"/>
  <c r="GK71" s="1"/>
  <c r="GJ71" s="1"/>
  <c r="GL71" s="1"/>
  <c r="GF71"/>
  <c r="GB71"/>
  <c r="FX71"/>
  <c r="GI75"/>
  <c r="GH75"/>
  <c r="GG271" i="5" s="1"/>
  <c r="GD75" i="16"/>
  <c r="FZ75"/>
  <c r="FV75"/>
  <c r="GF75"/>
  <c r="GB75"/>
  <c r="FX75"/>
  <c r="BH17"/>
  <c r="CG17"/>
  <c r="DF17"/>
  <c r="EE17"/>
  <c r="FV19"/>
  <c r="FZ19"/>
  <c r="GD19"/>
  <c r="GH19"/>
  <c r="GG215" i="5" s="1"/>
  <c r="FX20" i="16"/>
  <c r="GB20"/>
  <c r="GF20"/>
  <c r="FV21"/>
  <c r="FZ21"/>
  <c r="GD21"/>
  <c r="GH21"/>
  <c r="GG217" i="5" s="1"/>
  <c r="FX22" i="16"/>
  <c r="GB22"/>
  <c r="GF22"/>
  <c r="FV23"/>
  <c r="FZ23"/>
  <c r="GD23"/>
  <c r="GH23"/>
  <c r="GG219" i="5" s="1"/>
  <c r="FX24" i="16"/>
  <c r="GB24"/>
  <c r="GF24"/>
  <c r="FV25"/>
  <c r="FZ25"/>
  <c r="GD25"/>
  <c r="GH25"/>
  <c r="GG221" i="5" s="1"/>
  <c r="FX26" i="16"/>
  <c r="GB26"/>
  <c r="GF26"/>
  <c r="FV27"/>
  <c r="FZ27"/>
  <c r="GD27"/>
  <c r="GH27"/>
  <c r="GG223" i="5" s="1"/>
  <c r="FX28" i="16"/>
  <c r="GB28"/>
  <c r="GF28"/>
  <c r="FV29"/>
  <c r="FZ29"/>
  <c r="GD29"/>
  <c r="GH29"/>
  <c r="GG225" i="5" s="1"/>
  <c r="FX30" i="16"/>
  <c r="GB30"/>
  <c r="GF30"/>
  <c r="FV31"/>
  <c r="FZ31"/>
  <c r="GD31"/>
  <c r="GH31"/>
  <c r="GG227" i="5" s="1"/>
  <c r="FX32" i="16"/>
  <c r="GB32"/>
  <c r="GF32"/>
  <c r="FV33"/>
  <c r="FZ33"/>
  <c r="GD33"/>
  <c r="GH33"/>
  <c r="GG229" i="5" s="1"/>
  <c r="FV35" i="16"/>
  <c r="FZ35"/>
  <c r="GD35"/>
  <c r="GH35"/>
  <c r="GG231" i="5" s="1"/>
  <c r="FV37" i="16"/>
  <c r="FZ37"/>
  <c r="GD37"/>
  <c r="GH37"/>
  <c r="GG233" i="5" s="1"/>
  <c r="FV39" i="16"/>
  <c r="FZ39"/>
  <c r="GD39"/>
  <c r="GH39"/>
  <c r="GG235" i="5" s="1"/>
  <c r="FV41" i="16"/>
  <c r="FZ41"/>
  <c r="GD41"/>
  <c r="GH41"/>
  <c r="GG237" i="5" s="1"/>
  <c r="FX42" i="16"/>
  <c r="GB42"/>
  <c r="GF42"/>
  <c r="FV43"/>
  <c r="FZ43"/>
  <c r="GD43"/>
  <c r="GH43"/>
  <c r="GG239" i="5" s="1"/>
  <c r="FX44" i="16"/>
  <c r="GB44"/>
  <c r="GF44"/>
  <c r="FV45"/>
  <c r="FZ45"/>
  <c r="GD45"/>
  <c r="GH45"/>
  <c r="GG241" i="5" s="1"/>
  <c r="FX46" i="16"/>
  <c r="GB46"/>
  <c r="GF46"/>
  <c r="FV47"/>
  <c r="FZ47"/>
  <c r="GD47"/>
  <c r="GH47"/>
  <c r="GG243" i="5" s="1"/>
  <c r="FX48" i="16"/>
  <c r="GB48"/>
  <c r="GF48"/>
  <c r="FV49"/>
  <c r="FZ49"/>
  <c r="GD49"/>
  <c r="GH49"/>
  <c r="GG245" i="5" s="1"/>
  <c r="FX50" i="16"/>
  <c r="GB50"/>
  <c r="GF50"/>
  <c r="FV51"/>
  <c r="FZ51"/>
  <c r="GD51"/>
  <c r="GH51"/>
  <c r="GG247" i="5" s="1"/>
  <c r="FX52" i="16"/>
  <c r="GB52"/>
  <c r="GF52"/>
  <c r="FV53"/>
  <c r="FZ53"/>
  <c r="GD53"/>
  <c r="GH53"/>
  <c r="GG249" i="5" s="1"/>
  <c r="FX54" i="16"/>
  <c r="GB54"/>
  <c r="GF54"/>
  <c r="FV55"/>
  <c r="FZ55"/>
  <c r="GD55"/>
  <c r="GH55"/>
  <c r="GG251" i="5" s="1"/>
  <c r="FX56" i="16"/>
  <c r="GB56"/>
  <c r="GF56"/>
  <c r="FV57"/>
  <c r="GD57"/>
  <c r="FV58"/>
  <c r="FZ58"/>
  <c r="GD58"/>
  <c r="GH58"/>
  <c r="GG254" i="5" s="1"/>
  <c r="FX59" i="16"/>
  <c r="GB59"/>
  <c r="GF59"/>
  <c r="FV60"/>
  <c r="FZ60"/>
  <c r="GD60"/>
  <c r="GH60"/>
  <c r="GG256" i="5" s="1"/>
  <c r="FX61" i="16"/>
  <c r="GB61"/>
  <c r="GF61"/>
  <c r="FV62"/>
  <c r="FZ62"/>
  <c r="GD62"/>
  <c r="GH62"/>
  <c r="GG258" i="5" s="1"/>
  <c r="FX63" i="16"/>
  <c r="GB63"/>
  <c r="GF63"/>
  <c r="FV64"/>
  <c r="FZ64"/>
  <c r="GD64"/>
  <c r="GH64"/>
  <c r="GG260" i="5" s="1"/>
  <c r="FX65" i="16"/>
  <c r="GB65"/>
  <c r="GF65"/>
  <c r="FV66"/>
  <c r="FZ66"/>
  <c r="GD66"/>
  <c r="GH66"/>
  <c r="GG262" i="5" s="1"/>
  <c r="FX67" i="16"/>
  <c r="GB67"/>
  <c r="GF67"/>
  <c r="FX68"/>
  <c r="GF68"/>
  <c r="FV71"/>
  <c r="GD71"/>
  <c r="GI69"/>
  <c r="GK69" s="1"/>
  <c r="GJ69" s="1"/>
  <c r="GL69" s="1"/>
  <c r="GF69"/>
  <c r="GB69"/>
  <c r="FX69"/>
  <c r="GI73"/>
  <c r="GK73" s="1"/>
  <c r="GJ73" s="1"/>
  <c r="GL73" s="1"/>
  <c r="GF73"/>
  <c r="GB73"/>
  <c r="FX73"/>
  <c r="J18"/>
  <c r="AI18"/>
  <c r="FX19"/>
  <c r="GB19"/>
  <c r="GF19"/>
  <c r="FV20"/>
  <c r="FZ20"/>
  <c r="GD20"/>
  <c r="GH20"/>
  <c r="GG216" i="5" s="1"/>
  <c r="FX21" i="16"/>
  <c r="GB21"/>
  <c r="GF21"/>
  <c r="FV22"/>
  <c r="FZ22"/>
  <c r="GD22"/>
  <c r="GH22"/>
  <c r="GG218" i="5" s="1"/>
  <c r="FX23" i="16"/>
  <c r="GB23"/>
  <c r="GF23"/>
  <c r="FV24"/>
  <c r="FZ24"/>
  <c r="GD24"/>
  <c r="GH24"/>
  <c r="GG220" i="5" s="1"/>
  <c r="FX25" i="16"/>
  <c r="GB25"/>
  <c r="GF25"/>
  <c r="FV26"/>
  <c r="FZ26"/>
  <c r="GD26"/>
  <c r="GH26"/>
  <c r="GG222" i="5" s="1"/>
  <c r="FX27" i="16"/>
  <c r="GB27"/>
  <c r="GF27"/>
  <c r="FV28"/>
  <c r="FZ28"/>
  <c r="GD28"/>
  <c r="GH28"/>
  <c r="GG224" i="5" s="1"/>
  <c r="FX29" i="16"/>
  <c r="GB29"/>
  <c r="GF29"/>
  <c r="FV30"/>
  <c r="FZ30"/>
  <c r="GD30"/>
  <c r="GH30"/>
  <c r="GG226" i="5" s="1"/>
  <c r="FX31" i="16"/>
  <c r="GB31"/>
  <c r="GF31"/>
  <c r="FV32"/>
  <c r="FZ32"/>
  <c r="GD32"/>
  <c r="GH32"/>
  <c r="GG228" i="5" s="1"/>
  <c r="FX33" i="16"/>
  <c r="GB33"/>
  <c r="GF33"/>
  <c r="FV34"/>
  <c r="FZ34"/>
  <c r="GD34"/>
  <c r="GH34"/>
  <c r="GG230" i="5" s="1"/>
  <c r="FX35" i="16"/>
  <c r="GB35"/>
  <c r="GF35"/>
  <c r="FV36"/>
  <c r="FZ36"/>
  <c r="GD36"/>
  <c r="GH36"/>
  <c r="GG232" i="5" s="1"/>
  <c r="FX37" i="16"/>
  <c r="GB37"/>
  <c r="GF37"/>
  <c r="FV38"/>
  <c r="FZ38"/>
  <c r="GD38"/>
  <c r="GH38"/>
  <c r="GG234" i="5" s="1"/>
  <c r="FX39" i="16"/>
  <c r="GB39"/>
  <c r="GF39"/>
  <c r="FV40"/>
  <c r="FZ40"/>
  <c r="GD40"/>
  <c r="GH40"/>
  <c r="GG236" i="5" s="1"/>
  <c r="FX41" i="16"/>
  <c r="GB41"/>
  <c r="GF41"/>
  <c r="FV42"/>
  <c r="FZ42"/>
  <c r="GD42"/>
  <c r="GH42"/>
  <c r="GG238" i="5" s="1"/>
  <c r="FX43" i="16"/>
  <c r="GB43"/>
  <c r="GF43"/>
  <c r="FV44"/>
  <c r="FZ44"/>
  <c r="GD44"/>
  <c r="GH44"/>
  <c r="GG240" i="5" s="1"/>
  <c r="FX45" i="16"/>
  <c r="GB45"/>
  <c r="GF45"/>
  <c r="FV46"/>
  <c r="FZ46"/>
  <c r="GD46"/>
  <c r="GH46"/>
  <c r="GG242" i="5" s="1"/>
  <c r="FX47" i="16"/>
  <c r="GB47"/>
  <c r="GF47"/>
  <c r="FV48"/>
  <c r="FZ48"/>
  <c r="GD48"/>
  <c r="GH48"/>
  <c r="GG244" i="5" s="1"/>
  <c r="FX49" i="16"/>
  <c r="GB49"/>
  <c r="GF49"/>
  <c r="FV50"/>
  <c r="FZ50"/>
  <c r="GD50"/>
  <c r="GH50"/>
  <c r="GG246" i="5" s="1"/>
  <c r="FX51" i="16"/>
  <c r="GB51"/>
  <c r="GF51"/>
  <c r="FV52"/>
  <c r="FZ52"/>
  <c r="GD52"/>
  <c r="GH52"/>
  <c r="GG248" i="5" s="1"/>
  <c r="FX53" i="16"/>
  <c r="GB53"/>
  <c r="GF53"/>
  <c r="FV54"/>
  <c r="FZ54"/>
  <c r="GD54"/>
  <c r="GH54"/>
  <c r="GG250" i="5" s="1"/>
  <c r="FX55" i="16"/>
  <c r="GB55"/>
  <c r="GF55"/>
  <c r="FV56"/>
  <c r="FZ56"/>
  <c r="GD56"/>
  <c r="GH56"/>
  <c r="GG252" i="5" s="1"/>
  <c r="FZ57" i="16"/>
  <c r="FX58"/>
  <c r="GB58"/>
  <c r="GF58"/>
  <c r="FV59"/>
  <c r="FZ59"/>
  <c r="GD59"/>
  <c r="GH59"/>
  <c r="GG255" i="5" s="1"/>
  <c r="FX60" i="16"/>
  <c r="GB60"/>
  <c r="GF60"/>
  <c r="FV61"/>
  <c r="FZ61"/>
  <c r="GD61"/>
  <c r="GH61"/>
  <c r="GG257" i="5" s="1"/>
  <c r="FX62" i="16"/>
  <c r="GB62"/>
  <c r="GF62"/>
  <c r="FV63"/>
  <c r="FZ63"/>
  <c r="GD63"/>
  <c r="GH63"/>
  <c r="GG259" i="5" s="1"/>
  <c r="FX64" i="16"/>
  <c r="GB64"/>
  <c r="GF64"/>
  <c r="FV65"/>
  <c r="FZ65"/>
  <c r="GD65"/>
  <c r="GH65"/>
  <c r="GG261" i="5" s="1"/>
  <c r="FX66" i="16"/>
  <c r="GB66"/>
  <c r="GF66"/>
  <c r="FV67"/>
  <c r="FZ67"/>
  <c r="GD67"/>
  <c r="GH67"/>
  <c r="GG263" i="5" s="1"/>
  <c r="GB68" i="16"/>
  <c r="FV69"/>
  <c r="GD69"/>
  <c r="FZ71"/>
  <c r="GH71"/>
  <c r="GG267" i="5" s="1"/>
  <c r="FV73" i="16"/>
  <c r="GD73"/>
  <c r="FV70"/>
  <c r="FZ70"/>
  <c r="GD70"/>
  <c r="GH70"/>
  <c r="GG266" i="5" s="1"/>
  <c r="FV72" i="16"/>
  <c r="FZ72"/>
  <c r="GD72"/>
  <c r="GH72"/>
  <c r="GG268" i="5" s="1"/>
  <c r="FV74" i="16"/>
  <c r="FZ74"/>
  <c r="GD74"/>
  <c r="GH74"/>
  <c r="GG270" i="5" s="1"/>
  <c r="FV76" i="16"/>
  <c r="FV77"/>
  <c r="FZ77"/>
  <c r="GD77"/>
  <c r="GH77"/>
  <c r="GG273" i="5" s="1"/>
  <c r="FX78" i="16"/>
  <c r="GB78"/>
  <c r="GF78"/>
  <c r="FV79"/>
  <c r="FZ79"/>
  <c r="GD79"/>
  <c r="GH79"/>
  <c r="GG275" i="5" s="1"/>
  <c r="FX80" i="16"/>
  <c r="GB80"/>
  <c r="GF80"/>
  <c r="FV81"/>
  <c r="FZ81"/>
  <c r="GD81"/>
  <c r="GH81"/>
  <c r="GG277" i="5" s="1"/>
  <c r="FX82" i="16"/>
  <c r="GB82"/>
  <c r="GF82"/>
  <c r="FV83"/>
  <c r="FZ83"/>
  <c r="GD83"/>
  <c r="GH83"/>
  <c r="GG279" i="5" s="1"/>
  <c r="FX84" i="16"/>
  <c r="GB84"/>
  <c r="GF84"/>
  <c r="FV85"/>
  <c r="FZ85"/>
  <c r="GD85"/>
  <c r="GH85"/>
  <c r="GG281" i="5" s="1"/>
  <c r="GA86" i="16"/>
  <c r="GI86"/>
  <c r="GK86" s="1"/>
  <c r="GJ86" s="1"/>
  <c r="GL86" s="1"/>
  <c r="FV78"/>
  <c r="FZ78"/>
  <c r="GD78"/>
  <c r="GH78"/>
  <c r="GG274" i="5" s="1"/>
  <c r="FV80" i="16"/>
  <c r="FZ80"/>
  <c r="GD80"/>
  <c r="GH80"/>
  <c r="GG276" i="5" s="1"/>
  <c r="FV82" i="16"/>
  <c r="FZ82"/>
  <c r="GD82"/>
  <c r="GH82"/>
  <c r="GG278" i="5" s="1"/>
  <c r="FV84" i="16"/>
  <c r="FZ84"/>
  <c r="GD84"/>
  <c r="GH84"/>
  <c r="GG280" i="5" s="1"/>
  <c r="FW86" i="16"/>
  <c r="BH16"/>
  <c r="CG16"/>
  <c r="DF16"/>
  <c r="EE16"/>
  <c r="BH15"/>
  <c r="CG15"/>
  <c r="DF15"/>
  <c r="EE15"/>
  <c r="BH14"/>
  <c r="CG14"/>
  <c r="DF14"/>
  <c r="EE14"/>
  <c r="BH13"/>
  <c r="CG13"/>
  <c r="DF13"/>
  <c r="EE13"/>
  <c r="FX18" i="13"/>
  <c r="GB18"/>
  <c r="GF18"/>
  <c r="FV19"/>
  <c r="FZ19"/>
  <c r="GD19"/>
  <c r="GH19"/>
  <c r="GG115" i="5" s="1"/>
  <c r="FX20" i="13"/>
  <c r="GB20"/>
  <c r="GF20"/>
  <c r="FV21"/>
  <c r="FZ21"/>
  <c r="GD21"/>
  <c r="GH21"/>
  <c r="GG117" i="5" s="1"/>
  <c r="FX22" i="13"/>
  <c r="GB22"/>
  <c r="GF22"/>
  <c r="FV23"/>
  <c r="FZ23"/>
  <c r="GD23"/>
  <c r="GH23"/>
  <c r="GG119" i="5" s="1"/>
  <c r="FX24" i="13"/>
  <c r="GB24"/>
  <c r="GF24"/>
  <c r="FV25"/>
  <c r="FZ25"/>
  <c r="GD25"/>
  <c r="GH25"/>
  <c r="GG121" i="5" s="1"/>
  <c r="FX26" i="13"/>
  <c r="GB26"/>
  <c r="GF26"/>
  <c r="FV27"/>
  <c r="FZ27"/>
  <c r="GD27"/>
  <c r="GH27"/>
  <c r="GG123" i="5" s="1"/>
  <c r="FX28" i="13"/>
  <c r="GB28"/>
  <c r="GF28"/>
  <c r="FV29"/>
  <c r="FZ29"/>
  <c r="GD29"/>
  <c r="GH29"/>
  <c r="GG125" i="5" s="1"/>
  <c r="FX30" i="13"/>
  <c r="GB30"/>
  <c r="GF30"/>
  <c r="FV31"/>
  <c r="FZ31"/>
  <c r="GD31"/>
  <c r="GH31"/>
  <c r="GG127" i="5" s="1"/>
  <c r="FX32" i="13"/>
  <c r="GB32"/>
  <c r="GF32"/>
  <c r="FV33"/>
  <c r="FZ33"/>
  <c r="GD33"/>
  <c r="GH33"/>
  <c r="GG129" i="5" s="1"/>
  <c r="FX34" i="13"/>
  <c r="GB34"/>
  <c r="GF34"/>
  <c r="FV35"/>
  <c r="FZ35"/>
  <c r="GD35"/>
  <c r="GH35"/>
  <c r="GG131" i="5" s="1"/>
  <c r="FX36" i="13"/>
  <c r="GB36"/>
  <c r="GF36"/>
  <c r="FV37"/>
  <c r="FZ37"/>
  <c r="GD37"/>
  <c r="GH37"/>
  <c r="GG133" i="5" s="1"/>
  <c r="GK47" i="13"/>
  <c r="GJ47" s="1"/>
  <c r="GL47" s="1"/>
  <c r="GK49"/>
  <c r="GJ49" s="1"/>
  <c r="GL49" s="1"/>
  <c r="GK51"/>
  <c r="GJ51" s="1"/>
  <c r="GL51" s="1"/>
  <c r="GK53"/>
  <c r="GJ53" s="1"/>
  <c r="GL53" s="1"/>
  <c r="GK55"/>
  <c r="GJ55" s="1"/>
  <c r="GL55" s="1"/>
  <c r="FV18"/>
  <c r="FZ18"/>
  <c r="GD18"/>
  <c r="GH18"/>
  <c r="GG114" i="5" s="1"/>
  <c r="FV20" i="13"/>
  <c r="FZ20"/>
  <c r="GD20"/>
  <c r="GH20"/>
  <c r="GG116" i="5" s="1"/>
  <c r="FV22" i="13"/>
  <c r="FZ22"/>
  <c r="GD22"/>
  <c r="GH22"/>
  <c r="GG118" i="5" s="1"/>
  <c r="FV24" i="13"/>
  <c r="FZ24"/>
  <c r="GD24"/>
  <c r="GH24"/>
  <c r="GG120" i="5" s="1"/>
  <c r="FV26" i="13"/>
  <c r="FZ26"/>
  <c r="GD26"/>
  <c r="GH26"/>
  <c r="GG122" i="5" s="1"/>
  <c r="FV28" i="13"/>
  <c r="FZ28"/>
  <c r="GD28"/>
  <c r="GH28"/>
  <c r="GG124" i="5" s="1"/>
  <c r="FV30" i="13"/>
  <c r="FZ30"/>
  <c r="GD30"/>
  <c r="GH30"/>
  <c r="GG126" i="5" s="1"/>
  <c r="FV32" i="13"/>
  <c r="FZ32"/>
  <c r="GD32"/>
  <c r="GH32"/>
  <c r="GG128" i="5" s="1"/>
  <c r="FV34" i="13"/>
  <c r="FZ34"/>
  <c r="GD34"/>
  <c r="GH34"/>
  <c r="GG130" i="5" s="1"/>
  <c r="FV36" i="13"/>
  <c r="FZ36"/>
  <c r="GD36"/>
  <c r="GH36"/>
  <c r="GG132" i="5" s="1"/>
  <c r="GK66" i="13"/>
  <c r="GJ66" s="1"/>
  <c r="GL66" s="1"/>
  <c r="FV71"/>
  <c r="FZ71"/>
  <c r="GD71"/>
  <c r="GH71"/>
  <c r="GG167" i="5" s="1"/>
  <c r="FX72" i="13"/>
  <c r="GB72"/>
  <c r="GF72"/>
  <c r="FV73"/>
  <c r="FZ73"/>
  <c r="GD73"/>
  <c r="GH73"/>
  <c r="GG169" i="5" s="1"/>
  <c r="FX74" i="13"/>
  <c r="GB74"/>
  <c r="GF74"/>
  <c r="FV75"/>
  <c r="FZ75"/>
  <c r="GD75"/>
  <c r="GH75"/>
  <c r="GG171" i="5" s="1"/>
  <c r="FX76" i="13"/>
  <c r="GB76"/>
  <c r="GF76"/>
  <c r="FV77"/>
  <c r="FZ77"/>
  <c r="GD77"/>
  <c r="GH77"/>
  <c r="GG173" i="5" s="1"/>
  <c r="FX78" i="13"/>
  <c r="GB78"/>
  <c r="GF78"/>
  <c r="FV79"/>
  <c r="FZ79"/>
  <c r="GD79"/>
  <c r="GH79"/>
  <c r="GG175" i="5" s="1"/>
  <c r="FX80" i="13"/>
  <c r="GB80"/>
  <c r="GF80"/>
  <c r="FV81"/>
  <c r="FZ81"/>
  <c r="GD81"/>
  <c r="GH81"/>
  <c r="GG177" i="5" s="1"/>
  <c r="FX82" i="13"/>
  <c r="GB82"/>
  <c r="GF82"/>
  <c r="FV83"/>
  <c r="FZ83"/>
  <c r="GD83"/>
  <c r="GH83"/>
  <c r="GG179" i="5" s="1"/>
  <c r="FX84" i="13"/>
  <c r="GB84"/>
  <c r="GF84"/>
  <c r="FV85"/>
  <c r="FZ85"/>
  <c r="GD85"/>
  <c r="GH85"/>
  <c r="GG181" i="5" s="1"/>
  <c r="FX86" i="13"/>
  <c r="GB86"/>
  <c r="GF86"/>
  <c r="FV87"/>
  <c r="FZ87"/>
  <c r="GD87"/>
  <c r="GH87"/>
  <c r="GG183" i="5" s="1"/>
  <c r="FX88" i="13"/>
  <c r="GB88"/>
  <c r="GF88"/>
  <c r="FV90"/>
  <c r="FZ90"/>
  <c r="GD90"/>
  <c r="GH90"/>
  <c r="GG186" i="5" s="1"/>
  <c r="FX91" i="13"/>
  <c r="GB91"/>
  <c r="GF91"/>
  <c r="FV92"/>
  <c r="FZ92"/>
  <c r="GD92"/>
  <c r="GH92"/>
  <c r="GG188" i="5" s="1"/>
  <c r="FX93" i="13"/>
  <c r="GI93"/>
  <c r="GK93" s="1"/>
  <c r="GJ93" s="1"/>
  <c r="GL93" s="1"/>
  <c r="GF93"/>
  <c r="GB93"/>
  <c r="GI95"/>
  <c r="GK95" s="1"/>
  <c r="GJ95" s="1"/>
  <c r="GL95" s="1"/>
  <c r="GF95"/>
  <c r="GB95"/>
  <c r="FX95"/>
  <c r="FX71"/>
  <c r="GB71"/>
  <c r="GF71"/>
  <c r="FV72"/>
  <c r="FZ72"/>
  <c r="GD72"/>
  <c r="GH72"/>
  <c r="GG168" i="5" s="1"/>
  <c r="FX73" i="13"/>
  <c r="GB73"/>
  <c r="GF73"/>
  <c r="FV74"/>
  <c r="FZ74"/>
  <c r="GD74"/>
  <c r="GH74"/>
  <c r="GG170" i="5" s="1"/>
  <c r="FX75" i="13"/>
  <c r="GB75"/>
  <c r="GF75"/>
  <c r="FV76"/>
  <c r="FZ76"/>
  <c r="GD76"/>
  <c r="GH76"/>
  <c r="GG172" i="5" s="1"/>
  <c r="FX77" i="13"/>
  <c r="GB77"/>
  <c r="GF77"/>
  <c r="FV78"/>
  <c r="FZ78"/>
  <c r="GD78"/>
  <c r="GH78"/>
  <c r="GG174" i="5" s="1"/>
  <c r="FX79" i="13"/>
  <c r="GB79"/>
  <c r="GF79"/>
  <c r="FV80"/>
  <c r="FZ80"/>
  <c r="GD80"/>
  <c r="GH80"/>
  <c r="GG176" i="5" s="1"/>
  <c r="FX81" i="13"/>
  <c r="GB81"/>
  <c r="GF81"/>
  <c r="FV82"/>
  <c r="FZ82"/>
  <c r="GD82"/>
  <c r="GH82"/>
  <c r="GG178" i="5" s="1"/>
  <c r="FX83" i="13"/>
  <c r="GB83"/>
  <c r="GF83"/>
  <c r="FV84"/>
  <c r="FZ84"/>
  <c r="GD84"/>
  <c r="GH84"/>
  <c r="GG180" i="5" s="1"/>
  <c r="FX85" i="13"/>
  <c r="GB85"/>
  <c r="GF85"/>
  <c r="FV86"/>
  <c r="FZ86"/>
  <c r="GD86"/>
  <c r="GH86"/>
  <c r="GG182" i="5" s="1"/>
  <c r="FX87" i="13"/>
  <c r="GB87"/>
  <c r="GF87"/>
  <c r="FV88"/>
  <c r="FZ88"/>
  <c r="GD88"/>
  <c r="GH88"/>
  <c r="GG184" i="5" s="1"/>
  <c r="FX90" i="13"/>
  <c r="GB90"/>
  <c r="GF90"/>
  <c r="FV91"/>
  <c r="FZ91"/>
  <c r="GD91"/>
  <c r="GH91"/>
  <c r="GG187" i="5" s="1"/>
  <c r="FX92" i="13"/>
  <c r="GB92"/>
  <c r="GF92"/>
  <c r="FV93"/>
  <c r="FZ93"/>
  <c r="GH93"/>
  <c r="GG189" i="5" s="1"/>
  <c r="FV95" i="13"/>
  <c r="GD95"/>
  <c r="FV94"/>
  <c r="FZ94"/>
  <c r="GD94"/>
  <c r="GH94"/>
  <c r="GG190" i="5" s="1"/>
  <c r="FV96" i="13"/>
  <c r="FZ96"/>
  <c r="GD96"/>
  <c r="GH96"/>
  <c r="GG192" i="5" s="1"/>
  <c r="FX100" i="13"/>
  <c r="GB100"/>
  <c r="GF100"/>
  <c r="FV101"/>
  <c r="FZ101"/>
  <c r="GD101"/>
  <c r="GH101"/>
  <c r="GG197" i="5" s="1"/>
  <c r="FX102" i="13"/>
  <c r="GB102"/>
  <c r="GF102"/>
  <c r="FV100"/>
  <c r="FZ100"/>
  <c r="GD100"/>
  <c r="GH100"/>
  <c r="GG196" i="5" s="1"/>
  <c r="FV102" i="13"/>
  <c r="FZ102"/>
  <c r="GD102"/>
  <c r="GH102"/>
  <c r="GG198" i="5" s="1"/>
  <c r="FV17" i="13"/>
  <c r="FZ17"/>
  <c r="GD17"/>
  <c r="GH17"/>
  <c r="GG113" i="5" s="1"/>
  <c r="FV16" i="13"/>
  <c r="FZ16"/>
  <c r="GD16"/>
  <c r="GH16"/>
  <c r="GG112" i="5" s="1"/>
  <c r="FX16" i="13"/>
  <c r="GB16"/>
  <c r="GF16"/>
  <c r="GF15"/>
  <c r="FV15"/>
  <c r="FZ15"/>
  <c r="GD15"/>
  <c r="GH15"/>
  <c r="GG111" i="5" s="1"/>
  <c r="FV14" i="13"/>
  <c r="FZ14"/>
  <c r="GD14"/>
  <c r="GH14"/>
  <c r="GG110" i="5" s="1"/>
  <c r="FX14" i="13"/>
  <c r="GB14"/>
  <c r="GF14"/>
  <c r="FX13"/>
  <c r="GB13"/>
  <c r="GF13"/>
  <c r="FV13"/>
  <c r="FZ13"/>
  <c r="GD13"/>
  <c r="GH13"/>
  <c r="GG109" i="5" s="1"/>
  <c r="GK13" i="16"/>
  <c r="FZ115"/>
  <c r="FZ114"/>
  <c r="FZ113"/>
  <c r="GB115"/>
  <c r="GB114"/>
  <c r="GB113"/>
  <c r="GD115"/>
  <c r="GD114"/>
  <c r="GD113"/>
  <c r="GF115"/>
  <c r="GF114"/>
  <c r="GF113"/>
  <c r="FV13"/>
  <c r="FX13"/>
  <c r="FZ13"/>
  <c r="GB13"/>
  <c r="GD13"/>
  <c r="GF13"/>
  <c r="GH13"/>
  <c r="GG209" i="5" s="1"/>
  <c r="FV14" i="16"/>
  <c r="FX14"/>
  <c r="FZ14"/>
  <c r="GB14"/>
  <c r="GD14"/>
  <c r="GF14"/>
  <c r="GH14"/>
  <c r="GG210" i="5" s="1"/>
  <c r="FV15" i="16"/>
  <c r="FX15"/>
  <c r="FZ15"/>
  <c r="GB15"/>
  <c r="GD15"/>
  <c r="GF15"/>
  <c r="GH15"/>
  <c r="GG211" i="5" s="1"/>
  <c r="FV16" i="16"/>
  <c r="FX16"/>
  <c r="FZ16"/>
  <c r="GB16"/>
  <c r="GD16"/>
  <c r="GF16"/>
  <c r="GH16"/>
  <c r="GG212" i="5" s="1"/>
  <c r="FV17" i="16"/>
  <c r="FX17"/>
  <c r="FZ17"/>
  <c r="GB17"/>
  <c r="GD17"/>
  <c r="GF17"/>
  <c r="GH17"/>
  <c r="GG213" i="5" s="1"/>
  <c r="FX18" i="16"/>
  <c r="GB18"/>
  <c r="AC19"/>
  <c r="AD19" s="1"/>
  <c r="CA19"/>
  <c r="CB19" s="1"/>
  <c r="DY19"/>
  <c r="DZ19" s="1"/>
  <c r="AC20"/>
  <c r="AD20" s="1"/>
  <c r="CA20"/>
  <c r="CB20" s="1"/>
  <c r="DY20"/>
  <c r="DZ20" s="1"/>
  <c r="AC21"/>
  <c r="AD21" s="1"/>
  <c r="CA21"/>
  <c r="CB21" s="1"/>
  <c r="DY21"/>
  <c r="DZ21" s="1"/>
  <c r="GK22"/>
  <c r="GK23"/>
  <c r="GK24"/>
  <c r="GK25"/>
  <c r="GK26"/>
  <c r="GJ26" s="1"/>
  <c r="GL26" s="1"/>
  <c r="GK27"/>
  <c r="GJ27" s="1"/>
  <c r="GL27" s="1"/>
  <c r="GK28"/>
  <c r="GJ28" s="1"/>
  <c r="GL28" s="1"/>
  <c r="GK29"/>
  <c r="GJ29" s="1"/>
  <c r="GL29" s="1"/>
  <c r="GK30"/>
  <c r="GJ30" s="1"/>
  <c r="GL30" s="1"/>
  <c r="GA115"/>
  <c r="GA114"/>
  <c r="GA113"/>
  <c r="GC115"/>
  <c r="GC114"/>
  <c r="GC113"/>
  <c r="GE115"/>
  <c r="GE114"/>
  <c r="GE113"/>
  <c r="GG115"/>
  <c r="GG114"/>
  <c r="GG113"/>
  <c r="J116"/>
  <c r="G22" i="17" s="1"/>
  <c r="J115" i="16"/>
  <c r="F22" i="17" s="1"/>
  <c r="J114" i="16"/>
  <c r="E22" i="17" s="1"/>
  <c r="E24" s="1"/>
  <c r="J113" i="16"/>
  <c r="D22" i="17" s="1"/>
  <c r="D24" s="1"/>
  <c r="J117" i="16"/>
  <c r="H22" i="17" s="1"/>
  <c r="N117" i="16"/>
  <c r="N116"/>
  <c r="N115"/>
  <c r="N114"/>
  <c r="N113"/>
  <c r="R116"/>
  <c r="R115"/>
  <c r="R114"/>
  <c r="R113"/>
  <c r="R117"/>
  <c r="V117"/>
  <c r="V116"/>
  <c r="V115"/>
  <c r="V114"/>
  <c r="V113"/>
  <c r="Z116"/>
  <c r="Z115"/>
  <c r="Z114"/>
  <c r="Z113"/>
  <c r="Z117"/>
  <c r="AI117"/>
  <c r="M22" i="17" s="1"/>
  <c r="AI116" i="16"/>
  <c r="L22" i="17" s="1"/>
  <c r="AI115" i="16"/>
  <c r="K22" i="17" s="1"/>
  <c r="AI114" i="16"/>
  <c r="J22" i="17" s="1"/>
  <c r="AI113" i="16"/>
  <c r="I22" i="17" s="1"/>
  <c r="AM116" i="16"/>
  <c r="AM115"/>
  <c r="AM114"/>
  <c r="AM113"/>
  <c r="AM117"/>
  <c r="AQ117"/>
  <c r="AQ116"/>
  <c r="AQ115"/>
  <c r="AQ114"/>
  <c r="AQ113"/>
  <c r="AU116"/>
  <c r="AU115"/>
  <c r="AU114"/>
  <c r="AU113"/>
  <c r="AU117"/>
  <c r="AY117"/>
  <c r="AY116"/>
  <c r="AY115"/>
  <c r="AY114"/>
  <c r="AY113"/>
  <c r="BH116"/>
  <c r="Q22" i="17" s="1"/>
  <c r="BH115" i="16"/>
  <c r="P22" i="17" s="1"/>
  <c r="BH114" i="16"/>
  <c r="O22" i="17" s="1"/>
  <c r="BH113" i="16"/>
  <c r="N22" i="17" s="1"/>
  <c r="BH117" i="16"/>
  <c r="R22" i="17" s="1"/>
  <c r="BL117" i="16"/>
  <c r="BL116"/>
  <c r="BL115"/>
  <c r="BL114"/>
  <c r="BL113"/>
  <c r="BP116"/>
  <c r="BP115"/>
  <c r="BP114"/>
  <c r="BP113"/>
  <c r="BP117"/>
  <c r="BT117"/>
  <c r="BT116"/>
  <c r="BT115"/>
  <c r="BT114"/>
  <c r="BT113"/>
  <c r="BX116"/>
  <c r="BX115"/>
  <c r="BX114"/>
  <c r="BX113"/>
  <c r="BX117"/>
  <c r="CG117"/>
  <c r="W22" i="17" s="1"/>
  <c r="CG116" i="16"/>
  <c r="V22" i="17" s="1"/>
  <c r="CG115" i="16"/>
  <c r="U22" i="17" s="1"/>
  <c r="CG114" i="16"/>
  <c r="T22" i="17" s="1"/>
  <c r="CG113" i="16"/>
  <c r="S22" i="17" s="1"/>
  <c r="CK116" i="16"/>
  <c r="CK115"/>
  <c r="CK114"/>
  <c r="CK113"/>
  <c r="CK117"/>
  <c r="CO117"/>
  <c r="CO116"/>
  <c r="CO115"/>
  <c r="CO114"/>
  <c r="CO113"/>
  <c r="CS116"/>
  <c r="CS115"/>
  <c r="CS114"/>
  <c r="CS113"/>
  <c r="CS117"/>
  <c r="CW117"/>
  <c r="CW116"/>
  <c r="CW115"/>
  <c r="CW114"/>
  <c r="CW113"/>
  <c r="DF116"/>
  <c r="AA22" i="17" s="1"/>
  <c r="DF115" i="16"/>
  <c r="Z22" i="17" s="1"/>
  <c r="DF114" i="16"/>
  <c r="Y22" i="17" s="1"/>
  <c r="DF113" i="16"/>
  <c r="X22" i="17" s="1"/>
  <c r="DF117" i="16"/>
  <c r="AB22" i="17" s="1"/>
  <c r="DJ117" i="16"/>
  <c r="DJ116"/>
  <c r="DJ115"/>
  <c r="DJ114"/>
  <c r="DJ113"/>
  <c r="DN116"/>
  <c r="DN115"/>
  <c r="DN114"/>
  <c r="DN113"/>
  <c r="DN117"/>
  <c r="DR117"/>
  <c r="DR116"/>
  <c r="DR115"/>
  <c r="DR114"/>
  <c r="DR113"/>
  <c r="DV116"/>
  <c r="DV115"/>
  <c r="DV114"/>
  <c r="DV113"/>
  <c r="DV117"/>
  <c r="EE117"/>
  <c r="AG22" i="17" s="1"/>
  <c r="AG24" s="1"/>
  <c r="EE116" i="16"/>
  <c r="AF22" i="17" s="1"/>
  <c r="EE115" i="16"/>
  <c r="AE22" i="17" s="1"/>
  <c r="EE114" i="16"/>
  <c r="AD22" i="17" s="1"/>
  <c r="EE113" i="16"/>
  <c r="AC22" i="17" s="1"/>
  <c r="EI116" i="16"/>
  <c r="EI115"/>
  <c r="EI114"/>
  <c r="EI113"/>
  <c r="EI117"/>
  <c r="EM117"/>
  <c r="EM116"/>
  <c r="EM115"/>
  <c r="EM114"/>
  <c r="EM113"/>
  <c r="EQ116"/>
  <c r="EQ115"/>
  <c r="EQ114"/>
  <c r="EQ113"/>
  <c r="EQ117"/>
  <c r="EU117"/>
  <c r="EU116"/>
  <c r="EU115"/>
  <c r="EU114"/>
  <c r="EU113"/>
  <c r="FF117"/>
  <c r="FF116"/>
  <c r="FF115"/>
  <c r="FF114"/>
  <c r="FF113"/>
  <c r="FF118" s="1"/>
  <c r="FM116"/>
  <c r="FM115"/>
  <c r="FM114"/>
  <c r="FM113"/>
  <c r="FM117"/>
  <c r="FT117"/>
  <c r="FT116"/>
  <c r="FT115"/>
  <c r="FT114"/>
  <c r="FT113"/>
  <c r="FT118" s="1"/>
  <c r="GI18"/>
  <c r="GK18" s="1"/>
  <c r="GG18"/>
  <c r="GE18"/>
  <c r="GC18"/>
  <c r="GA18"/>
  <c r="FY18"/>
  <c r="FW18"/>
  <c r="FW13"/>
  <c r="FY13"/>
  <c r="GA13"/>
  <c r="GC13"/>
  <c r="GE13"/>
  <c r="GG13"/>
  <c r="FW14"/>
  <c r="FY14"/>
  <c r="GA14"/>
  <c r="GC14"/>
  <c r="GE14"/>
  <c r="GG14"/>
  <c r="FW15"/>
  <c r="FY15"/>
  <c r="GA15"/>
  <c r="GC15"/>
  <c r="GE15"/>
  <c r="GG15"/>
  <c r="FW16"/>
  <c r="FY16"/>
  <c r="GA16"/>
  <c r="GC16"/>
  <c r="GE16"/>
  <c r="GG16"/>
  <c r="FW17"/>
  <c r="FY17"/>
  <c r="GA17"/>
  <c r="GC17"/>
  <c r="GE17"/>
  <c r="GG17"/>
  <c r="FV18"/>
  <c r="FZ18"/>
  <c r="GD18"/>
  <c r="GH18"/>
  <c r="GG214" i="5" s="1"/>
  <c r="BC19" i="16"/>
  <c r="CZ19"/>
  <c r="DA19" s="1"/>
  <c r="EX19"/>
  <c r="EY19" s="1"/>
  <c r="BC20"/>
  <c r="CZ20"/>
  <c r="DA20" s="1"/>
  <c r="EX20"/>
  <c r="EY20" s="1"/>
  <c r="BC21"/>
  <c r="CZ21"/>
  <c r="DA21" s="1"/>
  <c r="EX21"/>
  <c r="EY21" s="1"/>
  <c r="GI57"/>
  <c r="GK57" s="1"/>
  <c r="GJ57" s="1"/>
  <c r="GL57" s="1"/>
  <c r="GG57"/>
  <c r="GE57"/>
  <c r="GC57"/>
  <c r="GA57"/>
  <c r="FY57"/>
  <c r="FW57"/>
  <c r="FW19"/>
  <c r="FY19"/>
  <c r="GA19"/>
  <c r="GC19"/>
  <c r="GE19"/>
  <c r="GG19"/>
  <c r="FW20"/>
  <c r="FY20"/>
  <c r="GA20"/>
  <c r="GC20"/>
  <c r="GE20"/>
  <c r="GG20"/>
  <c r="FW21"/>
  <c r="FY21"/>
  <c r="GA21"/>
  <c r="GC21"/>
  <c r="GE21"/>
  <c r="GG21"/>
  <c r="FW22"/>
  <c r="FY22"/>
  <c r="GA22"/>
  <c r="GC22"/>
  <c r="GE22"/>
  <c r="GG22"/>
  <c r="FW23"/>
  <c r="FY23"/>
  <c r="GA23"/>
  <c r="GC23"/>
  <c r="GE23"/>
  <c r="GG23"/>
  <c r="FW24"/>
  <c r="FY24"/>
  <c r="GA24"/>
  <c r="GC24"/>
  <c r="GE24"/>
  <c r="GG24"/>
  <c r="FW25"/>
  <c r="FY25"/>
  <c r="GA25"/>
  <c r="GC25"/>
  <c r="GE25"/>
  <c r="GG25"/>
  <c r="FW26"/>
  <c r="FY26"/>
  <c r="GA26"/>
  <c r="GC26"/>
  <c r="GE26"/>
  <c r="GG26"/>
  <c r="FW27"/>
  <c r="FY27"/>
  <c r="GA27"/>
  <c r="GC27"/>
  <c r="GE27"/>
  <c r="GG27"/>
  <c r="FW28"/>
  <c r="FY28"/>
  <c r="GA28"/>
  <c r="GC28"/>
  <c r="GE28"/>
  <c r="GG28"/>
  <c r="FW29"/>
  <c r="FY29"/>
  <c r="GA29"/>
  <c r="GC29"/>
  <c r="GE29"/>
  <c r="GG29"/>
  <c r="FW30"/>
  <c r="FY30"/>
  <c r="GA30"/>
  <c r="GC30"/>
  <c r="GE30"/>
  <c r="GG30"/>
  <c r="FW31"/>
  <c r="FY31"/>
  <c r="GA31"/>
  <c r="GC31"/>
  <c r="GE31"/>
  <c r="GG31"/>
  <c r="FW32"/>
  <c r="FY32"/>
  <c r="GA32"/>
  <c r="GC32"/>
  <c r="GE32"/>
  <c r="GG32"/>
  <c r="FW33"/>
  <c r="FY33"/>
  <c r="GA33"/>
  <c r="GC33"/>
  <c r="GE33"/>
  <c r="GG33"/>
  <c r="FW34"/>
  <c r="FY34"/>
  <c r="GA34"/>
  <c r="GC34"/>
  <c r="GE34"/>
  <c r="GG34"/>
  <c r="FW35"/>
  <c r="FY35"/>
  <c r="GA35"/>
  <c r="GC35"/>
  <c r="GE35"/>
  <c r="GG35"/>
  <c r="FW36"/>
  <c r="FY36"/>
  <c r="GA36"/>
  <c r="GC36"/>
  <c r="GE36"/>
  <c r="GG36"/>
  <c r="FW37"/>
  <c r="FY37"/>
  <c r="GA37"/>
  <c r="GC37"/>
  <c r="GE37"/>
  <c r="GG37"/>
  <c r="FW38"/>
  <c r="FY38"/>
  <c r="GA38"/>
  <c r="GC38"/>
  <c r="GE38"/>
  <c r="GG38"/>
  <c r="FW39"/>
  <c r="FY39"/>
  <c r="GA39"/>
  <c r="GC39"/>
  <c r="GE39"/>
  <c r="GG39"/>
  <c r="FW40"/>
  <c r="FY40"/>
  <c r="GA40"/>
  <c r="GC40"/>
  <c r="GE40"/>
  <c r="GG40"/>
  <c r="FW41"/>
  <c r="FY41"/>
  <c r="GA41"/>
  <c r="GC41"/>
  <c r="GE41"/>
  <c r="GG41"/>
  <c r="FW42"/>
  <c r="FY42"/>
  <c r="GA42"/>
  <c r="GC42"/>
  <c r="GE42"/>
  <c r="GG42"/>
  <c r="FW43"/>
  <c r="FY43"/>
  <c r="GA43"/>
  <c r="GC43"/>
  <c r="GE43"/>
  <c r="GG43"/>
  <c r="FW44"/>
  <c r="FY44"/>
  <c r="GA44"/>
  <c r="GC44"/>
  <c r="GE44"/>
  <c r="GG44"/>
  <c r="FW45"/>
  <c r="FY45"/>
  <c r="GA45"/>
  <c r="GC45"/>
  <c r="GE45"/>
  <c r="GG45"/>
  <c r="FW46"/>
  <c r="FY46"/>
  <c r="GA46"/>
  <c r="GC46"/>
  <c r="GE46"/>
  <c r="GG46"/>
  <c r="FW47"/>
  <c r="FY47"/>
  <c r="GA47"/>
  <c r="GC47"/>
  <c r="GE47"/>
  <c r="GG47"/>
  <c r="FW48"/>
  <c r="FY48"/>
  <c r="GA48"/>
  <c r="GC48"/>
  <c r="GE48"/>
  <c r="GG48"/>
  <c r="FW49"/>
  <c r="FY49"/>
  <c r="GA49"/>
  <c r="GC49"/>
  <c r="GE49"/>
  <c r="GG49"/>
  <c r="FW50"/>
  <c r="FY50"/>
  <c r="GA50"/>
  <c r="GC50"/>
  <c r="GE50"/>
  <c r="GG50"/>
  <c r="FW51"/>
  <c r="FY51"/>
  <c r="GA51"/>
  <c r="GC51"/>
  <c r="GE51"/>
  <c r="GG51"/>
  <c r="FW52"/>
  <c r="FY52"/>
  <c r="GA52"/>
  <c r="GC52"/>
  <c r="GE52"/>
  <c r="GG52"/>
  <c r="FW53"/>
  <c r="FY53"/>
  <c r="GA53"/>
  <c r="GC53"/>
  <c r="GE53"/>
  <c r="GG53"/>
  <c r="FW54"/>
  <c r="FY54"/>
  <c r="GA54"/>
  <c r="GC54"/>
  <c r="GE54"/>
  <c r="GG54"/>
  <c r="FW55"/>
  <c r="FY55"/>
  <c r="GA55"/>
  <c r="GC55"/>
  <c r="GE55"/>
  <c r="GG55"/>
  <c r="FW56"/>
  <c r="FY56"/>
  <c r="GA56"/>
  <c r="GC56"/>
  <c r="GE56"/>
  <c r="GG56"/>
  <c r="FX57"/>
  <c r="GB57"/>
  <c r="GF57"/>
  <c r="GK58"/>
  <c r="GJ58" s="1"/>
  <c r="GL58" s="1"/>
  <c r="GK59"/>
  <c r="GJ59" s="1"/>
  <c r="GL59" s="1"/>
  <c r="GK60"/>
  <c r="GJ60" s="1"/>
  <c r="GL60" s="1"/>
  <c r="AC74"/>
  <c r="AD74" s="1"/>
  <c r="BC74"/>
  <c r="CA74"/>
  <c r="CB74" s="1"/>
  <c r="CZ74"/>
  <c r="DA74" s="1"/>
  <c r="DY74"/>
  <c r="DZ74" s="1"/>
  <c r="EX74"/>
  <c r="EY74" s="1"/>
  <c r="AC75"/>
  <c r="AD75" s="1"/>
  <c r="BC75"/>
  <c r="CA75"/>
  <c r="CB75" s="1"/>
  <c r="CZ75"/>
  <c r="DA75" s="1"/>
  <c r="DY75"/>
  <c r="DZ75" s="1"/>
  <c r="EX75"/>
  <c r="EY75" s="1"/>
  <c r="GI76"/>
  <c r="GK76" s="1"/>
  <c r="GJ76" s="1"/>
  <c r="GL76" s="1"/>
  <c r="GG76"/>
  <c r="GE76"/>
  <c r="GC76"/>
  <c r="GA76"/>
  <c r="FY76"/>
  <c r="FW76"/>
  <c r="FW58"/>
  <c r="FY58"/>
  <c r="GA58"/>
  <c r="GC58"/>
  <c r="GE58"/>
  <c r="GG58"/>
  <c r="FW59"/>
  <c r="FY59"/>
  <c r="GA59"/>
  <c r="GC59"/>
  <c r="GE59"/>
  <c r="GG59"/>
  <c r="FW60"/>
  <c r="FY60"/>
  <c r="GA60"/>
  <c r="GC60"/>
  <c r="GE60"/>
  <c r="GG60"/>
  <c r="FW61"/>
  <c r="FY61"/>
  <c r="GA61"/>
  <c r="GC61"/>
  <c r="GE61"/>
  <c r="GG61"/>
  <c r="FW62"/>
  <c r="FY62"/>
  <c r="GA62"/>
  <c r="GC62"/>
  <c r="GE62"/>
  <c r="GG62"/>
  <c r="FW63"/>
  <c r="FY63"/>
  <c r="GA63"/>
  <c r="GC63"/>
  <c r="GE63"/>
  <c r="GG63"/>
  <c r="FW64"/>
  <c r="FY64"/>
  <c r="GA64"/>
  <c r="GC64"/>
  <c r="GE64"/>
  <c r="GG64"/>
  <c r="FW65"/>
  <c r="FY65"/>
  <c r="GA65"/>
  <c r="GC65"/>
  <c r="GE65"/>
  <c r="GG65"/>
  <c r="FW66"/>
  <c r="FY66"/>
  <c r="GA66"/>
  <c r="GC66"/>
  <c r="GE66"/>
  <c r="GG66"/>
  <c r="FW67"/>
  <c r="FY67"/>
  <c r="GA67"/>
  <c r="GC67"/>
  <c r="GE67"/>
  <c r="GG67"/>
  <c r="FW68"/>
  <c r="FY68"/>
  <c r="GA68"/>
  <c r="GC68"/>
  <c r="GE68"/>
  <c r="GG68"/>
  <c r="FW69"/>
  <c r="FY69"/>
  <c r="GA69"/>
  <c r="GC69"/>
  <c r="GE69"/>
  <c r="GG69"/>
  <c r="FW70"/>
  <c r="FY70"/>
  <c r="GA70"/>
  <c r="GC70"/>
  <c r="GE70"/>
  <c r="GG70"/>
  <c r="FW71"/>
  <c r="FY71"/>
  <c r="GA71"/>
  <c r="GC71"/>
  <c r="GE71"/>
  <c r="GG71"/>
  <c r="FW72"/>
  <c r="FY72"/>
  <c r="GA72"/>
  <c r="GC72"/>
  <c r="GE72"/>
  <c r="GG72"/>
  <c r="FW73"/>
  <c r="FY73"/>
  <c r="GA73"/>
  <c r="GC73"/>
  <c r="GE73"/>
  <c r="GG73"/>
  <c r="FW74"/>
  <c r="FY74"/>
  <c r="GA74"/>
  <c r="GC74"/>
  <c r="GE74"/>
  <c r="GG74"/>
  <c r="FW75"/>
  <c r="FY75"/>
  <c r="GA75"/>
  <c r="GC75"/>
  <c r="GE75"/>
  <c r="GG75"/>
  <c r="FX76"/>
  <c r="GB76"/>
  <c r="GF76"/>
  <c r="GK77"/>
  <c r="GJ77" s="1"/>
  <c r="GL77" s="1"/>
  <c r="GK78"/>
  <c r="GJ78" s="1"/>
  <c r="GL78" s="1"/>
  <c r="GK79"/>
  <c r="GJ79" s="1"/>
  <c r="GL79" s="1"/>
  <c r="GK80"/>
  <c r="GJ80" s="1"/>
  <c r="GL80" s="1"/>
  <c r="GH87"/>
  <c r="GG283" i="5" s="1"/>
  <c r="GF87" i="16"/>
  <c r="GD87"/>
  <c r="GB87"/>
  <c r="FZ87"/>
  <c r="FX87"/>
  <c r="FV87"/>
  <c r="GH88"/>
  <c r="GG284" i="5" s="1"/>
  <c r="GF88" i="16"/>
  <c r="GD88"/>
  <c r="GB88"/>
  <c r="FZ88"/>
  <c r="FX88"/>
  <c r="FV88"/>
  <c r="GI88"/>
  <c r="GK88" s="1"/>
  <c r="GJ88" s="1"/>
  <c r="GL88" s="1"/>
  <c r="GG88"/>
  <c r="GE88"/>
  <c r="GC88"/>
  <c r="GA88"/>
  <c r="FY88"/>
  <c r="FW88"/>
  <c r="FW87"/>
  <c r="GA87"/>
  <c r="GE87"/>
  <c r="GI87"/>
  <c r="GK87" s="1"/>
  <c r="GJ87" s="1"/>
  <c r="GL87" s="1"/>
  <c r="GH86"/>
  <c r="GG282" i="5" s="1"/>
  <c r="GF86" i="16"/>
  <c r="GD86"/>
  <c r="GB86"/>
  <c r="FZ86"/>
  <c r="FX86"/>
  <c r="FV86"/>
  <c r="FW77"/>
  <c r="FY77"/>
  <c r="GA77"/>
  <c r="GC77"/>
  <c r="GE77"/>
  <c r="GG77"/>
  <c r="FW78"/>
  <c r="FY78"/>
  <c r="GA78"/>
  <c r="GC78"/>
  <c r="GE78"/>
  <c r="GG78"/>
  <c r="FW79"/>
  <c r="FY79"/>
  <c r="GA79"/>
  <c r="GC79"/>
  <c r="GE79"/>
  <c r="GG79"/>
  <c r="FW80"/>
  <c r="FY80"/>
  <c r="GA80"/>
  <c r="GC80"/>
  <c r="GE80"/>
  <c r="GG80"/>
  <c r="FW81"/>
  <c r="FY81"/>
  <c r="GA81"/>
  <c r="GC81"/>
  <c r="GE81"/>
  <c r="GG81"/>
  <c r="FW82"/>
  <c r="FY82"/>
  <c r="GA82"/>
  <c r="GC82"/>
  <c r="GE82"/>
  <c r="GG82"/>
  <c r="FW83"/>
  <c r="FY83"/>
  <c r="GA83"/>
  <c r="GC83"/>
  <c r="GE83"/>
  <c r="GG83"/>
  <c r="FW84"/>
  <c r="FY84"/>
  <c r="GA84"/>
  <c r="GC84"/>
  <c r="GE84"/>
  <c r="GG84"/>
  <c r="FW85"/>
  <c r="FY85"/>
  <c r="GA85"/>
  <c r="GC85"/>
  <c r="GE85"/>
  <c r="GG85"/>
  <c r="FY86"/>
  <c r="GC86"/>
  <c r="GG86"/>
  <c r="FY87"/>
  <c r="GC87"/>
  <c r="GG87"/>
  <c r="GH104"/>
  <c r="GG300" i="5" s="1"/>
  <c r="GF104" i="16"/>
  <c r="GD104"/>
  <c r="GB104"/>
  <c r="FZ104"/>
  <c r="FX104"/>
  <c r="FV104"/>
  <c r="FW89"/>
  <c r="FY89"/>
  <c r="GA89"/>
  <c r="GC89"/>
  <c r="GE89"/>
  <c r="GG89"/>
  <c r="GI89"/>
  <c r="GK89" s="1"/>
  <c r="GJ89" s="1"/>
  <c r="GL89" s="1"/>
  <c r="FW90"/>
  <c r="FY90"/>
  <c r="GA90"/>
  <c r="GC90"/>
  <c r="GE90"/>
  <c r="GG90"/>
  <c r="GI90"/>
  <c r="GK90" s="1"/>
  <c r="GJ90" s="1"/>
  <c r="GL90" s="1"/>
  <c r="FW91"/>
  <c r="FY91"/>
  <c r="GA91"/>
  <c r="GC91"/>
  <c r="GE91"/>
  <c r="GG91"/>
  <c r="GI91"/>
  <c r="GK91" s="1"/>
  <c r="GJ91" s="1"/>
  <c r="GL91" s="1"/>
  <c r="FW92"/>
  <c r="FY92"/>
  <c r="GA92"/>
  <c r="GC92"/>
  <c r="GE92"/>
  <c r="GG92"/>
  <c r="GI92"/>
  <c r="GK92" s="1"/>
  <c r="GJ92" s="1"/>
  <c r="GL92" s="1"/>
  <c r="FW93"/>
  <c r="FY93"/>
  <c r="GA93"/>
  <c r="GC93"/>
  <c r="GE93"/>
  <c r="GG93"/>
  <c r="GI93"/>
  <c r="GK93" s="1"/>
  <c r="GJ93" s="1"/>
  <c r="GL93" s="1"/>
  <c r="FW94"/>
  <c r="FY94"/>
  <c r="GA94"/>
  <c r="GC94"/>
  <c r="GE94"/>
  <c r="GG94"/>
  <c r="GI94"/>
  <c r="GK94" s="1"/>
  <c r="GJ94" s="1"/>
  <c r="GL94" s="1"/>
  <c r="FW95"/>
  <c r="FY95"/>
  <c r="GA95"/>
  <c r="GC95"/>
  <c r="GE95"/>
  <c r="GG95"/>
  <c r="GI95"/>
  <c r="GK95" s="1"/>
  <c r="GJ95" s="1"/>
  <c r="GL95" s="1"/>
  <c r="FW96"/>
  <c r="FY96"/>
  <c r="GA96"/>
  <c r="GC96"/>
  <c r="GE96"/>
  <c r="GG96"/>
  <c r="GI96"/>
  <c r="GK96" s="1"/>
  <c r="GJ96" s="1"/>
  <c r="GL96" s="1"/>
  <c r="FW97"/>
  <c r="FY97"/>
  <c r="GA97"/>
  <c r="GC97"/>
  <c r="GE97"/>
  <c r="GG97"/>
  <c r="GI97"/>
  <c r="GK97" s="1"/>
  <c r="GJ97" s="1"/>
  <c r="GL97" s="1"/>
  <c r="FW98"/>
  <c r="FY98"/>
  <c r="GA98"/>
  <c r="GC98"/>
  <c r="GE98"/>
  <c r="GG98"/>
  <c r="GI98"/>
  <c r="GK98" s="1"/>
  <c r="GJ98" s="1"/>
  <c r="GL98" s="1"/>
  <c r="FW99"/>
  <c r="FY99"/>
  <c r="GA99"/>
  <c r="GC99"/>
  <c r="GE99"/>
  <c r="GG99"/>
  <c r="GI99"/>
  <c r="GK99" s="1"/>
  <c r="GJ99" s="1"/>
  <c r="GL99" s="1"/>
  <c r="FW100"/>
  <c r="FY100"/>
  <c r="GA100"/>
  <c r="GC100"/>
  <c r="GE100"/>
  <c r="GG100"/>
  <c r="GI100"/>
  <c r="GK100" s="1"/>
  <c r="GJ100" s="1"/>
  <c r="GL100" s="1"/>
  <c r="FW101"/>
  <c r="FY101"/>
  <c r="GA101"/>
  <c r="GC101"/>
  <c r="GE101"/>
  <c r="GG101"/>
  <c r="GI101"/>
  <c r="GK101" s="1"/>
  <c r="GJ101" s="1"/>
  <c r="GL101" s="1"/>
  <c r="FW102"/>
  <c r="FY102"/>
  <c r="GA102"/>
  <c r="GC102"/>
  <c r="GE102"/>
  <c r="GG102"/>
  <c r="GI102"/>
  <c r="GK102" s="1"/>
  <c r="GJ102" s="1"/>
  <c r="GL102" s="1"/>
  <c r="FW103"/>
  <c r="FY103"/>
  <c r="GA103"/>
  <c r="GC103"/>
  <c r="GE103"/>
  <c r="GG103"/>
  <c r="GI103"/>
  <c r="GK103" s="1"/>
  <c r="GJ103" s="1"/>
  <c r="GL103" s="1"/>
  <c r="FW104"/>
  <c r="GA104"/>
  <c r="GE104"/>
  <c r="GI104"/>
  <c r="GK104" s="1"/>
  <c r="GJ104" s="1"/>
  <c r="GL104" s="1"/>
  <c r="FV89"/>
  <c r="FX89"/>
  <c r="FZ89"/>
  <c r="GB89"/>
  <c r="GD89"/>
  <c r="GF89"/>
  <c r="FV90"/>
  <c r="FX90"/>
  <c r="FZ90"/>
  <c r="GB90"/>
  <c r="GD90"/>
  <c r="GF90"/>
  <c r="FV91"/>
  <c r="FX91"/>
  <c r="FZ91"/>
  <c r="GB91"/>
  <c r="GD91"/>
  <c r="GF91"/>
  <c r="FV92"/>
  <c r="FX92"/>
  <c r="FZ92"/>
  <c r="GB92"/>
  <c r="GD92"/>
  <c r="GF92"/>
  <c r="FV93"/>
  <c r="FX93"/>
  <c r="FZ93"/>
  <c r="GB93"/>
  <c r="GD93"/>
  <c r="GF93"/>
  <c r="FV94"/>
  <c r="FX94"/>
  <c r="FZ94"/>
  <c r="GB94"/>
  <c r="GD94"/>
  <c r="GF94"/>
  <c r="FV95"/>
  <c r="FX95"/>
  <c r="FZ95"/>
  <c r="GB95"/>
  <c r="GD95"/>
  <c r="GF95"/>
  <c r="FV96"/>
  <c r="FX96"/>
  <c r="FZ96"/>
  <c r="GB96"/>
  <c r="GD96"/>
  <c r="GF96"/>
  <c r="FV97"/>
  <c r="FX97"/>
  <c r="FZ97"/>
  <c r="GB97"/>
  <c r="GD97"/>
  <c r="GF97"/>
  <c r="FV98"/>
  <c r="FX98"/>
  <c r="FZ98"/>
  <c r="GB98"/>
  <c r="GD98"/>
  <c r="GF98"/>
  <c r="FV99"/>
  <c r="FX99"/>
  <c r="FZ99"/>
  <c r="GB99"/>
  <c r="GD99"/>
  <c r="GF99"/>
  <c r="FV100"/>
  <c r="FX100"/>
  <c r="FZ100"/>
  <c r="GB100"/>
  <c r="GD100"/>
  <c r="GF100"/>
  <c r="FV101"/>
  <c r="FX101"/>
  <c r="FZ101"/>
  <c r="GB101"/>
  <c r="GD101"/>
  <c r="GF101"/>
  <c r="FV102"/>
  <c r="FX102"/>
  <c r="FZ102"/>
  <c r="GB102"/>
  <c r="GD102"/>
  <c r="GF102"/>
  <c r="FV103"/>
  <c r="FX103"/>
  <c r="FZ103"/>
  <c r="GB103"/>
  <c r="GD103"/>
  <c r="GF103"/>
  <c r="FY104"/>
  <c r="GC104"/>
  <c r="GG104"/>
  <c r="FW105"/>
  <c r="FY105"/>
  <c r="GA105"/>
  <c r="GC105"/>
  <c r="GE105"/>
  <c r="GG105"/>
  <c r="GI105"/>
  <c r="GK105" s="1"/>
  <c r="GJ105" s="1"/>
  <c r="GL105" s="1"/>
  <c r="FW106"/>
  <c r="FY106"/>
  <c r="GA106"/>
  <c r="GC106"/>
  <c r="GE106"/>
  <c r="GG106"/>
  <c r="GI106"/>
  <c r="GK106" s="1"/>
  <c r="GJ106" s="1"/>
  <c r="GL106" s="1"/>
  <c r="FW107"/>
  <c r="FY107"/>
  <c r="GA107"/>
  <c r="GC107"/>
  <c r="GE107"/>
  <c r="GG107"/>
  <c r="GI107"/>
  <c r="GK107" s="1"/>
  <c r="GJ107" s="1"/>
  <c r="GL107" s="1"/>
  <c r="FW108"/>
  <c r="FY108"/>
  <c r="GA108"/>
  <c r="GC108"/>
  <c r="GE108"/>
  <c r="GG108"/>
  <c r="GI108"/>
  <c r="GK108" s="1"/>
  <c r="GJ108" s="1"/>
  <c r="GL108" s="1"/>
  <c r="FW109"/>
  <c r="FY109"/>
  <c r="GA109"/>
  <c r="GC109"/>
  <c r="GE109"/>
  <c r="GG109"/>
  <c r="GI109"/>
  <c r="GK109" s="1"/>
  <c r="GJ109" s="1"/>
  <c r="GL109" s="1"/>
  <c r="FW110"/>
  <c r="FY110"/>
  <c r="GA110"/>
  <c r="GC110"/>
  <c r="GE110"/>
  <c r="GG110"/>
  <c r="GI110"/>
  <c r="GK110" s="1"/>
  <c r="GJ110" s="1"/>
  <c r="GL110" s="1"/>
  <c r="FW111"/>
  <c r="FY111"/>
  <c r="GA111"/>
  <c r="GC111"/>
  <c r="GE111"/>
  <c r="GG111"/>
  <c r="GI111"/>
  <c r="GK111" s="1"/>
  <c r="GJ111" s="1"/>
  <c r="GL111" s="1"/>
  <c r="FW112"/>
  <c r="FY112"/>
  <c r="GA112"/>
  <c r="GC112"/>
  <c r="GE112"/>
  <c r="GG112"/>
  <c r="GI112"/>
  <c r="GK112" s="1"/>
  <c r="GJ112" s="1"/>
  <c r="GL112" s="1"/>
  <c r="FV105"/>
  <c r="FX105"/>
  <c r="FZ105"/>
  <c r="GB105"/>
  <c r="GD105"/>
  <c r="GF105"/>
  <c r="FV106"/>
  <c r="FX106"/>
  <c r="FZ106"/>
  <c r="GB106"/>
  <c r="GD106"/>
  <c r="GF106"/>
  <c r="FV107"/>
  <c r="FX107"/>
  <c r="FZ107"/>
  <c r="GB107"/>
  <c r="GD107"/>
  <c r="GF107"/>
  <c r="FV108"/>
  <c r="FX108"/>
  <c r="FZ108"/>
  <c r="GB108"/>
  <c r="GD108"/>
  <c r="GF108"/>
  <c r="FV109"/>
  <c r="FX109"/>
  <c r="FZ109"/>
  <c r="GB109"/>
  <c r="GD109"/>
  <c r="GF109"/>
  <c r="FV110"/>
  <c r="FX110"/>
  <c r="FZ110"/>
  <c r="GB110"/>
  <c r="GD110"/>
  <c r="GF110"/>
  <c r="FV111"/>
  <c r="FX111"/>
  <c r="FZ111"/>
  <c r="GB111"/>
  <c r="GD111"/>
  <c r="GF111"/>
  <c r="FV112"/>
  <c r="FX112"/>
  <c r="FZ112"/>
  <c r="GB112"/>
  <c r="GD112"/>
  <c r="GF112"/>
  <c r="J116" i="13"/>
  <c r="J115"/>
  <c r="J114"/>
  <c r="J113"/>
  <c r="J117"/>
  <c r="R116"/>
  <c r="R115"/>
  <c r="R114"/>
  <c r="R113"/>
  <c r="R117"/>
  <c r="Z116"/>
  <c r="Z115"/>
  <c r="Z114"/>
  <c r="Z113"/>
  <c r="Z117"/>
  <c r="AM116"/>
  <c r="AM115"/>
  <c r="AM114"/>
  <c r="AM113"/>
  <c r="AM117"/>
  <c r="AU116"/>
  <c r="AU115"/>
  <c r="AU114"/>
  <c r="AU113"/>
  <c r="AU117"/>
  <c r="BH116"/>
  <c r="BH115"/>
  <c r="BH114"/>
  <c r="BH113"/>
  <c r="BH117"/>
  <c r="BP116"/>
  <c r="BP115"/>
  <c r="BP114"/>
  <c r="BP113"/>
  <c r="BP117"/>
  <c r="BX116"/>
  <c r="BX115"/>
  <c r="BX114"/>
  <c r="BX113"/>
  <c r="BX117"/>
  <c r="CK116"/>
  <c r="CK115"/>
  <c r="CK114"/>
  <c r="CK113"/>
  <c r="CK117"/>
  <c r="CS116"/>
  <c r="CS115"/>
  <c r="CS114"/>
  <c r="CS113"/>
  <c r="CS117"/>
  <c r="DF116"/>
  <c r="DF115"/>
  <c r="DF114"/>
  <c r="DF113"/>
  <c r="DF117"/>
  <c r="DN116"/>
  <c r="DN115"/>
  <c r="DN114"/>
  <c r="DN113"/>
  <c r="DN117"/>
  <c r="DV116"/>
  <c r="DV115"/>
  <c r="DV114"/>
  <c r="DV113"/>
  <c r="DV117"/>
  <c r="EI116"/>
  <c r="EI115"/>
  <c r="EI114"/>
  <c r="EI113"/>
  <c r="EI117"/>
  <c r="EQ116"/>
  <c r="EQ115"/>
  <c r="EQ114"/>
  <c r="EQ113"/>
  <c r="EQ117"/>
  <c r="FF117"/>
  <c r="FF116"/>
  <c r="FF115"/>
  <c r="FF114"/>
  <c r="FF113"/>
  <c r="FT117"/>
  <c r="FT116"/>
  <c r="FT115"/>
  <c r="FT114"/>
  <c r="FT113"/>
  <c r="N117"/>
  <c r="N116"/>
  <c r="N115"/>
  <c r="N114"/>
  <c r="N113"/>
  <c r="V117"/>
  <c r="V116"/>
  <c r="V115"/>
  <c r="V114"/>
  <c r="V113"/>
  <c r="AI117"/>
  <c r="AI116"/>
  <c r="AI115"/>
  <c r="AI114"/>
  <c r="AI113"/>
  <c r="AQ117"/>
  <c r="AQ116"/>
  <c r="AQ115"/>
  <c r="AQ114"/>
  <c r="AQ113"/>
  <c r="AY117"/>
  <c r="AY116"/>
  <c r="AY115"/>
  <c r="AY114"/>
  <c r="AY113"/>
  <c r="BL117"/>
  <c r="BL116"/>
  <c r="BL115"/>
  <c r="BL114"/>
  <c r="BL113"/>
  <c r="BT117"/>
  <c r="BT116"/>
  <c r="BT115"/>
  <c r="BT114"/>
  <c r="BT113"/>
  <c r="CG117"/>
  <c r="CG116"/>
  <c r="CG115"/>
  <c r="CG114"/>
  <c r="CG113"/>
  <c r="CO117"/>
  <c r="CO116"/>
  <c r="CO115"/>
  <c r="CO114"/>
  <c r="CO113"/>
  <c r="CW117"/>
  <c r="CW116"/>
  <c r="CW115"/>
  <c r="CW114"/>
  <c r="CW113"/>
  <c r="DJ117"/>
  <c r="DJ116"/>
  <c r="DJ115"/>
  <c r="DJ114"/>
  <c r="DJ113"/>
  <c r="DR117"/>
  <c r="DR116"/>
  <c r="DR115"/>
  <c r="DR114"/>
  <c r="DR113"/>
  <c r="EE117"/>
  <c r="EE116"/>
  <c r="EE115"/>
  <c r="EE114"/>
  <c r="EE113"/>
  <c r="EM117"/>
  <c r="EM116"/>
  <c r="EM115"/>
  <c r="EM114"/>
  <c r="EM113"/>
  <c r="EU117"/>
  <c r="EU116"/>
  <c r="EU115"/>
  <c r="EU114"/>
  <c r="EU113"/>
  <c r="FM116"/>
  <c r="FM115"/>
  <c r="FM114"/>
  <c r="FM113"/>
  <c r="FM117"/>
  <c r="FV38"/>
  <c r="FX38"/>
  <c r="FZ38"/>
  <c r="GB38"/>
  <c r="GD38"/>
  <c r="GF38"/>
  <c r="GH38"/>
  <c r="GG134" i="5" s="1"/>
  <c r="FV39" i="13"/>
  <c r="FX39"/>
  <c r="FZ39"/>
  <c r="GB39"/>
  <c r="GD39"/>
  <c r="GF39"/>
  <c r="GH39"/>
  <c r="GG135" i="5" s="1"/>
  <c r="FV40" i="13"/>
  <c r="FX40"/>
  <c r="FZ40"/>
  <c r="GB40"/>
  <c r="GD40"/>
  <c r="GF40"/>
  <c r="GH40"/>
  <c r="GG136" i="5" s="1"/>
  <c r="FV41" i="13"/>
  <c r="FX41"/>
  <c r="FZ41"/>
  <c r="GB41"/>
  <c r="GD41"/>
  <c r="GF41"/>
  <c r="GH41"/>
  <c r="GG137" i="5" s="1"/>
  <c r="FV42" i="13"/>
  <c r="FX42"/>
  <c r="FZ42"/>
  <c r="GB42"/>
  <c r="GD42"/>
  <c r="GF42"/>
  <c r="GH42"/>
  <c r="GG138" i="5" s="1"/>
  <c r="FV43" i="13"/>
  <c r="FX43"/>
  <c r="FZ43"/>
  <c r="GB43"/>
  <c r="GD43"/>
  <c r="GF43"/>
  <c r="GH43"/>
  <c r="GG139" i="5" s="1"/>
  <c r="FV44" i="13"/>
  <c r="FX44"/>
  <c r="FZ44"/>
  <c r="GB44"/>
  <c r="GD44"/>
  <c r="GF44"/>
  <c r="GH44"/>
  <c r="GG140" i="5" s="1"/>
  <c r="FV45" i="13"/>
  <c r="FX45"/>
  <c r="FZ45"/>
  <c r="GB45"/>
  <c r="GD45"/>
  <c r="GF45"/>
  <c r="GH45"/>
  <c r="GG141" i="5" s="1"/>
  <c r="FV46" i="13"/>
  <c r="FX46"/>
  <c r="FZ46"/>
  <c r="GB46"/>
  <c r="GD46"/>
  <c r="GF46"/>
  <c r="GH46"/>
  <c r="GG142" i="5" s="1"/>
  <c r="FV47" i="13"/>
  <c r="FX47"/>
  <c r="FZ47"/>
  <c r="GB47"/>
  <c r="GD47"/>
  <c r="GF47"/>
  <c r="GH47"/>
  <c r="GG143" i="5" s="1"/>
  <c r="FV48" i="13"/>
  <c r="FX48"/>
  <c r="FZ48"/>
  <c r="GB48"/>
  <c r="GD48"/>
  <c r="GF48"/>
  <c r="GH48"/>
  <c r="GG144" i="5" s="1"/>
  <c r="FV49" i="13"/>
  <c r="FX49"/>
  <c r="FZ49"/>
  <c r="GB49"/>
  <c r="GD49"/>
  <c r="GF49"/>
  <c r="GH49"/>
  <c r="GG145" i="5" s="1"/>
  <c r="FV50" i="13"/>
  <c r="FX50"/>
  <c r="FZ50"/>
  <c r="GB50"/>
  <c r="GD50"/>
  <c r="GF50"/>
  <c r="GH50"/>
  <c r="GG146" i="5" s="1"/>
  <c r="FV51" i="13"/>
  <c r="FX51"/>
  <c r="FZ51"/>
  <c r="GB51"/>
  <c r="GD51"/>
  <c r="GF51"/>
  <c r="GH51"/>
  <c r="GG147" i="5" s="1"/>
  <c r="FV52" i="13"/>
  <c r="FX52"/>
  <c r="FZ52"/>
  <c r="GB52"/>
  <c r="GD52"/>
  <c r="GF52"/>
  <c r="GH52"/>
  <c r="GG148" i="5" s="1"/>
  <c r="FV53" i="13"/>
  <c r="FX53"/>
  <c r="FZ53"/>
  <c r="GB53"/>
  <c r="GD53"/>
  <c r="GF53"/>
  <c r="GH53"/>
  <c r="GG149" i="5" s="1"/>
  <c r="FV54" i="13"/>
  <c r="FX54"/>
  <c r="FZ54"/>
  <c r="GB54"/>
  <c r="GD54"/>
  <c r="GF54"/>
  <c r="GH54"/>
  <c r="GG150" i="5" s="1"/>
  <c r="FV55" i="13"/>
  <c r="FX55"/>
  <c r="FZ55"/>
  <c r="GB55"/>
  <c r="GD55"/>
  <c r="GF55"/>
  <c r="GH55"/>
  <c r="GG151" i="5" s="1"/>
  <c r="FV56" i="13"/>
  <c r="FX56"/>
  <c r="FZ56"/>
  <c r="GB56"/>
  <c r="GD56"/>
  <c r="GF56"/>
  <c r="GH56"/>
  <c r="GG152" i="5" s="1"/>
  <c r="FV57" i="13"/>
  <c r="FX57"/>
  <c r="FZ57"/>
  <c r="GB57"/>
  <c r="GD57"/>
  <c r="GF57"/>
  <c r="GH57"/>
  <c r="GG153" i="5" s="1"/>
  <c r="FV58" i="13"/>
  <c r="FX58"/>
  <c r="FZ58"/>
  <c r="GB58"/>
  <c r="GD58"/>
  <c r="GF58"/>
  <c r="GH58"/>
  <c r="GG154" i="5" s="1"/>
  <c r="FV59" i="13"/>
  <c r="FX59"/>
  <c r="FZ59"/>
  <c r="GB59"/>
  <c r="GD59"/>
  <c r="GF59"/>
  <c r="GH59"/>
  <c r="GG155" i="5" s="1"/>
  <c r="FV60" i="13"/>
  <c r="FX60"/>
  <c r="FZ60"/>
  <c r="GB60"/>
  <c r="GD60"/>
  <c r="GF60"/>
  <c r="GH60"/>
  <c r="GG156" i="5" s="1"/>
  <c r="FV61" i="13"/>
  <c r="FX61"/>
  <c r="FZ61"/>
  <c r="GB61"/>
  <c r="GD61"/>
  <c r="GF61"/>
  <c r="GH61"/>
  <c r="GG157" i="5" s="1"/>
  <c r="FV62" i="13"/>
  <c r="FX62"/>
  <c r="FZ62"/>
  <c r="GB62"/>
  <c r="GD62"/>
  <c r="GF62"/>
  <c r="GH62"/>
  <c r="GG158" i="5" s="1"/>
  <c r="FV63" i="13"/>
  <c r="FX63"/>
  <c r="FZ63"/>
  <c r="GB63"/>
  <c r="GD63"/>
  <c r="GF63"/>
  <c r="GH63"/>
  <c r="GG159" i="5" s="1"/>
  <c r="FV64" i="13"/>
  <c r="FX64"/>
  <c r="FZ64"/>
  <c r="GB64"/>
  <c r="GD64"/>
  <c r="GF64"/>
  <c r="GH64"/>
  <c r="GG160" i="5" s="1"/>
  <c r="FV65" i="13"/>
  <c r="FX65"/>
  <c r="FZ65"/>
  <c r="GB65"/>
  <c r="GD65"/>
  <c r="GF65"/>
  <c r="GH65"/>
  <c r="GG161" i="5" s="1"/>
  <c r="FV66" i="13"/>
  <c r="FX66"/>
  <c r="FZ66"/>
  <c r="GB66"/>
  <c r="GD66"/>
  <c r="GF66"/>
  <c r="GH66"/>
  <c r="GG162" i="5" s="1"/>
  <c r="FV67" i="13"/>
  <c r="FX67"/>
  <c r="FZ67"/>
  <c r="GB67"/>
  <c r="GD67"/>
  <c r="GF67"/>
  <c r="GH67"/>
  <c r="GG163" i="5" s="1"/>
  <c r="FV68" i="13"/>
  <c r="FX68"/>
  <c r="FZ68"/>
  <c r="GB68"/>
  <c r="GD68"/>
  <c r="GF68"/>
  <c r="GH68"/>
  <c r="GG164" i="5" s="1"/>
  <c r="FV69" i="13"/>
  <c r="FX69"/>
  <c r="FZ69"/>
  <c r="GB69"/>
  <c r="GD69"/>
  <c r="GF69"/>
  <c r="GH69"/>
  <c r="GG165" i="5" s="1"/>
  <c r="FX70" i="13"/>
  <c r="GB70"/>
  <c r="GK71"/>
  <c r="GJ71" s="1"/>
  <c r="GL71" s="1"/>
  <c r="GK72"/>
  <c r="GJ72" s="1"/>
  <c r="GL72" s="1"/>
  <c r="GK73"/>
  <c r="GJ73" s="1"/>
  <c r="GL73" s="1"/>
  <c r="AC74"/>
  <c r="AD74" s="1"/>
  <c r="CA74"/>
  <c r="CB74" s="1"/>
  <c r="DY74"/>
  <c r="DZ74" s="1"/>
  <c r="AC75"/>
  <c r="AD75" s="1"/>
  <c r="CA75"/>
  <c r="CB75" s="1"/>
  <c r="DY75"/>
  <c r="DZ75" s="1"/>
  <c r="FZ115"/>
  <c r="FZ114"/>
  <c r="FZ113"/>
  <c r="GB115"/>
  <c r="GB114"/>
  <c r="GB113"/>
  <c r="GD115"/>
  <c r="GD114"/>
  <c r="GD113"/>
  <c r="GF115"/>
  <c r="GF114"/>
  <c r="GF113"/>
  <c r="GA115"/>
  <c r="GA114"/>
  <c r="GA113"/>
  <c r="GC115"/>
  <c r="GC114"/>
  <c r="GC113"/>
  <c r="GE115"/>
  <c r="GE114"/>
  <c r="GE113"/>
  <c r="GG115"/>
  <c r="GG114"/>
  <c r="GG113"/>
  <c r="GI70"/>
  <c r="GK70" s="1"/>
  <c r="GJ70" s="1"/>
  <c r="GL70" s="1"/>
  <c r="GG70"/>
  <c r="GE70"/>
  <c r="GC70"/>
  <c r="GA70"/>
  <c r="FY70"/>
  <c r="FW70"/>
  <c r="AC13"/>
  <c r="AD13" s="1"/>
  <c r="BB13"/>
  <c r="BC13" s="1"/>
  <c r="CA13"/>
  <c r="CB13" s="1"/>
  <c r="CZ13"/>
  <c r="DA13" s="1"/>
  <c r="DY13"/>
  <c r="DZ13" s="1"/>
  <c r="EX13"/>
  <c r="EY13" s="1"/>
  <c r="AC14"/>
  <c r="AD14" s="1"/>
  <c r="BB14"/>
  <c r="BC14" s="1"/>
  <c r="CA14"/>
  <c r="CB14" s="1"/>
  <c r="CZ14"/>
  <c r="DA14" s="1"/>
  <c r="DY14"/>
  <c r="DZ14" s="1"/>
  <c r="EX14"/>
  <c r="EY14" s="1"/>
  <c r="AC15"/>
  <c r="AD15" s="1"/>
  <c r="BB15"/>
  <c r="BC15" s="1"/>
  <c r="CA15"/>
  <c r="CB15" s="1"/>
  <c r="CZ15"/>
  <c r="DA15" s="1"/>
  <c r="DY15"/>
  <c r="DZ15" s="1"/>
  <c r="EX15"/>
  <c r="EY15" s="1"/>
  <c r="AC16"/>
  <c r="AD16" s="1"/>
  <c r="BB16"/>
  <c r="BC16" s="1"/>
  <c r="CA16"/>
  <c r="CB16" s="1"/>
  <c r="CZ16"/>
  <c r="DA16" s="1"/>
  <c r="DY16"/>
  <c r="DZ16" s="1"/>
  <c r="EX16"/>
  <c r="EY16" s="1"/>
  <c r="AC17"/>
  <c r="AD17" s="1"/>
  <c r="BB17"/>
  <c r="BC17" s="1"/>
  <c r="CA17"/>
  <c r="CB17" s="1"/>
  <c r="CZ17"/>
  <c r="DA17" s="1"/>
  <c r="DY17"/>
  <c r="DZ17" s="1"/>
  <c r="EX17"/>
  <c r="EY17" s="1"/>
  <c r="AC18"/>
  <c r="AD18" s="1"/>
  <c r="BB18"/>
  <c r="BC18" s="1"/>
  <c r="CA18"/>
  <c r="CB18" s="1"/>
  <c r="CZ18"/>
  <c r="DA18" s="1"/>
  <c r="DY18"/>
  <c r="DZ18" s="1"/>
  <c r="EX18"/>
  <c r="EY18" s="1"/>
  <c r="AC19"/>
  <c r="AD19" s="1"/>
  <c r="BB19"/>
  <c r="BC19" s="1"/>
  <c r="CA19"/>
  <c r="CB19" s="1"/>
  <c r="CZ19"/>
  <c r="DA19" s="1"/>
  <c r="DY19"/>
  <c r="DZ19" s="1"/>
  <c r="EX19"/>
  <c r="EY19" s="1"/>
  <c r="AC20"/>
  <c r="AD20" s="1"/>
  <c r="BB20"/>
  <c r="BC20" s="1"/>
  <c r="CA20"/>
  <c r="CB20" s="1"/>
  <c r="CZ20"/>
  <c r="DA20" s="1"/>
  <c r="DY20"/>
  <c r="DZ20" s="1"/>
  <c r="EX20"/>
  <c r="EY20" s="1"/>
  <c r="AC21"/>
  <c r="AD21" s="1"/>
  <c r="BB21"/>
  <c r="BC21" s="1"/>
  <c r="CA21"/>
  <c r="CB21" s="1"/>
  <c r="CZ21"/>
  <c r="DA21" s="1"/>
  <c r="DY21"/>
  <c r="DZ21" s="1"/>
  <c r="EX21"/>
  <c r="EY21" s="1"/>
  <c r="FW13"/>
  <c r="FY13"/>
  <c r="GA13"/>
  <c r="GC13"/>
  <c r="GE13"/>
  <c r="GG13"/>
  <c r="FW14"/>
  <c r="FY14"/>
  <c r="GA14"/>
  <c r="GC14"/>
  <c r="GE14"/>
  <c r="GG14"/>
  <c r="FW15"/>
  <c r="FY15"/>
  <c r="GA15"/>
  <c r="GC15"/>
  <c r="GE15"/>
  <c r="GG15"/>
  <c r="FW16"/>
  <c r="FY16"/>
  <c r="GA16"/>
  <c r="GC16"/>
  <c r="GE16"/>
  <c r="GG16"/>
  <c r="FW17"/>
  <c r="FY17"/>
  <c r="GA17"/>
  <c r="GC17"/>
  <c r="GE17"/>
  <c r="GG17"/>
  <c r="FW18"/>
  <c r="FY18"/>
  <c r="GA18"/>
  <c r="GC18"/>
  <c r="GE18"/>
  <c r="GG18"/>
  <c r="FW19"/>
  <c r="FY19"/>
  <c r="GA19"/>
  <c r="GC19"/>
  <c r="GE19"/>
  <c r="GG19"/>
  <c r="FW20"/>
  <c r="FY20"/>
  <c r="GA20"/>
  <c r="GC20"/>
  <c r="GE20"/>
  <c r="GG20"/>
  <c r="FW21"/>
  <c r="FY21"/>
  <c r="GA21"/>
  <c r="GC21"/>
  <c r="GE21"/>
  <c r="GG21"/>
  <c r="FW22"/>
  <c r="FY22"/>
  <c r="GA22"/>
  <c r="GC22"/>
  <c r="GE22"/>
  <c r="GG22"/>
  <c r="FW23"/>
  <c r="FY23"/>
  <c r="GA23"/>
  <c r="GC23"/>
  <c r="GE23"/>
  <c r="GG23"/>
  <c r="FW24"/>
  <c r="FY24"/>
  <c r="GA24"/>
  <c r="GC24"/>
  <c r="GE24"/>
  <c r="GG24"/>
  <c r="FW25"/>
  <c r="FY25"/>
  <c r="GA25"/>
  <c r="GC25"/>
  <c r="GE25"/>
  <c r="GG25"/>
  <c r="FW26"/>
  <c r="FY26"/>
  <c r="GA26"/>
  <c r="GC26"/>
  <c r="GE26"/>
  <c r="GG26"/>
  <c r="FW27"/>
  <c r="FY27"/>
  <c r="GA27"/>
  <c r="GC27"/>
  <c r="GE27"/>
  <c r="GG27"/>
  <c r="FW28"/>
  <c r="FY28"/>
  <c r="GA28"/>
  <c r="GC28"/>
  <c r="GE28"/>
  <c r="GG28"/>
  <c r="FW29"/>
  <c r="FY29"/>
  <c r="GA29"/>
  <c r="GC29"/>
  <c r="GE29"/>
  <c r="GG29"/>
  <c r="FW30"/>
  <c r="FY30"/>
  <c r="GA30"/>
  <c r="GC30"/>
  <c r="GE30"/>
  <c r="GG30"/>
  <c r="FW31"/>
  <c r="FY31"/>
  <c r="GA31"/>
  <c r="GC31"/>
  <c r="GE31"/>
  <c r="GG31"/>
  <c r="FW32"/>
  <c r="FY32"/>
  <c r="GA32"/>
  <c r="GC32"/>
  <c r="GE32"/>
  <c r="GG32"/>
  <c r="FW33"/>
  <c r="FY33"/>
  <c r="GA33"/>
  <c r="GC33"/>
  <c r="GE33"/>
  <c r="GG33"/>
  <c r="FW34"/>
  <c r="FY34"/>
  <c r="GA34"/>
  <c r="GC34"/>
  <c r="GE34"/>
  <c r="GG34"/>
  <c r="FW35"/>
  <c r="FY35"/>
  <c r="GA35"/>
  <c r="GC35"/>
  <c r="GE35"/>
  <c r="GG35"/>
  <c r="FW36"/>
  <c r="FY36"/>
  <c r="GA36"/>
  <c r="GC36"/>
  <c r="GE36"/>
  <c r="GG36"/>
  <c r="FW37"/>
  <c r="FY37"/>
  <c r="GA37"/>
  <c r="GC37"/>
  <c r="GE37"/>
  <c r="GG37"/>
  <c r="FW38"/>
  <c r="FY38"/>
  <c r="GA38"/>
  <c r="GC38"/>
  <c r="GE38"/>
  <c r="GG38"/>
  <c r="FW39"/>
  <c r="FY39"/>
  <c r="GA39"/>
  <c r="GC39"/>
  <c r="GE39"/>
  <c r="GG39"/>
  <c r="FW40"/>
  <c r="FY40"/>
  <c r="GA40"/>
  <c r="GC40"/>
  <c r="GE40"/>
  <c r="GG40"/>
  <c r="FW41"/>
  <c r="FY41"/>
  <c r="GA41"/>
  <c r="GC41"/>
  <c r="GE41"/>
  <c r="GG41"/>
  <c r="FW42"/>
  <c r="FY42"/>
  <c r="GA42"/>
  <c r="GC42"/>
  <c r="GE42"/>
  <c r="GG42"/>
  <c r="FW43"/>
  <c r="FY43"/>
  <c r="GA43"/>
  <c r="GC43"/>
  <c r="GE43"/>
  <c r="GG43"/>
  <c r="FW44"/>
  <c r="FY44"/>
  <c r="GA44"/>
  <c r="GC44"/>
  <c r="GE44"/>
  <c r="GG44"/>
  <c r="FW45"/>
  <c r="FY45"/>
  <c r="GA45"/>
  <c r="GC45"/>
  <c r="GE45"/>
  <c r="GG45"/>
  <c r="FW46"/>
  <c r="FY46"/>
  <c r="GA46"/>
  <c r="GC46"/>
  <c r="GE46"/>
  <c r="GG46"/>
  <c r="FW47"/>
  <c r="FY47"/>
  <c r="GA47"/>
  <c r="GC47"/>
  <c r="GE47"/>
  <c r="GG47"/>
  <c r="FW48"/>
  <c r="FY48"/>
  <c r="GA48"/>
  <c r="GC48"/>
  <c r="GE48"/>
  <c r="GG48"/>
  <c r="FW49"/>
  <c r="FY49"/>
  <c r="GA49"/>
  <c r="GC49"/>
  <c r="GE49"/>
  <c r="GG49"/>
  <c r="FW50"/>
  <c r="FY50"/>
  <c r="GA50"/>
  <c r="GC50"/>
  <c r="GE50"/>
  <c r="GG50"/>
  <c r="FW51"/>
  <c r="FY51"/>
  <c r="GA51"/>
  <c r="GC51"/>
  <c r="GE51"/>
  <c r="GG51"/>
  <c r="FW52"/>
  <c r="FY52"/>
  <c r="GA52"/>
  <c r="GC52"/>
  <c r="GE52"/>
  <c r="GG52"/>
  <c r="FW53"/>
  <c r="FY53"/>
  <c r="GA53"/>
  <c r="GC53"/>
  <c r="GE53"/>
  <c r="GG53"/>
  <c r="FW54"/>
  <c r="FY54"/>
  <c r="GA54"/>
  <c r="GC54"/>
  <c r="GE54"/>
  <c r="GG54"/>
  <c r="FW55"/>
  <c r="FY55"/>
  <c r="GA55"/>
  <c r="GC55"/>
  <c r="GE55"/>
  <c r="GG55"/>
  <c r="FW56"/>
  <c r="FY56"/>
  <c r="GA56"/>
  <c r="GC56"/>
  <c r="GE56"/>
  <c r="GG56"/>
  <c r="FW57"/>
  <c r="FY57"/>
  <c r="GA57"/>
  <c r="GC57"/>
  <c r="GE57"/>
  <c r="GG57"/>
  <c r="FW58"/>
  <c r="FY58"/>
  <c r="GA58"/>
  <c r="GC58"/>
  <c r="GE58"/>
  <c r="GG58"/>
  <c r="FW59"/>
  <c r="FY59"/>
  <c r="GA59"/>
  <c r="GC59"/>
  <c r="GE59"/>
  <c r="GG59"/>
  <c r="FW60"/>
  <c r="FY60"/>
  <c r="GA60"/>
  <c r="GC60"/>
  <c r="GE60"/>
  <c r="GG60"/>
  <c r="FW61"/>
  <c r="FY61"/>
  <c r="GA61"/>
  <c r="GC61"/>
  <c r="GE61"/>
  <c r="GG61"/>
  <c r="FW62"/>
  <c r="FY62"/>
  <c r="GA62"/>
  <c r="GC62"/>
  <c r="GE62"/>
  <c r="GG62"/>
  <c r="FW63"/>
  <c r="FY63"/>
  <c r="GA63"/>
  <c r="GC63"/>
  <c r="GE63"/>
  <c r="GG63"/>
  <c r="FW64"/>
  <c r="FY64"/>
  <c r="GA64"/>
  <c r="GC64"/>
  <c r="GE64"/>
  <c r="GG64"/>
  <c r="FW65"/>
  <c r="FY65"/>
  <c r="GA65"/>
  <c r="GC65"/>
  <c r="GE65"/>
  <c r="GG65"/>
  <c r="FW66"/>
  <c r="FY66"/>
  <c r="GA66"/>
  <c r="GC66"/>
  <c r="GE66"/>
  <c r="GG66"/>
  <c r="FW67"/>
  <c r="FY67"/>
  <c r="GA67"/>
  <c r="GC67"/>
  <c r="GE67"/>
  <c r="GG67"/>
  <c r="FW68"/>
  <c r="FY68"/>
  <c r="GA68"/>
  <c r="GC68"/>
  <c r="GE68"/>
  <c r="GG68"/>
  <c r="FW69"/>
  <c r="FY69"/>
  <c r="GA69"/>
  <c r="GC69"/>
  <c r="GE69"/>
  <c r="GG69"/>
  <c r="FV70"/>
  <c r="FZ70"/>
  <c r="GD70"/>
  <c r="GH70"/>
  <c r="GG166" i="5" s="1"/>
  <c r="BB74" i="13"/>
  <c r="BC74" s="1"/>
  <c r="CZ74"/>
  <c r="DA74" s="1"/>
  <c r="EX74"/>
  <c r="EY74" s="1"/>
  <c r="BB75"/>
  <c r="BC75" s="1"/>
  <c r="CZ75"/>
  <c r="DA75" s="1"/>
  <c r="EX75"/>
  <c r="EY75" s="1"/>
  <c r="FV89"/>
  <c r="FZ89"/>
  <c r="GD89"/>
  <c r="GI89"/>
  <c r="GK89" s="1"/>
  <c r="GJ89" s="1"/>
  <c r="GL89" s="1"/>
  <c r="GG89"/>
  <c r="GE89"/>
  <c r="GC89"/>
  <c r="GA89"/>
  <c r="FY89"/>
  <c r="FW89"/>
  <c r="FW71"/>
  <c r="FY71"/>
  <c r="GA71"/>
  <c r="GC71"/>
  <c r="GE71"/>
  <c r="GG71"/>
  <c r="FW72"/>
  <c r="FY72"/>
  <c r="GA72"/>
  <c r="GC72"/>
  <c r="GE72"/>
  <c r="GG72"/>
  <c r="FW73"/>
  <c r="FY73"/>
  <c r="GA73"/>
  <c r="GC73"/>
  <c r="GE73"/>
  <c r="GG73"/>
  <c r="FW74"/>
  <c r="FY74"/>
  <c r="GA74"/>
  <c r="GC74"/>
  <c r="GE74"/>
  <c r="GG74"/>
  <c r="FW75"/>
  <c r="FY75"/>
  <c r="GA75"/>
  <c r="GC75"/>
  <c r="GE75"/>
  <c r="GG75"/>
  <c r="FW76"/>
  <c r="FY76"/>
  <c r="GA76"/>
  <c r="GC76"/>
  <c r="GE76"/>
  <c r="GG76"/>
  <c r="FW77"/>
  <c r="FY77"/>
  <c r="GA77"/>
  <c r="GC77"/>
  <c r="GE77"/>
  <c r="GG77"/>
  <c r="FW78"/>
  <c r="FY78"/>
  <c r="GA78"/>
  <c r="GC78"/>
  <c r="GE78"/>
  <c r="GG78"/>
  <c r="FW79"/>
  <c r="FY79"/>
  <c r="GA79"/>
  <c r="GC79"/>
  <c r="GE79"/>
  <c r="GG79"/>
  <c r="FW80"/>
  <c r="FY80"/>
  <c r="GA80"/>
  <c r="GC80"/>
  <c r="GE80"/>
  <c r="GG80"/>
  <c r="FW81"/>
  <c r="FY81"/>
  <c r="GA81"/>
  <c r="GC81"/>
  <c r="GE81"/>
  <c r="GG81"/>
  <c r="FW82"/>
  <c r="FY82"/>
  <c r="GA82"/>
  <c r="GC82"/>
  <c r="GE82"/>
  <c r="GG82"/>
  <c r="FW83"/>
  <c r="FY83"/>
  <c r="GA83"/>
  <c r="GC83"/>
  <c r="GE83"/>
  <c r="GG83"/>
  <c r="FW84"/>
  <c r="FY84"/>
  <c r="GA84"/>
  <c r="GC84"/>
  <c r="GE84"/>
  <c r="GG84"/>
  <c r="FW85"/>
  <c r="FY85"/>
  <c r="GA85"/>
  <c r="GC85"/>
  <c r="GE85"/>
  <c r="GG85"/>
  <c r="FW86"/>
  <c r="FY86"/>
  <c r="GA86"/>
  <c r="GC86"/>
  <c r="GE86"/>
  <c r="GG86"/>
  <c r="FW87"/>
  <c r="FY87"/>
  <c r="GA87"/>
  <c r="GC87"/>
  <c r="GE87"/>
  <c r="GG87"/>
  <c r="FW88"/>
  <c r="FY88"/>
  <c r="GA88"/>
  <c r="GC88"/>
  <c r="GE88"/>
  <c r="GG88"/>
  <c r="FX89"/>
  <c r="GB89"/>
  <c r="GF89"/>
  <c r="GK90"/>
  <c r="GJ90" s="1"/>
  <c r="GL90" s="1"/>
  <c r="GK91"/>
  <c r="GJ91" s="1"/>
  <c r="GL91" s="1"/>
  <c r="GK92"/>
  <c r="GJ92" s="1"/>
  <c r="GL92" s="1"/>
  <c r="FV97"/>
  <c r="FX97"/>
  <c r="FZ97"/>
  <c r="GB97"/>
  <c r="GD97"/>
  <c r="GF97"/>
  <c r="GH97"/>
  <c r="GG193" i="5" s="1"/>
  <c r="FV98" i="13"/>
  <c r="FX98"/>
  <c r="FZ98"/>
  <c r="GB98"/>
  <c r="GD98"/>
  <c r="GF98"/>
  <c r="GH98"/>
  <c r="GG194" i="5" s="1"/>
  <c r="FV99" i="13"/>
  <c r="FZ99"/>
  <c r="GD99"/>
  <c r="GI99"/>
  <c r="GK99" s="1"/>
  <c r="GJ99" s="1"/>
  <c r="GL99" s="1"/>
  <c r="GG99"/>
  <c r="GE99"/>
  <c r="GC99"/>
  <c r="GA99"/>
  <c r="FY99"/>
  <c r="FW99"/>
  <c r="FW90"/>
  <c r="FY90"/>
  <c r="GA90"/>
  <c r="GC90"/>
  <c r="GE90"/>
  <c r="GG90"/>
  <c r="FW91"/>
  <c r="FY91"/>
  <c r="GA91"/>
  <c r="GC91"/>
  <c r="GE91"/>
  <c r="GG91"/>
  <c r="FW92"/>
  <c r="FY92"/>
  <c r="GA92"/>
  <c r="GC92"/>
  <c r="GE92"/>
  <c r="GG92"/>
  <c r="FW93"/>
  <c r="FY93"/>
  <c r="GA93"/>
  <c r="GC93"/>
  <c r="GE93"/>
  <c r="GG93"/>
  <c r="FW94"/>
  <c r="FY94"/>
  <c r="GA94"/>
  <c r="GC94"/>
  <c r="GE94"/>
  <c r="GG94"/>
  <c r="FW95"/>
  <c r="FY95"/>
  <c r="GA95"/>
  <c r="GC95"/>
  <c r="GE95"/>
  <c r="GG95"/>
  <c r="FW96"/>
  <c r="FY96"/>
  <c r="GA96"/>
  <c r="GC96"/>
  <c r="GE96"/>
  <c r="GG96"/>
  <c r="FW97"/>
  <c r="FY97"/>
  <c r="GA97"/>
  <c r="GC97"/>
  <c r="GE97"/>
  <c r="GG97"/>
  <c r="FW98"/>
  <c r="FY98"/>
  <c r="GA98"/>
  <c r="GC98"/>
  <c r="GE98"/>
  <c r="GG98"/>
  <c r="FX99"/>
  <c r="GB99"/>
  <c r="GF99"/>
  <c r="GH104"/>
  <c r="GG200" i="5" s="1"/>
  <c r="GF104" i="13"/>
  <c r="GD104"/>
  <c r="GB104"/>
  <c r="FZ104"/>
  <c r="FX104"/>
  <c r="FV104"/>
  <c r="FW103"/>
  <c r="GA103"/>
  <c r="GE103"/>
  <c r="FW104"/>
  <c r="GA104"/>
  <c r="GE104"/>
  <c r="GI104"/>
  <c r="GK104" s="1"/>
  <c r="GJ104" s="1"/>
  <c r="GL104" s="1"/>
  <c r="GH103"/>
  <c r="GG199" i="5" s="1"/>
  <c r="GF103" i="13"/>
  <c r="GD103"/>
  <c r="GB103"/>
  <c r="FZ103"/>
  <c r="FX103"/>
  <c r="FV103"/>
  <c r="FW100"/>
  <c r="FY100"/>
  <c r="GA100"/>
  <c r="GC100"/>
  <c r="GE100"/>
  <c r="GG100"/>
  <c r="FW101"/>
  <c r="FY101"/>
  <c r="GA101"/>
  <c r="GC101"/>
  <c r="GE101"/>
  <c r="GG101"/>
  <c r="FW102"/>
  <c r="FY102"/>
  <c r="GA102"/>
  <c r="GC102"/>
  <c r="GE102"/>
  <c r="GG102"/>
  <c r="FY103"/>
  <c r="GC103"/>
  <c r="GG103"/>
  <c r="FY104"/>
  <c r="GC104"/>
  <c r="GG104"/>
  <c r="FW105"/>
  <c r="FY105"/>
  <c r="GA105"/>
  <c r="GC105"/>
  <c r="GE105"/>
  <c r="GG105"/>
  <c r="GI105"/>
  <c r="GK105" s="1"/>
  <c r="GJ105" s="1"/>
  <c r="GL105" s="1"/>
  <c r="FW106"/>
  <c r="FY106"/>
  <c r="GA106"/>
  <c r="GC106"/>
  <c r="GE106"/>
  <c r="GG106"/>
  <c r="GI106"/>
  <c r="GK106" s="1"/>
  <c r="GJ106" s="1"/>
  <c r="GL106" s="1"/>
  <c r="FW107"/>
  <c r="FY107"/>
  <c r="GA107"/>
  <c r="GC107"/>
  <c r="GE107"/>
  <c r="GG107"/>
  <c r="GI107"/>
  <c r="GK107" s="1"/>
  <c r="GJ107" s="1"/>
  <c r="GL107" s="1"/>
  <c r="FW108"/>
  <c r="FY108"/>
  <c r="GA108"/>
  <c r="GC108"/>
  <c r="GE108"/>
  <c r="GG108"/>
  <c r="GI108"/>
  <c r="GK108" s="1"/>
  <c r="GJ108" s="1"/>
  <c r="GL108" s="1"/>
  <c r="FW109"/>
  <c r="FY109"/>
  <c r="GA109"/>
  <c r="GC109"/>
  <c r="GE109"/>
  <c r="GG109"/>
  <c r="GI109"/>
  <c r="GK109" s="1"/>
  <c r="GJ109" s="1"/>
  <c r="GL109" s="1"/>
  <c r="FW110"/>
  <c r="FY110"/>
  <c r="GA110"/>
  <c r="GC110"/>
  <c r="GE110"/>
  <c r="GG110"/>
  <c r="GI110"/>
  <c r="GK110" s="1"/>
  <c r="GJ110" s="1"/>
  <c r="GL110" s="1"/>
  <c r="FW111"/>
  <c r="FY111"/>
  <c r="GA111"/>
  <c r="GC111"/>
  <c r="GE111"/>
  <c r="GG111"/>
  <c r="GI111"/>
  <c r="GK111" s="1"/>
  <c r="GJ111" s="1"/>
  <c r="GL111" s="1"/>
  <c r="FW112"/>
  <c r="FY112"/>
  <c r="GA112"/>
  <c r="GC112"/>
  <c r="GE112"/>
  <c r="GG112"/>
  <c r="GI112"/>
  <c r="GK112" s="1"/>
  <c r="GJ112" s="1"/>
  <c r="GL112" s="1"/>
  <c r="FV105"/>
  <c r="FX105"/>
  <c r="FZ105"/>
  <c r="GB105"/>
  <c r="GD105"/>
  <c r="GF105"/>
  <c r="FV106"/>
  <c r="FX106"/>
  <c r="FZ106"/>
  <c r="GB106"/>
  <c r="GD106"/>
  <c r="GF106"/>
  <c r="FV107"/>
  <c r="FX107"/>
  <c r="FZ107"/>
  <c r="GB107"/>
  <c r="GD107"/>
  <c r="GF107"/>
  <c r="FV108"/>
  <c r="FX108"/>
  <c r="FZ108"/>
  <c r="GB108"/>
  <c r="GD108"/>
  <c r="GF108"/>
  <c r="FV109"/>
  <c r="FX109"/>
  <c r="FZ109"/>
  <c r="GB109"/>
  <c r="GD109"/>
  <c r="GF109"/>
  <c r="FV110"/>
  <c r="FX110"/>
  <c r="FZ110"/>
  <c r="GB110"/>
  <c r="GD110"/>
  <c r="GF110"/>
  <c r="FV111"/>
  <c r="FX111"/>
  <c r="FZ111"/>
  <c r="GB111"/>
  <c r="GD111"/>
  <c r="GF111"/>
  <c r="FV112"/>
  <c r="FX112"/>
  <c r="FZ112"/>
  <c r="GB112"/>
  <c r="GD112"/>
  <c r="GF112"/>
  <c r="EX74" i="14"/>
  <c r="EY74" s="1"/>
  <c r="EY115" s="1"/>
  <c r="EX75"/>
  <c r="EY75" s="1"/>
  <c r="EE114"/>
  <c r="EI113"/>
  <c r="EI115"/>
  <c r="EM114"/>
  <c r="EQ113"/>
  <c r="EQ115"/>
  <c r="EU114"/>
  <c r="DJ116"/>
  <c r="DJ114"/>
  <c r="DJ117"/>
  <c r="DJ115"/>
  <c r="DJ113"/>
  <c r="DR116"/>
  <c r="DR114"/>
  <c r="DR117"/>
  <c r="DR115"/>
  <c r="DR113"/>
  <c r="DN117"/>
  <c r="DN115"/>
  <c r="DN113"/>
  <c r="DN116"/>
  <c r="DN114"/>
  <c r="DV117"/>
  <c r="DV115"/>
  <c r="DV113"/>
  <c r="DV116"/>
  <c r="DV114"/>
  <c r="DF13"/>
  <c r="DF14"/>
  <c r="DF15"/>
  <c r="DF16"/>
  <c r="DF17"/>
  <c r="DF18"/>
  <c r="DF19"/>
  <c r="DF20"/>
  <c r="DF21"/>
  <c r="DY74"/>
  <c r="DZ74" s="1"/>
  <c r="DZ115" s="1"/>
  <c r="DY75"/>
  <c r="DZ75" s="1"/>
  <c r="CO117"/>
  <c r="CO115"/>
  <c r="CO113"/>
  <c r="CO116"/>
  <c r="CO114"/>
  <c r="CW117"/>
  <c r="CW115"/>
  <c r="CW113"/>
  <c r="CW116"/>
  <c r="CW114"/>
  <c r="CK116"/>
  <c r="CK114"/>
  <c r="CK117"/>
  <c r="CK115"/>
  <c r="CK113"/>
  <c r="CS116"/>
  <c r="CS114"/>
  <c r="CS117"/>
  <c r="CS115"/>
  <c r="CS113"/>
  <c r="CG13"/>
  <c r="CG14"/>
  <c r="CG15"/>
  <c r="CG16"/>
  <c r="CG17"/>
  <c r="CG18"/>
  <c r="CG19"/>
  <c r="CG20"/>
  <c r="CG21"/>
  <c r="CZ74"/>
  <c r="DA74" s="1"/>
  <c r="DA114" s="1"/>
  <c r="CZ75"/>
  <c r="DA75" s="1"/>
  <c r="BH13"/>
  <c r="BH14"/>
  <c r="BH15"/>
  <c r="BH16"/>
  <c r="BH17"/>
  <c r="BH18"/>
  <c r="BH19"/>
  <c r="BH20"/>
  <c r="BH21"/>
  <c r="CA74"/>
  <c r="CB74" s="1"/>
  <c r="CA75"/>
  <c r="CB75" s="1"/>
  <c r="AI13"/>
  <c r="AI14"/>
  <c r="AI15"/>
  <c r="AI16"/>
  <c r="AI17"/>
  <c r="AI18"/>
  <c r="AI19"/>
  <c r="AI20"/>
  <c r="AI21"/>
  <c r="BB74"/>
  <c r="BC74" s="1"/>
  <c r="BB75"/>
  <c r="BC75" s="1"/>
  <c r="CB117"/>
  <c r="CB115"/>
  <c r="CB113"/>
  <c r="CB116"/>
  <c r="CB114"/>
  <c r="BP116"/>
  <c r="BP114"/>
  <c r="BP117"/>
  <c r="BP115"/>
  <c r="BP113"/>
  <c r="BX116"/>
  <c r="BX114"/>
  <c r="BX117"/>
  <c r="BX115"/>
  <c r="BX113"/>
  <c r="BL117"/>
  <c r="BL115"/>
  <c r="BL113"/>
  <c r="BL116"/>
  <c r="BL114"/>
  <c r="BT117"/>
  <c r="BT115"/>
  <c r="BT113"/>
  <c r="BT116"/>
  <c r="BT114"/>
  <c r="BC117"/>
  <c r="BC115"/>
  <c r="BC113"/>
  <c r="BC116"/>
  <c r="BC114"/>
  <c r="AQ116"/>
  <c r="AQ114"/>
  <c r="AQ117"/>
  <c r="AQ115"/>
  <c r="AQ113"/>
  <c r="AY116"/>
  <c r="AY114"/>
  <c r="AY117"/>
  <c r="AY115"/>
  <c r="AY113"/>
  <c r="AM113"/>
  <c r="AM116"/>
  <c r="AM114"/>
  <c r="AM117"/>
  <c r="AM115"/>
  <c r="AU117"/>
  <c r="AU115"/>
  <c r="AU113"/>
  <c r="AU116"/>
  <c r="AU114"/>
  <c r="H23" i="27" l="1"/>
  <c r="J23"/>
  <c r="L23"/>
  <c r="N23"/>
  <c r="P23"/>
  <c r="R23"/>
  <c r="V23"/>
  <c r="U23"/>
  <c r="AC21" i="26"/>
  <c r="Y21"/>
  <c r="S23" i="27"/>
  <c r="W23"/>
  <c r="GJ24" i="16"/>
  <c r="GL24" s="1"/>
  <c r="V22" i="27"/>
  <c r="S22"/>
  <c r="W22"/>
  <c r="H22"/>
  <c r="GJ25" i="16"/>
  <c r="GL25" s="1"/>
  <c r="T22" i="27"/>
  <c r="X22"/>
  <c r="U22"/>
  <c r="T21"/>
  <c r="X21"/>
  <c r="U21"/>
  <c r="V21"/>
  <c r="S21"/>
  <c r="W21"/>
  <c r="GJ23" i="16"/>
  <c r="GL23" s="1"/>
  <c r="V20" i="27"/>
  <c r="S20"/>
  <c r="W20"/>
  <c r="H20"/>
  <c r="GJ22" i="16"/>
  <c r="GL22" s="1"/>
  <c r="T20" i="27"/>
  <c r="X20"/>
  <c r="U20"/>
  <c r="T19"/>
  <c r="X19"/>
  <c r="U19"/>
  <c r="V19"/>
  <c r="S19"/>
  <c r="W19"/>
  <c r="V18"/>
  <c r="S18"/>
  <c r="W18"/>
  <c r="H18"/>
  <c r="T18"/>
  <c r="X18"/>
  <c r="U18"/>
  <c r="V17"/>
  <c r="U17"/>
  <c r="AC15" i="26"/>
  <c r="Y15"/>
  <c r="S17" i="27"/>
  <c r="W17"/>
  <c r="W13"/>
  <c r="AB11" i="26"/>
  <c r="X13" i="27"/>
  <c r="AC11" i="26"/>
  <c r="U13" i="27"/>
  <c r="Z11" i="26"/>
  <c r="W15" i="27"/>
  <c r="AB13" i="26"/>
  <c r="X15" i="27"/>
  <c r="AC13" i="26"/>
  <c r="U15" i="27"/>
  <c r="Z13" i="26"/>
  <c r="T14" i="27"/>
  <c r="Y12" i="26"/>
  <c r="W14" i="27"/>
  <c r="AB12" i="26"/>
  <c r="H16" i="27"/>
  <c r="T16"/>
  <c r="X16"/>
  <c r="U16"/>
  <c r="V13"/>
  <c r="AA11" i="26"/>
  <c r="S13" i="27"/>
  <c r="X11" i="26"/>
  <c r="T13" i="27"/>
  <c r="Y11" i="26"/>
  <c r="V15" i="27"/>
  <c r="AA13" i="26"/>
  <c r="T15" i="27"/>
  <c r="Y13" i="26"/>
  <c r="U14" i="27"/>
  <c r="Z12" i="26"/>
  <c r="V14" i="27"/>
  <c r="AA12" i="26"/>
  <c r="S14" i="27"/>
  <c r="X12" i="26"/>
  <c r="S9" i="27"/>
  <c r="X7" i="26"/>
  <c r="V16" i="27"/>
  <c r="S16"/>
  <c r="W16"/>
  <c r="S15"/>
  <c r="H14"/>
  <c r="X14"/>
  <c r="FM118" i="16"/>
  <c r="GK16"/>
  <c r="V11" i="27"/>
  <c r="S11"/>
  <c r="T11"/>
  <c r="X10"/>
  <c r="U10"/>
  <c r="V10"/>
  <c r="S10"/>
  <c r="X12"/>
  <c r="U12"/>
  <c r="V12"/>
  <c r="S12"/>
  <c r="U9"/>
  <c r="X9"/>
  <c r="V9"/>
  <c r="W11"/>
  <c r="X11"/>
  <c r="U11"/>
  <c r="T10"/>
  <c r="W10"/>
  <c r="T12"/>
  <c r="W12"/>
  <c r="T9"/>
  <c r="W9"/>
  <c r="I57" i="26"/>
  <c r="I61"/>
  <c r="I65"/>
  <c r="I69"/>
  <c r="I73"/>
  <c r="I77"/>
  <c r="I55"/>
  <c r="I59"/>
  <c r="I63"/>
  <c r="I67"/>
  <c r="I71"/>
  <c r="I75"/>
  <c r="I79"/>
  <c r="BM16"/>
  <c r="M18" i="27" s="1"/>
  <c r="N18" s="1"/>
  <c r="E8" i="26"/>
  <c r="E9"/>
  <c r="F9"/>
  <c r="E11"/>
  <c r="F11"/>
  <c r="E13"/>
  <c r="F13"/>
  <c r="E15"/>
  <c r="F15"/>
  <c r="E17"/>
  <c r="F17"/>
  <c r="E19"/>
  <c r="F19"/>
  <c r="E21"/>
  <c r="F21"/>
  <c r="E23"/>
  <c r="G25"/>
  <c r="E27"/>
  <c r="G29"/>
  <c r="E31"/>
  <c r="G33"/>
  <c r="E35"/>
  <c r="G37"/>
  <c r="I41"/>
  <c r="I45"/>
  <c r="I52"/>
  <c r="I56"/>
  <c r="I60"/>
  <c r="I64"/>
  <c r="I68"/>
  <c r="I72"/>
  <c r="I76"/>
  <c r="I80"/>
  <c r="I84"/>
  <c r="I88"/>
  <c r="F8"/>
  <c r="E10"/>
  <c r="F10"/>
  <c r="E12"/>
  <c r="F12"/>
  <c r="E14"/>
  <c r="F14"/>
  <c r="E16"/>
  <c r="F16"/>
  <c r="E18"/>
  <c r="F18"/>
  <c r="E20"/>
  <c r="F20"/>
  <c r="E22"/>
  <c r="G24"/>
  <c r="E26"/>
  <c r="G28"/>
  <c r="E30"/>
  <c r="G32"/>
  <c r="E34"/>
  <c r="G36"/>
  <c r="E38"/>
  <c r="H7"/>
  <c r="I81"/>
  <c r="I85"/>
  <c r="I89"/>
  <c r="G7"/>
  <c r="H9"/>
  <c r="H11"/>
  <c r="H13"/>
  <c r="H15"/>
  <c r="H17"/>
  <c r="H19"/>
  <c r="H21"/>
  <c r="G23"/>
  <c r="E25"/>
  <c r="G27"/>
  <c r="E29"/>
  <c r="G31"/>
  <c r="E33"/>
  <c r="G35"/>
  <c r="E37"/>
  <c r="H23"/>
  <c r="H25"/>
  <c r="H27"/>
  <c r="H29"/>
  <c r="H31"/>
  <c r="H33"/>
  <c r="H35"/>
  <c r="H37"/>
  <c r="I39"/>
  <c r="I43"/>
  <c r="I50"/>
  <c r="I54"/>
  <c r="I58"/>
  <c r="I62"/>
  <c r="I66"/>
  <c r="I70"/>
  <c r="I74"/>
  <c r="I78"/>
  <c r="I82"/>
  <c r="I86"/>
  <c r="I90"/>
  <c r="H8"/>
  <c r="H10"/>
  <c r="H12"/>
  <c r="H14"/>
  <c r="H16"/>
  <c r="H18"/>
  <c r="H20"/>
  <c r="G22"/>
  <c r="E24"/>
  <c r="G26"/>
  <c r="E28"/>
  <c r="G30"/>
  <c r="E32"/>
  <c r="G34"/>
  <c r="E36"/>
  <c r="G38"/>
  <c r="I83"/>
  <c r="I87"/>
  <c r="AU7"/>
  <c r="BG27"/>
  <c r="F27"/>
  <c r="BG35"/>
  <c r="F35"/>
  <c r="BG23"/>
  <c r="F23"/>
  <c r="BG31"/>
  <c r="F31"/>
  <c r="BG25"/>
  <c r="F25"/>
  <c r="BG29"/>
  <c r="F29"/>
  <c r="BG33"/>
  <c r="F33"/>
  <c r="BG37"/>
  <c r="F37"/>
  <c r="BY23"/>
  <c r="BY27"/>
  <c r="BY30"/>
  <c r="BY31"/>
  <c r="BY34"/>
  <c r="BY35"/>
  <c r="BY38"/>
  <c r="AM88"/>
  <c r="L88" s="1"/>
  <c r="AM56"/>
  <c r="L56" s="1"/>
  <c r="AM64"/>
  <c r="L64" s="1"/>
  <c r="AM72"/>
  <c r="L72" s="1"/>
  <c r="AM80"/>
  <c r="L80" s="1"/>
  <c r="AM90"/>
  <c r="L90" s="1"/>
  <c r="AM66"/>
  <c r="L66" s="1"/>
  <c r="AM82"/>
  <c r="L82" s="1"/>
  <c r="AM53"/>
  <c r="L53" s="1"/>
  <c r="AM61"/>
  <c r="L61" s="1"/>
  <c r="AM63"/>
  <c r="L63" s="1"/>
  <c r="AM73"/>
  <c r="L73" s="1"/>
  <c r="AM78"/>
  <c r="L78" s="1"/>
  <c r="AM83"/>
  <c r="L83" s="1"/>
  <c r="AM52"/>
  <c r="L52" s="1"/>
  <c r="AM60"/>
  <c r="L60" s="1"/>
  <c r="AM68"/>
  <c r="L68" s="1"/>
  <c r="AM76"/>
  <c r="L76" s="1"/>
  <c r="AM84"/>
  <c r="L84" s="1"/>
  <c r="AM58"/>
  <c r="L58" s="1"/>
  <c r="AM74"/>
  <c r="L74" s="1"/>
  <c r="AM54"/>
  <c r="L54" s="1"/>
  <c r="AM57"/>
  <c r="L57" s="1"/>
  <c r="AM62"/>
  <c r="L62" s="1"/>
  <c r="AM67"/>
  <c r="L67" s="1"/>
  <c r="AM77"/>
  <c r="L77" s="1"/>
  <c r="AM79"/>
  <c r="L79" s="1"/>
  <c r="F7"/>
  <c r="E7"/>
  <c r="BS19"/>
  <c r="O21" i="27" s="1"/>
  <c r="P21" s="1"/>
  <c r="BM19" i="26"/>
  <c r="M21" i="27" s="1"/>
  <c r="N21" s="1"/>
  <c r="BM21" i="26"/>
  <c r="M23" i="27" s="1"/>
  <c r="BM10" i="26"/>
  <c r="M12" i="27" s="1"/>
  <c r="N12" s="1"/>
  <c r="BG12" i="26"/>
  <c r="K14" i="27" s="1"/>
  <c r="L14" s="1"/>
  <c r="BM14" i="26"/>
  <c r="M16" i="27" s="1"/>
  <c r="N16" s="1"/>
  <c r="BG14" i="26"/>
  <c r="K16" i="27" s="1"/>
  <c r="L16" s="1"/>
  <c r="AU8" i="26"/>
  <c r="AU9"/>
  <c r="BG7"/>
  <c r="K9" i="27" s="1"/>
  <c r="L9" s="1"/>
  <c r="BG8" i="26"/>
  <c r="K10" i="27" s="1"/>
  <c r="L10" s="1"/>
  <c r="BM8" i="26"/>
  <c r="M10" i="27" s="1"/>
  <c r="N10" s="1"/>
  <c r="BG9" i="26"/>
  <c r="K11" i="27" s="1"/>
  <c r="L11" s="1"/>
  <c r="BM11" i="26"/>
  <c r="M13" i="27" s="1"/>
  <c r="N13" s="1"/>
  <c r="BS13" i="26"/>
  <c r="O15" i="27" s="1"/>
  <c r="P15" s="1"/>
  <c r="BM13" i="26"/>
  <c r="M15" i="27" s="1"/>
  <c r="N15" s="1"/>
  <c r="BS15" i="26"/>
  <c r="O17" i="27" s="1"/>
  <c r="P17" s="1"/>
  <c r="BM15" i="26"/>
  <c r="M17" i="27" s="1"/>
  <c r="N17" s="1"/>
  <c r="BS17" i="26"/>
  <c r="O19" i="27" s="1"/>
  <c r="P19" s="1"/>
  <c r="BM17" i="26"/>
  <c r="M19" i="27" s="1"/>
  <c r="N19" s="1"/>
  <c r="BA23" i="26"/>
  <c r="BA27"/>
  <c r="BA31"/>
  <c r="BA35"/>
  <c r="BG16"/>
  <c r="K18" i="27" s="1"/>
  <c r="L18" s="1"/>
  <c r="BM18" i="26"/>
  <c r="M20" i="27" s="1"/>
  <c r="N20" s="1"/>
  <c r="BG18" i="26"/>
  <c r="K20" i="27" s="1"/>
  <c r="L20" s="1"/>
  <c r="BM20" i="26"/>
  <c r="M22" i="27" s="1"/>
  <c r="N22" s="1"/>
  <c r="BG20" i="26"/>
  <c r="K22" i="27" s="1"/>
  <c r="L22" s="1"/>
  <c r="BA25" i="26"/>
  <c r="BA29"/>
  <c r="BA33"/>
  <c r="BA37"/>
  <c r="BS9"/>
  <c r="O11" i="27" s="1"/>
  <c r="P11" s="1"/>
  <c r="BA9" i="26"/>
  <c r="I11" i="27" s="1"/>
  <c r="J11" s="1"/>
  <c r="BY11" i="26"/>
  <c r="Q13" i="27" s="1"/>
  <c r="R13" s="1"/>
  <c r="BA11" i="26"/>
  <c r="I13" i="27" s="1"/>
  <c r="J13" s="1"/>
  <c r="AU13" i="26"/>
  <c r="BY13"/>
  <c r="Q15" i="27" s="1"/>
  <c r="R15" s="1"/>
  <c r="BG13" i="26"/>
  <c r="K15" i="27" s="1"/>
  <c r="L15" s="1"/>
  <c r="BA13" i="26"/>
  <c r="I15" i="27" s="1"/>
  <c r="J15" s="1"/>
  <c r="AU15" i="26"/>
  <c r="G17" i="27" s="1"/>
  <c r="H17" s="1"/>
  <c r="BY15" i="26"/>
  <c r="Q17" i="27" s="1"/>
  <c r="R17" s="1"/>
  <c r="BG15" i="26"/>
  <c r="K17" i="27" s="1"/>
  <c r="L17" s="1"/>
  <c r="BA15" i="26"/>
  <c r="I17" i="27" s="1"/>
  <c r="J17" s="1"/>
  <c r="AU17" i="26"/>
  <c r="G19" i="27" s="1"/>
  <c r="H19" s="1"/>
  <c r="BY17" i="26"/>
  <c r="Q19" i="27" s="1"/>
  <c r="R19" s="1"/>
  <c r="BG17" i="26"/>
  <c r="K19" i="27" s="1"/>
  <c r="L19" s="1"/>
  <c r="BA17" i="26"/>
  <c r="I19" i="27" s="1"/>
  <c r="J19" s="1"/>
  <c r="AU19" i="26"/>
  <c r="G21" i="27" s="1"/>
  <c r="H21" s="1"/>
  <c r="BY19" i="26"/>
  <c r="Q21" i="27" s="1"/>
  <c r="R21" s="1"/>
  <c r="BG19" i="26"/>
  <c r="K21" i="27" s="1"/>
  <c r="L21" s="1"/>
  <c r="BA19" i="26"/>
  <c r="I21" i="27" s="1"/>
  <c r="J21" s="1"/>
  <c r="BS21" i="26"/>
  <c r="O23" i="27" s="1"/>
  <c r="AU21" i="26"/>
  <c r="G23" i="27" s="1"/>
  <c r="BG21" i="26"/>
  <c r="BA21"/>
  <c r="I23" i="27" s="1"/>
  <c r="BS23" i="26"/>
  <c r="BM23"/>
  <c r="AU23"/>
  <c r="BS27"/>
  <c r="BM27"/>
  <c r="AU27"/>
  <c r="BS31"/>
  <c r="BM31"/>
  <c r="AU31"/>
  <c r="BS35"/>
  <c r="BM35"/>
  <c r="AU35"/>
  <c r="BA22"/>
  <c r="BA24"/>
  <c r="BA26"/>
  <c r="BA28"/>
  <c r="BA30"/>
  <c r="BA32"/>
  <c r="BA34"/>
  <c r="BA36"/>
  <c r="BA38"/>
  <c r="BA8"/>
  <c r="I10" i="27" s="1"/>
  <c r="J10" s="1"/>
  <c r="BS8" i="26"/>
  <c r="O10" i="27" s="1"/>
  <c r="P10" s="1"/>
  <c r="BY8" i="26"/>
  <c r="Q10" i="27" s="1"/>
  <c r="R10" s="1"/>
  <c r="BY10" i="26"/>
  <c r="Q12" i="27" s="1"/>
  <c r="R12" s="1"/>
  <c r="BA10" i="26"/>
  <c r="I12" i="27" s="1"/>
  <c r="J12" s="1"/>
  <c r="BS12" i="26"/>
  <c r="O14" i="27" s="1"/>
  <c r="P14" s="1"/>
  <c r="BY14" i="26"/>
  <c r="Q16" i="27" s="1"/>
  <c r="R16" s="1"/>
  <c r="BS14" i="26"/>
  <c r="O16" i="27" s="1"/>
  <c r="P16" s="1"/>
  <c r="BY16" i="26"/>
  <c r="Q18" i="27" s="1"/>
  <c r="R18" s="1"/>
  <c r="BS16" i="26"/>
  <c r="O18" i="27" s="1"/>
  <c r="P18" s="1"/>
  <c r="BA16" i="26"/>
  <c r="I18" i="27" s="1"/>
  <c r="J18" s="1"/>
  <c r="BY18" i="26"/>
  <c r="Q20" i="27" s="1"/>
  <c r="R20" s="1"/>
  <c r="BS18" i="26"/>
  <c r="O20" i="27" s="1"/>
  <c r="P20" s="1"/>
  <c r="BA18" i="26"/>
  <c r="I20" i="27" s="1"/>
  <c r="J20" s="1"/>
  <c r="BY20" i="26"/>
  <c r="Q22" i="27" s="1"/>
  <c r="R22" s="1"/>
  <c r="BS20" i="26"/>
  <c r="O22" i="27" s="1"/>
  <c r="P22" s="1"/>
  <c r="BA20" i="26"/>
  <c r="I22" i="27" s="1"/>
  <c r="J22" s="1"/>
  <c r="BM22" i="26"/>
  <c r="BG22"/>
  <c r="BM26"/>
  <c r="BG26"/>
  <c r="BM30"/>
  <c r="BG30"/>
  <c r="BM34"/>
  <c r="BG34"/>
  <c r="BM38"/>
  <c r="BG38"/>
  <c r="BA7"/>
  <c r="I9" i="27" s="1"/>
  <c r="J9" s="1"/>
  <c r="BM7" i="26"/>
  <c r="M9" i="27" s="1"/>
  <c r="N9" s="1"/>
  <c r="BM9" i="26"/>
  <c r="M11" i="27" s="1"/>
  <c r="N11" s="1"/>
  <c r="BY9" i="26"/>
  <c r="Q11" i="27" s="1"/>
  <c r="R11" s="1"/>
  <c r="BS11" i="26"/>
  <c r="O13" i="27" s="1"/>
  <c r="P13" s="1"/>
  <c r="AU11" i="26"/>
  <c r="BG11"/>
  <c r="K13" i="27" s="1"/>
  <c r="L13" s="1"/>
  <c r="BS25" i="26"/>
  <c r="BM25"/>
  <c r="AU25"/>
  <c r="BS29"/>
  <c r="BM29"/>
  <c r="AU29"/>
  <c r="BS33"/>
  <c r="BM33"/>
  <c r="AU33"/>
  <c r="BS37"/>
  <c r="BM37"/>
  <c r="AU37"/>
  <c r="BS22"/>
  <c r="BS24"/>
  <c r="BS26"/>
  <c r="BS28"/>
  <c r="BS30"/>
  <c r="BS32"/>
  <c r="BS34"/>
  <c r="BS36"/>
  <c r="BS38"/>
  <c r="BS7"/>
  <c r="O9" i="27" s="1"/>
  <c r="P9" s="1"/>
  <c r="BS10" i="26"/>
  <c r="O12" i="27" s="1"/>
  <c r="P12" s="1"/>
  <c r="AU10" i="26"/>
  <c r="BG10"/>
  <c r="BM12"/>
  <c r="M14" i="27" s="1"/>
  <c r="N14" s="1"/>
  <c r="BY12" i="26"/>
  <c r="Q14" i="27" s="1"/>
  <c r="R14" s="1"/>
  <c r="BA12" i="26"/>
  <c r="I14" i="27" s="1"/>
  <c r="J14" s="1"/>
  <c r="BA14" i="26"/>
  <c r="I16" i="27" s="1"/>
  <c r="J16" s="1"/>
  <c r="BM24" i="26"/>
  <c r="BG24"/>
  <c r="BM28"/>
  <c r="BG28"/>
  <c r="BM32"/>
  <c r="BG32"/>
  <c r="BM36"/>
  <c r="BG36"/>
  <c r="BY7"/>
  <c r="Q9" i="27" s="1"/>
  <c r="R9" s="1"/>
  <c r="FV121" i="16"/>
  <c r="FV121" i="13"/>
  <c r="IF113"/>
  <c r="HZ113" i="14"/>
  <c r="D109" i="28" s="1"/>
  <c r="ID113" i="14"/>
  <c r="D111" i="28" s="1"/>
  <c r="IA113" i="14"/>
  <c r="C110" i="28" s="1"/>
  <c r="GI120" i="13"/>
  <c r="FY121"/>
  <c r="GA121"/>
  <c r="FY121" i="16"/>
  <c r="GA121"/>
  <c r="IC113" i="14"/>
  <c r="C111" i="28" s="1"/>
  <c r="IB113" i="14"/>
  <c r="D110" i="28" s="1"/>
  <c r="IF113" i="14"/>
  <c r="D112" i="28" s="1"/>
  <c r="GI120" i="16"/>
  <c r="IA113"/>
  <c r="IF113"/>
  <c r="IB113"/>
  <c r="IC113"/>
  <c r="HY113"/>
  <c r="ID113"/>
  <c r="HZ113"/>
  <c r="IB113" i="13"/>
  <c r="IA113"/>
  <c r="ID113"/>
  <c r="HZ113"/>
  <c r="IC113"/>
  <c r="HY113"/>
  <c r="EY116" i="16"/>
  <c r="BC116"/>
  <c r="DZ116"/>
  <c r="DA116"/>
  <c r="CB116"/>
  <c r="AD116"/>
  <c r="FX113"/>
  <c r="FX115" s="1"/>
  <c r="FW113"/>
  <c r="FW115" s="1"/>
  <c r="GH114"/>
  <c r="FV113" i="13"/>
  <c r="FV115" s="1"/>
  <c r="FX114"/>
  <c r="GH113"/>
  <c r="GH115" s="1"/>
  <c r="GH114"/>
  <c r="FV114"/>
  <c r="FX113"/>
  <c r="FX115" s="1"/>
  <c r="FW114"/>
  <c r="FY114"/>
  <c r="GK13"/>
  <c r="GK74" i="16"/>
  <c r="FY113"/>
  <c r="FY115" s="1"/>
  <c r="C22" i="17" s="1"/>
  <c r="FW114" i="16"/>
  <c r="GK20"/>
  <c r="GH113"/>
  <c r="GH115" s="1"/>
  <c r="FX114"/>
  <c r="FV113"/>
  <c r="FV115" s="1"/>
  <c r="EY113"/>
  <c r="EY115"/>
  <c r="DZ113"/>
  <c r="DZ115"/>
  <c r="DZ117"/>
  <c r="DA113"/>
  <c r="DA115"/>
  <c r="CB113"/>
  <c r="CB115"/>
  <c r="CB117"/>
  <c r="BC113"/>
  <c r="BC115"/>
  <c r="AD113"/>
  <c r="AD115"/>
  <c r="AD117"/>
  <c r="GK75"/>
  <c r="FY114"/>
  <c r="GK21"/>
  <c r="GK19"/>
  <c r="GJ19" s="1"/>
  <c r="GL19" s="1"/>
  <c r="FV114"/>
  <c r="GJ17"/>
  <c r="GL17" s="1"/>
  <c r="EY117"/>
  <c r="EY114"/>
  <c r="DZ114"/>
  <c r="DA117"/>
  <c r="DA114"/>
  <c r="CB114"/>
  <c r="Z7"/>
  <c r="BC117"/>
  <c r="BC114"/>
  <c r="AD114"/>
  <c r="DZ117" i="13"/>
  <c r="DZ116"/>
  <c r="DZ115"/>
  <c r="DZ114"/>
  <c r="DZ113"/>
  <c r="CB117"/>
  <c r="CB116"/>
  <c r="CB115"/>
  <c r="CB114"/>
  <c r="CB113"/>
  <c r="FW113"/>
  <c r="FW115" s="1"/>
  <c r="GK74"/>
  <c r="GK19"/>
  <c r="GK15"/>
  <c r="GK18"/>
  <c r="GK14"/>
  <c r="EY116"/>
  <c r="EY115"/>
  <c r="EY114"/>
  <c r="EY113"/>
  <c r="EY117"/>
  <c r="DA116"/>
  <c r="DA115"/>
  <c r="DA114"/>
  <c r="DA113"/>
  <c r="DA117"/>
  <c r="BC116"/>
  <c r="BC115"/>
  <c r="BC114"/>
  <c r="BC113"/>
  <c r="BC117"/>
  <c r="AD117"/>
  <c r="AD116"/>
  <c r="AD115"/>
  <c r="AD114"/>
  <c r="AD113"/>
  <c r="FY113"/>
  <c r="FY115" s="1"/>
  <c r="C20" i="17" s="1"/>
  <c r="GK75" i="13"/>
  <c r="GK21"/>
  <c r="GK17"/>
  <c r="Z7"/>
  <c r="GK20"/>
  <c r="GK16"/>
  <c r="EY114" i="14"/>
  <c r="EY113"/>
  <c r="EY117"/>
  <c r="EY116"/>
  <c r="DZ114"/>
  <c r="DZ113"/>
  <c r="DZ117"/>
  <c r="DF117"/>
  <c r="DF115"/>
  <c r="DF113"/>
  <c r="DF116"/>
  <c r="DF114"/>
  <c r="DZ116"/>
  <c r="DA113"/>
  <c r="DA117"/>
  <c r="DA116"/>
  <c r="CG117"/>
  <c r="CG115"/>
  <c r="CG113"/>
  <c r="CG116"/>
  <c r="CG114"/>
  <c r="DA115"/>
  <c r="BH116"/>
  <c r="BH114"/>
  <c r="BH117"/>
  <c r="BH115"/>
  <c r="BH113"/>
  <c r="AI116"/>
  <c r="AI114"/>
  <c r="AI117"/>
  <c r="AI115"/>
  <c r="AI113"/>
  <c r="L171" i="10"/>
  <c r="D171"/>
  <c r="R170"/>
  <c r="D170"/>
  <c r="L138"/>
  <c r="D138"/>
  <c r="R137"/>
  <c r="D137"/>
  <c r="L105"/>
  <c r="D105"/>
  <c r="R104"/>
  <c r="D104"/>
  <c r="L72"/>
  <c r="D72"/>
  <c r="R71"/>
  <c r="D71"/>
  <c r="L39"/>
  <c r="D39"/>
  <c r="R38"/>
  <c r="D38"/>
  <c r="D4"/>
  <c r="R4"/>
  <c r="D5"/>
  <c r="S5"/>
  <c r="S171"/>
  <c r="S138"/>
  <c r="D169"/>
  <c r="Q169"/>
  <c r="Q136"/>
  <c r="Q103"/>
  <c r="Q70"/>
  <c r="D136"/>
  <c r="S105"/>
  <c r="S72"/>
  <c r="D103"/>
  <c r="Q37"/>
  <c r="D70"/>
  <c r="AZ109" i="5"/>
  <c r="FS14" i="14"/>
  <c r="FS15"/>
  <c r="FS16"/>
  <c r="FS17"/>
  <c r="FS18"/>
  <c r="FS19"/>
  <c r="FS20"/>
  <c r="FS21"/>
  <c r="FS22"/>
  <c r="FS23"/>
  <c r="FS24"/>
  <c r="FS25"/>
  <c r="FS26"/>
  <c r="FS27"/>
  <c r="FS28"/>
  <c r="FS29"/>
  <c r="FS30"/>
  <c r="FS31"/>
  <c r="FS32"/>
  <c r="FS33"/>
  <c r="FS34"/>
  <c r="FS35"/>
  <c r="FS36"/>
  <c r="FS37"/>
  <c r="FS38"/>
  <c r="FS39"/>
  <c r="FS40"/>
  <c r="FS41"/>
  <c r="FS42"/>
  <c r="FS43"/>
  <c r="FS44"/>
  <c r="FS45"/>
  <c r="FS46"/>
  <c r="FS47"/>
  <c r="FS48"/>
  <c r="FS49"/>
  <c r="FS50"/>
  <c r="FS51"/>
  <c r="FS52"/>
  <c r="FS53"/>
  <c r="FS54"/>
  <c r="FS55"/>
  <c r="FS56"/>
  <c r="FS57"/>
  <c r="FS58"/>
  <c r="FS59"/>
  <c r="FS60"/>
  <c r="FS61"/>
  <c r="FS62"/>
  <c r="FS63"/>
  <c r="FS64"/>
  <c r="FS65"/>
  <c r="FS66"/>
  <c r="FS67"/>
  <c r="FS68"/>
  <c r="FS69"/>
  <c r="FS70"/>
  <c r="FS71"/>
  <c r="FS72"/>
  <c r="FS73"/>
  <c r="FS74"/>
  <c r="FS75"/>
  <c r="FS76"/>
  <c r="FS77"/>
  <c r="FS78"/>
  <c r="FS79"/>
  <c r="FS80"/>
  <c r="FS81"/>
  <c r="FS82"/>
  <c r="FS83"/>
  <c r="FS84"/>
  <c r="FS85"/>
  <c r="FS86"/>
  <c r="FS87"/>
  <c r="FS88"/>
  <c r="FS89"/>
  <c r="FS90"/>
  <c r="FS91"/>
  <c r="FS92"/>
  <c r="FS93"/>
  <c r="FS94"/>
  <c r="FS95"/>
  <c r="FS96"/>
  <c r="FS97"/>
  <c r="FS98"/>
  <c r="FS99"/>
  <c r="FS100"/>
  <c r="FS101"/>
  <c r="FS102"/>
  <c r="FS103"/>
  <c r="FS104"/>
  <c r="FS105"/>
  <c r="FS106"/>
  <c r="FS107"/>
  <c r="FS108"/>
  <c r="FS109"/>
  <c r="FS110"/>
  <c r="FS111"/>
  <c r="FS112"/>
  <c r="FL14"/>
  <c r="FL15"/>
  <c r="FL16"/>
  <c r="FL17"/>
  <c r="FL18"/>
  <c r="FL19"/>
  <c r="FL20"/>
  <c r="FL21"/>
  <c r="FL22"/>
  <c r="FL23"/>
  <c r="FL24"/>
  <c r="FL25"/>
  <c r="FL26"/>
  <c r="FL27"/>
  <c r="FL28"/>
  <c r="FL29"/>
  <c r="FL30"/>
  <c r="FL31"/>
  <c r="FL32"/>
  <c r="FL33"/>
  <c r="FL34"/>
  <c r="FL35"/>
  <c r="FL36"/>
  <c r="FL37"/>
  <c r="FL38"/>
  <c r="FL39"/>
  <c r="FL40"/>
  <c r="FL41"/>
  <c r="FL42"/>
  <c r="FL43"/>
  <c r="FL44"/>
  <c r="FL45"/>
  <c r="FL46"/>
  <c r="FL47"/>
  <c r="FL48"/>
  <c r="FL49"/>
  <c r="FL50"/>
  <c r="FL51"/>
  <c r="FL52"/>
  <c r="FL53"/>
  <c r="FL54"/>
  <c r="FL55"/>
  <c r="FL56"/>
  <c r="FL57"/>
  <c r="FL58"/>
  <c r="FL59"/>
  <c r="FL60"/>
  <c r="FL61"/>
  <c r="FL62"/>
  <c r="FL63"/>
  <c r="FL64"/>
  <c r="FL65"/>
  <c r="FL66"/>
  <c r="FL67"/>
  <c r="FL68"/>
  <c r="FL69"/>
  <c r="FL70"/>
  <c r="FL71"/>
  <c r="FL72"/>
  <c r="FL73"/>
  <c r="FL74"/>
  <c r="FL75"/>
  <c r="FL76"/>
  <c r="FL77"/>
  <c r="FL78"/>
  <c r="FL79"/>
  <c r="FL80"/>
  <c r="FL81"/>
  <c r="FL82"/>
  <c r="FL83"/>
  <c r="FL84"/>
  <c r="FL85"/>
  <c r="FL86"/>
  <c r="FL87"/>
  <c r="FL88"/>
  <c r="FL89"/>
  <c r="FL90"/>
  <c r="FL91"/>
  <c r="FL92"/>
  <c r="FL93"/>
  <c r="FL94"/>
  <c r="FL95"/>
  <c r="FL96"/>
  <c r="FL97"/>
  <c r="FL98"/>
  <c r="FL99"/>
  <c r="FL100"/>
  <c r="FL101"/>
  <c r="FL102"/>
  <c r="FL103"/>
  <c r="FL104"/>
  <c r="FL105"/>
  <c r="FL106"/>
  <c r="FL107"/>
  <c r="FL108"/>
  <c r="FL109"/>
  <c r="FL110"/>
  <c r="FL111"/>
  <c r="FL112"/>
  <c r="FE14"/>
  <c r="FE15"/>
  <c r="FE16"/>
  <c r="FE17"/>
  <c r="FE18"/>
  <c r="FE19"/>
  <c r="FE20"/>
  <c r="FE21"/>
  <c r="FE22"/>
  <c r="FE23"/>
  <c r="FE24"/>
  <c r="FE25"/>
  <c r="FE26"/>
  <c r="FE27"/>
  <c r="FE28"/>
  <c r="FE29"/>
  <c r="FE30"/>
  <c r="FE31"/>
  <c r="FE32"/>
  <c r="FE33"/>
  <c r="FE34"/>
  <c r="FE35"/>
  <c r="FE36"/>
  <c r="FE37"/>
  <c r="FE38"/>
  <c r="FE39"/>
  <c r="FE40"/>
  <c r="FE41"/>
  <c r="FE42"/>
  <c r="FE43"/>
  <c r="FE44"/>
  <c r="FE45"/>
  <c r="FE46"/>
  <c r="FE47"/>
  <c r="FE48"/>
  <c r="FE49"/>
  <c r="FE50"/>
  <c r="FE51"/>
  <c r="FE52"/>
  <c r="FE53"/>
  <c r="FE54"/>
  <c r="FE55"/>
  <c r="FE56"/>
  <c r="FE57"/>
  <c r="FE58"/>
  <c r="FE59"/>
  <c r="FE60"/>
  <c r="FE61"/>
  <c r="FE62"/>
  <c r="FE63"/>
  <c r="FE64"/>
  <c r="FE65"/>
  <c r="FE66"/>
  <c r="FE67"/>
  <c r="FE68"/>
  <c r="FE69"/>
  <c r="FE70"/>
  <c r="FE71"/>
  <c r="FE72"/>
  <c r="FE73"/>
  <c r="FE74"/>
  <c r="FE75"/>
  <c r="FE76"/>
  <c r="FE77"/>
  <c r="FE78"/>
  <c r="FE79"/>
  <c r="FE80"/>
  <c r="FE81"/>
  <c r="FE82"/>
  <c r="FE83"/>
  <c r="FE84"/>
  <c r="FE85"/>
  <c r="FE86"/>
  <c r="FE87"/>
  <c r="FE88"/>
  <c r="FE89"/>
  <c r="FE90"/>
  <c r="FE91"/>
  <c r="FE92"/>
  <c r="FE93"/>
  <c r="FE94"/>
  <c r="FE95"/>
  <c r="FE96"/>
  <c r="FE97"/>
  <c r="FE98"/>
  <c r="FE99"/>
  <c r="FE100"/>
  <c r="FE101"/>
  <c r="FE102"/>
  <c r="FE103"/>
  <c r="FE104"/>
  <c r="FE105"/>
  <c r="FE106"/>
  <c r="FE107"/>
  <c r="FE108"/>
  <c r="FE109"/>
  <c r="FE110"/>
  <c r="FE111"/>
  <c r="FE112"/>
  <c r="FS13"/>
  <c r="FL13"/>
  <c r="FE13"/>
  <c r="AZ70" i="5"/>
  <c r="D37" i="10"/>
  <c r="D3"/>
  <c r="B210" i="5"/>
  <c r="B211"/>
  <c r="B212"/>
  <c r="B213"/>
  <c r="B214"/>
  <c r="B215"/>
  <c r="B216"/>
  <c r="B217"/>
  <c r="B218"/>
  <c r="B219"/>
  <c r="B220"/>
  <c r="B221"/>
  <c r="B222"/>
  <c r="B223"/>
  <c r="B224"/>
  <c r="B225"/>
  <c r="B226"/>
  <c r="B227"/>
  <c r="B228"/>
  <c r="B229"/>
  <c r="B230"/>
  <c r="B231"/>
  <c r="B232"/>
  <c r="B233"/>
  <c r="B234"/>
  <c r="B235"/>
  <c r="B236"/>
  <c r="B237"/>
  <c r="B238"/>
  <c r="B239"/>
  <c r="B240"/>
  <c r="B241"/>
  <c r="B242"/>
  <c r="B243"/>
  <c r="B244"/>
  <c r="B245"/>
  <c r="B246"/>
  <c r="B247"/>
  <c r="B248"/>
  <c r="B249"/>
  <c r="B250"/>
  <c r="B251"/>
  <c r="B252"/>
  <c r="B253"/>
  <c r="B254"/>
  <c r="B255"/>
  <c r="B256"/>
  <c r="B257"/>
  <c r="B258"/>
  <c r="B259"/>
  <c r="B260"/>
  <c r="B261"/>
  <c r="B262"/>
  <c r="B263"/>
  <c r="B264"/>
  <c r="B265"/>
  <c r="B266"/>
  <c r="B267"/>
  <c r="B268"/>
  <c r="B269"/>
  <c r="B270"/>
  <c r="B271"/>
  <c r="B272"/>
  <c r="B273"/>
  <c r="B274"/>
  <c r="B275"/>
  <c r="B276"/>
  <c r="B277"/>
  <c r="B278"/>
  <c r="B279"/>
  <c r="B280"/>
  <c r="B281"/>
  <c r="B282"/>
  <c r="B283"/>
  <c r="B284"/>
  <c r="B285"/>
  <c r="B286"/>
  <c r="B287"/>
  <c r="B288"/>
  <c r="B289"/>
  <c r="B290"/>
  <c r="B291"/>
  <c r="B292"/>
  <c r="B293"/>
  <c r="B294"/>
  <c r="B295"/>
  <c r="B296"/>
  <c r="B297"/>
  <c r="B298"/>
  <c r="B299"/>
  <c r="B300"/>
  <c r="B301"/>
  <c r="B302"/>
  <c r="B303"/>
  <c r="B304"/>
  <c r="B305"/>
  <c r="B306"/>
  <c r="B307"/>
  <c r="B308"/>
  <c r="F210"/>
  <c r="G210"/>
  <c r="H210"/>
  <c r="I210"/>
  <c r="J210"/>
  <c r="K210"/>
  <c r="L210"/>
  <c r="M210"/>
  <c r="N210"/>
  <c r="O210"/>
  <c r="P210"/>
  <c r="Q210"/>
  <c r="R210"/>
  <c r="S210"/>
  <c r="T210"/>
  <c r="U210"/>
  <c r="V210"/>
  <c r="W210"/>
  <c r="X210"/>
  <c r="Y210"/>
  <c r="Z210"/>
  <c r="AA210"/>
  <c r="AB210"/>
  <c r="AC210"/>
  <c r="AD210"/>
  <c r="AE210"/>
  <c r="AF210"/>
  <c r="AG210"/>
  <c r="AH210"/>
  <c r="AI210"/>
  <c r="AJ210"/>
  <c r="AK210"/>
  <c r="AL210"/>
  <c r="AM210"/>
  <c r="AN210"/>
  <c r="AO210"/>
  <c r="AP210"/>
  <c r="AQ210"/>
  <c r="AR210"/>
  <c r="AS210"/>
  <c r="AT210"/>
  <c r="AU210"/>
  <c r="AV210"/>
  <c r="AW210"/>
  <c r="AX210"/>
  <c r="AY210"/>
  <c r="AZ210"/>
  <c r="BA210"/>
  <c r="BB210"/>
  <c r="BC210"/>
  <c r="BD210"/>
  <c r="BE210"/>
  <c r="BF210"/>
  <c r="BG210"/>
  <c r="BH210"/>
  <c r="BI210"/>
  <c r="BJ210"/>
  <c r="BK210"/>
  <c r="BL210"/>
  <c r="BM210"/>
  <c r="BN210"/>
  <c r="BO210"/>
  <c r="BP210"/>
  <c r="BQ210"/>
  <c r="BR210"/>
  <c r="BS210"/>
  <c r="BT210"/>
  <c r="BU210"/>
  <c r="BV210"/>
  <c r="BW210"/>
  <c r="BX210"/>
  <c r="BY210"/>
  <c r="BZ210"/>
  <c r="CA210"/>
  <c r="CB210"/>
  <c r="CC210"/>
  <c r="CD210"/>
  <c r="CE210"/>
  <c r="CF210"/>
  <c r="CG210"/>
  <c r="CH210"/>
  <c r="CI210"/>
  <c r="CJ210"/>
  <c r="CK210"/>
  <c r="CL210"/>
  <c r="CM210"/>
  <c r="CN210"/>
  <c r="CO210"/>
  <c r="CP210"/>
  <c r="CQ210"/>
  <c r="CR210"/>
  <c r="CS210"/>
  <c r="CT210"/>
  <c r="CU210"/>
  <c r="CV210"/>
  <c r="CW210"/>
  <c r="CX210"/>
  <c r="CY210"/>
  <c r="CZ210"/>
  <c r="DA210"/>
  <c r="DB210"/>
  <c r="DC210"/>
  <c r="DD210"/>
  <c r="DE210"/>
  <c r="DF210"/>
  <c r="DG210"/>
  <c r="DH210"/>
  <c r="DI210"/>
  <c r="DJ210"/>
  <c r="DK210"/>
  <c r="DL210"/>
  <c r="DM210"/>
  <c r="DN210"/>
  <c r="DO210"/>
  <c r="DP210"/>
  <c r="DQ210"/>
  <c r="DR210"/>
  <c r="DS210"/>
  <c r="DT210"/>
  <c r="DU210"/>
  <c r="DV210"/>
  <c r="DY210"/>
  <c r="DZ210"/>
  <c r="EA210"/>
  <c r="EB210"/>
  <c r="EC210"/>
  <c r="ED210"/>
  <c r="EE210"/>
  <c r="EF210"/>
  <c r="EG210"/>
  <c r="EH210"/>
  <c r="EI210"/>
  <c r="EJ210"/>
  <c r="EK210"/>
  <c r="EL210"/>
  <c r="EM210"/>
  <c r="EN210"/>
  <c r="EO210"/>
  <c r="EP210"/>
  <c r="EQ210"/>
  <c r="ER210"/>
  <c r="ES210"/>
  <c r="ET210"/>
  <c r="EU210"/>
  <c r="EX210"/>
  <c r="EY210"/>
  <c r="EZ210"/>
  <c r="FA210"/>
  <c r="FB210"/>
  <c r="FC210"/>
  <c r="FD210"/>
  <c r="FE210"/>
  <c r="FG210"/>
  <c r="FH210"/>
  <c r="FI210"/>
  <c r="FJ210"/>
  <c r="FK210"/>
  <c r="FL210"/>
  <c r="FN210"/>
  <c r="FO210"/>
  <c r="FP210"/>
  <c r="FQ210"/>
  <c r="FR210"/>
  <c r="FS210"/>
  <c r="F211"/>
  <c r="G211"/>
  <c r="H211"/>
  <c r="I211"/>
  <c r="J211"/>
  <c r="K211"/>
  <c r="L211"/>
  <c r="M211"/>
  <c r="N211"/>
  <c r="O211"/>
  <c r="P211"/>
  <c r="Q211"/>
  <c r="R211"/>
  <c r="S211"/>
  <c r="T211"/>
  <c r="U211"/>
  <c r="V211"/>
  <c r="W211"/>
  <c r="X211"/>
  <c r="Y211"/>
  <c r="Z211"/>
  <c r="AA211"/>
  <c r="AB211"/>
  <c r="AC211"/>
  <c r="AD211"/>
  <c r="AE211"/>
  <c r="AF211"/>
  <c r="AG211"/>
  <c r="AH211"/>
  <c r="AI211"/>
  <c r="AJ211"/>
  <c r="AK211"/>
  <c r="AL211"/>
  <c r="AM211"/>
  <c r="AN211"/>
  <c r="AO211"/>
  <c r="AP211"/>
  <c r="AQ211"/>
  <c r="AR211"/>
  <c r="AS211"/>
  <c r="AT211"/>
  <c r="AU211"/>
  <c r="AV211"/>
  <c r="AW211"/>
  <c r="AX211"/>
  <c r="AY211"/>
  <c r="AZ211"/>
  <c r="BA211"/>
  <c r="BB211"/>
  <c r="BC211"/>
  <c r="BD211"/>
  <c r="BE211"/>
  <c r="BF211"/>
  <c r="BG211"/>
  <c r="BH211"/>
  <c r="BI211"/>
  <c r="BJ211"/>
  <c r="BK211"/>
  <c r="BL211"/>
  <c r="BM211"/>
  <c r="BN211"/>
  <c r="BO211"/>
  <c r="BP211"/>
  <c r="BQ211"/>
  <c r="BR211"/>
  <c r="BS211"/>
  <c r="BT211"/>
  <c r="BU211"/>
  <c r="BV211"/>
  <c r="BW211"/>
  <c r="BX211"/>
  <c r="BY211"/>
  <c r="BZ211"/>
  <c r="CA211"/>
  <c r="CB211"/>
  <c r="CC211"/>
  <c r="CD211"/>
  <c r="CE211"/>
  <c r="CF211"/>
  <c r="CG211"/>
  <c r="CH211"/>
  <c r="CI211"/>
  <c r="CJ211"/>
  <c r="CK211"/>
  <c r="CL211"/>
  <c r="CM211"/>
  <c r="CN211"/>
  <c r="CO211"/>
  <c r="CP211"/>
  <c r="CQ211"/>
  <c r="CR211"/>
  <c r="CS211"/>
  <c r="CT211"/>
  <c r="CU211"/>
  <c r="CV211"/>
  <c r="CW211"/>
  <c r="CX211"/>
  <c r="CY211"/>
  <c r="CZ211"/>
  <c r="DA211"/>
  <c r="DB211"/>
  <c r="DC211"/>
  <c r="DD211"/>
  <c r="DE211"/>
  <c r="DF211"/>
  <c r="DG211"/>
  <c r="DH211"/>
  <c r="DI211"/>
  <c r="DJ211"/>
  <c r="DK211"/>
  <c r="DL211"/>
  <c r="DM211"/>
  <c r="DN211"/>
  <c r="DO211"/>
  <c r="DP211"/>
  <c r="DQ211"/>
  <c r="DR211"/>
  <c r="DS211"/>
  <c r="DT211"/>
  <c r="DU211"/>
  <c r="DV211"/>
  <c r="DY211"/>
  <c r="DZ211"/>
  <c r="EA211"/>
  <c r="EB211"/>
  <c r="EC211"/>
  <c r="ED211"/>
  <c r="EE211"/>
  <c r="EF211"/>
  <c r="EG211"/>
  <c r="EH211"/>
  <c r="EI211"/>
  <c r="EJ211"/>
  <c r="EK211"/>
  <c r="EL211"/>
  <c r="EM211"/>
  <c r="EN211"/>
  <c r="EO211"/>
  <c r="EP211"/>
  <c r="EQ211"/>
  <c r="ER211"/>
  <c r="ES211"/>
  <c r="ET211"/>
  <c r="EU211"/>
  <c r="EX211"/>
  <c r="EY211"/>
  <c r="EZ211"/>
  <c r="FA211"/>
  <c r="FB211"/>
  <c r="FC211"/>
  <c r="FD211"/>
  <c r="FE211"/>
  <c r="FG211"/>
  <c r="FH211"/>
  <c r="FI211"/>
  <c r="FJ211"/>
  <c r="FK211"/>
  <c r="FL211"/>
  <c r="FN211"/>
  <c r="FO211"/>
  <c r="FP211"/>
  <c r="FQ211"/>
  <c r="FR211"/>
  <c r="FS211"/>
  <c r="F212"/>
  <c r="G212"/>
  <c r="H212"/>
  <c r="I212"/>
  <c r="J212"/>
  <c r="K212"/>
  <c r="L212"/>
  <c r="M212"/>
  <c r="N212"/>
  <c r="O212"/>
  <c r="P212"/>
  <c r="Q212"/>
  <c r="R212"/>
  <c r="S212"/>
  <c r="T212"/>
  <c r="U212"/>
  <c r="V212"/>
  <c r="W212"/>
  <c r="X212"/>
  <c r="Y212"/>
  <c r="Z212"/>
  <c r="AA212"/>
  <c r="AB212"/>
  <c r="AC212"/>
  <c r="AD212"/>
  <c r="AE212"/>
  <c r="AF212"/>
  <c r="AG212"/>
  <c r="AH212"/>
  <c r="AI212"/>
  <c r="AJ212"/>
  <c r="AK212"/>
  <c r="AL212"/>
  <c r="AM212"/>
  <c r="AN212"/>
  <c r="AO212"/>
  <c r="AP212"/>
  <c r="AQ212"/>
  <c r="AR212"/>
  <c r="AS212"/>
  <c r="AT212"/>
  <c r="AU212"/>
  <c r="AV212"/>
  <c r="AW212"/>
  <c r="AX212"/>
  <c r="AY212"/>
  <c r="AZ212"/>
  <c r="BA212"/>
  <c r="BB212"/>
  <c r="BC212"/>
  <c r="BD212"/>
  <c r="BE212"/>
  <c r="BF212"/>
  <c r="BG212"/>
  <c r="BH212"/>
  <c r="BI212"/>
  <c r="BJ212"/>
  <c r="BK212"/>
  <c r="BL212"/>
  <c r="BM212"/>
  <c r="BN212"/>
  <c r="BO212"/>
  <c r="BP212"/>
  <c r="BQ212"/>
  <c r="BR212"/>
  <c r="BS212"/>
  <c r="BT212"/>
  <c r="BU212"/>
  <c r="BV212"/>
  <c r="BW212"/>
  <c r="BX212"/>
  <c r="BY212"/>
  <c r="BZ212"/>
  <c r="CA212"/>
  <c r="CB212"/>
  <c r="CC212"/>
  <c r="CD212"/>
  <c r="CE212"/>
  <c r="CF212"/>
  <c r="CG212"/>
  <c r="CH212"/>
  <c r="CI212"/>
  <c r="CJ212"/>
  <c r="CK212"/>
  <c r="CL212"/>
  <c r="CM212"/>
  <c r="CN212"/>
  <c r="CO212"/>
  <c r="CP212"/>
  <c r="CQ212"/>
  <c r="CR212"/>
  <c r="CS212"/>
  <c r="CT212"/>
  <c r="CU212"/>
  <c r="CV212"/>
  <c r="CW212"/>
  <c r="CX212"/>
  <c r="CY212"/>
  <c r="CZ212"/>
  <c r="DA212"/>
  <c r="DB212"/>
  <c r="DC212"/>
  <c r="DD212"/>
  <c r="DE212"/>
  <c r="DF212"/>
  <c r="DG212"/>
  <c r="DH212"/>
  <c r="DI212"/>
  <c r="DJ212"/>
  <c r="DK212"/>
  <c r="DL212"/>
  <c r="DM212"/>
  <c r="DN212"/>
  <c r="DO212"/>
  <c r="DP212"/>
  <c r="DQ212"/>
  <c r="DR212"/>
  <c r="DS212"/>
  <c r="DT212"/>
  <c r="DU212"/>
  <c r="DV212"/>
  <c r="DY212"/>
  <c r="DZ212"/>
  <c r="EA212"/>
  <c r="EB212"/>
  <c r="EC212"/>
  <c r="ED212"/>
  <c r="EE212"/>
  <c r="EF212"/>
  <c r="EG212"/>
  <c r="EH212"/>
  <c r="EI212"/>
  <c r="EJ212"/>
  <c r="EK212"/>
  <c r="EL212"/>
  <c r="EM212"/>
  <c r="EN212"/>
  <c r="EO212"/>
  <c r="EP212"/>
  <c r="EQ212"/>
  <c r="ER212"/>
  <c r="ES212"/>
  <c r="ET212"/>
  <c r="EU212"/>
  <c r="EX212"/>
  <c r="EY212"/>
  <c r="EZ212"/>
  <c r="FA212"/>
  <c r="FB212"/>
  <c r="FC212"/>
  <c r="FD212"/>
  <c r="FE212"/>
  <c r="FG212"/>
  <c r="FH212"/>
  <c r="FI212"/>
  <c r="FJ212"/>
  <c r="FK212"/>
  <c r="FL212"/>
  <c r="FN212"/>
  <c r="FO212"/>
  <c r="FP212"/>
  <c r="FQ212"/>
  <c r="FR212"/>
  <c r="FS212"/>
  <c r="F213"/>
  <c r="G213"/>
  <c r="H213"/>
  <c r="I213"/>
  <c r="J213"/>
  <c r="K213"/>
  <c r="L213"/>
  <c r="M213"/>
  <c r="N213"/>
  <c r="O213"/>
  <c r="P213"/>
  <c r="Q213"/>
  <c r="R213"/>
  <c r="S213"/>
  <c r="T213"/>
  <c r="U213"/>
  <c r="V213"/>
  <c r="W213"/>
  <c r="X213"/>
  <c r="Y213"/>
  <c r="Z213"/>
  <c r="AA213"/>
  <c r="AB213"/>
  <c r="AC213"/>
  <c r="AD213"/>
  <c r="AE213"/>
  <c r="AF213"/>
  <c r="AG213"/>
  <c r="AH213"/>
  <c r="AI213"/>
  <c r="AJ213"/>
  <c r="AK213"/>
  <c r="AL213"/>
  <c r="AM213"/>
  <c r="AN213"/>
  <c r="AO213"/>
  <c r="AP213"/>
  <c r="AQ213"/>
  <c r="AR213"/>
  <c r="AS213"/>
  <c r="AT213"/>
  <c r="AU213"/>
  <c r="AV213"/>
  <c r="AW213"/>
  <c r="AX213"/>
  <c r="AY213"/>
  <c r="AZ213"/>
  <c r="BA213"/>
  <c r="BB213"/>
  <c r="BC213"/>
  <c r="BD213"/>
  <c r="BE213"/>
  <c r="BF213"/>
  <c r="BG213"/>
  <c r="BH213"/>
  <c r="BI213"/>
  <c r="BJ213"/>
  <c r="BK213"/>
  <c r="BL213"/>
  <c r="BM213"/>
  <c r="BN213"/>
  <c r="BO213"/>
  <c r="BP213"/>
  <c r="BQ213"/>
  <c r="BR213"/>
  <c r="BS213"/>
  <c r="BT213"/>
  <c r="BU213"/>
  <c r="BV213"/>
  <c r="BW213"/>
  <c r="BX213"/>
  <c r="BY213"/>
  <c r="BZ213"/>
  <c r="CA213"/>
  <c r="CB213"/>
  <c r="CC213"/>
  <c r="CD213"/>
  <c r="CE213"/>
  <c r="CF213"/>
  <c r="CG213"/>
  <c r="CH213"/>
  <c r="CI213"/>
  <c r="CJ213"/>
  <c r="CK213"/>
  <c r="CL213"/>
  <c r="CM213"/>
  <c r="CN213"/>
  <c r="CO213"/>
  <c r="CP213"/>
  <c r="CQ213"/>
  <c r="CR213"/>
  <c r="CS213"/>
  <c r="CT213"/>
  <c r="CU213"/>
  <c r="CV213"/>
  <c r="CW213"/>
  <c r="CX213"/>
  <c r="CY213"/>
  <c r="CZ213"/>
  <c r="DA213"/>
  <c r="DB213"/>
  <c r="DC213"/>
  <c r="DD213"/>
  <c r="DE213"/>
  <c r="DF213"/>
  <c r="DG213"/>
  <c r="DH213"/>
  <c r="DI213"/>
  <c r="DJ213"/>
  <c r="DK213"/>
  <c r="DL213"/>
  <c r="DM213"/>
  <c r="DN213"/>
  <c r="DO213"/>
  <c r="DP213"/>
  <c r="DQ213"/>
  <c r="DR213"/>
  <c r="DS213"/>
  <c r="DT213"/>
  <c r="DU213"/>
  <c r="DV213"/>
  <c r="DY213"/>
  <c r="DZ213"/>
  <c r="EA213"/>
  <c r="EB213"/>
  <c r="EC213"/>
  <c r="ED213"/>
  <c r="EE213"/>
  <c r="EF213"/>
  <c r="EG213"/>
  <c r="EH213"/>
  <c r="EI213"/>
  <c r="EJ213"/>
  <c r="EK213"/>
  <c r="EL213"/>
  <c r="EM213"/>
  <c r="EN213"/>
  <c r="EO213"/>
  <c r="EP213"/>
  <c r="EQ213"/>
  <c r="ER213"/>
  <c r="ES213"/>
  <c r="ET213"/>
  <c r="EU213"/>
  <c r="EX213"/>
  <c r="EY213"/>
  <c r="EZ213"/>
  <c r="FA213"/>
  <c r="FB213"/>
  <c r="FC213"/>
  <c r="FD213"/>
  <c r="FE213"/>
  <c r="FG213"/>
  <c r="FH213"/>
  <c r="FI213"/>
  <c r="FJ213"/>
  <c r="FK213"/>
  <c r="FL213"/>
  <c r="FN213"/>
  <c r="FO213"/>
  <c r="FP213"/>
  <c r="FQ213"/>
  <c r="FR213"/>
  <c r="FS213"/>
  <c r="F214"/>
  <c r="G214"/>
  <c r="H214"/>
  <c r="I214"/>
  <c r="J214"/>
  <c r="K214"/>
  <c r="L214"/>
  <c r="M214"/>
  <c r="N214"/>
  <c r="O214"/>
  <c r="P214"/>
  <c r="Q214"/>
  <c r="R214"/>
  <c r="S214"/>
  <c r="T214"/>
  <c r="U214"/>
  <c r="V214"/>
  <c r="W214"/>
  <c r="X214"/>
  <c r="Y214"/>
  <c r="Z214"/>
  <c r="AA214"/>
  <c r="AB214"/>
  <c r="AC214"/>
  <c r="AD214"/>
  <c r="AE214"/>
  <c r="AF214"/>
  <c r="AG214"/>
  <c r="AH214"/>
  <c r="AI214"/>
  <c r="AJ214"/>
  <c r="AK214"/>
  <c r="AL214"/>
  <c r="AM214"/>
  <c r="AN214"/>
  <c r="AO214"/>
  <c r="AP214"/>
  <c r="AQ214"/>
  <c r="AR214"/>
  <c r="AS214"/>
  <c r="AT214"/>
  <c r="AU214"/>
  <c r="AV214"/>
  <c r="AW214"/>
  <c r="AX214"/>
  <c r="AY214"/>
  <c r="AZ214"/>
  <c r="BA214"/>
  <c r="BB214"/>
  <c r="BC214"/>
  <c r="BD214"/>
  <c r="BE214"/>
  <c r="BF214"/>
  <c r="BG214"/>
  <c r="BH214"/>
  <c r="BI214"/>
  <c r="BJ214"/>
  <c r="BK214"/>
  <c r="BL214"/>
  <c r="BM214"/>
  <c r="BN214"/>
  <c r="BO214"/>
  <c r="BP214"/>
  <c r="BQ214"/>
  <c r="BR214"/>
  <c r="BS214"/>
  <c r="BT214"/>
  <c r="BU214"/>
  <c r="BV214"/>
  <c r="BW214"/>
  <c r="BX214"/>
  <c r="BY214"/>
  <c r="BZ214"/>
  <c r="CA214"/>
  <c r="CB214"/>
  <c r="CC214"/>
  <c r="CD214"/>
  <c r="CE214"/>
  <c r="CF214"/>
  <c r="CG214"/>
  <c r="CH214"/>
  <c r="CI214"/>
  <c r="CJ214"/>
  <c r="CK214"/>
  <c r="CL214"/>
  <c r="CM214"/>
  <c r="CN214"/>
  <c r="CO214"/>
  <c r="CP214"/>
  <c r="CQ214"/>
  <c r="CR214"/>
  <c r="CS214"/>
  <c r="CT214"/>
  <c r="CU214"/>
  <c r="CV214"/>
  <c r="CW214"/>
  <c r="CX214"/>
  <c r="CY214"/>
  <c r="CZ214"/>
  <c r="DA214"/>
  <c r="DB214"/>
  <c r="DC214"/>
  <c r="DD214"/>
  <c r="DE214"/>
  <c r="DF214"/>
  <c r="DG214"/>
  <c r="DH214"/>
  <c r="DI214"/>
  <c r="DJ214"/>
  <c r="DK214"/>
  <c r="DL214"/>
  <c r="DM214"/>
  <c r="DN214"/>
  <c r="DO214"/>
  <c r="DP214"/>
  <c r="DQ214"/>
  <c r="DR214"/>
  <c r="DS214"/>
  <c r="DT214"/>
  <c r="DU214"/>
  <c r="DV214"/>
  <c r="DY214"/>
  <c r="DZ214"/>
  <c r="EA214"/>
  <c r="EB214"/>
  <c r="EC214"/>
  <c r="ED214"/>
  <c r="EE214"/>
  <c r="EF214"/>
  <c r="EG214"/>
  <c r="EH214"/>
  <c r="EI214"/>
  <c r="EJ214"/>
  <c r="EK214"/>
  <c r="EL214"/>
  <c r="EM214"/>
  <c r="EN214"/>
  <c r="EO214"/>
  <c r="EP214"/>
  <c r="EQ214"/>
  <c r="ER214"/>
  <c r="ES214"/>
  <c r="ET214"/>
  <c r="EU214"/>
  <c r="EX214"/>
  <c r="EY214"/>
  <c r="EZ214"/>
  <c r="FA214"/>
  <c r="FB214"/>
  <c r="FC214"/>
  <c r="FD214"/>
  <c r="FE214"/>
  <c r="FG214"/>
  <c r="FH214"/>
  <c r="FI214"/>
  <c r="FJ214"/>
  <c r="FK214"/>
  <c r="FL214"/>
  <c r="FN214"/>
  <c r="FO214"/>
  <c r="FP214"/>
  <c r="FQ214"/>
  <c r="FR214"/>
  <c r="FS214"/>
  <c r="F215"/>
  <c r="G215"/>
  <c r="H215"/>
  <c r="I215"/>
  <c r="J215"/>
  <c r="K215"/>
  <c r="L215"/>
  <c r="M215"/>
  <c r="N215"/>
  <c r="O215"/>
  <c r="P215"/>
  <c r="Q215"/>
  <c r="R215"/>
  <c r="S215"/>
  <c r="T215"/>
  <c r="U215"/>
  <c r="V215"/>
  <c r="W215"/>
  <c r="X215"/>
  <c r="Y215"/>
  <c r="Z215"/>
  <c r="AA215"/>
  <c r="AB215"/>
  <c r="AC215"/>
  <c r="AD215"/>
  <c r="AE215"/>
  <c r="AF215"/>
  <c r="AG215"/>
  <c r="AH215"/>
  <c r="AI215"/>
  <c r="AJ215"/>
  <c r="AK215"/>
  <c r="AL215"/>
  <c r="AM215"/>
  <c r="AN215"/>
  <c r="AO215"/>
  <c r="AP215"/>
  <c r="AQ215"/>
  <c r="AR215"/>
  <c r="AS215"/>
  <c r="AT215"/>
  <c r="AU215"/>
  <c r="AV215"/>
  <c r="AW215"/>
  <c r="AX215"/>
  <c r="AY215"/>
  <c r="AZ215"/>
  <c r="BA215"/>
  <c r="BB215"/>
  <c r="BC215"/>
  <c r="BD215"/>
  <c r="BE215"/>
  <c r="BF215"/>
  <c r="BG215"/>
  <c r="BH215"/>
  <c r="BI215"/>
  <c r="BJ215"/>
  <c r="BK215"/>
  <c r="BL215"/>
  <c r="BM215"/>
  <c r="BN215"/>
  <c r="BO215"/>
  <c r="BP215"/>
  <c r="BQ215"/>
  <c r="BR215"/>
  <c r="BS215"/>
  <c r="BT215"/>
  <c r="BU215"/>
  <c r="BV215"/>
  <c r="BW215"/>
  <c r="BX215"/>
  <c r="BY215"/>
  <c r="BZ215"/>
  <c r="CA215"/>
  <c r="CB215"/>
  <c r="CC215"/>
  <c r="CD215"/>
  <c r="CE215"/>
  <c r="CF215"/>
  <c r="CG215"/>
  <c r="CH215"/>
  <c r="CI215"/>
  <c r="CJ215"/>
  <c r="CK215"/>
  <c r="CL215"/>
  <c r="CM215"/>
  <c r="CN215"/>
  <c r="CO215"/>
  <c r="CP215"/>
  <c r="CQ215"/>
  <c r="CR215"/>
  <c r="CS215"/>
  <c r="CT215"/>
  <c r="CU215"/>
  <c r="CV215"/>
  <c r="CW215"/>
  <c r="CZ215"/>
  <c r="DA215"/>
  <c r="DB215"/>
  <c r="DC215"/>
  <c r="DD215"/>
  <c r="DE215"/>
  <c r="DF215"/>
  <c r="DG215"/>
  <c r="DH215"/>
  <c r="DI215"/>
  <c r="DJ215"/>
  <c r="DK215"/>
  <c r="DL215"/>
  <c r="DM215"/>
  <c r="DN215"/>
  <c r="DO215"/>
  <c r="DP215"/>
  <c r="DQ215"/>
  <c r="DR215"/>
  <c r="DS215"/>
  <c r="DT215"/>
  <c r="DU215"/>
  <c r="DV215"/>
  <c r="DY215"/>
  <c r="DZ215"/>
  <c r="EA215"/>
  <c r="EB215"/>
  <c r="EC215"/>
  <c r="ED215"/>
  <c r="EE215"/>
  <c r="EF215"/>
  <c r="EG215"/>
  <c r="EH215"/>
  <c r="EI215"/>
  <c r="EJ215"/>
  <c r="EK215"/>
  <c r="EL215"/>
  <c r="EM215"/>
  <c r="EN215"/>
  <c r="EO215"/>
  <c r="EP215"/>
  <c r="EQ215"/>
  <c r="ER215"/>
  <c r="ES215"/>
  <c r="ET215"/>
  <c r="EU215"/>
  <c r="EX215"/>
  <c r="EY215"/>
  <c r="EZ215"/>
  <c r="FA215"/>
  <c r="FB215"/>
  <c r="FC215"/>
  <c r="FD215"/>
  <c r="FE215"/>
  <c r="FG215"/>
  <c r="FH215"/>
  <c r="FI215"/>
  <c r="FJ215"/>
  <c r="FK215"/>
  <c r="FL215"/>
  <c r="FN215"/>
  <c r="FO215"/>
  <c r="FP215"/>
  <c r="FQ215"/>
  <c r="FR215"/>
  <c r="FS215"/>
  <c r="F216"/>
  <c r="G216"/>
  <c r="H216"/>
  <c r="I216"/>
  <c r="J216"/>
  <c r="K216"/>
  <c r="L216"/>
  <c r="M216"/>
  <c r="N216"/>
  <c r="O216"/>
  <c r="P216"/>
  <c r="Q216"/>
  <c r="R216"/>
  <c r="S216"/>
  <c r="T216"/>
  <c r="U216"/>
  <c r="V216"/>
  <c r="W216"/>
  <c r="X216"/>
  <c r="Y216"/>
  <c r="Z216"/>
  <c r="AA216"/>
  <c r="AB216"/>
  <c r="AC216"/>
  <c r="AD216"/>
  <c r="AE216"/>
  <c r="AF216"/>
  <c r="AG216"/>
  <c r="AH216"/>
  <c r="AI216"/>
  <c r="AJ216"/>
  <c r="AK216"/>
  <c r="AL216"/>
  <c r="AM216"/>
  <c r="AN216"/>
  <c r="AO216"/>
  <c r="AP216"/>
  <c r="AQ216"/>
  <c r="AR216"/>
  <c r="AS216"/>
  <c r="AT216"/>
  <c r="AU216"/>
  <c r="AV216"/>
  <c r="AW216"/>
  <c r="AX216"/>
  <c r="AY216"/>
  <c r="AZ216"/>
  <c r="BA216"/>
  <c r="BB216"/>
  <c r="BC216"/>
  <c r="BD216"/>
  <c r="BE216"/>
  <c r="BF216"/>
  <c r="BG216"/>
  <c r="BH216"/>
  <c r="BI216"/>
  <c r="BJ216"/>
  <c r="BK216"/>
  <c r="BL216"/>
  <c r="BM216"/>
  <c r="BN216"/>
  <c r="BO216"/>
  <c r="BP216"/>
  <c r="BQ216"/>
  <c r="BR216"/>
  <c r="BS216"/>
  <c r="BT216"/>
  <c r="BU216"/>
  <c r="BV216"/>
  <c r="BW216"/>
  <c r="BX216"/>
  <c r="BY216"/>
  <c r="BZ216"/>
  <c r="CA216"/>
  <c r="CB216"/>
  <c r="CC216"/>
  <c r="CD216"/>
  <c r="CE216"/>
  <c r="CF216"/>
  <c r="CG216"/>
  <c r="CH216"/>
  <c r="CI216"/>
  <c r="CJ216"/>
  <c r="CK216"/>
  <c r="CL216"/>
  <c r="CM216"/>
  <c r="CN216"/>
  <c r="CO216"/>
  <c r="CP216"/>
  <c r="CQ216"/>
  <c r="CR216"/>
  <c r="CS216"/>
  <c r="CT216"/>
  <c r="CU216"/>
  <c r="CV216"/>
  <c r="CW216"/>
  <c r="CZ216"/>
  <c r="DA216"/>
  <c r="DB216"/>
  <c r="DC216"/>
  <c r="DD216"/>
  <c r="DE216"/>
  <c r="DF216"/>
  <c r="DG216"/>
  <c r="DH216"/>
  <c r="DI216"/>
  <c r="DJ216"/>
  <c r="DK216"/>
  <c r="DL216"/>
  <c r="DM216"/>
  <c r="DN216"/>
  <c r="DO216"/>
  <c r="DP216"/>
  <c r="DQ216"/>
  <c r="DR216"/>
  <c r="DS216"/>
  <c r="DT216"/>
  <c r="DU216"/>
  <c r="DV216"/>
  <c r="DY216"/>
  <c r="DZ216"/>
  <c r="EA216"/>
  <c r="EB216"/>
  <c r="EC216"/>
  <c r="ED216"/>
  <c r="EE216"/>
  <c r="EF216"/>
  <c r="EG216"/>
  <c r="EH216"/>
  <c r="EI216"/>
  <c r="EJ216"/>
  <c r="EK216"/>
  <c r="EL216"/>
  <c r="EM216"/>
  <c r="EN216"/>
  <c r="EO216"/>
  <c r="EP216"/>
  <c r="EQ216"/>
  <c r="ER216"/>
  <c r="ES216"/>
  <c r="ET216"/>
  <c r="EU216"/>
  <c r="EX216"/>
  <c r="EY216"/>
  <c r="EZ216"/>
  <c r="FA216"/>
  <c r="FB216"/>
  <c r="FC216"/>
  <c r="FD216"/>
  <c r="FE216"/>
  <c r="FG216"/>
  <c r="FH216"/>
  <c r="FI216"/>
  <c r="FJ216"/>
  <c r="FK216"/>
  <c r="FL216"/>
  <c r="FN216"/>
  <c r="FO216"/>
  <c r="FP216"/>
  <c r="FQ216"/>
  <c r="FR216"/>
  <c r="FS216"/>
  <c r="F217"/>
  <c r="G217"/>
  <c r="H217"/>
  <c r="I217"/>
  <c r="J217"/>
  <c r="K217"/>
  <c r="L217"/>
  <c r="M217"/>
  <c r="N217"/>
  <c r="O217"/>
  <c r="P217"/>
  <c r="Q217"/>
  <c r="R217"/>
  <c r="S217"/>
  <c r="T217"/>
  <c r="U217"/>
  <c r="V217"/>
  <c r="W217"/>
  <c r="X217"/>
  <c r="Y217"/>
  <c r="Z217"/>
  <c r="AA217"/>
  <c r="AB217"/>
  <c r="AC217"/>
  <c r="AD217"/>
  <c r="AE217"/>
  <c r="AF217"/>
  <c r="AG217"/>
  <c r="AH217"/>
  <c r="AI217"/>
  <c r="AJ217"/>
  <c r="AK217"/>
  <c r="AL217"/>
  <c r="AM217"/>
  <c r="AN217"/>
  <c r="AO217"/>
  <c r="AP217"/>
  <c r="AQ217"/>
  <c r="AR217"/>
  <c r="AS217"/>
  <c r="AT217"/>
  <c r="AU217"/>
  <c r="AV217"/>
  <c r="AW217"/>
  <c r="AX217"/>
  <c r="AY217"/>
  <c r="AZ217"/>
  <c r="BA217"/>
  <c r="BB217"/>
  <c r="BC217"/>
  <c r="BD217"/>
  <c r="BE217"/>
  <c r="BF217"/>
  <c r="BG217"/>
  <c r="BH217"/>
  <c r="BI217"/>
  <c r="BJ217"/>
  <c r="BK217"/>
  <c r="BL217"/>
  <c r="BM217"/>
  <c r="BN217"/>
  <c r="BO217"/>
  <c r="BP217"/>
  <c r="BQ217"/>
  <c r="BR217"/>
  <c r="BS217"/>
  <c r="BT217"/>
  <c r="BU217"/>
  <c r="BV217"/>
  <c r="BW217"/>
  <c r="BX217"/>
  <c r="BY217"/>
  <c r="BZ217"/>
  <c r="CA217"/>
  <c r="CB217"/>
  <c r="CC217"/>
  <c r="CD217"/>
  <c r="CE217"/>
  <c r="CF217"/>
  <c r="CG217"/>
  <c r="CH217"/>
  <c r="CI217"/>
  <c r="CJ217"/>
  <c r="CK217"/>
  <c r="CL217"/>
  <c r="CM217"/>
  <c r="CN217"/>
  <c r="CO217"/>
  <c r="CP217"/>
  <c r="CQ217"/>
  <c r="CR217"/>
  <c r="CS217"/>
  <c r="CT217"/>
  <c r="CU217"/>
  <c r="CV217"/>
  <c r="CW217"/>
  <c r="CZ217"/>
  <c r="DA217"/>
  <c r="DB217"/>
  <c r="DC217"/>
  <c r="DD217"/>
  <c r="DE217"/>
  <c r="DF217"/>
  <c r="DG217"/>
  <c r="DH217"/>
  <c r="DI217"/>
  <c r="DJ217"/>
  <c r="DK217"/>
  <c r="DL217"/>
  <c r="DM217"/>
  <c r="DN217"/>
  <c r="DO217"/>
  <c r="DP217"/>
  <c r="DQ217"/>
  <c r="DR217"/>
  <c r="DS217"/>
  <c r="DT217"/>
  <c r="DU217"/>
  <c r="DV217"/>
  <c r="DY217"/>
  <c r="DZ217"/>
  <c r="EA217"/>
  <c r="EB217"/>
  <c r="EC217"/>
  <c r="ED217"/>
  <c r="EE217"/>
  <c r="EF217"/>
  <c r="EG217"/>
  <c r="EH217"/>
  <c r="EI217"/>
  <c r="EJ217"/>
  <c r="EK217"/>
  <c r="EL217"/>
  <c r="EM217"/>
  <c r="EN217"/>
  <c r="EO217"/>
  <c r="EP217"/>
  <c r="EQ217"/>
  <c r="ER217"/>
  <c r="ES217"/>
  <c r="ET217"/>
  <c r="EU217"/>
  <c r="EX217"/>
  <c r="EY217"/>
  <c r="EZ217"/>
  <c r="FA217"/>
  <c r="FB217"/>
  <c r="FC217"/>
  <c r="FD217"/>
  <c r="FE217"/>
  <c r="FG217"/>
  <c r="FH217"/>
  <c r="FI217"/>
  <c r="FJ217"/>
  <c r="FK217"/>
  <c r="FL217"/>
  <c r="FN217"/>
  <c r="FO217"/>
  <c r="FP217"/>
  <c r="FQ217"/>
  <c r="FR217"/>
  <c r="FS217"/>
  <c r="F218"/>
  <c r="G218"/>
  <c r="H218"/>
  <c r="I218"/>
  <c r="J218"/>
  <c r="K218"/>
  <c r="L218"/>
  <c r="M218"/>
  <c r="N218"/>
  <c r="O218"/>
  <c r="P218"/>
  <c r="Q218"/>
  <c r="R218"/>
  <c r="S218"/>
  <c r="T218"/>
  <c r="U218"/>
  <c r="V218"/>
  <c r="W218"/>
  <c r="X218"/>
  <c r="Y218"/>
  <c r="Z218"/>
  <c r="AA218"/>
  <c r="AB218"/>
  <c r="AC218"/>
  <c r="AD218"/>
  <c r="AE218"/>
  <c r="AF218"/>
  <c r="AG218"/>
  <c r="AH218"/>
  <c r="AI218"/>
  <c r="AJ218"/>
  <c r="AK218"/>
  <c r="AL218"/>
  <c r="AM218"/>
  <c r="AN218"/>
  <c r="AO218"/>
  <c r="AP218"/>
  <c r="AQ218"/>
  <c r="AR218"/>
  <c r="AS218"/>
  <c r="AT218"/>
  <c r="AU218"/>
  <c r="AV218"/>
  <c r="AW218"/>
  <c r="AX218"/>
  <c r="AY218"/>
  <c r="AZ218"/>
  <c r="BA218"/>
  <c r="BB218"/>
  <c r="BC218"/>
  <c r="BD218"/>
  <c r="BE218"/>
  <c r="BF218"/>
  <c r="BG218"/>
  <c r="BH218"/>
  <c r="BI218"/>
  <c r="BJ218"/>
  <c r="BK218"/>
  <c r="BL218"/>
  <c r="BM218"/>
  <c r="BN218"/>
  <c r="BO218"/>
  <c r="BP218"/>
  <c r="BQ218"/>
  <c r="BR218"/>
  <c r="BS218"/>
  <c r="BT218"/>
  <c r="BU218"/>
  <c r="BV218"/>
  <c r="BW218"/>
  <c r="BX218"/>
  <c r="BY218"/>
  <c r="BZ218"/>
  <c r="CA218"/>
  <c r="CB218"/>
  <c r="CC218"/>
  <c r="CD218"/>
  <c r="CE218"/>
  <c r="CF218"/>
  <c r="CG218"/>
  <c r="CH218"/>
  <c r="CI218"/>
  <c r="CJ218"/>
  <c r="CK218"/>
  <c r="CL218"/>
  <c r="CM218"/>
  <c r="CN218"/>
  <c r="CO218"/>
  <c r="CP218"/>
  <c r="CQ218"/>
  <c r="CR218"/>
  <c r="CS218"/>
  <c r="CT218"/>
  <c r="CU218"/>
  <c r="CV218"/>
  <c r="CW218"/>
  <c r="CZ218"/>
  <c r="DA218"/>
  <c r="DB218"/>
  <c r="DC218"/>
  <c r="DD218"/>
  <c r="DE218"/>
  <c r="DF218"/>
  <c r="DG218"/>
  <c r="DH218"/>
  <c r="DI218"/>
  <c r="DJ218"/>
  <c r="DK218"/>
  <c r="DL218"/>
  <c r="DM218"/>
  <c r="DN218"/>
  <c r="DO218"/>
  <c r="DP218"/>
  <c r="DQ218"/>
  <c r="DR218"/>
  <c r="DS218"/>
  <c r="DT218"/>
  <c r="DU218"/>
  <c r="DV218"/>
  <c r="DY218"/>
  <c r="DZ218"/>
  <c r="EA218"/>
  <c r="EB218"/>
  <c r="EC218"/>
  <c r="ED218"/>
  <c r="EE218"/>
  <c r="EF218"/>
  <c r="EG218"/>
  <c r="EH218"/>
  <c r="EI218"/>
  <c r="EJ218"/>
  <c r="EK218"/>
  <c r="EL218"/>
  <c r="EM218"/>
  <c r="EN218"/>
  <c r="EO218"/>
  <c r="EP218"/>
  <c r="EQ218"/>
  <c r="ER218"/>
  <c r="ES218"/>
  <c r="ET218"/>
  <c r="EU218"/>
  <c r="EX218"/>
  <c r="EY218"/>
  <c r="EZ218"/>
  <c r="FA218"/>
  <c r="FB218"/>
  <c r="FC218"/>
  <c r="FD218"/>
  <c r="FE218"/>
  <c r="FG218"/>
  <c r="FH218"/>
  <c r="FI218"/>
  <c r="FJ218"/>
  <c r="FK218"/>
  <c r="FL218"/>
  <c r="FN218"/>
  <c r="FO218"/>
  <c r="FP218"/>
  <c r="FQ218"/>
  <c r="FR218"/>
  <c r="FS218"/>
  <c r="F219"/>
  <c r="G219"/>
  <c r="H219"/>
  <c r="I219"/>
  <c r="J219"/>
  <c r="K219"/>
  <c r="L219"/>
  <c r="M219"/>
  <c r="N219"/>
  <c r="O219"/>
  <c r="P219"/>
  <c r="Q219"/>
  <c r="R219"/>
  <c r="S219"/>
  <c r="T219"/>
  <c r="U219"/>
  <c r="V219"/>
  <c r="W219"/>
  <c r="X219"/>
  <c r="Y219"/>
  <c r="Z219"/>
  <c r="AA219"/>
  <c r="AB219"/>
  <c r="AC219"/>
  <c r="AD219"/>
  <c r="AE219"/>
  <c r="AF219"/>
  <c r="AG219"/>
  <c r="AH219"/>
  <c r="AI219"/>
  <c r="AJ219"/>
  <c r="AK219"/>
  <c r="AL219"/>
  <c r="AM219"/>
  <c r="AN219"/>
  <c r="AO219"/>
  <c r="AP219"/>
  <c r="AQ219"/>
  <c r="AR219"/>
  <c r="AS219"/>
  <c r="AT219"/>
  <c r="AU219"/>
  <c r="AV219"/>
  <c r="AW219"/>
  <c r="AX219"/>
  <c r="AY219"/>
  <c r="AZ219"/>
  <c r="BA219"/>
  <c r="BB219"/>
  <c r="BC219"/>
  <c r="BD219"/>
  <c r="BE219"/>
  <c r="BF219"/>
  <c r="BG219"/>
  <c r="BH219"/>
  <c r="BI219"/>
  <c r="BJ219"/>
  <c r="BK219"/>
  <c r="BL219"/>
  <c r="BM219"/>
  <c r="BN219"/>
  <c r="BO219"/>
  <c r="BP219"/>
  <c r="BQ219"/>
  <c r="BR219"/>
  <c r="BS219"/>
  <c r="BT219"/>
  <c r="BU219"/>
  <c r="BV219"/>
  <c r="BW219"/>
  <c r="BX219"/>
  <c r="BY219"/>
  <c r="BZ219"/>
  <c r="CA219"/>
  <c r="CB219"/>
  <c r="CC219"/>
  <c r="CD219"/>
  <c r="CE219"/>
  <c r="CF219"/>
  <c r="CG219"/>
  <c r="CH219"/>
  <c r="CI219"/>
  <c r="CJ219"/>
  <c r="CK219"/>
  <c r="CL219"/>
  <c r="CM219"/>
  <c r="CN219"/>
  <c r="CO219"/>
  <c r="CP219"/>
  <c r="CQ219"/>
  <c r="CR219"/>
  <c r="CS219"/>
  <c r="CT219"/>
  <c r="CU219"/>
  <c r="CV219"/>
  <c r="CW219"/>
  <c r="CZ219"/>
  <c r="DA219"/>
  <c r="DB219"/>
  <c r="DC219"/>
  <c r="DD219"/>
  <c r="DE219"/>
  <c r="DF219"/>
  <c r="DG219"/>
  <c r="DH219"/>
  <c r="DI219"/>
  <c r="DJ219"/>
  <c r="DK219"/>
  <c r="DL219"/>
  <c r="DM219"/>
  <c r="DN219"/>
  <c r="DO219"/>
  <c r="DP219"/>
  <c r="DQ219"/>
  <c r="DR219"/>
  <c r="DS219"/>
  <c r="DT219"/>
  <c r="DU219"/>
  <c r="DV219"/>
  <c r="DY219"/>
  <c r="DZ219"/>
  <c r="EA219"/>
  <c r="EB219"/>
  <c r="EC219"/>
  <c r="ED219"/>
  <c r="EE219"/>
  <c r="EF219"/>
  <c r="EG219"/>
  <c r="EH219"/>
  <c r="EI219"/>
  <c r="EJ219"/>
  <c r="EK219"/>
  <c r="EL219"/>
  <c r="EM219"/>
  <c r="EN219"/>
  <c r="EO219"/>
  <c r="EP219"/>
  <c r="EQ219"/>
  <c r="ER219"/>
  <c r="ES219"/>
  <c r="ET219"/>
  <c r="EU219"/>
  <c r="EX219"/>
  <c r="EY219"/>
  <c r="EZ219"/>
  <c r="FA219"/>
  <c r="FB219"/>
  <c r="FC219"/>
  <c r="FD219"/>
  <c r="FE219"/>
  <c r="FG219"/>
  <c r="FH219"/>
  <c r="FI219"/>
  <c r="FJ219"/>
  <c r="FK219"/>
  <c r="FL219"/>
  <c r="FN219"/>
  <c r="FO219"/>
  <c r="FP219"/>
  <c r="FQ219"/>
  <c r="FR219"/>
  <c r="FS219"/>
  <c r="F220"/>
  <c r="G220"/>
  <c r="H220"/>
  <c r="I220"/>
  <c r="J220"/>
  <c r="K220"/>
  <c r="L220"/>
  <c r="M220"/>
  <c r="N220"/>
  <c r="O220"/>
  <c r="P220"/>
  <c r="Q220"/>
  <c r="R220"/>
  <c r="S220"/>
  <c r="T220"/>
  <c r="U220"/>
  <c r="V220"/>
  <c r="W220"/>
  <c r="X220"/>
  <c r="Y220"/>
  <c r="Z220"/>
  <c r="AA220"/>
  <c r="AB220"/>
  <c r="AC220"/>
  <c r="AD220"/>
  <c r="AE220"/>
  <c r="AF220"/>
  <c r="AG220"/>
  <c r="AH220"/>
  <c r="AI220"/>
  <c r="AJ220"/>
  <c r="AK220"/>
  <c r="AL220"/>
  <c r="AM220"/>
  <c r="AN220"/>
  <c r="AO220"/>
  <c r="AP220"/>
  <c r="AQ220"/>
  <c r="AR220"/>
  <c r="AS220"/>
  <c r="AT220"/>
  <c r="AU220"/>
  <c r="AV220"/>
  <c r="AW220"/>
  <c r="AX220"/>
  <c r="AY220"/>
  <c r="AZ220"/>
  <c r="BA220"/>
  <c r="BB220"/>
  <c r="BC220"/>
  <c r="BD220"/>
  <c r="BE220"/>
  <c r="BF220"/>
  <c r="BG220"/>
  <c r="BH220"/>
  <c r="BI220"/>
  <c r="BJ220"/>
  <c r="BK220"/>
  <c r="BL220"/>
  <c r="BM220"/>
  <c r="BN220"/>
  <c r="BO220"/>
  <c r="BP220"/>
  <c r="BQ220"/>
  <c r="BR220"/>
  <c r="BS220"/>
  <c r="BT220"/>
  <c r="BU220"/>
  <c r="BV220"/>
  <c r="BW220"/>
  <c r="BX220"/>
  <c r="BY220"/>
  <c r="BZ220"/>
  <c r="CA220"/>
  <c r="CB220"/>
  <c r="CC220"/>
  <c r="CD220"/>
  <c r="CE220"/>
  <c r="CF220"/>
  <c r="CG220"/>
  <c r="CH220"/>
  <c r="CI220"/>
  <c r="CJ220"/>
  <c r="CK220"/>
  <c r="CL220"/>
  <c r="CM220"/>
  <c r="CN220"/>
  <c r="CO220"/>
  <c r="CP220"/>
  <c r="CQ220"/>
  <c r="CR220"/>
  <c r="CS220"/>
  <c r="CT220"/>
  <c r="CU220"/>
  <c r="CV220"/>
  <c r="CW220"/>
  <c r="CZ220"/>
  <c r="DA220"/>
  <c r="DB220"/>
  <c r="DC220"/>
  <c r="DD220"/>
  <c r="DE220"/>
  <c r="DF220"/>
  <c r="DG220"/>
  <c r="DH220"/>
  <c r="DI220"/>
  <c r="DJ220"/>
  <c r="DK220"/>
  <c r="DL220"/>
  <c r="DM220"/>
  <c r="DN220"/>
  <c r="DO220"/>
  <c r="DP220"/>
  <c r="DQ220"/>
  <c r="DR220"/>
  <c r="DS220"/>
  <c r="DT220"/>
  <c r="DU220"/>
  <c r="DV220"/>
  <c r="DY220"/>
  <c r="DZ220"/>
  <c r="EA220"/>
  <c r="EB220"/>
  <c r="EC220"/>
  <c r="ED220"/>
  <c r="EE220"/>
  <c r="EF220"/>
  <c r="EG220"/>
  <c r="EH220"/>
  <c r="EI220"/>
  <c r="EJ220"/>
  <c r="EK220"/>
  <c r="EL220"/>
  <c r="EM220"/>
  <c r="EN220"/>
  <c r="EO220"/>
  <c r="EP220"/>
  <c r="EQ220"/>
  <c r="ER220"/>
  <c r="ES220"/>
  <c r="ET220"/>
  <c r="EU220"/>
  <c r="EX220"/>
  <c r="EY220"/>
  <c r="EZ220"/>
  <c r="FA220"/>
  <c r="FB220"/>
  <c r="FC220"/>
  <c r="FD220"/>
  <c r="FE220"/>
  <c r="FG220"/>
  <c r="FH220"/>
  <c r="FI220"/>
  <c r="FJ220"/>
  <c r="FK220"/>
  <c r="FL220"/>
  <c r="FN220"/>
  <c r="FO220"/>
  <c r="FP220"/>
  <c r="FQ220"/>
  <c r="FR220"/>
  <c r="FS220"/>
  <c r="F221"/>
  <c r="G221"/>
  <c r="H221"/>
  <c r="I221"/>
  <c r="J221"/>
  <c r="K221"/>
  <c r="L221"/>
  <c r="M221"/>
  <c r="N221"/>
  <c r="O221"/>
  <c r="P221"/>
  <c r="Q221"/>
  <c r="R221"/>
  <c r="S221"/>
  <c r="T221"/>
  <c r="U221"/>
  <c r="V221"/>
  <c r="W221"/>
  <c r="X221"/>
  <c r="Y221"/>
  <c r="Z221"/>
  <c r="AA221"/>
  <c r="AB221"/>
  <c r="AC221"/>
  <c r="AD221"/>
  <c r="AE221"/>
  <c r="AF221"/>
  <c r="AG221"/>
  <c r="AH221"/>
  <c r="AI221"/>
  <c r="AJ221"/>
  <c r="AK221"/>
  <c r="AL221"/>
  <c r="AM221"/>
  <c r="AN221"/>
  <c r="AO221"/>
  <c r="AP221"/>
  <c r="AQ221"/>
  <c r="AR221"/>
  <c r="AS221"/>
  <c r="AT221"/>
  <c r="AU221"/>
  <c r="AV221"/>
  <c r="AW221"/>
  <c r="AX221"/>
  <c r="AY221"/>
  <c r="AZ221"/>
  <c r="BA221"/>
  <c r="BB221"/>
  <c r="BC221"/>
  <c r="BD221"/>
  <c r="BE221"/>
  <c r="BF221"/>
  <c r="BG221"/>
  <c r="BH221"/>
  <c r="BI221"/>
  <c r="BJ221"/>
  <c r="BK221"/>
  <c r="BL221"/>
  <c r="BM221"/>
  <c r="BN221"/>
  <c r="BO221"/>
  <c r="BP221"/>
  <c r="BQ221"/>
  <c r="BR221"/>
  <c r="BS221"/>
  <c r="BT221"/>
  <c r="BU221"/>
  <c r="BV221"/>
  <c r="BW221"/>
  <c r="BX221"/>
  <c r="BY221"/>
  <c r="BZ221"/>
  <c r="CA221"/>
  <c r="CB221"/>
  <c r="CC221"/>
  <c r="CD221"/>
  <c r="CE221"/>
  <c r="CF221"/>
  <c r="CG221"/>
  <c r="CH221"/>
  <c r="CI221"/>
  <c r="CJ221"/>
  <c r="CK221"/>
  <c r="CL221"/>
  <c r="CM221"/>
  <c r="CN221"/>
  <c r="CO221"/>
  <c r="CP221"/>
  <c r="CQ221"/>
  <c r="CR221"/>
  <c r="CS221"/>
  <c r="CT221"/>
  <c r="CU221"/>
  <c r="CV221"/>
  <c r="CW221"/>
  <c r="CZ221"/>
  <c r="DA221"/>
  <c r="DB221"/>
  <c r="DC221"/>
  <c r="DD221"/>
  <c r="DE221"/>
  <c r="DF221"/>
  <c r="DG221"/>
  <c r="DH221"/>
  <c r="DI221"/>
  <c r="DJ221"/>
  <c r="DK221"/>
  <c r="DL221"/>
  <c r="DM221"/>
  <c r="DN221"/>
  <c r="DO221"/>
  <c r="DP221"/>
  <c r="DQ221"/>
  <c r="DR221"/>
  <c r="DS221"/>
  <c r="DT221"/>
  <c r="DU221"/>
  <c r="DV221"/>
  <c r="DY221"/>
  <c r="DZ221"/>
  <c r="EA221"/>
  <c r="EB221"/>
  <c r="EC221"/>
  <c r="ED221"/>
  <c r="EE221"/>
  <c r="EF221"/>
  <c r="EG221"/>
  <c r="EH221"/>
  <c r="EI221"/>
  <c r="EJ221"/>
  <c r="EK221"/>
  <c r="EL221"/>
  <c r="EM221"/>
  <c r="EN221"/>
  <c r="EO221"/>
  <c r="EP221"/>
  <c r="EQ221"/>
  <c r="ER221"/>
  <c r="ES221"/>
  <c r="ET221"/>
  <c r="EU221"/>
  <c r="EX221"/>
  <c r="EY221"/>
  <c r="EZ221"/>
  <c r="FA221"/>
  <c r="FB221"/>
  <c r="FC221"/>
  <c r="FD221"/>
  <c r="FE221"/>
  <c r="FG221"/>
  <c r="FH221"/>
  <c r="FI221"/>
  <c r="FJ221"/>
  <c r="FK221"/>
  <c r="FL221"/>
  <c r="FN221"/>
  <c r="FO221"/>
  <c r="FP221"/>
  <c r="FQ221"/>
  <c r="FR221"/>
  <c r="FS221"/>
  <c r="F222"/>
  <c r="G222"/>
  <c r="H222"/>
  <c r="I222"/>
  <c r="J222"/>
  <c r="K222"/>
  <c r="L222"/>
  <c r="M222"/>
  <c r="N222"/>
  <c r="O222"/>
  <c r="P222"/>
  <c r="Q222"/>
  <c r="R222"/>
  <c r="S222"/>
  <c r="T222"/>
  <c r="U222"/>
  <c r="V222"/>
  <c r="W222"/>
  <c r="X222"/>
  <c r="Y222"/>
  <c r="Z222"/>
  <c r="AA222"/>
  <c r="AB222"/>
  <c r="AC222"/>
  <c r="AD222"/>
  <c r="AE222"/>
  <c r="AF222"/>
  <c r="AG222"/>
  <c r="AH222"/>
  <c r="AI222"/>
  <c r="AJ222"/>
  <c r="AK222"/>
  <c r="AL222"/>
  <c r="AM222"/>
  <c r="AN222"/>
  <c r="AO222"/>
  <c r="AP222"/>
  <c r="AQ222"/>
  <c r="AR222"/>
  <c r="AS222"/>
  <c r="AT222"/>
  <c r="AU222"/>
  <c r="AV222"/>
  <c r="AW222"/>
  <c r="AX222"/>
  <c r="AY222"/>
  <c r="AZ222"/>
  <c r="BA222"/>
  <c r="BB222"/>
  <c r="BC222"/>
  <c r="BD222"/>
  <c r="BE222"/>
  <c r="BF222"/>
  <c r="BG222"/>
  <c r="BH222"/>
  <c r="BI222"/>
  <c r="BJ222"/>
  <c r="BK222"/>
  <c r="BL222"/>
  <c r="BM222"/>
  <c r="BN222"/>
  <c r="BO222"/>
  <c r="BP222"/>
  <c r="BQ222"/>
  <c r="BR222"/>
  <c r="BS222"/>
  <c r="BT222"/>
  <c r="BU222"/>
  <c r="BV222"/>
  <c r="BW222"/>
  <c r="BX222"/>
  <c r="BY222"/>
  <c r="BZ222"/>
  <c r="CA222"/>
  <c r="CB222"/>
  <c r="CC222"/>
  <c r="CD222"/>
  <c r="CE222"/>
  <c r="CF222"/>
  <c r="CG222"/>
  <c r="CH222"/>
  <c r="CI222"/>
  <c r="CJ222"/>
  <c r="CK222"/>
  <c r="CL222"/>
  <c r="CM222"/>
  <c r="CN222"/>
  <c r="CO222"/>
  <c r="CP222"/>
  <c r="CQ222"/>
  <c r="CR222"/>
  <c r="CS222"/>
  <c r="CT222"/>
  <c r="CU222"/>
  <c r="CV222"/>
  <c r="CW222"/>
  <c r="CZ222"/>
  <c r="DA222"/>
  <c r="DB222"/>
  <c r="DC222"/>
  <c r="DD222"/>
  <c r="DE222"/>
  <c r="DF222"/>
  <c r="DG222"/>
  <c r="DH222"/>
  <c r="DI222"/>
  <c r="DJ222"/>
  <c r="DK222"/>
  <c r="DL222"/>
  <c r="DM222"/>
  <c r="DN222"/>
  <c r="DO222"/>
  <c r="DP222"/>
  <c r="DQ222"/>
  <c r="DR222"/>
  <c r="DS222"/>
  <c r="DT222"/>
  <c r="DU222"/>
  <c r="DV222"/>
  <c r="DY222"/>
  <c r="DZ222"/>
  <c r="EA222"/>
  <c r="EB222"/>
  <c r="EC222"/>
  <c r="ED222"/>
  <c r="EE222"/>
  <c r="EF222"/>
  <c r="EG222"/>
  <c r="EH222"/>
  <c r="EI222"/>
  <c r="EJ222"/>
  <c r="EK222"/>
  <c r="EL222"/>
  <c r="EM222"/>
  <c r="EN222"/>
  <c r="EO222"/>
  <c r="EP222"/>
  <c r="EQ222"/>
  <c r="ER222"/>
  <c r="ES222"/>
  <c r="ET222"/>
  <c r="EU222"/>
  <c r="EX222"/>
  <c r="EY222"/>
  <c r="EZ222"/>
  <c r="FA222"/>
  <c r="FB222"/>
  <c r="FC222"/>
  <c r="FD222"/>
  <c r="FE222"/>
  <c r="FG222"/>
  <c r="FH222"/>
  <c r="FI222"/>
  <c r="FJ222"/>
  <c r="FK222"/>
  <c r="FL222"/>
  <c r="FN222"/>
  <c r="FO222"/>
  <c r="FP222"/>
  <c r="FQ222"/>
  <c r="FR222"/>
  <c r="FS222"/>
  <c r="F223"/>
  <c r="G223"/>
  <c r="H223"/>
  <c r="I223"/>
  <c r="J223"/>
  <c r="K223"/>
  <c r="L223"/>
  <c r="M223"/>
  <c r="N223"/>
  <c r="O223"/>
  <c r="P223"/>
  <c r="Q223"/>
  <c r="R223"/>
  <c r="S223"/>
  <c r="T223"/>
  <c r="U223"/>
  <c r="V223"/>
  <c r="W223"/>
  <c r="X223"/>
  <c r="Y223"/>
  <c r="Z223"/>
  <c r="AA223"/>
  <c r="AB223"/>
  <c r="AC223"/>
  <c r="AD223"/>
  <c r="AE223"/>
  <c r="AF223"/>
  <c r="AG223"/>
  <c r="AH223"/>
  <c r="AI223"/>
  <c r="AJ223"/>
  <c r="AK223"/>
  <c r="AL223"/>
  <c r="AM223"/>
  <c r="AN223"/>
  <c r="AO223"/>
  <c r="AP223"/>
  <c r="AQ223"/>
  <c r="AR223"/>
  <c r="AS223"/>
  <c r="AT223"/>
  <c r="AU223"/>
  <c r="AV223"/>
  <c r="AW223"/>
  <c r="AX223"/>
  <c r="AY223"/>
  <c r="AZ223"/>
  <c r="BA223"/>
  <c r="BB223"/>
  <c r="BC223"/>
  <c r="BD223"/>
  <c r="BE223"/>
  <c r="BF223"/>
  <c r="BG223"/>
  <c r="BH223"/>
  <c r="BI223"/>
  <c r="BJ223"/>
  <c r="BK223"/>
  <c r="BL223"/>
  <c r="BM223"/>
  <c r="BN223"/>
  <c r="BO223"/>
  <c r="BP223"/>
  <c r="BQ223"/>
  <c r="BR223"/>
  <c r="BS223"/>
  <c r="BT223"/>
  <c r="BU223"/>
  <c r="BV223"/>
  <c r="BW223"/>
  <c r="BX223"/>
  <c r="BY223"/>
  <c r="BZ223"/>
  <c r="CA223"/>
  <c r="CB223"/>
  <c r="CC223"/>
  <c r="CD223"/>
  <c r="CE223"/>
  <c r="CF223"/>
  <c r="CG223"/>
  <c r="CH223"/>
  <c r="CI223"/>
  <c r="CJ223"/>
  <c r="CK223"/>
  <c r="CL223"/>
  <c r="CM223"/>
  <c r="CN223"/>
  <c r="CO223"/>
  <c r="CP223"/>
  <c r="CQ223"/>
  <c r="CR223"/>
  <c r="CS223"/>
  <c r="CT223"/>
  <c r="CU223"/>
  <c r="CV223"/>
  <c r="CW223"/>
  <c r="CZ223"/>
  <c r="DA223"/>
  <c r="DB223"/>
  <c r="DC223"/>
  <c r="DD223"/>
  <c r="DE223"/>
  <c r="DF223"/>
  <c r="DG223"/>
  <c r="DH223"/>
  <c r="DI223"/>
  <c r="DJ223"/>
  <c r="DK223"/>
  <c r="DL223"/>
  <c r="DM223"/>
  <c r="DN223"/>
  <c r="DO223"/>
  <c r="DP223"/>
  <c r="DQ223"/>
  <c r="DR223"/>
  <c r="DS223"/>
  <c r="DT223"/>
  <c r="DU223"/>
  <c r="DV223"/>
  <c r="DY223"/>
  <c r="DZ223"/>
  <c r="EA223"/>
  <c r="EB223"/>
  <c r="EC223"/>
  <c r="ED223"/>
  <c r="EE223"/>
  <c r="EF223"/>
  <c r="EG223"/>
  <c r="EH223"/>
  <c r="EI223"/>
  <c r="EJ223"/>
  <c r="EK223"/>
  <c r="EL223"/>
  <c r="EM223"/>
  <c r="EN223"/>
  <c r="EO223"/>
  <c r="EP223"/>
  <c r="EQ223"/>
  <c r="ER223"/>
  <c r="ES223"/>
  <c r="ET223"/>
  <c r="EU223"/>
  <c r="EX223"/>
  <c r="EY223"/>
  <c r="EZ223"/>
  <c r="FA223"/>
  <c r="FB223"/>
  <c r="FC223"/>
  <c r="FD223"/>
  <c r="FE223"/>
  <c r="FG223"/>
  <c r="FH223"/>
  <c r="FI223"/>
  <c r="FJ223"/>
  <c r="FK223"/>
  <c r="FL223"/>
  <c r="FN223"/>
  <c r="FO223"/>
  <c r="FP223"/>
  <c r="FQ223"/>
  <c r="FR223"/>
  <c r="FS223"/>
  <c r="F224"/>
  <c r="G224"/>
  <c r="H224"/>
  <c r="I224"/>
  <c r="J224"/>
  <c r="K224"/>
  <c r="L224"/>
  <c r="M224"/>
  <c r="N224"/>
  <c r="O224"/>
  <c r="P224"/>
  <c r="Q224"/>
  <c r="R224"/>
  <c r="S224"/>
  <c r="T224"/>
  <c r="U224"/>
  <c r="V224"/>
  <c r="W224"/>
  <c r="X224"/>
  <c r="Y224"/>
  <c r="Z224"/>
  <c r="AA224"/>
  <c r="AB224"/>
  <c r="AC224"/>
  <c r="AD224"/>
  <c r="AE224"/>
  <c r="AF224"/>
  <c r="AG224"/>
  <c r="AH224"/>
  <c r="AI224"/>
  <c r="AJ224"/>
  <c r="AK224"/>
  <c r="AL224"/>
  <c r="AM224"/>
  <c r="AN224"/>
  <c r="AO224"/>
  <c r="AP224"/>
  <c r="AQ224"/>
  <c r="AR224"/>
  <c r="AS224"/>
  <c r="AT224"/>
  <c r="AU224"/>
  <c r="AV224"/>
  <c r="AW224"/>
  <c r="AX224"/>
  <c r="AY224"/>
  <c r="AZ224"/>
  <c r="BA224"/>
  <c r="BB224"/>
  <c r="BC224"/>
  <c r="BD224"/>
  <c r="BE224"/>
  <c r="BF224"/>
  <c r="BG224"/>
  <c r="BH224"/>
  <c r="BI224"/>
  <c r="BJ224"/>
  <c r="BK224"/>
  <c r="BL224"/>
  <c r="BM224"/>
  <c r="BN224"/>
  <c r="BO224"/>
  <c r="BP224"/>
  <c r="BQ224"/>
  <c r="BR224"/>
  <c r="BS224"/>
  <c r="BT224"/>
  <c r="BU224"/>
  <c r="BV224"/>
  <c r="BW224"/>
  <c r="BX224"/>
  <c r="BY224"/>
  <c r="BZ224"/>
  <c r="CA224"/>
  <c r="CB224"/>
  <c r="CC224"/>
  <c r="CD224"/>
  <c r="CE224"/>
  <c r="CF224"/>
  <c r="CG224"/>
  <c r="CH224"/>
  <c r="CI224"/>
  <c r="CJ224"/>
  <c r="CK224"/>
  <c r="CL224"/>
  <c r="CM224"/>
  <c r="CN224"/>
  <c r="CO224"/>
  <c r="CP224"/>
  <c r="CQ224"/>
  <c r="CR224"/>
  <c r="CS224"/>
  <c r="CT224"/>
  <c r="CU224"/>
  <c r="CV224"/>
  <c r="CW224"/>
  <c r="CZ224"/>
  <c r="DA224"/>
  <c r="DB224"/>
  <c r="DC224"/>
  <c r="DD224"/>
  <c r="DE224"/>
  <c r="DF224"/>
  <c r="DG224"/>
  <c r="DH224"/>
  <c r="DI224"/>
  <c r="DJ224"/>
  <c r="DK224"/>
  <c r="DL224"/>
  <c r="DM224"/>
  <c r="DN224"/>
  <c r="DO224"/>
  <c r="DP224"/>
  <c r="DQ224"/>
  <c r="DR224"/>
  <c r="DS224"/>
  <c r="DT224"/>
  <c r="DU224"/>
  <c r="DV224"/>
  <c r="DY224"/>
  <c r="DZ224"/>
  <c r="EA224"/>
  <c r="EB224"/>
  <c r="EC224"/>
  <c r="ED224"/>
  <c r="EE224"/>
  <c r="EF224"/>
  <c r="EG224"/>
  <c r="EH224"/>
  <c r="EI224"/>
  <c r="EJ224"/>
  <c r="EK224"/>
  <c r="EL224"/>
  <c r="EM224"/>
  <c r="EN224"/>
  <c r="EO224"/>
  <c r="EP224"/>
  <c r="EQ224"/>
  <c r="ER224"/>
  <c r="ES224"/>
  <c r="ET224"/>
  <c r="EU224"/>
  <c r="EX224"/>
  <c r="EY224"/>
  <c r="EZ224"/>
  <c r="FA224"/>
  <c r="FB224"/>
  <c r="FC224"/>
  <c r="FD224"/>
  <c r="FE224"/>
  <c r="FG224"/>
  <c r="FH224"/>
  <c r="FI224"/>
  <c r="FJ224"/>
  <c r="FK224"/>
  <c r="FL224"/>
  <c r="FN224"/>
  <c r="FO224"/>
  <c r="FP224"/>
  <c r="FQ224"/>
  <c r="FR224"/>
  <c r="FS224"/>
  <c r="F225"/>
  <c r="G225"/>
  <c r="H225"/>
  <c r="I225"/>
  <c r="J225"/>
  <c r="K225"/>
  <c r="L225"/>
  <c r="M225"/>
  <c r="N225"/>
  <c r="O225"/>
  <c r="P225"/>
  <c r="Q225"/>
  <c r="R225"/>
  <c r="S225"/>
  <c r="T225"/>
  <c r="U225"/>
  <c r="V225"/>
  <c r="W225"/>
  <c r="X225"/>
  <c r="Y225"/>
  <c r="Z225"/>
  <c r="AA225"/>
  <c r="AB225"/>
  <c r="AC225"/>
  <c r="AD225"/>
  <c r="AE225"/>
  <c r="AF225"/>
  <c r="AG225"/>
  <c r="AH225"/>
  <c r="AI225"/>
  <c r="AJ225"/>
  <c r="AK225"/>
  <c r="AL225"/>
  <c r="AM225"/>
  <c r="AN225"/>
  <c r="AO225"/>
  <c r="AP225"/>
  <c r="AQ225"/>
  <c r="AR225"/>
  <c r="AS225"/>
  <c r="AT225"/>
  <c r="AU225"/>
  <c r="AV225"/>
  <c r="AW225"/>
  <c r="AX225"/>
  <c r="AY225"/>
  <c r="AZ225"/>
  <c r="BA225"/>
  <c r="BB225"/>
  <c r="BC225"/>
  <c r="BD225"/>
  <c r="BE225"/>
  <c r="BF225"/>
  <c r="BG225"/>
  <c r="BH225"/>
  <c r="BI225"/>
  <c r="BJ225"/>
  <c r="BK225"/>
  <c r="BL225"/>
  <c r="BM225"/>
  <c r="BN225"/>
  <c r="BO225"/>
  <c r="BP225"/>
  <c r="BQ225"/>
  <c r="BR225"/>
  <c r="BS225"/>
  <c r="BT225"/>
  <c r="BU225"/>
  <c r="BV225"/>
  <c r="BW225"/>
  <c r="BX225"/>
  <c r="BY225"/>
  <c r="BZ225"/>
  <c r="CA225"/>
  <c r="CB225"/>
  <c r="CC225"/>
  <c r="CD225"/>
  <c r="CE225"/>
  <c r="CF225"/>
  <c r="CG225"/>
  <c r="CH225"/>
  <c r="CI225"/>
  <c r="CJ225"/>
  <c r="CK225"/>
  <c r="CL225"/>
  <c r="CM225"/>
  <c r="CN225"/>
  <c r="CO225"/>
  <c r="CP225"/>
  <c r="CQ225"/>
  <c r="CR225"/>
  <c r="CS225"/>
  <c r="CT225"/>
  <c r="CU225"/>
  <c r="CV225"/>
  <c r="CW225"/>
  <c r="CZ225"/>
  <c r="DA225"/>
  <c r="DB225"/>
  <c r="DC225"/>
  <c r="DD225"/>
  <c r="DE225"/>
  <c r="DF225"/>
  <c r="DG225"/>
  <c r="DH225"/>
  <c r="DI225"/>
  <c r="DJ225"/>
  <c r="DK225"/>
  <c r="DL225"/>
  <c r="DM225"/>
  <c r="DN225"/>
  <c r="DO225"/>
  <c r="DP225"/>
  <c r="DQ225"/>
  <c r="DR225"/>
  <c r="DS225"/>
  <c r="DT225"/>
  <c r="DU225"/>
  <c r="DV225"/>
  <c r="DY225"/>
  <c r="DZ225"/>
  <c r="EA225"/>
  <c r="EB225"/>
  <c r="EC225"/>
  <c r="ED225"/>
  <c r="EE225"/>
  <c r="EF225"/>
  <c r="EG225"/>
  <c r="EH225"/>
  <c r="EI225"/>
  <c r="EJ225"/>
  <c r="EK225"/>
  <c r="EL225"/>
  <c r="EM225"/>
  <c r="EN225"/>
  <c r="EO225"/>
  <c r="EP225"/>
  <c r="EQ225"/>
  <c r="ER225"/>
  <c r="ES225"/>
  <c r="ET225"/>
  <c r="EU225"/>
  <c r="EX225"/>
  <c r="EY225"/>
  <c r="EZ225"/>
  <c r="FA225"/>
  <c r="FB225"/>
  <c r="FC225"/>
  <c r="FD225"/>
  <c r="FE225"/>
  <c r="FG225"/>
  <c r="FH225"/>
  <c r="FI225"/>
  <c r="FJ225"/>
  <c r="FK225"/>
  <c r="FL225"/>
  <c r="FN225"/>
  <c r="FO225"/>
  <c r="FP225"/>
  <c r="FQ225"/>
  <c r="FR225"/>
  <c r="FS225"/>
  <c r="F226"/>
  <c r="G226"/>
  <c r="H226"/>
  <c r="I226"/>
  <c r="J226"/>
  <c r="K226"/>
  <c r="L226"/>
  <c r="M226"/>
  <c r="N226"/>
  <c r="O226"/>
  <c r="P226"/>
  <c r="Q226"/>
  <c r="R226"/>
  <c r="S226"/>
  <c r="T226"/>
  <c r="U226"/>
  <c r="V226"/>
  <c r="W226"/>
  <c r="X226"/>
  <c r="Y226"/>
  <c r="Z226"/>
  <c r="AA226"/>
  <c r="AB226"/>
  <c r="AC226"/>
  <c r="AD226"/>
  <c r="AE226"/>
  <c r="AF226"/>
  <c r="AG226"/>
  <c r="AH226"/>
  <c r="AI226"/>
  <c r="AJ226"/>
  <c r="AK226"/>
  <c r="AL226"/>
  <c r="AM226"/>
  <c r="AN226"/>
  <c r="AO226"/>
  <c r="AP226"/>
  <c r="AQ226"/>
  <c r="AR226"/>
  <c r="AS226"/>
  <c r="AT226"/>
  <c r="AU226"/>
  <c r="AV226"/>
  <c r="AW226"/>
  <c r="AX226"/>
  <c r="AY226"/>
  <c r="AZ226"/>
  <c r="BA226"/>
  <c r="BB226"/>
  <c r="BC226"/>
  <c r="BD226"/>
  <c r="BE226"/>
  <c r="BF226"/>
  <c r="BG226"/>
  <c r="BH226"/>
  <c r="BI226"/>
  <c r="BJ226"/>
  <c r="BK226"/>
  <c r="BL226"/>
  <c r="BM226"/>
  <c r="BN226"/>
  <c r="BO226"/>
  <c r="BP226"/>
  <c r="BQ226"/>
  <c r="BR226"/>
  <c r="BS226"/>
  <c r="BT226"/>
  <c r="BU226"/>
  <c r="BV226"/>
  <c r="BW226"/>
  <c r="BX226"/>
  <c r="BY226"/>
  <c r="BZ226"/>
  <c r="CA226"/>
  <c r="CB226"/>
  <c r="CC226"/>
  <c r="CD226"/>
  <c r="CE226"/>
  <c r="CF226"/>
  <c r="CG226"/>
  <c r="CH226"/>
  <c r="CI226"/>
  <c r="CJ226"/>
  <c r="CK226"/>
  <c r="CL226"/>
  <c r="CM226"/>
  <c r="CN226"/>
  <c r="CO226"/>
  <c r="CP226"/>
  <c r="CQ226"/>
  <c r="CR226"/>
  <c r="CS226"/>
  <c r="CT226"/>
  <c r="CU226"/>
  <c r="CV226"/>
  <c r="CW226"/>
  <c r="CZ226"/>
  <c r="DA226"/>
  <c r="DB226"/>
  <c r="DC226"/>
  <c r="DD226"/>
  <c r="DE226"/>
  <c r="DF226"/>
  <c r="DG226"/>
  <c r="DH226"/>
  <c r="DI226"/>
  <c r="DJ226"/>
  <c r="DK226"/>
  <c r="DL226"/>
  <c r="DM226"/>
  <c r="DN226"/>
  <c r="DO226"/>
  <c r="DP226"/>
  <c r="DQ226"/>
  <c r="DR226"/>
  <c r="DS226"/>
  <c r="DT226"/>
  <c r="DU226"/>
  <c r="DV226"/>
  <c r="DY226"/>
  <c r="DZ226"/>
  <c r="EA226"/>
  <c r="EB226"/>
  <c r="EC226"/>
  <c r="ED226"/>
  <c r="EE226"/>
  <c r="EF226"/>
  <c r="EG226"/>
  <c r="EH226"/>
  <c r="EI226"/>
  <c r="EJ226"/>
  <c r="EK226"/>
  <c r="EL226"/>
  <c r="EM226"/>
  <c r="EN226"/>
  <c r="EO226"/>
  <c r="EP226"/>
  <c r="EQ226"/>
  <c r="ER226"/>
  <c r="ES226"/>
  <c r="ET226"/>
  <c r="EU226"/>
  <c r="EX226"/>
  <c r="EY226"/>
  <c r="EZ226"/>
  <c r="FA226"/>
  <c r="FB226"/>
  <c r="FC226"/>
  <c r="FD226"/>
  <c r="FE226"/>
  <c r="FG226"/>
  <c r="FH226"/>
  <c r="FI226"/>
  <c r="FJ226"/>
  <c r="FK226"/>
  <c r="FL226"/>
  <c r="FN226"/>
  <c r="FO226"/>
  <c r="FP226"/>
  <c r="FQ226"/>
  <c r="FR226"/>
  <c r="FS226"/>
  <c r="F227"/>
  <c r="G227"/>
  <c r="H227"/>
  <c r="I227"/>
  <c r="J227"/>
  <c r="K227"/>
  <c r="L227"/>
  <c r="M227"/>
  <c r="N227"/>
  <c r="O227"/>
  <c r="P227"/>
  <c r="Q227"/>
  <c r="R227"/>
  <c r="S227"/>
  <c r="T227"/>
  <c r="U227"/>
  <c r="V227"/>
  <c r="W227"/>
  <c r="X227"/>
  <c r="Y227"/>
  <c r="Z227"/>
  <c r="AA227"/>
  <c r="AB227"/>
  <c r="AC227"/>
  <c r="AD227"/>
  <c r="AE227"/>
  <c r="AF227"/>
  <c r="AG227"/>
  <c r="AH227"/>
  <c r="AI227"/>
  <c r="AJ227"/>
  <c r="AK227"/>
  <c r="AL227"/>
  <c r="AM227"/>
  <c r="AN227"/>
  <c r="AO227"/>
  <c r="AP227"/>
  <c r="AQ227"/>
  <c r="AR227"/>
  <c r="AS227"/>
  <c r="AT227"/>
  <c r="AU227"/>
  <c r="AV227"/>
  <c r="AW227"/>
  <c r="AX227"/>
  <c r="AY227"/>
  <c r="AZ227"/>
  <c r="BA227"/>
  <c r="BB227"/>
  <c r="BC227"/>
  <c r="BD227"/>
  <c r="BE227"/>
  <c r="BF227"/>
  <c r="BG227"/>
  <c r="BH227"/>
  <c r="BI227"/>
  <c r="BJ227"/>
  <c r="BK227"/>
  <c r="BL227"/>
  <c r="BM227"/>
  <c r="BN227"/>
  <c r="BO227"/>
  <c r="BP227"/>
  <c r="BQ227"/>
  <c r="BR227"/>
  <c r="BS227"/>
  <c r="BT227"/>
  <c r="BU227"/>
  <c r="BV227"/>
  <c r="BW227"/>
  <c r="BX227"/>
  <c r="BY227"/>
  <c r="BZ227"/>
  <c r="CA227"/>
  <c r="CB227"/>
  <c r="CC227"/>
  <c r="CD227"/>
  <c r="CE227"/>
  <c r="CF227"/>
  <c r="CG227"/>
  <c r="CH227"/>
  <c r="CI227"/>
  <c r="CJ227"/>
  <c r="CK227"/>
  <c r="CL227"/>
  <c r="CM227"/>
  <c r="CN227"/>
  <c r="CO227"/>
  <c r="CP227"/>
  <c r="CQ227"/>
  <c r="CR227"/>
  <c r="CS227"/>
  <c r="CT227"/>
  <c r="CU227"/>
  <c r="CV227"/>
  <c r="CW227"/>
  <c r="CZ227"/>
  <c r="DA227"/>
  <c r="DB227"/>
  <c r="DC227"/>
  <c r="DD227"/>
  <c r="DE227"/>
  <c r="DF227"/>
  <c r="DG227"/>
  <c r="DH227"/>
  <c r="DI227"/>
  <c r="DJ227"/>
  <c r="DK227"/>
  <c r="DL227"/>
  <c r="DM227"/>
  <c r="DN227"/>
  <c r="DO227"/>
  <c r="DP227"/>
  <c r="DQ227"/>
  <c r="DR227"/>
  <c r="DS227"/>
  <c r="DT227"/>
  <c r="DU227"/>
  <c r="DV227"/>
  <c r="DY227"/>
  <c r="DZ227"/>
  <c r="EA227"/>
  <c r="EB227"/>
  <c r="EC227"/>
  <c r="ED227"/>
  <c r="EE227"/>
  <c r="EF227"/>
  <c r="EG227"/>
  <c r="EH227"/>
  <c r="EI227"/>
  <c r="EJ227"/>
  <c r="EK227"/>
  <c r="EL227"/>
  <c r="EM227"/>
  <c r="EN227"/>
  <c r="EO227"/>
  <c r="EP227"/>
  <c r="EQ227"/>
  <c r="ER227"/>
  <c r="ES227"/>
  <c r="ET227"/>
  <c r="EU227"/>
  <c r="EX227"/>
  <c r="EY227"/>
  <c r="EZ227"/>
  <c r="FA227"/>
  <c r="FB227"/>
  <c r="FC227"/>
  <c r="FD227"/>
  <c r="FE227"/>
  <c r="FG227"/>
  <c r="FH227"/>
  <c r="FI227"/>
  <c r="FJ227"/>
  <c r="FK227"/>
  <c r="FL227"/>
  <c r="FN227"/>
  <c r="FO227"/>
  <c r="FP227"/>
  <c r="FQ227"/>
  <c r="FR227"/>
  <c r="FS227"/>
  <c r="F228"/>
  <c r="G228"/>
  <c r="H228"/>
  <c r="I228"/>
  <c r="J228"/>
  <c r="K228"/>
  <c r="L228"/>
  <c r="M228"/>
  <c r="N228"/>
  <c r="O228"/>
  <c r="P228"/>
  <c r="Q228"/>
  <c r="R228"/>
  <c r="S228"/>
  <c r="T228"/>
  <c r="U228"/>
  <c r="V228"/>
  <c r="W228"/>
  <c r="X228"/>
  <c r="Y228"/>
  <c r="Z228"/>
  <c r="AA228"/>
  <c r="AB228"/>
  <c r="AC228"/>
  <c r="AD228"/>
  <c r="AE228"/>
  <c r="AF228"/>
  <c r="AG228"/>
  <c r="AH228"/>
  <c r="AI228"/>
  <c r="AJ228"/>
  <c r="AK228"/>
  <c r="AL228"/>
  <c r="AM228"/>
  <c r="AN228"/>
  <c r="AO228"/>
  <c r="AP228"/>
  <c r="AQ228"/>
  <c r="AR228"/>
  <c r="AS228"/>
  <c r="AT228"/>
  <c r="AU228"/>
  <c r="AV228"/>
  <c r="AW228"/>
  <c r="AX228"/>
  <c r="AY228"/>
  <c r="AZ228"/>
  <c r="BA228"/>
  <c r="BB228"/>
  <c r="BC228"/>
  <c r="BD228"/>
  <c r="BE228"/>
  <c r="BF228"/>
  <c r="BG228"/>
  <c r="BH228"/>
  <c r="BI228"/>
  <c r="BJ228"/>
  <c r="BK228"/>
  <c r="BL228"/>
  <c r="BM228"/>
  <c r="BN228"/>
  <c r="BO228"/>
  <c r="BP228"/>
  <c r="BQ228"/>
  <c r="BR228"/>
  <c r="BS228"/>
  <c r="BT228"/>
  <c r="BU228"/>
  <c r="BV228"/>
  <c r="BW228"/>
  <c r="BX228"/>
  <c r="BY228"/>
  <c r="BZ228"/>
  <c r="CA228"/>
  <c r="CB228"/>
  <c r="CC228"/>
  <c r="CD228"/>
  <c r="CE228"/>
  <c r="CF228"/>
  <c r="CG228"/>
  <c r="CH228"/>
  <c r="CI228"/>
  <c r="CJ228"/>
  <c r="CK228"/>
  <c r="CL228"/>
  <c r="CM228"/>
  <c r="CN228"/>
  <c r="CO228"/>
  <c r="CP228"/>
  <c r="CQ228"/>
  <c r="CR228"/>
  <c r="CS228"/>
  <c r="CT228"/>
  <c r="CU228"/>
  <c r="CV228"/>
  <c r="CW228"/>
  <c r="CZ228"/>
  <c r="DA228"/>
  <c r="DB228"/>
  <c r="DC228"/>
  <c r="DD228"/>
  <c r="DE228"/>
  <c r="DF228"/>
  <c r="DG228"/>
  <c r="DH228"/>
  <c r="DI228"/>
  <c r="DJ228"/>
  <c r="DK228"/>
  <c r="DL228"/>
  <c r="DM228"/>
  <c r="DN228"/>
  <c r="DO228"/>
  <c r="DP228"/>
  <c r="DQ228"/>
  <c r="DR228"/>
  <c r="DS228"/>
  <c r="DT228"/>
  <c r="DU228"/>
  <c r="DV228"/>
  <c r="DY228"/>
  <c r="DZ228"/>
  <c r="EA228"/>
  <c r="EB228"/>
  <c r="EC228"/>
  <c r="ED228"/>
  <c r="EE228"/>
  <c r="EF228"/>
  <c r="EG228"/>
  <c r="EH228"/>
  <c r="EI228"/>
  <c r="EJ228"/>
  <c r="EK228"/>
  <c r="EL228"/>
  <c r="EM228"/>
  <c r="EN228"/>
  <c r="EO228"/>
  <c r="EP228"/>
  <c r="EQ228"/>
  <c r="ER228"/>
  <c r="ES228"/>
  <c r="ET228"/>
  <c r="EU228"/>
  <c r="EX228"/>
  <c r="EY228"/>
  <c r="EZ228"/>
  <c r="FA228"/>
  <c r="FB228"/>
  <c r="FC228"/>
  <c r="FD228"/>
  <c r="FE228"/>
  <c r="FG228"/>
  <c r="FH228"/>
  <c r="FI228"/>
  <c r="FJ228"/>
  <c r="FK228"/>
  <c r="FL228"/>
  <c r="FN228"/>
  <c r="FO228"/>
  <c r="FP228"/>
  <c r="FQ228"/>
  <c r="FR228"/>
  <c r="FS228"/>
  <c r="F229"/>
  <c r="G229"/>
  <c r="H229"/>
  <c r="I229"/>
  <c r="J229"/>
  <c r="K229"/>
  <c r="L229"/>
  <c r="M229"/>
  <c r="N229"/>
  <c r="O229"/>
  <c r="P229"/>
  <c r="Q229"/>
  <c r="R229"/>
  <c r="S229"/>
  <c r="T229"/>
  <c r="U229"/>
  <c r="V229"/>
  <c r="W229"/>
  <c r="X229"/>
  <c r="Y229"/>
  <c r="Z229"/>
  <c r="AA229"/>
  <c r="AB229"/>
  <c r="AC229"/>
  <c r="AD229"/>
  <c r="AE229"/>
  <c r="AF229"/>
  <c r="AG229"/>
  <c r="AH229"/>
  <c r="AI229"/>
  <c r="AJ229"/>
  <c r="AK229"/>
  <c r="AL229"/>
  <c r="AM229"/>
  <c r="AN229"/>
  <c r="AO229"/>
  <c r="AP229"/>
  <c r="AQ229"/>
  <c r="AR229"/>
  <c r="AS229"/>
  <c r="AT229"/>
  <c r="AU229"/>
  <c r="AV229"/>
  <c r="AW229"/>
  <c r="AX229"/>
  <c r="AY229"/>
  <c r="AZ229"/>
  <c r="BA229"/>
  <c r="BB229"/>
  <c r="BC229"/>
  <c r="BD229"/>
  <c r="BE229"/>
  <c r="BF229"/>
  <c r="BG229"/>
  <c r="BH229"/>
  <c r="BI229"/>
  <c r="BJ229"/>
  <c r="BK229"/>
  <c r="BL229"/>
  <c r="BM229"/>
  <c r="BN229"/>
  <c r="BO229"/>
  <c r="BP229"/>
  <c r="BQ229"/>
  <c r="BR229"/>
  <c r="BS229"/>
  <c r="BT229"/>
  <c r="BU229"/>
  <c r="BV229"/>
  <c r="BW229"/>
  <c r="BX229"/>
  <c r="BY229"/>
  <c r="BZ229"/>
  <c r="CA229"/>
  <c r="CB229"/>
  <c r="CC229"/>
  <c r="CD229"/>
  <c r="CE229"/>
  <c r="CF229"/>
  <c r="CG229"/>
  <c r="CH229"/>
  <c r="CI229"/>
  <c r="CJ229"/>
  <c r="CK229"/>
  <c r="CL229"/>
  <c r="CM229"/>
  <c r="CN229"/>
  <c r="CO229"/>
  <c r="CP229"/>
  <c r="CQ229"/>
  <c r="CR229"/>
  <c r="CS229"/>
  <c r="CT229"/>
  <c r="CU229"/>
  <c r="CV229"/>
  <c r="CW229"/>
  <c r="CZ229"/>
  <c r="DA229"/>
  <c r="DB229"/>
  <c r="DC229"/>
  <c r="DD229"/>
  <c r="DE229"/>
  <c r="DF229"/>
  <c r="DG229"/>
  <c r="DH229"/>
  <c r="DI229"/>
  <c r="DJ229"/>
  <c r="DK229"/>
  <c r="DL229"/>
  <c r="DM229"/>
  <c r="DN229"/>
  <c r="DO229"/>
  <c r="DP229"/>
  <c r="DQ229"/>
  <c r="DR229"/>
  <c r="DS229"/>
  <c r="DT229"/>
  <c r="DU229"/>
  <c r="DV229"/>
  <c r="DY229"/>
  <c r="DZ229"/>
  <c r="EA229"/>
  <c r="EB229"/>
  <c r="EC229"/>
  <c r="ED229"/>
  <c r="EE229"/>
  <c r="EF229"/>
  <c r="EG229"/>
  <c r="EH229"/>
  <c r="EI229"/>
  <c r="EJ229"/>
  <c r="EK229"/>
  <c r="EL229"/>
  <c r="EM229"/>
  <c r="EN229"/>
  <c r="EO229"/>
  <c r="EP229"/>
  <c r="EQ229"/>
  <c r="ER229"/>
  <c r="ES229"/>
  <c r="ET229"/>
  <c r="EU229"/>
  <c r="EX229"/>
  <c r="EY229"/>
  <c r="EZ229"/>
  <c r="FA229"/>
  <c r="FB229"/>
  <c r="FC229"/>
  <c r="FD229"/>
  <c r="FE229"/>
  <c r="FG229"/>
  <c r="FH229"/>
  <c r="FI229"/>
  <c r="FJ229"/>
  <c r="FK229"/>
  <c r="FL229"/>
  <c r="FN229"/>
  <c r="FO229"/>
  <c r="FP229"/>
  <c r="FQ229"/>
  <c r="FR229"/>
  <c r="FS229"/>
  <c r="F230"/>
  <c r="G230"/>
  <c r="H230"/>
  <c r="I230"/>
  <c r="J230"/>
  <c r="K230"/>
  <c r="L230"/>
  <c r="M230"/>
  <c r="N230"/>
  <c r="O230"/>
  <c r="P230"/>
  <c r="Q230"/>
  <c r="R230"/>
  <c r="S230"/>
  <c r="T230"/>
  <c r="U230"/>
  <c r="V230"/>
  <c r="W230"/>
  <c r="X230"/>
  <c r="Y230"/>
  <c r="Z230"/>
  <c r="AA230"/>
  <c r="AB230"/>
  <c r="AC230"/>
  <c r="AD230"/>
  <c r="AE230"/>
  <c r="AF230"/>
  <c r="AG230"/>
  <c r="AH230"/>
  <c r="AI230"/>
  <c r="AJ230"/>
  <c r="AK230"/>
  <c r="AL230"/>
  <c r="AM230"/>
  <c r="AN230"/>
  <c r="AO230"/>
  <c r="AP230"/>
  <c r="AQ230"/>
  <c r="AR230"/>
  <c r="AS230"/>
  <c r="AT230"/>
  <c r="AU230"/>
  <c r="AV230"/>
  <c r="AW230"/>
  <c r="AX230"/>
  <c r="AY230"/>
  <c r="AZ230"/>
  <c r="BA230"/>
  <c r="BB230"/>
  <c r="BC230"/>
  <c r="BD230"/>
  <c r="BE230"/>
  <c r="BF230"/>
  <c r="BG230"/>
  <c r="BH230"/>
  <c r="BI230"/>
  <c r="BJ230"/>
  <c r="BK230"/>
  <c r="BL230"/>
  <c r="BM230"/>
  <c r="BN230"/>
  <c r="BO230"/>
  <c r="BP230"/>
  <c r="BQ230"/>
  <c r="BR230"/>
  <c r="BS230"/>
  <c r="BT230"/>
  <c r="BU230"/>
  <c r="BV230"/>
  <c r="BW230"/>
  <c r="BX230"/>
  <c r="BY230"/>
  <c r="BZ230"/>
  <c r="CA230"/>
  <c r="CB230"/>
  <c r="CC230"/>
  <c r="CD230"/>
  <c r="CE230"/>
  <c r="CF230"/>
  <c r="CG230"/>
  <c r="CH230"/>
  <c r="CI230"/>
  <c r="CJ230"/>
  <c r="CK230"/>
  <c r="CL230"/>
  <c r="CM230"/>
  <c r="CN230"/>
  <c r="CO230"/>
  <c r="CP230"/>
  <c r="CQ230"/>
  <c r="CR230"/>
  <c r="CS230"/>
  <c r="CT230"/>
  <c r="CU230"/>
  <c r="CV230"/>
  <c r="CW230"/>
  <c r="CZ230"/>
  <c r="DA230"/>
  <c r="DB230"/>
  <c r="DC230"/>
  <c r="DD230"/>
  <c r="DE230"/>
  <c r="DF230"/>
  <c r="DG230"/>
  <c r="DH230"/>
  <c r="DI230"/>
  <c r="DJ230"/>
  <c r="DK230"/>
  <c r="DL230"/>
  <c r="DM230"/>
  <c r="DN230"/>
  <c r="DO230"/>
  <c r="DP230"/>
  <c r="DQ230"/>
  <c r="DR230"/>
  <c r="DS230"/>
  <c r="DT230"/>
  <c r="DU230"/>
  <c r="DV230"/>
  <c r="DY230"/>
  <c r="DZ230"/>
  <c r="EA230"/>
  <c r="EB230"/>
  <c r="EC230"/>
  <c r="ED230"/>
  <c r="EE230"/>
  <c r="EF230"/>
  <c r="EG230"/>
  <c r="EH230"/>
  <c r="EI230"/>
  <c r="EJ230"/>
  <c r="EK230"/>
  <c r="EL230"/>
  <c r="EM230"/>
  <c r="EN230"/>
  <c r="EO230"/>
  <c r="EP230"/>
  <c r="EQ230"/>
  <c r="ER230"/>
  <c r="ES230"/>
  <c r="ET230"/>
  <c r="EU230"/>
  <c r="EX230"/>
  <c r="EY230"/>
  <c r="EZ230"/>
  <c r="FA230"/>
  <c r="FB230"/>
  <c r="FC230"/>
  <c r="FD230"/>
  <c r="FE230"/>
  <c r="FG230"/>
  <c r="FH230"/>
  <c r="FI230"/>
  <c r="FJ230"/>
  <c r="FK230"/>
  <c r="FL230"/>
  <c r="FN230"/>
  <c r="FO230"/>
  <c r="FP230"/>
  <c r="FQ230"/>
  <c r="FR230"/>
  <c r="FS230"/>
  <c r="F231"/>
  <c r="G231"/>
  <c r="H231"/>
  <c r="I231"/>
  <c r="J231"/>
  <c r="K231"/>
  <c r="L231"/>
  <c r="M231"/>
  <c r="N231"/>
  <c r="O231"/>
  <c r="P231"/>
  <c r="Q231"/>
  <c r="R231"/>
  <c r="S231"/>
  <c r="T231"/>
  <c r="U231"/>
  <c r="V231"/>
  <c r="W231"/>
  <c r="X231"/>
  <c r="Y231"/>
  <c r="Z231"/>
  <c r="AA231"/>
  <c r="AB231"/>
  <c r="AC231"/>
  <c r="AD231"/>
  <c r="AE231"/>
  <c r="AF231"/>
  <c r="AG231"/>
  <c r="AH231"/>
  <c r="AI231"/>
  <c r="AJ231"/>
  <c r="AK231"/>
  <c r="AL231"/>
  <c r="AM231"/>
  <c r="AN231"/>
  <c r="AO231"/>
  <c r="AP231"/>
  <c r="AQ231"/>
  <c r="AR231"/>
  <c r="AS231"/>
  <c r="AT231"/>
  <c r="AU231"/>
  <c r="AV231"/>
  <c r="AW231"/>
  <c r="AX231"/>
  <c r="AY231"/>
  <c r="AZ231"/>
  <c r="BA231"/>
  <c r="BB231"/>
  <c r="BC231"/>
  <c r="BD231"/>
  <c r="BE231"/>
  <c r="BF231"/>
  <c r="BG231"/>
  <c r="BH231"/>
  <c r="BI231"/>
  <c r="BJ231"/>
  <c r="BK231"/>
  <c r="BL231"/>
  <c r="BM231"/>
  <c r="BN231"/>
  <c r="BO231"/>
  <c r="BP231"/>
  <c r="BQ231"/>
  <c r="BR231"/>
  <c r="BS231"/>
  <c r="BT231"/>
  <c r="BU231"/>
  <c r="BV231"/>
  <c r="BW231"/>
  <c r="BX231"/>
  <c r="BY231"/>
  <c r="BZ231"/>
  <c r="CA231"/>
  <c r="CB231"/>
  <c r="CC231"/>
  <c r="CD231"/>
  <c r="CE231"/>
  <c r="CF231"/>
  <c r="CG231"/>
  <c r="CH231"/>
  <c r="CI231"/>
  <c r="CJ231"/>
  <c r="CK231"/>
  <c r="CL231"/>
  <c r="CM231"/>
  <c r="CN231"/>
  <c r="CO231"/>
  <c r="CP231"/>
  <c r="CQ231"/>
  <c r="CR231"/>
  <c r="CS231"/>
  <c r="CT231"/>
  <c r="CU231"/>
  <c r="CV231"/>
  <c r="CW231"/>
  <c r="CZ231"/>
  <c r="DA231"/>
  <c r="DB231"/>
  <c r="DC231"/>
  <c r="DD231"/>
  <c r="DE231"/>
  <c r="DF231"/>
  <c r="DG231"/>
  <c r="DH231"/>
  <c r="DI231"/>
  <c r="DJ231"/>
  <c r="DK231"/>
  <c r="DL231"/>
  <c r="DM231"/>
  <c r="DN231"/>
  <c r="DO231"/>
  <c r="DP231"/>
  <c r="DQ231"/>
  <c r="DR231"/>
  <c r="DS231"/>
  <c r="DT231"/>
  <c r="DU231"/>
  <c r="DV231"/>
  <c r="DY231"/>
  <c r="DZ231"/>
  <c r="EA231"/>
  <c r="EB231"/>
  <c r="EC231"/>
  <c r="ED231"/>
  <c r="EE231"/>
  <c r="EF231"/>
  <c r="EG231"/>
  <c r="EH231"/>
  <c r="EI231"/>
  <c r="EJ231"/>
  <c r="EK231"/>
  <c r="EL231"/>
  <c r="EM231"/>
  <c r="EN231"/>
  <c r="EO231"/>
  <c r="EP231"/>
  <c r="EQ231"/>
  <c r="ER231"/>
  <c r="ES231"/>
  <c r="ET231"/>
  <c r="EU231"/>
  <c r="EX231"/>
  <c r="EY231"/>
  <c r="EZ231"/>
  <c r="FA231"/>
  <c r="FB231"/>
  <c r="FC231"/>
  <c r="FD231"/>
  <c r="FE231"/>
  <c r="FG231"/>
  <c r="FH231"/>
  <c r="FI231"/>
  <c r="FJ231"/>
  <c r="FK231"/>
  <c r="FL231"/>
  <c r="FN231"/>
  <c r="FO231"/>
  <c r="FP231"/>
  <c r="FQ231"/>
  <c r="FR231"/>
  <c r="FS231"/>
  <c r="F232"/>
  <c r="G232"/>
  <c r="H232"/>
  <c r="I232"/>
  <c r="J232"/>
  <c r="K232"/>
  <c r="L232"/>
  <c r="M232"/>
  <c r="N232"/>
  <c r="O232"/>
  <c r="P232"/>
  <c r="Q232"/>
  <c r="R232"/>
  <c r="S232"/>
  <c r="T232"/>
  <c r="U232"/>
  <c r="V232"/>
  <c r="W232"/>
  <c r="X232"/>
  <c r="Y232"/>
  <c r="Z232"/>
  <c r="AA232"/>
  <c r="AB232"/>
  <c r="AC232"/>
  <c r="AD232"/>
  <c r="AE232"/>
  <c r="AF232"/>
  <c r="AG232"/>
  <c r="AH232"/>
  <c r="AI232"/>
  <c r="AJ232"/>
  <c r="AK232"/>
  <c r="AL232"/>
  <c r="AM232"/>
  <c r="AN232"/>
  <c r="AO232"/>
  <c r="AP232"/>
  <c r="AQ232"/>
  <c r="AR232"/>
  <c r="AS232"/>
  <c r="AT232"/>
  <c r="AU232"/>
  <c r="AV232"/>
  <c r="AW232"/>
  <c r="AX232"/>
  <c r="AY232"/>
  <c r="AZ232"/>
  <c r="BA232"/>
  <c r="BB232"/>
  <c r="BC232"/>
  <c r="BD232"/>
  <c r="BE232"/>
  <c r="BF232"/>
  <c r="BG232"/>
  <c r="BH232"/>
  <c r="BI232"/>
  <c r="BJ232"/>
  <c r="BK232"/>
  <c r="BL232"/>
  <c r="BM232"/>
  <c r="BN232"/>
  <c r="BO232"/>
  <c r="BP232"/>
  <c r="BQ232"/>
  <c r="BR232"/>
  <c r="BS232"/>
  <c r="BT232"/>
  <c r="BU232"/>
  <c r="BV232"/>
  <c r="BW232"/>
  <c r="BX232"/>
  <c r="BY232"/>
  <c r="BZ232"/>
  <c r="CA232"/>
  <c r="CB232"/>
  <c r="CC232"/>
  <c r="CD232"/>
  <c r="CE232"/>
  <c r="CF232"/>
  <c r="CG232"/>
  <c r="CH232"/>
  <c r="CI232"/>
  <c r="CJ232"/>
  <c r="CK232"/>
  <c r="CL232"/>
  <c r="CM232"/>
  <c r="CN232"/>
  <c r="CO232"/>
  <c r="CP232"/>
  <c r="CQ232"/>
  <c r="CR232"/>
  <c r="CS232"/>
  <c r="CT232"/>
  <c r="CU232"/>
  <c r="CV232"/>
  <c r="CW232"/>
  <c r="CZ232"/>
  <c r="DA232"/>
  <c r="DB232"/>
  <c r="DC232"/>
  <c r="DD232"/>
  <c r="DE232"/>
  <c r="DF232"/>
  <c r="DG232"/>
  <c r="DH232"/>
  <c r="DI232"/>
  <c r="DJ232"/>
  <c r="DK232"/>
  <c r="DL232"/>
  <c r="DM232"/>
  <c r="DN232"/>
  <c r="DO232"/>
  <c r="DP232"/>
  <c r="DQ232"/>
  <c r="DR232"/>
  <c r="DS232"/>
  <c r="DT232"/>
  <c r="DU232"/>
  <c r="DV232"/>
  <c r="DY232"/>
  <c r="DZ232"/>
  <c r="EA232"/>
  <c r="EB232"/>
  <c r="EC232"/>
  <c r="ED232"/>
  <c r="EE232"/>
  <c r="EF232"/>
  <c r="EG232"/>
  <c r="EH232"/>
  <c r="EI232"/>
  <c r="EJ232"/>
  <c r="EK232"/>
  <c r="EL232"/>
  <c r="EM232"/>
  <c r="EN232"/>
  <c r="EO232"/>
  <c r="EP232"/>
  <c r="EQ232"/>
  <c r="ER232"/>
  <c r="ES232"/>
  <c r="ET232"/>
  <c r="EU232"/>
  <c r="EX232"/>
  <c r="EY232"/>
  <c r="EZ232"/>
  <c r="FA232"/>
  <c r="FB232"/>
  <c r="FC232"/>
  <c r="FD232"/>
  <c r="FE232"/>
  <c r="FG232"/>
  <c r="FH232"/>
  <c r="FI232"/>
  <c r="FJ232"/>
  <c r="FK232"/>
  <c r="FL232"/>
  <c r="FN232"/>
  <c r="FO232"/>
  <c r="FP232"/>
  <c r="FQ232"/>
  <c r="FR232"/>
  <c r="FS232"/>
  <c r="F233"/>
  <c r="G233"/>
  <c r="H233"/>
  <c r="I233"/>
  <c r="J233"/>
  <c r="K233"/>
  <c r="L233"/>
  <c r="M233"/>
  <c r="N233"/>
  <c r="O233"/>
  <c r="P233"/>
  <c r="Q233"/>
  <c r="R233"/>
  <c r="S233"/>
  <c r="T233"/>
  <c r="U233"/>
  <c r="V233"/>
  <c r="W233"/>
  <c r="X233"/>
  <c r="Y233"/>
  <c r="Z233"/>
  <c r="AA233"/>
  <c r="AB233"/>
  <c r="AC233"/>
  <c r="AD233"/>
  <c r="AE233"/>
  <c r="AF233"/>
  <c r="AG233"/>
  <c r="AH233"/>
  <c r="AI233"/>
  <c r="AJ233"/>
  <c r="AK233"/>
  <c r="AL233"/>
  <c r="AM233"/>
  <c r="AN233"/>
  <c r="AO233"/>
  <c r="AP233"/>
  <c r="AQ233"/>
  <c r="AR233"/>
  <c r="AS233"/>
  <c r="AT233"/>
  <c r="AU233"/>
  <c r="AV233"/>
  <c r="AW233"/>
  <c r="AX233"/>
  <c r="AY233"/>
  <c r="AZ233"/>
  <c r="BA233"/>
  <c r="BB233"/>
  <c r="BC233"/>
  <c r="BD233"/>
  <c r="BE233"/>
  <c r="BF233"/>
  <c r="BG233"/>
  <c r="BH233"/>
  <c r="BI233"/>
  <c r="BJ233"/>
  <c r="BK233"/>
  <c r="BL233"/>
  <c r="BM233"/>
  <c r="BN233"/>
  <c r="BO233"/>
  <c r="BP233"/>
  <c r="BQ233"/>
  <c r="BR233"/>
  <c r="BS233"/>
  <c r="BT233"/>
  <c r="BU233"/>
  <c r="BV233"/>
  <c r="BW233"/>
  <c r="BX233"/>
  <c r="BY233"/>
  <c r="BZ233"/>
  <c r="CA233"/>
  <c r="CB233"/>
  <c r="CC233"/>
  <c r="CD233"/>
  <c r="CE233"/>
  <c r="CF233"/>
  <c r="CG233"/>
  <c r="CH233"/>
  <c r="CI233"/>
  <c r="CJ233"/>
  <c r="CK233"/>
  <c r="CL233"/>
  <c r="CM233"/>
  <c r="CN233"/>
  <c r="CO233"/>
  <c r="CP233"/>
  <c r="CQ233"/>
  <c r="CR233"/>
  <c r="CS233"/>
  <c r="CT233"/>
  <c r="CU233"/>
  <c r="CV233"/>
  <c r="CW233"/>
  <c r="CZ233"/>
  <c r="DA233"/>
  <c r="DB233"/>
  <c r="DC233"/>
  <c r="DD233"/>
  <c r="DE233"/>
  <c r="DF233"/>
  <c r="DG233"/>
  <c r="DH233"/>
  <c r="DI233"/>
  <c r="DJ233"/>
  <c r="DK233"/>
  <c r="DL233"/>
  <c r="DM233"/>
  <c r="DN233"/>
  <c r="DO233"/>
  <c r="DP233"/>
  <c r="DQ233"/>
  <c r="DR233"/>
  <c r="DS233"/>
  <c r="DT233"/>
  <c r="DU233"/>
  <c r="DV233"/>
  <c r="DY233"/>
  <c r="DZ233"/>
  <c r="EA233"/>
  <c r="EB233"/>
  <c r="EC233"/>
  <c r="ED233"/>
  <c r="EE233"/>
  <c r="EF233"/>
  <c r="EG233"/>
  <c r="EH233"/>
  <c r="EI233"/>
  <c r="EJ233"/>
  <c r="EK233"/>
  <c r="EL233"/>
  <c r="EM233"/>
  <c r="EN233"/>
  <c r="EO233"/>
  <c r="EP233"/>
  <c r="EQ233"/>
  <c r="ER233"/>
  <c r="ES233"/>
  <c r="ET233"/>
  <c r="EU233"/>
  <c r="EX233"/>
  <c r="EY233"/>
  <c r="EZ233"/>
  <c r="FA233"/>
  <c r="FB233"/>
  <c r="FC233"/>
  <c r="FD233"/>
  <c r="FE233"/>
  <c r="FG233"/>
  <c r="FH233"/>
  <c r="FI233"/>
  <c r="FJ233"/>
  <c r="FK233"/>
  <c r="FL233"/>
  <c r="FN233"/>
  <c r="FO233"/>
  <c r="FP233"/>
  <c r="FQ233"/>
  <c r="FR233"/>
  <c r="FS233"/>
  <c r="F234"/>
  <c r="G234"/>
  <c r="H234"/>
  <c r="I234"/>
  <c r="J234"/>
  <c r="K234"/>
  <c r="L234"/>
  <c r="M234"/>
  <c r="N234"/>
  <c r="O234"/>
  <c r="P234"/>
  <c r="Q234"/>
  <c r="R234"/>
  <c r="S234"/>
  <c r="T234"/>
  <c r="U234"/>
  <c r="V234"/>
  <c r="W234"/>
  <c r="X234"/>
  <c r="Y234"/>
  <c r="Z234"/>
  <c r="AA234"/>
  <c r="AB234"/>
  <c r="AC234"/>
  <c r="AD234"/>
  <c r="AE234"/>
  <c r="AF234"/>
  <c r="AG234"/>
  <c r="AH234"/>
  <c r="AI234"/>
  <c r="AJ234"/>
  <c r="AK234"/>
  <c r="AL234"/>
  <c r="AM234"/>
  <c r="AN234"/>
  <c r="AO234"/>
  <c r="AP234"/>
  <c r="AQ234"/>
  <c r="AR234"/>
  <c r="AS234"/>
  <c r="AT234"/>
  <c r="AU234"/>
  <c r="AV234"/>
  <c r="AW234"/>
  <c r="AX234"/>
  <c r="AY234"/>
  <c r="AZ234"/>
  <c r="BA234"/>
  <c r="BB234"/>
  <c r="BC234"/>
  <c r="BD234"/>
  <c r="BE234"/>
  <c r="BF234"/>
  <c r="BG234"/>
  <c r="BH234"/>
  <c r="BI234"/>
  <c r="BJ234"/>
  <c r="BK234"/>
  <c r="BL234"/>
  <c r="BM234"/>
  <c r="BN234"/>
  <c r="BO234"/>
  <c r="BP234"/>
  <c r="BQ234"/>
  <c r="BR234"/>
  <c r="BS234"/>
  <c r="BT234"/>
  <c r="BU234"/>
  <c r="BV234"/>
  <c r="BW234"/>
  <c r="BX234"/>
  <c r="BY234"/>
  <c r="BZ234"/>
  <c r="CA234"/>
  <c r="CB234"/>
  <c r="CC234"/>
  <c r="CD234"/>
  <c r="CE234"/>
  <c r="CF234"/>
  <c r="CG234"/>
  <c r="CH234"/>
  <c r="CI234"/>
  <c r="CJ234"/>
  <c r="CK234"/>
  <c r="CL234"/>
  <c r="CM234"/>
  <c r="CN234"/>
  <c r="CO234"/>
  <c r="CP234"/>
  <c r="CQ234"/>
  <c r="CR234"/>
  <c r="CS234"/>
  <c r="CT234"/>
  <c r="CU234"/>
  <c r="CV234"/>
  <c r="CW234"/>
  <c r="CZ234"/>
  <c r="DA234"/>
  <c r="DB234"/>
  <c r="DC234"/>
  <c r="DD234"/>
  <c r="DE234"/>
  <c r="DF234"/>
  <c r="DG234"/>
  <c r="DH234"/>
  <c r="DI234"/>
  <c r="DJ234"/>
  <c r="DK234"/>
  <c r="DL234"/>
  <c r="DM234"/>
  <c r="DN234"/>
  <c r="DO234"/>
  <c r="DP234"/>
  <c r="DQ234"/>
  <c r="DR234"/>
  <c r="DS234"/>
  <c r="DT234"/>
  <c r="DU234"/>
  <c r="DV234"/>
  <c r="DY234"/>
  <c r="DZ234"/>
  <c r="EA234"/>
  <c r="EB234"/>
  <c r="EC234"/>
  <c r="ED234"/>
  <c r="EE234"/>
  <c r="EF234"/>
  <c r="EG234"/>
  <c r="EH234"/>
  <c r="EI234"/>
  <c r="EJ234"/>
  <c r="EK234"/>
  <c r="EL234"/>
  <c r="EM234"/>
  <c r="EN234"/>
  <c r="EO234"/>
  <c r="EP234"/>
  <c r="EQ234"/>
  <c r="ER234"/>
  <c r="ES234"/>
  <c r="ET234"/>
  <c r="EU234"/>
  <c r="EX234"/>
  <c r="EY234"/>
  <c r="EZ234"/>
  <c r="FA234"/>
  <c r="FB234"/>
  <c r="FC234"/>
  <c r="FD234"/>
  <c r="FE234"/>
  <c r="FG234"/>
  <c r="FH234"/>
  <c r="FI234"/>
  <c r="FJ234"/>
  <c r="FK234"/>
  <c r="FL234"/>
  <c r="FN234"/>
  <c r="FO234"/>
  <c r="FP234"/>
  <c r="FQ234"/>
  <c r="FR234"/>
  <c r="FS234"/>
  <c r="F235"/>
  <c r="G235"/>
  <c r="H235"/>
  <c r="I235"/>
  <c r="J235"/>
  <c r="K235"/>
  <c r="L235"/>
  <c r="M235"/>
  <c r="N235"/>
  <c r="O235"/>
  <c r="P235"/>
  <c r="Q235"/>
  <c r="R235"/>
  <c r="S235"/>
  <c r="T235"/>
  <c r="U235"/>
  <c r="V235"/>
  <c r="W235"/>
  <c r="X235"/>
  <c r="Y235"/>
  <c r="Z235"/>
  <c r="AA235"/>
  <c r="AB235"/>
  <c r="AC235"/>
  <c r="AD235"/>
  <c r="AE235"/>
  <c r="AF235"/>
  <c r="AG235"/>
  <c r="AH235"/>
  <c r="AI235"/>
  <c r="AJ235"/>
  <c r="AK235"/>
  <c r="AL235"/>
  <c r="AM235"/>
  <c r="AN235"/>
  <c r="AO235"/>
  <c r="AP235"/>
  <c r="AQ235"/>
  <c r="AR235"/>
  <c r="AS235"/>
  <c r="AT235"/>
  <c r="AU235"/>
  <c r="AV235"/>
  <c r="AW235"/>
  <c r="AX235"/>
  <c r="AY235"/>
  <c r="AZ235"/>
  <c r="BA235"/>
  <c r="BB235"/>
  <c r="BC235"/>
  <c r="BD235"/>
  <c r="BE235"/>
  <c r="BF235"/>
  <c r="BG235"/>
  <c r="BH235"/>
  <c r="BI235"/>
  <c r="BJ235"/>
  <c r="BK235"/>
  <c r="BL235"/>
  <c r="BM235"/>
  <c r="BN235"/>
  <c r="BO235"/>
  <c r="BP235"/>
  <c r="BQ235"/>
  <c r="BR235"/>
  <c r="BS235"/>
  <c r="BT235"/>
  <c r="BU235"/>
  <c r="BV235"/>
  <c r="BW235"/>
  <c r="BX235"/>
  <c r="BY235"/>
  <c r="BZ235"/>
  <c r="CA235"/>
  <c r="CB235"/>
  <c r="CC235"/>
  <c r="CD235"/>
  <c r="CE235"/>
  <c r="CF235"/>
  <c r="CG235"/>
  <c r="CH235"/>
  <c r="CI235"/>
  <c r="CJ235"/>
  <c r="CK235"/>
  <c r="CL235"/>
  <c r="CM235"/>
  <c r="CN235"/>
  <c r="CO235"/>
  <c r="CP235"/>
  <c r="CQ235"/>
  <c r="CR235"/>
  <c r="CS235"/>
  <c r="CT235"/>
  <c r="CU235"/>
  <c r="CV235"/>
  <c r="CW235"/>
  <c r="CZ235"/>
  <c r="DA235"/>
  <c r="DB235"/>
  <c r="DC235"/>
  <c r="DD235"/>
  <c r="DE235"/>
  <c r="DF235"/>
  <c r="DG235"/>
  <c r="DH235"/>
  <c r="DI235"/>
  <c r="DJ235"/>
  <c r="DK235"/>
  <c r="DL235"/>
  <c r="DM235"/>
  <c r="DN235"/>
  <c r="DO235"/>
  <c r="DP235"/>
  <c r="DQ235"/>
  <c r="DR235"/>
  <c r="DS235"/>
  <c r="DT235"/>
  <c r="DU235"/>
  <c r="DV235"/>
  <c r="DY235"/>
  <c r="DZ235"/>
  <c r="EA235"/>
  <c r="EB235"/>
  <c r="EC235"/>
  <c r="ED235"/>
  <c r="EE235"/>
  <c r="EF235"/>
  <c r="EG235"/>
  <c r="EH235"/>
  <c r="EI235"/>
  <c r="EJ235"/>
  <c r="EK235"/>
  <c r="EL235"/>
  <c r="EM235"/>
  <c r="EN235"/>
  <c r="EO235"/>
  <c r="EP235"/>
  <c r="EQ235"/>
  <c r="ER235"/>
  <c r="ES235"/>
  <c r="ET235"/>
  <c r="EU235"/>
  <c r="EX235"/>
  <c r="EY235"/>
  <c r="EZ235"/>
  <c r="FA235"/>
  <c r="FB235"/>
  <c r="FC235"/>
  <c r="FD235"/>
  <c r="FE235"/>
  <c r="FG235"/>
  <c r="FH235"/>
  <c r="FI235"/>
  <c r="FJ235"/>
  <c r="FK235"/>
  <c r="FL235"/>
  <c r="FN235"/>
  <c r="FO235"/>
  <c r="FP235"/>
  <c r="FQ235"/>
  <c r="FR235"/>
  <c r="FS235"/>
  <c r="F236"/>
  <c r="G236"/>
  <c r="H236"/>
  <c r="I236"/>
  <c r="J236"/>
  <c r="K236"/>
  <c r="L236"/>
  <c r="M236"/>
  <c r="N236"/>
  <c r="O236"/>
  <c r="P236"/>
  <c r="Q236"/>
  <c r="R236"/>
  <c r="S236"/>
  <c r="T236"/>
  <c r="U236"/>
  <c r="V236"/>
  <c r="W236"/>
  <c r="X236"/>
  <c r="Y236"/>
  <c r="Z236"/>
  <c r="AA236"/>
  <c r="AB236"/>
  <c r="AC236"/>
  <c r="AD236"/>
  <c r="AE236"/>
  <c r="AF236"/>
  <c r="AG236"/>
  <c r="AH236"/>
  <c r="AI236"/>
  <c r="AJ236"/>
  <c r="AK236"/>
  <c r="AL236"/>
  <c r="AM236"/>
  <c r="AN236"/>
  <c r="AO236"/>
  <c r="AP236"/>
  <c r="AQ236"/>
  <c r="AR236"/>
  <c r="AS236"/>
  <c r="AT236"/>
  <c r="AU236"/>
  <c r="AV236"/>
  <c r="AW236"/>
  <c r="AX236"/>
  <c r="AY236"/>
  <c r="AZ236"/>
  <c r="BA236"/>
  <c r="BB236"/>
  <c r="BC236"/>
  <c r="BD236"/>
  <c r="BE236"/>
  <c r="BF236"/>
  <c r="BG236"/>
  <c r="BH236"/>
  <c r="BI236"/>
  <c r="BJ236"/>
  <c r="BK236"/>
  <c r="BL236"/>
  <c r="BM236"/>
  <c r="BN236"/>
  <c r="BO236"/>
  <c r="BP236"/>
  <c r="BQ236"/>
  <c r="BR236"/>
  <c r="BS236"/>
  <c r="BT236"/>
  <c r="BU236"/>
  <c r="BV236"/>
  <c r="BW236"/>
  <c r="BX236"/>
  <c r="BY236"/>
  <c r="BZ236"/>
  <c r="CA236"/>
  <c r="CB236"/>
  <c r="CC236"/>
  <c r="CD236"/>
  <c r="CE236"/>
  <c r="CF236"/>
  <c r="CG236"/>
  <c r="CH236"/>
  <c r="CI236"/>
  <c r="CJ236"/>
  <c r="CK236"/>
  <c r="CL236"/>
  <c r="CM236"/>
  <c r="CN236"/>
  <c r="CO236"/>
  <c r="CP236"/>
  <c r="CQ236"/>
  <c r="CR236"/>
  <c r="CS236"/>
  <c r="CT236"/>
  <c r="CU236"/>
  <c r="CV236"/>
  <c r="CW236"/>
  <c r="CZ236"/>
  <c r="DA236"/>
  <c r="DB236"/>
  <c r="DC236"/>
  <c r="DD236"/>
  <c r="DE236"/>
  <c r="DF236"/>
  <c r="DG236"/>
  <c r="DH236"/>
  <c r="DI236"/>
  <c r="DJ236"/>
  <c r="DK236"/>
  <c r="DL236"/>
  <c r="DM236"/>
  <c r="DN236"/>
  <c r="DO236"/>
  <c r="DP236"/>
  <c r="DQ236"/>
  <c r="DR236"/>
  <c r="DS236"/>
  <c r="DT236"/>
  <c r="DU236"/>
  <c r="DV236"/>
  <c r="DY236"/>
  <c r="DZ236"/>
  <c r="EA236"/>
  <c r="EB236"/>
  <c r="EC236"/>
  <c r="ED236"/>
  <c r="EE236"/>
  <c r="EF236"/>
  <c r="EG236"/>
  <c r="EH236"/>
  <c r="EI236"/>
  <c r="EJ236"/>
  <c r="EK236"/>
  <c r="EL236"/>
  <c r="EM236"/>
  <c r="EN236"/>
  <c r="EO236"/>
  <c r="EP236"/>
  <c r="EQ236"/>
  <c r="ER236"/>
  <c r="ES236"/>
  <c r="ET236"/>
  <c r="EU236"/>
  <c r="EX236"/>
  <c r="EY236"/>
  <c r="EZ236"/>
  <c r="FA236"/>
  <c r="FB236"/>
  <c r="FC236"/>
  <c r="FD236"/>
  <c r="FE236"/>
  <c r="FG236"/>
  <c r="FH236"/>
  <c r="FI236"/>
  <c r="FJ236"/>
  <c r="FK236"/>
  <c r="FL236"/>
  <c r="FN236"/>
  <c r="FO236"/>
  <c r="FP236"/>
  <c r="FQ236"/>
  <c r="FR236"/>
  <c r="FS236"/>
  <c r="F237"/>
  <c r="G237"/>
  <c r="H237"/>
  <c r="I237"/>
  <c r="J237"/>
  <c r="K237"/>
  <c r="L237"/>
  <c r="M237"/>
  <c r="N237"/>
  <c r="O237"/>
  <c r="P237"/>
  <c r="Q237"/>
  <c r="R237"/>
  <c r="S237"/>
  <c r="T237"/>
  <c r="U237"/>
  <c r="V237"/>
  <c r="W237"/>
  <c r="X237"/>
  <c r="Y237"/>
  <c r="Z237"/>
  <c r="AA237"/>
  <c r="AB237"/>
  <c r="AC237"/>
  <c r="AD237"/>
  <c r="AE237"/>
  <c r="AF237"/>
  <c r="AG237"/>
  <c r="AH237"/>
  <c r="AI237"/>
  <c r="AJ237"/>
  <c r="AK237"/>
  <c r="AL237"/>
  <c r="AM237"/>
  <c r="AN237"/>
  <c r="AO237"/>
  <c r="AP237"/>
  <c r="AQ237"/>
  <c r="AR237"/>
  <c r="AS237"/>
  <c r="AT237"/>
  <c r="AU237"/>
  <c r="AV237"/>
  <c r="AW237"/>
  <c r="AX237"/>
  <c r="AY237"/>
  <c r="AZ237"/>
  <c r="BA237"/>
  <c r="BB237"/>
  <c r="BC237"/>
  <c r="BD237"/>
  <c r="BE237"/>
  <c r="BF237"/>
  <c r="BG237"/>
  <c r="BH237"/>
  <c r="BI237"/>
  <c r="BJ237"/>
  <c r="BK237"/>
  <c r="BL237"/>
  <c r="BM237"/>
  <c r="BN237"/>
  <c r="BO237"/>
  <c r="BP237"/>
  <c r="BQ237"/>
  <c r="BR237"/>
  <c r="BS237"/>
  <c r="BT237"/>
  <c r="BU237"/>
  <c r="BV237"/>
  <c r="BW237"/>
  <c r="BX237"/>
  <c r="BY237"/>
  <c r="BZ237"/>
  <c r="CA237"/>
  <c r="CB237"/>
  <c r="CC237"/>
  <c r="CD237"/>
  <c r="CE237"/>
  <c r="CF237"/>
  <c r="CG237"/>
  <c r="CH237"/>
  <c r="CI237"/>
  <c r="CJ237"/>
  <c r="CK237"/>
  <c r="CL237"/>
  <c r="CM237"/>
  <c r="CN237"/>
  <c r="CO237"/>
  <c r="CP237"/>
  <c r="CQ237"/>
  <c r="CR237"/>
  <c r="CS237"/>
  <c r="CT237"/>
  <c r="CU237"/>
  <c r="CV237"/>
  <c r="CW237"/>
  <c r="CZ237"/>
  <c r="DA237"/>
  <c r="DB237"/>
  <c r="DC237"/>
  <c r="DD237"/>
  <c r="DE237"/>
  <c r="DF237"/>
  <c r="DG237"/>
  <c r="DH237"/>
  <c r="DI237"/>
  <c r="DJ237"/>
  <c r="DK237"/>
  <c r="DL237"/>
  <c r="DM237"/>
  <c r="DN237"/>
  <c r="DO237"/>
  <c r="DP237"/>
  <c r="DQ237"/>
  <c r="DR237"/>
  <c r="DS237"/>
  <c r="DT237"/>
  <c r="DU237"/>
  <c r="DV237"/>
  <c r="DY237"/>
  <c r="DZ237"/>
  <c r="EA237"/>
  <c r="EB237"/>
  <c r="EC237"/>
  <c r="ED237"/>
  <c r="EE237"/>
  <c r="EF237"/>
  <c r="EG237"/>
  <c r="EH237"/>
  <c r="EI237"/>
  <c r="EJ237"/>
  <c r="EK237"/>
  <c r="EL237"/>
  <c r="EM237"/>
  <c r="EN237"/>
  <c r="EO237"/>
  <c r="EP237"/>
  <c r="EQ237"/>
  <c r="ER237"/>
  <c r="ES237"/>
  <c r="ET237"/>
  <c r="EU237"/>
  <c r="EX237"/>
  <c r="EY237"/>
  <c r="EZ237"/>
  <c r="FA237"/>
  <c r="FB237"/>
  <c r="FC237"/>
  <c r="FD237"/>
  <c r="FE237"/>
  <c r="FG237"/>
  <c r="FH237"/>
  <c r="FI237"/>
  <c r="FJ237"/>
  <c r="FK237"/>
  <c r="FL237"/>
  <c r="FN237"/>
  <c r="FO237"/>
  <c r="FP237"/>
  <c r="FQ237"/>
  <c r="FR237"/>
  <c r="FS237"/>
  <c r="F238"/>
  <c r="G238"/>
  <c r="H238"/>
  <c r="I238"/>
  <c r="J238"/>
  <c r="K238"/>
  <c r="L238"/>
  <c r="M238"/>
  <c r="N238"/>
  <c r="O238"/>
  <c r="P238"/>
  <c r="Q238"/>
  <c r="R238"/>
  <c r="S238"/>
  <c r="T238"/>
  <c r="U238"/>
  <c r="V238"/>
  <c r="W238"/>
  <c r="X238"/>
  <c r="Y238"/>
  <c r="Z238"/>
  <c r="AA238"/>
  <c r="AB238"/>
  <c r="AC238"/>
  <c r="AD238"/>
  <c r="AE238"/>
  <c r="AF238"/>
  <c r="AG238"/>
  <c r="AH238"/>
  <c r="AI238"/>
  <c r="AJ238"/>
  <c r="AK238"/>
  <c r="AL238"/>
  <c r="AM238"/>
  <c r="AN238"/>
  <c r="AO238"/>
  <c r="AP238"/>
  <c r="AQ238"/>
  <c r="AR238"/>
  <c r="AS238"/>
  <c r="AT238"/>
  <c r="AU238"/>
  <c r="AV238"/>
  <c r="AW238"/>
  <c r="AX238"/>
  <c r="AY238"/>
  <c r="AZ238"/>
  <c r="BA238"/>
  <c r="BB238"/>
  <c r="BC238"/>
  <c r="BD238"/>
  <c r="BE238"/>
  <c r="BF238"/>
  <c r="BG238"/>
  <c r="BH238"/>
  <c r="BI238"/>
  <c r="BJ238"/>
  <c r="BK238"/>
  <c r="BL238"/>
  <c r="BM238"/>
  <c r="BN238"/>
  <c r="BO238"/>
  <c r="BP238"/>
  <c r="BQ238"/>
  <c r="BR238"/>
  <c r="BS238"/>
  <c r="BT238"/>
  <c r="BU238"/>
  <c r="BV238"/>
  <c r="BW238"/>
  <c r="BX238"/>
  <c r="BY238"/>
  <c r="BZ238"/>
  <c r="CA238"/>
  <c r="CB238"/>
  <c r="CC238"/>
  <c r="CD238"/>
  <c r="CE238"/>
  <c r="CF238"/>
  <c r="CG238"/>
  <c r="CH238"/>
  <c r="CI238"/>
  <c r="CJ238"/>
  <c r="CK238"/>
  <c r="CL238"/>
  <c r="CM238"/>
  <c r="CN238"/>
  <c r="CO238"/>
  <c r="CP238"/>
  <c r="CQ238"/>
  <c r="CR238"/>
  <c r="CS238"/>
  <c r="CT238"/>
  <c r="CU238"/>
  <c r="CV238"/>
  <c r="CW238"/>
  <c r="CZ238"/>
  <c r="DA238"/>
  <c r="DB238"/>
  <c r="DC238"/>
  <c r="DD238"/>
  <c r="DE238"/>
  <c r="DF238"/>
  <c r="DG238"/>
  <c r="DH238"/>
  <c r="DI238"/>
  <c r="DJ238"/>
  <c r="DK238"/>
  <c r="DL238"/>
  <c r="DM238"/>
  <c r="DN238"/>
  <c r="DO238"/>
  <c r="DP238"/>
  <c r="DQ238"/>
  <c r="DR238"/>
  <c r="DS238"/>
  <c r="DT238"/>
  <c r="DU238"/>
  <c r="DV238"/>
  <c r="DY238"/>
  <c r="DZ238"/>
  <c r="EA238"/>
  <c r="EB238"/>
  <c r="EC238"/>
  <c r="ED238"/>
  <c r="EE238"/>
  <c r="EF238"/>
  <c r="EG238"/>
  <c r="EH238"/>
  <c r="EI238"/>
  <c r="EJ238"/>
  <c r="EK238"/>
  <c r="EL238"/>
  <c r="EM238"/>
  <c r="EN238"/>
  <c r="EO238"/>
  <c r="EP238"/>
  <c r="EQ238"/>
  <c r="ER238"/>
  <c r="ES238"/>
  <c r="ET238"/>
  <c r="EU238"/>
  <c r="EX238"/>
  <c r="EY238"/>
  <c r="EZ238"/>
  <c r="FA238"/>
  <c r="FB238"/>
  <c r="FC238"/>
  <c r="FD238"/>
  <c r="FE238"/>
  <c r="FG238"/>
  <c r="FH238"/>
  <c r="FI238"/>
  <c r="FJ238"/>
  <c r="FK238"/>
  <c r="FL238"/>
  <c r="FN238"/>
  <c r="FO238"/>
  <c r="FP238"/>
  <c r="FQ238"/>
  <c r="FR238"/>
  <c r="FS238"/>
  <c r="F239"/>
  <c r="G239"/>
  <c r="H239"/>
  <c r="I239"/>
  <c r="J239"/>
  <c r="K239"/>
  <c r="L239"/>
  <c r="M239"/>
  <c r="N239"/>
  <c r="O239"/>
  <c r="P239"/>
  <c r="Q239"/>
  <c r="R239"/>
  <c r="S239"/>
  <c r="T239"/>
  <c r="U239"/>
  <c r="V239"/>
  <c r="W239"/>
  <c r="X239"/>
  <c r="Y239"/>
  <c r="Z239"/>
  <c r="AA239"/>
  <c r="AB239"/>
  <c r="AC239"/>
  <c r="AD239"/>
  <c r="AE239"/>
  <c r="AF239"/>
  <c r="AG239"/>
  <c r="AH239"/>
  <c r="AI239"/>
  <c r="AJ239"/>
  <c r="AK239"/>
  <c r="AL239"/>
  <c r="AM239"/>
  <c r="AN239"/>
  <c r="AO239"/>
  <c r="AP239"/>
  <c r="AQ239"/>
  <c r="AR239"/>
  <c r="AS239"/>
  <c r="AT239"/>
  <c r="AU239"/>
  <c r="AV239"/>
  <c r="AW239"/>
  <c r="AX239"/>
  <c r="AY239"/>
  <c r="AZ239"/>
  <c r="BA239"/>
  <c r="BB239"/>
  <c r="BC239"/>
  <c r="BD239"/>
  <c r="BE239"/>
  <c r="BF239"/>
  <c r="BG239"/>
  <c r="BH239"/>
  <c r="BI239"/>
  <c r="BJ239"/>
  <c r="BK239"/>
  <c r="BL239"/>
  <c r="BM239"/>
  <c r="BN239"/>
  <c r="BO239"/>
  <c r="BP239"/>
  <c r="BQ239"/>
  <c r="BR239"/>
  <c r="BS239"/>
  <c r="BT239"/>
  <c r="BU239"/>
  <c r="BV239"/>
  <c r="BW239"/>
  <c r="BX239"/>
  <c r="BY239"/>
  <c r="BZ239"/>
  <c r="CA239"/>
  <c r="CB239"/>
  <c r="CC239"/>
  <c r="CD239"/>
  <c r="CE239"/>
  <c r="CF239"/>
  <c r="CG239"/>
  <c r="CH239"/>
  <c r="CI239"/>
  <c r="CJ239"/>
  <c r="CK239"/>
  <c r="CL239"/>
  <c r="CM239"/>
  <c r="CN239"/>
  <c r="CO239"/>
  <c r="CP239"/>
  <c r="CQ239"/>
  <c r="CR239"/>
  <c r="CS239"/>
  <c r="CT239"/>
  <c r="CU239"/>
  <c r="CV239"/>
  <c r="CW239"/>
  <c r="CZ239"/>
  <c r="DA239"/>
  <c r="DB239"/>
  <c r="DC239"/>
  <c r="DD239"/>
  <c r="DE239"/>
  <c r="DF239"/>
  <c r="DG239"/>
  <c r="DH239"/>
  <c r="DI239"/>
  <c r="DJ239"/>
  <c r="DK239"/>
  <c r="DL239"/>
  <c r="DM239"/>
  <c r="DN239"/>
  <c r="DO239"/>
  <c r="DP239"/>
  <c r="DQ239"/>
  <c r="DR239"/>
  <c r="DS239"/>
  <c r="DT239"/>
  <c r="DU239"/>
  <c r="DV239"/>
  <c r="DY239"/>
  <c r="DZ239"/>
  <c r="EA239"/>
  <c r="EB239"/>
  <c r="EC239"/>
  <c r="ED239"/>
  <c r="EE239"/>
  <c r="EF239"/>
  <c r="EG239"/>
  <c r="EH239"/>
  <c r="EI239"/>
  <c r="EJ239"/>
  <c r="EK239"/>
  <c r="EL239"/>
  <c r="EM239"/>
  <c r="EN239"/>
  <c r="EO239"/>
  <c r="EP239"/>
  <c r="EQ239"/>
  <c r="ER239"/>
  <c r="ES239"/>
  <c r="ET239"/>
  <c r="EU239"/>
  <c r="EX239"/>
  <c r="EY239"/>
  <c r="EZ239"/>
  <c r="FA239"/>
  <c r="FB239"/>
  <c r="FC239"/>
  <c r="FD239"/>
  <c r="FE239"/>
  <c r="FG239"/>
  <c r="FH239"/>
  <c r="FI239"/>
  <c r="FJ239"/>
  <c r="FK239"/>
  <c r="FL239"/>
  <c r="FN239"/>
  <c r="FO239"/>
  <c r="FP239"/>
  <c r="FQ239"/>
  <c r="FR239"/>
  <c r="FS239"/>
  <c r="F240"/>
  <c r="G240"/>
  <c r="H240"/>
  <c r="I240"/>
  <c r="J240"/>
  <c r="K240"/>
  <c r="L240"/>
  <c r="M240"/>
  <c r="N240"/>
  <c r="O240"/>
  <c r="P240"/>
  <c r="Q240"/>
  <c r="R240"/>
  <c r="S240"/>
  <c r="T240"/>
  <c r="U240"/>
  <c r="V240"/>
  <c r="W240"/>
  <c r="X240"/>
  <c r="Y240"/>
  <c r="Z240"/>
  <c r="AA240"/>
  <c r="AB240"/>
  <c r="AC240"/>
  <c r="AD240"/>
  <c r="AE240"/>
  <c r="AF240"/>
  <c r="AG240"/>
  <c r="AH240"/>
  <c r="AI240"/>
  <c r="AJ240"/>
  <c r="AK240"/>
  <c r="AL240"/>
  <c r="AM240"/>
  <c r="AN240"/>
  <c r="AO240"/>
  <c r="AP240"/>
  <c r="AQ240"/>
  <c r="AR240"/>
  <c r="AS240"/>
  <c r="AT240"/>
  <c r="AU240"/>
  <c r="AV240"/>
  <c r="AW240"/>
  <c r="AX240"/>
  <c r="AY240"/>
  <c r="AZ240"/>
  <c r="BA240"/>
  <c r="BB240"/>
  <c r="BC240"/>
  <c r="BD240"/>
  <c r="BE240"/>
  <c r="BF240"/>
  <c r="BG240"/>
  <c r="BH240"/>
  <c r="BI240"/>
  <c r="BJ240"/>
  <c r="BK240"/>
  <c r="BL240"/>
  <c r="BM240"/>
  <c r="BN240"/>
  <c r="BO240"/>
  <c r="BP240"/>
  <c r="BQ240"/>
  <c r="BR240"/>
  <c r="BS240"/>
  <c r="BT240"/>
  <c r="BU240"/>
  <c r="BV240"/>
  <c r="BW240"/>
  <c r="BX240"/>
  <c r="BY240"/>
  <c r="BZ240"/>
  <c r="CA240"/>
  <c r="CB240"/>
  <c r="CC240"/>
  <c r="CD240"/>
  <c r="CE240"/>
  <c r="CF240"/>
  <c r="CG240"/>
  <c r="CH240"/>
  <c r="CI240"/>
  <c r="CJ240"/>
  <c r="CK240"/>
  <c r="CL240"/>
  <c r="CM240"/>
  <c r="CN240"/>
  <c r="CO240"/>
  <c r="CP240"/>
  <c r="CQ240"/>
  <c r="CR240"/>
  <c r="CS240"/>
  <c r="CT240"/>
  <c r="CU240"/>
  <c r="CV240"/>
  <c r="CW240"/>
  <c r="CZ240"/>
  <c r="DA240"/>
  <c r="DB240"/>
  <c r="DC240"/>
  <c r="DD240"/>
  <c r="DE240"/>
  <c r="DF240"/>
  <c r="DG240"/>
  <c r="DH240"/>
  <c r="DI240"/>
  <c r="DJ240"/>
  <c r="DK240"/>
  <c r="DL240"/>
  <c r="DM240"/>
  <c r="DN240"/>
  <c r="DO240"/>
  <c r="DP240"/>
  <c r="DQ240"/>
  <c r="DR240"/>
  <c r="DS240"/>
  <c r="DT240"/>
  <c r="DU240"/>
  <c r="DV240"/>
  <c r="DY240"/>
  <c r="DZ240"/>
  <c r="EA240"/>
  <c r="EB240"/>
  <c r="EC240"/>
  <c r="ED240"/>
  <c r="EE240"/>
  <c r="EF240"/>
  <c r="EG240"/>
  <c r="EH240"/>
  <c r="EI240"/>
  <c r="EJ240"/>
  <c r="EK240"/>
  <c r="EL240"/>
  <c r="EM240"/>
  <c r="EN240"/>
  <c r="EO240"/>
  <c r="EP240"/>
  <c r="EQ240"/>
  <c r="ER240"/>
  <c r="ES240"/>
  <c r="ET240"/>
  <c r="EU240"/>
  <c r="EX240"/>
  <c r="EY240"/>
  <c r="EZ240"/>
  <c r="FA240"/>
  <c r="FB240"/>
  <c r="FC240"/>
  <c r="FD240"/>
  <c r="FE240"/>
  <c r="FG240"/>
  <c r="FH240"/>
  <c r="FI240"/>
  <c r="FJ240"/>
  <c r="FK240"/>
  <c r="FL240"/>
  <c r="FN240"/>
  <c r="FO240"/>
  <c r="FP240"/>
  <c r="FQ240"/>
  <c r="FR240"/>
  <c r="FS240"/>
  <c r="F241"/>
  <c r="G241"/>
  <c r="H241"/>
  <c r="I241"/>
  <c r="J241"/>
  <c r="K241"/>
  <c r="L241"/>
  <c r="M241"/>
  <c r="N241"/>
  <c r="O241"/>
  <c r="P241"/>
  <c r="Q241"/>
  <c r="R241"/>
  <c r="S241"/>
  <c r="T241"/>
  <c r="U241"/>
  <c r="V241"/>
  <c r="W241"/>
  <c r="X241"/>
  <c r="Y241"/>
  <c r="Z241"/>
  <c r="AA241"/>
  <c r="AB241"/>
  <c r="AC241"/>
  <c r="AD241"/>
  <c r="AE241"/>
  <c r="AF241"/>
  <c r="AG241"/>
  <c r="AH241"/>
  <c r="AI241"/>
  <c r="AJ241"/>
  <c r="AK241"/>
  <c r="AL241"/>
  <c r="AM241"/>
  <c r="AN241"/>
  <c r="AO241"/>
  <c r="AP241"/>
  <c r="AQ241"/>
  <c r="AR241"/>
  <c r="AS241"/>
  <c r="AT241"/>
  <c r="AU241"/>
  <c r="AV241"/>
  <c r="AW241"/>
  <c r="AX241"/>
  <c r="AY241"/>
  <c r="AZ241"/>
  <c r="BA241"/>
  <c r="BB241"/>
  <c r="BC241"/>
  <c r="BD241"/>
  <c r="BE241"/>
  <c r="BF241"/>
  <c r="BG241"/>
  <c r="BH241"/>
  <c r="BI241"/>
  <c r="BJ241"/>
  <c r="BK241"/>
  <c r="BL241"/>
  <c r="BM241"/>
  <c r="BN241"/>
  <c r="BO241"/>
  <c r="BP241"/>
  <c r="BQ241"/>
  <c r="BR241"/>
  <c r="BS241"/>
  <c r="BT241"/>
  <c r="BU241"/>
  <c r="BV241"/>
  <c r="BW241"/>
  <c r="BX241"/>
  <c r="BY241"/>
  <c r="BZ241"/>
  <c r="CA241"/>
  <c r="CB241"/>
  <c r="CC241"/>
  <c r="CD241"/>
  <c r="CE241"/>
  <c r="CF241"/>
  <c r="CG241"/>
  <c r="CH241"/>
  <c r="CI241"/>
  <c r="CJ241"/>
  <c r="CK241"/>
  <c r="CL241"/>
  <c r="CM241"/>
  <c r="CN241"/>
  <c r="CO241"/>
  <c r="CP241"/>
  <c r="CQ241"/>
  <c r="CR241"/>
  <c r="CS241"/>
  <c r="CT241"/>
  <c r="CU241"/>
  <c r="CV241"/>
  <c r="CW241"/>
  <c r="CZ241"/>
  <c r="DA241"/>
  <c r="DB241"/>
  <c r="DC241"/>
  <c r="DD241"/>
  <c r="DE241"/>
  <c r="DF241"/>
  <c r="DG241"/>
  <c r="DH241"/>
  <c r="DI241"/>
  <c r="DJ241"/>
  <c r="DK241"/>
  <c r="DL241"/>
  <c r="DM241"/>
  <c r="DN241"/>
  <c r="DO241"/>
  <c r="DP241"/>
  <c r="DQ241"/>
  <c r="DR241"/>
  <c r="DS241"/>
  <c r="DT241"/>
  <c r="DU241"/>
  <c r="DV241"/>
  <c r="DY241"/>
  <c r="DZ241"/>
  <c r="EA241"/>
  <c r="EB241"/>
  <c r="EC241"/>
  <c r="ED241"/>
  <c r="EE241"/>
  <c r="EF241"/>
  <c r="EG241"/>
  <c r="EH241"/>
  <c r="EI241"/>
  <c r="EJ241"/>
  <c r="EK241"/>
  <c r="EL241"/>
  <c r="EM241"/>
  <c r="EN241"/>
  <c r="EO241"/>
  <c r="EP241"/>
  <c r="EQ241"/>
  <c r="ER241"/>
  <c r="ES241"/>
  <c r="ET241"/>
  <c r="EU241"/>
  <c r="EX241"/>
  <c r="EY241"/>
  <c r="EZ241"/>
  <c r="FA241"/>
  <c r="FB241"/>
  <c r="FC241"/>
  <c r="FD241"/>
  <c r="FE241"/>
  <c r="FG241"/>
  <c r="FH241"/>
  <c r="FI241"/>
  <c r="FJ241"/>
  <c r="FK241"/>
  <c r="FL241"/>
  <c r="FN241"/>
  <c r="FO241"/>
  <c r="FP241"/>
  <c r="FQ241"/>
  <c r="FR241"/>
  <c r="FS241"/>
  <c r="F242"/>
  <c r="G242"/>
  <c r="H242"/>
  <c r="I242"/>
  <c r="J242"/>
  <c r="K242"/>
  <c r="L242"/>
  <c r="M242"/>
  <c r="N242"/>
  <c r="O242"/>
  <c r="P242"/>
  <c r="Q242"/>
  <c r="R242"/>
  <c r="S242"/>
  <c r="T242"/>
  <c r="U242"/>
  <c r="V242"/>
  <c r="W242"/>
  <c r="X242"/>
  <c r="Y242"/>
  <c r="Z242"/>
  <c r="AA242"/>
  <c r="AB242"/>
  <c r="AC242"/>
  <c r="AD242"/>
  <c r="AE242"/>
  <c r="AF242"/>
  <c r="AG242"/>
  <c r="AH242"/>
  <c r="AI242"/>
  <c r="AJ242"/>
  <c r="AK242"/>
  <c r="AL242"/>
  <c r="AM242"/>
  <c r="AN242"/>
  <c r="AO242"/>
  <c r="AP242"/>
  <c r="AQ242"/>
  <c r="AR242"/>
  <c r="AS242"/>
  <c r="AT242"/>
  <c r="AU242"/>
  <c r="AV242"/>
  <c r="AW242"/>
  <c r="AX242"/>
  <c r="AY242"/>
  <c r="AZ242"/>
  <c r="BA242"/>
  <c r="BB242"/>
  <c r="BC242"/>
  <c r="BD242"/>
  <c r="BE242"/>
  <c r="BF242"/>
  <c r="BG242"/>
  <c r="BH242"/>
  <c r="BI242"/>
  <c r="BJ242"/>
  <c r="BK242"/>
  <c r="BL242"/>
  <c r="BM242"/>
  <c r="BN242"/>
  <c r="BO242"/>
  <c r="BP242"/>
  <c r="BQ242"/>
  <c r="BR242"/>
  <c r="BS242"/>
  <c r="BT242"/>
  <c r="BU242"/>
  <c r="BV242"/>
  <c r="BW242"/>
  <c r="BX242"/>
  <c r="BY242"/>
  <c r="BZ242"/>
  <c r="CA242"/>
  <c r="CB242"/>
  <c r="CC242"/>
  <c r="CD242"/>
  <c r="CE242"/>
  <c r="CF242"/>
  <c r="CG242"/>
  <c r="CH242"/>
  <c r="CI242"/>
  <c r="CJ242"/>
  <c r="CK242"/>
  <c r="CL242"/>
  <c r="CM242"/>
  <c r="CN242"/>
  <c r="CO242"/>
  <c r="CP242"/>
  <c r="CQ242"/>
  <c r="CR242"/>
  <c r="CS242"/>
  <c r="CT242"/>
  <c r="CU242"/>
  <c r="CV242"/>
  <c r="CW242"/>
  <c r="CZ242"/>
  <c r="DA242"/>
  <c r="DB242"/>
  <c r="DC242"/>
  <c r="DD242"/>
  <c r="DE242"/>
  <c r="DF242"/>
  <c r="DG242"/>
  <c r="DH242"/>
  <c r="DI242"/>
  <c r="DJ242"/>
  <c r="DK242"/>
  <c r="DL242"/>
  <c r="DM242"/>
  <c r="DN242"/>
  <c r="DO242"/>
  <c r="DP242"/>
  <c r="DQ242"/>
  <c r="DR242"/>
  <c r="DS242"/>
  <c r="DT242"/>
  <c r="DU242"/>
  <c r="DV242"/>
  <c r="DY242"/>
  <c r="DZ242"/>
  <c r="EA242"/>
  <c r="EB242"/>
  <c r="EC242"/>
  <c r="ED242"/>
  <c r="EE242"/>
  <c r="EF242"/>
  <c r="EG242"/>
  <c r="EH242"/>
  <c r="EI242"/>
  <c r="EJ242"/>
  <c r="EK242"/>
  <c r="EL242"/>
  <c r="EM242"/>
  <c r="EN242"/>
  <c r="EO242"/>
  <c r="EP242"/>
  <c r="EQ242"/>
  <c r="ER242"/>
  <c r="ES242"/>
  <c r="ET242"/>
  <c r="EU242"/>
  <c r="EX242"/>
  <c r="EY242"/>
  <c r="EZ242"/>
  <c r="FA242"/>
  <c r="FB242"/>
  <c r="FC242"/>
  <c r="FD242"/>
  <c r="FE242"/>
  <c r="FG242"/>
  <c r="FH242"/>
  <c r="FI242"/>
  <c r="FJ242"/>
  <c r="FK242"/>
  <c r="FL242"/>
  <c r="FN242"/>
  <c r="FO242"/>
  <c r="FP242"/>
  <c r="FQ242"/>
  <c r="FR242"/>
  <c r="FS242"/>
  <c r="F243"/>
  <c r="G243"/>
  <c r="H243"/>
  <c r="I243"/>
  <c r="J243"/>
  <c r="K243"/>
  <c r="L243"/>
  <c r="M243"/>
  <c r="N243"/>
  <c r="O243"/>
  <c r="P243"/>
  <c r="Q243"/>
  <c r="R243"/>
  <c r="S243"/>
  <c r="T243"/>
  <c r="U243"/>
  <c r="V243"/>
  <c r="W243"/>
  <c r="X243"/>
  <c r="Y243"/>
  <c r="Z243"/>
  <c r="AA243"/>
  <c r="AB243"/>
  <c r="AC243"/>
  <c r="AD243"/>
  <c r="AE243"/>
  <c r="AF243"/>
  <c r="AG243"/>
  <c r="AH243"/>
  <c r="AI243"/>
  <c r="AJ243"/>
  <c r="AK243"/>
  <c r="AL243"/>
  <c r="AM243"/>
  <c r="AN243"/>
  <c r="AO243"/>
  <c r="AP243"/>
  <c r="AQ243"/>
  <c r="AR243"/>
  <c r="AS243"/>
  <c r="AT243"/>
  <c r="AU243"/>
  <c r="AV243"/>
  <c r="AW243"/>
  <c r="AX243"/>
  <c r="AY243"/>
  <c r="AZ243"/>
  <c r="BA243"/>
  <c r="BB243"/>
  <c r="BC243"/>
  <c r="BD243"/>
  <c r="BE243"/>
  <c r="BF243"/>
  <c r="BG243"/>
  <c r="BH243"/>
  <c r="BI243"/>
  <c r="BJ243"/>
  <c r="BK243"/>
  <c r="BL243"/>
  <c r="BM243"/>
  <c r="BN243"/>
  <c r="BO243"/>
  <c r="BP243"/>
  <c r="BQ243"/>
  <c r="BR243"/>
  <c r="BS243"/>
  <c r="BT243"/>
  <c r="BU243"/>
  <c r="BV243"/>
  <c r="BW243"/>
  <c r="BX243"/>
  <c r="BY243"/>
  <c r="BZ243"/>
  <c r="CA243"/>
  <c r="CB243"/>
  <c r="CC243"/>
  <c r="CD243"/>
  <c r="CE243"/>
  <c r="CF243"/>
  <c r="CG243"/>
  <c r="CH243"/>
  <c r="CI243"/>
  <c r="CJ243"/>
  <c r="CK243"/>
  <c r="CL243"/>
  <c r="CM243"/>
  <c r="CN243"/>
  <c r="CO243"/>
  <c r="CP243"/>
  <c r="CQ243"/>
  <c r="CR243"/>
  <c r="CS243"/>
  <c r="CT243"/>
  <c r="CU243"/>
  <c r="CV243"/>
  <c r="CW243"/>
  <c r="CZ243"/>
  <c r="DA243"/>
  <c r="DB243"/>
  <c r="DC243"/>
  <c r="DD243"/>
  <c r="DE243"/>
  <c r="DF243"/>
  <c r="DG243"/>
  <c r="DH243"/>
  <c r="DI243"/>
  <c r="DJ243"/>
  <c r="DK243"/>
  <c r="DL243"/>
  <c r="DM243"/>
  <c r="DN243"/>
  <c r="DO243"/>
  <c r="DP243"/>
  <c r="DQ243"/>
  <c r="DR243"/>
  <c r="DS243"/>
  <c r="DT243"/>
  <c r="DU243"/>
  <c r="DV243"/>
  <c r="DY243"/>
  <c r="DZ243"/>
  <c r="EA243"/>
  <c r="EB243"/>
  <c r="EC243"/>
  <c r="ED243"/>
  <c r="EE243"/>
  <c r="EF243"/>
  <c r="EG243"/>
  <c r="EH243"/>
  <c r="EI243"/>
  <c r="EJ243"/>
  <c r="EK243"/>
  <c r="EL243"/>
  <c r="EM243"/>
  <c r="EN243"/>
  <c r="EO243"/>
  <c r="EP243"/>
  <c r="EQ243"/>
  <c r="ER243"/>
  <c r="ES243"/>
  <c r="ET243"/>
  <c r="EU243"/>
  <c r="EX243"/>
  <c r="EY243"/>
  <c r="EZ243"/>
  <c r="FA243"/>
  <c r="FB243"/>
  <c r="FC243"/>
  <c r="FD243"/>
  <c r="FE243"/>
  <c r="FG243"/>
  <c r="FH243"/>
  <c r="FI243"/>
  <c r="FJ243"/>
  <c r="FK243"/>
  <c r="FL243"/>
  <c r="FN243"/>
  <c r="FO243"/>
  <c r="FP243"/>
  <c r="FQ243"/>
  <c r="FR243"/>
  <c r="FS243"/>
  <c r="F244"/>
  <c r="G244"/>
  <c r="H244"/>
  <c r="I244"/>
  <c r="J244"/>
  <c r="K244"/>
  <c r="L244"/>
  <c r="M244"/>
  <c r="N244"/>
  <c r="O244"/>
  <c r="P244"/>
  <c r="Q244"/>
  <c r="R244"/>
  <c r="S244"/>
  <c r="T244"/>
  <c r="U244"/>
  <c r="V244"/>
  <c r="W244"/>
  <c r="X244"/>
  <c r="Y244"/>
  <c r="Z244"/>
  <c r="AA244"/>
  <c r="AB244"/>
  <c r="AC244"/>
  <c r="AD244"/>
  <c r="AE244"/>
  <c r="AF244"/>
  <c r="AG244"/>
  <c r="AH244"/>
  <c r="AI244"/>
  <c r="AJ244"/>
  <c r="AK244"/>
  <c r="AL244"/>
  <c r="AM244"/>
  <c r="AN244"/>
  <c r="AO244"/>
  <c r="AP244"/>
  <c r="AQ244"/>
  <c r="AR244"/>
  <c r="AS244"/>
  <c r="AT244"/>
  <c r="AU244"/>
  <c r="AV244"/>
  <c r="AW244"/>
  <c r="AX244"/>
  <c r="AY244"/>
  <c r="AZ244"/>
  <c r="BA244"/>
  <c r="BB244"/>
  <c r="BC244"/>
  <c r="BD244"/>
  <c r="BE244"/>
  <c r="BF244"/>
  <c r="BG244"/>
  <c r="BH244"/>
  <c r="BI244"/>
  <c r="BJ244"/>
  <c r="BK244"/>
  <c r="BL244"/>
  <c r="BM244"/>
  <c r="BN244"/>
  <c r="BO244"/>
  <c r="BP244"/>
  <c r="BQ244"/>
  <c r="BR244"/>
  <c r="BS244"/>
  <c r="BT244"/>
  <c r="BU244"/>
  <c r="BV244"/>
  <c r="BW244"/>
  <c r="BX244"/>
  <c r="BY244"/>
  <c r="BZ244"/>
  <c r="CA244"/>
  <c r="CB244"/>
  <c r="CC244"/>
  <c r="CD244"/>
  <c r="CE244"/>
  <c r="CF244"/>
  <c r="CG244"/>
  <c r="CH244"/>
  <c r="CI244"/>
  <c r="CJ244"/>
  <c r="CK244"/>
  <c r="CL244"/>
  <c r="CM244"/>
  <c r="CN244"/>
  <c r="CO244"/>
  <c r="CP244"/>
  <c r="CQ244"/>
  <c r="CR244"/>
  <c r="CS244"/>
  <c r="CT244"/>
  <c r="CU244"/>
  <c r="CV244"/>
  <c r="CW244"/>
  <c r="CZ244"/>
  <c r="DA244"/>
  <c r="DB244"/>
  <c r="DC244"/>
  <c r="DD244"/>
  <c r="DE244"/>
  <c r="DF244"/>
  <c r="DG244"/>
  <c r="DH244"/>
  <c r="DI244"/>
  <c r="DJ244"/>
  <c r="DK244"/>
  <c r="DL244"/>
  <c r="DM244"/>
  <c r="DN244"/>
  <c r="DO244"/>
  <c r="DP244"/>
  <c r="DQ244"/>
  <c r="DR244"/>
  <c r="DS244"/>
  <c r="DT244"/>
  <c r="DU244"/>
  <c r="DV244"/>
  <c r="DY244"/>
  <c r="DZ244"/>
  <c r="EA244"/>
  <c r="EB244"/>
  <c r="EC244"/>
  <c r="ED244"/>
  <c r="EE244"/>
  <c r="EF244"/>
  <c r="EG244"/>
  <c r="EH244"/>
  <c r="EI244"/>
  <c r="EJ244"/>
  <c r="EK244"/>
  <c r="EL244"/>
  <c r="EM244"/>
  <c r="EN244"/>
  <c r="EO244"/>
  <c r="EP244"/>
  <c r="EQ244"/>
  <c r="ER244"/>
  <c r="ES244"/>
  <c r="ET244"/>
  <c r="EU244"/>
  <c r="EX244"/>
  <c r="EY244"/>
  <c r="EZ244"/>
  <c r="FA244"/>
  <c r="FB244"/>
  <c r="FC244"/>
  <c r="FD244"/>
  <c r="FE244"/>
  <c r="FG244"/>
  <c r="FH244"/>
  <c r="FI244"/>
  <c r="FJ244"/>
  <c r="FK244"/>
  <c r="FL244"/>
  <c r="FN244"/>
  <c r="FO244"/>
  <c r="FP244"/>
  <c r="FQ244"/>
  <c r="FR244"/>
  <c r="FS244"/>
  <c r="F245"/>
  <c r="G245"/>
  <c r="H245"/>
  <c r="I245"/>
  <c r="J245"/>
  <c r="K245"/>
  <c r="L245"/>
  <c r="M245"/>
  <c r="N245"/>
  <c r="O245"/>
  <c r="P245"/>
  <c r="Q245"/>
  <c r="R245"/>
  <c r="S245"/>
  <c r="T245"/>
  <c r="U245"/>
  <c r="V245"/>
  <c r="W245"/>
  <c r="X245"/>
  <c r="Y245"/>
  <c r="Z245"/>
  <c r="AA245"/>
  <c r="AB245"/>
  <c r="AC245"/>
  <c r="AD245"/>
  <c r="AE245"/>
  <c r="AF245"/>
  <c r="AG245"/>
  <c r="AH245"/>
  <c r="AI245"/>
  <c r="AJ245"/>
  <c r="AK245"/>
  <c r="AL245"/>
  <c r="AM245"/>
  <c r="AN245"/>
  <c r="AO245"/>
  <c r="AP245"/>
  <c r="AQ245"/>
  <c r="AR245"/>
  <c r="AS245"/>
  <c r="AT245"/>
  <c r="AU245"/>
  <c r="AV245"/>
  <c r="AW245"/>
  <c r="AX245"/>
  <c r="AY245"/>
  <c r="AZ245"/>
  <c r="BA245"/>
  <c r="BB245"/>
  <c r="BC245"/>
  <c r="BD245"/>
  <c r="BE245"/>
  <c r="BF245"/>
  <c r="BG245"/>
  <c r="BH245"/>
  <c r="BI245"/>
  <c r="BJ245"/>
  <c r="BK245"/>
  <c r="BL245"/>
  <c r="BM245"/>
  <c r="BN245"/>
  <c r="BO245"/>
  <c r="BP245"/>
  <c r="BQ245"/>
  <c r="BR245"/>
  <c r="BS245"/>
  <c r="BT245"/>
  <c r="BU245"/>
  <c r="BV245"/>
  <c r="BW245"/>
  <c r="BX245"/>
  <c r="BY245"/>
  <c r="BZ245"/>
  <c r="CA245"/>
  <c r="CB245"/>
  <c r="CC245"/>
  <c r="CD245"/>
  <c r="CE245"/>
  <c r="CF245"/>
  <c r="CG245"/>
  <c r="CH245"/>
  <c r="CI245"/>
  <c r="CJ245"/>
  <c r="CK245"/>
  <c r="CL245"/>
  <c r="CM245"/>
  <c r="CN245"/>
  <c r="CO245"/>
  <c r="CP245"/>
  <c r="CQ245"/>
  <c r="CR245"/>
  <c r="CS245"/>
  <c r="CT245"/>
  <c r="CU245"/>
  <c r="CV245"/>
  <c r="CW245"/>
  <c r="CZ245"/>
  <c r="DA245"/>
  <c r="DB245"/>
  <c r="DC245"/>
  <c r="DD245"/>
  <c r="DE245"/>
  <c r="DF245"/>
  <c r="DG245"/>
  <c r="DH245"/>
  <c r="DI245"/>
  <c r="DJ245"/>
  <c r="DK245"/>
  <c r="DL245"/>
  <c r="DM245"/>
  <c r="DN245"/>
  <c r="DO245"/>
  <c r="DP245"/>
  <c r="DQ245"/>
  <c r="DR245"/>
  <c r="DS245"/>
  <c r="DT245"/>
  <c r="DU245"/>
  <c r="DV245"/>
  <c r="DY245"/>
  <c r="DZ245"/>
  <c r="EA245"/>
  <c r="EB245"/>
  <c r="EC245"/>
  <c r="ED245"/>
  <c r="EE245"/>
  <c r="EF245"/>
  <c r="EG245"/>
  <c r="EH245"/>
  <c r="EI245"/>
  <c r="EJ245"/>
  <c r="EK245"/>
  <c r="EL245"/>
  <c r="EM245"/>
  <c r="EN245"/>
  <c r="EO245"/>
  <c r="EP245"/>
  <c r="EQ245"/>
  <c r="ER245"/>
  <c r="ES245"/>
  <c r="ET245"/>
  <c r="EU245"/>
  <c r="EX245"/>
  <c r="EY245"/>
  <c r="EZ245"/>
  <c r="FA245"/>
  <c r="FB245"/>
  <c r="FC245"/>
  <c r="FD245"/>
  <c r="FE245"/>
  <c r="FG245"/>
  <c r="FH245"/>
  <c r="FI245"/>
  <c r="FJ245"/>
  <c r="FK245"/>
  <c r="FL245"/>
  <c r="FN245"/>
  <c r="FO245"/>
  <c r="FP245"/>
  <c r="FQ245"/>
  <c r="FR245"/>
  <c r="FS245"/>
  <c r="F246"/>
  <c r="G246"/>
  <c r="H246"/>
  <c r="I246"/>
  <c r="J246"/>
  <c r="K246"/>
  <c r="L246"/>
  <c r="M246"/>
  <c r="N246"/>
  <c r="O246"/>
  <c r="P246"/>
  <c r="Q246"/>
  <c r="R246"/>
  <c r="S246"/>
  <c r="T246"/>
  <c r="U246"/>
  <c r="V246"/>
  <c r="W246"/>
  <c r="X246"/>
  <c r="Y246"/>
  <c r="Z246"/>
  <c r="AA246"/>
  <c r="AB246"/>
  <c r="AC246"/>
  <c r="AD246"/>
  <c r="AE246"/>
  <c r="AF246"/>
  <c r="AG246"/>
  <c r="AH246"/>
  <c r="AI246"/>
  <c r="AJ246"/>
  <c r="AK246"/>
  <c r="AL246"/>
  <c r="AM246"/>
  <c r="AN246"/>
  <c r="AO246"/>
  <c r="AP246"/>
  <c r="AQ246"/>
  <c r="AR246"/>
  <c r="AS246"/>
  <c r="AT246"/>
  <c r="AU246"/>
  <c r="AV246"/>
  <c r="AW246"/>
  <c r="AX246"/>
  <c r="AY246"/>
  <c r="AZ246"/>
  <c r="BA246"/>
  <c r="BB246"/>
  <c r="BC246"/>
  <c r="BD246"/>
  <c r="BE246"/>
  <c r="BF246"/>
  <c r="BG246"/>
  <c r="BH246"/>
  <c r="BI246"/>
  <c r="BJ246"/>
  <c r="BK246"/>
  <c r="BL246"/>
  <c r="BM246"/>
  <c r="BN246"/>
  <c r="BO246"/>
  <c r="BP246"/>
  <c r="BQ246"/>
  <c r="BR246"/>
  <c r="BS246"/>
  <c r="BT246"/>
  <c r="BU246"/>
  <c r="BV246"/>
  <c r="BW246"/>
  <c r="BX246"/>
  <c r="BY246"/>
  <c r="BZ246"/>
  <c r="CA246"/>
  <c r="CB246"/>
  <c r="CC246"/>
  <c r="CD246"/>
  <c r="CE246"/>
  <c r="CF246"/>
  <c r="CG246"/>
  <c r="CH246"/>
  <c r="CI246"/>
  <c r="CJ246"/>
  <c r="CK246"/>
  <c r="CL246"/>
  <c r="CM246"/>
  <c r="CN246"/>
  <c r="CO246"/>
  <c r="CP246"/>
  <c r="CQ246"/>
  <c r="CR246"/>
  <c r="CS246"/>
  <c r="CT246"/>
  <c r="CU246"/>
  <c r="CV246"/>
  <c r="CW246"/>
  <c r="CZ246"/>
  <c r="DA246"/>
  <c r="DB246"/>
  <c r="DC246"/>
  <c r="DD246"/>
  <c r="DE246"/>
  <c r="DF246"/>
  <c r="DG246"/>
  <c r="DH246"/>
  <c r="DI246"/>
  <c r="DJ246"/>
  <c r="DK246"/>
  <c r="DL246"/>
  <c r="DM246"/>
  <c r="DN246"/>
  <c r="DO246"/>
  <c r="DP246"/>
  <c r="DQ246"/>
  <c r="DR246"/>
  <c r="DS246"/>
  <c r="DT246"/>
  <c r="DU246"/>
  <c r="DV246"/>
  <c r="DY246"/>
  <c r="DZ246"/>
  <c r="EA246"/>
  <c r="EB246"/>
  <c r="EC246"/>
  <c r="ED246"/>
  <c r="EE246"/>
  <c r="EF246"/>
  <c r="EG246"/>
  <c r="EH246"/>
  <c r="EI246"/>
  <c r="EJ246"/>
  <c r="EK246"/>
  <c r="EL246"/>
  <c r="EM246"/>
  <c r="EN246"/>
  <c r="EO246"/>
  <c r="EP246"/>
  <c r="EQ246"/>
  <c r="ER246"/>
  <c r="ES246"/>
  <c r="ET246"/>
  <c r="EU246"/>
  <c r="EX246"/>
  <c r="EY246"/>
  <c r="EZ246"/>
  <c r="FA246"/>
  <c r="FB246"/>
  <c r="FC246"/>
  <c r="FD246"/>
  <c r="FE246"/>
  <c r="FG246"/>
  <c r="FH246"/>
  <c r="FI246"/>
  <c r="FJ246"/>
  <c r="FK246"/>
  <c r="FL246"/>
  <c r="FN246"/>
  <c r="FO246"/>
  <c r="FP246"/>
  <c r="FQ246"/>
  <c r="FR246"/>
  <c r="FS246"/>
  <c r="F247"/>
  <c r="G247"/>
  <c r="H247"/>
  <c r="I247"/>
  <c r="J247"/>
  <c r="K247"/>
  <c r="L247"/>
  <c r="M247"/>
  <c r="N247"/>
  <c r="O247"/>
  <c r="P247"/>
  <c r="Q247"/>
  <c r="R247"/>
  <c r="S247"/>
  <c r="T247"/>
  <c r="U247"/>
  <c r="V247"/>
  <c r="W247"/>
  <c r="X247"/>
  <c r="Y247"/>
  <c r="Z247"/>
  <c r="AA247"/>
  <c r="AB247"/>
  <c r="AC247"/>
  <c r="AD247"/>
  <c r="AE247"/>
  <c r="AF247"/>
  <c r="AG247"/>
  <c r="AH247"/>
  <c r="AI247"/>
  <c r="AJ247"/>
  <c r="AK247"/>
  <c r="AL247"/>
  <c r="AM247"/>
  <c r="AN247"/>
  <c r="AO247"/>
  <c r="AP247"/>
  <c r="AQ247"/>
  <c r="AR247"/>
  <c r="AS247"/>
  <c r="AT247"/>
  <c r="AU247"/>
  <c r="AV247"/>
  <c r="AW247"/>
  <c r="AX247"/>
  <c r="AY247"/>
  <c r="AZ247"/>
  <c r="BA247"/>
  <c r="BB247"/>
  <c r="BC247"/>
  <c r="BD247"/>
  <c r="BE247"/>
  <c r="BF247"/>
  <c r="BG247"/>
  <c r="BH247"/>
  <c r="BI247"/>
  <c r="BJ247"/>
  <c r="BK247"/>
  <c r="BL247"/>
  <c r="BM247"/>
  <c r="BN247"/>
  <c r="BO247"/>
  <c r="BP247"/>
  <c r="BQ247"/>
  <c r="BR247"/>
  <c r="BS247"/>
  <c r="BT247"/>
  <c r="BU247"/>
  <c r="BV247"/>
  <c r="BW247"/>
  <c r="BX247"/>
  <c r="BY247"/>
  <c r="BZ247"/>
  <c r="CA247"/>
  <c r="CB247"/>
  <c r="CC247"/>
  <c r="CD247"/>
  <c r="CE247"/>
  <c r="CF247"/>
  <c r="CG247"/>
  <c r="CH247"/>
  <c r="CI247"/>
  <c r="CJ247"/>
  <c r="CK247"/>
  <c r="CL247"/>
  <c r="CM247"/>
  <c r="CN247"/>
  <c r="CO247"/>
  <c r="CP247"/>
  <c r="CQ247"/>
  <c r="CR247"/>
  <c r="CS247"/>
  <c r="CT247"/>
  <c r="CU247"/>
  <c r="CV247"/>
  <c r="CW247"/>
  <c r="CZ247"/>
  <c r="DA247"/>
  <c r="DB247"/>
  <c r="DC247"/>
  <c r="DD247"/>
  <c r="DE247"/>
  <c r="DF247"/>
  <c r="DG247"/>
  <c r="DH247"/>
  <c r="DI247"/>
  <c r="DJ247"/>
  <c r="DK247"/>
  <c r="DL247"/>
  <c r="DM247"/>
  <c r="DN247"/>
  <c r="DO247"/>
  <c r="DP247"/>
  <c r="DQ247"/>
  <c r="DR247"/>
  <c r="DS247"/>
  <c r="DT247"/>
  <c r="DU247"/>
  <c r="DV247"/>
  <c r="DY247"/>
  <c r="DZ247"/>
  <c r="EA247"/>
  <c r="EB247"/>
  <c r="EC247"/>
  <c r="ED247"/>
  <c r="EE247"/>
  <c r="EF247"/>
  <c r="EG247"/>
  <c r="EH247"/>
  <c r="EI247"/>
  <c r="EJ247"/>
  <c r="EK247"/>
  <c r="EL247"/>
  <c r="EM247"/>
  <c r="EN247"/>
  <c r="EO247"/>
  <c r="EP247"/>
  <c r="EQ247"/>
  <c r="ER247"/>
  <c r="ES247"/>
  <c r="ET247"/>
  <c r="EU247"/>
  <c r="EX247"/>
  <c r="EY247"/>
  <c r="EZ247"/>
  <c r="FA247"/>
  <c r="FB247"/>
  <c r="FC247"/>
  <c r="FD247"/>
  <c r="FE247"/>
  <c r="FG247"/>
  <c r="FH247"/>
  <c r="FI247"/>
  <c r="FJ247"/>
  <c r="FK247"/>
  <c r="FL247"/>
  <c r="FN247"/>
  <c r="FO247"/>
  <c r="FP247"/>
  <c r="FQ247"/>
  <c r="FR247"/>
  <c r="FS247"/>
  <c r="F248"/>
  <c r="G248"/>
  <c r="H248"/>
  <c r="I248"/>
  <c r="J248"/>
  <c r="K248"/>
  <c r="L248"/>
  <c r="M248"/>
  <c r="N248"/>
  <c r="O248"/>
  <c r="P248"/>
  <c r="Q248"/>
  <c r="R248"/>
  <c r="S248"/>
  <c r="T248"/>
  <c r="U248"/>
  <c r="V248"/>
  <c r="W248"/>
  <c r="X248"/>
  <c r="Y248"/>
  <c r="Z248"/>
  <c r="AA248"/>
  <c r="AB248"/>
  <c r="AC248"/>
  <c r="AD248"/>
  <c r="AE248"/>
  <c r="AF248"/>
  <c r="AG248"/>
  <c r="AH248"/>
  <c r="AI248"/>
  <c r="AJ248"/>
  <c r="AK248"/>
  <c r="AL248"/>
  <c r="AM248"/>
  <c r="AN248"/>
  <c r="AO248"/>
  <c r="AP248"/>
  <c r="AQ248"/>
  <c r="AR248"/>
  <c r="AS248"/>
  <c r="AT248"/>
  <c r="AU248"/>
  <c r="AV248"/>
  <c r="AW248"/>
  <c r="AX248"/>
  <c r="AY248"/>
  <c r="AZ248"/>
  <c r="BA248"/>
  <c r="BB248"/>
  <c r="BC248"/>
  <c r="BD248"/>
  <c r="BE248"/>
  <c r="BF248"/>
  <c r="BG248"/>
  <c r="BH248"/>
  <c r="BI248"/>
  <c r="BJ248"/>
  <c r="BK248"/>
  <c r="BL248"/>
  <c r="BM248"/>
  <c r="BN248"/>
  <c r="BO248"/>
  <c r="BP248"/>
  <c r="BQ248"/>
  <c r="BR248"/>
  <c r="BS248"/>
  <c r="BT248"/>
  <c r="BU248"/>
  <c r="BV248"/>
  <c r="BW248"/>
  <c r="BX248"/>
  <c r="BY248"/>
  <c r="BZ248"/>
  <c r="CA248"/>
  <c r="CB248"/>
  <c r="CC248"/>
  <c r="CD248"/>
  <c r="CE248"/>
  <c r="CF248"/>
  <c r="CG248"/>
  <c r="CH248"/>
  <c r="CI248"/>
  <c r="CJ248"/>
  <c r="CK248"/>
  <c r="CL248"/>
  <c r="CM248"/>
  <c r="CN248"/>
  <c r="CO248"/>
  <c r="CP248"/>
  <c r="CQ248"/>
  <c r="CR248"/>
  <c r="CS248"/>
  <c r="CT248"/>
  <c r="CU248"/>
  <c r="CV248"/>
  <c r="CW248"/>
  <c r="CZ248"/>
  <c r="DA248"/>
  <c r="DB248"/>
  <c r="DC248"/>
  <c r="DD248"/>
  <c r="DE248"/>
  <c r="DF248"/>
  <c r="DG248"/>
  <c r="DH248"/>
  <c r="DI248"/>
  <c r="DJ248"/>
  <c r="DK248"/>
  <c r="DL248"/>
  <c r="DM248"/>
  <c r="DN248"/>
  <c r="DO248"/>
  <c r="DP248"/>
  <c r="DQ248"/>
  <c r="DR248"/>
  <c r="DS248"/>
  <c r="DT248"/>
  <c r="DU248"/>
  <c r="DV248"/>
  <c r="DY248"/>
  <c r="DZ248"/>
  <c r="EA248"/>
  <c r="EB248"/>
  <c r="EC248"/>
  <c r="ED248"/>
  <c r="EE248"/>
  <c r="EF248"/>
  <c r="EG248"/>
  <c r="EH248"/>
  <c r="EI248"/>
  <c r="EJ248"/>
  <c r="EK248"/>
  <c r="EL248"/>
  <c r="EM248"/>
  <c r="EN248"/>
  <c r="EO248"/>
  <c r="EP248"/>
  <c r="EQ248"/>
  <c r="ER248"/>
  <c r="ES248"/>
  <c r="ET248"/>
  <c r="EU248"/>
  <c r="EX248"/>
  <c r="EY248"/>
  <c r="EZ248"/>
  <c r="FA248"/>
  <c r="FB248"/>
  <c r="FC248"/>
  <c r="FD248"/>
  <c r="FE248"/>
  <c r="FG248"/>
  <c r="FH248"/>
  <c r="FI248"/>
  <c r="FJ248"/>
  <c r="FK248"/>
  <c r="FL248"/>
  <c r="FN248"/>
  <c r="FO248"/>
  <c r="FP248"/>
  <c r="FQ248"/>
  <c r="FR248"/>
  <c r="FS248"/>
  <c r="F249"/>
  <c r="G249"/>
  <c r="H249"/>
  <c r="I249"/>
  <c r="J249"/>
  <c r="K249"/>
  <c r="L249"/>
  <c r="M249"/>
  <c r="N249"/>
  <c r="O249"/>
  <c r="P249"/>
  <c r="Q249"/>
  <c r="R249"/>
  <c r="S249"/>
  <c r="T249"/>
  <c r="U249"/>
  <c r="V249"/>
  <c r="W249"/>
  <c r="X249"/>
  <c r="Y249"/>
  <c r="Z249"/>
  <c r="AA249"/>
  <c r="AB249"/>
  <c r="AC249"/>
  <c r="AD249"/>
  <c r="AE249"/>
  <c r="AF249"/>
  <c r="AG249"/>
  <c r="AH249"/>
  <c r="AI249"/>
  <c r="AJ249"/>
  <c r="AK249"/>
  <c r="AL249"/>
  <c r="AM249"/>
  <c r="AN249"/>
  <c r="AO249"/>
  <c r="AP249"/>
  <c r="AQ249"/>
  <c r="AR249"/>
  <c r="AS249"/>
  <c r="AT249"/>
  <c r="AU249"/>
  <c r="AV249"/>
  <c r="AW249"/>
  <c r="AX249"/>
  <c r="AY249"/>
  <c r="AZ249"/>
  <c r="BA249"/>
  <c r="BB249"/>
  <c r="BC249"/>
  <c r="BD249"/>
  <c r="BE249"/>
  <c r="BF249"/>
  <c r="BG249"/>
  <c r="BH249"/>
  <c r="BI249"/>
  <c r="BJ249"/>
  <c r="BK249"/>
  <c r="BL249"/>
  <c r="BM249"/>
  <c r="BN249"/>
  <c r="BO249"/>
  <c r="BP249"/>
  <c r="BQ249"/>
  <c r="BR249"/>
  <c r="BS249"/>
  <c r="BT249"/>
  <c r="BU249"/>
  <c r="BV249"/>
  <c r="BW249"/>
  <c r="BX249"/>
  <c r="BY249"/>
  <c r="BZ249"/>
  <c r="CA249"/>
  <c r="CB249"/>
  <c r="CC249"/>
  <c r="CD249"/>
  <c r="CE249"/>
  <c r="CF249"/>
  <c r="CG249"/>
  <c r="CH249"/>
  <c r="CI249"/>
  <c r="CJ249"/>
  <c r="CK249"/>
  <c r="CL249"/>
  <c r="CM249"/>
  <c r="CN249"/>
  <c r="CO249"/>
  <c r="CP249"/>
  <c r="CQ249"/>
  <c r="CR249"/>
  <c r="CS249"/>
  <c r="CT249"/>
  <c r="CU249"/>
  <c r="CV249"/>
  <c r="CW249"/>
  <c r="CZ249"/>
  <c r="DA249"/>
  <c r="DB249"/>
  <c r="DC249"/>
  <c r="DD249"/>
  <c r="DE249"/>
  <c r="DF249"/>
  <c r="DG249"/>
  <c r="DH249"/>
  <c r="DI249"/>
  <c r="DJ249"/>
  <c r="DK249"/>
  <c r="DL249"/>
  <c r="DM249"/>
  <c r="DN249"/>
  <c r="DO249"/>
  <c r="DP249"/>
  <c r="DQ249"/>
  <c r="DR249"/>
  <c r="DS249"/>
  <c r="DT249"/>
  <c r="DU249"/>
  <c r="DV249"/>
  <c r="DY249"/>
  <c r="DZ249"/>
  <c r="EA249"/>
  <c r="EB249"/>
  <c r="EC249"/>
  <c r="ED249"/>
  <c r="EE249"/>
  <c r="EF249"/>
  <c r="EG249"/>
  <c r="EH249"/>
  <c r="EI249"/>
  <c r="EJ249"/>
  <c r="EK249"/>
  <c r="EL249"/>
  <c r="EM249"/>
  <c r="EN249"/>
  <c r="EO249"/>
  <c r="EP249"/>
  <c r="EQ249"/>
  <c r="ER249"/>
  <c r="ES249"/>
  <c r="ET249"/>
  <c r="EU249"/>
  <c r="EX249"/>
  <c r="EY249"/>
  <c r="EZ249"/>
  <c r="FA249"/>
  <c r="FB249"/>
  <c r="FC249"/>
  <c r="FD249"/>
  <c r="FE249"/>
  <c r="FG249"/>
  <c r="FH249"/>
  <c r="FI249"/>
  <c r="FJ249"/>
  <c r="FK249"/>
  <c r="FL249"/>
  <c r="FN249"/>
  <c r="FO249"/>
  <c r="FP249"/>
  <c r="FQ249"/>
  <c r="FR249"/>
  <c r="FS249"/>
  <c r="F250"/>
  <c r="G250"/>
  <c r="H250"/>
  <c r="I250"/>
  <c r="J250"/>
  <c r="K250"/>
  <c r="L250"/>
  <c r="M250"/>
  <c r="N250"/>
  <c r="O250"/>
  <c r="P250"/>
  <c r="Q250"/>
  <c r="R250"/>
  <c r="S250"/>
  <c r="T250"/>
  <c r="U250"/>
  <c r="V250"/>
  <c r="W250"/>
  <c r="X250"/>
  <c r="Y250"/>
  <c r="Z250"/>
  <c r="AA250"/>
  <c r="AB250"/>
  <c r="AC250"/>
  <c r="AD250"/>
  <c r="AE250"/>
  <c r="AF250"/>
  <c r="AG250"/>
  <c r="AH250"/>
  <c r="AI250"/>
  <c r="AJ250"/>
  <c r="AK250"/>
  <c r="AL250"/>
  <c r="AM250"/>
  <c r="AN250"/>
  <c r="AO250"/>
  <c r="AP250"/>
  <c r="AQ250"/>
  <c r="AR250"/>
  <c r="AS250"/>
  <c r="AT250"/>
  <c r="AU250"/>
  <c r="AV250"/>
  <c r="AW250"/>
  <c r="AX250"/>
  <c r="AY250"/>
  <c r="AZ250"/>
  <c r="BA250"/>
  <c r="BB250"/>
  <c r="BC250"/>
  <c r="BD250"/>
  <c r="BE250"/>
  <c r="BF250"/>
  <c r="BG250"/>
  <c r="BH250"/>
  <c r="BI250"/>
  <c r="BJ250"/>
  <c r="BK250"/>
  <c r="BL250"/>
  <c r="BM250"/>
  <c r="BN250"/>
  <c r="BO250"/>
  <c r="BP250"/>
  <c r="BQ250"/>
  <c r="BR250"/>
  <c r="BS250"/>
  <c r="BT250"/>
  <c r="BU250"/>
  <c r="BV250"/>
  <c r="BW250"/>
  <c r="BX250"/>
  <c r="BY250"/>
  <c r="BZ250"/>
  <c r="CA250"/>
  <c r="CB250"/>
  <c r="CC250"/>
  <c r="CD250"/>
  <c r="CE250"/>
  <c r="CF250"/>
  <c r="CG250"/>
  <c r="CH250"/>
  <c r="CI250"/>
  <c r="CJ250"/>
  <c r="CK250"/>
  <c r="CL250"/>
  <c r="CM250"/>
  <c r="CN250"/>
  <c r="CO250"/>
  <c r="CP250"/>
  <c r="CQ250"/>
  <c r="CR250"/>
  <c r="CS250"/>
  <c r="CT250"/>
  <c r="CU250"/>
  <c r="CV250"/>
  <c r="CW250"/>
  <c r="CZ250"/>
  <c r="DA250"/>
  <c r="DB250"/>
  <c r="DC250"/>
  <c r="DD250"/>
  <c r="DE250"/>
  <c r="DF250"/>
  <c r="DG250"/>
  <c r="DH250"/>
  <c r="DI250"/>
  <c r="DJ250"/>
  <c r="DK250"/>
  <c r="DL250"/>
  <c r="DM250"/>
  <c r="DN250"/>
  <c r="DO250"/>
  <c r="DP250"/>
  <c r="DQ250"/>
  <c r="DR250"/>
  <c r="DS250"/>
  <c r="DT250"/>
  <c r="DU250"/>
  <c r="DV250"/>
  <c r="DY250"/>
  <c r="DZ250"/>
  <c r="EA250"/>
  <c r="EB250"/>
  <c r="EC250"/>
  <c r="ED250"/>
  <c r="EE250"/>
  <c r="EF250"/>
  <c r="EG250"/>
  <c r="EH250"/>
  <c r="EI250"/>
  <c r="EJ250"/>
  <c r="EK250"/>
  <c r="EL250"/>
  <c r="EM250"/>
  <c r="EN250"/>
  <c r="EO250"/>
  <c r="EP250"/>
  <c r="EQ250"/>
  <c r="ER250"/>
  <c r="ES250"/>
  <c r="ET250"/>
  <c r="EU250"/>
  <c r="EX250"/>
  <c r="EY250"/>
  <c r="EZ250"/>
  <c r="FA250"/>
  <c r="FB250"/>
  <c r="FC250"/>
  <c r="FD250"/>
  <c r="FE250"/>
  <c r="FG250"/>
  <c r="FH250"/>
  <c r="FI250"/>
  <c r="FJ250"/>
  <c r="FK250"/>
  <c r="FL250"/>
  <c r="FN250"/>
  <c r="FO250"/>
  <c r="FP250"/>
  <c r="FQ250"/>
  <c r="FR250"/>
  <c r="FS250"/>
  <c r="F251"/>
  <c r="G251"/>
  <c r="H251"/>
  <c r="I251"/>
  <c r="J251"/>
  <c r="K251"/>
  <c r="L251"/>
  <c r="M251"/>
  <c r="N251"/>
  <c r="O251"/>
  <c r="P251"/>
  <c r="Q251"/>
  <c r="R251"/>
  <c r="S251"/>
  <c r="T251"/>
  <c r="U251"/>
  <c r="V251"/>
  <c r="W251"/>
  <c r="X251"/>
  <c r="Y251"/>
  <c r="Z251"/>
  <c r="AA251"/>
  <c r="AB251"/>
  <c r="AC251"/>
  <c r="AD251"/>
  <c r="AE251"/>
  <c r="AF251"/>
  <c r="AG251"/>
  <c r="AH251"/>
  <c r="AI251"/>
  <c r="AJ251"/>
  <c r="AK251"/>
  <c r="AL251"/>
  <c r="AM251"/>
  <c r="AN251"/>
  <c r="AO251"/>
  <c r="AP251"/>
  <c r="AQ251"/>
  <c r="AR251"/>
  <c r="AS251"/>
  <c r="AT251"/>
  <c r="AU251"/>
  <c r="AV251"/>
  <c r="AW251"/>
  <c r="AX251"/>
  <c r="AY251"/>
  <c r="AZ251"/>
  <c r="BA251"/>
  <c r="BB251"/>
  <c r="BC251"/>
  <c r="BD251"/>
  <c r="BE251"/>
  <c r="BF251"/>
  <c r="BG251"/>
  <c r="BH251"/>
  <c r="BI251"/>
  <c r="BJ251"/>
  <c r="BK251"/>
  <c r="BL251"/>
  <c r="BM251"/>
  <c r="BN251"/>
  <c r="BO251"/>
  <c r="BP251"/>
  <c r="BQ251"/>
  <c r="BR251"/>
  <c r="BS251"/>
  <c r="BT251"/>
  <c r="BU251"/>
  <c r="BV251"/>
  <c r="BW251"/>
  <c r="BX251"/>
  <c r="BY251"/>
  <c r="BZ251"/>
  <c r="CA251"/>
  <c r="CB251"/>
  <c r="CC251"/>
  <c r="CD251"/>
  <c r="CE251"/>
  <c r="CF251"/>
  <c r="CG251"/>
  <c r="CH251"/>
  <c r="CI251"/>
  <c r="CJ251"/>
  <c r="CK251"/>
  <c r="CL251"/>
  <c r="CM251"/>
  <c r="CN251"/>
  <c r="CO251"/>
  <c r="CP251"/>
  <c r="CQ251"/>
  <c r="CR251"/>
  <c r="CS251"/>
  <c r="CT251"/>
  <c r="CU251"/>
  <c r="CV251"/>
  <c r="CW251"/>
  <c r="CZ251"/>
  <c r="DA251"/>
  <c r="DB251"/>
  <c r="DC251"/>
  <c r="DD251"/>
  <c r="DE251"/>
  <c r="DF251"/>
  <c r="DG251"/>
  <c r="DH251"/>
  <c r="DI251"/>
  <c r="DJ251"/>
  <c r="DK251"/>
  <c r="DL251"/>
  <c r="DM251"/>
  <c r="DN251"/>
  <c r="DO251"/>
  <c r="DP251"/>
  <c r="DQ251"/>
  <c r="DR251"/>
  <c r="DS251"/>
  <c r="DT251"/>
  <c r="DU251"/>
  <c r="DV251"/>
  <c r="DY251"/>
  <c r="DZ251"/>
  <c r="EA251"/>
  <c r="EB251"/>
  <c r="EC251"/>
  <c r="ED251"/>
  <c r="EE251"/>
  <c r="EF251"/>
  <c r="EG251"/>
  <c r="EH251"/>
  <c r="EI251"/>
  <c r="EJ251"/>
  <c r="EK251"/>
  <c r="EL251"/>
  <c r="EM251"/>
  <c r="EN251"/>
  <c r="EO251"/>
  <c r="EP251"/>
  <c r="EQ251"/>
  <c r="ER251"/>
  <c r="ES251"/>
  <c r="ET251"/>
  <c r="EU251"/>
  <c r="EX251"/>
  <c r="EY251"/>
  <c r="EZ251"/>
  <c r="FA251"/>
  <c r="FB251"/>
  <c r="FC251"/>
  <c r="FD251"/>
  <c r="FE251"/>
  <c r="FG251"/>
  <c r="FH251"/>
  <c r="FI251"/>
  <c r="FJ251"/>
  <c r="FK251"/>
  <c r="FL251"/>
  <c r="FN251"/>
  <c r="FO251"/>
  <c r="FP251"/>
  <c r="FQ251"/>
  <c r="FR251"/>
  <c r="FS251"/>
  <c r="F252"/>
  <c r="G252"/>
  <c r="H252"/>
  <c r="I252"/>
  <c r="J252"/>
  <c r="K252"/>
  <c r="L252"/>
  <c r="M252"/>
  <c r="N252"/>
  <c r="O252"/>
  <c r="P252"/>
  <c r="Q252"/>
  <c r="R252"/>
  <c r="S252"/>
  <c r="T252"/>
  <c r="U252"/>
  <c r="V252"/>
  <c r="W252"/>
  <c r="X252"/>
  <c r="Y252"/>
  <c r="Z252"/>
  <c r="AA252"/>
  <c r="AB252"/>
  <c r="AC252"/>
  <c r="AD252"/>
  <c r="AE252"/>
  <c r="AF252"/>
  <c r="AG252"/>
  <c r="AH252"/>
  <c r="AI252"/>
  <c r="AJ252"/>
  <c r="AK252"/>
  <c r="AL252"/>
  <c r="AM252"/>
  <c r="AN252"/>
  <c r="AO252"/>
  <c r="AP252"/>
  <c r="AQ252"/>
  <c r="AR252"/>
  <c r="AS252"/>
  <c r="AT252"/>
  <c r="AU252"/>
  <c r="AV252"/>
  <c r="AW252"/>
  <c r="AX252"/>
  <c r="AY252"/>
  <c r="AZ252"/>
  <c r="BA252"/>
  <c r="BB252"/>
  <c r="BC252"/>
  <c r="BD252"/>
  <c r="BE252"/>
  <c r="BF252"/>
  <c r="BG252"/>
  <c r="BH252"/>
  <c r="BI252"/>
  <c r="BJ252"/>
  <c r="BK252"/>
  <c r="BL252"/>
  <c r="BM252"/>
  <c r="BN252"/>
  <c r="BO252"/>
  <c r="BP252"/>
  <c r="BQ252"/>
  <c r="BR252"/>
  <c r="BS252"/>
  <c r="BT252"/>
  <c r="BU252"/>
  <c r="BV252"/>
  <c r="BW252"/>
  <c r="BX252"/>
  <c r="BY252"/>
  <c r="BZ252"/>
  <c r="CA252"/>
  <c r="CB252"/>
  <c r="CC252"/>
  <c r="CD252"/>
  <c r="CE252"/>
  <c r="CF252"/>
  <c r="CG252"/>
  <c r="CH252"/>
  <c r="CI252"/>
  <c r="CJ252"/>
  <c r="CK252"/>
  <c r="CL252"/>
  <c r="CM252"/>
  <c r="CN252"/>
  <c r="CO252"/>
  <c r="CP252"/>
  <c r="CQ252"/>
  <c r="CR252"/>
  <c r="CS252"/>
  <c r="CT252"/>
  <c r="CU252"/>
  <c r="CV252"/>
  <c r="CW252"/>
  <c r="CZ252"/>
  <c r="DA252"/>
  <c r="DB252"/>
  <c r="DC252"/>
  <c r="DD252"/>
  <c r="DE252"/>
  <c r="DF252"/>
  <c r="DG252"/>
  <c r="DH252"/>
  <c r="DI252"/>
  <c r="DJ252"/>
  <c r="DK252"/>
  <c r="DL252"/>
  <c r="DM252"/>
  <c r="DN252"/>
  <c r="DO252"/>
  <c r="DP252"/>
  <c r="DQ252"/>
  <c r="DR252"/>
  <c r="DS252"/>
  <c r="DT252"/>
  <c r="DU252"/>
  <c r="DV252"/>
  <c r="DY252"/>
  <c r="DZ252"/>
  <c r="EA252"/>
  <c r="EB252"/>
  <c r="EC252"/>
  <c r="ED252"/>
  <c r="EE252"/>
  <c r="EF252"/>
  <c r="EG252"/>
  <c r="EH252"/>
  <c r="EI252"/>
  <c r="EJ252"/>
  <c r="EK252"/>
  <c r="EL252"/>
  <c r="EM252"/>
  <c r="EN252"/>
  <c r="EO252"/>
  <c r="EP252"/>
  <c r="EQ252"/>
  <c r="ER252"/>
  <c r="ES252"/>
  <c r="ET252"/>
  <c r="EU252"/>
  <c r="EX252"/>
  <c r="EY252"/>
  <c r="EZ252"/>
  <c r="FA252"/>
  <c r="FB252"/>
  <c r="FC252"/>
  <c r="FD252"/>
  <c r="FE252"/>
  <c r="FG252"/>
  <c r="FH252"/>
  <c r="FI252"/>
  <c r="FJ252"/>
  <c r="FK252"/>
  <c r="FL252"/>
  <c r="FN252"/>
  <c r="FO252"/>
  <c r="FP252"/>
  <c r="FQ252"/>
  <c r="FR252"/>
  <c r="FS252"/>
  <c r="F253"/>
  <c r="G253"/>
  <c r="H253"/>
  <c r="I253"/>
  <c r="J253"/>
  <c r="K253"/>
  <c r="L253"/>
  <c r="M253"/>
  <c r="N253"/>
  <c r="O253"/>
  <c r="P253"/>
  <c r="Q253"/>
  <c r="R253"/>
  <c r="S253"/>
  <c r="T253"/>
  <c r="U253"/>
  <c r="V253"/>
  <c r="W253"/>
  <c r="X253"/>
  <c r="Y253"/>
  <c r="Z253"/>
  <c r="AA253"/>
  <c r="AB253"/>
  <c r="AC253"/>
  <c r="AD253"/>
  <c r="AE253"/>
  <c r="AF253"/>
  <c r="AG253"/>
  <c r="AH253"/>
  <c r="AI253"/>
  <c r="AJ253"/>
  <c r="AK253"/>
  <c r="AL253"/>
  <c r="AM253"/>
  <c r="AN253"/>
  <c r="AO253"/>
  <c r="AP253"/>
  <c r="AQ253"/>
  <c r="AR253"/>
  <c r="AS253"/>
  <c r="AT253"/>
  <c r="AU253"/>
  <c r="AV253"/>
  <c r="AW253"/>
  <c r="AX253"/>
  <c r="AY253"/>
  <c r="AZ253"/>
  <c r="BA253"/>
  <c r="BB253"/>
  <c r="BC253"/>
  <c r="BD253"/>
  <c r="BE253"/>
  <c r="BF253"/>
  <c r="BG253"/>
  <c r="BH253"/>
  <c r="BI253"/>
  <c r="BJ253"/>
  <c r="BK253"/>
  <c r="BL253"/>
  <c r="BM253"/>
  <c r="BN253"/>
  <c r="BO253"/>
  <c r="BP253"/>
  <c r="BQ253"/>
  <c r="BR253"/>
  <c r="BS253"/>
  <c r="BT253"/>
  <c r="BU253"/>
  <c r="BV253"/>
  <c r="BW253"/>
  <c r="BX253"/>
  <c r="BY253"/>
  <c r="BZ253"/>
  <c r="CA253"/>
  <c r="CB253"/>
  <c r="CC253"/>
  <c r="CD253"/>
  <c r="CE253"/>
  <c r="CF253"/>
  <c r="CG253"/>
  <c r="CH253"/>
  <c r="CI253"/>
  <c r="CJ253"/>
  <c r="CK253"/>
  <c r="CL253"/>
  <c r="CM253"/>
  <c r="CN253"/>
  <c r="CO253"/>
  <c r="CP253"/>
  <c r="CQ253"/>
  <c r="CR253"/>
  <c r="CS253"/>
  <c r="CT253"/>
  <c r="CU253"/>
  <c r="CV253"/>
  <c r="CW253"/>
  <c r="CZ253"/>
  <c r="DA253"/>
  <c r="DB253"/>
  <c r="DC253"/>
  <c r="DD253"/>
  <c r="DE253"/>
  <c r="DF253"/>
  <c r="DG253"/>
  <c r="DH253"/>
  <c r="DI253"/>
  <c r="DJ253"/>
  <c r="DK253"/>
  <c r="DL253"/>
  <c r="DM253"/>
  <c r="DN253"/>
  <c r="DO253"/>
  <c r="DP253"/>
  <c r="DQ253"/>
  <c r="DR253"/>
  <c r="DS253"/>
  <c r="DT253"/>
  <c r="DU253"/>
  <c r="DV253"/>
  <c r="DY253"/>
  <c r="DZ253"/>
  <c r="EA253"/>
  <c r="EB253"/>
  <c r="EC253"/>
  <c r="ED253"/>
  <c r="EE253"/>
  <c r="EF253"/>
  <c r="EG253"/>
  <c r="EH253"/>
  <c r="EI253"/>
  <c r="EJ253"/>
  <c r="EK253"/>
  <c r="EL253"/>
  <c r="EM253"/>
  <c r="EN253"/>
  <c r="EO253"/>
  <c r="EP253"/>
  <c r="EQ253"/>
  <c r="ER253"/>
  <c r="ES253"/>
  <c r="ET253"/>
  <c r="EU253"/>
  <c r="EX253"/>
  <c r="EY253"/>
  <c r="EZ253"/>
  <c r="FA253"/>
  <c r="FB253"/>
  <c r="FC253"/>
  <c r="FD253"/>
  <c r="FE253"/>
  <c r="FG253"/>
  <c r="FH253"/>
  <c r="FI253"/>
  <c r="FJ253"/>
  <c r="FK253"/>
  <c r="FL253"/>
  <c r="FN253"/>
  <c r="FO253"/>
  <c r="FP253"/>
  <c r="FQ253"/>
  <c r="FR253"/>
  <c r="FS253"/>
  <c r="F254"/>
  <c r="G254"/>
  <c r="H254"/>
  <c r="I254"/>
  <c r="J254"/>
  <c r="K254"/>
  <c r="L254"/>
  <c r="M254"/>
  <c r="N254"/>
  <c r="O254"/>
  <c r="P254"/>
  <c r="Q254"/>
  <c r="R254"/>
  <c r="S254"/>
  <c r="T254"/>
  <c r="U254"/>
  <c r="V254"/>
  <c r="W254"/>
  <c r="X254"/>
  <c r="Y254"/>
  <c r="Z254"/>
  <c r="AA254"/>
  <c r="AB254"/>
  <c r="AC254"/>
  <c r="AD254"/>
  <c r="AE254"/>
  <c r="AF254"/>
  <c r="AG254"/>
  <c r="AH254"/>
  <c r="AI254"/>
  <c r="AJ254"/>
  <c r="AK254"/>
  <c r="AL254"/>
  <c r="AM254"/>
  <c r="AN254"/>
  <c r="AO254"/>
  <c r="AP254"/>
  <c r="AQ254"/>
  <c r="AR254"/>
  <c r="AS254"/>
  <c r="AT254"/>
  <c r="AU254"/>
  <c r="AV254"/>
  <c r="AW254"/>
  <c r="AX254"/>
  <c r="AY254"/>
  <c r="AZ254"/>
  <c r="BA254"/>
  <c r="BB254"/>
  <c r="BC254"/>
  <c r="BD254"/>
  <c r="BE254"/>
  <c r="BF254"/>
  <c r="BG254"/>
  <c r="BH254"/>
  <c r="BI254"/>
  <c r="BJ254"/>
  <c r="BK254"/>
  <c r="BL254"/>
  <c r="BM254"/>
  <c r="BN254"/>
  <c r="BO254"/>
  <c r="BP254"/>
  <c r="BQ254"/>
  <c r="BR254"/>
  <c r="BS254"/>
  <c r="BT254"/>
  <c r="BU254"/>
  <c r="BV254"/>
  <c r="BW254"/>
  <c r="BX254"/>
  <c r="BY254"/>
  <c r="BZ254"/>
  <c r="CA254"/>
  <c r="CB254"/>
  <c r="CC254"/>
  <c r="CD254"/>
  <c r="CE254"/>
  <c r="CF254"/>
  <c r="CG254"/>
  <c r="CH254"/>
  <c r="CI254"/>
  <c r="CJ254"/>
  <c r="CK254"/>
  <c r="CL254"/>
  <c r="CM254"/>
  <c r="CN254"/>
  <c r="CO254"/>
  <c r="CP254"/>
  <c r="CQ254"/>
  <c r="CR254"/>
  <c r="CS254"/>
  <c r="CT254"/>
  <c r="CU254"/>
  <c r="CV254"/>
  <c r="CW254"/>
  <c r="CZ254"/>
  <c r="DA254"/>
  <c r="DB254"/>
  <c r="DC254"/>
  <c r="DD254"/>
  <c r="DE254"/>
  <c r="DF254"/>
  <c r="DG254"/>
  <c r="DH254"/>
  <c r="DI254"/>
  <c r="DJ254"/>
  <c r="DK254"/>
  <c r="DL254"/>
  <c r="DM254"/>
  <c r="DN254"/>
  <c r="DO254"/>
  <c r="DP254"/>
  <c r="DQ254"/>
  <c r="DR254"/>
  <c r="DS254"/>
  <c r="DT254"/>
  <c r="DU254"/>
  <c r="DV254"/>
  <c r="DY254"/>
  <c r="DZ254"/>
  <c r="EA254"/>
  <c r="EB254"/>
  <c r="EC254"/>
  <c r="ED254"/>
  <c r="EE254"/>
  <c r="EF254"/>
  <c r="EG254"/>
  <c r="EH254"/>
  <c r="EI254"/>
  <c r="EJ254"/>
  <c r="EK254"/>
  <c r="EL254"/>
  <c r="EM254"/>
  <c r="EN254"/>
  <c r="EO254"/>
  <c r="EP254"/>
  <c r="EQ254"/>
  <c r="ER254"/>
  <c r="ES254"/>
  <c r="ET254"/>
  <c r="EU254"/>
  <c r="EX254"/>
  <c r="EY254"/>
  <c r="EZ254"/>
  <c r="FA254"/>
  <c r="FB254"/>
  <c r="FC254"/>
  <c r="FD254"/>
  <c r="FE254"/>
  <c r="FG254"/>
  <c r="FH254"/>
  <c r="FI254"/>
  <c r="FJ254"/>
  <c r="FK254"/>
  <c r="FL254"/>
  <c r="FN254"/>
  <c r="FO254"/>
  <c r="FP254"/>
  <c r="FQ254"/>
  <c r="FR254"/>
  <c r="FS254"/>
  <c r="F255"/>
  <c r="G255"/>
  <c r="H255"/>
  <c r="I255"/>
  <c r="J255"/>
  <c r="K255"/>
  <c r="L255"/>
  <c r="M255"/>
  <c r="N255"/>
  <c r="O255"/>
  <c r="P255"/>
  <c r="Q255"/>
  <c r="R255"/>
  <c r="S255"/>
  <c r="T255"/>
  <c r="U255"/>
  <c r="V255"/>
  <c r="W255"/>
  <c r="X255"/>
  <c r="Y255"/>
  <c r="Z255"/>
  <c r="AA255"/>
  <c r="AB255"/>
  <c r="AC255"/>
  <c r="AD255"/>
  <c r="AE255"/>
  <c r="AF255"/>
  <c r="AG255"/>
  <c r="AH255"/>
  <c r="AI255"/>
  <c r="AJ255"/>
  <c r="AK255"/>
  <c r="AL255"/>
  <c r="AM255"/>
  <c r="AN255"/>
  <c r="AO255"/>
  <c r="AP255"/>
  <c r="AQ255"/>
  <c r="AR255"/>
  <c r="AS255"/>
  <c r="AT255"/>
  <c r="AU255"/>
  <c r="AV255"/>
  <c r="AW255"/>
  <c r="AX255"/>
  <c r="AY255"/>
  <c r="AZ255"/>
  <c r="BA255"/>
  <c r="BB255"/>
  <c r="BC255"/>
  <c r="BD255"/>
  <c r="BE255"/>
  <c r="BF255"/>
  <c r="BG255"/>
  <c r="BH255"/>
  <c r="BI255"/>
  <c r="BJ255"/>
  <c r="BK255"/>
  <c r="BL255"/>
  <c r="BM255"/>
  <c r="BN255"/>
  <c r="BO255"/>
  <c r="BP255"/>
  <c r="BQ255"/>
  <c r="BR255"/>
  <c r="BS255"/>
  <c r="BT255"/>
  <c r="BU255"/>
  <c r="BV255"/>
  <c r="BW255"/>
  <c r="BX255"/>
  <c r="BY255"/>
  <c r="BZ255"/>
  <c r="CA255"/>
  <c r="CB255"/>
  <c r="CC255"/>
  <c r="CD255"/>
  <c r="CE255"/>
  <c r="CF255"/>
  <c r="CG255"/>
  <c r="CH255"/>
  <c r="CI255"/>
  <c r="CJ255"/>
  <c r="CK255"/>
  <c r="CL255"/>
  <c r="CM255"/>
  <c r="CN255"/>
  <c r="CO255"/>
  <c r="CP255"/>
  <c r="CQ255"/>
  <c r="CR255"/>
  <c r="CS255"/>
  <c r="CT255"/>
  <c r="CU255"/>
  <c r="CV255"/>
  <c r="CW255"/>
  <c r="CZ255"/>
  <c r="DA255"/>
  <c r="DB255"/>
  <c r="DC255"/>
  <c r="DD255"/>
  <c r="DE255"/>
  <c r="DF255"/>
  <c r="DG255"/>
  <c r="DH255"/>
  <c r="DI255"/>
  <c r="DJ255"/>
  <c r="DK255"/>
  <c r="DL255"/>
  <c r="DM255"/>
  <c r="DN255"/>
  <c r="DO255"/>
  <c r="DP255"/>
  <c r="DQ255"/>
  <c r="DR255"/>
  <c r="DS255"/>
  <c r="DT255"/>
  <c r="DU255"/>
  <c r="DV255"/>
  <c r="DY255"/>
  <c r="DZ255"/>
  <c r="EA255"/>
  <c r="EB255"/>
  <c r="EC255"/>
  <c r="ED255"/>
  <c r="EE255"/>
  <c r="EF255"/>
  <c r="EG255"/>
  <c r="EH255"/>
  <c r="EI255"/>
  <c r="EJ255"/>
  <c r="EK255"/>
  <c r="EL255"/>
  <c r="EM255"/>
  <c r="EN255"/>
  <c r="EO255"/>
  <c r="EP255"/>
  <c r="EQ255"/>
  <c r="ER255"/>
  <c r="ES255"/>
  <c r="ET255"/>
  <c r="EU255"/>
  <c r="EX255"/>
  <c r="EY255"/>
  <c r="EZ255"/>
  <c r="FA255"/>
  <c r="FB255"/>
  <c r="FC255"/>
  <c r="FD255"/>
  <c r="FE255"/>
  <c r="FG255"/>
  <c r="FH255"/>
  <c r="FI255"/>
  <c r="FJ255"/>
  <c r="FK255"/>
  <c r="FL255"/>
  <c r="FN255"/>
  <c r="FO255"/>
  <c r="FP255"/>
  <c r="FQ255"/>
  <c r="FR255"/>
  <c r="FS255"/>
  <c r="F256"/>
  <c r="G256"/>
  <c r="H256"/>
  <c r="I256"/>
  <c r="J256"/>
  <c r="K256"/>
  <c r="L256"/>
  <c r="M256"/>
  <c r="N256"/>
  <c r="O256"/>
  <c r="P256"/>
  <c r="Q256"/>
  <c r="R256"/>
  <c r="S256"/>
  <c r="T256"/>
  <c r="U256"/>
  <c r="V256"/>
  <c r="W256"/>
  <c r="X256"/>
  <c r="Y256"/>
  <c r="Z256"/>
  <c r="AA256"/>
  <c r="AB256"/>
  <c r="AC256"/>
  <c r="AD256"/>
  <c r="AE256"/>
  <c r="AF256"/>
  <c r="AG256"/>
  <c r="AH256"/>
  <c r="AI256"/>
  <c r="AJ256"/>
  <c r="AK256"/>
  <c r="AL256"/>
  <c r="AM256"/>
  <c r="AN256"/>
  <c r="AO256"/>
  <c r="AP256"/>
  <c r="AQ256"/>
  <c r="AR256"/>
  <c r="AS256"/>
  <c r="AT256"/>
  <c r="AU256"/>
  <c r="AV256"/>
  <c r="AW256"/>
  <c r="AX256"/>
  <c r="AY256"/>
  <c r="AZ256"/>
  <c r="BA256"/>
  <c r="BB256"/>
  <c r="BC256"/>
  <c r="BD256"/>
  <c r="BE256"/>
  <c r="BF256"/>
  <c r="BG256"/>
  <c r="BH256"/>
  <c r="BI256"/>
  <c r="BJ256"/>
  <c r="BK256"/>
  <c r="BL256"/>
  <c r="BM256"/>
  <c r="BN256"/>
  <c r="BO256"/>
  <c r="BP256"/>
  <c r="BQ256"/>
  <c r="BR256"/>
  <c r="BS256"/>
  <c r="BT256"/>
  <c r="BU256"/>
  <c r="BV256"/>
  <c r="BW256"/>
  <c r="BX256"/>
  <c r="BY256"/>
  <c r="BZ256"/>
  <c r="CA256"/>
  <c r="CB256"/>
  <c r="CC256"/>
  <c r="CD256"/>
  <c r="CE256"/>
  <c r="CF256"/>
  <c r="CG256"/>
  <c r="CH256"/>
  <c r="CI256"/>
  <c r="CJ256"/>
  <c r="CK256"/>
  <c r="CL256"/>
  <c r="CM256"/>
  <c r="CN256"/>
  <c r="CO256"/>
  <c r="CP256"/>
  <c r="CQ256"/>
  <c r="CR256"/>
  <c r="CS256"/>
  <c r="CT256"/>
  <c r="CU256"/>
  <c r="CV256"/>
  <c r="CW256"/>
  <c r="CZ256"/>
  <c r="DA256"/>
  <c r="DB256"/>
  <c r="DC256"/>
  <c r="DD256"/>
  <c r="DE256"/>
  <c r="DF256"/>
  <c r="DG256"/>
  <c r="DH256"/>
  <c r="DI256"/>
  <c r="DJ256"/>
  <c r="DK256"/>
  <c r="DL256"/>
  <c r="DM256"/>
  <c r="DN256"/>
  <c r="DO256"/>
  <c r="DP256"/>
  <c r="DQ256"/>
  <c r="DR256"/>
  <c r="DS256"/>
  <c r="DT256"/>
  <c r="DU256"/>
  <c r="DV256"/>
  <c r="DY256"/>
  <c r="DZ256"/>
  <c r="EA256"/>
  <c r="EB256"/>
  <c r="EC256"/>
  <c r="ED256"/>
  <c r="EE256"/>
  <c r="EF256"/>
  <c r="EG256"/>
  <c r="EH256"/>
  <c r="EI256"/>
  <c r="EJ256"/>
  <c r="EK256"/>
  <c r="EL256"/>
  <c r="EM256"/>
  <c r="EN256"/>
  <c r="EO256"/>
  <c r="EP256"/>
  <c r="EQ256"/>
  <c r="ER256"/>
  <c r="ES256"/>
  <c r="ET256"/>
  <c r="EU256"/>
  <c r="EX256"/>
  <c r="EY256"/>
  <c r="EZ256"/>
  <c r="FA256"/>
  <c r="FB256"/>
  <c r="FC256"/>
  <c r="FD256"/>
  <c r="FE256"/>
  <c r="FG256"/>
  <c r="FH256"/>
  <c r="FI256"/>
  <c r="FJ256"/>
  <c r="FK256"/>
  <c r="FL256"/>
  <c r="FN256"/>
  <c r="FO256"/>
  <c r="FP256"/>
  <c r="FQ256"/>
  <c r="FR256"/>
  <c r="FS256"/>
  <c r="F257"/>
  <c r="G257"/>
  <c r="H257"/>
  <c r="I257"/>
  <c r="J257"/>
  <c r="K257"/>
  <c r="L257"/>
  <c r="M257"/>
  <c r="N257"/>
  <c r="O257"/>
  <c r="P257"/>
  <c r="Q257"/>
  <c r="R257"/>
  <c r="S257"/>
  <c r="T257"/>
  <c r="U257"/>
  <c r="V257"/>
  <c r="W257"/>
  <c r="X257"/>
  <c r="Y257"/>
  <c r="Z257"/>
  <c r="AA257"/>
  <c r="AB257"/>
  <c r="AC257"/>
  <c r="AD257"/>
  <c r="AE257"/>
  <c r="AF257"/>
  <c r="AG257"/>
  <c r="AH257"/>
  <c r="AI257"/>
  <c r="AJ257"/>
  <c r="AK257"/>
  <c r="AL257"/>
  <c r="AM257"/>
  <c r="AN257"/>
  <c r="AO257"/>
  <c r="AP257"/>
  <c r="AQ257"/>
  <c r="AR257"/>
  <c r="AS257"/>
  <c r="AT257"/>
  <c r="AU257"/>
  <c r="AV257"/>
  <c r="AW257"/>
  <c r="AX257"/>
  <c r="AY257"/>
  <c r="AZ257"/>
  <c r="BA257"/>
  <c r="BB257"/>
  <c r="BC257"/>
  <c r="BD257"/>
  <c r="BE257"/>
  <c r="BF257"/>
  <c r="BG257"/>
  <c r="BH257"/>
  <c r="BI257"/>
  <c r="BJ257"/>
  <c r="BK257"/>
  <c r="BL257"/>
  <c r="BM257"/>
  <c r="BN257"/>
  <c r="BO257"/>
  <c r="BP257"/>
  <c r="BQ257"/>
  <c r="BR257"/>
  <c r="BS257"/>
  <c r="BT257"/>
  <c r="BU257"/>
  <c r="BV257"/>
  <c r="BW257"/>
  <c r="BX257"/>
  <c r="BY257"/>
  <c r="BZ257"/>
  <c r="CA257"/>
  <c r="CB257"/>
  <c r="CC257"/>
  <c r="CD257"/>
  <c r="CE257"/>
  <c r="CF257"/>
  <c r="CG257"/>
  <c r="CH257"/>
  <c r="CI257"/>
  <c r="CJ257"/>
  <c r="CK257"/>
  <c r="CL257"/>
  <c r="CM257"/>
  <c r="CN257"/>
  <c r="CO257"/>
  <c r="CP257"/>
  <c r="CQ257"/>
  <c r="CR257"/>
  <c r="CS257"/>
  <c r="CT257"/>
  <c r="CU257"/>
  <c r="CV257"/>
  <c r="CW257"/>
  <c r="CZ257"/>
  <c r="DA257"/>
  <c r="DB257"/>
  <c r="DC257"/>
  <c r="DD257"/>
  <c r="DE257"/>
  <c r="DF257"/>
  <c r="DG257"/>
  <c r="DH257"/>
  <c r="DI257"/>
  <c r="DJ257"/>
  <c r="DK257"/>
  <c r="DL257"/>
  <c r="DM257"/>
  <c r="DN257"/>
  <c r="DO257"/>
  <c r="DP257"/>
  <c r="DQ257"/>
  <c r="DR257"/>
  <c r="DS257"/>
  <c r="DT257"/>
  <c r="DU257"/>
  <c r="DV257"/>
  <c r="DY257"/>
  <c r="DZ257"/>
  <c r="EA257"/>
  <c r="EB257"/>
  <c r="EC257"/>
  <c r="ED257"/>
  <c r="EE257"/>
  <c r="EF257"/>
  <c r="EG257"/>
  <c r="EH257"/>
  <c r="EI257"/>
  <c r="EJ257"/>
  <c r="EK257"/>
  <c r="EL257"/>
  <c r="EM257"/>
  <c r="EN257"/>
  <c r="EO257"/>
  <c r="EP257"/>
  <c r="EQ257"/>
  <c r="ER257"/>
  <c r="ES257"/>
  <c r="ET257"/>
  <c r="EU257"/>
  <c r="EX257"/>
  <c r="EY257"/>
  <c r="EZ257"/>
  <c r="FA257"/>
  <c r="FB257"/>
  <c r="FC257"/>
  <c r="FD257"/>
  <c r="FE257"/>
  <c r="FG257"/>
  <c r="FH257"/>
  <c r="FI257"/>
  <c r="FJ257"/>
  <c r="FK257"/>
  <c r="FL257"/>
  <c r="FN257"/>
  <c r="FO257"/>
  <c r="FP257"/>
  <c r="FQ257"/>
  <c r="FR257"/>
  <c r="FS257"/>
  <c r="F258"/>
  <c r="G258"/>
  <c r="H258"/>
  <c r="I258"/>
  <c r="J258"/>
  <c r="K258"/>
  <c r="L258"/>
  <c r="M258"/>
  <c r="N258"/>
  <c r="O258"/>
  <c r="P258"/>
  <c r="Q258"/>
  <c r="R258"/>
  <c r="S258"/>
  <c r="T258"/>
  <c r="U258"/>
  <c r="V258"/>
  <c r="W258"/>
  <c r="X258"/>
  <c r="Y258"/>
  <c r="Z258"/>
  <c r="AA258"/>
  <c r="AB258"/>
  <c r="AC258"/>
  <c r="AD258"/>
  <c r="AE258"/>
  <c r="AF258"/>
  <c r="AG258"/>
  <c r="AH258"/>
  <c r="AI258"/>
  <c r="AJ258"/>
  <c r="AK258"/>
  <c r="AL258"/>
  <c r="AM258"/>
  <c r="AN258"/>
  <c r="AO258"/>
  <c r="AP258"/>
  <c r="AQ258"/>
  <c r="AR258"/>
  <c r="AS258"/>
  <c r="AT258"/>
  <c r="AU258"/>
  <c r="AV258"/>
  <c r="AW258"/>
  <c r="AX258"/>
  <c r="AY258"/>
  <c r="AZ258"/>
  <c r="BA258"/>
  <c r="BB258"/>
  <c r="BC258"/>
  <c r="BD258"/>
  <c r="BE258"/>
  <c r="BF258"/>
  <c r="BG258"/>
  <c r="BH258"/>
  <c r="BI258"/>
  <c r="BJ258"/>
  <c r="BK258"/>
  <c r="BL258"/>
  <c r="BM258"/>
  <c r="BN258"/>
  <c r="BO258"/>
  <c r="BP258"/>
  <c r="BQ258"/>
  <c r="BR258"/>
  <c r="BS258"/>
  <c r="BT258"/>
  <c r="BU258"/>
  <c r="BV258"/>
  <c r="BW258"/>
  <c r="BX258"/>
  <c r="BY258"/>
  <c r="BZ258"/>
  <c r="CA258"/>
  <c r="CB258"/>
  <c r="CC258"/>
  <c r="CD258"/>
  <c r="CE258"/>
  <c r="CF258"/>
  <c r="CG258"/>
  <c r="CH258"/>
  <c r="CI258"/>
  <c r="CJ258"/>
  <c r="CK258"/>
  <c r="CL258"/>
  <c r="CM258"/>
  <c r="CN258"/>
  <c r="CO258"/>
  <c r="CP258"/>
  <c r="CQ258"/>
  <c r="CR258"/>
  <c r="CS258"/>
  <c r="CT258"/>
  <c r="CU258"/>
  <c r="CV258"/>
  <c r="CW258"/>
  <c r="CZ258"/>
  <c r="DA258"/>
  <c r="DB258"/>
  <c r="DC258"/>
  <c r="DD258"/>
  <c r="DE258"/>
  <c r="DF258"/>
  <c r="DG258"/>
  <c r="DH258"/>
  <c r="DI258"/>
  <c r="DJ258"/>
  <c r="DK258"/>
  <c r="DL258"/>
  <c r="DM258"/>
  <c r="DN258"/>
  <c r="DO258"/>
  <c r="DP258"/>
  <c r="DQ258"/>
  <c r="DR258"/>
  <c r="DS258"/>
  <c r="DT258"/>
  <c r="DU258"/>
  <c r="DV258"/>
  <c r="DY258"/>
  <c r="DZ258"/>
  <c r="EA258"/>
  <c r="EB258"/>
  <c r="EC258"/>
  <c r="ED258"/>
  <c r="EE258"/>
  <c r="EF258"/>
  <c r="EG258"/>
  <c r="EH258"/>
  <c r="EI258"/>
  <c r="EJ258"/>
  <c r="EK258"/>
  <c r="EL258"/>
  <c r="EM258"/>
  <c r="EN258"/>
  <c r="EO258"/>
  <c r="EP258"/>
  <c r="EQ258"/>
  <c r="ER258"/>
  <c r="ES258"/>
  <c r="ET258"/>
  <c r="EU258"/>
  <c r="EX258"/>
  <c r="EY258"/>
  <c r="EZ258"/>
  <c r="FA258"/>
  <c r="FB258"/>
  <c r="FC258"/>
  <c r="FD258"/>
  <c r="FE258"/>
  <c r="FG258"/>
  <c r="FH258"/>
  <c r="FI258"/>
  <c r="FJ258"/>
  <c r="FK258"/>
  <c r="FL258"/>
  <c r="FN258"/>
  <c r="FO258"/>
  <c r="FP258"/>
  <c r="FQ258"/>
  <c r="FR258"/>
  <c r="FS258"/>
  <c r="F259"/>
  <c r="G259"/>
  <c r="H259"/>
  <c r="I259"/>
  <c r="J259"/>
  <c r="K259"/>
  <c r="L259"/>
  <c r="M259"/>
  <c r="N259"/>
  <c r="O259"/>
  <c r="P259"/>
  <c r="Q259"/>
  <c r="R259"/>
  <c r="S259"/>
  <c r="T259"/>
  <c r="U259"/>
  <c r="V259"/>
  <c r="W259"/>
  <c r="X259"/>
  <c r="Y259"/>
  <c r="Z259"/>
  <c r="AA259"/>
  <c r="AB259"/>
  <c r="AC259"/>
  <c r="AD259"/>
  <c r="AE259"/>
  <c r="AF259"/>
  <c r="AG259"/>
  <c r="AH259"/>
  <c r="AI259"/>
  <c r="AJ259"/>
  <c r="AK259"/>
  <c r="AL259"/>
  <c r="AM259"/>
  <c r="AN259"/>
  <c r="AO259"/>
  <c r="AP259"/>
  <c r="AQ259"/>
  <c r="AR259"/>
  <c r="AS259"/>
  <c r="AT259"/>
  <c r="AU259"/>
  <c r="AV259"/>
  <c r="AW259"/>
  <c r="AX259"/>
  <c r="AY259"/>
  <c r="AZ259"/>
  <c r="BA259"/>
  <c r="BB259"/>
  <c r="BC259"/>
  <c r="BD259"/>
  <c r="BE259"/>
  <c r="BF259"/>
  <c r="BG259"/>
  <c r="BH259"/>
  <c r="BI259"/>
  <c r="BJ259"/>
  <c r="BK259"/>
  <c r="BL259"/>
  <c r="BM259"/>
  <c r="BN259"/>
  <c r="BO259"/>
  <c r="BP259"/>
  <c r="BQ259"/>
  <c r="BR259"/>
  <c r="BS259"/>
  <c r="BT259"/>
  <c r="BU259"/>
  <c r="BV259"/>
  <c r="BW259"/>
  <c r="BX259"/>
  <c r="BY259"/>
  <c r="BZ259"/>
  <c r="CA259"/>
  <c r="CB259"/>
  <c r="CC259"/>
  <c r="CD259"/>
  <c r="CE259"/>
  <c r="CF259"/>
  <c r="CG259"/>
  <c r="CH259"/>
  <c r="CI259"/>
  <c r="CJ259"/>
  <c r="CK259"/>
  <c r="CL259"/>
  <c r="CM259"/>
  <c r="CN259"/>
  <c r="CO259"/>
  <c r="CP259"/>
  <c r="CQ259"/>
  <c r="CR259"/>
  <c r="CS259"/>
  <c r="CT259"/>
  <c r="CU259"/>
  <c r="CV259"/>
  <c r="CW259"/>
  <c r="CZ259"/>
  <c r="DA259"/>
  <c r="DB259"/>
  <c r="DC259"/>
  <c r="DD259"/>
  <c r="DE259"/>
  <c r="DF259"/>
  <c r="DG259"/>
  <c r="DH259"/>
  <c r="DI259"/>
  <c r="DJ259"/>
  <c r="DK259"/>
  <c r="DL259"/>
  <c r="DM259"/>
  <c r="DN259"/>
  <c r="DO259"/>
  <c r="DP259"/>
  <c r="DQ259"/>
  <c r="DR259"/>
  <c r="DS259"/>
  <c r="DT259"/>
  <c r="DU259"/>
  <c r="DV259"/>
  <c r="DY259"/>
  <c r="DZ259"/>
  <c r="EA259"/>
  <c r="EB259"/>
  <c r="EC259"/>
  <c r="ED259"/>
  <c r="EE259"/>
  <c r="EF259"/>
  <c r="EG259"/>
  <c r="EH259"/>
  <c r="EI259"/>
  <c r="EJ259"/>
  <c r="EK259"/>
  <c r="EL259"/>
  <c r="EM259"/>
  <c r="EN259"/>
  <c r="EO259"/>
  <c r="EP259"/>
  <c r="EQ259"/>
  <c r="ER259"/>
  <c r="ES259"/>
  <c r="ET259"/>
  <c r="EU259"/>
  <c r="EX259"/>
  <c r="EY259"/>
  <c r="EZ259"/>
  <c r="FA259"/>
  <c r="FB259"/>
  <c r="FC259"/>
  <c r="FD259"/>
  <c r="FE259"/>
  <c r="FG259"/>
  <c r="FH259"/>
  <c r="FI259"/>
  <c r="FJ259"/>
  <c r="FK259"/>
  <c r="FL259"/>
  <c r="FN259"/>
  <c r="FO259"/>
  <c r="FP259"/>
  <c r="FQ259"/>
  <c r="FR259"/>
  <c r="FS259"/>
  <c r="F260"/>
  <c r="G260"/>
  <c r="H260"/>
  <c r="I260"/>
  <c r="J260"/>
  <c r="K260"/>
  <c r="L260"/>
  <c r="M260"/>
  <c r="N260"/>
  <c r="O260"/>
  <c r="P260"/>
  <c r="Q260"/>
  <c r="R260"/>
  <c r="S260"/>
  <c r="T260"/>
  <c r="U260"/>
  <c r="V260"/>
  <c r="W260"/>
  <c r="X260"/>
  <c r="Y260"/>
  <c r="Z260"/>
  <c r="AA260"/>
  <c r="AB260"/>
  <c r="AC260"/>
  <c r="AD260"/>
  <c r="AE260"/>
  <c r="AF260"/>
  <c r="AG260"/>
  <c r="AH260"/>
  <c r="AI260"/>
  <c r="AJ260"/>
  <c r="AK260"/>
  <c r="AL260"/>
  <c r="AM260"/>
  <c r="AN260"/>
  <c r="AO260"/>
  <c r="AP260"/>
  <c r="AQ260"/>
  <c r="AR260"/>
  <c r="AS260"/>
  <c r="AT260"/>
  <c r="AU260"/>
  <c r="AV260"/>
  <c r="AW260"/>
  <c r="AX260"/>
  <c r="AY260"/>
  <c r="AZ260"/>
  <c r="BA260"/>
  <c r="BB260"/>
  <c r="BC260"/>
  <c r="BD260"/>
  <c r="BE260"/>
  <c r="BF260"/>
  <c r="BG260"/>
  <c r="BH260"/>
  <c r="BI260"/>
  <c r="BJ260"/>
  <c r="BK260"/>
  <c r="BL260"/>
  <c r="BM260"/>
  <c r="BN260"/>
  <c r="BO260"/>
  <c r="BP260"/>
  <c r="BQ260"/>
  <c r="BR260"/>
  <c r="BS260"/>
  <c r="BT260"/>
  <c r="BU260"/>
  <c r="BV260"/>
  <c r="BW260"/>
  <c r="BX260"/>
  <c r="BY260"/>
  <c r="BZ260"/>
  <c r="CA260"/>
  <c r="CB260"/>
  <c r="CC260"/>
  <c r="CD260"/>
  <c r="CE260"/>
  <c r="CF260"/>
  <c r="CG260"/>
  <c r="CH260"/>
  <c r="CI260"/>
  <c r="CJ260"/>
  <c r="CK260"/>
  <c r="CL260"/>
  <c r="CM260"/>
  <c r="CN260"/>
  <c r="CO260"/>
  <c r="CP260"/>
  <c r="CQ260"/>
  <c r="CR260"/>
  <c r="CS260"/>
  <c r="CT260"/>
  <c r="CU260"/>
  <c r="CV260"/>
  <c r="CW260"/>
  <c r="CZ260"/>
  <c r="DA260"/>
  <c r="DB260"/>
  <c r="DC260"/>
  <c r="DD260"/>
  <c r="DE260"/>
  <c r="DF260"/>
  <c r="DG260"/>
  <c r="DH260"/>
  <c r="DI260"/>
  <c r="DJ260"/>
  <c r="DK260"/>
  <c r="DL260"/>
  <c r="DM260"/>
  <c r="DN260"/>
  <c r="DO260"/>
  <c r="DP260"/>
  <c r="DQ260"/>
  <c r="DR260"/>
  <c r="DS260"/>
  <c r="DT260"/>
  <c r="DU260"/>
  <c r="DV260"/>
  <c r="DY260"/>
  <c r="DZ260"/>
  <c r="EA260"/>
  <c r="EB260"/>
  <c r="EC260"/>
  <c r="ED260"/>
  <c r="EE260"/>
  <c r="EF260"/>
  <c r="EG260"/>
  <c r="EH260"/>
  <c r="EI260"/>
  <c r="EJ260"/>
  <c r="EK260"/>
  <c r="EL260"/>
  <c r="EM260"/>
  <c r="EN260"/>
  <c r="EO260"/>
  <c r="EP260"/>
  <c r="EQ260"/>
  <c r="ER260"/>
  <c r="ES260"/>
  <c r="ET260"/>
  <c r="EU260"/>
  <c r="EX260"/>
  <c r="EY260"/>
  <c r="EZ260"/>
  <c r="FA260"/>
  <c r="FB260"/>
  <c r="FC260"/>
  <c r="FD260"/>
  <c r="FE260"/>
  <c r="FG260"/>
  <c r="FH260"/>
  <c r="FI260"/>
  <c r="FJ260"/>
  <c r="FK260"/>
  <c r="FL260"/>
  <c r="FN260"/>
  <c r="FO260"/>
  <c r="FP260"/>
  <c r="FQ260"/>
  <c r="FR260"/>
  <c r="FS260"/>
  <c r="F261"/>
  <c r="G261"/>
  <c r="H261"/>
  <c r="I261"/>
  <c r="J261"/>
  <c r="K261"/>
  <c r="L261"/>
  <c r="M261"/>
  <c r="N261"/>
  <c r="O261"/>
  <c r="P261"/>
  <c r="Q261"/>
  <c r="R261"/>
  <c r="S261"/>
  <c r="T261"/>
  <c r="U261"/>
  <c r="V261"/>
  <c r="W261"/>
  <c r="X261"/>
  <c r="Y261"/>
  <c r="Z261"/>
  <c r="AA261"/>
  <c r="AB261"/>
  <c r="AC261"/>
  <c r="AD261"/>
  <c r="AE261"/>
  <c r="AF261"/>
  <c r="AG261"/>
  <c r="AH261"/>
  <c r="AI261"/>
  <c r="AJ261"/>
  <c r="AK261"/>
  <c r="AL261"/>
  <c r="AM261"/>
  <c r="AN261"/>
  <c r="AO261"/>
  <c r="AP261"/>
  <c r="AQ261"/>
  <c r="AR261"/>
  <c r="AS261"/>
  <c r="AT261"/>
  <c r="AU261"/>
  <c r="AV261"/>
  <c r="AW261"/>
  <c r="AX261"/>
  <c r="AY261"/>
  <c r="AZ261"/>
  <c r="BA261"/>
  <c r="BB261"/>
  <c r="BC261"/>
  <c r="BD261"/>
  <c r="BE261"/>
  <c r="BF261"/>
  <c r="BG261"/>
  <c r="BH261"/>
  <c r="BI261"/>
  <c r="BJ261"/>
  <c r="BK261"/>
  <c r="BL261"/>
  <c r="BM261"/>
  <c r="BN261"/>
  <c r="BO261"/>
  <c r="BP261"/>
  <c r="BQ261"/>
  <c r="BR261"/>
  <c r="BS261"/>
  <c r="BT261"/>
  <c r="BU261"/>
  <c r="BV261"/>
  <c r="BW261"/>
  <c r="BX261"/>
  <c r="BY261"/>
  <c r="BZ261"/>
  <c r="CA261"/>
  <c r="CB261"/>
  <c r="CC261"/>
  <c r="CD261"/>
  <c r="CE261"/>
  <c r="CF261"/>
  <c r="CG261"/>
  <c r="CH261"/>
  <c r="CI261"/>
  <c r="CJ261"/>
  <c r="CK261"/>
  <c r="CL261"/>
  <c r="CM261"/>
  <c r="CN261"/>
  <c r="CO261"/>
  <c r="CP261"/>
  <c r="CQ261"/>
  <c r="CR261"/>
  <c r="CS261"/>
  <c r="CT261"/>
  <c r="CU261"/>
  <c r="CV261"/>
  <c r="CW261"/>
  <c r="CZ261"/>
  <c r="DA261"/>
  <c r="DB261"/>
  <c r="DC261"/>
  <c r="DD261"/>
  <c r="DE261"/>
  <c r="DF261"/>
  <c r="DG261"/>
  <c r="DH261"/>
  <c r="DI261"/>
  <c r="DJ261"/>
  <c r="DK261"/>
  <c r="DL261"/>
  <c r="DM261"/>
  <c r="DN261"/>
  <c r="DO261"/>
  <c r="DP261"/>
  <c r="DQ261"/>
  <c r="DR261"/>
  <c r="DS261"/>
  <c r="DT261"/>
  <c r="DU261"/>
  <c r="DV261"/>
  <c r="DY261"/>
  <c r="DZ261"/>
  <c r="EA261"/>
  <c r="EB261"/>
  <c r="EC261"/>
  <c r="ED261"/>
  <c r="EE261"/>
  <c r="EF261"/>
  <c r="EG261"/>
  <c r="EH261"/>
  <c r="EI261"/>
  <c r="EJ261"/>
  <c r="EK261"/>
  <c r="EL261"/>
  <c r="EM261"/>
  <c r="EN261"/>
  <c r="EO261"/>
  <c r="EP261"/>
  <c r="EQ261"/>
  <c r="ER261"/>
  <c r="ES261"/>
  <c r="ET261"/>
  <c r="EU261"/>
  <c r="EX261"/>
  <c r="EY261"/>
  <c r="EZ261"/>
  <c r="FA261"/>
  <c r="FB261"/>
  <c r="FC261"/>
  <c r="FD261"/>
  <c r="FE261"/>
  <c r="FG261"/>
  <c r="FH261"/>
  <c r="FI261"/>
  <c r="FJ261"/>
  <c r="FK261"/>
  <c r="FL261"/>
  <c r="FN261"/>
  <c r="FO261"/>
  <c r="FP261"/>
  <c r="FQ261"/>
  <c r="FR261"/>
  <c r="FS261"/>
  <c r="F262"/>
  <c r="G262"/>
  <c r="H262"/>
  <c r="I262"/>
  <c r="J262"/>
  <c r="K262"/>
  <c r="L262"/>
  <c r="M262"/>
  <c r="N262"/>
  <c r="O262"/>
  <c r="P262"/>
  <c r="Q262"/>
  <c r="R262"/>
  <c r="S262"/>
  <c r="T262"/>
  <c r="U262"/>
  <c r="V262"/>
  <c r="W262"/>
  <c r="X262"/>
  <c r="Y262"/>
  <c r="Z262"/>
  <c r="AA262"/>
  <c r="AB262"/>
  <c r="AC262"/>
  <c r="AD262"/>
  <c r="AE262"/>
  <c r="AF262"/>
  <c r="AG262"/>
  <c r="AH262"/>
  <c r="AI262"/>
  <c r="AJ262"/>
  <c r="AK262"/>
  <c r="AL262"/>
  <c r="AM262"/>
  <c r="AN262"/>
  <c r="AO262"/>
  <c r="AP262"/>
  <c r="AQ262"/>
  <c r="AR262"/>
  <c r="AS262"/>
  <c r="AT262"/>
  <c r="AU262"/>
  <c r="AV262"/>
  <c r="AW262"/>
  <c r="AX262"/>
  <c r="AY262"/>
  <c r="AZ262"/>
  <c r="BA262"/>
  <c r="BB262"/>
  <c r="BC262"/>
  <c r="BD262"/>
  <c r="BE262"/>
  <c r="BF262"/>
  <c r="BG262"/>
  <c r="BH262"/>
  <c r="BI262"/>
  <c r="BJ262"/>
  <c r="BK262"/>
  <c r="BL262"/>
  <c r="BM262"/>
  <c r="BN262"/>
  <c r="BO262"/>
  <c r="BP262"/>
  <c r="BQ262"/>
  <c r="BR262"/>
  <c r="BS262"/>
  <c r="BT262"/>
  <c r="BU262"/>
  <c r="BV262"/>
  <c r="BW262"/>
  <c r="BX262"/>
  <c r="BY262"/>
  <c r="BZ262"/>
  <c r="CA262"/>
  <c r="CB262"/>
  <c r="CC262"/>
  <c r="CD262"/>
  <c r="CE262"/>
  <c r="CF262"/>
  <c r="CG262"/>
  <c r="CH262"/>
  <c r="CI262"/>
  <c r="CJ262"/>
  <c r="CK262"/>
  <c r="CL262"/>
  <c r="CM262"/>
  <c r="CN262"/>
  <c r="CO262"/>
  <c r="CP262"/>
  <c r="CQ262"/>
  <c r="CR262"/>
  <c r="CS262"/>
  <c r="CT262"/>
  <c r="CU262"/>
  <c r="CV262"/>
  <c r="CW262"/>
  <c r="CZ262"/>
  <c r="DA262"/>
  <c r="DB262"/>
  <c r="DC262"/>
  <c r="DD262"/>
  <c r="DE262"/>
  <c r="DF262"/>
  <c r="DG262"/>
  <c r="DH262"/>
  <c r="DI262"/>
  <c r="DJ262"/>
  <c r="DK262"/>
  <c r="DL262"/>
  <c r="DM262"/>
  <c r="DN262"/>
  <c r="DO262"/>
  <c r="DP262"/>
  <c r="DQ262"/>
  <c r="DR262"/>
  <c r="DS262"/>
  <c r="DT262"/>
  <c r="DU262"/>
  <c r="DV262"/>
  <c r="DY262"/>
  <c r="DZ262"/>
  <c r="EA262"/>
  <c r="EB262"/>
  <c r="EC262"/>
  <c r="ED262"/>
  <c r="EE262"/>
  <c r="EF262"/>
  <c r="EG262"/>
  <c r="EH262"/>
  <c r="EI262"/>
  <c r="EJ262"/>
  <c r="EK262"/>
  <c r="EL262"/>
  <c r="EM262"/>
  <c r="EN262"/>
  <c r="EO262"/>
  <c r="EP262"/>
  <c r="EQ262"/>
  <c r="ER262"/>
  <c r="ES262"/>
  <c r="ET262"/>
  <c r="EU262"/>
  <c r="EX262"/>
  <c r="EY262"/>
  <c r="EZ262"/>
  <c r="FA262"/>
  <c r="FB262"/>
  <c r="FC262"/>
  <c r="FD262"/>
  <c r="FE262"/>
  <c r="FG262"/>
  <c r="FH262"/>
  <c r="FI262"/>
  <c r="FJ262"/>
  <c r="FK262"/>
  <c r="FL262"/>
  <c r="FN262"/>
  <c r="FO262"/>
  <c r="FP262"/>
  <c r="FQ262"/>
  <c r="FR262"/>
  <c r="FS262"/>
  <c r="F263"/>
  <c r="G263"/>
  <c r="H263"/>
  <c r="I263"/>
  <c r="J263"/>
  <c r="K263"/>
  <c r="L263"/>
  <c r="M263"/>
  <c r="N263"/>
  <c r="O263"/>
  <c r="P263"/>
  <c r="Q263"/>
  <c r="R263"/>
  <c r="S263"/>
  <c r="T263"/>
  <c r="U263"/>
  <c r="V263"/>
  <c r="W263"/>
  <c r="X263"/>
  <c r="Y263"/>
  <c r="Z263"/>
  <c r="AA263"/>
  <c r="AB263"/>
  <c r="AC263"/>
  <c r="AD263"/>
  <c r="AE263"/>
  <c r="AF263"/>
  <c r="AG263"/>
  <c r="AH263"/>
  <c r="AI263"/>
  <c r="AJ263"/>
  <c r="AK263"/>
  <c r="AL263"/>
  <c r="AM263"/>
  <c r="AN263"/>
  <c r="AO263"/>
  <c r="AP263"/>
  <c r="AQ263"/>
  <c r="AR263"/>
  <c r="AS263"/>
  <c r="AT263"/>
  <c r="AU263"/>
  <c r="AV263"/>
  <c r="AW263"/>
  <c r="AX263"/>
  <c r="AY263"/>
  <c r="AZ263"/>
  <c r="BA263"/>
  <c r="BB263"/>
  <c r="BC263"/>
  <c r="BD263"/>
  <c r="BE263"/>
  <c r="BF263"/>
  <c r="BG263"/>
  <c r="BH263"/>
  <c r="BI263"/>
  <c r="BJ263"/>
  <c r="BK263"/>
  <c r="BL263"/>
  <c r="BM263"/>
  <c r="BN263"/>
  <c r="BO263"/>
  <c r="BP263"/>
  <c r="BQ263"/>
  <c r="BR263"/>
  <c r="BS263"/>
  <c r="BT263"/>
  <c r="BU263"/>
  <c r="BV263"/>
  <c r="BW263"/>
  <c r="BX263"/>
  <c r="BY263"/>
  <c r="BZ263"/>
  <c r="CA263"/>
  <c r="CB263"/>
  <c r="CC263"/>
  <c r="CD263"/>
  <c r="CE263"/>
  <c r="CF263"/>
  <c r="CG263"/>
  <c r="CH263"/>
  <c r="CI263"/>
  <c r="CJ263"/>
  <c r="CK263"/>
  <c r="CL263"/>
  <c r="CM263"/>
  <c r="CN263"/>
  <c r="CO263"/>
  <c r="CP263"/>
  <c r="CQ263"/>
  <c r="CR263"/>
  <c r="CS263"/>
  <c r="CT263"/>
  <c r="CU263"/>
  <c r="CV263"/>
  <c r="CW263"/>
  <c r="CZ263"/>
  <c r="DA263"/>
  <c r="DB263"/>
  <c r="DC263"/>
  <c r="DD263"/>
  <c r="DE263"/>
  <c r="DF263"/>
  <c r="DG263"/>
  <c r="DH263"/>
  <c r="DI263"/>
  <c r="DJ263"/>
  <c r="DK263"/>
  <c r="DL263"/>
  <c r="DM263"/>
  <c r="DN263"/>
  <c r="DO263"/>
  <c r="DP263"/>
  <c r="DQ263"/>
  <c r="DR263"/>
  <c r="DS263"/>
  <c r="DT263"/>
  <c r="DU263"/>
  <c r="DV263"/>
  <c r="DY263"/>
  <c r="DZ263"/>
  <c r="EA263"/>
  <c r="EB263"/>
  <c r="EC263"/>
  <c r="ED263"/>
  <c r="EE263"/>
  <c r="EF263"/>
  <c r="EG263"/>
  <c r="EH263"/>
  <c r="EI263"/>
  <c r="EJ263"/>
  <c r="EK263"/>
  <c r="EL263"/>
  <c r="EM263"/>
  <c r="EN263"/>
  <c r="EO263"/>
  <c r="EP263"/>
  <c r="EQ263"/>
  <c r="ER263"/>
  <c r="ES263"/>
  <c r="ET263"/>
  <c r="EU263"/>
  <c r="EX263"/>
  <c r="EY263"/>
  <c r="EZ263"/>
  <c r="FA263"/>
  <c r="FB263"/>
  <c r="FC263"/>
  <c r="FD263"/>
  <c r="FE263"/>
  <c r="FG263"/>
  <c r="FH263"/>
  <c r="FI263"/>
  <c r="FJ263"/>
  <c r="FK263"/>
  <c r="FL263"/>
  <c r="FN263"/>
  <c r="FO263"/>
  <c r="FP263"/>
  <c r="FQ263"/>
  <c r="FR263"/>
  <c r="FS263"/>
  <c r="F264"/>
  <c r="G264"/>
  <c r="H264"/>
  <c r="I264"/>
  <c r="J264"/>
  <c r="K264"/>
  <c r="L264"/>
  <c r="M264"/>
  <c r="N264"/>
  <c r="O264"/>
  <c r="P264"/>
  <c r="Q264"/>
  <c r="R264"/>
  <c r="S264"/>
  <c r="T264"/>
  <c r="U264"/>
  <c r="V264"/>
  <c r="W264"/>
  <c r="X264"/>
  <c r="Y264"/>
  <c r="Z264"/>
  <c r="AA264"/>
  <c r="AB264"/>
  <c r="AC264"/>
  <c r="AD264"/>
  <c r="AE264"/>
  <c r="AF264"/>
  <c r="AG264"/>
  <c r="AH264"/>
  <c r="AI264"/>
  <c r="AJ264"/>
  <c r="AK264"/>
  <c r="AL264"/>
  <c r="AM264"/>
  <c r="AN264"/>
  <c r="AO264"/>
  <c r="AP264"/>
  <c r="AQ264"/>
  <c r="AR264"/>
  <c r="AS264"/>
  <c r="AT264"/>
  <c r="AU264"/>
  <c r="AV264"/>
  <c r="AW264"/>
  <c r="AX264"/>
  <c r="AY264"/>
  <c r="AZ264"/>
  <c r="BA264"/>
  <c r="BB264"/>
  <c r="BC264"/>
  <c r="BD264"/>
  <c r="BE264"/>
  <c r="BF264"/>
  <c r="BG264"/>
  <c r="BH264"/>
  <c r="BI264"/>
  <c r="BJ264"/>
  <c r="BK264"/>
  <c r="BL264"/>
  <c r="BM264"/>
  <c r="BN264"/>
  <c r="BO264"/>
  <c r="BP264"/>
  <c r="BQ264"/>
  <c r="BR264"/>
  <c r="BS264"/>
  <c r="BT264"/>
  <c r="BU264"/>
  <c r="BV264"/>
  <c r="BW264"/>
  <c r="BX264"/>
  <c r="BY264"/>
  <c r="BZ264"/>
  <c r="CA264"/>
  <c r="CB264"/>
  <c r="CC264"/>
  <c r="CD264"/>
  <c r="CE264"/>
  <c r="CF264"/>
  <c r="CG264"/>
  <c r="CH264"/>
  <c r="CI264"/>
  <c r="CJ264"/>
  <c r="CK264"/>
  <c r="CL264"/>
  <c r="CM264"/>
  <c r="CN264"/>
  <c r="CO264"/>
  <c r="CP264"/>
  <c r="CQ264"/>
  <c r="CR264"/>
  <c r="CS264"/>
  <c r="CT264"/>
  <c r="CU264"/>
  <c r="CV264"/>
  <c r="CW264"/>
  <c r="CZ264"/>
  <c r="DA264"/>
  <c r="DB264"/>
  <c r="DC264"/>
  <c r="DD264"/>
  <c r="DE264"/>
  <c r="DF264"/>
  <c r="DG264"/>
  <c r="DH264"/>
  <c r="DI264"/>
  <c r="DJ264"/>
  <c r="DK264"/>
  <c r="DL264"/>
  <c r="DM264"/>
  <c r="DN264"/>
  <c r="DO264"/>
  <c r="DP264"/>
  <c r="DQ264"/>
  <c r="DR264"/>
  <c r="DS264"/>
  <c r="DT264"/>
  <c r="DU264"/>
  <c r="DV264"/>
  <c r="DY264"/>
  <c r="DZ264"/>
  <c r="EA264"/>
  <c r="EB264"/>
  <c r="EC264"/>
  <c r="ED264"/>
  <c r="EE264"/>
  <c r="EF264"/>
  <c r="EG264"/>
  <c r="EH264"/>
  <c r="EI264"/>
  <c r="EJ264"/>
  <c r="EK264"/>
  <c r="EL264"/>
  <c r="EM264"/>
  <c r="EN264"/>
  <c r="EO264"/>
  <c r="EP264"/>
  <c r="EQ264"/>
  <c r="ER264"/>
  <c r="ES264"/>
  <c r="ET264"/>
  <c r="EU264"/>
  <c r="EX264"/>
  <c r="EY264"/>
  <c r="EZ264"/>
  <c r="FA264"/>
  <c r="FB264"/>
  <c r="FC264"/>
  <c r="FD264"/>
  <c r="FE264"/>
  <c r="FG264"/>
  <c r="FH264"/>
  <c r="FI264"/>
  <c r="FJ264"/>
  <c r="FK264"/>
  <c r="FL264"/>
  <c r="FN264"/>
  <c r="FO264"/>
  <c r="FP264"/>
  <c r="FQ264"/>
  <c r="FR264"/>
  <c r="FS264"/>
  <c r="F265"/>
  <c r="G265"/>
  <c r="H265"/>
  <c r="I265"/>
  <c r="J265"/>
  <c r="K265"/>
  <c r="L265"/>
  <c r="M265"/>
  <c r="N265"/>
  <c r="O265"/>
  <c r="P265"/>
  <c r="Q265"/>
  <c r="R265"/>
  <c r="S265"/>
  <c r="T265"/>
  <c r="U265"/>
  <c r="V265"/>
  <c r="W265"/>
  <c r="X265"/>
  <c r="Y265"/>
  <c r="Z265"/>
  <c r="AA265"/>
  <c r="AB265"/>
  <c r="AC265"/>
  <c r="AD265"/>
  <c r="AE265"/>
  <c r="AF265"/>
  <c r="AG265"/>
  <c r="AH265"/>
  <c r="AI265"/>
  <c r="AJ265"/>
  <c r="AK265"/>
  <c r="AL265"/>
  <c r="AM265"/>
  <c r="AN265"/>
  <c r="AO265"/>
  <c r="AP265"/>
  <c r="AQ265"/>
  <c r="AR265"/>
  <c r="AS265"/>
  <c r="AT265"/>
  <c r="AU265"/>
  <c r="AV265"/>
  <c r="AW265"/>
  <c r="AX265"/>
  <c r="AY265"/>
  <c r="AZ265"/>
  <c r="BA265"/>
  <c r="BB265"/>
  <c r="BC265"/>
  <c r="BD265"/>
  <c r="BE265"/>
  <c r="BF265"/>
  <c r="BG265"/>
  <c r="BH265"/>
  <c r="BI265"/>
  <c r="BJ265"/>
  <c r="BK265"/>
  <c r="BL265"/>
  <c r="BM265"/>
  <c r="BN265"/>
  <c r="BO265"/>
  <c r="BP265"/>
  <c r="BQ265"/>
  <c r="BR265"/>
  <c r="BS265"/>
  <c r="BT265"/>
  <c r="BU265"/>
  <c r="BV265"/>
  <c r="BW265"/>
  <c r="BX265"/>
  <c r="BY265"/>
  <c r="BZ265"/>
  <c r="CA265"/>
  <c r="CB265"/>
  <c r="CC265"/>
  <c r="CD265"/>
  <c r="CE265"/>
  <c r="CF265"/>
  <c r="CG265"/>
  <c r="CH265"/>
  <c r="CI265"/>
  <c r="CJ265"/>
  <c r="CK265"/>
  <c r="CL265"/>
  <c r="CM265"/>
  <c r="CN265"/>
  <c r="CO265"/>
  <c r="CP265"/>
  <c r="CQ265"/>
  <c r="CR265"/>
  <c r="CS265"/>
  <c r="CT265"/>
  <c r="CU265"/>
  <c r="CV265"/>
  <c r="CW265"/>
  <c r="CZ265"/>
  <c r="DA265"/>
  <c r="DB265"/>
  <c r="DC265"/>
  <c r="DD265"/>
  <c r="DE265"/>
  <c r="DF265"/>
  <c r="DG265"/>
  <c r="DH265"/>
  <c r="DI265"/>
  <c r="DJ265"/>
  <c r="DK265"/>
  <c r="DL265"/>
  <c r="DM265"/>
  <c r="DN265"/>
  <c r="DO265"/>
  <c r="DP265"/>
  <c r="DQ265"/>
  <c r="DR265"/>
  <c r="DS265"/>
  <c r="DT265"/>
  <c r="DU265"/>
  <c r="DV265"/>
  <c r="DY265"/>
  <c r="DZ265"/>
  <c r="EA265"/>
  <c r="EB265"/>
  <c r="EC265"/>
  <c r="ED265"/>
  <c r="EE265"/>
  <c r="EF265"/>
  <c r="EG265"/>
  <c r="EH265"/>
  <c r="EI265"/>
  <c r="EJ265"/>
  <c r="EK265"/>
  <c r="EL265"/>
  <c r="EM265"/>
  <c r="EN265"/>
  <c r="EO265"/>
  <c r="EP265"/>
  <c r="EQ265"/>
  <c r="ER265"/>
  <c r="ES265"/>
  <c r="ET265"/>
  <c r="EU265"/>
  <c r="EX265"/>
  <c r="EY265"/>
  <c r="EZ265"/>
  <c r="FA265"/>
  <c r="FB265"/>
  <c r="FC265"/>
  <c r="FD265"/>
  <c r="FE265"/>
  <c r="FG265"/>
  <c r="FH265"/>
  <c r="FI265"/>
  <c r="FJ265"/>
  <c r="FK265"/>
  <c r="FL265"/>
  <c r="FN265"/>
  <c r="FO265"/>
  <c r="FP265"/>
  <c r="FQ265"/>
  <c r="FR265"/>
  <c r="FS265"/>
  <c r="F266"/>
  <c r="G266"/>
  <c r="H266"/>
  <c r="I266"/>
  <c r="J266"/>
  <c r="K266"/>
  <c r="L266"/>
  <c r="M266"/>
  <c r="N266"/>
  <c r="O266"/>
  <c r="P266"/>
  <c r="Q266"/>
  <c r="R266"/>
  <c r="S266"/>
  <c r="T266"/>
  <c r="U266"/>
  <c r="V266"/>
  <c r="W266"/>
  <c r="X266"/>
  <c r="Y266"/>
  <c r="Z266"/>
  <c r="AA266"/>
  <c r="AB266"/>
  <c r="AC266"/>
  <c r="AD266"/>
  <c r="AE266"/>
  <c r="AF266"/>
  <c r="AG266"/>
  <c r="AH266"/>
  <c r="AI266"/>
  <c r="AJ266"/>
  <c r="AK266"/>
  <c r="AL266"/>
  <c r="AM266"/>
  <c r="AN266"/>
  <c r="AO266"/>
  <c r="AP266"/>
  <c r="AQ266"/>
  <c r="AR266"/>
  <c r="AS266"/>
  <c r="AT266"/>
  <c r="AU266"/>
  <c r="AV266"/>
  <c r="AW266"/>
  <c r="AX266"/>
  <c r="AY266"/>
  <c r="AZ266"/>
  <c r="BA266"/>
  <c r="BB266"/>
  <c r="BC266"/>
  <c r="BD266"/>
  <c r="BE266"/>
  <c r="BF266"/>
  <c r="BG266"/>
  <c r="BH266"/>
  <c r="BI266"/>
  <c r="BJ266"/>
  <c r="BK266"/>
  <c r="BL266"/>
  <c r="BM266"/>
  <c r="BN266"/>
  <c r="BO266"/>
  <c r="BP266"/>
  <c r="BQ266"/>
  <c r="BR266"/>
  <c r="BS266"/>
  <c r="BT266"/>
  <c r="BU266"/>
  <c r="BV266"/>
  <c r="BW266"/>
  <c r="BX266"/>
  <c r="BY266"/>
  <c r="BZ266"/>
  <c r="CA266"/>
  <c r="CB266"/>
  <c r="CC266"/>
  <c r="CD266"/>
  <c r="CE266"/>
  <c r="CF266"/>
  <c r="CG266"/>
  <c r="CH266"/>
  <c r="CI266"/>
  <c r="CJ266"/>
  <c r="CK266"/>
  <c r="CL266"/>
  <c r="CM266"/>
  <c r="CN266"/>
  <c r="CO266"/>
  <c r="CP266"/>
  <c r="CQ266"/>
  <c r="CR266"/>
  <c r="CS266"/>
  <c r="CT266"/>
  <c r="CU266"/>
  <c r="CV266"/>
  <c r="CW266"/>
  <c r="CZ266"/>
  <c r="DA266"/>
  <c r="DB266"/>
  <c r="DC266"/>
  <c r="DD266"/>
  <c r="DE266"/>
  <c r="DF266"/>
  <c r="DG266"/>
  <c r="DH266"/>
  <c r="DI266"/>
  <c r="DJ266"/>
  <c r="DK266"/>
  <c r="DL266"/>
  <c r="DM266"/>
  <c r="DN266"/>
  <c r="DO266"/>
  <c r="DP266"/>
  <c r="DQ266"/>
  <c r="DR266"/>
  <c r="DS266"/>
  <c r="DT266"/>
  <c r="DU266"/>
  <c r="DV266"/>
  <c r="DY266"/>
  <c r="DZ266"/>
  <c r="EA266"/>
  <c r="EB266"/>
  <c r="EC266"/>
  <c r="ED266"/>
  <c r="EE266"/>
  <c r="EF266"/>
  <c r="EG266"/>
  <c r="EH266"/>
  <c r="EI266"/>
  <c r="EJ266"/>
  <c r="EK266"/>
  <c r="EL266"/>
  <c r="EM266"/>
  <c r="EN266"/>
  <c r="EO266"/>
  <c r="EP266"/>
  <c r="EQ266"/>
  <c r="ER266"/>
  <c r="ES266"/>
  <c r="ET266"/>
  <c r="EU266"/>
  <c r="EX266"/>
  <c r="EY266"/>
  <c r="EZ266"/>
  <c r="FA266"/>
  <c r="FB266"/>
  <c r="FC266"/>
  <c r="FD266"/>
  <c r="FE266"/>
  <c r="FG266"/>
  <c r="FH266"/>
  <c r="FI266"/>
  <c r="FJ266"/>
  <c r="FK266"/>
  <c r="FL266"/>
  <c r="FN266"/>
  <c r="FO266"/>
  <c r="FP266"/>
  <c r="FQ266"/>
  <c r="FR266"/>
  <c r="FS266"/>
  <c r="F267"/>
  <c r="G267"/>
  <c r="H267"/>
  <c r="I267"/>
  <c r="J267"/>
  <c r="K267"/>
  <c r="L267"/>
  <c r="M267"/>
  <c r="N267"/>
  <c r="O267"/>
  <c r="P267"/>
  <c r="Q267"/>
  <c r="R267"/>
  <c r="S267"/>
  <c r="T267"/>
  <c r="U267"/>
  <c r="V267"/>
  <c r="W267"/>
  <c r="X267"/>
  <c r="Y267"/>
  <c r="Z267"/>
  <c r="AA267"/>
  <c r="AB267"/>
  <c r="AC267"/>
  <c r="AD267"/>
  <c r="AE267"/>
  <c r="AF267"/>
  <c r="AG267"/>
  <c r="AH267"/>
  <c r="AI267"/>
  <c r="AJ267"/>
  <c r="AK267"/>
  <c r="AL267"/>
  <c r="AM267"/>
  <c r="AN267"/>
  <c r="AO267"/>
  <c r="AP267"/>
  <c r="AQ267"/>
  <c r="AR267"/>
  <c r="AS267"/>
  <c r="AT267"/>
  <c r="AU267"/>
  <c r="AV267"/>
  <c r="AW267"/>
  <c r="AX267"/>
  <c r="AY267"/>
  <c r="AZ267"/>
  <c r="BA267"/>
  <c r="BB267"/>
  <c r="BC267"/>
  <c r="BD267"/>
  <c r="BE267"/>
  <c r="BF267"/>
  <c r="BG267"/>
  <c r="BH267"/>
  <c r="BI267"/>
  <c r="BJ267"/>
  <c r="BK267"/>
  <c r="BL267"/>
  <c r="BM267"/>
  <c r="BN267"/>
  <c r="BO267"/>
  <c r="BP267"/>
  <c r="BQ267"/>
  <c r="BR267"/>
  <c r="BS267"/>
  <c r="BT267"/>
  <c r="BU267"/>
  <c r="BV267"/>
  <c r="BW267"/>
  <c r="BX267"/>
  <c r="BY267"/>
  <c r="BZ267"/>
  <c r="CA267"/>
  <c r="CB267"/>
  <c r="CC267"/>
  <c r="CD267"/>
  <c r="CE267"/>
  <c r="CF267"/>
  <c r="CG267"/>
  <c r="CH267"/>
  <c r="CI267"/>
  <c r="CJ267"/>
  <c r="CK267"/>
  <c r="CL267"/>
  <c r="CM267"/>
  <c r="CN267"/>
  <c r="CO267"/>
  <c r="CP267"/>
  <c r="CQ267"/>
  <c r="CR267"/>
  <c r="CS267"/>
  <c r="CT267"/>
  <c r="CU267"/>
  <c r="CV267"/>
  <c r="CW267"/>
  <c r="CZ267"/>
  <c r="DA267"/>
  <c r="DB267"/>
  <c r="DC267"/>
  <c r="DD267"/>
  <c r="DE267"/>
  <c r="DF267"/>
  <c r="DG267"/>
  <c r="DH267"/>
  <c r="DI267"/>
  <c r="DJ267"/>
  <c r="DK267"/>
  <c r="DL267"/>
  <c r="DM267"/>
  <c r="DN267"/>
  <c r="DO267"/>
  <c r="DP267"/>
  <c r="DQ267"/>
  <c r="DR267"/>
  <c r="DS267"/>
  <c r="DT267"/>
  <c r="DU267"/>
  <c r="DV267"/>
  <c r="DY267"/>
  <c r="DZ267"/>
  <c r="EA267"/>
  <c r="EB267"/>
  <c r="EC267"/>
  <c r="ED267"/>
  <c r="EE267"/>
  <c r="EF267"/>
  <c r="EG267"/>
  <c r="EH267"/>
  <c r="EI267"/>
  <c r="EJ267"/>
  <c r="EK267"/>
  <c r="EL267"/>
  <c r="EM267"/>
  <c r="EN267"/>
  <c r="EO267"/>
  <c r="EP267"/>
  <c r="EQ267"/>
  <c r="ER267"/>
  <c r="ES267"/>
  <c r="ET267"/>
  <c r="EU267"/>
  <c r="EX267"/>
  <c r="EY267"/>
  <c r="EZ267"/>
  <c r="FA267"/>
  <c r="FB267"/>
  <c r="FC267"/>
  <c r="FD267"/>
  <c r="FE267"/>
  <c r="FG267"/>
  <c r="FH267"/>
  <c r="FI267"/>
  <c r="FJ267"/>
  <c r="FK267"/>
  <c r="FL267"/>
  <c r="FN267"/>
  <c r="FO267"/>
  <c r="FP267"/>
  <c r="FQ267"/>
  <c r="FR267"/>
  <c r="FS267"/>
  <c r="F268"/>
  <c r="G268"/>
  <c r="H268"/>
  <c r="I268"/>
  <c r="J268"/>
  <c r="K268"/>
  <c r="L268"/>
  <c r="M268"/>
  <c r="N268"/>
  <c r="O268"/>
  <c r="P268"/>
  <c r="Q268"/>
  <c r="R268"/>
  <c r="S268"/>
  <c r="T268"/>
  <c r="U268"/>
  <c r="V268"/>
  <c r="W268"/>
  <c r="X268"/>
  <c r="Y268"/>
  <c r="Z268"/>
  <c r="AA268"/>
  <c r="AB268"/>
  <c r="AC268"/>
  <c r="AD268"/>
  <c r="AE268"/>
  <c r="AF268"/>
  <c r="AG268"/>
  <c r="AH268"/>
  <c r="AI268"/>
  <c r="AJ268"/>
  <c r="AK268"/>
  <c r="AL268"/>
  <c r="AM268"/>
  <c r="AN268"/>
  <c r="AO268"/>
  <c r="AP268"/>
  <c r="AQ268"/>
  <c r="AR268"/>
  <c r="AS268"/>
  <c r="AT268"/>
  <c r="AU268"/>
  <c r="AV268"/>
  <c r="AW268"/>
  <c r="AX268"/>
  <c r="AY268"/>
  <c r="AZ268"/>
  <c r="BA268"/>
  <c r="BB268"/>
  <c r="BC268"/>
  <c r="BD268"/>
  <c r="BE268"/>
  <c r="BF268"/>
  <c r="BG268"/>
  <c r="BH268"/>
  <c r="BI268"/>
  <c r="BJ268"/>
  <c r="BK268"/>
  <c r="BL268"/>
  <c r="BM268"/>
  <c r="BN268"/>
  <c r="BO268"/>
  <c r="BP268"/>
  <c r="BQ268"/>
  <c r="BR268"/>
  <c r="BS268"/>
  <c r="BT268"/>
  <c r="BU268"/>
  <c r="BV268"/>
  <c r="BW268"/>
  <c r="BX268"/>
  <c r="BY268"/>
  <c r="BZ268"/>
  <c r="CA268"/>
  <c r="CB268"/>
  <c r="CC268"/>
  <c r="CD268"/>
  <c r="CE268"/>
  <c r="CF268"/>
  <c r="CG268"/>
  <c r="CH268"/>
  <c r="CI268"/>
  <c r="CJ268"/>
  <c r="CK268"/>
  <c r="CL268"/>
  <c r="CM268"/>
  <c r="CN268"/>
  <c r="CO268"/>
  <c r="CP268"/>
  <c r="CQ268"/>
  <c r="CR268"/>
  <c r="CS268"/>
  <c r="CT268"/>
  <c r="CU268"/>
  <c r="CV268"/>
  <c r="CW268"/>
  <c r="CZ268"/>
  <c r="DA268"/>
  <c r="DB268"/>
  <c r="DC268"/>
  <c r="DD268"/>
  <c r="DE268"/>
  <c r="DF268"/>
  <c r="DG268"/>
  <c r="DH268"/>
  <c r="DI268"/>
  <c r="DJ268"/>
  <c r="DK268"/>
  <c r="DL268"/>
  <c r="DM268"/>
  <c r="DN268"/>
  <c r="DO268"/>
  <c r="DP268"/>
  <c r="DQ268"/>
  <c r="DR268"/>
  <c r="DS268"/>
  <c r="DT268"/>
  <c r="DU268"/>
  <c r="DV268"/>
  <c r="DY268"/>
  <c r="DZ268"/>
  <c r="EA268"/>
  <c r="EB268"/>
  <c r="EC268"/>
  <c r="ED268"/>
  <c r="EE268"/>
  <c r="EF268"/>
  <c r="EG268"/>
  <c r="EH268"/>
  <c r="EI268"/>
  <c r="EJ268"/>
  <c r="EK268"/>
  <c r="EL268"/>
  <c r="EM268"/>
  <c r="EN268"/>
  <c r="EO268"/>
  <c r="EP268"/>
  <c r="EQ268"/>
  <c r="ER268"/>
  <c r="ES268"/>
  <c r="ET268"/>
  <c r="EU268"/>
  <c r="EX268"/>
  <c r="EY268"/>
  <c r="EZ268"/>
  <c r="FA268"/>
  <c r="FB268"/>
  <c r="FC268"/>
  <c r="FD268"/>
  <c r="FE268"/>
  <c r="FG268"/>
  <c r="FH268"/>
  <c r="FI268"/>
  <c r="FJ268"/>
  <c r="FK268"/>
  <c r="FL268"/>
  <c r="FN268"/>
  <c r="FO268"/>
  <c r="FP268"/>
  <c r="FQ268"/>
  <c r="FR268"/>
  <c r="FS268"/>
  <c r="F269"/>
  <c r="G269"/>
  <c r="H269"/>
  <c r="I269"/>
  <c r="J269"/>
  <c r="K269"/>
  <c r="L269"/>
  <c r="M269"/>
  <c r="N269"/>
  <c r="O269"/>
  <c r="P269"/>
  <c r="Q269"/>
  <c r="R269"/>
  <c r="S269"/>
  <c r="T269"/>
  <c r="U269"/>
  <c r="V269"/>
  <c r="W269"/>
  <c r="X269"/>
  <c r="Y269"/>
  <c r="Z269"/>
  <c r="AA269"/>
  <c r="AB269"/>
  <c r="AC269"/>
  <c r="AD269"/>
  <c r="AE269"/>
  <c r="AF269"/>
  <c r="AG269"/>
  <c r="AH269"/>
  <c r="AI269"/>
  <c r="AJ269"/>
  <c r="AK269"/>
  <c r="AL269"/>
  <c r="AM269"/>
  <c r="AN269"/>
  <c r="AO269"/>
  <c r="AP269"/>
  <c r="AQ269"/>
  <c r="AR269"/>
  <c r="AS269"/>
  <c r="AT269"/>
  <c r="AU269"/>
  <c r="AV269"/>
  <c r="AW269"/>
  <c r="AX269"/>
  <c r="AY269"/>
  <c r="AZ269"/>
  <c r="BA269"/>
  <c r="BB269"/>
  <c r="BC269"/>
  <c r="BD269"/>
  <c r="BE269"/>
  <c r="BF269"/>
  <c r="BG269"/>
  <c r="BH269"/>
  <c r="BI269"/>
  <c r="BJ269"/>
  <c r="BK269"/>
  <c r="BL269"/>
  <c r="BM269"/>
  <c r="BN269"/>
  <c r="BO269"/>
  <c r="BP269"/>
  <c r="BQ269"/>
  <c r="BR269"/>
  <c r="BS269"/>
  <c r="BT269"/>
  <c r="BU269"/>
  <c r="BV269"/>
  <c r="BW269"/>
  <c r="BX269"/>
  <c r="BY269"/>
  <c r="BZ269"/>
  <c r="CA269"/>
  <c r="CB269"/>
  <c r="CC269"/>
  <c r="CD269"/>
  <c r="CE269"/>
  <c r="CF269"/>
  <c r="CG269"/>
  <c r="CH269"/>
  <c r="CI269"/>
  <c r="CJ269"/>
  <c r="CK269"/>
  <c r="CL269"/>
  <c r="CM269"/>
  <c r="CN269"/>
  <c r="CO269"/>
  <c r="CP269"/>
  <c r="CQ269"/>
  <c r="CR269"/>
  <c r="CS269"/>
  <c r="CT269"/>
  <c r="CU269"/>
  <c r="CV269"/>
  <c r="CW269"/>
  <c r="CZ269"/>
  <c r="DA269"/>
  <c r="DB269"/>
  <c r="DC269"/>
  <c r="DD269"/>
  <c r="DE269"/>
  <c r="DF269"/>
  <c r="DG269"/>
  <c r="DH269"/>
  <c r="DI269"/>
  <c r="DJ269"/>
  <c r="DK269"/>
  <c r="DL269"/>
  <c r="DM269"/>
  <c r="DN269"/>
  <c r="DO269"/>
  <c r="DP269"/>
  <c r="DQ269"/>
  <c r="DR269"/>
  <c r="DS269"/>
  <c r="DT269"/>
  <c r="DU269"/>
  <c r="DV269"/>
  <c r="DY269"/>
  <c r="DZ269"/>
  <c r="EA269"/>
  <c r="EB269"/>
  <c r="EC269"/>
  <c r="ED269"/>
  <c r="EE269"/>
  <c r="EF269"/>
  <c r="EG269"/>
  <c r="EH269"/>
  <c r="EI269"/>
  <c r="EJ269"/>
  <c r="EK269"/>
  <c r="EL269"/>
  <c r="EM269"/>
  <c r="EN269"/>
  <c r="EO269"/>
  <c r="EP269"/>
  <c r="EQ269"/>
  <c r="ER269"/>
  <c r="ES269"/>
  <c r="ET269"/>
  <c r="EU269"/>
  <c r="EX269"/>
  <c r="EY269"/>
  <c r="EZ269"/>
  <c r="FA269"/>
  <c r="FB269"/>
  <c r="FC269"/>
  <c r="FD269"/>
  <c r="FE269"/>
  <c r="FG269"/>
  <c r="FH269"/>
  <c r="FI269"/>
  <c r="FJ269"/>
  <c r="FK269"/>
  <c r="FL269"/>
  <c r="FN269"/>
  <c r="FO269"/>
  <c r="FP269"/>
  <c r="FQ269"/>
  <c r="FR269"/>
  <c r="FS269"/>
  <c r="F270"/>
  <c r="G270"/>
  <c r="H270"/>
  <c r="I270"/>
  <c r="J270"/>
  <c r="K270"/>
  <c r="L270"/>
  <c r="M270"/>
  <c r="N270"/>
  <c r="O270"/>
  <c r="P270"/>
  <c r="Q270"/>
  <c r="R270"/>
  <c r="S270"/>
  <c r="T270"/>
  <c r="U270"/>
  <c r="V270"/>
  <c r="W270"/>
  <c r="X270"/>
  <c r="Y270"/>
  <c r="Z270"/>
  <c r="AA270"/>
  <c r="AB270"/>
  <c r="AC270"/>
  <c r="AD270"/>
  <c r="AE270"/>
  <c r="AF270"/>
  <c r="AG270"/>
  <c r="AH270"/>
  <c r="AI270"/>
  <c r="AJ270"/>
  <c r="AK270"/>
  <c r="AL270"/>
  <c r="AM270"/>
  <c r="AN270"/>
  <c r="AO270"/>
  <c r="AP270"/>
  <c r="AQ270"/>
  <c r="AR270"/>
  <c r="AS270"/>
  <c r="AT270"/>
  <c r="AU270"/>
  <c r="AV270"/>
  <c r="AW270"/>
  <c r="AX270"/>
  <c r="AY270"/>
  <c r="AZ270"/>
  <c r="BA270"/>
  <c r="BB270"/>
  <c r="BC270"/>
  <c r="BD270"/>
  <c r="BE270"/>
  <c r="BF270"/>
  <c r="BG270"/>
  <c r="BH270"/>
  <c r="BI270"/>
  <c r="BJ270"/>
  <c r="BK270"/>
  <c r="BL270"/>
  <c r="BM270"/>
  <c r="BN270"/>
  <c r="BO270"/>
  <c r="BP270"/>
  <c r="BQ270"/>
  <c r="BR270"/>
  <c r="BS270"/>
  <c r="BT270"/>
  <c r="BU270"/>
  <c r="BV270"/>
  <c r="BW270"/>
  <c r="BX270"/>
  <c r="BY270"/>
  <c r="BZ270"/>
  <c r="CA270"/>
  <c r="CB270"/>
  <c r="CC270"/>
  <c r="CD270"/>
  <c r="CE270"/>
  <c r="CF270"/>
  <c r="CG270"/>
  <c r="CH270"/>
  <c r="CI270"/>
  <c r="CJ270"/>
  <c r="CK270"/>
  <c r="CL270"/>
  <c r="CM270"/>
  <c r="CN270"/>
  <c r="CO270"/>
  <c r="CP270"/>
  <c r="CQ270"/>
  <c r="CR270"/>
  <c r="CS270"/>
  <c r="CT270"/>
  <c r="CU270"/>
  <c r="CV270"/>
  <c r="CW270"/>
  <c r="CZ270"/>
  <c r="DA270"/>
  <c r="DB270"/>
  <c r="DC270"/>
  <c r="DD270"/>
  <c r="DE270"/>
  <c r="DF270"/>
  <c r="DG270"/>
  <c r="DH270"/>
  <c r="DI270"/>
  <c r="DJ270"/>
  <c r="DK270"/>
  <c r="DL270"/>
  <c r="DM270"/>
  <c r="DN270"/>
  <c r="DO270"/>
  <c r="DP270"/>
  <c r="DQ270"/>
  <c r="DR270"/>
  <c r="DS270"/>
  <c r="DT270"/>
  <c r="DU270"/>
  <c r="DV270"/>
  <c r="DY270"/>
  <c r="DZ270"/>
  <c r="EA270"/>
  <c r="EB270"/>
  <c r="EC270"/>
  <c r="ED270"/>
  <c r="EE270"/>
  <c r="EF270"/>
  <c r="EG270"/>
  <c r="EH270"/>
  <c r="EI270"/>
  <c r="EJ270"/>
  <c r="EK270"/>
  <c r="EL270"/>
  <c r="EM270"/>
  <c r="EN270"/>
  <c r="EO270"/>
  <c r="EP270"/>
  <c r="EQ270"/>
  <c r="ER270"/>
  <c r="ES270"/>
  <c r="ET270"/>
  <c r="EU270"/>
  <c r="EX270"/>
  <c r="EY270"/>
  <c r="EZ270"/>
  <c r="FA270"/>
  <c r="FB270"/>
  <c r="FC270"/>
  <c r="FD270"/>
  <c r="FE270"/>
  <c r="FG270"/>
  <c r="FH270"/>
  <c r="FI270"/>
  <c r="FJ270"/>
  <c r="FK270"/>
  <c r="FL270"/>
  <c r="FN270"/>
  <c r="FO270"/>
  <c r="FP270"/>
  <c r="FQ270"/>
  <c r="FR270"/>
  <c r="FS270"/>
  <c r="F271"/>
  <c r="G271"/>
  <c r="H271"/>
  <c r="I271"/>
  <c r="J271"/>
  <c r="K271"/>
  <c r="L271"/>
  <c r="M271"/>
  <c r="N271"/>
  <c r="O271"/>
  <c r="P271"/>
  <c r="Q271"/>
  <c r="R271"/>
  <c r="S271"/>
  <c r="T271"/>
  <c r="U271"/>
  <c r="V271"/>
  <c r="W271"/>
  <c r="X271"/>
  <c r="Y271"/>
  <c r="Z271"/>
  <c r="AA271"/>
  <c r="AB271"/>
  <c r="AC271"/>
  <c r="AD271"/>
  <c r="AE271"/>
  <c r="AF271"/>
  <c r="AG271"/>
  <c r="AH271"/>
  <c r="AI271"/>
  <c r="AJ271"/>
  <c r="AK271"/>
  <c r="AL271"/>
  <c r="AM271"/>
  <c r="AN271"/>
  <c r="AO271"/>
  <c r="AP271"/>
  <c r="AQ271"/>
  <c r="AR271"/>
  <c r="AS271"/>
  <c r="AT271"/>
  <c r="AU271"/>
  <c r="AV271"/>
  <c r="AW271"/>
  <c r="AX271"/>
  <c r="AY271"/>
  <c r="AZ271"/>
  <c r="BA271"/>
  <c r="BB271"/>
  <c r="BC271"/>
  <c r="BD271"/>
  <c r="BE271"/>
  <c r="BF271"/>
  <c r="BG271"/>
  <c r="BH271"/>
  <c r="BI271"/>
  <c r="BJ271"/>
  <c r="BK271"/>
  <c r="BL271"/>
  <c r="BM271"/>
  <c r="BN271"/>
  <c r="BO271"/>
  <c r="BP271"/>
  <c r="BQ271"/>
  <c r="BR271"/>
  <c r="BS271"/>
  <c r="BT271"/>
  <c r="BU271"/>
  <c r="BV271"/>
  <c r="BW271"/>
  <c r="BX271"/>
  <c r="BY271"/>
  <c r="BZ271"/>
  <c r="CA271"/>
  <c r="CB271"/>
  <c r="CC271"/>
  <c r="CD271"/>
  <c r="CE271"/>
  <c r="CF271"/>
  <c r="CG271"/>
  <c r="CH271"/>
  <c r="CI271"/>
  <c r="CJ271"/>
  <c r="CK271"/>
  <c r="CL271"/>
  <c r="CM271"/>
  <c r="CN271"/>
  <c r="CO271"/>
  <c r="CP271"/>
  <c r="CQ271"/>
  <c r="CR271"/>
  <c r="CS271"/>
  <c r="CT271"/>
  <c r="CU271"/>
  <c r="CV271"/>
  <c r="CW271"/>
  <c r="CZ271"/>
  <c r="DA271"/>
  <c r="DB271"/>
  <c r="DC271"/>
  <c r="DD271"/>
  <c r="DE271"/>
  <c r="DF271"/>
  <c r="DG271"/>
  <c r="DH271"/>
  <c r="DI271"/>
  <c r="DJ271"/>
  <c r="DK271"/>
  <c r="DL271"/>
  <c r="DM271"/>
  <c r="DN271"/>
  <c r="DO271"/>
  <c r="DP271"/>
  <c r="DQ271"/>
  <c r="DR271"/>
  <c r="DS271"/>
  <c r="DT271"/>
  <c r="DU271"/>
  <c r="DV271"/>
  <c r="DY271"/>
  <c r="DZ271"/>
  <c r="EA271"/>
  <c r="EB271"/>
  <c r="EC271"/>
  <c r="ED271"/>
  <c r="EE271"/>
  <c r="EF271"/>
  <c r="EG271"/>
  <c r="EH271"/>
  <c r="EI271"/>
  <c r="EJ271"/>
  <c r="EK271"/>
  <c r="EL271"/>
  <c r="EM271"/>
  <c r="EN271"/>
  <c r="EO271"/>
  <c r="EP271"/>
  <c r="EQ271"/>
  <c r="ER271"/>
  <c r="ES271"/>
  <c r="ET271"/>
  <c r="EU271"/>
  <c r="EX271"/>
  <c r="EY271"/>
  <c r="EZ271"/>
  <c r="FA271"/>
  <c r="FB271"/>
  <c r="FC271"/>
  <c r="FD271"/>
  <c r="FE271"/>
  <c r="FG271"/>
  <c r="FH271"/>
  <c r="FI271"/>
  <c r="FJ271"/>
  <c r="FK271"/>
  <c r="FL271"/>
  <c r="FN271"/>
  <c r="FO271"/>
  <c r="FP271"/>
  <c r="FQ271"/>
  <c r="FR271"/>
  <c r="FS271"/>
  <c r="F272"/>
  <c r="G272"/>
  <c r="H272"/>
  <c r="I272"/>
  <c r="J272"/>
  <c r="K272"/>
  <c r="L272"/>
  <c r="M272"/>
  <c r="N272"/>
  <c r="O272"/>
  <c r="P272"/>
  <c r="Q272"/>
  <c r="R272"/>
  <c r="S272"/>
  <c r="T272"/>
  <c r="U272"/>
  <c r="V272"/>
  <c r="W272"/>
  <c r="X272"/>
  <c r="Y272"/>
  <c r="Z272"/>
  <c r="AA272"/>
  <c r="AB272"/>
  <c r="AC272"/>
  <c r="AD272"/>
  <c r="AE272"/>
  <c r="AF272"/>
  <c r="AG272"/>
  <c r="AH272"/>
  <c r="AI272"/>
  <c r="AJ272"/>
  <c r="AK272"/>
  <c r="AL272"/>
  <c r="AM272"/>
  <c r="AN272"/>
  <c r="AO272"/>
  <c r="AP272"/>
  <c r="AQ272"/>
  <c r="AR272"/>
  <c r="AS272"/>
  <c r="AT272"/>
  <c r="AU272"/>
  <c r="AV272"/>
  <c r="AW272"/>
  <c r="AX272"/>
  <c r="AY272"/>
  <c r="AZ272"/>
  <c r="BA272"/>
  <c r="BB272"/>
  <c r="BC272"/>
  <c r="BD272"/>
  <c r="BE272"/>
  <c r="BF272"/>
  <c r="BG272"/>
  <c r="BH272"/>
  <c r="BI272"/>
  <c r="BJ272"/>
  <c r="BK272"/>
  <c r="BL272"/>
  <c r="BM272"/>
  <c r="BN272"/>
  <c r="BO272"/>
  <c r="BP272"/>
  <c r="BQ272"/>
  <c r="BR272"/>
  <c r="BS272"/>
  <c r="BT272"/>
  <c r="BU272"/>
  <c r="BV272"/>
  <c r="BW272"/>
  <c r="BX272"/>
  <c r="BY272"/>
  <c r="BZ272"/>
  <c r="CA272"/>
  <c r="CB272"/>
  <c r="CC272"/>
  <c r="CD272"/>
  <c r="CE272"/>
  <c r="CF272"/>
  <c r="CG272"/>
  <c r="CH272"/>
  <c r="CI272"/>
  <c r="CJ272"/>
  <c r="CK272"/>
  <c r="CL272"/>
  <c r="CM272"/>
  <c r="CN272"/>
  <c r="CO272"/>
  <c r="CP272"/>
  <c r="CQ272"/>
  <c r="CR272"/>
  <c r="CS272"/>
  <c r="CT272"/>
  <c r="CU272"/>
  <c r="CV272"/>
  <c r="CW272"/>
  <c r="CZ272"/>
  <c r="DA272"/>
  <c r="DB272"/>
  <c r="DC272"/>
  <c r="DD272"/>
  <c r="DE272"/>
  <c r="DF272"/>
  <c r="DG272"/>
  <c r="DH272"/>
  <c r="DI272"/>
  <c r="DJ272"/>
  <c r="DK272"/>
  <c r="DL272"/>
  <c r="DM272"/>
  <c r="DN272"/>
  <c r="DO272"/>
  <c r="DP272"/>
  <c r="DQ272"/>
  <c r="DR272"/>
  <c r="DS272"/>
  <c r="DT272"/>
  <c r="DU272"/>
  <c r="DV272"/>
  <c r="DY272"/>
  <c r="DZ272"/>
  <c r="EA272"/>
  <c r="EB272"/>
  <c r="EC272"/>
  <c r="ED272"/>
  <c r="EE272"/>
  <c r="EF272"/>
  <c r="EG272"/>
  <c r="EH272"/>
  <c r="EI272"/>
  <c r="EJ272"/>
  <c r="EK272"/>
  <c r="EL272"/>
  <c r="EM272"/>
  <c r="EN272"/>
  <c r="EO272"/>
  <c r="EP272"/>
  <c r="EQ272"/>
  <c r="ER272"/>
  <c r="ES272"/>
  <c r="ET272"/>
  <c r="EU272"/>
  <c r="EX272"/>
  <c r="EY272"/>
  <c r="EZ272"/>
  <c r="FA272"/>
  <c r="FB272"/>
  <c r="FC272"/>
  <c r="FD272"/>
  <c r="FE272"/>
  <c r="FG272"/>
  <c r="FH272"/>
  <c r="FI272"/>
  <c r="FJ272"/>
  <c r="FK272"/>
  <c r="FL272"/>
  <c r="FN272"/>
  <c r="FO272"/>
  <c r="FP272"/>
  <c r="FQ272"/>
  <c r="FR272"/>
  <c r="FS272"/>
  <c r="F273"/>
  <c r="G273"/>
  <c r="H273"/>
  <c r="I273"/>
  <c r="J273"/>
  <c r="K273"/>
  <c r="L273"/>
  <c r="M273"/>
  <c r="N273"/>
  <c r="O273"/>
  <c r="P273"/>
  <c r="Q273"/>
  <c r="R273"/>
  <c r="S273"/>
  <c r="T273"/>
  <c r="U273"/>
  <c r="V273"/>
  <c r="W273"/>
  <c r="X273"/>
  <c r="Y273"/>
  <c r="Z273"/>
  <c r="AA273"/>
  <c r="AB273"/>
  <c r="AC273"/>
  <c r="AD273"/>
  <c r="AE273"/>
  <c r="AF273"/>
  <c r="AG273"/>
  <c r="AH273"/>
  <c r="AI273"/>
  <c r="AJ273"/>
  <c r="AK273"/>
  <c r="AL273"/>
  <c r="AM273"/>
  <c r="AN273"/>
  <c r="AO273"/>
  <c r="AP273"/>
  <c r="AQ273"/>
  <c r="AR273"/>
  <c r="AS273"/>
  <c r="AT273"/>
  <c r="AU273"/>
  <c r="AV273"/>
  <c r="AW273"/>
  <c r="AX273"/>
  <c r="AY273"/>
  <c r="AZ273"/>
  <c r="BA273"/>
  <c r="BB273"/>
  <c r="BC273"/>
  <c r="BD273"/>
  <c r="BE273"/>
  <c r="BF273"/>
  <c r="BG273"/>
  <c r="BH273"/>
  <c r="BI273"/>
  <c r="BJ273"/>
  <c r="BK273"/>
  <c r="BL273"/>
  <c r="BM273"/>
  <c r="BN273"/>
  <c r="BO273"/>
  <c r="BP273"/>
  <c r="BQ273"/>
  <c r="BR273"/>
  <c r="BS273"/>
  <c r="BT273"/>
  <c r="BU273"/>
  <c r="BV273"/>
  <c r="BW273"/>
  <c r="BX273"/>
  <c r="BY273"/>
  <c r="BZ273"/>
  <c r="CA273"/>
  <c r="CB273"/>
  <c r="CC273"/>
  <c r="CD273"/>
  <c r="CE273"/>
  <c r="CF273"/>
  <c r="CG273"/>
  <c r="CH273"/>
  <c r="CI273"/>
  <c r="CJ273"/>
  <c r="CK273"/>
  <c r="CL273"/>
  <c r="CM273"/>
  <c r="CN273"/>
  <c r="CO273"/>
  <c r="CP273"/>
  <c r="CQ273"/>
  <c r="CR273"/>
  <c r="CS273"/>
  <c r="CT273"/>
  <c r="CU273"/>
  <c r="CV273"/>
  <c r="CW273"/>
  <c r="CZ273"/>
  <c r="DA273"/>
  <c r="DB273"/>
  <c r="DC273"/>
  <c r="DD273"/>
  <c r="DE273"/>
  <c r="DF273"/>
  <c r="DG273"/>
  <c r="DH273"/>
  <c r="DI273"/>
  <c r="DJ273"/>
  <c r="DK273"/>
  <c r="DL273"/>
  <c r="DM273"/>
  <c r="DN273"/>
  <c r="DO273"/>
  <c r="DP273"/>
  <c r="DQ273"/>
  <c r="DR273"/>
  <c r="DS273"/>
  <c r="DT273"/>
  <c r="DU273"/>
  <c r="DV273"/>
  <c r="DY273"/>
  <c r="DZ273"/>
  <c r="EA273"/>
  <c r="EB273"/>
  <c r="EC273"/>
  <c r="ED273"/>
  <c r="EE273"/>
  <c r="EF273"/>
  <c r="EG273"/>
  <c r="EH273"/>
  <c r="EI273"/>
  <c r="EJ273"/>
  <c r="EK273"/>
  <c r="EL273"/>
  <c r="EM273"/>
  <c r="EN273"/>
  <c r="EO273"/>
  <c r="EP273"/>
  <c r="EQ273"/>
  <c r="ER273"/>
  <c r="ES273"/>
  <c r="ET273"/>
  <c r="EU273"/>
  <c r="EX273"/>
  <c r="EY273"/>
  <c r="EZ273"/>
  <c r="FA273"/>
  <c r="FB273"/>
  <c r="FC273"/>
  <c r="FD273"/>
  <c r="FE273"/>
  <c r="FG273"/>
  <c r="FH273"/>
  <c r="FI273"/>
  <c r="FJ273"/>
  <c r="FK273"/>
  <c r="FL273"/>
  <c r="FN273"/>
  <c r="FO273"/>
  <c r="FP273"/>
  <c r="FQ273"/>
  <c r="FR273"/>
  <c r="FS273"/>
  <c r="F274"/>
  <c r="G274"/>
  <c r="H274"/>
  <c r="I274"/>
  <c r="J274"/>
  <c r="K274"/>
  <c r="L274"/>
  <c r="M274"/>
  <c r="N274"/>
  <c r="O274"/>
  <c r="P274"/>
  <c r="Q274"/>
  <c r="R274"/>
  <c r="S274"/>
  <c r="T274"/>
  <c r="U274"/>
  <c r="V274"/>
  <c r="W274"/>
  <c r="X274"/>
  <c r="Y274"/>
  <c r="Z274"/>
  <c r="AA274"/>
  <c r="AB274"/>
  <c r="AC274"/>
  <c r="AD274"/>
  <c r="AE274"/>
  <c r="AF274"/>
  <c r="AG274"/>
  <c r="AH274"/>
  <c r="AI274"/>
  <c r="AJ274"/>
  <c r="AK274"/>
  <c r="AL274"/>
  <c r="AM274"/>
  <c r="AN274"/>
  <c r="AO274"/>
  <c r="AP274"/>
  <c r="AQ274"/>
  <c r="AR274"/>
  <c r="AS274"/>
  <c r="AT274"/>
  <c r="AU274"/>
  <c r="AV274"/>
  <c r="AW274"/>
  <c r="AX274"/>
  <c r="AY274"/>
  <c r="AZ274"/>
  <c r="BA274"/>
  <c r="BB274"/>
  <c r="BC274"/>
  <c r="BD274"/>
  <c r="BE274"/>
  <c r="BF274"/>
  <c r="BG274"/>
  <c r="BH274"/>
  <c r="BI274"/>
  <c r="BJ274"/>
  <c r="BK274"/>
  <c r="BL274"/>
  <c r="BM274"/>
  <c r="BN274"/>
  <c r="BO274"/>
  <c r="BP274"/>
  <c r="BQ274"/>
  <c r="BR274"/>
  <c r="BS274"/>
  <c r="BT274"/>
  <c r="BU274"/>
  <c r="BV274"/>
  <c r="BW274"/>
  <c r="BX274"/>
  <c r="BY274"/>
  <c r="BZ274"/>
  <c r="CA274"/>
  <c r="CB274"/>
  <c r="CC274"/>
  <c r="CD274"/>
  <c r="CE274"/>
  <c r="CF274"/>
  <c r="CG274"/>
  <c r="CH274"/>
  <c r="CI274"/>
  <c r="CJ274"/>
  <c r="CK274"/>
  <c r="CL274"/>
  <c r="CM274"/>
  <c r="CN274"/>
  <c r="CO274"/>
  <c r="CP274"/>
  <c r="CQ274"/>
  <c r="CR274"/>
  <c r="CS274"/>
  <c r="CT274"/>
  <c r="CU274"/>
  <c r="CV274"/>
  <c r="CW274"/>
  <c r="CZ274"/>
  <c r="DA274"/>
  <c r="DB274"/>
  <c r="DC274"/>
  <c r="DD274"/>
  <c r="DE274"/>
  <c r="DF274"/>
  <c r="DG274"/>
  <c r="DH274"/>
  <c r="DI274"/>
  <c r="DJ274"/>
  <c r="DK274"/>
  <c r="DL274"/>
  <c r="DM274"/>
  <c r="DN274"/>
  <c r="DO274"/>
  <c r="DP274"/>
  <c r="DQ274"/>
  <c r="DR274"/>
  <c r="DS274"/>
  <c r="DT274"/>
  <c r="DU274"/>
  <c r="DV274"/>
  <c r="DY274"/>
  <c r="DZ274"/>
  <c r="EA274"/>
  <c r="EB274"/>
  <c r="EC274"/>
  <c r="ED274"/>
  <c r="EE274"/>
  <c r="EF274"/>
  <c r="EG274"/>
  <c r="EH274"/>
  <c r="EI274"/>
  <c r="EJ274"/>
  <c r="EK274"/>
  <c r="EL274"/>
  <c r="EM274"/>
  <c r="EN274"/>
  <c r="EO274"/>
  <c r="EP274"/>
  <c r="EQ274"/>
  <c r="ER274"/>
  <c r="ES274"/>
  <c r="ET274"/>
  <c r="EU274"/>
  <c r="EX274"/>
  <c r="EY274"/>
  <c r="EZ274"/>
  <c r="FA274"/>
  <c r="FB274"/>
  <c r="FC274"/>
  <c r="FD274"/>
  <c r="FE274"/>
  <c r="FG274"/>
  <c r="FH274"/>
  <c r="FI274"/>
  <c r="FJ274"/>
  <c r="FK274"/>
  <c r="FL274"/>
  <c r="FN274"/>
  <c r="FO274"/>
  <c r="FP274"/>
  <c r="FQ274"/>
  <c r="FR274"/>
  <c r="FS274"/>
  <c r="F275"/>
  <c r="G275"/>
  <c r="H275"/>
  <c r="I275"/>
  <c r="J275"/>
  <c r="K275"/>
  <c r="L275"/>
  <c r="M275"/>
  <c r="N275"/>
  <c r="O275"/>
  <c r="P275"/>
  <c r="Q275"/>
  <c r="R275"/>
  <c r="S275"/>
  <c r="T275"/>
  <c r="U275"/>
  <c r="V275"/>
  <c r="W275"/>
  <c r="X275"/>
  <c r="Y275"/>
  <c r="Z275"/>
  <c r="AA275"/>
  <c r="AB275"/>
  <c r="AC275"/>
  <c r="AD275"/>
  <c r="AE275"/>
  <c r="AF275"/>
  <c r="AG275"/>
  <c r="AH275"/>
  <c r="AI275"/>
  <c r="AJ275"/>
  <c r="AK275"/>
  <c r="AL275"/>
  <c r="AM275"/>
  <c r="AN275"/>
  <c r="AO275"/>
  <c r="AP275"/>
  <c r="AQ275"/>
  <c r="AR275"/>
  <c r="AS275"/>
  <c r="AT275"/>
  <c r="AU275"/>
  <c r="AV275"/>
  <c r="AW275"/>
  <c r="AX275"/>
  <c r="AY275"/>
  <c r="AZ275"/>
  <c r="BA275"/>
  <c r="BB275"/>
  <c r="BC275"/>
  <c r="BD275"/>
  <c r="BE275"/>
  <c r="BF275"/>
  <c r="BG275"/>
  <c r="BH275"/>
  <c r="BI275"/>
  <c r="BJ275"/>
  <c r="BK275"/>
  <c r="BL275"/>
  <c r="BM275"/>
  <c r="BN275"/>
  <c r="BO275"/>
  <c r="BP275"/>
  <c r="BQ275"/>
  <c r="BR275"/>
  <c r="BS275"/>
  <c r="BT275"/>
  <c r="BU275"/>
  <c r="BV275"/>
  <c r="BW275"/>
  <c r="BX275"/>
  <c r="BY275"/>
  <c r="BZ275"/>
  <c r="CA275"/>
  <c r="CB275"/>
  <c r="CC275"/>
  <c r="CD275"/>
  <c r="CE275"/>
  <c r="CF275"/>
  <c r="CG275"/>
  <c r="CH275"/>
  <c r="CI275"/>
  <c r="CJ275"/>
  <c r="CK275"/>
  <c r="CL275"/>
  <c r="CM275"/>
  <c r="CN275"/>
  <c r="CO275"/>
  <c r="CP275"/>
  <c r="CQ275"/>
  <c r="CR275"/>
  <c r="CS275"/>
  <c r="CT275"/>
  <c r="CU275"/>
  <c r="CV275"/>
  <c r="CW275"/>
  <c r="CZ275"/>
  <c r="DA275"/>
  <c r="DB275"/>
  <c r="DC275"/>
  <c r="DD275"/>
  <c r="DE275"/>
  <c r="DF275"/>
  <c r="DG275"/>
  <c r="DH275"/>
  <c r="DI275"/>
  <c r="DJ275"/>
  <c r="DK275"/>
  <c r="DL275"/>
  <c r="DM275"/>
  <c r="DN275"/>
  <c r="DO275"/>
  <c r="DP275"/>
  <c r="DQ275"/>
  <c r="DR275"/>
  <c r="DS275"/>
  <c r="DT275"/>
  <c r="DU275"/>
  <c r="DV275"/>
  <c r="DY275"/>
  <c r="DZ275"/>
  <c r="EA275"/>
  <c r="EB275"/>
  <c r="EC275"/>
  <c r="ED275"/>
  <c r="EE275"/>
  <c r="EF275"/>
  <c r="EG275"/>
  <c r="EH275"/>
  <c r="EI275"/>
  <c r="EJ275"/>
  <c r="EK275"/>
  <c r="EL275"/>
  <c r="EM275"/>
  <c r="EN275"/>
  <c r="EO275"/>
  <c r="EP275"/>
  <c r="EQ275"/>
  <c r="ER275"/>
  <c r="ES275"/>
  <c r="ET275"/>
  <c r="EU275"/>
  <c r="EX275"/>
  <c r="EY275"/>
  <c r="EZ275"/>
  <c r="FA275"/>
  <c r="FB275"/>
  <c r="FC275"/>
  <c r="FD275"/>
  <c r="FE275"/>
  <c r="FG275"/>
  <c r="FH275"/>
  <c r="FI275"/>
  <c r="FJ275"/>
  <c r="FK275"/>
  <c r="FL275"/>
  <c r="FN275"/>
  <c r="FO275"/>
  <c r="FP275"/>
  <c r="FQ275"/>
  <c r="FR275"/>
  <c r="FS275"/>
  <c r="F276"/>
  <c r="G276"/>
  <c r="H276"/>
  <c r="I276"/>
  <c r="J276"/>
  <c r="K276"/>
  <c r="L276"/>
  <c r="M276"/>
  <c r="N276"/>
  <c r="O276"/>
  <c r="P276"/>
  <c r="Q276"/>
  <c r="R276"/>
  <c r="S276"/>
  <c r="T276"/>
  <c r="U276"/>
  <c r="V276"/>
  <c r="W276"/>
  <c r="X276"/>
  <c r="Y276"/>
  <c r="Z276"/>
  <c r="AA276"/>
  <c r="AB276"/>
  <c r="AC276"/>
  <c r="AD276"/>
  <c r="AE276"/>
  <c r="AF276"/>
  <c r="AG276"/>
  <c r="AH276"/>
  <c r="AI276"/>
  <c r="AJ276"/>
  <c r="AK276"/>
  <c r="AL276"/>
  <c r="AM276"/>
  <c r="AN276"/>
  <c r="AO276"/>
  <c r="AP276"/>
  <c r="AQ276"/>
  <c r="AR276"/>
  <c r="AS276"/>
  <c r="AT276"/>
  <c r="AU276"/>
  <c r="AV276"/>
  <c r="AW276"/>
  <c r="AX276"/>
  <c r="AY276"/>
  <c r="AZ276"/>
  <c r="BA276"/>
  <c r="BB276"/>
  <c r="BC276"/>
  <c r="BD276"/>
  <c r="BE276"/>
  <c r="BF276"/>
  <c r="BG276"/>
  <c r="BH276"/>
  <c r="BI276"/>
  <c r="BJ276"/>
  <c r="BK276"/>
  <c r="BL276"/>
  <c r="BM276"/>
  <c r="BN276"/>
  <c r="BO276"/>
  <c r="BP276"/>
  <c r="BQ276"/>
  <c r="BR276"/>
  <c r="BS276"/>
  <c r="BT276"/>
  <c r="BU276"/>
  <c r="BV276"/>
  <c r="BW276"/>
  <c r="BX276"/>
  <c r="BY276"/>
  <c r="BZ276"/>
  <c r="CA276"/>
  <c r="CB276"/>
  <c r="CC276"/>
  <c r="CD276"/>
  <c r="CE276"/>
  <c r="CF276"/>
  <c r="CG276"/>
  <c r="CH276"/>
  <c r="CI276"/>
  <c r="CJ276"/>
  <c r="CK276"/>
  <c r="CL276"/>
  <c r="CM276"/>
  <c r="CN276"/>
  <c r="CO276"/>
  <c r="CP276"/>
  <c r="CQ276"/>
  <c r="CR276"/>
  <c r="CS276"/>
  <c r="CT276"/>
  <c r="CU276"/>
  <c r="CV276"/>
  <c r="CW276"/>
  <c r="CZ276"/>
  <c r="DA276"/>
  <c r="DB276"/>
  <c r="DC276"/>
  <c r="DD276"/>
  <c r="DE276"/>
  <c r="DF276"/>
  <c r="DG276"/>
  <c r="DH276"/>
  <c r="DI276"/>
  <c r="DJ276"/>
  <c r="DK276"/>
  <c r="DL276"/>
  <c r="DM276"/>
  <c r="DN276"/>
  <c r="DO276"/>
  <c r="DP276"/>
  <c r="DQ276"/>
  <c r="DR276"/>
  <c r="DS276"/>
  <c r="DT276"/>
  <c r="DU276"/>
  <c r="DV276"/>
  <c r="DY276"/>
  <c r="DZ276"/>
  <c r="EA276"/>
  <c r="EB276"/>
  <c r="EC276"/>
  <c r="ED276"/>
  <c r="EE276"/>
  <c r="EF276"/>
  <c r="EG276"/>
  <c r="EH276"/>
  <c r="EI276"/>
  <c r="EJ276"/>
  <c r="EK276"/>
  <c r="EL276"/>
  <c r="EM276"/>
  <c r="EN276"/>
  <c r="EO276"/>
  <c r="EP276"/>
  <c r="EQ276"/>
  <c r="ER276"/>
  <c r="ES276"/>
  <c r="ET276"/>
  <c r="EU276"/>
  <c r="EX276"/>
  <c r="EY276"/>
  <c r="EZ276"/>
  <c r="FA276"/>
  <c r="FB276"/>
  <c r="FC276"/>
  <c r="FD276"/>
  <c r="FE276"/>
  <c r="FG276"/>
  <c r="FH276"/>
  <c r="FI276"/>
  <c r="FJ276"/>
  <c r="FK276"/>
  <c r="FL276"/>
  <c r="FN276"/>
  <c r="FO276"/>
  <c r="FP276"/>
  <c r="FQ276"/>
  <c r="FR276"/>
  <c r="FS276"/>
  <c r="F277"/>
  <c r="G277"/>
  <c r="H277"/>
  <c r="I277"/>
  <c r="J277"/>
  <c r="K277"/>
  <c r="L277"/>
  <c r="M277"/>
  <c r="N277"/>
  <c r="O277"/>
  <c r="P277"/>
  <c r="Q277"/>
  <c r="R277"/>
  <c r="S277"/>
  <c r="T277"/>
  <c r="U277"/>
  <c r="V277"/>
  <c r="W277"/>
  <c r="X277"/>
  <c r="Y277"/>
  <c r="Z277"/>
  <c r="AA277"/>
  <c r="AB277"/>
  <c r="AC277"/>
  <c r="AD277"/>
  <c r="AE277"/>
  <c r="AF277"/>
  <c r="AG277"/>
  <c r="AH277"/>
  <c r="AI277"/>
  <c r="AJ277"/>
  <c r="AK277"/>
  <c r="AL277"/>
  <c r="AM277"/>
  <c r="AN277"/>
  <c r="AO277"/>
  <c r="AP277"/>
  <c r="AQ277"/>
  <c r="AR277"/>
  <c r="AS277"/>
  <c r="AT277"/>
  <c r="AU277"/>
  <c r="AV277"/>
  <c r="AW277"/>
  <c r="AX277"/>
  <c r="AY277"/>
  <c r="AZ277"/>
  <c r="BA277"/>
  <c r="BB277"/>
  <c r="BC277"/>
  <c r="BD277"/>
  <c r="BE277"/>
  <c r="BF277"/>
  <c r="BG277"/>
  <c r="BH277"/>
  <c r="BI277"/>
  <c r="BJ277"/>
  <c r="BK277"/>
  <c r="BL277"/>
  <c r="BM277"/>
  <c r="BN277"/>
  <c r="BO277"/>
  <c r="BP277"/>
  <c r="BQ277"/>
  <c r="BR277"/>
  <c r="BS277"/>
  <c r="BT277"/>
  <c r="BU277"/>
  <c r="BV277"/>
  <c r="BW277"/>
  <c r="BX277"/>
  <c r="BY277"/>
  <c r="BZ277"/>
  <c r="CA277"/>
  <c r="CB277"/>
  <c r="CC277"/>
  <c r="CD277"/>
  <c r="CE277"/>
  <c r="CF277"/>
  <c r="CG277"/>
  <c r="CH277"/>
  <c r="CI277"/>
  <c r="CJ277"/>
  <c r="CK277"/>
  <c r="CL277"/>
  <c r="CM277"/>
  <c r="CN277"/>
  <c r="CO277"/>
  <c r="CP277"/>
  <c r="CQ277"/>
  <c r="CR277"/>
  <c r="CS277"/>
  <c r="CT277"/>
  <c r="CU277"/>
  <c r="CV277"/>
  <c r="CW277"/>
  <c r="CZ277"/>
  <c r="DA277"/>
  <c r="DB277"/>
  <c r="DC277"/>
  <c r="DD277"/>
  <c r="DE277"/>
  <c r="DF277"/>
  <c r="DG277"/>
  <c r="DH277"/>
  <c r="DI277"/>
  <c r="DJ277"/>
  <c r="DK277"/>
  <c r="DL277"/>
  <c r="DM277"/>
  <c r="DN277"/>
  <c r="DO277"/>
  <c r="DP277"/>
  <c r="DQ277"/>
  <c r="DR277"/>
  <c r="DS277"/>
  <c r="DT277"/>
  <c r="DU277"/>
  <c r="DV277"/>
  <c r="DY277"/>
  <c r="DZ277"/>
  <c r="EA277"/>
  <c r="EB277"/>
  <c r="EC277"/>
  <c r="ED277"/>
  <c r="EE277"/>
  <c r="EF277"/>
  <c r="EG277"/>
  <c r="EH277"/>
  <c r="EI277"/>
  <c r="EJ277"/>
  <c r="EK277"/>
  <c r="EL277"/>
  <c r="EM277"/>
  <c r="EN277"/>
  <c r="EO277"/>
  <c r="EP277"/>
  <c r="EQ277"/>
  <c r="ER277"/>
  <c r="ES277"/>
  <c r="ET277"/>
  <c r="EU277"/>
  <c r="EX277"/>
  <c r="EY277"/>
  <c r="EZ277"/>
  <c r="FA277"/>
  <c r="FB277"/>
  <c r="FC277"/>
  <c r="FD277"/>
  <c r="FE277"/>
  <c r="FG277"/>
  <c r="FH277"/>
  <c r="FI277"/>
  <c r="FJ277"/>
  <c r="FK277"/>
  <c r="FL277"/>
  <c r="FN277"/>
  <c r="FO277"/>
  <c r="FP277"/>
  <c r="FQ277"/>
  <c r="FR277"/>
  <c r="FS277"/>
  <c r="F278"/>
  <c r="G278"/>
  <c r="H278"/>
  <c r="I278"/>
  <c r="J278"/>
  <c r="K278"/>
  <c r="L278"/>
  <c r="M278"/>
  <c r="N278"/>
  <c r="O278"/>
  <c r="P278"/>
  <c r="Q278"/>
  <c r="R278"/>
  <c r="S278"/>
  <c r="T278"/>
  <c r="U278"/>
  <c r="V278"/>
  <c r="W278"/>
  <c r="X278"/>
  <c r="Y278"/>
  <c r="Z278"/>
  <c r="AA278"/>
  <c r="AB278"/>
  <c r="AC278"/>
  <c r="AD278"/>
  <c r="AE278"/>
  <c r="AF278"/>
  <c r="AG278"/>
  <c r="AH278"/>
  <c r="AI278"/>
  <c r="AJ278"/>
  <c r="AK278"/>
  <c r="AL278"/>
  <c r="AM278"/>
  <c r="AN278"/>
  <c r="AO278"/>
  <c r="AP278"/>
  <c r="AQ278"/>
  <c r="AR278"/>
  <c r="AS278"/>
  <c r="AT278"/>
  <c r="AU278"/>
  <c r="AV278"/>
  <c r="AW278"/>
  <c r="AX278"/>
  <c r="AY278"/>
  <c r="AZ278"/>
  <c r="BA278"/>
  <c r="BB278"/>
  <c r="BC278"/>
  <c r="BD278"/>
  <c r="BE278"/>
  <c r="BF278"/>
  <c r="BG278"/>
  <c r="BH278"/>
  <c r="BI278"/>
  <c r="BJ278"/>
  <c r="BK278"/>
  <c r="BL278"/>
  <c r="BM278"/>
  <c r="BN278"/>
  <c r="BO278"/>
  <c r="BP278"/>
  <c r="BQ278"/>
  <c r="BR278"/>
  <c r="BS278"/>
  <c r="BT278"/>
  <c r="BU278"/>
  <c r="BV278"/>
  <c r="BW278"/>
  <c r="BX278"/>
  <c r="BY278"/>
  <c r="BZ278"/>
  <c r="CA278"/>
  <c r="CB278"/>
  <c r="CC278"/>
  <c r="CD278"/>
  <c r="CE278"/>
  <c r="CF278"/>
  <c r="CG278"/>
  <c r="CH278"/>
  <c r="CI278"/>
  <c r="CJ278"/>
  <c r="CK278"/>
  <c r="CL278"/>
  <c r="CM278"/>
  <c r="CN278"/>
  <c r="CO278"/>
  <c r="CP278"/>
  <c r="CQ278"/>
  <c r="CR278"/>
  <c r="CS278"/>
  <c r="CT278"/>
  <c r="CU278"/>
  <c r="CV278"/>
  <c r="CW278"/>
  <c r="CZ278"/>
  <c r="DA278"/>
  <c r="DB278"/>
  <c r="DC278"/>
  <c r="DD278"/>
  <c r="DE278"/>
  <c r="DF278"/>
  <c r="DG278"/>
  <c r="DH278"/>
  <c r="DI278"/>
  <c r="DJ278"/>
  <c r="DK278"/>
  <c r="DL278"/>
  <c r="DM278"/>
  <c r="DN278"/>
  <c r="DO278"/>
  <c r="DP278"/>
  <c r="DQ278"/>
  <c r="DR278"/>
  <c r="DS278"/>
  <c r="DT278"/>
  <c r="DU278"/>
  <c r="DV278"/>
  <c r="DY278"/>
  <c r="DZ278"/>
  <c r="EA278"/>
  <c r="EB278"/>
  <c r="EC278"/>
  <c r="ED278"/>
  <c r="EE278"/>
  <c r="EF278"/>
  <c r="EG278"/>
  <c r="EH278"/>
  <c r="EI278"/>
  <c r="EJ278"/>
  <c r="EK278"/>
  <c r="EL278"/>
  <c r="EM278"/>
  <c r="EN278"/>
  <c r="EO278"/>
  <c r="EP278"/>
  <c r="EQ278"/>
  <c r="ER278"/>
  <c r="ES278"/>
  <c r="ET278"/>
  <c r="EU278"/>
  <c r="EX278"/>
  <c r="EY278"/>
  <c r="EZ278"/>
  <c r="FA278"/>
  <c r="FB278"/>
  <c r="FC278"/>
  <c r="FD278"/>
  <c r="FE278"/>
  <c r="FG278"/>
  <c r="FH278"/>
  <c r="FI278"/>
  <c r="FJ278"/>
  <c r="FK278"/>
  <c r="FL278"/>
  <c r="FN278"/>
  <c r="FO278"/>
  <c r="FP278"/>
  <c r="FQ278"/>
  <c r="FR278"/>
  <c r="FS278"/>
  <c r="F279"/>
  <c r="G279"/>
  <c r="H279"/>
  <c r="I279"/>
  <c r="J279"/>
  <c r="K279"/>
  <c r="L279"/>
  <c r="M279"/>
  <c r="N279"/>
  <c r="O279"/>
  <c r="P279"/>
  <c r="Q279"/>
  <c r="R279"/>
  <c r="S279"/>
  <c r="T279"/>
  <c r="U279"/>
  <c r="V279"/>
  <c r="W279"/>
  <c r="X279"/>
  <c r="Y279"/>
  <c r="Z279"/>
  <c r="AA279"/>
  <c r="AB279"/>
  <c r="AC279"/>
  <c r="AD279"/>
  <c r="AE279"/>
  <c r="AF279"/>
  <c r="AG279"/>
  <c r="AH279"/>
  <c r="AI279"/>
  <c r="AJ279"/>
  <c r="AK279"/>
  <c r="AL279"/>
  <c r="AM279"/>
  <c r="AN279"/>
  <c r="AO279"/>
  <c r="AP279"/>
  <c r="AQ279"/>
  <c r="AR279"/>
  <c r="AS279"/>
  <c r="AT279"/>
  <c r="AU279"/>
  <c r="AV279"/>
  <c r="AW279"/>
  <c r="AX279"/>
  <c r="AY279"/>
  <c r="AZ279"/>
  <c r="BA279"/>
  <c r="BB279"/>
  <c r="BC279"/>
  <c r="BD279"/>
  <c r="BE279"/>
  <c r="BF279"/>
  <c r="BG279"/>
  <c r="BH279"/>
  <c r="BI279"/>
  <c r="BJ279"/>
  <c r="BK279"/>
  <c r="BL279"/>
  <c r="BM279"/>
  <c r="BN279"/>
  <c r="BO279"/>
  <c r="BP279"/>
  <c r="BQ279"/>
  <c r="BR279"/>
  <c r="BS279"/>
  <c r="BT279"/>
  <c r="BU279"/>
  <c r="BV279"/>
  <c r="BW279"/>
  <c r="BX279"/>
  <c r="BY279"/>
  <c r="BZ279"/>
  <c r="CA279"/>
  <c r="CB279"/>
  <c r="CC279"/>
  <c r="CD279"/>
  <c r="CE279"/>
  <c r="CF279"/>
  <c r="CG279"/>
  <c r="CH279"/>
  <c r="CI279"/>
  <c r="CJ279"/>
  <c r="CK279"/>
  <c r="CL279"/>
  <c r="CM279"/>
  <c r="CN279"/>
  <c r="CO279"/>
  <c r="CP279"/>
  <c r="CQ279"/>
  <c r="CR279"/>
  <c r="CS279"/>
  <c r="CT279"/>
  <c r="CU279"/>
  <c r="CV279"/>
  <c r="CW279"/>
  <c r="CZ279"/>
  <c r="DA279"/>
  <c r="DB279"/>
  <c r="DC279"/>
  <c r="DD279"/>
  <c r="DE279"/>
  <c r="DF279"/>
  <c r="DG279"/>
  <c r="DH279"/>
  <c r="DI279"/>
  <c r="DJ279"/>
  <c r="DK279"/>
  <c r="DL279"/>
  <c r="DM279"/>
  <c r="DN279"/>
  <c r="DO279"/>
  <c r="DP279"/>
  <c r="DQ279"/>
  <c r="DR279"/>
  <c r="DS279"/>
  <c r="DT279"/>
  <c r="DU279"/>
  <c r="DV279"/>
  <c r="DY279"/>
  <c r="DZ279"/>
  <c r="EA279"/>
  <c r="EB279"/>
  <c r="EC279"/>
  <c r="ED279"/>
  <c r="EE279"/>
  <c r="EF279"/>
  <c r="EG279"/>
  <c r="EH279"/>
  <c r="EI279"/>
  <c r="EJ279"/>
  <c r="EK279"/>
  <c r="EL279"/>
  <c r="EM279"/>
  <c r="EN279"/>
  <c r="EO279"/>
  <c r="EP279"/>
  <c r="EQ279"/>
  <c r="ER279"/>
  <c r="ES279"/>
  <c r="ET279"/>
  <c r="EU279"/>
  <c r="EX279"/>
  <c r="EY279"/>
  <c r="EZ279"/>
  <c r="FA279"/>
  <c r="FB279"/>
  <c r="FC279"/>
  <c r="FD279"/>
  <c r="FE279"/>
  <c r="FG279"/>
  <c r="FH279"/>
  <c r="FI279"/>
  <c r="FJ279"/>
  <c r="FK279"/>
  <c r="FL279"/>
  <c r="FN279"/>
  <c r="FO279"/>
  <c r="FP279"/>
  <c r="FQ279"/>
  <c r="FR279"/>
  <c r="FS279"/>
  <c r="F280"/>
  <c r="G280"/>
  <c r="H280"/>
  <c r="I280"/>
  <c r="J280"/>
  <c r="K280"/>
  <c r="L280"/>
  <c r="M280"/>
  <c r="N280"/>
  <c r="O280"/>
  <c r="P280"/>
  <c r="Q280"/>
  <c r="R280"/>
  <c r="S280"/>
  <c r="T280"/>
  <c r="U280"/>
  <c r="V280"/>
  <c r="W280"/>
  <c r="X280"/>
  <c r="Y280"/>
  <c r="Z280"/>
  <c r="AA280"/>
  <c r="AB280"/>
  <c r="AC280"/>
  <c r="AD280"/>
  <c r="AE280"/>
  <c r="AF280"/>
  <c r="AG280"/>
  <c r="AH280"/>
  <c r="AI280"/>
  <c r="AJ280"/>
  <c r="AK280"/>
  <c r="AL280"/>
  <c r="AM280"/>
  <c r="AN280"/>
  <c r="AO280"/>
  <c r="AP280"/>
  <c r="AQ280"/>
  <c r="AR280"/>
  <c r="AS280"/>
  <c r="AT280"/>
  <c r="AU280"/>
  <c r="AV280"/>
  <c r="AW280"/>
  <c r="AX280"/>
  <c r="AY280"/>
  <c r="AZ280"/>
  <c r="BA280"/>
  <c r="BB280"/>
  <c r="BC280"/>
  <c r="BD280"/>
  <c r="BE280"/>
  <c r="BF280"/>
  <c r="BG280"/>
  <c r="BH280"/>
  <c r="BI280"/>
  <c r="BJ280"/>
  <c r="BK280"/>
  <c r="BL280"/>
  <c r="BM280"/>
  <c r="BN280"/>
  <c r="BO280"/>
  <c r="BP280"/>
  <c r="BQ280"/>
  <c r="BR280"/>
  <c r="BS280"/>
  <c r="BT280"/>
  <c r="BU280"/>
  <c r="BV280"/>
  <c r="BW280"/>
  <c r="BX280"/>
  <c r="BY280"/>
  <c r="BZ280"/>
  <c r="CA280"/>
  <c r="CB280"/>
  <c r="CC280"/>
  <c r="CD280"/>
  <c r="CE280"/>
  <c r="CF280"/>
  <c r="CG280"/>
  <c r="CH280"/>
  <c r="CI280"/>
  <c r="CJ280"/>
  <c r="CK280"/>
  <c r="CL280"/>
  <c r="CM280"/>
  <c r="CN280"/>
  <c r="CO280"/>
  <c r="CP280"/>
  <c r="CQ280"/>
  <c r="CR280"/>
  <c r="CS280"/>
  <c r="CT280"/>
  <c r="CU280"/>
  <c r="CV280"/>
  <c r="CW280"/>
  <c r="CZ280"/>
  <c r="DA280"/>
  <c r="DB280"/>
  <c r="DC280"/>
  <c r="DD280"/>
  <c r="DE280"/>
  <c r="DF280"/>
  <c r="DG280"/>
  <c r="DH280"/>
  <c r="DI280"/>
  <c r="DJ280"/>
  <c r="DK280"/>
  <c r="DL280"/>
  <c r="DM280"/>
  <c r="DN280"/>
  <c r="DO280"/>
  <c r="DP280"/>
  <c r="DQ280"/>
  <c r="DR280"/>
  <c r="DS280"/>
  <c r="DT280"/>
  <c r="DU280"/>
  <c r="DV280"/>
  <c r="DY280"/>
  <c r="DZ280"/>
  <c r="EA280"/>
  <c r="EB280"/>
  <c r="EC280"/>
  <c r="ED280"/>
  <c r="EE280"/>
  <c r="EF280"/>
  <c r="EG280"/>
  <c r="EH280"/>
  <c r="EI280"/>
  <c r="EJ280"/>
  <c r="EK280"/>
  <c r="EL280"/>
  <c r="EM280"/>
  <c r="EN280"/>
  <c r="EO280"/>
  <c r="EP280"/>
  <c r="EQ280"/>
  <c r="ER280"/>
  <c r="ES280"/>
  <c r="ET280"/>
  <c r="EU280"/>
  <c r="EX280"/>
  <c r="EY280"/>
  <c r="EZ280"/>
  <c r="FA280"/>
  <c r="FB280"/>
  <c r="FC280"/>
  <c r="FD280"/>
  <c r="FE280"/>
  <c r="FG280"/>
  <c r="FH280"/>
  <c r="FI280"/>
  <c r="FJ280"/>
  <c r="FK280"/>
  <c r="FL280"/>
  <c r="FN280"/>
  <c r="FO280"/>
  <c r="FP280"/>
  <c r="FQ280"/>
  <c r="FR280"/>
  <c r="FS280"/>
  <c r="F281"/>
  <c r="G281"/>
  <c r="H281"/>
  <c r="I281"/>
  <c r="J281"/>
  <c r="K281"/>
  <c r="L281"/>
  <c r="M281"/>
  <c r="N281"/>
  <c r="O281"/>
  <c r="P281"/>
  <c r="Q281"/>
  <c r="R281"/>
  <c r="S281"/>
  <c r="T281"/>
  <c r="U281"/>
  <c r="V281"/>
  <c r="W281"/>
  <c r="X281"/>
  <c r="Y281"/>
  <c r="Z281"/>
  <c r="AA281"/>
  <c r="AB281"/>
  <c r="AC281"/>
  <c r="AD281"/>
  <c r="AE281"/>
  <c r="AF281"/>
  <c r="AG281"/>
  <c r="AH281"/>
  <c r="AI281"/>
  <c r="AJ281"/>
  <c r="AK281"/>
  <c r="AL281"/>
  <c r="AM281"/>
  <c r="AN281"/>
  <c r="AO281"/>
  <c r="AP281"/>
  <c r="AQ281"/>
  <c r="AR281"/>
  <c r="AS281"/>
  <c r="AT281"/>
  <c r="AU281"/>
  <c r="AV281"/>
  <c r="AW281"/>
  <c r="AX281"/>
  <c r="AY281"/>
  <c r="AZ281"/>
  <c r="BA281"/>
  <c r="BB281"/>
  <c r="BC281"/>
  <c r="BD281"/>
  <c r="BE281"/>
  <c r="BF281"/>
  <c r="BG281"/>
  <c r="BH281"/>
  <c r="BI281"/>
  <c r="BJ281"/>
  <c r="BK281"/>
  <c r="BL281"/>
  <c r="BM281"/>
  <c r="BN281"/>
  <c r="BO281"/>
  <c r="BP281"/>
  <c r="BQ281"/>
  <c r="BR281"/>
  <c r="BS281"/>
  <c r="BT281"/>
  <c r="BU281"/>
  <c r="BV281"/>
  <c r="BW281"/>
  <c r="BX281"/>
  <c r="BY281"/>
  <c r="BZ281"/>
  <c r="CA281"/>
  <c r="CB281"/>
  <c r="CC281"/>
  <c r="CD281"/>
  <c r="CE281"/>
  <c r="CF281"/>
  <c r="CG281"/>
  <c r="CH281"/>
  <c r="CI281"/>
  <c r="CJ281"/>
  <c r="CK281"/>
  <c r="CL281"/>
  <c r="CM281"/>
  <c r="CN281"/>
  <c r="CO281"/>
  <c r="CP281"/>
  <c r="CQ281"/>
  <c r="CR281"/>
  <c r="CS281"/>
  <c r="CT281"/>
  <c r="CU281"/>
  <c r="CV281"/>
  <c r="CW281"/>
  <c r="CZ281"/>
  <c r="DA281"/>
  <c r="DB281"/>
  <c r="DC281"/>
  <c r="DD281"/>
  <c r="DE281"/>
  <c r="DF281"/>
  <c r="DG281"/>
  <c r="DH281"/>
  <c r="DI281"/>
  <c r="DJ281"/>
  <c r="DK281"/>
  <c r="DL281"/>
  <c r="DM281"/>
  <c r="DN281"/>
  <c r="DO281"/>
  <c r="DP281"/>
  <c r="DQ281"/>
  <c r="DR281"/>
  <c r="DS281"/>
  <c r="DT281"/>
  <c r="DU281"/>
  <c r="DV281"/>
  <c r="DY281"/>
  <c r="DZ281"/>
  <c r="EA281"/>
  <c r="EB281"/>
  <c r="EC281"/>
  <c r="ED281"/>
  <c r="EE281"/>
  <c r="EF281"/>
  <c r="EG281"/>
  <c r="EH281"/>
  <c r="EI281"/>
  <c r="EJ281"/>
  <c r="EK281"/>
  <c r="EL281"/>
  <c r="EM281"/>
  <c r="EN281"/>
  <c r="EO281"/>
  <c r="EP281"/>
  <c r="EQ281"/>
  <c r="ER281"/>
  <c r="ES281"/>
  <c r="ET281"/>
  <c r="EU281"/>
  <c r="EX281"/>
  <c r="EY281"/>
  <c r="EZ281"/>
  <c r="FA281"/>
  <c r="FB281"/>
  <c r="FC281"/>
  <c r="FD281"/>
  <c r="FE281"/>
  <c r="FG281"/>
  <c r="FH281"/>
  <c r="FI281"/>
  <c r="FJ281"/>
  <c r="FK281"/>
  <c r="FL281"/>
  <c r="FN281"/>
  <c r="FO281"/>
  <c r="FP281"/>
  <c r="FQ281"/>
  <c r="FR281"/>
  <c r="FS281"/>
  <c r="F282"/>
  <c r="G282"/>
  <c r="H282"/>
  <c r="I282"/>
  <c r="J282"/>
  <c r="K282"/>
  <c r="L282"/>
  <c r="M282"/>
  <c r="N282"/>
  <c r="O282"/>
  <c r="P282"/>
  <c r="Q282"/>
  <c r="R282"/>
  <c r="S282"/>
  <c r="T282"/>
  <c r="U282"/>
  <c r="V282"/>
  <c r="W282"/>
  <c r="X282"/>
  <c r="Y282"/>
  <c r="Z282"/>
  <c r="AA282"/>
  <c r="AB282"/>
  <c r="AC282"/>
  <c r="AD282"/>
  <c r="AE282"/>
  <c r="AF282"/>
  <c r="AG282"/>
  <c r="AH282"/>
  <c r="AI282"/>
  <c r="AJ282"/>
  <c r="AK282"/>
  <c r="AL282"/>
  <c r="AM282"/>
  <c r="AN282"/>
  <c r="AO282"/>
  <c r="AP282"/>
  <c r="AQ282"/>
  <c r="AR282"/>
  <c r="AS282"/>
  <c r="AT282"/>
  <c r="AU282"/>
  <c r="AV282"/>
  <c r="AW282"/>
  <c r="AX282"/>
  <c r="AY282"/>
  <c r="AZ282"/>
  <c r="BA282"/>
  <c r="BB282"/>
  <c r="BC282"/>
  <c r="BD282"/>
  <c r="BE282"/>
  <c r="BF282"/>
  <c r="BG282"/>
  <c r="BH282"/>
  <c r="BI282"/>
  <c r="BJ282"/>
  <c r="BK282"/>
  <c r="BL282"/>
  <c r="BM282"/>
  <c r="BN282"/>
  <c r="BO282"/>
  <c r="BP282"/>
  <c r="BQ282"/>
  <c r="BR282"/>
  <c r="BS282"/>
  <c r="BT282"/>
  <c r="BU282"/>
  <c r="BV282"/>
  <c r="BW282"/>
  <c r="BX282"/>
  <c r="BY282"/>
  <c r="BZ282"/>
  <c r="CA282"/>
  <c r="CB282"/>
  <c r="CC282"/>
  <c r="CD282"/>
  <c r="CE282"/>
  <c r="CF282"/>
  <c r="CG282"/>
  <c r="CH282"/>
  <c r="CI282"/>
  <c r="CJ282"/>
  <c r="CK282"/>
  <c r="CL282"/>
  <c r="CM282"/>
  <c r="CN282"/>
  <c r="CO282"/>
  <c r="CP282"/>
  <c r="CQ282"/>
  <c r="CR282"/>
  <c r="CS282"/>
  <c r="CT282"/>
  <c r="CU282"/>
  <c r="CV282"/>
  <c r="CW282"/>
  <c r="CZ282"/>
  <c r="DA282"/>
  <c r="DB282"/>
  <c r="DC282"/>
  <c r="DD282"/>
  <c r="DE282"/>
  <c r="DF282"/>
  <c r="DG282"/>
  <c r="DH282"/>
  <c r="DI282"/>
  <c r="DJ282"/>
  <c r="DK282"/>
  <c r="DL282"/>
  <c r="DM282"/>
  <c r="DN282"/>
  <c r="DO282"/>
  <c r="DP282"/>
  <c r="DQ282"/>
  <c r="DR282"/>
  <c r="DS282"/>
  <c r="DT282"/>
  <c r="DU282"/>
  <c r="DV282"/>
  <c r="DY282"/>
  <c r="DZ282"/>
  <c r="EA282"/>
  <c r="EB282"/>
  <c r="EC282"/>
  <c r="ED282"/>
  <c r="EE282"/>
  <c r="EF282"/>
  <c r="EG282"/>
  <c r="EH282"/>
  <c r="EI282"/>
  <c r="EJ282"/>
  <c r="EK282"/>
  <c r="EL282"/>
  <c r="EM282"/>
  <c r="EN282"/>
  <c r="EO282"/>
  <c r="EP282"/>
  <c r="EQ282"/>
  <c r="ER282"/>
  <c r="ES282"/>
  <c r="ET282"/>
  <c r="EU282"/>
  <c r="EX282"/>
  <c r="EY282"/>
  <c r="EZ282"/>
  <c r="FA282"/>
  <c r="FB282"/>
  <c r="FC282"/>
  <c r="FD282"/>
  <c r="FE282"/>
  <c r="FG282"/>
  <c r="FH282"/>
  <c r="FI282"/>
  <c r="FJ282"/>
  <c r="FK282"/>
  <c r="FL282"/>
  <c r="FN282"/>
  <c r="FO282"/>
  <c r="FP282"/>
  <c r="FQ282"/>
  <c r="FR282"/>
  <c r="FS282"/>
  <c r="F283"/>
  <c r="G283"/>
  <c r="H283"/>
  <c r="I283"/>
  <c r="J283"/>
  <c r="K283"/>
  <c r="L283"/>
  <c r="M283"/>
  <c r="N283"/>
  <c r="O283"/>
  <c r="P283"/>
  <c r="Q283"/>
  <c r="R283"/>
  <c r="S283"/>
  <c r="T283"/>
  <c r="U283"/>
  <c r="V283"/>
  <c r="W283"/>
  <c r="X283"/>
  <c r="Y283"/>
  <c r="Z283"/>
  <c r="AA283"/>
  <c r="AB283"/>
  <c r="AC283"/>
  <c r="AD283"/>
  <c r="AE283"/>
  <c r="AF283"/>
  <c r="AG283"/>
  <c r="AH283"/>
  <c r="AI283"/>
  <c r="AJ283"/>
  <c r="AK283"/>
  <c r="AL283"/>
  <c r="AM283"/>
  <c r="AN283"/>
  <c r="AO283"/>
  <c r="AP283"/>
  <c r="AQ283"/>
  <c r="AR283"/>
  <c r="AS283"/>
  <c r="AT283"/>
  <c r="AU283"/>
  <c r="AV283"/>
  <c r="AW283"/>
  <c r="AX283"/>
  <c r="AY283"/>
  <c r="AZ283"/>
  <c r="BA283"/>
  <c r="BB283"/>
  <c r="BC283"/>
  <c r="BD283"/>
  <c r="BE283"/>
  <c r="BF283"/>
  <c r="BG283"/>
  <c r="BH283"/>
  <c r="BI283"/>
  <c r="BJ283"/>
  <c r="BK283"/>
  <c r="BL283"/>
  <c r="BM283"/>
  <c r="BN283"/>
  <c r="BO283"/>
  <c r="BP283"/>
  <c r="BQ283"/>
  <c r="BR283"/>
  <c r="BS283"/>
  <c r="BT283"/>
  <c r="BU283"/>
  <c r="BV283"/>
  <c r="BW283"/>
  <c r="BX283"/>
  <c r="BY283"/>
  <c r="BZ283"/>
  <c r="CA283"/>
  <c r="CB283"/>
  <c r="CC283"/>
  <c r="CD283"/>
  <c r="CE283"/>
  <c r="CF283"/>
  <c r="CG283"/>
  <c r="CH283"/>
  <c r="CI283"/>
  <c r="CJ283"/>
  <c r="CK283"/>
  <c r="CL283"/>
  <c r="CM283"/>
  <c r="CN283"/>
  <c r="CO283"/>
  <c r="CP283"/>
  <c r="CQ283"/>
  <c r="CR283"/>
  <c r="CS283"/>
  <c r="CT283"/>
  <c r="CU283"/>
  <c r="CV283"/>
  <c r="CW283"/>
  <c r="CX283"/>
  <c r="CY283"/>
  <c r="CZ283"/>
  <c r="DA283"/>
  <c r="DB283"/>
  <c r="DC283"/>
  <c r="DD283"/>
  <c r="DE283"/>
  <c r="DF283"/>
  <c r="DG283"/>
  <c r="DH283"/>
  <c r="DI283"/>
  <c r="DJ283"/>
  <c r="DK283"/>
  <c r="DL283"/>
  <c r="DM283"/>
  <c r="DN283"/>
  <c r="DO283"/>
  <c r="DP283"/>
  <c r="DQ283"/>
  <c r="DR283"/>
  <c r="DS283"/>
  <c r="DT283"/>
  <c r="DU283"/>
  <c r="DV283"/>
  <c r="DW283"/>
  <c r="DX283"/>
  <c r="DY283"/>
  <c r="DZ283"/>
  <c r="EA283"/>
  <c r="EB283"/>
  <c r="EC283"/>
  <c r="ED283"/>
  <c r="EE283"/>
  <c r="EF283"/>
  <c r="EG283"/>
  <c r="EH283"/>
  <c r="EI283"/>
  <c r="EJ283"/>
  <c r="EK283"/>
  <c r="EL283"/>
  <c r="EM283"/>
  <c r="EN283"/>
  <c r="EO283"/>
  <c r="EP283"/>
  <c r="EQ283"/>
  <c r="ER283"/>
  <c r="ES283"/>
  <c r="ET283"/>
  <c r="EU283"/>
  <c r="EV283"/>
  <c r="EW283"/>
  <c r="EX283"/>
  <c r="EY283"/>
  <c r="EZ283"/>
  <c r="FA283"/>
  <c r="FB283"/>
  <c r="FC283"/>
  <c r="FD283"/>
  <c r="FE283"/>
  <c r="FG283"/>
  <c r="FH283"/>
  <c r="FI283"/>
  <c r="FJ283"/>
  <c r="FK283"/>
  <c r="FL283"/>
  <c r="FN283"/>
  <c r="FO283"/>
  <c r="FP283"/>
  <c r="FQ283"/>
  <c r="FR283"/>
  <c r="FS283"/>
  <c r="F284"/>
  <c r="G284"/>
  <c r="H284"/>
  <c r="I284"/>
  <c r="J284"/>
  <c r="K284"/>
  <c r="L284"/>
  <c r="M284"/>
  <c r="N284"/>
  <c r="O284"/>
  <c r="P284"/>
  <c r="Q284"/>
  <c r="R284"/>
  <c r="S284"/>
  <c r="T284"/>
  <c r="U284"/>
  <c r="V284"/>
  <c r="W284"/>
  <c r="X284"/>
  <c r="Y284"/>
  <c r="Z284"/>
  <c r="AA284"/>
  <c r="AB284"/>
  <c r="AC284"/>
  <c r="AD284"/>
  <c r="AE284"/>
  <c r="AF284"/>
  <c r="AG284"/>
  <c r="AH284"/>
  <c r="AI284"/>
  <c r="AJ284"/>
  <c r="AK284"/>
  <c r="AL284"/>
  <c r="AM284"/>
  <c r="AN284"/>
  <c r="AO284"/>
  <c r="AP284"/>
  <c r="AQ284"/>
  <c r="AR284"/>
  <c r="AS284"/>
  <c r="AT284"/>
  <c r="AU284"/>
  <c r="AV284"/>
  <c r="AW284"/>
  <c r="AX284"/>
  <c r="AY284"/>
  <c r="AZ284"/>
  <c r="BA284"/>
  <c r="BB284"/>
  <c r="BC284"/>
  <c r="BD284"/>
  <c r="BE284"/>
  <c r="BF284"/>
  <c r="BG284"/>
  <c r="BH284"/>
  <c r="BI284"/>
  <c r="BJ284"/>
  <c r="BK284"/>
  <c r="BL284"/>
  <c r="BM284"/>
  <c r="BN284"/>
  <c r="BO284"/>
  <c r="BP284"/>
  <c r="BQ284"/>
  <c r="BR284"/>
  <c r="BS284"/>
  <c r="BT284"/>
  <c r="BU284"/>
  <c r="BV284"/>
  <c r="BW284"/>
  <c r="BX284"/>
  <c r="BY284"/>
  <c r="BZ284"/>
  <c r="CA284"/>
  <c r="CB284"/>
  <c r="CC284"/>
  <c r="CD284"/>
  <c r="CE284"/>
  <c r="CF284"/>
  <c r="CG284"/>
  <c r="CH284"/>
  <c r="CI284"/>
  <c r="CJ284"/>
  <c r="CK284"/>
  <c r="CL284"/>
  <c r="CM284"/>
  <c r="CN284"/>
  <c r="CO284"/>
  <c r="CP284"/>
  <c r="CQ284"/>
  <c r="CR284"/>
  <c r="CS284"/>
  <c r="CT284"/>
  <c r="CU284"/>
  <c r="CV284"/>
  <c r="CW284"/>
  <c r="CX284"/>
  <c r="CY284"/>
  <c r="CZ284"/>
  <c r="DA284"/>
  <c r="DB284"/>
  <c r="DC284"/>
  <c r="DD284"/>
  <c r="DE284"/>
  <c r="DF284"/>
  <c r="DG284"/>
  <c r="DH284"/>
  <c r="DI284"/>
  <c r="DJ284"/>
  <c r="DK284"/>
  <c r="DL284"/>
  <c r="DM284"/>
  <c r="DN284"/>
  <c r="DO284"/>
  <c r="DP284"/>
  <c r="DQ284"/>
  <c r="DR284"/>
  <c r="DS284"/>
  <c r="DT284"/>
  <c r="DU284"/>
  <c r="DV284"/>
  <c r="DW284"/>
  <c r="DX284"/>
  <c r="DY284"/>
  <c r="DZ284"/>
  <c r="EA284"/>
  <c r="EB284"/>
  <c r="EC284"/>
  <c r="ED284"/>
  <c r="EE284"/>
  <c r="EF284"/>
  <c r="EG284"/>
  <c r="EH284"/>
  <c r="EI284"/>
  <c r="EJ284"/>
  <c r="EK284"/>
  <c r="EL284"/>
  <c r="EM284"/>
  <c r="EN284"/>
  <c r="EO284"/>
  <c r="EP284"/>
  <c r="EQ284"/>
  <c r="ER284"/>
  <c r="ES284"/>
  <c r="ET284"/>
  <c r="EU284"/>
  <c r="EX284"/>
  <c r="EY284"/>
  <c r="EZ284"/>
  <c r="FA284"/>
  <c r="FB284"/>
  <c r="FC284"/>
  <c r="FD284"/>
  <c r="FE284"/>
  <c r="FG284"/>
  <c r="FH284"/>
  <c r="FI284"/>
  <c r="FJ284"/>
  <c r="FK284"/>
  <c r="FL284"/>
  <c r="FN284"/>
  <c r="FO284"/>
  <c r="FP284"/>
  <c r="FQ284"/>
  <c r="FR284"/>
  <c r="FS284"/>
  <c r="F285"/>
  <c r="G285"/>
  <c r="H285"/>
  <c r="I285"/>
  <c r="J285"/>
  <c r="K285"/>
  <c r="L285"/>
  <c r="M285"/>
  <c r="N285"/>
  <c r="O285"/>
  <c r="P285"/>
  <c r="Q285"/>
  <c r="R285"/>
  <c r="S285"/>
  <c r="T285"/>
  <c r="U285"/>
  <c r="V285"/>
  <c r="W285"/>
  <c r="X285"/>
  <c r="Y285"/>
  <c r="Z285"/>
  <c r="AA285"/>
  <c r="AB285"/>
  <c r="AC285"/>
  <c r="AD285"/>
  <c r="AE285"/>
  <c r="AF285"/>
  <c r="AG285"/>
  <c r="AH285"/>
  <c r="AI285"/>
  <c r="AJ285"/>
  <c r="AK285"/>
  <c r="AL285"/>
  <c r="AM285"/>
  <c r="AN285"/>
  <c r="AO285"/>
  <c r="AP285"/>
  <c r="AQ285"/>
  <c r="AR285"/>
  <c r="AS285"/>
  <c r="AT285"/>
  <c r="AU285"/>
  <c r="AV285"/>
  <c r="AW285"/>
  <c r="AX285"/>
  <c r="AY285"/>
  <c r="AZ285"/>
  <c r="BA285"/>
  <c r="BB285"/>
  <c r="BC285"/>
  <c r="BD285"/>
  <c r="BE285"/>
  <c r="BF285"/>
  <c r="BG285"/>
  <c r="BH285"/>
  <c r="BI285"/>
  <c r="BJ285"/>
  <c r="BK285"/>
  <c r="BL285"/>
  <c r="BM285"/>
  <c r="BN285"/>
  <c r="BO285"/>
  <c r="BP285"/>
  <c r="BQ285"/>
  <c r="BR285"/>
  <c r="BS285"/>
  <c r="BT285"/>
  <c r="BU285"/>
  <c r="BV285"/>
  <c r="BW285"/>
  <c r="BX285"/>
  <c r="BY285"/>
  <c r="BZ285"/>
  <c r="CA285"/>
  <c r="CB285"/>
  <c r="CC285"/>
  <c r="CD285"/>
  <c r="CE285"/>
  <c r="CF285"/>
  <c r="CG285"/>
  <c r="CH285"/>
  <c r="CI285"/>
  <c r="CJ285"/>
  <c r="CK285"/>
  <c r="CL285"/>
  <c r="CM285"/>
  <c r="CN285"/>
  <c r="CO285"/>
  <c r="CP285"/>
  <c r="CQ285"/>
  <c r="CR285"/>
  <c r="CS285"/>
  <c r="CT285"/>
  <c r="CU285"/>
  <c r="CV285"/>
  <c r="CW285"/>
  <c r="CX285"/>
  <c r="CY285"/>
  <c r="CZ285"/>
  <c r="DA285"/>
  <c r="DB285"/>
  <c r="DC285"/>
  <c r="DD285"/>
  <c r="DE285"/>
  <c r="DF285"/>
  <c r="DG285"/>
  <c r="DH285"/>
  <c r="DI285"/>
  <c r="DJ285"/>
  <c r="DK285"/>
  <c r="DL285"/>
  <c r="DM285"/>
  <c r="DN285"/>
  <c r="DO285"/>
  <c r="DP285"/>
  <c r="DQ285"/>
  <c r="DR285"/>
  <c r="DS285"/>
  <c r="DT285"/>
  <c r="DU285"/>
  <c r="DV285"/>
  <c r="DY285"/>
  <c r="DZ285"/>
  <c r="EA285"/>
  <c r="EB285"/>
  <c r="EC285"/>
  <c r="ED285"/>
  <c r="EE285"/>
  <c r="EF285"/>
  <c r="EG285"/>
  <c r="EH285"/>
  <c r="EI285"/>
  <c r="EJ285"/>
  <c r="EK285"/>
  <c r="EL285"/>
  <c r="EM285"/>
  <c r="EN285"/>
  <c r="EO285"/>
  <c r="EP285"/>
  <c r="EQ285"/>
  <c r="ER285"/>
  <c r="ES285"/>
  <c r="ET285"/>
  <c r="EU285"/>
  <c r="EX285"/>
  <c r="EY285"/>
  <c r="EZ285"/>
  <c r="FA285"/>
  <c r="FB285"/>
  <c r="FC285"/>
  <c r="FD285"/>
  <c r="FE285"/>
  <c r="FG285"/>
  <c r="FH285"/>
  <c r="FI285"/>
  <c r="FJ285"/>
  <c r="FK285"/>
  <c r="FL285"/>
  <c r="FN285"/>
  <c r="FO285"/>
  <c r="FP285"/>
  <c r="FQ285"/>
  <c r="FR285"/>
  <c r="FS285"/>
  <c r="F286"/>
  <c r="G286"/>
  <c r="H286"/>
  <c r="I286"/>
  <c r="J286"/>
  <c r="K286"/>
  <c r="L286"/>
  <c r="M286"/>
  <c r="N286"/>
  <c r="O286"/>
  <c r="P286"/>
  <c r="Q286"/>
  <c r="R286"/>
  <c r="S286"/>
  <c r="T286"/>
  <c r="U286"/>
  <c r="V286"/>
  <c r="W286"/>
  <c r="X286"/>
  <c r="Y286"/>
  <c r="Z286"/>
  <c r="AA286"/>
  <c r="AB286"/>
  <c r="AC286"/>
  <c r="AD286"/>
  <c r="AE286"/>
  <c r="AF286"/>
  <c r="AG286"/>
  <c r="AH286"/>
  <c r="AI286"/>
  <c r="AJ286"/>
  <c r="AK286"/>
  <c r="AL286"/>
  <c r="AM286"/>
  <c r="AN286"/>
  <c r="AO286"/>
  <c r="AP286"/>
  <c r="AQ286"/>
  <c r="AR286"/>
  <c r="AS286"/>
  <c r="AT286"/>
  <c r="AU286"/>
  <c r="AV286"/>
  <c r="AW286"/>
  <c r="AX286"/>
  <c r="AY286"/>
  <c r="AZ286"/>
  <c r="BA286"/>
  <c r="BB286"/>
  <c r="BC286"/>
  <c r="BD286"/>
  <c r="BE286"/>
  <c r="BF286"/>
  <c r="BG286"/>
  <c r="BH286"/>
  <c r="BI286"/>
  <c r="BJ286"/>
  <c r="BK286"/>
  <c r="BL286"/>
  <c r="BM286"/>
  <c r="BN286"/>
  <c r="BO286"/>
  <c r="BP286"/>
  <c r="BQ286"/>
  <c r="BR286"/>
  <c r="BS286"/>
  <c r="BT286"/>
  <c r="BU286"/>
  <c r="BV286"/>
  <c r="BW286"/>
  <c r="BX286"/>
  <c r="BY286"/>
  <c r="BZ286"/>
  <c r="CA286"/>
  <c r="CB286"/>
  <c r="CC286"/>
  <c r="CD286"/>
  <c r="CE286"/>
  <c r="CF286"/>
  <c r="CG286"/>
  <c r="CH286"/>
  <c r="CI286"/>
  <c r="CJ286"/>
  <c r="CK286"/>
  <c r="CL286"/>
  <c r="CM286"/>
  <c r="CN286"/>
  <c r="CO286"/>
  <c r="CP286"/>
  <c r="CQ286"/>
  <c r="CR286"/>
  <c r="CS286"/>
  <c r="CT286"/>
  <c r="CU286"/>
  <c r="CV286"/>
  <c r="CW286"/>
  <c r="CX286"/>
  <c r="CY286"/>
  <c r="CZ286"/>
  <c r="DA286"/>
  <c r="DB286"/>
  <c r="DC286"/>
  <c r="DD286"/>
  <c r="DE286"/>
  <c r="DF286"/>
  <c r="DG286"/>
  <c r="DH286"/>
  <c r="DI286"/>
  <c r="DJ286"/>
  <c r="DK286"/>
  <c r="DL286"/>
  <c r="DM286"/>
  <c r="DN286"/>
  <c r="DO286"/>
  <c r="DP286"/>
  <c r="DQ286"/>
  <c r="DR286"/>
  <c r="DS286"/>
  <c r="DT286"/>
  <c r="DU286"/>
  <c r="DV286"/>
  <c r="DY286"/>
  <c r="DZ286"/>
  <c r="EA286"/>
  <c r="EB286"/>
  <c r="EC286"/>
  <c r="ED286"/>
  <c r="EE286"/>
  <c r="EF286"/>
  <c r="EG286"/>
  <c r="EH286"/>
  <c r="EI286"/>
  <c r="EJ286"/>
  <c r="EK286"/>
  <c r="EL286"/>
  <c r="EM286"/>
  <c r="EN286"/>
  <c r="EO286"/>
  <c r="EP286"/>
  <c r="EQ286"/>
  <c r="ER286"/>
  <c r="ES286"/>
  <c r="ET286"/>
  <c r="EU286"/>
  <c r="EX286"/>
  <c r="EY286"/>
  <c r="EZ286"/>
  <c r="FA286"/>
  <c r="FB286"/>
  <c r="FC286"/>
  <c r="FD286"/>
  <c r="FE286"/>
  <c r="FG286"/>
  <c r="FH286"/>
  <c r="FI286"/>
  <c r="FJ286"/>
  <c r="FK286"/>
  <c r="FL286"/>
  <c r="FN286"/>
  <c r="FO286"/>
  <c r="FP286"/>
  <c r="FQ286"/>
  <c r="FR286"/>
  <c r="FS286"/>
  <c r="F287"/>
  <c r="G287"/>
  <c r="H287"/>
  <c r="I287"/>
  <c r="J287"/>
  <c r="K287"/>
  <c r="L287"/>
  <c r="M287"/>
  <c r="N287"/>
  <c r="O287"/>
  <c r="P287"/>
  <c r="Q287"/>
  <c r="R287"/>
  <c r="S287"/>
  <c r="T287"/>
  <c r="U287"/>
  <c r="V287"/>
  <c r="W287"/>
  <c r="X287"/>
  <c r="Y287"/>
  <c r="Z287"/>
  <c r="AA287"/>
  <c r="AB287"/>
  <c r="AC287"/>
  <c r="AD287"/>
  <c r="AE287"/>
  <c r="AF287"/>
  <c r="AG287"/>
  <c r="AH287"/>
  <c r="AI287"/>
  <c r="AJ287"/>
  <c r="AK287"/>
  <c r="AL287"/>
  <c r="AM287"/>
  <c r="AN287"/>
  <c r="AO287"/>
  <c r="AP287"/>
  <c r="AQ287"/>
  <c r="AR287"/>
  <c r="AS287"/>
  <c r="AT287"/>
  <c r="AU287"/>
  <c r="AV287"/>
  <c r="AW287"/>
  <c r="AX287"/>
  <c r="AY287"/>
  <c r="AZ287"/>
  <c r="BA287"/>
  <c r="BB287"/>
  <c r="BC287"/>
  <c r="BD287"/>
  <c r="BE287"/>
  <c r="BF287"/>
  <c r="BG287"/>
  <c r="BH287"/>
  <c r="BI287"/>
  <c r="BJ287"/>
  <c r="BK287"/>
  <c r="BL287"/>
  <c r="BM287"/>
  <c r="BN287"/>
  <c r="BO287"/>
  <c r="BP287"/>
  <c r="BQ287"/>
  <c r="BR287"/>
  <c r="BS287"/>
  <c r="BT287"/>
  <c r="BU287"/>
  <c r="BV287"/>
  <c r="BW287"/>
  <c r="BX287"/>
  <c r="BY287"/>
  <c r="BZ287"/>
  <c r="CA287"/>
  <c r="CB287"/>
  <c r="CC287"/>
  <c r="CD287"/>
  <c r="CE287"/>
  <c r="CF287"/>
  <c r="CG287"/>
  <c r="CH287"/>
  <c r="CI287"/>
  <c r="CJ287"/>
  <c r="CK287"/>
  <c r="CL287"/>
  <c r="CM287"/>
  <c r="CN287"/>
  <c r="CO287"/>
  <c r="CP287"/>
  <c r="CQ287"/>
  <c r="CR287"/>
  <c r="CS287"/>
  <c r="CT287"/>
  <c r="CU287"/>
  <c r="CV287"/>
  <c r="CW287"/>
  <c r="CX287"/>
  <c r="CY287"/>
  <c r="CZ287"/>
  <c r="DA287"/>
  <c r="DB287"/>
  <c r="DC287"/>
  <c r="DD287"/>
  <c r="DE287"/>
  <c r="DF287"/>
  <c r="DG287"/>
  <c r="DH287"/>
  <c r="DI287"/>
  <c r="DJ287"/>
  <c r="DK287"/>
  <c r="DL287"/>
  <c r="DM287"/>
  <c r="DN287"/>
  <c r="DO287"/>
  <c r="DP287"/>
  <c r="DQ287"/>
  <c r="DR287"/>
  <c r="DS287"/>
  <c r="DT287"/>
  <c r="DU287"/>
  <c r="DV287"/>
  <c r="DY287"/>
  <c r="DZ287"/>
  <c r="EA287"/>
  <c r="EB287"/>
  <c r="EC287"/>
  <c r="ED287"/>
  <c r="EE287"/>
  <c r="EF287"/>
  <c r="EG287"/>
  <c r="EH287"/>
  <c r="EI287"/>
  <c r="EJ287"/>
  <c r="EK287"/>
  <c r="EL287"/>
  <c r="EM287"/>
  <c r="EN287"/>
  <c r="EO287"/>
  <c r="EP287"/>
  <c r="EQ287"/>
  <c r="ER287"/>
  <c r="ES287"/>
  <c r="ET287"/>
  <c r="EU287"/>
  <c r="EX287"/>
  <c r="EY287"/>
  <c r="EZ287"/>
  <c r="FA287"/>
  <c r="FB287"/>
  <c r="FC287"/>
  <c r="FD287"/>
  <c r="FE287"/>
  <c r="FG287"/>
  <c r="FH287"/>
  <c r="FI287"/>
  <c r="FJ287"/>
  <c r="FK287"/>
  <c r="FL287"/>
  <c r="FN287"/>
  <c r="FO287"/>
  <c r="FP287"/>
  <c r="FQ287"/>
  <c r="FR287"/>
  <c r="FS287"/>
  <c r="F288"/>
  <c r="G288"/>
  <c r="H288"/>
  <c r="I288"/>
  <c r="J288"/>
  <c r="K288"/>
  <c r="L288"/>
  <c r="M288"/>
  <c r="N288"/>
  <c r="O288"/>
  <c r="P288"/>
  <c r="Q288"/>
  <c r="R288"/>
  <c r="S288"/>
  <c r="T288"/>
  <c r="U288"/>
  <c r="V288"/>
  <c r="W288"/>
  <c r="X288"/>
  <c r="Y288"/>
  <c r="Z288"/>
  <c r="AA288"/>
  <c r="AB288"/>
  <c r="AC288"/>
  <c r="AD288"/>
  <c r="AE288"/>
  <c r="AF288"/>
  <c r="AG288"/>
  <c r="AH288"/>
  <c r="AI288"/>
  <c r="AJ288"/>
  <c r="AK288"/>
  <c r="AL288"/>
  <c r="AM288"/>
  <c r="AN288"/>
  <c r="AO288"/>
  <c r="AP288"/>
  <c r="AQ288"/>
  <c r="AR288"/>
  <c r="AS288"/>
  <c r="AT288"/>
  <c r="AU288"/>
  <c r="AV288"/>
  <c r="AW288"/>
  <c r="AX288"/>
  <c r="AY288"/>
  <c r="AZ288"/>
  <c r="BA288"/>
  <c r="BB288"/>
  <c r="BC288"/>
  <c r="BD288"/>
  <c r="BE288"/>
  <c r="BF288"/>
  <c r="BG288"/>
  <c r="BH288"/>
  <c r="BI288"/>
  <c r="BJ288"/>
  <c r="BK288"/>
  <c r="BL288"/>
  <c r="BM288"/>
  <c r="BN288"/>
  <c r="BO288"/>
  <c r="BP288"/>
  <c r="BQ288"/>
  <c r="BR288"/>
  <c r="BS288"/>
  <c r="BT288"/>
  <c r="BU288"/>
  <c r="BV288"/>
  <c r="BW288"/>
  <c r="BX288"/>
  <c r="BY288"/>
  <c r="BZ288"/>
  <c r="CA288"/>
  <c r="CB288"/>
  <c r="CC288"/>
  <c r="CD288"/>
  <c r="CE288"/>
  <c r="CF288"/>
  <c r="CG288"/>
  <c r="CH288"/>
  <c r="CI288"/>
  <c r="CJ288"/>
  <c r="CK288"/>
  <c r="CL288"/>
  <c r="CM288"/>
  <c r="CN288"/>
  <c r="CO288"/>
  <c r="CP288"/>
  <c r="CQ288"/>
  <c r="CR288"/>
  <c r="CS288"/>
  <c r="CT288"/>
  <c r="CU288"/>
  <c r="CV288"/>
  <c r="CW288"/>
  <c r="CX288"/>
  <c r="CY288"/>
  <c r="CZ288"/>
  <c r="DA288"/>
  <c r="DB288"/>
  <c r="DC288"/>
  <c r="DD288"/>
  <c r="DE288"/>
  <c r="DF288"/>
  <c r="DG288"/>
  <c r="DH288"/>
  <c r="DI288"/>
  <c r="DJ288"/>
  <c r="DK288"/>
  <c r="DL288"/>
  <c r="DM288"/>
  <c r="DN288"/>
  <c r="DO288"/>
  <c r="DP288"/>
  <c r="DQ288"/>
  <c r="DR288"/>
  <c r="DS288"/>
  <c r="DT288"/>
  <c r="DU288"/>
  <c r="DV288"/>
  <c r="DY288"/>
  <c r="DZ288"/>
  <c r="EA288"/>
  <c r="EB288"/>
  <c r="EC288"/>
  <c r="ED288"/>
  <c r="EE288"/>
  <c r="EF288"/>
  <c r="EG288"/>
  <c r="EH288"/>
  <c r="EI288"/>
  <c r="EJ288"/>
  <c r="EK288"/>
  <c r="EL288"/>
  <c r="EM288"/>
  <c r="EN288"/>
  <c r="EO288"/>
  <c r="EP288"/>
  <c r="EQ288"/>
  <c r="ER288"/>
  <c r="ES288"/>
  <c r="ET288"/>
  <c r="EU288"/>
  <c r="EX288"/>
  <c r="EY288"/>
  <c r="EZ288"/>
  <c r="FA288"/>
  <c r="FB288"/>
  <c r="FC288"/>
  <c r="FD288"/>
  <c r="FE288"/>
  <c r="FG288"/>
  <c r="FH288"/>
  <c r="FI288"/>
  <c r="FJ288"/>
  <c r="FK288"/>
  <c r="FL288"/>
  <c r="FN288"/>
  <c r="FO288"/>
  <c r="FP288"/>
  <c r="FQ288"/>
  <c r="FR288"/>
  <c r="FS288"/>
  <c r="F289"/>
  <c r="G289"/>
  <c r="H289"/>
  <c r="I289"/>
  <c r="J289"/>
  <c r="K289"/>
  <c r="L289"/>
  <c r="M289"/>
  <c r="N289"/>
  <c r="O289"/>
  <c r="P289"/>
  <c r="Q289"/>
  <c r="R289"/>
  <c r="S289"/>
  <c r="T289"/>
  <c r="U289"/>
  <c r="V289"/>
  <c r="W289"/>
  <c r="X289"/>
  <c r="Y289"/>
  <c r="Z289"/>
  <c r="AA289"/>
  <c r="AB289"/>
  <c r="AC289"/>
  <c r="AD289"/>
  <c r="AE289"/>
  <c r="AF289"/>
  <c r="AG289"/>
  <c r="AH289"/>
  <c r="AI289"/>
  <c r="AJ289"/>
  <c r="AK289"/>
  <c r="AL289"/>
  <c r="AM289"/>
  <c r="AN289"/>
  <c r="AO289"/>
  <c r="AP289"/>
  <c r="AQ289"/>
  <c r="AR289"/>
  <c r="AS289"/>
  <c r="AT289"/>
  <c r="AU289"/>
  <c r="AV289"/>
  <c r="AW289"/>
  <c r="AX289"/>
  <c r="AY289"/>
  <c r="AZ289"/>
  <c r="BA289"/>
  <c r="BB289"/>
  <c r="BC289"/>
  <c r="BD289"/>
  <c r="BE289"/>
  <c r="BF289"/>
  <c r="BG289"/>
  <c r="BH289"/>
  <c r="BI289"/>
  <c r="BJ289"/>
  <c r="BK289"/>
  <c r="BL289"/>
  <c r="BM289"/>
  <c r="BN289"/>
  <c r="BO289"/>
  <c r="BP289"/>
  <c r="BQ289"/>
  <c r="BR289"/>
  <c r="BS289"/>
  <c r="BT289"/>
  <c r="BU289"/>
  <c r="BV289"/>
  <c r="BW289"/>
  <c r="BX289"/>
  <c r="BY289"/>
  <c r="BZ289"/>
  <c r="CA289"/>
  <c r="CB289"/>
  <c r="CC289"/>
  <c r="CD289"/>
  <c r="CE289"/>
  <c r="CF289"/>
  <c r="CG289"/>
  <c r="CH289"/>
  <c r="CI289"/>
  <c r="CJ289"/>
  <c r="CK289"/>
  <c r="CL289"/>
  <c r="CM289"/>
  <c r="CN289"/>
  <c r="CO289"/>
  <c r="CP289"/>
  <c r="CQ289"/>
  <c r="CR289"/>
  <c r="CS289"/>
  <c r="CT289"/>
  <c r="CU289"/>
  <c r="CV289"/>
  <c r="CW289"/>
  <c r="CX289"/>
  <c r="CY289"/>
  <c r="CZ289"/>
  <c r="DA289"/>
  <c r="DB289"/>
  <c r="DC289"/>
  <c r="DD289"/>
  <c r="DE289"/>
  <c r="DF289"/>
  <c r="DG289"/>
  <c r="DH289"/>
  <c r="DI289"/>
  <c r="DJ289"/>
  <c r="DK289"/>
  <c r="DL289"/>
  <c r="DM289"/>
  <c r="DN289"/>
  <c r="DO289"/>
  <c r="DP289"/>
  <c r="DQ289"/>
  <c r="DR289"/>
  <c r="DS289"/>
  <c r="DT289"/>
  <c r="DU289"/>
  <c r="DV289"/>
  <c r="DY289"/>
  <c r="DZ289"/>
  <c r="EA289"/>
  <c r="EB289"/>
  <c r="EC289"/>
  <c r="ED289"/>
  <c r="EE289"/>
  <c r="EF289"/>
  <c r="EG289"/>
  <c r="EH289"/>
  <c r="EI289"/>
  <c r="EJ289"/>
  <c r="EK289"/>
  <c r="EL289"/>
  <c r="EM289"/>
  <c r="EN289"/>
  <c r="EO289"/>
  <c r="EP289"/>
  <c r="EQ289"/>
  <c r="ER289"/>
  <c r="ES289"/>
  <c r="ET289"/>
  <c r="EU289"/>
  <c r="EX289"/>
  <c r="EY289"/>
  <c r="EZ289"/>
  <c r="FA289"/>
  <c r="FB289"/>
  <c r="FC289"/>
  <c r="FD289"/>
  <c r="FE289"/>
  <c r="FG289"/>
  <c r="FH289"/>
  <c r="FI289"/>
  <c r="FJ289"/>
  <c r="FK289"/>
  <c r="FL289"/>
  <c r="FN289"/>
  <c r="FO289"/>
  <c r="FP289"/>
  <c r="FQ289"/>
  <c r="FR289"/>
  <c r="FS289"/>
  <c r="F290"/>
  <c r="G290"/>
  <c r="H290"/>
  <c r="I290"/>
  <c r="J290"/>
  <c r="K290"/>
  <c r="L290"/>
  <c r="M290"/>
  <c r="N290"/>
  <c r="O290"/>
  <c r="P290"/>
  <c r="Q290"/>
  <c r="R290"/>
  <c r="S290"/>
  <c r="T290"/>
  <c r="U290"/>
  <c r="V290"/>
  <c r="W290"/>
  <c r="X290"/>
  <c r="Y290"/>
  <c r="Z290"/>
  <c r="AA290"/>
  <c r="AB290"/>
  <c r="AC290"/>
  <c r="AD290"/>
  <c r="AE290"/>
  <c r="AF290"/>
  <c r="AG290"/>
  <c r="AH290"/>
  <c r="AI290"/>
  <c r="AJ290"/>
  <c r="AK290"/>
  <c r="AL290"/>
  <c r="AM290"/>
  <c r="AN290"/>
  <c r="AO290"/>
  <c r="AP290"/>
  <c r="AQ290"/>
  <c r="AR290"/>
  <c r="AS290"/>
  <c r="AT290"/>
  <c r="AU290"/>
  <c r="AV290"/>
  <c r="AW290"/>
  <c r="AX290"/>
  <c r="AY290"/>
  <c r="AZ290"/>
  <c r="BA290"/>
  <c r="BB290"/>
  <c r="BC290"/>
  <c r="BD290"/>
  <c r="BE290"/>
  <c r="BF290"/>
  <c r="BG290"/>
  <c r="BH290"/>
  <c r="BI290"/>
  <c r="BJ290"/>
  <c r="BK290"/>
  <c r="BL290"/>
  <c r="BM290"/>
  <c r="BN290"/>
  <c r="BO290"/>
  <c r="BP290"/>
  <c r="BQ290"/>
  <c r="BR290"/>
  <c r="BS290"/>
  <c r="BT290"/>
  <c r="BU290"/>
  <c r="BV290"/>
  <c r="BW290"/>
  <c r="BX290"/>
  <c r="BY290"/>
  <c r="BZ290"/>
  <c r="CA290"/>
  <c r="CB290"/>
  <c r="CC290"/>
  <c r="CD290"/>
  <c r="CE290"/>
  <c r="CF290"/>
  <c r="CG290"/>
  <c r="CH290"/>
  <c r="CI290"/>
  <c r="CJ290"/>
  <c r="CK290"/>
  <c r="CL290"/>
  <c r="CM290"/>
  <c r="CN290"/>
  <c r="CO290"/>
  <c r="CP290"/>
  <c r="CQ290"/>
  <c r="CR290"/>
  <c r="CS290"/>
  <c r="CT290"/>
  <c r="CU290"/>
  <c r="CV290"/>
  <c r="CW290"/>
  <c r="CX290"/>
  <c r="CY290"/>
  <c r="CZ290"/>
  <c r="DA290"/>
  <c r="DB290"/>
  <c r="DC290"/>
  <c r="DD290"/>
  <c r="DE290"/>
  <c r="DF290"/>
  <c r="DG290"/>
  <c r="DH290"/>
  <c r="DI290"/>
  <c r="DJ290"/>
  <c r="DK290"/>
  <c r="DL290"/>
  <c r="DM290"/>
  <c r="DN290"/>
  <c r="DO290"/>
  <c r="DP290"/>
  <c r="DQ290"/>
  <c r="DR290"/>
  <c r="DS290"/>
  <c r="DT290"/>
  <c r="DU290"/>
  <c r="DV290"/>
  <c r="DY290"/>
  <c r="DZ290"/>
  <c r="EA290"/>
  <c r="EB290"/>
  <c r="EC290"/>
  <c r="ED290"/>
  <c r="EE290"/>
  <c r="EF290"/>
  <c r="EG290"/>
  <c r="EH290"/>
  <c r="EI290"/>
  <c r="EJ290"/>
  <c r="EK290"/>
  <c r="EL290"/>
  <c r="EM290"/>
  <c r="EN290"/>
  <c r="EO290"/>
  <c r="EP290"/>
  <c r="EQ290"/>
  <c r="ER290"/>
  <c r="ES290"/>
  <c r="ET290"/>
  <c r="EU290"/>
  <c r="EX290"/>
  <c r="EY290"/>
  <c r="EZ290"/>
  <c r="FA290"/>
  <c r="FB290"/>
  <c r="FC290"/>
  <c r="FD290"/>
  <c r="FE290"/>
  <c r="FG290"/>
  <c r="FH290"/>
  <c r="FI290"/>
  <c r="FJ290"/>
  <c r="FK290"/>
  <c r="FL290"/>
  <c r="FN290"/>
  <c r="FO290"/>
  <c r="FP290"/>
  <c r="FQ290"/>
  <c r="FR290"/>
  <c r="FS290"/>
  <c r="F291"/>
  <c r="G291"/>
  <c r="H291"/>
  <c r="I291"/>
  <c r="J291"/>
  <c r="K291"/>
  <c r="L291"/>
  <c r="M291"/>
  <c r="N291"/>
  <c r="O291"/>
  <c r="P291"/>
  <c r="Q291"/>
  <c r="R291"/>
  <c r="S291"/>
  <c r="T291"/>
  <c r="U291"/>
  <c r="V291"/>
  <c r="W291"/>
  <c r="X291"/>
  <c r="Y291"/>
  <c r="Z291"/>
  <c r="AA291"/>
  <c r="AB291"/>
  <c r="AC291"/>
  <c r="AD291"/>
  <c r="AE291"/>
  <c r="AF291"/>
  <c r="AG291"/>
  <c r="AH291"/>
  <c r="AI291"/>
  <c r="AJ291"/>
  <c r="AK291"/>
  <c r="AL291"/>
  <c r="AM291"/>
  <c r="AN291"/>
  <c r="AO291"/>
  <c r="AP291"/>
  <c r="AQ291"/>
  <c r="AR291"/>
  <c r="AS291"/>
  <c r="AT291"/>
  <c r="AU291"/>
  <c r="AV291"/>
  <c r="AW291"/>
  <c r="AX291"/>
  <c r="AY291"/>
  <c r="AZ291"/>
  <c r="BA291"/>
  <c r="BB291"/>
  <c r="BC291"/>
  <c r="BD291"/>
  <c r="BE291"/>
  <c r="BF291"/>
  <c r="BG291"/>
  <c r="BH291"/>
  <c r="BI291"/>
  <c r="BJ291"/>
  <c r="BK291"/>
  <c r="BL291"/>
  <c r="BM291"/>
  <c r="BN291"/>
  <c r="BO291"/>
  <c r="BP291"/>
  <c r="BQ291"/>
  <c r="BR291"/>
  <c r="BS291"/>
  <c r="BT291"/>
  <c r="BU291"/>
  <c r="BV291"/>
  <c r="BW291"/>
  <c r="BX291"/>
  <c r="BY291"/>
  <c r="BZ291"/>
  <c r="CA291"/>
  <c r="CB291"/>
  <c r="CC291"/>
  <c r="CD291"/>
  <c r="CE291"/>
  <c r="CF291"/>
  <c r="CG291"/>
  <c r="CH291"/>
  <c r="CI291"/>
  <c r="CJ291"/>
  <c r="CK291"/>
  <c r="CL291"/>
  <c r="CM291"/>
  <c r="CN291"/>
  <c r="CO291"/>
  <c r="CP291"/>
  <c r="CQ291"/>
  <c r="CR291"/>
  <c r="CS291"/>
  <c r="CT291"/>
  <c r="CU291"/>
  <c r="CV291"/>
  <c r="CW291"/>
  <c r="CX291"/>
  <c r="CY291"/>
  <c r="CZ291"/>
  <c r="DA291"/>
  <c r="DB291"/>
  <c r="DC291"/>
  <c r="DD291"/>
  <c r="DE291"/>
  <c r="DF291"/>
  <c r="DG291"/>
  <c r="DH291"/>
  <c r="DI291"/>
  <c r="DJ291"/>
  <c r="DK291"/>
  <c r="DL291"/>
  <c r="DM291"/>
  <c r="DN291"/>
  <c r="DO291"/>
  <c r="DP291"/>
  <c r="DQ291"/>
  <c r="DR291"/>
  <c r="DS291"/>
  <c r="DT291"/>
  <c r="DU291"/>
  <c r="DV291"/>
  <c r="DY291"/>
  <c r="DZ291"/>
  <c r="EA291"/>
  <c r="EB291"/>
  <c r="EC291"/>
  <c r="ED291"/>
  <c r="EE291"/>
  <c r="EF291"/>
  <c r="EG291"/>
  <c r="EH291"/>
  <c r="EI291"/>
  <c r="EJ291"/>
  <c r="EK291"/>
  <c r="EL291"/>
  <c r="EM291"/>
  <c r="EN291"/>
  <c r="EO291"/>
  <c r="EP291"/>
  <c r="EQ291"/>
  <c r="ER291"/>
  <c r="ES291"/>
  <c r="ET291"/>
  <c r="EU291"/>
  <c r="EX291"/>
  <c r="EY291"/>
  <c r="EZ291"/>
  <c r="FA291"/>
  <c r="FB291"/>
  <c r="FC291"/>
  <c r="FD291"/>
  <c r="FE291"/>
  <c r="FG291"/>
  <c r="FH291"/>
  <c r="FI291"/>
  <c r="FJ291"/>
  <c r="FK291"/>
  <c r="FL291"/>
  <c r="FN291"/>
  <c r="FO291"/>
  <c r="FP291"/>
  <c r="FQ291"/>
  <c r="FR291"/>
  <c r="FS291"/>
  <c r="F292"/>
  <c r="G292"/>
  <c r="H292"/>
  <c r="I292"/>
  <c r="J292"/>
  <c r="K292"/>
  <c r="L292"/>
  <c r="M292"/>
  <c r="N292"/>
  <c r="O292"/>
  <c r="P292"/>
  <c r="Q292"/>
  <c r="R292"/>
  <c r="S292"/>
  <c r="T292"/>
  <c r="U292"/>
  <c r="V292"/>
  <c r="W292"/>
  <c r="X292"/>
  <c r="Y292"/>
  <c r="Z292"/>
  <c r="AA292"/>
  <c r="AB292"/>
  <c r="AC292"/>
  <c r="AD292"/>
  <c r="AE292"/>
  <c r="AF292"/>
  <c r="AG292"/>
  <c r="AH292"/>
  <c r="AI292"/>
  <c r="AJ292"/>
  <c r="AK292"/>
  <c r="AL292"/>
  <c r="AM292"/>
  <c r="AN292"/>
  <c r="AO292"/>
  <c r="AP292"/>
  <c r="AQ292"/>
  <c r="AR292"/>
  <c r="AS292"/>
  <c r="AT292"/>
  <c r="AU292"/>
  <c r="AV292"/>
  <c r="AW292"/>
  <c r="AX292"/>
  <c r="AY292"/>
  <c r="AZ292"/>
  <c r="BA292"/>
  <c r="BB292"/>
  <c r="BC292"/>
  <c r="BD292"/>
  <c r="BE292"/>
  <c r="BF292"/>
  <c r="BG292"/>
  <c r="BH292"/>
  <c r="BI292"/>
  <c r="BJ292"/>
  <c r="BK292"/>
  <c r="BL292"/>
  <c r="BM292"/>
  <c r="BN292"/>
  <c r="BO292"/>
  <c r="BP292"/>
  <c r="BQ292"/>
  <c r="BR292"/>
  <c r="BS292"/>
  <c r="BT292"/>
  <c r="BU292"/>
  <c r="BV292"/>
  <c r="BW292"/>
  <c r="BX292"/>
  <c r="BY292"/>
  <c r="BZ292"/>
  <c r="CA292"/>
  <c r="CB292"/>
  <c r="CC292"/>
  <c r="CD292"/>
  <c r="CE292"/>
  <c r="CF292"/>
  <c r="CG292"/>
  <c r="CH292"/>
  <c r="CI292"/>
  <c r="CJ292"/>
  <c r="CK292"/>
  <c r="CL292"/>
  <c r="CM292"/>
  <c r="CN292"/>
  <c r="CO292"/>
  <c r="CP292"/>
  <c r="CQ292"/>
  <c r="CR292"/>
  <c r="CS292"/>
  <c r="CT292"/>
  <c r="CU292"/>
  <c r="CV292"/>
  <c r="CW292"/>
  <c r="CX292"/>
  <c r="CY292"/>
  <c r="CZ292"/>
  <c r="DA292"/>
  <c r="DB292"/>
  <c r="DC292"/>
  <c r="DD292"/>
  <c r="DE292"/>
  <c r="DF292"/>
  <c r="DG292"/>
  <c r="DH292"/>
  <c r="DI292"/>
  <c r="DJ292"/>
  <c r="DK292"/>
  <c r="DL292"/>
  <c r="DM292"/>
  <c r="DN292"/>
  <c r="DO292"/>
  <c r="DP292"/>
  <c r="DQ292"/>
  <c r="DR292"/>
  <c r="DS292"/>
  <c r="DT292"/>
  <c r="DU292"/>
  <c r="DV292"/>
  <c r="DY292"/>
  <c r="DZ292"/>
  <c r="EA292"/>
  <c r="EB292"/>
  <c r="EC292"/>
  <c r="ED292"/>
  <c r="EE292"/>
  <c r="EF292"/>
  <c r="EG292"/>
  <c r="EH292"/>
  <c r="EI292"/>
  <c r="EJ292"/>
  <c r="EK292"/>
  <c r="EL292"/>
  <c r="EM292"/>
  <c r="EN292"/>
  <c r="EO292"/>
  <c r="EP292"/>
  <c r="EQ292"/>
  <c r="ER292"/>
  <c r="ES292"/>
  <c r="ET292"/>
  <c r="EU292"/>
  <c r="EX292"/>
  <c r="EY292"/>
  <c r="EZ292"/>
  <c r="FA292"/>
  <c r="FB292"/>
  <c r="FC292"/>
  <c r="FD292"/>
  <c r="FE292"/>
  <c r="FG292"/>
  <c r="FH292"/>
  <c r="FI292"/>
  <c r="FJ292"/>
  <c r="FK292"/>
  <c r="FL292"/>
  <c r="FN292"/>
  <c r="FO292"/>
  <c r="FP292"/>
  <c r="FQ292"/>
  <c r="FR292"/>
  <c r="FS292"/>
  <c r="F293"/>
  <c r="G293"/>
  <c r="H293"/>
  <c r="I293"/>
  <c r="J293"/>
  <c r="K293"/>
  <c r="L293"/>
  <c r="M293"/>
  <c r="N293"/>
  <c r="O293"/>
  <c r="P293"/>
  <c r="Q293"/>
  <c r="R293"/>
  <c r="S293"/>
  <c r="T293"/>
  <c r="U293"/>
  <c r="V293"/>
  <c r="W293"/>
  <c r="X293"/>
  <c r="Y293"/>
  <c r="Z293"/>
  <c r="AA293"/>
  <c r="AB293"/>
  <c r="AC293"/>
  <c r="AD293"/>
  <c r="AE293"/>
  <c r="AF293"/>
  <c r="AG293"/>
  <c r="AH293"/>
  <c r="AI293"/>
  <c r="AJ293"/>
  <c r="AK293"/>
  <c r="AL293"/>
  <c r="AM293"/>
  <c r="AN293"/>
  <c r="AO293"/>
  <c r="AP293"/>
  <c r="AQ293"/>
  <c r="AR293"/>
  <c r="AS293"/>
  <c r="AT293"/>
  <c r="AU293"/>
  <c r="AV293"/>
  <c r="AW293"/>
  <c r="AX293"/>
  <c r="AY293"/>
  <c r="AZ293"/>
  <c r="BA293"/>
  <c r="BB293"/>
  <c r="BC293"/>
  <c r="BD293"/>
  <c r="BE293"/>
  <c r="BF293"/>
  <c r="BG293"/>
  <c r="BH293"/>
  <c r="BI293"/>
  <c r="BJ293"/>
  <c r="BK293"/>
  <c r="BL293"/>
  <c r="BM293"/>
  <c r="BN293"/>
  <c r="BO293"/>
  <c r="BP293"/>
  <c r="BQ293"/>
  <c r="BR293"/>
  <c r="BS293"/>
  <c r="BT293"/>
  <c r="BU293"/>
  <c r="BV293"/>
  <c r="BW293"/>
  <c r="BX293"/>
  <c r="BY293"/>
  <c r="BZ293"/>
  <c r="CA293"/>
  <c r="CB293"/>
  <c r="CC293"/>
  <c r="CD293"/>
  <c r="CE293"/>
  <c r="CF293"/>
  <c r="CG293"/>
  <c r="CH293"/>
  <c r="CI293"/>
  <c r="CJ293"/>
  <c r="CK293"/>
  <c r="CL293"/>
  <c r="CM293"/>
  <c r="CN293"/>
  <c r="CO293"/>
  <c r="CP293"/>
  <c r="CQ293"/>
  <c r="CR293"/>
  <c r="CS293"/>
  <c r="CT293"/>
  <c r="CU293"/>
  <c r="CV293"/>
  <c r="CW293"/>
  <c r="CX293"/>
  <c r="CY293"/>
  <c r="CZ293"/>
  <c r="DA293"/>
  <c r="DB293"/>
  <c r="DC293"/>
  <c r="DD293"/>
  <c r="DE293"/>
  <c r="DF293"/>
  <c r="DG293"/>
  <c r="DH293"/>
  <c r="DI293"/>
  <c r="DJ293"/>
  <c r="DK293"/>
  <c r="DL293"/>
  <c r="DM293"/>
  <c r="DN293"/>
  <c r="DO293"/>
  <c r="DP293"/>
  <c r="DQ293"/>
  <c r="DR293"/>
  <c r="DS293"/>
  <c r="DT293"/>
  <c r="DU293"/>
  <c r="DV293"/>
  <c r="DY293"/>
  <c r="DZ293"/>
  <c r="EA293"/>
  <c r="EB293"/>
  <c r="EC293"/>
  <c r="ED293"/>
  <c r="EE293"/>
  <c r="EF293"/>
  <c r="EG293"/>
  <c r="EH293"/>
  <c r="EI293"/>
  <c r="EJ293"/>
  <c r="EK293"/>
  <c r="EL293"/>
  <c r="EM293"/>
  <c r="EN293"/>
  <c r="EO293"/>
  <c r="EP293"/>
  <c r="EQ293"/>
  <c r="ER293"/>
  <c r="ES293"/>
  <c r="ET293"/>
  <c r="EU293"/>
  <c r="EX293"/>
  <c r="EY293"/>
  <c r="EZ293"/>
  <c r="FA293"/>
  <c r="FB293"/>
  <c r="FC293"/>
  <c r="FD293"/>
  <c r="FE293"/>
  <c r="FG293"/>
  <c r="FH293"/>
  <c r="FI293"/>
  <c r="FJ293"/>
  <c r="FK293"/>
  <c r="FL293"/>
  <c r="FN293"/>
  <c r="FO293"/>
  <c r="FP293"/>
  <c r="FQ293"/>
  <c r="FR293"/>
  <c r="FS293"/>
  <c r="F294"/>
  <c r="G294"/>
  <c r="H294"/>
  <c r="I294"/>
  <c r="J294"/>
  <c r="K294"/>
  <c r="L294"/>
  <c r="M294"/>
  <c r="N294"/>
  <c r="O294"/>
  <c r="P294"/>
  <c r="Q294"/>
  <c r="R294"/>
  <c r="S294"/>
  <c r="T294"/>
  <c r="U294"/>
  <c r="V294"/>
  <c r="W294"/>
  <c r="X294"/>
  <c r="Y294"/>
  <c r="Z294"/>
  <c r="AA294"/>
  <c r="AB294"/>
  <c r="AC294"/>
  <c r="AD294"/>
  <c r="AE294"/>
  <c r="AF294"/>
  <c r="AG294"/>
  <c r="AH294"/>
  <c r="AI294"/>
  <c r="AJ294"/>
  <c r="AK294"/>
  <c r="AL294"/>
  <c r="AM294"/>
  <c r="AN294"/>
  <c r="AO294"/>
  <c r="AP294"/>
  <c r="AQ294"/>
  <c r="AR294"/>
  <c r="AS294"/>
  <c r="AT294"/>
  <c r="AU294"/>
  <c r="AV294"/>
  <c r="AW294"/>
  <c r="AX294"/>
  <c r="AY294"/>
  <c r="AZ294"/>
  <c r="BA294"/>
  <c r="BB294"/>
  <c r="BC294"/>
  <c r="BD294"/>
  <c r="BE294"/>
  <c r="BF294"/>
  <c r="BG294"/>
  <c r="BH294"/>
  <c r="BI294"/>
  <c r="BJ294"/>
  <c r="BK294"/>
  <c r="BL294"/>
  <c r="BM294"/>
  <c r="BN294"/>
  <c r="BO294"/>
  <c r="BP294"/>
  <c r="BQ294"/>
  <c r="BR294"/>
  <c r="BS294"/>
  <c r="BT294"/>
  <c r="BU294"/>
  <c r="BV294"/>
  <c r="BW294"/>
  <c r="BX294"/>
  <c r="BY294"/>
  <c r="BZ294"/>
  <c r="CA294"/>
  <c r="CB294"/>
  <c r="CC294"/>
  <c r="CD294"/>
  <c r="CE294"/>
  <c r="CF294"/>
  <c r="CG294"/>
  <c r="CH294"/>
  <c r="CI294"/>
  <c r="CJ294"/>
  <c r="CK294"/>
  <c r="CL294"/>
  <c r="CM294"/>
  <c r="CN294"/>
  <c r="CO294"/>
  <c r="CP294"/>
  <c r="CQ294"/>
  <c r="CR294"/>
  <c r="CS294"/>
  <c r="CT294"/>
  <c r="CU294"/>
  <c r="CV294"/>
  <c r="CW294"/>
  <c r="CX294"/>
  <c r="CY294"/>
  <c r="CZ294"/>
  <c r="DA294"/>
  <c r="DB294"/>
  <c r="DC294"/>
  <c r="DD294"/>
  <c r="DE294"/>
  <c r="DF294"/>
  <c r="DG294"/>
  <c r="DH294"/>
  <c r="DI294"/>
  <c r="DJ294"/>
  <c r="DK294"/>
  <c r="DL294"/>
  <c r="DM294"/>
  <c r="DN294"/>
  <c r="DO294"/>
  <c r="DP294"/>
  <c r="DQ294"/>
  <c r="DR294"/>
  <c r="DS294"/>
  <c r="DT294"/>
  <c r="DU294"/>
  <c r="DV294"/>
  <c r="DY294"/>
  <c r="DZ294"/>
  <c r="EA294"/>
  <c r="EB294"/>
  <c r="EC294"/>
  <c r="ED294"/>
  <c r="EE294"/>
  <c r="EF294"/>
  <c r="EG294"/>
  <c r="EH294"/>
  <c r="EI294"/>
  <c r="EJ294"/>
  <c r="EK294"/>
  <c r="EL294"/>
  <c r="EM294"/>
  <c r="EN294"/>
  <c r="EO294"/>
  <c r="EP294"/>
  <c r="EQ294"/>
  <c r="ER294"/>
  <c r="ES294"/>
  <c r="ET294"/>
  <c r="EU294"/>
  <c r="EX294"/>
  <c r="EY294"/>
  <c r="EZ294"/>
  <c r="FA294"/>
  <c r="FB294"/>
  <c r="FC294"/>
  <c r="FD294"/>
  <c r="FE294"/>
  <c r="FG294"/>
  <c r="FH294"/>
  <c r="FI294"/>
  <c r="FJ294"/>
  <c r="FK294"/>
  <c r="FL294"/>
  <c r="FN294"/>
  <c r="FO294"/>
  <c r="FP294"/>
  <c r="FQ294"/>
  <c r="FR294"/>
  <c r="FS294"/>
  <c r="F295"/>
  <c r="G295"/>
  <c r="H295"/>
  <c r="I295"/>
  <c r="J295"/>
  <c r="K295"/>
  <c r="L295"/>
  <c r="M295"/>
  <c r="N295"/>
  <c r="O295"/>
  <c r="P295"/>
  <c r="Q295"/>
  <c r="R295"/>
  <c r="S295"/>
  <c r="T295"/>
  <c r="U295"/>
  <c r="V295"/>
  <c r="W295"/>
  <c r="X295"/>
  <c r="Y295"/>
  <c r="Z295"/>
  <c r="AA295"/>
  <c r="AB295"/>
  <c r="AC295"/>
  <c r="AD295"/>
  <c r="AE295"/>
  <c r="AF295"/>
  <c r="AG295"/>
  <c r="AH295"/>
  <c r="AI295"/>
  <c r="AJ295"/>
  <c r="AK295"/>
  <c r="AL295"/>
  <c r="AM295"/>
  <c r="AN295"/>
  <c r="AO295"/>
  <c r="AP295"/>
  <c r="AQ295"/>
  <c r="AR295"/>
  <c r="AS295"/>
  <c r="AT295"/>
  <c r="AU295"/>
  <c r="AV295"/>
  <c r="AW295"/>
  <c r="AX295"/>
  <c r="AY295"/>
  <c r="AZ295"/>
  <c r="BA295"/>
  <c r="BB295"/>
  <c r="BC295"/>
  <c r="BD295"/>
  <c r="BE295"/>
  <c r="BF295"/>
  <c r="BG295"/>
  <c r="BH295"/>
  <c r="BI295"/>
  <c r="BJ295"/>
  <c r="BK295"/>
  <c r="BL295"/>
  <c r="BM295"/>
  <c r="BN295"/>
  <c r="BO295"/>
  <c r="BP295"/>
  <c r="BQ295"/>
  <c r="BR295"/>
  <c r="BS295"/>
  <c r="BT295"/>
  <c r="BU295"/>
  <c r="BV295"/>
  <c r="BW295"/>
  <c r="BX295"/>
  <c r="BY295"/>
  <c r="BZ295"/>
  <c r="CA295"/>
  <c r="CB295"/>
  <c r="CC295"/>
  <c r="CD295"/>
  <c r="CE295"/>
  <c r="CF295"/>
  <c r="CG295"/>
  <c r="CH295"/>
  <c r="CI295"/>
  <c r="CJ295"/>
  <c r="CK295"/>
  <c r="CL295"/>
  <c r="CM295"/>
  <c r="CN295"/>
  <c r="CO295"/>
  <c r="CP295"/>
  <c r="CQ295"/>
  <c r="CR295"/>
  <c r="CS295"/>
  <c r="CT295"/>
  <c r="CU295"/>
  <c r="CV295"/>
  <c r="CW295"/>
  <c r="CX295"/>
  <c r="CY295"/>
  <c r="CZ295"/>
  <c r="DA295"/>
  <c r="DB295"/>
  <c r="DC295"/>
  <c r="DD295"/>
  <c r="DE295"/>
  <c r="DF295"/>
  <c r="DG295"/>
  <c r="DH295"/>
  <c r="DI295"/>
  <c r="DJ295"/>
  <c r="DK295"/>
  <c r="DL295"/>
  <c r="DM295"/>
  <c r="DN295"/>
  <c r="DO295"/>
  <c r="DP295"/>
  <c r="DQ295"/>
  <c r="DR295"/>
  <c r="DS295"/>
  <c r="DT295"/>
  <c r="DU295"/>
  <c r="DV295"/>
  <c r="DY295"/>
  <c r="DZ295"/>
  <c r="EA295"/>
  <c r="EB295"/>
  <c r="EC295"/>
  <c r="ED295"/>
  <c r="EE295"/>
  <c r="EF295"/>
  <c r="EG295"/>
  <c r="EH295"/>
  <c r="EI295"/>
  <c r="EJ295"/>
  <c r="EK295"/>
  <c r="EL295"/>
  <c r="EM295"/>
  <c r="EN295"/>
  <c r="EO295"/>
  <c r="EP295"/>
  <c r="EQ295"/>
  <c r="ER295"/>
  <c r="ES295"/>
  <c r="ET295"/>
  <c r="EU295"/>
  <c r="EX295"/>
  <c r="EY295"/>
  <c r="EZ295"/>
  <c r="FA295"/>
  <c r="FB295"/>
  <c r="FC295"/>
  <c r="FD295"/>
  <c r="FE295"/>
  <c r="FG295"/>
  <c r="FH295"/>
  <c r="FI295"/>
  <c r="FJ295"/>
  <c r="FK295"/>
  <c r="FL295"/>
  <c r="FN295"/>
  <c r="FO295"/>
  <c r="FP295"/>
  <c r="FQ295"/>
  <c r="FR295"/>
  <c r="FS295"/>
  <c r="F296"/>
  <c r="G296"/>
  <c r="H296"/>
  <c r="I296"/>
  <c r="J296"/>
  <c r="K296"/>
  <c r="L296"/>
  <c r="M296"/>
  <c r="N296"/>
  <c r="O296"/>
  <c r="P296"/>
  <c r="Q296"/>
  <c r="R296"/>
  <c r="S296"/>
  <c r="T296"/>
  <c r="U296"/>
  <c r="V296"/>
  <c r="W296"/>
  <c r="X296"/>
  <c r="Y296"/>
  <c r="Z296"/>
  <c r="AA296"/>
  <c r="AB296"/>
  <c r="AC296"/>
  <c r="AD296"/>
  <c r="AE296"/>
  <c r="AF296"/>
  <c r="AG296"/>
  <c r="AH296"/>
  <c r="AI296"/>
  <c r="AJ296"/>
  <c r="AK296"/>
  <c r="AL296"/>
  <c r="AM296"/>
  <c r="AN296"/>
  <c r="AO296"/>
  <c r="AP296"/>
  <c r="AQ296"/>
  <c r="AR296"/>
  <c r="AS296"/>
  <c r="AT296"/>
  <c r="AU296"/>
  <c r="AV296"/>
  <c r="AW296"/>
  <c r="AX296"/>
  <c r="AY296"/>
  <c r="AZ296"/>
  <c r="BA296"/>
  <c r="BB296"/>
  <c r="BC296"/>
  <c r="BD296"/>
  <c r="BE296"/>
  <c r="BF296"/>
  <c r="BG296"/>
  <c r="BH296"/>
  <c r="BI296"/>
  <c r="BJ296"/>
  <c r="BK296"/>
  <c r="BL296"/>
  <c r="BM296"/>
  <c r="BN296"/>
  <c r="BO296"/>
  <c r="BP296"/>
  <c r="BQ296"/>
  <c r="BR296"/>
  <c r="BS296"/>
  <c r="BT296"/>
  <c r="BU296"/>
  <c r="BV296"/>
  <c r="BW296"/>
  <c r="BX296"/>
  <c r="BY296"/>
  <c r="BZ296"/>
  <c r="CA296"/>
  <c r="CB296"/>
  <c r="CC296"/>
  <c r="CD296"/>
  <c r="CE296"/>
  <c r="CF296"/>
  <c r="CG296"/>
  <c r="CH296"/>
  <c r="CI296"/>
  <c r="CJ296"/>
  <c r="CK296"/>
  <c r="CL296"/>
  <c r="CM296"/>
  <c r="CN296"/>
  <c r="CO296"/>
  <c r="CP296"/>
  <c r="CQ296"/>
  <c r="CR296"/>
  <c r="CS296"/>
  <c r="CT296"/>
  <c r="CU296"/>
  <c r="CV296"/>
  <c r="CW296"/>
  <c r="CX296"/>
  <c r="CY296"/>
  <c r="CZ296"/>
  <c r="DA296"/>
  <c r="DB296"/>
  <c r="DC296"/>
  <c r="DD296"/>
  <c r="DE296"/>
  <c r="DF296"/>
  <c r="DG296"/>
  <c r="DH296"/>
  <c r="DI296"/>
  <c r="DJ296"/>
  <c r="DK296"/>
  <c r="DL296"/>
  <c r="DM296"/>
  <c r="DN296"/>
  <c r="DO296"/>
  <c r="DP296"/>
  <c r="DQ296"/>
  <c r="DR296"/>
  <c r="DS296"/>
  <c r="DT296"/>
  <c r="DU296"/>
  <c r="DV296"/>
  <c r="DY296"/>
  <c r="DZ296"/>
  <c r="EA296"/>
  <c r="EB296"/>
  <c r="EC296"/>
  <c r="ED296"/>
  <c r="EE296"/>
  <c r="EF296"/>
  <c r="EG296"/>
  <c r="EH296"/>
  <c r="EI296"/>
  <c r="EJ296"/>
  <c r="EK296"/>
  <c r="EL296"/>
  <c r="EM296"/>
  <c r="EN296"/>
  <c r="EO296"/>
  <c r="EP296"/>
  <c r="EQ296"/>
  <c r="ER296"/>
  <c r="ES296"/>
  <c r="ET296"/>
  <c r="EU296"/>
  <c r="EX296"/>
  <c r="EY296"/>
  <c r="EZ296"/>
  <c r="FA296"/>
  <c r="FB296"/>
  <c r="FC296"/>
  <c r="FD296"/>
  <c r="FE296"/>
  <c r="FG296"/>
  <c r="FH296"/>
  <c r="FI296"/>
  <c r="FJ296"/>
  <c r="FK296"/>
  <c r="FL296"/>
  <c r="FN296"/>
  <c r="FO296"/>
  <c r="FP296"/>
  <c r="FQ296"/>
  <c r="FR296"/>
  <c r="FS296"/>
  <c r="F297"/>
  <c r="G297"/>
  <c r="H297"/>
  <c r="I297"/>
  <c r="J297"/>
  <c r="K297"/>
  <c r="L297"/>
  <c r="M297"/>
  <c r="N297"/>
  <c r="O297"/>
  <c r="P297"/>
  <c r="Q297"/>
  <c r="R297"/>
  <c r="S297"/>
  <c r="T297"/>
  <c r="U297"/>
  <c r="V297"/>
  <c r="W297"/>
  <c r="X297"/>
  <c r="Y297"/>
  <c r="Z297"/>
  <c r="AA297"/>
  <c r="AB297"/>
  <c r="AC297"/>
  <c r="AD297"/>
  <c r="AE297"/>
  <c r="AF297"/>
  <c r="AG297"/>
  <c r="AH297"/>
  <c r="AI297"/>
  <c r="AJ297"/>
  <c r="AK297"/>
  <c r="AL297"/>
  <c r="AM297"/>
  <c r="AN297"/>
  <c r="AO297"/>
  <c r="AP297"/>
  <c r="AQ297"/>
  <c r="AR297"/>
  <c r="AS297"/>
  <c r="AT297"/>
  <c r="AU297"/>
  <c r="AV297"/>
  <c r="AW297"/>
  <c r="AX297"/>
  <c r="AY297"/>
  <c r="AZ297"/>
  <c r="BA297"/>
  <c r="BB297"/>
  <c r="BC297"/>
  <c r="BD297"/>
  <c r="BE297"/>
  <c r="BF297"/>
  <c r="BG297"/>
  <c r="BH297"/>
  <c r="BI297"/>
  <c r="BJ297"/>
  <c r="BK297"/>
  <c r="BL297"/>
  <c r="BM297"/>
  <c r="BN297"/>
  <c r="BO297"/>
  <c r="BP297"/>
  <c r="BQ297"/>
  <c r="BR297"/>
  <c r="BS297"/>
  <c r="BT297"/>
  <c r="BU297"/>
  <c r="BV297"/>
  <c r="BW297"/>
  <c r="BX297"/>
  <c r="BY297"/>
  <c r="BZ297"/>
  <c r="CA297"/>
  <c r="CB297"/>
  <c r="CC297"/>
  <c r="CD297"/>
  <c r="CE297"/>
  <c r="CF297"/>
  <c r="CG297"/>
  <c r="CH297"/>
  <c r="CI297"/>
  <c r="CJ297"/>
  <c r="CK297"/>
  <c r="CL297"/>
  <c r="CM297"/>
  <c r="CN297"/>
  <c r="CO297"/>
  <c r="CP297"/>
  <c r="CQ297"/>
  <c r="CR297"/>
  <c r="CS297"/>
  <c r="CT297"/>
  <c r="CU297"/>
  <c r="CV297"/>
  <c r="CW297"/>
  <c r="CX297"/>
  <c r="CY297"/>
  <c r="CZ297"/>
  <c r="DA297"/>
  <c r="DB297"/>
  <c r="DC297"/>
  <c r="DD297"/>
  <c r="DE297"/>
  <c r="DF297"/>
  <c r="DG297"/>
  <c r="DH297"/>
  <c r="DI297"/>
  <c r="DJ297"/>
  <c r="DK297"/>
  <c r="DL297"/>
  <c r="DM297"/>
  <c r="DN297"/>
  <c r="DO297"/>
  <c r="DP297"/>
  <c r="DQ297"/>
  <c r="DR297"/>
  <c r="DS297"/>
  <c r="DT297"/>
  <c r="DU297"/>
  <c r="DV297"/>
  <c r="DY297"/>
  <c r="DZ297"/>
  <c r="EA297"/>
  <c r="EB297"/>
  <c r="EC297"/>
  <c r="ED297"/>
  <c r="EE297"/>
  <c r="EF297"/>
  <c r="EG297"/>
  <c r="EH297"/>
  <c r="EI297"/>
  <c r="EJ297"/>
  <c r="EK297"/>
  <c r="EL297"/>
  <c r="EM297"/>
  <c r="EN297"/>
  <c r="EO297"/>
  <c r="EP297"/>
  <c r="EQ297"/>
  <c r="ER297"/>
  <c r="ES297"/>
  <c r="ET297"/>
  <c r="EU297"/>
  <c r="EX297"/>
  <c r="EY297"/>
  <c r="EZ297"/>
  <c r="FA297"/>
  <c r="FB297"/>
  <c r="FC297"/>
  <c r="FD297"/>
  <c r="FE297"/>
  <c r="FG297"/>
  <c r="FH297"/>
  <c r="FI297"/>
  <c r="FJ297"/>
  <c r="FK297"/>
  <c r="FL297"/>
  <c r="FN297"/>
  <c r="FO297"/>
  <c r="FP297"/>
  <c r="FQ297"/>
  <c r="FR297"/>
  <c r="FS297"/>
  <c r="F298"/>
  <c r="G298"/>
  <c r="H298"/>
  <c r="I298"/>
  <c r="J298"/>
  <c r="K298"/>
  <c r="L298"/>
  <c r="M298"/>
  <c r="N298"/>
  <c r="O298"/>
  <c r="P298"/>
  <c r="Q298"/>
  <c r="R298"/>
  <c r="S298"/>
  <c r="T298"/>
  <c r="U298"/>
  <c r="V298"/>
  <c r="W298"/>
  <c r="X298"/>
  <c r="Y298"/>
  <c r="Z298"/>
  <c r="AA298"/>
  <c r="AB298"/>
  <c r="AC298"/>
  <c r="AD298"/>
  <c r="AE298"/>
  <c r="AF298"/>
  <c r="AG298"/>
  <c r="AH298"/>
  <c r="AI298"/>
  <c r="AJ298"/>
  <c r="AK298"/>
  <c r="AL298"/>
  <c r="AM298"/>
  <c r="AN298"/>
  <c r="AO298"/>
  <c r="AP298"/>
  <c r="AQ298"/>
  <c r="AR298"/>
  <c r="AS298"/>
  <c r="AT298"/>
  <c r="AU298"/>
  <c r="AV298"/>
  <c r="AW298"/>
  <c r="AX298"/>
  <c r="AY298"/>
  <c r="AZ298"/>
  <c r="BA298"/>
  <c r="BB298"/>
  <c r="BC298"/>
  <c r="BD298"/>
  <c r="BE298"/>
  <c r="BF298"/>
  <c r="BG298"/>
  <c r="BH298"/>
  <c r="BI298"/>
  <c r="BJ298"/>
  <c r="BK298"/>
  <c r="BL298"/>
  <c r="BM298"/>
  <c r="BN298"/>
  <c r="BO298"/>
  <c r="BP298"/>
  <c r="BQ298"/>
  <c r="BR298"/>
  <c r="BS298"/>
  <c r="BT298"/>
  <c r="BU298"/>
  <c r="BV298"/>
  <c r="BW298"/>
  <c r="BX298"/>
  <c r="BY298"/>
  <c r="BZ298"/>
  <c r="CA298"/>
  <c r="CB298"/>
  <c r="CC298"/>
  <c r="CD298"/>
  <c r="CE298"/>
  <c r="CF298"/>
  <c r="CG298"/>
  <c r="CH298"/>
  <c r="CI298"/>
  <c r="CJ298"/>
  <c r="CK298"/>
  <c r="CL298"/>
  <c r="CM298"/>
  <c r="CN298"/>
  <c r="CO298"/>
  <c r="CP298"/>
  <c r="CQ298"/>
  <c r="CR298"/>
  <c r="CS298"/>
  <c r="CT298"/>
  <c r="CU298"/>
  <c r="CV298"/>
  <c r="CW298"/>
  <c r="CX298"/>
  <c r="CY298"/>
  <c r="CZ298"/>
  <c r="DA298"/>
  <c r="DB298"/>
  <c r="DC298"/>
  <c r="DD298"/>
  <c r="DE298"/>
  <c r="DF298"/>
  <c r="DG298"/>
  <c r="DH298"/>
  <c r="DI298"/>
  <c r="DJ298"/>
  <c r="DK298"/>
  <c r="DL298"/>
  <c r="DM298"/>
  <c r="DN298"/>
  <c r="DO298"/>
  <c r="DP298"/>
  <c r="DQ298"/>
  <c r="DR298"/>
  <c r="DS298"/>
  <c r="DT298"/>
  <c r="DU298"/>
  <c r="DV298"/>
  <c r="DY298"/>
  <c r="DZ298"/>
  <c r="EA298"/>
  <c r="EB298"/>
  <c r="EC298"/>
  <c r="ED298"/>
  <c r="EE298"/>
  <c r="EF298"/>
  <c r="EG298"/>
  <c r="EH298"/>
  <c r="EI298"/>
  <c r="EJ298"/>
  <c r="EK298"/>
  <c r="EL298"/>
  <c r="EM298"/>
  <c r="EN298"/>
  <c r="EO298"/>
  <c r="EP298"/>
  <c r="EQ298"/>
  <c r="ER298"/>
  <c r="ES298"/>
  <c r="ET298"/>
  <c r="EU298"/>
  <c r="EX298"/>
  <c r="EY298"/>
  <c r="EZ298"/>
  <c r="FA298"/>
  <c r="FB298"/>
  <c r="FC298"/>
  <c r="FD298"/>
  <c r="FE298"/>
  <c r="FG298"/>
  <c r="FH298"/>
  <c r="FI298"/>
  <c r="FJ298"/>
  <c r="FK298"/>
  <c r="FL298"/>
  <c r="FN298"/>
  <c r="FO298"/>
  <c r="FP298"/>
  <c r="FQ298"/>
  <c r="FR298"/>
  <c r="FS298"/>
  <c r="F299"/>
  <c r="G299"/>
  <c r="H299"/>
  <c r="I299"/>
  <c r="J299"/>
  <c r="K299"/>
  <c r="L299"/>
  <c r="M299"/>
  <c r="N299"/>
  <c r="O299"/>
  <c r="P299"/>
  <c r="Q299"/>
  <c r="R299"/>
  <c r="S299"/>
  <c r="T299"/>
  <c r="U299"/>
  <c r="V299"/>
  <c r="W299"/>
  <c r="X299"/>
  <c r="Y299"/>
  <c r="Z299"/>
  <c r="AA299"/>
  <c r="AB299"/>
  <c r="AC299"/>
  <c r="AD299"/>
  <c r="AE299"/>
  <c r="AF299"/>
  <c r="AG299"/>
  <c r="AH299"/>
  <c r="AI299"/>
  <c r="AJ299"/>
  <c r="AK299"/>
  <c r="AL299"/>
  <c r="AM299"/>
  <c r="AN299"/>
  <c r="AO299"/>
  <c r="AP299"/>
  <c r="AQ299"/>
  <c r="AR299"/>
  <c r="AS299"/>
  <c r="AT299"/>
  <c r="AU299"/>
  <c r="AV299"/>
  <c r="AW299"/>
  <c r="AX299"/>
  <c r="AY299"/>
  <c r="AZ299"/>
  <c r="BA299"/>
  <c r="BB299"/>
  <c r="BC299"/>
  <c r="BD299"/>
  <c r="BE299"/>
  <c r="BF299"/>
  <c r="BG299"/>
  <c r="BH299"/>
  <c r="BI299"/>
  <c r="BJ299"/>
  <c r="BK299"/>
  <c r="BL299"/>
  <c r="BM299"/>
  <c r="BN299"/>
  <c r="BO299"/>
  <c r="BP299"/>
  <c r="BQ299"/>
  <c r="BR299"/>
  <c r="BS299"/>
  <c r="BT299"/>
  <c r="BU299"/>
  <c r="BV299"/>
  <c r="BW299"/>
  <c r="BX299"/>
  <c r="BY299"/>
  <c r="BZ299"/>
  <c r="CA299"/>
  <c r="CB299"/>
  <c r="CC299"/>
  <c r="CD299"/>
  <c r="CE299"/>
  <c r="CF299"/>
  <c r="CG299"/>
  <c r="CH299"/>
  <c r="CI299"/>
  <c r="CJ299"/>
  <c r="CK299"/>
  <c r="CL299"/>
  <c r="CM299"/>
  <c r="CN299"/>
  <c r="CO299"/>
  <c r="CP299"/>
  <c r="CQ299"/>
  <c r="CR299"/>
  <c r="CS299"/>
  <c r="CT299"/>
  <c r="CU299"/>
  <c r="CV299"/>
  <c r="CW299"/>
  <c r="CX299"/>
  <c r="CY299"/>
  <c r="CZ299"/>
  <c r="DA299"/>
  <c r="DB299"/>
  <c r="DC299"/>
  <c r="DD299"/>
  <c r="DE299"/>
  <c r="DF299"/>
  <c r="DG299"/>
  <c r="DH299"/>
  <c r="DI299"/>
  <c r="DJ299"/>
  <c r="DK299"/>
  <c r="DL299"/>
  <c r="DM299"/>
  <c r="DN299"/>
  <c r="DO299"/>
  <c r="DP299"/>
  <c r="DQ299"/>
  <c r="DR299"/>
  <c r="DS299"/>
  <c r="DT299"/>
  <c r="DU299"/>
  <c r="DV299"/>
  <c r="DY299"/>
  <c r="DZ299"/>
  <c r="EA299"/>
  <c r="EB299"/>
  <c r="EC299"/>
  <c r="ED299"/>
  <c r="EE299"/>
  <c r="EF299"/>
  <c r="EG299"/>
  <c r="EH299"/>
  <c r="EI299"/>
  <c r="EJ299"/>
  <c r="EK299"/>
  <c r="EL299"/>
  <c r="EM299"/>
  <c r="EN299"/>
  <c r="EO299"/>
  <c r="EP299"/>
  <c r="EQ299"/>
  <c r="ER299"/>
  <c r="ES299"/>
  <c r="ET299"/>
  <c r="EU299"/>
  <c r="EX299"/>
  <c r="EY299"/>
  <c r="EZ299"/>
  <c r="FA299"/>
  <c r="FB299"/>
  <c r="FC299"/>
  <c r="FD299"/>
  <c r="FE299"/>
  <c r="FG299"/>
  <c r="FH299"/>
  <c r="FI299"/>
  <c r="FJ299"/>
  <c r="FK299"/>
  <c r="FL299"/>
  <c r="FN299"/>
  <c r="FO299"/>
  <c r="FP299"/>
  <c r="FQ299"/>
  <c r="FR299"/>
  <c r="FS299"/>
  <c r="F300"/>
  <c r="G300"/>
  <c r="H300"/>
  <c r="I300"/>
  <c r="J300"/>
  <c r="K300"/>
  <c r="L300"/>
  <c r="M300"/>
  <c r="N300"/>
  <c r="O300"/>
  <c r="P300"/>
  <c r="Q300"/>
  <c r="R300"/>
  <c r="S300"/>
  <c r="T300"/>
  <c r="U300"/>
  <c r="V300"/>
  <c r="W300"/>
  <c r="X300"/>
  <c r="Y300"/>
  <c r="Z300"/>
  <c r="AA300"/>
  <c r="AB300"/>
  <c r="AC300"/>
  <c r="AD300"/>
  <c r="AE300"/>
  <c r="AF300"/>
  <c r="AG300"/>
  <c r="AH300"/>
  <c r="AI300"/>
  <c r="AJ300"/>
  <c r="AK300"/>
  <c r="AL300"/>
  <c r="AM300"/>
  <c r="AN300"/>
  <c r="AO300"/>
  <c r="AP300"/>
  <c r="AQ300"/>
  <c r="AR300"/>
  <c r="AS300"/>
  <c r="AT300"/>
  <c r="AU300"/>
  <c r="AV300"/>
  <c r="AW300"/>
  <c r="AX300"/>
  <c r="AY300"/>
  <c r="AZ300"/>
  <c r="BA300"/>
  <c r="BB300"/>
  <c r="BC300"/>
  <c r="BD300"/>
  <c r="BE300"/>
  <c r="BF300"/>
  <c r="BG300"/>
  <c r="BH300"/>
  <c r="BI300"/>
  <c r="BJ300"/>
  <c r="BK300"/>
  <c r="BL300"/>
  <c r="BM300"/>
  <c r="BN300"/>
  <c r="BO300"/>
  <c r="BP300"/>
  <c r="BQ300"/>
  <c r="BR300"/>
  <c r="BS300"/>
  <c r="BT300"/>
  <c r="BU300"/>
  <c r="BV300"/>
  <c r="BW300"/>
  <c r="BX300"/>
  <c r="BY300"/>
  <c r="BZ300"/>
  <c r="CA300"/>
  <c r="CB300"/>
  <c r="CC300"/>
  <c r="CD300"/>
  <c r="CE300"/>
  <c r="CF300"/>
  <c r="CG300"/>
  <c r="CH300"/>
  <c r="CI300"/>
  <c r="CJ300"/>
  <c r="CK300"/>
  <c r="CL300"/>
  <c r="CM300"/>
  <c r="CN300"/>
  <c r="CO300"/>
  <c r="CP300"/>
  <c r="CQ300"/>
  <c r="CR300"/>
  <c r="CS300"/>
  <c r="CT300"/>
  <c r="CU300"/>
  <c r="CV300"/>
  <c r="CW300"/>
  <c r="CX300"/>
  <c r="CY300"/>
  <c r="CZ300"/>
  <c r="DA300"/>
  <c r="DB300"/>
  <c r="DC300"/>
  <c r="DD300"/>
  <c r="DE300"/>
  <c r="DF300"/>
  <c r="DG300"/>
  <c r="DH300"/>
  <c r="DI300"/>
  <c r="DJ300"/>
  <c r="DK300"/>
  <c r="DL300"/>
  <c r="DM300"/>
  <c r="DN300"/>
  <c r="DO300"/>
  <c r="DP300"/>
  <c r="DQ300"/>
  <c r="DR300"/>
  <c r="DS300"/>
  <c r="DT300"/>
  <c r="DU300"/>
  <c r="DV300"/>
  <c r="DW300"/>
  <c r="DX300"/>
  <c r="DY300"/>
  <c r="DZ300"/>
  <c r="EA300"/>
  <c r="EB300"/>
  <c r="EC300"/>
  <c r="ED300"/>
  <c r="EE300"/>
  <c r="EF300"/>
  <c r="EG300"/>
  <c r="EH300"/>
  <c r="EI300"/>
  <c r="EJ300"/>
  <c r="EK300"/>
  <c r="EL300"/>
  <c r="EM300"/>
  <c r="EN300"/>
  <c r="EO300"/>
  <c r="EP300"/>
  <c r="EQ300"/>
  <c r="ER300"/>
  <c r="ES300"/>
  <c r="ET300"/>
  <c r="EU300"/>
  <c r="EV300"/>
  <c r="EW300"/>
  <c r="EX300"/>
  <c r="EY300"/>
  <c r="EZ300"/>
  <c r="FA300"/>
  <c r="FB300"/>
  <c r="FC300"/>
  <c r="FD300"/>
  <c r="FE300"/>
  <c r="FG300"/>
  <c r="FH300"/>
  <c r="FI300"/>
  <c r="FJ300"/>
  <c r="FK300"/>
  <c r="FL300"/>
  <c r="FN300"/>
  <c r="FO300"/>
  <c r="FP300"/>
  <c r="FQ300"/>
  <c r="FR300"/>
  <c r="FS300"/>
  <c r="F301"/>
  <c r="G301"/>
  <c r="H301"/>
  <c r="I301"/>
  <c r="J301"/>
  <c r="K301"/>
  <c r="L301"/>
  <c r="M301"/>
  <c r="N301"/>
  <c r="O301"/>
  <c r="P301"/>
  <c r="Q301"/>
  <c r="R301"/>
  <c r="S301"/>
  <c r="T301"/>
  <c r="U301"/>
  <c r="V301"/>
  <c r="W301"/>
  <c r="X301"/>
  <c r="Y301"/>
  <c r="Z301"/>
  <c r="AA301"/>
  <c r="AB301"/>
  <c r="AC301"/>
  <c r="AD301"/>
  <c r="AE301"/>
  <c r="AF301"/>
  <c r="AG301"/>
  <c r="AH301"/>
  <c r="AI301"/>
  <c r="AJ301"/>
  <c r="AK301"/>
  <c r="AL301"/>
  <c r="AM301"/>
  <c r="AN301"/>
  <c r="AO301"/>
  <c r="AP301"/>
  <c r="AQ301"/>
  <c r="AR301"/>
  <c r="AS301"/>
  <c r="AT301"/>
  <c r="AU301"/>
  <c r="AV301"/>
  <c r="AW301"/>
  <c r="AX301"/>
  <c r="AY301"/>
  <c r="AZ301"/>
  <c r="BA301"/>
  <c r="BB301"/>
  <c r="BC301"/>
  <c r="BD301"/>
  <c r="BE301"/>
  <c r="BF301"/>
  <c r="BG301"/>
  <c r="BH301"/>
  <c r="BI301"/>
  <c r="BJ301"/>
  <c r="BK301"/>
  <c r="BL301"/>
  <c r="BM301"/>
  <c r="BN301"/>
  <c r="BO301"/>
  <c r="BP301"/>
  <c r="BQ301"/>
  <c r="BR301"/>
  <c r="BS301"/>
  <c r="BT301"/>
  <c r="BU301"/>
  <c r="BV301"/>
  <c r="BW301"/>
  <c r="BX301"/>
  <c r="BY301"/>
  <c r="BZ301"/>
  <c r="CA301"/>
  <c r="CB301"/>
  <c r="CC301"/>
  <c r="CD301"/>
  <c r="CE301"/>
  <c r="CF301"/>
  <c r="CG301"/>
  <c r="CH301"/>
  <c r="CI301"/>
  <c r="CJ301"/>
  <c r="CK301"/>
  <c r="CL301"/>
  <c r="CM301"/>
  <c r="CN301"/>
  <c r="CO301"/>
  <c r="CP301"/>
  <c r="CQ301"/>
  <c r="CR301"/>
  <c r="CS301"/>
  <c r="CT301"/>
  <c r="CU301"/>
  <c r="CV301"/>
  <c r="CW301"/>
  <c r="CX301"/>
  <c r="CY301"/>
  <c r="CZ301"/>
  <c r="DA301"/>
  <c r="DB301"/>
  <c r="DC301"/>
  <c r="DD301"/>
  <c r="DE301"/>
  <c r="DF301"/>
  <c r="DG301"/>
  <c r="DH301"/>
  <c r="DI301"/>
  <c r="DJ301"/>
  <c r="DK301"/>
  <c r="DL301"/>
  <c r="DM301"/>
  <c r="DN301"/>
  <c r="DO301"/>
  <c r="DP301"/>
  <c r="DQ301"/>
  <c r="DR301"/>
  <c r="DS301"/>
  <c r="DT301"/>
  <c r="DU301"/>
  <c r="DV301"/>
  <c r="DY301"/>
  <c r="DZ301"/>
  <c r="EA301"/>
  <c r="EB301"/>
  <c r="EC301"/>
  <c r="ED301"/>
  <c r="EE301"/>
  <c r="EF301"/>
  <c r="EG301"/>
  <c r="EH301"/>
  <c r="EI301"/>
  <c r="EJ301"/>
  <c r="EK301"/>
  <c r="EL301"/>
  <c r="EM301"/>
  <c r="EN301"/>
  <c r="EO301"/>
  <c r="EP301"/>
  <c r="EQ301"/>
  <c r="ER301"/>
  <c r="ES301"/>
  <c r="ET301"/>
  <c r="EU301"/>
  <c r="EX301"/>
  <c r="EY301"/>
  <c r="EZ301"/>
  <c r="FA301"/>
  <c r="FB301"/>
  <c r="FC301"/>
  <c r="FD301"/>
  <c r="FE301"/>
  <c r="FG301"/>
  <c r="FH301"/>
  <c r="FI301"/>
  <c r="FJ301"/>
  <c r="FK301"/>
  <c r="FL301"/>
  <c r="FN301"/>
  <c r="FO301"/>
  <c r="FP301"/>
  <c r="FQ301"/>
  <c r="FR301"/>
  <c r="FS301"/>
  <c r="F302"/>
  <c r="G302"/>
  <c r="H302"/>
  <c r="I302"/>
  <c r="J302"/>
  <c r="K302"/>
  <c r="L302"/>
  <c r="M302"/>
  <c r="N302"/>
  <c r="O302"/>
  <c r="P302"/>
  <c r="Q302"/>
  <c r="R302"/>
  <c r="S302"/>
  <c r="T302"/>
  <c r="U302"/>
  <c r="V302"/>
  <c r="W302"/>
  <c r="X302"/>
  <c r="Y302"/>
  <c r="Z302"/>
  <c r="AA302"/>
  <c r="AB302"/>
  <c r="AC302"/>
  <c r="AD302"/>
  <c r="AE302"/>
  <c r="AF302"/>
  <c r="AG302"/>
  <c r="AH302"/>
  <c r="AI302"/>
  <c r="AJ302"/>
  <c r="AK302"/>
  <c r="AL302"/>
  <c r="AM302"/>
  <c r="AN302"/>
  <c r="AO302"/>
  <c r="AP302"/>
  <c r="AQ302"/>
  <c r="AR302"/>
  <c r="AS302"/>
  <c r="AT302"/>
  <c r="AU302"/>
  <c r="AV302"/>
  <c r="AW302"/>
  <c r="AX302"/>
  <c r="AY302"/>
  <c r="AZ302"/>
  <c r="BA302"/>
  <c r="BB302"/>
  <c r="BC302"/>
  <c r="BD302"/>
  <c r="BE302"/>
  <c r="BF302"/>
  <c r="BG302"/>
  <c r="BH302"/>
  <c r="BI302"/>
  <c r="BJ302"/>
  <c r="BK302"/>
  <c r="BL302"/>
  <c r="BM302"/>
  <c r="BN302"/>
  <c r="BO302"/>
  <c r="BP302"/>
  <c r="BQ302"/>
  <c r="BR302"/>
  <c r="BS302"/>
  <c r="BT302"/>
  <c r="BU302"/>
  <c r="BV302"/>
  <c r="BW302"/>
  <c r="BX302"/>
  <c r="BY302"/>
  <c r="BZ302"/>
  <c r="CA302"/>
  <c r="CB302"/>
  <c r="CC302"/>
  <c r="CD302"/>
  <c r="CE302"/>
  <c r="CF302"/>
  <c r="CG302"/>
  <c r="CH302"/>
  <c r="CI302"/>
  <c r="CJ302"/>
  <c r="CK302"/>
  <c r="CL302"/>
  <c r="CM302"/>
  <c r="CN302"/>
  <c r="CO302"/>
  <c r="CP302"/>
  <c r="CQ302"/>
  <c r="CR302"/>
  <c r="CS302"/>
  <c r="CT302"/>
  <c r="CU302"/>
  <c r="CV302"/>
  <c r="CW302"/>
  <c r="CX302"/>
  <c r="CY302"/>
  <c r="CZ302"/>
  <c r="DA302"/>
  <c r="DB302"/>
  <c r="DC302"/>
  <c r="DD302"/>
  <c r="DE302"/>
  <c r="DF302"/>
  <c r="DG302"/>
  <c r="DH302"/>
  <c r="DI302"/>
  <c r="DJ302"/>
  <c r="DK302"/>
  <c r="DL302"/>
  <c r="DM302"/>
  <c r="DN302"/>
  <c r="DO302"/>
  <c r="DP302"/>
  <c r="DQ302"/>
  <c r="DR302"/>
  <c r="DS302"/>
  <c r="DT302"/>
  <c r="DU302"/>
  <c r="DV302"/>
  <c r="DY302"/>
  <c r="DZ302"/>
  <c r="EA302"/>
  <c r="EB302"/>
  <c r="EC302"/>
  <c r="ED302"/>
  <c r="EE302"/>
  <c r="EF302"/>
  <c r="EG302"/>
  <c r="EH302"/>
  <c r="EI302"/>
  <c r="EJ302"/>
  <c r="EK302"/>
  <c r="EL302"/>
  <c r="EM302"/>
  <c r="EN302"/>
  <c r="EO302"/>
  <c r="EP302"/>
  <c r="EQ302"/>
  <c r="ER302"/>
  <c r="ES302"/>
  <c r="ET302"/>
  <c r="EU302"/>
  <c r="EX302"/>
  <c r="EY302"/>
  <c r="EZ302"/>
  <c r="FA302"/>
  <c r="FB302"/>
  <c r="FC302"/>
  <c r="FD302"/>
  <c r="FE302"/>
  <c r="FG302"/>
  <c r="FH302"/>
  <c r="FI302"/>
  <c r="FJ302"/>
  <c r="FK302"/>
  <c r="FL302"/>
  <c r="FN302"/>
  <c r="FO302"/>
  <c r="FP302"/>
  <c r="FQ302"/>
  <c r="FR302"/>
  <c r="FS302"/>
  <c r="F303"/>
  <c r="G303"/>
  <c r="H303"/>
  <c r="I303"/>
  <c r="J303"/>
  <c r="K303"/>
  <c r="L303"/>
  <c r="M303"/>
  <c r="N303"/>
  <c r="O303"/>
  <c r="P303"/>
  <c r="Q303"/>
  <c r="R303"/>
  <c r="S303"/>
  <c r="T303"/>
  <c r="U303"/>
  <c r="V303"/>
  <c r="W303"/>
  <c r="X303"/>
  <c r="Y303"/>
  <c r="Z303"/>
  <c r="AA303"/>
  <c r="AB303"/>
  <c r="AC303"/>
  <c r="AD303"/>
  <c r="AE303"/>
  <c r="AF303"/>
  <c r="AG303"/>
  <c r="AH303"/>
  <c r="AI303"/>
  <c r="AJ303"/>
  <c r="AK303"/>
  <c r="AL303"/>
  <c r="AM303"/>
  <c r="AN303"/>
  <c r="AO303"/>
  <c r="AP303"/>
  <c r="AQ303"/>
  <c r="AR303"/>
  <c r="AS303"/>
  <c r="AT303"/>
  <c r="AU303"/>
  <c r="AV303"/>
  <c r="AW303"/>
  <c r="AX303"/>
  <c r="AY303"/>
  <c r="AZ303"/>
  <c r="BA303"/>
  <c r="BB303"/>
  <c r="BC303"/>
  <c r="BD303"/>
  <c r="BE303"/>
  <c r="BF303"/>
  <c r="BG303"/>
  <c r="BH303"/>
  <c r="BI303"/>
  <c r="BJ303"/>
  <c r="BK303"/>
  <c r="BL303"/>
  <c r="BM303"/>
  <c r="BN303"/>
  <c r="BO303"/>
  <c r="BP303"/>
  <c r="BQ303"/>
  <c r="BR303"/>
  <c r="BS303"/>
  <c r="BT303"/>
  <c r="BU303"/>
  <c r="BV303"/>
  <c r="BW303"/>
  <c r="BX303"/>
  <c r="BY303"/>
  <c r="BZ303"/>
  <c r="CA303"/>
  <c r="CB303"/>
  <c r="CC303"/>
  <c r="CD303"/>
  <c r="CE303"/>
  <c r="CF303"/>
  <c r="CG303"/>
  <c r="CH303"/>
  <c r="CI303"/>
  <c r="CJ303"/>
  <c r="CK303"/>
  <c r="CL303"/>
  <c r="CM303"/>
  <c r="CN303"/>
  <c r="CO303"/>
  <c r="CP303"/>
  <c r="CQ303"/>
  <c r="CR303"/>
  <c r="CS303"/>
  <c r="CT303"/>
  <c r="CU303"/>
  <c r="CV303"/>
  <c r="CW303"/>
  <c r="CX303"/>
  <c r="CY303"/>
  <c r="CZ303"/>
  <c r="DA303"/>
  <c r="DB303"/>
  <c r="DC303"/>
  <c r="DD303"/>
  <c r="DE303"/>
  <c r="DF303"/>
  <c r="DG303"/>
  <c r="DH303"/>
  <c r="DI303"/>
  <c r="DJ303"/>
  <c r="DK303"/>
  <c r="DL303"/>
  <c r="DM303"/>
  <c r="DN303"/>
  <c r="DO303"/>
  <c r="DP303"/>
  <c r="DQ303"/>
  <c r="DR303"/>
  <c r="DS303"/>
  <c r="DT303"/>
  <c r="DU303"/>
  <c r="DV303"/>
  <c r="DY303"/>
  <c r="DZ303"/>
  <c r="EA303"/>
  <c r="EB303"/>
  <c r="EC303"/>
  <c r="ED303"/>
  <c r="EE303"/>
  <c r="EF303"/>
  <c r="EG303"/>
  <c r="EH303"/>
  <c r="EI303"/>
  <c r="EJ303"/>
  <c r="EK303"/>
  <c r="EL303"/>
  <c r="EM303"/>
  <c r="EN303"/>
  <c r="EO303"/>
  <c r="EP303"/>
  <c r="EQ303"/>
  <c r="ER303"/>
  <c r="ES303"/>
  <c r="ET303"/>
  <c r="EU303"/>
  <c r="EX303"/>
  <c r="EY303"/>
  <c r="EZ303"/>
  <c r="FA303"/>
  <c r="FB303"/>
  <c r="FC303"/>
  <c r="FD303"/>
  <c r="FE303"/>
  <c r="FG303"/>
  <c r="FH303"/>
  <c r="FI303"/>
  <c r="FJ303"/>
  <c r="FK303"/>
  <c r="FL303"/>
  <c r="FN303"/>
  <c r="FO303"/>
  <c r="FP303"/>
  <c r="FQ303"/>
  <c r="FR303"/>
  <c r="FS303"/>
  <c r="F304"/>
  <c r="G304"/>
  <c r="H304"/>
  <c r="I304"/>
  <c r="J304"/>
  <c r="K304"/>
  <c r="L304"/>
  <c r="M304"/>
  <c r="N304"/>
  <c r="O304"/>
  <c r="P304"/>
  <c r="Q304"/>
  <c r="R304"/>
  <c r="S304"/>
  <c r="T304"/>
  <c r="U304"/>
  <c r="V304"/>
  <c r="W304"/>
  <c r="X304"/>
  <c r="Y304"/>
  <c r="Z304"/>
  <c r="AA304"/>
  <c r="AB304"/>
  <c r="AC304"/>
  <c r="AD304"/>
  <c r="AE304"/>
  <c r="AF304"/>
  <c r="AG304"/>
  <c r="AH304"/>
  <c r="AI304"/>
  <c r="AJ304"/>
  <c r="AK304"/>
  <c r="AL304"/>
  <c r="AM304"/>
  <c r="AN304"/>
  <c r="AO304"/>
  <c r="AP304"/>
  <c r="AQ304"/>
  <c r="AR304"/>
  <c r="AS304"/>
  <c r="AT304"/>
  <c r="AU304"/>
  <c r="AV304"/>
  <c r="AW304"/>
  <c r="AX304"/>
  <c r="AY304"/>
  <c r="AZ304"/>
  <c r="BA304"/>
  <c r="BB304"/>
  <c r="BC304"/>
  <c r="BD304"/>
  <c r="BE304"/>
  <c r="BF304"/>
  <c r="BG304"/>
  <c r="BH304"/>
  <c r="BI304"/>
  <c r="BJ304"/>
  <c r="BK304"/>
  <c r="BL304"/>
  <c r="BM304"/>
  <c r="BN304"/>
  <c r="BO304"/>
  <c r="BP304"/>
  <c r="BQ304"/>
  <c r="BR304"/>
  <c r="BS304"/>
  <c r="BT304"/>
  <c r="BU304"/>
  <c r="BV304"/>
  <c r="BW304"/>
  <c r="BX304"/>
  <c r="BY304"/>
  <c r="BZ304"/>
  <c r="CA304"/>
  <c r="CB304"/>
  <c r="CC304"/>
  <c r="CD304"/>
  <c r="CE304"/>
  <c r="CF304"/>
  <c r="CG304"/>
  <c r="CH304"/>
  <c r="CI304"/>
  <c r="CJ304"/>
  <c r="CK304"/>
  <c r="CL304"/>
  <c r="CM304"/>
  <c r="CN304"/>
  <c r="CO304"/>
  <c r="CP304"/>
  <c r="CQ304"/>
  <c r="CR304"/>
  <c r="CS304"/>
  <c r="CT304"/>
  <c r="CU304"/>
  <c r="CV304"/>
  <c r="CW304"/>
  <c r="CX304"/>
  <c r="CY304"/>
  <c r="CZ304"/>
  <c r="DA304"/>
  <c r="DB304"/>
  <c r="DC304"/>
  <c r="DD304"/>
  <c r="DE304"/>
  <c r="DF304"/>
  <c r="DG304"/>
  <c r="DH304"/>
  <c r="DI304"/>
  <c r="DJ304"/>
  <c r="DK304"/>
  <c r="DL304"/>
  <c r="DM304"/>
  <c r="DN304"/>
  <c r="DO304"/>
  <c r="DP304"/>
  <c r="DQ304"/>
  <c r="DR304"/>
  <c r="DS304"/>
  <c r="DT304"/>
  <c r="DU304"/>
  <c r="DV304"/>
  <c r="DY304"/>
  <c r="DZ304"/>
  <c r="EA304"/>
  <c r="EB304"/>
  <c r="EC304"/>
  <c r="ED304"/>
  <c r="EE304"/>
  <c r="EF304"/>
  <c r="EG304"/>
  <c r="EH304"/>
  <c r="EI304"/>
  <c r="EJ304"/>
  <c r="EK304"/>
  <c r="EL304"/>
  <c r="EM304"/>
  <c r="EN304"/>
  <c r="EO304"/>
  <c r="EP304"/>
  <c r="EQ304"/>
  <c r="ER304"/>
  <c r="ES304"/>
  <c r="ET304"/>
  <c r="EU304"/>
  <c r="EX304"/>
  <c r="EY304"/>
  <c r="EZ304"/>
  <c r="FA304"/>
  <c r="FB304"/>
  <c r="FC304"/>
  <c r="FD304"/>
  <c r="FE304"/>
  <c r="FG304"/>
  <c r="FH304"/>
  <c r="FI304"/>
  <c r="FJ304"/>
  <c r="FK304"/>
  <c r="FL304"/>
  <c r="FN304"/>
  <c r="FO304"/>
  <c r="FP304"/>
  <c r="FQ304"/>
  <c r="FR304"/>
  <c r="FS304"/>
  <c r="F305"/>
  <c r="G305"/>
  <c r="H305"/>
  <c r="I305"/>
  <c r="J305"/>
  <c r="K305"/>
  <c r="L305"/>
  <c r="M305"/>
  <c r="N305"/>
  <c r="O305"/>
  <c r="P305"/>
  <c r="Q305"/>
  <c r="R305"/>
  <c r="S305"/>
  <c r="T305"/>
  <c r="U305"/>
  <c r="V305"/>
  <c r="W305"/>
  <c r="X305"/>
  <c r="Y305"/>
  <c r="Z305"/>
  <c r="AA305"/>
  <c r="AB305"/>
  <c r="AC305"/>
  <c r="AD305"/>
  <c r="AE305"/>
  <c r="AF305"/>
  <c r="AG305"/>
  <c r="AH305"/>
  <c r="AI305"/>
  <c r="AJ305"/>
  <c r="AK305"/>
  <c r="AL305"/>
  <c r="AM305"/>
  <c r="AN305"/>
  <c r="AO305"/>
  <c r="AP305"/>
  <c r="AQ305"/>
  <c r="AR305"/>
  <c r="AS305"/>
  <c r="AT305"/>
  <c r="AU305"/>
  <c r="AV305"/>
  <c r="AW305"/>
  <c r="AX305"/>
  <c r="AY305"/>
  <c r="AZ305"/>
  <c r="BA305"/>
  <c r="BB305"/>
  <c r="BC305"/>
  <c r="BD305"/>
  <c r="BE305"/>
  <c r="BF305"/>
  <c r="BG305"/>
  <c r="BH305"/>
  <c r="BI305"/>
  <c r="BJ305"/>
  <c r="BK305"/>
  <c r="BL305"/>
  <c r="BM305"/>
  <c r="BN305"/>
  <c r="BO305"/>
  <c r="BP305"/>
  <c r="BQ305"/>
  <c r="BR305"/>
  <c r="BS305"/>
  <c r="BT305"/>
  <c r="BU305"/>
  <c r="BV305"/>
  <c r="BW305"/>
  <c r="BX305"/>
  <c r="BY305"/>
  <c r="BZ305"/>
  <c r="CA305"/>
  <c r="CB305"/>
  <c r="CC305"/>
  <c r="CD305"/>
  <c r="CE305"/>
  <c r="CF305"/>
  <c r="CG305"/>
  <c r="CH305"/>
  <c r="CI305"/>
  <c r="CJ305"/>
  <c r="CK305"/>
  <c r="CL305"/>
  <c r="CM305"/>
  <c r="CN305"/>
  <c r="CO305"/>
  <c r="CP305"/>
  <c r="CQ305"/>
  <c r="CR305"/>
  <c r="CS305"/>
  <c r="CT305"/>
  <c r="CU305"/>
  <c r="CV305"/>
  <c r="CW305"/>
  <c r="CX305"/>
  <c r="CY305"/>
  <c r="CZ305"/>
  <c r="DA305"/>
  <c r="DB305"/>
  <c r="DC305"/>
  <c r="DD305"/>
  <c r="DE305"/>
  <c r="DF305"/>
  <c r="DG305"/>
  <c r="DH305"/>
  <c r="DI305"/>
  <c r="DJ305"/>
  <c r="DK305"/>
  <c r="DL305"/>
  <c r="DM305"/>
  <c r="DN305"/>
  <c r="DO305"/>
  <c r="DP305"/>
  <c r="DQ305"/>
  <c r="DR305"/>
  <c r="DS305"/>
  <c r="DT305"/>
  <c r="DU305"/>
  <c r="DV305"/>
  <c r="DY305"/>
  <c r="DZ305"/>
  <c r="EA305"/>
  <c r="EB305"/>
  <c r="EC305"/>
  <c r="ED305"/>
  <c r="EE305"/>
  <c r="EF305"/>
  <c r="EG305"/>
  <c r="EH305"/>
  <c r="EI305"/>
  <c r="EJ305"/>
  <c r="EK305"/>
  <c r="EL305"/>
  <c r="EM305"/>
  <c r="EN305"/>
  <c r="EO305"/>
  <c r="EP305"/>
  <c r="EQ305"/>
  <c r="ER305"/>
  <c r="ES305"/>
  <c r="ET305"/>
  <c r="EU305"/>
  <c r="EX305"/>
  <c r="EY305"/>
  <c r="EZ305"/>
  <c r="FA305"/>
  <c r="FB305"/>
  <c r="FC305"/>
  <c r="FD305"/>
  <c r="FE305"/>
  <c r="FG305"/>
  <c r="FH305"/>
  <c r="FI305"/>
  <c r="FJ305"/>
  <c r="FK305"/>
  <c r="FL305"/>
  <c r="FN305"/>
  <c r="FO305"/>
  <c r="FP305"/>
  <c r="FQ305"/>
  <c r="FR305"/>
  <c r="FS305"/>
  <c r="F306"/>
  <c r="G306"/>
  <c r="H306"/>
  <c r="I306"/>
  <c r="J306"/>
  <c r="K306"/>
  <c r="L306"/>
  <c r="M306"/>
  <c r="N306"/>
  <c r="O306"/>
  <c r="P306"/>
  <c r="Q306"/>
  <c r="R306"/>
  <c r="S306"/>
  <c r="T306"/>
  <c r="U306"/>
  <c r="V306"/>
  <c r="W306"/>
  <c r="X306"/>
  <c r="Y306"/>
  <c r="Z306"/>
  <c r="AA306"/>
  <c r="AB306"/>
  <c r="AC306"/>
  <c r="AD306"/>
  <c r="AE306"/>
  <c r="AF306"/>
  <c r="AG306"/>
  <c r="AH306"/>
  <c r="AI306"/>
  <c r="AJ306"/>
  <c r="AK306"/>
  <c r="AL306"/>
  <c r="AM306"/>
  <c r="AN306"/>
  <c r="AO306"/>
  <c r="AP306"/>
  <c r="AQ306"/>
  <c r="AR306"/>
  <c r="AS306"/>
  <c r="AT306"/>
  <c r="AU306"/>
  <c r="AV306"/>
  <c r="AW306"/>
  <c r="AX306"/>
  <c r="AY306"/>
  <c r="AZ306"/>
  <c r="BA306"/>
  <c r="BB306"/>
  <c r="BC306"/>
  <c r="BD306"/>
  <c r="BE306"/>
  <c r="BF306"/>
  <c r="BG306"/>
  <c r="BH306"/>
  <c r="BI306"/>
  <c r="BJ306"/>
  <c r="BK306"/>
  <c r="BL306"/>
  <c r="BM306"/>
  <c r="BN306"/>
  <c r="BO306"/>
  <c r="BP306"/>
  <c r="BQ306"/>
  <c r="BR306"/>
  <c r="BS306"/>
  <c r="BT306"/>
  <c r="BU306"/>
  <c r="BV306"/>
  <c r="BW306"/>
  <c r="BX306"/>
  <c r="BY306"/>
  <c r="BZ306"/>
  <c r="CA306"/>
  <c r="CB306"/>
  <c r="CC306"/>
  <c r="CD306"/>
  <c r="CE306"/>
  <c r="CF306"/>
  <c r="CG306"/>
  <c r="CH306"/>
  <c r="CI306"/>
  <c r="CJ306"/>
  <c r="CK306"/>
  <c r="CL306"/>
  <c r="CM306"/>
  <c r="CN306"/>
  <c r="CO306"/>
  <c r="CP306"/>
  <c r="CQ306"/>
  <c r="CR306"/>
  <c r="CS306"/>
  <c r="CT306"/>
  <c r="CU306"/>
  <c r="CV306"/>
  <c r="CW306"/>
  <c r="CX306"/>
  <c r="CY306"/>
  <c r="CZ306"/>
  <c r="DA306"/>
  <c r="DB306"/>
  <c r="DC306"/>
  <c r="DD306"/>
  <c r="DE306"/>
  <c r="DF306"/>
  <c r="DG306"/>
  <c r="DH306"/>
  <c r="DI306"/>
  <c r="DJ306"/>
  <c r="DK306"/>
  <c r="DL306"/>
  <c r="DM306"/>
  <c r="DN306"/>
  <c r="DO306"/>
  <c r="DP306"/>
  <c r="DQ306"/>
  <c r="DR306"/>
  <c r="DS306"/>
  <c r="DT306"/>
  <c r="DU306"/>
  <c r="DV306"/>
  <c r="DY306"/>
  <c r="DZ306"/>
  <c r="EA306"/>
  <c r="EB306"/>
  <c r="EC306"/>
  <c r="ED306"/>
  <c r="EE306"/>
  <c r="EF306"/>
  <c r="EG306"/>
  <c r="EH306"/>
  <c r="EI306"/>
  <c r="EJ306"/>
  <c r="EK306"/>
  <c r="EL306"/>
  <c r="EM306"/>
  <c r="EN306"/>
  <c r="EO306"/>
  <c r="EP306"/>
  <c r="EQ306"/>
  <c r="ER306"/>
  <c r="ES306"/>
  <c r="ET306"/>
  <c r="EU306"/>
  <c r="EX306"/>
  <c r="EY306"/>
  <c r="EZ306"/>
  <c r="FA306"/>
  <c r="FB306"/>
  <c r="FC306"/>
  <c r="FD306"/>
  <c r="FE306"/>
  <c r="FG306"/>
  <c r="FH306"/>
  <c r="FI306"/>
  <c r="FJ306"/>
  <c r="FK306"/>
  <c r="FL306"/>
  <c r="FN306"/>
  <c r="FO306"/>
  <c r="FP306"/>
  <c r="FQ306"/>
  <c r="FR306"/>
  <c r="FS306"/>
  <c r="F307"/>
  <c r="G307"/>
  <c r="H307"/>
  <c r="I307"/>
  <c r="J307"/>
  <c r="K307"/>
  <c r="L307"/>
  <c r="M307"/>
  <c r="N307"/>
  <c r="O307"/>
  <c r="P307"/>
  <c r="Q307"/>
  <c r="R307"/>
  <c r="S307"/>
  <c r="T307"/>
  <c r="U307"/>
  <c r="V307"/>
  <c r="W307"/>
  <c r="X307"/>
  <c r="Y307"/>
  <c r="Z307"/>
  <c r="AA307"/>
  <c r="AB307"/>
  <c r="AC307"/>
  <c r="AD307"/>
  <c r="AE307"/>
  <c r="AF307"/>
  <c r="AG307"/>
  <c r="AH307"/>
  <c r="AI307"/>
  <c r="AJ307"/>
  <c r="AK307"/>
  <c r="AL307"/>
  <c r="AM307"/>
  <c r="AN307"/>
  <c r="AO307"/>
  <c r="AP307"/>
  <c r="AQ307"/>
  <c r="AR307"/>
  <c r="AS307"/>
  <c r="AT307"/>
  <c r="AU307"/>
  <c r="AV307"/>
  <c r="AW307"/>
  <c r="AX307"/>
  <c r="AY307"/>
  <c r="AZ307"/>
  <c r="BA307"/>
  <c r="BB307"/>
  <c r="BC307"/>
  <c r="BD307"/>
  <c r="BE307"/>
  <c r="BF307"/>
  <c r="BG307"/>
  <c r="BH307"/>
  <c r="BI307"/>
  <c r="BJ307"/>
  <c r="BK307"/>
  <c r="BL307"/>
  <c r="BM307"/>
  <c r="BN307"/>
  <c r="BO307"/>
  <c r="BP307"/>
  <c r="BQ307"/>
  <c r="BR307"/>
  <c r="BS307"/>
  <c r="BT307"/>
  <c r="BU307"/>
  <c r="BV307"/>
  <c r="BW307"/>
  <c r="BX307"/>
  <c r="BY307"/>
  <c r="BZ307"/>
  <c r="CA307"/>
  <c r="CB307"/>
  <c r="CC307"/>
  <c r="CD307"/>
  <c r="CE307"/>
  <c r="CF307"/>
  <c r="CG307"/>
  <c r="CH307"/>
  <c r="CI307"/>
  <c r="CJ307"/>
  <c r="CK307"/>
  <c r="CL307"/>
  <c r="CM307"/>
  <c r="CN307"/>
  <c r="CO307"/>
  <c r="CP307"/>
  <c r="CQ307"/>
  <c r="CR307"/>
  <c r="CS307"/>
  <c r="CT307"/>
  <c r="CU307"/>
  <c r="CV307"/>
  <c r="CW307"/>
  <c r="CX307"/>
  <c r="CY307"/>
  <c r="CZ307"/>
  <c r="DA307"/>
  <c r="DB307"/>
  <c r="DC307"/>
  <c r="DD307"/>
  <c r="DE307"/>
  <c r="DF307"/>
  <c r="DG307"/>
  <c r="DH307"/>
  <c r="DI307"/>
  <c r="DJ307"/>
  <c r="DK307"/>
  <c r="DL307"/>
  <c r="DM307"/>
  <c r="DN307"/>
  <c r="DO307"/>
  <c r="DP307"/>
  <c r="DQ307"/>
  <c r="DR307"/>
  <c r="DS307"/>
  <c r="DT307"/>
  <c r="DU307"/>
  <c r="DV307"/>
  <c r="DY307"/>
  <c r="DZ307"/>
  <c r="EA307"/>
  <c r="EB307"/>
  <c r="EC307"/>
  <c r="ED307"/>
  <c r="EE307"/>
  <c r="EF307"/>
  <c r="EG307"/>
  <c r="EH307"/>
  <c r="EI307"/>
  <c r="EJ307"/>
  <c r="EK307"/>
  <c r="EL307"/>
  <c r="EM307"/>
  <c r="EN307"/>
  <c r="EO307"/>
  <c r="EP307"/>
  <c r="EQ307"/>
  <c r="ER307"/>
  <c r="ES307"/>
  <c r="ET307"/>
  <c r="EU307"/>
  <c r="EX307"/>
  <c r="EY307"/>
  <c r="EZ307"/>
  <c r="FA307"/>
  <c r="FB307"/>
  <c r="FC307"/>
  <c r="FD307"/>
  <c r="FE307"/>
  <c r="FG307"/>
  <c r="FH307"/>
  <c r="FI307"/>
  <c r="FJ307"/>
  <c r="FK307"/>
  <c r="FL307"/>
  <c r="FN307"/>
  <c r="FO307"/>
  <c r="FP307"/>
  <c r="FQ307"/>
  <c r="FR307"/>
  <c r="FS307"/>
  <c r="F308"/>
  <c r="G308"/>
  <c r="H308"/>
  <c r="I308"/>
  <c r="J308"/>
  <c r="K308"/>
  <c r="L308"/>
  <c r="M308"/>
  <c r="N308"/>
  <c r="O308"/>
  <c r="P308"/>
  <c r="Q308"/>
  <c r="R308"/>
  <c r="S308"/>
  <c r="T308"/>
  <c r="U308"/>
  <c r="V308"/>
  <c r="W308"/>
  <c r="X308"/>
  <c r="Y308"/>
  <c r="Z308"/>
  <c r="AA308"/>
  <c r="AB308"/>
  <c r="AC308"/>
  <c r="AD308"/>
  <c r="AE308"/>
  <c r="AF308"/>
  <c r="AG308"/>
  <c r="AH308"/>
  <c r="AI308"/>
  <c r="AJ308"/>
  <c r="AK308"/>
  <c r="AL308"/>
  <c r="AM308"/>
  <c r="AN308"/>
  <c r="AO308"/>
  <c r="AP308"/>
  <c r="AQ308"/>
  <c r="AR308"/>
  <c r="AS308"/>
  <c r="AT308"/>
  <c r="AU308"/>
  <c r="AV308"/>
  <c r="AW308"/>
  <c r="AX308"/>
  <c r="AY308"/>
  <c r="AZ308"/>
  <c r="BA308"/>
  <c r="BB308"/>
  <c r="BC308"/>
  <c r="BD308"/>
  <c r="BE308"/>
  <c r="BF308"/>
  <c r="BG308"/>
  <c r="BH308"/>
  <c r="BI308"/>
  <c r="BJ308"/>
  <c r="BK308"/>
  <c r="BL308"/>
  <c r="BM308"/>
  <c r="BN308"/>
  <c r="BO308"/>
  <c r="BP308"/>
  <c r="BQ308"/>
  <c r="BR308"/>
  <c r="BS308"/>
  <c r="BT308"/>
  <c r="BU308"/>
  <c r="BV308"/>
  <c r="BW308"/>
  <c r="BX308"/>
  <c r="BY308"/>
  <c r="BZ308"/>
  <c r="CA308"/>
  <c r="CB308"/>
  <c r="CC308"/>
  <c r="CD308"/>
  <c r="CE308"/>
  <c r="CF308"/>
  <c r="CG308"/>
  <c r="CH308"/>
  <c r="CI308"/>
  <c r="CJ308"/>
  <c r="CK308"/>
  <c r="CL308"/>
  <c r="CM308"/>
  <c r="CN308"/>
  <c r="CO308"/>
  <c r="CP308"/>
  <c r="CQ308"/>
  <c r="CR308"/>
  <c r="CS308"/>
  <c r="CT308"/>
  <c r="CU308"/>
  <c r="CV308"/>
  <c r="CW308"/>
  <c r="CX308"/>
  <c r="CY308"/>
  <c r="CZ308"/>
  <c r="DA308"/>
  <c r="DB308"/>
  <c r="DC308"/>
  <c r="DD308"/>
  <c r="DE308"/>
  <c r="DF308"/>
  <c r="DG308"/>
  <c r="DH308"/>
  <c r="DI308"/>
  <c r="DJ308"/>
  <c r="DK308"/>
  <c r="DL308"/>
  <c r="DM308"/>
  <c r="DN308"/>
  <c r="DO308"/>
  <c r="DP308"/>
  <c r="DQ308"/>
  <c r="DR308"/>
  <c r="DS308"/>
  <c r="DT308"/>
  <c r="DU308"/>
  <c r="DV308"/>
  <c r="DY308"/>
  <c r="DZ308"/>
  <c r="EA308"/>
  <c r="EB308"/>
  <c r="EC308"/>
  <c r="ED308"/>
  <c r="EE308"/>
  <c r="EF308"/>
  <c r="EG308"/>
  <c r="EH308"/>
  <c r="EI308"/>
  <c r="EJ308"/>
  <c r="EK308"/>
  <c r="EL308"/>
  <c r="EM308"/>
  <c r="EN308"/>
  <c r="EO308"/>
  <c r="EP308"/>
  <c r="EQ308"/>
  <c r="ER308"/>
  <c r="ES308"/>
  <c r="ET308"/>
  <c r="EU308"/>
  <c r="EX308"/>
  <c r="EY308"/>
  <c r="EZ308"/>
  <c r="FA308"/>
  <c r="FB308"/>
  <c r="FC308"/>
  <c r="FD308"/>
  <c r="FE308"/>
  <c r="FG308"/>
  <c r="FH308"/>
  <c r="FI308"/>
  <c r="FJ308"/>
  <c r="FK308"/>
  <c r="FL308"/>
  <c r="FN308"/>
  <c r="FO308"/>
  <c r="FP308"/>
  <c r="FQ308"/>
  <c r="FR308"/>
  <c r="FS308"/>
  <c r="G209"/>
  <c r="H209"/>
  <c r="I209"/>
  <c r="J209"/>
  <c r="K209"/>
  <c r="L209"/>
  <c r="M209"/>
  <c r="N209"/>
  <c r="O209"/>
  <c r="P209"/>
  <c r="Q209"/>
  <c r="R209"/>
  <c r="S209"/>
  <c r="T209"/>
  <c r="U209"/>
  <c r="V209"/>
  <c r="W209"/>
  <c r="X209"/>
  <c r="Y209"/>
  <c r="Z209"/>
  <c r="AA209"/>
  <c r="AB209"/>
  <c r="AC209"/>
  <c r="AD209"/>
  <c r="AE209"/>
  <c r="AF209"/>
  <c r="AG209"/>
  <c r="AH209"/>
  <c r="AI209"/>
  <c r="AJ209"/>
  <c r="AK209"/>
  <c r="AL209"/>
  <c r="AM209"/>
  <c r="AN209"/>
  <c r="AO209"/>
  <c r="AP209"/>
  <c r="AQ209"/>
  <c r="AR209"/>
  <c r="AS209"/>
  <c r="AT209"/>
  <c r="AU209"/>
  <c r="AV209"/>
  <c r="AW209"/>
  <c r="AX209"/>
  <c r="AY209"/>
  <c r="AZ209"/>
  <c r="BA209"/>
  <c r="BB209"/>
  <c r="BC209"/>
  <c r="BD209"/>
  <c r="BE209"/>
  <c r="BF209"/>
  <c r="BG209"/>
  <c r="BH209"/>
  <c r="BI209"/>
  <c r="BJ209"/>
  <c r="BK209"/>
  <c r="BL209"/>
  <c r="BM209"/>
  <c r="BN209"/>
  <c r="BO209"/>
  <c r="BP209"/>
  <c r="BQ209"/>
  <c r="BR209"/>
  <c r="BS209"/>
  <c r="BT209"/>
  <c r="BU209"/>
  <c r="BV209"/>
  <c r="BW209"/>
  <c r="BX209"/>
  <c r="BY209"/>
  <c r="BZ209"/>
  <c r="CA209"/>
  <c r="CB209"/>
  <c r="CC209"/>
  <c r="CD209"/>
  <c r="CE209"/>
  <c r="CF209"/>
  <c r="CG209"/>
  <c r="CH209"/>
  <c r="CI209"/>
  <c r="CJ209"/>
  <c r="CK209"/>
  <c r="CL209"/>
  <c r="CM209"/>
  <c r="CN209"/>
  <c r="CO209"/>
  <c r="CP209"/>
  <c r="CQ209"/>
  <c r="CR209"/>
  <c r="CS209"/>
  <c r="CT209"/>
  <c r="CU209"/>
  <c r="CV209"/>
  <c r="CW209"/>
  <c r="CX209"/>
  <c r="CY209"/>
  <c r="CZ209"/>
  <c r="DA209"/>
  <c r="DB209"/>
  <c r="DC209"/>
  <c r="DD209"/>
  <c r="DE209"/>
  <c r="DF209"/>
  <c r="DG209"/>
  <c r="DH209"/>
  <c r="DI209"/>
  <c r="DJ209"/>
  <c r="DK209"/>
  <c r="DL209"/>
  <c r="DM209"/>
  <c r="DN209"/>
  <c r="DO209"/>
  <c r="DP209"/>
  <c r="DQ209"/>
  <c r="DR209"/>
  <c r="DS209"/>
  <c r="DT209"/>
  <c r="DU209"/>
  <c r="DV209"/>
  <c r="DY209"/>
  <c r="DZ209"/>
  <c r="EA209"/>
  <c r="EB209"/>
  <c r="EC209"/>
  <c r="ED209"/>
  <c r="EE209"/>
  <c r="EF209"/>
  <c r="EG209"/>
  <c r="EH209"/>
  <c r="EI209"/>
  <c r="EJ209"/>
  <c r="EK209"/>
  <c r="EL209"/>
  <c r="EM209"/>
  <c r="EN209"/>
  <c r="EO209"/>
  <c r="EP209"/>
  <c r="EQ209"/>
  <c r="ER209"/>
  <c r="ES209"/>
  <c r="ET209"/>
  <c r="EU209"/>
  <c r="EX209"/>
  <c r="EY209"/>
  <c r="EZ209"/>
  <c r="FA209"/>
  <c r="FB209"/>
  <c r="FC209"/>
  <c r="FD209"/>
  <c r="FE209"/>
  <c r="FG209"/>
  <c r="FH209"/>
  <c r="FI209"/>
  <c r="FJ209"/>
  <c r="FK209"/>
  <c r="FL209"/>
  <c r="FN209"/>
  <c r="FO209"/>
  <c r="FP209"/>
  <c r="FQ209"/>
  <c r="FR209"/>
  <c r="FS209"/>
  <c r="F209"/>
  <c r="B209"/>
  <c r="B110"/>
  <c r="B111"/>
  <c r="B112"/>
  <c r="B113"/>
  <c r="B114"/>
  <c r="B115"/>
  <c r="B116"/>
  <c r="B117"/>
  <c r="B118"/>
  <c r="B119"/>
  <c r="B120"/>
  <c r="B121"/>
  <c r="B122"/>
  <c r="B123"/>
  <c r="B124"/>
  <c r="B125"/>
  <c r="B126"/>
  <c r="B127"/>
  <c r="B128"/>
  <c r="B129"/>
  <c r="B130"/>
  <c r="B131"/>
  <c r="B132"/>
  <c r="B133"/>
  <c r="B134"/>
  <c r="B135"/>
  <c r="B136"/>
  <c r="B137"/>
  <c r="B138"/>
  <c r="B139"/>
  <c r="B140"/>
  <c r="B141"/>
  <c r="B142"/>
  <c r="B143"/>
  <c r="B144"/>
  <c r="B145"/>
  <c r="B146"/>
  <c r="B147"/>
  <c r="B148"/>
  <c r="B149"/>
  <c r="B150"/>
  <c r="B151"/>
  <c r="B152"/>
  <c r="B153"/>
  <c r="B154"/>
  <c r="B155"/>
  <c r="B156"/>
  <c r="B157"/>
  <c r="B158"/>
  <c r="B159"/>
  <c r="B160"/>
  <c r="B161"/>
  <c r="B162"/>
  <c r="B163"/>
  <c r="B164"/>
  <c r="B165"/>
  <c r="B166"/>
  <c r="B167"/>
  <c r="B168"/>
  <c r="B169"/>
  <c r="B170"/>
  <c r="B171"/>
  <c r="B172"/>
  <c r="B173"/>
  <c r="B174"/>
  <c r="B175"/>
  <c r="B176"/>
  <c r="B177"/>
  <c r="B178"/>
  <c r="B179"/>
  <c r="B180"/>
  <c r="B181"/>
  <c r="B182"/>
  <c r="B183"/>
  <c r="B184"/>
  <c r="B185"/>
  <c r="B186"/>
  <c r="B187"/>
  <c r="B188"/>
  <c r="B189"/>
  <c r="B190"/>
  <c r="B191"/>
  <c r="B192"/>
  <c r="B193"/>
  <c r="B194"/>
  <c r="B195"/>
  <c r="B196"/>
  <c r="B197"/>
  <c r="B198"/>
  <c r="B199"/>
  <c r="B200"/>
  <c r="B201"/>
  <c r="B202"/>
  <c r="B203"/>
  <c r="B204"/>
  <c r="B205"/>
  <c r="B206"/>
  <c r="B207"/>
  <c r="B208"/>
  <c r="F110"/>
  <c r="G110"/>
  <c r="H110"/>
  <c r="I110"/>
  <c r="J110"/>
  <c r="K110"/>
  <c r="L110"/>
  <c r="M110"/>
  <c r="N110"/>
  <c r="O110"/>
  <c r="P110"/>
  <c r="Q110"/>
  <c r="R110"/>
  <c r="S110"/>
  <c r="T110"/>
  <c r="U110"/>
  <c r="V110"/>
  <c r="W110"/>
  <c r="X110"/>
  <c r="Y110"/>
  <c r="Z110"/>
  <c r="AA110"/>
  <c r="AB110"/>
  <c r="AC110"/>
  <c r="AD110"/>
  <c r="AE110"/>
  <c r="AF110"/>
  <c r="AG110"/>
  <c r="AH110"/>
  <c r="AI110"/>
  <c r="AJ110"/>
  <c r="AK110"/>
  <c r="AL110"/>
  <c r="AM110"/>
  <c r="AN110"/>
  <c r="AO110"/>
  <c r="AP110"/>
  <c r="AQ110"/>
  <c r="AR110"/>
  <c r="AS110"/>
  <c r="AT110"/>
  <c r="AU110"/>
  <c r="AV110"/>
  <c r="AW110"/>
  <c r="AX110"/>
  <c r="AY110"/>
  <c r="AZ110"/>
  <c r="BA110"/>
  <c r="BB110"/>
  <c r="BC110"/>
  <c r="BD110"/>
  <c r="BE110"/>
  <c r="BF110"/>
  <c r="BG110"/>
  <c r="BH110"/>
  <c r="BI110"/>
  <c r="BJ110"/>
  <c r="BK110"/>
  <c r="BL110"/>
  <c r="BM110"/>
  <c r="BN110"/>
  <c r="BO110"/>
  <c r="BP110"/>
  <c r="BQ110"/>
  <c r="BR110"/>
  <c r="BS110"/>
  <c r="BT110"/>
  <c r="BU110"/>
  <c r="BV110"/>
  <c r="BW110"/>
  <c r="BX110"/>
  <c r="BY110"/>
  <c r="BZ110"/>
  <c r="CA110"/>
  <c r="CB110"/>
  <c r="CC110"/>
  <c r="CD110"/>
  <c r="CE110"/>
  <c r="CF110"/>
  <c r="CG110"/>
  <c r="CH110"/>
  <c r="CI110"/>
  <c r="CJ110"/>
  <c r="CK110"/>
  <c r="CL110"/>
  <c r="CM110"/>
  <c r="CN110"/>
  <c r="CO110"/>
  <c r="CP110"/>
  <c r="CQ110"/>
  <c r="CR110"/>
  <c r="CS110"/>
  <c r="CT110"/>
  <c r="CU110"/>
  <c r="CV110"/>
  <c r="CW110"/>
  <c r="CZ110"/>
  <c r="DA110"/>
  <c r="DB110"/>
  <c r="DC110"/>
  <c r="DD110"/>
  <c r="DE110"/>
  <c r="DF110"/>
  <c r="DG110"/>
  <c r="DH110"/>
  <c r="DI110"/>
  <c r="DJ110"/>
  <c r="DK110"/>
  <c r="DL110"/>
  <c r="DM110"/>
  <c r="DN110"/>
  <c r="DO110"/>
  <c r="DP110"/>
  <c r="DQ110"/>
  <c r="DR110"/>
  <c r="DS110"/>
  <c r="DT110"/>
  <c r="DU110"/>
  <c r="DV110"/>
  <c r="DY110"/>
  <c r="DZ110"/>
  <c r="EA110"/>
  <c r="EB110"/>
  <c r="EC110"/>
  <c r="ED110"/>
  <c r="EE110"/>
  <c r="EF110"/>
  <c r="EG110"/>
  <c r="EH110"/>
  <c r="EI110"/>
  <c r="EJ110"/>
  <c r="EK110"/>
  <c r="EL110"/>
  <c r="EM110"/>
  <c r="EN110"/>
  <c r="EO110"/>
  <c r="EP110"/>
  <c r="EQ110"/>
  <c r="ER110"/>
  <c r="ES110"/>
  <c r="ET110"/>
  <c r="EU110"/>
  <c r="EX110"/>
  <c r="EY110"/>
  <c r="EZ110"/>
  <c r="FA110"/>
  <c r="FB110"/>
  <c r="FC110"/>
  <c r="FD110"/>
  <c r="FE110"/>
  <c r="FG110"/>
  <c r="FH110"/>
  <c r="FI110"/>
  <c r="FJ110"/>
  <c r="FK110"/>
  <c r="FL110"/>
  <c r="FN110"/>
  <c r="FO110"/>
  <c r="FP110"/>
  <c r="FQ110"/>
  <c r="FR110"/>
  <c r="FS110"/>
  <c r="F111"/>
  <c r="G111"/>
  <c r="H111"/>
  <c r="I111"/>
  <c r="J111"/>
  <c r="K111"/>
  <c r="L111"/>
  <c r="M111"/>
  <c r="N111"/>
  <c r="O111"/>
  <c r="P111"/>
  <c r="Q111"/>
  <c r="R111"/>
  <c r="S111"/>
  <c r="T111"/>
  <c r="U111"/>
  <c r="V111"/>
  <c r="W111"/>
  <c r="X111"/>
  <c r="Y111"/>
  <c r="Z111"/>
  <c r="AA111"/>
  <c r="AB111"/>
  <c r="AC111"/>
  <c r="AD111"/>
  <c r="AE111"/>
  <c r="AF111"/>
  <c r="AG111"/>
  <c r="AH111"/>
  <c r="AI111"/>
  <c r="AJ111"/>
  <c r="AK111"/>
  <c r="AL111"/>
  <c r="AM111"/>
  <c r="AN111"/>
  <c r="AO111"/>
  <c r="AP111"/>
  <c r="AQ111"/>
  <c r="AR111"/>
  <c r="AS111"/>
  <c r="AT111"/>
  <c r="AU111"/>
  <c r="AV111"/>
  <c r="AW111"/>
  <c r="AX111"/>
  <c r="AY111"/>
  <c r="AZ111"/>
  <c r="BA111"/>
  <c r="BB111"/>
  <c r="BC111"/>
  <c r="BD111"/>
  <c r="BE111"/>
  <c r="BF111"/>
  <c r="BG111"/>
  <c r="BH111"/>
  <c r="BI111"/>
  <c r="BJ111"/>
  <c r="BK111"/>
  <c r="BL111"/>
  <c r="BM111"/>
  <c r="BN111"/>
  <c r="BO111"/>
  <c r="BP111"/>
  <c r="BQ111"/>
  <c r="BR111"/>
  <c r="BS111"/>
  <c r="BT111"/>
  <c r="BU111"/>
  <c r="BV111"/>
  <c r="BW111"/>
  <c r="BX111"/>
  <c r="BY111"/>
  <c r="BZ111"/>
  <c r="CA111"/>
  <c r="CB111"/>
  <c r="CC111"/>
  <c r="CD111"/>
  <c r="CE111"/>
  <c r="CF111"/>
  <c r="CG111"/>
  <c r="CH111"/>
  <c r="CI111"/>
  <c r="CJ111"/>
  <c r="CK111"/>
  <c r="CL111"/>
  <c r="CM111"/>
  <c r="CN111"/>
  <c r="CO111"/>
  <c r="CP111"/>
  <c r="CQ111"/>
  <c r="CR111"/>
  <c r="CS111"/>
  <c r="CT111"/>
  <c r="CU111"/>
  <c r="CV111"/>
  <c r="CW111"/>
  <c r="CZ111"/>
  <c r="DA111"/>
  <c r="DB111"/>
  <c r="DC111"/>
  <c r="DD111"/>
  <c r="DE111"/>
  <c r="DF111"/>
  <c r="DG111"/>
  <c r="DH111"/>
  <c r="DI111"/>
  <c r="DJ111"/>
  <c r="DK111"/>
  <c r="DL111"/>
  <c r="DM111"/>
  <c r="DN111"/>
  <c r="DO111"/>
  <c r="DP111"/>
  <c r="DQ111"/>
  <c r="DR111"/>
  <c r="DS111"/>
  <c r="DT111"/>
  <c r="DU111"/>
  <c r="DV111"/>
  <c r="DY111"/>
  <c r="DZ111"/>
  <c r="EA111"/>
  <c r="EB111"/>
  <c r="EC111"/>
  <c r="ED111"/>
  <c r="EE111"/>
  <c r="EF111"/>
  <c r="EG111"/>
  <c r="EH111"/>
  <c r="EI111"/>
  <c r="EJ111"/>
  <c r="EK111"/>
  <c r="EL111"/>
  <c r="EM111"/>
  <c r="EN111"/>
  <c r="EO111"/>
  <c r="EP111"/>
  <c r="EQ111"/>
  <c r="ER111"/>
  <c r="ES111"/>
  <c r="ET111"/>
  <c r="EU111"/>
  <c r="EX111"/>
  <c r="EY111"/>
  <c r="EZ111"/>
  <c r="FA111"/>
  <c r="FB111"/>
  <c r="FC111"/>
  <c r="FD111"/>
  <c r="FE111"/>
  <c r="FG111"/>
  <c r="FH111"/>
  <c r="FI111"/>
  <c r="FJ111"/>
  <c r="FK111"/>
  <c r="FL111"/>
  <c r="FN111"/>
  <c r="FO111"/>
  <c r="FP111"/>
  <c r="FQ111"/>
  <c r="FR111"/>
  <c r="FS111"/>
  <c r="F112"/>
  <c r="G112"/>
  <c r="H112"/>
  <c r="I112"/>
  <c r="J112"/>
  <c r="K112"/>
  <c r="L112"/>
  <c r="M112"/>
  <c r="N112"/>
  <c r="O112"/>
  <c r="P112"/>
  <c r="Q112"/>
  <c r="R112"/>
  <c r="S112"/>
  <c r="T112"/>
  <c r="U112"/>
  <c r="V112"/>
  <c r="W112"/>
  <c r="X112"/>
  <c r="Y112"/>
  <c r="Z112"/>
  <c r="AA112"/>
  <c r="AB112"/>
  <c r="AC112"/>
  <c r="AD112"/>
  <c r="AE112"/>
  <c r="AF112"/>
  <c r="AG112"/>
  <c r="AH112"/>
  <c r="AI112"/>
  <c r="AJ112"/>
  <c r="AK112"/>
  <c r="AL112"/>
  <c r="AM112"/>
  <c r="AN112"/>
  <c r="AO112"/>
  <c r="AP112"/>
  <c r="AQ112"/>
  <c r="AR112"/>
  <c r="AS112"/>
  <c r="AT112"/>
  <c r="AU112"/>
  <c r="AV112"/>
  <c r="AW112"/>
  <c r="AX112"/>
  <c r="AY112"/>
  <c r="AZ112"/>
  <c r="BA112"/>
  <c r="BB112"/>
  <c r="BC112"/>
  <c r="BD112"/>
  <c r="BE112"/>
  <c r="BF112"/>
  <c r="BG112"/>
  <c r="BH112"/>
  <c r="BI112"/>
  <c r="BJ112"/>
  <c r="BK112"/>
  <c r="BL112"/>
  <c r="BM112"/>
  <c r="BN112"/>
  <c r="BO112"/>
  <c r="BP112"/>
  <c r="BQ112"/>
  <c r="BR112"/>
  <c r="BS112"/>
  <c r="BT112"/>
  <c r="BU112"/>
  <c r="BV112"/>
  <c r="BW112"/>
  <c r="BX112"/>
  <c r="BY112"/>
  <c r="BZ112"/>
  <c r="CA112"/>
  <c r="CB112"/>
  <c r="CC112"/>
  <c r="CD112"/>
  <c r="CE112"/>
  <c r="CF112"/>
  <c r="CG112"/>
  <c r="CH112"/>
  <c r="CI112"/>
  <c r="CJ112"/>
  <c r="CK112"/>
  <c r="CL112"/>
  <c r="CM112"/>
  <c r="CN112"/>
  <c r="CO112"/>
  <c r="CP112"/>
  <c r="CQ112"/>
  <c r="CR112"/>
  <c r="CS112"/>
  <c r="CT112"/>
  <c r="CU112"/>
  <c r="CV112"/>
  <c r="CW112"/>
  <c r="CZ112"/>
  <c r="DA112"/>
  <c r="DB112"/>
  <c r="DC112"/>
  <c r="DD112"/>
  <c r="DE112"/>
  <c r="DF112"/>
  <c r="DG112"/>
  <c r="DH112"/>
  <c r="DI112"/>
  <c r="DJ112"/>
  <c r="DK112"/>
  <c r="DL112"/>
  <c r="DM112"/>
  <c r="DN112"/>
  <c r="DO112"/>
  <c r="DP112"/>
  <c r="DQ112"/>
  <c r="DR112"/>
  <c r="DS112"/>
  <c r="DT112"/>
  <c r="DU112"/>
  <c r="DV112"/>
  <c r="DY112"/>
  <c r="DZ112"/>
  <c r="EA112"/>
  <c r="EB112"/>
  <c r="EC112"/>
  <c r="ED112"/>
  <c r="EE112"/>
  <c r="EF112"/>
  <c r="EG112"/>
  <c r="EH112"/>
  <c r="EI112"/>
  <c r="EJ112"/>
  <c r="EK112"/>
  <c r="EL112"/>
  <c r="EM112"/>
  <c r="EN112"/>
  <c r="EO112"/>
  <c r="EP112"/>
  <c r="EQ112"/>
  <c r="ER112"/>
  <c r="ES112"/>
  <c r="ET112"/>
  <c r="EU112"/>
  <c r="EX112"/>
  <c r="EY112"/>
  <c r="EZ112"/>
  <c r="FA112"/>
  <c r="FB112"/>
  <c r="FC112"/>
  <c r="FD112"/>
  <c r="FE112"/>
  <c r="FG112"/>
  <c r="FH112"/>
  <c r="FI112"/>
  <c r="FJ112"/>
  <c r="FK112"/>
  <c r="FL112"/>
  <c r="FN112"/>
  <c r="FO112"/>
  <c r="FP112"/>
  <c r="FQ112"/>
  <c r="FR112"/>
  <c r="FS112"/>
  <c r="F113"/>
  <c r="G113"/>
  <c r="H113"/>
  <c r="I113"/>
  <c r="J113"/>
  <c r="K113"/>
  <c r="L113"/>
  <c r="M113"/>
  <c r="N113"/>
  <c r="O113"/>
  <c r="P113"/>
  <c r="Q113"/>
  <c r="R113"/>
  <c r="S113"/>
  <c r="T113"/>
  <c r="U113"/>
  <c r="V113"/>
  <c r="W113"/>
  <c r="X113"/>
  <c r="Y113"/>
  <c r="Z113"/>
  <c r="AA113"/>
  <c r="AB113"/>
  <c r="AC113"/>
  <c r="AD113"/>
  <c r="AE113"/>
  <c r="AF113"/>
  <c r="AG113"/>
  <c r="AH113"/>
  <c r="AI113"/>
  <c r="AJ113"/>
  <c r="AK113"/>
  <c r="AL113"/>
  <c r="AM113"/>
  <c r="AN113"/>
  <c r="AO113"/>
  <c r="AP113"/>
  <c r="AQ113"/>
  <c r="AR113"/>
  <c r="AS113"/>
  <c r="AT113"/>
  <c r="AU113"/>
  <c r="AV113"/>
  <c r="AW113"/>
  <c r="AX113"/>
  <c r="AY113"/>
  <c r="AZ113"/>
  <c r="BA113"/>
  <c r="BB113"/>
  <c r="BC113"/>
  <c r="BD113"/>
  <c r="BE113"/>
  <c r="BF113"/>
  <c r="BG113"/>
  <c r="BH113"/>
  <c r="BI113"/>
  <c r="BJ113"/>
  <c r="BK113"/>
  <c r="BL113"/>
  <c r="BM113"/>
  <c r="BN113"/>
  <c r="BO113"/>
  <c r="BP113"/>
  <c r="BQ113"/>
  <c r="BR113"/>
  <c r="BS113"/>
  <c r="BT113"/>
  <c r="BU113"/>
  <c r="BV113"/>
  <c r="BW113"/>
  <c r="BX113"/>
  <c r="BY113"/>
  <c r="BZ113"/>
  <c r="CA113"/>
  <c r="CB113"/>
  <c r="CC113"/>
  <c r="CD113"/>
  <c r="CE113"/>
  <c r="CF113"/>
  <c r="CG113"/>
  <c r="CH113"/>
  <c r="CI113"/>
  <c r="CJ113"/>
  <c r="CK113"/>
  <c r="CL113"/>
  <c r="CM113"/>
  <c r="CN113"/>
  <c r="CO113"/>
  <c r="CP113"/>
  <c r="CQ113"/>
  <c r="CR113"/>
  <c r="CS113"/>
  <c r="CT113"/>
  <c r="CU113"/>
  <c r="CV113"/>
  <c r="CW113"/>
  <c r="CZ113"/>
  <c r="DA113"/>
  <c r="DB113"/>
  <c r="DC113"/>
  <c r="DD113"/>
  <c r="DE113"/>
  <c r="DF113"/>
  <c r="DG113"/>
  <c r="DH113"/>
  <c r="DI113"/>
  <c r="DJ113"/>
  <c r="DK113"/>
  <c r="DL113"/>
  <c r="DM113"/>
  <c r="DN113"/>
  <c r="DO113"/>
  <c r="DP113"/>
  <c r="DQ113"/>
  <c r="DR113"/>
  <c r="DS113"/>
  <c r="DT113"/>
  <c r="DU113"/>
  <c r="DV113"/>
  <c r="DY113"/>
  <c r="DZ113"/>
  <c r="EA113"/>
  <c r="EB113"/>
  <c r="EC113"/>
  <c r="ED113"/>
  <c r="EE113"/>
  <c r="EF113"/>
  <c r="EG113"/>
  <c r="EH113"/>
  <c r="EI113"/>
  <c r="EJ113"/>
  <c r="EK113"/>
  <c r="EL113"/>
  <c r="EM113"/>
  <c r="EN113"/>
  <c r="EO113"/>
  <c r="EP113"/>
  <c r="EQ113"/>
  <c r="ER113"/>
  <c r="ES113"/>
  <c r="ET113"/>
  <c r="EU113"/>
  <c r="EX113"/>
  <c r="EY113"/>
  <c r="EZ113"/>
  <c r="FA113"/>
  <c r="FB113"/>
  <c r="FC113"/>
  <c r="FD113"/>
  <c r="FE113"/>
  <c r="FG113"/>
  <c r="FH113"/>
  <c r="FI113"/>
  <c r="FJ113"/>
  <c r="FK113"/>
  <c r="FL113"/>
  <c r="FN113"/>
  <c r="FO113"/>
  <c r="FP113"/>
  <c r="FQ113"/>
  <c r="FR113"/>
  <c r="FS113"/>
  <c r="F114"/>
  <c r="G114"/>
  <c r="H114"/>
  <c r="I114"/>
  <c r="J114"/>
  <c r="K114"/>
  <c r="L114"/>
  <c r="M114"/>
  <c r="N114"/>
  <c r="O114"/>
  <c r="P114"/>
  <c r="Q114"/>
  <c r="R114"/>
  <c r="S114"/>
  <c r="T114"/>
  <c r="U114"/>
  <c r="V114"/>
  <c r="W114"/>
  <c r="X114"/>
  <c r="Y114"/>
  <c r="Z114"/>
  <c r="AA114"/>
  <c r="AB114"/>
  <c r="AC114"/>
  <c r="AD114"/>
  <c r="AE114"/>
  <c r="AF114"/>
  <c r="AG114"/>
  <c r="AH114"/>
  <c r="AI114"/>
  <c r="AJ114"/>
  <c r="AK114"/>
  <c r="AL114"/>
  <c r="AM114"/>
  <c r="AN114"/>
  <c r="AO114"/>
  <c r="AP114"/>
  <c r="AQ114"/>
  <c r="AR114"/>
  <c r="AS114"/>
  <c r="AT114"/>
  <c r="AU114"/>
  <c r="AV114"/>
  <c r="AW114"/>
  <c r="AX114"/>
  <c r="AY114"/>
  <c r="AZ114"/>
  <c r="BA114"/>
  <c r="BB114"/>
  <c r="BC114"/>
  <c r="BD114"/>
  <c r="BE114"/>
  <c r="BF114"/>
  <c r="BG114"/>
  <c r="BH114"/>
  <c r="BI114"/>
  <c r="BJ114"/>
  <c r="BK114"/>
  <c r="BL114"/>
  <c r="BM114"/>
  <c r="BN114"/>
  <c r="BO114"/>
  <c r="BP114"/>
  <c r="BQ114"/>
  <c r="BR114"/>
  <c r="BS114"/>
  <c r="BT114"/>
  <c r="BU114"/>
  <c r="BV114"/>
  <c r="BW114"/>
  <c r="BX114"/>
  <c r="BY114"/>
  <c r="BZ114"/>
  <c r="CA114"/>
  <c r="CB114"/>
  <c r="CC114"/>
  <c r="CD114"/>
  <c r="CE114"/>
  <c r="CF114"/>
  <c r="CG114"/>
  <c r="CH114"/>
  <c r="CI114"/>
  <c r="CJ114"/>
  <c r="CK114"/>
  <c r="CL114"/>
  <c r="CM114"/>
  <c r="CN114"/>
  <c r="CO114"/>
  <c r="CP114"/>
  <c r="CQ114"/>
  <c r="CR114"/>
  <c r="CS114"/>
  <c r="CT114"/>
  <c r="CU114"/>
  <c r="CV114"/>
  <c r="CW114"/>
  <c r="CZ114"/>
  <c r="DA114"/>
  <c r="DB114"/>
  <c r="DC114"/>
  <c r="DD114"/>
  <c r="DE114"/>
  <c r="DF114"/>
  <c r="DG114"/>
  <c r="DH114"/>
  <c r="DI114"/>
  <c r="DJ114"/>
  <c r="DK114"/>
  <c r="DL114"/>
  <c r="DM114"/>
  <c r="DN114"/>
  <c r="DO114"/>
  <c r="DP114"/>
  <c r="DQ114"/>
  <c r="DR114"/>
  <c r="DS114"/>
  <c r="DT114"/>
  <c r="DU114"/>
  <c r="DV114"/>
  <c r="DY114"/>
  <c r="DZ114"/>
  <c r="EA114"/>
  <c r="EB114"/>
  <c r="EC114"/>
  <c r="ED114"/>
  <c r="EE114"/>
  <c r="EF114"/>
  <c r="EG114"/>
  <c r="EH114"/>
  <c r="EI114"/>
  <c r="EJ114"/>
  <c r="EK114"/>
  <c r="EL114"/>
  <c r="EM114"/>
  <c r="EN114"/>
  <c r="EO114"/>
  <c r="EP114"/>
  <c r="EQ114"/>
  <c r="ER114"/>
  <c r="ES114"/>
  <c r="ET114"/>
  <c r="EU114"/>
  <c r="EX114"/>
  <c r="EY114"/>
  <c r="EZ114"/>
  <c r="FA114"/>
  <c r="FB114"/>
  <c r="FC114"/>
  <c r="FD114"/>
  <c r="FE114"/>
  <c r="FG114"/>
  <c r="FH114"/>
  <c r="FI114"/>
  <c r="FJ114"/>
  <c r="FK114"/>
  <c r="FL114"/>
  <c r="FN114"/>
  <c r="FO114"/>
  <c r="FP114"/>
  <c r="FQ114"/>
  <c r="FR114"/>
  <c r="FS114"/>
  <c r="F115"/>
  <c r="G115"/>
  <c r="H115"/>
  <c r="I115"/>
  <c r="J115"/>
  <c r="K115"/>
  <c r="L115"/>
  <c r="M115"/>
  <c r="N115"/>
  <c r="O115"/>
  <c r="P115"/>
  <c r="Q115"/>
  <c r="R115"/>
  <c r="S115"/>
  <c r="T115"/>
  <c r="U115"/>
  <c r="V115"/>
  <c r="W115"/>
  <c r="X115"/>
  <c r="Y115"/>
  <c r="Z115"/>
  <c r="AA115"/>
  <c r="AB115"/>
  <c r="AC115"/>
  <c r="AD115"/>
  <c r="AE115"/>
  <c r="AF115"/>
  <c r="AG115"/>
  <c r="AH115"/>
  <c r="AI115"/>
  <c r="AJ115"/>
  <c r="AK115"/>
  <c r="AL115"/>
  <c r="AM115"/>
  <c r="AN115"/>
  <c r="AO115"/>
  <c r="AP115"/>
  <c r="AQ115"/>
  <c r="AR115"/>
  <c r="AS115"/>
  <c r="AT115"/>
  <c r="AU115"/>
  <c r="AV115"/>
  <c r="AW115"/>
  <c r="AX115"/>
  <c r="AY115"/>
  <c r="AZ115"/>
  <c r="BA115"/>
  <c r="BB115"/>
  <c r="BC115"/>
  <c r="BD115"/>
  <c r="BE115"/>
  <c r="BF115"/>
  <c r="BG115"/>
  <c r="BH115"/>
  <c r="BI115"/>
  <c r="BJ115"/>
  <c r="BK115"/>
  <c r="BL115"/>
  <c r="BM115"/>
  <c r="BN115"/>
  <c r="BO115"/>
  <c r="BP115"/>
  <c r="BQ115"/>
  <c r="BR115"/>
  <c r="BS115"/>
  <c r="BT115"/>
  <c r="BU115"/>
  <c r="BV115"/>
  <c r="BW115"/>
  <c r="BX115"/>
  <c r="BY115"/>
  <c r="BZ115"/>
  <c r="CA115"/>
  <c r="CB115"/>
  <c r="CC115"/>
  <c r="CD115"/>
  <c r="CE115"/>
  <c r="CF115"/>
  <c r="CG115"/>
  <c r="CH115"/>
  <c r="CI115"/>
  <c r="CJ115"/>
  <c r="CK115"/>
  <c r="CL115"/>
  <c r="CM115"/>
  <c r="CN115"/>
  <c r="CO115"/>
  <c r="CP115"/>
  <c r="CQ115"/>
  <c r="CR115"/>
  <c r="CS115"/>
  <c r="CT115"/>
  <c r="CU115"/>
  <c r="CV115"/>
  <c r="CW115"/>
  <c r="CZ115"/>
  <c r="DA115"/>
  <c r="DB115"/>
  <c r="DC115"/>
  <c r="DD115"/>
  <c r="DE115"/>
  <c r="DF115"/>
  <c r="DG115"/>
  <c r="DH115"/>
  <c r="DI115"/>
  <c r="DJ115"/>
  <c r="DK115"/>
  <c r="DL115"/>
  <c r="DM115"/>
  <c r="DN115"/>
  <c r="DO115"/>
  <c r="DP115"/>
  <c r="DQ115"/>
  <c r="DR115"/>
  <c r="DS115"/>
  <c r="DT115"/>
  <c r="DU115"/>
  <c r="DV115"/>
  <c r="DY115"/>
  <c r="DZ115"/>
  <c r="EA115"/>
  <c r="EB115"/>
  <c r="EC115"/>
  <c r="ED115"/>
  <c r="EE115"/>
  <c r="EF115"/>
  <c r="EG115"/>
  <c r="EH115"/>
  <c r="EI115"/>
  <c r="EJ115"/>
  <c r="EK115"/>
  <c r="EL115"/>
  <c r="EM115"/>
  <c r="EN115"/>
  <c r="EO115"/>
  <c r="EP115"/>
  <c r="EQ115"/>
  <c r="ER115"/>
  <c r="ES115"/>
  <c r="ET115"/>
  <c r="EU115"/>
  <c r="EX115"/>
  <c r="EY115"/>
  <c r="EZ115"/>
  <c r="FA115"/>
  <c r="FB115"/>
  <c r="FC115"/>
  <c r="FD115"/>
  <c r="FE115"/>
  <c r="FG115"/>
  <c r="FH115"/>
  <c r="FI115"/>
  <c r="FJ115"/>
  <c r="FK115"/>
  <c r="FL115"/>
  <c r="FN115"/>
  <c r="FO115"/>
  <c r="FP115"/>
  <c r="FQ115"/>
  <c r="FR115"/>
  <c r="FS115"/>
  <c r="F116"/>
  <c r="G116"/>
  <c r="H116"/>
  <c r="I116"/>
  <c r="J116"/>
  <c r="K116"/>
  <c r="L116"/>
  <c r="M116"/>
  <c r="N116"/>
  <c r="O116"/>
  <c r="P116"/>
  <c r="Q116"/>
  <c r="R116"/>
  <c r="S116"/>
  <c r="T116"/>
  <c r="U116"/>
  <c r="V116"/>
  <c r="W116"/>
  <c r="X116"/>
  <c r="Y116"/>
  <c r="Z116"/>
  <c r="AA116"/>
  <c r="AB116"/>
  <c r="AC116"/>
  <c r="AD116"/>
  <c r="AE116"/>
  <c r="AF116"/>
  <c r="AG116"/>
  <c r="AH116"/>
  <c r="AI116"/>
  <c r="AJ116"/>
  <c r="AK116"/>
  <c r="AL116"/>
  <c r="AM116"/>
  <c r="AN116"/>
  <c r="AO116"/>
  <c r="AP116"/>
  <c r="AQ116"/>
  <c r="AR116"/>
  <c r="AS116"/>
  <c r="AT116"/>
  <c r="AU116"/>
  <c r="AV116"/>
  <c r="AW116"/>
  <c r="AX116"/>
  <c r="AY116"/>
  <c r="AZ116"/>
  <c r="BA116"/>
  <c r="BB116"/>
  <c r="BC116"/>
  <c r="BD116"/>
  <c r="BE116"/>
  <c r="BF116"/>
  <c r="BG116"/>
  <c r="BH116"/>
  <c r="BI116"/>
  <c r="BJ116"/>
  <c r="BK116"/>
  <c r="BL116"/>
  <c r="BM116"/>
  <c r="BN116"/>
  <c r="BO116"/>
  <c r="BP116"/>
  <c r="BQ116"/>
  <c r="BR116"/>
  <c r="BS116"/>
  <c r="BT116"/>
  <c r="BU116"/>
  <c r="BV116"/>
  <c r="BW116"/>
  <c r="BX116"/>
  <c r="BY116"/>
  <c r="BZ116"/>
  <c r="CA116"/>
  <c r="CB116"/>
  <c r="CC116"/>
  <c r="CD116"/>
  <c r="CE116"/>
  <c r="CF116"/>
  <c r="CG116"/>
  <c r="CH116"/>
  <c r="CI116"/>
  <c r="CJ116"/>
  <c r="CK116"/>
  <c r="CL116"/>
  <c r="CM116"/>
  <c r="CN116"/>
  <c r="CO116"/>
  <c r="CP116"/>
  <c r="CQ116"/>
  <c r="CR116"/>
  <c r="CS116"/>
  <c r="CT116"/>
  <c r="CU116"/>
  <c r="CV116"/>
  <c r="CW116"/>
  <c r="CZ116"/>
  <c r="DA116"/>
  <c r="DB116"/>
  <c r="DC116"/>
  <c r="DD116"/>
  <c r="DE116"/>
  <c r="DF116"/>
  <c r="DG116"/>
  <c r="DH116"/>
  <c r="DI116"/>
  <c r="DJ116"/>
  <c r="DK116"/>
  <c r="DL116"/>
  <c r="DM116"/>
  <c r="DN116"/>
  <c r="DO116"/>
  <c r="DP116"/>
  <c r="DQ116"/>
  <c r="DR116"/>
  <c r="DS116"/>
  <c r="DT116"/>
  <c r="DU116"/>
  <c r="DV116"/>
  <c r="DY116"/>
  <c r="DZ116"/>
  <c r="EA116"/>
  <c r="EB116"/>
  <c r="EC116"/>
  <c r="ED116"/>
  <c r="EE116"/>
  <c r="EF116"/>
  <c r="EG116"/>
  <c r="EH116"/>
  <c r="EI116"/>
  <c r="EJ116"/>
  <c r="EK116"/>
  <c r="EL116"/>
  <c r="EM116"/>
  <c r="EN116"/>
  <c r="EO116"/>
  <c r="EP116"/>
  <c r="EQ116"/>
  <c r="ER116"/>
  <c r="ES116"/>
  <c r="ET116"/>
  <c r="EU116"/>
  <c r="EX116"/>
  <c r="EY116"/>
  <c r="EZ116"/>
  <c r="FA116"/>
  <c r="FB116"/>
  <c r="FC116"/>
  <c r="FD116"/>
  <c r="FE116"/>
  <c r="FG116"/>
  <c r="FH116"/>
  <c r="FI116"/>
  <c r="FJ116"/>
  <c r="FK116"/>
  <c r="FL116"/>
  <c r="FN116"/>
  <c r="FO116"/>
  <c r="FP116"/>
  <c r="FQ116"/>
  <c r="FR116"/>
  <c r="FS116"/>
  <c r="F117"/>
  <c r="G117"/>
  <c r="H117"/>
  <c r="I117"/>
  <c r="J117"/>
  <c r="K117"/>
  <c r="L117"/>
  <c r="M117"/>
  <c r="N117"/>
  <c r="O117"/>
  <c r="P117"/>
  <c r="Q117"/>
  <c r="R117"/>
  <c r="S117"/>
  <c r="T117"/>
  <c r="U117"/>
  <c r="V117"/>
  <c r="W117"/>
  <c r="X117"/>
  <c r="Y117"/>
  <c r="Z117"/>
  <c r="AA117"/>
  <c r="AB117"/>
  <c r="AC117"/>
  <c r="AD117"/>
  <c r="AE117"/>
  <c r="AF117"/>
  <c r="AG117"/>
  <c r="AH117"/>
  <c r="AI117"/>
  <c r="AJ117"/>
  <c r="AK117"/>
  <c r="AL117"/>
  <c r="AM117"/>
  <c r="AN117"/>
  <c r="AO117"/>
  <c r="AP117"/>
  <c r="AQ117"/>
  <c r="AR117"/>
  <c r="AS117"/>
  <c r="AT117"/>
  <c r="AU117"/>
  <c r="AV117"/>
  <c r="AW117"/>
  <c r="AX117"/>
  <c r="AY117"/>
  <c r="AZ117"/>
  <c r="BA117"/>
  <c r="BB117"/>
  <c r="BC117"/>
  <c r="BD117"/>
  <c r="BE117"/>
  <c r="BF117"/>
  <c r="BG117"/>
  <c r="BH117"/>
  <c r="BI117"/>
  <c r="BJ117"/>
  <c r="BK117"/>
  <c r="BL117"/>
  <c r="BM117"/>
  <c r="BN117"/>
  <c r="BO117"/>
  <c r="BP117"/>
  <c r="BQ117"/>
  <c r="BR117"/>
  <c r="BS117"/>
  <c r="BT117"/>
  <c r="BU117"/>
  <c r="BV117"/>
  <c r="BW117"/>
  <c r="BX117"/>
  <c r="BY117"/>
  <c r="BZ117"/>
  <c r="CA117"/>
  <c r="CB117"/>
  <c r="CC117"/>
  <c r="CD117"/>
  <c r="CE117"/>
  <c r="CF117"/>
  <c r="CG117"/>
  <c r="CH117"/>
  <c r="CI117"/>
  <c r="CJ117"/>
  <c r="CK117"/>
  <c r="CL117"/>
  <c r="CM117"/>
  <c r="CN117"/>
  <c r="CO117"/>
  <c r="CP117"/>
  <c r="CQ117"/>
  <c r="CR117"/>
  <c r="CS117"/>
  <c r="CT117"/>
  <c r="CU117"/>
  <c r="CV117"/>
  <c r="CW117"/>
  <c r="CZ117"/>
  <c r="DA117"/>
  <c r="DB117"/>
  <c r="DC117"/>
  <c r="DD117"/>
  <c r="DE117"/>
  <c r="DF117"/>
  <c r="DG117"/>
  <c r="DH117"/>
  <c r="DI117"/>
  <c r="DJ117"/>
  <c r="DK117"/>
  <c r="DL117"/>
  <c r="DM117"/>
  <c r="DN117"/>
  <c r="DO117"/>
  <c r="DP117"/>
  <c r="DQ117"/>
  <c r="DR117"/>
  <c r="DS117"/>
  <c r="DT117"/>
  <c r="DU117"/>
  <c r="DV117"/>
  <c r="DY117"/>
  <c r="DZ117"/>
  <c r="EA117"/>
  <c r="EB117"/>
  <c r="EC117"/>
  <c r="ED117"/>
  <c r="EE117"/>
  <c r="EF117"/>
  <c r="EG117"/>
  <c r="EH117"/>
  <c r="EI117"/>
  <c r="EJ117"/>
  <c r="EK117"/>
  <c r="EL117"/>
  <c r="EM117"/>
  <c r="EN117"/>
  <c r="EO117"/>
  <c r="EP117"/>
  <c r="EQ117"/>
  <c r="ER117"/>
  <c r="ES117"/>
  <c r="ET117"/>
  <c r="EU117"/>
  <c r="EX117"/>
  <c r="EY117"/>
  <c r="EZ117"/>
  <c r="FA117"/>
  <c r="FB117"/>
  <c r="FC117"/>
  <c r="FD117"/>
  <c r="FE117"/>
  <c r="FG117"/>
  <c r="FH117"/>
  <c r="FI117"/>
  <c r="FJ117"/>
  <c r="FK117"/>
  <c r="FL117"/>
  <c r="FN117"/>
  <c r="FO117"/>
  <c r="FP117"/>
  <c r="FQ117"/>
  <c r="FR117"/>
  <c r="FS117"/>
  <c r="F118"/>
  <c r="G118"/>
  <c r="H118"/>
  <c r="I118"/>
  <c r="J118"/>
  <c r="K118"/>
  <c r="L118"/>
  <c r="M118"/>
  <c r="N118"/>
  <c r="O118"/>
  <c r="P118"/>
  <c r="Q118"/>
  <c r="R118"/>
  <c r="S118"/>
  <c r="T118"/>
  <c r="U118"/>
  <c r="V118"/>
  <c r="W118"/>
  <c r="X118"/>
  <c r="Y118"/>
  <c r="Z118"/>
  <c r="AA118"/>
  <c r="AB118"/>
  <c r="AC118"/>
  <c r="AD118"/>
  <c r="AE118"/>
  <c r="AF118"/>
  <c r="AG118"/>
  <c r="AH118"/>
  <c r="AI118"/>
  <c r="AJ118"/>
  <c r="AK118"/>
  <c r="AL118"/>
  <c r="AM118"/>
  <c r="AN118"/>
  <c r="AO118"/>
  <c r="AP118"/>
  <c r="AQ118"/>
  <c r="AR118"/>
  <c r="AS118"/>
  <c r="AT118"/>
  <c r="AU118"/>
  <c r="AV118"/>
  <c r="AW118"/>
  <c r="AX118"/>
  <c r="AY118"/>
  <c r="AZ118"/>
  <c r="BA118"/>
  <c r="BB118"/>
  <c r="BC118"/>
  <c r="BD118"/>
  <c r="BE118"/>
  <c r="BF118"/>
  <c r="BG118"/>
  <c r="BH118"/>
  <c r="BI118"/>
  <c r="BJ118"/>
  <c r="BK118"/>
  <c r="BL118"/>
  <c r="BM118"/>
  <c r="BN118"/>
  <c r="BO118"/>
  <c r="BP118"/>
  <c r="BQ118"/>
  <c r="BR118"/>
  <c r="BS118"/>
  <c r="BT118"/>
  <c r="BU118"/>
  <c r="BV118"/>
  <c r="BW118"/>
  <c r="BX118"/>
  <c r="BY118"/>
  <c r="BZ118"/>
  <c r="CA118"/>
  <c r="CB118"/>
  <c r="CC118"/>
  <c r="CD118"/>
  <c r="CE118"/>
  <c r="CF118"/>
  <c r="CG118"/>
  <c r="CH118"/>
  <c r="CI118"/>
  <c r="CJ118"/>
  <c r="CK118"/>
  <c r="CL118"/>
  <c r="CM118"/>
  <c r="CN118"/>
  <c r="CO118"/>
  <c r="CP118"/>
  <c r="CQ118"/>
  <c r="CR118"/>
  <c r="CS118"/>
  <c r="CT118"/>
  <c r="CU118"/>
  <c r="CV118"/>
  <c r="CW118"/>
  <c r="CZ118"/>
  <c r="DA118"/>
  <c r="DB118"/>
  <c r="DC118"/>
  <c r="DD118"/>
  <c r="DE118"/>
  <c r="DF118"/>
  <c r="DG118"/>
  <c r="DH118"/>
  <c r="DI118"/>
  <c r="DJ118"/>
  <c r="DK118"/>
  <c r="DL118"/>
  <c r="DM118"/>
  <c r="DN118"/>
  <c r="DO118"/>
  <c r="DP118"/>
  <c r="DQ118"/>
  <c r="DR118"/>
  <c r="DS118"/>
  <c r="DT118"/>
  <c r="DU118"/>
  <c r="DV118"/>
  <c r="DY118"/>
  <c r="DZ118"/>
  <c r="EA118"/>
  <c r="EB118"/>
  <c r="EC118"/>
  <c r="ED118"/>
  <c r="EE118"/>
  <c r="EF118"/>
  <c r="EG118"/>
  <c r="EH118"/>
  <c r="EI118"/>
  <c r="EJ118"/>
  <c r="EK118"/>
  <c r="EL118"/>
  <c r="EM118"/>
  <c r="EN118"/>
  <c r="EO118"/>
  <c r="EP118"/>
  <c r="EQ118"/>
  <c r="ER118"/>
  <c r="ES118"/>
  <c r="ET118"/>
  <c r="EU118"/>
  <c r="EX118"/>
  <c r="EY118"/>
  <c r="EZ118"/>
  <c r="FA118"/>
  <c r="FB118"/>
  <c r="FC118"/>
  <c r="FD118"/>
  <c r="FE118"/>
  <c r="FG118"/>
  <c r="FH118"/>
  <c r="FI118"/>
  <c r="FJ118"/>
  <c r="FK118"/>
  <c r="FL118"/>
  <c r="FN118"/>
  <c r="FO118"/>
  <c r="FP118"/>
  <c r="FQ118"/>
  <c r="FR118"/>
  <c r="FS118"/>
  <c r="F119"/>
  <c r="G119"/>
  <c r="H119"/>
  <c r="I119"/>
  <c r="J119"/>
  <c r="K119"/>
  <c r="L119"/>
  <c r="M119"/>
  <c r="N119"/>
  <c r="O119"/>
  <c r="P119"/>
  <c r="Q119"/>
  <c r="R119"/>
  <c r="S119"/>
  <c r="T119"/>
  <c r="U119"/>
  <c r="V119"/>
  <c r="W119"/>
  <c r="X119"/>
  <c r="Y119"/>
  <c r="Z119"/>
  <c r="AA119"/>
  <c r="AB119"/>
  <c r="AC119"/>
  <c r="AD119"/>
  <c r="AE119"/>
  <c r="AF119"/>
  <c r="AG119"/>
  <c r="AH119"/>
  <c r="AI119"/>
  <c r="AJ119"/>
  <c r="AK119"/>
  <c r="AL119"/>
  <c r="AM119"/>
  <c r="AN119"/>
  <c r="AO119"/>
  <c r="AP119"/>
  <c r="AQ119"/>
  <c r="AR119"/>
  <c r="AS119"/>
  <c r="AT119"/>
  <c r="AU119"/>
  <c r="AV119"/>
  <c r="AW119"/>
  <c r="AX119"/>
  <c r="AY119"/>
  <c r="AZ119"/>
  <c r="BA119"/>
  <c r="BB119"/>
  <c r="BC119"/>
  <c r="BD119"/>
  <c r="BE119"/>
  <c r="BF119"/>
  <c r="BG119"/>
  <c r="BH119"/>
  <c r="BI119"/>
  <c r="BJ119"/>
  <c r="BK119"/>
  <c r="BL119"/>
  <c r="BM119"/>
  <c r="BN119"/>
  <c r="BO119"/>
  <c r="BP119"/>
  <c r="BQ119"/>
  <c r="BR119"/>
  <c r="BS119"/>
  <c r="BT119"/>
  <c r="BU119"/>
  <c r="BV119"/>
  <c r="BW119"/>
  <c r="BX119"/>
  <c r="BY119"/>
  <c r="BZ119"/>
  <c r="CA119"/>
  <c r="CB119"/>
  <c r="CC119"/>
  <c r="CD119"/>
  <c r="CE119"/>
  <c r="CF119"/>
  <c r="CG119"/>
  <c r="CH119"/>
  <c r="CI119"/>
  <c r="CJ119"/>
  <c r="CK119"/>
  <c r="CL119"/>
  <c r="CM119"/>
  <c r="CN119"/>
  <c r="CO119"/>
  <c r="CP119"/>
  <c r="CQ119"/>
  <c r="CR119"/>
  <c r="CS119"/>
  <c r="CT119"/>
  <c r="CU119"/>
  <c r="CV119"/>
  <c r="CW119"/>
  <c r="CZ119"/>
  <c r="DA119"/>
  <c r="DB119"/>
  <c r="DC119"/>
  <c r="DD119"/>
  <c r="DE119"/>
  <c r="DF119"/>
  <c r="DG119"/>
  <c r="DH119"/>
  <c r="DI119"/>
  <c r="DJ119"/>
  <c r="DK119"/>
  <c r="DL119"/>
  <c r="DM119"/>
  <c r="DN119"/>
  <c r="DO119"/>
  <c r="DP119"/>
  <c r="DQ119"/>
  <c r="DR119"/>
  <c r="DS119"/>
  <c r="DT119"/>
  <c r="DU119"/>
  <c r="DV119"/>
  <c r="DY119"/>
  <c r="DZ119"/>
  <c r="EA119"/>
  <c r="EB119"/>
  <c r="EC119"/>
  <c r="ED119"/>
  <c r="EE119"/>
  <c r="EF119"/>
  <c r="EG119"/>
  <c r="EH119"/>
  <c r="EI119"/>
  <c r="EJ119"/>
  <c r="EK119"/>
  <c r="EL119"/>
  <c r="EM119"/>
  <c r="EN119"/>
  <c r="EO119"/>
  <c r="EP119"/>
  <c r="EQ119"/>
  <c r="ER119"/>
  <c r="ES119"/>
  <c r="ET119"/>
  <c r="EU119"/>
  <c r="EX119"/>
  <c r="EY119"/>
  <c r="EZ119"/>
  <c r="FA119"/>
  <c r="FB119"/>
  <c r="FC119"/>
  <c r="FD119"/>
  <c r="FE119"/>
  <c r="FG119"/>
  <c r="FH119"/>
  <c r="FI119"/>
  <c r="FJ119"/>
  <c r="FK119"/>
  <c r="FL119"/>
  <c r="FN119"/>
  <c r="FO119"/>
  <c r="FP119"/>
  <c r="FQ119"/>
  <c r="FR119"/>
  <c r="FS119"/>
  <c r="F120"/>
  <c r="G120"/>
  <c r="H120"/>
  <c r="I120"/>
  <c r="J120"/>
  <c r="K120"/>
  <c r="L120"/>
  <c r="M120"/>
  <c r="N120"/>
  <c r="O120"/>
  <c r="P120"/>
  <c r="Q120"/>
  <c r="R120"/>
  <c r="S120"/>
  <c r="T120"/>
  <c r="U120"/>
  <c r="V120"/>
  <c r="W120"/>
  <c r="X120"/>
  <c r="Y120"/>
  <c r="Z120"/>
  <c r="AA120"/>
  <c r="AB120"/>
  <c r="AC120"/>
  <c r="AD120"/>
  <c r="AE120"/>
  <c r="AF120"/>
  <c r="AG120"/>
  <c r="AH120"/>
  <c r="AI120"/>
  <c r="AJ120"/>
  <c r="AK120"/>
  <c r="AL120"/>
  <c r="AM120"/>
  <c r="AN120"/>
  <c r="AO120"/>
  <c r="AP120"/>
  <c r="AQ120"/>
  <c r="AR120"/>
  <c r="AS120"/>
  <c r="AT120"/>
  <c r="AU120"/>
  <c r="AV120"/>
  <c r="AW120"/>
  <c r="AX120"/>
  <c r="AY120"/>
  <c r="AZ120"/>
  <c r="BA120"/>
  <c r="BB120"/>
  <c r="BC120"/>
  <c r="BD120"/>
  <c r="BE120"/>
  <c r="BF120"/>
  <c r="BG120"/>
  <c r="BH120"/>
  <c r="BI120"/>
  <c r="BJ120"/>
  <c r="BK120"/>
  <c r="BL120"/>
  <c r="BM120"/>
  <c r="BN120"/>
  <c r="BO120"/>
  <c r="BP120"/>
  <c r="BQ120"/>
  <c r="BR120"/>
  <c r="BS120"/>
  <c r="BT120"/>
  <c r="BU120"/>
  <c r="BV120"/>
  <c r="BW120"/>
  <c r="BX120"/>
  <c r="BY120"/>
  <c r="BZ120"/>
  <c r="CA120"/>
  <c r="CB120"/>
  <c r="CC120"/>
  <c r="CD120"/>
  <c r="CE120"/>
  <c r="CF120"/>
  <c r="CG120"/>
  <c r="CH120"/>
  <c r="CI120"/>
  <c r="CJ120"/>
  <c r="CK120"/>
  <c r="CL120"/>
  <c r="CM120"/>
  <c r="CN120"/>
  <c r="CO120"/>
  <c r="CP120"/>
  <c r="CQ120"/>
  <c r="CR120"/>
  <c r="CS120"/>
  <c r="CT120"/>
  <c r="CU120"/>
  <c r="CV120"/>
  <c r="CW120"/>
  <c r="CZ120"/>
  <c r="DA120"/>
  <c r="DB120"/>
  <c r="DC120"/>
  <c r="DD120"/>
  <c r="DE120"/>
  <c r="DF120"/>
  <c r="DG120"/>
  <c r="DH120"/>
  <c r="DI120"/>
  <c r="DJ120"/>
  <c r="DK120"/>
  <c r="DL120"/>
  <c r="DM120"/>
  <c r="DN120"/>
  <c r="DO120"/>
  <c r="DP120"/>
  <c r="DQ120"/>
  <c r="DR120"/>
  <c r="DS120"/>
  <c r="DT120"/>
  <c r="DU120"/>
  <c r="DV120"/>
  <c r="DY120"/>
  <c r="DZ120"/>
  <c r="EA120"/>
  <c r="EB120"/>
  <c r="EC120"/>
  <c r="ED120"/>
  <c r="EE120"/>
  <c r="EF120"/>
  <c r="EG120"/>
  <c r="EH120"/>
  <c r="EI120"/>
  <c r="EJ120"/>
  <c r="EK120"/>
  <c r="EL120"/>
  <c r="EM120"/>
  <c r="EN120"/>
  <c r="EO120"/>
  <c r="EP120"/>
  <c r="EQ120"/>
  <c r="ER120"/>
  <c r="ES120"/>
  <c r="ET120"/>
  <c r="EU120"/>
  <c r="EX120"/>
  <c r="EY120"/>
  <c r="EZ120"/>
  <c r="FA120"/>
  <c r="FB120"/>
  <c r="FC120"/>
  <c r="FD120"/>
  <c r="FE120"/>
  <c r="FG120"/>
  <c r="FH120"/>
  <c r="FI120"/>
  <c r="FJ120"/>
  <c r="FK120"/>
  <c r="FL120"/>
  <c r="FN120"/>
  <c r="FO120"/>
  <c r="FP120"/>
  <c r="FQ120"/>
  <c r="FR120"/>
  <c r="FS120"/>
  <c r="F121"/>
  <c r="G121"/>
  <c r="H121"/>
  <c r="I121"/>
  <c r="J121"/>
  <c r="K121"/>
  <c r="L121"/>
  <c r="M121"/>
  <c r="N121"/>
  <c r="O121"/>
  <c r="P121"/>
  <c r="Q121"/>
  <c r="R121"/>
  <c r="S121"/>
  <c r="T121"/>
  <c r="U121"/>
  <c r="V121"/>
  <c r="W121"/>
  <c r="X121"/>
  <c r="Y121"/>
  <c r="Z121"/>
  <c r="AA121"/>
  <c r="AB121"/>
  <c r="AC121"/>
  <c r="AD121"/>
  <c r="AE121"/>
  <c r="AF121"/>
  <c r="AG121"/>
  <c r="AH121"/>
  <c r="AI121"/>
  <c r="AJ121"/>
  <c r="AK121"/>
  <c r="AL121"/>
  <c r="AM121"/>
  <c r="AN121"/>
  <c r="AO121"/>
  <c r="AP121"/>
  <c r="AQ121"/>
  <c r="AR121"/>
  <c r="AS121"/>
  <c r="AT121"/>
  <c r="AU121"/>
  <c r="AV121"/>
  <c r="AW121"/>
  <c r="AX121"/>
  <c r="AY121"/>
  <c r="AZ121"/>
  <c r="BA121"/>
  <c r="BB121"/>
  <c r="BC121"/>
  <c r="BD121"/>
  <c r="BE121"/>
  <c r="BF121"/>
  <c r="BG121"/>
  <c r="BH121"/>
  <c r="BI121"/>
  <c r="BJ121"/>
  <c r="BK121"/>
  <c r="BL121"/>
  <c r="BM121"/>
  <c r="BN121"/>
  <c r="BO121"/>
  <c r="BP121"/>
  <c r="BQ121"/>
  <c r="BR121"/>
  <c r="BS121"/>
  <c r="BT121"/>
  <c r="BU121"/>
  <c r="BV121"/>
  <c r="BW121"/>
  <c r="BX121"/>
  <c r="BY121"/>
  <c r="BZ121"/>
  <c r="CA121"/>
  <c r="CB121"/>
  <c r="CC121"/>
  <c r="CD121"/>
  <c r="CE121"/>
  <c r="CF121"/>
  <c r="CG121"/>
  <c r="CH121"/>
  <c r="CI121"/>
  <c r="CJ121"/>
  <c r="CK121"/>
  <c r="CL121"/>
  <c r="CM121"/>
  <c r="CN121"/>
  <c r="CO121"/>
  <c r="CP121"/>
  <c r="CQ121"/>
  <c r="CR121"/>
  <c r="CS121"/>
  <c r="CT121"/>
  <c r="CU121"/>
  <c r="CV121"/>
  <c r="CW121"/>
  <c r="CZ121"/>
  <c r="DA121"/>
  <c r="DB121"/>
  <c r="DC121"/>
  <c r="DD121"/>
  <c r="DE121"/>
  <c r="DF121"/>
  <c r="DG121"/>
  <c r="DH121"/>
  <c r="DI121"/>
  <c r="DJ121"/>
  <c r="DK121"/>
  <c r="DL121"/>
  <c r="DM121"/>
  <c r="DN121"/>
  <c r="DO121"/>
  <c r="DP121"/>
  <c r="DQ121"/>
  <c r="DR121"/>
  <c r="DS121"/>
  <c r="DT121"/>
  <c r="DU121"/>
  <c r="DV121"/>
  <c r="DY121"/>
  <c r="DZ121"/>
  <c r="EA121"/>
  <c r="EB121"/>
  <c r="EC121"/>
  <c r="ED121"/>
  <c r="EE121"/>
  <c r="EF121"/>
  <c r="EG121"/>
  <c r="EH121"/>
  <c r="EI121"/>
  <c r="EJ121"/>
  <c r="EK121"/>
  <c r="EL121"/>
  <c r="EM121"/>
  <c r="EN121"/>
  <c r="EO121"/>
  <c r="EP121"/>
  <c r="EQ121"/>
  <c r="ER121"/>
  <c r="ES121"/>
  <c r="ET121"/>
  <c r="EU121"/>
  <c r="EX121"/>
  <c r="EY121"/>
  <c r="EZ121"/>
  <c r="FA121"/>
  <c r="FB121"/>
  <c r="FC121"/>
  <c r="FD121"/>
  <c r="FE121"/>
  <c r="FG121"/>
  <c r="FH121"/>
  <c r="FI121"/>
  <c r="FJ121"/>
  <c r="FK121"/>
  <c r="FL121"/>
  <c r="FN121"/>
  <c r="FO121"/>
  <c r="FP121"/>
  <c r="FQ121"/>
  <c r="FR121"/>
  <c r="FS121"/>
  <c r="F122"/>
  <c r="G122"/>
  <c r="H122"/>
  <c r="I122"/>
  <c r="J122"/>
  <c r="K122"/>
  <c r="L122"/>
  <c r="M122"/>
  <c r="N122"/>
  <c r="O122"/>
  <c r="P122"/>
  <c r="Q122"/>
  <c r="R122"/>
  <c r="S122"/>
  <c r="T122"/>
  <c r="U122"/>
  <c r="V122"/>
  <c r="W122"/>
  <c r="X122"/>
  <c r="Y122"/>
  <c r="Z122"/>
  <c r="AA122"/>
  <c r="AB122"/>
  <c r="AC122"/>
  <c r="AD122"/>
  <c r="AE122"/>
  <c r="AF122"/>
  <c r="AG122"/>
  <c r="AH122"/>
  <c r="AI122"/>
  <c r="AJ122"/>
  <c r="AK122"/>
  <c r="AL122"/>
  <c r="AM122"/>
  <c r="AN122"/>
  <c r="AO122"/>
  <c r="AP122"/>
  <c r="AQ122"/>
  <c r="AR122"/>
  <c r="AS122"/>
  <c r="AT122"/>
  <c r="AU122"/>
  <c r="AV122"/>
  <c r="AW122"/>
  <c r="AX122"/>
  <c r="AY122"/>
  <c r="AZ122"/>
  <c r="BA122"/>
  <c r="BB122"/>
  <c r="BC122"/>
  <c r="BD122"/>
  <c r="BE122"/>
  <c r="BF122"/>
  <c r="BG122"/>
  <c r="BH122"/>
  <c r="BI122"/>
  <c r="BJ122"/>
  <c r="BK122"/>
  <c r="BL122"/>
  <c r="BM122"/>
  <c r="BN122"/>
  <c r="BO122"/>
  <c r="BP122"/>
  <c r="BQ122"/>
  <c r="BR122"/>
  <c r="BS122"/>
  <c r="BT122"/>
  <c r="BU122"/>
  <c r="BV122"/>
  <c r="BW122"/>
  <c r="BX122"/>
  <c r="BY122"/>
  <c r="BZ122"/>
  <c r="CA122"/>
  <c r="CB122"/>
  <c r="CC122"/>
  <c r="CD122"/>
  <c r="CE122"/>
  <c r="CF122"/>
  <c r="CG122"/>
  <c r="CH122"/>
  <c r="CI122"/>
  <c r="CJ122"/>
  <c r="CK122"/>
  <c r="CL122"/>
  <c r="CM122"/>
  <c r="CN122"/>
  <c r="CO122"/>
  <c r="CP122"/>
  <c r="CQ122"/>
  <c r="CR122"/>
  <c r="CS122"/>
  <c r="CT122"/>
  <c r="CU122"/>
  <c r="CV122"/>
  <c r="CW122"/>
  <c r="CZ122"/>
  <c r="DA122"/>
  <c r="DB122"/>
  <c r="DC122"/>
  <c r="DD122"/>
  <c r="DE122"/>
  <c r="DF122"/>
  <c r="DG122"/>
  <c r="DH122"/>
  <c r="DI122"/>
  <c r="DJ122"/>
  <c r="DK122"/>
  <c r="DL122"/>
  <c r="DM122"/>
  <c r="DN122"/>
  <c r="DO122"/>
  <c r="DP122"/>
  <c r="DQ122"/>
  <c r="DR122"/>
  <c r="DS122"/>
  <c r="DT122"/>
  <c r="DU122"/>
  <c r="DV122"/>
  <c r="DY122"/>
  <c r="DZ122"/>
  <c r="EA122"/>
  <c r="EB122"/>
  <c r="EC122"/>
  <c r="ED122"/>
  <c r="EE122"/>
  <c r="EF122"/>
  <c r="EG122"/>
  <c r="EH122"/>
  <c r="EI122"/>
  <c r="EJ122"/>
  <c r="EK122"/>
  <c r="EL122"/>
  <c r="EM122"/>
  <c r="EN122"/>
  <c r="EO122"/>
  <c r="EP122"/>
  <c r="EQ122"/>
  <c r="ER122"/>
  <c r="ES122"/>
  <c r="ET122"/>
  <c r="EU122"/>
  <c r="EX122"/>
  <c r="EY122"/>
  <c r="EZ122"/>
  <c r="FA122"/>
  <c r="FB122"/>
  <c r="FC122"/>
  <c r="FD122"/>
  <c r="FE122"/>
  <c r="FG122"/>
  <c r="FH122"/>
  <c r="FI122"/>
  <c r="FJ122"/>
  <c r="FK122"/>
  <c r="FL122"/>
  <c r="FN122"/>
  <c r="FO122"/>
  <c r="FP122"/>
  <c r="FQ122"/>
  <c r="FR122"/>
  <c r="FS122"/>
  <c r="F123"/>
  <c r="G123"/>
  <c r="H123"/>
  <c r="I123"/>
  <c r="J123"/>
  <c r="K123"/>
  <c r="L123"/>
  <c r="M123"/>
  <c r="N123"/>
  <c r="O123"/>
  <c r="P123"/>
  <c r="Q123"/>
  <c r="R123"/>
  <c r="S123"/>
  <c r="T123"/>
  <c r="U123"/>
  <c r="V123"/>
  <c r="W123"/>
  <c r="X123"/>
  <c r="Y123"/>
  <c r="Z123"/>
  <c r="AA123"/>
  <c r="AB123"/>
  <c r="AC123"/>
  <c r="AD123"/>
  <c r="AE123"/>
  <c r="AF123"/>
  <c r="AG123"/>
  <c r="AH123"/>
  <c r="AI123"/>
  <c r="AJ123"/>
  <c r="AK123"/>
  <c r="AL123"/>
  <c r="AM123"/>
  <c r="AN123"/>
  <c r="AO123"/>
  <c r="AP123"/>
  <c r="AQ123"/>
  <c r="AR123"/>
  <c r="AS123"/>
  <c r="AT123"/>
  <c r="AU123"/>
  <c r="AV123"/>
  <c r="AW123"/>
  <c r="AX123"/>
  <c r="AY123"/>
  <c r="AZ123"/>
  <c r="BA123"/>
  <c r="BB123"/>
  <c r="BC123"/>
  <c r="BD123"/>
  <c r="BE123"/>
  <c r="BF123"/>
  <c r="BG123"/>
  <c r="BH123"/>
  <c r="BI123"/>
  <c r="BJ123"/>
  <c r="BK123"/>
  <c r="BL123"/>
  <c r="BM123"/>
  <c r="BN123"/>
  <c r="BO123"/>
  <c r="BP123"/>
  <c r="BQ123"/>
  <c r="BR123"/>
  <c r="BS123"/>
  <c r="BT123"/>
  <c r="BU123"/>
  <c r="BV123"/>
  <c r="BW123"/>
  <c r="BX123"/>
  <c r="BY123"/>
  <c r="BZ123"/>
  <c r="CA123"/>
  <c r="CB123"/>
  <c r="CC123"/>
  <c r="CD123"/>
  <c r="CE123"/>
  <c r="CF123"/>
  <c r="CG123"/>
  <c r="CH123"/>
  <c r="CI123"/>
  <c r="CJ123"/>
  <c r="CK123"/>
  <c r="CL123"/>
  <c r="CM123"/>
  <c r="CN123"/>
  <c r="CO123"/>
  <c r="CP123"/>
  <c r="CQ123"/>
  <c r="CR123"/>
  <c r="CS123"/>
  <c r="CT123"/>
  <c r="CU123"/>
  <c r="CV123"/>
  <c r="CW123"/>
  <c r="CZ123"/>
  <c r="DA123"/>
  <c r="DB123"/>
  <c r="DC123"/>
  <c r="DD123"/>
  <c r="DE123"/>
  <c r="DF123"/>
  <c r="DG123"/>
  <c r="DH123"/>
  <c r="DI123"/>
  <c r="DJ123"/>
  <c r="DK123"/>
  <c r="DL123"/>
  <c r="DM123"/>
  <c r="DN123"/>
  <c r="DO123"/>
  <c r="DP123"/>
  <c r="DQ123"/>
  <c r="DR123"/>
  <c r="DS123"/>
  <c r="DT123"/>
  <c r="DU123"/>
  <c r="DV123"/>
  <c r="DY123"/>
  <c r="DZ123"/>
  <c r="EA123"/>
  <c r="EB123"/>
  <c r="EC123"/>
  <c r="ED123"/>
  <c r="EE123"/>
  <c r="EF123"/>
  <c r="EG123"/>
  <c r="EH123"/>
  <c r="EI123"/>
  <c r="EJ123"/>
  <c r="EK123"/>
  <c r="EL123"/>
  <c r="EM123"/>
  <c r="EN123"/>
  <c r="EO123"/>
  <c r="EP123"/>
  <c r="EQ123"/>
  <c r="ER123"/>
  <c r="ES123"/>
  <c r="ET123"/>
  <c r="EU123"/>
  <c r="EX123"/>
  <c r="EY123"/>
  <c r="EZ123"/>
  <c r="FA123"/>
  <c r="FB123"/>
  <c r="FC123"/>
  <c r="FD123"/>
  <c r="FE123"/>
  <c r="FG123"/>
  <c r="FH123"/>
  <c r="FI123"/>
  <c r="FJ123"/>
  <c r="FK123"/>
  <c r="FL123"/>
  <c r="FN123"/>
  <c r="FO123"/>
  <c r="FP123"/>
  <c r="FQ123"/>
  <c r="FR123"/>
  <c r="FS123"/>
  <c r="F124"/>
  <c r="G124"/>
  <c r="H124"/>
  <c r="I124"/>
  <c r="J124"/>
  <c r="K124"/>
  <c r="L124"/>
  <c r="M124"/>
  <c r="N124"/>
  <c r="O124"/>
  <c r="P124"/>
  <c r="Q124"/>
  <c r="R124"/>
  <c r="S124"/>
  <c r="T124"/>
  <c r="U124"/>
  <c r="V124"/>
  <c r="W124"/>
  <c r="X124"/>
  <c r="Y124"/>
  <c r="Z124"/>
  <c r="AA124"/>
  <c r="AB124"/>
  <c r="AC124"/>
  <c r="AD124"/>
  <c r="AE124"/>
  <c r="AF124"/>
  <c r="AG124"/>
  <c r="AH124"/>
  <c r="AI124"/>
  <c r="AJ124"/>
  <c r="AK124"/>
  <c r="AL124"/>
  <c r="AM124"/>
  <c r="AN124"/>
  <c r="AO124"/>
  <c r="AP124"/>
  <c r="AQ124"/>
  <c r="AR124"/>
  <c r="AS124"/>
  <c r="AT124"/>
  <c r="AU124"/>
  <c r="AV124"/>
  <c r="AW124"/>
  <c r="AX124"/>
  <c r="AY124"/>
  <c r="AZ124"/>
  <c r="BA124"/>
  <c r="BB124"/>
  <c r="BC124"/>
  <c r="BD124"/>
  <c r="BE124"/>
  <c r="BF124"/>
  <c r="BG124"/>
  <c r="BH124"/>
  <c r="BI124"/>
  <c r="BJ124"/>
  <c r="BK124"/>
  <c r="BL124"/>
  <c r="BM124"/>
  <c r="BN124"/>
  <c r="BO124"/>
  <c r="BP124"/>
  <c r="BQ124"/>
  <c r="BR124"/>
  <c r="BS124"/>
  <c r="BT124"/>
  <c r="BU124"/>
  <c r="BV124"/>
  <c r="BW124"/>
  <c r="BX124"/>
  <c r="BY124"/>
  <c r="BZ124"/>
  <c r="CA124"/>
  <c r="CB124"/>
  <c r="CC124"/>
  <c r="CD124"/>
  <c r="CE124"/>
  <c r="CF124"/>
  <c r="CG124"/>
  <c r="CH124"/>
  <c r="CI124"/>
  <c r="CJ124"/>
  <c r="CK124"/>
  <c r="CL124"/>
  <c r="CM124"/>
  <c r="CN124"/>
  <c r="CO124"/>
  <c r="CP124"/>
  <c r="CQ124"/>
  <c r="CR124"/>
  <c r="CS124"/>
  <c r="CT124"/>
  <c r="CU124"/>
  <c r="CV124"/>
  <c r="CW124"/>
  <c r="CZ124"/>
  <c r="DA124"/>
  <c r="DB124"/>
  <c r="DC124"/>
  <c r="DD124"/>
  <c r="DE124"/>
  <c r="DF124"/>
  <c r="DG124"/>
  <c r="DH124"/>
  <c r="DI124"/>
  <c r="DJ124"/>
  <c r="DK124"/>
  <c r="DL124"/>
  <c r="DM124"/>
  <c r="DN124"/>
  <c r="DO124"/>
  <c r="DP124"/>
  <c r="DQ124"/>
  <c r="DR124"/>
  <c r="DS124"/>
  <c r="DT124"/>
  <c r="DU124"/>
  <c r="DV124"/>
  <c r="DY124"/>
  <c r="DZ124"/>
  <c r="EA124"/>
  <c r="EB124"/>
  <c r="EC124"/>
  <c r="ED124"/>
  <c r="EE124"/>
  <c r="EF124"/>
  <c r="EG124"/>
  <c r="EH124"/>
  <c r="EI124"/>
  <c r="EJ124"/>
  <c r="EK124"/>
  <c r="EL124"/>
  <c r="EM124"/>
  <c r="EN124"/>
  <c r="EO124"/>
  <c r="EP124"/>
  <c r="EQ124"/>
  <c r="ER124"/>
  <c r="ES124"/>
  <c r="ET124"/>
  <c r="EU124"/>
  <c r="EX124"/>
  <c r="EY124"/>
  <c r="EZ124"/>
  <c r="FA124"/>
  <c r="FB124"/>
  <c r="FC124"/>
  <c r="FD124"/>
  <c r="FE124"/>
  <c r="FG124"/>
  <c r="FH124"/>
  <c r="FI124"/>
  <c r="FJ124"/>
  <c r="FK124"/>
  <c r="FL124"/>
  <c r="FN124"/>
  <c r="FO124"/>
  <c r="FP124"/>
  <c r="FQ124"/>
  <c r="FR124"/>
  <c r="FS124"/>
  <c r="F125"/>
  <c r="G125"/>
  <c r="H125"/>
  <c r="I125"/>
  <c r="J125"/>
  <c r="K125"/>
  <c r="L125"/>
  <c r="M125"/>
  <c r="N125"/>
  <c r="O125"/>
  <c r="P125"/>
  <c r="Q125"/>
  <c r="R125"/>
  <c r="S125"/>
  <c r="T125"/>
  <c r="U125"/>
  <c r="V125"/>
  <c r="W125"/>
  <c r="X125"/>
  <c r="Y125"/>
  <c r="Z125"/>
  <c r="AA125"/>
  <c r="AB125"/>
  <c r="AC125"/>
  <c r="AD125"/>
  <c r="AE125"/>
  <c r="AF125"/>
  <c r="AG125"/>
  <c r="AH125"/>
  <c r="AI125"/>
  <c r="AJ125"/>
  <c r="AK125"/>
  <c r="AL125"/>
  <c r="AM125"/>
  <c r="AN125"/>
  <c r="AO125"/>
  <c r="AP125"/>
  <c r="AQ125"/>
  <c r="AR125"/>
  <c r="AS125"/>
  <c r="AT125"/>
  <c r="AU125"/>
  <c r="AV125"/>
  <c r="AW125"/>
  <c r="AX125"/>
  <c r="AY125"/>
  <c r="AZ125"/>
  <c r="BA125"/>
  <c r="BB125"/>
  <c r="BC125"/>
  <c r="BD125"/>
  <c r="BE125"/>
  <c r="BF125"/>
  <c r="BG125"/>
  <c r="BH125"/>
  <c r="BI125"/>
  <c r="BJ125"/>
  <c r="BK125"/>
  <c r="BL125"/>
  <c r="BM125"/>
  <c r="BN125"/>
  <c r="BO125"/>
  <c r="BP125"/>
  <c r="BQ125"/>
  <c r="BR125"/>
  <c r="BS125"/>
  <c r="BT125"/>
  <c r="BU125"/>
  <c r="BV125"/>
  <c r="BW125"/>
  <c r="BX125"/>
  <c r="BY125"/>
  <c r="BZ125"/>
  <c r="CA125"/>
  <c r="CB125"/>
  <c r="CC125"/>
  <c r="CD125"/>
  <c r="CE125"/>
  <c r="CF125"/>
  <c r="CG125"/>
  <c r="CH125"/>
  <c r="CI125"/>
  <c r="CJ125"/>
  <c r="CK125"/>
  <c r="CL125"/>
  <c r="CM125"/>
  <c r="CN125"/>
  <c r="CO125"/>
  <c r="CP125"/>
  <c r="CQ125"/>
  <c r="CR125"/>
  <c r="CS125"/>
  <c r="CT125"/>
  <c r="CU125"/>
  <c r="CV125"/>
  <c r="CW125"/>
  <c r="CZ125"/>
  <c r="DA125"/>
  <c r="DB125"/>
  <c r="DC125"/>
  <c r="DD125"/>
  <c r="DE125"/>
  <c r="DF125"/>
  <c r="DG125"/>
  <c r="DH125"/>
  <c r="DI125"/>
  <c r="DJ125"/>
  <c r="DK125"/>
  <c r="DL125"/>
  <c r="DM125"/>
  <c r="DN125"/>
  <c r="DO125"/>
  <c r="DP125"/>
  <c r="DQ125"/>
  <c r="DR125"/>
  <c r="DS125"/>
  <c r="DT125"/>
  <c r="DU125"/>
  <c r="DV125"/>
  <c r="DY125"/>
  <c r="DZ125"/>
  <c r="EA125"/>
  <c r="EB125"/>
  <c r="EC125"/>
  <c r="ED125"/>
  <c r="EE125"/>
  <c r="EF125"/>
  <c r="EG125"/>
  <c r="EH125"/>
  <c r="EI125"/>
  <c r="EJ125"/>
  <c r="EK125"/>
  <c r="EL125"/>
  <c r="EM125"/>
  <c r="EN125"/>
  <c r="EO125"/>
  <c r="EP125"/>
  <c r="EQ125"/>
  <c r="ER125"/>
  <c r="ES125"/>
  <c r="ET125"/>
  <c r="EU125"/>
  <c r="EX125"/>
  <c r="EY125"/>
  <c r="EZ125"/>
  <c r="FA125"/>
  <c r="FB125"/>
  <c r="FC125"/>
  <c r="FD125"/>
  <c r="FE125"/>
  <c r="FG125"/>
  <c r="FH125"/>
  <c r="FI125"/>
  <c r="FJ125"/>
  <c r="FK125"/>
  <c r="FL125"/>
  <c r="FN125"/>
  <c r="FO125"/>
  <c r="FP125"/>
  <c r="FQ125"/>
  <c r="FR125"/>
  <c r="FS125"/>
  <c r="F126"/>
  <c r="G126"/>
  <c r="H126"/>
  <c r="I126"/>
  <c r="J126"/>
  <c r="K126"/>
  <c r="L126"/>
  <c r="M126"/>
  <c r="N126"/>
  <c r="O126"/>
  <c r="P126"/>
  <c r="Q126"/>
  <c r="R126"/>
  <c r="S126"/>
  <c r="T126"/>
  <c r="U126"/>
  <c r="V126"/>
  <c r="W126"/>
  <c r="X126"/>
  <c r="Y126"/>
  <c r="Z126"/>
  <c r="AA126"/>
  <c r="AB126"/>
  <c r="AC126"/>
  <c r="AD126"/>
  <c r="AE126"/>
  <c r="AF126"/>
  <c r="AG126"/>
  <c r="AH126"/>
  <c r="AI126"/>
  <c r="AJ126"/>
  <c r="AK126"/>
  <c r="AL126"/>
  <c r="AM126"/>
  <c r="AN126"/>
  <c r="AO126"/>
  <c r="AP126"/>
  <c r="AQ126"/>
  <c r="AR126"/>
  <c r="AS126"/>
  <c r="AT126"/>
  <c r="AU126"/>
  <c r="AV126"/>
  <c r="AW126"/>
  <c r="AX126"/>
  <c r="AY126"/>
  <c r="AZ126"/>
  <c r="BA126"/>
  <c r="BB126"/>
  <c r="BC126"/>
  <c r="BD126"/>
  <c r="BE126"/>
  <c r="BF126"/>
  <c r="BG126"/>
  <c r="BH126"/>
  <c r="BI126"/>
  <c r="BJ126"/>
  <c r="BK126"/>
  <c r="BL126"/>
  <c r="BM126"/>
  <c r="BN126"/>
  <c r="BO126"/>
  <c r="BP126"/>
  <c r="BQ126"/>
  <c r="BR126"/>
  <c r="BS126"/>
  <c r="BT126"/>
  <c r="BU126"/>
  <c r="BV126"/>
  <c r="BW126"/>
  <c r="BX126"/>
  <c r="BY126"/>
  <c r="BZ126"/>
  <c r="CA126"/>
  <c r="CB126"/>
  <c r="CC126"/>
  <c r="CD126"/>
  <c r="CE126"/>
  <c r="CF126"/>
  <c r="CG126"/>
  <c r="CH126"/>
  <c r="CI126"/>
  <c r="CJ126"/>
  <c r="CK126"/>
  <c r="CL126"/>
  <c r="CM126"/>
  <c r="CN126"/>
  <c r="CO126"/>
  <c r="CP126"/>
  <c r="CQ126"/>
  <c r="CR126"/>
  <c r="CS126"/>
  <c r="CT126"/>
  <c r="CU126"/>
  <c r="CV126"/>
  <c r="CW126"/>
  <c r="CZ126"/>
  <c r="DA126"/>
  <c r="DB126"/>
  <c r="DC126"/>
  <c r="DD126"/>
  <c r="DE126"/>
  <c r="DF126"/>
  <c r="DG126"/>
  <c r="DH126"/>
  <c r="DI126"/>
  <c r="DJ126"/>
  <c r="DK126"/>
  <c r="DL126"/>
  <c r="DM126"/>
  <c r="DN126"/>
  <c r="DO126"/>
  <c r="DP126"/>
  <c r="DQ126"/>
  <c r="DR126"/>
  <c r="DS126"/>
  <c r="DT126"/>
  <c r="DU126"/>
  <c r="DV126"/>
  <c r="DY126"/>
  <c r="DZ126"/>
  <c r="EA126"/>
  <c r="EB126"/>
  <c r="EC126"/>
  <c r="ED126"/>
  <c r="EE126"/>
  <c r="EF126"/>
  <c r="EG126"/>
  <c r="EH126"/>
  <c r="EI126"/>
  <c r="EJ126"/>
  <c r="EK126"/>
  <c r="EL126"/>
  <c r="EM126"/>
  <c r="EN126"/>
  <c r="EO126"/>
  <c r="EP126"/>
  <c r="EQ126"/>
  <c r="ER126"/>
  <c r="ES126"/>
  <c r="ET126"/>
  <c r="EU126"/>
  <c r="EX126"/>
  <c r="EY126"/>
  <c r="EZ126"/>
  <c r="FA126"/>
  <c r="FB126"/>
  <c r="FC126"/>
  <c r="FD126"/>
  <c r="FE126"/>
  <c r="FG126"/>
  <c r="FH126"/>
  <c r="FI126"/>
  <c r="FJ126"/>
  <c r="FK126"/>
  <c r="FL126"/>
  <c r="FN126"/>
  <c r="FO126"/>
  <c r="FP126"/>
  <c r="FQ126"/>
  <c r="FR126"/>
  <c r="FS126"/>
  <c r="F127"/>
  <c r="G127"/>
  <c r="H127"/>
  <c r="I127"/>
  <c r="J127"/>
  <c r="K127"/>
  <c r="L127"/>
  <c r="M127"/>
  <c r="N127"/>
  <c r="O127"/>
  <c r="P127"/>
  <c r="Q127"/>
  <c r="R127"/>
  <c r="S127"/>
  <c r="T127"/>
  <c r="U127"/>
  <c r="V127"/>
  <c r="W127"/>
  <c r="X127"/>
  <c r="Y127"/>
  <c r="Z127"/>
  <c r="AA127"/>
  <c r="AB127"/>
  <c r="AC127"/>
  <c r="AD127"/>
  <c r="AE127"/>
  <c r="AF127"/>
  <c r="AG127"/>
  <c r="AH127"/>
  <c r="AI127"/>
  <c r="AJ127"/>
  <c r="AK127"/>
  <c r="AL127"/>
  <c r="AM127"/>
  <c r="AN127"/>
  <c r="AO127"/>
  <c r="AP127"/>
  <c r="AQ127"/>
  <c r="AR127"/>
  <c r="AS127"/>
  <c r="AT127"/>
  <c r="AU127"/>
  <c r="AV127"/>
  <c r="AW127"/>
  <c r="AX127"/>
  <c r="AY127"/>
  <c r="AZ127"/>
  <c r="BA127"/>
  <c r="BB127"/>
  <c r="BC127"/>
  <c r="BD127"/>
  <c r="BE127"/>
  <c r="BF127"/>
  <c r="BG127"/>
  <c r="BH127"/>
  <c r="BI127"/>
  <c r="BJ127"/>
  <c r="BK127"/>
  <c r="BL127"/>
  <c r="BM127"/>
  <c r="BN127"/>
  <c r="BO127"/>
  <c r="BP127"/>
  <c r="BQ127"/>
  <c r="BR127"/>
  <c r="BS127"/>
  <c r="BT127"/>
  <c r="BU127"/>
  <c r="BV127"/>
  <c r="BW127"/>
  <c r="BX127"/>
  <c r="BY127"/>
  <c r="BZ127"/>
  <c r="CA127"/>
  <c r="CB127"/>
  <c r="CC127"/>
  <c r="CD127"/>
  <c r="CE127"/>
  <c r="CF127"/>
  <c r="CG127"/>
  <c r="CH127"/>
  <c r="CI127"/>
  <c r="CJ127"/>
  <c r="CK127"/>
  <c r="CL127"/>
  <c r="CM127"/>
  <c r="CN127"/>
  <c r="CO127"/>
  <c r="CP127"/>
  <c r="CQ127"/>
  <c r="CR127"/>
  <c r="CS127"/>
  <c r="CT127"/>
  <c r="CU127"/>
  <c r="CV127"/>
  <c r="CW127"/>
  <c r="CZ127"/>
  <c r="DA127"/>
  <c r="DB127"/>
  <c r="DC127"/>
  <c r="DD127"/>
  <c r="DE127"/>
  <c r="DF127"/>
  <c r="DG127"/>
  <c r="DH127"/>
  <c r="DI127"/>
  <c r="DJ127"/>
  <c r="DK127"/>
  <c r="DL127"/>
  <c r="DM127"/>
  <c r="DN127"/>
  <c r="DO127"/>
  <c r="DP127"/>
  <c r="DQ127"/>
  <c r="DR127"/>
  <c r="DS127"/>
  <c r="DT127"/>
  <c r="DU127"/>
  <c r="DV127"/>
  <c r="DY127"/>
  <c r="DZ127"/>
  <c r="EA127"/>
  <c r="EB127"/>
  <c r="EC127"/>
  <c r="ED127"/>
  <c r="EE127"/>
  <c r="EF127"/>
  <c r="EG127"/>
  <c r="EH127"/>
  <c r="EI127"/>
  <c r="EJ127"/>
  <c r="EK127"/>
  <c r="EL127"/>
  <c r="EM127"/>
  <c r="EN127"/>
  <c r="EO127"/>
  <c r="EP127"/>
  <c r="EQ127"/>
  <c r="ER127"/>
  <c r="ES127"/>
  <c r="ET127"/>
  <c r="EU127"/>
  <c r="EX127"/>
  <c r="EY127"/>
  <c r="EZ127"/>
  <c r="FA127"/>
  <c r="FB127"/>
  <c r="FC127"/>
  <c r="FD127"/>
  <c r="FE127"/>
  <c r="FG127"/>
  <c r="FH127"/>
  <c r="FI127"/>
  <c r="FJ127"/>
  <c r="FK127"/>
  <c r="FL127"/>
  <c r="FN127"/>
  <c r="FO127"/>
  <c r="FP127"/>
  <c r="FQ127"/>
  <c r="FR127"/>
  <c r="FS127"/>
  <c r="F128"/>
  <c r="G128"/>
  <c r="H128"/>
  <c r="I128"/>
  <c r="J128"/>
  <c r="K128"/>
  <c r="L128"/>
  <c r="M128"/>
  <c r="N128"/>
  <c r="O128"/>
  <c r="P128"/>
  <c r="Q128"/>
  <c r="R128"/>
  <c r="S128"/>
  <c r="T128"/>
  <c r="U128"/>
  <c r="V128"/>
  <c r="W128"/>
  <c r="X128"/>
  <c r="Y128"/>
  <c r="Z128"/>
  <c r="AA128"/>
  <c r="AB128"/>
  <c r="AC128"/>
  <c r="AD128"/>
  <c r="AE128"/>
  <c r="AF128"/>
  <c r="AG128"/>
  <c r="AH128"/>
  <c r="AI128"/>
  <c r="AJ128"/>
  <c r="AK128"/>
  <c r="AL128"/>
  <c r="AM128"/>
  <c r="AN128"/>
  <c r="AO128"/>
  <c r="AP128"/>
  <c r="AQ128"/>
  <c r="AR128"/>
  <c r="AS128"/>
  <c r="AT128"/>
  <c r="AU128"/>
  <c r="AV128"/>
  <c r="AW128"/>
  <c r="AX128"/>
  <c r="AY128"/>
  <c r="AZ128"/>
  <c r="BA128"/>
  <c r="BB128"/>
  <c r="BC128"/>
  <c r="BD128"/>
  <c r="BE128"/>
  <c r="BF128"/>
  <c r="BG128"/>
  <c r="BH128"/>
  <c r="BI128"/>
  <c r="BJ128"/>
  <c r="BK128"/>
  <c r="BL128"/>
  <c r="BM128"/>
  <c r="BN128"/>
  <c r="BO128"/>
  <c r="BP128"/>
  <c r="BQ128"/>
  <c r="BR128"/>
  <c r="BS128"/>
  <c r="BT128"/>
  <c r="BU128"/>
  <c r="BV128"/>
  <c r="BW128"/>
  <c r="BX128"/>
  <c r="BY128"/>
  <c r="BZ128"/>
  <c r="CA128"/>
  <c r="CB128"/>
  <c r="CC128"/>
  <c r="CD128"/>
  <c r="CE128"/>
  <c r="CF128"/>
  <c r="CG128"/>
  <c r="CH128"/>
  <c r="CI128"/>
  <c r="CJ128"/>
  <c r="CK128"/>
  <c r="CL128"/>
  <c r="CM128"/>
  <c r="CN128"/>
  <c r="CO128"/>
  <c r="CP128"/>
  <c r="CQ128"/>
  <c r="CR128"/>
  <c r="CS128"/>
  <c r="CT128"/>
  <c r="CU128"/>
  <c r="CV128"/>
  <c r="CW128"/>
  <c r="CZ128"/>
  <c r="DA128"/>
  <c r="DB128"/>
  <c r="DC128"/>
  <c r="DD128"/>
  <c r="DE128"/>
  <c r="DF128"/>
  <c r="DG128"/>
  <c r="DH128"/>
  <c r="DI128"/>
  <c r="DJ128"/>
  <c r="DK128"/>
  <c r="DL128"/>
  <c r="DM128"/>
  <c r="DN128"/>
  <c r="DO128"/>
  <c r="DP128"/>
  <c r="DQ128"/>
  <c r="DR128"/>
  <c r="DS128"/>
  <c r="DT128"/>
  <c r="DU128"/>
  <c r="DV128"/>
  <c r="DY128"/>
  <c r="DZ128"/>
  <c r="EA128"/>
  <c r="EB128"/>
  <c r="EC128"/>
  <c r="ED128"/>
  <c r="EE128"/>
  <c r="EF128"/>
  <c r="EG128"/>
  <c r="EH128"/>
  <c r="EI128"/>
  <c r="EJ128"/>
  <c r="EK128"/>
  <c r="EL128"/>
  <c r="EM128"/>
  <c r="EN128"/>
  <c r="EO128"/>
  <c r="EP128"/>
  <c r="EQ128"/>
  <c r="ER128"/>
  <c r="ES128"/>
  <c r="ET128"/>
  <c r="EU128"/>
  <c r="EX128"/>
  <c r="EY128"/>
  <c r="EZ128"/>
  <c r="FA128"/>
  <c r="FB128"/>
  <c r="FC128"/>
  <c r="FD128"/>
  <c r="FE128"/>
  <c r="FG128"/>
  <c r="FH128"/>
  <c r="FI128"/>
  <c r="FJ128"/>
  <c r="FK128"/>
  <c r="FL128"/>
  <c r="FN128"/>
  <c r="FO128"/>
  <c r="FP128"/>
  <c r="FQ128"/>
  <c r="FR128"/>
  <c r="FS128"/>
  <c r="F129"/>
  <c r="G129"/>
  <c r="H129"/>
  <c r="I129"/>
  <c r="J129"/>
  <c r="K129"/>
  <c r="L129"/>
  <c r="M129"/>
  <c r="N129"/>
  <c r="O129"/>
  <c r="P129"/>
  <c r="Q129"/>
  <c r="R129"/>
  <c r="S129"/>
  <c r="T129"/>
  <c r="U129"/>
  <c r="V129"/>
  <c r="W129"/>
  <c r="X129"/>
  <c r="Y129"/>
  <c r="Z129"/>
  <c r="AA129"/>
  <c r="AB129"/>
  <c r="AC129"/>
  <c r="AD129"/>
  <c r="AE129"/>
  <c r="AF129"/>
  <c r="AG129"/>
  <c r="AH129"/>
  <c r="AI129"/>
  <c r="AJ129"/>
  <c r="AK129"/>
  <c r="AL129"/>
  <c r="AM129"/>
  <c r="AN129"/>
  <c r="AO129"/>
  <c r="AP129"/>
  <c r="AQ129"/>
  <c r="AR129"/>
  <c r="AS129"/>
  <c r="AT129"/>
  <c r="AU129"/>
  <c r="AV129"/>
  <c r="AW129"/>
  <c r="AX129"/>
  <c r="AY129"/>
  <c r="AZ129"/>
  <c r="BA129"/>
  <c r="BB129"/>
  <c r="BC129"/>
  <c r="BD129"/>
  <c r="BE129"/>
  <c r="BF129"/>
  <c r="BG129"/>
  <c r="BH129"/>
  <c r="BI129"/>
  <c r="BJ129"/>
  <c r="BK129"/>
  <c r="BL129"/>
  <c r="BM129"/>
  <c r="BN129"/>
  <c r="BO129"/>
  <c r="BP129"/>
  <c r="BQ129"/>
  <c r="BR129"/>
  <c r="BS129"/>
  <c r="BT129"/>
  <c r="BU129"/>
  <c r="BV129"/>
  <c r="BW129"/>
  <c r="BX129"/>
  <c r="BY129"/>
  <c r="BZ129"/>
  <c r="CA129"/>
  <c r="CB129"/>
  <c r="CC129"/>
  <c r="CD129"/>
  <c r="CE129"/>
  <c r="CF129"/>
  <c r="CG129"/>
  <c r="CH129"/>
  <c r="CI129"/>
  <c r="CJ129"/>
  <c r="CK129"/>
  <c r="CL129"/>
  <c r="CM129"/>
  <c r="CN129"/>
  <c r="CO129"/>
  <c r="CP129"/>
  <c r="CQ129"/>
  <c r="CR129"/>
  <c r="CS129"/>
  <c r="CT129"/>
  <c r="CU129"/>
  <c r="CV129"/>
  <c r="CW129"/>
  <c r="CZ129"/>
  <c r="DA129"/>
  <c r="DB129"/>
  <c r="DC129"/>
  <c r="DD129"/>
  <c r="DE129"/>
  <c r="DF129"/>
  <c r="DG129"/>
  <c r="DH129"/>
  <c r="DI129"/>
  <c r="DJ129"/>
  <c r="DK129"/>
  <c r="DL129"/>
  <c r="DM129"/>
  <c r="DN129"/>
  <c r="DO129"/>
  <c r="DP129"/>
  <c r="DQ129"/>
  <c r="DR129"/>
  <c r="DS129"/>
  <c r="DT129"/>
  <c r="DU129"/>
  <c r="DV129"/>
  <c r="DY129"/>
  <c r="DZ129"/>
  <c r="EA129"/>
  <c r="EB129"/>
  <c r="EC129"/>
  <c r="ED129"/>
  <c r="EE129"/>
  <c r="EF129"/>
  <c r="EG129"/>
  <c r="EH129"/>
  <c r="EI129"/>
  <c r="EJ129"/>
  <c r="EK129"/>
  <c r="EL129"/>
  <c r="EM129"/>
  <c r="EN129"/>
  <c r="EO129"/>
  <c r="EP129"/>
  <c r="EQ129"/>
  <c r="ER129"/>
  <c r="ES129"/>
  <c r="ET129"/>
  <c r="EU129"/>
  <c r="EX129"/>
  <c r="EY129"/>
  <c r="EZ129"/>
  <c r="FA129"/>
  <c r="FB129"/>
  <c r="FC129"/>
  <c r="FD129"/>
  <c r="FE129"/>
  <c r="FG129"/>
  <c r="FH129"/>
  <c r="FI129"/>
  <c r="FJ129"/>
  <c r="FK129"/>
  <c r="FL129"/>
  <c r="FN129"/>
  <c r="FO129"/>
  <c r="FP129"/>
  <c r="FQ129"/>
  <c r="FR129"/>
  <c r="FS129"/>
  <c r="F130"/>
  <c r="G130"/>
  <c r="H130"/>
  <c r="I130"/>
  <c r="J130"/>
  <c r="K130"/>
  <c r="L130"/>
  <c r="M130"/>
  <c r="N130"/>
  <c r="O130"/>
  <c r="P130"/>
  <c r="Q130"/>
  <c r="R130"/>
  <c r="S130"/>
  <c r="T130"/>
  <c r="U130"/>
  <c r="V130"/>
  <c r="W130"/>
  <c r="X130"/>
  <c r="Y130"/>
  <c r="Z130"/>
  <c r="AA130"/>
  <c r="AB130"/>
  <c r="AC130"/>
  <c r="AD130"/>
  <c r="AE130"/>
  <c r="AF130"/>
  <c r="AG130"/>
  <c r="AH130"/>
  <c r="AI130"/>
  <c r="AJ130"/>
  <c r="AK130"/>
  <c r="AL130"/>
  <c r="AM130"/>
  <c r="AN130"/>
  <c r="AO130"/>
  <c r="AP130"/>
  <c r="AQ130"/>
  <c r="AR130"/>
  <c r="AS130"/>
  <c r="AT130"/>
  <c r="AU130"/>
  <c r="AV130"/>
  <c r="AW130"/>
  <c r="AX130"/>
  <c r="AY130"/>
  <c r="AZ130"/>
  <c r="BA130"/>
  <c r="BB130"/>
  <c r="BC130"/>
  <c r="BD130"/>
  <c r="BE130"/>
  <c r="BF130"/>
  <c r="BG130"/>
  <c r="BH130"/>
  <c r="BI130"/>
  <c r="BJ130"/>
  <c r="BK130"/>
  <c r="BL130"/>
  <c r="BM130"/>
  <c r="BN130"/>
  <c r="BO130"/>
  <c r="BP130"/>
  <c r="BQ130"/>
  <c r="BR130"/>
  <c r="BS130"/>
  <c r="BT130"/>
  <c r="BU130"/>
  <c r="BV130"/>
  <c r="BW130"/>
  <c r="BX130"/>
  <c r="BY130"/>
  <c r="BZ130"/>
  <c r="CA130"/>
  <c r="CB130"/>
  <c r="CC130"/>
  <c r="CD130"/>
  <c r="CE130"/>
  <c r="CF130"/>
  <c r="CG130"/>
  <c r="CH130"/>
  <c r="CI130"/>
  <c r="CJ130"/>
  <c r="CK130"/>
  <c r="CL130"/>
  <c r="CM130"/>
  <c r="CN130"/>
  <c r="CO130"/>
  <c r="CP130"/>
  <c r="CQ130"/>
  <c r="CR130"/>
  <c r="CS130"/>
  <c r="CT130"/>
  <c r="CU130"/>
  <c r="CV130"/>
  <c r="CW130"/>
  <c r="CZ130"/>
  <c r="DA130"/>
  <c r="DB130"/>
  <c r="DC130"/>
  <c r="DD130"/>
  <c r="DE130"/>
  <c r="DF130"/>
  <c r="DG130"/>
  <c r="DH130"/>
  <c r="DI130"/>
  <c r="DJ130"/>
  <c r="DK130"/>
  <c r="DL130"/>
  <c r="DM130"/>
  <c r="DN130"/>
  <c r="DO130"/>
  <c r="DP130"/>
  <c r="DQ130"/>
  <c r="DR130"/>
  <c r="DS130"/>
  <c r="DT130"/>
  <c r="DU130"/>
  <c r="DV130"/>
  <c r="DY130"/>
  <c r="DZ130"/>
  <c r="EA130"/>
  <c r="EB130"/>
  <c r="EC130"/>
  <c r="ED130"/>
  <c r="EE130"/>
  <c r="EF130"/>
  <c r="EG130"/>
  <c r="EH130"/>
  <c r="EI130"/>
  <c r="EJ130"/>
  <c r="EK130"/>
  <c r="EL130"/>
  <c r="EM130"/>
  <c r="EN130"/>
  <c r="EO130"/>
  <c r="EP130"/>
  <c r="EQ130"/>
  <c r="ER130"/>
  <c r="ES130"/>
  <c r="ET130"/>
  <c r="EU130"/>
  <c r="EX130"/>
  <c r="EY130"/>
  <c r="EZ130"/>
  <c r="FA130"/>
  <c r="FB130"/>
  <c r="FC130"/>
  <c r="FD130"/>
  <c r="FE130"/>
  <c r="FG130"/>
  <c r="FH130"/>
  <c r="FI130"/>
  <c r="FJ130"/>
  <c r="FK130"/>
  <c r="FL130"/>
  <c r="FN130"/>
  <c r="FO130"/>
  <c r="FP130"/>
  <c r="FQ130"/>
  <c r="FR130"/>
  <c r="FS130"/>
  <c r="F131"/>
  <c r="G131"/>
  <c r="H131"/>
  <c r="I131"/>
  <c r="J131"/>
  <c r="K131"/>
  <c r="L131"/>
  <c r="M131"/>
  <c r="N131"/>
  <c r="O131"/>
  <c r="P131"/>
  <c r="Q131"/>
  <c r="R131"/>
  <c r="S131"/>
  <c r="T131"/>
  <c r="U131"/>
  <c r="V131"/>
  <c r="W131"/>
  <c r="X131"/>
  <c r="Y131"/>
  <c r="Z131"/>
  <c r="AA131"/>
  <c r="AB131"/>
  <c r="AC131"/>
  <c r="AD131"/>
  <c r="AE131"/>
  <c r="AF131"/>
  <c r="AG131"/>
  <c r="AH131"/>
  <c r="AI131"/>
  <c r="AJ131"/>
  <c r="AK131"/>
  <c r="AL131"/>
  <c r="AM131"/>
  <c r="AN131"/>
  <c r="AO131"/>
  <c r="AP131"/>
  <c r="AQ131"/>
  <c r="AR131"/>
  <c r="AS131"/>
  <c r="AT131"/>
  <c r="AU131"/>
  <c r="AV131"/>
  <c r="AW131"/>
  <c r="AX131"/>
  <c r="AY131"/>
  <c r="AZ131"/>
  <c r="BA131"/>
  <c r="BB131"/>
  <c r="BC131"/>
  <c r="BD131"/>
  <c r="BE131"/>
  <c r="BF131"/>
  <c r="BG131"/>
  <c r="BH131"/>
  <c r="BI131"/>
  <c r="BJ131"/>
  <c r="BK131"/>
  <c r="BL131"/>
  <c r="BM131"/>
  <c r="BN131"/>
  <c r="BO131"/>
  <c r="BP131"/>
  <c r="BQ131"/>
  <c r="BR131"/>
  <c r="BS131"/>
  <c r="BT131"/>
  <c r="BU131"/>
  <c r="BV131"/>
  <c r="BW131"/>
  <c r="BX131"/>
  <c r="BY131"/>
  <c r="BZ131"/>
  <c r="CA131"/>
  <c r="CB131"/>
  <c r="CC131"/>
  <c r="CD131"/>
  <c r="CE131"/>
  <c r="CF131"/>
  <c r="CG131"/>
  <c r="CH131"/>
  <c r="CI131"/>
  <c r="CJ131"/>
  <c r="CK131"/>
  <c r="CL131"/>
  <c r="CM131"/>
  <c r="CN131"/>
  <c r="CO131"/>
  <c r="CP131"/>
  <c r="CQ131"/>
  <c r="CR131"/>
  <c r="CS131"/>
  <c r="CT131"/>
  <c r="CU131"/>
  <c r="CV131"/>
  <c r="CW131"/>
  <c r="CZ131"/>
  <c r="DA131"/>
  <c r="DB131"/>
  <c r="DC131"/>
  <c r="DD131"/>
  <c r="DE131"/>
  <c r="DF131"/>
  <c r="DG131"/>
  <c r="DH131"/>
  <c r="DI131"/>
  <c r="DJ131"/>
  <c r="DK131"/>
  <c r="DL131"/>
  <c r="DM131"/>
  <c r="DN131"/>
  <c r="DO131"/>
  <c r="DP131"/>
  <c r="DQ131"/>
  <c r="DR131"/>
  <c r="DS131"/>
  <c r="DT131"/>
  <c r="DU131"/>
  <c r="DV131"/>
  <c r="DY131"/>
  <c r="DZ131"/>
  <c r="EA131"/>
  <c r="EB131"/>
  <c r="EC131"/>
  <c r="ED131"/>
  <c r="EE131"/>
  <c r="EF131"/>
  <c r="EG131"/>
  <c r="EH131"/>
  <c r="EI131"/>
  <c r="EJ131"/>
  <c r="EK131"/>
  <c r="EL131"/>
  <c r="EM131"/>
  <c r="EN131"/>
  <c r="EO131"/>
  <c r="EP131"/>
  <c r="EQ131"/>
  <c r="ER131"/>
  <c r="ES131"/>
  <c r="ET131"/>
  <c r="EU131"/>
  <c r="EX131"/>
  <c r="EY131"/>
  <c r="EZ131"/>
  <c r="FA131"/>
  <c r="FB131"/>
  <c r="FC131"/>
  <c r="FD131"/>
  <c r="FE131"/>
  <c r="FG131"/>
  <c r="FH131"/>
  <c r="FI131"/>
  <c r="FJ131"/>
  <c r="FK131"/>
  <c r="FL131"/>
  <c r="FN131"/>
  <c r="FO131"/>
  <c r="FP131"/>
  <c r="FQ131"/>
  <c r="FR131"/>
  <c r="FS131"/>
  <c r="F132"/>
  <c r="G132"/>
  <c r="H132"/>
  <c r="I132"/>
  <c r="J132"/>
  <c r="K132"/>
  <c r="L132"/>
  <c r="M132"/>
  <c r="N132"/>
  <c r="O132"/>
  <c r="P132"/>
  <c r="Q132"/>
  <c r="R132"/>
  <c r="S132"/>
  <c r="T132"/>
  <c r="U132"/>
  <c r="V132"/>
  <c r="W132"/>
  <c r="X132"/>
  <c r="Y132"/>
  <c r="Z132"/>
  <c r="AA132"/>
  <c r="AB132"/>
  <c r="AC132"/>
  <c r="AD132"/>
  <c r="AE132"/>
  <c r="AF132"/>
  <c r="AG132"/>
  <c r="AH132"/>
  <c r="AI132"/>
  <c r="AJ132"/>
  <c r="AK132"/>
  <c r="AL132"/>
  <c r="AM132"/>
  <c r="AN132"/>
  <c r="AO132"/>
  <c r="AP132"/>
  <c r="AQ132"/>
  <c r="AR132"/>
  <c r="AS132"/>
  <c r="AT132"/>
  <c r="AU132"/>
  <c r="AV132"/>
  <c r="AW132"/>
  <c r="AX132"/>
  <c r="AY132"/>
  <c r="AZ132"/>
  <c r="BA132"/>
  <c r="BB132"/>
  <c r="BC132"/>
  <c r="BD132"/>
  <c r="BE132"/>
  <c r="BF132"/>
  <c r="BG132"/>
  <c r="BH132"/>
  <c r="BI132"/>
  <c r="BJ132"/>
  <c r="BK132"/>
  <c r="BL132"/>
  <c r="BM132"/>
  <c r="BN132"/>
  <c r="BO132"/>
  <c r="BP132"/>
  <c r="BQ132"/>
  <c r="BR132"/>
  <c r="BS132"/>
  <c r="BT132"/>
  <c r="BU132"/>
  <c r="BV132"/>
  <c r="BW132"/>
  <c r="BX132"/>
  <c r="BY132"/>
  <c r="BZ132"/>
  <c r="CA132"/>
  <c r="CB132"/>
  <c r="CC132"/>
  <c r="CD132"/>
  <c r="CE132"/>
  <c r="CF132"/>
  <c r="CG132"/>
  <c r="CH132"/>
  <c r="CI132"/>
  <c r="CJ132"/>
  <c r="CK132"/>
  <c r="CL132"/>
  <c r="CM132"/>
  <c r="CN132"/>
  <c r="CO132"/>
  <c r="CP132"/>
  <c r="CQ132"/>
  <c r="CR132"/>
  <c r="CS132"/>
  <c r="CT132"/>
  <c r="CU132"/>
  <c r="CV132"/>
  <c r="CW132"/>
  <c r="CZ132"/>
  <c r="DA132"/>
  <c r="DB132"/>
  <c r="DC132"/>
  <c r="DD132"/>
  <c r="DE132"/>
  <c r="DF132"/>
  <c r="DG132"/>
  <c r="DH132"/>
  <c r="DI132"/>
  <c r="DJ132"/>
  <c r="DK132"/>
  <c r="DL132"/>
  <c r="DM132"/>
  <c r="DN132"/>
  <c r="DO132"/>
  <c r="DP132"/>
  <c r="DQ132"/>
  <c r="DR132"/>
  <c r="DS132"/>
  <c r="DT132"/>
  <c r="DU132"/>
  <c r="DV132"/>
  <c r="DY132"/>
  <c r="DZ132"/>
  <c r="EA132"/>
  <c r="EB132"/>
  <c r="EC132"/>
  <c r="ED132"/>
  <c r="EE132"/>
  <c r="EF132"/>
  <c r="EG132"/>
  <c r="EH132"/>
  <c r="EI132"/>
  <c r="EJ132"/>
  <c r="EK132"/>
  <c r="EL132"/>
  <c r="EM132"/>
  <c r="EN132"/>
  <c r="EO132"/>
  <c r="EP132"/>
  <c r="EQ132"/>
  <c r="ER132"/>
  <c r="ES132"/>
  <c r="ET132"/>
  <c r="EU132"/>
  <c r="EX132"/>
  <c r="EY132"/>
  <c r="EZ132"/>
  <c r="FA132"/>
  <c r="FB132"/>
  <c r="FC132"/>
  <c r="FD132"/>
  <c r="FE132"/>
  <c r="FG132"/>
  <c r="FH132"/>
  <c r="FI132"/>
  <c r="FJ132"/>
  <c r="FK132"/>
  <c r="FL132"/>
  <c r="FN132"/>
  <c r="FO132"/>
  <c r="FP132"/>
  <c r="FQ132"/>
  <c r="FR132"/>
  <c r="FS132"/>
  <c r="F133"/>
  <c r="G133"/>
  <c r="H133"/>
  <c r="I133"/>
  <c r="J133"/>
  <c r="K133"/>
  <c r="L133"/>
  <c r="M133"/>
  <c r="N133"/>
  <c r="O133"/>
  <c r="P133"/>
  <c r="Q133"/>
  <c r="R133"/>
  <c r="S133"/>
  <c r="T133"/>
  <c r="U133"/>
  <c r="V133"/>
  <c r="W133"/>
  <c r="X133"/>
  <c r="Y133"/>
  <c r="Z133"/>
  <c r="AA133"/>
  <c r="AB133"/>
  <c r="AC133"/>
  <c r="AD133"/>
  <c r="AE133"/>
  <c r="AF133"/>
  <c r="AG133"/>
  <c r="AH133"/>
  <c r="AI133"/>
  <c r="AJ133"/>
  <c r="AK133"/>
  <c r="AL133"/>
  <c r="AM133"/>
  <c r="AN133"/>
  <c r="AO133"/>
  <c r="AP133"/>
  <c r="AQ133"/>
  <c r="AR133"/>
  <c r="AS133"/>
  <c r="AT133"/>
  <c r="AU133"/>
  <c r="AV133"/>
  <c r="AW133"/>
  <c r="AX133"/>
  <c r="AY133"/>
  <c r="AZ133"/>
  <c r="BA133"/>
  <c r="BB133"/>
  <c r="BC133"/>
  <c r="BD133"/>
  <c r="BE133"/>
  <c r="BF133"/>
  <c r="BG133"/>
  <c r="BH133"/>
  <c r="BI133"/>
  <c r="BJ133"/>
  <c r="BK133"/>
  <c r="BL133"/>
  <c r="BM133"/>
  <c r="BN133"/>
  <c r="BO133"/>
  <c r="BP133"/>
  <c r="BQ133"/>
  <c r="BR133"/>
  <c r="BS133"/>
  <c r="BT133"/>
  <c r="BU133"/>
  <c r="BV133"/>
  <c r="BW133"/>
  <c r="BX133"/>
  <c r="BY133"/>
  <c r="BZ133"/>
  <c r="CA133"/>
  <c r="CB133"/>
  <c r="CC133"/>
  <c r="CD133"/>
  <c r="CE133"/>
  <c r="CF133"/>
  <c r="CG133"/>
  <c r="CH133"/>
  <c r="CI133"/>
  <c r="CJ133"/>
  <c r="CK133"/>
  <c r="CL133"/>
  <c r="CM133"/>
  <c r="CN133"/>
  <c r="CO133"/>
  <c r="CP133"/>
  <c r="CQ133"/>
  <c r="CR133"/>
  <c r="CS133"/>
  <c r="CT133"/>
  <c r="CU133"/>
  <c r="CV133"/>
  <c r="CW133"/>
  <c r="CZ133"/>
  <c r="DA133"/>
  <c r="DB133"/>
  <c r="DC133"/>
  <c r="DD133"/>
  <c r="DE133"/>
  <c r="DF133"/>
  <c r="DG133"/>
  <c r="DH133"/>
  <c r="DI133"/>
  <c r="DJ133"/>
  <c r="DK133"/>
  <c r="DL133"/>
  <c r="DM133"/>
  <c r="DN133"/>
  <c r="DO133"/>
  <c r="DP133"/>
  <c r="DQ133"/>
  <c r="DR133"/>
  <c r="DS133"/>
  <c r="DT133"/>
  <c r="DU133"/>
  <c r="DV133"/>
  <c r="DY133"/>
  <c r="DZ133"/>
  <c r="EA133"/>
  <c r="EB133"/>
  <c r="EC133"/>
  <c r="ED133"/>
  <c r="EE133"/>
  <c r="EF133"/>
  <c r="EG133"/>
  <c r="EH133"/>
  <c r="EI133"/>
  <c r="EJ133"/>
  <c r="EK133"/>
  <c r="EL133"/>
  <c r="EM133"/>
  <c r="EN133"/>
  <c r="EO133"/>
  <c r="EP133"/>
  <c r="EQ133"/>
  <c r="ER133"/>
  <c r="ES133"/>
  <c r="ET133"/>
  <c r="EU133"/>
  <c r="EX133"/>
  <c r="EY133"/>
  <c r="EZ133"/>
  <c r="FA133"/>
  <c r="FB133"/>
  <c r="FC133"/>
  <c r="FD133"/>
  <c r="FE133"/>
  <c r="FG133"/>
  <c r="FH133"/>
  <c r="FI133"/>
  <c r="FJ133"/>
  <c r="FK133"/>
  <c r="FL133"/>
  <c r="FN133"/>
  <c r="FO133"/>
  <c r="FP133"/>
  <c r="FQ133"/>
  <c r="FR133"/>
  <c r="FS133"/>
  <c r="F134"/>
  <c r="G134"/>
  <c r="H134"/>
  <c r="I134"/>
  <c r="J134"/>
  <c r="K134"/>
  <c r="L134"/>
  <c r="M134"/>
  <c r="N134"/>
  <c r="O134"/>
  <c r="P134"/>
  <c r="Q134"/>
  <c r="R134"/>
  <c r="S134"/>
  <c r="T134"/>
  <c r="U134"/>
  <c r="V134"/>
  <c r="W134"/>
  <c r="X134"/>
  <c r="Y134"/>
  <c r="Z134"/>
  <c r="AA134"/>
  <c r="AB134"/>
  <c r="AC134"/>
  <c r="AD134"/>
  <c r="AE134"/>
  <c r="AF134"/>
  <c r="AG134"/>
  <c r="AH134"/>
  <c r="AI134"/>
  <c r="AJ134"/>
  <c r="AK134"/>
  <c r="AL134"/>
  <c r="AM134"/>
  <c r="AN134"/>
  <c r="AO134"/>
  <c r="AP134"/>
  <c r="AQ134"/>
  <c r="AR134"/>
  <c r="AS134"/>
  <c r="AT134"/>
  <c r="AU134"/>
  <c r="AV134"/>
  <c r="AW134"/>
  <c r="AX134"/>
  <c r="AY134"/>
  <c r="AZ134"/>
  <c r="BA134"/>
  <c r="BB134"/>
  <c r="BC134"/>
  <c r="BD134"/>
  <c r="BE134"/>
  <c r="BF134"/>
  <c r="BG134"/>
  <c r="BH134"/>
  <c r="BI134"/>
  <c r="BJ134"/>
  <c r="BK134"/>
  <c r="BL134"/>
  <c r="BM134"/>
  <c r="BN134"/>
  <c r="BO134"/>
  <c r="BP134"/>
  <c r="BQ134"/>
  <c r="BR134"/>
  <c r="BS134"/>
  <c r="BT134"/>
  <c r="BU134"/>
  <c r="BV134"/>
  <c r="BW134"/>
  <c r="BX134"/>
  <c r="BY134"/>
  <c r="BZ134"/>
  <c r="CA134"/>
  <c r="CB134"/>
  <c r="CC134"/>
  <c r="CD134"/>
  <c r="CE134"/>
  <c r="CF134"/>
  <c r="CG134"/>
  <c r="CH134"/>
  <c r="CI134"/>
  <c r="CJ134"/>
  <c r="CK134"/>
  <c r="CL134"/>
  <c r="CM134"/>
  <c r="CN134"/>
  <c r="CO134"/>
  <c r="CP134"/>
  <c r="CQ134"/>
  <c r="CR134"/>
  <c r="CS134"/>
  <c r="CT134"/>
  <c r="CU134"/>
  <c r="CV134"/>
  <c r="CW134"/>
  <c r="CZ134"/>
  <c r="DA134"/>
  <c r="DB134"/>
  <c r="DC134"/>
  <c r="DD134"/>
  <c r="DE134"/>
  <c r="DF134"/>
  <c r="DG134"/>
  <c r="DH134"/>
  <c r="DI134"/>
  <c r="DJ134"/>
  <c r="DK134"/>
  <c r="DL134"/>
  <c r="DM134"/>
  <c r="DN134"/>
  <c r="DO134"/>
  <c r="DP134"/>
  <c r="DQ134"/>
  <c r="DR134"/>
  <c r="DS134"/>
  <c r="DT134"/>
  <c r="DU134"/>
  <c r="DV134"/>
  <c r="DY134"/>
  <c r="DZ134"/>
  <c r="EA134"/>
  <c r="EB134"/>
  <c r="EC134"/>
  <c r="ED134"/>
  <c r="EE134"/>
  <c r="EF134"/>
  <c r="EG134"/>
  <c r="EH134"/>
  <c r="EI134"/>
  <c r="EJ134"/>
  <c r="EK134"/>
  <c r="EL134"/>
  <c r="EM134"/>
  <c r="EN134"/>
  <c r="EO134"/>
  <c r="EP134"/>
  <c r="EQ134"/>
  <c r="ER134"/>
  <c r="ES134"/>
  <c r="ET134"/>
  <c r="EU134"/>
  <c r="EX134"/>
  <c r="EY134"/>
  <c r="EZ134"/>
  <c r="FA134"/>
  <c r="FB134"/>
  <c r="FC134"/>
  <c r="FD134"/>
  <c r="FE134"/>
  <c r="FG134"/>
  <c r="FH134"/>
  <c r="FI134"/>
  <c r="FJ134"/>
  <c r="FK134"/>
  <c r="FL134"/>
  <c r="FN134"/>
  <c r="FO134"/>
  <c r="FP134"/>
  <c r="FQ134"/>
  <c r="FR134"/>
  <c r="FS134"/>
  <c r="F135"/>
  <c r="G135"/>
  <c r="H135"/>
  <c r="I135"/>
  <c r="J135"/>
  <c r="K135"/>
  <c r="L135"/>
  <c r="M135"/>
  <c r="N135"/>
  <c r="O135"/>
  <c r="P135"/>
  <c r="Q135"/>
  <c r="R135"/>
  <c r="S135"/>
  <c r="T135"/>
  <c r="U135"/>
  <c r="V135"/>
  <c r="W135"/>
  <c r="X135"/>
  <c r="Y135"/>
  <c r="Z135"/>
  <c r="AA135"/>
  <c r="AB135"/>
  <c r="AC135"/>
  <c r="AD135"/>
  <c r="AE135"/>
  <c r="AF135"/>
  <c r="AG135"/>
  <c r="AH135"/>
  <c r="AI135"/>
  <c r="AJ135"/>
  <c r="AK135"/>
  <c r="AL135"/>
  <c r="AM135"/>
  <c r="AN135"/>
  <c r="AO135"/>
  <c r="AP135"/>
  <c r="AQ135"/>
  <c r="AR135"/>
  <c r="AS135"/>
  <c r="AT135"/>
  <c r="AU135"/>
  <c r="AV135"/>
  <c r="AW135"/>
  <c r="AX135"/>
  <c r="AY135"/>
  <c r="AZ135"/>
  <c r="BA135"/>
  <c r="BB135"/>
  <c r="BC135"/>
  <c r="BD135"/>
  <c r="BE135"/>
  <c r="BF135"/>
  <c r="BG135"/>
  <c r="BH135"/>
  <c r="BI135"/>
  <c r="BJ135"/>
  <c r="BK135"/>
  <c r="BL135"/>
  <c r="BM135"/>
  <c r="BN135"/>
  <c r="BO135"/>
  <c r="BP135"/>
  <c r="BQ135"/>
  <c r="BR135"/>
  <c r="BS135"/>
  <c r="BT135"/>
  <c r="BU135"/>
  <c r="BV135"/>
  <c r="BW135"/>
  <c r="BX135"/>
  <c r="BY135"/>
  <c r="BZ135"/>
  <c r="CA135"/>
  <c r="CB135"/>
  <c r="CC135"/>
  <c r="CD135"/>
  <c r="CE135"/>
  <c r="CF135"/>
  <c r="CG135"/>
  <c r="CH135"/>
  <c r="CI135"/>
  <c r="CJ135"/>
  <c r="CK135"/>
  <c r="CL135"/>
  <c r="CM135"/>
  <c r="CN135"/>
  <c r="CO135"/>
  <c r="CP135"/>
  <c r="CQ135"/>
  <c r="CR135"/>
  <c r="CS135"/>
  <c r="CT135"/>
  <c r="CU135"/>
  <c r="CV135"/>
  <c r="CW135"/>
  <c r="CX135"/>
  <c r="CY135"/>
  <c r="CZ135"/>
  <c r="DA135"/>
  <c r="DB135"/>
  <c r="DC135"/>
  <c r="DD135"/>
  <c r="DE135"/>
  <c r="DF135"/>
  <c r="DG135"/>
  <c r="DH135"/>
  <c r="DI135"/>
  <c r="DJ135"/>
  <c r="DK135"/>
  <c r="DL135"/>
  <c r="DM135"/>
  <c r="DN135"/>
  <c r="DO135"/>
  <c r="DP135"/>
  <c r="DQ135"/>
  <c r="DR135"/>
  <c r="DS135"/>
  <c r="DT135"/>
  <c r="DU135"/>
  <c r="DV135"/>
  <c r="DY135"/>
  <c r="DZ135"/>
  <c r="EA135"/>
  <c r="EB135"/>
  <c r="EC135"/>
  <c r="ED135"/>
  <c r="EE135"/>
  <c r="EF135"/>
  <c r="EG135"/>
  <c r="EH135"/>
  <c r="EI135"/>
  <c r="EJ135"/>
  <c r="EK135"/>
  <c r="EL135"/>
  <c r="EM135"/>
  <c r="EN135"/>
  <c r="EO135"/>
  <c r="EP135"/>
  <c r="EQ135"/>
  <c r="ER135"/>
  <c r="ES135"/>
  <c r="ET135"/>
  <c r="EU135"/>
  <c r="EX135"/>
  <c r="EY135"/>
  <c r="EZ135"/>
  <c r="FA135"/>
  <c r="FB135"/>
  <c r="FC135"/>
  <c r="FD135"/>
  <c r="FE135"/>
  <c r="FG135"/>
  <c r="FH135"/>
  <c r="FI135"/>
  <c r="FJ135"/>
  <c r="FK135"/>
  <c r="FL135"/>
  <c r="FN135"/>
  <c r="FO135"/>
  <c r="FP135"/>
  <c r="FQ135"/>
  <c r="FR135"/>
  <c r="FS135"/>
  <c r="F136"/>
  <c r="G136"/>
  <c r="H136"/>
  <c r="I136"/>
  <c r="J136"/>
  <c r="K136"/>
  <c r="L136"/>
  <c r="M136"/>
  <c r="N136"/>
  <c r="O136"/>
  <c r="P136"/>
  <c r="Q136"/>
  <c r="R136"/>
  <c r="S136"/>
  <c r="T136"/>
  <c r="U136"/>
  <c r="V136"/>
  <c r="W136"/>
  <c r="X136"/>
  <c r="Y136"/>
  <c r="Z136"/>
  <c r="AA136"/>
  <c r="AB136"/>
  <c r="AC136"/>
  <c r="AD136"/>
  <c r="AE136"/>
  <c r="AF136"/>
  <c r="AG136"/>
  <c r="AH136"/>
  <c r="AI136"/>
  <c r="AJ136"/>
  <c r="AK136"/>
  <c r="AL136"/>
  <c r="AM136"/>
  <c r="AN136"/>
  <c r="AO136"/>
  <c r="AP136"/>
  <c r="AQ136"/>
  <c r="AR136"/>
  <c r="AS136"/>
  <c r="AT136"/>
  <c r="AU136"/>
  <c r="AV136"/>
  <c r="AW136"/>
  <c r="AX136"/>
  <c r="AY136"/>
  <c r="AZ136"/>
  <c r="BA136"/>
  <c r="BB136"/>
  <c r="BC136"/>
  <c r="BD136"/>
  <c r="BE136"/>
  <c r="BF136"/>
  <c r="BG136"/>
  <c r="BH136"/>
  <c r="BI136"/>
  <c r="BJ136"/>
  <c r="BK136"/>
  <c r="BL136"/>
  <c r="BM136"/>
  <c r="BN136"/>
  <c r="BO136"/>
  <c r="BP136"/>
  <c r="BQ136"/>
  <c r="BR136"/>
  <c r="BS136"/>
  <c r="BT136"/>
  <c r="BU136"/>
  <c r="BV136"/>
  <c r="BW136"/>
  <c r="BX136"/>
  <c r="BY136"/>
  <c r="BZ136"/>
  <c r="CA136"/>
  <c r="CB136"/>
  <c r="CC136"/>
  <c r="CD136"/>
  <c r="CE136"/>
  <c r="CF136"/>
  <c r="CG136"/>
  <c r="CH136"/>
  <c r="CI136"/>
  <c r="CJ136"/>
  <c r="CK136"/>
  <c r="CL136"/>
  <c r="CM136"/>
  <c r="CN136"/>
  <c r="CO136"/>
  <c r="CP136"/>
  <c r="CQ136"/>
  <c r="CR136"/>
  <c r="CS136"/>
  <c r="CT136"/>
  <c r="CU136"/>
  <c r="CV136"/>
  <c r="CW136"/>
  <c r="CX136"/>
  <c r="CY136"/>
  <c r="CZ136"/>
  <c r="DA136"/>
  <c r="DB136"/>
  <c r="DC136"/>
  <c r="DD136"/>
  <c r="DE136"/>
  <c r="DF136"/>
  <c r="DG136"/>
  <c r="DH136"/>
  <c r="DI136"/>
  <c r="DJ136"/>
  <c r="DK136"/>
  <c r="DL136"/>
  <c r="DM136"/>
  <c r="DN136"/>
  <c r="DO136"/>
  <c r="DP136"/>
  <c r="DQ136"/>
  <c r="DR136"/>
  <c r="DS136"/>
  <c r="DT136"/>
  <c r="DU136"/>
  <c r="DV136"/>
  <c r="DY136"/>
  <c r="DZ136"/>
  <c r="EA136"/>
  <c r="EB136"/>
  <c r="EC136"/>
  <c r="ED136"/>
  <c r="EE136"/>
  <c r="EF136"/>
  <c r="EG136"/>
  <c r="EH136"/>
  <c r="EI136"/>
  <c r="EJ136"/>
  <c r="EK136"/>
  <c r="EL136"/>
  <c r="EM136"/>
  <c r="EN136"/>
  <c r="EO136"/>
  <c r="EP136"/>
  <c r="EQ136"/>
  <c r="ER136"/>
  <c r="ES136"/>
  <c r="ET136"/>
  <c r="EU136"/>
  <c r="EX136"/>
  <c r="EY136"/>
  <c r="EZ136"/>
  <c r="FA136"/>
  <c r="FB136"/>
  <c r="FC136"/>
  <c r="FD136"/>
  <c r="FE136"/>
  <c r="FG136"/>
  <c r="FH136"/>
  <c r="FI136"/>
  <c r="FJ136"/>
  <c r="FK136"/>
  <c r="FL136"/>
  <c r="FN136"/>
  <c r="FO136"/>
  <c r="FP136"/>
  <c r="FQ136"/>
  <c r="FR136"/>
  <c r="FS136"/>
  <c r="F137"/>
  <c r="G137"/>
  <c r="H137"/>
  <c r="I137"/>
  <c r="J137"/>
  <c r="K137"/>
  <c r="L137"/>
  <c r="M137"/>
  <c r="N137"/>
  <c r="O137"/>
  <c r="P137"/>
  <c r="Q137"/>
  <c r="R137"/>
  <c r="S137"/>
  <c r="T137"/>
  <c r="U137"/>
  <c r="V137"/>
  <c r="W137"/>
  <c r="X137"/>
  <c r="Y137"/>
  <c r="Z137"/>
  <c r="AA137"/>
  <c r="AB137"/>
  <c r="AC137"/>
  <c r="AD137"/>
  <c r="AE137"/>
  <c r="AF137"/>
  <c r="AG137"/>
  <c r="AH137"/>
  <c r="AI137"/>
  <c r="AJ137"/>
  <c r="AK137"/>
  <c r="AL137"/>
  <c r="AM137"/>
  <c r="AN137"/>
  <c r="AO137"/>
  <c r="AP137"/>
  <c r="AQ137"/>
  <c r="AR137"/>
  <c r="AS137"/>
  <c r="AT137"/>
  <c r="AU137"/>
  <c r="AV137"/>
  <c r="AW137"/>
  <c r="AX137"/>
  <c r="AY137"/>
  <c r="AZ137"/>
  <c r="BA137"/>
  <c r="BB137"/>
  <c r="BC137"/>
  <c r="BD137"/>
  <c r="BE137"/>
  <c r="BF137"/>
  <c r="BG137"/>
  <c r="BH137"/>
  <c r="BI137"/>
  <c r="BJ137"/>
  <c r="BK137"/>
  <c r="BL137"/>
  <c r="BM137"/>
  <c r="BN137"/>
  <c r="BO137"/>
  <c r="BP137"/>
  <c r="BQ137"/>
  <c r="BR137"/>
  <c r="BS137"/>
  <c r="BT137"/>
  <c r="BU137"/>
  <c r="BV137"/>
  <c r="BW137"/>
  <c r="BX137"/>
  <c r="BY137"/>
  <c r="BZ137"/>
  <c r="CA137"/>
  <c r="CB137"/>
  <c r="CC137"/>
  <c r="CD137"/>
  <c r="CE137"/>
  <c r="CF137"/>
  <c r="CG137"/>
  <c r="CH137"/>
  <c r="CI137"/>
  <c r="CJ137"/>
  <c r="CK137"/>
  <c r="CL137"/>
  <c r="CM137"/>
  <c r="CN137"/>
  <c r="CO137"/>
  <c r="CP137"/>
  <c r="CQ137"/>
  <c r="CR137"/>
  <c r="CS137"/>
  <c r="CT137"/>
  <c r="CU137"/>
  <c r="CV137"/>
  <c r="CW137"/>
  <c r="CX137"/>
  <c r="CY137"/>
  <c r="CZ137"/>
  <c r="DA137"/>
  <c r="DB137"/>
  <c r="DC137"/>
  <c r="DD137"/>
  <c r="DE137"/>
  <c r="DF137"/>
  <c r="DG137"/>
  <c r="DH137"/>
  <c r="DI137"/>
  <c r="DJ137"/>
  <c r="DK137"/>
  <c r="DL137"/>
  <c r="DM137"/>
  <c r="DN137"/>
  <c r="DO137"/>
  <c r="DP137"/>
  <c r="DQ137"/>
  <c r="DR137"/>
  <c r="DS137"/>
  <c r="DT137"/>
  <c r="DU137"/>
  <c r="DV137"/>
  <c r="DY137"/>
  <c r="DZ137"/>
  <c r="EA137"/>
  <c r="EB137"/>
  <c r="EC137"/>
  <c r="ED137"/>
  <c r="EE137"/>
  <c r="EF137"/>
  <c r="EG137"/>
  <c r="EH137"/>
  <c r="EI137"/>
  <c r="EJ137"/>
  <c r="EK137"/>
  <c r="EL137"/>
  <c r="EM137"/>
  <c r="EN137"/>
  <c r="EO137"/>
  <c r="EP137"/>
  <c r="EQ137"/>
  <c r="ER137"/>
  <c r="ES137"/>
  <c r="ET137"/>
  <c r="EU137"/>
  <c r="EX137"/>
  <c r="EY137"/>
  <c r="EZ137"/>
  <c r="FA137"/>
  <c r="FB137"/>
  <c r="FC137"/>
  <c r="FD137"/>
  <c r="FE137"/>
  <c r="FG137"/>
  <c r="FH137"/>
  <c r="FI137"/>
  <c r="FJ137"/>
  <c r="FK137"/>
  <c r="FL137"/>
  <c r="FN137"/>
  <c r="FO137"/>
  <c r="FP137"/>
  <c r="FQ137"/>
  <c r="FR137"/>
  <c r="FS137"/>
  <c r="F138"/>
  <c r="G138"/>
  <c r="H138"/>
  <c r="I138"/>
  <c r="J138"/>
  <c r="K138"/>
  <c r="L138"/>
  <c r="M138"/>
  <c r="N138"/>
  <c r="O138"/>
  <c r="P138"/>
  <c r="Q138"/>
  <c r="R138"/>
  <c r="S138"/>
  <c r="T138"/>
  <c r="U138"/>
  <c r="V138"/>
  <c r="W138"/>
  <c r="X138"/>
  <c r="Y138"/>
  <c r="Z138"/>
  <c r="AA138"/>
  <c r="AB138"/>
  <c r="AC138"/>
  <c r="AD138"/>
  <c r="AE138"/>
  <c r="AF138"/>
  <c r="AG138"/>
  <c r="AH138"/>
  <c r="AI138"/>
  <c r="AJ138"/>
  <c r="AK138"/>
  <c r="AL138"/>
  <c r="AM138"/>
  <c r="AN138"/>
  <c r="AO138"/>
  <c r="AP138"/>
  <c r="AQ138"/>
  <c r="AR138"/>
  <c r="AS138"/>
  <c r="AT138"/>
  <c r="AU138"/>
  <c r="AV138"/>
  <c r="AW138"/>
  <c r="AX138"/>
  <c r="AY138"/>
  <c r="AZ138"/>
  <c r="BA138"/>
  <c r="BB138"/>
  <c r="BC138"/>
  <c r="BD138"/>
  <c r="BE138"/>
  <c r="BF138"/>
  <c r="BG138"/>
  <c r="BH138"/>
  <c r="BI138"/>
  <c r="BJ138"/>
  <c r="BK138"/>
  <c r="BL138"/>
  <c r="BM138"/>
  <c r="BN138"/>
  <c r="BO138"/>
  <c r="BP138"/>
  <c r="BQ138"/>
  <c r="BR138"/>
  <c r="BS138"/>
  <c r="BT138"/>
  <c r="BU138"/>
  <c r="BV138"/>
  <c r="BW138"/>
  <c r="BX138"/>
  <c r="BY138"/>
  <c r="BZ138"/>
  <c r="CA138"/>
  <c r="CB138"/>
  <c r="CC138"/>
  <c r="CD138"/>
  <c r="CE138"/>
  <c r="CF138"/>
  <c r="CG138"/>
  <c r="CH138"/>
  <c r="CI138"/>
  <c r="CJ138"/>
  <c r="CK138"/>
  <c r="CL138"/>
  <c r="CM138"/>
  <c r="CN138"/>
  <c r="CO138"/>
  <c r="CP138"/>
  <c r="CQ138"/>
  <c r="CR138"/>
  <c r="CS138"/>
  <c r="CT138"/>
  <c r="CU138"/>
  <c r="CV138"/>
  <c r="CW138"/>
  <c r="CX138"/>
  <c r="CY138"/>
  <c r="CZ138"/>
  <c r="DA138"/>
  <c r="DB138"/>
  <c r="DC138"/>
  <c r="DD138"/>
  <c r="DE138"/>
  <c r="DF138"/>
  <c r="DG138"/>
  <c r="DH138"/>
  <c r="DI138"/>
  <c r="DJ138"/>
  <c r="DK138"/>
  <c r="DL138"/>
  <c r="DM138"/>
  <c r="DN138"/>
  <c r="DO138"/>
  <c r="DP138"/>
  <c r="DQ138"/>
  <c r="DR138"/>
  <c r="DS138"/>
  <c r="DT138"/>
  <c r="DU138"/>
  <c r="DV138"/>
  <c r="DY138"/>
  <c r="DZ138"/>
  <c r="EA138"/>
  <c r="EB138"/>
  <c r="EC138"/>
  <c r="ED138"/>
  <c r="EE138"/>
  <c r="EF138"/>
  <c r="EG138"/>
  <c r="EH138"/>
  <c r="EI138"/>
  <c r="EJ138"/>
  <c r="EK138"/>
  <c r="EL138"/>
  <c r="EM138"/>
  <c r="EN138"/>
  <c r="EO138"/>
  <c r="EP138"/>
  <c r="EQ138"/>
  <c r="ER138"/>
  <c r="ES138"/>
  <c r="ET138"/>
  <c r="EU138"/>
  <c r="EX138"/>
  <c r="EY138"/>
  <c r="EZ138"/>
  <c r="FA138"/>
  <c r="FB138"/>
  <c r="FC138"/>
  <c r="FD138"/>
  <c r="FE138"/>
  <c r="FG138"/>
  <c r="FH138"/>
  <c r="FI138"/>
  <c r="FJ138"/>
  <c r="FK138"/>
  <c r="FL138"/>
  <c r="FN138"/>
  <c r="FO138"/>
  <c r="FP138"/>
  <c r="FQ138"/>
  <c r="FR138"/>
  <c r="FS138"/>
  <c r="F139"/>
  <c r="G139"/>
  <c r="H139"/>
  <c r="I139"/>
  <c r="J139"/>
  <c r="K139"/>
  <c r="L139"/>
  <c r="M139"/>
  <c r="N139"/>
  <c r="O139"/>
  <c r="P139"/>
  <c r="Q139"/>
  <c r="R139"/>
  <c r="S139"/>
  <c r="T139"/>
  <c r="U139"/>
  <c r="V139"/>
  <c r="W139"/>
  <c r="X139"/>
  <c r="Y139"/>
  <c r="Z139"/>
  <c r="AA139"/>
  <c r="AB139"/>
  <c r="AC139"/>
  <c r="AD139"/>
  <c r="AE139"/>
  <c r="AF139"/>
  <c r="AG139"/>
  <c r="AH139"/>
  <c r="AI139"/>
  <c r="AJ139"/>
  <c r="AK139"/>
  <c r="AL139"/>
  <c r="AM139"/>
  <c r="AN139"/>
  <c r="AO139"/>
  <c r="AP139"/>
  <c r="AQ139"/>
  <c r="AR139"/>
  <c r="AS139"/>
  <c r="AT139"/>
  <c r="AU139"/>
  <c r="AV139"/>
  <c r="AW139"/>
  <c r="AX139"/>
  <c r="AY139"/>
  <c r="AZ139"/>
  <c r="BA139"/>
  <c r="BB139"/>
  <c r="BC139"/>
  <c r="BD139"/>
  <c r="BE139"/>
  <c r="BF139"/>
  <c r="BG139"/>
  <c r="BH139"/>
  <c r="BI139"/>
  <c r="BJ139"/>
  <c r="BK139"/>
  <c r="BL139"/>
  <c r="BM139"/>
  <c r="BN139"/>
  <c r="BO139"/>
  <c r="BP139"/>
  <c r="BQ139"/>
  <c r="BR139"/>
  <c r="BS139"/>
  <c r="BT139"/>
  <c r="BU139"/>
  <c r="BV139"/>
  <c r="BW139"/>
  <c r="BX139"/>
  <c r="BY139"/>
  <c r="BZ139"/>
  <c r="CA139"/>
  <c r="CB139"/>
  <c r="CC139"/>
  <c r="CD139"/>
  <c r="CE139"/>
  <c r="CF139"/>
  <c r="CG139"/>
  <c r="CH139"/>
  <c r="CI139"/>
  <c r="CJ139"/>
  <c r="CK139"/>
  <c r="CL139"/>
  <c r="CM139"/>
  <c r="CN139"/>
  <c r="CO139"/>
  <c r="CP139"/>
  <c r="CQ139"/>
  <c r="CR139"/>
  <c r="CS139"/>
  <c r="CT139"/>
  <c r="CU139"/>
  <c r="CV139"/>
  <c r="CW139"/>
  <c r="CX139"/>
  <c r="CY139"/>
  <c r="CZ139"/>
  <c r="DA139"/>
  <c r="DB139"/>
  <c r="DC139"/>
  <c r="DD139"/>
  <c r="DE139"/>
  <c r="DF139"/>
  <c r="DG139"/>
  <c r="DH139"/>
  <c r="DI139"/>
  <c r="DJ139"/>
  <c r="DK139"/>
  <c r="DL139"/>
  <c r="DM139"/>
  <c r="DN139"/>
  <c r="DO139"/>
  <c r="DP139"/>
  <c r="DQ139"/>
  <c r="DR139"/>
  <c r="DS139"/>
  <c r="DT139"/>
  <c r="DU139"/>
  <c r="DV139"/>
  <c r="DY139"/>
  <c r="DZ139"/>
  <c r="EA139"/>
  <c r="EB139"/>
  <c r="EC139"/>
  <c r="ED139"/>
  <c r="EE139"/>
  <c r="EF139"/>
  <c r="EG139"/>
  <c r="EH139"/>
  <c r="EI139"/>
  <c r="EJ139"/>
  <c r="EK139"/>
  <c r="EL139"/>
  <c r="EM139"/>
  <c r="EN139"/>
  <c r="EO139"/>
  <c r="EP139"/>
  <c r="EQ139"/>
  <c r="ER139"/>
  <c r="ES139"/>
  <c r="ET139"/>
  <c r="EU139"/>
  <c r="EX139"/>
  <c r="EY139"/>
  <c r="EZ139"/>
  <c r="FA139"/>
  <c r="FB139"/>
  <c r="FC139"/>
  <c r="FD139"/>
  <c r="FE139"/>
  <c r="FG139"/>
  <c r="FH139"/>
  <c r="FI139"/>
  <c r="FJ139"/>
  <c r="FK139"/>
  <c r="FL139"/>
  <c r="FN139"/>
  <c r="FO139"/>
  <c r="FP139"/>
  <c r="FQ139"/>
  <c r="FR139"/>
  <c r="FS139"/>
  <c r="F140"/>
  <c r="G140"/>
  <c r="H140"/>
  <c r="I140"/>
  <c r="J140"/>
  <c r="K140"/>
  <c r="L140"/>
  <c r="M140"/>
  <c r="N140"/>
  <c r="O140"/>
  <c r="P140"/>
  <c r="Q140"/>
  <c r="R140"/>
  <c r="S140"/>
  <c r="T140"/>
  <c r="U140"/>
  <c r="V140"/>
  <c r="W140"/>
  <c r="X140"/>
  <c r="Y140"/>
  <c r="Z140"/>
  <c r="AA140"/>
  <c r="AB140"/>
  <c r="AC140"/>
  <c r="AD140"/>
  <c r="AE140"/>
  <c r="AF140"/>
  <c r="AG140"/>
  <c r="AH140"/>
  <c r="AI140"/>
  <c r="AJ140"/>
  <c r="AK140"/>
  <c r="AL140"/>
  <c r="AM140"/>
  <c r="AN140"/>
  <c r="AO140"/>
  <c r="AP140"/>
  <c r="AQ140"/>
  <c r="AR140"/>
  <c r="AS140"/>
  <c r="AT140"/>
  <c r="AU140"/>
  <c r="AV140"/>
  <c r="AW140"/>
  <c r="AX140"/>
  <c r="AY140"/>
  <c r="AZ140"/>
  <c r="BA140"/>
  <c r="BB140"/>
  <c r="BC140"/>
  <c r="BD140"/>
  <c r="BE140"/>
  <c r="BF140"/>
  <c r="BG140"/>
  <c r="BH140"/>
  <c r="BI140"/>
  <c r="BJ140"/>
  <c r="BK140"/>
  <c r="BL140"/>
  <c r="BM140"/>
  <c r="BN140"/>
  <c r="BO140"/>
  <c r="BP140"/>
  <c r="BQ140"/>
  <c r="BR140"/>
  <c r="BS140"/>
  <c r="BT140"/>
  <c r="BU140"/>
  <c r="BV140"/>
  <c r="BW140"/>
  <c r="BX140"/>
  <c r="BY140"/>
  <c r="BZ140"/>
  <c r="CA140"/>
  <c r="CB140"/>
  <c r="CC140"/>
  <c r="CD140"/>
  <c r="CE140"/>
  <c r="CF140"/>
  <c r="CG140"/>
  <c r="CH140"/>
  <c r="CI140"/>
  <c r="CJ140"/>
  <c r="CK140"/>
  <c r="CL140"/>
  <c r="CM140"/>
  <c r="CN140"/>
  <c r="CO140"/>
  <c r="CP140"/>
  <c r="CQ140"/>
  <c r="CR140"/>
  <c r="CS140"/>
  <c r="CT140"/>
  <c r="CU140"/>
  <c r="CV140"/>
  <c r="CW140"/>
  <c r="CX140"/>
  <c r="CY140"/>
  <c r="CZ140"/>
  <c r="DA140"/>
  <c r="DB140"/>
  <c r="DC140"/>
  <c r="DD140"/>
  <c r="DE140"/>
  <c r="DF140"/>
  <c r="DG140"/>
  <c r="DH140"/>
  <c r="DI140"/>
  <c r="DJ140"/>
  <c r="DK140"/>
  <c r="DL140"/>
  <c r="DM140"/>
  <c r="DN140"/>
  <c r="DO140"/>
  <c r="DP140"/>
  <c r="DQ140"/>
  <c r="DR140"/>
  <c r="DS140"/>
  <c r="DT140"/>
  <c r="DU140"/>
  <c r="DV140"/>
  <c r="DY140"/>
  <c r="DZ140"/>
  <c r="EA140"/>
  <c r="EB140"/>
  <c r="EC140"/>
  <c r="ED140"/>
  <c r="EE140"/>
  <c r="EF140"/>
  <c r="EG140"/>
  <c r="EH140"/>
  <c r="EI140"/>
  <c r="EJ140"/>
  <c r="EK140"/>
  <c r="EL140"/>
  <c r="EM140"/>
  <c r="EN140"/>
  <c r="EO140"/>
  <c r="EP140"/>
  <c r="EQ140"/>
  <c r="ER140"/>
  <c r="ES140"/>
  <c r="ET140"/>
  <c r="EU140"/>
  <c r="EX140"/>
  <c r="EY140"/>
  <c r="EZ140"/>
  <c r="FA140"/>
  <c r="FB140"/>
  <c r="FC140"/>
  <c r="FD140"/>
  <c r="FE140"/>
  <c r="FG140"/>
  <c r="FH140"/>
  <c r="FI140"/>
  <c r="FJ140"/>
  <c r="FK140"/>
  <c r="FL140"/>
  <c r="FN140"/>
  <c r="FO140"/>
  <c r="FP140"/>
  <c r="FQ140"/>
  <c r="FR140"/>
  <c r="FS140"/>
  <c r="F141"/>
  <c r="G141"/>
  <c r="H141"/>
  <c r="I141"/>
  <c r="J141"/>
  <c r="K141"/>
  <c r="L141"/>
  <c r="M141"/>
  <c r="N141"/>
  <c r="O141"/>
  <c r="P141"/>
  <c r="Q141"/>
  <c r="R141"/>
  <c r="S141"/>
  <c r="T141"/>
  <c r="U141"/>
  <c r="V141"/>
  <c r="W141"/>
  <c r="X141"/>
  <c r="Y141"/>
  <c r="Z141"/>
  <c r="AA141"/>
  <c r="AB141"/>
  <c r="AC141"/>
  <c r="AD141"/>
  <c r="AE141"/>
  <c r="AF141"/>
  <c r="AG141"/>
  <c r="AH141"/>
  <c r="AI141"/>
  <c r="AJ141"/>
  <c r="AK141"/>
  <c r="AL141"/>
  <c r="AM141"/>
  <c r="AN141"/>
  <c r="AO141"/>
  <c r="AP141"/>
  <c r="AQ141"/>
  <c r="AR141"/>
  <c r="AS141"/>
  <c r="AT141"/>
  <c r="AU141"/>
  <c r="AV141"/>
  <c r="AW141"/>
  <c r="AX141"/>
  <c r="AY141"/>
  <c r="AZ141"/>
  <c r="BA141"/>
  <c r="BB141"/>
  <c r="BC141"/>
  <c r="BD141"/>
  <c r="BE141"/>
  <c r="BF141"/>
  <c r="BG141"/>
  <c r="BH141"/>
  <c r="BI141"/>
  <c r="BJ141"/>
  <c r="BK141"/>
  <c r="BL141"/>
  <c r="BM141"/>
  <c r="BN141"/>
  <c r="BO141"/>
  <c r="BP141"/>
  <c r="BQ141"/>
  <c r="BR141"/>
  <c r="BS141"/>
  <c r="BT141"/>
  <c r="BU141"/>
  <c r="BV141"/>
  <c r="BW141"/>
  <c r="BX141"/>
  <c r="BY141"/>
  <c r="BZ141"/>
  <c r="CA141"/>
  <c r="CB141"/>
  <c r="CC141"/>
  <c r="CD141"/>
  <c r="CE141"/>
  <c r="CF141"/>
  <c r="CG141"/>
  <c r="CH141"/>
  <c r="CI141"/>
  <c r="CJ141"/>
  <c r="CK141"/>
  <c r="CL141"/>
  <c r="CM141"/>
  <c r="CN141"/>
  <c r="CO141"/>
  <c r="CP141"/>
  <c r="CQ141"/>
  <c r="CR141"/>
  <c r="CS141"/>
  <c r="CT141"/>
  <c r="CU141"/>
  <c r="CV141"/>
  <c r="CW141"/>
  <c r="CX141"/>
  <c r="CY141"/>
  <c r="CZ141"/>
  <c r="DA141"/>
  <c r="DB141"/>
  <c r="DC141"/>
  <c r="DD141"/>
  <c r="DE141"/>
  <c r="DF141"/>
  <c r="DG141"/>
  <c r="DH141"/>
  <c r="DI141"/>
  <c r="DJ141"/>
  <c r="DK141"/>
  <c r="DL141"/>
  <c r="DM141"/>
  <c r="DN141"/>
  <c r="DO141"/>
  <c r="DP141"/>
  <c r="DQ141"/>
  <c r="DR141"/>
  <c r="DS141"/>
  <c r="DT141"/>
  <c r="DU141"/>
  <c r="DV141"/>
  <c r="DY141"/>
  <c r="DZ141"/>
  <c r="EA141"/>
  <c r="EB141"/>
  <c r="EC141"/>
  <c r="ED141"/>
  <c r="EE141"/>
  <c r="EF141"/>
  <c r="EG141"/>
  <c r="EH141"/>
  <c r="EI141"/>
  <c r="EJ141"/>
  <c r="EK141"/>
  <c r="EL141"/>
  <c r="EM141"/>
  <c r="EN141"/>
  <c r="EO141"/>
  <c r="EP141"/>
  <c r="EQ141"/>
  <c r="ER141"/>
  <c r="ES141"/>
  <c r="ET141"/>
  <c r="EU141"/>
  <c r="EX141"/>
  <c r="EY141"/>
  <c r="EZ141"/>
  <c r="FA141"/>
  <c r="FB141"/>
  <c r="FC141"/>
  <c r="FD141"/>
  <c r="FE141"/>
  <c r="FG141"/>
  <c r="FH141"/>
  <c r="FI141"/>
  <c r="FJ141"/>
  <c r="FK141"/>
  <c r="FL141"/>
  <c r="FN141"/>
  <c r="FO141"/>
  <c r="FP141"/>
  <c r="FQ141"/>
  <c r="FR141"/>
  <c r="FS141"/>
  <c r="F142"/>
  <c r="G142"/>
  <c r="H142"/>
  <c r="I142"/>
  <c r="J142"/>
  <c r="K142"/>
  <c r="L142"/>
  <c r="M142"/>
  <c r="N142"/>
  <c r="O142"/>
  <c r="P142"/>
  <c r="Q142"/>
  <c r="R142"/>
  <c r="S142"/>
  <c r="T142"/>
  <c r="U142"/>
  <c r="V142"/>
  <c r="W142"/>
  <c r="X142"/>
  <c r="Y142"/>
  <c r="Z142"/>
  <c r="AA142"/>
  <c r="AB142"/>
  <c r="AC142"/>
  <c r="AD142"/>
  <c r="AE142"/>
  <c r="AF142"/>
  <c r="AG142"/>
  <c r="AH142"/>
  <c r="AI142"/>
  <c r="AJ142"/>
  <c r="AK142"/>
  <c r="AL142"/>
  <c r="AM142"/>
  <c r="AN142"/>
  <c r="AO142"/>
  <c r="AP142"/>
  <c r="AQ142"/>
  <c r="AR142"/>
  <c r="AS142"/>
  <c r="AT142"/>
  <c r="AU142"/>
  <c r="AV142"/>
  <c r="AW142"/>
  <c r="AX142"/>
  <c r="AY142"/>
  <c r="AZ142"/>
  <c r="BA142"/>
  <c r="BB142"/>
  <c r="BC142"/>
  <c r="BD142"/>
  <c r="BE142"/>
  <c r="BF142"/>
  <c r="BG142"/>
  <c r="BH142"/>
  <c r="BI142"/>
  <c r="BJ142"/>
  <c r="BK142"/>
  <c r="BL142"/>
  <c r="BM142"/>
  <c r="BN142"/>
  <c r="BO142"/>
  <c r="BP142"/>
  <c r="BQ142"/>
  <c r="BR142"/>
  <c r="BS142"/>
  <c r="BT142"/>
  <c r="BU142"/>
  <c r="BV142"/>
  <c r="BW142"/>
  <c r="BX142"/>
  <c r="BY142"/>
  <c r="BZ142"/>
  <c r="CA142"/>
  <c r="CB142"/>
  <c r="CC142"/>
  <c r="CD142"/>
  <c r="CE142"/>
  <c r="CF142"/>
  <c r="CG142"/>
  <c r="CH142"/>
  <c r="CI142"/>
  <c r="CJ142"/>
  <c r="CK142"/>
  <c r="CL142"/>
  <c r="CM142"/>
  <c r="CN142"/>
  <c r="CO142"/>
  <c r="CP142"/>
  <c r="CQ142"/>
  <c r="CR142"/>
  <c r="CS142"/>
  <c r="CT142"/>
  <c r="CU142"/>
  <c r="CV142"/>
  <c r="CW142"/>
  <c r="CX142"/>
  <c r="CY142"/>
  <c r="CZ142"/>
  <c r="DA142"/>
  <c r="DB142"/>
  <c r="DC142"/>
  <c r="DD142"/>
  <c r="DE142"/>
  <c r="DF142"/>
  <c r="DG142"/>
  <c r="DH142"/>
  <c r="DI142"/>
  <c r="DJ142"/>
  <c r="DK142"/>
  <c r="DL142"/>
  <c r="DM142"/>
  <c r="DN142"/>
  <c r="DO142"/>
  <c r="DP142"/>
  <c r="DQ142"/>
  <c r="DR142"/>
  <c r="DS142"/>
  <c r="DT142"/>
  <c r="DU142"/>
  <c r="DV142"/>
  <c r="DY142"/>
  <c r="DZ142"/>
  <c r="EA142"/>
  <c r="EB142"/>
  <c r="EC142"/>
  <c r="ED142"/>
  <c r="EE142"/>
  <c r="EF142"/>
  <c r="EG142"/>
  <c r="EH142"/>
  <c r="EI142"/>
  <c r="EJ142"/>
  <c r="EK142"/>
  <c r="EL142"/>
  <c r="EM142"/>
  <c r="EN142"/>
  <c r="EO142"/>
  <c r="EP142"/>
  <c r="EQ142"/>
  <c r="ER142"/>
  <c r="ES142"/>
  <c r="ET142"/>
  <c r="EU142"/>
  <c r="EX142"/>
  <c r="EY142"/>
  <c r="EZ142"/>
  <c r="FA142"/>
  <c r="FB142"/>
  <c r="FC142"/>
  <c r="FD142"/>
  <c r="FE142"/>
  <c r="FG142"/>
  <c r="FH142"/>
  <c r="FI142"/>
  <c r="FJ142"/>
  <c r="FK142"/>
  <c r="FL142"/>
  <c r="FN142"/>
  <c r="FO142"/>
  <c r="FP142"/>
  <c r="FQ142"/>
  <c r="FR142"/>
  <c r="FS142"/>
  <c r="F143"/>
  <c r="G143"/>
  <c r="H143"/>
  <c r="I143"/>
  <c r="J143"/>
  <c r="K143"/>
  <c r="L143"/>
  <c r="M143"/>
  <c r="N143"/>
  <c r="O143"/>
  <c r="P143"/>
  <c r="Q143"/>
  <c r="R143"/>
  <c r="S143"/>
  <c r="T143"/>
  <c r="U143"/>
  <c r="V143"/>
  <c r="W143"/>
  <c r="X143"/>
  <c r="Y143"/>
  <c r="Z143"/>
  <c r="AA143"/>
  <c r="AB143"/>
  <c r="AC143"/>
  <c r="AD143"/>
  <c r="AE143"/>
  <c r="AF143"/>
  <c r="AG143"/>
  <c r="AH143"/>
  <c r="AI143"/>
  <c r="AJ143"/>
  <c r="AK143"/>
  <c r="AL143"/>
  <c r="AM143"/>
  <c r="AN143"/>
  <c r="AO143"/>
  <c r="AP143"/>
  <c r="AQ143"/>
  <c r="AR143"/>
  <c r="AS143"/>
  <c r="AT143"/>
  <c r="AU143"/>
  <c r="AV143"/>
  <c r="AW143"/>
  <c r="AX143"/>
  <c r="AY143"/>
  <c r="AZ143"/>
  <c r="BA143"/>
  <c r="BB143"/>
  <c r="BC143"/>
  <c r="BD143"/>
  <c r="BE143"/>
  <c r="BF143"/>
  <c r="BG143"/>
  <c r="BH143"/>
  <c r="BI143"/>
  <c r="BJ143"/>
  <c r="BK143"/>
  <c r="BL143"/>
  <c r="BM143"/>
  <c r="BN143"/>
  <c r="BO143"/>
  <c r="BP143"/>
  <c r="BQ143"/>
  <c r="BR143"/>
  <c r="BS143"/>
  <c r="BT143"/>
  <c r="BU143"/>
  <c r="BV143"/>
  <c r="BW143"/>
  <c r="BX143"/>
  <c r="BY143"/>
  <c r="BZ143"/>
  <c r="CA143"/>
  <c r="CB143"/>
  <c r="CC143"/>
  <c r="CD143"/>
  <c r="CE143"/>
  <c r="CF143"/>
  <c r="CG143"/>
  <c r="CH143"/>
  <c r="CI143"/>
  <c r="CJ143"/>
  <c r="CK143"/>
  <c r="CL143"/>
  <c r="CM143"/>
  <c r="CN143"/>
  <c r="CO143"/>
  <c r="CP143"/>
  <c r="CQ143"/>
  <c r="CR143"/>
  <c r="CS143"/>
  <c r="CT143"/>
  <c r="CU143"/>
  <c r="CV143"/>
  <c r="CW143"/>
  <c r="CX143"/>
  <c r="CY143"/>
  <c r="CZ143"/>
  <c r="DA143"/>
  <c r="DB143"/>
  <c r="DC143"/>
  <c r="DD143"/>
  <c r="DE143"/>
  <c r="DF143"/>
  <c r="DG143"/>
  <c r="DH143"/>
  <c r="DI143"/>
  <c r="DJ143"/>
  <c r="DK143"/>
  <c r="DL143"/>
  <c r="DM143"/>
  <c r="DN143"/>
  <c r="DO143"/>
  <c r="DP143"/>
  <c r="DQ143"/>
  <c r="DR143"/>
  <c r="DS143"/>
  <c r="DT143"/>
  <c r="DU143"/>
  <c r="DV143"/>
  <c r="DY143"/>
  <c r="DZ143"/>
  <c r="EA143"/>
  <c r="EB143"/>
  <c r="EC143"/>
  <c r="ED143"/>
  <c r="EE143"/>
  <c r="EF143"/>
  <c r="EG143"/>
  <c r="EH143"/>
  <c r="EI143"/>
  <c r="EJ143"/>
  <c r="EK143"/>
  <c r="EL143"/>
  <c r="EM143"/>
  <c r="EN143"/>
  <c r="EO143"/>
  <c r="EP143"/>
  <c r="EQ143"/>
  <c r="ER143"/>
  <c r="ES143"/>
  <c r="ET143"/>
  <c r="EU143"/>
  <c r="EX143"/>
  <c r="EY143"/>
  <c r="EZ143"/>
  <c r="FA143"/>
  <c r="FB143"/>
  <c r="FC143"/>
  <c r="FD143"/>
  <c r="FE143"/>
  <c r="FG143"/>
  <c r="FH143"/>
  <c r="FI143"/>
  <c r="FJ143"/>
  <c r="FK143"/>
  <c r="FL143"/>
  <c r="FN143"/>
  <c r="FO143"/>
  <c r="FP143"/>
  <c r="FQ143"/>
  <c r="FR143"/>
  <c r="FS143"/>
  <c r="F144"/>
  <c r="G144"/>
  <c r="H144"/>
  <c r="I144"/>
  <c r="J144"/>
  <c r="K144"/>
  <c r="L144"/>
  <c r="M144"/>
  <c r="N144"/>
  <c r="O144"/>
  <c r="P144"/>
  <c r="Q144"/>
  <c r="R144"/>
  <c r="S144"/>
  <c r="T144"/>
  <c r="U144"/>
  <c r="V144"/>
  <c r="W144"/>
  <c r="X144"/>
  <c r="Y144"/>
  <c r="Z144"/>
  <c r="AA144"/>
  <c r="AB144"/>
  <c r="AC144"/>
  <c r="AD144"/>
  <c r="AE144"/>
  <c r="AF144"/>
  <c r="AG144"/>
  <c r="AH144"/>
  <c r="AI144"/>
  <c r="AJ144"/>
  <c r="AK144"/>
  <c r="AL144"/>
  <c r="AM144"/>
  <c r="AN144"/>
  <c r="AO144"/>
  <c r="AP144"/>
  <c r="AQ144"/>
  <c r="AR144"/>
  <c r="AS144"/>
  <c r="AT144"/>
  <c r="AU144"/>
  <c r="AV144"/>
  <c r="AW144"/>
  <c r="AX144"/>
  <c r="AY144"/>
  <c r="AZ144"/>
  <c r="BA144"/>
  <c r="BB144"/>
  <c r="BC144"/>
  <c r="BD144"/>
  <c r="BE144"/>
  <c r="BF144"/>
  <c r="BG144"/>
  <c r="BH144"/>
  <c r="BI144"/>
  <c r="BJ144"/>
  <c r="BK144"/>
  <c r="BL144"/>
  <c r="BM144"/>
  <c r="BN144"/>
  <c r="BO144"/>
  <c r="BP144"/>
  <c r="BQ144"/>
  <c r="BR144"/>
  <c r="BS144"/>
  <c r="BT144"/>
  <c r="BU144"/>
  <c r="BV144"/>
  <c r="BW144"/>
  <c r="BX144"/>
  <c r="BY144"/>
  <c r="BZ144"/>
  <c r="CA144"/>
  <c r="CB144"/>
  <c r="CC144"/>
  <c r="CD144"/>
  <c r="CE144"/>
  <c r="CF144"/>
  <c r="CG144"/>
  <c r="CH144"/>
  <c r="CI144"/>
  <c r="CJ144"/>
  <c r="CK144"/>
  <c r="CL144"/>
  <c r="CM144"/>
  <c r="CN144"/>
  <c r="CO144"/>
  <c r="CP144"/>
  <c r="CQ144"/>
  <c r="CR144"/>
  <c r="CS144"/>
  <c r="CT144"/>
  <c r="CU144"/>
  <c r="CV144"/>
  <c r="CW144"/>
  <c r="CX144"/>
  <c r="CY144"/>
  <c r="CZ144"/>
  <c r="DA144"/>
  <c r="DB144"/>
  <c r="DC144"/>
  <c r="DD144"/>
  <c r="DE144"/>
  <c r="DF144"/>
  <c r="DG144"/>
  <c r="DH144"/>
  <c r="DI144"/>
  <c r="DJ144"/>
  <c r="DK144"/>
  <c r="DL144"/>
  <c r="DM144"/>
  <c r="DN144"/>
  <c r="DO144"/>
  <c r="DP144"/>
  <c r="DQ144"/>
  <c r="DR144"/>
  <c r="DS144"/>
  <c r="DT144"/>
  <c r="DU144"/>
  <c r="DV144"/>
  <c r="DY144"/>
  <c r="DZ144"/>
  <c r="EA144"/>
  <c r="EB144"/>
  <c r="EC144"/>
  <c r="ED144"/>
  <c r="EE144"/>
  <c r="EF144"/>
  <c r="EG144"/>
  <c r="EH144"/>
  <c r="EI144"/>
  <c r="EJ144"/>
  <c r="EK144"/>
  <c r="EL144"/>
  <c r="EM144"/>
  <c r="EN144"/>
  <c r="EO144"/>
  <c r="EP144"/>
  <c r="EQ144"/>
  <c r="ER144"/>
  <c r="ES144"/>
  <c r="ET144"/>
  <c r="EU144"/>
  <c r="EX144"/>
  <c r="EY144"/>
  <c r="EZ144"/>
  <c r="FA144"/>
  <c r="FB144"/>
  <c r="FC144"/>
  <c r="FD144"/>
  <c r="FE144"/>
  <c r="FG144"/>
  <c r="FH144"/>
  <c r="FI144"/>
  <c r="FJ144"/>
  <c r="FK144"/>
  <c r="FL144"/>
  <c r="FN144"/>
  <c r="FO144"/>
  <c r="FP144"/>
  <c r="FQ144"/>
  <c r="FR144"/>
  <c r="FS144"/>
  <c r="F145"/>
  <c r="G145"/>
  <c r="H145"/>
  <c r="I145"/>
  <c r="J145"/>
  <c r="K145"/>
  <c r="L145"/>
  <c r="M145"/>
  <c r="N145"/>
  <c r="O145"/>
  <c r="P145"/>
  <c r="Q145"/>
  <c r="R145"/>
  <c r="S145"/>
  <c r="T145"/>
  <c r="U145"/>
  <c r="V145"/>
  <c r="W145"/>
  <c r="X145"/>
  <c r="Y145"/>
  <c r="Z145"/>
  <c r="AA145"/>
  <c r="AB145"/>
  <c r="AC145"/>
  <c r="AD145"/>
  <c r="AE145"/>
  <c r="AF145"/>
  <c r="AG145"/>
  <c r="AH145"/>
  <c r="AI145"/>
  <c r="AJ145"/>
  <c r="AK145"/>
  <c r="AL145"/>
  <c r="AM145"/>
  <c r="AN145"/>
  <c r="AO145"/>
  <c r="AP145"/>
  <c r="AQ145"/>
  <c r="AR145"/>
  <c r="AS145"/>
  <c r="AT145"/>
  <c r="AU145"/>
  <c r="AV145"/>
  <c r="AW145"/>
  <c r="AX145"/>
  <c r="AY145"/>
  <c r="AZ145"/>
  <c r="BA145"/>
  <c r="BB145"/>
  <c r="BC145"/>
  <c r="BD145"/>
  <c r="BE145"/>
  <c r="BF145"/>
  <c r="BG145"/>
  <c r="BH145"/>
  <c r="BI145"/>
  <c r="BJ145"/>
  <c r="BK145"/>
  <c r="BL145"/>
  <c r="BM145"/>
  <c r="BN145"/>
  <c r="BO145"/>
  <c r="BP145"/>
  <c r="BQ145"/>
  <c r="BR145"/>
  <c r="BS145"/>
  <c r="BT145"/>
  <c r="BU145"/>
  <c r="BV145"/>
  <c r="BW145"/>
  <c r="BX145"/>
  <c r="BY145"/>
  <c r="BZ145"/>
  <c r="CA145"/>
  <c r="CB145"/>
  <c r="CC145"/>
  <c r="CD145"/>
  <c r="CE145"/>
  <c r="CF145"/>
  <c r="CG145"/>
  <c r="CH145"/>
  <c r="CI145"/>
  <c r="CJ145"/>
  <c r="CK145"/>
  <c r="CL145"/>
  <c r="CM145"/>
  <c r="CN145"/>
  <c r="CO145"/>
  <c r="CP145"/>
  <c r="CQ145"/>
  <c r="CR145"/>
  <c r="CS145"/>
  <c r="CT145"/>
  <c r="CU145"/>
  <c r="CV145"/>
  <c r="CW145"/>
  <c r="CX145"/>
  <c r="CY145"/>
  <c r="CZ145"/>
  <c r="DA145"/>
  <c r="DB145"/>
  <c r="DC145"/>
  <c r="DD145"/>
  <c r="DE145"/>
  <c r="DF145"/>
  <c r="DG145"/>
  <c r="DH145"/>
  <c r="DI145"/>
  <c r="DJ145"/>
  <c r="DK145"/>
  <c r="DL145"/>
  <c r="DM145"/>
  <c r="DN145"/>
  <c r="DO145"/>
  <c r="DP145"/>
  <c r="DQ145"/>
  <c r="DR145"/>
  <c r="DS145"/>
  <c r="DT145"/>
  <c r="DU145"/>
  <c r="DV145"/>
  <c r="DY145"/>
  <c r="DZ145"/>
  <c r="EA145"/>
  <c r="EB145"/>
  <c r="EC145"/>
  <c r="ED145"/>
  <c r="EE145"/>
  <c r="EF145"/>
  <c r="EG145"/>
  <c r="EH145"/>
  <c r="EI145"/>
  <c r="EJ145"/>
  <c r="EK145"/>
  <c r="EL145"/>
  <c r="EM145"/>
  <c r="EN145"/>
  <c r="EO145"/>
  <c r="EP145"/>
  <c r="EQ145"/>
  <c r="ER145"/>
  <c r="ES145"/>
  <c r="ET145"/>
  <c r="EU145"/>
  <c r="EX145"/>
  <c r="EY145"/>
  <c r="EZ145"/>
  <c r="FA145"/>
  <c r="FB145"/>
  <c r="FC145"/>
  <c r="FD145"/>
  <c r="FE145"/>
  <c r="FG145"/>
  <c r="FH145"/>
  <c r="FI145"/>
  <c r="FJ145"/>
  <c r="FK145"/>
  <c r="FL145"/>
  <c r="FN145"/>
  <c r="FO145"/>
  <c r="FP145"/>
  <c r="FQ145"/>
  <c r="FR145"/>
  <c r="FS145"/>
  <c r="F146"/>
  <c r="G146"/>
  <c r="H146"/>
  <c r="I146"/>
  <c r="J146"/>
  <c r="K146"/>
  <c r="L146"/>
  <c r="M146"/>
  <c r="N146"/>
  <c r="O146"/>
  <c r="P146"/>
  <c r="Q146"/>
  <c r="R146"/>
  <c r="S146"/>
  <c r="T146"/>
  <c r="U146"/>
  <c r="V146"/>
  <c r="W146"/>
  <c r="X146"/>
  <c r="Y146"/>
  <c r="Z146"/>
  <c r="AA146"/>
  <c r="AB146"/>
  <c r="AC146"/>
  <c r="AD146"/>
  <c r="AE146"/>
  <c r="AF146"/>
  <c r="AG146"/>
  <c r="AH146"/>
  <c r="AI146"/>
  <c r="AJ146"/>
  <c r="AK146"/>
  <c r="AL146"/>
  <c r="AM146"/>
  <c r="AN146"/>
  <c r="AO146"/>
  <c r="AP146"/>
  <c r="AQ146"/>
  <c r="AR146"/>
  <c r="AS146"/>
  <c r="AT146"/>
  <c r="AU146"/>
  <c r="AV146"/>
  <c r="AW146"/>
  <c r="AX146"/>
  <c r="AY146"/>
  <c r="AZ146"/>
  <c r="BA146"/>
  <c r="BB146"/>
  <c r="BC146"/>
  <c r="BD146"/>
  <c r="BE146"/>
  <c r="BF146"/>
  <c r="BG146"/>
  <c r="BH146"/>
  <c r="BI146"/>
  <c r="BJ146"/>
  <c r="BK146"/>
  <c r="BL146"/>
  <c r="BM146"/>
  <c r="BN146"/>
  <c r="BO146"/>
  <c r="BP146"/>
  <c r="BQ146"/>
  <c r="BR146"/>
  <c r="BS146"/>
  <c r="BT146"/>
  <c r="BU146"/>
  <c r="BV146"/>
  <c r="BW146"/>
  <c r="BX146"/>
  <c r="BY146"/>
  <c r="BZ146"/>
  <c r="CA146"/>
  <c r="CB146"/>
  <c r="CC146"/>
  <c r="CD146"/>
  <c r="CE146"/>
  <c r="CF146"/>
  <c r="CG146"/>
  <c r="CH146"/>
  <c r="CI146"/>
  <c r="CJ146"/>
  <c r="CK146"/>
  <c r="CL146"/>
  <c r="CM146"/>
  <c r="CN146"/>
  <c r="CO146"/>
  <c r="CP146"/>
  <c r="CQ146"/>
  <c r="CR146"/>
  <c r="CS146"/>
  <c r="CT146"/>
  <c r="CU146"/>
  <c r="CV146"/>
  <c r="CW146"/>
  <c r="CX146"/>
  <c r="CY146"/>
  <c r="CZ146"/>
  <c r="DA146"/>
  <c r="DB146"/>
  <c r="DC146"/>
  <c r="DD146"/>
  <c r="DE146"/>
  <c r="DF146"/>
  <c r="DG146"/>
  <c r="DH146"/>
  <c r="DI146"/>
  <c r="DJ146"/>
  <c r="DK146"/>
  <c r="DL146"/>
  <c r="DM146"/>
  <c r="DN146"/>
  <c r="DO146"/>
  <c r="DP146"/>
  <c r="DQ146"/>
  <c r="DR146"/>
  <c r="DS146"/>
  <c r="DT146"/>
  <c r="DU146"/>
  <c r="DV146"/>
  <c r="DY146"/>
  <c r="DZ146"/>
  <c r="EA146"/>
  <c r="EB146"/>
  <c r="EC146"/>
  <c r="ED146"/>
  <c r="EE146"/>
  <c r="EF146"/>
  <c r="EG146"/>
  <c r="EH146"/>
  <c r="EI146"/>
  <c r="EJ146"/>
  <c r="EK146"/>
  <c r="EL146"/>
  <c r="EM146"/>
  <c r="EN146"/>
  <c r="EO146"/>
  <c r="EP146"/>
  <c r="EQ146"/>
  <c r="ER146"/>
  <c r="ES146"/>
  <c r="ET146"/>
  <c r="EU146"/>
  <c r="EX146"/>
  <c r="EY146"/>
  <c r="EZ146"/>
  <c r="FA146"/>
  <c r="FB146"/>
  <c r="FC146"/>
  <c r="FD146"/>
  <c r="FE146"/>
  <c r="FG146"/>
  <c r="FH146"/>
  <c r="FI146"/>
  <c r="FJ146"/>
  <c r="FK146"/>
  <c r="FL146"/>
  <c r="FN146"/>
  <c r="FO146"/>
  <c r="FP146"/>
  <c r="FQ146"/>
  <c r="FR146"/>
  <c r="FS146"/>
  <c r="F147"/>
  <c r="G147"/>
  <c r="H147"/>
  <c r="I147"/>
  <c r="J147"/>
  <c r="K147"/>
  <c r="L147"/>
  <c r="M147"/>
  <c r="N147"/>
  <c r="O147"/>
  <c r="P147"/>
  <c r="Q147"/>
  <c r="R147"/>
  <c r="S147"/>
  <c r="T147"/>
  <c r="U147"/>
  <c r="V147"/>
  <c r="W147"/>
  <c r="X147"/>
  <c r="Y147"/>
  <c r="Z147"/>
  <c r="AA147"/>
  <c r="AB147"/>
  <c r="AC147"/>
  <c r="AD147"/>
  <c r="AE147"/>
  <c r="AF147"/>
  <c r="AG147"/>
  <c r="AH147"/>
  <c r="AI147"/>
  <c r="AJ147"/>
  <c r="AK147"/>
  <c r="AL147"/>
  <c r="AM147"/>
  <c r="AN147"/>
  <c r="AO147"/>
  <c r="AP147"/>
  <c r="AQ147"/>
  <c r="AR147"/>
  <c r="AS147"/>
  <c r="AT147"/>
  <c r="AU147"/>
  <c r="AV147"/>
  <c r="AW147"/>
  <c r="AX147"/>
  <c r="AY147"/>
  <c r="AZ147"/>
  <c r="BA147"/>
  <c r="BB147"/>
  <c r="BC147"/>
  <c r="BD147"/>
  <c r="BE147"/>
  <c r="BF147"/>
  <c r="BG147"/>
  <c r="BH147"/>
  <c r="BI147"/>
  <c r="BJ147"/>
  <c r="BK147"/>
  <c r="BL147"/>
  <c r="BM147"/>
  <c r="BN147"/>
  <c r="BO147"/>
  <c r="BP147"/>
  <c r="BQ147"/>
  <c r="BR147"/>
  <c r="BS147"/>
  <c r="BT147"/>
  <c r="BU147"/>
  <c r="BV147"/>
  <c r="BW147"/>
  <c r="BX147"/>
  <c r="BY147"/>
  <c r="BZ147"/>
  <c r="CA147"/>
  <c r="CB147"/>
  <c r="CC147"/>
  <c r="CD147"/>
  <c r="CE147"/>
  <c r="CF147"/>
  <c r="CG147"/>
  <c r="CH147"/>
  <c r="CI147"/>
  <c r="CJ147"/>
  <c r="CK147"/>
  <c r="CL147"/>
  <c r="CM147"/>
  <c r="CN147"/>
  <c r="CO147"/>
  <c r="CP147"/>
  <c r="CQ147"/>
  <c r="CR147"/>
  <c r="CS147"/>
  <c r="CT147"/>
  <c r="CU147"/>
  <c r="CV147"/>
  <c r="CW147"/>
  <c r="CX147"/>
  <c r="CY147"/>
  <c r="CZ147"/>
  <c r="DA147"/>
  <c r="DB147"/>
  <c r="DC147"/>
  <c r="DD147"/>
  <c r="DE147"/>
  <c r="DF147"/>
  <c r="DG147"/>
  <c r="DH147"/>
  <c r="DI147"/>
  <c r="DJ147"/>
  <c r="DK147"/>
  <c r="DL147"/>
  <c r="DM147"/>
  <c r="DN147"/>
  <c r="DO147"/>
  <c r="DP147"/>
  <c r="DQ147"/>
  <c r="DR147"/>
  <c r="DS147"/>
  <c r="DT147"/>
  <c r="DU147"/>
  <c r="DV147"/>
  <c r="DY147"/>
  <c r="DZ147"/>
  <c r="EA147"/>
  <c r="EB147"/>
  <c r="EC147"/>
  <c r="ED147"/>
  <c r="EE147"/>
  <c r="EF147"/>
  <c r="EG147"/>
  <c r="EH147"/>
  <c r="EI147"/>
  <c r="EJ147"/>
  <c r="EK147"/>
  <c r="EL147"/>
  <c r="EM147"/>
  <c r="EN147"/>
  <c r="EO147"/>
  <c r="EP147"/>
  <c r="EQ147"/>
  <c r="ER147"/>
  <c r="ES147"/>
  <c r="ET147"/>
  <c r="EU147"/>
  <c r="EX147"/>
  <c r="EY147"/>
  <c r="EZ147"/>
  <c r="FA147"/>
  <c r="FB147"/>
  <c r="FC147"/>
  <c r="FD147"/>
  <c r="FE147"/>
  <c r="FG147"/>
  <c r="FH147"/>
  <c r="FI147"/>
  <c r="FJ147"/>
  <c r="FK147"/>
  <c r="FL147"/>
  <c r="FN147"/>
  <c r="FO147"/>
  <c r="FP147"/>
  <c r="FQ147"/>
  <c r="FR147"/>
  <c r="FS147"/>
  <c r="F148"/>
  <c r="G148"/>
  <c r="H148"/>
  <c r="I148"/>
  <c r="J148"/>
  <c r="K148"/>
  <c r="L148"/>
  <c r="M148"/>
  <c r="N148"/>
  <c r="O148"/>
  <c r="P148"/>
  <c r="Q148"/>
  <c r="R148"/>
  <c r="S148"/>
  <c r="T148"/>
  <c r="U148"/>
  <c r="V148"/>
  <c r="W148"/>
  <c r="X148"/>
  <c r="Y148"/>
  <c r="Z148"/>
  <c r="AA148"/>
  <c r="AB148"/>
  <c r="AC148"/>
  <c r="AD148"/>
  <c r="AE148"/>
  <c r="AF148"/>
  <c r="AG148"/>
  <c r="AH148"/>
  <c r="AI148"/>
  <c r="AJ148"/>
  <c r="AK148"/>
  <c r="AL148"/>
  <c r="AM148"/>
  <c r="AN148"/>
  <c r="AO148"/>
  <c r="AP148"/>
  <c r="AQ148"/>
  <c r="AR148"/>
  <c r="AS148"/>
  <c r="AT148"/>
  <c r="AU148"/>
  <c r="AV148"/>
  <c r="AW148"/>
  <c r="AX148"/>
  <c r="AY148"/>
  <c r="AZ148"/>
  <c r="BA148"/>
  <c r="BB148"/>
  <c r="BC148"/>
  <c r="BD148"/>
  <c r="BE148"/>
  <c r="BF148"/>
  <c r="BG148"/>
  <c r="BH148"/>
  <c r="BI148"/>
  <c r="BJ148"/>
  <c r="BK148"/>
  <c r="BL148"/>
  <c r="BM148"/>
  <c r="BN148"/>
  <c r="BO148"/>
  <c r="BP148"/>
  <c r="BQ148"/>
  <c r="BR148"/>
  <c r="BS148"/>
  <c r="BT148"/>
  <c r="BU148"/>
  <c r="BV148"/>
  <c r="BW148"/>
  <c r="BX148"/>
  <c r="BY148"/>
  <c r="BZ148"/>
  <c r="CA148"/>
  <c r="CB148"/>
  <c r="CC148"/>
  <c r="CD148"/>
  <c r="CE148"/>
  <c r="CF148"/>
  <c r="CG148"/>
  <c r="CH148"/>
  <c r="CI148"/>
  <c r="CJ148"/>
  <c r="CK148"/>
  <c r="CL148"/>
  <c r="CM148"/>
  <c r="CN148"/>
  <c r="CO148"/>
  <c r="CP148"/>
  <c r="CQ148"/>
  <c r="CR148"/>
  <c r="CS148"/>
  <c r="CT148"/>
  <c r="CU148"/>
  <c r="CV148"/>
  <c r="CW148"/>
  <c r="CX148"/>
  <c r="CY148"/>
  <c r="CZ148"/>
  <c r="DA148"/>
  <c r="DB148"/>
  <c r="DC148"/>
  <c r="DD148"/>
  <c r="DE148"/>
  <c r="DF148"/>
  <c r="DG148"/>
  <c r="DH148"/>
  <c r="DI148"/>
  <c r="DJ148"/>
  <c r="DK148"/>
  <c r="DL148"/>
  <c r="DM148"/>
  <c r="DN148"/>
  <c r="DO148"/>
  <c r="DP148"/>
  <c r="DQ148"/>
  <c r="DR148"/>
  <c r="DS148"/>
  <c r="DT148"/>
  <c r="DU148"/>
  <c r="DV148"/>
  <c r="DY148"/>
  <c r="DZ148"/>
  <c r="EA148"/>
  <c r="EB148"/>
  <c r="EC148"/>
  <c r="ED148"/>
  <c r="EE148"/>
  <c r="EF148"/>
  <c r="EG148"/>
  <c r="EH148"/>
  <c r="EI148"/>
  <c r="EJ148"/>
  <c r="EK148"/>
  <c r="EL148"/>
  <c r="EM148"/>
  <c r="EN148"/>
  <c r="EO148"/>
  <c r="EP148"/>
  <c r="EQ148"/>
  <c r="ER148"/>
  <c r="ES148"/>
  <c r="ET148"/>
  <c r="EU148"/>
  <c r="EX148"/>
  <c r="EY148"/>
  <c r="EZ148"/>
  <c r="FA148"/>
  <c r="FB148"/>
  <c r="FC148"/>
  <c r="FD148"/>
  <c r="FE148"/>
  <c r="FG148"/>
  <c r="FH148"/>
  <c r="FI148"/>
  <c r="FJ148"/>
  <c r="FK148"/>
  <c r="FL148"/>
  <c r="FN148"/>
  <c r="FO148"/>
  <c r="FP148"/>
  <c r="FQ148"/>
  <c r="FR148"/>
  <c r="FS148"/>
  <c r="F149"/>
  <c r="G149"/>
  <c r="H149"/>
  <c r="I149"/>
  <c r="J149"/>
  <c r="K149"/>
  <c r="L149"/>
  <c r="M149"/>
  <c r="N149"/>
  <c r="O149"/>
  <c r="P149"/>
  <c r="Q149"/>
  <c r="R149"/>
  <c r="S149"/>
  <c r="T149"/>
  <c r="U149"/>
  <c r="V149"/>
  <c r="W149"/>
  <c r="X149"/>
  <c r="Y149"/>
  <c r="Z149"/>
  <c r="AA149"/>
  <c r="AB149"/>
  <c r="AC149"/>
  <c r="AD149"/>
  <c r="AE149"/>
  <c r="AF149"/>
  <c r="AG149"/>
  <c r="AH149"/>
  <c r="AI149"/>
  <c r="AJ149"/>
  <c r="AK149"/>
  <c r="AL149"/>
  <c r="AM149"/>
  <c r="AN149"/>
  <c r="AO149"/>
  <c r="AP149"/>
  <c r="AQ149"/>
  <c r="AR149"/>
  <c r="AS149"/>
  <c r="AT149"/>
  <c r="AU149"/>
  <c r="AV149"/>
  <c r="AW149"/>
  <c r="AX149"/>
  <c r="AY149"/>
  <c r="AZ149"/>
  <c r="BA149"/>
  <c r="BB149"/>
  <c r="BC149"/>
  <c r="BD149"/>
  <c r="BE149"/>
  <c r="BF149"/>
  <c r="BG149"/>
  <c r="BH149"/>
  <c r="BI149"/>
  <c r="BJ149"/>
  <c r="BK149"/>
  <c r="BL149"/>
  <c r="BM149"/>
  <c r="BN149"/>
  <c r="BO149"/>
  <c r="BP149"/>
  <c r="BQ149"/>
  <c r="BR149"/>
  <c r="BS149"/>
  <c r="BT149"/>
  <c r="BU149"/>
  <c r="BV149"/>
  <c r="BW149"/>
  <c r="BX149"/>
  <c r="BY149"/>
  <c r="BZ149"/>
  <c r="CA149"/>
  <c r="CB149"/>
  <c r="CC149"/>
  <c r="CD149"/>
  <c r="CE149"/>
  <c r="CF149"/>
  <c r="CG149"/>
  <c r="CH149"/>
  <c r="CI149"/>
  <c r="CJ149"/>
  <c r="CK149"/>
  <c r="CL149"/>
  <c r="CM149"/>
  <c r="CN149"/>
  <c r="CO149"/>
  <c r="CP149"/>
  <c r="CQ149"/>
  <c r="CR149"/>
  <c r="CS149"/>
  <c r="CT149"/>
  <c r="CU149"/>
  <c r="CV149"/>
  <c r="CW149"/>
  <c r="CX149"/>
  <c r="CY149"/>
  <c r="CZ149"/>
  <c r="DA149"/>
  <c r="DB149"/>
  <c r="DC149"/>
  <c r="DD149"/>
  <c r="DE149"/>
  <c r="DF149"/>
  <c r="DG149"/>
  <c r="DH149"/>
  <c r="DI149"/>
  <c r="DJ149"/>
  <c r="DK149"/>
  <c r="DL149"/>
  <c r="DM149"/>
  <c r="DN149"/>
  <c r="DO149"/>
  <c r="DP149"/>
  <c r="DQ149"/>
  <c r="DR149"/>
  <c r="DS149"/>
  <c r="DT149"/>
  <c r="DU149"/>
  <c r="DV149"/>
  <c r="DY149"/>
  <c r="DZ149"/>
  <c r="EA149"/>
  <c r="EB149"/>
  <c r="EC149"/>
  <c r="ED149"/>
  <c r="EE149"/>
  <c r="EF149"/>
  <c r="EG149"/>
  <c r="EH149"/>
  <c r="EI149"/>
  <c r="EJ149"/>
  <c r="EK149"/>
  <c r="EL149"/>
  <c r="EM149"/>
  <c r="EN149"/>
  <c r="EO149"/>
  <c r="EP149"/>
  <c r="EQ149"/>
  <c r="ER149"/>
  <c r="ES149"/>
  <c r="ET149"/>
  <c r="EU149"/>
  <c r="EX149"/>
  <c r="EY149"/>
  <c r="EZ149"/>
  <c r="FA149"/>
  <c r="FB149"/>
  <c r="FC149"/>
  <c r="FD149"/>
  <c r="FE149"/>
  <c r="FG149"/>
  <c r="FH149"/>
  <c r="FI149"/>
  <c r="FJ149"/>
  <c r="FK149"/>
  <c r="FL149"/>
  <c r="FN149"/>
  <c r="FO149"/>
  <c r="FP149"/>
  <c r="FQ149"/>
  <c r="FR149"/>
  <c r="FS149"/>
  <c r="F150"/>
  <c r="G150"/>
  <c r="H150"/>
  <c r="I150"/>
  <c r="J150"/>
  <c r="K150"/>
  <c r="L150"/>
  <c r="M150"/>
  <c r="N150"/>
  <c r="O150"/>
  <c r="P150"/>
  <c r="Q150"/>
  <c r="R150"/>
  <c r="S150"/>
  <c r="T150"/>
  <c r="U150"/>
  <c r="V150"/>
  <c r="W150"/>
  <c r="X150"/>
  <c r="Y150"/>
  <c r="Z150"/>
  <c r="AA150"/>
  <c r="AB150"/>
  <c r="AC150"/>
  <c r="AD150"/>
  <c r="AE150"/>
  <c r="AF150"/>
  <c r="AG150"/>
  <c r="AH150"/>
  <c r="AI150"/>
  <c r="AJ150"/>
  <c r="AK150"/>
  <c r="AL150"/>
  <c r="AM150"/>
  <c r="AN150"/>
  <c r="AO150"/>
  <c r="AP150"/>
  <c r="AQ150"/>
  <c r="AR150"/>
  <c r="AS150"/>
  <c r="AT150"/>
  <c r="AU150"/>
  <c r="AV150"/>
  <c r="AW150"/>
  <c r="AX150"/>
  <c r="AY150"/>
  <c r="AZ150"/>
  <c r="BA150"/>
  <c r="BB150"/>
  <c r="BC150"/>
  <c r="BD150"/>
  <c r="BE150"/>
  <c r="BF150"/>
  <c r="BG150"/>
  <c r="BH150"/>
  <c r="BI150"/>
  <c r="BJ150"/>
  <c r="BK150"/>
  <c r="BL150"/>
  <c r="BM150"/>
  <c r="BN150"/>
  <c r="BO150"/>
  <c r="BP150"/>
  <c r="BQ150"/>
  <c r="BR150"/>
  <c r="BS150"/>
  <c r="BT150"/>
  <c r="BU150"/>
  <c r="BV150"/>
  <c r="BW150"/>
  <c r="BX150"/>
  <c r="BY150"/>
  <c r="BZ150"/>
  <c r="CA150"/>
  <c r="CB150"/>
  <c r="CC150"/>
  <c r="CD150"/>
  <c r="CE150"/>
  <c r="CF150"/>
  <c r="CG150"/>
  <c r="CH150"/>
  <c r="CI150"/>
  <c r="CJ150"/>
  <c r="CK150"/>
  <c r="CL150"/>
  <c r="CM150"/>
  <c r="CN150"/>
  <c r="CO150"/>
  <c r="CP150"/>
  <c r="CQ150"/>
  <c r="CR150"/>
  <c r="CS150"/>
  <c r="CT150"/>
  <c r="CU150"/>
  <c r="CV150"/>
  <c r="CW150"/>
  <c r="CX150"/>
  <c r="CY150"/>
  <c r="CZ150"/>
  <c r="DA150"/>
  <c r="DB150"/>
  <c r="DC150"/>
  <c r="DD150"/>
  <c r="DE150"/>
  <c r="DF150"/>
  <c r="DG150"/>
  <c r="DH150"/>
  <c r="DI150"/>
  <c r="DJ150"/>
  <c r="DK150"/>
  <c r="DL150"/>
  <c r="DM150"/>
  <c r="DN150"/>
  <c r="DO150"/>
  <c r="DP150"/>
  <c r="DQ150"/>
  <c r="DR150"/>
  <c r="DS150"/>
  <c r="DT150"/>
  <c r="DU150"/>
  <c r="DV150"/>
  <c r="DY150"/>
  <c r="DZ150"/>
  <c r="EA150"/>
  <c r="EB150"/>
  <c r="EC150"/>
  <c r="ED150"/>
  <c r="EE150"/>
  <c r="EF150"/>
  <c r="EG150"/>
  <c r="EH150"/>
  <c r="EI150"/>
  <c r="EJ150"/>
  <c r="EK150"/>
  <c r="EL150"/>
  <c r="EM150"/>
  <c r="EN150"/>
  <c r="EO150"/>
  <c r="EP150"/>
  <c r="EQ150"/>
  <c r="ER150"/>
  <c r="ES150"/>
  <c r="ET150"/>
  <c r="EU150"/>
  <c r="EX150"/>
  <c r="EY150"/>
  <c r="EZ150"/>
  <c r="FA150"/>
  <c r="FB150"/>
  <c r="FC150"/>
  <c r="FD150"/>
  <c r="FE150"/>
  <c r="FG150"/>
  <c r="FH150"/>
  <c r="FI150"/>
  <c r="FJ150"/>
  <c r="FK150"/>
  <c r="FL150"/>
  <c r="FN150"/>
  <c r="FO150"/>
  <c r="FP150"/>
  <c r="FQ150"/>
  <c r="FR150"/>
  <c r="FS150"/>
  <c r="F151"/>
  <c r="G151"/>
  <c r="H151"/>
  <c r="I151"/>
  <c r="J151"/>
  <c r="K151"/>
  <c r="L151"/>
  <c r="M151"/>
  <c r="N151"/>
  <c r="O151"/>
  <c r="P151"/>
  <c r="Q151"/>
  <c r="R151"/>
  <c r="S151"/>
  <c r="T151"/>
  <c r="U151"/>
  <c r="V151"/>
  <c r="W151"/>
  <c r="X151"/>
  <c r="Y151"/>
  <c r="Z151"/>
  <c r="AA151"/>
  <c r="AB151"/>
  <c r="AC151"/>
  <c r="AD151"/>
  <c r="AE151"/>
  <c r="AF151"/>
  <c r="AG151"/>
  <c r="AH151"/>
  <c r="AI151"/>
  <c r="AJ151"/>
  <c r="AK151"/>
  <c r="AL151"/>
  <c r="AM151"/>
  <c r="AN151"/>
  <c r="AO151"/>
  <c r="AP151"/>
  <c r="AQ151"/>
  <c r="AR151"/>
  <c r="AS151"/>
  <c r="AT151"/>
  <c r="AU151"/>
  <c r="AV151"/>
  <c r="AW151"/>
  <c r="AX151"/>
  <c r="AY151"/>
  <c r="AZ151"/>
  <c r="BA151"/>
  <c r="BB151"/>
  <c r="BC151"/>
  <c r="BD151"/>
  <c r="BE151"/>
  <c r="BF151"/>
  <c r="BG151"/>
  <c r="BH151"/>
  <c r="BI151"/>
  <c r="BJ151"/>
  <c r="BK151"/>
  <c r="BL151"/>
  <c r="BM151"/>
  <c r="BN151"/>
  <c r="BO151"/>
  <c r="BP151"/>
  <c r="BQ151"/>
  <c r="BR151"/>
  <c r="BS151"/>
  <c r="BT151"/>
  <c r="BU151"/>
  <c r="BV151"/>
  <c r="BW151"/>
  <c r="BX151"/>
  <c r="BY151"/>
  <c r="BZ151"/>
  <c r="CA151"/>
  <c r="CB151"/>
  <c r="CC151"/>
  <c r="CD151"/>
  <c r="CE151"/>
  <c r="CF151"/>
  <c r="CG151"/>
  <c r="CH151"/>
  <c r="CI151"/>
  <c r="CJ151"/>
  <c r="CK151"/>
  <c r="CL151"/>
  <c r="CM151"/>
  <c r="CN151"/>
  <c r="CO151"/>
  <c r="CP151"/>
  <c r="CQ151"/>
  <c r="CR151"/>
  <c r="CS151"/>
  <c r="CT151"/>
  <c r="CU151"/>
  <c r="CV151"/>
  <c r="CW151"/>
  <c r="CX151"/>
  <c r="CY151"/>
  <c r="CZ151"/>
  <c r="DA151"/>
  <c r="DB151"/>
  <c r="DC151"/>
  <c r="DD151"/>
  <c r="DE151"/>
  <c r="DF151"/>
  <c r="DG151"/>
  <c r="DH151"/>
  <c r="DI151"/>
  <c r="DJ151"/>
  <c r="DK151"/>
  <c r="DL151"/>
  <c r="DM151"/>
  <c r="DN151"/>
  <c r="DO151"/>
  <c r="DP151"/>
  <c r="DQ151"/>
  <c r="DR151"/>
  <c r="DS151"/>
  <c r="DT151"/>
  <c r="DU151"/>
  <c r="DV151"/>
  <c r="DY151"/>
  <c r="DZ151"/>
  <c r="EA151"/>
  <c r="EB151"/>
  <c r="EC151"/>
  <c r="ED151"/>
  <c r="EE151"/>
  <c r="EF151"/>
  <c r="EG151"/>
  <c r="EH151"/>
  <c r="EI151"/>
  <c r="EJ151"/>
  <c r="EK151"/>
  <c r="EL151"/>
  <c r="EM151"/>
  <c r="EN151"/>
  <c r="EO151"/>
  <c r="EP151"/>
  <c r="EQ151"/>
  <c r="ER151"/>
  <c r="ES151"/>
  <c r="ET151"/>
  <c r="EU151"/>
  <c r="EX151"/>
  <c r="EY151"/>
  <c r="EZ151"/>
  <c r="FA151"/>
  <c r="FB151"/>
  <c r="FC151"/>
  <c r="FD151"/>
  <c r="FE151"/>
  <c r="FG151"/>
  <c r="FH151"/>
  <c r="FI151"/>
  <c r="FJ151"/>
  <c r="FK151"/>
  <c r="FL151"/>
  <c r="FN151"/>
  <c r="FO151"/>
  <c r="FP151"/>
  <c r="FQ151"/>
  <c r="FR151"/>
  <c r="FS151"/>
  <c r="F152"/>
  <c r="G152"/>
  <c r="H152"/>
  <c r="I152"/>
  <c r="J152"/>
  <c r="K152"/>
  <c r="L152"/>
  <c r="M152"/>
  <c r="N152"/>
  <c r="O152"/>
  <c r="P152"/>
  <c r="Q152"/>
  <c r="R152"/>
  <c r="S152"/>
  <c r="T152"/>
  <c r="U152"/>
  <c r="V152"/>
  <c r="W152"/>
  <c r="X152"/>
  <c r="Y152"/>
  <c r="Z152"/>
  <c r="AA152"/>
  <c r="AB152"/>
  <c r="AC152"/>
  <c r="AD152"/>
  <c r="AE152"/>
  <c r="AF152"/>
  <c r="AG152"/>
  <c r="AH152"/>
  <c r="AI152"/>
  <c r="AJ152"/>
  <c r="AK152"/>
  <c r="AL152"/>
  <c r="AM152"/>
  <c r="AN152"/>
  <c r="AO152"/>
  <c r="AP152"/>
  <c r="AQ152"/>
  <c r="AR152"/>
  <c r="AS152"/>
  <c r="AT152"/>
  <c r="AU152"/>
  <c r="AV152"/>
  <c r="AW152"/>
  <c r="AX152"/>
  <c r="AY152"/>
  <c r="AZ152"/>
  <c r="BA152"/>
  <c r="BB152"/>
  <c r="BC152"/>
  <c r="BD152"/>
  <c r="BE152"/>
  <c r="BF152"/>
  <c r="BG152"/>
  <c r="BH152"/>
  <c r="BI152"/>
  <c r="BJ152"/>
  <c r="BK152"/>
  <c r="BL152"/>
  <c r="BM152"/>
  <c r="BN152"/>
  <c r="BO152"/>
  <c r="BP152"/>
  <c r="BQ152"/>
  <c r="BR152"/>
  <c r="BS152"/>
  <c r="BT152"/>
  <c r="BU152"/>
  <c r="BV152"/>
  <c r="BW152"/>
  <c r="BX152"/>
  <c r="BY152"/>
  <c r="BZ152"/>
  <c r="CA152"/>
  <c r="CB152"/>
  <c r="CC152"/>
  <c r="CD152"/>
  <c r="CE152"/>
  <c r="CF152"/>
  <c r="CG152"/>
  <c r="CH152"/>
  <c r="CI152"/>
  <c r="CJ152"/>
  <c r="CK152"/>
  <c r="CL152"/>
  <c r="CM152"/>
  <c r="CN152"/>
  <c r="CO152"/>
  <c r="CP152"/>
  <c r="CQ152"/>
  <c r="CR152"/>
  <c r="CS152"/>
  <c r="CT152"/>
  <c r="CU152"/>
  <c r="CV152"/>
  <c r="CW152"/>
  <c r="CX152"/>
  <c r="CY152"/>
  <c r="CZ152"/>
  <c r="DA152"/>
  <c r="DB152"/>
  <c r="DC152"/>
  <c r="DD152"/>
  <c r="DE152"/>
  <c r="DF152"/>
  <c r="DG152"/>
  <c r="DH152"/>
  <c r="DI152"/>
  <c r="DJ152"/>
  <c r="DK152"/>
  <c r="DL152"/>
  <c r="DM152"/>
  <c r="DN152"/>
  <c r="DO152"/>
  <c r="DP152"/>
  <c r="DQ152"/>
  <c r="DR152"/>
  <c r="DS152"/>
  <c r="DT152"/>
  <c r="DU152"/>
  <c r="DV152"/>
  <c r="DY152"/>
  <c r="DZ152"/>
  <c r="EA152"/>
  <c r="EB152"/>
  <c r="EC152"/>
  <c r="ED152"/>
  <c r="EE152"/>
  <c r="EF152"/>
  <c r="EG152"/>
  <c r="EH152"/>
  <c r="EI152"/>
  <c r="EJ152"/>
  <c r="EK152"/>
  <c r="EL152"/>
  <c r="EM152"/>
  <c r="EN152"/>
  <c r="EO152"/>
  <c r="EP152"/>
  <c r="EQ152"/>
  <c r="ER152"/>
  <c r="ES152"/>
  <c r="ET152"/>
  <c r="EU152"/>
  <c r="EX152"/>
  <c r="EY152"/>
  <c r="EZ152"/>
  <c r="FA152"/>
  <c r="FB152"/>
  <c r="FC152"/>
  <c r="FD152"/>
  <c r="FE152"/>
  <c r="FG152"/>
  <c r="FH152"/>
  <c r="FI152"/>
  <c r="FJ152"/>
  <c r="FK152"/>
  <c r="FL152"/>
  <c r="FN152"/>
  <c r="FO152"/>
  <c r="FP152"/>
  <c r="FQ152"/>
  <c r="FR152"/>
  <c r="FS152"/>
  <c r="F153"/>
  <c r="G153"/>
  <c r="H153"/>
  <c r="I153"/>
  <c r="J153"/>
  <c r="K153"/>
  <c r="L153"/>
  <c r="M153"/>
  <c r="N153"/>
  <c r="O153"/>
  <c r="P153"/>
  <c r="Q153"/>
  <c r="R153"/>
  <c r="S153"/>
  <c r="T153"/>
  <c r="U153"/>
  <c r="V153"/>
  <c r="W153"/>
  <c r="X153"/>
  <c r="Y153"/>
  <c r="Z153"/>
  <c r="AA153"/>
  <c r="AB153"/>
  <c r="AC153"/>
  <c r="AD153"/>
  <c r="AE153"/>
  <c r="AF153"/>
  <c r="AG153"/>
  <c r="AH153"/>
  <c r="AI153"/>
  <c r="AJ153"/>
  <c r="AK153"/>
  <c r="AL153"/>
  <c r="AM153"/>
  <c r="AN153"/>
  <c r="AO153"/>
  <c r="AP153"/>
  <c r="AQ153"/>
  <c r="AR153"/>
  <c r="AS153"/>
  <c r="AT153"/>
  <c r="AU153"/>
  <c r="AV153"/>
  <c r="AW153"/>
  <c r="AX153"/>
  <c r="AY153"/>
  <c r="AZ153"/>
  <c r="BA153"/>
  <c r="BB153"/>
  <c r="BC153"/>
  <c r="BD153"/>
  <c r="BE153"/>
  <c r="BF153"/>
  <c r="BG153"/>
  <c r="BH153"/>
  <c r="BI153"/>
  <c r="BJ153"/>
  <c r="BK153"/>
  <c r="BL153"/>
  <c r="BM153"/>
  <c r="BN153"/>
  <c r="BO153"/>
  <c r="BP153"/>
  <c r="BQ153"/>
  <c r="BR153"/>
  <c r="BS153"/>
  <c r="BT153"/>
  <c r="BU153"/>
  <c r="BV153"/>
  <c r="BW153"/>
  <c r="BX153"/>
  <c r="BY153"/>
  <c r="BZ153"/>
  <c r="CA153"/>
  <c r="CB153"/>
  <c r="CC153"/>
  <c r="CD153"/>
  <c r="CE153"/>
  <c r="CF153"/>
  <c r="CG153"/>
  <c r="CH153"/>
  <c r="CI153"/>
  <c r="CJ153"/>
  <c r="CK153"/>
  <c r="CL153"/>
  <c r="CM153"/>
  <c r="CN153"/>
  <c r="CO153"/>
  <c r="CP153"/>
  <c r="CQ153"/>
  <c r="CR153"/>
  <c r="CS153"/>
  <c r="CT153"/>
  <c r="CU153"/>
  <c r="CV153"/>
  <c r="CW153"/>
  <c r="CX153"/>
  <c r="CY153"/>
  <c r="CZ153"/>
  <c r="DA153"/>
  <c r="DB153"/>
  <c r="DC153"/>
  <c r="DD153"/>
  <c r="DE153"/>
  <c r="DF153"/>
  <c r="DG153"/>
  <c r="DH153"/>
  <c r="DI153"/>
  <c r="DJ153"/>
  <c r="DK153"/>
  <c r="DL153"/>
  <c r="DM153"/>
  <c r="DN153"/>
  <c r="DO153"/>
  <c r="DP153"/>
  <c r="DQ153"/>
  <c r="DR153"/>
  <c r="DS153"/>
  <c r="DT153"/>
  <c r="DU153"/>
  <c r="DV153"/>
  <c r="DY153"/>
  <c r="DZ153"/>
  <c r="EA153"/>
  <c r="EB153"/>
  <c r="EC153"/>
  <c r="ED153"/>
  <c r="EE153"/>
  <c r="EF153"/>
  <c r="EG153"/>
  <c r="EH153"/>
  <c r="EI153"/>
  <c r="EJ153"/>
  <c r="EK153"/>
  <c r="EL153"/>
  <c r="EM153"/>
  <c r="EN153"/>
  <c r="EO153"/>
  <c r="EP153"/>
  <c r="EQ153"/>
  <c r="ER153"/>
  <c r="ES153"/>
  <c r="ET153"/>
  <c r="EU153"/>
  <c r="EX153"/>
  <c r="EY153"/>
  <c r="EZ153"/>
  <c r="FA153"/>
  <c r="FB153"/>
  <c r="FC153"/>
  <c r="FD153"/>
  <c r="FE153"/>
  <c r="FG153"/>
  <c r="FH153"/>
  <c r="FI153"/>
  <c r="FJ153"/>
  <c r="FK153"/>
  <c r="FL153"/>
  <c r="FN153"/>
  <c r="FO153"/>
  <c r="FP153"/>
  <c r="FQ153"/>
  <c r="FR153"/>
  <c r="FS153"/>
  <c r="F154"/>
  <c r="G154"/>
  <c r="H154"/>
  <c r="I154"/>
  <c r="J154"/>
  <c r="K154"/>
  <c r="L154"/>
  <c r="M154"/>
  <c r="N154"/>
  <c r="O154"/>
  <c r="P154"/>
  <c r="Q154"/>
  <c r="R154"/>
  <c r="S154"/>
  <c r="T154"/>
  <c r="U154"/>
  <c r="V154"/>
  <c r="W154"/>
  <c r="X154"/>
  <c r="Y154"/>
  <c r="Z154"/>
  <c r="AA154"/>
  <c r="AB154"/>
  <c r="AC154"/>
  <c r="AD154"/>
  <c r="AE154"/>
  <c r="AF154"/>
  <c r="AG154"/>
  <c r="AH154"/>
  <c r="AI154"/>
  <c r="AJ154"/>
  <c r="AK154"/>
  <c r="AL154"/>
  <c r="AM154"/>
  <c r="AN154"/>
  <c r="AO154"/>
  <c r="AP154"/>
  <c r="AQ154"/>
  <c r="AR154"/>
  <c r="AS154"/>
  <c r="AT154"/>
  <c r="AU154"/>
  <c r="AV154"/>
  <c r="AW154"/>
  <c r="AX154"/>
  <c r="AY154"/>
  <c r="AZ154"/>
  <c r="BA154"/>
  <c r="BB154"/>
  <c r="BC154"/>
  <c r="BD154"/>
  <c r="BE154"/>
  <c r="BF154"/>
  <c r="BG154"/>
  <c r="BH154"/>
  <c r="BI154"/>
  <c r="BJ154"/>
  <c r="BK154"/>
  <c r="BL154"/>
  <c r="BM154"/>
  <c r="BN154"/>
  <c r="BO154"/>
  <c r="BP154"/>
  <c r="BQ154"/>
  <c r="BR154"/>
  <c r="BS154"/>
  <c r="BT154"/>
  <c r="BU154"/>
  <c r="BV154"/>
  <c r="BW154"/>
  <c r="BX154"/>
  <c r="BY154"/>
  <c r="BZ154"/>
  <c r="CA154"/>
  <c r="CB154"/>
  <c r="CC154"/>
  <c r="CD154"/>
  <c r="CE154"/>
  <c r="CF154"/>
  <c r="CG154"/>
  <c r="CH154"/>
  <c r="CI154"/>
  <c r="CJ154"/>
  <c r="CK154"/>
  <c r="CL154"/>
  <c r="CM154"/>
  <c r="CN154"/>
  <c r="CO154"/>
  <c r="CP154"/>
  <c r="CQ154"/>
  <c r="CR154"/>
  <c r="CS154"/>
  <c r="CT154"/>
  <c r="CU154"/>
  <c r="CV154"/>
  <c r="CW154"/>
  <c r="CX154"/>
  <c r="CY154"/>
  <c r="CZ154"/>
  <c r="DA154"/>
  <c r="DB154"/>
  <c r="DC154"/>
  <c r="DD154"/>
  <c r="DE154"/>
  <c r="DF154"/>
  <c r="DG154"/>
  <c r="DH154"/>
  <c r="DI154"/>
  <c r="DJ154"/>
  <c r="DK154"/>
  <c r="DL154"/>
  <c r="DM154"/>
  <c r="DN154"/>
  <c r="DO154"/>
  <c r="DP154"/>
  <c r="DQ154"/>
  <c r="DR154"/>
  <c r="DS154"/>
  <c r="DT154"/>
  <c r="DU154"/>
  <c r="DV154"/>
  <c r="DY154"/>
  <c r="DZ154"/>
  <c r="EA154"/>
  <c r="EB154"/>
  <c r="EC154"/>
  <c r="ED154"/>
  <c r="EE154"/>
  <c r="EF154"/>
  <c r="EG154"/>
  <c r="EH154"/>
  <c r="EI154"/>
  <c r="EJ154"/>
  <c r="EK154"/>
  <c r="EL154"/>
  <c r="EM154"/>
  <c r="EN154"/>
  <c r="EO154"/>
  <c r="EP154"/>
  <c r="EQ154"/>
  <c r="ER154"/>
  <c r="ES154"/>
  <c r="ET154"/>
  <c r="EU154"/>
  <c r="EX154"/>
  <c r="EY154"/>
  <c r="EZ154"/>
  <c r="FA154"/>
  <c r="FB154"/>
  <c r="FC154"/>
  <c r="FD154"/>
  <c r="FE154"/>
  <c r="FG154"/>
  <c r="FH154"/>
  <c r="FI154"/>
  <c r="FJ154"/>
  <c r="FK154"/>
  <c r="FL154"/>
  <c r="FN154"/>
  <c r="FO154"/>
  <c r="FP154"/>
  <c r="FQ154"/>
  <c r="FR154"/>
  <c r="FS154"/>
  <c r="F155"/>
  <c r="G155"/>
  <c r="H155"/>
  <c r="I155"/>
  <c r="J155"/>
  <c r="K155"/>
  <c r="L155"/>
  <c r="M155"/>
  <c r="N155"/>
  <c r="O155"/>
  <c r="P155"/>
  <c r="Q155"/>
  <c r="R155"/>
  <c r="S155"/>
  <c r="T155"/>
  <c r="U155"/>
  <c r="V155"/>
  <c r="W155"/>
  <c r="X155"/>
  <c r="Y155"/>
  <c r="Z155"/>
  <c r="AA155"/>
  <c r="AB155"/>
  <c r="AC155"/>
  <c r="AD155"/>
  <c r="AE155"/>
  <c r="AF155"/>
  <c r="AG155"/>
  <c r="AH155"/>
  <c r="AI155"/>
  <c r="AJ155"/>
  <c r="AK155"/>
  <c r="AL155"/>
  <c r="AM155"/>
  <c r="AN155"/>
  <c r="AO155"/>
  <c r="AP155"/>
  <c r="AQ155"/>
  <c r="AR155"/>
  <c r="AS155"/>
  <c r="AT155"/>
  <c r="AU155"/>
  <c r="AV155"/>
  <c r="AW155"/>
  <c r="AX155"/>
  <c r="AY155"/>
  <c r="AZ155"/>
  <c r="BA155"/>
  <c r="BB155"/>
  <c r="BC155"/>
  <c r="BD155"/>
  <c r="BE155"/>
  <c r="BF155"/>
  <c r="BG155"/>
  <c r="BH155"/>
  <c r="BI155"/>
  <c r="BJ155"/>
  <c r="BK155"/>
  <c r="BL155"/>
  <c r="BM155"/>
  <c r="BN155"/>
  <c r="BO155"/>
  <c r="BP155"/>
  <c r="BQ155"/>
  <c r="BR155"/>
  <c r="BS155"/>
  <c r="BT155"/>
  <c r="BU155"/>
  <c r="BV155"/>
  <c r="BW155"/>
  <c r="BX155"/>
  <c r="BY155"/>
  <c r="BZ155"/>
  <c r="CA155"/>
  <c r="CB155"/>
  <c r="CC155"/>
  <c r="CD155"/>
  <c r="CE155"/>
  <c r="CF155"/>
  <c r="CG155"/>
  <c r="CH155"/>
  <c r="CI155"/>
  <c r="CJ155"/>
  <c r="CK155"/>
  <c r="CL155"/>
  <c r="CM155"/>
  <c r="CN155"/>
  <c r="CO155"/>
  <c r="CP155"/>
  <c r="CQ155"/>
  <c r="CR155"/>
  <c r="CS155"/>
  <c r="CT155"/>
  <c r="CU155"/>
  <c r="CV155"/>
  <c r="CW155"/>
  <c r="CX155"/>
  <c r="CY155"/>
  <c r="CZ155"/>
  <c r="DA155"/>
  <c r="DB155"/>
  <c r="DC155"/>
  <c r="DD155"/>
  <c r="DE155"/>
  <c r="DF155"/>
  <c r="DG155"/>
  <c r="DH155"/>
  <c r="DI155"/>
  <c r="DJ155"/>
  <c r="DK155"/>
  <c r="DL155"/>
  <c r="DM155"/>
  <c r="DN155"/>
  <c r="DO155"/>
  <c r="DP155"/>
  <c r="DQ155"/>
  <c r="DR155"/>
  <c r="DS155"/>
  <c r="DT155"/>
  <c r="DU155"/>
  <c r="DV155"/>
  <c r="DY155"/>
  <c r="DZ155"/>
  <c r="EA155"/>
  <c r="EB155"/>
  <c r="EC155"/>
  <c r="ED155"/>
  <c r="EE155"/>
  <c r="EF155"/>
  <c r="EG155"/>
  <c r="EH155"/>
  <c r="EI155"/>
  <c r="EJ155"/>
  <c r="EK155"/>
  <c r="EL155"/>
  <c r="EM155"/>
  <c r="EN155"/>
  <c r="EO155"/>
  <c r="EP155"/>
  <c r="EQ155"/>
  <c r="ER155"/>
  <c r="ES155"/>
  <c r="ET155"/>
  <c r="EU155"/>
  <c r="EX155"/>
  <c r="EY155"/>
  <c r="EZ155"/>
  <c r="FA155"/>
  <c r="FB155"/>
  <c r="FC155"/>
  <c r="FD155"/>
  <c r="FE155"/>
  <c r="FG155"/>
  <c r="FH155"/>
  <c r="FI155"/>
  <c r="FJ155"/>
  <c r="FK155"/>
  <c r="FL155"/>
  <c r="FN155"/>
  <c r="FO155"/>
  <c r="FP155"/>
  <c r="FQ155"/>
  <c r="FR155"/>
  <c r="FS155"/>
  <c r="F156"/>
  <c r="G156"/>
  <c r="H156"/>
  <c r="I156"/>
  <c r="J156"/>
  <c r="K156"/>
  <c r="L156"/>
  <c r="M156"/>
  <c r="N156"/>
  <c r="O156"/>
  <c r="P156"/>
  <c r="Q156"/>
  <c r="R156"/>
  <c r="S156"/>
  <c r="T156"/>
  <c r="U156"/>
  <c r="V156"/>
  <c r="W156"/>
  <c r="X156"/>
  <c r="Y156"/>
  <c r="Z156"/>
  <c r="AA156"/>
  <c r="AB156"/>
  <c r="AC156"/>
  <c r="AD156"/>
  <c r="AE156"/>
  <c r="AF156"/>
  <c r="AG156"/>
  <c r="AH156"/>
  <c r="AI156"/>
  <c r="AJ156"/>
  <c r="AK156"/>
  <c r="AL156"/>
  <c r="AM156"/>
  <c r="AN156"/>
  <c r="AO156"/>
  <c r="AP156"/>
  <c r="AQ156"/>
  <c r="AR156"/>
  <c r="AS156"/>
  <c r="AT156"/>
  <c r="AU156"/>
  <c r="AV156"/>
  <c r="AW156"/>
  <c r="AX156"/>
  <c r="AY156"/>
  <c r="AZ156"/>
  <c r="BA156"/>
  <c r="BB156"/>
  <c r="BC156"/>
  <c r="BD156"/>
  <c r="BE156"/>
  <c r="BF156"/>
  <c r="BG156"/>
  <c r="BH156"/>
  <c r="BI156"/>
  <c r="BJ156"/>
  <c r="BK156"/>
  <c r="BL156"/>
  <c r="BM156"/>
  <c r="BN156"/>
  <c r="BO156"/>
  <c r="BP156"/>
  <c r="BQ156"/>
  <c r="BR156"/>
  <c r="BS156"/>
  <c r="BT156"/>
  <c r="BU156"/>
  <c r="BV156"/>
  <c r="BW156"/>
  <c r="BX156"/>
  <c r="BY156"/>
  <c r="BZ156"/>
  <c r="CA156"/>
  <c r="CB156"/>
  <c r="CC156"/>
  <c r="CD156"/>
  <c r="CE156"/>
  <c r="CF156"/>
  <c r="CG156"/>
  <c r="CH156"/>
  <c r="CI156"/>
  <c r="CJ156"/>
  <c r="CK156"/>
  <c r="CL156"/>
  <c r="CM156"/>
  <c r="CN156"/>
  <c r="CO156"/>
  <c r="CP156"/>
  <c r="CQ156"/>
  <c r="CR156"/>
  <c r="CS156"/>
  <c r="CT156"/>
  <c r="CU156"/>
  <c r="CV156"/>
  <c r="CW156"/>
  <c r="CX156"/>
  <c r="CY156"/>
  <c r="CZ156"/>
  <c r="DA156"/>
  <c r="DB156"/>
  <c r="DC156"/>
  <c r="DD156"/>
  <c r="DE156"/>
  <c r="DF156"/>
  <c r="DG156"/>
  <c r="DH156"/>
  <c r="DI156"/>
  <c r="DJ156"/>
  <c r="DK156"/>
  <c r="DL156"/>
  <c r="DM156"/>
  <c r="DN156"/>
  <c r="DO156"/>
  <c r="DP156"/>
  <c r="DQ156"/>
  <c r="DR156"/>
  <c r="DS156"/>
  <c r="DT156"/>
  <c r="DU156"/>
  <c r="DV156"/>
  <c r="DY156"/>
  <c r="DZ156"/>
  <c r="EA156"/>
  <c r="EB156"/>
  <c r="EC156"/>
  <c r="ED156"/>
  <c r="EE156"/>
  <c r="EF156"/>
  <c r="EG156"/>
  <c r="EH156"/>
  <c r="EI156"/>
  <c r="EJ156"/>
  <c r="EK156"/>
  <c r="EL156"/>
  <c r="EM156"/>
  <c r="EN156"/>
  <c r="EO156"/>
  <c r="EP156"/>
  <c r="EQ156"/>
  <c r="ER156"/>
  <c r="ES156"/>
  <c r="ET156"/>
  <c r="EU156"/>
  <c r="EX156"/>
  <c r="EY156"/>
  <c r="EZ156"/>
  <c r="FA156"/>
  <c r="FB156"/>
  <c r="FC156"/>
  <c r="FD156"/>
  <c r="FE156"/>
  <c r="FG156"/>
  <c r="FH156"/>
  <c r="FI156"/>
  <c r="FJ156"/>
  <c r="FK156"/>
  <c r="FL156"/>
  <c r="FN156"/>
  <c r="FO156"/>
  <c r="FP156"/>
  <c r="FQ156"/>
  <c r="FR156"/>
  <c r="FS156"/>
  <c r="F157"/>
  <c r="G157"/>
  <c r="H157"/>
  <c r="I157"/>
  <c r="J157"/>
  <c r="K157"/>
  <c r="L157"/>
  <c r="M157"/>
  <c r="N157"/>
  <c r="O157"/>
  <c r="P157"/>
  <c r="Q157"/>
  <c r="R157"/>
  <c r="S157"/>
  <c r="T157"/>
  <c r="U157"/>
  <c r="V157"/>
  <c r="W157"/>
  <c r="X157"/>
  <c r="Y157"/>
  <c r="Z157"/>
  <c r="AA157"/>
  <c r="AB157"/>
  <c r="AC157"/>
  <c r="AD157"/>
  <c r="AE157"/>
  <c r="AF157"/>
  <c r="AG157"/>
  <c r="AH157"/>
  <c r="AI157"/>
  <c r="AJ157"/>
  <c r="AK157"/>
  <c r="AL157"/>
  <c r="AM157"/>
  <c r="AN157"/>
  <c r="AO157"/>
  <c r="AP157"/>
  <c r="AQ157"/>
  <c r="AR157"/>
  <c r="AS157"/>
  <c r="AT157"/>
  <c r="AU157"/>
  <c r="AV157"/>
  <c r="AW157"/>
  <c r="AX157"/>
  <c r="AY157"/>
  <c r="AZ157"/>
  <c r="BA157"/>
  <c r="BB157"/>
  <c r="BC157"/>
  <c r="BD157"/>
  <c r="BE157"/>
  <c r="BF157"/>
  <c r="BG157"/>
  <c r="BH157"/>
  <c r="BI157"/>
  <c r="BJ157"/>
  <c r="BK157"/>
  <c r="BL157"/>
  <c r="BM157"/>
  <c r="BN157"/>
  <c r="BO157"/>
  <c r="BP157"/>
  <c r="BQ157"/>
  <c r="BR157"/>
  <c r="BS157"/>
  <c r="BT157"/>
  <c r="BU157"/>
  <c r="BV157"/>
  <c r="BW157"/>
  <c r="BX157"/>
  <c r="BY157"/>
  <c r="BZ157"/>
  <c r="CA157"/>
  <c r="CB157"/>
  <c r="CC157"/>
  <c r="CD157"/>
  <c r="CE157"/>
  <c r="CF157"/>
  <c r="CG157"/>
  <c r="CH157"/>
  <c r="CI157"/>
  <c r="CJ157"/>
  <c r="CK157"/>
  <c r="CL157"/>
  <c r="CM157"/>
  <c r="CN157"/>
  <c r="CO157"/>
  <c r="CP157"/>
  <c r="CQ157"/>
  <c r="CR157"/>
  <c r="CS157"/>
  <c r="CT157"/>
  <c r="CU157"/>
  <c r="CV157"/>
  <c r="CW157"/>
  <c r="CX157"/>
  <c r="CY157"/>
  <c r="CZ157"/>
  <c r="DA157"/>
  <c r="DB157"/>
  <c r="DC157"/>
  <c r="DD157"/>
  <c r="DE157"/>
  <c r="DF157"/>
  <c r="DG157"/>
  <c r="DH157"/>
  <c r="DI157"/>
  <c r="DJ157"/>
  <c r="DK157"/>
  <c r="DL157"/>
  <c r="DM157"/>
  <c r="DN157"/>
  <c r="DO157"/>
  <c r="DP157"/>
  <c r="DQ157"/>
  <c r="DR157"/>
  <c r="DS157"/>
  <c r="DT157"/>
  <c r="DU157"/>
  <c r="DV157"/>
  <c r="DY157"/>
  <c r="DZ157"/>
  <c r="EA157"/>
  <c r="EB157"/>
  <c r="EC157"/>
  <c r="ED157"/>
  <c r="EE157"/>
  <c r="EF157"/>
  <c r="EG157"/>
  <c r="EH157"/>
  <c r="EI157"/>
  <c r="EJ157"/>
  <c r="EK157"/>
  <c r="EL157"/>
  <c r="EM157"/>
  <c r="EN157"/>
  <c r="EO157"/>
  <c r="EP157"/>
  <c r="EQ157"/>
  <c r="ER157"/>
  <c r="ES157"/>
  <c r="ET157"/>
  <c r="EU157"/>
  <c r="EX157"/>
  <c r="EY157"/>
  <c r="EZ157"/>
  <c r="FA157"/>
  <c r="FB157"/>
  <c r="FC157"/>
  <c r="FD157"/>
  <c r="FE157"/>
  <c r="FG157"/>
  <c r="FH157"/>
  <c r="FI157"/>
  <c r="FJ157"/>
  <c r="FK157"/>
  <c r="FL157"/>
  <c r="FN157"/>
  <c r="FO157"/>
  <c r="FP157"/>
  <c r="FQ157"/>
  <c r="FR157"/>
  <c r="FS157"/>
  <c r="F158"/>
  <c r="G158"/>
  <c r="H158"/>
  <c r="I158"/>
  <c r="J158"/>
  <c r="K158"/>
  <c r="L158"/>
  <c r="M158"/>
  <c r="N158"/>
  <c r="O158"/>
  <c r="P158"/>
  <c r="Q158"/>
  <c r="R158"/>
  <c r="S158"/>
  <c r="T158"/>
  <c r="U158"/>
  <c r="V158"/>
  <c r="W158"/>
  <c r="X158"/>
  <c r="Y158"/>
  <c r="Z158"/>
  <c r="AA158"/>
  <c r="AB158"/>
  <c r="AC158"/>
  <c r="AD158"/>
  <c r="AE158"/>
  <c r="AF158"/>
  <c r="AG158"/>
  <c r="AH158"/>
  <c r="AI158"/>
  <c r="AJ158"/>
  <c r="AK158"/>
  <c r="AL158"/>
  <c r="AM158"/>
  <c r="AN158"/>
  <c r="AO158"/>
  <c r="AP158"/>
  <c r="AQ158"/>
  <c r="AR158"/>
  <c r="AS158"/>
  <c r="AT158"/>
  <c r="AU158"/>
  <c r="AV158"/>
  <c r="AW158"/>
  <c r="AX158"/>
  <c r="AY158"/>
  <c r="AZ158"/>
  <c r="BA158"/>
  <c r="BB158"/>
  <c r="BC158"/>
  <c r="BD158"/>
  <c r="BE158"/>
  <c r="BF158"/>
  <c r="BG158"/>
  <c r="BH158"/>
  <c r="BI158"/>
  <c r="BJ158"/>
  <c r="BK158"/>
  <c r="BL158"/>
  <c r="BM158"/>
  <c r="BN158"/>
  <c r="BO158"/>
  <c r="BP158"/>
  <c r="BQ158"/>
  <c r="BR158"/>
  <c r="BS158"/>
  <c r="BT158"/>
  <c r="BU158"/>
  <c r="BV158"/>
  <c r="BW158"/>
  <c r="BX158"/>
  <c r="BY158"/>
  <c r="BZ158"/>
  <c r="CA158"/>
  <c r="CB158"/>
  <c r="CC158"/>
  <c r="CD158"/>
  <c r="CE158"/>
  <c r="CF158"/>
  <c r="CG158"/>
  <c r="CH158"/>
  <c r="CI158"/>
  <c r="CJ158"/>
  <c r="CK158"/>
  <c r="CL158"/>
  <c r="CM158"/>
  <c r="CN158"/>
  <c r="CO158"/>
  <c r="CP158"/>
  <c r="CQ158"/>
  <c r="CR158"/>
  <c r="CS158"/>
  <c r="CT158"/>
  <c r="CU158"/>
  <c r="CV158"/>
  <c r="CW158"/>
  <c r="CX158"/>
  <c r="CY158"/>
  <c r="CZ158"/>
  <c r="DA158"/>
  <c r="DB158"/>
  <c r="DC158"/>
  <c r="DD158"/>
  <c r="DE158"/>
  <c r="DF158"/>
  <c r="DG158"/>
  <c r="DH158"/>
  <c r="DI158"/>
  <c r="DJ158"/>
  <c r="DK158"/>
  <c r="DL158"/>
  <c r="DM158"/>
  <c r="DN158"/>
  <c r="DO158"/>
  <c r="DP158"/>
  <c r="DQ158"/>
  <c r="DR158"/>
  <c r="DS158"/>
  <c r="DT158"/>
  <c r="DU158"/>
  <c r="DV158"/>
  <c r="DY158"/>
  <c r="DZ158"/>
  <c r="EA158"/>
  <c r="EB158"/>
  <c r="EC158"/>
  <c r="ED158"/>
  <c r="EE158"/>
  <c r="EF158"/>
  <c r="EG158"/>
  <c r="EH158"/>
  <c r="EI158"/>
  <c r="EJ158"/>
  <c r="EK158"/>
  <c r="EL158"/>
  <c r="EM158"/>
  <c r="EN158"/>
  <c r="EO158"/>
  <c r="EP158"/>
  <c r="EQ158"/>
  <c r="ER158"/>
  <c r="ES158"/>
  <c r="ET158"/>
  <c r="EU158"/>
  <c r="EX158"/>
  <c r="EY158"/>
  <c r="EZ158"/>
  <c r="FA158"/>
  <c r="FB158"/>
  <c r="FC158"/>
  <c r="FD158"/>
  <c r="FE158"/>
  <c r="FG158"/>
  <c r="FH158"/>
  <c r="FI158"/>
  <c r="FJ158"/>
  <c r="FK158"/>
  <c r="FL158"/>
  <c r="FN158"/>
  <c r="FO158"/>
  <c r="FP158"/>
  <c r="FQ158"/>
  <c r="FR158"/>
  <c r="FS158"/>
  <c r="F159"/>
  <c r="G159"/>
  <c r="H159"/>
  <c r="I159"/>
  <c r="J159"/>
  <c r="K159"/>
  <c r="L159"/>
  <c r="M159"/>
  <c r="N159"/>
  <c r="O159"/>
  <c r="P159"/>
  <c r="Q159"/>
  <c r="R159"/>
  <c r="S159"/>
  <c r="T159"/>
  <c r="U159"/>
  <c r="V159"/>
  <c r="W159"/>
  <c r="X159"/>
  <c r="Y159"/>
  <c r="Z159"/>
  <c r="AA159"/>
  <c r="AB159"/>
  <c r="AC159"/>
  <c r="AD159"/>
  <c r="AE159"/>
  <c r="AF159"/>
  <c r="AG159"/>
  <c r="AH159"/>
  <c r="AI159"/>
  <c r="AJ159"/>
  <c r="AK159"/>
  <c r="AL159"/>
  <c r="AM159"/>
  <c r="AN159"/>
  <c r="AO159"/>
  <c r="AP159"/>
  <c r="AQ159"/>
  <c r="AR159"/>
  <c r="AS159"/>
  <c r="AT159"/>
  <c r="AU159"/>
  <c r="AV159"/>
  <c r="AW159"/>
  <c r="AX159"/>
  <c r="AY159"/>
  <c r="AZ159"/>
  <c r="BA159"/>
  <c r="BB159"/>
  <c r="BC159"/>
  <c r="BD159"/>
  <c r="BE159"/>
  <c r="BF159"/>
  <c r="BG159"/>
  <c r="BH159"/>
  <c r="BI159"/>
  <c r="BJ159"/>
  <c r="BK159"/>
  <c r="BL159"/>
  <c r="BM159"/>
  <c r="BN159"/>
  <c r="BO159"/>
  <c r="BP159"/>
  <c r="BQ159"/>
  <c r="BR159"/>
  <c r="BS159"/>
  <c r="BT159"/>
  <c r="BU159"/>
  <c r="BV159"/>
  <c r="BW159"/>
  <c r="BX159"/>
  <c r="BY159"/>
  <c r="BZ159"/>
  <c r="CA159"/>
  <c r="CB159"/>
  <c r="CC159"/>
  <c r="CD159"/>
  <c r="CE159"/>
  <c r="CF159"/>
  <c r="CG159"/>
  <c r="CH159"/>
  <c r="CI159"/>
  <c r="CJ159"/>
  <c r="CK159"/>
  <c r="CL159"/>
  <c r="CM159"/>
  <c r="CN159"/>
  <c r="CO159"/>
  <c r="CP159"/>
  <c r="CQ159"/>
  <c r="CR159"/>
  <c r="CS159"/>
  <c r="CT159"/>
  <c r="CU159"/>
  <c r="CV159"/>
  <c r="CW159"/>
  <c r="CX159"/>
  <c r="CY159"/>
  <c r="CZ159"/>
  <c r="DA159"/>
  <c r="DB159"/>
  <c r="DC159"/>
  <c r="DD159"/>
  <c r="DE159"/>
  <c r="DF159"/>
  <c r="DG159"/>
  <c r="DH159"/>
  <c r="DI159"/>
  <c r="DJ159"/>
  <c r="DK159"/>
  <c r="DL159"/>
  <c r="DM159"/>
  <c r="DN159"/>
  <c r="DO159"/>
  <c r="DP159"/>
  <c r="DQ159"/>
  <c r="DR159"/>
  <c r="DS159"/>
  <c r="DT159"/>
  <c r="DU159"/>
  <c r="DV159"/>
  <c r="DY159"/>
  <c r="DZ159"/>
  <c r="EA159"/>
  <c r="EB159"/>
  <c r="EC159"/>
  <c r="ED159"/>
  <c r="EE159"/>
  <c r="EF159"/>
  <c r="EG159"/>
  <c r="EH159"/>
  <c r="EI159"/>
  <c r="EJ159"/>
  <c r="EK159"/>
  <c r="EL159"/>
  <c r="EM159"/>
  <c r="EN159"/>
  <c r="EO159"/>
  <c r="EP159"/>
  <c r="EQ159"/>
  <c r="ER159"/>
  <c r="ES159"/>
  <c r="ET159"/>
  <c r="EU159"/>
  <c r="EX159"/>
  <c r="EY159"/>
  <c r="EZ159"/>
  <c r="FA159"/>
  <c r="FB159"/>
  <c r="FC159"/>
  <c r="FD159"/>
  <c r="FE159"/>
  <c r="FG159"/>
  <c r="FH159"/>
  <c r="FI159"/>
  <c r="FJ159"/>
  <c r="FK159"/>
  <c r="FL159"/>
  <c r="FN159"/>
  <c r="FO159"/>
  <c r="FP159"/>
  <c r="FQ159"/>
  <c r="FR159"/>
  <c r="FS159"/>
  <c r="F160"/>
  <c r="G160"/>
  <c r="H160"/>
  <c r="I160"/>
  <c r="J160"/>
  <c r="K160"/>
  <c r="L160"/>
  <c r="M160"/>
  <c r="N160"/>
  <c r="O160"/>
  <c r="P160"/>
  <c r="Q160"/>
  <c r="R160"/>
  <c r="S160"/>
  <c r="T160"/>
  <c r="U160"/>
  <c r="V160"/>
  <c r="W160"/>
  <c r="X160"/>
  <c r="Y160"/>
  <c r="Z160"/>
  <c r="AA160"/>
  <c r="AB160"/>
  <c r="AC160"/>
  <c r="AD160"/>
  <c r="AE160"/>
  <c r="AF160"/>
  <c r="AG160"/>
  <c r="AH160"/>
  <c r="AI160"/>
  <c r="AJ160"/>
  <c r="AK160"/>
  <c r="AL160"/>
  <c r="AM160"/>
  <c r="AN160"/>
  <c r="AO160"/>
  <c r="AP160"/>
  <c r="AQ160"/>
  <c r="AR160"/>
  <c r="AS160"/>
  <c r="AT160"/>
  <c r="AU160"/>
  <c r="AV160"/>
  <c r="AW160"/>
  <c r="AX160"/>
  <c r="AY160"/>
  <c r="AZ160"/>
  <c r="BA160"/>
  <c r="BB160"/>
  <c r="BC160"/>
  <c r="BD160"/>
  <c r="BE160"/>
  <c r="BF160"/>
  <c r="BG160"/>
  <c r="BH160"/>
  <c r="BI160"/>
  <c r="BJ160"/>
  <c r="BK160"/>
  <c r="BL160"/>
  <c r="BM160"/>
  <c r="BN160"/>
  <c r="BO160"/>
  <c r="BP160"/>
  <c r="BQ160"/>
  <c r="BR160"/>
  <c r="BS160"/>
  <c r="BT160"/>
  <c r="BU160"/>
  <c r="BV160"/>
  <c r="BW160"/>
  <c r="BX160"/>
  <c r="BY160"/>
  <c r="BZ160"/>
  <c r="CA160"/>
  <c r="CB160"/>
  <c r="CC160"/>
  <c r="CD160"/>
  <c r="CE160"/>
  <c r="CF160"/>
  <c r="CG160"/>
  <c r="CH160"/>
  <c r="CI160"/>
  <c r="CJ160"/>
  <c r="CK160"/>
  <c r="CL160"/>
  <c r="CM160"/>
  <c r="CN160"/>
  <c r="CO160"/>
  <c r="CP160"/>
  <c r="CQ160"/>
  <c r="CR160"/>
  <c r="CS160"/>
  <c r="CT160"/>
  <c r="CU160"/>
  <c r="CV160"/>
  <c r="CW160"/>
  <c r="CX160"/>
  <c r="CY160"/>
  <c r="CZ160"/>
  <c r="DA160"/>
  <c r="DB160"/>
  <c r="DC160"/>
  <c r="DD160"/>
  <c r="DE160"/>
  <c r="DF160"/>
  <c r="DG160"/>
  <c r="DH160"/>
  <c r="DI160"/>
  <c r="DJ160"/>
  <c r="DK160"/>
  <c r="DL160"/>
  <c r="DM160"/>
  <c r="DN160"/>
  <c r="DO160"/>
  <c r="DP160"/>
  <c r="DQ160"/>
  <c r="DR160"/>
  <c r="DS160"/>
  <c r="DT160"/>
  <c r="DU160"/>
  <c r="DV160"/>
  <c r="DY160"/>
  <c r="DZ160"/>
  <c r="EA160"/>
  <c r="EB160"/>
  <c r="EC160"/>
  <c r="ED160"/>
  <c r="EE160"/>
  <c r="EF160"/>
  <c r="EG160"/>
  <c r="EH160"/>
  <c r="EI160"/>
  <c r="EJ160"/>
  <c r="EK160"/>
  <c r="EL160"/>
  <c r="EM160"/>
  <c r="EN160"/>
  <c r="EO160"/>
  <c r="EP160"/>
  <c r="EQ160"/>
  <c r="ER160"/>
  <c r="ES160"/>
  <c r="ET160"/>
  <c r="EU160"/>
  <c r="EX160"/>
  <c r="EY160"/>
  <c r="EZ160"/>
  <c r="FA160"/>
  <c r="FB160"/>
  <c r="FC160"/>
  <c r="FD160"/>
  <c r="FE160"/>
  <c r="FG160"/>
  <c r="FH160"/>
  <c r="FI160"/>
  <c r="FJ160"/>
  <c r="FK160"/>
  <c r="FL160"/>
  <c r="FN160"/>
  <c r="FO160"/>
  <c r="FP160"/>
  <c r="FQ160"/>
  <c r="FR160"/>
  <c r="FS160"/>
  <c r="F161"/>
  <c r="G161"/>
  <c r="H161"/>
  <c r="I161"/>
  <c r="J161"/>
  <c r="K161"/>
  <c r="L161"/>
  <c r="M161"/>
  <c r="N161"/>
  <c r="O161"/>
  <c r="P161"/>
  <c r="Q161"/>
  <c r="R161"/>
  <c r="S161"/>
  <c r="T161"/>
  <c r="U161"/>
  <c r="V161"/>
  <c r="W161"/>
  <c r="X161"/>
  <c r="Y161"/>
  <c r="Z161"/>
  <c r="AA161"/>
  <c r="AB161"/>
  <c r="AC161"/>
  <c r="AD161"/>
  <c r="AE161"/>
  <c r="AF161"/>
  <c r="AG161"/>
  <c r="AH161"/>
  <c r="AI161"/>
  <c r="AJ161"/>
  <c r="AK161"/>
  <c r="AL161"/>
  <c r="AM161"/>
  <c r="AN161"/>
  <c r="AO161"/>
  <c r="AP161"/>
  <c r="AQ161"/>
  <c r="AR161"/>
  <c r="AS161"/>
  <c r="AT161"/>
  <c r="AU161"/>
  <c r="AV161"/>
  <c r="AW161"/>
  <c r="AX161"/>
  <c r="AY161"/>
  <c r="AZ161"/>
  <c r="BA161"/>
  <c r="BB161"/>
  <c r="BC161"/>
  <c r="BD161"/>
  <c r="BE161"/>
  <c r="BF161"/>
  <c r="BG161"/>
  <c r="BH161"/>
  <c r="BI161"/>
  <c r="BJ161"/>
  <c r="BK161"/>
  <c r="BL161"/>
  <c r="BM161"/>
  <c r="BN161"/>
  <c r="BO161"/>
  <c r="BP161"/>
  <c r="BQ161"/>
  <c r="BR161"/>
  <c r="BS161"/>
  <c r="BT161"/>
  <c r="BU161"/>
  <c r="BV161"/>
  <c r="BW161"/>
  <c r="BX161"/>
  <c r="BY161"/>
  <c r="BZ161"/>
  <c r="CA161"/>
  <c r="CB161"/>
  <c r="CC161"/>
  <c r="CD161"/>
  <c r="CE161"/>
  <c r="CF161"/>
  <c r="CG161"/>
  <c r="CH161"/>
  <c r="CI161"/>
  <c r="CJ161"/>
  <c r="CK161"/>
  <c r="CL161"/>
  <c r="CM161"/>
  <c r="CN161"/>
  <c r="CO161"/>
  <c r="CP161"/>
  <c r="CQ161"/>
  <c r="CR161"/>
  <c r="CS161"/>
  <c r="CT161"/>
  <c r="CU161"/>
  <c r="CV161"/>
  <c r="CW161"/>
  <c r="CX161"/>
  <c r="CY161"/>
  <c r="CZ161"/>
  <c r="DA161"/>
  <c r="DB161"/>
  <c r="DC161"/>
  <c r="DD161"/>
  <c r="DE161"/>
  <c r="DF161"/>
  <c r="DG161"/>
  <c r="DH161"/>
  <c r="DI161"/>
  <c r="DJ161"/>
  <c r="DK161"/>
  <c r="DL161"/>
  <c r="DM161"/>
  <c r="DN161"/>
  <c r="DO161"/>
  <c r="DP161"/>
  <c r="DQ161"/>
  <c r="DR161"/>
  <c r="DS161"/>
  <c r="DT161"/>
  <c r="DU161"/>
  <c r="DV161"/>
  <c r="DY161"/>
  <c r="DZ161"/>
  <c r="EA161"/>
  <c r="EB161"/>
  <c r="EC161"/>
  <c r="ED161"/>
  <c r="EE161"/>
  <c r="EF161"/>
  <c r="EG161"/>
  <c r="EH161"/>
  <c r="EI161"/>
  <c r="EJ161"/>
  <c r="EK161"/>
  <c r="EL161"/>
  <c r="EM161"/>
  <c r="EN161"/>
  <c r="EO161"/>
  <c r="EP161"/>
  <c r="EQ161"/>
  <c r="ER161"/>
  <c r="ES161"/>
  <c r="ET161"/>
  <c r="EU161"/>
  <c r="EX161"/>
  <c r="EY161"/>
  <c r="EZ161"/>
  <c r="FA161"/>
  <c r="FB161"/>
  <c r="FC161"/>
  <c r="FD161"/>
  <c r="FE161"/>
  <c r="FG161"/>
  <c r="FH161"/>
  <c r="FI161"/>
  <c r="FJ161"/>
  <c r="FK161"/>
  <c r="FL161"/>
  <c r="FN161"/>
  <c r="FO161"/>
  <c r="FP161"/>
  <c r="FQ161"/>
  <c r="FR161"/>
  <c r="FS161"/>
  <c r="F162"/>
  <c r="G162"/>
  <c r="H162"/>
  <c r="I162"/>
  <c r="J162"/>
  <c r="K162"/>
  <c r="L162"/>
  <c r="M162"/>
  <c r="N162"/>
  <c r="O162"/>
  <c r="P162"/>
  <c r="Q162"/>
  <c r="R162"/>
  <c r="S162"/>
  <c r="T162"/>
  <c r="U162"/>
  <c r="V162"/>
  <c r="W162"/>
  <c r="X162"/>
  <c r="Y162"/>
  <c r="Z162"/>
  <c r="AA162"/>
  <c r="AB162"/>
  <c r="AC162"/>
  <c r="AD162"/>
  <c r="AE162"/>
  <c r="AF162"/>
  <c r="AG162"/>
  <c r="AH162"/>
  <c r="AI162"/>
  <c r="AJ162"/>
  <c r="AK162"/>
  <c r="AL162"/>
  <c r="AM162"/>
  <c r="AN162"/>
  <c r="AO162"/>
  <c r="AP162"/>
  <c r="AQ162"/>
  <c r="AR162"/>
  <c r="AS162"/>
  <c r="AT162"/>
  <c r="AU162"/>
  <c r="AV162"/>
  <c r="AW162"/>
  <c r="AX162"/>
  <c r="AY162"/>
  <c r="AZ162"/>
  <c r="BA162"/>
  <c r="BB162"/>
  <c r="BC162"/>
  <c r="BD162"/>
  <c r="BE162"/>
  <c r="BF162"/>
  <c r="BG162"/>
  <c r="BH162"/>
  <c r="BI162"/>
  <c r="BJ162"/>
  <c r="BK162"/>
  <c r="BL162"/>
  <c r="BM162"/>
  <c r="BN162"/>
  <c r="BO162"/>
  <c r="BP162"/>
  <c r="BQ162"/>
  <c r="BR162"/>
  <c r="BS162"/>
  <c r="BT162"/>
  <c r="BU162"/>
  <c r="BV162"/>
  <c r="BW162"/>
  <c r="BX162"/>
  <c r="BY162"/>
  <c r="BZ162"/>
  <c r="CA162"/>
  <c r="CB162"/>
  <c r="CC162"/>
  <c r="CD162"/>
  <c r="CE162"/>
  <c r="CF162"/>
  <c r="CG162"/>
  <c r="CH162"/>
  <c r="CI162"/>
  <c r="CJ162"/>
  <c r="CK162"/>
  <c r="CL162"/>
  <c r="CM162"/>
  <c r="CN162"/>
  <c r="CO162"/>
  <c r="CP162"/>
  <c r="CQ162"/>
  <c r="CR162"/>
  <c r="CS162"/>
  <c r="CT162"/>
  <c r="CU162"/>
  <c r="CV162"/>
  <c r="CW162"/>
  <c r="CX162"/>
  <c r="CY162"/>
  <c r="CZ162"/>
  <c r="DA162"/>
  <c r="DB162"/>
  <c r="DC162"/>
  <c r="DD162"/>
  <c r="DE162"/>
  <c r="DF162"/>
  <c r="DG162"/>
  <c r="DH162"/>
  <c r="DI162"/>
  <c r="DJ162"/>
  <c r="DK162"/>
  <c r="DL162"/>
  <c r="DM162"/>
  <c r="DN162"/>
  <c r="DO162"/>
  <c r="DP162"/>
  <c r="DQ162"/>
  <c r="DR162"/>
  <c r="DS162"/>
  <c r="DT162"/>
  <c r="DU162"/>
  <c r="DV162"/>
  <c r="DY162"/>
  <c r="DZ162"/>
  <c r="EA162"/>
  <c r="EB162"/>
  <c r="EC162"/>
  <c r="ED162"/>
  <c r="EE162"/>
  <c r="EF162"/>
  <c r="EG162"/>
  <c r="EH162"/>
  <c r="EI162"/>
  <c r="EJ162"/>
  <c r="EK162"/>
  <c r="EL162"/>
  <c r="EM162"/>
  <c r="EN162"/>
  <c r="EO162"/>
  <c r="EP162"/>
  <c r="EQ162"/>
  <c r="ER162"/>
  <c r="ES162"/>
  <c r="ET162"/>
  <c r="EU162"/>
  <c r="EX162"/>
  <c r="EY162"/>
  <c r="EZ162"/>
  <c r="FA162"/>
  <c r="FB162"/>
  <c r="FC162"/>
  <c r="FD162"/>
  <c r="FE162"/>
  <c r="FG162"/>
  <c r="FH162"/>
  <c r="FI162"/>
  <c r="FJ162"/>
  <c r="FK162"/>
  <c r="FL162"/>
  <c r="FN162"/>
  <c r="FO162"/>
  <c r="FP162"/>
  <c r="FQ162"/>
  <c r="FR162"/>
  <c r="FS162"/>
  <c r="F163"/>
  <c r="G163"/>
  <c r="H163"/>
  <c r="I163"/>
  <c r="J163"/>
  <c r="K163"/>
  <c r="L163"/>
  <c r="M163"/>
  <c r="N163"/>
  <c r="O163"/>
  <c r="P163"/>
  <c r="Q163"/>
  <c r="R163"/>
  <c r="S163"/>
  <c r="T163"/>
  <c r="U163"/>
  <c r="V163"/>
  <c r="W163"/>
  <c r="X163"/>
  <c r="Y163"/>
  <c r="Z163"/>
  <c r="AA163"/>
  <c r="AB163"/>
  <c r="AC163"/>
  <c r="AD163"/>
  <c r="AE163"/>
  <c r="AF163"/>
  <c r="AG163"/>
  <c r="AH163"/>
  <c r="AI163"/>
  <c r="AJ163"/>
  <c r="AK163"/>
  <c r="AL163"/>
  <c r="AM163"/>
  <c r="AN163"/>
  <c r="AO163"/>
  <c r="AP163"/>
  <c r="AQ163"/>
  <c r="AR163"/>
  <c r="AS163"/>
  <c r="AT163"/>
  <c r="AU163"/>
  <c r="AV163"/>
  <c r="AW163"/>
  <c r="AX163"/>
  <c r="AY163"/>
  <c r="AZ163"/>
  <c r="BA163"/>
  <c r="BB163"/>
  <c r="BC163"/>
  <c r="BD163"/>
  <c r="BE163"/>
  <c r="BF163"/>
  <c r="BG163"/>
  <c r="BH163"/>
  <c r="BI163"/>
  <c r="BJ163"/>
  <c r="BK163"/>
  <c r="BL163"/>
  <c r="BM163"/>
  <c r="BN163"/>
  <c r="BO163"/>
  <c r="BP163"/>
  <c r="BQ163"/>
  <c r="BR163"/>
  <c r="BS163"/>
  <c r="BT163"/>
  <c r="BU163"/>
  <c r="BV163"/>
  <c r="BW163"/>
  <c r="BX163"/>
  <c r="BY163"/>
  <c r="BZ163"/>
  <c r="CA163"/>
  <c r="CB163"/>
  <c r="CC163"/>
  <c r="CD163"/>
  <c r="CE163"/>
  <c r="CF163"/>
  <c r="CG163"/>
  <c r="CH163"/>
  <c r="CI163"/>
  <c r="CJ163"/>
  <c r="CK163"/>
  <c r="CL163"/>
  <c r="CM163"/>
  <c r="CN163"/>
  <c r="CO163"/>
  <c r="CP163"/>
  <c r="CQ163"/>
  <c r="CR163"/>
  <c r="CS163"/>
  <c r="CT163"/>
  <c r="CU163"/>
  <c r="CV163"/>
  <c r="CW163"/>
  <c r="CX163"/>
  <c r="CY163"/>
  <c r="CZ163"/>
  <c r="DA163"/>
  <c r="DB163"/>
  <c r="DC163"/>
  <c r="DD163"/>
  <c r="DE163"/>
  <c r="DF163"/>
  <c r="DG163"/>
  <c r="DH163"/>
  <c r="DI163"/>
  <c r="DJ163"/>
  <c r="DK163"/>
  <c r="DL163"/>
  <c r="DM163"/>
  <c r="DN163"/>
  <c r="DO163"/>
  <c r="DP163"/>
  <c r="DQ163"/>
  <c r="DR163"/>
  <c r="DS163"/>
  <c r="DT163"/>
  <c r="DU163"/>
  <c r="DV163"/>
  <c r="DY163"/>
  <c r="DZ163"/>
  <c r="EA163"/>
  <c r="EB163"/>
  <c r="EC163"/>
  <c r="ED163"/>
  <c r="EE163"/>
  <c r="EF163"/>
  <c r="EG163"/>
  <c r="EH163"/>
  <c r="EI163"/>
  <c r="EJ163"/>
  <c r="EK163"/>
  <c r="EL163"/>
  <c r="EM163"/>
  <c r="EN163"/>
  <c r="EO163"/>
  <c r="EP163"/>
  <c r="EQ163"/>
  <c r="ER163"/>
  <c r="ES163"/>
  <c r="ET163"/>
  <c r="EU163"/>
  <c r="EX163"/>
  <c r="EY163"/>
  <c r="EZ163"/>
  <c r="FA163"/>
  <c r="FB163"/>
  <c r="FC163"/>
  <c r="FD163"/>
  <c r="FE163"/>
  <c r="FG163"/>
  <c r="FH163"/>
  <c r="FI163"/>
  <c r="FJ163"/>
  <c r="FK163"/>
  <c r="FL163"/>
  <c r="FN163"/>
  <c r="FO163"/>
  <c r="FP163"/>
  <c r="FQ163"/>
  <c r="FR163"/>
  <c r="FS163"/>
  <c r="F164"/>
  <c r="G164"/>
  <c r="H164"/>
  <c r="I164"/>
  <c r="J164"/>
  <c r="K164"/>
  <c r="L164"/>
  <c r="M164"/>
  <c r="N164"/>
  <c r="O164"/>
  <c r="P164"/>
  <c r="Q164"/>
  <c r="R164"/>
  <c r="S164"/>
  <c r="T164"/>
  <c r="U164"/>
  <c r="V164"/>
  <c r="W164"/>
  <c r="X164"/>
  <c r="Y164"/>
  <c r="Z164"/>
  <c r="AA164"/>
  <c r="AB164"/>
  <c r="AC164"/>
  <c r="AD164"/>
  <c r="AE164"/>
  <c r="AF164"/>
  <c r="AG164"/>
  <c r="AH164"/>
  <c r="AI164"/>
  <c r="AJ164"/>
  <c r="AK164"/>
  <c r="AL164"/>
  <c r="AM164"/>
  <c r="AN164"/>
  <c r="AO164"/>
  <c r="AP164"/>
  <c r="AQ164"/>
  <c r="AR164"/>
  <c r="AS164"/>
  <c r="AT164"/>
  <c r="AU164"/>
  <c r="AV164"/>
  <c r="AW164"/>
  <c r="AX164"/>
  <c r="AY164"/>
  <c r="AZ164"/>
  <c r="BA164"/>
  <c r="BB164"/>
  <c r="BC164"/>
  <c r="BD164"/>
  <c r="BE164"/>
  <c r="BF164"/>
  <c r="BG164"/>
  <c r="BH164"/>
  <c r="BI164"/>
  <c r="BJ164"/>
  <c r="BK164"/>
  <c r="BL164"/>
  <c r="BM164"/>
  <c r="BN164"/>
  <c r="BO164"/>
  <c r="BP164"/>
  <c r="BQ164"/>
  <c r="BR164"/>
  <c r="BS164"/>
  <c r="BT164"/>
  <c r="BU164"/>
  <c r="BV164"/>
  <c r="BW164"/>
  <c r="BX164"/>
  <c r="BY164"/>
  <c r="BZ164"/>
  <c r="CA164"/>
  <c r="CB164"/>
  <c r="CC164"/>
  <c r="CD164"/>
  <c r="CE164"/>
  <c r="CF164"/>
  <c r="CG164"/>
  <c r="CH164"/>
  <c r="CI164"/>
  <c r="CJ164"/>
  <c r="CK164"/>
  <c r="CL164"/>
  <c r="CM164"/>
  <c r="CN164"/>
  <c r="CO164"/>
  <c r="CP164"/>
  <c r="CQ164"/>
  <c r="CR164"/>
  <c r="CS164"/>
  <c r="CT164"/>
  <c r="CU164"/>
  <c r="CV164"/>
  <c r="CW164"/>
  <c r="CX164"/>
  <c r="CY164"/>
  <c r="CZ164"/>
  <c r="DA164"/>
  <c r="DB164"/>
  <c r="DC164"/>
  <c r="DD164"/>
  <c r="DE164"/>
  <c r="DF164"/>
  <c r="DG164"/>
  <c r="DH164"/>
  <c r="DI164"/>
  <c r="DJ164"/>
  <c r="DK164"/>
  <c r="DL164"/>
  <c r="DM164"/>
  <c r="DN164"/>
  <c r="DO164"/>
  <c r="DP164"/>
  <c r="DQ164"/>
  <c r="DR164"/>
  <c r="DS164"/>
  <c r="DT164"/>
  <c r="DU164"/>
  <c r="DV164"/>
  <c r="DY164"/>
  <c r="DZ164"/>
  <c r="EA164"/>
  <c r="EB164"/>
  <c r="EC164"/>
  <c r="ED164"/>
  <c r="EE164"/>
  <c r="EF164"/>
  <c r="EG164"/>
  <c r="EH164"/>
  <c r="EI164"/>
  <c r="EJ164"/>
  <c r="EK164"/>
  <c r="EL164"/>
  <c r="EM164"/>
  <c r="EN164"/>
  <c r="EO164"/>
  <c r="EP164"/>
  <c r="EQ164"/>
  <c r="ER164"/>
  <c r="ES164"/>
  <c r="ET164"/>
  <c r="EU164"/>
  <c r="EX164"/>
  <c r="EY164"/>
  <c r="EZ164"/>
  <c r="FA164"/>
  <c r="FB164"/>
  <c r="FC164"/>
  <c r="FD164"/>
  <c r="FE164"/>
  <c r="FG164"/>
  <c r="FH164"/>
  <c r="FI164"/>
  <c r="FJ164"/>
  <c r="FK164"/>
  <c r="FL164"/>
  <c r="FN164"/>
  <c r="FO164"/>
  <c r="FP164"/>
  <c r="FQ164"/>
  <c r="FR164"/>
  <c r="FS164"/>
  <c r="F165"/>
  <c r="G165"/>
  <c r="H165"/>
  <c r="I165"/>
  <c r="J165"/>
  <c r="K165"/>
  <c r="L165"/>
  <c r="M165"/>
  <c r="N165"/>
  <c r="O165"/>
  <c r="P165"/>
  <c r="Q165"/>
  <c r="R165"/>
  <c r="S165"/>
  <c r="T165"/>
  <c r="U165"/>
  <c r="V165"/>
  <c r="W165"/>
  <c r="X165"/>
  <c r="Y165"/>
  <c r="Z165"/>
  <c r="AA165"/>
  <c r="AB165"/>
  <c r="AC165"/>
  <c r="AD165"/>
  <c r="AE165"/>
  <c r="AF165"/>
  <c r="AG165"/>
  <c r="AH165"/>
  <c r="AI165"/>
  <c r="AJ165"/>
  <c r="AK165"/>
  <c r="AL165"/>
  <c r="AM165"/>
  <c r="AN165"/>
  <c r="AO165"/>
  <c r="AP165"/>
  <c r="AQ165"/>
  <c r="AR165"/>
  <c r="AS165"/>
  <c r="AT165"/>
  <c r="AU165"/>
  <c r="AV165"/>
  <c r="AW165"/>
  <c r="AX165"/>
  <c r="AY165"/>
  <c r="AZ165"/>
  <c r="BA165"/>
  <c r="BB165"/>
  <c r="BC165"/>
  <c r="BD165"/>
  <c r="BE165"/>
  <c r="BF165"/>
  <c r="BG165"/>
  <c r="BH165"/>
  <c r="BI165"/>
  <c r="BJ165"/>
  <c r="BK165"/>
  <c r="BL165"/>
  <c r="BM165"/>
  <c r="BN165"/>
  <c r="BO165"/>
  <c r="BP165"/>
  <c r="BQ165"/>
  <c r="BR165"/>
  <c r="BS165"/>
  <c r="BT165"/>
  <c r="BU165"/>
  <c r="BV165"/>
  <c r="BW165"/>
  <c r="BX165"/>
  <c r="BY165"/>
  <c r="BZ165"/>
  <c r="CA165"/>
  <c r="CB165"/>
  <c r="CC165"/>
  <c r="CD165"/>
  <c r="CE165"/>
  <c r="CF165"/>
  <c r="CG165"/>
  <c r="CH165"/>
  <c r="CI165"/>
  <c r="CJ165"/>
  <c r="CK165"/>
  <c r="CL165"/>
  <c r="CM165"/>
  <c r="CN165"/>
  <c r="CO165"/>
  <c r="CP165"/>
  <c r="CQ165"/>
  <c r="CR165"/>
  <c r="CS165"/>
  <c r="CT165"/>
  <c r="CU165"/>
  <c r="CV165"/>
  <c r="CW165"/>
  <c r="CX165"/>
  <c r="CY165"/>
  <c r="CZ165"/>
  <c r="DA165"/>
  <c r="DB165"/>
  <c r="DC165"/>
  <c r="DD165"/>
  <c r="DE165"/>
  <c r="DF165"/>
  <c r="DG165"/>
  <c r="DH165"/>
  <c r="DI165"/>
  <c r="DJ165"/>
  <c r="DK165"/>
  <c r="DL165"/>
  <c r="DM165"/>
  <c r="DN165"/>
  <c r="DO165"/>
  <c r="DP165"/>
  <c r="DQ165"/>
  <c r="DR165"/>
  <c r="DS165"/>
  <c r="DT165"/>
  <c r="DU165"/>
  <c r="DV165"/>
  <c r="DY165"/>
  <c r="DZ165"/>
  <c r="EA165"/>
  <c r="EB165"/>
  <c r="EC165"/>
  <c r="ED165"/>
  <c r="EE165"/>
  <c r="EF165"/>
  <c r="EG165"/>
  <c r="EH165"/>
  <c r="EI165"/>
  <c r="EJ165"/>
  <c r="EK165"/>
  <c r="EL165"/>
  <c r="EM165"/>
  <c r="EN165"/>
  <c r="EO165"/>
  <c r="EP165"/>
  <c r="EQ165"/>
  <c r="ER165"/>
  <c r="ES165"/>
  <c r="ET165"/>
  <c r="EU165"/>
  <c r="EX165"/>
  <c r="EY165"/>
  <c r="EZ165"/>
  <c r="FA165"/>
  <c r="FB165"/>
  <c r="FC165"/>
  <c r="FD165"/>
  <c r="FE165"/>
  <c r="FG165"/>
  <c r="FH165"/>
  <c r="FI165"/>
  <c r="FJ165"/>
  <c r="FK165"/>
  <c r="FL165"/>
  <c r="FN165"/>
  <c r="FO165"/>
  <c r="FP165"/>
  <c r="FQ165"/>
  <c r="FR165"/>
  <c r="FS165"/>
  <c r="F166"/>
  <c r="G166"/>
  <c r="H166"/>
  <c r="I166"/>
  <c r="J166"/>
  <c r="K166"/>
  <c r="L166"/>
  <c r="M166"/>
  <c r="N166"/>
  <c r="O166"/>
  <c r="P166"/>
  <c r="Q166"/>
  <c r="R166"/>
  <c r="S166"/>
  <c r="T166"/>
  <c r="U166"/>
  <c r="V166"/>
  <c r="W166"/>
  <c r="X166"/>
  <c r="Y166"/>
  <c r="Z166"/>
  <c r="AA166"/>
  <c r="AB166"/>
  <c r="AC166"/>
  <c r="AD166"/>
  <c r="AE166"/>
  <c r="AF166"/>
  <c r="AG166"/>
  <c r="AH166"/>
  <c r="AI166"/>
  <c r="AJ166"/>
  <c r="AK166"/>
  <c r="AL166"/>
  <c r="AM166"/>
  <c r="AN166"/>
  <c r="AO166"/>
  <c r="AP166"/>
  <c r="AQ166"/>
  <c r="AR166"/>
  <c r="AS166"/>
  <c r="AT166"/>
  <c r="AU166"/>
  <c r="AV166"/>
  <c r="AW166"/>
  <c r="AX166"/>
  <c r="AY166"/>
  <c r="AZ166"/>
  <c r="BA166"/>
  <c r="BB166"/>
  <c r="BC166"/>
  <c r="BD166"/>
  <c r="BE166"/>
  <c r="BF166"/>
  <c r="BG166"/>
  <c r="BH166"/>
  <c r="BI166"/>
  <c r="BJ166"/>
  <c r="BK166"/>
  <c r="BL166"/>
  <c r="BM166"/>
  <c r="BN166"/>
  <c r="BO166"/>
  <c r="BP166"/>
  <c r="BQ166"/>
  <c r="BR166"/>
  <c r="BS166"/>
  <c r="BT166"/>
  <c r="BU166"/>
  <c r="BV166"/>
  <c r="BW166"/>
  <c r="BX166"/>
  <c r="BY166"/>
  <c r="BZ166"/>
  <c r="CA166"/>
  <c r="CB166"/>
  <c r="CC166"/>
  <c r="CD166"/>
  <c r="CE166"/>
  <c r="CF166"/>
  <c r="CG166"/>
  <c r="CH166"/>
  <c r="CI166"/>
  <c r="CJ166"/>
  <c r="CK166"/>
  <c r="CL166"/>
  <c r="CM166"/>
  <c r="CN166"/>
  <c r="CO166"/>
  <c r="CP166"/>
  <c r="CQ166"/>
  <c r="CR166"/>
  <c r="CS166"/>
  <c r="CT166"/>
  <c r="CU166"/>
  <c r="CV166"/>
  <c r="CW166"/>
  <c r="CX166"/>
  <c r="CY166"/>
  <c r="CZ166"/>
  <c r="DA166"/>
  <c r="DB166"/>
  <c r="DC166"/>
  <c r="DD166"/>
  <c r="DE166"/>
  <c r="DF166"/>
  <c r="DG166"/>
  <c r="DH166"/>
  <c r="DI166"/>
  <c r="DJ166"/>
  <c r="DK166"/>
  <c r="DL166"/>
  <c r="DM166"/>
  <c r="DN166"/>
  <c r="DO166"/>
  <c r="DP166"/>
  <c r="DQ166"/>
  <c r="DR166"/>
  <c r="DS166"/>
  <c r="DT166"/>
  <c r="DU166"/>
  <c r="DV166"/>
  <c r="DY166"/>
  <c r="DZ166"/>
  <c r="EA166"/>
  <c r="EB166"/>
  <c r="EC166"/>
  <c r="ED166"/>
  <c r="EE166"/>
  <c r="EF166"/>
  <c r="EG166"/>
  <c r="EH166"/>
  <c r="EI166"/>
  <c r="EJ166"/>
  <c r="EK166"/>
  <c r="EL166"/>
  <c r="EM166"/>
  <c r="EN166"/>
  <c r="EO166"/>
  <c r="EP166"/>
  <c r="EQ166"/>
  <c r="ER166"/>
  <c r="ES166"/>
  <c r="ET166"/>
  <c r="EU166"/>
  <c r="EX166"/>
  <c r="EY166"/>
  <c r="EZ166"/>
  <c r="FA166"/>
  <c r="FB166"/>
  <c r="FC166"/>
  <c r="FD166"/>
  <c r="FE166"/>
  <c r="FG166"/>
  <c r="FH166"/>
  <c r="FI166"/>
  <c r="FJ166"/>
  <c r="FK166"/>
  <c r="FL166"/>
  <c r="FN166"/>
  <c r="FO166"/>
  <c r="FP166"/>
  <c r="FQ166"/>
  <c r="FR166"/>
  <c r="FS166"/>
  <c r="F167"/>
  <c r="G167"/>
  <c r="H167"/>
  <c r="I167"/>
  <c r="J167"/>
  <c r="K167"/>
  <c r="L167"/>
  <c r="M167"/>
  <c r="N167"/>
  <c r="O167"/>
  <c r="P167"/>
  <c r="Q167"/>
  <c r="R167"/>
  <c r="S167"/>
  <c r="T167"/>
  <c r="U167"/>
  <c r="V167"/>
  <c r="W167"/>
  <c r="X167"/>
  <c r="Y167"/>
  <c r="Z167"/>
  <c r="AA167"/>
  <c r="AB167"/>
  <c r="AC167"/>
  <c r="AD167"/>
  <c r="AE167"/>
  <c r="AF167"/>
  <c r="AG167"/>
  <c r="AH167"/>
  <c r="AI167"/>
  <c r="AJ167"/>
  <c r="AK167"/>
  <c r="AL167"/>
  <c r="AM167"/>
  <c r="AN167"/>
  <c r="AO167"/>
  <c r="AP167"/>
  <c r="AQ167"/>
  <c r="AR167"/>
  <c r="AS167"/>
  <c r="AT167"/>
  <c r="AU167"/>
  <c r="AV167"/>
  <c r="AW167"/>
  <c r="AX167"/>
  <c r="AY167"/>
  <c r="AZ167"/>
  <c r="BA167"/>
  <c r="BB167"/>
  <c r="BC167"/>
  <c r="BD167"/>
  <c r="BE167"/>
  <c r="BF167"/>
  <c r="BG167"/>
  <c r="BH167"/>
  <c r="BI167"/>
  <c r="BJ167"/>
  <c r="BK167"/>
  <c r="BL167"/>
  <c r="BM167"/>
  <c r="BN167"/>
  <c r="BO167"/>
  <c r="BP167"/>
  <c r="BQ167"/>
  <c r="BR167"/>
  <c r="BS167"/>
  <c r="BT167"/>
  <c r="BU167"/>
  <c r="BV167"/>
  <c r="BW167"/>
  <c r="BX167"/>
  <c r="BY167"/>
  <c r="BZ167"/>
  <c r="CA167"/>
  <c r="CB167"/>
  <c r="CC167"/>
  <c r="CD167"/>
  <c r="CE167"/>
  <c r="CF167"/>
  <c r="CG167"/>
  <c r="CH167"/>
  <c r="CI167"/>
  <c r="CJ167"/>
  <c r="CK167"/>
  <c r="CL167"/>
  <c r="CM167"/>
  <c r="CN167"/>
  <c r="CO167"/>
  <c r="CP167"/>
  <c r="CQ167"/>
  <c r="CR167"/>
  <c r="CS167"/>
  <c r="CT167"/>
  <c r="CU167"/>
  <c r="CV167"/>
  <c r="CW167"/>
  <c r="CZ167"/>
  <c r="DA167"/>
  <c r="DB167"/>
  <c r="DC167"/>
  <c r="DD167"/>
  <c r="DE167"/>
  <c r="DF167"/>
  <c r="DG167"/>
  <c r="DH167"/>
  <c r="DI167"/>
  <c r="DJ167"/>
  <c r="DK167"/>
  <c r="DL167"/>
  <c r="DM167"/>
  <c r="DN167"/>
  <c r="DO167"/>
  <c r="DP167"/>
  <c r="DQ167"/>
  <c r="DR167"/>
  <c r="DS167"/>
  <c r="DT167"/>
  <c r="DU167"/>
  <c r="DV167"/>
  <c r="DY167"/>
  <c r="DZ167"/>
  <c r="EA167"/>
  <c r="EB167"/>
  <c r="EC167"/>
  <c r="ED167"/>
  <c r="EE167"/>
  <c r="EF167"/>
  <c r="EG167"/>
  <c r="EH167"/>
  <c r="EI167"/>
  <c r="EJ167"/>
  <c r="EK167"/>
  <c r="EL167"/>
  <c r="EM167"/>
  <c r="EN167"/>
  <c r="EO167"/>
  <c r="EP167"/>
  <c r="EQ167"/>
  <c r="ER167"/>
  <c r="ES167"/>
  <c r="ET167"/>
  <c r="EU167"/>
  <c r="EX167"/>
  <c r="EY167"/>
  <c r="EZ167"/>
  <c r="FA167"/>
  <c r="FB167"/>
  <c r="FC167"/>
  <c r="FD167"/>
  <c r="FE167"/>
  <c r="FG167"/>
  <c r="FH167"/>
  <c r="FI167"/>
  <c r="FJ167"/>
  <c r="FK167"/>
  <c r="FL167"/>
  <c r="FN167"/>
  <c r="FO167"/>
  <c r="FP167"/>
  <c r="FQ167"/>
  <c r="FR167"/>
  <c r="FS167"/>
  <c r="F168"/>
  <c r="G168"/>
  <c r="H168"/>
  <c r="I168"/>
  <c r="J168"/>
  <c r="K168"/>
  <c r="L168"/>
  <c r="M168"/>
  <c r="N168"/>
  <c r="O168"/>
  <c r="P168"/>
  <c r="Q168"/>
  <c r="R168"/>
  <c r="S168"/>
  <c r="T168"/>
  <c r="U168"/>
  <c r="V168"/>
  <c r="W168"/>
  <c r="X168"/>
  <c r="Y168"/>
  <c r="Z168"/>
  <c r="AA168"/>
  <c r="AB168"/>
  <c r="AC168"/>
  <c r="AD168"/>
  <c r="AE168"/>
  <c r="AF168"/>
  <c r="AG168"/>
  <c r="AH168"/>
  <c r="AI168"/>
  <c r="AJ168"/>
  <c r="AK168"/>
  <c r="AL168"/>
  <c r="AM168"/>
  <c r="AN168"/>
  <c r="AO168"/>
  <c r="AP168"/>
  <c r="AQ168"/>
  <c r="AR168"/>
  <c r="AS168"/>
  <c r="AT168"/>
  <c r="AU168"/>
  <c r="AV168"/>
  <c r="AW168"/>
  <c r="AX168"/>
  <c r="AY168"/>
  <c r="AZ168"/>
  <c r="BA168"/>
  <c r="BB168"/>
  <c r="BC168"/>
  <c r="BD168"/>
  <c r="BE168"/>
  <c r="BF168"/>
  <c r="BG168"/>
  <c r="BH168"/>
  <c r="BI168"/>
  <c r="BJ168"/>
  <c r="BK168"/>
  <c r="BL168"/>
  <c r="BM168"/>
  <c r="BN168"/>
  <c r="BO168"/>
  <c r="BP168"/>
  <c r="BQ168"/>
  <c r="BR168"/>
  <c r="BS168"/>
  <c r="BT168"/>
  <c r="BU168"/>
  <c r="BV168"/>
  <c r="BW168"/>
  <c r="BX168"/>
  <c r="BY168"/>
  <c r="BZ168"/>
  <c r="CA168"/>
  <c r="CB168"/>
  <c r="CC168"/>
  <c r="CD168"/>
  <c r="CE168"/>
  <c r="CF168"/>
  <c r="CG168"/>
  <c r="CH168"/>
  <c r="CI168"/>
  <c r="CJ168"/>
  <c r="CK168"/>
  <c r="CL168"/>
  <c r="CM168"/>
  <c r="CN168"/>
  <c r="CO168"/>
  <c r="CP168"/>
  <c r="CQ168"/>
  <c r="CR168"/>
  <c r="CS168"/>
  <c r="CT168"/>
  <c r="CU168"/>
  <c r="CV168"/>
  <c r="CW168"/>
  <c r="CZ168"/>
  <c r="DA168"/>
  <c r="DB168"/>
  <c r="DC168"/>
  <c r="DD168"/>
  <c r="DE168"/>
  <c r="DF168"/>
  <c r="DG168"/>
  <c r="DH168"/>
  <c r="DI168"/>
  <c r="DJ168"/>
  <c r="DK168"/>
  <c r="DL168"/>
  <c r="DM168"/>
  <c r="DN168"/>
  <c r="DO168"/>
  <c r="DP168"/>
  <c r="DQ168"/>
  <c r="DR168"/>
  <c r="DS168"/>
  <c r="DT168"/>
  <c r="DU168"/>
  <c r="DV168"/>
  <c r="DY168"/>
  <c r="DZ168"/>
  <c r="EA168"/>
  <c r="EB168"/>
  <c r="EC168"/>
  <c r="ED168"/>
  <c r="EE168"/>
  <c r="EF168"/>
  <c r="EG168"/>
  <c r="EH168"/>
  <c r="EI168"/>
  <c r="EJ168"/>
  <c r="EK168"/>
  <c r="EL168"/>
  <c r="EM168"/>
  <c r="EN168"/>
  <c r="EO168"/>
  <c r="EP168"/>
  <c r="EQ168"/>
  <c r="ER168"/>
  <c r="ES168"/>
  <c r="ET168"/>
  <c r="EU168"/>
  <c r="EX168"/>
  <c r="EY168"/>
  <c r="EZ168"/>
  <c r="FA168"/>
  <c r="FB168"/>
  <c r="FC168"/>
  <c r="FD168"/>
  <c r="FE168"/>
  <c r="FG168"/>
  <c r="FH168"/>
  <c r="FI168"/>
  <c r="FJ168"/>
  <c r="FK168"/>
  <c r="FL168"/>
  <c r="FN168"/>
  <c r="FO168"/>
  <c r="FP168"/>
  <c r="FQ168"/>
  <c r="FR168"/>
  <c r="FS168"/>
  <c r="F169"/>
  <c r="G169"/>
  <c r="H169"/>
  <c r="I169"/>
  <c r="J169"/>
  <c r="K169"/>
  <c r="L169"/>
  <c r="M169"/>
  <c r="N169"/>
  <c r="O169"/>
  <c r="P169"/>
  <c r="Q169"/>
  <c r="R169"/>
  <c r="S169"/>
  <c r="T169"/>
  <c r="U169"/>
  <c r="V169"/>
  <c r="W169"/>
  <c r="X169"/>
  <c r="Y169"/>
  <c r="Z169"/>
  <c r="AA169"/>
  <c r="AB169"/>
  <c r="AC169"/>
  <c r="AD169"/>
  <c r="AE169"/>
  <c r="AF169"/>
  <c r="AG169"/>
  <c r="AH169"/>
  <c r="AI169"/>
  <c r="AJ169"/>
  <c r="AK169"/>
  <c r="AL169"/>
  <c r="AM169"/>
  <c r="AN169"/>
  <c r="AO169"/>
  <c r="AP169"/>
  <c r="AQ169"/>
  <c r="AR169"/>
  <c r="AS169"/>
  <c r="AT169"/>
  <c r="AU169"/>
  <c r="AV169"/>
  <c r="AW169"/>
  <c r="AX169"/>
  <c r="AY169"/>
  <c r="AZ169"/>
  <c r="BA169"/>
  <c r="BB169"/>
  <c r="BC169"/>
  <c r="BD169"/>
  <c r="BE169"/>
  <c r="BF169"/>
  <c r="BG169"/>
  <c r="BH169"/>
  <c r="BI169"/>
  <c r="BJ169"/>
  <c r="BK169"/>
  <c r="BL169"/>
  <c r="BM169"/>
  <c r="BN169"/>
  <c r="BO169"/>
  <c r="BP169"/>
  <c r="BQ169"/>
  <c r="BR169"/>
  <c r="BS169"/>
  <c r="BT169"/>
  <c r="BU169"/>
  <c r="BV169"/>
  <c r="BW169"/>
  <c r="BX169"/>
  <c r="BY169"/>
  <c r="BZ169"/>
  <c r="CA169"/>
  <c r="CB169"/>
  <c r="CC169"/>
  <c r="CD169"/>
  <c r="CE169"/>
  <c r="CF169"/>
  <c r="CG169"/>
  <c r="CH169"/>
  <c r="CI169"/>
  <c r="CJ169"/>
  <c r="CK169"/>
  <c r="CL169"/>
  <c r="CM169"/>
  <c r="CN169"/>
  <c r="CO169"/>
  <c r="CP169"/>
  <c r="CQ169"/>
  <c r="CR169"/>
  <c r="CS169"/>
  <c r="CT169"/>
  <c r="CU169"/>
  <c r="CV169"/>
  <c r="CW169"/>
  <c r="CZ169"/>
  <c r="DA169"/>
  <c r="DB169"/>
  <c r="DC169"/>
  <c r="DD169"/>
  <c r="DE169"/>
  <c r="DF169"/>
  <c r="DG169"/>
  <c r="DH169"/>
  <c r="DI169"/>
  <c r="DJ169"/>
  <c r="DK169"/>
  <c r="DL169"/>
  <c r="DM169"/>
  <c r="DN169"/>
  <c r="DO169"/>
  <c r="DP169"/>
  <c r="DQ169"/>
  <c r="DR169"/>
  <c r="DS169"/>
  <c r="DT169"/>
  <c r="DU169"/>
  <c r="DV169"/>
  <c r="DY169"/>
  <c r="DZ169"/>
  <c r="EA169"/>
  <c r="EB169"/>
  <c r="EC169"/>
  <c r="ED169"/>
  <c r="EE169"/>
  <c r="EF169"/>
  <c r="EG169"/>
  <c r="EH169"/>
  <c r="EI169"/>
  <c r="EJ169"/>
  <c r="EK169"/>
  <c r="EL169"/>
  <c r="EM169"/>
  <c r="EN169"/>
  <c r="EO169"/>
  <c r="EP169"/>
  <c r="EQ169"/>
  <c r="ER169"/>
  <c r="ES169"/>
  <c r="ET169"/>
  <c r="EU169"/>
  <c r="EX169"/>
  <c r="EY169"/>
  <c r="EZ169"/>
  <c r="FA169"/>
  <c r="FB169"/>
  <c r="FC169"/>
  <c r="FD169"/>
  <c r="FE169"/>
  <c r="FG169"/>
  <c r="FH169"/>
  <c r="FI169"/>
  <c r="FJ169"/>
  <c r="FK169"/>
  <c r="FL169"/>
  <c r="FN169"/>
  <c r="FO169"/>
  <c r="FP169"/>
  <c r="FQ169"/>
  <c r="FR169"/>
  <c r="FS169"/>
  <c r="F170"/>
  <c r="G170"/>
  <c r="H170"/>
  <c r="I170"/>
  <c r="J170"/>
  <c r="K170"/>
  <c r="L170"/>
  <c r="M170"/>
  <c r="N170"/>
  <c r="O170"/>
  <c r="P170"/>
  <c r="Q170"/>
  <c r="R170"/>
  <c r="S170"/>
  <c r="T170"/>
  <c r="U170"/>
  <c r="V170"/>
  <c r="W170"/>
  <c r="X170"/>
  <c r="Y170"/>
  <c r="Z170"/>
  <c r="AA170"/>
  <c r="AB170"/>
  <c r="AC170"/>
  <c r="AD170"/>
  <c r="AE170"/>
  <c r="AF170"/>
  <c r="AG170"/>
  <c r="AH170"/>
  <c r="AI170"/>
  <c r="AJ170"/>
  <c r="AK170"/>
  <c r="AL170"/>
  <c r="AM170"/>
  <c r="AN170"/>
  <c r="AO170"/>
  <c r="AP170"/>
  <c r="AQ170"/>
  <c r="AR170"/>
  <c r="AS170"/>
  <c r="AT170"/>
  <c r="AU170"/>
  <c r="AV170"/>
  <c r="AW170"/>
  <c r="AX170"/>
  <c r="AY170"/>
  <c r="AZ170"/>
  <c r="BA170"/>
  <c r="BB170"/>
  <c r="BC170"/>
  <c r="BD170"/>
  <c r="BE170"/>
  <c r="BF170"/>
  <c r="BG170"/>
  <c r="BH170"/>
  <c r="BI170"/>
  <c r="BJ170"/>
  <c r="BK170"/>
  <c r="BL170"/>
  <c r="BM170"/>
  <c r="BN170"/>
  <c r="BO170"/>
  <c r="BP170"/>
  <c r="BQ170"/>
  <c r="BR170"/>
  <c r="BS170"/>
  <c r="BT170"/>
  <c r="BU170"/>
  <c r="BV170"/>
  <c r="BW170"/>
  <c r="BX170"/>
  <c r="BY170"/>
  <c r="BZ170"/>
  <c r="CA170"/>
  <c r="CB170"/>
  <c r="CC170"/>
  <c r="CD170"/>
  <c r="CE170"/>
  <c r="CF170"/>
  <c r="CG170"/>
  <c r="CH170"/>
  <c r="CI170"/>
  <c r="CJ170"/>
  <c r="CK170"/>
  <c r="CL170"/>
  <c r="CM170"/>
  <c r="CN170"/>
  <c r="CO170"/>
  <c r="CP170"/>
  <c r="CQ170"/>
  <c r="CR170"/>
  <c r="CS170"/>
  <c r="CT170"/>
  <c r="CU170"/>
  <c r="CV170"/>
  <c r="CW170"/>
  <c r="CZ170"/>
  <c r="DA170"/>
  <c r="DB170"/>
  <c r="DC170"/>
  <c r="DD170"/>
  <c r="DE170"/>
  <c r="DF170"/>
  <c r="DG170"/>
  <c r="DH170"/>
  <c r="DI170"/>
  <c r="DJ170"/>
  <c r="DK170"/>
  <c r="DL170"/>
  <c r="DM170"/>
  <c r="DN170"/>
  <c r="DO170"/>
  <c r="DP170"/>
  <c r="DQ170"/>
  <c r="DR170"/>
  <c r="DS170"/>
  <c r="DT170"/>
  <c r="DU170"/>
  <c r="DV170"/>
  <c r="DY170"/>
  <c r="DZ170"/>
  <c r="EA170"/>
  <c r="EB170"/>
  <c r="EC170"/>
  <c r="ED170"/>
  <c r="EE170"/>
  <c r="EF170"/>
  <c r="EG170"/>
  <c r="EH170"/>
  <c r="EI170"/>
  <c r="EJ170"/>
  <c r="EK170"/>
  <c r="EL170"/>
  <c r="EM170"/>
  <c r="EN170"/>
  <c r="EO170"/>
  <c r="EP170"/>
  <c r="EQ170"/>
  <c r="ER170"/>
  <c r="ES170"/>
  <c r="ET170"/>
  <c r="EU170"/>
  <c r="EX170"/>
  <c r="EY170"/>
  <c r="EZ170"/>
  <c r="FA170"/>
  <c r="FB170"/>
  <c r="FC170"/>
  <c r="FD170"/>
  <c r="FE170"/>
  <c r="FG170"/>
  <c r="FH170"/>
  <c r="FI170"/>
  <c r="FJ170"/>
  <c r="FK170"/>
  <c r="FL170"/>
  <c r="FN170"/>
  <c r="FO170"/>
  <c r="FP170"/>
  <c r="FQ170"/>
  <c r="FR170"/>
  <c r="FS170"/>
  <c r="F171"/>
  <c r="G171"/>
  <c r="H171"/>
  <c r="I171"/>
  <c r="J171"/>
  <c r="K171"/>
  <c r="L171"/>
  <c r="M171"/>
  <c r="N171"/>
  <c r="O171"/>
  <c r="P171"/>
  <c r="Q171"/>
  <c r="R171"/>
  <c r="S171"/>
  <c r="T171"/>
  <c r="U171"/>
  <c r="V171"/>
  <c r="W171"/>
  <c r="X171"/>
  <c r="Y171"/>
  <c r="Z171"/>
  <c r="AA171"/>
  <c r="AB171"/>
  <c r="AC171"/>
  <c r="AD171"/>
  <c r="AE171"/>
  <c r="AF171"/>
  <c r="AG171"/>
  <c r="AH171"/>
  <c r="AI171"/>
  <c r="AJ171"/>
  <c r="AK171"/>
  <c r="AL171"/>
  <c r="AM171"/>
  <c r="AN171"/>
  <c r="AO171"/>
  <c r="AP171"/>
  <c r="AQ171"/>
  <c r="AR171"/>
  <c r="AS171"/>
  <c r="AT171"/>
  <c r="AU171"/>
  <c r="AV171"/>
  <c r="AW171"/>
  <c r="AX171"/>
  <c r="AY171"/>
  <c r="AZ171"/>
  <c r="BA171"/>
  <c r="BB171"/>
  <c r="BC171"/>
  <c r="BD171"/>
  <c r="BE171"/>
  <c r="BF171"/>
  <c r="BG171"/>
  <c r="BH171"/>
  <c r="BI171"/>
  <c r="BJ171"/>
  <c r="BK171"/>
  <c r="BL171"/>
  <c r="BM171"/>
  <c r="BN171"/>
  <c r="BO171"/>
  <c r="BP171"/>
  <c r="BQ171"/>
  <c r="BR171"/>
  <c r="BS171"/>
  <c r="BT171"/>
  <c r="BU171"/>
  <c r="BV171"/>
  <c r="BW171"/>
  <c r="BX171"/>
  <c r="BY171"/>
  <c r="BZ171"/>
  <c r="CA171"/>
  <c r="CB171"/>
  <c r="CC171"/>
  <c r="CD171"/>
  <c r="CE171"/>
  <c r="CF171"/>
  <c r="CG171"/>
  <c r="CH171"/>
  <c r="CI171"/>
  <c r="CJ171"/>
  <c r="CK171"/>
  <c r="CL171"/>
  <c r="CM171"/>
  <c r="CN171"/>
  <c r="CO171"/>
  <c r="CP171"/>
  <c r="CQ171"/>
  <c r="CR171"/>
  <c r="CS171"/>
  <c r="CT171"/>
  <c r="CU171"/>
  <c r="CV171"/>
  <c r="CW171"/>
  <c r="CZ171"/>
  <c r="DA171"/>
  <c r="DB171"/>
  <c r="DC171"/>
  <c r="DD171"/>
  <c r="DE171"/>
  <c r="DF171"/>
  <c r="DG171"/>
  <c r="DH171"/>
  <c r="DI171"/>
  <c r="DJ171"/>
  <c r="DK171"/>
  <c r="DL171"/>
  <c r="DM171"/>
  <c r="DN171"/>
  <c r="DO171"/>
  <c r="DP171"/>
  <c r="DQ171"/>
  <c r="DR171"/>
  <c r="DS171"/>
  <c r="DT171"/>
  <c r="DU171"/>
  <c r="DV171"/>
  <c r="DY171"/>
  <c r="DZ171"/>
  <c r="EA171"/>
  <c r="EB171"/>
  <c r="EC171"/>
  <c r="ED171"/>
  <c r="EE171"/>
  <c r="EF171"/>
  <c r="EG171"/>
  <c r="EH171"/>
  <c r="EI171"/>
  <c r="EJ171"/>
  <c r="EK171"/>
  <c r="EL171"/>
  <c r="EM171"/>
  <c r="EN171"/>
  <c r="EO171"/>
  <c r="EP171"/>
  <c r="EQ171"/>
  <c r="ER171"/>
  <c r="ES171"/>
  <c r="ET171"/>
  <c r="EU171"/>
  <c r="EX171"/>
  <c r="EY171"/>
  <c r="EZ171"/>
  <c r="FA171"/>
  <c r="FB171"/>
  <c r="FC171"/>
  <c r="FD171"/>
  <c r="FE171"/>
  <c r="FG171"/>
  <c r="FH171"/>
  <c r="FI171"/>
  <c r="FJ171"/>
  <c r="FK171"/>
  <c r="FL171"/>
  <c r="FN171"/>
  <c r="FO171"/>
  <c r="FP171"/>
  <c r="FQ171"/>
  <c r="FR171"/>
  <c r="FS171"/>
  <c r="F172"/>
  <c r="G172"/>
  <c r="H172"/>
  <c r="I172"/>
  <c r="J172"/>
  <c r="K172"/>
  <c r="L172"/>
  <c r="M172"/>
  <c r="N172"/>
  <c r="O172"/>
  <c r="P172"/>
  <c r="Q172"/>
  <c r="R172"/>
  <c r="S172"/>
  <c r="T172"/>
  <c r="U172"/>
  <c r="V172"/>
  <c r="W172"/>
  <c r="X172"/>
  <c r="Y172"/>
  <c r="Z172"/>
  <c r="AA172"/>
  <c r="AB172"/>
  <c r="AC172"/>
  <c r="AD172"/>
  <c r="AE172"/>
  <c r="AF172"/>
  <c r="AG172"/>
  <c r="AH172"/>
  <c r="AI172"/>
  <c r="AJ172"/>
  <c r="AK172"/>
  <c r="AL172"/>
  <c r="AM172"/>
  <c r="AN172"/>
  <c r="AO172"/>
  <c r="AP172"/>
  <c r="AQ172"/>
  <c r="AR172"/>
  <c r="AS172"/>
  <c r="AT172"/>
  <c r="AU172"/>
  <c r="AV172"/>
  <c r="AW172"/>
  <c r="AX172"/>
  <c r="AY172"/>
  <c r="AZ172"/>
  <c r="BA172"/>
  <c r="BB172"/>
  <c r="BC172"/>
  <c r="BD172"/>
  <c r="BE172"/>
  <c r="BF172"/>
  <c r="BG172"/>
  <c r="BH172"/>
  <c r="BI172"/>
  <c r="BJ172"/>
  <c r="BK172"/>
  <c r="BL172"/>
  <c r="BM172"/>
  <c r="BN172"/>
  <c r="BO172"/>
  <c r="BP172"/>
  <c r="BQ172"/>
  <c r="BR172"/>
  <c r="BS172"/>
  <c r="BT172"/>
  <c r="BU172"/>
  <c r="BV172"/>
  <c r="BW172"/>
  <c r="BX172"/>
  <c r="BY172"/>
  <c r="BZ172"/>
  <c r="CA172"/>
  <c r="CB172"/>
  <c r="CC172"/>
  <c r="CD172"/>
  <c r="CE172"/>
  <c r="CF172"/>
  <c r="CG172"/>
  <c r="CH172"/>
  <c r="CI172"/>
  <c r="CJ172"/>
  <c r="CK172"/>
  <c r="CL172"/>
  <c r="CM172"/>
  <c r="CN172"/>
  <c r="CO172"/>
  <c r="CP172"/>
  <c r="CQ172"/>
  <c r="CR172"/>
  <c r="CS172"/>
  <c r="CT172"/>
  <c r="CU172"/>
  <c r="CV172"/>
  <c r="CW172"/>
  <c r="CZ172"/>
  <c r="DA172"/>
  <c r="DB172"/>
  <c r="DC172"/>
  <c r="DD172"/>
  <c r="DE172"/>
  <c r="DF172"/>
  <c r="DG172"/>
  <c r="DH172"/>
  <c r="DI172"/>
  <c r="DJ172"/>
  <c r="DK172"/>
  <c r="DL172"/>
  <c r="DM172"/>
  <c r="DN172"/>
  <c r="DO172"/>
  <c r="DP172"/>
  <c r="DQ172"/>
  <c r="DR172"/>
  <c r="DS172"/>
  <c r="DT172"/>
  <c r="DU172"/>
  <c r="DV172"/>
  <c r="DY172"/>
  <c r="DZ172"/>
  <c r="EA172"/>
  <c r="EB172"/>
  <c r="EC172"/>
  <c r="ED172"/>
  <c r="EE172"/>
  <c r="EF172"/>
  <c r="EG172"/>
  <c r="EH172"/>
  <c r="EI172"/>
  <c r="EJ172"/>
  <c r="EK172"/>
  <c r="EL172"/>
  <c r="EM172"/>
  <c r="EN172"/>
  <c r="EO172"/>
  <c r="EP172"/>
  <c r="EQ172"/>
  <c r="ER172"/>
  <c r="ES172"/>
  <c r="ET172"/>
  <c r="EU172"/>
  <c r="EX172"/>
  <c r="EY172"/>
  <c r="EZ172"/>
  <c r="FA172"/>
  <c r="FB172"/>
  <c r="FC172"/>
  <c r="FD172"/>
  <c r="FE172"/>
  <c r="FG172"/>
  <c r="FH172"/>
  <c r="FI172"/>
  <c r="FJ172"/>
  <c r="FK172"/>
  <c r="FL172"/>
  <c r="FN172"/>
  <c r="FO172"/>
  <c r="FP172"/>
  <c r="FQ172"/>
  <c r="FR172"/>
  <c r="FS172"/>
  <c r="F173"/>
  <c r="G173"/>
  <c r="H173"/>
  <c r="I173"/>
  <c r="J173"/>
  <c r="K173"/>
  <c r="L173"/>
  <c r="M173"/>
  <c r="N173"/>
  <c r="O173"/>
  <c r="P173"/>
  <c r="Q173"/>
  <c r="R173"/>
  <c r="S173"/>
  <c r="T173"/>
  <c r="U173"/>
  <c r="V173"/>
  <c r="W173"/>
  <c r="X173"/>
  <c r="Y173"/>
  <c r="Z173"/>
  <c r="AA173"/>
  <c r="AB173"/>
  <c r="AC173"/>
  <c r="AD173"/>
  <c r="AE173"/>
  <c r="AF173"/>
  <c r="AG173"/>
  <c r="AH173"/>
  <c r="AI173"/>
  <c r="AJ173"/>
  <c r="AK173"/>
  <c r="AL173"/>
  <c r="AM173"/>
  <c r="AN173"/>
  <c r="AO173"/>
  <c r="AP173"/>
  <c r="AQ173"/>
  <c r="AR173"/>
  <c r="AS173"/>
  <c r="AT173"/>
  <c r="AU173"/>
  <c r="AV173"/>
  <c r="AW173"/>
  <c r="AX173"/>
  <c r="AY173"/>
  <c r="AZ173"/>
  <c r="BA173"/>
  <c r="BB173"/>
  <c r="BC173"/>
  <c r="BD173"/>
  <c r="BE173"/>
  <c r="BF173"/>
  <c r="BG173"/>
  <c r="BH173"/>
  <c r="BI173"/>
  <c r="BJ173"/>
  <c r="BK173"/>
  <c r="BL173"/>
  <c r="BM173"/>
  <c r="BN173"/>
  <c r="BO173"/>
  <c r="BP173"/>
  <c r="BQ173"/>
  <c r="BR173"/>
  <c r="BS173"/>
  <c r="BT173"/>
  <c r="BU173"/>
  <c r="BV173"/>
  <c r="BW173"/>
  <c r="BX173"/>
  <c r="BY173"/>
  <c r="BZ173"/>
  <c r="CA173"/>
  <c r="CB173"/>
  <c r="CC173"/>
  <c r="CD173"/>
  <c r="CE173"/>
  <c r="CF173"/>
  <c r="CG173"/>
  <c r="CH173"/>
  <c r="CI173"/>
  <c r="CJ173"/>
  <c r="CK173"/>
  <c r="CL173"/>
  <c r="CM173"/>
  <c r="CN173"/>
  <c r="CO173"/>
  <c r="CP173"/>
  <c r="CQ173"/>
  <c r="CR173"/>
  <c r="CS173"/>
  <c r="CT173"/>
  <c r="CU173"/>
  <c r="CV173"/>
  <c r="CW173"/>
  <c r="CZ173"/>
  <c r="DA173"/>
  <c r="DB173"/>
  <c r="DC173"/>
  <c r="DD173"/>
  <c r="DE173"/>
  <c r="DF173"/>
  <c r="DG173"/>
  <c r="DH173"/>
  <c r="DI173"/>
  <c r="DJ173"/>
  <c r="DK173"/>
  <c r="DL173"/>
  <c r="DM173"/>
  <c r="DN173"/>
  <c r="DO173"/>
  <c r="DP173"/>
  <c r="DQ173"/>
  <c r="DR173"/>
  <c r="DS173"/>
  <c r="DT173"/>
  <c r="DU173"/>
  <c r="DV173"/>
  <c r="DY173"/>
  <c r="DZ173"/>
  <c r="EA173"/>
  <c r="EB173"/>
  <c r="EC173"/>
  <c r="ED173"/>
  <c r="EE173"/>
  <c r="EF173"/>
  <c r="EG173"/>
  <c r="EH173"/>
  <c r="EI173"/>
  <c r="EJ173"/>
  <c r="EK173"/>
  <c r="EL173"/>
  <c r="EM173"/>
  <c r="EN173"/>
  <c r="EO173"/>
  <c r="EP173"/>
  <c r="EQ173"/>
  <c r="ER173"/>
  <c r="ES173"/>
  <c r="ET173"/>
  <c r="EU173"/>
  <c r="EX173"/>
  <c r="EY173"/>
  <c r="EZ173"/>
  <c r="FA173"/>
  <c r="FB173"/>
  <c r="FC173"/>
  <c r="FD173"/>
  <c r="FE173"/>
  <c r="FG173"/>
  <c r="FH173"/>
  <c r="FI173"/>
  <c r="FJ173"/>
  <c r="FK173"/>
  <c r="FL173"/>
  <c r="FN173"/>
  <c r="FO173"/>
  <c r="FP173"/>
  <c r="FQ173"/>
  <c r="FR173"/>
  <c r="FS173"/>
  <c r="F174"/>
  <c r="G174"/>
  <c r="H174"/>
  <c r="I174"/>
  <c r="J174"/>
  <c r="K174"/>
  <c r="L174"/>
  <c r="M174"/>
  <c r="N174"/>
  <c r="O174"/>
  <c r="P174"/>
  <c r="Q174"/>
  <c r="R174"/>
  <c r="S174"/>
  <c r="T174"/>
  <c r="U174"/>
  <c r="V174"/>
  <c r="W174"/>
  <c r="X174"/>
  <c r="Y174"/>
  <c r="Z174"/>
  <c r="AA174"/>
  <c r="AB174"/>
  <c r="AC174"/>
  <c r="AD174"/>
  <c r="AE174"/>
  <c r="AF174"/>
  <c r="AG174"/>
  <c r="AH174"/>
  <c r="AI174"/>
  <c r="AJ174"/>
  <c r="AK174"/>
  <c r="AL174"/>
  <c r="AM174"/>
  <c r="AN174"/>
  <c r="AO174"/>
  <c r="AP174"/>
  <c r="AQ174"/>
  <c r="AR174"/>
  <c r="AS174"/>
  <c r="AT174"/>
  <c r="AU174"/>
  <c r="AV174"/>
  <c r="AW174"/>
  <c r="AX174"/>
  <c r="AY174"/>
  <c r="AZ174"/>
  <c r="BA174"/>
  <c r="BB174"/>
  <c r="BC174"/>
  <c r="BD174"/>
  <c r="BE174"/>
  <c r="BF174"/>
  <c r="BG174"/>
  <c r="BH174"/>
  <c r="BI174"/>
  <c r="BJ174"/>
  <c r="BK174"/>
  <c r="BL174"/>
  <c r="BM174"/>
  <c r="BN174"/>
  <c r="BO174"/>
  <c r="BP174"/>
  <c r="BQ174"/>
  <c r="BR174"/>
  <c r="BS174"/>
  <c r="BT174"/>
  <c r="BU174"/>
  <c r="BV174"/>
  <c r="BW174"/>
  <c r="BX174"/>
  <c r="BY174"/>
  <c r="BZ174"/>
  <c r="CA174"/>
  <c r="CB174"/>
  <c r="CC174"/>
  <c r="CD174"/>
  <c r="CE174"/>
  <c r="CF174"/>
  <c r="CG174"/>
  <c r="CH174"/>
  <c r="CI174"/>
  <c r="CJ174"/>
  <c r="CK174"/>
  <c r="CL174"/>
  <c r="CM174"/>
  <c r="CN174"/>
  <c r="CO174"/>
  <c r="CP174"/>
  <c r="CQ174"/>
  <c r="CR174"/>
  <c r="CS174"/>
  <c r="CT174"/>
  <c r="CU174"/>
  <c r="CV174"/>
  <c r="CW174"/>
  <c r="CZ174"/>
  <c r="DA174"/>
  <c r="DB174"/>
  <c r="DC174"/>
  <c r="DD174"/>
  <c r="DE174"/>
  <c r="DF174"/>
  <c r="DG174"/>
  <c r="DH174"/>
  <c r="DI174"/>
  <c r="DJ174"/>
  <c r="DK174"/>
  <c r="DL174"/>
  <c r="DM174"/>
  <c r="DN174"/>
  <c r="DO174"/>
  <c r="DP174"/>
  <c r="DQ174"/>
  <c r="DR174"/>
  <c r="DS174"/>
  <c r="DT174"/>
  <c r="DU174"/>
  <c r="DV174"/>
  <c r="DY174"/>
  <c r="DZ174"/>
  <c r="EA174"/>
  <c r="EB174"/>
  <c r="EC174"/>
  <c r="ED174"/>
  <c r="EE174"/>
  <c r="EF174"/>
  <c r="EG174"/>
  <c r="EH174"/>
  <c r="EI174"/>
  <c r="EJ174"/>
  <c r="EK174"/>
  <c r="EL174"/>
  <c r="EM174"/>
  <c r="EN174"/>
  <c r="EO174"/>
  <c r="EP174"/>
  <c r="EQ174"/>
  <c r="ER174"/>
  <c r="ES174"/>
  <c r="ET174"/>
  <c r="EU174"/>
  <c r="EX174"/>
  <c r="EY174"/>
  <c r="EZ174"/>
  <c r="FA174"/>
  <c r="FB174"/>
  <c r="FC174"/>
  <c r="FD174"/>
  <c r="FE174"/>
  <c r="FG174"/>
  <c r="FH174"/>
  <c r="FI174"/>
  <c r="FJ174"/>
  <c r="FK174"/>
  <c r="FL174"/>
  <c r="FN174"/>
  <c r="FO174"/>
  <c r="FP174"/>
  <c r="FQ174"/>
  <c r="FR174"/>
  <c r="FS174"/>
  <c r="F175"/>
  <c r="G175"/>
  <c r="H175"/>
  <c r="I175"/>
  <c r="J175"/>
  <c r="K175"/>
  <c r="L175"/>
  <c r="M175"/>
  <c r="N175"/>
  <c r="O175"/>
  <c r="P175"/>
  <c r="Q175"/>
  <c r="R175"/>
  <c r="S175"/>
  <c r="T175"/>
  <c r="U175"/>
  <c r="V175"/>
  <c r="W175"/>
  <c r="X175"/>
  <c r="Y175"/>
  <c r="Z175"/>
  <c r="AA175"/>
  <c r="AB175"/>
  <c r="AC175"/>
  <c r="AD175"/>
  <c r="AE175"/>
  <c r="AF175"/>
  <c r="AG175"/>
  <c r="AH175"/>
  <c r="AI175"/>
  <c r="AJ175"/>
  <c r="AK175"/>
  <c r="AL175"/>
  <c r="AM175"/>
  <c r="AN175"/>
  <c r="AO175"/>
  <c r="AP175"/>
  <c r="AQ175"/>
  <c r="AR175"/>
  <c r="AS175"/>
  <c r="AT175"/>
  <c r="AU175"/>
  <c r="AV175"/>
  <c r="AW175"/>
  <c r="AX175"/>
  <c r="AY175"/>
  <c r="AZ175"/>
  <c r="BA175"/>
  <c r="BB175"/>
  <c r="BC175"/>
  <c r="BD175"/>
  <c r="BE175"/>
  <c r="BF175"/>
  <c r="BG175"/>
  <c r="BH175"/>
  <c r="BI175"/>
  <c r="BJ175"/>
  <c r="BK175"/>
  <c r="BL175"/>
  <c r="BM175"/>
  <c r="BN175"/>
  <c r="BO175"/>
  <c r="BP175"/>
  <c r="BQ175"/>
  <c r="BR175"/>
  <c r="BS175"/>
  <c r="BT175"/>
  <c r="BU175"/>
  <c r="BV175"/>
  <c r="BW175"/>
  <c r="BX175"/>
  <c r="BY175"/>
  <c r="BZ175"/>
  <c r="CA175"/>
  <c r="CB175"/>
  <c r="CC175"/>
  <c r="CD175"/>
  <c r="CE175"/>
  <c r="CF175"/>
  <c r="CG175"/>
  <c r="CH175"/>
  <c r="CI175"/>
  <c r="CJ175"/>
  <c r="CK175"/>
  <c r="CL175"/>
  <c r="CM175"/>
  <c r="CN175"/>
  <c r="CO175"/>
  <c r="CP175"/>
  <c r="CQ175"/>
  <c r="CR175"/>
  <c r="CS175"/>
  <c r="CT175"/>
  <c r="CU175"/>
  <c r="CV175"/>
  <c r="CW175"/>
  <c r="CZ175"/>
  <c r="DA175"/>
  <c r="DB175"/>
  <c r="DC175"/>
  <c r="DD175"/>
  <c r="DE175"/>
  <c r="DF175"/>
  <c r="DG175"/>
  <c r="DH175"/>
  <c r="DI175"/>
  <c r="DJ175"/>
  <c r="DK175"/>
  <c r="DL175"/>
  <c r="DM175"/>
  <c r="DN175"/>
  <c r="DO175"/>
  <c r="DP175"/>
  <c r="DQ175"/>
  <c r="DR175"/>
  <c r="DS175"/>
  <c r="DT175"/>
  <c r="DU175"/>
  <c r="DV175"/>
  <c r="DY175"/>
  <c r="DZ175"/>
  <c r="EA175"/>
  <c r="EB175"/>
  <c r="EC175"/>
  <c r="ED175"/>
  <c r="EE175"/>
  <c r="EF175"/>
  <c r="EG175"/>
  <c r="EH175"/>
  <c r="EI175"/>
  <c r="EJ175"/>
  <c r="EK175"/>
  <c r="EL175"/>
  <c r="EM175"/>
  <c r="EN175"/>
  <c r="EO175"/>
  <c r="EP175"/>
  <c r="EQ175"/>
  <c r="ER175"/>
  <c r="ES175"/>
  <c r="ET175"/>
  <c r="EU175"/>
  <c r="EX175"/>
  <c r="EY175"/>
  <c r="EZ175"/>
  <c r="FA175"/>
  <c r="FB175"/>
  <c r="FC175"/>
  <c r="FD175"/>
  <c r="FE175"/>
  <c r="FG175"/>
  <c r="FH175"/>
  <c r="FI175"/>
  <c r="FJ175"/>
  <c r="FK175"/>
  <c r="FL175"/>
  <c r="FN175"/>
  <c r="FO175"/>
  <c r="FP175"/>
  <c r="FQ175"/>
  <c r="FR175"/>
  <c r="FS175"/>
  <c r="F176"/>
  <c r="G176"/>
  <c r="H176"/>
  <c r="I176"/>
  <c r="J176"/>
  <c r="K176"/>
  <c r="L176"/>
  <c r="M176"/>
  <c r="N176"/>
  <c r="O176"/>
  <c r="P176"/>
  <c r="Q176"/>
  <c r="R176"/>
  <c r="S176"/>
  <c r="T176"/>
  <c r="U176"/>
  <c r="V176"/>
  <c r="W176"/>
  <c r="X176"/>
  <c r="Y176"/>
  <c r="Z176"/>
  <c r="AA176"/>
  <c r="AB176"/>
  <c r="AC176"/>
  <c r="AD176"/>
  <c r="AE176"/>
  <c r="AF176"/>
  <c r="AG176"/>
  <c r="AH176"/>
  <c r="AI176"/>
  <c r="AJ176"/>
  <c r="AK176"/>
  <c r="AL176"/>
  <c r="AM176"/>
  <c r="AN176"/>
  <c r="AO176"/>
  <c r="AP176"/>
  <c r="AQ176"/>
  <c r="AR176"/>
  <c r="AS176"/>
  <c r="AT176"/>
  <c r="AU176"/>
  <c r="AV176"/>
  <c r="AW176"/>
  <c r="AX176"/>
  <c r="AY176"/>
  <c r="AZ176"/>
  <c r="BA176"/>
  <c r="BB176"/>
  <c r="BC176"/>
  <c r="BD176"/>
  <c r="BE176"/>
  <c r="BF176"/>
  <c r="BG176"/>
  <c r="BH176"/>
  <c r="BI176"/>
  <c r="BJ176"/>
  <c r="BK176"/>
  <c r="BL176"/>
  <c r="BM176"/>
  <c r="BN176"/>
  <c r="BO176"/>
  <c r="BP176"/>
  <c r="BQ176"/>
  <c r="BR176"/>
  <c r="BS176"/>
  <c r="BT176"/>
  <c r="BU176"/>
  <c r="BV176"/>
  <c r="BW176"/>
  <c r="BX176"/>
  <c r="BY176"/>
  <c r="BZ176"/>
  <c r="CA176"/>
  <c r="CB176"/>
  <c r="CC176"/>
  <c r="CD176"/>
  <c r="CE176"/>
  <c r="CF176"/>
  <c r="CG176"/>
  <c r="CH176"/>
  <c r="CI176"/>
  <c r="CJ176"/>
  <c r="CK176"/>
  <c r="CL176"/>
  <c r="CM176"/>
  <c r="CN176"/>
  <c r="CO176"/>
  <c r="CP176"/>
  <c r="CQ176"/>
  <c r="CR176"/>
  <c r="CS176"/>
  <c r="CT176"/>
  <c r="CU176"/>
  <c r="CV176"/>
  <c r="CW176"/>
  <c r="CZ176"/>
  <c r="DA176"/>
  <c r="DB176"/>
  <c r="DC176"/>
  <c r="DD176"/>
  <c r="DE176"/>
  <c r="DF176"/>
  <c r="DG176"/>
  <c r="DH176"/>
  <c r="DI176"/>
  <c r="DJ176"/>
  <c r="DK176"/>
  <c r="DL176"/>
  <c r="DM176"/>
  <c r="DN176"/>
  <c r="DO176"/>
  <c r="DP176"/>
  <c r="DQ176"/>
  <c r="DR176"/>
  <c r="DS176"/>
  <c r="DT176"/>
  <c r="DU176"/>
  <c r="DV176"/>
  <c r="DY176"/>
  <c r="DZ176"/>
  <c r="EA176"/>
  <c r="EB176"/>
  <c r="EC176"/>
  <c r="ED176"/>
  <c r="EE176"/>
  <c r="EF176"/>
  <c r="EG176"/>
  <c r="EH176"/>
  <c r="EI176"/>
  <c r="EJ176"/>
  <c r="EK176"/>
  <c r="EL176"/>
  <c r="EM176"/>
  <c r="EN176"/>
  <c r="EO176"/>
  <c r="EP176"/>
  <c r="EQ176"/>
  <c r="ER176"/>
  <c r="ES176"/>
  <c r="ET176"/>
  <c r="EU176"/>
  <c r="EX176"/>
  <c r="EY176"/>
  <c r="EZ176"/>
  <c r="FA176"/>
  <c r="FB176"/>
  <c r="FC176"/>
  <c r="FD176"/>
  <c r="FE176"/>
  <c r="FG176"/>
  <c r="FH176"/>
  <c r="FI176"/>
  <c r="FJ176"/>
  <c r="FK176"/>
  <c r="FL176"/>
  <c r="FN176"/>
  <c r="FO176"/>
  <c r="FP176"/>
  <c r="FQ176"/>
  <c r="FR176"/>
  <c r="FS176"/>
  <c r="F177"/>
  <c r="G177"/>
  <c r="H177"/>
  <c r="I177"/>
  <c r="J177"/>
  <c r="K177"/>
  <c r="L177"/>
  <c r="M177"/>
  <c r="N177"/>
  <c r="O177"/>
  <c r="P177"/>
  <c r="Q177"/>
  <c r="R177"/>
  <c r="S177"/>
  <c r="T177"/>
  <c r="U177"/>
  <c r="V177"/>
  <c r="W177"/>
  <c r="X177"/>
  <c r="Y177"/>
  <c r="Z177"/>
  <c r="AA177"/>
  <c r="AB177"/>
  <c r="AC177"/>
  <c r="AD177"/>
  <c r="AE177"/>
  <c r="AF177"/>
  <c r="AG177"/>
  <c r="AH177"/>
  <c r="AI177"/>
  <c r="AJ177"/>
  <c r="AK177"/>
  <c r="AL177"/>
  <c r="AM177"/>
  <c r="AN177"/>
  <c r="AO177"/>
  <c r="AP177"/>
  <c r="AQ177"/>
  <c r="AR177"/>
  <c r="AS177"/>
  <c r="AT177"/>
  <c r="AU177"/>
  <c r="AV177"/>
  <c r="AW177"/>
  <c r="AX177"/>
  <c r="AY177"/>
  <c r="AZ177"/>
  <c r="BA177"/>
  <c r="BB177"/>
  <c r="BC177"/>
  <c r="BD177"/>
  <c r="BE177"/>
  <c r="BF177"/>
  <c r="BG177"/>
  <c r="BH177"/>
  <c r="BI177"/>
  <c r="BJ177"/>
  <c r="BK177"/>
  <c r="BL177"/>
  <c r="BM177"/>
  <c r="BN177"/>
  <c r="BO177"/>
  <c r="BP177"/>
  <c r="BQ177"/>
  <c r="BR177"/>
  <c r="BS177"/>
  <c r="BT177"/>
  <c r="BU177"/>
  <c r="BV177"/>
  <c r="BW177"/>
  <c r="BX177"/>
  <c r="BY177"/>
  <c r="BZ177"/>
  <c r="CA177"/>
  <c r="CB177"/>
  <c r="CC177"/>
  <c r="CD177"/>
  <c r="CE177"/>
  <c r="CF177"/>
  <c r="CG177"/>
  <c r="CH177"/>
  <c r="CI177"/>
  <c r="CJ177"/>
  <c r="CK177"/>
  <c r="CL177"/>
  <c r="CM177"/>
  <c r="CN177"/>
  <c r="CO177"/>
  <c r="CP177"/>
  <c r="CQ177"/>
  <c r="CR177"/>
  <c r="CS177"/>
  <c r="CT177"/>
  <c r="CU177"/>
  <c r="CV177"/>
  <c r="CW177"/>
  <c r="CZ177"/>
  <c r="DA177"/>
  <c r="DB177"/>
  <c r="DC177"/>
  <c r="DD177"/>
  <c r="DE177"/>
  <c r="DF177"/>
  <c r="DG177"/>
  <c r="DH177"/>
  <c r="DI177"/>
  <c r="DJ177"/>
  <c r="DK177"/>
  <c r="DL177"/>
  <c r="DM177"/>
  <c r="DN177"/>
  <c r="DO177"/>
  <c r="DP177"/>
  <c r="DQ177"/>
  <c r="DR177"/>
  <c r="DS177"/>
  <c r="DT177"/>
  <c r="DU177"/>
  <c r="DV177"/>
  <c r="DY177"/>
  <c r="DZ177"/>
  <c r="EA177"/>
  <c r="EB177"/>
  <c r="EC177"/>
  <c r="ED177"/>
  <c r="EE177"/>
  <c r="EF177"/>
  <c r="EG177"/>
  <c r="EH177"/>
  <c r="EI177"/>
  <c r="EJ177"/>
  <c r="EK177"/>
  <c r="EL177"/>
  <c r="EM177"/>
  <c r="EN177"/>
  <c r="EO177"/>
  <c r="EP177"/>
  <c r="EQ177"/>
  <c r="ER177"/>
  <c r="ES177"/>
  <c r="ET177"/>
  <c r="EU177"/>
  <c r="EX177"/>
  <c r="EY177"/>
  <c r="EZ177"/>
  <c r="FA177"/>
  <c r="FB177"/>
  <c r="FC177"/>
  <c r="FD177"/>
  <c r="FE177"/>
  <c r="FG177"/>
  <c r="FH177"/>
  <c r="FI177"/>
  <c r="FJ177"/>
  <c r="FK177"/>
  <c r="FL177"/>
  <c r="FN177"/>
  <c r="FO177"/>
  <c r="FP177"/>
  <c r="FQ177"/>
  <c r="FR177"/>
  <c r="FS177"/>
  <c r="F178"/>
  <c r="G178"/>
  <c r="H178"/>
  <c r="I178"/>
  <c r="J178"/>
  <c r="K178"/>
  <c r="L178"/>
  <c r="M178"/>
  <c r="N178"/>
  <c r="O178"/>
  <c r="P178"/>
  <c r="Q178"/>
  <c r="R178"/>
  <c r="S178"/>
  <c r="T178"/>
  <c r="U178"/>
  <c r="V178"/>
  <c r="W178"/>
  <c r="X178"/>
  <c r="Y178"/>
  <c r="Z178"/>
  <c r="AA178"/>
  <c r="AB178"/>
  <c r="AC178"/>
  <c r="AD178"/>
  <c r="AE178"/>
  <c r="AF178"/>
  <c r="AG178"/>
  <c r="AH178"/>
  <c r="AI178"/>
  <c r="AJ178"/>
  <c r="AK178"/>
  <c r="AL178"/>
  <c r="AM178"/>
  <c r="AN178"/>
  <c r="AO178"/>
  <c r="AP178"/>
  <c r="AQ178"/>
  <c r="AR178"/>
  <c r="AS178"/>
  <c r="AT178"/>
  <c r="AU178"/>
  <c r="AV178"/>
  <c r="AW178"/>
  <c r="AX178"/>
  <c r="AY178"/>
  <c r="AZ178"/>
  <c r="BA178"/>
  <c r="BB178"/>
  <c r="BC178"/>
  <c r="BD178"/>
  <c r="BE178"/>
  <c r="BF178"/>
  <c r="BG178"/>
  <c r="BH178"/>
  <c r="BI178"/>
  <c r="BJ178"/>
  <c r="BK178"/>
  <c r="BL178"/>
  <c r="BM178"/>
  <c r="BN178"/>
  <c r="BO178"/>
  <c r="BP178"/>
  <c r="BQ178"/>
  <c r="BR178"/>
  <c r="BS178"/>
  <c r="BT178"/>
  <c r="BU178"/>
  <c r="BV178"/>
  <c r="BW178"/>
  <c r="BX178"/>
  <c r="BY178"/>
  <c r="BZ178"/>
  <c r="CA178"/>
  <c r="CB178"/>
  <c r="CC178"/>
  <c r="CD178"/>
  <c r="CE178"/>
  <c r="CF178"/>
  <c r="CG178"/>
  <c r="CH178"/>
  <c r="CI178"/>
  <c r="CJ178"/>
  <c r="CK178"/>
  <c r="CL178"/>
  <c r="CM178"/>
  <c r="CN178"/>
  <c r="CO178"/>
  <c r="CP178"/>
  <c r="CQ178"/>
  <c r="CR178"/>
  <c r="CS178"/>
  <c r="CT178"/>
  <c r="CU178"/>
  <c r="CV178"/>
  <c r="CW178"/>
  <c r="CZ178"/>
  <c r="DA178"/>
  <c r="DB178"/>
  <c r="DC178"/>
  <c r="DD178"/>
  <c r="DE178"/>
  <c r="DF178"/>
  <c r="DG178"/>
  <c r="DH178"/>
  <c r="DI178"/>
  <c r="DJ178"/>
  <c r="DK178"/>
  <c r="DL178"/>
  <c r="DM178"/>
  <c r="DN178"/>
  <c r="DO178"/>
  <c r="DP178"/>
  <c r="DQ178"/>
  <c r="DR178"/>
  <c r="DS178"/>
  <c r="DT178"/>
  <c r="DU178"/>
  <c r="DV178"/>
  <c r="DY178"/>
  <c r="DZ178"/>
  <c r="EA178"/>
  <c r="EB178"/>
  <c r="EC178"/>
  <c r="ED178"/>
  <c r="EE178"/>
  <c r="EF178"/>
  <c r="EG178"/>
  <c r="EH178"/>
  <c r="EI178"/>
  <c r="EJ178"/>
  <c r="EK178"/>
  <c r="EL178"/>
  <c r="EM178"/>
  <c r="EN178"/>
  <c r="EO178"/>
  <c r="EP178"/>
  <c r="EQ178"/>
  <c r="ER178"/>
  <c r="ES178"/>
  <c r="ET178"/>
  <c r="EU178"/>
  <c r="EX178"/>
  <c r="EY178"/>
  <c r="EZ178"/>
  <c r="FA178"/>
  <c r="FB178"/>
  <c r="FC178"/>
  <c r="FD178"/>
  <c r="FE178"/>
  <c r="FG178"/>
  <c r="FH178"/>
  <c r="FI178"/>
  <c r="FJ178"/>
  <c r="FK178"/>
  <c r="FL178"/>
  <c r="FN178"/>
  <c r="FO178"/>
  <c r="FP178"/>
  <c r="FQ178"/>
  <c r="FR178"/>
  <c r="FS178"/>
  <c r="F179"/>
  <c r="G179"/>
  <c r="H179"/>
  <c r="I179"/>
  <c r="J179"/>
  <c r="K179"/>
  <c r="L179"/>
  <c r="M179"/>
  <c r="N179"/>
  <c r="O179"/>
  <c r="P179"/>
  <c r="Q179"/>
  <c r="R179"/>
  <c r="S179"/>
  <c r="T179"/>
  <c r="U179"/>
  <c r="V179"/>
  <c r="W179"/>
  <c r="X179"/>
  <c r="Y179"/>
  <c r="Z179"/>
  <c r="AA179"/>
  <c r="AB179"/>
  <c r="AC179"/>
  <c r="AD179"/>
  <c r="AE179"/>
  <c r="AF179"/>
  <c r="AG179"/>
  <c r="AH179"/>
  <c r="AI179"/>
  <c r="AJ179"/>
  <c r="AK179"/>
  <c r="AL179"/>
  <c r="AM179"/>
  <c r="AN179"/>
  <c r="AO179"/>
  <c r="AP179"/>
  <c r="AQ179"/>
  <c r="AR179"/>
  <c r="AS179"/>
  <c r="AT179"/>
  <c r="AU179"/>
  <c r="AV179"/>
  <c r="AW179"/>
  <c r="AX179"/>
  <c r="AY179"/>
  <c r="AZ179"/>
  <c r="BA179"/>
  <c r="BB179"/>
  <c r="BC179"/>
  <c r="BD179"/>
  <c r="BE179"/>
  <c r="BF179"/>
  <c r="BG179"/>
  <c r="BH179"/>
  <c r="BI179"/>
  <c r="BJ179"/>
  <c r="BK179"/>
  <c r="BL179"/>
  <c r="BM179"/>
  <c r="BN179"/>
  <c r="BO179"/>
  <c r="BP179"/>
  <c r="BQ179"/>
  <c r="BR179"/>
  <c r="BS179"/>
  <c r="BT179"/>
  <c r="BU179"/>
  <c r="BV179"/>
  <c r="BW179"/>
  <c r="BX179"/>
  <c r="BY179"/>
  <c r="BZ179"/>
  <c r="CA179"/>
  <c r="CB179"/>
  <c r="CC179"/>
  <c r="CD179"/>
  <c r="CE179"/>
  <c r="CF179"/>
  <c r="CG179"/>
  <c r="CH179"/>
  <c r="CI179"/>
  <c r="CJ179"/>
  <c r="CK179"/>
  <c r="CL179"/>
  <c r="CM179"/>
  <c r="CN179"/>
  <c r="CO179"/>
  <c r="CP179"/>
  <c r="CQ179"/>
  <c r="CR179"/>
  <c r="CS179"/>
  <c r="CT179"/>
  <c r="CU179"/>
  <c r="CV179"/>
  <c r="CW179"/>
  <c r="CZ179"/>
  <c r="DA179"/>
  <c r="DB179"/>
  <c r="DC179"/>
  <c r="DD179"/>
  <c r="DE179"/>
  <c r="DF179"/>
  <c r="DG179"/>
  <c r="DH179"/>
  <c r="DI179"/>
  <c r="DJ179"/>
  <c r="DK179"/>
  <c r="DL179"/>
  <c r="DM179"/>
  <c r="DN179"/>
  <c r="DO179"/>
  <c r="DP179"/>
  <c r="DQ179"/>
  <c r="DR179"/>
  <c r="DS179"/>
  <c r="DT179"/>
  <c r="DU179"/>
  <c r="DV179"/>
  <c r="DY179"/>
  <c r="DZ179"/>
  <c r="EA179"/>
  <c r="EB179"/>
  <c r="EC179"/>
  <c r="ED179"/>
  <c r="EE179"/>
  <c r="EF179"/>
  <c r="EG179"/>
  <c r="EH179"/>
  <c r="EI179"/>
  <c r="EJ179"/>
  <c r="EK179"/>
  <c r="EL179"/>
  <c r="EM179"/>
  <c r="EN179"/>
  <c r="EO179"/>
  <c r="EP179"/>
  <c r="EQ179"/>
  <c r="ER179"/>
  <c r="ES179"/>
  <c r="ET179"/>
  <c r="EU179"/>
  <c r="EX179"/>
  <c r="EY179"/>
  <c r="EZ179"/>
  <c r="FA179"/>
  <c r="FB179"/>
  <c r="FC179"/>
  <c r="FD179"/>
  <c r="FE179"/>
  <c r="FG179"/>
  <c r="FH179"/>
  <c r="FI179"/>
  <c r="FJ179"/>
  <c r="FK179"/>
  <c r="FL179"/>
  <c r="FN179"/>
  <c r="FO179"/>
  <c r="FP179"/>
  <c r="FQ179"/>
  <c r="FR179"/>
  <c r="FS179"/>
  <c r="F180"/>
  <c r="G180"/>
  <c r="H180"/>
  <c r="I180"/>
  <c r="J180"/>
  <c r="K180"/>
  <c r="L180"/>
  <c r="M180"/>
  <c r="N180"/>
  <c r="O180"/>
  <c r="P180"/>
  <c r="Q180"/>
  <c r="R180"/>
  <c r="S180"/>
  <c r="T180"/>
  <c r="U180"/>
  <c r="V180"/>
  <c r="W180"/>
  <c r="X180"/>
  <c r="Y180"/>
  <c r="Z180"/>
  <c r="AA180"/>
  <c r="AB180"/>
  <c r="AC180"/>
  <c r="AD180"/>
  <c r="AE180"/>
  <c r="AF180"/>
  <c r="AG180"/>
  <c r="AH180"/>
  <c r="AI180"/>
  <c r="AJ180"/>
  <c r="AK180"/>
  <c r="AL180"/>
  <c r="AM180"/>
  <c r="AN180"/>
  <c r="AO180"/>
  <c r="AP180"/>
  <c r="AQ180"/>
  <c r="AR180"/>
  <c r="AS180"/>
  <c r="AT180"/>
  <c r="AU180"/>
  <c r="AV180"/>
  <c r="AW180"/>
  <c r="AX180"/>
  <c r="AY180"/>
  <c r="AZ180"/>
  <c r="BA180"/>
  <c r="BB180"/>
  <c r="BC180"/>
  <c r="BD180"/>
  <c r="BE180"/>
  <c r="BF180"/>
  <c r="BG180"/>
  <c r="BH180"/>
  <c r="BI180"/>
  <c r="BJ180"/>
  <c r="BK180"/>
  <c r="BL180"/>
  <c r="BM180"/>
  <c r="BN180"/>
  <c r="BO180"/>
  <c r="BP180"/>
  <c r="BQ180"/>
  <c r="BR180"/>
  <c r="BS180"/>
  <c r="BT180"/>
  <c r="BU180"/>
  <c r="BV180"/>
  <c r="BW180"/>
  <c r="BX180"/>
  <c r="BY180"/>
  <c r="BZ180"/>
  <c r="CA180"/>
  <c r="CB180"/>
  <c r="CC180"/>
  <c r="CD180"/>
  <c r="CE180"/>
  <c r="CF180"/>
  <c r="CG180"/>
  <c r="CH180"/>
  <c r="CI180"/>
  <c r="CJ180"/>
  <c r="CK180"/>
  <c r="CL180"/>
  <c r="CM180"/>
  <c r="CN180"/>
  <c r="CO180"/>
  <c r="CP180"/>
  <c r="CQ180"/>
  <c r="CR180"/>
  <c r="CS180"/>
  <c r="CT180"/>
  <c r="CU180"/>
  <c r="CV180"/>
  <c r="CW180"/>
  <c r="CZ180"/>
  <c r="DA180"/>
  <c r="DB180"/>
  <c r="DC180"/>
  <c r="DD180"/>
  <c r="DE180"/>
  <c r="DF180"/>
  <c r="DG180"/>
  <c r="DH180"/>
  <c r="DI180"/>
  <c r="DJ180"/>
  <c r="DK180"/>
  <c r="DL180"/>
  <c r="DM180"/>
  <c r="DN180"/>
  <c r="DO180"/>
  <c r="DP180"/>
  <c r="DQ180"/>
  <c r="DR180"/>
  <c r="DS180"/>
  <c r="DT180"/>
  <c r="DU180"/>
  <c r="DV180"/>
  <c r="DY180"/>
  <c r="DZ180"/>
  <c r="EA180"/>
  <c r="EB180"/>
  <c r="EC180"/>
  <c r="ED180"/>
  <c r="EE180"/>
  <c r="EF180"/>
  <c r="EG180"/>
  <c r="EH180"/>
  <c r="EI180"/>
  <c r="EJ180"/>
  <c r="EK180"/>
  <c r="EL180"/>
  <c r="EM180"/>
  <c r="EN180"/>
  <c r="EO180"/>
  <c r="EP180"/>
  <c r="EQ180"/>
  <c r="ER180"/>
  <c r="ES180"/>
  <c r="ET180"/>
  <c r="EU180"/>
  <c r="EX180"/>
  <c r="EY180"/>
  <c r="EZ180"/>
  <c r="FA180"/>
  <c r="FB180"/>
  <c r="FC180"/>
  <c r="FD180"/>
  <c r="FE180"/>
  <c r="FG180"/>
  <c r="FH180"/>
  <c r="FI180"/>
  <c r="FJ180"/>
  <c r="FK180"/>
  <c r="FL180"/>
  <c r="FN180"/>
  <c r="FO180"/>
  <c r="FP180"/>
  <c r="FQ180"/>
  <c r="FR180"/>
  <c r="FS180"/>
  <c r="F181"/>
  <c r="G181"/>
  <c r="H181"/>
  <c r="I181"/>
  <c r="J181"/>
  <c r="K181"/>
  <c r="L181"/>
  <c r="M181"/>
  <c r="N181"/>
  <c r="O181"/>
  <c r="P181"/>
  <c r="Q181"/>
  <c r="R181"/>
  <c r="S181"/>
  <c r="T181"/>
  <c r="U181"/>
  <c r="V181"/>
  <c r="W181"/>
  <c r="X181"/>
  <c r="Y181"/>
  <c r="Z181"/>
  <c r="AA181"/>
  <c r="AB181"/>
  <c r="AC181"/>
  <c r="AD181"/>
  <c r="AE181"/>
  <c r="AF181"/>
  <c r="AG181"/>
  <c r="AH181"/>
  <c r="AI181"/>
  <c r="AJ181"/>
  <c r="AK181"/>
  <c r="AL181"/>
  <c r="AM181"/>
  <c r="AN181"/>
  <c r="AO181"/>
  <c r="AP181"/>
  <c r="AQ181"/>
  <c r="AR181"/>
  <c r="AS181"/>
  <c r="AT181"/>
  <c r="AU181"/>
  <c r="AV181"/>
  <c r="AW181"/>
  <c r="AX181"/>
  <c r="AY181"/>
  <c r="AZ181"/>
  <c r="BA181"/>
  <c r="BB181"/>
  <c r="BC181"/>
  <c r="BD181"/>
  <c r="BE181"/>
  <c r="BF181"/>
  <c r="BG181"/>
  <c r="BH181"/>
  <c r="BI181"/>
  <c r="BJ181"/>
  <c r="BK181"/>
  <c r="BL181"/>
  <c r="BM181"/>
  <c r="BN181"/>
  <c r="BO181"/>
  <c r="BP181"/>
  <c r="BQ181"/>
  <c r="BR181"/>
  <c r="BS181"/>
  <c r="BT181"/>
  <c r="BU181"/>
  <c r="BV181"/>
  <c r="BW181"/>
  <c r="BX181"/>
  <c r="BY181"/>
  <c r="BZ181"/>
  <c r="CA181"/>
  <c r="CB181"/>
  <c r="CC181"/>
  <c r="CD181"/>
  <c r="CE181"/>
  <c r="CF181"/>
  <c r="CG181"/>
  <c r="CH181"/>
  <c r="CI181"/>
  <c r="CJ181"/>
  <c r="CK181"/>
  <c r="CL181"/>
  <c r="CM181"/>
  <c r="CN181"/>
  <c r="CO181"/>
  <c r="CP181"/>
  <c r="CQ181"/>
  <c r="CR181"/>
  <c r="CS181"/>
  <c r="CT181"/>
  <c r="CU181"/>
  <c r="CV181"/>
  <c r="CW181"/>
  <c r="CZ181"/>
  <c r="DA181"/>
  <c r="DB181"/>
  <c r="DC181"/>
  <c r="DD181"/>
  <c r="DE181"/>
  <c r="DF181"/>
  <c r="DG181"/>
  <c r="DH181"/>
  <c r="DI181"/>
  <c r="DJ181"/>
  <c r="DK181"/>
  <c r="DL181"/>
  <c r="DM181"/>
  <c r="DN181"/>
  <c r="DO181"/>
  <c r="DP181"/>
  <c r="DQ181"/>
  <c r="DR181"/>
  <c r="DS181"/>
  <c r="DT181"/>
  <c r="DU181"/>
  <c r="DV181"/>
  <c r="DY181"/>
  <c r="DZ181"/>
  <c r="EA181"/>
  <c r="EB181"/>
  <c r="EC181"/>
  <c r="ED181"/>
  <c r="EE181"/>
  <c r="EF181"/>
  <c r="EG181"/>
  <c r="EH181"/>
  <c r="EI181"/>
  <c r="EJ181"/>
  <c r="EK181"/>
  <c r="EL181"/>
  <c r="EM181"/>
  <c r="EN181"/>
  <c r="EO181"/>
  <c r="EP181"/>
  <c r="EQ181"/>
  <c r="ER181"/>
  <c r="ES181"/>
  <c r="ET181"/>
  <c r="EU181"/>
  <c r="EX181"/>
  <c r="EY181"/>
  <c r="EZ181"/>
  <c r="FA181"/>
  <c r="FB181"/>
  <c r="FC181"/>
  <c r="FD181"/>
  <c r="FE181"/>
  <c r="FG181"/>
  <c r="FH181"/>
  <c r="FI181"/>
  <c r="FJ181"/>
  <c r="FK181"/>
  <c r="FL181"/>
  <c r="FN181"/>
  <c r="FO181"/>
  <c r="FP181"/>
  <c r="FQ181"/>
  <c r="FR181"/>
  <c r="FS181"/>
  <c r="F182"/>
  <c r="G182"/>
  <c r="H182"/>
  <c r="I182"/>
  <c r="J182"/>
  <c r="K182"/>
  <c r="L182"/>
  <c r="M182"/>
  <c r="N182"/>
  <c r="O182"/>
  <c r="P182"/>
  <c r="Q182"/>
  <c r="R182"/>
  <c r="S182"/>
  <c r="T182"/>
  <c r="U182"/>
  <c r="V182"/>
  <c r="W182"/>
  <c r="X182"/>
  <c r="Y182"/>
  <c r="Z182"/>
  <c r="AA182"/>
  <c r="AB182"/>
  <c r="AC182"/>
  <c r="AD182"/>
  <c r="AE182"/>
  <c r="AF182"/>
  <c r="AG182"/>
  <c r="AH182"/>
  <c r="AI182"/>
  <c r="AJ182"/>
  <c r="AK182"/>
  <c r="AL182"/>
  <c r="AM182"/>
  <c r="AN182"/>
  <c r="AO182"/>
  <c r="AP182"/>
  <c r="AQ182"/>
  <c r="AR182"/>
  <c r="AS182"/>
  <c r="AT182"/>
  <c r="AU182"/>
  <c r="AV182"/>
  <c r="AW182"/>
  <c r="AX182"/>
  <c r="AY182"/>
  <c r="AZ182"/>
  <c r="BA182"/>
  <c r="BB182"/>
  <c r="BC182"/>
  <c r="BD182"/>
  <c r="BE182"/>
  <c r="BF182"/>
  <c r="BG182"/>
  <c r="BH182"/>
  <c r="BI182"/>
  <c r="BJ182"/>
  <c r="BK182"/>
  <c r="BL182"/>
  <c r="BM182"/>
  <c r="BN182"/>
  <c r="BO182"/>
  <c r="BP182"/>
  <c r="BQ182"/>
  <c r="BR182"/>
  <c r="BS182"/>
  <c r="BT182"/>
  <c r="BU182"/>
  <c r="BV182"/>
  <c r="BW182"/>
  <c r="BX182"/>
  <c r="BY182"/>
  <c r="BZ182"/>
  <c r="CA182"/>
  <c r="CB182"/>
  <c r="CC182"/>
  <c r="CD182"/>
  <c r="CE182"/>
  <c r="CF182"/>
  <c r="CG182"/>
  <c r="CH182"/>
  <c r="CI182"/>
  <c r="CJ182"/>
  <c r="CK182"/>
  <c r="CL182"/>
  <c r="CM182"/>
  <c r="CN182"/>
  <c r="CO182"/>
  <c r="CP182"/>
  <c r="CQ182"/>
  <c r="CR182"/>
  <c r="CS182"/>
  <c r="CT182"/>
  <c r="CU182"/>
  <c r="CV182"/>
  <c r="CW182"/>
  <c r="CZ182"/>
  <c r="DA182"/>
  <c r="DB182"/>
  <c r="DC182"/>
  <c r="DD182"/>
  <c r="DE182"/>
  <c r="DF182"/>
  <c r="DG182"/>
  <c r="DH182"/>
  <c r="DI182"/>
  <c r="DJ182"/>
  <c r="DK182"/>
  <c r="DL182"/>
  <c r="DM182"/>
  <c r="DN182"/>
  <c r="DO182"/>
  <c r="DP182"/>
  <c r="DQ182"/>
  <c r="DR182"/>
  <c r="DS182"/>
  <c r="DT182"/>
  <c r="DU182"/>
  <c r="DV182"/>
  <c r="DY182"/>
  <c r="DZ182"/>
  <c r="EA182"/>
  <c r="EB182"/>
  <c r="EC182"/>
  <c r="ED182"/>
  <c r="EE182"/>
  <c r="EF182"/>
  <c r="EG182"/>
  <c r="EH182"/>
  <c r="EI182"/>
  <c r="EJ182"/>
  <c r="EK182"/>
  <c r="EL182"/>
  <c r="EM182"/>
  <c r="EN182"/>
  <c r="EO182"/>
  <c r="EP182"/>
  <c r="EQ182"/>
  <c r="ER182"/>
  <c r="ES182"/>
  <c r="ET182"/>
  <c r="EU182"/>
  <c r="EX182"/>
  <c r="EY182"/>
  <c r="EZ182"/>
  <c r="FA182"/>
  <c r="FB182"/>
  <c r="FC182"/>
  <c r="FD182"/>
  <c r="FE182"/>
  <c r="FG182"/>
  <c r="FH182"/>
  <c r="FI182"/>
  <c r="FJ182"/>
  <c r="FK182"/>
  <c r="FL182"/>
  <c r="FN182"/>
  <c r="FO182"/>
  <c r="FP182"/>
  <c r="FQ182"/>
  <c r="FR182"/>
  <c r="FS182"/>
  <c r="F183"/>
  <c r="G183"/>
  <c r="H183"/>
  <c r="I183"/>
  <c r="J183"/>
  <c r="K183"/>
  <c r="L183"/>
  <c r="M183"/>
  <c r="N183"/>
  <c r="O183"/>
  <c r="P183"/>
  <c r="Q183"/>
  <c r="R183"/>
  <c r="S183"/>
  <c r="T183"/>
  <c r="U183"/>
  <c r="V183"/>
  <c r="W183"/>
  <c r="X183"/>
  <c r="Y183"/>
  <c r="Z183"/>
  <c r="AA183"/>
  <c r="AB183"/>
  <c r="AC183"/>
  <c r="AD183"/>
  <c r="AE183"/>
  <c r="AF183"/>
  <c r="AG183"/>
  <c r="AH183"/>
  <c r="AI183"/>
  <c r="AJ183"/>
  <c r="AK183"/>
  <c r="AL183"/>
  <c r="AM183"/>
  <c r="AN183"/>
  <c r="AO183"/>
  <c r="AP183"/>
  <c r="AQ183"/>
  <c r="AR183"/>
  <c r="AS183"/>
  <c r="AT183"/>
  <c r="AU183"/>
  <c r="AV183"/>
  <c r="AW183"/>
  <c r="AX183"/>
  <c r="AY183"/>
  <c r="AZ183"/>
  <c r="BA183"/>
  <c r="BB183"/>
  <c r="BC183"/>
  <c r="BD183"/>
  <c r="BE183"/>
  <c r="BF183"/>
  <c r="BG183"/>
  <c r="BH183"/>
  <c r="BI183"/>
  <c r="BJ183"/>
  <c r="BK183"/>
  <c r="BL183"/>
  <c r="BM183"/>
  <c r="BN183"/>
  <c r="BO183"/>
  <c r="BP183"/>
  <c r="BQ183"/>
  <c r="BR183"/>
  <c r="BS183"/>
  <c r="BT183"/>
  <c r="BU183"/>
  <c r="BV183"/>
  <c r="BW183"/>
  <c r="BX183"/>
  <c r="BY183"/>
  <c r="BZ183"/>
  <c r="CA183"/>
  <c r="CB183"/>
  <c r="CC183"/>
  <c r="CD183"/>
  <c r="CE183"/>
  <c r="CF183"/>
  <c r="CG183"/>
  <c r="CH183"/>
  <c r="CI183"/>
  <c r="CJ183"/>
  <c r="CK183"/>
  <c r="CL183"/>
  <c r="CM183"/>
  <c r="CN183"/>
  <c r="CO183"/>
  <c r="CP183"/>
  <c r="CQ183"/>
  <c r="CR183"/>
  <c r="CS183"/>
  <c r="CT183"/>
  <c r="CU183"/>
  <c r="CV183"/>
  <c r="CW183"/>
  <c r="CZ183"/>
  <c r="DA183"/>
  <c r="DB183"/>
  <c r="DC183"/>
  <c r="DD183"/>
  <c r="DE183"/>
  <c r="DF183"/>
  <c r="DG183"/>
  <c r="DH183"/>
  <c r="DI183"/>
  <c r="DJ183"/>
  <c r="DK183"/>
  <c r="DL183"/>
  <c r="DM183"/>
  <c r="DN183"/>
  <c r="DO183"/>
  <c r="DP183"/>
  <c r="DQ183"/>
  <c r="DR183"/>
  <c r="DS183"/>
  <c r="DT183"/>
  <c r="DU183"/>
  <c r="DV183"/>
  <c r="DY183"/>
  <c r="DZ183"/>
  <c r="EA183"/>
  <c r="EB183"/>
  <c r="EC183"/>
  <c r="ED183"/>
  <c r="EE183"/>
  <c r="EF183"/>
  <c r="EG183"/>
  <c r="EH183"/>
  <c r="EI183"/>
  <c r="EJ183"/>
  <c r="EK183"/>
  <c r="EL183"/>
  <c r="EM183"/>
  <c r="EN183"/>
  <c r="EO183"/>
  <c r="EP183"/>
  <c r="EQ183"/>
  <c r="ER183"/>
  <c r="ES183"/>
  <c r="ET183"/>
  <c r="EU183"/>
  <c r="EX183"/>
  <c r="EY183"/>
  <c r="EZ183"/>
  <c r="FA183"/>
  <c r="FB183"/>
  <c r="FC183"/>
  <c r="FD183"/>
  <c r="FE183"/>
  <c r="FG183"/>
  <c r="FH183"/>
  <c r="FI183"/>
  <c r="FJ183"/>
  <c r="FK183"/>
  <c r="FL183"/>
  <c r="FN183"/>
  <c r="FO183"/>
  <c r="FP183"/>
  <c r="FQ183"/>
  <c r="FR183"/>
  <c r="FS183"/>
  <c r="F184"/>
  <c r="G184"/>
  <c r="H184"/>
  <c r="I184"/>
  <c r="J184"/>
  <c r="K184"/>
  <c r="L184"/>
  <c r="M184"/>
  <c r="N184"/>
  <c r="O184"/>
  <c r="P184"/>
  <c r="Q184"/>
  <c r="R184"/>
  <c r="S184"/>
  <c r="T184"/>
  <c r="U184"/>
  <c r="V184"/>
  <c r="W184"/>
  <c r="X184"/>
  <c r="Y184"/>
  <c r="Z184"/>
  <c r="AA184"/>
  <c r="AB184"/>
  <c r="AC184"/>
  <c r="AD184"/>
  <c r="AE184"/>
  <c r="AF184"/>
  <c r="AG184"/>
  <c r="AH184"/>
  <c r="AI184"/>
  <c r="AJ184"/>
  <c r="AK184"/>
  <c r="AL184"/>
  <c r="AM184"/>
  <c r="AN184"/>
  <c r="AO184"/>
  <c r="AP184"/>
  <c r="AQ184"/>
  <c r="AR184"/>
  <c r="AS184"/>
  <c r="AT184"/>
  <c r="AU184"/>
  <c r="AV184"/>
  <c r="AW184"/>
  <c r="AX184"/>
  <c r="AY184"/>
  <c r="AZ184"/>
  <c r="BA184"/>
  <c r="BB184"/>
  <c r="BC184"/>
  <c r="BD184"/>
  <c r="BE184"/>
  <c r="BF184"/>
  <c r="BG184"/>
  <c r="BH184"/>
  <c r="BI184"/>
  <c r="BJ184"/>
  <c r="BK184"/>
  <c r="BL184"/>
  <c r="BM184"/>
  <c r="BN184"/>
  <c r="BO184"/>
  <c r="BP184"/>
  <c r="BQ184"/>
  <c r="BR184"/>
  <c r="BS184"/>
  <c r="BT184"/>
  <c r="BU184"/>
  <c r="BV184"/>
  <c r="BW184"/>
  <c r="BX184"/>
  <c r="BY184"/>
  <c r="BZ184"/>
  <c r="CA184"/>
  <c r="CB184"/>
  <c r="CC184"/>
  <c r="CD184"/>
  <c r="CE184"/>
  <c r="CF184"/>
  <c r="CG184"/>
  <c r="CH184"/>
  <c r="CI184"/>
  <c r="CJ184"/>
  <c r="CK184"/>
  <c r="CL184"/>
  <c r="CM184"/>
  <c r="CN184"/>
  <c r="CO184"/>
  <c r="CP184"/>
  <c r="CQ184"/>
  <c r="CR184"/>
  <c r="CS184"/>
  <c r="CT184"/>
  <c r="CU184"/>
  <c r="CV184"/>
  <c r="CW184"/>
  <c r="CZ184"/>
  <c r="DA184"/>
  <c r="DB184"/>
  <c r="DC184"/>
  <c r="DD184"/>
  <c r="DE184"/>
  <c r="DF184"/>
  <c r="DG184"/>
  <c r="DH184"/>
  <c r="DI184"/>
  <c r="DJ184"/>
  <c r="DK184"/>
  <c r="DL184"/>
  <c r="DM184"/>
  <c r="DN184"/>
  <c r="DO184"/>
  <c r="DP184"/>
  <c r="DQ184"/>
  <c r="DR184"/>
  <c r="DS184"/>
  <c r="DT184"/>
  <c r="DU184"/>
  <c r="DV184"/>
  <c r="DY184"/>
  <c r="DZ184"/>
  <c r="EA184"/>
  <c r="EB184"/>
  <c r="EC184"/>
  <c r="ED184"/>
  <c r="EE184"/>
  <c r="EF184"/>
  <c r="EG184"/>
  <c r="EH184"/>
  <c r="EI184"/>
  <c r="EJ184"/>
  <c r="EK184"/>
  <c r="EL184"/>
  <c r="EM184"/>
  <c r="EN184"/>
  <c r="EO184"/>
  <c r="EP184"/>
  <c r="EQ184"/>
  <c r="ER184"/>
  <c r="ES184"/>
  <c r="ET184"/>
  <c r="EU184"/>
  <c r="EX184"/>
  <c r="EY184"/>
  <c r="EZ184"/>
  <c r="FA184"/>
  <c r="FB184"/>
  <c r="FC184"/>
  <c r="FD184"/>
  <c r="FE184"/>
  <c r="FG184"/>
  <c r="FH184"/>
  <c r="FI184"/>
  <c r="FJ184"/>
  <c r="FK184"/>
  <c r="FL184"/>
  <c r="FN184"/>
  <c r="FO184"/>
  <c r="FP184"/>
  <c r="FQ184"/>
  <c r="FR184"/>
  <c r="FS184"/>
  <c r="F185"/>
  <c r="G185"/>
  <c r="H185"/>
  <c r="I185"/>
  <c r="J185"/>
  <c r="K185"/>
  <c r="L185"/>
  <c r="M185"/>
  <c r="N185"/>
  <c r="O185"/>
  <c r="P185"/>
  <c r="Q185"/>
  <c r="R185"/>
  <c r="S185"/>
  <c r="T185"/>
  <c r="U185"/>
  <c r="V185"/>
  <c r="W185"/>
  <c r="X185"/>
  <c r="Y185"/>
  <c r="Z185"/>
  <c r="AA185"/>
  <c r="AB185"/>
  <c r="AC185"/>
  <c r="AD185"/>
  <c r="AE185"/>
  <c r="AF185"/>
  <c r="AG185"/>
  <c r="AH185"/>
  <c r="AI185"/>
  <c r="AJ185"/>
  <c r="AK185"/>
  <c r="AL185"/>
  <c r="AM185"/>
  <c r="AN185"/>
  <c r="AO185"/>
  <c r="AP185"/>
  <c r="AQ185"/>
  <c r="AR185"/>
  <c r="AS185"/>
  <c r="AT185"/>
  <c r="AU185"/>
  <c r="AV185"/>
  <c r="AW185"/>
  <c r="AX185"/>
  <c r="AY185"/>
  <c r="AZ185"/>
  <c r="BA185"/>
  <c r="BB185"/>
  <c r="BC185"/>
  <c r="BD185"/>
  <c r="BE185"/>
  <c r="BF185"/>
  <c r="BG185"/>
  <c r="BH185"/>
  <c r="BI185"/>
  <c r="BJ185"/>
  <c r="BK185"/>
  <c r="BL185"/>
  <c r="BM185"/>
  <c r="BN185"/>
  <c r="BO185"/>
  <c r="BP185"/>
  <c r="BQ185"/>
  <c r="BR185"/>
  <c r="BS185"/>
  <c r="BT185"/>
  <c r="BU185"/>
  <c r="BV185"/>
  <c r="BW185"/>
  <c r="BX185"/>
  <c r="BY185"/>
  <c r="BZ185"/>
  <c r="CA185"/>
  <c r="CB185"/>
  <c r="CC185"/>
  <c r="CD185"/>
  <c r="CE185"/>
  <c r="CF185"/>
  <c r="CG185"/>
  <c r="CH185"/>
  <c r="CI185"/>
  <c r="CJ185"/>
  <c r="CK185"/>
  <c r="CL185"/>
  <c r="CM185"/>
  <c r="CN185"/>
  <c r="CO185"/>
  <c r="CP185"/>
  <c r="CQ185"/>
  <c r="CR185"/>
  <c r="CS185"/>
  <c r="CT185"/>
  <c r="CU185"/>
  <c r="CV185"/>
  <c r="CW185"/>
  <c r="CZ185"/>
  <c r="DA185"/>
  <c r="DB185"/>
  <c r="DC185"/>
  <c r="DD185"/>
  <c r="DE185"/>
  <c r="DF185"/>
  <c r="DG185"/>
  <c r="DH185"/>
  <c r="DI185"/>
  <c r="DJ185"/>
  <c r="DK185"/>
  <c r="DL185"/>
  <c r="DM185"/>
  <c r="DN185"/>
  <c r="DO185"/>
  <c r="DP185"/>
  <c r="DQ185"/>
  <c r="DR185"/>
  <c r="DS185"/>
  <c r="DT185"/>
  <c r="DU185"/>
  <c r="DV185"/>
  <c r="DY185"/>
  <c r="DZ185"/>
  <c r="EA185"/>
  <c r="EB185"/>
  <c r="EC185"/>
  <c r="ED185"/>
  <c r="EE185"/>
  <c r="EF185"/>
  <c r="EG185"/>
  <c r="EH185"/>
  <c r="EI185"/>
  <c r="EJ185"/>
  <c r="EK185"/>
  <c r="EL185"/>
  <c r="EM185"/>
  <c r="EN185"/>
  <c r="EO185"/>
  <c r="EP185"/>
  <c r="EQ185"/>
  <c r="ER185"/>
  <c r="ES185"/>
  <c r="ET185"/>
  <c r="EU185"/>
  <c r="EX185"/>
  <c r="EY185"/>
  <c r="EZ185"/>
  <c r="FA185"/>
  <c r="FB185"/>
  <c r="FC185"/>
  <c r="FD185"/>
  <c r="FE185"/>
  <c r="FG185"/>
  <c r="FH185"/>
  <c r="FI185"/>
  <c r="FJ185"/>
  <c r="FK185"/>
  <c r="FL185"/>
  <c r="FN185"/>
  <c r="FO185"/>
  <c r="FP185"/>
  <c r="FQ185"/>
  <c r="FR185"/>
  <c r="FS185"/>
  <c r="F186"/>
  <c r="G186"/>
  <c r="H186"/>
  <c r="I186"/>
  <c r="J186"/>
  <c r="K186"/>
  <c r="L186"/>
  <c r="M186"/>
  <c r="N186"/>
  <c r="O186"/>
  <c r="P186"/>
  <c r="Q186"/>
  <c r="R186"/>
  <c r="S186"/>
  <c r="T186"/>
  <c r="U186"/>
  <c r="V186"/>
  <c r="W186"/>
  <c r="X186"/>
  <c r="Y186"/>
  <c r="Z186"/>
  <c r="AA186"/>
  <c r="AB186"/>
  <c r="AC186"/>
  <c r="AD186"/>
  <c r="AE186"/>
  <c r="AF186"/>
  <c r="AG186"/>
  <c r="AH186"/>
  <c r="AI186"/>
  <c r="AJ186"/>
  <c r="AK186"/>
  <c r="AL186"/>
  <c r="AM186"/>
  <c r="AN186"/>
  <c r="AO186"/>
  <c r="AP186"/>
  <c r="AQ186"/>
  <c r="AR186"/>
  <c r="AS186"/>
  <c r="AT186"/>
  <c r="AU186"/>
  <c r="AV186"/>
  <c r="AW186"/>
  <c r="AX186"/>
  <c r="AY186"/>
  <c r="AZ186"/>
  <c r="BA186"/>
  <c r="BB186"/>
  <c r="BC186"/>
  <c r="BD186"/>
  <c r="BE186"/>
  <c r="BF186"/>
  <c r="BG186"/>
  <c r="BH186"/>
  <c r="BI186"/>
  <c r="BJ186"/>
  <c r="BK186"/>
  <c r="BL186"/>
  <c r="BM186"/>
  <c r="BN186"/>
  <c r="BO186"/>
  <c r="BP186"/>
  <c r="BQ186"/>
  <c r="BR186"/>
  <c r="BS186"/>
  <c r="BT186"/>
  <c r="BU186"/>
  <c r="BV186"/>
  <c r="BW186"/>
  <c r="BX186"/>
  <c r="BY186"/>
  <c r="BZ186"/>
  <c r="CA186"/>
  <c r="CB186"/>
  <c r="CC186"/>
  <c r="CD186"/>
  <c r="CE186"/>
  <c r="CF186"/>
  <c r="CG186"/>
  <c r="CH186"/>
  <c r="CI186"/>
  <c r="CJ186"/>
  <c r="CK186"/>
  <c r="CL186"/>
  <c r="CM186"/>
  <c r="CN186"/>
  <c r="CO186"/>
  <c r="CP186"/>
  <c r="CQ186"/>
  <c r="CR186"/>
  <c r="CS186"/>
  <c r="CT186"/>
  <c r="CU186"/>
  <c r="CV186"/>
  <c r="CW186"/>
  <c r="CZ186"/>
  <c r="DA186"/>
  <c r="DB186"/>
  <c r="DC186"/>
  <c r="DD186"/>
  <c r="DE186"/>
  <c r="DF186"/>
  <c r="DG186"/>
  <c r="DH186"/>
  <c r="DI186"/>
  <c r="DJ186"/>
  <c r="DK186"/>
  <c r="DL186"/>
  <c r="DM186"/>
  <c r="DN186"/>
  <c r="DO186"/>
  <c r="DP186"/>
  <c r="DQ186"/>
  <c r="DR186"/>
  <c r="DS186"/>
  <c r="DT186"/>
  <c r="DU186"/>
  <c r="DV186"/>
  <c r="DY186"/>
  <c r="DZ186"/>
  <c r="EA186"/>
  <c r="EB186"/>
  <c r="EC186"/>
  <c r="ED186"/>
  <c r="EE186"/>
  <c r="EF186"/>
  <c r="EG186"/>
  <c r="EH186"/>
  <c r="EI186"/>
  <c r="EJ186"/>
  <c r="EK186"/>
  <c r="EL186"/>
  <c r="EM186"/>
  <c r="EN186"/>
  <c r="EO186"/>
  <c r="EP186"/>
  <c r="EQ186"/>
  <c r="ER186"/>
  <c r="ES186"/>
  <c r="ET186"/>
  <c r="EU186"/>
  <c r="EX186"/>
  <c r="EY186"/>
  <c r="EZ186"/>
  <c r="FA186"/>
  <c r="FB186"/>
  <c r="FC186"/>
  <c r="FD186"/>
  <c r="FE186"/>
  <c r="FG186"/>
  <c r="FH186"/>
  <c r="FI186"/>
  <c r="FJ186"/>
  <c r="FK186"/>
  <c r="FL186"/>
  <c r="FN186"/>
  <c r="FO186"/>
  <c r="FP186"/>
  <c r="FQ186"/>
  <c r="FR186"/>
  <c r="FS186"/>
  <c r="F187"/>
  <c r="G187"/>
  <c r="H187"/>
  <c r="I187"/>
  <c r="J187"/>
  <c r="K187"/>
  <c r="L187"/>
  <c r="M187"/>
  <c r="N187"/>
  <c r="O187"/>
  <c r="P187"/>
  <c r="Q187"/>
  <c r="R187"/>
  <c r="S187"/>
  <c r="T187"/>
  <c r="U187"/>
  <c r="V187"/>
  <c r="W187"/>
  <c r="X187"/>
  <c r="Y187"/>
  <c r="Z187"/>
  <c r="AA187"/>
  <c r="AB187"/>
  <c r="AC187"/>
  <c r="AD187"/>
  <c r="AE187"/>
  <c r="AF187"/>
  <c r="AG187"/>
  <c r="AH187"/>
  <c r="AI187"/>
  <c r="AJ187"/>
  <c r="AK187"/>
  <c r="AL187"/>
  <c r="AM187"/>
  <c r="AN187"/>
  <c r="AO187"/>
  <c r="AP187"/>
  <c r="AQ187"/>
  <c r="AR187"/>
  <c r="AS187"/>
  <c r="AT187"/>
  <c r="AU187"/>
  <c r="AV187"/>
  <c r="AW187"/>
  <c r="AX187"/>
  <c r="AY187"/>
  <c r="AZ187"/>
  <c r="BA187"/>
  <c r="BB187"/>
  <c r="BC187"/>
  <c r="BD187"/>
  <c r="BE187"/>
  <c r="BF187"/>
  <c r="BG187"/>
  <c r="BH187"/>
  <c r="BI187"/>
  <c r="BJ187"/>
  <c r="BK187"/>
  <c r="BL187"/>
  <c r="BM187"/>
  <c r="BN187"/>
  <c r="BO187"/>
  <c r="BP187"/>
  <c r="BQ187"/>
  <c r="BR187"/>
  <c r="BS187"/>
  <c r="BT187"/>
  <c r="BU187"/>
  <c r="BV187"/>
  <c r="BW187"/>
  <c r="BX187"/>
  <c r="BY187"/>
  <c r="BZ187"/>
  <c r="CA187"/>
  <c r="CB187"/>
  <c r="CC187"/>
  <c r="CD187"/>
  <c r="CE187"/>
  <c r="CF187"/>
  <c r="CG187"/>
  <c r="CH187"/>
  <c r="CI187"/>
  <c r="CJ187"/>
  <c r="CK187"/>
  <c r="CL187"/>
  <c r="CM187"/>
  <c r="CN187"/>
  <c r="CO187"/>
  <c r="CP187"/>
  <c r="CQ187"/>
  <c r="CR187"/>
  <c r="CS187"/>
  <c r="CT187"/>
  <c r="CU187"/>
  <c r="CV187"/>
  <c r="CW187"/>
  <c r="CZ187"/>
  <c r="DA187"/>
  <c r="DB187"/>
  <c r="DC187"/>
  <c r="DD187"/>
  <c r="DE187"/>
  <c r="DF187"/>
  <c r="DG187"/>
  <c r="DH187"/>
  <c r="DI187"/>
  <c r="DJ187"/>
  <c r="DK187"/>
  <c r="DL187"/>
  <c r="DM187"/>
  <c r="DN187"/>
  <c r="DO187"/>
  <c r="DP187"/>
  <c r="DQ187"/>
  <c r="DR187"/>
  <c r="DS187"/>
  <c r="DT187"/>
  <c r="DU187"/>
  <c r="DV187"/>
  <c r="DY187"/>
  <c r="DZ187"/>
  <c r="EA187"/>
  <c r="EB187"/>
  <c r="EC187"/>
  <c r="ED187"/>
  <c r="EE187"/>
  <c r="EF187"/>
  <c r="EG187"/>
  <c r="EH187"/>
  <c r="EI187"/>
  <c r="EJ187"/>
  <c r="EK187"/>
  <c r="EL187"/>
  <c r="EM187"/>
  <c r="EN187"/>
  <c r="EO187"/>
  <c r="EP187"/>
  <c r="EQ187"/>
  <c r="ER187"/>
  <c r="ES187"/>
  <c r="ET187"/>
  <c r="EU187"/>
  <c r="EX187"/>
  <c r="EY187"/>
  <c r="EZ187"/>
  <c r="FA187"/>
  <c r="FB187"/>
  <c r="FC187"/>
  <c r="FD187"/>
  <c r="FE187"/>
  <c r="FG187"/>
  <c r="FH187"/>
  <c r="FI187"/>
  <c r="FJ187"/>
  <c r="FK187"/>
  <c r="FL187"/>
  <c r="FN187"/>
  <c r="FO187"/>
  <c r="FP187"/>
  <c r="FQ187"/>
  <c r="FR187"/>
  <c r="FS187"/>
  <c r="F188"/>
  <c r="G188"/>
  <c r="H188"/>
  <c r="I188"/>
  <c r="J188"/>
  <c r="K188"/>
  <c r="L188"/>
  <c r="M188"/>
  <c r="N188"/>
  <c r="O188"/>
  <c r="P188"/>
  <c r="Q188"/>
  <c r="R188"/>
  <c r="S188"/>
  <c r="T188"/>
  <c r="U188"/>
  <c r="V188"/>
  <c r="W188"/>
  <c r="X188"/>
  <c r="Y188"/>
  <c r="Z188"/>
  <c r="AA188"/>
  <c r="AB188"/>
  <c r="AC188"/>
  <c r="AD188"/>
  <c r="AE188"/>
  <c r="AF188"/>
  <c r="AG188"/>
  <c r="AH188"/>
  <c r="AI188"/>
  <c r="AJ188"/>
  <c r="AK188"/>
  <c r="AL188"/>
  <c r="AM188"/>
  <c r="AN188"/>
  <c r="AO188"/>
  <c r="AP188"/>
  <c r="AQ188"/>
  <c r="AR188"/>
  <c r="AS188"/>
  <c r="AT188"/>
  <c r="AU188"/>
  <c r="AV188"/>
  <c r="AW188"/>
  <c r="AX188"/>
  <c r="AY188"/>
  <c r="AZ188"/>
  <c r="BA188"/>
  <c r="BB188"/>
  <c r="BC188"/>
  <c r="BD188"/>
  <c r="BE188"/>
  <c r="BF188"/>
  <c r="BG188"/>
  <c r="BH188"/>
  <c r="BI188"/>
  <c r="BJ188"/>
  <c r="BK188"/>
  <c r="BL188"/>
  <c r="BM188"/>
  <c r="BN188"/>
  <c r="BO188"/>
  <c r="BP188"/>
  <c r="BQ188"/>
  <c r="BR188"/>
  <c r="BS188"/>
  <c r="BT188"/>
  <c r="BU188"/>
  <c r="BV188"/>
  <c r="BW188"/>
  <c r="BX188"/>
  <c r="BY188"/>
  <c r="BZ188"/>
  <c r="CA188"/>
  <c r="CB188"/>
  <c r="CC188"/>
  <c r="CD188"/>
  <c r="CE188"/>
  <c r="CF188"/>
  <c r="CG188"/>
  <c r="CH188"/>
  <c r="CI188"/>
  <c r="CJ188"/>
  <c r="CK188"/>
  <c r="CL188"/>
  <c r="CM188"/>
  <c r="CN188"/>
  <c r="CO188"/>
  <c r="CP188"/>
  <c r="CQ188"/>
  <c r="CR188"/>
  <c r="CS188"/>
  <c r="CT188"/>
  <c r="CU188"/>
  <c r="CV188"/>
  <c r="CW188"/>
  <c r="CZ188"/>
  <c r="DA188"/>
  <c r="DB188"/>
  <c r="DC188"/>
  <c r="DD188"/>
  <c r="DE188"/>
  <c r="DF188"/>
  <c r="DG188"/>
  <c r="DH188"/>
  <c r="DI188"/>
  <c r="DJ188"/>
  <c r="DK188"/>
  <c r="DL188"/>
  <c r="DM188"/>
  <c r="DN188"/>
  <c r="DO188"/>
  <c r="DP188"/>
  <c r="DQ188"/>
  <c r="DR188"/>
  <c r="DS188"/>
  <c r="DT188"/>
  <c r="DU188"/>
  <c r="DV188"/>
  <c r="DY188"/>
  <c r="DZ188"/>
  <c r="EA188"/>
  <c r="EB188"/>
  <c r="EC188"/>
  <c r="ED188"/>
  <c r="EE188"/>
  <c r="EF188"/>
  <c r="EG188"/>
  <c r="EH188"/>
  <c r="EI188"/>
  <c r="EJ188"/>
  <c r="EK188"/>
  <c r="EL188"/>
  <c r="EM188"/>
  <c r="EN188"/>
  <c r="EO188"/>
  <c r="EP188"/>
  <c r="EQ188"/>
  <c r="ER188"/>
  <c r="ES188"/>
  <c r="ET188"/>
  <c r="EU188"/>
  <c r="EX188"/>
  <c r="EY188"/>
  <c r="EZ188"/>
  <c r="FA188"/>
  <c r="FB188"/>
  <c r="FC188"/>
  <c r="FD188"/>
  <c r="FE188"/>
  <c r="FG188"/>
  <c r="FH188"/>
  <c r="FI188"/>
  <c r="FJ188"/>
  <c r="FK188"/>
  <c r="FL188"/>
  <c r="FN188"/>
  <c r="FO188"/>
  <c r="FP188"/>
  <c r="FQ188"/>
  <c r="FR188"/>
  <c r="FS188"/>
  <c r="F189"/>
  <c r="G189"/>
  <c r="H189"/>
  <c r="I189"/>
  <c r="J189"/>
  <c r="K189"/>
  <c r="L189"/>
  <c r="M189"/>
  <c r="N189"/>
  <c r="O189"/>
  <c r="P189"/>
  <c r="Q189"/>
  <c r="R189"/>
  <c r="S189"/>
  <c r="T189"/>
  <c r="U189"/>
  <c r="V189"/>
  <c r="W189"/>
  <c r="X189"/>
  <c r="Y189"/>
  <c r="Z189"/>
  <c r="AA189"/>
  <c r="AB189"/>
  <c r="AC189"/>
  <c r="AD189"/>
  <c r="AE189"/>
  <c r="AF189"/>
  <c r="AG189"/>
  <c r="AH189"/>
  <c r="AI189"/>
  <c r="AJ189"/>
  <c r="AK189"/>
  <c r="AL189"/>
  <c r="AM189"/>
  <c r="AN189"/>
  <c r="AO189"/>
  <c r="AP189"/>
  <c r="AQ189"/>
  <c r="AR189"/>
  <c r="AS189"/>
  <c r="AT189"/>
  <c r="AU189"/>
  <c r="AV189"/>
  <c r="AW189"/>
  <c r="AX189"/>
  <c r="AY189"/>
  <c r="AZ189"/>
  <c r="BA189"/>
  <c r="BB189"/>
  <c r="BC189"/>
  <c r="BD189"/>
  <c r="BE189"/>
  <c r="BF189"/>
  <c r="BG189"/>
  <c r="BH189"/>
  <c r="BI189"/>
  <c r="BJ189"/>
  <c r="BK189"/>
  <c r="BL189"/>
  <c r="BM189"/>
  <c r="BN189"/>
  <c r="BO189"/>
  <c r="BP189"/>
  <c r="BQ189"/>
  <c r="BR189"/>
  <c r="BS189"/>
  <c r="BT189"/>
  <c r="BU189"/>
  <c r="BV189"/>
  <c r="BW189"/>
  <c r="BX189"/>
  <c r="BY189"/>
  <c r="BZ189"/>
  <c r="CA189"/>
  <c r="CB189"/>
  <c r="CC189"/>
  <c r="CD189"/>
  <c r="CE189"/>
  <c r="CF189"/>
  <c r="CG189"/>
  <c r="CH189"/>
  <c r="CI189"/>
  <c r="CJ189"/>
  <c r="CK189"/>
  <c r="CL189"/>
  <c r="CM189"/>
  <c r="CN189"/>
  <c r="CO189"/>
  <c r="CP189"/>
  <c r="CQ189"/>
  <c r="CR189"/>
  <c r="CS189"/>
  <c r="CT189"/>
  <c r="CU189"/>
  <c r="CV189"/>
  <c r="CW189"/>
  <c r="CZ189"/>
  <c r="DA189"/>
  <c r="DB189"/>
  <c r="DC189"/>
  <c r="DD189"/>
  <c r="DE189"/>
  <c r="DF189"/>
  <c r="DG189"/>
  <c r="DH189"/>
  <c r="DI189"/>
  <c r="DJ189"/>
  <c r="DK189"/>
  <c r="DL189"/>
  <c r="DM189"/>
  <c r="DN189"/>
  <c r="DO189"/>
  <c r="DP189"/>
  <c r="DQ189"/>
  <c r="DR189"/>
  <c r="DS189"/>
  <c r="DT189"/>
  <c r="DU189"/>
  <c r="DV189"/>
  <c r="DY189"/>
  <c r="DZ189"/>
  <c r="EA189"/>
  <c r="EB189"/>
  <c r="EC189"/>
  <c r="ED189"/>
  <c r="EE189"/>
  <c r="EF189"/>
  <c r="EG189"/>
  <c r="EH189"/>
  <c r="EI189"/>
  <c r="EJ189"/>
  <c r="EK189"/>
  <c r="EL189"/>
  <c r="EM189"/>
  <c r="EN189"/>
  <c r="EO189"/>
  <c r="EP189"/>
  <c r="EQ189"/>
  <c r="ER189"/>
  <c r="ES189"/>
  <c r="ET189"/>
  <c r="EU189"/>
  <c r="EX189"/>
  <c r="EY189"/>
  <c r="EZ189"/>
  <c r="FA189"/>
  <c r="FB189"/>
  <c r="FC189"/>
  <c r="FD189"/>
  <c r="FE189"/>
  <c r="FG189"/>
  <c r="FH189"/>
  <c r="FI189"/>
  <c r="FJ189"/>
  <c r="FK189"/>
  <c r="FL189"/>
  <c r="FN189"/>
  <c r="FO189"/>
  <c r="FP189"/>
  <c r="FQ189"/>
  <c r="FR189"/>
  <c r="FS189"/>
  <c r="F190"/>
  <c r="G190"/>
  <c r="H190"/>
  <c r="I190"/>
  <c r="J190"/>
  <c r="K190"/>
  <c r="L190"/>
  <c r="M190"/>
  <c r="N190"/>
  <c r="O190"/>
  <c r="P190"/>
  <c r="Q190"/>
  <c r="R190"/>
  <c r="S190"/>
  <c r="T190"/>
  <c r="U190"/>
  <c r="V190"/>
  <c r="W190"/>
  <c r="X190"/>
  <c r="Y190"/>
  <c r="Z190"/>
  <c r="AA190"/>
  <c r="AB190"/>
  <c r="AC190"/>
  <c r="AD190"/>
  <c r="AE190"/>
  <c r="AF190"/>
  <c r="AG190"/>
  <c r="AH190"/>
  <c r="AI190"/>
  <c r="AJ190"/>
  <c r="AK190"/>
  <c r="AL190"/>
  <c r="AM190"/>
  <c r="AN190"/>
  <c r="AO190"/>
  <c r="AP190"/>
  <c r="AQ190"/>
  <c r="AR190"/>
  <c r="AS190"/>
  <c r="AT190"/>
  <c r="AU190"/>
  <c r="AV190"/>
  <c r="AW190"/>
  <c r="AX190"/>
  <c r="AY190"/>
  <c r="AZ190"/>
  <c r="BA190"/>
  <c r="BB190"/>
  <c r="BC190"/>
  <c r="BD190"/>
  <c r="BE190"/>
  <c r="BF190"/>
  <c r="BG190"/>
  <c r="BH190"/>
  <c r="BI190"/>
  <c r="BJ190"/>
  <c r="BK190"/>
  <c r="BL190"/>
  <c r="BM190"/>
  <c r="BN190"/>
  <c r="BO190"/>
  <c r="BP190"/>
  <c r="BQ190"/>
  <c r="BR190"/>
  <c r="BS190"/>
  <c r="BT190"/>
  <c r="BU190"/>
  <c r="BV190"/>
  <c r="BW190"/>
  <c r="BX190"/>
  <c r="BY190"/>
  <c r="BZ190"/>
  <c r="CA190"/>
  <c r="CB190"/>
  <c r="CC190"/>
  <c r="CD190"/>
  <c r="CE190"/>
  <c r="CF190"/>
  <c r="CG190"/>
  <c r="CH190"/>
  <c r="CI190"/>
  <c r="CJ190"/>
  <c r="CK190"/>
  <c r="CL190"/>
  <c r="CM190"/>
  <c r="CN190"/>
  <c r="CO190"/>
  <c r="CP190"/>
  <c r="CQ190"/>
  <c r="CR190"/>
  <c r="CS190"/>
  <c r="CT190"/>
  <c r="CU190"/>
  <c r="CV190"/>
  <c r="CW190"/>
  <c r="CZ190"/>
  <c r="DA190"/>
  <c r="DB190"/>
  <c r="DC190"/>
  <c r="DD190"/>
  <c r="DE190"/>
  <c r="DF190"/>
  <c r="DG190"/>
  <c r="DH190"/>
  <c r="DI190"/>
  <c r="DJ190"/>
  <c r="DK190"/>
  <c r="DL190"/>
  <c r="DM190"/>
  <c r="DN190"/>
  <c r="DO190"/>
  <c r="DP190"/>
  <c r="DQ190"/>
  <c r="DR190"/>
  <c r="DS190"/>
  <c r="DT190"/>
  <c r="DU190"/>
  <c r="DV190"/>
  <c r="DY190"/>
  <c r="DZ190"/>
  <c r="EA190"/>
  <c r="EB190"/>
  <c r="EC190"/>
  <c r="ED190"/>
  <c r="EE190"/>
  <c r="EF190"/>
  <c r="EG190"/>
  <c r="EH190"/>
  <c r="EI190"/>
  <c r="EJ190"/>
  <c r="EK190"/>
  <c r="EL190"/>
  <c r="EM190"/>
  <c r="EN190"/>
  <c r="EO190"/>
  <c r="EP190"/>
  <c r="EQ190"/>
  <c r="ER190"/>
  <c r="ES190"/>
  <c r="ET190"/>
  <c r="EU190"/>
  <c r="EX190"/>
  <c r="EY190"/>
  <c r="EZ190"/>
  <c r="FA190"/>
  <c r="FB190"/>
  <c r="FC190"/>
  <c r="FD190"/>
  <c r="FE190"/>
  <c r="FG190"/>
  <c r="FH190"/>
  <c r="FI190"/>
  <c r="FJ190"/>
  <c r="FK190"/>
  <c r="FL190"/>
  <c r="FN190"/>
  <c r="FO190"/>
  <c r="FP190"/>
  <c r="FQ190"/>
  <c r="FR190"/>
  <c r="FS190"/>
  <c r="F191"/>
  <c r="G191"/>
  <c r="H191"/>
  <c r="I191"/>
  <c r="J191"/>
  <c r="K191"/>
  <c r="L191"/>
  <c r="M191"/>
  <c r="N191"/>
  <c r="O191"/>
  <c r="P191"/>
  <c r="Q191"/>
  <c r="R191"/>
  <c r="S191"/>
  <c r="T191"/>
  <c r="U191"/>
  <c r="V191"/>
  <c r="W191"/>
  <c r="X191"/>
  <c r="Y191"/>
  <c r="Z191"/>
  <c r="AA191"/>
  <c r="AB191"/>
  <c r="AC191"/>
  <c r="AD191"/>
  <c r="AE191"/>
  <c r="AF191"/>
  <c r="AG191"/>
  <c r="AH191"/>
  <c r="AI191"/>
  <c r="AJ191"/>
  <c r="AK191"/>
  <c r="AL191"/>
  <c r="AM191"/>
  <c r="AN191"/>
  <c r="AO191"/>
  <c r="AP191"/>
  <c r="AQ191"/>
  <c r="AR191"/>
  <c r="AS191"/>
  <c r="AT191"/>
  <c r="AU191"/>
  <c r="AV191"/>
  <c r="AW191"/>
  <c r="AX191"/>
  <c r="AY191"/>
  <c r="AZ191"/>
  <c r="BA191"/>
  <c r="BB191"/>
  <c r="BC191"/>
  <c r="BD191"/>
  <c r="BE191"/>
  <c r="BF191"/>
  <c r="BG191"/>
  <c r="BH191"/>
  <c r="BI191"/>
  <c r="BJ191"/>
  <c r="BK191"/>
  <c r="BL191"/>
  <c r="BM191"/>
  <c r="BN191"/>
  <c r="BO191"/>
  <c r="BP191"/>
  <c r="BQ191"/>
  <c r="BR191"/>
  <c r="BS191"/>
  <c r="BT191"/>
  <c r="BU191"/>
  <c r="BV191"/>
  <c r="BW191"/>
  <c r="BX191"/>
  <c r="BY191"/>
  <c r="BZ191"/>
  <c r="CA191"/>
  <c r="CB191"/>
  <c r="CC191"/>
  <c r="CD191"/>
  <c r="CE191"/>
  <c r="CF191"/>
  <c r="CG191"/>
  <c r="CH191"/>
  <c r="CI191"/>
  <c r="CJ191"/>
  <c r="CK191"/>
  <c r="CL191"/>
  <c r="CM191"/>
  <c r="CN191"/>
  <c r="CO191"/>
  <c r="CP191"/>
  <c r="CQ191"/>
  <c r="CR191"/>
  <c r="CS191"/>
  <c r="CT191"/>
  <c r="CU191"/>
  <c r="CV191"/>
  <c r="CW191"/>
  <c r="CZ191"/>
  <c r="DA191"/>
  <c r="DB191"/>
  <c r="DC191"/>
  <c r="DD191"/>
  <c r="DE191"/>
  <c r="DF191"/>
  <c r="DG191"/>
  <c r="DH191"/>
  <c r="DI191"/>
  <c r="DJ191"/>
  <c r="DK191"/>
  <c r="DL191"/>
  <c r="DM191"/>
  <c r="DN191"/>
  <c r="DO191"/>
  <c r="DP191"/>
  <c r="DQ191"/>
  <c r="DR191"/>
  <c r="DS191"/>
  <c r="DT191"/>
  <c r="DU191"/>
  <c r="DV191"/>
  <c r="DY191"/>
  <c r="DZ191"/>
  <c r="EA191"/>
  <c r="EB191"/>
  <c r="EC191"/>
  <c r="ED191"/>
  <c r="EE191"/>
  <c r="EF191"/>
  <c r="EG191"/>
  <c r="EH191"/>
  <c r="EI191"/>
  <c r="EJ191"/>
  <c r="EK191"/>
  <c r="EL191"/>
  <c r="EM191"/>
  <c r="EN191"/>
  <c r="EO191"/>
  <c r="EP191"/>
  <c r="EQ191"/>
  <c r="ER191"/>
  <c r="ES191"/>
  <c r="ET191"/>
  <c r="EU191"/>
  <c r="EX191"/>
  <c r="EY191"/>
  <c r="EZ191"/>
  <c r="FA191"/>
  <c r="FB191"/>
  <c r="FC191"/>
  <c r="FD191"/>
  <c r="FE191"/>
  <c r="FG191"/>
  <c r="FH191"/>
  <c r="FI191"/>
  <c r="FJ191"/>
  <c r="FK191"/>
  <c r="FL191"/>
  <c r="FN191"/>
  <c r="FO191"/>
  <c r="FP191"/>
  <c r="FQ191"/>
  <c r="FR191"/>
  <c r="FS191"/>
  <c r="F192"/>
  <c r="G192"/>
  <c r="H192"/>
  <c r="I192"/>
  <c r="J192"/>
  <c r="K192"/>
  <c r="L192"/>
  <c r="M192"/>
  <c r="N192"/>
  <c r="O192"/>
  <c r="P192"/>
  <c r="Q192"/>
  <c r="R192"/>
  <c r="S192"/>
  <c r="T192"/>
  <c r="U192"/>
  <c r="V192"/>
  <c r="W192"/>
  <c r="X192"/>
  <c r="Y192"/>
  <c r="Z192"/>
  <c r="AA192"/>
  <c r="AB192"/>
  <c r="AC192"/>
  <c r="AD192"/>
  <c r="AE192"/>
  <c r="AF192"/>
  <c r="AG192"/>
  <c r="AH192"/>
  <c r="AI192"/>
  <c r="AJ192"/>
  <c r="AK192"/>
  <c r="AL192"/>
  <c r="AM192"/>
  <c r="AN192"/>
  <c r="AO192"/>
  <c r="AP192"/>
  <c r="AQ192"/>
  <c r="AR192"/>
  <c r="AS192"/>
  <c r="AT192"/>
  <c r="AU192"/>
  <c r="AV192"/>
  <c r="AW192"/>
  <c r="AX192"/>
  <c r="AY192"/>
  <c r="AZ192"/>
  <c r="BA192"/>
  <c r="BB192"/>
  <c r="BC192"/>
  <c r="BD192"/>
  <c r="BE192"/>
  <c r="BF192"/>
  <c r="BG192"/>
  <c r="BH192"/>
  <c r="BI192"/>
  <c r="BJ192"/>
  <c r="BK192"/>
  <c r="BL192"/>
  <c r="BM192"/>
  <c r="BN192"/>
  <c r="BO192"/>
  <c r="BP192"/>
  <c r="BQ192"/>
  <c r="BR192"/>
  <c r="BS192"/>
  <c r="BT192"/>
  <c r="BU192"/>
  <c r="BV192"/>
  <c r="BW192"/>
  <c r="BX192"/>
  <c r="BY192"/>
  <c r="BZ192"/>
  <c r="CA192"/>
  <c r="CB192"/>
  <c r="CC192"/>
  <c r="CD192"/>
  <c r="CE192"/>
  <c r="CF192"/>
  <c r="CG192"/>
  <c r="CH192"/>
  <c r="CI192"/>
  <c r="CJ192"/>
  <c r="CK192"/>
  <c r="CL192"/>
  <c r="CM192"/>
  <c r="CN192"/>
  <c r="CO192"/>
  <c r="CP192"/>
  <c r="CQ192"/>
  <c r="CR192"/>
  <c r="CS192"/>
  <c r="CT192"/>
  <c r="CU192"/>
  <c r="CV192"/>
  <c r="CW192"/>
  <c r="CZ192"/>
  <c r="DA192"/>
  <c r="DB192"/>
  <c r="DC192"/>
  <c r="DD192"/>
  <c r="DE192"/>
  <c r="DF192"/>
  <c r="DG192"/>
  <c r="DH192"/>
  <c r="DI192"/>
  <c r="DJ192"/>
  <c r="DK192"/>
  <c r="DL192"/>
  <c r="DM192"/>
  <c r="DN192"/>
  <c r="DO192"/>
  <c r="DP192"/>
  <c r="DQ192"/>
  <c r="DR192"/>
  <c r="DS192"/>
  <c r="DT192"/>
  <c r="DU192"/>
  <c r="DV192"/>
  <c r="DY192"/>
  <c r="DZ192"/>
  <c r="EA192"/>
  <c r="EB192"/>
  <c r="EC192"/>
  <c r="ED192"/>
  <c r="EE192"/>
  <c r="EF192"/>
  <c r="EG192"/>
  <c r="EH192"/>
  <c r="EI192"/>
  <c r="EJ192"/>
  <c r="EK192"/>
  <c r="EL192"/>
  <c r="EM192"/>
  <c r="EN192"/>
  <c r="EO192"/>
  <c r="EP192"/>
  <c r="EQ192"/>
  <c r="ER192"/>
  <c r="ES192"/>
  <c r="ET192"/>
  <c r="EU192"/>
  <c r="EX192"/>
  <c r="EY192"/>
  <c r="EZ192"/>
  <c r="FA192"/>
  <c r="FB192"/>
  <c r="FC192"/>
  <c r="FD192"/>
  <c r="FE192"/>
  <c r="FG192"/>
  <c r="FH192"/>
  <c r="FI192"/>
  <c r="FJ192"/>
  <c r="FK192"/>
  <c r="FL192"/>
  <c r="FN192"/>
  <c r="FO192"/>
  <c r="FP192"/>
  <c r="FQ192"/>
  <c r="FR192"/>
  <c r="FS192"/>
  <c r="F193"/>
  <c r="G193"/>
  <c r="H193"/>
  <c r="I193"/>
  <c r="J193"/>
  <c r="K193"/>
  <c r="L193"/>
  <c r="M193"/>
  <c r="N193"/>
  <c r="O193"/>
  <c r="P193"/>
  <c r="Q193"/>
  <c r="R193"/>
  <c r="S193"/>
  <c r="T193"/>
  <c r="U193"/>
  <c r="V193"/>
  <c r="W193"/>
  <c r="X193"/>
  <c r="Y193"/>
  <c r="Z193"/>
  <c r="AA193"/>
  <c r="AB193"/>
  <c r="AC193"/>
  <c r="AD193"/>
  <c r="AE193"/>
  <c r="AF193"/>
  <c r="AG193"/>
  <c r="AH193"/>
  <c r="AI193"/>
  <c r="AJ193"/>
  <c r="AK193"/>
  <c r="AL193"/>
  <c r="AM193"/>
  <c r="AN193"/>
  <c r="AO193"/>
  <c r="AP193"/>
  <c r="AQ193"/>
  <c r="AR193"/>
  <c r="AS193"/>
  <c r="AT193"/>
  <c r="AU193"/>
  <c r="AV193"/>
  <c r="AW193"/>
  <c r="AX193"/>
  <c r="AY193"/>
  <c r="AZ193"/>
  <c r="BA193"/>
  <c r="BB193"/>
  <c r="BC193"/>
  <c r="BD193"/>
  <c r="BE193"/>
  <c r="BF193"/>
  <c r="BG193"/>
  <c r="BH193"/>
  <c r="BI193"/>
  <c r="BJ193"/>
  <c r="BK193"/>
  <c r="BL193"/>
  <c r="BM193"/>
  <c r="BN193"/>
  <c r="BO193"/>
  <c r="BP193"/>
  <c r="BQ193"/>
  <c r="BR193"/>
  <c r="BS193"/>
  <c r="BT193"/>
  <c r="BU193"/>
  <c r="BV193"/>
  <c r="BW193"/>
  <c r="BX193"/>
  <c r="BY193"/>
  <c r="BZ193"/>
  <c r="CA193"/>
  <c r="CB193"/>
  <c r="CC193"/>
  <c r="CD193"/>
  <c r="CE193"/>
  <c r="CF193"/>
  <c r="CG193"/>
  <c r="CH193"/>
  <c r="CI193"/>
  <c r="CJ193"/>
  <c r="CK193"/>
  <c r="CL193"/>
  <c r="CM193"/>
  <c r="CN193"/>
  <c r="CO193"/>
  <c r="CP193"/>
  <c r="CQ193"/>
  <c r="CR193"/>
  <c r="CS193"/>
  <c r="CT193"/>
  <c r="CU193"/>
  <c r="CV193"/>
  <c r="CW193"/>
  <c r="CZ193"/>
  <c r="DA193"/>
  <c r="DB193"/>
  <c r="DC193"/>
  <c r="DD193"/>
  <c r="DE193"/>
  <c r="DF193"/>
  <c r="DG193"/>
  <c r="DH193"/>
  <c r="DI193"/>
  <c r="DJ193"/>
  <c r="DK193"/>
  <c r="DL193"/>
  <c r="DM193"/>
  <c r="DN193"/>
  <c r="DO193"/>
  <c r="DP193"/>
  <c r="DQ193"/>
  <c r="DR193"/>
  <c r="DS193"/>
  <c r="DT193"/>
  <c r="DU193"/>
  <c r="DV193"/>
  <c r="DY193"/>
  <c r="DZ193"/>
  <c r="EA193"/>
  <c r="EB193"/>
  <c r="EC193"/>
  <c r="ED193"/>
  <c r="EE193"/>
  <c r="EF193"/>
  <c r="EG193"/>
  <c r="EH193"/>
  <c r="EI193"/>
  <c r="EJ193"/>
  <c r="EK193"/>
  <c r="EL193"/>
  <c r="EM193"/>
  <c r="EN193"/>
  <c r="EO193"/>
  <c r="EP193"/>
  <c r="EQ193"/>
  <c r="ER193"/>
  <c r="ES193"/>
  <c r="ET193"/>
  <c r="EU193"/>
  <c r="EX193"/>
  <c r="EY193"/>
  <c r="EZ193"/>
  <c r="FA193"/>
  <c r="FB193"/>
  <c r="FC193"/>
  <c r="FD193"/>
  <c r="FE193"/>
  <c r="FG193"/>
  <c r="FH193"/>
  <c r="FI193"/>
  <c r="FJ193"/>
  <c r="FK193"/>
  <c r="FL193"/>
  <c r="FN193"/>
  <c r="FO193"/>
  <c r="FP193"/>
  <c r="FQ193"/>
  <c r="FR193"/>
  <c r="FS193"/>
  <c r="F194"/>
  <c r="G194"/>
  <c r="H194"/>
  <c r="I194"/>
  <c r="J194"/>
  <c r="K194"/>
  <c r="L194"/>
  <c r="M194"/>
  <c r="N194"/>
  <c r="O194"/>
  <c r="P194"/>
  <c r="Q194"/>
  <c r="R194"/>
  <c r="S194"/>
  <c r="T194"/>
  <c r="U194"/>
  <c r="V194"/>
  <c r="W194"/>
  <c r="X194"/>
  <c r="Y194"/>
  <c r="Z194"/>
  <c r="AA194"/>
  <c r="AB194"/>
  <c r="AC194"/>
  <c r="AD194"/>
  <c r="AE194"/>
  <c r="AF194"/>
  <c r="AG194"/>
  <c r="AH194"/>
  <c r="AI194"/>
  <c r="AJ194"/>
  <c r="AK194"/>
  <c r="AL194"/>
  <c r="AM194"/>
  <c r="AN194"/>
  <c r="AO194"/>
  <c r="AP194"/>
  <c r="AQ194"/>
  <c r="AR194"/>
  <c r="AS194"/>
  <c r="AT194"/>
  <c r="AU194"/>
  <c r="AV194"/>
  <c r="AW194"/>
  <c r="AX194"/>
  <c r="AY194"/>
  <c r="AZ194"/>
  <c r="BA194"/>
  <c r="BB194"/>
  <c r="BC194"/>
  <c r="BD194"/>
  <c r="BE194"/>
  <c r="BF194"/>
  <c r="BG194"/>
  <c r="BH194"/>
  <c r="BI194"/>
  <c r="BJ194"/>
  <c r="BK194"/>
  <c r="BL194"/>
  <c r="BM194"/>
  <c r="BN194"/>
  <c r="BO194"/>
  <c r="BP194"/>
  <c r="BQ194"/>
  <c r="BR194"/>
  <c r="BS194"/>
  <c r="BT194"/>
  <c r="BU194"/>
  <c r="BV194"/>
  <c r="BW194"/>
  <c r="BX194"/>
  <c r="BY194"/>
  <c r="BZ194"/>
  <c r="CA194"/>
  <c r="CB194"/>
  <c r="CC194"/>
  <c r="CD194"/>
  <c r="CE194"/>
  <c r="CF194"/>
  <c r="CG194"/>
  <c r="CH194"/>
  <c r="CI194"/>
  <c r="CJ194"/>
  <c r="CK194"/>
  <c r="CL194"/>
  <c r="CM194"/>
  <c r="CN194"/>
  <c r="CO194"/>
  <c r="CP194"/>
  <c r="CQ194"/>
  <c r="CR194"/>
  <c r="CS194"/>
  <c r="CT194"/>
  <c r="CU194"/>
  <c r="CV194"/>
  <c r="CW194"/>
  <c r="CZ194"/>
  <c r="DA194"/>
  <c r="DB194"/>
  <c r="DC194"/>
  <c r="DD194"/>
  <c r="DE194"/>
  <c r="DF194"/>
  <c r="DG194"/>
  <c r="DH194"/>
  <c r="DI194"/>
  <c r="DJ194"/>
  <c r="DK194"/>
  <c r="DL194"/>
  <c r="DM194"/>
  <c r="DN194"/>
  <c r="DO194"/>
  <c r="DP194"/>
  <c r="DQ194"/>
  <c r="DR194"/>
  <c r="DS194"/>
  <c r="DT194"/>
  <c r="DU194"/>
  <c r="DV194"/>
  <c r="DY194"/>
  <c r="DZ194"/>
  <c r="EA194"/>
  <c r="EB194"/>
  <c r="EC194"/>
  <c r="ED194"/>
  <c r="EE194"/>
  <c r="EF194"/>
  <c r="EG194"/>
  <c r="EH194"/>
  <c r="EI194"/>
  <c r="EJ194"/>
  <c r="EK194"/>
  <c r="EL194"/>
  <c r="EM194"/>
  <c r="EN194"/>
  <c r="EO194"/>
  <c r="EP194"/>
  <c r="EQ194"/>
  <c r="ER194"/>
  <c r="ES194"/>
  <c r="ET194"/>
  <c r="EU194"/>
  <c r="EX194"/>
  <c r="EY194"/>
  <c r="EZ194"/>
  <c r="FA194"/>
  <c r="FB194"/>
  <c r="FC194"/>
  <c r="FD194"/>
  <c r="FE194"/>
  <c r="FG194"/>
  <c r="FH194"/>
  <c r="FI194"/>
  <c r="FJ194"/>
  <c r="FK194"/>
  <c r="FL194"/>
  <c r="FN194"/>
  <c r="FO194"/>
  <c r="FP194"/>
  <c r="FQ194"/>
  <c r="FR194"/>
  <c r="FS194"/>
  <c r="F195"/>
  <c r="G195"/>
  <c r="H195"/>
  <c r="I195"/>
  <c r="J195"/>
  <c r="K195"/>
  <c r="L195"/>
  <c r="M195"/>
  <c r="N195"/>
  <c r="O195"/>
  <c r="P195"/>
  <c r="Q195"/>
  <c r="R195"/>
  <c r="S195"/>
  <c r="T195"/>
  <c r="U195"/>
  <c r="V195"/>
  <c r="W195"/>
  <c r="X195"/>
  <c r="Y195"/>
  <c r="Z195"/>
  <c r="AA195"/>
  <c r="AB195"/>
  <c r="AC195"/>
  <c r="AD195"/>
  <c r="AE195"/>
  <c r="AF195"/>
  <c r="AG195"/>
  <c r="AH195"/>
  <c r="AI195"/>
  <c r="AJ195"/>
  <c r="AK195"/>
  <c r="AL195"/>
  <c r="AM195"/>
  <c r="AN195"/>
  <c r="AO195"/>
  <c r="AP195"/>
  <c r="AQ195"/>
  <c r="AR195"/>
  <c r="AS195"/>
  <c r="AT195"/>
  <c r="AU195"/>
  <c r="AV195"/>
  <c r="AW195"/>
  <c r="AX195"/>
  <c r="AY195"/>
  <c r="AZ195"/>
  <c r="BA195"/>
  <c r="BB195"/>
  <c r="BC195"/>
  <c r="BD195"/>
  <c r="BE195"/>
  <c r="BF195"/>
  <c r="BG195"/>
  <c r="BH195"/>
  <c r="BI195"/>
  <c r="BJ195"/>
  <c r="BK195"/>
  <c r="BL195"/>
  <c r="BM195"/>
  <c r="BN195"/>
  <c r="BO195"/>
  <c r="BP195"/>
  <c r="BQ195"/>
  <c r="BR195"/>
  <c r="BS195"/>
  <c r="BT195"/>
  <c r="BU195"/>
  <c r="BV195"/>
  <c r="BW195"/>
  <c r="BX195"/>
  <c r="BY195"/>
  <c r="BZ195"/>
  <c r="CA195"/>
  <c r="CB195"/>
  <c r="CC195"/>
  <c r="CD195"/>
  <c r="CE195"/>
  <c r="CF195"/>
  <c r="CG195"/>
  <c r="CH195"/>
  <c r="CI195"/>
  <c r="CJ195"/>
  <c r="CK195"/>
  <c r="CL195"/>
  <c r="CM195"/>
  <c r="CN195"/>
  <c r="CO195"/>
  <c r="CP195"/>
  <c r="CQ195"/>
  <c r="CR195"/>
  <c r="CS195"/>
  <c r="CT195"/>
  <c r="CU195"/>
  <c r="CV195"/>
  <c r="CW195"/>
  <c r="CZ195"/>
  <c r="DA195"/>
  <c r="DB195"/>
  <c r="DC195"/>
  <c r="DD195"/>
  <c r="DE195"/>
  <c r="DF195"/>
  <c r="DG195"/>
  <c r="DH195"/>
  <c r="DI195"/>
  <c r="DJ195"/>
  <c r="DK195"/>
  <c r="DL195"/>
  <c r="DM195"/>
  <c r="DN195"/>
  <c r="DO195"/>
  <c r="DP195"/>
  <c r="DQ195"/>
  <c r="DR195"/>
  <c r="DS195"/>
  <c r="DT195"/>
  <c r="DU195"/>
  <c r="DV195"/>
  <c r="DY195"/>
  <c r="DZ195"/>
  <c r="EA195"/>
  <c r="EB195"/>
  <c r="EC195"/>
  <c r="ED195"/>
  <c r="EE195"/>
  <c r="EF195"/>
  <c r="EG195"/>
  <c r="EH195"/>
  <c r="EI195"/>
  <c r="EJ195"/>
  <c r="EK195"/>
  <c r="EL195"/>
  <c r="EM195"/>
  <c r="EN195"/>
  <c r="EO195"/>
  <c r="EP195"/>
  <c r="EQ195"/>
  <c r="ER195"/>
  <c r="ES195"/>
  <c r="ET195"/>
  <c r="EU195"/>
  <c r="EX195"/>
  <c r="EY195"/>
  <c r="EZ195"/>
  <c r="FA195"/>
  <c r="FB195"/>
  <c r="FC195"/>
  <c r="FD195"/>
  <c r="FE195"/>
  <c r="FG195"/>
  <c r="FH195"/>
  <c r="FI195"/>
  <c r="FJ195"/>
  <c r="FK195"/>
  <c r="FL195"/>
  <c r="FN195"/>
  <c r="FO195"/>
  <c r="FP195"/>
  <c r="FQ195"/>
  <c r="FR195"/>
  <c r="FS195"/>
  <c r="F196"/>
  <c r="G196"/>
  <c r="H196"/>
  <c r="I196"/>
  <c r="J196"/>
  <c r="K196"/>
  <c r="L196"/>
  <c r="M196"/>
  <c r="N196"/>
  <c r="O196"/>
  <c r="P196"/>
  <c r="Q196"/>
  <c r="R196"/>
  <c r="S196"/>
  <c r="T196"/>
  <c r="U196"/>
  <c r="V196"/>
  <c r="W196"/>
  <c r="X196"/>
  <c r="Y196"/>
  <c r="Z196"/>
  <c r="AA196"/>
  <c r="AB196"/>
  <c r="AC196"/>
  <c r="AD196"/>
  <c r="AE196"/>
  <c r="AF196"/>
  <c r="AG196"/>
  <c r="AH196"/>
  <c r="AI196"/>
  <c r="AJ196"/>
  <c r="AK196"/>
  <c r="AL196"/>
  <c r="AM196"/>
  <c r="AN196"/>
  <c r="AO196"/>
  <c r="AP196"/>
  <c r="AQ196"/>
  <c r="AR196"/>
  <c r="AS196"/>
  <c r="AT196"/>
  <c r="AU196"/>
  <c r="AV196"/>
  <c r="AW196"/>
  <c r="AX196"/>
  <c r="AY196"/>
  <c r="AZ196"/>
  <c r="BA196"/>
  <c r="BB196"/>
  <c r="BC196"/>
  <c r="BD196"/>
  <c r="BE196"/>
  <c r="BF196"/>
  <c r="BG196"/>
  <c r="BH196"/>
  <c r="BI196"/>
  <c r="BJ196"/>
  <c r="BK196"/>
  <c r="BL196"/>
  <c r="BM196"/>
  <c r="BN196"/>
  <c r="BO196"/>
  <c r="BP196"/>
  <c r="BQ196"/>
  <c r="BR196"/>
  <c r="BS196"/>
  <c r="BT196"/>
  <c r="BU196"/>
  <c r="BV196"/>
  <c r="BW196"/>
  <c r="BX196"/>
  <c r="BY196"/>
  <c r="BZ196"/>
  <c r="CA196"/>
  <c r="CB196"/>
  <c r="CC196"/>
  <c r="CD196"/>
  <c r="CE196"/>
  <c r="CF196"/>
  <c r="CG196"/>
  <c r="CH196"/>
  <c r="CI196"/>
  <c r="CJ196"/>
  <c r="CK196"/>
  <c r="CL196"/>
  <c r="CM196"/>
  <c r="CN196"/>
  <c r="CO196"/>
  <c r="CP196"/>
  <c r="CQ196"/>
  <c r="CR196"/>
  <c r="CS196"/>
  <c r="CT196"/>
  <c r="CU196"/>
  <c r="CV196"/>
  <c r="CW196"/>
  <c r="CZ196"/>
  <c r="DA196"/>
  <c r="DB196"/>
  <c r="DC196"/>
  <c r="DD196"/>
  <c r="DE196"/>
  <c r="DF196"/>
  <c r="DG196"/>
  <c r="DH196"/>
  <c r="DI196"/>
  <c r="DJ196"/>
  <c r="DK196"/>
  <c r="DL196"/>
  <c r="DM196"/>
  <c r="DN196"/>
  <c r="DO196"/>
  <c r="DP196"/>
  <c r="DQ196"/>
  <c r="DR196"/>
  <c r="DS196"/>
  <c r="DT196"/>
  <c r="DU196"/>
  <c r="DV196"/>
  <c r="DY196"/>
  <c r="DZ196"/>
  <c r="EA196"/>
  <c r="EB196"/>
  <c r="EC196"/>
  <c r="ED196"/>
  <c r="EE196"/>
  <c r="EF196"/>
  <c r="EG196"/>
  <c r="EH196"/>
  <c r="EI196"/>
  <c r="EJ196"/>
  <c r="EK196"/>
  <c r="EL196"/>
  <c r="EM196"/>
  <c r="EN196"/>
  <c r="EO196"/>
  <c r="EP196"/>
  <c r="EQ196"/>
  <c r="ER196"/>
  <c r="ES196"/>
  <c r="ET196"/>
  <c r="EU196"/>
  <c r="EX196"/>
  <c r="EY196"/>
  <c r="EZ196"/>
  <c r="FA196"/>
  <c r="FB196"/>
  <c r="FC196"/>
  <c r="FD196"/>
  <c r="FE196"/>
  <c r="FG196"/>
  <c r="FH196"/>
  <c r="FI196"/>
  <c r="FJ196"/>
  <c r="FK196"/>
  <c r="FL196"/>
  <c r="FN196"/>
  <c r="FO196"/>
  <c r="FP196"/>
  <c r="FQ196"/>
  <c r="FR196"/>
  <c r="FS196"/>
  <c r="F197"/>
  <c r="G197"/>
  <c r="H197"/>
  <c r="I197"/>
  <c r="J197"/>
  <c r="K197"/>
  <c r="L197"/>
  <c r="M197"/>
  <c r="N197"/>
  <c r="O197"/>
  <c r="P197"/>
  <c r="Q197"/>
  <c r="R197"/>
  <c r="S197"/>
  <c r="T197"/>
  <c r="U197"/>
  <c r="V197"/>
  <c r="W197"/>
  <c r="X197"/>
  <c r="Y197"/>
  <c r="Z197"/>
  <c r="AA197"/>
  <c r="AB197"/>
  <c r="AC197"/>
  <c r="AD197"/>
  <c r="AE197"/>
  <c r="AF197"/>
  <c r="AG197"/>
  <c r="AH197"/>
  <c r="AI197"/>
  <c r="AJ197"/>
  <c r="AK197"/>
  <c r="AL197"/>
  <c r="AM197"/>
  <c r="AN197"/>
  <c r="AO197"/>
  <c r="AP197"/>
  <c r="AQ197"/>
  <c r="AR197"/>
  <c r="AS197"/>
  <c r="AT197"/>
  <c r="AU197"/>
  <c r="AV197"/>
  <c r="AW197"/>
  <c r="AX197"/>
  <c r="AY197"/>
  <c r="AZ197"/>
  <c r="BA197"/>
  <c r="BB197"/>
  <c r="BC197"/>
  <c r="BD197"/>
  <c r="BE197"/>
  <c r="BF197"/>
  <c r="BG197"/>
  <c r="BH197"/>
  <c r="BI197"/>
  <c r="BJ197"/>
  <c r="BK197"/>
  <c r="BL197"/>
  <c r="BM197"/>
  <c r="BN197"/>
  <c r="BO197"/>
  <c r="BP197"/>
  <c r="BQ197"/>
  <c r="BR197"/>
  <c r="BS197"/>
  <c r="BT197"/>
  <c r="BU197"/>
  <c r="BV197"/>
  <c r="BW197"/>
  <c r="BX197"/>
  <c r="BY197"/>
  <c r="BZ197"/>
  <c r="CA197"/>
  <c r="CB197"/>
  <c r="CC197"/>
  <c r="CD197"/>
  <c r="CE197"/>
  <c r="CF197"/>
  <c r="CG197"/>
  <c r="CH197"/>
  <c r="CI197"/>
  <c r="CJ197"/>
  <c r="CK197"/>
  <c r="CL197"/>
  <c r="CM197"/>
  <c r="CN197"/>
  <c r="CO197"/>
  <c r="CP197"/>
  <c r="CQ197"/>
  <c r="CR197"/>
  <c r="CS197"/>
  <c r="CT197"/>
  <c r="CU197"/>
  <c r="CV197"/>
  <c r="CW197"/>
  <c r="CZ197"/>
  <c r="DA197"/>
  <c r="DB197"/>
  <c r="DC197"/>
  <c r="DD197"/>
  <c r="DE197"/>
  <c r="DF197"/>
  <c r="DG197"/>
  <c r="DH197"/>
  <c r="DI197"/>
  <c r="DJ197"/>
  <c r="DK197"/>
  <c r="DL197"/>
  <c r="DM197"/>
  <c r="DN197"/>
  <c r="DO197"/>
  <c r="DP197"/>
  <c r="DQ197"/>
  <c r="DR197"/>
  <c r="DS197"/>
  <c r="DT197"/>
  <c r="DU197"/>
  <c r="DV197"/>
  <c r="DY197"/>
  <c r="DZ197"/>
  <c r="EA197"/>
  <c r="EB197"/>
  <c r="EC197"/>
  <c r="ED197"/>
  <c r="EE197"/>
  <c r="EF197"/>
  <c r="EG197"/>
  <c r="EH197"/>
  <c r="EI197"/>
  <c r="EJ197"/>
  <c r="EK197"/>
  <c r="EL197"/>
  <c r="EM197"/>
  <c r="EN197"/>
  <c r="EO197"/>
  <c r="EP197"/>
  <c r="EQ197"/>
  <c r="ER197"/>
  <c r="ES197"/>
  <c r="ET197"/>
  <c r="EU197"/>
  <c r="EX197"/>
  <c r="EY197"/>
  <c r="EZ197"/>
  <c r="FA197"/>
  <c r="FB197"/>
  <c r="FC197"/>
  <c r="FD197"/>
  <c r="FE197"/>
  <c r="FG197"/>
  <c r="FH197"/>
  <c r="FI197"/>
  <c r="FJ197"/>
  <c r="FK197"/>
  <c r="FL197"/>
  <c r="FN197"/>
  <c r="FO197"/>
  <c r="FP197"/>
  <c r="FQ197"/>
  <c r="FR197"/>
  <c r="FS197"/>
  <c r="F198"/>
  <c r="G198"/>
  <c r="H198"/>
  <c r="I198"/>
  <c r="J198"/>
  <c r="K198"/>
  <c r="L198"/>
  <c r="M198"/>
  <c r="N198"/>
  <c r="O198"/>
  <c r="P198"/>
  <c r="Q198"/>
  <c r="R198"/>
  <c r="S198"/>
  <c r="T198"/>
  <c r="U198"/>
  <c r="V198"/>
  <c r="W198"/>
  <c r="X198"/>
  <c r="Y198"/>
  <c r="Z198"/>
  <c r="AA198"/>
  <c r="AB198"/>
  <c r="AC198"/>
  <c r="AD198"/>
  <c r="AE198"/>
  <c r="AF198"/>
  <c r="AG198"/>
  <c r="AH198"/>
  <c r="AI198"/>
  <c r="AJ198"/>
  <c r="AK198"/>
  <c r="AL198"/>
  <c r="AM198"/>
  <c r="AN198"/>
  <c r="AO198"/>
  <c r="AP198"/>
  <c r="AQ198"/>
  <c r="AR198"/>
  <c r="AS198"/>
  <c r="AT198"/>
  <c r="AU198"/>
  <c r="AV198"/>
  <c r="AW198"/>
  <c r="AX198"/>
  <c r="AY198"/>
  <c r="AZ198"/>
  <c r="BA198"/>
  <c r="BB198"/>
  <c r="BC198"/>
  <c r="BD198"/>
  <c r="BE198"/>
  <c r="BF198"/>
  <c r="BG198"/>
  <c r="BH198"/>
  <c r="BI198"/>
  <c r="BJ198"/>
  <c r="BK198"/>
  <c r="BL198"/>
  <c r="BM198"/>
  <c r="BN198"/>
  <c r="BO198"/>
  <c r="BP198"/>
  <c r="BQ198"/>
  <c r="BR198"/>
  <c r="BS198"/>
  <c r="BT198"/>
  <c r="BU198"/>
  <c r="BV198"/>
  <c r="BW198"/>
  <c r="BX198"/>
  <c r="BY198"/>
  <c r="BZ198"/>
  <c r="CA198"/>
  <c r="CB198"/>
  <c r="CC198"/>
  <c r="CD198"/>
  <c r="CE198"/>
  <c r="CF198"/>
  <c r="CG198"/>
  <c r="CH198"/>
  <c r="CI198"/>
  <c r="CJ198"/>
  <c r="CK198"/>
  <c r="CL198"/>
  <c r="CM198"/>
  <c r="CN198"/>
  <c r="CO198"/>
  <c r="CP198"/>
  <c r="CQ198"/>
  <c r="CR198"/>
  <c r="CS198"/>
  <c r="CT198"/>
  <c r="CU198"/>
  <c r="CV198"/>
  <c r="CW198"/>
  <c r="CZ198"/>
  <c r="DA198"/>
  <c r="DB198"/>
  <c r="DC198"/>
  <c r="DD198"/>
  <c r="DE198"/>
  <c r="DF198"/>
  <c r="DG198"/>
  <c r="DH198"/>
  <c r="DI198"/>
  <c r="DJ198"/>
  <c r="DK198"/>
  <c r="DL198"/>
  <c r="DM198"/>
  <c r="DN198"/>
  <c r="DO198"/>
  <c r="DP198"/>
  <c r="DQ198"/>
  <c r="DR198"/>
  <c r="DS198"/>
  <c r="DT198"/>
  <c r="DU198"/>
  <c r="DV198"/>
  <c r="DY198"/>
  <c r="DZ198"/>
  <c r="EA198"/>
  <c r="EB198"/>
  <c r="EC198"/>
  <c r="ED198"/>
  <c r="EE198"/>
  <c r="EF198"/>
  <c r="EG198"/>
  <c r="EH198"/>
  <c r="EI198"/>
  <c r="EJ198"/>
  <c r="EK198"/>
  <c r="EL198"/>
  <c r="EM198"/>
  <c r="EN198"/>
  <c r="EO198"/>
  <c r="EP198"/>
  <c r="EQ198"/>
  <c r="ER198"/>
  <c r="ES198"/>
  <c r="ET198"/>
  <c r="EU198"/>
  <c r="EX198"/>
  <c r="EY198"/>
  <c r="EZ198"/>
  <c r="FA198"/>
  <c r="FB198"/>
  <c r="FC198"/>
  <c r="FD198"/>
  <c r="FE198"/>
  <c r="FG198"/>
  <c r="FH198"/>
  <c r="FI198"/>
  <c r="FJ198"/>
  <c r="FK198"/>
  <c r="FL198"/>
  <c r="FN198"/>
  <c r="FO198"/>
  <c r="FP198"/>
  <c r="FQ198"/>
  <c r="FR198"/>
  <c r="FS198"/>
  <c r="F199"/>
  <c r="G199"/>
  <c r="H199"/>
  <c r="I199"/>
  <c r="J199"/>
  <c r="K199"/>
  <c r="L199"/>
  <c r="M199"/>
  <c r="N199"/>
  <c r="O199"/>
  <c r="P199"/>
  <c r="Q199"/>
  <c r="R199"/>
  <c r="S199"/>
  <c r="T199"/>
  <c r="U199"/>
  <c r="V199"/>
  <c r="W199"/>
  <c r="X199"/>
  <c r="Y199"/>
  <c r="Z199"/>
  <c r="AA199"/>
  <c r="AB199"/>
  <c r="AC199"/>
  <c r="AD199"/>
  <c r="AE199"/>
  <c r="AF199"/>
  <c r="AG199"/>
  <c r="AH199"/>
  <c r="AI199"/>
  <c r="AJ199"/>
  <c r="AK199"/>
  <c r="AL199"/>
  <c r="AM199"/>
  <c r="AN199"/>
  <c r="AO199"/>
  <c r="AP199"/>
  <c r="AQ199"/>
  <c r="AR199"/>
  <c r="AS199"/>
  <c r="AT199"/>
  <c r="AU199"/>
  <c r="AV199"/>
  <c r="AW199"/>
  <c r="AX199"/>
  <c r="AY199"/>
  <c r="AZ199"/>
  <c r="BA199"/>
  <c r="BB199"/>
  <c r="BC199"/>
  <c r="BD199"/>
  <c r="BE199"/>
  <c r="BF199"/>
  <c r="BG199"/>
  <c r="BH199"/>
  <c r="BI199"/>
  <c r="BJ199"/>
  <c r="BK199"/>
  <c r="BL199"/>
  <c r="BM199"/>
  <c r="BN199"/>
  <c r="BO199"/>
  <c r="BP199"/>
  <c r="BQ199"/>
  <c r="BR199"/>
  <c r="BS199"/>
  <c r="BT199"/>
  <c r="BU199"/>
  <c r="BV199"/>
  <c r="BW199"/>
  <c r="BX199"/>
  <c r="BY199"/>
  <c r="BZ199"/>
  <c r="CA199"/>
  <c r="CB199"/>
  <c r="CC199"/>
  <c r="CD199"/>
  <c r="CE199"/>
  <c r="CF199"/>
  <c r="CG199"/>
  <c r="CH199"/>
  <c r="CI199"/>
  <c r="CJ199"/>
  <c r="CK199"/>
  <c r="CL199"/>
  <c r="CM199"/>
  <c r="CN199"/>
  <c r="CO199"/>
  <c r="CP199"/>
  <c r="CQ199"/>
  <c r="CR199"/>
  <c r="CS199"/>
  <c r="CT199"/>
  <c r="CU199"/>
  <c r="CV199"/>
  <c r="CW199"/>
  <c r="CZ199"/>
  <c r="DA199"/>
  <c r="DB199"/>
  <c r="DC199"/>
  <c r="DD199"/>
  <c r="DE199"/>
  <c r="DF199"/>
  <c r="DG199"/>
  <c r="DH199"/>
  <c r="DI199"/>
  <c r="DJ199"/>
  <c r="DK199"/>
  <c r="DL199"/>
  <c r="DM199"/>
  <c r="DN199"/>
  <c r="DO199"/>
  <c r="DP199"/>
  <c r="DQ199"/>
  <c r="DR199"/>
  <c r="DS199"/>
  <c r="DT199"/>
  <c r="DU199"/>
  <c r="DV199"/>
  <c r="DY199"/>
  <c r="DZ199"/>
  <c r="EA199"/>
  <c r="EB199"/>
  <c r="EC199"/>
  <c r="ED199"/>
  <c r="EE199"/>
  <c r="EF199"/>
  <c r="EG199"/>
  <c r="EH199"/>
  <c r="EI199"/>
  <c r="EJ199"/>
  <c r="EK199"/>
  <c r="EL199"/>
  <c r="EM199"/>
  <c r="EN199"/>
  <c r="EO199"/>
  <c r="EP199"/>
  <c r="EQ199"/>
  <c r="ER199"/>
  <c r="ES199"/>
  <c r="ET199"/>
  <c r="EU199"/>
  <c r="EX199"/>
  <c r="EY199"/>
  <c r="EZ199"/>
  <c r="FA199"/>
  <c r="FB199"/>
  <c r="FC199"/>
  <c r="FD199"/>
  <c r="FE199"/>
  <c r="FG199"/>
  <c r="FH199"/>
  <c r="FI199"/>
  <c r="FJ199"/>
  <c r="FK199"/>
  <c r="FL199"/>
  <c r="FN199"/>
  <c r="FO199"/>
  <c r="FP199"/>
  <c r="FQ199"/>
  <c r="FR199"/>
  <c r="FS199"/>
  <c r="F200"/>
  <c r="G200"/>
  <c r="H200"/>
  <c r="I200"/>
  <c r="J200"/>
  <c r="K200"/>
  <c r="L200"/>
  <c r="M200"/>
  <c r="N200"/>
  <c r="O200"/>
  <c r="P200"/>
  <c r="Q200"/>
  <c r="R200"/>
  <c r="S200"/>
  <c r="T200"/>
  <c r="U200"/>
  <c r="V200"/>
  <c r="W200"/>
  <c r="X200"/>
  <c r="Y200"/>
  <c r="Z200"/>
  <c r="AA200"/>
  <c r="AB200"/>
  <c r="AC200"/>
  <c r="AD200"/>
  <c r="AE200"/>
  <c r="AF200"/>
  <c r="AG200"/>
  <c r="AH200"/>
  <c r="AI200"/>
  <c r="AJ200"/>
  <c r="AK200"/>
  <c r="AL200"/>
  <c r="AM200"/>
  <c r="AN200"/>
  <c r="AO200"/>
  <c r="AP200"/>
  <c r="AQ200"/>
  <c r="AR200"/>
  <c r="AS200"/>
  <c r="AT200"/>
  <c r="AU200"/>
  <c r="AV200"/>
  <c r="AW200"/>
  <c r="AX200"/>
  <c r="AY200"/>
  <c r="AZ200"/>
  <c r="BA200"/>
  <c r="BB200"/>
  <c r="BC200"/>
  <c r="BD200"/>
  <c r="BE200"/>
  <c r="BF200"/>
  <c r="BG200"/>
  <c r="BH200"/>
  <c r="BI200"/>
  <c r="BJ200"/>
  <c r="BK200"/>
  <c r="BL200"/>
  <c r="BM200"/>
  <c r="BN200"/>
  <c r="BO200"/>
  <c r="BP200"/>
  <c r="BQ200"/>
  <c r="BR200"/>
  <c r="BS200"/>
  <c r="BT200"/>
  <c r="BU200"/>
  <c r="BV200"/>
  <c r="BW200"/>
  <c r="BX200"/>
  <c r="BY200"/>
  <c r="BZ200"/>
  <c r="CA200"/>
  <c r="CB200"/>
  <c r="CC200"/>
  <c r="CD200"/>
  <c r="CE200"/>
  <c r="CF200"/>
  <c r="CG200"/>
  <c r="CH200"/>
  <c r="CI200"/>
  <c r="CJ200"/>
  <c r="CK200"/>
  <c r="CL200"/>
  <c r="CM200"/>
  <c r="CN200"/>
  <c r="CO200"/>
  <c r="CP200"/>
  <c r="CQ200"/>
  <c r="CR200"/>
  <c r="CS200"/>
  <c r="CT200"/>
  <c r="CU200"/>
  <c r="CV200"/>
  <c r="CW200"/>
  <c r="CX200"/>
  <c r="CY200"/>
  <c r="CZ200"/>
  <c r="DA200"/>
  <c r="DB200"/>
  <c r="DC200"/>
  <c r="DD200"/>
  <c r="DE200"/>
  <c r="DF200"/>
  <c r="DG200"/>
  <c r="DH200"/>
  <c r="DI200"/>
  <c r="DJ200"/>
  <c r="DK200"/>
  <c r="DL200"/>
  <c r="DM200"/>
  <c r="DN200"/>
  <c r="DO200"/>
  <c r="DP200"/>
  <c r="DQ200"/>
  <c r="DR200"/>
  <c r="DS200"/>
  <c r="DT200"/>
  <c r="DU200"/>
  <c r="DV200"/>
  <c r="DW200"/>
  <c r="DX200"/>
  <c r="DY200"/>
  <c r="DZ200"/>
  <c r="EA200"/>
  <c r="EB200"/>
  <c r="EC200"/>
  <c r="ED200"/>
  <c r="EE200"/>
  <c r="EF200"/>
  <c r="EG200"/>
  <c r="EH200"/>
  <c r="EI200"/>
  <c r="EJ200"/>
  <c r="EK200"/>
  <c r="EL200"/>
  <c r="EM200"/>
  <c r="EN200"/>
  <c r="EO200"/>
  <c r="EP200"/>
  <c r="EQ200"/>
  <c r="ER200"/>
  <c r="ES200"/>
  <c r="ET200"/>
  <c r="EU200"/>
  <c r="EV200"/>
  <c r="EW200"/>
  <c r="EX200"/>
  <c r="EY200"/>
  <c r="EZ200"/>
  <c r="FA200"/>
  <c r="FB200"/>
  <c r="FC200"/>
  <c r="FD200"/>
  <c r="FE200"/>
  <c r="FG200"/>
  <c r="FH200"/>
  <c r="FI200"/>
  <c r="FJ200"/>
  <c r="FK200"/>
  <c r="FL200"/>
  <c r="FN200"/>
  <c r="FO200"/>
  <c r="FP200"/>
  <c r="FQ200"/>
  <c r="FR200"/>
  <c r="FS200"/>
  <c r="F201"/>
  <c r="G201"/>
  <c r="H201"/>
  <c r="I201"/>
  <c r="J201"/>
  <c r="K201"/>
  <c r="L201"/>
  <c r="M201"/>
  <c r="N201"/>
  <c r="O201"/>
  <c r="P201"/>
  <c r="Q201"/>
  <c r="R201"/>
  <c r="S201"/>
  <c r="T201"/>
  <c r="U201"/>
  <c r="V201"/>
  <c r="W201"/>
  <c r="X201"/>
  <c r="Y201"/>
  <c r="Z201"/>
  <c r="AA201"/>
  <c r="AB201"/>
  <c r="AC201"/>
  <c r="AD201"/>
  <c r="AE201"/>
  <c r="AF201"/>
  <c r="AG201"/>
  <c r="AH201"/>
  <c r="AI201"/>
  <c r="AJ201"/>
  <c r="AK201"/>
  <c r="AL201"/>
  <c r="AM201"/>
  <c r="AN201"/>
  <c r="AO201"/>
  <c r="AP201"/>
  <c r="AQ201"/>
  <c r="AR201"/>
  <c r="AS201"/>
  <c r="AT201"/>
  <c r="AU201"/>
  <c r="AV201"/>
  <c r="AW201"/>
  <c r="AX201"/>
  <c r="AY201"/>
  <c r="AZ201"/>
  <c r="BA201"/>
  <c r="BB201"/>
  <c r="BC201"/>
  <c r="BD201"/>
  <c r="BE201"/>
  <c r="BF201"/>
  <c r="BG201"/>
  <c r="BH201"/>
  <c r="BI201"/>
  <c r="BJ201"/>
  <c r="BK201"/>
  <c r="BL201"/>
  <c r="BM201"/>
  <c r="BN201"/>
  <c r="BO201"/>
  <c r="BP201"/>
  <c r="BQ201"/>
  <c r="BR201"/>
  <c r="BS201"/>
  <c r="BT201"/>
  <c r="BU201"/>
  <c r="BV201"/>
  <c r="BW201"/>
  <c r="BX201"/>
  <c r="BY201"/>
  <c r="BZ201"/>
  <c r="CA201"/>
  <c r="CB201"/>
  <c r="CC201"/>
  <c r="CD201"/>
  <c r="CE201"/>
  <c r="CF201"/>
  <c r="CG201"/>
  <c r="CH201"/>
  <c r="CI201"/>
  <c r="CJ201"/>
  <c r="CK201"/>
  <c r="CL201"/>
  <c r="CM201"/>
  <c r="CN201"/>
  <c r="CO201"/>
  <c r="CP201"/>
  <c r="CQ201"/>
  <c r="CR201"/>
  <c r="CS201"/>
  <c r="CT201"/>
  <c r="CU201"/>
  <c r="CV201"/>
  <c r="CW201"/>
  <c r="CX201"/>
  <c r="CY201"/>
  <c r="CZ201"/>
  <c r="DA201"/>
  <c r="DB201"/>
  <c r="DC201"/>
  <c r="DD201"/>
  <c r="DE201"/>
  <c r="DF201"/>
  <c r="DG201"/>
  <c r="DH201"/>
  <c r="DI201"/>
  <c r="DJ201"/>
  <c r="DK201"/>
  <c r="DL201"/>
  <c r="DM201"/>
  <c r="DN201"/>
  <c r="DO201"/>
  <c r="DP201"/>
  <c r="DQ201"/>
  <c r="DR201"/>
  <c r="DS201"/>
  <c r="DT201"/>
  <c r="DU201"/>
  <c r="DV201"/>
  <c r="DY201"/>
  <c r="DZ201"/>
  <c r="EA201"/>
  <c r="EB201"/>
  <c r="EC201"/>
  <c r="ED201"/>
  <c r="EE201"/>
  <c r="EF201"/>
  <c r="EG201"/>
  <c r="EH201"/>
  <c r="EI201"/>
  <c r="EJ201"/>
  <c r="EK201"/>
  <c r="EL201"/>
  <c r="EM201"/>
  <c r="EN201"/>
  <c r="EO201"/>
  <c r="EP201"/>
  <c r="EQ201"/>
  <c r="ER201"/>
  <c r="ES201"/>
  <c r="ET201"/>
  <c r="EU201"/>
  <c r="EX201"/>
  <c r="EY201"/>
  <c r="EZ201"/>
  <c r="FA201"/>
  <c r="FB201"/>
  <c r="FC201"/>
  <c r="FD201"/>
  <c r="FE201"/>
  <c r="FG201"/>
  <c r="FH201"/>
  <c r="FI201"/>
  <c r="FJ201"/>
  <c r="FK201"/>
  <c r="FL201"/>
  <c r="FN201"/>
  <c r="FO201"/>
  <c r="FP201"/>
  <c r="FQ201"/>
  <c r="FR201"/>
  <c r="FS201"/>
  <c r="F202"/>
  <c r="G202"/>
  <c r="H202"/>
  <c r="I202"/>
  <c r="J202"/>
  <c r="K202"/>
  <c r="L202"/>
  <c r="M202"/>
  <c r="N202"/>
  <c r="O202"/>
  <c r="P202"/>
  <c r="Q202"/>
  <c r="R202"/>
  <c r="S202"/>
  <c r="T202"/>
  <c r="U202"/>
  <c r="V202"/>
  <c r="W202"/>
  <c r="X202"/>
  <c r="Y202"/>
  <c r="Z202"/>
  <c r="AA202"/>
  <c r="AB202"/>
  <c r="AC202"/>
  <c r="AD202"/>
  <c r="AE202"/>
  <c r="AF202"/>
  <c r="AG202"/>
  <c r="AH202"/>
  <c r="AI202"/>
  <c r="AJ202"/>
  <c r="AK202"/>
  <c r="AL202"/>
  <c r="AM202"/>
  <c r="AN202"/>
  <c r="AO202"/>
  <c r="AP202"/>
  <c r="AQ202"/>
  <c r="AR202"/>
  <c r="AS202"/>
  <c r="AT202"/>
  <c r="AU202"/>
  <c r="AV202"/>
  <c r="AW202"/>
  <c r="AX202"/>
  <c r="AY202"/>
  <c r="AZ202"/>
  <c r="BA202"/>
  <c r="BB202"/>
  <c r="BC202"/>
  <c r="BD202"/>
  <c r="BE202"/>
  <c r="BF202"/>
  <c r="BG202"/>
  <c r="BH202"/>
  <c r="BI202"/>
  <c r="BJ202"/>
  <c r="BK202"/>
  <c r="BL202"/>
  <c r="BM202"/>
  <c r="BN202"/>
  <c r="BO202"/>
  <c r="BP202"/>
  <c r="BQ202"/>
  <c r="BR202"/>
  <c r="BS202"/>
  <c r="BT202"/>
  <c r="BU202"/>
  <c r="BV202"/>
  <c r="BW202"/>
  <c r="BX202"/>
  <c r="BY202"/>
  <c r="BZ202"/>
  <c r="CA202"/>
  <c r="CB202"/>
  <c r="CC202"/>
  <c r="CD202"/>
  <c r="CE202"/>
  <c r="CF202"/>
  <c r="CG202"/>
  <c r="CH202"/>
  <c r="CI202"/>
  <c r="CJ202"/>
  <c r="CK202"/>
  <c r="CL202"/>
  <c r="CM202"/>
  <c r="CN202"/>
  <c r="CO202"/>
  <c r="CP202"/>
  <c r="CQ202"/>
  <c r="CR202"/>
  <c r="CS202"/>
  <c r="CT202"/>
  <c r="CU202"/>
  <c r="CV202"/>
  <c r="CW202"/>
  <c r="CX202"/>
  <c r="CY202"/>
  <c r="CZ202"/>
  <c r="DA202"/>
  <c r="DB202"/>
  <c r="DC202"/>
  <c r="DD202"/>
  <c r="DE202"/>
  <c r="DF202"/>
  <c r="DG202"/>
  <c r="DH202"/>
  <c r="DI202"/>
  <c r="DJ202"/>
  <c r="DK202"/>
  <c r="DL202"/>
  <c r="DM202"/>
  <c r="DN202"/>
  <c r="DO202"/>
  <c r="DP202"/>
  <c r="DQ202"/>
  <c r="DR202"/>
  <c r="DS202"/>
  <c r="DT202"/>
  <c r="DU202"/>
  <c r="DV202"/>
  <c r="DY202"/>
  <c r="DZ202"/>
  <c r="EA202"/>
  <c r="EB202"/>
  <c r="EC202"/>
  <c r="ED202"/>
  <c r="EE202"/>
  <c r="EF202"/>
  <c r="EG202"/>
  <c r="EH202"/>
  <c r="EI202"/>
  <c r="EJ202"/>
  <c r="EK202"/>
  <c r="EL202"/>
  <c r="EM202"/>
  <c r="EN202"/>
  <c r="EO202"/>
  <c r="EP202"/>
  <c r="EQ202"/>
  <c r="ER202"/>
  <c r="ES202"/>
  <c r="ET202"/>
  <c r="EU202"/>
  <c r="EX202"/>
  <c r="EY202"/>
  <c r="EZ202"/>
  <c r="FA202"/>
  <c r="FB202"/>
  <c r="FC202"/>
  <c r="FD202"/>
  <c r="FE202"/>
  <c r="FG202"/>
  <c r="FH202"/>
  <c r="FI202"/>
  <c r="FJ202"/>
  <c r="FK202"/>
  <c r="FL202"/>
  <c r="FN202"/>
  <c r="FO202"/>
  <c r="FP202"/>
  <c r="FQ202"/>
  <c r="FR202"/>
  <c r="FS202"/>
  <c r="F203"/>
  <c r="G203"/>
  <c r="H203"/>
  <c r="I203"/>
  <c r="J203"/>
  <c r="K203"/>
  <c r="L203"/>
  <c r="M203"/>
  <c r="N203"/>
  <c r="O203"/>
  <c r="P203"/>
  <c r="Q203"/>
  <c r="R203"/>
  <c r="S203"/>
  <c r="T203"/>
  <c r="U203"/>
  <c r="V203"/>
  <c r="W203"/>
  <c r="X203"/>
  <c r="Y203"/>
  <c r="Z203"/>
  <c r="AA203"/>
  <c r="AB203"/>
  <c r="AC203"/>
  <c r="AD203"/>
  <c r="AE203"/>
  <c r="AF203"/>
  <c r="AG203"/>
  <c r="AH203"/>
  <c r="AI203"/>
  <c r="AJ203"/>
  <c r="AK203"/>
  <c r="AL203"/>
  <c r="AM203"/>
  <c r="AN203"/>
  <c r="AO203"/>
  <c r="AP203"/>
  <c r="AQ203"/>
  <c r="AR203"/>
  <c r="AS203"/>
  <c r="AT203"/>
  <c r="AU203"/>
  <c r="AV203"/>
  <c r="AW203"/>
  <c r="AX203"/>
  <c r="AY203"/>
  <c r="AZ203"/>
  <c r="BA203"/>
  <c r="BB203"/>
  <c r="BC203"/>
  <c r="BD203"/>
  <c r="BE203"/>
  <c r="BF203"/>
  <c r="BG203"/>
  <c r="BH203"/>
  <c r="BI203"/>
  <c r="BJ203"/>
  <c r="BK203"/>
  <c r="BL203"/>
  <c r="BM203"/>
  <c r="BN203"/>
  <c r="BO203"/>
  <c r="BP203"/>
  <c r="BQ203"/>
  <c r="BR203"/>
  <c r="BS203"/>
  <c r="BT203"/>
  <c r="BU203"/>
  <c r="BV203"/>
  <c r="BW203"/>
  <c r="BX203"/>
  <c r="BY203"/>
  <c r="BZ203"/>
  <c r="CA203"/>
  <c r="CB203"/>
  <c r="CC203"/>
  <c r="CD203"/>
  <c r="CE203"/>
  <c r="CF203"/>
  <c r="CG203"/>
  <c r="CH203"/>
  <c r="CI203"/>
  <c r="CJ203"/>
  <c r="CK203"/>
  <c r="CL203"/>
  <c r="CM203"/>
  <c r="CN203"/>
  <c r="CO203"/>
  <c r="CP203"/>
  <c r="CQ203"/>
  <c r="CR203"/>
  <c r="CS203"/>
  <c r="CT203"/>
  <c r="CU203"/>
  <c r="CV203"/>
  <c r="CW203"/>
  <c r="CX203"/>
  <c r="CY203"/>
  <c r="CZ203"/>
  <c r="DA203"/>
  <c r="DB203"/>
  <c r="DC203"/>
  <c r="DD203"/>
  <c r="DE203"/>
  <c r="DF203"/>
  <c r="DG203"/>
  <c r="DH203"/>
  <c r="DI203"/>
  <c r="DJ203"/>
  <c r="DK203"/>
  <c r="DL203"/>
  <c r="DM203"/>
  <c r="DN203"/>
  <c r="DO203"/>
  <c r="DP203"/>
  <c r="DQ203"/>
  <c r="DR203"/>
  <c r="DS203"/>
  <c r="DT203"/>
  <c r="DU203"/>
  <c r="DV203"/>
  <c r="DY203"/>
  <c r="DZ203"/>
  <c r="EA203"/>
  <c r="EB203"/>
  <c r="EC203"/>
  <c r="ED203"/>
  <c r="EE203"/>
  <c r="EF203"/>
  <c r="EG203"/>
  <c r="EH203"/>
  <c r="EI203"/>
  <c r="EJ203"/>
  <c r="EK203"/>
  <c r="EL203"/>
  <c r="EM203"/>
  <c r="EN203"/>
  <c r="EO203"/>
  <c r="EP203"/>
  <c r="EQ203"/>
  <c r="ER203"/>
  <c r="ES203"/>
  <c r="ET203"/>
  <c r="EU203"/>
  <c r="EX203"/>
  <c r="EY203"/>
  <c r="EZ203"/>
  <c r="FA203"/>
  <c r="FB203"/>
  <c r="FC203"/>
  <c r="FD203"/>
  <c r="FE203"/>
  <c r="FG203"/>
  <c r="FH203"/>
  <c r="FI203"/>
  <c r="FJ203"/>
  <c r="FK203"/>
  <c r="FL203"/>
  <c r="FN203"/>
  <c r="FO203"/>
  <c r="FP203"/>
  <c r="FQ203"/>
  <c r="FR203"/>
  <c r="FS203"/>
  <c r="F204"/>
  <c r="G204"/>
  <c r="H204"/>
  <c r="I204"/>
  <c r="J204"/>
  <c r="K204"/>
  <c r="L204"/>
  <c r="M204"/>
  <c r="N204"/>
  <c r="O204"/>
  <c r="P204"/>
  <c r="Q204"/>
  <c r="R204"/>
  <c r="S204"/>
  <c r="T204"/>
  <c r="U204"/>
  <c r="V204"/>
  <c r="W204"/>
  <c r="X204"/>
  <c r="Y204"/>
  <c r="Z204"/>
  <c r="AA204"/>
  <c r="AB204"/>
  <c r="AC204"/>
  <c r="AD204"/>
  <c r="AE204"/>
  <c r="AF204"/>
  <c r="AG204"/>
  <c r="AH204"/>
  <c r="AI204"/>
  <c r="AJ204"/>
  <c r="AK204"/>
  <c r="AL204"/>
  <c r="AM204"/>
  <c r="AN204"/>
  <c r="AO204"/>
  <c r="AP204"/>
  <c r="AQ204"/>
  <c r="AR204"/>
  <c r="AS204"/>
  <c r="AT204"/>
  <c r="AU204"/>
  <c r="AV204"/>
  <c r="AW204"/>
  <c r="AX204"/>
  <c r="AY204"/>
  <c r="AZ204"/>
  <c r="BA204"/>
  <c r="BB204"/>
  <c r="BC204"/>
  <c r="BD204"/>
  <c r="BE204"/>
  <c r="BF204"/>
  <c r="BG204"/>
  <c r="BH204"/>
  <c r="BI204"/>
  <c r="BJ204"/>
  <c r="BK204"/>
  <c r="BL204"/>
  <c r="BM204"/>
  <c r="BN204"/>
  <c r="BO204"/>
  <c r="BP204"/>
  <c r="BQ204"/>
  <c r="BR204"/>
  <c r="BS204"/>
  <c r="BT204"/>
  <c r="BU204"/>
  <c r="BV204"/>
  <c r="BW204"/>
  <c r="BX204"/>
  <c r="BY204"/>
  <c r="BZ204"/>
  <c r="CA204"/>
  <c r="CB204"/>
  <c r="CC204"/>
  <c r="CD204"/>
  <c r="CE204"/>
  <c r="CF204"/>
  <c r="CG204"/>
  <c r="CH204"/>
  <c r="CI204"/>
  <c r="CJ204"/>
  <c r="CK204"/>
  <c r="CL204"/>
  <c r="CM204"/>
  <c r="CN204"/>
  <c r="CO204"/>
  <c r="CP204"/>
  <c r="CQ204"/>
  <c r="CR204"/>
  <c r="CS204"/>
  <c r="CT204"/>
  <c r="CU204"/>
  <c r="CV204"/>
  <c r="CW204"/>
  <c r="CX204"/>
  <c r="CY204"/>
  <c r="CZ204"/>
  <c r="DA204"/>
  <c r="DB204"/>
  <c r="DC204"/>
  <c r="DD204"/>
  <c r="DE204"/>
  <c r="DF204"/>
  <c r="DG204"/>
  <c r="DH204"/>
  <c r="DI204"/>
  <c r="DJ204"/>
  <c r="DK204"/>
  <c r="DL204"/>
  <c r="DM204"/>
  <c r="DN204"/>
  <c r="DO204"/>
  <c r="DP204"/>
  <c r="DQ204"/>
  <c r="DR204"/>
  <c r="DS204"/>
  <c r="DT204"/>
  <c r="DU204"/>
  <c r="DV204"/>
  <c r="DY204"/>
  <c r="DZ204"/>
  <c r="EA204"/>
  <c r="EB204"/>
  <c r="EC204"/>
  <c r="ED204"/>
  <c r="EE204"/>
  <c r="EF204"/>
  <c r="EG204"/>
  <c r="EH204"/>
  <c r="EI204"/>
  <c r="EJ204"/>
  <c r="EK204"/>
  <c r="EL204"/>
  <c r="EM204"/>
  <c r="EN204"/>
  <c r="EO204"/>
  <c r="EP204"/>
  <c r="EQ204"/>
  <c r="ER204"/>
  <c r="ES204"/>
  <c r="ET204"/>
  <c r="EU204"/>
  <c r="EX204"/>
  <c r="EY204"/>
  <c r="EZ204"/>
  <c r="FA204"/>
  <c r="FB204"/>
  <c r="FC204"/>
  <c r="FD204"/>
  <c r="FE204"/>
  <c r="FG204"/>
  <c r="FH204"/>
  <c r="FI204"/>
  <c r="FJ204"/>
  <c r="FK204"/>
  <c r="FL204"/>
  <c r="FN204"/>
  <c r="FO204"/>
  <c r="FP204"/>
  <c r="FQ204"/>
  <c r="FR204"/>
  <c r="FS204"/>
  <c r="F205"/>
  <c r="G205"/>
  <c r="H205"/>
  <c r="I205"/>
  <c r="J205"/>
  <c r="K205"/>
  <c r="L205"/>
  <c r="M205"/>
  <c r="N205"/>
  <c r="O205"/>
  <c r="P205"/>
  <c r="Q205"/>
  <c r="R205"/>
  <c r="S205"/>
  <c r="T205"/>
  <c r="U205"/>
  <c r="V205"/>
  <c r="W205"/>
  <c r="X205"/>
  <c r="Y205"/>
  <c r="Z205"/>
  <c r="AA205"/>
  <c r="AB205"/>
  <c r="AC205"/>
  <c r="AD205"/>
  <c r="AE205"/>
  <c r="AF205"/>
  <c r="AG205"/>
  <c r="AH205"/>
  <c r="AI205"/>
  <c r="AJ205"/>
  <c r="AK205"/>
  <c r="AL205"/>
  <c r="AM205"/>
  <c r="AN205"/>
  <c r="AO205"/>
  <c r="AP205"/>
  <c r="AQ205"/>
  <c r="AR205"/>
  <c r="AS205"/>
  <c r="AT205"/>
  <c r="AU205"/>
  <c r="AV205"/>
  <c r="AW205"/>
  <c r="AX205"/>
  <c r="AY205"/>
  <c r="AZ205"/>
  <c r="BA205"/>
  <c r="BB205"/>
  <c r="BC205"/>
  <c r="BD205"/>
  <c r="BE205"/>
  <c r="BF205"/>
  <c r="BG205"/>
  <c r="BH205"/>
  <c r="BI205"/>
  <c r="BJ205"/>
  <c r="BK205"/>
  <c r="BL205"/>
  <c r="BM205"/>
  <c r="BN205"/>
  <c r="BO205"/>
  <c r="BP205"/>
  <c r="BQ205"/>
  <c r="BR205"/>
  <c r="BS205"/>
  <c r="BT205"/>
  <c r="BU205"/>
  <c r="BV205"/>
  <c r="BW205"/>
  <c r="BX205"/>
  <c r="BY205"/>
  <c r="BZ205"/>
  <c r="CA205"/>
  <c r="CB205"/>
  <c r="CC205"/>
  <c r="CD205"/>
  <c r="CE205"/>
  <c r="CF205"/>
  <c r="CG205"/>
  <c r="CH205"/>
  <c r="CI205"/>
  <c r="CJ205"/>
  <c r="CK205"/>
  <c r="CL205"/>
  <c r="CM205"/>
  <c r="CN205"/>
  <c r="CO205"/>
  <c r="CP205"/>
  <c r="CQ205"/>
  <c r="CR205"/>
  <c r="CS205"/>
  <c r="CT205"/>
  <c r="CU205"/>
  <c r="CV205"/>
  <c r="CW205"/>
  <c r="CX205"/>
  <c r="CY205"/>
  <c r="CZ205"/>
  <c r="DA205"/>
  <c r="DB205"/>
  <c r="DC205"/>
  <c r="DD205"/>
  <c r="DE205"/>
  <c r="DF205"/>
  <c r="DG205"/>
  <c r="DH205"/>
  <c r="DI205"/>
  <c r="DJ205"/>
  <c r="DK205"/>
  <c r="DL205"/>
  <c r="DM205"/>
  <c r="DN205"/>
  <c r="DO205"/>
  <c r="DP205"/>
  <c r="DQ205"/>
  <c r="DR205"/>
  <c r="DS205"/>
  <c r="DT205"/>
  <c r="DU205"/>
  <c r="DV205"/>
  <c r="DY205"/>
  <c r="DZ205"/>
  <c r="EA205"/>
  <c r="EB205"/>
  <c r="EC205"/>
  <c r="ED205"/>
  <c r="EE205"/>
  <c r="EF205"/>
  <c r="EG205"/>
  <c r="EH205"/>
  <c r="EI205"/>
  <c r="EJ205"/>
  <c r="EK205"/>
  <c r="EL205"/>
  <c r="EM205"/>
  <c r="EN205"/>
  <c r="EO205"/>
  <c r="EP205"/>
  <c r="EQ205"/>
  <c r="ER205"/>
  <c r="ES205"/>
  <c r="ET205"/>
  <c r="EU205"/>
  <c r="EX205"/>
  <c r="EY205"/>
  <c r="EZ205"/>
  <c r="FA205"/>
  <c r="FB205"/>
  <c r="FC205"/>
  <c r="FD205"/>
  <c r="FE205"/>
  <c r="FG205"/>
  <c r="FH205"/>
  <c r="FI205"/>
  <c r="FJ205"/>
  <c r="FK205"/>
  <c r="FL205"/>
  <c r="FN205"/>
  <c r="FO205"/>
  <c r="FP205"/>
  <c r="FQ205"/>
  <c r="FR205"/>
  <c r="FS205"/>
  <c r="F206"/>
  <c r="G206"/>
  <c r="H206"/>
  <c r="I206"/>
  <c r="J206"/>
  <c r="K206"/>
  <c r="L206"/>
  <c r="M206"/>
  <c r="N206"/>
  <c r="O206"/>
  <c r="P206"/>
  <c r="Q206"/>
  <c r="R206"/>
  <c r="S206"/>
  <c r="T206"/>
  <c r="U206"/>
  <c r="V206"/>
  <c r="W206"/>
  <c r="X206"/>
  <c r="Y206"/>
  <c r="Z206"/>
  <c r="AA206"/>
  <c r="AB206"/>
  <c r="AC206"/>
  <c r="AD206"/>
  <c r="AE206"/>
  <c r="AF206"/>
  <c r="AG206"/>
  <c r="AH206"/>
  <c r="AI206"/>
  <c r="AJ206"/>
  <c r="AK206"/>
  <c r="AL206"/>
  <c r="AM206"/>
  <c r="AN206"/>
  <c r="AO206"/>
  <c r="AP206"/>
  <c r="AQ206"/>
  <c r="AR206"/>
  <c r="AS206"/>
  <c r="AT206"/>
  <c r="AU206"/>
  <c r="AV206"/>
  <c r="AW206"/>
  <c r="AX206"/>
  <c r="AY206"/>
  <c r="AZ206"/>
  <c r="BA206"/>
  <c r="BB206"/>
  <c r="BC206"/>
  <c r="BD206"/>
  <c r="BE206"/>
  <c r="BF206"/>
  <c r="BG206"/>
  <c r="BH206"/>
  <c r="BI206"/>
  <c r="BJ206"/>
  <c r="BK206"/>
  <c r="BL206"/>
  <c r="BM206"/>
  <c r="BN206"/>
  <c r="BO206"/>
  <c r="BP206"/>
  <c r="BQ206"/>
  <c r="BR206"/>
  <c r="BS206"/>
  <c r="BT206"/>
  <c r="BU206"/>
  <c r="BV206"/>
  <c r="BW206"/>
  <c r="BX206"/>
  <c r="BY206"/>
  <c r="BZ206"/>
  <c r="CA206"/>
  <c r="CB206"/>
  <c r="CC206"/>
  <c r="CD206"/>
  <c r="CE206"/>
  <c r="CF206"/>
  <c r="CG206"/>
  <c r="CH206"/>
  <c r="CI206"/>
  <c r="CJ206"/>
  <c r="CK206"/>
  <c r="CL206"/>
  <c r="CM206"/>
  <c r="CN206"/>
  <c r="CO206"/>
  <c r="CP206"/>
  <c r="CQ206"/>
  <c r="CR206"/>
  <c r="CS206"/>
  <c r="CT206"/>
  <c r="CU206"/>
  <c r="CV206"/>
  <c r="CW206"/>
  <c r="CX206"/>
  <c r="CY206"/>
  <c r="CZ206"/>
  <c r="DA206"/>
  <c r="DB206"/>
  <c r="DC206"/>
  <c r="DD206"/>
  <c r="DE206"/>
  <c r="DF206"/>
  <c r="DG206"/>
  <c r="DH206"/>
  <c r="DI206"/>
  <c r="DJ206"/>
  <c r="DK206"/>
  <c r="DL206"/>
  <c r="DM206"/>
  <c r="DN206"/>
  <c r="DO206"/>
  <c r="DP206"/>
  <c r="DQ206"/>
  <c r="DR206"/>
  <c r="DS206"/>
  <c r="DT206"/>
  <c r="DU206"/>
  <c r="DV206"/>
  <c r="DY206"/>
  <c r="DZ206"/>
  <c r="EA206"/>
  <c r="EB206"/>
  <c r="EC206"/>
  <c r="ED206"/>
  <c r="EE206"/>
  <c r="EF206"/>
  <c r="EG206"/>
  <c r="EH206"/>
  <c r="EI206"/>
  <c r="EJ206"/>
  <c r="EK206"/>
  <c r="EL206"/>
  <c r="EM206"/>
  <c r="EN206"/>
  <c r="EO206"/>
  <c r="EP206"/>
  <c r="EQ206"/>
  <c r="ER206"/>
  <c r="ES206"/>
  <c r="ET206"/>
  <c r="EU206"/>
  <c r="EX206"/>
  <c r="EY206"/>
  <c r="EZ206"/>
  <c r="FA206"/>
  <c r="FB206"/>
  <c r="FC206"/>
  <c r="FD206"/>
  <c r="FE206"/>
  <c r="FG206"/>
  <c r="FH206"/>
  <c r="FI206"/>
  <c r="FJ206"/>
  <c r="FK206"/>
  <c r="FL206"/>
  <c r="FN206"/>
  <c r="FO206"/>
  <c r="FP206"/>
  <c r="FQ206"/>
  <c r="FR206"/>
  <c r="FS206"/>
  <c r="F207"/>
  <c r="G207"/>
  <c r="H207"/>
  <c r="I207"/>
  <c r="J207"/>
  <c r="K207"/>
  <c r="L207"/>
  <c r="M207"/>
  <c r="N207"/>
  <c r="O207"/>
  <c r="P207"/>
  <c r="Q207"/>
  <c r="R207"/>
  <c r="S207"/>
  <c r="T207"/>
  <c r="U207"/>
  <c r="V207"/>
  <c r="W207"/>
  <c r="X207"/>
  <c r="Y207"/>
  <c r="Z207"/>
  <c r="AA207"/>
  <c r="AB207"/>
  <c r="AC207"/>
  <c r="AD207"/>
  <c r="AE207"/>
  <c r="AF207"/>
  <c r="AG207"/>
  <c r="AH207"/>
  <c r="AI207"/>
  <c r="AJ207"/>
  <c r="AK207"/>
  <c r="AL207"/>
  <c r="AM207"/>
  <c r="AN207"/>
  <c r="AO207"/>
  <c r="AP207"/>
  <c r="AQ207"/>
  <c r="AR207"/>
  <c r="AS207"/>
  <c r="AT207"/>
  <c r="AU207"/>
  <c r="AV207"/>
  <c r="AW207"/>
  <c r="AX207"/>
  <c r="AY207"/>
  <c r="AZ207"/>
  <c r="BA207"/>
  <c r="BB207"/>
  <c r="BC207"/>
  <c r="BD207"/>
  <c r="BE207"/>
  <c r="BF207"/>
  <c r="BG207"/>
  <c r="BH207"/>
  <c r="BI207"/>
  <c r="BJ207"/>
  <c r="BK207"/>
  <c r="BL207"/>
  <c r="BM207"/>
  <c r="BN207"/>
  <c r="BO207"/>
  <c r="BP207"/>
  <c r="BQ207"/>
  <c r="BR207"/>
  <c r="BS207"/>
  <c r="BT207"/>
  <c r="BU207"/>
  <c r="BV207"/>
  <c r="BW207"/>
  <c r="BX207"/>
  <c r="BY207"/>
  <c r="BZ207"/>
  <c r="CA207"/>
  <c r="CB207"/>
  <c r="CC207"/>
  <c r="CD207"/>
  <c r="CE207"/>
  <c r="CF207"/>
  <c r="CG207"/>
  <c r="CH207"/>
  <c r="CI207"/>
  <c r="CJ207"/>
  <c r="CK207"/>
  <c r="CL207"/>
  <c r="CM207"/>
  <c r="CN207"/>
  <c r="CO207"/>
  <c r="CP207"/>
  <c r="CQ207"/>
  <c r="CR207"/>
  <c r="CS207"/>
  <c r="CT207"/>
  <c r="CU207"/>
  <c r="CV207"/>
  <c r="CW207"/>
  <c r="CX207"/>
  <c r="CY207"/>
  <c r="CZ207"/>
  <c r="DA207"/>
  <c r="DB207"/>
  <c r="DC207"/>
  <c r="DD207"/>
  <c r="DE207"/>
  <c r="DF207"/>
  <c r="DG207"/>
  <c r="DH207"/>
  <c r="DI207"/>
  <c r="DJ207"/>
  <c r="DK207"/>
  <c r="DL207"/>
  <c r="DM207"/>
  <c r="DN207"/>
  <c r="DO207"/>
  <c r="DP207"/>
  <c r="DQ207"/>
  <c r="DR207"/>
  <c r="DS207"/>
  <c r="DT207"/>
  <c r="DU207"/>
  <c r="DV207"/>
  <c r="DY207"/>
  <c r="DZ207"/>
  <c r="EA207"/>
  <c r="EB207"/>
  <c r="EC207"/>
  <c r="ED207"/>
  <c r="EE207"/>
  <c r="EF207"/>
  <c r="EG207"/>
  <c r="EH207"/>
  <c r="EI207"/>
  <c r="EJ207"/>
  <c r="EK207"/>
  <c r="EL207"/>
  <c r="EM207"/>
  <c r="EN207"/>
  <c r="EO207"/>
  <c r="EP207"/>
  <c r="EQ207"/>
  <c r="ER207"/>
  <c r="ES207"/>
  <c r="ET207"/>
  <c r="EU207"/>
  <c r="EX207"/>
  <c r="EY207"/>
  <c r="EZ207"/>
  <c r="FA207"/>
  <c r="FB207"/>
  <c r="FC207"/>
  <c r="FD207"/>
  <c r="FE207"/>
  <c r="FG207"/>
  <c r="FH207"/>
  <c r="FI207"/>
  <c r="FJ207"/>
  <c r="FK207"/>
  <c r="FL207"/>
  <c r="FN207"/>
  <c r="FO207"/>
  <c r="FP207"/>
  <c r="FQ207"/>
  <c r="FR207"/>
  <c r="FS207"/>
  <c r="F208"/>
  <c r="G208"/>
  <c r="H208"/>
  <c r="I208"/>
  <c r="J208"/>
  <c r="K208"/>
  <c r="L208"/>
  <c r="M208"/>
  <c r="N208"/>
  <c r="O208"/>
  <c r="P208"/>
  <c r="Q208"/>
  <c r="R208"/>
  <c r="S208"/>
  <c r="T208"/>
  <c r="U208"/>
  <c r="V208"/>
  <c r="W208"/>
  <c r="X208"/>
  <c r="Y208"/>
  <c r="Z208"/>
  <c r="AA208"/>
  <c r="AB208"/>
  <c r="AC208"/>
  <c r="AD208"/>
  <c r="AE208"/>
  <c r="AF208"/>
  <c r="AG208"/>
  <c r="AH208"/>
  <c r="AI208"/>
  <c r="AJ208"/>
  <c r="AK208"/>
  <c r="AL208"/>
  <c r="AM208"/>
  <c r="AN208"/>
  <c r="AO208"/>
  <c r="AP208"/>
  <c r="AQ208"/>
  <c r="AR208"/>
  <c r="AS208"/>
  <c r="AT208"/>
  <c r="AU208"/>
  <c r="AV208"/>
  <c r="AW208"/>
  <c r="AX208"/>
  <c r="AY208"/>
  <c r="AZ208"/>
  <c r="BA208"/>
  <c r="BB208"/>
  <c r="BC208"/>
  <c r="BD208"/>
  <c r="BE208"/>
  <c r="BF208"/>
  <c r="BG208"/>
  <c r="BH208"/>
  <c r="BI208"/>
  <c r="BJ208"/>
  <c r="BK208"/>
  <c r="BL208"/>
  <c r="BM208"/>
  <c r="BN208"/>
  <c r="BO208"/>
  <c r="BP208"/>
  <c r="BQ208"/>
  <c r="BR208"/>
  <c r="BS208"/>
  <c r="BT208"/>
  <c r="BU208"/>
  <c r="BV208"/>
  <c r="BW208"/>
  <c r="BX208"/>
  <c r="BY208"/>
  <c r="BZ208"/>
  <c r="CA208"/>
  <c r="CB208"/>
  <c r="CC208"/>
  <c r="CD208"/>
  <c r="CE208"/>
  <c r="CF208"/>
  <c r="CG208"/>
  <c r="CH208"/>
  <c r="CI208"/>
  <c r="CJ208"/>
  <c r="CK208"/>
  <c r="CL208"/>
  <c r="CM208"/>
  <c r="CN208"/>
  <c r="CO208"/>
  <c r="CP208"/>
  <c r="CQ208"/>
  <c r="CR208"/>
  <c r="CS208"/>
  <c r="CT208"/>
  <c r="CU208"/>
  <c r="CV208"/>
  <c r="CW208"/>
  <c r="CX208"/>
  <c r="CY208"/>
  <c r="CZ208"/>
  <c r="DA208"/>
  <c r="DB208"/>
  <c r="DC208"/>
  <c r="DD208"/>
  <c r="DE208"/>
  <c r="DF208"/>
  <c r="DG208"/>
  <c r="DH208"/>
  <c r="DI208"/>
  <c r="DJ208"/>
  <c r="DK208"/>
  <c r="DL208"/>
  <c r="DM208"/>
  <c r="DN208"/>
  <c r="DO208"/>
  <c r="DP208"/>
  <c r="DQ208"/>
  <c r="DR208"/>
  <c r="DS208"/>
  <c r="DT208"/>
  <c r="DU208"/>
  <c r="DV208"/>
  <c r="DY208"/>
  <c r="DZ208"/>
  <c r="EA208"/>
  <c r="EB208"/>
  <c r="EC208"/>
  <c r="ED208"/>
  <c r="EE208"/>
  <c r="EF208"/>
  <c r="EG208"/>
  <c r="EH208"/>
  <c r="EI208"/>
  <c r="EJ208"/>
  <c r="EK208"/>
  <c r="EL208"/>
  <c r="EM208"/>
  <c r="EN208"/>
  <c r="EO208"/>
  <c r="EP208"/>
  <c r="EQ208"/>
  <c r="ER208"/>
  <c r="ES208"/>
  <c r="ET208"/>
  <c r="EU208"/>
  <c r="EX208"/>
  <c r="EY208"/>
  <c r="EZ208"/>
  <c r="FA208"/>
  <c r="FB208"/>
  <c r="FC208"/>
  <c r="FD208"/>
  <c r="FE208"/>
  <c r="FG208"/>
  <c r="FH208"/>
  <c r="FI208"/>
  <c r="FJ208"/>
  <c r="FK208"/>
  <c r="FL208"/>
  <c r="FN208"/>
  <c r="FO208"/>
  <c r="FP208"/>
  <c r="FQ208"/>
  <c r="FR208"/>
  <c r="FS208"/>
  <c r="G109"/>
  <c r="H109"/>
  <c r="I109"/>
  <c r="J109"/>
  <c r="K109"/>
  <c r="L109"/>
  <c r="M109"/>
  <c r="N109"/>
  <c r="O109"/>
  <c r="P109"/>
  <c r="Q109"/>
  <c r="R109"/>
  <c r="S109"/>
  <c r="T109"/>
  <c r="U109"/>
  <c r="V109"/>
  <c r="W109"/>
  <c r="X109"/>
  <c r="Y109"/>
  <c r="Z109"/>
  <c r="AA109"/>
  <c r="AB109"/>
  <c r="AC109"/>
  <c r="AD109"/>
  <c r="AE109"/>
  <c r="AF109"/>
  <c r="AG109"/>
  <c r="AH109"/>
  <c r="AI109"/>
  <c r="AJ109"/>
  <c r="AK109"/>
  <c r="AL109"/>
  <c r="AM109"/>
  <c r="AN109"/>
  <c r="AO109"/>
  <c r="AP109"/>
  <c r="AQ109"/>
  <c r="AR109"/>
  <c r="AS109"/>
  <c r="AT109"/>
  <c r="AU109"/>
  <c r="AV109"/>
  <c r="AW109"/>
  <c r="AX109"/>
  <c r="AY109"/>
  <c r="BA109"/>
  <c r="BB109"/>
  <c r="BC109"/>
  <c r="BD109"/>
  <c r="BE109"/>
  <c r="BF109"/>
  <c r="BG109"/>
  <c r="BH109"/>
  <c r="BI109"/>
  <c r="BJ109"/>
  <c r="BK109"/>
  <c r="BL109"/>
  <c r="BM109"/>
  <c r="BN109"/>
  <c r="BO109"/>
  <c r="BP109"/>
  <c r="BQ109"/>
  <c r="BR109"/>
  <c r="BS109"/>
  <c r="BT109"/>
  <c r="BU109"/>
  <c r="BV109"/>
  <c r="BW109"/>
  <c r="BX109"/>
  <c r="BY109"/>
  <c r="BZ109"/>
  <c r="CA109"/>
  <c r="CB109"/>
  <c r="CC109"/>
  <c r="CD109"/>
  <c r="CE109"/>
  <c r="CF109"/>
  <c r="CG109"/>
  <c r="CH109"/>
  <c r="CI109"/>
  <c r="CJ109"/>
  <c r="CK109"/>
  <c r="CL109"/>
  <c r="CM109"/>
  <c r="CN109"/>
  <c r="CO109"/>
  <c r="CP109"/>
  <c r="CQ109"/>
  <c r="CR109"/>
  <c r="CS109"/>
  <c r="CT109"/>
  <c r="CU109"/>
  <c r="CV109"/>
  <c r="CW109"/>
  <c r="CZ109"/>
  <c r="DA109"/>
  <c r="DB109"/>
  <c r="DC109"/>
  <c r="DD109"/>
  <c r="DE109"/>
  <c r="DF109"/>
  <c r="DG109"/>
  <c r="DH109"/>
  <c r="DI109"/>
  <c r="DJ109"/>
  <c r="DK109"/>
  <c r="DL109"/>
  <c r="DM109"/>
  <c r="DN109"/>
  <c r="DO109"/>
  <c r="DP109"/>
  <c r="DQ109"/>
  <c r="DR109"/>
  <c r="DS109"/>
  <c r="DT109"/>
  <c r="DU109"/>
  <c r="DV109"/>
  <c r="DY109"/>
  <c r="DZ109"/>
  <c r="EA109"/>
  <c r="EB109"/>
  <c r="EC109"/>
  <c r="ED109"/>
  <c r="EE109"/>
  <c r="EF109"/>
  <c r="EG109"/>
  <c r="EH109"/>
  <c r="EI109"/>
  <c r="EJ109"/>
  <c r="EK109"/>
  <c r="EL109"/>
  <c r="EM109"/>
  <c r="EN109"/>
  <c r="EO109"/>
  <c r="EP109"/>
  <c r="EQ109"/>
  <c r="ER109"/>
  <c r="ES109"/>
  <c r="ET109"/>
  <c r="EU109"/>
  <c r="EX109"/>
  <c r="EY109"/>
  <c r="EZ109"/>
  <c r="FA109"/>
  <c r="FB109"/>
  <c r="FC109"/>
  <c r="FD109"/>
  <c r="FE109"/>
  <c r="FG109"/>
  <c r="FH109"/>
  <c r="FI109"/>
  <c r="FJ109"/>
  <c r="FK109"/>
  <c r="FL109"/>
  <c r="FN109"/>
  <c r="FO109"/>
  <c r="FP109"/>
  <c r="FQ109"/>
  <c r="FR109"/>
  <c r="FS109"/>
  <c r="F109"/>
  <c r="B109"/>
  <c r="B10"/>
  <c r="D8" i="28" s="1"/>
  <c r="C8" s="1"/>
  <c r="B11" i="5"/>
  <c r="D9" i="28" s="1"/>
  <c r="C9" s="1"/>
  <c r="B12" i="5"/>
  <c r="D10" i="28" s="1"/>
  <c r="C10" s="1"/>
  <c r="B13" i="5"/>
  <c r="D11" i="28" s="1"/>
  <c r="C11" s="1"/>
  <c r="B14" i="5"/>
  <c r="D12" i="28" s="1"/>
  <c r="C12" s="1"/>
  <c r="B15" i="5"/>
  <c r="D13" i="28" s="1"/>
  <c r="C13" s="1"/>
  <c r="B16" i="5"/>
  <c r="D14" i="28" s="1"/>
  <c r="C14" s="1"/>
  <c r="B17" i="5"/>
  <c r="D15" i="28" s="1"/>
  <c r="C15" s="1"/>
  <c r="B18" i="5"/>
  <c r="D16" i="28" s="1"/>
  <c r="C16" s="1"/>
  <c r="B19" i="5"/>
  <c r="D17" i="28" s="1"/>
  <c r="C17" s="1"/>
  <c r="B20" i="5"/>
  <c r="D18" i="28" s="1"/>
  <c r="C18" s="1"/>
  <c r="B21" i="5"/>
  <c r="D19" i="28" s="1"/>
  <c r="C19" s="1"/>
  <c r="B22" i="5"/>
  <c r="D20" i="28" s="1"/>
  <c r="C20" s="1"/>
  <c r="B23" i="5"/>
  <c r="D21" i="28" s="1"/>
  <c r="C21" s="1"/>
  <c r="B24" i="5"/>
  <c r="D22" i="28" s="1"/>
  <c r="C22" s="1"/>
  <c r="B25" i="5"/>
  <c r="D23" i="28" s="1"/>
  <c r="C23" s="1"/>
  <c r="B26" i="5"/>
  <c r="D24" i="28" s="1"/>
  <c r="C24" s="1"/>
  <c r="B27" i="5"/>
  <c r="D25" i="28" s="1"/>
  <c r="C25" s="1"/>
  <c r="B28" i="5"/>
  <c r="D26" i="28" s="1"/>
  <c r="C26" s="1"/>
  <c r="B29" i="5"/>
  <c r="D27" i="28" s="1"/>
  <c r="C27" s="1"/>
  <c r="B30" i="5"/>
  <c r="D28" i="28" s="1"/>
  <c r="C28" s="1"/>
  <c r="B31" i="5"/>
  <c r="D29" i="28" s="1"/>
  <c r="C29" s="1"/>
  <c r="B32" i="5"/>
  <c r="D30" i="28" s="1"/>
  <c r="C30" s="1"/>
  <c r="B33" i="5"/>
  <c r="D31" i="28" s="1"/>
  <c r="C31" s="1"/>
  <c r="B34" i="5"/>
  <c r="D32" i="28" s="1"/>
  <c r="C32" s="1"/>
  <c r="B35" i="5"/>
  <c r="D33" i="28" s="1"/>
  <c r="C33" s="1"/>
  <c r="B36" i="5"/>
  <c r="D34" i="28" s="1"/>
  <c r="C34" s="1"/>
  <c r="B37" i="5"/>
  <c r="D35" i="28" s="1"/>
  <c r="C35" s="1"/>
  <c r="B38" i="5"/>
  <c r="D36" i="28" s="1"/>
  <c r="C36" s="1"/>
  <c r="B39" i="5"/>
  <c r="D37" i="28" s="1"/>
  <c r="C37" s="1"/>
  <c r="B40" i="5"/>
  <c r="D38" i="28" s="1"/>
  <c r="C38" s="1"/>
  <c r="B41" i="5"/>
  <c r="D39" i="28" s="1"/>
  <c r="C39" s="1"/>
  <c r="B42" i="5"/>
  <c r="D40" i="28" s="1"/>
  <c r="C40" s="1"/>
  <c r="B43" i="5"/>
  <c r="D41" i="28" s="1"/>
  <c r="C41" s="1"/>
  <c r="B44" i="5"/>
  <c r="D42" i="28" s="1"/>
  <c r="C42" s="1"/>
  <c r="B45" i="5"/>
  <c r="D43" i="28" s="1"/>
  <c r="C43" s="1"/>
  <c r="B46" i="5"/>
  <c r="D44" i="28" s="1"/>
  <c r="C44" s="1"/>
  <c r="B47" i="5"/>
  <c r="D45" i="28" s="1"/>
  <c r="C45" s="1"/>
  <c r="B48" i="5"/>
  <c r="D46" i="28" s="1"/>
  <c r="C46" s="1"/>
  <c r="B49" i="5"/>
  <c r="D47" i="28" s="1"/>
  <c r="C47" s="1"/>
  <c r="B50" i="5"/>
  <c r="D48" i="28" s="1"/>
  <c r="C48" s="1"/>
  <c r="B51" i="5"/>
  <c r="D49" i="28" s="1"/>
  <c r="C49" s="1"/>
  <c r="B52" i="5"/>
  <c r="D50" i="28" s="1"/>
  <c r="C50" s="1"/>
  <c r="B53" i="5"/>
  <c r="D51" i="28" s="1"/>
  <c r="C51" s="1"/>
  <c r="B54" i="5"/>
  <c r="D52" i="28" s="1"/>
  <c r="C52" s="1"/>
  <c r="B55" i="5"/>
  <c r="D53" i="28" s="1"/>
  <c r="C53" s="1"/>
  <c r="B56" i="5"/>
  <c r="D54" i="28" s="1"/>
  <c r="C54" s="1"/>
  <c r="B57" i="5"/>
  <c r="D55" i="28" s="1"/>
  <c r="C55" s="1"/>
  <c r="B58" i="5"/>
  <c r="D56" i="28" s="1"/>
  <c r="C56" s="1"/>
  <c r="B59" i="5"/>
  <c r="D57" i="28" s="1"/>
  <c r="C57" s="1"/>
  <c r="B60" i="5"/>
  <c r="D58" i="28" s="1"/>
  <c r="C58" s="1"/>
  <c r="B61" i="5"/>
  <c r="D59" i="28" s="1"/>
  <c r="C59" s="1"/>
  <c r="B62" i="5"/>
  <c r="D60" i="28" s="1"/>
  <c r="C60" s="1"/>
  <c r="B63" i="5"/>
  <c r="D61" i="28" s="1"/>
  <c r="C61" s="1"/>
  <c r="B64" i="5"/>
  <c r="D62" i="28" s="1"/>
  <c r="C62" s="1"/>
  <c r="B65" i="5"/>
  <c r="D63" i="28" s="1"/>
  <c r="C63" s="1"/>
  <c r="B66" i="5"/>
  <c r="D64" i="28" s="1"/>
  <c r="C64" s="1"/>
  <c r="B67" i="5"/>
  <c r="D65" i="28" s="1"/>
  <c r="C65" s="1"/>
  <c r="B68" i="5"/>
  <c r="D66" i="28" s="1"/>
  <c r="C66" s="1"/>
  <c r="B69" i="5"/>
  <c r="D67" i="28" s="1"/>
  <c r="C67" s="1"/>
  <c r="B70" i="5"/>
  <c r="D68" i="28" s="1"/>
  <c r="C68" s="1"/>
  <c r="B71" i="5"/>
  <c r="D69" i="28" s="1"/>
  <c r="C69" s="1"/>
  <c r="B72" i="5"/>
  <c r="D70" i="28" s="1"/>
  <c r="C70" s="1"/>
  <c r="B73" i="5"/>
  <c r="D71" i="28" s="1"/>
  <c r="C71" s="1"/>
  <c r="B74" i="5"/>
  <c r="D72" i="28" s="1"/>
  <c r="C72" s="1"/>
  <c r="B75" i="5"/>
  <c r="D73" i="28" s="1"/>
  <c r="C73" s="1"/>
  <c r="B76" i="5"/>
  <c r="D74" i="28" s="1"/>
  <c r="C74" s="1"/>
  <c r="B77" i="5"/>
  <c r="D75" i="28" s="1"/>
  <c r="C75" s="1"/>
  <c r="B78" i="5"/>
  <c r="D76" i="28" s="1"/>
  <c r="C76" s="1"/>
  <c r="B79" i="5"/>
  <c r="D77" i="28" s="1"/>
  <c r="C77" s="1"/>
  <c r="B80" i="5"/>
  <c r="D78" i="28" s="1"/>
  <c r="C78" s="1"/>
  <c r="B81" i="5"/>
  <c r="D79" i="28" s="1"/>
  <c r="C79" s="1"/>
  <c r="B82" i="5"/>
  <c r="D80" i="28" s="1"/>
  <c r="C80" s="1"/>
  <c r="B83" i="5"/>
  <c r="D81" i="28" s="1"/>
  <c r="C81" s="1"/>
  <c r="B84" i="5"/>
  <c r="D82" i="28" s="1"/>
  <c r="C82" s="1"/>
  <c r="B85" i="5"/>
  <c r="D83" i="28" s="1"/>
  <c r="C83" s="1"/>
  <c r="B86" i="5"/>
  <c r="D84" i="28" s="1"/>
  <c r="C84" s="1"/>
  <c r="B87" i="5"/>
  <c r="D85" i="28" s="1"/>
  <c r="C85" s="1"/>
  <c r="B88" i="5"/>
  <c r="D86" i="28" s="1"/>
  <c r="C86" s="1"/>
  <c r="B89" i="5"/>
  <c r="D87" i="28" s="1"/>
  <c r="C87" s="1"/>
  <c r="B90" i="5"/>
  <c r="D88" i="28" s="1"/>
  <c r="C88" s="1"/>
  <c r="B91" i="5"/>
  <c r="D89" i="28" s="1"/>
  <c r="C89" s="1"/>
  <c r="B92" i="5"/>
  <c r="D90" i="28" s="1"/>
  <c r="C90" s="1"/>
  <c r="B93" i="5"/>
  <c r="D91" i="28" s="1"/>
  <c r="C91" s="1"/>
  <c r="B94" i="5"/>
  <c r="D92" i="28" s="1"/>
  <c r="C92" s="1"/>
  <c r="B95" i="5"/>
  <c r="D93" i="28" s="1"/>
  <c r="C93" s="1"/>
  <c r="B96" i="5"/>
  <c r="D94" i="28" s="1"/>
  <c r="C94" s="1"/>
  <c r="B97" i="5"/>
  <c r="D95" i="28" s="1"/>
  <c r="C95" s="1"/>
  <c r="B98" i="5"/>
  <c r="D96" i="28" s="1"/>
  <c r="C96" s="1"/>
  <c r="B99" i="5"/>
  <c r="D97" i="28" s="1"/>
  <c r="C97" s="1"/>
  <c r="B100" i="5"/>
  <c r="D98" i="28" s="1"/>
  <c r="C98" s="1"/>
  <c r="B101" i="5"/>
  <c r="D99" i="28" s="1"/>
  <c r="C99" s="1"/>
  <c r="B102" i="5"/>
  <c r="D100" i="28" s="1"/>
  <c r="C100" s="1"/>
  <c r="B103" i="5"/>
  <c r="D101" i="28" s="1"/>
  <c r="C101" s="1"/>
  <c r="B104" i="5"/>
  <c r="D102" i="28" s="1"/>
  <c r="C102" s="1"/>
  <c r="B105" i="5"/>
  <c r="D103" i="28" s="1"/>
  <c r="C103" s="1"/>
  <c r="B106" i="5"/>
  <c r="D104" i="28" s="1"/>
  <c r="C104" s="1"/>
  <c r="B107" i="5"/>
  <c r="D105" i="28" s="1"/>
  <c r="C105" s="1"/>
  <c r="B108" i="5"/>
  <c r="D106" i="28" s="1"/>
  <c r="C106" s="1"/>
  <c r="F10" i="5"/>
  <c r="D11" i="10" s="1"/>
  <c r="G10" i="5"/>
  <c r="G8" i="28" s="1"/>
  <c r="H10" i="5"/>
  <c r="H8" i="28" s="1"/>
  <c r="I10" i="5"/>
  <c r="J10"/>
  <c r="J8" i="28" s="1"/>
  <c r="K10" i="5"/>
  <c r="K8" i="28" s="1"/>
  <c r="L10" i="5"/>
  <c r="L8" i="28" s="1"/>
  <c r="M10" i="5"/>
  <c r="N10"/>
  <c r="N8" i="28" s="1"/>
  <c r="O10" i="5"/>
  <c r="O8" i="28" s="1"/>
  <c r="P10" i="5"/>
  <c r="P8" i="28" s="1"/>
  <c r="Q10" i="5"/>
  <c r="R10"/>
  <c r="R8" i="28" s="1"/>
  <c r="S10" i="5"/>
  <c r="S8" i="28" s="1"/>
  <c r="T10" i="5"/>
  <c r="T8" i="28" s="1"/>
  <c r="U10" i="5"/>
  <c r="V10"/>
  <c r="V8" i="28" s="1"/>
  <c r="W10" i="5"/>
  <c r="W8" i="28" s="1"/>
  <c r="X10" i="5"/>
  <c r="X8" i="28" s="1"/>
  <c r="Y10" i="5"/>
  <c r="Z10"/>
  <c r="Z8" i="28" s="1"/>
  <c r="AA10" i="5"/>
  <c r="T11" i="10" s="1"/>
  <c r="AB10" i="5"/>
  <c r="U11" i="10" s="1"/>
  <c r="AC10" i="5"/>
  <c r="AA8" i="28" s="1"/>
  <c r="AD10" i="5"/>
  <c r="AB8" i="28" s="1"/>
  <c r="AE10" i="5"/>
  <c r="D45" i="10" s="1"/>
  <c r="AF10" i="5"/>
  <c r="AC8" i="28" s="1"/>
  <c r="AG10" i="5"/>
  <c r="AD8" i="28" s="1"/>
  <c r="AH10" i="5"/>
  <c r="AI10"/>
  <c r="AF8" i="28" s="1"/>
  <c r="AJ10" i="5"/>
  <c r="AG8" i="28" s="1"/>
  <c r="AK10" i="5"/>
  <c r="AH8" i="28" s="1"/>
  <c r="AL10" i="5"/>
  <c r="AM10"/>
  <c r="AJ8" i="28" s="1"/>
  <c r="AN10" i="5"/>
  <c r="AK8" i="28" s="1"/>
  <c r="AO10" i="5"/>
  <c r="AL8" i="28" s="1"/>
  <c r="AP10" i="5"/>
  <c r="AQ10"/>
  <c r="AN8" i="28" s="1"/>
  <c r="AR10" i="5"/>
  <c r="AO8" i="28" s="1"/>
  <c r="AS10" i="5"/>
  <c r="AP8" i="28" s="1"/>
  <c r="AT10" i="5"/>
  <c r="AQ8" i="28" s="1"/>
  <c r="AU10" i="5"/>
  <c r="AR8" i="28" s="1"/>
  <c r="AV10" i="5"/>
  <c r="AS8" i="28" s="1"/>
  <c r="AW10" i="5"/>
  <c r="AT8" i="28" s="1"/>
  <c r="AX10" i="5"/>
  <c r="AU8" i="28" s="1"/>
  <c r="AY10" i="5"/>
  <c r="AV8" i="28" s="1"/>
  <c r="AZ10" i="5"/>
  <c r="T45" i="10" s="1"/>
  <c r="BA10" i="5"/>
  <c r="U45" i="10" s="1"/>
  <c r="BB10" i="5"/>
  <c r="AW8" i="28" s="1"/>
  <c r="BC10" i="5"/>
  <c r="AX8" i="28" s="1"/>
  <c r="BD10" i="5"/>
  <c r="D78" i="10" s="1"/>
  <c r="BE10" i="5"/>
  <c r="BF10"/>
  <c r="BG10"/>
  <c r="BA8" i="28" s="1"/>
  <c r="BH10" i="5"/>
  <c r="BI10"/>
  <c r="BJ10"/>
  <c r="BK10"/>
  <c r="BE8" i="28" s="1"/>
  <c r="BL10" i="5"/>
  <c r="BM10"/>
  <c r="BN10"/>
  <c r="BO10"/>
  <c r="BI8" i="28" s="1"/>
  <c r="BP10" i="5"/>
  <c r="BQ10"/>
  <c r="BR10"/>
  <c r="BS10"/>
  <c r="BM8" i="28" s="1"/>
  <c r="BT10" i="5"/>
  <c r="BU10"/>
  <c r="BV10"/>
  <c r="BW10"/>
  <c r="BQ8" i="28" s="1"/>
  <c r="BX10" i="5"/>
  <c r="BY10"/>
  <c r="T78" i="10" s="1"/>
  <c r="BZ10" i="5"/>
  <c r="U78" i="10" s="1"/>
  <c r="CA10" i="5"/>
  <c r="CB10"/>
  <c r="CC10"/>
  <c r="D111" i="10" s="1"/>
  <c r="CD10" i="5"/>
  <c r="CE10"/>
  <c r="CF10"/>
  <c r="BW8" i="28" s="1"/>
  <c r="CG10" i="5"/>
  <c r="CH10"/>
  <c r="CI10"/>
  <c r="CJ10"/>
  <c r="CA8" i="28" s="1"/>
  <c r="CK10" i="5"/>
  <c r="CL10"/>
  <c r="CM10"/>
  <c r="CN10"/>
  <c r="CE8" i="28" s="1"/>
  <c r="CO10" i="5"/>
  <c r="CP10"/>
  <c r="CQ10"/>
  <c r="CR10"/>
  <c r="CI8" i="28" s="1"/>
  <c r="CS10" i="5"/>
  <c r="CT10"/>
  <c r="CU10"/>
  <c r="CV10"/>
  <c r="CM8" i="28" s="1"/>
  <c r="CW10" i="5"/>
  <c r="CX10"/>
  <c r="T111" i="10" s="1"/>
  <c r="CY10" i="5"/>
  <c r="U111" i="10" s="1"/>
  <c r="CZ10" i="5"/>
  <c r="DA10"/>
  <c r="DB10"/>
  <c r="D144" i="10" s="1"/>
  <c r="DC10" i="5"/>
  <c r="DD10"/>
  <c r="DE10"/>
  <c r="CS8" i="28" s="1"/>
  <c r="DF10" i="5"/>
  <c r="DG10"/>
  <c r="DH10"/>
  <c r="DI10"/>
  <c r="CW8" i="28" s="1"/>
  <c r="DJ10" i="5"/>
  <c r="DK10"/>
  <c r="DL10"/>
  <c r="DM10"/>
  <c r="DA8" i="28" s="1"/>
  <c r="DN10" i="5"/>
  <c r="DO10"/>
  <c r="DP10"/>
  <c r="DQ10"/>
  <c r="DE8" i="28" s="1"/>
  <c r="DR10" i="5"/>
  <c r="DS10"/>
  <c r="DT10"/>
  <c r="DU10"/>
  <c r="DI8" i="28" s="1"/>
  <c r="DV10" i="5"/>
  <c r="DW10"/>
  <c r="T144" i="10" s="1"/>
  <c r="DX10" i="5"/>
  <c r="U144" i="10" s="1"/>
  <c r="DY10" i="5"/>
  <c r="DZ10"/>
  <c r="EA10"/>
  <c r="D177" i="10" s="1"/>
  <c r="EB10" i="5"/>
  <c r="EC10"/>
  <c r="ED10"/>
  <c r="DO8" i="28" s="1"/>
  <c r="EE10" i="5"/>
  <c r="EF10"/>
  <c r="EG10"/>
  <c r="EH10"/>
  <c r="DS8" i="28" s="1"/>
  <c r="EI10" i="5"/>
  <c r="EJ10"/>
  <c r="EK10"/>
  <c r="EL10"/>
  <c r="DW8" i="28" s="1"/>
  <c r="EM10" i="5"/>
  <c r="EN10"/>
  <c r="EO10"/>
  <c r="EP10"/>
  <c r="EA8" i="28" s="1"/>
  <c r="EQ10" i="5"/>
  <c r="ER10"/>
  <c r="ES10"/>
  <c r="ET10"/>
  <c r="EE8" i="28" s="1"/>
  <c r="EU10" i="5"/>
  <c r="EV10"/>
  <c r="T177" i="10" s="1"/>
  <c r="EW10" i="5"/>
  <c r="U177" i="10" s="1"/>
  <c r="EX10" i="5"/>
  <c r="EY10"/>
  <c r="EZ10"/>
  <c r="EJ8" i="28" s="1"/>
  <c r="FA10" i="5"/>
  <c r="EK8" i="28" s="1"/>
  <c r="FB10" i="5"/>
  <c r="EL8" i="28" s="1"/>
  <c r="FC10" i="5"/>
  <c r="EM8" i="28" s="1"/>
  <c r="FD10" i="5"/>
  <c r="EN8" i="28" s="1"/>
  <c r="FE10" i="5"/>
  <c r="EO8" i="28" s="1"/>
  <c r="FG10" i="5"/>
  <c r="EQ8" i="28" s="1"/>
  <c r="FH10" i="5"/>
  <c r="ER8" i="28" s="1"/>
  <c r="FI10" i="5"/>
  <c r="ES8" i="28" s="1"/>
  <c r="FJ10" i="5"/>
  <c r="ET8" i="28" s="1"/>
  <c r="FK10" i="5"/>
  <c r="EU8" i="28" s="1"/>
  <c r="FL10" i="5"/>
  <c r="EV8" i="28" s="1"/>
  <c r="FN10" i="5"/>
  <c r="EX8" i="28" s="1"/>
  <c r="FO10" i="5"/>
  <c r="EY8" i="28" s="1"/>
  <c r="FP10" i="5"/>
  <c r="EZ8" i="28" s="1"/>
  <c r="FQ10" i="5"/>
  <c r="FA8" i="28" s="1"/>
  <c r="FR10" i="5"/>
  <c r="FB8" i="28" s="1"/>
  <c r="FS10" i="5"/>
  <c r="FC8" i="28" s="1"/>
  <c r="F11" i="5"/>
  <c r="D12" i="10" s="1"/>
  <c r="G11" i="5"/>
  <c r="G9" i="28" s="1"/>
  <c r="H11" i="5"/>
  <c r="H9" i="28" s="1"/>
  <c r="I11" i="5"/>
  <c r="J11"/>
  <c r="J9" i="28" s="1"/>
  <c r="K11" i="5"/>
  <c r="K9" i="28" s="1"/>
  <c r="L11" i="5"/>
  <c r="L9" i="28" s="1"/>
  <c r="M11" i="5"/>
  <c r="N11"/>
  <c r="N9" i="28" s="1"/>
  <c r="O11" i="5"/>
  <c r="O9" i="28" s="1"/>
  <c r="P11" i="5"/>
  <c r="P9" i="28" s="1"/>
  <c r="Q11" i="5"/>
  <c r="R11"/>
  <c r="R9" i="28" s="1"/>
  <c r="S11" i="5"/>
  <c r="S9" i="28" s="1"/>
  <c r="T11" i="5"/>
  <c r="T9" i="28" s="1"/>
  <c r="U11" i="5"/>
  <c r="V11"/>
  <c r="V9" i="28" s="1"/>
  <c r="W11" i="5"/>
  <c r="W9" i="28" s="1"/>
  <c r="X11" i="5"/>
  <c r="X9" i="28" s="1"/>
  <c r="Y11" i="5"/>
  <c r="Z11"/>
  <c r="Z9" i="28" s="1"/>
  <c r="AA11" i="5"/>
  <c r="T12" i="10" s="1"/>
  <c r="AB11" i="5"/>
  <c r="U12" i="10" s="1"/>
  <c r="AC11" i="5"/>
  <c r="AA9" i="28" s="1"/>
  <c r="AD11" i="5"/>
  <c r="AB9" i="28" s="1"/>
  <c r="AE11" i="5"/>
  <c r="D46" i="10" s="1"/>
  <c r="AF11" i="5"/>
  <c r="AC9" i="28" s="1"/>
  <c r="AG11" i="5"/>
  <c r="AD9" i="28" s="1"/>
  <c r="AH11" i="5"/>
  <c r="AI11"/>
  <c r="AF9" i="28" s="1"/>
  <c r="AJ11" i="5"/>
  <c r="AG9" i="28" s="1"/>
  <c r="AK11" i="5"/>
  <c r="AH9" i="28" s="1"/>
  <c r="AL11" i="5"/>
  <c r="AM11"/>
  <c r="AJ9" i="28" s="1"/>
  <c r="AN11" i="5"/>
  <c r="AK9" i="28" s="1"/>
  <c r="AO11" i="5"/>
  <c r="AL9" i="28" s="1"/>
  <c r="AP11" i="5"/>
  <c r="AQ11"/>
  <c r="AN9" i="28" s="1"/>
  <c r="AR11" i="5"/>
  <c r="AO9" i="28" s="1"/>
  <c r="AS11" i="5"/>
  <c r="AP9" i="28" s="1"/>
  <c r="AT11" i="5"/>
  <c r="AQ9" i="28" s="1"/>
  <c r="AU11" i="5"/>
  <c r="AR9" i="28" s="1"/>
  <c r="AV11" i="5"/>
  <c r="AS9" i="28" s="1"/>
  <c r="AW11" i="5"/>
  <c r="AT9" i="28" s="1"/>
  <c r="AX11" i="5"/>
  <c r="AU9" i="28" s="1"/>
  <c r="AY11" i="5"/>
  <c r="AV9" i="28" s="1"/>
  <c r="AZ11" i="5"/>
  <c r="T46" i="10" s="1"/>
  <c r="BA11" i="5"/>
  <c r="U46" i="10" s="1"/>
  <c r="BB11" i="5"/>
  <c r="AW9" i="28" s="1"/>
  <c r="BC11" i="5"/>
  <c r="AX9" i="28" s="1"/>
  <c r="BD11" i="5"/>
  <c r="D79" i="10" s="1"/>
  <c r="BE11" i="5"/>
  <c r="BF11"/>
  <c r="BG11"/>
  <c r="BA9" i="28" s="1"/>
  <c r="BH11" i="5"/>
  <c r="BI11"/>
  <c r="BJ11"/>
  <c r="BK11"/>
  <c r="BE9" i="28" s="1"/>
  <c r="BL11" i="5"/>
  <c r="BM11"/>
  <c r="BN11"/>
  <c r="BO11"/>
  <c r="BI9" i="28" s="1"/>
  <c r="BP11" i="5"/>
  <c r="BQ11"/>
  <c r="BR11"/>
  <c r="BS11"/>
  <c r="BM9" i="28" s="1"/>
  <c r="BT11" i="5"/>
  <c r="BU11"/>
  <c r="BV11"/>
  <c r="BW11"/>
  <c r="BQ9" i="28" s="1"/>
  <c r="BX11" i="5"/>
  <c r="BY11"/>
  <c r="T79" i="10" s="1"/>
  <c r="BZ11" i="5"/>
  <c r="U79" i="10" s="1"/>
  <c r="CA11" i="5"/>
  <c r="CB11"/>
  <c r="CC11"/>
  <c r="D112" i="10" s="1"/>
  <c r="CD11" i="5"/>
  <c r="CE11"/>
  <c r="CF11"/>
  <c r="BW9" i="28" s="1"/>
  <c r="CG11" i="5"/>
  <c r="CH11"/>
  <c r="CI11"/>
  <c r="CJ11"/>
  <c r="CA9" i="28" s="1"/>
  <c r="CK11" i="5"/>
  <c r="CL11"/>
  <c r="CM11"/>
  <c r="CN11"/>
  <c r="CE9" i="28" s="1"/>
  <c r="CO11" i="5"/>
  <c r="CP11"/>
  <c r="CQ11"/>
  <c r="CR11"/>
  <c r="CI9" i="28" s="1"/>
  <c r="CS11" i="5"/>
  <c r="CT11"/>
  <c r="CU11"/>
  <c r="CV11"/>
  <c r="CM9" i="28" s="1"/>
  <c r="CW11" i="5"/>
  <c r="CX11"/>
  <c r="T112" i="10" s="1"/>
  <c r="CY11" i="5"/>
  <c r="U112" i="10" s="1"/>
  <c r="CZ11" i="5"/>
  <c r="DA11"/>
  <c r="DB11"/>
  <c r="D145" i="10" s="1"/>
  <c r="DC11" i="5"/>
  <c r="DD11"/>
  <c r="DE11"/>
  <c r="CS9" i="28" s="1"/>
  <c r="DF11" i="5"/>
  <c r="DG11"/>
  <c r="DH11"/>
  <c r="DI11"/>
  <c r="CW9" i="28" s="1"/>
  <c r="DJ11" i="5"/>
  <c r="DK11"/>
  <c r="DL11"/>
  <c r="DM11"/>
  <c r="DA9" i="28" s="1"/>
  <c r="DN11" i="5"/>
  <c r="DO11"/>
  <c r="DP11"/>
  <c r="DQ11"/>
  <c r="DE9" i="28" s="1"/>
  <c r="DR11" i="5"/>
  <c r="DS11"/>
  <c r="DT11"/>
  <c r="DU11"/>
  <c r="DI9" i="28" s="1"/>
  <c r="DV11" i="5"/>
  <c r="DW11"/>
  <c r="T145" i="10" s="1"/>
  <c r="DX11" i="5"/>
  <c r="U145" i="10" s="1"/>
  <c r="DY11" i="5"/>
  <c r="DZ11"/>
  <c r="EA11"/>
  <c r="D178" i="10" s="1"/>
  <c r="EB11" i="5"/>
  <c r="EC11"/>
  <c r="ED11"/>
  <c r="DO9" i="28" s="1"/>
  <c r="EE11" i="5"/>
  <c r="EF11"/>
  <c r="EG11"/>
  <c r="EH11"/>
  <c r="DS9" i="28" s="1"/>
  <c r="EI11" i="5"/>
  <c r="EJ11"/>
  <c r="EK11"/>
  <c r="EL11"/>
  <c r="DW9" i="28" s="1"/>
  <c r="EM11" i="5"/>
  <c r="EN11"/>
  <c r="EO11"/>
  <c r="EP11"/>
  <c r="EA9" i="28" s="1"/>
  <c r="EQ11" i="5"/>
  <c r="ER11"/>
  <c r="ES11"/>
  <c r="ET11"/>
  <c r="EE9" i="28" s="1"/>
  <c r="EU11" i="5"/>
  <c r="EX11"/>
  <c r="EY11"/>
  <c r="EZ11"/>
  <c r="EJ9" i="28" s="1"/>
  <c r="FA11" i="5"/>
  <c r="EK9" i="28" s="1"/>
  <c r="FB11" i="5"/>
  <c r="EL9" i="28" s="1"/>
  <c r="FC11" i="5"/>
  <c r="EM9" i="28" s="1"/>
  <c r="FD11" i="5"/>
  <c r="EN9" i="28" s="1"/>
  <c r="FE11" i="5"/>
  <c r="EO9" i="28" s="1"/>
  <c r="FG11" i="5"/>
  <c r="EQ9" i="28" s="1"/>
  <c r="FH11" i="5"/>
  <c r="ER9" i="28" s="1"/>
  <c r="FI11" i="5"/>
  <c r="ES9" i="28" s="1"/>
  <c r="FJ11" i="5"/>
  <c r="ET9" i="28" s="1"/>
  <c r="FK11" i="5"/>
  <c r="EU9" i="28" s="1"/>
  <c r="FL11" i="5"/>
  <c r="EV9" i="28" s="1"/>
  <c r="FN11" i="5"/>
  <c r="EX9" i="28" s="1"/>
  <c r="FO11" i="5"/>
  <c r="EY9" i="28" s="1"/>
  <c r="FP11" i="5"/>
  <c r="EZ9" i="28" s="1"/>
  <c r="FQ11" i="5"/>
  <c r="FA9" i="28" s="1"/>
  <c r="FR11" i="5"/>
  <c r="FB9" i="28" s="1"/>
  <c r="FS11" i="5"/>
  <c r="FC9" i="28" s="1"/>
  <c r="F12" i="5"/>
  <c r="D13" i="10" s="1"/>
  <c r="G12" i="5"/>
  <c r="G10" i="28" s="1"/>
  <c r="H12" i="5"/>
  <c r="H10" i="28" s="1"/>
  <c r="I12" i="5"/>
  <c r="J12"/>
  <c r="J10" i="28" s="1"/>
  <c r="K12" i="5"/>
  <c r="K10" i="28" s="1"/>
  <c r="L12" i="5"/>
  <c r="L10" i="28" s="1"/>
  <c r="M12" i="5"/>
  <c r="N12"/>
  <c r="N10" i="28" s="1"/>
  <c r="O12" i="5"/>
  <c r="O10" i="28" s="1"/>
  <c r="P12" i="5"/>
  <c r="P10" i="28" s="1"/>
  <c r="Q12" i="5"/>
  <c r="R12"/>
  <c r="R10" i="28" s="1"/>
  <c r="S12" i="5"/>
  <c r="S10" i="28" s="1"/>
  <c r="T12" i="5"/>
  <c r="T10" i="28" s="1"/>
  <c r="U12" i="5"/>
  <c r="V12"/>
  <c r="V10" i="28" s="1"/>
  <c r="W12" i="5"/>
  <c r="W10" i="28" s="1"/>
  <c r="X12" i="5"/>
  <c r="X10" i="28" s="1"/>
  <c r="Y12" i="5"/>
  <c r="Z12"/>
  <c r="Z10" i="28" s="1"/>
  <c r="AA12" i="5"/>
  <c r="T13" i="10" s="1"/>
  <c r="AB12" i="5"/>
  <c r="U13" i="10" s="1"/>
  <c r="AC12" i="5"/>
  <c r="AA10" i="28" s="1"/>
  <c r="AD12" i="5"/>
  <c r="AB10" i="28" s="1"/>
  <c r="AE12" i="5"/>
  <c r="D47" i="10" s="1"/>
  <c r="AF12" i="5"/>
  <c r="AC10" i="28" s="1"/>
  <c r="AG12" i="5"/>
  <c r="AD10" i="28" s="1"/>
  <c r="AH12" i="5"/>
  <c r="AI12"/>
  <c r="AF10" i="28" s="1"/>
  <c r="AJ12" i="5"/>
  <c r="AG10" i="28" s="1"/>
  <c r="AK12" i="5"/>
  <c r="AH10" i="28" s="1"/>
  <c r="AL12" i="5"/>
  <c r="AM12"/>
  <c r="AJ10" i="28" s="1"/>
  <c r="AN12" i="5"/>
  <c r="AK10" i="28" s="1"/>
  <c r="AO12" i="5"/>
  <c r="AL10" i="28" s="1"/>
  <c r="AP12" i="5"/>
  <c r="AQ12"/>
  <c r="AN10" i="28" s="1"/>
  <c r="AR12" i="5"/>
  <c r="AO10" i="28" s="1"/>
  <c r="AS12" i="5"/>
  <c r="AP10" i="28" s="1"/>
  <c r="AT12" i="5"/>
  <c r="AQ10" i="28" s="1"/>
  <c r="AU12" i="5"/>
  <c r="AR10" i="28" s="1"/>
  <c r="AV12" i="5"/>
  <c r="AS10" i="28" s="1"/>
  <c r="AW12" i="5"/>
  <c r="AT10" i="28" s="1"/>
  <c r="AX12" i="5"/>
  <c r="AU10" i="28" s="1"/>
  <c r="AY12" i="5"/>
  <c r="AV10" i="28" s="1"/>
  <c r="AZ12" i="5"/>
  <c r="T47" i="10" s="1"/>
  <c r="BA12" i="5"/>
  <c r="U47" i="10" s="1"/>
  <c r="BB12" i="5"/>
  <c r="AW10" i="28" s="1"/>
  <c r="BC12" i="5"/>
  <c r="AX10" i="28" s="1"/>
  <c r="BD12" i="5"/>
  <c r="D80" i="10" s="1"/>
  <c r="BE12" i="5"/>
  <c r="BF12"/>
  <c r="BG12"/>
  <c r="BA10" i="28" s="1"/>
  <c r="BH12" i="5"/>
  <c r="BI12"/>
  <c r="BJ12"/>
  <c r="BK12"/>
  <c r="BE10" i="28" s="1"/>
  <c r="BL12" i="5"/>
  <c r="BM12"/>
  <c r="BN12"/>
  <c r="BO12"/>
  <c r="BI10" i="28" s="1"/>
  <c r="BP12" i="5"/>
  <c r="BQ12"/>
  <c r="BR12"/>
  <c r="BS12"/>
  <c r="BM10" i="28" s="1"/>
  <c r="BT12" i="5"/>
  <c r="BU12"/>
  <c r="BV12"/>
  <c r="BW12"/>
  <c r="BQ10" i="28" s="1"/>
  <c r="BX12" i="5"/>
  <c r="BY12"/>
  <c r="T80" i="10" s="1"/>
  <c r="BZ12" i="5"/>
  <c r="U80" i="10" s="1"/>
  <c r="CA12" i="5"/>
  <c r="CB12"/>
  <c r="CC12"/>
  <c r="D113" i="10" s="1"/>
  <c r="CD12" i="5"/>
  <c r="CE12"/>
  <c r="CF12"/>
  <c r="BW10" i="28" s="1"/>
  <c r="CG12" i="5"/>
  <c r="CH12"/>
  <c r="CI12"/>
  <c r="CJ12"/>
  <c r="CA10" i="28" s="1"/>
  <c r="CK12" i="5"/>
  <c r="CL12"/>
  <c r="CM12"/>
  <c r="CN12"/>
  <c r="CE10" i="28" s="1"/>
  <c r="CO12" i="5"/>
  <c r="CP12"/>
  <c r="CQ12"/>
  <c r="CR12"/>
  <c r="CI10" i="28" s="1"/>
  <c r="CS12" i="5"/>
  <c r="CT12"/>
  <c r="CU12"/>
  <c r="CV12"/>
  <c r="CM10" i="28" s="1"/>
  <c r="CW12" i="5"/>
  <c r="CX12"/>
  <c r="T113" i="10" s="1"/>
  <c r="CY12" i="5"/>
  <c r="U113" i="10" s="1"/>
  <c r="CZ12" i="5"/>
  <c r="DA12"/>
  <c r="DB12"/>
  <c r="D146" i="10" s="1"/>
  <c r="DC12" i="5"/>
  <c r="DD12"/>
  <c r="DE12"/>
  <c r="CS10" i="28" s="1"/>
  <c r="DF12" i="5"/>
  <c r="DG12"/>
  <c r="DH12"/>
  <c r="DI12"/>
  <c r="CW10" i="28" s="1"/>
  <c r="DJ12" i="5"/>
  <c r="DK12"/>
  <c r="DL12"/>
  <c r="DM12"/>
  <c r="DA10" i="28" s="1"/>
  <c r="DN12" i="5"/>
  <c r="DO12"/>
  <c r="DP12"/>
  <c r="DQ12"/>
  <c r="DE10" i="28" s="1"/>
  <c r="DR12" i="5"/>
  <c r="DS12"/>
  <c r="DT12"/>
  <c r="DU12"/>
  <c r="DI10" i="28" s="1"/>
  <c r="DV12" i="5"/>
  <c r="DW12"/>
  <c r="T146" i="10" s="1"/>
  <c r="DX12" i="5"/>
  <c r="U146" i="10" s="1"/>
  <c r="DY12" i="5"/>
  <c r="DZ12"/>
  <c r="EA12"/>
  <c r="D179" i="10" s="1"/>
  <c r="EB12" i="5"/>
  <c r="EC12"/>
  <c r="ED12"/>
  <c r="DO10" i="28" s="1"/>
  <c r="EE12" i="5"/>
  <c r="EF12"/>
  <c r="EG12"/>
  <c r="EH12"/>
  <c r="DS10" i="28" s="1"/>
  <c r="EI12" i="5"/>
  <c r="EJ12"/>
  <c r="EK12"/>
  <c r="EL12"/>
  <c r="DW10" i="28" s="1"/>
  <c r="EM12" i="5"/>
  <c r="EN12"/>
  <c r="EO12"/>
  <c r="EP12"/>
  <c r="EA10" i="28" s="1"/>
  <c r="EQ12" i="5"/>
  <c r="ER12"/>
  <c r="ES12"/>
  <c r="ET12"/>
  <c r="EE10" i="28" s="1"/>
  <c r="EU12" i="5"/>
  <c r="EV12"/>
  <c r="T179" i="10" s="1"/>
  <c r="EW12" i="5"/>
  <c r="U179" i="10" s="1"/>
  <c r="EX12" i="5"/>
  <c r="EY12"/>
  <c r="EZ12"/>
  <c r="EJ10" i="28" s="1"/>
  <c r="FA12" i="5"/>
  <c r="EK10" i="28" s="1"/>
  <c r="FB12" i="5"/>
  <c r="EL10" i="28" s="1"/>
  <c r="FC12" i="5"/>
  <c r="EM10" i="28" s="1"/>
  <c r="FD12" i="5"/>
  <c r="EN10" i="28" s="1"/>
  <c r="FE12" i="5"/>
  <c r="EO10" i="28" s="1"/>
  <c r="FG12" i="5"/>
  <c r="EQ10" i="28" s="1"/>
  <c r="FH12" i="5"/>
  <c r="ER10" i="28" s="1"/>
  <c r="FI12" i="5"/>
  <c r="ES10" i="28" s="1"/>
  <c r="FJ12" i="5"/>
  <c r="ET10" i="28" s="1"/>
  <c r="FK12" i="5"/>
  <c r="EU10" i="28" s="1"/>
  <c r="FL12" i="5"/>
  <c r="EV10" i="28" s="1"/>
  <c r="FN12" i="5"/>
  <c r="EX10" i="28" s="1"/>
  <c r="FO12" i="5"/>
  <c r="EY10" i="28" s="1"/>
  <c r="FP12" i="5"/>
  <c r="EZ10" i="28" s="1"/>
  <c r="FQ12" i="5"/>
  <c r="FA10" i="28" s="1"/>
  <c r="FR12" i="5"/>
  <c r="FB10" i="28" s="1"/>
  <c r="FS12" i="5"/>
  <c r="FC10" i="28" s="1"/>
  <c r="F13" i="5"/>
  <c r="D14" i="10" s="1"/>
  <c r="G13" i="5"/>
  <c r="G11" i="28" s="1"/>
  <c r="H13" i="5"/>
  <c r="H11" i="28" s="1"/>
  <c r="I13" i="5"/>
  <c r="J13"/>
  <c r="J11" i="28" s="1"/>
  <c r="K13" i="5"/>
  <c r="K11" i="28" s="1"/>
  <c r="L13" i="5"/>
  <c r="L11" i="28" s="1"/>
  <c r="M13" i="5"/>
  <c r="N13"/>
  <c r="N11" i="28" s="1"/>
  <c r="O13" i="5"/>
  <c r="O11" i="28" s="1"/>
  <c r="P13" i="5"/>
  <c r="P11" i="28" s="1"/>
  <c r="Q13" i="5"/>
  <c r="R13"/>
  <c r="R11" i="28" s="1"/>
  <c r="S13" i="5"/>
  <c r="S11" i="28" s="1"/>
  <c r="T13" i="5"/>
  <c r="T11" i="28" s="1"/>
  <c r="U13" i="5"/>
  <c r="V13"/>
  <c r="V11" i="28" s="1"/>
  <c r="W13" i="5"/>
  <c r="W11" i="28" s="1"/>
  <c r="X13" i="5"/>
  <c r="X11" i="28" s="1"/>
  <c r="Y13" i="5"/>
  <c r="Z13"/>
  <c r="Z11" i="28" s="1"/>
  <c r="AA13" i="5"/>
  <c r="T14" i="10" s="1"/>
  <c r="AB13" i="5"/>
  <c r="U14" i="10" s="1"/>
  <c r="AC13" i="5"/>
  <c r="AA11" i="28" s="1"/>
  <c r="AD13" i="5"/>
  <c r="AB11" i="28" s="1"/>
  <c r="AE13" i="5"/>
  <c r="D48" i="10" s="1"/>
  <c r="AF13" i="5"/>
  <c r="AC11" i="28" s="1"/>
  <c r="AG13" i="5"/>
  <c r="AD11" i="28" s="1"/>
  <c r="AH13" i="5"/>
  <c r="AI13"/>
  <c r="AF11" i="28" s="1"/>
  <c r="AJ13" i="5"/>
  <c r="AG11" i="28" s="1"/>
  <c r="AK13" i="5"/>
  <c r="AH11" i="28" s="1"/>
  <c r="AL13" i="5"/>
  <c r="AM13"/>
  <c r="AJ11" i="28" s="1"/>
  <c r="AN13" i="5"/>
  <c r="AK11" i="28" s="1"/>
  <c r="AO13" i="5"/>
  <c r="AL11" i="28" s="1"/>
  <c r="AP13" i="5"/>
  <c r="AQ13"/>
  <c r="AN11" i="28" s="1"/>
  <c r="AR13" i="5"/>
  <c r="AO11" i="28" s="1"/>
  <c r="AS13" i="5"/>
  <c r="AP11" i="28" s="1"/>
  <c r="AT13" i="5"/>
  <c r="AQ11" i="28" s="1"/>
  <c r="AU13" i="5"/>
  <c r="AR11" i="28" s="1"/>
  <c r="AV13" i="5"/>
  <c r="AS11" i="28" s="1"/>
  <c r="AW13" i="5"/>
  <c r="AT11" i="28" s="1"/>
  <c r="AX13" i="5"/>
  <c r="AU11" i="28" s="1"/>
  <c r="AY13" i="5"/>
  <c r="AV11" i="28" s="1"/>
  <c r="AZ13" i="5"/>
  <c r="T48" i="10" s="1"/>
  <c r="BA13" i="5"/>
  <c r="U48" i="10" s="1"/>
  <c r="BB13" i="5"/>
  <c r="AW11" i="28" s="1"/>
  <c r="BC13" i="5"/>
  <c r="AX11" i="28" s="1"/>
  <c r="BD13" i="5"/>
  <c r="D81" i="10" s="1"/>
  <c r="BE13" i="5"/>
  <c r="BF13"/>
  <c r="BG13"/>
  <c r="BA11" i="28" s="1"/>
  <c r="BH13" i="5"/>
  <c r="BI13"/>
  <c r="BJ13"/>
  <c r="BK13"/>
  <c r="BE11" i="28" s="1"/>
  <c r="BL13" i="5"/>
  <c r="BM13"/>
  <c r="BN13"/>
  <c r="BO13"/>
  <c r="BI11" i="28" s="1"/>
  <c r="BP13" i="5"/>
  <c r="BQ13"/>
  <c r="BR13"/>
  <c r="BS13"/>
  <c r="BM11" i="28" s="1"/>
  <c r="BT13" i="5"/>
  <c r="BU13"/>
  <c r="BV13"/>
  <c r="BW13"/>
  <c r="BQ11" i="28" s="1"/>
  <c r="BX13" i="5"/>
  <c r="BY13"/>
  <c r="T81" i="10" s="1"/>
  <c r="BZ13" i="5"/>
  <c r="U81" i="10" s="1"/>
  <c r="CA13" i="5"/>
  <c r="CB13"/>
  <c r="CC13"/>
  <c r="D114" i="10" s="1"/>
  <c r="CD13" i="5"/>
  <c r="CE13"/>
  <c r="CF13"/>
  <c r="BW11" i="28" s="1"/>
  <c r="CG13" i="5"/>
  <c r="CH13"/>
  <c r="CI13"/>
  <c r="CJ13"/>
  <c r="CA11" i="28" s="1"/>
  <c r="CK13" i="5"/>
  <c r="CL13"/>
  <c r="CM13"/>
  <c r="CN13"/>
  <c r="CE11" i="28" s="1"/>
  <c r="CO13" i="5"/>
  <c r="CP13"/>
  <c r="CQ13"/>
  <c r="CR13"/>
  <c r="CI11" i="28" s="1"/>
  <c r="CS13" i="5"/>
  <c r="CT13"/>
  <c r="CU13"/>
  <c r="CV13"/>
  <c r="CM11" i="28" s="1"/>
  <c r="CW13" i="5"/>
  <c r="CX13"/>
  <c r="T114" i="10" s="1"/>
  <c r="CY13" i="5"/>
  <c r="U114" i="10" s="1"/>
  <c r="CZ13" i="5"/>
  <c r="DA13"/>
  <c r="DB13"/>
  <c r="D147" i="10" s="1"/>
  <c r="DC13" i="5"/>
  <c r="DD13"/>
  <c r="DE13"/>
  <c r="CS11" i="28" s="1"/>
  <c r="DF13" i="5"/>
  <c r="DG13"/>
  <c r="DH13"/>
  <c r="DI13"/>
  <c r="CW11" i="28" s="1"/>
  <c r="DJ13" i="5"/>
  <c r="DK13"/>
  <c r="DL13"/>
  <c r="DM13"/>
  <c r="DA11" i="28" s="1"/>
  <c r="DN13" i="5"/>
  <c r="DO13"/>
  <c r="DP13"/>
  <c r="DQ13"/>
  <c r="DE11" i="28" s="1"/>
  <c r="DR13" i="5"/>
  <c r="DS13"/>
  <c r="DT13"/>
  <c r="DU13"/>
  <c r="DI11" i="28" s="1"/>
  <c r="DV13" i="5"/>
  <c r="DW13"/>
  <c r="T147" i="10" s="1"/>
  <c r="DX13" i="5"/>
  <c r="U147" i="10" s="1"/>
  <c r="DY13" i="5"/>
  <c r="DZ13"/>
  <c r="EA13"/>
  <c r="D180" i="10" s="1"/>
  <c r="EB13" i="5"/>
  <c r="EC13"/>
  <c r="ED13"/>
  <c r="DO11" i="28" s="1"/>
  <c r="EE13" i="5"/>
  <c r="EF13"/>
  <c r="EG13"/>
  <c r="EH13"/>
  <c r="DS11" i="28" s="1"/>
  <c r="EI13" i="5"/>
  <c r="EJ13"/>
  <c r="EK13"/>
  <c r="EL13"/>
  <c r="DW11" i="28" s="1"/>
  <c r="EM13" i="5"/>
  <c r="EN13"/>
  <c r="EO13"/>
  <c r="EP13"/>
  <c r="EA11" i="28" s="1"/>
  <c r="EQ13" i="5"/>
  <c r="ER13"/>
  <c r="ES13"/>
  <c r="ET13"/>
  <c r="EE11" i="28" s="1"/>
  <c r="EU13" i="5"/>
  <c r="EX13"/>
  <c r="EY13"/>
  <c r="EZ13"/>
  <c r="EJ11" i="28" s="1"/>
  <c r="FA13" i="5"/>
  <c r="EK11" i="28" s="1"/>
  <c r="FB13" i="5"/>
  <c r="EL11" i="28" s="1"/>
  <c r="FC13" i="5"/>
  <c r="EM11" i="28" s="1"/>
  <c r="FD13" i="5"/>
  <c r="EN11" i="28" s="1"/>
  <c r="FE13" i="5"/>
  <c r="EO11" i="28" s="1"/>
  <c r="FG13" i="5"/>
  <c r="EQ11" i="28" s="1"/>
  <c r="FH13" i="5"/>
  <c r="ER11" i="28" s="1"/>
  <c r="FI13" i="5"/>
  <c r="ES11" i="28" s="1"/>
  <c r="FJ13" i="5"/>
  <c r="ET11" i="28" s="1"/>
  <c r="FK13" i="5"/>
  <c r="EU11" i="28" s="1"/>
  <c r="FL13" i="5"/>
  <c r="EV11" i="28" s="1"/>
  <c r="FN13" i="5"/>
  <c r="EX11" i="28" s="1"/>
  <c r="FO13" i="5"/>
  <c r="EY11" i="28" s="1"/>
  <c r="FP13" i="5"/>
  <c r="EZ11" i="28" s="1"/>
  <c r="FQ13" i="5"/>
  <c r="FA11" i="28" s="1"/>
  <c r="FR13" i="5"/>
  <c r="FB11" i="28" s="1"/>
  <c r="FS13" i="5"/>
  <c r="FC11" i="28" s="1"/>
  <c r="F14" i="5"/>
  <c r="D15" i="10" s="1"/>
  <c r="G14" i="5"/>
  <c r="G12" i="28" s="1"/>
  <c r="H14" i="5"/>
  <c r="H12" i="28" s="1"/>
  <c r="I14" i="5"/>
  <c r="J14"/>
  <c r="J12" i="28" s="1"/>
  <c r="K14" i="5"/>
  <c r="K12" i="28" s="1"/>
  <c r="L14" i="5"/>
  <c r="L12" i="28" s="1"/>
  <c r="M14" i="5"/>
  <c r="N14"/>
  <c r="N12" i="28" s="1"/>
  <c r="O14" i="5"/>
  <c r="O12" i="28" s="1"/>
  <c r="P14" i="5"/>
  <c r="P12" i="28" s="1"/>
  <c r="Q14" i="5"/>
  <c r="R14"/>
  <c r="R12" i="28" s="1"/>
  <c r="S14" i="5"/>
  <c r="S12" i="28" s="1"/>
  <c r="T14" i="5"/>
  <c r="T12" i="28" s="1"/>
  <c r="U14" i="5"/>
  <c r="V14"/>
  <c r="V12" i="28" s="1"/>
  <c r="W14" i="5"/>
  <c r="W12" i="28" s="1"/>
  <c r="X14" i="5"/>
  <c r="X12" i="28" s="1"/>
  <c r="Y14" i="5"/>
  <c r="Z14"/>
  <c r="Z12" i="28" s="1"/>
  <c r="AA14" i="5"/>
  <c r="T15" i="10" s="1"/>
  <c r="AB14" i="5"/>
  <c r="U15" i="10" s="1"/>
  <c r="AC14" i="5"/>
  <c r="AA12" i="28" s="1"/>
  <c r="AD14" i="5"/>
  <c r="AB12" i="28" s="1"/>
  <c r="AE14" i="5"/>
  <c r="D49" i="10" s="1"/>
  <c r="AF14" i="5"/>
  <c r="AC12" i="28" s="1"/>
  <c r="AG14" i="5"/>
  <c r="AD12" i="28" s="1"/>
  <c r="AH14" i="5"/>
  <c r="AI14"/>
  <c r="AF12" i="28" s="1"/>
  <c r="AJ14" i="5"/>
  <c r="AG12" i="28" s="1"/>
  <c r="AK14" i="5"/>
  <c r="AH12" i="28" s="1"/>
  <c r="AL14" i="5"/>
  <c r="AM14"/>
  <c r="AJ12" i="28" s="1"/>
  <c r="AN14" i="5"/>
  <c r="AK12" i="28" s="1"/>
  <c r="AO14" i="5"/>
  <c r="AL12" i="28" s="1"/>
  <c r="AP14" i="5"/>
  <c r="AQ14"/>
  <c r="AN12" i="28" s="1"/>
  <c r="AR14" i="5"/>
  <c r="AO12" i="28" s="1"/>
  <c r="AS14" i="5"/>
  <c r="AP12" i="28" s="1"/>
  <c r="AT14" i="5"/>
  <c r="AQ12" i="28" s="1"/>
  <c r="AU14" i="5"/>
  <c r="AR12" i="28" s="1"/>
  <c r="AV14" i="5"/>
  <c r="AS12" i="28" s="1"/>
  <c r="AW14" i="5"/>
  <c r="AT12" i="28" s="1"/>
  <c r="AX14" i="5"/>
  <c r="AU12" i="28" s="1"/>
  <c r="AY14" i="5"/>
  <c r="AV12" i="28" s="1"/>
  <c r="AZ14" i="5"/>
  <c r="T49" i="10" s="1"/>
  <c r="BA14" i="5"/>
  <c r="U49" i="10" s="1"/>
  <c r="BB14" i="5"/>
  <c r="AW12" i="28" s="1"/>
  <c r="BC14" i="5"/>
  <c r="AX12" i="28" s="1"/>
  <c r="BD14" i="5"/>
  <c r="D82" i="10" s="1"/>
  <c r="BE14" i="5"/>
  <c r="BF14"/>
  <c r="BG14"/>
  <c r="BA12" i="28" s="1"/>
  <c r="BH14" i="5"/>
  <c r="BI14"/>
  <c r="BJ14"/>
  <c r="BK14"/>
  <c r="BE12" i="28" s="1"/>
  <c r="BL14" i="5"/>
  <c r="BM14"/>
  <c r="BN14"/>
  <c r="BO14"/>
  <c r="BI12" i="28" s="1"/>
  <c r="BP14" i="5"/>
  <c r="BQ14"/>
  <c r="BR14"/>
  <c r="BS14"/>
  <c r="BM12" i="28" s="1"/>
  <c r="BT14" i="5"/>
  <c r="BU14"/>
  <c r="BV14"/>
  <c r="BW14"/>
  <c r="BQ12" i="28" s="1"/>
  <c r="BX14" i="5"/>
  <c r="BY14"/>
  <c r="T82" i="10" s="1"/>
  <c r="BZ14" i="5"/>
  <c r="U82" i="10" s="1"/>
  <c r="CA14" i="5"/>
  <c r="CB14"/>
  <c r="CC14"/>
  <c r="D115" i="10" s="1"/>
  <c r="CD14" i="5"/>
  <c r="CE14"/>
  <c r="CF14"/>
  <c r="BW12" i="28" s="1"/>
  <c r="CG14" i="5"/>
  <c r="CH14"/>
  <c r="CI14"/>
  <c r="CJ14"/>
  <c r="CA12" i="28" s="1"/>
  <c r="CK14" i="5"/>
  <c r="CL14"/>
  <c r="CM14"/>
  <c r="CN14"/>
  <c r="CE12" i="28" s="1"/>
  <c r="CO14" i="5"/>
  <c r="CP14"/>
  <c r="CQ14"/>
  <c r="CR14"/>
  <c r="CI12" i="28" s="1"/>
  <c r="CS14" i="5"/>
  <c r="CT14"/>
  <c r="CU14"/>
  <c r="CV14"/>
  <c r="CM12" i="28" s="1"/>
  <c r="CW14" i="5"/>
  <c r="CX14"/>
  <c r="T115" i="10" s="1"/>
  <c r="CY14" i="5"/>
  <c r="U115" i="10" s="1"/>
  <c r="CZ14" i="5"/>
  <c r="DA14"/>
  <c r="DB14"/>
  <c r="D148" i="10" s="1"/>
  <c r="DC14" i="5"/>
  <c r="DD14"/>
  <c r="DE14"/>
  <c r="CS12" i="28" s="1"/>
  <c r="DF14" i="5"/>
  <c r="DG14"/>
  <c r="DH14"/>
  <c r="DI14"/>
  <c r="CW12" i="28" s="1"/>
  <c r="DJ14" i="5"/>
  <c r="DK14"/>
  <c r="DL14"/>
  <c r="DM14"/>
  <c r="DA12" i="28" s="1"/>
  <c r="DN14" i="5"/>
  <c r="DO14"/>
  <c r="DP14"/>
  <c r="DQ14"/>
  <c r="DE12" i="28" s="1"/>
  <c r="DR14" i="5"/>
  <c r="DS14"/>
  <c r="DT14"/>
  <c r="DU14"/>
  <c r="DI12" i="28" s="1"/>
  <c r="DV14" i="5"/>
  <c r="DW14"/>
  <c r="T148" i="10" s="1"/>
  <c r="DX14" i="5"/>
  <c r="U148" i="10" s="1"/>
  <c r="DY14" i="5"/>
  <c r="DZ14"/>
  <c r="EA14"/>
  <c r="D181" i="10" s="1"/>
  <c r="EB14" i="5"/>
  <c r="EC14"/>
  <c r="ED14"/>
  <c r="DO12" i="28" s="1"/>
  <c r="EE14" i="5"/>
  <c r="EF14"/>
  <c r="EG14"/>
  <c r="EH14"/>
  <c r="DS12" i="28" s="1"/>
  <c r="EI14" i="5"/>
  <c r="EJ14"/>
  <c r="EK14"/>
  <c r="EL14"/>
  <c r="DW12" i="28" s="1"/>
  <c r="EM14" i="5"/>
  <c r="EN14"/>
  <c r="EO14"/>
  <c r="EP14"/>
  <c r="EA12" i="28" s="1"/>
  <c r="EQ14" i="5"/>
  <c r="ER14"/>
  <c r="ES14"/>
  <c r="ET14"/>
  <c r="EE12" i="28" s="1"/>
  <c r="EU14" i="5"/>
  <c r="EV14"/>
  <c r="T181" i="10" s="1"/>
  <c r="EW14" i="5"/>
  <c r="U181" i="10" s="1"/>
  <c r="EX14" i="5"/>
  <c r="EY14"/>
  <c r="EZ14"/>
  <c r="EJ12" i="28" s="1"/>
  <c r="FA14" i="5"/>
  <c r="EK12" i="28" s="1"/>
  <c r="FB14" i="5"/>
  <c r="EL12" i="28" s="1"/>
  <c r="FC14" i="5"/>
  <c r="EM12" i="28" s="1"/>
  <c r="FD14" i="5"/>
  <c r="EN12" i="28" s="1"/>
  <c r="FE14" i="5"/>
  <c r="EO12" i="28" s="1"/>
  <c r="FG14" i="5"/>
  <c r="EQ12" i="28" s="1"/>
  <c r="FH14" i="5"/>
  <c r="ER12" i="28" s="1"/>
  <c r="FI14" i="5"/>
  <c r="ES12" i="28" s="1"/>
  <c r="FJ14" i="5"/>
  <c r="ET12" i="28" s="1"/>
  <c r="FK14" i="5"/>
  <c r="EU12" i="28" s="1"/>
  <c r="FL14" i="5"/>
  <c r="EV12" i="28" s="1"/>
  <c r="FN14" i="5"/>
  <c r="EX12" i="28" s="1"/>
  <c r="FO14" i="5"/>
  <c r="EY12" i="28" s="1"/>
  <c r="FP14" i="5"/>
  <c r="EZ12" i="28" s="1"/>
  <c r="FQ14" i="5"/>
  <c r="FA12" i="28" s="1"/>
  <c r="FR14" i="5"/>
  <c r="FB12" i="28" s="1"/>
  <c r="FS14" i="5"/>
  <c r="FC12" i="28" s="1"/>
  <c r="F15" i="5"/>
  <c r="D16" i="10" s="1"/>
  <c r="G15" i="5"/>
  <c r="G13" i="28" s="1"/>
  <c r="H15" i="5"/>
  <c r="H13" i="28" s="1"/>
  <c r="I15" i="5"/>
  <c r="J15"/>
  <c r="J13" i="28" s="1"/>
  <c r="K15" i="5"/>
  <c r="K13" i="28" s="1"/>
  <c r="L15" i="5"/>
  <c r="L13" i="28" s="1"/>
  <c r="M15" i="5"/>
  <c r="N15"/>
  <c r="N13" i="28" s="1"/>
  <c r="O15" i="5"/>
  <c r="O13" i="28" s="1"/>
  <c r="P15" i="5"/>
  <c r="P13" i="28" s="1"/>
  <c r="Q15" i="5"/>
  <c r="R15"/>
  <c r="R13" i="28" s="1"/>
  <c r="S15" i="5"/>
  <c r="S13" i="28" s="1"/>
  <c r="T15" i="5"/>
  <c r="T13" i="28" s="1"/>
  <c r="U15" i="5"/>
  <c r="V15"/>
  <c r="V13" i="28" s="1"/>
  <c r="W15" i="5"/>
  <c r="W13" i="28" s="1"/>
  <c r="X15" i="5"/>
  <c r="X13" i="28" s="1"/>
  <c r="Y15" i="5"/>
  <c r="Z15"/>
  <c r="Z13" i="28" s="1"/>
  <c r="AA15" i="5"/>
  <c r="T16" i="10" s="1"/>
  <c r="AB15" i="5"/>
  <c r="U16" i="10" s="1"/>
  <c r="AC15" i="5"/>
  <c r="AA13" i="28" s="1"/>
  <c r="AD15" i="5"/>
  <c r="AB13" i="28" s="1"/>
  <c r="AE15" i="5"/>
  <c r="D50" i="10" s="1"/>
  <c r="AF15" i="5"/>
  <c r="AC13" i="28" s="1"/>
  <c r="AG15" i="5"/>
  <c r="AD13" i="28" s="1"/>
  <c r="AH15" i="5"/>
  <c r="AI15"/>
  <c r="AF13" i="28" s="1"/>
  <c r="AJ15" i="5"/>
  <c r="AG13" i="28" s="1"/>
  <c r="AK15" i="5"/>
  <c r="AH13" i="28" s="1"/>
  <c r="AL15" i="5"/>
  <c r="AM15"/>
  <c r="AJ13" i="28" s="1"/>
  <c r="AN15" i="5"/>
  <c r="AK13" i="28" s="1"/>
  <c r="AO15" i="5"/>
  <c r="AL13" i="28" s="1"/>
  <c r="AP15" i="5"/>
  <c r="AQ15"/>
  <c r="AN13" i="28" s="1"/>
  <c r="AR15" i="5"/>
  <c r="AO13" i="28" s="1"/>
  <c r="AS15" i="5"/>
  <c r="AP13" i="28" s="1"/>
  <c r="AT15" i="5"/>
  <c r="AQ13" i="28" s="1"/>
  <c r="AU15" i="5"/>
  <c r="AR13" i="28" s="1"/>
  <c r="AV15" i="5"/>
  <c r="AS13" i="28" s="1"/>
  <c r="AW15" i="5"/>
  <c r="AT13" i="28" s="1"/>
  <c r="AX15" i="5"/>
  <c r="AU13" i="28" s="1"/>
  <c r="AY15" i="5"/>
  <c r="AV13" i="28" s="1"/>
  <c r="AZ15" i="5"/>
  <c r="T50" i="10" s="1"/>
  <c r="BA15" i="5"/>
  <c r="U50" i="10" s="1"/>
  <c r="BB15" i="5"/>
  <c r="AW13" i="28" s="1"/>
  <c r="BC15" i="5"/>
  <c r="AX13" i="28" s="1"/>
  <c r="BD15" i="5"/>
  <c r="D83" i="10" s="1"/>
  <c r="BE15" i="5"/>
  <c r="BF15"/>
  <c r="BG15"/>
  <c r="BA13" i="28" s="1"/>
  <c r="BH15" i="5"/>
  <c r="BI15"/>
  <c r="BJ15"/>
  <c r="BK15"/>
  <c r="BE13" i="28" s="1"/>
  <c r="BL15" i="5"/>
  <c r="BM15"/>
  <c r="BN15"/>
  <c r="BO15"/>
  <c r="BI13" i="28" s="1"/>
  <c r="BP15" i="5"/>
  <c r="BQ15"/>
  <c r="BR15"/>
  <c r="BS15"/>
  <c r="BM13" i="28" s="1"/>
  <c r="BT15" i="5"/>
  <c r="BU15"/>
  <c r="BV15"/>
  <c r="BW15"/>
  <c r="BQ13" i="28" s="1"/>
  <c r="BX15" i="5"/>
  <c r="BY15"/>
  <c r="T83" i="10" s="1"/>
  <c r="BZ15" i="5"/>
  <c r="U83" i="10" s="1"/>
  <c r="CA15" i="5"/>
  <c r="CB15"/>
  <c r="CC15"/>
  <c r="D116" i="10" s="1"/>
  <c r="CD15" i="5"/>
  <c r="CE15"/>
  <c r="CF15"/>
  <c r="BW13" i="28" s="1"/>
  <c r="CG15" i="5"/>
  <c r="CH15"/>
  <c r="CI15"/>
  <c r="CJ15"/>
  <c r="CA13" i="28" s="1"/>
  <c r="CK15" i="5"/>
  <c r="CL15"/>
  <c r="CM15"/>
  <c r="CN15"/>
  <c r="CE13" i="28" s="1"/>
  <c r="CO15" i="5"/>
  <c r="CP15"/>
  <c r="CQ15"/>
  <c r="CR15"/>
  <c r="CI13" i="28" s="1"/>
  <c r="CS15" i="5"/>
  <c r="CT15"/>
  <c r="CU15"/>
  <c r="CV15"/>
  <c r="CM13" i="28" s="1"/>
  <c r="CW15" i="5"/>
  <c r="CX15"/>
  <c r="T116" i="10" s="1"/>
  <c r="CY15" i="5"/>
  <c r="U116" i="10" s="1"/>
  <c r="CZ15" i="5"/>
  <c r="DA15"/>
  <c r="DB15"/>
  <c r="D149" i="10" s="1"/>
  <c r="DC15" i="5"/>
  <c r="DD15"/>
  <c r="DE15"/>
  <c r="CS13" i="28" s="1"/>
  <c r="DF15" i="5"/>
  <c r="DG15"/>
  <c r="DH15"/>
  <c r="DI15"/>
  <c r="CW13" i="28" s="1"/>
  <c r="DJ15" i="5"/>
  <c r="DK15"/>
  <c r="DL15"/>
  <c r="DM15"/>
  <c r="DA13" i="28" s="1"/>
  <c r="DN15" i="5"/>
  <c r="DO15"/>
  <c r="DP15"/>
  <c r="DQ15"/>
  <c r="DE13" i="28" s="1"/>
  <c r="DR15" i="5"/>
  <c r="DS15"/>
  <c r="DT15"/>
  <c r="DU15"/>
  <c r="DI13" i="28" s="1"/>
  <c r="DV15" i="5"/>
  <c r="DW15"/>
  <c r="T149" i="10" s="1"/>
  <c r="DX15" i="5"/>
  <c r="U149" i="10" s="1"/>
  <c r="DY15" i="5"/>
  <c r="DZ15"/>
  <c r="EA15"/>
  <c r="D182" i="10" s="1"/>
  <c r="EB15" i="5"/>
  <c r="EC15"/>
  <c r="ED15"/>
  <c r="DO13" i="28" s="1"/>
  <c r="EE15" i="5"/>
  <c r="EF15"/>
  <c r="EG15"/>
  <c r="EH15"/>
  <c r="DS13" i="28" s="1"/>
  <c r="EI15" i="5"/>
  <c r="EJ15"/>
  <c r="EK15"/>
  <c r="EL15"/>
  <c r="DW13" i="28" s="1"/>
  <c r="EM15" i="5"/>
  <c r="EN15"/>
  <c r="EO15"/>
  <c r="EP15"/>
  <c r="EA13" i="28" s="1"/>
  <c r="EQ15" i="5"/>
  <c r="ER15"/>
  <c r="ES15"/>
  <c r="ET15"/>
  <c r="EE13" i="28" s="1"/>
  <c r="EU15" i="5"/>
  <c r="EX15"/>
  <c r="EY15"/>
  <c r="EZ15"/>
  <c r="EJ13" i="28" s="1"/>
  <c r="FA15" i="5"/>
  <c r="EK13" i="28" s="1"/>
  <c r="FB15" i="5"/>
  <c r="EL13" i="28" s="1"/>
  <c r="FC15" i="5"/>
  <c r="EM13" i="28" s="1"/>
  <c r="FD15" i="5"/>
  <c r="EN13" i="28" s="1"/>
  <c r="FE15" i="5"/>
  <c r="EO13" i="28" s="1"/>
  <c r="FG15" i="5"/>
  <c r="EQ13" i="28" s="1"/>
  <c r="FH15" i="5"/>
  <c r="ER13" i="28" s="1"/>
  <c r="FI15" i="5"/>
  <c r="ES13" i="28" s="1"/>
  <c r="FJ15" i="5"/>
  <c r="ET13" i="28" s="1"/>
  <c r="FK15" i="5"/>
  <c r="EU13" i="28" s="1"/>
  <c r="FL15" i="5"/>
  <c r="EV13" i="28" s="1"/>
  <c r="FN15" i="5"/>
  <c r="EX13" i="28" s="1"/>
  <c r="FO15" i="5"/>
  <c r="EY13" i="28" s="1"/>
  <c r="FP15" i="5"/>
  <c r="EZ13" i="28" s="1"/>
  <c r="FQ15" i="5"/>
  <c r="FA13" i="28" s="1"/>
  <c r="FR15" i="5"/>
  <c r="FB13" i="28" s="1"/>
  <c r="FS15" i="5"/>
  <c r="FC13" i="28" s="1"/>
  <c r="F16" i="5"/>
  <c r="D17" i="10" s="1"/>
  <c r="G16" i="5"/>
  <c r="G14" i="28" s="1"/>
  <c r="H16" i="5"/>
  <c r="H14" i="28" s="1"/>
  <c r="I16" i="5"/>
  <c r="J16"/>
  <c r="J14" i="28" s="1"/>
  <c r="K16" i="5"/>
  <c r="K14" i="28" s="1"/>
  <c r="L16" i="5"/>
  <c r="L14" i="28" s="1"/>
  <c r="M16" i="5"/>
  <c r="N16"/>
  <c r="N14" i="28" s="1"/>
  <c r="O16" i="5"/>
  <c r="O14" i="28" s="1"/>
  <c r="P16" i="5"/>
  <c r="P14" i="28" s="1"/>
  <c r="Q16" i="5"/>
  <c r="R16"/>
  <c r="R14" i="28" s="1"/>
  <c r="S16" i="5"/>
  <c r="S14" i="28" s="1"/>
  <c r="T16" i="5"/>
  <c r="T14" i="28" s="1"/>
  <c r="U16" i="5"/>
  <c r="V16"/>
  <c r="V14" i="28" s="1"/>
  <c r="W16" i="5"/>
  <c r="W14" i="28" s="1"/>
  <c r="X16" i="5"/>
  <c r="X14" i="28" s="1"/>
  <c r="Y16" i="5"/>
  <c r="Z16"/>
  <c r="Z14" i="28" s="1"/>
  <c r="AA16" i="5"/>
  <c r="T17" i="10" s="1"/>
  <c r="AB16" i="5"/>
  <c r="U17" i="10" s="1"/>
  <c r="AC16" i="5"/>
  <c r="AA14" i="28" s="1"/>
  <c r="AD16" i="5"/>
  <c r="AB14" i="28" s="1"/>
  <c r="AE16" i="5"/>
  <c r="D51" i="10" s="1"/>
  <c r="AF16" i="5"/>
  <c r="AC14" i="28" s="1"/>
  <c r="AG16" i="5"/>
  <c r="AD14" i="28" s="1"/>
  <c r="AH16" i="5"/>
  <c r="AI16"/>
  <c r="AF14" i="28" s="1"/>
  <c r="AJ16" i="5"/>
  <c r="AG14" i="28" s="1"/>
  <c r="AK16" i="5"/>
  <c r="AH14" i="28" s="1"/>
  <c r="AL16" i="5"/>
  <c r="AM16"/>
  <c r="AJ14" i="28" s="1"/>
  <c r="AN16" i="5"/>
  <c r="AK14" i="28" s="1"/>
  <c r="AO16" i="5"/>
  <c r="AL14" i="28" s="1"/>
  <c r="AP16" i="5"/>
  <c r="AQ16"/>
  <c r="AN14" i="28" s="1"/>
  <c r="AR16" i="5"/>
  <c r="AO14" i="28" s="1"/>
  <c r="AS16" i="5"/>
  <c r="AP14" i="28" s="1"/>
  <c r="AT16" i="5"/>
  <c r="AQ14" i="28" s="1"/>
  <c r="AU16" i="5"/>
  <c r="AR14" i="28" s="1"/>
  <c r="AV16" i="5"/>
  <c r="AS14" i="28" s="1"/>
  <c r="AW16" i="5"/>
  <c r="AT14" i="28" s="1"/>
  <c r="AX16" i="5"/>
  <c r="AU14" i="28" s="1"/>
  <c r="AY16" i="5"/>
  <c r="AV14" i="28" s="1"/>
  <c r="AZ16" i="5"/>
  <c r="T51" i="10" s="1"/>
  <c r="BA16" i="5"/>
  <c r="U51" i="10" s="1"/>
  <c r="BB16" i="5"/>
  <c r="AW14" i="28" s="1"/>
  <c r="BC16" i="5"/>
  <c r="AX14" i="28" s="1"/>
  <c r="BD16" i="5"/>
  <c r="D84" i="10" s="1"/>
  <c r="BE16" i="5"/>
  <c r="BF16"/>
  <c r="BG16"/>
  <c r="BA14" i="28" s="1"/>
  <c r="BH16" i="5"/>
  <c r="BI16"/>
  <c r="BJ16"/>
  <c r="BK16"/>
  <c r="BE14" i="28" s="1"/>
  <c r="BL16" i="5"/>
  <c r="BM16"/>
  <c r="BN16"/>
  <c r="BO16"/>
  <c r="BI14" i="28" s="1"/>
  <c r="BP16" i="5"/>
  <c r="BQ16"/>
  <c r="BR16"/>
  <c r="BS16"/>
  <c r="BM14" i="28" s="1"/>
  <c r="BT16" i="5"/>
  <c r="BU16"/>
  <c r="BV16"/>
  <c r="BW16"/>
  <c r="BQ14" i="28" s="1"/>
  <c r="BX16" i="5"/>
  <c r="BY16"/>
  <c r="T84" i="10" s="1"/>
  <c r="BZ16" i="5"/>
  <c r="U84" i="10" s="1"/>
  <c r="CA16" i="5"/>
  <c r="CB16"/>
  <c r="CC16"/>
  <c r="D117" i="10" s="1"/>
  <c r="CD16" i="5"/>
  <c r="CE16"/>
  <c r="CF16"/>
  <c r="BW14" i="28" s="1"/>
  <c r="CG16" i="5"/>
  <c r="CH16"/>
  <c r="CI16"/>
  <c r="CJ16"/>
  <c r="CA14" i="28" s="1"/>
  <c r="CK16" i="5"/>
  <c r="CL16"/>
  <c r="CM16"/>
  <c r="CN16"/>
  <c r="CE14" i="28" s="1"/>
  <c r="CO16" i="5"/>
  <c r="CP16"/>
  <c r="CQ16"/>
  <c r="CR16"/>
  <c r="CI14" i="28" s="1"/>
  <c r="CS16" i="5"/>
  <c r="CT16"/>
  <c r="CU16"/>
  <c r="CV16"/>
  <c r="CM14" i="28" s="1"/>
  <c r="CW16" i="5"/>
  <c r="CX16"/>
  <c r="T117" i="10" s="1"/>
  <c r="CY16" i="5"/>
  <c r="U117" i="10" s="1"/>
  <c r="CZ16" i="5"/>
  <c r="DA16"/>
  <c r="DB16"/>
  <c r="D150" i="10" s="1"/>
  <c r="DC16" i="5"/>
  <c r="DD16"/>
  <c r="DE16"/>
  <c r="CS14" i="28" s="1"/>
  <c r="DF16" i="5"/>
  <c r="DG16"/>
  <c r="DH16"/>
  <c r="DI16"/>
  <c r="CW14" i="28" s="1"/>
  <c r="DJ16" i="5"/>
  <c r="DK16"/>
  <c r="DL16"/>
  <c r="DM16"/>
  <c r="DA14" i="28" s="1"/>
  <c r="DN16" i="5"/>
  <c r="DO16"/>
  <c r="DP16"/>
  <c r="DQ16"/>
  <c r="DE14" i="28" s="1"/>
  <c r="DR16" i="5"/>
  <c r="DS16"/>
  <c r="DT16"/>
  <c r="DU16"/>
  <c r="DI14" i="28" s="1"/>
  <c r="DV16" i="5"/>
  <c r="DW16"/>
  <c r="T150" i="10" s="1"/>
  <c r="DX16" i="5"/>
  <c r="U150" i="10" s="1"/>
  <c r="DY16" i="5"/>
  <c r="DZ16"/>
  <c r="EA16"/>
  <c r="D183" i="10" s="1"/>
  <c r="EB16" i="5"/>
  <c r="EC16"/>
  <c r="ED16"/>
  <c r="DO14" i="28" s="1"/>
  <c r="EE16" i="5"/>
  <c r="EF16"/>
  <c r="EG16"/>
  <c r="EH16"/>
  <c r="DS14" i="28" s="1"/>
  <c r="EI16" i="5"/>
  <c r="EJ16"/>
  <c r="EK16"/>
  <c r="EL16"/>
  <c r="DW14" i="28" s="1"/>
  <c r="EM16" i="5"/>
  <c r="EN16"/>
  <c r="EO16"/>
  <c r="EP16"/>
  <c r="EA14" i="28" s="1"/>
  <c r="EQ16" i="5"/>
  <c r="ER16"/>
  <c r="ES16"/>
  <c r="ET16"/>
  <c r="EE14" i="28" s="1"/>
  <c r="EU16" i="5"/>
  <c r="EV16"/>
  <c r="T183" i="10" s="1"/>
  <c r="EW16" i="5"/>
  <c r="U183" i="10" s="1"/>
  <c r="EX16" i="5"/>
  <c r="EY16"/>
  <c r="EZ16"/>
  <c r="EJ14" i="28" s="1"/>
  <c r="FA16" i="5"/>
  <c r="EK14" i="28" s="1"/>
  <c r="FB16" i="5"/>
  <c r="EL14" i="28" s="1"/>
  <c r="FC16" i="5"/>
  <c r="EM14" i="28" s="1"/>
  <c r="FD16" i="5"/>
  <c r="EN14" i="28" s="1"/>
  <c r="FE16" i="5"/>
  <c r="EO14" i="28" s="1"/>
  <c r="FG16" i="5"/>
  <c r="EQ14" i="28" s="1"/>
  <c r="FH16" i="5"/>
  <c r="ER14" i="28" s="1"/>
  <c r="FI16" i="5"/>
  <c r="ES14" i="28" s="1"/>
  <c r="FJ16" i="5"/>
  <c r="ET14" i="28" s="1"/>
  <c r="FK16" i="5"/>
  <c r="EU14" i="28" s="1"/>
  <c r="FL16" i="5"/>
  <c r="EV14" i="28" s="1"/>
  <c r="FN16" i="5"/>
  <c r="EX14" i="28" s="1"/>
  <c r="FO16" i="5"/>
  <c r="EY14" i="28" s="1"/>
  <c r="FP16" i="5"/>
  <c r="EZ14" i="28" s="1"/>
  <c r="FQ16" i="5"/>
  <c r="FA14" i="28" s="1"/>
  <c r="FR16" i="5"/>
  <c r="FB14" i="28" s="1"/>
  <c r="FS16" i="5"/>
  <c r="FC14" i="28" s="1"/>
  <c r="F17" i="5"/>
  <c r="D18" i="10" s="1"/>
  <c r="G17" i="5"/>
  <c r="G15" i="28" s="1"/>
  <c r="H17" i="5"/>
  <c r="H15" i="28" s="1"/>
  <c r="I17" i="5"/>
  <c r="J17"/>
  <c r="J15" i="28" s="1"/>
  <c r="K17" i="5"/>
  <c r="K15" i="28" s="1"/>
  <c r="L17" i="5"/>
  <c r="L15" i="28" s="1"/>
  <c r="M17" i="5"/>
  <c r="N17"/>
  <c r="N15" i="28" s="1"/>
  <c r="O17" i="5"/>
  <c r="O15" i="28" s="1"/>
  <c r="P17" i="5"/>
  <c r="P15" i="28" s="1"/>
  <c r="Q17" i="5"/>
  <c r="R17"/>
  <c r="R15" i="28" s="1"/>
  <c r="S17" i="5"/>
  <c r="S15" i="28" s="1"/>
  <c r="T17" i="5"/>
  <c r="T15" i="28" s="1"/>
  <c r="U17" i="5"/>
  <c r="V17"/>
  <c r="V15" i="28" s="1"/>
  <c r="W17" i="5"/>
  <c r="W15" i="28" s="1"/>
  <c r="X17" i="5"/>
  <c r="X15" i="28" s="1"/>
  <c r="Y17" i="5"/>
  <c r="Z17"/>
  <c r="Z15" i="28" s="1"/>
  <c r="AA17" i="5"/>
  <c r="T18" i="10" s="1"/>
  <c r="AB17" i="5"/>
  <c r="U18" i="10" s="1"/>
  <c r="AC17" i="5"/>
  <c r="AA15" i="28" s="1"/>
  <c r="AD17" i="5"/>
  <c r="AB15" i="28" s="1"/>
  <c r="AE17" i="5"/>
  <c r="D52" i="10" s="1"/>
  <c r="AF17" i="5"/>
  <c r="AC15" i="28" s="1"/>
  <c r="AG17" i="5"/>
  <c r="AD15" i="28" s="1"/>
  <c r="AH17" i="5"/>
  <c r="AI17"/>
  <c r="AF15" i="28" s="1"/>
  <c r="AJ17" i="5"/>
  <c r="AG15" i="28" s="1"/>
  <c r="AK17" i="5"/>
  <c r="AH15" i="28" s="1"/>
  <c r="AL17" i="5"/>
  <c r="AM17"/>
  <c r="AJ15" i="28" s="1"/>
  <c r="AN17" i="5"/>
  <c r="AK15" i="28" s="1"/>
  <c r="AO17" i="5"/>
  <c r="AL15" i="28" s="1"/>
  <c r="AP17" i="5"/>
  <c r="AQ17"/>
  <c r="AN15" i="28" s="1"/>
  <c r="AR17" i="5"/>
  <c r="AO15" i="28" s="1"/>
  <c r="AS17" i="5"/>
  <c r="AP15" i="28" s="1"/>
  <c r="AT17" i="5"/>
  <c r="AQ15" i="28" s="1"/>
  <c r="AU17" i="5"/>
  <c r="AR15" i="28" s="1"/>
  <c r="AV17" i="5"/>
  <c r="AS15" i="28" s="1"/>
  <c r="AW17" i="5"/>
  <c r="AT15" i="28" s="1"/>
  <c r="AX17" i="5"/>
  <c r="AU15" i="28" s="1"/>
  <c r="AY17" i="5"/>
  <c r="AV15" i="28" s="1"/>
  <c r="AZ17" i="5"/>
  <c r="T52" i="10" s="1"/>
  <c r="BA17" i="5"/>
  <c r="U52" i="10" s="1"/>
  <c r="BB17" i="5"/>
  <c r="AW15" i="28" s="1"/>
  <c r="BC17" i="5"/>
  <c r="AX15" i="28" s="1"/>
  <c r="BD17" i="5"/>
  <c r="D85" i="10" s="1"/>
  <c r="BE17" i="5"/>
  <c r="BF17"/>
  <c r="BG17"/>
  <c r="BA15" i="28" s="1"/>
  <c r="BH17" i="5"/>
  <c r="BI17"/>
  <c r="BJ17"/>
  <c r="BK17"/>
  <c r="BE15" i="28" s="1"/>
  <c r="BL17" i="5"/>
  <c r="BM17"/>
  <c r="BN17"/>
  <c r="BO17"/>
  <c r="BI15" i="28" s="1"/>
  <c r="BP17" i="5"/>
  <c r="BQ17"/>
  <c r="BR17"/>
  <c r="BS17"/>
  <c r="BM15" i="28" s="1"/>
  <c r="BT17" i="5"/>
  <c r="BU17"/>
  <c r="BV17"/>
  <c r="BW17"/>
  <c r="BQ15" i="28" s="1"/>
  <c r="BX17" i="5"/>
  <c r="BY17"/>
  <c r="T85" i="10" s="1"/>
  <c r="BZ17" i="5"/>
  <c r="U85" i="10" s="1"/>
  <c r="CA17" i="5"/>
  <c r="CB17"/>
  <c r="CC17"/>
  <c r="D118" i="10" s="1"/>
  <c r="CD17" i="5"/>
  <c r="CE17"/>
  <c r="CF17"/>
  <c r="BW15" i="28" s="1"/>
  <c r="CG17" i="5"/>
  <c r="CH17"/>
  <c r="CI17"/>
  <c r="CJ17"/>
  <c r="CA15" i="28" s="1"/>
  <c r="CK17" i="5"/>
  <c r="CL17"/>
  <c r="CM17"/>
  <c r="CN17"/>
  <c r="CE15" i="28" s="1"/>
  <c r="CO17" i="5"/>
  <c r="CP17"/>
  <c r="CQ17"/>
  <c r="CR17"/>
  <c r="CI15" i="28" s="1"/>
  <c r="CS17" i="5"/>
  <c r="CT17"/>
  <c r="CU17"/>
  <c r="CV17"/>
  <c r="CM15" i="28" s="1"/>
  <c r="CW17" i="5"/>
  <c r="CX17"/>
  <c r="T118" i="10" s="1"/>
  <c r="CY17" i="5"/>
  <c r="U118" i="10" s="1"/>
  <c r="CZ17" i="5"/>
  <c r="DA17"/>
  <c r="DB17"/>
  <c r="D151" i="10" s="1"/>
  <c r="DC17" i="5"/>
  <c r="DD17"/>
  <c r="DE17"/>
  <c r="CS15" i="28" s="1"/>
  <c r="DF17" i="5"/>
  <c r="DG17"/>
  <c r="DH17"/>
  <c r="DI17"/>
  <c r="CW15" i="28" s="1"/>
  <c r="DJ17" i="5"/>
  <c r="DK17"/>
  <c r="DL17"/>
  <c r="DM17"/>
  <c r="DA15" i="28" s="1"/>
  <c r="DN17" i="5"/>
  <c r="DO17"/>
  <c r="DP17"/>
  <c r="DQ17"/>
  <c r="DE15" i="28" s="1"/>
  <c r="DR17" i="5"/>
  <c r="DS17"/>
  <c r="DT17"/>
  <c r="DU17"/>
  <c r="DI15" i="28" s="1"/>
  <c r="DV17" i="5"/>
  <c r="DW17"/>
  <c r="T151" i="10" s="1"/>
  <c r="DX17" i="5"/>
  <c r="U151" i="10" s="1"/>
  <c r="DY17" i="5"/>
  <c r="DZ17"/>
  <c r="EA17"/>
  <c r="D184" i="10" s="1"/>
  <c r="EB17" i="5"/>
  <c r="EC17"/>
  <c r="ED17"/>
  <c r="DO15" i="28" s="1"/>
  <c r="EE17" i="5"/>
  <c r="EF17"/>
  <c r="EG17"/>
  <c r="EH17"/>
  <c r="DS15" i="28" s="1"/>
  <c r="EI17" i="5"/>
  <c r="EJ17"/>
  <c r="EK17"/>
  <c r="EL17"/>
  <c r="DW15" i="28" s="1"/>
  <c r="EM17" i="5"/>
  <c r="EN17"/>
  <c r="EO17"/>
  <c r="EP17"/>
  <c r="EA15" i="28" s="1"/>
  <c r="EQ17" i="5"/>
  <c r="ER17"/>
  <c r="ES17"/>
  <c r="ET17"/>
  <c r="EE15" i="28" s="1"/>
  <c r="EU17" i="5"/>
  <c r="EX17"/>
  <c r="EY17"/>
  <c r="EZ17"/>
  <c r="EJ15" i="28" s="1"/>
  <c r="FA17" i="5"/>
  <c r="EK15" i="28" s="1"/>
  <c r="FB17" i="5"/>
  <c r="EL15" i="28" s="1"/>
  <c r="FC17" i="5"/>
  <c r="EM15" i="28" s="1"/>
  <c r="FD17" i="5"/>
  <c r="EN15" i="28" s="1"/>
  <c r="FE17" i="5"/>
  <c r="EO15" i="28" s="1"/>
  <c r="FG17" i="5"/>
  <c r="EQ15" i="28" s="1"/>
  <c r="FH17" i="5"/>
  <c r="ER15" i="28" s="1"/>
  <c r="FI17" i="5"/>
  <c r="ES15" i="28" s="1"/>
  <c r="FJ17" i="5"/>
  <c r="ET15" i="28" s="1"/>
  <c r="FK17" i="5"/>
  <c r="EU15" i="28" s="1"/>
  <c r="FL17" i="5"/>
  <c r="EV15" i="28" s="1"/>
  <c r="FN17" i="5"/>
  <c r="EX15" i="28" s="1"/>
  <c r="FO17" i="5"/>
  <c r="EY15" i="28" s="1"/>
  <c r="FP17" i="5"/>
  <c r="EZ15" i="28" s="1"/>
  <c r="FQ17" i="5"/>
  <c r="FA15" i="28" s="1"/>
  <c r="FR17" i="5"/>
  <c r="FB15" i="28" s="1"/>
  <c r="FS17" i="5"/>
  <c r="FC15" i="28" s="1"/>
  <c r="F18" i="5"/>
  <c r="D19" i="10" s="1"/>
  <c r="G18" i="5"/>
  <c r="H18"/>
  <c r="K18"/>
  <c r="L18"/>
  <c r="O18"/>
  <c r="P18"/>
  <c r="S18"/>
  <c r="T18"/>
  <c r="W18"/>
  <c r="X18"/>
  <c r="AE18"/>
  <c r="D53" i="10" s="1"/>
  <c r="AF18" i="5"/>
  <c r="AG18"/>
  <c r="AH18"/>
  <c r="AI18"/>
  <c r="AJ18"/>
  <c r="AK18"/>
  <c r="AL18"/>
  <c r="AM18"/>
  <c r="AN18"/>
  <c r="AO18"/>
  <c r="AP18"/>
  <c r="AQ18"/>
  <c r="AR18"/>
  <c r="AS18"/>
  <c r="AT18"/>
  <c r="AQ16" i="28" s="1"/>
  <c r="AU18" i="5"/>
  <c r="AV18"/>
  <c r="AW18"/>
  <c r="AX18"/>
  <c r="AU16" i="28" s="1"/>
  <c r="AY18" i="5"/>
  <c r="BB18"/>
  <c r="BC18"/>
  <c r="BD18"/>
  <c r="D86" i="10" s="1"/>
  <c r="BE18" i="5"/>
  <c r="BF18"/>
  <c r="BG18"/>
  <c r="BA16" i="28" s="1"/>
  <c r="BH18" i="5"/>
  <c r="BI18"/>
  <c r="BJ18"/>
  <c r="BK18"/>
  <c r="BE16" i="28" s="1"/>
  <c r="BL18" i="5"/>
  <c r="BM18"/>
  <c r="BN18"/>
  <c r="BO18"/>
  <c r="BI16" i="28" s="1"/>
  <c r="BP18" i="5"/>
  <c r="BQ18"/>
  <c r="BR18"/>
  <c r="BS18"/>
  <c r="BM16" i="28" s="1"/>
  <c r="BT18" i="5"/>
  <c r="BU18"/>
  <c r="BV18"/>
  <c r="BW18"/>
  <c r="BQ16" i="28" s="1"/>
  <c r="BX18" i="5"/>
  <c r="CA18"/>
  <c r="CB18"/>
  <c r="CC18"/>
  <c r="D119" i="10" s="1"/>
  <c r="CD18" i="5"/>
  <c r="CE18"/>
  <c r="CF18"/>
  <c r="BW16" i="28" s="1"/>
  <c r="CG18" i="5"/>
  <c r="CH18"/>
  <c r="CI18"/>
  <c r="CJ18"/>
  <c r="CA16" i="28" s="1"/>
  <c r="CK18" i="5"/>
  <c r="CL18"/>
  <c r="CM18"/>
  <c r="CN18"/>
  <c r="CE16" i="28" s="1"/>
  <c r="CO18" i="5"/>
  <c r="CP18"/>
  <c r="CQ18"/>
  <c r="CR18"/>
  <c r="CI16" i="28" s="1"/>
  <c r="CS18" i="5"/>
  <c r="CT18"/>
  <c r="CU18"/>
  <c r="CV18"/>
  <c r="CM16" i="28" s="1"/>
  <c r="CW18" i="5"/>
  <c r="CZ18"/>
  <c r="DA18"/>
  <c r="DB18"/>
  <c r="D152" i="10" s="1"/>
  <c r="DC18" i="5"/>
  <c r="DD18"/>
  <c r="DE18"/>
  <c r="CS16" i="28" s="1"/>
  <c r="DF18" i="5"/>
  <c r="DG18"/>
  <c r="DH18"/>
  <c r="DI18"/>
  <c r="CW16" i="28" s="1"/>
  <c r="DJ18" i="5"/>
  <c r="DK18"/>
  <c r="DL18"/>
  <c r="DM18"/>
  <c r="DA16" i="28" s="1"/>
  <c r="DN18" i="5"/>
  <c r="DO18"/>
  <c r="DP18"/>
  <c r="DQ18"/>
  <c r="DE16" i="28" s="1"/>
  <c r="DR18" i="5"/>
  <c r="DS18"/>
  <c r="DT18"/>
  <c r="DU18"/>
  <c r="DI16" i="28" s="1"/>
  <c r="DV18" i="5"/>
  <c r="DY18"/>
  <c r="DZ18"/>
  <c r="EA18"/>
  <c r="D185" i="10" s="1"/>
  <c r="EB18" i="5"/>
  <c r="EC18"/>
  <c r="ED18"/>
  <c r="DO16" i="28" s="1"/>
  <c r="EE18" i="5"/>
  <c r="EF18"/>
  <c r="EG18"/>
  <c r="EH18"/>
  <c r="DS16" i="28" s="1"/>
  <c r="EI18" i="5"/>
  <c r="EJ18"/>
  <c r="EK18"/>
  <c r="EL18"/>
  <c r="DW16" i="28" s="1"/>
  <c r="EM18" i="5"/>
  <c r="EN18"/>
  <c r="EO18"/>
  <c r="EP18"/>
  <c r="EA16" i="28" s="1"/>
  <c r="EQ18" i="5"/>
  <c r="ER18"/>
  <c r="ES18"/>
  <c r="ET18"/>
  <c r="EE16" i="28" s="1"/>
  <c r="EU18" i="5"/>
  <c r="EX18"/>
  <c r="EY18"/>
  <c r="EZ18"/>
  <c r="EJ16" i="28" s="1"/>
  <c r="FA18" i="5"/>
  <c r="EK16" i="28" s="1"/>
  <c r="FB18" i="5"/>
  <c r="EL16" i="28" s="1"/>
  <c r="FC18" i="5"/>
  <c r="EM16" i="28" s="1"/>
  <c r="FD18" i="5"/>
  <c r="EN16" i="28" s="1"/>
  <c r="FE18" i="5"/>
  <c r="EO16" i="28" s="1"/>
  <c r="FG18" i="5"/>
  <c r="EQ16" i="28" s="1"/>
  <c r="FH18" i="5"/>
  <c r="ER16" i="28" s="1"/>
  <c r="FI18" i="5"/>
  <c r="ES16" i="28" s="1"/>
  <c r="FJ18" i="5"/>
  <c r="ET16" i="28" s="1"/>
  <c r="FK18" i="5"/>
  <c r="EU16" i="28" s="1"/>
  <c r="FL18" i="5"/>
  <c r="EV16" i="28" s="1"/>
  <c r="FN18" i="5"/>
  <c r="EX16" i="28" s="1"/>
  <c r="FO18" i="5"/>
  <c r="EY16" i="28" s="1"/>
  <c r="FP18" i="5"/>
  <c r="EZ16" i="28" s="1"/>
  <c r="FQ18" i="5"/>
  <c r="FA16" i="28" s="1"/>
  <c r="FR18" i="5"/>
  <c r="FB16" i="28" s="1"/>
  <c r="FS18" i="5"/>
  <c r="FC16" i="28" s="1"/>
  <c r="F19" i="5"/>
  <c r="D20" i="10" s="1"/>
  <c r="G19" i="5"/>
  <c r="H19"/>
  <c r="K19"/>
  <c r="L19"/>
  <c r="O19"/>
  <c r="P19"/>
  <c r="S19"/>
  <c r="T19"/>
  <c r="W19"/>
  <c r="X19"/>
  <c r="AE19"/>
  <c r="D54" i="10" s="1"/>
  <c r="AF19" i="5"/>
  <c r="AG19"/>
  <c r="AH19"/>
  <c r="AI19"/>
  <c r="AJ19"/>
  <c r="AK19"/>
  <c r="AL19"/>
  <c r="AM19"/>
  <c r="AN19"/>
  <c r="AO19"/>
  <c r="AP19"/>
  <c r="AQ19"/>
  <c r="AR19"/>
  <c r="AS19"/>
  <c r="AT19"/>
  <c r="AQ17" i="28" s="1"/>
  <c r="AU19" i="5"/>
  <c r="AV19"/>
  <c r="AW19"/>
  <c r="AX19"/>
  <c r="AU17" i="28" s="1"/>
  <c r="AY19" i="5"/>
  <c r="BB19"/>
  <c r="BC19"/>
  <c r="BD19"/>
  <c r="D87" i="10" s="1"/>
  <c r="BE19" i="5"/>
  <c r="BF19"/>
  <c r="BG19"/>
  <c r="BA17" i="28" s="1"/>
  <c r="BH19" i="5"/>
  <c r="BI19"/>
  <c r="BJ19"/>
  <c r="BK19"/>
  <c r="BE17" i="28" s="1"/>
  <c r="BL19" i="5"/>
  <c r="BM19"/>
  <c r="BN19"/>
  <c r="BO19"/>
  <c r="BI17" i="28" s="1"/>
  <c r="BP19" i="5"/>
  <c r="BQ19"/>
  <c r="BR19"/>
  <c r="BS19"/>
  <c r="BM17" i="28" s="1"/>
  <c r="BT19" i="5"/>
  <c r="BU19"/>
  <c r="BV19"/>
  <c r="BW19"/>
  <c r="BQ17" i="28" s="1"/>
  <c r="BX19" i="5"/>
  <c r="CA19"/>
  <c r="CB19"/>
  <c r="CC19"/>
  <c r="D120" i="10" s="1"/>
  <c r="CD19" i="5"/>
  <c r="CE19"/>
  <c r="CF19"/>
  <c r="BW17" i="28" s="1"/>
  <c r="CG19" i="5"/>
  <c r="CH19"/>
  <c r="CI19"/>
  <c r="CJ19"/>
  <c r="CA17" i="28" s="1"/>
  <c r="CK19" i="5"/>
  <c r="CL19"/>
  <c r="CM19"/>
  <c r="CN19"/>
  <c r="CE17" i="28" s="1"/>
  <c r="CO19" i="5"/>
  <c r="CP19"/>
  <c r="CQ19"/>
  <c r="CR19"/>
  <c r="CI17" i="28" s="1"/>
  <c r="CS19" i="5"/>
  <c r="CT19"/>
  <c r="CU19"/>
  <c r="CV19"/>
  <c r="CM17" i="28" s="1"/>
  <c r="CW19" i="5"/>
  <c r="CZ19"/>
  <c r="DA19"/>
  <c r="DB19"/>
  <c r="D153" i="10" s="1"/>
  <c r="DC19" i="5"/>
  <c r="DD19"/>
  <c r="DE19"/>
  <c r="CS17" i="28" s="1"/>
  <c r="DF19" i="5"/>
  <c r="DG19"/>
  <c r="DH19"/>
  <c r="DI19"/>
  <c r="CW17" i="28" s="1"/>
  <c r="DJ19" i="5"/>
  <c r="DK19"/>
  <c r="DL19"/>
  <c r="DM19"/>
  <c r="DA17" i="28" s="1"/>
  <c r="DN19" i="5"/>
  <c r="DO19"/>
  <c r="DP19"/>
  <c r="DQ19"/>
  <c r="DE17" i="28" s="1"/>
  <c r="DR19" i="5"/>
  <c r="DS19"/>
  <c r="DT19"/>
  <c r="DU19"/>
  <c r="DI17" i="28" s="1"/>
  <c r="DV19" i="5"/>
  <c r="DY19"/>
  <c r="DZ19"/>
  <c r="EA19"/>
  <c r="D186" i="10" s="1"/>
  <c r="EB19" i="5"/>
  <c r="EC19"/>
  <c r="ED19"/>
  <c r="DO17" i="28" s="1"/>
  <c r="EE19" i="5"/>
  <c r="EF19"/>
  <c r="EG19"/>
  <c r="EH19"/>
  <c r="DS17" i="28" s="1"/>
  <c r="EI19" i="5"/>
  <c r="EJ19"/>
  <c r="EK19"/>
  <c r="EL19"/>
  <c r="DW17" i="28" s="1"/>
  <c r="EM19" i="5"/>
  <c r="EN19"/>
  <c r="EO19"/>
  <c r="EP19"/>
  <c r="EA17" i="28" s="1"/>
  <c r="EQ19" i="5"/>
  <c r="ER19"/>
  <c r="ES19"/>
  <c r="ET19"/>
  <c r="EE17" i="28" s="1"/>
  <c r="EU19" i="5"/>
  <c r="EX19"/>
  <c r="EY19"/>
  <c r="EZ19"/>
  <c r="EJ17" i="28" s="1"/>
  <c r="FA19" i="5"/>
  <c r="EK17" i="28" s="1"/>
  <c r="FB19" i="5"/>
  <c r="EL17" i="28" s="1"/>
  <c r="FC19" i="5"/>
  <c r="EM17" i="28" s="1"/>
  <c r="FD19" i="5"/>
  <c r="EN17" i="28" s="1"/>
  <c r="FE19" i="5"/>
  <c r="EO17" i="28" s="1"/>
  <c r="FG19" i="5"/>
  <c r="EQ17" i="28" s="1"/>
  <c r="FH19" i="5"/>
  <c r="ER17" i="28" s="1"/>
  <c r="FI19" i="5"/>
  <c r="ES17" i="28" s="1"/>
  <c r="FJ19" i="5"/>
  <c r="ET17" i="28" s="1"/>
  <c r="FK19" i="5"/>
  <c r="EU17" i="28" s="1"/>
  <c r="FL19" i="5"/>
  <c r="EV17" i="28" s="1"/>
  <c r="FN19" i="5"/>
  <c r="EX17" i="28" s="1"/>
  <c r="FO19" i="5"/>
  <c r="EY17" i="28" s="1"/>
  <c r="FP19" i="5"/>
  <c r="EZ17" i="28" s="1"/>
  <c r="FQ19" i="5"/>
  <c r="FA17" i="28" s="1"/>
  <c r="FR19" i="5"/>
  <c r="FB17" i="28" s="1"/>
  <c r="FS19" i="5"/>
  <c r="FC17" i="28" s="1"/>
  <c r="F20" i="5"/>
  <c r="D21" i="10" s="1"/>
  <c r="G20" i="5"/>
  <c r="H20"/>
  <c r="K20"/>
  <c r="L20"/>
  <c r="O20"/>
  <c r="P20"/>
  <c r="S20"/>
  <c r="T20"/>
  <c r="W20"/>
  <c r="X20"/>
  <c r="AE20"/>
  <c r="D55" i="10" s="1"/>
  <c r="AF20" i="5"/>
  <c r="AG20"/>
  <c r="AH20"/>
  <c r="AI20"/>
  <c r="AJ20"/>
  <c r="AK20"/>
  <c r="AL20"/>
  <c r="AM20"/>
  <c r="AN20"/>
  <c r="AO20"/>
  <c r="AP20"/>
  <c r="AQ20"/>
  <c r="AR20"/>
  <c r="AS20"/>
  <c r="AT20"/>
  <c r="AQ18" i="28" s="1"/>
  <c r="AU20" i="5"/>
  <c r="AV20"/>
  <c r="AW20"/>
  <c r="AX20"/>
  <c r="AU18" i="28" s="1"/>
  <c r="AY20" i="5"/>
  <c r="BB20"/>
  <c r="BC20"/>
  <c r="BD20"/>
  <c r="D88" i="10" s="1"/>
  <c r="BE20" i="5"/>
  <c r="BF20"/>
  <c r="BG20"/>
  <c r="BA18" i="28" s="1"/>
  <c r="BH20" i="5"/>
  <c r="BI20"/>
  <c r="BJ20"/>
  <c r="BK20"/>
  <c r="BE18" i="28" s="1"/>
  <c r="BL20" i="5"/>
  <c r="BM20"/>
  <c r="BN20"/>
  <c r="BO20"/>
  <c r="BI18" i="28" s="1"/>
  <c r="BP20" i="5"/>
  <c r="BQ20"/>
  <c r="BR20"/>
  <c r="BS20"/>
  <c r="BM18" i="28" s="1"/>
  <c r="BT20" i="5"/>
  <c r="BU20"/>
  <c r="BV20"/>
  <c r="BW20"/>
  <c r="BQ18" i="28" s="1"/>
  <c r="BX20" i="5"/>
  <c r="CA20"/>
  <c r="CB20"/>
  <c r="CC20"/>
  <c r="D121" i="10" s="1"/>
  <c r="CD20" i="5"/>
  <c r="CE20"/>
  <c r="CF20"/>
  <c r="BW18" i="28" s="1"/>
  <c r="CG20" i="5"/>
  <c r="CH20"/>
  <c r="CI20"/>
  <c r="CJ20"/>
  <c r="CA18" i="28" s="1"/>
  <c r="CK20" i="5"/>
  <c r="CL20"/>
  <c r="CM20"/>
  <c r="CN20"/>
  <c r="CE18" i="28" s="1"/>
  <c r="CO20" i="5"/>
  <c r="CP20"/>
  <c r="CQ20"/>
  <c r="CR20"/>
  <c r="CI18" i="28" s="1"/>
  <c r="CS20" i="5"/>
  <c r="CT20"/>
  <c r="CU20"/>
  <c r="CV20"/>
  <c r="CM18" i="28" s="1"/>
  <c r="CW20" i="5"/>
  <c r="CZ20"/>
  <c r="DA20"/>
  <c r="DB20"/>
  <c r="D154" i="10" s="1"/>
  <c r="DC20" i="5"/>
  <c r="DD20"/>
  <c r="DE20"/>
  <c r="CS18" i="28" s="1"/>
  <c r="DF20" i="5"/>
  <c r="DG20"/>
  <c r="DH20"/>
  <c r="DI20"/>
  <c r="CW18" i="28" s="1"/>
  <c r="DJ20" i="5"/>
  <c r="DK20"/>
  <c r="DL20"/>
  <c r="DM20"/>
  <c r="DA18" i="28" s="1"/>
  <c r="DN20" i="5"/>
  <c r="DO20"/>
  <c r="DP20"/>
  <c r="DQ20"/>
  <c r="DE18" i="28" s="1"/>
  <c r="DR20" i="5"/>
  <c r="DS20"/>
  <c r="DT20"/>
  <c r="DU20"/>
  <c r="DI18" i="28" s="1"/>
  <c r="DV20" i="5"/>
  <c r="DY20"/>
  <c r="DZ20"/>
  <c r="EA20"/>
  <c r="D187" i="10" s="1"/>
  <c r="EB20" i="5"/>
  <c r="EC20"/>
  <c r="ED20"/>
  <c r="DO18" i="28" s="1"/>
  <c r="EE20" i="5"/>
  <c r="EF20"/>
  <c r="EG20"/>
  <c r="EH20"/>
  <c r="DS18" i="28" s="1"/>
  <c r="EI20" i="5"/>
  <c r="EJ20"/>
  <c r="EK20"/>
  <c r="EL20"/>
  <c r="DW18" i="28" s="1"/>
  <c r="EM20" i="5"/>
  <c r="EN20"/>
  <c r="EO20"/>
  <c r="EP20"/>
  <c r="EA18" i="28" s="1"/>
  <c r="EQ20" i="5"/>
  <c r="ER20"/>
  <c r="ES20"/>
  <c r="ET20"/>
  <c r="EE18" i="28" s="1"/>
  <c r="EU20" i="5"/>
  <c r="EX20"/>
  <c r="EY20"/>
  <c r="EZ20"/>
  <c r="EJ18" i="28" s="1"/>
  <c r="FA20" i="5"/>
  <c r="EK18" i="28" s="1"/>
  <c r="FB20" i="5"/>
  <c r="EL18" i="28" s="1"/>
  <c r="FC20" i="5"/>
  <c r="EM18" i="28" s="1"/>
  <c r="FD20" i="5"/>
  <c r="EN18" i="28" s="1"/>
  <c r="FE20" i="5"/>
  <c r="EO18" i="28" s="1"/>
  <c r="FG20" i="5"/>
  <c r="EQ18" i="28" s="1"/>
  <c r="FH20" i="5"/>
  <c r="ER18" i="28" s="1"/>
  <c r="FI20" i="5"/>
  <c r="ES18" i="28" s="1"/>
  <c r="FJ20" i="5"/>
  <c r="ET18" i="28" s="1"/>
  <c r="FK20" i="5"/>
  <c r="EU18" i="28" s="1"/>
  <c r="FL20" i="5"/>
  <c r="EV18" i="28" s="1"/>
  <c r="FN20" i="5"/>
  <c r="EX18" i="28" s="1"/>
  <c r="FO20" i="5"/>
  <c r="EY18" i="28" s="1"/>
  <c r="FP20" i="5"/>
  <c r="EZ18" i="28" s="1"/>
  <c r="FQ20" i="5"/>
  <c r="FA18" i="28" s="1"/>
  <c r="FR20" i="5"/>
  <c r="FB18" i="28" s="1"/>
  <c r="FS20" i="5"/>
  <c r="FC18" i="28" s="1"/>
  <c r="F21" i="5"/>
  <c r="D22" i="10" s="1"/>
  <c r="G21" i="5"/>
  <c r="H21"/>
  <c r="K21"/>
  <c r="L21"/>
  <c r="O21"/>
  <c r="P21"/>
  <c r="S21"/>
  <c r="T21"/>
  <c r="W21"/>
  <c r="X21"/>
  <c r="AE21"/>
  <c r="D56" i="10" s="1"/>
  <c r="AF21" i="5"/>
  <c r="AG21"/>
  <c r="AH21"/>
  <c r="AI21"/>
  <c r="AJ21"/>
  <c r="AK21"/>
  <c r="AL21"/>
  <c r="AM21"/>
  <c r="AN21"/>
  <c r="AO21"/>
  <c r="AP21"/>
  <c r="AQ21"/>
  <c r="AR21"/>
  <c r="AS21"/>
  <c r="AT21"/>
  <c r="AQ19" i="28" s="1"/>
  <c r="AU21" i="5"/>
  <c r="AV21"/>
  <c r="AW21"/>
  <c r="AX21"/>
  <c r="AU19" i="28" s="1"/>
  <c r="AY21" i="5"/>
  <c r="BB21"/>
  <c r="BC21"/>
  <c r="BD21"/>
  <c r="D89" i="10" s="1"/>
  <c r="BE21" i="5"/>
  <c r="BF21"/>
  <c r="BG21"/>
  <c r="BA19" i="28" s="1"/>
  <c r="BH21" i="5"/>
  <c r="BI21"/>
  <c r="BJ21"/>
  <c r="BK21"/>
  <c r="BE19" i="28" s="1"/>
  <c r="BL21" i="5"/>
  <c r="BM21"/>
  <c r="BN21"/>
  <c r="BO21"/>
  <c r="BI19" i="28" s="1"/>
  <c r="BP21" i="5"/>
  <c r="BQ21"/>
  <c r="BR21"/>
  <c r="BS21"/>
  <c r="BM19" i="28" s="1"/>
  <c r="BT21" i="5"/>
  <c r="BU21"/>
  <c r="BV21"/>
  <c r="BW21"/>
  <c r="BQ19" i="28" s="1"/>
  <c r="BX21" i="5"/>
  <c r="CA21"/>
  <c r="CB21"/>
  <c r="CC21"/>
  <c r="D122" i="10" s="1"/>
  <c r="CD21" i="5"/>
  <c r="CE21"/>
  <c r="CF21"/>
  <c r="BW19" i="28" s="1"/>
  <c r="CG21" i="5"/>
  <c r="CH21"/>
  <c r="CI21"/>
  <c r="CJ21"/>
  <c r="CA19" i="28" s="1"/>
  <c r="CK21" i="5"/>
  <c r="CL21"/>
  <c r="CM21"/>
  <c r="CN21"/>
  <c r="CE19" i="28" s="1"/>
  <c r="CO21" i="5"/>
  <c r="CP21"/>
  <c r="CQ21"/>
  <c r="CR21"/>
  <c r="CI19" i="28" s="1"/>
  <c r="CS21" i="5"/>
  <c r="CT21"/>
  <c r="CU21"/>
  <c r="CV21"/>
  <c r="CM19" i="28" s="1"/>
  <c r="CW21" i="5"/>
  <c r="CZ21"/>
  <c r="DA21"/>
  <c r="DB21"/>
  <c r="D155" i="10" s="1"/>
  <c r="DC21" i="5"/>
  <c r="DD21"/>
  <c r="DE21"/>
  <c r="CS19" i="28" s="1"/>
  <c r="DF21" i="5"/>
  <c r="DG21"/>
  <c r="DH21"/>
  <c r="DI21"/>
  <c r="CW19" i="28" s="1"/>
  <c r="DJ21" i="5"/>
  <c r="DK21"/>
  <c r="DL21"/>
  <c r="DM21"/>
  <c r="DA19" i="28" s="1"/>
  <c r="DN21" i="5"/>
  <c r="DO21"/>
  <c r="DP21"/>
  <c r="DQ21"/>
  <c r="DE19" i="28" s="1"/>
  <c r="DR21" i="5"/>
  <c r="DS21"/>
  <c r="DT21"/>
  <c r="DU21"/>
  <c r="DI19" i="28" s="1"/>
  <c r="DV21" i="5"/>
  <c r="DY21"/>
  <c r="DZ21"/>
  <c r="EA21"/>
  <c r="D188" i="10" s="1"/>
  <c r="EB21" i="5"/>
  <c r="EC21"/>
  <c r="ED21"/>
  <c r="DO19" i="28" s="1"/>
  <c r="EE21" i="5"/>
  <c r="EF21"/>
  <c r="EG21"/>
  <c r="EH21"/>
  <c r="DS19" i="28" s="1"/>
  <c r="EI21" i="5"/>
  <c r="EJ21"/>
  <c r="EK21"/>
  <c r="EL21"/>
  <c r="DW19" i="28" s="1"/>
  <c r="EM21" i="5"/>
  <c r="EN21"/>
  <c r="EO21"/>
  <c r="EP21"/>
  <c r="EA19" i="28" s="1"/>
  <c r="EQ21" i="5"/>
  <c r="ER21"/>
  <c r="ES21"/>
  <c r="ET21"/>
  <c r="EE19" i="28" s="1"/>
  <c r="EU21" i="5"/>
  <c r="EX21"/>
  <c r="EY21"/>
  <c r="EZ21"/>
  <c r="EJ19" i="28" s="1"/>
  <c r="FA21" i="5"/>
  <c r="EK19" i="28" s="1"/>
  <c r="FB21" i="5"/>
  <c r="EL19" i="28" s="1"/>
  <c r="FC21" i="5"/>
  <c r="EM19" i="28" s="1"/>
  <c r="FD21" i="5"/>
  <c r="EN19" i="28" s="1"/>
  <c r="FE21" i="5"/>
  <c r="EO19" i="28" s="1"/>
  <c r="FG21" i="5"/>
  <c r="EQ19" i="28" s="1"/>
  <c r="FH21" i="5"/>
  <c r="ER19" i="28" s="1"/>
  <c r="FI21" i="5"/>
  <c r="ES19" i="28" s="1"/>
  <c r="FJ21" i="5"/>
  <c r="ET19" i="28" s="1"/>
  <c r="FK21" i="5"/>
  <c r="EU19" i="28" s="1"/>
  <c r="FL21" i="5"/>
  <c r="EV19" i="28" s="1"/>
  <c r="FN21" i="5"/>
  <c r="EX19" i="28" s="1"/>
  <c r="FO21" i="5"/>
  <c r="EY19" i="28" s="1"/>
  <c r="FP21" i="5"/>
  <c r="EZ19" i="28" s="1"/>
  <c r="FQ21" i="5"/>
  <c r="FA19" i="28" s="1"/>
  <c r="FR21" i="5"/>
  <c r="FB19" i="28" s="1"/>
  <c r="FS21" i="5"/>
  <c r="FC19" i="28" s="1"/>
  <c r="F22" i="5"/>
  <c r="D23" i="10" s="1"/>
  <c r="G22" i="5"/>
  <c r="H22"/>
  <c r="K22"/>
  <c r="L22"/>
  <c r="O22"/>
  <c r="P22"/>
  <c r="S22"/>
  <c r="T22"/>
  <c r="W22"/>
  <c r="X22"/>
  <c r="AE22"/>
  <c r="D57" i="10" s="1"/>
  <c r="AF22" i="5"/>
  <c r="AG22"/>
  <c r="AH22"/>
  <c r="AI22"/>
  <c r="AJ22"/>
  <c r="AK22"/>
  <c r="AL22"/>
  <c r="AM22"/>
  <c r="AN22"/>
  <c r="AO22"/>
  <c r="AP22"/>
  <c r="AQ22"/>
  <c r="AR22"/>
  <c r="AS22"/>
  <c r="AT22"/>
  <c r="AQ20" i="28" s="1"/>
  <c r="AU22" i="5"/>
  <c r="AV22"/>
  <c r="AW22"/>
  <c r="AX22"/>
  <c r="AU20" i="28" s="1"/>
  <c r="AY22" i="5"/>
  <c r="BB22"/>
  <c r="BC22"/>
  <c r="BD22"/>
  <c r="D90" i="10" s="1"/>
  <c r="BE22" i="5"/>
  <c r="BF22"/>
  <c r="BG22"/>
  <c r="BA20" i="28" s="1"/>
  <c r="BH22" i="5"/>
  <c r="BI22"/>
  <c r="BJ22"/>
  <c r="BK22"/>
  <c r="BE20" i="28" s="1"/>
  <c r="BL22" i="5"/>
  <c r="BM22"/>
  <c r="BN22"/>
  <c r="BO22"/>
  <c r="BI20" i="28" s="1"/>
  <c r="BP22" i="5"/>
  <c r="BQ22"/>
  <c r="BR22"/>
  <c r="BS22"/>
  <c r="BM20" i="28" s="1"/>
  <c r="BT22" i="5"/>
  <c r="BU22"/>
  <c r="BV22"/>
  <c r="BW22"/>
  <c r="BQ20" i="28" s="1"/>
  <c r="BX22" i="5"/>
  <c r="CA22"/>
  <c r="CB22"/>
  <c r="CC22"/>
  <c r="D123" i="10" s="1"/>
  <c r="CD22" i="5"/>
  <c r="CE22"/>
  <c r="CF22"/>
  <c r="BW20" i="28" s="1"/>
  <c r="CG22" i="5"/>
  <c r="CH22"/>
  <c r="CI22"/>
  <c r="CJ22"/>
  <c r="CA20" i="28" s="1"/>
  <c r="CK22" i="5"/>
  <c r="CL22"/>
  <c r="CM22"/>
  <c r="CN22"/>
  <c r="CE20" i="28" s="1"/>
  <c r="CO22" i="5"/>
  <c r="CP22"/>
  <c r="CQ22"/>
  <c r="CR22"/>
  <c r="CI20" i="28" s="1"/>
  <c r="CS22" i="5"/>
  <c r="CT22"/>
  <c r="CU22"/>
  <c r="CV22"/>
  <c r="CM20" i="28" s="1"/>
  <c r="CW22" i="5"/>
  <c r="CZ22"/>
  <c r="DA22"/>
  <c r="DB22"/>
  <c r="D156" i="10" s="1"/>
  <c r="DC22" i="5"/>
  <c r="DD22"/>
  <c r="DE22"/>
  <c r="CS20" i="28" s="1"/>
  <c r="DF22" i="5"/>
  <c r="DG22"/>
  <c r="DH22"/>
  <c r="DI22"/>
  <c r="CW20" i="28" s="1"/>
  <c r="DJ22" i="5"/>
  <c r="DK22"/>
  <c r="DL22"/>
  <c r="DM22"/>
  <c r="DA20" i="28" s="1"/>
  <c r="DN22" i="5"/>
  <c r="DO22"/>
  <c r="DP22"/>
  <c r="DQ22"/>
  <c r="DE20" i="28" s="1"/>
  <c r="DR22" i="5"/>
  <c r="DS22"/>
  <c r="DT22"/>
  <c r="DU22"/>
  <c r="DI20" i="28" s="1"/>
  <c r="DV22" i="5"/>
  <c r="DY22"/>
  <c r="DZ22"/>
  <c r="EA22"/>
  <c r="D189" i="10" s="1"/>
  <c r="EB22" i="5"/>
  <c r="EC22"/>
  <c r="ED22"/>
  <c r="DO20" i="28" s="1"/>
  <c r="EE22" i="5"/>
  <c r="EF22"/>
  <c r="EG22"/>
  <c r="EH22"/>
  <c r="DS20" i="28" s="1"/>
  <c r="EI22" i="5"/>
  <c r="EJ22"/>
  <c r="EK22"/>
  <c r="EL22"/>
  <c r="DW20" i="28" s="1"/>
  <c r="EM22" i="5"/>
  <c r="EN22"/>
  <c r="EO22"/>
  <c r="EP22"/>
  <c r="EA20" i="28" s="1"/>
  <c r="EQ22" i="5"/>
  <c r="ER22"/>
  <c r="ES22"/>
  <c r="ET22"/>
  <c r="EE20" i="28" s="1"/>
  <c r="EU22" i="5"/>
  <c r="EX22"/>
  <c r="EY22"/>
  <c r="EZ22"/>
  <c r="EJ20" i="28" s="1"/>
  <c r="FA22" i="5"/>
  <c r="EK20" i="28" s="1"/>
  <c r="FB22" i="5"/>
  <c r="EL20" i="28" s="1"/>
  <c r="FC22" i="5"/>
  <c r="EM20" i="28" s="1"/>
  <c r="FD22" i="5"/>
  <c r="EN20" i="28" s="1"/>
  <c r="FE22" i="5"/>
  <c r="EO20" i="28" s="1"/>
  <c r="FG22" i="5"/>
  <c r="EQ20" i="28" s="1"/>
  <c r="FH22" i="5"/>
  <c r="ER20" i="28" s="1"/>
  <c r="FI22" i="5"/>
  <c r="ES20" i="28" s="1"/>
  <c r="FJ22" i="5"/>
  <c r="ET20" i="28" s="1"/>
  <c r="FK22" i="5"/>
  <c r="EU20" i="28" s="1"/>
  <c r="FL22" i="5"/>
  <c r="EV20" i="28" s="1"/>
  <c r="FN22" i="5"/>
  <c r="EX20" i="28" s="1"/>
  <c r="FO22" i="5"/>
  <c r="EY20" i="28" s="1"/>
  <c r="FP22" i="5"/>
  <c r="EZ20" i="28" s="1"/>
  <c r="FQ22" i="5"/>
  <c r="FA20" i="28" s="1"/>
  <c r="FR22" i="5"/>
  <c r="FB20" i="28" s="1"/>
  <c r="FS22" i="5"/>
  <c r="FC20" i="28" s="1"/>
  <c r="F23" i="5"/>
  <c r="D24" i="10" s="1"/>
  <c r="G23" i="5"/>
  <c r="H23"/>
  <c r="K23"/>
  <c r="L23"/>
  <c r="O23"/>
  <c r="P23"/>
  <c r="S23"/>
  <c r="T23"/>
  <c r="W23"/>
  <c r="X23"/>
  <c r="AE23"/>
  <c r="D58" i="10" s="1"/>
  <c r="AF23" i="5"/>
  <c r="AG23"/>
  <c r="AH23"/>
  <c r="AI23"/>
  <c r="AJ23"/>
  <c r="AK23"/>
  <c r="AL23"/>
  <c r="AM23"/>
  <c r="AN23"/>
  <c r="AO23"/>
  <c r="AP23"/>
  <c r="AQ23"/>
  <c r="AR23"/>
  <c r="AS23"/>
  <c r="AT23"/>
  <c r="AQ21" i="28" s="1"/>
  <c r="AU23" i="5"/>
  <c r="AV23"/>
  <c r="AW23"/>
  <c r="AX23"/>
  <c r="AU21" i="28" s="1"/>
  <c r="AY23" i="5"/>
  <c r="BB23"/>
  <c r="BC23"/>
  <c r="BD23"/>
  <c r="D91" i="10" s="1"/>
  <c r="BE23" i="5"/>
  <c r="BF23"/>
  <c r="BG23"/>
  <c r="BA21" i="28" s="1"/>
  <c r="BH23" i="5"/>
  <c r="BI23"/>
  <c r="BJ23"/>
  <c r="BK23"/>
  <c r="BE21" i="28" s="1"/>
  <c r="BL23" i="5"/>
  <c r="BM23"/>
  <c r="BN23"/>
  <c r="BO23"/>
  <c r="BI21" i="28" s="1"/>
  <c r="BP23" i="5"/>
  <c r="BQ23"/>
  <c r="BR23"/>
  <c r="BS23"/>
  <c r="BM21" i="28" s="1"/>
  <c r="BT23" i="5"/>
  <c r="BU23"/>
  <c r="BV23"/>
  <c r="BW23"/>
  <c r="BQ21" i="28" s="1"/>
  <c r="BX23" i="5"/>
  <c r="CA23"/>
  <c r="CB23"/>
  <c r="CC23"/>
  <c r="D124" i="10" s="1"/>
  <c r="CD23" i="5"/>
  <c r="CE23"/>
  <c r="CF23"/>
  <c r="BW21" i="28" s="1"/>
  <c r="CG23" i="5"/>
  <c r="CH23"/>
  <c r="CI23"/>
  <c r="CJ23"/>
  <c r="CA21" i="28" s="1"/>
  <c r="CK23" i="5"/>
  <c r="CL23"/>
  <c r="CM23"/>
  <c r="CN23"/>
  <c r="CE21" i="28" s="1"/>
  <c r="CO23" i="5"/>
  <c r="CP23"/>
  <c r="CQ23"/>
  <c r="CR23"/>
  <c r="CI21" i="28" s="1"/>
  <c r="CS23" i="5"/>
  <c r="CT23"/>
  <c r="CU23"/>
  <c r="CV23"/>
  <c r="CM21" i="28" s="1"/>
  <c r="CW23" i="5"/>
  <c r="CZ23"/>
  <c r="DA23"/>
  <c r="DB23"/>
  <c r="D157" i="10" s="1"/>
  <c r="DC23" i="5"/>
  <c r="DD23"/>
  <c r="DE23"/>
  <c r="CS21" i="28" s="1"/>
  <c r="DF23" i="5"/>
  <c r="DG23"/>
  <c r="DH23"/>
  <c r="DI23"/>
  <c r="CW21" i="28" s="1"/>
  <c r="DJ23" i="5"/>
  <c r="DK23"/>
  <c r="DL23"/>
  <c r="DM23"/>
  <c r="DA21" i="28" s="1"/>
  <c r="DN23" i="5"/>
  <c r="DO23"/>
  <c r="DP23"/>
  <c r="DQ23"/>
  <c r="DE21" i="28" s="1"/>
  <c r="DR23" i="5"/>
  <c r="DS23"/>
  <c r="DT23"/>
  <c r="DU23"/>
  <c r="DI21" i="28" s="1"/>
  <c r="DV23" i="5"/>
  <c r="DY23"/>
  <c r="DZ23"/>
  <c r="EA23"/>
  <c r="D190" i="10" s="1"/>
  <c r="EB23" i="5"/>
  <c r="EC23"/>
  <c r="ED23"/>
  <c r="DO21" i="28" s="1"/>
  <c r="EE23" i="5"/>
  <c r="EF23"/>
  <c r="EG23"/>
  <c r="EH23"/>
  <c r="DS21" i="28" s="1"/>
  <c r="EI23" i="5"/>
  <c r="EJ23"/>
  <c r="EK23"/>
  <c r="EL23"/>
  <c r="DW21" i="28" s="1"/>
  <c r="EM23" i="5"/>
  <c r="EN23"/>
  <c r="EO23"/>
  <c r="EP23"/>
  <c r="EA21" i="28" s="1"/>
  <c r="EQ23" i="5"/>
  <c r="ER23"/>
  <c r="ES23"/>
  <c r="ET23"/>
  <c r="EE21" i="28" s="1"/>
  <c r="EU23" i="5"/>
  <c r="EX23"/>
  <c r="EY23"/>
  <c r="EZ23"/>
  <c r="EJ21" i="28" s="1"/>
  <c r="FA23" i="5"/>
  <c r="EK21" i="28" s="1"/>
  <c r="FB23" i="5"/>
  <c r="EL21" i="28" s="1"/>
  <c r="FC23" i="5"/>
  <c r="EM21" i="28" s="1"/>
  <c r="FD23" i="5"/>
  <c r="EN21" i="28" s="1"/>
  <c r="FE23" i="5"/>
  <c r="EO21" i="28" s="1"/>
  <c r="FG23" i="5"/>
  <c r="EQ21" i="28" s="1"/>
  <c r="FH23" i="5"/>
  <c r="ER21" i="28" s="1"/>
  <c r="FI23" i="5"/>
  <c r="ES21" i="28" s="1"/>
  <c r="FJ23" i="5"/>
  <c r="ET21" i="28" s="1"/>
  <c r="FK23" i="5"/>
  <c r="EU21" i="28" s="1"/>
  <c r="FL23" i="5"/>
  <c r="EV21" i="28" s="1"/>
  <c r="FN23" i="5"/>
  <c r="EX21" i="28" s="1"/>
  <c r="FO23" i="5"/>
  <c r="EY21" i="28" s="1"/>
  <c r="FP23" i="5"/>
  <c r="EZ21" i="28" s="1"/>
  <c r="FQ23" i="5"/>
  <c r="FA21" i="28" s="1"/>
  <c r="FR23" i="5"/>
  <c r="FB21" i="28" s="1"/>
  <c r="FS23" i="5"/>
  <c r="FC21" i="28" s="1"/>
  <c r="F24" i="5"/>
  <c r="D25" i="10" s="1"/>
  <c r="G24" i="5"/>
  <c r="H24"/>
  <c r="K24"/>
  <c r="L24"/>
  <c r="O24"/>
  <c r="P24"/>
  <c r="S24"/>
  <c r="T24"/>
  <c r="W24"/>
  <c r="X24"/>
  <c r="AE24"/>
  <c r="D59" i="10" s="1"/>
  <c r="AF24" i="5"/>
  <c r="AG24"/>
  <c r="AH24"/>
  <c r="AI24"/>
  <c r="AJ24"/>
  <c r="AK24"/>
  <c r="AL24"/>
  <c r="AM24"/>
  <c r="AN24"/>
  <c r="AO24"/>
  <c r="AP24"/>
  <c r="AQ24"/>
  <c r="AR24"/>
  <c r="AS24"/>
  <c r="AT24"/>
  <c r="AQ22" i="28" s="1"/>
  <c r="AU24" i="5"/>
  <c r="AV24"/>
  <c r="AW24"/>
  <c r="AX24"/>
  <c r="AU22" i="28" s="1"/>
  <c r="AY24" i="5"/>
  <c r="BB24"/>
  <c r="BC24"/>
  <c r="BD24"/>
  <c r="D92" i="10" s="1"/>
  <c r="BE24" i="5"/>
  <c r="BF24"/>
  <c r="BG24"/>
  <c r="BA22" i="28" s="1"/>
  <c r="BH24" i="5"/>
  <c r="BI24"/>
  <c r="BJ24"/>
  <c r="BK24"/>
  <c r="BE22" i="28" s="1"/>
  <c r="BL24" i="5"/>
  <c r="BM24"/>
  <c r="BN24"/>
  <c r="BO24"/>
  <c r="BI22" i="28" s="1"/>
  <c r="BP24" i="5"/>
  <c r="BQ24"/>
  <c r="BR24"/>
  <c r="BS24"/>
  <c r="BM22" i="28" s="1"/>
  <c r="BT24" i="5"/>
  <c r="BU24"/>
  <c r="BV24"/>
  <c r="BW24"/>
  <c r="BQ22" i="28" s="1"/>
  <c r="BX24" i="5"/>
  <c r="CA24"/>
  <c r="CB24"/>
  <c r="CC24"/>
  <c r="D125" i="10" s="1"/>
  <c r="CD24" i="5"/>
  <c r="CE24"/>
  <c r="CF24"/>
  <c r="BW22" i="28" s="1"/>
  <c r="CG24" i="5"/>
  <c r="CH24"/>
  <c r="CI24"/>
  <c r="CJ24"/>
  <c r="CA22" i="28" s="1"/>
  <c r="CK24" i="5"/>
  <c r="CL24"/>
  <c r="CM24"/>
  <c r="CN24"/>
  <c r="CE22" i="28" s="1"/>
  <c r="CO24" i="5"/>
  <c r="CP24"/>
  <c r="CQ24"/>
  <c r="CR24"/>
  <c r="CI22" i="28" s="1"/>
  <c r="CS24" i="5"/>
  <c r="CT24"/>
  <c r="CU24"/>
  <c r="CV24"/>
  <c r="CM22" i="28" s="1"/>
  <c r="CW24" i="5"/>
  <c r="CZ24"/>
  <c r="DA24"/>
  <c r="DB24"/>
  <c r="D158" i="10" s="1"/>
  <c r="DC24" i="5"/>
  <c r="DD24"/>
  <c r="DE24"/>
  <c r="CS22" i="28" s="1"/>
  <c r="DF24" i="5"/>
  <c r="DG24"/>
  <c r="DH24"/>
  <c r="DI24"/>
  <c r="CW22" i="28" s="1"/>
  <c r="DJ24" i="5"/>
  <c r="DK24"/>
  <c r="DL24"/>
  <c r="DM24"/>
  <c r="DA22" i="28" s="1"/>
  <c r="DN24" i="5"/>
  <c r="DO24"/>
  <c r="DP24"/>
  <c r="DQ24"/>
  <c r="DE22" i="28" s="1"/>
  <c r="DR24" i="5"/>
  <c r="DS24"/>
  <c r="DT24"/>
  <c r="DU24"/>
  <c r="DI22" i="28" s="1"/>
  <c r="DV24" i="5"/>
  <c r="DY24"/>
  <c r="DZ24"/>
  <c r="EA24"/>
  <c r="D191" i="10" s="1"/>
  <c r="EB24" i="5"/>
  <c r="EC24"/>
  <c r="ED24"/>
  <c r="DO22" i="28" s="1"/>
  <c r="EE24" i="5"/>
  <c r="EF24"/>
  <c r="EG24"/>
  <c r="EH24"/>
  <c r="DS22" i="28" s="1"/>
  <c r="EI24" i="5"/>
  <c r="EJ24"/>
  <c r="EK24"/>
  <c r="EL24"/>
  <c r="DW22" i="28" s="1"/>
  <c r="EM24" i="5"/>
  <c r="EN24"/>
  <c r="EO24"/>
  <c r="EP24"/>
  <c r="EA22" i="28" s="1"/>
  <c r="EQ24" i="5"/>
  <c r="ER24"/>
  <c r="ES24"/>
  <c r="ET24"/>
  <c r="EE22" i="28" s="1"/>
  <c r="EU24" i="5"/>
  <c r="EX24"/>
  <c r="EY24"/>
  <c r="EZ24"/>
  <c r="EJ22" i="28" s="1"/>
  <c r="FA24" i="5"/>
  <c r="EK22" i="28" s="1"/>
  <c r="FB24" i="5"/>
  <c r="EL22" i="28" s="1"/>
  <c r="FC24" i="5"/>
  <c r="EM22" i="28" s="1"/>
  <c r="FD24" i="5"/>
  <c r="EN22" i="28" s="1"/>
  <c r="FE24" i="5"/>
  <c r="EO22" i="28" s="1"/>
  <c r="FG24" i="5"/>
  <c r="EQ22" i="28" s="1"/>
  <c r="FH24" i="5"/>
  <c r="ER22" i="28" s="1"/>
  <c r="FI24" i="5"/>
  <c r="ES22" i="28" s="1"/>
  <c r="FJ24" i="5"/>
  <c r="ET22" i="28" s="1"/>
  <c r="FK24" i="5"/>
  <c r="EU22" i="28" s="1"/>
  <c r="FL24" i="5"/>
  <c r="EV22" i="28" s="1"/>
  <c r="FN24" i="5"/>
  <c r="EX22" i="28" s="1"/>
  <c r="FO24" i="5"/>
  <c r="EY22" i="28" s="1"/>
  <c r="FP24" i="5"/>
  <c r="EZ22" i="28" s="1"/>
  <c r="FQ24" i="5"/>
  <c r="FA22" i="28" s="1"/>
  <c r="FR24" i="5"/>
  <c r="FB22" i="28" s="1"/>
  <c r="FS24" i="5"/>
  <c r="FC22" i="28" s="1"/>
  <c r="F25" i="5"/>
  <c r="D26" i="10" s="1"/>
  <c r="G25" i="5"/>
  <c r="H25"/>
  <c r="K25"/>
  <c r="L25"/>
  <c r="O25"/>
  <c r="P25"/>
  <c r="S25"/>
  <c r="T25"/>
  <c r="W25"/>
  <c r="X25"/>
  <c r="AE25"/>
  <c r="D60" i="10" s="1"/>
  <c r="AF25" i="5"/>
  <c r="AG25"/>
  <c r="AH25"/>
  <c r="AI25"/>
  <c r="AJ25"/>
  <c r="AK25"/>
  <c r="AL25"/>
  <c r="AM25"/>
  <c r="AN25"/>
  <c r="AO25"/>
  <c r="AP25"/>
  <c r="AQ25"/>
  <c r="AR25"/>
  <c r="AS25"/>
  <c r="AT25"/>
  <c r="AQ23" i="28" s="1"/>
  <c r="AU25" i="5"/>
  <c r="AV25"/>
  <c r="AW25"/>
  <c r="AX25"/>
  <c r="AU23" i="28" s="1"/>
  <c r="AY25" i="5"/>
  <c r="BB25"/>
  <c r="BC25"/>
  <c r="BD25"/>
  <c r="D93" i="10" s="1"/>
  <c r="BE25" i="5"/>
  <c r="BF25"/>
  <c r="BG25"/>
  <c r="BA23" i="28" s="1"/>
  <c r="BH25" i="5"/>
  <c r="BI25"/>
  <c r="BJ25"/>
  <c r="BK25"/>
  <c r="BE23" i="28" s="1"/>
  <c r="BL25" i="5"/>
  <c r="BM25"/>
  <c r="BN25"/>
  <c r="BO25"/>
  <c r="BI23" i="28" s="1"/>
  <c r="BP25" i="5"/>
  <c r="BQ25"/>
  <c r="BR25"/>
  <c r="BS25"/>
  <c r="BM23" i="28" s="1"/>
  <c r="BT25" i="5"/>
  <c r="BU25"/>
  <c r="BV25"/>
  <c r="BW25"/>
  <c r="BQ23" i="28" s="1"/>
  <c r="BX25" i="5"/>
  <c r="CA25"/>
  <c r="CB25"/>
  <c r="CC25"/>
  <c r="D126" i="10" s="1"/>
  <c r="CD25" i="5"/>
  <c r="CE25"/>
  <c r="CF25"/>
  <c r="BW23" i="28" s="1"/>
  <c r="CG25" i="5"/>
  <c r="CH25"/>
  <c r="CI25"/>
  <c r="CJ25"/>
  <c r="CA23" i="28" s="1"/>
  <c r="CK25" i="5"/>
  <c r="CL25"/>
  <c r="CM25"/>
  <c r="CN25"/>
  <c r="CE23" i="28" s="1"/>
  <c r="CO25" i="5"/>
  <c r="CP25"/>
  <c r="CQ25"/>
  <c r="CR25"/>
  <c r="CI23" i="28" s="1"/>
  <c r="CS25" i="5"/>
  <c r="CT25"/>
  <c r="CU25"/>
  <c r="CV25"/>
  <c r="CM23" i="28" s="1"/>
  <c r="CW25" i="5"/>
  <c r="CZ25"/>
  <c r="DA25"/>
  <c r="DB25"/>
  <c r="D159" i="10" s="1"/>
  <c r="DC25" i="5"/>
  <c r="DD25"/>
  <c r="DE25"/>
  <c r="CS23" i="28" s="1"/>
  <c r="DF25" i="5"/>
  <c r="DG25"/>
  <c r="DH25"/>
  <c r="DI25"/>
  <c r="CW23" i="28" s="1"/>
  <c r="DJ25" i="5"/>
  <c r="DK25"/>
  <c r="DL25"/>
  <c r="DM25"/>
  <c r="DA23" i="28" s="1"/>
  <c r="DN25" i="5"/>
  <c r="DO25"/>
  <c r="DP25"/>
  <c r="DQ25"/>
  <c r="DE23" i="28" s="1"/>
  <c r="DR25" i="5"/>
  <c r="DS25"/>
  <c r="DT25"/>
  <c r="DU25"/>
  <c r="DI23" i="28" s="1"/>
  <c r="DV25" i="5"/>
  <c r="DY25"/>
  <c r="DZ25"/>
  <c r="EA25"/>
  <c r="D192" i="10" s="1"/>
  <c r="EB25" i="5"/>
  <c r="EC25"/>
  <c r="ED25"/>
  <c r="DO23" i="28" s="1"/>
  <c r="EE25" i="5"/>
  <c r="EF25"/>
  <c r="EG25"/>
  <c r="EH25"/>
  <c r="DS23" i="28" s="1"/>
  <c r="EI25" i="5"/>
  <c r="EJ25"/>
  <c r="EK25"/>
  <c r="EL25"/>
  <c r="DW23" i="28" s="1"/>
  <c r="EM25" i="5"/>
  <c r="EN25"/>
  <c r="EO25"/>
  <c r="EP25"/>
  <c r="EA23" i="28" s="1"/>
  <c r="EQ25" i="5"/>
  <c r="ER25"/>
  <c r="ES25"/>
  <c r="ET25"/>
  <c r="EE23" i="28" s="1"/>
  <c r="EU25" i="5"/>
  <c r="EX25"/>
  <c r="EY25"/>
  <c r="EZ25"/>
  <c r="EJ23" i="28" s="1"/>
  <c r="FA25" i="5"/>
  <c r="EK23" i="28" s="1"/>
  <c r="FB25" i="5"/>
  <c r="EL23" i="28" s="1"/>
  <c r="FC25" i="5"/>
  <c r="EM23" i="28" s="1"/>
  <c r="FD25" i="5"/>
  <c r="EN23" i="28" s="1"/>
  <c r="FE25" i="5"/>
  <c r="EO23" i="28" s="1"/>
  <c r="FG25" i="5"/>
  <c r="EQ23" i="28" s="1"/>
  <c r="FH25" i="5"/>
  <c r="ER23" i="28" s="1"/>
  <c r="FI25" i="5"/>
  <c r="ES23" i="28" s="1"/>
  <c r="FJ25" i="5"/>
  <c r="ET23" i="28" s="1"/>
  <c r="FK25" i="5"/>
  <c r="EU23" i="28" s="1"/>
  <c r="FL25" i="5"/>
  <c r="EV23" i="28" s="1"/>
  <c r="FN25" i="5"/>
  <c r="EX23" i="28" s="1"/>
  <c r="FO25" i="5"/>
  <c r="EY23" i="28" s="1"/>
  <c r="FP25" i="5"/>
  <c r="EZ23" i="28" s="1"/>
  <c r="FQ25" i="5"/>
  <c r="FA23" i="28" s="1"/>
  <c r="FR25" i="5"/>
  <c r="FB23" i="28" s="1"/>
  <c r="FS25" i="5"/>
  <c r="FC23" i="28" s="1"/>
  <c r="F26" i="5"/>
  <c r="D27" i="10" s="1"/>
  <c r="G26" i="5"/>
  <c r="H26"/>
  <c r="K26"/>
  <c r="L26"/>
  <c r="O26"/>
  <c r="P26"/>
  <c r="S26"/>
  <c r="T26"/>
  <c r="W26"/>
  <c r="X26"/>
  <c r="AE26"/>
  <c r="D61" i="10" s="1"/>
  <c r="AF26" i="5"/>
  <c r="AG26"/>
  <c r="AH26"/>
  <c r="AI26"/>
  <c r="AJ26"/>
  <c r="AK26"/>
  <c r="AL26"/>
  <c r="AM26"/>
  <c r="AN26"/>
  <c r="AO26"/>
  <c r="AP26"/>
  <c r="AQ26"/>
  <c r="AR26"/>
  <c r="AS26"/>
  <c r="AT26"/>
  <c r="AQ24" i="28" s="1"/>
  <c r="AU26" i="5"/>
  <c r="AV26"/>
  <c r="AW26"/>
  <c r="AX26"/>
  <c r="AU24" i="28" s="1"/>
  <c r="AY26" i="5"/>
  <c r="BB26"/>
  <c r="BC26"/>
  <c r="BD26"/>
  <c r="D94" i="10" s="1"/>
  <c r="BE26" i="5"/>
  <c r="BF26"/>
  <c r="BG26"/>
  <c r="BA24" i="28" s="1"/>
  <c r="BH26" i="5"/>
  <c r="BI26"/>
  <c r="BJ26"/>
  <c r="BK26"/>
  <c r="BE24" i="28" s="1"/>
  <c r="BL26" i="5"/>
  <c r="BM26"/>
  <c r="BN26"/>
  <c r="BO26"/>
  <c r="BI24" i="28" s="1"/>
  <c r="BP26" i="5"/>
  <c r="BQ26"/>
  <c r="BR26"/>
  <c r="BS26"/>
  <c r="BM24" i="28" s="1"/>
  <c r="BT26" i="5"/>
  <c r="BU26"/>
  <c r="BV26"/>
  <c r="BW26"/>
  <c r="BQ24" i="28" s="1"/>
  <c r="BX26" i="5"/>
  <c r="CA26"/>
  <c r="CB26"/>
  <c r="CC26"/>
  <c r="D127" i="10" s="1"/>
  <c r="CD26" i="5"/>
  <c r="CE26"/>
  <c r="CF26"/>
  <c r="BW24" i="28" s="1"/>
  <c r="CG26" i="5"/>
  <c r="CH26"/>
  <c r="CI26"/>
  <c r="CJ26"/>
  <c r="CA24" i="28" s="1"/>
  <c r="CK26" i="5"/>
  <c r="CL26"/>
  <c r="CM26"/>
  <c r="CN26"/>
  <c r="CE24" i="28" s="1"/>
  <c r="CO26" i="5"/>
  <c r="CP26"/>
  <c r="CQ26"/>
  <c r="CR26"/>
  <c r="CI24" i="28" s="1"/>
  <c r="CS26" i="5"/>
  <c r="CT26"/>
  <c r="CU26"/>
  <c r="CV26"/>
  <c r="CM24" i="28" s="1"/>
  <c r="CW26" i="5"/>
  <c r="CZ26"/>
  <c r="DA26"/>
  <c r="DB26"/>
  <c r="D160" i="10" s="1"/>
  <c r="DC26" i="5"/>
  <c r="DD26"/>
  <c r="DE26"/>
  <c r="CS24" i="28" s="1"/>
  <c r="DF26" i="5"/>
  <c r="DG26"/>
  <c r="DH26"/>
  <c r="DI26"/>
  <c r="CW24" i="28" s="1"/>
  <c r="DJ26" i="5"/>
  <c r="DK26"/>
  <c r="DL26"/>
  <c r="DM26"/>
  <c r="DA24" i="28" s="1"/>
  <c r="DN26" i="5"/>
  <c r="DO26"/>
  <c r="DP26"/>
  <c r="DQ26"/>
  <c r="DE24" i="28" s="1"/>
  <c r="DR26" i="5"/>
  <c r="DS26"/>
  <c r="DT26"/>
  <c r="DU26"/>
  <c r="DI24" i="28" s="1"/>
  <c r="DV26" i="5"/>
  <c r="DY26"/>
  <c r="DZ26"/>
  <c r="EA26"/>
  <c r="D193" i="10" s="1"/>
  <c r="EB26" i="5"/>
  <c r="EC26"/>
  <c r="ED26"/>
  <c r="DO24" i="28" s="1"/>
  <c r="EE26" i="5"/>
  <c r="EF26"/>
  <c r="EG26"/>
  <c r="EH26"/>
  <c r="DS24" i="28" s="1"/>
  <c r="EI26" i="5"/>
  <c r="EJ26"/>
  <c r="EK26"/>
  <c r="EL26"/>
  <c r="DW24" i="28" s="1"/>
  <c r="EM26" i="5"/>
  <c r="EN26"/>
  <c r="EO26"/>
  <c r="EP26"/>
  <c r="EA24" i="28" s="1"/>
  <c r="EQ26" i="5"/>
  <c r="ER26"/>
  <c r="ES26"/>
  <c r="ET26"/>
  <c r="EE24" i="28" s="1"/>
  <c r="EU26" i="5"/>
  <c r="EX26"/>
  <c r="EY26"/>
  <c r="EZ26"/>
  <c r="EJ24" i="28" s="1"/>
  <c r="FA26" i="5"/>
  <c r="EK24" i="28" s="1"/>
  <c r="FB26" i="5"/>
  <c r="EL24" i="28" s="1"/>
  <c r="FC26" i="5"/>
  <c r="EM24" i="28" s="1"/>
  <c r="FD26" i="5"/>
  <c r="EN24" i="28" s="1"/>
  <c r="FE26" i="5"/>
  <c r="EO24" i="28" s="1"/>
  <c r="FG26" i="5"/>
  <c r="EQ24" i="28" s="1"/>
  <c r="FH26" i="5"/>
  <c r="ER24" i="28" s="1"/>
  <c r="FI26" i="5"/>
  <c r="ES24" i="28" s="1"/>
  <c r="FJ26" i="5"/>
  <c r="ET24" i="28" s="1"/>
  <c r="FK26" i="5"/>
  <c r="EU24" i="28" s="1"/>
  <c r="FL26" i="5"/>
  <c r="EV24" i="28" s="1"/>
  <c r="FN26" i="5"/>
  <c r="EX24" i="28" s="1"/>
  <c r="FO26" i="5"/>
  <c r="EY24" i="28" s="1"/>
  <c r="FP26" i="5"/>
  <c r="EZ24" i="28" s="1"/>
  <c r="FQ26" i="5"/>
  <c r="FA24" i="28" s="1"/>
  <c r="FR26" i="5"/>
  <c r="FB24" i="28" s="1"/>
  <c r="FS26" i="5"/>
  <c r="FC24" i="28" s="1"/>
  <c r="F27" i="5"/>
  <c r="D28" i="10" s="1"/>
  <c r="G27" i="5"/>
  <c r="H27"/>
  <c r="K27"/>
  <c r="L27"/>
  <c r="O27"/>
  <c r="P27"/>
  <c r="S27"/>
  <c r="T27"/>
  <c r="W27"/>
  <c r="X27"/>
  <c r="AE27"/>
  <c r="D62" i="10" s="1"/>
  <c r="AF27" i="5"/>
  <c r="AG27"/>
  <c r="AH27"/>
  <c r="AI27"/>
  <c r="AJ27"/>
  <c r="AK27"/>
  <c r="AL27"/>
  <c r="AM27"/>
  <c r="AN27"/>
  <c r="AO27"/>
  <c r="AP27"/>
  <c r="AQ27"/>
  <c r="AR27"/>
  <c r="AS27"/>
  <c r="AT27"/>
  <c r="AQ25" i="28" s="1"/>
  <c r="AU27" i="5"/>
  <c r="AV27"/>
  <c r="AW27"/>
  <c r="AX27"/>
  <c r="AU25" i="28" s="1"/>
  <c r="AY27" i="5"/>
  <c r="BB27"/>
  <c r="BC27"/>
  <c r="BD27"/>
  <c r="D95" i="10" s="1"/>
  <c r="BE27" i="5"/>
  <c r="BF27"/>
  <c r="BG27"/>
  <c r="BA25" i="28" s="1"/>
  <c r="BH27" i="5"/>
  <c r="BI27"/>
  <c r="BJ27"/>
  <c r="BK27"/>
  <c r="BE25" i="28" s="1"/>
  <c r="BL27" i="5"/>
  <c r="BM27"/>
  <c r="BN27"/>
  <c r="BO27"/>
  <c r="BI25" i="28" s="1"/>
  <c r="BP27" i="5"/>
  <c r="BQ27"/>
  <c r="BR27"/>
  <c r="BS27"/>
  <c r="BM25" i="28" s="1"/>
  <c r="BT27" i="5"/>
  <c r="BU27"/>
  <c r="BV27"/>
  <c r="BW27"/>
  <c r="BQ25" i="28" s="1"/>
  <c r="BX27" i="5"/>
  <c r="CA27"/>
  <c r="CB27"/>
  <c r="CC27"/>
  <c r="D128" i="10" s="1"/>
  <c r="CD27" i="5"/>
  <c r="CE27"/>
  <c r="CF27"/>
  <c r="BW25" i="28" s="1"/>
  <c r="CG27" i="5"/>
  <c r="CH27"/>
  <c r="CI27"/>
  <c r="CJ27"/>
  <c r="CA25" i="28" s="1"/>
  <c r="CK27" i="5"/>
  <c r="CL27"/>
  <c r="CM27"/>
  <c r="CN27"/>
  <c r="CE25" i="28" s="1"/>
  <c r="CO27" i="5"/>
  <c r="CP27"/>
  <c r="CQ27"/>
  <c r="CR27"/>
  <c r="CI25" i="28" s="1"/>
  <c r="CS27" i="5"/>
  <c r="CT27"/>
  <c r="CU27"/>
  <c r="CV27"/>
  <c r="CM25" i="28" s="1"/>
  <c r="CW27" i="5"/>
  <c r="CZ27"/>
  <c r="DA27"/>
  <c r="DB27"/>
  <c r="D161" i="10" s="1"/>
  <c r="DC27" i="5"/>
  <c r="DD27"/>
  <c r="DE27"/>
  <c r="CS25" i="28" s="1"/>
  <c r="DF27" i="5"/>
  <c r="DG27"/>
  <c r="DH27"/>
  <c r="DI27"/>
  <c r="CW25" i="28" s="1"/>
  <c r="DJ27" i="5"/>
  <c r="DK27"/>
  <c r="DL27"/>
  <c r="DM27"/>
  <c r="DA25" i="28" s="1"/>
  <c r="DN27" i="5"/>
  <c r="DO27"/>
  <c r="DP27"/>
  <c r="DQ27"/>
  <c r="DE25" i="28" s="1"/>
  <c r="DR27" i="5"/>
  <c r="DS27"/>
  <c r="DT27"/>
  <c r="DU27"/>
  <c r="DI25" i="28" s="1"/>
  <c r="DV27" i="5"/>
  <c r="DY27"/>
  <c r="DZ27"/>
  <c r="EA27"/>
  <c r="D194" i="10" s="1"/>
  <c r="EB27" i="5"/>
  <c r="EC27"/>
  <c r="ED27"/>
  <c r="DO25" i="28" s="1"/>
  <c r="EE27" i="5"/>
  <c r="EF27"/>
  <c r="EG27"/>
  <c r="EH27"/>
  <c r="DS25" i="28" s="1"/>
  <c r="EI27" i="5"/>
  <c r="EJ27"/>
  <c r="EK27"/>
  <c r="EL27"/>
  <c r="DW25" i="28" s="1"/>
  <c r="EM27" i="5"/>
  <c r="EN27"/>
  <c r="EO27"/>
  <c r="EP27"/>
  <c r="EA25" i="28" s="1"/>
  <c r="EQ27" i="5"/>
  <c r="ER27"/>
  <c r="ES27"/>
  <c r="ET27"/>
  <c r="EE25" i="28" s="1"/>
  <c r="EU27" i="5"/>
  <c r="EX27"/>
  <c r="EY27"/>
  <c r="EZ27"/>
  <c r="EJ25" i="28" s="1"/>
  <c r="FA27" i="5"/>
  <c r="EK25" i="28" s="1"/>
  <c r="FB27" i="5"/>
  <c r="EL25" i="28" s="1"/>
  <c r="FC27" i="5"/>
  <c r="EM25" i="28" s="1"/>
  <c r="FD27" i="5"/>
  <c r="EN25" i="28" s="1"/>
  <c r="FE27" i="5"/>
  <c r="EO25" i="28" s="1"/>
  <c r="FG27" i="5"/>
  <c r="EQ25" i="28" s="1"/>
  <c r="FH27" i="5"/>
  <c r="ER25" i="28" s="1"/>
  <c r="FI27" i="5"/>
  <c r="ES25" i="28" s="1"/>
  <c r="FJ27" i="5"/>
  <c r="ET25" i="28" s="1"/>
  <c r="FK27" i="5"/>
  <c r="EU25" i="28" s="1"/>
  <c r="FL27" i="5"/>
  <c r="EV25" i="28" s="1"/>
  <c r="FN27" i="5"/>
  <c r="EX25" i="28" s="1"/>
  <c r="FO27" i="5"/>
  <c r="EY25" i="28" s="1"/>
  <c r="FP27" i="5"/>
  <c r="EZ25" i="28" s="1"/>
  <c r="FQ27" i="5"/>
  <c r="FA25" i="28" s="1"/>
  <c r="FR27" i="5"/>
  <c r="FB25" i="28" s="1"/>
  <c r="FS27" i="5"/>
  <c r="FC25" i="28" s="1"/>
  <c r="F28" i="5"/>
  <c r="D29" i="10" s="1"/>
  <c r="G28" i="5"/>
  <c r="H28"/>
  <c r="K28"/>
  <c r="L28"/>
  <c r="O28"/>
  <c r="P28"/>
  <c r="S28"/>
  <c r="T28"/>
  <c r="W28"/>
  <c r="X28"/>
  <c r="AE28"/>
  <c r="D63" i="10" s="1"/>
  <c r="AF28" i="5"/>
  <c r="AG28"/>
  <c r="AH28"/>
  <c r="AI28"/>
  <c r="AJ28"/>
  <c r="AK28"/>
  <c r="AL28"/>
  <c r="AM28"/>
  <c r="AN28"/>
  <c r="AO28"/>
  <c r="AP28"/>
  <c r="AQ28"/>
  <c r="AR28"/>
  <c r="AS28"/>
  <c r="AT28"/>
  <c r="AQ26" i="28" s="1"/>
  <c r="AU28" i="5"/>
  <c r="AV28"/>
  <c r="AW28"/>
  <c r="AX28"/>
  <c r="AU26" i="28" s="1"/>
  <c r="AY28" i="5"/>
  <c r="BB28"/>
  <c r="BC28"/>
  <c r="BD28"/>
  <c r="D96" i="10" s="1"/>
  <c r="BE28" i="5"/>
  <c r="BF28"/>
  <c r="BG28"/>
  <c r="BA26" i="28" s="1"/>
  <c r="BH28" i="5"/>
  <c r="BI28"/>
  <c r="BJ28"/>
  <c r="BK28"/>
  <c r="BE26" i="28" s="1"/>
  <c r="BL28" i="5"/>
  <c r="BM28"/>
  <c r="BN28"/>
  <c r="BO28"/>
  <c r="BI26" i="28" s="1"/>
  <c r="BP28" i="5"/>
  <c r="BQ28"/>
  <c r="BR28"/>
  <c r="BS28"/>
  <c r="BM26" i="28" s="1"/>
  <c r="BT28" i="5"/>
  <c r="BU28"/>
  <c r="BV28"/>
  <c r="BW28"/>
  <c r="BQ26" i="28" s="1"/>
  <c r="BX28" i="5"/>
  <c r="CA28"/>
  <c r="CB28"/>
  <c r="CC28"/>
  <c r="D129" i="10" s="1"/>
  <c r="CD28" i="5"/>
  <c r="CE28"/>
  <c r="CF28"/>
  <c r="BW26" i="28" s="1"/>
  <c r="CG28" i="5"/>
  <c r="CH28"/>
  <c r="CI28"/>
  <c r="CJ28"/>
  <c r="CA26" i="28" s="1"/>
  <c r="CK28" i="5"/>
  <c r="CL28"/>
  <c r="CM28"/>
  <c r="CN28"/>
  <c r="CE26" i="28" s="1"/>
  <c r="CO28" i="5"/>
  <c r="CP28"/>
  <c r="CQ28"/>
  <c r="CR28"/>
  <c r="CI26" i="28" s="1"/>
  <c r="CS28" i="5"/>
  <c r="CT28"/>
  <c r="CU28"/>
  <c r="CV28"/>
  <c r="CM26" i="28" s="1"/>
  <c r="CW28" i="5"/>
  <c r="CZ28"/>
  <c r="DA28"/>
  <c r="DB28"/>
  <c r="D162" i="10" s="1"/>
  <c r="DC28" i="5"/>
  <c r="DD28"/>
  <c r="DE28"/>
  <c r="CS26" i="28" s="1"/>
  <c r="DF28" i="5"/>
  <c r="DG28"/>
  <c r="DH28"/>
  <c r="DI28"/>
  <c r="CW26" i="28" s="1"/>
  <c r="DJ28" i="5"/>
  <c r="DK28"/>
  <c r="DL28"/>
  <c r="DM28"/>
  <c r="DA26" i="28" s="1"/>
  <c r="DN28" i="5"/>
  <c r="DO28"/>
  <c r="DP28"/>
  <c r="DQ28"/>
  <c r="DE26" i="28" s="1"/>
  <c r="DR28" i="5"/>
  <c r="DS28"/>
  <c r="DT28"/>
  <c r="DU28"/>
  <c r="DI26" i="28" s="1"/>
  <c r="DV28" i="5"/>
  <c r="DY28"/>
  <c r="DZ28"/>
  <c r="EA28"/>
  <c r="D195" i="10" s="1"/>
  <c r="EB28" i="5"/>
  <c r="EC28"/>
  <c r="ED28"/>
  <c r="DO26" i="28" s="1"/>
  <c r="EE28" i="5"/>
  <c r="EF28"/>
  <c r="EG28"/>
  <c r="EH28"/>
  <c r="DS26" i="28" s="1"/>
  <c r="EI28" i="5"/>
  <c r="EJ28"/>
  <c r="EK28"/>
  <c r="EL28"/>
  <c r="DW26" i="28" s="1"/>
  <c r="EM28" i="5"/>
  <c r="EN28"/>
  <c r="EO28"/>
  <c r="EP28"/>
  <c r="EA26" i="28" s="1"/>
  <c r="EQ28" i="5"/>
  <c r="ER28"/>
  <c r="ES28"/>
  <c r="ET28"/>
  <c r="EE26" i="28" s="1"/>
  <c r="EU28" i="5"/>
  <c r="EX28"/>
  <c r="EY28"/>
  <c r="EZ28"/>
  <c r="EJ26" i="28" s="1"/>
  <c r="FA28" i="5"/>
  <c r="EK26" i="28" s="1"/>
  <c r="FB28" i="5"/>
  <c r="EL26" i="28" s="1"/>
  <c r="FC28" i="5"/>
  <c r="EM26" i="28" s="1"/>
  <c r="FD28" i="5"/>
  <c r="EN26" i="28" s="1"/>
  <c r="FE28" i="5"/>
  <c r="EO26" i="28" s="1"/>
  <c r="FG28" i="5"/>
  <c r="EQ26" i="28" s="1"/>
  <c r="FH28" i="5"/>
  <c r="ER26" i="28" s="1"/>
  <c r="FI28" i="5"/>
  <c r="ES26" i="28" s="1"/>
  <c r="FJ28" i="5"/>
  <c r="ET26" i="28" s="1"/>
  <c r="FK28" i="5"/>
  <c r="EU26" i="28" s="1"/>
  <c r="FL28" i="5"/>
  <c r="EV26" i="28" s="1"/>
  <c r="FN28" i="5"/>
  <c r="EX26" i="28" s="1"/>
  <c r="FO28" i="5"/>
  <c r="EY26" i="28" s="1"/>
  <c r="FP28" i="5"/>
  <c r="EZ26" i="28" s="1"/>
  <c r="FQ28" i="5"/>
  <c r="FA26" i="28" s="1"/>
  <c r="FR28" i="5"/>
  <c r="FB26" i="28" s="1"/>
  <c r="FS28" i="5"/>
  <c r="FC26" i="28" s="1"/>
  <c r="F29" i="5"/>
  <c r="D30" i="10" s="1"/>
  <c r="G29" i="5"/>
  <c r="H29"/>
  <c r="K29"/>
  <c r="L29"/>
  <c r="O29"/>
  <c r="P29"/>
  <c r="S29"/>
  <c r="T29"/>
  <c r="W29"/>
  <c r="X29"/>
  <c r="AE29"/>
  <c r="D64" i="10" s="1"/>
  <c r="AF29" i="5"/>
  <c r="AG29"/>
  <c r="AH29"/>
  <c r="AI29"/>
  <c r="AJ29"/>
  <c r="AK29"/>
  <c r="AL29"/>
  <c r="AM29"/>
  <c r="AN29"/>
  <c r="AO29"/>
  <c r="AP29"/>
  <c r="AQ29"/>
  <c r="AR29"/>
  <c r="AS29"/>
  <c r="AT29"/>
  <c r="AQ27" i="28" s="1"/>
  <c r="AU29" i="5"/>
  <c r="AV29"/>
  <c r="AW29"/>
  <c r="AX29"/>
  <c r="AU27" i="28" s="1"/>
  <c r="AY29" i="5"/>
  <c r="BB29"/>
  <c r="BC29"/>
  <c r="BD29"/>
  <c r="D97" i="10" s="1"/>
  <c r="BE29" i="5"/>
  <c r="BF29"/>
  <c r="BG29"/>
  <c r="BA27" i="28" s="1"/>
  <c r="BH29" i="5"/>
  <c r="BI29"/>
  <c r="BJ29"/>
  <c r="BK29"/>
  <c r="BE27" i="28" s="1"/>
  <c r="BL29" i="5"/>
  <c r="BM29"/>
  <c r="BN29"/>
  <c r="BO29"/>
  <c r="BI27" i="28" s="1"/>
  <c r="BP29" i="5"/>
  <c r="BQ29"/>
  <c r="BR29"/>
  <c r="BS29"/>
  <c r="BM27" i="28" s="1"/>
  <c r="BT29" i="5"/>
  <c r="BU29"/>
  <c r="BV29"/>
  <c r="BW29"/>
  <c r="BQ27" i="28" s="1"/>
  <c r="BX29" i="5"/>
  <c r="CA29"/>
  <c r="CB29"/>
  <c r="CC29"/>
  <c r="D130" i="10" s="1"/>
  <c r="CD29" i="5"/>
  <c r="CE29"/>
  <c r="CF29"/>
  <c r="BW27" i="28" s="1"/>
  <c r="CG29" i="5"/>
  <c r="CH29"/>
  <c r="CI29"/>
  <c r="CJ29"/>
  <c r="CA27" i="28" s="1"/>
  <c r="CK29" i="5"/>
  <c r="CL29"/>
  <c r="CM29"/>
  <c r="CN29"/>
  <c r="CE27" i="28" s="1"/>
  <c r="CO29" i="5"/>
  <c r="CP29"/>
  <c r="CQ29"/>
  <c r="CR29"/>
  <c r="CI27" i="28" s="1"/>
  <c r="CS29" i="5"/>
  <c r="CT29"/>
  <c r="CU29"/>
  <c r="CV29"/>
  <c r="CM27" i="28" s="1"/>
  <c r="CW29" i="5"/>
  <c r="CZ29"/>
  <c r="DA29"/>
  <c r="DB29"/>
  <c r="D163" i="10" s="1"/>
  <c r="DC29" i="5"/>
  <c r="DD29"/>
  <c r="DE29"/>
  <c r="CS27" i="28" s="1"/>
  <c r="DF29" i="5"/>
  <c r="DG29"/>
  <c r="DH29"/>
  <c r="DI29"/>
  <c r="CW27" i="28" s="1"/>
  <c r="DJ29" i="5"/>
  <c r="DK29"/>
  <c r="DL29"/>
  <c r="DM29"/>
  <c r="DA27" i="28" s="1"/>
  <c r="DN29" i="5"/>
  <c r="DO29"/>
  <c r="DP29"/>
  <c r="DQ29"/>
  <c r="DE27" i="28" s="1"/>
  <c r="DR29" i="5"/>
  <c r="DS29"/>
  <c r="DT29"/>
  <c r="DU29"/>
  <c r="DI27" i="28" s="1"/>
  <c r="DV29" i="5"/>
  <c r="DY29"/>
  <c r="DZ29"/>
  <c r="EA29"/>
  <c r="D196" i="10" s="1"/>
  <c r="EB29" i="5"/>
  <c r="EC29"/>
  <c r="ED29"/>
  <c r="DO27" i="28" s="1"/>
  <c r="EE29" i="5"/>
  <c r="EF29"/>
  <c r="EG29"/>
  <c r="EH29"/>
  <c r="DS27" i="28" s="1"/>
  <c r="EI29" i="5"/>
  <c r="EJ29"/>
  <c r="EK29"/>
  <c r="EL29"/>
  <c r="DW27" i="28" s="1"/>
  <c r="EM29" i="5"/>
  <c r="EN29"/>
  <c r="EO29"/>
  <c r="EP29"/>
  <c r="EA27" i="28" s="1"/>
  <c r="EQ29" i="5"/>
  <c r="ER29"/>
  <c r="ES29"/>
  <c r="ET29"/>
  <c r="EE27" i="28" s="1"/>
  <c r="EU29" i="5"/>
  <c r="EX29"/>
  <c r="EY29"/>
  <c r="EZ29"/>
  <c r="EJ27" i="28" s="1"/>
  <c r="FA29" i="5"/>
  <c r="EK27" i="28" s="1"/>
  <c r="FB29" i="5"/>
  <c r="EL27" i="28" s="1"/>
  <c r="FC29" i="5"/>
  <c r="EM27" i="28" s="1"/>
  <c r="FD29" i="5"/>
  <c r="EN27" i="28" s="1"/>
  <c r="FE29" i="5"/>
  <c r="EO27" i="28" s="1"/>
  <c r="FG29" i="5"/>
  <c r="EQ27" i="28" s="1"/>
  <c r="FH29" i="5"/>
  <c r="ER27" i="28" s="1"/>
  <c r="FI29" i="5"/>
  <c r="ES27" i="28" s="1"/>
  <c r="FJ29" i="5"/>
  <c r="ET27" i="28" s="1"/>
  <c r="FK29" i="5"/>
  <c r="EU27" i="28" s="1"/>
  <c r="FL29" i="5"/>
  <c r="EV27" i="28" s="1"/>
  <c r="FN29" i="5"/>
  <c r="EX27" i="28" s="1"/>
  <c r="FO29" i="5"/>
  <c r="EY27" i="28" s="1"/>
  <c r="FP29" i="5"/>
  <c r="EZ27" i="28" s="1"/>
  <c r="FQ29" i="5"/>
  <c r="FA27" i="28" s="1"/>
  <c r="FR29" i="5"/>
  <c r="FB27" i="28" s="1"/>
  <c r="FS29" i="5"/>
  <c r="FC27" i="28" s="1"/>
  <c r="F30" i="5"/>
  <c r="D31" i="10" s="1"/>
  <c r="G30" i="5"/>
  <c r="H30"/>
  <c r="K30"/>
  <c r="L30"/>
  <c r="O30"/>
  <c r="P30"/>
  <c r="S30"/>
  <c r="T30"/>
  <c r="W30"/>
  <c r="X30"/>
  <c r="AE30"/>
  <c r="D65" i="10" s="1"/>
  <c r="AF30" i="5"/>
  <c r="AG30"/>
  <c r="AH30"/>
  <c r="AI30"/>
  <c r="AJ30"/>
  <c r="AK30"/>
  <c r="AL30"/>
  <c r="AM30"/>
  <c r="AN30"/>
  <c r="AO30"/>
  <c r="AP30"/>
  <c r="AQ30"/>
  <c r="AR30"/>
  <c r="AS30"/>
  <c r="AT30"/>
  <c r="AQ28" i="28" s="1"/>
  <c r="AU30" i="5"/>
  <c r="AV30"/>
  <c r="AW30"/>
  <c r="AX30"/>
  <c r="AU28" i="28" s="1"/>
  <c r="AY30" i="5"/>
  <c r="BB30"/>
  <c r="BC30"/>
  <c r="BD30"/>
  <c r="D98" i="10" s="1"/>
  <c r="BE30" i="5"/>
  <c r="BF30"/>
  <c r="BG30"/>
  <c r="BA28" i="28" s="1"/>
  <c r="BH30" i="5"/>
  <c r="BI30"/>
  <c r="BJ30"/>
  <c r="BK30"/>
  <c r="BE28" i="28" s="1"/>
  <c r="BL30" i="5"/>
  <c r="BM30"/>
  <c r="BN30"/>
  <c r="BO30"/>
  <c r="BI28" i="28" s="1"/>
  <c r="BP30" i="5"/>
  <c r="BQ30"/>
  <c r="BR30"/>
  <c r="BS30"/>
  <c r="BM28" i="28" s="1"/>
  <c r="BT30" i="5"/>
  <c r="BU30"/>
  <c r="BV30"/>
  <c r="BW30"/>
  <c r="BQ28" i="28" s="1"/>
  <c r="BX30" i="5"/>
  <c r="CA30"/>
  <c r="CB30"/>
  <c r="CC30"/>
  <c r="D131" i="10" s="1"/>
  <c r="CD30" i="5"/>
  <c r="CE30"/>
  <c r="CF30"/>
  <c r="BW28" i="28" s="1"/>
  <c r="CG30" i="5"/>
  <c r="CH30"/>
  <c r="CI30"/>
  <c r="CJ30"/>
  <c r="CA28" i="28" s="1"/>
  <c r="CK30" i="5"/>
  <c r="CL30"/>
  <c r="CM30"/>
  <c r="CN30"/>
  <c r="CE28" i="28" s="1"/>
  <c r="CO30" i="5"/>
  <c r="CP30"/>
  <c r="CQ30"/>
  <c r="CR30"/>
  <c r="CI28" i="28" s="1"/>
  <c r="CS30" i="5"/>
  <c r="CT30"/>
  <c r="CU30"/>
  <c r="CV30"/>
  <c r="CM28" i="28" s="1"/>
  <c r="CW30" i="5"/>
  <c r="CZ30"/>
  <c r="DA30"/>
  <c r="DB30"/>
  <c r="D164" i="10" s="1"/>
  <c r="DC30" i="5"/>
  <c r="DD30"/>
  <c r="DE30"/>
  <c r="CS28" i="28" s="1"/>
  <c r="DF30" i="5"/>
  <c r="DG30"/>
  <c r="DH30"/>
  <c r="DI30"/>
  <c r="CW28" i="28" s="1"/>
  <c r="DJ30" i="5"/>
  <c r="DK30"/>
  <c r="DL30"/>
  <c r="DM30"/>
  <c r="DA28" i="28" s="1"/>
  <c r="DN30" i="5"/>
  <c r="DO30"/>
  <c r="DP30"/>
  <c r="DQ30"/>
  <c r="DE28" i="28" s="1"/>
  <c r="DR30" i="5"/>
  <c r="DS30"/>
  <c r="DT30"/>
  <c r="DU30"/>
  <c r="DI28" i="28" s="1"/>
  <c r="DV30" i="5"/>
  <c r="DY30"/>
  <c r="DZ30"/>
  <c r="EA30"/>
  <c r="D197" i="10" s="1"/>
  <c r="EB30" i="5"/>
  <c r="EC30"/>
  <c r="ED30"/>
  <c r="DO28" i="28" s="1"/>
  <c r="EE30" i="5"/>
  <c r="EF30"/>
  <c r="EG30"/>
  <c r="EH30"/>
  <c r="DS28" i="28" s="1"/>
  <c r="EI30" i="5"/>
  <c r="EJ30"/>
  <c r="EK30"/>
  <c r="EL30"/>
  <c r="DW28" i="28" s="1"/>
  <c r="EM30" i="5"/>
  <c r="EN30"/>
  <c r="EO30"/>
  <c r="EP30"/>
  <c r="EA28" i="28" s="1"/>
  <c r="EQ30" i="5"/>
  <c r="ER30"/>
  <c r="ES30"/>
  <c r="ET30"/>
  <c r="EE28" i="28" s="1"/>
  <c r="EU30" i="5"/>
  <c r="EX30"/>
  <c r="EY30"/>
  <c r="EZ30"/>
  <c r="EJ28" i="28" s="1"/>
  <c r="FA30" i="5"/>
  <c r="EK28" i="28" s="1"/>
  <c r="FB30" i="5"/>
  <c r="EL28" i="28" s="1"/>
  <c r="FC30" i="5"/>
  <c r="EM28" i="28" s="1"/>
  <c r="FD30" i="5"/>
  <c r="EN28" i="28" s="1"/>
  <c r="FE30" i="5"/>
  <c r="EO28" i="28" s="1"/>
  <c r="FG30" i="5"/>
  <c r="EQ28" i="28" s="1"/>
  <c r="FH30" i="5"/>
  <c r="ER28" i="28" s="1"/>
  <c r="FI30" i="5"/>
  <c r="ES28" i="28" s="1"/>
  <c r="FJ30" i="5"/>
  <c r="ET28" i="28" s="1"/>
  <c r="FK30" i="5"/>
  <c r="EU28" i="28" s="1"/>
  <c r="FL30" i="5"/>
  <c r="EV28" i="28" s="1"/>
  <c r="FN30" i="5"/>
  <c r="EX28" i="28" s="1"/>
  <c r="FO30" i="5"/>
  <c r="EY28" i="28" s="1"/>
  <c r="FP30" i="5"/>
  <c r="EZ28" i="28" s="1"/>
  <c r="FQ30" i="5"/>
  <c r="FA28" i="28" s="1"/>
  <c r="FR30" i="5"/>
  <c r="FB28" i="28" s="1"/>
  <c r="FS30" i="5"/>
  <c r="FC28" i="28" s="1"/>
  <c r="F31" i="5"/>
  <c r="D32" i="10" s="1"/>
  <c r="G31" i="5"/>
  <c r="H31"/>
  <c r="K31"/>
  <c r="L31"/>
  <c r="O31"/>
  <c r="P31"/>
  <c r="S31"/>
  <c r="T31"/>
  <c r="W31"/>
  <c r="X31"/>
  <c r="AE31"/>
  <c r="D66" i="10" s="1"/>
  <c r="AF31" i="5"/>
  <c r="AG31"/>
  <c r="AH31"/>
  <c r="AI31"/>
  <c r="AJ31"/>
  <c r="AK31"/>
  <c r="AL31"/>
  <c r="AM31"/>
  <c r="AN31"/>
  <c r="AO31"/>
  <c r="AP31"/>
  <c r="AQ31"/>
  <c r="AR31"/>
  <c r="AS31"/>
  <c r="AT31"/>
  <c r="AQ29" i="28" s="1"/>
  <c r="AU31" i="5"/>
  <c r="AV31"/>
  <c r="AW31"/>
  <c r="AX31"/>
  <c r="AU29" i="28" s="1"/>
  <c r="AY31" i="5"/>
  <c r="BB31"/>
  <c r="BC31"/>
  <c r="BD31"/>
  <c r="D99" i="10" s="1"/>
  <c r="BE31" i="5"/>
  <c r="BF31"/>
  <c r="BG31"/>
  <c r="BA29" i="28" s="1"/>
  <c r="BH31" i="5"/>
  <c r="BI31"/>
  <c r="BJ31"/>
  <c r="BK31"/>
  <c r="BE29" i="28" s="1"/>
  <c r="BL31" i="5"/>
  <c r="BM31"/>
  <c r="BN31"/>
  <c r="BO31"/>
  <c r="BI29" i="28" s="1"/>
  <c r="BP31" i="5"/>
  <c r="BQ31"/>
  <c r="BR31"/>
  <c r="BS31"/>
  <c r="BM29" i="28" s="1"/>
  <c r="BT31" i="5"/>
  <c r="BU31"/>
  <c r="BV31"/>
  <c r="BW31"/>
  <c r="BQ29" i="28" s="1"/>
  <c r="BX31" i="5"/>
  <c r="CA31"/>
  <c r="CB31"/>
  <c r="CC31"/>
  <c r="D132" i="10" s="1"/>
  <c r="CD31" i="5"/>
  <c r="CE31"/>
  <c r="CF31"/>
  <c r="BW29" i="28" s="1"/>
  <c r="CG31" i="5"/>
  <c r="CH31"/>
  <c r="CI31"/>
  <c r="CJ31"/>
  <c r="CA29" i="28" s="1"/>
  <c r="CK31" i="5"/>
  <c r="CL31"/>
  <c r="CM31"/>
  <c r="CN31"/>
  <c r="CE29" i="28" s="1"/>
  <c r="CO31" i="5"/>
  <c r="CP31"/>
  <c r="CQ31"/>
  <c r="CR31"/>
  <c r="CI29" i="28" s="1"/>
  <c r="CS31" i="5"/>
  <c r="CT31"/>
  <c r="CU31"/>
  <c r="CV31"/>
  <c r="CM29" i="28" s="1"/>
  <c r="CW31" i="5"/>
  <c r="CZ31"/>
  <c r="DA31"/>
  <c r="DB31"/>
  <c r="D165" i="10" s="1"/>
  <c r="DC31" i="5"/>
  <c r="DD31"/>
  <c r="DE31"/>
  <c r="CS29" i="28" s="1"/>
  <c r="DF31" i="5"/>
  <c r="DG31"/>
  <c r="DH31"/>
  <c r="DI31"/>
  <c r="CW29" i="28" s="1"/>
  <c r="DJ31" i="5"/>
  <c r="DK31"/>
  <c r="DL31"/>
  <c r="DM31"/>
  <c r="DA29" i="28" s="1"/>
  <c r="DN31" i="5"/>
  <c r="DO31"/>
  <c r="DP31"/>
  <c r="DQ31"/>
  <c r="DE29" i="28" s="1"/>
  <c r="DR31" i="5"/>
  <c r="DS31"/>
  <c r="DT31"/>
  <c r="DU31"/>
  <c r="DI29" i="28" s="1"/>
  <c r="DV31" i="5"/>
  <c r="DY31"/>
  <c r="DZ31"/>
  <c r="EA31"/>
  <c r="D198" i="10" s="1"/>
  <c r="EB31" i="5"/>
  <c r="EC31"/>
  <c r="ED31"/>
  <c r="DO29" i="28" s="1"/>
  <c r="EE31" i="5"/>
  <c r="EF31"/>
  <c r="EG31"/>
  <c r="EH31"/>
  <c r="DS29" i="28" s="1"/>
  <c r="EI31" i="5"/>
  <c r="EJ31"/>
  <c r="EK31"/>
  <c r="EL31"/>
  <c r="DW29" i="28" s="1"/>
  <c r="EM31" i="5"/>
  <c r="EN31"/>
  <c r="EO31"/>
  <c r="EP31"/>
  <c r="EA29" i="28" s="1"/>
  <c r="EQ31" i="5"/>
  <c r="ER31"/>
  <c r="ES31"/>
  <c r="ET31"/>
  <c r="EE29" i="28" s="1"/>
  <c r="EU31" i="5"/>
  <c r="EX31"/>
  <c r="EY31"/>
  <c r="EZ31"/>
  <c r="EJ29" i="28" s="1"/>
  <c r="FA31" i="5"/>
  <c r="EK29" i="28" s="1"/>
  <c r="FB31" i="5"/>
  <c r="EL29" i="28" s="1"/>
  <c r="FC31" i="5"/>
  <c r="EM29" i="28" s="1"/>
  <c r="FD31" i="5"/>
  <c r="EN29" i="28" s="1"/>
  <c r="FE31" i="5"/>
  <c r="EO29" i="28" s="1"/>
  <c r="FG31" i="5"/>
  <c r="EQ29" i="28" s="1"/>
  <c r="FH31" i="5"/>
  <c r="ER29" i="28" s="1"/>
  <c r="FI31" i="5"/>
  <c r="ES29" i="28" s="1"/>
  <c r="FJ31" i="5"/>
  <c r="ET29" i="28" s="1"/>
  <c r="FK31" i="5"/>
  <c r="EU29" i="28" s="1"/>
  <c r="FL31" i="5"/>
  <c r="EV29" i="28" s="1"/>
  <c r="FN31" i="5"/>
  <c r="EX29" i="28" s="1"/>
  <c r="FO31" i="5"/>
  <c r="EY29" i="28" s="1"/>
  <c r="FP31" i="5"/>
  <c r="EZ29" i="28" s="1"/>
  <c r="FQ31" i="5"/>
  <c r="FA29" i="28" s="1"/>
  <c r="FR31" i="5"/>
  <c r="FB29" i="28" s="1"/>
  <c r="FS31" i="5"/>
  <c r="FC29" i="28" s="1"/>
  <c r="F32" i="5"/>
  <c r="D33" i="10" s="1"/>
  <c r="G32" i="5"/>
  <c r="H32"/>
  <c r="K32"/>
  <c r="L32"/>
  <c r="O32"/>
  <c r="P32"/>
  <c r="S32"/>
  <c r="T32"/>
  <c r="W32"/>
  <c r="X32"/>
  <c r="AE32"/>
  <c r="D67" i="10" s="1"/>
  <c r="AF32" i="5"/>
  <c r="AG32"/>
  <c r="AH32"/>
  <c r="AI32"/>
  <c r="AJ32"/>
  <c r="AK32"/>
  <c r="AL32"/>
  <c r="AM32"/>
  <c r="AN32"/>
  <c r="AO32"/>
  <c r="AP32"/>
  <c r="AQ32"/>
  <c r="AR32"/>
  <c r="AS32"/>
  <c r="AT32"/>
  <c r="AQ30" i="28" s="1"/>
  <c r="AU32" i="5"/>
  <c r="AV32"/>
  <c r="AW32"/>
  <c r="AX32"/>
  <c r="AU30" i="28" s="1"/>
  <c r="AY32" i="5"/>
  <c r="BB32"/>
  <c r="BC32"/>
  <c r="BD32"/>
  <c r="D100" i="10" s="1"/>
  <c r="BE32" i="5"/>
  <c r="BF32"/>
  <c r="BG32"/>
  <c r="BA30" i="28" s="1"/>
  <c r="BH32" i="5"/>
  <c r="BI32"/>
  <c r="BJ32"/>
  <c r="BK32"/>
  <c r="BE30" i="28" s="1"/>
  <c r="BL32" i="5"/>
  <c r="BM32"/>
  <c r="BN32"/>
  <c r="BO32"/>
  <c r="BI30" i="28" s="1"/>
  <c r="BP32" i="5"/>
  <c r="BQ32"/>
  <c r="BR32"/>
  <c r="BS32"/>
  <c r="BM30" i="28" s="1"/>
  <c r="BT32" i="5"/>
  <c r="BU32"/>
  <c r="BV32"/>
  <c r="BW32"/>
  <c r="BQ30" i="28" s="1"/>
  <c r="BX32" i="5"/>
  <c r="CA32"/>
  <c r="CB32"/>
  <c r="CC32"/>
  <c r="D133" i="10" s="1"/>
  <c r="CD32" i="5"/>
  <c r="CE32"/>
  <c r="CF32"/>
  <c r="BW30" i="28" s="1"/>
  <c r="CG32" i="5"/>
  <c r="CH32"/>
  <c r="CI32"/>
  <c r="CJ32"/>
  <c r="CA30" i="28" s="1"/>
  <c r="CK32" i="5"/>
  <c r="CL32"/>
  <c r="CM32"/>
  <c r="CN32"/>
  <c r="CE30" i="28" s="1"/>
  <c r="CO32" i="5"/>
  <c r="CP32"/>
  <c r="CQ32"/>
  <c r="CR32"/>
  <c r="CI30" i="28" s="1"/>
  <c r="CS32" i="5"/>
  <c r="CT32"/>
  <c r="CU32"/>
  <c r="CV32"/>
  <c r="CM30" i="28" s="1"/>
  <c r="CW32" i="5"/>
  <c r="CZ32"/>
  <c r="DA32"/>
  <c r="DB32"/>
  <c r="D166" i="10" s="1"/>
  <c r="DC32" i="5"/>
  <c r="DD32"/>
  <c r="DE32"/>
  <c r="CS30" i="28" s="1"/>
  <c r="DF32" i="5"/>
  <c r="DG32"/>
  <c r="DH32"/>
  <c r="DI32"/>
  <c r="CW30" i="28" s="1"/>
  <c r="DJ32" i="5"/>
  <c r="DK32"/>
  <c r="DL32"/>
  <c r="DM32"/>
  <c r="DA30" i="28" s="1"/>
  <c r="DN32" i="5"/>
  <c r="DO32"/>
  <c r="DP32"/>
  <c r="DQ32"/>
  <c r="DE30" i="28" s="1"/>
  <c r="DR32" i="5"/>
  <c r="DS32"/>
  <c r="DT32"/>
  <c r="DU32"/>
  <c r="DI30" i="28" s="1"/>
  <c r="DV32" i="5"/>
  <c r="DY32"/>
  <c r="DZ32"/>
  <c r="EA32"/>
  <c r="D199" i="10" s="1"/>
  <c r="EB32" i="5"/>
  <c r="EC32"/>
  <c r="ED32"/>
  <c r="DO30" i="28" s="1"/>
  <c r="EE32" i="5"/>
  <c r="EF32"/>
  <c r="EG32"/>
  <c r="EH32"/>
  <c r="DS30" i="28" s="1"/>
  <c r="EI32" i="5"/>
  <c r="EJ32"/>
  <c r="EK32"/>
  <c r="EL32"/>
  <c r="DW30" i="28" s="1"/>
  <c r="EM32" i="5"/>
  <c r="EN32"/>
  <c r="EO32"/>
  <c r="EP32"/>
  <c r="EA30" i="28" s="1"/>
  <c r="EQ32" i="5"/>
  <c r="ER32"/>
  <c r="ES32"/>
  <c r="ET32"/>
  <c r="EE30" i="28" s="1"/>
  <c r="EU32" i="5"/>
  <c r="EX32"/>
  <c r="EY32"/>
  <c r="EZ32"/>
  <c r="EJ30" i="28" s="1"/>
  <c r="FA32" i="5"/>
  <c r="EK30" i="28" s="1"/>
  <c r="FB32" i="5"/>
  <c r="EL30" i="28" s="1"/>
  <c r="FC32" i="5"/>
  <c r="EM30" i="28" s="1"/>
  <c r="FD32" i="5"/>
  <c r="EN30" i="28" s="1"/>
  <c r="FE32" i="5"/>
  <c r="EO30" i="28" s="1"/>
  <c r="FG32" i="5"/>
  <c r="EQ30" i="28" s="1"/>
  <c r="FH32" i="5"/>
  <c r="ER30" i="28" s="1"/>
  <c r="FI32" i="5"/>
  <c r="ES30" i="28" s="1"/>
  <c r="FJ32" i="5"/>
  <c r="ET30" i="28" s="1"/>
  <c r="FK32" i="5"/>
  <c r="EU30" i="28" s="1"/>
  <c r="FL32" i="5"/>
  <c r="EV30" i="28" s="1"/>
  <c r="FN32" i="5"/>
  <c r="EX30" i="28" s="1"/>
  <c r="FO32" i="5"/>
  <c r="EY30" i="28" s="1"/>
  <c r="FP32" i="5"/>
  <c r="EZ30" i="28" s="1"/>
  <c r="FQ32" i="5"/>
  <c r="FA30" i="28" s="1"/>
  <c r="FR32" i="5"/>
  <c r="FB30" i="28" s="1"/>
  <c r="FS32" i="5"/>
  <c r="FC30" i="28" s="1"/>
  <c r="F33" i="5"/>
  <c r="D34" i="10" s="1"/>
  <c r="G33" i="5"/>
  <c r="H33"/>
  <c r="K33"/>
  <c r="L33"/>
  <c r="O33"/>
  <c r="P33"/>
  <c r="S33"/>
  <c r="T33"/>
  <c r="W33"/>
  <c r="X33"/>
  <c r="AE33"/>
  <c r="D68" i="10" s="1"/>
  <c r="AF33" i="5"/>
  <c r="AG33"/>
  <c r="AH33"/>
  <c r="AI33"/>
  <c r="AJ33"/>
  <c r="AK33"/>
  <c r="AL33"/>
  <c r="AM33"/>
  <c r="AN33"/>
  <c r="AO33"/>
  <c r="AP33"/>
  <c r="AQ33"/>
  <c r="AR33"/>
  <c r="AS33"/>
  <c r="AT33"/>
  <c r="AQ31" i="28" s="1"/>
  <c r="AU33" i="5"/>
  <c r="AV33"/>
  <c r="AW33"/>
  <c r="AX33"/>
  <c r="AU31" i="28" s="1"/>
  <c r="AY33" i="5"/>
  <c r="BB33"/>
  <c r="BC33"/>
  <c r="BD33"/>
  <c r="D101" i="10" s="1"/>
  <c r="BE33" i="5"/>
  <c r="BF33"/>
  <c r="BG33"/>
  <c r="BA31" i="28" s="1"/>
  <c r="BH33" i="5"/>
  <c r="BI33"/>
  <c r="BJ33"/>
  <c r="BK33"/>
  <c r="BE31" i="28" s="1"/>
  <c r="BL33" i="5"/>
  <c r="BM33"/>
  <c r="BN33"/>
  <c r="BO33"/>
  <c r="BI31" i="28" s="1"/>
  <c r="BP33" i="5"/>
  <c r="BQ33"/>
  <c r="BR33"/>
  <c r="BS33"/>
  <c r="BM31" i="28" s="1"/>
  <c r="BT33" i="5"/>
  <c r="BU33"/>
  <c r="BV33"/>
  <c r="BW33"/>
  <c r="BQ31" i="28" s="1"/>
  <c r="BX33" i="5"/>
  <c r="CA33"/>
  <c r="CB33"/>
  <c r="CC33"/>
  <c r="D134" i="10" s="1"/>
  <c r="CD33" i="5"/>
  <c r="CE33"/>
  <c r="CF33"/>
  <c r="BW31" i="28" s="1"/>
  <c r="CG33" i="5"/>
  <c r="CH33"/>
  <c r="CI33"/>
  <c r="CJ33"/>
  <c r="CA31" i="28" s="1"/>
  <c r="CK33" i="5"/>
  <c r="CL33"/>
  <c r="CM33"/>
  <c r="CN33"/>
  <c r="CE31" i="28" s="1"/>
  <c r="CO33" i="5"/>
  <c r="CP33"/>
  <c r="CQ33"/>
  <c r="CR33"/>
  <c r="CI31" i="28" s="1"/>
  <c r="CS33" i="5"/>
  <c r="CT33"/>
  <c r="CU33"/>
  <c r="CV33"/>
  <c r="CM31" i="28" s="1"/>
  <c r="CW33" i="5"/>
  <c r="CZ33"/>
  <c r="DA33"/>
  <c r="DB33"/>
  <c r="D167" i="10" s="1"/>
  <c r="DC33" i="5"/>
  <c r="DD33"/>
  <c r="DE33"/>
  <c r="CS31" i="28" s="1"/>
  <c r="DF33" i="5"/>
  <c r="DG33"/>
  <c r="DH33"/>
  <c r="DI33"/>
  <c r="CW31" i="28" s="1"/>
  <c r="DJ33" i="5"/>
  <c r="DK33"/>
  <c r="DL33"/>
  <c r="DM33"/>
  <c r="DA31" i="28" s="1"/>
  <c r="DN33" i="5"/>
  <c r="DO33"/>
  <c r="DP33"/>
  <c r="DQ33"/>
  <c r="DE31" i="28" s="1"/>
  <c r="DR33" i="5"/>
  <c r="DS33"/>
  <c r="DT33"/>
  <c r="DU33"/>
  <c r="DI31" i="28" s="1"/>
  <c r="DV33" i="5"/>
  <c r="DY33"/>
  <c r="DZ33"/>
  <c r="EA33"/>
  <c r="D200" i="10" s="1"/>
  <c r="EB33" i="5"/>
  <c r="EC33"/>
  <c r="ED33"/>
  <c r="DO31" i="28" s="1"/>
  <c r="EE33" i="5"/>
  <c r="EF33"/>
  <c r="EG33"/>
  <c r="EH33"/>
  <c r="DS31" i="28" s="1"/>
  <c r="EI33" i="5"/>
  <c r="EJ33"/>
  <c r="EK33"/>
  <c r="EL33"/>
  <c r="DW31" i="28" s="1"/>
  <c r="EM33" i="5"/>
  <c r="EN33"/>
  <c r="EO33"/>
  <c r="EP33"/>
  <c r="EA31" i="28" s="1"/>
  <c r="EQ33" i="5"/>
  <c r="ER33"/>
  <c r="ES33"/>
  <c r="ET33"/>
  <c r="EE31" i="28" s="1"/>
  <c r="EU33" i="5"/>
  <c r="EX33"/>
  <c r="EY33"/>
  <c r="EZ33"/>
  <c r="EJ31" i="28" s="1"/>
  <c r="FA33" i="5"/>
  <c r="EK31" i="28" s="1"/>
  <c r="FB33" i="5"/>
  <c r="EL31" i="28" s="1"/>
  <c r="FC33" i="5"/>
  <c r="EM31" i="28" s="1"/>
  <c r="FD33" i="5"/>
  <c r="EN31" i="28" s="1"/>
  <c r="FE33" i="5"/>
  <c r="EO31" i="28" s="1"/>
  <c r="FG33" i="5"/>
  <c r="EQ31" i="28" s="1"/>
  <c r="FH33" i="5"/>
  <c r="ER31" i="28" s="1"/>
  <c r="FI33" i="5"/>
  <c r="ES31" i="28" s="1"/>
  <c r="FJ33" i="5"/>
  <c r="ET31" i="28" s="1"/>
  <c r="FK33" i="5"/>
  <c r="EU31" i="28" s="1"/>
  <c r="FL33" i="5"/>
  <c r="EV31" i="28" s="1"/>
  <c r="FN33" i="5"/>
  <c r="EX31" i="28" s="1"/>
  <c r="FO33" i="5"/>
  <c r="EY31" i="28" s="1"/>
  <c r="FP33" i="5"/>
  <c r="EZ31" i="28" s="1"/>
  <c r="FQ33" i="5"/>
  <c r="FA31" i="28" s="1"/>
  <c r="FR33" i="5"/>
  <c r="FB31" i="28" s="1"/>
  <c r="FS33" i="5"/>
  <c r="FC31" i="28" s="1"/>
  <c r="F34" i="5"/>
  <c r="AA2" i="10" s="1"/>
  <c r="G34" i="5"/>
  <c r="H34"/>
  <c r="K34"/>
  <c r="L34"/>
  <c r="O34"/>
  <c r="P34"/>
  <c r="S34"/>
  <c r="T34"/>
  <c r="W34"/>
  <c r="X34"/>
  <c r="AE34"/>
  <c r="AA36" i="10" s="1"/>
  <c r="AF34" i="5"/>
  <c r="AG34"/>
  <c r="AH34"/>
  <c r="AI34"/>
  <c r="AJ34"/>
  <c r="AK34"/>
  <c r="AL34"/>
  <c r="AM34"/>
  <c r="AN34"/>
  <c r="AO34"/>
  <c r="AP34"/>
  <c r="AQ34"/>
  <c r="AR34"/>
  <c r="AS34"/>
  <c r="AT34"/>
  <c r="AQ32" i="28" s="1"/>
  <c r="AU34" i="5"/>
  <c r="AV34"/>
  <c r="AW34"/>
  <c r="AX34"/>
  <c r="AU32" i="28" s="1"/>
  <c r="AY34" i="5"/>
  <c r="BB34"/>
  <c r="BC34"/>
  <c r="BD34"/>
  <c r="AA69" i="10" s="1"/>
  <c r="BE34" i="5"/>
  <c r="BF34"/>
  <c r="BG34"/>
  <c r="BA32" i="28" s="1"/>
  <c r="BH34" i="5"/>
  <c r="BI34"/>
  <c r="BJ34"/>
  <c r="BK34"/>
  <c r="BE32" i="28" s="1"/>
  <c r="BL34" i="5"/>
  <c r="BM34"/>
  <c r="BN34"/>
  <c r="BO34"/>
  <c r="BI32" i="28" s="1"/>
  <c r="BP34" i="5"/>
  <c r="BQ34"/>
  <c r="BR34"/>
  <c r="BS34"/>
  <c r="BM32" i="28" s="1"/>
  <c r="BT34" i="5"/>
  <c r="BU34"/>
  <c r="BV34"/>
  <c r="BW34"/>
  <c r="BQ32" i="28" s="1"/>
  <c r="BX34" i="5"/>
  <c r="CA34"/>
  <c r="CB34"/>
  <c r="CC34"/>
  <c r="AA102" i="10" s="1"/>
  <c r="CD34" i="5"/>
  <c r="CE34"/>
  <c r="CF34"/>
  <c r="BW32" i="28" s="1"/>
  <c r="CG34" i="5"/>
  <c r="CH34"/>
  <c r="CI34"/>
  <c r="CJ34"/>
  <c r="CA32" i="28" s="1"/>
  <c r="CK34" i="5"/>
  <c r="CL34"/>
  <c r="CM34"/>
  <c r="CN34"/>
  <c r="CE32" i="28" s="1"/>
  <c r="CO34" i="5"/>
  <c r="CP34"/>
  <c r="CQ34"/>
  <c r="CR34"/>
  <c r="CI32" i="28" s="1"/>
  <c r="CS34" i="5"/>
  <c r="CT34"/>
  <c r="CU34"/>
  <c r="CV34"/>
  <c r="CM32" i="28" s="1"/>
  <c r="CW34" i="5"/>
  <c r="CZ34"/>
  <c r="DA34"/>
  <c r="DB34"/>
  <c r="AA135" i="10" s="1"/>
  <c r="DC34" i="5"/>
  <c r="DD34"/>
  <c r="DE34"/>
  <c r="CS32" i="28" s="1"/>
  <c r="DF34" i="5"/>
  <c r="DG34"/>
  <c r="DH34"/>
  <c r="DI34"/>
  <c r="CW32" i="28" s="1"/>
  <c r="DJ34" i="5"/>
  <c r="DK34"/>
  <c r="DL34"/>
  <c r="DM34"/>
  <c r="DA32" i="28" s="1"/>
  <c r="DN34" i="5"/>
  <c r="DO34"/>
  <c r="DP34"/>
  <c r="DQ34"/>
  <c r="DE32" i="28" s="1"/>
  <c r="DR34" i="5"/>
  <c r="DS34"/>
  <c r="DT34"/>
  <c r="DU34"/>
  <c r="DI32" i="28" s="1"/>
  <c r="DV34" i="5"/>
  <c r="DY34"/>
  <c r="DZ34"/>
  <c r="EA34"/>
  <c r="AA168" i="10" s="1"/>
  <c r="EB34" i="5"/>
  <c r="EC34"/>
  <c r="ED34"/>
  <c r="DO32" i="28" s="1"/>
  <c r="EE34" i="5"/>
  <c r="EF34"/>
  <c r="EG34"/>
  <c r="EH34"/>
  <c r="DS32" i="28" s="1"/>
  <c r="EI34" i="5"/>
  <c r="EJ34"/>
  <c r="EK34"/>
  <c r="EL34"/>
  <c r="DW32" i="28" s="1"/>
  <c r="EM34" i="5"/>
  <c r="EN34"/>
  <c r="EO34"/>
  <c r="EP34"/>
  <c r="EA32" i="28" s="1"/>
  <c r="EQ34" i="5"/>
  <c r="ER34"/>
  <c r="ES34"/>
  <c r="ET34"/>
  <c r="EE32" i="28" s="1"/>
  <c r="EU34" i="5"/>
  <c r="EX34"/>
  <c r="EY34"/>
  <c r="EZ34"/>
  <c r="EJ32" i="28" s="1"/>
  <c r="FA34" i="5"/>
  <c r="EK32" i="28" s="1"/>
  <c r="FB34" i="5"/>
  <c r="EL32" i="28" s="1"/>
  <c r="FC34" i="5"/>
  <c r="EM32" i="28" s="1"/>
  <c r="FD34" i="5"/>
  <c r="EN32" i="28" s="1"/>
  <c r="FE34" i="5"/>
  <c r="EO32" i="28" s="1"/>
  <c r="FG34" i="5"/>
  <c r="EQ32" i="28" s="1"/>
  <c r="FH34" i="5"/>
  <c r="ER32" i="28" s="1"/>
  <c r="FI34" i="5"/>
  <c r="ES32" i="28" s="1"/>
  <c r="FJ34" i="5"/>
  <c r="ET32" i="28" s="1"/>
  <c r="FK34" i="5"/>
  <c r="EU32" i="28" s="1"/>
  <c r="FL34" i="5"/>
  <c r="EV32" i="28" s="1"/>
  <c r="FN34" i="5"/>
  <c r="EX32" i="28" s="1"/>
  <c r="FO34" i="5"/>
  <c r="EY32" i="28" s="1"/>
  <c r="FP34" i="5"/>
  <c r="EZ32" i="28" s="1"/>
  <c r="FQ34" i="5"/>
  <c r="FA32" i="28" s="1"/>
  <c r="FR34" i="5"/>
  <c r="FB32" i="28" s="1"/>
  <c r="FS34" i="5"/>
  <c r="FC32" i="28" s="1"/>
  <c r="F35" i="5"/>
  <c r="AA3" i="10" s="1"/>
  <c r="G35" i="5"/>
  <c r="H35"/>
  <c r="K35"/>
  <c r="L35"/>
  <c r="O35"/>
  <c r="P35"/>
  <c r="S35"/>
  <c r="T35"/>
  <c r="W35"/>
  <c r="X35"/>
  <c r="Y35"/>
  <c r="Z35"/>
  <c r="AE35"/>
  <c r="AA37" i="10" s="1"/>
  <c r="AF35" i="5"/>
  <c r="AG35"/>
  <c r="AH35"/>
  <c r="AI35"/>
  <c r="AJ35"/>
  <c r="AK35"/>
  <c r="AL35"/>
  <c r="AM35"/>
  <c r="AN35"/>
  <c r="AO35"/>
  <c r="AP35"/>
  <c r="AQ35"/>
  <c r="AR35"/>
  <c r="AS35"/>
  <c r="AT35"/>
  <c r="AQ33" i="28" s="1"/>
  <c r="AU35" i="5"/>
  <c r="AV35"/>
  <c r="AW35"/>
  <c r="AX35"/>
  <c r="AU33" i="28" s="1"/>
  <c r="AY35" i="5"/>
  <c r="BB35"/>
  <c r="BC35"/>
  <c r="BD35"/>
  <c r="AA70" i="10" s="1"/>
  <c r="BE35" i="5"/>
  <c r="BF35"/>
  <c r="BG35"/>
  <c r="BA33" i="28" s="1"/>
  <c r="BH35" i="5"/>
  <c r="BI35"/>
  <c r="BJ35"/>
  <c r="BK35"/>
  <c r="BE33" i="28" s="1"/>
  <c r="BL35" i="5"/>
  <c r="BM35"/>
  <c r="BN35"/>
  <c r="BO35"/>
  <c r="BI33" i="28" s="1"/>
  <c r="BP35" i="5"/>
  <c r="BQ35"/>
  <c r="BR35"/>
  <c r="BS35"/>
  <c r="BM33" i="28" s="1"/>
  <c r="BT35" i="5"/>
  <c r="BU35"/>
  <c r="BV35"/>
  <c r="BW35"/>
  <c r="BQ33" i="28" s="1"/>
  <c r="BX35" i="5"/>
  <c r="CA35"/>
  <c r="CB35"/>
  <c r="CC35"/>
  <c r="AA103" i="10" s="1"/>
  <c r="CD35" i="5"/>
  <c r="CE35"/>
  <c r="CF35"/>
  <c r="BW33" i="28" s="1"/>
  <c r="CG35" i="5"/>
  <c r="CH35"/>
  <c r="CI35"/>
  <c r="CJ35"/>
  <c r="CA33" i="28" s="1"/>
  <c r="CK35" i="5"/>
  <c r="CL35"/>
  <c r="CM35"/>
  <c r="CN35"/>
  <c r="CE33" i="28" s="1"/>
  <c r="CO35" i="5"/>
  <c r="CP35"/>
  <c r="CQ35"/>
  <c r="CR35"/>
  <c r="CI33" i="28" s="1"/>
  <c r="CS35" i="5"/>
  <c r="CT35"/>
  <c r="CU35"/>
  <c r="CV35"/>
  <c r="CM33" i="28" s="1"/>
  <c r="CW35" i="5"/>
  <c r="CZ35"/>
  <c r="DA35"/>
  <c r="DB35"/>
  <c r="AA136" i="10" s="1"/>
  <c r="DC35" i="5"/>
  <c r="DD35"/>
  <c r="DE35"/>
  <c r="CS33" i="28" s="1"/>
  <c r="DF35" i="5"/>
  <c r="DG35"/>
  <c r="DH35"/>
  <c r="DI35"/>
  <c r="CW33" i="28" s="1"/>
  <c r="DJ35" i="5"/>
  <c r="DK35"/>
  <c r="DL35"/>
  <c r="DM35"/>
  <c r="DA33" i="28" s="1"/>
  <c r="DN35" i="5"/>
  <c r="DO35"/>
  <c r="DP35"/>
  <c r="DQ35"/>
  <c r="DE33" i="28" s="1"/>
  <c r="DR35" i="5"/>
  <c r="DS35"/>
  <c r="DT35"/>
  <c r="DU35"/>
  <c r="DI33" i="28" s="1"/>
  <c r="DV35" i="5"/>
  <c r="DY35"/>
  <c r="DZ35"/>
  <c r="EA35"/>
  <c r="AA169" i="10" s="1"/>
  <c r="EB35" i="5"/>
  <c r="EC35"/>
  <c r="ED35"/>
  <c r="DO33" i="28" s="1"/>
  <c r="EE35" i="5"/>
  <c r="EF35"/>
  <c r="EG35"/>
  <c r="EH35"/>
  <c r="DS33" i="28" s="1"/>
  <c r="EI35" i="5"/>
  <c r="EJ35"/>
  <c r="EK35"/>
  <c r="EL35"/>
  <c r="DW33" i="28" s="1"/>
  <c r="EM35" i="5"/>
  <c r="EN35"/>
  <c r="EO35"/>
  <c r="EP35"/>
  <c r="EA33" i="28" s="1"/>
  <c r="EQ35" i="5"/>
  <c r="ER35"/>
  <c r="ES35"/>
  <c r="ET35"/>
  <c r="EE33" i="28" s="1"/>
  <c r="EU35" i="5"/>
  <c r="EX35"/>
  <c r="EY35"/>
  <c r="EZ35"/>
  <c r="EJ33" i="28" s="1"/>
  <c r="FA35" i="5"/>
  <c r="EK33" i="28" s="1"/>
  <c r="FB35" i="5"/>
  <c r="EL33" i="28" s="1"/>
  <c r="FC35" i="5"/>
  <c r="EM33" i="28" s="1"/>
  <c r="FD35" i="5"/>
  <c r="EN33" i="28" s="1"/>
  <c r="FE35" i="5"/>
  <c r="EO33" i="28" s="1"/>
  <c r="FG35" i="5"/>
  <c r="EQ33" i="28" s="1"/>
  <c r="FH35" i="5"/>
  <c r="ER33" i="28" s="1"/>
  <c r="FI35" i="5"/>
  <c r="ES33" i="28" s="1"/>
  <c r="FJ35" i="5"/>
  <c r="ET33" i="28" s="1"/>
  <c r="FK35" i="5"/>
  <c r="EU33" i="28" s="1"/>
  <c r="FL35" i="5"/>
  <c r="EV33" i="28" s="1"/>
  <c r="FN35" i="5"/>
  <c r="EX33" i="28" s="1"/>
  <c r="FO35" i="5"/>
  <c r="EY33" i="28" s="1"/>
  <c r="FP35" i="5"/>
  <c r="EZ33" i="28" s="1"/>
  <c r="FQ35" i="5"/>
  <c r="FA33" i="28" s="1"/>
  <c r="FR35" i="5"/>
  <c r="FB33" i="28" s="1"/>
  <c r="FS35" i="5"/>
  <c r="FC33" i="28" s="1"/>
  <c r="F36" i="5"/>
  <c r="AA4" i="10" s="1"/>
  <c r="G36" i="5"/>
  <c r="H36"/>
  <c r="I36"/>
  <c r="J36"/>
  <c r="K36"/>
  <c r="L36"/>
  <c r="O36"/>
  <c r="P36"/>
  <c r="Q36"/>
  <c r="R36"/>
  <c r="S36"/>
  <c r="T36"/>
  <c r="W36"/>
  <c r="X36"/>
  <c r="Y36"/>
  <c r="Z36"/>
  <c r="AE36"/>
  <c r="AA38" i="10" s="1"/>
  <c r="AF36" i="5"/>
  <c r="AG36"/>
  <c r="AH36"/>
  <c r="AI36"/>
  <c r="AJ36"/>
  <c r="AK36"/>
  <c r="AL36"/>
  <c r="AM36"/>
  <c r="AN36"/>
  <c r="AO36"/>
  <c r="AP36"/>
  <c r="AQ36"/>
  <c r="AR36"/>
  <c r="AS36"/>
  <c r="AT36"/>
  <c r="AQ34" i="28" s="1"/>
  <c r="AU36" i="5"/>
  <c r="AV36"/>
  <c r="AW36"/>
  <c r="AX36"/>
  <c r="AU34" i="28" s="1"/>
  <c r="AY36" i="5"/>
  <c r="BB36"/>
  <c r="BC36"/>
  <c r="BD36"/>
  <c r="AA71" i="10" s="1"/>
  <c r="BE36" i="5"/>
  <c r="BF36"/>
  <c r="BG36"/>
  <c r="BA34" i="28" s="1"/>
  <c r="BH36" i="5"/>
  <c r="BI36"/>
  <c r="BJ36"/>
  <c r="BK36"/>
  <c r="BE34" i="28" s="1"/>
  <c r="BL36" i="5"/>
  <c r="BM36"/>
  <c r="BN36"/>
  <c r="BO36"/>
  <c r="BI34" i="28" s="1"/>
  <c r="BP36" i="5"/>
  <c r="BQ36"/>
  <c r="BR36"/>
  <c r="BS36"/>
  <c r="BM34" i="28" s="1"/>
  <c r="BT36" i="5"/>
  <c r="BU36"/>
  <c r="BV36"/>
  <c r="BW36"/>
  <c r="BQ34" i="28" s="1"/>
  <c r="BX36" i="5"/>
  <c r="CA36"/>
  <c r="CB36"/>
  <c r="CC36"/>
  <c r="AA104" i="10" s="1"/>
  <c r="CD36" i="5"/>
  <c r="CE36"/>
  <c r="CF36"/>
  <c r="BW34" i="28" s="1"/>
  <c r="CG36" i="5"/>
  <c r="CH36"/>
  <c r="CI36"/>
  <c r="CJ36"/>
  <c r="CA34" i="28" s="1"/>
  <c r="CK36" i="5"/>
  <c r="CL36"/>
  <c r="CM36"/>
  <c r="CN36"/>
  <c r="CE34" i="28" s="1"/>
  <c r="CO36" i="5"/>
  <c r="CP36"/>
  <c r="CQ36"/>
  <c r="CR36"/>
  <c r="CI34" i="28" s="1"/>
  <c r="CS36" i="5"/>
  <c r="CT36"/>
  <c r="CU36"/>
  <c r="CV36"/>
  <c r="CM34" i="28" s="1"/>
  <c r="CW36" i="5"/>
  <c r="CZ36"/>
  <c r="DA36"/>
  <c r="DB36"/>
  <c r="AA137" i="10" s="1"/>
  <c r="DC36" i="5"/>
  <c r="DD36"/>
  <c r="DE36"/>
  <c r="CS34" i="28" s="1"/>
  <c r="DF36" i="5"/>
  <c r="DG36"/>
  <c r="DH36"/>
  <c r="DI36"/>
  <c r="CW34" i="28" s="1"/>
  <c r="DJ36" i="5"/>
  <c r="DK36"/>
  <c r="DL36"/>
  <c r="DM36"/>
  <c r="DA34" i="28" s="1"/>
  <c r="DN36" i="5"/>
  <c r="DO36"/>
  <c r="DP36"/>
  <c r="DQ36"/>
  <c r="DE34" i="28" s="1"/>
  <c r="DR36" i="5"/>
  <c r="DS36"/>
  <c r="DT36"/>
  <c r="DU36"/>
  <c r="DI34" i="28" s="1"/>
  <c r="DV36" i="5"/>
  <c r="DY36"/>
  <c r="DZ36"/>
  <c r="EA36"/>
  <c r="AA170" i="10" s="1"/>
  <c r="EB36" i="5"/>
  <c r="EC36"/>
  <c r="ED36"/>
  <c r="DO34" i="28" s="1"/>
  <c r="EE36" i="5"/>
  <c r="EF36"/>
  <c r="EG36"/>
  <c r="EH36"/>
  <c r="DS34" i="28" s="1"/>
  <c r="EI36" i="5"/>
  <c r="EJ36"/>
  <c r="EK36"/>
  <c r="EL36"/>
  <c r="DW34" i="28" s="1"/>
  <c r="EM36" i="5"/>
  <c r="EN36"/>
  <c r="EO36"/>
  <c r="EP36"/>
  <c r="EA34" i="28" s="1"/>
  <c r="EQ36" i="5"/>
  <c r="ER36"/>
  <c r="ES36"/>
  <c r="ET36"/>
  <c r="EE34" i="28" s="1"/>
  <c r="EU36" i="5"/>
  <c r="EX36"/>
  <c r="EY36"/>
  <c r="EZ36"/>
  <c r="EJ34" i="28" s="1"/>
  <c r="FA36" i="5"/>
  <c r="EK34" i="28" s="1"/>
  <c r="FB36" i="5"/>
  <c r="EL34" i="28" s="1"/>
  <c r="FC36" i="5"/>
  <c r="EM34" i="28" s="1"/>
  <c r="FD36" i="5"/>
  <c r="EN34" i="28" s="1"/>
  <c r="FE36" i="5"/>
  <c r="EO34" i="28" s="1"/>
  <c r="FG36" i="5"/>
  <c r="EQ34" i="28" s="1"/>
  <c r="FH36" i="5"/>
  <c r="ER34" i="28" s="1"/>
  <c r="FI36" i="5"/>
  <c r="ES34" i="28" s="1"/>
  <c r="FJ36" i="5"/>
  <c r="ET34" i="28" s="1"/>
  <c r="FK36" i="5"/>
  <c r="EU34" i="28" s="1"/>
  <c r="FL36" i="5"/>
  <c r="EV34" i="28" s="1"/>
  <c r="FN36" i="5"/>
  <c r="EX34" i="28" s="1"/>
  <c r="FO36" i="5"/>
  <c r="EY34" i="28" s="1"/>
  <c r="FP36" i="5"/>
  <c r="EZ34" i="28" s="1"/>
  <c r="FQ36" i="5"/>
  <c r="FA34" i="28" s="1"/>
  <c r="FR36" i="5"/>
  <c r="FB34" i="28" s="1"/>
  <c r="FS36" i="5"/>
  <c r="FC34" i="28" s="1"/>
  <c r="F37" i="5"/>
  <c r="AA5" i="10" s="1"/>
  <c r="G37" i="5"/>
  <c r="H37"/>
  <c r="I37"/>
  <c r="J37"/>
  <c r="K37"/>
  <c r="L37"/>
  <c r="O37"/>
  <c r="P37"/>
  <c r="Q37"/>
  <c r="R37"/>
  <c r="S37"/>
  <c r="T37"/>
  <c r="W37"/>
  <c r="X37"/>
  <c r="Y37"/>
  <c r="Z37"/>
  <c r="AE37"/>
  <c r="AA39" i="10" s="1"/>
  <c r="AF37" i="5"/>
  <c r="AG37"/>
  <c r="AH37"/>
  <c r="AI37"/>
  <c r="AJ37"/>
  <c r="AK37"/>
  <c r="AL37"/>
  <c r="AM37"/>
  <c r="AN37"/>
  <c r="AO37"/>
  <c r="AP37"/>
  <c r="AQ37"/>
  <c r="AR37"/>
  <c r="AS37"/>
  <c r="AT37"/>
  <c r="AQ35" i="28" s="1"/>
  <c r="AU37" i="5"/>
  <c r="AV37"/>
  <c r="AW37"/>
  <c r="AX37"/>
  <c r="AU35" i="28" s="1"/>
  <c r="AY37" i="5"/>
  <c r="BB37"/>
  <c r="BC37"/>
  <c r="BD37"/>
  <c r="AA72" i="10" s="1"/>
  <c r="BE37" i="5"/>
  <c r="BF37"/>
  <c r="BG37"/>
  <c r="BA35" i="28" s="1"/>
  <c r="BH37" i="5"/>
  <c r="BI37"/>
  <c r="BJ37"/>
  <c r="BK37"/>
  <c r="BE35" i="28" s="1"/>
  <c r="BL37" i="5"/>
  <c r="BM37"/>
  <c r="BN37"/>
  <c r="BO37"/>
  <c r="BI35" i="28" s="1"/>
  <c r="BP37" i="5"/>
  <c r="BQ37"/>
  <c r="BR37"/>
  <c r="BS37"/>
  <c r="BM35" i="28" s="1"/>
  <c r="BT37" i="5"/>
  <c r="BU37"/>
  <c r="BV37"/>
  <c r="BW37"/>
  <c r="BQ35" i="28" s="1"/>
  <c r="BX37" i="5"/>
  <c r="CA37"/>
  <c r="CB37"/>
  <c r="CC37"/>
  <c r="AA105" i="10" s="1"/>
  <c r="CD37" i="5"/>
  <c r="CE37"/>
  <c r="CF37"/>
  <c r="BW35" i="28" s="1"/>
  <c r="CG37" i="5"/>
  <c r="CH37"/>
  <c r="CI37"/>
  <c r="CJ37"/>
  <c r="CA35" i="28" s="1"/>
  <c r="CK37" i="5"/>
  <c r="CL37"/>
  <c r="CM37"/>
  <c r="CN37"/>
  <c r="CE35" i="28" s="1"/>
  <c r="CO37" i="5"/>
  <c r="CP37"/>
  <c r="CQ37"/>
  <c r="CR37"/>
  <c r="CI35" i="28" s="1"/>
  <c r="CS37" i="5"/>
  <c r="CT37"/>
  <c r="CU37"/>
  <c r="CV37"/>
  <c r="CM35" i="28" s="1"/>
  <c r="CW37" i="5"/>
  <c r="CZ37"/>
  <c r="DA37"/>
  <c r="DB37"/>
  <c r="AA138" i="10" s="1"/>
  <c r="DC37" i="5"/>
  <c r="DD37"/>
  <c r="DE37"/>
  <c r="CS35" i="28" s="1"/>
  <c r="DF37" i="5"/>
  <c r="DG37"/>
  <c r="DH37"/>
  <c r="DI37"/>
  <c r="CW35" i="28" s="1"/>
  <c r="DJ37" i="5"/>
  <c r="DK37"/>
  <c r="DL37"/>
  <c r="DM37"/>
  <c r="DA35" i="28" s="1"/>
  <c r="DN37" i="5"/>
  <c r="DO37"/>
  <c r="DP37"/>
  <c r="DQ37"/>
  <c r="DE35" i="28" s="1"/>
  <c r="DR37" i="5"/>
  <c r="DS37"/>
  <c r="DT37"/>
  <c r="DU37"/>
  <c r="DI35" i="28" s="1"/>
  <c r="DV37" i="5"/>
  <c r="DY37"/>
  <c r="DZ37"/>
  <c r="EA37"/>
  <c r="AA171" i="10" s="1"/>
  <c r="EB37" i="5"/>
  <c r="EC37"/>
  <c r="ED37"/>
  <c r="DO35" i="28" s="1"/>
  <c r="EE37" i="5"/>
  <c r="EF37"/>
  <c r="EG37"/>
  <c r="EH37"/>
  <c r="DS35" i="28" s="1"/>
  <c r="EI37" i="5"/>
  <c r="EJ37"/>
  <c r="EK37"/>
  <c r="EL37"/>
  <c r="DW35" i="28" s="1"/>
  <c r="EM37" i="5"/>
  <c r="EN37"/>
  <c r="EO37"/>
  <c r="EP37"/>
  <c r="EA35" i="28" s="1"/>
  <c r="EQ37" i="5"/>
  <c r="ER37"/>
  <c r="ES37"/>
  <c r="ET37"/>
  <c r="EE35" i="28" s="1"/>
  <c r="EU37" i="5"/>
  <c r="EX37"/>
  <c r="EY37"/>
  <c r="EZ37"/>
  <c r="EJ35" i="28" s="1"/>
  <c r="FA37" i="5"/>
  <c r="EK35" i="28" s="1"/>
  <c r="FB37" i="5"/>
  <c r="EL35" i="28" s="1"/>
  <c r="FC37" i="5"/>
  <c r="EM35" i="28" s="1"/>
  <c r="FD37" i="5"/>
  <c r="EN35" i="28" s="1"/>
  <c r="FE37" i="5"/>
  <c r="EO35" i="28" s="1"/>
  <c r="FG37" i="5"/>
  <c r="EQ35" i="28" s="1"/>
  <c r="FH37" i="5"/>
  <c r="ER35" i="28" s="1"/>
  <c r="FI37" i="5"/>
  <c r="ES35" i="28" s="1"/>
  <c r="FJ37" i="5"/>
  <c r="ET35" i="28" s="1"/>
  <c r="FK37" i="5"/>
  <c r="EU35" i="28" s="1"/>
  <c r="FL37" i="5"/>
  <c r="EV35" i="28" s="1"/>
  <c r="FN37" i="5"/>
  <c r="EX35" i="28" s="1"/>
  <c r="FO37" i="5"/>
  <c r="EY35" i="28" s="1"/>
  <c r="FP37" i="5"/>
  <c r="EZ35" i="28" s="1"/>
  <c r="FQ37" i="5"/>
  <c r="FA35" i="28" s="1"/>
  <c r="FR37" i="5"/>
  <c r="FB35" i="28" s="1"/>
  <c r="FS37" i="5"/>
  <c r="FC35" i="28" s="1"/>
  <c r="F38" i="5"/>
  <c r="AA6" i="10" s="1"/>
  <c r="G38" i="5"/>
  <c r="H38"/>
  <c r="I38"/>
  <c r="J38"/>
  <c r="K38"/>
  <c r="L38"/>
  <c r="M38"/>
  <c r="N38"/>
  <c r="O38"/>
  <c r="P38"/>
  <c r="Q38"/>
  <c r="R38"/>
  <c r="S38"/>
  <c r="T38"/>
  <c r="W38"/>
  <c r="X38"/>
  <c r="Y38"/>
  <c r="Z38"/>
  <c r="AE38"/>
  <c r="AA40" i="10" s="1"/>
  <c r="AF38" i="5"/>
  <c r="AG38"/>
  <c r="AH38"/>
  <c r="AI38"/>
  <c r="AJ38"/>
  <c r="AK38"/>
  <c r="AL38"/>
  <c r="AM38"/>
  <c r="AN38"/>
  <c r="AO38"/>
  <c r="AP38"/>
  <c r="AQ38"/>
  <c r="AR38"/>
  <c r="AS38"/>
  <c r="AT38"/>
  <c r="AQ36" i="28" s="1"/>
  <c r="AU38" i="5"/>
  <c r="AV38"/>
  <c r="AW38"/>
  <c r="AX38"/>
  <c r="AU36" i="28" s="1"/>
  <c r="AY38" i="5"/>
  <c r="BB38"/>
  <c r="BC38"/>
  <c r="BD38"/>
  <c r="AA73" i="10" s="1"/>
  <c r="BE38" i="5"/>
  <c r="BF38"/>
  <c r="BG38"/>
  <c r="BA36" i="28" s="1"/>
  <c r="BH38" i="5"/>
  <c r="BI38"/>
  <c r="BJ38"/>
  <c r="BK38"/>
  <c r="BE36" i="28" s="1"/>
  <c r="BL38" i="5"/>
  <c r="BM38"/>
  <c r="BN38"/>
  <c r="BO38"/>
  <c r="BI36" i="28" s="1"/>
  <c r="BP38" i="5"/>
  <c r="BQ38"/>
  <c r="BR38"/>
  <c r="BS38"/>
  <c r="BM36" i="28" s="1"/>
  <c r="BT38" i="5"/>
  <c r="BU38"/>
  <c r="BV38"/>
  <c r="BW38"/>
  <c r="BQ36" i="28" s="1"/>
  <c r="BX38" i="5"/>
  <c r="CA38"/>
  <c r="CB38"/>
  <c r="CC38"/>
  <c r="AA106" i="10" s="1"/>
  <c r="CD38" i="5"/>
  <c r="CE38"/>
  <c r="CF38"/>
  <c r="BW36" i="28" s="1"/>
  <c r="CG38" i="5"/>
  <c r="CH38"/>
  <c r="CI38"/>
  <c r="CJ38"/>
  <c r="CA36" i="28" s="1"/>
  <c r="CK38" i="5"/>
  <c r="CL38"/>
  <c r="CM38"/>
  <c r="CN38"/>
  <c r="CE36" i="28" s="1"/>
  <c r="CO38" i="5"/>
  <c r="CP38"/>
  <c r="CQ38"/>
  <c r="CR38"/>
  <c r="CI36" i="28" s="1"/>
  <c r="CS38" i="5"/>
  <c r="CT38"/>
  <c r="CU38"/>
  <c r="CV38"/>
  <c r="CM36" i="28" s="1"/>
  <c r="CW38" i="5"/>
  <c r="CZ38"/>
  <c r="DA38"/>
  <c r="DB38"/>
  <c r="AA139" i="10" s="1"/>
  <c r="DC38" i="5"/>
  <c r="DD38"/>
  <c r="DE38"/>
  <c r="CS36" i="28" s="1"/>
  <c r="DF38" i="5"/>
  <c r="DG38"/>
  <c r="DH38"/>
  <c r="DI38"/>
  <c r="CW36" i="28" s="1"/>
  <c r="DJ38" i="5"/>
  <c r="DK38"/>
  <c r="DL38"/>
  <c r="DM38"/>
  <c r="DA36" i="28" s="1"/>
  <c r="DN38" i="5"/>
  <c r="DO38"/>
  <c r="DP38"/>
  <c r="DQ38"/>
  <c r="DE36" i="28" s="1"/>
  <c r="DR38" i="5"/>
  <c r="DS38"/>
  <c r="DT38"/>
  <c r="DU38"/>
  <c r="DI36" i="28" s="1"/>
  <c r="DV38" i="5"/>
  <c r="DY38"/>
  <c r="DZ38"/>
  <c r="EA38"/>
  <c r="AA172" i="10" s="1"/>
  <c r="EB38" i="5"/>
  <c r="EC38"/>
  <c r="ED38"/>
  <c r="DO36" i="28" s="1"/>
  <c r="EE38" i="5"/>
  <c r="EF38"/>
  <c r="EG38"/>
  <c r="EH38"/>
  <c r="DS36" i="28" s="1"/>
  <c r="EI38" i="5"/>
  <c r="EJ38"/>
  <c r="EK38"/>
  <c r="EL38"/>
  <c r="DW36" i="28" s="1"/>
  <c r="EM38" i="5"/>
  <c r="EN38"/>
  <c r="EO38"/>
  <c r="EP38"/>
  <c r="EA36" i="28" s="1"/>
  <c r="EQ38" i="5"/>
  <c r="ER38"/>
  <c r="ES38"/>
  <c r="ET38"/>
  <c r="EE36" i="28" s="1"/>
  <c r="EU38" i="5"/>
  <c r="EX38"/>
  <c r="EY38"/>
  <c r="EZ38"/>
  <c r="EJ36" i="28" s="1"/>
  <c r="FA38" i="5"/>
  <c r="EK36" i="28" s="1"/>
  <c r="FB38" i="5"/>
  <c r="EL36" i="28" s="1"/>
  <c r="FC38" i="5"/>
  <c r="EM36" i="28" s="1"/>
  <c r="FD38" i="5"/>
  <c r="EN36" i="28" s="1"/>
  <c r="FE38" i="5"/>
  <c r="EO36" i="28" s="1"/>
  <c r="FG38" i="5"/>
  <c r="EQ36" i="28" s="1"/>
  <c r="FH38" i="5"/>
  <c r="ER36" i="28" s="1"/>
  <c r="FI38" i="5"/>
  <c r="ES36" i="28" s="1"/>
  <c r="FJ38" i="5"/>
  <c r="ET36" i="28" s="1"/>
  <c r="FK38" i="5"/>
  <c r="EU36" i="28" s="1"/>
  <c r="FL38" i="5"/>
  <c r="EV36" i="28" s="1"/>
  <c r="FN38" i="5"/>
  <c r="EX36" i="28" s="1"/>
  <c r="FO38" i="5"/>
  <c r="EY36" i="28" s="1"/>
  <c r="FP38" i="5"/>
  <c r="EZ36" i="28" s="1"/>
  <c r="FQ38" i="5"/>
  <c r="FA36" i="28" s="1"/>
  <c r="FR38" i="5"/>
  <c r="FB36" i="28" s="1"/>
  <c r="FS38" i="5"/>
  <c r="FC36" i="28" s="1"/>
  <c r="F39" i="5"/>
  <c r="AA7" i="10" s="1"/>
  <c r="G39" i="5"/>
  <c r="H39"/>
  <c r="I39"/>
  <c r="J39"/>
  <c r="K39"/>
  <c r="L39"/>
  <c r="M39"/>
  <c r="N39"/>
  <c r="O39"/>
  <c r="P39"/>
  <c r="Q39"/>
  <c r="R39"/>
  <c r="S39"/>
  <c r="T39"/>
  <c r="W39"/>
  <c r="X39"/>
  <c r="Y39"/>
  <c r="Z39"/>
  <c r="AE39"/>
  <c r="AA41" i="10" s="1"/>
  <c r="AF39" i="5"/>
  <c r="AG39"/>
  <c r="AH39"/>
  <c r="AI39"/>
  <c r="AJ39"/>
  <c r="AK39"/>
  <c r="AL39"/>
  <c r="AM39"/>
  <c r="AN39"/>
  <c r="AO39"/>
  <c r="AP39"/>
  <c r="AQ39"/>
  <c r="AR39"/>
  <c r="AS39"/>
  <c r="AT39"/>
  <c r="AQ37" i="28" s="1"/>
  <c r="AU39" i="5"/>
  <c r="AV39"/>
  <c r="AW39"/>
  <c r="AX39"/>
  <c r="AU37" i="28" s="1"/>
  <c r="AY39" i="5"/>
  <c r="BB39"/>
  <c r="BC39"/>
  <c r="BD39"/>
  <c r="AA74" i="10" s="1"/>
  <c r="BE39" i="5"/>
  <c r="BF39"/>
  <c r="BG39"/>
  <c r="BA37" i="28" s="1"/>
  <c r="BH39" i="5"/>
  <c r="BI39"/>
  <c r="BJ39"/>
  <c r="BK39"/>
  <c r="BE37" i="28" s="1"/>
  <c r="BL39" i="5"/>
  <c r="BM39"/>
  <c r="BN39"/>
  <c r="BO39"/>
  <c r="BI37" i="28" s="1"/>
  <c r="BP39" i="5"/>
  <c r="BQ39"/>
  <c r="BR39"/>
  <c r="BS39"/>
  <c r="BM37" i="28" s="1"/>
  <c r="BT39" i="5"/>
  <c r="BU39"/>
  <c r="BV39"/>
  <c r="BW39"/>
  <c r="BQ37" i="28" s="1"/>
  <c r="BX39" i="5"/>
  <c r="CA39"/>
  <c r="CB39"/>
  <c r="CC39"/>
  <c r="AA107" i="10" s="1"/>
  <c r="CD39" i="5"/>
  <c r="CE39"/>
  <c r="CF39"/>
  <c r="BW37" i="28" s="1"/>
  <c r="CG39" i="5"/>
  <c r="CH39"/>
  <c r="CI39"/>
  <c r="CJ39"/>
  <c r="CA37" i="28" s="1"/>
  <c r="CK39" i="5"/>
  <c r="CL39"/>
  <c r="CM39"/>
  <c r="CN39"/>
  <c r="CE37" i="28" s="1"/>
  <c r="CO39" i="5"/>
  <c r="CP39"/>
  <c r="CQ39"/>
  <c r="CR39"/>
  <c r="CI37" i="28" s="1"/>
  <c r="CS39" i="5"/>
  <c r="CT39"/>
  <c r="CU39"/>
  <c r="CV39"/>
  <c r="CM37" i="28" s="1"/>
  <c r="CW39" i="5"/>
  <c r="CZ39"/>
  <c r="DA39"/>
  <c r="DB39"/>
  <c r="AA140" i="10" s="1"/>
  <c r="DC39" i="5"/>
  <c r="DD39"/>
  <c r="DE39"/>
  <c r="CS37" i="28" s="1"/>
  <c r="DF39" i="5"/>
  <c r="DG39"/>
  <c r="DH39"/>
  <c r="DI39"/>
  <c r="CW37" i="28" s="1"/>
  <c r="DJ39" i="5"/>
  <c r="DK39"/>
  <c r="DL39"/>
  <c r="DM39"/>
  <c r="DA37" i="28" s="1"/>
  <c r="DN39" i="5"/>
  <c r="DO39"/>
  <c r="DP39"/>
  <c r="DQ39"/>
  <c r="DE37" i="28" s="1"/>
  <c r="DR39" i="5"/>
  <c r="DS39"/>
  <c r="DT39"/>
  <c r="DU39"/>
  <c r="DI37" i="28" s="1"/>
  <c r="DV39" i="5"/>
  <c r="DY39"/>
  <c r="DZ39"/>
  <c r="EA39"/>
  <c r="AA173" i="10" s="1"/>
  <c r="EB39" i="5"/>
  <c r="EC39"/>
  <c r="ED39"/>
  <c r="DO37" i="28" s="1"/>
  <c r="EE39" i="5"/>
  <c r="EF39"/>
  <c r="EG39"/>
  <c r="EH39"/>
  <c r="DS37" i="28" s="1"/>
  <c r="EI39" i="5"/>
  <c r="EJ39"/>
  <c r="EK39"/>
  <c r="EL39"/>
  <c r="DW37" i="28" s="1"/>
  <c r="EM39" i="5"/>
  <c r="EN39"/>
  <c r="EO39"/>
  <c r="EP39"/>
  <c r="EA37" i="28" s="1"/>
  <c r="EQ39" i="5"/>
  <c r="ER39"/>
  <c r="ES39"/>
  <c r="ET39"/>
  <c r="EE37" i="28" s="1"/>
  <c r="EU39" i="5"/>
  <c r="EX39"/>
  <c r="EY39"/>
  <c r="EZ39"/>
  <c r="EJ37" i="28" s="1"/>
  <c r="FA39" i="5"/>
  <c r="EK37" i="28" s="1"/>
  <c r="FB39" i="5"/>
  <c r="EL37" i="28" s="1"/>
  <c r="FC39" i="5"/>
  <c r="EM37" i="28" s="1"/>
  <c r="FD39" i="5"/>
  <c r="EN37" i="28" s="1"/>
  <c r="FE39" i="5"/>
  <c r="EO37" i="28" s="1"/>
  <c r="FG39" i="5"/>
  <c r="EQ37" i="28" s="1"/>
  <c r="FH39" i="5"/>
  <c r="ER37" i="28" s="1"/>
  <c r="FI39" i="5"/>
  <c r="ES37" i="28" s="1"/>
  <c r="FJ39" i="5"/>
  <c r="ET37" i="28" s="1"/>
  <c r="FK39" i="5"/>
  <c r="EU37" i="28" s="1"/>
  <c r="FL39" i="5"/>
  <c r="EV37" i="28" s="1"/>
  <c r="FN39" i="5"/>
  <c r="EX37" i="28" s="1"/>
  <c r="FO39" i="5"/>
  <c r="EY37" i="28" s="1"/>
  <c r="FP39" i="5"/>
  <c r="EZ37" i="28" s="1"/>
  <c r="FQ39" i="5"/>
  <c r="FA37" i="28" s="1"/>
  <c r="FR39" i="5"/>
  <c r="FB37" i="28" s="1"/>
  <c r="FS39" i="5"/>
  <c r="FC37" i="28" s="1"/>
  <c r="F40" i="5"/>
  <c r="AA8" i="10" s="1"/>
  <c r="G40" i="5"/>
  <c r="H40"/>
  <c r="I40"/>
  <c r="J40"/>
  <c r="K40"/>
  <c r="L40"/>
  <c r="M40"/>
  <c r="N40"/>
  <c r="O40"/>
  <c r="P40"/>
  <c r="Q40"/>
  <c r="R40"/>
  <c r="S40"/>
  <c r="T40"/>
  <c r="W40"/>
  <c r="X40"/>
  <c r="Y40"/>
  <c r="Z40"/>
  <c r="AE40"/>
  <c r="AA42" i="10" s="1"/>
  <c r="AF40" i="5"/>
  <c r="AG40"/>
  <c r="AH40"/>
  <c r="AI40"/>
  <c r="AJ40"/>
  <c r="AK40"/>
  <c r="AL40"/>
  <c r="AM40"/>
  <c r="AN40"/>
  <c r="AO40"/>
  <c r="AP40"/>
  <c r="AQ40"/>
  <c r="AR40"/>
  <c r="AS40"/>
  <c r="AT40"/>
  <c r="AQ38" i="28" s="1"/>
  <c r="AU40" i="5"/>
  <c r="AV40"/>
  <c r="AW40"/>
  <c r="AX40"/>
  <c r="AU38" i="28" s="1"/>
  <c r="AY40" i="5"/>
  <c r="BB40"/>
  <c r="BC40"/>
  <c r="BD40"/>
  <c r="AA75" i="10" s="1"/>
  <c r="BE40" i="5"/>
  <c r="BF40"/>
  <c r="BG40"/>
  <c r="BA38" i="28" s="1"/>
  <c r="BH40" i="5"/>
  <c r="BI40"/>
  <c r="BJ40"/>
  <c r="BK40"/>
  <c r="BE38" i="28" s="1"/>
  <c r="BL40" i="5"/>
  <c r="BM40"/>
  <c r="BN40"/>
  <c r="BO40"/>
  <c r="BI38" i="28" s="1"/>
  <c r="BP40" i="5"/>
  <c r="BQ40"/>
  <c r="BR40"/>
  <c r="BS40"/>
  <c r="BM38" i="28" s="1"/>
  <c r="BT40" i="5"/>
  <c r="BU40"/>
  <c r="BV40"/>
  <c r="BW40"/>
  <c r="BQ38" i="28" s="1"/>
  <c r="BX40" i="5"/>
  <c r="CA40"/>
  <c r="CB40"/>
  <c r="CC40"/>
  <c r="AA108" i="10" s="1"/>
  <c r="CD40" i="5"/>
  <c r="CE40"/>
  <c r="CF40"/>
  <c r="BW38" i="28" s="1"/>
  <c r="CG40" i="5"/>
  <c r="CH40"/>
  <c r="CI40"/>
  <c r="CJ40"/>
  <c r="CA38" i="28" s="1"/>
  <c r="CK40" i="5"/>
  <c r="CL40"/>
  <c r="CM40"/>
  <c r="CN40"/>
  <c r="CE38" i="28" s="1"/>
  <c r="CO40" i="5"/>
  <c r="CP40"/>
  <c r="CQ40"/>
  <c r="CR40"/>
  <c r="CI38" i="28" s="1"/>
  <c r="CS40" i="5"/>
  <c r="CT40"/>
  <c r="CU40"/>
  <c r="CV40"/>
  <c r="CM38" i="28" s="1"/>
  <c r="CW40" i="5"/>
  <c r="CZ40"/>
  <c r="DA40"/>
  <c r="DB40"/>
  <c r="AA141" i="10" s="1"/>
  <c r="DC40" i="5"/>
  <c r="DD40"/>
  <c r="DE40"/>
  <c r="CS38" i="28" s="1"/>
  <c r="DF40" i="5"/>
  <c r="DG40"/>
  <c r="DH40"/>
  <c r="DI40"/>
  <c r="CW38" i="28" s="1"/>
  <c r="DJ40" i="5"/>
  <c r="DK40"/>
  <c r="DL40"/>
  <c r="DM40"/>
  <c r="DA38" i="28" s="1"/>
  <c r="DN40" i="5"/>
  <c r="DO40"/>
  <c r="DP40"/>
  <c r="DQ40"/>
  <c r="DE38" i="28" s="1"/>
  <c r="DR40" i="5"/>
  <c r="DS40"/>
  <c r="DT40"/>
  <c r="DU40"/>
  <c r="DI38" i="28" s="1"/>
  <c r="DV40" i="5"/>
  <c r="DY40"/>
  <c r="DZ40"/>
  <c r="EA40"/>
  <c r="AA174" i="10" s="1"/>
  <c r="EB40" i="5"/>
  <c r="EC40"/>
  <c r="ED40"/>
  <c r="DO38" i="28" s="1"/>
  <c r="EE40" i="5"/>
  <c r="EF40"/>
  <c r="EG40"/>
  <c r="EH40"/>
  <c r="DS38" i="28" s="1"/>
  <c r="EI40" i="5"/>
  <c r="EJ40"/>
  <c r="EK40"/>
  <c r="EL40"/>
  <c r="DW38" i="28" s="1"/>
  <c r="EM40" i="5"/>
  <c r="EN40"/>
  <c r="EO40"/>
  <c r="EP40"/>
  <c r="EA38" i="28" s="1"/>
  <c r="EQ40" i="5"/>
  <c r="ER40"/>
  <c r="ES40"/>
  <c r="ET40"/>
  <c r="EE38" i="28" s="1"/>
  <c r="EU40" i="5"/>
  <c r="EX40"/>
  <c r="EY40"/>
  <c r="EZ40"/>
  <c r="EJ38" i="28" s="1"/>
  <c r="FA40" i="5"/>
  <c r="EK38" i="28" s="1"/>
  <c r="FB40" i="5"/>
  <c r="EL38" i="28" s="1"/>
  <c r="FC40" i="5"/>
  <c r="EM38" i="28" s="1"/>
  <c r="FD40" i="5"/>
  <c r="EN38" i="28" s="1"/>
  <c r="FE40" i="5"/>
  <c r="EO38" i="28" s="1"/>
  <c r="FG40" i="5"/>
  <c r="EQ38" i="28" s="1"/>
  <c r="FH40" i="5"/>
  <c r="ER38" i="28" s="1"/>
  <c r="FI40" i="5"/>
  <c r="ES38" i="28" s="1"/>
  <c r="FJ40" i="5"/>
  <c r="ET38" i="28" s="1"/>
  <c r="FK40" i="5"/>
  <c r="EU38" i="28" s="1"/>
  <c r="FL40" i="5"/>
  <c r="EV38" i="28" s="1"/>
  <c r="FN40" i="5"/>
  <c r="EX38" i="28" s="1"/>
  <c r="FO40" i="5"/>
  <c r="EY38" i="28" s="1"/>
  <c r="FP40" i="5"/>
  <c r="EZ38" i="28" s="1"/>
  <c r="FQ40" i="5"/>
  <c r="FA38" i="28" s="1"/>
  <c r="FR40" i="5"/>
  <c r="FB38" i="28" s="1"/>
  <c r="FS40" i="5"/>
  <c r="FC38" i="28" s="1"/>
  <c r="F41" i="5"/>
  <c r="AA9" i="10" s="1"/>
  <c r="G41" i="5"/>
  <c r="H41"/>
  <c r="I41"/>
  <c r="J41"/>
  <c r="K41"/>
  <c r="L41"/>
  <c r="M41"/>
  <c r="N41"/>
  <c r="O41"/>
  <c r="P41"/>
  <c r="Q41"/>
  <c r="R41"/>
  <c r="S41"/>
  <c r="T41"/>
  <c r="W41"/>
  <c r="X41"/>
  <c r="Y41"/>
  <c r="Z41"/>
  <c r="AE41"/>
  <c r="AA43" i="10" s="1"/>
  <c r="AF41" i="5"/>
  <c r="AG41"/>
  <c r="AH41"/>
  <c r="AI41"/>
  <c r="AJ41"/>
  <c r="AK41"/>
  <c r="AL41"/>
  <c r="AM41"/>
  <c r="AN41"/>
  <c r="AO41"/>
  <c r="AP41"/>
  <c r="AQ41"/>
  <c r="AR41"/>
  <c r="AS41"/>
  <c r="AT41"/>
  <c r="AQ39" i="28" s="1"/>
  <c r="AU41" i="5"/>
  <c r="AV41"/>
  <c r="AW41"/>
  <c r="AX41"/>
  <c r="AU39" i="28" s="1"/>
  <c r="AY41" i="5"/>
  <c r="BB41"/>
  <c r="BC41"/>
  <c r="BD41"/>
  <c r="AA76" i="10" s="1"/>
  <c r="BE41" i="5"/>
  <c r="BF41"/>
  <c r="BG41"/>
  <c r="BA39" i="28" s="1"/>
  <c r="BH41" i="5"/>
  <c r="BI41"/>
  <c r="BJ41"/>
  <c r="BK41"/>
  <c r="BE39" i="28" s="1"/>
  <c r="BL41" i="5"/>
  <c r="BM41"/>
  <c r="BN41"/>
  <c r="BO41"/>
  <c r="BI39" i="28" s="1"/>
  <c r="BP41" i="5"/>
  <c r="BQ41"/>
  <c r="BR41"/>
  <c r="BS41"/>
  <c r="BM39" i="28" s="1"/>
  <c r="BT41" i="5"/>
  <c r="BU41"/>
  <c r="BV41"/>
  <c r="BW41"/>
  <c r="BQ39" i="28" s="1"/>
  <c r="BX41" i="5"/>
  <c r="CA41"/>
  <c r="CB41"/>
  <c r="CC41"/>
  <c r="AA109" i="10" s="1"/>
  <c r="CD41" i="5"/>
  <c r="CE41"/>
  <c r="CF41"/>
  <c r="BW39" i="28" s="1"/>
  <c r="CG41" i="5"/>
  <c r="CH41"/>
  <c r="CI41"/>
  <c r="CJ41"/>
  <c r="CA39" i="28" s="1"/>
  <c r="CK41" i="5"/>
  <c r="CL41"/>
  <c r="CM41"/>
  <c r="CN41"/>
  <c r="CE39" i="28" s="1"/>
  <c r="CO41" i="5"/>
  <c r="CP41"/>
  <c r="CQ41"/>
  <c r="CR41"/>
  <c r="CI39" i="28" s="1"/>
  <c r="CS41" i="5"/>
  <c r="CT41"/>
  <c r="CU41"/>
  <c r="CV41"/>
  <c r="CM39" i="28" s="1"/>
  <c r="CW41" i="5"/>
  <c r="CZ41"/>
  <c r="DA41"/>
  <c r="DB41"/>
  <c r="AA142" i="10" s="1"/>
  <c r="DC41" i="5"/>
  <c r="DD41"/>
  <c r="DE41"/>
  <c r="CS39" i="28" s="1"/>
  <c r="DF41" i="5"/>
  <c r="DG41"/>
  <c r="DH41"/>
  <c r="DI41"/>
  <c r="CW39" i="28" s="1"/>
  <c r="DJ41" i="5"/>
  <c r="DK41"/>
  <c r="DL41"/>
  <c r="DM41"/>
  <c r="DA39" i="28" s="1"/>
  <c r="DN41" i="5"/>
  <c r="DO41"/>
  <c r="DP41"/>
  <c r="DQ41"/>
  <c r="DE39" i="28" s="1"/>
  <c r="DR41" i="5"/>
  <c r="DS41"/>
  <c r="DT41"/>
  <c r="DU41"/>
  <c r="DI39" i="28" s="1"/>
  <c r="DV41" i="5"/>
  <c r="DY41"/>
  <c r="DZ41"/>
  <c r="EA41"/>
  <c r="AA175" i="10" s="1"/>
  <c r="EB41" i="5"/>
  <c r="EC41"/>
  <c r="ED41"/>
  <c r="DO39" i="28" s="1"/>
  <c r="EE41" i="5"/>
  <c r="EF41"/>
  <c r="EG41"/>
  <c r="EH41"/>
  <c r="DS39" i="28" s="1"/>
  <c r="EI41" i="5"/>
  <c r="EJ41"/>
  <c r="EK41"/>
  <c r="EL41"/>
  <c r="DW39" i="28" s="1"/>
  <c r="EM41" i="5"/>
  <c r="EN41"/>
  <c r="EO41"/>
  <c r="EP41"/>
  <c r="EA39" i="28" s="1"/>
  <c r="EQ41" i="5"/>
  <c r="ER41"/>
  <c r="ES41"/>
  <c r="ET41"/>
  <c r="EE39" i="28" s="1"/>
  <c r="EU41" i="5"/>
  <c r="EX41"/>
  <c r="EY41"/>
  <c r="EZ41"/>
  <c r="EJ39" i="28" s="1"/>
  <c r="FA41" i="5"/>
  <c r="EK39" i="28" s="1"/>
  <c r="FB41" i="5"/>
  <c r="EL39" i="28" s="1"/>
  <c r="FC41" i="5"/>
  <c r="EM39" i="28" s="1"/>
  <c r="FD41" i="5"/>
  <c r="EN39" i="28" s="1"/>
  <c r="FE41" i="5"/>
  <c r="EO39" i="28" s="1"/>
  <c r="FG41" i="5"/>
  <c r="EQ39" i="28" s="1"/>
  <c r="FH41" i="5"/>
  <c r="ER39" i="28" s="1"/>
  <c r="FI41" i="5"/>
  <c r="ES39" i="28" s="1"/>
  <c r="FJ41" i="5"/>
  <c r="ET39" i="28" s="1"/>
  <c r="FK41" i="5"/>
  <c r="EU39" i="28" s="1"/>
  <c r="FL41" i="5"/>
  <c r="EV39" i="28" s="1"/>
  <c r="FN41" i="5"/>
  <c r="EX39" i="28" s="1"/>
  <c r="FO41" i="5"/>
  <c r="EY39" i="28" s="1"/>
  <c r="FP41" i="5"/>
  <c r="EZ39" i="28" s="1"/>
  <c r="FQ41" i="5"/>
  <c r="FA39" i="28" s="1"/>
  <c r="FR41" i="5"/>
  <c r="FB39" i="28" s="1"/>
  <c r="FS41" i="5"/>
  <c r="FC39" i="28" s="1"/>
  <c r="F42" i="5"/>
  <c r="AA10" i="10" s="1"/>
  <c r="G42" i="5"/>
  <c r="H42"/>
  <c r="I42"/>
  <c r="J42"/>
  <c r="K42"/>
  <c r="L42"/>
  <c r="M42"/>
  <c r="N42"/>
  <c r="O42"/>
  <c r="P42"/>
  <c r="Q42"/>
  <c r="R42"/>
  <c r="S42"/>
  <c r="T42"/>
  <c r="U42"/>
  <c r="V42"/>
  <c r="W42"/>
  <c r="X42"/>
  <c r="Y42"/>
  <c r="Z42"/>
  <c r="AA42"/>
  <c r="AQ10" i="10" s="1"/>
  <c r="AB42" i="5"/>
  <c r="AR10" i="10" s="1"/>
  <c r="AC42" i="5"/>
  <c r="AD42"/>
  <c r="AE42"/>
  <c r="AA44" i="10" s="1"/>
  <c r="AF42" i="5"/>
  <c r="AG42"/>
  <c r="AH42"/>
  <c r="AI42"/>
  <c r="AJ42"/>
  <c r="AK42"/>
  <c r="AL42"/>
  <c r="AM42"/>
  <c r="AN42"/>
  <c r="AO42"/>
  <c r="AP42"/>
  <c r="AQ42"/>
  <c r="AR42"/>
  <c r="AS42"/>
  <c r="AT42"/>
  <c r="AQ40" i="28" s="1"/>
  <c r="AU42" i="5"/>
  <c r="AV42"/>
  <c r="AW42"/>
  <c r="AX42"/>
  <c r="AU40" i="28" s="1"/>
  <c r="AY42" i="5"/>
  <c r="AZ42"/>
  <c r="AQ44" i="10" s="1"/>
  <c r="BA42" i="5"/>
  <c r="AR44" i="10" s="1"/>
  <c r="BB42" i="5"/>
  <c r="BC42"/>
  <c r="BD42"/>
  <c r="AA77" i="10" s="1"/>
  <c r="BE42" i="5"/>
  <c r="BF42"/>
  <c r="BG42"/>
  <c r="BA40" i="28" s="1"/>
  <c r="BH42" i="5"/>
  <c r="BI42"/>
  <c r="BJ42"/>
  <c r="BK42"/>
  <c r="BE40" i="28" s="1"/>
  <c r="BL42" i="5"/>
  <c r="BM42"/>
  <c r="BN42"/>
  <c r="BO42"/>
  <c r="BI40" i="28" s="1"/>
  <c r="BP42" i="5"/>
  <c r="BQ42"/>
  <c r="BR42"/>
  <c r="BS42"/>
  <c r="BM40" i="28" s="1"/>
  <c r="BT42" i="5"/>
  <c r="BU42"/>
  <c r="BV42"/>
  <c r="BW42"/>
  <c r="BQ40" i="28" s="1"/>
  <c r="BX42" i="5"/>
  <c r="BY42"/>
  <c r="AQ77" i="10" s="1"/>
  <c r="BZ42" i="5"/>
  <c r="AR77" i="10" s="1"/>
  <c r="CA42" i="5"/>
  <c r="CB42"/>
  <c r="CC42"/>
  <c r="AA110" i="10" s="1"/>
  <c r="CD42" i="5"/>
  <c r="CE42"/>
  <c r="CF42"/>
  <c r="BW40" i="28" s="1"/>
  <c r="CG42" i="5"/>
  <c r="CH42"/>
  <c r="CI42"/>
  <c r="CJ42"/>
  <c r="CA40" i="28" s="1"/>
  <c r="CK42" i="5"/>
  <c r="CL42"/>
  <c r="CM42"/>
  <c r="CN42"/>
  <c r="CE40" i="28" s="1"/>
  <c r="CO42" i="5"/>
  <c r="CP42"/>
  <c r="CQ42"/>
  <c r="CR42"/>
  <c r="CI40" i="28" s="1"/>
  <c r="CS42" i="5"/>
  <c r="CT42"/>
  <c r="CU42"/>
  <c r="CV42"/>
  <c r="CM40" i="28" s="1"/>
  <c r="CW42" i="5"/>
  <c r="CX42"/>
  <c r="AQ110" i="10" s="1"/>
  <c r="CY42" i="5"/>
  <c r="AR110" i="10" s="1"/>
  <c r="CZ42" i="5"/>
  <c r="DA42"/>
  <c r="DB42"/>
  <c r="AA143" i="10" s="1"/>
  <c r="DC42" i="5"/>
  <c r="DD42"/>
  <c r="DE42"/>
  <c r="CS40" i="28" s="1"/>
  <c r="DF42" i="5"/>
  <c r="DG42"/>
  <c r="DH42"/>
  <c r="DI42"/>
  <c r="CW40" i="28" s="1"/>
  <c r="DJ42" i="5"/>
  <c r="DK42"/>
  <c r="DL42"/>
  <c r="DM42"/>
  <c r="DA40" i="28" s="1"/>
  <c r="DN42" i="5"/>
  <c r="DO42"/>
  <c r="DP42"/>
  <c r="DQ42"/>
  <c r="DE40" i="28" s="1"/>
  <c r="DR42" i="5"/>
  <c r="DS42"/>
  <c r="DT42"/>
  <c r="DU42"/>
  <c r="DI40" i="28" s="1"/>
  <c r="DV42" i="5"/>
  <c r="DW42"/>
  <c r="AQ143" i="10" s="1"/>
  <c r="DX42" i="5"/>
  <c r="AR143" i="10" s="1"/>
  <c r="DY42" i="5"/>
  <c r="DZ42"/>
  <c r="EA42"/>
  <c r="AA176" i="10" s="1"/>
  <c r="EB42" i="5"/>
  <c r="EC42"/>
  <c r="ED42"/>
  <c r="DO40" i="28" s="1"/>
  <c r="EE42" i="5"/>
  <c r="EF42"/>
  <c r="EG42"/>
  <c r="EH42"/>
  <c r="DS40" i="28" s="1"/>
  <c r="EI42" i="5"/>
  <c r="EJ42"/>
  <c r="EK42"/>
  <c r="EL42"/>
  <c r="DW40" i="28" s="1"/>
  <c r="EM42" i="5"/>
  <c r="EN42"/>
  <c r="EO42"/>
  <c r="EP42"/>
  <c r="EA40" i="28" s="1"/>
  <c r="EQ42" i="5"/>
  <c r="ER42"/>
  <c r="ES42"/>
  <c r="ET42"/>
  <c r="EE40" i="28" s="1"/>
  <c r="EU42" i="5"/>
  <c r="EV42"/>
  <c r="AQ176" i="10" s="1"/>
  <c r="EW42" i="5"/>
  <c r="AR176" i="10" s="1"/>
  <c r="EX42" i="5"/>
  <c r="EY42"/>
  <c r="EZ42"/>
  <c r="EJ40" i="28" s="1"/>
  <c r="FA42" i="5"/>
  <c r="EK40" i="28" s="1"/>
  <c r="FB42" i="5"/>
  <c r="EL40" i="28" s="1"/>
  <c r="FC42" i="5"/>
  <c r="EM40" i="28" s="1"/>
  <c r="FD42" i="5"/>
  <c r="EN40" i="28" s="1"/>
  <c r="FE42" i="5"/>
  <c r="EO40" i="28" s="1"/>
  <c r="FG42" i="5"/>
  <c r="EQ40" i="28" s="1"/>
  <c r="FH42" i="5"/>
  <c r="ER40" i="28" s="1"/>
  <c r="FI42" i="5"/>
  <c r="ES40" i="28" s="1"/>
  <c r="FJ42" i="5"/>
  <c r="ET40" i="28" s="1"/>
  <c r="FK42" i="5"/>
  <c r="EU40" i="28" s="1"/>
  <c r="FL42" i="5"/>
  <c r="EV40" i="28" s="1"/>
  <c r="FN42" i="5"/>
  <c r="EX40" i="28" s="1"/>
  <c r="FO42" i="5"/>
  <c r="EY40" i="28" s="1"/>
  <c r="FP42" i="5"/>
  <c r="EZ40" i="28" s="1"/>
  <c r="FQ42" i="5"/>
  <c r="FA40" i="28" s="1"/>
  <c r="FR42" i="5"/>
  <c r="FB40" i="28" s="1"/>
  <c r="FS42" i="5"/>
  <c r="FC40" i="28" s="1"/>
  <c r="F43" i="5"/>
  <c r="AA11" i="10" s="1"/>
  <c r="G43" i="5"/>
  <c r="H43"/>
  <c r="I43"/>
  <c r="J43"/>
  <c r="K43"/>
  <c r="L43"/>
  <c r="M43"/>
  <c r="N43"/>
  <c r="O43"/>
  <c r="P43"/>
  <c r="Q43"/>
  <c r="R43"/>
  <c r="S43"/>
  <c r="T43"/>
  <c r="U43"/>
  <c r="V43"/>
  <c r="W43"/>
  <c r="X43"/>
  <c r="Y43"/>
  <c r="Z43"/>
  <c r="AA43"/>
  <c r="AQ11" i="10" s="1"/>
  <c r="AB43" i="5"/>
  <c r="AR11" i="10" s="1"/>
  <c r="AC43" i="5"/>
  <c r="AD43"/>
  <c r="AE43"/>
  <c r="AA45" i="10" s="1"/>
  <c r="AF43" i="5"/>
  <c r="AG43"/>
  <c r="AH43"/>
  <c r="AI43"/>
  <c r="AJ43"/>
  <c r="AK43"/>
  <c r="AL43"/>
  <c r="AM43"/>
  <c r="AN43"/>
  <c r="AO43"/>
  <c r="AP43"/>
  <c r="AQ43"/>
  <c r="AR43"/>
  <c r="AS43"/>
  <c r="AT43"/>
  <c r="AQ41" i="28" s="1"/>
  <c r="AU43" i="5"/>
  <c r="AV43"/>
  <c r="AW43"/>
  <c r="AX43"/>
  <c r="AU41" i="28" s="1"/>
  <c r="AY43" i="5"/>
  <c r="AZ43"/>
  <c r="AQ45" i="10" s="1"/>
  <c r="BA43" i="5"/>
  <c r="AR45" i="10" s="1"/>
  <c r="BB43" i="5"/>
  <c r="BC43"/>
  <c r="BD43"/>
  <c r="AA78" i="10" s="1"/>
  <c r="BE43" i="5"/>
  <c r="BF43"/>
  <c r="BG43"/>
  <c r="BA41" i="28" s="1"/>
  <c r="BH43" i="5"/>
  <c r="BI43"/>
  <c r="BJ43"/>
  <c r="BK43"/>
  <c r="BE41" i="28" s="1"/>
  <c r="BL43" i="5"/>
  <c r="BM43"/>
  <c r="BN43"/>
  <c r="BO43"/>
  <c r="BI41" i="28" s="1"/>
  <c r="BP43" i="5"/>
  <c r="BQ43"/>
  <c r="BR43"/>
  <c r="BS43"/>
  <c r="BM41" i="28" s="1"/>
  <c r="BT43" i="5"/>
  <c r="BU43"/>
  <c r="BV43"/>
  <c r="BW43"/>
  <c r="BQ41" i="28" s="1"/>
  <c r="BX43" i="5"/>
  <c r="BY43"/>
  <c r="AQ78" i="10" s="1"/>
  <c r="BZ43" i="5"/>
  <c r="AR78" i="10" s="1"/>
  <c r="CA43" i="5"/>
  <c r="CB43"/>
  <c r="CC43"/>
  <c r="AA111" i="10" s="1"/>
  <c r="CD43" i="5"/>
  <c r="CE43"/>
  <c r="CF43"/>
  <c r="BW41" i="28" s="1"/>
  <c r="CG43" i="5"/>
  <c r="CH43"/>
  <c r="CI43"/>
  <c r="CJ43"/>
  <c r="CA41" i="28" s="1"/>
  <c r="CK43" i="5"/>
  <c r="CL43"/>
  <c r="CM43"/>
  <c r="CN43"/>
  <c r="CE41" i="28" s="1"/>
  <c r="CO43" i="5"/>
  <c r="CP43"/>
  <c r="CQ43"/>
  <c r="CR43"/>
  <c r="CI41" i="28" s="1"/>
  <c r="CS43" i="5"/>
  <c r="CT43"/>
  <c r="CU43"/>
  <c r="CV43"/>
  <c r="CM41" i="28" s="1"/>
  <c r="CW43" i="5"/>
  <c r="CX43"/>
  <c r="AQ111" i="10" s="1"/>
  <c r="CY43" i="5"/>
  <c r="AR111" i="10" s="1"/>
  <c r="CZ43" i="5"/>
  <c r="DA43"/>
  <c r="DB43"/>
  <c r="AA144" i="10" s="1"/>
  <c r="DC43" i="5"/>
  <c r="DD43"/>
  <c r="DE43"/>
  <c r="CS41" i="28" s="1"/>
  <c r="DF43" i="5"/>
  <c r="DG43"/>
  <c r="DH43"/>
  <c r="DI43"/>
  <c r="CW41" i="28" s="1"/>
  <c r="DJ43" i="5"/>
  <c r="DK43"/>
  <c r="DL43"/>
  <c r="DM43"/>
  <c r="DA41" i="28" s="1"/>
  <c r="DN43" i="5"/>
  <c r="DO43"/>
  <c r="DP43"/>
  <c r="DQ43"/>
  <c r="DE41" i="28" s="1"/>
  <c r="DR43" i="5"/>
  <c r="DS43"/>
  <c r="DT43"/>
  <c r="DU43"/>
  <c r="DI41" i="28" s="1"/>
  <c r="DV43" i="5"/>
  <c r="DW43"/>
  <c r="AQ144" i="10" s="1"/>
  <c r="DX43" i="5"/>
  <c r="AR144" i="10" s="1"/>
  <c r="DY43" i="5"/>
  <c r="DZ43"/>
  <c r="EA43"/>
  <c r="AA177" i="10" s="1"/>
  <c r="EB43" i="5"/>
  <c r="EC43"/>
  <c r="ED43"/>
  <c r="DO41" i="28" s="1"/>
  <c r="EE43" i="5"/>
  <c r="EF43"/>
  <c r="EG43"/>
  <c r="EH43"/>
  <c r="DS41" i="28" s="1"/>
  <c r="EI43" i="5"/>
  <c r="EJ43"/>
  <c r="EK43"/>
  <c r="EL43"/>
  <c r="DW41" i="28" s="1"/>
  <c r="EM43" i="5"/>
  <c r="EN43"/>
  <c r="EO43"/>
  <c r="EP43"/>
  <c r="EA41" i="28" s="1"/>
  <c r="EQ43" i="5"/>
  <c r="ER43"/>
  <c r="ES43"/>
  <c r="ET43"/>
  <c r="EE41" i="28" s="1"/>
  <c r="EU43" i="5"/>
  <c r="EV43"/>
  <c r="AQ177" i="10" s="1"/>
  <c r="EW43" i="5"/>
  <c r="AR177" i="10" s="1"/>
  <c r="EX43" i="5"/>
  <c r="EY43"/>
  <c r="EZ43"/>
  <c r="EJ41" i="28" s="1"/>
  <c r="FA43" i="5"/>
  <c r="EK41" i="28" s="1"/>
  <c r="FB43" i="5"/>
  <c r="EL41" i="28" s="1"/>
  <c r="FC43" i="5"/>
  <c r="EM41" i="28" s="1"/>
  <c r="FD43" i="5"/>
  <c r="EN41" i="28" s="1"/>
  <c r="FE43" i="5"/>
  <c r="EO41" i="28" s="1"/>
  <c r="FG43" i="5"/>
  <c r="EQ41" i="28" s="1"/>
  <c r="FH43" i="5"/>
  <c r="ER41" i="28" s="1"/>
  <c r="FI43" i="5"/>
  <c r="ES41" i="28" s="1"/>
  <c r="FJ43" i="5"/>
  <c r="ET41" i="28" s="1"/>
  <c r="FK43" i="5"/>
  <c r="EU41" i="28" s="1"/>
  <c r="FL43" i="5"/>
  <c r="EV41" i="28" s="1"/>
  <c r="FN43" i="5"/>
  <c r="EX41" i="28" s="1"/>
  <c r="FO43" i="5"/>
  <c r="EY41" i="28" s="1"/>
  <c r="FP43" i="5"/>
  <c r="EZ41" i="28" s="1"/>
  <c r="FQ43" i="5"/>
  <c r="FA41" i="28" s="1"/>
  <c r="FR43" i="5"/>
  <c r="FB41" i="28" s="1"/>
  <c r="FS43" i="5"/>
  <c r="FC41" i="28" s="1"/>
  <c r="F44" i="5"/>
  <c r="AA12" i="10" s="1"/>
  <c r="G44" i="5"/>
  <c r="H44"/>
  <c r="K44"/>
  <c r="L44"/>
  <c r="O44"/>
  <c r="P44"/>
  <c r="S44"/>
  <c r="T44"/>
  <c r="W44"/>
  <c r="X44"/>
  <c r="AE44"/>
  <c r="AA46" i="10" s="1"/>
  <c r="AF44" i="5"/>
  <c r="AG44"/>
  <c r="AJ44"/>
  <c r="AK44"/>
  <c r="AN44"/>
  <c r="AO44"/>
  <c r="AR44"/>
  <c r="AS44"/>
  <c r="AV44"/>
  <c r="AW44"/>
  <c r="BD44"/>
  <c r="AA79" i="10" s="1"/>
  <c r="BE44" i="5"/>
  <c r="BF44"/>
  <c r="BI44"/>
  <c r="BJ44"/>
  <c r="BM44"/>
  <c r="BN44"/>
  <c r="BQ44"/>
  <c r="BR44"/>
  <c r="BU44"/>
  <c r="BV44"/>
  <c r="CC44"/>
  <c r="AA112" i="10" s="1"/>
  <c r="CD44" i="5"/>
  <c r="CE44"/>
  <c r="CH44"/>
  <c r="CI44"/>
  <c r="CL44"/>
  <c r="CM44"/>
  <c r="CP44"/>
  <c r="CQ44"/>
  <c r="CT44"/>
  <c r="CU44"/>
  <c r="DB44"/>
  <c r="AA145" i="10" s="1"/>
  <c r="DC44" i="5"/>
  <c r="DD44"/>
  <c r="DG44"/>
  <c r="DH44"/>
  <c r="DK44"/>
  <c r="DL44"/>
  <c r="DO44"/>
  <c r="DP44"/>
  <c r="DS44"/>
  <c r="DT44"/>
  <c r="EA44"/>
  <c r="AA178" i="10" s="1"/>
  <c r="EB44" i="5"/>
  <c r="EC44"/>
  <c r="EF44"/>
  <c r="EG44"/>
  <c r="EJ44"/>
  <c r="EK44"/>
  <c r="EN44"/>
  <c r="EO44"/>
  <c r="ER44"/>
  <c r="ES44"/>
  <c r="EZ44"/>
  <c r="EJ42" i="28" s="1"/>
  <c r="FA44" i="5"/>
  <c r="EK42" i="28" s="1"/>
  <c r="FB44" i="5"/>
  <c r="EL42" i="28" s="1"/>
  <c r="FC44" i="5"/>
  <c r="EM42" i="28" s="1"/>
  <c r="FD44" i="5"/>
  <c r="EN42" i="28" s="1"/>
  <c r="FE44" i="5"/>
  <c r="EO42" i="28" s="1"/>
  <c r="FG44" i="5"/>
  <c r="EQ42" i="28" s="1"/>
  <c r="FH44" i="5"/>
  <c r="ER42" i="28" s="1"/>
  <c r="FI44" i="5"/>
  <c r="ES42" i="28" s="1"/>
  <c r="FJ44" i="5"/>
  <c r="ET42" i="28" s="1"/>
  <c r="FK44" i="5"/>
  <c r="EU42" i="28" s="1"/>
  <c r="FL44" i="5"/>
  <c r="EV42" i="28" s="1"/>
  <c r="FN44" i="5"/>
  <c r="EX42" i="28" s="1"/>
  <c r="FO44" i="5"/>
  <c r="EY42" i="28" s="1"/>
  <c r="FP44" i="5"/>
  <c r="EZ42" i="28" s="1"/>
  <c r="FQ44" i="5"/>
  <c r="FA42" i="28" s="1"/>
  <c r="FR44" i="5"/>
  <c r="FB42" i="28" s="1"/>
  <c r="FS44" i="5"/>
  <c r="FC42" i="28" s="1"/>
  <c r="F45" i="5"/>
  <c r="AA13" i="10" s="1"/>
  <c r="G45" i="5"/>
  <c r="H45"/>
  <c r="I45"/>
  <c r="J45"/>
  <c r="K45"/>
  <c r="L45"/>
  <c r="M45"/>
  <c r="N45"/>
  <c r="O45"/>
  <c r="P45"/>
  <c r="Q45"/>
  <c r="R45"/>
  <c r="S45"/>
  <c r="T45"/>
  <c r="U45"/>
  <c r="V45"/>
  <c r="W45"/>
  <c r="X45"/>
  <c r="Y45"/>
  <c r="Z45"/>
  <c r="AA45"/>
  <c r="AQ13" i="10" s="1"/>
  <c r="AB45" i="5"/>
  <c r="AR13" i="10" s="1"/>
  <c r="AC45" i="5"/>
  <c r="AD45"/>
  <c r="AE45"/>
  <c r="AA47" i="10" s="1"/>
  <c r="AF45" i="5"/>
  <c r="AG45"/>
  <c r="AH45"/>
  <c r="AI45"/>
  <c r="AJ45"/>
  <c r="AK45"/>
  <c r="AL45"/>
  <c r="AM45"/>
  <c r="AN45"/>
  <c r="AO45"/>
  <c r="AP45"/>
  <c r="AQ45"/>
  <c r="AR45"/>
  <c r="AS45"/>
  <c r="AT45"/>
  <c r="AQ43" i="28" s="1"/>
  <c r="AU45" i="5"/>
  <c r="AV45"/>
  <c r="AW45"/>
  <c r="AX45"/>
  <c r="AU43" i="28" s="1"/>
  <c r="AY45" i="5"/>
  <c r="AZ45"/>
  <c r="AQ47" i="10" s="1"/>
  <c r="BA45" i="5"/>
  <c r="AR47" i="10" s="1"/>
  <c r="BB45" i="5"/>
  <c r="BC45"/>
  <c r="BD45"/>
  <c r="AA80" i="10" s="1"/>
  <c r="BE45" i="5"/>
  <c r="BF45"/>
  <c r="BG45"/>
  <c r="BA43" i="28" s="1"/>
  <c r="BH45" i="5"/>
  <c r="BI45"/>
  <c r="BJ45"/>
  <c r="BK45"/>
  <c r="BE43" i="28" s="1"/>
  <c r="BL45" i="5"/>
  <c r="BM45"/>
  <c r="BN45"/>
  <c r="BO45"/>
  <c r="BI43" i="28" s="1"/>
  <c r="BP45" i="5"/>
  <c r="BQ45"/>
  <c r="BR45"/>
  <c r="BS45"/>
  <c r="BM43" i="28" s="1"/>
  <c r="BT45" i="5"/>
  <c r="BU45"/>
  <c r="BV45"/>
  <c r="BW45"/>
  <c r="BQ43" i="28" s="1"/>
  <c r="BX45" i="5"/>
  <c r="BY45"/>
  <c r="AQ80" i="10" s="1"/>
  <c r="BZ45" i="5"/>
  <c r="AR80" i="10" s="1"/>
  <c r="CA45" i="5"/>
  <c r="CB45"/>
  <c r="CC45"/>
  <c r="AA113" i="10" s="1"/>
  <c r="CD45" i="5"/>
  <c r="CE45"/>
  <c r="CF45"/>
  <c r="BW43" i="28" s="1"/>
  <c r="CG45" i="5"/>
  <c r="CH45"/>
  <c r="CI45"/>
  <c r="CJ45"/>
  <c r="CA43" i="28" s="1"/>
  <c r="CK45" i="5"/>
  <c r="CL45"/>
  <c r="CM45"/>
  <c r="CN45"/>
  <c r="CE43" i="28" s="1"/>
  <c r="CO45" i="5"/>
  <c r="CP45"/>
  <c r="CQ45"/>
  <c r="CR45"/>
  <c r="CI43" i="28" s="1"/>
  <c r="CS45" i="5"/>
  <c r="CT45"/>
  <c r="CU45"/>
  <c r="CV45"/>
  <c r="CM43" i="28" s="1"/>
  <c r="CW45" i="5"/>
  <c r="CX45"/>
  <c r="AQ113" i="10" s="1"/>
  <c r="CY45" i="5"/>
  <c r="AR113" i="10" s="1"/>
  <c r="CZ45" i="5"/>
  <c r="DA45"/>
  <c r="DB45"/>
  <c r="AA146" i="10" s="1"/>
  <c r="DC45" i="5"/>
  <c r="DD45"/>
  <c r="DE45"/>
  <c r="CS43" i="28" s="1"/>
  <c r="DF45" i="5"/>
  <c r="DG45"/>
  <c r="DH45"/>
  <c r="DI45"/>
  <c r="CW43" i="28" s="1"/>
  <c r="DJ45" i="5"/>
  <c r="DK45"/>
  <c r="DL45"/>
  <c r="DM45"/>
  <c r="DA43" i="28" s="1"/>
  <c r="DN45" i="5"/>
  <c r="DO45"/>
  <c r="DP45"/>
  <c r="DQ45"/>
  <c r="DE43" i="28" s="1"/>
  <c r="DR45" i="5"/>
  <c r="DS45"/>
  <c r="DT45"/>
  <c r="DU45"/>
  <c r="DI43" i="28" s="1"/>
  <c r="DV45" i="5"/>
  <c r="DW45"/>
  <c r="AQ146" i="10" s="1"/>
  <c r="DX45" i="5"/>
  <c r="AR146" i="10" s="1"/>
  <c r="DY45" i="5"/>
  <c r="DZ45"/>
  <c r="EA45"/>
  <c r="AA179" i="10" s="1"/>
  <c r="EB45" i="5"/>
  <c r="EC45"/>
  <c r="ED45"/>
  <c r="DO43" i="28" s="1"/>
  <c r="EE45" i="5"/>
  <c r="EF45"/>
  <c r="EG45"/>
  <c r="EH45"/>
  <c r="DS43" i="28" s="1"/>
  <c r="EI45" i="5"/>
  <c r="EJ45"/>
  <c r="EK45"/>
  <c r="EL45"/>
  <c r="DW43" i="28" s="1"/>
  <c r="EM45" i="5"/>
  <c r="EN45"/>
  <c r="EO45"/>
  <c r="EP45"/>
  <c r="EA43" i="28" s="1"/>
  <c r="EQ45" i="5"/>
  <c r="ER45"/>
  <c r="ES45"/>
  <c r="ET45"/>
  <c r="EE43" i="28" s="1"/>
  <c r="EU45" i="5"/>
  <c r="EX45"/>
  <c r="EY45"/>
  <c r="EZ45"/>
  <c r="EJ43" i="28" s="1"/>
  <c r="FA45" i="5"/>
  <c r="EK43" i="28" s="1"/>
  <c r="FB45" i="5"/>
  <c r="EL43" i="28" s="1"/>
  <c r="FC45" i="5"/>
  <c r="EM43" i="28" s="1"/>
  <c r="FD45" i="5"/>
  <c r="EN43" i="28" s="1"/>
  <c r="FE45" i="5"/>
  <c r="EO43" i="28" s="1"/>
  <c r="FG45" i="5"/>
  <c r="EQ43" i="28" s="1"/>
  <c r="FH45" i="5"/>
  <c r="ER43" i="28" s="1"/>
  <c r="FI45" i="5"/>
  <c r="ES43" i="28" s="1"/>
  <c r="FJ45" i="5"/>
  <c r="ET43" i="28" s="1"/>
  <c r="FK45" i="5"/>
  <c r="EU43" i="28" s="1"/>
  <c r="FL45" i="5"/>
  <c r="EV43" i="28" s="1"/>
  <c r="FN45" i="5"/>
  <c r="EX43" i="28" s="1"/>
  <c r="FO45" i="5"/>
  <c r="EY43" i="28" s="1"/>
  <c r="FP45" i="5"/>
  <c r="EZ43" i="28" s="1"/>
  <c r="FQ45" i="5"/>
  <c r="FA43" i="28" s="1"/>
  <c r="FR45" i="5"/>
  <c r="FB43" i="28" s="1"/>
  <c r="FS45" i="5"/>
  <c r="FC43" i="28" s="1"/>
  <c r="F46" i="5"/>
  <c r="AA14" i="10" s="1"/>
  <c r="G46" i="5"/>
  <c r="H46"/>
  <c r="I46"/>
  <c r="J46"/>
  <c r="K46"/>
  <c r="L46"/>
  <c r="M46"/>
  <c r="N46"/>
  <c r="O46"/>
  <c r="P46"/>
  <c r="Q46"/>
  <c r="R46"/>
  <c r="S46"/>
  <c r="T46"/>
  <c r="U46"/>
  <c r="V46"/>
  <c r="W46"/>
  <c r="X46"/>
  <c r="Y46"/>
  <c r="Z46"/>
  <c r="AA46"/>
  <c r="AQ14" i="10" s="1"/>
  <c r="AB46" i="5"/>
  <c r="AR14" i="10" s="1"/>
  <c r="AC46" i="5"/>
  <c r="AD46"/>
  <c r="AE46"/>
  <c r="AA48" i="10" s="1"/>
  <c r="AF46" i="5"/>
  <c r="AG46"/>
  <c r="AH46"/>
  <c r="AI46"/>
  <c r="AJ46"/>
  <c r="AK46"/>
  <c r="AL46"/>
  <c r="AM46"/>
  <c r="AN46"/>
  <c r="AO46"/>
  <c r="AP46"/>
  <c r="AQ46"/>
  <c r="AR46"/>
  <c r="AS46"/>
  <c r="AT46"/>
  <c r="AQ44" i="28" s="1"/>
  <c r="AU46" i="5"/>
  <c r="AV46"/>
  <c r="AW46"/>
  <c r="AX46"/>
  <c r="AU44" i="28" s="1"/>
  <c r="AY46" i="5"/>
  <c r="AZ46"/>
  <c r="AQ48" i="10" s="1"/>
  <c r="BA46" i="5"/>
  <c r="AR48" i="10" s="1"/>
  <c r="BB46" i="5"/>
  <c r="BC46"/>
  <c r="BD46"/>
  <c r="AA81" i="10" s="1"/>
  <c r="BE46" i="5"/>
  <c r="BF46"/>
  <c r="BG46"/>
  <c r="BA44" i="28" s="1"/>
  <c r="BH46" i="5"/>
  <c r="BI46"/>
  <c r="BJ46"/>
  <c r="BK46"/>
  <c r="BE44" i="28" s="1"/>
  <c r="BL46" i="5"/>
  <c r="BM46"/>
  <c r="BN46"/>
  <c r="BO46"/>
  <c r="BI44" i="28" s="1"/>
  <c r="BP46" i="5"/>
  <c r="BQ46"/>
  <c r="BR46"/>
  <c r="BS46"/>
  <c r="BM44" i="28" s="1"/>
  <c r="BT46" i="5"/>
  <c r="BU46"/>
  <c r="BV46"/>
  <c r="BW46"/>
  <c r="BQ44" i="28" s="1"/>
  <c r="BX46" i="5"/>
  <c r="BY46"/>
  <c r="AQ81" i="10" s="1"/>
  <c r="BZ46" i="5"/>
  <c r="AR81" i="10" s="1"/>
  <c r="CA46" i="5"/>
  <c r="CB46"/>
  <c r="CC46"/>
  <c r="AA114" i="10" s="1"/>
  <c r="CD46" i="5"/>
  <c r="CE46"/>
  <c r="CF46"/>
  <c r="BW44" i="28" s="1"/>
  <c r="CG46" i="5"/>
  <c r="CH46"/>
  <c r="CI46"/>
  <c r="CJ46"/>
  <c r="CA44" i="28" s="1"/>
  <c r="CK46" i="5"/>
  <c r="CL46"/>
  <c r="CM46"/>
  <c r="CN46"/>
  <c r="CE44" i="28" s="1"/>
  <c r="CO46" i="5"/>
  <c r="CP46"/>
  <c r="CQ46"/>
  <c r="CR46"/>
  <c r="CI44" i="28" s="1"/>
  <c r="CS46" i="5"/>
  <c r="CT46"/>
  <c r="CU46"/>
  <c r="CV46"/>
  <c r="CM44" i="28" s="1"/>
  <c r="CW46" i="5"/>
  <c r="CX46"/>
  <c r="AQ114" i="10" s="1"/>
  <c r="CY46" i="5"/>
  <c r="AR114" i="10" s="1"/>
  <c r="CZ46" i="5"/>
  <c r="DA46"/>
  <c r="DB46"/>
  <c r="AA147" i="10" s="1"/>
  <c r="DC46" i="5"/>
  <c r="DD46"/>
  <c r="DE46"/>
  <c r="CS44" i="28" s="1"/>
  <c r="DF46" i="5"/>
  <c r="DG46"/>
  <c r="DH46"/>
  <c r="DI46"/>
  <c r="CW44" i="28" s="1"/>
  <c r="DJ46" i="5"/>
  <c r="DK46"/>
  <c r="DL46"/>
  <c r="DM46"/>
  <c r="DA44" i="28" s="1"/>
  <c r="DN46" i="5"/>
  <c r="DO46"/>
  <c r="DP46"/>
  <c r="DQ46"/>
  <c r="DE44" i="28" s="1"/>
  <c r="DR46" i="5"/>
  <c r="DS46"/>
  <c r="DT46"/>
  <c r="DU46"/>
  <c r="DI44" i="28" s="1"/>
  <c r="DV46" i="5"/>
  <c r="DW46"/>
  <c r="AQ147" i="10" s="1"/>
  <c r="DX46" i="5"/>
  <c r="AR147" i="10" s="1"/>
  <c r="DY46" i="5"/>
  <c r="DZ46"/>
  <c r="EA46"/>
  <c r="AA180" i="10" s="1"/>
  <c r="EB46" i="5"/>
  <c r="EC46"/>
  <c r="ED46"/>
  <c r="DO44" i="28" s="1"/>
  <c r="EE46" i="5"/>
  <c r="EF46"/>
  <c r="EG46"/>
  <c r="EH46"/>
  <c r="DS44" i="28" s="1"/>
  <c r="EI46" i="5"/>
  <c r="EJ46"/>
  <c r="EK46"/>
  <c r="EL46"/>
  <c r="DW44" i="28" s="1"/>
  <c r="EM46" i="5"/>
  <c r="EN46"/>
  <c r="EO46"/>
  <c r="EP46"/>
  <c r="EA44" i="28" s="1"/>
  <c r="EQ46" i="5"/>
  <c r="ER46"/>
  <c r="ES46"/>
  <c r="ET46"/>
  <c r="EE44" i="28" s="1"/>
  <c r="EU46" i="5"/>
  <c r="EX46"/>
  <c r="EY46"/>
  <c r="EZ46"/>
  <c r="EJ44" i="28" s="1"/>
  <c r="FA46" i="5"/>
  <c r="EK44" i="28" s="1"/>
  <c r="FB46" i="5"/>
  <c r="EL44" i="28" s="1"/>
  <c r="FC46" i="5"/>
  <c r="EM44" i="28" s="1"/>
  <c r="FD46" i="5"/>
  <c r="EN44" i="28" s="1"/>
  <c r="FE46" i="5"/>
  <c r="EO44" i="28" s="1"/>
  <c r="FG46" i="5"/>
  <c r="EQ44" i="28" s="1"/>
  <c r="FH46" i="5"/>
  <c r="ER44" i="28" s="1"/>
  <c r="FI46" i="5"/>
  <c r="ES44" i="28" s="1"/>
  <c r="FJ46" i="5"/>
  <c r="ET44" i="28" s="1"/>
  <c r="FK46" i="5"/>
  <c r="EU44" i="28" s="1"/>
  <c r="FL46" i="5"/>
  <c r="EV44" i="28" s="1"/>
  <c r="FN46" i="5"/>
  <c r="EX44" i="28" s="1"/>
  <c r="FO46" i="5"/>
  <c r="EY44" i="28" s="1"/>
  <c r="FP46" i="5"/>
  <c r="EZ44" i="28" s="1"/>
  <c r="FQ46" i="5"/>
  <c r="FA44" i="28" s="1"/>
  <c r="FR46" i="5"/>
  <c r="FB44" i="28" s="1"/>
  <c r="FS46" i="5"/>
  <c r="FC44" i="28" s="1"/>
  <c r="F47" i="5"/>
  <c r="AA15" i="10" s="1"/>
  <c r="G47" i="5"/>
  <c r="H47"/>
  <c r="I47"/>
  <c r="J47"/>
  <c r="K47"/>
  <c r="L47"/>
  <c r="M47"/>
  <c r="N47"/>
  <c r="O47"/>
  <c r="P47"/>
  <c r="Q47"/>
  <c r="R47"/>
  <c r="S47"/>
  <c r="T47"/>
  <c r="U47"/>
  <c r="V47"/>
  <c r="W47"/>
  <c r="X47"/>
  <c r="Y47"/>
  <c r="Z47"/>
  <c r="AA47"/>
  <c r="AQ15" i="10" s="1"/>
  <c r="AB47" i="5"/>
  <c r="AR15" i="10" s="1"/>
  <c r="AC47" i="5"/>
  <c r="AD47"/>
  <c r="AE47"/>
  <c r="AA49" i="10" s="1"/>
  <c r="AF47" i="5"/>
  <c r="AG47"/>
  <c r="AH47"/>
  <c r="AI47"/>
  <c r="AJ47"/>
  <c r="AK47"/>
  <c r="AL47"/>
  <c r="AM47"/>
  <c r="AN47"/>
  <c r="AO47"/>
  <c r="AP47"/>
  <c r="AQ47"/>
  <c r="AR47"/>
  <c r="AS47"/>
  <c r="AT47"/>
  <c r="AQ45" i="28" s="1"/>
  <c r="AU47" i="5"/>
  <c r="AV47"/>
  <c r="AW47"/>
  <c r="AX47"/>
  <c r="AU45" i="28" s="1"/>
  <c r="AY47" i="5"/>
  <c r="AZ47"/>
  <c r="AQ49" i="10" s="1"/>
  <c r="BA47" i="5"/>
  <c r="AR49" i="10" s="1"/>
  <c r="BB47" i="5"/>
  <c r="BC47"/>
  <c r="BD47"/>
  <c r="AA82" i="10" s="1"/>
  <c r="BE47" i="5"/>
  <c r="BF47"/>
  <c r="BG47"/>
  <c r="BA45" i="28" s="1"/>
  <c r="BH47" i="5"/>
  <c r="BI47"/>
  <c r="BJ47"/>
  <c r="BK47"/>
  <c r="BE45" i="28" s="1"/>
  <c r="BL47" i="5"/>
  <c r="BM47"/>
  <c r="BN47"/>
  <c r="BO47"/>
  <c r="BI45" i="28" s="1"/>
  <c r="BP47" i="5"/>
  <c r="BQ47"/>
  <c r="BR47"/>
  <c r="BS47"/>
  <c r="BM45" i="28" s="1"/>
  <c r="BT47" i="5"/>
  <c r="BU47"/>
  <c r="BV47"/>
  <c r="BW47"/>
  <c r="BQ45" i="28" s="1"/>
  <c r="BX47" i="5"/>
  <c r="BY47"/>
  <c r="AQ82" i="10" s="1"/>
  <c r="BZ47" i="5"/>
  <c r="AR82" i="10" s="1"/>
  <c r="CA47" i="5"/>
  <c r="CB47"/>
  <c r="CC47"/>
  <c r="AA115" i="10" s="1"/>
  <c r="CD47" i="5"/>
  <c r="CE47"/>
  <c r="CF47"/>
  <c r="BW45" i="28" s="1"/>
  <c r="CG47" i="5"/>
  <c r="CH47"/>
  <c r="CI47"/>
  <c r="CJ47"/>
  <c r="CA45" i="28" s="1"/>
  <c r="CK47" i="5"/>
  <c r="CL47"/>
  <c r="CM47"/>
  <c r="CN47"/>
  <c r="CE45" i="28" s="1"/>
  <c r="CO47" i="5"/>
  <c r="CP47"/>
  <c r="CQ47"/>
  <c r="CR47"/>
  <c r="CI45" i="28" s="1"/>
  <c r="CS47" i="5"/>
  <c r="CT47"/>
  <c r="CU47"/>
  <c r="CV47"/>
  <c r="CM45" i="28" s="1"/>
  <c r="CW47" i="5"/>
  <c r="CX47"/>
  <c r="AQ115" i="10" s="1"/>
  <c r="CY47" i="5"/>
  <c r="AR115" i="10" s="1"/>
  <c r="CZ47" i="5"/>
  <c r="DA47"/>
  <c r="DB47"/>
  <c r="AA148" i="10" s="1"/>
  <c r="DC47" i="5"/>
  <c r="DD47"/>
  <c r="DE47"/>
  <c r="CS45" i="28" s="1"/>
  <c r="DF47" i="5"/>
  <c r="DG47"/>
  <c r="DH47"/>
  <c r="DI47"/>
  <c r="CW45" i="28" s="1"/>
  <c r="DJ47" i="5"/>
  <c r="DK47"/>
  <c r="DL47"/>
  <c r="DM47"/>
  <c r="DA45" i="28" s="1"/>
  <c r="DN47" i="5"/>
  <c r="DO47"/>
  <c r="DP47"/>
  <c r="DQ47"/>
  <c r="DE45" i="28" s="1"/>
  <c r="DR47" i="5"/>
  <c r="DS47"/>
  <c r="DT47"/>
  <c r="DU47"/>
  <c r="DI45" i="28" s="1"/>
  <c r="DV47" i="5"/>
  <c r="DW47"/>
  <c r="AQ148" i="10" s="1"/>
  <c r="DX47" i="5"/>
  <c r="AR148" i="10" s="1"/>
  <c r="DY47" i="5"/>
  <c r="DZ47"/>
  <c r="EA47"/>
  <c r="AA181" i="10" s="1"/>
  <c r="EB47" i="5"/>
  <c r="EC47"/>
  <c r="ED47"/>
  <c r="DO45" i="28" s="1"/>
  <c r="EE47" i="5"/>
  <c r="EF47"/>
  <c r="EG47"/>
  <c r="EH47"/>
  <c r="DS45" i="28" s="1"/>
  <c r="EI47" i="5"/>
  <c r="EJ47"/>
  <c r="EK47"/>
  <c r="EL47"/>
  <c r="DW45" i="28" s="1"/>
  <c r="EM47" i="5"/>
  <c r="EN47"/>
  <c r="EO47"/>
  <c r="EP47"/>
  <c r="EA45" i="28" s="1"/>
  <c r="EQ47" i="5"/>
  <c r="ER47"/>
  <c r="ES47"/>
  <c r="ET47"/>
  <c r="EE45" i="28" s="1"/>
  <c r="EU47" i="5"/>
  <c r="EX47"/>
  <c r="EY47"/>
  <c r="EZ47"/>
  <c r="EJ45" i="28" s="1"/>
  <c r="FA47" i="5"/>
  <c r="EK45" i="28" s="1"/>
  <c r="FB47" i="5"/>
  <c r="EL45" i="28" s="1"/>
  <c r="FC47" i="5"/>
  <c r="EM45" i="28" s="1"/>
  <c r="FD47" i="5"/>
  <c r="EN45" i="28" s="1"/>
  <c r="FE47" i="5"/>
  <c r="EO45" i="28" s="1"/>
  <c r="FG47" i="5"/>
  <c r="EQ45" i="28" s="1"/>
  <c r="FH47" i="5"/>
  <c r="ER45" i="28" s="1"/>
  <c r="FI47" i="5"/>
  <c r="ES45" i="28" s="1"/>
  <c r="FJ47" i="5"/>
  <c r="ET45" i="28" s="1"/>
  <c r="FK47" i="5"/>
  <c r="EU45" i="28" s="1"/>
  <c r="FL47" i="5"/>
  <c r="EV45" i="28" s="1"/>
  <c r="FN47" i="5"/>
  <c r="EX45" i="28" s="1"/>
  <c r="FO47" i="5"/>
  <c r="EY45" i="28" s="1"/>
  <c r="FP47" i="5"/>
  <c r="EZ45" i="28" s="1"/>
  <c r="FQ47" i="5"/>
  <c r="FA45" i="28" s="1"/>
  <c r="FR47" i="5"/>
  <c r="FB45" i="28" s="1"/>
  <c r="FS47" i="5"/>
  <c r="FC45" i="28" s="1"/>
  <c r="F48" i="5"/>
  <c r="AA16" i="10" s="1"/>
  <c r="G48" i="5"/>
  <c r="H48"/>
  <c r="K48"/>
  <c r="L48"/>
  <c r="O48"/>
  <c r="P48"/>
  <c r="S48"/>
  <c r="T48"/>
  <c r="W48"/>
  <c r="X48"/>
  <c r="AE48"/>
  <c r="AA50" i="10" s="1"/>
  <c r="AF48" i="5"/>
  <c r="AG48"/>
  <c r="AJ48"/>
  <c r="AK48"/>
  <c r="AN48"/>
  <c r="AO48"/>
  <c r="AR48"/>
  <c r="AS48"/>
  <c r="AV48"/>
  <c r="AW48"/>
  <c r="BD48"/>
  <c r="AA83" i="10" s="1"/>
  <c r="BE48" i="5"/>
  <c r="BF48"/>
  <c r="BI48"/>
  <c r="BJ48"/>
  <c r="BM48"/>
  <c r="BN48"/>
  <c r="BQ48"/>
  <c r="BR48"/>
  <c r="BU48"/>
  <c r="BV48"/>
  <c r="CC48"/>
  <c r="AA116" i="10" s="1"/>
  <c r="CD48" i="5"/>
  <c r="CE48"/>
  <c r="CH48"/>
  <c r="CI48"/>
  <c r="CL48"/>
  <c r="CM48"/>
  <c r="CP48"/>
  <c r="CQ48"/>
  <c r="CT48"/>
  <c r="CU48"/>
  <c r="DB48"/>
  <c r="AA149" i="10" s="1"/>
  <c r="DC48" i="5"/>
  <c r="DD48"/>
  <c r="DG48"/>
  <c r="DH48"/>
  <c r="DK48"/>
  <c r="DL48"/>
  <c r="DO48"/>
  <c r="DP48"/>
  <c r="DS48"/>
  <c r="DT48"/>
  <c r="EA48"/>
  <c r="AA182" i="10" s="1"/>
  <c r="EB48" i="5"/>
  <c r="EC48"/>
  <c r="EF48"/>
  <c r="EG48"/>
  <c r="EJ48"/>
  <c r="EK48"/>
  <c r="EN48"/>
  <c r="EO48"/>
  <c r="ER48"/>
  <c r="ES48"/>
  <c r="EZ48"/>
  <c r="EJ46" i="28" s="1"/>
  <c r="FA48" i="5"/>
  <c r="EK46" i="28" s="1"/>
  <c r="FB48" i="5"/>
  <c r="EL46" i="28" s="1"/>
  <c r="FC48" i="5"/>
  <c r="EM46" i="28" s="1"/>
  <c r="FD48" i="5"/>
  <c r="EN46" i="28" s="1"/>
  <c r="FE48" i="5"/>
  <c r="EO46" i="28" s="1"/>
  <c r="FG48" i="5"/>
  <c r="EQ46" i="28" s="1"/>
  <c r="FH48" i="5"/>
  <c r="ER46" i="28" s="1"/>
  <c r="FI48" i="5"/>
  <c r="ES46" i="28" s="1"/>
  <c r="FJ48" i="5"/>
  <c r="ET46" i="28" s="1"/>
  <c r="FK48" i="5"/>
  <c r="EU46" i="28" s="1"/>
  <c r="FL48" i="5"/>
  <c r="EV46" i="28" s="1"/>
  <c r="FN48" i="5"/>
  <c r="EX46" i="28" s="1"/>
  <c r="FO48" i="5"/>
  <c r="EY46" i="28" s="1"/>
  <c r="FP48" i="5"/>
  <c r="EZ46" i="28" s="1"/>
  <c r="FQ48" i="5"/>
  <c r="FA46" i="28" s="1"/>
  <c r="FR48" i="5"/>
  <c r="FB46" i="28" s="1"/>
  <c r="FS48" i="5"/>
  <c r="FC46" i="28" s="1"/>
  <c r="F49" i="5"/>
  <c r="AA17" i="10" s="1"/>
  <c r="G49" i="5"/>
  <c r="H49"/>
  <c r="K49"/>
  <c r="L49"/>
  <c r="O49"/>
  <c r="P49"/>
  <c r="S49"/>
  <c r="T49"/>
  <c r="W49"/>
  <c r="X49"/>
  <c r="AE49"/>
  <c r="AA51" i="10" s="1"/>
  <c r="AF49" i="5"/>
  <c r="AG49"/>
  <c r="AJ49"/>
  <c r="AK49"/>
  <c r="AN49"/>
  <c r="AO49"/>
  <c r="AR49"/>
  <c r="AS49"/>
  <c r="AV49"/>
  <c r="AW49"/>
  <c r="BD49"/>
  <c r="AA84" i="10" s="1"/>
  <c r="BE49" i="5"/>
  <c r="BF49"/>
  <c r="BI49"/>
  <c r="BJ49"/>
  <c r="BM49"/>
  <c r="BN49"/>
  <c r="BQ49"/>
  <c r="BR49"/>
  <c r="BU49"/>
  <c r="BV49"/>
  <c r="CC49"/>
  <c r="AA117" i="10" s="1"/>
  <c r="CD49" i="5"/>
  <c r="CE49"/>
  <c r="CH49"/>
  <c r="CI49"/>
  <c r="CL49"/>
  <c r="CM49"/>
  <c r="CP49"/>
  <c r="CQ49"/>
  <c r="CT49"/>
  <c r="CU49"/>
  <c r="DB49"/>
  <c r="AA150" i="10" s="1"/>
  <c r="DC49" i="5"/>
  <c r="DD49"/>
  <c r="DG49"/>
  <c r="DH49"/>
  <c r="DK49"/>
  <c r="DL49"/>
  <c r="DO49"/>
  <c r="DP49"/>
  <c r="DS49"/>
  <c r="DT49"/>
  <c r="EA49"/>
  <c r="AA183" i="10" s="1"/>
  <c r="EB49" i="5"/>
  <c r="EC49"/>
  <c r="EF49"/>
  <c r="EG49"/>
  <c r="EJ49"/>
  <c r="EK49"/>
  <c r="EN49"/>
  <c r="EO49"/>
  <c r="ER49"/>
  <c r="ES49"/>
  <c r="EZ49"/>
  <c r="EJ47" i="28" s="1"/>
  <c r="FA49" i="5"/>
  <c r="EK47" i="28" s="1"/>
  <c r="FB49" i="5"/>
  <c r="EL47" i="28" s="1"/>
  <c r="FC49" i="5"/>
  <c r="EM47" i="28" s="1"/>
  <c r="FD49" i="5"/>
  <c r="EN47" i="28" s="1"/>
  <c r="FE49" i="5"/>
  <c r="EO47" i="28" s="1"/>
  <c r="FG49" i="5"/>
  <c r="EQ47" i="28" s="1"/>
  <c r="FH49" i="5"/>
  <c r="ER47" i="28" s="1"/>
  <c r="FI49" i="5"/>
  <c r="ES47" i="28" s="1"/>
  <c r="FJ49" i="5"/>
  <c r="ET47" i="28" s="1"/>
  <c r="FK49" i="5"/>
  <c r="EU47" i="28" s="1"/>
  <c r="FL49" i="5"/>
  <c r="EV47" i="28" s="1"/>
  <c r="FN49" i="5"/>
  <c r="EX47" i="28" s="1"/>
  <c r="FO49" i="5"/>
  <c r="EY47" i="28" s="1"/>
  <c r="FP49" i="5"/>
  <c r="EZ47" i="28" s="1"/>
  <c r="FQ49" i="5"/>
  <c r="FA47" i="28" s="1"/>
  <c r="FR49" i="5"/>
  <c r="FB47" i="28" s="1"/>
  <c r="FS49" i="5"/>
  <c r="FC47" i="28" s="1"/>
  <c r="F50" i="5"/>
  <c r="AA18" i="10" s="1"/>
  <c r="G50" i="5"/>
  <c r="H50"/>
  <c r="I50"/>
  <c r="J50"/>
  <c r="K50"/>
  <c r="L50"/>
  <c r="M50"/>
  <c r="N50"/>
  <c r="O50"/>
  <c r="P50"/>
  <c r="Q50"/>
  <c r="R50"/>
  <c r="S50"/>
  <c r="T50"/>
  <c r="U50"/>
  <c r="V50"/>
  <c r="W50"/>
  <c r="X50"/>
  <c r="Y50"/>
  <c r="Z50"/>
  <c r="AA50"/>
  <c r="AQ18" i="10" s="1"/>
  <c r="AB50" i="5"/>
  <c r="AR18" i="10" s="1"/>
  <c r="AC50" i="5"/>
  <c r="AD50"/>
  <c r="AE50"/>
  <c r="AA52" i="10" s="1"/>
  <c r="AF50" i="5"/>
  <c r="AG50"/>
  <c r="AH50"/>
  <c r="AI50"/>
  <c r="AJ50"/>
  <c r="AK50"/>
  <c r="AL50"/>
  <c r="AM50"/>
  <c r="AN50"/>
  <c r="AO50"/>
  <c r="AP50"/>
  <c r="AQ50"/>
  <c r="AR50"/>
  <c r="AS50"/>
  <c r="AT50"/>
  <c r="AQ48" i="28" s="1"/>
  <c r="AU50" i="5"/>
  <c r="AV50"/>
  <c r="AW50"/>
  <c r="AX50"/>
  <c r="AU48" i="28" s="1"/>
  <c r="AY50" i="5"/>
  <c r="AZ50"/>
  <c r="AQ52" i="10" s="1"/>
  <c r="BA50" i="5"/>
  <c r="AR52" i="10" s="1"/>
  <c r="BB50" i="5"/>
  <c r="BC50"/>
  <c r="BD50"/>
  <c r="AA85" i="10" s="1"/>
  <c r="BE50" i="5"/>
  <c r="BF50"/>
  <c r="BG50"/>
  <c r="BA48" i="28" s="1"/>
  <c r="BH50" i="5"/>
  <c r="BI50"/>
  <c r="BJ50"/>
  <c r="BK50"/>
  <c r="BE48" i="28" s="1"/>
  <c r="BL50" i="5"/>
  <c r="BM50"/>
  <c r="BN50"/>
  <c r="BO50"/>
  <c r="BI48" i="28" s="1"/>
  <c r="BP50" i="5"/>
  <c r="BQ50"/>
  <c r="BR50"/>
  <c r="BS50"/>
  <c r="BM48" i="28" s="1"/>
  <c r="BT50" i="5"/>
  <c r="BU50"/>
  <c r="BV50"/>
  <c r="BW50"/>
  <c r="BQ48" i="28" s="1"/>
  <c r="BX50" i="5"/>
  <c r="BY50"/>
  <c r="AQ85" i="10" s="1"/>
  <c r="BZ50" i="5"/>
  <c r="AR85" i="10" s="1"/>
  <c r="CA50" i="5"/>
  <c r="CB50"/>
  <c r="CC50"/>
  <c r="AA118" i="10" s="1"/>
  <c r="CD50" i="5"/>
  <c r="CE50"/>
  <c r="CF50"/>
  <c r="BW48" i="28" s="1"/>
  <c r="CG50" i="5"/>
  <c r="CH50"/>
  <c r="CI50"/>
  <c r="CJ50"/>
  <c r="CA48" i="28" s="1"/>
  <c r="CK50" i="5"/>
  <c r="CL50"/>
  <c r="CM50"/>
  <c r="CN50"/>
  <c r="CE48" i="28" s="1"/>
  <c r="CO50" i="5"/>
  <c r="CP50"/>
  <c r="CQ50"/>
  <c r="CR50"/>
  <c r="CI48" i="28" s="1"/>
  <c r="CS50" i="5"/>
  <c r="CT50"/>
  <c r="CU50"/>
  <c r="CV50"/>
  <c r="CM48" i="28" s="1"/>
  <c r="CW50" i="5"/>
  <c r="CX50"/>
  <c r="AQ118" i="10" s="1"/>
  <c r="CY50" i="5"/>
  <c r="AR118" i="10" s="1"/>
  <c r="CZ50" i="5"/>
  <c r="DA50"/>
  <c r="DB50"/>
  <c r="AA151" i="10" s="1"/>
  <c r="DC50" i="5"/>
  <c r="DD50"/>
  <c r="DE50"/>
  <c r="CS48" i="28" s="1"/>
  <c r="DF50" i="5"/>
  <c r="DG50"/>
  <c r="DH50"/>
  <c r="DI50"/>
  <c r="CW48" i="28" s="1"/>
  <c r="DJ50" i="5"/>
  <c r="DK50"/>
  <c r="DL50"/>
  <c r="DM50"/>
  <c r="DA48" i="28" s="1"/>
  <c r="DN50" i="5"/>
  <c r="DO50"/>
  <c r="DP50"/>
  <c r="DQ50"/>
  <c r="DE48" i="28" s="1"/>
  <c r="DR50" i="5"/>
  <c r="DS50"/>
  <c r="DT50"/>
  <c r="DU50"/>
  <c r="DI48" i="28" s="1"/>
  <c r="DV50" i="5"/>
  <c r="DW50"/>
  <c r="AQ151" i="10" s="1"/>
  <c r="DX50" i="5"/>
  <c r="AR151" i="10" s="1"/>
  <c r="DY50" i="5"/>
  <c r="DZ50"/>
  <c r="EA50"/>
  <c r="AA184" i="10" s="1"/>
  <c r="EB50" i="5"/>
  <c r="EC50"/>
  <c r="ED50"/>
  <c r="DO48" i="28" s="1"/>
  <c r="EE50" i="5"/>
  <c r="EF50"/>
  <c r="EG50"/>
  <c r="EH50"/>
  <c r="DS48" i="28" s="1"/>
  <c r="EI50" i="5"/>
  <c r="EJ50"/>
  <c r="EK50"/>
  <c r="EL50"/>
  <c r="DW48" i="28" s="1"/>
  <c r="EM50" i="5"/>
  <c r="EN50"/>
  <c r="EO50"/>
  <c r="EP50"/>
  <c r="EA48" i="28" s="1"/>
  <c r="EQ50" i="5"/>
  <c r="ER50"/>
  <c r="ES50"/>
  <c r="ET50"/>
  <c r="EE48" i="28" s="1"/>
  <c r="EU50" i="5"/>
  <c r="EX50"/>
  <c r="EY50"/>
  <c r="EZ50"/>
  <c r="EJ48" i="28" s="1"/>
  <c r="FA50" i="5"/>
  <c r="EK48" i="28" s="1"/>
  <c r="FB50" i="5"/>
  <c r="EL48" i="28" s="1"/>
  <c r="FC50" i="5"/>
  <c r="EM48" i="28" s="1"/>
  <c r="FD50" i="5"/>
  <c r="EN48" i="28" s="1"/>
  <c r="FE50" i="5"/>
  <c r="EO48" i="28" s="1"/>
  <c r="FG50" i="5"/>
  <c r="EQ48" i="28" s="1"/>
  <c r="FH50" i="5"/>
  <c r="ER48" i="28" s="1"/>
  <c r="FI50" i="5"/>
  <c r="ES48" i="28" s="1"/>
  <c r="FJ50" i="5"/>
  <c r="ET48" i="28" s="1"/>
  <c r="FK50" i="5"/>
  <c r="EU48" i="28" s="1"/>
  <c r="FL50" i="5"/>
  <c r="EV48" i="28" s="1"/>
  <c r="FN50" i="5"/>
  <c r="EX48" i="28" s="1"/>
  <c r="FO50" i="5"/>
  <c r="EY48" i="28" s="1"/>
  <c r="FP50" i="5"/>
  <c r="EZ48" i="28" s="1"/>
  <c r="FQ50" i="5"/>
  <c r="FA48" i="28" s="1"/>
  <c r="FR50" i="5"/>
  <c r="FB48" i="28" s="1"/>
  <c r="FS50" i="5"/>
  <c r="FC48" i="28" s="1"/>
  <c r="F51" i="5"/>
  <c r="AA19" i="10" s="1"/>
  <c r="G51" i="5"/>
  <c r="H51"/>
  <c r="I51"/>
  <c r="J51"/>
  <c r="K51"/>
  <c r="L51"/>
  <c r="M51"/>
  <c r="N51"/>
  <c r="O51"/>
  <c r="P51"/>
  <c r="Q51"/>
  <c r="R51"/>
  <c r="S51"/>
  <c r="T51"/>
  <c r="U51"/>
  <c r="V51"/>
  <c r="W51"/>
  <c r="X51"/>
  <c r="Y51"/>
  <c r="Z51"/>
  <c r="AA51"/>
  <c r="AQ19" i="10" s="1"/>
  <c r="AB51" i="5"/>
  <c r="AR19" i="10" s="1"/>
  <c r="AC51" i="5"/>
  <c r="AD51"/>
  <c r="AE51"/>
  <c r="AA53" i="10" s="1"/>
  <c r="AF51" i="5"/>
  <c r="AG51"/>
  <c r="AH51"/>
  <c r="AI51"/>
  <c r="AJ51"/>
  <c r="AK51"/>
  <c r="AL51"/>
  <c r="AM51"/>
  <c r="AN51"/>
  <c r="AO51"/>
  <c r="AP51"/>
  <c r="AQ51"/>
  <c r="AR51"/>
  <c r="AS51"/>
  <c r="AT51"/>
  <c r="AQ49" i="28" s="1"/>
  <c r="AU51" i="5"/>
  <c r="AV51"/>
  <c r="AW51"/>
  <c r="AX51"/>
  <c r="AU49" i="28" s="1"/>
  <c r="AY51" i="5"/>
  <c r="AZ51"/>
  <c r="AQ53" i="10" s="1"/>
  <c r="BA51" i="5"/>
  <c r="AR53" i="10" s="1"/>
  <c r="BB51" i="5"/>
  <c r="BC51"/>
  <c r="BD51"/>
  <c r="AA86" i="10" s="1"/>
  <c r="BE51" i="5"/>
  <c r="BF51"/>
  <c r="BG51"/>
  <c r="BA49" i="28" s="1"/>
  <c r="BH51" i="5"/>
  <c r="BI51"/>
  <c r="BJ51"/>
  <c r="BK51"/>
  <c r="BE49" i="28" s="1"/>
  <c r="BL51" i="5"/>
  <c r="BM51"/>
  <c r="BN51"/>
  <c r="BO51"/>
  <c r="BI49" i="28" s="1"/>
  <c r="BP51" i="5"/>
  <c r="BQ51"/>
  <c r="BR51"/>
  <c r="BS51"/>
  <c r="BM49" i="28" s="1"/>
  <c r="BT51" i="5"/>
  <c r="BU51"/>
  <c r="BV51"/>
  <c r="BW51"/>
  <c r="BQ49" i="28" s="1"/>
  <c r="BX51" i="5"/>
  <c r="BY51"/>
  <c r="AQ86" i="10" s="1"/>
  <c r="BZ51" i="5"/>
  <c r="AR86" i="10" s="1"/>
  <c r="CA51" i="5"/>
  <c r="CB51"/>
  <c r="CC51"/>
  <c r="AA119" i="10" s="1"/>
  <c r="CD51" i="5"/>
  <c r="CE51"/>
  <c r="CF51"/>
  <c r="BW49" i="28" s="1"/>
  <c r="CG51" i="5"/>
  <c r="CH51"/>
  <c r="CI51"/>
  <c r="CJ51"/>
  <c r="CA49" i="28" s="1"/>
  <c r="CK51" i="5"/>
  <c r="CL51"/>
  <c r="CM51"/>
  <c r="CN51"/>
  <c r="CE49" i="28" s="1"/>
  <c r="CO51" i="5"/>
  <c r="CP51"/>
  <c r="CQ51"/>
  <c r="CR51"/>
  <c r="CI49" i="28" s="1"/>
  <c r="CS51" i="5"/>
  <c r="CT51"/>
  <c r="CU51"/>
  <c r="CV51"/>
  <c r="CM49" i="28" s="1"/>
  <c r="CW51" i="5"/>
  <c r="CX51"/>
  <c r="AQ119" i="10" s="1"/>
  <c r="CY51" i="5"/>
  <c r="AR119" i="10" s="1"/>
  <c r="CZ51" i="5"/>
  <c r="DA51"/>
  <c r="DB51"/>
  <c r="AA152" i="10" s="1"/>
  <c r="DC51" i="5"/>
  <c r="DD51"/>
  <c r="DE51"/>
  <c r="CS49" i="28" s="1"/>
  <c r="DF51" i="5"/>
  <c r="DG51"/>
  <c r="DH51"/>
  <c r="DI51"/>
  <c r="CW49" i="28" s="1"/>
  <c r="DJ51" i="5"/>
  <c r="DK51"/>
  <c r="DL51"/>
  <c r="DM51"/>
  <c r="DA49" i="28" s="1"/>
  <c r="DN51" i="5"/>
  <c r="DO51"/>
  <c r="DP51"/>
  <c r="DQ51"/>
  <c r="DE49" i="28" s="1"/>
  <c r="DR51" i="5"/>
  <c r="DS51"/>
  <c r="DT51"/>
  <c r="DU51"/>
  <c r="DI49" i="28" s="1"/>
  <c r="DV51" i="5"/>
  <c r="DW51"/>
  <c r="AQ152" i="10" s="1"/>
  <c r="DX51" i="5"/>
  <c r="AR152" i="10" s="1"/>
  <c r="DY51" i="5"/>
  <c r="DZ51"/>
  <c r="EA51"/>
  <c r="AA185" i="10" s="1"/>
  <c r="EB51" i="5"/>
  <c r="EC51"/>
  <c r="ED51"/>
  <c r="DO49" i="28" s="1"/>
  <c r="EE51" i="5"/>
  <c r="EF51"/>
  <c r="EG51"/>
  <c r="EH51"/>
  <c r="DS49" i="28" s="1"/>
  <c r="EI51" i="5"/>
  <c r="EJ51"/>
  <c r="EK51"/>
  <c r="EL51"/>
  <c r="DW49" i="28" s="1"/>
  <c r="EM51" i="5"/>
  <c r="EN51"/>
  <c r="EO51"/>
  <c r="EP51"/>
  <c r="EA49" i="28" s="1"/>
  <c r="EQ51" i="5"/>
  <c r="ER51"/>
  <c r="ES51"/>
  <c r="ET51"/>
  <c r="EE49" i="28" s="1"/>
  <c r="EU51" i="5"/>
  <c r="EX51"/>
  <c r="EY51"/>
  <c r="EZ51"/>
  <c r="EJ49" i="28" s="1"/>
  <c r="FA51" i="5"/>
  <c r="EK49" i="28" s="1"/>
  <c r="FB51" i="5"/>
  <c r="EL49" i="28" s="1"/>
  <c r="FC51" i="5"/>
  <c r="EM49" i="28" s="1"/>
  <c r="FD51" i="5"/>
  <c r="EN49" i="28" s="1"/>
  <c r="FE51" i="5"/>
  <c r="EO49" i="28" s="1"/>
  <c r="FG51" i="5"/>
  <c r="EQ49" i="28" s="1"/>
  <c r="FH51" i="5"/>
  <c r="ER49" i="28" s="1"/>
  <c r="FI51" i="5"/>
  <c r="ES49" i="28" s="1"/>
  <c r="FJ51" i="5"/>
  <c r="ET49" i="28" s="1"/>
  <c r="FK51" i="5"/>
  <c r="EU49" i="28" s="1"/>
  <c r="FL51" i="5"/>
  <c r="EV49" i="28" s="1"/>
  <c r="FN51" i="5"/>
  <c r="EX49" i="28" s="1"/>
  <c r="FO51" i="5"/>
  <c r="EY49" i="28" s="1"/>
  <c r="FP51" i="5"/>
  <c r="EZ49" i="28" s="1"/>
  <c r="FQ51" i="5"/>
  <c r="FA49" i="28" s="1"/>
  <c r="FR51" i="5"/>
  <c r="FB49" i="28" s="1"/>
  <c r="FS51" i="5"/>
  <c r="FC49" i="28" s="1"/>
  <c r="F52" i="5"/>
  <c r="AA20" i="10" s="1"/>
  <c r="G52" i="5"/>
  <c r="H52"/>
  <c r="I52"/>
  <c r="J52"/>
  <c r="K52"/>
  <c r="L52"/>
  <c r="M52"/>
  <c r="N52"/>
  <c r="O52"/>
  <c r="P52"/>
  <c r="Q52"/>
  <c r="R52"/>
  <c r="S52"/>
  <c r="T52"/>
  <c r="U52"/>
  <c r="V52"/>
  <c r="W52"/>
  <c r="X52"/>
  <c r="Y52"/>
  <c r="Z52"/>
  <c r="AA52"/>
  <c r="AQ20" i="10" s="1"/>
  <c r="AB52" i="5"/>
  <c r="AR20" i="10" s="1"/>
  <c r="AC52" i="5"/>
  <c r="AD52"/>
  <c r="AE52"/>
  <c r="AA54" i="10" s="1"/>
  <c r="AF52" i="5"/>
  <c r="AG52"/>
  <c r="AH52"/>
  <c r="AI52"/>
  <c r="AJ52"/>
  <c r="AK52"/>
  <c r="AL52"/>
  <c r="AM52"/>
  <c r="AN52"/>
  <c r="AO52"/>
  <c r="AP52"/>
  <c r="AQ52"/>
  <c r="AR52"/>
  <c r="AS52"/>
  <c r="AT52"/>
  <c r="AQ50" i="28" s="1"/>
  <c r="AU52" i="5"/>
  <c r="AV52"/>
  <c r="AW52"/>
  <c r="AX52"/>
  <c r="AU50" i="28" s="1"/>
  <c r="AY52" i="5"/>
  <c r="AZ52"/>
  <c r="AQ54" i="10" s="1"/>
  <c r="BA52" i="5"/>
  <c r="AR54" i="10" s="1"/>
  <c r="BB52" i="5"/>
  <c r="BC52"/>
  <c r="BD52"/>
  <c r="AA87" i="10" s="1"/>
  <c r="BE52" i="5"/>
  <c r="BF52"/>
  <c r="BG52"/>
  <c r="BA50" i="28" s="1"/>
  <c r="BH52" i="5"/>
  <c r="BI52"/>
  <c r="BJ52"/>
  <c r="BK52"/>
  <c r="BE50" i="28" s="1"/>
  <c r="BL52" i="5"/>
  <c r="BM52"/>
  <c r="BN52"/>
  <c r="BO52"/>
  <c r="BI50" i="28" s="1"/>
  <c r="BP52" i="5"/>
  <c r="BQ52"/>
  <c r="BR52"/>
  <c r="BS52"/>
  <c r="BM50" i="28" s="1"/>
  <c r="BT52" i="5"/>
  <c r="BU52"/>
  <c r="BV52"/>
  <c r="BW52"/>
  <c r="BQ50" i="28" s="1"/>
  <c r="BX52" i="5"/>
  <c r="BY52"/>
  <c r="AQ87" i="10" s="1"/>
  <c r="BZ52" i="5"/>
  <c r="AR87" i="10" s="1"/>
  <c r="CA52" i="5"/>
  <c r="CB52"/>
  <c r="CC52"/>
  <c r="AA120" i="10" s="1"/>
  <c r="CD52" i="5"/>
  <c r="CE52"/>
  <c r="CF52"/>
  <c r="BW50" i="28" s="1"/>
  <c r="CG52" i="5"/>
  <c r="CH52"/>
  <c r="CI52"/>
  <c r="CJ52"/>
  <c r="CA50" i="28" s="1"/>
  <c r="CK52" i="5"/>
  <c r="CL52"/>
  <c r="CM52"/>
  <c r="CN52"/>
  <c r="CE50" i="28" s="1"/>
  <c r="CO52" i="5"/>
  <c r="CP52"/>
  <c r="CQ52"/>
  <c r="CR52"/>
  <c r="CI50" i="28" s="1"/>
  <c r="CS52" i="5"/>
  <c r="CT52"/>
  <c r="CU52"/>
  <c r="CV52"/>
  <c r="CM50" i="28" s="1"/>
  <c r="CW52" i="5"/>
  <c r="CX52"/>
  <c r="AQ120" i="10" s="1"/>
  <c r="CY52" i="5"/>
  <c r="AR120" i="10" s="1"/>
  <c r="CZ52" i="5"/>
  <c r="DA52"/>
  <c r="DB52"/>
  <c r="AA153" i="10" s="1"/>
  <c r="DC52" i="5"/>
  <c r="DD52"/>
  <c r="DE52"/>
  <c r="CS50" i="28" s="1"/>
  <c r="DF52" i="5"/>
  <c r="DG52"/>
  <c r="DH52"/>
  <c r="DI52"/>
  <c r="CW50" i="28" s="1"/>
  <c r="DJ52" i="5"/>
  <c r="DK52"/>
  <c r="DL52"/>
  <c r="DM52"/>
  <c r="DA50" i="28" s="1"/>
  <c r="DN52" i="5"/>
  <c r="DO52"/>
  <c r="DP52"/>
  <c r="DQ52"/>
  <c r="DE50" i="28" s="1"/>
  <c r="DR52" i="5"/>
  <c r="DS52"/>
  <c r="DT52"/>
  <c r="DU52"/>
  <c r="DI50" i="28" s="1"/>
  <c r="DV52" i="5"/>
  <c r="DW52"/>
  <c r="AQ153" i="10" s="1"/>
  <c r="DX52" i="5"/>
  <c r="AR153" i="10" s="1"/>
  <c r="DY52" i="5"/>
  <c r="DZ52"/>
  <c r="EA52"/>
  <c r="AA186" i="10" s="1"/>
  <c r="EB52" i="5"/>
  <c r="EC52"/>
  <c r="ED52"/>
  <c r="DO50" i="28" s="1"/>
  <c r="EE52" i="5"/>
  <c r="EF52"/>
  <c r="EG52"/>
  <c r="EH52"/>
  <c r="DS50" i="28" s="1"/>
  <c r="EI52" i="5"/>
  <c r="EJ52"/>
  <c r="EK52"/>
  <c r="EL52"/>
  <c r="DW50" i="28" s="1"/>
  <c r="EM52" i="5"/>
  <c r="EN52"/>
  <c r="EO52"/>
  <c r="EP52"/>
  <c r="EA50" i="28" s="1"/>
  <c r="EQ52" i="5"/>
  <c r="ER52"/>
  <c r="ES52"/>
  <c r="ET52"/>
  <c r="EE50" i="28" s="1"/>
  <c r="EU52" i="5"/>
  <c r="EX52"/>
  <c r="EY52"/>
  <c r="EZ52"/>
  <c r="EJ50" i="28" s="1"/>
  <c r="FA52" i="5"/>
  <c r="EK50" i="28" s="1"/>
  <c r="FB52" i="5"/>
  <c r="EL50" i="28" s="1"/>
  <c r="FC52" i="5"/>
  <c r="EM50" i="28" s="1"/>
  <c r="FD52" i="5"/>
  <c r="EN50" i="28" s="1"/>
  <c r="FE52" i="5"/>
  <c r="EO50" i="28" s="1"/>
  <c r="FG52" i="5"/>
  <c r="EQ50" i="28" s="1"/>
  <c r="FH52" i="5"/>
  <c r="ER50" i="28" s="1"/>
  <c r="FI52" i="5"/>
  <c r="ES50" i="28" s="1"/>
  <c r="FJ52" i="5"/>
  <c r="ET50" i="28" s="1"/>
  <c r="FK52" i="5"/>
  <c r="EU50" i="28" s="1"/>
  <c r="FL52" i="5"/>
  <c r="EV50" i="28" s="1"/>
  <c r="FN52" i="5"/>
  <c r="EX50" i="28" s="1"/>
  <c r="FO52" i="5"/>
  <c r="EY50" i="28" s="1"/>
  <c r="FP52" i="5"/>
  <c r="EZ50" i="28" s="1"/>
  <c r="FQ52" i="5"/>
  <c r="FA50" i="28" s="1"/>
  <c r="FR52" i="5"/>
  <c r="FB50" i="28" s="1"/>
  <c r="FS52" i="5"/>
  <c r="FC50" i="28" s="1"/>
  <c r="F53" i="5"/>
  <c r="AA21" i="10" s="1"/>
  <c r="G53" i="5"/>
  <c r="H53"/>
  <c r="I53"/>
  <c r="J53"/>
  <c r="K53"/>
  <c r="L53"/>
  <c r="M53"/>
  <c r="N53"/>
  <c r="O53"/>
  <c r="P53"/>
  <c r="Q53"/>
  <c r="R53"/>
  <c r="S53"/>
  <c r="T53"/>
  <c r="U53"/>
  <c r="V53"/>
  <c r="W53"/>
  <c r="X53"/>
  <c r="Y53"/>
  <c r="Z53"/>
  <c r="AA53"/>
  <c r="AQ21" i="10" s="1"/>
  <c r="AB53" i="5"/>
  <c r="AR21" i="10" s="1"/>
  <c r="AC53" i="5"/>
  <c r="AD53"/>
  <c r="AE53"/>
  <c r="AA55" i="10" s="1"/>
  <c r="AF53" i="5"/>
  <c r="AG53"/>
  <c r="AH53"/>
  <c r="AI53"/>
  <c r="AJ53"/>
  <c r="AK53"/>
  <c r="AL53"/>
  <c r="AM53"/>
  <c r="AN53"/>
  <c r="AO53"/>
  <c r="AP53"/>
  <c r="AQ53"/>
  <c r="AR53"/>
  <c r="AS53"/>
  <c r="AT53"/>
  <c r="AQ51" i="28" s="1"/>
  <c r="AU53" i="5"/>
  <c r="AV53"/>
  <c r="AW53"/>
  <c r="AX53"/>
  <c r="AU51" i="28" s="1"/>
  <c r="AY53" i="5"/>
  <c r="AZ53"/>
  <c r="AQ55" i="10" s="1"/>
  <c r="BA53" i="5"/>
  <c r="AR55" i="10" s="1"/>
  <c r="BB53" i="5"/>
  <c r="BC53"/>
  <c r="BD53"/>
  <c r="AA88" i="10" s="1"/>
  <c r="BE53" i="5"/>
  <c r="BF53"/>
  <c r="BG53"/>
  <c r="BA51" i="28" s="1"/>
  <c r="BH53" i="5"/>
  <c r="BI53"/>
  <c r="BJ53"/>
  <c r="BK53"/>
  <c r="BE51" i="28" s="1"/>
  <c r="BL53" i="5"/>
  <c r="BM53"/>
  <c r="BN53"/>
  <c r="BO53"/>
  <c r="BI51" i="28" s="1"/>
  <c r="BP53" i="5"/>
  <c r="BQ53"/>
  <c r="BR53"/>
  <c r="BS53"/>
  <c r="BM51" i="28" s="1"/>
  <c r="BT53" i="5"/>
  <c r="BU53"/>
  <c r="BV53"/>
  <c r="BW53"/>
  <c r="BQ51" i="28" s="1"/>
  <c r="BX53" i="5"/>
  <c r="BY53"/>
  <c r="AQ88" i="10" s="1"/>
  <c r="BZ53" i="5"/>
  <c r="AR88" i="10" s="1"/>
  <c r="CA53" i="5"/>
  <c r="CB53"/>
  <c r="CC53"/>
  <c r="AA121" i="10" s="1"/>
  <c r="CD53" i="5"/>
  <c r="CE53"/>
  <c r="CF53"/>
  <c r="BW51" i="28" s="1"/>
  <c r="CG53" i="5"/>
  <c r="CH53"/>
  <c r="CI53"/>
  <c r="CJ53"/>
  <c r="CA51" i="28" s="1"/>
  <c r="CK53" i="5"/>
  <c r="CL53"/>
  <c r="CM53"/>
  <c r="CN53"/>
  <c r="CE51" i="28" s="1"/>
  <c r="CO53" i="5"/>
  <c r="CP53"/>
  <c r="CQ53"/>
  <c r="CR53"/>
  <c r="CI51" i="28" s="1"/>
  <c r="CS53" i="5"/>
  <c r="CT53"/>
  <c r="CU53"/>
  <c r="CV53"/>
  <c r="CM51" i="28" s="1"/>
  <c r="CW53" i="5"/>
  <c r="CX53"/>
  <c r="AQ121" i="10" s="1"/>
  <c r="CY53" i="5"/>
  <c r="AR121" i="10" s="1"/>
  <c r="CZ53" i="5"/>
  <c r="DA53"/>
  <c r="DB53"/>
  <c r="AA154" i="10" s="1"/>
  <c r="DC53" i="5"/>
  <c r="DD53"/>
  <c r="DE53"/>
  <c r="CS51" i="28" s="1"/>
  <c r="DF53" i="5"/>
  <c r="DG53"/>
  <c r="DH53"/>
  <c r="DI53"/>
  <c r="CW51" i="28" s="1"/>
  <c r="DJ53" i="5"/>
  <c r="DK53"/>
  <c r="DL53"/>
  <c r="DM53"/>
  <c r="DA51" i="28" s="1"/>
  <c r="DN53" i="5"/>
  <c r="DO53"/>
  <c r="DP53"/>
  <c r="DQ53"/>
  <c r="DE51" i="28" s="1"/>
  <c r="DR53" i="5"/>
  <c r="DS53"/>
  <c r="DT53"/>
  <c r="DU53"/>
  <c r="DI51" i="28" s="1"/>
  <c r="DV53" i="5"/>
  <c r="DW53"/>
  <c r="AQ154" i="10" s="1"/>
  <c r="DX53" i="5"/>
  <c r="AR154" i="10" s="1"/>
  <c r="DY53" i="5"/>
  <c r="DZ53"/>
  <c r="EA53"/>
  <c r="AA187" i="10" s="1"/>
  <c r="EB53" i="5"/>
  <c r="EC53"/>
  <c r="ED53"/>
  <c r="DO51" i="28" s="1"/>
  <c r="EE53" i="5"/>
  <c r="EF53"/>
  <c r="EG53"/>
  <c r="EH53"/>
  <c r="DS51" i="28" s="1"/>
  <c r="EI53" i="5"/>
  <c r="EJ53"/>
  <c r="EK53"/>
  <c r="EL53"/>
  <c r="DW51" i="28" s="1"/>
  <c r="EM53" i="5"/>
  <c r="EN53"/>
  <c r="EO53"/>
  <c r="EP53"/>
  <c r="EA51" i="28" s="1"/>
  <c r="EQ53" i="5"/>
  <c r="ER53"/>
  <c r="ES53"/>
  <c r="ET53"/>
  <c r="EE51" i="28" s="1"/>
  <c r="EU53" i="5"/>
  <c r="EX53"/>
  <c r="EY53"/>
  <c r="EZ53"/>
  <c r="EJ51" i="28" s="1"/>
  <c r="FA53" i="5"/>
  <c r="EK51" i="28" s="1"/>
  <c r="FB53" i="5"/>
  <c r="EL51" i="28" s="1"/>
  <c r="FC53" i="5"/>
  <c r="EM51" i="28" s="1"/>
  <c r="FD53" i="5"/>
  <c r="EN51" i="28" s="1"/>
  <c r="FE53" i="5"/>
  <c r="EO51" i="28" s="1"/>
  <c r="FG53" i="5"/>
  <c r="EQ51" i="28" s="1"/>
  <c r="FH53" i="5"/>
  <c r="ER51" i="28" s="1"/>
  <c r="FI53" i="5"/>
  <c r="ES51" i="28" s="1"/>
  <c r="FJ53" i="5"/>
  <c r="ET51" i="28" s="1"/>
  <c r="FK53" i="5"/>
  <c r="EU51" i="28" s="1"/>
  <c r="FL53" i="5"/>
  <c r="EV51" i="28" s="1"/>
  <c r="FN53" i="5"/>
  <c r="EX51" i="28" s="1"/>
  <c r="FO53" i="5"/>
  <c r="EY51" i="28" s="1"/>
  <c r="FP53" i="5"/>
  <c r="EZ51" i="28" s="1"/>
  <c r="FQ53" i="5"/>
  <c r="FA51" i="28" s="1"/>
  <c r="FR53" i="5"/>
  <c r="FB51" i="28" s="1"/>
  <c r="FS53" i="5"/>
  <c r="FC51" i="28" s="1"/>
  <c r="F54" i="5"/>
  <c r="AA22" i="10" s="1"/>
  <c r="G54" i="5"/>
  <c r="H54"/>
  <c r="I54"/>
  <c r="J54"/>
  <c r="K54"/>
  <c r="L54"/>
  <c r="M54"/>
  <c r="N54"/>
  <c r="O54"/>
  <c r="P54"/>
  <c r="Q54"/>
  <c r="R54"/>
  <c r="S54"/>
  <c r="T54"/>
  <c r="U54"/>
  <c r="V54"/>
  <c r="W54"/>
  <c r="X54"/>
  <c r="Y54"/>
  <c r="Z54"/>
  <c r="AA54"/>
  <c r="AQ22" i="10" s="1"/>
  <c r="AB54" i="5"/>
  <c r="AR22" i="10" s="1"/>
  <c r="AC54" i="5"/>
  <c r="AD54"/>
  <c r="AE54"/>
  <c r="AA56" i="10" s="1"/>
  <c r="AF54" i="5"/>
  <c r="AG54"/>
  <c r="AH54"/>
  <c r="AI54"/>
  <c r="AJ54"/>
  <c r="AK54"/>
  <c r="AL54"/>
  <c r="AM54"/>
  <c r="AN54"/>
  <c r="AO54"/>
  <c r="AP54"/>
  <c r="AQ54"/>
  <c r="AR54"/>
  <c r="AS54"/>
  <c r="AT54"/>
  <c r="AQ52" i="28" s="1"/>
  <c r="AU54" i="5"/>
  <c r="AV54"/>
  <c r="AW54"/>
  <c r="AX54"/>
  <c r="AU52" i="28" s="1"/>
  <c r="AY54" i="5"/>
  <c r="AZ54"/>
  <c r="AQ56" i="10" s="1"/>
  <c r="BA54" i="5"/>
  <c r="AR56" i="10" s="1"/>
  <c r="BB54" i="5"/>
  <c r="BC54"/>
  <c r="BD54"/>
  <c r="AA89" i="10" s="1"/>
  <c r="BE54" i="5"/>
  <c r="BF54"/>
  <c r="BG54"/>
  <c r="BA52" i="28" s="1"/>
  <c r="BH54" i="5"/>
  <c r="BI54"/>
  <c r="BJ54"/>
  <c r="BK54"/>
  <c r="BE52" i="28" s="1"/>
  <c r="BL54" i="5"/>
  <c r="BM54"/>
  <c r="BN54"/>
  <c r="BO54"/>
  <c r="BI52" i="28" s="1"/>
  <c r="BP54" i="5"/>
  <c r="BQ54"/>
  <c r="BR54"/>
  <c r="BS54"/>
  <c r="BM52" i="28" s="1"/>
  <c r="BT54" i="5"/>
  <c r="BU54"/>
  <c r="BV54"/>
  <c r="BW54"/>
  <c r="BQ52" i="28" s="1"/>
  <c r="BX54" i="5"/>
  <c r="BY54"/>
  <c r="AQ89" i="10" s="1"/>
  <c r="BZ54" i="5"/>
  <c r="AR89" i="10" s="1"/>
  <c r="CA54" i="5"/>
  <c r="CB54"/>
  <c r="CC54"/>
  <c r="AA122" i="10" s="1"/>
  <c r="CD54" i="5"/>
  <c r="CE54"/>
  <c r="CF54"/>
  <c r="BW52" i="28" s="1"/>
  <c r="CG54" i="5"/>
  <c r="CH54"/>
  <c r="CI54"/>
  <c r="CJ54"/>
  <c r="CA52" i="28" s="1"/>
  <c r="CK54" i="5"/>
  <c r="CL54"/>
  <c r="CM54"/>
  <c r="CN54"/>
  <c r="CE52" i="28" s="1"/>
  <c r="CO54" i="5"/>
  <c r="CP54"/>
  <c r="CQ54"/>
  <c r="CR54"/>
  <c r="CI52" i="28" s="1"/>
  <c r="CS54" i="5"/>
  <c r="CT54"/>
  <c r="CU54"/>
  <c r="CV54"/>
  <c r="CM52" i="28" s="1"/>
  <c r="CW54" i="5"/>
  <c r="CX54"/>
  <c r="AQ122" i="10" s="1"/>
  <c r="CY54" i="5"/>
  <c r="AR122" i="10" s="1"/>
  <c r="CZ54" i="5"/>
  <c r="DA54"/>
  <c r="DB54"/>
  <c r="AA155" i="10" s="1"/>
  <c r="DC54" i="5"/>
  <c r="DD54"/>
  <c r="DE54"/>
  <c r="CS52" i="28" s="1"/>
  <c r="DF54" i="5"/>
  <c r="DG54"/>
  <c r="DH54"/>
  <c r="DI54"/>
  <c r="CW52" i="28" s="1"/>
  <c r="DJ54" i="5"/>
  <c r="DK54"/>
  <c r="DL54"/>
  <c r="DM54"/>
  <c r="DA52" i="28" s="1"/>
  <c r="DN54" i="5"/>
  <c r="DO54"/>
  <c r="DP54"/>
  <c r="DQ54"/>
  <c r="DE52" i="28" s="1"/>
  <c r="DR54" i="5"/>
  <c r="DS54"/>
  <c r="DT54"/>
  <c r="DU54"/>
  <c r="DI52" i="28" s="1"/>
  <c r="DV54" i="5"/>
  <c r="DW54"/>
  <c r="AQ155" i="10" s="1"/>
  <c r="DX54" i="5"/>
  <c r="AR155" i="10" s="1"/>
  <c r="DY54" i="5"/>
  <c r="DZ54"/>
  <c r="EA54"/>
  <c r="AA188" i="10" s="1"/>
  <c r="EB54" i="5"/>
  <c r="EC54"/>
  <c r="ED54"/>
  <c r="DO52" i="28" s="1"/>
  <c r="EE54" i="5"/>
  <c r="EF54"/>
  <c r="EG54"/>
  <c r="EH54"/>
  <c r="DS52" i="28" s="1"/>
  <c r="EI54" i="5"/>
  <c r="EJ54"/>
  <c r="EK54"/>
  <c r="EL54"/>
  <c r="DW52" i="28" s="1"/>
  <c r="EM54" i="5"/>
  <c r="EN54"/>
  <c r="EO54"/>
  <c r="EP54"/>
  <c r="EA52" i="28" s="1"/>
  <c r="EQ54" i="5"/>
  <c r="ER54"/>
  <c r="ES54"/>
  <c r="ET54"/>
  <c r="EE52" i="28" s="1"/>
  <c r="EU54" i="5"/>
  <c r="EX54"/>
  <c r="EY54"/>
  <c r="EZ54"/>
  <c r="EJ52" i="28" s="1"/>
  <c r="FA54" i="5"/>
  <c r="EK52" i="28" s="1"/>
  <c r="FB54" i="5"/>
  <c r="EL52" i="28" s="1"/>
  <c r="FC54" i="5"/>
  <c r="EM52" i="28" s="1"/>
  <c r="FD54" i="5"/>
  <c r="EN52" i="28" s="1"/>
  <c r="FE54" i="5"/>
  <c r="EO52" i="28" s="1"/>
  <c r="FG54" i="5"/>
  <c r="EQ52" i="28" s="1"/>
  <c r="FH54" i="5"/>
  <c r="ER52" i="28" s="1"/>
  <c r="FI54" i="5"/>
  <c r="ES52" i="28" s="1"/>
  <c r="FJ54" i="5"/>
  <c r="ET52" i="28" s="1"/>
  <c r="FK54" i="5"/>
  <c r="EU52" i="28" s="1"/>
  <c r="FL54" i="5"/>
  <c r="EV52" i="28" s="1"/>
  <c r="FN54" i="5"/>
  <c r="EX52" i="28" s="1"/>
  <c r="FO54" i="5"/>
  <c r="EY52" i="28" s="1"/>
  <c r="FP54" i="5"/>
  <c r="EZ52" i="28" s="1"/>
  <c r="FQ54" i="5"/>
  <c r="FA52" i="28" s="1"/>
  <c r="FR54" i="5"/>
  <c r="FB52" i="28" s="1"/>
  <c r="FS54" i="5"/>
  <c r="FC52" i="28" s="1"/>
  <c r="F55" i="5"/>
  <c r="AA23" i="10" s="1"/>
  <c r="G55" i="5"/>
  <c r="H55"/>
  <c r="I55"/>
  <c r="J55"/>
  <c r="K55"/>
  <c r="L55"/>
  <c r="M55"/>
  <c r="N55"/>
  <c r="O55"/>
  <c r="P55"/>
  <c r="Q55"/>
  <c r="R55"/>
  <c r="S55"/>
  <c r="T55"/>
  <c r="U55"/>
  <c r="V55"/>
  <c r="W55"/>
  <c r="X55"/>
  <c r="Y55"/>
  <c r="Z55"/>
  <c r="AA55"/>
  <c r="AQ23" i="10" s="1"/>
  <c r="AB55" i="5"/>
  <c r="AR23" i="10" s="1"/>
  <c r="AC55" i="5"/>
  <c r="AD55"/>
  <c r="AE55"/>
  <c r="AA57" i="10" s="1"/>
  <c r="AF55" i="5"/>
  <c r="AG55"/>
  <c r="AH55"/>
  <c r="AI55"/>
  <c r="AJ55"/>
  <c r="AK55"/>
  <c r="AL55"/>
  <c r="AM55"/>
  <c r="AN55"/>
  <c r="AO55"/>
  <c r="AP55"/>
  <c r="AQ55"/>
  <c r="AR55"/>
  <c r="AS55"/>
  <c r="AT55"/>
  <c r="AQ53" i="28" s="1"/>
  <c r="AU55" i="5"/>
  <c r="AV55"/>
  <c r="AW55"/>
  <c r="AX55"/>
  <c r="AU53" i="28" s="1"/>
  <c r="AY55" i="5"/>
  <c r="AZ55"/>
  <c r="AQ57" i="10" s="1"/>
  <c r="BA55" i="5"/>
  <c r="AR57" i="10" s="1"/>
  <c r="BB55" i="5"/>
  <c r="BC55"/>
  <c r="BD55"/>
  <c r="AA90" i="10" s="1"/>
  <c r="BE55" i="5"/>
  <c r="BF55"/>
  <c r="BG55"/>
  <c r="BA53" i="28" s="1"/>
  <c r="BH55" i="5"/>
  <c r="BI55"/>
  <c r="BJ55"/>
  <c r="BK55"/>
  <c r="BE53" i="28" s="1"/>
  <c r="BL55" i="5"/>
  <c r="BM55"/>
  <c r="BN55"/>
  <c r="BO55"/>
  <c r="BI53" i="28" s="1"/>
  <c r="BP55" i="5"/>
  <c r="BQ55"/>
  <c r="BR55"/>
  <c r="BS55"/>
  <c r="BM53" i="28" s="1"/>
  <c r="BT55" i="5"/>
  <c r="BU55"/>
  <c r="BV55"/>
  <c r="BW55"/>
  <c r="BQ53" i="28" s="1"/>
  <c r="BX55" i="5"/>
  <c r="BY55"/>
  <c r="AQ90" i="10" s="1"/>
  <c r="BZ55" i="5"/>
  <c r="AR90" i="10" s="1"/>
  <c r="CA55" i="5"/>
  <c r="CB55"/>
  <c r="CC55"/>
  <c r="AA123" i="10" s="1"/>
  <c r="CD55" i="5"/>
  <c r="CE55"/>
  <c r="CF55"/>
  <c r="BW53" i="28" s="1"/>
  <c r="CG55" i="5"/>
  <c r="CH55"/>
  <c r="CI55"/>
  <c r="CJ55"/>
  <c r="CA53" i="28" s="1"/>
  <c r="CK55" i="5"/>
  <c r="CL55"/>
  <c r="CM55"/>
  <c r="CN55"/>
  <c r="CE53" i="28" s="1"/>
  <c r="CO55" i="5"/>
  <c r="CP55"/>
  <c r="CQ55"/>
  <c r="CR55"/>
  <c r="CI53" i="28" s="1"/>
  <c r="CS55" i="5"/>
  <c r="CT55"/>
  <c r="CU55"/>
  <c r="CV55"/>
  <c r="CM53" i="28" s="1"/>
  <c r="CW55" i="5"/>
  <c r="CX55"/>
  <c r="AQ123" i="10" s="1"/>
  <c r="CY55" i="5"/>
  <c r="AR123" i="10" s="1"/>
  <c r="CZ55" i="5"/>
  <c r="DA55"/>
  <c r="DB55"/>
  <c r="AA156" i="10" s="1"/>
  <c r="DC55" i="5"/>
  <c r="DD55"/>
  <c r="DE55"/>
  <c r="CS53" i="28" s="1"/>
  <c r="DF55" i="5"/>
  <c r="DG55"/>
  <c r="DH55"/>
  <c r="DI55"/>
  <c r="CW53" i="28" s="1"/>
  <c r="DJ55" i="5"/>
  <c r="DK55"/>
  <c r="DL55"/>
  <c r="DM55"/>
  <c r="DA53" i="28" s="1"/>
  <c r="DN55" i="5"/>
  <c r="DO55"/>
  <c r="DP55"/>
  <c r="DQ55"/>
  <c r="DE53" i="28" s="1"/>
  <c r="DR55" i="5"/>
  <c r="DS55"/>
  <c r="DT55"/>
  <c r="DU55"/>
  <c r="DI53" i="28" s="1"/>
  <c r="DV55" i="5"/>
  <c r="DW55"/>
  <c r="AQ156" i="10" s="1"/>
  <c r="DX55" i="5"/>
  <c r="AR156" i="10" s="1"/>
  <c r="DY55" i="5"/>
  <c r="DZ55"/>
  <c r="EA55"/>
  <c r="AA189" i="10" s="1"/>
  <c r="EB55" i="5"/>
  <c r="EC55"/>
  <c r="ED55"/>
  <c r="DO53" i="28" s="1"/>
  <c r="EE55" i="5"/>
  <c r="EF55"/>
  <c r="EG55"/>
  <c r="EH55"/>
  <c r="DS53" i="28" s="1"/>
  <c r="EI55" i="5"/>
  <c r="EJ55"/>
  <c r="EK55"/>
  <c r="EL55"/>
  <c r="DW53" i="28" s="1"/>
  <c r="EM55" i="5"/>
  <c r="EN55"/>
  <c r="EO55"/>
  <c r="EP55"/>
  <c r="EA53" i="28" s="1"/>
  <c r="EQ55" i="5"/>
  <c r="ER55"/>
  <c r="ES55"/>
  <c r="ET55"/>
  <c r="EE53" i="28" s="1"/>
  <c r="EU55" i="5"/>
  <c r="EX55"/>
  <c r="EY55"/>
  <c r="EZ55"/>
  <c r="EJ53" i="28" s="1"/>
  <c r="FA55" i="5"/>
  <c r="EK53" i="28" s="1"/>
  <c r="FB55" i="5"/>
  <c r="EL53" i="28" s="1"/>
  <c r="FC55" i="5"/>
  <c r="EM53" i="28" s="1"/>
  <c r="FD55" i="5"/>
  <c r="EN53" i="28" s="1"/>
  <c r="FE55" i="5"/>
  <c r="EO53" i="28" s="1"/>
  <c r="FG55" i="5"/>
  <c r="EQ53" i="28" s="1"/>
  <c r="FH55" i="5"/>
  <c r="ER53" i="28" s="1"/>
  <c r="FI55" i="5"/>
  <c r="ES53" i="28" s="1"/>
  <c r="FJ55" i="5"/>
  <c r="ET53" i="28" s="1"/>
  <c r="FK55" i="5"/>
  <c r="EU53" i="28" s="1"/>
  <c r="FL55" i="5"/>
  <c r="EV53" i="28" s="1"/>
  <c r="FN55" i="5"/>
  <c r="EX53" i="28" s="1"/>
  <c r="FO55" i="5"/>
  <c r="EY53" i="28" s="1"/>
  <c r="FP55" i="5"/>
  <c r="EZ53" i="28" s="1"/>
  <c r="FQ55" i="5"/>
  <c r="FA53" i="28" s="1"/>
  <c r="FR55" i="5"/>
  <c r="FB53" i="28" s="1"/>
  <c r="FS55" i="5"/>
  <c r="FC53" i="28" s="1"/>
  <c r="F56" i="5"/>
  <c r="AA24" i="10" s="1"/>
  <c r="G56" i="5"/>
  <c r="H56"/>
  <c r="I56"/>
  <c r="J56"/>
  <c r="K56"/>
  <c r="L56"/>
  <c r="M56"/>
  <c r="N56"/>
  <c r="O56"/>
  <c r="P56"/>
  <c r="Q56"/>
  <c r="R56"/>
  <c r="S56"/>
  <c r="T56"/>
  <c r="U56"/>
  <c r="V56"/>
  <c r="W56"/>
  <c r="X56"/>
  <c r="Y56"/>
  <c r="Z56"/>
  <c r="AA56"/>
  <c r="AQ24" i="10" s="1"/>
  <c r="AB56" i="5"/>
  <c r="AR24" i="10" s="1"/>
  <c r="AC56" i="5"/>
  <c r="AD56"/>
  <c r="AE56"/>
  <c r="AA58" i="10" s="1"/>
  <c r="AF56" i="5"/>
  <c r="AG56"/>
  <c r="AH56"/>
  <c r="AI56"/>
  <c r="AJ56"/>
  <c r="AK56"/>
  <c r="AL56"/>
  <c r="AM56"/>
  <c r="AN56"/>
  <c r="AO56"/>
  <c r="AP56"/>
  <c r="AQ56"/>
  <c r="AR56"/>
  <c r="AS56"/>
  <c r="AT56"/>
  <c r="AQ54" i="28" s="1"/>
  <c r="AU56" i="5"/>
  <c r="AV56"/>
  <c r="AW56"/>
  <c r="AX56"/>
  <c r="AU54" i="28" s="1"/>
  <c r="AY56" i="5"/>
  <c r="AZ56"/>
  <c r="AQ58" i="10" s="1"/>
  <c r="BA56" i="5"/>
  <c r="AR58" i="10" s="1"/>
  <c r="BB56" i="5"/>
  <c r="BC56"/>
  <c r="BD56"/>
  <c r="AA91" i="10" s="1"/>
  <c r="BE56" i="5"/>
  <c r="BF56"/>
  <c r="BG56"/>
  <c r="BA54" i="28" s="1"/>
  <c r="BH56" i="5"/>
  <c r="BI56"/>
  <c r="BJ56"/>
  <c r="BK56"/>
  <c r="BE54" i="28" s="1"/>
  <c r="BL56" i="5"/>
  <c r="BM56"/>
  <c r="BN56"/>
  <c r="BO56"/>
  <c r="BI54" i="28" s="1"/>
  <c r="BP56" i="5"/>
  <c r="BQ56"/>
  <c r="BR56"/>
  <c r="BS56"/>
  <c r="BM54" i="28" s="1"/>
  <c r="BT56" i="5"/>
  <c r="BU56"/>
  <c r="BV56"/>
  <c r="BW56"/>
  <c r="BQ54" i="28" s="1"/>
  <c r="BX56" i="5"/>
  <c r="BY56"/>
  <c r="AQ91" i="10" s="1"/>
  <c r="BZ56" i="5"/>
  <c r="AR91" i="10" s="1"/>
  <c r="CA56" i="5"/>
  <c r="CB56"/>
  <c r="CC56"/>
  <c r="AA124" i="10" s="1"/>
  <c r="CD56" i="5"/>
  <c r="CE56"/>
  <c r="CF56"/>
  <c r="BW54" i="28" s="1"/>
  <c r="CG56" i="5"/>
  <c r="CH56"/>
  <c r="CI56"/>
  <c r="CJ56"/>
  <c r="CA54" i="28" s="1"/>
  <c r="CK56" i="5"/>
  <c r="CL56"/>
  <c r="CM56"/>
  <c r="CN56"/>
  <c r="CE54" i="28" s="1"/>
  <c r="CO56" i="5"/>
  <c r="CP56"/>
  <c r="CQ56"/>
  <c r="CR56"/>
  <c r="CI54" i="28" s="1"/>
  <c r="CS56" i="5"/>
  <c r="CT56"/>
  <c r="CU56"/>
  <c r="CV56"/>
  <c r="CM54" i="28" s="1"/>
  <c r="CW56" i="5"/>
  <c r="CX56"/>
  <c r="AQ124" i="10" s="1"/>
  <c r="CY56" i="5"/>
  <c r="AR124" i="10" s="1"/>
  <c r="CZ56" i="5"/>
  <c r="DA56"/>
  <c r="DB56"/>
  <c r="AA157" i="10" s="1"/>
  <c r="DC56" i="5"/>
  <c r="DD56"/>
  <c r="DE56"/>
  <c r="CS54" i="28" s="1"/>
  <c r="DF56" i="5"/>
  <c r="DG56"/>
  <c r="DH56"/>
  <c r="DI56"/>
  <c r="CW54" i="28" s="1"/>
  <c r="DJ56" i="5"/>
  <c r="DK56"/>
  <c r="DL56"/>
  <c r="DM56"/>
  <c r="DA54" i="28" s="1"/>
  <c r="DN56" i="5"/>
  <c r="DO56"/>
  <c r="DP56"/>
  <c r="DQ56"/>
  <c r="DE54" i="28" s="1"/>
  <c r="DR56" i="5"/>
  <c r="DS56"/>
  <c r="DT56"/>
  <c r="DU56"/>
  <c r="DI54" i="28" s="1"/>
  <c r="DV56" i="5"/>
  <c r="DW56"/>
  <c r="AQ157" i="10" s="1"/>
  <c r="DX56" i="5"/>
  <c r="AR157" i="10" s="1"/>
  <c r="DY56" i="5"/>
  <c r="DZ56"/>
  <c r="EA56"/>
  <c r="AA190" i="10" s="1"/>
  <c r="EB56" i="5"/>
  <c r="EC56"/>
  <c r="ED56"/>
  <c r="DO54" i="28" s="1"/>
  <c r="EE56" i="5"/>
  <c r="EF56"/>
  <c r="EG56"/>
  <c r="EH56"/>
  <c r="DS54" i="28" s="1"/>
  <c r="EI56" i="5"/>
  <c r="EJ56"/>
  <c r="EK56"/>
  <c r="EL56"/>
  <c r="DW54" i="28" s="1"/>
  <c r="EM56" i="5"/>
  <c r="EN56"/>
  <c r="EO56"/>
  <c r="EP56"/>
  <c r="EA54" i="28" s="1"/>
  <c r="EQ56" i="5"/>
  <c r="ER56"/>
  <c r="ES56"/>
  <c r="ET56"/>
  <c r="EE54" i="28" s="1"/>
  <c r="EU56" i="5"/>
  <c r="EX56"/>
  <c r="EY56"/>
  <c r="EZ56"/>
  <c r="EJ54" i="28" s="1"/>
  <c r="FA56" i="5"/>
  <c r="EK54" i="28" s="1"/>
  <c r="FB56" i="5"/>
  <c r="EL54" i="28" s="1"/>
  <c r="FC56" i="5"/>
  <c r="EM54" i="28" s="1"/>
  <c r="FD56" i="5"/>
  <c r="EN54" i="28" s="1"/>
  <c r="FE56" i="5"/>
  <c r="EO54" i="28" s="1"/>
  <c r="FG56" i="5"/>
  <c r="EQ54" i="28" s="1"/>
  <c r="FH56" i="5"/>
  <c r="ER54" i="28" s="1"/>
  <c r="FI56" i="5"/>
  <c r="ES54" i="28" s="1"/>
  <c r="FJ56" i="5"/>
  <c r="ET54" i="28" s="1"/>
  <c r="FK56" i="5"/>
  <c r="EU54" i="28" s="1"/>
  <c r="FL56" i="5"/>
  <c r="EV54" i="28" s="1"/>
  <c r="FN56" i="5"/>
  <c r="EX54" i="28" s="1"/>
  <c r="FO56" i="5"/>
  <c r="EY54" i="28" s="1"/>
  <c r="FP56" i="5"/>
  <c r="EZ54" i="28" s="1"/>
  <c r="FQ56" i="5"/>
  <c r="FA54" i="28" s="1"/>
  <c r="FR56" i="5"/>
  <c r="FB54" i="28" s="1"/>
  <c r="FS56" i="5"/>
  <c r="FC54" i="28" s="1"/>
  <c r="F57" i="5"/>
  <c r="AA25" i="10" s="1"/>
  <c r="G57" i="5"/>
  <c r="H57"/>
  <c r="I57"/>
  <c r="J57"/>
  <c r="K57"/>
  <c r="L57"/>
  <c r="M57"/>
  <c r="N57"/>
  <c r="O57"/>
  <c r="P57"/>
  <c r="Q57"/>
  <c r="R57"/>
  <c r="S57"/>
  <c r="T57"/>
  <c r="U57"/>
  <c r="V57"/>
  <c r="W57"/>
  <c r="X57"/>
  <c r="Y57"/>
  <c r="Z57"/>
  <c r="AA57"/>
  <c r="AQ25" i="10" s="1"/>
  <c r="AB57" i="5"/>
  <c r="AR25" i="10" s="1"/>
  <c r="AC57" i="5"/>
  <c r="AD57"/>
  <c r="AE57"/>
  <c r="AA59" i="10" s="1"/>
  <c r="AF57" i="5"/>
  <c r="AG57"/>
  <c r="AH57"/>
  <c r="AI57"/>
  <c r="AJ57"/>
  <c r="AK57"/>
  <c r="AL57"/>
  <c r="AM57"/>
  <c r="AN57"/>
  <c r="AO57"/>
  <c r="AP57"/>
  <c r="AQ57"/>
  <c r="AR57"/>
  <c r="AS57"/>
  <c r="AT57"/>
  <c r="AQ55" i="28" s="1"/>
  <c r="AU57" i="5"/>
  <c r="AV57"/>
  <c r="AW57"/>
  <c r="AX57"/>
  <c r="AU55" i="28" s="1"/>
  <c r="AY57" i="5"/>
  <c r="AZ57"/>
  <c r="AQ59" i="10" s="1"/>
  <c r="BA57" i="5"/>
  <c r="AR59" i="10" s="1"/>
  <c r="BB57" i="5"/>
  <c r="BC57"/>
  <c r="BD57"/>
  <c r="AA92" i="10" s="1"/>
  <c r="BE57" i="5"/>
  <c r="BF57"/>
  <c r="BG57"/>
  <c r="BA55" i="28" s="1"/>
  <c r="BH57" i="5"/>
  <c r="BI57"/>
  <c r="BJ57"/>
  <c r="BK57"/>
  <c r="BE55" i="28" s="1"/>
  <c r="BL57" i="5"/>
  <c r="BM57"/>
  <c r="BN57"/>
  <c r="BO57"/>
  <c r="BI55" i="28" s="1"/>
  <c r="BP57" i="5"/>
  <c r="BQ57"/>
  <c r="BR57"/>
  <c r="BS57"/>
  <c r="BM55" i="28" s="1"/>
  <c r="BT57" i="5"/>
  <c r="BU57"/>
  <c r="BV57"/>
  <c r="BW57"/>
  <c r="BQ55" i="28" s="1"/>
  <c r="BX57" i="5"/>
  <c r="BY57"/>
  <c r="AQ92" i="10" s="1"/>
  <c r="BZ57" i="5"/>
  <c r="AR92" i="10" s="1"/>
  <c r="CA57" i="5"/>
  <c r="CB57"/>
  <c r="CC57"/>
  <c r="AA125" i="10" s="1"/>
  <c r="CD57" i="5"/>
  <c r="CE57"/>
  <c r="CF57"/>
  <c r="BW55" i="28" s="1"/>
  <c r="CG57" i="5"/>
  <c r="CH57"/>
  <c r="CI57"/>
  <c r="CJ57"/>
  <c r="CA55" i="28" s="1"/>
  <c r="CK57" i="5"/>
  <c r="CL57"/>
  <c r="CM57"/>
  <c r="CN57"/>
  <c r="CE55" i="28" s="1"/>
  <c r="CO57" i="5"/>
  <c r="CP57"/>
  <c r="CQ57"/>
  <c r="CR57"/>
  <c r="CI55" i="28" s="1"/>
  <c r="CS57" i="5"/>
  <c r="CT57"/>
  <c r="CU57"/>
  <c r="CV57"/>
  <c r="CM55" i="28" s="1"/>
  <c r="CW57" i="5"/>
  <c r="CX57"/>
  <c r="AQ125" i="10" s="1"/>
  <c r="CY57" i="5"/>
  <c r="AR125" i="10" s="1"/>
  <c r="CZ57" i="5"/>
  <c r="DA57"/>
  <c r="DB57"/>
  <c r="AA158" i="10" s="1"/>
  <c r="DC57" i="5"/>
  <c r="DD57"/>
  <c r="DE57"/>
  <c r="CS55" i="28" s="1"/>
  <c r="DF57" i="5"/>
  <c r="DG57"/>
  <c r="DH57"/>
  <c r="DI57"/>
  <c r="CW55" i="28" s="1"/>
  <c r="DJ57" i="5"/>
  <c r="DK57"/>
  <c r="DL57"/>
  <c r="DM57"/>
  <c r="DA55" i="28" s="1"/>
  <c r="DN57" i="5"/>
  <c r="DO57"/>
  <c r="DP57"/>
  <c r="DQ57"/>
  <c r="DE55" i="28" s="1"/>
  <c r="DR57" i="5"/>
  <c r="DS57"/>
  <c r="DT57"/>
  <c r="DU57"/>
  <c r="DI55" i="28" s="1"/>
  <c r="DV57" i="5"/>
  <c r="DW57"/>
  <c r="AQ158" i="10" s="1"/>
  <c r="DX57" i="5"/>
  <c r="AR158" i="10" s="1"/>
  <c r="DY57" i="5"/>
  <c r="DZ57"/>
  <c r="EA57"/>
  <c r="AA191" i="10" s="1"/>
  <c r="EB57" i="5"/>
  <c r="EC57"/>
  <c r="ED57"/>
  <c r="DO55" i="28" s="1"/>
  <c r="EE57" i="5"/>
  <c r="EF57"/>
  <c r="EG57"/>
  <c r="EH57"/>
  <c r="DS55" i="28" s="1"/>
  <c r="EI57" i="5"/>
  <c r="EJ57"/>
  <c r="EK57"/>
  <c r="EL57"/>
  <c r="DW55" i="28" s="1"/>
  <c r="EM57" i="5"/>
  <c r="EN57"/>
  <c r="EO57"/>
  <c r="EP57"/>
  <c r="EA55" i="28" s="1"/>
  <c r="EQ57" i="5"/>
  <c r="ER57"/>
  <c r="ES57"/>
  <c r="ET57"/>
  <c r="EE55" i="28" s="1"/>
  <c r="EU57" i="5"/>
  <c r="EX57"/>
  <c r="EY57"/>
  <c r="EZ57"/>
  <c r="EJ55" i="28" s="1"/>
  <c r="FA57" i="5"/>
  <c r="EK55" i="28" s="1"/>
  <c r="FB57" i="5"/>
  <c r="EL55" i="28" s="1"/>
  <c r="FC57" i="5"/>
  <c r="EM55" i="28" s="1"/>
  <c r="FD57" i="5"/>
  <c r="EN55" i="28" s="1"/>
  <c r="FE57" i="5"/>
  <c r="EO55" i="28" s="1"/>
  <c r="FG57" i="5"/>
  <c r="EQ55" i="28" s="1"/>
  <c r="FH57" i="5"/>
  <c r="ER55" i="28" s="1"/>
  <c r="FI57" i="5"/>
  <c r="ES55" i="28" s="1"/>
  <c r="FJ57" i="5"/>
  <c r="ET55" i="28" s="1"/>
  <c r="FK57" i="5"/>
  <c r="EU55" i="28" s="1"/>
  <c r="FL57" i="5"/>
  <c r="EV55" i="28" s="1"/>
  <c r="FN57" i="5"/>
  <c r="EX55" i="28" s="1"/>
  <c r="FO57" i="5"/>
  <c r="EY55" i="28" s="1"/>
  <c r="FP57" i="5"/>
  <c r="EZ55" i="28" s="1"/>
  <c r="FQ57" i="5"/>
  <c r="FA55" i="28" s="1"/>
  <c r="FR57" i="5"/>
  <c r="FB55" i="28" s="1"/>
  <c r="FS57" i="5"/>
  <c r="FC55" i="28" s="1"/>
  <c r="F58" i="5"/>
  <c r="AA26" i="10" s="1"/>
  <c r="G58" i="5"/>
  <c r="H58"/>
  <c r="I58"/>
  <c r="J58"/>
  <c r="K58"/>
  <c r="L58"/>
  <c r="M58"/>
  <c r="N58"/>
  <c r="O58"/>
  <c r="P58"/>
  <c r="Q58"/>
  <c r="R58"/>
  <c r="S58"/>
  <c r="T58"/>
  <c r="U58"/>
  <c r="V58"/>
  <c r="W58"/>
  <c r="X58"/>
  <c r="Y58"/>
  <c r="Z58"/>
  <c r="AA58"/>
  <c r="AQ26" i="10" s="1"/>
  <c r="AB58" i="5"/>
  <c r="AR26" i="10" s="1"/>
  <c r="AC58" i="5"/>
  <c r="AD58"/>
  <c r="AE58"/>
  <c r="AA60" i="10" s="1"/>
  <c r="AF58" i="5"/>
  <c r="AG58"/>
  <c r="AH58"/>
  <c r="AI58"/>
  <c r="AJ58"/>
  <c r="AK58"/>
  <c r="AL58"/>
  <c r="AM58"/>
  <c r="AN58"/>
  <c r="AO58"/>
  <c r="AP58"/>
  <c r="AQ58"/>
  <c r="AR58"/>
  <c r="AS58"/>
  <c r="AT58"/>
  <c r="AQ56" i="28" s="1"/>
  <c r="AU58" i="5"/>
  <c r="AV58"/>
  <c r="AW58"/>
  <c r="AX58"/>
  <c r="AU56" i="28" s="1"/>
  <c r="AY58" i="5"/>
  <c r="AZ58"/>
  <c r="AQ60" i="10" s="1"/>
  <c r="BA58" i="5"/>
  <c r="AR60" i="10" s="1"/>
  <c r="BB58" i="5"/>
  <c r="BC58"/>
  <c r="BD58"/>
  <c r="AA93" i="10" s="1"/>
  <c r="BE58" i="5"/>
  <c r="BF58"/>
  <c r="BG58"/>
  <c r="BA56" i="28" s="1"/>
  <c r="BH58" i="5"/>
  <c r="BI58"/>
  <c r="BJ58"/>
  <c r="BK58"/>
  <c r="BE56" i="28" s="1"/>
  <c r="BL58" i="5"/>
  <c r="BM58"/>
  <c r="BN58"/>
  <c r="BO58"/>
  <c r="BI56" i="28" s="1"/>
  <c r="BP58" i="5"/>
  <c r="BQ58"/>
  <c r="BR58"/>
  <c r="BS58"/>
  <c r="BM56" i="28" s="1"/>
  <c r="BT58" i="5"/>
  <c r="BU58"/>
  <c r="BV58"/>
  <c r="BW58"/>
  <c r="BQ56" i="28" s="1"/>
  <c r="BX58" i="5"/>
  <c r="BY58"/>
  <c r="AQ93" i="10" s="1"/>
  <c r="BZ58" i="5"/>
  <c r="AR93" i="10" s="1"/>
  <c r="CA58" i="5"/>
  <c r="CB58"/>
  <c r="CC58"/>
  <c r="AA126" i="10" s="1"/>
  <c r="CD58" i="5"/>
  <c r="CE58"/>
  <c r="CF58"/>
  <c r="BW56" i="28" s="1"/>
  <c r="CG58" i="5"/>
  <c r="CH58"/>
  <c r="CI58"/>
  <c r="CJ58"/>
  <c r="CA56" i="28" s="1"/>
  <c r="CK58" i="5"/>
  <c r="CL58"/>
  <c r="CM58"/>
  <c r="CN58"/>
  <c r="CE56" i="28" s="1"/>
  <c r="CO58" i="5"/>
  <c r="CP58"/>
  <c r="CQ58"/>
  <c r="CR58"/>
  <c r="CI56" i="28" s="1"/>
  <c r="CS58" i="5"/>
  <c r="CT58"/>
  <c r="CU58"/>
  <c r="CV58"/>
  <c r="CM56" i="28" s="1"/>
  <c r="CW58" i="5"/>
  <c r="CX58"/>
  <c r="AQ126" i="10" s="1"/>
  <c r="CY58" i="5"/>
  <c r="AR126" i="10" s="1"/>
  <c r="CZ58" i="5"/>
  <c r="DA58"/>
  <c r="DB58"/>
  <c r="AA159" i="10" s="1"/>
  <c r="DC58" i="5"/>
  <c r="DD58"/>
  <c r="DE58"/>
  <c r="CS56" i="28" s="1"/>
  <c r="DF58" i="5"/>
  <c r="DG58"/>
  <c r="DH58"/>
  <c r="DI58"/>
  <c r="CW56" i="28" s="1"/>
  <c r="DJ58" i="5"/>
  <c r="DK58"/>
  <c r="DL58"/>
  <c r="DM58"/>
  <c r="DA56" i="28" s="1"/>
  <c r="DN58" i="5"/>
  <c r="DO58"/>
  <c r="DP58"/>
  <c r="DQ58"/>
  <c r="DE56" i="28" s="1"/>
  <c r="DR58" i="5"/>
  <c r="DS58"/>
  <c r="DT58"/>
  <c r="DU58"/>
  <c r="DI56" i="28" s="1"/>
  <c r="DV58" i="5"/>
  <c r="DW58"/>
  <c r="AQ159" i="10" s="1"/>
  <c r="DX58" i="5"/>
  <c r="AR159" i="10" s="1"/>
  <c r="DY58" i="5"/>
  <c r="DZ58"/>
  <c r="EA58"/>
  <c r="AA192" i="10" s="1"/>
  <c r="EB58" i="5"/>
  <c r="EC58"/>
  <c r="ED58"/>
  <c r="DO56" i="28" s="1"/>
  <c r="EE58" i="5"/>
  <c r="EF58"/>
  <c r="EG58"/>
  <c r="EH58"/>
  <c r="DS56" i="28" s="1"/>
  <c r="EI58" i="5"/>
  <c r="EJ58"/>
  <c r="EK58"/>
  <c r="EL58"/>
  <c r="DW56" i="28" s="1"/>
  <c r="EM58" i="5"/>
  <c r="EN58"/>
  <c r="EO58"/>
  <c r="EP58"/>
  <c r="EA56" i="28" s="1"/>
  <c r="EQ58" i="5"/>
  <c r="ER58"/>
  <c r="ES58"/>
  <c r="ET58"/>
  <c r="EE56" i="28" s="1"/>
  <c r="EU58" i="5"/>
  <c r="EX58"/>
  <c r="EY58"/>
  <c r="EZ58"/>
  <c r="EJ56" i="28" s="1"/>
  <c r="FA58" i="5"/>
  <c r="EK56" i="28" s="1"/>
  <c r="FB58" i="5"/>
  <c r="EL56" i="28" s="1"/>
  <c r="FC58" i="5"/>
  <c r="EM56" i="28" s="1"/>
  <c r="FD58" i="5"/>
  <c r="EN56" i="28" s="1"/>
  <c r="FE58" i="5"/>
  <c r="EO56" i="28" s="1"/>
  <c r="FG58" i="5"/>
  <c r="EQ56" i="28" s="1"/>
  <c r="FH58" i="5"/>
  <c r="ER56" i="28" s="1"/>
  <c r="FI58" i="5"/>
  <c r="ES56" i="28" s="1"/>
  <c r="FJ58" i="5"/>
  <c r="ET56" i="28" s="1"/>
  <c r="FK58" i="5"/>
  <c r="EU56" i="28" s="1"/>
  <c r="FL58" i="5"/>
  <c r="EV56" i="28" s="1"/>
  <c r="FN58" i="5"/>
  <c r="EX56" i="28" s="1"/>
  <c r="FO58" i="5"/>
  <c r="EY56" i="28" s="1"/>
  <c r="FP58" i="5"/>
  <c r="EZ56" i="28" s="1"/>
  <c r="FQ58" i="5"/>
  <c r="FA56" i="28" s="1"/>
  <c r="FR58" i="5"/>
  <c r="FB56" i="28" s="1"/>
  <c r="FS58" i="5"/>
  <c r="FC56" i="28" s="1"/>
  <c r="F59" i="5"/>
  <c r="AA27" i="10" s="1"/>
  <c r="G59" i="5"/>
  <c r="H59"/>
  <c r="I59"/>
  <c r="J59"/>
  <c r="K59"/>
  <c r="L59"/>
  <c r="M59"/>
  <c r="N59"/>
  <c r="O59"/>
  <c r="P59"/>
  <c r="Q59"/>
  <c r="R59"/>
  <c r="S59"/>
  <c r="T59"/>
  <c r="U59"/>
  <c r="V59"/>
  <c r="W59"/>
  <c r="X59"/>
  <c r="Y59"/>
  <c r="Z59"/>
  <c r="AA59"/>
  <c r="AQ27" i="10" s="1"/>
  <c r="AB59" i="5"/>
  <c r="AR27" i="10" s="1"/>
  <c r="AC59" i="5"/>
  <c r="AD59"/>
  <c r="AE59"/>
  <c r="AA61" i="10" s="1"/>
  <c r="AF59" i="5"/>
  <c r="AG59"/>
  <c r="AH59"/>
  <c r="AI59"/>
  <c r="AJ59"/>
  <c r="AK59"/>
  <c r="AL59"/>
  <c r="AM59"/>
  <c r="AN59"/>
  <c r="AO59"/>
  <c r="AP59"/>
  <c r="AQ59"/>
  <c r="AR59"/>
  <c r="AS59"/>
  <c r="AT59"/>
  <c r="AQ57" i="28" s="1"/>
  <c r="AU59" i="5"/>
  <c r="AV59"/>
  <c r="AW59"/>
  <c r="AX59"/>
  <c r="AU57" i="28" s="1"/>
  <c r="AY59" i="5"/>
  <c r="AZ59"/>
  <c r="AQ61" i="10" s="1"/>
  <c r="BA59" i="5"/>
  <c r="AR61" i="10" s="1"/>
  <c r="BB59" i="5"/>
  <c r="BC59"/>
  <c r="BD59"/>
  <c r="AA94" i="10" s="1"/>
  <c r="BE59" i="5"/>
  <c r="BF59"/>
  <c r="BG59"/>
  <c r="BA57" i="28" s="1"/>
  <c r="BH59" i="5"/>
  <c r="BI59"/>
  <c r="BJ59"/>
  <c r="BK59"/>
  <c r="BE57" i="28" s="1"/>
  <c r="BL59" i="5"/>
  <c r="BM59"/>
  <c r="BN59"/>
  <c r="BO59"/>
  <c r="BI57" i="28" s="1"/>
  <c r="BP59" i="5"/>
  <c r="BQ59"/>
  <c r="BR59"/>
  <c r="BS59"/>
  <c r="BM57" i="28" s="1"/>
  <c r="BT59" i="5"/>
  <c r="BU59"/>
  <c r="BV59"/>
  <c r="BW59"/>
  <c r="BQ57" i="28" s="1"/>
  <c r="BX59" i="5"/>
  <c r="BY59"/>
  <c r="AQ94" i="10" s="1"/>
  <c r="BZ59" i="5"/>
  <c r="AR94" i="10" s="1"/>
  <c r="CA59" i="5"/>
  <c r="CB59"/>
  <c r="CC59"/>
  <c r="AA127" i="10" s="1"/>
  <c r="CD59" i="5"/>
  <c r="CE59"/>
  <c r="CF59"/>
  <c r="BW57" i="28" s="1"/>
  <c r="CG59" i="5"/>
  <c r="CH59"/>
  <c r="CI59"/>
  <c r="CJ59"/>
  <c r="CA57" i="28" s="1"/>
  <c r="CK59" i="5"/>
  <c r="CL59"/>
  <c r="CM59"/>
  <c r="CN59"/>
  <c r="CE57" i="28" s="1"/>
  <c r="CO59" i="5"/>
  <c r="CP59"/>
  <c r="CQ59"/>
  <c r="CR59"/>
  <c r="CI57" i="28" s="1"/>
  <c r="CS59" i="5"/>
  <c r="CT59"/>
  <c r="CU59"/>
  <c r="CV59"/>
  <c r="CM57" i="28" s="1"/>
  <c r="CW59" i="5"/>
  <c r="CX59"/>
  <c r="AQ127" i="10" s="1"/>
  <c r="CY59" i="5"/>
  <c r="AR127" i="10" s="1"/>
  <c r="CZ59" i="5"/>
  <c r="DA59"/>
  <c r="DB59"/>
  <c r="AA160" i="10" s="1"/>
  <c r="DC59" i="5"/>
  <c r="DD59"/>
  <c r="DE59"/>
  <c r="CS57" i="28" s="1"/>
  <c r="DF59" i="5"/>
  <c r="DG59"/>
  <c r="DH59"/>
  <c r="DI59"/>
  <c r="CW57" i="28" s="1"/>
  <c r="DJ59" i="5"/>
  <c r="DK59"/>
  <c r="DL59"/>
  <c r="DM59"/>
  <c r="DA57" i="28" s="1"/>
  <c r="DN59" i="5"/>
  <c r="DO59"/>
  <c r="DP59"/>
  <c r="DQ59"/>
  <c r="DE57" i="28" s="1"/>
  <c r="DR59" i="5"/>
  <c r="DS59"/>
  <c r="DT59"/>
  <c r="DU59"/>
  <c r="DI57" i="28" s="1"/>
  <c r="DV59" i="5"/>
  <c r="DW59"/>
  <c r="AQ160" i="10" s="1"/>
  <c r="DX59" i="5"/>
  <c r="AR160" i="10" s="1"/>
  <c r="DY59" i="5"/>
  <c r="DZ59"/>
  <c r="EA59"/>
  <c r="AA193" i="10" s="1"/>
  <c r="EB59" i="5"/>
  <c r="EC59"/>
  <c r="ED59"/>
  <c r="DO57" i="28" s="1"/>
  <c r="EE59" i="5"/>
  <c r="EF59"/>
  <c r="EG59"/>
  <c r="EH59"/>
  <c r="DS57" i="28" s="1"/>
  <c r="EI59" i="5"/>
  <c r="EJ59"/>
  <c r="EK59"/>
  <c r="EL59"/>
  <c r="DW57" i="28" s="1"/>
  <c r="EM59" i="5"/>
  <c r="EN59"/>
  <c r="EO59"/>
  <c r="EP59"/>
  <c r="EA57" i="28" s="1"/>
  <c r="EQ59" i="5"/>
  <c r="ER59"/>
  <c r="ES59"/>
  <c r="ET59"/>
  <c r="EE57" i="28" s="1"/>
  <c r="EU59" i="5"/>
  <c r="EX59"/>
  <c r="EY59"/>
  <c r="EZ59"/>
  <c r="EJ57" i="28" s="1"/>
  <c r="FA59" i="5"/>
  <c r="EK57" i="28" s="1"/>
  <c r="FB59" i="5"/>
  <c r="EL57" i="28" s="1"/>
  <c r="FC59" i="5"/>
  <c r="EM57" i="28" s="1"/>
  <c r="FD59" i="5"/>
  <c r="EN57" i="28" s="1"/>
  <c r="FE59" i="5"/>
  <c r="EO57" i="28" s="1"/>
  <c r="FG59" i="5"/>
  <c r="EQ57" i="28" s="1"/>
  <c r="FH59" i="5"/>
  <c r="ER57" i="28" s="1"/>
  <c r="FI59" i="5"/>
  <c r="ES57" i="28" s="1"/>
  <c r="FJ59" i="5"/>
  <c r="ET57" i="28" s="1"/>
  <c r="FK59" i="5"/>
  <c r="EU57" i="28" s="1"/>
  <c r="FL59" i="5"/>
  <c r="EV57" i="28" s="1"/>
  <c r="FN59" i="5"/>
  <c r="EX57" i="28" s="1"/>
  <c r="FO59" i="5"/>
  <c r="EY57" i="28" s="1"/>
  <c r="FP59" i="5"/>
  <c r="EZ57" i="28" s="1"/>
  <c r="FQ59" i="5"/>
  <c r="FA57" i="28" s="1"/>
  <c r="FR59" i="5"/>
  <c r="FB57" i="28" s="1"/>
  <c r="FS59" i="5"/>
  <c r="FC57" i="28" s="1"/>
  <c r="F60" i="5"/>
  <c r="AA28" i="10" s="1"/>
  <c r="G60" i="5"/>
  <c r="H60"/>
  <c r="I60"/>
  <c r="J60"/>
  <c r="K60"/>
  <c r="L60"/>
  <c r="M60"/>
  <c r="N60"/>
  <c r="O60"/>
  <c r="P60"/>
  <c r="Q60"/>
  <c r="R60"/>
  <c r="S60"/>
  <c r="T60"/>
  <c r="U60"/>
  <c r="V60"/>
  <c r="W60"/>
  <c r="X60"/>
  <c r="Y60"/>
  <c r="Z60"/>
  <c r="AA60"/>
  <c r="AQ28" i="10" s="1"/>
  <c r="AB60" i="5"/>
  <c r="AR28" i="10" s="1"/>
  <c r="AC60" i="5"/>
  <c r="AD60"/>
  <c r="AE60"/>
  <c r="AA62" i="10" s="1"/>
  <c r="AF60" i="5"/>
  <c r="AG60"/>
  <c r="AH60"/>
  <c r="AI60"/>
  <c r="AJ60"/>
  <c r="AK60"/>
  <c r="AL60"/>
  <c r="AM60"/>
  <c r="AN60"/>
  <c r="AO60"/>
  <c r="AP60"/>
  <c r="AQ60"/>
  <c r="AR60"/>
  <c r="AS60"/>
  <c r="AT60"/>
  <c r="AQ58" i="28" s="1"/>
  <c r="AU60" i="5"/>
  <c r="AV60"/>
  <c r="AW60"/>
  <c r="AX60"/>
  <c r="AU58" i="28" s="1"/>
  <c r="AY60" i="5"/>
  <c r="AZ60"/>
  <c r="AQ62" i="10" s="1"/>
  <c r="BA60" i="5"/>
  <c r="AR62" i="10" s="1"/>
  <c r="BB60" i="5"/>
  <c r="BC60"/>
  <c r="BD60"/>
  <c r="AA95" i="10" s="1"/>
  <c r="BE60" i="5"/>
  <c r="BF60"/>
  <c r="BG60"/>
  <c r="BA58" i="28" s="1"/>
  <c r="BH60" i="5"/>
  <c r="BI60"/>
  <c r="BJ60"/>
  <c r="BK60"/>
  <c r="BE58" i="28" s="1"/>
  <c r="BL60" i="5"/>
  <c r="BM60"/>
  <c r="BN60"/>
  <c r="BO60"/>
  <c r="BI58" i="28" s="1"/>
  <c r="BP60" i="5"/>
  <c r="BQ60"/>
  <c r="BR60"/>
  <c r="BS60"/>
  <c r="BM58" i="28" s="1"/>
  <c r="BT60" i="5"/>
  <c r="BU60"/>
  <c r="BV60"/>
  <c r="BW60"/>
  <c r="BQ58" i="28" s="1"/>
  <c r="BX60" i="5"/>
  <c r="BY60"/>
  <c r="AQ95" i="10" s="1"/>
  <c r="BZ60" i="5"/>
  <c r="AR95" i="10" s="1"/>
  <c r="CA60" i="5"/>
  <c r="CB60"/>
  <c r="CC60"/>
  <c r="AA128" i="10" s="1"/>
  <c r="CD60" i="5"/>
  <c r="CE60"/>
  <c r="CF60"/>
  <c r="BW58" i="28" s="1"/>
  <c r="CG60" i="5"/>
  <c r="CH60"/>
  <c r="CI60"/>
  <c r="CJ60"/>
  <c r="CA58" i="28" s="1"/>
  <c r="CK60" i="5"/>
  <c r="CL60"/>
  <c r="CM60"/>
  <c r="CN60"/>
  <c r="CE58" i="28" s="1"/>
  <c r="CO60" i="5"/>
  <c r="CP60"/>
  <c r="CQ60"/>
  <c r="CR60"/>
  <c r="CI58" i="28" s="1"/>
  <c r="CS60" i="5"/>
  <c r="CT60"/>
  <c r="CU60"/>
  <c r="CV60"/>
  <c r="CM58" i="28" s="1"/>
  <c r="CW60" i="5"/>
  <c r="CX60"/>
  <c r="AQ128" i="10" s="1"/>
  <c r="CY60" i="5"/>
  <c r="AR128" i="10" s="1"/>
  <c r="CZ60" i="5"/>
  <c r="DA60"/>
  <c r="DB60"/>
  <c r="AA161" i="10" s="1"/>
  <c r="DC60" i="5"/>
  <c r="DD60"/>
  <c r="DE60"/>
  <c r="CS58" i="28" s="1"/>
  <c r="DF60" i="5"/>
  <c r="DG60"/>
  <c r="DH60"/>
  <c r="DI60"/>
  <c r="CW58" i="28" s="1"/>
  <c r="DJ60" i="5"/>
  <c r="DK60"/>
  <c r="DL60"/>
  <c r="DM60"/>
  <c r="DA58" i="28" s="1"/>
  <c r="DN60" i="5"/>
  <c r="DO60"/>
  <c r="DP60"/>
  <c r="DQ60"/>
  <c r="DE58" i="28" s="1"/>
  <c r="DR60" i="5"/>
  <c r="DS60"/>
  <c r="DT60"/>
  <c r="DU60"/>
  <c r="DI58" i="28" s="1"/>
  <c r="DV60" i="5"/>
  <c r="DW60"/>
  <c r="AQ161" i="10" s="1"/>
  <c r="DX60" i="5"/>
  <c r="AR161" i="10" s="1"/>
  <c r="DY60" i="5"/>
  <c r="DZ60"/>
  <c r="EA60"/>
  <c r="AA194" i="10" s="1"/>
  <c r="EB60" i="5"/>
  <c r="EC60"/>
  <c r="ED60"/>
  <c r="DO58" i="28" s="1"/>
  <c r="EE60" i="5"/>
  <c r="EF60"/>
  <c r="EG60"/>
  <c r="EH60"/>
  <c r="DS58" i="28" s="1"/>
  <c r="EI60" i="5"/>
  <c r="EJ60"/>
  <c r="EK60"/>
  <c r="EL60"/>
  <c r="DW58" i="28" s="1"/>
  <c r="EM60" i="5"/>
  <c r="EN60"/>
  <c r="EO60"/>
  <c r="EP60"/>
  <c r="EA58" i="28" s="1"/>
  <c r="EQ60" i="5"/>
  <c r="ER60"/>
  <c r="ES60"/>
  <c r="ET60"/>
  <c r="EE58" i="28" s="1"/>
  <c r="EU60" i="5"/>
  <c r="EX60"/>
  <c r="EY60"/>
  <c r="EZ60"/>
  <c r="EJ58" i="28" s="1"/>
  <c r="FA60" i="5"/>
  <c r="EK58" i="28" s="1"/>
  <c r="FB60" i="5"/>
  <c r="EL58" i="28" s="1"/>
  <c r="FC60" i="5"/>
  <c r="EM58" i="28" s="1"/>
  <c r="FD60" i="5"/>
  <c r="EN58" i="28" s="1"/>
  <c r="FE60" i="5"/>
  <c r="EO58" i="28" s="1"/>
  <c r="FG60" i="5"/>
  <c r="EQ58" i="28" s="1"/>
  <c r="FH60" i="5"/>
  <c r="ER58" i="28" s="1"/>
  <c r="FI60" i="5"/>
  <c r="ES58" i="28" s="1"/>
  <c r="FJ60" i="5"/>
  <c r="ET58" i="28" s="1"/>
  <c r="FK60" i="5"/>
  <c r="EU58" i="28" s="1"/>
  <c r="FL60" i="5"/>
  <c r="EV58" i="28" s="1"/>
  <c r="FN60" i="5"/>
  <c r="EX58" i="28" s="1"/>
  <c r="FO60" i="5"/>
  <c r="EY58" i="28" s="1"/>
  <c r="FP60" i="5"/>
  <c r="EZ58" i="28" s="1"/>
  <c r="FQ60" i="5"/>
  <c r="FA58" i="28" s="1"/>
  <c r="FR60" i="5"/>
  <c r="FB58" i="28" s="1"/>
  <c r="FS60" i="5"/>
  <c r="FC58" i="28" s="1"/>
  <c r="F61" i="5"/>
  <c r="AA29" i="10" s="1"/>
  <c r="G61" i="5"/>
  <c r="H61"/>
  <c r="I61"/>
  <c r="J61"/>
  <c r="K61"/>
  <c r="L61"/>
  <c r="M61"/>
  <c r="N61"/>
  <c r="O61"/>
  <c r="P61"/>
  <c r="Q61"/>
  <c r="R61"/>
  <c r="S61"/>
  <c r="T61"/>
  <c r="U61"/>
  <c r="V61"/>
  <c r="W61"/>
  <c r="X61"/>
  <c r="Y61"/>
  <c r="Z61"/>
  <c r="AA61"/>
  <c r="AQ29" i="10" s="1"/>
  <c r="AB61" i="5"/>
  <c r="AR29" i="10" s="1"/>
  <c r="AC61" i="5"/>
  <c r="AD61"/>
  <c r="AE61"/>
  <c r="AA63" i="10" s="1"/>
  <c r="AF61" i="5"/>
  <c r="AG61"/>
  <c r="AH61"/>
  <c r="AI61"/>
  <c r="AJ61"/>
  <c r="AK61"/>
  <c r="AL61"/>
  <c r="AM61"/>
  <c r="AN61"/>
  <c r="AO61"/>
  <c r="AP61"/>
  <c r="AQ61"/>
  <c r="AR61"/>
  <c r="AS61"/>
  <c r="AT61"/>
  <c r="AQ59" i="28" s="1"/>
  <c r="AU61" i="5"/>
  <c r="AV61"/>
  <c r="AW61"/>
  <c r="AX61"/>
  <c r="AU59" i="28" s="1"/>
  <c r="AY61" i="5"/>
  <c r="AZ61"/>
  <c r="AQ63" i="10" s="1"/>
  <c r="BA61" i="5"/>
  <c r="AR63" i="10" s="1"/>
  <c r="BB61" i="5"/>
  <c r="BC61"/>
  <c r="BD61"/>
  <c r="AA96" i="10" s="1"/>
  <c r="BE61" i="5"/>
  <c r="BF61"/>
  <c r="BG61"/>
  <c r="BA59" i="28" s="1"/>
  <c r="BH61" i="5"/>
  <c r="BI61"/>
  <c r="BJ61"/>
  <c r="BK61"/>
  <c r="BE59" i="28" s="1"/>
  <c r="BL61" i="5"/>
  <c r="BM61"/>
  <c r="BN61"/>
  <c r="BO61"/>
  <c r="BI59" i="28" s="1"/>
  <c r="BP61" i="5"/>
  <c r="BQ61"/>
  <c r="BR61"/>
  <c r="BS61"/>
  <c r="BM59" i="28" s="1"/>
  <c r="BT61" i="5"/>
  <c r="BU61"/>
  <c r="BV61"/>
  <c r="BW61"/>
  <c r="BQ59" i="28" s="1"/>
  <c r="BX61" i="5"/>
  <c r="BY61"/>
  <c r="AQ96" i="10" s="1"/>
  <c r="BZ61" i="5"/>
  <c r="AR96" i="10" s="1"/>
  <c r="CA61" i="5"/>
  <c r="CB61"/>
  <c r="CC61"/>
  <c r="AA129" i="10" s="1"/>
  <c r="CD61" i="5"/>
  <c r="CE61"/>
  <c r="CF61"/>
  <c r="BW59" i="28" s="1"/>
  <c r="CG61" i="5"/>
  <c r="CH61"/>
  <c r="CI61"/>
  <c r="CJ61"/>
  <c r="CA59" i="28" s="1"/>
  <c r="CK61" i="5"/>
  <c r="CL61"/>
  <c r="CM61"/>
  <c r="CN61"/>
  <c r="CE59" i="28" s="1"/>
  <c r="CO61" i="5"/>
  <c r="CP61"/>
  <c r="CQ61"/>
  <c r="CR61"/>
  <c r="CI59" i="28" s="1"/>
  <c r="CS61" i="5"/>
  <c r="CT61"/>
  <c r="CU61"/>
  <c r="CV61"/>
  <c r="CM59" i="28" s="1"/>
  <c r="CW61" i="5"/>
  <c r="CX61"/>
  <c r="AQ129" i="10" s="1"/>
  <c r="CY61" i="5"/>
  <c r="AR129" i="10" s="1"/>
  <c r="CZ61" i="5"/>
  <c r="DA61"/>
  <c r="DB61"/>
  <c r="AA162" i="10" s="1"/>
  <c r="DC61" i="5"/>
  <c r="DD61"/>
  <c r="DE61"/>
  <c r="CS59" i="28" s="1"/>
  <c r="DF61" i="5"/>
  <c r="DG61"/>
  <c r="DH61"/>
  <c r="DI61"/>
  <c r="CW59" i="28" s="1"/>
  <c r="DJ61" i="5"/>
  <c r="DK61"/>
  <c r="DL61"/>
  <c r="DM61"/>
  <c r="DA59" i="28" s="1"/>
  <c r="DN61" i="5"/>
  <c r="DO61"/>
  <c r="DP61"/>
  <c r="DQ61"/>
  <c r="DE59" i="28" s="1"/>
  <c r="DR61" i="5"/>
  <c r="DS61"/>
  <c r="DT61"/>
  <c r="DU61"/>
  <c r="DI59" i="28" s="1"/>
  <c r="DV61" i="5"/>
  <c r="DW61"/>
  <c r="AQ162" i="10" s="1"/>
  <c r="DX61" i="5"/>
  <c r="AR162" i="10" s="1"/>
  <c r="DY61" i="5"/>
  <c r="DZ61"/>
  <c r="EA61"/>
  <c r="AA195" i="10" s="1"/>
  <c r="EB61" i="5"/>
  <c r="EC61"/>
  <c r="ED61"/>
  <c r="DO59" i="28" s="1"/>
  <c r="EE61" i="5"/>
  <c r="EF61"/>
  <c r="EG61"/>
  <c r="EH61"/>
  <c r="DS59" i="28" s="1"/>
  <c r="EI61" i="5"/>
  <c r="EJ61"/>
  <c r="EK61"/>
  <c r="EL61"/>
  <c r="DW59" i="28" s="1"/>
  <c r="EM61" i="5"/>
  <c r="EN61"/>
  <c r="EO61"/>
  <c r="EP61"/>
  <c r="EA59" i="28" s="1"/>
  <c r="EQ61" i="5"/>
  <c r="ER61"/>
  <c r="ES61"/>
  <c r="ET61"/>
  <c r="EE59" i="28" s="1"/>
  <c r="EU61" i="5"/>
  <c r="EX61"/>
  <c r="EY61"/>
  <c r="EZ61"/>
  <c r="EJ59" i="28" s="1"/>
  <c r="FA61" i="5"/>
  <c r="EK59" i="28" s="1"/>
  <c r="FB61" i="5"/>
  <c r="EL59" i="28" s="1"/>
  <c r="FC61" i="5"/>
  <c r="EM59" i="28" s="1"/>
  <c r="FD61" i="5"/>
  <c r="EN59" i="28" s="1"/>
  <c r="FE61" i="5"/>
  <c r="EO59" i="28" s="1"/>
  <c r="FG61" i="5"/>
  <c r="EQ59" i="28" s="1"/>
  <c r="FH61" i="5"/>
  <c r="ER59" i="28" s="1"/>
  <c r="FI61" i="5"/>
  <c r="ES59" i="28" s="1"/>
  <c r="FJ61" i="5"/>
  <c r="ET59" i="28" s="1"/>
  <c r="FK61" i="5"/>
  <c r="EU59" i="28" s="1"/>
  <c r="FL61" i="5"/>
  <c r="EV59" i="28" s="1"/>
  <c r="FN61" i="5"/>
  <c r="EX59" i="28" s="1"/>
  <c r="FO61" i="5"/>
  <c r="EY59" i="28" s="1"/>
  <c r="FP61" i="5"/>
  <c r="EZ59" i="28" s="1"/>
  <c r="FQ61" i="5"/>
  <c r="FA59" i="28" s="1"/>
  <c r="FR61" i="5"/>
  <c r="FB59" i="28" s="1"/>
  <c r="FS61" i="5"/>
  <c r="FC59" i="28" s="1"/>
  <c r="F62" i="5"/>
  <c r="AX2" i="10" s="1"/>
  <c r="G62" i="5"/>
  <c r="H62"/>
  <c r="I62"/>
  <c r="J62"/>
  <c r="K62"/>
  <c r="L62"/>
  <c r="M62"/>
  <c r="N62"/>
  <c r="O62"/>
  <c r="P62"/>
  <c r="Q62"/>
  <c r="R62"/>
  <c r="S62"/>
  <c r="T62"/>
  <c r="U62"/>
  <c r="V62"/>
  <c r="W62"/>
  <c r="X62"/>
  <c r="Y62"/>
  <c r="Z62"/>
  <c r="AA62"/>
  <c r="BN2" i="10" s="1"/>
  <c r="AB62" i="5"/>
  <c r="BO2" i="10" s="1"/>
  <c r="AC62" i="5"/>
  <c r="AD62"/>
  <c r="AE62"/>
  <c r="AX36" i="10" s="1"/>
  <c r="AF62" i="5"/>
  <c r="AG62"/>
  <c r="AH62"/>
  <c r="AI62"/>
  <c r="AJ62"/>
  <c r="AK62"/>
  <c r="AL62"/>
  <c r="AM62"/>
  <c r="AN62"/>
  <c r="AO62"/>
  <c r="AP62"/>
  <c r="AQ62"/>
  <c r="AR62"/>
  <c r="AS62"/>
  <c r="AT62"/>
  <c r="AQ60" i="28" s="1"/>
  <c r="AU62" i="5"/>
  <c r="AV62"/>
  <c r="AW62"/>
  <c r="AX62"/>
  <c r="AU60" i="28" s="1"/>
  <c r="AY62" i="5"/>
  <c r="AZ62"/>
  <c r="BN36" i="10" s="1"/>
  <c r="BA62" i="5"/>
  <c r="BO36" i="10" s="1"/>
  <c r="BB62" i="5"/>
  <c r="BC62"/>
  <c r="BD62"/>
  <c r="AX69" i="10" s="1"/>
  <c r="BE62" i="5"/>
  <c r="BF62"/>
  <c r="BG62"/>
  <c r="BA60" i="28" s="1"/>
  <c r="BH62" i="5"/>
  <c r="BI62"/>
  <c r="BJ62"/>
  <c r="BK62"/>
  <c r="BE60" i="28" s="1"/>
  <c r="BL62" i="5"/>
  <c r="BM62"/>
  <c r="BN62"/>
  <c r="BO62"/>
  <c r="BI60" i="28" s="1"/>
  <c r="BP62" i="5"/>
  <c r="BQ62"/>
  <c r="BR62"/>
  <c r="BS62"/>
  <c r="BM60" i="28" s="1"/>
  <c r="BT62" i="5"/>
  <c r="BU62"/>
  <c r="BV62"/>
  <c r="BW62"/>
  <c r="BQ60" i="28" s="1"/>
  <c r="BX62" i="5"/>
  <c r="BY62"/>
  <c r="BN69" i="10" s="1"/>
  <c r="BZ62" i="5"/>
  <c r="BO69" i="10" s="1"/>
  <c r="CA62" i="5"/>
  <c r="CB62"/>
  <c r="CC62"/>
  <c r="AX102" i="10" s="1"/>
  <c r="CD62" i="5"/>
  <c r="CE62"/>
  <c r="CF62"/>
  <c r="BW60" i="28" s="1"/>
  <c r="CG62" i="5"/>
  <c r="CH62"/>
  <c r="CI62"/>
  <c r="CJ62"/>
  <c r="CA60" i="28" s="1"/>
  <c r="CK62" i="5"/>
  <c r="CL62"/>
  <c r="CM62"/>
  <c r="CN62"/>
  <c r="CE60" i="28" s="1"/>
  <c r="CO62" i="5"/>
  <c r="CP62"/>
  <c r="CQ62"/>
  <c r="CR62"/>
  <c r="CI60" i="28" s="1"/>
  <c r="CS62" i="5"/>
  <c r="CT62"/>
  <c r="CU62"/>
  <c r="CV62"/>
  <c r="CM60" i="28" s="1"/>
  <c r="CW62" i="5"/>
  <c r="CX62"/>
  <c r="BN102" i="10" s="1"/>
  <c r="CY62" i="5"/>
  <c r="BO102" i="10" s="1"/>
  <c r="CZ62" i="5"/>
  <c r="DA62"/>
  <c r="DB62"/>
  <c r="AX135" i="10" s="1"/>
  <c r="DC62" i="5"/>
  <c r="DD62"/>
  <c r="DE62"/>
  <c r="CS60" i="28" s="1"/>
  <c r="DF62" i="5"/>
  <c r="DG62"/>
  <c r="DH62"/>
  <c r="DI62"/>
  <c r="CW60" i="28" s="1"/>
  <c r="DJ62" i="5"/>
  <c r="DK62"/>
  <c r="DL62"/>
  <c r="DM62"/>
  <c r="DA60" i="28" s="1"/>
  <c r="DN62" i="5"/>
  <c r="DO62"/>
  <c r="DP62"/>
  <c r="DQ62"/>
  <c r="DE60" i="28" s="1"/>
  <c r="DR62" i="5"/>
  <c r="DS62"/>
  <c r="DT62"/>
  <c r="DU62"/>
  <c r="DI60" i="28" s="1"/>
  <c r="DV62" i="5"/>
  <c r="DW62"/>
  <c r="BN135" i="10" s="1"/>
  <c r="DX62" i="5"/>
  <c r="BO135" i="10" s="1"/>
  <c r="DY62" i="5"/>
  <c r="DZ62"/>
  <c r="EA62"/>
  <c r="AX168" i="10" s="1"/>
  <c r="EB62" i="5"/>
  <c r="EC62"/>
  <c r="ED62"/>
  <c r="DO60" i="28" s="1"/>
  <c r="EE62" i="5"/>
  <c r="EF62"/>
  <c r="EG62"/>
  <c r="EH62"/>
  <c r="DS60" i="28" s="1"/>
  <c r="EI62" i="5"/>
  <c r="EJ62"/>
  <c r="EK62"/>
  <c r="EL62"/>
  <c r="DW60" i="28" s="1"/>
  <c r="EM62" i="5"/>
  <c r="EN62"/>
  <c r="EO62"/>
  <c r="EP62"/>
  <c r="EA60" i="28" s="1"/>
  <c r="EQ62" i="5"/>
  <c r="ER62"/>
  <c r="ES62"/>
  <c r="ET62"/>
  <c r="EE60" i="28" s="1"/>
  <c r="EU62" i="5"/>
  <c r="EX62"/>
  <c r="EY62"/>
  <c r="EZ62"/>
  <c r="EJ60" i="28" s="1"/>
  <c r="FA62" i="5"/>
  <c r="EK60" i="28" s="1"/>
  <c r="FB62" i="5"/>
  <c r="EL60" i="28" s="1"/>
  <c r="FC62" i="5"/>
  <c r="EM60" i="28" s="1"/>
  <c r="FD62" i="5"/>
  <c r="EN60" i="28" s="1"/>
  <c r="FE62" i="5"/>
  <c r="EO60" i="28" s="1"/>
  <c r="FG62" i="5"/>
  <c r="EQ60" i="28" s="1"/>
  <c r="FH62" i="5"/>
  <c r="ER60" i="28" s="1"/>
  <c r="FI62" i="5"/>
  <c r="ES60" i="28" s="1"/>
  <c r="FJ62" i="5"/>
  <c r="ET60" i="28" s="1"/>
  <c r="FK62" i="5"/>
  <c r="EU60" i="28" s="1"/>
  <c r="FL62" i="5"/>
  <c r="EV60" i="28" s="1"/>
  <c r="FN62" i="5"/>
  <c r="EX60" i="28" s="1"/>
  <c r="FO62" i="5"/>
  <c r="EY60" i="28" s="1"/>
  <c r="FP62" i="5"/>
  <c r="EZ60" i="28" s="1"/>
  <c r="FQ62" i="5"/>
  <c r="FA60" i="28" s="1"/>
  <c r="FR62" i="5"/>
  <c r="FB60" i="28" s="1"/>
  <c r="FS62" i="5"/>
  <c r="FC60" i="28" s="1"/>
  <c r="F63" i="5"/>
  <c r="AX3" i="10" s="1"/>
  <c r="G63" i="5"/>
  <c r="H63"/>
  <c r="I63"/>
  <c r="J63"/>
  <c r="K63"/>
  <c r="L63"/>
  <c r="M63"/>
  <c r="N63"/>
  <c r="O63"/>
  <c r="P63"/>
  <c r="Q63"/>
  <c r="R63"/>
  <c r="S63"/>
  <c r="T63"/>
  <c r="U63"/>
  <c r="V63"/>
  <c r="W63"/>
  <c r="X63"/>
  <c r="Y63"/>
  <c r="Z63"/>
  <c r="AA63"/>
  <c r="BN3" i="10" s="1"/>
  <c r="AB63" i="5"/>
  <c r="BO3" i="10" s="1"/>
  <c r="AC63" i="5"/>
  <c r="AD63"/>
  <c r="AE63"/>
  <c r="AX37" i="10" s="1"/>
  <c r="AF63" i="5"/>
  <c r="AG63"/>
  <c r="AH63"/>
  <c r="AI63"/>
  <c r="AJ63"/>
  <c r="AK63"/>
  <c r="AL63"/>
  <c r="AM63"/>
  <c r="AN63"/>
  <c r="AO63"/>
  <c r="AP63"/>
  <c r="AQ63"/>
  <c r="AR63"/>
  <c r="AS63"/>
  <c r="AT63"/>
  <c r="AQ61" i="28" s="1"/>
  <c r="AU63" i="5"/>
  <c r="AV63"/>
  <c r="AW63"/>
  <c r="AX63"/>
  <c r="AU61" i="28" s="1"/>
  <c r="AY63" i="5"/>
  <c r="AZ63"/>
  <c r="BN37" i="10" s="1"/>
  <c r="BA63" i="5"/>
  <c r="BO37" i="10" s="1"/>
  <c r="BB63" i="5"/>
  <c r="BC63"/>
  <c r="BD63"/>
  <c r="AX70" i="10" s="1"/>
  <c r="BE63" i="5"/>
  <c r="BF63"/>
  <c r="BG63"/>
  <c r="BA61" i="28" s="1"/>
  <c r="BH63" i="5"/>
  <c r="BI63"/>
  <c r="BJ63"/>
  <c r="BK63"/>
  <c r="BE61" i="28" s="1"/>
  <c r="BL63" i="5"/>
  <c r="BM63"/>
  <c r="BN63"/>
  <c r="BO63"/>
  <c r="BI61" i="28" s="1"/>
  <c r="BP63" i="5"/>
  <c r="BQ63"/>
  <c r="BR63"/>
  <c r="BS63"/>
  <c r="BM61" i="28" s="1"/>
  <c r="BT63" i="5"/>
  <c r="BU63"/>
  <c r="BV63"/>
  <c r="BW63"/>
  <c r="BQ61" i="28" s="1"/>
  <c r="BX63" i="5"/>
  <c r="BY63"/>
  <c r="BN70" i="10" s="1"/>
  <c r="BZ63" i="5"/>
  <c r="BO70" i="10" s="1"/>
  <c r="CA63" i="5"/>
  <c r="CB63"/>
  <c r="CC63"/>
  <c r="AX103" i="10" s="1"/>
  <c r="CD63" i="5"/>
  <c r="CE63"/>
  <c r="CF63"/>
  <c r="BW61" i="28" s="1"/>
  <c r="CG63" i="5"/>
  <c r="CH63"/>
  <c r="CI63"/>
  <c r="CJ63"/>
  <c r="CA61" i="28" s="1"/>
  <c r="CK63" i="5"/>
  <c r="CL63"/>
  <c r="CM63"/>
  <c r="CN63"/>
  <c r="CE61" i="28" s="1"/>
  <c r="CO63" i="5"/>
  <c r="CP63"/>
  <c r="CQ63"/>
  <c r="CR63"/>
  <c r="CI61" i="28" s="1"/>
  <c r="CS63" i="5"/>
  <c r="CT63"/>
  <c r="CU63"/>
  <c r="CV63"/>
  <c r="CM61" i="28" s="1"/>
  <c r="CW63" i="5"/>
  <c r="CX63"/>
  <c r="BN103" i="10" s="1"/>
  <c r="CY63" i="5"/>
  <c r="BO103" i="10" s="1"/>
  <c r="CZ63" i="5"/>
  <c r="DA63"/>
  <c r="DB63"/>
  <c r="AX136" i="10" s="1"/>
  <c r="DC63" i="5"/>
  <c r="DD63"/>
  <c r="DE63"/>
  <c r="CS61" i="28" s="1"/>
  <c r="DF63" i="5"/>
  <c r="DG63"/>
  <c r="DH63"/>
  <c r="DI63"/>
  <c r="CW61" i="28" s="1"/>
  <c r="DJ63" i="5"/>
  <c r="DK63"/>
  <c r="DL63"/>
  <c r="DM63"/>
  <c r="DA61" i="28" s="1"/>
  <c r="DN63" i="5"/>
  <c r="DO63"/>
  <c r="DP63"/>
  <c r="DQ63"/>
  <c r="DE61" i="28" s="1"/>
  <c r="DR63" i="5"/>
  <c r="DS63"/>
  <c r="DT63"/>
  <c r="DU63"/>
  <c r="DI61" i="28" s="1"/>
  <c r="DV63" i="5"/>
  <c r="DW63"/>
  <c r="BN136" i="10" s="1"/>
  <c r="DX63" i="5"/>
  <c r="BO136" i="10" s="1"/>
  <c r="DY63" i="5"/>
  <c r="DZ63"/>
  <c r="EA63"/>
  <c r="AX169" i="10" s="1"/>
  <c r="EB63" i="5"/>
  <c r="EC63"/>
  <c r="ED63"/>
  <c r="DO61" i="28" s="1"/>
  <c r="EE63" i="5"/>
  <c r="EF63"/>
  <c r="EG63"/>
  <c r="EH63"/>
  <c r="DS61" i="28" s="1"/>
  <c r="EI63" i="5"/>
  <c r="EJ63"/>
  <c r="EK63"/>
  <c r="EL63"/>
  <c r="DW61" i="28" s="1"/>
  <c r="EM63" i="5"/>
  <c r="EN63"/>
  <c r="EO63"/>
  <c r="EP63"/>
  <c r="EA61" i="28" s="1"/>
  <c r="EQ63" i="5"/>
  <c r="ER63"/>
  <c r="ES63"/>
  <c r="ET63"/>
  <c r="EE61" i="28" s="1"/>
  <c r="EU63" i="5"/>
  <c r="EX63"/>
  <c r="EY63"/>
  <c r="EZ63"/>
  <c r="EJ61" i="28" s="1"/>
  <c r="FA63" i="5"/>
  <c r="EK61" i="28" s="1"/>
  <c r="FB63" i="5"/>
  <c r="EL61" i="28" s="1"/>
  <c r="FC63" i="5"/>
  <c r="EM61" i="28" s="1"/>
  <c r="FD63" i="5"/>
  <c r="EN61" i="28" s="1"/>
  <c r="FE63" i="5"/>
  <c r="EO61" i="28" s="1"/>
  <c r="FG63" i="5"/>
  <c r="EQ61" i="28" s="1"/>
  <c r="FH63" i="5"/>
  <c r="ER61" i="28" s="1"/>
  <c r="FI63" i="5"/>
  <c r="ES61" i="28" s="1"/>
  <c r="FJ63" i="5"/>
  <c r="ET61" i="28" s="1"/>
  <c r="FK63" i="5"/>
  <c r="EU61" i="28" s="1"/>
  <c r="FL63" i="5"/>
  <c r="EV61" i="28" s="1"/>
  <c r="FN63" i="5"/>
  <c r="EX61" i="28" s="1"/>
  <c r="FO63" i="5"/>
  <c r="EY61" i="28" s="1"/>
  <c r="FP63" i="5"/>
  <c r="EZ61" i="28" s="1"/>
  <c r="FQ63" i="5"/>
  <c r="FA61" i="28" s="1"/>
  <c r="FR63" i="5"/>
  <c r="FB61" i="28" s="1"/>
  <c r="FS63" i="5"/>
  <c r="FC61" i="28" s="1"/>
  <c r="F64" i="5"/>
  <c r="AX4" i="10" s="1"/>
  <c r="G64" i="5"/>
  <c r="H64"/>
  <c r="K64"/>
  <c r="L64"/>
  <c r="O64"/>
  <c r="P64"/>
  <c r="S64"/>
  <c r="T64"/>
  <c r="W64"/>
  <c r="X64"/>
  <c r="AE64"/>
  <c r="AX38" i="10" s="1"/>
  <c r="AF64" i="5"/>
  <c r="AG64"/>
  <c r="AJ64"/>
  <c r="AK64"/>
  <c r="AN64"/>
  <c r="AO64"/>
  <c r="AR64"/>
  <c r="AS64"/>
  <c r="AV64"/>
  <c r="AW64"/>
  <c r="BD64"/>
  <c r="AX71" i="10" s="1"/>
  <c r="BE64" i="5"/>
  <c r="BF64"/>
  <c r="BI64"/>
  <c r="BJ64"/>
  <c r="BM64"/>
  <c r="BN64"/>
  <c r="BQ64"/>
  <c r="BR64"/>
  <c r="BU64"/>
  <c r="BV64"/>
  <c r="CC64"/>
  <c r="AX104" i="10" s="1"/>
  <c r="CD64" i="5"/>
  <c r="CE64"/>
  <c r="CH64"/>
  <c r="CI64"/>
  <c r="CL64"/>
  <c r="CM64"/>
  <c r="CP64"/>
  <c r="CQ64"/>
  <c r="CT64"/>
  <c r="CU64"/>
  <c r="DB64"/>
  <c r="AX137" i="10" s="1"/>
  <c r="DC64" i="5"/>
  <c r="DD64"/>
  <c r="DG64"/>
  <c r="DH64"/>
  <c r="DK64"/>
  <c r="DL64"/>
  <c r="DO64"/>
  <c r="DP64"/>
  <c r="DS64"/>
  <c r="DT64"/>
  <c r="EA64"/>
  <c r="AX170" i="10" s="1"/>
  <c r="EB64" i="5"/>
  <c r="EC64"/>
  <c r="EF64"/>
  <c r="EG64"/>
  <c r="EJ64"/>
  <c r="EK64"/>
  <c r="EN64"/>
  <c r="EO64"/>
  <c r="ER64"/>
  <c r="ES64"/>
  <c r="EZ64"/>
  <c r="EJ62" i="28" s="1"/>
  <c r="FA64" i="5"/>
  <c r="EK62" i="28" s="1"/>
  <c r="FB64" i="5"/>
  <c r="EL62" i="28" s="1"/>
  <c r="FC64" i="5"/>
  <c r="EM62" i="28" s="1"/>
  <c r="FD64" i="5"/>
  <c r="EN62" i="28" s="1"/>
  <c r="FE64" i="5"/>
  <c r="EO62" i="28" s="1"/>
  <c r="FG64" i="5"/>
  <c r="EQ62" i="28" s="1"/>
  <c r="FH64" i="5"/>
  <c r="ER62" i="28" s="1"/>
  <c r="FI64" i="5"/>
  <c r="ES62" i="28" s="1"/>
  <c r="FJ64" i="5"/>
  <c r="ET62" i="28" s="1"/>
  <c r="FK64" i="5"/>
  <c r="EU62" i="28" s="1"/>
  <c r="FL64" i="5"/>
  <c r="EV62" i="28" s="1"/>
  <c r="FN64" i="5"/>
  <c r="EX62" i="28" s="1"/>
  <c r="FO64" i="5"/>
  <c r="EY62" i="28" s="1"/>
  <c r="FP64" i="5"/>
  <c r="EZ62" i="28" s="1"/>
  <c r="FQ64" i="5"/>
  <c r="FA62" i="28" s="1"/>
  <c r="FR64" i="5"/>
  <c r="FB62" i="28" s="1"/>
  <c r="FS64" i="5"/>
  <c r="FC62" i="28" s="1"/>
  <c r="F65" i="5"/>
  <c r="AX5" i="10" s="1"/>
  <c r="G65" i="5"/>
  <c r="H65"/>
  <c r="I65"/>
  <c r="J65"/>
  <c r="K65"/>
  <c r="L65"/>
  <c r="M65"/>
  <c r="N65"/>
  <c r="O65"/>
  <c r="P65"/>
  <c r="Q65"/>
  <c r="R65"/>
  <c r="S65"/>
  <c r="T65"/>
  <c r="U65"/>
  <c r="V65"/>
  <c r="W65"/>
  <c r="X65"/>
  <c r="Y65"/>
  <c r="Z65"/>
  <c r="AA65"/>
  <c r="BN5" i="10" s="1"/>
  <c r="AB65" i="5"/>
  <c r="BO5" i="10" s="1"/>
  <c r="AC65" i="5"/>
  <c r="AD65"/>
  <c r="AE65"/>
  <c r="AX39" i="10" s="1"/>
  <c r="AF65" i="5"/>
  <c r="AG65"/>
  <c r="AH65"/>
  <c r="AI65"/>
  <c r="AJ65"/>
  <c r="AK65"/>
  <c r="AL65"/>
  <c r="AM65"/>
  <c r="AN65"/>
  <c r="AO65"/>
  <c r="AP65"/>
  <c r="AQ65"/>
  <c r="AR65"/>
  <c r="AS65"/>
  <c r="AT65"/>
  <c r="AQ63" i="28" s="1"/>
  <c r="AU65" i="5"/>
  <c r="AV65"/>
  <c r="AW65"/>
  <c r="AX65"/>
  <c r="AU63" i="28" s="1"/>
  <c r="AY65" i="5"/>
  <c r="AZ65"/>
  <c r="BN39" i="10" s="1"/>
  <c r="BA65" i="5"/>
  <c r="BO39" i="10" s="1"/>
  <c r="BB65" i="5"/>
  <c r="BC65"/>
  <c r="BD65"/>
  <c r="AX72" i="10" s="1"/>
  <c r="BE65" i="5"/>
  <c r="BF65"/>
  <c r="BG65"/>
  <c r="BA63" i="28" s="1"/>
  <c r="BH65" i="5"/>
  <c r="BI65"/>
  <c r="BJ65"/>
  <c r="BK65"/>
  <c r="BE63" i="28" s="1"/>
  <c r="BL65" i="5"/>
  <c r="BM65"/>
  <c r="BN65"/>
  <c r="BO65"/>
  <c r="BI63" i="28" s="1"/>
  <c r="BP65" i="5"/>
  <c r="BQ65"/>
  <c r="BR65"/>
  <c r="BS65"/>
  <c r="BM63" i="28" s="1"/>
  <c r="BT65" i="5"/>
  <c r="BU65"/>
  <c r="BV65"/>
  <c r="BW65"/>
  <c r="BQ63" i="28" s="1"/>
  <c r="BX65" i="5"/>
  <c r="BY65"/>
  <c r="BN72" i="10" s="1"/>
  <c r="BZ65" i="5"/>
  <c r="BO72" i="10" s="1"/>
  <c r="CA65" i="5"/>
  <c r="CB65"/>
  <c r="CC65"/>
  <c r="AX105" i="10" s="1"/>
  <c r="CD65" i="5"/>
  <c r="CE65"/>
  <c r="CF65"/>
  <c r="BW63" i="28" s="1"/>
  <c r="CG65" i="5"/>
  <c r="CH65"/>
  <c r="CI65"/>
  <c r="CJ65"/>
  <c r="CA63" i="28" s="1"/>
  <c r="CK65" i="5"/>
  <c r="CL65"/>
  <c r="CM65"/>
  <c r="CN65"/>
  <c r="CE63" i="28" s="1"/>
  <c r="CO65" i="5"/>
  <c r="CP65"/>
  <c r="CQ65"/>
  <c r="CR65"/>
  <c r="CI63" i="28" s="1"/>
  <c r="CS65" i="5"/>
  <c r="CT65"/>
  <c r="CU65"/>
  <c r="CV65"/>
  <c r="CM63" i="28" s="1"/>
  <c r="CW65" i="5"/>
  <c r="CX65"/>
  <c r="BN105" i="10" s="1"/>
  <c r="CY65" i="5"/>
  <c r="BO105" i="10" s="1"/>
  <c r="CZ65" i="5"/>
  <c r="DA65"/>
  <c r="DB65"/>
  <c r="AX138" i="10" s="1"/>
  <c r="DC65" i="5"/>
  <c r="DD65"/>
  <c r="DE65"/>
  <c r="CS63" i="28" s="1"/>
  <c r="DF65" i="5"/>
  <c r="DG65"/>
  <c r="DH65"/>
  <c r="DI65"/>
  <c r="CW63" i="28" s="1"/>
  <c r="DJ65" i="5"/>
  <c r="DK65"/>
  <c r="DL65"/>
  <c r="DM65"/>
  <c r="DA63" i="28" s="1"/>
  <c r="DN65" i="5"/>
  <c r="DO65"/>
  <c r="DP65"/>
  <c r="DQ65"/>
  <c r="DE63" i="28" s="1"/>
  <c r="DR65" i="5"/>
  <c r="DS65"/>
  <c r="DT65"/>
  <c r="DU65"/>
  <c r="DI63" i="28" s="1"/>
  <c r="DV65" i="5"/>
  <c r="DW65"/>
  <c r="BN138" i="10" s="1"/>
  <c r="DX65" i="5"/>
  <c r="BO138" i="10" s="1"/>
  <c r="DY65" i="5"/>
  <c r="DZ65"/>
  <c r="EA65"/>
  <c r="AX171" i="10" s="1"/>
  <c r="EB65" i="5"/>
  <c r="EC65"/>
  <c r="ED65"/>
  <c r="DO63" i="28" s="1"/>
  <c r="EE65" i="5"/>
  <c r="EF65"/>
  <c r="EG65"/>
  <c r="EH65"/>
  <c r="DS63" i="28" s="1"/>
  <c r="EI65" i="5"/>
  <c r="EJ65"/>
  <c r="EK65"/>
  <c r="EL65"/>
  <c r="DW63" i="28" s="1"/>
  <c r="EM65" i="5"/>
  <c r="EN65"/>
  <c r="EO65"/>
  <c r="EP65"/>
  <c r="EA63" i="28" s="1"/>
  <c r="EQ65" i="5"/>
  <c r="ER65"/>
  <c r="ES65"/>
  <c r="ET65"/>
  <c r="EE63" i="28" s="1"/>
  <c r="EU65" i="5"/>
  <c r="EX65"/>
  <c r="EY65"/>
  <c r="EZ65"/>
  <c r="EJ63" i="28" s="1"/>
  <c r="FA65" i="5"/>
  <c r="EK63" i="28" s="1"/>
  <c r="FB65" i="5"/>
  <c r="EL63" i="28" s="1"/>
  <c r="FC65" i="5"/>
  <c r="EM63" i="28" s="1"/>
  <c r="FD65" i="5"/>
  <c r="EN63" i="28" s="1"/>
  <c r="FE65" i="5"/>
  <c r="EO63" i="28" s="1"/>
  <c r="FG65" i="5"/>
  <c r="EQ63" i="28" s="1"/>
  <c r="FH65" i="5"/>
  <c r="ER63" i="28" s="1"/>
  <c r="FI65" i="5"/>
  <c r="ES63" i="28" s="1"/>
  <c r="FJ65" i="5"/>
  <c r="ET63" i="28" s="1"/>
  <c r="FK65" i="5"/>
  <c r="EU63" i="28" s="1"/>
  <c r="FL65" i="5"/>
  <c r="EV63" i="28" s="1"/>
  <c r="FN65" i="5"/>
  <c r="EX63" i="28" s="1"/>
  <c r="FO65" i="5"/>
  <c r="EY63" i="28" s="1"/>
  <c r="FP65" i="5"/>
  <c r="EZ63" i="28" s="1"/>
  <c r="FQ65" i="5"/>
  <c r="FA63" i="28" s="1"/>
  <c r="FR65" i="5"/>
  <c r="FB63" i="28" s="1"/>
  <c r="FS65" i="5"/>
  <c r="FC63" i="28" s="1"/>
  <c r="F66" i="5"/>
  <c r="AX6" i="10" s="1"/>
  <c r="G66" i="5"/>
  <c r="H66"/>
  <c r="I66"/>
  <c r="J66"/>
  <c r="K66"/>
  <c r="L66"/>
  <c r="M66"/>
  <c r="N66"/>
  <c r="O66"/>
  <c r="P66"/>
  <c r="Q66"/>
  <c r="R66"/>
  <c r="S66"/>
  <c r="T66"/>
  <c r="U66"/>
  <c r="V66"/>
  <c r="W66"/>
  <c r="X66"/>
  <c r="Y66"/>
  <c r="Z66"/>
  <c r="AA66"/>
  <c r="BN6" i="10" s="1"/>
  <c r="AB66" i="5"/>
  <c r="BO6" i="10" s="1"/>
  <c r="AC66" i="5"/>
  <c r="AD66"/>
  <c r="AE66"/>
  <c r="AX40" i="10" s="1"/>
  <c r="AF66" i="5"/>
  <c r="AG66"/>
  <c r="AH66"/>
  <c r="AI66"/>
  <c r="AJ66"/>
  <c r="AK66"/>
  <c r="AL66"/>
  <c r="AM66"/>
  <c r="AN66"/>
  <c r="AO66"/>
  <c r="AP66"/>
  <c r="AQ66"/>
  <c r="AR66"/>
  <c r="AS66"/>
  <c r="AT66"/>
  <c r="AQ64" i="28" s="1"/>
  <c r="AU66" i="5"/>
  <c r="AV66"/>
  <c r="AW66"/>
  <c r="AX66"/>
  <c r="AU64" i="28" s="1"/>
  <c r="AY66" i="5"/>
  <c r="AZ66"/>
  <c r="BN40" i="10" s="1"/>
  <c r="BA66" i="5"/>
  <c r="BO40" i="10" s="1"/>
  <c r="BB66" i="5"/>
  <c r="BC66"/>
  <c r="BD66"/>
  <c r="AX73" i="10" s="1"/>
  <c r="BE66" i="5"/>
  <c r="BF66"/>
  <c r="BG66"/>
  <c r="BA64" i="28" s="1"/>
  <c r="BH66" i="5"/>
  <c r="BI66"/>
  <c r="BJ66"/>
  <c r="BK66"/>
  <c r="BE64" i="28" s="1"/>
  <c r="BL66" i="5"/>
  <c r="BM66"/>
  <c r="BN66"/>
  <c r="BO66"/>
  <c r="BI64" i="28" s="1"/>
  <c r="BP66" i="5"/>
  <c r="BQ66"/>
  <c r="BR66"/>
  <c r="BS66"/>
  <c r="BM64" i="28" s="1"/>
  <c r="BT66" i="5"/>
  <c r="BU66"/>
  <c r="BV66"/>
  <c r="BW66"/>
  <c r="BQ64" i="28" s="1"/>
  <c r="BX66" i="5"/>
  <c r="BY66"/>
  <c r="BN73" i="10" s="1"/>
  <c r="BZ66" i="5"/>
  <c r="BO73" i="10" s="1"/>
  <c r="CA66" i="5"/>
  <c r="CB66"/>
  <c r="CC66"/>
  <c r="AX106" i="10" s="1"/>
  <c r="CD66" i="5"/>
  <c r="CE66"/>
  <c r="CF66"/>
  <c r="BW64" i="28" s="1"/>
  <c r="CG66" i="5"/>
  <c r="CH66"/>
  <c r="CI66"/>
  <c r="CJ66"/>
  <c r="CA64" i="28" s="1"/>
  <c r="CK66" i="5"/>
  <c r="CL66"/>
  <c r="CM66"/>
  <c r="CN66"/>
  <c r="CE64" i="28" s="1"/>
  <c r="CO66" i="5"/>
  <c r="CP66"/>
  <c r="CQ66"/>
  <c r="CR66"/>
  <c r="CI64" i="28" s="1"/>
  <c r="CS66" i="5"/>
  <c r="CT66"/>
  <c r="CU66"/>
  <c r="CV66"/>
  <c r="CM64" i="28" s="1"/>
  <c r="CW66" i="5"/>
  <c r="CX66"/>
  <c r="BN106" i="10" s="1"/>
  <c r="CY66" i="5"/>
  <c r="BO106" i="10" s="1"/>
  <c r="CZ66" i="5"/>
  <c r="DA66"/>
  <c r="DB66"/>
  <c r="AX139" i="10" s="1"/>
  <c r="DC66" i="5"/>
  <c r="DD66"/>
  <c r="DE66"/>
  <c r="CS64" i="28" s="1"/>
  <c r="DF66" i="5"/>
  <c r="DG66"/>
  <c r="DH66"/>
  <c r="DI66"/>
  <c r="CW64" i="28" s="1"/>
  <c r="DJ66" i="5"/>
  <c r="DK66"/>
  <c r="DL66"/>
  <c r="DM66"/>
  <c r="DA64" i="28" s="1"/>
  <c r="DN66" i="5"/>
  <c r="DO66"/>
  <c r="DP66"/>
  <c r="DQ66"/>
  <c r="DE64" i="28" s="1"/>
  <c r="DR66" i="5"/>
  <c r="DS66"/>
  <c r="DT66"/>
  <c r="DU66"/>
  <c r="DI64" i="28" s="1"/>
  <c r="DV66" i="5"/>
  <c r="DW66"/>
  <c r="BN139" i="10" s="1"/>
  <c r="DX66" i="5"/>
  <c r="BO139" i="10" s="1"/>
  <c r="DY66" i="5"/>
  <c r="DZ66"/>
  <c r="EA66"/>
  <c r="AX172" i="10" s="1"/>
  <c r="EB66" i="5"/>
  <c r="EC66"/>
  <c r="ED66"/>
  <c r="DO64" i="28" s="1"/>
  <c r="EE66" i="5"/>
  <c r="EF66"/>
  <c r="EG66"/>
  <c r="EH66"/>
  <c r="DS64" i="28" s="1"/>
  <c r="EI66" i="5"/>
  <c r="EJ66"/>
  <c r="EK66"/>
  <c r="EL66"/>
  <c r="DW64" i="28" s="1"/>
  <c r="EM66" i="5"/>
  <c r="EN66"/>
  <c r="EO66"/>
  <c r="EP66"/>
  <c r="EA64" i="28" s="1"/>
  <c r="EQ66" i="5"/>
  <c r="ER66"/>
  <c r="ES66"/>
  <c r="ET66"/>
  <c r="EE64" i="28" s="1"/>
  <c r="EU66" i="5"/>
  <c r="EV66"/>
  <c r="BN172" i="10" s="1"/>
  <c r="EW66" i="5"/>
  <c r="BO172" i="10" s="1"/>
  <c r="EX66" i="5"/>
  <c r="EY66"/>
  <c r="EZ66"/>
  <c r="EJ64" i="28" s="1"/>
  <c r="FA66" i="5"/>
  <c r="EK64" i="28" s="1"/>
  <c r="FB66" i="5"/>
  <c r="EL64" i="28" s="1"/>
  <c r="FC66" i="5"/>
  <c r="EM64" i="28" s="1"/>
  <c r="FD66" i="5"/>
  <c r="EN64" i="28" s="1"/>
  <c r="FE66" i="5"/>
  <c r="EO64" i="28" s="1"/>
  <c r="FG66" i="5"/>
  <c r="EQ64" i="28" s="1"/>
  <c r="FH66" i="5"/>
  <c r="ER64" i="28" s="1"/>
  <c r="FI66" i="5"/>
  <c r="ES64" i="28" s="1"/>
  <c r="FJ66" i="5"/>
  <c r="ET64" i="28" s="1"/>
  <c r="FK66" i="5"/>
  <c r="EU64" i="28" s="1"/>
  <c r="FL66" i="5"/>
  <c r="EV64" i="28" s="1"/>
  <c r="FN66" i="5"/>
  <c r="EX64" i="28" s="1"/>
  <c r="FO66" i="5"/>
  <c r="EY64" i="28" s="1"/>
  <c r="FP66" i="5"/>
  <c r="EZ64" i="28" s="1"/>
  <c r="FQ66" i="5"/>
  <c r="FA64" i="28" s="1"/>
  <c r="FR66" i="5"/>
  <c r="FB64" i="28" s="1"/>
  <c r="FS66" i="5"/>
  <c r="FC64" i="28" s="1"/>
  <c r="F67" i="5"/>
  <c r="AX7" i="10" s="1"/>
  <c r="G67" i="5"/>
  <c r="H67"/>
  <c r="I67"/>
  <c r="J67"/>
  <c r="K67"/>
  <c r="L67"/>
  <c r="M67"/>
  <c r="N67"/>
  <c r="O67"/>
  <c r="P67"/>
  <c r="Q67"/>
  <c r="R67"/>
  <c r="S67"/>
  <c r="T67"/>
  <c r="U67"/>
  <c r="V67"/>
  <c r="W67"/>
  <c r="X67"/>
  <c r="Y67"/>
  <c r="Z67"/>
  <c r="AA67"/>
  <c r="BN7" i="10" s="1"/>
  <c r="AB67" i="5"/>
  <c r="BO7" i="10" s="1"/>
  <c r="AC67" i="5"/>
  <c r="AD67"/>
  <c r="AE67"/>
  <c r="AX41" i="10" s="1"/>
  <c r="AF67" i="5"/>
  <c r="AG67"/>
  <c r="AH67"/>
  <c r="AI67"/>
  <c r="AJ67"/>
  <c r="AK67"/>
  <c r="AL67"/>
  <c r="AM67"/>
  <c r="AN67"/>
  <c r="AO67"/>
  <c r="AP67"/>
  <c r="AQ67"/>
  <c r="AR67"/>
  <c r="AS67"/>
  <c r="AT67"/>
  <c r="AQ65" i="28" s="1"/>
  <c r="AU67" i="5"/>
  <c r="AV67"/>
  <c r="AW67"/>
  <c r="AX67"/>
  <c r="AU65" i="28" s="1"/>
  <c r="AY67" i="5"/>
  <c r="AZ67"/>
  <c r="BN41" i="10" s="1"/>
  <c r="BA67" i="5"/>
  <c r="BO41" i="10" s="1"/>
  <c r="BB67" i="5"/>
  <c r="BC67"/>
  <c r="BD67"/>
  <c r="AX74" i="10" s="1"/>
  <c r="BE67" i="5"/>
  <c r="BF67"/>
  <c r="BG67"/>
  <c r="BA65" i="28" s="1"/>
  <c r="BH67" i="5"/>
  <c r="BI67"/>
  <c r="BJ67"/>
  <c r="BK67"/>
  <c r="BE65" i="28" s="1"/>
  <c r="BL67" i="5"/>
  <c r="BM67"/>
  <c r="BN67"/>
  <c r="BO67"/>
  <c r="BI65" i="28" s="1"/>
  <c r="BP67" i="5"/>
  <c r="BQ67"/>
  <c r="BR67"/>
  <c r="BS67"/>
  <c r="BM65" i="28" s="1"/>
  <c r="BT67" i="5"/>
  <c r="BU67"/>
  <c r="BV67"/>
  <c r="BW67"/>
  <c r="BQ65" i="28" s="1"/>
  <c r="BX67" i="5"/>
  <c r="BY67"/>
  <c r="BN74" i="10" s="1"/>
  <c r="BZ67" i="5"/>
  <c r="BO74" i="10" s="1"/>
  <c r="CA67" i="5"/>
  <c r="CB67"/>
  <c r="CC67"/>
  <c r="AX107" i="10" s="1"/>
  <c r="CD67" i="5"/>
  <c r="CE67"/>
  <c r="CF67"/>
  <c r="BW65" i="28" s="1"/>
  <c r="CG67" i="5"/>
  <c r="CH67"/>
  <c r="CI67"/>
  <c r="CJ67"/>
  <c r="CA65" i="28" s="1"/>
  <c r="CK67" i="5"/>
  <c r="CL67"/>
  <c r="CM67"/>
  <c r="CN67"/>
  <c r="CE65" i="28" s="1"/>
  <c r="CO67" i="5"/>
  <c r="CP67"/>
  <c r="CQ67"/>
  <c r="CR67"/>
  <c r="CI65" i="28" s="1"/>
  <c r="CS67" i="5"/>
  <c r="CT67"/>
  <c r="CU67"/>
  <c r="CV67"/>
  <c r="CM65" i="28" s="1"/>
  <c r="CW67" i="5"/>
  <c r="CX67"/>
  <c r="BN107" i="10" s="1"/>
  <c r="CY67" i="5"/>
  <c r="BO107" i="10" s="1"/>
  <c r="CZ67" i="5"/>
  <c r="DA67"/>
  <c r="DB67"/>
  <c r="AX140" i="10" s="1"/>
  <c r="DC67" i="5"/>
  <c r="DD67"/>
  <c r="DE67"/>
  <c r="CS65" i="28" s="1"/>
  <c r="DF67" i="5"/>
  <c r="DG67"/>
  <c r="DH67"/>
  <c r="DI67"/>
  <c r="CW65" i="28" s="1"/>
  <c r="DJ67" i="5"/>
  <c r="DK67"/>
  <c r="DL67"/>
  <c r="DM67"/>
  <c r="DA65" i="28" s="1"/>
  <c r="DN67" i="5"/>
  <c r="DO67"/>
  <c r="DP67"/>
  <c r="DQ67"/>
  <c r="DE65" i="28" s="1"/>
  <c r="DR67" i="5"/>
  <c r="DS67"/>
  <c r="DT67"/>
  <c r="DU67"/>
  <c r="DI65" i="28" s="1"/>
  <c r="DV67" i="5"/>
  <c r="DW67"/>
  <c r="BN140" i="10" s="1"/>
  <c r="DX67" i="5"/>
  <c r="BO140" i="10" s="1"/>
  <c r="DY67" i="5"/>
  <c r="DZ67"/>
  <c r="EA67"/>
  <c r="AX173" i="10" s="1"/>
  <c r="EB67" i="5"/>
  <c r="EC67"/>
  <c r="ED67"/>
  <c r="DO65" i="28" s="1"/>
  <c r="EE67" i="5"/>
  <c r="EF67"/>
  <c r="EG67"/>
  <c r="EH67"/>
  <c r="DS65" i="28" s="1"/>
  <c r="EI67" i="5"/>
  <c r="EJ67"/>
  <c r="EK67"/>
  <c r="EL67"/>
  <c r="DW65" i="28" s="1"/>
  <c r="EM67" i="5"/>
  <c r="EN67"/>
  <c r="EO67"/>
  <c r="EP67"/>
  <c r="EA65" i="28" s="1"/>
  <c r="EQ67" i="5"/>
  <c r="ER67"/>
  <c r="ES67"/>
  <c r="ET67"/>
  <c r="EE65" i="28" s="1"/>
  <c r="EU67" i="5"/>
  <c r="EV67"/>
  <c r="BN173" i="10" s="1"/>
  <c r="EW67" i="5"/>
  <c r="BO173" i="10" s="1"/>
  <c r="EX67" i="5"/>
  <c r="EY67"/>
  <c r="EZ67"/>
  <c r="EJ65" i="28" s="1"/>
  <c r="FA67" i="5"/>
  <c r="EK65" i="28" s="1"/>
  <c r="FB67" i="5"/>
  <c r="EL65" i="28" s="1"/>
  <c r="FC67" i="5"/>
  <c r="EM65" i="28" s="1"/>
  <c r="FD67" i="5"/>
  <c r="EN65" i="28" s="1"/>
  <c r="FE67" i="5"/>
  <c r="EO65" i="28" s="1"/>
  <c r="FG67" i="5"/>
  <c r="EQ65" i="28" s="1"/>
  <c r="FH67" i="5"/>
  <c r="ER65" i="28" s="1"/>
  <c r="FI67" i="5"/>
  <c r="ES65" i="28" s="1"/>
  <c r="FJ67" i="5"/>
  <c r="ET65" i="28" s="1"/>
  <c r="FK67" i="5"/>
  <c r="EU65" i="28" s="1"/>
  <c r="FL67" i="5"/>
  <c r="EV65" i="28" s="1"/>
  <c r="FN67" i="5"/>
  <c r="EX65" i="28" s="1"/>
  <c r="FO67" i="5"/>
  <c r="EY65" i="28" s="1"/>
  <c r="FP67" i="5"/>
  <c r="EZ65" i="28" s="1"/>
  <c r="FQ67" i="5"/>
  <c r="FA65" i="28" s="1"/>
  <c r="FR67" i="5"/>
  <c r="FB65" i="28" s="1"/>
  <c r="FS67" i="5"/>
  <c r="FC65" i="28" s="1"/>
  <c r="F68" i="5"/>
  <c r="AX8" i="10" s="1"/>
  <c r="G68" i="5"/>
  <c r="H68"/>
  <c r="I68"/>
  <c r="J68"/>
  <c r="K68"/>
  <c r="L68"/>
  <c r="M68"/>
  <c r="N68"/>
  <c r="O68"/>
  <c r="P68"/>
  <c r="Q68"/>
  <c r="R68"/>
  <c r="S68"/>
  <c r="T68"/>
  <c r="U68"/>
  <c r="V68"/>
  <c r="W68"/>
  <c r="X68"/>
  <c r="Y68"/>
  <c r="Z68"/>
  <c r="AA68"/>
  <c r="BN8" i="10" s="1"/>
  <c r="AB68" i="5"/>
  <c r="BO8" i="10" s="1"/>
  <c r="AC68" i="5"/>
  <c r="AD68"/>
  <c r="AE68"/>
  <c r="AX42" i="10" s="1"/>
  <c r="AF68" i="5"/>
  <c r="AG68"/>
  <c r="AH68"/>
  <c r="AI68"/>
  <c r="AJ68"/>
  <c r="AK68"/>
  <c r="AL68"/>
  <c r="AM68"/>
  <c r="AN68"/>
  <c r="AO68"/>
  <c r="AP68"/>
  <c r="AQ68"/>
  <c r="AR68"/>
  <c r="AS68"/>
  <c r="AT68"/>
  <c r="AQ66" i="28" s="1"/>
  <c r="AU68" i="5"/>
  <c r="AV68"/>
  <c r="AW68"/>
  <c r="AX68"/>
  <c r="AU66" i="28" s="1"/>
  <c r="AY68" i="5"/>
  <c r="AZ68"/>
  <c r="BN42" i="10" s="1"/>
  <c r="BA68" i="5"/>
  <c r="BO42" i="10" s="1"/>
  <c r="BB68" i="5"/>
  <c r="BC68"/>
  <c r="BD68"/>
  <c r="AX75" i="10" s="1"/>
  <c r="BE68" i="5"/>
  <c r="BF68"/>
  <c r="BG68"/>
  <c r="BA66" i="28" s="1"/>
  <c r="BH68" i="5"/>
  <c r="BI68"/>
  <c r="BJ68"/>
  <c r="BK68"/>
  <c r="BE66" i="28" s="1"/>
  <c r="BL68" i="5"/>
  <c r="BM68"/>
  <c r="BN68"/>
  <c r="BO68"/>
  <c r="BI66" i="28" s="1"/>
  <c r="BP68" i="5"/>
  <c r="BQ68"/>
  <c r="BR68"/>
  <c r="BS68"/>
  <c r="BM66" i="28" s="1"/>
  <c r="BT68" i="5"/>
  <c r="BU68"/>
  <c r="BV68"/>
  <c r="BW68"/>
  <c r="BQ66" i="28" s="1"/>
  <c r="BX68" i="5"/>
  <c r="BY68"/>
  <c r="BN75" i="10" s="1"/>
  <c r="BZ68" i="5"/>
  <c r="BO75" i="10" s="1"/>
  <c r="CA68" i="5"/>
  <c r="CB68"/>
  <c r="CC68"/>
  <c r="AX108" i="10" s="1"/>
  <c r="CD68" i="5"/>
  <c r="CE68"/>
  <c r="CF68"/>
  <c r="BW66" i="28" s="1"/>
  <c r="CG68" i="5"/>
  <c r="CH68"/>
  <c r="CI68"/>
  <c r="CJ68"/>
  <c r="CA66" i="28" s="1"/>
  <c r="CK68" i="5"/>
  <c r="CL68"/>
  <c r="CM68"/>
  <c r="CN68"/>
  <c r="CE66" i="28" s="1"/>
  <c r="CO68" i="5"/>
  <c r="CP68"/>
  <c r="CQ68"/>
  <c r="CR68"/>
  <c r="CI66" i="28" s="1"/>
  <c r="CS68" i="5"/>
  <c r="CT68"/>
  <c r="CU68"/>
  <c r="CV68"/>
  <c r="CM66" i="28" s="1"/>
  <c r="CW68" i="5"/>
  <c r="CX68"/>
  <c r="BN108" i="10" s="1"/>
  <c r="CY68" i="5"/>
  <c r="BO108" i="10" s="1"/>
  <c r="CZ68" i="5"/>
  <c r="DA68"/>
  <c r="DB68"/>
  <c r="AX141" i="10" s="1"/>
  <c r="DC68" i="5"/>
  <c r="DD68"/>
  <c r="DE68"/>
  <c r="CS66" i="28" s="1"/>
  <c r="DF68" i="5"/>
  <c r="DG68"/>
  <c r="DH68"/>
  <c r="DI68"/>
  <c r="CW66" i="28" s="1"/>
  <c r="DJ68" i="5"/>
  <c r="DK68"/>
  <c r="DL68"/>
  <c r="DM68"/>
  <c r="DA66" i="28" s="1"/>
  <c r="DN68" i="5"/>
  <c r="DO68"/>
  <c r="DP68"/>
  <c r="DQ68"/>
  <c r="DE66" i="28" s="1"/>
  <c r="DR68" i="5"/>
  <c r="DS68"/>
  <c r="DT68"/>
  <c r="DU68"/>
  <c r="DI66" i="28" s="1"/>
  <c r="DV68" i="5"/>
  <c r="DW68"/>
  <c r="BN141" i="10" s="1"/>
  <c r="DX68" i="5"/>
  <c r="BO141" i="10" s="1"/>
  <c r="DY68" i="5"/>
  <c r="DZ68"/>
  <c r="EA68"/>
  <c r="AX174" i="10" s="1"/>
  <c r="EB68" i="5"/>
  <c r="EC68"/>
  <c r="ED68"/>
  <c r="DO66" i="28" s="1"/>
  <c r="EE68" i="5"/>
  <c r="EF68"/>
  <c r="EG68"/>
  <c r="EH68"/>
  <c r="DS66" i="28" s="1"/>
  <c r="EI68" i="5"/>
  <c r="EJ68"/>
  <c r="EK68"/>
  <c r="EL68"/>
  <c r="DW66" i="28" s="1"/>
  <c r="EM68" i="5"/>
  <c r="EN68"/>
  <c r="EO68"/>
  <c r="EP68"/>
  <c r="EA66" i="28" s="1"/>
  <c r="EQ68" i="5"/>
  <c r="ER68"/>
  <c r="ES68"/>
  <c r="ET68"/>
  <c r="EE66" i="28" s="1"/>
  <c r="EU68" i="5"/>
  <c r="EV68"/>
  <c r="BN174" i="10" s="1"/>
  <c r="EW68" i="5"/>
  <c r="BO174" i="10" s="1"/>
  <c r="EX68" i="5"/>
  <c r="EY68"/>
  <c r="EZ68"/>
  <c r="EJ66" i="28" s="1"/>
  <c r="FA68" i="5"/>
  <c r="EK66" i="28" s="1"/>
  <c r="FB68" i="5"/>
  <c r="EL66" i="28" s="1"/>
  <c r="FC68" i="5"/>
  <c r="EM66" i="28" s="1"/>
  <c r="FD68" i="5"/>
  <c r="EN66" i="28" s="1"/>
  <c r="FE68" i="5"/>
  <c r="EO66" i="28" s="1"/>
  <c r="FG68" i="5"/>
  <c r="EQ66" i="28" s="1"/>
  <c r="FH68" i="5"/>
  <c r="ER66" i="28" s="1"/>
  <c r="FI68" i="5"/>
  <c r="ES66" i="28" s="1"/>
  <c r="FJ68" i="5"/>
  <c r="ET66" i="28" s="1"/>
  <c r="FK68" i="5"/>
  <c r="EU66" i="28" s="1"/>
  <c r="FL68" i="5"/>
  <c r="EV66" i="28" s="1"/>
  <c r="FN68" i="5"/>
  <c r="EX66" i="28" s="1"/>
  <c r="FO68" i="5"/>
  <c r="EY66" i="28" s="1"/>
  <c r="FP68" i="5"/>
  <c r="EZ66" i="28" s="1"/>
  <c r="FQ68" i="5"/>
  <c r="FA66" i="28" s="1"/>
  <c r="FR68" i="5"/>
  <c r="FB66" i="28" s="1"/>
  <c r="FS68" i="5"/>
  <c r="FC66" i="28" s="1"/>
  <c r="F69" i="5"/>
  <c r="AX9" i="10" s="1"/>
  <c r="G69" i="5"/>
  <c r="H69"/>
  <c r="I69"/>
  <c r="J69"/>
  <c r="K69"/>
  <c r="L69"/>
  <c r="M69"/>
  <c r="N69"/>
  <c r="O69"/>
  <c r="P69"/>
  <c r="Q69"/>
  <c r="R69"/>
  <c r="S69"/>
  <c r="T69"/>
  <c r="U69"/>
  <c r="V69"/>
  <c r="W69"/>
  <c r="X69"/>
  <c r="Y69"/>
  <c r="Z69"/>
  <c r="AA69"/>
  <c r="BN9" i="10" s="1"/>
  <c r="AB69" i="5"/>
  <c r="BO9" i="10" s="1"/>
  <c r="AC69" i="5"/>
  <c r="AD69"/>
  <c r="AE69"/>
  <c r="AX43" i="10" s="1"/>
  <c r="AF69" i="5"/>
  <c r="AG69"/>
  <c r="AH69"/>
  <c r="AI69"/>
  <c r="AJ69"/>
  <c r="AK69"/>
  <c r="AL69"/>
  <c r="AM69"/>
  <c r="AN69"/>
  <c r="AO69"/>
  <c r="AP69"/>
  <c r="AQ69"/>
  <c r="AR69"/>
  <c r="AS69"/>
  <c r="AT69"/>
  <c r="AQ67" i="28" s="1"/>
  <c r="AU69" i="5"/>
  <c r="AV69"/>
  <c r="AW69"/>
  <c r="AX69"/>
  <c r="AU67" i="28" s="1"/>
  <c r="AY69" i="5"/>
  <c r="AZ69"/>
  <c r="BN43" i="10" s="1"/>
  <c r="BA69" i="5"/>
  <c r="BO43" i="10" s="1"/>
  <c r="BB69" i="5"/>
  <c r="BC69"/>
  <c r="BD69"/>
  <c r="AX76" i="10" s="1"/>
  <c r="BE69" i="5"/>
  <c r="BF69"/>
  <c r="BG69"/>
  <c r="BA67" i="28" s="1"/>
  <c r="BH69" i="5"/>
  <c r="BI69"/>
  <c r="BJ69"/>
  <c r="BK69"/>
  <c r="BE67" i="28" s="1"/>
  <c r="BL69" i="5"/>
  <c r="BM69"/>
  <c r="BN69"/>
  <c r="BO69"/>
  <c r="BI67" i="28" s="1"/>
  <c r="BP69" i="5"/>
  <c r="BQ69"/>
  <c r="BR69"/>
  <c r="BS69"/>
  <c r="BM67" i="28" s="1"/>
  <c r="BT69" i="5"/>
  <c r="BU69"/>
  <c r="BV69"/>
  <c r="BW69"/>
  <c r="BQ67" i="28" s="1"/>
  <c r="BX69" i="5"/>
  <c r="BY69"/>
  <c r="BN76" i="10" s="1"/>
  <c r="BZ69" i="5"/>
  <c r="BO76" i="10" s="1"/>
  <c r="CA69" i="5"/>
  <c r="CB69"/>
  <c r="CC69"/>
  <c r="AX109" i="10" s="1"/>
  <c r="CD69" i="5"/>
  <c r="CE69"/>
  <c r="CF69"/>
  <c r="BW67" i="28" s="1"/>
  <c r="CG69" i="5"/>
  <c r="CH69"/>
  <c r="CI69"/>
  <c r="CJ69"/>
  <c r="CA67" i="28" s="1"/>
  <c r="CK69" i="5"/>
  <c r="CL69"/>
  <c r="CM69"/>
  <c r="CN69"/>
  <c r="CE67" i="28" s="1"/>
  <c r="CO69" i="5"/>
  <c r="CP69"/>
  <c r="CQ69"/>
  <c r="CR69"/>
  <c r="CI67" i="28" s="1"/>
  <c r="CS69" i="5"/>
  <c r="CT69"/>
  <c r="CU69"/>
  <c r="CV69"/>
  <c r="CM67" i="28" s="1"/>
  <c r="CW69" i="5"/>
  <c r="CX69"/>
  <c r="BN109" i="10" s="1"/>
  <c r="CY69" i="5"/>
  <c r="BO109" i="10" s="1"/>
  <c r="CZ69" i="5"/>
  <c r="DA69"/>
  <c r="DB69"/>
  <c r="AX142" i="10" s="1"/>
  <c r="DC69" i="5"/>
  <c r="DD69"/>
  <c r="DE69"/>
  <c r="CS67" i="28" s="1"/>
  <c r="DF69" i="5"/>
  <c r="DG69"/>
  <c r="DH69"/>
  <c r="DI69"/>
  <c r="CW67" i="28" s="1"/>
  <c r="DJ69" i="5"/>
  <c r="DK69"/>
  <c r="DL69"/>
  <c r="DM69"/>
  <c r="DA67" i="28" s="1"/>
  <c r="DN69" i="5"/>
  <c r="DO69"/>
  <c r="DP69"/>
  <c r="DQ69"/>
  <c r="DE67" i="28" s="1"/>
  <c r="DR69" i="5"/>
  <c r="DS69"/>
  <c r="DT69"/>
  <c r="DU69"/>
  <c r="DI67" i="28" s="1"/>
  <c r="DV69" i="5"/>
  <c r="DW69"/>
  <c r="BN142" i="10" s="1"/>
  <c r="DX69" i="5"/>
  <c r="BO142" i="10" s="1"/>
  <c r="DY69" i="5"/>
  <c r="DZ69"/>
  <c r="EA69"/>
  <c r="AX175" i="10" s="1"/>
  <c r="EB69" i="5"/>
  <c r="EC69"/>
  <c r="ED69"/>
  <c r="DO67" i="28" s="1"/>
  <c r="EE69" i="5"/>
  <c r="EF69"/>
  <c r="EG69"/>
  <c r="EH69"/>
  <c r="DS67" i="28" s="1"/>
  <c r="EI69" i="5"/>
  <c r="EJ69"/>
  <c r="EK69"/>
  <c r="EL69"/>
  <c r="DW67" i="28" s="1"/>
  <c r="EM69" i="5"/>
  <c r="EN69"/>
  <c r="EO69"/>
  <c r="EP69"/>
  <c r="EA67" i="28" s="1"/>
  <c r="EQ69" i="5"/>
  <c r="ER69"/>
  <c r="ES69"/>
  <c r="ET69"/>
  <c r="EE67" i="28" s="1"/>
  <c r="EU69" i="5"/>
  <c r="EV69"/>
  <c r="BN175" i="10" s="1"/>
  <c r="EW69" i="5"/>
  <c r="BO175" i="10" s="1"/>
  <c r="EX69" i="5"/>
  <c r="EY69"/>
  <c r="EZ69"/>
  <c r="EJ67" i="28" s="1"/>
  <c r="FA69" i="5"/>
  <c r="EK67" i="28" s="1"/>
  <c r="FB69" i="5"/>
  <c r="EL67" i="28" s="1"/>
  <c r="FC69" i="5"/>
  <c r="EM67" i="28" s="1"/>
  <c r="FD69" i="5"/>
  <c r="EN67" i="28" s="1"/>
  <c r="FE69" i="5"/>
  <c r="EO67" i="28" s="1"/>
  <c r="FG69" i="5"/>
  <c r="EQ67" i="28" s="1"/>
  <c r="FH69" i="5"/>
  <c r="ER67" i="28" s="1"/>
  <c r="FI69" i="5"/>
  <c r="ES67" i="28" s="1"/>
  <c r="FJ69" i="5"/>
  <c r="ET67" i="28" s="1"/>
  <c r="FK69" i="5"/>
  <c r="EU67" i="28" s="1"/>
  <c r="FL69" i="5"/>
  <c r="EV67" i="28" s="1"/>
  <c r="FN69" i="5"/>
  <c r="EX67" i="28" s="1"/>
  <c r="FO69" i="5"/>
  <c r="EY67" i="28" s="1"/>
  <c r="FP69" i="5"/>
  <c r="EZ67" i="28" s="1"/>
  <c r="FQ69" i="5"/>
  <c r="FA67" i="28" s="1"/>
  <c r="FR69" i="5"/>
  <c r="FB67" i="28" s="1"/>
  <c r="FS69" i="5"/>
  <c r="FC67" i="28" s="1"/>
  <c r="F70" i="5"/>
  <c r="AX10" i="10" s="1"/>
  <c r="G70" i="5"/>
  <c r="H70"/>
  <c r="K70"/>
  <c r="L70"/>
  <c r="O70"/>
  <c r="P70"/>
  <c r="S70"/>
  <c r="T70"/>
  <c r="W70"/>
  <c r="X70"/>
  <c r="AE70"/>
  <c r="AX44" i="10" s="1"/>
  <c r="AF70" i="5"/>
  <c r="AG70"/>
  <c r="AJ70"/>
  <c r="AK70"/>
  <c r="AN70"/>
  <c r="AO70"/>
  <c r="AR70"/>
  <c r="AS70"/>
  <c r="AV70"/>
  <c r="AW70"/>
  <c r="BD70"/>
  <c r="AX77" i="10" s="1"/>
  <c r="BE70" i="5"/>
  <c r="BF70"/>
  <c r="BI70"/>
  <c r="BJ70"/>
  <c r="BM70"/>
  <c r="BN70"/>
  <c r="BQ70"/>
  <c r="BR70"/>
  <c r="BU70"/>
  <c r="BV70"/>
  <c r="CC70"/>
  <c r="AX110" i="10" s="1"/>
  <c r="CD70" i="5"/>
  <c r="CE70"/>
  <c r="CH70"/>
  <c r="CI70"/>
  <c r="CL70"/>
  <c r="CM70"/>
  <c r="CP70"/>
  <c r="CQ70"/>
  <c r="CT70"/>
  <c r="CU70"/>
  <c r="DB70"/>
  <c r="AX143" i="10" s="1"/>
  <c r="DC70" i="5"/>
  <c r="DD70"/>
  <c r="DG70"/>
  <c r="DH70"/>
  <c r="DK70"/>
  <c r="DL70"/>
  <c r="DO70"/>
  <c r="DP70"/>
  <c r="DS70"/>
  <c r="DT70"/>
  <c r="EA70"/>
  <c r="AX176" i="10" s="1"/>
  <c r="EB70" i="5"/>
  <c r="EC70"/>
  <c r="EF70"/>
  <c r="EG70"/>
  <c r="EJ70"/>
  <c r="EK70"/>
  <c r="EN70"/>
  <c r="EO70"/>
  <c r="ER70"/>
  <c r="ES70"/>
  <c r="EZ70"/>
  <c r="EJ68" i="28" s="1"/>
  <c r="FA70" i="5"/>
  <c r="EK68" i="28" s="1"/>
  <c r="FB70" i="5"/>
  <c r="EL68" i="28" s="1"/>
  <c r="FC70" i="5"/>
  <c r="EM68" i="28" s="1"/>
  <c r="FD70" i="5"/>
  <c r="EN68" i="28" s="1"/>
  <c r="FE70" i="5"/>
  <c r="EO68" i="28" s="1"/>
  <c r="FG70" i="5"/>
  <c r="EQ68" i="28" s="1"/>
  <c r="FH70" i="5"/>
  <c r="ER68" i="28" s="1"/>
  <c r="FI70" i="5"/>
  <c r="ES68" i="28" s="1"/>
  <c r="FJ70" i="5"/>
  <c r="ET68" i="28" s="1"/>
  <c r="FK70" i="5"/>
  <c r="EU68" i="28" s="1"/>
  <c r="FL70" i="5"/>
  <c r="EV68" i="28" s="1"/>
  <c r="FN70" i="5"/>
  <c r="EX68" i="28" s="1"/>
  <c r="FO70" i="5"/>
  <c r="EY68" i="28" s="1"/>
  <c r="FP70" i="5"/>
  <c r="EZ68" i="28" s="1"/>
  <c r="FQ70" i="5"/>
  <c r="FA68" i="28" s="1"/>
  <c r="FR70" i="5"/>
  <c r="FB68" i="28" s="1"/>
  <c r="FS70" i="5"/>
  <c r="FC68" i="28" s="1"/>
  <c r="F71" i="5"/>
  <c r="AX11" i="10" s="1"/>
  <c r="G71" i="5"/>
  <c r="H71"/>
  <c r="K71"/>
  <c r="L71"/>
  <c r="O71"/>
  <c r="P71"/>
  <c r="S71"/>
  <c r="T71"/>
  <c r="W71"/>
  <c r="X71"/>
  <c r="AE71"/>
  <c r="AX45" i="10" s="1"/>
  <c r="AF71" i="5"/>
  <c r="AG71"/>
  <c r="AJ71"/>
  <c r="AK71"/>
  <c r="AN71"/>
  <c r="AO71"/>
  <c r="AR71"/>
  <c r="AS71"/>
  <c r="AV71"/>
  <c r="AW71"/>
  <c r="BD71"/>
  <c r="AX78" i="10" s="1"/>
  <c r="BE71" i="5"/>
  <c r="BF71"/>
  <c r="BI71"/>
  <c r="BJ71"/>
  <c r="BM71"/>
  <c r="BN71"/>
  <c r="BQ71"/>
  <c r="BR71"/>
  <c r="BU71"/>
  <c r="BV71"/>
  <c r="CC71"/>
  <c r="AX111" i="10" s="1"/>
  <c r="CD71" i="5"/>
  <c r="CE71"/>
  <c r="CH71"/>
  <c r="CI71"/>
  <c r="CL71"/>
  <c r="CM71"/>
  <c r="CP71"/>
  <c r="CQ71"/>
  <c r="CT71"/>
  <c r="CU71"/>
  <c r="DB71"/>
  <c r="AX144" i="10" s="1"/>
  <c r="DC71" i="5"/>
  <c r="DD71"/>
  <c r="DG71"/>
  <c r="DH71"/>
  <c r="DK71"/>
  <c r="DL71"/>
  <c r="DO71"/>
  <c r="DP71"/>
  <c r="DS71"/>
  <c r="DT71"/>
  <c r="EA71"/>
  <c r="AX177" i="10" s="1"/>
  <c r="EB71" i="5"/>
  <c r="EC71"/>
  <c r="EF71"/>
  <c r="EG71"/>
  <c r="EJ71"/>
  <c r="EK71"/>
  <c r="EN71"/>
  <c r="EO71"/>
  <c r="ER71"/>
  <c r="ES71"/>
  <c r="EZ71"/>
  <c r="EJ69" i="28" s="1"/>
  <c r="FA71" i="5"/>
  <c r="EK69" i="28" s="1"/>
  <c r="FB71" i="5"/>
  <c r="EL69" i="28" s="1"/>
  <c r="FC71" i="5"/>
  <c r="EM69" i="28" s="1"/>
  <c r="FD71" i="5"/>
  <c r="EN69" i="28" s="1"/>
  <c r="FE71" i="5"/>
  <c r="EO69" i="28" s="1"/>
  <c r="FG71" i="5"/>
  <c r="EQ69" i="28" s="1"/>
  <c r="FH71" i="5"/>
  <c r="ER69" i="28" s="1"/>
  <c r="FI71" i="5"/>
  <c r="ES69" i="28" s="1"/>
  <c r="FJ71" i="5"/>
  <c r="ET69" i="28" s="1"/>
  <c r="FK71" i="5"/>
  <c r="EU69" i="28" s="1"/>
  <c r="FL71" i="5"/>
  <c r="EV69" i="28" s="1"/>
  <c r="FN71" i="5"/>
  <c r="EX69" i="28" s="1"/>
  <c r="FO71" i="5"/>
  <c r="EY69" i="28" s="1"/>
  <c r="FP71" i="5"/>
  <c r="EZ69" i="28" s="1"/>
  <c r="FQ71" i="5"/>
  <c r="FA69" i="28" s="1"/>
  <c r="FR71" i="5"/>
  <c r="FB69" i="28" s="1"/>
  <c r="FS71" i="5"/>
  <c r="FC69" i="28" s="1"/>
  <c r="F72" i="5"/>
  <c r="AX12" i="10" s="1"/>
  <c r="G72" i="5"/>
  <c r="H72"/>
  <c r="I72"/>
  <c r="J72"/>
  <c r="K72"/>
  <c r="L72"/>
  <c r="M72"/>
  <c r="N72"/>
  <c r="O72"/>
  <c r="P72"/>
  <c r="Q72"/>
  <c r="R72"/>
  <c r="S72"/>
  <c r="T72"/>
  <c r="U72"/>
  <c r="V72"/>
  <c r="W72"/>
  <c r="X72"/>
  <c r="Y72"/>
  <c r="Z72"/>
  <c r="AA72"/>
  <c r="BN12" i="10" s="1"/>
  <c r="AB72" i="5"/>
  <c r="BO12" i="10" s="1"/>
  <c r="AC72" i="5"/>
  <c r="AD72"/>
  <c r="AE72"/>
  <c r="AX46" i="10" s="1"/>
  <c r="AF72" i="5"/>
  <c r="AG72"/>
  <c r="AH72"/>
  <c r="AI72"/>
  <c r="AJ72"/>
  <c r="AK72"/>
  <c r="AL72"/>
  <c r="AM72"/>
  <c r="AN72"/>
  <c r="AO72"/>
  <c r="AP72"/>
  <c r="AQ72"/>
  <c r="AR72"/>
  <c r="AS72"/>
  <c r="AT72"/>
  <c r="AQ70" i="28" s="1"/>
  <c r="AU72" i="5"/>
  <c r="AV72"/>
  <c r="AW72"/>
  <c r="AX72"/>
  <c r="AU70" i="28" s="1"/>
  <c r="AY72" i="5"/>
  <c r="AZ72"/>
  <c r="BN46" i="10" s="1"/>
  <c r="BA72" i="5"/>
  <c r="BO46" i="10" s="1"/>
  <c r="BB72" i="5"/>
  <c r="BC72"/>
  <c r="BD72"/>
  <c r="AX79" i="10" s="1"/>
  <c r="BE72" i="5"/>
  <c r="BF72"/>
  <c r="BG72"/>
  <c r="BA70" i="28" s="1"/>
  <c r="BH72" i="5"/>
  <c r="BI72"/>
  <c r="BJ72"/>
  <c r="BK72"/>
  <c r="BE70" i="28" s="1"/>
  <c r="BL72" i="5"/>
  <c r="BM72"/>
  <c r="BN72"/>
  <c r="BO72"/>
  <c r="BI70" i="28" s="1"/>
  <c r="BP72" i="5"/>
  <c r="BQ72"/>
  <c r="BR72"/>
  <c r="BS72"/>
  <c r="BM70" i="28" s="1"/>
  <c r="BT72" i="5"/>
  <c r="BU72"/>
  <c r="BV72"/>
  <c r="BW72"/>
  <c r="BQ70" i="28" s="1"/>
  <c r="BX72" i="5"/>
  <c r="BY72"/>
  <c r="BN79" i="10" s="1"/>
  <c r="BZ72" i="5"/>
  <c r="BO79" i="10" s="1"/>
  <c r="CA72" i="5"/>
  <c r="CB72"/>
  <c r="CC72"/>
  <c r="AX112" i="10" s="1"/>
  <c r="CD72" i="5"/>
  <c r="CE72"/>
  <c r="CF72"/>
  <c r="BW70" i="28" s="1"/>
  <c r="CG72" i="5"/>
  <c r="CH72"/>
  <c r="CI72"/>
  <c r="CJ72"/>
  <c r="CA70" i="28" s="1"/>
  <c r="CK72" i="5"/>
  <c r="CL72"/>
  <c r="CM72"/>
  <c r="CN72"/>
  <c r="CE70" i="28" s="1"/>
  <c r="CO72" i="5"/>
  <c r="CP72"/>
  <c r="CQ72"/>
  <c r="CR72"/>
  <c r="CI70" i="28" s="1"/>
  <c r="CS72" i="5"/>
  <c r="CT72"/>
  <c r="CU72"/>
  <c r="CV72"/>
  <c r="CM70" i="28" s="1"/>
  <c r="CW72" i="5"/>
  <c r="CX72"/>
  <c r="BN112" i="10" s="1"/>
  <c r="CY72" i="5"/>
  <c r="BO112" i="10" s="1"/>
  <c r="CZ72" i="5"/>
  <c r="DA72"/>
  <c r="DB72"/>
  <c r="AX145" i="10" s="1"/>
  <c r="DC72" i="5"/>
  <c r="DD72"/>
  <c r="DE72"/>
  <c r="CS70" i="28" s="1"/>
  <c r="DF72" i="5"/>
  <c r="DG72"/>
  <c r="DH72"/>
  <c r="DI72"/>
  <c r="CW70" i="28" s="1"/>
  <c r="DJ72" i="5"/>
  <c r="DK72"/>
  <c r="DL72"/>
  <c r="DM72"/>
  <c r="DA70" i="28" s="1"/>
  <c r="DN72" i="5"/>
  <c r="DO72"/>
  <c r="DP72"/>
  <c r="DQ72"/>
  <c r="DE70" i="28" s="1"/>
  <c r="DR72" i="5"/>
  <c r="DS72"/>
  <c r="DT72"/>
  <c r="DU72"/>
  <c r="DI70" i="28" s="1"/>
  <c r="DV72" i="5"/>
  <c r="DW72"/>
  <c r="BN145" i="10" s="1"/>
  <c r="DX72" i="5"/>
  <c r="BO145" i="10" s="1"/>
  <c r="DY72" i="5"/>
  <c r="DZ72"/>
  <c r="EA72"/>
  <c r="AX178" i="10" s="1"/>
  <c r="EB72" i="5"/>
  <c r="EC72"/>
  <c r="ED72"/>
  <c r="DO70" i="28" s="1"/>
  <c r="EE72" i="5"/>
  <c r="EF72"/>
  <c r="EG72"/>
  <c r="EH72"/>
  <c r="DS70" i="28" s="1"/>
  <c r="EI72" i="5"/>
  <c r="EJ72"/>
  <c r="EK72"/>
  <c r="EL72"/>
  <c r="DW70" i="28" s="1"/>
  <c r="EM72" i="5"/>
  <c r="EN72"/>
  <c r="EO72"/>
  <c r="EP72"/>
  <c r="EA70" i="28" s="1"/>
  <c r="EQ72" i="5"/>
  <c r="ER72"/>
  <c r="ES72"/>
  <c r="ET72"/>
  <c r="EE70" i="28" s="1"/>
  <c r="EU72" i="5"/>
  <c r="EV72"/>
  <c r="BN178" i="10" s="1"/>
  <c r="EW72" i="5"/>
  <c r="BO178" i="10" s="1"/>
  <c r="EX72" i="5"/>
  <c r="EY72"/>
  <c r="EZ72"/>
  <c r="EJ70" i="28" s="1"/>
  <c r="FA72" i="5"/>
  <c r="EK70" i="28" s="1"/>
  <c r="FB72" i="5"/>
  <c r="EL70" i="28" s="1"/>
  <c r="FC72" i="5"/>
  <c r="EM70" i="28" s="1"/>
  <c r="FD72" i="5"/>
  <c r="EN70" i="28" s="1"/>
  <c r="FE72" i="5"/>
  <c r="EO70" i="28" s="1"/>
  <c r="FG72" i="5"/>
  <c r="EQ70" i="28" s="1"/>
  <c r="FH72" i="5"/>
  <c r="ER70" i="28" s="1"/>
  <c r="FI72" i="5"/>
  <c r="ES70" i="28" s="1"/>
  <c r="FJ72" i="5"/>
  <c r="ET70" i="28" s="1"/>
  <c r="FK72" i="5"/>
  <c r="EU70" i="28" s="1"/>
  <c r="FL72" i="5"/>
  <c r="EV70" i="28" s="1"/>
  <c r="FN72" i="5"/>
  <c r="EX70" i="28" s="1"/>
  <c r="FO72" i="5"/>
  <c r="EY70" i="28" s="1"/>
  <c r="FP72" i="5"/>
  <c r="EZ70" i="28" s="1"/>
  <c r="FQ72" i="5"/>
  <c r="FA70" i="28" s="1"/>
  <c r="FR72" i="5"/>
  <c r="FB70" i="28" s="1"/>
  <c r="FS72" i="5"/>
  <c r="FC70" i="28" s="1"/>
  <c r="F73" i="5"/>
  <c r="AX13" i="10" s="1"/>
  <c r="G73" i="5"/>
  <c r="H73"/>
  <c r="I73"/>
  <c r="J73"/>
  <c r="K73"/>
  <c r="L73"/>
  <c r="M73"/>
  <c r="N73"/>
  <c r="O73"/>
  <c r="P73"/>
  <c r="Q73"/>
  <c r="R73"/>
  <c r="S73"/>
  <c r="T73"/>
  <c r="U73"/>
  <c r="V73"/>
  <c r="W73"/>
  <c r="X73"/>
  <c r="Y73"/>
  <c r="Z73"/>
  <c r="AA73"/>
  <c r="BN13" i="10" s="1"/>
  <c r="AB73" i="5"/>
  <c r="BO13" i="10" s="1"/>
  <c r="AC73" i="5"/>
  <c r="AD73"/>
  <c r="AE73"/>
  <c r="AX47" i="10" s="1"/>
  <c r="AF73" i="5"/>
  <c r="AG73"/>
  <c r="AH73"/>
  <c r="AI73"/>
  <c r="AJ73"/>
  <c r="AK73"/>
  <c r="AL73"/>
  <c r="AM73"/>
  <c r="AN73"/>
  <c r="AO73"/>
  <c r="AP73"/>
  <c r="AQ73"/>
  <c r="AR73"/>
  <c r="AS73"/>
  <c r="AT73"/>
  <c r="AQ71" i="28" s="1"/>
  <c r="AU73" i="5"/>
  <c r="AV73"/>
  <c r="AW73"/>
  <c r="AX73"/>
  <c r="AU71" i="28" s="1"/>
  <c r="AY73" i="5"/>
  <c r="AZ73"/>
  <c r="BN47" i="10" s="1"/>
  <c r="BA73" i="5"/>
  <c r="BO47" i="10" s="1"/>
  <c r="BB73" i="5"/>
  <c r="BC73"/>
  <c r="BD73"/>
  <c r="AX80" i="10" s="1"/>
  <c r="BE73" i="5"/>
  <c r="BF73"/>
  <c r="BG73"/>
  <c r="BA71" i="28" s="1"/>
  <c r="BH73" i="5"/>
  <c r="BI73"/>
  <c r="BJ73"/>
  <c r="BK73"/>
  <c r="BE71" i="28" s="1"/>
  <c r="BL73" i="5"/>
  <c r="BM73"/>
  <c r="BN73"/>
  <c r="BO73"/>
  <c r="BI71" i="28" s="1"/>
  <c r="BP73" i="5"/>
  <c r="BQ73"/>
  <c r="BR73"/>
  <c r="BS73"/>
  <c r="BM71" i="28" s="1"/>
  <c r="BT73" i="5"/>
  <c r="BU73"/>
  <c r="BV73"/>
  <c r="BW73"/>
  <c r="BQ71" i="28" s="1"/>
  <c r="BX73" i="5"/>
  <c r="BY73"/>
  <c r="BN80" i="10" s="1"/>
  <c r="BZ73" i="5"/>
  <c r="BO80" i="10" s="1"/>
  <c r="CA73" i="5"/>
  <c r="CB73"/>
  <c r="CC73"/>
  <c r="AX113" i="10" s="1"/>
  <c r="CD73" i="5"/>
  <c r="CE73"/>
  <c r="CF73"/>
  <c r="BW71" i="28" s="1"/>
  <c r="CG73" i="5"/>
  <c r="CH73"/>
  <c r="CI73"/>
  <c r="CJ73"/>
  <c r="CA71" i="28" s="1"/>
  <c r="CK73" i="5"/>
  <c r="CL73"/>
  <c r="CM73"/>
  <c r="CN73"/>
  <c r="CE71" i="28" s="1"/>
  <c r="CO73" i="5"/>
  <c r="CP73"/>
  <c r="CQ73"/>
  <c r="CR73"/>
  <c r="CI71" i="28" s="1"/>
  <c r="CS73" i="5"/>
  <c r="CT73"/>
  <c r="CU73"/>
  <c r="CV73"/>
  <c r="CM71" i="28" s="1"/>
  <c r="CW73" i="5"/>
  <c r="CX73"/>
  <c r="BN113" i="10" s="1"/>
  <c r="CY73" i="5"/>
  <c r="BO113" i="10" s="1"/>
  <c r="CZ73" i="5"/>
  <c r="DA73"/>
  <c r="DB73"/>
  <c r="AX146" i="10" s="1"/>
  <c r="DC73" i="5"/>
  <c r="DD73"/>
  <c r="DE73"/>
  <c r="CS71" i="28" s="1"/>
  <c r="DF73" i="5"/>
  <c r="DG73"/>
  <c r="DH73"/>
  <c r="DI73"/>
  <c r="CW71" i="28" s="1"/>
  <c r="DJ73" i="5"/>
  <c r="DK73"/>
  <c r="DL73"/>
  <c r="DM73"/>
  <c r="DA71" i="28" s="1"/>
  <c r="DN73" i="5"/>
  <c r="DO73"/>
  <c r="DP73"/>
  <c r="DQ73"/>
  <c r="DE71" i="28" s="1"/>
  <c r="DR73" i="5"/>
  <c r="DS73"/>
  <c r="DT73"/>
  <c r="DU73"/>
  <c r="DI71" i="28" s="1"/>
  <c r="DV73" i="5"/>
  <c r="DW73"/>
  <c r="BN146" i="10" s="1"/>
  <c r="DX73" i="5"/>
  <c r="BO146" i="10" s="1"/>
  <c r="DY73" i="5"/>
  <c r="DZ73"/>
  <c r="EA73"/>
  <c r="AX179" i="10" s="1"/>
  <c r="EB73" i="5"/>
  <c r="EC73"/>
  <c r="ED73"/>
  <c r="DO71" i="28" s="1"/>
  <c r="EE73" i="5"/>
  <c r="EF73"/>
  <c r="EG73"/>
  <c r="EH73"/>
  <c r="DS71" i="28" s="1"/>
  <c r="EI73" i="5"/>
  <c r="EJ73"/>
  <c r="EK73"/>
  <c r="EL73"/>
  <c r="DW71" i="28" s="1"/>
  <c r="EM73" i="5"/>
  <c r="EN73"/>
  <c r="EO73"/>
  <c r="EP73"/>
  <c r="EA71" i="28" s="1"/>
  <c r="EQ73" i="5"/>
  <c r="ER73"/>
  <c r="ES73"/>
  <c r="ET73"/>
  <c r="EE71" i="28" s="1"/>
  <c r="EU73" i="5"/>
  <c r="EV73"/>
  <c r="BN179" i="10" s="1"/>
  <c r="EW73" i="5"/>
  <c r="BO179" i="10" s="1"/>
  <c r="EX73" i="5"/>
  <c r="EY73"/>
  <c r="EZ73"/>
  <c r="EJ71" i="28" s="1"/>
  <c r="FA73" i="5"/>
  <c r="EK71" i="28" s="1"/>
  <c r="FB73" i="5"/>
  <c r="EL71" i="28" s="1"/>
  <c r="FC73" i="5"/>
  <c r="EM71" i="28" s="1"/>
  <c r="FD73" i="5"/>
  <c r="EN71" i="28" s="1"/>
  <c r="FE73" i="5"/>
  <c r="EO71" i="28" s="1"/>
  <c r="FG73" i="5"/>
  <c r="EQ71" i="28" s="1"/>
  <c r="FH73" i="5"/>
  <c r="ER71" i="28" s="1"/>
  <c r="FI73" i="5"/>
  <c r="ES71" i="28" s="1"/>
  <c r="FJ73" i="5"/>
  <c r="ET71" i="28" s="1"/>
  <c r="FK73" i="5"/>
  <c r="EU71" i="28" s="1"/>
  <c r="FL73" i="5"/>
  <c r="EV71" i="28" s="1"/>
  <c r="FN73" i="5"/>
  <c r="EX71" i="28" s="1"/>
  <c r="FO73" i="5"/>
  <c r="EY71" i="28" s="1"/>
  <c r="FP73" i="5"/>
  <c r="EZ71" i="28" s="1"/>
  <c r="FQ73" i="5"/>
  <c r="FA71" i="28" s="1"/>
  <c r="FR73" i="5"/>
  <c r="FB71" i="28" s="1"/>
  <c r="FS73" i="5"/>
  <c r="FC71" i="28" s="1"/>
  <c r="F74" i="5"/>
  <c r="AX14" i="10" s="1"/>
  <c r="G74" i="5"/>
  <c r="H74"/>
  <c r="I74"/>
  <c r="J74"/>
  <c r="K74"/>
  <c r="L74"/>
  <c r="M74"/>
  <c r="N74"/>
  <c r="O74"/>
  <c r="P74"/>
  <c r="Q74"/>
  <c r="R74"/>
  <c r="S74"/>
  <c r="T74"/>
  <c r="U74"/>
  <c r="V74"/>
  <c r="W74"/>
  <c r="X74"/>
  <c r="Y74"/>
  <c r="Z74"/>
  <c r="AA74"/>
  <c r="BN14" i="10" s="1"/>
  <c r="AB74" i="5"/>
  <c r="BO14" i="10" s="1"/>
  <c r="AC74" i="5"/>
  <c r="AD74"/>
  <c r="AE74"/>
  <c r="AX48" i="10" s="1"/>
  <c r="AF74" i="5"/>
  <c r="AG74"/>
  <c r="AH74"/>
  <c r="AI74"/>
  <c r="AJ74"/>
  <c r="AK74"/>
  <c r="AL74"/>
  <c r="AM74"/>
  <c r="AN74"/>
  <c r="AO74"/>
  <c r="AP74"/>
  <c r="AQ74"/>
  <c r="AR74"/>
  <c r="AS74"/>
  <c r="AT74"/>
  <c r="AQ72" i="28" s="1"/>
  <c r="AU74" i="5"/>
  <c r="AV74"/>
  <c r="AW74"/>
  <c r="AX74"/>
  <c r="AU72" i="28" s="1"/>
  <c r="AY74" i="5"/>
  <c r="AZ74"/>
  <c r="BN48" i="10" s="1"/>
  <c r="BA74" i="5"/>
  <c r="BO48" i="10" s="1"/>
  <c r="BB74" i="5"/>
  <c r="BC74"/>
  <c r="BD74"/>
  <c r="AX81" i="10" s="1"/>
  <c r="BE74" i="5"/>
  <c r="BF74"/>
  <c r="BG74"/>
  <c r="BA72" i="28" s="1"/>
  <c r="BH74" i="5"/>
  <c r="BI74"/>
  <c r="BJ74"/>
  <c r="BK74"/>
  <c r="BE72" i="28" s="1"/>
  <c r="BL74" i="5"/>
  <c r="BM74"/>
  <c r="BN74"/>
  <c r="BO74"/>
  <c r="BI72" i="28" s="1"/>
  <c r="BP74" i="5"/>
  <c r="BQ74"/>
  <c r="BR74"/>
  <c r="BS74"/>
  <c r="BM72" i="28" s="1"/>
  <c r="BT74" i="5"/>
  <c r="BU74"/>
  <c r="BV74"/>
  <c r="BW74"/>
  <c r="BQ72" i="28" s="1"/>
  <c r="BX74" i="5"/>
  <c r="BY74"/>
  <c r="BN81" i="10" s="1"/>
  <c r="BZ74" i="5"/>
  <c r="BO81" i="10" s="1"/>
  <c r="CA74" i="5"/>
  <c r="CB74"/>
  <c r="CC74"/>
  <c r="AX114" i="10" s="1"/>
  <c r="CD74" i="5"/>
  <c r="CE74"/>
  <c r="CF74"/>
  <c r="BW72" i="28" s="1"/>
  <c r="CG74" i="5"/>
  <c r="CH74"/>
  <c r="CI74"/>
  <c r="CJ74"/>
  <c r="CA72" i="28" s="1"/>
  <c r="CK74" i="5"/>
  <c r="CL74"/>
  <c r="CM74"/>
  <c r="CN74"/>
  <c r="CE72" i="28" s="1"/>
  <c r="CO74" i="5"/>
  <c r="CP74"/>
  <c r="CQ74"/>
  <c r="CR74"/>
  <c r="CI72" i="28" s="1"/>
  <c r="CS74" i="5"/>
  <c r="CT74"/>
  <c r="CU74"/>
  <c r="CV74"/>
  <c r="CM72" i="28" s="1"/>
  <c r="CW74" i="5"/>
  <c r="CX74"/>
  <c r="BN114" i="10" s="1"/>
  <c r="CY74" i="5"/>
  <c r="BO114" i="10" s="1"/>
  <c r="CZ74" i="5"/>
  <c r="DA74"/>
  <c r="DB74"/>
  <c r="AX147" i="10" s="1"/>
  <c r="DC74" i="5"/>
  <c r="DD74"/>
  <c r="DE74"/>
  <c r="CS72" i="28" s="1"/>
  <c r="DF74" i="5"/>
  <c r="DG74"/>
  <c r="DH74"/>
  <c r="DI74"/>
  <c r="CW72" i="28" s="1"/>
  <c r="DJ74" i="5"/>
  <c r="DK74"/>
  <c r="DL74"/>
  <c r="DM74"/>
  <c r="DA72" i="28" s="1"/>
  <c r="DN74" i="5"/>
  <c r="DO74"/>
  <c r="DP74"/>
  <c r="DQ74"/>
  <c r="DE72" i="28" s="1"/>
  <c r="DR74" i="5"/>
  <c r="DS74"/>
  <c r="DT74"/>
  <c r="DU74"/>
  <c r="DI72" i="28" s="1"/>
  <c r="DV74" i="5"/>
  <c r="DW74"/>
  <c r="BN147" i="10" s="1"/>
  <c r="DX74" i="5"/>
  <c r="BO147" i="10" s="1"/>
  <c r="DY74" i="5"/>
  <c r="DZ74"/>
  <c r="EA74"/>
  <c r="AX180" i="10" s="1"/>
  <c r="EB74" i="5"/>
  <c r="EC74"/>
  <c r="ED74"/>
  <c r="DO72" i="28" s="1"/>
  <c r="EE74" i="5"/>
  <c r="EF74"/>
  <c r="EG74"/>
  <c r="EH74"/>
  <c r="DS72" i="28" s="1"/>
  <c r="EI74" i="5"/>
  <c r="EJ74"/>
  <c r="EK74"/>
  <c r="EL74"/>
  <c r="DW72" i="28" s="1"/>
  <c r="EM74" i="5"/>
  <c r="EN74"/>
  <c r="EO74"/>
  <c r="EP74"/>
  <c r="EA72" i="28" s="1"/>
  <c r="EQ74" i="5"/>
  <c r="ER74"/>
  <c r="ES74"/>
  <c r="ET74"/>
  <c r="EE72" i="28" s="1"/>
  <c r="EU74" i="5"/>
  <c r="EV74"/>
  <c r="BN180" i="10" s="1"/>
  <c r="EW74" i="5"/>
  <c r="BO180" i="10" s="1"/>
  <c r="EX74" i="5"/>
  <c r="EY74"/>
  <c r="EZ74"/>
  <c r="EJ72" i="28" s="1"/>
  <c r="FA74" i="5"/>
  <c r="EK72" i="28" s="1"/>
  <c r="FB74" i="5"/>
  <c r="EL72" i="28" s="1"/>
  <c r="FC74" i="5"/>
  <c r="EM72" i="28" s="1"/>
  <c r="FD74" i="5"/>
  <c r="EN72" i="28" s="1"/>
  <c r="FE74" i="5"/>
  <c r="EO72" i="28" s="1"/>
  <c r="FG74" i="5"/>
  <c r="EQ72" i="28" s="1"/>
  <c r="FH74" i="5"/>
  <c r="ER72" i="28" s="1"/>
  <c r="FI74" i="5"/>
  <c r="ES72" i="28" s="1"/>
  <c r="FJ74" i="5"/>
  <c r="ET72" i="28" s="1"/>
  <c r="FK74" i="5"/>
  <c r="EU72" i="28" s="1"/>
  <c r="FL74" i="5"/>
  <c r="EV72" i="28" s="1"/>
  <c r="FN74" i="5"/>
  <c r="EX72" i="28" s="1"/>
  <c r="FO74" i="5"/>
  <c r="EY72" i="28" s="1"/>
  <c r="FP74" i="5"/>
  <c r="EZ72" i="28" s="1"/>
  <c r="FQ74" i="5"/>
  <c r="FA72" i="28" s="1"/>
  <c r="FR74" i="5"/>
  <c r="FB72" i="28" s="1"/>
  <c r="FS74" i="5"/>
  <c r="FC72" i="28" s="1"/>
  <c r="F75" i="5"/>
  <c r="AX15" i="10" s="1"/>
  <c r="G75" i="5"/>
  <c r="H75"/>
  <c r="K75"/>
  <c r="L75"/>
  <c r="O75"/>
  <c r="P75"/>
  <c r="S75"/>
  <c r="T75"/>
  <c r="W75"/>
  <c r="X75"/>
  <c r="AE75"/>
  <c r="AX49" i="10" s="1"/>
  <c r="AF75" i="5"/>
  <c r="AG75"/>
  <c r="AJ75"/>
  <c r="AK75"/>
  <c r="AN75"/>
  <c r="AO75"/>
  <c r="AR75"/>
  <c r="AS75"/>
  <c r="AV75"/>
  <c r="AW75"/>
  <c r="BD75"/>
  <c r="AX82" i="10" s="1"/>
  <c r="BE75" i="5"/>
  <c r="BF75"/>
  <c r="BI75"/>
  <c r="BJ75"/>
  <c r="BM75"/>
  <c r="BN75"/>
  <c r="BQ75"/>
  <c r="BR75"/>
  <c r="BU75"/>
  <c r="BV75"/>
  <c r="CC75"/>
  <c r="AX115" i="10" s="1"/>
  <c r="CD75" i="5"/>
  <c r="CE75"/>
  <c r="CH75"/>
  <c r="CI75"/>
  <c r="CL75"/>
  <c r="CM75"/>
  <c r="CP75"/>
  <c r="CQ75"/>
  <c r="CT75"/>
  <c r="CU75"/>
  <c r="DB75"/>
  <c r="AX148" i="10" s="1"/>
  <c r="DC75" i="5"/>
  <c r="DD75"/>
  <c r="DG75"/>
  <c r="DH75"/>
  <c r="DK75"/>
  <c r="DL75"/>
  <c r="DO75"/>
  <c r="DP75"/>
  <c r="DS75"/>
  <c r="DT75"/>
  <c r="EA75"/>
  <c r="AX181" i="10" s="1"/>
  <c r="EB75" i="5"/>
  <c r="EC75"/>
  <c r="EF75"/>
  <c r="EG75"/>
  <c r="EJ75"/>
  <c r="EK75"/>
  <c r="EN75"/>
  <c r="EO75"/>
  <c r="ER75"/>
  <c r="ES75"/>
  <c r="EZ75"/>
  <c r="EJ73" i="28" s="1"/>
  <c r="FA75" i="5"/>
  <c r="EK73" i="28" s="1"/>
  <c r="FB75" i="5"/>
  <c r="EL73" i="28" s="1"/>
  <c r="FC75" i="5"/>
  <c r="EM73" i="28" s="1"/>
  <c r="FD75" i="5"/>
  <c r="EN73" i="28" s="1"/>
  <c r="FE75" i="5"/>
  <c r="EO73" i="28" s="1"/>
  <c r="FG75" i="5"/>
  <c r="EQ73" i="28" s="1"/>
  <c r="FH75" i="5"/>
  <c r="ER73" i="28" s="1"/>
  <c r="FI75" i="5"/>
  <c r="ES73" i="28" s="1"/>
  <c r="FJ75" i="5"/>
  <c r="ET73" i="28" s="1"/>
  <c r="FK75" i="5"/>
  <c r="EU73" i="28" s="1"/>
  <c r="FL75" i="5"/>
  <c r="EV73" i="28" s="1"/>
  <c r="FN75" i="5"/>
  <c r="EX73" i="28" s="1"/>
  <c r="FO75" i="5"/>
  <c r="EY73" i="28" s="1"/>
  <c r="FP75" i="5"/>
  <c r="EZ73" i="28" s="1"/>
  <c r="FQ75" i="5"/>
  <c r="FA73" i="28" s="1"/>
  <c r="FR75" i="5"/>
  <c r="FB73" i="28" s="1"/>
  <c r="FS75" i="5"/>
  <c r="FC73" i="28" s="1"/>
  <c r="F76" i="5"/>
  <c r="AX16" i="10" s="1"/>
  <c r="G76" i="5"/>
  <c r="H76"/>
  <c r="I76"/>
  <c r="J76"/>
  <c r="K76"/>
  <c r="L76"/>
  <c r="M76"/>
  <c r="N76"/>
  <c r="O76"/>
  <c r="P76"/>
  <c r="Q76"/>
  <c r="R76"/>
  <c r="S76"/>
  <c r="T76"/>
  <c r="U76"/>
  <c r="V76"/>
  <c r="W76"/>
  <c r="X76"/>
  <c r="Y76"/>
  <c r="Z76"/>
  <c r="AA76"/>
  <c r="BN16" i="10" s="1"/>
  <c r="AB76" i="5"/>
  <c r="BO16" i="10" s="1"/>
  <c r="AC76" i="5"/>
  <c r="AD76"/>
  <c r="AE76"/>
  <c r="AX50" i="10" s="1"/>
  <c r="AF76" i="5"/>
  <c r="AG76"/>
  <c r="AH76"/>
  <c r="AI76"/>
  <c r="AJ76"/>
  <c r="AK76"/>
  <c r="AL76"/>
  <c r="AM76"/>
  <c r="AN76"/>
  <c r="AO76"/>
  <c r="AP76"/>
  <c r="AQ76"/>
  <c r="AR76"/>
  <c r="AS76"/>
  <c r="AT76"/>
  <c r="AQ74" i="28" s="1"/>
  <c r="AU76" i="5"/>
  <c r="AV76"/>
  <c r="AW76"/>
  <c r="AX76"/>
  <c r="AU74" i="28" s="1"/>
  <c r="AY76" i="5"/>
  <c r="AZ76"/>
  <c r="BN50" i="10" s="1"/>
  <c r="BA76" i="5"/>
  <c r="BO50" i="10" s="1"/>
  <c r="BB76" i="5"/>
  <c r="BC76"/>
  <c r="BD76"/>
  <c r="AX83" i="10" s="1"/>
  <c r="BE76" i="5"/>
  <c r="BF76"/>
  <c r="BG76"/>
  <c r="BA74" i="28" s="1"/>
  <c r="BH76" i="5"/>
  <c r="BI76"/>
  <c r="BJ76"/>
  <c r="BK76"/>
  <c r="BE74" i="28" s="1"/>
  <c r="BL76" i="5"/>
  <c r="BM76"/>
  <c r="BN76"/>
  <c r="BO76"/>
  <c r="BI74" i="28" s="1"/>
  <c r="BP76" i="5"/>
  <c r="BQ76"/>
  <c r="BR76"/>
  <c r="BS76"/>
  <c r="BM74" i="28" s="1"/>
  <c r="BT76" i="5"/>
  <c r="BU76"/>
  <c r="BV76"/>
  <c r="BW76"/>
  <c r="BQ74" i="28" s="1"/>
  <c r="BX76" i="5"/>
  <c r="BY76"/>
  <c r="BN83" i="10" s="1"/>
  <c r="BZ76" i="5"/>
  <c r="BO83" i="10" s="1"/>
  <c r="CA76" i="5"/>
  <c r="CB76"/>
  <c r="CC76"/>
  <c r="AX116" i="10" s="1"/>
  <c r="CD76" i="5"/>
  <c r="CE76"/>
  <c r="CF76"/>
  <c r="BW74" i="28" s="1"/>
  <c r="CG76" i="5"/>
  <c r="CH76"/>
  <c r="CI76"/>
  <c r="CJ76"/>
  <c r="CA74" i="28" s="1"/>
  <c r="CK76" i="5"/>
  <c r="CL76"/>
  <c r="CM76"/>
  <c r="CN76"/>
  <c r="CE74" i="28" s="1"/>
  <c r="CO76" i="5"/>
  <c r="CP76"/>
  <c r="CQ76"/>
  <c r="CR76"/>
  <c r="CI74" i="28" s="1"/>
  <c r="CS76" i="5"/>
  <c r="CT76"/>
  <c r="CU76"/>
  <c r="CV76"/>
  <c r="CM74" i="28" s="1"/>
  <c r="CW76" i="5"/>
  <c r="CX76"/>
  <c r="BN116" i="10" s="1"/>
  <c r="CY76" i="5"/>
  <c r="BO116" i="10" s="1"/>
  <c r="CZ76" i="5"/>
  <c r="DA76"/>
  <c r="DB76"/>
  <c r="AX149" i="10" s="1"/>
  <c r="DC76" i="5"/>
  <c r="DD76"/>
  <c r="DE76"/>
  <c r="CS74" i="28" s="1"/>
  <c r="DF76" i="5"/>
  <c r="DG76"/>
  <c r="DH76"/>
  <c r="DI76"/>
  <c r="CW74" i="28" s="1"/>
  <c r="DJ76" i="5"/>
  <c r="DK76"/>
  <c r="DL76"/>
  <c r="DM76"/>
  <c r="DA74" i="28" s="1"/>
  <c r="DN76" i="5"/>
  <c r="DO76"/>
  <c r="DP76"/>
  <c r="DQ76"/>
  <c r="DE74" i="28" s="1"/>
  <c r="DR76" i="5"/>
  <c r="DS76"/>
  <c r="DT76"/>
  <c r="DU76"/>
  <c r="DI74" i="28" s="1"/>
  <c r="DV76" i="5"/>
  <c r="DW76"/>
  <c r="BN149" i="10" s="1"/>
  <c r="DX76" i="5"/>
  <c r="BO149" i="10" s="1"/>
  <c r="DY76" i="5"/>
  <c r="DZ76"/>
  <c r="EA76"/>
  <c r="AX182" i="10" s="1"/>
  <c r="EB76" i="5"/>
  <c r="EC76"/>
  <c r="ED76"/>
  <c r="DO74" i="28" s="1"/>
  <c r="EE76" i="5"/>
  <c r="EF76"/>
  <c r="EG76"/>
  <c r="EH76"/>
  <c r="DS74" i="28" s="1"/>
  <c r="EI76" i="5"/>
  <c r="EJ76"/>
  <c r="EK76"/>
  <c r="EL76"/>
  <c r="DW74" i="28" s="1"/>
  <c r="EM76" i="5"/>
  <c r="EN76"/>
  <c r="EO76"/>
  <c r="EP76"/>
  <c r="EA74" i="28" s="1"/>
  <c r="EQ76" i="5"/>
  <c r="ER76"/>
  <c r="ES76"/>
  <c r="ET76"/>
  <c r="EE74" i="28" s="1"/>
  <c r="EU76" i="5"/>
  <c r="EV76"/>
  <c r="BN182" i="10" s="1"/>
  <c r="EW76" i="5"/>
  <c r="BO182" i="10" s="1"/>
  <c r="EX76" i="5"/>
  <c r="EY76"/>
  <c r="EZ76"/>
  <c r="EJ74" i="28" s="1"/>
  <c r="FA76" i="5"/>
  <c r="EK74" i="28" s="1"/>
  <c r="FB76" i="5"/>
  <c r="EL74" i="28" s="1"/>
  <c r="FC76" i="5"/>
  <c r="EM74" i="28" s="1"/>
  <c r="FD76" i="5"/>
  <c r="EN74" i="28" s="1"/>
  <c r="FE76" i="5"/>
  <c r="EO74" i="28" s="1"/>
  <c r="FG76" i="5"/>
  <c r="EQ74" i="28" s="1"/>
  <c r="FH76" i="5"/>
  <c r="ER74" i="28" s="1"/>
  <c r="FI76" i="5"/>
  <c r="ES74" i="28" s="1"/>
  <c r="FJ76" i="5"/>
  <c r="ET74" i="28" s="1"/>
  <c r="FK76" i="5"/>
  <c r="EU74" i="28" s="1"/>
  <c r="FL76" i="5"/>
  <c r="EV74" i="28" s="1"/>
  <c r="FN76" i="5"/>
  <c r="EX74" i="28" s="1"/>
  <c r="FO76" i="5"/>
  <c r="EY74" i="28" s="1"/>
  <c r="FP76" i="5"/>
  <c r="EZ74" i="28" s="1"/>
  <c r="FQ76" i="5"/>
  <c r="FA74" i="28" s="1"/>
  <c r="FR76" i="5"/>
  <c r="FB74" i="28" s="1"/>
  <c r="FS76" i="5"/>
  <c r="FC74" i="28" s="1"/>
  <c r="F77" i="5"/>
  <c r="AX17" i="10" s="1"/>
  <c r="G77" i="5"/>
  <c r="H77"/>
  <c r="I77"/>
  <c r="J77"/>
  <c r="K77"/>
  <c r="L77"/>
  <c r="M77"/>
  <c r="N77"/>
  <c r="O77"/>
  <c r="P77"/>
  <c r="Q77"/>
  <c r="R77"/>
  <c r="S77"/>
  <c r="T77"/>
  <c r="U77"/>
  <c r="V77"/>
  <c r="W77"/>
  <c r="X77"/>
  <c r="Y77"/>
  <c r="Z77"/>
  <c r="AA77"/>
  <c r="BN17" i="10" s="1"/>
  <c r="AB77" i="5"/>
  <c r="BO17" i="10" s="1"/>
  <c r="AC77" i="5"/>
  <c r="AD77"/>
  <c r="AE77"/>
  <c r="AX51" i="10" s="1"/>
  <c r="AF77" i="5"/>
  <c r="AG77"/>
  <c r="AH77"/>
  <c r="AI77"/>
  <c r="AJ77"/>
  <c r="AK77"/>
  <c r="AL77"/>
  <c r="AM77"/>
  <c r="AN77"/>
  <c r="AO77"/>
  <c r="AP77"/>
  <c r="AQ77"/>
  <c r="AR77"/>
  <c r="AS77"/>
  <c r="AT77"/>
  <c r="AQ75" i="28" s="1"/>
  <c r="AU77" i="5"/>
  <c r="AV77"/>
  <c r="AW77"/>
  <c r="AX77"/>
  <c r="AU75" i="28" s="1"/>
  <c r="AY77" i="5"/>
  <c r="AZ77"/>
  <c r="BN51" i="10" s="1"/>
  <c r="BA77" i="5"/>
  <c r="BO51" i="10" s="1"/>
  <c r="BB77" i="5"/>
  <c r="BC77"/>
  <c r="BD77"/>
  <c r="AX84" i="10" s="1"/>
  <c r="BE77" i="5"/>
  <c r="BF77"/>
  <c r="BG77"/>
  <c r="BA75" i="28" s="1"/>
  <c r="BH77" i="5"/>
  <c r="BI77"/>
  <c r="BJ77"/>
  <c r="BK77"/>
  <c r="BE75" i="28" s="1"/>
  <c r="BL77" i="5"/>
  <c r="BM77"/>
  <c r="BN77"/>
  <c r="BO77"/>
  <c r="BI75" i="28" s="1"/>
  <c r="BP77" i="5"/>
  <c r="BQ77"/>
  <c r="BR77"/>
  <c r="BS77"/>
  <c r="BM75" i="28" s="1"/>
  <c r="BT77" i="5"/>
  <c r="BU77"/>
  <c r="BV77"/>
  <c r="BW77"/>
  <c r="BQ75" i="28" s="1"/>
  <c r="BX77" i="5"/>
  <c r="BY77"/>
  <c r="BN84" i="10" s="1"/>
  <c r="BZ77" i="5"/>
  <c r="BO84" i="10" s="1"/>
  <c r="CA77" i="5"/>
  <c r="CB77"/>
  <c r="CC77"/>
  <c r="AX117" i="10" s="1"/>
  <c r="CD77" i="5"/>
  <c r="CE77"/>
  <c r="CF77"/>
  <c r="BW75" i="28" s="1"/>
  <c r="CG77" i="5"/>
  <c r="CH77"/>
  <c r="CI77"/>
  <c r="CJ77"/>
  <c r="CA75" i="28" s="1"/>
  <c r="CK77" i="5"/>
  <c r="CL77"/>
  <c r="CM77"/>
  <c r="CN77"/>
  <c r="CE75" i="28" s="1"/>
  <c r="CO77" i="5"/>
  <c r="CP77"/>
  <c r="CQ77"/>
  <c r="CR77"/>
  <c r="CI75" i="28" s="1"/>
  <c r="CS77" i="5"/>
  <c r="CT77"/>
  <c r="CU77"/>
  <c r="CV77"/>
  <c r="CM75" i="28" s="1"/>
  <c r="CW77" i="5"/>
  <c r="CX77"/>
  <c r="BN117" i="10" s="1"/>
  <c r="CY77" i="5"/>
  <c r="BO117" i="10" s="1"/>
  <c r="CZ77" i="5"/>
  <c r="DA77"/>
  <c r="DB77"/>
  <c r="AX150" i="10" s="1"/>
  <c r="DC77" i="5"/>
  <c r="DD77"/>
  <c r="DE77"/>
  <c r="CS75" i="28" s="1"/>
  <c r="DF77" i="5"/>
  <c r="DG77"/>
  <c r="DH77"/>
  <c r="DI77"/>
  <c r="CW75" i="28" s="1"/>
  <c r="DJ77" i="5"/>
  <c r="DK77"/>
  <c r="DL77"/>
  <c r="DM77"/>
  <c r="DA75" i="28" s="1"/>
  <c r="DN77" i="5"/>
  <c r="DO77"/>
  <c r="DP77"/>
  <c r="DQ77"/>
  <c r="DE75" i="28" s="1"/>
  <c r="DR77" i="5"/>
  <c r="DS77"/>
  <c r="DT77"/>
  <c r="DU77"/>
  <c r="DI75" i="28" s="1"/>
  <c r="DV77" i="5"/>
  <c r="DW77"/>
  <c r="BN150" i="10" s="1"/>
  <c r="DX77" i="5"/>
  <c r="BO150" i="10" s="1"/>
  <c r="DY77" i="5"/>
  <c r="DZ77"/>
  <c r="EA77"/>
  <c r="AX183" i="10" s="1"/>
  <c r="EB77" i="5"/>
  <c r="EC77"/>
  <c r="ED77"/>
  <c r="DO75" i="28" s="1"/>
  <c r="EE77" i="5"/>
  <c r="EF77"/>
  <c r="EG77"/>
  <c r="EH77"/>
  <c r="DS75" i="28" s="1"/>
  <c r="EI77" i="5"/>
  <c r="EJ77"/>
  <c r="EK77"/>
  <c r="EL77"/>
  <c r="DW75" i="28" s="1"/>
  <c r="EM77" i="5"/>
  <c r="EN77"/>
  <c r="EO77"/>
  <c r="EP77"/>
  <c r="EA75" i="28" s="1"/>
  <c r="EQ77" i="5"/>
  <c r="ER77"/>
  <c r="ES77"/>
  <c r="ET77"/>
  <c r="EE75" i="28" s="1"/>
  <c r="EU77" i="5"/>
  <c r="EV77"/>
  <c r="BN183" i="10" s="1"/>
  <c r="EW77" i="5"/>
  <c r="BO183" i="10" s="1"/>
  <c r="EX77" i="5"/>
  <c r="EY77"/>
  <c r="EZ77"/>
  <c r="EJ75" i="28" s="1"/>
  <c r="FA77" i="5"/>
  <c r="EK75" i="28" s="1"/>
  <c r="FB77" i="5"/>
  <c r="EL75" i="28" s="1"/>
  <c r="FC77" i="5"/>
  <c r="EM75" i="28" s="1"/>
  <c r="FD77" i="5"/>
  <c r="EN75" i="28" s="1"/>
  <c r="FE77" i="5"/>
  <c r="EO75" i="28" s="1"/>
  <c r="FG77" i="5"/>
  <c r="EQ75" i="28" s="1"/>
  <c r="FH77" i="5"/>
  <c r="ER75" i="28" s="1"/>
  <c r="FI77" i="5"/>
  <c r="ES75" i="28" s="1"/>
  <c r="FJ77" i="5"/>
  <c r="ET75" i="28" s="1"/>
  <c r="FK77" i="5"/>
  <c r="EU75" i="28" s="1"/>
  <c r="FL77" i="5"/>
  <c r="EV75" i="28" s="1"/>
  <c r="FN77" i="5"/>
  <c r="EX75" i="28" s="1"/>
  <c r="FO77" i="5"/>
  <c r="EY75" i="28" s="1"/>
  <c r="FP77" i="5"/>
  <c r="EZ75" i="28" s="1"/>
  <c r="FQ77" i="5"/>
  <c r="FA75" i="28" s="1"/>
  <c r="FR77" i="5"/>
  <c r="FB75" i="28" s="1"/>
  <c r="FS77" i="5"/>
  <c r="FC75" i="28" s="1"/>
  <c r="F78" i="5"/>
  <c r="AX18" i="10" s="1"/>
  <c r="G78" i="5"/>
  <c r="H78"/>
  <c r="I78"/>
  <c r="J78"/>
  <c r="K78"/>
  <c r="L78"/>
  <c r="M78"/>
  <c r="N78"/>
  <c r="O78"/>
  <c r="P78"/>
  <c r="Q78"/>
  <c r="R78"/>
  <c r="S78"/>
  <c r="T78"/>
  <c r="U78"/>
  <c r="V78"/>
  <c r="W78"/>
  <c r="X78"/>
  <c r="Y78"/>
  <c r="Z78"/>
  <c r="AA78"/>
  <c r="BN18" i="10" s="1"/>
  <c r="AB78" i="5"/>
  <c r="BO18" i="10" s="1"/>
  <c r="AC78" i="5"/>
  <c r="AD78"/>
  <c r="AE78"/>
  <c r="AX52" i="10" s="1"/>
  <c r="AF78" i="5"/>
  <c r="AG78"/>
  <c r="AH78"/>
  <c r="AI78"/>
  <c r="AJ78"/>
  <c r="AK78"/>
  <c r="AL78"/>
  <c r="AM78"/>
  <c r="AN78"/>
  <c r="AO78"/>
  <c r="AP78"/>
  <c r="AQ78"/>
  <c r="AR78"/>
  <c r="AS78"/>
  <c r="AT78"/>
  <c r="AQ76" i="28" s="1"/>
  <c r="AU78" i="5"/>
  <c r="AV78"/>
  <c r="AW78"/>
  <c r="AX78"/>
  <c r="AU76" i="28" s="1"/>
  <c r="AY78" i="5"/>
  <c r="AZ78"/>
  <c r="BN52" i="10" s="1"/>
  <c r="BA78" i="5"/>
  <c r="BO52" i="10" s="1"/>
  <c r="BB78" i="5"/>
  <c r="BC78"/>
  <c r="BD78"/>
  <c r="AX85" i="10" s="1"/>
  <c r="BE78" i="5"/>
  <c r="BF78"/>
  <c r="BG78"/>
  <c r="BA76" i="28" s="1"/>
  <c r="BH78" i="5"/>
  <c r="BI78"/>
  <c r="BJ78"/>
  <c r="BK78"/>
  <c r="BE76" i="28" s="1"/>
  <c r="BL78" i="5"/>
  <c r="BM78"/>
  <c r="BN78"/>
  <c r="BO78"/>
  <c r="BI76" i="28" s="1"/>
  <c r="BP78" i="5"/>
  <c r="BQ78"/>
  <c r="BR78"/>
  <c r="BS78"/>
  <c r="BM76" i="28" s="1"/>
  <c r="BT78" i="5"/>
  <c r="BU78"/>
  <c r="BV78"/>
  <c r="BW78"/>
  <c r="BQ76" i="28" s="1"/>
  <c r="BX78" i="5"/>
  <c r="BY78"/>
  <c r="BN85" i="10" s="1"/>
  <c r="BZ78" i="5"/>
  <c r="BO85" i="10" s="1"/>
  <c r="CA78" i="5"/>
  <c r="CB78"/>
  <c r="CC78"/>
  <c r="AX118" i="10" s="1"/>
  <c r="CD78" i="5"/>
  <c r="CE78"/>
  <c r="CF78"/>
  <c r="BW76" i="28" s="1"/>
  <c r="CG78" i="5"/>
  <c r="CH78"/>
  <c r="CI78"/>
  <c r="CJ78"/>
  <c r="CA76" i="28" s="1"/>
  <c r="CK78" i="5"/>
  <c r="CL78"/>
  <c r="CM78"/>
  <c r="CN78"/>
  <c r="CE76" i="28" s="1"/>
  <c r="CO78" i="5"/>
  <c r="CP78"/>
  <c r="CQ78"/>
  <c r="CR78"/>
  <c r="CI76" i="28" s="1"/>
  <c r="CS78" i="5"/>
  <c r="CT78"/>
  <c r="CU78"/>
  <c r="CV78"/>
  <c r="CM76" i="28" s="1"/>
  <c r="CW78" i="5"/>
  <c r="CX78"/>
  <c r="BN118" i="10" s="1"/>
  <c r="CY78" i="5"/>
  <c r="BO118" i="10" s="1"/>
  <c r="CZ78" i="5"/>
  <c r="DA78"/>
  <c r="DB78"/>
  <c r="AX151" i="10" s="1"/>
  <c r="DC78" i="5"/>
  <c r="DD78"/>
  <c r="DE78"/>
  <c r="CS76" i="28" s="1"/>
  <c r="DF78" i="5"/>
  <c r="DG78"/>
  <c r="DH78"/>
  <c r="DI78"/>
  <c r="CW76" i="28" s="1"/>
  <c r="DJ78" i="5"/>
  <c r="DK78"/>
  <c r="DL78"/>
  <c r="DM78"/>
  <c r="DA76" i="28" s="1"/>
  <c r="DN78" i="5"/>
  <c r="DO78"/>
  <c r="DP78"/>
  <c r="DQ78"/>
  <c r="DE76" i="28" s="1"/>
  <c r="DR78" i="5"/>
  <c r="DS78"/>
  <c r="DT78"/>
  <c r="DU78"/>
  <c r="DI76" i="28" s="1"/>
  <c r="DV78" i="5"/>
  <c r="DW78"/>
  <c r="BN151" i="10" s="1"/>
  <c r="DX78" i="5"/>
  <c r="BO151" i="10" s="1"/>
  <c r="DY78" i="5"/>
  <c r="DZ78"/>
  <c r="EA78"/>
  <c r="AX184" i="10" s="1"/>
  <c r="EB78" i="5"/>
  <c r="EC78"/>
  <c r="ED78"/>
  <c r="DO76" i="28" s="1"/>
  <c r="EE78" i="5"/>
  <c r="EF78"/>
  <c r="EG78"/>
  <c r="EH78"/>
  <c r="DS76" i="28" s="1"/>
  <c r="EI78" i="5"/>
  <c r="EJ78"/>
  <c r="EK78"/>
  <c r="EL78"/>
  <c r="DW76" i="28" s="1"/>
  <c r="EM78" i="5"/>
  <c r="EN78"/>
  <c r="EO78"/>
  <c r="EP78"/>
  <c r="EA76" i="28" s="1"/>
  <c r="EQ78" i="5"/>
  <c r="ER78"/>
  <c r="ES78"/>
  <c r="ET78"/>
  <c r="EE76" i="28" s="1"/>
  <c r="EU78" i="5"/>
  <c r="EV78"/>
  <c r="BN184" i="10" s="1"/>
  <c r="EW78" i="5"/>
  <c r="BO184" i="10" s="1"/>
  <c r="EX78" i="5"/>
  <c r="EY78"/>
  <c r="EZ78"/>
  <c r="EJ76" i="28" s="1"/>
  <c r="FA78" i="5"/>
  <c r="EK76" i="28" s="1"/>
  <c r="FB78" i="5"/>
  <c r="EL76" i="28" s="1"/>
  <c r="FC78" i="5"/>
  <c r="EM76" i="28" s="1"/>
  <c r="FD78" i="5"/>
  <c r="EN76" i="28" s="1"/>
  <c r="FE78" i="5"/>
  <c r="EO76" i="28" s="1"/>
  <c r="FG78" i="5"/>
  <c r="EQ76" i="28" s="1"/>
  <c r="FH78" i="5"/>
  <c r="ER76" i="28" s="1"/>
  <c r="FI78" i="5"/>
  <c r="ES76" i="28" s="1"/>
  <c r="FJ78" i="5"/>
  <c r="ET76" i="28" s="1"/>
  <c r="FK78" i="5"/>
  <c r="EU76" i="28" s="1"/>
  <c r="FL78" i="5"/>
  <c r="EV76" i="28" s="1"/>
  <c r="FN78" i="5"/>
  <c r="EX76" i="28" s="1"/>
  <c r="FO78" i="5"/>
  <c r="EY76" i="28" s="1"/>
  <c r="FP78" i="5"/>
  <c r="EZ76" i="28" s="1"/>
  <c r="FQ78" i="5"/>
  <c r="FA76" i="28" s="1"/>
  <c r="FR78" i="5"/>
  <c r="FB76" i="28" s="1"/>
  <c r="FS78" i="5"/>
  <c r="FC76" i="28" s="1"/>
  <c r="F79" i="5"/>
  <c r="AX19" i="10" s="1"/>
  <c r="G79" i="5"/>
  <c r="H79"/>
  <c r="I79"/>
  <c r="J79"/>
  <c r="K79"/>
  <c r="L79"/>
  <c r="M79"/>
  <c r="N79"/>
  <c r="O79"/>
  <c r="P79"/>
  <c r="Q79"/>
  <c r="R79"/>
  <c r="S79"/>
  <c r="T79"/>
  <c r="U79"/>
  <c r="V79"/>
  <c r="W79"/>
  <c r="X79"/>
  <c r="Y79"/>
  <c r="Z79"/>
  <c r="AA79"/>
  <c r="BN19" i="10" s="1"/>
  <c r="AB79" i="5"/>
  <c r="BO19" i="10" s="1"/>
  <c r="AC79" i="5"/>
  <c r="AD79"/>
  <c r="AE79"/>
  <c r="AX53" i="10" s="1"/>
  <c r="AF79" i="5"/>
  <c r="AG79"/>
  <c r="AH79"/>
  <c r="AI79"/>
  <c r="AJ79"/>
  <c r="AK79"/>
  <c r="AL79"/>
  <c r="AM79"/>
  <c r="AN79"/>
  <c r="AO79"/>
  <c r="AP79"/>
  <c r="AQ79"/>
  <c r="AR79"/>
  <c r="AS79"/>
  <c r="AT79"/>
  <c r="AQ77" i="28" s="1"/>
  <c r="AU79" i="5"/>
  <c r="AV79"/>
  <c r="AW79"/>
  <c r="AX79"/>
  <c r="AU77" i="28" s="1"/>
  <c r="AY79" i="5"/>
  <c r="AZ79"/>
  <c r="BN53" i="10" s="1"/>
  <c r="BA79" i="5"/>
  <c r="BO53" i="10" s="1"/>
  <c r="BB79" i="5"/>
  <c r="BC79"/>
  <c r="BD79"/>
  <c r="AX86" i="10" s="1"/>
  <c r="BE79" i="5"/>
  <c r="BF79"/>
  <c r="BG79"/>
  <c r="BA77" i="28" s="1"/>
  <c r="BH79" i="5"/>
  <c r="BI79"/>
  <c r="BJ79"/>
  <c r="BK79"/>
  <c r="BE77" i="28" s="1"/>
  <c r="BL79" i="5"/>
  <c r="BM79"/>
  <c r="BN79"/>
  <c r="BO79"/>
  <c r="BI77" i="28" s="1"/>
  <c r="BP79" i="5"/>
  <c r="BQ79"/>
  <c r="BR79"/>
  <c r="BS79"/>
  <c r="BM77" i="28" s="1"/>
  <c r="BT79" i="5"/>
  <c r="BU79"/>
  <c r="BV79"/>
  <c r="BW79"/>
  <c r="BQ77" i="28" s="1"/>
  <c r="BX79" i="5"/>
  <c r="BY79"/>
  <c r="BN86" i="10" s="1"/>
  <c r="BZ79" i="5"/>
  <c r="BO86" i="10" s="1"/>
  <c r="CA79" i="5"/>
  <c r="CB79"/>
  <c r="CC79"/>
  <c r="AX119" i="10" s="1"/>
  <c r="CD79" i="5"/>
  <c r="CE79"/>
  <c r="CF79"/>
  <c r="BW77" i="28" s="1"/>
  <c r="CG79" i="5"/>
  <c r="CH79"/>
  <c r="CI79"/>
  <c r="CJ79"/>
  <c r="CA77" i="28" s="1"/>
  <c r="CK79" i="5"/>
  <c r="CL79"/>
  <c r="CM79"/>
  <c r="CN79"/>
  <c r="CE77" i="28" s="1"/>
  <c r="CO79" i="5"/>
  <c r="CP79"/>
  <c r="CQ79"/>
  <c r="CR79"/>
  <c r="CI77" i="28" s="1"/>
  <c r="CS79" i="5"/>
  <c r="CT79"/>
  <c r="CU79"/>
  <c r="CV79"/>
  <c r="CM77" i="28" s="1"/>
  <c r="CW79" i="5"/>
  <c r="CX79"/>
  <c r="BN119" i="10" s="1"/>
  <c r="CY79" i="5"/>
  <c r="BO119" i="10" s="1"/>
  <c r="CZ79" i="5"/>
  <c r="DA79"/>
  <c r="DB79"/>
  <c r="AX152" i="10" s="1"/>
  <c r="DC79" i="5"/>
  <c r="DD79"/>
  <c r="DE79"/>
  <c r="CS77" i="28" s="1"/>
  <c r="DF79" i="5"/>
  <c r="DG79"/>
  <c r="DH79"/>
  <c r="DI79"/>
  <c r="CW77" i="28" s="1"/>
  <c r="DJ79" i="5"/>
  <c r="DK79"/>
  <c r="DL79"/>
  <c r="DM79"/>
  <c r="DA77" i="28" s="1"/>
  <c r="DN79" i="5"/>
  <c r="DO79"/>
  <c r="DP79"/>
  <c r="DQ79"/>
  <c r="DE77" i="28" s="1"/>
  <c r="DR79" i="5"/>
  <c r="DS79"/>
  <c r="DT79"/>
  <c r="DU79"/>
  <c r="DI77" i="28" s="1"/>
  <c r="DV79" i="5"/>
  <c r="DW79"/>
  <c r="BN152" i="10" s="1"/>
  <c r="DX79" i="5"/>
  <c r="BO152" i="10" s="1"/>
  <c r="DY79" i="5"/>
  <c r="DZ79"/>
  <c r="EA79"/>
  <c r="AX185" i="10" s="1"/>
  <c r="EB79" i="5"/>
  <c r="EC79"/>
  <c r="ED79"/>
  <c r="DO77" i="28" s="1"/>
  <c r="EE79" i="5"/>
  <c r="EF79"/>
  <c r="EG79"/>
  <c r="EH79"/>
  <c r="DS77" i="28" s="1"/>
  <c r="EI79" i="5"/>
  <c r="EJ79"/>
  <c r="EK79"/>
  <c r="EL79"/>
  <c r="DW77" i="28" s="1"/>
  <c r="EM79" i="5"/>
  <c r="EN79"/>
  <c r="EO79"/>
  <c r="EP79"/>
  <c r="EA77" i="28" s="1"/>
  <c r="EQ79" i="5"/>
  <c r="ER79"/>
  <c r="ES79"/>
  <c r="ET79"/>
  <c r="EE77" i="28" s="1"/>
  <c r="EU79" i="5"/>
  <c r="EV79"/>
  <c r="BN185" i="10" s="1"/>
  <c r="EW79" i="5"/>
  <c r="BO185" i="10" s="1"/>
  <c r="EX79" i="5"/>
  <c r="EY79"/>
  <c r="EZ79"/>
  <c r="EJ77" i="28" s="1"/>
  <c r="FA79" i="5"/>
  <c r="EK77" i="28" s="1"/>
  <c r="FB79" i="5"/>
  <c r="EL77" i="28" s="1"/>
  <c r="FC79" i="5"/>
  <c r="EM77" i="28" s="1"/>
  <c r="FD79" i="5"/>
  <c r="EN77" i="28" s="1"/>
  <c r="FE79" i="5"/>
  <c r="EO77" i="28" s="1"/>
  <c r="FG79" i="5"/>
  <c r="EQ77" i="28" s="1"/>
  <c r="FH79" i="5"/>
  <c r="ER77" i="28" s="1"/>
  <c r="FI79" i="5"/>
  <c r="ES77" i="28" s="1"/>
  <c r="FJ79" i="5"/>
  <c r="ET77" i="28" s="1"/>
  <c r="FK79" i="5"/>
  <c r="EU77" i="28" s="1"/>
  <c r="FL79" i="5"/>
  <c r="EV77" i="28" s="1"/>
  <c r="FN79" i="5"/>
  <c r="EX77" i="28" s="1"/>
  <c r="FO79" i="5"/>
  <c r="EY77" i="28" s="1"/>
  <c r="FP79" i="5"/>
  <c r="EZ77" i="28" s="1"/>
  <c r="FQ79" i="5"/>
  <c r="FA77" i="28" s="1"/>
  <c r="FR79" i="5"/>
  <c r="FB77" i="28" s="1"/>
  <c r="FS79" i="5"/>
  <c r="FC77" i="28" s="1"/>
  <c r="F80" i="5"/>
  <c r="AX20" i="10" s="1"/>
  <c r="G80" i="5"/>
  <c r="H80"/>
  <c r="I80"/>
  <c r="J80"/>
  <c r="K80"/>
  <c r="L80"/>
  <c r="M80"/>
  <c r="N80"/>
  <c r="O80"/>
  <c r="P80"/>
  <c r="Q80"/>
  <c r="R80"/>
  <c r="S80"/>
  <c r="T80"/>
  <c r="U80"/>
  <c r="V80"/>
  <c r="W80"/>
  <c r="X80"/>
  <c r="Y80"/>
  <c r="Z80"/>
  <c r="AA80"/>
  <c r="BN20" i="10" s="1"/>
  <c r="AB80" i="5"/>
  <c r="BO20" i="10" s="1"/>
  <c r="AC80" i="5"/>
  <c r="AD80"/>
  <c r="AE80"/>
  <c r="AX54" i="10" s="1"/>
  <c r="AF80" i="5"/>
  <c r="AG80"/>
  <c r="AH80"/>
  <c r="AI80"/>
  <c r="AJ80"/>
  <c r="AK80"/>
  <c r="AL80"/>
  <c r="AM80"/>
  <c r="AN80"/>
  <c r="AO80"/>
  <c r="AP80"/>
  <c r="AQ80"/>
  <c r="AR80"/>
  <c r="AS80"/>
  <c r="AT80"/>
  <c r="AQ78" i="28" s="1"/>
  <c r="AU80" i="5"/>
  <c r="AV80"/>
  <c r="AW80"/>
  <c r="AX80"/>
  <c r="AU78" i="28" s="1"/>
  <c r="AY80" i="5"/>
  <c r="AZ80"/>
  <c r="BN54" i="10" s="1"/>
  <c r="BA80" i="5"/>
  <c r="BO54" i="10" s="1"/>
  <c r="BB80" i="5"/>
  <c r="BC80"/>
  <c r="BD80"/>
  <c r="AX87" i="10" s="1"/>
  <c r="BE80" i="5"/>
  <c r="BF80"/>
  <c r="BG80"/>
  <c r="BA78" i="28" s="1"/>
  <c r="BH80" i="5"/>
  <c r="BI80"/>
  <c r="BJ80"/>
  <c r="BK80"/>
  <c r="BE78" i="28" s="1"/>
  <c r="BL80" i="5"/>
  <c r="BM80"/>
  <c r="BN80"/>
  <c r="BO80"/>
  <c r="BI78" i="28" s="1"/>
  <c r="BP80" i="5"/>
  <c r="BQ80"/>
  <c r="BR80"/>
  <c r="BS80"/>
  <c r="BM78" i="28" s="1"/>
  <c r="BT80" i="5"/>
  <c r="BU80"/>
  <c r="BV80"/>
  <c r="BW80"/>
  <c r="BQ78" i="28" s="1"/>
  <c r="BX80" i="5"/>
  <c r="BY80"/>
  <c r="BN87" i="10" s="1"/>
  <c r="BZ80" i="5"/>
  <c r="BO87" i="10" s="1"/>
  <c r="CA80" i="5"/>
  <c r="CB80"/>
  <c r="CC80"/>
  <c r="AX120" i="10" s="1"/>
  <c r="CD80" i="5"/>
  <c r="CE80"/>
  <c r="CF80"/>
  <c r="BW78" i="28" s="1"/>
  <c r="CG80" i="5"/>
  <c r="CH80"/>
  <c r="CI80"/>
  <c r="CJ80"/>
  <c r="CA78" i="28" s="1"/>
  <c r="CK80" i="5"/>
  <c r="CL80"/>
  <c r="CM80"/>
  <c r="CN80"/>
  <c r="CE78" i="28" s="1"/>
  <c r="CO80" i="5"/>
  <c r="CP80"/>
  <c r="CQ80"/>
  <c r="CR80"/>
  <c r="CI78" i="28" s="1"/>
  <c r="CS80" i="5"/>
  <c r="CT80"/>
  <c r="CU80"/>
  <c r="CV80"/>
  <c r="CM78" i="28" s="1"/>
  <c r="CW80" i="5"/>
  <c r="CX80"/>
  <c r="BN120" i="10" s="1"/>
  <c r="CY80" i="5"/>
  <c r="BO120" i="10" s="1"/>
  <c r="CZ80" i="5"/>
  <c r="DA80"/>
  <c r="DB80"/>
  <c r="AX153" i="10" s="1"/>
  <c r="DC80" i="5"/>
  <c r="DD80"/>
  <c r="DE80"/>
  <c r="CS78" i="28" s="1"/>
  <c r="DF80" i="5"/>
  <c r="DG80"/>
  <c r="DH80"/>
  <c r="DI80"/>
  <c r="CW78" i="28" s="1"/>
  <c r="DJ80" i="5"/>
  <c r="DK80"/>
  <c r="DL80"/>
  <c r="DM80"/>
  <c r="DA78" i="28" s="1"/>
  <c r="DN80" i="5"/>
  <c r="DO80"/>
  <c r="DP80"/>
  <c r="DQ80"/>
  <c r="DE78" i="28" s="1"/>
  <c r="DR80" i="5"/>
  <c r="DS80"/>
  <c r="DT80"/>
  <c r="DU80"/>
  <c r="DI78" i="28" s="1"/>
  <c r="DV80" i="5"/>
  <c r="DW80"/>
  <c r="BN153" i="10" s="1"/>
  <c r="DX80" i="5"/>
  <c r="BO153" i="10" s="1"/>
  <c r="DY80" i="5"/>
  <c r="DZ80"/>
  <c r="EA80"/>
  <c r="AX186" i="10" s="1"/>
  <c r="EB80" i="5"/>
  <c r="EC80"/>
  <c r="ED80"/>
  <c r="DO78" i="28" s="1"/>
  <c r="EE80" i="5"/>
  <c r="EF80"/>
  <c r="EG80"/>
  <c r="EH80"/>
  <c r="DS78" i="28" s="1"/>
  <c r="EI80" i="5"/>
  <c r="EJ80"/>
  <c r="EK80"/>
  <c r="EL80"/>
  <c r="DW78" i="28" s="1"/>
  <c r="EM80" i="5"/>
  <c r="EN80"/>
  <c r="EO80"/>
  <c r="EP80"/>
  <c r="EA78" i="28" s="1"/>
  <c r="EQ80" i="5"/>
  <c r="ER80"/>
  <c r="ES80"/>
  <c r="ET80"/>
  <c r="EE78" i="28" s="1"/>
  <c r="EU80" i="5"/>
  <c r="EV80"/>
  <c r="BN186" i="10" s="1"/>
  <c r="EW80" i="5"/>
  <c r="BO186" i="10" s="1"/>
  <c r="EX80" i="5"/>
  <c r="EY80"/>
  <c r="EZ80"/>
  <c r="EJ78" i="28" s="1"/>
  <c r="FA80" i="5"/>
  <c r="EK78" i="28" s="1"/>
  <c r="FB80" i="5"/>
  <c r="EL78" i="28" s="1"/>
  <c r="FC80" i="5"/>
  <c r="EM78" i="28" s="1"/>
  <c r="FD80" i="5"/>
  <c r="EN78" i="28" s="1"/>
  <c r="FE80" i="5"/>
  <c r="EO78" i="28" s="1"/>
  <c r="FG80" i="5"/>
  <c r="EQ78" i="28" s="1"/>
  <c r="FH80" i="5"/>
  <c r="ER78" i="28" s="1"/>
  <c r="FI80" i="5"/>
  <c r="ES78" i="28" s="1"/>
  <c r="FJ80" i="5"/>
  <c r="ET78" i="28" s="1"/>
  <c r="FK80" i="5"/>
  <c r="EU78" i="28" s="1"/>
  <c r="FL80" i="5"/>
  <c r="EV78" i="28" s="1"/>
  <c r="FN80" i="5"/>
  <c r="EX78" i="28" s="1"/>
  <c r="FO80" i="5"/>
  <c r="EY78" i="28" s="1"/>
  <c r="FP80" i="5"/>
  <c r="EZ78" i="28" s="1"/>
  <c r="FQ80" i="5"/>
  <c r="FA78" i="28" s="1"/>
  <c r="FR80" i="5"/>
  <c r="FB78" i="28" s="1"/>
  <c r="FS80" i="5"/>
  <c r="FC78" i="28" s="1"/>
  <c r="F81" i="5"/>
  <c r="AX21" i="10" s="1"/>
  <c r="G81" i="5"/>
  <c r="H81"/>
  <c r="I81"/>
  <c r="J81"/>
  <c r="K81"/>
  <c r="L81"/>
  <c r="M81"/>
  <c r="N81"/>
  <c r="O81"/>
  <c r="P81"/>
  <c r="Q81"/>
  <c r="R81"/>
  <c r="S81"/>
  <c r="T81"/>
  <c r="U81"/>
  <c r="V81"/>
  <c r="W81"/>
  <c r="X81"/>
  <c r="Y81"/>
  <c r="Z81"/>
  <c r="AA81"/>
  <c r="BN21" i="10" s="1"/>
  <c r="AB81" i="5"/>
  <c r="BO21" i="10" s="1"/>
  <c r="AC81" i="5"/>
  <c r="AD81"/>
  <c r="AE81"/>
  <c r="AX55" i="10" s="1"/>
  <c r="AF81" i="5"/>
  <c r="AG81"/>
  <c r="AH81"/>
  <c r="AI81"/>
  <c r="AJ81"/>
  <c r="AK81"/>
  <c r="AL81"/>
  <c r="AM81"/>
  <c r="AN81"/>
  <c r="AO81"/>
  <c r="AP81"/>
  <c r="AQ81"/>
  <c r="AR81"/>
  <c r="AS81"/>
  <c r="AT81"/>
  <c r="AQ79" i="28" s="1"/>
  <c r="AU81" i="5"/>
  <c r="AV81"/>
  <c r="AW81"/>
  <c r="AX81"/>
  <c r="AU79" i="28" s="1"/>
  <c r="AY81" i="5"/>
  <c r="AZ81"/>
  <c r="BN55" i="10" s="1"/>
  <c r="BA81" i="5"/>
  <c r="BO55" i="10" s="1"/>
  <c r="BB81" i="5"/>
  <c r="BC81"/>
  <c r="BD81"/>
  <c r="AX88" i="10" s="1"/>
  <c r="BE81" i="5"/>
  <c r="BF81"/>
  <c r="BG81"/>
  <c r="BA79" i="28" s="1"/>
  <c r="BH81" i="5"/>
  <c r="BI81"/>
  <c r="BJ81"/>
  <c r="BK81"/>
  <c r="BE79" i="28" s="1"/>
  <c r="BL81" i="5"/>
  <c r="BM81"/>
  <c r="BN81"/>
  <c r="BO81"/>
  <c r="BI79" i="28" s="1"/>
  <c r="BP81" i="5"/>
  <c r="BQ81"/>
  <c r="BR81"/>
  <c r="BS81"/>
  <c r="BM79" i="28" s="1"/>
  <c r="BT81" i="5"/>
  <c r="BU81"/>
  <c r="BV81"/>
  <c r="BW81"/>
  <c r="BQ79" i="28" s="1"/>
  <c r="BX81" i="5"/>
  <c r="BY81"/>
  <c r="BN88" i="10" s="1"/>
  <c r="BZ81" i="5"/>
  <c r="BO88" i="10" s="1"/>
  <c r="CA81" i="5"/>
  <c r="CB81"/>
  <c r="CC81"/>
  <c r="AX121" i="10" s="1"/>
  <c r="CD81" i="5"/>
  <c r="CE81"/>
  <c r="CF81"/>
  <c r="BW79" i="28" s="1"/>
  <c r="CG81" i="5"/>
  <c r="CH81"/>
  <c r="CI81"/>
  <c r="CJ81"/>
  <c r="CA79" i="28" s="1"/>
  <c r="CK81" i="5"/>
  <c r="CL81"/>
  <c r="CM81"/>
  <c r="CN81"/>
  <c r="CE79" i="28" s="1"/>
  <c r="CO81" i="5"/>
  <c r="CP81"/>
  <c r="CQ81"/>
  <c r="CR81"/>
  <c r="CI79" i="28" s="1"/>
  <c r="CS81" i="5"/>
  <c r="CT81"/>
  <c r="CU81"/>
  <c r="CV81"/>
  <c r="CM79" i="28" s="1"/>
  <c r="CW81" i="5"/>
  <c r="CX81"/>
  <c r="BN121" i="10" s="1"/>
  <c r="CY81" i="5"/>
  <c r="BO121" i="10" s="1"/>
  <c r="CZ81" i="5"/>
  <c r="DA81"/>
  <c r="DB81"/>
  <c r="AX154" i="10" s="1"/>
  <c r="DC81" i="5"/>
  <c r="DD81"/>
  <c r="DE81"/>
  <c r="CS79" i="28" s="1"/>
  <c r="DF81" i="5"/>
  <c r="DG81"/>
  <c r="DH81"/>
  <c r="DI81"/>
  <c r="CW79" i="28" s="1"/>
  <c r="DJ81" i="5"/>
  <c r="DK81"/>
  <c r="DL81"/>
  <c r="DM81"/>
  <c r="DA79" i="28" s="1"/>
  <c r="DN81" i="5"/>
  <c r="DO81"/>
  <c r="DP81"/>
  <c r="DQ81"/>
  <c r="DE79" i="28" s="1"/>
  <c r="DR81" i="5"/>
  <c r="DS81"/>
  <c r="DT81"/>
  <c r="DU81"/>
  <c r="DI79" i="28" s="1"/>
  <c r="DV81" i="5"/>
  <c r="DW81"/>
  <c r="BN154" i="10" s="1"/>
  <c r="DX81" i="5"/>
  <c r="BO154" i="10" s="1"/>
  <c r="DY81" i="5"/>
  <c r="DZ81"/>
  <c r="EA81"/>
  <c r="AX187" i="10" s="1"/>
  <c r="EB81" i="5"/>
  <c r="EC81"/>
  <c r="ED81"/>
  <c r="DO79" i="28" s="1"/>
  <c r="EE81" i="5"/>
  <c r="EF81"/>
  <c r="EG81"/>
  <c r="EH81"/>
  <c r="DS79" i="28" s="1"/>
  <c r="EI81" i="5"/>
  <c r="EJ81"/>
  <c r="EK81"/>
  <c r="EL81"/>
  <c r="DW79" i="28" s="1"/>
  <c r="EM81" i="5"/>
  <c r="EN81"/>
  <c r="EO81"/>
  <c r="EP81"/>
  <c r="EA79" i="28" s="1"/>
  <c r="EQ81" i="5"/>
  <c r="ER81"/>
  <c r="ES81"/>
  <c r="ET81"/>
  <c r="EE79" i="28" s="1"/>
  <c r="EU81" i="5"/>
  <c r="EV81"/>
  <c r="BN187" i="10" s="1"/>
  <c r="EW81" i="5"/>
  <c r="BO187" i="10" s="1"/>
  <c r="EX81" i="5"/>
  <c r="EY81"/>
  <c r="EZ81"/>
  <c r="EJ79" i="28" s="1"/>
  <c r="FA81" i="5"/>
  <c r="EK79" i="28" s="1"/>
  <c r="FB81" i="5"/>
  <c r="EL79" i="28" s="1"/>
  <c r="FC81" i="5"/>
  <c r="EM79" i="28" s="1"/>
  <c r="FD81" i="5"/>
  <c r="EN79" i="28" s="1"/>
  <c r="FE81" i="5"/>
  <c r="EO79" i="28" s="1"/>
  <c r="FG81" i="5"/>
  <c r="EQ79" i="28" s="1"/>
  <c r="FH81" i="5"/>
  <c r="ER79" i="28" s="1"/>
  <c r="FI81" i="5"/>
  <c r="ES79" i="28" s="1"/>
  <c r="FJ81" i="5"/>
  <c r="ET79" i="28" s="1"/>
  <c r="FK81" i="5"/>
  <c r="EU79" i="28" s="1"/>
  <c r="FL81" i="5"/>
  <c r="EV79" i="28" s="1"/>
  <c r="FN81" i="5"/>
  <c r="EX79" i="28" s="1"/>
  <c r="FO81" i="5"/>
  <c r="EY79" i="28" s="1"/>
  <c r="FP81" i="5"/>
  <c r="EZ79" i="28" s="1"/>
  <c r="FQ81" i="5"/>
  <c r="FA79" i="28" s="1"/>
  <c r="FR81" i="5"/>
  <c r="FB79" i="28" s="1"/>
  <c r="FS81" i="5"/>
  <c r="FC79" i="28" s="1"/>
  <c r="F82" i="5"/>
  <c r="AX22" i="10" s="1"/>
  <c r="G82" i="5"/>
  <c r="H82"/>
  <c r="I82"/>
  <c r="J82"/>
  <c r="K82"/>
  <c r="L82"/>
  <c r="M82"/>
  <c r="N82"/>
  <c r="O82"/>
  <c r="P82"/>
  <c r="Q82"/>
  <c r="R82"/>
  <c r="S82"/>
  <c r="T82"/>
  <c r="U82"/>
  <c r="V82"/>
  <c r="W82"/>
  <c r="X82"/>
  <c r="Y82"/>
  <c r="Z82"/>
  <c r="AA82"/>
  <c r="BN22" i="10" s="1"/>
  <c r="AB82" i="5"/>
  <c r="BO22" i="10" s="1"/>
  <c r="AC82" i="5"/>
  <c r="AD82"/>
  <c r="AE82"/>
  <c r="AX56" i="10" s="1"/>
  <c r="AF82" i="5"/>
  <c r="AG82"/>
  <c r="AH82"/>
  <c r="AI82"/>
  <c r="AJ82"/>
  <c r="AK82"/>
  <c r="AL82"/>
  <c r="AM82"/>
  <c r="AN82"/>
  <c r="AO82"/>
  <c r="AP82"/>
  <c r="AQ82"/>
  <c r="AR82"/>
  <c r="AS82"/>
  <c r="AT82"/>
  <c r="AQ80" i="28" s="1"/>
  <c r="AU82" i="5"/>
  <c r="AV82"/>
  <c r="AW82"/>
  <c r="AX82"/>
  <c r="AU80" i="28" s="1"/>
  <c r="AY82" i="5"/>
  <c r="AZ82"/>
  <c r="BN56" i="10" s="1"/>
  <c r="BA82" i="5"/>
  <c r="BO56" i="10" s="1"/>
  <c r="BB82" i="5"/>
  <c r="BC82"/>
  <c r="BD82"/>
  <c r="AX89" i="10" s="1"/>
  <c r="BE82" i="5"/>
  <c r="BF82"/>
  <c r="BG82"/>
  <c r="BA80" i="28" s="1"/>
  <c r="BH82" i="5"/>
  <c r="BI82"/>
  <c r="BJ82"/>
  <c r="BK82"/>
  <c r="BE80" i="28" s="1"/>
  <c r="BL82" i="5"/>
  <c r="BM82"/>
  <c r="BN82"/>
  <c r="BO82"/>
  <c r="BI80" i="28" s="1"/>
  <c r="BP82" i="5"/>
  <c r="BQ82"/>
  <c r="BR82"/>
  <c r="BS82"/>
  <c r="BM80" i="28" s="1"/>
  <c r="BT82" i="5"/>
  <c r="BU82"/>
  <c r="BV82"/>
  <c r="BW82"/>
  <c r="BQ80" i="28" s="1"/>
  <c r="BX82" i="5"/>
  <c r="BY82"/>
  <c r="BN89" i="10" s="1"/>
  <c r="BZ82" i="5"/>
  <c r="BO89" i="10" s="1"/>
  <c r="CA82" i="5"/>
  <c r="CB82"/>
  <c r="CC82"/>
  <c r="AX122" i="10" s="1"/>
  <c r="CD82" i="5"/>
  <c r="CE82"/>
  <c r="CF82"/>
  <c r="BW80" i="28" s="1"/>
  <c r="CG82" i="5"/>
  <c r="CH82"/>
  <c r="CI82"/>
  <c r="CJ82"/>
  <c r="CA80" i="28" s="1"/>
  <c r="CK82" i="5"/>
  <c r="CL82"/>
  <c r="CM82"/>
  <c r="CN82"/>
  <c r="CE80" i="28" s="1"/>
  <c r="CO82" i="5"/>
  <c r="CP82"/>
  <c r="CQ82"/>
  <c r="CR82"/>
  <c r="CI80" i="28" s="1"/>
  <c r="CS82" i="5"/>
  <c r="CT82"/>
  <c r="CU82"/>
  <c r="CV82"/>
  <c r="CM80" i="28" s="1"/>
  <c r="CW82" i="5"/>
  <c r="CX82"/>
  <c r="BN122" i="10" s="1"/>
  <c r="CY82" i="5"/>
  <c r="BO122" i="10" s="1"/>
  <c r="CZ82" i="5"/>
  <c r="DA82"/>
  <c r="DB82"/>
  <c r="AX155" i="10" s="1"/>
  <c r="DC82" i="5"/>
  <c r="DD82"/>
  <c r="DE82"/>
  <c r="CS80" i="28" s="1"/>
  <c r="DF82" i="5"/>
  <c r="DG82"/>
  <c r="DH82"/>
  <c r="DI82"/>
  <c r="CW80" i="28" s="1"/>
  <c r="DJ82" i="5"/>
  <c r="DK82"/>
  <c r="DL82"/>
  <c r="DM82"/>
  <c r="DA80" i="28" s="1"/>
  <c r="DN82" i="5"/>
  <c r="DO82"/>
  <c r="DP82"/>
  <c r="DQ82"/>
  <c r="DE80" i="28" s="1"/>
  <c r="DR82" i="5"/>
  <c r="DS82"/>
  <c r="DT82"/>
  <c r="DU82"/>
  <c r="DI80" i="28" s="1"/>
  <c r="DV82" i="5"/>
  <c r="DW82"/>
  <c r="BN155" i="10" s="1"/>
  <c r="DX82" i="5"/>
  <c r="BO155" i="10" s="1"/>
  <c r="DY82" i="5"/>
  <c r="DZ82"/>
  <c r="EA82"/>
  <c r="AX188" i="10" s="1"/>
  <c r="EB82" i="5"/>
  <c r="EC82"/>
  <c r="ED82"/>
  <c r="DO80" i="28" s="1"/>
  <c r="EE82" i="5"/>
  <c r="EF82"/>
  <c r="EG82"/>
  <c r="EH82"/>
  <c r="DS80" i="28" s="1"/>
  <c r="EI82" i="5"/>
  <c r="EJ82"/>
  <c r="EK82"/>
  <c r="EL82"/>
  <c r="DW80" i="28" s="1"/>
  <c r="EM82" i="5"/>
  <c r="EN82"/>
  <c r="EO82"/>
  <c r="EP82"/>
  <c r="EA80" i="28" s="1"/>
  <c r="EQ82" i="5"/>
  <c r="ER82"/>
  <c r="ES82"/>
  <c r="ET82"/>
  <c r="EE80" i="28" s="1"/>
  <c r="EU82" i="5"/>
  <c r="EV82"/>
  <c r="BN188" i="10" s="1"/>
  <c r="EW82" i="5"/>
  <c r="BO188" i="10" s="1"/>
  <c r="EX82" i="5"/>
  <c r="EY82"/>
  <c r="EZ82"/>
  <c r="EJ80" i="28" s="1"/>
  <c r="FA82" i="5"/>
  <c r="EK80" i="28" s="1"/>
  <c r="FB82" i="5"/>
  <c r="EL80" i="28" s="1"/>
  <c r="FC82" i="5"/>
  <c r="EM80" i="28" s="1"/>
  <c r="FD82" i="5"/>
  <c r="EN80" i="28" s="1"/>
  <c r="FE82" i="5"/>
  <c r="EO80" i="28" s="1"/>
  <c r="FG82" i="5"/>
  <c r="EQ80" i="28" s="1"/>
  <c r="FH82" i="5"/>
  <c r="ER80" i="28" s="1"/>
  <c r="FI82" i="5"/>
  <c r="ES80" i="28" s="1"/>
  <c r="FJ82" i="5"/>
  <c r="ET80" i="28" s="1"/>
  <c r="FK82" i="5"/>
  <c r="EU80" i="28" s="1"/>
  <c r="FL82" i="5"/>
  <c r="EV80" i="28" s="1"/>
  <c r="FN82" i="5"/>
  <c r="EX80" i="28" s="1"/>
  <c r="FO82" i="5"/>
  <c r="EY80" i="28" s="1"/>
  <c r="FP82" i="5"/>
  <c r="EZ80" i="28" s="1"/>
  <c r="FQ82" i="5"/>
  <c r="FA80" i="28" s="1"/>
  <c r="FR82" i="5"/>
  <c r="FB80" i="28" s="1"/>
  <c r="FS82" i="5"/>
  <c r="FC80" i="28" s="1"/>
  <c r="F83" i="5"/>
  <c r="AX23" i="10" s="1"/>
  <c r="G83" i="5"/>
  <c r="H83"/>
  <c r="I83"/>
  <c r="J83"/>
  <c r="K83"/>
  <c r="L83"/>
  <c r="M83"/>
  <c r="N83"/>
  <c r="O83"/>
  <c r="P83"/>
  <c r="Q83"/>
  <c r="R83"/>
  <c r="S83"/>
  <c r="T83"/>
  <c r="U83"/>
  <c r="V83"/>
  <c r="W83"/>
  <c r="X83"/>
  <c r="Y83"/>
  <c r="Z83"/>
  <c r="AA83"/>
  <c r="BN23" i="10" s="1"/>
  <c r="AB83" i="5"/>
  <c r="BO23" i="10" s="1"/>
  <c r="AC83" i="5"/>
  <c r="AD83"/>
  <c r="AE83"/>
  <c r="AX57" i="10" s="1"/>
  <c r="AF83" i="5"/>
  <c r="AG83"/>
  <c r="AH83"/>
  <c r="AI83"/>
  <c r="AJ83"/>
  <c r="AK83"/>
  <c r="AL83"/>
  <c r="AM83"/>
  <c r="AN83"/>
  <c r="AO83"/>
  <c r="AP83"/>
  <c r="AQ83"/>
  <c r="AR83"/>
  <c r="AS83"/>
  <c r="AT83"/>
  <c r="AQ81" i="28" s="1"/>
  <c r="AU83" i="5"/>
  <c r="AV83"/>
  <c r="AW83"/>
  <c r="AX83"/>
  <c r="AU81" i="28" s="1"/>
  <c r="AY83" i="5"/>
  <c r="AZ83"/>
  <c r="BN57" i="10" s="1"/>
  <c r="BA83" i="5"/>
  <c r="BO57" i="10" s="1"/>
  <c r="BB83" i="5"/>
  <c r="BC83"/>
  <c r="BD83"/>
  <c r="AX90" i="10" s="1"/>
  <c r="BE83" i="5"/>
  <c r="BF83"/>
  <c r="BG83"/>
  <c r="BA81" i="28" s="1"/>
  <c r="BH83" i="5"/>
  <c r="BI83"/>
  <c r="BJ83"/>
  <c r="BK83"/>
  <c r="BE81" i="28" s="1"/>
  <c r="BL83" i="5"/>
  <c r="BM83"/>
  <c r="BN83"/>
  <c r="BO83"/>
  <c r="BI81" i="28" s="1"/>
  <c r="BP83" i="5"/>
  <c r="BQ83"/>
  <c r="BR83"/>
  <c r="BS83"/>
  <c r="BM81" i="28" s="1"/>
  <c r="BT83" i="5"/>
  <c r="BU83"/>
  <c r="BV83"/>
  <c r="BW83"/>
  <c r="BQ81" i="28" s="1"/>
  <c r="BX83" i="5"/>
  <c r="BY83"/>
  <c r="BN90" i="10" s="1"/>
  <c r="BZ83" i="5"/>
  <c r="BO90" i="10" s="1"/>
  <c r="CA83" i="5"/>
  <c r="CB83"/>
  <c r="CC83"/>
  <c r="AX123" i="10" s="1"/>
  <c r="CD83" i="5"/>
  <c r="CE83"/>
  <c r="CF83"/>
  <c r="BW81" i="28" s="1"/>
  <c r="CG83" i="5"/>
  <c r="CH83"/>
  <c r="CI83"/>
  <c r="CJ83"/>
  <c r="CA81" i="28" s="1"/>
  <c r="CK83" i="5"/>
  <c r="CL83"/>
  <c r="CM83"/>
  <c r="CN83"/>
  <c r="CE81" i="28" s="1"/>
  <c r="CO83" i="5"/>
  <c r="CP83"/>
  <c r="CQ83"/>
  <c r="CR83"/>
  <c r="CI81" i="28" s="1"/>
  <c r="CS83" i="5"/>
  <c r="CT83"/>
  <c r="CU83"/>
  <c r="CV83"/>
  <c r="CM81" i="28" s="1"/>
  <c r="CW83" i="5"/>
  <c r="CX83"/>
  <c r="BN123" i="10" s="1"/>
  <c r="CY83" i="5"/>
  <c r="BO123" i="10" s="1"/>
  <c r="CZ83" i="5"/>
  <c r="DA83"/>
  <c r="DB83"/>
  <c r="AX156" i="10" s="1"/>
  <c r="DC83" i="5"/>
  <c r="DD83"/>
  <c r="DE83"/>
  <c r="CS81" i="28" s="1"/>
  <c r="DF83" i="5"/>
  <c r="DG83"/>
  <c r="DH83"/>
  <c r="DI83"/>
  <c r="CW81" i="28" s="1"/>
  <c r="DJ83" i="5"/>
  <c r="DK83"/>
  <c r="DL83"/>
  <c r="DM83"/>
  <c r="DA81" i="28" s="1"/>
  <c r="DN83" i="5"/>
  <c r="DO83"/>
  <c r="DP83"/>
  <c r="DQ83"/>
  <c r="DE81" i="28" s="1"/>
  <c r="DR83" i="5"/>
  <c r="DS83"/>
  <c r="DT83"/>
  <c r="DU83"/>
  <c r="DI81" i="28" s="1"/>
  <c r="DV83" i="5"/>
  <c r="DW83"/>
  <c r="BN156" i="10" s="1"/>
  <c r="DX83" i="5"/>
  <c r="BO156" i="10" s="1"/>
  <c r="DY83" i="5"/>
  <c r="DZ83"/>
  <c r="EA83"/>
  <c r="AX189" i="10" s="1"/>
  <c r="EB83" i="5"/>
  <c r="EC83"/>
  <c r="ED83"/>
  <c r="DO81" i="28" s="1"/>
  <c r="EE83" i="5"/>
  <c r="EF83"/>
  <c r="EG83"/>
  <c r="EH83"/>
  <c r="DS81" i="28" s="1"/>
  <c r="EI83" i="5"/>
  <c r="EJ83"/>
  <c r="EK83"/>
  <c r="EL83"/>
  <c r="DW81" i="28" s="1"/>
  <c r="EM83" i="5"/>
  <c r="EN83"/>
  <c r="EO83"/>
  <c r="EP83"/>
  <c r="EA81" i="28" s="1"/>
  <c r="EQ83" i="5"/>
  <c r="ER83"/>
  <c r="ES83"/>
  <c r="ET83"/>
  <c r="EE81" i="28" s="1"/>
  <c r="EU83" i="5"/>
  <c r="EV83"/>
  <c r="BN189" i="10" s="1"/>
  <c r="EW83" i="5"/>
  <c r="BO189" i="10" s="1"/>
  <c r="EX83" i="5"/>
  <c r="EY83"/>
  <c r="EZ83"/>
  <c r="EJ81" i="28" s="1"/>
  <c r="FA83" i="5"/>
  <c r="EK81" i="28" s="1"/>
  <c r="FB83" i="5"/>
  <c r="EL81" i="28" s="1"/>
  <c r="FC83" i="5"/>
  <c r="EM81" i="28" s="1"/>
  <c r="FD83" i="5"/>
  <c r="EN81" i="28" s="1"/>
  <c r="FE83" i="5"/>
  <c r="EO81" i="28" s="1"/>
  <c r="FG83" i="5"/>
  <c r="EQ81" i="28" s="1"/>
  <c r="FH83" i="5"/>
  <c r="ER81" i="28" s="1"/>
  <c r="FI83" i="5"/>
  <c r="ES81" i="28" s="1"/>
  <c r="FJ83" i="5"/>
  <c r="ET81" i="28" s="1"/>
  <c r="FK83" i="5"/>
  <c r="EU81" i="28" s="1"/>
  <c r="FL83" i="5"/>
  <c r="EV81" i="28" s="1"/>
  <c r="FN83" i="5"/>
  <c r="EX81" i="28" s="1"/>
  <c r="FO83" i="5"/>
  <c r="EY81" i="28" s="1"/>
  <c r="FP83" i="5"/>
  <c r="EZ81" i="28" s="1"/>
  <c r="FQ83" i="5"/>
  <c r="FA81" i="28" s="1"/>
  <c r="FR83" i="5"/>
  <c r="FB81" i="28" s="1"/>
  <c r="FS83" i="5"/>
  <c r="FC81" i="28" s="1"/>
  <c r="F84" i="5"/>
  <c r="AX24" i="10" s="1"/>
  <c r="G84" i="5"/>
  <c r="H84"/>
  <c r="I84"/>
  <c r="J84"/>
  <c r="K84"/>
  <c r="L84"/>
  <c r="M84"/>
  <c r="N84"/>
  <c r="O84"/>
  <c r="P84"/>
  <c r="Q84"/>
  <c r="R84"/>
  <c r="S84"/>
  <c r="T84"/>
  <c r="U84"/>
  <c r="V84"/>
  <c r="W84"/>
  <c r="X84"/>
  <c r="Y84"/>
  <c r="Z84"/>
  <c r="AA84"/>
  <c r="BN24" i="10" s="1"/>
  <c r="AB84" i="5"/>
  <c r="BO24" i="10" s="1"/>
  <c r="AC84" i="5"/>
  <c r="AD84"/>
  <c r="AE84"/>
  <c r="AX58" i="10" s="1"/>
  <c r="AF84" i="5"/>
  <c r="AG84"/>
  <c r="AH84"/>
  <c r="AI84"/>
  <c r="AJ84"/>
  <c r="AK84"/>
  <c r="AL84"/>
  <c r="AM84"/>
  <c r="AN84"/>
  <c r="AO84"/>
  <c r="AP84"/>
  <c r="AQ84"/>
  <c r="AR84"/>
  <c r="AS84"/>
  <c r="AT84"/>
  <c r="AQ82" i="28" s="1"/>
  <c r="AU84" i="5"/>
  <c r="AV84"/>
  <c r="AW84"/>
  <c r="AX84"/>
  <c r="AU82" i="28" s="1"/>
  <c r="AY84" i="5"/>
  <c r="AZ84"/>
  <c r="BN58" i="10" s="1"/>
  <c r="BA84" i="5"/>
  <c r="BO58" i="10" s="1"/>
  <c r="BB84" i="5"/>
  <c r="BC84"/>
  <c r="BD84"/>
  <c r="AX91" i="10" s="1"/>
  <c r="BE84" i="5"/>
  <c r="BF84"/>
  <c r="BG84"/>
  <c r="BA82" i="28" s="1"/>
  <c r="BH84" i="5"/>
  <c r="BI84"/>
  <c r="BJ84"/>
  <c r="BK84"/>
  <c r="BE82" i="28" s="1"/>
  <c r="BL84" i="5"/>
  <c r="BM84"/>
  <c r="BN84"/>
  <c r="BO84"/>
  <c r="BI82" i="28" s="1"/>
  <c r="BP84" i="5"/>
  <c r="BQ84"/>
  <c r="BR84"/>
  <c r="BS84"/>
  <c r="BM82" i="28" s="1"/>
  <c r="BT84" i="5"/>
  <c r="BU84"/>
  <c r="BV84"/>
  <c r="BW84"/>
  <c r="BQ82" i="28" s="1"/>
  <c r="BX84" i="5"/>
  <c r="BY84"/>
  <c r="BN91" i="10" s="1"/>
  <c r="BZ84" i="5"/>
  <c r="BO91" i="10" s="1"/>
  <c r="CA84" i="5"/>
  <c r="CB84"/>
  <c r="CC84"/>
  <c r="AX124" i="10" s="1"/>
  <c r="CD84" i="5"/>
  <c r="CE84"/>
  <c r="CF84"/>
  <c r="BW82" i="28" s="1"/>
  <c r="CG84" i="5"/>
  <c r="CH84"/>
  <c r="CI84"/>
  <c r="CJ84"/>
  <c r="CA82" i="28" s="1"/>
  <c r="CK84" i="5"/>
  <c r="CL84"/>
  <c r="CM84"/>
  <c r="CN84"/>
  <c r="CE82" i="28" s="1"/>
  <c r="CO84" i="5"/>
  <c r="CP84"/>
  <c r="CQ84"/>
  <c r="CR84"/>
  <c r="CI82" i="28" s="1"/>
  <c r="CS84" i="5"/>
  <c r="CT84"/>
  <c r="CU84"/>
  <c r="CV84"/>
  <c r="CM82" i="28" s="1"/>
  <c r="CW84" i="5"/>
  <c r="CX84"/>
  <c r="BN124" i="10" s="1"/>
  <c r="CY84" i="5"/>
  <c r="BO124" i="10" s="1"/>
  <c r="CZ84" i="5"/>
  <c r="DA84"/>
  <c r="DB84"/>
  <c r="AX157" i="10" s="1"/>
  <c r="DC84" i="5"/>
  <c r="DD84"/>
  <c r="DE84"/>
  <c r="CS82" i="28" s="1"/>
  <c r="DF84" i="5"/>
  <c r="DG84"/>
  <c r="DH84"/>
  <c r="DI84"/>
  <c r="CW82" i="28" s="1"/>
  <c r="DJ84" i="5"/>
  <c r="DK84"/>
  <c r="DL84"/>
  <c r="DM84"/>
  <c r="DA82" i="28" s="1"/>
  <c r="DN84" i="5"/>
  <c r="DO84"/>
  <c r="DP84"/>
  <c r="DQ84"/>
  <c r="DE82" i="28" s="1"/>
  <c r="DR84" i="5"/>
  <c r="DS84"/>
  <c r="DT84"/>
  <c r="DU84"/>
  <c r="DI82" i="28" s="1"/>
  <c r="DV84" i="5"/>
  <c r="DW84"/>
  <c r="BN157" i="10" s="1"/>
  <c r="DX84" i="5"/>
  <c r="BO157" i="10" s="1"/>
  <c r="DY84" i="5"/>
  <c r="DZ84"/>
  <c r="EA84"/>
  <c r="AX190" i="10" s="1"/>
  <c r="EB84" i="5"/>
  <c r="EC84"/>
  <c r="ED84"/>
  <c r="DO82" i="28" s="1"/>
  <c r="EE84" i="5"/>
  <c r="EF84"/>
  <c r="EG84"/>
  <c r="EH84"/>
  <c r="DS82" i="28" s="1"/>
  <c r="EI84" i="5"/>
  <c r="EJ84"/>
  <c r="EK84"/>
  <c r="EL84"/>
  <c r="DW82" i="28" s="1"/>
  <c r="EM84" i="5"/>
  <c r="EN84"/>
  <c r="EO84"/>
  <c r="EP84"/>
  <c r="EA82" i="28" s="1"/>
  <c r="EQ84" i="5"/>
  <c r="ER84"/>
  <c r="ES84"/>
  <c r="ET84"/>
  <c r="EE82" i="28" s="1"/>
  <c r="EU84" i="5"/>
  <c r="EV84"/>
  <c r="BN190" i="10" s="1"/>
  <c r="EW84" i="5"/>
  <c r="BO190" i="10" s="1"/>
  <c r="EX84" i="5"/>
  <c r="EY84"/>
  <c r="EZ84"/>
  <c r="EJ82" i="28" s="1"/>
  <c r="FA84" i="5"/>
  <c r="EK82" i="28" s="1"/>
  <c r="FB84" i="5"/>
  <c r="EL82" i="28" s="1"/>
  <c r="FC84" i="5"/>
  <c r="EM82" i="28" s="1"/>
  <c r="FD84" i="5"/>
  <c r="EN82" i="28" s="1"/>
  <c r="FE84" i="5"/>
  <c r="EO82" i="28" s="1"/>
  <c r="FG84" i="5"/>
  <c r="EQ82" i="28" s="1"/>
  <c r="FH84" i="5"/>
  <c r="ER82" i="28" s="1"/>
  <c r="FI84" i="5"/>
  <c r="ES82" i="28" s="1"/>
  <c r="FJ84" i="5"/>
  <c r="ET82" i="28" s="1"/>
  <c r="FK84" i="5"/>
  <c r="EU82" i="28" s="1"/>
  <c r="FL84" i="5"/>
  <c r="EV82" i="28" s="1"/>
  <c r="FN84" i="5"/>
  <c r="EX82" i="28" s="1"/>
  <c r="FO84" i="5"/>
  <c r="EY82" i="28" s="1"/>
  <c r="FP84" i="5"/>
  <c r="EZ82" i="28" s="1"/>
  <c r="FQ84" i="5"/>
  <c r="FA82" i="28" s="1"/>
  <c r="FR84" i="5"/>
  <c r="FB82" i="28" s="1"/>
  <c r="FS84" i="5"/>
  <c r="FC82" i="28" s="1"/>
  <c r="F85" i="5"/>
  <c r="AX25" i="10" s="1"/>
  <c r="G85" i="5"/>
  <c r="H85"/>
  <c r="I85"/>
  <c r="J85"/>
  <c r="K85"/>
  <c r="L85"/>
  <c r="M85"/>
  <c r="N85"/>
  <c r="O85"/>
  <c r="P85"/>
  <c r="Q85"/>
  <c r="R85"/>
  <c r="S85"/>
  <c r="T85"/>
  <c r="U85"/>
  <c r="V85"/>
  <c r="W85"/>
  <c r="X85"/>
  <c r="Y85"/>
  <c r="Z85"/>
  <c r="AA85"/>
  <c r="BN25" i="10" s="1"/>
  <c r="AB85" i="5"/>
  <c r="BO25" i="10" s="1"/>
  <c r="AC85" i="5"/>
  <c r="AD85"/>
  <c r="AE85"/>
  <c r="AX59" i="10" s="1"/>
  <c r="AF85" i="5"/>
  <c r="AG85"/>
  <c r="AH85"/>
  <c r="AI85"/>
  <c r="AJ85"/>
  <c r="AK85"/>
  <c r="AL85"/>
  <c r="AM85"/>
  <c r="AN85"/>
  <c r="AO85"/>
  <c r="AP85"/>
  <c r="AQ85"/>
  <c r="AR85"/>
  <c r="AS85"/>
  <c r="AT85"/>
  <c r="AQ83" i="28" s="1"/>
  <c r="AU85" i="5"/>
  <c r="AV85"/>
  <c r="AW85"/>
  <c r="AX85"/>
  <c r="AU83" i="28" s="1"/>
  <c r="AY85" i="5"/>
  <c r="AZ85"/>
  <c r="BN59" i="10" s="1"/>
  <c r="BA85" i="5"/>
  <c r="BO59" i="10" s="1"/>
  <c r="BB85" i="5"/>
  <c r="BC85"/>
  <c r="BD85"/>
  <c r="AX92" i="10" s="1"/>
  <c r="BE85" i="5"/>
  <c r="BF85"/>
  <c r="BG85"/>
  <c r="BA83" i="28" s="1"/>
  <c r="BH85" i="5"/>
  <c r="BI85"/>
  <c r="BJ85"/>
  <c r="BK85"/>
  <c r="BE83" i="28" s="1"/>
  <c r="BL85" i="5"/>
  <c r="BM85"/>
  <c r="BN85"/>
  <c r="BO85"/>
  <c r="BI83" i="28" s="1"/>
  <c r="BP85" i="5"/>
  <c r="BQ85"/>
  <c r="BR85"/>
  <c r="BS85"/>
  <c r="BM83" i="28" s="1"/>
  <c r="BT85" i="5"/>
  <c r="BU85"/>
  <c r="BV85"/>
  <c r="BW85"/>
  <c r="BQ83" i="28" s="1"/>
  <c r="BX85" i="5"/>
  <c r="BY85"/>
  <c r="BN92" i="10" s="1"/>
  <c r="BZ85" i="5"/>
  <c r="BO92" i="10" s="1"/>
  <c r="CA85" i="5"/>
  <c r="CB85"/>
  <c r="CC85"/>
  <c r="AX125" i="10" s="1"/>
  <c r="CD85" i="5"/>
  <c r="CE85"/>
  <c r="CF85"/>
  <c r="BW83" i="28" s="1"/>
  <c r="CG85" i="5"/>
  <c r="CH85"/>
  <c r="CI85"/>
  <c r="CJ85"/>
  <c r="CA83" i="28" s="1"/>
  <c r="CK85" i="5"/>
  <c r="CL85"/>
  <c r="CM85"/>
  <c r="CN85"/>
  <c r="CE83" i="28" s="1"/>
  <c r="CO85" i="5"/>
  <c r="CP85"/>
  <c r="CQ85"/>
  <c r="CR85"/>
  <c r="CI83" i="28" s="1"/>
  <c r="CS85" i="5"/>
  <c r="CT85"/>
  <c r="CU85"/>
  <c r="CV85"/>
  <c r="CM83" i="28" s="1"/>
  <c r="CW85" i="5"/>
  <c r="CX85"/>
  <c r="BN125" i="10" s="1"/>
  <c r="CY85" i="5"/>
  <c r="BO125" i="10" s="1"/>
  <c r="CZ85" i="5"/>
  <c r="DA85"/>
  <c r="DB85"/>
  <c r="AX158" i="10" s="1"/>
  <c r="DC85" i="5"/>
  <c r="DD85"/>
  <c r="DE85"/>
  <c r="CS83" i="28" s="1"/>
  <c r="DF85" i="5"/>
  <c r="DG85"/>
  <c r="DH85"/>
  <c r="DI85"/>
  <c r="CW83" i="28" s="1"/>
  <c r="DJ85" i="5"/>
  <c r="DK85"/>
  <c r="DL85"/>
  <c r="DM85"/>
  <c r="DA83" i="28" s="1"/>
  <c r="DN85" i="5"/>
  <c r="DO85"/>
  <c r="DP85"/>
  <c r="DQ85"/>
  <c r="DE83" i="28" s="1"/>
  <c r="DR85" i="5"/>
  <c r="DS85"/>
  <c r="DT85"/>
  <c r="DU85"/>
  <c r="DI83" i="28" s="1"/>
  <c r="DV85" i="5"/>
  <c r="DW85"/>
  <c r="BN158" i="10" s="1"/>
  <c r="DX85" i="5"/>
  <c r="BO158" i="10" s="1"/>
  <c r="DY85" i="5"/>
  <c r="DZ85"/>
  <c r="EA85"/>
  <c r="AX191" i="10" s="1"/>
  <c r="EB85" i="5"/>
  <c r="EC85"/>
  <c r="ED85"/>
  <c r="DO83" i="28" s="1"/>
  <c r="EE85" i="5"/>
  <c r="EF85"/>
  <c r="EG85"/>
  <c r="EH85"/>
  <c r="DS83" i="28" s="1"/>
  <c r="EI85" i="5"/>
  <c r="EJ85"/>
  <c r="EK85"/>
  <c r="EL85"/>
  <c r="DW83" i="28" s="1"/>
  <c r="EM85" i="5"/>
  <c r="EN85"/>
  <c r="EO85"/>
  <c r="EP85"/>
  <c r="EA83" i="28" s="1"/>
  <c r="EQ85" i="5"/>
  <c r="ER85"/>
  <c r="ES85"/>
  <c r="ET85"/>
  <c r="EE83" i="28" s="1"/>
  <c r="EU85" i="5"/>
  <c r="EV85"/>
  <c r="BN191" i="10" s="1"/>
  <c r="EW85" i="5"/>
  <c r="BO191" i="10" s="1"/>
  <c r="EX85" i="5"/>
  <c r="EY85"/>
  <c r="EZ85"/>
  <c r="EJ83" i="28" s="1"/>
  <c r="FA85" i="5"/>
  <c r="EK83" i="28" s="1"/>
  <c r="FB85" i="5"/>
  <c r="EL83" i="28" s="1"/>
  <c r="FC85" i="5"/>
  <c r="EM83" i="28" s="1"/>
  <c r="FD85" i="5"/>
  <c r="EN83" i="28" s="1"/>
  <c r="FE85" i="5"/>
  <c r="EO83" i="28" s="1"/>
  <c r="FG85" i="5"/>
  <c r="EQ83" i="28" s="1"/>
  <c r="FH85" i="5"/>
  <c r="ER83" i="28" s="1"/>
  <c r="FI85" i="5"/>
  <c r="ES83" i="28" s="1"/>
  <c r="FJ85" i="5"/>
  <c r="ET83" i="28" s="1"/>
  <c r="FK85" i="5"/>
  <c r="EU83" i="28" s="1"/>
  <c r="FL85" i="5"/>
  <c r="EV83" i="28" s="1"/>
  <c r="FN85" i="5"/>
  <c r="EX83" i="28" s="1"/>
  <c r="FO85" i="5"/>
  <c r="EY83" i="28" s="1"/>
  <c r="FP85" i="5"/>
  <c r="EZ83" i="28" s="1"/>
  <c r="FQ85" i="5"/>
  <c r="FA83" i="28" s="1"/>
  <c r="FR85" i="5"/>
  <c r="FB83" i="28" s="1"/>
  <c r="FS85" i="5"/>
  <c r="FC83" i="28" s="1"/>
  <c r="F86" i="5"/>
  <c r="AX26" i="10" s="1"/>
  <c r="G86" i="5"/>
  <c r="H86"/>
  <c r="I86"/>
  <c r="J86"/>
  <c r="K86"/>
  <c r="L86"/>
  <c r="M86"/>
  <c r="N86"/>
  <c r="O86"/>
  <c r="P86"/>
  <c r="Q86"/>
  <c r="R86"/>
  <c r="S86"/>
  <c r="T86"/>
  <c r="U86"/>
  <c r="V86"/>
  <c r="W86"/>
  <c r="X86"/>
  <c r="Y86"/>
  <c r="Z86"/>
  <c r="AA86"/>
  <c r="BN26" i="10" s="1"/>
  <c r="AB86" i="5"/>
  <c r="BO26" i="10" s="1"/>
  <c r="AC86" i="5"/>
  <c r="AD86"/>
  <c r="AE86"/>
  <c r="AX60" i="10" s="1"/>
  <c r="AF86" i="5"/>
  <c r="AG86"/>
  <c r="AH86"/>
  <c r="AI86"/>
  <c r="AJ86"/>
  <c r="AK86"/>
  <c r="AL86"/>
  <c r="AM86"/>
  <c r="AN86"/>
  <c r="AO86"/>
  <c r="AP86"/>
  <c r="AQ86"/>
  <c r="AR86"/>
  <c r="AS86"/>
  <c r="AT86"/>
  <c r="AQ84" i="28" s="1"/>
  <c r="AU86" i="5"/>
  <c r="AV86"/>
  <c r="AW86"/>
  <c r="AX86"/>
  <c r="AU84" i="28" s="1"/>
  <c r="AY86" i="5"/>
  <c r="AZ86"/>
  <c r="BN60" i="10" s="1"/>
  <c r="BA86" i="5"/>
  <c r="BO60" i="10" s="1"/>
  <c r="BB86" i="5"/>
  <c r="BC86"/>
  <c r="BD86"/>
  <c r="AX93" i="10" s="1"/>
  <c r="BE86" i="5"/>
  <c r="BF86"/>
  <c r="BG86"/>
  <c r="BA84" i="28" s="1"/>
  <c r="BH86" i="5"/>
  <c r="BI86"/>
  <c r="BJ86"/>
  <c r="BK86"/>
  <c r="BE84" i="28" s="1"/>
  <c r="BL86" i="5"/>
  <c r="BM86"/>
  <c r="BN86"/>
  <c r="BO86"/>
  <c r="BI84" i="28" s="1"/>
  <c r="BP86" i="5"/>
  <c r="BQ86"/>
  <c r="BR86"/>
  <c r="BS86"/>
  <c r="BM84" i="28" s="1"/>
  <c r="BT86" i="5"/>
  <c r="BU86"/>
  <c r="BV86"/>
  <c r="BW86"/>
  <c r="BQ84" i="28" s="1"/>
  <c r="BX86" i="5"/>
  <c r="BY86"/>
  <c r="BN93" i="10" s="1"/>
  <c r="BZ86" i="5"/>
  <c r="BO93" i="10" s="1"/>
  <c r="CA86" i="5"/>
  <c r="CB86"/>
  <c r="CC86"/>
  <c r="AX126" i="10" s="1"/>
  <c r="CD86" i="5"/>
  <c r="CE86"/>
  <c r="CF86"/>
  <c r="BW84" i="28" s="1"/>
  <c r="CG86" i="5"/>
  <c r="CH86"/>
  <c r="CI86"/>
  <c r="CJ86"/>
  <c r="CA84" i="28" s="1"/>
  <c r="CK86" i="5"/>
  <c r="CL86"/>
  <c r="CM86"/>
  <c r="CN86"/>
  <c r="CE84" i="28" s="1"/>
  <c r="CO86" i="5"/>
  <c r="CP86"/>
  <c r="CQ86"/>
  <c r="CR86"/>
  <c r="CI84" i="28" s="1"/>
  <c r="CS86" i="5"/>
  <c r="CT86"/>
  <c r="CU86"/>
  <c r="CV86"/>
  <c r="CM84" i="28" s="1"/>
  <c r="CW86" i="5"/>
  <c r="CX86"/>
  <c r="BN126" i="10" s="1"/>
  <c r="CY86" i="5"/>
  <c r="BO126" i="10" s="1"/>
  <c r="CZ86" i="5"/>
  <c r="DA86"/>
  <c r="DB86"/>
  <c r="AX159" i="10" s="1"/>
  <c r="DC86" i="5"/>
  <c r="DD86"/>
  <c r="DE86"/>
  <c r="CS84" i="28" s="1"/>
  <c r="DF86" i="5"/>
  <c r="DG86"/>
  <c r="DH86"/>
  <c r="DI86"/>
  <c r="CW84" i="28" s="1"/>
  <c r="DJ86" i="5"/>
  <c r="DK86"/>
  <c r="DL86"/>
  <c r="DM86"/>
  <c r="DA84" i="28" s="1"/>
  <c r="DN86" i="5"/>
  <c r="DO86"/>
  <c r="DP86"/>
  <c r="DQ86"/>
  <c r="DE84" i="28" s="1"/>
  <c r="DR86" i="5"/>
  <c r="DS86"/>
  <c r="DT86"/>
  <c r="DU86"/>
  <c r="DI84" i="28" s="1"/>
  <c r="DV86" i="5"/>
  <c r="DW86"/>
  <c r="BN159" i="10" s="1"/>
  <c r="DX86" i="5"/>
  <c r="BO159" i="10" s="1"/>
  <c r="DY86" i="5"/>
  <c r="DZ86"/>
  <c r="EA86"/>
  <c r="AX192" i="10" s="1"/>
  <c r="EB86" i="5"/>
  <c r="EC86"/>
  <c r="ED86"/>
  <c r="DO84" i="28" s="1"/>
  <c r="EE86" i="5"/>
  <c r="EF86"/>
  <c r="EG86"/>
  <c r="EH86"/>
  <c r="DS84" i="28" s="1"/>
  <c r="EI86" i="5"/>
  <c r="EJ86"/>
  <c r="EK86"/>
  <c r="EL86"/>
  <c r="DW84" i="28" s="1"/>
  <c r="EM86" i="5"/>
  <c r="EN86"/>
  <c r="EO86"/>
  <c r="EP86"/>
  <c r="EA84" i="28" s="1"/>
  <c r="EQ86" i="5"/>
  <c r="ER86"/>
  <c r="ES86"/>
  <c r="ET86"/>
  <c r="EE84" i="28" s="1"/>
  <c r="EU86" i="5"/>
  <c r="EV86"/>
  <c r="BN192" i="10" s="1"/>
  <c r="EW86" i="5"/>
  <c r="BO192" i="10" s="1"/>
  <c r="EX86" i="5"/>
  <c r="EY86"/>
  <c r="EZ86"/>
  <c r="EJ84" i="28" s="1"/>
  <c r="FA86" i="5"/>
  <c r="EK84" i="28" s="1"/>
  <c r="FB86" i="5"/>
  <c r="EL84" i="28" s="1"/>
  <c r="FC86" i="5"/>
  <c r="EM84" i="28" s="1"/>
  <c r="FD86" i="5"/>
  <c r="EN84" i="28" s="1"/>
  <c r="FE86" i="5"/>
  <c r="EO84" i="28" s="1"/>
  <c r="FG86" i="5"/>
  <c r="EQ84" i="28" s="1"/>
  <c r="FH86" i="5"/>
  <c r="ER84" i="28" s="1"/>
  <c r="FI86" i="5"/>
  <c r="ES84" i="28" s="1"/>
  <c r="FJ86" i="5"/>
  <c r="ET84" i="28" s="1"/>
  <c r="FK86" i="5"/>
  <c r="EU84" i="28" s="1"/>
  <c r="FL86" i="5"/>
  <c r="EV84" i="28" s="1"/>
  <c r="FN86" i="5"/>
  <c r="EX84" i="28" s="1"/>
  <c r="FO86" i="5"/>
  <c r="EY84" i="28" s="1"/>
  <c r="FP86" i="5"/>
  <c r="EZ84" i="28" s="1"/>
  <c r="FQ86" i="5"/>
  <c r="FA84" i="28" s="1"/>
  <c r="FR86" i="5"/>
  <c r="FB84" i="28" s="1"/>
  <c r="FS86" i="5"/>
  <c r="FC84" i="28" s="1"/>
  <c r="F87" i="5"/>
  <c r="AX27" i="10" s="1"/>
  <c r="G87" i="5"/>
  <c r="H87"/>
  <c r="I87"/>
  <c r="J87"/>
  <c r="K87"/>
  <c r="L87"/>
  <c r="M87"/>
  <c r="N87"/>
  <c r="O87"/>
  <c r="P87"/>
  <c r="Q87"/>
  <c r="R87"/>
  <c r="S87"/>
  <c r="T87"/>
  <c r="U87"/>
  <c r="V87"/>
  <c r="W87"/>
  <c r="X87"/>
  <c r="Y87"/>
  <c r="Z87"/>
  <c r="AA87"/>
  <c r="BN27" i="10" s="1"/>
  <c r="AB87" i="5"/>
  <c r="BO27" i="10" s="1"/>
  <c r="AC87" i="5"/>
  <c r="AD87"/>
  <c r="AE87"/>
  <c r="AX61" i="10" s="1"/>
  <c r="AF87" i="5"/>
  <c r="AG87"/>
  <c r="AH87"/>
  <c r="AI87"/>
  <c r="AJ87"/>
  <c r="AK87"/>
  <c r="AL87"/>
  <c r="AM87"/>
  <c r="AN87"/>
  <c r="AO87"/>
  <c r="AP87"/>
  <c r="AQ87"/>
  <c r="AR87"/>
  <c r="AS87"/>
  <c r="AT87"/>
  <c r="AQ85" i="28" s="1"/>
  <c r="AU87" i="5"/>
  <c r="AV87"/>
  <c r="AW87"/>
  <c r="AX87"/>
  <c r="AU85" i="28" s="1"/>
  <c r="AY87" i="5"/>
  <c r="AZ87"/>
  <c r="BN61" i="10" s="1"/>
  <c r="BA87" i="5"/>
  <c r="BO61" i="10" s="1"/>
  <c r="BB87" i="5"/>
  <c r="BC87"/>
  <c r="BD87"/>
  <c r="AX94" i="10" s="1"/>
  <c r="BE87" i="5"/>
  <c r="BF87"/>
  <c r="BG87"/>
  <c r="BA85" i="28" s="1"/>
  <c r="BH87" i="5"/>
  <c r="BI87"/>
  <c r="BJ87"/>
  <c r="BK87"/>
  <c r="BE85" i="28" s="1"/>
  <c r="BL87" i="5"/>
  <c r="BM87"/>
  <c r="BN87"/>
  <c r="BO87"/>
  <c r="BI85" i="28" s="1"/>
  <c r="BP87" i="5"/>
  <c r="BQ87"/>
  <c r="BR87"/>
  <c r="BS87"/>
  <c r="BM85" i="28" s="1"/>
  <c r="BT87" i="5"/>
  <c r="BU87"/>
  <c r="BV87"/>
  <c r="BW87"/>
  <c r="BQ85" i="28" s="1"/>
  <c r="BX87" i="5"/>
  <c r="BY87"/>
  <c r="BN94" i="10" s="1"/>
  <c r="BZ87" i="5"/>
  <c r="BO94" i="10" s="1"/>
  <c r="CA87" i="5"/>
  <c r="CB87"/>
  <c r="CC87"/>
  <c r="AX127" i="10" s="1"/>
  <c r="CD87" i="5"/>
  <c r="CE87"/>
  <c r="CF87"/>
  <c r="BW85" i="28" s="1"/>
  <c r="CG87" i="5"/>
  <c r="CH87"/>
  <c r="CI87"/>
  <c r="CJ87"/>
  <c r="CA85" i="28" s="1"/>
  <c r="CK87" i="5"/>
  <c r="CL87"/>
  <c r="CM87"/>
  <c r="CN87"/>
  <c r="CE85" i="28" s="1"/>
  <c r="CO87" i="5"/>
  <c r="CP87"/>
  <c r="CQ87"/>
  <c r="CR87"/>
  <c r="CI85" i="28" s="1"/>
  <c r="CS87" i="5"/>
  <c r="CT87"/>
  <c r="CU87"/>
  <c r="CV87"/>
  <c r="CM85" i="28" s="1"/>
  <c r="CW87" i="5"/>
  <c r="CX87"/>
  <c r="BN127" i="10" s="1"/>
  <c r="CY87" i="5"/>
  <c r="BO127" i="10" s="1"/>
  <c r="CZ87" i="5"/>
  <c r="DA87"/>
  <c r="DB87"/>
  <c r="AX160" i="10" s="1"/>
  <c r="DC87" i="5"/>
  <c r="DD87"/>
  <c r="DE87"/>
  <c r="CS85" i="28" s="1"/>
  <c r="DF87" i="5"/>
  <c r="DG87"/>
  <c r="DH87"/>
  <c r="DI87"/>
  <c r="CW85" i="28" s="1"/>
  <c r="DJ87" i="5"/>
  <c r="DK87"/>
  <c r="DL87"/>
  <c r="DM87"/>
  <c r="DA85" i="28" s="1"/>
  <c r="DN87" i="5"/>
  <c r="DO87"/>
  <c r="DP87"/>
  <c r="DQ87"/>
  <c r="DE85" i="28" s="1"/>
  <c r="DR87" i="5"/>
  <c r="DS87"/>
  <c r="DT87"/>
  <c r="DU87"/>
  <c r="DI85" i="28" s="1"/>
  <c r="DV87" i="5"/>
  <c r="DW87"/>
  <c r="BN160" i="10" s="1"/>
  <c r="DX87" i="5"/>
  <c r="BO160" i="10" s="1"/>
  <c r="DY87" i="5"/>
  <c r="DZ87"/>
  <c r="EA87"/>
  <c r="AX193" i="10" s="1"/>
  <c r="EB87" i="5"/>
  <c r="EC87"/>
  <c r="ED87"/>
  <c r="DO85" i="28" s="1"/>
  <c r="EE87" i="5"/>
  <c r="EF87"/>
  <c r="EG87"/>
  <c r="EH87"/>
  <c r="DS85" i="28" s="1"/>
  <c r="EI87" i="5"/>
  <c r="EJ87"/>
  <c r="EK87"/>
  <c r="EL87"/>
  <c r="DW85" i="28" s="1"/>
  <c r="EM87" i="5"/>
  <c r="EN87"/>
  <c r="EO87"/>
  <c r="EP87"/>
  <c r="EA85" i="28" s="1"/>
  <c r="EQ87" i="5"/>
  <c r="ER87"/>
  <c r="ES87"/>
  <c r="ET87"/>
  <c r="EE85" i="28" s="1"/>
  <c r="EU87" i="5"/>
  <c r="EV87"/>
  <c r="BN193" i="10" s="1"/>
  <c r="EW87" i="5"/>
  <c r="BO193" i="10" s="1"/>
  <c r="EX87" i="5"/>
  <c r="EY87"/>
  <c r="EZ87"/>
  <c r="EJ85" i="28" s="1"/>
  <c r="FA87" i="5"/>
  <c r="EK85" i="28" s="1"/>
  <c r="FB87" i="5"/>
  <c r="EL85" i="28" s="1"/>
  <c r="FC87" i="5"/>
  <c r="EM85" i="28" s="1"/>
  <c r="FD87" i="5"/>
  <c r="EN85" i="28" s="1"/>
  <c r="FE87" i="5"/>
  <c r="EO85" i="28" s="1"/>
  <c r="FG87" i="5"/>
  <c r="EQ85" i="28" s="1"/>
  <c r="FH87" i="5"/>
  <c r="ER85" i="28" s="1"/>
  <c r="FI87" i="5"/>
  <c r="ES85" i="28" s="1"/>
  <c r="FJ87" i="5"/>
  <c r="ET85" i="28" s="1"/>
  <c r="FK87" i="5"/>
  <c r="EU85" i="28" s="1"/>
  <c r="FL87" i="5"/>
  <c r="EV85" i="28" s="1"/>
  <c r="FN87" i="5"/>
  <c r="EX85" i="28" s="1"/>
  <c r="FO87" i="5"/>
  <c r="EY85" i="28" s="1"/>
  <c r="FP87" i="5"/>
  <c r="EZ85" i="28" s="1"/>
  <c r="FQ87" i="5"/>
  <c r="FA85" i="28" s="1"/>
  <c r="FR87" i="5"/>
  <c r="FB85" i="28" s="1"/>
  <c r="FS87" i="5"/>
  <c r="FC85" i="28" s="1"/>
  <c r="F88" i="5"/>
  <c r="AX28" i="10" s="1"/>
  <c r="G88" i="5"/>
  <c r="H88"/>
  <c r="I88"/>
  <c r="J88"/>
  <c r="K88"/>
  <c r="L88"/>
  <c r="M88"/>
  <c r="N88"/>
  <c r="O88"/>
  <c r="P88"/>
  <c r="Q88"/>
  <c r="R88"/>
  <c r="S88"/>
  <c r="T88"/>
  <c r="U88"/>
  <c r="V88"/>
  <c r="W88"/>
  <c r="X88"/>
  <c r="Y88"/>
  <c r="Z88"/>
  <c r="AA88"/>
  <c r="BN28" i="10" s="1"/>
  <c r="AB88" i="5"/>
  <c r="BO28" i="10" s="1"/>
  <c r="AC88" i="5"/>
  <c r="AD88"/>
  <c r="AE88"/>
  <c r="AX62" i="10" s="1"/>
  <c r="AF88" i="5"/>
  <c r="AG88"/>
  <c r="AH88"/>
  <c r="AI88"/>
  <c r="AJ88"/>
  <c r="AK88"/>
  <c r="AL88"/>
  <c r="AM88"/>
  <c r="AN88"/>
  <c r="AO88"/>
  <c r="AP88"/>
  <c r="AQ88"/>
  <c r="AR88"/>
  <c r="AS88"/>
  <c r="AT88"/>
  <c r="AQ86" i="28" s="1"/>
  <c r="AU88" i="5"/>
  <c r="AV88"/>
  <c r="AW88"/>
  <c r="AX88"/>
  <c r="AU86" i="28" s="1"/>
  <c r="AY88" i="5"/>
  <c r="AZ88"/>
  <c r="BN62" i="10" s="1"/>
  <c r="BA88" i="5"/>
  <c r="BO62" i="10" s="1"/>
  <c r="BB88" i="5"/>
  <c r="BC88"/>
  <c r="BD88"/>
  <c r="AX95" i="10" s="1"/>
  <c r="BE88" i="5"/>
  <c r="BF88"/>
  <c r="BG88"/>
  <c r="BA86" i="28" s="1"/>
  <c r="BH88" i="5"/>
  <c r="BI88"/>
  <c r="BJ88"/>
  <c r="BK88"/>
  <c r="BE86" i="28" s="1"/>
  <c r="BL88" i="5"/>
  <c r="BM88"/>
  <c r="BN88"/>
  <c r="BO88"/>
  <c r="BI86" i="28" s="1"/>
  <c r="BP88" i="5"/>
  <c r="BQ88"/>
  <c r="BR88"/>
  <c r="BS88"/>
  <c r="BM86" i="28" s="1"/>
  <c r="BT88" i="5"/>
  <c r="BU88"/>
  <c r="BV88"/>
  <c r="BW88"/>
  <c r="BQ86" i="28" s="1"/>
  <c r="BX88" i="5"/>
  <c r="BY88"/>
  <c r="BN95" i="10" s="1"/>
  <c r="BZ88" i="5"/>
  <c r="BO95" i="10" s="1"/>
  <c r="CA88" i="5"/>
  <c r="CB88"/>
  <c r="CC88"/>
  <c r="AX128" i="10" s="1"/>
  <c r="CD88" i="5"/>
  <c r="CE88"/>
  <c r="CF88"/>
  <c r="BW86" i="28" s="1"/>
  <c r="CG88" i="5"/>
  <c r="CH88"/>
  <c r="CI88"/>
  <c r="CJ88"/>
  <c r="CA86" i="28" s="1"/>
  <c r="CK88" i="5"/>
  <c r="CL88"/>
  <c r="CM88"/>
  <c r="CN88"/>
  <c r="CE86" i="28" s="1"/>
  <c r="CO88" i="5"/>
  <c r="CP88"/>
  <c r="CQ88"/>
  <c r="CR88"/>
  <c r="CI86" i="28" s="1"/>
  <c r="CS88" i="5"/>
  <c r="CT88"/>
  <c r="CU88"/>
  <c r="CV88"/>
  <c r="CM86" i="28" s="1"/>
  <c r="CW88" i="5"/>
  <c r="CX88"/>
  <c r="BN128" i="10" s="1"/>
  <c r="CY88" i="5"/>
  <c r="BO128" i="10" s="1"/>
  <c r="CZ88" i="5"/>
  <c r="DA88"/>
  <c r="DB88"/>
  <c r="AX161" i="10" s="1"/>
  <c r="DC88" i="5"/>
  <c r="DD88"/>
  <c r="DE88"/>
  <c r="CS86" i="28" s="1"/>
  <c r="DF88" i="5"/>
  <c r="DG88"/>
  <c r="DH88"/>
  <c r="DI88"/>
  <c r="CW86" i="28" s="1"/>
  <c r="DJ88" i="5"/>
  <c r="DK88"/>
  <c r="DL88"/>
  <c r="DM88"/>
  <c r="DA86" i="28" s="1"/>
  <c r="DN88" i="5"/>
  <c r="DO88"/>
  <c r="DP88"/>
  <c r="DQ88"/>
  <c r="DE86" i="28" s="1"/>
  <c r="DR88" i="5"/>
  <c r="DS88"/>
  <c r="DT88"/>
  <c r="DU88"/>
  <c r="DI86" i="28" s="1"/>
  <c r="DV88" i="5"/>
  <c r="DW88"/>
  <c r="BN161" i="10" s="1"/>
  <c r="DX88" i="5"/>
  <c r="BO161" i="10" s="1"/>
  <c r="DY88" i="5"/>
  <c r="DZ88"/>
  <c r="EA88"/>
  <c r="AX194" i="10" s="1"/>
  <c r="EB88" i="5"/>
  <c r="EC88"/>
  <c r="ED88"/>
  <c r="DO86" i="28" s="1"/>
  <c r="EE88" i="5"/>
  <c r="EF88"/>
  <c r="EG88"/>
  <c r="EH88"/>
  <c r="DS86" i="28" s="1"/>
  <c r="EI88" i="5"/>
  <c r="EJ88"/>
  <c r="EK88"/>
  <c r="EL88"/>
  <c r="DW86" i="28" s="1"/>
  <c r="EM88" i="5"/>
  <c r="EN88"/>
  <c r="EO88"/>
  <c r="EP88"/>
  <c r="EA86" i="28" s="1"/>
  <c r="EQ88" i="5"/>
  <c r="ER88"/>
  <c r="ES88"/>
  <c r="ET88"/>
  <c r="EE86" i="28" s="1"/>
  <c r="EU88" i="5"/>
  <c r="EV88"/>
  <c r="BN194" i="10" s="1"/>
  <c r="EW88" i="5"/>
  <c r="BO194" i="10" s="1"/>
  <c r="EX88" i="5"/>
  <c r="EY88"/>
  <c r="EZ88"/>
  <c r="EJ86" i="28" s="1"/>
  <c r="FA88" i="5"/>
  <c r="EK86" i="28" s="1"/>
  <c r="FB88" i="5"/>
  <c r="EL86" i="28" s="1"/>
  <c r="FC88" i="5"/>
  <c r="EM86" i="28" s="1"/>
  <c r="FD88" i="5"/>
  <c r="EN86" i="28" s="1"/>
  <c r="FE88" i="5"/>
  <c r="EO86" i="28" s="1"/>
  <c r="FG88" i="5"/>
  <c r="EQ86" i="28" s="1"/>
  <c r="FH88" i="5"/>
  <c r="ER86" i="28" s="1"/>
  <c r="FI88" i="5"/>
  <c r="ES86" i="28" s="1"/>
  <c r="FJ88" i="5"/>
  <c r="ET86" i="28" s="1"/>
  <c r="FK88" i="5"/>
  <c r="EU86" i="28" s="1"/>
  <c r="FL88" i="5"/>
  <c r="EV86" i="28" s="1"/>
  <c r="FN88" i="5"/>
  <c r="EX86" i="28" s="1"/>
  <c r="FO88" i="5"/>
  <c r="EY86" i="28" s="1"/>
  <c r="FP88" i="5"/>
  <c r="EZ86" i="28" s="1"/>
  <c r="FQ88" i="5"/>
  <c r="FA86" i="28" s="1"/>
  <c r="FR88" i="5"/>
  <c r="FB86" i="28" s="1"/>
  <c r="FS88" i="5"/>
  <c r="FC86" i="28" s="1"/>
  <c r="F89" i="5"/>
  <c r="AX29" i="10" s="1"/>
  <c r="G89" i="5"/>
  <c r="H89"/>
  <c r="I89"/>
  <c r="J89"/>
  <c r="K89"/>
  <c r="L89"/>
  <c r="M89"/>
  <c r="N89"/>
  <c r="O89"/>
  <c r="P89"/>
  <c r="Q89"/>
  <c r="R89"/>
  <c r="S89"/>
  <c r="T89"/>
  <c r="U89"/>
  <c r="V89"/>
  <c r="W89"/>
  <c r="X89"/>
  <c r="Y89"/>
  <c r="Z89"/>
  <c r="AA89"/>
  <c r="BN29" i="10" s="1"/>
  <c r="AB89" i="5"/>
  <c r="BO29" i="10" s="1"/>
  <c r="AC89" i="5"/>
  <c r="AD89"/>
  <c r="AE89"/>
  <c r="AX63" i="10" s="1"/>
  <c r="AF89" i="5"/>
  <c r="AG89"/>
  <c r="AH89"/>
  <c r="AI89"/>
  <c r="AJ89"/>
  <c r="AK89"/>
  <c r="AL89"/>
  <c r="AM89"/>
  <c r="AN89"/>
  <c r="AO89"/>
  <c r="AP89"/>
  <c r="AQ89"/>
  <c r="AR89"/>
  <c r="AS89"/>
  <c r="AT89"/>
  <c r="AQ87" i="28" s="1"/>
  <c r="AU89" i="5"/>
  <c r="AV89"/>
  <c r="AW89"/>
  <c r="AX89"/>
  <c r="AU87" i="28" s="1"/>
  <c r="AY89" i="5"/>
  <c r="AZ89"/>
  <c r="BN63" i="10" s="1"/>
  <c r="BA89" i="5"/>
  <c r="BO63" i="10" s="1"/>
  <c r="BB89" i="5"/>
  <c r="BC89"/>
  <c r="BD89"/>
  <c r="AX96" i="10" s="1"/>
  <c r="BE89" i="5"/>
  <c r="BF89"/>
  <c r="BG89"/>
  <c r="BA87" i="28" s="1"/>
  <c r="BH89" i="5"/>
  <c r="BI89"/>
  <c r="BJ89"/>
  <c r="BK89"/>
  <c r="BE87" i="28" s="1"/>
  <c r="BL89" i="5"/>
  <c r="BM89"/>
  <c r="BN89"/>
  <c r="BO89"/>
  <c r="BI87" i="28" s="1"/>
  <c r="BP89" i="5"/>
  <c r="BQ89"/>
  <c r="BR89"/>
  <c r="BS89"/>
  <c r="BM87" i="28" s="1"/>
  <c r="BT89" i="5"/>
  <c r="BU89"/>
  <c r="BV89"/>
  <c r="BW89"/>
  <c r="BQ87" i="28" s="1"/>
  <c r="BX89" i="5"/>
  <c r="BY89"/>
  <c r="BN96" i="10" s="1"/>
  <c r="BZ89" i="5"/>
  <c r="BO96" i="10" s="1"/>
  <c r="CA89" i="5"/>
  <c r="CB89"/>
  <c r="CC89"/>
  <c r="AX129" i="10" s="1"/>
  <c r="CD89" i="5"/>
  <c r="CE89"/>
  <c r="CF89"/>
  <c r="BW87" i="28" s="1"/>
  <c r="CG89" i="5"/>
  <c r="CH89"/>
  <c r="CI89"/>
  <c r="CJ89"/>
  <c r="CA87" i="28" s="1"/>
  <c r="CK89" i="5"/>
  <c r="CL89"/>
  <c r="CM89"/>
  <c r="CN89"/>
  <c r="CE87" i="28" s="1"/>
  <c r="CO89" i="5"/>
  <c r="CP89"/>
  <c r="CQ89"/>
  <c r="CR89"/>
  <c r="CI87" i="28" s="1"/>
  <c r="CS89" i="5"/>
  <c r="CT89"/>
  <c r="CU89"/>
  <c r="CV89"/>
  <c r="CM87" i="28" s="1"/>
  <c r="CW89" i="5"/>
  <c r="CX89"/>
  <c r="BN129" i="10" s="1"/>
  <c r="CY89" i="5"/>
  <c r="BO129" i="10" s="1"/>
  <c r="CZ89" i="5"/>
  <c r="DA89"/>
  <c r="DB89"/>
  <c r="AX162" i="10" s="1"/>
  <c r="DC89" i="5"/>
  <c r="DD89"/>
  <c r="DE89"/>
  <c r="CS87" i="28" s="1"/>
  <c r="DF89" i="5"/>
  <c r="DG89"/>
  <c r="DH89"/>
  <c r="DI89"/>
  <c r="CW87" i="28" s="1"/>
  <c r="DJ89" i="5"/>
  <c r="DK89"/>
  <c r="DL89"/>
  <c r="DM89"/>
  <c r="DA87" i="28" s="1"/>
  <c r="DN89" i="5"/>
  <c r="DO89"/>
  <c r="DP89"/>
  <c r="DQ89"/>
  <c r="DE87" i="28" s="1"/>
  <c r="DR89" i="5"/>
  <c r="DS89"/>
  <c r="DT89"/>
  <c r="DU89"/>
  <c r="DI87" i="28" s="1"/>
  <c r="DV89" i="5"/>
  <c r="DW89"/>
  <c r="BN162" i="10" s="1"/>
  <c r="DX89" i="5"/>
  <c r="BO162" i="10" s="1"/>
  <c r="DY89" i="5"/>
  <c r="DZ89"/>
  <c r="EA89"/>
  <c r="AX195" i="10" s="1"/>
  <c r="EB89" i="5"/>
  <c r="EC89"/>
  <c r="ED89"/>
  <c r="DO87" i="28" s="1"/>
  <c r="EE89" i="5"/>
  <c r="EF89"/>
  <c r="EG89"/>
  <c r="EH89"/>
  <c r="DS87" i="28" s="1"/>
  <c r="EI89" i="5"/>
  <c r="EJ89"/>
  <c r="EK89"/>
  <c r="EL89"/>
  <c r="DW87" i="28" s="1"/>
  <c r="EM89" i="5"/>
  <c r="EN89"/>
  <c r="EO89"/>
  <c r="EP89"/>
  <c r="EA87" i="28" s="1"/>
  <c r="EQ89" i="5"/>
  <c r="ER89"/>
  <c r="ES89"/>
  <c r="ET89"/>
  <c r="EE87" i="28" s="1"/>
  <c r="EU89" i="5"/>
  <c r="EV89"/>
  <c r="BN195" i="10" s="1"/>
  <c r="EW89" i="5"/>
  <c r="BO195" i="10" s="1"/>
  <c r="EX89" i="5"/>
  <c r="EY89"/>
  <c r="EZ89"/>
  <c r="EJ87" i="28" s="1"/>
  <c r="FA89" i="5"/>
  <c r="EK87" i="28" s="1"/>
  <c r="FB89" i="5"/>
  <c r="EL87" i="28" s="1"/>
  <c r="FC89" i="5"/>
  <c r="EM87" i="28" s="1"/>
  <c r="FD89" i="5"/>
  <c r="EN87" i="28" s="1"/>
  <c r="FE89" i="5"/>
  <c r="EO87" i="28" s="1"/>
  <c r="FG89" i="5"/>
  <c r="EQ87" i="28" s="1"/>
  <c r="FH89" i="5"/>
  <c r="ER87" i="28" s="1"/>
  <c r="FI89" i="5"/>
  <c r="ES87" i="28" s="1"/>
  <c r="FJ89" i="5"/>
  <c r="ET87" i="28" s="1"/>
  <c r="FK89" i="5"/>
  <c r="EU87" i="28" s="1"/>
  <c r="FL89" i="5"/>
  <c r="EV87" i="28" s="1"/>
  <c r="FN89" i="5"/>
  <c r="EX87" i="28" s="1"/>
  <c r="FO89" i="5"/>
  <c r="EY87" i="28" s="1"/>
  <c r="FP89" i="5"/>
  <c r="EZ87" i="28" s="1"/>
  <c r="FQ89" i="5"/>
  <c r="FA87" i="28" s="1"/>
  <c r="FR89" i="5"/>
  <c r="FB87" i="28" s="1"/>
  <c r="FS89" i="5"/>
  <c r="FC87" i="28" s="1"/>
  <c r="F90" i="5"/>
  <c r="G90"/>
  <c r="G88" i="28" s="1"/>
  <c r="H90" i="5"/>
  <c r="H88" i="28" s="1"/>
  <c r="I90" i="5"/>
  <c r="J90"/>
  <c r="J88" i="28" s="1"/>
  <c r="K90" i="5"/>
  <c r="K88" i="28" s="1"/>
  <c r="L90" i="5"/>
  <c r="L88" i="28" s="1"/>
  <c r="M90" i="5"/>
  <c r="N90"/>
  <c r="N88" i="28" s="1"/>
  <c r="O90" i="5"/>
  <c r="O88" i="28" s="1"/>
  <c r="P90" i="5"/>
  <c r="P88" i="28" s="1"/>
  <c r="Q90" i="5"/>
  <c r="R90"/>
  <c r="R88" i="28" s="1"/>
  <c r="S90" i="5"/>
  <c r="S88" i="28" s="1"/>
  <c r="T90" i="5"/>
  <c r="T88" i="28" s="1"/>
  <c r="U90" i="5"/>
  <c r="V90"/>
  <c r="V88" i="28" s="1"/>
  <c r="W90" i="5"/>
  <c r="W88" i="28" s="1"/>
  <c r="X90" i="5"/>
  <c r="X88" i="28" s="1"/>
  <c r="Y90" i="5"/>
  <c r="Z90"/>
  <c r="Z88" i="28" s="1"/>
  <c r="AA90" i="5"/>
  <c r="AB90"/>
  <c r="AC90"/>
  <c r="AA88" i="28" s="1"/>
  <c r="AD90" i="5"/>
  <c r="AB88" i="28" s="1"/>
  <c r="AE90" i="5"/>
  <c r="AF90"/>
  <c r="AC88" i="28" s="1"/>
  <c r="AG90" i="5"/>
  <c r="AD88" i="28" s="1"/>
  <c r="AH90" i="5"/>
  <c r="AI90"/>
  <c r="AF88" i="28" s="1"/>
  <c r="AJ90" i="5"/>
  <c r="AG88" i="28" s="1"/>
  <c r="AK90" i="5"/>
  <c r="AH88" i="28" s="1"/>
  <c r="AL90" i="5"/>
  <c r="AM90"/>
  <c r="AJ88" i="28" s="1"/>
  <c r="AN90" i="5"/>
  <c r="AK88" i="28" s="1"/>
  <c r="AO90" i="5"/>
  <c r="AL88" i="28" s="1"/>
  <c r="AP90" i="5"/>
  <c r="AQ90"/>
  <c r="AN88" i="28" s="1"/>
  <c r="AR90" i="5"/>
  <c r="AO88" i="28" s="1"/>
  <c r="AS90" i="5"/>
  <c r="AP88" i="28" s="1"/>
  <c r="AT90" i="5"/>
  <c r="AQ88" i="28" s="1"/>
  <c r="AU90" i="5"/>
  <c r="AR88" i="28" s="1"/>
  <c r="AV90" i="5"/>
  <c r="AS88" i="28" s="1"/>
  <c r="AW90" i="5"/>
  <c r="AT88" i="28" s="1"/>
  <c r="AX90" i="5"/>
  <c r="AU88" i="28" s="1"/>
  <c r="AY90" i="5"/>
  <c r="AV88" i="28" s="1"/>
  <c r="AZ90" i="5"/>
  <c r="BA90"/>
  <c r="BB90"/>
  <c r="AW88" i="28" s="1"/>
  <c r="BC90" i="5"/>
  <c r="AX88" i="28" s="1"/>
  <c r="BD90" i="5"/>
  <c r="BE90"/>
  <c r="AY88" i="28" s="1"/>
  <c r="BF90" i="5"/>
  <c r="AZ88" i="28" s="1"/>
  <c r="BG90" i="5"/>
  <c r="BA88" i="28" s="1"/>
  <c r="BH90" i="5"/>
  <c r="BB88" i="28" s="1"/>
  <c r="BI90" i="5"/>
  <c r="BC88" i="28" s="1"/>
  <c r="BJ90" i="5"/>
  <c r="BD88" i="28" s="1"/>
  <c r="BK90" i="5"/>
  <c r="BE88" i="28" s="1"/>
  <c r="BL90" i="5"/>
  <c r="BF88" i="28" s="1"/>
  <c r="BM90" i="5"/>
  <c r="BG88" i="28" s="1"/>
  <c r="BN90" i="5"/>
  <c r="BH88" i="28" s="1"/>
  <c r="BO90" i="5"/>
  <c r="BI88" i="28" s="1"/>
  <c r="BP90" i="5"/>
  <c r="BJ88" i="28" s="1"/>
  <c r="BQ90" i="5"/>
  <c r="BK88" i="28" s="1"/>
  <c r="BR90" i="5"/>
  <c r="BL88" i="28" s="1"/>
  <c r="BS90" i="5"/>
  <c r="BM88" i="28" s="1"/>
  <c r="BT90" i="5"/>
  <c r="BN88" i="28" s="1"/>
  <c r="BU90" i="5"/>
  <c r="BO88" i="28" s="1"/>
  <c r="BV90" i="5"/>
  <c r="BP88" i="28" s="1"/>
  <c r="BW90" i="5"/>
  <c r="BQ88" i="28" s="1"/>
  <c r="BX90" i="5"/>
  <c r="BR88" i="28" s="1"/>
  <c r="BY90" i="5"/>
  <c r="BZ90"/>
  <c r="CA90"/>
  <c r="BS88" i="28" s="1"/>
  <c r="CB90" i="5"/>
  <c r="BT88" i="28" s="1"/>
  <c r="CC90" i="5"/>
  <c r="CD90"/>
  <c r="BU88" i="28" s="1"/>
  <c r="CE90" i="5"/>
  <c r="BV88" i="28" s="1"/>
  <c r="CF90" i="5"/>
  <c r="BW88" i="28" s="1"/>
  <c r="CG90" i="5"/>
  <c r="BX88" i="28" s="1"/>
  <c r="CH90" i="5"/>
  <c r="BY88" i="28" s="1"/>
  <c r="CI90" i="5"/>
  <c r="BZ88" i="28" s="1"/>
  <c r="CJ90" i="5"/>
  <c r="CA88" i="28" s="1"/>
  <c r="CK90" i="5"/>
  <c r="CB88" i="28" s="1"/>
  <c r="CL90" i="5"/>
  <c r="CC88" i="28" s="1"/>
  <c r="CM90" i="5"/>
  <c r="CD88" i="28" s="1"/>
  <c r="CN90" i="5"/>
  <c r="CE88" i="28" s="1"/>
  <c r="CO90" i="5"/>
  <c r="CF88" i="28" s="1"/>
  <c r="CP90" i="5"/>
  <c r="CG88" i="28" s="1"/>
  <c r="CQ90" i="5"/>
  <c r="CH88" i="28" s="1"/>
  <c r="CR90" i="5"/>
  <c r="CI88" i="28" s="1"/>
  <c r="CS90" i="5"/>
  <c r="CJ88" i="28" s="1"/>
  <c r="CT90" i="5"/>
  <c r="CK88" i="28" s="1"/>
  <c r="CU90" i="5"/>
  <c r="CL88" i="28" s="1"/>
  <c r="CV90" i="5"/>
  <c r="CM88" i="28" s="1"/>
  <c r="CW90" i="5"/>
  <c r="CN88" i="28" s="1"/>
  <c r="CX90" i="5"/>
  <c r="CY90"/>
  <c r="CZ90"/>
  <c r="CO88" i="28" s="1"/>
  <c r="DA90" i="5"/>
  <c r="CP88" i="28" s="1"/>
  <c r="DB90" i="5"/>
  <c r="DC90"/>
  <c r="CQ88" i="28" s="1"/>
  <c r="DD90" i="5"/>
  <c r="CR88" i="28" s="1"/>
  <c r="DE90" i="5"/>
  <c r="CS88" i="28" s="1"/>
  <c r="DF90" i="5"/>
  <c r="CT88" i="28" s="1"/>
  <c r="DG90" i="5"/>
  <c r="CU88" i="28" s="1"/>
  <c r="DH90" i="5"/>
  <c r="CV88" i="28" s="1"/>
  <c r="DI90" i="5"/>
  <c r="CW88" i="28" s="1"/>
  <c r="DJ90" i="5"/>
  <c r="CX88" i="28" s="1"/>
  <c r="DK90" i="5"/>
  <c r="CY88" i="28" s="1"/>
  <c r="DL90" i="5"/>
  <c r="CZ88" i="28" s="1"/>
  <c r="DM90" i="5"/>
  <c r="DA88" i="28" s="1"/>
  <c r="DN90" i="5"/>
  <c r="DB88" i="28" s="1"/>
  <c r="DO90" i="5"/>
  <c r="DC88" i="28" s="1"/>
  <c r="DP90" i="5"/>
  <c r="DD88" i="28" s="1"/>
  <c r="DQ90" i="5"/>
  <c r="DE88" i="28" s="1"/>
  <c r="DR90" i="5"/>
  <c r="DF88" i="28" s="1"/>
  <c r="DS90" i="5"/>
  <c r="DG88" i="28" s="1"/>
  <c r="DT90" i="5"/>
  <c r="DH88" i="28" s="1"/>
  <c r="DU90" i="5"/>
  <c r="DI88" i="28" s="1"/>
  <c r="DV90" i="5"/>
  <c r="DJ88" i="28" s="1"/>
  <c r="DW90" i="5"/>
  <c r="DX90"/>
  <c r="DY90"/>
  <c r="DK88" i="28" s="1"/>
  <c r="DZ90" i="5"/>
  <c r="DL88" i="28" s="1"/>
  <c r="EA90" i="5"/>
  <c r="EB90"/>
  <c r="DM88" i="28" s="1"/>
  <c r="EC90" i="5"/>
  <c r="DN88" i="28" s="1"/>
  <c r="ED90" i="5"/>
  <c r="DO88" i="28" s="1"/>
  <c r="EE90" i="5"/>
  <c r="DP88" i="28" s="1"/>
  <c r="EF90" i="5"/>
  <c r="DQ88" i="28" s="1"/>
  <c r="EG90" i="5"/>
  <c r="DR88" i="28" s="1"/>
  <c r="EH90" i="5"/>
  <c r="DS88" i="28" s="1"/>
  <c r="EI90" i="5"/>
  <c r="DT88" i="28" s="1"/>
  <c r="EJ90" i="5"/>
  <c r="DU88" i="28" s="1"/>
  <c r="EK90" i="5"/>
  <c r="DV88" i="28" s="1"/>
  <c r="EL90" i="5"/>
  <c r="DW88" i="28" s="1"/>
  <c r="EM90" i="5"/>
  <c r="DX88" i="28" s="1"/>
  <c r="EN90" i="5"/>
  <c r="DY88" i="28" s="1"/>
  <c r="EO90" i="5"/>
  <c r="DZ88" i="28" s="1"/>
  <c r="EP90" i="5"/>
  <c r="EA88" i="28" s="1"/>
  <c r="EQ90" i="5"/>
  <c r="EB88" i="28" s="1"/>
  <c r="ER90" i="5"/>
  <c r="EC88" i="28" s="1"/>
  <c r="ES90" i="5"/>
  <c r="ED88" i="28" s="1"/>
  <c r="ET90" i="5"/>
  <c r="EE88" i="28" s="1"/>
  <c r="EU90" i="5"/>
  <c r="EF88" i="28" s="1"/>
  <c r="EV90" i="5"/>
  <c r="EW90"/>
  <c r="EX90"/>
  <c r="EG88" i="28" s="1"/>
  <c r="EY90" i="5"/>
  <c r="EH88" i="28" s="1"/>
  <c r="EZ90" i="5"/>
  <c r="EJ88" i="28" s="1"/>
  <c r="FA90" i="5"/>
  <c r="EK88" i="28" s="1"/>
  <c r="FB90" i="5"/>
  <c r="EL88" i="28" s="1"/>
  <c r="FC90" i="5"/>
  <c r="EM88" i="28" s="1"/>
  <c r="FD90" i="5"/>
  <c r="EN88" i="28" s="1"/>
  <c r="FE90" i="5"/>
  <c r="EO88" i="28" s="1"/>
  <c r="FG90" i="5"/>
  <c r="EQ88" i="28" s="1"/>
  <c r="FH90" i="5"/>
  <c r="ER88" i="28" s="1"/>
  <c r="FI90" i="5"/>
  <c r="ES88" i="28" s="1"/>
  <c r="FJ90" i="5"/>
  <c r="ET88" i="28" s="1"/>
  <c r="FK90" i="5"/>
  <c r="EU88" i="28" s="1"/>
  <c r="FL90" i="5"/>
  <c r="EV88" i="28" s="1"/>
  <c r="FN90" i="5"/>
  <c r="EX88" i="28" s="1"/>
  <c r="FO90" i="5"/>
  <c r="EY88" i="28" s="1"/>
  <c r="FP90" i="5"/>
  <c r="EZ88" i="28" s="1"/>
  <c r="FQ90" i="5"/>
  <c r="FA88" i="28" s="1"/>
  <c r="FR90" i="5"/>
  <c r="FB88" i="28" s="1"/>
  <c r="FS90" i="5"/>
  <c r="FC88" i="28" s="1"/>
  <c r="F91" i="5"/>
  <c r="G91"/>
  <c r="G89" i="28" s="1"/>
  <c r="H91" i="5"/>
  <c r="H89" i="28" s="1"/>
  <c r="I91" i="5"/>
  <c r="J91"/>
  <c r="J89" i="28" s="1"/>
  <c r="K91" i="5"/>
  <c r="K89" i="28" s="1"/>
  <c r="L91" i="5"/>
  <c r="L89" i="28" s="1"/>
  <c r="M91" i="5"/>
  <c r="N91"/>
  <c r="N89" i="28" s="1"/>
  <c r="O91" i="5"/>
  <c r="O89" i="28" s="1"/>
  <c r="P91" i="5"/>
  <c r="P89" i="28" s="1"/>
  <c r="Q91" i="5"/>
  <c r="R91"/>
  <c r="R89" i="28" s="1"/>
  <c r="S91" i="5"/>
  <c r="S89" i="28" s="1"/>
  <c r="T91" i="5"/>
  <c r="T89" i="28" s="1"/>
  <c r="U91" i="5"/>
  <c r="V91"/>
  <c r="V89" i="28" s="1"/>
  <c r="W91" i="5"/>
  <c r="W89" i="28" s="1"/>
  <c r="X91" i="5"/>
  <c r="X89" i="28" s="1"/>
  <c r="Y91" i="5"/>
  <c r="Z91"/>
  <c r="Z89" i="28" s="1"/>
  <c r="AA91" i="5"/>
  <c r="AB91"/>
  <c r="AC91"/>
  <c r="AA89" i="28" s="1"/>
  <c r="AD91" i="5"/>
  <c r="AB89" i="28" s="1"/>
  <c r="AE91" i="5"/>
  <c r="AF91"/>
  <c r="AC89" i="28" s="1"/>
  <c r="AG91" i="5"/>
  <c r="AD89" i="28" s="1"/>
  <c r="AH91" i="5"/>
  <c r="AI91"/>
  <c r="AF89" i="28" s="1"/>
  <c r="AJ91" i="5"/>
  <c r="AG89" i="28" s="1"/>
  <c r="AK91" i="5"/>
  <c r="AH89" i="28" s="1"/>
  <c r="AL91" i="5"/>
  <c r="AM91"/>
  <c r="AJ89" i="28" s="1"/>
  <c r="AN91" i="5"/>
  <c r="AK89" i="28" s="1"/>
  <c r="AO91" i="5"/>
  <c r="AL89" i="28" s="1"/>
  <c r="AP91" i="5"/>
  <c r="AQ91"/>
  <c r="AN89" i="28" s="1"/>
  <c r="AR91" i="5"/>
  <c r="AO89" i="28" s="1"/>
  <c r="AS91" i="5"/>
  <c r="AP89" i="28" s="1"/>
  <c r="AT91" i="5"/>
  <c r="AQ89" i="28" s="1"/>
  <c r="AU91" i="5"/>
  <c r="AR89" i="28" s="1"/>
  <c r="AV91" i="5"/>
  <c r="AS89" i="28" s="1"/>
  <c r="AW91" i="5"/>
  <c r="AT89" i="28" s="1"/>
  <c r="AX91" i="5"/>
  <c r="AU89" i="28" s="1"/>
  <c r="AY91" i="5"/>
  <c r="AV89" i="28" s="1"/>
  <c r="AZ91" i="5"/>
  <c r="BA91"/>
  <c r="BB91"/>
  <c r="AW89" i="28" s="1"/>
  <c r="BC91" i="5"/>
  <c r="AX89" i="28" s="1"/>
  <c r="BD91" i="5"/>
  <c r="BE91"/>
  <c r="AY89" i="28" s="1"/>
  <c r="BF91" i="5"/>
  <c r="AZ89" i="28" s="1"/>
  <c r="BG91" i="5"/>
  <c r="BA89" i="28" s="1"/>
  <c r="BH91" i="5"/>
  <c r="BB89" i="28" s="1"/>
  <c r="BI91" i="5"/>
  <c r="BC89" i="28" s="1"/>
  <c r="BJ91" i="5"/>
  <c r="BD89" i="28" s="1"/>
  <c r="BK91" i="5"/>
  <c r="BE89" i="28" s="1"/>
  <c r="BL91" i="5"/>
  <c r="BF89" i="28" s="1"/>
  <c r="BM91" i="5"/>
  <c r="BG89" i="28" s="1"/>
  <c r="BN91" i="5"/>
  <c r="BH89" i="28" s="1"/>
  <c r="BO91" i="5"/>
  <c r="BI89" i="28" s="1"/>
  <c r="BP91" i="5"/>
  <c r="BJ89" i="28" s="1"/>
  <c r="BQ91" i="5"/>
  <c r="BK89" i="28" s="1"/>
  <c r="BR91" i="5"/>
  <c r="BL89" i="28" s="1"/>
  <c r="BS91" i="5"/>
  <c r="BM89" i="28" s="1"/>
  <c r="BT91" i="5"/>
  <c r="BN89" i="28" s="1"/>
  <c r="BU91" i="5"/>
  <c r="BO89" i="28" s="1"/>
  <c r="BV91" i="5"/>
  <c r="BP89" i="28" s="1"/>
  <c r="BW91" i="5"/>
  <c r="BQ89" i="28" s="1"/>
  <c r="BX91" i="5"/>
  <c r="BR89" i="28" s="1"/>
  <c r="BY91" i="5"/>
  <c r="BZ91"/>
  <c r="CA91"/>
  <c r="BS89" i="28" s="1"/>
  <c r="CB91" i="5"/>
  <c r="BT89" i="28" s="1"/>
  <c r="CC91" i="5"/>
  <c r="CD91"/>
  <c r="BU89" i="28" s="1"/>
  <c r="CE91" i="5"/>
  <c r="BV89" i="28" s="1"/>
  <c r="CF91" i="5"/>
  <c r="BW89" i="28" s="1"/>
  <c r="CG91" i="5"/>
  <c r="BX89" i="28" s="1"/>
  <c r="CH91" i="5"/>
  <c r="BY89" i="28" s="1"/>
  <c r="CI91" i="5"/>
  <c r="BZ89" i="28" s="1"/>
  <c r="CJ91" i="5"/>
  <c r="CA89" i="28" s="1"/>
  <c r="CK91" i="5"/>
  <c r="CB89" i="28" s="1"/>
  <c r="CL91" i="5"/>
  <c r="CC89" i="28" s="1"/>
  <c r="CM91" i="5"/>
  <c r="CD89" i="28" s="1"/>
  <c r="CN91" i="5"/>
  <c r="CE89" i="28" s="1"/>
  <c r="CO91" i="5"/>
  <c r="CF89" i="28" s="1"/>
  <c r="CP91" i="5"/>
  <c r="CG89" i="28" s="1"/>
  <c r="CQ91" i="5"/>
  <c r="CH89" i="28" s="1"/>
  <c r="CR91" i="5"/>
  <c r="CI89" i="28" s="1"/>
  <c r="CS91" i="5"/>
  <c r="CJ89" i="28" s="1"/>
  <c r="CT91" i="5"/>
  <c r="CK89" i="28" s="1"/>
  <c r="CU91" i="5"/>
  <c r="CL89" i="28" s="1"/>
  <c r="CV91" i="5"/>
  <c r="CM89" i="28" s="1"/>
  <c r="CW91" i="5"/>
  <c r="CN89" i="28" s="1"/>
  <c r="CX91" i="5"/>
  <c r="CY91"/>
  <c r="CZ91"/>
  <c r="CO89" i="28" s="1"/>
  <c r="DA91" i="5"/>
  <c r="CP89" i="28" s="1"/>
  <c r="DB91" i="5"/>
  <c r="DC91"/>
  <c r="CQ89" i="28" s="1"/>
  <c r="DD91" i="5"/>
  <c r="CR89" i="28" s="1"/>
  <c r="DE91" i="5"/>
  <c r="CS89" i="28" s="1"/>
  <c r="DF91" i="5"/>
  <c r="CT89" i="28" s="1"/>
  <c r="DG91" i="5"/>
  <c r="CU89" i="28" s="1"/>
  <c r="DH91" i="5"/>
  <c r="CV89" i="28" s="1"/>
  <c r="DI91" i="5"/>
  <c r="CW89" i="28" s="1"/>
  <c r="DJ91" i="5"/>
  <c r="CX89" i="28" s="1"/>
  <c r="DK91" i="5"/>
  <c r="CY89" i="28" s="1"/>
  <c r="DL91" i="5"/>
  <c r="CZ89" i="28" s="1"/>
  <c r="DM91" i="5"/>
  <c r="DA89" i="28" s="1"/>
  <c r="DN91" i="5"/>
  <c r="DB89" i="28" s="1"/>
  <c r="DO91" i="5"/>
  <c r="DC89" i="28" s="1"/>
  <c r="DP91" i="5"/>
  <c r="DD89" i="28" s="1"/>
  <c r="DQ91" i="5"/>
  <c r="DE89" i="28" s="1"/>
  <c r="DR91" i="5"/>
  <c r="DF89" i="28" s="1"/>
  <c r="DS91" i="5"/>
  <c r="DG89" i="28" s="1"/>
  <c r="DT91" i="5"/>
  <c r="DH89" i="28" s="1"/>
  <c r="DU91" i="5"/>
  <c r="DI89" i="28" s="1"/>
  <c r="DV91" i="5"/>
  <c r="DJ89" i="28" s="1"/>
  <c r="DW91" i="5"/>
  <c r="DX91"/>
  <c r="DY91"/>
  <c r="DK89" i="28" s="1"/>
  <c r="DZ91" i="5"/>
  <c r="DL89" i="28" s="1"/>
  <c r="EA91" i="5"/>
  <c r="EB91"/>
  <c r="DM89" i="28" s="1"/>
  <c r="EC91" i="5"/>
  <c r="DN89" i="28" s="1"/>
  <c r="ED91" i="5"/>
  <c r="DO89" i="28" s="1"/>
  <c r="EE91" i="5"/>
  <c r="DP89" i="28" s="1"/>
  <c r="EF91" i="5"/>
  <c r="DQ89" i="28" s="1"/>
  <c r="EG91" i="5"/>
  <c r="DR89" i="28" s="1"/>
  <c r="EH91" i="5"/>
  <c r="DS89" i="28" s="1"/>
  <c r="EI91" i="5"/>
  <c r="DT89" i="28" s="1"/>
  <c r="EJ91" i="5"/>
  <c r="DU89" i="28" s="1"/>
  <c r="EK91" i="5"/>
  <c r="DV89" i="28" s="1"/>
  <c r="EL91" i="5"/>
  <c r="DW89" i="28" s="1"/>
  <c r="EM91" i="5"/>
  <c r="DX89" i="28" s="1"/>
  <c r="EN91" i="5"/>
  <c r="DY89" i="28" s="1"/>
  <c r="EO91" i="5"/>
  <c r="DZ89" i="28" s="1"/>
  <c r="EP91" i="5"/>
  <c r="EA89" i="28" s="1"/>
  <c r="EQ91" i="5"/>
  <c r="EB89" i="28" s="1"/>
  <c r="ER91" i="5"/>
  <c r="EC89" i="28" s="1"/>
  <c r="ES91" i="5"/>
  <c r="ED89" i="28" s="1"/>
  <c r="ET91" i="5"/>
  <c r="EE89" i="28" s="1"/>
  <c r="EU91" i="5"/>
  <c r="EF89" i="28" s="1"/>
  <c r="EV91" i="5"/>
  <c r="EW91"/>
  <c r="EX91"/>
  <c r="EG89" i="28" s="1"/>
  <c r="EY91" i="5"/>
  <c r="EH89" i="28" s="1"/>
  <c r="EZ91" i="5"/>
  <c r="EJ89" i="28" s="1"/>
  <c r="FA91" i="5"/>
  <c r="EK89" i="28" s="1"/>
  <c r="FB91" i="5"/>
  <c r="EL89" i="28" s="1"/>
  <c r="FC91" i="5"/>
  <c r="EM89" i="28" s="1"/>
  <c r="FD91" i="5"/>
  <c r="EN89" i="28" s="1"/>
  <c r="FE91" i="5"/>
  <c r="EO89" i="28" s="1"/>
  <c r="FG91" i="5"/>
  <c r="EQ89" i="28" s="1"/>
  <c r="FH91" i="5"/>
  <c r="ER89" i="28" s="1"/>
  <c r="FI91" i="5"/>
  <c r="ES89" i="28" s="1"/>
  <c r="FJ91" i="5"/>
  <c r="ET89" i="28" s="1"/>
  <c r="FK91" i="5"/>
  <c r="EU89" i="28" s="1"/>
  <c r="FL91" i="5"/>
  <c r="EV89" i="28" s="1"/>
  <c r="FN91" i="5"/>
  <c r="EX89" i="28" s="1"/>
  <c r="FO91" i="5"/>
  <c r="EY89" i="28" s="1"/>
  <c r="FP91" i="5"/>
  <c r="EZ89" i="28" s="1"/>
  <c r="FQ91" i="5"/>
  <c r="FA89" i="28" s="1"/>
  <c r="FR91" i="5"/>
  <c r="FB89" i="28" s="1"/>
  <c r="FS91" i="5"/>
  <c r="FC89" i="28" s="1"/>
  <c r="F92" i="5"/>
  <c r="G92"/>
  <c r="G90" i="28" s="1"/>
  <c r="H92" i="5"/>
  <c r="H90" i="28" s="1"/>
  <c r="I92" i="5"/>
  <c r="J92"/>
  <c r="J90" i="28" s="1"/>
  <c r="K92" i="5"/>
  <c r="K90" i="28" s="1"/>
  <c r="L92" i="5"/>
  <c r="L90" i="28" s="1"/>
  <c r="M92" i="5"/>
  <c r="N92"/>
  <c r="N90" i="28" s="1"/>
  <c r="O92" i="5"/>
  <c r="O90" i="28" s="1"/>
  <c r="P92" i="5"/>
  <c r="P90" i="28" s="1"/>
  <c r="Q92" i="5"/>
  <c r="R92"/>
  <c r="R90" i="28" s="1"/>
  <c r="S92" i="5"/>
  <c r="S90" i="28" s="1"/>
  <c r="T92" i="5"/>
  <c r="T90" i="28" s="1"/>
  <c r="U92" i="5"/>
  <c r="V92"/>
  <c r="V90" i="28" s="1"/>
  <c r="W92" i="5"/>
  <c r="W90" i="28" s="1"/>
  <c r="X92" i="5"/>
  <c r="X90" i="28" s="1"/>
  <c r="Y92" i="5"/>
  <c r="Z92"/>
  <c r="Z90" i="28" s="1"/>
  <c r="AA92" i="5"/>
  <c r="AB92"/>
  <c r="AC92"/>
  <c r="AA90" i="28" s="1"/>
  <c r="AD92" i="5"/>
  <c r="AB90" i="28" s="1"/>
  <c r="AE92" i="5"/>
  <c r="AF92"/>
  <c r="AC90" i="28" s="1"/>
  <c r="AG92" i="5"/>
  <c r="AD90" i="28" s="1"/>
  <c r="AH92" i="5"/>
  <c r="AI92"/>
  <c r="AF90" i="28" s="1"/>
  <c r="AJ92" i="5"/>
  <c r="AG90" i="28" s="1"/>
  <c r="AK92" i="5"/>
  <c r="AH90" i="28" s="1"/>
  <c r="AL92" i="5"/>
  <c r="AM92"/>
  <c r="AJ90" i="28" s="1"/>
  <c r="AN92" i="5"/>
  <c r="AK90" i="28" s="1"/>
  <c r="AO92" i="5"/>
  <c r="AL90" i="28" s="1"/>
  <c r="AP92" i="5"/>
  <c r="AQ92"/>
  <c r="AN90" i="28" s="1"/>
  <c r="AR92" i="5"/>
  <c r="AO90" i="28" s="1"/>
  <c r="AS92" i="5"/>
  <c r="AP90" i="28" s="1"/>
  <c r="AT92" i="5"/>
  <c r="AQ90" i="28" s="1"/>
  <c r="AU92" i="5"/>
  <c r="AR90" i="28" s="1"/>
  <c r="AV92" i="5"/>
  <c r="AS90" i="28" s="1"/>
  <c r="AW92" i="5"/>
  <c r="AT90" i="28" s="1"/>
  <c r="AX92" i="5"/>
  <c r="AU90" i="28" s="1"/>
  <c r="AY92" i="5"/>
  <c r="AV90" i="28" s="1"/>
  <c r="AZ92" i="5"/>
  <c r="BA92"/>
  <c r="BB92"/>
  <c r="AW90" i="28" s="1"/>
  <c r="BC92" i="5"/>
  <c r="AX90" i="28" s="1"/>
  <c r="BD92" i="5"/>
  <c r="BE92"/>
  <c r="AY90" i="28" s="1"/>
  <c r="BF92" i="5"/>
  <c r="AZ90" i="28" s="1"/>
  <c r="BG92" i="5"/>
  <c r="BA90" i="28" s="1"/>
  <c r="BH92" i="5"/>
  <c r="BB90" i="28" s="1"/>
  <c r="BI92" i="5"/>
  <c r="BC90" i="28" s="1"/>
  <c r="BJ92" i="5"/>
  <c r="BD90" i="28" s="1"/>
  <c r="BK92" i="5"/>
  <c r="BE90" i="28" s="1"/>
  <c r="BL92" i="5"/>
  <c r="BF90" i="28" s="1"/>
  <c r="BM92" i="5"/>
  <c r="BG90" i="28" s="1"/>
  <c r="BN92" i="5"/>
  <c r="BH90" i="28" s="1"/>
  <c r="BO92" i="5"/>
  <c r="BI90" i="28" s="1"/>
  <c r="BP92" i="5"/>
  <c r="BJ90" i="28" s="1"/>
  <c r="BQ92" i="5"/>
  <c r="BK90" i="28" s="1"/>
  <c r="BR92" i="5"/>
  <c r="BL90" i="28" s="1"/>
  <c r="BS92" i="5"/>
  <c r="BM90" i="28" s="1"/>
  <c r="BT92" i="5"/>
  <c r="BN90" i="28" s="1"/>
  <c r="BU92" i="5"/>
  <c r="BO90" i="28" s="1"/>
  <c r="BV92" i="5"/>
  <c r="BP90" i="28" s="1"/>
  <c r="BW92" i="5"/>
  <c r="BQ90" i="28" s="1"/>
  <c r="BX92" i="5"/>
  <c r="BR90" i="28" s="1"/>
  <c r="BY92" i="5"/>
  <c r="BZ92"/>
  <c r="CA92"/>
  <c r="BS90" i="28" s="1"/>
  <c r="CB92" i="5"/>
  <c r="BT90" i="28" s="1"/>
  <c r="CC92" i="5"/>
  <c r="CD92"/>
  <c r="BU90" i="28" s="1"/>
  <c r="CE92" i="5"/>
  <c r="BV90" i="28" s="1"/>
  <c r="CF92" i="5"/>
  <c r="BW90" i="28" s="1"/>
  <c r="CG92" i="5"/>
  <c r="BX90" i="28" s="1"/>
  <c r="CH92" i="5"/>
  <c r="BY90" i="28" s="1"/>
  <c r="CI92" i="5"/>
  <c r="BZ90" i="28" s="1"/>
  <c r="CJ92" i="5"/>
  <c r="CA90" i="28" s="1"/>
  <c r="CK92" i="5"/>
  <c r="CB90" i="28" s="1"/>
  <c r="CL92" i="5"/>
  <c r="CC90" i="28" s="1"/>
  <c r="CM92" i="5"/>
  <c r="CD90" i="28" s="1"/>
  <c r="CN92" i="5"/>
  <c r="CE90" i="28" s="1"/>
  <c r="CO92" i="5"/>
  <c r="CF90" i="28" s="1"/>
  <c r="CP92" i="5"/>
  <c r="CG90" i="28" s="1"/>
  <c r="CQ92" i="5"/>
  <c r="CH90" i="28" s="1"/>
  <c r="CR92" i="5"/>
  <c r="CI90" i="28" s="1"/>
  <c r="CS92" i="5"/>
  <c r="CJ90" i="28" s="1"/>
  <c r="CT92" i="5"/>
  <c r="CK90" i="28" s="1"/>
  <c r="CU92" i="5"/>
  <c r="CL90" i="28" s="1"/>
  <c r="CV92" i="5"/>
  <c r="CM90" i="28" s="1"/>
  <c r="CW92" i="5"/>
  <c r="CN90" i="28" s="1"/>
  <c r="CX92" i="5"/>
  <c r="CY92"/>
  <c r="CZ92"/>
  <c r="CO90" i="28" s="1"/>
  <c r="DA92" i="5"/>
  <c r="CP90" i="28" s="1"/>
  <c r="DB92" i="5"/>
  <c r="DC92"/>
  <c r="CQ90" i="28" s="1"/>
  <c r="DD92" i="5"/>
  <c r="CR90" i="28" s="1"/>
  <c r="DE92" i="5"/>
  <c r="CS90" i="28" s="1"/>
  <c r="DF92" i="5"/>
  <c r="CT90" i="28" s="1"/>
  <c r="DG92" i="5"/>
  <c r="CU90" i="28" s="1"/>
  <c r="DH92" i="5"/>
  <c r="CV90" i="28" s="1"/>
  <c r="DI92" i="5"/>
  <c r="CW90" i="28" s="1"/>
  <c r="DJ92" i="5"/>
  <c r="CX90" i="28" s="1"/>
  <c r="DK92" i="5"/>
  <c r="CY90" i="28" s="1"/>
  <c r="DL92" i="5"/>
  <c r="CZ90" i="28" s="1"/>
  <c r="DM92" i="5"/>
  <c r="DA90" i="28" s="1"/>
  <c r="DN92" i="5"/>
  <c r="DB90" i="28" s="1"/>
  <c r="DO92" i="5"/>
  <c r="DC90" i="28" s="1"/>
  <c r="DP92" i="5"/>
  <c r="DD90" i="28" s="1"/>
  <c r="DQ92" i="5"/>
  <c r="DE90" i="28" s="1"/>
  <c r="DR92" i="5"/>
  <c r="DF90" i="28" s="1"/>
  <c r="DS92" i="5"/>
  <c r="DG90" i="28" s="1"/>
  <c r="DT92" i="5"/>
  <c r="DH90" i="28" s="1"/>
  <c r="DU92" i="5"/>
  <c r="DI90" i="28" s="1"/>
  <c r="DV92" i="5"/>
  <c r="DJ90" i="28" s="1"/>
  <c r="DW92" i="5"/>
  <c r="DX92"/>
  <c r="DY92"/>
  <c r="DK90" i="28" s="1"/>
  <c r="DZ92" i="5"/>
  <c r="DL90" i="28" s="1"/>
  <c r="EA92" i="5"/>
  <c r="EB92"/>
  <c r="DM90" i="28" s="1"/>
  <c r="EC92" i="5"/>
  <c r="DN90" i="28" s="1"/>
  <c r="ED92" i="5"/>
  <c r="DO90" i="28" s="1"/>
  <c r="EE92" i="5"/>
  <c r="DP90" i="28" s="1"/>
  <c r="EF92" i="5"/>
  <c r="DQ90" i="28" s="1"/>
  <c r="EG92" i="5"/>
  <c r="DR90" i="28" s="1"/>
  <c r="EH92" i="5"/>
  <c r="DS90" i="28" s="1"/>
  <c r="EI92" i="5"/>
  <c r="DT90" i="28" s="1"/>
  <c r="EJ92" i="5"/>
  <c r="DU90" i="28" s="1"/>
  <c r="EK92" i="5"/>
  <c r="DV90" i="28" s="1"/>
  <c r="EL92" i="5"/>
  <c r="DW90" i="28" s="1"/>
  <c r="EM92" i="5"/>
  <c r="DX90" i="28" s="1"/>
  <c r="EN92" i="5"/>
  <c r="DY90" i="28" s="1"/>
  <c r="EO92" i="5"/>
  <c r="DZ90" i="28" s="1"/>
  <c r="EP92" i="5"/>
  <c r="EA90" i="28" s="1"/>
  <c r="EQ92" i="5"/>
  <c r="EB90" i="28" s="1"/>
  <c r="ER92" i="5"/>
  <c r="EC90" i="28" s="1"/>
  <c r="ES92" i="5"/>
  <c r="ED90" i="28" s="1"/>
  <c r="ET92" i="5"/>
  <c r="EE90" i="28" s="1"/>
  <c r="EU92" i="5"/>
  <c r="EF90" i="28" s="1"/>
  <c r="EV92" i="5"/>
  <c r="EW92"/>
  <c r="EX92"/>
  <c r="EG90" i="28" s="1"/>
  <c r="EY92" i="5"/>
  <c r="EH90" i="28" s="1"/>
  <c r="EZ92" i="5"/>
  <c r="EJ90" i="28" s="1"/>
  <c r="FA92" i="5"/>
  <c r="EK90" i="28" s="1"/>
  <c r="FB92" i="5"/>
  <c r="EL90" i="28" s="1"/>
  <c r="FC92" i="5"/>
  <c r="EM90" i="28" s="1"/>
  <c r="FD92" i="5"/>
  <c r="EN90" i="28" s="1"/>
  <c r="FE92" i="5"/>
  <c r="EO90" i="28" s="1"/>
  <c r="FG92" i="5"/>
  <c r="EQ90" i="28" s="1"/>
  <c r="FH92" i="5"/>
  <c r="ER90" i="28" s="1"/>
  <c r="FI92" i="5"/>
  <c r="ES90" i="28" s="1"/>
  <c r="FJ92" i="5"/>
  <c r="ET90" i="28" s="1"/>
  <c r="FK92" i="5"/>
  <c r="EU90" i="28" s="1"/>
  <c r="FL92" i="5"/>
  <c r="EV90" i="28" s="1"/>
  <c r="FN92" i="5"/>
  <c r="EX90" i="28" s="1"/>
  <c r="FO92" i="5"/>
  <c r="EY90" i="28" s="1"/>
  <c r="FP92" i="5"/>
  <c r="EZ90" i="28" s="1"/>
  <c r="FQ92" i="5"/>
  <c r="FA90" i="28" s="1"/>
  <c r="FR92" i="5"/>
  <c r="FB90" i="28" s="1"/>
  <c r="FS92" i="5"/>
  <c r="FC90" i="28" s="1"/>
  <c r="F93" i="5"/>
  <c r="G93"/>
  <c r="G91" i="28" s="1"/>
  <c r="H93" i="5"/>
  <c r="H91" i="28" s="1"/>
  <c r="I93" i="5"/>
  <c r="J93"/>
  <c r="J91" i="28" s="1"/>
  <c r="K93" i="5"/>
  <c r="K91" i="28" s="1"/>
  <c r="L93" i="5"/>
  <c r="L91" i="28" s="1"/>
  <c r="M93" i="5"/>
  <c r="N93"/>
  <c r="N91" i="28" s="1"/>
  <c r="O93" i="5"/>
  <c r="O91" i="28" s="1"/>
  <c r="P93" i="5"/>
  <c r="P91" i="28" s="1"/>
  <c r="Q93" i="5"/>
  <c r="R93"/>
  <c r="R91" i="28" s="1"/>
  <c r="S93" i="5"/>
  <c r="S91" i="28" s="1"/>
  <c r="T93" i="5"/>
  <c r="T91" i="28" s="1"/>
  <c r="U93" i="5"/>
  <c r="V93"/>
  <c r="V91" i="28" s="1"/>
  <c r="W93" i="5"/>
  <c r="W91" i="28" s="1"/>
  <c r="X93" i="5"/>
  <c r="X91" i="28" s="1"/>
  <c r="Y93" i="5"/>
  <c r="Z93"/>
  <c r="Z91" i="28" s="1"/>
  <c r="AA93" i="5"/>
  <c r="AB93"/>
  <c r="AC93"/>
  <c r="AA91" i="28" s="1"/>
  <c r="AD93" i="5"/>
  <c r="AB91" i="28" s="1"/>
  <c r="AE93" i="5"/>
  <c r="AF93"/>
  <c r="AC91" i="28" s="1"/>
  <c r="AG93" i="5"/>
  <c r="AD91" i="28" s="1"/>
  <c r="AH93" i="5"/>
  <c r="AI93"/>
  <c r="AF91" i="28" s="1"/>
  <c r="AJ93" i="5"/>
  <c r="AG91" i="28" s="1"/>
  <c r="AK93" i="5"/>
  <c r="AH91" i="28" s="1"/>
  <c r="AL93" i="5"/>
  <c r="AM93"/>
  <c r="AJ91" i="28" s="1"/>
  <c r="AN93" i="5"/>
  <c r="AK91" i="28" s="1"/>
  <c r="AO93" i="5"/>
  <c r="AL91" i="28" s="1"/>
  <c r="AP93" i="5"/>
  <c r="AQ93"/>
  <c r="AN91" i="28" s="1"/>
  <c r="AR93" i="5"/>
  <c r="AO91" i="28" s="1"/>
  <c r="AS93" i="5"/>
  <c r="AP91" i="28" s="1"/>
  <c r="AT93" i="5"/>
  <c r="AQ91" i="28" s="1"/>
  <c r="AU93" i="5"/>
  <c r="AR91" i="28" s="1"/>
  <c r="AV93" i="5"/>
  <c r="AS91" i="28" s="1"/>
  <c r="AW93" i="5"/>
  <c r="AT91" i="28" s="1"/>
  <c r="AX93" i="5"/>
  <c r="AU91" i="28" s="1"/>
  <c r="AY93" i="5"/>
  <c r="AV91" i="28" s="1"/>
  <c r="AZ93" i="5"/>
  <c r="BA93"/>
  <c r="BB93"/>
  <c r="AW91" i="28" s="1"/>
  <c r="BC93" i="5"/>
  <c r="AX91" i="28" s="1"/>
  <c r="BD93" i="5"/>
  <c r="BE93"/>
  <c r="AY91" i="28" s="1"/>
  <c r="BF93" i="5"/>
  <c r="AZ91" i="28" s="1"/>
  <c r="BG93" i="5"/>
  <c r="BA91" i="28" s="1"/>
  <c r="BH93" i="5"/>
  <c r="BB91" i="28" s="1"/>
  <c r="BI93" i="5"/>
  <c r="BC91" i="28" s="1"/>
  <c r="BJ93" i="5"/>
  <c r="BD91" i="28" s="1"/>
  <c r="BK93" i="5"/>
  <c r="BE91" i="28" s="1"/>
  <c r="BL93" i="5"/>
  <c r="BF91" i="28" s="1"/>
  <c r="BM93" i="5"/>
  <c r="BG91" i="28" s="1"/>
  <c r="BN93" i="5"/>
  <c r="BH91" i="28" s="1"/>
  <c r="BO93" i="5"/>
  <c r="BI91" i="28" s="1"/>
  <c r="BP93" i="5"/>
  <c r="BJ91" i="28" s="1"/>
  <c r="BQ93" i="5"/>
  <c r="BK91" i="28" s="1"/>
  <c r="BR93" i="5"/>
  <c r="BL91" i="28" s="1"/>
  <c r="BS93" i="5"/>
  <c r="BM91" i="28" s="1"/>
  <c r="BT93" i="5"/>
  <c r="BN91" i="28" s="1"/>
  <c r="BU93" i="5"/>
  <c r="BO91" i="28" s="1"/>
  <c r="BV93" i="5"/>
  <c r="BP91" i="28" s="1"/>
  <c r="BW93" i="5"/>
  <c r="BQ91" i="28" s="1"/>
  <c r="BX93" i="5"/>
  <c r="BR91" i="28" s="1"/>
  <c r="BY93" i="5"/>
  <c r="BZ93"/>
  <c r="CA93"/>
  <c r="BS91" i="28" s="1"/>
  <c r="CB93" i="5"/>
  <c r="BT91" i="28" s="1"/>
  <c r="CC93" i="5"/>
  <c r="CD93"/>
  <c r="BU91" i="28" s="1"/>
  <c r="CE93" i="5"/>
  <c r="BV91" i="28" s="1"/>
  <c r="CF93" i="5"/>
  <c r="BW91" i="28" s="1"/>
  <c r="CG93" i="5"/>
  <c r="BX91" i="28" s="1"/>
  <c r="CH93" i="5"/>
  <c r="BY91" i="28" s="1"/>
  <c r="CI93" i="5"/>
  <c r="BZ91" i="28" s="1"/>
  <c r="CJ93" i="5"/>
  <c r="CA91" i="28" s="1"/>
  <c r="CK93" i="5"/>
  <c r="CB91" i="28" s="1"/>
  <c r="CL93" i="5"/>
  <c r="CC91" i="28" s="1"/>
  <c r="CM93" i="5"/>
  <c r="CD91" i="28" s="1"/>
  <c r="CN93" i="5"/>
  <c r="CE91" i="28" s="1"/>
  <c r="CO93" i="5"/>
  <c r="CF91" i="28" s="1"/>
  <c r="CP93" i="5"/>
  <c r="CG91" i="28" s="1"/>
  <c r="CQ93" i="5"/>
  <c r="CH91" i="28" s="1"/>
  <c r="CR93" i="5"/>
  <c r="CI91" i="28" s="1"/>
  <c r="CS93" i="5"/>
  <c r="CJ91" i="28" s="1"/>
  <c r="CT93" i="5"/>
  <c r="CK91" i="28" s="1"/>
  <c r="CU93" i="5"/>
  <c r="CL91" i="28" s="1"/>
  <c r="CV93" i="5"/>
  <c r="CM91" i="28" s="1"/>
  <c r="CW93" i="5"/>
  <c r="CN91" i="28" s="1"/>
  <c r="CX93" i="5"/>
  <c r="CY93"/>
  <c r="CZ93"/>
  <c r="CO91" i="28" s="1"/>
  <c r="DA93" i="5"/>
  <c r="CP91" i="28" s="1"/>
  <c r="DB93" i="5"/>
  <c r="DC93"/>
  <c r="CQ91" i="28" s="1"/>
  <c r="DD93" i="5"/>
  <c r="CR91" i="28" s="1"/>
  <c r="DE93" i="5"/>
  <c r="CS91" i="28" s="1"/>
  <c r="DF93" i="5"/>
  <c r="CT91" i="28" s="1"/>
  <c r="DG93" i="5"/>
  <c r="CU91" i="28" s="1"/>
  <c r="DH93" i="5"/>
  <c r="CV91" i="28" s="1"/>
  <c r="DI93" i="5"/>
  <c r="CW91" i="28" s="1"/>
  <c r="DJ93" i="5"/>
  <c r="CX91" i="28" s="1"/>
  <c r="DK93" i="5"/>
  <c r="CY91" i="28" s="1"/>
  <c r="DL93" i="5"/>
  <c r="CZ91" i="28" s="1"/>
  <c r="DM93" i="5"/>
  <c r="DA91" i="28" s="1"/>
  <c r="DN93" i="5"/>
  <c r="DB91" i="28" s="1"/>
  <c r="DO93" i="5"/>
  <c r="DC91" i="28" s="1"/>
  <c r="DP93" i="5"/>
  <c r="DD91" i="28" s="1"/>
  <c r="DQ93" i="5"/>
  <c r="DE91" i="28" s="1"/>
  <c r="DR93" i="5"/>
  <c r="DF91" i="28" s="1"/>
  <c r="DS93" i="5"/>
  <c r="DG91" i="28" s="1"/>
  <c r="DT93" i="5"/>
  <c r="DH91" i="28" s="1"/>
  <c r="DU93" i="5"/>
  <c r="DI91" i="28" s="1"/>
  <c r="DV93" i="5"/>
  <c r="DJ91" i="28" s="1"/>
  <c r="DW93" i="5"/>
  <c r="DX93"/>
  <c r="DY93"/>
  <c r="DK91" i="28" s="1"/>
  <c r="DZ93" i="5"/>
  <c r="DL91" i="28" s="1"/>
  <c r="EA93" i="5"/>
  <c r="EB93"/>
  <c r="DM91" i="28" s="1"/>
  <c r="EC93" i="5"/>
  <c r="DN91" i="28" s="1"/>
  <c r="ED93" i="5"/>
  <c r="DO91" i="28" s="1"/>
  <c r="EE93" i="5"/>
  <c r="DP91" i="28" s="1"/>
  <c r="EF93" i="5"/>
  <c r="DQ91" i="28" s="1"/>
  <c r="EG93" i="5"/>
  <c r="DR91" i="28" s="1"/>
  <c r="EH93" i="5"/>
  <c r="DS91" i="28" s="1"/>
  <c r="EI93" i="5"/>
  <c r="DT91" i="28" s="1"/>
  <c r="EJ93" i="5"/>
  <c r="DU91" i="28" s="1"/>
  <c r="EK93" i="5"/>
  <c r="DV91" i="28" s="1"/>
  <c r="EL93" i="5"/>
  <c r="DW91" i="28" s="1"/>
  <c r="EM93" i="5"/>
  <c r="DX91" i="28" s="1"/>
  <c r="EN93" i="5"/>
  <c r="DY91" i="28" s="1"/>
  <c r="EO93" i="5"/>
  <c r="DZ91" i="28" s="1"/>
  <c r="EP93" i="5"/>
  <c r="EA91" i="28" s="1"/>
  <c r="EQ93" i="5"/>
  <c r="EB91" i="28" s="1"/>
  <c r="ER93" i="5"/>
  <c r="EC91" i="28" s="1"/>
  <c r="ES93" i="5"/>
  <c r="ED91" i="28" s="1"/>
  <c r="ET93" i="5"/>
  <c r="EE91" i="28" s="1"/>
  <c r="EU93" i="5"/>
  <c r="EF91" i="28" s="1"/>
  <c r="EV93" i="5"/>
  <c r="EW93"/>
  <c r="EX93"/>
  <c r="EG91" i="28" s="1"/>
  <c r="EY93" i="5"/>
  <c r="EH91" i="28" s="1"/>
  <c r="EZ93" i="5"/>
  <c r="EJ91" i="28" s="1"/>
  <c r="FA93" i="5"/>
  <c r="EK91" i="28" s="1"/>
  <c r="FB93" i="5"/>
  <c r="EL91" i="28" s="1"/>
  <c r="FC93" i="5"/>
  <c r="EM91" i="28" s="1"/>
  <c r="FD93" i="5"/>
  <c r="EN91" i="28" s="1"/>
  <c r="FE93" i="5"/>
  <c r="EO91" i="28" s="1"/>
  <c r="FG93" i="5"/>
  <c r="EQ91" i="28" s="1"/>
  <c r="FH93" i="5"/>
  <c r="ER91" i="28" s="1"/>
  <c r="FI93" i="5"/>
  <c r="ES91" i="28" s="1"/>
  <c r="FJ93" i="5"/>
  <c r="ET91" i="28" s="1"/>
  <c r="FK93" i="5"/>
  <c r="EU91" i="28" s="1"/>
  <c r="FL93" i="5"/>
  <c r="EV91" i="28" s="1"/>
  <c r="FN93" i="5"/>
  <c r="EX91" i="28" s="1"/>
  <c r="FO93" i="5"/>
  <c r="EY91" i="28" s="1"/>
  <c r="FP93" i="5"/>
  <c r="EZ91" i="28" s="1"/>
  <c r="FQ93" i="5"/>
  <c r="FA91" i="28" s="1"/>
  <c r="FR93" i="5"/>
  <c r="FB91" i="28" s="1"/>
  <c r="FS93" i="5"/>
  <c r="FC91" i="28" s="1"/>
  <c r="F94" i="5"/>
  <c r="G94"/>
  <c r="G92" i="28" s="1"/>
  <c r="H94" i="5"/>
  <c r="H92" i="28" s="1"/>
  <c r="I94" i="5"/>
  <c r="J94"/>
  <c r="J92" i="28" s="1"/>
  <c r="K94" i="5"/>
  <c r="K92" i="28" s="1"/>
  <c r="L94" i="5"/>
  <c r="L92" i="28" s="1"/>
  <c r="M94" i="5"/>
  <c r="N94"/>
  <c r="N92" i="28" s="1"/>
  <c r="O94" i="5"/>
  <c r="O92" i="28" s="1"/>
  <c r="P94" i="5"/>
  <c r="P92" i="28" s="1"/>
  <c r="Q94" i="5"/>
  <c r="R94"/>
  <c r="R92" i="28" s="1"/>
  <c r="S94" i="5"/>
  <c r="S92" i="28" s="1"/>
  <c r="T94" i="5"/>
  <c r="T92" i="28" s="1"/>
  <c r="U94" i="5"/>
  <c r="V94"/>
  <c r="V92" i="28" s="1"/>
  <c r="W94" i="5"/>
  <c r="W92" i="28" s="1"/>
  <c r="X94" i="5"/>
  <c r="X92" i="28" s="1"/>
  <c r="Y94" i="5"/>
  <c r="Z94"/>
  <c r="Z92" i="28" s="1"/>
  <c r="AA94" i="5"/>
  <c r="AB94"/>
  <c r="AC94"/>
  <c r="AA92" i="28" s="1"/>
  <c r="AD94" i="5"/>
  <c r="AB92" i="28" s="1"/>
  <c r="AE94" i="5"/>
  <c r="AF94"/>
  <c r="AC92" i="28" s="1"/>
  <c r="AG94" i="5"/>
  <c r="AD92" i="28" s="1"/>
  <c r="AH94" i="5"/>
  <c r="AI94"/>
  <c r="AF92" i="28" s="1"/>
  <c r="AJ94" i="5"/>
  <c r="AG92" i="28" s="1"/>
  <c r="AK94" i="5"/>
  <c r="AH92" i="28" s="1"/>
  <c r="AL94" i="5"/>
  <c r="AM94"/>
  <c r="AJ92" i="28" s="1"/>
  <c r="AN94" i="5"/>
  <c r="AK92" i="28" s="1"/>
  <c r="AO94" i="5"/>
  <c r="AL92" i="28" s="1"/>
  <c r="AP94" i="5"/>
  <c r="AQ94"/>
  <c r="AN92" i="28" s="1"/>
  <c r="AR94" i="5"/>
  <c r="AO92" i="28" s="1"/>
  <c r="AS94" i="5"/>
  <c r="AP92" i="28" s="1"/>
  <c r="AT94" i="5"/>
  <c r="AQ92" i="28" s="1"/>
  <c r="AU94" i="5"/>
  <c r="AR92" i="28" s="1"/>
  <c r="AV94" i="5"/>
  <c r="AS92" i="28" s="1"/>
  <c r="AW94" i="5"/>
  <c r="AT92" i="28" s="1"/>
  <c r="AX94" i="5"/>
  <c r="AU92" i="28" s="1"/>
  <c r="AY94" i="5"/>
  <c r="AV92" i="28" s="1"/>
  <c r="AZ94" i="5"/>
  <c r="BA94"/>
  <c r="BB94"/>
  <c r="AW92" i="28" s="1"/>
  <c r="BC94" i="5"/>
  <c r="AX92" i="28" s="1"/>
  <c r="BD94" i="5"/>
  <c r="BE94"/>
  <c r="AY92" i="28" s="1"/>
  <c r="BF94" i="5"/>
  <c r="AZ92" i="28" s="1"/>
  <c r="BG94" i="5"/>
  <c r="BA92" i="28" s="1"/>
  <c r="BH94" i="5"/>
  <c r="BB92" i="28" s="1"/>
  <c r="BI94" i="5"/>
  <c r="BC92" i="28" s="1"/>
  <c r="BJ94" i="5"/>
  <c r="BD92" i="28" s="1"/>
  <c r="BK94" i="5"/>
  <c r="BE92" i="28" s="1"/>
  <c r="BL94" i="5"/>
  <c r="BF92" i="28" s="1"/>
  <c r="BM94" i="5"/>
  <c r="BG92" i="28" s="1"/>
  <c r="BN94" i="5"/>
  <c r="BH92" i="28" s="1"/>
  <c r="BO94" i="5"/>
  <c r="BI92" i="28" s="1"/>
  <c r="BP94" i="5"/>
  <c r="BJ92" i="28" s="1"/>
  <c r="BQ94" i="5"/>
  <c r="BK92" i="28" s="1"/>
  <c r="BR94" i="5"/>
  <c r="BL92" i="28" s="1"/>
  <c r="BS94" i="5"/>
  <c r="BM92" i="28" s="1"/>
  <c r="BT94" i="5"/>
  <c r="BN92" i="28" s="1"/>
  <c r="BU94" i="5"/>
  <c r="BO92" i="28" s="1"/>
  <c r="BV94" i="5"/>
  <c r="BP92" i="28" s="1"/>
  <c r="BW94" i="5"/>
  <c r="BQ92" i="28" s="1"/>
  <c r="BX94" i="5"/>
  <c r="BR92" i="28" s="1"/>
  <c r="BY94" i="5"/>
  <c r="BZ94"/>
  <c r="CA94"/>
  <c r="BS92" i="28" s="1"/>
  <c r="CB94" i="5"/>
  <c r="BT92" i="28" s="1"/>
  <c r="CC94" i="5"/>
  <c r="CD94"/>
  <c r="BU92" i="28" s="1"/>
  <c r="CE94" i="5"/>
  <c r="BV92" i="28" s="1"/>
  <c r="CF94" i="5"/>
  <c r="BW92" i="28" s="1"/>
  <c r="CG94" i="5"/>
  <c r="BX92" i="28" s="1"/>
  <c r="CH94" i="5"/>
  <c r="BY92" i="28" s="1"/>
  <c r="CI94" i="5"/>
  <c r="BZ92" i="28" s="1"/>
  <c r="CJ94" i="5"/>
  <c r="CA92" i="28" s="1"/>
  <c r="CK94" i="5"/>
  <c r="CB92" i="28" s="1"/>
  <c r="CL94" i="5"/>
  <c r="CC92" i="28" s="1"/>
  <c r="CM94" i="5"/>
  <c r="CD92" i="28" s="1"/>
  <c r="CN94" i="5"/>
  <c r="CE92" i="28" s="1"/>
  <c r="CO94" i="5"/>
  <c r="CF92" i="28" s="1"/>
  <c r="CP94" i="5"/>
  <c r="CG92" i="28" s="1"/>
  <c r="CQ94" i="5"/>
  <c r="CH92" i="28" s="1"/>
  <c r="CR94" i="5"/>
  <c r="CI92" i="28" s="1"/>
  <c r="CS94" i="5"/>
  <c r="CJ92" i="28" s="1"/>
  <c r="CT94" i="5"/>
  <c r="CK92" i="28" s="1"/>
  <c r="CU94" i="5"/>
  <c r="CL92" i="28" s="1"/>
  <c r="CV94" i="5"/>
  <c r="CM92" i="28" s="1"/>
  <c r="CW94" i="5"/>
  <c r="CN92" i="28" s="1"/>
  <c r="CX94" i="5"/>
  <c r="CY94"/>
  <c r="CZ94"/>
  <c r="CO92" i="28" s="1"/>
  <c r="DA94" i="5"/>
  <c r="CP92" i="28" s="1"/>
  <c r="DB94" i="5"/>
  <c r="DC94"/>
  <c r="CQ92" i="28" s="1"/>
  <c r="DD94" i="5"/>
  <c r="CR92" i="28" s="1"/>
  <c r="DE94" i="5"/>
  <c r="CS92" i="28" s="1"/>
  <c r="DF94" i="5"/>
  <c r="CT92" i="28" s="1"/>
  <c r="DG94" i="5"/>
  <c r="CU92" i="28" s="1"/>
  <c r="DH94" i="5"/>
  <c r="CV92" i="28" s="1"/>
  <c r="DI94" i="5"/>
  <c r="CW92" i="28" s="1"/>
  <c r="DJ94" i="5"/>
  <c r="CX92" i="28" s="1"/>
  <c r="DK94" i="5"/>
  <c r="CY92" i="28" s="1"/>
  <c r="DL94" i="5"/>
  <c r="CZ92" i="28" s="1"/>
  <c r="DM94" i="5"/>
  <c r="DA92" i="28" s="1"/>
  <c r="DN94" i="5"/>
  <c r="DB92" i="28" s="1"/>
  <c r="DO94" i="5"/>
  <c r="DC92" i="28" s="1"/>
  <c r="DP94" i="5"/>
  <c r="DD92" i="28" s="1"/>
  <c r="DQ94" i="5"/>
  <c r="DE92" i="28" s="1"/>
  <c r="DR94" i="5"/>
  <c r="DF92" i="28" s="1"/>
  <c r="DS94" i="5"/>
  <c r="DG92" i="28" s="1"/>
  <c r="DT94" i="5"/>
  <c r="DH92" i="28" s="1"/>
  <c r="DU94" i="5"/>
  <c r="DI92" i="28" s="1"/>
  <c r="DV94" i="5"/>
  <c r="DJ92" i="28" s="1"/>
  <c r="DW94" i="5"/>
  <c r="DX94"/>
  <c r="DY94"/>
  <c r="DK92" i="28" s="1"/>
  <c r="DZ94" i="5"/>
  <c r="DL92" i="28" s="1"/>
  <c r="EA94" i="5"/>
  <c r="EB94"/>
  <c r="DM92" i="28" s="1"/>
  <c r="EC94" i="5"/>
  <c r="DN92" i="28" s="1"/>
  <c r="ED94" i="5"/>
  <c r="DO92" i="28" s="1"/>
  <c r="EE94" i="5"/>
  <c r="DP92" i="28" s="1"/>
  <c r="EF94" i="5"/>
  <c r="DQ92" i="28" s="1"/>
  <c r="EG94" i="5"/>
  <c r="DR92" i="28" s="1"/>
  <c r="EH94" i="5"/>
  <c r="DS92" i="28" s="1"/>
  <c r="EI94" i="5"/>
  <c r="DT92" i="28" s="1"/>
  <c r="EJ94" i="5"/>
  <c r="DU92" i="28" s="1"/>
  <c r="EK94" i="5"/>
  <c r="DV92" i="28" s="1"/>
  <c r="EL94" i="5"/>
  <c r="DW92" i="28" s="1"/>
  <c r="EM94" i="5"/>
  <c r="DX92" i="28" s="1"/>
  <c r="EN94" i="5"/>
  <c r="DY92" i="28" s="1"/>
  <c r="EO94" i="5"/>
  <c r="DZ92" i="28" s="1"/>
  <c r="EP94" i="5"/>
  <c r="EA92" i="28" s="1"/>
  <c r="EQ94" i="5"/>
  <c r="EB92" i="28" s="1"/>
  <c r="ER94" i="5"/>
  <c r="EC92" i="28" s="1"/>
  <c r="ES94" i="5"/>
  <c r="ED92" i="28" s="1"/>
  <c r="ET94" i="5"/>
  <c r="EE92" i="28" s="1"/>
  <c r="EU94" i="5"/>
  <c r="EF92" i="28" s="1"/>
  <c r="EV94" i="5"/>
  <c r="EW94"/>
  <c r="EX94"/>
  <c r="EG92" i="28" s="1"/>
  <c r="EY94" i="5"/>
  <c r="EH92" i="28" s="1"/>
  <c r="EZ94" i="5"/>
  <c r="EJ92" i="28" s="1"/>
  <c r="FA94" i="5"/>
  <c r="EK92" i="28" s="1"/>
  <c r="FB94" i="5"/>
  <c r="EL92" i="28" s="1"/>
  <c r="FC94" i="5"/>
  <c r="EM92" i="28" s="1"/>
  <c r="FD94" i="5"/>
  <c r="EN92" i="28" s="1"/>
  <c r="FE94" i="5"/>
  <c r="EO92" i="28" s="1"/>
  <c r="FG94" i="5"/>
  <c r="EQ92" i="28" s="1"/>
  <c r="FH94" i="5"/>
  <c r="ER92" i="28" s="1"/>
  <c r="FI94" i="5"/>
  <c r="ES92" i="28" s="1"/>
  <c r="FJ94" i="5"/>
  <c r="ET92" i="28" s="1"/>
  <c r="FK94" i="5"/>
  <c r="EU92" i="28" s="1"/>
  <c r="FL94" i="5"/>
  <c r="EV92" i="28" s="1"/>
  <c r="FN94" i="5"/>
  <c r="EX92" i="28" s="1"/>
  <c r="FO94" i="5"/>
  <c r="EY92" i="28" s="1"/>
  <c r="FP94" i="5"/>
  <c r="EZ92" i="28" s="1"/>
  <c r="FQ94" i="5"/>
  <c r="FA92" i="28" s="1"/>
  <c r="FR94" i="5"/>
  <c r="FB92" i="28" s="1"/>
  <c r="FS94" i="5"/>
  <c r="FC92" i="28" s="1"/>
  <c r="F95" i="5"/>
  <c r="G95"/>
  <c r="G93" i="28" s="1"/>
  <c r="H95" i="5"/>
  <c r="H93" i="28" s="1"/>
  <c r="I95" i="5"/>
  <c r="J95"/>
  <c r="J93" i="28" s="1"/>
  <c r="K95" i="5"/>
  <c r="K93" i="28" s="1"/>
  <c r="L95" i="5"/>
  <c r="L93" i="28" s="1"/>
  <c r="M95" i="5"/>
  <c r="N95"/>
  <c r="N93" i="28" s="1"/>
  <c r="O95" i="5"/>
  <c r="O93" i="28" s="1"/>
  <c r="P95" i="5"/>
  <c r="P93" i="28" s="1"/>
  <c r="Q95" i="5"/>
  <c r="R95"/>
  <c r="R93" i="28" s="1"/>
  <c r="S95" i="5"/>
  <c r="S93" i="28" s="1"/>
  <c r="T95" i="5"/>
  <c r="T93" i="28" s="1"/>
  <c r="U95" i="5"/>
  <c r="V95"/>
  <c r="V93" i="28" s="1"/>
  <c r="W95" i="5"/>
  <c r="W93" i="28" s="1"/>
  <c r="X95" i="5"/>
  <c r="X93" i="28" s="1"/>
  <c r="Y95" i="5"/>
  <c r="Z95"/>
  <c r="Z93" i="28" s="1"/>
  <c r="AA95" i="5"/>
  <c r="AB95"/>
  <c r="AC95"/>
  <c r="AA93" i="28" s="1"/>
  <c r="AD95" i="5"/>
  <c r="AB93" i="28" s="1"/>
  <c r="AE95" i="5"/>
  <c r="AF95"/>
  <c r="AC93" i="28" s="1"/>
  <c r="AG95" i="5"/>
  <c r="AD93" i="28" s="1"/>
  <c r="AH95" i="5"/>
  <c r="AI95"/>
  <c r="AF93" i="28" s="1"/>
  <c r="AJ95" i="5"/>
  <c r="AG93" i="28" s="1"/>
  <c r="AK95" i="5"/>
  <c r="AH93" i="28" s="1"/>
  <c r="AL95" i="5"/>
  <c r="AM95"/>
  <c r="AJ93" i="28" s="1"/>
  <c r="AN95" i="5"/>
  <c r="AK93" i="28" s="1"/>
  <c r="AO95" i="5"/>
  <c r="AL93" i="28" s="1"/>
  <c r="AP95" i="5"/>
  <c r="AQ95"/>
  <c r="AN93" i="28" s="1"/>
  <c r="AR95" i="5"/>
  <c r="AO93" i="28" s="1"/>
  <c r="AS95" i="5"/>
  <c r="AP93" i="28" s="1"/>
  <c r="AT95" i="5"/>
  <c r="AQ93" i="28" s="1"/>
  <c r="AU95" i="5"/>
  <c r="AR93" i="28" s="1"/>
  <c r="AV95" i="5"/>
  <c r="AS93" i="28" s="1"/>
  <c r="AW95" i="5"/>
  <c r="AT93" i="28" s="1"/>
  <c r="AX95" i="5"/>
  <c r="AU93" i="28" s="1"/>
  <c r="AY95" i="5"/>
  <c r="AV93" i="28" s="1"/>
  <c r="AZ95" i="5"/>
  <c r="BA95"/>
  <c r="BB95"/>
  <c r="AW93" i="28" s="1"/>
  <c r="BC95" i="5"/>
  <c r="AX93" i="28" s="1"/>
  <c r="BD95" i="5"/>
  <c r="BE95"/>
  <c r="AY93" i="28" s="1"/>
  <c r="BF95" i="5"/>
  <c r="AZ93" i="28" s="1"/>
  <c r="BG95" i="5"/>
  <c r="BA93" i="28" s="1"/>
  <c r="BH95" i="5"/>
  <c r="BB93" i="28" s="1"/>
  <c r="BI95" i="5"/>
  <c r="BC93" i="28" s="1"/>
  <c r="BJ95" i="5"/>
  <c r="BD93" i="28" s="1"/>
  <c r="BK95" i="5"/>
  <c r="BE93" i="28" s="1"/>
  <c r="BL95" i="5"/>
  <c r="BF93" i="28" s="1"/>
  <c r="BM95" i="5"/>
  <c r="BG93" i="28" s="1"/>
  <c r="BN95" i="5"/>
  <c r="BH93" i="28" s="1"/>
  <c r="BO95" i="5"/>
  <c r="BI93" i="28" s="1"/>
  <c r="BP95" i="5"/>
  <c r="BJ93" i="28" s="1"/>
  <c r="BQ95" i="5"/>
  <c r="BK93" i="28" s="1"/>
  <c r="BR95" i="5"/>
  <c r="BL93" i="28" s="1"/>
  <c r="BS95" i="5"/>
  <c r="BM93" i="28" s="1"/>
  <c r="BT95" i="5"/>
  <c r="BN93" i="28" s="1"/>
  <c r="BU95" i="5"/>
  <c r="BO93" i="28" s="1"/>
  <c r="BV95" i="5"/>
  <c r="BP93" i="28" s="1"/>
  <c r="BW95" i="5"/>
  <c r="BQ93" i="28" s="1"/>
  <c r="BX95" i="5"/>
  <c r="BR93" i="28" s="1"/>
  <c r="BY95" i="5"/>
  <c r="BZ95"/>
  <c r="CA95"/>
  <c r="BS93" i="28" s="1"/>
  <c r="CB95" i="5"/>
  <c r="BT93" i="28" s="1"/>
  <c r="CC95" i="5"/>
  <c r="CD95"/>
  <c r="BU93" i="28" s="1"/>
  <c r="CE95" i="5"/>
  <c r="BV93" i="28" s="1"/>
  <c r="CF95" i="5"/>
  <c r="BW93" i="28" s="1"/>
  <c r="CG95" i="5"/>
  <c r="BX93" i="28" s="1"/>
  <c r="CH95" i="5"/>
  <c r="BY93" i="28" s="1"/>
  <c r="CI95" i="5"/>
  <c r="BZ93" i="28" s="1"/>
  <c r="CJ95" i="5"/>
  <c r="CA93" i="28" s="1"/>
  <c r="CK95" i="5"/>
  <c r="CB93" i="28" s="1"/>
  <c r="CL95" i="5"/>
  <c r="CC93" i="28" s="1"/>
  <c r="CM95" i="5"/>
  <c r="CD93" i="28" s="1"/>
  <c r="CN95" i="5"/>
  <c r="CE93" i="28" s="1"/>
  <c r="CO95" i="5"/>
  <c r="CF93" i="28" s="1"/>
  <c r="CP95" i="5"/>
  <c r="CG93" i="28" s="1"/>
  <c r="CQ95" i="5"/>
  <c r="CH93" i="28" s="1"/>
  <c r="CR95" i="5"/>
  <c r="CI93" i="28" s="1"/>
  <c r="CS95" i="5"/>
  <c r="CJ93" i="28" s="1"/>
  <c r="CT95" i="5"/>
  <c r="CK93" i="28" s="1"/>
  <c r="CU95" i="5"/>
  <c r="CL93" i="28" s="1"/>
  <c r="CV95" i="5"/>
  <c r="CM93" i="28" s="1"/>
  <c r="CW95" i="5"/>
  <c r="CN93" i="28" s="1"/>
  <c r="CX95" i="5"/>
  <c r="CY95"/>
  <c r="CZ95"/>
  <c r="CO93" i="28" s="1"/>
  <c r="DA95" i="5"/>
  <c r="CP93" i="28" s="1"/>
  <c r="DB95" i="5"/>
  <c r="DC95"/>
  <c r="CQ93" i="28" s="1"/>
  <c r="DD95" i="5"/>
  <c r="CR93" i="28" s="1"/>
  <c r="DE95" i="5"/>
  <c r="CS93" i="28" s="1"/>
  <c r="DF95" i="5"/>
  <c r="CT93" i="28" s="1"/>
  <c r="DG95" i="5"/>
  <c r="CU93" i="28" s="1"/>
  <c r="DH95" i="5"/>
  <c r="CV93" i="28" s="1"/>
  <c r="DI95" i="5"/>
  <c r="CW93" i="28" s="1"/>
  <c r="DJ95" i="5"/>
  <c r="CX93" i="28" s="1"/>
  <c r="DK95" i="5"/>
  <c r="CY93" i="28" s="1"/>
  <c r="DL95" i="5"/>
  <c r="CZ93" i="28" s="1"/>
  <c r="DM95" i="5"/>
  <c r="DA93" i="28" s="1"/>
  <c r="DN95" i="5"/>
  <c r="DB93" i="28" s="1"/>
  <c r="DO95" i="5"/>
  <c r="DC93" i="28" s="1"/>
  <c r="DP95" i="5"/>
  <c r="DD93" i="28" s="1"/>
  <c r="DQ95" i="5"/>
  <c r="DE93" i="28" s="1"/>
  <c r="DR95" i="5"/>
  <c r="DF93" i="28" s="1"/>
  <c r="DS95" i="5"/>
  <c r="DG93" i="28" s="1"/>
  <c r="DT95" i="5"/>
  <c r="DH93" i="28" s="1"/>
  <c r="DU95" i="5"/>
  <c r="DI93" i="28" s="1"/>
  <c r="DV95" i="5"/>
  <c r="DJ93" i="28" s="1"/>
  <c r="DW95" i="5"/>
  <c r="DX95"/>
  <c r="DY95"/>
  <c r="DK93" i="28" s="1"/>
  <c r="DZ95" i="5"/>
  <c r="DL93" i="28" s="1"/>
  <c r="EA95" i="5"/>
  <c r="EB95"/>
  <c r="DM93" i="28" s="1"/>
  <c r="EC95" i="5"/>
  <c r="DN93" i="28" s="1"/>
  <c r="ED95" i="5"/>
  <c r="DO93" i="28" s="1"/>
  <c r="EE95" i="5"/>
  <c r="DP93" i="28" s="1"/>
  <c r="EF95" i="5"/>
  <c r="DQ93" i="28" s="1"/>
  <c r="EG95" i="5"/>
  <c r="DR93" i="28" s="1"/>
  <c r="EH95" i="5"/>
  <c r="DS93" i="28" s="1"/>
  <c r="EI95" i="5"/>
  <c r="DT93" i="28" s="1"/>
  <c r="EJ95" i="5"/>
  <c r="DU93" i="28" s="1"/>
  <c r="EK95" i="5"/>
  <c r="DV93" i="28" s="1"/>
  <c r="EL95" i="5"/>
  <c r="DW93" i="28" s="1"/>
  <c r="EM95" i="5"/>
  <c r="DX93" i="28" s="1"/>
  <c r="EN95" i="5"/>
  <c r="DY93" i="28" s="1"/>
  <c r="EO95" i="5"/>
  <c r="DZ93" i="28" s="1"/>
  <c r="EP95" i="5"/>
  <c r="EA93" i="28" s="1"/>
  <c r="EQ95" i="5"/>
  <c r="EB93" i="28" s="1"/>
  <c r="ER95" i="5"/>
  <c r="EC93" i="28" s="1"/>
  <c r="ES95" i="5"/>
  <c r="ED93" i="28" s="1"/>
  <c r="ET95" i="5"/>
  <c r="EE93" i="28" s="1"/>
  <c r="EU95" i="5"/>
  <c r="EF93" i="28" s="1"/>
  <c r="EV95" i="5"/>
  <c r="EW95"/>
  <c r="EX95"/>
  <c r="EG93" i="28" s="1"/>
  <c r="EY95" i="5"/>
  <c r="EH93" i="28" s="1"/>
  <c r="EZ95" i="5"/>
  <c r="EJ93" i="28" s="1"/>
  <c r="FA95" i="5"/>
  <c r="EK93" i="28" s="1"/>
  <c r="FB95" i="5"/>
  <c r="EL93" i="28" s="1"/>
  <c r="FC95" i="5"/>
  <c r="EM93" i="28" s="1"/>
  <c r="FD95" i="5"/>
  <c r="EN93" i="28" s="1"/>
  <c r="FE95" i="5"/>
  <c r="EO93" i="28" s="1"/>
  <c r="FG95" i="5"/>
  <c r="EQ93" i="28" s="1"/>
  <c r="FH95" i="5"/>
  <c r="ER93" i="28" s="1"/>
  <c r="FI95" i="5"/>
  <c r="ES93" i="28" s="1"/>
  <c r="FJ95" i="5"/>
  <c r="ET93" i="28" s="1"/>
  <c r="FK95" i="5"/>
  <c r="EU93" i="28" s="1"/>
  <c r="FL95" i="5"/>
  <c r="EV93" i="28" s="1"/>
  <c r="FN95" i="5"/>
  <c r="EX93" i="28" s="1"/>
  <c r="FO95" i="5"/>
  <c r="EY93" i="28" s="1"/>
  <c r="FP95" i="5"/>
  <c r="EZ93" i="28" s="1"/>
  <c r="FQ95" i="5"/>
  <c r="FA93" i="28" s="1"/>
  <c r="FR95" i="5"/>
  <c r="FB93" i="28" s="1"/>
  <c r="FS95" i="5"/>
  <c r="FC93" i="28" s="1"/>
  <c r="F96" i="5"/>
  <c r="G96"/>
  <c r="G94" i="28" s="1"/>
  <c r="H96" i="5"/>
  <c r="H94" i="28" s="1"/>
  <c r="I96" i="5"/>
  <c r="J96"/>
  <c r="J94" i="28" s="1"/>
  <c r="K96" i="5"/>
  <c r="K94" i="28" s="1"/>
  <c r="L96" i="5"/>
  <c r="L94" i="28" s="1"/>
  <c r="M96" i="5"/>
  <c r="N96"/>
  <c r="N94" i="28" s="1"/>
  <c r="O96" i="5"/>
  <c r="O94" i="28" s="1"/>
  <c r="P96" i="5"/>
  <c r="P94" i="28" s="1"/>
  <c r="Q96" i="5"/>
  <c r="R96"/>
  <c r="R94" i="28" s="1"/>
  <c r="S96" i="5"/>
  <c r="S94" i="28" s="1"/>
  <c r="T96" i="5"/>
  <c r="T94" i="28" s="1"/>
  <c r="U96" i="5"/>
  <c r="V96"/>
  <c r="V94" i="28" s="1"/>
  <c r="W96" i="5"/>
  <c r="W94" i="28" s="1"/>
  <c r="X96" i="5"/>
  <c r="X94" i="28" s="1"/>
  <c r="Y96" i="5"/>
  <c r="Z96"/>
  <c r="Z94" i="28" s="1"/>
  <c r="AA96" i="5"/>
  <c r="AB96"/>
  <c r="AC96"/>
  <c r="AA94" i="28" s="1"/>
  <c r="AD96" i="5"/>
  <c r="AB94" i="28" s="1"/>
  <c r="AE96" i="5"/>
  <c r="AF96"/>
  <c r="AC94" i="28" s="1"/>
  <c r="AG96" i="5"/>
  <c r="AD94" i="28" s="1"/>
  <c r="AH96" i="5"/>
  <c r="AI96"/>
  <c r="AF94" i="28" s="1"/>
  <c r="AJ96" i="5"/>
  <c r="AG94" i="28" s="1"/>
  <c r="AK96" i="5"/>
  <c r="AH94" i="28" s="1"/>
  <c r="AL96" i="5"/>
  <c r="AM96"/>
  <c r="AJ94" i="28" s="1"/>
  <c r="AN96" i="5"/>
  <c r="AK94" i="28" s="1"/>
  <c r="AO96" i="5"/>
  <c r="AL94" i="28" s="1"/>
  <c r="AP96" i="5"/>
  <c r="AQ96"/>
  <c r="AN94" i="28" s="1"/>
  <c r="AR96" i="5"/>
  <c r="AO94" i="28" s="1"/>
  <c r="AS96" i="5"/>
  <c r="AP94" i="28" s="1"/>
  <c r="AT96" i="5"/>
  <c r="AQ94" i="28" s="1"/>
  <c r="AU96" i="5"/>
  <c r="AR94" i="28" s="1"/>
  <c r="AV96" i="5"/>
  <c r="AS94" i="28" s="1"/>
  <c r="AW96" i="5"/>
  <c r="AT94" i="28" s="1"/>
  <c r="AX96" i="5"/>
  <c r="AU94" i="28" s="1"/>
  <c r="AY96" i="5"/>
  <c r="AV94" i="28" s="1"/>
  <c r="AZ96" i="5"/>
  <c r="BA96"/>
  <c r="BB96"/>
  <c r="AW94" i="28" s="1"/>
  <c r="BC96" i="5"/>
  <c r="AX94" i="28" s="1"/>
  <c r="BD96" i="5"/>
  <c r="BE96"/>
  <c r="AY94" i="28" s="1"/>
  <c r="BF96" i="5"/>
  <c r="AZ94" i="28" s="1"/>
  <c r="BG96" i="5"/>
  <c r="BA94" i="28" s="1"/>
  <c r="BH96" i="5"/>
  <c r="BB94" i="28" s="1"/>
  <c r="BI96" i="5"/>
  <c r="BC94" i="28" s="1"/>
  <c r="BJ96" i="5"/>
  <c r="BD94" i="28" s="1"/>
  <c r="BK96" i="5"/>
  <c r="BE94" i="28" s="1"/>
  <c r="BL96" i="5"/>
  <c r="BF94" i="28" s="1"/>
  <c r="BM96" i="5"/>
  <c r="BG94" i="28" s="1"/>
  <c r="BN96" i="5"/>
  <c r="BH94" i="28" s="1"/>
  <c r="BO96" i="5"/>
  <c r="BI94" i="28" s="1"/>
  <c r="BP96" i="5"/>
  <c r="BJ94" i="28" s="1"/>
  <c r="BQ96" i="5"/>
  <c r="BK94" i="28" s="1"/>
  <c r="BR96" i="5"/>
  <c r="BL94" i="28" s="1"/>
  <c r="BS96" i="5"/>
  <c r="BM94" i="28" s="1"/>
  <c r="BT96" i="5"/>
  <c r="BN94" i="28" s="1"/>
  <c r="BU96" i="5"/>
  <c r="BO94" i="28" s="1"/>
  <c r="BV96" i="5"/>
  <c r="BP94" i="28" s="1"/>
  <c r="BW96" i="5"/>
  <c r="BQ94" i="28" s="1"/>
  <c r="BX96" i="5"/>
  <c r="BR94" i="28" s="1"/>
  <c r="BY96" i="5"/>
  <c r="BZ96"/>
  <c r="CA96"/>
  <c r="BS94" i="28" s="1"/>
  <c r="CB96" i="5"/>
  <c r="BT94" i="28" s="1"/>
  <c r="CC96" i="5"/>
  <c r="CD96"/>
  <c r="BU94" i="28" s="1"/>
  <c r="CE96" i="5"/>
  <c r="BV94" i="28" s="1"/>
  <c r="CF96" i="5"/>
  <c r="BW94" i="28" s="1"/>
  <c r="CG96" i="5"/>
  <c r="BX94" i="28" s="1"/>
  <c r="CH96" i="5"/>
  <c r="BY94" i="28" s="1"/>
  <c r="CI96" i="5"/>
  <c r="BZ94" i="28" s="1"/>
  <c r="CJ96" i="5"/>
  <c r="CA94" i="28" s="1"/>
  <c r="CK96" i="5"/>
  <c r="CB94" i="28" s="1"/>
  <c r="CL96" i="5"/>
  <c r="CC94" i="28" s="1"/>
  <c r="CM96" i="5"/>
  <c r="CD94" i="28" s="1"/>
  <c r="CN96" i="5"/>
  <c r="CE94" i="28" s="1"/>
  <c r="CO96" i="5"/>
  <c r="CF94" i="28" s="1"/>
  <c r="CP96" i="5"/>
  <c r="CG94" i="28" s="1"/>
  <c r="CQ96" i="5"/>
  <c r="CH94" i="28" s="1"/>
  <c r="CR96" i="5"/>
  <c r="CI94" i="28" s="1"/>
  <c r="CS96" i="5"/>
  <c r="CJ94" i="28" s="1"/>
  <c r="CT96" i="5"/>
  <c r="CK94" i="28" s="1"/>
  <c r="CU96" i="5"/>
  <c r="CL94" i="28" s="1"/>
  <c r="CV96" i="5"/>
  <c r="CM94" i="28" s="1"/>
  <c r="CW96" i="5"/>
  <c r="CN94" i="28" s="1"/>
  <c r="CX96" i="5"/>
  <c r="CY96"/>
  <c r="CZ96"/>
  <c r="CO94" i="28" s="1"/>
  <c r="DA96" i="5"/>
  <c r="CP94" i="28" s="1"/>
  <c r="DB96" i="5"/>
  <c r="DC96"/>
  <c r="CQ94" i="28" s="1"/>
  <c r="DD96" i="5"/>
  <c r="CR94" i="28" s="1"/>
  <c r="DE96" i="5"/>
  <c r="CS94" i="28" s="1"/>
  <c r="DF96" i="5"/>
  <c r="CT94" i="28" s="1"/>
  <c r="DG96" i="5"/>
  <c r="CU94" i="28" s="1"/>
  <c r="DH96" i="5"/>
  <c r="CV94" i="28" s="1"/>
  <c r="DI96" i="5"/>
  <c r="CW94" i="28" s="1"/>
  <c r="DJ96" i="5"/>
  <c r="CX94" i="28" s="1"/>
  <c r="DK96" i="5"/>
  <c r="CY94" i="28" s="1"/>
  <c r="DL96" i="5"/>
  <c r="CZ94" i="28" s="1"/>
  <c r="DM96" i="5"/>
  <c r="DA94" i="28" s="1"/>
  <c r="DN96" i="5"/>
  <c r="DB94" i="28" s="1"/>
  <c r="DO96" i="5"/>
  <c r="DC94" i="28" s="1"/>
  <c r="DP96" i="5"/>
  <c r="DD94" i="28" s="1"/>
  <c r="DQ96" i="5"/>
  <c r="DE94" i="28" s="1"/>
  <c r="DR96" i="5"/>
  <c r="DF94" i="28" s="1"/>
  <c r="DS96" i="5"/>
  <c r="DG94" i="28" s="1"/>
  <c r="DT96" i="5"/>
  <c r="DH94" i="28" s="1"/>
  <c r="DU96" i="5"/>
  <c r="DI94" i="28" s="1"/>
  <c r="DV96" i="5"/>
  <c r="DJ94" i="28" s="1"/>
  <c r="DW96" i="5"/>
  <c r="DX96"/>
  <c r="DY96"/>
  <c r="DK94" i="28" s="1"/>
  <c r="DZ96" i="5"/>
  <c r="DL94" i="28" s="1"/>
  <c r="EA96" i="5"/>
  <c r="EB96"/>
  <c r="DM94" i="28" s="1"/>
  <c r="EC96" i="5"/>
  <c r="DN94" i="28" s="1"/>
  <c r="ED96" i="5"/>
  <c r="DO94" i="28" s="1"/>
  <c r="EE96" i="5"/>
  <c r="DP94" i="28" s="1"/>
  <c r="EF96" i="5"/>
  <c r="DQ94" i="28" s="1"/>
  <c r="EG96" i="5"/>
  <c r="DR94" i="28" s="1"/>
  <c r="EH96" i="5"/>
  <c r="DS94" i="28" s="1"/>
  <c r="EI96" i="5"/>
  <c r="DT94" i="28" s="1"/>
  <c r="EJ96" i="5"/>
  <c r="DU94" i="28" s="1"/>
  <c r="EK96" i="5"/>
  <c r="DV94" i="28" s="1"/>
  <c r="EL96" i="5"/>
  <c r="DW94" i="28" s="1"/>
  <c r="EM96" i="5"/>
  <c r="DX94" i="28" s="1"/>
  <c r="EN96" i="5"/>
  <c r="DY94" i="28" s="1"/>
  <c r="EO96" i="5"/>
  <c r="DZ94" i="28" s="1"/>
  <c r="EP96" i="5"/>
  <c r="EA94" i="28" s="1"/>
  <c r="EQ96" i="5"/>
  <c r="EB94" i="28" s="1"/>
  <c r="ER96" i="5"/>
  <c r="EC94" i="28" s="1"/>
  <c r="ES96" i="5"/>
  <c r="ED94" i="28" s="1"/>
  <c r="ET96" i="5"/>
  <c r="EE94" i="28" s="1"/>
  <c r="EU96" i="5"/>
  <c r="EF94" i="28" s="1"/>
  <c r="EV96" i="5"/>
  <c r="EW96"/>
  <c r="EX96"/>
  <c r="EG94" i="28" s="1"/>
  <c r="EY96" i="5"/>
  <c r="EH94" i="28" s="1"/>
  <c r="EZ96" i="5"/>
  <c r="EJ94" i="28" s="1"/>
  <c r="FA96" i="5"/>
  <c r="EK94" i="28" s="1"/>
  <c r="FB96" i="5"/>
  <c r="EL94" i="28" s="1"/>
  <c r="FC96" i="5"/>
  <c r="EM94" i="28" s="1"/>
  <c r="FD96" i="5"/>
  <c r="EN94" i="28" s="1"/>
  <c r="FE96" i="5"/>
  <c r="EO94" i="28" s="1"/>
  <c r="FG96" i="5"/>
  <c r="EQ94" i="28" s="1"/>
  <c r="FH96" i="5"/>
  <c r="ER94" i="28" s="1"/>
  <c r="FI96" i="5"/>
  <c r="ES94" i="28" s="1"/>
  <c r="FJ96" i="5"/>
  <c r="ET94" i="28" s="1"/>
  <c r="FK96" i="5"/>
  <c r="EU94" i="28" s="1"/>
  <c r="FL96" i="5"/>
  <c r="EV94" i="28" s="1"/>
  <c r="FN96" i="5"/>
  <c r="EX94" i="28" s="1"/>
  <c r="FO96" i="5"/>
  <c r="EY94" i="28" s="1"/>
  <c r="FP96" i="5"/>
  <c r="EZ94" i="28" s="1"/>
  <c r="FQ96" i="5"/>
  <c r="FA94" i="28" s="1"/>
  <c r="FR96" i="5"/>
  <c r="FB94" i="28" s="1"/>
  <c r="FS96" i="5"/>
  <c r="FC94" i="28" s="1"/>
  <c r="F97" i="5"/>
  <c r="G97"/>
  <c r="G95" i="28" s="1"/>
  <c r="H97" i="5"/>
  <c r="H95" i="28" s="1"/>
  <c r="I97" i="5"/>
  <c r="J97"/>
  <c r="J95" i="28" s="1"/>
  <c r="K97" i="5"/>
  <c r="K95" i="28" s="1"/>
  <c r="L97" i="5"/>
  <c r="L95" i="28" s="1"/>
  <c r="M97" i="5"/>
  <c r="N97"/>
  <c r="N95" i="28" s="1"/>
  <c r="O97" i="5"/>
  <c r="O95" i="28" s="1"/>
  <c r="P97" i="5"/>
  <c r="P95" i="28" s="1"/>
  <c r="Q97" i="5"/>
  <c r="R97"/>
  <c r="R95" i="28" s="1"/>
  <c r="S97" i="5"/>
  <c r="S95" i="28" s="1"/>
  <c r="T97" i="5"/>
  <c r="T95" i="28" s="1"/>
  <c r="U97" i="5"/>
  <c r="V97"/>
  <c r="V95" i="28" s="1"/>
  <c r="W97" i="5"/>
  <c r="W95" i="28" s="1"/>
  <c r="X97" i="5"/>
  <c r="X95" i="28" s="1"/>
  <c r="Y97" i="5"/>
  <c r="Z97"/>
  <c r="Z95" i="28" s="1"/>
  <c r="AA97" i="5"/>
  <c r="AB97"/>
  <c r="AC97"/>
  <c r="AA95" i="28" s="1"/>
  <c r="AD97" i="5"/>
  <c r="AB95" i="28" s="1"/>
  <c r="AE97" i="5"/>
  <c r="AF97"/>
  <c r="AC95" i="28" s="1"/>
  <c r="AG97" i="5"/>
  <c r="AD95" i="28" s="1"/>
  <c r="AH97" i="5"/>
  <c r="AI97"/>
  <c r="AF95" i="28" s="1"/>
  <c r="AJ97" i="5"/>
  <c r="AG95" i="28" s="1"/>
  <c r="AK97" i="5"/>
  <c r="AH95" i="28" s="1"/>
  <c r="AL97" i="5"/>
  <c r="AM97"/>
  <c r="AJ95" i="28" s="1"/>
  <c r="AN97" i="5"/>
  <c r="AK95" i="28" s="1"/>
  <c r="AO97" i="5"/>
  <c r="AL95" i="28" s="1"/>
  <c r="AP97" i="5"/>
  <c r="AQ97"/>
  <c r="AN95" i="28" s="1"/>
  <c r="AR97" i="5"/>
  <c r="AO95" i="28" s="1"/>
  <c r="AS97" i="5"/>
  <c r="AP95" i="28" s="1"/>
  <c r="AT97" i="5"/>
  <c r="AQ95" i="28" s="1"/>
  <c r="AU97" i="5"/>
  <c r="AR95" i="28" s="1"/>
  <c r="AV97" i="5"/>
  <c r="AS95" i="28" s="1"/>
  <c r="AW97" i="5"/>
  <c r="AT95" i="28" s="1"/>
  <c r="AX97" i="5"/>
  <c r="AU95" i="28" s="1"/>
  <c r="AY97" i="5"/>
  <c r="AV95" i="28" s="1"/>
  <c r="AZ97" i="5"/>
  <c r="BA97"/>
  <c r="BB97"/>
  <c r="AW95" i="28" s="1"/>
  <c r="BC97" i="5"/>
  <c r="AX95" i="28" s="1"/>
  <c r="BD97" i="5"/>
  <c r="BE97"/>
  <c r="AY95" i="28" s="1"/>
  <c r="BF97" i="5"/>
  <c r="AZ95" i="28" s="1"/>
  <c r="BG97" i="5"/>
  <c r="BA95" i="28" s="1"/>
  <c r="BH97" i="5"/>
  <c r="BB95" i="28" s="1"/>
  <c r="BI97" i="5"/>
  <c r="BC95" i="28" s="1"/>
  <c r="BJ97" i="5"/>
  <c r="BD95" i="28" s="1"/>
  <c r="BK97" i="5"/>
  <c r="BE95" i="28" s="1"/>
  <c r="BL97" i="5"/>
  <c r="BF95" i="28" s="1"/>
  <c r="BM97" i="5"/>
  <c r="BG95" i="28" s="1"/>
  <c r="BN97" i="5"/>
  <c r="BH95" i="28" s="1"/>
  <c r="BO97" i="5"/>
  <c r="BI95" i="28" s="1"/>
  <c r="BP97" i="5"/>
  <c r="BJ95" i="28" s="1"/>
  <c r="BQ97" i="5"/>
  <c r="BK95" i="28" s="1"/>
  <c r="BR97" i="5"/>
  <c r="BL95" i="28" s="1"/>
  <c r="BS97" i="5"/>
  <c r="BM95" i="28" s="1"/>
  <c r="BT97" i="5"/>
  <c r="BN95" i="28" s="1"/>
  <c r="BU97" i="5"/>
  <c r="BO95" i="28" s="1"/>
  <c r="BV97" i="5"/>
  <c r="BP95" i="28" s="1"/>
  <c r="BW97" i="5"/>
  <c r="BQ95" i="28" s="1"/>
  <c r="BX97" i="5"/>
  <c r="BR95" i="28" s="1"/>
  <c r="BY97" i="5"/>
  <c r="BZ97"/>
  <c r="CA97"/>
  <c r="BS95" i="28" s="1"/>
  <c r="CB97" i="5"/>
  <c r="BT95" i="28" s="1"/>
  <c r="CC97" i="5"/>
  <c r="CD97"/>
  <c r="BU95" i="28" s="1"/>
  <c r="CE97" i="5"/>
  <c r="BV95" i="28" s="1"/>
  <c r="CF97" i="5"/>
  <c r="BW95" i="28" s="1"/>
  <c r="CG97" i="5"/>
  <c r="BX95" i="28" s="1"/>
  <c r="CH97" i="5"/>
  <c r="BY95" i="28" s="1"/>
  <c r="CI97" i="5"/>
  <c r="BZ95" i="28" s="1"/>
  <c r="CJ97" i="5"/>
  <c r="CA95" i="28" s="1"/>
  <c r="CK97" i="5"/>
  <c r="CB95" i="28" s="1"/>
  <c r="CL97" i="5"/>
  <c r="CC95" i="28" s="1"/>
  <c r="CM97" i="5"/>
  <c r="CD95" i="28" s="1"/>
  <c r="CN97" i="5"/>
  <c r="CE95" i="28" s="1"/>
  <c r="CO97" i="5"/>
  <c r="CF95" i="28" s="1"/>
  <c r="CP97" i="5"/>
  <c r="CG95" i="28" s="1"/>
  <c r="CQ97" i="5"/>
  <c r="CH95" i="28" s="1"/>
  <c r="CR97" i="5"/>
  <c r="CI95" i="28" s="1"/>
  <c r="CS97" i="5"/>
  <c r="CJ95" i="28" s="1"/>
  <c r="CT97" i="5"/>
  <c r="CK95" i="28" s="1"/>
  <c r="CU97" i="5"/>
  <c r="CL95" i="28" s="1"/>
  <c r="CV97" i="5"/>
  <c r="CM95" i="28" s="1"/>
  <c r="CW97" i="5"/>
  <c r="CN95" i="28" s="1"/>
  <c r="CX97" i="5"/>
  <c r="CY97"/>
  <c r="CZ97"/>
  <c r="CO95" i="28" s="1"/>
  <c r="DA97" i="5"/>
  <c r="CP95" i="28" s="1"/>
  <c r="DB97" i="5"/>
  <c r="DC97"/>
  <c r="CQ95" i="28" s="1"/>
  <c r="DD97" i="5"/>
  <c r="CR95" i="28" s="1"/>
  <c r="DE97" i="5"/>
  <c r="CS95" i="28" s="1"/>
  <c r="DF97" i="5"/>
  <c r="CT95" i="28" s="1"/>
  <c r="DG97" i="5"/>
  <c r="CU95" i="28" s="1"/>
  <c r="DH97" i="5"/>
  <c r="CV95" i="28" s="1"/>
  <c r="DI97" i="5"/>
  <c r="CW95" i="28" s="1"/>
  <c r="DJ97" i="5"/>
  <c r="CX95" i="28" s="1"/>
  <c r="DK97" i="5"/>
  <c r="CY95" i="28" s="1"/>
  <c r="DL97" i="5"/>
  <c r="CZ95" i="28" s="1"/>
  <c r="DM97" i="5"/>
  <c r="DA95" i="28" s="1"/>
  <c r="DN97" i="5"/>
  <c r="DB95" i="28" s="1"/>
  <c r="DO97" i="5"/>
  <c r="DC95" i="28" s="1"/>
  <c r="DP97" i="5"/>
  <c r="DD95" i="28" s="1"/>
  <c r="DQ97" i="5"/>
  <c r="DE95" i="28" s="1"/>
  <c r="DR97" i="5"/>
  <c r="DF95" i="28" s="1"/>
  <c r="DS97" i="5"/>
  <c r="DG95" i="28" s="1"/>
  <c r="DT97" i="5"/>
  <c r="DH95" i="28" s="1"/>
  <c r="DU97" i="5"/>
  <c r="DI95" i="28" s="1"/>
  <c r="DV97" i="5"/>
  <c r="DJ95" i="28" s="1"/>
  <c r="DW97" i="5"/>
  <c r="DX97"/>
  <c r="DY97"/>
  <c r="DK95" i="28" s="1"/>
  <c r="DZ97" i="5"/>
  <c r="DL95" i="28" s="1"/>
  <c r="EA97" i="5"/>
  <c r="EB97"/>
  <c r="DM95" i="28" s="1"/>
  <c r="EC97" i="5"/>
  <c r="DN95" i="28" s="1"/>
  <c r="ED97" i="5"/>
  <c r="DO95" i="28" s="1"/>
  <c r="EE97" i="5"/>
  <c r="DP95" i="28" s="1"/>
  <c r="EF97" i="5"/>
  <c r="DQ95" i="28" s="1"/>
  <c r="EG97" i="5"/>
  <c r="DR95" i="28" s="1"/>
  <c r="EH97" i="5"/>
  <c r="DS95" i="28" s="1"/>
  <c r="EI97" i="5"/>
  <c r="DT95" i="28" s="1"/>
  <c r="EJ97" i="5"/>
  <c r="DU95" i="28" s="1"/>
  <c r="EK97" i="5"/>
  <c r="DV95" i="28" s="1"/>
  <c r="EL97" i="5"/>
  <c r="DW95" i="28" s="1"/>
  <c r="EM97" i="5"/>
  <c r="DX95" i="28" s="1"/>
  <c r="EN97" i="5"/>
  <c r="DY95" i="28" s="1"/>
  <c r="EO97" i="5"/>
  <c r="DZ95" i="28" s="1"/>
  <c r="EP97" i="5"/>
  <c r="EA95" i="28" s="1"/>
  <c r="EQ97" i="5"/>
  <c r="EB95" i="28" s="1"/>
  <c r="ER97" i="5"/>
  <c r="EC95" i="28" s="1"/>
  <c r="ES97" i="5"/>
  <c r="ED95" i="28" s="1"/>
  <c r="ET97" i="5"/>
  <c r="EE95" i="28" s="1"/>
  <c r="EU97" i="5"/>
  <c r="EF95" i="28" s="1"/>
  <c r="EV97" i="5"/>
  <c r="EW97"/>
  <c r="EX97"/>
  <c r="EG95" i="28" s="1"/>
  <c r="EY97" i="5"/>
  <c r="EH95" i="28" s="1"/>
  <c r="EZ97" i="5"/>
  <c r="EJ95" i="28" s="1"/>
  <c r="FA97" i="5"/>
  <c r="EK95" i="28" s="1"/>
  <c r="FB97" i="5"/>
  <c r="EL95" i="28" s="1"/>
  <c r="FC97" i="5"/>
  <c r="EM95" i="28" s="1"/>
  <c r="FD97" i="5"/>
  <c r="EN95" i="28" s="1"/>
  <c r="FE97" i="5"/>
  <c r="EO95" i="28" s="1"/>
  <c r="FG97" i="5"/>
  <c r="EQ95" i="28" s="1"/>
  <c r="FH97" i="5"/>
  <c r="ER95" i="28" s="1"/>
  <c r="FI97" i="5"/>
  <c r="ES95" i="28" s="1"/>
  <c r="FJ97" i="5"/>
  <c r="ET95" i="28" s="1"/>
  <c r="FK97" i="5"/>
  <c r="EU95" i="28" s="1"/>
  <c r="FL97" i="5"/>
  <c r="EV95" i="28" s="1"/>
  <c r="FN97" i="5"/>
  <c r="EX95" i="28" s="1"/>
  <c r="FO97" i="5"/>
  <c r="EY95" i="28" s="1"/>
  <c r="FP97" i="5"/>
  <c r="EZ95" i="28" s="1"/>
  <c r="FQ97" i="5"/>
  <c r="FA95" i="28" s="1"/>
  <c r="FR97" i="5"/>
  <c r="FB95" i="28" s="1"/>
  <c r="FS97" i="5"/>
  <c r="FC95" i="28" s="1"/>
  <c r="F98" i="5"/>
  <c r="G98"/>
  <c r="G96" i="28" s="1"/>
  <c r="H98" i="5"/>
  <c r="H96" i="28" s="1"/>
  <c r="I98" i="5"/>
  <c r="J98"/>
  <c r="J96" i="28" s="1"/>
  <c r="K98" i="5"/>
  <c r="K96" i="28" s="1"/>
  <c r="L98" i="5"/>
  <c r="L96" i="28" s="1"/>
  <c r="M98" i="5"/>
  <c r="N98"/>
  <c r="N96" i="28" s="1"/>
  <c r="O98" i="5"/>
  <c r="O96" i="28" s="1"/>
  <c r="P98" i="5"/>
  <c r="P96" i="28" s="1"/>
  <c r="Q98" i="5"/>
  <c r="R98"/>
  <c r="R96" i="28" s="1"/>
  <c r="S98" i="5"/>
  <c r="S96" i="28" s="1"/>
  <c r="T98" i="5"/>
  <c r="T96" i="28" s="1"/>
  <c r="U98" i="5"/>
  <c r="V98"/>
  <c r="V96" i="28" s="1"/>
  <c r="W98" i="5"/>
  <c r="W96" i="28" s="1"/>
  <c r="X98" i="5"/>
  <c r="X96" i="28" s="1"/>
  <c r="Y98" i="5"/>
  <c r="Z98"/>
  <c r="Z96" i="28" s="1"/>
  <c r="AA98" i="5"/>
  <c r="AB98"/>
  <c r="AC98"/>
  <c r="AA96" i="28" s="1"/>
  <c r="AD98" i="5"/>
  <c r="AB96" i="28" s="1"/>
  <c r="AE98" i="5"/>
  <c r="AF98"/>
  <c r="AC96" i="28" s="1"/>
  <c r="AG98" i="5"/>
  <c r="AD96" i="28" s="1"/>
  <c r="AH98" i="5"/>
  <c r="AI98"/>
  <c r="AF96" i="28" s="1"/>
  <c r="AJ98" i="5"/>
  <c r="AG96" i="28" s="1"/>
  <c r="AK98" i="5"/>
  <c r="AH96" i="28" s="1"/>
  <c r="AL98" i="5"/>
  <c r="AM98"/>
  <c r="AJ96" i="28" s="1"/>
  <c r="AN98" i="5"/>
  <c r="AK96" i="28" s="1"/>
  <c r="AO98" i="5"/>
  <c r="AL96" i="28" s="1"/>
  <c r="AP98" i="5"/>
  <c r="AQ98"/>
  <c r="AN96" i="28" s="1"/>
  <c r="AR98" i="5"/>
  <c r="AO96" i="28" s="1"/>
  <c r="AS98" i="5"/>
  <c r="AP96" i="28" s="1"/>
  <c r="AT98" i="5"/>
  <c r="AQ96" i="28" s="1"/>
  <c r="AU98" i="5"/>
  <c r="AR96" i="28" s="1"/>
  <c r="AV98" i="5"/>
  <c r="AS96" i="28" s="1"/>
  <c r="AW98" i="5"/>
  <c r="AT96" i="28" s="1"/>
  <c r="AX98" i="5"/>
  <c r="AU96" i="28" s="1"/>
  <c r="AY98" i="5"/>
  <c r="AV96" i="28" s="1"/>
  <c r="AZ98" i="5"/>
  <c r="BA98"/>
  <c r="BB98"/>
  <c r="AW96" i="28" s="1"/>
  <c r="BC98" i="5"/>
  <c r="AX96" i="28" s="1"/>
  <c r="BD98" i="5"/>
  <c r="BE98"/>
  <c r="AY96" i="28" s="1"/>
  <c r="BF98" i="5"/>
  <c r="AZ96" i="28" s="1"/>
  <c r="BG98" i="5"/>
  <c r="BA96" i="28" s="1"/>
  <c r="BH98" i="5"/>
  <c r="BB96" i="28" s="1"/>
  <c r="BI98" i="5"/>
  <c r="BC96" i="28" s="1"/>
  <c r="BJ98" i="5"/>
  <c r="BD96" i="28" s="1"/>
  <c r="BK98" i="5"/>
  <c r="BE96" i="28" s="1"/>
  <c r="BL98" i="5"/>
  <c r="BF96" i="28" s="1"/>
  <c r="BM98" i="5"/>
  <c r="BG96" i="28" s="1"/>
  <c r="BN98" i="5"/>
  <c r="BH96" i="28" s="1"/>
  <c r="BO98" i="5"/>
  <c r="BI96" i="28" s="1"/>
  <c r="BP98" i="5"/>
  <c r="BJ96" i="28" s="1"/>
  <c r="BQ98" i="5"/>
  <c r="BK96" i="28" s="1"/>
  <c r="BR98" i="5"/>
  <c r="BL96" i="28" s="1"/>
  <c r="BS98" i="5"/>
  <c r="BM96" i="28" s="1"/>
  <c r="BT98" i="5"/>
  <c r="BN96" i="28" s="1"/>
  <c r="BU98" i="5"/>
  <c r="BO96" i="28" s="1"/>
  <c r="BV98" i="5"/>
  <c r="BP96" i="28" s="1"/>
  <c r="BW98" i="5"/>
  <c r="BQ96" i="28" s="1"/>
  <c r="BX98" i="5"/>
  <c r="BR96" i="28" s="1"/>
  <c r="BY98" i="5"/>
  <c r="BZ98"/>
  <c r="CA98"/>
  <c r="BS96" i="28" s="1"/>
  <c r="CB98" i="5"/>
  <c r="BT96" i="28" s="1"/>
  <c r="CC98" i="5"/>
  <c r="CD98"/>
  <c r="BU96" i="28" s="1"/>
  <c r="CE98" i="5"/>
  <c r="BV96" i="28" s="1"/>
  <c r="CF98" i="5"/>
  <c r="BW96" i="28" s="1"/>
  <c r="CG98" i="5"/>
  <c r="BX96" i="28" s="1"/>
  <c r="CH98" i="5"/>
  <c r="BY96" i="28" s="1"/>
  <c r="CI98" i="5"/>
  <c r="BZ96" i="28" s="1"/>
  <c r="CJ98" i="5"/>
  <c r="CA96" i="28" s="1"/>
  <c r="CK98" i="5"/>
  <c r="CB96" i="28" s="1"/>
  <c r="CL98" i="5"/>
  <c r="CC96" i="28" s="1"/>
  <c r="CM98" i="5"/>
  <c r="CD96" i="28" s="1"/>
  <c r="CN98" i="5"/>
  <c r="CE96" i="28" s="1"/>
  <c r="CO98" i="5"/>
  <c r="CF96" i="28" s="1"/>
  <c r="CP98" i="5"/>
  <c r="CG96" i="28" s="1"/>
  <c r="CQ98" i="5"/>
  <c r="CH96" i="28" s="1"/>
  <c r="CR98" i="5"/>
  <c r="CI96" i="28" s="1"/>
  <c r="CS98" i="5"/>
  <c r="CJ96" i="28" s="1"/>
  <c r="CT98" i="5"/>
  <c r="CK96" i="28" s="1"/>
  <c r="CU98" i="5"/>
  <c r="CL96" i="28" s="1"/>
  <c r="CV98" i="5"/>
  <c r="CM96" i="28" s="1"/>
  <c r="CW98" i="5"/>
  <c r="CN96" i="28" s="1"/>
  <c r="CX98" i="5"/>
  <c r="CY98"/>
  <c r="CZ98"/>
  <c r="CO96" i="28" s="1"/>
  <c r="DA98" i="5"/>
  <c r="CP96" i="28" s="1"/>
  <c r="DB98" i="5"/>
  <c r="DC98"/>
  <c r="CQ96" i="28" s="1"/>
  <c r="DD98" i="5"/>
  <c r="CR96" i="28" s="1"/>
  <c r="DE98" i="5"/>
  <c r="CS96" i="28" s="1"/>
  <c r="DF98" i="5"/>
  <c r="CT96" i="28" s="1"/>
  <c r="DG98" i="5"/>
  <c r="CU96" i="28" s="1"/>
  <c r="DH98" i="5"/>
  <c r="CV96" i="28" s="1"/>
  <c r="DI98" i="5"/>
  <c r="CW96" i="28" s="1"/>
  <c r="DJ98" i="5"/>
  <c r="CX96" i="28" s="1"/>
  <c r="DK98" i="5"/>
  <c r="CY96" i="28" s="1"/>
  <c r="DL98" i="5"/>
  <c r="CZ96" i="28" s="1"/>
  <c r="DM98" i="5"/>
  <c r="DA96" i="28" s="1"/>
  <c r="DN98" i="5"/>
  <c r="DB96" i="28" s="1"/>
  <c r="DO98" i="5"/>
  <c r="DC96" i="28" s="1"/>
  <c r="DP98" i="5"/>
  <c r="DD96" i="28" s="1"/>
  <c r="DQ98" i="5"/>
  <c r="DE96" i="28" s="1"/>
  <c r="DR98" i="5"/>
  <c r="DF96" i="28" s="1"/>
  <c r="DS98" i="5"/>
  <c r="DG96" i="28" s="1"/>
  <c r="DT98" i="5"/>
  <c r="DH96" i="28" s="1"/>
  <c r="DU98" i="5"/>
  <c r="DI96" i="28" s="1"/>
  <c r="DV98" i="5"/>
  <c r="DJ96" i="28" s="1"/>
  <c r="DW98" i="5"/>
  <c r="DX98"/>
  <c r="DY98"/>
  <c r="DK96" i="28" s="1"/>
  <c r="DZ98" i="5"/>
  <c r="DL96" i="28" s="1"/>
  <c r="EA98" i="5"/>
  <c r="EB98"/>
  <c r="DM96" i="28" s="1"/>
  <c r="EC98" i="5"/>
  <c r="DN96" i="28" s="1"/>
  <c r="ED98" i="5"/>
  <c r="DO96" i="28" s="1"/>
  <c r="EE98" i="5"/>
  <c r="DP96" i="28" s="1"/>
  <c r="EF98" i="5"/>
  <c r="DQ96" i="28" s="1"/>
  <c r="EG98" i="5"/>
  <c r="DR96" i="28" s="1"/>
  <c r="EH98" i="5"/>
  <c r="DS96" i="28" s="1"/>
  <c r="EI98" i="5"/>
  <c r="DT96" i="28" s="1"/>
  <c r="EJ98" i="5"/>
  <c r="DU96" i="28" s="1"/>
  <c r="EK98" i="5"/>
  <c r="DV96" i="28" s="1"/>
  <c r="EL98" i="5"/>
  <c r="DW96" i="28" s="1"/>
  <c r="EM98" i="5"/>
  <c r="DX96" i="28" s="1"/>
  <c r="EN98" i="5"/>
  <c r="DY96" i="28" s="1"/>
  <c r="EO98" i="5"/>
  <c r="DZ96" i="28" s="1"/>
  <c r="EP98" i="5"/>
  <c r="EA96" i="28" s="1"/>
  <c r="EQ98" i="5"/>
  <c r="EB96" i="28" s="1"/>
  <c r="ER98" i="5"/>
  <c r="EC96" i="28" s="1"/>
  <c r="ES98" i="5"/>
  <c r="ED96" i="28" s="1"/>
  <c r="ET98" i="5"/>
  <c r="EE96" i="28" s="1"/>
  <c r="EU98" i="5"/>
  <c r="EF96" i="28" s="1"/>
  <c r="EV98" i="5"/>
  <c r="EW98"/>
  <c r="EX98"/>
  <c r="EG96" i="28" s="1"/>
  <c r="EY98" i="5"/>
  <c r="EH96" i="28" s="1"/>
  <c r="EZ98" i="5"/>
  <c r="EJ96" i="28" s="1"/>
  <c r="FA98" i="5"/>
  <c r="EK96" i="28" s="1"/>
  <c r="FB98" i="5"/>
  <c r="EL96" i="28" s="1"/>
  <c r="FC98" i="5"/>
  <c r="EM96" i="28" s="1"/>
  <c r="FD98" i="5"/>
  <c r="EN96" i="28" s="1"/>
  <c r="FE98" i="5"/>
  <c r="EO96" i="28" s="1"/>
  <c r="FG98" i="5"/>
  <c r="EQ96" i="28" s="1"/>
  <c r="FH98" i="5"/>
  <c r="ER96" i="28" s="1"/>
  <c r="FI98" i="5"/>
  <c r="ES96" i="28" s="1"/>
  <c r="FJ98" i="5"/>
  <c r="ET96" i="28" s="1"/>
  <c r="FK98" i="5"/>
  <c r="EU96" i="28" s="1"/>
  <c r="FL98" i="5"/>
  <c r="EV96" i="28" s="1"/>
  <c r="FN98" i="5"/>
  <c r="EX96" i="28" s="1"/>
  <c r="FO98" i="5"/>
  <c r="EY96" i="28" s="1"/>
  <c r="FP98" i="5"/>
  <c r="EZ96" i="28" s="1"/>
  <c r="FQ98" i="5"/>
  <c r="FA96" i="28" s="1"/>
  <c r="FR98" i="5"/>
  <c r="FB96" i="28" s="1"/>
  <c r="FS98" i="5"/>
  <c r="FC96" i="28" s="1"/>
  <c r="F99" i="5"/>
  <c r="G99"/>
  <c r="G97" i="28" s="1"/>
  <c r="H99" i="5"/>
  <c r="H97" i="28" s="1"/>
  <c r="I99" i="5"/>
  <c r="J99"/>
  <c r="J97" i="28" s="1"/>
  <c r="K99" i="5"/>
  <c r="K97" i="28" s="1"/>
  <c r="L99" i="5"/>
  <c r="L97" i="28" s="1"/>
  <c r="M99" i="5"/>
  <c r="N99"/>
  <c r="N97" i="28" s="1"/>
  <c r="O99" i="5"/>
  <c r="O97" i="28" s="1"/>
  <c r="P99" i="5"/>
  <c r="P97" i="28" s="1"/>
  <c r="Q99" i="5"/>
  <c r="R99"/>
  <c r="R97" i="28" s="1"/>
  <c r="S99" i="5"/>
  <c r="S97" i="28" s="1"/>
  <c r="T99" i="5"/>
  <c r="T97" i="28" s="1"/>
  <c r="U99" i="5"/>
  <c r="V99"/>
  <c r="V97" i="28" s="1"/>
  <c r="W99" i="5"/>
  <c r="W97" i="28" s="1"/>
  <c r="X99" i="5"/>
  <c r="X97" i="28" s="1"/>
  <c r="Y99" i="5"/>
  <c r="Z99"/>
  <c r="Z97" i="28" s="1"/>
  <c r="AA99" i="5"/>
  <c r="AB99"/>
  <c r="AC99"/>
  <c r="AA97" i="28" s="1"/>
  <c r="AD99" i="5"/>
  <c r="AB97" i="28" s="1"/>
  <c r="AE99" i="5"/>
  <c r="AF99"/>
  <c r="AC97" i="28" s="1"/>
  <c r="AG99" i="5"/>
  <c r="AD97" i="28" s="1"/>
  <c r="AH99" i="5"/>
  <c r="AI99"/>
  <c r="AF97" i="28" s="1"/>
  <c r="AJ99" i="5"/>
  <c r="AG97" i="28" s="1"/>
  <c r="AK99" i="5"/>
  <c r="AH97" i="28" s="1"/>
  <c r="AL99" i="5"/>
  <c r="AM99"/>
  <c r="AJ97" i="28" s="1"/>
  <c r="AN99" i="5"/>
  <c r="AK97" i="28" s="1"/>
  <c r="AO99" i="5"/>
  <c r="AL97" i="28" s="1"/>
  <c r="AP99" i="5"/>
  <c r="AQ99"/>
  <c r="AN97" i="28" s="1"/>
  <c r="AR99" i="5"/>
  <c r="AO97" i="28" s="1"/>
  <c r="AS99" i="5"/>
  <c r="AP97" i="28" s="1"/>
  <c r="AT99" i="5"/>
  <c r="AQ97" i="28" s="1"/>
  <c r="AU99" i="5"/>
  <c r="AR97" i="28" s="1"/>
  <c r="AV99" i="5"/>
  <c r="AS97" i="28" s="1"/>
  <c r="AW99" i="5"/>
  <c r="AT97" i="28" s="1"/>
  <c r="AX99" i="5"/>
  <c r="AU97" i="28" s="1"/>
  <c r="AY99" i="5"/>
  <c r="AV97" i="28" s="1"/>
  <c r="AZ99" i="5"/>
  <c r="BA99"/>
  <c r="BB99"/>
  <c r="AW97" i="28" s="1"/>
  <c r="BC99" i="5"/>
  <c r="AX97" i="28" s="1"/>
  <c r="BD99" i="5"/>
  <c r="BE99"/>
  <c r="AY97" i="28" s="1"/>
  <c r="BF99" i="5"/>
  <c r="AZ97" i="28" s="1"/>
  <c r="BG99" i="5"/>
  <c r="BA97" i="28" s="1"/>
  <c r="BH99" i="5"/>
  <c r="BB97" i="28" s="1"/>
  <c r="BI99" i="5"/>
  <c r="BC97" i="28" s="1"/>
  <c r="BJ99" i="5"/>
  <c r="BD97" i="28" s="1"/>
  <c r="BK99" i="5"/>
  <c r="BE97" i="28" s="1"/>
  <c r="BL99" i="5"/>
  <c r="BF97" i="28" s="1"/>
  <c r="BM99" i="5"/>
  <c r="BG97" i="28" s="1"/>
  <c r="BN99" i="5"/>
  <c r="BH97" i="28" s="1"/>
  <c r="BO99" i="5"/>
  <c r="BI97" i="28" s="1"/>
  <c r="BP99" i="5"/>
  <c r="BJ97" i="28" s="1"/>
  <c r="BQ99" i="5"/>
  <c r="BK97" i="28" s="1"/>
  <c r="BR99" i="5"/>
  <c r="BL97" i="28" s="1"/>
  <c r="BS99" i="5"/>
  <c r="BM97" i="28" s="1"/>
  <c r="BT99" i="5"/>
  <c r="BN97" i="28" s="1"/>
  <c r="BU99" i="5"/>
  <c r="BO97" i="28" s="1"/>
  <c r="BV99" i="5"/>
  <c r="BP97" i="28" s="1"/>
  <c r="BW99" i="5"/>
  <c r="BQ97" i="28" s="1"/>
  <c r="BX99" i="5"/>
  <c r="BR97" i="28" s="1"/>
  <c r="BY99" i="5"/>
  <c r="BZ99"/>
  <c r="CA99"/>
  <c r="BS97" i="28" s="1"/>
  <c r="CB99" i="5"/>
  <c r="BT97" i="28" s="1"/>
  <c r="CC99" i="5"/>
  <c r="CD99"/>
  <c r="BU97" i="28" s="1"/>
  <c r="CE99" i="5"/>
  <c r="BV97" i="28" s="1"/>
  <c r="CF99" i="5"/>
  <c r="BW97" i="28" s="1"/>
  <c r="CG99" i="5"/>
  <c r="BX97" i="28" s="1"/>
  <c r="CH99" i="5"/>
  <c r="BY97" i="28" s="1"/>
  <c r="CI99" i="5"/>
  <c r="BZ97" i="28" s="1"/>
  <c r="CJ99" i="5"/>
  <c r="CA97" i="28" s="1"/>
  <c r="CK99" i="5"/>
  <c r="CB97" i="28" s="1"/>
  <c r="CL99" i="5"/>
  <c r="CC97" i="28" s="1"/>
  <c r="CM99" i="5"/>
  <c r="CD97" i="28" s="1"/>
  <c r="CN99" i="5"/>
  <c r="CE97" i="28" s="1"/>
  <c r="CO99" i="5"/>
  <c r="CF97" i="28" s="1"/>
  <c r="CP99" i="5"/>
  <c r="CG97" i="28" s="1"/>
  <c r="CQ99" i="5"/>
  <c r="CH97" i="28" s="1"/>
  <c r="CR99" i="5"/>
  <c r="CI97" i="28" s="1"/>
  <c r="CS99" i="5"/>
  <c r="CJ97" i="28" s="1"/>
  <c r="CT99" i="5"/>
  <c r="CK97" i="28" s="1"/>
  <c r="CU99" i="5"/>
  <c r="CL97" i="28" s="1"/>
  <c r="CV99" i="5"/>
  <c r="CM97" i="28" s="1"/>
  <c r="CW99" i="5"/>
  <c r="CN97" i="28" s="1"/>
  <c r="CX99" i="5"/>
  <c r="CY99"/>
  <c r="CZ99"/>
  <c r="CO97" i="28" s="1"/>
  <c r="DA99" i="5"/>
  <c r="CP97" i="28" s="1"/>
  <c r="DB99" i="5"/>
  <c r="DC99"/>
  <c r="CQ97" i="28" s="1"/>
  <c r="DD99" i="5"/>
  <c r="CR97" i="28" s="1"/>
  <c r="DE99" i="5"/>
  <c r="CS97" i="28" s="1"/>
  <c r="DF99" i="5"/>
  <c r="CT97" i="28" s="1"/>
  <c r="DG99" i="5"/>
  <c r="CU97" i="28" s="1"/>
  <c r="DH99" i="5"/>
  <c r="CV97" i="28" s="1"/>
  <c r="DI99" i="5"/>
  <c r="CW97" i="28" s="1"/>
  <c r="DJ99" i="5"/>
  <c r="CX97" i="28" s="1"/>
  <c r="DK99" i="5"/>
  <c r="CY97" i="28" s="1"/>
  <c r="DL99" i="5"/>
  <c r="CZ97" i="28" s="1"/>
  <c r="DM99" i="5"/>
  <c r="DA97" i="28" s="1"/>
  <c r="DN99" i="5"/>
  <c r="DB97" i="28" s="1"/>
  <c r="DO99" i="5"/>
  <c r="DC97" i="28" s="1"/>
  <c r="DP99" i="5"/>
  <c r="DD97" i="28" s="1"/>
  <c r="DQ99" i="5"/>
  <c r="DE97" i="28" s="1"/>
  <c r="DR99" i="5"/>
  <c r="DF97" i="28" s="1"/>
  <c r="DS99" i="5"/>
  <c r="DG97" i="28" s="1"/>
  <c r="DT99" i="5"/>
  <c r="DH97" i="28" s="1"/>
  <c r="DU99" i="5"/>
  <c r="DI97" i="28" s="1"/>
  <c r="DV99" i="5"/>
  <c r="DJ97" i="28" s="1"/>
  <c r="DW99" i="5"/>
  <c r="DX99"/>
  <c r="DY99"/>
  <c r="DK97" i="28" s="1"/>
  <c r="DZ99" i="5"/>
  <c r="DL97" i="28" s="1"/>
  <c r="EA99" i="5"/>
  <c r="EB99"/>
  <c r="DM97" i="28" s="1"/>
  <c r="EC99" i="5"/>
  <c r="DN97" i="28" s="1"/>
  <c r="ED99" i="5"/>
  <c r="DO97" i="28" s="1"/>
  <c r="EE99" i="5"/>
  <c r="DP97" i="28" s="1"/>
  <c r="EF99" i="5"/>
  <c r="DQ97" i="28" s="1"/>
  <c r="EG99" i="5"/>
  <c r="DR97" i="28" s="1"/>
  <c r="EH99" i="5"/>
  <c r="DS97" i="28" s="1"/>
  <c r="EI99" i="5"/>
  <c r="DT97" i="28" s="1"/>
  <c r="EJ99" i="5"/>
  <c r="DU97" i="28" s="1"/>
  <c r="EK99" i="5"/>
  <c r="DV97" i="28" s="1"/>
  <c r="EL99" i="5"/>
  <c r="DW97" i="28" s="1"/>
  <c r="EM99" i="5"/>
  <c r="DX97" i="28" s="1"/>
  <c r="EN99" i="5"/>
  <c r="DY97" i="28" s="1"/>
  <c r="EO99" i="5"/>
  <c r="DZ97" i="28" s="1"/>
  <c r="EP99" i="5"/>
  <c r="EA97" i="28" s="1"/>
  <c r="EQ99" i="5"/>
  <c r="EB97" i="28" s="1"/>
  <c r="ER99" i="5"/>
  <c r="EC97" i="28" s="1"/>
  <c r="ES99" i="5"/>
  <c r="ED97" i="28" s="1"/>
  <c r="ET99" i="5"/>
  <c r="EE97" i="28" s="1"/>
  <c r="EU99" i="5"/>
  <c r="EF97" i="28" s="1"/>
  <c r="EV99" i="5"/>
  <c r="EW99"/>
  <c r="EX99"/>
  <c r="EG97" i="28" s="1"/>
  <c r="EY99" i="5"/>
  <c r="EH97" i="28" s="1"/>
  <c r="EZ99" i="5"/>
  <c r="EJ97" i="28" s="1"/>
  <c r="FA99" i="5"/>
  <c r="EK97" i="28" s="1"/>
  <c r="FB99" i="5"/>
  <c r="EL97" i="28" s="1"/>
  <c r="FC99" i="5"/>
  <c r="EM97" i="28" s="1"/>
  <c r="FD99" i="5"/>
  <c r="EN97" i="28" s="1"/>
  <c r="FE99" i="5"/>
  <c r="EO97" i="28" s="1"/>
  <c r="FG99" i="5"/>
  <c r="EQ97" i="28" s="1"/>
  <c r="FH99" i="5"/>
  <c r="ER97" i="28" s="1"/>
  <c r="FI99" i="5"/>
  <c r="ES97" i="28" s="1"/>
  <c r="FJ99" i="5"/>
  <c r="ET97" i="28" s="1"/>
  <c r="FK99" i="5"/>
  <c r="EU97" i="28" s="1"/>
  <c r="FL99" i="5"/>
  <c r="EV97" i="28" s="1"/>
  <c r="FN99" i="5"/>
  <c r="EX97" i="28" s="1"/>
  <c r="FO99" i="5"/>
  <c r="EY97" i="28" s="1"/>
  <c r="FP99" i="5"/>
  <c r="EZ97" i="28" s="1"/>
  <c r="FQ99" i="5"/>
  <c r="FA97" i="28" s="1"/>
  <c r="FR99" i="5"/>
  <c r="FB97" i="28" s="1"/>
  <c r="FS99" i="5"/>
  <c r="FC97" i="28" s="1"/>
  <c r="F100" i="5"/>
  <c r="G100"/>
  <c r="G98" i="28" s="1"/>
  <c r="H100" i="5"/>
  <c r="H98" i="28" s="1"/>
  <c r="I100" i="5"/>
  <c r="J100"/>
  <c r="J98" i="28" s="1"/>
  <c r="K100" i="5"/>
  <c r="K98" i="28" s="1"/>
  <c r="L100" i="5"/>
  <c r="L98" i="28" s="1"/>
  <c r="M100" i="5"/>
  <c r="N100"/>
  <c r="N98" i="28" s="1"/>
  <c r="O100" i="5"/>
  <c r="O98" i="28" s="1"/>
  <c r="P100" i="5"/>
  <c r="P98" i="28" s="1"/>
  <c r="Q100" i="5"/>
  <c r="R100"/>
  <c r="R98" i="28" s="1"/>
  <c r="S100" i="5"/>
  <c r="S98" i="28" s="1"/>
  <c r="T100" i="5"/>
  <c r="T98" i="28" s="1"/>
  <c r="U100" i="5"/>
  <c r="V100"/>
  <c r="V98" i="28" s="1"/>
  <c r="W100" i="5"/>
  <c r="W98" i="28" s="1"/>
  <c r="X100" i="5"/>
  <c r="X98" i="28" s="1"/>
  <c r="Y100" i="5"/>
  <c r="Z100"/>
  <c r="Z98" i="28" s="1"/>
  <c r="AA100" i="5"/>
  <c r="AB100"/>
  <c r="AC100"/>
  <c r="AA98" i="28" s="1"/>
  <c r="AD100" i="5"/>
  <c r="AB98" i="28" s="1"/>
  <c r="AE100" i="5"/>
  <c r="AF100"/>
  <c r="AC98" i="28" s="1"/>
  <c r="AG100" i="5"/>
  <c r="AD98" i="28" s="1"/>
  <c r="AH100" i="5"/>
  <c r="AI100"/>
  <c r="AF98" i="28" s="1"/>
  <c r="AJ100" i="5"/>
  <c r="AG98" i="28" s="1"/>
  <c r="AK100" i="5"/>
  <c r="AH98" i="28" s="1"/>
  <c r="AL100" i="5"/>
  <c r="AM100"/>
  <c r="AJ98" i="28" s="1"/>
  <c r="AN100" i="5"/>
  <c r="AK98" i="28" s="1"/>
  <c r="AO100" i="5"/>
  <c r="AL98" i="28" s="1"/>
  <c r="AP100" i="5"/>
  <c r="AQ100"/>
  <c r="AN98" i="28" s="1"/>
  <c r="AR100" i="5"/>
  <c r="AO98" i="28" s="1"/>
  <c r="AS100" i="5"/>
  <c r="AP98" i="28" s="1"/>
  <c r="AT100" i="5"/>
  <c r="AQ98" i="28" s="1"/>
  <c r="AU100" i="5"/>
  <c r="AR98" i="28" s="1"/>
  <c r="AV100" i="5"/>
  <c r="AS98" i="28" s="1"/>
  <c r="AW100" i="5"/>
  <c r="AT98" i="28" s="1"/>
  <c r="AX100" i="5"/>
  <c r="AU98" i="28" s="1"/>
  <c r="AY100" i="5"/>
  <c r="AV98" i="28" s="1"/>
  <c r="AZ100" i="5"/>
  <c r="BA100"/>
  <c r="BB100"/>
  <c r="AW98" i="28" s="1"/>
  <c r="BC100" i="5"/>
  <c r="AX98" i="28" s="1"/>
  <c r="BD100" i="5"/>
  <c r="BE100"/>
  <c r="AY98" i="28" s="1"/>
  <c r="BF100" i="5"/>
  <c r="AZ98" i="28" s="1"/>
  <c r="BG100" i="5"/>
  <c r="BA98" i="28" s="1"/>
  <c r="BH100" i="5"/>
  <c r="BB98" i="28" s="1"/>
  <c r="BI100" i="5"/>
  <c r="BC98" i="28" s="1"/>
  <c r="BJ100" i="5"/>
  <c r="BD98" i="28" s="1"/>
  <c r="BK100" i="5"/>
  <c r="BE98" i="28" s="1"/>
  <c r="BL100" i="5"/>
  <c r="BF98" i="28" s="1"/>
  <c r="BM100" i="5"/>
  <c r="BG98" i="28" s="1"/>
  <c r="BN100" i="5"/>
  <c r="BH98" i="28" s="1"/>
  <c r="BO100" i="5"/>
  <c r="BI98" i="28" s="1"/>
  <c r="BP100" i="5"/>
  <c r="BJ98" i="28" s="1"/>
  <c r="BQ100" i="5"/>
  <c r="BK98" i="28" s="1"/>
  <c r="BR100" i="5"/>
  <c r="BL98" i="28" s="1"/>
  <c r="BS100" i="5"/>
  <c r="BM98" i="28" s="1"/>
  <c r="BT100" i="5"/>
  <c r="BN98" i="28" s="1"/>
  <c r="BU100" i="5"/>
  <c r="BO98" i="28" s="1"/>
  <c r="BV100" i="5"/>
  <c r="BP98" i="28" s="1"/>
  <c r="BW100" i="5"/>
  <c r="BQ98" i="28" s="1"/>
  <c r="BX100" i="5"/>
  <c r="BR98" i="28" s="1"/>
  <c r="BY100" i="5"/>
  <c r="BZ100"/>
  <c r="CA100"/>
  <c r="BS98" i="28" s="1"/>
  <c r="CB100" i="5"/>
  <c r="BT98" i="28" s="1"/>
  <c r="CC100" i="5"/>
  <c r="CD100"/>
  <c r="BU98" i="28" s="1"/>
  <c r="CE100" i="5"/>
  <c r="BV98" i="28" s="1"/>
  <c r="CF100" i="5"/>
  <c r="BW98" i="28" s="1"/>
  <c r="CG100" i="5"/>
  <c r="BX98" i="28" s="1"/>
  <c r="CH100" i="5"/>
  <c r="BY98" i="28" s="1"/>
  <c r="CI100" i="5"/>
  <c r="BZ98" i="28" s="1"/>
  <c r="CJ100" i="5"/>
  <c r="CA98" i="28" s="1"/>
  <c r="CK100" i="5"/>
  <c r="CB98" i="28" s="1"/>
  <c r="CL100" i="5"/>
  <c r="CC98" i="28" s="1"/>
  <c r="CM100" i="5"/>
  <c r="CD98" i="28" s="1"/>
  <c r="CN100" i="5"/>
  <c r="CE98" i="28" s="1"/>
  <c r="CO100" i="5"/>
  <c r="CF98" i="28" s="1"/>
  <c r="CP100" i="5"/>
  <c r="CG98" i="28" s="1"/>
  <c r="CQ100" i="5"/>
  <c r="CH98" i="28" s="1"/>
  <c r="CR100" i="5"/>
  <c r="CI98" i="28" s="1"/>
  <c r="CS100" i="5"/>
  <c r="CJ98" i="28" s="1"/>
  <c r="CT100" i="5"/>
  <c r="CK98" i="28" s="1"/>
  <c r="CU100" i="5"/>
  <c r="CL98" i="28" s="1"/>
  <c r="CV100" i="5"/>
  <c r="CM98" i="28" s="1"/>
  <c r="CW100" i="5"/>
  <c r="CN98" i="28" s="1"/>
  <c r="CX100" i="5"/>
  <c r="CY100"/>
  <c r="CZ100"/>
  <c r="CO98" i="28" s="1"/>
  <c r="DA100" i="5"/>
  <c r="CP98" i="28" s="1"/>
  <c r="DB100" i="5"/>
  <c r="DC100"/>
  <c r="CQ98" i="28" s="1"/>
  <c r="DD100" i="5"/>
  <c r="CR98" i="28" s="1"/>
  <c r="DE100" i="5"/>
  <c r="CS98" i="28" s="1"/>
  <c r="DF100" i="5"/>
  <c r="CT98" i="28" s="1"/>
  <c r="DG100" i="5"/>
  <c r="CU98" i="28" s="1"/>
  <c r="DH100" i="5"/>
  <c r="CV98" i="28" s="1"/>
  <c r="DI100" i="5"/>
  <c r="CW98" i="28" s="1"/>
  <c r="DJ100" i="5"/>
  <c r="CX98" i="28" s="1"/>
  <c r="DK100" i="5"/>
  <c r="CY98" i="28" s="1"/>
  <c r="DL100" i="5"/>
  <c r="CZ98" i="28" s="1"/>
  <c r="DM100" i="5"/>
  <c r="DA98" i="28" s="1"/>
  <c r="DN100" i="5"/>
  <c r="DB98" i="28" s="1"/>
  <c r="DO100" i="5"/>
  <c r="DC98" i="28" s="1"/>
  <c r="DP100" i="5"/>
  <c r="DD98" i="28" s="1"/>
  <c r="DQ100" i="5"/>
  <c r="DE98" i="28" s="1"/>
  <c r="DR100" i="5"/>
  <c r="DF98" i="28" s="1"/>
  <c r="DS100" i="5"/>
  <c r="DG98" i="28" s="1"/>
  <c r="DT100" i="5"/>
  <c r="DH98" i="28" s="1"/>
  <c r="DU100" i="5"/>
  <c r="DI98" i="28" s="1"/>
  <c r="DV100" i="5"/>
  <c r="DJ98" i="28" s="1"/>
  <c r="DW100" i="5"/>
  <c r="DX100"/>
  <c r="DY100"/>
  <c r="DK98" i="28" s="1"/>
  <c r="DZ100" i="5"/>
  <c r="DL98" i="28" s="1"/>
  <c r="EA100" i="5"/>
  <c r="EB100"/>
  <c r="DM98" i="28" s="1"/>
  <c r="EC100" i="5"/>
  <c r="DN98" i="28" s="1"/>
  <c r="ED100" i="5"/>
  <c r="DO98" i="28" s="1"/>
  <c r="EE100" i="5"/>
  <c r="DP98" i="28" s="1"/>
  <c r="EF100" i="5"/>
  <c r="DQ98" i="28" s="1"/>
  <c r="EG100" i="5"/>
  <c r="DR98" i="28" s="1"/>
  <c r="EH100" i="5"/>
  <c r="DS98" i="28" s="1"/>
  <c r="EI100" i="5"/>
  <c r="DT98" i="28" s="1"/>
  <c r="EJ100" i="5"/>
  <c r="DU98" i="28" s="1"/>
  <c r="EK100" i="5"/>
  <c r="DV98" i="28" s="1"/>
  <c r="EL100" i="5"/>
  <c r="DW98" i="28" s="1"/>
  <c r="EM100" i="5"/>
  <c r="DX98" i="28" s="1"/>
  <c r="EN100" i="5"/>
  <c r="DY98" i="28" s="1"/>
  <c r="EO100" i="5"/>
  <c r="DZ98" i="28" s="1"/>
  <c r="EP100" i="5"/>
  <c r="EA98" i="28" s="1"/>
  <c r="EQ100" i="5"/>
  <c r="EB98" i="28" s="1"/>
  <c r="ER100" i="5"/>
  <c r="EC98" i="28" s="1"/>
  <c r="ES100" i="5"/>
  <c r="ED98" i="28" s="1"/>
  <c r="ET100" i="5"/>
  <c r="EE98" i="28" s="1"/>
  <c r="EU100" i="5"/>
  <c r="EF98" i="28" s="1"/>
  <c r="EV100" i="5"/>
  <c r="EW100"/>
  <c r="EX100"/>
  <c r="EG98" i="28" s="1"/>
  <c r="EY100" i="5"/>
  <c r="EH98" i="28" s="1"/>
  <c r="EZ100" i="5"/>
  <c r="EJ98" i="28" s="1"/>
  <c r="FA100" i="5"/>
  <c r="EK98" i="28" s="1"/>
  <c r="FB100" i="5"/>
  <c r="EL98" i="28" s="1"/>
  <c r="FC100" i="5"/>
  <c r="EM98" i="28" s="1"/>
  <c r="FD100" i="5"/>
  <c r="EN98" i="28" s="1"/>
  <c r="FE100" i="5"/>
  <c r="EO98" i="28" s="1"/>
  <c r="FG100" i="5"/>
  <c r="EQ98" i="28" s="1"/>
  <c r="FH100" i="5"/>
  <c r="ER98" i="28" s="1"/>
  <c r="FI100" i="5"/>
  <c r="ES98" i="28" s="1"/>
  <c r="FJ100" i="5"/>
  <c r="ET98" i="28" s="1"/>
  <c r="FK100" i="5"/>
  <c r="EU98" i="28" s="1"/>
  <c r="FL100" i="5"/>
  <c r="EV98" i="28" s="1"/>
  <c r="FN100" i="5"/>
  <c r="EX98" i="28" s="1"/>
  <c r="FO100" i="5"/>
  <c r="EY98" i="28" s="1"/>
  <c r="FP100" i="5"/>
  <c r="EZ98" i="28" s="1"/>
  <c r="FQ100" i="5"/>
  <c r="FA98" i="28" s="1"/>
  <c r="FR100" i="5"/>
  <c r="FB98" i="28" s="1"/>
  <c r="FS100" i="5"/>
  <c r="FC98" i="28" s="1"/>
  <c r="F101" i="5"/>
  <c r="G101"/>
  <c r="G99" i="28" s="1"/>
  <c r="H101" i="5"/>
  <c r="H99" i="28" s="1"/>
  <c r="I101" i="5"/>
  <c r="J101"/>
  <c r="J99" i="28" s="1"/>
  <c r="K101" i="5"/>
  <c r="K99" i="28" s="1"/>
  <c r="L101" i="5"/>
  <c r="L99" i="28" s="1"/>
  <c r="M101" i="5"/>
  <c r="N101"/>
  <c r="N99" i="28" s="1"/>
  <c r="O101" i="5"/>
  <c r="O99" i="28" s="1"/>
  <c r="P101" i="5"/>
  <c r="P99" i="28" s="1"/>
  <c r="Q101" i="5"/>
  <c r="R101"/>
  <c r="R99" i="28" s="1"/>
  <c r="S101" i="5"/>
  <c r="S99" i="28" s="1"/>
  <c r="T101" i="5"/>
  <c r="T99" i="28" s="1"/>
  <c r="U101" i="5"/>
  <c r="V101"/>
  <c r="V99" i="28" s="1"/>
  <c r="W101" i="5"/>
  <c r="W99" i="28" s="1"/>
  <c r="X101" i="5"/>
  <c r="X99" i="28" s="1"/>
  <c r="Y101" i="5"/>
  <c r="Z101"/>
  <c r="Z99" i="28" s="1"/>
  <c r="AA101" i="5"/>
  <c r="AB101"/>
  <c r="AC101"/>
  <c r="AA99" i="28" s="1"/>
  <c r="AD101" i="5"/>
  <c r="AB99" i="28" s="1"/>
  <c r="AE101" i="5"/>
  <c r="AF101"/>
  <c r="AC99" i="28" s="1"/>
  <c r="AG101" i="5"/>
  <c r="AD99" i="28" s="1"/>
  <c r="AH101" i="5"/>
  <c r="AI101"/>
  <c r="AF99" i="28" s="1"/>
  <c r="AJ101" i="5"/>
  <c r="AG99" i="28" s="1"/>
  <c r="AK101" i="5"/>
  <c r="AH99" i="28" s="1"/>
  <c r="AL101" i="5"/>
  <c r="AM101"/>
  <c r="AJ99" i="28" s="1"/>
  <c r="AN101" i="5"/>
  <c r="AK99" i="28" s="1"/>
  <c r="AO101" i="5"/>
  <c r="AL99" i="28" s="1"/>
  <c r="AP101" i="5"/>
  <c r="AQ101"/>
  <c r="AN99" i="28" s="1"/>
  <c r="AR101" i="5"/>
  <c r="AO99" i="28" s="1"/>
  <c r="AS101" i="5"/>
  <c r="AP99" i="28" s="1"/>
  <c r="AT101" i="5"/>
  <c r="AQ99" i="28" s="1"/>
  <c r="AU101" i="5"/>
  <c r="AR99" i="28" s="1"/>
  <c r="AV101" i="5"/>
  <c r="AS99" i="28" s="1"/>
  <c r="AW101" i="5"/>
  <c r="AT99" i="28" s="1"/>
  <c r="AX101" i="5"/>
  <c r="AU99" i="28" s="1"/>
  <c r="AY101" i="5"/>
  <c r="AV99" i="28" s="1"/>
  <c r="AZ101" i="5"/>
  <c r="BA101"/>
  <c r="BB101"/>
  <c r="AW99" i="28" s="1"/>
  <c r="BC101" i="5"/>
  <c r="AX99" i="28" s="1"/>
  <c r="BD101" i="5"/>
  <c r="BE101"/>
  <c r="AY99" i="28" s="1"/>
  <c r="BF101" i="5"/>
  <c r="AZ99" i="28" s="1"/>
  <c r="BG101" i="5"/>
  <c r="BA99" i="28" s="1"/>
  <c r="BH101" i="5"/>
  <c r="BB99" i="28" s="1"/>
  <c r="BI101" i="5"/>
  <c r="BC99" i="28" s="1"/>
  <c r="BJ101" i="5"/>
  <c r="BD99" i="28" s="1"/>
  <c r="BK101" i="5"/>
  <c r="BE99" i="28" s="1"/>
  <c r="BL101" i="5"/>
  <c r="BF99" i="28" s="1"/>
  <c r="BM101" i="5"/>
  <c r="BG99" i="28" s="1"/>
  <c r="BN101" i="5"/>
  <c r="BH99" i="28" s="1"/>
  <c r="BO101" i="5"/>
  <c r="BI99" i="28" s="1"/>
  <c r="BP101" i="5"/>
  <c r="BJ99" i="28" s="1"/>
  <c r="BQ101" i="5"/>
  <c r="BK99" i="28" s="1"/>
  <c r="BR101" i="5"/>
  <c r="BL99" i="28" s="1"/>
  <c r="BS101" i="5"/>
  <c r="BM99" i="28" s="1"/>
  <c r="BT101" i="5"/>
  <c r="BN99" i="28" s="1"/>
  <c r="BU101" i="5"/>
  <c r="BO99" i="28" s="1"/>
  <c r="BV101" i="5"/>
  <c r="BP99" i="28" s="1"/>
  <c r="BW101" i="5"/>
  <c r="BQ99" i="28" s="1"/>
  <c r="BX101" i="5"/>
  <c r="BR99" i="28" s="1"/>
  <c r="BY101" i="5"/>
  <c r="BZ101"/>
  <c r="CA101"/>
  <c r="BS99" i="28" s="1"/>
  <c r="CB101" i="5"/>
  <c r="BT99" i="28" s="1"/>
  <c r="CC101" i="5"/>
  <c r="CD101"/>
  <c r="BU99" i="28" s="1"/>
  <c r="CE101" i="5"/>
  <c r="BV99" i="28" s="1"/>
  <c r="CF101" i="5"/>
  <c r="BW99" i="28" s="1"/>
  <c r="CG101" i="5"/>
  <c r="BX99" i="28" s="1"/>
  <c r="CH101" i="5"/>
  <c r="BY99" i="28" s="1"/>
  <c r="CI101" i="5"/>
  <c r="BZ99" i="28" s="1"/>
  <c r="CJ101" i="5"/>
  <c r="CA99" i="28" s="1"/>
  <c r="CK101" i="5"/>
  <c r="CB99" i="28" s="1"/>
  <c r="CL101" i="5"/>
  <c r="CC99" i="28" s="1"/>
  <c r="CM101" i="5"/>
  <c r="CD99" i="28" s="1"/>
  <c r="CN101" i="5"/>
  <c r="CE99" i="28" s="1"/>
  <c r="CO101" i="5"/>
  <c r="CF99" i="28" s="1"/>
  <c r="CP101" i="5"/>
  <c r="CG99" i="28" s="1"/>
  <c r="CQ101" i="5"/>
  <c r="CH99" i="28" s="1"/>
  <c r="CR101" i="5"/>
  <c r="CI99" i="28" s="1"/>
  <c r="CS101" i="5"/>
  <c r="CJ99" i="28" s="1"/>
  <c r="CT101" i="5"/>
  <c r="CK99" i="28" s="1"/>
  <c r="CU101" i="5"/>
  <c r="CL99" i="28" s="1"/>
  <c r="CV101" i="5"/>
  <c r="CM99" i="28" s="1"/>
  <c r="CW101" i="5"/>
  <c r="CN99" i="28" s="1"/>
  <c r="CX101" i="5"/>
  <c r="CY101"/>
  <c r="CZ101"/>
  <c r="CO99" i="28" s="1"/>
  <c r="DA101" i="5"/>
  <c r="CP99" i="28" s="1"/>
  <c r="DB101" i="5"/>
  <c r="DC101"/>
  <c r="CQ99" i="28" s="1"/>
  <c r="DD101" i="5"/>
  <c r="CR99" i="28" s="1"/>
  <c r="DE101" i="5"/>
  <c r="CS99" i="28" s="1"/>
  <c r="DF101" i="5"/>
  <c r="CT99" i="28" s="1"/>
  <c r="DG101" i="5"/>
  <c r="CU99" i="28" s="1"/>
  <c r="DH101" i="5"/>
  <c r="CV99" i="28" s="1"/>
  <c r="DI101" i="5"/>
  <c r="CW99" i="28" s="1"/>
  <c r="DJ101" i="5"/>
  <c r="CX99" i="28" s="1"/>
  <c r="DK101" i="5"/>
  <c r="CY99" i="28" s="1"/>
  <c r="DL101" i="5"/>
  <c r="CZ99" i="28" s="1"/>
  <c r="DM101" i="5"/>
  <c r="DA99" i="28" s="1"/>
  <c r="DN101" i="5"/>
  <c r="DB99" i="28" s="1"/>
  <c r="DO101" i="5"/>
  <c r="DC99" i="28" s="1"/>
  <c r="DP101" i="5"/>
  <c r="DD99" i="28" s="1"/>
  <c r="DQ101" i="5"/>
  <c r="DE99" i="28" s="1"/>
  <c r="DR101" i="5"/>
  <c r="DF99" i="28" s="1"/>
  <c r="DS101" i="5"/>
  <c r="DG99" i="28" s="1"/>
  <c r="DT101" i="5"/>
  <c r="DH99" i="28" s="1"/>
  <c r="DU101" i="5"/>
  <c r="DI99" i="28" s="1"/>
  <c r="DV101" i="5"/>
  <c r="DJ99" i="28" s="1"/>
  <c r="DW101" i="5"/>
  <c r="DX101"/>
  <c r="DY101"/>
  <c r="DK99" i="28" s="1"/>
  <c r="DZ101" i="5"/>
  <c r="DL99" i="28" s="1"/>
  <c r="EA101" i="5"/>
  <c r="EB101"/>
  <c r="DM99" i="28" s="1"/>
  <c r="EC101" i="5"/>
  <c r="DN99" i="28" s="1"/>
  <c r="ED101" i="5"/>
  <c r="DO99" i="28" s="1"/>
  <c r="EE101" i="5"/>
  <c r="DP99" i="28" s="1"/>
  <c r="EF101" i="5"/>
  <c r="DQ99" i="28" s="1"/>
  <c r="EG101" i="5"/>
  <c r="DR99" i="28" s="1"/>
  <c r="EH101" i="5"/>
  <c r="DS99" i="28" s="1"/>
  <c r="EI101" i="5"/>
  <c r="DT99" i="28" s="1"/>
  <c r="EJ101" i="5"/>
  <c r="DU99" i="28" s="1"/>
  <c r="EK101" i="5"/>
  <c r="DV99" i="28" s="1"/>
  <c r="EL101" i="5"/>
  <c r="DW99" i="28" s="1"/>
  <c r="EM101" i="5"/>
  <c r="DX99" i="28" s="1"/>
  <c r="EN101" i="5"/>
  <c r="DY99" i="28" s="1"/>
  <c r="EO101" i="5"/>
  <c r="DZ99" i="28" s="1"/>
  <c r="EP101" i="5"/>
  <c r="EA99" i="28" s="1"/>
  <c r="EQ101" i="5"/>
  <c r="EB99" i="28" s="1"/>
  <c r="ER101" i="5"/>
  <c r="EC99" i="28" s="1"/>
  <c r="ES101" i="5"/>
  <c r="ED99" i="28" s="1"/>
  <c r="ET101" i="5"/>
  <c r="EE99" i="28" s="1"/>
  <c r="EU101" i="5"/>
  <c r="EF99" i="28" s="1"/>
  <c r="EV101" i="5"/>
  <c r="EW101"/>
  <c r="EX101"/>
  <c r="EG99" i="28" s="1"/>
  <c r="EY101" i="5"/>
  <c r="EH99" i="28" s="1"/>
  <c r="EZ101" i="5"/>
  <c r="EJ99" i="28" s="1"/>
  <c r="FA101" i="5"/>
  <c r="EK99" i="28" s="1"/>
  <c r="FB101" i="5"/>
  <c r="EL99" i="28" s="1"/>
  <c r="FC101" i="5"/>
  <c r="EM99" i="28" s="1"/>
  <c r="FD101" i="5"/>
  <c r="EN99" i="28" s="1"/>
  <c r="FE101" i="5"/>
  <c r="EO99" i="28" s="1"/>
  <c r="FG101" i="5"/>
  <c r="EQ99" i="28" s="1"/>
  <c r="FH101" i="5"/>
  <c r="ER99" i="28" s="1"/>
  <c r="FI101" i="5"/>
  <c r="ES99" i="28" s="1"/>
  <c r="FJ101" i="5"/>
  <c r="ET99" i="28" s="1"/>
  <c r="FK101" i="5"/>
  <c r="EU99" i="28" s="1"/>
  <c r="FL101" i="5"/>
  <c r="EV99" i="28" s="1"/>
  <c r="FN101" i="5"/>
  <c r="EX99" i="28" s="1"/>
  <c r="FO101" i="5"/>
  <c r="EY99" i="28" s="1"/>
  <c r="FP101" i="5"/>
  <c r="EZ99" i="28" s="1"/>
  <c r="FQ101" i="5"/>
  <c r="FA99" i="28" s="1"/>
  <c r="FR101" i="5"/>
  <c r="FB99" i="28" s="1"/>
  <c r="FS101" i="5"/>
  <c r="FC99" i="28" s="1"/>
  <c r="F102" i="5"/>
  <c r="G102"/>
  <c r="G100" i="28" s="1"/>
  <c r="H102" i="5"/>
  <c r="H100" i="28" s="1"/>
  <c r="I102" i="5"/>
  <c r="J102"/>
  <c r="J100" i="28" s="1"/>
  <c r="K102" i="5"/>
  <c r="K100" i="28" s="1"/>
  <c r="L102" i="5"/>
  <c r="L100" i="28" s="1"/>
  <c r="M102" i="5"/>
  <c r="N102"/>
  <c r="N100" i="28" s="1"/>
  <c r="O102" i="5"/>
  <c r="O100" i="28" s="1"/>
  <c r="P102" i="5"/>
  <c r="P100" i="28" s="1"/>
  <c r="Q102" i="5"/>
  <c r="R102"/>
  <c r="R100" i="28" s="1"/>
  <c r="S102" i="5"/>
  <c r="S100" i="28" s="1"/>
  <c r="T102" i="5"/>
  <c r="T100" i="28" s="1"/>
  <c r="U102" i="5"/>
  <c r="V102"/>
  <c r="V100" i="28" s="1"/>
  <c r="W102" i="5"/>
  <c r="W100" i="28" s="1"/>
  <c r="X102" i="5"/>
  <c r="X100" i="28" s="1"/>
  <c r="Y102" i="5"/>
  <c r="Z102"/>
  <c r="Z100" i="28" s="1"/>
  <c r="AA102" i="5"/>
  <c r="AB102"/>
  <c r="AC102"/>
  <c r="AA100" i="28" s="1"/>
  <c r="AD102" i="5"/>
  <c r="AB100" i="28" s="1"/>
  <c r="AE102" i="5"/>
  <c r="AF102"/>
  <c r="AC100" i="28" s="1"/>
  <c r="AG102" i="5"/>
  <c r="AD100" i="28" s="1"/>
  <c r="AH102" i="5"/>
  <c r="AI102"/>
  <c r="AF100" i="28" s="1"/>
  <c r="AJ102" i="5"/>
  <c r="AG100" i="28" s="1"/>
  <c r="AK102" i="5"/>
  <c r="AH100" i="28" s="1"/>
  <c r="AL102" i="5"/>
  <c r="AM102"/>
  <c r="AJ100" i="28" s="1"/>
  <c r="AN102" i="5"/>
  <c r="AK100" i="28" s="1"/>
  <c r="AO102" i="5"/>
  <c r="AL100" i="28" s="1"/>
  <c r="AP102" i="5"/>
  <c r="AQ102"/>
  <c r="AN100" i="28" s="1"/>
  <c r="AR102" i="5"/>
  <c r="AO100" i="28" s="1"/>
  <c r="AS102" i="5"/>
  <c r="AP100" i="28" s="1"/>
  <c r="AT102" i="5"/>
  <c r="AQ100" i="28" s="1"/>
  <c r="AU102" i="5"/>
  <c r="AR100" i="28" s="1"/>
  <c r="AV102" i="5"/>
  <c r="AS100" i="28" s="1"/>
  <c r="AW102" i="5"/>
  <c r="AT100" i="28" s="1"/>
  <c r="AX102" i="5"/>
  <c r="AU100" i="28" s="1"/>
  <c r="AY102" i="5"/>
  <c r="AV100" i="28" s="1"/>
  <c r="AZ102" i="5"/>
  <c r="BA102"/>
  <c r="BB102"/>
  <c r="AW100" i="28" s="1"/>
  <c r="BC102" i="5"/>
  <c r="AX100" i="28" s="1"/>
  <c r="BD102" i="5"/>
  <c r="BE102"/>
  <c r="AY100" i="28" s="1"/>
  <c r="BF102" i="5"/>
  <c r="AZ100" i="28" s="1"/>
  <c r="BG102" i="5"/>
  <c r="BA100" i="28" s="1"/>
  <c r="BH102" i="5"/>
  <c r="BB100" i="28" s="1"/>
  <c r="BI102" i="5"/>
  <c r="BC100" i="28" s="1"/>
  <c r="BJ102" i="5"/>
  <c r="BD100" i="28" s="1"/>
  <c r="BK102" i="5"/>
  <c r="BE100" i="28" s="1"/>
  <c r="BL102" i="5"/>
  <c r="BF100" i="28" s="1"/>
  <c r="BM102" i="5"/>
  <c r="BG100" i="28" s="1"/>
  <c r="BN102" i="5"/>
  <c r="BH100" i="28" s="1"/>
  <c r="BO102" i="5"/>
  <c r="BI100" i="28" s="1"/>
  <c r="BP102" i="5"/>
  <c r="BJ100" i="28" s="1"/>
  <c r="BQ102" i="5"/>
  <c r="BK100" i="28" s="1"/>
  <c r="BR102" i="5"/>
  <c r="BL100" i="28" s="1"/>
  <c r="BS102" i="5"/>
  <c r="BM100" i="28" s="1"/>
  <c r="BT102" i="5"/>
  <c r="BN100" i="28" s="1"/>
  <c r="BU102" i="5"/>
  <c r="BO100" i="28" s="1"/>
  <c r="BV102" i="5"/>
  <c r="BP100" i="28" s="1"/>
  <c r="BW102" i="5"/>
  <c r="BQ100" i="28" s="1"/>
  <c r="BX102" i="5"/>
  <c r="BR100" i="28" s="1"/>
  <c r="BY102" i="5"/>
  <c r="BZ102"/>
  <c r="CA102"/>
  <c r="BS100" i="28" s="1"/>
  <c r="CB102" i="5"/>
  <c r="BT100" i="28" s="1"/>
  <c r="CC102" i="5"/>
  <c r="CD102"/>
  <c r="BU100" i="28" s="1"/>
  <c r="CE102" i="5"/>
  <c r="BV100" i="28" s="1"/>
  <c r="CF102" i="5"/>
  <c r="BW100" i="28" s="1"/>
  <c r="CG102" i="5"/>
  <c r="BX100" i="28" s="1"/>
  <c r="CH102" i="5"/>
  <c r="BY100" i="28" s="1"/>
  <c r="CI102" i="5"/>
  <c r="BZ100" i="28" s="1"/>
  <c r="CJ102" i="5"/>
  <c r="CA100" i="28" s="1"/>
  <c r="CK102" i="5"/>
  <c r="CB100" i="28" s="1"/>
  <c r="CL102" i="5"/>
  <c r="CC100" i="28" s="1"/>
  <c r="CM102" i="5"/>
  <c r="CD100" i="28" s="1"/>
  <c r="CN102" i="5"/>
  <c r="CE100" i="28" s="1"/>
  <c r="CO102" i="5"/>
  <c r="CF100" i="28" s="1"/>
  <c r="CP102" i="5"/>
  <c r="CG100" i="28" s="1"/>
  <c r="CQ102" i="5"/>
  <c r="CH100" i="28" s="1"/>
  <c r="CR102" i="5"/>
  <c r="CI100" i="28" s="1"/>
  <c r="CS102" i="5"/>
  <c r="CJ100" i="28" s="1"/>
  <c r="CT102" i="5"/>
  <c r="CK100" i="28" s="1"/>
  <c r="CU102" i="5"/>
  <c r="CL100" i="28" s="1"/>
  <c r="CV102" i="5"/>
  <c r="CM100" i="28" s="1"/>
  <c r="CW102" i="5"/>
  <c r="CN100" i="28" s="1"/>
  <c r="CX102" i="5"/>
  <c r="CY102"/>
  <c r="CZ102"/>
  <c r="CO100" i="28" s="1"/>
  <c r="DA102" i="5"/>
  <c r="CP100" i="28" s="1"/>
  <c r="DB102" i="5"/>
  <c r="DC102"/>
  <c r="CQ100" i="28" s="1"/>
  <c r="DD102" i="5"/>
  <c r="CR100" i="28" s="1"/>
  <c r="DE102" i="5"/>
  <c r="CS100" i="28" s="1"/>
  <c r="DF102" i="5"/>
  <c r="CT100" i="28" s="1"/>
  <c r="DG102" i="5"/>
  <c r="CU100" i="28" s="1"/>
  <c r="DH102" i="5"/>
  <c r="CV100" i="28" s="1"/>
  <c r="DI102" i="5"/>
  <c r="CW100" i="28" s="1"/>
  <c r="DJ102" i="5"/>
  <c r="CX100" i="28" s="1"/>
  <c r="DK102" i="5"/>
  <c r="CY100" i="28" s="1"/>
  <c r="DL102" i="5"/>
  <c r="CZ100" i="28" s="1"/>
  <c r="DM102" i="5"/>
  <c r="DA100" i="28" s="1"/>
  <c r="DN102" i="5"/>
  <c r="DB100" i="28" s="1"/>
  <c r="DO102" i="5"/>
  <c r="DC100" i="28" s="1"/>
  <c r="DP102" i="5"/>
  <c r="DD100" i="28" s="1"/>
  <c r="DQ102" i="5"/>
  <c r="DE100" i="28" s="1"/>
  <c r="DR102" i="5"/>
  <c r="DF100" i="28" s="1"/>
  <c r="DS102" i="5"/>
  <c r="DG100" i="28" s="1"/>
  <c r="DT102" i="5"/>
  <c r="DH100" i="28" s="1"/>
  <c r="DU102" i="5"/>
  <c r="DI100" i="28" s="1"/>
  <c r="DV102" i="5"/>
  <c r="DJ100" i="28" s="1"/>
  <c r="DW102" i="5"/>
  <c r="DX102"/>
  <c r="DY102"/>
  <c r="DK100" i="28" s="1"/>
  <c r="DZ102" i="5"/>
  <c r="DL100" i="28" s="1"/>
  <c r="EA102" i="5"/>
  <c r="EB102"/>
  <c r="DM100" i="28" s="1"/>
  <c r="EC102" i="5"/>
  <c r="DN100" i="28" s="1"/>
  <c r="ED102" i="5"/>
  <c r="DO100" i="28" s="1"/>
  <c r="EE102" i="5"/>
  <c r="DP100" i="28" s="1"/>
  <c r="EF102" i="5"/>
  <c r="DQ100" i="28" s="1"/>
  <c r="EG102" i="5"/>
  <c r="DR100" i="28" s="1"/>
  <c r="EH102" i="5"/>
  <c r="DS100" i="28" s="1"/>
  <c r="EI102" i="5"/>
  <c r="DT100" i="28" s="1"/>
  <c r="EJ102" i="5"/>
  <c r="DU100" i="28" s="1"/>
  <c r="EK102" i="5"/>
  <c r="DV100" i="28" s="1"/>
  <c r="EL102" i="5"/>
  <c r="DW100" i="28" s="1"/>
  <c r="EM102" i="5"/>
  <c r="DX100" i="28" s="1"/>
  <c r="EN102" i="5"/>
  <c r="DY100" i="28" s="1"/>
  <c r="EO102" i="5"/>
  <c r="DZ100" i="28" s="1"/>
  <c r="EP102" i="5"/>
  <c r="EA100" i="28" s="1"/>
  <c r="EQ102" i="5"/>
  <c r="EB100" i="28" s="1"/>
  <c r="ER102" i="5"/>
  <c r="EC100" i="28" s="1"/>
  <c r="ES102" i="5"/>
  <c r="ED100" i="28" s="1"/>
  <c r="ET102" i="5"/>
  <c r="EE100" i="28" s="1"/>
  <c r="EU102" i="5"/>
  <c r="EF100" i="28" s="1"/>
  <c r="EV102" i="5"/>
  <c r="EW102"/>
  <c r="EX102"/>
  <c r="EG100" i="28" s="1"/>
  <c r="EY102" i="5"/>
  <c r="EH100" i="28" s="1"/>
  <c r="EZ102" i="5"/>
  <c r="EJ100" i="28" s="1"/>
  <c r="FA102" i="5"/>
  <c r="EK100" i="28" s="1"/>
  <c r="FB102" i="5"/>
  <c r="EL100" i="28" s="1"/>
  <c r="FC102" i="5"/>
  <c r="EM100" i="28" s="1"/>
  <c r="FD102" i="5"/>
  <c r="EN100" i="28" s="1"/>
  <c r="FE102" i="5"/>
  <c r="EO100" i="28" s="1"/>
  <c r="FG102" i="5"/>
  <c r="EQ100" i="28" s="1"/>
  <c r="FH102" i="5"/>
  <c r="ER100" i="28" s="1"/>
  <c r="FI102" i="5"/>
  <c r="ES100" i="28" s="1"/>
  <c r="FJ102" i="5"/>
  <c r="ET100" i="28" s="1"/>
  <c r="FK102" i="5"/>
  <c r="EU100" i="28" s="1"/>
  <c r="FL102" i="5"/>
  <c r="EV100" i="28" s="1"/>
  <c r="FN102" i="5"/>
  <c r="EX100" i="28" s="1"/>
  <c r="FO102" i="5"/>
  <c r="EY100" i="28" s="1"/>
  <c r="FP102" i="5"/>
  <c r="EZ100" i="28" s="1"/>
  <c r="FQ102" i="5"/>
  <c r="FA100" i="28" s="1"/>
  <c r="FR102" i="5"/>
  <c r="FB100" i="28" s="1"/>
  <c r="FS102" i="5"/>
  <c r="FC100" i="28" s="1"/>
  <c r="F103" i="5"/>
  <c r="G103"/>
  <c r="G101" i="28" s="1"/>
  <c r="H103" i="5"/>
  <c r="H101" i="28" s="1"/>
  <c r="I103" i="5"/>
  <c r="J103"/>
  <c r="J101" i="28" s="1"/>
  <c r="K103" i="5"/>
  <c r="K101" i="28" s="1"/>
  <c r="L103" i="5"/>
  <c r="L101" i="28" s="1"/>
  <c r="M103" i="5"/>
  <c r="N103"/>
  <c r="N101" i="28" s="1"/>
  <c r="O103" i="5"/>
  <c r="O101" i="28" s="1"/>
  <c r="P103" i="5"/>
  <c r="P101" i="28" s="1"/>
  <c r="Q103" i="5"/>
  <c r="R103"/>
  <c r="R101" i="28" s="1"/>
  <c r="S103" i="5"/>
  <c r="S101" i="28" s="1"/>
  <c r="T103" i="5"/>
  <c r="T101" i="28" s="1"/>
  <c r="U103" i="5"/>
  <c r="V103"/>
  <c r="V101" i="28" s="1"/>
  <c r="W103" i="5"/>
  <c r="W101" i="28" s="1"/>
  <c r="X103" i="5"/>
  <c r="X101" i="28" s="1"/>
  <c r="Y103" i="5"/>
  <c r="Z103"/>
  <c r="Z101" i="28" s="1"/>
  <c r="AA103" i="5"/>
  <c r="AB103"/>
  <c r="AC103"/>
  <c r="AA101" i="28" s="1"/>
  <c r="AD103" i="5"/>
  <c r="AB101" i="28" s="1"/>
  <c r="AE103" i="5"/>
  <c r="AF103"/>
  <c r="AC101" i="28" s="1"/>
  <c r="AG103" i="5"/>
  <c r="AD101" i="28" s="1"/>
  <c r="AH103" i="5"/>
  <c r="AI103"/>
  <c r="AF101" i="28" s="1"/>
  <c r="AJ103" i="5"/>
  <c r="AG101" i="28" s="1"/>
  <c r="AK103" i="5"/>
  <c r="AH101" i="28" s="1"/>
  <c r="AL103" i="5"/>
  <c r="AM103"/>
  <c r="AJ101" i="28" s="1"/>
  <c r="AN103" i="5"/>
  <c r="AK101" i="28" s="1"/>
  <c r="AO103" i="5"/>
  <c r="AL101" i="28" s="1"/>
  <c r="AP103" i="5"/>
  <c r="AQ103"/>
  <c r="AN101" i="28" s="1"/>
  <c r="AR103" i="5"/>
  <c r="AO101" i="28" s="1"/>
  <c r="AS103" i="5"/>
  <c r="AP101" i="28" s="1"/>
  <c r="AT103" i="5"/>
  <c r="AQ101" i="28" s="1"/>
  <c r="AU103" i="5"/>
  <c r="AR101" i="28" s="1"/>
  <c r="AV103" i="5"/>
  <c r="AS101" i="28" s="1"/>
  <c r="AW103" i="5"/>
  <c r="AT101" i="28" s="1"/>
  <c r="AX103" i="5"/>
  <c r="AU101" i="28" s="1"/>
  <c r="AY103" i="5"/>
  <c r="AV101" i="28" s="1"/>
  <c r="AZ103" i="5"/>
  <c r="BA103"/>
  <c r="BB103"/>
  <c r="AW101" i="28" s="1"/>
  <c r="BC103" i="5"/>
  <c r="AX101" i="28" s="1"/>
  <c r="BD103" i="5"/>
  <c r="BE103"/>
  <c r="AY101" i="28" s="1"/>
  <c r="BF103" i="5"/>
  <c r="AZ101" i="28" s="1"/>
  <c r="BG103" i="5"/>
  <c r="BA101" i="28" s="1"/>
  <c r="BH103" i="5"/>
  <c r="BB101" i="28" s="1"/>
  <c r="BI103" i="5"/>
  <c r="BC101" i="28" s="1"/>
  <c r="BJ103" i="5"/>
  <c r="BD101" i="28" s="1"/>
  <c r="BK103" i="5"/>
  <c r="BE101" i="28" s="1"/>
  <c r="BL103" i="5"/>
  <c r="BF101" i="28" s="1"/>
  <c r="BM103" i="5"/>
  <c r="BG101" i="28" s="1"/>
  <c r="BN103" i="5"/>
  <c r="BH101" i="28" s="1"/>
  <c r="BO103" i="5"/>
  <c r="BI101" i="28" s="1"/>
  <c r="BP103" i="5"/>
  <c r="BJ101" i="28" s="1"/>
  <c r="BQ103" i="5"/>
  <c r="BK101" i="28" s="1"/>
  <c r="BR103" i="5"/>
  <c r="BL101" i="28" s="1"/>
  <c r="BS103" i="5"/>
  <c r="BM101" i="28" s="1"/>
  <c r="BT103" i="5"/>
  <c r="BN101" i="28" s="1"/>
  <c r="BU103" i="5"/>
  <c r="BO101" i="28" s="1"/>
  <c r="BV103" i="5"/>
  <c r="BP101" i="28" s="1"/>
  <c r="BW103" i="5"/>
  <c r="BQ101" i="28" s="1"/>
  <c r="BX103" i="5"/>
  <c r="BR101" i="28" s="1"/>
  <c r="BY103" i="5"/>
  <c r="BZ103"/>
  <c r="CA103"/>
  <c r="BS101" i="28" s="1"/>
  <c r="CB103" i="5"/>
  <c r="BT101" i="28" s="1"/>
  <c r="CC103" i="5"/>
  <c r="CD103"/>
  <c r="BU101" i="28" s="1"/>
  <c r="CE103" i="5"/>
  <c r="BV101" i="28" s="1"/>
  <c r="CF103" i="5"/>
  <c r="BW101" i="28" s="1"/>
  <c r="CG103" i="5"/>
  <c r="BX101" i="28" s="1"/>
  <c r="CH103" i="5"/>
  <c r="BY101" i="28" s="1"/>
  <c r="CI103" i="5"/>
  <c r="BZ101" i="28" s="1"/>
  <c r="CJ103" i="5"/>
  <c r="CA101" i="28" s="1"/>
  <c r="CK103" i="5"/>
  <c r="CB101" i="28" s="1"/>
  <c r="CL103" i="5"/>
  <c r="CC101" i="28" s="1"/>
  <c r="CM103" i="5"/>
  <c r="CD101" i="28" s="1"/>
  <c r="CN103" i="5"/>
  <c r="CE101" i="28" s="1"/>
  <c r="CO103" i="5"/>
  <c r="CF101" i="28" s="1"/>
  <c r="CP103" i="5"/>
  <c r="CG101" i="28" s="1"/>
  <c r="CQ103" i="5"/>
  <c r="CH101" i="28" s="1"/>
  <c r="CR103" i="5"/>
  <c r="CI101" i="28" s="1"/>
  <c r="CS103" i="5"/>
  <c r="CJ101" i="28" s="1"/>
  <c r="CT103" i="5"/>
  <c r="CK101" i="28" s="1"/>
  <c r="CU103" i="5"/>
  <c r="CL101" i="28" s="1"/>
  <c r="CV103" i="5"/>
  <c r="CM101" i="28" s="1"/>
  <c r="CW103" i="5"/>
  <c r="CN101" i="28" s="1"/>
  <c r="CX103" i="5"/>
  <c r="CY103"/>
  <c r="CZ103"/>
  <c r="CO101" i="28" s="1"/>
  <c r="DA103" i="5"/>
  <c r="CP101" i="28" s="1"/>
  <c r="DB103" i="5"/>
  <c r="DC103"/>
  <c r="CQ101" i="28" s="1"/>
  <c r="DD103" i="5"/>
  <c r="CR101" i="28" s="1"/>
  <c r="DE103" i="5"/>
  <c r="CS101" i="28" s="1"/>
  <c r="DF103" i="5"/>
  <c r="CT101" i="28" s="1"/>
  <c r="DG103" i="5"/>
  <c r="CU101" i="28" s="1"/>
  <c r="DH103" i="5"/>
  <c r="CV101" i="28" s="1"/>
  <c r="DI103" i="5"/>
  <c r="CW101" i="28" s="1"/>
  <c r="DJ103" i="5"/>
  <c r="CX101" i="28" s="1"/>
  <c r="DK103" i="5"/>
  <c r="CY101" i="28" s="1"/>
  <c r="DL103" i="5"/>
  <c r="CZ101" i="28" s="1"/>
  <c r="DM103" i="5"/>
  <c r="DA101" i="28" s="1"/>
  <c r="DN103" i="5"/>
  <c r="DB101" i="28" s="1"/>
  <c r="DO103" i="5"/>
  <c r="DC101" i="28" s="1"/>
  <c r="DP103" i="5"/>
  <c r="DD101" i="28" s="1"/>
  <c r="DQ103" i="5"/>
  <c r="DE101" i="28" s="1"/>
  <c r="DR103" i="5"/>
  <c r="DF101" i="28" s="1"/>
  <c r="DS103" i="5"/>
  <c r="DG101" i="28" s="1"/>
  <c r="DT103" i="5"/>
  <c r="DH101" i="28" s="1"/>
  <c r="DU103" i="5"/>
  <c r="DI101" i="28" s="1"/>
  <c r="DV103" i="5"/>
  <c r="DJ101" i="28" s="1"/>
  <c r="DW103" i="5"/>
  <c r="DX103"/>
  <c r="DY103"/>
  <c r="DK101" i="28" s="1"/>
  <c r="DZ103" i="5"/>
  <c r="DL101" i="28" s="1"/>
  <c r="EA103" i="5"/>
  <c r="EB103"/>
  <c r="DM101" i="28" s="1"/>
  <c r="EC103" i="5"/>
  <c r="DN101" i="28" s="1"/>
  <c r="ED103" i="5"/>
  <c r="DO101" i="28" s="1"/>
  <c r="EE103" i="5"/>
  <c r="DP101" i="28" s="1"/>
  <c r="EF103" i="5"/>
  <c r="DQ101" i="28" s="1"/>
  <c r="EG103" i="5"/>
  <c r="DR101" i="28" s="1"/>
  <c r="EH103" i="5"/>
  <c r="DS101" i="28" s="1"/>
  <c r="EI103" i="5"/>
  <c r="DT101" i="28" s="1"/>
  <c r="EJ103" i="5"/>
  <c r="DU101" i="28" s="1"/>
  <c r="EK103" i="5"/>
  <c r="DV101" i="28" s="1"/>
  <c r="EL103" i="5"/>
  <c r="DW101" i="28" s="1"/>
  <c r="EM103" i="5"/>
  <c r="DX101" i="28" s="1"/>
  <c r="EN103" i="5"/>
  <c r="DY101" i="28" s="1"/>
  <c r="EO103" i="5"/>
  <c r="DZ101" i="28" s="1"/>
  <c r="EP103" i="5"/>
  <c r="EA101" i="28" s="1"/>
  <c r="EQ103" i="5"/>
  <c r="EB101" i="28" s="1"/>
  <c r="ER103" i="5"/>
  <c r="EC101" i="28" s="1"/>
  <c r="ES103" i="5"/>
  <c r="ED101" i="28" s="1"/>
  <c r="ET103" i="5"/>
  <c r="EE101" i="28" s="1"/>
  <c r="EU103" i="5"/>
  <c r="EF101" i="28" s="1"/>
  <c r="EV103" i="5"/>
  <c r="EW103"/>
  <c r="EX103"/>
  <c r="EG101" i="28" s="1"/>
  <c r="EY103" i="5"/>
  <c r="EH101" i="28" s="1"/>
  <c r="EZ103" i="5"/>
  <c r="EJ101" i="28" s="1"/>
  <c r="FA103" i="5"/>
  <c r="EK101" i="28" s="1"/>
  <c r="FB103" i="5"/>
  <c r="EL101" i="28" s="1"/>
  <c r="FC103" i="5"/>
  <c r="EM101" i="28" s="1"/>
  <c r="FD103" i="5"/>
  <c r="EN101" i="28" s="1"/>
  <c r="FE103" i="5"/>
  <c r="EO101" i="28" s="1"/>
  <c r="FG103" i="5"/>
  <c r="EQ101" i="28" s="1"/>
  <c r="FH103" i="5"/>
  <c r="ER101" i="28" s="1"/>
  <c r="FI103" i="5"/>
  <c r="ES101" i="28" s="1"/>
  <c r="FJ103" i="5"/>
  <c r="ET101" i="28" s="1"/>
  <c r="FK103" i="5"/>
  <c r="EU101" i="28" s="1"/>
  <c r="FL103" i="5"/>
  <c r="EV101" i="28" s="1"/>
  <c r="FN103" i="5"/>
  <c r="EX101" i="28" s="1"/>
  <c r="FO103" i="5"/>
  <c r="EY101" i="28" s="1"/>
  <c r="FP103" i="5"/>
  <c r="EZ101" i="28" s="1"/>
  <c r="FQ103" i="5"/>
  <c r="FA101" i="28" s="1"/>
  <c r="FR103" i="5"/>
  <c r="FB101" i="28" s="1"/>
  <c r="FS103" i="5"/>
  <c r="FC101" i="28" s="1"/>
  <c r="F104" i="5"/>
  <c r="G104"/>
  <c r="G102" i="28" s="1"/>
  <c r="H104" i="5"/>
  <c r="H102" i="28" s="1"/>
  <c r="I104" i="5"/>
  <c r="J104"/>
  <c r="J102" i="28" s="1"/>
  <c r="K104" i="5"/>
  <c r="K102" i="28" s="1"/>
  <c r="L104" i="5"/>
  <c r="L102" i="28" s="1"/>
  <c r="M104" i="5"/>
  <c r="N104"/>
  <c r="N102" i="28" s="1"/>
  <c r="O104" i="5"/>
  <c r="O102" i="28" s="1"/>
  <c r="P104" i="5"/>
  <c r="P102" i="28" s="1"/>
  <c r="Q104" i="5"/>
  <c r="R104"/>
  <c r="R102" i="28" s="1"/>
  <c r="S104" i="5"/>
  <c r="S102" i="28" s="1"/>
  <c r="T104" i="5"/>
  <c r="T102" i="28" s="1"/>
  <c r="U104" i="5"/>
  <c r="V104"/>
  <c r="V102" i="28" s="1"/>
  <c r="W104" i="5"/>
  <c r="W102" i="28" s="1"/>
  <c r="X104" i="5"/>
  <c r="X102" i="28" s="1"/>
  <c r="Y104" i="5"/>
  <c r="Z104"/>
  <c r="Z102" i="28" s="1"/>
  <c r="AA104" i="5"/>
  <c r="AB104"/>
  <c r="AC104"/>
  <c r="AA102" i="28" s="1"/>
  <c r="AD104" i="5"/>
  <c r="AB102" i="28" s="1"/>
  <c r="AE104" i="5"/>
  <c r="AF104"/>
  <c r="AC102" i="28" s="1"/>
  <c r="AG104" i="5"/>
  <c r="AD102" i="28" s="1"/>
  <c r="AH104" i="5"/>
  <c r="AI104"/>
  <c r="AF102" i="28" s="1"/>
  <c r="AJ104" i="5"/>
  <c r="AG102" i="28" s="1"/>
  <c r="AK104" i="5"/>
  <c r="AH102" i="28" s="1"/>
  <c r="AL104" i="5"/>
  <c r="AM104"/>
  <c r="AJ102" i="28" s="1"/>
  <c r="AN104" i="5"/>
  <c r="AK102" i="28" s="1"/>
  <c r="AO104" i="5"/>
  <c r="AL102" i="28" s="1"/>
  <c r="AP104" i="5"/>
  <c r="AQ104"/>
  <c r="AN102" i="28" s="1"/>
  <c r="AR104" i="5"/>
  <c r="AO102" i="28" s="1"/>
  <c r="AS104" i="5"/>
  <c r="AP102" i="28" s="1"/>
  <c r="AT104" i="5"/>
  <c r="AQ102" i="28" s="1"/>
  <c r="AU104" i="5"/>
  <c r="AR102" i="28" s="1"/>
  <c r="AV104" i="5"/>
  <c r="AS102" i="28" s="1"/>
  <c r="AW104" i="5"/>
  <c r="AT102" i="28" s="1"/>
  <c r="AX104" i="5"/>
  <c r="AU102" i="28" s="1"/>
  <c r="AY104" i="5"/>
  <c r="AV102" i="28" s="1"/>
  <c r="AZ104" i="5"/>
  <c r="BA104"/>
  <c r="BB104"/>
  <c r="AW102" i="28" s="1"/>
  <c r="BC104" i="5"/>
  <c r="AX102" i="28" s="1"/>
  <c r="BD104" i="5"/>
  <c r="BE104"/>
  <c r="AY102" i="28" s="1"/>
  <c r="BF104" i="5"/>
  <c r="AZ102" i="28" s="1"/>
  <c r="BG104" i="5"/>
  <c r="BA102" i="28" s="1"/>
  <c r="BH104" i="5"/>
  <c r="BB102" i="28" s="1"/>
  <c r="BI104" i="5"/>
  <c r="BC102" i="28" s="1"/>
  <c r="BJ104" i="5"/>
  <c r="BD102" i="28" s="1"/>
  <c r="BK104" i="5"/>
  <c r="BE102" i="28" s="1"/>
  <c r="BL104" i="5"/>
  <c r="BF102" i="28" s="1"/>
  <c r="BM104" i="5"/>
  <c r="BG102" i="28" s="1"/>
  <c r="BN104" i="5"/>
  <c r="BH102" i="28" s="1"/>
  <c r="BO104" i="5"/>
  <c r="BI102" i="28" s="1"/>
  <c r="BP104" i="5"/>
  <c r="BJ102" i="28" s="1"/>
  <c r="BQ104" i="5"/>
  <c r="BK102" i="28" s="1"/>
  <c r="BR104" i="5"/>
  <c r="BL102" i="28" s="1"/>
  <c r="BS104" i="5"/>
  <c r="BM102" i="28" s="1"/>
  <c r="BT104" i="5"/>
  <c r="BN102" i="28" s="1"/>
  <c r="BU104" i="5"/>
  <c r="BO102" i="28" s="1"/>
  <c r="BV104" i="5"/>
  <c r="BP102" i="28" s="1"/>
  <c r="BW104" i="5"/>
  <c r="BQ102" i="28" s="1"/>
  <c r="BX104" i="5"/>
  <c r="BR102" i="28" s="1"/>
  <c r="BY104" i="5"/>
  <c r="BZ104"/>
  <c r="CA104"/>
  <c r="BS102" i="28" s="1"/>
  <c r="CB104" i="5"/>
  <c r="BT102" i="28" s="1"/>
  <c r="CC104" i="5"/>
  <c r="CD104"/>
  <c r="BU102" i="28" s="1"/>
  <c r="CE104" i="5"/>
  <c r="BV102" i="28" s="1"/>
  <c r="CF104" i="5"/>
  <c r="BW102" i="28" s="1"/>
  <c r="CG104" i="5"/>
  <c r="BX102" i="28" s="1"/>
  <c r="CH104" i="5"/>
  <c r="BY102" i="28" s="1"/>
  <c r="CI104" i="5"/>
  <c r="BZ102" i="28" s="1"/>
  <c r="CJ104" i="5"/>
  <c r="CA102" i="28" s="1"/>
  <c r="CK104" i="5"/>
  <c r="CB102" i="28" s="1"/>
  <c r="CL104" i="5"/>
  <c r="CC102" i="28" s="1"/>
  <c r="CM104" i="5"/>
  <c r="CD102" i="28" s="1"/>
  <c r="CN104" i="5"/>
  <c r="CE102" i="28" s="1"/>
  <c r="CO104" i="5"/>
  <c r="CF102" i="28" s="1"/>
  <c r="CP104" i="5"/>
  <c r="CG102" i="28" s="1"/>
  <c r="CQ104" i="5"/>
  <c r="CH102" i="28" s="1"/>
  <c r="CR104" i="5"/>
  <c r="CI102" i="28" s="1"/>
  <c r="CS104" i="5"/>
  <c r="CJ102" i="28" s="1"/>
  <c r="CT104" i="5"/>
  <c r="CK102" i="28" s="1"/>
  <c r="CU104" i="5"/>
  <c r="CL102" i="28" s="1"/>
  <c r="CV104" i="5"/>
  <c r="CM102" i="28" s="1"/>
  <c r="CW104" i="5"/>
  <c r="CN102" i="28" s="1"/>
  <c r="CX104" i="5"/>
  <c r="CY104"/>
  <c r="CZ104"/>
  <c r="CO102" i="28" s="1"/>
  <c r="DA104" i="5"/>
  <c r="CP102" i="28" s="1"/>
  <c r="DB104" i="5"/>
  <c r="DC104"/>
  <c r="CQ102" i="28" s="1"/>
  <c r="DD104" i="5"/>
  <c r="CR102" i="28" s="1"/>
  <c r="DE104" i="5"/>
  <c r="CS102" i="28" s="1"/>
  <c r="DF104" i="5"/>
  <c r="CT102" i="28" s="1"/>
  <c r="DG104" i="5"/>
  <c r="CU102" i="28" s="1"/>
  <c r="DH104" i="5"/>
  <c r="CV102" i="28" s="1"/>
  <c r="DI104" i="5"/>
  <c r="CW102" i="28" s="1"/>
  <c r="DJ104" i="5"/>
  <c r="CX102" i="28" s="1"/>
  <c r="DK104" i="5"/>
  <c r="CY102" i="28" s="1"/>
  <c r="DL104" i="5"/>
  <c r="CZ102" i="28" s="1"/>
  <c r="DM104" i="5"/>
  <c r="DA102" i="28" s="1"/>
  <c r="DN104" i="5"/>
  <c r="DB102" i="28" s="1"/>
  <c r="DO104" i="5"/>
  <c r="DC102" i="28" s="1"/>
  <c r="DP104" i="5"/>
  <c r="DD102" i="28" s="1"/>
  <c r="DQ104" i="5"/>
  <c r="DE102" i="28" s="1"/>
  <c r="DR104" i="5"/>
  <c r="DF102" i="28" s="1"/>
  <c r="DS104" i="5"/>
  <c r="DG102" i="28" s="1"/>
  <c r="DT104" i="5"/>
  <c r="DH102" i="28" s="1"/>
  <c r="DU104" i="5"/>
  <c r="DI102" i="28" s="1"/>
  <c r="DV104" i="5"/>
  <c r="DJ102" i="28" s="1"/>
  <c r="DW104" i="5"/>
  <c r="DX104"/>
  <c r="DY104"/>
  <c r="DK102" i="28" s="1"/>
  <c r="DZ104" i="5"/>
  <c r="DL102" i="28" s="1"/>
  <c r="EA104" i="5"/>
  <c r="EB104"/>
  <c r="DM102" i="28" s="1"/>
  <c r="EC104" i="5"/>
  <c r="DN102" i="28" s="1"/>
  <c r="ED104" i="5"/>
  <c r="DO102" i="28" s="1"/>
  <c r="EE104" i="5"/>
  <c r="DP102" i="28" s="1"/>
  <c r="EF104" i="5"/>
  <c r="DQ102" i="28" s="1"/>
  <c r="EG104" i="5"/>
  <c r="DR102" i="28" s="1"/>
  <c r="EH104" i="5"/>
  <c r="DS102" i="28" s="1"/>
  <c r="EI104" i="5"/>
  <c r="DT102" i="28" s="1"/>
  <c r="EJ104" i="5"/>
  <c r="DU102" i="28" s="1"/>
  <c r="EK104" i="5"/>
  <c r="DV102" i="28" s="1"/>
  <c r="EL104" i="5"/>
  <c r="DW102" i="28" s="1"/>
  <c r="EM104" i="5"/>
  <c r="DX102" i="28" s="1"/>
  <c r="EN104" i="5"/>
  <c r="DY102" i="28" s="1"/>
  <c r="EO104" i="5"/>
  <c r="DZ102" i="28" s="1"/>
  <c r="EP104" i="5"/>
  <c r="EA102" i="28" s="1"/>
  <c r="EQ104" i="5"/>
  <c r="EB102" i="28" s="1"/>
  <c r="ER104" i="5"/>
  <c r="EC102" i="28" s="1"/>
  <c r="ES104" i="5"/>
  <c r="ED102" i="28" s="1"/>
  <c r="ET104" i="5"/>
  <c r="EE102" i="28" s="1"/>
  <c r="EU104" i="5"/>
  <c r="EF102" i="28" s="1"/>
  <c r="EV104" i="5"/>
  <c r="EW104"/>
  <c r="EX104"/>
  <c r="EG102" i="28" s="1"/>
  <c r="EY104" i="5"/>
  <c r="EH102" i="28" s="1"/>
  <c r="EZ104" i="5"/>
  <c r="EJ102" i="28" s="1"/>
  <c r="FA104" i="5"/>
  <c r="EK102" i="28" s="1"/>
  <c r="FB104" i="5"/>
  <c r="EL102" i="28" s="1"/>
  <c r="FC104" i="5"/>
  <c r="EM102" i="28" s="1"/>
  <c r="FD104" i="5"/>
  <c r="EN102" i="28" s="1"/>
  <c r="FE104" i="5"/>
  <c r="EO102" i="28" s="1"/>
  <c r="FG104" i="5"/>
  <c r="EQ102" i="28" s="1"/>
  <c r="FH104" i="5"/>
  <c r="ER102" i="28" s="1"/>
  <c r="FI104" i="5"/>
  <c r="ES102" i="28" s="1"/>
  <c r="FJ104" i="5"/>
  <c r="ET102" i="28" s="1"/>
  <c r="FK104" i="5"/>
  <c r="EU102" i="28" s="1"/>
  <c r="FL104" i="5"/>
  <c r="EV102" i="28" s="1"/>
  <c r="FN104" i="5"/>
  <c r="EX102" i="28" s="1"/>
  <c r="FO104" i="5"/>
  <c r="EY102" i="28" s="1"/>
  <c r="FP104" i="5"/>
  <c r="EZ102" i="28" s="1"/>
  <c r="FQ104" i="5"/>
  <c r="FA102" i="28" s="1"/>
  <c r="FR104" i="5"/>
  <c r="FB102" i="28" s="1"/>
  <c r="FS104" i="5"/>
  <c r="FC102" i="28" s="1"/>
  <c r="F105" i="5"/>
  <c r="G105"/>
  <c r="G103" i="28" s="1"/>
  <c r="H105" i="5"/>
  <c r="H103" i="28" s="1"/>
  <c r="I105" i="5"/>
  <c r="J105"/>
  <c r="J103" i="28" s="1"/>
  <c r="K105" i="5"/>
  <c r="K103" i="28" s="1"/>
  <c r="L105" i="5"/>
  <c r="L103" i="28" s="1"/>
  <c r="M105" i="5"/>
  <c r="N105"/>
  <c r="N103" i="28" s="1"/>
  <c r="O105" i="5"/>
  <c r="O103" i="28" s="1"/>
  <c r="P105" i="5"/>
  <c r="P103" i="28" s="1"/>
  <c r="Q105" i="5"/>
  <c r="R105"/>
  <c r="R103" i="28" s="1"/>
  <c r="S105" i="5"/>
  <c r="S103" i="28" s="1"/>
  <c r="T105" i="5"/>
  <c r="T103" i="28" s="1"/>
  <c r="U105" i="5"/>
  <c r="V105"/>
  <c r="V103" i="28" s="1"/>
  <c r="W105" i="5"/>
  <c r="W103" i="28" s="1"/>
  <c r="X105" i="5"/>
  <c r="X103" i="28" s="1"/>
  <c r="Y105" i="5"/>
  <c r="Z105"/>
  <c r="Z103" i="28" s="1"/>
  <c r="AA105" i="5"/>
  <c r="AB105"/>
  <c r="AC105"/>
  <c r="AA103" i="28" s="1"/>
  <c r="AD105" i="5"/>
  <c r="AB103" i="28" s="1"/>
  <c r="AE105" i="5"/>
  <c r="AF105"/>
  <c r="AC103" i="28" s="1"/>
  <c r="AG105" i="5"/>
  <c r="AD103" i="28" s="1"/>
  <c r="AH105" i="5"/>
  <c r="AI105"/>
  <c r="AF103" i="28" s="1"/>
  <c r="AJ105" i="5"/>
  <c r="AG103" i="28" s="1"/>
  <c r="AK105" i="5"/>
  <c r="AH103" i="28" s="1"/>
  <c r="AL105" i="5"/>
  <c r="AM105"/>
  <c r="AJ103" i="28" s="1"/>
  <c r="AN105" i="5"/>
  <c r="AK103" i="28" s="1"/>
  <c r="AO105" i="5"/>
  <c r="AL103" i="28" s="1"/>
  <c r="AP105" i="5"/>
  <c r="AQ105"/>
  <c r="AN103" i="28" s="1"/>
  <c r="AR105" i="5"/>
  <c r="AO103" i="28" s="1"/>
  <c r="AS105" i="5"/>
  <c r="AP103" i="28" s="1"/>
  <c r="AT105" i="5"/>
  <c r="AQ103" i="28" s="1"/>
  <c r="AU105" i="5"/>
  <c r="AR103" i="28" s="1"/>
  <c r="AV105" i="5"/>
  <c r="AS103" i="28" s="1"/>
  <c r="AW105" i="5"/>
  <c r="AT103" i="28" s="1"/>
  <c r="AX105" i="5"/>
  <c r="AU103" i="28" s="1"/>
  <c r="AY105" i="5"/>
  <c r="AV103" i="28" s="1"/>
  <c r="AZ105" i="5"/>
  <c r="BA105"/>
  <c r="BB105"/>
  <c r="AW103" i="28" s="1"/>
  <c r="BC105" i="5"/>
  <c r="AX103" i="28" s="1"/>
  <c r="BD105" i="5"/>
  <c r="BE105"/>
  <c r="AY103" i="28" s="1"/>
  <c r="BF105" i="5"/>
  <c r="AZ103" i="28" s="1"/>
  <c r="BG105" i="5"/>
  <c r="BA103" i="28" s="1"/>
  <c r="BH105" i="5"/>
  <c r="BB103" i="28" s="1"/>
  <c r="BI105" i="5"/>
  <c r="BC103" i="28" s="1"/>
  <c r="BJ105" i="5"/>
  <c r="BD103" i="28" s="1"/>
  <c r="BK105" i="5"/>
  <c r="BE103" i="28" s="1"/>
  <c r="BL105" i="5"/>
  <c r="BF103" i="28" s="1"/>
  <c r="BM105" i="5"/>
  <c r="BG103" i="28" s="1"/>
  <c r="BN105" i="5"/>
  <c r="BH103" i="28" s="1"/>
  <c r="BO105" i="5"/>
  <c r="BI103" i="28" s="1"/>
  <c r="BP105" i="5"/>
  <c r="BJ103" i="28" s="1"/>
  <c r="BQ105" i="5"/>
  <c r="BK103" i="28" s="1"/>
  <c r="BR105" i="5"/>
  <c r="BL103" i="28" s="1"/>
  <c r="BS105" i="5"/>
  <c r="BM103" i="28" s="1"/>
  <c r="BT105" i="5"/>
  <c r="BN103" i="28" s="1"/>
  <c r="BU105" i="5"/>
  <c r="BO103" i="28" s="1"/>
  <c r="BV105" i="5"/>
  <c r="BP103" i="28" s="1"/>
  <c r="BW105" i="5"/>
  <c r="BQ103" i="28" s="1"/>
  <c r="BX105" i="5"/>
  <c r="BR103" i="28" s="1"/>
  <c r="BY105" i="5"/>
  <c r="BZ105"/>
  <c r="CA105"/>
  <c r="BS103" i="28" s="1"/>
  <c r="CB105" i="5"/>
  <c r="BT103" i="28" s="1"/>
  <c r="CC105" i="5"/>
  <c r="CD105"/>
  <c r="BU103" i="28" s="1"/>
  <c r="CE105" i="5"/>
  <c r="BV103" i="28" s="1"/>
  <c r="CF105" i="5"/>
  <c r="BW103" i="28" s="1"/>
  <c r="CG105" i="5"/>
  <c r="BX103" i="28" s="1"/>
  <c r="CH105" i="5"/>
  <c r="BY103" i="28" s="1"/>
  <c r="CI105" i="5"/>
  <c r="BZ103" i="28" s="1"/>
  <c r="CJ105" i="5"/>
  <c r="CA103" i="28" s="1"/>
  <c r="CK105" i="5"/>
  <c r="CB103" i="28" s="1"/>
  <c r="CL105" i="5"/>
  <c r="CC103" i="28" s="1"/>
  <c r="CM105" i="5"/>
  <c r="CD103" i="28" s="1"/>
  <c r="CN105" i="5"/>
  <c r="CE103" i="28" s="1"/>
  <c r="CO105" i="5"/>
  <c r="CF103" i="28" s="1"/>
  <c r="CP105" i="5"/>
  <c r="CG103" i="28" s="1"/>
  <c r="CQ105" i="5"/>
  <c r="CH103" i="28" s="1"/>
  <c r="CR105" i="5"/>
  <c r="CI103" i="28" s="1"/>
  <c r="CS105" i="5"/>
  <c r="CJ103" i="28" s="1"/>
  <c r="CT105" i="5"/>
  <c r="CK103" i="28" s="1"/>
  <c r="CU105" i="5"/>
  <c r="CL103" i="28" s="1"/>
  <c r="CV105" i="5"/>
  <c r="CM103" i="28" s="1"/>
  <c r="CW105" i="5"/>
  <c r="CN103" i="28" s="1"/>
  <c r="CX105" i="5"/>
  <c r="CY105"/>
  <c r="CZ105"/>
  <c r="CO103" i="28" s="1"/>
  <c r="DA105" i="5"/>
  <c r="CP103" i="28" s="1"/>
  <c r="DB105" i="5"/>
  <c r="DC105"/>
  <c r="CQ103" i="28" s="1"/>
  <c r="DD105" i="5"/>
  <c r="CR103" i="28" s="1"/>
  <c r="DE105" i="5"/>
  <c r="CS103" i="28" s="1"/>
  <c r="DF105" i="5"/>
  <c r="CT103" i="28" s="1"/>
  <c r="DG105" i="5"/>
  <c r="CU103" i="28" s="1"/>
  <c r="DH105" i="5"/>
  <c r="CV103" i="28" s="1"/>
  <c r="DI105" i="5"/>
  <c r="CW103" i="28" s="1"/>
  <c r="DJ105" i="5"/>
  <c r="CX103" i="28" s="1"/>
  <c r="DK105" i="5"/>
  <c r="CY103" i="28" s="1"/>
  <c r="DL105" i="5"/>
  <c r="CZ103" i="28" s="1"/>
  <c r="DM105" i="5"/>
  <c r="DA103" i="28" s="1"/>
  <c r="DN105" i="5"/>
  <c r="DB103" i="28" s="1"/>
  <c r="DO105" i="5"/>
  <c r="DC103" i="28" s="1"/>
  <c r="DP105" i="5"/>
  <c r="DD103" i="28" s="1"/>
  <c r="DQ105" i="5"/>
  <c r="DE103" i="28" s="1"/>
  <c r="DR105" i="5"/>
  <c r="DF103" i="28" s="1"/>
  <c r="DS105" i="5"/>
  <c r="DG103" i="28" s="1"/>
  <c r="DT105" i="5"/>
  <c r="DH103" i="28" s="1"/>
  <c r="DU105" i="5"/>
  <c r="DI103" i="28" s="1"/>
  <c r="DV105" i="5"/>
  <c r="DJ103" i="28" s="1"/>
  <c r="DW105" i="5"/>
  <c r="DX105"/>
  <c r="DY105"/>
  <c r="DK103" i="28" s="1"/>
  <c r="DZ105" i="5"/>
  <c r="DL103" i="28" s="1"/>
  <c r="EA105" i="5"/>
  <c r="EB105"/>
  <c r="DM103" i="28" s="1"/>
  <c r="EC105" i="5"/>
  <c r="DN103" i="28" s="1"/>
  <c r="ED105" i="5"/>
  <c r="DO103" i="28" s="1"/>
  <c r="EE105" i="5"/>
  <c r="DP103" i="28" s="1"/>
  <c r="EF105" i="5"/>
  <c r="DQ103" i="28" s="1"/>
  <c r="EG105" i="5"/>
  <c r="DR103" i="28" s="1"/>
  <c r="EH105" i="5"/>
  <c r="DS103" i="28" s="1"/>
  <c r="EI105" i="5"/>
  <c r="DT103" i="28" s="1"/>
  <c r="EJ105" i="5"/>
  <c r="DU103" i="28" s="1"/>
  <c r="EK105" i="5"/>
  <c r="DV103" i="28" s="1"/>
  <c r="EL105" i="5"/>
  <c r="DW103" i="28" s="1"/>
  <c r="EM105" i="5"/>
  <c r="DX103" i="28" s="1"/>
  <c r="EN105" i="5"/>
  <c r="DY103" i="28" s="1"/>
  <c r="EO105" i="5"/>
  <c r="DZ103" i="28" s="1"/>
  <c r="EP105" i="5"/>
  <c r="EA103" i="28" s="1"/>
  <c r="EQ105" i="5"/>
  <c r="EB103" i="28" s="1"/>
  <c r="ER105" i="5"/>
  <c r="EC103" i="28" s="1"/>
  <c r="ES105" i="5"/>
  <c r="ED103" i="28" s="1"/>
  <c r="ET105" i="5"/>
  <c r="EE103" i="28" s="1"/>
  <c r="EU105" i="5"/>
  <c r="EF103" i="28" s="1"/>
  <c r="EV105" i="5"/>
  <c r="EW105"/>
  <c r="EX105"/>
  <c r="EG103" i="28" s="1"/>
  <c r="EY105" i="5"/>
  <c r="EH103" i="28" s="1"/>
  <c r="EZ105" i="5"/>
  <c r="EJ103" i="28" s="1"/>
  <c r="FA105" i="5"/>
  <c r="EK103" i="28" s="1"/>
  <c r="FB105" i="5"/>
  <c r="EL103" i="28" s="1"/>
  <c r="FC105" i="5"/>
  <c r="EM103" i="28" s="1"/>
  <c r="FD105" i="5"/>
  <c r="EN103" i="28" s="1"/>
  <c r="FE105" i="5"/>
  <c r="EO103" i="28" s="1"/>
  <c r="FG105" i="5"/>
  <c r="EQ103" i="28" s="1"/>
  <c r="FH105" i="5"/>
  <c r="ER103" i="28" s="1"/>
  <c r="FI105" i="5"/>
  <c r="ES103" i="28" s="1"/>
  <c r="FJ105" i="5"/>
  <c r="ET103" i="28" s="1"/>
  <c r="FK105" i="5"/>
  <c r="EU103" i="28" s="1"/>
  <c r="FL105" i="5"/>
  <c r="EV103" i="28" s="1"/>
  <c r="FN105" i="5"/>
  <c r="EX103" i="28" s="1"/>
  <c r="FO105" i="5"/>
  <c r="EY103" i="28" s="1"/>
  <c r="FP105" i="5"/>
  <c r="EZ103" i="28" s="1"/>
  <c r="FQ105" i="5"/>
  <c r="FA103" i="28" s="1"/>
  <c r="FR105" i="5"/>
  <c r="FB103" i="28" s="1"/>
  <c r="FS105" i="5"/>
  <c r="FC103" i="28" s="1"/>
  <c r="F106" i="5"/>
  <c r="G106"/>
  <c r="G104" i="28" s="1"/>
  <c r="H106" i="5"/>
  <c r="H104" i="28" s="1"/>
  <c r="I106" i="5"/>
  <c r="J106"/>
  <c r="J104" i="28" s="1"/>
  <c r="K106" i="5"/>
  <c r="K104" i="28" s="1"/>
  <c r="L106" i="5"/>
  <c r="L104" i="28" s="1"/>
  <c r="M106" i="5"/>
  <c r="N106"/>
  <c r="N104" i="28" s="1"/>
  <c r="O106" i="5"/>
  <c r="O104" i="28" s="1"/>
  <c r="P106" i="5"/>
  <c r="P104" i="28" s="1"/>
  <c r="Q106" i="5"/>
  <c r="R106"/>
  <c r="R104" i="28" s="1"/>
  <c r="S106" i="5"/>
  <c r="S104" i="28" s="1"/>
  <c r="T106" i="5"/>
  <c r="T104" i="28" s="1"/>
  <c r="U106" i="5"/>
  <c r="V106"/>
  <c r="V104" i="28" s="1"/>
  <c r="W106" i="5"/>
  <c r="W104" i="28" s="1"/>
  <c r="X106" i="5"/>
  <c r="X104" i="28" s="1"/>
  <c r="Y106" i="5"/>
  <c r="Z106"/>
  <c r="Z104" i="28" s="1"/>
  <c r="AA106" i="5"/>
  <c r="AB106"/>
  <c r="AC106"/>
  <c r="AA104" i="28" s="1"/>
  <c r="AD106" i="5"/>
  <c r="AB104" i="28" s="1"/>
  <c r="AE106" i="5"/>
  <c r="AF106"/>
  <c r="AC104" i="28" s="1"/>
  <c r="AG106" i="5"/>
  <c r="AD104" i="28" s="1"/>
  <c r="AH106" i="5"/>
  <c r="AI106"/>
  <c r="AF104" i="28" s="1"/>
  <c r="AJ106" i="5"/>
  <c r="AG104" i="28" s="1"/>
  <c r="AK106" i="5"/>
  <c r="AH104" i="28" s="1"/>
  <c r="AL106" i="5"/>
  <c r="AM106"/>
  <c r="AJ104" i="28" s="1"/>
  <c r="AN106" i="5"/>
  <c r="AK104" i="28" s="1"/>
  <c r="AO106" i="5"/>
  <c r="AL104" i="28" s="1"/>
  <c r="AP106" i="5"/>
  <c r="AQ106"/>
  <c r="AN104" i="28" s="1"/>
  <c r="AR106" i="5"/>
  <c r="AO104" i="28" s="1"/>
  <c r="AS106" i="5"/>
  <c r="AP104" i="28" s="1"/>
  <c r="AT106" i="5"/>
  <c r="AQ104" i="28" s="1"/>
  <c r="AU106" i="5"/>
  <c r="AR104" i="28" s="1"/>
  <c r="AV106" i="5"/>
  <c r="AS104" i="28" s="1"/>
  <c r="AW106" i="5"/>
  <c r="AT104" i="28" s="1"/>
  <c r="AX106" i="5"/>
  <c r="AU104" i="28" s="1"/>
  <c r="AY106" i="5"/>
  <c r="AV104" i="28" s="1"/>
  <c r="AZ106" i="5"/>
  <c r="BA106"/>
  <c r="BB106"/>
  <c r="AW104" i="28" s="1"/>
  <c r="BC106" i="5"/>
  <c r="AX104" i="28" s="1"/>
  <c r="BD106" i="5"/>
  <c r="BE106"/>
  <c r="AY104" i="28" s="1"/>
  <c r="BF106" i="5"/>
  <c r="AZ104" i="28" s="1"/>
  <c r="BG106" i="5"/>
  <c r="BA104" i="28" s="1"/>
  <c r="BH106" i="5"/>
  <c r="BB104" i="28" s="1"/>
  <c r="BI106" i="5"/>
  <c r="BC104" i="28" s="1"/>
  <c r="BJ106" i="5"/>
  <c r="BD104" i="28" s="1"/>
  <c r="BK106" i="5"/>
  <c r="BE104" i="28" s="1"/>
  <c r="BL106" i="5"/>
  <c r="BF104" i="28" s="1"/>
  <c r="BM106" i="5"/>
  <c r="BG104" i="28" s="1"/>
  <c r="BN106" i="5"/>
  <c r="BH104" i="28" s="1"/>
  <c r="BO106" i="5"/>
  <c r="BI104" i="28" s="1"/>
  <c r="BP106" i="5"/>
  <c r="BJ104" i="28" s="1"/>
  <c r="BQ106" i="5"/>
  <c r="BK104" i="28" s="1"/>
  <c r="BR106" i="5"/>
  <c r="BL104" i="28" s="1"/>
  <c r="BS106" i="5"/>
  <c r="BM104" i="28" s="1"/>
  <c r="BT106" i="5"/>
  <c r="BN104" i="28" s="1"/>
  <c r="BU106" i="5"/>
  <c r="BO104" i="28" s="1"/>
  <c r="BV106" i="5"/>
  <c r="BP104" i="28" s="1"/>
  <c r="BW106" i="5"/>
  <c r="BQ104" i="28" s="1"/>
  <c r="BX106" i="5"/>
  <c r="BR104" i="28" s="1"/>
  <c r="BY106" i="5"/>
  <c r="BZ106"/>
  <c r="CA106"/>
  <c r="BS104" i="28" s="1"/>
  <c r="CB106" i="5"/>
  <c r="BT104" i="28" s="1"/>
  <c r="CC106" i="5"/>
  <c r="CD106"/>
  <c r="BU104" i="28" s="1"/>
  <c r="CE106" i="5"/>
  <c r="BV104" i="28" s="1"/>
  <c r="CF106" i="5"/>
  <c r="BW104" i="28" s="1"/>
  <c r="CG106" i="5"/>
  <c r="BX104" i="28" s="1"/>
  <c r="CH106" i="5"/>
  <c r="BY104" i="28" s="1"/>
  <c r="CI106" i="5"/>
  <c r="BZ104" i="28" s="1"/>
  <c r="CJ106" i="5"/>
  <c r="CA104" i="28" s="1"/>
  <c r="CK106" i="5"/>
  <c r="CB104" i="28" s="1"/>
  <c r="CL106" i="5"/>
  <c r="CC104" i="28" s="1"/>
  <c r="CM106" i="5"/>
  <c r="CD104" i="28" s="1"/>
  <c r="CN106" i="5"/>
  <c r="CE104" i="28" s="1"/>
  <c r="CO106" i="5"/>
  <c r="CF104" i="28" s="1"/>
  <c r="CP106" i="5"/>
  <c r="CG104" i="28" s="1"/>
  <c r="CQ106" i="5"/>
  <c r="CH104" i="28" s="1"/>
  <c r="CR106" i="5"/>
  <c r="CI104" i="28" s="1"/>
  <c r="CS106" i="5"/>
  <c r="CJ104" i="28" s="1"/>
  <c r="CT106" i="5"/>
  <c r="CK104" i="28" s="1"/>
  <c r="CU106" i="5"/>
  <c r="CL104" i="28" s="1"/>
  <c r="CV106" i="5"/>
  <c r="CM104" i="28" s="1"/>
  <c r="CW106" i="5"/>
  <c r="CN104" i="28" s="1"/>
  <c r="CX106" i="5"/>
  <c r="CY106"/>
  <c r="CZ106"/>
  <c r="CO104" i="28" s="1"/>
  <c r="DA106" i="5"/>
  <c r="CP104" i="28" s="1"/>
  <c r="DB106" i="5"/>
  <c r="DC106"/>
  <c r="CQ104" i="28" s="1"/>
  <c r="DD106" i="5"/>
  <c r="CR104" i="28" s="1"/>
  <c r="DE106" i="5"/>
  <c r="CS104" i="28" s="1"/>
  <c r="DF106" i="5"/>
  <c r="CT104" i="28" s="1"/>
  <c r="DG106" i="5"/>
  <c r="CU104" i="28" s="1"/>
  <c r="DH106" i="5"/>
  <c r="CV104" i="28" s="1"/>
  <c r="DI106" i="5"/>
  <c r="CW104" i="28" s="1"/>
  <c r="DJ106" i="5"/>
  <c r="CX104" i="28" s="1"/>
  <c r="DK106" i="5"/>
  <c r="CY104" i="28" s="1"/>
  <c r="DL106" i="5"/>
  <c r="CZ104" i="28" s="1"/>
  <c r="DM106" i="5"/>
  <c r="DA104" i="28" s="1"/>
  <c r="DN106" i="5"/>
  <c r="DB104" i="28" s="1"/>
  <c r="DO106" i="5"/>
  <c r="DC104" i="28" s="1"/>
  <c r="DP106" i="5"/>
  <c r="DD104" i="28" s="1"/>
  <c r="DQ106" i="5"/>
  <c r="DE104" i="28" s="1"/>
  <c r="DR106" i="5"/>
  <c r="DF104" i="28" s="1"/>
  <c r="DS106" i="5"/>
  <c r="DG104" i="28" s="1"/>
  <c r="DT106" i="5"/>
  <c r="DH104" i="28" s="1"/>
  <c r="DU106" i="5"/>
  <c r="DI104" i="28" s="1"/>
  <c r="DV106" i="5"/>
  <c r="DJ104" i="28" s="1"/>
  <c r="DW106" i="5"/>
  <c r="DX106"/>
  <c r="DY106"/>
  <c r="DK104" i="28" s="1"/>
  <c r="DZ106" i="5"/>
  <c r="DL104" i="28" s="1"/>
  <c r="EA106" i="5"/>
  <c r="EB106"/>
  <c r="DM104" i="28" s="1"/>
  <c r="EC106" i="5"/>
  <c r="DN104" i="28" s="1"/>
  <c r="ED106" i="5"/>
  <c r="DO104" i="28" s="1"/>
  <c r="EE106" i="5"/>
  <c r="DP104" i="28" s="1"/>
  <c r="EF106" i="5"/>
  <c r="DQ104" i="28" s="1"/>
  <c r="EG106" i="5"/>
  <c r="DR104" i="28" s="1"/>
  <c r="EH106" i="5"/>
  <c r="DS104" i="28" s="1"/>
  <c r="EI106" i="5"/>
  <c r="DT104" i="28" s="1"/>
  <c r="EJ106" i="5"/>
  <c r="DU104" i="28" s="1"/>
  <c r="EK106" i="5"/>
  <c r="DV104" i="28" s="1"/>
  <c r="EL106" i="5"/>
  <c r="DW104" i="28" s="1"/>
  <c r="EM106" i="5"/>
  <c r="DX104" i="28" s="1"/>
  <c r="EN106" i="5"/>
  <c r="DY104" i="28" s="1"/>
  <c r="EO106" i="5"/>
  <c r="DZ104" i="28" s="1"/>
  <c r="EP106" i="5"/>
  <c r="EA104" i="28" s="1"/>
  <c r="EQ106" i="5"/>
  <c r="EB104" i="28" s="1"/>
  <c r="ER106" i="5"/>
  <c r="EC104" i="28" s="1"/>
  <c r="ES106" i="5"/>
  <c r="ED104" i="28" s="1"/>
  <c r="ET106" i="5"/>
  <c r="EE104" i="28" s="1"/>
  <c r="EU106" i="5"/>
  <c r="EF104" i="28" s="1"/>
  <c r="EV106" i="5"/>
  <c r="EW106"/>
  <c r="EX106"/>
  <c r="EG104" i="28" s="1"/>
  <c r="EY106" i="5"/>
  <c r="EH104" i="28" s="1"/>
  <c r="EZ106" i="5"/>
  <c r="EJ104" i="28" s="1"/>
  <c r="FA106" i="5"/>
  <c r="EK104" i="28" s="1"/>
  <c r="FB106" i="5"/>
  <c r="EL104" i="28" s="1"/>
  <c r="FC106" i="5"/>
  <c r="EM104" i="28" s="1"/>
  <c r="FD106" i="5"/>
  <c r="EN104" i="28" s="1"/>
  <c r="FE106" i="5"/>
  <c r="EO104" i="28" s="1"/>
  <c r="FG106" i="5"/>
  <c r="EQ104" i="28" s="1"/>
  <c r="FH106" i="5"/>
  <c r="ER104" i="28" s="1"/>
  <c r="FI106" i="5"/>
  <c r="ES104" i="28" s="1"/>
  <c r="FJ106" i="5"/>
  <c r="ET104" i="28" s="1"/>
  <c r="FK106" i="5"/>
  <c r="EU104" i="28" s="1"/>
  <c r="FL106" i="5"/>
  <c r="EV104" i="28" s="1"/>
  <c r="FN106" i="5"/>
  <c r="EX104" i="28" s="1"/>
  <c r="FO106" i="5"/>
  <c r="EY104" i="28" s="1"/>
  <c r="FP106" i="5"/>
  <c r="EZ104" i="28" s="1"/>
  <c r="FQ106" i="5"/>
  <c r="FA104" i="28" s="1"/>
  <c r="FR106" i="5"/>
  <c r="FB104" i="28" s="1"/>
  <c r="FS106" i="5"/>
  <c r="FC104" i="28" s="1"/>
  <c r="F107" i="5"/>
  <c r="G107"/>
  <c r="G105" i="28" s="1"/>
  <c r="H107" i="5"/>
  <c r="H105" i="28" s="1"/>
  <c r="I107" i="5"/>
  <c r="J107"/>
  <c r="J105" i="28" s="1"/>
  <c r="K107" i="5"/>
  <c r="K105" i="28" s="1"/>
  <c r="L107" i="5"/>
  <c r="L105" i="28" s="1"/>
  <c r="M107" i="5"/>
  <c r="N107"/>
  <c r="N105" i="28" s="1"/>
  <c r="O107" i="5"/>
  <c r="O105" i="28" s="1"/>
  <c r="P107" i="5"/>
  <c r="P105" i="28" s="1"/>
  <c r="Q107" i="5"/>
  <c r="R107"/>
  <c r="R105" i="28" s="1"/>
  <c r="S107" i="5"/>
  <c r="S105" i="28" s="1"/>
  <c r="T107" i="5"/>
  <c r="T105" i="28" s="1"/>
  <c r="U107" i="5"/>
  <c r="V107"/>
  <c r="V105" i="28" s="1"/>
  <c r="W107" i="5"/>
  <c r="W105" i="28" s="1"/>
  <c r="X107" i="5"/>
  <c r="X105" i="28" s="1"/>
  <c r="Y107" i="5"/>
  <c r="Z107"/>
  <c r="Z105" i="28" s="1"/>
  <c r="AA107" i="5"/>
  <c r="AB107"/>
  <c r="AC107"/>
  <c r="AA105" i="28" s="1"/>
  <c r="AD107" i="5"/>
  <c r="AB105" i="28" s="1"/>
  <c r="AE107" i="5"/>
  <c r="AF107"/>
  <c r="AC105" i="28" s="1"/>
  <c r="AG107" i="5"/>
  <c r="AD105" i="28" s="1"/>
  <c r="AH107" i="5"/>
  <c r="AI107"/>
  <c r="AF105" i="28" s="1"/>
  <c r="AJ107" i="5"/>
  <c r="AG105" i="28" s="1"/>
  <c r="AK107" i="5"/>
  <c r="AH105" i="28" s="1"/>
  <c r="AL107" i="5"/>
  <c r="AM107"/>
  <c r="AJ105" i="28" s="1"/>
  <c r="AN107" i="5"/>
  <c r="AK105" i="28" s="1"/>
  <c r="AO107" i="5"/>
  <c r="AL105" i="28" s="1"/>
  <c r="AP107" i="5"/>
  <c r="AQ107"/>
  <c r="AN105" i="28" s="1"/>
  <c r="AR107" i="5"/>
  <c r="AO105" i="28" s="1"/>
  <c r="AS107" i="5"/>
  <c r="AP105" i="28" s="1"/>
  <c r="AT107" i="5"/>
  <c r="AQ105" i="28" s="1"/>
  <c r="AU107" i="5"/>
  <c r="AR105" i="28" s="1"/>
  <c r="AV107" i="5"/>
  <c r="AS105" i="28" s="1"/>
  <c r="AW107" i="5"/>
  <c r="AT105" i="28" s="1"/>
  <c r="AX107" i="5"/>
  <c r="AU105" i="28" s="1"/>
  <c r="AY107" i="5"/>
  <c r="AV105" i="28" s="1"/>
  <c r="AZ107" i="5"/>
  <c r="BA107"/>
  <c r="BB107"/>
  <c r="AW105" i="28" s="1"/>
  <c r="BC107" i="5"/>
  <c r="AX105" i="28" s="1"/>
  <c r="BD107" i="5"/>
  <c r="BE107"/>
  <c r="AY105" i="28" s="1"/>
  <c r="BF107" i="5"/>
  <c r="AZ105" i="28" s="1"/>
  <c r="BG107" i="5"/>
  <c r="BA105" i="28" s="1"/>
  <c r="BH107" i="5"/>
  <c r="BB105" i="28" s="1"/>
  <c r="BI107" i="5"/>
  <c r="BC105" i="28" s="1"/>
  <c r="BJ107" i="5"/>
  <c r="BD105" i="28" s="1"/>
  <c r="BK107" i="5"/>
  <c r="BE105" i="28" s="1"/>
  <c r="BL107" i="5"/>
  <c r="BF105" i="28" s="1"/>
  <c r="BM107" i="5"/>
  <c r="BG105" i="28" s="1"/>
  <c r="BN107" i="5"/>
  <c r="BH105" i="28" s="1"/>
  <c r="BO107" i="5"/>
  <c r="BI105" i="28" s="1"/>
  <c r="BP107" i="5"/>
  <c r="BJ105" i="28" s="1"/>
  <c r="BQ107" i="5"/>
  <c r="BK105" i="28" s="1"/>
  <c r="BR107" i="5"/>
  <c r="BL105" i="28" s="1"/>
  <c r="BS107" i="5"/>
  <c r="BM105" i="28" s="1"/>
  <c r="BT107" i="5"/>
  <c r="BN105" i="28" s="1"/>
  <c r="BU107" i="5"/>
  <c r="BO105" i="28" s="1"/>
  <c r="BV107" i="5"/>
  <c r="BP105" i="28" s="1"/>
  <c r="BW107" i="5"/>
  <c r="BQ105" i="28" s="1"/>
  <c r="BX107" i="5"/>
  <c r="BR105" i="28" s="1"/>
  <c r="BY107" i="5"/>
  <c r="BZ107"/>
  <c r="CA107"/>
  <c r="BS105" i="28" s="1"/>
  <c r="CB107" i="5"/>
  <c r="BT105" i="28" s="1"/>
  <c r="CC107" i="5"/>
  <c r="CD107"/>
  <c r="BU105" i="28" s="1"/>
  <c r="CE107" i="5"/>
  <c r="BV105" i="28" s="1"/>
  <c r="CF107" i="5"/>
  <c r="BW105" i="28" s="1"/>
  <c r="CG107" i="5"/>
  <c r="BX105" i="28" s="1"/>
  <c r="CH107" i="5"/>
  <c r="BY105" i="28" s="1"/>
  <c r="CI107" i="5"/>
  <c r="BZ105" i="28" s="1"/>
  <c r="CJ107" i="5"/>
  <c r="CA105" i="28" s="1"/>
  <c r="CK107" i="5"/>
  <c r="CB105" i="28" s="1"/>
  <c r="CL107" i="5"/>
  <c r="CC105" i="28" s="1"/>
  <c r="CM107" i="5"/>
  <c r="CD105" i="28" s="1"/>
  <c r="CN107" i="5"/>
  <c r="CE105" i="28" s="1"/>
  <c r="CO107" i="5"/>
  <c r="CF105" i="28" s="1"/>
  <c r="CP107" i="5"/>
  <c r="CG105" i="28" s="1"/>
  <c r="CQ107" i="5"/>
  <c r="CH105" i="28" s="1"/>
  <c r="CR107" i="5"/>
  <c r="CI105" i="28" s="1"/>
  <c r="CS107" i="5"/>
  <c r="CJ105" i="28" s="1"/>
  <c r="CT107" i="5"/>
  <c r="CK105" i="28" s="1"/>
  <c r="CU107" i="5"/>
  <c r="CL105" i="28" s="1"/>
  <c r="CV107" i="5"/>
  <c r="CM105" i="28" s="1"/>
  <c r="CW107" i="5"/>
  <c r="CN105" i="28" s="1"/>
  <c r="CX107" i="5"/>
  <c r="CY107"/>
  <c r="CZ107"/>
  <c r="CO105" i="28" s="1"/>
  <c r="DA107" i="5"/>
  <c r="CP105" i="28" s="1"/>
  <c r="DB107" i="5"/>
  <c r="DC107"/>
  <c r="CQ105" i="28" s="1"/>
  <c r="DD107" i="5"/>
  <c r="CR105" i="28" s="1"/>
  <c r="DE107" i="5"/>
  <c r="CS105" i="28" s="1"/>
  <c r="DF107" i="5"/>
  <c r="CT105" i="28" s="1"/>
  <c r="DG107" i="5"/>
  <c r="CU105" i="28" s="1"/>
  <c r="DH107" i="5"/>
  <c r="CV105" i="28" s="1"/>
  <c r="DI107" i="5"/>
  <c r="CW105" i="28" s="1"/>
  <c r="DJ107" i="5"/>
  <c r="CX105" i="28" s="1"/>
  <c r="DK107" i="5"/>
  <c r="CY105" i="28" s="1"/>
  <c r="DL107" i="5"/>
  <c r="CZ105" i="28" s="1"/>
  <c r="DM107" i="5"/>
  <c r="DA105" i="28" s="1"/>
  <c r="DN107" i="5"/>
  <c r="DB105" i="28" s="1"/>
  <c r="DO107" i="5"/>
  <c r="DC105" i="28" s="1"/>
  <c r="DP107" i="5"/>
  <c r="DD105" i="28" s="1"/>
  <c r="DQ107" i="5"/>
  <c r="DE105" i="28" s="1"/>
  <c r="DR107" i="5"/>
  <c r="DF105" i="28" s="1"/>
  <c r="DS107" i="5"/>
  <c r="DG105" i="28" s="1"/>
  <c r="DT107" i="5"/>
  <c r="DH105" i="28" s="1"/>
  <c r="DU107" i="5"/>
  <c r="DI105" i="28" s="1"/>
  <c r="DV107" i="5"/>
  <c r="DJ105" i="28" s="1"/>
  <c r="DW107" i="5"/>
  <c r="DX107"/>
  <c r="DY107"/>
  <c r="DK105" i="28" s="1"/>
  <c r="DZ107" i="5"/>
  <c r="DL105" i="28" s="1"/>
  <c r="EA107" i="5"/>
  <c r="EB107"/>
  <c r="DM105" i="28" s="1"/>
  <c r="EC107" i="5"/>
  <c r="DN105" i="28" s="1"/>
  <c r="ED107" i="5"/>
  <c r="DO105" i="28" s="1"/>
  <c r="EE107" i="5"/>
  <c r="DP105" i="28" s="1"/>
  <c r="EF107" i="5"/>
  <c r="DQ105" i="28" s="1"/>
  <c r="EG107" i="5"/>
  <c r="DR105" i="28" s="1"/>
  <c r="EH107" i="5"/>
  <c r="DS105" i="28" s="1"/>
  <c r="EI107" i="5"/>
  <c r="DT105" i="28" s="1"/>
  <c r="EJ107" i="5"/>
  <c r="DU105" i="28" s="1"/>
  <c r="EK107" i="5"/>
  <c r="DV105" i="28" s="1"/>
  <c r="EL107" i="5"/>
  <c r="DW105" i="28" s="1"/>
  <c r="EM107" i="5"/>
  <c r="DX105" i="28" s="1"/>
  <c r="EN107" i="5"/>
  <c r="DY105" i="28" s="1"/>
  <c r="EO107" i="5"/>
  <c r="DZ105" i="28" s="1"/>
  <c r="EP107" i="5"/>
  <c r="EA105" i="28" s="1"/>
  <c r="EQ107" i="5"/>
  <c r="EB105" i="28" s="1"/>
  <c r="ER107" i="5"/>
  <c r="EC105" i="28" s="1"/>
  <c r="ES107" i="5"/>
  <c r="ED105" i="28" s="1"/>
  <c r="ET107" i="5"/>
  <c r="EE105" i="28" s="1"/>
  <c r="EU107" i="5"/>
  <c r="EF105" i="28" s="1"/>
  <c r="EV107" i="5"/>
  <c r="EW107"/>
  <c r="EX107"/>
  <c r="EG105" i="28" s="1"/>
  <c r="EY107" i="5"/>
  <c r="EH105" i="28" s="1"/>
  <c r="EZ107" i="5"/>
  <c r="EJ105" i="28" s="1"/>
  <c r="FA107" i="5"/>
  <c r="EK105" i="28" s="1"/>
  <c r="FB107" i="5"/>
  <c r="EL105" i="28" s="1"/>
  <c r="FC107" i="5"/>
  <c r="EM105" i="28" s="1"/>
  <c r="FD107" i="5"/>
  <c r="EN105" i="28" s="1"/>
  <c r="FE107" i="5"/>
  <c r="EO105" i="28" s="1"/>
  <c r="FG107" i="5"/>
  <c r="EQ105" i="28" s="1"/>
  <c r="FH107" i="5"/>
  <c r="ER105" i="28" s="1"/>
  <c r="FI107" i="5"/>
  <c r="ES105" i="28" s="1"/>
  <c r="FJ107" i="5"/>
  <c r="ET105" i="28" s="1"/>
  <c r="FK107" i="5"/>
  <c r="EU105" i="28" s="1"/>
  <c r="FL107" i="5"/>
  <c r="EV105" i="28" s="1"/>
  <c r="FN107" i="5"/>
  <c r="EX105" i="28" s="1"/>
  <c r="FO107" i="5"/>
  <c r="EY105" i="28" s="1"/>
  <c r="FP107" i="5"/>
  <c r="EZ105" i="28" s="1"/>
  <c r="FQ107" i="5"/>
  <c r="FA105" i="28" s="1"/>
  <c r="FR107" i="5"/>
  <c r="FB105" i="28" s="1"/>
  <c r="FS107" i="5"/>
  <c r="FC105" i="28" s="1"/>
  <c r="F108" i="5"/>
  <c r="G108"/>
  <c r="G106" i="28" s="1"/>
  <c r="H108" i="5"/>
  <c r="H106" i="28" s="1"/>
  <c r="I108" i="5"/>
  <c r="J108"/>
  <c r="J106" i="28" s="1"/>
  <c r="K108" i="5"/>
  <c r="K106" i="28" s="1"/>
  <c r="L108" i="5"/>
  <c r="L106" i="28" s="1"/>
  <c r="M108" i="5"/>
  <c r="N108"/>
  <c r="N106" i="28" s="1"/>
  <c r="O108" i="5"/>
  <c r="O106" i="28" s="1"/>
  <c r="P108" i="5"/>
  <c r="P106" i="28" s="1"/>
  <c r="Q108" i="5"/>
  <c r="R108"/>
  <c r="R106" i="28" s="1"/>
  <c r="S108" i="5"/>
  <c r="S106" i="28" s="1"/>
  <c r="T108" i="5"/>
  <c r="T106" i="28" s="1"/>
  <c r="U108" i="5"/>
  <c r="V108"/>
  <c r="V106" i="28" s="1"/>
  <c r="W108" i="5"/>
  <c r="W106" i="28" s="1"/>
  <c r="X108" i="5"/>
  <c r="X106" i="28" s="1"/>
  <c r="Y108" i="5"/>
  <c r="Z108"/>
  <c r="Z106" i="28" s="1"/>
  <c r="AA108" i="5"/>
  <c r="AB108"/>
  <c r="AC108"/>
  <c r="AA106" i="28" s="1"/>
  <c r="AD108" i="5"/>
  <c r="AB106" i="28" s="1"/>
  <c r="AE108" i="5"/>
  <c r="AF108"/>
  <c r="AC106" i="28" s="1"/>
  <c r="AG108" i="5"/>
  <c r="AD106" i="28" s="1"/>
  <c r="AH108" i="5"/>
  <c r="AI108"/>
  <c r="AF106" i="28" s="1"/>
  <c r="AJ108" i="5"/>
  <c r="AG106" i="28" s="1"/>
  <c r="AK108" i="5"/>
  <c r="AH106" i="28" s="1"/>
  <c r="AL108" i="5"/>
  <c r="AM108"/>
  <c r="AJ106" i="28" s="1"/>
  <c r="AN108" i="5"/>
  <c r="AK106" i="28" s="1"/>
  <c r="AO108" i="5"/>
  <c r="AL106" i="28" s="1"/>
  <c r="AP108" i="5"/>
  <c r="AQ108"/>
  <c r="AN106" i="28" s="1"/>
  <c r="AR108" i="5"/>
  <c r="AO106" i="28" s="1"/>
  <c r="AS108" i="5"/>
  <c r="AP106" i="28" s="1"/>
  <c r="AT108" i="5"/>
  <c r="AQ106" i="28" s="1"/>
  <c r="AU108" i="5"/>
  <c r="AR106" i="28" s="1"/>
  <c r="AV108" i="5"/>
  <c r="AS106" i="28" s="1"/>
  <c r="AW108" i="5"/>
  <c r="AT106" i="28" s="1"/>
  <c r="AX108" i="5"/>
  <c r="AU106" i="28" s="1"/>
  <c r="AY108" i="5"/>
  <c r="AV106" i="28" s="1"/>
  <c r="AZ108" i="5"/>
  <c r="BA108"/>
  <c r="BB108"/>
  <c r="AW106" i="28" s="1"/>
  <c r="BC108" i="5"/>
  <c r="AX106" i="28" s="1"/>
  <c r="BD108" i="5"/>
  <c r="BE108"/>
  <c r="AY106" i="28" s="1"/>
  <c r="BF108" i="5"/>
  <c r="AZ106" i="28" s="1"/>
  <c r="BG108" i="5"/>
  <c r="BA106" i="28" s="1"/>
  <c r="BH108" i="5"/>
  <c r="BB106" i="28" s="1"/>
  <c r="BI108" i="5"/>
  <c r="BC106" i="28" s="1"/>
  <c r="BJ108" i="5"/>
  <c r="BD106" i="28" s="1"/>
  <c r="BK108" i="5"/>
  <c r="BE106" i="28" s="1"/>
  <c r="BL108" i="5"/>
  <c r="BF106" i="28" s="1"/>
  <c r="BM108" i="5"/>
  <c r="BG106" i="28" s="1"/>
  <c r="BN108" i="5"/>
  <c r="BH106" i="28" s="1"/>
  <c r="BO108" i="5"/>
  <c r="BI106" i="28" s="1"/>
  <c r="BP108" i="5"/>
  <c r="BJ106" i="28" s="1"/>
  <c r="BQ108" i="5"/>
  <c r="BK106" i="28" s="1"/>
  <c r="BR108" i="5"/>
  <c r="BL106" i="28" s="1"/>
  <c r="BS108" i="5"/>
  <c r="BM106" i="28" s="1"/>
  <c r="BT108" i="5"/>
  <c r="BN106" i="28" s="1"/>
  <c r="BU108" i="5"/>
  <c r="BO106" i="28" s="1"/>
  <c r="BV108" i="5"/>
  <c r="BP106" i="28" s="1"/>
  <c r="BW108" i="5"/>
  <c r="BQ106" i="28" s="1"/>
  <c r="BX108" i="5"/>
  <c r="BR106" i="28" s="1"/>
  <c r="BY108" i="5"/>
  <c r="BZ108"/>
  <c r="CA108"/>
  <c r="BS106" i="28" s="1"/>
  <c r="CB108" i="5"/>
  <c r="BT106" i="28" s="1"/>
  <c r="CC108" i="5"/>
  <c r="CD108"/>
  <c r="BU106" i="28" s="1"/>
  <c r="CE108" i="5"/>
  <c r="BV106" i="28" s="1"/>
  <c r="CF108" i="5"/>
  <c r="BW106" i="28" s="1"/>
  <c r="CG108" i="5"/>
  <c r="BX106" i="28" s="1"/>
  <c r="CH108" i="5"/>
  <c r="BY106" i="28" s="1"/>
  <c r="CI108" i="5"/>
  <c r="BZ106" i="28" s="1"/>
  <c r="CJ108" i="5"/>
  <c r="CA106" i="28" s="1"/>
  <c r="CK108" i="5"/>
  <c r="CB106" i="28" s="1"/>
  <c r="CL108" i="5"/>
  <c r="CC106" i="28" s="1"/>
  <c r="CM108" i="5"/>
  <c r="CD106" i="28" s="1"/>
  <c r="CN108" i="5"/>
  <c r="CE106" i="28" s="1"/>
  <c r="CO108" i="5"/>
  <c r="CF106" i="28" s="1"/>
  <c r="CP108" i="5"/>
  <c r="CG106" i="28" s="1"/>
  <c r="CQ108" i="5"/>
  <c r="CH106" i="28" s="1"/>
  <c r="CR108" i="5"/>
  <c r="CI106" i="28" s="1"/>
  <c r="CS108" i="5"/>
  <c r="CJ106" i="28" s="1"/>
  <c r="CT108" i="5"/>
  <c r="CK106" i="28" s="1"/>
  <c r="CU108" i="5"/>
  <c r="CL106" i="28" s="1"/>
  <c r="CV108" i="5"/>
  <c r="CM106" i="28" s="1"/>
  <c r="CW108" i="5"/>
  <c r="CN106" i="28" s="1"/>
  <c r="CX108" i="5"/>
  <c r="CY108"/>
  <c r="CZ108"/>
  <c r="CO106" i="28" s="1"/>
  <c r="DA108" i="5"/>
  <c r="CP106" i="28" s="1"/>
  <c r="DB108" i="5"/>
  <c r="DC108"/>
  <c r="CQ106" i="28" s="1"/>
  <c r="DD108" i="5"/>
  <c r="CR106" i="28" s="1"/>
  <c r="DE108" i="5"/>
  <c r="CS106" i="28" s="1"/>
  <c r="DF108" i="5"/>
  <c r="CT106" i="28" s="1"/>
  <c r="DG108" i="5"/>
  <c r="CU106" i="28" s="1"/>
  <c r="DH108" i="5"/>
  <c r="CV106" i="28" s="1"/>
  <c r="DI108" i="5"/>
  <c r="CW106" i="28" s="1"/>
  <c r="DJ108" i="5"/>
  <c r="CX106" i="28" s="1"/>
  <c r="DK108" i="5"/>
  <c r="CY106" i="28" s="1"/>
  <c r="DL108" i="5"/>
  <c r="CZ106" i="28" s="1"/>
  <c r="DM108" i="5"/>
  <c r="DA106" i="28" s="1"/>
  <c r="DN108" i="5"/>
  <c r="DB106" i="28" s="1"/>
  <c r="DO108" i="5"/>
  <c r="DC106" i="28" s="1"/>
  <c r="DP108" i="5"/>
  <c r="DD106" i="28" s="1"/>
  <c r="DQ108" i="5"/>
  <c r="DE106" i="28" s="1"/>
  <c r="DR108" i="5"/>
  <c r="DF106" i="28" s="1"/>
  <c r="DS108" i="5"/>
  <c r="DG106" i="28" s="1"/>
  <c r="DT108" i="5"/>
  <c r="DH106" i="28" s="1"/>
  <c r="DU108" i="5"/>
  <c r="DI106" i="28" s="1"/>
  <c r="DV108" i="5"/>
  <c r="DJ106" i="28" s="1"/>
  <c r="DW108" i="5"/>
  <c r="DX108"/>
  <c r="DY108"/>
  <c r="DK106" i="28" s="1"/>
  <c r="DZ108" i="5"/>
  <c r="DL106" i="28" s="1"/>
  <c r="EA108" i="5"/>
  <c r="EB108"/>
  <c r="DM106" i="28" s="1"/>
  <c r="EC108" i="5"/>
  <c r="DN106" i="28" s="1"/>
  <c r="ED108" i="5"/>
  <c r="DO106" i="28" s="1"/>
  <c r="EE108" i="5"/>
  <c r="DP106" i="28" s="1"/>
  <c r="EF108" i="5"/>
  <c r="DQ106" i="28" s="1"/>
  <c r="EG108" i="5"/>
  <c r="DR106" i="28" s="1"/>
  <c r="EH108" i="5"/>
  <c r="DS106" i="28" s="1"/>
  <c r="EI108" i="5"/>
  <c r="DT106" i="28" s="1"/>
  <c r="EJ108" i="5"/>
  <c r="DU106" i="28" s="1"/>
  <c r="EK108" i="5"/>
  <c r="DV106" i="28" s="1"/>
  <c r="EL108" i="5"/>
  <c r="DW106" i="28" s="1"/>
  <c r="EM108" i="5"/>
  <c r="DX106" i="28" s="1"/>
  <c r="EN108" i="5"/>
  <c r="DY106" i="28" s="1"/>
  <c r="EO108" i="5"/>
  <c r="DZ106" i="28" s="1"/>
  <c r="EP108" i="5"/>
  <c r="EA106" i="28" s="1"/>
  <c r="EQ108" i="5"/>
  <c r="EB106" i="28" s="1"/>
  <c r="ER108" i="5"/>
  <c r="EC106" i="28" s="1"/>
  <c r="ES108" i="5"/>
  <c r="ED106" i="28" s="1"/>
  <c r="ET108" i="5"/>
  <c r="EE106" i="28" s="1"/>
  <c r="EU108" i="5"/>
  <c r="EF106" i="28" s="1"/>
  <c r="EV108" i="5"/>
  <c r="EW108"/>
  <c r="EX108"/>
  <c r="EG106" i="28" s="1"/>
  <c r="EY108" i="5"/>
  <c r="EH106" i="28" s="1"/>
  <c r="EZ108" i="5"/>
  <c r="EJ106" i="28" s="1"/>
  <c r="FA108" i="5"/>
  <c r="EK106" i="28" s="1"/>
  <c r="FB108" i="5"/>
  <c r="EL106" i="28" s="1"/>
  <c r="FC108" i="5"/>
  <c r="EM106" i="28" s="1"/>
  <c r="FD108" i="5"/>
  <c r="EN106" i="28" s="1"/>
  <c r="FE108" i="5"/>
  <c r="EO106" i="28" s="1"/>
  <c r="FG108" i="5"/>
  <c r="EQ106" i="28" s="1"/>
  <c r="FH108" i="5"/>
  <c r="ER106" i="28" s="1"/>
  <c r="FI108" i="5"/>
  <c r="ES106" i="28" s="1"/>
  <c r="FJ108" i="5"/>
  <c r="ET106" i="28" s="1"/>
  <c r="FK108" i="5"/>
  <c r="EU106" i="28" s="1"/>
  <c r="FL108" i="5"/>
  <c r="EV106" i="28" s="1"/>
  <c r="FN108" i="5"/>
  <c r="EX106" i="28" s="1"/>
  <c r="FO108" i="5"/>
  <c r="EY106" i="28" s="1"/>
  <c r="FP108" i="5"/>
  <c r="EZ106" i="28" s="1"/>
  <c r="FQ108" i="5"/>
  <c r="FA106" i="28" s="1"/>
  <c r="FR108" i="5"/>
  <c r="FB106" i="28" s="1"/>
  <c r="FS108" i="5"/>
  <c r="FC106" i="28" s="1"/>
  <c r="G9" i="5"/>
  <c r="G7" i="28" s="1"/>
  <c r="H9" i="5"/>
  <c r="K9"/>
  <c r="L9"/>
  <c r="M9"/>
  <c r="N9"/>
  <c r="O9"/>
  <c r="P9"/>
  <c r="Q9"/>
  <c r="R9"/>
  <c r="S9"/>
  <c r="T9"/>
  <c r="U9"/>
  <c r="V9"/>
  <c r="W9"/>
  <c r="X9"/>
  <c r="Y9"/>
  <c r="Z9"/>
  <c r="BA8" s="1"/>
  <c r="AE9"/>
  <c r="D44" i="10" s="1"/>
  <c r="AF9" i="5"/>
  <c r="AG9"/>
  <c r="AH9"/>
  <c r="AI9"/>
  <c r="AJ9"/>
  <c r="AK9"/>
  <c r="AL9"/>
  <c r="AM9"/>
  <c r="AN9"/>
  <c r="AO9"/>
  <c r="AP9"/>
  <c r="AQ9"/>
  <c r="AR9"/>
  <c r="AS9"/>
  <c r="AT9"/>
  <c r="AQ7" i="28" s="1"/>
  <c r="AU9" i="5"/>
  <c r="AV9"/>
  <c r="AW9"/>
  <c r="AX9"/>
  <c r="AU7" i="28" s="1"/>
  <c r="AY9" i="5"/>
  <c r="AZ9"/>
  <c r="T44" i="10" s="1"/>
  <c r="BA9" i="5"/>
  <c r="U44" i="10" s="1"/>
  <c r="BB9" i="5"/>
  <c r="BC9"/>
  <c r="BD9"/>
  <c r="D77" i="10" s="1"/>
  <c r="BE9" i="5"/>
  <c r="BF9"/>
  <c r="BG9"/>
  <c r="BA7" i="28" s="1"/>
  <c r="BH9" i="5"/>
  <c r="BI9"/>
  <c r="BJ9"/>
  <c r="BK9"/>
  <c r="BE7" i="28" s="1"/>
  <c r="BL9" i="5"/>
  <c r="BM9"/>
  <c r="BN9"/>
  <c r="BO9"/>
  <c r="BI7" i="28" s="1"/>
  <c r="BP9" i="5"/>
  <c r="BQ9"/>
  <c r="BR9"/>
  <c r="BS9"/>
  <c r="BM7" i="28" s="1"/>
  <c r="BT9" i="5"/>
  <c r="BU9"/>
  <c r="BV9"/>
  <c r="BW9"/>
  <c r="BQ7" i="28" s="1"/>
  <c r="BX9" i="5"/>
  <c r="BY9"/>
  <c r="T77" i="10" s="1"/>
  <c r="BZ9" i="5"/>
  <c r="U77" i="10" s="1"/>
  <c r="CA9" i="5"/>
  <c r="CB9"/>
  <c r="CC9"/>
  <c r="D110" i="10" s="1"/>
  <c r="CD9" i="5"/>
  <c r="CE9"/>
  <c r="CF9"/>
  <c r="BW7" i="28" s="1"/>
  <c r="CG9" i="5"/>
  <c r="CH9"/>
  <c r="CI9"/>
  <c r="CJ9"/>
  <c r="CA7" i="28" s="1"/>
  <c r="CK9" i="5"/>
  <c r="CL9"/>
  <c r="CM9"/>
  <c r="CN9"/>
  <c r="CE7" i="28" s="1"/>
  <c r="CO9" i="5"/>
  <c r="CP9"/>
  <c r="CQ9"/>
  <c r="CR9"/>
  <c r="CI7" i="28" s="1"/>
  <c r="CS9" i="5"/>
  <c r="CT9"/>
  <c r="CU9"/>
  <c r="CV9"/>
  <c r="CM7" i="28" s="1"/>
  <c r="CW9" i="5"/>
  <c r="CX9"/>
  <c r="T110" i="10" s="1"/>
  <c r="CY9" i="5"/>
  <c r="U110" i="10" s="1"/>
  <c r="CZ9" i="5"/>
  <c r="DA9"/>
  <c r="DB9"/>
  <c r="D143" i="10" s="1"/>
  <c r="DC9" i="5"/>
  <c r="DD9"/>
  <c r="DE9"/>
  <c r="CS7" i="28" s="1"/>
  <c r="DF9" i="5"/>
  <c r="DG9"/>
  <c r="DH9"/>
  <c r="DI9"/>
  <c r="CW7" i="28" s="1"/>
  <c r="DJ9" i="5"/>
  <c r="DK9"/>
  <c r="DL9"/>
  <c r="DM9"/>
  <c r="DA7" i="28" s="1"/>
  <c r="DN9" i="5"/>
  <c r="DO9"/>
  <c r="DP9"/>
  <c r="DQ9"/>
  <c r="DE7" i="28" s="1"/>
  <c r="DR9" i="5"/>
  <c r="DS9"/>
  <c r="DT9"/>
  <c r="DU9"/>
  <c r="DI7" i="28" s="1"/>
  <c r="DV9" i="5"/>
  <c r="DW9"/>
  <c r="T143" i="10" s="1"/>
  <c r="DX9" i="5"/>
  <c r="U143" i="10" s="1"/>
  <c r="DY9" i="5"/>
  <c r="DZ9"/>
  <c r="EA9"/>
  <c r="D176" i="10" s="1"/>
  <c r="EB9" i="5"/>
  <c r="EC9"/>
  <c r="ED9"/>
  <c r="DO7" i="28" s="1"/>
  <c r="EE9" i="5"/>
  <c r="EF9"/>
  <c r="EG9"/>
  <c r="EH9"/>
  <c r="DS7" i="28" s="1"/>
  <c r="EI9" i="5"/>
  <c r="EJ9"/>
  <c r="EK9"/>
  <c r="EL9"/>
  <c r="DW7" i="28" s="1"/>
  <c r="EM9" i="5"/>
  <c r="EN9"/>
  <c r="EO9"/>
  <c r="EP9"/>
  <c r="EA7" i="28" s="1"/>
  <c r="EQ9" i="5"/>
  <c r="ER9"/>
  <c r="ES9"/>
  <c r="ET9"/>
  <c r="EE7" i="28" s="1"/>
  <c r="EU9" i="5"/>
  <c r="EX9"/>
  <c r="EY9"/>
  <c r="EZ9"/>
  <c r="EJ7" i="28" s="1"/>
  <c r="FA9" i="5"/>
  <c r="EK7" i="28" s="1"/>
  <c r="FB9" i="5"/>
  <c r="EL7" i="28" s="1"/>
  <c r="FC9" i="5"/>
  <c r="EM7" i="28" s="1"/>
  <c r="FD9" i="5"/>
  <c r="EN7" i="28" s="1"/>
  <c r="FE9" i="5"/>
  <c r="EO7" i="28" s="1"/>
  <c r="FG9" i="5"/>
  <c r="EQ7" i="28" s="1"/>
  <c r="FH9" i="5"/>
  <c r="ER7" i="28" s="1"/>
  <c r="FI9" i="5"/>
  <c r="ES7" i="28" s="1"/>
  <c r="FJ9" i="5"/>
  <c r="ET7" i="28" s="1"/>
  <c r="FK9" i="5"/>
  <c r="EU7" i="28" s="1"/>
  <c r="FL9" i="5"/>
  <c r="EV7" i="28" s="1"/>
  <c r="FN9" i="5"/>
  <c r="EX7" i="28" s="1"/>
  <c r="FO9" i="5"/>
  <c r="EY7" i="28" s="1"/>
  <c r="FP9" i="5"/>
  <c r="EZ7" i="28" s="1"/>
  <c r="FQ9" i="5"/>
  <c r="FA7" i="28" s="1"/>
  <c r="FR9" i="5"/>
  <c r="FB7" i="28" s="1"/>
  <c r="FS9" i="5"/>
  <c r="FC7" i="28" s="1"/>
  <c r="F9" i="5"/>
  <c r="D10" i="10" s="1"/>
  <c r="B9" i="5"/>
  <c r="D2"/>
  <c r="W2"/>
  <c r="D3"/>
  <c r="GG7"/>
  <c r="GF7"/>
  <c r="GE7"/>
  <c r="GD7"/>
  <c r="GC7"/>
  <c r="GB7"/>
  <c r="GA7"/>
  <c r="FZ7"/>
  <c r="FY7"/>
  <c r="FX7"/>
  <c r="FW7"/>
  <c r="FV7"/>
  <c r="FU7"/>
  <c r="FP4"/>
  <c r="FI4"/>
  <c r="FB4"/>
  <c r="ER4"/>
  <c r="DS4"/>
  <c r="CT4"/>
  <c r="BU4"/>
  <c r="AV4"/>
  <c r="W4"/>
  <c r="FT308"/>
  <c r="FM308"/>
  <c r="FF308"/>
  <c r="E308"/>
  <c r="D308"/>
  <c r="FT307"/>
  <c r="FM307"/>
  <c r="FF307"/>
  <c r="E307"/>
  <c r="D307"/>
  <c r="FT306"/>
  <c r="FM306"/>
  <c r="FF306"/>
  <c r="E306"/>
  <c r="D306"/>
  <c r="FT305"/>
  <c r="FM305"/>
  <c r="FF305"/>
  <c r="E305"/>
  <c r="D305"/>
  <c r="FT304"/>
  <c r="FM304"/>
  <c r="FF304"/>
  <c r="E304"/>
  <c r="D304"/>
  <c r="FT303"/>
  <c r="FM303"/>
  <c r="FF303"/>
  <c r="E303"/>
  <c r="D303"/>
  <c r="GE302"/>
  <c r="GA302"/>
  <c r="FW302"/>
  <c r="FT302"/>
  <c r="FM302"/>
  <c r="FF302"/>
  <c r="E302"/>
  <c r="D302"/>
  <c r="FT301"/>
  <c r="FM301"/>
  <c r="FF301"/>
  <c r="E301"/>
  <c r="D301"/>
  <c r="FT300"/>
  <c r="FM300"/>
  <c r="FF300"/>
  <c r="E300"/>
  <c r="D300"/>
  <c r="FT299"/>
  <c r="FM299"/>
  <c r="FF299"/>
  <c r="E299"/>
  <c r="D299"/>
  <c r="GE299"/>
  <c r="FT298"/>
  <c r="FM298"/>
  <c r="FF298"/>
  <c r="E298"/>
  <c r="D298"/>
  <c r="FT297"/>
  <c r="FM297"/>
  <c r="FF297"/>
  <c r="E297"/>
  <c r="D297"/>
  <c r="FT296"/>
  <c r="FM296"/>
  <c r="FF296"/>
  <c r="E296"/>
  <c r="D296"/>
  <c r="FT295"/>
  <c r="FM295"/>
  <c r="FF295"/>
  <c r="E295"/>
  <c r="D295"/>
  <c r="GE295"/>
  <c r="FT294"/>
  <c r="FM294"/>
  <c r="FF294"/>
  <c r="E294"/>
  <c r="D294"/>
  <c r="FT293"/>
  <c r="FM293"/>
  <c r="FF293"/>
  <c r="E293"/>
  <c r="D293"/>
  <c r="FT292"/>
  <c r="FM292"/>
  <c r="FF292"/>
  <c r="E292"/>
  <c r="D292"/>
  <c r="FT291"/>
  <c r="FM291"/>
  <c r="FF291"/>
  <c r="E291"/>
  <c r="D291"/>
  <c r="GE291"/>
  <c r="FT290"/>
  <c r="FM290"/>
  <c r="FF290"/>
  <c r="E290"/>
  <c r="D290"/>
  <c r="FT289"/>
  <c r="FM289"/>
  <c r="FF289"/>
  <c r="E289"/>
  <c r="D289"/>
  <c r="FT288"/>
  <c r="FM288"/>
  <c r="FF288"/>
  <c r="E288"/>
  <c r="D288"/>
  <c r="FT287"/>
  <c r="FM287"/>
  <c r="FF287"/>
  <c r="E287"/>
  <c r="D287"/>
  <c r="GE287"/>
  <c r="FT286"/>
  <c r="FM286"/>
  <c r="FF286"/>
  <c r="E286"/>
  <c r="D286"/>
  <c r="FT285"/>
  <c r="FM285"/>
  <c r="FF285"/>
  <c r="E285"/>
  <c r="D285"/>
  <c r="FT284"/>
  <c r="FM284"/>
  <c r="FF284"/>
  <c r="E284"/>
  <c r="D284"/>
  <c r="GE284"/>
  <c r="FT283"/>
  <c r="FM283"/>
  <c r="FF283"/>
  <c r="E283"/>
  <c r="D283"/>
  <c r="FT282"/>
  <c r="FM282"/>
  <c r="FF282"/>
  <c r="E282"/>
  <c r="D282"/>
  <c r="FT281"/>
  <c r="FM281"/>
  <c r="FF281"/>
  <c r="E281"/>
  <c r="D281"/>
  <c r="GB281"/>
  <c r="FT280"/>
  <c r="FM280"/>
  <c r="FF280"/>
  <c r="E280"/>
  <c r="D280"/>
  <c r="FT279"/>
  <c r="FM279"/>
  <c r="FF279"/>
  <c r="E279"/>
  <c r="D279"/>
  <c r="FT278"/>
  <c r="FM278"/>
  <c r="FF278"/>
  <c r="E278"/>
  <c r="D278"/>
  <c r="FT277"/>
  <c r="FM277"/>
  <c r="FF277"/>
  <c r="E277"/>
  <c r="D277"/>
  <c r="FT276"/>
  <c r="FM276"/>
  <c r="FF276"/>
  <c r="E276"/>
  <c r="D276"/>
  <c r="FT275"/>
  <c r="FM275"/>
  <c r="FF275"/>
  <c r="E275"/>
  <c r="D275"/>
  <c r="GE275"/>
  <c r="FT274"/>
  <c r="FM274"/>
  <c r="FF274"/>
  <c r="E274"/>
  <c r="D274"/>
  <c r="FT273"/>
  <c r="FM273"/>
  <c r="FF273"/>
  <c r="E273"/>
  <c r="D273"/>
  <c r="FT272"/>
  <c r="FM272"/>
  <c r="FF272"/>
  <c r="E272"/>
  <c r="D272"/>
  <c r="FT271"/>
  <c r="FM271"/>
  <c r="FF271"/>
  <c r="E271"/>
  <c r="D271"/>
  <c r="GE271"/>
  <c r="FT270"/>
  <c r="FM270"/>
  <c r="FF270"/>
  <c r="E270"/>
  <c r="D270"/>
  <c r="FT269"/>
  <c r="FM269"/>
  <c r="FF269"/>
  <c r="E269"/>
  <c r="D269"/>
  <c r="FT268"/>
  <c r="FM268"/>
  <c r="FF268"/>
  <c r="E268"/>
  <c r="D268"/>
  <c r="FT267"/>
  <c r="FM267"/>
  <c r="FF267"/>
  <c r="E267"/>
  <c r="D267"/>
  <c r="FT266"/>
  <c r="FM266"/>
  <c r="FF266"/>
  <c r="E266"/>
  <c r="D266"/>
  <c r="FT265"/>
  <c r="FM265"/>
  <c r="FF265"/>
  <c r="E265"/>
  <c r="D265"/>
  <c r="FT264"/>
  <c r="FM264"/>
  <c r="FF264"/>
  <c r="E264"/>
  <c r="D264"/>
  <c r="FT263"/>
  <c r="FM263"/>
  <c r="FF263"/>
  <c r="E263"/>
  <c r="D263"/>
  <c r="GE263"/>
  <c r="FT262"/>
  <c r="FM262"/>
  <c r="FF262"/>
  <c r="E262"/>
  <c r="D262"/>
  <c r="FT261"/>
  <c r="FM261"/>
  <c r="FF261"/>
  <c r="E261"/>
  <c r="D261"/>
  <c r="FT260"/>
  <c r="FM260"/>
  <c r="FF260"/>
  <c r="E260"/>
  <c r="D260"/>
  <c r="FT259"/>
  <c r="FM259"/>
  <c r="FF259"/>
  <c r="E259"/>
  <c r="D259"/>
  <c r="GE259"/>
  <c r="FT258"/>
  <c r="FM258"/>
  <c r="FF258"/>
  <c r="E258"/>
  <c r="D258"/>
  <c r="FT257"/>
  <c r="FM257"/>
  <c r="FF257"/>
  <c r="E257"/>
  <c r="D257"/>
  <c r="FT256"/>
  <c r="FM256"/>
  <c r="FF256"/>
  <c r="E256"/>
  <c r="D256"/>
  <c r="GB256"/>
  <c r="FT255"/>
  <c r="FM255"/>
  <c r="FF255"/>
  <c r="E255"/>
  <c r="D255"/>
  <c r="FT254"/>
  <c r="FM254"/>
  <c r="FF254"/>
  <c r="E254"/>
  <c r="D254"/>
  <c r="FT253"/>
  <c r="FM253"/>
  <c r="FF253"/>
  <c r="E253"/>
  <c r="D253"/>
  <c r="FT252"/>
  <c r="FM252"/>
  <c r="FF252"/>
  <c r="E252"/>
  <c r="D252"/>
  <c r="FT251"/>
  <c r="FM251"/>
  <c r="FF251"/>
  <c r="E251"/>
  <c r="D251"/>
  <c r="GE251"/>
  <c r="FT250"/>
  <c r="FM250"/>
  <c r="FF250"/>
  <c r="E250"/>
  <c r="D250"/>
  <c r="FT249"/>
  <c r="FM249"/>
  <c r="FF249"/>
  <c r="E249"/>
  <c r="D249"/>
  <c r="GE249"/>
  <c r="FT248"/>
  <c r="FM248"/>
  <c r="FF248"/>
  <c r="E248"/>
  <c r="D248"/>
  <c r="FT247"/>
  <c r="FM247"/>
  <c r="FF247"/>
  <c r="E247"/>
  <c r="D247"/>
  <c r="FT246"/>
  <c r="FM246"/>
  <c r="FF246"/>
  <c r="E246"/>
  <c r="D246"/>
  <c r="GE246"/>
  <c r="FT245"/>
  <c r="FM245"/>
  <c r="FF245"/>
  <c r="E245"/>
  <c r="D245"/>
  <c r="FT244"/>
  <c r="FM244"/>
  <c r="FF244"/>
  <c r="E244"/>
  <c r="D244"/>
  <c r="GE244"/>
  <c r="FT243"/>
  <c r="FM243"/>
  <c r="FF243"/>
  <c r="E243"/>
  <c r="D243"/>
  <c r="FT242"/>
  <c r="FM242"/>
  <c r="FF242"/>
  <c r="E242"/>
  <c r="D242"/>
  <c r="GE242"/>
  <c r="FT241"/>
  <c r="FM241"/>
  <c r="FF241"/>
  <c r="E241"/>
  <c r="D241"/>
  <c r="FT240"/>
  <c r="FM240"/>
  <c r="FF240"/>
  <c r="E240"/>
  <c r="D240"/>
  <c r="GE240"/>
  <c r="FT239"/>
  <c r="FM239"/>
  <c r="FF239"/>
  <c r="E239"/>
  <c r="D239"/>
  <c r="FT238"/>
  <c r="FM238"/>
  <c r="FF238"/>
  <c r="E238"/>
  <c r="D238"/>
  <c r="GE238"/>
  <c r="FT237"/>
  <c r="FM237"/>
  <c r="FF237"/>
  <c r="E237"/>
  <c r="D237"/>
  <c r="FT236"/>
  <c r="FM236"/>
  <c r="FF236"/>
  <c r="E236"/>
  <c r="D236"/>
  <c r="FT235"/>
  <c r="FM235"/>
  <c r="FF235"/>
  <c r="E235"/>
  <c r="D235"/>
  <c r="FT234"/>
  <c r="FM234"/>
  <c r="FF234"/>
  <c r="E234"/>
  <c r="D234"/>
  <c r="GE234"/>
  <c r="FT233"/>
  <c r="FM233"/>
  <c r="FF233"/>
  <c r="E233"/>
  <c r="D233"/>
  <c r="FT232"/>
  <c r="FM232"/>
  <c r="FF232"/>
  <c r="E232"/>
  <c r="D232"/>
  <c r="FT231"/>
  <c r="FM231"/>
  <c r="FF231"/>
  <c r="E231"/>
  <c r="D231"/>
  <c r="FT230"/>
  <c r="FM230"/>
  <c r="FF230"/>
  <c r="E230"/>
  <c r="D230"/>
  <c r="FT229"/>
  <c r="FM229"/>
  <c r="FF229"/>
  <c r="E229"/>
  <c r="D229"/>
  <c r="FT228"/>
  <c r="FM228"/>
  <c r="FF228"/>
  <c r="E228"/>
  <c r="D228"/>
  <c r="GE228"/>
  <c r="FT227"/>
  <c r="FM227"/>
  <c r="FF227"/>
  <c r="E227"/>
  <c r="D227"/>
  <c r="FT226"/>
  <c r="FM226"/>
  <c r="FF226"/>
  <c r="E226"/>
  <c r="D226"/>
  <c r="FT225"/>
  <c r="FM225"/>
  <c r="FF225"/>
  <c r="E225"/>
  <c r="D225"/>
  <c r="FT224"/>
  <c r="FM224"/>
  <c r="FF224"/>
  <c r="E224"/>
  <c r="D224"/>
  <c r="GE224"/>
  <c r="FT223"/>
  <c r="FM223"/>
  <c r="FF223"/>
  <c r="E223"/>
  <c r="D223"/>
  <c r="GE222"/>
  <c r="GA222"/>
  <c r="FW222"/>
  <c r="FT222"/>
  <c r="FM222"/>
  <c r="FF222"/>
  <c r="E222"/>
  <c r="D222"/>
  <c r="FT221"/>
  <c r="FM221"/>
  <c r="FF221"/>
  <c r="E221"/>
  <c r="D221"/>
  <c r="FT220"/>
  <c r="FM220"/>
  <c r="FF220"/>
  <c r="E220"/>
  <c r="D220"/>
  <c r="FT219"/>
  <c r="FM219"/>
  <c r="FF219"/>
  <c r="E219"/>
  <c r="D219"/>
  <c r="FT218"/>
  <c r="FM218"/>
  <c r="FF218"/>
  <c r="E218"/>
  <c r="D218"/>
  <c r="FT217"/>
  <c r="FM217"/>
  <c r="FF217"/>
  <c r="E217"/>
  <c r="D217"/>
  <c r="FT216"/>
  <c r="FM216"/>
  <c r="FF216"/>
  <c r="E216"/>
  <c r="D216"/>
  <c r="FT215"/>
  <c r="FM215"/>
  <c r="FF215"/>
  <c r="E215"/>
  <c r="D215"/>
  <c r="FT214"/>
  <c r="FM214"/>
  <c r="FF214"/>
  <c r="E214"/>
  <c r="D214"/>
  <c r="FT213"/>
  <c r="FM213"/>
  <c r="FF213"/>
  <c r="E213"/>
  <c r="D213"/>
  <c r="FT212"/>
  <c r="FM212"/>
  <c r="FF212"/>
  <c r="E212"/>
  <c r="D212"/>
  <c r="FT211"/>
  <c r="FM211"/>
  <c r="FF211"/>
  <c r="E211"/>
  <c r="D211"/>
  <c r="FT210"/>
  <c r="FM210"/>
  <c r="FF210"/>
  <c r="E210"/>
  <c r="D210"/>
  <c r="FT209"/>
  <c r="FM209"/>
  <c r="FF209"/>
  <c r="E209"/>
  <c r="D209"/>
  <c r="FT208"/>
  <c r="FM208"/>
  <c r="FF208"/>
  <c r="E208"/>
  <c r="D208"/>
  <c r="FT207"/>
  <c r="FM207"/>
  <c r="FF207"/>
  <c r="E207"/>
  <c r="D207"/>
  <c r="FT206"/>
  <c r="FM206"/>
  <c r="FF206"/>
  <c r="E206"/>
  <c r="D206"/>
  <c r="FT205"/>
  <c r="FM205"/>
  <c r="FF205"/>
  <c r="E205"/>
  <c r="D205"/>
  <c r="FW205"/>
  <c r="FT204"/>
  <c r="FM204"/>
  <c r="FF204"/>
  <c r="E204"/>
  <c r="D204"/>
  <c r="FT203"/>
  <c r="FM203"/>
  <c r="FF203"/>
  <c r="E203"/>
  <c r="D203"/>
  <c r="FT202"/>
  <c r="FM202"/>
  <c r="FF202"/>
  <c r="E202"/>
  <c r="D202"/>
  <c r="FT201"/>
  <c r="FM201"/>
  <c r="FF201"/>
  <c r="E201"/>
  <c r="D201"/>
  <c r="GE200"/>
  <c r="GA200"/>
  <c r="FW200"/>
  <c r="FT200"/>
  <c r="FM200"/>
  <c r="FF200"/>
  <c r="E200"/>
  <c r="D200"/>
  <c r="FT199"/>
  <c r="FM199"/>
  <c r="FF199"/>
  <c r="E199"/>
  <c r="D199"/>
  <c r="FT198"/>
  <c r="FM198"/>
  <c r="FF198"/>
  <c r="E198"/>
  <c r="D198"/>
  <c r="GE198"/>
  <c r="FT197"/>
  <c r="FM197"/>
  <c r="FF197"/>
  <c r="E197"/>
  <c r="D197"/>
  <c r="GE196"/>
  <c r="GA196"/>
  <c r="FW196"/>
  <c r="FT196"/>
  <c r="FM196"/>
  <c r="FF196"/>
  <c r="E196"/>
  <c r="D196"/>
  <c r="FT195"/>
  <c r="FM195"/>
  <c r="FF195"/>
  <c r="E195"/>
  <c r="D195"/>
  <c r="FT194"/>
  <c r="FM194"/>
  <c r="FF194"/>
  <c r="E194"/>
  <c r="D194"/>
  <c r="GE194"/>
  <c r="FT193"/>
  <c r="FM193"/>
  <c r="FF193"/>
  <c r="E193"/>
  <c r="D193"/>
  <c r="GE192"/>
  <c r="GA192"/>
  <c r="FW192"/>
  <c r="FT192"/>
  <c r="FM192"/>
  <c r="FF192"/>
  <c r="E192"/>
  <c r="D192"/>
  <c r="FT191"/>
  <c r="FM191"/>
  <c r="FF191"/>
  <c r="E191"/>
  <c r="D191"/>
  <c r="FT190"/>
  <c r="FM190"/>
  <c r="FF190"/>
  <c r="E190"/>
  <c r="D190"/>
  <c r="GE190"/>
  <c r="FT189"/>
  <c r="FM189"/>
  <c r="FF189"/>
  <c r="E189"/>
  <c r="D189"/>
  <c r="FT188"/>
  <c r="FM188"/>
  <c r="FF188"/>
  <c r="E188"/>
  <c r="D188"/>
  <c r="FT187"/>
  <c r="FM187"/>
  <c r="FF187"/>
  <c r="E187"/>
  <c r="D187"/>
  <c r="FT186"/>
  <c r="FM186"/>
  <c r="FF186"/>
  <c r="E186"/>
  <c r="D186"/>
  <c r="FT185"/>
  <c r="FM185"/>
  <c r="FF185"/>
  <c r="E185"/>
  <c r="D185"/>
  <c r="FT184"/>
  <c r="FM184"/>
  <c r="FF184"/>
  <c r="E184"/>
  <c r="D184"/>
  <c r="GE184"/>
  <c r="FT183"/>
  <c r="FM183"/>
  <c r="FF183"/>
  <c r="E183"/>
  <c r="D183"/>
  <c r="FT182"/>
  <c r="FM182"/>
  <c r="FF182"/>
  <c r="E182"/>
  <c r="D182"/>
  <c r="FT181"/>
  <c r="FM181"/>
  <c r="FF181"/>
  <c r="E181"/>
  <c r="D181"/>
  <c r="FT180"/>
  <c r="FM180"/>
  <c r="FF180"/>
  <c r="E180"/>
  <c r="D180"/>
  <c r="GE180"/>
  <c r="FT179"/>
  <c r="FM179"/>
  <c r="FF179"/>
  <c r="E179"/>
  <c r="D179"/>
  <c r="FT178"/>
  <c r="FM178"/>
  <c r="FF178"/>
  <c r="E178"/>
  <c r="D178"/>
  <c r="FT177"/>
  <c r="FM177"/>
  <c r="FF177"/>
  <c r="E177"/>
  <c r="D177"/>
  <c r="FT176"/>
  <c r="FM176"/>
  <c r="FF176"/>
  <c r="E176"/>
  <c r="D176"/>
  <c r="GE176"/>
  <c r="FT175"/>
  <c r="FM175"/>
  <c r="FF175"/>
  <c r="E175"/>
  <c r="D175"/>
  <c r="FT174"/>
  <c r="FM174"/>
  <c r="FF174"/>
  <c r="E174"/>
  <c r="D174"/>
  <c r="FT173"/>
  <c r="FM173"/>
  <c r="FF173"/>
  <c r="E173"/>
  <c r="D173"/>
  <c r="FT172"/>
  <c r="FM172"/>
  <c r="FF172"/>
  <c r="E172"/>
  <c r="D172"/>
  <c r="GE172"/>
  <c r="FT171"/>
  <c r="FM171"/>
  <c r="FF171"/>
  <c r="E171"/>
  <c r="D171"/>
  <c r="FT170"/>
  <c r="FM170"/>
  <c r="FF170"/>
  <c r="E170"/>
  <c r="D170"/>
  <c r="FT169"/>
  <c r="FM169"/>
  <c r="FF169"/>
  <c r="E169"/>
  <c r="D169"/>
  <c r="FT168"/>
  <c r="FM168"/>
  <c r="FF168"/>
  <c r="E168"/>
  <c r="D168"/>
  <c r="GE168"/>
  <c r="FT167"/>
  <c r="FM167"/>
  <c r="FF167"/>
  <c r="E167"/>
  <c r="D167"/>
  <c r="FT166"/>
  <c r="FM166"/>
  <c r="FF166"/>
  <c r="E166"/>
  <c r="D166"/>
  <c r="FT165"/>
  <c r="FM165"/>
  <c r="FF165"/>
  <c r="E165"/>
  <c r="D165"/>
  <c r="FT164"/>
  <c r="FM164"/>
  <c r="FF164"/>
  <c r="E164"/>
  <c r="D164"/>
  <c r="GE164"/>
  <c r="FT163"/>
  <c r="FM163"/>
  <c r="FF163"/>
  <c r="E163"/>
  <c r="D163"/>
  <c r="FT162"/>
  <c r="FM162"/>
  <c r="FF162"/>
  <c r="E162"/>
  <c r="D162"/>
  <c r="FT161"/>
  <c r="FM161"/>
  <c r="FF161"/>
  <c r="E161"/>
  <c r="D161"/>
  <c r="FT160"/>
  <c r="FM160"/>
  <c r="FF160"/>
  <c r="E160"/>
  <c r="D160"/>
  <c r="GE160"/>
  <c r="FT159"/>
  <c r="FM159"/>
  <c r="FF159"/>
  <c r="E159"/>
  <c r="D159"/>
  <c r="FT158"/>
  <c r="FM158"/>
  <c r="FF158"/>
  <c r="E158"/>
  <c r="D158"/>
  <c r="FT157"/>
  <c r="FM157"/>
  <c r="FF157"/>
  <c r="E157"/>
  <c r="D157"/>
  <c r="GB157"/>
  <c r="FT156"/>
  <c r="FM156"/>
  <c r="FF156"/>
  <c r="E156"/>
  <c r="D156"/>
  <c r="FT155"/>
  <c r="FM155"/>
  <c r="FF155"/>
  <c r="E155"/>
  <c r="D155"/>
  <c r="FZ155"/>
  <c r="FT154"/>
  <c r="FM154"/>
  <c r="FF154"/>
  <c r="E154"/>
  <c r="D154"/>
  <c r="FT153"/>
  <c r="FM153"/>
  <c r="FF153"/>
  <c r="E153"/>
  <c r="D153"/>
  <c r="FT152"/>
  <c r="FM152"/>
  <c r="FF152"/>
  <c r="E152"/>
  <c r="D152"/>
  <c r="FT151"/>
  <c r="FM151"/>
  <c r="FF151"/>
  <c r="E151"/>
  <c r="D151"/>
  <c r="GE151"/>
  <c r="FT150"/>
  <c r="FM150"/>
  <c r="FF150"/>
  <c r="E150"/>
  <c r="D150"/>
  <c r="FT149"/>
  <c r="FM149"/>
  <c r="FF149"/>
  <c r="E149"/>
  <c r="D149"/>
  <c r="FT148"/>
  <c r="FM148"/>
  <c r="FF148"/>
  <c r="E148"/>
  <c r="D148"/>
  <c r="FT147"/>
  <c r="FM147"/>
  <c r="FF147"/>
  <c r="E147"/>
  <c r="D147"/>
  <c r="GE147"/>
  <c r="FT146"/>
  <c r="FM146"/>
  <c r="FF146"/>
  <c r="E146"/>
  <c r="D146"/>
  <c r="FT145"/>
  <c r="FM145"/>
  <c r="FF145"/>
  <c r="E145"/>
  <c r="D145"/>
  <c r="FT144"/>
  <c r="FM144"/>
  <c r="FF144"/>
  <c r="E144"/>
  <c r="D144"/>
  <c r="FT143"/>
  <c r="FM143"/>
  <c r="FF143"/>
  <c r="E143"/>
  <c r="D143"/>
  <c r="GE143"/>
  <c r="FT142"/>
  <c r="FM142"/>
  <c r="FF142"/>
  <c r="E142"/>
  <c r="D142"/>
  <c r="FT141"/>
  <c r="FM141"/>
  <c r="FF141"/>
  <c r="E141"/>
  <c r="D141"/>
  <c r="FT140"/>
  <c r="FM140"/>
  <c r="FF140"/>
  <c r="E140"/>
  <c r="D140"/>
  <c r="FT139"/>
  <c r="FM139"/>
  <c r="FF139"/>
  <c r="E139"/>
  <c r="D139"/>
  <c r="GE139"/>
  <c r="FT138"/>
  <c r="FM138"/>
  <c r="FF138"/>
  <c r="E138"/>
  <c r="D138"/>
  <c r="FT137"/>
  <c r="FM137"/>
  <c r="FF137"/>
  <c r="E137"/>
  <c r="D137"/>
  <c r="FT136"/>
  <c r="FM136"/>
  <c r="FF136"/>
  <c r="E136"/>
  <c r="D136"/>
  <c r="FT135"/>
  <c r="FM135"/>
  <c r="FF135"/>
  <c r="E135"/>
  <c r="D135"/>
  <c r="GE135"/>
  <c r="FT134"/>
  <c r="FM134"/>
  <c r="FF134"/>
  <c r="E134"/>
  <c r="D134"/>
  <c r="FT133"/>
  <c r="FM133"/>
  <c r="FF133"/>
  <c r="E133"/>
  <c r="D133"/>
  <c r="FT132"/>
  <c r="FM132"/>
  <c r="FF132"/>
  <c r="E132"/>
  <c r="D132"/>
  <c r="FT131"/>
  <c r="FM131"/>
  <c r="FF131"/>
  <c r="E131"/>
  <c r="D131"/>
  <c r="GE131"/>
  <c r="FT130"/>
  <c r="FM130"/>
  <c r="FF130"/>
  <c r="E130"/>
  <c r="D130"/>
  <c r="FT129"/>
  <c r="FM129"/>
  <c r="FF129"/>
  <c r="E129"/>
  <c r="D129"/>
  <c r="FT128"/>
  <c r="FM128"/>
  <c r="FF128"/>
  <c r="E128"/>
  <c r="D128"/>
  <c r="GE127"/>
  <c r="GA127"/>
  <c r="FW127"/>
  <c r="FT127"/>
  <c r="FM127"/>
  <c r="FF127"/>
  <c r="E127"/>
  <c r="D127"/>
  <c r="FT126"/>
  <c r="FM126"/>
  <c r="FF126"/>
  <c r="E126"/>
  <c r="D126"/>
  <c r="GE125"/>
  <c r="GA125"/>
  <c r="FW125"/>
  <c r="FT125"/>
  <c r="FM125"/>
  <c r="FF125"/>
  <c r="E125"/>
  <c r="D125"/>
  <c r="FT124"/>
  <c r="FM124"/>
  <c r="FF124"/>
  <c r="E124"/>
  <c r="D124"/>
  <c r="FT123"/>
  <c r="FM123"/>
  <c r="FF123"/>
  <c r="E123"/>
  <c r="D123"/>
  <c r="GB122"/>
  <c r="FT122"/>
  <c r="FM122"/>
  <c r="FF122"/>
  <c r="E122"/>
  <c r="D122"/>
  <c r="GA121"/>
  <c r="FW121"/>
  <c r="FT121"/>
  <c r="FM121"/>
  <c r="FF121"/>
  <c r="E121"/>
  <c r="D121"/>
  <c r="FT120"/>
  <c r="FM120"/>
  <c r="FF120"/>
  <c r="E120"/>
  <c r="D120"/>
  <c r="FT119"/>
  <c r="FM119"/>
  <c r="FF119"/>
  <c r="E119"/>
  <c r="D119"/>
  <c r="FT118"/>
  <c r="FM118"/>
  <c r="FF118"/>
  <c r="E118"/>
  <c r="D118"/>
  <c r="FT117"/>
  <c r="FM117"/>
  <c r="FF117"/>
  <c r="E117"/>
  <c r="D117"/>
  <c r="FT116"/>
  <c r="FM116"/>
  <c r="FF116"/>
  <c r="E116"/>
  <c r="D116"/>
  <c r="FT115"/>
  <c r="FM115"/>
  <c r="FF115"/>
  <c r="E115"/>
  <c r="D115"/>
  <c r="FT114"/>
  <c r="FM114"/>
  <c r="FF114"/>
  <c r="E114"/>
  <c r="D114"/>
  <c r="FT113"/>
  <c r="FM113"/>
  <c r="FF113"/>
  <c r="E113"/>
  <c r="D113"/>
  <c r="FT112"/>
  <c r="FM112"/>
  <c r="FF112"/>
  <c r="E112"/>
  <c r="D112"/>
  <c r="GA111"/>
  <c r="FT111"/>
  <c r="FM111"/>
  <c r="FF111"/>
  <c r="E111"/>
  <c r="D111"/>
  <c r="FT110"/>
  <c r="FM110"/>
  <c r="FF110"/>
  <c r="E110"/>
  <c r="D110"/>
  <c r="FT109"/>
  <c r="FM109"/>
  <c r="FF109"/>
  <c r="E109"/>
  <c r="D109"/>
  <c r="D6" i="14"/>
  <c r="D7"/>
  <c r="S39" i="10"/>
  <c r="D25" i="14"/>
  <c r="D21" i="5" s="1"/>
  <c r="F19" i="28" s="1"/>
  <c r="E112" i="14"/>
  <c r="E108" i="5" s="1"/>
  <c r="B106" i="28" s="1"/>
  <c r="D112" i="14"/>
  <c r="D108" i="5" s="1"/>
  <c r="F106" i="28" s="1"/>
  <c r="C112" i="14"/>
  <c r="E111"/>
  <c r="E107" i="5" s="1"/>
  <c r="B105" i="28" s="1"/>
  <c r="D111" i="14"/>
  <c r="D107" i="5" s="1"/>
  <c r="F105" i="28" s="1"/>
  <c r="C111" i="14"/>
  <c r="E110"/>
  <c r="E106" i="5" s="1"/>
  <c r="B104" i="28" s="1"/>
  <c r="D110" i="14"/>
  <c r="D106" i="5" s="1"/>
  <c r="F104" i="28" s="1"/>
  <c r="C110" i="14"/>
  <c r="E109"/>
  <c r="E105" i="5" s="1"/>
  <c r="B103" i="28" s="1"/>
  <c r="D109" i="14"/>
  <c r="D105" i="5" s="1"/>
  <c r="F103" i="28" s="1"/>
  <c r="C109" i="14"/>
  <c r="E108"/>
  <c r="E104" i="5" s="1"/>
  <c r="B102" i="28" s="1"/>
  <c r="D108" i="14"/>
  <c r="D104" i="5" s="1"/>
  <c r="F102" i="28" s="1"/>
  <c r="C108" i="14"/>
  <c r="E107"/>
  <c r="E103" i="5" s="1"/>
  <c r="B101" i="28" s="1"/>
  <c r="D107" i="14"/>
  <c r="D103" i="5" s="1"/>
  <c r="F101" i="28" s="1"/>
  <c r="C107" i="14"/>
  <c r="E106"/>
  <c r="E102" i="5" s="1"/>
  <c r="B100" i="28" s="1"/>
  <c r="D106" i="14"/>
  <c r="D102" i="5" s="1"/>
  <c r="F100" i="28" s="1"/>
  <c r="C106" i="14"/>
  <c r="E105"/>
  <c r="E101" i="5" s="1"/>
  <c r="B99" i="28" s="1"/>
  <c r="D105" i="14"/>
  <c r="D101" i="5" s="1"/>
  <c r="F99" i="28" s="1"/>
  <c r="C105" i="14"/>
  <c r="E104"/>
  <c r="E100" i="5" s="1"/>
  <c r="B98" i="28" s="1"/>
  <c r="D104" i="14"/>
  <c r="D100" i="5" s="1"/>
  <c r="F98" i="28" s="1"/>
  <c r="C104" i="14"/>
  <c r="E103"/>
  <c r="E99" i="5" s="1"/>
  <c r="B97" i="28" s="1"/>
  <c r="D103" i="14"/>
  <c r="D99" i="5" s="1"/>
  <c r="F97" i="28" s="1"/>
  <c r="C103" i="14"/>
  <c r="E102"/>
  <c r="E98" i="5" s="1"/>
  <c r="B96" i="28" s="1"/>
  <c r="D102" i="14"/>
  <c r="D98" i="5" s="1"/>
  <c r="F96" i="28" s="1"/>
  <c r="C102" i="14"/>
  <c r="E101"/>
  <c r="E97" i="5" s="1"/>
  <c r="B95" i="28" s="1"/>
  <c r="D101" i="14"/>
  <c r="D97" i="5" s="1"/>
  <c r="F95" i="28" s="1"/>
  <c r="C101" i="14"/>
  <c r="E100"/>
  <c r="E96" i="5" s="1"/>
  <c r="B94" i="28" s="1"/>
  <c r="D100" i="14"/>
  <c r="D96" i="5" s="1"/>
  <c r="F94" i="28" s="1"/>
  <c r="C100" i="14"/>
  <c r="E99"/>
  <c r="E95" i="5" s="1"/>
  <c r="B93" i="28" s="1"/>
  <c r="D99" i="14"/>
  <c r="D95" i="5" s="1"/>
  <c r="F93" i="28" s="1"/>
  <c r="C99" i="14"/>
  <c r="E98"/>
  <c r="E94" i="5" s="1"/>
  <c r="B92" i="28" s="1"/>
  <c r="D98" i="14"/>
  <c r="D94" i="5" s="1"/>
  <c r="F92" i="28" s="1"/>
  <c r="C98" i="14"/>
  <c r="E97"/>
  <c r="E93" i="5" s="1"/>
  <c r="B91" i="28" s="1"/>
  <c r="D97" i="14"/>
  <c r="D93" i="5" s="1"/>
  <c r="F91" i="28" s="1"/>
  <c r="C97" i="14"/>
  <c r="E96"/>
  <c r="E92" i="5" s="1"/>
  <c r="B90" i="28" s="1"/>
  <c r="D96" i="14"/>
  <c r="D92" i="5" s="1"/>
  <c r="F90" i="28" s="1"/>
  <c r="C96" i="14"/>
  <c r="E95"/>
  <c r="E91" i="5" s="1"/>
  <c r="B89" i="28" s="1"/>
  <c r="D95" i="14"/>
  <c r="D91" i="5" s="1"/>
  <c r="F89" i="28" s="1"/>
  <c r="C95" i="14"/>
  <c r="E94"/>
  <c r="E90" i="5" s="1"/>
  <c r="B88" i="28" s="1"/>
  <c r="D94" i="14"/>
  <c r="D90" i="5" s="1"/>
  <c r="F88" i="28" s="1"/>
  <c r="C94" i="14"/>
  <c r="E93"/>
  <c r="E89" i="5" s="1"/>
  <c r="B87" i="28" s="1"/>
  <c r="D93" i="14"/>
  <c r="D89" i="5" s="1"/>
  <c r="F87" i="28" s="1"/>
  <c r="C93" i="14"/>
  <c r="E92"/>
  <c r="E88" i="5" s="1"/>
  <c r="B86" i="28" s="1"/>
  <c r="D92" i="14"/>
  <c r="D88" i="5" s="1"/>
  <c r="F86" i="28" s="1"/>
  <c r="C92" i="14"/>
  <c r="E91"/>
  <c r="E87" i="5" s="1"/>
  <c r="B85" i="28" s="1"/>
  <c r="D91" i="14"/>
  <c r="D87" i="5" s="1"/>
  <c r="F85" i="28" s="1"/>
  <c r="C91" i="14"/>
  <c r="E90"/>
  <c r="E86" i="5" s="1"/>
  <c r="B84" i="28" s="1"/>
  <c r="D90" i="14"/>
  <c r="D86" i="5" s="1"/>
  <c r="F84" i="28" s="1"/>
  <c r="C90" i="14"/>
  <c r="E89"/>
  <c r="E85" i="5" s="1"/>
  <c r="B83" i="28" s="1"/>
  <c r="D89" i="14"/>
  <c r="D85" i="5" s="1"/>
  <c r="F83" i="28" s="1"/>
  <c r="C89" i="14"/>
  <c r="E88"/>
  <c r="E84" i="5" s="1"/>
  <c r="B82" i="28" s="1"/>
  <c r="D88" i="14"/>
  <c r="D84" i="5" s="1"/>
  <c r="F82" i="28" s="1"/>
  <c r="C88" i="14"/>
  <c r="E87"/>
  <c r="E83" i="5" s="1"/>
  <c r="B81" i="28" s="1"/>
  <c r="D87" i="14"/>
  <c r="D83" i="5" s="1"/>
  <c r="F81" i="28" s="1"/>
  <c r="C87" i="14"/>
  <c r="E86"/>
  <c r="E82" i="5" s="1"/>
  <c r="B80" i="28" s="1"/>
  <c r="D86" i="14"/>
  <c r="D82" i="5" s="1"/>
  <c r="F80" i="28" s="1"/>
  <c r="C86" i="14"/>
  <c r="C82" i="5" s="1"/>
  <c r="E80" i="28" s="1"/>
  <c r="E85" i="14"/>
  <c r="E81" i="5" s="1"/>
  <c r="B79" i="28" s="1"/>
  <c r="D85" i="14"/>
  <c r="D81" i="5" s="1"/>
  <c r="F79" i="28" s="1"/>
  <c r="C85" i="14"/>
  <c r="C81" i="5" s="1"/>
  <c r="E79" i="28" s="1"/>
  <c r="E84" i="14"/>
  <c r="E80" i="5" s="1"/>
  <c r="B78" i="28" s="1"/>
  <c r="D84" i="14"/>
  <c r="D80" i="5" s="1"/>
  <c r="F78" i="28" s="1"/>
  <c r="C84" i="14"/>
  <c r="C80" i="5" s="1"/>
  <c r="E78" i="28" s="1"/>
  <c r="E83" i="14"/>
  <c r="E79" i="5" s="1"/>
  <c r="B77" i="28" s="1"/>
  <c r="D83" i="14"/>
  <c r="D79" i="5" s="1"/>
  <c r="F77" i="28" s="1"/>
  <c r="C83" i="14"/>
  <c r="C79" i="5" s="1"/>
  <c r="E77" i="28" s="1"/>
  <c r="E82" i="14"/>
  <c r="E78" i="5" s="1"/>
  <c r="B76" i="28" s="1"/>
  <c r="D82" i="14"/>
  <c r="D78" i="5" s="1"/>
  <c r="F76" i="28" s="1"/>
  <c r="C82" i="14"/>
  <c r="C78" i="5" s="1"/>
  <c r="E76" i="28" s="1"/>
  <c r="E81" i="14"/>
  <c r="E77" i="5" s="1"/>
  <c r="B75" i="28" s="1"/>
  <c r="D81" i="14"/>
  <c r="D77" i="5" s="1"/>
  <c r="F75" i="28" s="1"/>
  <c r="C81" i="14"/>
  <c r="C77" i="5" s="1"/>
  <c r="E75" i="28" s="1"/>
  <c r="E80" i="14"/>
  <c r="E76" i="5" s="1"/>
  <c r="B74" i="28" s="1"/>
  <c r="D80" i="14"/>
  <c r="D76" i="5" s="1"/>
  <c r="F74" i="28" s="1"/>
  <c r="C80" i="14"/>
  <c r="C76" i="5" s="1"/>
  <c r="E74" i="28" s="1"/>
  <c r="E79" i="14"/>
  <c r="E75" i="5" s="1"/>
  <c r="B73" i="28" s="1"/>
  <c r="D79" i="14"/>
  <c r="D75" i="5" s="1"/>
  <c r="F73" i="28" s="1"/>
  <c r="C79" i="14"/>
  <c r="C75" i="5" s="1"/>
  <c r="E73" i="28" s="1"/>
  <c r="E78" i="14"/>
  <c r="E74" i="5" s="1"/>
  <c r="B72" i="28" s="1"/>
  <c r="D78" i="14"/>
  <c r="D74" i="5" s="1"/>
  <c r="F72" i="28" s="1"/>
  <c r="C78" i="14"/>
  <c r="C74" i="5" s="1"/>
  <c r="E72" i="28" s="1"/>
  <c r="E77" i="14"/>
  <c r="E73" i="5" s="1"/>
  <c r="B71" i="28" s="1"/>
  <c r="D77" i="14"/>
  <c r="D73" i="5" s="1"/>
  <c r="F71" i="28" s="1"/>
  <c r="C77" i="14"/>
  <c r="C73" i="5" s="1"/>
  <c r="E71" i="28" s="1"/>
  <c r="E76" i="14"/>
  <c r="E72" i="5" s="1"/>
  <c r="B70" i="28" s="1"/>
  <c r="D76" i="14"/>
  <c r="D72" i="5" s="1"/>
  <c r="F70" i="28" s="1"/>
  <c r="C76" i="14"/>
  <c r="C72" i="5" s="1"/>
  <c r="E70" i="28" s="1"/>
  <c r="E75" i="14"/>
  <c r="E71" i="5" s="1"/>
  <c r="B69" i="28" s="1"/>
  <c r="D75" i="14"/>
  <c r="D71" i="5" s="1"/>
  <c r="F69" i="28" s="1"/>
  <c r="C75" i="14"/>
  <c r="C71" i="5" s="1"/>
  <c r="E69" i="28" s="1"/>
  <c r="E74" i="14"/>
  <c r="E70" i="5" s="1"/>
  <c r="B68" i="28" s="1"/>
  <c r="D74" i="14"/>
  <c r="D70" i="5" s="1"/>
  <c r="F68" i="28" s="1"/>
  <c r="C74" i="14"/>
  <c r="C70" i="5" s="1"/>
  <c r="E68" i="28" s="1"/>
  <c r="E73" i="14"/>
  <c r="E69" i="5" s="1"/>
  <c r="B67" i="28" s="1"/>
  <c r="D73" i="14"/>
  <c r="D69" i="5" s="1"/>
  <c r="F67" i="28" s="1"/>
  <c r="C73" i="14"/>
  <c r="C69" i="5" s="1"/>
  <c r="E67" i="28" s="1"/>
  <c r="E72" i="14"/>
  <c r="E68" i="5" s="1"/>
  <c r="B66" i="28" s="1"/>
  <c r="D72" i="14"/>
  <c r="D68" i="5" s="1"/>
  <c r="F66" i="28" s="1"/>
  <c r="C72" i="14"/>
  <c r="C68" i="5" s="1"/>
  <c r="E66" i="28" s="1"/>
  <c r="E71" i="14"/>
  <c r="E67" i="5" s="1"/>
  <c r="B65" i="28" s="1"/>
  <c r="D71" i="14"/>
  <c r="D67" i="5" s="1"/>
  <c r="F65" i="28" s="1"/>
  <c r="C71" i="14"/>
  <c r="C67" i="5" s="1"/>
  <c r="E65" i="28" s="1"/>
  <c r="E70" i="14"/>
  <c r="E66" i="5" s="1"/>
  <c r="B64" i="28" s="1"/>
  <c r="D70" i="14"/>
  <c r="D66" i="5" s="1"/>
  <c r="F64" i="28" s="1"/>
  <c r="C70" i="14"/>
  <c r="C66" i="5" s="1"/>
  <c r="E64" i="28" s="1"/>
  <c r="E69" i="14"/>
  <c r="E65" i="5" s="1"/>
  <c r="B63" i="28" s="1"/>
  <c r="D69" i="14"/>
  <c r="D65" i="5" s="1"/>
  <c r="F63" i="28" s="1"/>
  <c r="C69" i="14"/>
  <c r="C65" i="5" s="1"/>
  <c r="E63" i="28" s="1"/>
  <c r="E68" i="14"/>
  <c r="E64" i="5" s="1"/>
  <c r="B62" i="28" s="1"/>
  <c r="D68" i="14"/>
  <c r="D64" i="5" s="1"/>
  <c r="F62" i="28" s="1"/>
  <c r="C68" i="14"/>
  <c r="C64" i="5" s="1"/>
  <c r="E62" i="28" s="1"/>
  <c r="E67" i="14"/>
  <c r="E63" i="5" s="1"/>
  <c r="B61" i="28" s="1"/>
  <c r="D67" i="14"/>
  <c r="D63" i="5" s="1"/>
  <c r="F61" i="28" s="1"/>
  <c r="C67" i="14"/>
  <c r="C63" i="5" s="1"/>
  <c r="E61" i="28" s="1"/>
  <c r="E66" i="14"/>
  <c r="E62" i="5" s="1"/>
  <c r="B60" i="28" s="1"/>
  <c r="D66" i="14"/>
  <c r="D62" i="5" s="1"/>
  <c r="F60" i="28" s="1"/>
  <c r="C66" i="14"/>
  <c r="C62" i="5" s="1"/>
  <c r="E60" i="28" s="1"/>
  <c r="E65" i="14"/>
  <c r="E61" i="5" s="1"/>
  <c r="B59" i="28" s="1"/>
  <c r="D65" i="14"/>
  <c r="D61" i="5" s="1"/>
  <c r="F59" i="28" s="1"/>
  <c r="C65" i="14"/>
  <c r="C61" i="5" s="1"/>
  <c r="E59" i="28" s="1"/>
  <c r="E64" i="14"/>
  <c r="E60" i="5" s="1"/>
  <c r="B58" i="28" s="1"/>
  <c r="D64" i="14"/>
  <c r="D60" i="5" s="1"/>
  <c r="F58" i="28" s="1"/>
  <c r="C64" i="14"/>
  <c r="C60" i="5" s="1"/>
  <c r="E58" i="28" s="1"/>
  <c r="E63" i="14"/>
  <c r="E59" i="5" s="1"/>
  <c r="B57" i="28" s="1"/>
  <c r="D63" i="14"/>
  <c r="D59" i="5" s="1"/>
  <c r="F57" i="28" s="1"/>
  <c r="C63" i="14"/>
  <c r="C59" i="5" s="1"/>
  <c r="E57" i="28" s="1"/>
  <c r="E62" i="14"/>
  <c r="E58" i="5" s="1"/>
  <c r="B56" i="28" s="1"/>
  <c r="D62" i="14"/>
  <c r="D58" i="5" s="1"/>
  <c r="F56" i="28" s="1"/>
  <c r="C62" i="14"/>
  <c r="C58" i="5" s="1"/>
  <c r="E56" i="28" s="1"/>
  <c r="E61" i="14"/>
  <c r="E57" i="5" s="1"/>
  <c r="B55" i="28" s="1"/>
  <c r="D61" i="14"/>
  <c r="D57" i="5" s="1"/>
  <c r="F55" i="28" s="1"/>
  <c r="C61" i="14"/>
  <c r="C57" i="5" s="1"/>
  <c r="E55" i="28" s="1"/>
  <c r="E60" i="14"/>
  <c r="E56" i="5" s="1"/>
  <c r="B54" i="28" s="1"/>
  <c r="D60" i="14"/>
  <c r="D56" i="5" s="1"/>
  <c r="F54" i="28" s="1"/>
  <c r="C60" i="14"/>
  <c r="C56" i="5" s="1"/>
  <c r="E54" i="28" s="1"/>
  <c r="E59" i="14"/>
  <c r="E55" i="5" s="1"/>
  <c r="B53" i="28" s="1"/>
  <c r="D59" i="14"/>
  <c r="D55" i="5" s="1"/>
  <c r="F53" i="28" s="1"/>
  <c r="C59" i="14"/>
  <c r="C55" i="5" s="1"/>
  <c r="E53" i="28" s="1"/>
  <c r="E58" i="14"/>
  <c r="E54" i="5" s="1"/>
  <c r="B52" i="28" s="1"/>
  <c r="D58" i="14"/>
  <c r="D54" i="5" s="1"/>
  <c r="F52" i="28" s="1"/>
  <c r="C58" i="14"/>
  <c r="C54" i="5" s="1"/>
  <c r="E52" i="28" s="1"/>
  <c r="E57" i="14"/>
  <c r="E53" i="5" s="1"/>
  <c r="B51" i="28" s="1"/>
  <c r="D57" i="14"/>
  <c r="D53" i="5" s="1"/>
  <c r="F51" i="28" s="1"/>
  <c r="C57" i="14"/>
  <c r="C53" i="5" s="1"/>
  <c r="E51" i="28" s="1"/>
  <c r="E56" i="14"/>
  <c r="E52" i="5" s="1"/>
  <c r="B50" i="28" s="1"/>
  <c r="D56" i="14"/>
  <c r="D52" i="5" s="1"/>
  <c r="F50" i="28" s="1"/>
  <c r="C56" i="14"/>
  <c r="C52" i="5" s="1"/>
  <c r="E50" i="28" s="1"/>
  <c r="E55" i="14"/>
  <c r="E51" i="5" s="1"/>
  <c r="B49" i="28" s="1"/>
  <c r="D55" i="14"/>
  <c r="D51" i="5" s="1"/>
  <c r="F49" i="28" s="1"/>
  <c r="C55" i="14"/>
  <c r="C51" i="5" s="1"/>
  <c r="E49" i="28" s="1"/>
  <c r="E54" i="14"/>
  <c r="E50" i="5" s="1"/>
  <c r="B48" i="28" s="1"/>
  <c r="D54" i="14"/>
  <c r="D50" i="5" s="1"/>
  <c r="F48" i="28" s="1"/>
  <c r="C54" i="14"/>
  <c r="C50" i="5" s="1"/>
  <c r="E48" i="28" s="1"/>
  <c r="E53" i="14"/>
  <c r="E49" i="5" s="1"/>
  <c r="B47" i="28" s="1"/>
  <c r="D53" i="14"/>
  <c r="D49" i="5" s="1"/>
  <c r="F47" i="28" s="1"/>
  <c r="C53" i="14"/>
  <c r="C49" i="5" s="1"/>
  <c r="E47" i="28" s="1"/>
  <c r="E52" i="14"/>
  <c r="E48" i="5" s="1"/>
  <c r="B46" i="28" s="1"/>
  <c r="D52" i="14"/>
  <c r="D48" i="5" s="1"/>
  <c r="F46" i="28" s="1"/>
  <c r="C52" i="14"/>
  <c r="C48" i="5" s="1"/>
  <c r="E46" i="28" s="1"/>
  <c r="E51" i="14"/>
  <c r="E47" i="5" s="1"/>
  <c r="B45" i="28" s="1"/>
  <c r="D51" i="14"/>
  <c r="D47" i="5" s="1"/>
  <c r="F45" i="28" s="1"/>
  <c r="C51" i="14"/>
  <c r="C47" i="5" s="1"/>
  <c r="E45" i="28" s="1"/>
  <c r="E50" i="14"/>
  <c r="E46" i="5" s="1"/>
  <c r="B44" i="28" s="1"/>
  <c r="D50" i="14"/>
  <c r="D46" i="5" s="1"/>
  <c r="F44" i="28" s="1"/>
  <c r="C50" i="14"/>
  <c r="C46" i="5" s="1"/>
  <c r="E44" i="28" s="1"/>
  <c r="E49" i="14"/>
  <c r="E45" i="5" s="1"/>
  <c r="B43" i="28" s="1"/>
  <c r="D49" i="14"/>
  <c r="D45" i="5" s="1"/>
  <c r="F43" i="28" s="1"/>
  <c r="C49" i="14"/>
  <c r="C45" i="5" s="1"/>
  <c r="E43" i="28" s="1"/>
  <c r="E48" i="14"/>
  <c r="E44" i="5" s="1"/>
  <c r="B42" i="28" s="1"/>
  <c r="D48" i="14"/>
  <c r="D44" i="5" s="1"/>
  <c r="F42" i="28" s="1"/>
  <c r="C48" i="14"/>
  <c r="C44" i="5" s="1"/>
  <c r="E42" i="28" s="1"/>
  <c r="E47" i="14"/>
  <c r="E43" i="5" s="1"/>
  <c r="B41" i="28" s="1"/>
  <c r="D47" i="14"/>
  <c r="D43" i="5" s="1"/>
  <c r="F41" i="28" s="1"/>
  <c r="C47" i="14"/>
  <c r="C43" i="5" s="1"/>
  <c r="E41" i="28" s="1"/>
  <c r="E46" i="14"/>
  <c r="E42" i="5" s="1"/>
  <c r="B40" i="28" s="1"/>
  <c r="D46" i="14"/>
  <c r="D42" i="5" s="1"/>
  <c r="F40" i="28" s="1"/>
  <c r="C46" i="14"/>
  <c r="C42" i="5" s="1"/>
  <c r="E40" i="28" s="1"/>
  <c r="E45" i="14"/>
  <c r="E41" i="5" s="1"/>
  <c r="B39" i="28" s="1"/>
  <c r="D45" i="14"/>
  <c r="D41" i="5" s="1"/>
  <c r="F39" i="28" s="1"/>
  <c r="C45" i="14"/>
  <c r="C41" i="5" s="1"/>
  <c r="E39" i="28" s="1"/>
  <c r="E44" i="14"/>
  <c r="E40" i="5" s="1"/>
  <c r="B38" i="28" s="1"/>
  <c r="D44" i="14"/>
  <c r="D40" i="5" s="1"/>
  <c r="F38" i="28" s="1"/>
  <c r="C44" i="14"/>
  <c r="C40" i="5" s="1"/>
  <c r="E38" i="28" s="1"/>
  <c r="E43" i="14"/>
  <c r="E39" i="5" s="1"/>
  <c r="B37" i="28" s="1"/>
  <c r="D43" i="14"/>
  <c r="D39" i="5" s="1"/>
  <c r="F37" i="28" s="1"/>
  <c r="C43" i="14"/>
  <c r="C39" i="5" s="1"/>
  <c r="E37" i="28" s="1"/>
  <c r="E42" i="14"/>
  <c r="E38" i="5" s="1"/>
  <c r="B36" i="28" s="1"/>
  <c r="D42" i="14"/>
  <c r="D38" i="5" s="1"/>
  <c r="F36" i="28" s="1"/>
  <c r="C42" i="14"/>
  <c r="C38" i="5" s="1"/>
  <c r="E36" i="28" s="1"/>
  <c r="E41" i="14"/>
  <c r="E37" i="5" s="1"/>
  <c r="B35" i="28" s="1"/>
  <c r="D41" i="14"/>
  <c r="D37" i="5" s="1"/>
  <c r="F35" i="28" s="1"/>
  <c r="C41" i="14"/>
  <c r="C37" i="5" s="1"/>
  <c r="E35" i="28" s="1"/>
  <c r="E40" i="14"/>
  <c r="E36" i="5" s="1"/>
  <c r="B34" i="28" s="1"/>
  <c r="D40" i="14"/>
  <c r="D36" i="5" s="1"/>
  <c r="F34" i="28" s="1"/>
  <c r="C40" i="14"/>
  <c r="C36" i="5" s="1"/>
  <c r="E34" i="28" s="1"/>
  <c r="E39" i="14"/>
  <c r="E35" i="5" s="1"/>
  <c r="B33" i="28" s="1"/>
  <c r="D39" i="14"/>
  <c r="D35" i="5" s="1"/>
  <c r="F33" i="28" s="1"/>
  <c r="C39" i="14"/>
  <c r="C35" i="5" s="1"/>
  <c r="E33" i="28" s="1"/>
  <c r="E38" i="14"/>
  <c r="E34" i="5" s="1"/>
  <c r="B32" i="28" s="1"/>
  <c r="D38" i="14"/>
  <c r="D34" i="5" s="1"/>
  <c r="F32" i="28" s="1"/>
  <c r="C38" i="14"/>
  <c r="C34" i="5" s="1"/>
  <c r="E32" i="28" s="1"/>
  <c r="E37" i="14"/>
  <c r="E33" i="5" s="1"/>
  <c r="B31" i="28" s="1"/>
  <c r="D37" i="14"/>
  <c r="D33" i="5" s="1"/>
  <c r="F31" i="28" s="1"/>
  <c r="C37" i="14"/>
  <c r="C33" i="5" s="1"/>
  <c r="E31" i="28" s="1"/>
  <c r="E36" i="14"/>
  <c r="E32" i="5" s="1"/>
  <c r="B30" i="28" s="1"/>
  <c r="D36" i="14"/>
  <c r="D32" i="5" s="1"/>
  <c r="F30" i="28" s="1"/>
  <c r="C36" i="14"/>
  <c r="C32" i="5" s="1"/>
  <c r="E30" i="28" s="1"/>
  <c r="E35" i="14"/>
  <c r="E31" i="5" s="1"/>
  <c r="B29" i="28" s="1"/>
  <c r="D35" i="14"/>
  <c r="D31" i="5" s="1"/>
  <c r="F29" i="28" s="1"/>
  <c r="C35" i="14"/>
  <c r="C31" i="5" s="1"/>
  <c r="E29" i="28" s="1"/>
  <c r="E34" i="14"/>
  <c r="E30" i="5" s="1"/>
  <c r="B28" i="28" s="1"/>
  <c r="D34" i="14"/>
  <c r="D30" i="5" s="1"/>
  <c r="F28" i="28" s="1"/>
  <c r="C34" i="14"/>
  <c r="C30" i="5" s="1"/>
  <c r="E28" i="28" s="1"/>
  <c r="E33" i="14"/>
  <c r="E29" i="5" s="1"/>
  <c r="B27" i="28" s="1"/>
  <c r="D33" i="14"/>
  <c r="D29" i="5" s="1"/>
  <c r="F27" i="28" s="1"/>
  <c r="C33" i="14"/>
  <c r="C29" i="5" s="1"/>
  <c r="E27" i="28" s="1"/>
  <c r="E32" i="14"/>
  <c r="E28" i="5" s="1"/>
  <c r="B26" i="28" s="1"/>
  <c r="D32" i="14"/>
  <c r="D28" i="5" s="1"/>
  <c r="F26" i="28" s="1"/>
  <c r="C32" i="14"/>
  <c r="C28" i="5" s="1"/>
  <c r="E26" i="28" s="1"/>
  <c r="E31" i="14"/>
  <c r="E27" i="5" s="1"/>
  <c r="B25" i="28" s="1"/>
  <c r="D31" i="14"/>
  <c r="D27" i="5" s="1"/>
  <c r="F25" i="28" s="1"/>
  <c r="C31" i="14"/>
  <c r="C27" i="5" s="1"/>
  <c r="E25" i="28" s="1"/>
  <c r="E30" i="14"/>
  <c r="E26" i="5" s="1"/>
  <c r="B24" i="28" s="1"/>
  <c r="D30" i="14"/>
  <c r="D26" i="5" s="1"/>
  <c r="F24" i="28" s="1"/>
  <c r="C30" i="14"/>
  <c r="C26" i="5" s="1"/>
  <c r="E24" i="28" s="1"/>
  <c r="E29" i="14"/>
  <c r="E25" i="5" s="1"/>
  <c r="B23" i="28" s="1"/>
  <c r="D29" i="14"/>
  <c r="D25" i="5" s="1"/>
  <c r="F23" i="28" s="1"/>
  <c r="C29" i="14"/>
  <c r="C25" i="5" s="1"/>
  <c r="E23" i="28" s="1"/>
  <c r="E28" i="14"/>
  <c r="E24" i="5" s="1"/>
  <c r="B22" i="28" s="1"/>
  <c r="D28" i="14"/>
  <c r="D24" i="5" s="1"/>
  <c r="F22" i="28" s="1"/>
  <c r="C28" i="14"/>
  <c r="C24" i="5" s="1"/>
  <c r="E22" i="28" s="1"/>
  <c r="E27" i="14"/>
  <c r="E23" i="5" s="1"/>
  <c r="B21" i="28" s="1"/>
  <c r="D27" i="14"/>
  <c r="D23" i="5" s="1"/>
  <c r="F21" i="28" s="1"/>
  <c r="C27" i="14"/>
  <c r="C23" i="5" s="1"/>
  <c r="E21" i="28" s="1"/>
  <c r="E26" i="14"/>
  <c r="E22" i="5" s="1"/>
  <c r="B20" i="28" s="1"/>
  <c r="D26" i="14"/>
  <c r="D22" i="5" s="1"/>
  <c r="F20" i="28" s="1"/>
  <c r="C26" i="14"/>
  <c r="C22" i="5" s="1"/>
  <c r="E20" i="28" s="1"/>
  <c r="E25" i="14"/>
  <c r="E21" i="5" s="1"/>
  <c r="B19" i="28" s="1"/>
  <c r="C25" i="14"/>
  <c r="C21" i="5" s="1"/>
  <c r="E19" i="28" s="1"/>
  <c r="E24" i="14"/>
  <c r="E20" i="5" s="1"/>
  <c r="B18" i="28" s="1"/>
  <c r="D24" i="14"/>
  <c r="D20" i="5" s="1"/>
  <c r="F18" i="28" s="1"/>
  <c r="C24" i="14"/>
  <c r="C20" i="5" s="1"/>
  <c r="E18" i="28" s="1"/>
  <c r="E23" i="14"/>
  <c r="E19" i="5" s="1"/>
  <c r="B17" i="28" s="1"/>
  <c r="D23" i="14"/>
  <c r="D19" i="5" s="1"/>
  <c r="F17" i="28" s="1"/>
  <c r="C23" i="14"/>
  <c r="C19" i="5" s="1"/>
  <c r="E17" i="28" s="1"/>
  <c r="E22" i="14"/>
  <c r="E18" i="5" s="1"/>
  <c r="B16" i="28" s="1"/>
  <c r="D22" i="14"/>
  <c r="D18" i="5" s="1"/>
  <c r="F16" i="28" s="1"/>
  <c r="C22" i="14"/>
  <c r="C18" i="5" s="1"/>
  <c r="E16" i="28" s="1"/>
  <c r="E21" i="14"/>
  <c r="E17" i="5" s="1"/>
  <c r="B15" i="28" s="1"/>
  <c r="D21" i="14"/>
  <c r="D17" i="5" s="1"/>
  <c r="F15" i="28" s="1"/>
  <c r="C21" i="14"/>
  <c r="C17" i="5" s="1"/>
  <c r="E15" i="28" s="1"/>
  <c r="E20" i="14"/>
  <c r="E16" i="5" s="1"/>
  <c r="B14" i="28" s="1"/>
  <c r="D20" i="14"/>
  <c r="D16" i="5" s="1"/>
  <c r="F14" i="28" s="1"/>
  <c r="C20" i="14"/>
  <c r="C16" i="5" s="1"/>
  <c r="E14" i="28" s="1"/>
  <c r="E19" i="14"/>
  <c r="E15" i="5" s="1"/>
  <c r="B13" i="28" s="1"/>
  <c r="D19" i="14"/>
  <c r="D15" i="5" s="1"/>
  <c r="F13" i="28" s="1"/>
  <c r="C19" i="14"/>
  <c r="C15" i="5" s="1"/>
  <c r="E13" i="28" s="1"/>
  <c r="E18" i="14"/>
  <c r="E14" i="5" s="1"/>
  <c r="B12" i="28" s="1"/>
  <c r="D18" i="14"/>
  <c r="D14" i="5" s="1"/>
  <c r="F12" i="28" s="1"/>
  <c r="C18" i="14"/>
  <c r="C14" i="5" s="1"/>
  <c r="E12" i="28" s="1"/>
  <c r="E17" i="14"/>
  <c r="E13" i="5" s="1"/>
  <c r="B11" i="28" s="1"/>
  <c r="D17" i="14"/>
  <c r="D13" i="5" s="1"/>
  <c r="F11" i="28" s="1"/>
  <c r="C17" i="14"/>
  <c r="C13" i="5" s="1"/>
  <c r="E11" i="28" s="1"/>
  <c r="E16" i="14"/>
  <c r="E12" i="5" s="1"/>
  <c r="B10" i="28" s="1"/>
  <c r="D16" i="14"/>
  <c r="D12" i="5" s="1"/>
  <c r="F10" i="28" s="1"/>
  <c r="C16" i="14"/>
  <c r="C12" i="5" s="1"/>
  <c r="E10" i="28" s="1"/>
  <c r="E15" i="14"/>
  <c r="E11" i="5" s="1"/>
  <c r="B9" i="28" s="1"/>
  <c r="D15" i="14"/>
  <c r="D11" i="5" s="1"/>
  <c r="F9" i="28" s="1"/>
  <c r="C15" i="14"/>
  <c r="C11" i="5" s="1"/>
  <c r="E9" i="28" s="1"/>
  <c r="E14" i="14"/>
  <c r="E10" i="5" s="1"/>
  <c r="B8" i="28" s="1"/>
  <c r="D14" i="14"/>
  <c r="D10" i="5" s="1"/>
  <c r="F8" i="28" s="1"/>
  <c r="C14" i="14"/>
  <c r="C10" i="5" s="1"/>
  <c r="E8" i="28" s="1"/>
  <c r="I13" i="14"/>
  <c r="I9" i="5" s="1"/>
  <c r="M13" i="14"/>
  <c r="Q13"/>
  <c r="U13"/>
  <c r="Y13"/>
  <c r="I14"/>
  <c r="I15"/>
  <c r="I16"/>
  <c r="I17"/>
  <c r="I18"/>
  <c r="I19"/>
  <c r="I20"/>
  <c r="I21"/>
  <c r="I22"/>
  <c r="J22" s="1"/>
  <c r="I23"/>
  <c r="J23" s="1"/>
  <c r="J19" i="5" s="1"/>
  <c r="I24" i="14"/>
  <c r="J24" s="1"/>
  <c r="J20" i="5" s="1"/>
  <c r="I25" i="14"/>
  <c r="J25" s="1"/>
  <c r="J21" i="5" s="1"/>
  <c r="I26" i="14"/>
  <c r="J26" s="1"/>
  <c r="J22" i="5" s="1"/>
  <c r="I27" i="14"/>
  <c r="J27" s="1"/>
  <c r="J23" i="5" s="1"/>
  <c r="I28" i="14"/>
  <c r="J28" s="1"/>
  <c r="J24" i="5" s="1"/>
  <c r="I29" i="14"/>
  <c r="J29" s="1"/>
  <c r="J25" i="5" s="1"/>
  <c r="I30" i="14"/>
  <c r="J30" s="1"/>
  <c r="J26" i="5" s="1"/>
  <c r="I31" i="14"/>
  <c r="J31" s="1"/>
  <c r="J27" i="5" s="1"/>
  <c r="I32" i="14"/>
  <c r="J32" s="1"/>
  <c r="J28" i="5" s="1"/>
  <c r="I33" i="14"/>
  <c r="J33" s="1"/>
  <c r="J29" i="5" s="1"/>
  <c r="I34" i="14"/>
  <c r="J34" s="1"/>
  <c r="J30" i="5" s="1"/>
  <c r="I35" i="14"/>
  <c r="J35" s="1"/>
  <c r="J31" i="5" s="1"/>
  <c r="I36" i="14"/>
  <c r="J36" s="1"/>
  <c r="J32" i="5" s="1"/>
  <c r="I37" i="14"/>
  <c r="J37" s="1"/>
  <c r="J33" i="5" s="1"/>
  <c r="I38" i="14"/>
  <c r="J38" s="1"/>
  <c r="J34" i="5" s="1"/>
  <c r="I39" i="14"/>
  <c r="J39" s="1"/>
  <c r="J35" i="5" s="1"/>
  <c r="I40" i="14"/>
  <c r="I41"/>
  <c r="I42"/>
  <c r="I43"/>
  <c r="I44"/>
  <c r="I45"/>
  <c r="I46"/>
  <c r="I47"/>
  <c r="I48"/>
  <c r="I44" i="5" s="1"/>
  <c r="I49" i="14"/>
  <c r="I50"/>
  <c r="I51"/>
  <c r="I52"/>
  <c r="I48" i="5" s="1"/>
  <c r="I53" i="14"/>
  <c r="I49" i="5" s="1"/>
  <c r="I54" i="14"/>
  <c r="I55"/>
  <c r="I56"/>
  <c r="I57"/>
  <c r="I58"/>
  <c r="I59"/>
  <c r="I60"/>
  <c r="I61"/>
  <c r="I62"/>
  <c r="I63"/>
  <c r="I64"/>
  <c r="I65"/>
  <c r="I66"/>
  <c r="I67"/>
  <c r="I68"/>
  <c r="I64" i="5" s="1"/>
  <c r="I69" i="14"/>
  <c r="I70"/>
  <c r="I71"/>
  <c r="I72"/>
  <c r="I73"/>
  <c r="I74"/>
  <c r="I70" i="5" s="1"/>
  <c r="I75" i="14"/>
  <c r="I71" i="5" s="1"/>
  <c r="I76" i="14"/>
  <c r="I77"/>
  <c r="I78"/>
  <c r="I79"/>
  <c r="I75" i="5" s="1"/>
  <c r="I80" i="14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99"/>
  <c r="I100"/>
  <c r="I101"/>
  <c r="I102"/>
  <c r="I103"/>
  <c r="I104"/>
  <c r="I105"/>
  <c r="I106"/>
  <c r="I107"/>
  <c r="I108"/>
  <c r="I109"/>
  <c r="I110"/>
  <c r="I111"/>
  <c r="I112"/>
  <c r="GH13"/>
  <c r="E13"/>
  <c r="E9" i="5" s="1"/>
  <c r="B7" i="28" s="1"/>
  <c r="D13" i="14"/>
  <c r="D9" i="5" s="1"/>
  <c r="F7" i="28" s="1"/>
  <c r="I21" i="26" l="1"/>
  <c r="K23" i="27"/>
  <c r="G12"/>
  <c r="H12" s="1"/>
  <c r="G15"/>
  <c r="H15" s="1"/>
  <c r="G10"/>
  <c r="H10" s="1"/>
  <c r="G9"/>
  <c r="H9" s="1"/>
  <c r="G13"/>
  <c r="H13" s="1"/>
  <c r="G11"/>
  <c r="H11" s="1"/>
  <c r="C113" i="28"/>
  <c r="EW11" i="5"/>
  <c r="U178" i="10" s="1"/>
  <c r="EV11" i="5"/>
  <c r="T178" i="10" s="1"/>
  <c r="EW13" i="5"/>
  <c r="U180" i="10" s="1"/>
  <c r="EV13" i="5"/>
  <c r="T180" i="10" s="1"/>
  <c r="EW15" i="5"/>
  <c r="U182" i="10" s="1"/>
  <c r="EV15" i="5"/>
  <c r="T182" i="10" s="1"/>
  <c r="EW17" i="5"/>
  <c r="U184" i="10" s="1"/>
  <c r="EV17" i="5"/>
  <c r="T184" i="10" s="1"/>
  <c r="EW45" i="5"/>
  <c r="AR179" i="10" s="1"/>
  <c r="EV45" i="5"/>
  <c r="AQ179" i="10" s="1"/>
  <c r="EW47" i="5"/>
  <c r="AR181" i="10" s="1"/>
  <c r="EV47" i="5"/>
  <c r="AQ181" i="10" s="1"/>
  <c r="EW51" i="5"/>
  <c r="AR185" i="10" s="1"/>
  <c r="EV51" i="5"/>
  <c r="AQ185" i="10" s="1"/>
  <c r="EW53" i="5"/>
  <c r="AR187" i="10" s="1"/>
  <c r="EV53" i="5"/>
  <c r="AQ187" i="10" s="1"/>
  <c r="EW55" i="5"/>
  <c r="AR189" i="10" s="1"/>
  <c r="EV55" i="5"/>
  <c r="AQ189" i="10" s="1"/>
  <c r="EW57" i="5"/>
  <c r="AR191" i="10" s="1"/>
  <c r="EV57" i="5"/>
  <c r="AQ191" i="10" s="1"/>
  <c r="EW59" i="5"/>
  <c r="AR193" i="10" s="1"/>
  <c r="EV59" i="5"/>
  <c r="AQ193" i="10" s="1"/>
  <c r="EW61" i="5"/>
  <c r="AR195" i="10" s="1"/>
  <c r="EV61" i="5"/>
  <c r="AQ195" i="10" s="1"/>
  <c r="EW63" i="5"/>
  <c r="BO169" i="10" s="1"/>
  <c r="EV63" i="5"/>
  <c r="BN169" i="10" s="1"/>
  <c r="EW65" i="5"/>
  <c r="BO171" i="10" s="1"/>
  <c r="EV65" i="5"/>
  <c r="BN171" i="10" s="1"/>
  <c r="EW46" i="5"/>
  <c r="AR180" i="10" s="1"/>
  <c r="EV46" i="5"/>
  <c r="AQ180" i="10" s="1"/>
  <c r="EW50" i="5"/>
  <c r="AR184" i="10" s="1"/>
  <c r="EV50" i="5"/>
  <c r="AQ184" i="10" s="1"/>
  <c r="EW52" i="5"/>
  <c r="AR186" i="10" s="1"/>
  <c r="EV52" i="5"/>
  <c r="AQ186" i="10" s="1"/>
  <c r="EW54" i="5"/>
  <c r="AR188" i="10" s="1"/>
  <c r="EV54" i="5"/>
  <c r="AQ188" i="10" s="1"/>
  <c r="EW56" i="5"/>
  <c r="AR190" i="10" s="1"/>
  <c r="EV56" i="5"/>
  <c r="AQ190" i="10" s="1"/>
  <c r="EW58" i="5"/>
  <c r="AR192" i="10" s="1"/>
  <c r="EV58" i="5"/>
  <c r="AQ192" i="10" s="1"/>
  <c r="EW60" i="5"/>
  <c r="AR194" i="10" s="1"/>
  <c r="EV60" i="5"/>
  <c r="AQ194" i="10" s="1"/>
  <c r="EW62" i="5"/>
  <c r="BO168" i="10" s="1"/>
  <c r="EV62" i="5"/>
  <c r="BN168" i="10" s="1"/>
  <c r="EW9" i="5"/>
  <c r="U176" i="10" s="1"/>
  <c r="EV9" i="5"/>
  <c r="T176" i="10" s="1"/>
  <c r="EY118" i="16"/>
  <c r="DZ118"/>
  <c r="DA118"/>
  <c r="I10" i="26"/>
  <c r="K12" i="27"/>
  <c r="L12" s="1"/>
  <c r="CB118" i="16"/>
  <c r="I19" i="26"/>
  <c r="I17"/>
  <c r="I15"/>
  <c r="I13"/>
  <c r="I36"/>
  <c r="I32"/>
  <c r="I28"/>
  <c r="I24"/>
  <c r="I7"/>
  <c r="AI7" s="1"/>
  <c r="AG7" s="1"/>
  <c r="I38"/>
  <c r="I34"/>
  <c r="I30"/>
  <c r="I26"/>
  <c r="I22"/>
  <c r="I20"/>
  <c r="I18"/>
  <c r="I16"/>
  <c r="I9"/>
  <c r="I8"/>
  <c r="AI8" s="1"/>
  <c r="AG8" s="1"/>
  <c r="I14"/>
  <c r="I12"/>
  <c r="I11"/>
  <c r="I37"/>
  <c r="I33"/>
  <c r="I29"/>
  <c r="I25"/>
  <c r="I31"/>
  <c r="I23"/>
  <c r="I35"/>
  <c r="I27"/>
  <c r="AM10"/>
  <c r="AI10"/>
  <c r="AG10" s="1"/>
  <c r="J10"/>
  <c r="J9"/>
  <c r="AI9"/>
  <c r="AG9" s="1"/>
  <c r="AM9"/>
  <c r="AM8"/>
  <c r="D113" i="28"/>
  <c r="AB8" i="5"/>
  <c r="P3"/>
  <c r="D7" i="28"/>
  <c r="EY119" i="16"/>
  <c r="FM119"/>
  <c r="DA119"/>
  <c r="DZ119"/>
  <c r="FT119"/>
  <c r="CB119"/>
  <c r="FF119"/>
  <c r="EY119" i="13"/>
  <c r="BC119"/>
  <c r="DA119"/>
  <c r="FM119"/>
  <c r="AD119"/>
  <c r="DZ119"/>
  <c r="FT119"/>
  <c r="CB119"/>
  <c r="FF119"/>
  <c r="BC118" i="16"/>
  <c r="BC119" s="1"/>
  <c r="AD118"/>
  <c r="AD119" s="1"/>
  <c r="AA200" i="10"/>
  <c r="AX200" s="1"/>
  <c r="AA199"/>
  <c r="AX199" s="1"/>
  <c r="AA198"/>
  <c r="AX198" s="1"/>
  <c r="AA197"/>
  <c r="AX197" s="1"/>
  <c r="AA196"/>
  <c r="AX196" s="1"/>
  <c r="AA134"/>
  <c r="AX134" s="1"/>
  <c r="AA133"/>
  <c r="AX133" s="1"/>
  <c r="AA132"/>
  <c r="AX132" s="1"/>
  <c r="AA131"/>
  <c r="AX131" s="1"/>
  <c r="AA130"/>
  <c r="AX130" s="1"/>
  <c r="AA68"/>
  <c r="AX68" s="1"/>
  <c r="AA67"/>
  <c r="AX67" s="1"/>
  <c r="AA66"/>
  <c r="AX66" s="1"/>
  <c r="AA65"/>
  <c r="AX65" s="1"/>
  <c r="AA64"/>
  <c r="AX64" s="1"/>
  <c r="AA167"/>
  <c r="AX167" s="1"/>
  <c r="AA166"/>
  <c r="AX166" s="1"/>
  <c r="AA165"/>
  <c r="AX165" s="1"/>
  <c r="AA164"/>
  <c r="AX164" s="1"/>
  <c r="AA163"/>
  <c r="AX163" s="1"/>
  <c r="AA101"/>
  <c r="AX101" s="1"/>
  <c r="AA100"/>
  <c r="AX100" s="1"/>
  <c r="AA99"/>
  <c r="AX99" s="1"/>
  <c r="AA98"/>
  <c r="AX98" s="1"/>
  <c r="AA97"/>
  <c r="AX97" s="1"/>
  <c r="AA34"/>
  <c r="AX34" s="1"/>
  <c r="AA33"/>
  <c r="AX33" s="1"/>
  <c r="AA32"/>
  <c r="AX32" s="1"/>
  <c r="AA31"/>
  <c r="AX31" s="1"/>
  <c r="AA30"/>
  <c r="AX30" s="1"/>
  <c r="J115" i="14"/>
  <c r="J116"/>
  <c r="J114"/>
  <c r="J18" i="5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GG9"/>
  <c r="FI7" i="28" s="1"/>
  <c r="GJ13" i="16"/>
  <c r="GL13" s="1"/>
  <c r="GJ20" i="13"/>
  <c r="GL20" s="1"/>
  <c r="GJ13"/>
  <c r="GL13" s="1"/>
  <c r="DX285" i="5"/>
  <c r="DX286"/>
  <c r="DX287"/>
  <c r="DX288"/>
  <c r="DX289"/>
  <c r="DX290"/>
  <c r="DX291"/>
  <c r="DX292"/>
  <c r="DX293"/>
  <c r="DX294"/>
  <c r="DX295"/>
  <c r="DX296"/>
  <c r="DX297"/>
  <c r="DX298"/>
  <c r="DX299"/>
  <c r="EV284"/>
  <c r="EW284"/>
  <c r="DX308"/>
  <c r="CY282"/>
  <c r="DX301"/>
  <c r="DX302"/>
  <c r="DX303"/>
  <c r="DX304"/>
  <c r="DX305"/>
  <c r="DX306"/>
  <c r="DX307"/>
  <c r="GJ15" i="16"/>
  <c r="GL15" s="1"/>
  <c r="GI211" i="5" s="1"/>
  <c r="GJ21" i="16"/>
  <c r="GL21" s="1"/>
  <c r="GJ75"/>
  <c r="GL75" s="1"/>
  <c r="GJ14"/>
  <c r="GL14" s="1"/>
  <c r="GJ20"/>
  <c r="GL20" s="1"/>
  <c r="GJ74"/>
  <c r="GL74" s="1"/>
  <c r="DX210" i="5"/>
  <c r="DX211"/>
  <c r="DX212"/>
  <c r="DX213"/>
  <c r="DX214"/>
  <c r="CY215"/>
  <c r="CY217"/>
  <c r="CY218"/>
  <c r="CY219"/>
  <c r="CY220"/>
  <c r="CY221"/>
  <c r="CY222"/>
  <c r="CY223"/>
  <c r="CY224"/>
  <c r="CY225"/>
  <c r="CY226"/>
  <c r="CY229"/>
  <c r="CY231"/>
  <c r="CY233"/>
  <c r="CY235"/>
  <c r="CY237"/>
  <c r="CY239"/>
  <c r="CY241"/>
  <c r="CY243"/>
  <c r="CY245"/>
  <c r="CY247"/>
  <c r="CY249"/>
  <c r="CY251"/>
  <c r="CY253"/>
  <c r="CY257"/>
  <c r="CY259"/>
  <c r="CY262"/>
  <c r="CY264"/>
  <c r="CY266"/>
  <c r="CY268"/>
  <c r="CY271"/>
  <c r="CY272"/>
  <c r="CY273"/>
  <c r="CY274"/>
  <c r="CY275"/>
  <c r="CY276"/>
  <c r="CY277"/>
  <c r="CY279"/>
  <c r="CY281"/>
  <c r="DX209"/>
  <c r="CY216"/>
  <c r="CY227"/>
  <c r="CY228"/>
  <c r="CY230"/>
  <c r="CY232"/>
  <c r="CY234"/>
  <c r="CY236"/>
  <c r="CY238"/>
  <c r="CY240"/>
  <c r="CY242"/>
  <c r="CY244"/>
  <c r="CY246"/>
  <c r="CY248"/>
  <c r="CY250"/>
  <c r="CY252"/>
  <c r="CY254"/>
  <c r="CY255"/>
  <c r="CY256"/>
  <c r="CY258"/>
  <c r="CY260"/>
  <c r="CY261"/>
  <c r="CY263"/>
  <c r="CY265"/>
  <c r="CY267"/>
  <c r="CY269"/>
  <c r="CY270"/>
  <c r="CY278"/>
  <c r="CY280"/>
  <c r="GJ16" i="16"/>
  <c r="GL16" s="1"/>
  <c r="GI212" i="5" s="1"/>
  <c r="GJ18" i="16"/>
  <c r="GL18" s="1"/>
  <c r="DX201" i="5"/>
  <c r="DX202"/>
  <c r="DX203"/>
  <c r="DX204"/>
  <c r="DX205"/>
  <c r="DX206"/>
  <c r="DX207"/>
  <c r="DX208"/>
  <c r="GJ16" i="13"/>
  <c r="GL16" s="1"/>
  <c r="GJ21"/>
  <c r="GL21" s="1"/>
  <c r="GI117" i="5" s="1"/>
  <c r="GJ18" i="13"/>
  <c r="GL18" s="1"/>
  <c r="GJ19"/>
  <c r="GL19" s="1"/>
  <c r="GI115" i="5" s="1"/>
  <c r="DX135"/>
  <c r="DX136"/>
  <c r="DX137"/>
  <c r="DX138"/>
  <c r="DX139"/>
  <c r="DX140"/>
  <c r="DX141"/>
  <c r="DX142"/>
  <c r="DX143"/>
  <c r="DX144"/>
  <c r="DX145"/>
  <c r="DX146"/>
  <c r="DX147"/>
  <c r="DX148"/>
  <c r="DX149"/>
  <c r="DX150"/>
  <c r="DX151"/>
  <c r="DX152"/>
  <c r="DX153"/>
  <c r="DX154"/>
  <c r="DX155"/>
  <c r="DX156"/>
  <c r="DX157"/>
  <c r="DX158"/>
  <c r="DX159"/>
  <c r="DX160"/>
  <c r="DX161"/>
  <c r="DX162"/>
  <c r="DX163"/>
  <c r="DX164"/>
  <c r="DX165"/>
  <c r="DX166"/>
  <c r="CY167"/>
  <c r="CY168"/>
  <c r="CY169"/>
  <c r="CY171"/>
  <c r="CY111"/>
  <c r="CY113"/>
  <c r="CY115"/>
  <c r="CY117"/>
  <c r="CY118"/>
  <c r="CY120"/>
  <c r="CY122"/>
  <c r="CY124"/>
  <c r="CY126"/>
  <c r="CY128"/>
  <c r="CY130"/>
  <c r="CY132"/>
  <c r="CY134"/>
  <c r="CY174"/>
  <c r="CY176"/>
  <c r="CY178"/>
  <c r="CY180"/>
  <c r="CY182"/>
  <c r="CY184"/>
  <c r="CY186"/>
  <c r="CY187"/>
  <c r="CY188"/>
  <c r="CY190"/>
  <c r="CY192"/>
  <c r="CY197"/>
  <c r="CY198"/>
  <c r="CY170"/>
  <c r="CY172"/>
  <c r="CY109"/>
  <c r="CY110"/>
  <c r="CY112"/>
  <c r="CY114"/>
  <c r="CY116"/>
  <c r="CY119"/>
  <c r="CY121"/>
  <c r="CY123"/>
  <c r="CY125"/>
  <c r="CY127"/>
  <c r="CY129"/>
  <c r="CY131"/>
  <c r="CY133"/>
  <c r="CY173"/>
  <c r="CY175"/>
  <c r="CY177"/>
  <c r="CY179"/>
  <c r="CY181"/>
  <c r="CY183"/>
  <c r="CY185"/>
  <c r="CY189"/>
  <c r="CY191"/>
  <c r="CY193"/>
  <c r="CY194"/>
  <c r="CY195"/>
  <c r="CY196"/>
  <c r="CY199"/>
  <c r="I106" i="28"/>
  <c r="I99"/>
  <c r="I92"/>
  <c r="I90"/>
  <c r="Q9"/>
  <c r="M9"/>
  <c r="I9"/>
  <c r="GJ17" i="13"/>
  <c r="GL17" s="1"/>
  <c r="GJ75"/>
  <c r="GL75" s="1"/>
  <c r="GJ14"/>
  <c r="GL14" s="1"/>
  <c r="GJ15"/>
  <c r="GL15" s="1"/>
  <c r="GJ74"/>
  <c r="GL74" s="1"/>
  <c r="C210" i="5"/>
  <c r="GH210" s="1"/>
  <c r="C211"/>
  <c r="GH211" s="1"/>
  <c r="GI225"/>
  <c r="C225"/>
  <c r="GH225" s="1"/>
  <c r="GI226"/>
  <c r="C226"/>
  <c r="GH226" s="1"/>
  <c r="GI229"/>
  <c r="C229"/>
  <c r="GH229" s="1"/>
  <c r="GE232"/>
  <c r="GI232"/>
  <c r="C232"/>
  <c r="GH232" s="1"/>
  <c r="GI233"/>
  <c r="C233"/>
  <c r="GH233" s="1"/>
  <c r="GF235"/>
  <c r="GI235"/>
  <c r="C235"/>
  <c r="GH235" s="1"/>
  <c r="GI236"/>
  <c r="C236"/>
  <c r="GH236" s="1"/>
  <c r="GI239"/>
  <c r="C239"/>
  <c r="GH239" s="1"/>
  <c r="GI241"/>
  <c r="C241"/>
  <c r="GH241" s="1"/>
  <c r="GI243"/>
  <c r="C243"/>
  <c r="GH243" s="1"/>
  <c r="GI245"/>
  <c r="C245"/>
  <c r="GH245" s="1"/>
  <c r="GI247"/>
  <c r="C247"/>
  <c r="GH247" s="1"/>
  <c r="GI248"/>
  <c r="C248"/>
  <c r="GH248" s="1"/>
  <c r="GF250"/>
  <c r="GI250"/>
  <c r="C250"/>
  <c r="GH250" s="1"/>
  <c r="GI252"/>
  <c r="C252"/>
  <c r="GH252" s="1"/>
  <c r="GI253"/>
  <c r="C253"/>
  <c r="GH253" s="1"/>
  <c r="GI255"/>
  <c r="C255"/>
  <c r="GH255" s="1"/>
  <c r="GI257"/>
  <c r="C257"/>
  <c r="GH257" s="1"/>
  <c r="GI260"/>
  <c r="C260"/>
  <c r="GH260" s="1"/>
  <c r="GI261"/>
  <c r="C261"/>
  <c r="GH261" s="1"/>
  <c r="GI264"/>
  <c r="C264"/>
  <c r="GH264" s="1"/>
  <c r="GI265"/>
  <c r="C265"/>
  <c r="GH265" s="1"/>
  <c r="GI267"/>
  <c r="C267"/>
  <c r="GH267" s="1"/>
  <c r="GI269"/>
  <c r="C269"/>
  <c r="GH269" s="1"/>
  <c r="GI272"/>
  <c r="C272"/>
  <c r="GH272" s="1"/>
  <c r="GI273"/>
  <c r="C273"/>
  <c r="GH273" s="1"/>
  <c r="GI276"/>
  <c r="C276"/>
  <c r="GH276" s="1"/>
  <c r="GI277"/>
  <c r="C277"/>
  <c r="GH277" s="1"/>
  <c r="GF279"/>
  <c r="GI279"/>
  <c r="C279"/>
  <c r="GH279" s="1"/>
  <c r="GI280"/>
  <c r="C280"/>
  <c r="GH280" s="1"/>
  <c r="GI282"/>
  <c r="C282"/>
  <c r="GH282" s="1"/>
  <c r="GI285"/>
  <c r="C285"/>
  <c r="GH285" s="1"/>
  <c r="GI288"/>
  <c r="C288"/>
  <c r="GH288" s="1"/>
  <c r="GI289"/>
  <c r="C289"/>
  <c r="GH289" s="1"/>
  <c r="GI292"/>
  <c r="C292"/>
  <c r="GH292" s="1"/>
  <c r="GI293"/>
  <c r="C293"/>
  <c r="GH293" s="1"/>
  <c r="GI296"/>
  <c r="C296"/>
  <c r="GH296" s="1"/>
  <c r="GI297"/>
  <c r="C297"/>
  <c r="GH297" s="1"/>
  <c r="GI300"/>
  <c r="C300"/>
  <c r="GH300" s="1"/>
  <c r="GI301"/>
  <c r="C301"/>
  <c r="GH301" s="1"/>
  <c r="GI302"/>
  <c r="C302"/>
  <c r="GH302" s="1"/>
  <c r="FW224"/>
  <c r="GA224"/>
  <c r="FU226"/>
  <c r="FY226"/>
  <c r="GC226"/>
  <c r="FW228"/>
  <c r="GA228"/>
  <c r="FW234"/>
  <c r="GA234"/>
  <c r="FU236"/>
  <c r="FY236"/>
  <c r="GC236"/>
  <c r="FW238"/>
  <c r="GA238"/>
  <c r="FW240"/>
  <c r="GA240"/>
  <c r="FW242"/>
  <c r="GA242"/>
  <c r="FW244"/>
  <c r="GA244"/>
  <c r="FW246"/>
  <c r="GA246"/>
  <c r="FW249"/>
  <c r="GA249"/>
  <c r="FW251"/>
  <c r="GA251"/>
  <c r="GB252"/>
  <c r="FU253"/>
  <c r="FY253"/>
  <c r="GC253"/>
  <c r="FU255"/>
  <c r="FY255"/>
  <c r="GC255"/>
  <c r="FU257"/>
  <c r="FY257"/>
  <c r="GC257"/>
  <c r="FW259"/>
  <c r="GA259"/>
  <c r="GB260"/>
  <c r="FU261"/>
  <c r="FY261"/>
  <c r="GC261"/>
  <c r="FW263"/>
  <c r="GA263"/>
  <c r="GB264"/>
  <c r="FU265"/>
  <c r="FY265"/>
  <c r="GC265"/>
  <c r="FU267"/>
  <c r="FY267"/>
  <c r="GC267"/>
  <c r="FU269"/>
  <c r="FY269"/>
  <c r="GC269"/>
  <c r="FW271"/>
  <c r="GA271"/>
  <c r="FU273"/>
  <c r="FY273"/>
  <c r="GC273"/>
  <c r="FW275"/>
  <c r="GA275"/>
  <c r="FU277"/>
  <c r="FY277"/>
  <c r="GC277"/>
  <c r="FU280"/>
  <c r="FY280"/>
  <c r="GC280"/>
  <c r="FU282"/>
  <c r="FY282"/>
  <c r="GC282"/>
  <c r="FW284"/>
  <c r="GA284"/>
  <c r="FW287"/>
  <c r="GA287"/>
  <c r="FU289"/>
  <c r="FY289"/>
  <c r="GC289"/>
  <c r="FW291"/>
  <c r="GA291"/>
  <c r="FU293"/>
  <c r="FY293"/>
  <c r="GC293"/>
  <c r="FW295"/>
  <c r="GA295"/>
  <c r="FU297"/>
  <c r="FY297"/>
  <c r="GC297"/>
  <c r="FW299"/>
  <c r="GA299"/>
  <c r="FU302"/>
  <c r="FY302"/>
  <c r="GC302"/>
  <c r="C212"/>
  <c r="GH212" s="1"/>
  <c r="GI213"/>
  <c r="C213"/>
  <c r="GH213" s="1"/>
  <c r="GI214"/>
  <c r="C214"/>
  <c r="GH214" s="1"/>
  <c r="GI215"/>
  <c r="C215"/>
  <c r="GH215" s="1"/>
  <c r="GI216"/>
  <c r="C216"/>
  <c r="GH216" s="1"/>
  <c r="GI217"/>
  <c r="C217"/>
  <c r="GH217" s="1"/>
  <c r="GI218"/>
  <c r="C218"/>
  <c r="GH218" s="1"/>
  <c r="GI220"/>
  <c r="C220"/>
  <c r="GH220" s="1"/>
  <c r="GI223"/>
  <c r="C223"/>
  <c r="GH223" s="1"/>
  <c r="GI219"/>
  <c r="C219"/>
  <c r="GH219" s="1"/>
  <c r="GI221"/>
  <c r="C221"/>
  <c r="GH221" s="1"/>
  <c r="GI222"/>
  <c r="C222"/>
  <c r="GH222" s="1"/>
  <c r="GI224"/>
  <c r="C224"/>
  <c r="GH224" s="1"/>
  <c r="GI227"/>
  <c r="C227"/>
  <c r="GH227" s="1"/>
  <c r="GI228"/>
  <c r="C228"/>
  <c r="GH228" s="1"/>
  <c r="GI230"/>
  <c r="C230"/>
  <c r="GH230" s="1"/>
  <c r="GI231"/>
  <c r="C231"/>
  <c r="GH231" s="1"/>
  <c r="GI234"/>
  <c r="C234"/>
  <c r="GH234" s="1"/>
  <c r="GI237"/>
  <c r="C237"/>
  <c r="GH237" s="1"/>
  <c r="GI238"/>
  <c r="C238"/>
  <c r="GH238" s="1"/>
  <c r="GI240"/>
  <c r="C240"/>
  <c r="GH240" s="1"/>
  <c r="GI242"/>
  <c r="C242"/>
  <c r="GH242" s="1"/>
  <c r="GI244"/>
  <c r="C244"/>
  <c r="GH244" s="1"/>
  <c r="GI246"/>
  <c r="C246"/>
  <c r="GH246" s="1"/>
  <c r="GI249"/>
  <c r="C249"/>
  <c r="GH249" s="1"/>
  <c r="GI251"/>
  <c r="C251"/>
  <c r="GH251" s="1"/>
  <c r="GF254"/>
  <c r="GI254"/>
  <c r="C254"/>
  <c r="GH254" s="1"/>
  <c r="GI256"/>
  <c r="C256"/>
  <c r="GH256" s="1"/>
  <c r="GF258"/>
  <c r="GI258"/>
  <c r="C258"/>
  <c r="GH258" s="1"/>
  <c r="GI259"/>
  <c r="C259"/>
  <c r="GH259" s="1"/>
  <c r="GF262"/>
  <c r="GI262"/>
  <c r="C262"/>
  <c r="GH262" s="1"/>
  <c r="GI263"/>
  <c r="C263"/>
  <c r="GH263" s="1"/>
  <c r="GF266"/>
  <c r="GI266"/>
  <c r="C266"/>
  <c r="GH266" s="1"/>
  <c r="GI268"/>
  <c r="C268"/>
  <c r="GH268" s="1"/>
  <c r="GI270"/>
  <c r="C270"/>
  <c r="GH270" s="1"/>
  <c r="GI271"/>
  <c r="C271"/>
  <c r="GH271" s="1"/>
  <c r="GI274"/>
  <c r="C274"/>
  <c r="GH274" s="1"/>
  <c r="GI275"/>
  <c r="C275"/>
  <c r="GH275" s="1"/>
  <c r="GI278"/>
  <c r="C278"/>
  <c r="GH278" s="1"/>
  <c r="GI281"/>
  <c r="C281"/>
  <c r="GH281" s="1"/>
  <c r="GF283"/>
  <c r="GI283"/>
  <c r="C283"/>
  <c r="GH283" s="1"/>
  <c r="GI284"/>
  <c r="C284"/>
  <c r="GH284" s="1"/>
  <c r="GF286"/>
  <c r="GI286"/>
  <c r="C286"/>
  <c r="GH286" s="1"/>
  <c r="GI287"/>
  <c r="C287"/>
  <c r="GH287" s="1"/>
  <c r="GF290"/>
  <c r="GI290"/>
  <c r="C290"/>
  <c r="GH290" s="1"/>
  <c r="GI291"/>
  <c r="C291"/>
  <c r="GH291" s="1"/>
  <c r="GI294"/>
  <c r="C294"/>
  <c r="GH294" s="1"/>
  <c r="GI295"/>
  <c r="C295"/>
  <c r="GH295" s="1"/>
  <c r="GI298"/>
  <c r="C298"/>
  <c r="GH298" s="1"/>
  <c r="GI299"/>
  <c r="C299"/>
  <c r="GH299" s="1"/>
  <c r="GI303"/>
  <c r="C303"/>
  <c r="GH303" s="1"/>
  <c r="GI304"/>
  <c r="C304"/>
  <c r="GH304" s="1"/>
  <c r="GI305"/>
  <c r="C305"/>
  <c r="GH305" s="1"/>
  <c r="GI306"/>
  <c r="C306"/>
  <c r="GH306" s="1"/>
  <c r="GI307"/>
  <c r="C307"/>
  <c r="GH307" s="1"/>
  <c r="GI308"/>
  <c r="C308"/>
  <c r="GH308" s="1"/>
  <c r="FU218"/>
  <c r="FY218"/>
  <c r="GC218"/>
  <c r="FU220"/>
  <c r="FY220"/>
  <c r="GC220"/>
  <c r="FW218"/>
  <c r="GA218"/>
  <c r="GE218"/>
  <c r="FW220"/>
  <c r="GA220"/>
  <c r="GE220"/>
  <c r="FU222"/>
  <c r="FY222"/>
  <c r="GC222"/>
  <c r="FU224"/>
  <c r="FY224"/>
  <c r="GC224"/>
  <c r="FW226"/>
  <c r="GA226"/>
  <c r="GE226"/>
  <c r="FU228"/>
  <c r="FY228"/>
  <c r="GC228"/>
  <c r="FU234"/>
  <c r="FY234"/>
  <c r="GC234"/>
  <c r="FW236"/>
  <c r="GA236"/>
  <c r="GE236"/>
  <c r="FU238"/>
  <c r="FY238"/>
  <c r="GC238"/>
  <c r="FU240"/>
  <c r="FY240"/>
  <c r="GC240"/>
  <c r="FU242"/>
  <c r="FY242"/>
  <c r="GC242"/>
  <c r="FU244"/>
  <c r="FY244"/>
  <c r="GC244"/>
  <c r="FU246"/>
  <c r="FY246"/>
  <c r="GC246"/>
  <c r="FU249"/>
  <c r="FY249"/>
  <c r="GC249"/>
  <c r="FU251"/>
  <c r="FY251"/>
  <c r="GC251"/>
  <c r="FX252"/>
  <c r="GF252"/>
  <c r="FW253"/>
  <c r="GA253"/>
  <c r="GE253"/>
  <c r="FW255"/>
  <c r="GA255"/>
  <c r="GE255"/>
  <c r="FX256"/>
  <c r="GF256"/>
  <c r="FW257"/>
  <c r="GA257"/>
  <c r="GE257"/>
  <c r="FU259"/>
  <c r="FY259"/>
  <c r="GC259"/>
  <c r="FX260"/>
  <c r="GF260"/>
  <c r="FW261"/>
  <c r="GA261"/>
  <c r="GE261"/>
  <c r="FU263"/>
  <c r="FY263"/>
  <c r="GC263"/>
  <c r="FX264"/>
  <c r="GF264"/>
  <c r="FW265"/>
  <c r="GA265"/>
  <c r="GE265"/>
  <c r="FW267"/>
  <c r="GA267"/>
  <c r="GE267"/>
  <c r="FW269"/>
  <c r="GA269"/>
  <c r="GE269"/>
  <c r="FU271"/>
  <c r="FY271"/>
  <c r="GC271"/>
  <c r="FW273"/>
  <c r="GA273"/>
  <c r="GE273"/>
  <c r="FU275"/>
  <c r="FY275"/>
  <c r="GC275"/>
  <c r="FW277"/>
  <c r="GA277"/>
  <c r="GE277"/>
  <c r="FW280"/>
  <c r="GA280"/>
  <c r="GE280"/>
  <c r="FX281"/>
  <c r="GF281"/>
  <c r="FW282"/>
  <c r="GA282"/>
  <c r="GE282"/>
  <c r="FU284"/>
  <c r="FY284"/>
  <c r="GC284"/>
  <c r="FU287"/>
  <c r="FY287"/>
  <c r="GC287"/>
  <c r="FW289"/>
  <c r="GA289"/>
  <c r="GE289"/>
  <c r="FU291"/>
  <c r="FY291"/>
  <c r="GC291"/>
  <c r="FW293"/>
  <c r="GA293"/>
  <c r="GE293"/>
  <c r="FU295"/>
  <c r="FY295"/>
  <c r="GC295"/>
  <c r="FW297"/>
  <c r="GA297"/>
  <c r="GE297"/>
  <c r="FU299"/>
  <c r="FY299"/>
  <c r="GC299"/>
  <c r="C209"/>
  <c r="GH209" s="1"/>
  <c r="C112"/>
  <c r="GH112" s="1"/>
  <c r="C113"/>
  <c r="GH113" s="1"/>
  <c r="GI123"/>
  <c r="C123"/>
  <c r="GH123" s="1"/>
  <c r="GI126"/>
  <c r="C126"/>
  <c r="GH126" s="1"/>
  <c r="GI128"/>
  <c r="C128"/>
  <c r="GH128" s="1"/>
  <c r="GI129"/>
  <c r="C129"/>
  <c r="GH129" s="1"/>
  <c r="GI132"/>
  <c r="C132"/>
  <c r="GH132" s="1"/>
  <c r="GI133"/>
  <c r="C133"/>
  <c r="GH133" s="1"/>
  <c r="GI136"/>
  <c r="C136"/>
  <c r="GH136" s="1"/>
  <c r="GI137"/>
  <c r="C137"/>
  <c r="GH137" s="1"/>
  <c r="GI140"/>
  <c r="C140"/>
  <c r="GH140" s="1"/>
  <c r="GI141"/>
  <c r="C141"/>
  <c r="GH141" s="1"/>
  <c r="GI144"/>
  <c r="C144"/>
  <c r="GH144" s="1"/>
  <c r="GI145"/>
  <c r="C145"/>
  <c r="GH145" s="1"/>
  <c r="GC145"/>
  <c r="FY145"/>
  <c r="FW113"/>
  <c r="GE113"/>
  <c r="FU123"/>
  <c r="FY123"/>
  <c r="GC123"/>
  <c r="FX126"/>
  <c r="GF126"/>
  <c r="FU129"/>
  <c r="FY129"/>
  <c r="GC129"/>
  <c r="FW131"/>
  <c r="GA131"/>
  <c r="FU133"/>
  <c r="FY133"/>
  <c r="GC133"/>
  <c r="FW135"/>
  <c r="GA135"/>
  <c r="FU137"/>
  <c r="FY137"/>
  <c r="GC137"/>
  <c r="FW139"/>
  <c r="GA139"/>
  <c r="FU141"/>
  <c r="FY141"/>
  <c r="GC141"/>
  <c r="FW143"/>
  <c r="GA143"/>
  <c r="FU145"/>
  <c r="GA145"/>
  <c r="C109"/>
  <c r="GH109" s="1"/>
  <c r="C110"/>
  <c r="GH110" s="1"/>
  <c r="GI111"/>
  <c r="C111"/>
  <c r="GH111" s="1"/>
  <c r="GI114"/>
  <c r="C114"/>
  <c r="GH114" s="1"/>
  <c r="C115"/>
  <c r="GH115" s="1"/>
  <c r="GI116"/>
  <c r="C116"/>
  <c r="GH116" s="1"/>
  <c r="C117"/>
  <c r="GH117" s="1"/>
  <c r="GI118"/>
  <c r="C118"/>
  <c r="GH118" s="1"/>
  <c r="GI119"/>
  <c r="C119"/>
  <c r="GH119" s="1"/>
  <c r="GI120"/>
  <c r="C120"/>
  <c r="GH120" s="1"/>
  <c r="GI121"/>
  <c r="C121"/>
  <c r="GH121" s="1"/>
  <c r="GI122"/>
  <c r="C122"/>
  <c r="GH122" s="1"/>
  <c r="GF124"/>
  <c r="GI124"/>
  <c r="C124"/>
  <c r="GH124" s="1"/>
  <c r="GI125"/>
  <c r="C125"/>
  <c r="GH125" s="1"/>
  <c r="GI127"/>
  <c r="C127"/>
  <c r="GH127" s="1"/>
  <c r="GI130"/>
  <c r="C130"/>
  <c r="GH130" s="1"/>
  <c r="GI131"/>
  <c r="C131"/>
  <c r="GH131" s="1"/>
  <c r="GI134"/>
  <c r="C134"/>
  <c r="GH134" s="1"/>
  <c r="GI135"/>
  <c r="C135"/>
  <c r="GH135" s="1"/>
  <c r="GI138"/>
  <c r="C138"/>
  <c r="GH138" s="1"/>
  <c r="GI139"/>
  <c r="C139"/>
  <c r="GH139" s="1"/>
  <c r="GI142"/>
  <c r="C142"/>
  <c r="GH142" s="1"/>
  <c r="GI143"/>
  <c r="C143"/>
  <c r="GH143" s="1"/>
  <c r="FW111"/>
  <c r="GE111"/>
  <c r="GA113"/>
  <c r="FU121"/>
  <c r="FY121"/>
  <c r="GC121"/>
  <c r="FX122"/>
  <c r="GF122"/>
  <c r="FW123"/>
  <c r="GA123"/>
  <c r="GE123"/>
  <c r="FU125"/>
  <c r="FY125"/>
  <c r="GC125"/>
  <c r="GB126"/>
  <c r="FU127"/>
  <c r="FY127"/>
  <c r="GC127"/>
  <c r="FW129"/>
  <c r="GA129"/>
  <c r="GE129"/>
  <c r="FU131"/>
  <c r="FY131"/>
  <c r="GC131"/>
  <c r="FW133"/>
  <c r="GA133"/>
  <c r="GE133"/>
  <c r="FU135"/>
  <c r="FY135"/>
  <c r="GC135"/>
  <c r="FW137"/>
  <c r="GA137"/>
  <c r="GE137"/>
  <c r="FU139"/>
  <c r="FY139"/>
  <c r="GC139"/>
  <c r="FW141"/>
  <c r="GA141"/>
  <c r="GE141"/>
  <c r="FU143"/>
  <c r="FY143"/>
  <c r="GC143"/>
  <c r="FW145"/>
  <c r="GE145"/>
  <c r="GI148"/>
  <c r="C148"/>
  <c r="GH148" s="1"/>
  <c r="GI149"/>
  <c r="C149"/>
  <c r="GH149" s="1"/>
  <c r="GI152"/>
  <c r="C152"/>
  <c r="GH152" s="1"/>
  <c r="GI153"/>
  <c r="C153"/>
  <c r="GH153" s="1"/>
  <c r="GI156"/>
  <c r="C156"/>
  <c r="GH156" s="1"/>
  <c r="GI158"/>
  <c r="C158"/>
  <c r="GH158" s="1"/>
  <c r="GI161"/>
  <c r="C161"/>
  <c r="GH161" s="1"/>
  <c r="GI162"/>
  <c r="C162"/>
  <c r="GH162" s="1"/>
  <c r="GI165"/>
  <c r="C165"/>
  <c r="GH165" s="1"/>
  <c r="GI166"/>
  <c r="C166"/>
  <c r="GH166" s="1"/>
  <c r="GI169"/>
  <c r="C169"/>
  <c r="GH169" s="1"/>
  <c r="GI170"/>
  <c r="C170"/>
  <c r="GH170" s="1"/>
  <c r="GI173"/>
  <c r="C173"/>
  <c r="GH173" s="1"/>
  <c r="GI174"/>
  <c r="C174"/>
  <c r="GH174" s="1"/>
  <c r="GI177"/>
  <c r="C177"/>
  <c r="GH177" s="1"/>
  <c r="GI178"/>
  <c r="C178"/>
  <c r="GH178" s="1"/>
  <c r="GI181"/>
  <c r="C181"/>
  <c r="GH181" s="1"/>
  <c r="GI182"/>
  <c r="C182"/>
  <c r="GH182" s="1"/>
  <c r="GI185"/>
  <c r="C185"/>
  <c r="GH185" s="1"/>
  <c r="GI186"/>
  <c r="C186"/>
  <c r="GH186" s="1"/>
  <c r="GI187"/>
  <c r="C187"/>
  <c r="GH187" s="1"/>
  <c r="GI188"/>
  <c r="C188"/>
  <c r="GH188" s="1"/>
  <c r="GI191"/>
  <c r="C191"/>
  <c r="GH191" s="1"/>
  <c r="GI192"/>
  <c r="C192"/>
  <c r="GH192" s="1"/>
  <c r="GI195"/>
  <c r="C195"/>
  <c r="GH195" s="1"/>
  <c r="GI196"/>
  <c r="C196"/>
  <c r="GH196" s="1"/>
  <c r="GI199"/>
  <c r="C199"/>
  <c r="GH199" s="1"/>
  <c r="GI200"/>
  <c r="C200"/>
  <c r="GH200" s="1"/>
  <c r="GI206"/>
  <c r="C206"/>
  <c r="GH206" s="1"/>
  <c r="GI207"/>
  <c r="C207"/>
  <c r="GH207" s="1"/>
  <c r="GI208"/>
  <c r="C208"/>
  <c r="GH208" s="1"/>
  <c r="FW147"/>
  <c r="GA147"/>
  <c r="FU149"/>
  <c r="FY149"/>
  <c r="GC149"/>
  <c r="FW151"/>
  <c r="GA151"/>
  <c r="FU153"/>
  <c r="FY153"/>
  <c r="GC153"/>
  <c r="FU156"/>
  <c r="FY156"/>
  <c r="GC156"/>
  <c r="FU158"/>
  <c r="FY158"/>
  <c r="GC158"/>
  <c r="FW160"/>
  <c r="GA160"/>
  <c r="FU162"/>
  <c r="FY162"/>
  <c r="GC162"/>
  <c r="FW164"/>
  <c r="GA164"/>
  <c r="FU166"/>
  <c r="FY166"/>
  <c r="GC166"/>
  <c r="FW168"/>
  <c r="GA168"/>
  <c r="FU170"/>
  <c r="FY170"/>
  <c r="GC170"/>
  <c r="FW172"/>
  <c r="GA172"/>
  <c r="FU174"/>
  <c r="FY174"/>
  <c r="GC174"/>
  <c r="FW176"/>
  <c r="GA176"/>
  <c r="FU178"/>
  <c r="FY178"/>
  <c r="GC178"/>
  <c r="FW180"/>
  <c r="GA180"/>
  <c r="FU182"/>
  <c r="FY182"/>
  <c r="GC182"/>
  <c r="FW184"/>
  <c r="GA184"/>
  <c r="FU188"/>
  <c r="FY188"/>
  <c r="GC188"/>
  <c r="FW190"/>
  <c r="GA190"/>
  <c r="FU192"/>
  <c r="FY192"/>
  <c r="GC192"/>
  <c r="FW194"/>
  <c r="GA194"/>
  <c r="FU196"/>
  <c r="FY196"/>
  <c r="GC196"/>
  <c r="FW198"/>
  <c r="GA198"/>
  <c r="FU200"/>
  <c r="FY200"/>
  <c r="GC200"/>
  <c r="AI106" i="28"/>
  <c r="AE106"/>
  <c r="AM105"/>
  <c r="AI105"/>
  <c r="AE105"/>
  <c r="AM104"/>
  <c r="AI104"/>
  <c r="AE104"/>
  <c r="AM103"/>
  <c r="AI103"/>
  <c r="AE103"/>
  <c r="AM102"/>
  <c r="AI102"/>
  <c r="AE102"/>
  <c r="AM101"/>
  <c r="AI101"/>
  <c r="AE101"/>
  <c r="AM100"/>
  <c r="AI100"/>
  <c r="AE100"/>
  <c r="AM98"/>
  <c r="AI98"/>
  <c r="AE98"/>
  <c r="AM97"/>
  <c r="AI97"/>
  <c r="AE97"/>
  <c r="AM96"/>
  <c r="AI96"/>
  <c r="AE96"/>
  <c r="AM95"/>
  <c r="AI95"/>
  <c r="AE95"/>
  <c r="AM94"/>
  <c r="AI94"/>
  <c r="AE94"/>
  <c r="AM93"/>
  <c r="AI93"/>
  <c r="AE93"/>
  <c r="AM92"/>
  <c r="AI92"/>
  <c r="AE92"/>
  <c r="AM91"/>
  <c r="AI91"/>
  <c r="AE91"/>
  <c r="AM90"/>
  <c r="AI90"/>
  <c r="AE90"/>
  <c r="AM89"/>
  <c r="AI89"/>
  <c r="AE89"/>
  <c r="AM15"/>
  <c r="AI15"/>
  <c r="AE15"/>
  <c r="AM14"/>
  <c r="AI14"/>
  <c r="AE14"/>
  <c r="AM13"/>
  <c r="AI13"/>
  <c r="AE13"/>
  <c r="AM12"/>
  <c r="AI12"/>
  <c r="AE12"/>
  <c r="AM11"/>
  <c r="AI11"/>
  <c r="AE11"/>
  <c r="AM10"/>
  <c r="AI10"/>
  <c r="AE10"/>
  <c r="AM9"/>
  <c r="AI9"/>
  <c r="AE9"/>
  <c r="AM8"/>
  <c r="AI8"/>
  <c r="AE8"/>
  <c r="GI146" i="5"/>
  <c r="C146"/>
  <c r="GH146" s="1"/>
  <c r="GI147"/>
  <c r="C147"/>
  <c r="GH147" s="1"/>
  <c r="GI150"/>
  <c r="C150"/>
  <c r="GH150" s="1"/>
  <c r="GI151"/>
  <c r="C151"/>
  <c r="GH151" s="1"/>
  <c r="GI154"/>
  <c r="C154"/>
  <c r="GH154" s="1"/>
  <c r="GI155"/>
  <c r="C155"/>
  <c r="GH155" s="1"/>
  <c r="GI157"/>
  <c r="C157"/>
  <c r="GH157" s="1"/>
  <c r="GF159"/>
  <c r="GI159"/>
  <c r="C159"/>
  <c r="GH159" s="1"/>
  <c r="GI160"/>
  <c r="C160"/>
  <c r="GH160" s="1"/>
  <c r="GI163"/>
  <c r="C163"/>
  <c r="GH163" s="1"/>
  <c r="GI164"/>
  <c r="C164"/>
  <c r="GH164" s="1"/>
  <c r="GI167"/>
  <c r="C167"/>
  <c r="GH167" s="1"/>
  <c r="GI168"/>
  <c r="C168"/>
  <c r="GH168" s="1"/>
  <c r="GI171"/>
  <c r="C171"/>
  <c r="GH171" s="1"/>
  <c r="GI172"/>
  <c r="C172"/>
  <c r="GH172" s="1"/>
  <c r="GI175"/>
  <c r="C175"/>
  <c r="GH175" s="1"/>
  <c r="GI176"/>
  <c r="C176"/>
  <c r="GH176" s="1"/>
  <c r="GI179"/>
  <c r="C179"/>
  <c r="GH179" s="1"/>
  <c r="GI180"/>
  <c r="C180"/>
  <c r="GH180" s="1"/>
  <c r="GI183"/>
  <c r="C183"/>
  <c r="GH183" s="1"/>
  <c r="GI184"/>
  <c r="C184"/>
  <c r="GH184" s="1"/>
  <c r="GF189"/>
  <c r="GI189"/>
  <c r="C189"/>
  <c r="GH189" s="1"/>
  <c r="GI190"/>
  <c r="C190"/>
  <c r="GH190" s="1"/>
  <c r="GI193"/>
  <c r="C193"/>
  <c r="GH193" s="1"/>
  <c r="GI194"/>
  <c r="C194"/>
  <c r="GH194" s="1"/>
  <c r="GI197"/>
  <c r="C197"/>
  <c r="GH197" s="1"/>
  <c r="GI198"/>
  <c r="C198"/>
  <c r="GH198" s="1"/>
  <c r="GI201"/>
  <c r="C201"/>
  <c r="GH201" s="1"/>
  <c r="GI202"/>
  <c r="C202"/>
  <c r="GH202" s="1"/>
  <c r="GI203"/>
  <c r="C203"/>
  <c r="GH203" s="1"/>
  <c r="FX204"/>
  <c r="GI204"/>
  <c r="C204"/>
  <c r="GH204" s="1"/>
  <c r="GI205"/>
  <c r="C205"/>
  <c r="GH205" s="1"/>
  <c r="FU147"/>
  <c r="FY147"/>
  <c r="GC147"/>
  <c r="FW149"/>
  <c r="GA149"/>
  <c r="GE149"/>
  <c r="FU151"/>
  <c r="FY151"/>
  <c r="GC151"/>
  <c r="FW153"/>
  <c r="GA153"/>
  <c r="GE153"/>
  <c r="FV155"/>
  <c r="GD155"/>
  <c r="FW156"/>
  <c r="GA156"/>
  <c r="GE156"/>
  <c r="FX157"/>
  <c r="GF157"/>
  <c r="FW158"/>
  <c r="GA158"/>
  <c r="GE158"/>
  <c r="FU160"/>
  <c r="FY160"/>
  <c r="GC160"/>
  <c r="FW162"/>
  <c r="GA162"/>
  <c r="GE162"/>
  <c r="FU164"/>
  <c r="FY164"/>
  <c r="GC164"/>
  <c r="FW166"/>
  <c r="GA166"/>
  <c r="GE166"/>
  <c r="FU168"/>
  <c r="FY168"/>
  <c r="GC168"/>
  <c r="FW170"/>
  <c r="GA170"/>
  <c r="GE170"/>
  <c r="FU172"/>
  <c r="FY172"/>
  <c r="GC172"/>
  <c r="FW174"/>
  <c r="GA174"/>
  <c r="GE174"/>
  <c r="FU176"/>
  <c r="FY176"/>
  <c r="GC176"/>
  <c r="FW178"/>
  <c r="GA178"/>
  <c r="GE178"/>
  <c r="FU180"/>
  <c r="FY180"/>
  <c r="GC180"/>
  <c r="FW182"/>
  <c r="GA182"/>
  <c r="GE182"/>
  <c r="FU184"/>
  <c r="FY184"/>
  <c r="GC184"/>
  <c r="FW188"/>
  <c r="GA188"/>
  <c r="GE188"/>
  <c r="FU190"/>
  <c r="FY190"/>
  <c r="GC190"/>
  <c r="FU194"/>
  <c r="FY194"/>
  <c r="GC194"/>
  <c r="FU198"/>
  <c r="FY198"/>
  <c r="GC198"/>
  <c r="FU205"/>
  <c r="FY205"/>
  <c r="C176" i="10"/>
  <c r="C143"/>
  <c r="C77"/>
  <c r="C110"/>
  <c r="C44"/>
  <c r="C10"/>
  <c r="GH12" i="5"/>
  <c r="FY10" i="28" s="1"/>
  <c r="B113" i="10"/>
  <c r="B179"/>
  <c r="B146"/>
  <c r="B80"/>
  <c r="B47"/>
  <c r="B13"/>
  <c r="C180"/>
  <c r="C147"/>
  <c r="C81"/>
  <c r="C114"/>
  <c r="C48"/>
  <c r="C14"/>
  <c r="C177"/>
  <c r="C144"/>
  <c r="C78"/>
  <c r="C111"/>
  <c r="C45"/>
  <c r="C11"/>
  <c r="GH11" i="5"/>
  <c r="FY9" i="28" s="1"/>
  <c r="B112" i="10"/>
  <c r="B178"/>
  <c r="B145"/>
  <c r="B79"/>
  <c r="B12"/>
  <c r="B46"/>
  <c r="C179"/>
  <c r="C146"/>
  <c r="C80"/>
  <c r="C113"/>
  <c r="C47"/>
  <c r="C13"/>
  <c r="GH13" i="5"/>
  <c r="FY11" i="28" s="1"/>
  <c r="B114" i="10"/>
  <c r="B180"/>
  <c r="B147"/>
  <c r="B81"/>
  <c r="B14"/>
  <c r="B48"/>
  <c r="C181"/>
  <c r="C148"/>
  <c r="C82"/>
  <c r="C115"/>
  <c r="C49"/>
  <c r="C15"/>
  <c r="GH15" i="5"/>
  <c r="FY13" i="28" s="1"/>
  <c r="B116" i="10"/>
  <c r="B182"/>
  <c r="B149"/>
  <c r="B83"/>
  <c r="B16"/>
  <c r="B50"/>
  <c r="C183"/>
  <c r="C150"/>
  <c r="C84"/>
  <c r="C117"/>
  <c r="C51"/>
  <c r="C17"/>
  <c r="GH17" i="5"/>
  <c r="FY15" i="28" s="1"/>
  <c r="B118" i="10"/>
  <c r="B184"/>
  <c r="B151"/>
  <c r="B85"/>
  <c r="B18"/>
  <c r="B52"/>
  <c r="C185"/>
  <c r="C152"/>
  <c r="C86"/>
  <c r="C119"/>
  <c r="C53"/>
  <c r="C19"/>
  <c r="GH19" i="5"/>
  <c r="FY17" i="28" s="1"/>
  <c r="B120" i="10"/>
  <c r="B186"/>
  <c r="B153"/>
  <c r="B87"/>
  <c r="B20"/>
  <c r="B54"/>
  <c r="C187"/>
  <c r="C154"/>
  <c r="C88"/>
  <c r="C121"/>
  <c r="C55"/>
  <c r="C21"/>
  <c r="GH21" i="5"/>
  <c r="FY19" i="28" s="1"/>
  <c r="B122" i="10"/>
  <c r="B188"/>
  <c r="B155"/>
  <c r="B89"/>
  <c r="B22"/>
  <c r="B56"/>
  <c r="GH22" i="5"/>
  <c r="FY20" i="28" s="1"/>
  <c r="B123" i="10"/>
  <c r="B189"/>
  <c r="B156"/>
  <c r="B90"/>
  <c r="B57"/>
  <c r="B23"/>
  <c r="C190"/>
  <c r="C157"/>
  <c r="C91"/>
  <c r="C124"/>
  <c r="C58"/>
  <c r="C24"/>
  <c r="GH24" i="5"/>
  <c r="FY22" i="28" s="1"/>
  <c r="B125" i="10"/>
  <c r="B191"/>
  <c r="B158"/>
  <c r="B92"/>
  <c r="B59"/>
  <c r="B25"/>
  <c r="C192"/>
  <c r="C159"/>
  <c r="C93"/>
  <c r="C126"/>
  <c r="C60"/>
  <c r="C26"/>
  <c r="GH26" i="5"/>
  <c r="FY24" i="28" s="1"/>
  <c r="B127" i="10"/>
  <c r="B193"/>
  <c r="B160"/>
  <c r="B94"/>
  <c r="B61"/>
  <c r="B27"/>
  <c r="C194"/>
  <c r="C161"/>
  <c r="C95"/>
  <c r="C128"/>
  <c r="C62"/>
  <c r="C28"/>
  <c r="GH28" i="5"/>
  <c r="FY26" i="28" s="1"/>
  <c r="B129" i="10"/>
  <c r="B195"/>
  <c r="B162"/>
  <c r="B96"/>
  <c r="B63"/>
  <c r="B29"/>
  <c r="C196"/>
  <c r="C163"/>
  <c r="C97"/>
  <c r="C130"/>
  <c r="C64"/>
  <c r="C30"/>
  <c r="GH30" i="5"/>
  <c r="FY28" i="28" s="1"/>
  <c r="B131" i="10"/>
  <c r="B197"/>
  <c r="B164"/>
  <c r="B98"/>
  <c r="B31"/>
  <c r="B65"/>
  <c r="C198"/>
  <c r="C165"/>
  <c r="C99"/>
  <c r="C132"/>
  <c r="C66"/>
  <c r="C32"/>
  <c r="GH32" i="5"/>
  <c r="FY30" i="28" s="1"/>
  <c r="B133" i="10"/>
  <c r="B199"/>
  <c r="B166"/>
  <c r="B100"/>
  <c r="B33"/>
  <c r="B67"/>
  <c r="C134"/>
  <c r="C200"/>
  <c r="C167"/>
  <c r="C101"/>
  <c r="C34"/>
  <c r="C68"/>
  <c r="GH34" i="5"/>
  <c r="FY32" i="28" s="1"/>
  <c r="Y168" i="10"/>
  <c r="Y135"/>
  <c r="Y102"/>
  <c r="Y69"/>
  <c r="Y2"/>
  <c r="Y36"/>
  <c r="Z169"/>
  <c r="Z136"/>
  <c r="Z103"/>
  <c r="Z70"/>
  <c r="Z37"/>
  <c r="Z3"/>
  <c r="GH36" i="5"/>
  <c r="FY34" i="28" s="1"/>
  <c r="Y170" i="10"/>
  <c r="Y137"/>
  <c r="Y104"/>
  <c r="Y71"/>
  <c r="Y4"/>
  <c r="Y38"/>
  <c r="Z171"/>
  <c r="Z138"/>
  <c r="Z105"/>
  <c r="Z72"/>
  <c r="Z39"/>
  <c r="Z5"/>
  <c r="GH38" i="5"/>
  <c r="FY36" i="28" s="1"/>
  <c r="Y172" i="10"/>
  <c r="Y139"/>
  <c r="Y106"/>
  <c r="Y73"/>
  <c r="Y6"/>
  <c r="Y40"/>
  <c r="Z173"/>
  <c r="Z140"/>
  <c r="Z107"/>
  <c r="Z74"/>
  <c r="Z41"/>
  <c r="Z7"/>
  <c r="GH40" i="5"/>
  <c r="FY38" i="28" s="1"/>
  <c r="Y174" i="10"/>
  <c r="Y141"/>
  <c r="Y108"/>
  <c r="Y75"/>
  <c r="Y8"/>
  <c r="Y42"/>
  <c r="Z175"/>
  <c r="Z142"/>
  <c r="Z109"/>
  <c r="Z76"/>
  <c r="Z43"/>
  <c r="Z9"/>
  <c r="GH42" i="5"/>
  <c r="FY40" i="28" s="1"/>
  <c r="Y176" i="10"/>
  <c r="Y143"/>
  <c r="Y110"/>
  <c r="Y77"/>
  <c r="Y10"/>
  <c r="Y44"/>
  <c r="Z177"/>
  <c r="Z144"/>
  <c r="Z111"/>
  <c r="Z78"/>
  <c r="Z45"/>
  <c r="Z11"/>
  <c r="Y12"/>
  <c r="GH44" i="5"/>
  <c r="FY42" i="28" s="1"/>
  <c r="Y178" i="10"/>
  <c r="Y145"/>
  <c r="Y112"/>
  <c r="Y79"/>
  <c r="Y46"/>
  <c r="Z179"/>
  <c r="Z146"/>
  <c r="Z113"/>
  <c r="Z80"/>
  <c r="Z47"/>
  <c r="Z13"/>
  <c r="GH46" i="5"/>
  <c r="FY44" i="28" s="1"/>
  <c r="Y180" i="10"/>
  <c r="Y147"/>
  <c r="Y114"/>
  <c r="Y81"/>
  <c r="Y48"/>
  <c r="Y14"/>
  <c r="Z181"/>
  <c r="Z148"/>
  <c r="Z115"/>
  <c r="Z82"/>
  <c r="Z49"/>
  <c r="Z15"/>
  <c r="GH48" i="5"/>
  <c r="FY46" i="28" s="1"/>
  <c r="Y182" i="10"/>
  <c r="Y149"/>
  <c r="Y116"/>
  <c r="Y83"/>
  <c r="Z183"/>
  <c r="Z150"/>
  <c r="Z117"/>
  <c r="Z84"/>
  <c r="GH50" i="5"/>
  <c r="FY48" i="28" s="1"/>
  <c r="Y184" i="10"/>
  <c r="Y151"/>
  <c r="Y118"/>
  <c r="Y85"/>
  <c r="Y52"/>
  <c r="Y18"/>
  <c r="Z185"/>
  <c r="Z152"/>
  <c r="Z119"/>
  <c r="Z86"/>
  <c r="Z53"/>
  <c r="Z19"/>
  <c r="GH52" i="5"/>
  <c r="FY50" i="28" s="1"/>
  <c r="Y186" i="10"/>
  <c r="Y153"/>
  <c r="Y120"/>
  <c r="Y87"/>
  <c r="Y54"/>
  <c r="Y20"/>
  <c r="Z187"/>
  <c r="Z154"/>
  <c r="Z121"/>
  <c r="Z88"/>
  <c r="Z21"/>
  <c r="Z55"/>
  <c r="GH54" i="5"/>
  <c r="FY52" i="28" s="1"/>
  <c r="Y188" i="10"/>
  <c r="Y155"/>
  <c r="Y122"/>
  <c r="Y89"/>
  <c r="Y56"/>
  <c r="Y22"/>
  <c r="Z189"/>
  <c r="Z156"/>
  <c r="Z123"/>
  <c r="Z90"/>
  <c r="Z57"/>
  <c r="Z23"/>
  <c r="GH56" i="5"/>
  <c r="FY54" i="28" s="1"/>
  <c r="Y190" i="10"/>
  <c r="Y157"/>
  <c r="Y124"/>
  <c r="Y91"/>
  <c r="Y58"/>
  <c r="Y24"/>
  <c r="Z191"/>
  <c r="Z158"/>
  <c r="Z125"/>
  <c r="Z92"/>
  <c r="Z25"/>
  <c r="Z59"/>
  <c r="GH58" i="5"/>
  <c r="FY56" i="28" s="1"/>
  <c r="Y192" i="10"/>
  <c r="Y159"/>
  <c r="Y126"/>
  <c r="Y93"/>
  <c r="Y60"/>
  <c r="Y26"/>
  <c r="Z193"/>
  <c r="Z160"/>
  <c r="Z127"/>
  <c r="Z94"/>
  <c r="Z61"/>
  <c r="Z27"/>
  <c r="GH60" i="5"/>
  <c r="FY58" i="28" s="1"/>
  <c r="Y194" i="10"/>
  <c r="Y161"/>
  <c r="Y128"/>
  <c r="Y95"/>
  <c r="Y62"/>
  <c r="Y28"/>
  <c r="Z195"/>
  <c r="Z162"/>
  <c r="Z129"/>
  <c r="Z96"/>
  <c r="Z63"/>
  <c r="Z29"/>
  <c r="GH62" i="5"/>
  <c r="FY60" i="28" s="1"/>
  <c r="AV69" i="10"/>
  <c r="AV36"/>
  <c r="AV168"/>
  <c r="AV135"/>
  <c r="AV102"/>
  <c r="AV2"/>
  <c r="AW70"/>
  <c r="AW37"/>
  <c r="AW169"/>
  <c r="AW136"/>
  <c r="AW103"/>
  <c r="AW3"/>
  <c r="AV4"/>
  <c r="GH64" i="5"/>
  <c r="FY62" i="28" s="1"/>
  <c r="AV170" i="10"/>
  <c r="AV137"/>
  <c r="AV104"/>
  <c r="AV71"/>
  <c r="AV38"/>
  <c r="AW72"/>
  <c r="AW39"/>
  <c r="AW171"/>
  <c r="AW138"/>
  <c r="AW105"/>
  <c r="AW5"/>
  <c r="GH66" i="5"/>
  <c r="FY64" i="28" s="1"/>
  <c r="AV172" i="10"/>
  <c r="AV139"/>
  <c r="AV106"/>
  <c r="AV73"/>
  <c r="AV40"/>
  <c r="AV6"/>
  <c r="AW74"/>
  <c r="AW41"/>
  <c r="AW173"/>
  <c r="AW140"/>
  <c r="AW107"/>
  <c r="AW7"/>
  <c r="GH68" i="5"/>
  <c r="FY66" i="28" s="1"/>
  <c r="AV174" i="10"/>
  <c r="AV141"/>
  <c r="AV108"/>
  <c r="AV75"/>
  <c r="AV42"/>
  <c r="AV8"/>
  <c r="AW76"/>
  <c r="AW43"/>
  <c r="AW175"/>
  <c r="AW142"/>
  <c r="AW109"/>
  <c r="AW9"/>
  <c r="AV10"/>
  <c r="GH70" i="5"/>
  <c r="FY68" i="28" s="1"/>
  <c r="AV176" i="10"/>
  <c r="AV143"/>
  <c r="AV110"/>
  <c r="AV77"/>
  <c r="AV44"/>
  <c r="AW11"/>
  <c r="AW78"/>
  <c r="AW45"/>
  <c r="AW177"/>
  <c r="AW144"/>
  <c r="AW111"/>
  <c r="GH72" i="5"/>
  <c r="FY70" i="28" s="1"/>
  <c r="AV178" i="10"/>
  <c r="AV145"/>
  <c r="AV112"/>
  <c r="AV79"/>
  <c r="AV46"/>
  <c r="AV12"/>
  <c r="AW80"/>
  <c r="AW47"/>
  <c r="AW179"/>
  <c r="AW146"/>
  <c r="AW113"/>
  <c r="AW13"/>
  <c r="GH74" i="5"/>
  <c r="FY72" i="28" s="1"/>
  <c r="AV180" i="10"/>
  <c r="AV147"/>
  <c r="AV114"/>
  <c r="AV81"/>
  <c r="AV48"/>
  <c r="AV14"/>
  <c r="AW15"/>
  <c r="AW82"/>
  <c r="AW49"/>
  <c r="AW181"/>
  <c r="AW148"/>
  <c r="AW115"/>
  <c r="GH76" i="5"/>
  <c r="FY74" i="28" s="1"/>
  <c r="AV182" i="10"/>
  <c r="AV149"/>
  <c r="AV116"/>
  <c r="AV83"/>
  <c r="AV50"/>
  <c r="AV16"/>
  <c r="AW84"/>
  <c r="AW51"/>
  <c r="AW183"/>
  <c r="AW150"/>
  <c r="AW117"/>
  <c r="AW17"/>
  <c r="GH78" i="5"/>
  <c r="FY76" i="28" s="1"/>
  <c r="AV184" i="10"/>
  <c r="AV151"/>
  <c r="AV118"/>
  <c r="AV85"/>
  <c r="AV52"/>
  <c r="AV18"/>
  <c r="AW86"/>
  <c r="AW53"/>
  <c r="AW185"/>
  <c r="AW152"/>
  <c r="AW119"/>
  <c r="AW19"/>
  <c r="GH80" i="5"/>
  <c r="FY78" i="28" s="1"/>
  <c r="AV186" i="10"/>
  <c r="AV153"/>
  <c r="AV120"/>
  <c r="AV87"/>
  <c r="AV54"/>
  <c r="AV20"/>
  <c r="AW88"/>
  <c r="AW55"/>
  <c r="AW187"/>
  <c r="AW154"/>
  <c r="AW121"/>
  <c r="AW21"/>
  <c r="GH82" i="5"/>
  <c r="FY80" i="28" s="1"/>
  <c r="AV188" i="10"/>
  <c r="AV155"/>
  <c r="AV122"/>
  <c r="AV89"/>
  <c r="AV56"/>
  <c r="AV22"/>
  <c r="AW90"/>
  <c r="AW57"/>
  <c r="AW189"/>
  <c r="AW156"/>
  <c r="AW123"/>
  <c r="AW23"/>
  <c r="GI88" i="14"/>
  <c r="GK88" s="1"/>
  <c r="GJ88" s="1"/>
  <c r="GL88" s="1"/>
  <c r="GI84" i="5" s="1"/>
  <c r="FF82" i="28" s="1"/>
  <c r="C84" i="5"/>
  <c r="E82" i="28" s="1"/>
  <c r="AW92" i="10"/>
  <c r="AW59"/>
  <c r="AW191"/>
  <c r="AW158"/>
  <c r="AW125"/>
  <c r="AW25"/>
  <c r="GI90" i="14"/>
  <c r="GK90" s="1"/>
  <c r="GJ90" s="1"/>
  <c r="GL90" s="1"/>
  <c r="GI86" i="5" s="1"/>
  <c r="FF84" i="28" s="1"/>
  <c r="C86" i="5"/>
  <c r="E84" i="28" s="1"/>
  <c r="AW94" i="10"/>
  <c r="AW61"/>
  <c r="AW193"/>
  <c r="AW160"/>
  <c r="AW127"/>
  <c r="AW27"/>
  <c r="GI92" i="14"/>
  <c r="GK92" s="1"/>
  <c r="GJ92" s="1"/>
  <c r="GL92" s="1"/>
  <c r="GI88" i="5" s="1"/>
  <c r="FF86" i="28" s="1"/>
  <c r="C88" i="5"/>
  <c r="E86" i="28" s="1"/>
  <c r="AW96" i="10"/>
  <c r="AW63"/>
  <c r="AW195"/>
  <c r="AW162"/>
  <c r="AW129"/>
  <c r="AW29"/>
  <c r="GI94" i="14"/>
  <c r="GK94" s="1"/>
  <c r="GJ94" s="1"/>
  <c r="GL94" s="1"/>
  <c r="GI90" i="5" s="1"/>
  <c r="FF88" i="28" s="1"/>
  <c r="C90" i="5"/>
  <c r="GI96" i="14"/>
  <c r="GK96" s="1"/>
  <c r="GJ96" s="1"/>
  <c r="GL96" s="1"/>
  <c r="GI92" i="5" s="1"/>
  <c r="FF90" i="28" s="1"/>
  <c r="C92" i="5"/>
  <c r="GI98" i="14"/>
  <c r="GK98" s="1"/>
  <c r="GJ98" s="1"/>
  <c r="GL98" s="1"/>
  <c r="GI94" i="5" s="1"/>
  <c r="FF92" i="28" s="1"/>
  <c r="C94" i="5"/>
  <c r="GI100" i="14"/>
  <c r="GK100" s="1"/>
  <c r="GJ100" s="1"/>
  <c r="GL100" s="1"/>
  <c r="GI96" i="5" s="1"/>
  <c r="FF94" i="28" s="1"/>
  <c r="C96" i="5"/>
  <c r="GI102" i="14"/>
  <c r="GK102" s="1"/>
  <c r="GJ102" s="1"/>
  <c r="GL102" s="1"/>
  <c r="GI98" i="5" s="1"/>
  <c r="FF96" i="28" s="1"/>
  <c r="C98" i="5"/>
  <c r="GI104" i="14"/>
  <c r="GK104" s="1"/>
  <c r="GJ104" s="1"/>
  <c r="GL104" s="1"/>
  <c r="GI100" i="5" s="1"/>
  <c r="FF98" i="28" s="1"/>
  <c r="C100" i="5"/>
  <c r="GI106" i="14"/>
  <c r="GK106" s="1"/>
  <c r="GJ106" s="1"/>
  <c r="GL106" s="1"/>
  <c r="GI102" i="5" s="1"/>
  <c r="FF100" i="28" s="1"/>
  <c r="C102" i="5"/>
  <c r="GI108" i="14"/>
  <c r="GK108" s="1"/>
  <c r="GJ108" s="1"/>
  <c r="GL108" s="1"/>
  <c r="GI104" i="5" s="1"/>
  <c r="FF102" i="28" s="1"/>
  <c r="C104" i="5"/>
  <c r="GI110" i="14"/>
  <c r="GK110" s="1"/>
  <c r="GJ110" s="1"/>
  <c r="GL110" s="1"/>
  <c r="GI106" i="5" s="1"/>
  <c r="FF104" i="28" s="1"/>
  <c r="C106" i="5"/>
  <c r="GI112" i="14"/>
  <c r="GK112" s="1"/>
  <c r="GJ112" s="1"/>
  <c r="GL112" s="1"/>
  <c r="GI108" i="5" s="1"/>
  <c r="FF106" i="28" s="1"/>
  <c r="C108" i="5"/>
  <c r="EH7" i="28"/>
  <c r="W176" i="10"/>
  <c r="EF7" i="28"/>
  <c r="S176" i="10"/>
  <c r="ED7" i="28"/>
  <c r="R176" i="10"/>
  <c r="EB7" i="28"/>
  <c r="P176" i="10"/>
  <c r="DZ7" i="28"/>
  <c r="O176" i="10"/>
  <c r="DX7" i="28"/>
  <c r="M176" i="10"/>
  <c r="DV7" i="28"/>
  <c r="L176" i="10"/>
  <c r="DT7" i="28"/>
  <c r="J176" i="10"/>
  <c r="DR7" i="28"/>
  <c r="I176" i="10"/>
  <c r="DP7" i="28"/>
  <c r="G176" i="10"/>
  <c r="DN7" i="28"/>
  <c r="F176" i="10"/>
  <c r="DK7" i="28"/>
  <c r="V143" i="10"/>
  <c r="DG7" i="28"/>
  <c r="Q143" i="10"/>
  <c r="DC7" i="28"/>
  <c r="N143" i="10"/>
  <c r="CY7" i="28"/>
  <c r="K143" i="10"/>
  <c r="CU7" i="28"/>
  <c r="H143" i="10"/>
  <c r="CQ7" i="28"/>
  <c r="E143" i="10"/>
  <c r="CP7" i="28"/>
  <c r="W110" i="10"/>
  <c r="CN7" i="28"/>
  <c r="S110" i="10"/>
  <c r="CL7" i="28"/>
  <c r="R110" i="10"/>
  <c r="CJ7" i="28"/>
  <c r="P110" i="10"/>
  <c r="CH7" i="28"/>
  <c r="O110" i="10"/>
  <c r="CF7" i="28"/>
  <c r="M110" i="10"/>
  <c r="CD7" i="28"/>
  <c r="L110" i="10"/>
  <c r="CB7" i="28"/>
  <c r="J110" i="10"/>
  <c r="BZ7" i="28"/>
  <c r="I110" i="10"/>
  <c r="BX7" i="28"/>
  <c r="G110" i="10"/>
  <c r="BV7" i="28"/>
  <c r="F110" i="10"/>
  <c r="BS7" i="28"/>
  <c r="V77" i="10"/>
  <c r="BO7" i="28"/>
  <c r="Q77" i="10"/>
  <c r="BK7" i="28"/>
  <c r="N77" i="10"/>
  <c r="BG7" i="28"/>
  <c r="K77" i="10"/>
  <c r="BC7" i="28"/>
  <c r="H77" i="10"/>
  <c r="AY7" i="28"/>
  <c r="E77" i="10"/>
  <c r="AX7" i="28"/>
  <c r="W44" i="10"/>
  <c r="AV7" i="28"/>
  <c r="S44" i="10"/>
  <c r="AT7" i="28"/>
  <c r="R44" i="10"/>
  <c r="AR7" i="28"/>
  <c r="P44" i="10"/>
  <c r="AP7" i="28"/>
  <c r="O44" i="10"/>
  <c r="AN7" i="28"/>
  <c r="M44" i="10"/>
  <c r="AL7" i="28"/>
  <c r="L44" i="10"/>
  <c r="AJ7" i="28"/>
  <c r="J44" i="10"/>
  <c r="AH7" i="28"/>
  <c r="I44" i="10"/>
  <c r="AF7" i="28"/>
  <c r="G44" i="10"/>
  <c r="AD7" i="28"/>
  <c r="F44" i="10"/>
  <c r="W7" i="28"/>
  <c r="Q10" i="10"/>
  <c r="S7" i="28"/>
  <c r="N10" i="10"/>
  <c r="O7" i="28"/>
  <c r="K10" i="10"/>
  <c r="K7" i="28"/>
  <c r="H10" i="10"/>
  <c r="E10"/>
  <c r="EG87" i="28"/>
  <c r="BP195" i="10"/>
  <c r="EC87" i="28"/>
  <c r="BK195" i="10"/>
  <c r="DY87" i="28"/>
  <c r="BH195" i="10"/>
  <c r="DU87" i="28"/>
  <c r="BE195" i="10"/>
  <c r="DQ87" i="28"/>
  <c r="BB195" i="10"/>
  <c r="DM87" i="28"/>
  <c r="AY195" i="10"/>
  <c r="DL87" i="28"/>
  <c r="BQ162" i="10"/>
  <c r="DJ87" i="28"/>
  <c r="BM162" i="10"/>
  <c r="DH87" i="28"/>
  <c r="BL162" i="10"/>
  <c r="DF87" i="28"/>
  <c r="BJ162" i="10"/>
  <c r="DD87" i="28"/>
  <c r="BI162" i="10"/>
  <c r="DB87" i="28"/>
  <c r="BG162" i="10"/>
  <c r="CZ87" i="28"/>
  <c r="BF162" i="10"/>
  <c r="CX87" i="28"/>
  <c r="BD162" i="10"/>
  <c r="CV87" i="28"/>
  <c r="BC162" i="10"/>
  <c r="CT87" i="28"/>
  <c r="BA162" i="10"/>
  <c r="CR87" i="28"/>
  <c r="AZ162" i="10"/>
  <c r="CO87" i="28"/>
  <c r="BP129" i="10"/>
  <c r="CK87" i="28"/>
  <c r="BK129" i="10"/>
  <c r="CG87" i="28"/>
  <c r="BH129" i="10"/>
  <c r="CC87" i="28"/>
  <c r="BE129" i="10"/>
  <c r="BY87" i="28"/>
  <c r="BB129" i="10"/>
  <c r="BU87" i="28"/>
  <c r="AY129" i="10"/>
  <c r="BT87" i="28"/>
  <c r="BQ96" i="10"/>
  <c r="BR87" i="28"/>
  <c r="BM96" i="10"/>
  <c r="BP87" i="28"/>
  <c r="BL96" i="10"/>
  <c r="BN87" i="28"/>
  <c r="BJ96" i="10"/>
  <c r="BL87" i="28"/>
  <c r="BI96" i="10"/>
  <c r="BJ87" i="28"/>
  <c r="BG96" i="10"/>
  <c r="BH87" i="28"/>
  <c r="BF96" i="10"/>
  <c r="BF87" i="28"/>
  <c r="BD96" i="10"/>
  <c r="BD87" i="28"/>
  <c r="BC96" i="10"/>
  <c r="BB87" i="28"/>
  <c r="BA96" i="10"/>
  <c r="AZ87" i="28"/>
  <c r="AZ96" i="10"/>
  <c r="AW87" i="28"/>
  <c r="BP63" i="10"/>
  <c r="AS87" i="28"/>
  <c r="BK63" i="10"/>
  <c r="AO87" i="28"/>
  <c r="BH63" i="10"/>
  <c r="AK87" i="28"/>
  <c r="BE63" i="10"/>
  <c r="AG87" i="28"/>
  <c r="BB63" i="10"/>
  <c r="AC87" i="28"/>
  <c r="AY63" i="10"/>
  <c r="AB87" i="28"/>
  <c r="BQ29" i="10"/>
  <c r="Z87" i="28"/>
  <c r="BM29" i="10"/>
  <c r="X87" i="28"/>
  <c r="BL29" i="10"/>
  <c r="V87" i="28"/>
  <c r="BJ29" i="10"/>
  <c r="T87" i="28"/>
  <c r="BI29" i="10"/>
  <c r="R87" i="28"/>
  <c r="BG29" i="10"/>
  <c r="P87" i="28"/>
  <c r="BF29" i="10"/>
  <c r="N87" i="28"/>
  <c r="BD29" i="10"/>
  <c r="L87" i="28"/>
  <c r="BC29" i="10"/>
  <c r="J87" i="28"/>
  <c r="BA29" i="10"/>
  <c r="H87" i="28"/>
  <c r="AZ29" i="10"/>
  <c r="EH86" i="28"/>
  <c r="BQ194" i="10"/>
  <c r="EF86" i="28"/>
  <c r="BM194" i="10"/>
  <c r="ED86" i="28"/>
  <c r="BL194" i="10"/>
  <c r="EB86" i="28"/>
  <c r="BJ194" i="10"/>
  <c r="DZ86" i="28"/>
  <c r="BI194" i="10"/>
  <c r="DX86" i="28"/>
  <c r="BG194" i="10"/>
  <c r="DV86" i="28"/>
  <c r="BF194" i="10"/>
  <c r="DT86" i="28"/>
  <c r="BD194" i="10"/>
  <c r="DR86" i="28"/>
  <c r="BC194" i="10"/>
  <c r="DP86" i="28"/>
  <c r="BA194" i="10"/>
  <c r="DN86" i="28"/>
  <c r="AZ194" i="10"/>
  <c r="DK86" i="28"/>
  <c r="BP161" i="10"/>
  <c r="DG86" i="28"/>
  <c r="BK161" i="10"/>
  <c r="DC86" i="28"/>
  <c r="BH161" i="10"/>
  <c r="CY86" i="28"/>
  <c r="BE161" i="10"/>
  <c r="CU86" i="28"/>
  <c r="BB161" i="10"/>
  <c r="CQ86" i="28"/>
  <c r="AY161" i="10"/>
  <c r="CP86" i="28"/>
  <c r="BQ128" i="10"/>
  <c r="CN86" i="28"/>
  <c r="BM128" i="10"/>
  <c r="CL86" i="28"/>
  <c r="BL128" i="10"/>
  <c r="CJ86" i="28"/>
  <c r="BJ128" i="10"/>
  <c r="CH86" i="28"/>
  <c r="BI128" i="10"/>
  <c r="CF86" i="28"/>
  <c r="BG128" i="10"/>
  <c r="CD86" i="28"/>
  <c r="BF128" i="10"/>
  <c r="CB86" i="28"/>
  <c r="BD128" i="10"/>
  <c r="BZ86" i="28"/>
  <c r="BC128" i="10"/>
  <c r="BX86" i="28"/>
  <c r="BA128" i="10"/>
  <c r="BV86" i="28"/>
  <c r="AZ128" i="10"/>
  <c r="BS86" i="28"/>
  <c r="BP95" i="10"/>
  <c r="BO86" i="28"/>
  <c r="BK95" i="10"/>
  <c r="BK86" i="28"/>
  <c r="BH95" i="10"/>
  <c r="BG86" i="28"/>
  <c r="BE95" i="10"/>
  <c r="BC86" i="28"/>
  <c r="BB95" i="10"/>
  <c r="AY86" i="28"/>
  <c r="AY95" i="10"/>
  <c r="AX86" i="28"/>
  <c r="BQ62" i="10"/>
  <c r="AV86" i="28"/>
  <c r="BM62" i="10"/>
  <c r="AT86" i="28"/>
  <c r="BL62" i="10"/>
  <c r="AR86" i="28"/>
  <c r="BJ62" i="10"/>
  <c r="AP86" i="28"/>
  <c r="BI62" i="10"/>
  <c r="AN86" i="28"/>
  <c r="BG62" i="10"/>
  <c r="AL86" i="28"/>
  <c r="BF62" i="10"/>
  <c r="AJ86" i="28"/>
  <c r="BD62" i="10"/>
  <c r="AH86" i="28"/>
  <c r="BC62" i="10"/>
  <c r="AF86" i="28"/>
  <c r="BA62" i="10"/>
  <c r="AD86" i="28"/>
  <c r="AZ62" i="10"/>
  <c r="AA86" i="28"/>
  <c r="BP28" i="10"/>
  <c r="W86" i="28"/>
  <c r="BK28" i="10"/>
  <c r="S86" i="28"/>
  <c r="BH28" i="10"/>
  <c r="O86" i="28"/>
  <c r="BE28" i="10"/>
  <c r="K86" i="28"/>
  <c r="BB28" i="10"/>
  <c r="G86" i="28"/>
  <c r="AY28" i="10"/>
  <c r="EG85" i="28"/>
  <c r="BP193" i="10"/>
  <c r="EC85" i="28"/>
  <c r="BK193" i="10"/>
  <c r="DY85" i="28"/>
  <c r="BH193" i="10"/>
  <c r="DU85" i="28"/>
  <c r="BE193" i="10"/>
  <c r="DQ85" i="28"/>
  <c r="BB193" i="10"/>
  <c r="DM85" i="28"/>
  <c r="AY193" i="10"/>
  <c r="DL85" i="28"/>
  <c r="BQ160" i="10"/>
  <c r="DJ85" i="28"/>
  <c r="BM160" i="10"/>
  <c r="DH85" i="28"/>
  <c r="BL160" i="10"/>
  <c r="DF85" i="28"/>
  <c r="BJ160" i="10"/>
  <c r="DD85" i="28"/>
  <c r="BI160" i="10"/>
  <c r="DB85" i="28"/>
  <c r="BG160" i="10"/>
  <c r="CZ85" i="28"/>
  <c r="BF160" i="10"/>
  <c r="CX85" i="28"/>
  <c r="BD160" i="10"/>
  <c r="CV85" i="28"/>
  <c r="BC160" i="10"/>
  <c r="CT85" i="28"/>
  <c r="BA160" i="10"/>
  <c r="CR85" i="28"/>
  <c r="AZ160" i="10"/>
  <c r="CO85" i="28"/>
  <c r="BP127" i="10"/>
  <c r="CK85" i="28"/>
  <c r="BK127" i="10"/>
  <c r="CG85" i="28"/>
  <c r="BH127" i="10"/>
  <c r="CC85" i="28"/>
  <c r="BE127" i="10"/>
  <c r="BY85" i="28"/>
  <c r="BB127" i="10"/>
  <c r="BU85" i="28"/>
  <c r="AY127" i="10"/>
  <c r="BT85" i="28"/>
  <c r="BQ94" i="10"/>
  <c r="BR85" i="28"/>
  <c r="BM94" i="10"/>
  <c r="BP85" i="28"/>
  <c r="BL94" i="10"/>
  <c r="BN85" i="28"/>
  <c r="BJ94" i="10"/>
  <c r="BL85" i="28"/>
  <c r="BI94" i="10"/>
  <c r="BJ85" i="28"/>
  <c r="BG94" i="10"/>
  <c r="BH85" i="28"/>
  <c r="BF94" i="10"/>
  <c r="BF85" i="28"/>
  <c r="BD94" i="10"/>
  <c r="BD85" i="28"/>
  <c r="BC94" i="10"/>
  <c r="BB85" i="28"/>
  <c r="BA94" i="10"/>
  <c r="AZ85" i="28"/>
  <c r="AZ94" i="10"/>
  <c r="AW85" i="28"/>
  <c r="BP61" i="10"/>
  <c r="AS85" i="28"/>
  <c r="BK61" i="10"/>
  <c r="AO85" i="28"/>
  <c r="BH61" i="10"/>
  <c r="AK85" i="28"/>
  <c r="BE61" i="10"/>
  <c r="AG85" i="28"/>
  <c r="BB61" i="10"/>
  <c r="AC85" i="28"/>
  <c r="AY61" i="10"/>
  <c r="AB85" i="28"/>
  <c r="BQ27" i="10"/>
  <c r="Z85" i="28"/>
  <c r="BM27" i="10"/>
  <c r="X85" i="28"/>
  <c r="BL27" i="10"/>
  <c r="V85" i="28"/>
  <c r="BJ27" i="10"/>
  <c r="T85" i="28"/>
  <c r="BI27" i="10"/>
  <c r="R85" i="28"/>
  <c r="BG27" i="10"/>
  <c r="P85" i="28"/>
  <c r="BF27" i="10"/>
  <c r="N85" i="28"/>
  <c r="BD27" i="10"/>
  <c r="L85" i="28"/>
  <c r="BC27" i="10"/>
  <c r="J85" i="28"/>
  <c r="BA27" i="10"/>
  <c r="H85" i="28"/>
  <c r="AZ27" i="10"/>
  <c r="EH84" i="28"/>
  <c r="BQ192" i="10"/>
  <c r="EF84" i="28"/>
  <c r="BM192" i="10"/>
  <c r="ED84" i="28"/>
  <c r="BL192" i="10"/>
  <c r="EB84" i="28"/>
  <c r="BJ192" i="10"/>
  <c r="DZ84" i="28"/>
  <c r="BI192" i="10"/>
  <c r="DX84" i="28"/>
  <c r="BG192" i="10"/>
  <c r="DV84" i="28"/>
  <c r="BF192" i="10"/>
  <c r="DT84" i="28"/>
  <c r="BD192" i="10"/>
  <c r="DR84" i="28"/>
  <c r="BC192" i="10"/>
  <c r="DP84" i="28"/>
  <c r="BA192" i="10"/>
  <c r="DN84" i="28"/>
  <c r="AZ192" i="10"/>
  <c r="DK84" i="28"/>
  <c r="BP159" i="10"/>
  <c r="DG84" i="28"/>
  <c r="BK159" i="10"/>
  <c r="DC84" i="28"/>
  <c r="BH159" i="10"/>
  <c r="CY84" i="28"/>
  <c r="BE159" i="10"/>
  <c r="CU84" i="28"/>
  <c r="BB159" i="10"/>
  <c r="CQ84" i="28"/>
  <c r="AY159" i="10"/>
  <c r="CP84" i="28"/>
  <c r="BQ126" i="10"/>
  <c r="CN84" i="28"/>
  <c r="BM126" i="10"/>
  <c r="CL84" i="28"/>
  <c r="BL126" i="10"/>
  <c r="CJ84" i="28"/>
  <c r="BJ126" i="10"/>
  <c r="CH84" i="28"/>
  <c r="BI126" i="10"/>
  <c r="CF84" i="28"/>
  <c r="BG126" i="10"/>
  <c r="CD84" i="28"/>
  <c r="BF126" i="10"/>
  <c r="CB84" i="28"/>
  <c r="BD126" i="10"/>
  <c r="BZ84" i="28"/>
  <c r="BC126" i="10"/>
  <c r="BX84" i="28"/>
  <c r="BA126" i="10"/>
  <c r="BV84" i="28"/>
  <c r="AZ126" i="10"/>
  <c r="BS84" i="28"/>
  <c r="BP93" i="10"/>
  <c r="BO84" i="28"/>
  <c r="BK93" i="10"/>
  <c r="BK84" i="28"/>
  <c r="BH93" i="10"/>
  <c r="BG84" i="28"/>
  <c r="BE93" i="10"/>
  <c r="BC84" i="28"/>
  <c r="BB93" i="10"/>
  <c r="AY84" i="28"/>
  <c r="AY93" i="10"/>
  <c r="AX84" i="28"/>
  <c r="BQ60" i="10"/>
  <c r="AV84" i="28"/>
  <c r="BM60" i="10"/>
  <c r="AT84" i="28"/>
  <c r="BL60" i="10"/>
  <c r="AR84" i="28"/>
  <c r="BJ60" i="10"/>
  <c r="AP84" i="28"/>
  <c r="BI60" i="10"/>
  <c r="AN84" i="28"/>
  <c r="BG60" i="10"/>
  <c r="AL84" i="28"/>
  <c r="BF60" i="10"/>
  <c r="AJ84" i="28"/>
  <c r="BD60" i="10"/>
  <c r="AH84" i="28"/>
  <c r="BC60" i="10"/>
  <c r="AF84" i="28"/>
  <c r="BA60" i="10"/>
  <c r="AD84" i="28"/>
  <c r="AZ60" i="10"/>
  <c r="AA84" i="28"/>
  <c r="BP26" i="10"/>
  <c r="W84" i="28"/>
  <c r="BK26" i="10"/>
  <c r="S84" i="28"/>
  <c r="BH26" i="10"/>
  <c r="O84" i="28"/>
  <c r="BE26" i="10"/>
  <c r="K84" i="28"/>
  <c r="BB26" i="10"/>
  <c r="G84" i="28"/>
  <c r="AY26" i="10"/>
  <c r="EG83" i="28"/>
  <c r="BP191" i="10"/>
  <c r="EC83" i="28"/>
  <c r="BK191" i="10"/>
  <c r="DY83" i="28"/>
  <c r="BH191" i="10"/>
  <c r="DU83" i="28"/>
  <c r="BE191" i="10"/>
  <c r="DQ83" i="28"/>
  <c r="BB191" i="10"/>
  <c r="DM83" i="28"/>
  <c r="AY191" i="10"/>
  <c r="DL83" i="28"/>
  <c r="BQ158" i="10"/>
  <c r="DJ83" i="28"/>
  <c r="BM158" i="10"/>
  <c r="DH83" i="28"/>
  <c r="BL158" i="10"/>
  <c r="DF83" i="28"/>
  <c r="BJ158" i="10"/>
  <c r="DD83" i="28"/>
  <c r="BI158" i="10"/>
  <c r="DB83" i="28"/>
  <c r="BG158" i="10"/>
  <c r="CZ83" i="28"/>
  <c r="BF158" i="10"/>
  <c r="CX83" i="28"/>
  <c r="BD158" i="10"/>
  <c r="CV83" i="28"/>
  <c r="BC158" i="10"/>
  <c r="CT83" i="28"/>
  <c r="BA158" i="10"/>
  <c r="CR83" i="28"/>
  <c r="AZ158" i="10"/>
  <c r="CO83" i="28"/>
  <c r="BP125" i="10"/>
  <c r="CK83" i="28"/>
  <c r="BK125" i="10"/>
  <c r="CG83" i="28"/>
  <c r="BH125" i="10"/>
  <c r="CC83" i="28"/>
  <c r="BE125" i="10"/>
  <c r="BY83" i="28"/>
  <c r="BB125" i="10"/>
  <c r="BU83" i="28"/>
  <c r="AY125" i="10"/>
  <c r="BT83" i="28"/>
  <c r="BQ92" i="10"/>
  <c r="BR83" i="28"/>
  <c r="BM92" i="10"/>
  <c r="BP83" i="28"/>
  <c r="BL92" i="10"/>
  <c r="BN83" i="28"/>
  <c r="BJ92" i="10"/>
  <c r="BL83" i="28"/>
  <c r="BI92" i="10"/>
  <c r="BJ83" i="28"/>
  <c r="BG92" i="10"/>
  <c r="BH83" i="28"/>
  <c r="BF92" i="10"/>
  <c r="BF83" i="28"/>
  <c r="BD92" i="10"/>
  <c r="BD83" i="28"/>
  <c r="BC92" i="10"/>
  <c r="BB83" i="28"/>
  <c r="BA92" i="10"/>
  <c r="AZ83" i="28"/>
  <c r="AZ92" i="10"/>
  <c r="AW83" i="28"/>
  <c r="BP59" i="10"/>
  <c r="AS83" i="28"/>
  <c r="BK59" i="10"/>
  <c r="AO83" i="28"/>
  <c r="BH59" i="10"/>
  <c r="AK83" i="28"/>
  <c r="BE59" i="10"/>
  <c r="AG83" i="28"/>
  <c r="BB59" i="10"/>
  <c r="AC83" i="28"/>
  <c r="AY59" i="10"/>
  <c r="AB83" i="28"/>
  <c r="BQ25" i="10"/>
  <c r="Z83" i="28"/>
  <c r="BM25" i="10"/>
  <c r="X83" i="28"/>
  <c r="BL25" i="10"/>
  <c r="V83" i="28"/>
  <c r="BJ25" i="10"/>
  <c r="T83" i="28"/>
  <c r="BI25" i="10"/>
  <c r="R83" i="28"/>
  <c r="BG25" i="10"/>
  <c r="P83" i="28"/>
  <c r="BF25" i="10"/>
  <c r="N83" i="28"/>
  <c r="BD25" i="10"/>
  <c r="L83" i="28"/>
  <c r="BC25" i="10"/>
  <c r="J83" i="28"/>
  <c r="BA25" i="10"/>
  <c r="H83" i="28"/>
  <c r="AZ25" i="10"/>
  <c r="EH82" i="28"/>
  <c r="BQ190" i="10"/>
  <c r="EF82" i="28"/>
  <c r="BM190" i="10"/>
  <c r="ED82" i="28"/>
  <c r="BL190" i="10"/>
  <c r="EB82" i="28"/>
  <c r="BJ190" i="10"/>
  <c r="DZ82" i="28"/>
  <c r="BI190" i="10"/>
  <c r="DX82" i="28"/>
  <c r="BG190" i="10"/>
  <c r="DV82" i="28"/>
  <c r="BF190" i="10"/>
  <c r="DT82" i="28"/>
  <c r="BD190" i="10"/>
  <c r="DR82" i="28"/>
  <c r="BC190" i="10"/>
  <c r="DP82" i="28"/>
  <c r="BA190" i="10"/>
  <c r="DN82" i="28"/>
  <c r="AZ190" i="10"/>
  <c r="DK82" i="28"/>
  <c r="BP157" i="10"/>
  <c r="DG82" i="28"/>
  <c r="BK157" i="10"/>
  <c r="DC82" i="28"/>
  <c r="BH157" i="10"/>
  <c r="CY82" i="28"/>
  <c r="BE157" i="10"/>
  <c r="CU82" i="28"/>
  <c r="BB157" i="10"/>
  <c r="CQ82" i="28"/>
  <c r="AY157" i="10"/>
  <c r="CP82" i="28"/>
  <c r="BQ124" i="10"/>
  <c r="CN82" i="28"/>
  <c r="BM124" i="10"/>
  <c r="CL82" i="28"/>
  <c r="BL124" i="10"/>
  <c r="CJ82" i="28"/>
  <c r="BJ124" i="10"/>
  <c r="CH82" i="28"/>
  <c r="BI124" i="10"/>
  <c r="CF82" i="28"/>
  <c r="BG124" i="10"/>
  <c r="CD82" i="28"/>
  <c r="BF124" i="10"/>
  <c r="CB82" i="28"/>
  <c r="BD124" i="10"/>
  <c r="BZ82" i="28"/>
  <c r="BC124" i="10"/>
  <c r="BX82" i="28"/>
  <c r="BA124" i="10"/>
  <c r="BV82" i="28"/>
  <c r="AZ124" i="10"/>
  <c r="BS82" i="28"/>
  <c r="BP91" i="10"/>
  <c r="BO82" i="28"/>
  <c r="BK91" i="10"/>
  <c r="BK82" i="28"/>
  <c r="BH91" i="10"/>
  <c r="BG82" i="28"/>
  <c r="BE91" i="10"/>
  <c r="BC82" i="28"/>
  <c r="BB91" i="10"/>
  <c r="AY82" i="28"/>
  <c r="AY91" i="10"/>
  <c r="AX82" i="28"/>
  <c r="BQ58" i="10"/>
  <c r="AV82" i="28"/>
  <c r="BM58" i="10"/>
  <c r="AT82" i="28"/>
  <c r="BL58" i="10"/>
  <c r="AR82" i="28"/>
  <c r="BJ58" i="10"/>
  <c r="AP82" i="28"/>
  <c r="BI58" i="10"/>
  <c r="AN82" i="28"/>
  <c r="BG58" i="10"/>
  <c r="AL82" i="28"/>
  <c r="BF58" i="10"/>
  <c r="AJ82" i="28"/>
  <c r="BD58" i="10"/>
  <c r="AH82" i="28"/>
  <c r="BC58" i="10"/>
  <c r="AF82" i="28"/>
  <c r="BA58" i="10"/>
  <c r="AD82" i="28"/>
  <c r="AZ58" i="10"/>
  <c r="AA82" i="28"/>
  <c r="BP24" i="10"/>
  <c r="W82" i="28"/>
  <c r="BK24" i="10"/>
  <c r="S82" i="28"/>
  <c r="BH24" i="10"/>
  <c r="O82" i="28"/>
  <c r="BE24" i="10"/>
  <c r="K82" i="28"/>
  <c r="BB24" i="10"/>
  <c r="G82" i="28"/>
  <c r="AY24" i="10"/>
  <c r="EG81" i="28"/>
  <c r="BP189" i="10"/>
  <c r="EC81" i="28"/>
  <c r="BK189" i="10"/>
  <c r="DY81" i="28"/>
  <c r="BH189" i="10"/>
  <c r="DU81" i="28"/>
  <c r="BE189" i="10"/>
  <c r="DQ81" i="28"/>
  <c r="BB189" i="10"/>
  <c r="DM81" i="28"/>
  <c r="AY189" i="10"/>
  <c r="DL81" i="28"/>
  <c r="BQ156" i="10"/>
  <c r="DJ81" i="28"/>
  <c r="BM156" i="10"/>
  <c r="DH81" i="28"/>
  <c r="BL156" i="10"/>
  <c r="DF81" i="28"/>
  <c r="BJ156" i="10"/>
  <c r="DD81" i="28"/>
  <c r="BI156" i="10"/>
  <c r="DB81" i="28"/>
  <c r="BG156" i="10"/>
  <c r="CZ81" i="28"/>
  <c r="BF156" i="10"/>
  <c r="CX81" i="28"/>
  <c r="BD156" i="10"/>
  <c r="CV81" i="28"/>
  <c r="BC156" i="10"/>
  <c r="CT81" i="28"/>
  <c r="BA156" i="10"/>
  <c r="CR81" i="28"/>
  <c r="AZ156" i="10"/>
  <c r="CO81" i="28"/>
  <c r="BP123" i="10"/>
  <c r="CK81" i="28"/>
  <c r="BK123" i="10"/>
  <c r="CG81" i="28"/>
  <c r="BH123" i="10"/>
  <c r="CC81" i="28"/>
  <c r="BE123" i="10"/>
  <c r="BY81" i="28"/>
  <c r="BB123" i="10"/>
  <c r="BU81" i="28"/>
  <c r="AY123" i="10"/>
  <c r="BT81" i="28"/>
  <c r="BQ90" i="10"/>
  <c r="BR81" i="28"/>
  <c r="BM90" i="10"/>
  <c r="BP81" i="28"/>
  <c r="BL90" i="10"/>
  <c r="BN81" i="28"/>
  <c r="BJ90" i="10"/>
  <c r="BL81" i="28"/>
  <c r="BI90" i="10"/>
  <c r="BJ81" i="28"/>
  <c r="BG90" i="10"/>
  <c r="BH81" i="28"/>
  <c r="BF90" i="10"/>
  <c r="BF81" i="28"/>
  <c r="BD90" i="10"/>
  <c r="BD81" i="28"/>
  <c r="BC90" i="10"/>
  <c r="BB81" i="28"/>
  <c r="BA90" i="10"/>
  <c r="AZ81" i="28"/>
  <c r="AZ90" i="10"/>
  <c r="AW81" i="28"/>
  <c r="BP57" i="10"/>
  <c r="AS81" i="28"/>
  <c r="BK57" i="10"/>
  <c r="AO81" i="28"/>
  <c r="BH57" i="10"/>
  <c r="AK81" i="28"/>
  <c r="BE57" i="10"/>
  <c r="AG81" i="28"/>
  <c r="BB57" i="10"/>
  <c r="AC81" i="28"/>
  <c r="AY57" i="10"/>
  <c r="AB81" i="28"/>
  <c r="BQ23" i="10"/>
  <c r="Z81" i="28"/>
  <c r="BM23" i="10"/>
  <c r="X81" i="28"/>
  <c r="BL23" i="10"/>
  <c r="V81" i="28"/>
  <c r="BJ23" i="10"/>
  <c r="T81" i="28"/>
  <c r="BI23" i="10"/>
  <c r="R81" i="28"/>
  <c r="BG23" i="10"/>
  <c r="P81" i="28"/>
  <c r="BF23" i="10"/>
  <c r="N81" i="28"/>
  <c r="BD23" i="10"/>
  <c r="L81" i="28"/>
  <c r="BC23" i="10"/>
  <c r="J81" i="28"/>
  <c r="BA23" i="10"/>
  <c r="H81" i="28"/>
  <c r="AZ23" i="10"/>
  <c r="EH80" i="28"/>
  <c r="BQ188" i="10"/>
  <c r="EF80" i="28"/>
  <c r="BM188" i="10"/>
  <c r="ED80" i="28"/>
  <c r="BL188" i="10"/>
  <c r="EB80" i="28"/>
  <c r="BJ188" i="10"/>
  <c r="DZ80" i="28"/>
  <c r="BI188" i="10"/>
  <c r="DX80" i="28"/>
  <c r="BG188" i="10"/>
  <c r="DV80" i="28"/>
  <c r="BF188" i="10"/>
  <c r="DT80" i="28"/>
  <c r="BD188" i="10"/>
  <c r="DR80" i="28"/>
  <c r="BC188" i="10"/>
  <c r="DP80" i="28"/>
  <c r="BA188" i="10"/>
  <c r="DN80" i="28"/>
  <c r="AZ188" i="10"/>
  <c r="DK80" i="28"/>
  <c r="BP155" i="10"/>
  <c r="DG80" i="28"/>
  <c r="BK155" i="10"/>
  <c r="DC80" i="28"/>
  <c r="BH155" i="10"/>
  <c r="CY80" i="28"/>
  <c r="BE155" i="10"/>
  <c r="CU80" i="28"/>
  <c r="BB155" i="10"/>
  <c r="CQ80" i="28"/>
  <c r="AY155" i="10"/>
  <c r="CP80" i="28"/>
  <c r="BQ122" i="10"/>
  <c r="CN80" i="28"/>
  <c r="BM122" i="10"/>
  <c r="CL80" i="28"/>
  <c r="BL122" i="10"/>
  <c r="CJ80" i="28"/>
  <c r="BJ122" i="10"/>
  <c r="CH80" i="28"/>
  <c r="BI122" i="10"/>
  <c r="CF80" i="28"/>
  <c r="BG122" i="10"/>
  <c r="CD80" i="28"/>
  <c r="BF122" i="10"/>
  <c r="CB80" i="28"/>
  <c r="BD122" i="10"/>
  <c r="BZ80" i="28"/>
  <c r="BC122" i="10"/>
  <c r="BX80" i="28"/>
  <c r="BA122" i="10"/>
  <c r="BV80" i="28"/>
  <c r="AZ122" i="10"/>
  <c r="BS80" i="28"/>
  <c r="BP89" i="10"/>
  <c r="BO80" i="28"/>
  <c r="BK89" i="10"/>
  <c r="BK80" i="28"/>
  <c r="BH89" i="10"/>
  <c r="BG80" i="28"/>
  <c r="BE89" i="10"/>
  <c r="BC80" i="28"/>
  <c r="BB89" i="10"/>
  <c r="AY80" i="28"/>
  <c r="AY89" i="10"/>
  <c r="AX80" i="28"/>
  <c r="BQ56" i="10"/>
  <c r="AV80" i="28"/>
  <c r="BM56" i="10"/>
  <c r="AT80" i="28"/>
  <c r="BL56" i="10"/>
  <c r="AR80" i="28"/>
  <c r="BJ56" i="10"/>
  <c r="AP80" i="28"/>
  <c r="BI56" i="10"/>
  <c r="AN80" i="28"/>
  <c r="BG56" i="10"/>
  <c r="AL80" i="28"/>
  <c r="BF56" i="10"/>
  <c r="AJ80" i="28"/>
  <c r="BD56" i="10"/>
  <c r="AH80" i="28"/>
  <c r="BC56" i="10"/>
  <c r="AF80" i="28"/>
  <c r="BA56" i="10"/>
  <c r="AD80" i="28"/>
  <c r="AZ56" i="10"/>
  <c r="AA80" i="28"/>
  <c r="BP22" i="10"/>
  <c r="W80" i="28"/>
  <c r="BK22" i="10"/>
  <c r="S80" i="28"/>
  <c r="BH22" i="10"/>
  <c r="O80" i="28"/>
  <c r="BE22" i="10"/>
  <c r="K80" i="28"/>
  <c r="BB22" i="10"/>
  <c r="G80" i="28"/>
  <c r="AY22" i="10"/>
  <c r="EG79" i="28"/>
  <c r="BP187" i="10"/>
  <c r="EC79" i="28"/>
  <c r="BK187" i="10"/>
  <c r="DY79" i="28"/>
  <c r="BH187" i="10"/>
  <c r="DU79" i="28"/>
  <c r="BE187" i="10"/>
  <c r="DQ79" i="28"/>
  <c r="BB187" i="10"/>
  <c r="DM79" i="28"/>
  <c r="AY187" i="10"/>
  <c r="DL79" i="28"/>
  <c r="BQ154" i="10"/>
  <c r="DJ79" i="28"/>
  <c r="BM154" i="10"/>
  <c r="DH79" i="28"/>
  <c r="BL154" i="10"/>
  <c r="DF79" i="28"/>
  <c r="BJ154" i="10"/>
  <c r="DD79" i="28"/>
  <c r="BI154" i="10"/>
  <c r="DB79" i="28"/>
  <c r="BG154" i="10"/>
  <c r="CZ79" i="28"/>
  <c r="BF154" i="10"/>
  <c r="CX79" i="28"/>
  <c r="BD154" i="10"/>
  <c r="CV79" i="28"/>
  <c r="BC154" i="10"/>
  <c r="CT79" i="28"/>
  <c r="BA154" i="10"/>
  <c r="CR79" i="28"/>
  <c r="AZ154" i="10"/>
  <c r="CO79" i="28"/>
  <c r="BP121" i="10"/>
  <c r="CK79" i="28"/>
  <c r="BK121" i="10"/>
  <c r="CG79" i="28"/>
  <c r="BH121" i="10"/>
  <c r="CC79" i="28"/>
  <c r="BE121" i="10"/>
  <c r="BY79" i="28"/>
  <c r="BB121" i="10"/>
  <c r="BU79" i="28"/>
  <c r="AY121" i="10"/>
  <c r="BT79" i="28"/>
  <c r="BQ88" i="10"/>
  <c r="BR79" i="28"/>
  <c r="BM88" i="10"/>
  <c r="BP79" i="28"/>
  <c r="BL88" i="10"/>
  <c r="BN79" i="28"/>
  <c r="BJ88" i="10"/>
  <c r="BL79" i="28"/>
  <c r="BI88" i="10"/>
  <c r="BJ79" i="28"/>
  <c r="BG88" i="10"/>
  <c r="BH79" i="28"/>
  <c r="BF88" i="10"/>
  <c r="BF79" i="28"/>
  <c r="BD88" i="10"/>
  <c r="BD79" i="28"/>
  <c r="BC88" i="10"/>
  <c r="BB79" i="28"/>
  <c r="BA88" i="10"/>
  <c r="AZ79" i="28"/>
  <c r="AZ88" i="10"/>
  <c r="AW79" i="28"/>
  <c r="BP55" i="10"/>
  <c r="AS79" i="28"/>
  <c r="BK55" i="10"/>
  <c r="AO79" i="28"/>
  <c r="BH55" i="10"/>
  <c r="AK79" i="28"/>
  <c r="BE55" i="10"/>
  <c r="AG79" i="28"/>
  <c r="BB55" i="10"/>
  <c r="AC79" i="28"/>
  <c r="AY55" i="10"/>
  <c r="AB79" i="28"/>
  <c r="BQ21" i="10"/>
  <c r="Z79" i="28"/>
  <c r="BM21" i="10"/>
  <c r="X79" i="28"/>
  <c r="BL21" i="10"/>
  <c r="V79" i="28"/>
  <c r="BJ21" i="10"/>
  <c r="T79" i="28"/>
  <c r="BI21" i="10"/>
  <c r="R79" i="28"/>
  <c r="BG21" i="10"/>
  <c r="P79" i="28"/>
  <c r="BF21" i="10"/>
  <c r="N79" i="28"/>
  <c r="BD21" i="10"/>
  <c r="L79" i="28"/>
  <c r="BC21" i="10"/>
  <c r="J79" i="28"/>
  <c r="BA21" i="10"/>
  <c r="H79" i="28"/>
  <c r="AZ21" i="10"/>
  <c r="EH78" i="28"/>
  <c r="BQ186" i="10"/>
  <c r="EF78" i="28"/>
  <c r="BM186" i="10"/>
  <c r="ED78" i="28"/>
  <c r="BL186" i="10"/>
  <c r="EB78" i="28"/>
  <c r="BJ186" i="10"/>
  <c r="DZ78" i="28"/>
  <c r="BI186" i="10"/>
  <c r="DX78" i="28"/>
  <c r="BG186" i="10"/>
  <c r="DV78" i="28"/>
  <c r="BF186" i="10"/>
  <c r="DT78" i="28"/>
  <c r="BD186" i="10"/>
  <c r="DR78" i="28"/>
  <c r="BC186" i="10"/>
  <c r="DP78" i="28"/>
  <c r="BA186" i="10"/>
  <c r="DN78" i="28"/>
  <c r="AZ186" i="10"/>
  <c r="DK78" i="28"/>
  <c r="BP153" i="10"/>
  <c r="DG78" i="28"/>
  <c r="BK153" i="10"/>
  <c r="DC78" i="28"/>
  <c r="BH153" i="10"/>
  <c r="CY78" i="28"/>
  <c r="BE153" i="10"/>
  <c r="CU78" i="28"/>
  <c r="BB153" i="10"/>
  <c r="CQ78" i="28"/>
  <c r="AY153" i="10"/>
  <c r="CP78" i="28"/>
  <c r="BQ120" i="10"/>
  <c r="CN78" i="28"/>
  <c r="BM120" i="10"/>
  <c r="CL78" i="28"/>
  <c r="BL120" i="10"/>
  <c r="CJ78" i="28"/>
  <c r="BJ120" i="10"/>
  <c r="CH78" i="28"/>
  <c r="BI120" i="10"/>
  <c r="CF78" i="28"/>
  <c r="BG120" i="10"/>
  <c r="CD78" i="28"/>
  <c r="BF120" i="10"/>
  <c r="CB78" i="28"/>
  <c r="BD120" i="10"/>
  <c r="BZ78" i="28"/>
  <c r="BC120" i="10"/>
  <c r="BX78" i="28"/>
  <c r="BA120" i="10"/>
  <c r="FW13" i="14"/>
  <c r="FY13"/>
  <c r="GA13"/>
  <c r="FZ9" i="5" s="1"/>
  <c r="GC13" i="14"/>
  <c r="GB9" i="5" s="1"/>
  <c r="GE13" i="14"/>
  <c r="GD9" i="5" s="1"/>
  <c r="GG13" i="14"/>
  <c r="GF9" i="5" s="1"/>
  <c r="GH21" i="14"/>
  <c r="GG17" i="5" s="1"/>
  <c r="FI15" i="28" s="1"/>
  <c r="GF21" i="14"/>
  <c r="GE17" i="5" s="1"/>
  <c r="GD21" i="14"/>
  <c r="GC17" i="5" s="1"/>
  <c r="GB21" i="14"/>
  <c r="GA17" i="5" s="1"/>
  <c r="FZ21" i="14"/>
  <c r="FY17" i="5" s="1"/>
  <c r="FX21" i="14"/>
  <c r="FW17" i="5" s="1"/>
  <c r="FV21" i="14"/>
  <c r="FU17" i="5" s="1"/>
  <c r="GG20" i="14"/>
  <c r="GF16" i="5" s="1"/>
  <c r="GE20" i="14"/>
  <c r="GD16" i="5" s="1"/>
  <c r="GC20" i="14"/>
  <c r="GB16" i="5" s="1"/>
  <c r="GA20" i="14"/>
  <c r="FZ16" i="5" s="1"/>
  <c r="FY20" i="14"/>
  <c r="FX16" i="5" s="1"/>
  <c r="FW20" i="14"/>
  <c r="FV16" i="5" s="1"/>
  <c r="GH19" i="14"/>
  <c r="GG15" i="5" s="1"/>
  <c r="FI13" i="28" s="1"/>
  <c r="GF19" i="14"/>
  <c r="GE15" i="5" s="1"/>
  <c r="GD19" i="14"/>
  <c r="GC15" i="5" s="1"/>
  <c r="GB19" i="14"/>
  <c r="GA15" i="5" s="1"/>
  <c r="FZ19" i="14"/>
  <c r="FY15" i="5" s="1"/>
  <c r="FX19" i="14"/>
  <c r="FW15" i="5" s="1"/>
  <c r="FV19" i="14"/>
  <c r="FU15" i="5" s="1"/>
  <c r="GG18" i="14"/>
  <c r="GF14" i="5" s="1"/>
  <c r="GE18" i="14"/>
  <c r="GD14" i="5" s="1"/>
  <c r="GC18" i="14"/>
  <c r="GB14" i="5" s="1"/>
  <c r="GA18" i="14"/>
  <c r="FZ14" i="5" s="1"/>
  <c r="FY18" i="14"/>
  <c r="FX14" i="5" s="1"/>
  <c r="FW18" i="14"/>
  <c r="FV14" i="5" s="1"/>
  <c r="GH17" i="14"/>
  <c r="GG13" i="5" s="1"/>
  <c r="FI11" i="28" s="1"/>
  <c r="GF17" i="14"/>
  <c r="GE13" i="5" s="1"/>
  <c r="GD17" i="14"/>
  <c r="GC13" i="5" s="1"/>
  <c r="GB17" i="14"/>
  <c r="GA13" i="5" s="1"/>
  <c r="FZ17" i="14"/>
  <c r="FY13" i="5" s="1"/>
  <c r="FX17" i="14"/>
  <c r="FW13" i="5" s="1"/>
  <c r="FV17" i="14"/>
  <c r="FU13" i="5" s="1"/>
  <c r="GG16" i="14"/>
  <c r="GF12" i="5" s="1"/>
  <c r="GE16" i="14"/>
  <c r="GD12" i="5" s="1"/>
  <c r="GC16" i="14"/>
  <c r="GB12" i="5" s="1"/>
  <c r="GA16" i="14"/>
  <c r="FZ12" i="5" s="1"/>
  <c r="FY16" i="14"/>
  <c r="FX12" i="5" s="1"/>
  <c r="FW16" i="14"/>
  <c r="FV12" i="5" s="1"/>
  <c r="GH15" i="14"/>
  <c r="GG11" i="5" s="1"/>
  <c r="FI9" i="28" s="1"/>
  <c r="GF15" i="14"/>
  <c r="GE11" i="5" s="1"/>
  <c r="GD15" i="14"/>
  <c r="GC11" i="5" s="1"/>
  <c r="GB15" i="14"/>
  <c r="GA11" i="5" s="1"/>
  <c r="FZ15" i="14"/>
  <c r="FY11" i="5" s="1"/>
  <c r="FX15" i="14"/>
  <c r="FW11" i="5" s="1"/>
  <c r="FV15" i="14"/>
  <c r="FU11" i="5" s="1"/>
  <c r="GG14" i="14"/>
  <c r="GF10" i="5" s="1"/>
  <c r="GE14" i="14"/>
  <c r="GD10" i="5" s="1"/>
  <c r="GC14" i="14"/>
  <c r="GB10" i="5" s="1"/>
  <c r="GA14" i="14"/>
  <c r="FZ10" i="5" s="1"/>
  <c r="FY14" i="14"/>
  <c r="FX10" i="5" s="1"/>
  <c r="FW14" i="14"/>
  <c r="FV10" i="5" s="1"/>
  <c r="GI13" i="14"/>
  <c r="GI20"/>
  <c r="GK20" s="1"/>
  <c r="GI18"/>
  <c r="GK18" s="1"/>
  <c r="GI16"/>
  <c r="GK16" s="1"/>
  <c r="GI14"/>
  <c r="GK14" s="1"/>
  <c r="C9" i="5"/>
  <c r="E7" i="28" s="1"/>
  <c r="EI106"/>
  <c r="FJ106" s="1"/>
  <c r="Y106"/>
  <c r="U106"/>
  <c r="Q106"/>
  <c r="M106"/>
  <c r="EI104"/>
  <c r="FJ104" s="1"/>
  <c r="Y104"/>
  <c r="U104"/>
  <c r="Q104"/>
  <c r="M104"/>
  <c r="I104"/>
  <c r="EI102"/>
  <c r="FJ102" s="1"/>
  <c r="Y102"/>
  <c r="U102"/>
  <c r="Q102"/>
  <c r="M102"/>
  <c r="I102"/>
  <c r="EI100"/>
  <c r="FJ100" s="1"/>
  <c r="Y100"/>
  <c r="U100"/>
  <c r="Q100"/>
  <c r="M100"/>
  <c r="I100"/>
  <c r="AM99"/>
  <c r="AI99"/>
  <c r="AE99"/>
  <c r="EI98"/>
  <c r="FJ98" s="1"/>
  <c r="Y98"/>
  <c r="U98"/>
  <c r="Q98"/>
  <c r="M98"/>
  <c r="I98"/>
  <c r="EI96"/>
  <c r="FJ96" s="1"/>
  <c r="Y96"/>
  <c r="U96"/>
  <c r="Q96"/>
  <c r="M96"/>
  <c r="I96"/>
  <c r="EI94"/>
  <c r="FJ94" s="1"/>
  <c r="Y94"/>
  <c r="U94"/>
  <c r="Q94"/>
  <c r="M94"/>
  <c r="I94"/>
  <c r="EI92"/>
  <c r="FJ92" s="1"/>
  <c r="Y92"/>
  <c r="U92"/>
  <c r="Q92"/>
  <c r="M92"/>
  <c r="EI90"/>
  <c r="FJ90" s="1"/>
  <c r="Y90"/>
  <c r="U90"/>
  <c r="Q90"/>
  <c r="M90"/>
  <c r="EI88"/>
  <c r="FJ88" s="1"/>
  <c r="Y88"/>
  <c r="U88"/>
  <c r="Q88"/>
  <c r="M88"/>
  <c r="I88"/>
  <c r="GH10" i="5"/>
  <c r="FY8" i="28" s="1"/>
  <c r="B111" i="10"/>
  <c r="B177"/>
  <c r="B144"/>
  <c r="B78"/>
  <c r="B45"/>
  <c r="B11"/>
  <c r="C178"/>
  <c r="C145"/>
  <c r="C79"/>
  <c r="C112"/>
  <c r="C46"/>
  <c r="C12"/>
  <c r="GH14" i="5"/>
  <c r="FY12" i="28" s="1"/>
  <c r="B115" i="10"/>
  <c r="B181"/>
  <c r="B148"/>
  <c r="B82"/>
  <c r="B49"/>
  <c r="B15"/>
  <c r="C182"/>
  <c r="C149"/>
  <c r="C83"/>
  <c r="C116"/>
  <c r="C50"/>
  <c r="C16"/>
  <c r="GH16" i="5"/>
  <c r="FY14" i="28" s="1"/>
  <c r="B117" i="10"/>
  <c r="B183"/>
  <c r="B150"/>
  <c r="B84"/>
  <c r="B51"/>
  <c r="B17"/>
  <c r="C184"/>
  <c r="C151"/>
  <c r="C85"/>
  <c r="C118"/>
  <c r="C52"/>
  <c r="C18"/>
  <c r="GH18" i="5"/>
  <c r="FY16" i="28" s="1"/>
  <c r="B119" i="10"/>
  <c r="B185"/>
  <c r="B152"/>
  <c r="B86"/>
  <c r="B53"/>
  <c r="B19"/>
  <c r="C186"/>
  <c r="C153"/>
  <c r="C87"/>
  <c r="C120"/>
  <c r="C54"/>
  <c r="C20"/>
  <c r="GH20" i="5"/>
  <c r="FY18" i="28" s="1"/>
  <c r="B121" i="10"/>
  <c r="B187"/>
  <c r="B154"/>
  <c r="B88"/>
  <c r="B55"/>
  <c r="B21"/>
  <c r="C189"/>
  <c r="C156"/>
  <c r="C90"/>
  <c r="C123"/>
  <c r="C57"/>
  <c r="C23"/>
  <c r="GH23" i="5"/>
  <c r="FY21" i="28" s="1"/>
  <c r="B124" i="10"/>
  <c r="B190"/>
  <c r="B157"/>
  <c r="B91"/>
  <c r="B24"/>
  <c r="B58"/>
  <c r="C191"/>
  <c r="C158"/>
  <c r="C92"/>
  <c r="C125"/>
  <c r="C59"/>
  <c r="C25"/>
  <c r="GH25" i="5"/>
  <c r="FY23" i="28" s="1"/>
  <c r="B126" i="10"/>
  <c r="B192"/>
  <c r="B159"/>
  <c r="B93"/>
  <c r="B26"/>
  <c r="B60"/>
  <c r="C193"/>
  <c r="C160"/>
  <c r="C94"/>
  <c r="C127"/>
  <c r="C61"/>
  <c r="C27"/>
  <c r="GH27" i="5"/>
  <c r="FY25" i="28" s="1"/>
  <c r="B128" i="10"/>
  <c r="B194"/>
  <c r="B161"/>
  <c r="B95"/>
  <c r="B28"/>
  <c r="B62"/>
  <c r="C195"/>
  <c r="C162"/>
  <c r="C96"/>
  <c r="C129"/>
  <c r="C63"/>
  <c r="C29"/>
  <c r="GH29" i="5"/>
  <c r="FY27" i="28" s="1"/>
  <c r="B130" i="10"/>
  <c r="B196"/>
  <c r="B163"/>
  <c r="B97"/>
  <c r="B30"/>
  <c r="B64"/>
  <c r="C197"/>
  <c r="C164"/>
  <c r="C98"/>
  <c r="C131"/>
  <c r="C65"/>
  <c r="C31"/>
  <c r="GH31" i="5"/>
  <c r="FY29" i="28" s="1"/>
  <c r="B132" i="10"/>
  <c r="B198"/>
  <c r="B165"/>
  <c r="B99"/>
  <c r="B32"/>
  <c r="B66"/>
  <c r="C199"/>
  <c r="C166"/>
  <c r="C100"/>
  <c r="C133"/>
  <c r="C67"/>
  <c r="C33"/>
  <c r="GH33" i="5"/>
  <c r="FY31" i="28" s="1"/>
  <c r="B200" i="10"/>
  <c r="B167"/>
  <c r="B134"/>
  <c r="B101"/>
  <c r="B68"/>
  <c r="B34"/>
  <c r="Z168"/>
  <c r="Z135"/>
  <c r="Z102"/>
  <c r="Z69"/>
  <c r="Z36"/>
  <c r="Z2"/>
  <c r="GH35" i="5"/>
  <c r="FY33" i="28" s="1"/>
  <c r="Y169" i="10"/>
  <c r="Y136"/>
  <c r="Y103"/>
  <c r="Y70"/>
  <c r="Y37"/>
  <c r="Y3"/>
  <c r="Z170"/>
  <c r="Z137"/>
  <c r="Z104"/>
  <c r="Z71"/>
  <c r="Z38"/>
  <c r="Z4"/>
  <c r="GH37" i="5"/>
  <c r="FY35" i="28" s="1"/>
  <c r="Y171" i="10"/>
  <c r="Y138"/>
  <c r="Y105"/>
  <c r="Y72"/>
  <c r="Y39"/>
  <c r="Y5"/>
  <c r="Z172"/>
  <c r="Z139"/>
  <c r="Z106"/>
  <c r="Z73"/>
  <c r="Z40"/>
  <c r="Z6"/>
  <c r="GH39" i="5"/>
  <c r="FY37" i="28" s="1"/>
  <c r="Y173" i="10"/>
  <c r="Y140"/>
  <c r="Y107"/>
  <c r="Y74"/>
  <c r="Y41"/>
  <c r="Y7"/>
  <c r="Z174"/>
  <c r="Z141"/>
  <c r="Z108"/>
  <c r="Z75"/>
  <c r="Z42"/>
  <c r="Z8"/>
  <c r="GH41" i="5"/>
  <c r="FY39" i="28" s="1"/>
  <c r="Y175" i="10"/>
  <c r="Y142"/>
  <c r="Y109"/>
  <c r="Y76"/>
  <c r="Y43"/>
  <c r="Y9"/>
  <c r="Z176"/>
  <c r="Z143"/>
  <c r="Z110"/>
  <c r="Z77"/>
  <c r="Z44"/>
  <c r="Z10"/>
  <c r="GH43" i="5"/>
  <c r="FY41" i="28" s="1"/>
  <c r="Y177" i="10"/>
  <c r="Y144"/>
  <c r="Y111"/>
  <c r="Y78"/>
  <c r="Y45"/>
  <c r="Y11"/>
  <c r="Z12"/>
  <c r="Z178"/>
  <c r="Z145"/>
  <c r="Z112"/>
  <c r="Z79"/>
  <c r="Z46"/>
  <c r="GH45" i="5"/>
  <c r="FY43" i="28" s="1"/>
  <c r="Y179" i="10"/>
  <c r="Y146"/>
  <c r="Y113"/>
  <c r="Y80"/>
  <c r="Y47"/>
  <c r="Y13"/>
  <c r="Z180"/>
  <c r="Z147"/>
  <c r="Z114"/>
  <c r="Z81"/>
  <c r="Z48"/>
  <c r="Z14"/>
  <c r="GH47" i="5"/>
  <c r="FY45" i="28" s="1"/>
  <c r="Y181" i="10"/>
  <c r="Y148"/>
  <c r="Y115"/>
  <c r="Y82"/>
  <c r="Y49"/>
  <c r="Y15"/>
  <c r="Z182"/>
  <c r="Z149"/>
  <c r="Z116"/>
  <c r="Z83"/>
  <c r="GH49" i="5"/>
  <c r="FY47" i="28" s="1"/>
  <c r="Y183" i="10"/>
  <c r="Y150"/>
  <c r="Y117"/>
  <c r="Y84"/>
  <c r="Z184"/>
  <c r="Z151"/>
  <c r="Z118"/>
  <c r="Z85"/>
  <c r="Z52"/>
  <c r="Z18"/>
  <c r="GH51" i="5"/>
  <c r="FY49" i="28" s="1"/>
  <c r="Y185" i="10"/>
  <c r="Y152"/>
  <c r="Y119"/>
  <c r="Y86"/>
  <c r="Y53"/>
  <c r="Y19"/>
  <c r="Z186"/>
  <c r="Z153"/>
  <c r="Z120"/>
  <c r="Z87"/>
  <c r="Z54"/>
  <c r="Z20"/>
  <c r="GH53" i="5"/>
  <c r="FY51" i="28" s="1"/>
  <c r="Y187" i="10"/>
  <c r="Y154"/>
  <c r="Y121"/>
  <c r="Y88"/>
  <c r="Y55"/>
  <c r="Y21"/>
  <c r="Z188"/>
  <c r="Z155"/>
  <c r="Z122"/>
  <c r="Z89"/>
  <c r="Z56"/>
  <c r="Z22"/>
  <c r="GH55" i="5"/>
  <c r="FY53" i="28" s="1"/>
  <c r="Y189" i="10"/>
  <c r="Y156"/>
  <c r="Y123"/>
  <c r="Y90"/>
  <c r="Y57"/>
  <c r="Y23"/>
  <c r="Z190"/>
  <c r="Z157"/>
  <c r="Z124"/>
  <c r="Z91"/>
  <c r="Z58"/>
  <c r="Z24"/>
  <c r="GH57" i="5"/>
  <c r="FY55" i="28" s="1"/>
  <c r="Y191" i="10"/>
  <c r="Y158"/>
  <c r="Y125"/>
  <c r="Y92"/>
  <c r="Y59"/>
  <c r="Y25"/>
  <c r="Z192"/>
  <c r="Z159"/>
  <c r="Z126"/>
  <c r="Z93"/>
  <c r="Z60"/>
  <c r="Z26"/>
  <c r="GH59" i="5"/>
  <c r="FY57" i="28" s="1"/>
  <c r="Y193" i="10"/>
  <c r="Y160"/>
  <c r="Y127"/>
  <c r="Y94"/>
  <c r="Y61"/>
  <c r="Y27"/>
  <c r="Z194"/>
  <c r="Z161"/>
  <c r="Z128"/>
  <c r="Z95"/>
  <c r="Z62"/>
  <c r="Z28"/>
  <c r="GH61" i="5"/>
  <c r="FY59" i="28" s="1"/>
  <c r="Y195" i="10"/>
  <c r="Y162"/>
  <c r="Y129"/>
  <c r="Y96"/>
  <c r="Y63"/>
  <c r="Y29"/>
  <c r="AW168"/>
  <c r="AW135"/>
  <c r="AW102"/>
  <c r="AW69"/>
  <c r="AW36"/>
  <c r="AW2"/>
  <c r="GH63" i="5"/>
  <c r="FY61" i="28" s="1"/>
  <c r="AV169" i="10"/>
  <c r="AV136"/>
  <c r="AV103"/>
  <c r="AV70"/>
  <c r="AV37"/>
  <c r="AV3"/>
  <c r="AW4"/>
  <c r="AW71"/>
  <c r="AW38"/>
  <c r="AW170"/>
  <c r="AW137"/>
  <c r="AW104"/>
  <c r="GH65" i="5"/>
  <c r="FY63" i="28" s="1"/>
  <c r="AV171" i="10"/>
  <c r="AV138"/>
  <c r="AV105"/>
  <c r="AV72"/>
  <c r="AV39"/>
  <c r="AV5"/>
  <c r="AW73"/>
  <c r="AW40"/>
  <c r="AW172"/>
  <c r="AW139"/>
  <c r="AW106"/>
  <c r="AW6"/>
  <c r="GH67" i="5"/>
  <c r="FY65" i="28" s="1"/>
  <c r="AV173" i="10"/>
  <c r="AV140"/>
  <c r="AV107"/>
  <c r="AV74"/>
  <c r="AV41"/>
  <c r="AV7"/>
  <c r="AW75"/>
  <c r="AW42"/>
  <c r="AW174"/>
  <c r="AW141"/>
  <c r="AW108"/>
  <c r="AW8"/>
  <c r="GH69" i="5"/>
  <c r="FY67" i="28" s="1"/>
  <c r="AV175" i="10"/>
  <c r="AV142"/>
  <c r="AV109"/>
  <c r="AV76"/>
  <c r="AV43"/>
  <c r="AV9"/>
  <c r="AW10"/>
  <c r="AW77"/>
  <c r="AW44"/>
  <c r="AW176"/>
  <c r="AW143"/>
  <c r="AW110"/>
  <c r="GH71" i="5"/>
  <c r="FY69" i="28" s="1"/>
  <c r="AV177" i="10"/>
  <c r="AV144"/>
  <c r="AV111"/>
  <c r="AV78"/>
  <c r="AV45"/>
  <c r="AW79"/>
  <c r="AW46"/>
  <c r="AW178"/>
  <c r="AW145"/>
  <c r="AW112"/>
  <c r="AW12"/>
  <c r="GH73" i="5"/>
  <c r="FY71" i="28" s="1"/>
  <c r="AV179" i="10"/>
  <c r="AV146"/>
  <c r="AV113"/>
  <c r="AV80"/>
  <c r="AV47"/>
  <c r="AV13"/>
  <c r="AW81"/>
  <c r="AW48"/>
  <c r="AW180"/>
  <c r="AW147"/>
  <c r="AW114"/>
  <c r="AW14"/>
  <c r="GH75" i="5"/>
  <c r="FY73" i="28" s="1"/>
  <c r="AV181" i="10"/>
  <c r="AV148"/>
  <c r="AV115"/>
  <c r="AV82"/>
  <c r="AV49"/>
  <c r="AW83"/>
  <c r="AW50"/>
  <c r="AW182"/>
  <c r="AW149"/>
  <c r="AW116"/>
  <c r="AW16"/>
  <c r="GH77" i="5"/>
  <c r="FY75" i="28" s="1"/>
  <c r="AV183" i="10"/>
  <c r="AV150"/>
  <c r="AV117"/>
  <c r="AV84"/>
  <c r="AV51"/>
  <c r="AV17"/>
  <c r="AW85"/>
  <c r="AW52"/>
  <c r="AW184"/>
  <c r="AW151"/>
  <c r="AW118"/>
  <c r="AW18"/>
  <c r="GH79" i="5"/>
  <c r="FY77" i="28" s="1"/>
  <c r="AV185" i="10"/>
  <c r="AV152"/>
  <c r="AV119"/>
  <c r="AV86"/>
  <c r="AV53"/>
  <c r="AV19"/>
  <c r="AW87"/>
  <c r="AW54"/>
  <c r="AW186"/>
  <c r="AW153"/>
  <c r="AW120"/>
  <c r="AW20"/>
  <c r="GH81" i="5"/>
  <c r="FY79" i="28" s="1"/>
  <c r="AV187" i="10"/>
  <c r="AV154"/>
  <c r="AV121"/>
  <c r="AV88"/>
  <c r="AV55"/>
  <c r="AV21"/>
  <c r="AW89"/>
  <c r="AW56"/>
  <c r="AW188"/>
  <c r="AW155"/>
  <c r="AW122"/>
  <c r="AW22"/>
  <c r="GD87" i="14"/>
  <c r="GC83" i="5" s="1"/>
  <c r="C83"/>
  <c r="E81" i="28" s="1"/>
  <c r="AW91" i="10"/>
  <c r="AW58"/>
  <c r="AW190"/>
  <c r="AW157"/>
  <c r="AW124"/>
  <c r="AW24"/>
  <c r="GI89" i="14"/>
  <c r="GK89" s="1"/>
  <c r="GJ89" s="1"/>
  <c r="GL89" s="1"/>
  <c r="GI85" i="5" s="1"/>
  <c r="FF83" i="28" s="1"/>
  <c r="C85" i="5"/>
  <c r="E83" i="28" s="1"/>
  <c r="AW93" i="10"/>
  <c r="AW60"/>
  <c r="AW192"/>
  <c r="AW159"/>
  <c r="AW126"/>
  <c r="AW26"/>
  <c r="GI91" i="14"/>
  <c r="GK91" s="1"/>
  <c r="GJ91" s="1"/>
  <c r="GL91" s="1"/>
  <c r="GI87" i="5" s="1"/>
  <c r="FF85" i="28" s="1"/>
  <c r="C87" i="5"/>
  <c r="E85" i="28" s="1"/>
  <c r="AW95" i="10"/>
  <c r="AW62"/>
  <c r="AW194"/>
  <c r="AW161"/>
  <c r="AW128"/>
  <c r="AW28"/>
  <c r="GI93" i="14"/>
  <c r="GK93" s="1"/>
  <c r="GJ93" s="1"/>
  <c r="GL93" s="1"/>
  <c r="GI89" i="5" s="1"/>
  <c r="FF87" i="28" s="1"/>
  <c r="C89" i="5"/>
  <c r="E87" i="28" s="1"/>
  <c r="GI95" i="14"/>
  <c r="GK95" s="1"/>
  <c r="GJ95" s="1"/>
  <c r="GL95" s="1"/>
  <c r="GI91" i="5" s="1"/>
  <c r="FF89" i="28" s="1"/>
  <c r="C91" i="5"/>
  <c r="GI97" i="14"/>
  <c r="GK97" s="1"/>
  <c r="GJ97" s="1"/>
  <c r="GL97" s="1"/>
  <c r="GI93" i="5" s="1"/>
  <c r="FF91" i="28" s="1"/>
  <c r="C93" i="5"/>
  <c r="GI99" i="14"/>
  <c r="GK99" s="1"/>
  <c r="GJ99" s="1"/>
  <c r="GL99" s="1"/>
  <c r="GI95" i="5" s="1"/>
  <c r="FF93" i="28" s="1"/>
  <c r="C95" i="5"/>
  <c r="GI101" i="14"/>
  <c r="GK101" s="1"/>
  <c r="GJ101" s="1"/>
  <c r="GL101" s="1"/>
  <c r="GI97" i="5" s="1"/>
  <c r="FF95" i="28" s="1"/>
  <c r="C97" i="5"/>
  <c r="GI103" i="14"/>
  <c r="GK103" s="1"/>
  <c r="GJ103" s="1"/>
  <c r="GL103" s="1"/>
  <c r="GI99" i="5" s="1"/>
  <c r="FF97" i="28" s="1"/>
  <c r="C99" i="5"/>
  <c r="GI105" i="14"/>
  <c r="GK105" s="1"/>
  <c r="GJ105" s="1"/>
  <c r="GL105" s="1"/>
  <c r="GI101" i="5" s="1"/>
  <c r="FF99" i="28" s="1"/>
  <c r="C101" i="5"/>
  <c r="GI107" i="14"/>
  <c r="GK107" s="1"/>
  <c r="GJ107" s="1"/>
  <c r="GL107" s="1"/>
  <c r="GI103" i="5" s="1"/>
  <c r="FF101" i="28" s="1"/>
  <c r="C103" i="5"/>
  <c r="GI109" i="14"/>
  <c r="GK109" s="1"/>
  <c r="GJ109" s="1"/>
  <c r="GL109" s="1"/>
  <c r="GI105" i="5" s="1"/>
  <c r="FF103" i="28" s="1"/>
  <c r="C105" i="5"/>
  <c r="GI111" i="14"/>
  <c r="GK111" s="1"/>
  <c r="GJ111" s="1"/>
  <c r="GL111" s="1"/>
  <c r="GI107" i="5" s="1"/>
  <c r="FF105" i="28" s="1"/>
  <c r="C107" i="5"/>
  <c r="C188" i="10"/>
  <c r="C155"/>
  <c r="C89"/>
  <c r="C122"/>
  <c r="C56"/>
  <c r="C22"/>
  <c r="EG7" i="28"/>
  <c r="V176" i="10"/>
  <c r="EC7" i="28"/>
  <c r="Q176" i="10"/>
  <c r="DY7" i="28"/>
  <c r="N176" i="10"/>
  <c r="DU7" i="28"/>
  <c r="K176" i="10"/>
  <c r="DQ7" i="28"/>
  <c r="H176" i="10"/>
  <c r="DM7" i="28"/>
  <c r="E176" i="10"/>
  <c r="DL7" i="28"/>
  <c r="W143" i="10"/>
  <c r="DJ7" i="28"/>
  <c r="S143" i="10"/>
  <c r="DH7" i="28"/>
  <c r="R143" i="10"/>
  <c r="DF7" i="28"/>
  <c r="P143" i="10"/>
  <c r="DD7" i="28"/>
  <c r="O143" i="10"/>
  <c r="DB7" i="28"/>
  <c r="M143" i="10"/>
  <c r="CZ7" i="28"/>
  <c r="L143" i="10"/>
  <c r="CX7" i="28"/>
  <c r="J143" i="10"/>
  <c r="CV7" i="28"/>
  <c r="I143" i="10"/>
  <c r="CT7" i="28"/>
  <c r="G143" i="10"/>
  <c r="CR7" i="28"/>
  <c r="F143" i="10"/>
  <c r="CO7" i="28"/>
  <c r="V110" i="10"/>
  <c r="CK7" i="28"/>
  <c r="Q110" i="10"/>
  <c r="CG7" i="28"/>
  <c r="N110" i="10"/>
  <c r="CC7" i="28"/>
  <c r="K110" i="10"/>
  <c r="BY7" i="28"/>
  <c r="H110" i="10"/>
  <c r="BU7" i="28"/>
  <c r="E110" i="10"/>
  <c r="BT7" i="28"/>
  <c r="W77" i="10"/>
  <c r="BR7" i="28"/>
  <c r="S77" i="10"/>
  <c r="BP7" i="28"/>
  <c r="R77" i="10"/>
  <c r="BN7" i="28"/>
  <c r="P77" i="10"/>
  <c r="BL7" i="28"/>
  <c r="O77" i="10"/>
  <c r="BJ7" i="28"/>
  <c r="M77" i="10"/>
  <c r="BH7" i="28"/>
  <c r="L77" i="10"/>
  <c r="BF7" i="28"/>
  <c r="J77" i="10"/>
  <c r="BD7" i="28"/>
  <c r="I77" i="10"/>
  <c r="BB7" i="28"/>
  <c r="G77" i="10"/>
  <c r="AZ7" i="28"/>
  <c r="F77" i="10"/>
  <c r="AW7" i="28"/>
  <c r="V44" i="10"/>
  <c r="AS7" i="28"/>
  <c r="Q44" i="10"/>
  <c r="AO7" i="28"/>
  <c r="N44" i="10"/>
  <c r="AK7" i="28"/>
  <c r="AM7" s="1"/>
  <c r="K44" i="10"/>
  <c r="AG7" i="28"/>
  <c r="AI7" s="1"/>
  <c r="H44" i="10"/>
  <c r="AC7" i="28"/>
  <c r="AE7" s="1"/>
  <c r="E44" i="10"/>
  <c r="Z7" i="28"/>
  <c r="S10" i="10"/>
  <c r="X7" i="28"/>
  <c r="R10" i="10"/>
  <c r="V7" i="28"/>
  <c r="P10" i="10"/>
  <c r="T7" i="28"/>
  <c r="O10" i="10"/>
  <c r="R7" i="28"/>
  <c r="M10" i="10"/>
  <c r="P7" i="28"/>
  <c r="L10" i="10"/>
  <c r="N7" i="28"/>
  <c r="J10" i="10"/>
  <c r="L7" i="28"/>
  <c r="I10" i="10"/>
  <c r="H7" i="28"/>
  <c r="F10" i="10"/>
  <c r="EH87" i="28"/>
  <c r="BQ195" i="10"/>
  <c r="EF87" i="28"/>
  <c r="BM195" i="10"/>
  <c r="ED87" i="28"/>
  <c r="BL195" i="10"/>
  <c r="EB87" i="28"/>
  <c r="BJ195" i="10"/>
  <c r="DZ87" i="28"/>
  <c r="BI195" i="10"/>
  <c r="DX87" i="28"/>
  <c r="BG195" i="10"/>
  <c r="DV87" i="28"/>
  <c r="BF195" i="10"/>
  <c r="DT87" i="28"/>
  <c r="BD195" i="10"/>
  <c r="DR87" i="28"/>
  <c r="BC195" i="10"/>
  <c r="DP87" i="28"/>
  <c r="BA195" i="10"/>
  <c r="DN87" i="28"/>
  <c r="AZ195" i="10"/>
  <c r="DK87" i="28"/>
  <c r="BP162" i="10"/>
  <c r="DG87" i="28"/>
  <c r="BK162" i="10"/>
  <c r="DC87" i="28"/>
  <c r="BH162" i="10"/>
  <c r="CY87" i="28"/>
  <c r="BE162" i="10"/>
  <c r="CU87" i="28"/>
  <c r="BB162" i="10"/>
  <c r="CQ87" i="28"/>
  <c r="AY162" i="10"/>
  <c r="CP87" i="28"/>
  <c r="BQ129" i="10"/>
  <c r="CN87" i="28"/>
  <c r="BM129" i="10"/>
  <c r="CL87" i="28"/>
  <c r="BL129" i="10"/>
  <c r="CJ87" i="28"/>
  <c r="BJ129" i="10"/>
  <c r="CH87" i="28"/>
  <c r="BI129" i="10"/>
  <c r="CF87" i="28"/>
  <c r="BG129" i="10"/>
  <c r="CD87" i="28"/>
  <c r="BF129" i="10"/>
  <c r="CB87" i="28"/>
  <c r="BD129" i="10"/>
  <c r="BZ87" i="28"/>
  <c r="BC129" i="10"/>
  <c r="BX87" i="28"/>
  <c r="BA129" i="10"/>
  <c r="BV87" i="28"/>
  <c r="AZ129" i="10"/>
  <c r="BS87" i="28"/>
  <c r="BP96" i="10"/>
  <c r="BO87" i="28"/>
  <c r="BK96" i="10"/>
  <c r="BK87" i="28"/>
  <c r="BH96" i="10"/>
  <c r="BG87" i="28"/>
  <c r="BE96" i="10"/>
  <c r="BC87" i="28"/>
  <c r="BB96" i="10"/>
  <c r="AY87" i="28"/>
  <c r="AY96" i="10"/>
  <c r="AX87" i="28"/>
  <c r="BQ63" i="10"/>
  <c r="AV87" i="28"/>
  <c r="BM63" i="10"/>
  <c r="AT87" i="28"/>
  <c r="BL63" i="10"/>
  <c r="AR87" i="28"/>
  <c r="BJ63" i="10"/>
  <c r="AP87" i="28"/>
  <c r="BI63" i="10"/>
  <c r="AN87" i="28"/>
  <c r="BG63" i="10"/>
  <c r="AL87" i="28"/>
  <c r="BF63" i="10"/>
  <c r="AJ87" i="28"/>
  <c r="BD63" i="10"/>
  <c r="AH87" i="28"/>
  <c r="BC63" i="10"/>
  <c r="AF87" i="28"/>
  <c r="BA63" i="10"/>
  <c r="AD87" i="28"/>
  <c r="AZ63" i="10"/>
  <c r="AA87" i="28"/>
  <c r="EI87" s="1"/>
  <c r="FJ87" s="1"/>
  <c r="BP29" i="10"/>
  <c r="W87" i="28"/>
  <c r="Y87" s="1"/>
  <c r="BK29" i="10"/>
  <c r="S87" i="28"/>
  <c r="U87" s="1"/>
  <c r="BH29" i="10"/>
  <c r="O87" i="28"/>
  <c r="Q87" s="1"/>
  <c r="BE29" i="10"/>
  <c r="K87" i="28"/>
  <c r="M87" s="1"/>
  <c r="BB29" i="10"/>
  <c r="G87" i="28"/>
  <c r="AY29" i="10"/>
  <c r="EG86" i="28"/>
  <c r="BP194" i="10"/>
  <c r="EC86" i="28"/>
  <c r="BK194" i="10"/>
  <c r="DY86" i="28"/>
  <c r="BH194" i="10"/>
  <c r="DU86" i="28"/>
  <c r="BE194" i="10"/>
  <c r="DQ86" i="28"/>
  <c r="BB194" i="10"/>
  <c r="DM86" i="28"/>
  <c r="AY194" i="10"/>
  <c r="DL86" i="28"/>
  <c r="BQ161" i="10"/>
  <c r="DJ86" i="28"/>
  <c r="BM161" i="10"/>
  <c r="DH86" i="28"/>
  <c r="BL161" i="10"/>
  <c r="DF86" i="28"/>
  <c r="BJ161" i="10"/>
  <c r="DD86" i="28"/>
  <c r="BI161" i="10"/>
  <c r="DB86" i="28"/>
  <c r="BG161" i="10"/>
  <c r="CZ86" i="28"/>
  <c r="BF161" i="10"/>
  <c r="CX86" i="28"/>
  <c r="BD161" i="10"/>
  <c r="CV86" i="28"/>
  <c r="BC161" i="10"/>
  <c r="CT86" i="28"/>
  <c r="BA161" i="10"/>
  <c r="CR86" i="28"/>
  <c r="AZ161" i="10"/>
  <c r="CO86" i="28"/>
  <c r="BP128" i="10"/>
  <c r="CK86" i="28"/>
  <c r="BK128" i="10"/>
  <c r="CG86" i="28"/>
  <c r="BH128" i="10"/>
  <c r="CC86" i="28"/>
  <c r="BE128" i="10"/>
  <c r="BY86" i="28"/>
  <c r="BB128" i="10"/>
  <c r="BU86" i="28"/>
  <c r="AY128" i="10"/>
  <c r="BT86" i="28"/>
  <c r="BQ95" i="10"/>
  <c r="BR86" i="28"/>
  <c r="BM95" i="10"/>
  <c r="BP86" i="28"/>
  <c r="BL95" i="10"/>
  <c r="BN86" i="28"/>
  <c r="BJ95" i="10"/>
  <c r="BL86" i="28"/>
  <c r="BI95" i="10"/>
  <c r="BJ86" i="28"/>
  <c r="BG95" i="10"/>
  <c r="BH86" i="28"/>
  <c r="BF95" i="10"/>
  <c r="BF86" i="28"/>
  <c r="BD95" i="10"/>
  <c r="BD86" i="28"/>
  <c r="BC95" i="10"/>
  <c r="BB86" i="28"/>
  <c r="BA95" i="10"/>
  <c r="AZ86" i="28"/>
  <c r="AZ95" i="10"/>
  <c r="AW86" i="28"/>
  <c r="BP62" i="10"/>
  <c r="AS86" i="28"/>
  <c r="BK62" i="10"/>
  <c r="AO86" i="28"/>
  <c r="BH62" i="10"/>
  <c r="AK86" i="28"/>
  <c r="AM86" s="1"/>
  <c r="BE62" i="10"/>
  <c r="AG86" i="28"/>
  <c r="AI86" s="1"/>
  <c r="BB62" i="10"/>
  <c r="AC86" i="28"/>
  <c r="AE86" s="1"/>
  <c r="AY62" i="10"/>
  <c r="AB86" i="28"/>
  <c r="BQ28" i="10"/>
  <c r="Z86" i="28"/>
  <c r="BM28" i="10"/>
  <c r="X86" i="28"/>
  <c r="BL28" i="10"/>
  <c r="V86" i="28"/>
  <c r="BJ28" i="10"/>
  <c r="T86" i="28"/>
  <c r="BI28" i="10"/>
  <c r="R86" i="28"/>
  <c r="BG28" i="10"/>
  <c r="P86" i="28"/>
  <c r="BF28" i="10"/>
  <c r="N86" i="28"/>
  <c r="BD28" i="10"/>
  <c r="L86" i="28"/>
  <c r="BC28" i="10"/>
  <c r="J86" i="28"/>
  <c r="BA28" i="10"/>
  <c r="H86" i="28"/>
  <c r="AZ28" i="10"/>
  <c r="EH85" i="28"/>
  <c r="BQ193" i="10"/>
  <c r="EF85" i="28"/>
  <c r="BM193" i="10"/>
  <c r="ED85" i="28"/>
  <c r="BL193" i="10"/>
  <c r="EB85" i="28"/>
  <c r="BJ193" i="10"/>
  <c r="DZ85" i="28"/>
  <c r="BI193" i="10"/>
  <c r="DX85" i="28"/>
  <c r="BG193" i="10"/>
  <c r="DV85" i="28"/>
  <c r="BF193" i="10"/>
  <c r="DT85" i="28"/>
  <c r="BD193" i="10"/>
  <c r="DR85" i="28"/>
  <c r="BC193" i="10"/>
  <c r="DP85" i="28"/>
  <c r="BA193" i="10"/>
  <c r="DN85" i="28"/>
  <c r="AZ193" i="10"/>
  <c r="DK85" i="28"/>
  <c r="BP160" i="10"/>
  <c r="DG85" i="28"/>
  <c r="BK160" i="10"/>
  <c r="DC85" i="28"/>
  <c r="BH160" i="10"/>
  <c r="CY85" i="28"/>
  <c r="BE160" i="10"/>
  <c r="CU85" i="28"/>
  <c r="BB160" i="10"/>
  <c r="CQ85" i="28"/>
  <c r="AY160" i="10"/>
  <c r="CP85" i="28"/>
  <c r="BQ127" i="10"/>
  <c r="CN85" i="28"/>
  <c r="BM127" i="10"/>
  <c r="CL85" i="28"/>
  <c r="BL127" i="10"/>
  <c r="CJ85" i="28"/>
  <c r="BJ127" i="10"/>
  <c r="CH85" i="28"/>
  <c r="BI127" i="10"/>
  <c r="CF85" i="28"/>
  <c r="BG127" i="10"/>
  <c r="CD85" i="28"/>
  <c r="BF127" i="10"/>
  <c r="CB85" i="28"/>
  <c r="BD127" i="10"/>
  <c r="BZ85" i="28"/>
  <c r="BC127" i="10"/>
  <c r="BX85" i="28"/>
  <c r="BA127" i="10"/>
  <c r="BV85" i="28"/>
  <c r="AZ127" i="10"/>
  <c r="BS85" i="28"/>
  <c r="BP94" i="10"/>
  <c r="BO85" i="28"/>
  <c r="BK94" i="10"/>
  <c r="BK85" i="28"/>
  <c r="BH94" i="10"/>
  <c r="BG85" i="28"/>
  <c r="BE94" i="10"/>
  <c r="BC85" i="28"/>
  <c r="BB94" i="10"/>
  <c r="AY85" i="28"/>
  <c r="AY94" i="10"/>
  <c r="AX85" i="28"/>
  <c r="BQ61" i="10"/>
  <c r="AV85" i="28"/>
  <c r="BM61" i="10"/>
  <c r="AT85" i="28"/>
  <c r="BL61" i="10"/>
  <c r="AR85" i="28"/>
  <c r="BJ61" i="10"/>
  <c r="AP85" i="28"/>
  <c r="BI61" i="10"/>
  <c r="AN85" i="28"/>
  <c r="BG61" i="10"/>
  <c r="AL85" i="28"/>
  <c r="BF61" i="10"/>
  <c r="AJ85" i="28"/>
  <c r="BD61" i="10"/>
  <c r="AH85" i="28"/>
  <c r="BC61" i="10"/>
  <c r="AF85" i="28"/>
  <c r="BA61" i="10"/>
  <c r="AD85" i="28"/>
  <c r="AZ61" i="10"/>
  <c r="AA85" i="28"/>
  <c r="EI85" s="1"/>
  <c r="FJ85" s="1"/>
  <c r="BP27" i="10"/>
  <c r="W85" i="28"/>
  <c r="Y85" s="1"/>
  <c r="BK27" i="10"/>
  <c r="S85" i="28"/>
  <c r="U85" s="1"/>
  <c r="BH27" i="10"/>
  <c r="O85" i="28"/>
  <c r="Q85" s="1"/>
  <c r="BE27" i="10"/>
  <c r="K85" i="28"/>
  <c r="M85" s="1"/>
  <c r="BB27" i="10"/>
  <c r="G85" i="28"/>
  <c r="I85" s="1"/>
  <c r="AY27" i="10"/>
  <c r="EG84" i="28"/>
  <c r="BP192" i="10"/>
  <c r="EC84" i="28"/>
  <c r="BK192" i="10"/>
  <c r="DY84" i="28"/>
  <c r="BH192" i="10"/>
  <c r="DU84" i="28"/>
  <c r="BE192" i="10"/>
  <c r="DQ84" i="28"/>
  <c r="BB192" i="10"/>
  <c r="DM84" i="28"/>
  <c r="AY192" i="10"/>
  <c r="DL84" i="28"/>
  <c r="BQ159" i="10"/>
  <c r="DJ84" i="28"/>
  <c r="BM159" i="10"/>
  <c r="DH84" i="28"/>
  <c r="BL159" i="10"/>
  <c r="DF84" i="28"/>
  <c r="BJ159" i="10"/>
  <c r="DD84" i="28"/>
  <c r="BI159" i="10"/>
  <c r="DB84" i="28"/>
  <c r="BG159" i="10"/>
  <c r="CZ84" i="28"/>
  <c r="BF159" i="10"/>
  <c r="CX84" i="28"/>
  <c r="BD159" i="10"/>
  <c r="CV84" i="28"/>
  <c r="BC159" i="10"/>
  <c r="CT84" i="28"/>
  <c r="BA159" i="10"/>
  <c r="CR84" i="28"/>
  <c r="AZ159" i="10"/>
  <c r="CO84" i="28"/>
  <c r="BP126" i="10"/>
  <c r="CK84" i="28"/>
  <c r="BK126" i="10"/>
  <c r="CG84" i="28"/>
  <c r="BH126" i="10"/>
  <c r="CC84" i="28"/>
  <c r="BE126" i="10"/>
  <c r="BY84" i="28"/>
  <c r="BB126" i="10"/>
  <c r="BU84" i="28"/>
  <c r="AY126" i="10"/>
  <c r="BT84" i="28"/>
  <c r="BQ93" i="10"/>
  <c r="BR84" i="28"/>
  <c r="BM93" i="10"/>
  <c r="BP84" i="28"/>
  <c r="BL93" i="10"/>
  <c r="BN84" i="28"/>
  <c r="BJ93" i="10"/>
  <c r="BL84" i="28"/>
  <c r="BI93" i="10"/>
  <c r="BJ84" i="28"/>
  <c r="BG93" i="10"/>
  <c r="BH84" i="28"/>
  <c r="BF93" i="10"/>
  <c r="BF84" i="28"/>
  <c r="BD93" i="10"/>
  <c r="BD84" i="28"/>
  <c r="BC93" i="10"/>
  <c r="BB84" i="28"/>
  <c r="BA93" i="10"/>
  <c r="AZ84" i="28"/>
  <c r="AZ93" i="10"/>
  <c r="AW84" i="28"/>
  <c r="BP60" i="10"/>
  <c r="AS84" i="28"/>
  <c r="BK60" i="10"/>
  <c r="AO84" i="28"/>
  <c r="BH60" i="10"/>
  <c r="AK84" i="28"/>
  <c r="AM84" s="1"/>
  <c r="BE60" i="10"/>
  <c r="AG84" i="28"/>
  <c r="AI84" s="1"/>
  <c r="BB60" i="10"/>
  <c r="AC84" i="28"/>
  <c r="AE84" s="1"/>
  <c r="AY60" i="10"/>
  <c r="AB84" i="28"/>
  <c r="BQ26" i="10"/>
  <c r="Z84" i="28"/>
  <c r="BM26" i="10"/>
  <c r="X84" i="28"/>
  <c r="BL26" i="10"/>
  <c r="V84" i="28"/>
  <c r="BJ26" i="10"/>
  <c r="T84" i="28"/>
  <c r="BI26" i="10"/>
  <c r="R84" i="28"/>
  <c r="BG26" i="10"/>
  <c r="P84" i="28"/>
  <c r="BF26" i="10"/>
  <c r="N84" i="28"/>
  <c r="BD26" i="10"/>
  <c r="L84" i="28"/>
  <c r="BC26" i="10"/>
  <c r="J84" i="28"/>
  <c r="BA26" i="10"/>
  <c r="H84" i="28"/>
  <c r="AZ26" i="10"/>
  <c r="EH83" i="28"/>
  <c r="BQ191" i="10"/>
  <c r="EF83" i="28"/>
  <c r="BM191" i="10"/>
  <c r="ED83" i="28"/>
  <c r="BL191" i="10"/>
  <c r="EB83" i="28"/>
  <c r="BJ191" i="10"/>
  <c r="DZ83" i="28"/>
  <c r="BI191" i="10"/>
  <c r="DX83" i="28"/>
  <c r="BG191" i="10"/>
  <c r="DV83" i="28"/>
  <c r="BF191" i="10"/>
  <c r="DT83" i="28"/>
  <c r="BD191" i="10"/>
  <c r="DR83" i="28"/>
  <c r="BC191" i="10"/>
  <c r="DP83" i="28"/>
  <c r="BA191" i="10"/>
  <c r="DN83" i="28"/>
  <c r="AZ191" i="10"/>
  <c r="DK83" i="28"/>
  <c r="BP158" i="10"/>
  <c r="DG83" i="28"/>
  <c r="BK158" i="10"/>
  <c r="DC83" i="28"/>
  <c r="BH158" i="10"/>
  <c r="CY83" i="28"/>
  <c r="BE158" i="10"/>
  <c r="CU83" i="28"/>
  <c r="BB158" i="10"/>
  <c r="CQ83" i="28"/>
  <c r="AY158" i="10"/>
  <c r="CP83" i="28"/>
  <c r="BQ125" i="10"/>
  <c r="CN83" i="28"/>
  <c r="BM125" i="10"/>
  <c r="CL83" i="28"/>
  <c r="BL125" i="10"/>
  <c r="CJ83" i="28"/>
  <c r="BJ125" i="10"/>
  <c r="CH83" i="28"/>
  <c r="BI125" i="10"/>
  <c r="CF83" i="28"/>
  <c r="BG125" i="10"/>
  <c r="CD83" i="28"/>
  <c r="BF125" i="10"/>
  <c r="CB83" i="28"/>
  <c r="BD125" i="10"/>
  <c r="BZ83" i="28"/>
  <c r="BC125" i="10"/>
  <c r="BX83" i="28"/>
  <c r="BA125" i="10"/>
  <c r="BV83" i="28"/>
  <c r="AZ125" i="10"/>
  <c r="BS83" i="28"/>
  <c r="BP92" i="10"/>
  <c r="BO83" i="28"/>
  <c r="BK92" i="10"/>
  <c r="BK83" i="28"/>
  <c r="BH92" i="10"/>
  <c r="BG83" i="28"/>
  <c r="BE92" i="10"/>
  <c r="BC83" i="28"/>
  <c r="BB92" i="10"/>
  <c r="AY83" i="28"/>
  <c r="AY92" i="10"/>
  <c r="AX83" i="28"/>
  <c r="BQ59" i="10"/>
  <c r="AV83" i="28"/>
  <c r="BM59" i="10"/>
  <c r="AT83" i="28"/>
  <c r="BL59" i="10"/>
  <c r="AR83" i="28"/>
  <c r="BJ59" i="10"/>
  <c r="AP83" i="28"/>
  <c r="BI59" i="10"/>
  <c r="AN83" i="28"/>
  <c r="BG59" i="10"/>
  <c r="AL83" i="28"/>
  <c r="BF59" i="10"/>
  <c r="AJ83" i="28"/>
  <c r="BD59" i="10"/>
  <c r="AH83" i="28"/>
  <c r="BC59" i="10"/>
  <c r="AF83" i="28"/>
  <c r="BA59" i="10"/>
  <c r="AD83" i="28"/>
  <c r="AZ59" i="10"/>
  <c r="AA83" i="28"/>
  <c r="EI83" s="1"/>
  <c r="FJ83" s="1"/>
  <c r="BP25" i="10"/>
  <c r="W83" i="28"/>
  <c r="Y83" s="1"/>
  <c r="BK25" i="10"/>
  <c r="S83" i="28"/>
  <c r="U83" s="1"/>
  <c r="BH25" i="10"/>
  <c r="O83" i="28"/>
  <c r="Q83" s="1"/>
  <c r="BE25" i="10"/>
  <c r="K83" i="28"/>
  <c r="M83" s="1"/>
  <c r="BB25" i="10"/>
  <c r="G83" i="28"/>
  <c r="I83" s="1"/>
  <c r="AY25" i="10"/>
  <c r="EG82" i="28"/>
  <c r="BP190" i="10"/>
  <c r="EC82" i="28"/>
  <c r="BK190" i="10"/>
  <c r="DY82" i="28"/>
  <c r="BH190" i="10"/>
  <c r="DU82" i="28"/>
  <c r="BE190" i="10"/>
  <c r="DQ82" i="28"/>
  <c r="BB190" i="10"/>
  <c r="DM82" i="28"/>
  <c r="AY190" i="10"/>
  <c r="DL82" i="28"/>
  <c r="BQ157" i="10"/>
  <c r="DJ82" i="28"/>
  <c r="BM157" i="10"/>
  <c r="DH82" i="28"/>
  <c r="BL157" i="10"/>
  <c r="DF82" i="28"/>
  <c r="BJ157" i="10"/>
  <c r="DD82" i="28"/>
  <c r="BI157" i="10"/>
  <c r="DB82" i="28"/>
  <c r="BG157" i="10"/>
  <c r="CZ82" i="28"/>
  <c r="BF157" i="10"/>
  <c r="CX82" i="28"/>
  <c r="BD157" i="10"/>
  <c r="CV82" i="28"/>
  <c r="BC157" i="10"/>
  <c r="CT82" i="28"/>
  <c r="BA157" i="10"/>
  <c r="CR82" i="28"/>
  <c r="AZ157" i="10"/>
  <c r="CO82" i="28"/>
  <c r="BP124" i="10"/>
  <c r="CK82" i="28"/>
  <c r="BK124" i="10"/>
  <c r="CG82" i="28"/>
  <c r="BH124" i="10"/>
  <c r="CC82" i="28"/>
  <c r="BE124" i="10"/>
  <c r="BY82" i="28"/>
  <c r="BB124" i="10"/>
  <c r="BU82" i="28"/>
  <c r="AY124" i="10"/>
  <c r="BT82" i="28"/>
  <c r="BQ91" i="10"/>
  <c r="BR82" i="28"/>
  <c r="BM91" i="10"/>
  <c r="BP82" i="28"/>
  <c r="BL91" i="10"/>
  <c r="BN82" i="28"/>
  <c r="BJ91" i="10"/>
  <c r="BL82" i="28"/>
  <c r="BI91" i="10"/>
  <c r="BJ82" i="28"/>
  <c r="BG91" i="10"/>
  <c r="BH82" i="28"/>
  <c r="BF91" i="10"/>
  <c r="BF82" i="28"/>
  <c r="BD91" i="10"/>
  <c r="BD82" i="28"/>
  <c r="BC91" i="10"/>
  <c r="BB82" i="28"/>
  <c r="BA91" i="10"/>
  <c r="AZ82" i="28"/>
  <c r="AZ91" i="10"/>
  <c r="AW82" i="28"/>
  <c r="BP58" i="10"/>
  <c r="AS82" i="28"/>
  <c r="BK58" i="10"/>
  <c r="AO82" i="28"/>
  <c r="BH58" i="10"/>
  <c r="AK82" i="28"/>
  <c r="AM82" s="1"/>
  <c r="BE58" i="10"/>
  <c r="AG82" i="28"/>
  <c r="AI82" s="1"/>
  <c r="BB58" i="10"/>
  <c r="AC82" i="28"/>
  <c r="AE82" s="1"/>
  <c r="AY58" i="10"/>
  <c r="AB82" i="28"/>
  <c r="BQ24" i="10"/>
  <c r="Z82" i="28"/>
  <c r="BM24" i="10"/>
  <c r="X82" i="28"/>
  <c r="BL24" i="10"/>
  <c r="V82" i="28"/>
  <c r="BJ24" i="10"/>
  <c r="T82" i="28"/>
  <c r="BI24" i="10"/>
  <c r="R82" i="28"/>
  <c r="BG24" i="10"/>
  <c r="P82" i="28"/>
  <c r="BF24" i="10"/>
  <c r="N82" i="28"/>
  <c r="BD24" i="10"/>
  <c r="L82" i="28"/>
  <c r="BC24" i="10"/>
  <c r="J82" i="28"/>
  <c r="BA24" i="10"/>
  <c r="H82" i="28"/>
  <c r="AZ24" i="10"/>
  <c r="EH81" i="28"/>
  <c r="BQ189" i="10"/>
  <c r="EF81" i="28"/>
  <c r="BM189" i="10"/>
  <c r="ED81" i="28"/>
  <c r="BL189" i="10"/>
  <c r="EB81" i="28"/>
  <c r="BJ189" i="10"/>
  <c r="DZ81" i="28"/>
  <c r="BI189" i="10"/>
  <c r="DX81" i="28"/>
  <c r="BG189" i="10"/>
  <c r="DV81" i="28"/>
  <c r="BF189" i="10"/>
  <c r="DT81" i="28"/>
  <c r="BD189" i="10"/>
  <c r="DR81" i="28"/>
  <c r="BC189" i="10"/>
  <c r="DP81" i="28"/>
  <c r="BA189" i="10"/>
  <c r="DN81" i="28"/>
  <c r="AZ189" i="10"/>
  <c r="DK81" i="28"/>
  <c r="BP156" i="10"/>
  <c r="DG81" i="28"/>
  <c r="BK156" i="10"/>
  <c r="DC81" i="28"/>
  <c r="BH156" i="10"/>
  <c r="CY81" i="28"/>
  <c r="BE156" i="10"/>
  <c r="CU81" i="28"/>
  <c r="BB156" i="10"/>
  <c r="CQ81" i="28"/>
  <c r="AY156" i="10"/>
  <c r="CP81" i="28"/>
  <c r="BQ123" i="10"/>
  <c r="CN81" i="28"/>
  <c r="BM123" i="10"/>
  <c r="CL81" i="28"/>
  <c r="BL123" i="10"/>
  <c r="CJ81" i="28"/>
  <c r="BJ123" i="10"/>
  <c r="CH81" i="28"/>
  <c r="BI123" i="10"/>
  <c r="CF81" i="28"/>
  <c r="BG123" i="10"/>
  <c r="CD81" i="28"/>
  <c r="BF123" i="10"/>
  <c r="CB81" i="28"/>
  <c r="BD123" i="10"/>
  <c r="BZ81" i="28"/>
  <c r="BC123" i="10"/>
  <c r="BX81" i="28"/>
  <c r="BA123" i="10"/>
  <c r="BV81" i="28"/>
  <c r="AZ123" i="10"/>
  <c r="BS81" i="28"/>
  <c r="BP90" i="10"/>
  <c r="BO81" i="28"/>
  <c r="BK90" i="10"/>
  <c r="BK81" i="28"/>
  <c r="BH90" i="10"/>
  <c r="BG81" i="28"/>
  <c r="BE90" i="10"/>
  <c r="BC81" i="28"/>
  <c r="BB90" i="10"/>
  <c r="AY81" i="28"/>
  <c r="AY90" i="10"/>
  <c r="AX81" i="28"/>
  <c r="BQ57" i="10"/>
  <c r="AV81" i="28"/>
  <c r="BM57" i="10"/>
  <c r="AT81" i="28"/>
  <c r="BL57" i="10"/>
  <c r="AR81" i="28"/>
  <c r="BJ57" i="10"/>
  <c r="AP81" i="28"/>
  <c r="BI57" i="10"/>
  <c r="AN81" i="28"/>
  <c r="BG57" i="10"/>
  <c r="AL81" i="28"/>
  <c r="BF57" i="10"/>
  <c r="AJ81" i="28"/>
  <c r="BD57" i="10"/>
  <c r="AH81" i="28"/>
  <c r="BC57" i="10"/>
  <c r="AF81" i="28"/>
  <c r="BA57" i="10"/>
  <c r="AD81" i="28"/>
  <c r="AZ57" i="10"/>
  <c r="AA81" i="28"/>
  <c r="EI81" s="1"/>
  <c r="FJ81" s="1"/>
  <c r="BP23" i="10"/>
  <c r="W81" i="28"/>
  <c r="Y81" s="1"/>
  <c r="BK23" i="10"/>
  <c r="S81" i="28"/>
  <c r="U81" s="1"/>
  <c r="BH23" i="10"/>
  <c r="O81" i="28"/>
  <c r="Q81" s="1"/>
  <c r="BE23" i="10"/>
  <c r="K81" i="28"/>
  <c r="M81" s="1"/>
  <c r="BB23" i="10"/>
  <c r="G81" i="28"/>
  <c r="I81" s="1"/>
  <c r="AY23" i="10"/>
  <c r="EG80" i="28"/>
  <c r="BP188" i="10"/>
  <c r="EC80" i="28"/>
  <c r="BK188" i="10"/>
  <c r="DY80" i="28"/>
  <c r="BH188" i="10"/>
  <c r="DU80" i="28"/>
  <c r="BE188" i="10"/>
  <c r="DQ80" i="28"/>
  <c r="BB188" i="10"/>
  <c r="DM80" i="28"/>
  <c r="AY188" i="10"/>
  <c r="DL80" i="28"/>
  <c r="BQ155" i="10"/>
  <c r="DJ80" i="28"/>
  <c r="BM155" i="10"/>
  <c r="DH80" i="28"/>
  <c r="BL155" i="10"/>
  <c r="DF80" i="28"/>
  <c r="BJ155" i="10"/>
  <c r="DD80" i="28"/>
  <c r="BI155" i="10"/>
  <c r="DB80" i="28"/>
  <c r="BG155" i="10"/>
  <c r="CZ80" i="28"/>
  <c r="BF155" i="10"/>
  <c r="CX80" i="28"/>
  <c r="BD155" i="10"/>
  <c r="CV80" i="28"/>
  <c r="BC155" i="10"/>
  <c r="CT80" i="28"/>
  <c r="BA155" i="10"/>
  <c r="CR80" i="28"/>
  <c r="AZ155" i="10"/>
  <c r="CO80" i="28"/>
  <c r="BP122" i="10"/>
  <c r="CK80" i="28"/>
  <c r="BK122" i="10"/>
  <c r="CG80" i="28"/>
  <c r="BH122" i="10"/>
  <c r="CC80" i="28"/>
  <c r="BE122" i="10"/>
  <c r="BY80" i="28"/>
  <c r="BB122" i="10"/>
  <c r="BU80" i="28"/>
  <c r="AY122" i="10"/>
  <c r="BT80" i="28"/>
  <c r="BQ89" i="10"/>
  <c r="BR80" i="28"/>
  <c r="BM89" i="10"/>
  <c r="BP80" i="28"/>
  <c r="BL89" i="10"/>
  <c r="BN80" i="28"/>
  <c r="BJ89" i="10"/>
  <c r="BL80" i="28"/>
  <c r="BI89" i="10"/>
  <c r="BJ80" i="28"/>
  <c r="BG89" i="10"/>
  <c r="BH80" i="28"/>
  <c r="BF89" i="10"/>
  <c r="BF80" i="28"/>
  <c r="BD89" i="10"/>
  <c r="BD80" i="28"/>
  <c r="BC89" i="10"/>
  <c r="BB80" i="28"/>
  <c r="BA89" i="10"/>
  <c r="AZ80" i="28"/>
  <c r="AZ89" i="10"/>
  <c r="AW80" i="28"/>
  <c r="BP56" i="10"/>
  <c r="AS80" i="28"/>
  <c r="BK56" i="10"/>
  <c r="AO80" i="28"/>
  <c r="BH56" i="10"/>
  <c r="AK80" i="28"/>
  <c r="AM80" s="1"/>
  <c r="BE56" i="10"/>
  <c r="AG80" i="28"/>
  <c r="AI80" s="1"/>
  <c r="BB56" i="10"/>
  <c r="AC80" i="28"/>
  <c r="AE80" s="1"/>
  <c r="AY56" i="10"/>
  <c r="AB80" i="28"/>
  <c r="BQ22" i="10"/>
  <c r="Z80" i="28"/>
  <c r="BM22" i="10"/>
  <c r="X80" i="28"/>
  <c r="BL22" i="10"/>
  <c r="V80" i="28"/>
  <c r="BJ22" i="10"/>
  <c r="T80" i="28"/>
  <c r="BI22" i="10"/>
  <c r="R80" i="28"/>
  <c r="BG22" i="10"/>
  <c r="P80" i="28"/>
  <c r="BF22" i="10"/>
  <c r="N80" i="28"/>
  <c r="BD22" i="10"/>
  <c r="L80" i="28"/>
  <c r="BC22" i="10"/>
  <c r="J80" i="28"/>
  <c r="BA22" i="10"/>
  <c r="H80" i="28"/>
  <c r="AZ22" i="10"/>
  <c r="EH79" i="28"/>
  <c r="BQ187" i="10"/>
  <c r="EF79" i="28"/>
  <c r="BM187" i="10"/>
  <c r="ED79" i="28"/>
  <c r="BL187" i="10"/>
  <c r="EB79" i="28"/>
  <c r="BJ187" i="10"/>
  <c r="DZ79" i="28"/>
  <c r="BI187" i="10"/>
  <c r="DX79" i="28"/>
  <c r="BG187" i="10"/>
  <c r="DV79" i="28"/>
  <c r="BF187" i="10"/>
  <c r="DT79" i="28"/>
  <c r="BD187" i="10"/>
  <c r="DR79" i="28"/>
  <c r="BC187" i="10"/>
  <c r="DP79" i="28"/>
  <c r="BA187" i="10"/>
  <c r="DN79" i="28"/>
  <c r="AZ187" i="10"/>
  <c r="DK79" i="28"/>
  <c r="BP154" i="10"/>
  <c r="DG79" i="28"/>
  <c r="BK154" i="10"/>
  <c r="DC79" i="28"/>
  <c r="BH154" i="10"/>
  <c r="CY79" i="28"/>
  <c r="BE154" i="10"/>
  <c r="CU79" i="28"/>
  <c r="BB154" i="10"/>
  <c r="CQ79" i="28"/>
  <c r="AY154" i="10"/>
  <c r="CP79" i="28"/>
  <c r="BQ121" i="10"/>
  <c r="CN79" i="28"/>
  <c r="BM121" i="10"/>
  <c r="CL79" i="28"/>
  <c r="BL121" i="10"/>
  <c r="CJ79" i="28"/>
  <c r="BJ121" i="10"/>
  <c r="CH79" i="28"/>
  <c r="BI121" i="10"/>
  <c r="CF79" i="28"/>
  <c r="BG121" i="10"/>
  <c r="CD79" i="28"/>
  <c r="BF121" i="10"/>
  <c r="CB79" i="28"/>
  <c r="BD121" i="10"/>
  <c r="BZ79" i="28"/>
  <c r="BC121" i="10"/>
  <c r="BX79" i="28"/>
  <c r="BA121" i="10"/>
  <c r="BV79" i="28"/>
  <c r="AZ121" i="10"/>
  <c r="BS79" i="28"/>
  <c r="BP88" i="10"/>
  <c r="BO79" i="28"/>
  <c r="BK88" i="10"/>
  <c r="BK79" i="28"/>
  <c r="BH88" i="10"/>
  <c r="BG79" i="28"/>
  <c r="BE88" i="10"/>
  <c r="BC79" i="28"/>
  <c r="BB88" i="10"/>
  <c r="AY79" i="28"/>
  <c r="AY88" i="10"/>
  <c r="AX79" i="28"/>
  <c r="BQ55" i="10"/>
  <c r="AV79" i="28"/>
  <c r="BM55" i="10"/>
  <c r="AT79" i="28"/>
  <c r="BL55" i="10"/>
  <c r="AR79" i="28"/>
  <c r="BJ55" i="10"/>
  <c r="AP79" i="28"/>
  <c r="BI55" i="10"/>
  <c r="AN79" i="28"/>
  <c r="BG55" i="10"/>
  <c r="AL79" i="28"/>
  <c r="BF55" i="10"/>
  <c r="AJ79" i="28"/>
  <c r="BD55" i="10"/>
  <c r="AH79" i="28"/>
  <c r="BC55" i="10"/>
  <c r="AF79" i="28"/>
  <c r="BA55" i="10"/>
  <c r="AD79" i="28"/>
  <c r="AZ55" i="10"/>
  <c r="AA79" i="28"/>
  <c r="EI79" s="1"/>
  <c r="FJ79" s="1"/>
  <c r="BP21" i="10"/>
  <c r="W79" i="28"/>
  <c r="Y79" s="1"/>
  <c r="BK21" i="10"/>
  <c r="S79" i="28"/>
  <c r="U79" s="1"/>
  <c r="BH21" i="10"/>
  <c r="O79" i="28"/>
  <c r="Q79" s="1"/>
  <c r="BE21" i="10"/>
  <c r="K79" i="28"/>
  <c r="M79" s="1"/>
  <c r="BB21" i="10"/>
  <c r="G79" i="28"/>
  <c r="I79" s="1"/>
  <c r="AY21" i="10"/>
  <c r="EG78" i="28"/>
  <c r="BP186" i="10"/>
  <c r="EC78" i="28"/>
  <c r="BK186" i="10"/>
  <c r="DY78" i="28"/>
  <c r="BH186" i="10"/>
  <c r="DU78" i="28"/>
  <c r="BE186" i="10"/>
  <c r="DQ78" i="28"/>
  <c r="BB186" i="10"/>
  <c r="DM78" i="28"/>
  <c r="AY186" i="10"/>
  <c r="DL78" i="28"/>
  <c r="BQ153" i="10"/>
  <c r="DJ78" i="28"/>
  <c r="BM153" i="10"/>
  <c r="DH78" i="28"/>
  <c r="BL153" i="10"/>
  <c r="DF78" i="28"/>
  <c r="BJ153" i="10"/>
  <c r="DD78" i="28"/>
  <c r="BI153" i="10"/>
  <c r="DB78" i="28"/>
  <c r="BG153" i="10"/>
  <c r="CZ78" i="28"/>
  <c r="BF153" i="10"/>
  <c r="CX78" i="28"/>
  <c r="BD153" i="10"/>
  <c r="CV78" i="28"/>
  <c r="BC153" i="10"/>
  <c r="CT78" i="28"/>
  <c r="BA153" i="10"/>
  <c r="CR78" i="28"/>
  <c r="AZ153" i="10"/>
  <c r="CO78" i="28"/>
  <c r="BP120" i="10"/>
  <c r="CK78" i="28"/>
  <c r="BK120" i="10"/>
  <c r="CG78" i="28"/>
  <c r="BH120" i="10"/>
  <c r="CC78" i="28"/>
  <c r="BE120" i="10"/>
  <c r="FV13" i="14"/>
  <c r="FX13"/>
  <c r="FZ13"/>
  <c r="FY9" i="5" s="1"/>
  <c r="GB13" i="14"/>
  <c r="GA9" i="5" s="1"/>
  <c r="GD13" i="14"/>
  <c r="GC9" i="5" s="1"/>
  <c r="GF13" i="14"/>
  <c r="GE9" i="5" s="1"/>
  <c r="GG21" i="14"/>
  <c r="GF17" i="5" s="1"/>
  <c r="GE21" i="14"/>
  <c r="GD17" i="5" s="1"/>
  <c r="GC21" i="14"/>
  <c r="GB17" i="5" s="1"/>
  <c r="GA21" i="14"/>
  <c r="FZ17" i="5" s="1"/>
  <c r="FY21" i="14"/>
  <c r="FX17" i="5" s="1"/>
  <c r="FW21" i="14"/>
  <c r="FV17" i="5" s="1"/>
  <c r="GH20" i="14"/>
  <c r="GG16" i="5" s="1"/>
  <c r="FI14" i="28" s="1"/>
  <c r="GF20" i="14"/>
  <c r="GE16" i="5" s="1"/>
  <c r="GD20" i="14"/>
  <c r="GC16" i="5" s="1"/>
  <c r="GB20" i="14"/>
  <c r="GA16" i="5" s="1"/>
  <c r="FZ20" i="14"/>
  <c r="FY16" i="5" s="1"/>
  <c r="FX20" i="14"/>
  <c r="FW16" i="5" s="1"/>
  <c r="FV20" i="14"/>
  <c r="FU16" i="5" s="1"/>
  <c r="GG19" i="14"/>
  <c r="GF15" i="5" s="1"/>
  <c r="GE19" i="14"/>
  <c r="GD15" i="5" s="1"/>
  <c r="GC19" i="14"/>
  <c r="GB15" i="5" s="1"/>
  <c r="GA19" i="14"/>
  <c r="FZ15" i="5" s="1"/>
  <c r="FY19" i="14"/>
  <c r="FX15" i="5" s="1"/>
  <c r="FW19" i="14"/>
  <c r="FV15" i="5" s="1"/>
  <c r="GH18" i="14"/>
  <c r="GG14" i="5" s="1"/>
  <c r="FI12" i="28" s="1"/>
  <c r="GF18" i="14"/>
  <c r="GE14" i="5" s="1"/>
  <c r="GD18" i="14"/>
  <c r="GC14" i="5" s="1"/>
  <c r="GB18" i="14"/>
  <c r="GA14" i="5" s="1"/>
  <c r="FZ18" i="14"/>
  <c r="FY14" i="5" s="1"/>
  <c r="FX18" i="14"/>
  <c r="FW14" i="5" s="1"/>
  <c r="FV18" i="14"/>
  <c r="FU14" i="5" s="1"/>
  <c r="GG17" i="14"/>
  <c r="GF13" i="5" s="1"/>
  <c r="GE17" i="14"/>
  <c r="GD13" i="5" s="1"/>
  <c r="GC17" i="14"/>
  <c r="GB13" i="5" s="1"/>
  <c r="GA17" i="14"/>
  <c r="FZ13" i="5" s="1"/>
  <c r="FY17" i="14"/>
  <c r="FX13" i="5" s="1"/>
  <c r="FW17" i="14"/>
  <c r="FV13" i="5" s="1"/>
  <c r="GH16" i="14"/>
  <c r="GG12" i="5" s="1"/>
  <c r="FI10" i="28" s="1"/>
  <c r="GF16" i="14"/>
  <c r="GE12" i="5" s="1"/>
  <c r="GD16" i="14"/>
  <c r="GC12" i="5" s="1"/>
  <c r="GB16" i="14"/>
  <c r="GA12" i="5" s="1"/>
  <c r="FZ16" i="14"/>
  <c r="FY12" i="5" s="1"/>
  <c r="FX16" i="14"/>
  <c r="FW12" i="5" s="1"/>
  <c r="FV16" i="14"/>
  <c r="FU12" i="5" s="1"/>
  <c r="GG15" i="14"/>
  <c r="GF11" i="5" s="1"/>
  <c r="GE15" i="14"/>
  <c r="GD11" i="5" s="1"/>
  <c r="GC15" i="14"/>
  <c r="GB11" i="5" s="1"/>
  <c r="GA15" i="14"/>
  <c r="FZ11" i="5" s="1"/>
  <c r="FY15" i="14"/>
  <c r="FX11" i="5" s="1"/>
  <c r="FW15" i="14"/>
  <c r="FV11" i="5" s="1"/>
  <c r="GH14" i="14"/>
  <c r="GG10" i="5" s="1"/>
  <c r="FI8" i="28" s="1"/>
  <c r="GF14" i="14"/>
  <c r="GE10" i="5" s="1"/>
  <c r="GD14" i="14"/>
  <c r="GC10" i="5" s="1"/>
  <c r="GB14" i="14"/>
  <c r="GA10" i="5" s="1"/>
  <c r="FZ14" i="14"/>
  <c r="FY10" i="5" s="1"/>
  <c r="FX14" i="14"/>
  <c r="FW10" i="5" s="1"/>
  <c r="FV14" i="14"/>
  <c r="FU10" i="5" s="1"/>
  <c r="GI21" i="14"/>
  <c r="GK21" s="1"/>
  <c r="GI19"/>
  <c r="GK19" s="1"/>
  <c r="GI17"/>
  <c r="GK17" s="1"/>
  <c r="GI15"/>
  <c r="GK15" s="1"/>
  <c r="AM106" i="28"/>
  <c r="EI105"/>
  <c r="FJ105" s="1"/>
  <c r="Y105"/>
  <c r="U105"/>
  <c r="Q105"/>
  <c r="M105"/>
  <c r="I105"/>
  <c r="EI103"/>
  <c r="FJ103" s="1"/>
  <c r="Y103"/>
  <c r="U103"/>
  <c r="Q103"/>
  <c r="M103"/>
  <c r="I103"/>
  <c r="EI101"/>
  <c r="FJ101" s="1"/>
  <c r="Y101"/>
  <c r="U101"/>
  <c r="Q101"/>
  <c r="M101"/>
  <c r="I101"/>
  <c r="EI99"/>
  <c r="FJ99" s="1"/>
  <c r="Y99"/>
  <c r="U99"/>
  <c r="Q99"/>
  <c r="M99"/>
  <c r="EI97"/>
  <c r="FJ97" s="1"/>
  <c r="Y97"/>
  <c r="U97"/>
  <c r="Q97"/>
  <c r="M97"/>
  <c r="I97"/>
  <c r="EI95"/>
  <c r="FJ95" s="1"/>
  <c r="Y95"/>
  <c r="U95"/>
  <c r="Q95"/>
  <c r="M95"/>
  <c r="I95"/>
  <c r="EI93"/>
  <c r="FJ93" s="1"/>
  <c r="Y93"/>
  <c r="U93"/>
  <c r="Q93"/>
  <c r="M93"/>
  <c r="I93"/>
  <c r="EI91"/>
  <c r="FJ91" s="1"/>
  <c r="Y91"/>
  <c r="U91"/>
  <c r="Q91"/>
  <c r="M91"/>
  <c r="I91"/>
  <c r="EI89"/>
  <c r="FJ89" s="1"/>
  <c r="Y89"/>
  <c r="U89"/>
  <c r="Q89"/>
  <c r="M89"/>
  <c r="I89"/>
  <c r="AM88"/>
  <c r="AI88"/>
  <c r="AE88"/>
  <c r="BV78"/>
  <c r="AZ120" i="10"/>
  <c r="BS78" i="28"/>
  <c r="BP87" i="10"/>
  <c r="BO78" i="28"/>
  <c r="BK87" i="10"/>
  <c r="BK78" i="28"/>
  <c r="BH87" i="10"/>
  <c r="BG78" i="28"/>
  <c r="BE87" i="10"/>
  <c r="BC78" i="28"/>
  <c r="BB87" i="10"/>
  <c r="AY78" i="28"/>
  <c r="AY87" i="10"/>
  <c r="AX78" i="28"/>
  <c r="BQ54" i="10"/>
  <c r="AV78" i="28"/>
  <c r="BM54" i="10"/>
  <c r="AT78" i="28"/>
  <c r="BL54" i="10"/>
  <c r="AR78" i="28"/>
  <c r="BJ54" i="10"/>
  <c r="AP78" i="28"/>
  <c r="BI54" i="10"/>
  <c r="AN78" i="28"/>
  <c r="BG54" i="10"/>
  <c r="AL78" i="28"/>
  <c r="BF54" i="10"/>
  <c r="AJ78" i="28"/>
  <c r="BD54" i="10"/>
  <c r="AH78" i="28"/>
  <c r="BC54" i="10"/>
  <c r="AF78" i="28"/>
  <c r="BA54" i="10"/>
  <c r="AD78" i="28"/>
  <c r="AZ54" i="10"/>
  <c r="AA78" i="28"/>
  <c r="BP20" i="10"/>
  <c r="W78" i="28"/>
  <c r="BK20" i="10"/>
  <c r="S78" i="28"/>
  <c r="BH20" i="10"/>
  <c r="O78" i="28"/>
  <c r="BE20" i="10"/>
  <c r="K78" i="28"/>
  <c r="BB20" i="10"/>
  <c r="G78" i="28"/>
  <c r="AY20" i="10"/>
  <c r="EG77" i="28"/>
  <c r="BP185" i="10"/>
  <c r="EC77" i="28"/>
  <c r="BK185" i="10"/>
  <c r="DY77" i="28"/>
  <c r="BH185" i="10"/>
  <c r="DU77" i="28"/>
  <c r="BE185" i="10"/>
  <c r="DQ77" i="28"/>
  <c r="BB185" i="10"/>
  <c r="DM77" i="28"/>
  <c r="AY185" i="10"/>
  <c r="DL77" i="28"/>
  <c r="BQ152" i="10"/>
  <c r="DJ77" i="28"/>
  <c r="BM152" i="10"/>
  <c r="DH77" i="28"/>
  <c r="BL152" i="10"/>
  <c r="DF77" i="28"/>
  <c r="BJ152" i="10"/>
  <c r="DD77" i="28"/>
  <c r="BI152" i="10"/>
  <c r="DB77" i="28"/>
  <c r="BG152" i="10"/>
  <c r="CZ77" i="28"/>
  <c r="BF152" i="10"/>
  <c r="CX77" i="28"/>
  <c r="BD152" i="10"/>
  <c r="CV77" i="28"/>
  <c r="BC152" i="10"/>
  <c r="CT77" i="28"/>
  <c r="BA152" i="10"/>
  <c r="CR77" i="28"/>
  <c r="AZ152" i="10"/>
  <c r="CO77" i="28"/>
  <c r="BP119" i="10"/>
  <c r="CK77" i="28"/>
  <c r="BK119" i="10"/>
  <c r="CG77" i="28"/>
  <c r="BH119" i="10"/>
  <c r="CC77" i="28"/>
  <c r="BE119" i="10"/>
  <c r="BY77" i="28"/>
  <c r="BB119" i="10"/>
  <c r="BU77" i="28"/>
  <c r="AY119" i="10"/>
  <c r="BT77" i="28"/>
  <c r="BQ86" i="10"/>
  <c r="BR77" i="28"/>
  <c r="BM86" i="10"/>
  <c r="BP77" i="28"/>
  <c r="BL86" i="10"/>
  <c r="BN77" i="28"/>
  <c r="BJ86" i="10"/>
  <c r="BL77" i="28"/>
  <c r="BI86" i="10"/>
  <c r="BJ77" i="28"/>
  <c r="BG86" i="10"/>
  <c r="BH77" i="28"/>
  <c r="BF86" i="10"/>
  <c r="BF77" i="28"/>
  <c r="BD86" i="10"/>
  <c r="BD77" i="28"/>
  <c r="BC86" i="10"/>
  <c r="BB77" i="28"/>
  <c r="BA86" i="10"/>
  <c r="AZ77" i="28"/>
  <c r="AZ86" i="10"/>
  <c r="AW77" i="28"/>
  <c r="BP53" i="10"/>
  <c r="AS77" i="28"/>
  <c r="BK53" i="10"/>
  <c r="AO77" i="28"/>
  <c r="BH53" i="10"/>
  <c r="AK77" i="28"/>
  <c r="BE53" i="10"/>
  <c r="AG77" i="28"/>
  <c r="BB53" i="10"/>
  <c r="AC77" i="28"/>
  <c r="AY53" i="10"/>
  <c r="AB77" i="28"/>
  <c r="BQ19" i="10"/>
  <c r="Z77" i="28"/>
  <c r="BM19" i="10"/>
  <c r="X77" i="28"/>
  <c r="BL19" i="10"/>
  <c r="V77" i="28"/>
  <c r="BJ19" i="10"/>
  <c r="T77" i="28"/>
  <c r="BI19" i="10"/>
  <c r="R77" i="28"/>
  <c r="BG19" i="10"/>
  <c r="P77" i="28"/>
  <c r="BF19" i="10"/>
  <c r="N77" i="28"/>
  <c r="BD19" i="10"/>
  <c r="L77" i="28"/>
  <c r="BC19" i="10"/>
  <c r="J77" i="28"/>
  <c r="BA19" i="10"/>
  <c r="H77" i="28"/>
  <c r="AZ19" i="10"/>
  <c r="EH76" i="28"/>
  <c r="BQ184" i="10"/>
  <c r="EF76" i="28"/>
  <c r="BM184" i="10"/>
  <c r="ED76" i="28"/>
  <c r="BL184" i="10"/>
  <c r="EB76" i="28"/>
  <c r="BJ184" i="10"/>
  <c r="DZ76" i="28"/>
  <c r="BI184" i="10"/>
  <c r="DX76" i="28"/>
  <c r="BG184" i="10"/>
  <c r="DV76" i="28"/>
  <c r="BF184" i="10"/>
  <c r="DT76" i="28"/>
  <c r="BD184" i="10"/>
  <c r="DR76" i="28"/>
  <c r="BC184" i="10"/>
  <c r="DP76" i="28"/>
  <c r="BA184" i="10"/>
  <c r="DN76" i="28"/>
  <c r="AZ184" i="10"/>
  <c r="DK76" i="28"/>
  <c r="BP151" i="10"/>
  <c r="DG76" i="28"/>
  <c r="BK151" i="10"/>
  <c r="DC76" i="28"/>
  <c r="BH151" i="10"/>
  <c r="CY76" i="28"/>
  <c r="BE151" i="10"/>
  <c r="CU76" i="28"/>
  <c r="BB151" i="10"/>
  <c r="CQ76" i="28"/>
  <c r="AY151" i="10"/>
  <c r="CP76" i="28"/>
  <c r="BQ118" i="10"/>
  <c r="CN76" i="28"/>
  <c r="BM118" i="10"/>
  <c r="CL76" i="28"/>
  <c r="BL118" i="10"/>
  <c r="CJ76" i="28"/>
  <c r="BJ118" i="10"/>
  <c r="CH76" i="28"/>
  <c r="BI118" i="10"/>
  <c r="CF76" i="28"/>
  <c r="BG118" i="10"/>
  <c r="CD76" i="28"/>
  <c r="BF118" i="10"/>
  <c r="CB76" i="28"/>
  <c r="BD118" i="10"/>
  <c r="BZ76" i="28"/>
  <c r="BC118" i="10"/>
  <c r="BX76" i="28"/>
  <c r="BA118" i="10"/>
  <c r="BV76" i="28"/>
  <c r="AZ118" i="10"/>
  <c r="BS76" i="28"/>
  <c r="BP85" i="10"/>
  <c r="BO76" i="28"/>
  <c r="BK85" i="10"/>
  <c r="BK76" i="28"/>
  <c r="BH85" i="10"/>
  <c r="BG76" i="28"/>
  <c r="BE85" i="10"/>
  <c r="BC76" i="28"/>
  <c r="BB85" i="10"/>
  <c r="AY76" i="28"/>
  <c r="AY85" i="10"/>
  <c r="AX76" i="28"/>
  <c r="BQ52" i="10"/>
  <c r="AV76" i="28"/>
  <c r="BM52" i="10"/>
  <c r="AT76" i="28"/>
  <c r="BL52" i="10"/>
  <c r="AR76" i="28"/>
  <c r="BJ52" i="10"/>
  <c r="AP76" i="28"/>
  <c r="BI52" i="10"/>
  <c r="AN76" i="28"/>
  <c r="BG52" i="10"/>
  <c r="AL76" i="28"/>
  <c r="BF52" i="10"/>
  <c r="AJ76" i="28"/>
  <c r="BD52" i="10"/>
  <c r="AH76" i="28"/>
  <c r="BC52" i="10"/>
  <c r="AF76" i="28"/>
  <c r="BA52" i="10"/>
  <c r="AD76" i="28"/>
  <c r="AZ52" i="10"/>
  <c r="AA76" i="28"/>
  <c r="BP18" i="10"/>
  <c r="W76" i="28"/>
  <c r="BK18" i="10"/>
  <c r="S76" i="28"/>
  <c r="BH18" i="10"/>
  <c r="O76" i="28"/>
  <c r="BE18" i="10"/>
  <c r="K76" i="28"/>
  <c r="BB18" i="10"/>
  <c r="G76" i="28"/>
  <c r="AY18" i="10"/>
  <c r="EG75" i="28"/>
  <c r="BP183" i="10"/>
  <c r="EC75" i="28"/>
  <c r="BK183" i="10"/>
  <c r="DY75" i="28"/>
  <c r="BH183" i="10"/>
  <c r="DU75" i="28"/>
  <c r="BE183" i="10"/>
  <c r="DQ75" i="28"/>
  <c r="BB183" i="10"/>
  <c r="DM75" i="28"/>
  <c r="AY183" i="10"/>
  <c r="DL75" i="28"/>
  <c r="BQ150" i="10"/>
  <c r="DJ75" i="28"/>
  <c r="BM150" i="10"/>
  <c r="DH75" i="28"/>
  <c r="BL150" i="10"/>
  <c r="DF75" i="28"/>
  <c r="BJ150" i="10"/>
  <c r="DD75" i="28"/>
  <c r="BI150" i="10"/>
  <c r="DB75" i="28"/>
  <c r="BG150" i="10"/>
  <c r="CZ75" i="28"/>
  <c r="BF150" i="10"/>
  <c r="CX75" i="28"/>
  <c r="BD150" i="10"/>
  <c r="CV75" i="28"/>
  <c r="BC150" i="10"/>
  <c r="CT75" i="28"/>
  <c r="BA150" i="10"/>
  <c r="CR75" i="28"/>
  <c r="AZ150" i="10"/>
  <c r="CO75" i="28"/>
  <c r="BP117" i="10"/>
  <c r="CK75" i="28"/>
  <c r="BK117" i="10"/>
  <c r="CG75" i="28"/>
  <c r="BH117" i="10"/>
  <c r="CC75" i="28"/>
  <c r="BE117" i="10"/>
  <c r="BY75" i="28"/>
  <c r="BB117" i="10"/>
  <c r="BU75" i="28"/>
  <c r="AY117" i="10"/>
  <c r="BT75" i="28"/>
  <c r="BQ84" i="10"/>
  <c r="BR75" i="28"/>
  <c r="BM84" i="10"/>
  <c r="BP75" i="28"/>
  <c r="BL84" i="10"/>
  <c r="BN75" i="28"/>
  <c r="BJ84" i="10"/>
  <c r="BL75" i="28"/>
  <c r="BI84" i="10"/>
  <c r="BJ75" i="28"/>
  <c r="BG84" i="10"/>
  <c r="BH75" i="28"/>
  <c r="BF84" i="10"/>
  <c r="BF75" i="28"/>
  <c r="BD84" i="10"/>
  <c r="BD75" i="28"/>
  <c r="BC84" i="10"/>
  <c r="BB75" i="28"/>
  <c r="BA84" i="10"/>
  <c r="AZ75" i="28"/>
  <c r="AZ84" i="10"/>
  <c r="AW75" i="28"/>
  <c r="BP51" i="10"/>
  <c r="AS75" i="28"/>
  <c r="BK51" i="10"/>
  <c r="AO75" i="28"/>
  <c r="BH51" i="10"/>
  <c r="AK75" i="28"/>
  <c r="BE51" i="10"/>
  <c r="AG75" i="28"/>
  <c r="BB51" i="10"/>
  <c r="AC75" i="28"/>
  <c r="AY51" i="10"/>
  <c r="AB75" i="28"/>
  <c r="BQ17" i="10"/>
  <c r="Z75" i="28"/>
  <c r="BM17" i="10"/>
  <c r="X75" i="28"/>
  <c r="BL17" i="10"/>
  <c r="V75" i="28"/>
  <c r="BJ17" i="10"/>
  <c r="T75" i="28"/>
  <c r="BI17" i="10"/>
  <c r="R75" i="28"/>
  <c r="BG17" i="10"/>
  <c r="P75" i="28"/>
  <c r="BF17" i="10"/>
  <c r="N75" i="28"/>
  <c r="BD17" i="10"/>
  <c r="L75" i="28"/>
  <c r="BC17" i="10"/>
  <c r="J75" i="28"/>
  <c r="BA17" i="10"/>
  <c r="H75" i="28"/>
  <c r="AZ17" i="10"/>
  <c r="EH74" i="28"/>
  <c r="BQ182" i="10"/>
  <c r="EF74" i="28"/>
  <c r="BM182" i="10"/>
  <c r="ED74" i="28"/>
  <c r="BL182" i="10"/>
  <c r="EB74" i="28"/>
  <c r="BJ182" i="10"/>
  <c r="DZ74" i="28"/>
  <c r="BI182" i="10"/>
  <c r="DX74" i="28"/>
  <c r="BG182" i="10"/>
  <c r="DV74" i="28"/>
  <c r="BF182" i="10"/>
  <c r="DT74" i="28"/>
  <c r="BD182" i="10"/>
  <c r="DR74" i="28"/>
  <c r="BC182" i="10"/>
  <c r="DP74" i="28"/>
  <c r="BA182" i="10"/>
  <c r="DN74" i="28"/>
  <c r="AZ182" i="10"/>
  <c r="DK74" i="28"/>
  <c r="BP149" i="10"/>
  <c r="DG74" i="28"/>
  <c r="BK149" i="10"/>
  <c r="DC74" i="28"/>
  <c r="BH149" i="10"/>
  <c r="CY74" i="28"/>
  <c r="BE149" i="10"/>
  <c r="CU74" i="28"/>
  <c r="BB149" i="10"/>
  <c r="CQ74" i="28"/>
  <c r="AY149" i="10"/>
  <c r="CP74" i="28"/>
  <c r="BQ116" i="10"/>
  <c r="CN74" i="28"/>
  <c r="BM116" i="10"/>
  <c r="CL74" i="28"/>
  <c r="BL116" i="10"/>
  <c r="CJ74" i="28"/>
  <c r="BJ116" i="10"/>
  <c r="CH74" i="28"/>
  <c r="BI116" i="10"/>
  <c r="CF74" i="28"/>
  <c r="BG116" i="10"/>
  <c r="CD74" i="28"/>
  <c r="BF116" i="10"/>
  <c r="CB74" i="28"/>
  <c r="BD116" i="10"/>
  <c r="BZ74" i="28"/>
  <c r="BC116" i="10"/>
  <c r="BX74" i="28"/>
  <c r="BA116" i="10"/>
  <c r="BV74" i="28"/>
  <c r="AZ116" i="10"/>
  <c r="BS74" i="28"/>
  <c r="BP83" i="10"/>
  <c r="BO74" i="28"/>
  <c r="BK83" i="10"/>
  <c r="BK74" i="28"/>
  <c r="BH83" i="10"/>
  <c r="BG74" i="28"/>
  <c r="BE83" i="10"/>
  <c r="BC74" i="28"/>
  <c r="BB83" i="10"/>
  <c r="AY74" i="28"/>
  <c r="AY83" i="10"/>
  <c r="AX74" i="28"/>
  <c r="BQ50" i="10"/>
  <c r="AV74" i="28"/>
  <c r="BM50" i="10"/>
  <c r="AT74" i="28"/>
  <c r="BL50" i="10"/>
  <c r="AR74" i="28"/>
  <c r="BJ50" i="10"/>
  <c r="AP74" i="28"/>
  <c r="BI50" i="10"/>
  <c r="AN74" i="28"/>
  <c r="BG50" i="10"/>
  <c r="AL74" i="28"/>
  <c r="BF50" i="10"/>
  <c r="AJ74" i="28"/>
  <c r="BD50" i="10"/>
  <c r="AH74" i="28"/>
  <c r="BC50" i="10"/>
  <c r="AF74" i="28"/>
  <c r="BA50" i="10"/>
  <c r="AD74" i="28"/>
  <c r="AZ50" i="10"/>
  <c r="AA74" i="28"/>
  <c r="BP16" i="10"/>
  <c r="W74" i="28"/>
  <c r="BK16" i="10"/>
  <c r="S74" i="28"/>
  <c r="BH16" i="10"/>
  <c r="O74" i="28"/>
  <c r="BE16" i="10"/>
  <c r="K74" i="28"/>
  <c r="BB16" i="10"/>
  <c r="G74" i="28"/>
  <c r="AY16" i="10"/>
  <c r="ED73" i="28"/>
  <c r="BL181" i="10"/>
  <c r="DZ73" i="28"/>
  <c r="BI181" i="10"/>
  <c r="DV73" i="28"/>
  <c r="BF181" i="10"/>
  <c r="DR73" i="28"/>
  <c r="BC181" i="10"/>
  <c r="DN73" i="28"/>
  <c r="AZ181" i="10"/>
  <c r="DG73" i="28"/>
  <c r="BK148" i="10"/>
  <c r="DC73" i="28"/>
  <c r="BH148" i="10"/>
  <c r="CY73" i="28"/>
  <c r="BE148" i="10"/>
  <c r="CU73" i="28"/>
  <c r="BB148" i="10"/>
  <c r="CQ73" i="28"/>
  <c r="AY148" i="10"/>
  <c r="CL73" i="28"/>
  <c r="BL115" i="10"/>
  <c r="CH73" i="28"/>
  <c r="BI115" i="10"/>
  <c r="CD73" i="28"/>
  <c r="BF115" i="10"/>
  <c r="BZ73" i="28"/>
  <c r="BC115" i="10"/>
  <c r="BV73" i="28"/>
  <c r="AZ115" i="10"/>
  <c r="BO73" i="28"/>
  <c r="BK82" i="10"/>
  <c r="BK73" i="28"/>
  <c r="BH82" i="10"/>
  <c r="BG73" i="28"/>
  <c r="BE82" i="10"/>
  <c r="BC73" i="28"/>
  <c r="BB82" i="10"/>
  <c r="AY73" i="28"/>
  <c r="AY82" i="10"/>
  <c r="AT73" i="28"/>
  <c r="BL49" i="10"/>
  <c r="AP73" i="28"/>
  <c r="BI49" i="10"/>
  <c r="AL73" i="28"/>
  <c r="BF49" i="10"/>
  <c r="AH73" i="28"/>
  <c r="BC49" i="10"/>
  <c r="AD73" i="28"/>
  <c r="AZ49" i="10"/>
  <c r="W73" i="28"/>
  <c r="BK15" i="10"/>
  <c r="S73" i="28"/>
  <c r="BH15" i="10"/>
  <c r="O73" i="28"/>
  <c r="BE15" i="10"/>
  <c r="K73" i="28"/>
  <c r="BB15" i="10"/>
  <c r="AY15"/>
  <c r="G73" i="28"/>
  <c r="EG72"/>
  <c r="BP180" i="10"/>
  <c r="EC72" i="28"/>
  <c r="BK180" i="10"/>
  <c r="DY72" i="28"/>
  <c r="BH180" i="10"/>
  <c r="DU72" i="28"/>
  <c r="BE180" i="10"/>
  <c r="DQ72" i="28"/>
  <c r="BB180" i="10"/>
  <c r="DM72" i="28"/>
  <c r="AY180" i="10"/>
  <c r="DL72" i="28"/>
  <c r="BQ147" i="10"/>
  <c r="DJ72" i="28"/>
  <c r="BM147" i="10"/>
  <c r="DH72" i="28"/>
  <c r="BL147" i="10"/>
  <c r="DF72" i="28"/>
  <c r="BJ147" i="10"/>
  <c r="DD72" i="28"/>
  <c r="BI147" i="10"/>
  <c r="DB72" i="28"/>
  <c r="BG147" i="10"/>
  <c r="CZ72" i="28"/>
  <c r="BF147" i="10"/>
  <c r="CX72" i="28"/>
  <c r="BD147" i="10"/>
  <c r="CV72" i="28"/>
  <c r="BC147" i="10"/>
  <c r="CT72" i="28"/>
  <c r="BA147" i="10"/>
  <c r="CR72" i="28"/>
  <c r="AZ147" i="10"/>
  <c r="CO72" i="28"/>
  <c r="BP114" i="10"/>
  <c r="CK72" i="28"/>
  <c r="BK114" i="10"/>
  <c r="CG72" i="28"/>
  <c r="BH114" i="10"/>
  <c r="CC72" i="28"/>
  <c r="BE114" i="10"/>
  <c r="BY72" i="28"/>
  <c r="BB114" i="10"/>
  <c r="BU72" i="28"/>
  <c r="AY114" i="10"/>
  <c r="BT72" i="28"/>
  <c r="BQ81" i="10"/>
  <c r="BR72" i="28"/>
  <c r="BM81" i="10"/>
  <c r="BP72" i="28"/>
  <c r="BL81" i="10"/>
  <c r="BN72" i="28"/>
  <c r="BJ81" i="10"/>
  <c r="BL72" i="28"/>
  <c r="BI81" i="10"/>
  <c r="BJ72" i="28"/>
  <c r="BG81" i="10"/>
  <c r="BH72" i="28"/>
  <c r="BF81" i="10"/>
  <c r="BF72" i="28"/>
  <c r="BD81" i="10"/>
  <c r="BD72" i="28"/>
  <c r="BC81" i="10"/>
  <c r="BB72" i="28"/>
  <c r="BA81" i="10"/>
  <c r="AZ72" i="28"/>
  <c r="AZ81" i="10"/>
  <c r="AW72" i="28"/>
  <c r="BP48" i="10"/>
  <c r="AS72" i="28"/>
  <c r="BK48" i="10"/>
  <c r="AO72" i="28"/>
  <c r="BH48" i="10"/>
  <c r="AK72" i="28"/>
  <c r="BE48" i="10"/>
  <c r="AG72" i="28"/>
  <c r="BB48" i="10"/>
  <c r="AC72" i="28"/>
  <c r="AY48" i="10"/>
  <c r="AB72" i="28"/>
  <c r="BQ14" i="10"/>
  <c r="Z72" i="28"/>
  <c r="BM14" i="10"/>
  <c r="X72" i="28"/>
  <c r="BL14" i="10"/>
  <c r="V72" i="28"/>
  <c r="BJ14" i="10"/>
  <c r="T72" i="28"/>
  <c r="BI14" i="10"/>
  <c r="R72" i="28"/>
  <c r="BG14" i="10"/>
  <c r="P72" i="28"/>
  <c r="BF14" i="10"/>
  <c r="N72" i="28"/>
  <c r="BD14" i="10"/>
  <c r="L72" i="28"/>
  <c r="BC14" i="10"/>
  <c r="J72" i="28"/>
  <c r="BA14" i="10"/>
  <c r="H72" i="28"/>
  <c r="AZ14" i="10"/>
  <c r="EH71" i="28"/>
  <c r="BQ179" i="10"/>
  <c r="EF71" i="28"/>
  <c r="BM179" i="10"/>
  <c r="ED71" i="28"/>
  <c r="BL179" i="10"/>
  <c r="EB71" i="28"/>
  <c r="BJ179" i="10"/>
  <c r="DZ71" i="28"/>
  <c r="BI179" i="10"/>
  <c r="DX71" i="28"/>
  <c r="BG179" i="10"/>
  <c r="DV71" i="28"/>
  <c r="BF179" i="10"/>
  <c r="DT71" i="28"/>
  <c r="BD179" i="10"/>
  <c r="DR71" i="28"/>
  <c r="BC179" i="10"/>
  <c r="DP71" i="28"/>
  <c r="BA179" i="10"/>
  <c r="DN71" i="28"/>
  <c r="AZ179" i="10"/>
  <c r="DK71" i="28"/>
  <c r="BP146" i="10"/>
  <c r="DG71" i="28"/>
  <c r="BK146" i="10"/>
  <c r="DC71" i="28"/>
  <c r="BH146" i="10"/>
  <c r="CY71" i="28"/>
  <c r="BE146" i="10"/>
  <c r="CU71" i="28"/>
  <c r="BB146" i="10"/>
  <c r="CQ71" i="28"/>
  <c r="AY146" i="10"/>
  <c r="CP71" i="28"/>
  <c r="BQ113" i="10"/>
  <c r="CN71" i="28"/>
  <c r="BM113" i="10"/>
  <c r="CL71" i="28"/>
  <c r="BL113" i="10"/>
  <c r="CJ71" i="28"/>
  <c r="BJ113" i="10"/>
  <c r="CH71" i="28"/>
  <c r="BI113" i="10"/>
  <c r="CF71" i="28"/>
  <c r="BG113" i="10"/>
  <c r="CD71" i="28"/>
  <c r="BF113" i="10"/>
  <c r="CB71" i="28"/>
  <c r="BD113" i="10"/>
  <c r="BZ71" i="28"/>
  <c r="BC113" i="10"/>
  <c r="BX71" i="28"/>
  <c r="BA113" i="10"/>
  <c r="BV71" i="28"/>
  <c r="AZ113" i="10"/>
  <c r="BS71" i="28"/>
  <c r="BP80" i="10"/>
  <c r="BO71" i="28"/>
  <c r="BK80" i="10"/>
  <c r="BK71" i="28"/>
  <c r="BH80" i="10"/>
  <c r="BG71" i="28"/>
  <c r="BE80" i="10"/>
  <c r="BC71" i="28"/>
  <c r="BB80" i="10"/>
  <c r="AY71" i="28"/>
  <c r="AY80" i="10"/>
  <c r="AX71" i="28"/>
  <c r="BQ47" i="10"/>
  <c r="AV71" i="28"/>
  <c r="BM47" i="10"/>
  <c r="AT71" i="28"/>
  <c r="BL47" i="10"/>
  <c r="AR71" i="28"/>
  <c r="BJ47" i="10"/>
  <c r="AP71" i="28"/>
  <c r="BI47" i="10"/>
  <c r="AN71" i="28"/>
  <c r="BG47" i="10"/>
  <c r="AL71" i="28"/>
  <c r="BF47" i="10"/>
  <c r="AJ71" i="28"/>
  <c r="BD47" i="10"/>
  <c r="AH71" i="28"/>
  <c r="BC47" i="10"/>
  <c r="AF71" i="28"/>
  <c r="BA47" i="10"/>
  <c r="AD71" i="28"/>
  <c r="AZ47" i="10"/>
  <c r="AA71" i="28"/>
  <c r="BP13" i="10"/>
  <c r="W71" i="28"/>
  <c r="BK13" i="10"/>
  <c r="S71" i="28"/>
  <c r="BH13" i="10"/>
  <c r="O71" i="28"/>
  <c r="BE13" i="10"/>
  <c r="K71" i="28"/>
  <c r="BB13" i="10"/>
  <c r="G71" i="28"/>
  <c r="AY13" i="10"/>
  <c r="EG70" i="28"/>
  <c r="BP178" i="10"/>
  <c r="EC70" i="28"/>
  <c r="BK178" i="10"/>
  <c r="DY70" i="28"/>
  <c r="BH178" i="10"/>
  <c r="DU70" i="28"/>
  <c r="BE178" i="10"/>
  <c r="DQ70" i="28"/>
  <c r="BB178" i="10"/>
  <c r="DM70" i="28"/>
  <c r="AY178" i="10"/>
  <c r="DL70" i="28"/>
  <c r="BQ145" i="10"/>
  <c r="DJ70" i="28"/>
  <c r="BM145" i="10"/>
  <c r="DH70" i="28"/>
  <c r="BL145" i="10"/>
  <c r="DF70" i="28"/>
  <c r="BJ145" i="10"/>
  <c r="DD70" i="28"/>
  <c r="BI145" i="10"/>
  <c r="DB70" i="28"/>
  <c r="BG145" i="10"/>
  <c r="CZ70" i="28"/>
  <c r="BF145" i="10"/>
  <c r="CX70" i="28"/>
  <c r="BD145" i="10"/>
  <c r="CV70" i="28"/>
  <c r="BC145" i="10"/>
  <c r="CT70" i="28"/>
  <c r="BA145" i="10"/>
  <c r="CR70" i="28"/>
  <c r="AZ145" i="10"/>
  <c r="CO70" i="28"/>
  <c r="BP112" i="10"/>
  <c r="CK70" i="28"/>
  <c r="BK112" i="10"/>
  <c r="CG70" i="28"/>
  <c r="BH112" i="10"/>
  <c r="CC70" i="28"/>
  <c r="BE112" i="10"/>
  <c r="BY70" i="28"/>
  <c r="BB112" i="10"/>
  <c r="BU70" i="28"/>
  <c r="AY112" i="10"/>
  <c r="BT70" i="28"/>
  <c r="BQ79" i="10"/>
  <c r="BR70" i="28"/>
  <c r="BM79" i="10"/>
  <c r="BP70" i="28"/>
  <c r="BL79" i="10"/>
  <c r="BN70" i="28"/>
  <c r="BJ79" i="10"/>
  <c r="BL70" i="28"/>
  <c r="BI79" i="10"/>
  <c r="BJ70" i="28"/>
  <c r="BG79" i="10"/>
  <c r="BH70" i="28"/>
  <c r="BF79" i="10"/>
  <c r="BF70" i="28"/>
  <c r="BD79" i="10"/>
  <c r="BD70" i="28"/>
  <c r="BC79" i="10"/>
  <c r="BB70" i="28"/>
  <c r="BA79" i="10"/>
  <c r="AZ70" i="28"/>
  <c r="AZ79" i="10"/>
  <c r="AW70" i="28"/>
  <c r="BP46" i="10"/>
  <c r="AS70" i="28"/>
  <c r="BK46" i="10"/>
  <c r="AO70" i="28"/>
  <c r="BH46" i="10"/>
  <c r="AK70" i="28"/>
  <c r="BE46" i="10"/>
  <c r="AG70" i="28"/>
  <c r="BB46" i="10"/>
  <c r="AC70" i="28"/>
  <c r="AY46" i="10"/>
  <c r="AB70" i="28"/>
  <c r="BQ12" i="10"/>
  <c r="Z70" i="28"/>
  <c r="BM12" i="10"/>
  <c r="X70" i="28"/>
  <c r="BL12" i="10"/>
  <c r="V70" i="28"/>
  <c r="BJ12" i="10"/>
  <c r="T70" i="28"/>
  <c r="BI12" i="10"/>
  <c r="R70" i="28"/>
  <c r="BG12" i="10"/>
  <c r="P70" i="28"/>
  <c r="BF12" i="10"/>
  <c r="N70" i="28"/>
  <c r="BD12" i="10"/>
  <c r="L70" i="28"/>
  <c r="BC12" i="10"/>
  <c r="J70" i="28"/>
  <c r="BA12" i="10"/>
  <c r="H70" i="28"/>
  <c r="AZ12" i="10"/>
  <c r="EC69" i="28"/>
  <c r="BK177" i="10"/>
  <c r="DY69" i="28"/>
  <c r="BH177" i="10"/>
  <c r="DU69" i="28"/>
  <c r="BE177" i="10"/>
  <c r="DQ69" i="28"/>
  <c r="BB177" i="10"/>
  <c r="DM69" i="28"/>
  <c r="AY177" i="10"/>
  <c r="DH69" i="28"/>
  <c r="BL144" i="10"/>
  <c r="DD69" i="28"/>
  <c r="BI144" i="10"/>
  <c r="CZ69" i="28"/>
  <c r="BF144" i="10"/>
  <c r="CV69" i="28"/>
  <c r="BC144" i="10"/>
  <c r="CR69" i="28"/>
  <c r="AZ144" i="10"/>
  <c r="CK69" i="28"/>
  <c r="BK111" i="10"/>
  <c r="CG69" i="28"/>
  <c r="BH111" i="10"/>
  <c r="CC69" i="28"/>
  <c r="BE111" i="10"/>
  <c r="BY69" i="28"/>
  <c r="BB111" i="10"/>
  <c r="BU69" i="28"/>
  <c r="AY111" i="10"/>
  <c r="BP69" i="28"/>
  <c r="BL78" i="10"/>
  <c r="BL69" i="28"/>
  <c r="BI78" i="10"/>
  <c r="BH69" i="28"/>
  <c r="BF78" i="10"/>
  <c r="BD69" i="28"/>
  <c r="BC78" i="10"/>
  <c r="AZ69" i="28"/>
  <c r="AZ78" i="10"/>
  <c r="AS69" i="28"/>
  <c r="BK45" i="10"/>
  <c r="AO69" i="28"/>
  <c r="BH45" i="10"/>
  <c r="AK69" i="28"/>
  <c r="BE45" i="10"/>
  <c r="AG69" i="28"/>
  <c r="BB45" i="10"/>
  <c r="AY45"/>
  <c r="AC69" i="28"/>
  <c r="X69"/>
  <c r="BL11" i="10"/>
  <c r="T69" i="28"/>
  <c r="BI11" i="10"/>
  <c r="P69" i="28"/>
  <c r="BF11" i="10"/>
  <c r="L69" i="28"/>
  <c r="BC11" i="10"/>
  <c r="AZ11"/>
  <c r="H69" i="28"/>
  <c r="EC68"/>
  <c r="BK176" i="10"/>
  <c r="DY68" i="28"/>
  <c r="BH176" i="10"/>
  <c r="DU68" i="28"/>
  <c r="BE176" i="10"/>
  <c r="DQ68" i="28"/>
  <c r="BB176" i="10"/>
  <c r="DM68" i="28"/>
  <c r="AY176" i="10"/>
  <c r="DH68" i="28"/>
  <c r="BL143" i="10"/>
  <c r="DD68" i="28"/>
  <c r="BI143" i="10"/>
  <c r="CZ68" i="28"/>
  <c r="BF143" i="10"/>
  <c r="CV68" i="28"/>
  <c r="BC143" i="10"/>
  <c r="CR68" i="28"/>
  <c r="AZ143" i="10"/>
  <c r="CK68" i="28"/>
  <c r="BK110" i="10"/>
  <c r="CG68" i="28"/>
  <c r="BH110" i="10"/>
  <c r="CC68" i="28"/>
  <c r="BE110" i="10"/>
  <c r="BY68" i="28"/>
  <c r="BB110" i="10"/>
  <c r="BU68" i="28"/>
  <c r="AY110" i="10"/>
  <c r="BP68" i="28"/>
  <c r="BL77" i="10"/>
  <c r="BL68" i="28"/>
  <c r="BI77" i="10"/>
  <c r="BH68" i="28"/>
  <c r="BF77" i="10"/>
  <c r="BD68" i="28"/>
  <c r="BC77" i="10"/>
  <c r="AZ68" i="28"/>
  <c r="AZ77" i="10"/>
  <c r="AS68" i="28"/>
  <c r="BK44" i="10"/>
  <c r="AO68" i="28"/>
  <c r="BH44" i="10"/>
  <c r="AK68" i="28"/>
  <c r="BE44" i="10"/>
  <c r="AG68" i="28"/>
  <c r="BB44" i="10"/>
  <c r="AY44"/>
  <c r="AC68" i="28"/>
  <c r="X68"/>
  <c r="BL10" i="10"/>
  <c r="T68" i="28"/>
  <c r="BI10" i="10"/>
  <c r="P68" i="28"/>
  <c r="BF10" i="10"/>
  <c r="L68" i="28"/>
  <c r="BC10" i="10"/>
  <c r="AZ10"/>
  <c r="H68" i="28"/>
  <c r="EH67"/>
  <c r="BQ175" i="10"/>
  <c r="EF67" i="28"/>
  <c r="BM175" i="10"/>
  <c r="ED67" i="28"/>
  <c r="BL175" i="10"/>
  <c r="EB67" i="28"/>
  <c r="BJ175" i="10"/>
  <c r="DZ67" i="28"/>
  <c r="BI175" i="10"/>
  <c r="DX67" i="28"/>
  <c r="BG175" i="10"/>
  <c r="DV67" i="28"/>
  <c r="BF175" i="10"/>
  <c r="DT67" i="28"/>
  <c r="BD175" i="10"/>
  <c r="DR67" i="28"/>
  <c r="BC175" i="10"/>
  <c r="DP67" i="28"/>
  <c r="BA175" i="10"/>
  <c r="DN67" i="28"/>
  <c r="AZ175" i="10"/>
  <c r="DK67" i="28"/>
  <c r="BP142" i="10"/>
  <c r="DG67" i="28"/>
  <c r="BK142" i="10"/>
  <c r="DC67" i="28"/>
  <c r="BH142" i="10"/>
  <c r="CY67" i="28"/>
  <c r="BE142" i="10"/>
  <c r="CU67" i="28"/>
  <c r="BB142" i="10"/>
  <c r="CQ67" i="28"/>
  <c r="AY142" i="10"/>
  <c r="CP67" i="28"/>
  <c r="BQ109" i="10"/>
  <c r="CN67" i="28"/>
  <c r="BM109" i="10"/>
  <c r="CL67" i="28"/>
  <c r="BL109" i="10"/>
  <c r="CJ67" i="28"/>
  <c r="BJ109" i="10"/>
  <c r="CH67" i="28"/>
  <c r="BI109" i="10"/>
  <c r="CF67" i="28"/>
  <c r="BG109" i="10"/>
  <c r="CD67" i="28"/>
  <c r="BF109" i="10"/>
  <c r="CB67" i="28"/>
  <c r="BD109" i="10"/>
  <c r="BZ67" i="28"/>
  <c r="BC109" i="10"/>
  <c r="BX67" i="28"/>
  <c r="BA109" i="10"/>
  <c r="BV67" i="28"/>
  <c r="AZ109" i="10"/>
  <c r="BS67" i="28"/>
  <c r="BP76" i="10"/>
  <c r="BO67" i="28"/>
  <c r="BK76" i="10"/>
  <c r="BK67" i="28"/>
  <c r="BH76" i="10"/>
  <c r="BG67" i="28"/>
  <c r="BE76" i="10"/>
  <c r="BC67" i="28"/>
  <c r="BB76" i="10"/>
  <c r="AY67" i="28"/>
  <c r="AY76" i="10"/>
  <c r="AX67" i="28"/>
  <c r="BQ43" i="10"/>
  <c r="AV67" i="28"/>
  <c r="BM43" i="10"/>
  <c r="AT67" i="28"/>
  <c r="BL43" i="10"/>
  <c r="AR67" i="28"/>
  <c r="BJ43" i="10"/>
  <c r="AP67" i="28"/>
  <c r="BI43" i="10"/>
  <c r="AN67" i="28"/>
  <c r="BG43" i="10"/>
  <c r="AL67" i="28"/>
  <c r="BF43" i="10"/>
  <c r="AJ67" i="28"/>
  <c r="BD43" i="10"/>
  <c r="AH67" i="28"/>
  <c r="BC43" i="10"/>
  <c r="AF67" i="28"/>
  <c r="BA43" i="10"/>
  <c r="AD67" i="28"/>
  <c r="AZ43" i="10"/>
  <c r="AA67" i="28"/>
  <c r="BP9" i="10"/>
  <c r="W67" i="28"/>
  <c r="BK9" i="10"/>
  <c r="S67" i="28"/>
  <c r="BH9" i="10"/>
  <c r="O67" i="28"/>
  <c r="BE9" i="10"/>
  <c r="K67" i="28"/>
  <c r="BB9" i="10"/>
  <c r="G67" i="28"/>
  <c r="AY9" i="10"/>
  <c r="EG66" i="28"/>
  <c r="BP174" i="10"/>
  <c r="EC66" i="28"/>
  <c r="BK174" i="10"/>
  <c r="DY66" i="28"/>
  <c r="BH174" i="10"/>
  <c r="DU66" i="28"/>
  <c r="BE174" i="10"/>
  <c r="DQ66" i="28"/>
  <c r="BB174" i="10"/>
  <c r="DM66" i="28"/>
  <c r="AY174" i="10"/>
  <c r="DL66" i="28"/>
  <c r="BQ141" i="10"/>
  <c r="DJ66" i="28"/>
  <c r="BM141" i="10"/>
  <c r="DH66" i="28"/>
  <c r="BL141" i="10"/>
  <c r="DF66" i="28"/>
  <c r="BJ141" i="10"/>
  <c r="DD66" i="28"/>
  <c r="BI141" i="10"/>
  <c r="DB66" i="28"/>
  <c r="BG141" i="10"/>
  <c r="CZ66" i="28"/>
  <c r="BF141" i="10"/>
  <c r="CX66" i="28"/>
  <c r="BD141" i="10"/>
  <c r="CV66" i="28"/>
  <c r="BC141" i="10"/>
  <c r="CT66" i="28"/>
  <c r="BA141" i="10"/>
  <c r="CR66" i="28"/>
  <c r="AZ141" i="10"/>
  <c r="CO66" i="28"/>
  <c r="BP108" i="10"/>
  <c r="CK66" i="28"/>
  <c r="BK108" i="10"/>
  <c r="CG66" i="28"/>
  <c r="BH108" i="10"/>
  <c r="CC66" i="28"/>
  <c r="BE108" i="10"/>
  <c r="BY66" i="28"/>
  <c r="BB108" i="10"/>
  <c r="BU66" i="28"/>
  <c r="AY108" i="10"/>
  <c r="BT66" i="28"/>
  <c r="BQ75" i="10"/>
  <c r="BR66" i="28"/>
  <c r="BM75" i="10"/>
  <c r="BP66" i="28"/>
  <c r="BL75" i="10"/>
  <c r="BN66" i="28"/>
  <c r="BJ75" i="10"/>
  <c r="BL66" i="28"/>
  <c r="BI75" i="10"/>
  <c r="BJ66" i="28"/>
  <c r="BG75" i="10"/>
  <c r="BH66" i="28"/>
  <c r="BF75" i="10"/>
  <c r="BF66" i="28"/>
  <c r="BD75" i="10"/>
  <c r="BD66" i="28"/>
  <c r="BC75" i="10"/>
  <c r="BB66" i="28"/>
  <c r="BA75" i="10"/>
  <c r="AZ66" i="28"/>
  <c r="AZ75" i="10"/>
  <c r="AW66" i="28"/>
  <c r="BP42" i="10"/>
  <c r="AS66" i="28"/>
  <c r="BK42" i="10"/>
  <c r="AO66" i="28"/>
  <c r="BH42" i="10"/>
  <c r="AK66" i="28"/>
  <c r="BE42" i="10"/>
  <c r="AG66" i="28"/>
  <c r="BB42" i="10"/>
  <c r="AC66" i="28"/>
  <c r="AY42" i="10"/>
  <c r="AB66" i="28"/>
  <c r="BQ8" i="10"/>
  <c r="Z66" i="28"/>
  <c r="BM8" i="10"/>
  <c r="X66" i="28"/>
  <c r="BL8" i="10"/>
  <c r="V66" i="28"/>
  <c r="BJ8" i="10"/>
  <c r="T66" i="28"/>
  <c r="BI8" i="10"/>
  <c r="R66" i="28"/>
  <c r="BG8" i="10"/>
  <c r="P66" i="28"/>
  <c r="BF8" i="10"/>
  <c r="N66" i="28"/>
  <c r="BD8" i="10"/>
  <c r="L66" i="28"/>
  <c r="BC8" i="10"/>
  <c r="J66" i="28"/>
  <c r="BA8" i="10"/>
  <c r="H66" i="28"/>
  <c r="AZ8" i="10"/>
  <c r="EH65" i="28"/>
  <c r="BQ173" i="10"/>
  <c r="EF65" i="28"/>
  <c r="BM173" i="10"/>
  <c r="ED65" i="28"/>
  <c r="BL173" i="10"/>
  <c r="EB65" i="28"/>
  <c r="BJ173" i="10"/>
  <c r="DZ65" i="28"/>
  <c r="BI173" i="10"/>
  <c r="DX65" i="28"/>
  <c r="BG173" i="10"/>
  <c r="DV65" i="28"/>
  <c r="BF173" i="10"/>
  <c r="DT65" i="28"/>
  <c r="BD173" i="10"/>
  <c r="DR65" i="28"/>
  <c r="BC173" i="10"/>
  <c r="DP65" i="28"/>
  <c r="BA173" i="10"/>
  <c r="DN65" i="28"/>
  <c r="AZ173" i="10"/>
  <c r="DK65" i="28"/>
  <c r="BP140" i="10"/>
  <c r="DG65" i="28"/>
  <c r="BK140" i="10"/>
  <c r="DC65" i="28"/>
  <c r="BH140" i="10"/>
  <c r="CY65" i="28"/>
  <c r="BE140" i="10"/>
  <c r="CU65" i="28"/>
  <c r="BB140" i="10"/>
  <c r="CQ65" i="28"/>
  <c r="AY140" i="10"/>
  <c r="CP65" i="28"/>
  <c r="BQ107" i="10"/>
  <c r="CN65" i="28"/>
  <c r="BM107" i="10"/>
  <c r="CL65" i="28"/>
  <c r="BL107" i="10"/>
  <c r="CJ65" i="28"/>
  <c r="BJ107" i="10"/>
  <c r="CH65" i="28"/>
  <c r="BI107" i="10"/>
  <c r="CF65" i="28"/>
  <c r="BG107" i="10"/>
  <c r="CD65" i="28"/>
  <c r="BF107" i="10"/>
  <c r="CB65" i="28"/>
  <c r="BD107" i="10"/>
  <c r="BZ65" i="28"/>
  <c r="BC107" i="10"/>
  <c r="BX65" i="28"/>
  <c r="BA107" i="10"/>
  <c r="BV65" i="28"/>
  <c r="AZ107" i="10"/>
  <c r="BS65" i="28"/>
  <c r="BP74" i="10"/>
  <c r="BO65" i="28"/>
  <c r="BK74" i="10"/>
  <c r="BK65" i="28"/>
  <c r="BH74" i="10"/>
  <c r="BG65" i="28"/>
  <c r="BE74" i="10"/>
  <c r="BC65" i="28"/>
  <c r="BB74" i="10"/>
  <c r="AY65" i="28"/>
  <c r="AY74" i="10"/>
  <c r="AX65" i="28"/>
  <c r="BQ41" i="10"/>
  <c r="AV65" i="28"/>
  <c r="BM41" i="10"/>
  <c r="AT65" i="28"/>
  <c r="BL41" i="10"/>
  <c r="AR65" i="28"/>
  <c r="BJ41" i="10"/>
  <c r="AP65" i="28"/>
  <c r="BI41" i="10"/>
  <c r="AN65" i="28"/>
  <c r="BG41" i="10"/>
  <c r="AL65" i="28"/>
  <c r="BF41" i="10"/>
  <c r="AJ65" i="28"/>
  <c r="BD41" i="10"/>
  <c r="AH65" i="28"/>
  <c r="BC41" i="10"/>
  <c r="AF65" i="28"/>
  <c r="BA41" i="10"/>
  <c r="AD65" i="28"/>
  <c r="AZ41" i="10"/>
  <c r="AA65" i="28"/>
  <c r="BP7" i="10"/>
  <c r="W65" i="28"/>
  <c r="BK7" i="10"/>
  <c r="S65" i="28"/>
  <c r="BH7" i="10"/>
  <c r="O65" i="28"/>
  <c r="BE7" i="10"/>
  <c r="K65" i="28"/>
  <c r="BB7" i="10"/>
  <c r="G65" i="28"/>
  <c r="AY7" i="10"/>
  <c r="EG64" i="28"/>
  <c r="BP172" i="10"/>
  <c r="EC64" i="28"/>
  <c r="BK172" i="10"/>
  <c r="DY64" i="28"/>
  <c r="BH172" i="10"/>
  <c r="DU64" i="28"/>
  <c r="BE172" i="10"/>
  <c r="DQ64" i="28"/>
  <c r="BB172" i="10"/>
  <c r="DM64" i="28"/>
  <c r="AY172" i="10"/>
  <c r="DL64" i="28"/>
  <c r="BQ139" i="10"/>
  <c r="DJ64" i="28"/>
  <c r="BM139" i="10"/>
  <c r="DH64" i="28"/>
  <c r="BL139" i="10"/>
  <c r="DF64" i="28"/>
  <c r="BJ139" i="10"/>
  <c r="DD64" i="28"/>
  <c r="BI139" i="10"/>
  <c r="DB64" i="28"/>
  <c r="BG139" i="10"/>
  <c r="CZ64" i="28"/>
  <c r="BF139" i="10"/>
  <c r="CX64" i="28"/>
  <c r="BD139" i="10"/>
  <c r="CV64" i="28"/>
  <c r="BC139" i="10"/>
  <c r="CT64" i="28"/>
  <c r="BA139" i="10"/>
  <c r="CR64" i="28"/>
  <c r="AZ139" i="10"/>
  <c r="CO64" i="28"/>
  <c r="BP106" i="10"/>
  <c r="CK64" i="28"/>
  <c r="BK106" i="10"/>
  <c r="CG64" i="28"/>
  <c r="BH106" i="10"/>
  <c r="CC64" i="28"/>
  <c r="BE106" i="10"/>
  <c r="BY64" i="28"/>
  <c r="BB106" i="10"/>
  <c r="BU64" i="28"/>
  <c r="AY106" i="10"/>
  <c r="BT64" i="28"/>
  <c r="BQ73" i="10"/>
  <c r="BR64" i="28"/>
  <c r="BM73" i="10"/>
  <c r="BP64" i="28"/>
  <c r="BL73" i="10"/>
  <c r="BN64" i="28"/>
  <c r="BJ73" i="10"/>
  <c r="BL64" i="28"/>
  <c r="BI73" i="10"/>
  <c r="BJ64" i="28"/>
  <c r="BG73" i="10"/>
  <c r="BH64" i="28"/>
  <c r="BF73" i="10"/>
  <c r="BF64" i="28"/>
  <c r="BD73" i="10"/>
  <c r="BD64" i="28"/>
  <c r="BC73" i="10"/>
  <c r="BB64" i="28"/>
  <c r="BA73" i="10"/>
  <c r="AZ64" i="28"/>
  <c r="AZ73" i="10"/>
  <c r="AW64" i="28"/>
  <c r="BP40" i="10"/>
  <c r="AS64" i="28"/>
  <c r="BK40" i="10"/>
  <c r="AO64" i="28"/>
  <c r="BH40" i="10"/>
  <c r="AK64" i="28"/>
  <c r="BE40" i="10"/>
  <c r="AG64" i="28"/>
  <c r="BB40" i="10"/>
  <c r="AC64" i="28"/>
  <c r="AY40" i="10"/>
  <c r="AB64" i="28"/>
  <c r="BQ6" i="10"/>
  <c r="Z64" i="28"/>
  <c r="BM6" i="10"/>
  <c r="X64" i="28"/>
  <c r="BL6" i="10"/>
  <c r="V64" i="28"/>
  <c r="BJ6" i="10"/>
  <c r="T64" i="28"/>
  <c r="BI6" i="10"/>
  <c r="R64" i="28"/>
  <c r="BG6" i="10"/>
  <c r="P64" i="28"/>
  <c r="BF6" i="10"/>
  <c r="N64" i="28"/>
  <c r="BD6" i="10"/>
  <c r="L64" i="28"/>
  <c r="BC6" i="10"/>
  <c r="J64" i="28"/>
  <c r="BA6" i="10"/>
  <c r="H64" i="28"/>
  <c r="AZ6" i="10"/>
  <c r="EH63" i="28"/>
  <c r="BQ171" i="10"/>
  <c r="EF63" i="28"/>
  <c r="BM171" i="10"/>
  <c r="ED63" i="28"/>
  <c r="BL171" i="10"/>
  <c r="EB63" i="28"/>
  <c r="BJ171" i="10"/>
  <c r="DZ63" i="28"/>
  <c r="BI171" i="10"/>
  <c r="DX63" i="28"/>
  <c r="BG171" i="10"/>
  <c r="DV63" i="28"/>
  <c r="BF171" i="10"/>
  <c r="DT63" i="28"/>
  <c r="BD171" i="10"/>
  <c r="DR63" i="28"/>
  <c r="BC171" i="10"/>
  <c r="DP63" i="28"/>
  <c r="BA171" i="10"/>
  <c r="DN63" i="28"/>
  <c r="AZ171" i="10"/>
  <c r="DK63" i="28"/>
  <c r="BP138" i="10"/>
  <c r="DG63" i="28"/>
  <c r="BK138" i="10"/>
  <c r="DC63" i="28"/>
  <c r="BH138" i="10"/>
  <c r="CY63" i="28"/>
  <c r="BE138" i="10"/>
  <c r="CU63" i="28"/>
  <c r="BB138" i="10"/>
  <c r="CQ63" i="28"/>
  <c r="AY138" i="10"/>
  <c r="CP63" i="28"/>
  <c r="BQ105" i="10"/>
  <c r="CN63" i="28"/>
  <c r="BM105" i="10"/>
  <c r="CL63" i="28"/>
  <c r="BL105" i="10"/>
  <c r="CJ63" i="28"/>
  <c r="BJ105" i="10"/>
  <c r="CH63" i="28"/>
  <c r="BI105" i="10"/>
  <c r="CF63" i="28"/>
  <c r="BG105" i="10"/>
  <c r="CD63" i="28"/>
  <c r="BF105" i="10"/>
  <c r="CB63" i="28"/>
  <c r="BD105" i="10"/>
  <c r="BZ63" i="28"/>
  <c r="BC105" i="10"/>
  <c r="BX63" i="28"/>
  <c r="BA105" i="10"/>
  <c r="BV63" i="28"/>
  <c r="AZ105" i="10"/>
  <c r="BS63" i="28"/>
  <c r="BP72" i="10"/>
  <c r="BO63" i="28"/>
  <c r="BK72" i="10"/>
  <c r="BK63" i="28"/>
  <c r="BH72" i="10"/>
  <c r="BG63" i="28"/>
  <c r="BE72" i="10"/>
  <c r="BC63" i="28"/>
  <c r="BB72" i="10"/>
  <c r="AY63" i="28"/>
  <c r="AY72" i="10"/>
  <c r="AX63" i="28"/>
  <c r="BQ39" i="10"/>
  <c r="AV63" i="28"/>
  <c r="BM39" i="10"/>
  <c r="AT63" i="28"/>
  <c r="BL39" i="10"/>
  <c r="AR63" i="28"/>
  <c r="BJ39" i="10"/>
  <c r="AP63" i="28"/>
  <c r="BI39" i="10"/>
  <c r="AN63" i="28"/>
  <c r="BG39" i="10"/>
  <c r="AL63" i="28"/>
  <c r="BF39" i="10"/>
  <c r="AJ63" i="28"/>
  <c r="BD39" i="10"/>
  <c r="AH63" i="28"/>
  <c r="BC39" i="10"/>
  <c r="AF63" i="28"/>
  <c r="BA39" i="10"/>
  <c r="AD63" i="28"/>
  <c r="AZ39" i="10"/>
  <c r="AA63" i="28"/>
  <c r="BP5" i="10"/>
  <c r="W63" i="28"/>
  <c r="BK5" i="10"/>
  <c r="S63" i="28"/>
  <c r="BH5" i="10"/>
  <c r="O63" i="28"/>
  <c r="BE5" i="10"/>
  <c r="K63" i="28"/>
  <c r="BB5" i="10"/>
  <c r="G63" i="28"/>
  <c r="AY5" i="10"/>
  <c r="ED62" i="28"/>
  <c r="BL170" i="10"/>
  <c r="DZ62" i="28"/>
  <c r="BI170" i="10"/>
  <c r="DV62" i="28"/>
  <c r="BF170" i="10"/>
  <c r="DR62" i="28"/>
  <c r="BC170" i="10"/>
  <c r="DN62" i="28"/>
  <c r="AZ170" i="10"/>
  <c r="DG62" i="28"/>
  <c r="BK137" i="10"/>
  <c r="DC62" i="28"/>
  <c r="BH137" i="10"/>
  <c r="CY62" i="28"/>
  <c r="BE137" i="10"/>
  <c r="CU62" i="28"/>
  <c r="BB137" i="10"/>
  <c r="CQ62" i="28"/>
  <c r="AY137" i="10"/>
  <c r="CL62" i="28"/>
  <c r="BL104" i="10"/>
  <c r="CH62" i="28"/>
  <c r="BI104" i="10"/>
  <c r="CD62" i="28"/>
  <c r="BF104" i="10"/>
  <c r="BZ62" i="28"/>
  <c r="BC104" i="10"/>
  <c r="BV62" i="28"/>
  <c r="AZ104" i="10"/>
  <c r="BO62" i="28"/>
  <c r="BK71" i="10"/>
  <c r="BK62" i="28"/>
  <c r="BH71" i="10"/>
  <c r="BG62" i="28"/>
  <c r="BE71" i="10"/>
  <c r="BC62" i="28"/>
  <c r="BB71" i="10"/>
  <c r="AY62" i="28"/>
  <c r="AY71" i="10"/>
  <c r="AT62" i="28"/>
  <c r="BL38" i="10"/>
  <c r="AP62" i="28"/>
  <c r="BI38" i="10"/>
  <c r="AL62" i="28"/>
  <c r="BF38" i="10"/>
  <c r="AH62" i="28"/>
  <c r="BC38" i="10"/>
  <c r="AD62" i="28"/>
  <c r="AZ38" i="10"/>
  <c r="W62" i="28"/>
  <c r="BK4" i="10"/>
  <c r="S62" i="28"/>
  <c r="BH4" i="10"/>
  <c r="O62" i="28"/>
  <c r="BE4" i="10"/>
  <c r="K62" i="28"/>
  <c r="BB4" i="10"/>
  <c r="G62" i="28"/>
  <c r="AY4" i="10"/>
  <c r="EG61" i="28"/>
  <c r="BP169" i="10"/>
  <c r="EC61" i="28"/>
  <c r="BK169" i="10"/>
  <c r="DY61" i="28"/>
  <c r="BH169" i="10"/>
  <c r="DU61" i="28"/>
  <c r="BE169" i="10"/>
  <c r="DQ61" i="28"/>
  <c r="BB169" i="10"/>
  <c r="DM61" i="28"/>
  <c r="AY169" i="10"/>
  <c r="DL61" i="28"/>
  <c r="BQ136" i="10"/>
  <c r="DJ61" i="28"/>
  <c r="BM136" i="10"/>
  <c r="DH61" i="28"/>
  <c r="BL136" i="10"/>
  <c r="DF61" i="28"/>
  <c r="BJ136" i="10"/>
  <c r="DD61" i="28"/>
  <c r="BI136" i="10"/>
  <c r="DB61" i="28"/>
  <c r="BG136" i="10"/>
  <c r="CZ61" i="28"/>
  <c r="BF136" i="10"/>
  <c r="CX61" i="28"/>
  <c r="BD136" i="10"/>
  <c r="CV61" i="28"/>
  <c r="BC136" i="10"/>
  <c r="CT61" i="28"/>
  <c r="BA136" i="10"/>
  <c r="CR61" i="28"/>
  <c r="AZ136" i="10"/>
  <c r="CO61" i="28"/>
  <c r="BP103" i="10"/>
  <c r="CK61" i="28"/>
  <c r="BK103" i="10"/>
  <c r="CG61" i="28"/>
  <c r="BH103" i="10"/>
  <c r="CC61" i="28"/>
  <c r="BE103" i="10"/>
  <c r="BY61" i="28"/>
  <c r="BB103" i="10"/>
  <c r="BU61" i="28"/>
  <c r="AY103" i="10"/>
  <c r="BT61" i="28"/>
  <c r="BQ70" i="10"/>
  <c r="BR61" i="28"/>
  <c r="BM70" i="10"/>
  <c r="BP61" i="28"/>
  <c r="BL70" i="10"/>
  <c r="BN61" i="28"/>
  <c r="BJ70" i="10"/>
  <c r="BL61" i="28"/>
  <c r="BI70" i="10"/>
  <c r="BJ61" i="28"/>
  <c r="BG70" i="10"/>
  <c r="BH61" i="28"/>
  <c r="BF70" i="10"/>
  <c r="BF61" i="28"/>
  <c r="BD70" i="10"/>
  <c r="BD61" i="28"/>
  <c r="BC70" i="10"/>
  <c r="BB61" i="28"/>
  <c r="BA70" i="10"/>
  <c r="AZ61" i="28"/>
  <c r="AZ70" i="10"/>
  <c r="AW61" i="28"/>
  <c r="BP37" i="10"/>
  <c r="AS61" i="28"/>
  <c r="BK37" i="10"/>
  <c r="AO61" i="28"/>
  <c r="BH37" i="10"/>
  <c r="AK61" i="28"/>
  <c r="BE37" i="10"/>
  <c r="AG61" i="28"/>
  <c r="BB37" i="10"/>
  <c r="AC61" i="28"/>
  <c r="AY37" i="10"/>
  <c r="AB61" i="28"/>
  <c r="BQ3" i="10"/>
  <c r="Z61" i="28"/>
  <c r="BM3" i="10"/>
  <c r="X61" i="28"/>
  <c r="BL3" i="10"/>
  <c r="V61" i="28"/>
  <c r="BJ3" i="10"/>
  <c r="T61" i="28"/>
  <c r="BI3" i="10"/>
  <c r="R61" i="28"/>
  <c r="BG3" i="10"/>
  <c r="P61" i="28"/>
  <c r="BF3" i="10"/>
  <c r="N61" i="28"/>
  <c r="BD3" i="10"/>
  <c r="L61" i="28"/>
  <c r="BC3" i="10"/>
  <c r="J61" i="28"/>
  <c r="BA3" i="10"/>
  <c r="H61" i="28"/>
  <c r="AZ3" i="10"/>
  <c r="EH60" i="28"/>
  <c r="BQ168" i="10"/>
  <c r="EF60" i="28"/>
  <c r="BM168" i="10"/>
  <c r="ED60" i="28"/>
  <c r="BL168" i="10"/>
  <c r="EB60" i="28"/>
  <c r="BJ168" i="10"/>
  <c r="DZ60" i="28"/>
  <c r="BI168" i="10"/>
  <c r="DX60" i="28"/>
  <c r="BG168" i="10"/>
  <c r="DV60" i="28"/>
  <c r="BF168" i="10"/>
  <c r="DT60" i="28"/>
  <c r="BD168" i="10"/>
  <c r="DR60" i="28"/>
  <c r="BC168" i="10"/>
  <c r="DP60" i="28"/>
  <c r="BA168" i="10"/>
  <c r="DN60" i="28"/>
  <c r="AZ168" i="10"/>
  <c r="DK60" i="28"/>
  <c r="BP135" i="10"/>
  <c r="DG60" i="28"/>
  <c r="BK135" i="10"/>
  <c r="DC60" i="28"/>
  <c r="BH135" i="10"/>
  <c r="CY60" i="28"/>
  <c r="BE135" i="10"/>
  <c r="CU60" i="28"/>
  <c r="BB135" i="10"/>
  <c r="CQ60" i="28"/>
  <c r="AY135" i="10"/>
  <c r="CP60" i="28"/>
  <c r="BQ102" i="10"/>
  <c r="CN60" i="28"/>
  <c r="BM102" i="10"/>
  <c r="CL60" i="28"/>
  <c r="BL102" i="10"/>
  <c r="CJ60" i="28"/>
  <c r="BJ102" i="10"/>
  <c r="CH60" i="28"/>
  <c r="BI102" i="10"/>
  <c r="CF60" i="28"/>
  <c r="BG102" i="10"/>
  <c r="CD60" i="28"/>
  <c r="BF102" i="10"/>
  <c r="CB60" i="28"/>
  <c r="BD102" i="10"/>
  <c r="BZ60" i="28"/>
  <c r="BC102" i="10"/>
  <c r="BX60" i="28"/>
  <c r="BA102" i="10"/>
  <c r="BV60" i="28"/>
  <c r="AZ102" i="10"/>
  <c r="BS60" i="28"/>
  <c r="BP69" i="10"/>
  <c r="BO60" i="28"/>
  <c r="BK69" i="10"/>
  <c r="BK60" i="28"/>
  <c r="BH69" i="10"/>
  <c r="BG60" i="28"/>
  <c r="BE69" i="10"/>
  <c r="BC60" i="28"/>
  <c r="BB69" i="10"/>
  <c r="AY60" i="28"/>
  <c r="AY69" i="10"/>
  <c r="AX60" i="28"/>
  <c r="BQ36" i="10"/>
  <c r="AV60" i="28"/>
  <c r="BM36" i="10"/>
  <c r="AT60" i="28"/>
  <c r="BL36" i="10"/>
  <c r="AR60" i="28"/>
  <c r="BJ36" i="10"/>
  <c r="AP60" i="28"/>
  <c r="BI36" i="10"/>
  <c r="AN60" i="28"/>
  <c r="BG36" i="10"/>
  <c r="AL60" i="28"/>
  <c r="BF36" i="10"/>
  <c r="AJ60" i="28"/>
  <c r="BD36" i="10"/>
  <c r="AH60" i="28"/>
  <c r="BC36" i="10"/>
  <c r="AF60" i="28"/>
  <c r="BA36" i="10"/>
  <c r="AD60" i="28"/>
  <c r="AZ36" i="10"/>
  <c r="AA60" i="28"/>
  <c r="BP2" i="10"/>
  <c r="W60" i="28"/>
  <c r="BK2" i="10"/>
  <c r="S60" i="28"/>
  <c r="BH2" i="10"/>
  <c r="O60" i="28"/>
  <c r="BE2" i="10"/>
  <c r="K60" i="28"/>
  <c r="BB2" i="10"/>
  <c r="G60" i="28"/>
  <c r="AY2" i="10"/>
  <c r="EG59" i="28"/>
  <c r="AS195" i="10"/>
  <c r="EC59" i="28"/>
  <c r="AN195" i="10"/>
  <c r="DY59" i="28"/>
  <c r="AK195" i="10"/>
  <c r="DU59" i="28"/>
  <c r="AH195" i="10"/>
  <c r="DQ59" i="28"/>
  <c r="AE195" i="10"/>
  <c r="DM59" i="28"/>
  <c r="AB195" i="10"/>
  <c r="DL59" i="28"/>
  <c r="AT162" i="10"/>
  <c r="DJ59" i="28"/>
  <c r="AP162" i="10"/>
  <c r="DH59" i="28"/>
  <c r="AO162" i="10"/>
  <c r="DF59" i="28"/>
  <c r="AM162" i="10"/>
  <c r="DD59" i="28"/>
  <c r="AL162" i="10"/>
  <c r="DB59" i="28"/>
  <c r="AJ162" i="10"/>
  <c r="CZ59" i="28"/>
  <c r="AI162" i="10"/>
  <c r="CX59" i="28"/>
  <c r="AG162" i="10"/>
  <c r="CV59" i="28"/>
  <c r="AF162" i="10"/>
  <c r="CT59" i="28"/>
  <c r="AD162" i="10"/>
  <c r="CR59" i="28"/>
  <c r="AC162" i="10"/>
  <c r="CO59" i="28"/>
  <c r="AS129" i="10"/>
  <c r="CK59" i="28"/>
  <c r="AN129" i="10"/>
  <c r="CG59" i="28"/>
  <c r="AK129" i="10"/>
  <c r="CC59" i="28"/>
  <c r="AH129" i="10"/>
  <c r="BY59" i="28"/>
  <c r="AE129" i="10"/>
  <c r="BU59" i="28"/>
  <c r="AB129" i="10"/>
  <c r="BT59" i="28"/>
  <c r="AT96" i="10"/>
  <c r="BR59" i="28"/>
  <c r="AP96" i="10"/>
  <c r="BP59" i="28"/>
  <c r="AO96" i="10"/>
  <c r="BN59" i="28"/>
  <c r="AM96" i="10"/>
  <c r="BL59" i="28"/>
  <c r="AL96" i="10"/>
  <c r="BJ59" i="28"/>
  <c r="AJ96" i="10"/>
  <c r="BH59" i="28"/>
  <c r="AI96" i="10"/>
  <c r="BF59" i="28"/>
  <c r="AG96" i="10"/>
  <c r="BD59" i="28"/>
  <c r="AF96" i="10"/>
  <c r="BB59" i="28"/>
  <c r="AD96" i="10"/>
  <c r="AZ59" i="28"/>
  <c r="AC96" i="10"/>
  <c r="AW59" i="28"/>
  <c r="AS63" i="10"/>
  <c r="AS59" i="28"/>
  <c r="AN63" i="10"/>
  <c r="AO59" i="28"/>
  <c r="AK63" i="10"/>
  <c r="AK59" i="28"/>
  <c r="AH63" i="10"/>
  <c r="AG59" i="28"/>
  <c r="AE63" i="10"/>
  <c r="AC59" i="28"/>
  <c r="AB63" i="10"/>
  <c r="AB59" i="28"/>
  <c r="AT29" i="10"/>
  <c r="Z59" i="28"/>
  <c r="AP29" i="10"/>
  <c r="X59" i="28"/>
  <c r="AO29" i="10"/>
  <c r="V59" i="28"/>
  <c r="AM29" i="10"/>
  <c r="T59" i="28"/>
  <c r="AL29" i="10"/>
  <c r="R59" i="28"/>
  <c r="AJ29" i="10"/>
  <c r="P59" i="28"/>
  <c r="AI29" i="10"/>
  <c r="N59" i="28"/>
  <c r="AG29" i="10"/>
  <c r="L59" i="28"/>
  <c r="AF29" i="10"/>
  <c r="J59" i="28"/>
  <c r="AD29" i="10"/>
  <c r="H59" i="28"/>
  <c r="AC29" i="10"/>
  <c r="EH58" i="28"/>
  <c r="AT194" i="10"/>
  <c r="EF58" i="28"/>
  <c r="AP194" i="10"/>
  <c r="ED58" i="28"/>
  <c r="AO194" i="10"/>
  <c r="EB58" i="28"/>
  <c r="AM194" i="10"/>
  <c r="DZ58" i="28"/>
  <c r="AL194" i="10"/>
  <c r="DX58" i="28"/>
  <c r="AJ194" i="10"/>
  <c r="DV58" i="28"/>
  <c r="AI194" i="10"/>
  <c r="DT58" i="28"/>
  <c r="AG194" i="10"/>
  <c r="DR58" i="28"/>
  <c r="AF194" i="10"/>
  <c r="DP58" i="28"/>
  <c r="AD194" i="10"/>
  <c r="DN58" i="28"/>
  <c r="AC194" i="10"/>
  <c r="DK58" i="28"/>
  <c r="AS161" i="10"/>
  <c r="DG58" i="28"/>
  <c r="AN161" i="10"/>
  <c r="DC58" i="28"/>
  <c r="AK161" i="10"/>
  <c r="CY58" i="28"/>
  <c r="AH161" i="10"/>
  <c r="CU58" i="28"/>
  <c r="AE161" i="10"/>
  <c r="CQ58" i="28"/>
  <c r="AB161" i="10"/>
  <c r="CP58" i="28"/>
  <c r="AT128" i="10"/>
  <c r="CN58" i="28"/>
  <c r="AP128" i="10"/>
  <c r="CL58" i="28"/>
  <c r="AO128" i="10"/>
  <c r="CJ58" i="28"/>
  <c r="AM128" i="10"/>
  <c r="CH58" i="28"/>
  <c r="AL128" i="10"/>
  <c r="CF58" i="28"/>
  <c r="AJ128" i="10"/>
  <c r="CD58" i="28"/>
  <c r="AI128" i="10"/>
  <c r="CB58" i="28"/>
  <c r="AG128" i="10"/>
  <c r="BZ58" i="28"/>
  <c r="AF128" i="10"/>
  <c r="BX58" i="28"/>
  <c r="AD128" i="10"/>
  <c r="BV58" i="28"/>
  <c r="AC128" i="10"/>
  <c r="BS58" i="28"/>
  <c r="AS95" i="10"/>
  <c r="BO58" i="28"/>
  <c r="AN95" i="10"/>
  <c r="BK58" i="28"/>
  <c r="AK95" i="10"/>
  <c r="BG58" i="28"/>
  <c r="AH95" i="10"/>
  <c r="BC58" i="28"/>
  <c r="AE95" i="10"/>
  <c r="AY58" i="28"/>
  <c r="AB95" i="10"/>
  <c r="AX58" i="28"/>
  <c r="AT62" i="10"/>
  <c r="AV58" i="28"/>
  <c r="AP62" i="10"/>
  <c r="AT58" i="28"/>
  <c r="AO62" i="10"/>
  <c r="AR58" i="28"/>
  <c r="AM62" i="10"/>
  <c r="AP58" i="28"/>
  <c r="AL62" i="10"/>
  <c r="AN58" i="28"/>
  <c r="AJ62" i="10"/>
  <c r="AL58" i="28"/>
  <c r="AI62" i="10"/>
  <c r="AJ58" i="28"/>
  <c r="AG62" i="10"/>
  <c r="AH58" i="28"/>
  <c r="AF62" i="10"/>
  <c r="AF58" i="28"/>
  <c r="AD62" i="10"/>
  <c r="AD58" i="28"/>
  <c r="AC62" i="10"/>
  <c r="AA58" i="28"/>
  <c r="AS28" i="10"/>
  <c r="W58" i="28"/>
  <c r="AN28" i="10"/>
  <c r="S58" i="28"/>
  <c r="AK28" i="10"/>
  <c r="O58" i="28"/>
  <c r="AH28" i="10"/>
  <c r="K58" i="28"/>
  <c r="AE28" i="10"/>
  <c r="G58" i="28"/>
  <c r="AB28" i="10"/>
  <c r="EG57" i="28"/>
  <c r="AS193" i="10"/>
  <c r="EC57" i="28"/>
  <c r="AN193" i="10"/>
  <c r="DY57" i="28"/>
  <c r="AK193" i="10"/>
  <c r="DU57" i="28"/>
  <c r="AH193" i="10"/>
  <c r="DQ57" i="28"/>
  <c r="AE193" i="10"/>
  <c r="DM57" i="28"/>
  <c r="AB193" i="10"/>
  <c r="DL57" i="28"/>
  <c r="AT160" i="10"/>
  <c r="DJ57" i="28"/>
  <c r="AP160" i="10"/>
  <c r="DH57" i="28"/>
  <c r="AO160" i="10"/>
  <c r="DF57" i="28"/>
  <c r="AM160" i="10"/>
  <c r="DD57" i="28"/>
  <c r="AL160" i="10"/>
  <c r="DB57" i="28"/>
  <c r="AJ160" i="10"/>
  <c r="CZ57" i="28"/>
  <c r="AI160" i="10"/>
  <c r="CX57" i="28"/>
  <c r="AG160" i="10"/>
  <c r="CV57" i="28"/>
  <c r="AF160" i="10"/>
  <c r="CT57" i="28"/>
  <c r="AD160" i="10"/>
  <c r="CR57" i="28"/>
  <c r="AC160" i="10"/>
  <c r="CO57" i="28"/>
  <c r="AS127" i="10"/>
  <c r="CK57" i="28"/>
  <c r="AN127" i="10"/>
  <c r="CG57" i="28"/>
  <c r="AK127" i="10"/>
  <c r="CC57" i="28"/>
  <c r="AH127" i="10"/>
  <c r="BY57" i="28"/>
  <c r="AE127" i="10"/>
  <c r="BU57" i="28"/>
  <c r="AB127" i="10"/>
  <c r="BT57" i="28"/>
  <c r="AT94" i="10"/>
  <c r="BR57" i="28"/>
  <c r="AP94" i="10"/>
  <c r="BP57" i="28"/>
  <c r="AO94" i="10"/>
  <c r="BN57" i="28"/>
  <c r="AM94" i="10"/>
  <c r="BL57" i="28"/>
  <c r="AL94" i="10"/>
  <c r="BJ57" i="28"/>
  <c r="AJ94" i="10"/>
  <c r="BH57" i="28"/>
  <c r="AI94" i="10"/>
  <c r="BF57" i="28"/>
  <c r="AG94" i="10"/>
  <c r="BD57" i="28"/>
  <c r="AF94" i="10"/>
  <c r="BB57" i="28"/>
  <c r="AD94" i="10"/>
  <c r="AZ57" i="28"/>
  <c r="AC94" i="10"/>
  <c r="AW57" i="28"/>
  <c r="AS61" i="10"/>
  <c r="AS57" i="28"/>
  <c r="AN61" i="10"/>
  <c r="AO57" i="28"/>
  <c r="AK61" i="10"/>
  <c r="AK57" i="28"/>
  <c r="AH61" i="10"/>
  <c r="AG57" i="28"/>
  <c r="AE61" i="10"/>
  <c r="AC57" i="28"/>
  <c r="AB61" i="10"/>
  <c r="AB57" i="28"/>
  <c r="AT27" i="10"/>
  <c r="Z57" i="28"/>
  <c r="AP27" i="10"/>
  <c r="X57" i="28"/>
  <c r="AO27" i="10"/>
  <c r="V57" i="28"/>
  <c r="AM27" i="10"/>
  <c r="T57" i="28"/>
  <c r="AL27" i="10"/>
  <c r="R57" i="28"/>
  <c r="AJ27" i="10"/>
  <c r="P57" i="28"/>
  <c r="AI27" i="10"/>
  <c r="N57" i="28"/>
  <c r="AG27" i="10"/>
  <c r="L57" i="28"/>
  <c r="AF27" i="10"/>
  <c r="J57" i="28"/>
  <c r="AD27" i="10"/>
  <c r="H57" i="28"/>
  <c r="AC27" i="10"/>
  <c r="EH56" i="28"/>
  <c r="AT192" i="10"/>
  <c r="EF56" i="28"/>
  <c r="AP192" i="10"/>
  <c r="ED56" i="28"/>
  <c r="AO192" i="10"/>
  <c r="EB56" i="28"/>
  <c r="AM192" i="10"/>
  <c r="DZ56" i="28"/>
  <c r="AL192" i="10"/>
  <c r="DX56" i="28"/>
  <c r="AJ192" i="10"/>
  <c r="DV56" i="28"/>
  <c r="AI192" i="10"/>
  <c r="DT56" i="28"/>
  <c r="AG192" i="10"/>
  <c r="DR56" i="28"/>
  <c r="AF192" i="10"/>
  <c r="DP56" i="28"/>
  <c r="AD192" i="10"/>
  <c r="DN56" i="28"/>
  <c r="AC192" i="10"/>
  <c r="DK56" i="28"/>
  <c r="AS159" i="10"/>
  <c r="DG56" i="28"/>
  <c r="AN159" i="10"/>
  <c r="BY78" i="28"/>
  <c r="BB120" i="10"/>
  <c r="BU78" i="28"/>
  <c r="AY120" i="10"/>
  <c r="BT78" i="28"/>
  <c r="BQ87" i="10"/>
  <c r="BR78" i="28"/>
  <c r="BM87" i="10"/>
  <c r="BP78" i="28"/>
  <c r="BL87" i="10"/>
  <c r="BN78" i="28"/>
  <c r="BJ87" i="10"/>
  <c r="BL78" i="28"/>
  <c r="BI87" i="10"/>
  <c r="BJ78" i="28"/>
  <c r="BG87" i="10"/>
  <c r="BH78" i="28"/>
  <c r="BF87" i="10"/>
  <c r="BF78" i="28"/>
  <c r="BD87" i="10"/>
  <c r="BD78" i="28"/>
  <c r="BC87" i="10"/>
  <c r="BB78" i="28"/>
  <c r="BA87" i="10"/>
  <c r="AZ78" i="28"/>
  <c r="AZ87" i="10"/>
  <c r="AW78" i="28"/>
  <c r="BP54" i="10"/>
  <c r="AS78" i="28"/>
  <c r="BK54" i="10"/>
  <c r="AO78" i="28"/>
  <c r="BH54" i="10"/>
  <c r="AK78" i="28"/>
  <c r="AM78" s="1"/>
  <c r="BE54" i="10"/>
  <c r="AG78" i="28"/>
  <c r="AI78" s="1"/>
  <c r="BB54" i="10"/>
  <c r="AC78" i="28"/>
  <c r="AE78" s="1"/>
  <c r="AY54" i="10"/>
  <c r="AB78" i="28"/>
  <c r="BQ20" i="10"/>
  <c r="Z78" i="28"/>
  <c r="BM20" i="10"/>
  <c r="X78" i="28"/>
  <c r="BL20" i="10"/>
  <c r="V78" i="28"/>
  <c r="BJ20" i="10"/>
  <c r="T78" i="28"/>
  <c r="BI20" i="10"/>
  <c r="R78" i="28"/>
  <c r="BG20" i="10"/>
  <c r="P78" i="28"/>
  <c r="BF20" i="10"/>
  <c r="N78" i="28"/>
  <c r="BD20" i="10"/>
  <c r="L78" i="28"/>
  <c r="BC20" i="10"/>
  <c r="J78" i="28"/>
  <c r="BA20" i="10"/>
  <c r="H78" i="28"/>
  <c r="AZ20" i="10"/>
  <c r="EH77" i="28"/>
  <c r="BQ185" i="10"/>
  <c r="EF77" i="28"/>
  <c r="BM185" i="10"/>
  <c r="ED77" i="28"/>
  <c r="BL185" i="10"/>
  <c r="EB77" i="28"/>
  <c r="BJ185" i="10"/>
  <c r="DZ77" i="28"/>
  <c r="BI185" i="10"/>
  <c r="DX77" i="28"/>
  <c r="BG185" i="10"/>
  <c r="DV77" i="28"/>
  <c r="BF185" i="10"/>
  <c r="DT77" i="28"/>
  <c r="BD185" i="10"/>
  <c r="DR77" i="28"/>
  <c r="BC185" i="10"/>
  <c r="DP77" i="28"/>
  <c r="BA185" i="10"/>
  <c r="DN77" i="28"/>
  <c r="AZ185" i="10"/>
  <c r="DK77" i="28"/>
  <c r="BP152" i="10"/>
  <c r="DG77" i="28"/>
  <c r="BK152" i="10"/>
  <c r="DC77" i="28"/>
  <c r="BH152" i="10"/>
  <c r="CY77" i="28"/>
  <c r="BE152" i="10"/>
  <c r="CU77" i="28"/>
  <c r="BB152" i="10"/>
  <c r="CQ77" i="28"/>
  <c r="AY152" i="10"/>
  <c r="CP77" i="28"/>
  <c r="BQ119" i="10"/>
  <c r="CN77" i="28"/>
  <c r="BM119" i="10"/>
  <c r="CL77" i="28"/>
  <c r="BL119" i="10"/>
  <c r="CJ77" i="28"/>
  <c r="BJ119" i="10"/>
  <c r="CH77" i="28"/>
  <c r="BI119" i="10"/>
  <c r="CF77" i="28"/>
  <c r="BG119" i="10"/>
  <c r="CD77" i="28"/>
  <c r="BF119" i="10"/>
  <c r="CB77" i="28"/>
  <c r="BD119" i="10"/>
  <c r="BZ77" i="28"/>
  <c r="BC119" i="10"/>
  <c r="BX77" i="28"/>
  <c r="BA119" i="10"/>
  <c r="BV77" i="28"/>
  <c r="AZ119" i="10"/>
  <c r="BS77" i="28"/>
  <c r="BP86" i="10"/>
  <c r="BO77" i="28"/>
  <c r="BK86" i="10"/>
  <c r="BK77" i="28"/>
  <c r="BH86" i="10"/>
  <c r="BG77" i="28"/>
  <c r="BE86" i="10"/>
  <c r="BC77" i="28"/>
  <c r="BB86" i="10"/>
  <c r="AY77" i="28"/>
  <c r="AY86" i="10"/>
  <c r="AX77" i="28"/>
  <c r="BQ53" i="10"/>
  <c r="AV77" i="28"/>
  <c r="BM53" i="10"/>
  <c r="AT77" i="28"/>
  <c r="BL53" i="10"/>
  <c r="AR77" i="28"/>
  <c r="BJ53" i="10"/>
  <c r="AP77" i="28"/>
  <c r="BI53" i="10"/>
  <c r="AN77" i="28"/>
  <c r="BG53" i="10"/>
  <c r="AL77" i="28"/>
  <c r="BF53" i="10"/>
  <c r="AJ77" i="28"/>
  <c r="BD53" i="10"/>
  <c r="AH77" i="28"/>
  <c r="BC53" i="10"/>
  <c r="AF77" i="28"/>
  <c r="BA53" i="10"/>
  <c r="AD77" i="28"/>
  <c r="AZ53" i="10"/>
  <c r="AA77" i="28"/>
  <c r="EI77" s="1"/>
  <c r="FJ77" s="1"/>
  <c r="BP19" i="10"/>
  <c r="W77" i="28"/>
  <c r="Y77" s="1"/>
  <c r="BK19" i="10"/>
  <c r="S77" i="28"/>
  <c r="U77" s="1"/>
  <c r="BH19" i="10"/>
  <c r="O77" i="28"/>
  <c r="Q77" s="1"/>
  <c r="BE19" i="10"/>
  <c r="K77" i="28"/>
  <c r="M77" s="1"/>
  <c r="BB19" i="10"/>
  <c r="G77" i="28"/>
  <c r="I77" s="1"/>
  <c r="AY19" i="10"/>
  <c r="EG76" i="28"/>
  <c r="BP184" i="10"/>
  <c r="EC76" i="28"/>
  <c r="BK184" i="10"/>
  <c r="DY76" i="28"/>
  <c r="BH184" i="10"/>
  <c r="DU76" i="28"/>
  <c r="BE184" i="10"/>
  <c r="DQ76" i="28"/>
  <c r="BB184" i="10"/>
  <c r="DM76" i="28"/>
  <c r="AY184" i="10"/>
  <c r="DL76" i="28"/>
  <c r="BQ151" i="10"/>
  <c r="DJ76" i="28"/>
  <c r="BM151" i="10"/>
  <c r="DH76" i="28"/>
  <c r="BL151" i="10"/>
  <c r="DF76" i="28"/>
  <c r="BJ151" i="10"/>
  <c r="DD76" i="28"/>
  <c r="BI151" i="10"/>
  <c r="DB76" i="28"/>
  <c r="BG151" i="10"/>
  <c r="CZ76" i="28"/>
  <c r="BF151" i="10"/>
  <c r="CX76" i="28"/>
  <c r="BD151" i="10"/>
  <c r="CV76" i="28"/>
  <c r="BC151" i="10"/>
  <c r="CT76" i="28"/>
  <c r="BA151" i="10"/>
  <c r="CR76" i="28"/>
  <c r="AZ151" i="10"/>
  <c r="CO76" i="28"/>
  <c r="BP118" i="10"/>
  <c r="CK76" i="28"/>
  <c r="BK118" i="10"/>
  <c r="CG76" i="28"/>
  <c r="BH118" i="10"/>
  <c r="CC76" i="28"/>
  <c r="BE118" i="10"/>
  <c r="BY76" i="28"/>
  <c r="BB118" i="10"/>
  <c r="BU76" i="28"/>
  <c r="AY118" i="10"/>
  <c r="BT76" i="28"/>
  <c r="BQ85" i="10"/>
  <c r="BR76" i="28"/>
  <c r="BM85" i="10"/>
  <c r="BP76" i="28"/>
  <c r="BL85" i="10"/>
  <c r="BN76" i="28"/>
  <c r="BJ85" i="10"/>
  <c r="BL76" i="28"/>
  <c r="BI85" i="10"/>
  <c r="BJ76" i="28"/>
  <c r="BG85" i="10"/>
  <c r="BH76" i="28"/>
  <c r="BF85" i="10"/>
  <c r="BF76" i="28"/>
  <c r="BD85" i="10"/>
  <c r="BD76" i="28"/>
  <c r="BC85" i="10"/>
  <c r="BB76" i="28"/>
  <c r="BA85" i="10"/>
  <c r="AZ76" i="28"/>
  <c r="AZ85" i="10"/>
  <c r="AW76" i="28"/>
  <c r="BP52" i="10"/>
  <c r="AS76" i="28"/>
  <c r="BK52" i="10"/>
  <c r="AO76" i="28"/>
  <c r="BH52" i="10"/>
  <c r="AK76" i="28"/>
  <c r="AM76" s="1"/>
  <c r="BE52" i="10"/>
  <c r="AG76" i="28"/>
  <c r="AI76" s="1"/>
  <c r="BB52" i="10"/>
  <c r="AC76" i="28"/>
  <c r="AE76" s="1"/>
  <c r="AY52" i="10"/>
  <c r="AB76" i="28"/>
  <c r="BQ18" i="10"/>
  <c r="Z76" i="28"/>
  <c r="BM18" i="10"/>
  <c r="X76" i="28"/>
  <c r="BL18" i="10"/>
  <c r="V76" i="28"/>
  <c r="BJ18" i="10"/>
  <c r="T76" i="28"/>
  <c r="BI18" i="10"/>
  <c r="R76" i="28"/>
  <c r="BG18" i="10"/>
  <c r="P76" i="28"/>
  <c r="BF18" i="10"/>
  <c r="N76" i="28"/>
  <c r="BD18" i="10"/>
  <c r="L76" i="28"/>
  <c r="BC18" i="10"/>
  <c r="J76" i="28"/>
  <c r="BA18" i="10"/>
  <c r="H76" i="28"/>
  <c r="AZ18" i="10"/>
  <c r="EH75" i="28"/>
  <c r="BQ183" i="10"/>
  <c r="EF75" i="28"/>
  <c r="BM183" i="10"/>
  <c r="ED75" i="28"/>
  <c r="BL183" i="10"/>
  <c r="EB75" i="28"/>
  <c r="BJ183" i="10"/>
  <c r="DZ75" i="28"/>
  <c r="BI183" i="10"/>
  <c r="DX75" i="28"/>
  <c r="BG183" i="10"/>
  <c r="DV75" i="28"/>
  <c r="BF183" i="10"/>
  <c r="DT75" i="28"/>
  <c r="BD183" i="10"/>
  <c r="DR75" i="28"/>
  <c r="BC183" i="10"/>
  <c r="DP75" i="28"/>
  <c r="BA183" i="10"/>
  <c r="DN75" i="28"/>
  <c r="AZ183" i="10"/>
  <c r="DK75" i="28"/>
  <c r="BP150" i="10"/>
  <c r="DG75" i="28"/>
  <c r="BK150" i="10"/>
  <c r="DC75" i="28"/>
  <c r="BH150" i="10"/>
  <c r="CY75" i="28"/>
  <c r="BE150" i="10"/>
  <c r="CU75" i="28"/>
  <c r="BB150" i="10"/>
  <c r="CQ75" i="28"/>
  <c r="AY150" i="10"/>
  <c r="CP75" i="28"/>
  <c r="BQ117" i="10"/>
  <c r="CN75" i="28"/>
  <c r="BM117" i="10"/>
  <c r="CL75" i="28"/>
  <c r="BL117" i="10"/>
  <c r="CJ75" i="28"/>
  <c r="BJ117" i="10"/>
  <c r="CH75" i="28"/>
  <c r="BI117" i="10"/>
  <c r="CF75" i="28"/>
  <c r="BG117" i="10"/>
  <c r="CD75" i="28"/>
  <c r="BF117" i="10"/>
  <c r="CB75" i="28"/>
  <c r="BD117" i="10"/>
  <c r="BZ75" i="28"/>
  <c r="BC117" i="10"/>
  <c r="BX75" i="28"/>
  <c r="BA117" i="10"/>
  <c r="BV75" i="28"/>
  <c r="AZ117" i="10"/>
  <c r="BS75" i="28"/>
  <c r="BP84" i="10"/>
  <c r="BO75" i="28"/>
  <c r="BK84" i="10"/>
  <c r="BK75" i="28"/>
  <c r="BH84" i="10"/>
  <c r="BG75" i="28"/>
  <c r="BE84" i="10"/>
  <c r="BC75" i="28"/>
  <c r="BB84" i="10"/>
  <c r="AY75" i="28"/>
  <c r="AY84" i="10"/>
  <c r="AX75" i="28"/>
  <c r="BQ51" i="10"/>
  <c r="AV75" i="28"/>
  <c r="BM51" i="10"/>
  <c r="AT75" i="28"/>
  <c r="BL51" i="10"/>
  <c r="AR75" i="28"/>
  <c r="BJ51" i="10"/>
  <c r="AP75" i="28"/>
  <c r="BI51" i="10"/>
  <c r="AN75" i="28"/>
  <c r="BG51" i="10"/>
  <c r="AL75" i="28"/>
  <c r="BF51" i="10"/>
  <c r="AJ75" i="28"/>
  <c r="BD51" i="10"/>
  <c r="AH75" i="28"/>
  <c r="BC51" i="10"/>
  <c r="AF75" i="28"/>
  <c r="BA51" i="10"/>
  <c r="AD75" i="28"/>
  <c r="AZ51" i="10"/>
  <c r="AA75" i="28"/>
  <c r="EI75" s="1"/>
  <c r="FJ75" s="1"/>
  <c r="BP17" i="10"/>
  <c r="W75" i="28"/>
  <c r="BK17" i="10"/>
  <c r="S75" i="28"/>
  <c r="U75" s="1"/>
  <c r="BH17" i="10"/>
  <c r="O75" i="28"/>
  <c r="BE17" i="10"/>
  <c r="K75" i="28"/>
  <c r="M75" s="1"/>
  <c r="BB17" i="10"/>
  <c r="G75" i="28"/>
  <c r="AY17" i="10"/>
  <c r="EG74" i="28"/>
  <c r="BP182" i="10"/>
  <c r="EC74" i="28"/>
  <c r="BK182" i="10"/>
  <c r="DY74" i="28"/>
  <c r="BH182" i="10"/>
  <c r="DU74" i="28"/>
  <c r="BE182" i="10"/>
  <c r="DQ74" i="28"/>
  <c r="BB182" i="10"/>
  <c r="DM74" i="28"/>
  <c r="AY182" i="10"/>
  <c r="DL74" i="28"/>
  <c r="BQ149" i="10"/>
  <c r="DJ74" i="28"/>
  <c r="BM149" i="10"/>
  <c r="DH74" i="28"/>
  <c r="BL149" i="10"/>
  <c r="DF74" i="28"/>
  <c r="BJ149" i="10"/>
  <c r="DD74" i="28"/>
  <c r="BI149" i="10"/>
  <c r="DB74" i="28"/>
  <c r="BG149" i="10"/>
  <c r="CZ74" i="28"/>
  <c r="BF149" i="10"/>
  <c r="CX74" i="28"/>
  <c r="BD149" i="10"/>
  <c r="CV74" i="28"/>
  <c r="BC149" i="10"/>
  <c r="CT74" i="28"/>
  <c r="BA149" i="10"/>
  <c r="CR74" i="28"/>
  <c r="AZ149" i="10"/>
  <c r="CO74" i="28"/>
  <c r="BP116" i="10"/>
  <c r="CK74" i="28"/>
  <c r="BK116" i="10"/>
  <c r="CG74" i="28"/>
  <c r="BH116" i="10"/>
  <c r="CC74" i="28"/>
  <c r="BE116" i="10"/>
  <c r="BY74" i="28"/>
  <c r="BB116" i="10"/>
  <c r="BU74" i="28"/>
  <c r="AY116" i="10"/>
  <c r="BT74" i="28"/>
  <c r="BQ83" i="10"/>
  <c r="BR74" i="28"/>
  <c r="BM83" i="10"/>
  <c r="BP74" i="28"/>
  <c r="BL83" i="10"/>
  <c r="BN74" i="28"/>
  <c r="BJ83" i="10"/>
  <c r="BL74" i="28"/>
  <c r="BI83" i="10"/>
  <c r="BJ74" i="28"/>
  <c r="BG83" i="10"/>
  <c r="BH74" i="28"/>
  <c r="BF83" i="10"/>
  <c r="BF74" i="28"/>
  <c r="BD83" i="10"/>
  <c r="BD74" i="28"/>
  <c r="BC83" i="10"/>
  <c r="BB74" i="28"/>
  <c r="BA83" i="10"/>
  <c r="AZ74" i="28"/>
  <c r="AZ83" i="10"/>
  <c r="AW74" i="28"/>
  <c r="BP50" i="10"/>
  <c r="AS74" i="28"/>
  <c r="BK50" i="10"/>
  <c r="AO74" i="28"/>
  <c r="BH50" i="10"/>
  <c r="AK74" i="28"/>
  <c r="AM74" s="1"/>
  <c r="BE50" i="10"/>
  <c r="AG74" i="28"/>
  <c r="AI74" s="1"/>
  <c r="BB50" i="10"/>
  <c r="AC74" i="28"/>
  <c r="AE74" s="1"/>
  <c r="AY50" i="10"/>
  <c r="AB74" i="28"/>
  <c r="BQ16" i="10"/>
  <c r="Z74" i="28"/>
  <c r="BM16" i="10"/>
  <c r="X74" i="28"/>
  <c r="BL16" i="10"/>
  <c r="V74" i="28"/>
  <c r="BJ16" i="10"/>
  <c r="T74" i="28"/>
  <c r="BI16" i="10"/>
  <c r="R74" i="28"/>
  <c r="BG16" i="10"/>
  <c r="P74" i="28"/>
  <c r="BF16" i="10"/>
  <c r="N74" i="28"/>
  <c r="BD16" i="10"/>
  <c r="L74" i="28"/>
  <c r="BC16" i="10"/>
  <c r="J74" i="28"/>
  <c r="BA16" i="10"/>
  <c r="H74" i="28"/>
  <c r="AZ16" i="10"/>
  <c r="EC73" i="28"/>
  <c r="BK181" i="10"/>
  <c r="DY73" i="28"/>
  <c r="BH181" i="10"/>
  <c r="DU73" i="28"/>
  <c r="BE181" i="10"/>
  <c r="DQ73" i="28"/>
  <c r="BB181" i="10"/>
  <c r="DM73" i="28"/>
  <c r="AY181" i="10"/>
  <c r="DH73" i="28"/>
  <c r="BL148" i="10"/>
  <c r="DD73" i="28"/>
  <c r="BI148" i="10"/>
  <c r="CZ73" i="28"/>
  <c r="BF148" i="10"/>
  <c r="CV73" i="28"/>
  <c r="BC148" i="10"/>
  <c r="CR73" i="28"/>
  <c r="AZ148" i="10"/>
  <c r="CK73" i="28"/>
  <c r="BK115" i="10"/>
  <c r="CG73" i="28"/>
  <c r="BH115" i="10"/>
  <c r="CC73" i="28"/>
  <c r="BE115" i="10"/>
  <c r="BY73" i="28"/>
  <c r="BB115" i="10"/>
  <c r="BU73" i="28"/>
  <c r="AY115" i="10"/>
  <c r="BP73" i="28"/>
  <c r="BL82" i="10"/>
  <c r="BL73" i="28"/>
  <c r="BI82" i="10"/>
  <c r="BH73" i="28"/>
  <c r="BF82" i="10"/>
  <c r="BD73" i="28"/>
  <c r="BC82" i="10"/>
  <c r="AZ73" i="28"/>
  <c r="AZ82" i="10"/>
  <c r="AS73" i="28"/>
  <c r="BK49" i="10"/>
  <c r="AO73" i="28"/>
  <c r="BH49" i="10"/>
  <c r="AK73" i="28"/>
  <c r="AM73" s="1"/>
  <c r="BE49" i="10"/>
  <c r="AG73" i="28"/>
  <c r="AI73" s="1"/>
  <c r="BB49" i="10"/>
  <c r="AC73" i="28"/>
  <c r="AE73" s="1"/>
  <c r="AY49" i="10"/>
  <c r="X73" i="28"/>
  <c r="Y73" s="1"/>
  <c r="BL15" i="10"/>
  <c r="T73" i="28"/>
  <c r="BI15" i="10"/>
  <c r="P73" i="28"/>
  <c r="Q73" s="1"/>
  <c r="BF15" i="10"/>
  <c r="L73" i="28"/>
  <c r="BC15" i="10"/>
  <c r="AZ15"/>
  <c r="H73" i="28"/>
  <c r="I73" s="1"/>
  <c r="EH72"/>
  <c r="BQ180" i="10"/>
  <c r="EF72" i="28"/>
  <c r="BM180" i="10"/>
  <c r="ED72" i="28"/>
  <c r="BL180" i="10"/>
  <c r="EB72" i="28"/>
  <c r="BJ180" i="10"/>
  <c r="DZ72" i="28"/>
  <c r="BI180" i="10"/>
  <c r="DX72" i="28"/>
  <c r="BG180" i="10"/>
  <c r="DV72" i="28"/>
  <c r="BF180" i="10"/>
  <c r="DT72" i="28"/>
  <c r="BD180" i="10"/>
  <c r="DR72" i="28"/>
  <c r="BC180" i="10"/>
  <c r="DP72" i="28"/>
  <c r="BA180" i="10"/>
  <c r="DN72" i="28"/>
  <c r="AZ180" i="10"/>
  <c r="DK72" i="28"/>
  <c r="BP147" i="10"/>
  <c r="DG72" i="28"/>
  <c r="BK147" i="10"/>
  <c r="DC72" i="28"/>
  <c r="BH147" i="10"/>
  <c r="CY72" i="28"/>
  <c r="BE147" i="10"/>
  <c r="CU72" i="28"/>
  <c r="BB147" i="10"/>
  <c r="CQ72" i="28"/>
  <c r="AY147" i="10"/>
  <c r="CP72" i="28"/>
  <c r="BQ114" i="10"/>
  <c r="CN72" i="28"/>
  <c r="BM114" i="10"/>
  <c r="CL72" i="28"/>
  <c r="BL114" i="10"/>
  <c r="CJ72" i="28"/>
  <c r="BJ114" i="10"/>
  <c r="CH72" i="28"/>
  <c r="BI114" i="10"/>
  <c r="CF72" i="28"/>
  <c r="BG114" i="10"/>
  <c r="CD72" i="28"/>
  <c r="BF114" i="10"/>
  <c r="CB72" i="28"/>
  <c r="BD114" i="10"/>
  <c r="BZ72" i="28"/>
  <c r="BC114" i="10"/>
  <c r="BX72" i="28"/>
  <c r="BA114" i="10"/>
  <c r="BV72" i="28"/>
  <c r="AZ114" i="10"/>
  <c r="BS72" i="28"/>
  <c r="BP81" i="10"/>
  <c r="BO72" i="28"/>
  <c r="BK81" i="10"/>
  <c r="BK72" i="28"/>
  <c r="BH81" i="10"/>
  <c r="BG72" i="28"/>
  <c r="BE81" i="10"/>
  <c r="BC72" i="28"/>
  <c r="BB81" i="10"/>
  <c r="AY72" i="28"/>
  <c r="AY81" i="10"/>
  <c r="AX72" i="28"/>
  <c r="BQ48" i="10"/>
  <c r="AV72" i="28"/>
  <c r="BM48" i="10"/>
  <c r="AT72" i="28"/>
  <c r="BL48" i="10"/>
  <c r="AR72" i="28"/>
  <c r="BJ48" i="10"/>
  <c r="AP72" i="28"/>
  <c r="BI48" i="10"/>
  <c r="AN72" i="28"/>
  <c r="BG48" i="10"/>
  <c r="AL72" i="28"/>
  <c r="BF48" i="10"/>
  <c r="AJ72" i="28"/>
  <c r="BD48" i="10"/>
  <c r="AH72" i="28"/>
  <c r="BC48" i="10"/>
  <c r="AF72" i="28"/>
  <c r="BA48" i="10"/>
  <c r="AD72" i="28"/>
  <c r="AZ48" i="10"/>
  <c r="AA72" i="28"/>
  <c r="EI72" s="1"/>
  <c r="FJ72" s="1"/>
  <c r="BP14" i="10"/>
  <c r="W72" i="28"/>
  <c r="BK14" i="10"/>
  <c r="S72" i="28"/>
  <c r="U72" s="1"/>
  <c r="BH14" i="10"/>
  <c r="O72" i="28"/>
  <c r="BE14" i="10"/>
  <c r="K72" i="28"/>
  <c r="M72" s="1"/>
  <c r="BB14" i="10"/>
  <c r="G72" i="28"/>
  <c r="AY14" i="10"/>
  <c r="EG71" i="28"/>
  <c r="BP179" i="10"/>
  <c r="EC71" i="28"/>
  <c r="BK179" i="10"/>
  <c r="DY71" i="28"/>
  <c r="BH179" i="10"/>
  <c r="DU71" i="28"/>
  <c r="BE179" i="10"/>
  <c r="DQ71" i="28"/>
  <c r="BB179" i="10"/>
  <c r="DM71" i="28"/>
  <c r="AY179" i="10"/>
  <c r="DL71" i="28"/>
  <c r="BQ146" i="10"/>
  <c r="DJ71" i="28"/>
  <c r="BM146" i="10"/>
  <c r="DH71" i="28"/>
  <c r="BL146" i="10"/>
  <c r="DF71" i="28"/>
  <c r="BJ146" i="10"/>
  <c r="DD71" i="28"/>
  <c r="BI146" i="10"/>
  <c r="DB71" i="28"/>
  <c r="BG146" i="10"/>
  <c r="CZ71" i="28"/>
  <c r="BF146" i="10"/>
  <c r="CX71" i="28"/>
  <c r="BD146" i="10"/>
  <c r="CV71" i="28"/>
  <c r="BC146" i="10"/>
  <c r="CT71" i="28"/>
  <c r="BA146" i="10"/>
  <c r="CR71" i="28"/>
  <c r="AZ146" i="10"/>
  <c r="CO71" i="28"/>
  <c r="BP113" i="10"/>
  <c r="CK71" i="28"/>
  <c r="BK113" i="10"/>
  <c r="CG71" i="28"/>
  <c r="BH113" i="10"/>
  <c r="CC71" i="28"/>
  <c r="BE113" i="10"/>
  <c r="BY71" i="28"/>
  <c r="BB113" i="10"/>
  <c r="BU71" i="28"/>
  <c r="AY113" i="10"/>
  <c r="BT71" i="28"/>
  <c r="BQ80" i="10"/>
  <c r="BR71" i="28"/>
  <c r="BM80" i="10"/>
  <c r="BP71" i="28"/>
  <c r="BL80" i="10"/>
  <c r="BN71" i="28"/>
  <c r="BJ80" i="10"/>
  <c r="BL71" i="28"/>
  <c r="BI80" i="10"/>
  <c r="BJ71" i="28"/>
  <c r="BG80" i="10"/>
  <c r="BH71" i="28"/>
  <c r="BF80" i="10"/>
  <c r="BF71" i="28"/>
  <c r="BD80" i="10"/>
  <c r="BD71" i="28"/>
  <c r="BC80" i="10"/>
  <c r="BB71" i="28"/>
  <c r="BA80" i="10"/>
  <c r="AZ71" i="28"/>
  <c r="AZ80" i="10"/>
  <c r="AW71" i="28"/>
  <c r="BP47" i="10"/>
  <c r="AS71" i="28"/>
  <c r="BK47" i="10"/>
  <c r="AO71" i="28"/>
  <c r="BH47" i="10"/>
  <c r="AK71" i="28"/>
  <c r="AM71" s="1"/>
  <c r="BE47" i="10"/>
  <c r="AG71" i="28"/>
  <c r="AI71" s="1"/>
  <c r="BB47" i="10"/>
  <c r="AC71" i="28"/>
  <c r="AE71" s="1"/>
  <c r="AY47" i="10"/>
  <c r="AB71" i="28"/>
  <c r="BQ13" i="10"/>
  <c r="Z71" i="28"/>
  <c r="BM13" i="10"/>
  <c r="X71" i="28"/>
  <c r="BL13" i="10"/>
  <c r="V71" i="28"/>
  <c r="BJ13" i="10"/>
  <c r="T71" i="28"/>
  <c r="BI13" i="10"/>
  <c r="R71" i="28"/>
  <c r="BG13" i="10"/>
  <c r="P71" i="28"/>
  <c r="BF13" i="10"/>
  <c r="N71" i="28"/>
  <c r="BD13" i="10"/>
  <c r="L71" i="28"/>
  <c r="BC13" i="10"/>
  <c r="J71" i="28"/>
  <c r="BA13" i="10"/>
  <c r="H71" i="28"/>
  <c r="AZ13" i="10"/>
  <c r="EH70" i="28"/>
  <c r="BQ178" i="10"/>
  <c r="EF70" i="28"/>
  <c r="BM178" i="10"/>
  <c r="ED70" i="28"/>
  <c r="BL178" i="10"/>
  <c r="EB70" i="28"/>
  <c r="BJ178" i="10"/>
  <c r="DZ70" i="28"/>
  <c r="BI178" i="10"/>
  <c r="DX70" i="28"/>
  <c r="BG178" i="10"/>
  <c r="DV70" i="28"/>
  <c r="BF178" i="10"/>
  <c r="DT70" i="28"/>
  <c r="BD178" i="10"/>
  <c r="DR70" i="28"/>
  <c r="BC178" i="10"/>
  <c r="DP70" i="28"/>
  <c r="BA178" i="10"/>
  <c r="DN70" i="28"/>
  <c r="AZ178" i="10"/>
  <c r="DK70" i="28"/>
  <c r="BP145" i="10"/>
  <c r="DG70" i="28"/>
  <c r="BK145" i="10"/>
  <c r="DC70" i="28"/>
  <c r="BH145" i="10"/>
  <c r="CY70" i="28"/>
  <c r="BE145" i="10"/>
  <c r="CU70" i="28"/>
  <c r="BB145" i="10"/>
  <c r="CQ70" i="28"/>
  <c r="AY145" i="10"/>
  <c r="CP70" i="28"/>
  <c r="BQ112" i="10"/>
  <c r="CN70" i="28"/>
  <c r="BM112" i="10"/>
  <c r="CL70" i="28"/>
  <c r="BL112" i="10"/>
  <c r="CJ70" i="28"/>
  <c r="BJ112" i="10"/>
  <c r="CH70" i="28"/>
  <c r="BI112" i="10"/>
  <c r="CF70" i="28"/>
  <c r="BG112" i="10"/>
  <c r="CD70" i="28"/>
  <c r="BF112" i="10"/>
  <c r="CB70" i="28"/>
  <c r="BD112" i="10"/>
  <c r="BZ70" i="28"/>
  <c r="BC112" i="10"/>
  <c r="BX70" i="28"/>
  <c r="BA112" i="10"/>
  <c r="BV70" i="28"/>
  <c r="AZ112" i="10"/>
  <c r="BS70" i="28"/>
  <c r="BP79" i="10"/>
  <c r="BO70" i="28"/>
  <c r="BK79" i="10"/>
  <c r="BK70" i="28"/>
  <c r="BH79" i="10"/>
  <c r="BG70" i="28"/>
  <c r="BE79" i="10"/>
  <c r="BC70" i="28"/>
  <c r="BB79" i="10"/>
  <c r="AY70" i="28"/>
  <c r="AY79" i="10"/>
  <c r="AX70" i="28"/>
  <c r="BQ46" i="10"/>
  <c r="AV70" i="28"/>
  <c r="BM46" i="10"/>
  <c r="AT70" i="28"/>
  <c r="BL46" i="10"/>
  <c r="AR70" i="28"/>
  <c r="BJ46" i="10"/>
  <c r="AP70" i="28"/>
  <c r="BI46" i="10"/>
  <c r="AN70" i="28"/>
  <c r="BG46" i="10"/>
  <c r="AL70" i="28"/>
  <c r="BF46" i="10"/>
  <c r="AJ70" i="28"/>
  <c r="BD46" i="10"/>
  <c r="AH70" i="28"/>
  <c r="BC46" i="10"/>
  <c r="AF70" i="28"/>
  <c r="BA46" i="10"/>
  <c r="AD70" i="28"/>
  <c r="AZ46" i="10"/>
  <c r="AA70" i="28"/>
  <c r="EI70" s="1"/>
  <c r="FJ70" s="1"/>
  <c r="BP12" i="10"/>
  <c r="W70" i="28"/>
  <c r="Y70" s="1"/>
  <c r="BK12" i="10"/>
  <c r="S70" i="28"/>
  <c r="U70" s="1"/>
  <c r="BH12" i="10"/>
  <c r="O70" i="28"/>
  <c r="Q70" s="1"/>
  <c r="BE12" i="10"/>
  <c r="K70" i="28"/>
  <c r="M70" s="1"/>
  <c r="BB12" i="10"/>
  <c r="G70" i="28"/>
  <c r="I70" s="1"/>
  <c r="AY12" i="10"/>
  <c r="ED69" i="28"/>
  <c r="BL177" i="10"/>
  <c r="DZ69" i="28"/>
  <c r="BI177" i="10"/>
  <c r="DV69" i="28"/>
  <c r="BF177" i="10"/>
  <c r="DR69" i="28"/>
  <c r="BC177" i="10"/>
  <c r="DN69" i="28"/>
  <c r="AZ177" i="10"/>
  <c r="DG69" i="28"/>
  <c r="BK144" i="10"/>
  <c r="DC69" i="28"/>
  <c r="BH144" i="10"/>
  <c r="CY69" i="28"/>
  <c r="BE144" i="10"/>
  <c r="CU69" i="28"/>
  <c r="BB144" i="10"/>
  <c r="CQ69" i="28"/>
  <c r="AY144" i="10"/>
  <c r="CL69" i="28"/>
  <c r="BL111" i="10"/>
  <c r="CH69" i="28"/>
  <c r="BI111" i="10"/>
  <c r="CD69" i="28"/>
  <c r="BF111" i="10"/>
  <c r="BZ69" i="28"/>
  <c r="BC111" i="10"/>
  <c r="BV69" i="28"/>
  <c r="AZ111" i="10"/>
  <c r="BO69" i="28"/>
  <c r="BK78" i="10"/>
  <c r="BK69" i="28"/>
  <c r="BH78" i="10"/>
  <c r="BG69" i="28"/>
  <c r="BE78" i="10"/>
  <c r="BC69" i="28"/>
  <c r="BB78" i="10"/>
  <c r="AY69" i="28"/>
  <c r="AY78" i="10"/>
  <c r="AT69" i="28"/>
  <c r="BL45" i="10"/>
  <c r="AP69" i="28"/>
  <c r="BI45" i="10"/>
  <c r="AL69" i="28"/>
  <c r="BF45" i="10"/>
  <c r="AH69" i="28"/>
  <c r="BC45" i="10"/>
  <c r="AZ45"/>
  <c r="AD69" i="28"/>
  <c r="W69"/>
  <c r="Y69" s="1"/>
  <c r="BK11" i="10"/>
  <c r="S69" i="28"/>
  <c r="U69" s="1"/>
  <c r="BH11" i="10"/>
  <c r="O69" i="28"/>
  <c r="Q69" s="1"/>
  <c r="BE11" i="10"/>
  <c r="K69" i="28"/>
  <c r="M69" s="1"/>
  <c r="BB11" i="10"/>
  <c r="AY11"/>
  <c r="G69" i="28"/>
  <c r="I69" s="1"/>
  <c r="ED68"/>
  <c r="BL176" i="10"/>
  <c r="DZ68" i="28"/>
  <c r="BI176" i="10"/>
  <c r="DV68" i="28"/>
  <c r="BF176" i="10"/>
  <c r="DR68" i="28"/>
  <c r="BC176" i="10"/>
  <c r="DN68" i="28"/>
  <c r="AZ176" i="10"/>
  <c r="DG68" i="28"/>
  <c r="BK143" i="10"/>
  <c r="DC68" i="28"/>
  <c r="BH143" i="10"/>
  <c r="CY68" i="28"/>
  <c r="BE143" i="10"/>
  <c r="CU68" i="28"/>
  <c r="BB143" i="10"/>
  <c r="CQ68" i="28"/>
  <c r="AY143" i="10"/>
  <c r="CL68" i="28"/>
  <c r="BL110" i="10"/>
  <c r="CH68" i="28"/>
  <c r="BI110" i="10"/>
  <c r="CD68" i="28"/>
  <c r="BF110" i="10"/>
  <c r="BZ68" i="28"/>
  <c r="BC110" i="10"/>
  <c r="BV68" i="28"/>
  <c r="AZ110" i="10"/>
  <c r="BO68" i="28"/>
  <c r="BK77" i="10"/>
  <c r="BK68" i="28"/>
  <c r="BH77" i="10"/>
  <c r="BG68" i="28"/>
  <c r="BE77" i="10"/>
  <c r="BC68" i="28"/>
  <c r="BB77" i="10"/>
  <c r="AY68" i="28"/>
  <c r="AY77" i="10"/>
  <c r="AT68" i="28"/>
  <c r="BL44" i="10"/>
  <c r="AP68" i="28"/>
  <c r="BI44" i="10"/>
  <c r="AL68" i="28"/>
  <c r="BF44" i="10"/>
  <c r="AH68" i="28"/>
  <c r="BC44" i="10"/>
  <c r="AZ44"/>
  <c r="AD68" i="28"/>
  <c r="W68"/>
  <c r="Y68" s="1"/>
  <c r="BK10" i="10"/>
  <c r="S68" i="28"/>
  <c r="U68" s="1"/>
  <c r="BH10" i="10"/>
  <c r="O68" i="28"/>
  <c r="Q68" s="1"/>
  <c r="BE10" i="10"/>
  <c r="K68" i="28"/>
  <c r="M68" s="1"/>
  <c r="BB10" i="10"/>
  <c r="AY10"/>
  <c r="G68" i="28"/>
  <c r="I68" s="1"/>
  <c r="EG67"/>
  <c r="BP175" i="10"/>
  <c r="EC67" i="28"/>
  <c r="BK175" i="10"/>
  <c r="DY67" i="28"/>
  <c r="BH175" i="10"/>
  <c r="DU67" i="28"/>
  <c r="BE175" i="10"/>
  <c r="DQ67" i="28"/>
  <c r="BB175" i="10"/>
  <c r="DM67" i="28"/>
  <c r="AY175" i="10"/>
  <c r="DL67" i="28"/>
  <c r="BQ142" i="10"/>
  <c r="DJ67" i="28"/>
  <c r="BM142" i="10"/>
  <c r="DH67" i="28"/>
  <c r="BL142" i="10"/>
  <c r="DF67" i="28"/>
  <c r="BJ142" i="10"/>
  <c r="DD67" i="28"/>
  <c r="BI142" i="10"/>
  <c r="DB67" i="28"/>
  <c r="BG142" i="10"/>
  <c r="CZ67" i="28"/>
  <c r="BF142" i="10"/>
  <c r="CX67" i="28"/>
  <c r="BD142" i="10"/>
  <c r="CV67" i="28"/>
  <c r="BC142" i="10"/>
  <c r="CT67" i="28"/>
  <c r="BA142" i="10"/>
  <c r="CR67" i="28"/>
  <c r="AZ142" i="10"/>
  <c r="CO67" i="28"/>
  <c r="BP109" i="10"/>
  <c r="CK67" i="28"/>
  <c r="BK109" i="10"/>
  <c r="CG67" i="28"/>
  <c r="BH109" i="10"/>
  <c r="CC67" i="28"/>
  <c r="BE109" i="10"/>
  <c r="BY67" i="28"/>
  <c r="BB109" i="10"/>
  <c r="BU67" i="28"/>
  <c r="AY109" i="10"/>
  <c r="BT67" i="28"/>
  <c r="BQ76" i="10"/>
  <c r="BR67" i="28"/>
  <c r="BM76" i="10"/>
  <c r="BP67" i="28"/>
  <c r="BL76" i="10"/>
  <c r="BN67" i="28"/>
  <c r="BJ76" i="10"/>
  <c r="BL67" i="28"/>
  <c r="BI76" i="10"/>
  <c r="BJ67" i="28"/>
  <c r="BG76" i="10"/>
  <c r="BH67" i="28"/>
  <c r="BF76" i="10"/>
  <c r="BF67" i="28"/>
  <c r="BD76" i="10"/>
  <c r="BD67" i="28"/>
  <c r="BC76" i="10"/>
  <c r="BB67" i="28"/>
  <c r="BA76" i="10"/>
  <c r="AZ67" i="28"/>
  <c r="AZ76" i="10"/>
  <c r="AW67" i="28"/>
  <c r="BP43" i="10"/>
  <c r="AS67" i="28"/>
  <c r="BK43" i="10"/>
  <c r="AO67" i="28"/>
  <c r="BH43" i="10"/>
  <c r="AK67" i="28"/>
  <c r="AM67" s="1"/>
  <c r="BE43" i="10"/>
  <c r="AG67" i="28"/>
  <c r="AI67" s="1"/>
  <c r="BB43" i="10"/>
  <c r="AC67" i="28"/>
  <c r="AE67" s="1"/>
  <c r="AY43" i="10"/>
  <c r="AB67" i="28"/>
  <c r="BQ9" i="10"/>
  <c r="Z67" i="28"/>
  <c r="BM9" i="10"/>
  <c r="X67" i="28"/>
  <c r="BL9" i="10"/>
  <c r="V67" i="28"/>
  <c r="BJ9" i="10"/>
  <c r="T67" i="28"/>
  <c r="BI9" i="10"/>
  <c r="R67" i="28"/>
  <c r="BG9" i="10"/>
  <c r="P67" i="28"/>
  <c r="BF9" i="10"/>
  <c r="N67" i="28"/>
  <c r="BD9" i="10"/>
  <c r="L67" i="28"/>
  <c r="BC9" i="10"/>
  <c r="J67" i="28"/>
  <c r="BA9" i="10"/>
  <c r="H67" i="28"/>
  <c r="AZ9" i="10"/>
  <c r="EH66" i="28"/>
  <c r="BQ174" i="10"/>
  <c r="EF66" i="28"/>
  <c r="BM174" i="10"/>
  <c r="ED66" i="28"/>
  <c r="BL174" i="10"/>
  <c r="EB66" i="28"/>
  <c r="BJ174" i="10"/>
  <c r="DZ66" i="28"/>
  <c r="BI174" i="10"/>
  <c r="DX66" i="28"/>
  <c r="BG174" i="10"/>
  <c r="DV66" i="28"/>
  <c r="BF174" i="10"/>
  <c r="DT66" i="28"/>
  <c r="BD174" i="10"/>
  <c r="DR66" i="28"/>
  <c r="BC174" i="10"/>
  <c r="DP66" i="28"/>
  <c r="BA174" i="10"/>
  <c r="DN66" i="28"/>
  <c r="AZ174" i="10"/>
  <c r="DK66" i="28"/>
  <c r="BP141" i="10"/>
  <c r="DG66" i="28"/>
  <c r="BK141" i="10"/>
  <c r="DC66" i="28"/>
  <c r="BH141" i="10"/>
  <c r="CY66" i="28"/>
  <c r="BE141" i="10"/>
  <c r="CU66" i="28"/>
  <c r="BB141" i="10"/>
  <c r="CQ66" i="28"/>
  <c r="AY141" i="10"/>
  <c r="CP66" i="28"/>
  <c r="BQ108" i="10"/>
  <c r="CN66" i="28"/>
  <c r="BM108" i="10"/>
  <c r="CL66" i="28"/>
  <c r="BL108" i="10"/>
  <c r="CJ66" i="28"/>
  <c r="BJ108" i="10"/>
  <c r="CH66" i="28"/>
  <c r="BI108" i="10"/>
  <c r="CF66" i="28"/>
  <c r="BG108" i="10"/>
  <c r="CD66" i="28"/>
  <c r="BF108" i="10"/>
  <c r="CB66" i="28"/>
  <c r="BD108" i="10"/>
  <c r="BZ66" i="28"/>
  <c r="BC108" i="10"/>
  <c r="BX66" i="28"/>
  <c r="BA108" i="10"/>
  <c r="BV66" i="28"/>
  <c r="AZ108" i="10"/>
  <c r="BS66" i="28"/>
  <c r="BP75" i="10"/>
  <c r="BO66" i="28"/>
  <c r="BK75" i="10"/>
  <c r="BK66" i="28"/>
  <c r="BH75" i="10"/>
  <c r="BG66" i="28"/>
  <c r="BE75" i="10"/>
  <c r="BC66" i="28"/>
  <c r="BB75" i="10"/>
  <c r="AY66" i="28"/>
  <c r="AY75" i="10"/>
  <c r="AX66" i="28"/>
  <c r="BQ42" i="10"/>
  <c r="AV66" i="28"/>
  <c r="BM42" i="10"/>
  <c r="AT66" i="28"/>
  <c r="BL42" i="10"/>
  <c r="AR66" i="28"/>
  <c r="BJ42" i="10"/>
  <c r="AP66" i="28"/>
  <c r="BI42" i="10"/>
  <c r="AN66" i="28"/>
  <c r="BG42" i="10"/>
  <c r="AL66" i="28"/>
  <c r="BF42" i="10"/>
  <c r="AJ66" i="28"/>
  <c r="BD42" i="10"/>
  <c r="AH66" i="28"/>
  <c r="BC42" i="10"/>
  <c r="AF66" i="28"/>
  <c r="BA42" i="10"/>
  <c r="AD66" i="28"/>
  <c r="AZ42" i="10"/>
  <c r="AA66" i="28"/>
  <c r="EI66" s="1"/>
  <c r="FJ66" s="1"/>
  <c r="BP8" i="10"/>
  <c r="W66" i="28"/>
  <c r="Y66" s="1"/>
  <c r="BK8" i="10"/>
  <c r="S66" i="28"/>
  <c r="U66" s="1"/>
  <c r="BH8" i="10"/>
  <c r="O66" i="28"/>
  <c r="Q66" s="1"/>
  <c r="BE8" i="10"/>
  <c r="K66" i="28"/>
  <c r="M66" s="1"/>
  <c r="BB8" i="10"/>
  <c r="G66" i="28"/>
  <c r="I66" s="1"/>
  <c r="AY8" i="10"/>
  <c r="EG65" i="28"/>
  <c r="BP173" i="10"/>
  <c r="EC65" i="28"/>
  <c r="BK173" i="10"/>
  <c r="DY65" i="28"/>
  <c r="BH173" i="10"/>
  <c r="DU65" i="28"/>
  <c r="BE173" i="10"/>
  <c r="DQ65" i="28"/>
  <c r="BB173" i="10"/>
  <c r="DM65" i="28"/>
  <c r="AY173" i="10"/>
  <c r="DL65" i="28"/>
  <c r="BQ140" i="10"/>
  <c r="DJ65" i="28"/>
  <c r="BM140" i="10"/>
  <c r="DH65" i="28"/>
  <c r="BL140" i="10"/>
  <c r="DF65" i="28"/>
  <c r="BJ140" i="10"/>
  <c r="DD65" i="28"/>
  <c r="BI140" i="10"/>
  <c r="DB65" i="28"/>
  <c r="BG140" i="10"/>
  <c r="CZ65" i="28"/>
  <c r="BF140" i="10"/>
  <c r="CX65" i="28"/>
  <c r="BD140" i="10"/>
  <c r="CV65" i="28"/>
  <c r="BC140" i="10"/>
  <c r="CT65" i="28"/>
  <c r="BA140" i="10"/>
  <c r="CR65" i="28"/>
  <c r="AZ140" i="10"/>
  <c r="CO65" i="28"/>
  <c r="BP107" i="10"/>
  <c r="CK65" i="28"/>
  <c r="BK107" i="10"/>
  <c r="CG65" i="28"/>
  <c r="BH107" i="10"/>
  <c r="CC65" i="28"/>
  <c r="BE107" i="10"/>
  <c r="BY65" i="28"/>
  <c r="BB107" i="10"/>
  <c r="BU65" i="28"/>
  <c r="AY107" i="10"/>
  <c r="BT65" i="28"/>
  <c r="BQ74" i="10"/>
  <c r="BR65" i="28"/>
  <c r="BM74" i="10"/>
  <c r="BP65" i="28"/>
  <c r="BL74" i="10"/>
  <c r="BN65" i="28"/>
  <c r="BJ74" i="10"/>
  <c r="BL65" i="28"/>
  <c r="BI74" i="10"/>
  <c r="BJ65" i="28"/>
  <c r="BG74" i="10"/>
  <c r="BH65" i="28"/>
  <c r="BF74" i="10"/>
  <c r="BF65" i="28"/>
  <c r="BD74" i="10"/>
  <c r="BD65" i="28"/>
  <c r="BC74" i="10"/>
  <c r="BB65" i="28"/>
  <c r="BA74" i="10"/>
  <c r="AZ65" i="28"/>
  <c r="AZ74" i="10"/>
  <c r="AW65" i="28"/>
  <c r="BP41" i="10"/>
  <c r="AS65" i="28"/>
  <c r="BK41" i="10"/>
  <c r="AO65" i="28"/>
  <c r="BH41" i="10"/>
  <c r="AK65" i="28"/>
  <c r="AM65" s="1"/>
  <c r="BE41" i="10"/>
  <c r="AG65" i="28"/>
  <c r="AI65" s="1"/>
  <c r="BB41" i="10"/>
  <c r="AC65" i="28"/>
  <c r="AE65" s="1"/>
  <c r="AY41" i="10"/>
  <c r="AB65" i="28"/>
  <c r="BQ7" i="10"/>
  <c r="Z65" i="28"/>
  <c r="BM7" i="10"/>
  <c r="X65" i="28"/>
  <c r="BL7" i="10"/>
  <c r="V65" i="28"/>
  <c r="BJ7" i="10"/>
  <c r="T65" i="28"/>
  <c r="BI7" i="10"/>
  <c r="R65" i="28"/>
  <c r="BG7" i="10"/>
  <c r="P65" i="28"/>
  <c r="BF7" i="10"/>
  <c r="N65" i="28"/>
  <c r="BD7" i="10"/>
  <c r="L65" i="28"/>
  <c r="BC7" i="10"/>
  <c r="J65" i="28"/>
  <c r="BA7" i="10"/>
  <c r="H65" i="28"/>
  <c r="AZ7" i="10"/>
  <c r="EH64" i="28"/>
  <c r="BQ172" i="10"/>
  <c r="EF64" i="28"/>
  <c r="BM172" i="10"/>
  <c r="ED64" i="28"/>
  <c r="BL172" i="10"/>
  <c r="EB64" i="28"/>
  <c r="BJ172" i="10"/>
  <c r="DZ64" i="28"/>
  <c r="BI172" i="10"/>
  <c r="DX64" i="28"/>
  <c r="BG172" i="10"/>
  <c r="DV64" i="28"/>
  <c r="BF172" i="10"/>
  <c r="DT64" i="28"/>
  <c r="BD172" i="10"/>
  <c r="DR64" i="28"/>
  <c r="BC172" i="10"/>
  <c r="DP64" i="28"/>
  <c r="BA172" i="10"/>
  <c r="DN64" i="28"/>
  <c r="AZ172" i="10"/>
  <c r="DK64" i="28"/>
  <c r="BP139" i="10"/>
  <c r="DG64" i="28"/>
  <c r="BK139" i="10"/>
  <c r="DC64" i="28"/>
  <c r="BH139" i="10"/>
  <c r="CY64" i="28"/>
  <c r="BE139" i="10"/>
  <c r="CU64" i="28"/>
  <c r="BB139" i="10"/>
  <c r="CQ64" i="28"/>
  <c r="AY139" i="10"/>
  <c r="CP64" i="28"/>
  <c r="BQ106" i="10"/>
  <c r="CN64" i="28"/>
  <c r="BM106" i="10"/>
  <c r="CL64" i="28"/>
  <c r="BL106" i="10"/>
  <c r="CJ64" i="28"/>
  <c r="BJ106" i="10"/>
  <c r="CH64" i="28"/>
  <c r="BI106" i="10"/>
  <c r="CF64" i="28"/>
  <c r="BG106" i="10"/>
  <c r="CD64" i="28"/>
  <c r="BF106" i="10"/>
  <c r="CB64" i="28"/>
  <c r="BD106" i="10"/>
  <c r="BZ64" i="28"/>
  <c r="BC106" i="10"/>
  <c r="BX64" i="28"/>
  <c r="BA106" i="10"/>
  <c r="BV64" i="28"/>
  <c r="AZ106" i="10"/>
  <c r="BS64" i="28"/>
  <c r="BP73" i="10"/>
  <c r="BO64" i="28"/>
  <c r="BK73" i="10"/>
  <c r="BK64" i="28"/>
  <c r="BH73" i="10"/>
  <c r="BG64" i="28"/>
  <c r="BE73" i="10"/>
  <c r="BC64" i="28"/>
  <c r="BB73" i="10"/>
  <c r="AY64" i="28"/>
  <c r="AY73" i="10"/>
  <c r="AX64" i="28"/>
  <c r="BQ40" i="10"/>
  <c r="AV64" i="28"/>
  <c r="BM40" i="10"/>
  <c r="AT64" i="28"/>
  <c r="BL40" i="10"/>
  <c r="AR64" i="28"/>
  <c r="BJ40" i="10"/>
  <c r="AP64" i="28"/>
  <c r="BI40" i="10"/>
  <c r="AN64" i="28"/>
  <c r="BG40" i="10"/>
  <c r="AL64" i="28"/>
  <c r="BF40" i="10"/>
  <c r="AJ64" i="28"/>
  <c r="BD40" i="10"/>
  <c r="AH64" i="28"/>
  <c r="BC40" i="10"/>
  <c r="AF64" i="28"/>
  <c r="BA40" i="10"/>
  <c r="AD64" i="28"/>
  <c r="AZ40" i="10"/>
  <c r="AA64" i="28"/>
  <c r="EI64" s="1"/>
  <c r="FJ64" s="1"/>
  <c r="BP6" i="10"/>
  <c r="W64" i="28"/>
  <c r="Y64" s="1"/>
  <c r="BK6" i="10"/>
  <c r="S64" i="28"/>
  <c r="U64" s="1"/>
  <c r="BH6" i="10"/>
  <c r="O64" i="28"/>
  <c r="Q64" s="1"/>
  <c r="BE6" i="10"/>
  <c r="K64" i="28"/>
  <c r="M64" s="1"/>
  <c r="BB6" i="10"/>
  <c r="G64" i="28"/>
  <c r="I64" s="1"/>
  <c r="AY6" i="10"/>
  <c r="EG63" i="28"/>
  <c r="BP171" i="10"/>
  <c r="EC63" i="28"/>
  <c r="BK171" i="10"/>
  <c r="DY63" i="28"/>
  <c r="BH171" i="10"/>
  <c r="DU63" i="28"/>
  <c r="BE171" i="10"/>
  <c r="DQ63" i="28"/>
  <c r="BB171" i="10"/>
  <c r="DM63" i="28"/>
  <c r="AY171" i="10"/>
  <c r="DL63" i="28"/>
  <c r="BQ138" i="10"/>
  <c r="DJ63" i="28"/>
  <c r="BM138" i="10"/>
  <c r="DH63" i="28"/>
  <c r="BL138" i="10"/>
  <c r="DF63" i="28"/>
  <c r="BJ138" i="10"/>
  <c r="DD63" i="28"/>
  <c r="BI138" i="10"/>
  <c r="DB63" i="28"/>
  <c r="BG138" i="10"/>
  <c r="CZ63" i="28"/>
  <c r="BF138" i="10"/>
  <c r="CX63" i="28"/>
  <c r="BD138" i="10"/>
  <c r="CV63" i="28"/>
  <c r="BC138" i="10"/>
  <c r="CT63" i="28"/>
  <c r="BA138" i="10"/>
  <c r="CR63" i="28"/>
  <c r="AZ138" i="10"/>
  <c r="CO63" i="28"/>
  <c r="BP105" i="10"/>
  <c r="CK63" i="28"/>
  <c r="BK105" i="10"/>
  <c r="CG63" i="28"/>
  <c r="BH105" i="10"/>
  <c r="CC63" i="28"/>
  <c r="BE105" i="10"/>
  <c r="BY63" i="28"/>
  <c r="BB105" i="10"/>
  <c r="BU63" i="28"/>
  <c r="AY105" i="10"/>
  <c r="BT63" i="28"/>
  <c r="BQ72" i="10"/>
  <c r="BR63" i="28"/>
  <c r="BM72" i="10"/>
  <c r="BP63" i="28"/>
  <c r="BL72" i="10"/>
  <c r="BN63" i="28"/>
  <c r="BJ72" i="10"/>
  <c r="BL63" i="28"/>
  <c r="BI72" i="10"/>
  <c r="BJ63" i="28"/>
  <c r="BG72" i="10"/>
  <c r="BH63" i="28"/>
  <c r="BF72" i="10"/>
  <c r="BF63" i="28"/>
  <c r="BD72" i="10"/>
  <c r="BD63" i="28"/>
  <c r="BC72" i="10"/>
  <c r="BB63" i="28"/>
  <c r="BA72" i="10"/>
  <c r="AZ63" i="28"/>
  <c r="AZ72" i="10"/>
  <c r="AW63" i="28"/>
  <c r="BP39" i="10"/>
  <c r="AS63" i="28"/>
  <c r="BK39" i="10"/>
  <c r="AO63" i="28"/>
  <c r="BH39" i="10"/>
  <c r="AK63" i="28"/>
  <c r="AM63" s="1"/>
  <c r="BE39" i="10"/>
  <c r="AG63" i="28"/>
  <c r="AI63" s="1"/>
  <c r="BB39" i="10"/>
  <c r="AC63" i="28"/>
  <c r="AE63" s="1"/>
  <c r="AY39" i="10"/>
  <c r="AB63" i="28"/>
  <c r="BQ5" i="10"/>
  <c r="Z63" i="28"/>
  <c r="BM5" i="10"/>
  <c r="X63" i="28"/>
  <c r="BL5" i="10"/>
  <c r="V63" i="28"/>
  <c r="BJ5" i="10"/>
  <c r="T63" i="28"/>
  <c r="BI5" i="10"/>
  <c r="R63" i="28"/>
  <c r="BG5" i="10"/>
  <c r="P63" i="28"/>
  <c r="BF5" i="10"/>
  <c r="N63" i="28"/>
  <c r="BD5" i="10"/>
  <c r="L63" i="28"/>
  <c r="BC5" i="10"/>
  <c r="J63" i="28"/>
  <c r="BA5" i="10"/>
  <c r="H63" i="28"/>
  <c r="AZ5" i="10"/>
  <c r="EC62" i="28"/>
  <c r="BK170" i="10"/>
  <c r="DY62" i="28"/>
  <c r="BH170" i="10"/>
  <c r="DU62" i="28"/>
  <c r="BE170" i="10"/>
  <c r="DQ62" i="28"/>
  <c r="BB170" i="10"/>
  <c r="DM62" i="28"/>
  <c r="AY170" i="10"/>
  <c r="DH62" i="28"/>
  <c r="BL137" i="10"/>
  <c r="DD62" i="28"/>
  <c r="BI137" i="10"/>
  <c r="CZ62" i="28"/>
  <c r="BF137" i="10"/>
  <c r="CV62" i="28"/>
  <c r="BC137" i="10"/>
  <c r="CR62" i="28"/>
  <c r="AZ137" i="10"/>
  <c r="CK62" i="28"/>
  <c r="BK104" i="10"/>
  <c r="CG62" i="28"/>
  <c r="BH104" i="10"/>
  <c r="CC62" i="28"/>
  <c r="BE104" i="10"/>
  <c r="BY62" i="28"/>
  <c r="BB104" i="10"/>
  <c r="BU62" i="28"/>
  <c r="AY104" i="10"/>
  <c r="BP62" i="28"/>
  <c r="BL71" i="10"/>
  <c r="BL62" i="28"/>
  <c r="BI71" i="10"/>
  <c r="BH62" i="28"/>
  <c r="BF71" i="10"/>
  <c r="BD62" i="28"/>
  <c r="BC71" i="10"/>
  <c r="AZ62" i="28"/>
  <c r="AZ71" i="10"/>
  <c r="AS62" i="28"/>
  <c r="BK38" i="10"/>
  <c r="AO62" i="28"/>
  <c r="BH38" i="10"/>
  <c r="AK62" i="28"/>
  <c r="AM62" s="1"/>
  <c r="BE38" i="10"/>
  <c r="AG62" i="28"/>
  <c r="AI62" s="1"/>
  <c r="BB38" i="10"/>
  <c r="AC62" i="28"/>
  <c r="AE62" s="1"/>
  <c r="AY38" i="10"/>
  <c r="X62" i="28"/>
  <c r="BL4" i="10"/>
  <c r="T62" i="28"/>
  <c r="BI4" i="10"/>
  <c r="P62" i="28"/>
  <c r="BF4" i="10"/>
  <c r="L62" i="28"/>
  <c r="BC4" i="10"/>
  <c r="H62" i="28"/>
  <c r="AZ4" i="10"/>
  <c r="EH61" i="28"/>
  <c r="BQ169" i="10"/>
  <c r="EF61" i="28"/>
  <c r="BM169" i="10"/>
  <c r="ED61" i="28"/>
  <c r="BL169" i="10"/>
  <c r="EB61" i="28"/>
  <c r="BJ169" i="10"/>
  <c r="DZ61" i="28"/>
  <c r="BI169" i="10"/>
  <c r="DX61" i="28"/>
  <c r="BG169" i="10"/>
  <c r="DV61" i="28"/>
  <c r="BF169" i="10"/>
  <c r="DT61" i="28"/>
  <c r="BD169" i="10"/>
  <c r="DR61" i="28"/>
  <c r="BC169" i="10"/>
  <c r="DP61" i="28"/>
  <c r="BA169" i="10"/>
  <c r="DN61" i="28"/>
  <c r="AZ169" i="10"/>
  <c r="DK61" i="28"/>
  <c r="BP136" i="10"/>
  <c r="DG61" i="28"/>
  <c r="BK136" i="10"/>
  <c r="DC61" i="28"/>
  <c r="BH136" i="10"/>
  <c r="CY61" i="28"/>
  <c r="BE136" i="10"/>
  <c r="CU61" i="28"/>
  <c r="BB136" i="10"/>
  <c r="CQ61" i="28"/>
  <c r="AY136" i="10"/>
  <c r="CP61" i="28"/>
  <c r="BQ103" i="10"/>
  <c r="CN61" i="28"/>
  <c r="BM103" i="10"/>
  <c r="CL61" i="28"/>
  <c r="BL103" i="10"/>
  <c r="CJ61" i="28"/>
  <c r="BJ103" i="10"/>
  <c r="CH61" i="28"/>
  <c r="BI103" i="10"/>
  <c r="CF61" i="28"/>
  <c r="BG103" i="10"/>
  <c r="CD61" i="28"/>
  <c r="BF103" i="10"/>
  <c r="CB61" i="28"/>
  <c r="BD103" i="10"/>
  <c r="BZ61" i="28"/>
  <c r="BC103" i="10"/>
  <c r="BX61" i="28"/>
  <c r="BA103" i="10"/>
  <c r="BV61" i="28"/>
  <c r="AZ103" i="10"/>
  <c r="BS61" i="28"/>
  <c r="BP70" i="10"/>
  <c r="BO61" i="28"/>
  <c r="BK70" i="10"/>
  <c r="BK61" i="28"/>
  <c r="BH70" i="10"/>
  <c r="BG61" i="28"/>
  <c r="BE70" i="10"/>
  <c r="BC61" i="28"/>
  <c r="BB70" i="10"/>
  <c r="AY61" i="28"/>
  <c r="AY70" i="10"/>
  <c r="AX61" i="28"/>
  <c r="BQ37" i="10"/>
  <c r="AV61" i="28"/>
  <c r="BM37" i="10"/>
  <c r="AT61" i="28"/>
  <c r="BL37" i="10"/>
  <c r="AR61" i="28"/>
  <c r="BJ37" i="10"/>
  <c r="AP61" i="28"/>
  <c r="BI37" i="10"/>
  <c r="AN61" i="28"/>
  <c r="BG37" i="10"/>
  <c r="AL61" i="28"/>
  <c r="BF37" i="10"/>
  <c r="AJ61" i="28"/>
  <c r="BD37" i="10"/>
  <c r="AH61" i="28"/>
  <c r="BC37" i="10"/>
  <c r="AF61" i="28"/>
  <c r="BA37" i="10"/>
  <c r="AD61" i="28"/>
  <c r="AZ37" i="10"/>
  <c r="AA61" i="28"/>
  <c r="EI61" s="1"/>
  <c r="FJ61" s="1"/>
  <c r="BP3" i="10"/>
  <c r="W61" i="28"/>
  <c r="Y61" s="1"/>
  <c r="BK3" i="10"/>
  <c r="S61" i="28"/>
  <c r="U61" s="1"/>
  <c r="BH3" i="10"/>
  <c r="O61" i="28"/>
  <c r="Q61" s="1"/>
  <c r="BE3" i="10"/>
  <c r="K61" i="28"/>
  <c r="M61" s="1"/>
  <c r="BB3" i="10"/>
  <c r="G61" i="28"/>
  <c r="I61" s="1"/>
  <c r="AY3" i="10"/>
  <c r="EG60" i="28"/>
  <c r="BP168" i="10"/>
  <c r="EC60" i="28"/>
  <c r="BK168" i="10"/>
  <c r="DY60" i="28"/>
  <c r="BH168" i="10"/>
  <c r="DU60" i="28"/>
  <c r="BE168" i="10"/>
  <c r="DQ60" i="28"/>
  <c r="BB168" i="10"/>
  <c r="DM60" i="28"/>
  <c r="AY168" i="10"/>
  <c r="DL60" i="28"/>
  <c r="BQ135" i="10"/>
  <c r="DJ60" i="28"/>
  <c r="BM135" i="10"/>
  <c r="DH60" i="28"/>
  <c r="BL135" i="10"/>
  <c r="DF60" i="28"/>
  <c r="BJ135" i="10"/>
  <c r="DD60" i="28"/>
  <c r="BI135" i="10"/>
  <c r="DB60" i="28"/>
  <c r="BG135" i="10"/>
  <c r="CZ60" i="28"/>
  <c r="BF135" i="10"/>
  <c r="CX60" i="28"/>
  <c r="BD135" i="10"/>
  <c r="CV60" i="28"/>
  <c r="BC135" i="10"/>
  <c r="CT60" i="28"/>
  <c r="BA135" i="10"/>
  <c r="CR60" i="28"/>
  <c r="AZ135" i="10"/>
  <c r="CO60" i="28"/>
  <c r="BP102" i="10"/>
  <c r="CK60" i="28"/>
  <c r="BK102" i="10"/>
  <c r="CG60" i="28"/>
  <c r="BH102" i="10"/>
  <c r="CC60" i="28"/>
  <c r="BE102" i="10"/>
  <c r="BY60" i="28"/>
  <c r="BB102" i="10"/>
  <c r="BU60" i="28"/>
  <c r="AY102" i="10"/>
  <c r="BT60" i="28"/>
  <c r="BQ69" i="10"/>
  <c r="BR60" i="28"/>
  <c r="BM69" i="10"/>
  <c r="BP60" i="28"/>
  <c r="BL69" i="10"/>
  <c r="BN60" i="28"/>
  <c r="BJ69" i="10"/>
  <c r="BL60" i="28"/>
  <c r="BI69" i="10"/>
  <c r="BJ60" i="28"/>
  <c r="BG69" i="10"/>
  <c r="BH60" i="28"/>
  <c r="BF69" i="10"/>
  <c r="BF60" i="28"/>
  <c r="BD69" i="10"/>
  <c r="BD60" i="28"/>
  <c r="BC69" i="10"/>
  <c r="BB60" i="28"/>
  <c r="BA69" i="10"/>
  <c r="AZ60" i="28"/>
  <c r="AZ69" i="10"/>
  <c r="AW60" i="28"/>
  <c r="BP36" i="10"/>
  <c r="AS60" i="28"/>
  <c r="BK36" i="10"/>
  <c r="AO60" i="28"/>
  <c r="BH36" i="10"/>
  <c r="AK60" i="28"/>
  <c r="AM60" s="1"/>
  <c r="BE36" i="10"/>
  <c r="AG60" i="28"/>
  <c r="AI60" s="1"/>
  <c r="BB36" i="10"/>
  <c r="AC60" i="28"/>
  <c r="AE60" s="1"/>
  <c r="AY36" i="10"/>
  <c r="AB60" i="28"/>
  <c r="BQ2" i="10"/>
  <c r="Z60" i="28"/>
  <c r="BM2" i="10"/>
  <c r="X60" i="28"/>
  <c r="BL2" i="10"/>
  <c r="V60" i="28"/>
  <c r="BJ2" i="10"/>
  <c r="T60" i="28"/>
  <c r="BI2" i="10"/>
  <c r="R60" i="28"/>
  <c r="BG2" i="10"/>
  <c r="P60" i="28"/>
  <c r="BF2" i="10"/>
  <c r="N60" i="28"/>
  <c r="BD2" i="10"/>
  <c r="L60" i="28"/>
  <c r="BC2" i="10"/>
  <c r="J60" i="28"/>
  <c r="BA2" i="10"/>
  <c r="H60" i="28"/>
  <c r="AZ2" i="10"/>
  <c r="EH59" i="28"/>
  <c r="AT195" i="10"/>
  <c r="EF59" i="28"/>
  <c r="AP195" i="10"/>
  <c r="ED59" i="28"/>
  <c r="AO195" i="10"/>
  <c r="EB59" i="28"/>
  <c r="AM195" i="10"/>
  <c r="DZ59" i="28"/>
  <c r="AL195" i="10"/>
  <c r="DX59" i="28"/>
  <c r="AJ195" i="10"/>
  <c r="DV59" i="28"/>
  <c r="AI195" i="10"/>
  <c r="DT59" i="28"/>
  <c r="AG195" i="10"/>
  <c r="DR59" i="28"/>
  <c r="AF195" i="10"/>
  <c r="DP59" i="28"/>
  <c r="AD195" i="10"/>
  <c r="DN59" i="28"/>
  <c r="AC195" i="10"/>
  <c r="DK59" i="28"/>
  <c r="AS162" i="10"/>
  <c r="DG59" i="28"/>
  <c r="AN162" i="10"/>
  <c r="DC59" i="28"/>
  <c r="AK162" i="10"/>
  <c r="CY59" i="28"/>
  <c r="AH162" i="10"/>
  <c r="CU59" i="28"/>
  <c r="AE162" i="10"/>
  <c r="CQ59" i="28"/>
  <c r="AB162" i="10"/>
  <c r="CP59" i="28"/>
  <c r="AT129" i="10"/>
  <c r="CN59" i="28"/>
  <c r="AP129" i="10"/>
  <c r="CL59" i="28"/>
  <c r="AO129" i="10"/>
  <c r="CJ59" i="28"/>
  <c r="AM129" i="10"/>
  <c r="CH59" i="28"/>
  <c r="AL129" i="10"/>
  <c r="CF59" i="28"/>
  <c r="AJ129" i="10"/>
  <c r="CD59" i="28"/>
  <c r="AI129" i="10"/>
  <c r="CB59" i="28"/>
  <c r="AG129" i="10"/>
  <c r="BZ59" i="28"/>
  <c r="AF129" i="10"/>
  <c r="BX59" i="28"/>
  <c r="AD129" i="10"/>
  <c r="BV59" i="28"/>
  <c r="AC129" i="10"/>
  <c r="BS59" i="28"/>
  <c r="AS96" i="10"/>
  <c r="BO59" i="28"/>
  <c r="AN96" i="10"/>
  <c r="BK59" i="28"/>
  <c r="AK96" i="10"/>
  <c r="BG59" i="28"/>
  <c r="AH96" i="10"/>
  <c r="BC59" i="28"/>
  <c r="AE96" i="10"/>
  <c r="AY59" i="28"/>
  <c r="AB96" i="10"/>
  <c r="AX59" i="28"/>
  <c r="AT63" i="10"/>
  <c r="AV59" i="28"/>
  <c r="AP63" i="10"/>
  <c r="AT59" i="28"/>
  <c r="AO63" i="10"/>
  <c r="AR59" i="28"/>
  <c r="AM63" i="10"/>
  <c r="AP59" i="28"/>
  <c r="AL63" i="10"/>
  <c r="AN59" i="28"/>
  <c r="AJ63" i="10"/>
  <c r="AL59" i="28"/>
  <c r="AI63" i="10"/>
  <c r="AJ59" i="28"/>
  <c r="AG63" i="10"/>
  <c r="AH59" i="28"/>
  <c r="AF63" i="10"/>
  <c r="AF59" i="28"/>
  <c r="AD63" i="10"/>
  <c r="AD59" i="28"/>
  <c r="AC63" i="10"/>
  <c r="AA59" i="28"/>
  <c r="EI59" s="1"/>
  <c r="FJ59" s="1"/>
  <c r="AS29" i="10"/>
  <c r="W59" i="28"/>
  <c r="Y59" s="1"/>
  <c r="AN29" i="10"/>
  <c r="S59" i="28"/>
  <c r="U59" s="1"/>
  <c r="AK29" i="10"/>
  <c r="O59" i="28"/>
  <c r="Q59" s="1"/>
  <c r="AH29" i="10"/>
  <c r="K59" i="28"/>
  <c r="M59" s="1"/>
  <c r="AE29" i="10"/>
  <c r="G59" i="28"/>
  <c r="I59" s="1"/>
  <c r="AB29" i="10"/>
  <c r="EG58" i="28"/>
  <c r="AS194" i="10"/>
  <c r="EC58" i="28"/>
  <c r="AN194" i="10"/>
  <c r="DY58" i="28"/>
  <c r="AK194" i="10"/>
  <c r="DU58" i="28"/>
  <c r="AH194" i="10"/>
  <c r="DQ58" i="28"/>
  <c r="AE194" i="10"/>
  <c r="DM58" i="28"/>
  <c r="AB194" i="10"/>
  <c r="DL58" i="28"/>
  <c r="AT161" i="10"/>
  <c r="DJ58" i="28"/>
  <c r="AP161" i="10"/>
  <c r="DH58" i="28"/>
  <c r="AO161" i="10"/>
  <c r="DF58" i="28"/>
  <c r="AM161" i="10"/>
  <c r="DD58" i="28"/>
  <c r="AL161" i="10"/>
  <c r="DB58" i="28"/>
  <c r="AJ161" i="10"/>
  <c r="CZ58" i="28"/>
  <c r="AI161" i="10"/>
  <c r="CX58" i="28"/>
  <c r="AG161" i="10"/>
  <c r="CV58" i="28"/>
  <c r="AF161" i="10"/>
  <c r="CT58" i="28"/>
  <c r="AD161" i="10"/>
  <c r="CR58" i="28"/>
  <c r="AC161" i="10"/>
  <c r="CO58" i="28"/>
  <c r="AS128" i="10"/>
  <c r="CK58" i="28"/>
  <c r="AN128" i="10"/>
  <c r="CG58" i="28"/>
  <c r="AK128" i="10"/>
  <c r="CC58" i="28"/>
  <c r="AH128" i="10"/>
  <c r="BY58" i="28"/>
  <c r="AE128" i="10"/>
  <c r="BU58" i="28"/>
  <c r="AB128" i="10"/>
  <c r="BT58" i="28"/>
  <c r="AT95" i="10"/>
  <c r="BR58" i="28"/>
  <c r="AP95" i="10"/>
  <c r="BP58" i="28"/>
  <c r="AO95" i="10"/>
  <c r="BN58" i="28"/>
  <c r="AM95" i="10"/>
  <c r="BL58" i="28"/>
  <c r="AL95" i="10"/>
  <c r="BJ58" i="28"/>
  <c r="AJ95" i="10"/>
  <c r="BH58" i="28"/>
  <c r="AI95" i="10"/>
  <c r="BF58" i="28"/>
  <c r="AG95" i="10"/>
  <c r="BD58" i="28"/>
  <c r="AF95" i="10"/>
  <c r="BB58" i="28"/>
  <c r="AD95" i="10"/>
  <c r="AZ58" i="28"/>
  <c r="AC95" i="10"/>
  <c r="AW58" i="28"/>
  <c r="AS62" i="10"/>
  <c r="AS58" i="28"/>
  <c r="AN62" i="10"/>
  <c r="AO58" i="28"/>
  <c r="AK62" i="10"/>
  <c r="AK58" i="28"/>
  <c r="AM58" s="1"/>
  <c r="AH62" i="10"/>
  <c r="AG58" i="28"/>
  <c r="AI58" s="1"/>
  <c r="AE62" i="10"/>
  <c r="AC58" i="28"/>
  <c r="AE58" s="1"/>
  <c r="AB62" i="10"/>
  <c r="AB58" i="28"/>
  <c r="AT28" i="10"/>
  <c r="Z58" i="28"/>
  <c r="AP28" i="10"/>
  <c r="X58" i="28"/>
  <c r="AO28" i="10"/>
  <c r="V58" i="28"/>
  <c r="AM28" i="10"/>
  <c r="T58" i="28"/>
  <c r="AL28" i="10"/>
  <c r="R58" i="28"/>
  <c r="AJ28" i="10"/>
  <c r="P58" i="28"/>
  <c r="AI28" i="10"/>
  <c r="N58" i="28"/>
  <c r="AG28" i="10"/>
  <c r="L58" i="28"/>
  <c r="AF28" i="10"/>
  <c r="J58" i="28"/>
  <c r="AD28" i="10"/>
  <c r="H58" i="28"/>
  <c r="AC28" i="10"/>
  <c r="EH57" i="28"/>
  <c r="AT193" i="10"/>
  <c r="EF57" i="28"/>
  <c r="AP193" i="10"/>
  <c r="ED57" i="28"/>
  <c r="AO193" i="10"/>
  <c r="EB57" i="28"/>
  <c r="AM193" i="10"/>
  <c r="DZ57" i="28"/>
  <c r="AL193" i="10"/>
  <c r="DX57" i="28"/>
  <c r="AJ193" i="10"/>
  <c r="DV57" i="28"/>
  <c r="AI193" i="10"/>
  <c r="DT57" i="28"/>
  <c r="AG193" i="10"/>
  <c r="DR57" i="28"/>
  <c r="AF193" i="10"/>
  <c r="DP57" i="28"/>
  <c r="AD193" i="10"/>
  <c r="DN57" i="28"/>
  <c r="AC193" i="10"/>
  <c r="DK57" i="28"/>
  <c r="AS160" i="10"/>
  <c r="DG57" i="28"/>
  <c r="AN160" i="10"/>
  <c r="DC57" i="28"/>
  <c r="AK160" i="10"/>
  <c r="CY57" i="28"/>
  <c r="AH160" i="10"/>
  <c r="CU57" i="28"/>
  <c r="AE160" i="10"/>
  <c r="CQ57" i="28"/>
  <c r="AB160" i="10"/>
  <c r="CP57" i="28"/>
  <c r="AT127" i="10"/>
  <c r="CN57" i="28"/>
  <c r="AP127" i="10"/>
  <c r="CL57" i="28"/>
  <c r="AO127" i="10"/>
  <c r="CJ57" i="28"/>
  <c r="AM127" i="10"/>
  <c r="CH57" i="28"/>
  <c r="AL127" i="10"/>
  <c r="CF57" i="28"/>
  <c r="AJ127" i="10"/>
  <c r="CD57" i="28"/>
  <c r="AI127" i="10"/>
  <c r="CB57" i="28"/>
  <c r="AG127" i="10"/>
  <c r="BZ57" i="28"/>
  <c r="AF127" i="10"/>
  <c r="BX57" i="28"/>
  <c r="AD127" i="10"/>
  <c r="BV57" i="28"/>
  <c r="AC127" i="10"/>
  <c r="BS57" i="28"/>
  <c r="AS94" i="10"/>
  <c r="BO57" i="28"/>
  <c r="AN94" i="10"/>
  <c r="BK57" i="28"/>
  <c r="AK94" i="10"/>
  <c r="BG57" i="28"/>
  <c r="AH94" i="10"/>
  <c r="BC57" i="28"/>
  <c r="AE94" i="10"/>
  <c r="AY57" i="28"/>
  <c r="AB94" i="10"/>
  <c r="AX57" i="28"/>
  <c r="AT61" i="10"/>
  <c r="AV57" i="28"/>
  <c r="AP61" i="10"/>
  <c r="AT57" i="28"/>
  <c r="AO61" i="10"/>
  <c r="AR57" i="28"/>
  <c r="AM61" i="10"/>
  <c r="AP57" i="28"/>
  <c r="AL61" i="10"/>
  <c r="AN57" i="28"/>
  <c r="AJ61" i="10"/>
  <c r="AL57" i="28"/>
  <c r="AI61" i="10"/>
  <c r="AJ57" i="28"/>
  <c r="AG61" i="10"/>
  <c r="AH57" i="28"/>
  <c r="AF61" i="10"/>
  <c r="AF57" i="28"/>
  <c r="AD61" i="10"/>
  <c r="AD57" i="28"/>
  <c r="AC61" i="10"/>
  <c r="AA57" i="28"/>
  <c r="EI57" s="1"/>
  <c r="FJ57" s="1"/>
  <c r="AS27" i="10"/>
  <c r="W57" i="28"/>
  <c r="Y57" s="1"/>
  <c r="AN27" i="10"/>
  <c r="S57" i="28"/>
  <c r="U57" s="1"/>
  <c r="AK27" i="10"/>
  <c r="O57" i="28"/>
  <c r="Q57" s="1"/>
  <c r="AH27" i="10"/>
  <c r="K57" i="28"/>
  <c r="M57" s="1"/>
  <c r="AE27" i="10"/>
  <c r="G57" i="28"/>
  <c r="I57" s="1"/>
  <c r="AB27" i="10"/>
  <c r="EG56" i="28"/>
  <c r="AS192" i="10"/>
  <c r="EC56" i="28"/>
  <c r="AN192" i="10"/>
  <c r="DY56" i="28"/>
  <c r="AK192" i="10"/>
  <c r="DU56" i="28"/>
  <c r="AH192" i="10"/>
  <c r="DQ56" i="28"/>
  <c r="AE192" i="10"/>
  <c r="DM56" i="28"/>
  <c r="AB192" i="10"/>
  <c r="DL56" i="28"/>
  <c r="AT159" i="10"/>
  <c r="DJ56" i="28"/>
  <c r="AP159" i="10"/>
  <c r="DH56" i="28"/>
  <c r="AO159" i="10"/>
  <c r="DC56" i="28"/>
  <c r="AK159" i="10"/>
  <c r="CY56" i="28"/>
  <c r="AH159" i="10"/>
  <c r="CU56" i="28"/>
  <c r="AE159" i="10"/>
  <c r="CQ56" i="28"/>
  <c r="AB159" i="10"/>
  <c r="CP56" i="28"/>
  <c r="AT126" i="10"/>
  <c r="CN56" i="28"/>
  <c r="AP126" i="10"/>
  <c r="CL56" i="28"/>
  <c r="AO126" i="10"/>
  <c r="CJ56" i="28"/>
  <c r="AM126" i="10"/>
  <c r="CH56" i="28"/>
  <c r="AL126" i="10"/>
  <c r="CF56" i="28"/>
  <c r="AJ126" i="10"/>
  <c r="CD56" i="28"/>
  <c r="AI126" i="10"/>
  <c r="CB56" i="28"/>
  <c r="AG126" i="10"/>
  <c r="BZ56" i="28"/>
  <c r="AF126" i="10"/>
  <c r="BX56" i="28"/>
  <c r="AD126" i="10"/>
  <c r="BV56" i="28"/>
  <c r="AC126" i="10"/>
  <c r="BS56" i="28"/>
  <c r="AS93" i="10"/>
  <c r="BO56" i="28"/>
  <c r="AN93" i="10"/>
  <c r="BK56" i="28"/>
  <c r="AK93" i="10"/>
  <c r="BG56" i="28"/>
  <c r="AH93" i="10"/>
  <c r="BC56" i="28"/>
  <c r="AE93" i="10"/>
  <c r="AY56" i="28"/>
  <c r="AB93" i="10"/>
  <c r="AX56" i="28"/>
  <c r="AT60" i="10"/>
  <c r="AV56" i="28"/>
  <c r="AP60" i="10"/>
  <c r="AT56" i="28"/>
  <c r="AO60" i="10"/>
  <c r="AR56" i="28"/>
  <c r="AM60" i="10"/>
  <c r="AP56" i="28"/>
  <c r="AL60" i="10"/>
  <c r="AN56" i="28"/>
  <c r="AJ60" i="10"/>
  <c r="AL56" i="28"/>
  <c r="AI60" i="10"/>
  <c r="AJ56" i="28"/>
  <c r="AG60" i="10"/>
  <c r="AH56" i="28"/>
  <c r="AF60" i="10"/>
  <c r="AF56" i="28"/>
  <c r="AD60" i="10"/>
  <c r="AD56" i="28"/>
  <c r="AC60" i="10"/>
  <c r="AA56" i="28"/>
  <c r="AS26" i="10"/>
  <c r="W56" i="28"/>
  <c r="AN26" i="10"/>
  <c r="S56" i="28"/>
  <c r="AK26" i="10"/>
  <c r="O56" i="28"/>
  <c r="AH26" i="10"/>
  <c r="K56" i="28"/>
  <c r="AE26" i="10"/>
  <c r="G56" i="28"/>
  <c r="AB26" i="10"/>
  <c r="EG55" i="28"/>
  <c r="AS191" i="10"/>
  <c r="EC55" i="28"/>
  <c r="AN191" i="10"/>
  <c r="DY55" i="28"/>
  <c r="AK191" i="10"/>
  <c r="DU55" i="28"/>
  <c r="AH191" i="10"/>
  <c r="DQ55" i="28"/>
  <c r="AE191" i="10"/>
  <c r="DM55" i="28"/>
  <c r="AB191" i="10"/>
  <c r="DL55" i="28"/>
  <c r="AT158" i="10"/>
  <c r="DJ55" i="28"/>
  <c r="AP158" i="10"/>
  <c r="DH55" i="28"/>
  <c r="AO158" i="10"/>
  <c r="DF55" i="28"/>
  <c r="AM158" i="10"/>
  <c r="DD55" i="28"/>
  <c r="AL158" i="10"/>
  <c r="DB55" i="28"/>
  <c r="AJ158" i="10"/>
  <c r="CZ55" i="28"/>
  <c r="AI158" i="10"/>
  <c r="CX55" i="28"/>
  <c r="AG158" i="10"/>
  <c r="CV55" i="28"/>
  <c r="AF158" i="10"/>
  <c r="CT55" i="28"/>
  <c r="AD158" i="10"/>
  <c r="CR55" i="28"/>
  <c r="AC158" i="10"/>
  <c r="CO55" i="28"/>
  <c r="AS125" i="10"/>
  <c r="CK55" i="28"/>
  <c r="AN125" i="10"/>
  <c r="CG55" i="28"/>
  <c r="AK125" i="10"/>
  <c r="CC55" i="28"/>
  <c r="AH125" i="10"/>
  <c r="BY55" i="28"/>
  <c r="AE125" i="10"/>
  <c r="BU55" i="28"/>
  <c r="AB125" i="10"/>
  <c r="BT55" i="28"/>
  <c r="AT92" i="10"/>
  <c r="BR55" i="28"/>
  <c r="AP92" i="10"/>
  <c r="BP55" i="28"/>
  <c r="AO92" i="10"/>
  <c r="BN55" i="28"/>
  <c r="AM92" i="10"/>
  <c r="BL55" i="28"/>
  <c r="AL92" i="10"/>
  <c r="BJ55" i="28"/>
  <c r="AJ92" i="10"/>
  <c r="BH55" i="28"/>
  <c r="AI92" i="10"/>
  <c r="BF55" i="28"/>
  <c r="AG92" i="10"/>
  <c r="BD55" i="28"/>
  <c r="AF92" i="10"/>
  <c r="BB55" i="28"/>
  <c r="AD92" i="10"/>
  <c r="AZ55" i="28"/>
  <c r="AC92" i="10"/>
  <c r="AW55" i="28"/>
  <c r="AS59" i="10"/>
  <c r="AS55" i="28"/>
  <c r="AN59" i="10"/>
  <c r="AO55" i="28"/>
  <c r="AK59" i="10"/>
  <c r="AK55" i="28"/>
  <c r="AH59" i="10"/>
  <c r="AG55" i="28"/>
  <c r="AE59" i="10"/>
  <c r="AC55" i="28"/>
  <c r="AB59" i="10"/>
  <c r="AB55" i="28"/>
  <c r="AT25" i="10"/>
  <c r="Z55" i="28"/>
  <c r="AP25" i="10"/>
  <c r="X55" i="28"/>
  <c r="AO25" i="10"/>
  <c r="V55" i="28"/>
  <c r="AM25" i="10"/>
  <c r="T55" i="28"/>
  <c r="AL25" i="10"/>
  <c r="R55" i="28"/>
  <c r="AJ25" i="10"/>
  <c r="P55" i="28"/>
  <c r="AI25" i="10"/>
  <c r="N55" i="28"/>
  <c r="AG25" i="10"/>
  <c r="L55" i="28"/>
  <c r="AF25" i="10"/>
  <c r="J55" i="28"/>
  <c r="AD25" i="10"/>
  <c r="H55" i="28"/>
  <c r="AC25" i="10"/>
  <c r="EH54" i="28"/>
  <c r="AT190" i="10"/>
  <c r="EF54" i="28"/>
  <c r="AP190" i="10"/>
  <c r="ED54" i="28"/>
  <c r="AO190" i="10"/>
  <c r="EB54" i="28"/>
  <c r="AM190" i="10"/>
  <c r="DZ54" i="28"/>
  <c r="AL190" i="10"/>
  <c r="DX54" i="28"/>
  <c r="AJ190" i="10"/>
  <c r="DV54" i="28"/>
  <c r="AI190" i="10"/>
  <c r="DT54" i="28"/>
  <c r="AG190" i="10"/>
  <c r="DR54" i="28"/>
  <c r="AF190" i="10"/>
  <c r="DP54" i="28"/>
  <c r="AD190" i="10"/>
  <c r="DN54" i="28"/>
  <c r="AC190" i="10"/>
  <c r="DK54" i="28"/>
  <c r="AS157" i="10"/>
  <c r="DG54" i="28"/>
  <c r="AN157" i="10"/>
  <c r="DC54" i="28"/>
  <c r="AK157" i="10"/>
  <c r="CY54" i="28"/>
  <c r="AH157" i="10"/>
  <c r="CU54" i="28"/>
  <c r="AE157" i="10"/>
  <c r="CQ54" i="28"/>
  <c r="AB157" i="10"/>
  <c r="CP54" i="28"/>
  <c r="AT124" i="10"/>
  <c r="CN54" i="28"/>
  <c r="AP124" i="10"/>
  <c r="CL54" i="28"/>
  <c r="AO124" i="10"/>
  <c r="CJ54" i="28"/>
  <c r="AM124" i="10"/>
  <c r="CH54" i="28"/>
  <c r="AL124" i="10"/>
  <c r="CF54" i="28"/>
  <c r="AJ124" i="10"/>
  <c r="CD54" i="28"/>
  <c r="AI124" i="10"/>
  <c r="CB54" i="28"/>
  <c r="AG124" i="10"/>
  <c r="BZ54" i="28"/>
  <c r="AF124" i="10"/>
  <c r="BX54" i="28"/>
  <c r="AD124" i="10"/>
  <c r="BV54" i="28"/>
  <c r="AC124" i="10"/>
  <c r="BS54" i="28"/>
  <c r="AS91" i="10"/>
  <c r="BO54" i="28"/>
  <c r="AN91" i="10"/>
  <c r="BK54" i="28"/>
  <c r="AK91" i="10"/>
  <c r="BG54" i="28"/>
  <c r="AH91" i="10"/>
  <c r="BC54" i="28"/>
  <c r="AE91" i="10"/>
  <c r="AY54" i="28"/>
  <c r="AB91" i="10"/>
  <c r="AX54" i="28"/>
  <c r="AT58" i="10"/>
  <c r="AV54" i="28"/>
  <c r="AP58" i="10"/>
  <c r="AT54" i="28"/>
  <c r="AO58" i="10"/>
  <c r="AR54" i="28"/>
  <c r="AM58" i="10"/>
  <c r="AP54" i="28"/>
  <c r="AL58" i="10"/>
  <c r="AN54" i="28"/>
  <c r="AJ58" i="10"/>
  <c r="AL54" i="28"/>
  <c r="AI58" i="10"/>
  <c r="AJ54" i="28"/>
  <c r="AG58" i="10"/>
  <c r="AH54" i="28"/>
  <c r="AF58" i="10"/>
  <c r="AF54" i="28"/>
  <c r="AD58" i="10"/>
  <c r="AD54" i="28"/>
  <c r="AC58" i="10"/>
  <c r="AA54" i="28"/>
  <c r="AS24" i="10"/>
  <c r="W54" i="28"/>
  <c r="AN24" i="10"/>
  <c r="S54" i="28"/>
  <c r="AK24" i="10"/>
  <c r="O54" i="28"/>
  <c r="AH24" i="10"/>
  <c r="K54" i="28"/>
  <c r="AE24" i="10"/>
  <c r="G54" i="28"/>
  <c r="AB24" i="10"/>
  <c r="EG53" i="28"/>
  <c r="AS189" i="10"/>
  <c r="EC53" i="28"/>
  <c r="AN189" i="10"/>
  <c r="DY53" i="28"/>
  <c r="AK189" i="10"/>
  <c r="DU53" i="28"/>
  <c r="AH189" i="10"/>
  <c r="DQ53" i="28"/>
  <c r="AE189" i="10"/>
  <c r="DM53" i="28"/>
  <c r="AB189" i="10"/>
  <c r="DL53" i="28"/>
  <c r="AT156" i="10"/>
  <c r="DJ53" i="28"/>
  <c r="AP156" i="10"/>
  <c r="DH53" i="28"/>
  <c r="AO156" i="10"/>
  <c r="DF53" i="28"/>
  <c r="AM156" i="10"/>
  <c r="DD53" i="28"/>
  <c r="AL156" i="10"/>
  <c r="DB53" i="28"/>
  <c r="AJ156" i="10"/>
  <c r="CZ53" i="28"/>
  <c r="AI156" i="10"/>
  <c r="CX53" i="28"/>
  <c r="AG156" i="10"/>
  <c r="CV53" i="28"/>
  <c r="AF156" i="10"/>
  <c r="CT53" i="28"/>
  <c r="AD156" i="10"/>
  <c r="CR53" i="28"/>
  <c r="AC156" i="10"/>
  <c r="CO53" i="28"/>
  <c r="AS123" i="10"/>
  <c r="CK53" i="28"/>
  <c r="AN123" i="10"/>
  <c r="CG53" i="28"/>
  <c r="AK123" i="10"/>
  <c r="CC53" i="28"/>
  <c r="AH123" i="10"/>
  <c r="BY53" i="28"/>
  <c r="AE123" i="10"/>
  <c r="BU53" i="28"/>
  <c r="AB123" i="10"/>
  <c r="BT53" i="28"/>
  <c r="AT90" i="10"/>
  <c r="BR53" i="28"/>
  <c r="AP90" i="10"/>
  <c r="BP53" i="28"/>
  <c r="AO90" i="10"/>
  <c r="BN53" i="28"/>
  <c r="AM90" i="10"/>
  <c r="BL53" i="28"/>
  <c r="AL90" i="10"/>
  <c r="BJ53" i="28"/>
  <c r="AJ90" i="10"/>
  <c r="BH53" i="28"/>
  <c r="AI90" i="10"/>
  <c r="BF53" i="28"/>
  <c r="AG90" i="10"/>
  <c r="BD53" i="28"/>
  <c r="AF90" i="10"/>
  <c r="BB53" i="28"/>
  <c r="AD90" i="10"/>
  <c r="AZ53" i="28"/>
  <c r="AC90" i="10"/>
  <c r="AW53" i="28"/>
  <c r="AS57" i="10"/>
  <c r="AS53" i="28"/>
  <c r="AN57" i="10"/>
  <c r="AO53" i="28"/>
  <c r="AK57" i="10"/>
  <c r="AK53" i="28"/>
  <c r="AH57" i="10"/>
  <c r="AG53" i="28"/>
  <c r="AE57" i="10"/>
  <c r="AC53" i="28"/>
  <c r="AB57" i="10"/>
  <c r="AB53" i="28"/>
  <c r="AT23" i="10"/>
  <c r="Z53" i="28"/>
  <c r="AP23" i="10"/>
  <c r="X53" i="28"/>
  <c r="AO23" i="10"/>
  <c r="V53" i="28"/>
  <c r="AM23" i="10"/>
  <c r="T53" i="28"/>
  <c r="AL23" i="10"/>
  <c r="R53" i="28"/>
  <c r="AJ23" i="10"/>
  <c r="P53" i="28"/>
  <c r="AI23" i="10"/>
  <c r="N53" i="28"/>
  <c r="AG23" i="10"/>
  <c r="L53" i="28"/>
  <c r="AF23" i="10"/>
  <c r="J53" i="28"/>
  <c r="AD23" i="10"/>
  <c r="H53" i="28"/>
  <c r="AC23" i="10"/>
  <c r="EH52" i="28"/>
  <c r="AT188" i="10"/>
  <c r="EF52" i="28"/>
  <c r="AP188" i="10"/>
  <c r="ED52" i="28"/>
  <c r="AO188" i="10"/>
  <c r="EB52" i="28"/>
  <c r="AM188" i="10"/>
  <c r="DZ52" i="28"/>
  <c r="AL188" i="10"/>
  <c r="DX52" i="28"/>
  <c r="AJ188" i="10"/>
  <c r="DV52" i="28"/>
  <c r="AI188" i="10"/>
  <c r="DT52" i="28"/>
  <c r="AG188" i="10"/>
  <c r="DR52" i="28"/>
  <c r="AF188" i="10"/>
  <c r="DP52" i="28"/>
  <c r="AD188" i="10"/>
  <c r="DN52" i="28"/>
  <c r="AC188" i="10"/>
  <c r="DK52" i="28"/>
  <c r="AS155" i="10"/>
  <c r="DG52" i="28"/>
  <c r="AN155" i="10"/>
  <c r="DC52" i="28"/>
  <c r="AK155" i="10"/>
  <c r="CY52" i="28"/>
  <c r="AH155" i="10"/>
  <c r="CU52" i="28"/>
  <c r="AE155" i="10"/>
  <c r="CQ52" i="28"/>
  <c r="AB155" i="10"/>
  <c r="CP52" i="28"/>
  <c r="AT122" i="10"/>
  <c r="CN52" i="28"/>
  <c r="AP122" i="10"/>
  <c r="CL52" i="28"/>
  <c r="AO122" i="10"/>
  <c r="CJ52" i="28"/>
  <c r="AM122" i="10"/>
  <c r="CH52" i="28"/>
  <c r="AL122" i="10"/>
  <c r="CF52" i="28"/>
  <c r="AJ122" i="10"/>
  <c r="CD52" i="28"/>
  <c r="AI122" i="10"/>
  <c r="CB52" i="28"/>
  <c r="AG122" i="10"/>
  <c r="BZ52" i="28"/>
  <c r="AF122" i="10"/>
  <c r="BX52" i="28"/>
  <c r="AD122" i="10"/>
  <c r="BV52" i="28"/>
  <c r="AC122" i="10"/>
  <c r="BS52" i="28"/>
  <c r="AS89" i="10"/>
  <c r="BO52" i="28"/>
  <c r="AN89" i="10"/>
  <c r="BK52" i="28"/>
  <c r="AK89" i="10"/>
  <c r="BG52" i="28"/>
  <c r="AH89" i="10"/>
  <c r="BC52" i="28"/>
  <c r="AE89" i="10"/>
  <c r="AY52" i="28"/>
  <c r="AB89" i="10"/>
  <c r="AX52" i="28"/>
  <c r="AT56" i="10"/>
  <c r="AV52" i="28"/>
  <c r="AP56" i="10"/>
  <c r="AT52" i="28"/>
  <c r="AO56" i="10"/>
  <c r="AR52" i="28"/>
  <c r="AM56" i="10"/>
  <c r="AP52" i="28"/>
  <c r="AL56" i="10"/>
  <c r="AN52" i="28"/>
  <c r="AJ56" i="10"/>
  <c r="AL52" i="28"/>
  <c r="AI56" i="10"/>
  <c r="AJ52" i="28"/>
  <c r="AG56" i="10"/>
  <c r="AH52" i="28"/>
  <c r="AF56" i="10"/>
  <c r="AF52" i="28"/>
  <c r="AD56" i="10"/>
  <c r="AD52" i="28"/>
  <c r="AC56" i="10"/>
  <c r="AA52" i="28"/>
  <c r="AS22" i="10"/>
  <c r="W52" i="28"/>
  <c r="AN22" i="10"/>
  <c r="S52" i="28"/>
  <c r="AK22" i="10"/>
  <c r="O52" i="28"/>
  <c r="AH22" i="10"/>
  <c r="K52" i="28"/>
  <c r="AE22" i="10"/>
  <c r="G52" i="28"/>
  <c r="AB22" i="10"/>
  <c r="EG51" i="28"/>
  <c r="AS187" i="10"/>
  <c r="EC51" i="28"/>
  <c r="AN187" i="10"/>
  <c r="DY51" i="28"/>
  <c r="AK187" i="10"/>
  <c r="DU51" i="28"/>
  <c r="AH187" i="10"/>
  <c r="DQ51" i="28"/>
  <c r="AE187" i="10"/>
  <c r="DM51" i="28"/>
  <c r="AB187" i="10"/>
  <c r="DL51" i="28"/>
  <c r="AT154" i="10"/>
  <c r="DJ51" i="28"/>
  <c r="AP154" i="10"/>
  <c r="DH51" i="28"/>
  <c r="AO154" i="10"/>
  <c r="DF51" i="28"/>
  <c r="AM154" i="10"/>
  <c r="DD51" i="28"/>
  <c r="AL154" i="10"/>
  <c r="DB51" i="28"/>
  <c r="AJ154" i="10"/>
  <c r="CZ51" i="28"/>
  <c r="AI154" i="10"/>
  <c r="CX51" i="28"/>
  <c r="AG154" i="10"/>
  <c r="CV51" i="28"/>
  <c r="AF154" i="10"/>
  <c r="CT51" i="28"/>
  <c r="AD154" i="10"/>
  <c r="CR51" i="28"/>
  <c r="AC154" i="10"/>
  <c r="CO51" i="28"/>
  <c r="AS121" i="10"/>
  <c r="CK51" i="28"/>
  <c r="AN121" i="10"/>
  <c r="CG51" i="28"/>
  <c r="AK121" i="10"/>
  <c r="CC51" i="28"/>
  <c r="AH121" i="10"/>
  <c r="BY51" i="28"/>
  <c r="AE121" i="10"/>
  <c r="BU51" i="28"/>
  <c r="AB121" i="10"/>
  <c r="BT51" i="28"/>
  <c r="AT88" i="10"/>
  <c r="BR51" i="28"/>
  <c r="AP88" i="10"/>
  <c r="BP51" i="28"/>
  <c r="AO88" i="10"/>
  <c r="BN51" i="28"/>
  <c r="AM88" i="10"/>
  <c r="BL51" i="28"/>
  <c r="AL88" i="10"/>
  <c r="BJ51" i="28"/>
  <c r="AJ88" i="10"/>
  <c r="BH51" i="28"/>
  <c r="AI88" i="10"/>
  <c r="BF51" i="28"/>
  <c r="AG88" i="10"/>
  <c r="BD51" i="28"/>
  <c r="AF88" i="10"/>
  <c r="BB51" i="28"/>
  <c r="AD88" i="10"/>
  <c r="AZ51" i="28"/>
  <c r="AC88" i="10"/>
  <c r="AW51" i="28"/>
  <c r="AS55" i="10"/>
  <c r="AS51" i="28"/>
  <c r="AN55" i="10"/>
  <c r="AO51" i="28"/>
  <c r="AK55" i="10"/>
  <c r="AK51" i="28"/>
  <c r="AH55" i="10"/>
  <c r="AG51" i="28"/>
  <c r="AE55" i="10"/>
  <c r="AC51" i="28"/>
  <c r="AB55" i="10"/>
  <c r="AB51" i="28"/>
  <c r="AT21" i="10"/>
  <c r="Z51" i="28"/>
  <c r="AP21" i="10"/>
  <c r="X51" i="28"/>
  <c r="AO21" i="10"/>
  <c r="V51" i="28"/>
  <c r="AM21" i="10"/>
  <c r="T51" i="28"/>
  <c r="AL21" i="10"/>
  <c r="R51" i="28"/>
  <c r="AJ21" i="10"/>
  <c r="P51" i="28"/>
  <c r="AI21" i="10"/>
  <c r="N51" i="28"/>
  <c r="AG21" i="10"/>
  <c r="L51" i="28"/>
  <c r="AF21" i="10"/>
  <c r="J51" i="28"/>
  <c r="AD21" i="10"/>
  <c r="H51" i="28"/>
  <c r="AC21" i="10"/>
  <c r="EH50" i="28"/>
  <c r="AT186" i="10"/>
  <c r="EF50" i="28"/>
  <c r="AP186" i="10"/>
  <c r="ED50" i="28"/>
  <c r="AO186" i="10"/>
  <c r="EB50" i="28"/>
  <c r="AM186" i="10"/>
  <c r="DZ50" i="28"/>
  <c r="AL186" i="10"/>
  <c r="DX50" i="28"/>
  <c r="AJ186" i="10"/>
  <c r="DV50" i="28"/>
  <c r="AI186" i="10"/>
  <c r="DT50" i="28"/>
  <c r="AG186" i="10"/>
  <c r="DR50" i="28"/>
  <c r="AF186" i="10"/>
  <c r="DP50" i="28"/>
  <c r="AD186" i="10"/>
  <c r="DN50" i="28"/>
  <c r="AC186" i="10"/>
  <c r="DK50" i="28"/>
  <c r="AS153" i="10"/>
  <c r="DG50" i="28"/>
  <c r="AN153" i="10"/>
  <c r="DC50" i="28"/>
  <c r="AK153" i="10"/>
  <c r="CY50" i="28"/>
  <c r="AH153" i="10"/>
  <c r="CU50" i="28"/>
  <c r="AE153" i="10"/>
  <c r="CQ50" i="28"/>
  <c r="AB153" i="10"/>
  <c r="CP50" i="28"/>
  <c r="AT120" i="10"/>
  <c r="CN50" i="28"/>
  <c r="AP120" i="10"/>
  <c r="CL50" i="28"/>
  <c r="AO120" i="10"/>
  <c r="CJ50" i="28"/>
  <c r="AM120" i="10"/>
  <c r="CH50" i="28"/>
  <c r="AL120" i="10"/>
  <c r="CF50" i="28"/>
  <c r="AJ120" i="10"/>
  <c r="CD50" i="28"/>
  <c r="AI120" i="10"/>
  <c r="CB50" i="28"/>
  <c r="AG120" i="10"/>
  <c r="BZ50" i="28"/>
  <c r="AF120" i="10"/>
  <c r="BX50" i="28"/>
  <c r="AD120" i="10"/>
  <c r="BV50" i="28"/>
  <c r="AC120" i="10"/>
  <c r="BS50" i="28"/>
  <c r="AS87" i="10"/>
  <c r="BO50" i="28"/>
  <c r="AN87" i="10"/>
  <c r="BK50" i="28"/>
  <c r="AK87" i="10"/>
  <c r="BG50" i="28"/>
  <c r="AH87" i="10"/>
  <c r="BC50" i="28"/>
  <c r="AE87" i="10"/>
  <c r="AY50" i="28"/>
  <c r="AB87" i="10"/>
  <c r="AX50" i="28"/>
  <c r="AT54" i="10"/>
  <c r="AV50" i="28"/>
  <c r="AP54" i="10"/>
  <c r="AT50" i="28"/>
  <c r="AO54" i="10"/>
  <c r="AR50" i="28"/>
  <c r="AM54" i="10"/>
  <c r="AP50" i="28"/>
  <c r="AL54" i="10"/>
  <c r="AN50" i="28"/>
  <c r="AJ54" i="10"/>
  <c r="AL50" i="28"/>
  <c r="AI54" i="10"/>
  <c r="AJ50" i="28"/>
  <c r="AG54" i="10"/>
  <c r="AH50" i="28"/>
  <c r="AF54" i="10"/>
  <c r="AF50" i="28"/>
  <c r="AD54" i="10"/>
  <c r="AD50" i="28"/>
  <c r="AC54" i="10"/>
  <c r="AA50" i="28"/>
  <c r="AS20" i="10"/>
  <c r="W50" i="28"/>
  <c r="AN20" i="10"/>
  <c r="S50" i="28"/>
  <c r="AK20" i="10"/>
  <c r="O50" i="28"/>
  <c r="AH20" i="10"/>
  <c r="K50" i="28"/>
  <c r="AE20" i="10"/>
  <c r="G50" i="28"/>
  <c r="AB20" i="10"/>
  <c r="EG49" i="28"/>
  <c r="AS185" i="10"/>
  <c r="EC49" i="28"/>
  <c r="AN185" i="10"/>
  <c r="DY49" i="28"/>
  <c r="AK185" i="10"/>
  <c r="DU49" i="28"/>
  <c r="AH185" i="10"/>
  <c r="DQ49" i="28"/>
  <c r="AE185" i="10"/>
  <c r="DM49" i="28"/>
  <c r="AB185" i="10"/>
  <c r="DL49" i="28"/>
  <c r="AT152" i="10"/>
  <c r="DJ49" i="28"/>
  <c r="AP152" i="10"/>
  <c r="DH49" i="28"/>
  <c r="AO152" i="10"/>
  <c r="DF49" i="28"/>
  <c r="AM152" i="10"/>
  <c r="DD49" i="28"/>
  <c r="AL152" i="10"/>
  <c r="DB49" i="28"/>
  <c r="AJ152" i="10"/>
  <c r="CZ49" i="28"/>
  <c r="AI152" i="10"/>
  <c r="CX49" i="28"/>
  <c r="AG152" i="10"/>
  <c r="CV49" i="28"/>
  <c r="AF152" i="10"/>
  <c r="CT49" i="28"/>
  <c r="AD152" i="10"/>
  <c r="CR49" i="28"/>
  <c r="AC152" i="10"/>
  <c r="CO49" i="28"/>
  <c r="AS119" i="10"/>
  <c r="CK49" i="28"/>
  <c r="AN119" i="10"/>
  <c r="CG49" i="28"/>
  <c r="AK119" i="10"/>
  <c r="CC49" i="28"/>
  <c r="AH119" i="10"/>
  <c r="BY49" i="28"/>
  <c r="AE119" i="10"/>
  <c r="BU49" i="28"/>
  <c r="AB119" i="10"/>
  <c r="BT49" i="28"/>
  <c r="AT86" i="10"/>
  <c r="BR49" i="28"/>
  <c r="AP86" i="10"/>
  <c r="BP49" i="28"/>
  <c r="AO86" i="10"/>
  <c r="BN49" i="28"/>
  <c r="AM86" i="10"/>
  <c r="BL49" i="28"/>
  <c r="AL86" i="10"/>
  <c r="BJ49" i="28"/>
  <c r="AJ86" i="10"/>
  <c r="BH49" i="28"/>
  <c r="AI86" i="10"/>
  <c r="BF49" i="28"/>
  <c r="AG86" i="10"/>
  <c r="BD49" i="28"/>
  <c r="AF86" i="10"/>
  <c r="BB49" i="28"/>
  <c r="AD86" i="10"/>
  <c r="AZ49" i="28"/>
  <c r="AC86" i="10"/>
  <c r="AW49" i="28"/>
  <c r="AS53" i="10"/>
  <c r="AS49" i="28"/>
  <c r="AN53" i="10"/>
  <c r="AO49" i="28"/>
  <c r="AK53" i="10"/>
  <c r="AK49" i="28"/>
  <c r="AH53" i="10"/>
  <c r="AG49" i="28"/>
  <c r="AE53" i="10"/>
  <c r="AC49" i="28"/>
  <c r="AB53" i="10"/>
  <c r="AB49" i="28"/>
  <c r="AT19" i="10"/>
  <c r="Z49" i="28"/>
  <c r="AP19" i="10"/>
  <c r="X49" i="28"/>
  <c r="AO19" i="10"/>
  <c r="V49" i="28"/>
  <c r="AM19" i="10"/>
  <c r="T49" i="28"/>
  <c r="AL19" i="10"/>
  <c r="R49" i="28"/>
  <c r="AJ19" i="10"/>
  <c r="P49" i="28"/>
  <c r="AI19" i="10"/>
  <c r="N49" i="28"/>
  <c r="AG19" i="10"/>
  <c r="L49" i="28"/>
  <c r="AF19" i="10"/>
  <c r="J49" i="28"/>
  <c r="AD19" i="10"/>
  <c r="H49" i="28"/>
  <c r="AC19" i="10"/>
  <c r="EH48" i="28"/>
  <c r="AT184" i="10"/>
  <c r="EF48" i="28"/>
  <c r="AP184" i="10"/>
  <c r="ED48" i="28"/>
  <c r="AO184" i="10"/>
  <c r="EB48" i="28"/>
  <c r="AM184" i="10"/>
  <c r="DZ48" i="28"/>
  <c r="AL184" i="10"/>
  <c r="DX48" i="28"/>
  <c r="AJ184" i="10"/>
  <c r="DV48" i="28"/>
  <c r="AI184" i="10"/>
  <c r="DT48" i="28"/>
  <c r="AG184" i="10"/>
  <c r="DR48" i="28"/>
  <c r="AF184" i="10"/>
  <c r="DP48" i="28"/>
  <c r="AD184" i="10"/>
  <c r="DN48" i="28"/>
  <c r="AC184" i="10"/>
  <c r="DK48" i="28"/>
  <c r="AS151" i="10"/>
  <c r="DG48" i="28"/>
  <c r="AN151" i="10"/>
  <c r="DC48" i="28"/>
  <c r="AK151" i="10"/>
  <c r="CY48" i="28"/>
  <c r="AH151" i="10"/>
  <c r="CU48" i="28"/>
  <c r="AE151" i="10"/>
  <c r="CQ48" i="28"/>
  <c r="AB151" i="10"/>
  <c r="CP48" i="28"/>
  <c r="AT118" i="10"/>
  <c r="CN48" i="28"/>
  <c r="AP118" i="10"/>
  <c r="CL48" i="28"/>
  <c r="AO118" i="10"/>
  <c r="CJ48" i="28"/>
  <c r="AM118" i="10"/>
  <c r="CH48" i="28"/>
  <c r="AL118" i="10"/>
  <c r="CF48" i="28"/>
  <c r="AJ118" i="10"/>
  <c r="CD48" i="28"/>
  <c r="AI118" i="10"/>
  <c r="CB48" i="28"/>
  <c r="AG118" i="10"/>
  <c r="BZ48" i="28"/>
  <c r="AF118" i="10"/>
  <c r="BX48" i="28"/>
  <c r="AD118" i="10"/>
  <c r="BV48" i="28"/>
  <c r="AC118" i="10"/>
  <c r="BS48" i="28"/>
  <c r="AS85" i="10"/>
  <c r="BO48" i="28"/>
  <c r="AN85" i="10"/>
  <c r="BK48" i="28"/>
  <c r="AK85" i="10"/>
  <c r="BG48" i="28"/>
  <c r="AH85" i="10"/>
  <c r="BC48" i="28"/>
  <c r="AE85" i="10"/>
  <c r="AY48" i="28"/>
  <c r="AB85" i="10"/>
  <c r="AX48" i="28"/>
  <c r="AT52" i="10"/>
  <c r="AV48" i="28"/>
  <c r="AP52" i="10"/>
  <c r="AT48" i="28"/>
  <c r="AO52" i="10"/>
  <c r="AR48" i="28"/>
  <c r="AM52" i="10"/>
  <c r="AP48" i="28"/>
  <c r="AL52" i="10"/>
  <c r="AN48" i="28"/>
  <c r="AJ52" i="10"/>
  <c r="AL48" i="28"/>
  <c r="AI52" i="10"/>
  <c r="AJ48" i="28"/>
  <c r="AG52" i="10"/>
  <c r="AH48" i="28"/>
  <c r="AF52" i="10"/>
  <c r="AF48" i="28"/>
  <c r="AD52" i="10"/>
  <c r="AD48" i="28"/>
  <c r="AC52" i="10"/>
  <c r="AA48" i="28"/>
  <c r="AS18" i="10"/>
  <c r="W48" i="28"/>
  <c r="AN18" i="10"/>
  <c r="S48" i="28"/>
  <c r="AK18" i="10"/>
  <c r="O48" i="28"/>
  <c r="AH18" i="10"/>
  <c r="K48" i="28"/>
  <c r="AE18" i="10"/>
  <c r="G48" i="28"/>
  <c r="AB18" i="10"/>
  <c r="ED47" i="28"/>
  <c r="AO183" i="10"/>
  <c r="DZ47" i="28"/>
  <c r="AL183" i="10"/>
  <c r="DV47" i="28"/>
  <c r="AI183" i="10"/>
  <c r="DR47" i="28"/>
  <c r="AF183" i="10"/>
  <c r="DN47" i="28"/>
  <c r="AC183" i="10"/>
  <c r="DG47" i="28"/>
  <c r="AN150" i="10"/>
  <c r="DC47" i="28"/>
  <c r="AK150" i="10"/>
  <c r="CY47" i="28"/>
  <c r="AH150" i="10"/>
  <c r="CU47" i="28"/>
  <c r="AE150" i="10"/>
  <c r="CQ47" i="28"/>
  <c r="AB150" i="10"/>
  <c r="CL47" i="28"/>
  <c r="AO117" i="10"/>
  <c r="CH47" i="28"/>
  <c r="AL117" i="10"/>
  <c r="CD47" i="28"/>
  <c r="AI117" i="10"/>
  <c r="BZ47" i="28"/>
  <c r="AF117" i="10"/>
  <c r="BV47" i="28"/>
  <c r="AC117" i="10"/>
  <c r="BO47" i="28"/>
  <c r="AN84" i="10"/>
  <c r="BK47" i="28"/>
  <c r="AK84" i="10"/>
  <c r="BG47" i="28"/>
  <c r="AH84" i="10"/>
  <c r="BC47" i="28"/>
  <c r="AE84" i="10"/>
  <c r="AY47" i="28"/>
  <c r="AB84" i="10"/>
  <c r="AT47" i="28"/>
  <c r="AO51" i="10"/>
  <c r="AP47" i="28"/>
  <c r="AL51" i="10"/>
  <c r="AL47" i="28"/>
  <c r="AI51" i="10"/>
  <c r="AH47" i="28"/>
  <c r="AF51" i="10"/>
  <c r="AD47" i="28"/>
  <c r="AC51" i="10"/>
  <c r="W47" i="28"/>
  <c r="AN17" i="10"/>
  <c r="S47" i="28"/>
  <c r="AK17" i="10"/>
  <c r="O47" i="28"/>
  <c r="AH17" i="10"/>
  <c r="K47" i="28"/>
  <c r="AE17" i="10"/>
  <c r="G47" i="28"/>
  <c r="AB17" i="10"/>
  <c r="ED46" i="28"/>
  <c r="AO182" i="10"/>
  <c r="DZ46" i="28"/>
  <c r="AL182" i="10"/>
  <c r="DV46" i="28"/>
  <c r="AI182" i="10"/>
  <c r="DR46" i="28"/>
  <c r="AF182" i="10"/>
  <c r="DN46" i="28"/>
  <c r="AC182" i="10"/>
  <c r="DG46" i="28"/>
  <c r="AN149" i="10"/>
  <c r="DC46" i="28"/>
  <c r="AK149" i="10"/>
  <c r="CY46" i="28"/>
  <c r="AH149" i="10"/>
  <c r="CU46" i="28"/>
  <c r="AE149" i="10"/>
  <c r="CQ46" i="28"/>
  <c r="AB149" i="10"/>
  <c r="CL46" i="28"/>
  <c r="AO116" i="10"/>
  <c r="CH46" i="28"/>
  <c r="AL116" i="10"/>
  <c r="CD46" i="28"/>
  <c r="AI116" i="10"/>
  <c r="BZ46" i="28"/>
  <c r="AF116" i="10"/>
  <c r="BV46" i="28"/>
  <c r="AC116" i="10"/>
  <c r="BO46" i="28"/>
  <c r="AN83" i="10"/>
  <c r="BK46" i="28"/>
  <c r="AK83" i="10"/>
  <c r="BG46" i="28"/>
  <c r="AH83" i="10"/>
  <c r="BC46" i="28"/>
  <c r="AE83" i="10"/>
  <c r="AY46" i="28"/>
  <c r="AB83" i="10"/>
  <c r="AT46" i="28"/>
  <c r="AO50" i="10"/>
  <c r="AP46" i="28"/>
  <c r="AL50" i="10"/>
  <c r="AL46" i="28"/>
  <c r="AI50" i="10"/>
  <c r="AH46" i="28"/>
  <c r="AF50" i="10"/>
  <c r="AD46" i="28"/>
  <c r="AC50" i="10"/>
  <c r="W46" i="28"/>
  <c r="AN16" i="10"/>
  <c r="S46" i="28"/>
  <c r="AK16" i="10"/>
  <c r="O46" i="28"/>
  <c r="AH16" i="10"/>
  <c r="K46" i="28"/>
  <c r="AE16" i="10"/>
  <c r="G46" i="28"/>
  <c r="AB16" i="10"/>
  <c r="EG45" i="28"/>
  <c r="AS181" i="10"/>
  <c r="EC45" i="28"/>
  <c r="AN181" i="10"/>
  <c r="DY45" i="28"/>
  <c r="AK181" i="10"/>
  <c r="DU45" i="28"/>
  <c r="AH181" i="10"/>
  <c r="DQ45" i="28"/>
  <c r="AE181" i="10"/>
  <c r="DM45" i="28"/>
  <c r="AB181" i="10"/>
  <c r="DL45" i="28"/>
  <c r="AT148" i="10"/>
  <c r="DJ45" i="28"/>
  <c r="AP148" i="10"/>
  <c r="DH45" i="28"/>
  <c r="AO148" i="10"/>
  <c r="DF45" i="28"/>
  <c r="AM148" i="10"/>
  <c r="DD45" i="28"/>
  <c r="AL148" i="10"/>
  <c r="DB45" i="28"/>
  <c r="AJ148" i="10"/>
  <c r="CZ45" i="28"/>
  <c r="AI148" i="10"/>
  <c r="CX45" i="28"/>
  <c r="AG148" i="10"/>
  <c r="CV45" i="28"/>
  <c r="AF148" i="10"/>
  <c r="CT45" i="28"/>
  <c r="AD148" i="10"/>
  <c r="CR45" i="28"/>
  <c r="AC148" i="10"/>
  <c r="CO45" i="28"/>
  <c r="AS115" i="10"/>
  <c r="CK45" i="28"/>
  <c r="AN115" i="10"/>
  <c r="CG45" i="28"/>
  <c r="AK115" i="10"/>
  <c r="CC45" i="28"/>
  <c r="AH115" i="10"/>
  <c r="BY45" i="28"/>
  <c r="AE115" i="10"/>
  <c r="BU45" i="28"/>
  <c r="AB115" i="10"/>
  <c r="BT45" i="28"/>
  <c r="AT82" i="10"/>
  <c r="BR45" i="28"/>
  <c r="AP82" i="10"/>
  <c r="BP45" i="28"/>
  <c r="AO82" i="10"/>
  <c r="BN45" i="28"/>
  <c r="AM82" i="10"/>
  <c r="BL45" i="28"/>
  <c r="AL82" i="10"/>
  <c r="BJ45" i="28"/>
  <c r="AJ82" i="10"/>
  <c r="BH45" i="28"/>
  <c r="AI82" i="10"/>
  <c r="BF45" i="28"/>
  <c r="AG82" i="10"/>
  <c r="BD45" i="28"/>
  <c r="AF82" i="10"/>
  <c r="BB45" i="28"/>
  <c r="AD82" i="10"/>
  <c r="AZ45" i="28"/>
  <c r="AC82" i="10"/>
  <c r="AW45" i="28"/>
  <c r="AS49" i="10"/>
  <c r="AS45" i="28"/>
  <c r="AN49" i="10"/>
  <c r="AO45" i="28"/>
  <c r="AK49" i="10"/>
  <c r="AK45" i="28"/>
  <c r="AH49" i="10"/>
  <c r="AG45" i="28"/>
  <c r="AE49" i="10"/>
  <c r="AC45" i="28"/>
  <c r="AB49" i="10"/>
  <c r="AB45" i="28"/>
  <c r="AT15" i="10"/>
  <c r="Z45" i="28"/>
  <c r="AP15" i="10"/>
  <c r="X45" i="28"/>
  <c r="AO15" i="10"/>
  <c r="V45" i="28"/>
  <c r="AM15" i="10"/>
  <c r="T45" i="28"/>
  <c r="AL15" i="10"/>
  <c r="R45" i="28"/>
  <c r="AJ15" i="10"/>
  <c r="P45" i="28"/>
  <c r="AI15" i="10"/>
  <c r="N45" i="28"/>
  <c r="AG15" i="10"/>
  <c r="L45" i="28"/>
  <c r="AF15" i="10"/>
  <c r="J45" i="28"/>
  <c r="AD15" i="10"/>
  <c r="H45" i="28"/>
  <c r="AC15" i="10"/>
  <c r="EH44" i="28"/>
  <c r="AT180" i="10"/>
  <c r="EF44" i="28"/>
  <c r="AP180" i="10"/>
  <c r="ED44" i="28"/>
  <c r="AO180" i="10"/>
  <c r="EB44" i="28"/>
  <c r="AM180" i="10"/>
  <c r="DZ44" i="28"/>
  <c r="AL180" i="10"/>
  <c r="DX44" i="28"/>
  <c r="AJ180" i="10"/>
  <c r="DV44" i="28"/>
  <c r="AI180" i="10"/>
  <c r="DT44" i="28"/>
  <c r="AG180" i="10"/>
  <c r="DR44" i="28"/>
  <c r="AF180" i="10"/>
  <c r="DP44" i="28"/>
  <c r="AD180" i="10"/>
  <c r="DN44" i="28"/>
  <c r="AC180" i="10"/>
  <c r="DK44" i="28"/>
  <c r="AS147" i="10"/>
  <c r="DG44" i="28"/>
  <c r="AN147" i="10"/>
  <c r="DC44" i="28"/>
  <c r="AK147" i="10"/>
  <c r="CY44" i="28"/>
  <c r="AH147" i="10"/>
  <c r="CU44" i="28"/>
  <c r="AE147" i="10"/>
  <c r="CQ44" i="28"/>
  <c r="AB147" i="10"/>
  <c r="CP44" i="28"/>
  <c r="AT114" i="10"/>
  <c r="CN44" i="28"/>
  <c r="AP114" i="10"/>
  <c r="CL44" i="28"/>
  <c r="AO114" i="10"/>
  <c r="CJ44" i="28"/>
  <c r="AM114" i="10"/>
  <c r="CH44" i="28"/>
  <c r="AL114" i="10"/>
  <c r="CF44" i="28"/>
  <c r="AJ114" i="10"/>
  <c r="CD44" i="28"/>
  <c r="AI114" i="10"/>
  <c r="CB44" i="28"/>
  <c r="AG114" i="10"/>
  <c r="BZ44" i="28"/>
  <c r="AF114" i="10"/>
  <c r="BX44" i="28"/>
  <c r="AD114" i="10"/>
  <c r="BV44" i="28"/>
  <c r="AC114" i="10"/>
  <c r="BS44" i="28"/>
  <c r="AS81" i="10"/>
  <c r="BO44" i="28"/>
  <c r="AN81" i="10"/>
  <c r="BK44" i="28"/>
  <c r="AK81" i="10"/>
  <c r="BG44" i="28"/>
  <c r="AH81" i="10"/>
  <c r="BC44" i="28"/>
  <c r="AE81" i="10"/>
  <c r="AY44" i="28"/>
  <c r="AB81" i="10"/>
  <c r="AX44" i="28"/>
  <c r="AT48" i="10"/>
  <c r="AV44" i="28"/>
  <c r="AP48" i="10"/>
  <c r="AT44" i="28"/>
  <c r="AO48" i="10"/>
  <c r="AR44" i="28"/>
  <c r="AM48" i="10"/>
  <c r="AP44" i="28"/>
  <c r="AL48" i="10"/>
  <c r="AN44" i="28"/>
  <c r="AJ48" i="10"/>
  <c r="AL44" i="28"/>
  <c r="AI48" i="10"/>
  <c r="AJ44" i="28"/>
  <c r="AG48" i="10"/>
  <c r="AH44" i="28"/>
  <c r="AF48" i="10"/>
  <c r="AF44" i="28"/>
  <c r="AD48" i="10"/>
  <c r="AD44" i="28"/>
  <c r="AC48" i="10"/>
  <c r="AA44" i="28"/>
  <c r="AS14" i="10"/>
  <c r="W44" i="28"/>
  <c r="AN14" i="10"/>
  <c r="S44" i="28"/>
  <c r="AK14" i="10"/>
  <c r="O44" i="28"/>
  <c r="AH14" i="10"/>
  <c r="K44" i="28"/>
  <c r="AE14" i="10"/>
  <c r="G44" i="28"/>
  <c r="AB14" i="10"/>
  <c r="EG43" i="28"/>
  <c r="AS179" i="10"/>
  <c r="EC43" i="28"/>
  <c r="AN179" i="10"/>
  <c r="DY43" i="28"/>
  <c r="AK179" i="10"/>
  <c r="DU43" i="28"/>
  <c r="AH179" i="10"/>
  <c r="DQ43" i="28"/>
  <c r="AE179" i="10"/>
  <c r="DM43" i="28"/>
  <c r="AB179" i="10"/>
  <c r="DL43" i="28"/>
  <c r="AT146" i="10"/>
  <c r="DJ43" i="28"/>
  <c r="AP146" i="10"/>
  <c r="DH43" i="28"/>
  <c r="AO146" i="10"/>
  <c r="DF43" i="28"/>
  <c r="AM146" i="10"/>
  <c r="DD43" i="28"/>
  <c r="AL146" i="10"/>
  <c r="DB43" i="28"/>
  <c r="AJ146" i="10"/>
  <c r="CZ43" i="28"/>
  <c r="AI146" i="10"/>
  <c r="CX43" i="28"/>
  <c r="AG146" i="10"/>
  <c r="CV43" i="28"/>
  <c r="AF146" i="10"/>
  <c r="CT43" i="28"/>
  <c r="AD146" i="10"/>
  <c r="CR43" i="28"/>
  <c r="AC146" i="10"/>
  <c r="CO43" i="28"/>
  <c r="AS113" i="10"/>
  <c r="CK43" i="28"/>
  <c r="AN113" i="10"/>
  <c r="CG43" i="28"/>
  <c r="AK113" i="10"/>
  <c r="CC43" i="28"/>
  <c r="AH113" i="10"/>
  <c r="BY43" i="28"/>
  <c r="AE113" i="10"/>
  <c r="BU43" i="28"/>
  <c r="AB113" i="10"/>
  <c r="BT43" i="28"/>
  <c r="AT80" i="10"/>
  <c r="BR43" i="28"/>
  <c r="AP80" i="10"/>
  <c r="BP43" i="28"/>
  <c r="AO80" i="10"/>
  <c r="BN43" i="28"/>
  <c r="AM80" i="10"/>
  <c r="BL43" i="28"/>
  <c r="AL80" i="10"/>
  <c r="BJ43" i="28"/>
  <c r="AJ80" i="10"/>
  <c r="BH43" i="28"/>
  <c r="AI80" i="10"/>
  <c r="BF43" i="28"/>
  <c r="AG80" i="10"/>
  <c r="BD43" i="28"/>
  <c r="AF80" i="10"/>
  <c r="BB43" i="28"/>
  <c r="AD80" i="10"/>
  <c r="AZ43" i="28"/>
  <c r="AC80" i="10"/>
  <c r="AW43" i="28"/>
  <c r="AS47" i="10"/>
  <c r="AS43" i="28"/>
  <c r="AN47" i="10"/>
  <c r="AO43" i="28"/>
  <c r="AK47" i="10"/>
  <c r="AK43" i="28"/>
  <c r="AH47" i="10"/>
  <c r="AG43" i="28"/>
  <c r="AE47" i="10"/>
  <c r="AC43" i="28"/>
  <c r="AB47" i="10"/>
  <c r="AB43" i="28"/>
  <c r="AT13" i="10"/>
  <c r="Z43" i="28"/>
  <c r="AP13" i="10"/>
  <c r="X43" i="28"/>
  <c r="AO13" i="10"/>
  <c r="V43" i="28"/>
  <c r="AM13" i="10"/>
  <c r="T43" i="28"/>
  <c r="AL13" i="10"/>
  <c r="R43" i="28"/>
  <c r="AJ13" i="10"/>
  <c r="P43" i="28"/>
  <c r="AI13" i="10"/>
  <c r="N43" i="28"/>
  <c r="AG13" i="10"/>
  <c r="L43" i="28"/>
  <c r="AF13" i="10"/>
  <c r="J43" i="28"/>
  <c r="AD13" i="10"/>
  <c r="H43" i="28"/>
  <c r="AC13" i="10"/>
  <c r="EC42" i="28"/>
  <c r="AN178" i="10"/>
  <c r="DY42" i="28"/>
  <c r="AK178" i="10"/>
  <c r="DU42" i="28"/>
  <c r="AH178" i="10"/>
  <c r="DQ42" i="28"/>
  <c r="AE178" i="10"/>
  <c r="DM42" i="28"/>
  <c r="AB178" i="10"/>
  <c r="DH42" i="28"/>
  <c r="AO145" i="10"/>
  <c r="DD42" i="28"/>
  <c r="AL145" i="10"/>
  <c r="CZ42" i="28"/>
  <c r="AI145" i="10"/>
  <c r="CV42" i="28"/>
  <c r="AF145" i="10"/>
  <c r="CR42" i="28"/>
  <c r="AC145" i="10"/>
  <c r="CK42" i="28"/>
  <c r="AN112" i="10"/>
  <c r="CG42" i="28"/>
  <c r="AK112" i="10"/>
  <c r="CC42" i="28"/>
  <c r="AH112" i="10"/>
  <c r="BY42" i="28"/>
  <c r="AE112" i="10"/>
  <c r="BU42" i="28"/>
  <c r="AB112" i="10"/>
  <c r="BP42" i="28"/>
  <c r="AO79" i="10"/>
  <c r="BL42" i="28"/>
  <c r="AL79" i="10"/>
  <c r="BH42" i="28"/>
  <c r="AI79" i="10"/>
  <c r="BD42" i="28"/>
  <c r="AF79" i="10"/>
  <c r="AZ42" i="28"/>
  <c r="AC79" i="10"/>
  <c r="AS42" i="28"/>
  <c r="AN46" i="10"/>
  <c r="AO42" i="28"/>
  <c r="AK46" i="10"/>
  <c r="AK42" i="28"/>
  <c r="AH46" i="10"/>
  <c r="AG42" i="28"/>
  <c r="AE46" i="10"/>
  <c r="AC42" i="28"/>
  <c r="AB46" i="10"/>
  <c r="X42" i="28"/>
  <c r="AO12" i="10"/>
  <c r="T42" i="28"/>
  <c r="AL12" i="10"/>
  <c r="P42" i="28"/>
  <c r="AI12" i="10"/>
  <c r="L42" i="28"/>
  <c r="AF12" i="10"/>
  <c r="AC12"/>
  <c r="H42" i="28"/>
  <c r="EH41"/>
  <c r="AT177" i="10"/>
  <c r="EF41" i="28"/>
  <c r="AP177" i="10"/>
  <c r="ED41" i="28"/>
  <c r="AO177" i="10"/>
  <c r="EB41" i="28"/>
  <c r="AM177" i="10"/>
  <c r="DZ41" i="28"/>
  <c r="AL177" i="10"/>
  <c r="DX41" i="28"/>
  <c r="AJ177" i="10"/>
  <c r="DV41" i="28"/>
  <c r="AI177" i="10"/>
  <c r="DT41" i="28"/>
  <c r="AG177" i="10"/>
  <c r="DR41" i="28"/>
  <c r="AF177" i="10"/>
  <c r="DP41" i="28"/>
  <c r="AD177" i="10"/>
  <c r="DN41" i="28"/>
  <c r="AC177" i="10"/>
  <c r="DK41" i="28"/>
  <c r="AS144" i="10"/>
  <c r="DG41" i="28"/>
  <c r="AN144" i="10"/>
  <c r="DC41" i="28"/>
  <c r="AK144" i="10"/>
  <c r="CY41" i="28"/>
  <c r="AH144" i="10"/>
  <c r="CU41" i="28"/>
  <c r="AE144" i="10"/>
  <c r="CQ41" i="28"/>
  <c r="AB144" i="10"/>
  <c r="CP41" i="28"/>
  <c r="AT111" i="10"/>
  <c r="CN41" i="28"/>
  <c r="AP111" i="10"/>
  <c r="CL41" i="28"/>
  <c r="AO111" i="10"/>
  <c r="CJ41" i="28"/>
  <c r="AM111" i="10"/>
  <c r="CH41" i="28"/>
  <c r="AL111" i="10"/>
  <c r="CF41" i="28"/>
  <c r="AJ111" i="10"/>
  <c r="CD41" i="28"/>
  <c r="AI111" i="10"/>
  <c r="CB41" i="28"/>
  <c r="AG111" i="10"/>
  <c r="BZ41" i="28"/>
  <c r="AF111" i="10"/>
  <c r="BX41" i="28"/>
  <c r="AD111" i="10"/>
  <c r="BV41" i="28"/>
  <c r="AC111" i="10"/>
  <c r="BS41" i="28"/>
  <c r="AS78" i="10"/>
  <c r="BO41" i="28"/>
  <c r="AN78" i="10"/>
  <c r="BK41" i="28"/>
  <c r="AK78" i="10"/>
  <c r="BG41" i="28"/>
  <c r="AH78" i="10"/>
  <c r="BC41" i="28"/>
  <c r="AE78" i="10"/>
  <c r="AY41" i="28"/>
  <c r="AB78" i="10"/>
  <c r="AX41" i="28"/>
  <c r="AT45" i="10"/>
  <c r="AV41" i="28"/>
  <c r="AP45" i="10"/>
  <c r="AT41" i="28"/>
  <c r="AO45" i="10"/>
  <c r="AR41" i="28"/>
  <c r="AM45" i="10"/>
  <c r="AP41" i="28"/>
  <c r="AL45" i="10"/>
  <c r="AN41" i="28"/>
  <c r="AJ45" i="10"/>
  <c r="AL41" i="28"/>
  <c r="AI45" i="10"/>
  <c r="AJ41" i="28"/>
  <c r="AG45" i="10"/>
  <c r="AH41" i="28"/>
  <c r="AF45" i="10"/>
  <c r="AF41" i="28"/>
  <c r="AD45" i="10"/>
  <c r="AD41" i="28"/>
  <c r="AC45" i="10"/>
  <c r="AA41" i="28"/>
  <c r="AS11" i="10"/>
  <c r="W41" i="28"/>
  <c r="AN11" i="10"/>
  <c r="S41" i="28"/>
  <c r="AK11" i="10"/>
  <c r="O41" i="28"/>
  <c r="AH11" i="10"/>
  <c r="K41" i="28"/>
  <c r="AE11" i="10"/>
  <c r="G41" i="28"/>
  <c r="AB11" i="10"/>
  <c r="EG40" i="28"/>
  <c r="AS176" i="10"/>
  <c r="EC40" i="28"/>
  <c r="AN176" i="10"/>
  <c r="DY40" i="28"/>
  <c r="AK176" i="10"/>
  <c r="DU40" i="28"/>
  <c r="AH176" i="10"/>
  <c r="DQ40" i="28"/>
  <c r="AE176" i="10"/>
  <c r="DM40" i="28"/>
  <c r="AB176" i="10"/>
  <c r="DL40" i="28"/>
  <c r="AT143" i="10"/>
  <c r="DJ40" i="28"/>
  <c r="AP143" i="10"/>
  <c r="DH40" i="28"/>
  <c r="AO143" i="10"/>
  <c r="DF40" i="28"/>
  <c r="AM143" i="10"/>
  <c r="DD40" i="28"/>
  <c r="AL143" i="10"/>
  <c r="DB40" i="28"/>
  <c r="AJ143" i="10"/>
  <c r="CZ40" i="28"/>
  <c r="AI143" i="10"/>
  <c r="CX40" i="28"/>
  <c r="AG143" i="10"/>
  <c r="CV40" i="28"/>
  <c r="AF143" i="10"/>
  <c r="CT40" i="28"/>
  <c r="AD143" i="10"/>
  <c r="CR40" i="28"/>
  <c r="AC143" i="10"/>
  <c r="CO40" i="28"/>
  <c r="AS110" i="10"/>
  <c r="CK40" i="28"/>
  <c r="AN110" i="10"/>
  <c r="CG40" i="28"/>
  <c r="AK110" i="10"/>
  <c r="CC40" i="28"/>
  <c r="AH110" i="10"/>
  <c r="BY40" i="28"/>
  <c r="AE110" i="10"/>
  <c r="BU40" i="28"/>
  <c r="AB110" i="10"/>
  <c r="BT40" i="28"/>
  <c r="AT77" i="10"/>
  <c r="BR40" i="28"/>
  <c r="AP77" i="10"/>
  <c r="BP40" i="28"/>
  <c r="AO77" i="10"/>
  <c r="BN40" i="28"/>
  <c r="AM77" i="10"/>
  <c r="BL40" i="28"/>
  <c r="AL77" i="10"/>
  <c r="BJ40" i="28"/>
  <c r="AJ77" i="10"/>
  <c r="BH40" i="28"/>
  <c r="AI77" i="10"/>
  <c r="BF40" i="28"/>
  <c r="AG77" i="10"/>
  <c r="BD40" i="28"/>
  <c r="AF77" i="10"/>
  <c r="BB40" i="28"/>
  <c r="AD77" i="10"/>
  <c r="AZ40" i="28"/>
  <c r="AC77" i="10"/>
  <c r="AW40" i="28"/>
  <c r="AS44" i="10"/>
  <c r="AS40" i="28"/>
  <c r="AN44" i="10"/>
  <c r="AO40" i="28"/>
  <c r="AK44" i="10"/>
  <c r="AK40" i="28"/>
  <c r="AH44" i="10"/>
  <c r="AG40" i="28"/>
  <c r="AE44" i="10"/>
  <c r="AC40" i="28"/>
  <c r="AB44" i="10"/>
  <c r="AB40" i="28"/>
  <c r="AT10" i="10"/>
  <c r="Z40" i="28"/>
  <c r="AP10" i="10"/>
  <c r="X40" i="28"/>
  <c r="AO10" i="10"/>
  <c r="V40" i="28"/>
  <c r="AM10" i="10"/>
  <c r="T40" i="28"/>
  <c r="AL10" i="10"/>
  <c r="R40" i="28"/>
  <c r="AJ10" i="10"/>
  <c r="P40" i="28"/>
  <c r="AI10" i="10"/>
  <c r="N40" i="28"/>
  <c r="AG10" i="10"/>
  <c r="L40" i="28"/>
  <c r="AF10" i="10"/>
  <c r="J40" i="28"/>
  <c r="AD10" i="10"/>
  <c r="H40" i="28"/>
  <c r="AC10" i="10"/>
  <c r="EH39" i="28"/>
  <c r="AT175" i="10"/>
  <c r="EF39" i="28"/>
  <c r="AP175" i="10"/>
  <c r="ED39" i="28"/>
  <c r="AO175" i="10"/>
  <c r="EB39" i="28"/>
  <c r="AM175" i="10"/>
  <c r="DZ39" i="28"/>
  <c r="AL175" i="10"/>
  <c r="DX39" i="28"/>
  <c r="AJ175" i="10"/>
  <c r="DV39" i="28"/>
  <c r="AI175" i="10"/>
  <c r="DT39" i="28"/>
  <c r="AG175" i="10"/>
  <c r="DR39" i="28"/>
  <c r="AF175" i="10"/>
  <c r="DP39" i="28"/>
  <c r="AD175" i="10"/>
  <c r="DN39" i="28"/>
  <c r="AC175" i="10"/>
  <c r="DK39" i="28"/>
  <c r="AS142" i="10"/>
  <c r="DG39" i="28"/>
  <c r="AN142" i="10"/>
  <c r="DC39" i="28"/>
  <c r="AK142" i="10"/>
  <c r="CY39" i="28"/>
  <c r="AH142" i="10"/>
  <c r="CU39" i="28"/>
  <c r="AE142" i="10"/>
  <c r="CQ39" i="28"/>
  <c r="AB142" i="10"/>
  <c r="CP39" i="28"/>
  <c r="AT109" i="10"/>
  <c r="CN39" i="28"/>
  <c r="AP109" i="10"/>
  <c r="CL39" i="28"/>
  <c r="AO109" i="10"/>
  <c r="CJ39" i="28"/>
  <c r="AM109" i="10"/>
  <c r="CH39" i="28"/>
  <c r="AL109" i="10"/>
  <c r="CF39" i="28"/>
  <c r="AJ109" i="10"/>
  <c r="CD39" i="28"/>
  <c r="AI109" i="10"/>
  <c r="CB39" i="28"/>
  <c r="AG109" i="10"/>
  <c r="BZ39" i="28"/>
  <c r="AF109" i="10"/>
  <c r="BX39" i="28"/>
  <c r="AD109" i="10"/>
  <c r="BV39" i="28"/>
  <c r="AC109" i="10"/>
  <c r="BS39" i="28"/>
  <c r="AS76" i="10"/>
  <c r="BO39" i="28"/>
  <c r="AN76" i="10"/>
  <c r="BK39" i="28"/>
  <c r="AK76" i="10"/>
  <c r="BG39" i="28"/>
  <c r="AH76" i="10"/>
  <c r="BC39" i="28"/>
  <c r="AE76" i="10"/>
  <c r="AY39" i="28"/>
  <c r="AB76" i="10"/>
  <c r="AX39" i="28"/>
  <c r="AT43" i="10"/>
  <c r="AV39" i="28"/>
  <c r="AP43" i="10"/>
  <c r="AT39" i="28"/>
  <c r="AO43" i="10"/>
  <c r="AR39" i="28"/>
  <c r="AM43" i="10"/>
  <c r="AP39" i="28"/>
  <c r="AL43" i="10"/>
  <c r="AN39" i="28"/>
  <c r="AJ43" i="10"/>
  <c r="AL39" i="28"/>
  <c r="AI43" i="10"/>
  <c r="AJ39" i="28"/>
  <c r="AG43" i="10"/>
  <c r="AH39" i="28"/>
  <c r="AF43" i="10"/>
  <c r="AF39" i="28"/>
  <c r="AD43" i="10"/>
  <c r="AD39" i="28"/>
  <c r="AC43" i="10"/>
  <c r="W39" i="28"/>
  <c r="AN9" i="10"/>
  <c r="S39" i="28"/>
  <c r="AK9" i="10"/>
  <c r="O39" i="28"/>
  <c r="AH9" i="10"/>
  <c r="K39" i="28"/>
  <c r="AE9" i="10"/>
  <c r="G39" i="28"/>
  <c r="AB9" i="10"/>
  <c r="EG38" i="28"/>
  <c r="AS174" i="10"/>
  <c r="EC38" i="28"/>
  <c r="AN174" i="10"/>
  <c r="DY38" i="28"/>
  <c r="AK174" i="10"/>
  <c r="DU38" i="28"/>
  <c r="AH174" i="10"/>
  <c r="DQ38" i="28"/>
  <c r="AE174" i="10"/>
  <c r="DM38" i="28"/>
  <c r="AB174" i="10"/>
  <c r="DL38" i="28"/>
  <c r="AT141" i="10"/>
  <c r="DJ38" i="28"/>
  <c r="AP141" i="10"/>
  <c r="DH38" i="28"/>
  <c r="AO141" i="10"/>
  <c r="DF38" i="28"/>
  <c r="AM141" i="10"/>
  <c r="DD38" i="28"/>
  <c r="AL141" i="10"/>
  <c r="DB38" i="28"/>
  <c r="AJ141" i="10"/>
  <c r="CZ38" i="28"/>
  <c r="AI141" i="10"/>
  <c r="CX38" i="28"/>
  <c r="AG141" i="10"/>
  <c r="CV38" i="28"/>
  <c r="AF141" i="10"/>
  <c r="CT38" i="28"/>
  <c r="AD141" i="10"/>
  <c r="CR38" i="28"/>
  <c r="AC141" i="10"/>
  <c r="CO38" i="28"/>
  <c r="AS108" i="10"/>
  <c r="CK38" i="28"/>
  <c r="AN108" i="10"/>
  <c r="CG38" i="28"/>
  <c r="AK108" i="10"/>
  <c r="CC38" i="28"/>
  <c r="AH108" i="10"/>
  <c r="BY38" i="28"/>
  <c r="AE108" i="10"/>
  <c r="BU38" i="28"/>
  <c r="AB108" i="10"/>
  <c r="BT38" i="28"/>
  <c r="AT75" i="10"/>
  <c r="BR38" i="28"/>
  <c r="AP75" i="10"/>
  <c r="BP38" i="28"/>
  <c r="AO75" i="10"/>
  <c r="BN38" i="28"/>
  <c r="AM75" i="10"/>
  <c r="BL38" i="28"/>
  <c r="AL75" i="10"/>
  <c r="BJ38" i="28"/>
  <c r="AJ75" i="10"/>
  <c r="BH38" i="28"/>
  <c r="AI75" i="10"/>
  <c r="BF38" i="28"/>
  <c r="AG75" i="10"/>
  <c r="BD38" i="28"/>
  <c r="AF75" i="10"/>
  <c r="BB38" i="28"/>
  <c r="AD75" i="10"/>
  <c r="AZ38" i="28"/>
  <c r="AC75" i="10"/>
  <c r="AW38" i="28"/>
  <c r="AS42" i="10"/>
  <c r="AS38" i="28"/>
  <c r="AN42" i="10"/>
  <c r="AO38" i="28"/>
  <c r="AK42" i="10"/>
  <c r="AK38" i="28"/>
  <c r="AH42" i="10"/>
  <c r="AG38" i="28"/>
  <c r="AE42" i="10"/>
  <c r="AC38" i="28"/>
  <c r="AB42" i="10"/>
  <c r="Z38" i="28"/>
  <c r="AP8" i="10"/>
  <c r="X38" i="28"/>
  <c r="AO8" i="10"/>
  <c r="T38" i="28"/>
  <c r="AL8" i="10"/>
  <c r="R38" i="28"/>
  <c r="AJ8" i="10"/>
  <c r="P38" i="28"/>
  <c r="AI8" i="10"/>
  <c r="N38" i="28"/>
  <c r="AG8" i="10"/>
  <c r="L38" i="28"/>
  <c r="AF8" i="10"/>
  <c r="J38" i="28"/>
  <c r="AD8" i="10"/>
  <c r="H38" i="28"/>
  <c r="AC8" i="10"/>
  <c r="EH37" i="28"/>
  <c r="AT173" i="10"/>
  <c r="EF37" i="28"/>
  <c r="AP173" i="10"/>
  <c r="ED37" i="28"/>
  <c r="AO173" i="10"/>
  <c r="EB37" i="28"/>
  <c r="AM173" i="10"/>
  <c r="DZ37" i="28"/>
  <c r="AL173" i="10"/>
  <c r="DX37" i="28"/>
  <c r="AJ173" i="10"/>
  <c r="DV37" i="28"/>
  <c r="AI173" i="10"/>
  <c r="DT37" i="28"/>
  <c r="AG173" i="10"/>
  <c r="DR37" i="28"/>
  <c r="AF173" i="10"/>
  <c r="DP37" i="28"/>
  <c r="AD173" i="10"/>
  <c r="DN37" i="28"/>
  <c r="AC173" i="10"/>
  <c r="DK37" i="28"/>
  <c r="AS140" i="10"/>
  <c r="DG37" i="28"/>
  <c r="AN140" i="10"/>
  <c r="DC37" i="28"/>
  <c r="AK140" i="10"/>
  <c r="CY37" i="28"/>
  <c r="AH140" i="10"/>
  <c r="CU37" i="28"/>
  <c r="AE140" i="10"/>
  <c r="CQ37" i="28"/>
  <c r="AB140" i="10"/>
  <c r="CP37" i="28"/>
  <c r="AT107" i="10"/>
  <c r="CN37" i="28"/>
  <c r="AP107" i="10"/>
  <c r="CL37" i="28"/>
  <c r="AO107" i="10"/>
  <c r="CJ37" i="28"/>
  <c r="AM107" i="10"/>
  <c r="CH37" i="28"/>
  <c r="AL107" i="10"/>
  <c r="CF37" i="28"/>
  <c r="AJ107" i="10"/>
  <c r="CD37" i="28"/>
  <c r="AI107" i="10"/>
  <c r="CB37" i="28"/>
  <c r="AG107" i="10"/>
  <c r="BZ37" i="28"/>
  <c r="AF107" i="10"/>
  <c r="BX37" i="28"/>
  <c r="AD107" i="10"/>
  <c r="BV37" i="28"/>
  <c r="AC107" i="10"/>
  <c r="BS37" i="28"/>
  <c r="AS74" i="10"/>
  <c r="BO37" i="28"/>
  <c r="AN74" i="10"/>
  <c r="BK37" i="28"/>
  <c r="AK74" i="10"/>
  <c r="BG37" i="28"/>
  <c r="AH74" i="10"/>
  <c r="BC37" i="28"/>
  <c r="AE74" i="10"/>
  <c r="AY37" i="28"/>
  <c r="AB74" i="10"/>
  <c r="AX37" i="28"/>
  <c r="AT41" i="10"/>
  <c r="AV37" i="28"/>
  <c r="AP41" i="10"/>
  <c r="AT37" i="28"/>
  <c r="AO41" i="10"/>
  <c r="AR37" i="28"/>
  <c r="AM41" i="10"/>
  <c r="AP37" i="28"/>
  <c r="AL41" i="10"/>
  <c r="AN37" i="28"/>
  <c r="AJ41" i="10"/>
  <c r="AL37" i="28"/>
  <c r="AI41" i="10"/>
  <c r="AJ37" i="28"/>
  <c r="AG41" i="10"/>
  <c r="AH37" i="28"/>
  <c r="AF41" i="10"/>
  <c r="AF37" i="28"/>
  <c r="AD41" i="10"/>
  <c r="AD37" i="28"/>
  <c r="AC41" i="10"/>
  <c r="W37" i="28"/>
  <c r="AN7" i="10"/>
  <c r="S37" i="28"/>
  <c r="AK7" i="10"/>
  <c r="O37" i="28"/>
  <c r="AH7" i="10"/>
  <c r="K37" i="28"/>
  <c r="AE7" i="10"/>
  <c r="G37" i="28"/>
  <c r="AB7" i="10"/>
  <c r="EG36" i="28"/>
  <c r="AS172" i="10"/>
  <c r="EC36" i="28"/>
  <c r="AN172" i="10"/>
  <c r="DY36" i="28"/>
  <c r="AK172" i="10"/>
  <c r="DU36" i="28"/>
  <c r="AH172" i="10"/>
  <c r="DQ36" i="28"/>
  <c r="AE172" i="10"/>
  <c r="DM36" i="28"/>
  <c r="AB172" i="10"/>
  <c r="DL36" i="28"/>
  <c r="AT139" i="10"/>
  <c r="DJ36" i="28"/>
  <c r="AP139" i="10"/>
  <c r="DH36" i="28"/>
  <c r="AO139" i="10"/>
  <c r="DF36" i="28"/>
  <c r="AM139" i="10"/>
  <c r="DD36" i="28"/>
  <c r="AL139" i="10"/>
  <c r="DB36" i="28"/>
  <c r="AJ139" i="10"/>
  <c r="CZ36" i="28"/>
  <c r="AI139" i="10"/>
  <c r="CX36" i="28"/>
  <c r="AG139" i="10"/>
  <c r="CV36" i="28"/>
  <c r="AF139" i="10"/>
  <c r="CT36" i="28"/>
  <c r="AD139" i="10"/>
  <c r="CR36" i="28"/>
  <c r="AC139" i="10"/>
  <c r="CO36" i="28"/>
  <c r="AS106" i="10"/>
  <c r="CK36" i="28"/>
  <c r="AN106" i="10"/>
  <c r="CG36" i="28"/>
  <c r="AK106" i="10"/>
  <c r="CC36" i="28"/>
  <c r="AH106" i="10"/>
  <c r="BY36" i="28"/>
  <c r="AE106" i="10"/>
  <c r="BU36" i="28"/>
  <c r="AB106" i="10"/>
  <c r="BT36" i="28"/>
  <c r="AT73" i="10"/>
  <c r="BR36" i="28"/>
  <c r="AP73" i="10"/>
  <c r="BP36" i="28"/>
  <c r="AO73" i="10"/>
  <c r="BN36" i="28"/>
  <c r="AM73" i="10"/>
  <c r="BL36" i="28"/>
  <c r="AL73" i="10"/>
  <c r="BJ36" i="28"/>
  <c r="AJ73" i="10"/>
  <c r="BH36" i="28"/>
  <c r="AI73" i="10"/>
  <c r="BF36" i="28"/>
  <c r="AG73" i="10"/>
  <c r="BD36" i="28"/>
  <c r="AF73" i="10"/>
  <c r="BB36" i="28"/>
  <c r="AD73" i="10"/>
  <c r="AZ36" i="28"/>
  <c r="AC73" i="10"/>
  <c r="AW36" i="28"/>
  <c r="AS40" i="10"/>
  <c r="AS36" i="28"/>
  <c r="AN40" i="10"/>
  <c r="AO36" i="28"/>
  <c r="AK40" i="10"/>
  <c r="AK36" i="28"/>
  <c r="AH40" i="10"/>
  <c r="AG36" i="28"/>
  <c r="AE40" i="10"/>
  <c r="AC36" i="28"/>
  <c r="AB40" i="10"/>
  <c r="Z36" i="28"/>
  <c r="AP6" i="10"/>
  <c r="X36" i="28"/>
  <c r="AO6" i="10"/>
  <c r="T36" i="28"/>
  <c r="AL6" i="10"/>
  <c r="R36" i="28"/>
  <c r="AJ6" i="10"/>
  <c r="P36" i="28"/>
  <c r="AI6" i="10"/>
  <c r="N36" i="28"/>
  <c r="AG6" i="10"/>
  <c r="L36" i="28"/>
  <c r="AF6" i="10"/>
  <c r="J36" i="28"/>
  <c r="AD6" i="10"/>
  <c r="H36" i="28"/>
  <c r="AC6" i="10"/>
  <c r="DF56" i="28"/>
  <c r="AM159" i="10"/>
  <c r="DD56" i="28"/>
  <c r="AL159" i="10"/>
  <c r="DB56" i="28"/>
  <c r="AJ159" i="10"/>
  <c r="CZ56" i="28"/>
  <c r="AI159" i="10"/>
  <c r="CX56" i="28"/>
  <c r="AG159" i="10"/>
  <c r="CV56" i="28"/>
  <c r="AF159" i="10"/>
  <c r="CT56" i="28"/>
  <c r="AD159" i="10"/>
  <c r="CR56" i="28"/>
  <c r="AC159" i="10"/>
  <c r="CO56" i="28"/>
  <c r="AS126" i="10"/>
  <c r="CK56" i="28"/>
  <c r="AN126" i="10"/>
  <c r="CG56" i="28"/>
  <c r="AK126" i="10"/>
  <c r="CC56" i="28"/>
  <c r="AH126" i="10"/>
  <c r="BY56" i="28"/>
  <c r="AE126" i="10"/>
  <c r="BU56" i="28"/>
  <c r="AB126" i="10"/>
  <c r="BT56" i="28"/>
  <c r="AT93" i="10"/>
  <c r="BR56" i="28"/>
  <c r="AP93" i="10"/>
  <c r="BP56" i="28"/>
  <c r="AO93" i="10"/>
  <c r="BN56" i="28"/>
  <c r="AM93" i="10"/>
  <c r="BL56" i="28"/>
  <c r="AL93" i="10"/>
  <c r="BJ56" i="28"/>
  <c r="AJ93" i="10"/>
  <c r="BH56" i="28"/>
  <c r="AI93" i="10"/>
  <c r="BF56" i="28"/>
  <c r="AG93" i="10"/>
  <c r="BD56" i="28"/>
  <c r="AF93" i="10"/>
  <c r="BB56" i="28"/>
  <c r="AD93" i="10"/>
  <c r="AZ56" i="28"/>
  <c r="AC93" i="10"/>
  <c r="AW56" i="28"/>
  <c r="AS60" i="10"/>
  <c r="AS56" i="28"/>
  <c r="AN60" i="10"/>
  <c r="AO56" i="28"/>
  <c r="AK60" i="10"/>
  <c r="AK56" i="28"/>
  <c r="AM56" s="1"/>
  <c r="AH60" i="10"/>
  <c r="AG56" i="28"/>
  <c r="AI56" s="1"/>
  <c r="AE60" i="10"/>
  <c r="AC56" i="28"/>
  <c r="AE56" s="1"/>
  <c r="AB60" i="10"/>
  <c r="AB56" i="28"/>
  <c r="AT26" i="10"/>
  <c r="Z56" i="28"/>
  <c r="AP26" i="10"/>
  <c r="X56" i="28"/>
  <c r="AO26" i="10"/>
  <c r="V56" i="28"/>
  <c r="AM26" i="10"/>
  <c r="T56" i="28"/>
  <c r="AL26" i="10"/>
  <c r="R56" i="28"/>
  <c r="AJ26" i="10"/>
  <c r="P56" i="28"/>
  <c r="AI26" i="10"/>
  <c r="N56" i="28"/>
  <c r="AG26" i="10"/>
  <c r="L56" i="28"/>
  <c r="AF26" i="10"/>
  <c r="J56" i="28"/>
  <c r="AD26" i="10"/>
  <c r="H56" i="28"/>
  <c r="AC26" i="10"/>
  <c r="EH55" i="28"/>
  <c r="AT191" i="10"/>
  <c r="EF55" i="28"/>
  <c r="AP191" i="10"/>
  <c r="ED55" i="28"/>
  <c r="AO191" i="10"/>
  <c r="EB55" i="28"/>
  <c r="AM191" i="10"/>
  <c r="DZ55" i="28"/>
  <c r="AL191" i="10"/>
  <c r="DX55" i="28"/>
  <c r="AJ191" i="10"/>
  <c r="DV55" i="28"/>
  <c r="AI191" i="10"/>
  <c r="DT55" i="28"/>
  <c r="AG191" i="10"/>
  <c r="DR55" i="28"/>
  <c r="AF191" i="10"/>
  <c r="DP55" i="28"/>
  <c r="AD191" i="10"/>
  <c r="DN55" i="28"/>
  <c r="AC191" i="10"/>
  <c r="DK55" i="28"/>
  <c r="AS158" i="10"/>
  <c r="DG55" i="28"/>
  <c r="AN158" i="10"/>
  <c r="DC55" i="28"/>
  <c r="AK158" i="10"/>
  <c r="CY55" i="28"/>
  <c r="AH158" i="10"/>
  <c r="CU55" i="28"/>
  <c r="AE158" i="10"/>
  <c r="CQ55" i="28"/>
  <c r="AB158" i="10"/>
  <c r="CP55" i="28"/>
  <c r="AT125" i="10"/>
  <c r="CN55" i="28"/>
  <c r="AP125" i="10"/>
  <c r="CL55" i="28"/>
  <c r="AO125" i="10"/>
  <c r="CJ55" i="28"/>
  <c r="AM125" i="10"/>
  <c r="CH55" i="28"/>
  <c r="AL125" i="10"/>
  <c r="CF55" i="28"/>
  <c r="AJ125" i="10"/>
  <c r="CD55" i="28"/>
  <c r="AI125" i="10"/>
  <c r="CB55" i="28"/>
  <c r="AG125" i="10"/>
  <c r="BZ55" i="28"/>
  <c r="AF125" i="10"/>
  <c r="BX55" i="28"/>
  <c r="AD125" i="10"/>
  <c r="BV55" i="28"/>
  <c r="AC125" i="10"/>
  <c r="BS55" i="28"/>
  <c r="AS92" i="10"/>
  <c r="BO55" i="28"/>
  <c r="AN92" i="10"/>
  <c r="BK55" i="28"/>
  <c r="AK92" i="10"/>
  <c r="BG55" i="28"/>
  <c r="AH92" i="10"/>
  <c r="BC55" i="28"/>
  <c r="AE92" i="10"/>
  <c r="AY55" i="28"/>
  <c r="AB92" i="10"/>
  <c r="AX55" i="28"/>
  <c r="AT59" i="10"/>
  <c r="AV55" i="28"/>
  <c r="AP59" i="10"/>
  <c r="AT55" i="28"/>
  <c r="AO59" i="10"/>
  <c r="AR55" i="28"/>
  <c r="AM59" i="10"/>
  <c r="AP55" i="28"/>
  <c r="AL59" i="10"/>
  <c r="AN55" i="28"/>
  <c r="AJ59" i="10"/>
  <c r="AL55" i="28"/>
  <c r="AI59" i="10"/>
  <c r="AJ55" i="28"/>
  <c r="AG59" i="10"/>
  <c r="AH55" i="28"/>
  <c r="AF59" i="10"/>
  <c r="AF55" i="28"/>
  <c r="AD59" i="10"/>
  <c r="AD55" i="28"/>
  <c r="AC59" i="10"/>
  <c r="AA55" i="28"/>
  <c r="EI55" s="1"/>
  <c r="FJ55" s="1"/>
  <c r="AS25" i="10"/>
  <c r="W55" i="28"/>
  <c r="Y55" s="1"/>
  <c r="AN25" i="10"/>
  <c r="S55" i="28"/>
  <c r="U55" s="1"/>
  <c r="AK25" i="10"/>
  <c r="O55" i="28"/>
  <c r="Q55" s="1"/>
  <c r="AH25" i="10"/>
  <c r="K55" i="28"/>
  <c r="M55" s="1"/>
  <c r="AE25" i="10"/>
  <c r="G55" i="28"/>
  <c r="I55" s="1"/>
  <c r="AB25" i="10"/>
  <c r="EG54" i="28"/>
  <c r="AS190" i="10"/>
  <c r="EC54" i="28"/>
  <c r="AN190" i="10"/>
  <c r="DY54" i="28"/>
  <c r="AK190" i="10"/>
  <c r="DU54" i="28"/>
  <c r="AH190" i="10"/>
  <c r="DQ54" i="28"/>
  <c r="AE190" i="10"/>
  <c r="DM54" i="28"/>
  <c r="AB190" i="10"/>
  <c r="DL54" i="28"/>
  <c r="AT157" i="10"/>
  <c r="DJ54" i="28"/>
  <c r="AP157" i="10"/>
  <c r="DH54" i="28"/>
  <c r="AO157" i="10"/>
  <c r="DF54" i="28"/>
  <c r="AM157" i="10"/>
  <c r="DD54" i="28"/>
  <c r="AL157" i="10"/>
  <c r="DB54" i="28"/>
  <c r="AJ157" i="10"/>
  <c r="CZ54" i="28"/>
  <c r="AI157" i="10"/>
  <c r="CX54" i="28"/>
  <c r="AG157" i="10"/>
  <c r="CV54" i="28"/>
  <c r="AF157" i="10"/>
  <c r="CT54" i="28"/>
  <c r="AD157" i="10"/>
  <c r="CR54" i="28"/>
  <c r="AC157" i="10"/>
  <c r="CO54" i="28"/>
  <c r="AS124" i="10"/>
  <c r="CK54" i="28"/>
  <c r="AN124" i="10"/>
  <c r="CG54" i="28"/>
  <c r="AK124" i="10"/>
  <c r="CC54" i="28"/>
  <c r="AH124" i="10"/>
  <c r="BY54" i="28"/>
  <c r="AE124" i="10"/>
  <c r="BU54" i="28"/>
  <c r="AB124" i="10"/>
  <c r="BT54" i="28"/>
  <c r="AT91" i="10"/>
  <c r="BR54" i="28"/>
  <c r="AP91" i="10"/>
  <c r="BP54" i="28"/>
  <c r="AO91" i="10"/>
  <c r="BN54" i="28"/>
  <c r="AM91" i="10"/>
  <c r="BL54" i="28"/>
  <c r="AL91" i="10"/>
  <c r="BJ54" i="28"/>
  <c r="AJ91" i="10"/>
  <c r="BH54" i="28"/>
  <c r="AI91" i="10"/>
  <c r="BF54" i="28"/>
  <c r="AG91" i="10"/>
  <c r="BD54" i="28"/>
  <c r="AF91" i="10"/>
  <c r="BB54" i="28"/>
  <c r="AD91" i="10"/>
  <c r="AZ54" i="28"/>
  <c r="AC91" i="10"/>
  <c r="AW54" i="28"/>
  <c r="AS58" i="10"/>
  <c r="AS54" i="28"/>
  <c r="AN58" i="10"/>
  <c r="AO54" i="28"/>
  <c r="AK58" i="10"/>
  <c r="AK54" i="28"/>
  <c r="AM54" s="1"/>
  <c r="AH58" i="10"/>
  <c r="AG54" i="28"/>
  <c r="AI54" s="1"/>
  <c r="AE58" i="10"/>
  <c r="AC54" i="28"/>
  <c r="AE54" s="1"/>
  <c r="AB58" i="10"/>
  <c r="AB54" i="28"/>
  <c r="AT24" i="10"/>
  <c r="Z54" i="28"/>
  <c r="AP24" i="10"/>
  <c r="X54" i="28"/>
  <c r="AO24" i="10"/>
  <c r="V54" i="28"/>
  <c r="AM24" i="10"/>
  <c r="T54" i="28"/>
  <c r="AL24" i="10"/>
  <c r="R54" i="28"/>
  <c r="AJ24" i="10"/>
  <c r="P54" i="28"/>
  <c r="AI24" i="10"/>
  <c r="N54" i="28"/>
  <c r="AG24" i="10"/>
  <c r="L54" i="28"/>
  <c r="AF24" i="10"/>
  <c r="J54" i="28"/>
  <c r="AD24" i="10"/>
  <c r="H54" i="28"/>
  <c r="AC24" i="10"/>
  <c r="EH53" i="28"/>
  <c r="AT189" i="10"/>
  <c r="EF53" i="28"/>
  <c r="AP189" i="10"/>
  <c r="ED53" i="28"/>
  <c r="AO189" i="10"/>
  <c r="EB53" i="28"/>
  <c r="AM189" i="10"/>
  <c r="DZ53" i="28"/>
  <c r="AL189" i="10"/>
  <c r="DX53" i="28"/>
  <c r="AJ189" i="10"/>
  <c r="DV53" i="28"/>
  <c r="AI189" i="10"/>
  <c r="DT53" i="28"/>
  <c r="AG189" i="10"/>
  <c r="DR53" i="28"/>
  <c r="AF189" i="10"/>
  <c r="DP53" i="28"/>
  <c r="AD189" i="10"/>
  <c r="DN53" i="28"/>
  <c r="AC189" i="10"/>
  <c r="DK53" i="28"/>
  <c r="AS156" i="10"/>
  <c r="DG53" i="28"/>
  <c r="AN156" i="10"/>
  <c r="DC53" i="28"/>
  <c r="AK156" i="10"/>
  <c r="CY53" i="28"/>
  <c r="AH156" i="10"/>
  <c r="CU53" i="28"/>
  <c r="AE156" i="10"/>
  <c r="CQ53" i="28"/>
  <c r="AB156" i="10"/>
  <c r="CP53" i="28"/>
  <c r="AT123" i="10"/>
  <c r="CN53" i="28"/>
  <c r="AP123" i="10"/>
  <c r="CL53" i="28"/>
  <c r="AO123" i="10"/>
  <c r="CJ53" i="28"/>
  <c r="AM123" i="10"/>
  <c r="CH53" i="28"/>
  <c r="AL123" i="10"/>
  <c r="CF53" i="28"/>
  <c r="AJ123" i="10"/>
  <c r="CD53" i="28"/>
  <c r="AI123" i="10"/>
  <c r="CB53" i="28"/>
  <c r="AG123" i="10"/>
  <c r="BZ53" i="28"/>
  <c r="AF123" i="10"/>
  <c r="BX53" i="28"/>
  <c r="AD123" i="10"/>
  <c r="BV53" i="28"/>
  <c r="AC123" i="10"/>
  <c r="BS53" i="28"/>
  <c r="AS90" i="10"/>
  <c r="BO53" i="28"/>
  <c r="AN90" i="10"/>
  <c r="BK53" i="28"/>
  <c r="AK90" i="10"/>
  <c r="BG53" i="28"/>
  <c r="AH90" i="10"/>
  <c r="BC53" i="28"/>
  <c r="AE90" i="10"/>
  <c r="AY53" i="28"/>
  <c r="AB90" i="10"/>
  <c r="AX53" i="28"/>
  <c r="AT57" i="10"/>
  <c r="AV53" i="28"/>
  <c r="AP57" i="10"/>
  <c r="AT53" i="28"/>
  <c r="AO57" i="10"/>
  <c r="AR53" i="28"/>
  <c r="AM57" i="10"/>
  <c r="AP53" i="28"/>
  <c r="AL57" i="10"/>
  <c r="AN53" i="28"/>
  <c r="AJ57" i="10"/>
  <c r="AL53" i="28"/>
  <c r="AI57" i="10"/>
  <c r="AJ53" i="28"/>
  <c r="AG57" i="10"/>
  <c r="AH53" i="28"/>
  <c r="AF57" i="10"/>
  <c r="AF53" i="28"/>
  <c r="AD57" i="10"/>
  <c r="AD53" i="28"/>
  <c r="AC57" i="10"/>
  <c r="AA53" i="28"/>
  <c r="EI53" s="1"/>
  <c r="FJ53" s="1"/>
  <c r="AS23" i="10"/>
  <c r="W53" i="28"/>
  <c r="Y53" s="1"/>
  <c r="AN23" i="10"/>
  <c r="S53" i="28"/>
  <c r="U53" s="1"/>
  <c r="AK23" i="10"/>
  <c r="O53" i="28"/>
  <c r="Q53" s="1"/>
  <c r="AH23" i="10"/>
  <c r="K53" i="28"/>
  <c r="M53" s="1"/>
  <c r="AE23" i="10"/>
  <c r="G53" i="28"/>
  <c r="I53" s="1"/>
  <c r="AB23" i="10"/>
  <c r="EG52" i="28"/>
  <c r="AS188" i="10"/>
  <c r="EC52" i="28"/>
  <c r="AN188" i="10"/>
  <c r="DY52" i="28"/>
  <c r="AK188" i="10"/>
  <c r="DU52" i="28"/>
  <c r="AH188" i="10"/>
  <c r="DQ52" i="28"/>
  <c r="AE188" i="10"/>
  <c r="DM52" i="28"/>
  <c r="AB188" i="10"/>
  <c r="DL52" i="28"/>
  <c r="AT155" i="10"/>
  <c r="DJ52" i="28"/>
  <c r="AP155" i="10"/>
  <c r="DH52" i="28"/>
  <c r="AO155" i="10"/>
  <c r="DF52" i="28"/>
  <c r="AM155" i="10"/>
  <c r="DD52" i="28"/>
  <c r="AL155" i="10"/>
  <c r="DB52" i="28"/>
  <c r="AJ155" i="10"/>
  <c r="CZ52" i="28"/>
  <c r="AI155" i="10"/>
  <c r="CX52" i="28"/>
  <c r="AG155" i="10"/>
  <c r="CV52" i="28"/>
  <c r="AF155" i="10"/>
  <c r="CT52" i="28"/>
  <c r="AD155" i="10"/>
  <c r="CR52" i="28"/>
  <c r="AC155" i="10"/>
  <c r="CO52" i="28"/>
  <c r="AS122" i="10"/>
  <c r="CK52" i="28"/>
  <c r="AN122" i="10"/>
  <c r="CG52" i="28"/>
  <c r="AK122" i="10"/>
  <c r="CC52" i="28"/>
  <c r="AH122" i="10"/>
  <c r="BY52" i="28"/>
  <c r="AE122" i="10"/>
  <c r="BU52" i="28"/>
  <c r="AB122" i="10"/>
  <c r="BT52" i="28"/>
  <c r="AT89" i="10"/>
  <c r="BR52" i="28"/>
  <c r="AP89" i="10"/>
  <c r="BP52" i="28"/>
  <c r="AO89" i="10"/>
  <c r="BN52" i="28"/>
  <c r="AM89" i="10"/>
  <c r="BL52" i="28"/>
  <c r="AL89" i="10"/>
  <c r="BJ52" i="28"/>
  <c r="AJ89" i="10"/>
  <c r="BH52" i="28"/>
  <c r="AI89" i="10"/>
  <c r="BF52" i="28"/>
  <c r="AG89" i="10"/>
  <c r="BD52" i="28"/>
  <c r="AF89" i="10"/>
  <c r="BB52" i="28"/>
  <c r="AD89" i="10"/>
  <c r="AZ52" i="28"/>
  <c r="AC89" i="10"/>
  <c r="AW52" i="28"/>
  <c r="AS56" i="10"/>
  <c r="AS52" i="28"/>
  <c r="AN56" i="10"/>
  <c r="AO52" i="28"/>
  <c r="AK56" i="10"/>
  <c r="AK52" i="28"/>
  <c r="AM52" s="1"/>
  <c r="AH56" i="10"/>
  <c r="AG52" i="28"/>
  <c r="AI52" s="1"/>
  <c r="AE56" i="10"/>
  <c r="AC52" i="28"/>
  <c r="AE52" s="1"/>
  <c r="AB56" i="10"/>
  <c r="AB52" i="28"/>
  <c r="AT22" i="10"/>
  <c r="Z52" i="28"/>
  <c r="AP22" i="10"/>
  <c r="X52" i="28"/>
  <c r="AO22" i="10"/>
  <c r="V52" i="28"/>
  <c r="AM22" i="10"/>
  <c r="T52" i="28"/>
  <c r="AL22" i="10"/>
  <c r="R52" i="28"/>
  <c r="AJ22" i="10"/>
  <c r="P52" i="28"/>
  <c r="AI22" i="10"/>
  <c r="N52" i="28"/>
  <c r="AG22" i="10"/>
  <c r="L52" i="28"/>
  <c r="AF22" i="10"/>
  <c r="J52" i="28"/>
  <c r="AD22" i="10"/>
  <c r="H52" i="28"/>
  <c r="AC22" i="10"/>
  <c r="EH51" i="28"/>
  <c r="AT187" i="10"/>
  <c r="EF51" i="28"/>
  <c r="AP187" i="10"/>
  <c r="ED51" i="28"/>
  <c r="AO187" i="10"/>
  <c r="EB51" i="28"/>
  <c r="AM187" i="10"/>
  <c r="DZ51" i="28"/>
  <c r="AL187" i="10"/>
  <c r="DX51" i="28"/>
  <c r="AJ187" i="10"/>
  <c r="DV51" i="28"/>
  <c r="AI187" i="10"/>
  <c r="DT51" i="28"/>
  <c r="AG187" i="10"/>
  <c r="DR51" i="28"/>
  <c r="AF187" i="10"/>
  <c r="DP51" i="28"/>
  <c r="AD187" i="10"/>
  <c r="DN51" i="28"/>
  <c r="AC187" i="10"/>
  <c r="DK51" i="28"/>
  <c r="AS154" i="10"/>
  <c r="DG51" i="28"/>
  <c r="AN154" i="10"/>
  <c r="DC51" i="28"/>
  <c r="AK154" i="10"/>
  <c r="CY51" i="28"/>
  <c r="AH154" i="10"/>
  <c r="CU51" i="28"/>
  <c r="AE154" i="10"/>
  <c r="CQ51" i="28"/>
  <c r="AB154" i="10"/>
  <c r="CP51" i="28"/>
  <c r="AT121" i="10"/>
  <c r="CN51" i="28"/>
  <c r="AP121" i="10"/>
  <c r="CL51" i="28"/>
  <c r="AO121" i="10"/>
  <c r="CJ51" i="28"/>
  <c r="AM121" i="10"/>
  <c r="CH51" i="28"/>
  <c r="AL121" i="10"/>
  <c r="CF51" i="28"/>
  <c r="AJ121" i="10"/>
  <c r="CD51" i="28"/>
  <c r="AI121" i="10"/>
  <c r="CB51" i="28"/>
  <c r="AG121" i="10"/>
  <c r="BZ51" i="28"/>
  <c r="AF121" i="10"/>
  <c r="BX51" i="28"/>
  <c r="AD121" i="10"/>
  <c r="BV51" i="28"/>
  <c r="AC121" i="10"/>
  <c r="BS51" i="28"/>
  <c r="AS88" i="10"/>
  <c r="BO51" i="28"/>
  <c r="AN88" i="10"/>
  <c r="BK51" i="28"/>
  <c r="AK88" i="10"/>
  <c r="BG51" i="28"/>
  <c r="AH88" i="10"/>
  <c r="BC51" i="28"/>
  <c r="AE88" i="10"/>
  <c r="AY51" i="28"/>
  <c r="AB88" i="10"/>
  <c r="AX51" i="28"/>
  <c r="AT55" i="10"/>
  <c r="AV51" i="28"/>
  <c r="AP55" i="10"/>
  <c r="AT51" i="28"/>
  <c r="AO55" i="10"/>
  <c r="AR51" i="28"/>
  <c r="AM55" i="10"/>
  <c r="AP51" i="28"/>
  <c r="AL55" i="10"/>
  <c r="AN51" i="28"/>
  <c r="AJ55" i="10"/>
  <c r="AL51" i="28"/>
  <c r="AI55" i="10"/>
  <c r="AJ51" i="28"/>
  <c r="AG55" i="10"/>
  <c r="AH51" i="28"/>
  <c r="AF55" i="10"/>
  <c r="AF51" i="28"/>
  <c r="AD55" i="10"/>
  <c r="AD51" i="28"/>
  <c r="AC55" i="10"/>
  <c r="AA51" i="28"/>
  <c r="EI51" s="1"/>
  <c r="FJ51" s="1"/>
  <c r="AS21" i="10"/>
  <c r="W51" i="28"/>
  <c r="Y51" s="1"/>
  <c r="AN21" i="10"/>
  <c r="S51" i="28"/>
  <c r="U51" s="1"/>
  <c r="AK21" i="10"/>
  <c r="O51" i="28"/>
  <c r="Q51" s="1"/>
  <c r="AH21" i="10"/>
  <c r="K51" i="28"/>
  <c r="M51" s="1"/>
  <c r="AE21" i="10"/>
  <c r="G51" i="28"/>
  <c r="I51" s="1"/>
  <c r="AB21" i="10"/>
  <c r="EG50" i="28"/>
  <c r="AS186" i="10"/>
  <c r="EC50" i="28"/>
  <c r="AN186" i="10"/>
  <c r="DY50" i="28"/>
  <c r="AK186" i="10"/>
  <c r="DU50" i="28"/>
  <c r="AH186" i="10"/>
  <c r="DQ50" i="28"/>
  <c r="AE186" i="10"/>
  <c r="DM50" i="28"/>
  <c r="AB186" i="10"/>
  <c r="DL50" i="28"/>
  <c r="AT153" i="10"/>
  <c r="DJ50" i="28"/>
  <c r="AP153" i="10"/>
  <c r="DH50" i="28"/>
  <c r="AO153" i="10"/>
  <c r="DF50" i="28"/>
  <c r="AM153" i="10"/>
  <c r="DD50" i="28"/>
  <c r="AL153" i="10"/>
  <c r="DB50" i="28"/>
  <c r="AJ153" i="10"/>
  <c r="CZ50" i="28"/>
  <c r="AI153" i="10"/>
  <c r="CX50" i="28"/>
  <c r="AG153" i="10"/>
  <c r="CV50" i="28"/>
  <c r="AF153" i="10"/>
  <c r="CT50" i="28"/>
  <c r="AD153" i="10"/>
  <c r="CR50" i="28"/>
  <c r="AC153" i="10"/>
  <c r="CO50" i="28"/>
  <c r="AS120" i="10"/>
  <c r="CK50" i="28"/>
  <c r="AN120" i="10"/>
  <c r="CG50" i="28"/>
  <c r="AK120" i="10"/>
  <c r="CC50" i="28"/>
  <c r="AH120" i="10"/>
  <c r="BY50" i="28"/>
  <c r="AE120" i="10"/>
  <c r="BU50" i="28"/>
  <c r="AB120" i="10"/>
  <c r="BT50" i="28"/>
  <c r="AT87" i="10"/>
  <c r="BR50" i="28"/>
  <c r="AP87" i="10"/>
  <c r="BP50" i="28"/>
  <c r="AO87" i="10"/>
  <c r="BN50" i="28"/>
  <c r="AM87" i="10"/>
  <c r="BL50" i="28"/>
  <c r="AL87" i="10"/>
  <c r="BJ50" i="28"/>
  <c r="AJ87" i="10"/>
  <c r="BH50" i="28"/>
  <c r="AI87" i="10"/>
  <c r="BF50" i="28"/>
  <c r="AG87" i="10"/>
  <c r="BD50" i="28"/>
  <c r="AF87" i="10"/>
  <c r="BB50" i="28"/>
  <c r="AD87" i="10"/>
  <c r="AZ50" i="28"/>
  <c r="AC87" i="10"/>
  <c r="AW50" i="28"/>
  <c r="AS54" i="10"/>
  <c r="AS50" i="28"/>
  <c r="AN54" i="10"/>
  <c r="AO50" i="28"/>
  <c r="AK54" i="10"/>
  <c r="AK50" i="28"/>
  <c r="AM50" s="1"/>
  <c r="AH54" i="10"/>
  <c r="AG50" i="28"/>
  <c r="AI50" s="1"/>
  <c r="AE54" i="10"/>
  <c r="AC50" i="28"/>
  <c r="AE50" s="1"/>
  <c r="AB54" i="10"/>
  <c r="AB50" i="28"/>
  <c r="AT20" i="10"/>
  <c r="Z50" i="28"/>
  <c r="AP20" i="10"/>
  <c r="X50" i="28"/>
  <c r="AO20" i="10"/>
  <c r="V50" i="28"/>
  <c r="AM20" i="10"/>
  <c r="T50" i="28"/>
  <c r="AL20" i="10"/>
  <c r="R50" i="28"/>
  <c r="AJ20" i="10"/>
  <c r="P50" i="28"/>
  <c r="AI20" i="10"/>
  <c r="N50" i="28"/>
  <c r="AG20" i="10"/>
  <c r="L50" i="28"/>
  <c r="AF20" i="10"/>
  <c r="J50" i="28"/>
  <c r="AD20" i="10"/>
  <c r="H50" i="28"/>
  <c r="AC20" i="10"/>
  <c r="EH49" i="28"/>
  <c r="AT185" i="10"/>
  <c r="EF49" i="28"/>
  <c r="AP185" i="10"/>
  <c r="ED49" i="28"/>
  <c r="AO185" i="10"/>
  <c r="EB49" i="28"/>
  <c r="AM185" i="10"/>
  <c r="DZ49" i="28"/>
  <c r="AL185" i="10"/>
  <c r="DX49" i="28"/>
  <c r="AJ185" i="10"/>
  <c r="DV49" i="28"/>
  <c r="AI185" i="10"/>
  <c r="DT49" i="28"/>
  <c r="AG185" i="10"/>
  <c r="DR49" i="28"/>
  <c r="AF185" i="10"/>
  <c r="DP49" i="28"/>
  <c r="AD185" i="10"/>
  <c r="DN49" i="28"/>
  <c r="AC185" i="10"/>
  <c r="DK49" i="28"/>
  <c r="AS152" i="10"/>
  <c r="DG49" i="28"/>
  <c r="AN152" i="10"/>
  <c r="DC49" i="28"/>
  <c r="AK152" i="10"/>
  <c r="CY49" i="28"/>
  <c r="AH152" i="10"/>
  <c r="CU49" i="28"/>
  <c r="AE152" i="10"/>
  <c r="CQ49" i="28"/>
  <c r="AB152" i="10"/>
  <c r="CP49" i="28"/>
  <c r="AT119" i="10"/>
  <c r="CN49" i="28"/>
  <c r="AP119" i="10"/>
  <c r="CL49" i="28"/>
  <c r="AO119" i="10"/>
  <c r="CJ49" i="28"/>
  <c r="AM119" i="10"/>
  <c r="CH49" i="28"/>
  <c r="AL119" i="10"/>
  <c r="CF49" i="28"/>
  <c r="AJ119" i="10"/>
  <c r="CD49" i="28"/>
  <c r="AI119" i="10"/>
  <c r="CB49" i="28"/>
  <c r="AG119" i="10"/>
  <c r="BZ49" i="28"/>
  <c r="AF119" i="10"/>
  <c r="BX49" i="28"/>
  <c r="AD119" i="10"/>
  <c r="BV49" i="28"/>
  <c r="AC119" i="10"/>
  <c r="BS49" i="28"/>
  <c r="AS86" i="10"/>
  <c r="BO49" i="28"/>
  <c r="AN86" i="10"/>
  <c r="BK49" i="28"/>
  <c r="AK86" i="10"/>
  <c r="BG49" i="28"/>
  <c r="AH86" i="10"/>
  <c r="BC49" i="28"/>
  <c r="AE86" i="10"/>
  <c r="AY49" i="28"/>
  <c r="AB86" i="10"/>
  <c r="AX49" i="28"/>
  <c r="AT53" i="10"/>
  <c r="AV49" i="28"/>
  <c r="AP53" i="10"/>
  <c r="AT49" i="28"/>
  <c r="AO53" i="10"/>
  <c r="AR49" i="28"/>
  <c r="AM53" i="10"/>
  <c r="AP49" i="28"/>
  <c r="AL53" i="10"/>
  <c r="AN49" i="28"/>
  <c r="AJ53" i="10"/>
  <c r="AL49" i="28"/>
  <c r="AI53" i="10"/>
  <c r="AJ49" i="28"/>
  <c r="AG53" i="10"/>
  <c r="AH49" i="28"/>
  <c r="AF53" i="10"/>
  <c r="AF49" i="28"/>
  <c r="AD53" i="10"/>
  <c r="AD49" i="28"/>
  <c r="AC53" i="10"/>
  <c r="AA49" i="28"/>
  <c r="EI49" s="1"/>
  <c r="FJ49" s="1"/>
  <c r="AS19" i="10"/>
  <c r="W49" i="28"/>
  <c r="Y49" s="1"/>
  <c r="AN19" i="10"/>
  <c r="S49" i="28"/>
  <c r="U49" s="1"/>
  <c r="AK19" i="10"/>
  <c r="O49" i="28"/>
  <c r="Q49" s="1"/>
  <c r="AH19" i="10"/>
  <c r="K49" i="28"/>
  <c r="M49" s="1"/>
  <c r="AE19" i="10"/>
  <c r="G49" i="28"/>
  <c r="I49" s="1"/>
  <c r="AB19" i="10"/>
  <c r="EG48" i="28"/>
  <c r="AS184" i="10"/>
  <c r="EC48" i="28"/>
  <c r="AN184" i="10"/>
  <c r="DY48" i="28"/>
  <c r="AK184" i="10"/>
  <c r="DU48" i="28"/>
  <c r="AH184" i="10"/>
  <c r="DQ48" i="28"/>
  <c r="AE184" i="10"/>
  <c r="DM48" i="28"/>
  <c r="AB184" i="10"/>
  <c r="DL48" i="28"/>
  <c r="AT151" i="10"/>
  <c r="DJ48" i="28"/>
  <c r="AP151" i="10"/>
  <c r="DH48" i="28"/>
  <c r="AO151" i="10"/>
  <c r="DF48" i="28"/>
  <c r="AM151" i="10"/>
  <c r="DD48" i="28"/>
  <c r="AL151" i="10"/>
  <c r="DB48" i="28"/>
  <c r="AJ151" i="10"/>
  <c r="CZ48" i="28"/>
  <c r="AI151" i="10"/>
  <c r="CX48" i="28"/>
  <c r="AG151" i="10"/>
  <c r="CV48" i="28"/>
  <c r="AF151" i="10"/>
  <c r="CT48" i="28"/>
  <c r="AD151" i="10"/>
  <c r="CR48" i="28"/>
  <c r="AC151" i="10"/>
  <c r="CO48" i="28"/>
  <c r="AS118" i="10"/>
  <c r="CK48" i="28"/>
  <c r="AN118" i="10"/>
  <c r="CG48" i="28"/>
  <c r="AK118" i="10"/>
  <c r="CC48" i="28"/>
  <c r="AH118" i="10"/>
  <c r="BY48" i="28"/>
  <c r="AE118" i="10"/>
  <c r="BU48" i="28"/>
  <c r="AB118" i="10"/>
  <c r="BT48" i="28"/>
  <c r="AT85" i="10"/>
  <c r="BR48" i="28"/>
  <c r="AP85" i="10"/>
  <c r="BP48" i="28"/>
  <c r="AO85" i="10"/>
  <c r="BN48" i="28"/>
  <c r="AM85" i="10"/>
  <c r="BL48" i="28"/>
  <c r="AL85" i="10"/>
  <c r="BJ48" i="28"/>
  <c r="AJ85" i="10"/>
  <c r="BH48" i="28"/>
  <c r="AI85" i="10"/>
  <c r="BF48" i="28"/>
  <c r="AG85" i="10"/>
  <c r="BD48" i="28"/>
  <c r="AF85" i="10"/>
  <c r="BB48" i="28"/>
  <c r="AD85" i="10"/>
  <c r="AZ48" i="28"/>
  <c r="AC85" i="10"/>
  <c r="AW48" i="28"/>
  <c r="AS52" i="10"/>
  <c r="AS48" i="28"/>
  <c r="AN52" i="10"/>
  <c r="AO48" i="28"/>
  <c r="AK52" i="10"/>
  <c r="AK48" i="28"/>
  <c r="AM48" s="1"/>
  <c r="AH52" i="10"/>
  <c r="AG48" i="28"/>
  <c r="AI48" s="1"/>
  <c r="AE52" i="10"/>
  <c r="AC48" i="28"/>
  <c r="AE48" s="1"/>
  <c r="AB52" i="10"/>
  <c r="AB48" i="28"/>
  <c r="AT18" i="10"/>
  <c r="Z48" i="28"/>
  <c r="AP18" i="10"/>
  <c r="X48" i="28"/>
  <c r="AO18" i="10"/>
  <c r="V48" i="28"/>
  <c r="AM18" i="10"/>
  <c r="T48" i="28"/>
  <c r="AL18" i="10"/>
  <c r="R48" i="28"/>
  <c r="AJ18" i="10"/>
  <c r="P48" i="28"/>
  <c r="AI18" i="10"/>
  <c r="N48" i="28"/>
  <c r="AG18" i="10"/>
  <c r="L48" i="28"/>
  <c r="AF18" i="10"/>
  <c r="J48" i="28"/>
  <c r="AD18" i="10"/>
  <c r="H48" i="28"/>
  <c r="AC18" i="10"/>
  <c r="EC47" i="28"/>
  <c r="AN183" i="10"/>
  <c r="DY47" i="28"/>
  <c r="AK183" i="10"/>
  <c r="DU47" i="28"/>
  <c r="AH183" i="10"/>
  <c r="DQ47" i="28"/>
  <c r="AE183" i="10"/>
  <c r="DM47" i="28"/>
  <c r="AB183" i="10"/>
  <c r="DH47" i="28"/>
  <c r="AO150" i="10"/>
  <c r="DD47" i="28"/>
  <c r="AL150" i="10"/>
  <c r="CZ47" i="28"/>
  <c r="AI150" i="10"/>
  <c r="CV47" i="28"/>
  <c r="AF150" i="10"/>
  <c r="CR47" i="28"/>
  <c r="AC150" i="10"/>
  <c r="CK47" i="28"/>
  <c r="AN117" i="10"/>
  <c r="CG47" i="28"/>
  <c r="AK117" i="10"/>
  <c r="CC47" i="28"/>
  <c r="AH117" i="10"/>
  <c r="BY47" i="28"/>
  <c r="AE117" i="10"/>
  <c r="BU47" i="28"/>
  <c r="AB117" i="10"/>
  <c r="BP47" i="28"/>
  <c r="AO84" i="10"/>
  <c r="BL47" i="28"/>
  <c r="AL84" i="10"/>
  <c r="BH47" i="28"/>
  <c r="AI84" i="10"/>
  <c r="BD47" i="28"/>
  <c r="AF84" i="10"/>
  <c r="AZ47" i="28"/>
  <c r="AC84" i="10"/>
  <c r="AS47" i="28"/>
  <c r="AN51" i="10"/>
  <c r="AO47" i="28"/>
  <c r="AK51" i="10"/>
  <c r="AK47" i="28"/>
  <c r="AM47" s="1"/>
  <c r="AH51" i="10"/>
  <c r="AG47" i="28"/>
  <c r="AI47" s="1"/>
  <c r="AE51" i="10"/>
  <c r="AC47" i="28"/>
  <c r="AE47" s="1"/>
  <c r="AB51" i="10"/>
  <c r="X47" i="28"/>
  <c r="AO17" i="10"/>
  <c r="T47" i="28"/>
  <c r="AL17" i="10"/>
  <c r="P47" i="28"/>
  <c r="AI17" i="10"/>
  <c r="L47" i="28"/>
  <c r="AF17" i="10"/>
  <c r="H47" i="28"/>
  <c r="AC17" i="10"/>
  <c r="EC46" i="28"/>
  <c r="AN182" i="10"/>
  <c r="DY46" i="28"/>
  <c r="AK182" i="10"/>
  <c r="DU46" i="28"/>
  <c r="AH182" i="10"/>
  <c r="DQ46" i="28"/>
  <c r="AE182" i="10"/>
  <c r="DM46" i="28"/>
  <c r="AB182" i="10"/>
  <c r="DH46" i="28"/>
  <c r="AO149" i="10"/>
  <c r="DD46" i="28"/>
  <c r="AL149" i="10"/>
  <c r="CZ46" i="28"/>
  <c r="AI149" i="10"/>
  <c r="CV46" i="28"/>
  <c r="AF149" i="10"/>
  <c r="CR46" i="28"/>
  <c r="AC149" i="10"/>
  <c r="CK46" i="28"/>
  <c r="AN116" i="10"/>
  <c r="CG46" i="28"/>
  <c r="AK116" i="10"/>
  <c r="CC46" i="28"/>
  <c r="AH116" i="10"/>
  <c r="BY46" i="28"/>
  <c r="AE116" i="10"/>
  <c r="BU46" i="28"/>
  <c r="AB116" i="10"/>
  <c r="BP46" i="28"/>
  <c r="AO83" i="10"/>
  <c r="BL46" i="28"/>
  <c r="AL83" i="10"/>
  <c r="BH46" i="28"/>
  <c r="AI83" i="10"/>
  <c r="BD46" i="28"/>
  <c r="AF83" i="10"/>
  <c r="AZ46" i="28"/>
  <c r="AC83" i="10"/>
  <c r="AS46" i="28"/>
  <c r="AN50" i="10"/>
  <c r="AO46" i="28"/>
  <c r="AK50" i="10"/>
  <c r="AK46" i="28"/>
  <c r="AM46" s="1"/>
  <c r="AH50" i="10"/>
  <c r="AG46" i="28"/>
  <c r="AI46" s="1"/>
  <c r="AE50" i="10"/>
  <c r="AC46" i="28"/>
  <c r="AE46" s="1"/>
  <c r="AB50" i="10"/>
  <c r="X46" i="28"/>
  <c r="AO16" i="10"/>
  <c r="T46" i="28"/>
  <c r="AL16" i="10"/>
  <c r="P46" i="28"/>
  <c r="AI16" i="10"/>
  <c r="L46" i="28"/>
  <c r="AF16" i="10"/>
  <c r="H46" i="28"/>
  <c r="AC16" i="10"/>
  <c r="EH45" i="28"/>
  <c r="AT181" i="10"/>
  <c r="EF45" i="28"/>
  <c r="AP181" i="10"/>
  <c r="ED45" i="28"/>
  <c r="AO181" i="10"/>
  <c r="EB45" i="28"/>
  <c r="AM181" i="10"/>
  <c r="DZ45" i="28"/>
  <c r="AL181" i="10"/>
  <c r="DX45" i="28"/>
  <c r="AJ181" i="10"/>
  <c r="DV45" i="28"/>
  <c r="AI181" i="10"/>
  <c r="DT45" i="28"/>
  <c r="AG181" i="10"/>
  <c r="DR45" i="28"/>
  <c r="AF181" i="10"/>
  <c r="DP45" i="28"/>
  <c r="AD181" i="10"/>
  <c r="DN45" i="28"/>
  <c r="AC181" i="10"/>
  <c r="DK45" i="28"/>
  <c r="AS148" i="10"/>
  <c r="DG45" i="28"/>
  <c r="AN148" i="10"/>
  <c r="DC45" i="28"/>
  <c r="AK148" i="10"/>
  <c r="CY45" i="28"/>
  <c r="AH148" i="10"/>
  <c r="CU45" i="28"/>
  <c r="AE148" i="10"/>
  <c r="CQ45" i="28"/>
  <c r="AB148" i="10"/>
  <c r="CP45" i="28"/>
  <c r="AT115" i="10"/>
  <c r="CN45" i="28"/>
  <c r="AP115" i="10"/>
  <c r="CL45" i="28"/>
  <c r="AO115" i="10"/>
  <c r="CJ45" i="28"/>
  <c r="AM115" i="10"/>
  <c r="CH45" i="28"/>
  <c r="AL115" i="10"/>
  <c r="CF45" i="28"/>
  <c r="AJ115" i="10"/>
  <c r="CD45" i="28"/>
  <c r="AI115" i="10"/>
  <c r="CB45" i="28"/>
  <c r="AG115" i="10"/>
  <c r="BZ45" i="28"/>
  <c r="AF115" i="10"/>
  <c r="BX45" i="28"/>
  <c r="AD115" i="10"/>
  <c r="BV45" i="28"/>
  <c r="AC115" i="10"/>
  <c r="BS45" i="28"/>
  <c r="AS82" i="10"/>
  <c r="BO45" i="28"/>
  <c r="AN82" i="10"/>
  <c r="BK45" i="28"/>
  <c r="AK82" i="10"/>
  <c r="BG45" i="28"/>
  <c r="AH82" i="10"/>
  <c r="BC45" i="28"/>
  <c r="AE82" i="10"/>
  <c r="AY45" i="28"/>
  <c r="AB82" i="10"/>
  <c r="AX45" i="28"/>
  <c r="AT49" i="10"/>
  <c r="AV45" i="28"/>
  <c r="AP49" i="10"/>
  <c r="AT45" i="28"/>
  <c r="AO49" i="10"/>
  <c r="AR45" i="28"/>
  <c r="AM49" i="10"/>
  <c r="AP45" i="28"/>
  <c r="AL49" i="10"/>
  <c r="AN45" i="28"/>
  <c r="AJ49" i="10"/>
  <c r="AL45" i="28"/>
  <c r="AI49" i="10"/>
  <c r="AJ45" i="28"/>
  <c r="AG49" i="10"/>
  <c r="AH45" i="28"/>
  <c r="AF49" i="10"/>
  <c r="AF45" i="28"/>
  <c r="AD49" i="10"/>
  <c r="AD45" i="28"/>
  <c r="AC49" i="10"/>
  <c r="AA45" i="28"/>
  <c r="EI45" s="1"/>
  <c r="FJ45" s="1"/>
  <c r="AS15" i="10"/>
  <c r="W45" i="28"/>
  <c r="Y45" s="1"/>
  <c r="AN15" i="10"/>
  <c r="S45" i="28"/>
  <c r="U45" s="1"/>
  <c r="AK15" i="10"/>
  <c r="O45" i="28"/>
  <c r="Q45" s="1"/>
  <c r="AH15" i="10"/>
  <c r="K45" i="28"/>
  <c r="M45" s="1"/>
  <c r="AE15" i="10"/>
  <c r="G45" i="28"/>
  <c r="I45" s="1"/>
  <c r="AB15" i="10"/>
  <c r="EG44" i="28"/>
  <c r="AS180" i="10"/>
  <c r="EC44" i="28"/>
  <c r="AN180" i="10"/>
  <c r="DY44" i="28"/>
  <c r="AK180" i="10"/>
  <c r="DU44" i="28"/>
  <c r="AH180" i="10"/>
  <c r="DQ44" i="28"/>
  <c r="AE180" i="10"/>
  <c r="DM44" i="28"/>
  <c r="AB180" i="10"/>
  <c r="DL44" i="28"/>
  <c r="AT147" i="10"/>
  <c r="DJ44" i="28"/>
  <c r="AP147" i="10"/>
  <c r="DH44" i="28"/>
  <c r="AO147" i="10"/>
  <c r="DF44" i="28"/>
  <c r="AM147" i="10"/>
  <c r="DD44" i="28"/>
  <c r="AL147" i="10"/>
  <c r="DB44" i="28"/>
  <c r="AJ147" i="10"/>
  <c r="CZ44" i="28"/>
  <c r="AI147" i="10"/>
  <c r="CX44" i="28"/>
  <c r="AG147" i="10"/>
  <c r="CV44" i="28"/>
  <c r="AF147" i="10"/>
  <c r="CT44" i="28"/>
  <c r="AD147" i="10"/>
  <c r="CR44" i="28"/>
  <c r="AC147" i="10"/>
  <c r="CO44" i="28"/>
  <c r="AS114" i="10"/>
  <c r="CK44" i="28"/>
  <c r="AN114" i="10"/>
  <c r="CG44" i="28"/>
  <c r="AK114" i="10"/>
  <c r="CC44" i="28"/>
  <c r="AH114" i="10"/>
  <c r="BY44" i="28"/>
  <c r="AE114" i="10"/>
  <c r="BU44" i="28"/>
  <c r="AB114" i="10"/>
  <c r="BT44" i="28"/>
  <c r="AT81" i="10"/>
  <c r="BR44" i="28"/>
  <c r="AP81" i="10"/>
  <c r="BP44" i="28"/>
  <c r="AO81" i="10"/>
  <c r="BN44" i="28"/>
  <c r="AM81" i="10"/>
  <c r="BL44" i="28"/>
  <c r="AL81" i="10"/>
  <c r="BJ44" i="28"/>
  <c r="AJ81" i="10"/>
  <c r="BH44" i="28"/>
  <c r="AI81" i="10"/>
  <c r="BF44" i="28"/>
  <c r="AG81" i="10"/>
  <c r="BD44" i="28"/>
  <c r="AF81" i="10"/>
  <c r="BB44" i="28"/>
  <c r="AD81" i="10"/>
  <c r="AZ44" i="28"/>
  <c r="AC81" i="10"/>
  <c r="AW44" i="28"/>
  <c r="AS48" i="10"/>
  <c r="AS44" i="28"/>
  <c r="AN48" i="10"/>
  <c r="AO44" i="28"/>
  <c r="AK48" i="10"/>
  <c r="AK44" i="28"/>
  <c r="AM44" s="1"/>
  <c r="AH48" i="10"/>
  <c r="AG44" i="28"/>
  <c r="AI44" s="1"/>
  <c r="AE48" i="10"/>
  <c r="AC44" i="28"/>
  <c r="AE44" s="1"/>
  <c r="AB48" i="10"/>
  <c r="AB44" i="28"/>
  <c r="AT14" i="10"/>
  <c r="Z44" i="28"/>
  <c r="AP14" i="10"/>
  <c r="X44" i="28"/>
  <c r="AO14" i="10"/>
  <c r="V44" i="28"/>
  <c r="AM14" i="10"/>
  <c r="T44" i="28"/>
  <c r="AL14" i="10"/>
  <c r="R44" i="28"/>
  <c r="AJ14" i="10"/>
  <c r="P44" i="28"/>
  <c r="AI14" i="10"/>
  <c r="N44" i="28"/>
  <c r="AG14" i="10"/>
  <c r="L44" i="28"/>
  <c r="AF14" i="10"/>
  <c r="J44" i="28"/>
  <c r="AD14" i="10"/>
  <c r="H44" i="28"/>
  <c r="AC14" i="10"/>
  <c r="EH43" i="28"/>
  <c r="AT179" i="10"/>
  <c r="EF43" i="28"/>
  <c r="AP179" i="10"/>
  <c r="ED43" i="28"/>
  <c r="AO179" i="10"/>
  <c r="EB43" i="28"/>
  <c r="AM179" i="10"/>
  <c r="DZ43" i="28"/>
  <c r="AL179" i="10"/>
  <c r="DX43" i="28"/>
  <c r="AJ179" i="10"/>
  <c r="DV43" i="28"/>
  <c r="AI179" i="10"/>
  <c r="DT43" i="28"/>
  <c r="AG179" i="10"/>
  <c r="DR43" i="28"/>
  <c r="AF179" i="10"/>
  <c r="DP43" i="28"/>
  <c r="AD179" i="10"/>
  <c r="DN43" i="28"/>
  <c r="AC179" i="10"/>
  <c r="DK43" i="28"/>
  <c r="AS146" i="10"/>
  <c r="DG43" i="28"/>
  <c r="AN146" i="10"/>
  <c r="DC43" i="28"/>
  <c r="AK146" i="10"/>
  <c r="CY43" i="28"/>
  <c r="AH146" i="10"/>
  <c r="CU43" i="28"/>
  <c r="AE146" i="10"/>
  <c r="CQ43" i="28"/>
  <c r="AB146" i="10"/>
  <c r="CP43" i="28"/>
  <c r="AT113" i="10"/>
  <c r="CN43" i="28"/>
  <c r="AP113" i="10"/>
  <c r="CL43" i="28"/>
  <c r="AO113" i="10"/>
  <c r="CJ43" i="28"/>
  <c r="AM113" i="10"/>
  <c r="CH43" i="28"/>
  <c r="AL113" i="10"/>
  <c r="CF43" i="28"/>
  <c r="AJ113" i="10"/>
  <c r="CD43" i="28"/>
  <c r="AI113" i="10"/>
  <c r="CB43" i="28"/>
  <c r="AG113" i="10"/>
  <c r="BZ43" i="28"/>
  <c r="AF113" i="10"/>
  <c r="BX43" i="28"/>
  <c r="AD113" i="10"/>
  <c r="BV43" i="28"/>
  <c r="AC113" i="10"/>
  <c r="BS43" i="28"/>
  <c r="AS80" i="10"/>
  <c r="BO43" i="28"/>
  <c r="AN80" i="10"/>
  <c r="BK43" i="28"/>
  <c r="AK80" i="10"/>
  <c r="BG43" i="28"/>
  <c r="AH80" i="10"/>
  <c r="BC43" i="28"/>
  <c r="AE80" i="10"/>
  <c r="AY43" i="28"/>
  <c r="AB80" i="10"/>
  <c r="AX43" i="28"/>
  <c r="AT47" i="10"/>
  <c r="AV43" i="28"/>
  <c r="AP47" i="10"/>
  <c r="AT43" i="28"/>
  <c r="AO47" i="10"/>
  <c r="AR43" i="28"/>
  <c r="AM47" i="10"/>
  <c r="AP43" i="28"/>
  <c r="AL47" i="10"/>
  <c r="AN43" i="28"/>
  <c r="AJ47" i="10"/>
  <c r="AL43" i="28"/>
  <c r="AI47" i="10"/>
  <c r="AJ43" i="28"/>
  <c r="AG47" i="10"/>
  <c r="AH43" i="28"/>
  <c r="AF47" i="10"/>
  <c r="AF43" i="28"/>
  <c r="AD47" i="10"/>
  <c r="AD43" i="28"/>
  <c r="AC47" i="10"/>
  <c r="AA43" i="28"/>
  <c r="EI43" s="1"/>
  <c r="FJ43" s="1"/>
  <c r="AS13" i="10"/>
  <c r="W43" i="28"/>
  <c r="Y43" s="1"/>
  <c r="AN13" i="10"/>
  <c r="S43" i="28"/>
  <c r="U43" s="1"/>
  <c r="AK13" i="10"/>
  <c r="O43" i="28"/>
  <c r="Q43" s="1"/>
  <c r="AH13" i="10"/>
  <c r="K43" i="28"/>
  <c r="M43" s="1"/>
  <c r="AE13" i="10"/>
  <c r="G43" i="28"/>
  <c r="I43" s="1"/>
  <c r="AB13" i="10"/>
  <c r="ED42" i="28"/>
  <c r="AO178" i="10"/>
  <c r="DZ42" i="28"/>
  <c r="AL178" i="10"/>
  <c r="DV42" i="28"/>
  <c r="AI178" i="10"/>
  <c r="DR42" i="28"/>
  <c r="AF178" i="10"/>
  <c r="DN42" i="28"/>
  <c r="AC178" i="10"/>
  <c r="DG42" i="28"/>
  <c r="AN145" i="10"/>
  <c r="DC42" i="28"/>
  <c r="AK145" i="10"/>
  <c r="CY42" i="28"/>
  <c r="AH145" i="10"/>
  <c r="CU42" i="28"/>
  <c r="AE145" i="10"/>
  <c r="CQ42" i="28"/>
  <c r="AB145" i="10"/>
  <c r="CL42" i="28"/>
  <c r="AO112" i="10"/>
  <c r="CH42" i="28"/>
  <c r="AL112" i="10"/>
  <c r="CD42" i="28"/>
  <c r="AI112" i="10"/>
  <c r="BZ42" i="28"/>
  <c r="AF112" i="10"/>
  <c r="BV42" i="28"/>
  <c r="AC112" i="10"/>
  <c r="BO42" i="28"/>
  <c r="AN79" i="10"/>
  <c r="BK42" i="28"/>
  <c r="AK79" i="10"/>
  <c r="BG42" i="28"/>
  <c r="AH79" i="10"/>
  <c r="BC42" i="28"/>
  <c r="AE79" i="10"/>
  <c r="AY42" i="28"/>
  <c r="AB79" i="10"/>
  <c r="AT42" i="28"/>
  <c r="AO46" i="10"/>
  <c r="AP42" i="28"/>
  <c r="AL46" i="10"/>
  <c r="AL42" i="28"/>
  <c r="AI46" i="10"/>
  <c r="AH42" i="28"/>
  <c r="AF46" i="10"/>
  <c r="AD42" i="28"/>
  <c r="AC46" i="10"/>
  <c r="W42" i="28"/>
  <c r="Y42" s="1"/>
  <c r="AN12" i="10"/>
  <c r="S42" i="28"/>
  <c r="U42" s="1"/>
  <c r="AK12" i="10"/>
  <c r="O42" i="28"/>
  <c r="Q42" s="1"/>
  <c r="AH12" i="10"/>
  <c r="K42" i="28"/>
  <c r="M42" s="1"/>
  <c r="AE12" i="10"/>
  <c r="AB12"/>
  <c r="G42" i="28"/>
  <c r="I42" s="1"/>
  <c r="EG41"/>
  <c r="AS177" i="10"/>
  <c r="EC41" i="28"/>
  <c r="AN177" i="10"/>
  <c r="DY41" i="28"/>
  <c r="AK177" i="10"/>
  <c r="DU41" i="28"/>
  <c r="AH177" i="10"/>
  <c r="DQ41" i="28"/>
  <c r="AE177" i="10"/>
  <c r="DM41" i="28"/>
  <c r="AB177" i="10"/>
  <c r="DL41" i="28"/>
  <c r="AT144" i="10"/>
  <c r="DJ41" i="28"/>
  <c r="AP144" i="10"/>
  <c r="DH41" i="28"/>
  <c r="AO144" i="10"/>
  <c r="DF41" i="28"/>
  <c r="AM144" i="10"/>
  <c r="DD41" i="28"/>
  <c r="AL144" i="10"/>
  <c r="DB41" i="28"/>
  <c r="AJ144" i="10"/>
  <c r="CZ41" i="28"/>
  <c r="AI144" i="10"/>
  <c r="CX41" i="28"/>
  <c r="AG144" i="10"/>
  <c r="CV41" i="28"/>
  <c r="AF144" i="10"/>
  <c r="CT41" i="28"/>
  <c r="AD144" i="10"/>
  <c r="CR41" i="28"/>
  <c r="AC144" i="10"/>
  <c r="CO41" i="28"/>
  <c r="AS111" i="10"/>
  <c r="CK41" i="28"/>
  <c r="AN111" i="10"/>
  <c r="CG41" i="28"/>
  <c r="AK111" i="10"/>
  <c r="CC41" i="28"/>
  <c r="AH111" i="10"/>
  <c r="BY41" i="28"/>
  <c r="AE111" i="10"/>
  <c r="BU41" i="28"/>
  <c r="AB111" i="10"/>
  <c r="BT41" i="28"/>
  <c r="AT78" i="10"/>
  <c r="BR41" i="28"/>
  <c r="AP78" i="10"/>
  <c r="BP41" i="28"/>
  <c r="AO78" i="10"/>
  <c r="BN41" i="28"/>
  <c r="AM78" i="10"/>
  <c r="BL41" i="28"/>
  <c r="AL78" i="10"/>
  <c r="BJ41" i="28"/>
  <c r="AJ78" i="10"/>
  <c r="BH41" i="28"/>
  <c r="AI78" i="10"/>
  <c r="BF41" i="28"/>
  <c r="AG78" i="10"/>
  <c r="BD41" i="28"/>
  <c r="AF78" i="10"/>
  <c r="BB41" i="28"/>
  <c r="AD78" i="10"/>
  <c r="AZ41" i="28"/>
  <c r="AC78" i="10"/>
  <c r="AW41" i="28"/>
  <c r="AS45" i="10"/>
  <c r="AS41" i="28"/>
  <c r="AN45" i="10"/>
  <c r="AO41" i="28"/>
  <c r="AK45" i="10"/>
  <c r="AK41" i="28"/>
  <c r="AM41" s="1"/>
  <c r="AH45" i="10"/>
  <c r="AG41" i="28"/>
  <c r="AI41" s="1"/>
  <c r="AE45" i="10"/>
  <c r="AC41" i="28"/>
  <c r="AE41" s="1"/>
  <c r="AB45" i="10"/>
  <c r="AB41" i="28"/>
  <c r="AT11" i="10"/>
  <c r="Z41" i="28"/>
  <c r="AP11" i="10"/>
  <c r="X41" i="28"/>
  <c r="AO11" i="10"/>
  <c r="V41" i="28"/>
  <c r="AM11" i="10"/>
  <c r="T41" i="28"/>
  <c r="AL11" i="10"/>
  <c r="R41" i="28"/>
  <c r="AJ11" i="10"/>
  <c r="P41" i="28"/>
  <c r="AI11" i="10"/>
  <c r="N41" i="28"/>
  <c r="AG11" i="10"/>
  <c r="L41" i="28"/>
  <c r="AF11" i="10"/>
  <c r="J41" i="28"/>
  <c r="AD11" i="10"/>
  <c r="H41" i="28"/>
  <c r="AC11" i="10"/>
  <c r="EH40" i="28"/>
  <c r="AT176" i="10"/>
  <c r="EF40" i="28"/>
  <c r="AP176" i="10"/>
  <c r="ED40" i="28"/>
  <c r="AO176" i="10"/>
  <c r="EB40" i="28"/>
  <c r="AM176" i="10"/>
  <c r="DZ40" i="28"/>
  <c r="AL176" i="10"/>
  <c r="DX40" i="28"/>
  <c r="AJ176" i="10"/>
  <c r="DV40" i="28"/>
  <c r="AI176" i="10"/>
  <c r="DT40" i="28"/>
  <c r="AG176" i="10"/>
  <c r="DR40" i="28"/>
  <c r="AF176" i="10"/>
  <c r="DP40" i="28"/>
  <c r="AD176" i="10"/>
  <c r="DN40" i="28"/>
  <c r="AC176" i="10"/>
  <c r="DK40" i="28"/>
  <c r="AS143" i="10"/>
  <c r="DG40" i="28"/>
  <c r="AN143" i="10"/>
  <c r="DC40" i="28"/>
  <c r="AK143" i="10"/>
  <c r="CY40" i="28"/>
  <c r="AH143" i="10"/>
  <c r="CU40" i="28"/>
  <c r="AE143" i="10"/>
  <c r="CQ40" i="28"/>
  <c r="AB143" i="10"/>
  <c r="CP40" i="28"/>
  <c r="AT110" i="10"/>
  <c r="CN40" i="28"/>
  <c r="AP110" i="10"/>
  <c r="CL40" i="28"/>
  <c r="AO110" i="10"/>
  <c r="CJ40" i="28"/>
  <c r="AM110" i="10"/>
  <c r="CH40" i="28"/>
  <c r="AL110" i="10"/>
  <c r="CF40" i="28"/>
  <c r="AJ110" i="10"/>
  <c r="CD40" i="28"/>
  <c r="AI110" i="10"/>
  <c r="CB40" i="28"/>
  <c r="AG110" i="10"/>
  <c r="BZ40" i="28"/>
  <c r="AF110" i="10"/>
  <c r="BX40" i="28"/>
  <c r="AD110" i="10"/>
  <c r="BV40" i="28"/>
  <c r="AC110" i="10"/>
  <c r="BS40" i="28"/>
  <c r="AS77" i="10"/>
  <c r="BO40" i="28"/>
  <c r="AN77" i="10"/>
  <c r="BK40" i="28"/>
  <c r="AK77" i="10"/>
  <c r="BG40" i="28"/>
  <c r="AH77" i="10"/>
  <c r="BC40" i="28"/>
  <c r="AE77" i="10"/>
  <c r="AY40" i="28"/>
  <c r="AB77" i="10"/>
  <c r="AX40" i="28"/>
  <c r="AT44" i="10"/>
  <c r="AV40" i="28"/>
  <c r="AP44" i="10"/>
  <c r="AT40" i="28"/>
  <c r="AO44" i="10"/>
  <c r="AR40" i="28"/>
  <c r="AM44" i="10"/>
  <c r="AP40" i="28"/>
  <c r="AL44" i="10"/>
  <c r="AN40" i="28"/>
  <c r="AJ44" i="10"/>
  <c r="AL40" i="28"/>
  <c r="AI44" i="10"/>
  <c r="AJ40" i="28"/>
  <c r="AG44" i="10"/>
  <c r="AH40" i="28"/>
  <c r="AF44" i="10"/>
  <c r="AF40" i="28"/>
  <c r="AD44" i="10"/>
  <c r="AD40" i="28"/>
  <c r="AC44" i="10"/>
  <c r="AA40" i="28"/>
  <c r="EI40" s="1"/>
  <c r="FJ40" s="1"/>
  <c r="AS10" i="10"/>
  <c r="W40" i="28"/>
  <c r="Y40" s="1"/>
  <c r="AN10" i="10"/>
  <c r="S40" i="28"/>
  <c r="U40" s="1"/>
  <c r="AK10" i="10"/>
  <c r="O40" i="28"/>
  <c r="Q40" s="1"/>
  <c r="AH10" i="10"/>
  <c r="K40" i="28"/>
  <c r="M40" s="1"/>
  <c r="AE10" i="10"/>
  <c r="G40" i="28"/>
  <c r="I40" s="1"/>
  <c r="AB10" i="10"/>
  <c r="EG39" i="28"/>
  <c r="AS175" i="10"/>
  <c r="EC39" i="28"/>
  <c r="AN175" i="10"/>
  <c r="DY39" i="28"/>
  <c r="AK175" i="10"/>
  <c r="DU39" i="28"/>
  <c r="AH175" i="10"/>
  <c r="DQ39" i="28"/>
  <c r="AE175" i="10"/>
  <c r="DM39" i="28"/>
  <c r="AB175" i="10"/>
  <c r="DL39" i="28"/>
  <c r="AT142" i="10"/>
  <c r="DJ39" i="28"/>
  <c r="AP142" i="10"/>
  <c r="DH39" i="28"/>
  <c r="AO142" i="10"/>
  <c r="DF39" i="28"/>
  <c r="AM142" i="10"/>
  <c r="DD39" i="28"/>
  <c r="AL142" i="10"/>
  <c r="DB39" i="28"/>
  <c r="AJ142" i="10"/>
  <c r="CZ39" i="28"/>
  <c r="AI142" i="10"/>
  <c r="CX39" i="28"/>
  <c r="AG142" i="10"/>
  <c r="CV39" i="28"/>
  <c r="AF142" i="10"/>
  <c r="CT39" i="28"/>
  <c r="AD142" i="10"/>
  <c r="CR39" i="28"/>
  <c r="AC142" i="10"/>
  <c r="CO39" i="28"/>
  <c r="AS109" i="10"/>
  <c r="CK39" i="28"/>
  <c r="AN109" i="10"/>
  <c r="CG39" i="28"/>
  <c r="AK109" i="10"/>
  <c r="CC39" i="28"/>
  <c r="AH109" i="10"/>
  <c r="BY39" i="28"/>
  <c r="AE109" i="10"/>
  <c r="BU39" i="28"/>
  <c r="AB109" i="10"/>
  <c r="BT39" i="28"/>
  <c r="AT76" i="10"/>
  <c r="BR39" i="28"/>
  <c r="AP76" i="10"/>
  <c r="BP39" i="28"/>
  <c r="AO76" i="10"/>
  <c r="BN39" i="28"/>
  <c r="AM76" i="10"/>
  <c r="BL39" i="28"/>
  <c r="AL76" i="10"/>
  <c r="BJ39" i="28"/>
  <c r="AJ76" i="10"/>
  <c r="BH39" i="28"/>
  <c r="AI76" i="10"/>
  <c r="BF39" i="28"/>
  <c r="AG76" i="10"/>
  <c r="BD39" i="28"/>
  <c r="AF76" i="10"/>
  <c r="BB39" i="28"/>
  <c r="AD76" i="10"/>
  <c r="AZ39" i="28"/>
  <c r="AC76" i="10"/>
  <c r="AW39" i="28"/>
  <c r="AS43" i="10"/>
  <c r="AS39" i="28"/>
  <c r="AN43" i="10"/>
  <c r="AO39" i="28"/>
  <c r="AK43" i="10"/>
  <c r="AK39" i="28"/>
  <c r="AM39" s="1"/>
  <c r="AH43" i="10"/>
  <c r="AG39" i="28"/>
  <c r="AI39" s="1"/>
  <c r="AE43" i="10"/>
  <c r="AC39" i="28"/>
  <c r="AE39" s="1"/>
  <c r="AB43" i="10"/>
  <c r="Z39" i="28"/>
  <c r="AP9" i="10"/>
  <c r="X39" i="28"/>
  <c r="AO9" i="10"/>
  <c r="T39" i="28"/>
  <c r="AL9" i="10"/>
  <c r="R39" i="28"/>
  <c r="AJ9" i="10"/>
  <c r="P39" i="28"/>
  <c r="AI9" i="10"/>
  <c r="N39" i="28"/>
  <c r="AG9" i="10"/>
  <c r="L39" i="28"/>
  <c r="AF9" i="10"/>
  <c r="J39" i="28"/>
  <c r="AD9" i="10"/>
  <c r="H39" i="28"/>
  <c r="AC9" i="10"/>
  <c r="EH38" i="28"/>
  <c r="AT174" i="10"/>
  <c r="EF38" i="28"/>
  <c r="AP174" i="10"/>
  <c r="ED38" i="28"/>
  <c r="AO174" i="10"/>
  <c r="EB38" i="28"/>
  <c r="AM174" i="10"/>
  <c r="DZ38" i="28"/>
  <c r="AL174" i="10"/>
  <c r="DX38" i="28"/>
  <c r="AJ174" i="10"/>
  <c r="DV38" i="28"/>
  <c r="AI174" i="10"/>
  <c r="DT38" i="28"/>
  <c r="AG174" i="10"/>
  <c r="DR38" i="28"/>
  <c r="AF174" i="10"/>
  <c r="DP38" i="28"/>
  <c r="AD174" i="10"/>
  <c r="DN38" i="28"/>
  <c r="AC174" i="10"/>
  <c r="DK38" i="28"/>
  <c r="AS141" i="10"/>
  <c r="DG38" i="28"/>
  <c r="AN141" i="10"/>
  <c r="DC38" i="28"/>
  <c r="AK141" i="10"/>
  <c r="CY38" i="28"/>
  <c r="AH141" i="10"/>
  <c r="CU38" i="28"/>
  <c r="AE141" i="10"/>
  <c r="CQ38" i="28"/>
  <c r="AB141" i="10"/>
  <c r="CP38" i="28"/>
  <c r="AT108" i="10"/>
  <c r="CN38" i="28"/>
  <c r="AP108" i="10"/>
  <c r="CL38" i="28"/>
  <c r="AO108" i="10"/>
  <c r="CJ38" i="28"/>
  <c r="AM108" i="10"/>
  <c r="CH38" i="28"/>
  <c r="AL108" i="10"/>
  <c r="CF38" i="28"/>
  <c r="AJ108" i="10"/>
  <c r="CD38" i="28"/>
  <c r="AI108" i="10"/>
  <c r="CB38" i="28"/>
  <c r="AG108" i="10"/>
  <c r="BZ38" i="28"/>
  <c r="AF108" i="10"/>
  <c r="BX38" i="28"/>
  <c r="AD108" i="10"/>
  <c r="BV38" i="28"/>
  <c r="AC108" i="10"/>
  <c r="BS38" i="28"/>
  <c r="AS75" i="10"/>
  <c r="BO38" i="28"/>
  <c r="AN75" i="10"/>
  <c r="BK38" i="28"/>
  <c r="AK75" i="10"/>
  <c r="BG38" i="28"/>
  <c r="AH75" i="10"/>
  <c r="BC38" i="28"/>
  <c r="AE75" i="10"/>
  <c r="AY38" i="28"/>
  <c r="AB75" i="10"/>
  <c r="AX38" i="28"/>
  <c r="AT42" i="10"/>
  <c r="AV38" i="28"/>
  <c r="AP42" i="10"/>
  <c r="AT38" i="28"/>
  <c r="AO42" i="10"/>
  <c r="AR38" i="28"/>
  <c r="AM42" i="10"/>
  <c r="AP38" i="28"/>
  <c r="AL42" i="10"/>
  <c r="AN38" i="28"/>
  <c r="AJ42" i="10"/>
  <c r="AL38" i="28"/>
  <c r="AI42" i="10"/>
  <c r="AJ38" i="28"/>
  <c r="AG42" i="10"/>
  <c r="AH38" i="28"/>
  <c r="AF42" i="10"/>
  <c r="AF38" i="28"/>
  <c r="AD42" i="10"/>
  <c r="AD38" i="28"/>
  <c r="AC42" i="10"/>
  <c r="W38" i="28"/>
  <c r="AN8" i="10"/>
  <c r="S38" i="28"/>
  <c r="U38" s="1"/>
  <c r="AK8" i="10"/>
  <c r="O38" i="28"/>
  <c r="Q38" s="1"/>
  <c r="AH8" i="10"/>
  <c r="K38" i="28"/>
  <c r="M38" s="1"/>
  <c r="AE8" i="10"/>
  <c r="G38" i="28"/>
  <c r="I38" s="1"/>
  <c r="AB8" i="10"/>
  <c r="EG37" i="28"/>
  <c r="AS173" i="10"/>
  <c r="EC37" i="28"/>
  <c r="AN173" i="10"/>
  <c r="DY37" i="28"/>
  <c r="AK173" i="10"/>
  <c r="DU37" i="28"/>
  <c r="AH173" i="10"/>
  <c r="DQ37" i="28"/>
  <c r="AE173" i="10"/>
  <c r="DM37" i="28"/>
  <c r="AB173" i="10"/>
  <c r="DL37" i="28"/>
  <c r="AT140" i="10"/>
  <c r="DJ37" i="28"/>
  <c r="AP140" i="10"/>
  <c r="DH37" i="28"/>
  <c r="AO140" i="10"/>
  <c r="DF37" i="28"/>
  <c r="AM140" i="10"/>
  <c r="DD37" i="28"/>
  <c r="AL140" i="10"/>
  <c r="DB37" i="28"/>
  <c r="AJ140" i="10"/>
  <c r="CZ37" i="28"/>
  <c r="AI140" i="10"/>
  <c r="CX37" i="28"/>
  <c r="AG140" i="10"/>
  <c r="CV37" i="28"/>
  <c r="AF140" i="10"/>
  <c r="CT37" i="28"/>
  <c r="AD140" i="10"/>
  <c r="CR37" i="28"/>
  <c r="AC140" i="10"/>
  <c r="CO37" i="28"/>
  <c r="AS107" i="10"/>
  <c r="CK37" i="28"/>
  <c r="AN107" i="10"/>
  <c r="CG37" i="28"/>
  <c r="AK107" i="10"/>
  <c r="CC37" i="28"/>
  <c r="AH107" i="10"/>
  <c r="BY37" i="28"/>
  <c r="AE107" i="10"/>
  <c r="BU37" i="28"/>
  <c r="AB107" i="10"/>
  <c r="BT37" i="28"/>
  <c r="AT74" i="10"/>
  <c r="BR37" i="28"/>
  <c r="AP74" i="10"/>
  <c r="BP37" i="28"/>
  <c r="AO74" i="10"/>
  <c r="BN37" i="28"/>
  <c r="AM74" i="10"/>
  <c r="BL37" i="28"/>
  <c r="AL74" i="10"/>
  <c r="BJ37" i="28"/>
  <c r="AJ74" i="10"/>
  <c r="BH37" i="28"/>
  <c r="AI74" i="10"/>
  <c r="BF37" i="28"/>
  <c r="AG74" i="10"/>
  <c r="BD37" i="28"/>
  <c r="AF74" i="10"/>
  <c r="BB37" i="28"/>
  <c r="AD74" i="10"/>
  <c r="AZ37" i="28"/>
  <c r="AC74" i="10"/>
  <c r="AW37" i="28"/>
  <c r="AS41" i="10"/>
  <c r="AS37" i="28"/>
  <c r="AN41" i="10"/>
  <c r="AO37" i="28"/>
  <c r="AK41" i="10"/>
  <c r="AK37" i="28"/>
  <c r="AM37" s="1"/>
  <c r="AH41" i="10"/>
  <c r="AG37" i="28"/>
  <c r="AI37" s="1"/>
  <c r="AE41" i="10"/>
  <c r="AC37" i="28"/>
  <c r="AE37" s="1"/>
  <c r="AB41" i="10"/>
  <c r="Z37" i="28"/>
  <c r="AP7" i="10"/>
  <c r="X37" i="28"/>
  <c r="AO7" i="10"/>
  <c r="T37" i="28"/>
  <c r="AL7" i="10"/>
  <c r="R37" i="28"/>
  <c r="AJ7" i="10"/>
  <c r="P37" i="28"/>
  <c r="AI7" i="10"/>
  <c r="N37" i="28"/>
  <c r="AG7" i="10"/>
  <c r="L37" i="28"/>
  <c r="AF7" i="10"/>
  <c r="J37" i="28"/>
  <c r="AD7" i="10"/>
  <c r="H37" i="28"/>
  <c r="AC7" i="10"/>
  <c r="EH36" i="28"/>
  <c r="AT172" i="10"/>
  <c r="EF36" i="28"/>
  <c r="AP172" i="10"/>
  <c r="ED36" i="28"/>
  <c r="AO172" i="10"/>
  <c r="EB36" i="28"/>
  <c r="AM172" i="10"/>
  <c r="DZ36" i="28"/>
  <c r="AL172" i="10"/>
  <c r="DX36" i="28"/>
  <c r="AJ172" i="10"/>
  <c r="DV36" i="28"/>
  <c r="AI172" i="10"/>
  <c r="DT36" i="28"/>
  <c r="AG172" i="10"/>
  <c r="DR36" i="28"/>
  <c r="AF172" i="10"/>
  <c r="DP36" i="28"/>
  <c r="AD172" i="10"/>
  <c r="DN36" i="28"/>
  <c r="AC172" i="10"/>
  <c r="DK36" i="28"/>
  <c r="AS139" i="10"/>
  <c r="DG36" i="28"/>
  <c r="AN139" i="10"/>
  <c r="DC36" i="28"/>
  <c r="AK139" i="10"/>
  <c r="CY36" i="28"/>
  <c r="AH139" i="10"/>
  <c r="CU36" i="28"/>
  <c r="AE139" i="10"/>
  <c r="CQ36" i="28"/>
  <c r="AB139" i="10"/>
  <c r="CP36" i="28"/>
  <c r="AT106" i="10"/>
  <c r="CN36" i="28"/>
  <c r="AP106" i="10"/>
  <c r="CL36" i="28"/>
  <c r="AO106" i="10"/>
  <c r="CJ36" i="28"/>
  <c r="AM106" i="10"/>
  <c r="CH36" i="28"/>
  <c r="AL106" i="10"/>
  <c r="CF36" i="28"/>
  <c r="AJ106" i="10"/>
  <c r="CD36" i="28"/>
  <c r="AI106" i="10"/>
  <c r="CB36" i="28"/>
  <c r="AG106" i="10"/>
  <c r="BZ36" i="28"/>
  <c r="AF106" i="10"/>
  <c r="BX36" i="28"/>
  <c r="AD106" i="10"/>
  <c r="BV36" i="28"/>
  <c r="AC106" i="10"/>
  <c r="BS36" i="28"/>
  <c r="AS73" i="10"/>
  <c r="BO36" i="28"/>
  <c r="AN73" i="10"/>
  <c r="BK36" i="28"/>
  <c r="AK73" i="10"/>
  <c r="BG36" i="28"/>
  <c r="AH73" i="10"/>
  <c r="BC36" i="28"/>
  <c r="AE73" i="10"/>
  <c r="AY36" i="28"/>
  <c r="AB73" i="10"/>
  <c r="AX36" i="28"/>
  <c r="AT40" i="10"/>
  <c r="AV36" i="28"/>
  <c r="AP40" i="10"/>
  <c r="AT36" i="28"/>
  <c r="AO40" i="10"/>
  <c r="AR36" i="28"/>
  <c r="AM40" i="10"/>
  <c r="AP36" i="28"/>
  <c r="AL40" i="10"/>
  <c r="AN36" i="28"/>
  <c r="AJ40" i="10"/>
  <c r="AL36" i="28"/>
  <c r="AI40" i="10"/>
  <c r="AJ36" i="28"/>
  <c r="AG40" i="10"/>
  <c r="AH36" i="28"/>
  <c r="AF40" i="10"/>
  <c r="AF36" i="28"/>
  <c r="AD40" i="10"/>
  <c r="AD36" i="28"/>
  <c r="AC40" i="10"/>
  <c r="W36" i="28"/>
  <c r="Y36" s="1"/>
  <c r="AN6" i="10"/>
  <c r="S36" i="28"/>
  <c r="U36" s="1"/>
  <c r="AK6" i="10"/>
  <c r="O36" i="28"/>
  <c r="Q36" s="1"/>
  <c r="AH6" i="10"/>
  <c r="K36" i="28"/>
  <c r="M36" s="1"/>
  <c r="AE6" i="10"/>
  <c r="G36" i="28"/>
  <c r="I36" s="1"/>
  <c r="AB6" i="10"/>
  <c r="EG35" i="28"/>
  <c r="AS171" i="10"/>
  <c r="EC35" i="28"/>
  <c r="AN171" i="10"/>
  <c r="DY35" i="28"/>
  <c r="AK171" i="10"/>
  <c r="DU35" i="28"/>
  <c r="AH171" i="10"/>
  <c r="DQ35" i="28"/>
  <c r="AE171" i="10"/>
  <c r="DM35" i="28"/>
  <c r="AB171" i="10"/>
  <c r="DL35" i="28"/>
  <c r="AT138" i="10"/>
  <c r="DJ35" i="28"/>
  <c r="AP138" i="10"/>
  <c r="DH35" i="28"/>
  <c r="AO138" i="10"/>
  <c r="DF35" i="28"/>
  <c r="AM138" i="10"/>
  <c r="DD35" i="28"/>
  <c r="AL138" i="10"/>
  <c r="DB35" i="28"/>
  <c r="AJ138" i="10"/>
  <c r="CZ35" i="28"/>
  <c r="AI138" i="10"/>
  <c r="CX35" i="28"/>
  <c r="AG138" i="10"/>
  <c r="CV35" i="28"/>
  <c r="AF138" i="10"/>
  <c r="CT35" i="28"/>
  <c r="AD138" i="10"/>
  <c r="CR35" i="28"/>
  <c r="AC138" i="10"/>
  <c r="CO35" i="28"/>
  <c r="AS105" i="10"/>
  <c r="CK35" i="28"/>
  <c r="AN105" i="10"/>
  <c r="CG35" i="28"/>
  <c r="AK105" i="10"/>
  <c r="CC35" i="28"/>
  <c r="AH105" i="10"/>
  <c r="BY35" i="28"/>
  <c r="AE105" i="10"/>
  <c r="BU35" i="28"/>
  <c r="AB105" i="10"/>
  <c r="BT35" i="28"/>
  <c r="AT72" i="10"/>
  <c r="BR35" i="28"/>
  <c r="AP72" i="10"/>
  <c r="EH35" i="28"/>
  <c r="AT171" i="10"/>
  <c r="EF35" i="28"/>
  <c r="AP171" i="10"/>
  <c r="ED35" i="28"/>
  <c r="AO171" i="10"/>
  <c r="EB35" i="28"/>
  <c r="AM171" i="10"/>
  <c r="DZ35" i="28"/>
  <c r="AL171" i="10"/>
  <c r="DX35" i="28"/>
  <c r="AJ171" i="10"/>
  <c r="DV35" i="28"/>
  <c r="AI171" i="10"/>
  <c r="DT35" i="28"/>
  <c r="AG171" i="10"/>
  <c r="DR35" i="28"/>
  <c r="AF171" i="10"/>
  <c r="DP35" i="28"/>
  <c r="AD171" i="10"/>
  <c r="DN35" i="28"/>
  <c r="AC171" i="10"/>
  <c r="DK35" i="28"/>
  <c r="AS138" i="10"/>
  <c r="DG35" i="28"/>
  <c r="AN138" i="10"/>
  <c r="DC35" i="28"/>
  <c r="AK138" i="10"/>
  <c r="CY35" i="28"/>
  <c r="AH138" i="10"/>
  <c r="CU35" i="28"/>
  <c r="AE138" i="10"/>
  <c r="CQ35" i="28"/>
  <c r="AB138" i="10"/>
  <c r="CP35" i="28"/>
  <c r="AT105" i="10"/>
  <c r="CN35" i="28"/>
  <c r="AP105" i="10"/>
  <c r="CL35" i="28"/>
  <c r="AO105" i="10"/>
  <c r="CJ35" i="28"/>
  <c r="AM105" i="10"/>
  <c r="CH35" i="28"/>
  <c r="AL105" i="10"/>
  <c r="CF35" i="28"/>
  <c r="AJ105" i="10"/>
  <c r="CD35" i="28"/>
  <c r="AI105" i="10"/>
  <c r="CB35" i="28"/>
  <c r="AG105" i="10"/>
  <c r="BZ35" i="28"/>
  <c r="AF105" i="10"/>
  <c r="BX35" i="28"/>
  <c r="AD105" i="10"/>
  <c r="BV35" i="28"/>
  <c r="AC105" i="10"/>
  <c r="BS35" i="28"/>
  <c r="AS72" i="10"/>
  <c r="BO35" i="28"/>
  <c r="AN72" i="10"/>
  <c r="BK35" i="28"/>
  <c r="AK72" i="10"/>
  <c r="BG35" i="28"/>
  <c r="AH72" i="10"/>
  <c r="BC35" i="28"/>
  <c r="AE72" i="10"/>
  <c r="AY35" i="28"/>
  <c r="AB72" i="10"/>
  <c r="AX35" i="28"/>
  <c r="AT39" i="10"/>
  <c r="AV35" i="28"/>
  <c r="AP39" i="10"/>
  <c r="AT35" i="28"/>
  <c r="AO39" i="10"/>
  <c r="AR35" i="28"/>
  <c r="AM39" i="10"/>
  <c r="AP35" i="28"/>
  <c r="AL39" i="10"/>
  <c r="AN35" i="28"/>
  <c r="AJ39" i="10"/>
  <c r="AL35" i="28"/>
  <c r="AI39" i="10"/>
  <c r="AJ35" i="28"/>
  <c r="AG39" i="10"/>
  <c r="AH35" i="28"/>
  <c r="AF39" i="10"/>
  <c r="AF35" i="28"/>
  <c r="AD39" i="10"/>
  <c r="AD35" i="28"/>
  <c r="AC39" i="10"/>
  <c r="W35" i="28"/>
  <c r="AN5" i="10"/>
  <c r="S35" i="28"/>
  <c r="AK5" i="10"/>
  <c r="O35" i="28"/>
  <c r="AH5" i="10"/>
  <c r="K35" i="28"/>
  <c r="AE5" i="10"/>
  <c r="G35" i="28"/>
  <c r="AB5" i="10"/>
  <c r="EG34" i="28"/>
  <c r="AS170" i="10"/>
  <c r="EC34" i="28"/>
  <c r="AN170" i="10"/>
  <c r="DY34" i="28"/>
  <c r="AK170" i="10"/>
  <c r="DU34" i="28"/>
  <c r="AH170" i="10"/>
  <c r="DQ34" i="28"/>
  <c r="AE170" i="10"/>
  <c r="DM34" i="28"/>
  <c r="AB170" i="10"/>
  <c r="DL34" i="28"/>
  <c r="AT137" i="10"/>
  <c r="DJ34" i="28"/>
  <c r="AP137" i="10"/>
  <c r="DH34" i="28"/>
  <c r="AO137" i="10"/>
  <c r="DF34" i="28"/>
  <c r="AM137" i="10"/>
  <c r="DD34" i="28"/>
  <c r="AL137" i="10"/>
  <c r="DB34" i="28"/>
  <c r="AJ137" i="10"/>
  <c r="CZ34" i="28"/>
  <c r="AI137" i="10"/>
  <c r="CX34" i="28"/>
  <c r="AG137" i="10"/>
  <c r="CV34" i="28"/>
  <c r="AF137" i="10"/>
  <c r="CT34" i="28"/>
  <c r="AD137" i="10"/>
  <c r="CR34" i="28"/>
  <c r="AC137" i="10"/>
  <c r="CO34" i="28"/>
  <c r="AS104" i="10"/>
  <c r="CK34" i="28"/>
  <c r="AN104" i="10"/>
  <c r="CG34" i="28"/>
  <c r="AK104" i="10"/>
  <c r="CC34" i="28"/>
  <c r="AH104" i="10"/>
  <c r="BY34" i="28"/>
  <c r="AE104" i="10"/>
  <c r="BU34" i="28"/>
  <c r="AB104" i="10"/>
  <c r="BT34" i="28"/>
  <c r="AT71" i="10"/>
  <c r="BR34" i="28"/>
  <c r="AP71" i="10"/>
  <c r="BP34" i="28"/>
  <c r="AO71" i="10"/>
  <c r="BN34" i="28"/>
  <c r="AM71" i="10"/>
  <c r="BL34" i="28"/>
  <c r="AL71" i="10"/>
  <c r="BJ34" i="28"/>
  <c r="AJ71" i="10"/>
  <c r="BH34" i="28"/>
  <c r="AI71" i="10"/>
  <c r="BF34" i="28"/>
  <c r="AG71" i="10"/>
  <c r="BD34" i="28"/>
  <c r="AF71" i="10"/>
  <c r="BB34" i="28"/>
  <c r="AD71" i="10"/>
  <c r="AZ34" i="28"/>
  <c r="AC71" i="10"/>
  <c r="AW34" i="28"/>
  <c r="AS38" i="10"/>
  <c r="AS34" i="28"/>
  <c r="AN38" i="10"/>
  <c r="AO34" i="28"/>
  <c r="AK38" i="10"/>
  <c r="AK34" i="28"/>
  <c r="AH38" i="10"/>
  <c r="AG34" i="28"/>
  <c r="AE38" i="10"/>
  <c r="AC34" i="28"/>
  <c r="AB38" i="10"/>
  <c r="Z34" i="28"/>
  <c r="AP4" i="10"/>
  <c r="X34" i="28"/>
  <c r="AO4" i="10"/>
  <c r="T34" i="28"/>
  <c r="AL4" i="10"/>
  <c r="R34" i="28"/>
  <c r="AJ4" i="10"/>
  <c r="P34" i="28"/>
  <c r="AI4" i="10"/>
  <c r="L34" i="28"/>
  <c r="AF4" i="10"/>
  <c r="J34" i="28"/>
  <c r="AD4" i="10"/>
  <c r="H34" i="28"/>
  <c r="AC4" i="10"/>
  <c r="EH33" i="28"/>
  <c r="AT169" i="10"/>
  <c r="EF33" i="28"/>
  <c r="AP169" i="10"/>
  <c r="ED33" i="28"/>
  <c r="AO169" i="10"/>
  <c r="EB33" i="28"/>
  <c r="AM169" i="10"/>
  <c r="DZ33" i="28"/>
  <c r="AL169" i="10"/>
  <c r="DX33" i="28"/>
  <c r="AJ169" i="10"/>
  <c r="DV33" i="28"/>
  <c r="AI169" i="10"/>
  <c r="DT33" i="28"/>
  <c r="AG169" i="10"/>
  <c r="DR33" i="28"/>
  <c r="AF169" i="10"/>
  <c r="DP33" i="28"/>
  <c r="AD169" i="10"/>
  <c r="DN33" i="28"/>
  <c r="AC169" i="10"/>
  <c r="DK33" i="28"/>
  <c r="AS136" i="10"/>
  <c r="DG33" i="28"/>
  <c r="AN136" i="10"/>
  <c r="DC33" i="28"/>
  <c r="AK136" i="10"/>
  <c r="CY33" i="28"/>
  <c r="AH136" i="10"/>
  <c r="CU33" i="28"/>
  <c r="AE136" i="10"/>
  <c r="CQ33" i="28"/>
  <c r="AB136" i="10"/>
  <c r="CP33" i="28"/>
  <c r="AT103" i="10"/>
  <c r="CN33" i="28"/>
  <c r="AP103" i="10"/>
  <c r="CL33" i="28"/>
  <c r="AO103" i="10"/>
  <c r="CJ33" i="28"/>
  <c r="AM103" i="10"/>
  <c r="CH33" i="28"/>
  <c r="AL103" i="10"/>
  <c r="CF33" i="28"/>
  <c r="AJ103" i="10"/>
  <c r="CD33" i="28"/>
  <c r="AI103" i="10"/>
  <c r="CB33" i="28"/>
  <c r="AG103" i="10"/>
  <c r="BZ33" i="28"/>
  <c r="AF103" i="10"/>
  <c r="BX33" i="28"/>
  <c r="AD103" i="10"/>
  <c r="BV33" i="28"/>
  <c r="AC103" i="10"/>
  <c r="BS33" i="28"/>
  <c r="AS70" i="10"/>
  <c r="BO33" i="28"/>
  <c r="AN70" i="10"/>
  <c r="BK33" i="28"/>
  <c r="AK70" i="10"/>
  <c r="BG33" i="28"/>
  <c r="AH70" i="10"/>
  <c r="BC33" i="28"/>
  <c r="AE70" i="10"/>
  <c r="AY33" i="28"/>
  <c r="AB70" i="10"/>
  <c r="AX33" i="28"/>
  <c r="AT37" i="10"/>
  <c r="AV33" i="28"/>
  <c r="AP37" i="10"/>
  <c r="AT33" i="28"/>
  <c r="AO37" i="10"/>
  <c r="AR33" i="28"/>
  <c r="AM37" i="10"/>
  <c r="AP33" i="28"/>
  <c r="AL37" i="10"/>
  <c r="AN33" i="28"/>
  <c r="AJ37" i="10"/>
  <c r="AL33" i="28"/>
  <c r="AI37" i="10"/>
  <c r="AJ33" i="28"/>
  <c r="AG37" i="10"/>
  <c r="AH33" i="28"/>
  <c r="AF37" i="10"/>
  <c r="AF33" i="28"/>
  <c r="AD37" i="10"/>
  <c r="AD33" i="28"/>
  <c r="AC37" i="10"/>
  <c r="W33" i="28"/>
  <c r="AN3" i="10"/>
  <c r="S33" i="28"/>
  <c r="AK3" i="10"/>
  <c r="O33" i="28"/>
  <c r="AH3" i="10"/>
  <c r="K33" i="28"/>
  <c r="AE3" i="10"/>
  <c r="G33" i="28"/>
  <c r="AB3" i="10"/>
  <c r="EG32" i="28"/>
  <c r="AS168" i="10"/>
  <c r="EC32" i="28"/>
  <c r="AN168" i="10"/>
  <c r="DY32" i="28"/>
  <c r="AK168" i="10"/>
  <c r="DU32" i="28"/>
  <c r="AH168" i="10"/>
  <c r="DQ32" i="28"/>
  <c r="AE168" i="10"/>
  <c r="DM32" i="28"/>
  <c r="AB168" i="10"/>
  <c r="DL32" i="28"/>
  <c r="AT135" i="10"/>
  <c r="DJ32" i="28"/>
  <c r="AP135" i="10"/>
  <c r="DH32" i="28"/>
  <c r="AO135" i="10"/>
  <c r="DF32" i="28"/>
  <c r="AM135" i="10"/>
  <c r="DD32" i="28"/>
  <c r="AL135" i="10"/>
  <c r="DB32" i="28"/>
  <c r="AJ135" i="10"/>
  <c r="CZ32" i="28"/>
  <c r="AI135" i="10"/>
  <c r="CX32" i="28"/>
  <c r="AG135" i="10"/>
  <c r="CV32" i="28"/>
  <c r="AF135" i="10"/>
  <c r="CT32" i="28"/>
  <c r="AD135" i="10"/>
  <c r="CR32" i="28"/>
  <c r="AC135" i="10"/>
  <c r="CO32" i="28"/>
  <c r="AS102" i="10"/>
  <c r="CK32" i="28"/>
  <c r="AN102" i="10"/>
  <c r="CG32" i="28"/>
  <c r="AK102" i="10"/>
  <c r="CC32" i="28"/>
  <c r="AH102" i="10"/>
  <c r="BY32" i="28"/>
  <c r="AE102" i="10"/>
  <c r="BU32" i="28"/>
  <c r="AB102" i="10"/>
  <c r="BT32" i="28"/>
  <c r="AT69" i="10"/>
  <c r="BR32" i="28"/>
  <c r="AP69" i="10"/>
  <c r="BP32" i="28"/>
  <c r="AO69" i="10"/>
  <c r="BN32" i="28"/>
  <c r="AM69" i="10"/>
  <c r="BL32" i="28"/>
  <c r="AL69" i="10"/>
  <c r="BJ32" i="28"/>
  <c r="AJ69" i="10"/>
  <c r="BH32" i="28"/>
  <c r="AI69" i="10"/>
  <c r="BF32" i="28"/>
  <c r="AG69" i="10"/>
  <c r="BD32" i="28"/>
  <c r="AF69" i="10"/>
  <c r="BB32" i="28"/>
  <c r="AD69" i="10"/>
  <c r="AZ32" i="28"/>
  <c r="AC69" i="10"/>
  <c r="AW32" i="28"/>
  <c r="AS36" i="10"/>
  <c r="AS32" i="28"/>
  <c r="AN36" i="10"/>
  <c r="AO32" i="28"/>
  <c r="AK36" i="10"/>
  <c r="AK32" i="28"/>
  <c r="AH36" i="10"/>
  <c r="AG32" i="28"/>
  <c r="AE36" i="10"/>
  <c r="AC32" i="28"/>
  <c r="AB36" i="10"/>
  <c r="X32" i="28"/>
  <c r="AO2" i="10"/>
  <c r="T32" i="28"/>
  <c r="AL2" i="10"/>
  <c r="P32" i="28"/>
  <c r="AI2" i="10"/>
  <c r="L32" i="28"/>
  <c r="AF2" i="10"/>
  <c r="J32" i="28"/>
  <c r="AD2" i="10"/>
  <c r="H32" i="28"/>
  <c r="AC2" i="10"/>
  <c r="EH31" i="28"/>
  <c r="W200" i="10"/>
  <c r="EF31" i="28"/>
  <c r="S200" i="10"/>
  <c r="ED31" i="28"/>
  <c r="R200" i="10"/>
  <c r="EB31" i="28"/>
  <c r="P200" i="10"/>
  <c r="DZ31" i="28"/>
  <c r="O200" i="10"/>
  <c r="DX31" i="28"/>
  <c r="M200" i="10"/>
  <c r="DV31" i="28"/>
  <c r="L200" i="10"/>
  <c r="DT31" i="28"/>
  <c r="J200" i="10"/>
  <c r="DR31" i="28"/>
  <c r="I200" i="10"/>
  <c r="DP31" i="28"/>
  <c r="G200" i="10"/>
  <c r="DN31" i="28"/>
  <c r="F200" i="10"/>
  <c r="DK31" i="28"/>
  <c r="V167" i="10"/>
  <c r="DG31" i="28"/>
  <c r="Q167" i="10"/>
  <c r="DC31" i="28"/>
  <c r="N167" i="10"/>
  <c r="CY31" i="28"/>
  <c r="K167" i="10"/>
  <c r="CU31" i="28"/>
  <c r="H167" i="10"/>
  <c r="CQ31" i="28"/>
  <c r="E167" i="10"/>
  <c r="CP31" i="28"/>
  <c r="W134" i="10"/>
  <c r="CN31" i="28"/>
  <c r="S134" i="10"/>
  <c r="CL31" i="28"/>
  <c r="R134" i="10"/>
  <c r="CJ31" i="28"/>
  <c r="P134" i="10"/>
  <c r="CH31" i="28"/>
  <c r="O134" i="10"/>
  <c r="CF31" i="28"/>
  <c r="M134" i="10"/>
  <c r="CD31" i="28"/>
  <c r="L134" i="10"/>
  <c r="CB31" i="28"/>
  <c r="J134" i="10"/>
  <c r="BZ31" i="28"/>
  <c r="I134" i="10"/>
  <c r="BX31" i="28"/>
  <c r="G134" i="10"/>
  <c r="BV31" i="28"/>
  <c r="F134" i="10"/>
  <c r="BS31" i="28"/>
  <c r="V101" i="10"/>
  <c r="BO31" i="28"/>
  <c r="Q101" i="10"/>
  <c r="BK31" i="28"/>
  <c r="N101" i="10"/>
  <c r="BG31" i="28"/>
  <c r="K101" i="10"/>
  <c r="BC31" i="28"/>
  <c r="H101" i="10"/>
  <c r="AY31" i="28"/>
  <c r="E101" i="10"/>
  <c r="AX31" i="28"/>
  <c r="W68" i="10"/>
  <c r="AV31" i="28"/>
  <c r="S68" i="10"/>
  <c r="AT31" i="28"/>
  <c r="R68" i="10"/>
  <c r="AR31" i="28"/>
  <c r="P68" i="10"/>
  <c r="AP31" i="28"/>
  <c r="O68" i="10"/>
  <c r="AN31" i="28"/>
  <c r="M68" i="10"/>
  <c r="AL31" i="28"/>
  <c r="L68" i="10"/>
  <c r="AJ31" i="28"/>
  <c r="J68" i="10"/>
  <c r="AH31" i="28"/>
  <c r="I68" i="10"/>
  <c r="AF31" i="28"/>
  <c r="G68" i="10"/>
  <c r="AD31" i="28"/>
  <c r="F68" i="10"/>
  <c r="W31" i="28"/>
  <c r="Q34" i="10"/>
  <c r="S31" i="28"/>
  <c r="N34" i="10"/>
  <c r="O31" i="28"/>
  <c r="K34" i="10"/>
  <c r="K31" i="28"/>
  <c r="H34" i="10"/>
  <c r="G31" i="28"/>
  <c r="E34" i="10"/>
  <c r="EG30" i="28"/>
  <c r="V199" i="10"/>
  <c r="EC30" i="28"/>
  <c r="Q199" i="10"/>
  <c r="DY30" i="28"/>
  <c r="N199" i="10"/>
  <c r="DU30" i="28"/>
  <c r="K199" i="10"/>
  <c r="DQ30" i="28"/>
  <c r="H199" i="10"/>
  <c r="DM30" i="28"/>
  <c r="E199" i="10"/>
  <c r="DL30" i="28"/>
  <c r="W166" i="10"/>
  <c r="DJ30" i="28"/>
  <c r="S166" i="10"/>
  <c r="DH30" i="28"/>
  <c r="R166" i="10"/>
  <c r="DF30" i="28"/>
  <c r="P166" i="10"/>
  <c r="DD30" i="28"/>
  <c r="O166" i="10"/>
  <c r="DB30" i="28"/>
  <c r="M166" i="10"/>
  <c r="CZ30" i="28"/>
  <c r="L166" i="10"/>
  <c r="CX30" i="28"/>
  <c r="J166" i="10"/>
  <c r="CV30" i="28"/>
  <c r="I166" i="10"/>
  <c r="CT30" i="28"/>
  <c r="G166" i="10"/>
  <c r="CR30" i="28"/>
  <c r="F166" i="10"/>
  <c r="CO30" i="28"/>
  <c r="V133" i="10"/>
  <c r="CK30" i="28"/>
  <c r="Q133" i="10"/>
  <c r="CG30" i="28"/>
  <c r="N133" i="10"/>
  <c r="CC30" i="28"/>
  <c r="K133" i="10"/>
  <c r="BY30" i="28"/>
  <c r="H133" i="10"/>
  <c r="BU30" i="28"/>
  <c r="E133" i="10"/>
  <c r="BT30" i="28"/>
  <c r="W100" i="10"/>
  <c r="BR30" i="28"/>
  <c r="S100" i="10"/>
  <c r="BP30" i="28"/>
  <c r="R100" i="10"/>
  <c r="BN30" i="28"/>
  <c r="P100" i="10"/>
  <c r="BL30" i="28"/>
  <c r="O100" i="10"/>
  <c r="BJ30" i="28"/>
  <c r="M100" i="10"/>
  <c r="BH30" i="28"/>
  <c r="L100" i="10"/>
  <c r="BF30" i="28"/>
  <c r="J100" i="10"/>
  <c r="BD30" i="28"/>
  <c r="I100" i="10"/>
  <c r="BB30" i="28"/>
  <c r="G100" i="10"/>
  <c r="AZ30" i="28"/>
  <c r="F100" i="10"/>
  <c r="AW30" i="28"/>
  <c r="V67" i="10"/>
  <c r="AS30" i="28"/>
  <c r="Q67" i="10"/>
  <c r="AO30" i="28"/>
  <c r="N67" i="10"/>
  <c r="AK30" i="28"/>
  <c r="K67" i="10"/>
  <c r="AG30" i="28"/>
  <c r="H67" i="10"/>
  <c r="AC30" i="28"/>
  <c r="E67" i="10"/>
  <c r="X30" i="28"/>
  <c r="R33" i="10"/>
  <c r="T30" i="28"/>
  <c r="O33" i="10"/>
  <c r="P30" i="28"/>
  <c r="L33" i="10"/>
  <c r="L30" i="28"/>
  <c r="I33" i="10"/>
  <c r="J30" i="28"/>
  <c r="G33" i="10"/>
  <c r="H30" i="28"/>
  <c r="F33" i="10"/>
  <c r="EH27" i="28"/>
  <c r="W196" i="10"/>
  <c r="EF27" i="28"/>
  <c r="S196" i="10"/>
  <c r="ED27" i="28"/>
  <c r="R196" i="10"/>
  <c r="EB27" i="28"/>
  <c r="P196" i="10"/>
  <c r="DZ27" i="28"/>
  <c r="O196" i="10"/>
  <c r="DX27" i="28"/>
  <c r="M196" i="10"/>
  <c r="DV27" i="28"/>
  <c r="L196" i="10"/>
  <c r="DT27" i="28"/>
  <c r="J196" i="10"/>
  <c r="DR27" i="28"/>
  <c r="I196" i="10"/>
  <c r="DP27" i="28"/>
  <c r="G196" i="10"/>
  <c r="DN27" i="28"/>
  <c r="F196" i="10"/>
  <c r="DK27" i="28"/>
  <c r="V163" i="10"/>
  <c r="DG27" i="28"/>
  <c r="Q163" i="10"/>
  <c r="DC27" i="28"/>
  <c r="N163" i="10"/>
  <c r="CY27" i="28"/>
  <c r="K163" i="10"/>
  <c r="CU27" i="28"/>
  <c r="H163" i="10"/>
  <c r="CQ27" i="28"/>
  <c r="E163" i="10"/>
  <c r="CP27" i="28"/>
  <c r="W130" i="10"/>
  <c r="CN27" i="28"/>
  <c r="S130" i="10"/>
  <c r="CL27" i="28"/>
  <c r="R130" i="10"/>
  <c r="CJ27" i="28"/>
  <c r="P130" i="10"/>
  <c r="CH27" i="28"/>
  <c r="O130" i="10"/>
  <c r="CF27" i="28"/>
  <c r="M130" i="10"/>
  <c r="CD27" i="28"/>
  <c r="L130" i="10"/>
  <c r="CB27" i="28"/>
  <c r="J130" i="10"/>
  <c r="BZ27" i="28"/>
  <c r="I130" i="10"/>
  <c r="BX27" i="28"/>
  <c r="G130" i="10"/>
  <c r="BV27" i="28"/>
  <c r="F130" i="10"/>
  <c r="BS27" i="28"/>
  <c r="V97" i="10"/>
  <c r="BO27" i="28"/>
  <c r="Q97" i="10"/>
  <c r="BK27" i="28"/>
  <c r="N97" i="10"/>
  <c r="BG27" i="28"/>
  <c r="K97" i="10"/>
  <c r="BC27" i="28"/>
  <c r="H97" i="10"/>
  <c r="AY27" i="28"/>
  <c r="E97" i="10"/>
  <c r="AX27" i="28"/>
  <c r="W64" i="10"/>
  <c r="AV27" i="28"/>
  <c r="S64" i="10"/>
  <c r="AT27" i="28"/>
  <c r="R64" i="10"/>
  <c r="AR27" i="28"/>
  <c r="P64" i="10"/>
  <c r="AP27" i="28"/>
  <c r="O64" i="10"/>
  <c r="AN27" i="28"/>
  <c r="M64" i="10"/>
  <c r="AL27" i="28"/>
  <c r="L64" i="10"/>
  <c r="AJ27" i="28"/>
  <c r="J64" i="10"/>
  <c r="AH27" i="28"/>
  <c r="I64" i="10"/>
  <c r="AF27" i="28"/>
  <c r="G64" i="10"/>
  <c r="AD27" i="28"/>
  <c r="F64" i="10"/>
  <c r="W27" i="28"/>
  <c r="Q30" i="10"/>
  <c r="S27" i="28"/>
  <c r="N30" i="10"/>
  <c r="O27" i="28"/>
  <c r="K30" i="10"/>
  <c r="K27" i="28"/>
  <c r="H30" i="10"/>
  <c r="G27" i="28"/>
  <c r="E30" i="10"/>
  <c r="EG26" i="28"/>
  <c r="V195" i="10"/>
  <c r="EC26" i="28"/>
  <c r="Q195" i="10"/>
  <c r="DY26" i="28"/>
  <c r="N195" i="10"/>
  <c r="DU26" i="28"/>
  <c r="K195" i="10"/>
  <c r="DQ26" i="28"/>
  <c r="H195" i="10"/>
  <c r="DM26" i="28"/>
  <c r="E195" i="10"/>
  <c r="DL26" i="28"/>
  <c r="W162" i="10"/>
  <c r="DJ26" i="28"/>
  <c r="S162" i="10"/>
  <c r="DH26" i="28"/>
  <c r="R162" i="10"/>
  <c r="DF26" i="28"/>
  <c r="P162" i="10"/>
  <c r="DD26" i="28"/>
  <c r="O162" i="10"/>
  <c r="DB26" i="28"/>
  <c r="M162" i="10"/>
  <c r="CZ26" i="28"/>
  <c r="L162" i="10"/>
  <c r="CX26" i="28"/>
  <c r="J162" i="10"/>
  <c r="CV26" i="28"/>
  <c r="I162" i="10"/>
  <c r="CT26" i="28"/>
  <c r="G162" i="10"/>
  <c r="CR26" i="28"/>
  <c r="F162" i="10"/>
  <c r="CO26" i="28"/>
  <c r="V129" i="10"/>
  <c r="CK26" i="28"/>
  <c r="Q129" i="10"/>
  <c r="CG26" i="28"/>
  <c r="N129" i="10"/>
  <c r="CC26" i="28"/>
  <c r="K129" i="10"/>
  <c r="BY26" i="28"/>
  <c r="H129" i="10"/>
  <c r="BU26" i="28"/>
  <c r="E129" i="10"/>
  <c r="BT26" i="28"/>
  <c r="W96" i="10"/>
  <c r="BR26" i="28"/>
  <c r="S96" i="10"/>
  <c r="BP26" i="28"/>
  <c r="R96" i="10"/>
  <c r="BN26" i="28"/>
  <c r="P96" i="10"/>
  <c r="BL26" i="28"/>
  <c r="O96" i="10"/>
  <c r="BJ26" i="28"/>
  <c r="M96" i="10"/>
  <c r="BH26" i="28"/>
  <c r="L96" i="10"/>
  <c r="BF26" i="28"/>
  <c r="J96" i="10"/>
  <c r="BD26" i="28"/>
  <c r="I96" i="10"/>
  <c r="BB26" i="28"/>
  <c r="G96" i="10"/>
  <c r="AZ26" i="28"/>
  <c r="F96" i="10"/>
  <c r="AW26" i="28"/>
  <c r="V63" i="10"/>
  <c r="AS26" i="28"/>
  <c r="Q63" i="10"/>
  <c r="AO26" i="28"/>
  <c r="N63" i="10"/>
  <c r="AK26" i="28"/>
  <c r="K63" i="10"/>
  <c r="AG26" i="28"/>
  <c r="H63" i="10"/>
  <c r="AC26" i="28"/>
  <c r="E63" i="10"/>
  <c r="X26" i="28"/>
  <c r="R29" i="10"/>
  <c r="T26" i="28"/>
  <c r="O29" i="10"/>
  <c r="P26" i="28"/>
  <c r="L29" i="10"/>
  <c r="L26" i="28"/>
  <c r="I29" i="10"/>
  <c r="J26" i="28"/>
  <c r="G29" i="10"/>
  <c r="H26" i="28"/>
  <c r="F29" i="10"/>
  <c r="EH23" i="28"/>
  <c r="W192" i="10"/>
  <c r="EF23" i="28"/>
  <c r="S192" i="10"/>
  <c r="ED23" i="28"/>
  <c r="R192" i="10"/>
  <c r="EB23" i="28"/>
  <c r="P192" i="10"/>
  <c r="DZ23" i="28"/>
  <c r="O192" i="10"/>
  <c r="DX23" i="28"/>
  <c r="M192" i="10"/>
  <c r="DV23" i="28"/>
  <c r="L192" i="10"/>
  <c r="DT23" i="28"/>
  <c r="J192" i="10"/>
  <c r="DR23" i="28"/>
  <c r="I192" i="10"/>
  <c r="DP23" i="28"/>
  <c r="G192" i="10"/>
  <c r="DN23" i="28"/>
  <c r="F192" i="10"/>
  <c r="DK23" i="28"/>
  <c r="V159" i="10"/>
  <c r="DG23" i="28"/>
  <c r="Q159" i="10"/>
  <c r="DC23" i="28"/>
  <c r="N159" i="10"/>
  <c r="CY23" i="28"/>
  <c r="K159" i="10"/>
  <c r="CU23" i="28"/>
  <c r="H159" i="10"/>
  <c r="CQ23" i="28"/>
  <c r="E159" i="10"/>
  <c r="CP23" i="28"/>
  <c r="W126" i="10"/>
  <c r="CN23" i="28"/>
  <c r="S126" i="10"/>
  <c r="CL23" i="28"/>
  <c r="R126" i="10"/>
  <c r="CJ23" i="28"/>
  <c r="P126" i="10"/>
  <c r="CH23" i="28"/>
  <c r="O126" i="10"/>
  <c r="CF23" i="28"/>
  <c r="M126" i="10"/>
  <c r="CD23" i="28"/>
  <c r="L126" i="10"/>
  <c r="CB23" i="28"/>
  <c r="J126" i="10"/>
  <c r="BZ23" i="28"/>
  <c r="I126" i="10"/>
  <c r="BX23" i="28"/>
  <c r="G126" i="10"/>
  <c r="BV23" i="28"/>
  <c r="F126" i="10"/>
  <c r="BS23" i="28"/>
  <c r="V93" i="10"/>
  <c r="BO23" i="28"/>
  <c r="Q93" i="10"/>
  <c r="BK23" i="28"/>
  <c r="N93" i="10"/>
  <c r="BG23" i="28"/>
  <c r="K93" i="10"/>
  <c r="BC23" i="28"/>
  <c r="H93" i="10"/>
  <c r="AY23" i="28"/>
  <c r="E93" i="10"/>
  <c r="AX23" i="28"/>
  <c r="W60" i="10"/>
  <c r="AV23" i="28"/>
  <c r="S60" i="10"/>
  <c r="AT23" i="28"/>
  <c r="R60" i="10"/>
  <c r="AR23" i="28"/>
  <c r="P60" i="10"/>
  <c r="AP23" i="28"/>
  <c r="O60" i="10"/>
  <c r="AN23" i="28"/>
  <c r="M60" i="10"/>
  <c r="AL23" i="28"/>
  <c r="L60" i="10"/>
  <c r="AJ23" i="28"/>
  <c r="J60" i="10"/>
  <c r="AH23" i="28"/>
  <c r="I60" i="10"/>
  <c r="AF23" i="28"/>
  <c r="G60" i="10"/>
  <c r="AD23" i="28"/>
  <c r="F60" i="10"/>
  <c r="W23" i="28"/>
  <c r="Q26" i="10"/>
  <c r="S23" i="28"/>
  <c r="N26" i="10"/>
  <c r="O23" i="28"/>
  <c r="K26" i="10"/>
  <c r="K23" i="28"/>
  <c r="H26" i="10"/>
  <c r="G23" i="28"/>
  <c r="E26" i="10"/>
  <c r="EG22" i="28"/>
  <c r="V191" i="10"/>
  <c r="EC22" i="28"/>
  <c r="Q191" i="10"/>
  <c r="DY22" i="28"/>
  <c r="N191" i="10"/>
  <c r="DU22" i="28"/>
  <c r="K191" i="10"/>
  <c r="DQ22" i="28"/>
  <c r="H191" i="10"/>
  <c r="DM22" i="28"/>
  <c r="E191" i="10"/>
  <c r="DL22" i="28"/>
  <c r="W158" i="10"/>
  <c r="DJ22" i="28"/>
  <c r="S158" i="10"/>
  <c r="DH22" i="28"/>
  <c r="R158" i="10"/>
  <c r="DF22" i="28"/>
  <c r="P158" i="10"/>
  <c r="DD22" i="28"/>
  <c r="O158" i="10"/>
  <c r="DB22" i="28"/>
  <c r="M158" i="10"/>
  <c r="CZ22" i="28"/>
  <c r="L158" i="10"/>
  <c r="CX22" i="28"/>
  <c r="J158" i="10"/>
  <c r="CV22" i="28"/>
  <c r="I158" i="10"/>
  <c r="CT22" i="28"/>
  <c r="G158" i="10"/>
  <c r="CR22" i="28"/>
  <c r="F158" i="10"/>
  <c r="CO22" i="28"/>
  <c r="V125" i="10"/>
  <c r="CK22" i="28"/>
  <c r="Q125" i="10"/>
  <c r="CG22" i="28"/>
  <c r="N125" i="10"/>
  <c r="CC22" i="28"/>
  <c r="K125" i="10"/>
  <c r="BY22" i="28"/>
  <c r="H125" i="10"/>
  <c r="BU22" i="28"/>
  <c r="E125" i="10"/>
  <c r="BT22" i="28"/>
  <c r="W92" i="10"/>
  <c r="BR22" i="28"/>
  <c r="S92" i="10"/>
  <c r="BP22" i="28"/>
  <c r="R92" i="10"/>
  <c r="BN22" i="28"/>
  <c r="P92" i="10"/>
  <c r="BL22" i="28"/>
  <c r="O92" i="10"/>
  <c r="BJ22" i="28"/>
  <c r="M92" i="10"/>
  <c r="BH22" i="28"/>
  <c r="L92" i="10"/>
  <c r="BF22" i="28"/>
  <c r="J92" i="10"/>
  <c r="BD22" i="28"/>
  <c r="I92" i="10"/>
  <c r="BB22" i="28"/>
  <c r="G92" i="10"/>
  <c r="AZ22" i="28"/>
  <c r="F92" i="10"/>
  <c r="AW22" i="28"/>
  <c r="V59" i="10"/>
  <c r="AS22" i="28"/>
  <c r="Q59" i="10"/>
  <c r="AO22" i="28"/>
  <c r="N59" i="10"/>
  <c r="AK22" i="28"/>
  <c r="K59" i="10"/>
  <c r="AG22" i="28"/>
  <c r="H59" i="10"/>
  <c r="AC22" i="28"/>
  <c r="E59" i="10"/>
  <c r="X22" i="28"/>
  <c r="R25" i="10"/>
  <c r="T22" i="28"/>
  <c r="O25" i="10"/>
  <c r="P22" i="28"/>
  <c r="L25" i="10"/>
  <c r="L22" i="28"/>
  <c r="I25" i="10"/>
  <c r="J22" i="28"/>
  <c r="G25" i="10"/>
  <c r="H22" i="28"/>
  <c r="F25" i="10"/>
  <c r="BP35" i="28"/>
  <c r="AO72" i="10"/>
  <c r="BN35" i="28"/>
  <c r="AM72" i="10"/>
  <c r="BL35" i="28"/>
  <c r="AL72" i="10"/>
  <c r="BJ35" i="28"/>
  <c r="AJ72" i="10"/>
  <c r="BH35" i="28"/>
  <c r="AI72" i="10"/>
  <c r="BF35" i="28"/>
  <c r="AG72" i="10"/>
  <c r="BD35" i="28"/>
  <c r="AF72" i="10"/>
  <c r="BB35" i="28"/>
  <c r="AD72" i="10"/>
  <c r="AZ35" i="28"/>
  <c r="AC72" i="10"/>
  <c r="AW35" i="28"/>
  <c r="AS39" i="10"/>
  <c r="AS35" i="28"/>
  <c r="AN39" i="10"/>
  <c r="AO35" i="28"/>
  <c r="AK39" i="10"/>
  <c r="AK35" i="28"/>
  <c r="AH39" i="10"/>
  <c r="AG35" i="28"/>
  <c r="AE39" i="10"/>
  <c r="AC35" i="28"/>
  <c r="AB39" i="10"/>
  <c r="Z35" i="28"/>
  <c r="AP5" i="10"/>
  <c r="X35" i="28"/>
  <c r="AO5" i="10"/>
  <c r="T35" i="28"/>
  <c r="AL5" i="10"/>
  <c r="R35" i="28"/>
  <c r="AJ5" i="10"/>
  <c r="P35" i="28"/>
  <c r="AI5" i="10"/>
  <c r="L35" i="28"/>
  <c r="AF5" i="10"/>
  <c r="J35" i="28"/>
  <c r="AD5" i="10"/>
  <c r="H35" i="28"/>
  <c r="AC5" i="10"/>
  <c r="EH34" i="28"/>
  <c r="AT170" i="10"/>
  <c r="EF34" i="28"/>
  <c r="AP170" i="10"/>
  <c r="ED34" i="28"/>
  <c r="AO170" i="10"/>
  <c r="EB34" i="28"/>
  <c r="AM170" i="10"/>
  <c r="DZ34" i="28"/>
  <c r="AL170" i="10"/>
  <c r="DX34" i="28"/>
  <c r="AJ170" i="10"/>
  <c r="DV34" i="28"/>
  <c r="AI170" i="10"/>
  <c r="DT34" i="28"/>
  <c r="AG170" i="10"/>
  <c r="DR34" i="28"/>
  <c r="AF170" i="10"/>
  <c r="DP34" i="28"/>
  <c r="AD170" i="10"/>
  <c r="DN34" i="28"/>
  <c r="AC170" i="10"/>
  <c r="DK34" i="28"/>
  <c r="AS137" i="10"/>
  <c r="DG34" i="28"/>
  <c r="AN137" i="10"/>
  <c r="DC34" i="28"/>
  <c r="AK137" i="10"/>
  <c r="CY34" i="28"/>
  <c r="AH137" i="10"/>
  <c r="CU34" i="28"/>
  <c r="AE137" i="10"/>
  <c r="CQ34" i="28"/>
  <c r="AB137" i="10"/>
  <c r="CP34" i="28"/>
  <c r="AT104" i="10"/>
  <c r="CN34" i="28"/>
  <c r="AP104" i="10"/>
  <c r="CL34" i="28"/>
  <c r="AO104" i="10"/>
  <c r="CJ34" i="28"/>
  <c r="AM104" i="10"/>
  <c r="CH34" i="28"/>
  <c r="AL104" i="10"/>
  <c r="CF34" i="28"/>
  <c r="AJ104" i="10"/>
  <c r="CD34" i="28"/>
  <c r="AI104" i="10"/>
  <c r="CB34" i="28"/>
  <c r="AG104" i="10"/>
  <c r="BZ34" i="28"/>
  <c r="AF104" i="10"/>
  <c r="BX34" i="28"/>
  <c r="AD104" i="10"/>
  <c r="BV34" i="28"/>
  <c r="AC104" i="10"/>
  <c r="BS34" i="28"/>
  <c r="AS71" i="10"/>
  <c r="BO34" i="28"/>
  <c r="AN71" i="10"/>
  <c r="BK34" i="28"/>
  <c r="AK71" i="10"/>
  <c r="BG34" i="28"/>
  <c r="AH71" i="10"/>
  <c r="BC34" i="28"/>
  <c r="AE71" i="10"/>
  <c r="AY34" i="28"/>
  <c r="AB71" i="10"/>
  <c r="AX34" i="28"/>
  <c r="AT38" i="10"/>
  <c r="AV34" i="28"/>
  <c r="AP38" i="10"/>
  <c r="AT34" i="28"/>
  <c r="AO38" i="10"/>
  <c r="AR34" i="28"/>
  <c r="AM38" i="10"/>
  <c r="AP34" i="28"/>
  <c r="AL38" i="10"/>
  <c r="AN34" i="28"/>
  <c r="AJ38" i="10"/>
  <c r="AL34" i="28"/>
  <c r="AI38" i="10"/>
  <c r="AJ34" i="28"/>
  <c r="AG38" i="10"/>
  <c r="AH34" i="28"/>
  <c r="AF38" i="10"/>
  <c r="AF34" i="28"/>
  <c r="AD38" i="10"/>
  <c r="AD34" i="28"/>
  <c r="AC38" i="10"/>
  <c r="W34" i="28"/>
  <c r="AN4" i="10"/>
  <c r="S34" i="28"/>
  <c r="AK4" i="10"/>
  <c r="O34" i="28"/>
  <c r="AH4" i="10"/>
  <c r="K34" i="28"/>
  <c r="AE4" i="10"/>
  <c r="G34" i="28"/>
  <c r="AB4" i="10"/>
  <c r="EG33" i="28"/>
  <c r="AS169" i="10"/>
  <c r="EC33" i="28"/>
  <c r="AN169" i="10"/>
  <c r="DY33" i="28"/>
  <c r="AK169" i="10"/>
  <c r="DU33" i="28"/>
  <c r="AH169" i="10"/>
  <c r="DQ33" i="28"/>
  <c r="AE169" i="10"/>
  <c r="DM33" i="28"/>
  <c r="AB169" i="10"/>
  <c r="DL33" i="28"/>
  <c r="AT136" i="10"/>
  <c r="DJ33" i="28"/>
  <c r="AP136" i="10"/>
  <c r="DH33" i="28"/>
  <c r="AO136" i="10"/>
  <c r="DF33" i="28"/>
  <c r="AM136" i="10"/>
  <c r="DD33" i="28"/>
  <c r="AL136" i="10"/>
  <c r="DB33" i="28"/>
  <c r="AJ136" i="10"/>
  <c r="CZ33" i="28"/>
  <c r="AI136" i="10"/>
  <c r="CX33" i="28"/>
  <c r="AG136" i="10"/>
  <c r="CV33" i="28"/>
  <c r="AF136" i="10"/>
  <c r="CT33" i="28"/>
  <c r="AD136" i="10"/>
  <c r="CR33" i="28"/>
  <c r="AC136" i="10"/>
  <c r="CO33" i="28"/>
  <c r="AS103" i="10"/>
  <c r="CK33" i="28"/>
  <c r="AN103" i="10"/>
  <c r="CG33" i="28"/>
  <c r="AK103" i="10"/>
  <c r="CC33" i="28"/>
  <c r="AH103" i="10"/>
  <c r="BY33" i="28"/>
  <c r="AE103" i="10"/>
  <c r="BU33" i="28"/>
  <c r="AB103" i="10"/>
  <c r="BT33" i="28"/>
  <c r="AT70" i="10"/>
  <c r="BR33" i="28"/>
  <c r="AP70" i="10"/>
  <c r="BP33" i="28"/>
  <c r="AO70" i="10"/>
  <c r="BN33" i="28"/>
  <c r="AM70" i="10"/>
  <c r="BL33" i="28"/>
  <c r="AL70" i="10"/>
  <c r="BJ33" i="28"/>
  <c r="AJ70" i="10"/>
  <c r="BH33" i="28"/>
  <c r="AI70" i="10"/>
  <c r="BF33" i="28"/>
  <c r="AG70" i="10"/>
  <c r="BD33" i="28"/>
  <c r="AF70" i="10"/>
  <c r="BB33" i="28"/>
  <c r="AD70" i="10"/>
  <c r="AZ33" i="28"/>
  <c r="AC70" i="10"/>
  <c r="AW33" i="28"/>
  <c r="AS37" i="10"/>
  <c r="AS33" i="28"/>
  <c r="AN37" i="10"/>
  <c r="AO33" i="28"/>
  <c r="AK37" i="10"/>
  <c r="AK33" i="28"/>
  <c r="AH37" i="10"/>
  <c r="AG33" i="28"/>
  <c r="AE37" i="10"/>
  <c r="AC33" i="28"/>
  <c r="AB37" i="10"/>
  <c r="Z33" i="28"/>
  <c r="AP3" i="10"/>
  <c r="X33" i="28"/>
  <c r="AO3" i="10"/>
  <c r="T33" i="28"/>
  <c r="AL3" i="10"/>
  <c r="P33" i="28"/>
  <c r="AI3" i="10"/>
  <c r="L33" i="28"/>
  <c r="AF3" i="10"/>
  <c r="J33" i="28"/>
  <c r="AD3" i="10"/>
  <c r="H33" i="28"/>
  <c r="AC3" i="10"/>
  <c r="EH32" i="28"/>
  <c r="AT168" i="10"/>
  <c r="EF32" i="28"/>
  <c r="AP168" i="10"/>
  <c r="ED32" i="28"/>
  <c r="AO168" i="10"/>
  <c r="EB32" i="28"/>
  <c r="AM168" i="10"/>
  <c r="DZ32" i="28"/>
  <c r="AL168" i="10"/>
  <c r="DX32" i="28"/>
  <c r="AJ168" i="10"/>
  <c r="DV32" i="28"/>
  <c r="AI168" i="10"/>
  <c r="DT32" i="28"/>
  <c r="AG168" i="10"/>
  <c r="DR32" i="28"/>
  <c r="AF168" i="10"/>
  <c r="DP32" i="28"/>
  <c r="AD168" i="10"/>
  <c r="DN32" i="28"/>
  <c r="AC168" i="10"/>
  <c r="DK32" i="28"/>
  <c r="AS135" i="10"/>
  <c r="DG32" i="28"/>
  <c r="AN135" i="10"/>
  <c r="DC32" i="28"/>
  <c r="AK135" i="10"/>
  <c r="CY32" i="28"/>
  <c r="AH135" i="10"/>
  <c r="CU32" i="28"/>
  <c r="AE135" i="10"/>
  <c r="CQ32" i="28"/>
  <c r="AB135" i="10"/>
  <c r="CP32" i="28"/>
  <c r="AT102" i="10"/>
  <c r="CN32" i="28"/>
  <c r="AP102" i="10"/>
  <c r="CL32" i="28"/>
  <c r="AO102" i="10"/>
  <c r="CJ32" i="28"/>
  <c r="AM102" i="10"/>
  <c r="CH32" i="28"/>
  <c r="AL102" i="10"/>
  <c r="CF32" i="28"/>
  <c r="AJ102" i="10"/>
  <c r="CD32" i="28"/>
  <c r="AI102" i="10"/>
  <c r="CB32" i="28"/>
  <c r="AG102" i="10"/>
  <c r="BZ32" i="28"/>
  <c r="AF102" i="10"/>
  <c r="BX32" i="28"/>
  <c r="AD102" i="10"/>
  <c r="BV32" i="28"/>
  <c r="AC102" i="10"/>
  <c r="BS32" i="28"/>
  <c r="AS69" i="10"/>
  <c r="BO32" i="28"/>
  <c r="AN69" i="10"/>
  <c r="BK32" i="28"/>
  <c r="AK69" i="10"/>
  <c r="BG32" i="28"/>
  <c r="AH69" i="10"/>
  <c r="BC32" i="28"/>
  <c r="AE69" i="10"/>
  <c r="AY32" i="28"/>
  <c r="AB69" i="10"/>
  <c r="AX32" i="28"/>
  <c r="AT36" i="10"/>
  <c r="AV32" i="28"/>
  <c r="AP36" i="10"/>
  <c r="AT32" i="28"/>
  <c r="AO36" i="10"/>
  <c r="AR32" i="28"/>
  <c r="AM36" i="10"/>
  <c r="AP32" i="28"/>
  <c r="AL36" i="10"/>
  <c r="AN32" i="28"/>
  <c r="AJ36" i="10"/>
  <c r="AL32" i="28"/>
  <c r="AI36" i="10"/>
  <c r="AJ32" i="28"/>
  <c r="AG36" i="10"/>
  <c r="AH32" i="28"/>
  <c r="AF36" i="10"/>
  <c r="AF32" i="28"/>
  <c r="AD36" i="10"/>
  <c r="AD32" i="28"/>
  <c r="AC36" i="10"/>
  <c r="W32" i="28"/>
  <c r="AN2" i="10"/>
  <c r="S32" i="28"/>
  <c r="AK2" i="10"/>
  <c r="O32" i="28"/>
  <c r="AH2" i="10"/>
  <c r="K32" i="28"/>
  <c r="AE2" i="10"/>
  <c r="G32" i="28"/>
  <c r="AB2" i="10"/>
  <c r="EG31" i="28"/>
  <c r="V200" i="10"/>
  <c r="EC31" i="28"/>
  <c r="Q200" i="10"/>
  <c r="DY31" i="28"/>
  <c r="N200" i="10"/>
  <c r="DU31" i="28"/>
  <c r="K200" i="10"/>
  <c r="DQ31" i="28"/>
  <c r="H200" i="10"/>
  <c r="DM31" i="28"/>
  <c r="E200" i="10"/>
  <c r="DL31" i="28"/>
  <c r="W167" i="10"/>
  <c r="DJ31" i="28"/>
  <c r="S167" i="10"/>
  <c r="DH31" i="28"/>
  <c r="R167" i="10"/>
  <c r="DF31" i="28"/>
  <c r="P167" i="10"/>
  <c r="DD31" i="28"/>
  <c r="O167" i="10"/>
  <c r="DB31" i="28"/>
  <c r="M167" i="10"/>
  <c r="CZ31" i="28"/>
  <c r="L167" i="10"/>
  <c r="CX31" i="28"/>
  <c r="J167" i="10"/>
  <c r="CV31" i="28"/>
  <c r="I167" i="10"/>
  <c r="CT31" i="28"/>
  <c r="G167" i="10"/>
  <c r="CR31" i="28"/>
  <c r="F167" i="10"/>
  <c r="CO31" i="28"/>
  <c r="V134" i="10"/>
  <c r="CK31" i="28"/>
  <c r="Q134" i="10"/>
  <c r="CG31" i="28"/>
  <c r="N134" i="10"/>
  <c r="CC31" i="28"/>
  <c r="K134" i="10"/>
  <c r="BY31" i="28"/>
  <c r="H134" i="10"/>
  <c r="BU31" i="28"/>
  <c r="E134" i="10"/>
  <c r="BT31" i="28"/>
  <c r="W101" i="10"/>
  <c r="BR31" i="28"/>
  <c r="S101" i="10"/>
  <c r="BP31" i="28"/>
  <c r="R101" i="10"/>
  <c r="BN31" i="28"/>
  <c r="P101" i="10"/>
  <c r="BL31" i="28"/>
  <c r="O101" i="10"/>
  <c r="BJ31" i="28"/>
  <c r="M101" i="10"/>
  <c r="BH31" i="28"/>
  <c r="L101" i="10"/>
  <c r="BF31" i="28"/>
  <c r="J101" i="10"/>
  <c r="BD31" i="28"/>
  <c r="I101" i="10"/>
  <c r="BB31" i="28"/>
  <c r="G101" i="10"/>
  <c r="AZ31" i="28"/>
  <c r="F101" i="10"/>
  <c r="AW31" i="28"/>
  <c r="V68" i="10"/>
  <c r="AS31" i="28"/>
  <c r="Q68" i="10"/>
  <c r="AO31" i="28"/>
  <c r="N68" i="10"/>
  <c r="AK31" i="28"/>
  <c r="K68" i="10"/>
  <c r="AG31" i="28"/>
  <c r="H68" i="10"/>
  <c r="AC31" i="28"/>
  <c r="E68" i="10"/>
  <c r="X31" i="28"/>
  <c r="R34" i="10"/>
  <c r="T31" i="28"/>
  <c r="O34" i="10"/>
  <c r="P31" i="28"/>
  <c r="L34" i="10"/>
  <c r="L31" i="28"/>
  <c r="I34" i="10"/>
  <c r="J31" i="28"/>
  <c r="G34" i="10"/>
  <c r="H31" i="28"/>
  <c r="F34" i="10"/>
  <c r="EH30" i="28"/>
  <c r="W199" i="10"/>
  <c r="EF30" i="28"/>
  <c r="S199" i="10"/>
  <c r="ED30" i="28"/>
  <c r="R199" i="10"/>
  <c r="EB30" i="28"/>
  <c r="P199" i="10"/>
  <c r="DZ30" i="28"/>
  <c r="O199" i="10"/>
  <c r="DX30" i="28"/>
  <c r="M199" i="10"/>
  <c r="DV30" i="28"/>
  <c r="L199" i="10"/>
  <c r="DT30" i="28"/>
  <c r="J199" i="10"/>
  <c r="DR30" i="28"/>
  <c r="I199" i="10"/>
  <c r="DP30" i="28"/>
  <c r="G199" i="10"/>
  <c r="DN30" i="28"/>
  <c r="F199" i="10"/>
  <c r="DK30" i="28"/>
  <c r="V166" i="10"/>
  <c r="EH29" i="28"/>
  <c r="W198" i="10"/>
  <c r="EF29" i="28"/>
  <c r="S198" i="10"/>
  <c r="ED29" i="28"/>
  <c r="R198" i="10"/>
  <c r="EB29" i="28"/>
  <c r="P198" i="10"/>
  <c r="DZ29" i="28"/>
  <c r="O198" i="10"/>
  <c r="DX29" i="28"/>
  <c r="M198" i="10"/>
  <c r="DV29" i="28"/>
  <c r="L198" i="10"/>
  <c r="DT29" i="28"/>
  <c r="J198" i="10"/>
  <c r="DR29" i="28"/>
  <c r="I198" i="10"/>
  <c r="DP29" i="28"/>
  <c r="G198" i="10"/>
  <c r="DN29" i="28"/>
  <c r="F198" i="10"/>
  <c r="DK29" i="28"/>
  <c r="V165" i="10"/>
  <c r="DG29" i="28"/>
  <c r="Q165" i="10"/>
  <c r="DC29" i="28"/>
  <c r="N165" i="10"/>
  <c r="CY29" i="28"/>
  <c r="K165" i="10"/>
  <c r="CU29" i="28"/>
  <c r="H165" i="10"/>
  <c r="CQ29" i="28"/>
  <c r="E165" i="10"/>
  <c r="CP29" i="28"/>
  <c r="W132" i="10"/>
  <c r="CN29" i="28"/>
  <c r="S132" i="10"/>
  <c r="CL29" i="28"/>
  <c r="R132" i="10"/>
  <c r="CJ29" i="28"/>
  <c r="P132" i="10"/>
  <c r="CH29" i="28"/>
  <c r="O132" i="10"/>
  <c r="CF29" i="28"/>
  <c r="M132" i="10"/>
  <c r="CD29" i="28"/>
  <c r="L132" i="10"/>
  <c r="CB29" i="28"/>
  <c r="J132" i="10"/>
  <c r="BZ29" i="28"/>
  <c r="I132" i="10"/>
  <c r="BX29" i="28"/>
  <c r="G132" i="10"/>
  <c r="BV29" i="28"/>
  <c r="F132" i="10"/>
  <c r="BS29" i="28"/>
  <c r="V99" i="10"/>
  <c r="BO29" i="28"/>
  <c r="Q99" i="10"/>
  <c r="BK29" i="28"/>
  <c r="N99" i="10"/>
  <c r="BG29" i="28"/>
  <c r="K99" i="10"/>
  <c r="BC29" i="28"/>
  <c r="H99" i="10"/>
  <c r="AY29" i="28"/>
  <c r="E99" i="10"/>
  <c r="AX29" i="28"/>
  <c r="W66" i="10"/>
  <c r="AV29" i="28"/>
  <c r="S66" i="10"/>
  <c r="AT29" i="28"/>
  <c r="R66" i="10"/>
  <c r="AR29" i="28"/>
  <c r="P66" i="10"/>
  <c r="AP29" i="28"/>
  <c r="O66" i="10"/>
  <c r="AN29" i="28"/>
  <c r="M66" i="10"/>
  <c r="AL29" i="28"/>
  <c r="L66" i="10"/>
  <c r="AJ29" i="28"/>
  <c r="J66" i="10"/>
  <c r="AH29" i="28"/>
  <c r="I66" i="10"/>
  <c r="AF29" i="28"/>
  <c r="G66" i="10"/>
  <c r="AD29" i="28"/>
  <c r="F66" i="10"/>
  <c r="W29" i="28"/>
  <c r="Q32" i="10"/>
  <c r="S29" i="28"/>
  <c r="N32" i="10"/>
  <c r="O29" i="28"/>
  <c r="K32" i="10"/>
  <c r="K29" i="28"/>
  <c r="H32" i="10"/>
  <c r="G29" i="28"/>
  <c r="E32" i="10"/>
  <c r="EG28" i="28"/>
  <c r="V197" i="10"/>
  <c r="EC28" i="28"/>
  <c r="Q197" i="10"/>
  <c r="DY28" i="28"/>
  <c r="N197" i="10"/>
  <c r="DU28" i="28"/>
  <c r="K197" i="10"/>
  <c r="DQ28" i="28"/>
  <c r="H197" i="10"/>
  <c r="DM28" i="28"/>
  <c r="E197" i="10"/>
  <c r="DL28" i="28"/>
  <c r="W164" i="10"/>
  <c r="DJ28" i="28"/>
  <c r="S164" i="10"/>
  <c r="DH28" i="28"/>
  <c r="R164" i="10"/>
  <c r="DF28" i="28"/>
  <c r="P164" i="10"/>
  <c r="DD28" i="28"/>
  <c r="O164" i="10"/>
  <c r="DB28" i="28"/>
  <c r="M164" i="10"/>
  <c r="CZ28" i="28"/>
  <c r="L164" i="10"/>
  <c r="CX28" i="28"/>
  <c r="J164" i="10"/>
  <c r="CV28" i="28"/>
  <c r="I164" i="10"/>
  <c r="CT28" i="28"/>
  <c r="G164" i="10"/>
  <c r="CR28" i="28"/>
  <c r="F164" i="10"/>
  <c r="CO28" i="28"/>
  <c r="V131" i="10"/>
  <c r="CK28" i="28"/>
  <c r="Q131" i="10"/>
  <c r="CG28" i="28"/>
  <c r="N131" i="10"/>
  <c r="CC28" i="28"/>
  <c r="K131" i="10"/>
  <c r="BY28" i="28"/>
  <c r="H131" i="10"/>
  <c r="BU28" i="28"/>
  <c r="E131" i="10"/>
  <c r="BT28" i="28"/>
  <c r="W98" i="10"/>
  <c r="BR28" i="28"/>
  <c r="S98" i="10"/>
  <c r="BP28" i="28"/>
  <c r="R98" i="10"/>
  <c r="BN28" i="28"/>
  <c r="P98" i="10"/>
  <c r="BL28" i="28"/>
  <c r="O98" i="10"/>
  <c r="BJ28" i="28"/>
  <c r="M98" i="10"/>
  <c r="BH28" i="28"/>
  <c r="L98" i="10"/>
  <c r="BF28" i="28"/>
  <c r="J98" i="10"/>
  <c r="BD28" i="28"/>
  <c r="I98" i="10"/>
  <c r="BB28" i="28"/>
  <c r="G98" i="10"/>
  <c r="AZ28" i="28"/>
  <c r="F98" i="10"/>
  <c r="AW28" i="28"/>
  <c r="V65" i="10"/>
  <c r="AS28" i="28"/>
  <c r="Q65" i="10"/>
  <c r="AO28" i="28"/>
  <c r="N65" i="10"/>
  <c r="AK28" i="28"/>
  <c r="K65" i="10"/>
  <c r="AG28" i="28"/>
  <c r="H65" i="10"/>
  <c r="AC28" i="28"/>
  <c r="E65" i="10"/>
  <c r="X28" i="28"/>
  <c r="R31" i="10"/>
  <c r="T28" i="28"/>
  <c r="O31" i="10"/>
  <c r="P28" i="28"/>
  <c r="L31" i="10"/>
  <c r="L28" i="28"/>
  <c r="I31" i="10"/>
  <c r="J28" i="28"/>
  <c r="G31" i="10"/>
  <c r="H28" i="28"/>
  <c r="F31" i="10"/>
  <c r="EH25" i="28"/>
  <c r="W194" i="10"/>
  <c r="EF25" i="28"/>
  <c r="S194" i="10"/>
  <c r="ED25" i="28"/>
  <c r="R194" i="10"/>
  <c r="EB25" i="28"/>
  <c r="P194" i="10"/>
  <c r="DZ25" i="28"/>
  <c r="O194" i="10"/>
  <c r="DX25" i="28"/>
  <c r="M194" i="10"/>
  <c r="DV25" i="28"/>
  <c r="L194" i="10"/>
  <c r="DT25" i="28"/>
  <c r="J194" i="10"/>
  <c r="DR25" i="28"/>
  <c r="I194" i="10"/>
  <c r="DP25" i="28"/>
  <c r="G194" i="10"/>
  <c r="DN25" i="28"/>
  <c r="F194" i="10"/>
  <c r="DK25" i="28"/>
  <c r="V161" i="10"/>
  <c r="DG25" i="28"/>
  <c r="Q161" i="10"/>
  <c r="DC25" i="28"/>
  <c r="N161" i="10"/>
  <c r="CY25" i="28"/>
  <c r="K161" i="10"/>
  <c r="CU25" i="28"/>
  <c r="H161" i="10"/>
  <c r="CQ25" i="28"/>
  <c r="E161" i="10"/>
  <c r="CP25" i="28"/>
  <c r="W128" i="10"/>
  <c r="CN25" i="28"/>
  <c r="S128" i="10"/>
  <c r="CL25" i="28"/>
  <c r="R128" i="10"/>
  <c r="CJ25" i="28"/>
  <c r="P128" i="10"/>
  <c r="CH25" i="28"/>
  <c r="O128" i="10"/>
  <c r="CF25" i="28"/>
  <c r="M128" i="10"/>
  <c r="CD25" i="28"/>
  <c r="L128" i="10"/>
  <c r="CB25" i="28"/>
  <c r="J128" i="10"/>
  <c r="BZ25" i="28"/>
  <c r="I128" i="10"/>
  <c r="BX25" i="28"/>
  <c r="G128" i="10"/>
  <c r="BV25" i="28"/>
  <c r="F128" i="10"/>
  <c r="BS25" i="28"/>
  <c r="V95" i="10"/>
  <c r="BO25" i="28"/>
  <c r="Q95" i="10"/>
  <c r="BK25" i="28"/>
  <c r="N95" i="10"/>
  <c r="BG25" i="28"/>
  <c r="K95" i="10"/>
  <c r="BC25" i="28"/>
  <c r="H95" i="10"/>
  <c r="AY25" i="28"/>
  <c r="E95" i="10"/>
  <c r="AX25" i="28"/>
  <c r="W62" i="10"/>
  <c r="AV25" i="28"/>
  <c r="S62" i="10"/>
  <c r="AT25" i="28"/>
  <c r="R62" i="10"/>
  <c r="AR25" i="28"/>
  <c r="P62" i="10"/>
  <c r="AP25" i="28"/>
  <c r="O62" i="10"/>
  <c r="AN25" i="28"/>
  <c r="M62" i="10"/>
  <c r="AL25" i="28"/>
  <c r="L62" i="10"/>
  <c r="AJ25" i="28"/>
  <c r="J62" i="10"/>
  <c r="AH25" i="28"/>
  <c r="I62" i="10"/>
  <c r="AF25" i="28"/>
  <c r="G62" i="10"/>
  <c r="AD25" i="28"/>
  <c r="F62" i="10"/>
  <c r="W25" i="28"/>
  <c r="Q28" i="10"/>
  <c r="S25" i="28"/>
  <c r="N28" i="10"/>
  <c r="O25" i="28"/>
  <c r="K28" i="10"/>
  <c r="K25" i="28"/>
  <c r="H28" i="10"/>
  <c r="G25" i="28"/>
  <c r="E28" i="10"/>
  <c r="EG24" i="28"/>
  <c r="V193" i="10"/>
  <c r="EC24" i="28"/>
  <c r="Q193" i="10"/>
  <c r="DY24" i="28"/>
  <c r="N193" i="10"/>
  <c r="DU24" i="28"/>
  <c r="K193" i="10"/>
  <c r="DQ24" i="28"/>
  <c r="H193" i="10"/>
  <c r="DM24" i="28"/>
  <c r="E193" i="10"/>
  <c r="DL24" i="28"/>
  <c r="W160" i="10"/>
  <c r="DJ24" i="28"/>
  <c r="S160" i="10"/>
  <c r="DH24" i="28"/>
  <c r="R160" i="10"/>
  <c r="DF24" i="28"/>
  <c r="P160" i="10"/>
  <c r="DD24" i="28"/>
  <c r="O160" i="10"/>
  <c r="DB24" i="28"/>
  <c r="M160" i="10"/>
  <c r="CZ24" i="28"/>
  <c r="L160" i="10"/>
  <c r="CX24" i="28"/>
  <c r="J160" i="10"/>
  <c r="CV24" i="28"/>
  <c r="I160" i="10"/>
  <c r="CT24" i="28"/>
  <c r="G160" i="10"/>
  <c r="CR24" i="28"/>
  <c r="F160" i="10"/>
  <c r="CO24" i="28"/>
  <c r="V127" i="10"/>
  <c r="CK24" i="28"/>
  <c r="Q127" i="10"/>
  <c r="CG24" i="28"/>
  <c r="N127" i="10"/>
  <c r="CC24" i="28"/>
  <c r="K127" i="10"/>
  <c r="BY24" i="28"/>
  <c r="H127" i="10"/>
  <c r="BU24" i="28"/>
  <c r="E127" i="10"/>
  <c r="BT24" i="28"/>
  <c r="W94" i="10"/>
  <c r="BR24" i="28"/>
  <c r="S94" i="10"/>
  <c r="BP24" i="28"/>
  <c r="R94" i="10"/>
  <c r="BN24" i="28"/>
  <c r="P94" i="10"/>
  <c r="BL24" i="28"/>
  <c r="O94" i="10"/>
  <c r="BJ24" i="28"/>
  <c r="M94" i="10"/>
  <c r="BH24" i="28"/>
  <c r="L94" i="10"/>
  <c r="BF24" i="28"/>
  <c r="J94" i="10"/>
  <c r="BD24" i="28"/>
  <c r="I94" i="10"/>
  <c r="BB24" i="28"/>
  <c r="G94" i="10"/>
  <c r="AZ24" i="28"/>
  <c r="F94" i="10"/>
  <c r="AW24" i="28"/>
  <c r="V61" i="10"/>
  <c r="AS24" i="28"/>
  <c r="Q61" i="10"/>
  <c r="AO24" i="28"/>
  <c r="N61" i="10"/>
  <c r="AK24" i="28"/>
  <c r="K61" i="10"/>
  <c r="AG24" i="28"/>
  <c r="H61" i="10"/>
  <c r="AC24" i="28"/>
  <c r="E61" i="10"/>
  <c r="X24" i="28"/>
  <c r="R27" i="10"/>
  <c r="T24" i="28"/>
  <c r="O27" i="10"/>
  <c r="P24" i="28"/>
  <c r="L27" i="10"/>
  <c r="L24" i="28"/>
  <c r="I27" i="10"/>
  <c r="J24" i="28"/>
  <c r="G27" i="10"/>
  <c r="H24" i="28"/>
  <c r="F27" i="10"/>
  <c r="EH21" i="28"/>
  <c r="W190" i="10"/>
  <c r="EF21" i="28"/>
  <c r="S190" i="10"/>
  <c r="ED21" i="28"/>
  <c r="R190" i="10"/>
  <c r="EB21" i="28"/>
  <c r="P190" i="10"/>
  <c r="DZ21" i="28"/>
  <c r="O190" i="10"/>
  <c r="DX21" i="28"/>
  <c r="M190" i="10"/>
  <c r="DV21" i="28"/>
  <c r="L190" i="10"/>
  <c r="DT21" i="28"/>
  <c r="J190" i="10"/>
  <c r="DR21" i="28"/>
  <c r="I190" i="10"/>
  <c r="DP21" i="28"/>
  <c r="G190" i="10"/>
  <c r="DN21" i="28"/>
  <c r="F190" i="10"/>
  <c r="DK21" i="28"/>
  <c r="V157" i="10"/>
  <c r="DG21" i="28"/>
  <c r="Q157" i="10"/>
  <c r="DC21" i="28"/>
  <c r="N157" i="10"/>
  <c r="CY21" i="28"/>
  <c r="K157" i="10"/>
  <c r="CU21" i="28"/>
  <c r="H157" i="10"/>
  <c r="CQ21" i="28"/>
  <c r="E157" i="10"/>
  <c r="CP21" i="28"/>
  <c r="W124" i="10"/>
  <c r="CN21" i="28"/>
  <c r="S124" i="10"/>
  <c r="CL21" i="28"/>
  <c r="R124" i="10"/>
  <c r="CJ21" i="28"/>
  <c r="P124" i="10"/>
  <c r="CH21" i="28"/>
  <c r="O124" i="10"/>
  <c r="CF21" i="28"/>
  <c r="M124" i="10"/>
  <c r="CD21" i="28"/>
  <c r="L124" i="10"/>
  <c r="CB21" i="28"/>
  <c r="J124" i="10"/>
  <c r="BZ21" i="28"/>
  <c r="I124" i="10"/>
  <c r="BX21" i="28"/>
  <c r="G124" i="10"/>
  <c r="BV21" i="28"/>
  <c r="F124" i="10"/>
  <c r="BS21" i="28"/>
  <c r="V91" i="10"/>
  <c r="BO21" i="28"/>
  <c r="Q91" i="10"/>
  <c r="BK21" i="28"/>
  <c r="N91" i="10"/>
  <c r="BG21" i="28"/>
  <c r="K91" i="10"/>
  <c r="BC21" i="28"/>
  <c r="H91" i="10"/>
  <c r="AY21" i="28"/>
  <c r="E91" i="10"/>
  <c r="AX21" i="28"/>
  <c r="W58" i="10"/>
  <c r="AV21" i="28"/>
  <c r="S58" i="10"/>
  <c r="AT21" i="28"/>
  <c r="R58" i="10"/>
  <c r="AR21" i="28"/>
  <c r="P58" i="10"/>
  <c r="AP21" i="28"/>
  <c r="O58" i="10"/>
  <c r="AN21" i="28"/>
  <c r="M58" i="10"/>
  <c r="AL21" i="28"/>
  <c r="L58" i="10"/>
  <c r="AJ21" i="28"/>
  <c r="J58" i="10"/>
  <c r="AH21" i="28"/>
  <c r="I58" i="10"/>
  <c r="AF21" i="28"/>
  <c r="G58" i="10"/>
  <c r="AD21" i="28"/>
  <c r="F58" i="10"/>
  <c r="W21" i="28"/>
  <c r="Q24" i="10"/>
  <c r="S21" i="28"/>
  <c r="N24" i="10"/>
  <c r="O21" i="28"/>
  <c r="K24" i="10"/>
  <c r="K21" i="28"/>
  <c r="H24" i="10"/>
  <c r="G21" i="28"/>
  <c r="E24" i="10"/>
  <c r="EG20" i="28"/>
  <c r="V189" i="10"/>
  <c r="EC20" i="28"/>
  <c r="Q189" i="10"/>
  <c r="DY20" i="28"/>
  <c r="N189" i="10"/>
  <c r="DU20" i="28"/>
  <c r="K189" i="10"/>
  <c r="DQ20" i="28"/>
  <c r="H189" i="10"/>
  <c r="DM20" i="28"/>
  <c r="E189" i="10"/>
  <c r="DL20" i="28"/>
  <c r="W156" i="10"/>
  <c r="DJ20" i="28"/>
  <c r="S156" i="10"/>
  <c r="DH20" i="28"/>
  <c r="R156" i="10"/>
  <c r="DF20" i="28"/>
  <c r="P156" i="10"/>
  <c r="DD20" i="28"/>
  <c r="O156" i="10"/>
  <c r="DB20" i="28"/>
  <c r="M156" i="10"/>
  <c r="CZ20" i="28"/>
  <c r="L156" i="10"/>
  <c r="CX20" i="28"/>
  <c r="J156" i="10"/>
  <c r="CV20" i="28"/>
  <c r="I156" i="10"/>
  <c r="DG30" i="28"/>
  <c r="Q166" i="10"/>
  <c r="DC30" i="28"/>
  <c r="N166" i="10"/>
  <c r="CY30" i="28"/>
  <c r="K166" i="10"/>
  <c r="CU30" i="28"/>
  <c r="H166" i="10"/>
  <c r="CQ30" i="28"/>
  <c r="E166" i="10"/>
  <c r="CP30" i="28"/>
  <c r="W133" i="10"/>
  <c r="CN30" i="28"/>
  <c r="S133" i="10"/>
  <c r="CL30" i="28"/>
  <c r="R133" i="10"/>
  <c r="CJ30" i="28"/>
  <c r="P133" i="10"/>
  <c r="CH30" i="28"/>
  <c r="O133" i="10"/>
  <c r="CF30" i="28"/>
  <c r="M133" i="10"/>
  <c r="CD30" i="28"/>
  <c r="L133" i="10"/>
  <c r="CB30" i="28"/>
  <c r="J133" i="10"/>
  <c r="BZ30" i="28"/>
  <c r="I133" i="10"/>
  <c r="BX30" i="28"/>
  <c r="G133" i="10"/>
  <c r="BV30" i="28"/>
  <c r="F133" i="10"/>
  <c r="BS30" i="28"/>
  <c r="V100" i="10"/>
  <c r="BO30" i="28"/>
  <c r="Q100" i="10"/>
  <c r="BK30" i="28"/>
  <c r="N100" i="10"/>
  <c r="BG30" i="28"/>
  <c r="K100" i="10"/>
  <c r="BC30" i="28"/>
  <c r="H100" i="10"/>
  <c r="AY30" i="28"/>
  <c r="E100" i="10"/>
  <c r="AX30" i="28"/>
  <c r="W67" i="10"/>
  <c r="AV30" i="28"/>
  <c r="S67" i="10"/>
  <c r="AT30" i="28"/>
  <c r="R67" i="10"/>
  <c r="AR30" i="28"/>
  <c r="P67" i="10"/>
  <c r="AP30" i="28"/>
  <c r="O67" i="10"/>
  <c r="AN30" i="28"/>
  <c r="M67" i="10"/>
  <c r="AL30" i="28"/>
  <c r="L67" i="10"/>
  <c r="AJ30" i="28"/>
  <c r="J67" i="10"/>
  <c r="AH30" i="28"/>
  <c r="I67" i="10"/>
  <c r="AF30" i="28"/>
  <c r="G67" i="10"/>
  <c r="AD30" i="28"/>
  <c r="F67" i="10"/>
  <c r="W30" i="28"/>
  <c r="Q33" i="10"/>
  <c r="S30" i="28"/>
  <c r="N33" i="10"/>
  <c r="O30" i="28"/>
  <c r="K33" i="10"/>
  <c r="K30" i="28"/>
  <c r="H33" i="10"/>
  <c r="G30" i="28"/>
  <c r="E33" i="10"/>
  <c r="EG29" i="28"/>
  <c r="V198" i="10"/>
  <c r="EC29" i="28"/>
  <c r="Q198" i="10"/>
  <c r="DY29" i="28"/>
  <c r="N198" i="10"/>
  <c r="DU29" i="28"/>
  <c r="K198" i="10"/>
  <c r="DQ29" i="28"/>
  <c r="H198" i="10"/>
  <c r="DM29" i="28"/>
  <c r="E198" i="10"/>
  <c r="DL29" i="28"/>
  <c r="W165" i="10"/>
  <c r="DJ29" i="28"/>
  <c r="S165" i="10"/>
  <c r="DH29" i="28"/>
  <c r="R165" i="10"/>
  <c r="DF29" i="28"/>
  <c r="P165" i="10"/>
  <c r="DD29" i="28"/>
  <c r="O165" i="10"/>
  <c r="DB29" i="28"/>
  <c r="M165" i="10"/>
  <c r="CZ29" i="28"/>
  <c r="L165" i="10"/>
  <c r="CX29" i="28"/>
  <c r="J165" i="10"/>
  <c r="CV29" i="28"/>
  <c r="I165" i="10"/>
  <c r="CT29" i="28"/>
  <c r="G165" i="10"/>
  <c r="CR29" i="28"/>
  <c r="F165" i="10"/>
  <c r="CO29" i="28"/>
  <c r="V132" i="10"/>
  <c r="CK29" i="28"/>
  <c r="Q132" i="10"/>
  <c r="CG29" i="28"/>
  <c r="N132" i="10"/>
  <c r="CC29" i="28"/>
  <c r="K132" i="10"/>
  <c r="BY29" i="28"/>
  <c r="H132" i="10"/>
  <c r="BU29" i="28"/>
  <c r="E132" i="10"/>
  <c r="BT29" i="28"/>
  <c r="W99" i="10"/>
  <c r="BR29" i="28"/>
  <c r="S99" i="10"/>
  <c r="BP29" i="28"/>
  <c r="R99" i="10"/>
  <c r="BN29" i="28"/>
  <c r="P99" i="10"/>
  <c r="BL29" i="28"/>
  <c r="O99" i="10"/>
  <c r="BJ29" i="28"/>
  <c r="M99" i="10"/>
  <c r="BH29" i="28"/>
  <c r="L99" i="10"/>
  <c r="BF29" i="28"/>
  <c r="J99" i="10"/>
  <c r="BD29" i="28"/>
  <c r="I99" i="10"/>
  <c r="BB29" i="28"/>
  <c r="G99" i="10"/>
  <c r="AZ29" i="28"/>
  <c r="F99" i="10"/>
  <c r="AW29" i="28"/>
  <c r="V66" i="10"/>
  <c r="AS29" i="28"/>
  <c r="Q66" i="10"/>
  <c r="AO29" i="28"/>
  <c r="N66" i="10"/>
  <c r="AK29" i="28"/>
  <c r="AM29" s="1"/>
  <c r="K66" i="10"/>
  <c r="AG29" i="28"/>
  <c r="AI29" s="1"/>
  <c r="H66" i="10"/>
  <c r="AC29" i="28"/>
  <c r="AE29" s="1"/>
  <c r="E66" i="10"/>
  <c r="X29" i="28"/>
  <c r="R32" i="10"/>
  <c r="T29" i="28"/>
  <c r="O32" i="10"/>
  <c r="P29" i="28"/>
  <c r="L32" i="10"/>
  <c r="L29" i="28"/>
  <c r="I32" i="10"/>
  <c r="J29" i="28"/>
  <c r="G32" i="10"/>
  <c r="H29" i="28"/>
  <c r="F32" i="10"/>
  <c r="EH28" i="28"/>
  <c r="W197" i="10"/>
  <c r="EF28" i="28"/>
  <c r="S197" i="10"/>
  <c r="ED28" i="28"/>
  <c r="R197" i="10"/>
  <c r="EB28" i="28"/>
  <c r="P197" i="10"/>
  <c r="DZ28" i="28"/>
  <c r="O197" i="10"/>
  <c r="DX28" i="28"/>
  <c r="M197" i="10"/>
  <c r="DV28" i="28"/>
  <c r="L197" i="10"/>
  <c r="DT28" i="28"/>
  <c r="J197" i="10"/>
  <c r="DR28" i="28"/>
  <c r="I197" i="10"/>
  <c r="DP28" i="28"/>
  <c r="G197" i="10"/>
  <c r="DN28" i="28"/>
  <c r="F197" i="10"/>
  <c r="DK28" i="28"/>
  <c r="V164" i="10"/>
  <c r="DG28" i="28"/>
  <c r="Q164" i="10"/>
  <c r="DC28" i="28"/>
  <c r="N164" i="10"/>
  <c r="CY28" i="28"/>
  <c r="K164" i="10"/>
  <c r="CU28" i="28"/>
  <c r="H164" i="10"/>
  <c r="CQ28" i="28"/>
  <c r="E164" i="10"/>
  <c r="CP28" i="28"/>
  <c r="W131" i="10"/>
  <c r="CN28" i="28"/>
  <c r="S131" i="10"/>
  <c r="CL28" i="28"/>
  <c r="R131" i="10"/>
  <c r="CJ28" i="28"/>
  <c r="P131" i="10"/>
  <c r="CH28" i="28"/>
  <c r="O131" i="10"/>
  <c r="CF28" i="28"/>
  <c r="M131" i="10"/>
  <c r="CD28" i="28"/>
  <c r="L131" i="10"/>
  <c r="CB28" i="28"/>
  <c r="J131" i="10"/>
  <c r="BZ28" i="28"/>
  <c r="I131" i="10"/>
  <c r="BX28" i="28"/>
  <c r="G131" i="10"/>
  <c r="BV28" i="28"/>
  <c r="F131" i="10"/>
  <c r="BS28" i="28"/>
  <c r="V98" i="10"/>
  <c r="BO28" i="28"/>
  <c r="Q98" i="10"/>
  <c r="BK28" i="28"/>
  <c r="N98" i="10"/>
  <c r="BG28" i="28"/>
  <c r="K98" i="10"/>
  <c r="BC28" i="28"/>
  <c r="H98" i="10"/>
  <c r="AY28" i="28"/>
  <c r="E98" i="10"/>
  <c r="AX28" i="28"/>
  <c r="W65" i="10"/>
  <c r="AV28" i="28"/>
  <c r="S65" i="10"/>
  <c r="AT28" i="28"/>
  <c r="R65" i="10"/>
  <c r="AR28" i="28"/>
  <c r="P65" i="10"/>
  <c r="AP28" i="28"/>
  <c r="O65" i="10"/>
  <c r="AN28" i="28"/>
  <c r="M65" i="10"/>
  <c r="AL28" i="28"/>
  <c r="L65" i="10"/>
  <c r="AJ28" i="28"/>
  <c r="J65" i="10"/>
  <c r="AH28" i="28"/>
  <c r="I65" i="10"/>
  <c r="AF28" i="28"/>
  <c r="G65" i="10"/>
  <c r="AD28" i="28"/>
  <c r="F65" i="10"/>
  <c r="W28" i="28"/>
  <c r="Q31" i="10"/>
  <c r="S28" i="28"/>
  <c r="U28" s="1"/>
  <c r="N31" i="10"/>
  <c r="O28" i="28"/>
  <c r="K31" i="10"/>
  <c r="K28" i="28"/>
  <c r="M28" s="1"/>
  <c r="H31" i="10"/>
  <c r="G28" i="28"/>
  <c r="I28" s="1"/>
  <c r="E31" i="10"/>
  <c r="EG27" i="28"/>
  <c r="V196" i="10"/>
  <c r="EC27" i="28"/>
  <c r="Q196" i="10"/>
  <c r="DY27" i="28"/>
  <c r="N196" i="10"/>
  <c r="DU27" i="28"/>
  <c r="K196" i="10"/>
  <c r="DQ27" i="28"/>
  <c r="H196" i="10"/>
  <c r="DM27" i="28"/>
  <c r="E196" i="10"/>
  <c r="DL27" i="28"/>
  <c r="W163" i="10"/>
  <c r="DJ27" i="28"/>
  <c r="S163" i="10"/>
  <c r="DH27" i="28"/>
  <c r="R163" i="10"/>
  <c r="DF27" i="28"/>
  <c r="P163" i="10"/>
  <c r="DD27" i="28"/>
  <c r="O163" i="10"/>
  <c r="DB27" i="28"/>
  <c r="M163" i="10"/>
  <c r="CZ27" i="28"/>
  <c r="L163" i="10"/>
  <c r="CX27" i="28"/>
  <c r="J163" i="10"/>
  <c r="CV27" i="28"/>
  <c r="I163" i="10"/>
  <c r="CT27" i="28"/>
  <c r="G163" i="10"/>
  <c r="CR27" i="28"/>
  <c r="F163" i="10"/>
  <c r="CO27" i="28"/>
  <c r="V130" i="10"/>
  <c r="CK27" i="28"/>
  <c r="Q130" i="10"/>
  <c r="CG27" i="28"/>
  <c r="N130" i="10"/>
  <c r="CC27" i="28"/>
  <c r="K130" i="10"/>
  <c r="BY27" i="28"/>
  <c r="H130" i="10"/>
  <c r="BU27" i="28"/>
  <c r="E130" i="10"/>
  <c r="BT27" i="28"/>
  <c r="W97" i="10"/>
  <c r="BR27" i="28"/>
  <c r="S97" i="10"/>
  <c r="BP27" i="28"/>
  <c r="R97" i="10"/>
  <c r="BN27" i="28"/>
  <c r="P97" i="10"/>
  <c r="BL27" i="28"/>
  <c r="O97" i="10"/>
  <c r="BJ27" i="28"/>
  <c r="M97" i="10"/>
  <c r="BH27" i="28"/>
  <c r="L97" i="10"/>
  <c r="BF27" i="28"/>
  <c r="J97" i="10"/>
  <c r="BD27" i="28"/>
  <c r="I97" i="10"/>
  <c r="BB27" i="28"/>
  <c r="G97" i="10"/>
  <c r="AZ27" i="28"/>
  <c r="F97" i="10"/>
  <c r="AW27" i="28"/>
  <c r="V64" i="10"/>
  <c r="AS27" i="28"/>
  <c r="Q64" i="10"/>
  <c r="AO27" i="28"/>
  <c r="N64" i="10"/>
  <c r="AK27" i="28"/>
  <c r="K64" i="10"/>
  <c r="AG27" i="28"/>
  <c r="H64" i="10"/>
  <c r="AC27" i="28"/>
  <c r="E64" i="10"/>
  <c r="X27" i="28"/>
  <c r="R30" i="10"/>
  <c r="T27" i="28"/>
  <c r="O30" i="10"/>
  <c r="P27" i="28"/>
  <c r="L30" i="10"/>
  <c r="L27" i="28"/>
  <c r="I30" i="10"/>
  <c r="J27" i="28"/>
  <c r="G30" i="10"/>
  <c r="H27" i="28"/>
  <c r="F30" i="10"/>
  <c r="EH26" i="28"/>
  <c r="W195" i="10"/>
  <c r="EF26" i="28"/>
  <c r="S195" i="10"/>
  <c r="ED26" i="28"/>
  <c r="R195" i="10"/>
  <c r="EB26" i="28"/>
  <c r="P195" i="10"/>
  <c r="DZ26" i="28"/>
  <c r="O195" i="10"/>
  <c r="DX26" i="28"/>
  <c r="M195" i="10"/>
  <c r="DV26" i="28"/>
  <c r="L195" i="10"/>
  <c r="DT26" i="28"/>
  <c r="J195" i="10"/>
  <c r="DR26" i="28"/>
  <c r="I195" i="10"/>
  <c r="DP26" i="28"/>
  <c r="G195" i="10"/>
  <c r="DN26" i="28"/>
  <c r="F195" i="10"/>
  <c r="DK26" i="28"/>
  <c r="V162" i="10"/>
  <c r="DG26" i="28"/>
  <c r="Q162" i="10"/>
  <c r="DC26" i="28"/>
  <c r="N162" i="10"/>
  <c r="CY26" i="28"/>
  <c r="K162" i="10"/>
  <c r="CU26" i="28"/>
  <c r="H162" i="10"/>
  <c r="CQ26" i="28"/>
  <c r="E162" i="10"/>
  <c r="CP26" i="28"/>
  <c r="W129" i="10"/>
  <c r="CN26" i="28"/>
  <c r="S129" i="10"/>
  <c r="CL26" i="28"/>
  <c r="R129" i="10"/>
  <c r="CJ26" i="28"/>
  <c r="P129" i="10"/>
  <c r="CH26" i="28"/>
  <c r="O129" i="10"/>
  <c r="CF26" i="28"/>
  <c r="M129" i="10"/>
  <c r="CD26" i="28"/>
  <c r="L129" i="10"/>
  <c r="CB26" i="28"/>
  <c r="J129" i="10"/>
  <c r="BZ26" i="28"/>
  <c r="I129" i="10"/>
  <c r="BX26" i="28"/>
  <c r="G129" i="10"/>
  <c r="BV26" i="28"/>
  <c r="F129" i="10"/>
  <c r="BS26" i="28"/>
  <c r="V96" i="10"/>
  <c r="BO26" i="28"/>
  <c r="Q96" i="10"/>
  <c r="BK26" i="28"/>
  <c r="N96" i="10"/>
  <c r="BG26" i="28"/>
  <c r="K96" i="10"/>
  <c r="BC26" i="28"/>
  <c r="H96" i="10"/>
  <c r="AY26" i="28"/>
  <c r="E96" i="10"/>
  <c r="AX26" i="28"/>
  <c r="W63" i="10"/>
  <c r="AV26" i="28"/>
  <c r="S63" i="10"/>
  <c r="AT26" i="28"/>
  <c r="R63" i="10"/>
  <c r="AR26" i="28"/>
  <c r="P63" i="10"/>
  <c r="AP26" i="28"/>
  <c r="O63" i="10"/>
  <c r="AN26" i="28"/>
  <c r="M63" i="10"/>
  <c r="AL26" i="28"/>
  <c r="L63" i="10"/>
  <c r="AJ26" i="28"/>
  <c r="J63" i="10"/>
  <c r="AH26" i="28"/>
  <c r="I63" i="10"/>
  <c r="AF26" i="28"/>
  <c r="G63" i="10"/>
  <c r="AD26" i="28"/>
  <c r="F63" i="10"/>
  <c r="W26" i="28"/>
  <c r="Q29" i="10"/>
  <c r="S26" i="28"/>
  <c r="N29" i="10"/>
  <c r="O26" i="28"/>
  <c r="K29" i="10"/>
  <c r="K26" i="28"/>
  <c r="H29" i="10"/>
  <c r="G26" i="28"/>
  <c r="E29" i="10"/>
  <c r="EG25" i="28"/>
  <c r="V194" i="10"/>
  <c r="EC25" i="28"/>
  <c r="Q194" i="10"/>
  <c r="DY25" i="28"/>
  <c r="N194" i="10"/>
  <c r="DU25" i="28"/>
  <c r="K194" i="10"/>
  <c r="DQ25" i="28"/>
  <c r="H194" i="10"/>
  <c r="DM25" i="28"/>
  <c r="E194" i="10"/>
  <c r="DL25" i="28"/>
  <c r="W161" i="10"/>
  <c r="DJ25" i="28"/>
  <c r="S161" i="10"/>
  <c r="DH25" i="28"/>
  <c r="R161" i="10"/>
  <c r="DF25" i="28"/>
  <c r="P161" i="10"/>
  <c r="DD25" i="28"/>
  <c r="O161" i="10"/>
  <c r="DB25" i="28"/>
  <c r="M161" i="10"/>
  <c r="CZ25" i="28"/>
  <c r="L161" i="10"/>
  <c r="CX25" i="28"/>
  <c r="J161" i="10"/>
  <c r="CV25" i="28"/>
  <c r="I161" i="10"/>
  <c r="CT25" i="28"/>
  <c r="G161" i="10"/>
  <c r="CR25" i="28"/>
  <c r="F161" i="10"/>
  <c r="CO25" i="28"/>
  <c r="V128" i="10"/>
  <c r="CK25" i="28"/>
  <c r="Q128" i="10"/>
  <c r="CG25" i="28"/>
  <c r="N128" i="10"/>
  <c r="CC25" i="28"/>
  <c r="K128" i="10"/>
  <c r="BY25" i="28"/>
  <c r="H128" i="10"/>
  <c r="BU25" i="28"/>
  <c r="E128" i="10"/>
  <c r="BT25" i="28"/>
  <c r="W95" i="10"/>
  <c r="BR25" i="28"/>
  <c r="S95" i="10"/>
  <c r="BP25" i="28"/>
  <c r="R95" i="10"/>
  <c r="BN25" i="28"/>
  <c r="P95" i="10"/>
  <c r="BL25" i="28"/>
  <c r="O95" i="10"/>
  <c r="BJ25" i="28"/>
  <c r="M95" i="10"/>
  <c r="BH25" i="28"/>
  <c r="L95" i="10"/>
  <c r="BF25" i="28"/>
  <c r="J95" i="10"/>
  <c r="BD25" i="28"/>
  <c r="I95" i="10"/>
  <c r="BB25" i="28"/>
  <c r="G95" i="10"/>
  <c r="AZ25" i="28"/>
  <c r="F95" i="10"/>
  <c r="AW25" i="28"/>
  <c r="V62" i="10"/>
  <c r="AS25" i="28"/>
  <c r="Q62" i="10"/>
  <c r="AO25" i="28"/>
  <c r="N62" i="10"/>
  <c r="AK25" i="28"/>
  <c r="AM25" s="1"/>
  <c r="K62" i="10"/>
  <c r="AG25" i="28"/>
  <c r="AI25" s="1"/>
  <c r="H62" i="10"/>
  <c r="AC25" i="28"/>
  <c r="AE25" s="1"/>
  <c r="E62" i="10"/>
  <c r="X25" i="28"/>
  <c r="R28" i="10"/>
  <c r="T25" i="28"/>
  <c r="O28" i="10"/>
  <c r="P25" i="28"/>
  <c r="L28" i="10"/>
  <c r="L25" i="28"/>
  <c r="I28" i="10"/>
  <c r="J25" i="28"/>
  <c r="G28" i="10"/>
  <c r="H25" i="28"/>
  <c r="F28" i="10"/>
  <c r="EH24" i="28"/>
  <c r="W193" i="10"/>
  <c r="EF24" i="28"/>
  <c r="S193" i="10"/>
  <c r="ED24" i="28"/>
  <c r="R193" i="10"/>
  <c r="EB24" i="28"/>
  <c r="P193" i="10"/>
  <c r="DZ24" i="28"/>
  <c r="O193" i="10"/>
  <c r="DX24" i="28"/>
  <c r="M193" i="10"/>
  <c r="DV24" i="28"/>
  <c r="L193" i="10"/>
  <c r="DT24" i="28"/>
  <c r="J193" i="10"/>
  <c r="DR24" i="28"/>
  <c r="I193" i="10"/>
  <c r="DP24" i="28"/>
  <c r="G193" i="10"/>
  <c r="DN24" i="28"/>
  <c r="F193" i="10"/>
  <c r="DK24" i="28"/>
  <c r="V160" i="10"/>
  <c r="DG24" i="28"/>
  <c r="Q160" i="10"/>
  <c r="DC24" i="28"/>
  <c r="N160" i="10"/>
  <c r="CY24" i="28"/>
  <c r="K160" i="10"/>
  <c r="CU24" i="28"/>
  <c r="H160" i="10"/>
  <c r="CQ24" i="28"/>
  <c r="E160" i="10"/>
  <c r="CP24" i="28"/>
  <c r="W127" i="10"/>
  <c r="CN24" i="28"/>
  <c r="S127" i="10"/>
  <c r="CL24" i="28"/>
  <c r="R127" i="10"/>
  <c r="CJ24" i="28"/>
  <c r="P127" i="10"/>
  <c r="CH24" i="28"/>
  <c r="O127" i="10"/>
  <c r="CF24" i="28"/>
  <c r="M127" i="10"/>
  <c r="CD24" i="28"/>
  <c r="L127" i="10"/>
  <c r="CB24" i="28"/>
  <c r="J127" i="10"/>
  <c r="BZ24" i="28"/>
  <c r="I127" i="10"/>
  <c r="BX24" i="28"/>
  <c r="G127" i="10"/>
  <c r="BV24" i="28"/>
  <c r="F127" i="10"/>
  <c r="BS24" i="28"/>
  <c r="V94" i="10"/>
  <c r="BO24" i="28"/>
  <c r="Q94" i="10"/>
  <c r="BK24" i="28"/>
  <c r="N94" i="10"/>
  <c r="BG24" i="28"/>
  <c r="K94" i="10"/>
  <c r="BC24" i="28"/>
  <c r="H94" i="10"/>
  <c r="AY24" i="28"/>
  <c r="E94" i="10"/>
  <c r="AX24" i="28"/>
  <c r="W61" i="10"/>
  <c r="AV24" i="28"/>
  <c r="S61" i="10"/>
  <c r="AT24" i="28"/>
  <c r="R61" i="10"/>
  <c r="AR24" i="28"/>
  <c r="P61" i="10"/>
  <c r="AP24" i="28"/>
  <c r="O61" i="10"/>
  <c r="AN24" i="28"/>
  <c r="M61" i="10"/>
  <c r="AL24" i="28"/>
  <c r="L61" i="10"/>
  <c r="AJ24" i="28"/>
  <c r="J61" i="10"/>
  <c r="AH24" i="28"/>
  <c r="I61" i="10"/>
  <c r="AF24" i="28"/>
  <c r="G61" i="10"/>
  <c r="AD24" i="28"/>
  <c r="F61" i="10"/>
  <c r="W24" i="28"/>
  <c r="Q27" i="10"/>
  <c r="S24" i="28"/>
  <c r="U24" s="1"/>
  <c r="N27" i="10"/>
  <c r="O24" i="28"/>
  <c r="K27" i="10"/>
  <c r="K24" i="28"/>
  <c r="M24" s="1"/>
  <c r="H27" i="10"/>
  <c r="G24" i="28"/>
  <c r="I24" s="1"/>
  <c r="E27" i="10"/>
  <c r="EG23" i="28"/>
  <c r="V192" i="10"/>
  <c r="EC23" i="28"/>
  <c r="Q192" i="10"/>
  <c r="DY23" i="28"/>
  <c r="N192" i="10"/>
  <c r="DU23" i="28"/>
  <c r="K192" i="10"/>
  <c r="DQ23" i="28"/>
  <c r="H192" i="10"/>
  <c r="DM23" i="28"/>
  <c r="E192" i="10"/>
  <c r="DL23" i="28"/>
  <c r="W159" i="10"/>
  <c r="DJ23" i="28"/>
  <c r="S159" i="10"/>
  <c r="DH23" i="28"/>
  <c r="R159" i="10"/>
  <c r="DF23" i="28"/>
  <c r="P159" i="10"/>
  <c r="DD23" i="28"/>
  <c r="O159" i="10"/>
  <c r="DB23" i="28"/>
  <c r="M159" i="10"/>
  <c r="CZ23" i="28"/>
  <c r="L159" i="10"/>
  <c r="CX23" i="28"/>
  <c r="J159" i="10"/>
  <c r="CV23" i="28"/>
  <c r="I159" i="10"/>
  <c r="CT23" i="28"/>
  <c r="G159" i="10"/>
  <c r="CR23" i="28"/>
  <c r="F159" i="10"/>
  <c r="CO23" i="28"/>
  <c r="V126" i="10"/>
  <c r="CK23" i="28"/>
  <c r="Q126" i="10"/>
  <c r="CG23" i="28"/>
  <c r="N126" i="10"/>
  <c r="CC23" i="28"/>
  <c r="K126" i="10"/>
  <c r="BY23" i="28"/>
  <c r="H126" i="10"/>
  <c r="BU23" i="28"/>
  <c r="E126" i="10"/>
  <c r="BT23" i="28"/>
  <c r="W93" i="10"/>
  <c r="BR23" i="28"/>
  <c r="S93" i="10"/>
  <c r="BP23" i="28"/>
  <c r="R93" i="10"/>
  <c r="BN23" i="28"/>
  <c r="P93" i="10"/>
  <c r="BL23" i="28"/>
  <c r="O93" i="10"/>
  <c r="BJ23" i="28"/>
  <c r="M93" i="10"/>
  <c r="BH23" i="28"/>
  <c r="L93" i="10"/>
  <c r="BF23" i="28"/>
  <c r="J93" i="10"/>
  <c r="BD23" i="28"/>
  <c r="I93" i="10"/>
  <c r="BB23" i="28"/>
  <c r="G93" i="10"/>
  <c r="AZ23" i="28"/>
  <c r="F93" i="10"/>
  <c r="AW23" i="28"/>
  <c r="V60" i="10"/>
  <c r="AS23" i="28"/>
  <c r="Q60" i="10"/>
  <c r="AO23" i="28"/>
  <c r="N60" i="10"/>
  <c r="AK23" i="28"/>
  <c r="K60" i="10"/>
  <c r="AG23" i="28"/>
  <c r="H60" i="10"/>
  <c r="AC23" i="28"/>
  <c r="E60" i="10"/>
  <c r="X23" i="28"/>
  <c r="R26" i="10"/>
  <c r="T23" i="28"/>
  <c r="O26" i="10"/>
  <c r="P23" i="28"/>
  <c r="L26" i="10"/>
  <c r="L23" i="28"/>
  <c r="I26" i="10"/>
  <c r="J23" i="28"/>
  <c r="G26" i="10"/>
  <c r="H23" i="28"/>
  <c r="F26" i="10"/>
  <c r="EH22" i="28"/>
  <c r="W191" i="10"/>
  <c r="EF22" i="28"/>
  <c r="S191" i="10"/>
  <c r="ED22" i="28"/>
  <c r="R191" i="10"/>
  <c r="EB22" i="28"/>
  <c r="P191" i="10"/>
  <c r="DZ22" i="28"/>
  <c r="O191" i="10"/>
  <c r="DX22" i="28"/>
  <c r="M191" i="10"/>
  <c r="DV22" i="28"/>
  <c r="L191" i="10"/>
  <c r="DT22" i="28"/>
  <c r="J191" i="10"/>
  <c r="DR22" i="28"/>
  <c r="I191" i="10"/>
  <c r="DP22" i="28"/>
  <c r="G191" i="10"/>
  <c r="DN22" i="28"/>
  <c r="F191" i="10"/>
  <c r="DK22" i="28"/>
  <c r="V158" i="10"/>
  <c r="DG22" i="28"/>
  <c r="Q158" i="10"/>
  <c r="DC22" i="28"/>
  <c r="N158" i="10"/>
  <c r="CY22" i="28"/>
  <c r="K158" i="10"/>
  <c r="CU22" i="28"/>
  <c r="H158" i="10"/>
  <c r="CQ22" i="28"/>
  <c r="E158" i="10"/>
  <c r="CP22" i="28"/>
  <c r="W125" i="10"/>
  <c r="CN22" i="28"/>
  <c r="S125" i="10"/>
  <c r="CL22" i="28"/>
  <c r="R125" i="10"/>
  <c r="CJ22" i="28"/>
  <c r="P125" i="10"/>
  <c r="CH22" i="28"/>
  <c r="O125" i="10"/>
  <c r="CF22" i="28"/>
  <c r="M125" i="10"/>
  <c r="CD22" i="28"/>
  <c r="L125" i="10"/>
  <c r="CB22" i="28"/>
  <c r="J125" i="10"/>
  <c r="BZ22" i="28"/>
  <c r="I125" i="10"/>
  <c r="BX22" i="28"/>
  <c r="G125" i="10"/>
  <c r="BV22" i="28"/>
  <c r="F125" i="10"/>
  <c r="BS22" i="28"/>
  <c r="V92" i="10"/>
  <c r="BO22" i="28"/>
  <c r="Q92" i="10"/>
  <c r="BK22" i="28"/>
  <c r="N92" i="10"/>
  <c r="BG22" i="28"/>
  <c r="K92" i="10"/>
  <c r="BC22" i="28"/>
  <c r="H92" i="10"/>
  <c r="AY22" i="28"/>
  <c r="E92" i="10"/>
  <c r="AX22" i="28"/>
  <c r="W59" i="10"/>
  <c r="AV22" i="28"/>
  <c r="S59" i="10"/>
  <c r="AT22" i="28"/>
  <c r="R59" i="10"/>
  <c r="AR22" i="28"/>
  <c r="P59" i="10"/>
  <c r="AP22" i="28"/>
  <c r="O59" i="10"/>
  <c r="AN22" i="28"/>
  <c r="M59" i="10"/>
  <c r="AL22" i="28"/>
  <c r="L59" i="10"/>
  <c r="AJ22" i="28"/>
  <c r="J59" i="10"/>
  <c r="AH22" i="28"/>
  <c r="I59" i="10"/>
  <c r="AF22" i="28"/>
  <c r="G59" i="10"/>
  <c r="AD22" i="28"/>
  <c r="F59" i="10"/>
  <c r="W22" i="28"/>
  <c r="Q25" i="10"/>
  <c r="S22" i="28"/>
  <c r="N25" i="10"/>
  <c r="O22" i="28"/>
  <c r="K25" i="10"/>
  <c r="K22" i="28"/>
  <c r="H25" i="10"/>
  <c r="G22" i="28"/>
  <c r="E25" i="10"/>
  <c r="EG21" i="28"/>
  <c r="V190" i="10"/>
  <c r="EC21" i="28"/>
  <c r="Q190" i="10"/>
  <c r="DY21" i="28"/>
  <c r="N190" i="10"/>
  <c r="DU21" i="28"/>
  <c r="K190" i="10"/>
  <c r="DQ21" i="28"/>
  <c r="H190" i="10"/>
  <c r="DM21" i="28"/>
  <c r="E190" i="10"/>
  <c r="DL21" i="28"/>
  <c r="W157" i="10"/>
  <c r="DJ21" i="28"/>
  <c r="S157" i="10"/>
  <c r="DH21" i="28"/>
  <c r="R157" i="10"/>
  <c r="DF21" i="28"/>
  <c r="P157" i="10"/>
  <c r="DD21" i="28"/>
  <c r="O157" i="10"/>
  <c r="DB21" i="28"/>
  <c r="M157" i="10"/>
  <c r="CZ21" i="28"/>
  <c r="L157" i="10"/>
  <c r="CX21" i="28"/>
  <c r="J157" i="10"/>
  <c r="CV21" i="28"/>
  <c r="I157" i="10"/>
  <c r="CT21" i="28"/>
  <c r="G157" i="10"/>
  <c r="CR21" i="28"/>
  <c r="F157" i="10"/>
  <c r="CO21" i="28"/>
  <c r="V124" i="10"/>
  <c r="CK21" i="28"/>
  <c r="Q124" i="10"/>
  <c r="CG21" i="28"/>
  <c r="N124" i="10"/>
  <c r="CC21" i="28"/>
  <c r="K124" i="10"/>
  <c r="BY21" i="28"/>
  <c r="H124" i="10"/>
  <c r="BU21" i="28"/>
  <c r="E124" i="10"/>
  <c r="BT21" i="28"/>
  <c r="W91" i="10"/>
  <c r="BR21" i="28"/>
  <c r="S91" i="10"/>
  <c r="BP21" i="28"/>
  <c r="R91" i="10"/>
  <c r="BN21" i="28"/>
  <c r="P91" i="10"/>
  <c r="BL21" i="28"/>
  <c r="O91" i="10"/>
  <c r="BJ21" i="28"/>
  <c r="M91" i="10"/>
  <c r="BH21" i="28"/>
  <c r="L91" i="10"/>
  <c r="BF21" i="28"/>
  <c r="J91" i="10"/>
  <c r="BD21" i="28"/>
  <c r="I91" i="10"/>
  <c r="BB21" i="28"/>
  <c r="G91" i="10"/>
  <c r="AZ21" i="28"/>
  <c r="F91" i="10"/>
  <c r="AW21" i="28"/>
  <c r="V58" i="10"/>
  <c r="AS21" i="28"/>
  <c r="Q58" i="10"/>
  <c r="AO21" i="28"/>
  <c r="N58" i="10"/>
  <c r="AK21" i="28"/>
  <c r="AM21" s="1"/>
  <c r="K58" i="10"/>
  <c r="AG21" i="28"/>
  <c r="AI21" s="1"/>
  <c r="H58" i="10"/>
  <c r="AC21" i="28"/>
  <c r="AE21" s="1"/>
  <c r="E58" i="10"/>
  <c r="X21" i="28"/>
  <c r="R24" i="10"/>
  <c r="T21" i="28"/>
  <c r="O24" i="10"/>
  <c r="P21" i="28"/>
  <c r="L24" i="10"/>
  <c r="L21" i="28"/>
  <c r="I24" i="10"/>
  <c r="J21" i="28"/>
  <c r="G24" i="10"/>
  <c r="H21" i="28"/>
  <c r="F24" i="10"/>
  <c r="EH20" i="28"/>
  <c r="W189" i="10"/>
  <c r="EF20" i="28"/>
  <c r="S189" i="10"/>
  <c r="ED20" i="28"/>
  <c r="R189" i="10"/>
  <c r="EB20" i="28"/>
  <c r="P189" i="10"/>
  <c r="DZ20" i="28"/>
  <c r="O189" i="10"/>
  <c r="DX20" i="28"/>
  <c r="M189" i="10"/>
  <c r="DV20" i="28"/>
  <c r="L189" i="10"/>
  <c r="DT20" i="28"/>
  <c r="J189" i="10"/>
  <c r="DR20" i="28"/>
  <c r="I189" i="10"/>
  <c r="DP20" i="28"/>
  <c r="G189" i="10"/>
  <c r="DN20" i="28"/>
  <c r="F189" i="10"/>
  <c r="DK20" i="28"/>
  <c r="V156" i="10"/>
  <c r="DG20" i="28"/>
  <c r="Q156" i="10"/>
  <c r="DC20" i="28"/>
  <c r="N156" i="10"/>
  <c r="CT20" i="28"/>
  <c r="G156" i="10"/>
  <c r="CR20" i="28"/>
  <c r="F156" i="10"/>
  <c r="CO20" i="28"/>
  <c r="V123" i="10"/>
  <c r="CK20" i="28"/>
  <c r="Q123" i="10"/>
  <c r="CG20" i="28"/>
  <c r="N123" i="10"/>
  <c r="CC20" i="28"/>
  <c r="K123" i="10"/>
  <c r="BY20" i="28"/>
  <c r="H123" i="10"/>
  <c r="BU20" i="28"/>
  <c r="E123" i="10"/>
  <c r="BT20" i="28"/>
  <c r="W90" i="10"/>
  <c r="BR20" i="28"/>
  <c r="S90" i="10"/>
  <c r="BP20" i="28"/>
  <c r="R90" i="10"/>
  <c r="BN20" i="28"/>
  <c r="P90" i="10"/>
  <c r="BL20" i="28"/>
  <c r="O90" i="10"/>
  <c r="BJ20" i="28"/>
  <c r="M90" i="10"/>
  <c r="BH20" i="28"/>
  <c r="L90" i="10"/>
  <c r="BF20" i="28"/>
  <c r="J90" i="10"/>
  <c r="BD20" i="28"/>
  <c r="I90" i="10"/>
  <c r="BB20" i="28"/>
  <c r="G90" i="10"/>
  <c r="AZ20" i="28"/>
  <c r="F90" i="10"/>
  <c r="AW20" i="28"/>
  <c r="V57" i="10"/>
  <c r="AS20" i="28"/>
  <c r="Q57" i="10"/>
  <c r="AO20" i="28"/>
  <c r="N57" i="10"/>
  <c r="AK20" i="28"/>
  <c r="K57" i="10"/>
  <c r="AG20" i="28"/>
  <c r="H57" i="10"/>
  <c r="AC20" i="28"/>
  <c r="E57" i="10"/>
  <c r="X20" i="28"/>
  <c r="R23" i="10"/>
  <c r="T20" i="28"/>
  <c r="O23" i="10"/>
  <c r="P20" i="28"/>
  <c r="L23" i="10"/>
  <c r="L20" i="28"/>
  <c r="I23" i="10"/>
  <c r="J20" i="28"/>
  <c r="G23" i="10"/>
  <c r="H20" i="28"/>
  <c r="F23" i="10"/>
  <c r="EH19" i="28"/>
  <c r="W188" i="10"/>
  <c r="EF19" i="28"/>
  <c r="S188" i="10"/>
  <c r="ED19" i="28"/>
  <c r="R188" i="10"/>
  <c r="EB19" i="28"/>
  <c r="P188" i="10"/>
  <c r="DZ19" i="28"/>
  <c r="O188" i="10"/>
  <c r="DX19" i="28"/>
  <c r="M188" i="10"/>
  <c r="DV19" i="28"/>
  <c r="L188" i="10"/>
  <c r="DT19" i="28"/>
  <c r="J188" i="10"/>
  <c r="DR19" i="28"/>
  <c r="I188" i="10"/>
  <c r="DP19" i="28"/>
  <c r="G188" i="10"/>
  <c r="DN19" i="28"/>
  <c r="F188" i="10"/>
  <c r="DK19" i="28"/>
  <c r="V155" i="10"/>
  <c r="DG19" i="28"/>
  <c r="Q155" i="10"/>
  <c r="DC19" i="28"/>
  <c r="N155" i="10"/>
  <c r="CY19" i="28"/>
  <c r="K155" i="10"/>
  <c r="CU19" i="28"/>
  <c r="H155" i="10"/>
  <c r="CQ19" i="28"/>
  <c r="E155" i="10"/>
  <c r="CP19" i="28"/>
  <c r="W122" i="10"/>
  <c r="CN19" i="28"/>
  <c r="S122" i="10"/>
  <c r="CL19" i="28"/>
  <c r="R122" i="10"/>
  <c r="CJ19" i="28"/>
  <c r="P122" i="10"/>
  <c r="CH19" i="28"/>
  <c r="O122" i="10"/>
  <c r="CF19" i="28"/>
  <c r="M122" i="10"/>
  <c r="CD19" i="28"/>
  <c r="L122" i="10"/>
  <c r="CB19" i="28"/>
  <c r="J122" i="10"/>
  <c r="BZ19" i="28"/>
  <c r="I122" i="10"/>
  <c r="BX19" i="28"/>
  <c r="G122" i="10"/>
  <c r="BV19" i="28"/>
  <c r="F122" i="10"/>
  <c r="BS19" i="28"/>
  <c r="V89" i="10"/>
  <c r="BO19" i="28"/>
  <c r="Q89" i="10"/>
  <c r="BK19" i="28"/>
  <c r="N89" i="10"/>
  <c r="BG19" i="28"/>
  <c r="K89" i="10"/>
  <c r="BC19" i="28"/>
  <c r="H89" i="10"/>
  <c r="AY19" i="28"/>
  <c r="E89" i="10"/>
  <c r="AX19" i="28"/>
  <c r="W56" i="10"/>
  <c r="AV19" i="28"/>
  <c r="S56" i="10"/>
  <c r="AT19" i="28"/>
  <c r="R56" i="10"/>
  <c r="AR19" i="28"/>
  <c r="P56" i="10"/>
  <c r="AP19" i="28"/>
  <c r="O56" i="10"/>
  <c r="AN19" i="28"/>
  <c r="M56" i="10"/>
  <c r="AL19" i="28"/>
  <c r="L56" i="10"/>
  <c r="AJ19" i="28"/>
  <c r="J56" i="10"/>
  <c r="AH19" i="28"/>
  <c r="I56" i="10"/>
  <c r="AF19" i="28"/>
  <c r="G56" i="10"/>
  <c r="AD19" i="28"/>
  <c r="F56" i="10"/>
  <c r="W19" i="28"/>
  <c r="Q22" i="10"/>
  <c r="S19" i="28"/>
  <c r="N22" i="10"/>
  <c r="O19" i="28"/>
  <c r="K22" i="10"/>
  <c r="K19" i="28"/>
  <c r="H22" i="10"/>
  <c r="G19" i="28"/>
  <c r="E22" i="10"/>
  <c r="EG18" i="28"/>
  <c r="V187" i="10"/>
  <c r="EC18" i="28"/>
  <c r="Q187" i="10"/>
  <c r="DY18" i="28"/>
  <c r="N187" i="10"/>
  <c r="DU18" i="28"/>
  <c r="K187" i="10"/>
  <c r="DQ18" i="28"/>
  <c r="H187" i="10"/>
  <c r="DM18" i="28"/>
  <c r="E187" i="10"/>
  <c r="DL18" i="28"/>
  <c r="W154" i="10"/>
  <c r="DJ18" i="28"/>
  <c r="S154" i="10"/>
  <c r="DH18" i="28"/>
  <c r="R154" i="10"/>
  <c r="DF18" i="28"/>
  <c r="P154" i="10"/>
  <c r="DD18" i="28"/>
  <c r="O154" i="10"/>
  <c r="DB18" i="28"/>
  <c r="M154" i="10"/>
  <c r="CZ18" i="28"/>
  <c r="L154" i="10"/>
  <c r="CX18" i="28"/>
  <c r="J154" i="10"/>
  <c r="CV18" i="28"/>
  <c r="I154" i="10"/>
  <c r="CT18" i="28"/>
  <c r="G154" i="10"/>
  <c r="CR18" i="28"/>
  <c r="F154" i="10"/>
  <c r="CO18" i="28"/>
  <c r="V121" i="10"/>
  <c r="CK18" i="28"/>
  <c r="Q121" i="10"/>
  <c r="CG18" i="28"/>
  <c r="N121" i="10"/>
  <c r="CC18" i="28"/>
  <c r="K121" i="10"/>
  <c r="BY18" i="28"/>
  <c r="H121" i="10"/>
  <c r="BU18" i="28"/>
  <c r="E121" i="10"/>
  <c r="BT18" i="28"/>
  <c r="W88" i="10"/>
  <c r="BR18" i="28"/>
  <c r="S88" i="10"/>
  <c r="BP18" i="28"/>
  <c r="R88" i="10"/>
  <c r="BN18" i="28"/>
  <c r="P88" i="10"/>
  <c r="BL18" i="28"/>
  <c r="O88" i="10"/>
  <c r="BJ18" i="28"/>
  <c r="M88" i="10"/>
  <c r="BH18" i="28"/>
  <c r="L88" i="10"/>
  <c r="BF18" i="28"/>
  <c r="J88" i="10"/>
  <c r="BD18" i="28"/>
  <c r="I88" i="10"/>
  <c r="BB18" i="28"/>
  <c r="G88" i="10"/>
  <c r="AZ18" i="28"/>
  <c r="F88" i="10"/>
  <c r="AW18" i="28"/>
  <c r="V55" i="10"/>
  <c r="AS18" i="28"/>
  <c r="Q55" i="10"/>
  <c r="AO18" i="28"/>
  <c r="N55" i="10"/>
  <c r="AK18" i="28"/>
  <c r="K55" i="10"/>
  <c r="AG18" i="28"/>
  <c r="H55" i="10"/>
  <c r="AC18" i="28"/>
  <c r="E55" i="10"/>
  <c r="X18" i="28"/>
  <c r="R21" i="10"/>
  <c r="T18" i="28"/>
  <c r="O21" i="10"/>
  <c r="P18" i="28"/>
  <c r="L21" i="10"/>
  <c r="L18" i="28"/>
  <c r="I21" i="10"/>
  <c r="J18" i="28"/>
  <c r="G21" i="10"/>
  <c r="H18" i="28"/>
  <c r="F21" i="10"/>
  <c r="EH17" i="28"/>
  <c r="W186" i="10"/>
  <c r="EF17" i="28"/>
  <c r="S186" i="10"/>
  <c r="ED17" i="28"/>
  <c r="R186" i="10"/>
  <c r="EB17" i="28"/>
  <c r="P186" i="10"/>
  <c r="DZ17" i="28"/>
  <c r="O186" i="10"/>
  <c r="DX17" i="28"/>
  <c r="M186" i="10"/>
  <c r="DV17" i="28"/>
  <c r="L186" i="10"/>
  <c r="DT17" i="28"/>
  <c r="J186" i="10"/>
  <c r="DR17" i="28"/>
  <c r="I186" i="10"/>
  <c r="DP17" i="28"/>
  <c r="G186" i="10"/>
  <c r="DN17" i="28"/>
  <c r="F186" i="10"/>
  <c r="DK17" i="28"/>
  <c r="V153" i="10"/>
  <c r="DG17" i="28"/>
  <c r="Q153" i="10"/>
  <c r="DC17" i="28"/>
  <c r="N153" i="10"/>
  <c r="CY17" i="28"/>
  <c r="K153" i="10"/>
  <c r="CU17" i="28"/>
  <c r="H153" i="10"/>
  <c r="CQ17" i="28"/>
  <c r="E153" i="10"/>
  <c r="CP17" i="28"/>
  <c r="W120" i="10"/>
  <c r="CN17" i="28"/>
  <c r="S120" i="10"/>
  <c r="CL17" i="28"/>
  <c r="R120" i="10"/>
  <c r="CJ17" i="28"/>
  <c r="P120" i="10"/>
  <c r="CH17" i="28"/>
  <c r="O120" i="10"/>
  <c r="CF17" i="28"/>
  <c r="M120" i="10"/>
  <c r="CD17" i="28"/>
  <c r="L120" i="10"/>
  <c r="CB17" i="28"/>
  <c r="J120" i="10"/>
  <c r="BZ17" i="28"/>
  <c r="I120" i="10"/>
  <c r="BX17" i="28"/>
  <c r="G120" i="10"/>
  <c r="BV17" i="28"/>
  <c r="F120" i="10"/>
  <c r="BS17" i="28"/>
  <c r="V87" i="10"/>
  <c r="BO17" i="28"/>
  <c r="Q87" i="10"/>
  <c r="BK17" i="28"/>
  <c r="N87" i="10"/>
  <c r="BG17" i="28"/>
  <c r="K87" i="10"/>
  <c r="BC17" i="28"/>
  <c r="H87" i="10"/>
  <c r="AY17" i="28"/>
  <c r="E87" i="10"/>
  <c r="AX17" i="28"/>
  <c r="W54" i="10"/>
  <c r="AV17" i="28"/>
  <c r="S54" i="10"/>
  <c r="AT17" i="28"/>
  <c r="R54" i="10"/>
  <c r="AR17" i="28"/>
  <c r="P54" i="10"/>
  <c r="AP17" i="28"/>
  <c r="O54" i="10"/>
  <c r="AN17" i="28"/>
  <c r="M54" i="10"/>
  <c r="AL17" i="28"/>
  <c r="L54" i="10"/>
  <c r="AJ17" i="28"/>
  <c r="J54" i="10"/>
  <c r="AH17" i="28"/>
  <c r="I54" i="10"/>
  <c r="AF17" i="28"/>
  <c r="G54" i="10"/>
  <c r="AD17" i="28"/>
  <c r="F54" i="10"/>
  <c r="W17" i="28"/>
  <c r="Q20" i="10"/>
  <c r="S17" i="28"/>
  <c r="N20" i="10"/>
  <c r="O17" i="28"/>
  <c r="K20" i="10"/>
  <c r="K17" i="28"/>
  <c r="H20" i="10"/>
  <c r="G17" i="28"/>
  <c r="E20" i="10"/>
  <c r="EG16" i="28"/>
  <c r="V185" i="10"/>
  <c r="EC16" i="28"/>
  <c r="Q185" i="10"/>
  <c r="DY16" i="28"/>
  <c r="N185" i="10"/>
  <c r="DU16" i="28"/>
  <c r="K185" i="10"/>
  <c r="DQ16" i="28"/>
  <c r="H185" i="10"/>
  <c r="DM16" i="28"/>
  <c r="E185" i="10"/>
  <c r="DL16" i="28"/>
  <c r="W152" i="10"/>
  <c r="DJ16" i="28"/>
  <c r="S152" i="10"/>
  <c r="DH16" i="28"/>
  <c r="R152" i="10"/>
  <c r="DF16" i="28"/>
  <c r="P152" i="10"/>
  <c r="DD16" i="28"/>
  <c r="O152" i="10"/>
  <c r="DB16" i="28"/>
  <c r="M152" i="10"/>
  <c r="CZ16" i="28"/>
  <c r="L152" i="10"/>
  <c r="CX16" i="28"/>
  <c r="J152" i="10"/>
  <c r="CV16" i="28"/>
  <c r="I152" i="10"/>
  <c r="CT16" i="28"/>
  <c r="G152" i="10"/>
  <c r="CR16" i="28"/>
  <c r="F152" i="10"/>
  <c r="CO16" i="28"/>
  <c r="V119" i="10"/>
  <c r="CK16" i="28"/>
  <c r="Q119" i="10"/>
  <c r="CG16" i="28"/>
  <c r="N119" i="10"/>
  <c r="CC16" i="28"/>
  <c r="K119" i="10"/>
  <c r="BY16" i="28"/>
  <c r="H119" i="10"/>
  <c r="BU16" i="28"/>
  <c r="E119" i="10"/>
  <c r="BT16" i="28"/>
  <c r="W86" i="10"/>
  <c r="BR16" i="28"/>
  <c r="S86" i="10"/>
  <c r="BP16" i="28"/>
  <c r="R86" i="10"/>
  <c r="BN16" i="28"/>
  <c r="P86" i="10"/>
  <c r="BL16" i="28"/>
  <c r="O86" i="10"/>
  <c r="BJ16" i="28"/>
  <c r="M86" i="10"/>
  <c r="BH16" i="28"/>
  <c r="L86" i="10"/>
  <c r="BF16" i="28"/>
  <c r="J86" i="10"/>
  <c r="BD16" i="28"/>
  <c r="I86" i="10"/>
  <c r="BB16" i="28"/>
  <c r="G86" i="10"/>
  <c r="AZ16" i="28"/>
  <c r="F86" i="10"/>
  <c r="AW16" i="28"/>
  <c r="V53" i="10"/>
  <c r="AS16" i="28"/>
  <c r="Q53" i="10"/>
  <c r="AO16" i="28"/>
  <c r="N53" i="10"/>
  <c r="AK16" i="28"/>
  <c r="K53" i="10"/>
  <c r="AG16" i="28"/>
  <c r="H53" i="10"/>
  <c r="AC16" i="28"/>
  <c r="E53" i="10"/>
  <c r="X16" i="28"/>
  <c r="R19" i="10"/>
  <c r="T16" i="28"/>
  <c r="O19" i="10"/>
  <c r="P16" i="28"/>
  <c r="L19" i="10"/>
  <c r="L16" i="28"/>
  <c r="I19" i="10"/>
  <c r="J16" i="28"/>
  <c r="G19" i="10"/>
  <c r="H16" i="28"/>
  <c r="F19" i="10"/>
  <c r="EH15" i="28"/>
  <c r="W184" i="10"/>
  <c r="EF15" i="28"/>
  <c r="S184" i="10"/>
  <c r="ED15" i="28"/>
  <c r="R184" i="10"/>
  <c r="EB15" i="28"/>
  <c r="P184" i="10"/>
  <c r="DZ15" i="28"/>
  <c r="O184" i="10"/>
  <c r="DX15" i="28"/>
  <c r="M184" i="10"/>
  <c r="DV15" i="28"/>
  <c r="L184" i="10"/>
  <c r="DT15" i="28"/>
  <c r="J184" i="10"/>
  <c r="DR15" i="28"/>
  <c r="I184" i="10"/>
  <c r="DP15" i="28"/>
  <c r="G184" i="10"/>
  <c r="DN15" i="28"/>
  <c r="F184" i="10"/>
  <c r="DK15" i="28"/>
  <c r="V151" i="10"/>
  <c r="DG15" i="28"/>
  <c r="Q151" i="10"/>
  <c r="DC15" i="28"/>
  <c r="N151" i="10"/>
  <c r="CY15" i="28"/>
  <c r="K151" i="10"/>
  <c r="CU15" i="28"/>
  <c r="H151" i="10"/>
  <c r="CY20" i="28"/>
  <c r="K156" i="10"/>
  <c r="CU20" i="28"/>
  <c r="H156" i="10"/>
  <c r="CQ20" i="28"/>
  <c r="E156" i="10"/>
  <c r="CP20" i="28"/>
  <c r="W123" i="10"/>
  <c r="CN20" i="28"/>
  <c r="S123" i="10"/>
  <c r="CL20" i="28"/>
  <c r="R123" i="10"/>
  <c r="CJ20" i="28"/>
  <c r="P123" i="10"/>
  <c r="CH20" i="28"/>
  <c r="O123" i="10"/>
  <c r="CF20" i="28"/>
  <c r="M123" i="10"/>
  <c r="CD20" i="28"/>
  <c r="L123" i="10"/>
  <c r="CB20" i="28"/>
  <c r="J123" i="10"/>
  <c r="BZ20" i="28"/>
  <c r="I123" i="10"/>
  <c r="BX20" i="28"/>
  <c r="G123" i="10"/>
  <c r="BV20" i="28"/>
  <c r="F123" i="10"/>
  <c r="BS20" i="28"/>
  <c r="V90" i="10"/>
  <c r="BO20" i="28"/>
  <c r="Q90" i="10"/>
  <c r="BK20" i="28"/>
  <c r="N90" i="10"/>
  <c r="BG20" i="28"/>
  <c r="K90" i="10"/>
  <c r="BC20" i="28"/>
  <c r="H90" i="10"/>
  <c r="AY20" i="28"/>
  <c r="E90" i="10"/>
  <c r="AX20" i="28"/>
  <c r="W57" i="10"/>
  <c r="AV20" i="28"/>
  <c r="S57" i="10"/>
  <c r="AT20" i="28"/>
  <c r="R57" i="10"/>
  <c r="AR20" i="28"/>
  <c r="P57" i="10"/>
  <c r="AP20" i="28"/>
  <c r="O57" i="10"/>
  <c r="AN20" i="28"/>
  <c r="M57" i="10"/>
  <c r="AL20" i="28"/>
  <c r="L57" i="10"/>
  <c r="AJ20" i="28"/>
  <c r="J57" i="10"/>
  <c r="AH20" i="28"/>
  <c r="I57" i="10"/>
  <c r="AF20" i="28"/>
  <c r="G57" i="10"/>
  <c r="AD20" i="28"/>
  <c r="F57" i="10"/>
  <c r="W20" i="28"/>
  <c r="Y20" s="1"/>
  <c r="Q23" i="10"/>
  <c r="S20" i="28"/>
  <c r="U20" s="1"/>
  <c r="N23" i="10"/>
  <c r="O20" i="28"/>
  <c r="Q20" s="1"/>
  <c r="K23" i="10"/>
  <c r="K20" i="28"/>
  <c r="M20" s="1"/>
  <c r="H23" i="10"/>
  <c r="G20" i="28"/>
  <c r="I20" s="1"/>
  <c r="E23" i="10"/>
  <c r="EG19" i="28"/>
  <c r="V188" i="10"/>
  <c r="EC19" i="28"/>
  <c r="Q188" i="10"/>
  <c r="DY19" i="28"/>
  <c r="N188" i="10"/>
  <c r="DU19" i="28"/>
  <c r="K188" i="10"/>
  <c r="DQ19" i="28"/>
  <c r="H188" i="10"/>
  <c r="DM19" i="28"/>
  <c r="E188" i="10"/>
  <c r="DL19" i="28"/>
  <c r="W155" i="10"/>
  <c r="DJ19" i="28"/>
  <c r="S155" i="10"/>
  <c r="DH19" i="28"/>
  <c r="R155" i="10"/>
  <c r="DF19" i="28"/>
  <c r="P155" i="10"/>
  <c r="DD19" i="28"/>
  <c r="O155" i="10"/>
  <c r="DB19" i="28"/>
  <c r="M155" i="10"/>
  <c r="CZ19" i="28"/>
  <c r="L155" i="10"/>
  <c r="CX19" i="28"/>
  <c r="J155" i="10"/>
  <c r="CV19" i="28"/>
  <c r="I155" i="10"/>
  <c r="CT19" i="28"/>
  <c r="G155" i="10"/>
  <c r="CR19" i="28"/>
  <c r="F155" i="10"/>
  <c r="CO19" i="28"/>
  <c r="V122" i="10"/>
  <c r="CK19" i="28"/>
  <c r="Q122" i="10"/>
  <c r="CG19" i="28"/>
  <c r="N122" i="10"/>
  <c r="CC19" i="28"/>
  <c r="K122" i="10"/>
  <c r="BY19" i="28"/>
  <c r="H122" i="10"/>
  <c r="BU19" i="28"/>
  <c r="E122" i="10"/>
  <c r="BT19" i="28"/>
  <c r="W89" i="10"/>
  <c r="BR19" i="28"/>
  <c r="S89" i="10"/>
  <c r="BP19" i="28"/>
  <c r="R89" i="10"/>
  <c r="BN19" i="28"/>
  <c r="P89" i="10"/>
  <c r="BL19" i="28"/>
  <c r="O89" i="10"/>
  <c r="BJ19" i="28"/>
  <c r="M89" i="10"/>
  <c r="BH19" i="28"/>
  <c r="L89" i="10"/>
  <c r="BF19" i="28"/>
  <c r="J89" i="10"/>
  <c r="BD19" i="28"/>
  <c r="I89" i="10"/>
  <c r="BB19" i="28"/>
  <c r="G89" i="10"/>
  <c r="AZ19" i="28"/>
  <c r="F89" i="10"/>
  <c r="AW19" i="28"/>
  <c r="V56" i="10"/>
  <c r="AS19" i="28"/>
  <c r="Q56" i="10"/>
  <c r="AO19" i="28"/>
  <c r="N56" i="10"/>
  <c r="AK19" i="28"/>
  <c r="AM19" s="1"/>
  <c r="K56" i="10"/>
  <c r="AG19" i="28"/>
  <c r="AI19" s="1"/>
  <c r="H56" i="10"/>
  <c r="AC19" i="28"/>
  <c r="AE19" s="1"/>
  <c r="E56" i="10"/>
  <c r="X19" i="28"/>
  <c r="R22" i="10"/>
  <c r="T19" i="28"/>
  <c r="O22" i="10"/>
  <c r="P19" i="28"/>
  <c r="L22" i="10"/>
  <c r="L19" i="28"/>
  <c r="I22" i="10"/>
  <c r="J19" i="28"/>
  <c r="G22" i="10"/>
  <c r="H19" i="28"/>
  <c r="F22" i="10"/>
  <c r="EH18" i="28"/>
  <c r="W187" i="10"/>
  <c r="EF18" i="28"/>
  <c r="S187" i="10"/>
  <c r="ED18" i="28"/>
  <c r="R187" i="10"/>
  <c r="EB18" i="28"/>
  <c r="P187" i="10"/>
  <c r="DZ18" i="28"/>
  <c r="O187" i="10"/>
  <c r="DX18" i="28"/>
  <c r="M187" i="10"/>
  <c r="DV18" i="28"/>
  <c r="L187" i="10"/>
  <c r="DT18" i="28"/>
  <c r="J187" i="10"/>
  <c r="DR18" i="28"/>
  <c r="I187" i="10"/>
  <c r="DP18" i="28"/>
  <c r="G187" i="10"/>
  <c r="DN18" i="28"/>
  <c r="F187" i="10"/>
  <c r="DK18" i="28"/>
  <c r="V154" i="10"/>
  <c r="DG18" i="28"/>
  <c r="Q154" i="10"/>
  <c r="DC18" i="28"/>
  <c r="N154" i="10"/>
  <c r="CY18" i="28"/>
  <c r="K154" i="10"/>
  <c r="CU18" i="28"/>
  <c r="H154" i="10"/>
  <c r="CQ18" i="28"/>
  <c r="E154" i="10"/>
  <c r="CP18" i="28"/>
  <c r="W121" i="10"/>
  <c r="CN18" i="28"/>
  <c r="S121" i="10"/>
  <c r="CL18" i="28"/>
  <c r="R121" i="10"/>
  <c r="CJ18" i="28"/>
  <c r="P121" i="10"/>
  <c r="CH18" i="28"/>
  <c r="O121" i="10"/>
  <c r="CF18" i="28"/>
  <c r="M121" i="10"/>
  <c r="CD18" i="28"/>
  <c r="L121" i="10"/>
  <c r="CB18" i="28"/>
  <c r="J121" i="10"/>
  <c r="BZ18" i="28"/>
  <c r="I121" i="10"/>
  <c r="BX18" i="28"/>
  <c r="G121" i="10"/>
  <c r="BV18" i="28"/>
  <c r="F121" i="10"/>
  <c r="BS18" i="28"/>
  <c r="V88" i="10"/>
  <c r="BO18" i="28"/>
  <c r="Q88" i="10"/>
  <c r="BK18" i="28"/>
  <c r="N88" i="10"/>
  <c r="BG18" i="28"/>
  <c r="K88" i="10"/>
  <c r="BC18" i="28"/>
  <c r="H88" i="10"/>
  <c r="AY18" i="28"/>
  <c r="E88" i="10"/>
  <c r="AX18" i="28"/>
  <c r="W55" i="10"/>
  <c r="AV18" i="28"/>
  <c r="S55" i="10"/>
  <c r="AT18" i="28"/>
  <c r="R55" i="10"/>
  <c r="AR18" i="28"/>
  <c r="P55" i="10"/>
  <c r="AP18" i="28"/>
  <c r="O55" i="10"/>
  <c r="AN18" i="28"/>
  <c r="M55" i="10"/>
  <c r="AL18" i="28"/>
  <c r="L55" i="10"/>
  <c r="AJ18" i="28"/>
  <c r="J55" i="10"/>
  <c r="AH18" i="28"/>
  <c r="I55" i="10"/>
  <c r="AF18" i="28"/>
  <c r="G55" i="10"/>
  <c r="AD18" i="28"/>
  <c r="F55" i="10"/>
  <c r="W18" i="28"/>
  <c r="Y18" s="1"/>
  <c r="Q21" i="10"/>
  <c r="S18" i="28"/>
  <c r="U18" s="1"/>
  <c r="N21" i="10"/>
  <c r="O18" i="28"/>
  <c r="Q18" s="1"/>
  <c r="K21" i="10"/>
  <c r="K18" i="28"/>
  <c r="M18" s="1"/>
  <c r="H21" i="10"/>
  <c r="G18" i="28"/>
  <c r="I18" s="1"/>
  <c r="E21" i="10"/>
  <c r="EG17" i="28"/>
  <c r="V186" i="10"/>
  <c r="EC17" i="28"/>
  <c r="Q186" i="10"/>
  <c r="DY17" i="28"/>
  <c r="N186" i="10"/>
  <c r="DU17" i="28"/>
  <c r="K186" i="10"/>
  <c r="DQ17" i="28"/>
  <c r="H186" i="10"/>
  <c r="DM17" i="28"/>
  <c r="E186" i="10"/>
  <c r="DL17" i="28"/>
  <c r="W153" i="10"/>
  <c r="DJ17" i="28"/>
  <c r="S153" i="10"/>
  <c r="DH17" i="28"/>
  <c r="R153" i="10"/>
  <c r="DF17" i="28"/>
  <c r="P153" i="10"/>
  <c r="DD17" i="28"/>
  <c r="O153" i="10"/>
  <c r="DB17" i="28"/>
  <c r="M153" i="10"/>
  <c r="CZ17" i="28"/>
  <c r="L153" i="10"/>
  <c r="CX17" i="28"/>
  <c r="J153" i="10"/>
  <c r="CV17" i="28"/>
  <c r="I153" i="10"/>
  <c r="CT17" i="28"/>
  <c r="G153" i="10"/>
  <c r="CR17" i="28"/>
  <c r="F153" i="10"/>
  <c r="CO17" i="28"/>
  <c r="V120" i="10"/>
  <c r="CK17" i="28"/>
  <c r="Q120" i="10"/>
  <c r="CG17" i="28"/>
  <c r="N120" i="10"/>
  <c r="CC17" i="28"/>
  <c r="K120" i="10"/>
  <c r="BY17" i="28"/>
  <c r="H120" i="10"/>
  <c r="BU17" i="28"/>
  <c r="E120" i="10"/>
  <c r="BT17" i="28"/>
  <c r="W87" i="10"/>
  <c r="BR17" i="28"/>
  <c r="S87" i="10"/>
  <c r="BP17" i="28"/>
  <c r="R87" i="10"/>
  <c r="BN17" i="28"/>
  <c r="P87" i="10"/>
  <c r="BL17" i="28"/>
  <c r="O87" i="10"/>
  <c r="BJ17" i="28"/>
  <c r="M87" i="10"/>
  <c r="BH17" i="28"/>
  <c r="L87" i="10"/>
  <c r="BF17" i="28"/>
  <c r="J87" i="10"/>
  <c r="BD17" i="28"/>
  <c r="I87" i="10"/>
  <c r="BB17" i="28"/>
  <c r="G87" i="10"/>
  <c r="AZ17" i="28"/>
  <c r="F87" i="10"/>
  <c r="AW17" i="28"/>
  <c r="V54" i="10"/>
  <c r="AS17" i="28"/>
  <c r="Q54" i="10"/>
  <c r="AO17" i="28"/>
  <c r="N54" i="10"/>
  <c r="AK17" i="28"/>
  <c r="AM17" s="1"/>
  <c r="K54" i="10"/>
  <c r="AG17" i="28"/>
  <c r="AI17" s="1"/>
  <c r="H54" i="10"/>
  <c r="AC17" i="28"/>
  <c r="AE17" s="1"/>
  <c r="E54" i="10"/>
  <c r="X17" i="28"/>
  <c r="R20" i="10"/>
  <c r="T17" i="28"/>
  <c r="O20" i="10"/>
  <c r="P17" i="28"/>
  <c r="L20" i="10"/>
  <c r="L17" i="28"/>
  <c r="I20" i="10"/>
  <c r="J17" i="28"/>
  <c r="G20" i="10"/>
  <c r="H17" i="28"/>
  <c r="F20" i="10"/>
  <c r="EH16" i="28"/>
  <c r="W185" i="10"/>
  <c r="EF16" i="28"/>
  <c r="S185" i="10"/>
  <c r="ED16" i="28"/>
  <c r="R185" i="10"/>
  <c r="EB16" i="28"/>
  <c r="P185" i="10"/>
  <c r="DZ16" i="28"/>
  <c r="O185" i="10"/>
  <c r="DX16" i="28"/>
  <c r="M185" i="10"/>
  <c r="DV16" i="28"/>
  <c r="L185" i="10"/>
  <c r="DT16" i="28"/>
  <c r="J185" i="10"/>
  <c r="DR16" i="28"/>
  <c r="I185" i="10"/>
  <c r="DP16" i="28"/>
  <c r="G185" i="10"/>
  <c r="DN16" i="28"/>
  <c r="F185" i="10"/>
  <c r="DK16" i="28"/>
  <c r="V152" i="10"/>
  <c r="DG16" i="28"/>
  <c r="Q152" i="10"/>
  <c r="DC16" i="28"/>
  <c r="N152" i="10"/>
  <c r="CY16" i="28"/>
  <c r="K152" i="10"/>
  <c r="CU16" i="28"/>
  <c r="H152" i="10"/>
  <c r="CQ16" i="28"/>
  <c r="E152" i="10"/>
  <c r="CP16" i="28"/>
  <c r="W119" i="10"/>
  <c r="CN16" i="28"/>
  <c r="S119" i="10"/>
  <c r="CL16" i="28"/>
  <c r="R119" i="10"/>
  <c r="CJ16" i="28"/>
  <c r="P119" i="10"/>
  <c r="CH16" i="28"/>
  <c r="O119" i="10"/>
  <c r="CF16" i="28"/>
  <c r="M119" i="10"/>
  <c r="CD16" i="28"/>
  <c r="L119" i="10"/>
  <c r="CB16" i="28"/>
  <c r="J119" i="10"/>
  <c r="BZ16" i="28"/>
  <c r="I119" i="10"/>
  <c r="BX16" i="28"/>
  <c r="G119" i="10"/>
  <c r="BV16" i="28"/>
  <c r="F119" i="10"/>
  <c r="BS16" i="28"/>
  <c r="V86" i="10"/>
  <c r="BO16" i="28"/>
  <c r="Q86" i="10"/>
  <c r="BK16" i="28"/>
  <c r="N86" i="10"/>
  <c r="BG16" i="28"/>
  <c r="K86" i="10"/>
  <c r="BC16" i="28"/>
  <c r="H86" i="10"/>
  <c r="AY16" i="28"/>
  <c r="E86" i="10"/>
  <c r="AX16" i="28"/>
  <c r="W53" i="10"/>
  <c r="AV16" i="28"/>
  <c r="S53" i="10"/>
  <c r="AT16" i="28"/>
  <c r="R53" i="10"/>
  <c r="AR16" i="28"/>
  <c r="P53" i="10"/>
  <c r="AP16" i="28"/>
  <c r="O53" i="10"/>
  <c r="AN16" i="28"/>
  <c r="M53" i="10"/>
  <c r="AL16" i="28"/>
  <c r="L53" i="10"/>
  <c r="AJ16" i="28"/>
  <c r="J53" i="10"/>
  <c r="AH16" i="28"/>
  <c r="I53" i="10"/>
  <c r="AF16" i="28"/>
  <c r="G53" i="10"/>
  <c r="AD16" i="28"/>
  <c r="F53" i="10"/>
  <c r="W16" i="28"/>
  <c r="Y16" s="1"/>
  <c r="Q19" i="10"/>
  <c r="S16" i="28"/>
  <c r="U16" s="1"/>
  <c r="N19" i="10"/>
  <c r="O16" i="28"/>
  <c r="Q16" s="1"/>
  <c r="K19" i="10"/>
  <c r="K16" i="28"/>
  <c r="M16" s="1"/>
  <c r="H19" i="10"/>
  <c r="G16" i="28"/>
  <c r="I16" s="1"/>
  <c r="E19" i="10"/>
  <c r="EG15" i="28"/>
  <c r="V184" i="10"/>
  <c r="EC15" i="28"/>
  <c r="Q184" i="10"/>
  <c r="DY15" i="28"/>
  <c r="N184" i="10"/>
  <c r="DU15" i="28"/>
  <c r="K184" i="10"/>
  <c r="DQ15" i="28"/>
  <c r="H184" i="10"/>
  <c r="DM15" i="28"/>
  <c r="E184" i="10"/>
  <c r="DL15" i="28"/>
  <c r="W151" i="10"/>
  <c r="DJ15" i="28"/>
  <c r="S151" i="10"/>
  <c r="DH15" i="28"/>
  <c r="R151" i="10"/>
  <c r="DF15" i="28"/>
  <c r="P151" i="10"/>
  <c r="DD15" i="28"/>
  <c r="O151" i="10"/>
  <c r="DB15" i="28"/>
  <c r="M151" i="10"/>
  <c r="CZ15" i="28"/>
  <c r="L151" i="10"/>
  <c r="CX15" i="28"/>
  <c r="J151" i="10"/>
  <c r="CV15" i="28"/>
  <c r="I151" i="10"/>
  <c r="CT15" i="28"/>
  <c r="G151" i="10"/>
  <c r="CR15" i="28"/>
  <c r="F151" i="10"/>
  <c r="CO15" i="28"/>
  <c r="V118" i="10"/>
  <c r="CK15" i="28"/>
  <c r="Q118" i="10"/>
  <c r="CG15" i="28"/>
  <c r="N118" i="10"/>
  <c r="CC15" i="28"/>
  <c r="K118" i="10"/>
  <c r="BY15" i="28"/>
  <c r="H118" i="10"/>
  <c r="BU15" i="28"/>
  <c r="E118" i="10"/>
  <c r="BT15" i="28"/>
  <c r="W85" i="10"/>
  <c r="BR15" i="28"/>
  <c r="S85" i="10"/>
  <c r="BP15" i="28"/>
  <c r="R85" i="10"/>
  <c r="BN15" i="28"/>
  <c r="P85" i="10"/>
  <c r="BL15" i="28"/>
  <c r="O85" i="10"/>
  <c r="BJ15" i="28"/>
  <c r="M85" i="10"/>
  <c r="BH15" i="28"/>
  <c r="L85" i="10"/>
  <c r="BF15" i="28"/>
  <c r="J85" i="10"/>
  <c r="BD15" i="28"/>
  <c r="I85" i="10"/>
  <c r="BB15" i="28"/>
  <c r="G85" i="10"/>
  <c r="AZ15" i="28"/>
  <c r="F85" i="10"/>
  <c r="EH14" i="28"/>
  <c r="W183" i="10"/>
  <c r="EF14" i="28"/>
  <c r="S183" i="10"/>
  <c r="ED14" i="28"/>
  <c r="R183" i="10"/>
  <c r="EB14" i="28"/>
  <c r="P183" i="10"/>
  <c r="DZ14" i="28"/>
  <c r="O183" i="10"/>
  <c r="DX14" i="28"/>
  <c r="M183" i="10"/>
  <c r="DV14" i="28"/>
  <c r="L183" i="10"/>
  <c r="DT14" i="28"/>
  <c r="J183" i="10"/>
  <c r="DR14" i="28"/>
  <c r="I183" i="10"/>
  <c r="DP14" i="28"/>
  <c r="G183" i="10"/>
  <c r="DN14" i="28"/>
  <c r="F183" i="10"/>
  <c r="DK14" i="28"/>
  <c r="V150" i="10"/>
  <c r="DG14" i="28"/>
  <c r="Q150" i="10"/>
  <c r="DC14" i="28"/>
  <c r="N150" i="10"/>
  <c r="CY14" i="28"/>
  <c r="K150" i="10"/>
  <c r="CU14" i="28"/>
  <c r="H150" i="10"/>
  <c r="CQ14" i="28"/>
  <c r="E150" i="10"/>
  <c r="CP14" i="28"/>
  <c r="W117" i="10"/>
  <c r="CN14" i="28"/>
  <c r="S117" i="10"/>
  <c r="CL14" i="28"/>
  <c r="R117" i="10"/>
  <c r="CJ14" i="28"/>
  <c r="P117" i="10"/>
  <c r="CH14" i="28"/>
  <c r="O117" i="10"/>
  <c r="CF14" i="28"/>
  <c r="M117" i="10"/>
  <c r="CD14" i="28"/>
  <c r="L117" i="10"/>
  <c r="CB14" i="28"/>
  <c r="J117" i="10"/>
  <c r="BZ14" i="28"/>
  <c r="I117" i="10"/>
  <c r="BX14" i="28"/>
  <c r="G117" i="10"/>
  <c r="BV14" i="28"/>
  <c r="F117" i="10"/>
  <c r="BS14" i="28"/>
  <c r="V84" i="10"/>
  <c r="BO14" i="28"/>
  <c r="Q84" i="10"/>
  <c r="BK14" i="28"/>
  <c r="N84" i="10"/>
  <c r="BG14" i="28"/>
  <c r="K84" i="10"/>
  <c r="BC14" i="28"/>
  <c r="H84" i="10"/>
  <c r="AY14" i="28"/>
  <c r="E84" i="10"/>
  <c r="EG13" i="28"/>
  <c r="V182" i="10"/>
  <c r="EC13" i="28"/>
  <c r="Q182" i="10"/>
  <c r="DY13" i="28"/>
  <c r="N182" i="10"/>
  <c r="DU13" i="28"/>
  <c r="K182" i="10"/>
  <c r="DQ13" i="28"/>
  <c r="H182" i="10"/>
  <c r="DM13" i="28"/>
  <c r="E182" i="10"/>
  <c r="DL13" i="28"/>
  <c r="W149" i="10"/>
  <c r="DJ13" i="28"/>
  <c r="S149" i="10"/>
  <c r="DH13" i="28"/>
  <c r="R149" i="10"/>
  <c r="DF13" i="28"/>
  <c r="P149" i="10"/>
  <c r="DD13" i="28"/>
  <c r="O149" i="10"/>
  <c r="DB13" i="28"/>
  <c r="M149" i="10"/>
  <c r="CZ13" i="28"/>
  <c r="L149" i="10"/>
  <c r="CX13" i="28"/>
  <c r="J149" i="10"/>
  <c r="CV13" i="28"/>
  <c r="I149" i="10"/>
  <c r="CT13" i="28"/>
  <c r="G149" i="10"/>
  <c r="CR13" i="28"/>
  <c r="F149" i="10"/>
  <c r="CO13" i="28"/>
  <c r="V116" i="10"/>
  <c r="CK13" i="28"/>
  <c r="Q116" i="10"/>
  <c r="CG13" i="28"/>
  <c r="N116" i="10"/>
  <c r="CC13" i="28"/>
  <c r="K116" i="10"/>
  <c r="BY13" i="28"/>
  <c r="H116" i="10"/>
  <c r="BU13" i="28"/>
  <c r="E116" i="10"/>
  <c r="BT13" i="28"/>
  <c r="W83" i="10"/>
  <c r="BR13" i="28"/>
  <c r="S83" i="10"/>
  <c r="BP13" i="28"/>
  <c r="R83" i="10"/>
  <c r="BN13" i="28"/>
  <c r="P83" i="10"/>
  <c r="BL13" i="28"/>
  <c r="O83" i="10"/>
  <c r="BJ13" i="28"/>
  <c r="M83" i="10"/>
  <c r="BH13" i="28"/>
  <c r="L83" i="10"/>
  <c r="BF13" i="28"/>
  <c r="J83" i="10"/>
  <c r="BD13" i="28"/>
  <c r="I83" i="10"/>
  <c r="BB13" i="28"/>
  <c r="G83" i="10"/>
  <c r="AZ13" i="28"/>
  <c r="F83" i="10"/>
  <c r="EH12" i="28"/>
  <c r="W181" i="10"/>
  <c r="EF12" i="28"/>
  <c r="S181" i="10"/>
  <c r="ED12" i="28"/>
  <c r="R181" i="10"/>
  <c r="EB12" i="28"/>
  <c r="P181" i="10"/>
  <c r="DZ12" i="28"/>
  <c r="O181" i="10"/>
  <c r="DX12" i="28"/>
  <c r="M181" i="10"/>
  <c r="DV12" i="28"/>
  <c r="L181" i="10"/>
  <c r="DT12" i="28"/>
  <c r="J181" i="10"/>
  <c r="DR12" i="28"/>
  <c r="I181" i="10"/>
  <c r="DP12" i="28"/>
  <c r="G181" i="10"/>
  <c r="DN12" i="28"/>
  <c r="F181" i="10"/>
  <c r="DK12" i="28"/>
  <c r="V148" i="10"/>
  <c r="DG12" i="28"/>
  <c r="Q148" i="10"/>
  <c r="DC12" i="28"/>
  <c r="N148" i="10"/>
  <c r="CY12" i="28"/>
  <c r="K148" i="10"/>
  <c r="CU12" i="28"/>
  <c r="H148" i="10"/>
  <c r="CQ12" i="28"/>
  <c r="E148" i="10"/>
  <c r="CP12" i="28"/>
  <c r="W115" i="10"/>
  <c r="CN12" i="28"/>
  <c r="S115" i="10"/>
  <c r="CL12" i="28"/>
  <c r="R115" i="10"/>
  <c r="CJ12" i="28"/>
  <c r="P115" i="10"/>
  <c r="CH12" i="28"/>
  <c r="O115" i="10"/>
  <c r="CF12" i="28"/>
  <c r="M115" i="10"/>
  <c r="CD12" i="28"/>
  <c r="L115" i="10"/>
  <c r="CB12" i="28"/>
  <c r="J115" i="10"/>
  <c r="BZ12" i="28"/>
  <c r="I115" i="10"/>
  <c r="BX12" i="28"/>
  <c r="G115" i="10"/>
  <c r="BV12" i="28"/>
  <c r="F115" i="10"/>
  <c r="BS12" i="28"/>
  <c r="V82" i="10"/>
  <c r="BO12" i="28"/>
  <c r="Q82" i="10"/>
  <c r="BK12" i="28"/>
  <c r="N82" i="10"/>
  <c r="BG12" i="28"/>
  <c r="K82" i="10"/>
  <c r="BC12" i="28"/>
  <c r="H82" i="10"/>
  <c r="AY12" i="28"/>
  <c r="E82" i="10"/>
  <c r="EG11" i="28"/>
  <c r="V180" i="10"/>
  <c r="EC11" i="28"/>
  <c r="Q180" i="10"/>
  <c r="DY11" i="28"/>
  <c r="N180" i="10"/>
  <c r="DU11" i="28"/>
  <c r="K180" i="10"/>
  <c r="DQ11" i="28"/>
  <c r="H180" i="10"/>
  <c r="DM11" i="28"/>
  <c r="E180" i="10"/>
  <c r="DL11" i="28"/>
  <c r="W147" i="10"/>
  <c r="DJ11" i="28"/>
  <c r="S147" i="10"/>
  <c r="DH11" i="28"/>
  <c r="R147" i="10"/>
  <c r="DF11" i="28"/>
  <c r="P147" i="10"/>
  <c r="DD11" i="28"/>
  <c r="O147" i="10"/>
  <c r="DB11" i="28"/>
  <c r="M147" i="10"/>
  <c r="CZ11" i="28"/>
  <c r="L147" i="10"/>
  <c r="CX11" i="28"/>
  <c r="J147" i="10"/>
  <c r="CV11" i="28"/>
  <c r="I147" i="10"/>
  <c r="CT11" i="28"/>
  <c r="G147" i="10"/>
  <c r="CR11" i="28"/>
  <c r="F147" i="10"/>
  <c r="CO11" i="28"/>
  <c r="V114" i="10"/>
  <c r="CK11" i="28"/>
  <c r="Q114" i="10"/>
  <c r="CG11" i="28"/>
  <c r="N114" i="10"/>
  <c r="CC11" i="28"/>
  <c r="K114" i="10"/>
  <c r="BY11" i="28"/>
  <c r="H114" i="10"/>
  <c r="BU11" i="28"/>
  <c r="E114" i="10"/>
  <c r="BT11" i="28"/>
  <c r="W81" i="10"/>
  <c r="BR11" i="28"/>
  <c r="S81" i="10"/>
  <c r="BP11" i="28"/>
  <c r="R81" i="10"/>
  <c r="BN11" i="28"/>
  <c r="P81" i="10"/>
  <c r="BL11" i="28"/>
  <c r="O81" i="10"/>
  <c r="BJ11" i="28"/>
  <c r="M81" i="10"/>
  <c r="BH11" i="28"/>
  <c r="L81" i="10"/>
  <c r="BF11" i="28"/>
  <c r="J81" i="10"/>
  <c r="BD11" i="28"/>
  <c r="I81" i="10"/>
  <c r="BB11" i="28"/>
  <c r="G81" i="10"/>
  <c r="AZ11" i="28"/>
  <c r="F81" i="10"/>
  <c r="EH10" i="28"/>
  <c r="W179" i="10"/>
  <c r="EF10" i="28"/>
  <c r="S179" i="10"/>
  <c r="ED10" i="28"/>
  <c r="R179" i="10"/>
  <c r="EB10" i="28"/>
  <c r="P179" i="10"/>
  <c r="DZ10" i="28"/>
  <c r="O179" i="10"/>
  <c r="DX10" i="28"/>
  <c r="M179" i="10"/>
  <c r="DV10" i="28"/>
  <c r="L179" i="10"/>
  <c r="DT10" i="28"/>
  <c r="J179" i="10"/>
  <c r="DR10" i="28"/>
  <c r="I179" i="10"/>
  <c r="DP10" i="28"/>
  <c r="G179" i="10"/>
  <c r="DN10" i="28"/>
  <c r="F179" i="10"/>
  <c r="DK10" i="28"/>
  <c r="V146" i="10"/>
  <c r="DG10" i="28"/>
  <c r="Q146" i="10"/>
  <c r="DC10" i="28"/>
  <c r="N146" i="10"/>
  <c r="CY10" i="28"/>
  <c r="K146" i="10"/>
  <c r="CU10" i="28"/>
  <c r="H146" i="10"/>
  <c r="CQ10" i="28"/>
  <c r="E146" i="10"/>
  <c r="CP10" i="28"/>
  <c r="W113" i="10"/>
  <c r="CN10" i="28"/>
  <c r="S113" i="10"/>
  <c r="CL10" i="28"/>
  <c r="R113" i="10"/>
  <c r="CJ10" i="28"/>
  <c r="P113" i="10"/>
  <c r="CH10" i="28"/>
  <c r="O113" i="10"/>
  <c r="CF10" i="28"/>
  <c r="M113" i="10"/>
  <c r="CD10" i="28"/>
  <c r="L113" i="10"/>
  <c r="CB10" i="28"/>
  <c r="J113" i="10"/>
  <c r="BZ10" i="28"/>
  <c r="I113" i="10"/>
  <c r="BX10" i="28"/>
  <c r="G113" i="10"/>
  <c r="BV10" i="28"/>
  <c r="F113" i="10"/>
  <c r="BS10" i="28"/>
  <c r="V80" i="10"/>
  <c r="BO10" i="28"/>
  <c r="Q80" i="10"/>
  <c r="BK10" i="28"/>
  <c r="N80" i="10"/>
  <c r="BG10" i="28"/>
  <c r="K80" i="10"/>
  <c r="BC10" i="28"/>
  <c r="H80" i="10"/>
  <c r="AY10" i="28"/>
  <c r="E80" i="10"/>
  <c r="EG9" i="28"/>
  <c r="V178" i="10"/>
  <c r="EC9" i="28"/>
  <c r="Q178" i="10"/>
  <c r="DY9" i="28"/>
  <c r="N178" i="10"/>
  <c r="DU9" i="28"/>
  <c r="K178" i="10"/>
  <c r="DQ9" i="28"/>
  <c r="H178" i="10"/>
  <c r="DM9" i="28"/>
  <c r="E178" i="10"/>
  <c r="DL9" i="28"/>
  <c r="W145" i="10"/>
  <c r="DJ9" i="28"/>
  <c r="S145" i="10"/>
  <c r="DH9" i="28"/>
  <c r="R145" i="10"/>
  <c r="DF9" i="28"/>
  <c r="P145" i="10"/>
  <c r="DD9" i="28"/>
  <c r="O145" i="10"/>
  <c r="DB9" i="28"/>
  <c r="M145" i="10"/>
  <c r="CZ9" i="28"/>
  <c r="L145" i="10"/>
  <c r="CX9" i="28"/>
  <c r="J145" i="10"/>
  <c r="CV9" i="28"/>
  <c r="I145" i="10"/>
  <c r="CT9" i="28"/>
  <c r="G145" i="10"/>
  <c r="CR9" i="28"/>
  <c r="F145" i="10"/>
  <c r="CO9" i="28"/>
  <c r="V112" i="10"/>
  <c r="CK9" i="28"/>
  <c r="Q112" i="10"/>
  <c r="CG9" i="28"/>
  <c r="N112" i="10"/>
  <c r="CC9" i="28"/>
  <c r="K112" i="10"/>
  <c r="BY9" i="28"/>
  <c r="H112" i="10"/>
  <c r="BU9" i="28"/>
  <c r="E112" i="10"/>
  <c r="BT9" i="28"/>
  <c r="W79" i="10"/>
  <c r="BR9" i="28"/>
  <c r="S79" i="10"/>
  <c r="BP9" i="28"/>
  <c r="R79" i="10"/>
  <c r="BN9" i="28"/>
  <c r="P79" i="10"/>
  <c r="BL9" i="28"/>
  <c r="O79" i="10"/>
  <c r="BJ9" i="28"/>
  <c r="M79" i="10"/>
  <c r="BH9" i="28"/>
  <c r="L79" i="10"/>
  <c r="BF9" i="28"/>
  <c r="J79" i="10"/>
  <c r="BD9" i="28"/>
  <c r="I79" i="10"/>
  <c r="BB9" i="28"/>
  <c r="G79" i="10"/>
  <c r="AZ9" i="28"/>
  <c r="F79" i="10"/>
  <c r="EH8" i="28"/>
  <c r="W177" i="10"/>
  <c r="EF8" i="28"/>
  <c r="S177" i="10"/>
  <c r="ED8" i="28"/>
  <c r="R177" i="10"/>
  <c r="EB8" i="28"/>
  <c r="P177" i="10"/>
  <c r="DZ8" i="28"/>
  <c r="O177" i="10"/>
  <c r="DX8" i="28"/>
  <c r="M177" i="10"/>
  <c r="DV8" i="28"/>
  <c r="L177" i="10"/>
  <c r="DT8" i="28"/>
  <c r="J177" i="10"/>
  <c r="DR8" i="28"/>
  <c r="I177" i="10"/>
  <c r="DP8" i="28"/>
  <c r="G177" i="10"/>
  <c r="DN8" i="28"/>
  <c r="F177" i="10"/>
  <c r="DK8" i="28"/>
  <c r="V144" i="10"/>
  <c r="DG8" i="28"/>
  <c r="Q144" i="10"/>
  <c r="DC8" i="28"/>
  <c r="N144" i="10"/>
  <c r="CY8" i="28"/>
  <c r="K144" i="10"/>
  <c r="CU8" i="28"/>
  <c r="H144" i="10"/>
  <c r="CQ8" i="28"/>
  <c r="E144" i="10"/>
  <c r="CP8" i="28"/>
  <c r="W111" i="10"/>
  <c r="CN8" i="28"/>
  <c r="S111" i="10"/>
  <c r="CL8" i="28"/>
  <c r="R111" i="10"/>
  <c r="CJ8" i="28"/>
  <c r="P111" i="10"/>
  <c r="CH8" i="28"/>
  <c r="O111" i="10"/>
  <c r="CF8" i="28"/>
  <c r="M111" i="10"/>
  <c r="CD8" i="28"/>
  <c r="L111" i="10"/>
  <c r="CB8" i="28"/>
  <c r="J111" i="10"/>
  <c r="BZ8" i="28"/>
  <c r="I111" i="10"/>
  <c r="BX8" i="28"/>
  <c r="G111" i="10"/>
  <c r="BV8" i="28"/>
  <c r="F111" i="10"/>
  <c r="BS8" i="28"/>
  <c r="V78" i="10"/>
  <c r="BO8" i="28"/>
  <c r="Q78" i="10"/>
  <c r="BK8" i="28"/>
  <c r="N78" i="10"/>
  <c r="BG8" i="28"/>
  <c r="K78" i="10"/>
  <c r="BC8" i="28"/>
  <c r="H78" i="10"/>
  <c r="AY8" i="28"/>
  <c r="E78" i="10"/>
  <c r="Y14" i="28"/>
  <c r="U14"/>
  <c r="Q14"/>
  <c r="M14"/>
  <c r="I14"/>
  <c r="Y12"/>
  <c r="U12"/>
  <c r="Q12"/>
  <c r="M12"/>
  <c r="I12"/>
  <c r="Y10"/>
  <c r="U10"/>
  <c r="Q10"/>
  <c r="M10"/>
  <c r="I10"/>
  <c r="Y8"/>
  <c r="U8"/>
  <c r="Q8"/>
  <c r="M8"/>
  <c r="I8"/>
  <c r="R18" i="10"/>
  <c r="P18"/>
  <c r="N18"/>
  <c r="L18"/>
  <c r="J18"/>
  <c r="H18"/>
  <c r="F18"/>
  <c r="S17"/>
  <c r="Q17"/>
  <c r="O17"/>
  <c r="M17"/>
  <c r="K17"/>
  <c r="I17"/>
  <c r="G17"/>
  <c r="E17"/>
  <c r="R16"/>
  <c r="P16"/>
  <c r="N16"/>
  <c r="L16"/>
  <c r="J16"/>
  <c r="H16"/>
  <c r="F16"/>
  <c r="S15"/>
  <c r="Q15"/>
  <c r="O15"/>
  <c r="M15"/>
  <c r="K15"/>
  <c r="I15"/>
  <c r="G15"/>
  <c r="E15"/>
  <c r="R14"/>
  <c r="P14"/>
  <c r="N14"/>
  <c r="L14"/>
  <c r="J14"/>
  <c r="H14"/>
  <c r="F14"/>
  <c r="S13"/>
  <c r="Q13"/>
  <c r="O13"/>
  <c r="M13"/>
  <c r="K13"/>
  <c r="I13"/>
  <c r="G13"/>
  <c r="E13"/>
  <c r="R12"/>
  <c r="P12"/>
  <c r="N12"/>
  <c r="L12"/>
  <c r="J12"/>
  <c r="H12"/>
  <c r="F12"/>
  <c r="S11"/>
  <c r="Q11"/>
  <c r="O11"/>
  <c r="M11"/>
  <c r="K11"/>
  <c r="I11"/>
  <c r="G11"/>
  <c r="E11"/>
  <c r="V18"/>
  <c r="V17"/>
  <c r="V16"/>
  <c r="V15"/>
  <c r="V14"/>
  <c r="V13"/>
  <c r="V12"/>
  <c r="V11"/>
  <c r="V52"/>
  <c r="R52"/>
  <c r="P52"/>
  <c r="N52"/>
  <c r="L52"/>
  <c r="J52"/>
  <c r="H52"/>
  <c r="F52"/>
  <c r="V51"/>
  <c r="R51"/>
  <c r="P51"/>
  <c r="N51"/>
  <c r="L51"/>
  <c r="J51"/>
  <c r="H51"/>
  <c r="F51"/>
  <c r="V50"/>
  <c r="R50"/>
  <c r="P50"/>
  <c r="N50"/>
  <c r="L50"/>
  <c r="J50"/>
  <c r="H50"/>
  <c r="F50"/>
  <c r="V49"/>
  <c r="R49"/>
  <c r="P49"/>
  <c r="N49"/>
  <c r="L49"/>
  <c r="J49"/>
  <c r="H49"/>
  <c r="F49"/>
  <c r="V48"/>
  <c r="R48"/>
  <c r="P48"/>
  <c r="N48"/>
  <c r="L48"/>
  <c r="J48"/>
  <c r="H48"/>
  <c r="F48"/>
  <c r="V47"/>
  <c r="R47"/>
  <c r="P47"/>
  <c r="N47"/>
  <c r="L47"/>
  <c r="J47"/>
  <c r="H47"/>
  <c r="F47"/>
  <c r="V46"/>
  <c r="R46"/>
  <c r="P46"/>
  <c r="N46"/>
  <c r="L46"/>
  <c r="J46"/>
  <c r="H46"/>
  <c r="F46"/>
  <c r="V45"/>
  <c r="R45"/>
  <c r="P45"/>
  <c r="N45"/>
  <c r="L45"/>
  <c r="J45"/>
  <c r="H45"/>
  <c r="F45"/>
  <c r="CQ15" i="28"/>
  <c r="E151" i="10"/>
  <c r="CP15" i="28"/>
  <c r="W118" i="10"/>
  <c r="CN15" i="28"/>
  <c r="S118" i="10"/>
  <c r="CL15" i="28"/>
  <c r="R118" i="10"/>
  <c r="CJ15" i="28"/>
  <c r="P118" i="10"/>
  <c r="CH15" i="28"/>
  <c r="O118" i="10"/>
  <c r="CF15" i="28"/>
  <c r="M118" i="10"/>
  <c r="CD15" i="28"/>
  <c r="L118" i="10"/>
  <c r="CB15" i="28"/>
  <c r="J118" i="10"/>
  <c r="BZ15" i="28"/>
  <c r="I118" i="10"/>
  <c r="BX15" i="28"/>
  <c r="G118" i="10"/>
  <c r="BV15" i="28"/>
  <c r="F118" i="10"/>
  <c r="BS15" i="28"/>
  <c r="V85" i="10"/>
  <c r="BO15" i="28"/>
  <c r="Q85" i="10"/>
  <c r="BK15" i="28"/>
  <c r="N85" i="10"/>
  <c r="BG15" i="28"/>
  <c r="K85" i="10"/>
  <c r="BC15" i="28"/>
  <c r="H85" i="10"/>
  <c r="AY15" i="28"/>
  <c r="E85" i="10"/>
  <c r="EG14" i="28"/>
  <c r="V183" i="10"/>
  <c r="EC14" i="28"/>
  <c r="Q183" i="10"/>
  <c r="DY14" i="28"/>
  <c r="N183" i="10"/>
  <c r="DU14" i="28"/>
  <c r="K183" i="10"/>
  <c r="DQ14" i="28"/>
  <c r="H183" i="10"/>
  <c r="DM14" i="28"/>
  <c r="E183" i="10"/>
  <c r="DL14" i="28"/>
  <c r="W150" i="10"/>
  <c r="DJ14" i="28"/>
  <c r="S150" i="10"/>
  <c r="DH14" i="28"/>
  <c r="R150" i="10"/>
  <c r="DF14" i="28"/>
  <c r="P150" i="10"/>
  <c r="DD14" i="28"/>
  <c r="O150" i="10"/>
  <c r="DB14" i="28"/>
  <c r="M150" i="10"/>
  <c r="CZ14" i="28"/>
  <c r="L150" i="10"/>
  <c r="CX14" i="28"/>
  <c r="J150" i="10"/>
  <c r="CV14" i="28"/>
  <c r="I150" i="10"/>
  <c r="CT14" i="28"/>
  <c r="G150" i="10"/>
  <c r="CR14" i="28"/>
  <c r="F150" i="10"/>
  <c r="CO14" i="28"/>
  <c r="EI14" s="1"/>
  <c r="FJ14" s="1"/>
  <c r="V117" i="10"/>
  <c r="CK14" i="28"/>
  <c r="Q117" i="10"/>
  <c r="CG14" i="28"/>
  <c r="N117" i="10"/>
  <c r="CC14" i="28"/>
  <c r="K117" i="10"/>
  <c r="BY14" i="28"/>
  <c r="H117" i="10"/>
  <c r="BU14" i="28"/>
  <c r="E117" i="10"/>
  <c r="BT14" i="28"/>
  <c r="W84" i="10"/>
  <c r="BR14" i="28"/>
  <c r="S84" i="10"/>
  <c r="BP14" i="28"/>
  <c r="R84" i="10"/>
  <c r="BN14" i="28"/>
  <c r="P84" i="10"/>
  <c r="BL14" i="28"/>
  <c r="O84" i="10"/>
  <c r="BJ14" i="28"/>
  <c r="M84" i="10"/>
  <c r="BH14" i="28"/>
  <c r="L84" i="10"/>
  <c r="BF14" i="28"/>
  <c r="J84" i="10"/>
  <c r="BD14" i="28"/>
  <c r="I84" i="10"/>
  <c r="BB14" i="28"/>
  <c r="G84" i="10"/>
  <c r="AZ14" i="28"/>
  <c r="F84" i="10"/>
  <c r="EH13" i="28"/>
  <c r="W182" i="10"/>
  <c r="EF13" i="28"/>
  <c r="S182" i="10"/>
  <c r="ED13" i="28"/>
  <c r="R182" i="10"/>
  <c r="EB13" i="28"/>
  <c r="P182" i="10"/>
  <c r="DZ13" i="28"/>
  <c r="O182" i="10"/>
  <c r="DX13" i="28"/>
  <c r="M182" i="10"/>
  <c r="DV13" i="28"/>
  <c r="L182" i="10"/>
  <c r="DT13" i="28"/>
  <c r="J182" i="10"/>
  <c r="DR13" i="28"/>
  <c r="I182" i="10"/>
  <c r="DP13" i="28"/>
  <c r="G182" i="10"/>
  <c r="DN13" i="28"/>
  <c r="F182" i="10"/>
  <c r="DK13" i="28"/>
  <c r="V149" i="10"/>
  <c r="DG13" i="28"/>
  <c r="Q149" i="10"/>
  <c r="DC13" i="28"/>
  <c r="N149" i="10"/>
  <c r="CY13" i="28"/>
  <c r="K149" i="10"/>
  <c r="CU13" i="28"/>
  <c r="H149" i="10"/>
  <c r="CQ13" i="28"/>
  <c r="E149" i="10"/>
  <c r="CP13" i="28"/>
  <c r="W116" i="10"/>
  <c r="CN13" i="28"/>
  <c r="S116" i="10"/>
  <c r="CL13" i="28"/>
  <c r="R116" i="10"/>
  <c r="CJ13" i="28"/>
  <c r="P116" i="10"/>
  <c r="CH13" i="28"/>
  <c r="O116" i="10"/>
  <c r="CF13" i="28"/>
  <c r="M116" i="10"/>
  <c r="CD13" i="28"/>
  <c r="L116" i="10"/>
  <c r="CB13" i="28"/>
  <c r="J116" i="10"/>
  <c r="BZ13" i="28"/>
  <c r="I116" i="10"/>
  <c r="BX13" i="28"/>
  <c r="G116" i="10"/>
  <c r="BV13" i="28"/>
  <c r="F116" i="10"/>
  <c r="BS13" i="28"/>
  <c r="V83" i="10"/>
  <c r="BO13" i="28"/>
  <c r="Q83" i="10"/>
  <c r="BK13" i="28"/>
  <c r="N83" i="10"/>
  <c r="BG13" i="28"/>
  <c r="K83" i="10"/>
  <c r="BC13" i="28"/>
  <c r="H83" i="10"/>
  <c r="AY13" i="28"/>
  <c r="E83" i="10"/>
  <c r="EG12" i="28"/>
  <c r="V181" i="10"/>
  <c r="EC12" i="28"/>
  <c r="Q181" i="10"/>
  <c r="DY12" i="28"/>
  <c r="N181" i="10"/>
  <c r="DU12" i="28"/>
  <c r="K181" i="10"/>
  <c r="DQ12" i="28"/>
  <c r="H181" i="10"/>
  <c r="DM12" i="28"/>
  <c r="E181" i="10"/>
  <c r="DL12" i="28"/>
  <c r="W148" i="10"/>
  <c r="DJ12" i="28"/>
  <c r="S148" i="10"/>
  <c r="DH12" i="28"/>
  <c r="R148" i="10"/>
  <c r="DF12" i="28"/>
  <c r="P148" i="10"/>
  <c r="DD12" i="28"/>
  <c r="O148" i="10"/>
  <c r="DB12" i="28"/>
  <c r="M148" i="10"/>
  <c r="CZ12" i="28"/>
  <c r="L148" i="10"/>
  <c r="CX12" i="28"/>
  <c r="J148" i="10"/>
  <c r="CV12" i="28"/>
  <c r="I148" i="10"/>
  <c r="CT12" i="28"/>
  <c r="G148" i="10"/>
  <c r="CR12" i="28"/>
  <c r="F148" i="10"/>
  <c r="CO12" i="28"/>
  <c r="EI12" s="1"/>
  <c r="FJ12" s="1"/>
  <c r="V115" i="10"/>
  <c r="CK12" i="28"/>
  <c r="Q115" i="10"/>
  <c r="CG12" i="28"/>
  <c r="N115" i="10"/>
  <c r="CC12" i="28"/>
  <c r="K115" i="10"/>
  <c r="BY12" i="28"/>
  <c r="H115" i="10"/>
  <c r="BU12" i="28"/>
  <c r="E115" i="10"/>
  <c r="BT12" i="28"/>
  <c r="W82" i="10"/>
  <c r="BR12" i="28"/>
  <c r="S82" i="10"/>
  <c r="BP12" i="28"/>
  <c r="R82" i="10"/>
  <c r="BN12" i="28"/>
  <c r="P82" i="10"/>
  <c r="BL12" i="28"/>
  <c r="O82" i="10"/>
  <c r="BJ12" i="28"/>
  <c r="M82" i="10"/>
  <c r="BH12" i="28"/>
  <c r="L82" i="10"/>
  <c r="BF12" i="28"/>
  <c r="J82" i="10"/>
  <c r="BD12" i="28"/>
  <c r="I82" i="10"/>
  <c r="BB12" i="28"/>
  <c r="G82" i="10"/>
  <c r="AZ12" i="28"/>
  <c r="F82" i="10"/>
  <c r="EH11" i="28"/>
  <c r="W180" i="10"/>
  <c r="EF11" i="28"/>
  <c r="S180" i="10"/>
  <c r="ED11" i="28"/>
  <c r="R180" i="10"/>
  <c r="EB11" i="28"/>
  <c r="P180" i="10"/>
  <c r="DZ11" i="28"/>
  <c r="O180" i="10"/>
  <c r="DX11" i="28"/>
  <c r="M180" i="10"/>
  <c r="DV11" i="28"/>
  <c r="L180" i="10"/>
  <c r="DT11" i="28"/>
  <c r="J180" i="10"/>
  <c r="DR11" i="28"/>
  <c r="I180" i="10"/>
  <c r="DP11" i="28"/>
  <c r="G180" i="10"/>
  <c r="DN11" i="28"/>
  <c r="F180" i="10"/>
  <c r="DK11" i="28"/>
  <c r="V147" i="10"/>
  <c r="DG11" i="28"/>
  <c r="Q147" i="10"/>
  <c r="DC11" i="28"/>
  <c r="N147" i="10"/>
  <c r="CY11" i="28"/>
  <c r="K147" i="10"/>
  <c r="CU11" i="28"/>
  <c r="H147" i="10"/>
  <c r="CQ11" i="28"/>
  <c r="E147" i="10"/>
  <c r="CP11" i="28"/>
  <c r="W114" i="10"/>
  <c r="CN11" i="28"/>
  <c r="S114" i="10"/>
  <c r="CL11" i="28"/>
  <c r="R114" i="10"/>
  <c r="CJ11" i="28"/>
  <c r="P114" i="10"/>
  <c r="CH11" i="28"/>
  <c r="O114" i="10"/>
  <c r="CF11" i="28"/>
  <c r="M114" i="10"/>
  <c r="CD11" i="28"/>
  <c r="L114" i="10"/>
  <c r="CB11" i="28"/>
  <c r="J114" i="10"/>
  <c r="BZ11" i="28"/>
  <c r="I114" i="10"/>
  <c r="BX11" i="28"/>
  <c r="G114" i="10"/>
  <c r="BV11" i="28"/>
  <c r="F114" i="10"/>
  <c r="BS11" i="28"/>
  <c r="V81" i="10"/>
  <c r="BO11" i="28"/>
  <c r="Q81" i="10"/>
  <c r="BK11" i="28"/>
  <c r="N81" i="10"/>
  <c r="BG11" i="28"/>
  <c r="K81" i="10"/>
  <c r="BC11" i="28"/>
  <c r="H81" i="10"/>
  <c r="AY11" i="28"/>
  <c r="E81" i="10"/>
  <c r="EG10" i="28"/>
  <c r="V179" i="10"/>
  <c r="EC10" i="28"/>
  <c r="Q179" i="10"/>
  <c r="DY10" i="28"/>
  <c r="N179" i="10"/>
  <c r="DU10" i="28"/>
  <c r="K179" i="10"/>
  <c r="DQ10" i="28"/>
  <c r="H179" i="10"/>
  <c r="DM10" i="28"/>
  <c r="E179" i="10"/>
  <c r="DL10" i="28"/>
  <c r="W146" i="10"/>
  <c r="DJ10" i="28"/>
  <c r="S146" i="10"/>
  <c r="DH10" i="28"/>
  <c r="R146" i="10"/>
  <c r="DF10" i="28"/>
  <c r="P146" i="10"/>
  <c r="DD10" i="28"/>
  <c r="O146" i="10"/>
  <c r="DB10" i="28"/>
  <c r="M146" i="10"/>
  <c r="CZ10" i="28"/>
  <c r="L146" i="10"/>
  <c r="CX10" i="28"/>
  <c r="J146" i="10"/>
  <c r="CV10" i="28"/>
  <c r="I146" i="10"/>
  <c r="CT10" i="28"/>
  <c r="G146" i="10"/>
  <c r="CR10" i="28"/>
  <c r="F146" i="10"/>
  <c r="CO10" i="28"/>
  <c r="EI10" s="1"/>
  <c r="FJ10" s="1"/>
  <c r="V113" i="10"/>
  <c r="CK10" i="28"/>
  <c r="Q113" i="10"/>
  <c r="CG10" i="28"/>
  <c r="N113" i="10"/>
  <c r="CC10" i="28"/>
  <c r="K113" i="10"/>
  <c r="BY10" i="28"/>
  <c r="H113" i="10"/>
  <c r="BU10" i="28"/>
  <c r="E113" i="10"/>
  <c r="BT10" i="28"/>
  <c r="W80" i="10"/>
  <c r="BR10" i="28"/>
  <c r="S80" i="10"/>
  <c r="BP10" i="28"/>
  <c r="R80" i="10"/>
  <c r="BN10" i="28"/>
  <c r="P80" i="10"/>
  <c r="BL10" i="28"/>
  <c r="O80" i="10"/>
  <c r="BJ10" i="28"/>
  <c r="M80" i="10"/>
  <c r="BH10" i="28"/>
  <c r="L80" i="10"/>
  <c r="BF10" i="28"/>
  <c r="J80" i="10"/>
  <c r="BD10" i="28"/>
  <c r="I80" i="10"/>
  <c r="BB10" i="28"/>
  <c r="G80" i="10"/>
  <c r="AZ10" i="28"/>
  <c r="F80" i="10"/>
  <c r="EH9" i="28"/>
  <c r="W178" i="10"/>
  <c r="EF9" i="28"/>
  <c r="S178" i="10"/>
  <c r="ED9" i="28"/>
  <c r="R178" i="10"/>
  <c r="EB9" i="28"/>
  <c r="P178" i="10"/>
  <c r="DZ9" i="28"/>
  <c r="O178" i="10"/>
  <c r="DX9" i="28"/>
  <c r="M178" i="10"/>
  <c r="DV9" i="28"/>
  <c r="L178" i="10"/>
  <c r="DT9" i="28"/>
  <c r="J178" i="10"/>
  <c r="DR9" i="28"/>
  <c r="I178" i="10"/>
  <c r="DP9" i="28"/>
  <c r="G178" i="10"/>
  <c r="DN9" i="28"/>
  <c r="F178" i="10"/>
  <c r="DK9" i="28"/>
  <c r="V145" i="10"/>
  <c r="DG9" i="28"/>
  <c r="Q145" i="10"/>
  <c r="DC9" i="28"/>
  <c r="N145" i="10"/>
  <c r="CY9" i="28"/>
  <c r="K145" i="10"/>
  <c r="CU9" i="28"/>
  <c r="H145" i="10"/>
  <c r="CQ9" i="28"/>
  <c r="E145" i="10"/>
  <c r="CP9" i="28"/>
  <c r="W112" i="10"/>
  <c r="CN9" i="28"/>
  <c r="S112" i="10"/>
  <c r="CL9" i="28"/>
  <c r="R112" i="10"/>
  <c r="CJ9" i="28"/>
  <c r="P112" i="10"/>
  <c r="CH9" i="28"/>
  <c r="O112" i="10"/>
  <c r="CF9" i="28"/>
  <c r="M112" i="10"/>
  <c r="CD9" i="28"/>
  <c r="L112" i="10"/>
  <c r="CB9" i="28"/>
  <c r="J112" i="10"/>
  <c r="BZ9" i="28"/>
  <c r="I112" i="10"/>
  <c r="BX9" i="28"/>
  <c r="G112" i="10"/>
  <c r="BV9" i="28"/>
  <c r="F112" i="10"/>
  <c r="BS9" i="28"/>
  <c r="V79" i="10"/>
  <c r="BO9" i="28"/>
  <c r="Q79" i="10"/>
  <c r="BK9" i="28"/>
  <c r="N79" i="10"/>
  <c r="BG9" i="28"/>
  <c r="K79" i="10"/>
  <c r="BC9" i="28"/>
  <c r="H79" i="10"/>
  <c r="AY9" i="28"/>
  <c r="E79" i="10"/>
  <c r="EG8" i="28"/>
  <c r="V177" i="10"/>
  <c r="EC8" i="28"/>
  <c r="Q177" i="10"/>
  <c r="DY8" i="28"/>
  <c r="N177" i="10"/>
  <c r="DU8" i="28"/>
  <c r="K177" i="10"/>
  <c r="DQ8" i="28"/>
  <c r="H177" i="10"/>
  <c r="DM8" i="28"/>
  <c r="E177" i="10"/>
  <c r="DL8" i="28"/>
  <c r="W144" i="10"/>
  <c r="DJ8" i="28"/>
  <c r="S144" i="10"/>
  <c r="DH8" i="28"/>
  <c r="R144" i="10"/>
  <c r="DF8" i="28"/>
  <c r="P144" i="10"/>
  <c r="DD8" i="28"/>
  <c r="O144" i="10"/>
  <c r="DB8" i="28"/>
  <c r="M144" i="10"/>
  <c r="CZ8" i="28"/>
  <c r="L144" i="10"/>
  <c r="CX8" i="28"/>
  <c r="J144" i="10"/>
  <c r="CV8" i="28"/>
  <c r="I144" i="10"/>
  <c r="CT8" i="28"/>
  <c r="G144" i="10"/>
  <c r="CR8" i="28"/>
  <c r="F144" i="10"/>
  <c r="CO8" i="28"/>
  <c r="EI8" s="1"/>
  <c r="FJ8" s="1"/>
  <c r="V111" i="10"/>
  <c r="CK8" i="28"/>
  <c r="Q111" i="10"/>
  <c r="CG8" i="28"/>
  <c r="N111" i="10"/>
  <c r="CC8" i="28"/>
  <c r="K111" i="10"/>
  <c r="BY8" i="28"/>
  <c r="H111" i="10"/>
  <c r="BU8" i="28"/>
  <c r="E111" i="10"/>
  <c r="BT8" i="28"/>
  <c r="W78" i="10"/>
  <c r="BR8" i="28"/>
  <c r="S78" i="10"/>
  <c r="BP8" i="28"/>
  <c r="R78" i="10"/>
  <c r="BN8" i="28"/>
  <c r="P78" i="10"/>
  <c r="BL8" i="28"/>
  <c r="O78" i="10"/>
  <c r="BJ8" i="28"/>
  <c r="M78" i="10"/>
  <c r="BH8" i="28"/>
  <c r="L78" i="10"/>
  <c r="BF8" i="28"/>
  <c r="J78" i="10"/>
  <c r="BD8" i="28"/>
  <c r="I78" i="10"/>
  <c r="BB8" i="28"/>
  <c r="G78" i="10"/>
  <c r="AZ8" i="28"/>
  <c r="F78" i="10"/>
  <c r="EI15" i="28"/>
  <c r="FJ15" s="1"/>
  <c r="Y15"/>
  <c r="U15"/>
  <c r="Q15"/>
  <c r="M15"/>
  <c r="I15"/>
  <c r="EI13"/>
  <c r="FJ13" s="1"/>
  <c r="Y13"/>
  <c r="U13"/>
  <c r="Q13"/>
  <c r="M13"/>
  <c r="I13"/>
  <c r="EI11"/>
  <c r="FJ11" s="1"/>
  <c r="Y11"/>
  <c r="U11"/>
  <c r="Q11"/>
  <c r="M11"/>
  <c r="I11"/>
  <c r="EI9"/>
  <c r="FJ9" s="1"/>
  <c r="Y9"/>
  <c r="U9"/>
  <c r="S18" i="10"/>
  <c r="Q18"/>
  <c r="O18"/>
  <c r="M18"/>
  <c r="K18"/>
  <c r="I18"/>
  <c r="G18"/>
  <c r="E18"/>
  <c r="R17"/>
  <c r="P17"/>
  <c r="N17"/>
  <c r="L17"/>
  <c r="J17"/>
  <c r="H17"/>
  <c r="F17"/>
  <c r="S16"/>
  <c r="Q16"/>
  <c r="O16"/>
  <c r="M16"/>
  <c r="K16"/>
  <c r="I16"/>
  <c r="G16"/>
  <c r="E16"/>
  <c r="R15"/>
  <c r="P15"/>
  <c r="N15"/>
  <c r="L15"/>
  <c r="J15"/>
  <c r="H15"/>
  <c r="F15"/>
  <c r="S14"/>
  <c r="Q14"/>
  <c r="O14"/>
  <c r="M14"/>
  <c r="K14"/>
  <c r="I14"/>
  <c r="G14"/>
  <c r="E14"/>
  <c r="R13"/>
  <c r="P13"/>
  <c r="N13"/>
  <c r="L13"/>
  <c r="J13"/>
  <c r="H13"/>
  <c r="F13"/>
  <c r="S12"/>
  <c r="Q12"/>
  <c r="O12"/>
  <c r="M12"/>
  <c r="K12"/>
  <c r="I12"/>
  <c r="G12"/>
  <c r="E12"/>
  <c r="R11"/>
  <c r="P11"/>
  <c r="N11"/>
  <c r="L11"/>
  <c r="J11"/>
  <c r="H11"/>
  <c r="F11"/>
  <c r="W18"/>
  <c r="W17"/>
  <c r="W16"/>
  <c r="W15"/>
  <c r="W14"/>
  <c r="W13"/>
  <c r="W12"/>
  <c r="W11"/>
  <c r="W52"/>
  <c r="S52"/>
  <c r="Q52"/>
  <c r="O52"/>
  <c r="M52"/>
  <c r="K52"/>
  <c r="I52"/>
  <c r="G52"/>
  <c r="E52"/>
  <c r="W51"/>
  <c r="S51"/>
  <c r="Q51"/>
  <c r="O51"/>
  <c r="M51"/>
  <c r="K51"/>
  <c r="I51"/>
  <c r="G51"/>
  <c r="E51"/>
  <c r="W50"/>
  <c r="S50"/>
  <c r="Q50"/>
  <c r="O50"/>
  <c r="M50"/>
  <c r="K50"/>
  <c r="I50"/>
  <c r="G50"/>
  <c r="E50"/>
  <c r="W49"/>
  <c r="S49"/>
  <c r="Q49"/>
  <c r="O49"/>
  <c r="M49"/>
  <c r="K49"/>
  <c r="I49"/>
  <c r="G49"/>
  <c r="E49"/>
  <c r="W48"/>
  <c r="S48"/>
  <c r="Q48"/>
  <c r="O48"/>
  <c r="M48"/>
  <c r="K48"/>
  <c r="I48"/>
  <c r="G48"/>
  <c r="E48"/>
  <c r="W47"/>
  <c r="S47"/>
  <c r="Q47"/>
  <c r="O47"/>
  <c r="M47"/>
  <c r="K47"/>
  <c r="I47"/>
  <c r="G47"/>
  <c r="E47"/>
  <c r="W46"/>
  <c r="S46"/>
  <c r="Q46"/>
  <c r="O46"/>
  <c r="M46"/>
  <c r="K46"/>
  <c r="I46"/>
  <c r="G46"/>
  <c r="E46"/>
  <c r="W45"/>
  <c r="S45"/>
  <c r="Q45"/>
  <c r="O45"/>
  <c r="M45"/>
  <c r="K45"/>
  <c r="I45"/>
  <c r="G45"/>
  <c r="E45"/>
  <c r="AV11"/>
  <c r="Y51"/>
  <c r="Y17"/>
  <c r="Z17"/>
  <c r="Z51"/>
  <c r="Z50"/>
  <c r="Z16"/>
  <c r="Y16"/>
  <c r="Y50"/>
  <c r="AV15"/>
  <c r="AA8" i="5"/>
  <c r="AC8"/>
  <c r="CA8"/>
  <c r="EW8"/>
  <c r="BZ8"/>
  <c r="CZ8"/>
  <c r="CX8"/>
  <c r="DX8"/>
  <c r="EX8"/>
  <c r="EV8"/>
  <c r="BB8"/>
  <c r="AZ8"/>
  <c r="BY8"/>
  <c r="CY8"/>
  <c r="GH9"/>
  <c r="FY7" i="28" s="1"/>
  <c r="GA115" i="5"/>
  <c r="GA117"/>
  <c r="FW115"/>
  <c r="GE115"/>
  <c r="FW117"/>
  <c r="GE117"/>
  <c r="FU119"/>
  <c r="FY119"/>
  <c r="GC119"/>
  <c r="FW119"/>
  <c r="GA119"/>
  <c r="GE119"/>
  <c r="FU111"/>
  <c r="FY111"/>
  <c r="GC111"/>
  <c r="FU113"/>
  <c r="FY113"/>
  <c r="GC113"/>
  <c r="FU115"/>
  <c r="FY115"/>
  <c r="GC115"/>
  <c r="FU117"/>
  <c r="FY117"/>
  <c r="GC117"/>
  <c r="FU109"/>
  <c r="FY109"/>
  <c r="GC109"/>
  <c r="FW109"/>
  <c r="GA109"/>
  <c r="GE109"/>
  <c r="FU212"/>
  <c r="FY212"/>
  <c r="GC212"/>
  <c r="FU214"/>
  <c r="FY214"/>
  <c r="GC214"/>
  <c r="FU216"/>
  <c r="FY216"/>
  <c r="GC216"/>
  <c r="FW212"/>
  <c r="GA212"/>
  <c r="GE212"/>
  <c r="FW214"/>
  <c r="GA214"/>
  <c r="GE214"/>
  <c r="FW216"/>
  <c r="GA216"/>
  <c r="GE216"/>
  <c r="FU210"/>
  <c r="FY210"/>
  <c r="GC210"/>
  <c r="FW210"/>
  <c r="GA210"/>
  <c r="GE210"/>
  <c r="GE233"/>
  <c r="GC233"/>
  <c r="GA233"/>
  <c r="FY233"/>
  <c r="FW233"/>
  <c r="FU233"/>
  <c r="GE237"/>
  <c r="GC237"/>
  <c r="GA237"/>
  <c r="FY237"/>
  <c r="FW237"/>
  <c r="FU237"/>
  <c r="GF237"/>
  <c r="GD237"/>
  <c r="GB237"/>
  <c r="FZ237"/>
  <c r="FX237"/>
  <c r="FV237"/>
  <c r="FV209"/>
  <c r="FX209"/>
  <c r="FZ209"/>
  <c r="GB209"/>
  <c r="GD209"/>
  <c r="GF209"/>
  <c r="FV211"/>
  <c r="FX211"/>
  <c r="FZ211"/>
  <c r="GB211"/>
  <c r="GD211"/>
  <c r="GF211"/>
  <c r="FV213"/>
  <c r="FX213"/>
  <c r="FZ213"/>
  <c r="GB213"/>
  <c r="GD213"/>
  <c r="GF213"/>
  <c r="FV215"/>
  <c r="FX215"/>
  <c r="FZ215"/>
  <c r="GB215"/>
  <c r="GD215"/>
  <c r="GF215"/>
  <c r="FV217"/>
  <c r="FX217"/>
  <c r="FZ217"/>
  <c r="GB217"/>
  <c r="GD217"/>
  <c r="GF217"/>
  <c r="FV219"/>
  <c r="FX219"/>
  <c r="FZ219"/>
  <c r="GB219"/>
  <c r="GD219"/>
  <c r="GF219"/>
  <c r="FV221"/>
  <c r="FX221"/>
  <c r="FZ221"/>
  <c r="GB221"/>
  <c r="GD221"/>
  <c r="GF221"/>
  <c r="FV223"/>
  <c r="FX223"/>
  <c r="FZ223"/>
  <c r="GB223"/>
  <c r="GD223"/>
  <c r="GF223"/>
  <c r="FV225"/>
  <c r="FX225"/>
  <c r="FZ225"/>
  <c r="GB225"/>
  <c r="GD225"/>
  <c r="GF225"/>
  <c r="FV227"/>
  <c r="FX227"/>
  <c r="FZ227"/>
  <c r="GB227"/>
  <c r="GD227"/>
  <c r="GF227"/>
  <c r="FV229"/>
  <c r="FX229"/>
  <c r="FZ229"/>
  <c r="GB229"/>
  <c r="GD229"/>
  <c r="GF229"/>
  <c r="FU230"/>
  <c r="FW230"/>
  <c r="FY230"/>
  <c r="GA230"/>
  <c r="GC230"/>
  <c r="GE230"/>
  <c r="FV231"/>
  <c r="FX231"/>
  <c r="FZ231"/>
  <c r="GB231"/>
  <c r="GD231"/>
  <c r="GF231"/>
  <c r="FU232"/>
  <c r="FW232"/>
  <c r="FY232"/>
  <c r="GA232"/>
  <c r="FV233"/>
  <c r="FZ233"/>
  <c r="GD233"/>
  <c r="FX235"/>
  <c r="GB235"/>
  <c r="GF232"/>
  <c r="GD232"/>
  <c r="GB232"/>
  <c r="GE235"/>
  <c r="GC235"/>
  <c r="GA235"/>
  <c r="FY235"/>
  <c r="FW235"/>
  <c r="FU235"/>
  <c r="FU209"/>
  <c r="FW209"/>
  <c r="FY209"/>
  <c r="GA209"/>
  <c r="GC209"/>
  <c r="GE209"/>
  <c r="FV210"/>
  <c r="FX210"/>
  <c r="FZ210"/>
  <c r="GB210"/>
  <c r="GD210"/>
  <c r="GF210"/>
  <c r="FU211"/>
  <c r="FW211"/>
  <c r="FY211"/>
  <c r="GA211"/>
  <c r="GC211"/>
  <c r="GE211"/>
  <c r="FV212"/>
  <c r="FX212"/>
  <c r="FZ212"/>
  <c r="GB212"/>
  <c r="GD212"/>
  <c r="GF212"/>
  <c r="FU213"/>
  <c r="FW213"/>
  <c r="FY213"/>
  <c r="GA213"/>
  <c r="GC213"/>
  <c r="GE213"/>
  <c r="FV214"/>
  <c r="FX214"/>
  <c r="FZ214"/>
  <c r="GB214"/>
  <c r="GD214"/>
  <c r="GF214"/>
  <c r="FU215"/>
  <c r="FW215"/>
  <c r="FY215"/>
  <c r="GA215"/>
  <c r="GC215"/>
  <c r="GE215"/>
  <c r="FV216"/>
  <c r="FX216"/>
  <c r="FZ216"/>
  <c r="GB216"/>
  <c r="GD216"/>
  <c r="GF216"/>
  <c r="FU217"/>
  <c r="FW217"/>
  <c r="FY217"/>
  <c r="GA217"/>
  <c r="GC217"/>
  <c r="GE217"/>
  <c r="FV218"/>
  <c r="FX218"/>
  <c r="FZ218"/>
  <c r="GB218"/>
  <c r="GD218"/>
  <c r="GF218"/>
  <c r="FU219"/>
  <c r="FW219"/>
  <c r="FY219"/>
  <c r="GA219"/>
  <c r="GC219"/>
  <c r="GE219"/>
  <c r="FV220"/>
  <c r="FX220"/>
  <c r="FZ220"/>
  <c r="GB220"/>
  <c r="GD220"/>
  <c r="GF220"/>
  <c r="FU221"/>
  <c r="FW221"/>
  <c r="FY221"/>
  <c r="GA221"/>
  <c r="GC221"/>
  <c r="GE221"/>
  <c r="FV222"/>
  <c r="FX222"/>
  <c r="FZ222"/>
  <c r="GB222"/>
  <c r="GD222"/>
  <c r="GF222"/>
  <c r="FU223"/>
  <c r="FW223"/>
  <c r="FY223"/>
  <c r="GA223"/>
  <c r="GC223"/>
  <c r="GE223"/>
  <c r="FV224"/>
  <c r="FX224"/>
  <c r="FZ224"/>
  <c r="GB224"/>
  <c r="GD224"/>
  <c r="GF224"/>
  <c r="FU225"/>
  <c r="FW225"/>
  <c r="FY225"/>
  <c r="GA225"/>
  <c r="GC225"/>
  <c r="GE225"/>
  <c r="FV226"/>
  <c r="FX226"/>
  <c r="FZ226"/>
  <c r="GB226"/>
  <c r="GD226"/>
  <c r="GF226"/>
  <c r="FU227"/>
  <c r="FW227"/>
  <c r="FY227"/>
  <c r="GA227"/>
  <c r="GC227"/>
  <c r="GE227"/>
  <c r="FV228"/>
  <c r="FX228"/>
  <c r="FZ228"/>
  <c r="GB228"/>
  <c r="GD228"/>
  <c r="GF228"/>
  <c r="FU229"/>
  <c r="FW229"/>
  <c r="FY229"/>
  <c r="GA229"/>
  <c r="GC229"/>
  <c r="GE229"/>
  <c r="FV230"/>
  <c r="FX230"/>
  <c r="FZ230"/>
  <c r="GB230"/>
  <c r="GD230"/>
  <c r="GF230"/>
  <c r="FU231"/>
  <c r="FW231"/>
  <c r="FY231"/>
  <c r="GA231"/>
  <c r="GC231"/>
  <c r="GE231"/>
  <c r="FV232"/>
  <c r="FX232"/>
  <c r="FZ232"/>
  <c r="GC232"/>
  <c r="FX233"/>
  <c r="GB233"/>
  <c r="GF233"/>
  <c r="FV235"/>
  <c r="FZ235"/>
  <c r="GD235"/>
  <c r="GF247"/>
  <c r="GD247"/>
  <c r="GB247"/>
  <c r="FZ247"/>
  <c r="FX247"/>
  <c r="FV247"/>
  <c r="GE248"/>
  <c r="GC248"/>
  <c r="GA248"/>
  <c r="FY248"/>
  <c r="FW248"/>
  <c r="FU248"/>
  <c r="GE252"/>
  <c r="GC252"/>
  <c r="GA252"/>
  <c r="FY252"/>
  <c r="FW252"/>
  <c r="FU252"/>
  <c r="GE256"/>
  <c r="GC256"/>
  <c r="GA256"/>
  <c r="FY256"/>
  <c r="FW256"/>
  <c r="FU256"/>
  <c r="GE260"/>
  <c r="GC260"/>
  <c r="GA260"/>
  <c r="FY260"/>
  <c r="FW260"/>
  <c r="FU260"/>
  <c r="GE264"/>
  <c r="GC264"/>
  <c r="GA264"/>
  <c r="FY264"/>
  <c r="FW264"/>
  <c r="FU264"/>
  <c r="FV239"/>
  <c r="FX239"/>
  <c r="FZ239"/>
  <c r="GB239"/>
  <c r="GD239"/>
  <c r="GF239"/>
  <c r="FV241"/>
  <c r="FX241"/>
  <c r="FZ241"/>
  <c r="GB241"/>
  <c r="GD241"/>
  <c r="GF241"/>
  <c r="FV243"/>
  <c r="FX243"/>
  <c r="FZ243"/>
  <c r="GB243"/>
  <c r="GD243"/>
  <c r="GF243"/>
  <c r="FV245"/>
  <c r="FX245"/>
  <c r="FZ245"/>
  <c r="GB245"/>
  <c r="GD245"/>
  <c r="GF245"/>
  <c r="FW247"/>
  <c r="GA247"/>
  <c r="GE247"/>
  <c r="FV248"/>
  <c r="FZ248"/>
  <c r="GD248"/>
  <c r="FX250"/>
  <c r="GB250"/>
  <c r="FV252"/>
  <c r="FZ252"/>
  <c r="GD252"/>
  <c r="FX254"/>
  <c r="GB254"/>
  <c r="FV256"/>
  <c r="FZ256"/>
  <c r="GD256"/>
  <c r="FX258"/>
  <c r="GB258"/>
  <c r="FV260"/>
  <c r="FZ260"/>
  <c r="GD260"/>
  <c r="FX262"/>
  <c r="GB262"/>
  <c r="FV264"/>
  <c r="FZ264"/>
  <c r="GD264"/>
  <c r="FX266"/>
  <c r="GB266"/>
  <c r="GE250"/>
  <c r="GC250"/>
  <c r="GA250"/>
  <c r="FY250"/>
  <c r="FW250"/>
  <c r="FU250"/>
  <c r="GE254"/>
  <c r="GC254"/>
  <c r="GA254"/>
  <c r="FY254"/>
  <c r="FW254"/>
  <c r="FU254"/>
  <c r="GE258"/>
  <c r="GC258"/>
  <c r="GA258"/>
  <c r="FY258"/>
  <c r="FW258"/>
  <c r="FU258"/>
  <c r="GE262"/>
  <c r="GC262"/>
  <c r="GA262"/>
  <c r="FY262"/>
  <c r="FW262"/>
  <c r="FU262"/>
  <c r="GE266"/>
  <c r="GC266"/>
  <c r="GA266"/>
  <c r="FY266"/>
  <c r="FW266"/>
  <c r="FU266"/>
  <c r="FV234"/>
  <c r="FX234"/>
  <c r="FZ234"/>
  <c r="GB234"/>
  <c r="GD234"/>
  <c r="GF234"/>
  <c r="FV236"/>
  <c r="FX236"/>
  <c r="FZ236"/>
  <c r="GB236"/>
  <c r="GD236"/>
  <c r="GF236"/>
  <c r="FV238"/>
  <c r="FX238"/>
  <c r="FZ238"/>
  <c r="GB238"/>
  <c r="GD238"/>
  <c r="GF238"/>
  <c r="FU239"/>
  <c r="FW239"/>
  <c r="FY239"/>
  <c r="GA239"/>
  <c r="GC239"/>
  <c r="GE239"/>
  <c r="FV240"/>
  <c r="FX240"/>
  <c r="FZ240"/>
  <c r="GB240"/>
  <c r="GD240"/>
  <c r="GF240"/>
  <c r="FU241"/>
  <c r="FW241"/>
  <c r="FY241"/>
  <c r="GA241"/>
  <c r="GC241"/>
  <c r="GE241"/>
  <c r="FV242"/>
  <c r="FX242"/>
  <c r="FZ242"/>
  <c r="GB242"/>
  <c r="GD242"/>
  <c r="GF242"/>
  <c r="FU243"/>
  <c r="FW243"/>
  <c r="FY243"/>
  <c r="GA243"/>
  <c r="GC243"/>
  <c r="GE243"/>
  <c r="FV244"/>
  <c r="FX244"/>
  <c r="FZ244"/>
  <c r="GB244"/>
  <c r="GD244"/>
  <c r="GF244"/>
  <c r="FU245"/>
  <c r="FW245"/>
  <c r="FY245"/>
  <c r="GA245"/>
  <c r="GC245"/>
  <c r="GE245"/>
  <c r="FV246"/>
  <c r="FX246"/>
  <c r="FZ246"/>
  <c r="GB246"/>
  <c r="GD246"/>
  <c r="GF246"/>
  <c r="FU247"/>
  <c r="FY247"/>
  <c r="GC247"/>
  <c r="FX248"/>
  <c r="GB248"/>
  <c r="GF248"/>
  <c r="FV250"/>
  <c r="FZ250"/>
  <c r="GD250"/>
  <c r="FV254"/>
  <c r="FZ254"/>
  <c r="GD254"/>
  <c r="FV258"/>
  <c r="FZ258"/>
  <c r="GD258"/>
  <c r="FV262"/>
  <c r="FZ262"/>
  <c r="GD262"/>
  <c r="FV266"/>
  <c r="FZ266"/>
  <c r="GD266"/>
  <c r="GE281"/>
  <c r="GC281"/>
  <c r="GA281"/>
  <c r="FY281"/>
  <c r="FW281"/>
  <c r="FU281"/>
  <c r="GF285"/>
  <c r="GD285"/>
  <c r="GB285"/>
  <c r="FZ285"/>
  <c r="FX285"/>
  <c r="FV285"/>
  <c r="GE285"/>
  <c r="GA285"/>
  <c r="FW285"/>
  <c r="GC285"/>
  <c r="FY285"/>
  <c r="FU285"/>
  <c r="FV249"/>
  <c r="FX249"/>
  <c r="FZ249"/>
  <c r="GB249"/>
  <c r="GD249"/>
  <c r="GF249"/>
  <c r="FV251"/>
  <c r="FX251"/>
  <c r="FZ251"/>
  <c r="GB251"/>
  <c r="GD251"/>
  <c r="GF251"/>
  <c r="FV253"/>
  <c r="FX253"/>
  <c r="FZ253"/>
  <c r="GB253"/>
  <c r="GD253"/>
  <c r="GF253"/>
  <c r="FV255"/>
  <c r="FX255"/>
  <c r="FZ255"/>
  <c r="GB255"/>
  <c r="GD255"/>
  <c r="GF255"/>
  <c r="FV257"/>
  <c r="FX257"/>
  <c r="FZ257"/>
  <c r="GB257"/>
  <c r="GD257"/>
  <c r="GF257"/>
  <c r="FV259"/>
  <c r="FX259"/>
  <c r="FZ259"/>
  <c r="GB259"/>
  <c r="GD259"/>
  <c r="GF259"/>
  <c r="FV261"/>
  <c r="FX261"/>
  <c r="FZ261"/>
  <c r="GB261"/>
  <c r="GD261"/>
  <c r="GF261"/>
  <c r="FV263"/>
  <c r="FX263"/>
  <c r="FZ263"/>
  <c r="GB263"/>
  <c r="GD263"/>
  <c r="GF263"/>
  <c r="FV265"/>
  <c r="FX265"/>
  <c r="FZ265"/>
  <c r="GB265"/>
  <c r="GD265"/>
  <c r="GF265"/>
  <c r="FV267"/>
  <c r="FX267"/>
  <c r="FZ267"/>
  <c r="GB267"/>
  <c r="GD267"/>
  <c r="GF267"/>
  <c r="FU268"/>
  <c r="FW268"/>
  <c r="FY268"/>
  <c r="GA268"/>
  <c r="GC268"/>
  <c r="GE268"/>
  <c r="FV269"/>
  <c r="FX269"/>
  <c r="FZ269"/>
  <c r="GB269"/>
  <c r="GD269"/>
  <c r="GF269"/>
  <c r="FU270"/>
  <c r="FW270"/>
  <c r="FY270"/>
  <c r="GA270"/>
  <c r="GC270"/>
  <c r="GE270"/>
  <c r="FV271"/>
  <c r="FX271"/>
  <c r="FZ271"/>
  <c r="GB271"/>
  <c r="GD271"/>
  <c r="GF271"/>
  <c r="FU272"/>
  <c r="FW272"/>
  <c r="FY272"/>
  <c r="GA272"/>
  <c r="GC272"/>
  <c r="GE272"/>
  <c r="FV273"/>
  <c r="FX273"/>
  <c r="FZ273"/>
  <c r="GB273"/>
  <c r="GD273"/>
  <c r="GF273"/>
  <c r="FU274"/>
  <c r="FW274"/>
  <c r="FY274"/>
  <c r="GA274"/>
  <c r="GC274"/>
  <c r="GE274"/>
  <c r="FV275"/>
  <c r="FX275"/>
  <c r="FZ275"/>
  <c r="GB275"/>
  <c r="GD275"/>
  <c r="GF275"/>
  <c r="FU276"/>
  <c r="FW276"/>
  <c r="FY276"/>
  <c r="GA276"/>
  <c r="GC276"/>
  <c r="GE276"/>
  <c r="FV277"/>
  <c r="FX277"/>
  <c r="FZ277"/>
  <c r="GB277"/>
  <c r="GD277"/>
  <c r="GF277"/>
  <c r="FU278"/>
  <c r="FY278"/>
  <c r="GC278"/>
  <c r="FX279"/>
  <c r="GB279"/>
  <c r="FV281"/>
  <c r="FZ281"/>
  <c r="GD281"/>
  <c r="FX283"/>
  <c r="GB283"/>
  <c r="GF278"/>
  <c r="GD278"/>
  <c r="GB278"/>
  <c r="FZ278"/>
  <c r="FX278"/>
  <c r="FV278"/>
  <c r="GE279"/>
  <c r="GC279"/>
  <c r="GA279"/>
  <c r="FY279"/>
  <c r="FW279"/>
  <c r="FU279"/>
  <c r="GE283"/>
  <c r="GC283"/>
  <c r="GA283"/>
  <c r="FY283"/>
  <c r="FW283"/>
  <c r="FU283"/>
  <c r="FV268"/>
  <c r="FX268"/>
  <c r="FZ268"/>
  <c r="GB268"/>
  <c r="GD268"/>
  <c r="GF268"/>
  <c r="FV270"/>
  <c r="FX270"/>
  <c r="FZ270"/>
  <c r="GB270"/>
  <c r="GD270"/>
  <c r="GF270"/>
  <c r="FV272"/>
  <c r="FX272"/>
  <c r="FZ272"/>
  <c r="GB272"/>
  <c r="GD272"/>
  <c r="GF272"/>
  <c r="FV274"/>
  <c r="FX274"/>
  <c r="FZ274"/>
  <c r="GB274"/>
  <c r="GD274"/>
  <c r="GF274"/>
  <c r="FV276"/>
  <c r="FX276"/>
  <c r="FZ276"/>
  <c r="GB276"/>
  <c r="GD276"/>
  <c r="GF276"/>
  <c r="FW278"/>
  <c r="GA278"/>
  <c r="GE278"/>
  <c r="FV279"/>
  <c r="FZ279"/>
  <c r="GD279"/>
  <c r="FV283"/>
  <c r="FZ283"/>
  <c r="GD283"/>
  <c r="GE288"/>
  <c r="GC288"/>
  <c r="GA288"/>
  <c r="FY288"/>
  <c r="FW288"/>
  <c r="FU288"/>
  <c r="FX286"/>
  <c r="GB286"/>
  <c r="FV288"/>
  <c r="FZ288"/>
  <c r="GD288"/>
  <c r="FX290"/>
  <c r="GB290"/>
  <c r="GE286"/>
  <c r="GC286"/>
  <c r="GA286"/>
  <c r="FY286"/>
  <c r="FW286"/>
  <c r="FU286"/>
  <c r="GE290"/>
  <c r="GC290"/>
  <c r="GA290"/>
  <c r="FY290"/>
  <c r="FW290"/>
  <c r="FU290"/>
  <c r="FV280"/>
  <c r="FX280"/>
  <c r="FZ280"/>
  <c r="GB280"/>
  <c r="GD280"/>
  <c r="GF280"/>
  <c r="FV282"/>
  <c r="FX282"/>
  <c r="FZ282"/>
  <c r="GB282"/>
  <c r="GD282"/>
  <c r="GF282"/>
  <c r="FV284"/>
  <c r="FX284"/>
  <c r="FZ284"/>
  <c r="GB284"/>
  <c r="GD284"/>
  <c r="GF284"/>
  <c r="FV286"/>
  <c r="FZ286"/>
  <c r="GD286"/>
  <c r="FX288"/>
  <c r="GB288"/>
  <c r="GF288"/>
  <c r="FV290"/>
  <c r="FZ290"/>
  <c r="GD290"/>
  <c r="GF304"/>
  <c r="GD304"/>
  <c r="GB304"/>
  <c r="FZ304"/>
  <c r="FX304"/>
  <c r="FV304"/>
  <c r="GE304"/>
  <c r="GC304"/>
  <c r="GA304"/>
  <c r="FY304"/>
  <c r="FW304"/>
  <c r="FU304"/>
  <c r="FV287"/>
  <c r="FX287"/>
  <c r="FZ287"/>
  <c r="GB287"/>
  <c r="GD287"/>
  <c r="GF287"/>
  <c r="FV289"/>
  <c r="FX289"/>
  <c r="FZ289"/>
  <c r="GB289"/>
  <c r="GD289"/>
  <c r="GF289"/>
  <c r="FV291"/>
  <c r="FX291"/>
  <c r="FZ291"/>
  <c r="GB291"/>
  <c r="GD291"/>
  <c r="GF291"/>
  <c r="FU292"/>
  <c r="FW292"/>
  <c r="FY292"/>
  <c r="GA292"/>
  <c r="GC292"/>
  <c r="GE292"/>
  <c r="FV293"/>
  <c r="FX293"/>
  <c r="FZ293"/>
  <c r="GB293"/>
  <c r="GD293"/>
  <c r="GF293"/>
  <c r="FU294"/>
  <c r="FW294"/>
  <c r="FY294"/>
  <c r="GA294"/>
  <c r="GC294"/>
  <c r="GE294"/>
  <c r="FV295"/>
  <c r="FX295"/>
  <c r="FZ295"/>
  <c r="GB295"/>
  <c r="GD295"/>
  <c r="GF295"/>
  <c r="FU296"/>
  <c r="FW296"/>
  <c r="FY296"/>
  <c r="GA296"/>
  <c r="GC296"/>
  <c r="GE296"/>
  <c r="FV297"/>
  <c r="FX297"/>
  <c r="FZ297"/>
  <c r="GB297"/>
  <c r="GD297"/>
  <c r="GF297"/>
  <c r="FU298"/>
  <c r="FW298"/>
  <c r="FY298"/>
  <c r="GA298"/>
  <c r="GC298"/>
  <c r="GE298"/>
  <c r="FV299"/>
  <c r="FX299"/>
  <c r="FZ299"/>
  <c r="GB299"/>
  <c r="GD299"/>
  <c r="GF299"/>
  <c r="FU300"/>
  <c r="FW300"/>
  <c r="FY300"/>
  <c r="GA300"/>
  <c r="GC300"/>
  <c r="GE300"/>
  <c r="FV301"/>
  <c r="FX301"/>
  <c r="FZ301"/>
  <c r="GB301"/>
  <c r="GD301"/>
  <c r="GF301"/>
  <c r="FV303"/>
  <c r="FX303"/>
  <c r="FZ303"/>
  <c r="GB303"/>
  <c r="GD303"/>
  <c r="GF303"/>
  <c r="FV292"/>
  <c r="FX292"/>
  <c r="FZ292"/>
  <c r="GB292"/>
  <c r="GD292"/>
  <c r="GF292"/>
  <c r="FV294"/>
  <c r="FX294"/>
  <c r="FZ294"/>
  <c r="GB294"/>
  <c r="GD294"/>
  <c r="GF294"/>
  <c r="FV296"/>
  <c r="FX296"/>
  <c r="FZ296"/>
  <c r="GB296"/>
  <c r="GD296"/>
  <c r="GF296"/>
  <c r="FV298"/>
  <c r="FX298"/>
  <c r="FZ298"/>
  <c r="GB298"/>
  <c r="GD298"/>
  <c r="GF298"/>
  <c r="FV300"/>
  <c r="FX300"/>
  <c r="FZ300"/>
  <c r="GB300"/>
  <c r="GD300"/>
  <c r="GF300"/>
  <c r="FU301"/>
  <c r="FW301"/>
  <c r="FY301"/>
  <c r="GA301"/>
  <c r="GC301"/>
  <c r="GE301"/>
  <c r="FV302"/>
  <c r="FX302"/>
  <c r="FZ302"/>
  <c r="GB302"/>
  <c r="GD302"/>
  <c r="GF302"/>
  <c r="FU303"/>
  <c r="FW303"/>
  <c r="FY303"/>
  <c r="GA303"/>
  <c r="GC303"/>
  <c r="GE303"/>
  <c r="FV305"/>
  <c r="FX305"/>
  <c r="FZ305"/>
  <c r="GB305"/>
  <c r="GD305"/>
  <c r="GF305"/>
  <c r="FU306"/>
  <c r="FW306"/>
  <c r="FY306"/>
  <c r="GA306"/>
  <c r="GC306"/>
  <c r="GE306"/>
  <c r="FV307"/>
  <c r="FX307"/>
  <c r="FZ307"/>
  <c r="GB307"/>
  <c r="GD307"/>
  <c r="GF307"/>
  <c r="FU308"/>
  <c r="FW308"/>
  <c r="FY308"/>
  <c r="GA308"/>
  <c r="GC308"/>
  <c r="GE308"/>
  <c r="FU305"/>
  <c r="FW305"/>
  <c r="FY305"/>
  <c r="GA305"/>
  <c r="GC305"/>
  <c r="GE305"/>
  <c r="FV306"/>
  <c r="FX306"/>
  <c r="FZ306"/>
  <c r="GB306"/>
  <c r="GD306"/>
  <c r="GF306"/>
  <c r="FU307"/>
  <c r="FW307"/>
  <c r="FY307"/>
  <c r="GA307"/>
  <c r="GC307"/>
  <c r="GE307"/>
  <c r="FV308"/>
  <c r="FX308"/>
  <c r="FZ308"/>
  <c r="GB308"/>
  <c r="GD308"/>
  <c r="GF308"/>
  <c r="GF121"/>
  <c r="GD121"/>
  <c r="GE122"/>
  <c r="GC122"/>
  <c r="GA122"/>
  <c r="FY122"/>
  <c r="FW122"/>
  <c r="FU122"/>
  <c r="GE126"/>
  <c r="GC126"/>
  <c r="GA126"/>
  <c r="FY126"/>
  <c r="FW126"/>
  <c r="FU126"/>
  <c r="FV110"/>
  <c r="FX110"/>
  <c r="FZ110"/>
  <c r="GB110"/>
  <c r="GD110"/>
  <c r="GF110"/>
  <c r="FV109"/>
  <c r="FX109"/>
  <c r="FZ109"/>
  <c r="GB109"/>
  <c r="GD109"/>
  <c r="GF109"/>
  <c r="FU110"/>
  <c r="FW110"/>
  <c r="FY110"/>
  <c r="GA110"/>
  <c r="GC110"/>
  <c r="GE110"/>
  <c r="FV111"/>
  <c r="FX111"/>
  <c r="FZ111"/>
  <c r="GB111"/>
  <c r="GD111"/>
  <c r="GF111"/>
  <c r="FU112"/>
  <c r="FW112"/>
  <c r="FY112"/>
  <c r="GA112"/>
  <c r="GC112"/>
  <c r="GE112"/>
  <c r="FV113"/>
  <c r="FX113"/>
  <c r="FZ113"/>
  <c r="GB113"/>
  <c r="GD113"/>
  <c r="GF113"/>
  <c r="FU114"/>
  <c r="FW114"/>
  <c r="FY114"/>
  <c r="GA114"/>
  <c r="GC114"/>
  <c r="GE114"/>
  <c r="FV115"/>
  <c r="FX115"/>
  <c r="FZ115"/>
  <c r="GB115"/>
  <c r="GD115"/>
  <c r="GF115"/>
  <c r="FU116"/>
  <c r="FW116"/>
  <c r="FY116"/>
  <c r="GA116"/>
  <c r="GC116"/>
  <c r="GE116"/>
  <c r="FV117"/>
  <c r="FX117"/>
  <c r="FZ117"/>
  <c r="GB117"/>
  <c r="GD117"/>
  <c r="GF117"/>
  <c r="FU118"/>
  <c r="FW118"/>
  <c r="FY118"/>
  <c r="GA118"/>
  <c r="GC118"/>
  <c r="GE118"/>
  <c r="FV119"/>
  <c r="FX119"/>
  <c r="FZ119"/>
  <c r="GB119"/>
  <c r="GD119"/>
  <c r="GF119"/>
  <c r="FU120"/>
  <c r="FW120"/>
  <c r="FY120"/>
  <c r="GA120"/>
  <c r="GC120"/>
  <c r="GE120"/>
  <c r="FV121"/>
  <c r="FX121"/>
  <c r="FZ121"/>
  <c r="GB121"/>
  <c r="GE121"/>
  <c r="FV122"/>
  <c r="FZ122"/>
  <c r="GD122"/>
  <c r="FX124"/>
  <c r="GB124"/>
  <c r="FV126"/>
  <c r="FZ126"/>
  <c r="GD126"/>
  <c r="GE124"/>
  <c r="GC124"/>
  <c r="GA124"/>
  <c r="FY124"/>
  <c r="FU124"/>
  <c r="GF128"/>
  <c r="GD128"/>
  <c r="GB128"/>
  <c r="FZ128"/>
  <c r="FX128"/>
  <c r="FV128"/>
  <c r="GE128"/>
  <c r="GC128"/>
  <c r="GA128"/>
  <c r="FY128"/>
  <c r="FW128"/>
  <c r="FU128"/>
  <c r="FV112"/>
  <c r="FX112"/>
  <c r="FZ112"/>
  <c r="GB112"/>
  <c r="GD112"/>
  <c r="GF112"/>
  <c r="FV114"/>
  <c r="FX114"/>
  <c r="FZ114"/>
  <c r="GB114"/>
  <c r="GD114"/>
  <c r="GF114"/>
  <c r="FV116"/>
  <c r="FX116"/>
  <c r="FZ116"/>
  <c r="GB116"/>
  <c r="GD116"/>
  <c r="GF116"/>
  <c r="FV118"/>
  <c r="FX118"/>
  <c r="FZ118"/>
  <c r="GB118"/>
  <c r="GD118"/>
  <c r="GF118"/>
  <c r="FV120"/>
  <c r="FX120"/>
  <c r="FZ120"/>
  <c r="GB120"/>
  <c r="GD120"/>
  <c r="GF120"/>
  <c r="FV124"/>
  <c r="FZ124"/>
  <c r="GD124"/>
  <c r="GE155"/>
  <c r="GC155"/>
  <c r="GA155"/>
  <c r="FY155"/>
  <c r="FW155"/>
  <c r="FU155"/>
  <c r="GE157"/>
  <c r="GC157"/>
  <c r="GA157"/>
  <c r="FY157"/>
  <c r="FW157"/>
  <c r="FU157"/>
  <c r="GE161"/>
  <c r="GC161"/>
  <c r="GA161"/>
  <c r="FY161"/>
  <c r="FW161"/>
  <c r="FU161"/>
  <c r="FV123"/>
  <c r="FX123"/>
  <c r="FZ123"/>
  <c r="GB123"/>
  <c r="GD123"/>
  <c r="GF123"/>
  <c r="FV125"/>
  <c r="FX125"/>
  <c r="FZ125"/>
  <c r="GB125"/>
  <c r="GD125"/>
  <c r="GF125"/>
  <c r="FV127"/>
  <c r="FX127"/>
  <c r="FZ127"/>
  <c r="GB127"/>
  <c r="GD127"/>
  <c r="GF127"/>
  <c r="FV129"/>
  <c r="FX129"/>
  <c r="FZ129"/>
  <c r="GB129"/>
  <c r="GD129"/>
  <c r="GF129"/>
  <c r="FW130"/>
  <c r="FY130"/>
  <c r="GA130"/>
  <c r="GC130"/>
  <c r="GE130"/>
  <c r="FV131"/>
  <c r="FX131"/>
  <c r="FZ131"/>
  <c r="GB131"/>
  <c r="GD131"/>
  <c r="GF131"/>
  <c r="FU132"/>
  <c r="FW132"/>
  <c r="FY132"/>
  <c r="GA132"/>
  <c r="GC132"/>
  <c r="GE132"/>
  <c r="FV133"/>
  <c r="FX133"/>
  <c r="FZ133"/>
  <c r="GB133"/>
  <c r="GD133"/>
  <c r="GF133"/>
  <c r="FU134"/>
  <c r="FW134"/>
  <c r="FY134"/>
  <c r="GA134"/>
  <c r="GC134"/>
  <c r="GE134"/>
  <c r="FV135"/>
  <c r="FX135"/>
  <c r="FZ135"/>
  <c r="GB135"/>
  <c r="GD135"/>
  <c r="GF135"/>
  <c r="FU136"/>
  <c r="FW136"/>
  <c r="FY136"/>
  <c r="GA136"/>
  <c r="GC136"/>
  <c r="GE136"/>
  <c r="FV137"/>
  <c r="FX137"/>
  <c r="FZ137"/>
  <c r="GB137"/>
  <c r="GD137"/>
  <c r="GF137"/>
  <c r="FU138"/>
  <c r="FW138"/>
  <c r="FY138"/>
  <c r="GA138"/>
  <c r="GC138"/>
  <c r="GE138"/>
  <c r="FV139"/>
  <c r="FX139"/>
  <c r="FZ139"/>
  <c r="GB139"/>
  <c r="GD139"/>
  <c r="GF139"/>
  <c r="FU140"/>
  <c r="FW140"/>
  <c r="FY140"/>
  <c r="GA140"/>
  <c r="GC140"/>
  <c r="GE140"/>
  <c r="FV141"/>
  <c r="FX141"/>
  <c r="FZ141"/>
  <c r="GB141"/>
  <c r="GD141"/>
  <c r="GF141"/>
  <c r="FU142"/>
  <c r="FW142"/>
  <c r="FY142"/>
  <c r="GA142"/>
  <c r="GC142"/>
  <c r="GE142"/>
  <c r="FV143"/>
  <c r="FX143"/>
  <c r="FZ143"/>
  <c r="GB143"/>
  <c r="GD143"/>
  <c r="GF143"/>
  <c r="FU144"/>
  <c r="FW144"/>
  <c r="FY144"/>
  <c r="GA144"/>
  <c r="GC144"/>
  <c r="GE144"/>
  <c r="FV145"/>
  <c r="FX145"/>
  <c r="FZ145"/>
  <c r="GB145"/>
  <c r="GD145"/>
  <c r="GF145"/>
  <c r="FU146"/>
  <c r="FW146"/>
  <c r="FY146"/>
  <c r="GA146"/>
  <c r="GC146"/>
  <c r="GE146"/>
  <c r="FV147"/>
  <c r="FX147"/>
  <c r="FZ147"/>
  <c r="GB147"/>
  <c r="GD147"/>
  <c r="GF147"/>
  <c r="FU148"/>
  <c r="FW148"/>
  <c r="FY148"/>
  <c r="GA148"/>
  <c r="GC148"/>
  <c r="GE148"/>
  <c r="FV149"/>
  <c r="FX149"/>
  <c r="FZ149"/>
  <c r="GB149"/>
  <c r="GD149"/>
  <c r="GF149"/>
  <c r="FU150"/>
  <c r="FW150"/>
  <c r="FY150"/>
  <c r="GA150"/>
  <c r="GC150"/>
  <c r="GE150"/>
  <c r="FV151"/>
  <c r="FX151"/>
  <c r="FZ151"/>
  <c r="GB151"/>
  <c r="GD151"/>
  <c r="GF151"/>
  <c r="FU152"/>
  <c r="FW152"/>
  <c r="FY152"/>
  <c r="GA152"/>
  <c r="GC152"/>
  <c r="GE152"/>
  <c r="FV153"/>
  <c r="FX153"/>
  <c r="FZ153"/>
  <c r="GB153"/>
  <c r="GD153"/>
  <c r="GF153"/>
  <c r="FU154"/>
  <c r="FW154"/>
  <c r="FY154"/>
  <c r="GA154"/>
  <c r="GC154"/>
  <c r="GE154"/>
  <c r="FX155"/>
  <c r="GB155"/>
  <c r="GF155"/>
  <c r="FV157"/>
  <c r="FZ157"/>
  <c r="GD157"/>
  <c r="FX159"/>
  <c r="GB159"/>
  <c r="FV161"/>
  <c r="FZ161"/>
  <c r="GD161"/>
  <c r="GE159"/>
  <c r="GC159"/>
  <c r="GA159"/>
  <c r="FY159"/>
  <c r="FW159"/>
  <c r="FU159"/>
  <c r="FV130"/>
  <c r="FX130"/>
  <c r="FZ130"/>
  <c r="GB130"/>
  <c r="GD130"/>
  <c r="GF130"/>
  <c r="FV132"/>
  <c r="FX132"/>
  <c r="FZ132"/>
  <c r="GB132"/>
  <c r="GD132"/>
  <c r="GF132"/>
  <c r="FV134"/>
  <c r="FX134"/>
  <c r="FZ134"/>
  <c r="GB134"/>
  <c r="GD134"/>
  <c r="GF134"/>
  <c r="FV136"/>
  <c r="FX136"/>
  <c r="FZ136"/>
  <c r="GB136"/>
  <c r="GD136"/>
  <c r="GF136"/>
  <c r="FV138"/>
  <c r="FX138"/>
  <c r="FZ138"/>
  <c r="GB138"/>
  <c r="GD138"/>
  <c r="GF138"/>
  <c r="FV140"/>
  <c r="FX140"/>
  <c r="FZ140"/>
  <c r="GB140"/>
  <c r="GD140"/>
  <c r="GF140"/>
  <c r="FV142"/>
  <c r="FX142"/>
  <c r="FZ142"/>
  <c r="GB142"/>
  <c r="GD142"/>
  <c r="GF142"/>
  <c r="FV144"/>
  <c r="FX144"/>
  <c r="FZ144"/>
  <c r="GB144"/>
  <c r="GD144"/>
  <c r="GF144"/>
  <c r="FV146"/>
  <c r="FX146"/>
  <c r="FZ146"/>
  <c r="GB146"/>
  <c r="GD146"/>
  <c r="GF146"/>
  <c r="FV148"/>
  <c r="FX148"/>
  <c r="FZ148"/>
  <c r="GB148"/>
  <c r="GD148"/>
  <c r="GF148"/>
  <c r="FV150"/>
  <c r="FX150"/>
  <c r="FZ150"/>
  <c r="GB150"/>
  <c r="GD150"/>
  <c r="GF150"/>
  <c r="FV152"/>
  <c r="FX152"/>
  <c r="FZ152"/>
  <c r="GB152"/>
  <c r="GD152"/>
  <c r="GF152"/>
  <c r="FV154"/>
  <c r="FX154"/>
  <c r="FZ154"/>
  <c r="GB154"/>
  <c r="GD154"/>
  <c r="GF154"/>
  <c r="FV159"/>
  <c r="FZ159"/>
  <c r="GD159"/>
  <c r="FX161"/>
  <c r="GB161"/>
  <c r="GF161"/>
  <c r="GF191"/>
  <c r="GD191"/>
  <c r="GB191"/>
  <c r="FZ191"/>
  <c r="FX191"/>
  <c r="FV191"/>
  <c r="GE191"/>
  <c r="GC191"/>
  <c r="GA191"/>
  <c r="FY191"/>
  <c r="FW191"/>
  <c r="FU191"/>
  <c r="FV156"/>
  <c r="FX156"/>
  <c r="FZ156"/>
  <c r="GB156"/>
  <c r="GD156"/>
  <c r="GF156"/>
  <c r="FV158"/>
  <c r="FX158"/>
  <c r="FZ158"/>
  <c r="GB158"/>
  <c r="GD158"/>
  <c r="GF158"/>
  <c r="FV160"/>
  <c r="FX160"/>
  <c r="FZ160"/>
  <c r="GB160"/>
  <c r="GD160"/>
  <c r="GF160"/>
  <c r="FV162"/>
  <c r="FX162"/>
  <c r="FZ162"/>
  <c r="GB162"/>
  <c r="GD162"/>
  <c r="GF162"/>
  <c r="FU163"/>
  <c r="FW163"/>
  <c r="FY163"/>
  <c r="GA163"/>
  <c r="GC163"/>
  <c r="GE163"/>
  <c r="FV164"/>
  <c r="FX164"/>
  <c r="FZ164"/>
  <c r="GB164"/>
  <c r="GD164"/>
  <c r="GF164"/>
  <c r="FU165"/>
  <c r="FW165"/>
  <c r="FY165"/>
  <c r="GA165"/>
  <c r="GC165"/>
  <c r="GE165"/>
  <c r="FV166"/>
  <c r="FX166"/>
  <c r="FZ166"/>
  <c r="GB166"/>
  <c r="GD166"/>
  <c r="GF166"/>
  <c r="FU167"/>
  <c r="FW167"/>
  <c r="FY167"/>
  <c r="GA167"/>
  <c r="GC167"/>
  <c r="GE167"/>
  <c r="FV168"/>
  <c r="FX168"/>
  <c r="FZ168"/>
  <c r="GB168"/>
  <c r="GD168"/>
  <c r="GF168"/>
  <c r="FU169"/>
  <c r="FW169"/>
  <c r="FY169"/>
  <c r="GA169"/>
  <c r="GC169"/>
  <c r="GE169"/>
  <c r="FV170"/>
  <c r="FX170"/>
  <c r="FZ170"/>
  <c r="GB170"/>
  <c r="GD170"/>
  <c r="GF170"/>
  <c r="FU171"/>
  <c r="FW171"/>
  <c r="FY171"/>
  <c r="GA171"/>
  <c r="GC171"/>
  <c r="GE171"/>
  <c r="FV172"/>
  <c r="FX172"/>
  <c r="FZ172"/>
  <c r="GB172"/>
  <c r="GD172"/>
  <c r="GF172"/>
  <c r="FU173"/>
  <c r="FW173"/>
  <c r="FY173"/>
  <c r="GA173"/>
  <c r="GC173"/>
  <c r="GE173"/>
  <c r="FV174"/>
  <c r="FX174"/>
  <c r="FZ174"/>
  <c r="GB174"/>
  <c r="GD174"/>
  <c r="GF174"/>
  <c r="FU175"/>
  <c r="FW175"/>
  <c r="FY175"/>
  <c r="GA175"/>
  <c r="GC175"/>
  <c r="GE175"/>
  <c r="FV176"/>
  <c r="FX176"/>
  <c r="FZ176"/>
  <c r="GB176"/>
  <c r="GD176"/>
  <c r="GF176"/>
  <c r="FU177"/>
  <c r="FW177"/>
  <c r="FY177"/>
  <c r="GA177"/>
  <c r="GC177"/>
  <c r="GE177"/>
  <c r="FV178"/>
  <c r="FX178"/>
  <c r="FZ178"/>
  <c r="GB178"/>
  <c r="GD178"/>
  <c r="GF178"/>
  <c r="FU179"/>
  <c r="FW179"/>
  <c r="FY179"/>
  <c r="GA179"/>
  <c r="GC179"/>
  <c r="GE179"/>
  <c r="FV180"/>
  <c r="FX180"/>
  <c r="FZ180"/>
  <c r="GB180"/>
  <c r="GD180"/>
  <c r="GF180"/>
  <c r="FU181"/>
  <c r="FW181"/>
  <c r="FY181"/>
  <c r="GA181"/>
  <c r="GC181"/>
  <c r="GE181"/>
  <c r="FV182"/>
  <c r="FX182"/>
  <c r="FZ182"/>
  <c r="GB182"/>
  <c r="GD182"/>
  <c r="GF182"/>
  <c r="FU183"/>
  <c r="FW183"/>
  <c r="FY183"/>
  <c r="GA183"/>
  <c r="GC183"/>
  <c r="GE183"/>
  <c r="FV184"/>
  <c r="FX184"/>
  <c r="FZ184"/>
  <c r="GB184"/>
  <c r="GD184"/>
  <c r="GF184"/>
  <c r="FU185"/>
  <c r="FW185"/>
  <c r="FY185"/>
  <c r="GA185"/>
  <c r="GC185"/>
  <c r="GE185"/>
  <c r="FV186"/>
  <c r="FX186"/>
  <c r="FZ186"/>
  <c r="GB186"/>
  <c r="GD186"/>
  <c r="GF186"/>
  <c r="FU187"/>
  <c r="FW187"/>
  <c r="FZ187"/>
  <c r="GD187"/>
  <c r="FX189"/>
  <c r="GB189"/>
  <c r="GE187"/>
  <c r="GC187"/>
  <c r="GA187"/>
  <c r="FY187"/>
  <c r="GE189"/>
  <c r="GC189"/>
  <c r="GA189"/>
  <c r="FY189"/>
  <c r="FW189"/>
  <c r="FU189"/>
  <c r="FV163"/>
  <c r="FX163"/>
  <c r="FZ163"/>
  <c r="GB163"/>
  <c r="GD163"/>
  <c r="GF163"/>
  <c r="FV165"/>
  <c r="FX165"/>
  <c r="FZ165"/>
  <c r="GB165"/>
  <c r="GD165"/>
  <c r="GF165"/>
  <c r="FV167"/>
  <c r="FX167"/>
  <c r="FZ167"/>
  <c r="GB167"/>
  <c r="GD167"/>
  <c r="GF167"/>
  <c r="FV169"/>
  <c r="FX169"/>
  <c r="FZ169"/>
  <c r="GB169"/>
  <c r="GD169"/>
  <c r="GF169"/>
  <c r="FV171"/>
  <c r="FX171"/>
  <c r="FZ171"/>
  <c r="GB171"/>
  <c r="GD171"/>
  <c r="GF171"/>
  <c r="FV173"/>
  <c r="FX173"/>
  <c r="FZ173"/>
  <c r="GB173"/>
  <c r="GD173"/>
  <c r="GF173"/>
  <c r="FV175"/>
  <c r="FX175"/>
  <c r="FZ175"/>
  <c r="GB175"/>
  <c r="GD175"/>
  <c r="GF175"/>
  <c r="FV177"/>
  <c r="FX177"/>
  <c r="FZ177"/>
  <c r="GB177"/>
  <c r="GD177"/>
  <c r="GF177"/>
  <c r="FV179"/>
  <c r="FX179"/>
  <c r="FZ179"/>
  <c r="GB179"/>
  <c r="GD179"/>
  <c r="GF179"/>
  <c r="FV181"/>
  <c r="FX181"/>
  <c r="FZ181"/>
  <c r="GB181"/>
  <c r="GD181"/>
  <c r="GF181"/>
  <c r="FV183"/>
  <c r="FX183"/>
  <c r="FZ183"/>
  <c r="GB183"/>
  <c r="GD183"/>
  <c r="GF183"/>
  <c r="FV185"/>
  <c r="FX185"/>
  <c r="FZ185"/>
  <c r="GB185"/>
  <c r="GD185"/>
  <c r="GF185"/>
  <c r="FU186"/>
  <c r="FW186"/>
  <c r="FY186"/>
  <c r="GA186"/>
  <c r="GC186"/>
  <c r="GE186"/>
  <c r="FV187"/>
  <c r="FX187"/>
  <c r="GB187"/>
  <c r="GF187"/>
  <c r="FV189"/>
  <c r="FZ189"/>
  <c r="GD189"/>
  <c r="FV188"/>
  <c r="FX188"/>
  <c r="FZ188"/>
  <c r="GB188"/>
  <c r="GD188"/>
  <c r="GF188"/>
  <c r="FV190"/>
  <c r="FX190"/>
  <c r="FZ190"/>
  <c r="GB190"/>
  <c r="GD190"/>
  <c r="GF190"/>
  <c r="FV192"/>
  <c r="FX192"/>
  <c r="FZ192"/>
  <c r="GB192"/>
  <c r="GD192"/>
  <c r="GF192"/>
  <c r="FU193"/>
  <c r="FW193"/>
  <c r="FY193"/>
  <c r="GA193"/>
  <c r="GC193"/>
  <c r="GE193"/>
  <c r="FV194"/>
  <c r="FX194"/>
  <c r="FZ194"/>
  <c r="GB194"/>
  <c r="GD194"/>
  <c r="GF194"/>
  <c r="FU195"/>
  <c r="FW195"/>
  <c r="FY195"/>
  <c r="GA195"/>
  <c r="GC195"/>
  <c r="GE195"/>
  <c r="FV196"/>
  <c r="FX196"/>
  <c r="FZ196"/>
  <c r="GB196"/>
  <c r="GD196"/>
  <c r="GF196"/>
  <c r="FU197"/>
  <c r="FW197"/>
  <c r="FY197"/>
  <c r="GA197"/>
  <c r="GC197"/>
  <c r="GE197"/>
  <c r="FV198"/>
  <c r="FX198"/>
  <c r="FZ198"/>
  <c r="GB198"/>
  <c r="GD198"/>
  <c r="GF198"/>
  <c r="FU199"/>
  <c r="FW199"/>
  <c r="FY199"/>
  <c r="GA199"/>
  <c r="GC199"/>
  <c r="GE199"/>
  <c r="FV200"/>
  <c r="FX200"/>
  <c r="FZ200"/>
  <c r="GB200"/>
  <c r="GD200"/>
  <c r="GF200"/>
  <c r="FU201"/>
  <c r="FW201"/>
  <c r="FY201"/>
  <c r="GA201"/>
  <c r="GC201"/>
  <c r="GE201"/>
  <c r="FV202"/>
  <c r="FX202"/>
  <c r="FZ202"/>
  <c r="GB202"/>
  <c r="GD202"/>
  <c r="GF202"/>
  <c r="FU203"/>
  <c r="FW203"/>
  <c r="FY203"/>
  <c r="GA203"/>
  <c r="GC203"/>
  <c r="GE203"/>
  <c r="GF204"/>
  <c r="GD204"/>
  <c r="GB204"/>
  <c r="FZ204"/>
  <c r="GE204"/>
  <c r="GC204"/>
  <c r="GA204"/>
  <c r="FY204"/>
  <c r="FW204"/>
  <c r="FU204"/>
  <c r="FV193"/>
  <c r="FX193"/>
  <c r="FZ193"/>
  <c r="GB193"/>
  <c r="GD193"/>
  <c r="GF193"/>
  <c r="FV195"/>
  <c r="FX195"/>
  <c r="FZ195"/>
  <c r="GB195"/>
  <c r="GD195"/>
  <c r="GF195"/>
  <c r="FV197"/>
  <c r="FX197"/>
  <c r="FZ197"/>
  <c r="GB197"/>
  <c r="GD197"/>
  <c r="GF197"/>
  <c r="FV199"/>
  <c r="FX199"/>
  <c r="FZ199"/>
  <c r="GB199"/>
  <c r="GD199"/>
  <c r="GF199"/>
  <c r="FV201"/>
  <c r="FX201"/>
  <c r="FZ201"/>
  <c r="GB201"/>
  <c r="GD201"/>
  <c r="GF201"/>
  <c r="FU202"/>
  <c r="FW202"/>
  <c r="FY202"/>
  <c r="GA202"/>
  <c r="GC202"/>
  <c r="GE202"/>
  <c r="FV203"/>
  <c r="FX203"/>
  <c r="FZ203"/>
  <c r="GB203"/>
  <c r="GD203"/>
  <c r="GF203"/>
  <c r="FV204"/>
  <c r="FV205"/>
  <c r="FX205"/>
  <c r="FZ205"/>
  <c r="GB205"/>
  <c r="GD205"/>
  <c r="GF205"/>
  <c r="FU206"/>
  <c r="FW206"/>
  <c r="FY206"/>
  <c r="GA206"/>
  <c r="GC206"/>
  <c r="GE206"/>
  <c r="FV207"/>
  <c r="FX207"/>
  <c r="FZ207"/>
  <c r="GB207"/>
  <c r="GD207"/>
  <c r="GF207"/>
  <c r="FU208"/>
  <c r="FW208"/>
  <c r="FY208"/>
  <c r="GA208"/>
  <c r="GC208"/>
  <c r="GE208"/>
  <c r="GA205"/>
  <c r="GC205"/>
  <c r="GE205"/>
  <c r="FV206"/>
  <c r="FX206"/>
  <c r="FZ206"/>
  <c r="GB206"/>
  <c r="GD206"/>
  <c r="GF206"/>
  <c r="FU207"/>
  <c r="FW207"/>
  <c r="FY207"/>
  <c r="GA207"/>
  <c r="GC207"/>
  <c r="GE207"/>
  <c r="FV208"/>
  <c r="FX208"/>
  <c r="FZ208"/>
  <c r="GB208"/>
  <c r="GD208"/>
  <c r="GF208"/>
  <c r="FW23" i="14"/>
  <c r="FV19" i="5" s="1"/>
  <c r="FY23" i="14"/>
  <c r="FX19" i="5" s="1"/>
  <c r="GA23" i="14"/>
  <c r="FZ19" i="5" s="1"/>
  <c r="GC23" i="14"/>
  <c r="GB19" i="5" s="1"/>
  <c r="GE23" i="14"/>
  <c r="GD19" i="5" s="1"/>
  <c r="GG23" i="14"/>
  <c r="GF19" i="5" s="1"/>
  <c r="GI23" i="14"/>
  <c r="FV23"/>
  <c r="FU19" i="5" s="1"/>
  <c r="FX23" i="14"/>
  <c r="FW19" i="5" s="1"/>
  <c r="FZ23" i="14"/>
  <c r="FY19" i="5" s="1"/>
  <c r="GB23" i="14"/>
  <c r="GA19" i="5" s="1"/>
  <c r="GD23" i="14"/>
  <c r="GC19" i="5" s="1"/>
  <c r="GF23" i="14"/>
  <c r="GE19" i="5" s="1"/>
  <c r="GH23" i="14"/>
  <c r="GG19" i="5" s="1"/>
  <c r="FI17" i="28" s="1"/>
  <c r="GI26" i="14"/>
  <c r="FV26"/>
  <c r="FU22" i="5" s="1"/>
  <c r="FX26" i="14"/>
  <c r="FW22" i="5" s="1"/>
  <c r="FZ26" i="14"/>
  <c r="FY22" i="5" s="1"/>
  <c r="GB26" i="14"/>
  <c r="GA22" i="5" s="1"/>
  <c r="GD26" i="14"/>
  <c r="GC22" i="5" s="1"/>
  <c r="GF26" i="14"/>
  <c r="GE22" i="5" s="1"/>
  <c r="GH26" i="14"/>
  <c r="GG22" i="5" s="1"/>
  <c r="FI20" i="28" s="1"/>
  <c r="FW26" i="14"/>
  <c r="FV22" i="5" s="1"/>
  <c r="FY26" i="14"/>
  <c r="FX22" i="5" s="1"/>
  <c r="GA26" i="14"/>
  <c r="FZ22" i="5" s="1"/>
  <c r="GC26" i="14"/>
  <c r="GB22" i="5" s="1"/>
  <c r="GE26" i="14"/>
  <c r="GD22" i="5" s="1"/>
  <c r="GG26" i="14"/>
  <c r="GF22" i="5" s="1"/>
  <c r="GI30" i="14"/>
  <c r="FV30"/>
  <c r="FU26" i="5" s="1"/>
  <c r="FX30" i="14"/>
  <c r="FW26" i="5" s="1"/>
  <c r="FZ30" i="14"/>
  <c r="FY26" i="5" s="1"/>
  <c r="GB30" i="14"/>
  <c r="GA26" i="5" s="1"/>
  <c r="GD30" i="14"/>
  <c r="GC26" i="5" s="1"/>
  <c r="GF30" i="14"/>
  <c r="GE26" i="5" s="1"/>
  <c r="GH30" i="14"/>
  <c r="GG26" i="5" s="1"/>
  <c r="FI24" i="28" s="1"/>
  <c r="FW30" i="14"/>
  <c r="FV26" i="5" s="1"/>
  <c r="FY30" i="14"/>
  <c r="FX26" i="5" s="1"/>
  <c r="GA30" i="14"/>
  <c r="FZ26" i="5" s="1"/>
  <c r="GC30" i="14"/>
  <c r="GB26" i="5" s="1"/>
  <c r="GE30" i="14"/>
  <c r="GD26" i="5" s="1"/>
  <c r="GG30" i="14"/>
  <c r="GF26" i="5" s="1"/>
  <c r="GI34" i="14"/>
  <c r="FV34"/>
  <c r="FU30" i="5" s="1"/>
  <c r="FX34" i="14"/>
  <c r="FW30" i="5" s="1"/>
  <c r="FZ34" i="14"/>
  <c r="FY30" i="5" s="1"/>
  <c r="GB34" i="14"/>
  <c r="GA30" i="5" s="1"/>
  <c r="GD34" i="14"/>
  <c r="GC30" i="5" s="1"/>
  <c r="GF34" i="14"/>
  <c r="GE30" i="5" s="1"/>
  <c r="GH34" i="14"/>
  <c r="GG30" i="5" s="1"/>
  <c r="FI28" i="28" s="1"/>
  <c r="FW34" i="14"/>
  <c r="FV30" i="5" s="1"/>
  <c r="FY34" i="14"/>
  <c r="FX30" i="5" s="1"/>
  <c r="GA34" i="14"/>
  <c r="FZ30" i="5" s="1"/>
  <c r="GC34" i="14"/>
  <c r="GB30" i="5" s="1"/>
  <c r="GE34" i="14"/>
  <c r="GD30" i="5" s="1"/>
  <c r="GG34" i="14"/>
  <c r="GF30" i="5" s="1"/>
  <c r="GI36" i="14"/>
  <c r="FV36"/>
  <c r="FU32" i="5" s="1"/>
  <c r="FX36" i="14"/>
  <c r="FW32" i="5" s="1"/>
  <c r="FZ36" i="14"/>
  <c r="FY32" i="5" s="1"/>
  <c r="GB36" i="14"/>
  <c r="GA32" i="5" s="1"/>
  <c r="GD36" i="14"/>
  <c r="GC32" i="5" s="1"/>
  <c r="GF36" i="14"/>
  <c r="GE32" i="5" s="1"/>
  <c r="GH36" i="14"/>
  <c r="GG32" i="5" s="1"/>
  <c r="FI30" i="28" s="1"/>
  <c r="FW36" i="14"/>
  <c r="FV32" i="5" s="1"/>
  <c r="FY36" i="14"/>
  <c r="FX32" i="5" s="1"/>
  <c r="GA36" i="14"/>
  <c r="FZ32" i="5" s="1"/>
  <c r="GC36" i="14"/>
  <c r="GB32" i="5" s="1"/>
  <c r="GE36" i="14"/>
  <c r="GD32" i="5" s="1"/>
  <c r="GG36" i="14"/>
  <c r="GF32" i="5" s="1"/>
  <c r="GI38" i="14"/>
  <c r="FV38"/>
  <c r="FU34" i="5" s="1"/>
  <c r="FX38" i="14"/>
  <c r="FW34" i="5" s="1"/>
  <c r="FZ38" i="14"/>
  <c r="FY34" i="5" s="1"/>
  <c r="GB38" i="14"/>
  <c r="GA34" i="5" s="1"/>
  <c r="GD38" i="14"/>
  <c r="GC34" i="5" s="1"/>
  <c r="GF38" i="14"/>
  <c r="GE34" i="5" s="1"/>
  <c r="GH38" i="14"/>
  <c r="GG34" i="5" s="1"/>
  <c r="FI32" i="28" s="1"/>
  <c r="FW38" i="14"/>
  <c r="FV34" i="5" s="1"/>
  <c r="FY38" i="14"/>
  <c r="FX34" i="5" s="1"/>
  <c r="GA38" i="14"/>
  <c r="FZ34" i="5" s="1"/>
  <c r="GC38" i="14"/>
  <c r="GB34" i="5" s="1"/>
  <c r="GE38" i="14"/>
  <c r="GD34" i="5" s="1"/>
  <c r="GG38" i="14"/>
  <c r="GF34" i="5" s="1"/>
  <c r="GI40" i="14"/>
  <c r="FV40"/>
  <c r="FU36" i="5" s="1"/>
  <c r="FX40" i="14"/>
  <c r="FW36" i="5" s="1"/>
  <c r="FZ40" i="14"/>
  <c r="FY36" i="5" s="1"/>
  <c r="GB40" i="14"/>
  <c r="GA36" i="5" s="1"/>
  <c r="GD40" i="14"/>
  <c r="GC36" i="5" s="1"/>
  <c r="GF40" i="14"/>
  <c r="GE36" i="5" s="1"/>
  <c r="GH40" i="14"/>
  <c r="GG36" i="5" s="1"/>
  <c r="FI34" i="28" s="1"/>
  <c r="FW40" i="14"/>
  <c r="FV36" i="5" s="1"/>
  <c r="FY40" i="14"/>
  <c r="FX36" i="5" s="1"/>
  <c r="GA40" i="14"/>
  <c r="FZ36" i="5" s="1"/>
  <c r="GC40" i="14"/>
  <c r="GB36" i="5" s="1"/>
  <c r="GE40" i="14"/>
  <c r="GD36" i="5" s="1"/>
  <c r="GG40" i="14"/>
  <c r="GF36" i="5" s="1"/>
  <c r="GI42" i="14"/>
  <c r="FV42"/>
  <c r="FU38" i="5" s="1"/>
  <c r="FX42" i="14"/>
  <c r="FW38" i="5" s="1"/>
  <c r="FZ42" i="14"/>
  <c r="FY38" i="5" s="1"/>
  <c r="GB42" i="14"/>
  <c r="GA38" i="5" s="1"/>
  <c r="GD42" i="14"/>
  <c r="GC38" i="5" s="1"/>
  <c r="GF42" i="14"/>
  <c r="GE38" i="5" s="1"/>
  <c r="GH42" i="14"/>
  <c r="GG38" i="5" s="1"/>
  <c r="FI36" i="28" s="1"/>
  <c r="FY42" i="14"/>
  <c r="FX38" i="5" s="1"/>
  <c r="GC42" i="14"/>
  <c r="GB38" i="5" s="1"/>
  <c r="GG42" i="14"/>
  <c r="GF38" i="5" s="1"/>
  <c r="FW42" i="14"/>
  <c r="FV38" i="5" s="1"/>
  <c r="GA42" i="14"/>
  <c r="FZ38" i="5" s="1"/>
  <c r="GE42" i="14"/>
  <c r="GD38" i="5" s="1"/>
  <c r="GI44" i="14"/>
  <c r="FV44"/>
  <c r="FU40" i="5" s="1"/>
  <c r="FX44" i="14"/>
  <c r="FW40" i="5" s="1"/>
  <c r="FZ44" i="14"/>
  <c r="FY40" i="5" s="1"/>
  <c r="GB44" i="14"/>
  <c r="GA40" i="5" s="1"/>
  <c r="GD44" i="14"/>
  <c r="GC40" i="5" s="1"/>
  <c r="GF44" i="14"/>
  <c r="GE40" i="5" s="1"/>
  <c r="GH44" i="14"/>
  <c r="GG40" i="5" s="1"/>
  <c r="FI38" i="28" s="1"/>
  <c r="FW44" i="14"/>
  <c r="FV40" i="5" s="1"/>
  <c r="GA44" i="14"/>
  <c r="FZ40" i="5" s="1"/>
  <c r="GE44" i="14"/>
  <c r="GD40" i="5" s="1"/>
  <c r="FY44" i="14"/>
  <c r="FX40" i="5" s="1"/>
  <c r="GC44" i="14"/>
  <c r="GB40" i="5" s="1"/>
  <c r="GG44" i="14"/>
  <c r="GF40" i="5" s="1"/>
  <c r="GI46" i="14"/>
  <c r="GK46" s="1"/>
  <c r="GJ46" s="1"/>
  <c r="GL46" s="1"/>
  <c r="GI42" i="5" s="1"/>
  <c r="FF40" i="28" s="1"/>
  <c r="FV46" i="14"/>
  <c r="FU42" i="5" s="1"/>
  <c r="FX46" i="14"/>
  <c r="FW42" i="5" s="1"/>
  <c r="FZ46" i="14"/>
  <c r="FY42" i="5" s="1"/>
  <c r="GB46" i="14"/>
  <c r="GA42" i="5" s="1"/>
  <c r="GD46" i="14"/>
  <c r="GC42" i="5" s="1"/>
  <c r="GF46" i="14"/>
  <c r="GE42" i="5" s="1"/>
  <c r="GH46" i="14"/>
  <c r="GG42" i="5" s="1"/>
  <c r="FI40" i="28" s="1"/>
  <c r="FY46" i="14"/>
  <c r="FX42" i="5" s="1"/>
  <c r="GC46" i="14"/>
  <c r="GB42" i="5" s="1"/>
  <c r="GG46" i="14"/>
  <c r="GF42" i="5" s="1"/>
  <c r="FW46" i="14"/>
  <c r="FV42" i="5" s="1"/>
  <c r="GA46" i="14"/>
  <c r="FZ42" i="5" s="1"/>
  <c r="GE46" i="14"/>
  <c r="GD42" i="5" s="1"/>
  <c r="GI48" i="14"/>
  <c r="GK48" s="1"/>
  <c r="GJ48" s="1"/>
  <c r="GL48" s="1"/>
  <c r="GI44" i="5" s="1"/>
  <c r="FF42" i="28" s="1"/>
  <c r="FV48" i="14"/>
  <c r="FU44" i="5" s="1"/>
  <c r="FX48" i="14"/>
  <c r="FW44" i="5" s="1"/>
  <c r="FZ48" i="14"/>
  <c r="FY44" i="5" s="1"/>
  <c r="GB48" i="14"/>
  <c r="GA44" i="5" s="1"/>
  <c r="GD48" i="14"/>
  <c r="GC44" i="5" s="1"/>
  <c r="GF48" i="14"/>
  <c r="GE44" i="5" s="1"/>
  <c r="GH48" i="14"/>
  <c r="GG44" i="5" s="1"/>
  <c r="FI42" i="28" s="1"/>
  <c r="FW48" i="14"/>
  <c r="FV44" i="5" s="1"/>
  <c r="GA48" i="14"/>
  <c r="FZ44" i="5" s="1"/>
  <c r="GE48" i="14"/>
  <c r="GD44" i="5" s="1"/>
  <c r="FY48" i="14"/>
  <c r="FX44" i="5" s="1"/>
  <c r="GC48" i="14"/>
  <c r="GB44" i="5" s="1"/>
  <c r="GG48" i="14"/>
  <c r="GF44" i="5" s="1"/>
  <c r="GI50" i="14"/>
  <c r="GK50" s="1"/>
  <c r="GJ50" s="1"/>
  <c r="GL50" s="1"/>
  <c r="GI46" i="5" s="1"/>
  <c r="FF44" i="28" s="1"/>
  <c r="FV50" i="14"/>
  <c r="FU46" i="5" s="1"/>
  <c r="FX50" i="14"/>
  <c r="FW46" i="5" s="1"/>
  <c r="FZ50" i="14"/>
  <c r="FY46" i="5" s="1"/>
  <c r="GB50" i="14"/>
  <c r="GA46" i="5" s="1"/>
  <c r="GD50" i="14"/>
  <c r="GC46" i="5" s="1"/>
  <c r="GF50" i="14"/>
  <c r="GE46" i="5" s="1"/>
  <c r="GH50" i="14"/>
  <c r="GG46" i="5" s="1"/>
  <c r="FI44" i="28" s="1"/>
  <c r="FY50" i="14"/>
  <c r="FX46" i="5" s="1"/>
  <c r="GC50" i="14"/>
  <c r="GB46" i="5" s="1"/>
  <c r="GG50" i="14"/>
  <c r="GF46" i="5" s="1"/>
  <c r="FW50" i="14"/>
  <c r="FV46" i="5" s="1"/>
  <c r="GA50" i="14"/>
  <c r="FZ46" i="5" s="1"/>
  <c r="GE50" i="14"/>
  <c r="GD46" i="5" s="1"/>
  <c r="GI52" i="14"/>
  <c r="GK52" s="1"/>
  <c r="GJ52" s="1"/>
  <c r="GL52" s="1"/>
  <c r="GI48" i="5" s="1"/>
  <c r="FF46" i="28" s="1"/>
  <c r="FV52" i="14"/>
  <c r="FU48" i="5" s="1"/>
  <c r="FX52" i="14"/>
  <c r="FW48" i="5" s="1"/>
  <c r="FZ52" i="14"/>
  <c r="FY48" i="5" s="1"/>
  <c r="GB52" i="14"/>
  <c r="GA48" i="5" s="1"/>
  <c r="GD52" i="14"/>
  <c r="GC48" i="5" s="1"/>
  <c r="GF52" i="14"/>
  <c r="GE48" i="5" s="1"/>
  <c r="GH52" i="14"/>
  <c r="GG48" i="5" s="1"/>
  <c r="FI46" i="28" s="1"/>
  <c r="FW52" i="14"/>
  <c r="FV48" i="5" s="1"/>
  <c r="GA52" i="14"/>
  <c r="FZ48" i="5" s="1"/>
  <c r="GE52" i="14"/>
  <c r="GD48" i="5" s="1"/>
  <c r="FY52" i="14"/>
  <c r="FX48" i="5" s="1"/>
  <c r="GC52" i="14"/>
  <c r="GB48" i="5" s="1"/>
  <c r="GG52" i="14"/>
  <c r="GF48" i="5" s="1"/>
  <c r="GI54" i="14"/>
  <c r="GK54" s="1"/>
  <c r="GJ54" s="1"/>
  <c r="GL54" s="1"/>
  <c r="GI50" i="5" s="1"/>
  <c r="FF48" i="28" s="1"/>
  <c r="FV54" i="14"/>
  <c r="FU50" i="5" s="1"/>
  <c r="FX54" i="14"/>
  <c r="FW50" i="5" s="1"/>
  <c r="FY54" i="14"/>
  <c r="FX50" i="5" s="1"/>
  <c r="GA54" i="14"/>
  <c r="FZ50" i="5" s="1"/>
  <c r="GC54" i="14"/>
  <c r="GB50" i="5" s="1"/>
  <c r="GE54" i="14"/>
  <c r="GD50" i="5" s="1"/>
  <c r="GG54" i="14"/>
  <c r="GF50" i="5" s="1"/>
  <c r="FW54" i="14"/>
  <c r="FV50" i="5" s="1"/>
  <c r="FZ54" i="14"/>
  <c r="FY50" i="5" s="1"/>
  <c r="GB54" i="14"/>
  <c r="GA50" i="5" s="1"/>
  <c r="GD54" i="14"/>
  <c r="GC50" i="5" s="1"/>
  <c r="GF54" i="14"/>
  <c r="GE50" i="5" s="1"/>
  <c r="GH54" i="14"/>
  <c r="GG50" i="5" s="1"/>
  <c r="FI48" i="28" s="1"/>
  <c r="GI56" i="14"/>
  <c r="GK56" s="1"/>
  <c r="GJ56" s="1"/>
  <c r="GL56" s="1"/>
  <c r="GI52" i="5" s="1"/>
  <c r="FF50" i="28" s="1"/>
  <c r="FW56" i="14"/>
  <c r="FV52" i="5" s="1"/>
  <c r="FY56" i="14"/>
  <c r="FX52" i="5" s="1"/>
  <c r="GA56" i="14"/>
  <c r="FZ52" i="5" s="1"/>
  <c r="GC56" i="14"/>
  <c r="GB52" i="5" s="1"/>
  <c r="GE56" i="14"/>
  <c r="GD52" i="5" s="1"/>
  <c r="GG56" i="14"/>
  <c r="GF52" i="5" s="1"/>
  <c r="FV56" i="14"/>
  <c r="FU52" i="5" s="1"/>
  <c r="FX56" i="14"/>
  <c r="FW52" i="5" s="1"/>
  <c r="FZ56" i="14"/>
  <c r="FY52" i="5" s="1"/>
  <c r="GB56" i="14"/>
  <c r="GA52" i="5" s="1"/>
  <c r="GD56" i="14"/>
  <c r="GC52" i="5" s="1"/>
  <c r="GF56" i="14"/>
  <c r="GE52" i="5" s="1"/>
  <c r="GH56" i="14"/>
  <c r="GG52" i="5" s="1"/>
  <c r="FI50" i="28" s="1"/>
  <c r="GI58" i="14"/>
  <c r="GK58" s="1"/>
  <c r="GJ58" s="1"/>
  <c r="GL58" s="1"/>
  <c r="GI54" i="5" s="1"/>
  <c r="FF52" i="28" s="1"/>
  <c r="FW58" i="14"/>
  <c r="FV54" i="5" s="1"/>
  <c r="FY58" i="14"/>
  <c r="FX54" i="5" s="1"/>
  <c r="GA58" i="14"/>
  <c r="FZ54" i="5" s="1"/>
  <c r="GC58" i="14"/>
  <c r="GB54" i="5" s="1"/>
  <c r="GE58" i="14"/>
  <c r="GD54" i="5" s="1"/>
  <c r="GG58" i="14"/>
  <c r="GF54" i="5" s="1"/>
  <c r="FV58" i="14"/>
  <c r="FU54" i="5" s="1"/>
  <c r="FX58" i="14"/>
  <c r="FW54" i="5" s="1"/>
  <c r="FZ58" i="14"/>
  <c r="FY54" i="5" s="1"/>
  <c r="GB58" i="14"/>
  <c r="GA54" i="5" s="1"/>
  <c r="GD58" i="14"/>
  <c r="GC54" i="5" s="1"/>
  <c r="GF58" i="14"/>
  <c r="GE54" i="5" s="1"/>
  <c r="GH58" i="14"/>
  <c r="GG54" i="5" s="1"/>
  <c r="FI52" i="28" s="1"/>
  <c r="GI60" i="14"/>
  <c r="GK60" s="1"/>
  <c r="GJ60" s="1"/>
  <c r="GL60" s="1"/>
  <c r="GI56" i="5" s="1"/>
  <c r="FF54" i="28" s="1"/>
  <c r="FW60" i="14"/>
  <c r="FV56" i="5" s="1"/>
  <c r="FY60" i="14"/>
  <c r="FX56" i="5" s="1"/>
  <c r="GA60" i="14"/>
  <c r="FZ56" i="5" s="1"/>
  <c r="GC60" i="14"/>
  <c r="GB56" i="5" s="1"/>
  <c r="GE60" i="14"/>
  <c r="GD56" i="5" s="1"/>
  <c r="GG60" i="14"/>
  <c r="GF56" i="5" s="1"/>
  <c r="FV60" i="14"/>
  <c r="FU56" i="5" s="1"/>
  <c r="FX60" i="14"/>
  <c r="FW56" i="5" s="1"/>
  <c r="FZ60" i="14"/>
  <c r="FY56" i="5" s="1"/>
  <c r="GB60" i="14"/>
  <c r="GA56" i="5" s="1"/>
  <c r="GD60" i="14"/>
  <c r="GC56" i="5" s="1"/>
  <c r="GF60" i="14"/>
  <c r="GE56" i="5" s="1"/>
  <c r="GH60" i="14"/>
  <c r="GG56" i="5" s="1"/>
  <c r="FI54" i="28" s="1"/>
  <c r="GI62" i="14"/>
  <c r="GK62" s="1"/>
  <c r="GJ62" s="1"/>
  <c r="GL62" s="1"/>
  <c r="GI58" i="5" s="1"/>
  <c r="FF56" i="28" s="1"/>
  <c r="FW62" i="14"/>
  <c r="FV58" i="5" s="1"/>
  <c r="FY62" i="14"/>
  <c r="FX58" i="5" s="1"/>
  <c r="GA62" i="14"/>
  <c r="FZ58" i="5" s="1"/>
  <c r="GC62" i="14"/>
  <c r="GB58" i="5" s="1"/>
  <c r="GE62" i="14"/>
  <c r="GD58" i="5" s="1"/>
  <c r="GG62" i="14"/>
  <c r="GF58" i="5" s="1"/>
  <c r="FV62" i="14"/>
  <c r="FU58" i="5" s="1"/>
  <c r="FX62" i="14"/>
  <c r="FW58" i="5" s="1"/>
  <c r="FZ62" i="14"/>
  <c r="FY58" i="5" s="1"/>
  <c r="GB62" i="14"/>
  <c r="GA58" i="5" s="1"/>
  <c r="GD62" i="14"/>
  <c r="GC58" i="5" s="1"/>
  <c r="GF62" i="14"/>
  <c r="GE58" i="5" s="1"/>
  <c r="GH62" i="14"/>
  <c r="GG58" i="5" s="1"/>
  <c r="FI56" i="28" s="1"/>
  <c r="GI64" i="14"/>
  <c r="GK64" s="1"/>
  <c r="GJ64" s="1"/>
  <c r="GL64" s="1"/>
  <c r="GI60" i="5" s="1"/>
  <c r="FF58" i="28" s="1"/>
  <c r="FW64" i="14"/>
  <c r="FV60" i="5" s="1"/>
  <c r="FY64" i="14"/>
  <c r="FX60" i="5" s="1"/>
  <c r="GA64" i="14"/>
  <c r="FZ60" i="5" s="1"/>
  <c r="GC64" i="14"/>
  <c r="GB60" i="5" s="1"/>
  <c r="GE64" i="14"/>
  <c r="GD60" i="5" s="1"/>
  <c r="GG64" i="14"/>
  <c r="GF60" i="5" s="1"/>
  <c r="FV64" i="14"/>
  <c r="FU60" i="5" s="1"/>
  <c r="FX64" i="14"/>
  <c r="FW60" i="5" s="1"/>
  <c r="FZ64" i="14"/>
  <c r="FY60" i="5" s="1"/>
  <c r="GB64" i="14"/>
  <c r="GA60" i="5" s="1"/>
  <c r="GD64" i="14"/>
  <c r="GC60" i="5" s="1"/>
  <c r="GF64" i="14"/>
  <c r="GE60" i="5" s="1"/>
  <c r="GH64" i="14"/>
  <c r="GG60" i="5" s="1"/>
  <c r="FI58" i="28" s="1"/>
  <c r="GI66" i="14"/>
  <c r="GK66" s="1"/>
  <c r="GJ66" s="1"/>
  <c r="GL66" s="1"/>
  <c r="GI62" i="5" s="1"/>
  <c r="FF60" i="28" s="1"/>
  <c r="FW66" i="14"/>
  <c r="FV62" i="5" s="1"/>
  <c r="FY66" i="14"/>
  <c r="FX62" i="5" s="1"/>
  <c r="GA66" i="14"/>
  <c r="FZ62" i="5" s="1"/>
  <c r="GC66" i="14"/>
  <c r="GB62" i="5" s="1"/>
  <c r="GE66" i="14"/>
  <c r="GD62" i="5" s="1"/>
  <c r="GG66" i="14"/>
  <c r="GF62" i="5" s="1"/>
  <c r="FV66" i="14"/>
  <c r="FU62" i="5" s="1"/>
  <c r="FX66" i="14"/>
  <c r="FW62" i="5" s="1"/>
  <c r="FZ66" i="14"/>
  <c r="FY62" i="5" s="1"/>
  <c r="GB66" i="14"/>
  <c r="GA62" i="5" s="1"/>
  <c r="GD66" i="14"/>
  <c r="GC62" i="5" s="1"/>
  <c r="GF66" i="14"/>
  <c r="GE62" i="5" s="1"/>
  <c r="GH66" i="14"/>
  <c r="GG62" i="5" s="1"/>
  <c r="FI60" i="28" s="1"/>
  <c r="GI68" i="14"/>
  <c r="GK68" s="1"/>
  <c r="GJ68" s="1"/>
  <c r="GL68" s="1"/>
  <c r="GI64" i="5" s="1"/>
  <c r="FF62" i="28" s="1"/>
  <c r="FW68" i="14"/>
  <c r="FV64" i="5" s="1"/>
  <c r="FY68" i="14"/>
  <c r="FX64" i="5" s="1"/>
  <c r="GA68" i="14"/>
  <c r="FZ64" i="5" s="1"/>
  <c r="GC68" i="14"/>
  <c r="GB64" i="5" s="1"/>
  <c r="GE68" i="14"/>
  <c r="GD64" i="5" s="1"/>
  <c r="GG68" i="14"/>
  <c r="GF64" i="5" s="1"/>
  <c r="FV68" i="14"/>
  <c r="FU64" i="5" s="1"/>
  <c r="FX68" i="14"/>
  <c r="FW64" i="5" s="1"/>
  <c r="FZ68" i="14"/>
  <c r="FY64" i="5" s="1"/>
  <c r="GB68" i="14"/>
  <c r="GA64" i="5" s="1"/>
  <c r="GD68" i="14"/>
  <c r="GC64" i="5" s="1"/>
  <c r="GF68" i="14"/>
  <c r="GE64" i="5" s="1"/>
  <c r="GH68" i="14"/>
  <c r="GG64" i="5" s="1"/>
  <c r="FI62" i="28" s="1"/>
  <c r="GI70" i="14"/>
  <c r="GK70" s="1"/>
  <c r="GJ70" s="1"/>
  <c r="GL70" s="1"/>
  <c r="GI66" i="5" s="1"/>
  <c r="FF64" i="28" s="1"/>
  <c r="FW70" i="14"/>
  <c r="FV66" i="5" s="1"/>
  <c r="FY70" i="14"/>
  <c r="FX66" i="5" s="1"/>
  <c r="GA70" i="14"/>
  <c r="FZ66" i="5" s="1"/>
  <c r="GC70" i="14"/>
  <c r="GB66" i="5" s="1"/>
  <c r="GE70" i="14"/>
  <c r="GD66" i="5" s="1"/>
  <c r="GG70" i="14"/>
  <c r="GF66" i="5" s="1"/>
  <c r="FV70" i="14"/>
  <c r="FU66" i="5" s="1"/>
  <c r="FX70" i="14"/>
  <c r="FW66" i="5" s="1"/>
  <c r="FZ70" i="14"/>
  <c r="FY66" i="5" s="1"/>
  <c r="GB70" i="14"/>
  <c r="GA66" i="5" s="1"/>
  <c r="GD70" i="14"/>
  <c r="GC66" i="5" s="1"/>
  <c r="GF70" i="14"/>
  <c r="GE66" i="5" s="1"/>
  <c r="GH70" i="14"/>
  <c r="GG66" i="5" s="1"/>
  <c r="FI64" i="28" s="1"/>
  <c r="GI72" i="14"/>
  <c r="GK72" s="1"/>
  <c r="GJ72" s="1"/>
  <c r="GL72" s="1"/>
  <c r="GI68" i="5" s="1"/>
  <c r="FF66" i="28" s="1"/>
  <c r="FW72" i="14"/>
  <c r="FV68" i="5" s="1"/>
  <c r="FY72" i="14"/>
  <c r="FX68" i="5" s="1"/>
  <c r="GA72" i="14"/>
  <c r="FZ68" i="5" s="1"/>
  <c r="GC72" i="14"/>
  <c r="GB68" i="5" s="1"/>
  <c r="GE72" i="14"/>
  <c r="GD68" i="5" s="1"/>
  <c r="GG72" i="14"/>
  <c r="GF68" i="5" s="1"/>
  <c r="FV72" i="14"/>
  <c r="FU68" i="5" s="1"/>
  <c r="FX72" i="14"/>
  <c r="FW68" i="5" s="1"/>
  <c r="FZ72" i="14"/>
  <c r="FY68" i="5" s="1"/>
  <c r="GB72" i="14"/>
  <c r="GA68" i="5" s="1"/>
  <c r="GD72" i="14"/>
  <c r="GC68" i="5" s="1"/>
  <c r="GF72" i="14"/>
  <c r="GE68" i="5" s="1"/>
  <c r="GH72" i="14"/>
  <c r="GG68" i="5" s="1"/>
  <c r="FI66" i="28" s="1"/>
  <c r="GI74" i="14"/>
  <c r="GK74" s="1"/>
  <c r="FW74"/>
  <c r="FV70" i="5" s="1"/>
  <c r="FY74" i="14"/>
  <c r="FX70" i="5" s="1"/>
  <c r="GA74" i="14"/>
  <c r="FZ70" i="5" s="1"/>
  <c r="GC74" i="14"/>
  <c r="GB70" i="5" s="1"/>
  <c r="GE74" i="14"/>
  <c r="GD70" i="5" s="1"/>
  <c r="GG74" i="14"/>
  <c r="GF70" i="5" s="1"/>
  <c r="FV74" i="14"/>
  <c r="FU70" i="5" s="1"/>
  <c r="FX74" i="14"/>
  <c r="FW70" i="5" s="1"/>
  <c r="FZ74" i="14"/>
  <c r="FY70" i="5" s="1"/>
  <c r="GB74" i="14"/>
  <c r="GA70" i="5" s="1"/>
  <c r="GD74" i="14"/>
  <c r="GC70" i="5" s="1"/>
  <c r="GF74" i="14"/>
  <c r="GE70" i="5" s="1"/>
  <c r="GH74" i="14"/>
  <c r="GG70" i="5" s="1"/>
  <c r="FI68" i="28" s="1"/>
  <c r="GI76" i="14"/>
  <c r="GK76" s="1"/>
  <c r="GJ76" s="1"/>
  <c r="GL76" s="1"/>
  <c r="GI72" i="5" s="1"/>
  <c r="FF70" i="28" s="1"/>
  <c r="FW76" i="14"/>
  <c r="FV72" i="5" s="1"/>
  <c r="FY76" i="14"/>
  <c r="FX72" i="5" s="1"/>
  <c r="GA76" i="14"/>
  <c r="FZ72" i="5" s="1"/>
  <c r="GC76" i="14"/>
  <c r="GB72" i="5" s="1"/>
  <c r="GE76" i="14"/>
  <c r="GD72" i="5" s="1"/>
  <c r="GG76" i="14"/>
  <c r="GF72" i="5" s="1"/>
  <c r="FV76" i="14"/>
  <c r="FU72" i="5" s="1"/>
  <c r="FX76" i="14"/>
  <c r="FW72" i="5" s="1"/>
  <c r="FZ76" i="14"/>
  <c r="FY72" i="5" s="1"/>
  <c r="GB76" i="14"/>
  <c r="GA72" i="5" s="1"/>
  <c r="GD76" i="14"/>
  <c r="GC72" i="5" s="1"/>
  <c r="GF76" i="14"/>
  <c r="GE72" i="5" s="1"/>
  <c r="GH76" i="14"/>
  <c r="GG72" i="5" s="1"/>
  <c r="FI70" i="28" s="1"/>
  <c r="GI78" i="14"/>
  <c r="GK78" s="1"/>
  <c r="GJ78" s="1"/>
  <c r="GL78" s="1"/>
  <c r="GI74" i="5" s="1"/>
  <c r="FF72" i="28" s="1"/>
  <c r="FW78" i="14"/>
  <c r="FV74" i="5" s="1"/>
  <c r="FY78" i="14"/>
  <c r="FX74" i="5" s="1"/>
  <c r="GA78" i="14"/>
  <c r="FZ74" i="5" s="1"/>
  <c r="GC78" i="14"/>
  <c r="GB74" i="5" s="1"/>
  <c r="GE78" i="14"/>
  <c r="GD74" i="5" s="1"/>
  <c r="GG78" i="14"/>
  <c r="GF74" i="5" s="1"/>
  <c r="FV78" i="14"/>
  <c r="FU74" i="5" s="1"/>
  <c r="FX78" i="14"/>
  <c r="FW74" i="5" s="1"/>
  <c r="FZ78" i="14"/>
  <c r="FY74" i="5" s="1"/>
  <c r="GB78" i="14"/>
  <c r="GA74" i="5" s="1"/>
  <c r="GD78" i="14"/>
  <c r="GC74" i="5" s="1"/>
  <c r="GF78" i="14"/>
  <c r="GE74" i="5" s="1"/>
  <c r="GH78" i="14"/>
  <c r="GG74" i="5" s="1"/>
  <c r="FI72" i="28" s="1"/>
  <c r="GI80" i="14"/>
  <c r="GK80" s="1"/>
  <c r="GJ80" s="1"/>
  <c r="GL80" s="1"/>
  <c r="GI76" i="5" s="1"/>
  <c r="FF74" i="28" s="1"/>
  <c r="FW80" i="14"/>
  <c r="FV76" i="5" s="1"/>
  <c r="FY80" i="14"/>
  <c r="FX76" i="5" s="1"/>
  <c r="GA80" i="14"/>
  <c r="FZ76" i="5" s="1"/>
  <c r="GC80" i="14"/>
  <c r="GB76" i="5" s="1"/>
  <c r="GE80" i="14"/>
  <c r="GD76" i="5" s="1"/>
  <c r="GG80" i="14"/>
  <c r="GF76" i="5" s="1"/>
  <c r="FV80" i="14"/>
  <c r="FU76" i="5" s="1"/>
  <c r="FX80" i="14"/>
  <c r="FW76" i="5" s="1"/>
  <c r="FZ80" i="14"/>
  <c r="FY76" i="5" s="1"/>
  <c r="GB80" i="14"/>
  <c r="GA76" i="5" s="1"/>
  <c r="GD80" i="14"/>
  <c r="GC76" i="5" s="1"/>
  <c r="GF80" i="14"/>
  <c r="GE76" i="5" s="1"/>
  <c r="GH80" i="14"/>
  <c r="GG76" i="5" s="1"/>
  <c r="FI74" i="28" s="1"/>
  <c r="GI82" i="14"/>
  <c r="GK82" s="1"/>
  <c r="GJ82" s="1"/>
  <c r="GL82" s="1"/>
  <c r="GI78" i="5" s="1"/>
  <c r="FF76" i="28" s="1"/>
  <c r="FW82" i="14"/>
  <c r="FV78" i="5" s="1"/>
  <c r="FY82" i="14"/>
  <c r="FX78" i="5" s="1"/>
  <c r="GA82" i="14"/>
  <c r="FZ78" i="5" s="1"/>
  <c r="GC82" i="14"/>
  <c r="GB78" i="5" s="1"/>
  <c r="GE82" i="14"/>
  <c r="GD78" i="5" s="1"/>
  <c r="GG82" i="14"/>
  <c r="GF78" i="5" s="1"/>
  <c r="FV82" i="14"/>
  <c r="FU78" i="5" s="1"/>
  <c r="FX82" i="14"/>
  <c r="FW78" i="5" s="1"/>
  <c r="FZ82" i="14"/>
  <c r="FY78" i="5" s="1"/>
  <c r="GB82" i="14"/>
  <c r="GA78" i="5" s="1"/>
  <c r="GD82" i="14"/>
  <c r="GC78" i="5" s="1"/>
  <c r="GF82" i="14"/>
  <c r="GE78" i="5" s="1"/>
  <c r="GH82" i="14"/>
  <c r="GG78" i="5" s="1"/>
  <c r="FI76" i="28" s="1"/>
  <c r="GI84" i="14"/>
  <c r="GK84" s="1"/>
  <c r="GJ84" s="1"/>
  <c r="GL84" s="1"/>
  <c r="GI80" i="5" s="1"/>
  <c r="FF78" i="28" s="1"/>
  <c r="FW84" i="14"/>
  <c r="FV80" i="5" s="1"/>
  <c r="FY84" i="14"/>
  <c r="FX80" i="5" s="1"/>
  <c r="GA84" i="14"/>
  <c r="FZ80" i="5" s="1"/>
  <c r="GC84" i="14"/>
  <c r="GB80" i="5" s="1"/>
  <c r="GE84" i="14"/>
  <c r="GD80" i="5" s="1"/>
  <c r="GG84" i="14"/>
  <c r="GF80" i="5" s="1"/>
  <c r="FV84" i="14"/>
  <c r="FU80" i="5" s="1"/>
  <c r="FX84" i="14"/>
  <c r="FW80" i="5" s="1"/>
  <c r="FZ84" i="14"/>
  <c r="FY80" i="5" s="1"/>
  <c r="GB84" i="14"/>
  <c r="GA80" i="5" s="1"/>
  <c r="GD84" i="14"/>
  <c r="GC80" i="5" s="1"/>
  <c r="GF84" i="14"/>
  <c r="GE80" i="5" s="1"/>
  <c r="GH84" i="14"/>
  <c r="GG80" i="5" s="1"/>
  <c r="FI78" i="28" s="1"/>
  <c r="GI86" i="14"/>
  <c r="GK86" s="1"/>
  <c r="GJ86" s="1"/>
  <c r="GL86" s="1"/>
  <c r="GI82" i="5" s="1"/>
  <c r="FF80" i="28" s="1"/>
  <c r="FW86" i="14"/>
  <c r="FV82" i="5" s="1"/>
  <c r="FY86" i="14"/>
  <c r="FX82" i="5" s="1"/>
  <c r="GA86" i="14"/>
  <c r="FZ82" i="5" s="1"/>
  <c r="GC86" i="14"/>
  <c r="GB82" i="5" s="1"/>
  <c r="GE86" i="14"/>
  <c r="GD82" i="5" s="1"/>
  <c r="GG86" i="14"/>
  <c r="GF82" i="5" s="1"/>
  <c r="FV86" i="14"/>
  <c r="FU82" i="5" s="1"/>
  <c r="FX86" i="14"/>
  <c r="FW82" i="5" s="1"/>
  <c r="FZ86" i="14"/>
  <c r="FY82" i="5" s="1"/>
  <c r="GB86" i="14"/>
  <c r="GA82" i="5" s="1"/>
  <c r="GD86" i="14"/>
  <c r="GC82" i="5" s="1"/>
  <c r="GF86" i="14"/>
  <c r="GE82" i="5" s="1"/>
  <c r="GH86" i="14"/>
  <c r="GG82" i="5" s="1"/>
  <c r="FI80" i="28" s="1"/>
  <c r="GG112" i="14"/>
  <c r="GF108" i="5" s="1"/>
  <c r="GE112" i="14"/>
  <c r="GD108" i="5" s="1"/>
  <c r="GC112" i="14"/>
  <c r="GB108" i="5" s="1"/>
  <c r="GA112" i="14"/>
  <c r="FZ108" i="5" s="1"/>
  <c r="FY112" i="14"/>
  <c r="FX108" i="5" s="1"/>
  <c r="FW112" i="14"/>
  <c r="FV108" i="5" s="1"/>
  <c r="GH111" i="14"/>
  <c r="GG107" i="5" s="1"/>
  <c r="FI105" i="28" s="1"/>
  <c r="GF111" i="14"/>
  <c r="GE107" i="5" s="1"/>
  <c r="GD111" i="14"/>
  <c r="GC107" i="5" s="1"/>
  <c r="GB111" i="14"/>
  <c r="GA107" i="5" s="1"/>
  <c r="FZ111" i="14"/>
  <c r="FY107" i="5" s="1"/>
  <c r="FX111" i="14"/>
  <c r="FW107" i="5" s="1"/>
  <c r="FV111" i="14"/>
  <c r="FU107" i="5" s="1"/>
  <c r="GG110" i="14"/>
  <c r="GF106" i="5" s="1"/>
  <c r="GE110" i="14"/>
  <c r="GD106" i="5" s="1"/>
  <c r="GC110" i="14"/>
  <c r="GB106" i="5" s="1"/>
  <c r="GA110" i="14"/>
  <c r="FZ106" i="5" s="1"/>
  <c r="FY110" i="14"/>
  <c r="FX106" i="5" s="1"/>
  <c r="FW110" i="14"/>
  <c r="FV106" i="5" s="1"/>
  <c r="GH109" i="14"/>
  <c r="GG105" i="5" s="1"/>
  <c r="FI103" i="28" s="1"/>
  <c r="GF109" i="14"/>
  <c r="GE105" i="5" s="1"/>
  <c r="GD109" i="14"/>
  <c r="GC105" i="5" s="1"/>
  <c r="GB109" i="14"/>
  <c r="GA105" i="5" s="1"/>
  <c r="FZ109" i="14"/>
  <c r="FY105" i="5" s="1"/>
  <c r="FX109" i="14"/>
  <c r="FW105" i="5" s="1"/>
  <c r="FV109" i="14"/>
  <c r="FU105" i="5" s="1"/>
  <c r="GG108" i="14"/>
  <c r="GF104" i="5" s="1"/>
  <c r="GE108" i="14"/>
  <c r="GD104" i="5" s="1"/>
  <c r="GC108" i="14"/>
  <c r="GB104" i="5" s="1"/>
  <c r="GA108" i="14"/>
  <c r="FZ104" i="5" s="1"/>
  <c r="FY108" i="14"/>
  <c r="FX104" i="5" s="1"/>
  <c r="FW108" i="14"/>
  <c r="FV104" i="5" s="1"/>
  <c r="GH107" i="14"/>
  <c r="GG103" i="5" s="1"/>
  <c r="FI101" i="28" s="1"/>
  <c r="GF107" i="14"/>
  <c r="GE103" i="5" s="1"/>
  <c r="GD107" i="14"/>
  <c r="GC103" i="5" s="1"/>
  <c r="GB107" i="14"/>
  <c r="GA103" i="5" s="1"/>
  <c r="FZ107" i="14"/>
  <c r="FY103" i="5" s="1"/>
  <c r="FX107" i="14"/>
  <c r="FW103" i="5" s="1"/>
  <c r="FV107" i="14"/>
  <c r="FU103" i="5" s="1"/>
  <c r="GG106" i="14"/>
  <c r="GF102" i="5" s="1"/>
  <c r="GE106" i="14"/>
  <c r="GD102" i="5" s="1"/>
  <c r="GC106" i="14"/>
  <c r="GB102" i="5" s="1"/>
  <c r="GA106" i="14"/>
  <c r="FZ102" i="5" s="1"/>
  <c r="FY106" i="14"/>
  <c r="FX102" i="5" s="1"/>
  <c r="FW106" i="14"/>
  <c r="FV102" i="5" s="1"/>
  <c r="GH105" i="14"/>
  <c r="GG101" i="5" s="1"/>
  <c r="FI99" i="28" s="1"/>
  <c r="GF105" i="14"/>
  <c r="GE101" i="5" s="1"/>
  <c r="GD105" i="14"/>
  <c r="GC101" i="5" s="1"/>
  <c r="GB105" i="14"/>
  <c r="GA101" i="5" s="1"/>
  <c r="FZ105" i="14"/>
  <c r="FY101" i="5" s="1"/>
  <c r="FX105" i="14"/>
  <c r="FW101" i="5" s="1"/>
  <c r="FV105" i="14"/>
  <c r="FU101" i="5" s="1"/>
  <c r="GG104" i="14"/>
  <c r="GF100" i="5" s="1"/>
  <c r="GE104" i="14"/>
  <c r="GD100" i="5" s="1"/>
  <c r="GC104" i="14"/>
  <c r="GB100" i="5" s="1"/>
  <c r="GA104" i="14"/>
  <c r="FZ100" i="5" s="1"/>
  <c r="FY104" i="14"/>
  <c r="FX100" i="5" s="1"/>
  <c r="FW104" i="14"/>
  <c r="FV100" i="5" s="1"/>
  <c r="GH103" i="14"/>
  <c r="GG99" i="5" s="1"/>
  <c r="FI97" i="28" s="1"/>
  <c r="GF103" i="14"/>
  <c r="GE99" i="5" s="1"/>
  <c r="GD103" i="14"/>
  <c r="GC99" i="5" s="1"/>
  <c r="GB103" i="14"/>
  <c r="GA99" i="5" s="1"/>
  <c r="FZ103" i="14"/>
  <c r="FY99" i="5" s="1"/>
  <c r="FX103" i="14"/>
  <c r="FW99" i="5" s="1"/>
  <c r="FV103" i="14"/>
  <c r="FU99" i="5" s="1"/>
  <c r="GG102" i="14"/>
  <c r="GF98" i="5" s="1"/>
  <c r="GE102" i="14"/>
  <c r="GD98" i="5" s="1"/>
  <c r="GC102" i="14"/>
  <c r="GB98" i="5" s="1"/>
  <c r="GA102" i="14"/>
  <c r="FZ98" i="5" s="1"/>
  <c r="FY102" i="14"/>
  <c r="FX98" i="5" s="1"/>
  <c r="FW102" i="14"/>
  <c r="FV98" i="5" s="1"/>
  <c r="GH101" i="14"/>
  <c r="GG97" i="5" s="1"/>
  <c r="FI95" i="28" s="1"/>
  <c r="GF101" i="14"/>
  <c r="GE97" i="5" s="1"/>
  <c r="GD101" i="14"/>
  <c r="GC97" i="5" s="1"/>
  <c r="GB101" i="14"/>
  <c r="GA97" i="5" s="1"/>
  <c r="FZ101" i="14"/>
  <c r="FY97" i="5" s="1"/>
  <c r="FX101" i="14"/>
  <c r="FW97" i="5" s="1"/>
  <c r="FV101" i="14"/>
  <c r="FU97" i="5" s="1"/>
  <c r="GG100" i="14"/>
  <c r="GF96" i="5" s="1"/>
  <c r="GE100" i="14"/>
  <c r="GD96" i="5" s="1"/>
  <c r="GC100" i="14"/>
  <c r="GB96" i="5" s="1"/>
  <c r="GA100" i="14"/>
  <c r="FZ96" i="5" s="1"/>
  <c r="FY100" i="14"/>
  <c r="FX96" i="5" s="1"/>
  <c r="FW100" i="14"/>
  <c r="FV96" i="5" s="1"/>
  <c r="GH99" i="14"/>
  <c r="GG95" i="5" s="1"/>
  <c r="FI93" i="28" s="1"/>
  <c r="GF99" i="14"/>
  <c r="GE95" i="5" s="1"/>
  <c r="GD99" i="14"/>
  <c r="GC95" i="5" s="1"/>
  <c r="GB99" i="14"/>
  <c r="GA95" i="5" s="1"/>
  <c r="FZ99" i="14"/>
  <c r="FY95" i="5" s="1"/>
  <c r="FX99" i="14"/>
  <c r="FW95" i="5" s="1"/>
  <c r="FV99" i="14"/>
  <c r="FU95" i="5" s="1"/>
  <c r="GG98" i="14"/>
  <c r="GF94" i="5" s="1"/>
  <c r="GE98" i="14"/>
  <c r="GD94" i="5" s="1"/>
  <c r="GC98" i="14"/>
  <c r="GB94" i="5" s="1"/>
  <c r="GA98" i="14"/>
  <c r="FZ94" i="5" s="1"/>
  <c r="FY98" i="14"/>
  <c r="FX94" i="5" s="1"/>
  <c r="FW98" i="14"/>
  <c r="FV94" i="5" s="1"/>
  <c r="GH97" i="14"/>
  <c r="GG93" i="5" s="1"/>
  <c r="FI91" i="28" s="1"/>
  <c r="GF97" i="14"/>
  <c r="GE93" i="5" s="1"/>
  <c r="GD97" i="14"/>
  <c r="GC93" i="5" s="1"/>
  <c r="GB97" i="14"/>
  <c r="GA93" i="5" s="1"/>
  <c r="FZ97" i="14"/>
  <c r="FY93" i="5" s="1"/>
  <c r="FX97" i="14"/>
  <c r="FW93" i="5" s="1"/>
  <c r="FV97" i="14"/>
  <c r="FU93" i="5" s="1"/>
  <c r="GG96" i="14"/>
  <c r="GF92" i="5" s="1"/>
  <c r="GE96" i="14"/>
  <c r="GD92" i="5" s="1"/>
  <c r="GC96" i="14"/>
  <c r="GB92" i="5" s="1"/>
  <c r="GA96" i="14"/>
  <c r="FZ92" i="5" s="1"/>
  <c r="FY96" i="14"/>
  <c r="FX92" i="5" s="1"/>
  <c r="FW96" i="14"/>
  <c r="FV92" i="5" s="1"/>
  <c r="GH95" i="14"/>
  <c r="GG91" i="5" s="1"/>
  <c r="FI89" i="28" s="1"/>
  <c r="GF95" i="14"/>
  <c r="GE91" i="5" s="1"/>
  <c r="GD95" i="14"/>
  <c r="GC91" i="5" s="1"/>
  <c r="GB95" i="14"/>
  <c r="GA91" i="5" s="1"/>
  <c r="FZ95" i="14"/>
  <c r="FY91" i="5" s="1"/>
  <c r="FX95" i="14"/>
  <c r="FW91" i="5" s="1"/>
  <c r="FV95" i="14"/>
  <c r="FU91" i="5" s="1"/>
  <c r="GG94" i="14"/>
  <c r="GF90" i="5" s="1"/>
  <c r="GE94" i="14"/>
  <c r="GD90" i="5" s="1"/>
  <c r="GC94" i="14"/>
  <c r="GB90" i="5" s="1"/>
  <c r="GA94" i="14"/>
  <c r="FZ90" i="5" s="1"/>
  <c r="FY94" i="14"/>
  <c r="FX90" i="5" s="1"/>
  <c r="FW94" i="14"/>
  <c r="FV90" i="5" s="1"/>
  <c r="GH93" i="14"/>
  <c r="GG89" i="5" s="1"/>
  <c r="FI87" i="28" s="1"/>
  <c r="GF93" i="14"/>
  <c r="GE89" i="5" s="1"/>
  <c r="GD93" i="14"/>
  <c r="GC89" i="5" s="1"/>
  <c r="GB93" i="14"/>
  <c r="GA89" i="5" s="1"/>
  <c r="FZ93" i="14"/>
  <c r="FY89" i="5" s="1"/>
  <c r="FX93" i="14"/>
  <c r="FW89" i="5" s="1"/>
  <c r="FV93" i="14"/>
  <c r="FU89" i="5" s="1"/>
  <c r="GG92" i="14"/>
  <c r="GF88" i="5" s="1"/>
  <c r="GE92" i="14"/>
  <c r="GD88" i="5" s="1"/>
  <c r="GC92" i="14"/>
  <c r="GB88" i="5" s="1"/>
  <c r="GA92" i="14"/>
  <c r="FZ88" i="5" s="1"/>
  <c r="FY92" i="14"/>
  <c r="FX88" i="5" s="1"/>
  <c r="FW92" i="14"/>
  <c r="FV88" i="5" s="1"/>
  <c r="GH91" i="14"/>
  <c r="GG87" i="5" s="1"/>
  <c r="FI85" i="28" s="1"/>
  <c r="GF91" i="14"/>
  <c r="GE87" i="5" s="1"/>
  <c r="GD91" i="14"/>
  <c r="GC87" i="5" s="1"/>
  <c r="GB91" i="14"/>
  <c r="GA87" i="5" s="1"/>
  <c r="FZ91" i="14"/>
  <c r="FY87" i="5" s="1"/>
  <c r="FX91" i="14"/>
  <c r="FW87" i="5" s="1"/>
  <c r="FV91" i="14"/>
  <c r="FU87" i="5" s="1"/>
  <c r="GG90" i="14"/>
  <c r="GF86" i="5" s="1"/>
  <c r="GE90" i="14"/>
  <c r="GD86" i="5" s="1"/>
  <c r="GC90" i="14"/>
  <c r="GB86" i="5" s="1"/>
  <c r="GA90" i="14"/>
  <c r="FZ86" i="5" s="1"/>
  <c r="FY90" i="14"/>
  <c r="FX86" i="5" s="1"/>
  <c r="FW90" i="14"/>
  <c r="FV86" i="5" s="1"/>
  <c r="GH89" i="14"/>
  <c r="GG85" i="5" s="1"/>
  <c r="FI83" i="28" s="1"/>
  <c r="GF89" i="14"/>
  <c r="GE85" i="5" s="1"/>
  <c r="GD89" i="14"/>
  <c r="GC85" i="5" s="1"/>
  <c r="GB89" i="14"/>
  <c r="GA85" i="5" s="1"/>
  <c r="FZ89" i="14"/>
  <c r="FY85" i="5" s="1"/>
  <c r="FX89" i="14"/>
  <c r="FW85" i="5" s="1"/>
  <c r="FV89" i="14"/>
  <c r="FU85" i="5" s="1"/>
  <c r="GG88" i="14"/>
  <c r="GF84" i="5" s="1"/>
  <c r="GE88" i="14"/>
  <c r="GD84" i="5" s="1"/>
  <c r="GC88" i="14"/>
  <c r="GB84" i="5" s="1"/>
  <c r="GA88" i="14"/>
  <c r="FZ84" i="5" s="1"/>
  <c r="FY88" i="14"/>
  <c r="FX84" i="5" s="1"/>
  <c r="FW88" i="14"/>
  <c r="FV84" i="5" s="1"/>
  <c r="GH87" i="14"/>
  <c r="GG83" i="5" s="1"/>
  <c r="FI81" i="28" s="1"/>
  <c r="GF87" i="14"/>
  <c r="GE83" i="5" s="1"/>
  <c r="FW25" i="14"/>
  <c r="FV21" i="5" s="1"/>
  <c r="FY25" i="14"/>
  <c r="FX21" i="5" s="1"/>
  <c r="GA25" i="14"/>
  <c r="FZ21" i="5" s="1"/>
  <c r="GC25" i="14"/>
  <c r="GB21" i="5" s="1"/>
  <c r="GE25" i="14"/>
  <c r="GD21" i="5" s="1"/>
  <c r="GG25" i="14"/>
  <c r="GF21" i="5" s="1"/>
  <c r="GI25" i="14"/>
  <c r="FV25"/>
  <c r="FU21" i="5" s="1"/>
  <c r="FX25" i="14"/>
  <c r="FW21" i="5" s="1"/>
  <c r="FZ25" i="14"/>
  <c r="FY21" i="5" s="1"/>
  <c r="GB25" i="14"/>
  <c r="GA21" i="5" s="1"/>
  <c r="GD25" i="14"/>
  <c r="GC21" i="5" s="1"/>
  <c r="GF25" i="14"/>
  <c r="GE21" i="5" s="1"/>
  <c r="GH25" i="14"/>
  <c r="GG21" i="5" s="1"/>
  <c r="FI19" i="28" s="1"/>
  <c r="GI28" i="14"/>
  <c r="FV28"/>
  <c r="FU24" i="5" s="1"/>
  <c r="FX28" i="14"/>
  <c r="FW24" i="5" s="1"/>
  <c r="FZ28" i="14"/>
  <c r="FY24" i="5" s="1"/>
  <c r="GB28" i="14"/>
  <c r="GA24" i="5" s="1"/>
  <c r="GD28" i="14"/>
  <c r="GC24" i="5" s="1"/>
  <c r="GF28" i="14"/>
  <c r="GE24" i="5" s="1"/>
  <c r="GH28" i="14"/>
  <c r="GG24" i="5" s="1"/>
  <c r="FI22" i="28" s="1"/>
  <c r="FW28" i="14"/>
  <c r="FV24" i="5" s="1"/>
  <c r="FY28" i="14"/>
  <c r="FX24" i="5" s="1"/>
  <c r="GA28" i="14"/>
  <c r="FZ24" i="5" s="1"/>
  <c r="GC28" i="14"/>
  <c r="GB24" i="5" s="1"/>
  <c r="GE28" i="14"/>
  <c r="GD24" i="5" s="1"/>
  <c r="GG28" i="14"/>
  <c r="GF24" i="5" s="1"/>
  <c r="GI32" i="14"/>
  <c r="FV32"/>
  <c r="FU28" i="5" s="1"/>
  <c r="FX32" i="14"/>
  <c r="FW28" i="5" s="1"/>
  <c r="FZ32" i="14"/>
  <c r="FY28" i="5" s="1"/>
  <c r="GB32" i="14"/>
  <c r="GA28" i="5" s="1"/>
  <c r="GD32" i="14"/>
  <c r="GC28" i="5" s="1"/>
  <c r="GF32" i="14"/>
  <c r="GE28" i="5" s="1"/>
  <c r="GH32" i="14"/>
  <c r="GG28" i="5" s="1"/>
  <c r="FI26" i="28" s="1"/>
  <c r="FW32" i="14"/>
  <c r="FV28" i="5" s="1"/>
  <c r="FY32" i="14"/>
  <c r="FX28" i="5" s="1"/>
  <c r="GA32" i="14"/>
  <c r="FZ28" i="5" s="1"/>
  <c r="GC32" i="14"/>
  <c r="GB28" i="5" s="1"/>
  <c r="GE32" i="14"/>
  <c r="GD28" i="5" s="1"/>
  <c r="GG32" i="14"/>
  <c r="GF28" i="5" s="1"/>
  <c r="GI22" i="14"/>
  <c r="FV22"/>
  <c r="FU18" i="5" s="1"/>
  <c r="FX22" i="14"/>
  <c r="FW18" i="5" s="1"/>
  <c r="FZ22" i="14"/>
  <c r="FY18" i="5" s="1"/>
  <c r="GB22" i="14"/>
  <c r="GA18" i="5" s="1"/>
  <c r="GD22" i="14"/>
  <c r="GC18" i="5" s="1"/>
  <c r="GF22" i="14"/>
  <c r="GE18" i="5" s="1"/>
  <c r="GH22" i="14"/>
  <c r="GG18" i="5" s="1"/>
  <c r="FI16" i="28" s="1"/>
  <c r="FW22" i="14"/>
  <c r="FV18" i="5" s="1"/>
  <c r="FY22" i="14"/>
  <c r="FX18" i="5" s="1"/>
  <c r="GA22" i="14"/>
  <c r="FZ18" i="5" s="1"/>
  <c r="GC22" i="14"/>
  <c r="GB18" i="5" s="1"/>
  <c r="GE22" i="14"/>
  <c r="GD18" i="5" s="1"/>
  <c r="GG22" i="14"/>
  <c r="GF18" i="5" s="1"/>
  <c r="GI24" i="14"/>
  <c r="FV24"/>
  <c r="FU20" i="5" s="1"/>
  <c r="FX24" i="14"/>
  <c r="FW20" i="5" s="1"/>
  <c r="FZ24" i="14"/>
  <c r="FY20" i="5" s="1"/>
  <c r="GB24" i="14"/>
  <c r="GA20" i="5" s="1"/>
  <c r="GD24" i="14"/>
  <c r="GC20" i="5" s="1"/>
  <c r="GF24" i="14"/>
  <c r="GE20" i="5" s="1"/>
  <c r="GH24" i="14"/>
  <c r="GG20" i="5" s="1"/>
  <c r="FI18" i="28" s="1"/>
  <c r="FW24" i="14"/>
  <c r="FV20" i="5" s="1"/>
  <c r="FY24" i="14"/>
  <c r="FX20" i="5" s="1"/>
  <c r="GA24" i="14"/>
  <c r="FZ20" i="5" s="1"/>
  <c r="GC24" i="14"/>
  <c r="GB20" i="5" s="1"/>
  <c r="GE24" i="14"/>
  <c r="GD20" i="5" s="1"/>
  <c r="GG24" i="14"/>
  <c r="GF20" i="5" s="1"/>
  <c r="FW27" i="14"/>
  <c r="FV23" i="5" s="1"/>
  <c r="FY27" i="14"/>
  <c r="FX23" i="5" s="1"/>
  <c r="GA27" i="14"/>
  <c r="FZ23" i="5" s="1"/>
  <c r="GC27" i="14"/>
  <c r="GB23" i="5" s="1"/>
  <c r="GE27" i="14"/>
  <c r="GD23" i="5" s="1"/>
  <c r="GG27" i="14"/>
  <c r="GF23" i="5" s="1"/>
  <c r="GI27" i="14"/>
  <c r="FV27"/>
  <c r="FU23" i="5" s="1"/>
  <c r="FX27" i="14"/>
  <c r="FW23" i="5" s="1"/>
  <c r="FZ27" i="14"/>
  <c r="FY23" i="5" s="1"/>
  <c r="GB27" i="14"/>
  <c r="GA23" i="5" s="1"/>
  <c r="GD27" i="14"/>
  <c r="GC23" i="5" s="1"/>
  <c r="GF27" i="14"/>
  <c r="GE23" i="5" s="1"/>
  <c r="GH27" i="14"/>
  <c r="GG23" i="5" s="1"/>
  <c r="FI21" i="28" s="1"/>
  <c r="FW29" i="14"/>
  <c r="FV25" i="5" s="1"/>
  <c r="FY29" i="14"/>
  <c r="FX25" i="5" s="1"/>
  <c r="GA29" i="14"/>
  <c r="FZ25" i="5" s="1"/>
  <c r="GC29" i="14"/>
  <c r="GB25" i="5" s="1"/>
  <c r="GE29" i="14"/>
  <c r="GD25" i="5" s="1"/>
  <c r="GG29" i="14"/>
  <c r="GF25" i="5" s="1"/>
  <c r="GI29" i="14"/>
  <c r="FV29"/>
  <c r="FU25" i="5" s="1"/>
  <c r="FX29" i="14"/>
  <c r="FW25" i="5" s="1"/>
  <c r="FZ29" i="14"/>
  <c r="FY25" i="5" s="1"/>
  <c r="GB29" i="14"/>
  <c r="GA25" i="5" s="1"/>
  <c r="GD29" i="14"/>
  <c r="GC25" i="5" s="1"/>
  <c r="GF29" i="14"/>
  <c r="GE25" i="5" s="1"/>
  <c r="GH29" i="14"/>
  <c r="GG25" i="5" s="1"/>
  <c r="FI23" i="28" s="1"/>
  <c r="FW31" i="14"/>
  <c r="FV27" i="5" s="1"/>
  <c r="FY31" i="14"/>
  <c r="FX27" i="5" s="1"/>
  <c r="GA31" i="14"/>
  <c r="FZ27" i="5" s="1"/>
  <c r="GC31" i="14"/>
  <c r="GB27" i="5" s="1"/>
  <c r="GE31" i="14"/>
  <c r="GD27" i="5" s="1"/>
  <c r="GG31" i="14"/>
  <c r="GF27" i="5" s="1"/>
  <c r="GI31" i="14"/>
  <c r="FV31"/>
  <c r="FU27" i="5" s="1"/>
  <c r="FX31" i="14"/>
  <c r="FW27" i="5" s="1"/>
  <c r="FZ31" i="14"/>
  <c r="FY27" i="5" s="1"/>
  <c r="GB31" i="14"/>
  <c r="GA27" i="5" s="1"/>
  <c r="GD31" i="14"/>
  <c r="GC27" i="5" s="1"/>
  <c r="GF31" i="14"/>
  <c r="GE27" i="5" s="1"/>
  <c r="GH31" i="14"/>
  <c r="GG27" i="5" s="1"/>
  <c r="FI25" i="28" s="1"/>
  <c r="FW33" i="14"/>
  <c r="FV29" i="5" s="1"/>
  <c r="FY33" i="14"/>
  <c r="FX29" i="5" s="1"/>
  <c r="GA33" i="14"/>
  <c r="FZ29" i="5" s="1"/>
  <c r="GC33" i="14"/>
  <c r="GB29" i="5" s="1"/>
  <c r="GE33" i="14"/>
  <c r="GD29" i="5" s="1"/>
  <c r="GG33" i="14"/>
  <c r="GF29" i="5" s="1"/>
  <c r="GI33" i="14"/>
  <c r="FV33"/>
  <c r="FU29" i="5" s="1"/>
  <c r="FX33" i="14"/>
  <c r="FW29" i="5" s="1"/>
  <c r="FZ33" i="14"/>
  <c r="FY29" i="5" s="1"/>
  <c r="GB33" i="14"/>
  <c r="GA29" i="5" s="1"/>
  <c r="GD33" i="14"/>
  <c r="GC29" i="5" s="1"/>
  <c r="GF33" i="14"/>
  <c r="GE29" i="5" s="1"/>
  <c r="GH33" i="14"/>
  <c r="GG29" i="5" s="1"/>
  <c r="FI27" i="28" s="1"/>
  <c r="FW35" i="14"/>
  <c r="FV31" i="5" s="1"/>
  <c r="FY35" i="14"/>
  <c r="FX31" i="5" s="1"/>
  <c r="GA35" i="14"/>
  <c r="FZ31" i="5" s="1"/>
  <c r="GC35" i="14"/>
  <c r="GB31" i="5" s="1"/>
  <c r="GE35" i="14"/>
  <c r="GD31" i="5" s="1"/>
  <c r="GG35" i="14"/>
  <c r="GF31" i="5" s="1"/>
  <c r="GI35" i="14"/>
  <c r="FV35"/>
  <c r="FU31" i="5" s="1"/>
  <c r="FX35" i="14"/>
  <c r="FW31" i="5" s="1"/>
  <c r="FZ35" i="14"/>
  <c r="FY31" i="5" s="1"/>
  <c r="GB35" i="14"/>
  <c r="GA31" i="5" s="1"/>
  <c r="GD35" i="14"/>
  <c r="GC31" i="5" s="1"/>
  <c r="GF35" i="14"/>
  <c r="GE31" i="5" s="1"/>
  <c r="GH35" i="14"/>
  <c r="GG31" i="5" s="1"/>
  <c r="FI29" i="28" s="1"/>
  <c r="FW37" i="14"/>
  <c r="FV33" i="5" s="1"/>
  <c r="FY37" i="14"/>
  <c r="FX33" i="5" s="1"/>
  <c r="GA37" i="14"/>
  <c r="FZ33" i="5" s="1"/>
  <c r="GC37" i="14"/>
  <c r="GB33" i="5" s="1"/>
  <c r="GE37" i="14"/>
  <c r="GD33" i="5" s="1"/>
  <c r="GG37" i="14"/>
  <c r="GF33" i="5" s="1"/>
  <c r="GI37" i="14"/>
  <c r="FV37"/>
  <c r="FU33" i="5" s="1"/>
  <c r="FX37" i="14"/>
  <c r="FW33" i="5" s="1"/>
  <c r="FZ37" i="14"/>
  <c r="FY33" i="5" s="1"/>
  <c r="GB37" i="14"/>
  <c r="GA33" i="5" s="1"/>
  <c r="GD37" i="14"/>
  <c r="GC33" i="5" s="1"/>
  <c r="GF37" i="14"/>
  <c r="GE33" i="5" s="1"/>
  <c r="GH37" i="14"/>
  <c r="GG33" i="5" s="1"/>
  <c r="FI31" i="28" s="1"/>
  <c r="FW39" i="14"/>
  <c r="FV35" i="5" s="1"/>
  <c r="FY39" i="14"/>
  <c r="FX35" i="5" s="1"/>
  <c r="GA39" i="14"/>
  <c r="FZ35" i="5" s="1"/>
  <c r="GC39" i="14"/>
  <c r="GB35" i="5" s="1"/>
  <c r="GE39" i="14"/>
  <c r="GD35" i="5" s="1"/>
  <c r="GG39" i="14"/>
  <c r="GF35" i="5" s="1"/>
  <c r="GI39" i="14"/>
  <c r="FV39"/>
  <c r="FU35" i="5" s="1"/>
  <c r="FX39" i="14"/>
  <c r="FW35" i="5" s="1"/>
  <c r="FZ39" i="14"/>
  <c r="FY35" i="5" s="1"/>
  <c r="GB39" i="14"/>
  <c r="GA35" i="5" s="1"/>
  <c r="GD39" i="14"/>
  <c r="GC35" i="5" s="1"/>
  <c r="GF39" i="14"/>
  <c r="GE35" i="5" s="1"/>
  <c r="GH39" i="14"/>
  <c r="GG35" i="5" s="1"/>
  <c r="FI33" i="28" s="1"/>
  <c r="FW41" i="14"/>
  <c r="FV37" i="5" s="1"/>
  <c r="FY41" i="14"/>
  <c r="FX37" i="5" s="1"/>
  <c r="GA41" i="14"/>
  <c r="FZ37" i="5" s="1"/>
  <c r="GC41" i="14"/>
  <c r="GB37" i="5" s="1"/>
  <c r="GE41" i="14"/>
  <c r="GD37" i="5" s="1"/>
  <c r="GG41" i="14"/>
  <c r="GF37" i="5" s="1"/>
  <c r="GI41" i="14"/>
  <c r="FV41"/>
  <c r="FU37" i="5" s="1"/>
  <c r="FX41" i="14"/>
  <c r="FW37" i="5" s="1"/>
  <c r="FZ41" i="14"/>
  <c r="FY37" i="5" s="1"/>
  <c r="GB41" i="14"/>
  <c r="GA37" i="5" s="1"/>
  <c r="GD41" i="14"/>
  <c r="GC37" i="5" s="1"/>
  <c r="GF41" i="14"/>
  <c r="GE37" i="5" s="1"/>
  <c r="GH41" i="14"/>
  <c r="GG37" i="5" s="1"/>
  <c r="FI35" i="28" s="1"/>
  <c r="FW43" i="14"/>
  <c r="FV39" i="5" s="1"/>
  <c r="FY43" i="14"/>
  <c r="FX39" i="5" s="1"/>
  <c r="GA43" i="14"/>
  <c r="FZ39" i="5" s="1"/>
  <c r="GC43" i="14"/>
  <c r="GB39" i="5" s="1"/>
  <c r="GE43" i="14"/>
  <c r="GD39" i="5" s="1"/>
  <c r="GG43" i="14"/>
  <c r="GF39" i="5" s="1"/>
  <c r="GI43" i="14"/>
  <c r="FX43"/>
  <c r="FW39" i="5" s="1"/>
  <c r="GB43" i="14"/>
  <c r="GA39" i="5" s="1"/>
  <c r="GF43" i="14"/>
  <c r="GE39" i="5" s="1"/>
  <c r="FV43" i="14"/>
  <c r="FU39" i="5" s="1"/>
  <c r="FZ43" i="14"/>
  <c r="FY39" i="5" s="1"/>
  <c r="GD43" i="14"/>
  <c r="GC39" i="5" s="1"/>
  <c r="GH43" i="14"/>
  <c r="GG39" i="5" s="1"/>
  <c r="FI37" i="28" s="1"/>
  <c r="FW45" i="14"/>
  <c r="FV41" i="5" s="1"/>
  <c r="FY45" i="14"/>
  <c r="FX41" i="5" s="1"/>
  <c r="GA45" i="14"/>
  <c r="FZ41" i="5" s="1"/>
  <c r="GC45" i="14"/>
  <c r="GB41" i="5" s="1"/>
  <c r="GE45" i="14"/>
  <c r="GD41" i="5" s="1"/>
  <c r="GG45" i="14"/>
  <c r="GF41" i="5" s="1"/>
  <c r="GI45" i="14"/>
  <c r="FV45"/>
  <c r="FU41" i="5" s="1"/>
  <c r="FZ45" i="14"/>
  <c r="FY41" i="5" s="1"/>
  <c r="GD45" i="14"/>
  <c r="GC41" i="5" s="1"/>
  <c r="GH45" i="14"/>
  <c r="GG41" i="5" s="1"/>
  <c r="FI39" i="28" s="1"/>
  <c r="FX45" i="14"/>
  <c r="FW41" i="5" s="1"/>
  <c r="GB45" i="14"/>
  <c r="GA41" i="5" s="1"/>
  <c r="GF45" i="14"/>
  <c r="GE41" i="5" s="1"/>
  <c r="FW47" i="14"/>
  <c r="FV43" i="5" s="1"/>
  <c r="FY47" i="14"/>
  <c r="FX43" i="5" s="1"/>
  <c r="GA47" i="14"/>
  <c r="FZ43" i="5" s="1"/>
  <c r="GC47" i="14"/>
  <c r="GB43" i="5" s="1"/>
  <c r="GE47" i="14"/>
  <c r="GD43" i="5" s="1"/>
  <c r="GG47" i="14"/>
  <c r="GF43" i="5" s="1"/>
  <c r="GI47" i="14"/>
  <c r="GK47" s="1"/>
  <c r="GJ47" s="1"/>
  <c r="GL47" s="1"/>
  <c r="GI43" i="5" s="1"/>
  <c r="FF41" i="28" s="1"/>
  <c r="FX47" i="14"/>
  <c r="FW43" i="5" s="1"/>
  <c r="GB47" i="14"/>
  <c r="GA43" i="5" s="1"/>
  <c r="GF47" i="14"/>
  <c r="GE43" i="5" s="1"/>
  <c r="FV47" i="14"/>
  <c r="FU43" i="5" s="1"/>
  <c r="FZ47" i="14"/>
  <c r="FY43" i="5" s="1"/>
  <c r="GD47" i="14"/>
  <c r="GC43" i="5" s="1"/>
  <c r="GH47" i="14"/>
  <c r="GG43" i="5" s="1"/>
  <c r="FI41" i="28" s="1"/>
  <c r="FW49" i="14"/>
  <c r="FV45" i="5" s="1"/>
  <c r="FY49" i="14"/>
  <c r="FX45" i="5" s="1"/>
  <c r="GA49" i="14"/>
  <c r="FZ45" i="5" s="1"/>
  <c r="GC49" i="14"/>
  <c r="GB45" i="5" s="1"/>
  <c r="GE49" i="14"/>
  <c r="GD45" i="5" s="1"/>
  <c r="GG49" i="14"/>
  <c r="GF45" i="5" s="1"/>
  <c r="GI49" i="14"/>
  <c r="GK49" s="1"/>
  <c r="GJ49" s="1"/>
  <c r="GL49" s="1"/>
  <c r="GI45" i="5" s="1"/>
  <c r="FF43" i="28" s="1"/>
  <c r="FV49" i="14"/>
  <c r="FU45" i="5" s="1"/>
  <c r="FZ49" i="14"/>
  <c r="FY45" i="5" s="1"/>
  <c r="GD49" i="14"/>
  <c r="GC45" i="5" s="1"/>
  <c r="GH49" i="14"/>
  <c r="GG45" i="5" s="1"/>
  <c r="FI43" i="28" s="1"/>
  <c r="FX49" i="14"/>
  <c r="FW45" i="5" s="1"/>
  <c r="GB49" i="14"/>
  <c r="GA45" i="5" s="1"/>
  <c r="GF49" i="14"/>
  <c r="GE45" i="5" s="1"/>
  <c r="FW51" i="14"/>
  <c r="FV47" i="5" s="1"/>
  <c r="FY51" i="14"/>
  <c r="FX47" i="5" s="1"/>
  <c r="GA51" i="14"/>
  <c r="FZ47" i="5" s="1"/>
  <c r="GC51" i="14"/>
  <c r="GB47" i="5" s="1"/>
  <c r="GE51" i="14"/>
  <c r="GD47" i="5" s="1"/>
  <c r="GG51" i="14"/>
  <c r="GF47" i="5" s="1"/>
  <c r="GI51" i="14"/>
  <c r="GK51" s="1"/>
  <c r="GJ51" s="1"/>
  <c r="GL51" s="1"/>
  <c r="GI47" i="5" s="1"/>
  <c r="FF45" i="28" s="1"/>
  <c r="FX51" i="14"/>
  <c r="FW47" i="5" s="1"/>
  <c r="GB51" i="14"/>
  <c r="GA47" i="5" s="1"/>
  <c r="GF51" i="14"/>
  <c r="GE47" i="5" s="1"/>
  <c r="FV51" i="14"/>
  <c r="FU47" i="5" s="1"/>
  <c r="FZ51" i="14"/>
  <c r="FY47" i="5" s="1"/>
  <c r="GD51" i="14"/>
  <c r="GC47" i="5" s="1"/>
  <c r="GH51" i="14"/>
  <c r="GG47" i="5" s="1"/>
  <c r="FI45" i="28" s="1"/>
  <c r="FW53" i="14"/>
  <c r="FV49" i="5" s="1"/>
  <c r="FY53" i="14"/>
  <c r="FX49" i="5" s="1"/>
  <c r="GA53" i="14"/>
  <c r="FZ49" i="5" s="1"/>
  <c r="GC53" i="14"/>
  <c r="GB49" i="5" s="1"/>
  <c r="GE53" i="14"/>
  <c r="GD49" i="5" s="1"/>
  <c r="GG53" i="14"/>
  <c r="GF49" i="5" s="1"/>
  <c r="GI53" i="14"/>
  <c r="GK53" s="1"/>
  <c r="GJ53" s="1"/>
  <c r="GL53" s="1"/>
  <c r="GI49" i="5" s="1"/>
  <c r="FF47" i="28" s="1"/>
  <c r="FV53" i="14"/>
  <c r="FU49" i="5" s="1"/>
  <c r="FZ53" i="14"/>
  <c r="FY49" i="5" s="1"/>
  <c r="GD53" i="14"/>
  <c r="GC49" i="5" s="1"/>
  <c r="GH53" i="14"/>
  <c r="GG49" i="5" s="1"/>
  <c r="FI47" i="28" s="1"/>
  <c r="FX53" i="14"/>
  <c r="FW49" i="5" s="1"/>
  <c r="GB53" i="14"/>
  <c r="GA49" i="5" s="1"/>
  <c r="GF53" i="14"/>
  <c r="GE49" i="5" s="1"/>
  <c r="GI55" i="14"/>
  <c r="GK55" s="1"/>
  <c r="GJ55" s="1"/>
  <c r="GL55" s="1"/>
  <c r="GI51" i="5" s="1"/>
  <c r="FF49" i="28" s="1"/>
  <c r="FV55" i="14"/>
  <c r="FU51" i="5" s="1"/>
  <c r="FX55" i="14"/>
  <c r="FW51" i="5" s="1"/>
  <c r="FZ55" i="14"/>
  <c r="FY51" i="5" s="1"/>
  <c r="GB55" i="14"/>
  <c r="GA51" i="5" s="1"/>
  <c r="GD55" i="14"/>
  <c r="GC51" i="5" s="1"/>
  <c r="GF55" i="14"/>
  <c r="GE51" i="5" s="1"/>
  <c r="GH55" i="14"/>
  <c r="GG51" i="5" s="1"/>
  <c r="FI49" i="28" s="1"/>
  <c r="FW55" i="14"/>
  <c r="FV51" i="5" s="1"/>
  <c r="FY55" i="14"/>
  <c r="FX51" i="5" s="1"/>
  <c r="GA55" i="14"/>
  <c r="FZ51" i="5" s="1"/>
  <c r="GC55" i="14"/>
  <c r="GB51" i="5" s="1"/>
  <c r="GE55" i="14"/>
  <c r="GD51" i="5" s="1"/>
  <c r="GG55" i="14"/>
  <c r="GF51" i="5" s="1"/>
  <c r="GI57" i="14"/>
  <c r="GK57" s="1"/>
  <c r="GJ57" s="1"/>
  <c r="GL57" s="1"/>
  <c r="GI53" i="5" s="1"/>
  <c r="FF51" i="28" s="1"/>
  <c r="FV57" i="14"/>
  <c r="FU53" i="5" s="1"/>
  <c r="FX57" i="14"/>
  <c r="FW53" i="5" s="1"/>
  <c r="FZ57" i="14"/>
  <c r="FY53" i="5" s="1"/>
  <c r="GB57" i="14"/>
  <c r="GA53" i="5" s="1"/>
  <c r="GD57" i="14"/>
  <c r="GC53" i="5" s="1"/>
  <c r="GF57" i="14"/>
  <c r="GE53" i="5" s="1"/>
  <c r="GH57" i="14"/>
  <c r="GG53" i="5" s="1"/>
  <c r="FI51" i="28" s="1"/>
  <c r="FW57" i="14"/>
  <c r="FV53" i="5" s="1"/>
  <c r="FY57" i="14"/>
  <c r="FX53" i="5" s="1"/>
  <c r="GA57" i="14"/>
  <c r="FZ53" i="5" s="1"/>
  <c r="GC57" i="14"/>
  <c r="GB53" i="5" s="1"/>
  <c r="GE57" i="14"/>
  <c r="GD53" i="5" s="1"/>
  <c r="GG57" i="14"/>
  <c r="GF53" i="5" s="1"/>
  <c r="GI59" i="14"/>
  <c r="GK59" s="1"/>
  <c r="GJ59" s="1"/>
  <c r="GL59" s="1"/>
  <c r="GI55" i="5" s="1"/>
  <c r="FF53" i="28" s="1"/>
  <c r="FV59" i="14"/>
  <c r="FU55" i="5" s="1"/>
  <c r="FX59" i="14"/>
  <c r="FW55" i="5" s="1"/>
  <c r="FZ59" i="14"/>
  <c r="FY55" i="5" s="1"/>
  <c r="GB59" i="14"/>
  <c r="GA55" i="5" s="1"/>
  <c r="GD59" i="14"/>
  <c r="GC55" i="5" s="1"/>
  <c r="GF59" i="14"/>
  <c r="GE55" i="5" s="1"/>
  <c r="GH59" i="14"/>
  <c r="GG55" i="5" s="1"/>
  <c r="FI53" i="28" s="1"/>
  <c r="FW59" i="14"/>
  <c r="FV55" i="5" s="1"/>
  <c r="FY59" i="14"/>
  <c r="FX55" i="5" s="1"/>
  <c r="GA59" i="14"/>
  <c r="FZ55" i="5" s="1"/>
  <c r="GC59" i="14"/>
  <c r="GB55" i="5" s="1"/>
  <c r="GE59" i="14"/>
  <c r="GD55" i="5" s="1"/>
  <c r="GG59" i="14"/>
  <c r="GF55" i="5" s="1"/>
  <c r="GI61" i="14"/>
  <c r="GK61" s="1"/>
  <c r="GJ61" s="1"/>
  <c r="GL61" s="1"/>
  <c r="GI57" i="5" s="1"/>
  <c r="FF55" i="28" s="1"/>
  <c r="FV61" i="14"/>
  <c r="FU57" i="5" s="1"/>
  <c r="FX61" i="14"/>
  <c r="FW57" i="5" s="1"/>
  <c r="FZ61" i="14"/>
  <c r="FY57" i="5" s="1"/>
  <c r="GB61" i="14"/>
  <c r="GA57" i="5" s="1"/>
  <c r="GD61" i="14"/>
  <c r="GC57" i="5" s="1"/>
  <c r="GF61" i="14"/>
  <c r="GE57" i="5" s="1"/>
  <c r="GH61" i="14"/>
  <c r="GG57" i="5" s="1"/>
  <c r="FI55" i="28" s="1"/>
  <c r="FW61" i="14"/>
  <c r="FV57" i="5" s="1"/>
  <c r="FY61" i="14"/>
  <c r="FX57" i="5" s="1"/>
  <c r="GA61" i="14"/>
  <c r="FZ57" i="5" s="1"/>
  <c r="GC61" i="14"/>
  <c r="GB57" i="5" s="1"/>
  <c r="GE61" i="14"/>
  <c r="GD57" i="5" s="1"/>
  <c r="GG61" i="14"/>
  <c r="GF57" i="5" s="1"/>
  <c r="GI63" i="14"/>
  <c r="GK63" s="1"/>
  <c r="GJ63" s="1"/>
  <c r="GL63" s="1"/>
  <c r="GI59" i="5" s="1"/>
  <c r="FF57" i="28" s="1"/>
  <c r="FV63" i="14"/>
  <c r="FU59" i="5" s="1"/>
  <c r="FX63" i="14"/>
  <c r="FW59" i="5" s="1"/>
  <c r="FZ63" i="14"/>
  <c r="FY59" i="5" s="1"/>
  <c r="GB63" i="14"/>
  <c r="GA59" i="5" s="1"/>
  <c r="GD63" i="14"/>
  <c r="GC59" i="5" s="1"/>
  <c r="GF63" i="14"/>
  <c r="GE59" i="5" s="1"/>
  <c r="GH63" i="14"/>
  <c r="GG59" i="5" s="1"/>
  <c r="FI57" i="28" s="1"/>
  <c r="FW63" i="14"/>
  <c r="FV59" i="5" s="1"/>
  <c r="FY63" i="14"/>
  <c r="FX59" i="5" s="1"/>
  <c r="GA63" i="14"/>
  <c r="FZ59" i="5" s="1"/>
  <c r="GC63" i="14"/>
  <c r="GB59" i="5" s="1"/>
  <c r="GE63" i="14"/>
  <c r="GD59" i="5" s="1"/>
  <c r="GG63" i="14"/>
  <c r="GF59" i="5" s="1"/>
  <c r="GI65" i="14"/>
  <c r="GK65" s="1"/>
  <c r="GJ65" s="1"/>
  <c r="GL65" s="1"/>
  <c r="GI61" i="5" s="1"/>
  <c r="FF59" i="28" s="1"/>
  <c r="FV65" i="14"/>
  <c r="FU61" i="5" s="1"/>
  <c r="FX65" i="14"/>
  <c r="FW61" i="5" s="1"/>
  <c r="FZ65" i="14"/>
  <c r="FY61" i="5" s="1"/>
  <c r="GB65" i="14"/>
  <c r="GA61" i="5" s="1"/>
  <c r="GD65" i="14"/>
  <c r="GC61" i="5" s="1"/>
  <c r="GF65" i="14"/>
  <c r="GE61" i="5" s="1"/>
  <c r="GH65" i="14"/>
  <c r="GG61" i="5" s="1"/>
  <c r="FI59" i="28" s="1"/>
  <c r="FW65" i="14"/>
  <c r="FV61" i="5" s="1"/>
  <c r="FY65" i="14"/>
  <c r="FX61" i="5" s="1"/>
  <c r="GA65" i="14"/>
  <c r="FZ61" i="5" s="1"/>
  <c r="GC65" i="14"/>
  <c r="GB61" i="5" s="1"/>
  <c r="GE65" i="14"/>
  <c r="GD61" i="5" s="1"/>
  <c r="GG65" i="14"/>
  <c r="GF61" i="5" s="1"/>
  <c r="GI67" i="14"/>
  <c r="GK67" s="1"/>
  <c r="GJ67" s="1"/>
  <c r="GL67" s="1"/>
  <c r="GI63" i="5" s="1"/>
  <c r="FF61" i="28" s="1"/>
  <c r="FV67" i="14"/>
  <c r="FU63" i="5" s="1"/>
  <c r="FX67" i="14"/>
  <c r="FW63" i="5" s="1"/>
  <c r="FZ67" i="14"/>
  <c r="FY63" i="5" s="1"/>
  <c r="GB67" i="14"/>
  <c r="GA63" i="5" s="1"/>
  <c r="GD67" i="14"/>
  <c r="GC63" i="5" s="1"/>
  <c r="GF67" i="14"/>
  <c r="GE63" i="5" s="1"/>
  <c r="GH67" i="14"/>
  <c r="GG63" i="5" s="1"/>
  <c r="FI61" i="28" s="1"/>
  <c r="FW67" i="14"/>
  <c r="FV63" i="5" s="1"/>
  <c r="FY67" i="14"/>
  <c r="FX63" i="5" s="1"/>
  <c r="GA67" i="14"/>
  <c r="FZ63" i="5" s="1"/>
  <c r="GC67" i="14"/>
  <c r="GB63" i="5" s="1"/>
  <c r="GE67" i="14"/>
  <c r="GD63" i="5" s="1"/>
  <c r="GG67" i="14"/>
  <c r="GF63" i="5" s="1"/>
  <c r="GI69" i="14"/>
  <c r="GK69" s="1"/>
  <c r="GJ69" s="1"/>
  <c r="GL69" s="1"/>
  <c r="GI65" i="5" s="1"/>
  <c r="FF63" i="28" s="1"/>
  <c r="FV69" i="14"/>
  <c r="FU65" i="5" s="1"/>
  <c r="FX69" i="14"/>
  <c r="FW65" i="5" s="1"/>
  <c r="FZ69" i="14"/>
  <c r="FY65" i="5" s="1"/>
  <c r="GB69" i="14"/>
  <c r="GA65" i="5" s="1"/>
  <c r="GD69" i="14"/>
  <c r="GC65" i="5" s="1"/>
  <c r="GF69" i="14"/>
  <c r="GE65" i="5" s="1"/>
  <c r="GH69" i="14"/>
  <c r="GG65" i="5" s="1"/>
  <c r="FI63" i="28" s="1"/>
  <c r="FW69" i="14"/>
  <c r="FV65" i="5" s="1"/>
  <c r="FY69" i="14"/>
  <c r="FX65" i="5" s="1"/>
  <c r="GA69" i="14"/>
  <c r="FZ65" i="5" s="1"/>
  <c r="GC69" i="14"/>
  <c r="GB65" i="5" s="1"/>
  <c r="GE69" i="14"/>
  <c r="GD65" i="5" s="1"/>
  <c r="GG69" i="14"/>
  <c r="GF65" i="5" s="1"/>
  <c r="GI71" i="14"/>
  <c r="GK71" s="1"/>
  <c r="GJ71" s="1"/>
  <c r="GL71" s="1"/>
  <c r="GI67" i="5" s="1"/>
  <c r="FF65" i="28" s="1"/>
  <c r="FV71" i="14"/>
  <c r="FU67" i="5" s="1"/>
  <c r="FX71" i="14"/>
  <c r="FW67" i="5" s="1"/>
  <c r="FZ71" i="14"/>
  <c r="FY67" i="5" s="1"/>
  <c r="GB71" i="14"/>
  <c r="GA67" i="5" s="1"/>
  <c r="GD71" i="14"/>
  <c r="GC67" i="5" s="1"/>
  <c r="GF71" i="14"/>
  <c r="GE67" i="5" s="1"/>
  <c r="GH71" i="14"/>
  <c r="GG67" i="5" s="1"/>
  <c r="FI65" i="28" s="1"/>
  <c r="FW71" i="14"/>
  <c r="FV67" i="5" s="1"/>
  <c r="FY71" i="14"/>
  <c r="FX67" i="5" s="1"/>
  <c r="GA71" i="14"/>
  <c r="FZ67" i="5" s="1"/>
  <c r="GC71" i="14"/>
  <c r="GB67" i="5" s="1"/>
  <c r="GE71" i="14"/>
  <c r="GD67" i="5" s="1"/>
  <c r="GG71" i="14"/>
  <c r="GF67" i="5" s="1"/>
  <c r="GI73" i="14"/>
  <c r="GK73" s="1"/>
  <c r="GJ73" s="1"/>
  <c r="GL73" s="1"/>
  <c r="GI69" i="5" s="1"/>
  <c r="FF67" i="28" s="1"/>
  <c r="FV73" i="14"/>
  <c r="FU69" i="5" s="1"/>
  <c r="FX73" i="14"/>
  <c r="FW69" i="5" s="1"/>
  <c r="FZ73" i="14"/>
  <c r="FY69" i="5" s="1"/>
  <c r="GB73" i="14"/>
  <c r="GA69" i="5" s="1"/>
  <c r="GD73" i="14"/>
  <c r="GC69" i="5" s="1"/>
  <c r="GF73" i="14"/>
  <c r="GE69" i="5" s="1"/>
  <c r="GH73" i="14"/>
  <c r="GG69" i="5" s="1"/>
  <c r="FI67" i="28" s="1"/>
  <c r="FW73" i="14"/>
  <c r="FV69" i="5" s="1"/>
  <c r="FY73" i="14"/>
  <c r="FX69" i="5" s="1"/>
  <c r="GA73" i="14"/>
  <c r="FZ69" i="5" s="1"/>
  <c r="GC73" i="14"/>
  <c r="GB69" i="5" s="1"/>
  <c r="GE73" i="14"/>
  <c r="GD69" i="5" s="1"/>
  <c r="GG73" i="14"/>
  <c r="GF69" i="5" s="1"/>
  <c r="GI75" i="14"/>
  <c r="GK75" s="1"/>
  <c r="FV75"/>
  <c r="FU71" i="5" s="1"/>
  <c r="FX75" i="14"/>
  <c r="FW71" i="5" s="1"/>
  <c r="FZ75" i="14"/>
  <c r="FY71" i="5" s="1"/>
  <c r="GB75" i="14"/>
  <c r="GA71" i="5" s="1"/>
  <c r="GD75" i="14"/>
  <c r="GC71" i="5" s="1"/>
  <c r="GF75" i="14"/>
  <c r="GE71" i="5" s="1"/>
  <c r="GH75" i="14"/>
  <c r="GG71" i="5" s="1"/>
  <c r="FI69" i="28" s="1"/>
  <c r="FW75" i="14"/>
  <c r="FV71" i="5" s="1"/>
  <c r="FY75" i="14"/>
  <c r="FX71" i="5" s="1"/>
  <c r="GA75" i="14"/>
  <c r="FZ71" i="5" s="1"/>
  <c r="GC75" i="14"/>
  <c r="GB71" i="5" s="1"/>
  <c r="GE75" i="14"/>
  <c r="GD71" i="5" s="1"/>
  <c r="GG75" i="14"/>
  <c r="GF71" i="5" s="1"/>
  <c r="GI77" i="14"/>
  <c r="GK77" s="1"/>
  <c r="GJ77" s="1"/>
  <c r="GL77" s="1"/>
  <c r="GI73" i="5" s="1"/>
  <c r="FF71" i="28" s="1"/>
  <c r="FV77" i="14"/>
  <c r="FU73" i="5" s="1"/>
  <c r="FX77" i="14"/>
  <c r="FW73" i="5" s="1"/>
  <c r="FZ77" i="14"/>
  <c r="FY73" i="5" s="1"/>
  <c r="GB77" i="14"/>
  <c r="GA73" i="5" s="1"/>
  <c r="GD77" i="14"/>
  <c r="GC73" i="5" s="1"/>
  <c r="GF77" i="14"/>
  <c r="GE73" i="5" s="1"/>
  <c r="GH77" i="14"/>
  <c r="GG73" i="5" s="1"/>
  <c r="FI71" i="28" s="1"/>
  <c r="FW77" i="14"/>
  <c r="FV73" i="5" s="1"/>
  <c r="FY77" i="14"/>
  <c r="FX73" i="5" s="1"/>
  <c r="GA77" i="14"/>
  <c r="FZ73" i="5" s="1"/>
  <c r="GC77" i="14"/>
  <c r="GB73" i="5" s="1"/>
  <c r="GE77" i="14"/>
  <c r="GD73" i="5" s="1"/>
  <c r="GG77" i="14"/>
  <c r="GF73" i="5" s="1"/>
  <c r="GI79" i="14"/>
  <c r="FV79"/>
  <c r="FU75" i="5" s="1"/>
  <c r="FX79" i="14"/>
  <c r="FW75" i="5" s="1"/>
  <c r="FZ79" i="14"/>
  <c r="FY75" i="5" s="1"/>
  <c r="GB79" i="14"/>
  <c r="GA75" i="5" s="1"/>
  <c r="GD79" i="14"/>
  <c r="GC75" i="5" s="1"/>
  <c r="GF79" i="14"/>
  <c r="GE75" i="5" s="1"/>
  <c r="GH79" i="14"/>
  <c r="GG75" i="5" s="1"/>
  <c r="FI73" i="28" s="1"/>
  <c r="FW79" i="14"/>
  <c r="FV75" i="5" s="1"/>
  <c r="FY79" i="14"/>
  <c r="FX75" i="5" s="1"/>
  <c r="GA79" i="14"/>
  <c r="FZ75" i="5" s="1"/>
  <c r="GC79" i="14"/>
  <c r="GB75" i="5" s="1"/>
  <c r="GE79" i="14"/>
  <c r="GD75" i="5" s="1"/>
  <c r="GG79" i="14"/>
  <c r="GF75" i="5" s="1"/>
  <c r="GI81" i="14"/>
  <c r="GK81" s="1"/>
  <c r="GJ81" s="1"/>
  <c r="GL81" s="1"/>
  <c r="GI77" i="5" s="1"/>
  <c r="FF75" i="28" s="1"/>
  <c r="FV81" i="14"/>
  <c r="FU77" i="5" s="1"/>
  <c r="FX81" i="14"/>
  <c r="FW77" i="5" s="1"/>
  <c r="FZ81" i="14"/>
  <c r="FY77" i="5" s="1"/>
  <c r="GB81" i="14"/>
  <c r="GA77" i="5" s="1"/>
  <c r="GD81" i="14"/>
  <c r="GC77" i="5" s="1"/>
  <c r="GF81" i="14"/>
  <c r="GE77" i="5" s="1"/>
  <c r="GH81" i="14"/>
  <c r="GG77" i="5" s="1"/>
  <c r="FI75" i="28" s="1"/>
  <c r="FW81" i="14"/>
  <c r="FV77" i="5" s="1"/>
  <c r="FY81" i="14"/>
  <c r="FX77" i="5" s="1"/>
  <c r="GA81" i="14"/>
  <c r="FZ77" i="5" s="1"/>
  <c r="GC81" i="14"/>
  <c r="GB77" i="5" s="1"/>
  <c r="GE81" i="14"/>
  <c r="GD77" i="5" s="1"/>
  <c r="GG81" i="14"/>
  <c r="GF77" i="5" s="1"/>
  <c r="GI83" i="14"/>
  <c r="GK83" s="1"/>
  <c r="GJ83" s="1"/>
  <c r="GL83" s="1"/>
  <c r="GI79" i="5" s="1"/>
  <c r="FF77" i="28" s="1"/>
  <c r="FV83" i="14"/>
  <c r="FU79" i="5" s="1"/>
  <c r="FX83" i="14"/>
  <c r="FW79" i="5" s="1"/>
  <c r="FZ83" i="14"/>
  <c r="FY79" i="5" s="1"/>
  <c r="GB83" i="14"/>
  <c r="GA79" i="5" s="1"/>
  <c r="GD83" i="14"/>
  <c r="GC79" i="5" s="1"/>
  <c r="GF83" i="14"/>
  <c r="GE79" i="5" s="1"/>
  <c r="GH83" i="14"/>
  <c r="GG79" i="5" s="1"/>
  <c r="FI77" i="28" s="1"/>
  <c r="FW83" i="14"/>
  <c r="FV79" i="5" s="1"/>
  <c r="FY83" i="14"/>
  <c r="FX79" i="5" s="1"/>
  <c r="GA83" i="14"/>
  <c r="FZ79" i="5" s="1"/>
  <c r="GC83" i="14"/>
  <c r="GB79" i="5" s="1"/>
  <c r="GE83" i="14"/>
  <c r="GD79" i="5" s="1"/>
  <c r="GG83" i="14"/>
  <c r="GF79" i="5" s="1"/>
  <c r="GI85" i="14"/>
  <c r="GK85" s="1"/>
  <c r="GJ85" s="1"/>
  <c r="GL85" s="1"/>
  <c r="GI81" i="5" s="1"/>
  <c r="FF79" i="28" s="1"/>
  <c r="FV85" i="14"/>
  <c r="FU81" i="5" s="1"/>
  <c r="FX85" i="14"/>
  <c r="FW81" i="5" s="1"/>
  <c r="FZ85" i="14"/>
  <c r="FY81" i="5" s="1"/>
  <c r="GB85" i="14"/>
  <c r="GA81" i="5" s="1"/>
  <c r="GD85" i="14"/>
  <c r="GC81" i="5" s="1"/>
  <c r="GF85" i="14"/>
  <c r="GE81" i="5" s="1"/>
  <c r="GH85" i="14"/>
  <c r="GG81" i="5" s="1"/>
  <c r="FI79" i="28" s="1"/>
  <c r="FW85" i="14"/>
  <c r="FV81" i="5" s="1"/>
  <c r="FY85" i="14"/>
  <c r="FX81" i="5" s="1"/>
  <c r="GA85" i="14"/>
  <c r="FZ81" i="5" s="1"/>
  <c r="GC85" i="14"/>
  <c r="GB81" i="5" s="1"/>
  <c r="GE85" i="14"/>
  <c r="GD81" i="5" s="1"/>
  <c r="GG85" i="14"/>
  <c r="GF81" i="5" s="1"/>
  <c r="GI87" i="14"/>
  <c r="GK87" s="1"/>
  <c r="GJ87" s="1"/>
  <c r="GL87" s="1"/>
  <c r="GI83" i="5" s="1"/>
  <c r="FF81" i="28" s="1"/>
  <c r="FV87" i="14"/>
  <c r="FU83" i="5" s="1"/>
  <c r="FX87" i="14"/>
  <c r="FW83" i="5" s="1"/>
  <c r="FZ87" i="14"/>
  <c r="FY83" i="5" s="1"/>
  <c r="GB87" i="14"/>
  <c r="GA83" i="5" s="1"/>
  <c r="FW87" i="14"/>
  <c r="FV83" i="5" s="1"/>
  <c r="FY87" i="14"/>
  <c r="FX83" i="5" s="1"/>
  <c r="GA87" i="14"/>
  <c r="FZ83" i="5" s="1"/>
  <c r="GH112" i="14"/>
  <c r="GG108" i="5" s="1"/>
  <c r="FI106" i="28" s="1"/>
  <c r="GF112" i="14"/>
  <c r="GE108" i="5" s="1"/>
  <c r="GD112" i="14"/>
  <c r="GC108" i="5" s="1"/>
  <c r="GB112" i="14"/>
  <c r="GA108" i="5" s="1"/>
  <c r="FZ112" i="14"/>
  <c r="FY108" i="5" s="1"/>
  <c r="FX112" i="14"/>
  <c r="FW108" i="5" s="1"/>
  <c r="FV112" i="14"/>
  <c r="FU108" i="5" s="1"/>
  <c r="GG111" i="14"/>
  <c r="GF107" i="5" s="1"/>
  <c r="GE111" i="14"/>
  <c r="GD107" i="5" s="1"/>
  <c r="GC111" i="14"/>
  <c r="GB107" i="5" s="1"/>
  <c r="GA111" i="14"/>
  <c r="FZ107" i="5" s="1"/>
  <c r="FY111" i="14"/>
  <c r="FX107" i="5" s="1"/>
  <c r="FW111" i="14"/>
  <c r="FV107" i="5" s="1"/>
  <c r="GH110" i="14"/>
  <c r="GG106" i="5" s="1"/>
  <c r="FI104" i="28" s="1"/>
  <c r="GF110" i="14"/>
  <c r="GE106" i="5" s="1"/>
  <c r="GD110" i="14"/>
  <c r="GC106" i="5" s="1"/>
  <c r="GB110" i="14"/>
  <c r="GA106" i="5" s="1"/>
  <c r="FZ110" i="14"/>
  <c r="FY106" i="5" s="1"/>
  <c r="FX110" i="14"/>
  <c r="FW106" i="5" s="1"/>
  <c r="FV110" i="14"/>
  <c r="FU106" i="5" s="1"/>
  <c r="GG109" i="14"/>
  <c r="GF105" i="5" s="1"/>
  <c r="GE109" i="14"/>
  <c r="GD105" i="5" s="1"/>
  <c r="GC109" i="14"/>
  <c r="GB105" i="5" s="1"/>
  <c r="GA109" i="14"/>
  <c r="FZ105" i="5" s="1"/>
  <c r="FY109" i="14"/>
  <c r="FX105" i="5" s="1"/>
  <c r="FW109" i="14"/>
  <c r="FV105" i="5" s="1"/>
  <c r="GH108" i="14"/>
  <c r="GG104" i="5" s="1"/>
  <c r="FI102" i="28" s="1"/>
  <c r="GF108" i="14"/>
  <c r="GE104" i="5" s="1"/>
  <c r="GD108" i="14"/>
  <c r="GC104" i="5" s="1"/>
  <c r="GB108" i="14"/>
  <c r="GA104" i="5" s="1"/>
  <c r="FZ108" i="14"/>
  <c r="FY104" i="5" s="1"/>
  <c r="FX108" i="14"/>
  <c r="FW104" i="5" s="1"/>
  <c r="FV108" i="14"/>
  <c r="FU104" i="5" s="1"/>
  <c r="GG107" i="14"/>
  <c r="GF103" i="5" s="1"/>
  <c r="GE107" i="14"/>
  <c r="GD103" i="5" s="1"/>
  <c r="GC107" i="14"/>
  <c r="GB103" i="5" s="1"/>
  <c r="GA107" i="14"/>
  <c r="FZ103" i="5" s="1"/>
  <c r="FY107" i="14"/>
  <c r="FX103" i="5" s="1"/>
  <c r="FW107" i="14"/>
  <c r="FV103" i="5" s="1"/>
  <c r="GH106" i="14"/>
  <c r="GG102" i="5" s="1"/>
  <c r="FI100" i="28" s="1"/>
  <c r="GF106" i="14"/>
  <c r="GE102" i="5" s="1"/>
  <c r="GD106" i="14"/>
  <c r="GC102" i="5" s="1"/>
  <c r="GB106" i="14"/>
  <c r="GA102" i="5" s="1"/>
  <c r="FZ106" i="14"/>
  <c r="FY102" i="5" s="1"/>
  <c r="FX106" i="14"/>
  <c r="FW102" i="5" s="1"/>
  <c r="FV106" i="14"/>
  <c r="FU102" i="5" s="1"/>
  <c r="GG105" i="14"/>
  <c r="GF101" i="5" s="1"/>
  <c r="GE105" i="14"/>
  <c r="GD101" i="5" s="1"/>
  <c r="GC105" i="14"/>
  <c r="GB101" i="5" s="1"/>
  <c r="GA105" i="14"/>
  <c r="FZ101" i="5" s="1"/>
  <c r="FY105" i="14"/>
  <c r="FX101" i="5" s="1"/>
  <c r="FW105" i="14"/>
  <c r="FV101" i="5" s="1"/>
  <c r="GH104" i="14"/>
  <c r="GG100" i="5" s="1"/>
  <c r="FI98" i="28" s="1"/>
  <c r="GF104" i="14"/>
  <c r="GE100" i="5" s="1"/>
  <c r="GD104" i="14"/>
  <c r="GC100" i="5" s="1"/>
  <c r="GB104" i="14"/>
  <c r="GA100" i="5" s="1"/>
  <c r="FZ104" i="14"/>
  <c r="FY100" i="5" s="1"/>
  <c r="FX104" i="14"/>
  <c r="FW100" i="5" s="1"/>
  <c r="FV104" i="14"/>
  <c r="FU100" i="5" s="1"/>
  <c r="GG103" i="14"/>
  <c r="GF99" i="5" s="1"/>
  <c r="GE103" i="14"/>
  <c r="GD99" i="5" s="1"/>
  <c r="GC103" i="14"/>
  <c r="GB99" i="5" s="1"/>
  <c r="GA103" i="14"/>
  <c r="FZ99" i="5" s="1"/>
  <c r="FY103" i="14"/>
  <c r="FX99" i="5" s="1"/>
  <c r="FW103" i="14"/>
  <c r="FV99" i="5" s="1"/>
  <c r="GH102" i="14"/>
  <c r="GG98" i="5" s="1"/>
  <c r="FI96" i="28" s="1"/>
  <c r="GF102" i="14"/>
  <c r="GE98" i="5" s="1"/>
  <c r="GD102" i="14"/>
  <c r="GC98" i="5" s="1"/>
  <c r="GB102" i="14"/>
  <c r="GA98" i="5" s="1"/>
  <c r="FZ102" i="14"/>
  <c r="FY98" i="5" s="1"/>
  <c r="FX102" i="14"/>
  <c r="FW98" i="5" s="1"/>
  <c r="FV102" i="14"/>
  <c r="FU98" i="5" s="1"/>
  <c r="GG101" i="14"/>
  <c r="GF97" i="5" s="1"/>
  <c r="GE101" i="14"/>
  <c r="GD97" i="5" s="1"/>
  <c r="GC101" i="14"/>
  <c r="GB97" i="5" s="1"/>
  <c r="GA101" i="14"/>
  <c r="FZ97" i="5" s="1"/>
  <c r="FY101" i="14"/>
  <c r="FX97" i="5" s="1"/>
  <c r="FW101" i="14"/>
  <c r="FV97" i="5" s="1"/>
  <c r="GH100" i="14"/>
  <c r="GG96" i="5" s="1"/>
  <c r="FI94" i="28" s="1"/>
  <c r="GF100" i="14"/>
  <c r="GE96" i="5" s="1"/>
  <c r="GD100" i="14"/>
  <c r="GC96" i="5" s="1"/>
  <c r="GB100" i="14"/>
  <c r="GA96" i="5" s="1"/>
  <c r="FZ100" i="14"/>
  <c r="FY96" i="5" s="1"/>
  <c r="FX100" i="14"/>
  <c r="FW96" i="5" s="1"/>
  <c r="FV100" i="14"/>
  <c r="FU96" i="5" s="1"/>
  <c r="GG99" i="14"/>
  <c r="GF95" i="5" s="1"/>
  <c r="GE99" i="14"/>
  <c r="GD95" i="5" s="1"/>
  <c r="GC99" i="14"/>
  <c r="GB95" i="5" s="1"/>
  <c r="GA99" i="14"/>
  <c r="FZ95" i="5" s="1"/>
  <c r="FY99" i="14"/>
  <c r="FX95" i="5" s="1"/>
  <c r="FW99" i="14"/>
  <c r="FV95" i="5" s="1"/>
  <c r="GH98" i="14"/>
  <c r="GG94" i="5" s="1"/>
  <c r="FI92" i="28" s="1"/>
  <c r="GF98" i="14"/>
  <c r="GE94" i="5" s="1"/>
  <c r="GD98" i="14"/>
  <c r="GC94" i="5" s="1"/>
  <c r="GB98" i="14"/>
  <c r="GA94" i="5" s="1"/>
  <c r="FZ98" i="14"/>
  <c r="FY94" i="5" s="1"/>
  <c r="FX98" i="14"/>
  <c r="FW94" i="5" s="1"/>
  <c r="FV98" i="14"/>
  <c r="FU94" i="5" s="1"/>
  <c r="GG97" i="14"/>
  <c r="GF93" i="5" s="1"/>
  <c r="GE97" i="14"/>
  <c r="GD93" i="5" s="1"/>
  <c r="GC97" i="14"/>
  <c r="GB93" i="5" s="1"/>
  <c r="GA97" i="14"/>
  <c r="FZ93" i="5" s="1"/>
  <c r="FY97" i="14"/>
  <c r="FX93" i="5" s="1"/>
  <c r="FW97" i="14"/>
  <c r="FV93" i="5" s="1"/>
  <c r="GH96" i="14"/>
  <c r="GG92" i="5" s="1"/>
  <c r="FI90" i="28" s="1"/>
  <c r="GF96" i="14"/>
  <c r="GE92" i="5" s="1"/>
  <c r="GD96" i="14"/>
  <c r="GC92" i="5" s="1"/>
  <c r="GB96" i="14"/>
  <c r="GA92" i="5" s="1"/>
  <c r="FZ96" i="14"/>
  <c r="FY92" i="5" s="1"/>
  <c r="FX96" i="14"/>
  <c r="FW92" i="5" s="1"/>
  <c r="FV96" i="14"/>
  <c r="FU92" i="5" s="1"/>
  <c r="GG95" i="14"/>
  <c r="GF91" i="5" s="1"/>
  <c r="GE95" i="14"/>
  <c r="GD91" i="5" s="1"/>
  <c r="GC95" i="14"/>
  <c r="GB91" i="5" s="1"/>
  <c r="GA95" i="14"/>
  <c r="FZ91" i="5" s="1"/>
  <c r="FY95" i="14"/>
  <c r="FX91" i="5" s="1"/>
  <c r="FW95" i="14"/>
  <c r="FV91" i="5" s="1"/>
  <c r="GH94" i="14"/>
  <c r="GG90" i="5" s="1"/>
  <c r="FI88" i="28" s="1"/>
  <c r="GF94" i="14"/>
  <c r="GE90" i="5" s="1"/>
  <c r="GD94" i="14"/>
  <c r="GC90" i="5" s="1"/>
  <c r="GB94" i="14"/>
  <c r="GA90" i="5" s="1"/>
  <c r="FZ94" i="14"/>
  <c r="FY90" i="5" s="1"/>
  <c r="FX94" i="14"/>
  <c r="FW90" i="5" s="1"/>
  <c r="FV94" i="14"/>
  <c r="FU90" i="5" s="1"/>
  <c r="GG93" i="14"/>
  <c r="GF89" i="5" s="1"/>
  <c r="GE93" i="14"/>
  <c r="GD89" i="5" s="1"/>
  <c r="GC93" i="14"/>
  <c r="GB89" i="5" s="1"/>
  <c r="GA93" i="14"/>
  <c r="FZ89" i="5" s="1"/>
  <c r="FY93" i="14"/>
  <c r="FX89" i="5" s="1"/>
  <c r="FW93" i="14"/>
  <c r="FV89" i="5" s="1"/>
  <c r="GH92" i="14"/>
  <c r="GG88" i="5" s="1"/>
  <c r="FI86" i="28" s="1"/>
  <c r="GF92" i="14"/>
  <c r="GE88" i="5" s="1"/>
  <c r="GD92" i="14"/>
  <c r="GC88" i="5" s="1"/>
  <c r="GB92" i="14"/>
  <c r="GA88" i="5" s="1"/>
  <c r="FZ92" i="14"/>
  <c r="FY88" i="5" s="1"/>
  <c r="FX92" i="14"/>
  <c r="FW88" i="5" s="1"/>
  <c r="FV92" i="14"/>
  <c r="FU88" i="5" s="1"/>
  <c r="GG91" i="14"/>
  <c r="GF87" i="5" s="1"/>
  <c r="GE91" i="14"/>
  <c r="GD87" i="5" s="1"/>
  <c r="GC91" i="14"/>
  <c r="GB87" i="5" s="1"/>
  <c r="GA91" i="14"/>
  <c r="FZ87" i="5" s="1"/>
  <c r="FY91" i="14"/>
  <c r="FX87" i="5" s="1"/>
  <c r="FW91" i="14"/>
  <c r="FV87" i="5" s="1"/>
  <c r="GH90" i="14"/>
  <c r="GG86" i="5" s="1"/>
  <c r="FI84" i="28" s="1"/>
  <c r="GF90" i="14"/>
  <c r="GE86" i="5" s="1"/>
  <c r="GD90" i="14"/>
  <c r="GC86" i="5" s="1"/>
  <c r="GB90" i="14"/>
  <c r="GA86" i="5" s="1"/>
  <c r="FZ90" i="14"/>
  <c r="FY86" i="5" s="1"/>
  <c r="FX90" i="14"/>
  <c r="FW86" i="5" s="1"/>
  <c r="FV90" i="14"/>
  <c r="FU86" i="5" s="1"/>
  <c r="GG89" i="14"/>
  <c r="GF85" i="5" s="1"/>
  <c r="GE89" i="14"/>
  <c r="GD85" i="5" s="1"/>
  <c r="GC89" i="14"/>
  <c r="GB85" i="5" s="1"/>
  <c r="GA89" i="14"/>
  <c r="FZ85" i="5" s="1"/>
  <c r="FY89" i="14"/>
  <c r="FX85" i="5" s="1"/>
  <c r="FW89" i="14"/>
  <c r="FV85" i="5" s="1"/>
  <c r="GH88" i="14"/>
  <c r="GG84" i="5" s="1"/>
  <c r="FI82" i="28" s="1"/>
  <c r="GF88" i="14"/>
  <c r="GE84" i="5" s="1"/>
  <c r="GD88" i="14"/>
  <c r="GC84" i="5" s="1"/>
  <c r="GB88" i="14"/>
  <c r="GA84" i="5" s="1"/>
  <c r="FZ88" i="14"/>
  <c r="FY84" i="5" s="1"/>
  <c r="FX88" i="14"/>
  <c r="FW84" i="5" s="1"/>
  <c r="FV88" i="14"/>
  <c r="FU84" i="5" s="1"/>
  <c r="GG87" i="14"/>
  <c r="GF83" i="5" s="1"/>
  <c r="GE87" i="14"/>
  <c r="GD83" i="5" s="1"/>
  <c r="GC87" i="14"/>
  <c r="GB83" i="5" s="1"/>
  <c r="AC13" i="14"/>
  <c r="AC9" i="5" s="1"/>
  <c r="W6" i="14"/>
  <c r="FW11"/>
  <c r="FX11"/>
  <c r="FY11"/>
  <c r="FZ11"/>
  <c r="GA11"/>
  <c r="GB11"/>
  <c r="GC11"/>
  <c r="GD11"/>
  <c r="GE11"/>
  <c r="GF11"/>
  <c r="GG11"/>
  <c r="GH11"/>
  <c r="GH113" s="1"/>
  <c r="GH115" s="1"/>
  <c r="FV11"/>
  <c r="ED49" i="5"/>
  <c r="DO47" i="28" s="1"/>
  <c r="CF48" i="5"/>
  <c r="BW46" i="28" s="1"/>
  <c r="CF44" i="5"/>
  <c r="BW42" i="28" s="1"/>
  <c r="J44" i="5"/>
  <c r="J48"/>
  <c r="J49"/>
  <c r="J64"/>
  <c r="J70"/>
  <c r="J71"/>
  <c r="J75"/>
  <c r="J9"/>
  <c r="Y14" i="14"/>
  <c r="Y15"/>
  <c r="Y16"/>
  <c r="Y17"/>
  <c r="Y18"/>
  <c r="Y19"/>
  <c r="Y20"/>
  <c r="Y21"/>
  <c r="Y22"/>
  <c r="Y23"/>
  <c r="Y24"/>
  <c r="Y25"/>
  <c r="Y26"/>
  <c r="Y27"/>
  <c r="Y28"/>
  <c r="Y29"/>
  <c r="Y30"/>
  <c r="Y31"/>
  <c r="Y32"/>
  <c r="Y33"/>
  <c r="Y34"/>
  <c r="Y35"/>
  <c r="Y36"/>
  <c r="Y37"/>
  <c r="Y38"/>
  <c r="Y39"/>
  <c r="Y40"/>
  <c r="Y41"/>
  <c r="Y42"/>
  <c r="Y43"/>
  <c r="Y44"/>
  <c r="Y45"/>
  <c r="Y46"/>
  <c r="Y47"/>
  <c r="Y48"/>
  <c r="Y49"/>
  <c r="Y50"/>
  <c r="Y51"/>
  <c r="Y52"/>
  <c r="Y53"/>
  <c r="Y54"/>
  <c r="Y55"/>
  <c r="Y56"/>
  <c r="Y57"/>
  <c r="Y58"/>
  <c r="Y59"/>
  <c r="Y60"/>
  <c r="Y61"/>
  <c r="Y62"/>
  <c r="Y63"/>
  <c r="Y64"/>
  <c r="Y65"/>
  <c r="Y66"/>
  <c r="Y67"/>
  <c r="Y68"/>
  <c r="Y69"/>
  <c r="Y70"/>
  <c r="Y71"/>
  <c r="Y72"/>
  <c r="Y73"/>
  <c r="Y74"/>
  <c r="Y75"/>
  <c r="Y76"/>
  <c r="Y77"/>
  <c r="Y78"/>
  <c r="Y79"/>
  <c r="Y80"/>
  <c r="Y81"/>
  <c r="Y82"/>
  <c r="Y83"/>
  <c r="Y84"/>
  <c r="Y85"/>
  <c r="Y86"/>
  <c r="Y87"/>
  <c r="Y88"/>
  <c r="Y89"/>
  <c r="Y90"/>
  <c r="Y91"/>
  <c r="Y92"/>
  <c r="Y93"/>
  <c r="Y94"/>
  <c r="Y95"/>
  <c r="Y96"/>
  <c r="Y97"/>
  <c r="Y98"/>
  <c r="Y99"/>
  <c r="Y100"/>
  <c r="Y101"/>
  <c r="Y102"/>
  <c r="Y103"/>
  <c r="Y104"/>
  <c r="Y105"/>
  <c r="Y106"/>
  <c r="Y107"/>
  <c r="Y108"/>
  <c r="Y109"/>
  <c r="Y110"/>
  <c r="Y111"/>
  <c r="Y112"/>
  <c r="U14"/>
  <c r="U15"/>
  <c r="U16"/>
  <c r="U17"/>
  <c r="U18"/>
  <c r="U19"/>
  <c r="U20"/>
  <c r="U21"/>
  <c r="U22"/>
  <c r="U23"/>
  <c r="U24"/>
  <c r="U25"/>
  <c r="U26"/>
  <c r="U27"/>
  <c r="U28"/>
  <c r="U29"/>
  <c r="U30"/>
  <c r="U31"/>
  <c r="U32"/>
  <c r="U33"/>
  <c r="U34"/>
  <c r="U35"/>
  <c r="U36"/>
  <c r="U37"/>
  <c r="U38"/>
  <c r="U39"/>
  <c r="U40"/>
  <c r="U41"/>
  <c r="U42"/>
  <c r="U43"/>
  <c r="U44"/>
  <c r="U45"/>
  <c r="U46"/>
  <c r="U47"/>
  <c r="U48"/>
  <c r="U49"/>
  <c r="U50"/>
  <c r="U51"/>
  <c r="U52"/>
  <c r="U53"/>
  <c r="U54"/>
  <c r="U55"/>
  <c r="U56"/>
  <c r="U57"/>
  <c r="U58"/>
  <c r="U59"/>
  <c r="U60"/>
  <c r="U61"/>
  <c r="U62"/>
  <c r="U63"/>
  <c r="U64"/>
  <c r="U65"/>
  <c r="U66"/>
  <c r="U67"/>
  <c r="U68"/>
  <c r="U69"/>
  <c r="U70"/>
  <c r="U71"/>
  <c r="U72"/>
  <c r="U73"/>
  <c r="U74"/>
  <c r="U75"/>
  <c r="U76"/>
  <c r="U77"/>
  <c r="U78"/>
  <c r="U79"/>
  <c r="U80"/>
  <c r="U81"/>
  <c r="U82"/>
  <c r="U83"/>
  <c r="U84"/>
  <c r="U85"/>
  <c r="U86"/>
  <c r="U87"/>
  <c r="U88"/>
  <c r="U89"/>
  <c r="U90"/>
  <c r="U91"/>
  <c r="U92"/>
  <c r="U93"/>
  <c r="U94"/>
  <c r="U95"/>
  <c r="U96"/>
  <c r="U97"/>
  <c r="U98"/>
  <c r="U99"/>
  <c r="U100"/>
  <c r="U101"/>
  <c r="U102"/>
  <c r="U103"/>
  <c r="U104"/>
  <c r="U105"/>
  <c r="U106"/>
  <c r="U107"/>
  <c r="U108"/>
  <c r="U109"/>
  <c r="U110"/>
  <c r="U111"/>
  <c r="U112"/>
  <c r="Q14"/>
  <c r="Q15"/>
  <c r="Q16"/>
  <c r="Q17"/>
  <c r="Q18"/>
  <c r="Q19"/>
  <c r="Q20"/>
  <c r="Q21"/>
  <c r="Q22"/>
  <c r="Q23"/>
  <c r="Q24"/>
  <c r="Q25"/>
  <c r="Q26"/>
  <c r="Q27"/>
  <c r="Q28"/>
  <c r="Q29"/>
  <c r="Q30"/>
  <c r="Q31"/>
  <c r="Q32"/>
  <c r="Q33"/>
  <c r="Q34"/>
  <c r="Q35"/>
  <c r="Q36"/>
  <c r="Q37"/>
  <c r="Q38"/>
  <c r="Q39"/>
  <c r="Q40"/>
  <c r="Q41"/>
  <c r="Q42"/>
  <c r="Q43"/>
  <c r="Q44"/>
  <c r="Q45"/>
  <c r="Q46"/>
  <c r="Q47"/>
  <c r="Q48"/>
  <c r="Q49"/>
  <c r="Q50"/>
  <c r="Q51"/>
  <c r="Q52"/>
  <c r="Q53"/>
  <c r="Q54"/>
  <c r="Q55"/>
  <c r="Q56"/>
  <c r="Q57"/>
  <c r="Q58"/>
  <c r="Q59"/>
  <c r="Q60"/>
  <c r="Q61"/>
  <c r="Q62"/>
  <c r="Q63"/>
  <c r="Q64"/>
  <c r="Q65"/>
  <c r="Q66"/>
  <c r="Q67"/>
  <c r="Q68"/>
  <c r="Q69"/>
  <c r="Q70"/>
  <c r="Q71"/>
  <c r="Q72"/>
  <c r="Q73"/>
  <c r="Q74"/>
  <c r="Q75"/>
  <c r="Q76"/>
  <c r="Q77"/>
  <c r="Q78"/>
  <c r="Q79"/>
  <c r="Q80"/>
  <c r="Q81"/>
  <c r="Q82"/>
  <c r="Q83"/>
  <c r="Q84"/>
  <c r="Q85"/>
  <c r="Q86"/>
  <c r="Q87"/>
  <c r="Q88"/>
  <c r="Q89"/>
  <c r="Q90"/>
  <c r="Q91"/>
  <c r="Q92"/>
  <c r="Q93"/>
  <c r="Q94"/>
  <c r="Q95"/>
  <c r="Q96"/>
  <c r="Q97"/>
  <c r="Q98"/>
  <c r="Q99"/>
  <c r="Q100"/>
  <c r="Q101"/>
  <c r="Q102"/>
  <c r="Q103"/>
  <c r="Q104"/>
  <c r="Q105"/>
  <c r="Q106"/>
  <c r="Q107"/>
  <c r="Q108"/>
  <c r="Q109"/>
  <c r="Q110"/>
  <c r="Q111"/>
  <c r="Q112"/>
  <c r="M14"/>
  <c r="M15"/>
  <c r="M16"/>
  <c r="M17"/>
  <c r="M18"/>
  <c r="M19"/>
  <c r="M20"/>
  <c r="M21"/>
  <c r="M22"/>
  <c r="M23"/>
  <c r="M24"/>
  <c r="M25"/>
  <c r="M26"/>
  <c r="M27"/>
  <c r="M28"/>
  <c r="M29"/>
  <c r="M30"/>
  <c r="M31"/>
  <c r="M32"/>
  <c r="M33"/>
  <c r="M34"/>
  <c r="M35"/>
  <c r="M36"/>
  <c r="M37"/>
  <c r="M38"/>
  <c r="M39"/>
  <c r="M40"/>
  <c r="M41"/>
  <c r="M42"/>
  <c r="M43"/>
  <c r="M44"/>
  <c r="M45"/>
  <c r="M46"/>
  <c r="M47"/>
  <c r="M48"/>
  <c r="M49"/>
  <c r="M50"/>
  <c r="M51"/>
  <c r="M52"/>
  <c r="M53"/>
  <c r="M54"/>
  <c r="M55"/>
  <c r="M56"/>
  <c r="M57"/>
  <c r="M58"/>
  <c r="M59"/>
  <c r="M60"/>
  <c r="M61"/>
  <c r="M62"/>
  <c r="M63"/>
  <c r="M64"/>
  <c r="M65"/>
  <c r="M66"/>
  <c r="M67"/>
  <c r="M68"/>
  <c r="M69"/>
  <c r="M70"/>
  <c r="M71"/>
  <c r="M72"/>
  <c r="M73"/>
  <c r="M74"/>
  <c r="M75"/>
  <c r="M76"/>
  <c r="M77"/>
  <c r="M78"/>
  <c r="M79"/>
  <c r="M80"/>
  <c r="M81"/>
  <c r="M82"/>
  <c r="M83"/>
  <c r="M84"/>
  <c r="M85"/>
  <c r="M86"/>
  <c r="M87"/>
  <c r="M88"/>
  <c r="M89"/>
  <c r="M90"/>
  <c r="M91"/>
  <c r="M92"/>
  <c r="M93"/>
  <c r="M94"/>
  <c r="M95"/>
  <c r="M96"/>
  <c r="M97"/>
  <c r="M98"/>
  <c r="M99"/>
  <c r="M100"/>
  <c r="M101"/>
  <c r="M102"/>
  <c r="M103"/>
  <c r="M104"/>
  <c r="M105"/>
  <c r="M106"/>
  <c r="M107"/>
  <c r="M108"/>
  <c r="M109"/>
  <c r="M110"/>
  <c r="M111"/>
  <c r="M112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B18" i="5" s="1"/>
  <c r="U19" i="10" s="1"/>
  <c r="AA23" i="14"/>
  <c r="AB23"/>
  <c r="AB19" i="5" s="1"/>
  <c r="U20" i="10" s="1"/>
  <c r="AA24" i="14"/>
  <c r="AB24"/>
  <c r="AB20" i="5" s="1"/>
  <c r="U21" i="10" s="1"/>
  <c r="AA25" i="14"/>
  <c r="AB25"/>
  <c r="AB21" i="5" s="1"/>
  <c r="U22" i="10" s="1"/>
  <c r="AA26" i="14"/>
  <c r="AB26"/>
  <c r="AB22" i="5" s="1"/>
  <c r="U23" i="10" s="1"/>
  <c r="AA27" i="14"/>
  <c r="AB27"/>
  <c r="AB23" i="5" s="1"/>
  <c r="U24" i="10" s="1"/>
  <c r="AA28" i="14"/>
  <c r="AB28"/>
  <c r="AB24" i="5" s="1"/>
  <c r="U25" i="10" s="1"/>
  <c r="AA29" i="14"/>
  <c r="AB29"/>
  <c r="AB25" i="5" s="1"/>
  <c r="U26" i="10" s="1"/>
  <c r="AA30" i="14"/>
  <c r="AB30"/>
  <c r="AB26" i="5" s="1"/>
  <c r="U27" i="10" s="1"/>
  <c r="AA31" i="14"/>
  <c r="AB31"/>
  <c r="AB27" i="5" s="1"/>
  <c r="U28" i="10" s="1"/>
  <c r="AA32" i="14"/>
  <c r="AB32"/>
  <c r="AB28" i="5" s="1"/>
  <c r="U29" i="10" s="1"/>
  <c r="AA33" i="14"/>
  <c r="AB33"/>
  <c r="AB29" i="5" s="1"/>
  <c r="U30" i="10" s="1"/>
  <c r="AA34" i="14"/>
  <c r="AB34"/>
  <c r="AB30" i="5" s="1"/>
  <c r="U31" i="10" s="1"/>
  <c r="AA35" i="14"/>
  <c r="AB35"/>
  <c r="AB31" i="5" s="1"/>
  <c r="U32" i="10" s="1"/>
  <c r="AA36" i="14"/>
  <c r="AB36"/>
  <c r="AB32" i="5" s="1"/>
  <c r="U33" i="10" s="1"/>
  <c r="AA37" i="14"/>
  <c r="AB37"/>
  <c r="AB33" i="5" s="1"/>
  <c r="U34" i="10" s="1"/>
  <c r="AA38" i="14"/>
  <c r="AB38"/>
  <c r="AB34" i="5" s="1"/>
  <c r="AR2" i="10" s="1"/>
  <c r="AA39" i="14"/>
  <c r="AB39"/>
  <c r="AB35" i="5" s="1"/>
  <c r="AR3" i="10" s="1"/>
  <c r="AA40" i="14"/>
  <c r="AB40"/>
  <c r="AB36" i="5" s="1"/>
  <c r="AR4" i="10" s="1"/>
  <c r="AA41" i="14"/>
  <c r="AB41"/>
  <c r="AB37" i="5" s="1"/>
  <c r="AR5" i="10" s="1"/>
  <c r="AA42" i="14"/>
  <c r="AB42"/>
  <c r="AB38" i="5" s="1"/>
  <c r="AR6" i="10" s="1"/>
  <c r="AA43" i="14"/>
  <c r="AB43"/>
  <c r="AB39" i="5" s="1"/>
  <c r="AR7" i="10" s="1"/>
  <c r="AA44" i="14"/>
  <c r="AB44"/>
  <c r="AB40" i="5" s="1"/>
  <c r="AR8" i="10" s="1"/>
  <c r="AA45" i="14"/>
  <c r="AB45"/>
  <c r="AB41" i="5" s="1"/>
  <c r="AR9" i="10" s="1"/>
  <c r="AA46" i="14"/>
  <c r="AB46"/>
  <c r="AA47"/>
  <c r="AB47"/>
  <c r="AA48"/>
  <c r="AA44" i="5" s="1"/>
  <c r="AQ12" i="10" s="1"/>
  <c r="AB48" i="14"/>
  <c r="AB44" i="5" s="1"/>
  <c r="AR12" i="10" s="1"/>
  <c r="AA49" i="14"/>
  <c r="AB49"/>
  <c r="AA50"/>
  <c r="AB50"/>
  <c r="AA51"/>
  <c r="AB51"/>
  <c r="AA52"/>
  <c r="AA48" i="5" s="1"/>
  <c r="AQ16" i="10" s="1"/>
  <c r="AB52" i="14"/>
  <c r="AB48" i="5" s="1"/>
  <c r="AR16" i="10" s="1"/>
  <c r="AA53" i="14"/>
  <c r="AA49" i="5" s="1"/>
  <c r="AQ17" i="10" s="1"/>
  <c r="AB53" i="14"/>
  <c r="AB49" i="5" s="1"/>
  <c r="AR17" i="10" s="1"/>
  <c r="AA54" i="1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A64" i="5" s="1"/>
  <c r="BN4" i="10" s="1"/>
  <c r="AB68" i="14"/>
  <c r="AB64" i="5" s="1"/>
  <c r="BO4" i="10" s="1"/>
  <c r="AA69" i="14"/>
  <c r="AB69"/>
  <c r="AA70"/>
  <c r="AB70"/>
  <c r="AA71"/>
  <c r="AB71"/>
  <c r="AA72"/>
  <c r="AB72"/>
  <c r="AA73"/>
  <c r="AB73"/>
  <c r="AA74"/>
  <c r="AA70" i="5" s="1"/>
  <c r="BN10" i="10" s="1"/>
  <c r="AB74" i="14"/>
  <c r="AB70" i="5" s="1"/>
  <c r="BO10" i="10" s="1"/>
  <c r="AA75" i="14"/>
  <c r="AA71" i="5" s="1"/>
  <c r="BN11" i="10" s="1"/>
  <c r="AB75" i="14"/>
  <c r="AB71" i="5" s="1"/>
  <c r="BO11" i="10" s="1"/>
  <c r="AA76" i="14"/>
  <c r="AB76"/>
  <c r="AA77"/>
  <c r="AB77"/>
  <c r="AA78"/>
  <c r="AB78"/>
  <c r="AA79"/>
  <c r="AA75" i="5" s="1"/>
  <c r="BN15" i="10" s="1"/>
  <c r="AB79" i="14"/>
  <c r="AB75" i="5" s="1"/>
  <c r="BO15" i="10" s="1"/>
  <c r="AA80" i="14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A99"/>
  <c r="AB99"/>
  <c r="AA100"/>
  <c r="AB100"/>
  <c r="AA101"/>
  <c r="AB101"/>
  <c r="AA102"/>
  <c r="AB102"/>
  <c r="AA103"/>
  <c r="AB103"/>
  <c r="AA104"/>
  <c r="AB104"/>
  <c r="AA105"/>
  <c r="AB105"/>
  <c r="AA106"/>
  <c r="AB106"/>
  <c r="AA107"/>
  <c r="AB107"/>
  <c r="AA108"/>
  <c r="AB108"/>
  <c r="AA109"/>
  <c r="AB109"/>
  <c r="AA110"/>
  <c r="AB110"/>
  <c r="AA111"/>
  <c r="AB111"/>
  <c r="AA112"/>
  <c r="AB112"/>
  <c r="AB13"/>
  <c r="AB9" i="5" s="1"/>
  <c r="U10" i="10" s="1"/>
  <c r="AA13" i="14"/>
  <c r="AA9" i="5" s="1"/>
  <c r="T10" i="10" s="1"/>
  <c r="AA12" i="14"/>
  <c r="AC12"/>
  <c r="AB12"/>
  <c r="E1" i="2"/>
  <c r="C3"/>
  <c r="AU1"/>
  <c r="AV1" s="1"/>
  <c r="AW1" s="1"/>
  <c r="J20" i="26" l="1"/>
  <c r="AI20"/>
  <c r="AM20"/>
  <c r="L20" s="1"/>
  <c r="AM19"/>
  <c r="L19" s="1"/>
  <c r="AI19"/>
  <c r="J19"/>
  <c r="J18"/>
  <c r="AI18"/>
  <c r="AM18"/>
  <c r="L18" s="1"/>
  <c r="AM17"/>
  <c r="L17" s="1"/>
  <c r="J17"/>
  <c r="AI17"/>
  <c r="AI16"/>
  <c r="J16"/>
  <c r="AM16"/>
  <c r="L16" s="1"/>
  <c r="AM15"/>
  <c r="L15" s="1"/>
  <c r="AI15"/>
  <c r="J15"/>
  <c r="J14"/>
  <c r="AM14"/>
  <c r="L14" s="1"/>
  <c r="AI14"/>
  <c r="AI13"/>
  <c r="J13"/>
  <c r="AM13"/>
  <c r="L13" s="1"/>
  <c r="AI12"/>
  <c r="AM12"/>
  <c r="L12" s="1"/>
  <c r="J12"/>
  <c r="AM11"/>
  <c r="L11" s="1"/>
  <c r="J11"/>
  <c r="AI11"/>
  <c r="J8"/>
  <c r="L10"/>
  <c r="L8"/>
  <c r="L9"/>
  <c r="J7"/>
  <c r="AM7"/>
  <c r="L7" s="1"/>
  <c r="GE113" i="14"/>
  <c r="GE114"/>
  <c r="GE115"/>
  <c r="GA113"/>
  <c r="GA114"/>
  <c r="GA115"/>
  <c r="GF113"/>
  <c r="GF114"/>
  <c r="GF115"/>
  <c r="GD113"/>
  <c r="GD114"/>
  <c r="GD115"/>
  <c r="GB113"/>
  <c r="GB114"/>
  <c r="GB115"/>
  <c r="FZ113"/>
  <c r="FZ114"/>
  <c r="FZ115"/>
  <c r="GH107" i="5"/>
  <c r="FY105" i="28" s="1"/>
  <c r="E105"/>
  <c r="GH105" i="5"/>
  <c r="FY103" i="28" s="1"/>
  <c r="E103"/>
  <c r="GH103" i="5"/>
  <c r="FY101" i="28" s="1"/>
  <c r="E101"/>
  <c r="GH101" i="5"/>
  <c r="FY99" i="28" s="1"/>
  <c r="E99"/>
  <c r="GH99" i="5"/>
  <c r="FY97" i="28" s="1"/>
  <c r="E97"/>
  <c r="GH97" i="5"/>
  <c r="FY95" i="28" s="1"/>
  <c r="E95"/>
  <c r="GH95" i="5"/>
  <c r="FY93" i="28" s="1"/>
  <c r="E93"/>
  <c r="GH93" i="5"/>
  <c r="FY91" i="28" s="1"/>
  <c r="E91"/>
  <c r="GH91" i="5"/>
  <c r="FY89" i="28" s="1"/>
  <c r="E89"/>
  <c r="GH108" i="5"/>
  <c r="FY106" i="28" s="1"/>
  <c r="E106"/>
  <c r="GH106" i="5"/>
  <c r="FY104" i="28" s="1"/>
  <c r="E104"/>
  <c r="GH104" i="5"/>
  <c r="FY102" i="28" s="1"/>
  <c r="E102"/>
  <c r="GH102" i="5"/>
  <c r="FY100" i="28" s="1"/>
  <c r="E100"/>
  <c r="GH100" i="5"/>
  <c r="FY98" i="28" s="1"/>
  <c r="E98"/>
  <c r="GH98" i="5"/>
  <c r="FY96" i="28" s="1"/>
  <c r="E96"/>
  <c r="GH96" i="5"/>
  <c r="FY94" i="28" s="1"/>
  <c r="E94"/>
  <c r="GH94" i="5"/>
  <c r="FY92" i="28" s="1"/>
  <c r="E92"/>
  <c r="GH92" i="5"/>
  <c r="FY90" i="28" s="1"/>
  <c r="E90"/>
  <c r="GH90" i="5"/>
  <c r="FY88" i="28" s="1"/>
  <c r="E88"/>
  <c r="GH114" i="14"/>
  <c r="GG113"/>
  <c r="GG114"/>
  <c r="GG115"/>
  <c r="GC113"/>
  <c r="GC114"/>
  <c r="GC115"/>
  <c r="GK13"/>
  <c r="GJ13" s="1"/>
  <c r="GL13" s="1"/>
  <c r="GI9" i="5" s="1"/>
  <c r="FF7" i="28" s="1"/>
  <c r="GI120" i="14"/>
  <c r="Q24" i="28"/>
  <c r="Y24"/>
  <c r="Q28"/>
  <c r="Y28"/>
  <c r="Y38"/>
  <c r="Z38" i="14"/>
  <c r="Z34" i="5" s="1"/>
  <c r="Y34"/>
  <c r="Z34" i="14"/>
  <c r="Z30" i="5" s="1"/>
  <c r="Y30"/>
  <c r="Z30" i="14"/>
  <c r="Z26" i="5" s="1"/>
  <c r="Y26"/>
  <c r="Z26" i="14"/>
  <c r="Z22" i="5" s="1"/>
  <c r="Y22"/>
  <c r="Z22" i="14"/>
  <c r="Y18" i="5"/>
  <c r="Z37" i="14"/>
  <c r="Z33" i="5" s="1"/>
  <c r="Y33"/>
  <c r="Z35" i="14"/>
  <c r="Z31" i="5" s="1"/>
  <c r="Y31"/>
  <c r="Z33" i="14"/>
  <c r="Z29" i="5" s="1"/>
  <c r="Y29"/>
  <c r="Z31" i="14"/>
  <c r="Z27" i="5" s="1"/>
  <c r="Y27"/>
  <c r="Z29" i="14"/>
  <c r="Z25" i="5" s="1"/>
  <c r="Y25"/>
  <c r="Z27" i="14"/>
  <c r="Z23" i="5" s="1"/>
  <c r="Y23"/>
  <c r="Z25" i="14"/>
  <c r="Z21" i="5" s="1"/>
  <c r="Y21"/>
  <c r="Z23" i="14"/>
  <c r="Z19" i="5" s="1"/>
  <c r="Y19"/>
  <c r="Z36" i="14"/>
  <c r="Z32" i="5" s="1"/>
  <c r="Y32"/>
  <c r="Z32" i="14"/>
  <c r="Z28" i="5" s="1"/>
  <c r="Y28"/>
  <c r="Z28" i="14"/>
  <c r="Z24" i="5" s="1"/>
  <c r="Y24"/>
  <c r="Z24" i="14"/>
  <c r="Z20" i="5" s="1"/>
  <c r="Y20"/>
  <c r="BA40"/>
  <c r="AR42" i="10" s="1"/>
  <c r="AA40" i="5"/>
  <c r="AQ8" i="10" s="1"/>
  <c r="BA38" i="5"/>
  <c r="AR40" i="10" s="1"/>
  <c r="AA38" i="5"/>
  <c r="AQ6" i="10" s="1"/>
  <c r="V43" i="14"/>
  <c r="V39" i="5" s="1"/>
  <c r="U39"/>
  <c r="V39" i="14"/>
  <c r="V35" i="5" s="1"/>
  <c r="U35"/>
  <c r="V35" i="14"/>
  <c r="V31" i="5" s="1"/>
  <c r="U31"/>
  <c r="V31" i="14"/>
  <c r="V27" i="5" s="1"/>
  <c r="U27"/>
  <c r="V27" i="14"/>
  <c r="V23" i="5" s="1"/>
  <c r="U23"/>
  <c r="V23" i="14"/>
  <c r="V19" i="5" s="1"/>
  <c r="U19"/>
  <c r="V44" i="14"/>
  <c r="V40" i="5" s="1"/>
  <c r="U40"/>
  <c r="V42" i="14"/>
  <c r="V38" i="5" s="1"/>
  <c r="U38"/>
  <c r="V40" i="14"/>
  <c r="V36" i="5" s="1"/>
  <c r="U36"/>
  <c r="V38" i="14"/>
  <c r="V34" i="5" s="1"/>
  <c r="U34"/>
  <c r="V36" i="14"/>
  <c r="V32" i="5" s="1"/>
  <c r="U32"/>
  <c r="V34" i="14"/>
  <c r="V30" i="5" s="1"/>
  <c r="U30"/>
  <c r="V32" i="14"/>
  <c r="V28" i="5" s="1"/>
  <c r="U28"/>
  <c r="V30" i="14"/>
  <c r="V26" i="5" s="1"/>
  <c r="U26"/>
  <c r="V28" i="14"/>
  <c r="V24" i="5" s="1"/>
  <c r="U24"/>
  <c r="V26" i="14"/>
  <c r="V22" i="5" s="1"/>
  <c r="U22"/>
  <c r="V24" i="14"/>
  <c r="V20" i="5" s="1"/>
  <c r="U20"/>
  <c r="V22" i="14"/>
  <c r="U18" i="5"/>
  <c r="BA41"/>
  <c r="AR43" i="10" s="1"/>
  <c r="AA41" i="5"/>
  <c r="AQ9" i="10" s="1"/>
  <c r="BA39" i="5"/>
  <c r="AR41" i="10" s="1"/>
  <c r="AA39" i="5"/>
  <c r="AQ7" i="10" s="1"/>
  <c r="V45" i="14"/>
  <c r="V41" i="5" s="1"/>
  <c r="U41"/>
  <c r="V41" i="14"/>
  <c r="V37" i="5" s="1"/>
  <c r="U37"/>
  <c r="V37" i="14"/>
  <c r="V33" i="5" s="1"/>
  <c r="U33"/>
  <c r="V33" i="14"/>
  <c r="V29" i="5" s="1"/>
  <c r="U29"/>
  <c r="V29" i="14"/>
  <c r="V25" i="5" s="1"/>
  <c r="U25"/>
  <c r="V25" i="14"/>
  <c r="V21" i="5" s="1"/>
  <c r="U21"/>
  <c r="R38" i="14"/>
  <c r="R34" i="5" s="1"/>
  <c r="Q34"/>
  <c r="R36" i="14"/>
  <c r="R32" i="5" s="1"/>
  <c r="Q32"/>
  <c r="R34" i="14"/>
  <c r="R30" i="5" s="1"/>
  <c r="Q30"/>
  <c r="R32" i="14"/>
  <c r="R28" i="5" s="1"/>
  <c r="Q28"/>
  <c r="R30" i="14"/>
  <c r="R26" i="5" s="1"/>
  <c r="Q26"/>
  <c r="R26" i="14"/>
  <c r="R22" i="5" s="1"/>
  <c r="Q22"/>
  <c r="R24" i="14"/>
  <c r="R20" i="5" s="1"/>
  <c r="Q20"/>
  <c r="R22" i="14"/>
  <c r="Q18" i="5"/>
  <c r="R39" i="14"/>
  <c r="R35" i="5" s="1"/>
  <c r="Q35"/>
  <c r="R37" i="14"/>
  <c r="R33" i="5" s="1"/>
  <c r="Q33"/>
  <c r="R35" i="14"/>
  <c r="R31" i="5" s="1"/>
  <c r="Q31"/>
  <c r="R33" i="14"/>
  <c r="R29" i="5" s="1"/>
  <c r="Q29"/>
  <c r="R31" i="14"/>
  <c r="R27" i="5" s="1"/>
  <c r="Q27"/>
  <c r="R29" i="14"/>
  <c r="R25" i="5" s="1"/>
  <c r="Q25"/>
  <c r="R27" i="14"/>
  <c r="R23" i="5" s="1"/>
  <c r="Q23"/>
  <c r="R25" i="14"/>
  <c r="R21" i="5" s="1"/>
  <c r="Q21"/>
  <c r="R23" i="14"/>
  <c r="R19" i="5" s="1"/>
  <c r="Q19"/>
  <c r="R28" i="14"/>
  <c r="R24" i="5" s="1"/>
  <c r="Q24"/>
  <c r="BA37"/>
  <c r="AR39" i="10" s="1"/>
  <c r="AA37" i="5"/>
  <c r="AQ5" i="10" s="1"/>
  <c r="N39" i="14"/>
  <c r="N35" i="5" s="1"/>
  <c r="M35"/>
  <c r="N35" i="14"/>
  <c r="N31" i="5" s="1"/>
  <c r="M31"/>
  <c r="N31" i="14"/>
  <c r="N27" i="5" s="1"/>
  <c r="M27"/>
  <c r="N27" i="14"/>
  <c r="N23" i="5" s="1"/>
  <c r="M23"/>
  <c r="N23" i="14"/>
  <c r="N19" i="5" s="1"/>
  <c r="M19"/>
  <c r="N40" i="14"/>
  <c r="N36" i="5" s="1"/>
  <c r="M36"/>
  <c r="N38" i="14"/>
  <c r="N34" i="5" s="1"/>
  <c r="M34"/>
  <c r="N36" i="14"/>
  <c r="N32" i="5" s="1"/>
  <c r="M32"/>
  <c r="N34" i="14"/>
  <c r="N30" i="5" s="1"/>
  <c r="M30"/>
  <c r="N32" i="14"/>
  <c r="N28" i="5" s="1"/>
  <c r="M28"/>
  <c r="N30" i="14"/>
  <c r="N26" i="5" s="1"/>
  <c r="M26"/>
  <c r="N28" i="14"/>
  <c r="N24" i="5" s="1"/>
  <c r="M24"/>
  <c r="N26" i="14"/>
  <c r="N22" i="5" s="1"/>
  <c r="M22"/>
  <c r="N24" i="14"/>
  <c r="N20" i="5" s="1"/>
  <c r="M20"/>
  <c r="N22" i="14"/>
  <c r="M18" i="5"/>
  <c r="BA36"/>
  <c r="AR38" i="10" s="1"/>
  <c r="AA36" i="5"/>
  <c r="AQ4" i="10" s="1"/>
  <c r="N41" i="14"/>
  <c r="N37" i="5" s="1"/>
  <c r="M37"/>
  <c r="N37" i="14"/>
  <c r="N33" i="5" s="1"/>
  <c r="M33"/>
  <c r="N33" i="14"/>
  <c r="N29" i="5" s="1"/>
  <c r="M29"/>
  <c r="N29" i="14"/>
  <c r="N25" i="5" s="1"/>
  <c r="M25"/>
  <c r="N25" i="14"/>
  <c r="N21" i="5" s="1"/>
  <c r="M21"/>
  <c r="BA35"/>
  <c r="AR37" i="10" s="1"/>
  <c r="AA35" i="5"/>
  <c r="AQ3" i="10" s="1"/>
  <c r="BA33" i="5"/>
  <c r="U68" i="10" s="1"/>
  <c r="AA33" i="5"/>
  <c r="T34" i="10" s="1"/>
  <c r="BA31" i="5"/>
  <c r="U66" i="10" s="1"/>
  <c r="AA31" i="5"/>
  <c r="T32" i="10" s="1"/>
  <c r="BA29" i="5"/>
  <c r="U64" i="10" s="1"/>
  <c r="AA29" i="5"/>
  <c r="T30" i="10" s="1"/>
  <c r="BA26" i="5"/>
  <c r="U61" i="10" s="1"/>
  <c r="AA26" i="5"/>
  <c r="T27" i="10" s="1"/>
  <c r="BA24" i="5"/>
  <c r="U59" i="10" s="1"/>
  <c r="AA24" i="5"/>
  <c r="T25" i="10" s="1"/>
  <c r="BA22" i="5"/>
  <c r="U57" i="10" s="1"/>
  <c r="AA22" i="5"/>
  <c r="T23" i="10" s="1"/>
  <c r="BA20" i="5"/>
  <c r="U55" i="10" s="1"/>
  <c r="AA20" i="5"/>
  <c r="T21" i="10" s="1"/>
  <c r="BA18" i="5"/>
  <c r="U53" i="10" s="1"/>
  <c r="AA18" i="5"/>
  <c r="T19" i="10" s="1"/>
  <c r="BA34" i="5"/>
  <c r="AR36" i="10" s="1"/>
  <c r="AA34" i="5"/>
  <c r="AQ2" i="10" s="1"/>
  <c r="BA32" i="5"/>
  <c r="U67" i="10" s="1"/>
  <c r="AA32" i="5"/>
  <c r="T33" i="10" s="1"/>
  <c r="BA30" i="5"/>
  <c r="U65" i="10" s="1"/>
  <c r="AA30" i="5"/>
  <c r="T31" i="10" s="1"/>
  <c r="BA28" i="5"/>
  <c r="U63" i="10" s="1"/>
  <c r="AA28" i="5"/>
  <c r="T29" i="10" s="1"/>
  <c r="BA27" i="5"/>
  <c r="U62" i="10" s="1"/>
  <c r="AA27" i="5"/>
  <c r="T28" i="10" s="1"/>
  <c r="BA25" i="5"/>
  <c r="U60" i="10" s="1"/>
  <c r="AA25" i="5"/>
  <c r="T26" i="10" s="1"/>
  <c r="BA23" i="5"/>
  <c r="U58" i="10" s="1"/>
  <c r="AA23" i="5"/>
  <c r="T24" i="10" s="1"/>
  <c r="BA21" i="5"/>
  <c r="U56" i="10" s="1"/>
  <c r="AA21" i="5"/>
  <c r="T22" i="10" s="1"/>
  <c r="BA19" i="5"/>
  <c r="U54" i="10" s="1"/>
  <c r="AA19" i="5"/>
  <c r="T20" i="10" s="1"/>
  <c r="FE40" i="28"/>
  <c r="FE43"/>
  <c r="FE45"/>
  <c r="FE49"/>
  <c r="FE51"/>
  <c r="FE53"/>
  <c r="FE55"/>
  <c r="FE57"/>
  <c r="FE59"/>
  <c r="FE61"/>
  <c r="FE64"/>
  <c r="FE66"/>
  <c r="FE70"/>
  <c r="FE72"/>
  <c r="FE75"/>
  <c r="FE77"/>
  <c r="FE99"/>
  <c r="FE101"/>
  <c r="FE103"/>
  <c r="FE105"/>
  <c r="FE88"/>
  <c r="FE92"/>
  <c r="FE94"/>
  <c r="FE96"/>
  <c r="FE98"/>
  <c r="FE106"/>
  <c r="FE9"/>
  <c r="FE11"/>
  <c r="FE13"/>
  <c r="FE15"/>
  <c r="FE8"/>
  <c r="FE10"/>
  <c r="FE12"/>
  <c r="FE14"/>
  <c r="FE89"/>
  <c r="FE91"/>
  <c r="FE93"/>
  <c r="FE95"/>
  <c r="FE97"/>
  <c r="FE79"/>
  <c r="FE81"/>
  <c r="FE83"/>
  <c r="FE85"/>
  <c r="FE87"/>
  <c r="FE90"/>
  <c r="FE100"/>
  <c r="FE102"/>
  <c r="FE104"/>
  <c r="FW9" i="5"/>
  <c r="FX113" i="14"/>
  <c r="FX115" s="1"/>
  <c r="FX114"/>
  <c r="FV9" i="5"/>
  <c r="FW113" i="14"/>
  <c r="FW115" s="1"/>
  <c r="FW114"/>
  <c r="FU9" i="5"/>
  <c r="FV113" i="14"/>
  <c r="FV115" s="1"/>
  <c r="FV114"/>
  <c r="FX9" i="5"/>
  <c r="FY113" i="14"/>
  <c r="FY115" s="1"/>
  <c r="C18" i="17" s="1"/>
  <c r="C24" s="1"/>
  <c r="FY114" i="14"/>
  <c r="I22" i="28"/>
  <c r="M22"/>
  <c r="Q22"/>
  <c r="U22"/>
  <c r="Y22"/>
  <c r="AE23"/>
  <c r="AI23"/>
  <c r="AM23"/>
  <c r="I26"/>
  <c r="M26"/>
  <c r="Q26"/>
  <c r="U26"/>
  <c r="Y26"/>
  <c r="AE27"/>
  <c r="AI27"/>
  <c r="AM27"/>
  <c r="I30"/>
  <c r="M30"/>
  <c r="Q30"/>
  <c r="U30"/>
  <c r="Y30"/>
  <c r="AE31"/>
  <c r="AI31"/>
  <c r="AM31"/>
  <c r="I32"/>
  <c r="M32"/>
  <c r="Q32"/>
  <c r="U32"/>
  <c r="Y32"/>
  <c r="AE33"/>
  <c r="AI33"/>
  <c r="AM33"/>
  <c r="I34"/>
  <c r="M34"/>
  <c r="Q34"/>
  <c r="U34"/>
  <c r="Y34"/>
  <c r="AE35"/>
  <c r="AI35"/>
  <c r="AM35"/>
  <c r="EV307" i="5"/>
  <c r="EW307"/>
  <c r="DW307"/>
  <c r="EV306"/>
  <c r="EW306"/>
  <c r="DW306"/>
  <c r="EV305"/>
  <c r="EW305"/>
  <c r="DW305"/>
  <c r="EV304"/>
  <c r="EW304"/>
  <c r="DW304"/>
  <c r="EV303"/>
  <c r="EW303"/>
  <c r="DW303"/>
  <c r="EV302"/>
  <c r="EW302"/>
  <c r="DW302"/>
  <c r="EV301"/>
  <c r="EW301"/>
  <c r="DW301"/>
  <c r="DX282"/>
  <c r="CX282"/>
  <c r="EV308"/>
  <c r="EW308"/>
  <c r="DW308"/>
  <c r="EV299"/>
  <c r="EW299"/>
  <c r="DW299"/>
  <c r="EV298"/>
  <c r="EW298"/>
  <c r="DW298"/>
  <c r="EV297"/>
  <c r="EW297"/>
  <c r="DW297"/>
  <c r="EV296"/>
  <c r="EW296"/>
  <c r="DW296"/>
  <c r="EV295"/>
  <c r="EW295"/>
  <c r="DW295"/>
  <c r="EV294"/>
  <c r="EW294"/>
  <c r="DW294"/>
  <c r="EV293"/>
  <c r="EW293"/>
  <c r="DW293"/>
  <c r="EV292"/>
  <c r="EW292"/>
  <c r="DW292"/>
  <c r="EV291"/>
  <c r="EW291"/>
  <c r="DW291"/>
  <c r="EV290"/>
  <c r="EW290"/>
  <c r="DW290"/>
  <c r="EV289"/>
  <c r="EW289"/>
  <c r="DW289"/>
  <c r="EV288"/>
  <c r="EW288"/>
  <c r="DW288"/>
  <c r="EV287"/>
  <c r="EW287"/>
  <c r="DW287"/>
  <c r="EV286"/>
  <c r="EW286"/>
  <c r="DW286"/>
  <c r="EV285"/>
  <c r="EW285"/>
  <c r="DW285"/>
  <c r="DX280"/>
  <c r="CX280"/>
  <c r="DX278"/>
  <c r="CX278"/>
  <c r="DX270"/>
  <c r="CX270"/>
  <c r="DX269"/>
  <c r="CX269"/>
  <c r="DX267"/>
  <c r="CX267"/>
  <c r="DX265"/>
  <c r="CX265"/>
  <c r="DX263"/>
  <c r="CX263"/>
  <c r="DX261"/>
  <c r="CX261"/>
  <c r="DX260"/>
  <c r="CX260"/>
  <c r="DX258"/>
  <c r="CX258"/>
  <c r="DX256"/>
  <c r="CX256"/>
  <c r="DX255"/>
  <c r="CX255"/>
  <c r="DX254"/>
  <c r="CX254"/>
  <c r="DX252"/>
  <c r="CX252"/>
  <c r="DX250"/>
  <c r="CX250"/>
  <c r="DX248"/>
  <c r="CX248"/>
  <c r="DX246"/>
  <c r="CX246"/>
  <c r="DX244"/>
  <c r="CX244"/>
  <c r="DX242"/>
  <c r="CX242"/>
  <c r="DX240"/>
  <c r="CX240"/>
  <c r="DX238"/>
  <c r="CX238"/>
  <c r="DX236"/>
  <c r="CX236"/>
  <c r="DX234"/>
  <c r="CX234"/>
  <c r="DX232"/>
  <c r="CX232"/>
  <c r="DX230"/>
  <c r="CX230"/>
  <c r="DX228"/>
  <c r="CX228"/>
  <c r="DX227"/>
  <c r="CX227"/>
  <c r="DX216"/>
  <c r="CX216"/>
  <c r="EW209"/>
  <c r="EV209"/>
  <c r="DW209"/>
  <c r="DX281"/>
  <c r="CX281"/>
  <c r="DX279"/>
  <c r="CX279"/>
  <c r="DX277"/>
  <c r="CX277"/>
  <c r="DX276"/>
  <c r="CX276"/>
  <c r="DX275"/>
  <c r="CX275"/>
  <c r="DX274"/>
  <c r="CX274"/>
  <c r="DX273"/>
  <c r="CX273"/>
  <c r="DX272"/>
  <c r="CX272"/>
  <c r="DX271"/>
  <c r="CX271"/>
  <c r="DX268"/>
  <c r="CX268"/>
  <c r="DX266"/>
  <c r="CX266"/>
  <c r="DX264"/>
  <c r="CX264"/>
  <c r="DX262"/>
  <c r="CX262"/>
  <c r="DX259"/>
  <c r="CX259"/>
  <c r="DX257"/>
  <c r="CX257"/>
  <c r="DX253"/>
  <c r="CX253"/>
  <c r="DX251"/>
  <c r="CX251"/>
  <c r="DX249"/>
  <c r="CX249"/>
  <c r="DX247"/>
  <c r="CX247"/>
  <c r="DX245"/>
  <c r="CX245"/>
  <c r="DX243"/>
  <c r="CX243"/>
  <c r="DX241"/>
  <c r="CX241"/>
  <c r="DX239"/>
  <c r="CX239"/>
  <c r="DX237"/>
  <c r="CX237"/>
  <c r="DX235"/>
  <c r="CX235"/>
  <c r="DX233"/>
  <c r="CX233"/>
  <c r="DX231"/>
  <c r="CX231"/>
  <c r="DX229"/>
  <c r="CX229"/>
  <c r="DX226"/>
  <c r="CX226"/>
  <c r="DX225"/>
  <c r="CX225"/>
  <c r="DX224"/>
  <c r="CX224"/>
  <c r="DX223"/>
  <c r="CX223"/>
  <c r="DX222"/>
  <c r="CX222"/>
  <c r="DX221"/>
  <c r="CX221"/>
  <c r="DX220"/>
  <c r="CX220"/>
  <c r="DX219"/>
  <c r="CX219"/>
  <c r="DX218"/>
  <c r="CX218"/>
  <c r="DX217"/>
  <c r="CX217"/>
  <c r="DX215"/>
  <c r="CX215"/>
  <c r="EW214"/>
  <c r="EV214"/>
  <c r="DW214"/>
  <c r="EW213"/>
  <c r="EV213"/>
  <c r="DW213"/>
  <c r="EW212"/>
  <c r="EV212"/>
  <c r="DW212"/>
  <c r="EW211"/>
  <c r="EV211"/>
  <c r="DW211"/>
  <c r="EW210"/>
  <c r="EV210"/>
  <c r="DW210"/>
  <c r="EV208"/>
  <c r="EW208"/>
  <c r="DW208"/>
  <c r="EV207"/>
  <c r="EW207"/>
  <c r="DW207"/>
  <c r="EV206"/>
  <c r="EW206"/>
  <c r="DW206"/>
  <c r="EV205"/>
  <c r="EW205"/>
  <c r="DW205"/>
  <c r="EV204"/>
  <c r="EW204"/>
  <c r="DW204"/>
  <c r="EV203"/>
  <c r="EW203"/>
  <c r="DW203"/>
  <c r="EV202"/>
  <c r="EW202"/>
  <c r="DW202"/>
  <c r="EV201"/>
  <c r="EW201"/>
  <c r="DW201"/>
  <c r="DX199"/>
  <c r="CX199"/>
  <c r="DX196"/>
  <c r="CX196"/>
  <c r="DX195"/>
  <c r="CX195"/>
  <c r="DX194"/>
  <c r="CX194"/>
  <c r="DX193"/>
  <c r="CX193"/>
  <c r="DX191"/>
  <c r="CX191"/>
  <c r="DX189"/>
  <c r="CX189"/>
  <c r="DX185"/>
  <c r="CX185"/>
  <c r="DX183"/>
  <c r="CX183"/>
  <c r="DX181"/>
  <c r="CX181"/>
  <c r="DX179"/>
  <c r="CX179"/>
  <c r="DX177"/>
  <c r="CX177"/>
  <c r="DX175"/>
  <c r="CX175"/>
  <c r="DX173"/>
  <c r="CX173"/>
  <c r="DX133"/>
  <c r="CX133"/>
  <c r="DX131"/>
  <c r="CX131"/>
  <c r="DX129"/>
  <c r="CX129"/>
  <c r="DX127"/>
  <c r="CX127"/>
  <c r="DX125"/>
  <c r="CX125"/>
  <c r="DX123"/>
  <c r="CX123"/>
  <c r="DX121"/>
  <c r="CX121"/>
  <c r="DX119"/>
  <c r="CX119"/>
  <c r="DX116"/>
  <c r="CX116"/>
  <c r="DX114"/>
  <c r="CX114"/>
  <c r="DX112"/>
  <c r="CX112"/>
  <c r="DX110"/>
  <c r="CX110"/>
  <c r="DX109"/>
  <c r="CX109"/>
  <c r="DX172"/>
  <c r="CX172"/>
  <c r="DX170"/>
  <c r="CX170"/>
  <c r="DX198"/>
  <c r="CX198"/>
  <c r="DX197"/>
  <c r="CX197"/>
  <c r="DX192"/>
  <c r="CX192"/>
  <c r="DX190"/>
  <c r="CX190"/>
  <c r="DX188"/>
  <c r="CX188"/>
  <c r="DX187"/>
  <c r="CX187"/>
  <c r="DX186"/>
  <c r="CX186"/>
  <c r="DX184"/>
  <c r="CX184"/>
  <c r="DX182"/>
  <c r="CX182"/>
  <c r="DX180"/>
  <c r="CX180"/>
  <c r="DX178"/>
  <c r="CX178"/>
  <c r="DX176"/>
  <c r="CX176"/>
  <c r="DX174"/>
  <c r="CX174"/>
  <c r="DX134"/>
  <c r="CX134"/>
  <c r="DX132"/>
  <c r="CX132"/>
  <c r="DX130"/>
  <c r="CX130"/>
  <c r="DX128"/>
  <c r="CX128"/>
  <c r="DX126"/>
  <c r="CX126"/>
  <c r="DX124"/>
  <c r="CX124"/>
  <c r="DX122"/>
  <c r="CX122"/>
  <c r="DX120"/>
  <c r="CX120"/>
  <c r="DX118"/>
  <c r="CX118"/>
  <c r="DX117"/>
  <c r="CX117"/>
  <c r="DX115"/>
  <c r="CX115"/>
  <c r="DX113"/>
  <c r="CX113"/>
  <c r="DX111"/>
  <c r="CX111"/>
  <c r="DX171"/>
  <c r="CX171"/>
  <c r="DX169"/>
  <c r="CX169"/>
  <c r="DX168"/>
  <c r="CX168"/>
  <c r="DX167"/>
  <c r="CX167"/>
  <c r="EW166"/>
  <c r="EV166"/>
  <c r="DW166"/>
  <c r="EW165"/>
  <c r="EV165"/>
  <c r="DW165"/>
  <c r="EW164"/>
  <c r="EV164"/>
  <c r="DW164"/>
  <c r="EW163"/>
  <c r="EV163"/>
  <c r="DW163"/>
  <c r="EW162"/>
  <c r="EV162"/>
  <c r="DW162"/>
  <c r="EW161"/>
  <c r="EV161"/>
  <c r="DW161"/>
  <c r="EW160"/>
  <c r="EV160"/>
  <c r="DW160"/>
  <c r="EW159"/>
  <c r="EV159"/>
  <c r="DW159"/>
  <c r="EW158"/>
  <c r="EV158"/>
  <c r="DW158"/>
  <c r="EW157"/>
  <c r="EV157"/>
  <c r="DW157"/>
  <c r="EW156"/>
  <c r="EV156"/>
  <c r="DW156"/>
  <c r="EW155"/>
  <c r="EV155"/>
  <c r="DW155"/>
  <c r="EW154"/>
  <c r="EV154"/>
  <c r="DW154"/>
  <c r="EW153"/>
  <c r="EV153"/>
  <c r="DW153"/>
  <c r="EW152"/>
  <c r="EV152"/>
  <c r="DW152"/>
  <c r="EW151"/>
  <c r="EV151"/>
  <c r="DW151"/>
  <c r="EW150"/>
  <c r="EV150"/>
  <c r="DW150"/>
  <c r="EW149"/>
  <c r="EV149"/>
  <c r="DW149"/>
  <c r="EW148"/>
  <c r="EV148"/>
  <c r="DW148"/>
  <c r="EW147"/>
  <c r="EV147"/>
  <c r="DW147"/>
  <c r="EW146"/>
  <c r="EV146"/>
  <c r="DW146"/>
  <c r="EW145"/>
  <c r="EV145"/>
  <c r="DW145"/>
  <c r="EW144"/>
  <c r="EV144"/>
  <c r="DW144"/>
  <c r="EW143"/>
  <c r="EV143"/>
  <c r="DW143"/>
  <c r="EW142"/>
  <c r="EV142"/>
  <c r="DW142"/>
  <c r="EW141"/>
  <c r="EV141"/>
  <c r="DW141"/>
  <c r="EW140"/>
  <c r="EV140"/>
  <c r="DW140"/>
  <c r="EW139"/>
  <c r="EV139"/>
  <c r="DW139"/>
  <c r="EW138"/>
  <c r="EV138"/>
  <c r="DW138"/>
  <c r="EW137"/>
  <c r="EV137"/>
  <c r="DW137"/>
  <c r="EW136"/>
  <c r="EV136"/>
  <c r="DW136"/>
  <c r="EW135"/>
  <c r="EV135"/>
  <c r="DW135"/>
  <c r="U7" i="28"/>
  <c r="GI209" i="5"/>
  <c r="GI210"/>
  <c r="FW124"/>
  <c r="GI110"/>
  <c r="GI113"/>
  <c r="GI112"/>
  <c r="FU130"/>
  <c r="GI109"/>
  <c r="BA15" i="10"/>
  <c r="J73" i="28"/>
  <c r="AD17" i="10"/>
  <c r="J47" i="28"/>
  <c r="BA10" i="10"/>
  <c r="J68" i="28"/>
  <c r="BA4" i="10"/>
  <c r="J62" i="28"/>
  <c r="AD16" i="10"/>
  <c r="J46" i="28"/>
  <c r="AD12" i="10"/>
  <c r="J42" i="28"/>
  <c r="GH89" i="5"/>
  <c r="FY87" i="28" s="1"/>
  <c r="AV195" i="10"/>
  <c r="AV162"/>
  <c r="AV129"/>
  <c r="AV96"/>
  <c r="AV63"/>
  <c r="AV29"/>
  <c r="GH87" i="5"/>
  <c r="FY85" i="28" s="1"/>
  <c r="AV193" i="10"/>
  <c r="AV160"/>
  <c r="AV127"/>
  <c r="AV94"/>
  <c r="AV61"/>
  <c r="AV27"/>
  <c r="GH85" i="5"/>
  <c r="FY83" i="28" s="1"/>
  <c r="AV191" i="10"/>
  <c r="AV158"/>
  <c r="AV125"/>
  <c r="AV92"/>
  <c r="AV59"/>
  <c r="AV25"/>
  <c r="GH83" i="5"/>
  <c r="FY81" i="28" s="1"/>
  <c r="AV189" i="10"/>
  <c r="AV156"/>
  <c r="AV123"/>
  <c r="AV90"/>
  <c r="AV57"/>
  <c r="AV23"/>
  <c r="AE22" i="28"/>
  <c r="AI22"/>
  <c r="AM22"/>
  <c r="I23"/>
  <c r="M23"/>
  <c r="Q23"/>
  <c r="U23"/>
  <c r="Y23"/>
  <c r="AE26"/>
  <c r="AI26"/>
  <c r="AM26"/>
  <c r="I27"/>
  <c r="M27"/>
  <c r="Q27"/>
  <c r="U27"/>
  <c r="Y27"/>
  <c r="AE30"/>
  <c r="AI30"/>
  <c r="AM30"/>
  <c r="I31"/>
  <c r="M31"/>
  <c r="Q31"/>
  <c r="U31"/>
  <c r="Y31"/>
  <c r="AE32"/>
  <c r="AI32"/>
  <c r="AM32"/>
  <c r="I33"/>
  <c r="M33"/>
  <c r="Q33"/>
  <c r="U33"/>
  <c r="Y33"/>
  <c r="AE34"/>
  <c r="AI34"/>
  <c r="AM34"/>
  <c r="I35"/>
  <c r="M35"/>
  <c r="Q35"/>
  <c r="U35"/>
  <c r="Y35"/>
  <c r="AE36"/>
  <c r="AI36"/>
  <c r="AM36"/>
  <c r="I37"/>
  <c r="M37"/>
  <c r="Q37"/>
  <c r="U37"/>
  <c r="Y37"/>
  <c r="AE38"/>
  <c r="AI38"/>
  <c r="AM38"/>
  <c r="I39"/>
  <c r="M39"/>
  <c r="Q39"/>
  <c r="U39"/>
  <c r="Y39"/>
  <c r="AE40"/>
  <c r="AI40"/>
  <c r="AM40"/>
  <c r="I41"/>
  <c r="M41"/>
  <c r="Q41"/>
  <c r="U41"/>
  <c r="Y41"/>
  <c r="EI41"/>
  <c r="FJ41" s="1"/>
  <c r="AE42"/>
  <c r="AI42"/>
  <c r="AM42"/>
  <c r="AE43"/>
  <c r="AI43"/>
  <c r="AM43"/>
  <c r="I44"/>
  <c r="M44"/>
  <c r="Q44"/>
  <c r="U44"/>
  <c r="Y44"/>
  <c r="EI44"/>
  <c r="FJ44" s="1"/>
  <c r="AE45"/>
  <c r="AI45"/>
  <c r="AM45"/>
  <c r="I46"/>
  <c r="M46"/>
  <c r="Q46"/>
  <c r="U46"/>
  <c r="Y46"/>
  <c r="I47"/>
  <c r="M47"/>
  <c r="Q47"/>
  <c r="U47"/>
  <c r="Y47"/>
  <c r="I48"/>
  <c r="M48"/>
  <c r="Q48"/>
  <c r="U48"/>
  <c r="Y48"/>
  <c r="EI48"/>
  <c r="FJ48" s="1"/>
  <c r="AE49"/>
  <c r="AI49"/>
  <c r="AM49"/>
  <c r="I50"/>
  <c r="M50"/>
  <c r="Q50"/>
  <c r="U50"/>
  <c r="Y50"/>
  <c r="EI50"/>
  <c r="FJ50" s="1"/>
  <c r="AE51"/>
  <c r="AI51"/>
  <c r="AM51"/>
  <c r="I52"/>
  <c r="M52"/>
  <c r="Q52"/>
  <c r="U52"/>
  <c r="Y52"/>
  <c r="EI52"/>
  <c r="FJ52" s="1"/>
  <c r="AE53"/>
  <c r="AI53"/>
  <c r="AM53"/>
  <c r="I54"/>
  <c r="M54"/>
  <c r="Q54"/>
  <c r="U54"/>
  <c r="Y54"/>
  <c r="EI54"/>
  <c r="FJ54" s="1"/>
  <c r="AE55"/>
  <c r="AI55"/>
  <c r="AM55"/>
  <c r="I56"/>
  <c r="M56"/>
  <c r="Q56"/>
  <c r="U56"/>
  <c r="Y56"/>
  <c r="EI56"/>
  <c r="FJ56" s="1"/>
  <c r="AE57"/>
  <c r="AI57"/>
  <c r="AM57"/>
  <c r="I58"/>
  <c r="M58"/>
  <c r="Q58"/>
  <c r="U58"/>
  <c r="Y58"/>
  <c r="EI58"/>
  <c r="FJ58" s="1"/>
  <c r="AE59"/>
  <c r="AI59"/>
  <c r="AM59"/>
  <c r="I60"/>
  <c r="M60"/>
  <c r="Q60"/>
  <c r="U60"/>
  <c r="Y60"/>
  <c r="EI60"/>
  <c r="FJ60" s="1"/>
  <c r="AE61"/>
  <c r="AI61"/>
  <c r="AM61"/>
  <c r="I62"/>
  <c r="M62"/>
  <c r="Q62"/>
  <c r="U62"/>
  <c r="Y62"/>
  <c r="I63"/>
  <c r="M63"/>
  <c r="Q63"/>
  <c r="U63"/>
  <c r="Y63"/>
  <c r="EI63"/>
  <c r="FJ63" s="1"/>
  <c r="AE64"/>
  <c r="AI64"/>
  <c r="AM64"/>
  <c r="I65"/>
  <c r="M65"/>
  <c r="Q65"/>
  <c r="U65"/>
  <c r="Y65"/>
  <c r="EI65"/>
  <c r="FJ65" s="1"/>
  <c r="AE66"/>
  <c r="AI66"/>
  <c r="AM66"/>
  <c r="I67"/>
  <c r="M67"/>
  <c r="Q67"/>
  <c r="U67"/>
  <c r="Y67"/>
  <c r="EI67"/>
  <c r="FJ67" s="1"/>
  <c r="AI68"/>
  <c r="AM68"/>
  <c r="AI69"/>
  <c r="AM69"/>
  <c r="AE70"/>
  <c r="AI70"/>
  <c r="AM70"/>
  <c r="I71"/>
  <c r="M71"/>
  <c r="Q71"/>
  <c r="U71"/>
  <c r="Y71"/>
  <c r="EI71"/>
  <c r="FJ71" s="1"/>
  <c r="I72"/>
  <c r="Q72"/>
  <c r="Y72"/>
  <c r="AE72"/>
  <c r="AI72"/>
  <c r="AM72"/>
  <c r="M73"/>
  <c r="U73"/>
  <c r="I74"/>
  <c r="M74"/>
  <c r="Q74"/>
  <c r="U74"/>
  <c r="Y74"/>
  <c r="EI74"/>
  <c r="FJ74" s="1"/>
  <c r="I75"/>
  <c r="Q75"/>
  <c r="Y75"/>
  <c r="AE75"/>
  <c r="AI75"/>
  <c r="AM75"/>
  <c r="I76"/>
  <c r="M76"/>
  <c r="Q76"/>
  <c r="U76"/>
  <c r="Y76"/>
  <c r="EI76"/>
  <c r="FJ76" s="1"/>
  <c r="AE77"/>
  <c r="AI77"/>
  <c r="AM77"/>
  <c r="I78"/>
  <c r="M78"/>
  <c r="Q78"/>
  <c r="U78"/>
  <c r="Y78"/>
  <c r="EI78"/>
  <c r="FJ78" s="1"/>
  <c r="AE79"/>
  <c r="AI79"/>
  <c r="AM79"/>
  <c r="I80"/>
  <c r="M80"/>
  <c r="Q80"/>
  <c r="U80"/>
  <c r="Y80"/>
  <c r="EI80"/>
  <c r="FJ80" s="1"/>
  <c r="AE81"/>
  <c r="AI81"/>
  <c r="AM81"/>
  <c r="I82"/>
  <c r="M82"/>
  <c r="Q82"/>
  <c r="U82"/>
  <c r="Y82"/>
  <c r="EI82"/>
  <c r="FJ82" s="1"/>
  <c r="AE83"/>
  <c r="AI83"/>
  <c r="AM83"/>
  <c r="I84"/>
  <c r="M84"/>
  <c r="Q84"/>
  <c r="U84"/>
  <c r="Y84"/>
  <c r="EI84"/>
  <c r="FJ84" s="1"/>
  <c r="AE85"/>
  <c r="AI85"/>
  <c r="AM85"/>
  <c r="I86"/>
  <c r="M86"/>
  <c r="Q86"/>
  <c r="U86"/>
  <c r="Y86"/>
  <c r="EI86"/>
  <c r="FJ86" s="1"/>
  <c r="I87"/>
  <c r="AE87"/>
  <c r="AI87"/>
  <c r="AM87"/>
  <c r="M7"/>
  <c r="Q7"/>
  <c r="Y7"/>
  <c r="J7"/>
  <c r="G10" i="10"/>
  <c r="BA11"/>
  <c r="J69" i="28"/>
  <c r="AA7"/>
  <c r="EI7" s="1"/>
  <c r="FJ7" s="1"/>
  <c r="V10" i="10"/>
  <c r="Z7" i="14"/>
  <c r="Y2" i="28" s="1"/>
  <c r="GK79" i="14"/>
  <c r="GJ79" s="1"/>
  <c r="GL79" s="1"/>
  <c r="GI75" i="5" s="1"/>
  <c r="FF73" i="28" s="1"/>
  <c r="B143" i="10"/>
  <c r="B77"/>
  <c r="B176"/>
  <c r="B110"/>
  <c r="B44"/>
  <c r="B10"/>
  <c r="GH88" i="5"/>
  <c r="FY86" i="28" s="1"/>
  <c r="AV194" i="10"/>
  <c r="AV161"/>
  <c r="AV128"/>
  <c r="AV95"/>
  <c r="AV62"/>
  <c r="AV28"/>
  <c r="GH86" i="5"/>
  <c r="FY84" i="28" s="1"/>
  <c r="AV192" i="10"/>
  <c r="AV159"/>
  <c r="AV126"/>
  <c r="AV93"/>
  <c r="AV60"/>
  <c r="AV26"/>
  <c r="GH84" i="5"/>
  <c r="FY82" i="28" s="1"/>
  <c r="AV190" i="10"/>
  <c r="AV157"/>
  <c r="AV124"/>
  <c r="AV91"/>
  <c r="AV58"/>
  <c r="AV24"/>
  <c r="AE16" i="28"/>
  <c r="AI16"/>
  <c r="AM16"/>
  <c r="I17"/>
  <c r="M17"/>
  <c r="Q17"/>
  <c r="U17"/>
  <c r="Y17"/>
  <c r="AE18"/>
  <c r="AI18"/>
  <c r="AM18"/>
  <c r="I19"/>
  <c r="M19"/>
  <c r="Q19"/>
  <c r="U19"/>
  <c r="Y19"/>
  <c r="AE20"/>
  <c r="AI20"/>
  <c r="AM20"/>
  <c r="I21"/>
  <c r="M21"/>
  <c r="Q21"/>
  <c r="U21"/>
  <c r="Y21"/>
  <c r="AE24"/>
  <c r="AI24"/>
  <c r="AM24"/>
  <c r="I25"/>
  <c r="M25"/>
  <c r="Q25"/>
  <c r="U25"/>
  <c r="Y25"/>
  <c r="AE28"/>
  <c r="AI28"/>
  <c r="AM28"/>
  <c r="I29"/>
  <c r="M29"/>
  <c r="Q29"/>
  <c r="U29"/>
  <c r="Y29"/>
  <c r="AE68"/>
  <c r="AE69"/>
  <c r="I7"/>
  <c r="N71" i="5"/>
  <c r="M71"/>
  <c r="R71"/>
  <c r="Q71"/>
  <c r="Z71"/>
  <c r="Y71"/>
  <c r="AM71"/>
  <c r="AL71"/>
  <c r="AU71"/>
  <c r="AT71"/>
  <c r="AQ69" i="28" s="1"/>
  <c r="BL71" i="5"/>
  <c r="BK71"/>
  <c r="BE69" i="28" s="1"/>
  <c r="BT71" i="5"/>
  <c r="BS71"/>
  <c r="BM69" i="28" s="1"/>
  <c r="CG71" i="5"/>
  <c r="CF71"/>
  <c r="BW69" i="28" s="1"/>
  <c r="CO71" i="5"/>
  <c r="CN71"/>
  <c r="CE69" i="28" s="1"/>
  <c r="CV71" i="5"/>
  <c r="CM69" i="28" s="1"/>
  <c r="DF71" i="5"/>
  <c r="DE71"/>
  <c r="CS69" i="28" s="1"/>
  <c r="DN71" i="5"/>
  <c r="DM71"/>
  <c r="DA69" i="28" s="1"/>
  <c r="DV71" i="5"/>
  <c r="DU71"/>
  <c r="DI69" i="28" s="1"/>
  <c r="EI71" i="5"/>
  <c r="EH71"/>
  <c r="DS69" i="28" s="1"/>
  <c r="EQ71" i="5"/>
  <c r="EP71"/>
  <c r="EA69" i="28" s="1"/>
  <c r="V71" i="5"/>
  <c r="U71"/>
  <c r="AI71"/>
  <c r="AH71"/>
  <c r="AQ71"/>
  <c r="AP71"/>
  <c r="AX71"/>
  <c r="AU69" i="28" s="1"/>
  <c r="BH71" i="5"/>
  <c r="BG71"/>
  <c r="BA69" i="28" s="1"/>
  <c r="BP71" i="5"/>
  <c r="BO71"/>
  <c r="BI69" i="28" s="1"/>
  <c r="BX71" i="5"/>
  <c r="BW71"/>
  <c r="BQ69" i="28" s="1"/>
  <c r="CK71" i="5"/>
  <c r="CJ71"/>
  <c r="CA69" i="28" s="1"/>
  <c r="CS71" i="5"/>
  <c r="CR71"/>
  <c r="CI69" i="28" s="1"/>
  <c r="DJ71" i="5"/>
  <c r="DI71"/>
  <c r="CW69" i="28" s="1"/>
  <c r="DR71" i="5"/>
  <c r="DQ71"/>
  <c r="DE69" i="28" s="1"/>
  <c r="EE71" i="5"/>
  <c r="ED71"/>
  <c r="DO69" i="28" s="1"/>
  <c r="EM71" i="5"/>
  <c r="EL71"/>
  <c r="DW69" i="28" s="1"/>
  <c r="EU71" i="5"/>
  <c r="ET71"/>
  <c r="EE69" i="28" s="1"/>
  <c r="V70" i="5"/>
  <c r="U70"/>
  <c r="AI70"/>
  <c r="AH70"/>
  <c r="AQ70"/>
  <c r="AP70"/>
  <c r="AX70"/>
  <c r="AU68" i="28" s="1"/>
  <c r="BH70" i="5"/>
  <c r="BG70"/>
  <c r="BA68" i="28" s="1"/>
  <c r="BP70" i="5"/>
  <c r="BO70"/>
  <c r="BI68" i="28" s="1"/>
  <c r="BX70" i="5"/>
  <c r="BW70"/>
  <c r="BQ68" i="28" s="1"/>
  <c r="CK70" i="5"/>
  <c r="CJ70"/>
  <c r="CA68" i="28" s="1"/>
  <c r="CS70" i="5"/>
  <c r="CR70"/>
  <c r="CI68" i="28" s="1"/>
  <c r="DJ70" i="5"/>
  <c r="DI70"/>
  <c r="CW68" i="28" s="1"/>
  <c r="DR70" i="5"/>
  <c r="DQ70"/>
  <c r="DE68" i="28" s="1"/>
  <c r="EE70" i="5"/>
  <c r="ED70"/>
  <c r="DO68" i="28" s="1"/>
  <c r="EM70" i="5"/>
  <c r="EL70"/>
  <c r="DW68" i="28" s="1"/>
  <c r="EU70" i="5"/>
  <c r="ET70"/>
  <c r="EE68" i="28" s="1"/>
  <c r="N70" i="5"/>
  <c r="M70"/>
  <c r="R70"/>
  <c r="Q70"/>
  <c r="Z70"/>
  <c r="Y70"/>
  <c r="AM70"/>
  <c r="AL70"/>
  <c r="AU70"/>
  <c r="AT70"/>
  <c r="AQ68" i="28" s="1"/>
  <c r="BL70" i="5"/>
  <c r="BK70"/>
  <c r="BE68" i="28" s="1"/>
  <c r="BT70" i="5"/>
  <c r="BS70"/>
  <c r="BM68" i="28" s="1"/>
  <c r="CF70" i="5"/>
  <c r="BW68" i="28" s="1"/>
  <c r="CO70" i="5"/>
  <c r="CN70"/>
  <c r="CE68" i="28" s="1"/>
  <c r="CV70" i="5"/>
  <c r="CM68" i="28" s="1"/>
  <c r="DF70" i="5"/>
  <c r="DE70"/>
  <c r="CS68" i="28" s="1"/>
  <c r="DN70" i="5"/>
  <c r="DM70"/>
  <c r="DA68" i="28" s="1"/>
  <c r="DV70" i="5"/>
  <c r="DU70"/>
  <c r="DI68" i="28" s="1"/>
  <c r="EI70" i="5"/>
  <c r="EH70"/>
  <c r="DS68" i="28" s="1"/>
  <c r="EQ70" i="5"/>
  <c r="EP70"/>
  <c r="EA68" i="28" s="1"/>
  <c r="N49" i="5"/>
  <c r="M49"/>
  <c r="R49"/>
  <c r="Q49"/>
  <c r="Z49"/>
  <c r="Y49"/>
  <c r="AM49"/>
  <c r="AL49"/>
  <c r="AU49"/>
  <c r="AT49"/>
  <c r="AQ47" i="28" s="1"/>
  <c r="BL49" i="5"/>
  <c r="BK49"/>
  <c r="BE47" i="28" s="1"/>
  <c r="BT49" i="5"/>
  <c r="BS49"/>
  <c r="BM47" i="28" s="1"/>
  <c r="CF49" i="5"/>
  <c r="BW47" i="28" s="1"/>
  <c r="CO49" i="5"/>
  <c r="CN49"/>
  <c r="CE47" i="28" s="1"/>
  <c r="CV49" i="5"/>
  <c r="CM47" i="28" s="1"/>
  <c r="DF49" i="5"/>
  <c r="DE49"/>
  <c r="CS47" i="28" s="1"/>
  <c r="DN49" i="5"/>
  <c r="DM49"/>
  <c r="DA47" i="28" s="1"/>
  <c r="DU49" i="5"/>
  <c r="DI47" i="28" s="1"/>
  <c r="EI49" i="5"/>
  <c r="EH49"/>
  <c r="DS47" i="28" s="1"/>
  <c r="EQ49" i="5"/>
  <c r="EP49"/>
  <c r="EA47" i="28" s="1"/>
  <c r="V49" i="5"/>
  <c r="U49"/>
  <c r="AI49"/>
  <c r="AH49"/>
  <c r="AQ49"/>
  <c r="AP49"/>
  <c r="AX49"/>
  <c r="AU47" i="28" s="1"/>
  <c r="BH49" i="5"/>
  <c r="BG49"/>
  <c r="BA47" i="28" s="1"/>
  <c r="BP49" i="5"/>
  <c r="BO49"/>
  <c r="BI47" i="28" s="1"/>
  <c r="BX49" i="5"/>
  <c r="BW49"/>
  <c r="BQ47" i="28" s="1"/>
  <c r="CK49" i="5"/>
  <c r="CJ49"/>
  <c r="CA47" i="28" s="1"/>
  <c r="CS49" i="5"/>
  <c r="CR49"/>
  <c r="CI47" i="28" s="1"/>
  <c r="DJ49" i="5"/>
  <c r="DI49"/>
  <c r="CW47" i="28" s="1"/>
  <c r="DR49" i="5"/>
  <c r="DQ49"/>
  <c r="DE47" i="28" s="1"/>
  <c r="EM49" i="5"/>
  <c r="EL49"/>
  <c r="DW47" i="28" s="1"/>
  <c r="EU49" i="5"/>
  <c r="ET49"/>
  <c r="EE47" i="28" s="1"/>
  <c r="V48" i="5"/>
  <c r="U48"/>
  <c r="AI48"/>
  <c r="AH48"/>
  <c r="AQ48"/>
  <c r="AP48"/>
  <c r="AX48"/>
  <c r="AU46" i="28" s="1"/>
  <c r="BH48" i="5"/>
  <c r="BG48"/>
  <c r="BA46" i="28" s="1"/>
  <c r="BP48" i="5"/>
  <c r="BO48"/>
  <c r="BI46" i="28" s="1"/>
  <c r="BX48" i="5"/>
  <c r="BW48"/>
  <c r="BQ46" i="28" s="1"/>
  <c r="CK48" i="5"/>
  <c r="CJ48"/>
  <c r="CA46" i="28" s="1"/>
  <c r="CS48" i="5"/>
  <c r="CR48"/>
  <c r="CI46" i="28" s="1"/>
  <c r="DJ48" i="5"/>
  <c r="DI48"/>
  <c r="CW46" i="28" s="1"/>
  <c r="DR48" i="5"/>
  <c r="DQ48"/>
  <c r="DE46" i="28" s="1"/>
  <c r="ED48" i="5"/>
  <c r="DO46" i="28" s="1"/>
  <c r="EM48" i="5"/>
  <c r="EL48"/>
  <c r="DW46" i="28" s="1"/>
  <c r="EU48" i="5"/>
  <c r="ET48"/>
  <c r="EE46" i="28" s="1"/>
  <c r="N48" i="5"/>
  <c r="M48"/>
  <c r="R48"/>
  <c r="Q48"/>
  <c r="Z48"/>
  <c r="Y48"/>
  <c r="AM48"/>
  <c r="AL48"/>
  <c r="AU48"/>
  <c r="AT48"/>
  <c r="AQ46" i="28" s="1"/>
  <c r="BL48" i="5"/>
  <c r="BK48"/>
  <c r="BE46" i="28" s="1"/>
  <c r="BT48" i="5"/>
  <c r="BS48"/>
  <c r="BM46" i="28" s="1"/>
  <c r="CO48" i="5"/>
  <c r="CN48"/>
  <c r="CE46" i="28" s="1"/>
  <c r="CV48" i="5"/>
  <c r="CM46" i="28" s="1"/>
  <c r="DF48" i="5"/>
  <c r="DE48"/>
  <c r="CS46" i="28" s="1"/>
  <c r="DN48" i="5"/>
  <c r="DM48"/>
  <c r="DA46" i="28" s="1"/>
  <c r="DU48" i="5"/>
  <c r="DI46" i="28" s="1"/>
  <c r="EI48" i="5"/>
  <c r="EH48"/>
  <c r="DS46" i="28" s="1"/>
  <c r="EQ48" i="5"/>
  <c r="EP48"/>
  <c r="EA46" i="28" s="1"/>
  <c r="V44" i="5"/>
  <c r="U44"/>
  <c r="AI44"/>
  <c r="AH44"/>
  <c r="AQ44"/>
  <c r="AP44"/>
  <c r="AX44"/>
  <c r="AU42" i="28" s="1"/>
  <c r="BH44" i="5"/>
  <c r="BG44"/>
  <c r="BA42" i="28" s="1"/>
  <c r="BP44" i="5"/>
  <c r="BO44"/>
  <c r="BI42" i="28" s="1"/>
  <c r="BX44" i="5"/>
  <c r="BW44"/>
  <c r="BQ42" i="28" s="1"/>
  <c r="CK44" i="5"/>
  <c r="CJ44"/>
  <c r="CA42" i="28" s="1"/>
  <c r="CS44" i="5"/>
  <c r="CR44"/>
  <c r="CI42" i="28" s="1"/>
  <c r="DJ44" i="5"/>
  <c r="DI44"/>
  <c r="CW42" i="28" s="1"/>
  <c r="DR44" i="5"/>
  <c r="DQ44"/>
  <c r="DE42" i="28" s="1"/>
  <c r="ED44" i="5"/>
  <c r="DO42" i="28" s="1"/>
  <c r="EM44" i="5"/>
  <c r="EL44"/>
  <c r="DW42" i="28" s="1"/>
  <c r="EU44" i="5"/>
  <c r="ET44"/>
  <c r="EE42" i="28" s="1"/>
  <c r="N44" i="5"/>
  <c r="M44"/>
  <c r="R44"/>
  <c r="Q44"/>
  <c r="Z44"/>
  <c r="Y44"/>
  <c r="AM44"/>
  <c r="AL44"/>
  <c r="AU44"/>
  <c r="AT44"/>
  <c r="AQ42" i="28" s="1"/>
  <c r="BL44" i="5"/>
  <c r="BK44"/>
  <c r="BE42" i="28" s="1"/>
  <c r="BT44" i="5"/>
  <c r="BS44"/>
  <c r="BM42" i="28" s="1"/>
  <c r="CO44" i="5"/>
  <c r="CN44"/>
  <c r="CE42" i="28" s="1"/>
  <c r="CV44" i="5"/>
  <c r="CM42" i="28" s="1"/>
  <c r="DF44" i="5"/>
  <c r="DE44"/>
  <c r="CS42" i="28" s="1"/>
  <c r="DN44" i="5"/>
  <c r="DM44"/>
  <c r="DA42" i="28" s="1"/>
  <c r="DU44" i="5"/>
  <c r="DI42" i="28" s="1"/>
  <c r="EI44" i="5"/>
  <c r="EH44"/>
  <c r="DS42" i="28" s="1"/>
  <c r="EQ44" i="5"/>
  <c r="EP44"/>
  <c r="EA42" i="28" s="1"/>
  <c r="V64" i="5"/>
  <c r="U64"/>
  <c r="AI64"/>
  <c r="AH64"/>
  <c r="AQ64"/>
  <c r="AP64"/>
  <c r="AX64"/>
  <c r="AU62" i="28" s="1"/>
  <c r="BH64" i="5"/>
  <c r="BG64"/>
  <c r="BA62" i="28" s="1"/>
  <c r="BP64" i="5"/>
  <c r="BO64"/>
  <c r="BI62" i="28" s="1"/>
  <c r="BX64" i="5"/>
  <c r="BW64"/>
  <c r="BQ62" i="28" s="1"/>
  <c r="CK64" i="5"/>
  <c r="CJ64"/>
  <c r="CA62" i="28" s="1"/>
  <c r="CS64" i="5"/>
  <c r="CR64"/>
  <c r="CI62" i="28" s="1"/>
  <c r="DJ64" i="5"/>
  <c r="DI64"/>
  <c r="CW62" i="28" s="1"/>
  <c r="DR64" i="5"/>
  <c r="DQ64"/>
  <c r="DE62" i="28" s="1"/>
  <c r="ED64" i="5"/>
  <c r="DO62" i="28" s="1"/>
  <c r="EM64" i="5"/>
  <c r="EL64"/>
  <c r="DW62" i="28" s="1"/>
  <c r="EU64" i="5"/>
  <c r="ET64"/>
  <c r="EE62" i="28" s="1"/>
  <c r="N64" i="5"/>
  <c r="M64"/>
  <c r="R64"/>
  <c r="Q64"/>
  <c r="Z64"/>
  <c r="Y64"/>
  <c r="AM64"/>
  <c r="AL64"/>
  <c r="AU64"/>
  <c r="AT64"/>
  <c r="AQ62" i="28" s="1"/>
  <c r="BL64" i="5"/>
  <c r="BK64"/>
  <c r="BE62" i="28" s="1"/>
  <c r="BT64" i="5"/>
  <c r="BS64"/>
  <c r="BM62" i="28" s="1"/>
  <c r="CF64" i="5"/>
  <c r="BW62" i="28" s="1"/>
  <c r="CO64" i="5"/>
  <c r="CN64"/>
  <c r="CE62" i="28" s="1"/>
  <c r="CV64" i="5"/>
  <c r="CM62" i="28" s="1"/>
  <c r="DF64" i="5"/>
  <c r="DE64"/>
  <c r="CS62" i="28" s="1"/>
  <c r="DN64" i="5"/>
  <c r="DM64"/>
  <c r="DA62" i="28" s="1"/>
  <c r="DV64" i="5"/>
  <c r="DU64"/>
  <c r="DI62" i="28" s="1"/>
  <c r="EI64" i="5"/>
  <c r="EH64"/>
  <c r="DS62" i="28" s="1"/>
  <c r="EQ64" i="5"/>
  <c r="EP64"/>
  <c r="EA62" i="28" s="1"/>
  <c r="N75" i="5"/>
  <c r="M75"/>
  <c r="R75"/>
  <c r="Q75"/>
  <c r="Z75"/>
  <c r="Y75"/>
  <c r="AM75"/>
  <c r="AL75"/>
  <c r="AU75"/>
  <c r="AT75"/>
  <c r="AQ73" i="28" s="1"/>
  <c r="BL75" i="5"/>
  <c r="BK75"/>
  <c r="BE73" i="28" s="1"/>
  <c r="BT75" i="5"/>
  <c r="BS75"/>
  <c r="BM73" i="28" s="1"/>
  <c r="CG75" i="5"/>
  <c r="CF75"/>
  <c r="BW73" i="28" s="1"/>
  <c r="CO75" i="5"/>
  <c r="CN75"/>
  <c r="CE73" i="28" s="1"/>
  <c r="CV75" i="5"/>
  <c r="CM73" i="28" s="1"/>
  <c r="DF75" i="5"/>
  <c r="DE75"/>
  <c r="CS73" i="28" s="1"/>
  <c r="DN75" i="5"/>
  <c r="DM75"/>
  <c r="DA73" i="28" s="1"/>
  <c r="DV75" i="5"/>
  <c r="DU75"/>
  <c r="DI73" i="28" s="1"/>
  <c r="EI75" i="5"/>
  <c r="EH75"/>
  <c r="DS73" i="28" s="1"/>
  <c r="EQ75" i="5"/>
  <c r="EP75"/>
  <c r="EA73" i="28" s="1"/>
  <c r="V75" i="5"/>
  <c r="U75"/>
  <c r="AI75"/>
  <c r="AH75"/>
  <c r="AQ75"/>
  <c r="AP75"/>
  <c r="AX75"/>
  <c r="AU73" i="28" s="1"/>
  <c r="BH75" i="5"/>
  <c r="BG75"/>
  <c r="BA73" i="28" s="1"/>
  <c r="BP75" i="5"/>
  <c r="BO75"/>
  <c r="BI73" i="28" s="1"/>
  <c r="BX75" i="5"/>
  <c r="BW75"/>
  <c r="BQ73" i="28" s="1"/>
  <c r="CK75" i="5"/>
  <c r="CJ75"/>
  <c r="CA73" i="28" s="1"/>
  <c r="CS75" i="5"/>
  <c r="CR75"/>
  <c r="CI73" i="28" s="1"/>
  <c r="DJ75" i="5"/>
  <c r="DI75"/>
  <c r="CW73" i="28" s="1"/>
  <c r="DR75" i="5"/>
  <c r="DQ75"/>
  <c r="DE73" i="28" s="1"/>
  <c r="EE75" i="5"/>
  <c r="ED75"/>
  <c r="DO73" i="28" s="1"/>
  <c r="EM75" i="5"/>
  <c r="EL75"/>
  <c r="DW73" i="28" s="1"/>
  <c r="EU75" i="5"/>
  <c r="ET75"/>
  <c r="EE73" i="28" s="1"/>
  <c r="DW8" i="5"/>
  <c r="DY8"/>
  <c r="Z3"/>
  <c r="CG64"/>
  <c r="CG70"/>
  <c r="CG44"/>
  <c r="CG48"/>
  <c r="CG49"/>
  <c r="AC111" i="14"/>
  <c r="AC106"/>
  <c r="AC102"/>
  <c r="AC98"/>
  <c r="AC94"/>
  <c r="AC88"/>
  <c r="AC84"/>
  <c r="AC80"/>
  <c r="AC76"/>
  <c r="AC72"/>
  <c r="AC68"/>
  <c r="AC64"/>
  <c r="AC60"/>
  <c r="AC56"/>
  <c r="AC52"/>
  <c r="AC48"/>
  <c r="AC44"/>
  <c r="AC40"/>
  <c r="AC36"/>
  <c r="AC32"/>
  <c r="GK32" s="1"/>
  <c r="GJ32" s="1"/>
  <c r="GL32" s="1"/>
  <c r="GI28" i="5" s="1"/>
  <c r="FF26" i="28" s="1"/>
  <c r="AC26" i="14"/>
  <c r="AC108"/>
  <c r="AC104"/>
  <c r="AC100"/>
  <c r="AC96"/>
  <c r="AC92"/>
  <c r="AC90"/>
  <c r="AC86"/>
  <c r="AC82"/>
  <c r="AC78"/>
  <c r="AC74"/>
  <c r="AC70"/>
  <c r="AC66"/>
  <c r="AC62"/>
  <c r="AC58"/>
  <c r="AC54"/>
  <c r="AC50"/>
  <c r="AC46"/>
  <c r="AC42"/>
  <c r="AC38"/>
  <c r="GK38" s="1"/>
  <c r="GJ38" s="1"/>
  <c r="GL38" s="1"/>
  <c r="GI34" i="5" s="1"/>
  <c r="FF32" i="28" s="1"/>
  <c r="AC34" i="14"/>
  <c r="AC30"/>
  <c r="AC28"/>
  <c r="AC24"/>
  <c r="GK24" s="1"/>
  <c r="GJ24" s="1"/>
  <c r="GL24" s="1"/>
  <c r="GI20" i="5" s="1"/>
  <c r="FF18" i="28" s="1"/>
  <c r="AC112" i="14"/>
  <c r="AC109"/>
  <c r="AC107"/>
  <c r="AC105"/>
  <c r="AC103"/>
  <c r="AC101"/>
  <c r="AC99"/>
  <c r="AC97"/>
  <c r="AC95"/>
  <c r="AC93"/>
  <c r="AC91"/>
  <c r="AC89"/>
  <c r="AC87"/>
  <c r="AC85"/>
  <c r="AC83"/>
  <c r="AC81"/>
  <c r="AC79"/>
  <c r="AC77"/>
  <c r="AC75"/>
  <c r="AC73"/>
  <c r="AC71"/>
  <c r="AC69"/>
  <c r="AC67"/>
  <c r="AC65"/>
  <c r="AC63"/>
  <c r="AC61"/>
  <c r="AC59"/>
  <c r="AC57"/>
  <c r="AC55"/>
  <c r="AC53"/>
  <c r="AC51"/>
  <c r="AC49"/>
  <c r="AC47"/>
  <c r="AC45"/>
  <c r="GK45" s="1"/>
  <c r="GJ45" s="1"/>
  <c r="GL45" s="1"/>
  <c r="GI41" i="5" s="1"/>
  <c r="FF39" i="28" s="1"/>
  <c r="AC43" i="14"/>
  <c r="AC41"/>
  <c r="GK41" s="1"/>
  <c r="GJ41" s="1"/>
  <c r="GL41" s="1"/>
  <c r="GI37" i="5" s="1"/>
  <c r="FF35" i="28" s="1"/>
  <c r="AC39" i="14"/>
  <c r="AC37"/>
  <c r="AC35"/>
  <c r="AC33"/>
  <c r="GK33" s="1"/>
  <c r="GJ33" s="1"/>
  <c r="GL33" s="1"/>
  <c r="GI29" i="5" s="1"/>
  <c r="FF27" i="28" s="1"/>
  <c r="AC31" i="14"/>
  <c r="AC29"/>
  <c r="AC27"/>
  <c r="AC25"/>
  <c r="GK25" s="1"/>
  <c r="GJ25" s="1"/>
  <c r="GL25" s="1"/>
  <c r="GI21" i="5" s="1"/>
  <c r="FF19" i="28" s="1"/>
  <c r="EE44" i="5"/>
  <c r="EE48"/>
  <c r="EE49"/>
  <c r="EE64"/>
  <c r="CX44"/>
  <c r="AQ112" i="10" s="1"/>
  <c r="CY44" i="5"/>
  <c r="AR112" i="10" s="1"/>
  <c r="CX70" i="5"/>
  <c r="BN110" i="10" s="1"/>
  <c r="CY70" i="5"/>
  <c r="BO110" i="10" s="1"/>
  <c r="CX71" i="5"/>
  <c r="BN111" i="10" s="1"/>
  <c r="CY71" i="5"/>
  <c r="BO111" i="10" s="1"/>
  <c r="CX75" i="5"/>
  <c r="BN115" i="10" s="1"/>
  <c r="CY75" i="5"/>
  <c r="BO115" i="10" s="1"/>
  <c r="BZ44" i="5"/>
  <c r="AR79" i="10" s="1"/>
  <c r="BY48" i="5"/>
  <c r="AQ83" i="10" s="1"/>
  <c r="BY49" i="5"/>
  <c r="AQ84" i="10" s="1"/>
  <c r="BY64" i="5"/>
  <c r="BN71" i="10" s="1"/>
  <c r="BZ70" i="5"/>
  <c r="BO77" i="10" s="1"/>
  <c r="BZ71" i="5"/>
  <c r="BO78" i="10" s="1"/>
  <c r="BZ75" i="5"/>
  <c r="BO82" i="10" s="1"/>
  <c r="CX48" i="5"/>
  <c r="AQ116" i="10" s="1"/>
  <c r="CY48" i="5"/>
  <c r="AR116" i="10" s="1"/>
  <c r="CX49" i="5"/>
  <c r="AQ117" i="10" s="1"/>
  <c r="CY49" i="5"/>
  <c r="AR117" i="10" s="1"/>
  <c r="CX64" i="5"/>
  <c r="BN104" i="10" s="1"/>
  <c r="CY64" i="5"/>
  <c r="BO104" i="10" s="1"/>
  <c r="EW64" i="5"/>
  <c r="BO170" i="10" s="1"/>
  <c r="EV64" i="5"/>
  <c r="BN170" i="10" s="1"/>
  <c r="EV70" i="5"/>
  <c r="BN176" i="10" s="1"/>
  <c r="EW70" i="5"/>
  <c r="BO176" i="10" s="1"/>
  <c r="DX44" i="5"/>
  <c r="AR145" i="10" s="1"/>
  <c r="DX48" i="5"/>
  <c r="AR149" i="10" s="1"/>
  <c r="DX49" i="5"/>
  <c r="AR150" i="10" s="1"/>
  <c r="DX71" i="5"/>
  <c r="BO144" i="10" s="1"/>
  <c r="DX75" i="5"/>
  <c r="BO148" i="10" s="1"/>
  <c r="EW49" i="5"/>
  <c r="AR183" i="10" s="1"/>
  <c r="EV71" i="5"/>
  <c r="BN177" i="10" s="1"/>
  <c r="EW71" i="5"/>
  <c r="BO177" i="10" s="1"/>
  <c r="EV75" i="5"/>
  <c r="BN181" i="10" s="1"/>
  <c r="EW75" i="5"/>
  <c r="BO181" i="10" s="1"/>
  <c r="DW64" i="5"/>
  <c r="BN137" i="10" s="1"/>
  <c r="DX70" i="5"/>
  <c r="BO143" i="10" s="1"/>
  <c r="EW44" i="5"/>
  <c r="AR178" i="10" s="1"/>
  <c r="EW48" i="5"/>
  <c r="AR182" i="10" s="1"/>
  <c r="AC23" i="14"/>
  <c r="AC22"/>
  <c r="AC110"/>
  <c r="BA75" i="5"/>
  <c r="BO49" i="10" s="1"/>
  <c r="AZ75" i="5"/>
  <c r="BN49" i="10" s="1"/>
  <c r="BA71" i="5"/>
  <c r="BO45" i="10" s="1"/>
  <c r="AZ71" i="5"/>
  <c r="BN45" i="10" s="1"/>
  <c r="BA49" i="5"/>
  <c r="AR51" i="10" s="1"/>
  <c r="AZ49" i="5"/>
  <c r="AQ51" i="10" s="1"/>
  <c r="AD9" i="5"/>
  <c r="AC21" i="14"/>
  <c r="AC19"/>
  <c r="AC17"/>
  <c r="AC15"/>
  <c r="BA70" i="5"/>
  <c r="BO44" i="10" s="1"/>
  <c r="BN44"/>
  <c r="BA64" i="5"/>
  <c r="BO38" i="10" s="1"/>
  <c r="AZ64" i="5"/>
  <c r="BN38" i="10" s="1"/>
  <c r="BA48" i="5"/>
  <c r="AR50" i="10" s="1"/>
  <c r="AZ48" i="5"/>
  <c r="AQ50" i="10" s="1"/>
  <c r="BA44" i="5"/>
  <c r="AR46" i="10" s="1"/>
  <c r="AZ44" i="5"/>
  <c r="AQ46" i="10" s="1"/>
  <c r="AC20" i="14"/>
  <c r="AC18"/>
  <c r="AC16"/>
  <c r="AC14"/>
  <c r="AX1" i="2"/>
  <c r="A2" s="1"/>
  <c r="J22" i="10" l="1"/>
  <c r="N19" i="28"/>
  <c r="J26" i="10"/>
  <c r="N23" i="28"/>
  <c r="J30" i="10"/>
  <c r="N27" i="28"/>
  <c r="J34" i="10"/>
  <c r="N31" i="28"/>
  <c r="AG5" i="10"/>
  <c r="N35" i="28"/>
  <c r="M25" i="10"/>
  <c r="R22" i="28"/>
  <c r="M20" i="10"/>
  <c r="R17" i="28"/>
  <c r="M22" i="10"/>
  <c r="R19" i="28"/>
  <c r="M24" i="10"/>
  <c r="R21" i="28"/>
  <c r="M26" i="10"/>
  <c r="R23" i="28"/>
  <c r="M28" i="10"/>
  <c r="R25" i="28"/>
  <c r="M30" i="10"/>
  <c r="R27" i="28"/>
  <c r="M32" i="10"/>
  <c r="R29" i="28"/>
  <c r="M34" i="10"/>
  <c r="R31" i="28"/>
  <c r="AJ3" i="10"/>
  <c r="R33" i="28"/>
  <c r="M21" i="10"/>
  <c r="R18" i="28"/>
  <c r="M23" i="10"/>
  <c r="R20" i="28"/>
  <c r="M27" i="10"/>
  <c r="R24" i="28"/>
  <c r="M29" i="10"/>
  <c r="R26" i="28"/>
  <c r="M31" i="10"/>
  <c r="R28" i="28"/>
  <c r="M33" i="10"/>
  <c r="R30" i="28"/>
  <c r="AJ2" i="10"/>
  <c r="R32" i="28"/>
  <c r="P22" i="10"/>
  <c r="V19" i="28"/>
  <c r="P26" i="10"/>
  <c r="V23" i="28"/>
  <c r="P30" i="10"/>
  <c r="V27" i="28"/>
  <c r="P34" i="10"/>
  <c r="V31" i="28"/>
  <c r="AM5" i="10"/>
  <c r="V35" i="28"/>
  <c r="AM9" i="10"/>
  <c r="V39" i="28"/>
  <c r="P21" i="10"/>
  <c r="V18" i="28"/>
  <c r="P23" i="10"/>
  <c r="V20" i="28"/>
  <c r="P25" i="10"/>
  <c r="V22" i="28"/>
  <c r="P27" i="10"/>
  <c r="V24" i="28"/>
  <c r="P29" i="10"/>
  <c r="V26" i="28"/>
  <c r="P31" i="10"/>
  <c r="V28" i="28"/>
  <c r="P33" i="10"/>
  <c r="V30" i="28"/>
  <c r="AM2" i="10"/>
  <c r="V32" i="28"/>
  <c r="AM4" i="10"/>
  <c r="V34" i="28"/>
  <c r="AM6" i="10"/>
  <c r="V36" i="28"/>
  <c r="AM8" i="10"/>
  <c r="V38" i="28"/>
  <c r="P20" i="10"/>
  <c r="V17" i="28"/>
  <c r="P24" i="10"/>
  <c r="V21" i="28"/>
  <c r="P28" i="10"/>
  <c r="V25" i="28"/>
  <c r="P32" i="10"/>
  <c r="V29" i="28"/>
  <c r="AM3" i="10"/>
  <c r="V33" i="28"/>
  <c r="AM7" i="10"/>
  <c r="V37" i="28"/>
  <c r="S21" i="10"/>
  <c r="Z18" i="28"/>
  <c r="S25" i="10"/>
  <c r="Z22" i="28"/>
  <c r="S29" i="10"/>
  <c r="Z26" i="28"/>
  <c r="S33" i="10"/>
  <c r="Z30" i="28"/>
  <c r="S20" i="10"/>
  <c r="Z17" i="28"/>
  <c r="S22" i="10"/>
  <c r="Z19" i="28"/>
  <c r="S24" i="10"/>
  <c r="Z21" i="28"/>
  <c r="S26" i="10"/>
  <c r="Z23" i="28"/>
  <c r="S28" i="10"/>
  <c r="Z25" i="28"/>
  <c r="S30" i="10"/>
  <c r="Z27" i="28"/>
  <c r="S32" i="10"/>
  <c r="Z29" i="28"/>
  <c r="S34" i="10"/>
  <c r="Z31" i="28"/>
  <c r="S23" i="10"/>
  <c r="Z20" i="28"/>
  <c r="S27" i="10"/>
  <c r="Z24" i="28"/>
  <c r="S31" i="10"/>
  <c r="Z28" i="28"/>
  <c r="AP2" i="10"/>
  <c r="Z32" i="28"/>
  <c r="J21" i="10"/>
  <c r="N18" i="28"/>
  <c r="J23" i="10"/>
  <c r="N20" i="28"/>
  <c r="J25" i="10"/>
  <c r="N22" i="28"/>
  <c r="J27" i="10"/>
  <c r="N24" i="28"/>
  <c r="J29" i="10"/>
  <c r="N26" i="28"/>
  <c r="J31" i="10"/>
  <c r="N28" i="28"/>
  <c r="J33" i="10"/>
  <c r="N30" i="28"/>
  <c r="AG2" i="10"/>
  <c r="N32" i="28"/>
  <c r="AG4" i="10"/>
  <c r="N34" i="28"/>
  <c r="J20" i="10"/>
  <c r="N17" i="28"/>
  <c r="J24" i="10"/>
  <c r="N21" i="28"/>
  <c r="J28" i="10"/>
  <c r="N25" i="28"/>
  <c r="J32" i="10"/>
  <c r="N29" i="28"/>
  <c r="AG3" i="10"/>
  <c r="N33" i="28"/>
  <c r="AD33" i="10"/>
  <c r="BA33" s="1"/>
  <c r="AD30"/>
  <c r="BA30" s="1"/>
  <c r="AD32"/>
  <c r="BA32" s="1"/>
  <c r="AD34"/>
  <c r="BA34" s="1"/>
  <c r="AD31"/>
  <c r="BA31" s="1"/>
  <c r="FM119" i="14"/>
  <c r="EU109" i="28" s="1"/>
  <c r="EY119" i="14"/>
  <c r="DS109" i="28" s="1"/>
  <c r="DA119" i="14"/>
  <c r="CA109" i="28" s="1"/>
  <c r="BC119" i="14"/>
  <c r="AI109" i="28" s="1"/>
  <c r="FT119" i="14"/>
  <c r="FE109" i="28" s="1"/>
  <c r="FF119" i="14"/>
  <c r="EK109" i="28" s="1"/>
  <c r="DZ119" i="14"/>
  <c r="CW109" i="28" s="1"/>
  <c r="CB119" i="14"/>
  <c r="BE109" i="28" s="1"/>
  <c r="AD119" i="14"/>
  <c r="I109" i="28" s="1"/>
  <c r="Z117" i="14"/>
  <c r="Z115"/>
  <c r="Z113"/>
  <c r="Z116"/>
  <c r="Z114"/>
  <c r="Z18" i="5"/>
  <c r="AD43" i="14"/>
  <c r="AD39" i="5" s="1"/>
  <c r="AC39"/>
  <c r="AD42" i="14"/>
  <c r="AD38" i="5" s="1"/>
  <c r="AC38"/>
  <c r="AD44" i="14"/>
  <c r="AD40" i="5" s="1"/>
  <c r="AC40"/>
  <c r="BZ41"/>
  <c r="AR76" i="10" s="1"/>
  <c r="AZ41" i="5"/>
  <c r="AQ43" i="10" s="1"/>
  <c r="V116" i="14"/>
  <c r="V114"/>
  <c r="V117"/>
  <c r="V115"/>
  <c r="V113"/>
  <c r="V18" i="5"/>
  <c r="BZ40"/>
  <c r="AR75" i="10" s="1"/>
  <c r="AZ40" i="5"/>
  <c r="AQ42" i="10" s="1"/>
  <c r="GK44" i="14"/>
  <c r="GJ44" s="1"/>
  <c r="GL44" s="1"/>
  <c r="GI40" i="5" s="1"/>
  <c r="FF38" i="28" s="1"/>
  <c r="AD45" i="14"/>
  <c r="AD41" i="5" s="1"/>
  <c r="AC41"/>
  <c r="BZ39"/>
  <c r="AR74" i="10" s="1"/>
  <c r="AZ39" i="5"/>
  <c r="AQ41" i="10" s="1"/>
  <c r="BZ38" i="5"/>
  <c r="AR73" i="10" s="1"/>
  <c r="AZ38" i="5"/>
  <c r="AQ40" i="10" s="1"/>
  <c r="GK42" i="14"/>
  <c r="GJ42" s="1"/>
  <c r="GL42" s="1"/>
  <c r="GI38" i="5" s="1"/>
  <c r="FF36" i="28" s="1"/>
  <c r="GK43" i="14"/>
  <c r="GJ43" s="1"/>
  <c r="GL43" s="1"/>
  <c r="GI39" i="5" s="1"/>
  <c r="FF37" i="28" s="1"/>
  <c r="R117" i="14"/>
  <c r="R115"/>
  <c r="R113"/>
  <c r="R116"/>
  <c r="R114"/>
  <c r="R18" i="5"/>
  <c r="BZ37"/>
  <c r="AR72" i="10" s="1"/>
  <c r="AZ37" i="5"/>
  <c r="AQ39" i="10" s="1"/>
  <c r="AD41" i="14"/>
  <c r="AD37" i="5" s="1"/>
  <c r="AC37"/>
  <c r="AD40" i="14"/>
  <c r="AD36" i="5" s="1"/>
  <c r="AC36"/>
  <c r="BZ36"/>
  <c r="AR71" i="10" s="1"/>
  <c r="AZ36" i="5"/>
  <c r="AQ38" i="10" s="1"/>
  <c r="N116" i="14"/>
  <c r="N114"/>
  <c r="N117"/>
  <c r="N115"/>
  <c r="N113"/>
  <c r="N18" i="5"/>
  <c r="GK40" i="14"/>
  <c r="GJ40" s="1"/>
  <c r="GL40" s="1"/>
  <c r="GI36" i="5" s="1"/>
  <c r="FF34" i="28" s="1"/>
  <c r="AD23" i="14"/>
  <c r="AD19" i="5" s="1"/>
  <c r="AC19"/>
  <c r="AD27" i="14"/>
  <c r="AD23" i="5" s="1"/>
  <c r="AC23"/>
  <c r="AD31" i="14"/>
  <c r="AD27" i="5" s="1"/>
  <c r="AC27"/>
  <c r="AD35" i="14"/>
  <c r="AD31" i="5" s="1"/>
  <c r="AC31"/>
  <c r="AD39" i="14"/>
  <c r="AD35" i="5" s="1"/>
  <c r="AC35"/>
  <c r="AD28" i="14"/>
  <c r="AD24" i="5" s="1"/>
  <c r="AC24"/>
  <c r="AD34" i="14"/>
  <c r="AD30" i="5" s="1"/>
  <c r="AC30"/>
  <c r="AD26" i="14"/>
  <c r="AD22" i="5" s="1"/>
  <c r="AC22"/>
  <c r="AD36" i="14"/>
  <c r="AD32" i="5" s="1"/>
  <c r="AC32"/>
  <c r="BZ21"/>
  <c r="U89" i="10" s="1"/>
  <c r="AZ21" i="5"/>
  <c r="T56" i="10" s="1"/>
  <c r="BZ25" i="5"/>
  <c r="U93" i="10" s="1"/>
  <c r="AZ25" i="5"/>
  <c r="T60" i="10" s="1"/>
  <c r="BZ28" i="5"/>
  <c r="U96" i="10" s="1"/>
  <c r="AZ28" i="5"/>
  <c r="T63" i="10" s="1"/>
  <c r="BZ32" i="5"/>
  <c r="U100" i="10" s="1"/>
  <c r="AZ32" i="5"/>
  <c r="T67" i="10" s="1"/>
  <c r="BZ18" i="5"/>
  <c r="U86" i="10" s="1"/>
  <c r="AZ18" i="5"/>
  <c r="T53" i="10" s="1"/>
  <c r="BZ22" i="5"/>
  <c r="U90" i="10" s="1"/>
  <c r="AZ22" i="5"/>
  <c r="T57" i="10" s="1"/>
  <c r="BZ26" i="5"/>
  <c r="U94" i="10" s="1"/>
  <c r="AZ26" i="5"/>
  <c r="T61" i="10" s="1"/>
  <c r="BZ31" i="5"/>
  <c r="U99" i="10" s="1"/>
  <c r="AZ31" i="5"/>
  <c r="T66" i="10" s="1"/>
  <c r="BZ35" i="5"/>
  <c r="AR70" i="10" s="1"/>
  <c r="AZ35" i="5"/>
  <c r="AQ37" i="10" s="1"/>
  <c r="GK26" i="14"/>
  <c r="GJ26" s="1"/>
  <c r="GL26" s="1"/>
  <c r="GI22" i="5" s="1"/>
  <c r="FF20" i="28" s="1"/>
  <c r="GK34" i="14"/>
  <c r="GJ34" s="1"/>
  <c r="GL34" s="1"/>
  <c r="GI30" i="5" s="1"/>
  <c r="FF28" i="28" s="1"/>
  <c r="GK31" i="14"/>
  <c r="GJ31" s="1"/>
  <c r="GL31" s="1"/>
  <c r="GI27" i="5" s="1"/>
  <c r="FF25" i="28" s="1"/>
  <c r="GK39" i="14"/>
  <c r="GJ39" s="1"/>
  <c r="GL39" s="1"/>
  <c r="GI35" i="5" s="1"/>
  <c r="FF33" i="28" s="1"/>
  <c r="AD22" i="14"/>
  <c r="AC18" i="5"/>
  <c r="AD25" i="14"/>
  <c r="AD21" i="5" s="1"/>
  <c r="AC21"/>
  <c r="AD29" i="14"/>
  <c r="AD25" i="5" s="1"/>
  <c r="AC25"/>
  <c r="AD33" i="14"/>
  <c r="AD29" i="5" s="1"/>
  <c r="AC29"/>
  <c r="AD37" i="14"/>
  <c r="AD33" i="5" s="1"/>
  <c r="AC33"/>
  <c r="AD24" i="14"/>
  <c r="AD20" i="5" s="1"/>
  <c r="AC20"/>
  <c r="AD30" i="14"/>
  <c r="AD26" i="5" s="1"/>
  <c r="AC26"/>
  <c r="AD38" i="14"/>
  <c r="AD34" i="5" s="1"/>
  <c r="AC34"/>
  <c r="AD32" i="14"/>
  <c r="AD28" i="5" s="1"/>
  <c r="AC28"/>
  <c r="BZ19"/>
  <c r="U87" i="10" s="1"/>
  <c r="AZ19" i="5"/>
  <c r="T54" i="10" s="1"/>
  <c r="BZ23" i="5"/>
  <c r="U91" i="10" s="1"/>
  <c r="AZ23" i="5"/>
  <c r="T58" i="10" s="1"/>
  <c r="BZ27" i="5"/>
  <c r="U95" i="10" s="1"/>
  <c r="AZ27" i="5"/>
  <c r="T62" i="10" s="1"/>
  <c r="BZ30" i="5"/>
  <c r="U98" i="10" s="1"/>
  <c r="AZ30" i="5"/>
  <c r="T65" i="10" s="1"/>
  <c r="BZ34" i="5"/>
  <c r="AR69" i="10" s="1"/>
  <c r="AZ34" i="5"/>
  <c r="AQ36" i="10" s="1"/>
  <c r="BZ20" i="5"/>
  <c r="U88" i="10" s="1"/>
  <c r="AZ20" i="5"/>
  <c r="T55" i="10" s="1"/>
  <c r="BZ24" i="5"/>
  <c r="U92" i="10" s="1"/>
  <c r="AZ24" i="5"/>
  <c r="T59" i="10" s="1"/>
  <c r="BZ29" i="5"/>
  <c r="U97" i="10" s="1"/>
  <c r="AZ29" i="5"/>
  <c r="T64" i="10" s="1"/>
  <c r="BZ33" i="5"/>
  <c r="U101" i="10" s="1"/>
  <c r="AZ33" i="5"/>
  <c r="T68" i="10" s="1"/>
  <c r="GK23" i="14"/>
  <c r="GJ23" s="1"/>
  <c r="GL23" s="1"/>
  <c r="GI19" i="5" s="1"/>
  <c r="FF17" i="28" s="1"/>
  <c r="GK30" i="14"/>
  <c r="GJ30" s="1"/>
  <c r="GL30" s="1"/>
  <c r="GI26" i="5" s="1"/>
  <c r="FF24" i="28" s="1"/>
  <c r="GK36" i="14"/>
  <c r="GJ36" s="1"/>
  <c r="GL36" s="1"/>
  <c r="GI32" i="5" s="1"/>
  <c r="FF30" i="28" s="1"/>
  <c r="GK28" i="14"/>
  <c r="GJ28" s="1"/>
  <c r="GL28" s="1"/>
  <c r="GI24" i="5" s="1"/>
  <c r="FF22" i="28" s="1"/>
  <c r="GK27" i="14"/>
  <c r="GJ27" s="1"/>
  <c r="GL27" s="1"/>
  <c r="GI23" i="5" s="1"/>
  <c r="FF21" i="28" s="1"/>
  <c r="GK35" i="14"/>
  <c r="GJ35" s="1"/>
  <c r="GL35" s="1"/>
  <c r="GI31" i="5" s="1"/>
  <c r="FF29" i="28" s="1"/>
  <c r="GK22" i="14"/>
  <c r="GK29"/>
  <c r="GJ29" s="1"/>
  <c r="GL29" s="1"/>
  <c r="GI25" i="5" s="1"/>
  <c r="FF23" i="28" s="1"/>
  <c r="GK37" i="14"/>
  <c r="GJ37" s="1"/>
  <c r="GL37" s="1"/>
  <c r="GI33" i="5" s="1"/>
  <c r="FF31" i="28" s="1"/>
  <c r="FE86"/>
  <c r="FE82"/>
  <c r="FE78"/>
  <c r="FE67"/>
  <c r="FE63"/>
  <c r="FE60"/>
  <c r="FE56"/>
  <c r="FE52"/>
  <c r="FE48"/>
  <c r="FE84"/>
  <c r="FE80"/>
  <c r="FE76"/>
  <c r="FE74"/>
  <c r="FE71"/>
  <c r="FE65"/>
  <c r="FE58"/>
  <c r="FE54"/>
  <c r="FE50"/>
  <c r="FE44"/>
  <c r="FE41"/>
  <c r="EW215" i="5"/>
  <c r="EV215"/>
  <c r="DW215"/>
  <c r="EW218"/>
  <c r="EV218"/>
  <c r="DW218"/>
  <c r="EW220"/>
  <c r="EV220"/>
  <c r="DW220"/>
  <c r="EW222"/>
  <c r="EV222"/>
  <c r="DW222"/>
  <c r="EW224"/>
  <c r="EV224"/>
  <c r="DW224"/>
  <c r="EW226"/>
  <c r="EV226"/>
  <c r="DW226"/>
  <c r="EW231"/>
  <c r="EV231"/>
  <c r="DW231"/>
  <c r="EW235"/>
  <c r="EV235"/>
  <c r="DW235"/>
  <c r="EW239"/>
  <c r="EV239"/>
  <c r="DW239"/>
  <c r="EW243"/>
  <c r="EV243"/>
  <c r="DW243"/>
  <c r="EW247"/>
  <c r="EV247"/>
  <c r="DW247"/>
  <c r="EW251"/>
  <c r="EV251"/>
  <c r="DW251"/>
  <c r="EW257"/>
  <c r="EV257"/>
  <c r="DW257"/>
  <c r="EW262"/>
  <c r="EV262"/>
  <c r="DW262"/>
  <c r="EW266"/>
  <c r="EV266"/>
  <c r="DW266"/>
  <c r="EW271"/>
  <c r="EV271"/>
  <c r="DW271"/>
  <c r="EW273"/>
  <c r="EV273"/>
  <c r="DW273"/>
  <c r="EW275"/>
  <c r="EV275"/>
  <c r="DW275"/>
  <c r="EW277"/>
  <c r="EV277"/>
  <c r="DW277"/>
  <c r="EW281"/>
  <c r="EV281"/>
  <c r="DW281"/>
  <c r="EW216"/>
  <c r="EV216"/>
  <c r="DW216"/>
  <c r="EW228"/>
  <c r="EV228"/>
  <c r="DW228"/>
  <c r="EW232"/>
  <c r="EV232"/>
  <c r="DW232"/>
  <c r="EW236"/>
  <c r="EV236"/>
  <c r="DW236"/>
  <c r="EW240"/>
  <c r="EV240"/>
  <c r="DW240"/>
  <c r="EW244"/>
  <c r="EV244"/>
  <c r="DW244"/>
  <c r="EW248"/>
  <c r="EV248"/>
  <c r="DW248"/>
  <c r="EW252"/>
  <c r="EV252"/>
  <c r="DW252"/>
  <c r="EW255"/>
  <c r="EV255"/>
  <c r="DW255"/>
  <c r="EW258"/>
  <c r="EV258"/>
  <c r="DW258"/>
  <c r="EW261"/>
  <c r="EV261"/>
  <c r="DW261"/>
  <c r="EW265"/>
  <c r="EV265"/>
  <c r="DW265"/>
  <c r="EW269"/>
  <c r="EV269"/>
  <c r="DW269"/>
  <c r="EW278"/>
  <c r="EV278"/>
  <c r="DW278"/>
  <c r="EW217"/>
  <c r="EV217"/>
  <c r="DW217"/>
  <c r="EW219"/>
  <c r="EV219"/>
  <c r="DW219"/>
  <c r="EW221"/>
  <c r="EV221"/>
  <c r="DW221"/>
  <c r="EW223"/>
  <c r="EV223"/>
  <c r="DW223"/>
  <c r="EW225"/>
  <c r="EV225"/>
  <c r="DW225"/>
  <c r="EW229"/>
  <c r="EV229"/>
  <c r="DW229"/>
  <c r="EW233"/>
  <c r="EV233"/>
  <c r="DW233"/>
  <c r="EW237"/>
  <c r="EV237"/>
  <c r="DW237"/>
  <c r="EW241"/>
  <c r="EV241"/>
  <c r="DW241"/>
  <c r="EW245"/>
  <c r="EV245"/>
  <c r="DW245"/>
  <c r="EW249"/>
  <c r="EV249"/>
  <c r="DW249"/>
  <c r="EW253"/>
  <c r="EV253"/>
  <c r="DW253"/>
  <c r="EW259"/>
  <c r="EV259"/>
  <c r="DW259"/>
  <c r="EW264"/>
  <c r="EV264"/>
  <c r="DW264"/>
  <c r="EW268"/>
  <c r="EV268"/>
  <c r="DW268"/>
  <c r="EW272"/>
  <c r="EV272"/>
  <c r="DW272"/>
  <c r="EW274"/>
  <c r="EV274"/>
  <c r="DW274"/>
  <c r="EW276"/>
  <c r="EV276"/>
  <c r="DW276"/>
  <c r="EW279"/>
  <c r="EV279"/>
  <c r="DW279"/>
  <c r="EW227"/>
  <c r="EV227"/>
  <c r="DW227"/>
  <c r="EW230"/>
  <c r="EV230"/>
  <c r="DW230"/>
  <c r="EW234"/>
  <c r="EV234"/>
  <c r="DW234"/>
  <c r="EW238"/>
  <c r="EV238"/>
  <c r="DW238"/>
  <c r="EW242"/>
  <c r="EV242"/>
  <c r="DW242"/>
  <c r="EW246"/>
  <c r="EV246"/>
  <c r="DW246"/>
  <c r="EW250"/>
  <c r="EV250"/>
  <c r="DW250"/>
  <c r="EW254"/>
  <c r="EV254"/>
  <c r="DW254"/>
  <c r="EW256"/>
  <c r="EV256"/>
  <c r="DW256"/>
  <c r="EW260"/>
  <c r="EV260"/>
  <c r="DW260"/>
  <c r="EW263"/>
  <c r="EV263"/>
  <c r="DW263"/>
  <c r="EW267"/>
  <c r="EV267"/>
  <c r="DW267"/>
  <c r="EW270"/>
  <c r="EV270"/>
  <c r="DW270"/>
  <c r="EW280"/>
  <c r="EV280"/>
  <c r="DW280"/>
  <c r="EV282"/>
  <c r="EW282"/>
  <c r="DW282"/>
  <c r="EW168"/>
  <c r="EV168"/>
  <c r="DW168"/>
  <c r="EW171"/>
  <c r="EV171"/>
  <c r="DW171"/>
  <c r="EW113"/>
  <c r="EV113"/>
  <c r="DW113"/>
  <c r="EW117"/>
  <c r="EV117"/>
  <c r="DW117"/>
  <c r="EW120"/>
  <c r="EV120"/>
  <c r="DW120"/>
  <c r="EW124"/>
  <c r="EV124"/>
  <c r="DW124"/>
  <c r="EW128"/>
  <c r="EV128"/>
  <c r="DW128"/>
  <c r="EW132"/>
  <c r="EV132"/>
  <c r="DW132"/>
  <c r="EW174"/>
  <c r="EV174"/>
  <c r="DW174"/>
  <c r="EW178"/>
  <c r="EV178"/>
  <c r="DW178"/>
  <c r="EW182"/>
  <c r="EV182"/>
  <c r="DW182"/>
  <c r="EW186"/>
  <c r="EV186"/>
  <c r="DW186"/>
  <c r="EW188"/>
  <c r="EV188"/>
  <c r="DW188"/>
  <c r="EW192"/>
  <c r="EV192"/>
  <c r="DW192"/>
  <c r="EW198"/>
  <c r="EV198"/>
  <c r="DW198"/>
  <c r="EW172"/>
  <c r="EV172"/>
  <c r="DW172"/>
  <c r="EW110"/>
  <c r="EV110"/>
  <c r="DW110"/>
  <c r="EW114"/>
  <c r="EV114"/>
  <c r="DW114"/>
  <c r="EW119"/>
  <c r="EV119"/>
  <c r="DW119"/>
  <c r="EW123"/>
  <c r="EV123"/>
  <c r="DW123"/>
  <c r="EW127"/>
  <c r="EV127"/>
  <c r="DW127"/>
  <c r="EW131"/>
  <c r="EV131"/>
  <c r="DW131"/>
  <c r="EW173"/>
  <c r="EV173"/>
  <c r="DW173"/>
  <c r="EW177"/>
  <c r="EV177"/>
  <c r="DW177"/>
  <c r="EW181"/>
  <c r="EV181"/>
  <c r="DW181"/>
  <c r="EW185"/>
  <c r="EV185"/>
  <c r="DW185"/>
  <c r="EW191"/>
  <c r="EV191"/>
  <c r="DW191"/>
  <c r="EW194"/>
  <c r="EV194"/>
  <c r="DW194"/>
  <c r="EW196"/>
  <c r="EV196"/>
  <c r="DW196"/>
  <c r="EW167"/>
  <c r="EV167"/>
  <c r="DW167"/>
  <c r="EW169"/>
  <c r="EV169"/>
  <c r="DW169"/>
  <c r="EW111"/>
  <c r="EV111"/>
  <c r="DW111"/>
  <c r="EW115"/>
  <c r="EV115"/>
  <c r="DW115"/>
  <c r="EW118"/>
  <c r="EV118"/>
  <c r="DW118"/>
  <c r="EW122"/>
  <c r="EV122"/>
  <c r="DW122"/>
  <c r="EW126"/>
  <c r="EV126"/>
  <c r="DW126"/>
  <c r="EW130"/>
  <c r="EV130"/>
  <c r="DW130"/>
  <c r="EW134"/>
  <c r="EV134"/>
  <c r="DW134"/>
  <c r="EW176"/>
  <c r="EV176"/>
  <c r="DW176"/>
  <c r="EW180"/>
  <c r="EV180"/>
  <c r="DW180"/>
  <c r="EW184"/>
  <c r="EV184"/>
  <c r="DW184"/>
  <c r="EW187"/>
  <c r="EV187"/>
  <c r="DW187"/>
  <c r="EW190"/>
  <c r="EV190"/>
  <c r="DW190"/>
  <c r="EW197"/>
  <c r="EV197"/>
  <c r="DW197"/>
  <c r="EW170"/>
  <c r="EV170"/>
  <c r="DW170"/>
  <c r="EW109"/>
  <c r="EV109"/>
  <c r="DW109"/>
  <c r="EW112"/>
  <c r="EV112"/>
  <c r="DW112"/>
  <c r="EW116"/>
  <c r="EV116"/>
  <c r="DW116"/>
  <c r="EW121"/>
  <c r="EV121"/>
  <c r="DW121"/>
  <c r="EW125"/>
  <c r="EV125"/>
  <c r="DW125"/>
  <c r="EW129"/>
  <c r="EV129"/>
  <c r="DW129"/>
  <c r="EW133"/>
  <c r="EV133"/>
  <c r="DW133"/>
  <c r="EW175"/>
  <c r="EV175"/>
  <c r="DW175"/>
  <c r="EW179"/>
  <c r="EV179"/>
  <c r="DW179"/>
  <c r="EW183"/>
  <c r="EV183"/>
  <c r="DW183"/>
  <c r="EW189"/>
  <c r="EV189"/>
  <c r="DW189"/>
  <c r="EW193"/>
  <c r="EV193"/>
  <c r="DW193"/>
  <c r="EW195"/>
  <c r="EV195"/>
  <c r="DW195"/>
  <c r="EW199"/>
  <c r="EV199"/>
  <c r="DW199"/>
  <c r="FE7" i="28"/>
  <c r="AB7"/>
  <c r="W10" i="10"/>
  <c r="DP62" i="28"/>
  <c r="BA170" i="10"/>
  <c r="DP46" i="28"/>
  <c r="AD182" i="10"/>
  <c r="DP42" i="28"/>
  <c r="AD178" i="10"/>
  <c r="BX46" i="28"/>
  <c r="AD116" i="10"/>
  <c r="BX42" i="28"/>
  <c r="AD112" i="10"/>
  <c r="EF73" i="28"/>
  <c r="BM181" i="10"/>
  <c r="DX73" i="28"/>
  <c r="BG181" i="10"/>
  <c r="DP73" i="28"/>
  <c r="BA181" i="10"/>
  <c r="DF73" i="28"/>
  <c r="BJ148" i="10"/>
  <c r="CX73" i="28"/>
  <c r="BD148" i="10"/>
  <c r="CJ73" i="28"/>
  <c r="BJ115" i="10"/>
  <c r="CB73" i="28"/>
  <c r="BD115" i="10"/>
  <c r="BR73" i="28"/>
  <c r="BM82" i="10"/>
  <c r="BJ73" i="28"/>
  <c r="BG82" i="10"/>
  <c r="BB73" i="28"/>
  <c r="BA82" i="10"/>
  <c r="AN73" i="28"/>
  <c r="BG49" i="10"/>
  <c r="AF73" i="28"/>
  <c r="BA49" i="10"/>
  <c r="BJ15"/>
  <c r="V73" i="28"/>
  <c r="EB73"/>
  <c r="BJ181" i="10"/>
  <c r="DT73" i="28"/>
  <c r="BD181" i="10"/>
  <c r="DJ73" i="28"/>
  <c r="BM148" i="10"/>
  <c r="DB73" i="28"/>
  <c r="BG148" i="10"/>
  <c r="CT73" i="28"/>
  <c r="BA148" i="10"/>
  <c r="CF73" i="28"/>
  <c r="BG115" i="10"/>
  <c r="BX73" i="28"/>
  <c r="BA115" i="10"/>
  <c r="BN73" i="28"/>
  <c r="BJ82" i="10"/>
  <c r="BF73" i="28"/>
  <c r="BD82" i="10"/>
  <c r="AR73" i="28"/>
  <c r="BJ49" i="10"/>
  <c r="AJ73" i="28"/>
  <c r="BD49" i="10"/>
  <c r="BM15"/>
  <c r="Z73" i="28"/>
  <c r="BG15" i="10"/>
  <c r="R73" i="28"/>
  <c r="BD15" i="10"/>
  <c r="N73" i="28"/>
  <c r="EB62"/>
  <c r="BJ170" i="10"/>
  <c r="DT62" i="28"/>
  <c r="BD170" i="10"/>
  <c r="DJ62" i="28"/>
  <c r="BM137" i="10"/>
  <c r="DB62" i="28"/>
  <c r="BG137" i="10"/>
  <c r="CT62" i="28"/>
  <c r="BA137" i="10"/>
  <c r="CF62" i="28"/>
  <c r="BG104" i="10"/>
  <c r="BN62" i="28"/>
  <c r="BJ71" i="10"/>
  <c r="BF62" i="28"/>
  <c r="BD71" i="10"/>
  <c r="AR62" i="28"/>
  <c r="BJ38" i="10"/>
  <c r="AJ62" i="28"/>
  <c r="BD38" i="10"/>
  <c r="BM4"/>
  <c r="Z62" i="28"/>
  <c r="BG4" i="10"/>
  <c r="R62" i="28"/>
  <c r="BD4" i="10"/>
  <c r="N62" i="28"/>
  <c r="EF62"/>
  <c r="BM170" i="10"/>
  <c r="DX62" i="28"/>
  <c r="BG170" i="10"/>
  <c r="DF62" i="28"/>
  <c r="BJ137" i="10"/>
  <c r="CX62" i="28"/>
  <c r="BD137" i="10"/>
  <c r="CJ62" i="28"/>
  <c r="BJ104" i="10"/>
  <c r="CB62" i="28"/>
  <c r="BD104" i="10"/>
  <c r="BR62" i="28"/>
  <c r="BM71" i="10"/>
  <c r="BJ62" i="28"/>
  <c r="BG71" i="10"/>
  <c r="BB62" i="28"/>
  <c r="BA71" i="10"/>
  <c r="AN62" i="28"/>
  <c r="BG38" i="10"/>
  <c r="AF62" i="28"/>
  <c r="BA38" i="10"/>
  <c r="BJ4"/>
  <c r="V62" i="28"/>
  <c r="EB42"/>
  <c r="AM178" i="10"/>
  <c r="DT42" i="28"/>
  <c r="AG178" i="10"/>
  <c r="DB42" i="28"/>
  <c r="AJ145" i="10"/>
  <c r="CT42" i="28"/>
  <c r="AD145" i="10"/>
  <c r="CF42" i="28"/>
  <c r="AJ112" i="10"/>
  <c r="BN42" i="28"/>
  <c r="AM79" i="10"/>
  <c r="BF42" i="28"/>
  <c r="AG79" i="10"/>
  <c r="AR42" i="28"/>
  <c r="AM46" i="10"/>
  <c r="AJ42" i="28"/>
  <c r="AG46" i="10"/>
  <c r="AP12"/>
  <c r="Z42" i="28"/>
  <c r="AJ12" i="10"/>
  <c r="R42" i="28"/>
  <c r="AG12" i="10"/>
  <c r="N42" i="28"/>
  <c r="EF42"/>
  <c r="AP178" i="10"/>
  <c r="DX42" i="28"/>
  <c r="AJ178" i="10"/>
  <c r="DF42" i="28"/>
  <c r="AM145" i="10"/>
  <c r="CX42" i="28"/>
  <c r="AG145" i="10"/>
  <c r="CJ42" i="28"/>
  <c r="AM112" i="10"/>
  <c r="CB42" i="28"/>
  <c r="AG112" i="10"/>
  <c r="BR42" i="28"/>
  <c r="AP79" i="10"/>
  <c r="BJ42" i="28"/>
  <c r="AJ79" i="10"/>
  <c r="BB42" i="28"/>
  <c r="AD79" i="10"/>
  <c r="AN42" i="28"/>
  <c r="AJ46" i="10"/>
  <c r="AF42" i="28"/>
  <c r="AD46" i="10"/>
  <c r="AM12"/>
  <c r="V42" i="28"/>
  <c r="GJ18" i="14"/>
  <c r="GL18" s="1"/>
  <c r="GI14" i="5" s="1"/>
  <c r="FF12" i="28" s="1"/>
  <c r="GJ19" i="14"/>
  <c r="GL19" s="1"/>
  <c r="GI15" i="5" s="1"/>
  <c r="FF13" i="28" s="1"/>
  <c r="DP47"/>
  <c r="AD183" i="10"/>
  <c r="BX47" i="28"/>
  <c r="AD117" i="10"/>
  <c r="BX68" i="28"/>
  <c r="BA110" i="10"/>
  <c r="BX62" i="28"/>
  <c r="BA104" i="10"/>
  <c r="EB46" i="28"/>
  <c r="AM182" i="10"/>
  <c r="DT46" i="28"/>
  <c r="AG182" i="10"/>
  <c r="DB46" i="28"/>
  <c r="AJ149" i="10"/>
  <c r="CT46" i="28"/>
  <c r="AD149" i="10"/>
  <c r="CF46" i="28"/>
  <c r="AJ116" i="10"/>
  <c r="BN46" i="28"/>
  <c r="AM83" i="10"/>
  <c r="BF46" i="28"/>
  <c r="AG83" i="10"/>
  <c r="AM50"/>
  <c r="AR46" i="28"/>
  <c r="AG50" i="10"/>
  <c r="AJ46" i="28"/>
  <c r="AP16" i="10"/>
  <c r="Z46" i="28"/>
  <c r="AJ16" i="10"/>
  <c r="R46" i="28"/>
  <c r="AG16" i="10"/>
  <c r="N46" i="28"/>
  <c r="EF46"/>
  <c r="AP182" i="10"/>
  <c r="DX46" i="28"/>
  <c r="AJ182" i="10"/>
  <c r="DF46" i="28"/>
  <c r="AM149" i="10"/>
  <c r="CX46" i="28"/>
  <c r="AG149" i="10"/>
  <c r="CJ46" i="28"/>
  <c r="AM116" i="10"/>
  <c r="CB46" i="28"/>
  <c r="AG116" i="10"/>
  <c r="BR46" i="28"/>
  <c r="AP83" i="10"/>
  <c r="BJ46" i="28"/>
  <c r="AJ83" i="10"/>
  <c r="BB46" i="28"/>
  <c r="AD83" i="10"/>
  <c r="AJ50"/>
  <c r="AN46" i="28"/>
  <c r="AD50" i="10"/>
  <c r="AF46" i="28"/>
  <c r="AM16" i="10"/>
  <c r="V46" i="28"/>
  <c r="EF47"/>
  <c r="AP183" i="10"/>
  <c r="DX47" i="28"/>
  <c r="AJ183" i="10"/>
  <c r="DF47" i="28"/>
  <c r="AM150" i="10"/>
  <c r="CX47" i="28"/>
  <c r="AG150" i="10"/>
  <c r="CJ47" i="28"/>
  <c r="AM117" i="10"/>
  <c r="CB47" i="28"/>
  <c r="AG117" i="10"/>
  <c r="BR47" i="28"/>
  <c r="AP84" i="10"/>
  <c r="BJ47" i="28"/>
  <c r="AJ84" i="10"/>
  <c r="BB47" i="28"/>
  <c r="AD84" i="10"/>
  <c r="AJ51"/>
  <c r="AN47" i="28"/>
  <c r="AD51" i="10"/>
  <c r="AF47" i="28"/>
  <c r="AM17" i="10"/>
  <c r="V47" i="28"/>
  <c r="EB47"/>
  <c r="AM183" i="10"/>
  <c r="DT47" i="28"/>
  <c r="AG183" i="10"/>
  <c r="DB47" i="28"/>
  <c r="AJ150" i="10"/>
  <c r="CT47" i="28"/>
  <c r="AD150" i="10"/>
  <c r="CF47" i="28"/>
  <c r="AJ117" i="10"/>
  <c r="BN47" i="28"/>
  <c r="AM84" i="10"/>
  <c r="BF47" i="28"/>
  <c r="AG84" i="10"/>
  <c r="AM51"/>
  <c r="AR47" i="28"/>
  <c r="AG51" i="10"/>
  <c r="AJ47" i="28"/>
  <c r="AP17" i="10"/>
  <c r="Z47" i="28"/>
  <c r="AJ17" i="10"/>
  <c r="R47" i="28"/>
  <c r="AG17" i="10"/>
  <c r="N47" i="28"/>
  <c r="EB68"/>
  <c r="BJ176" i="10"/>
  <c r="DT68" i="28"/>
  <c r="BD176" i="10"/>
  <c r="DJ68" i="28"/>
  <c r="BM143" i="10"/>
  <c r="DB68" i="28"/>
  <c r="BG143" i="10"/>
  <c r="CT68" i="28"/>
  <c r="BA143" i="10"/>
  <c r="CF68" i="28"/>
  <c r="BG110" i="10"/>
  <c r="BN68" i="28"/>
  <c r="BJ77" i="10"/>
  <c r="BF68" i="28"/>
  <c r="BD77" i="10"/>
  <c r="AR68" i="28"/>
  <c r="BJ44" i="10"/>
  <c r="AJ68" i="28"/>
  <c r="BD44" i="10"/>
  <c r="BM10"/>
  <c r="Z68" i="28"/>
  <c r="BG10" i="10"/>
  <c r="R68" i="28"/>
  <c r="BD10" i="10"/>
  <c r="N68" i="28"/>
  <c r="EF68"/>
  <c r="BM176" i="10"/>
  <c r="DX68" i="28"/>
  <c r="BG176" i="10"/>
  <c r="DP68" i="28"/>
  <c r="BA176" i="10"/>
  <c r="DF68" i="28"/>
  <c r="BJ143" i="10"/>
  <c r="CX68" i="28"/>
  <c r="BD143" i="10"/>
  <c r="CJ68" i="28"/>
  <c r="BJ110" i="10"/>
  <c r="CB68" i="28"/>
  <c r="BD110" i="10"/>
  <c r="BR68" i="28"/>
  <c r="BM77" i="10"/>
  <c r="BJ68" i="28"/>
  <c r="BG77" i="10"/>
  <c r="BB68" i="28"/>
  <c r="BA77" i="10"/>
  <c r="AN68" i="28"/>
  <c r="BG44" i="10"/>
  <c r="BA44"/>
  <c r="AF68" i="28"/>
  <c r="BJ10" i="10"/>
  <c r="V68" i="28"/>
  <c r="EF69"/>
  <c r="BM177" i="10"/>
  <c r="DX69" i="28"/>
  <c r="BG177" i="10"/>
  <c r="DP69" i="28"/>
  <c r="BA177" i="10"/>
  <c r="DF69" i="28"/>
  <c r="BJ144" i="10"/>
  <c r="CX69" i="28"/>
  <c r="BD144" i="10"/>
  <c r="CJ69" i="28"/>
  <c r="BJ111" i="10"/>
  <c r="CB69" i="28"/>
  <c r="BD111" i="10"/>
  <c r="BR69" i="28"/>
  <c r="BM78" i="10"/>
  <c r="BJ69" i="28"/>
  <c r="BG78" i="10"/>
  <c r="BB69" i="28"/>
  <c r="BA78" i="10"/>
  <c r="AN69" i="28"/>
  <c r="BG45" i="10"/>
  <c r="BA45"/>
  <c r="AF69" i="28"/>
  <c r="BJ11" i="10"/>
  <c r="V69" i="28"/>
  <c r="EB69"/>
  <c r="BJ177" i="10"/>
  <c r="DT69" i="28"/>
  <c r="BD177" i="10"/>
  <c r="DJ69" i="28"/>
  <c r="BM144" i="10"/>
  <c r="DB69" i="28"/>
  <c r="BG144" i="10"/>
  <c r="CT69" i="28"/>
  <c r="BA144" i="10"/>
  <c r="CF69" i="28"/>
  <c r="BG111" i="10"/>
  <c r="BX69" i="28"/>
  <c r="BA111" i="10"/>
  <c r="BN69" i="28"/>
  <c r="BJ78" i="10"/>
  <c r="BF69" i="28"/>
  <c r="BD78" i="10"/>
  <c r="AR69" i="28"/>
  <c r="BJ45" i="10"/>
  <c r="AJ69" i="28"/>
  <c r="BD45" i="10"/>
  <c r="BM11"/>
  <c r="Z69" i="28"/>
  <c r="BG11" i="10"/>
  <c r="R69" i="28"/>
  <c r="BD11" i="10"/>
  <c r="N69" i="28"/>
  <c r="GJ14" i="14"/>
  <c r="GL14" s="1"/>
  <c r="GI10" i="5" s="1"/>
  <c r="FF8" i="28" s="1"/>
  <c r="GJ15" i="14"/>
  <c r="GL15" s="1"/>
  <c r="GI11" i="5" s="1"/>
  <c r="FF9" i="28" s="1"/>
  <c r="EY71" i="5"/>
  <c r="EX71"/>
  <c r="CB71"/>
  <c r="CA71"/>
  <c r="AD71"/>
  <c r="AC71"/>
  <c r="BY71"/>
  <c r="BN78" i="10" s="1"/>
  <c r="AY71" i="5"/>
  <c r="DW71"/>
  <c r="BN144" i="10" s="1"/>
  <c r="CW71" i="5"/>
  <c r="DZ71"/>
  <c r="DY71"/>
  <c r="DA71"/>
  <c r="CZ71"/>
  <c r="BC71"/>
  <c r="BB71"/>
  <c r="DZ70"/>
  <c r="DY70"/>
  <c r="BC70"/>
  <c r="BB70"/>
  <c r="AD70"/>
  <c r="AC70"/>
  <c r="DW70"/>
  <c r="BN143" i="10" s="1"/>
  <c r="CW70" i="5"/>
  <c r="DA70"/>
  <c r="CZ70"/>
  <c r="BY70"/>
  <c r="BN77" i="10" s="1"/>
  <c r="AY70" i="5"/>
  <c r="EY70"/>
  <c r="EX70"/>
  <c r="CB70"/>
  <c r="CA70"/>
  <c r="CB49"/>
  <c r="CA49"/>
  <c r="BZ49"/>
  <c r="AR84" i="10" s="1"/>
  <c r="AY49" i="5"/>
  <c r="EV49"/>
  <c r="AQ183" i="10" s="1"/>
  <c r="DV49" i="5"/>
  <c r="DW49"/>
  <c r="AQ150" i="10" s="1"/>
  <c r="CW49" i="5"/>
  <c r="DA49"/>
  <c r="CZ49"/>
  <c r="DZ49"/>
  <c r="DY49"/>
  <c r="BC49"/>
  <c r="BB49"/>
  <c r="AD49"/>
  <c r="AC49"/>
  <c r="EY49"/>
  <c r="EX49"/>
  <c r="DZ48"/>
  <c r="DY48"/>
  <c r="BC48"/>
  <c r="BB48"/>
  <c r="EV48"/>
  <c r="AQ182" i="10" s="1"/>
  <c r="DV48" i="5"/>
  <c r="DW48"/>
  <c r="AQ149" i="10" s="1"/>
  <c r="CW48" i="5"/>
  <c r="EY48"/>
  <c r="EX48"/>
  <c r="BZ48"/>
  <c r="AR83" i="10" s="1"/>
  <c r="AY48" i="5"/>
  <c r="CB48"/>
  <c r="CA48"/>
  <c r="AD48"/>
  <c r="AC48"/>
  <c r="DA48"/>
  <c r="CZ48"/>
  <c r="EV44"/>
  <c r="AQ178" i="10" s="1"/>
  <c r="DV44" i="5"/>
  <c r="DW44"/>
  <c r="AQ145" i="10" s="1"/>
  <c r="CW44" i="5"/>
  <c r="EY44"/>
  <c r="EX44"/>
  <c r="BY44"/>
  <c r="AQ79" i="10" s="1"/>
  <c r="AY44" i="5"/>
  <c r="DA44"/>
  <c r="CZ44"/>
  <c r="DZ44"/>
  <c r="DY44"/>
  <c r="CB44"/>
  <c r="CA44"/>
  <c r="BC44"/>
  <c r="BB44"/>
  <c r="AD44"/>
  <c r="AC44"/>
  <c r="CB64"/>
  <c r="CA64"/>
  <c r="AD64"/>
  <c r="AC64"/>
  <c r="DX64"/>
  <c r="BO137" i="10" s="1"/>
  <c r="CW64" i="5"/>
  <c r="DA64"/>
  <c r="CZ64"/>
  <c r="EY64"/>
  <c r="EX64"/>
  <c r="BZ64"/>
  <c r="BO71" i="10" s="1"/>
  <c r="AY64" i="5"/>
  <c r="DZ64"/>
  <c r="DY64"/>
  <c r="BC64"/>
  <c r="BB64"/>
  <c r="BC75"/>
  <c r="BB75"/>
  <c r="BY75"/>
  <c r="BN82" i="10" s="1"/>
  <c r="AY75" i="5"/>
  <c r="DW75"/>
  <c r="BN148" i="10" s="1"/>
  <c r="CW75" i="5"/>
  <c r="DZ75"/>
  <c r="DY75"/>
  <c r="DA75"/>
  <c r="CZ75"/>
  <c r="EY75"/>
  <c r="EX75"/>
  <c r="CB75"/>
  <c r="CA75"/>
  <c r="AD75"/>
  <c r="AC75"/>
  <c r="AE123" i="2"/>
  <c r="AE86"/>
  <c r="AE76"/>
  <c r="AE77"/>
  <c r="AE69"/>
  <c r="AE140"/>
  <c r="AE141"/>
  <c r="AE133"/>
  <c r="AE134"/>
  <c r="E1" i="27"/>
  <c r="FB8" i="14"/>
  <c r="FI8"/>
  <c r="FP8"/>
  <c r="FT108" i="5"/>
  <c r="FD106" i="28" s="1"/>
  <c r="FM108" i="5"/>
  <c r="EW106" i="28" s="1"/>
  <c r="FF108" i="5"/>
  <c r="EP106" i="28" s="1"/>
  <c r="FT107" i="5"/>
  <c r="FD105" i="28" s="1"/>
  <c r="FM107" i="5"/>
  <c r="EW105" i="28" s="1"/>
  <c r="FF107" i="5"/>
  <c r="EP105" i="28" s="1"/>
  <c r="FT106" i="5"/>
  <c r="FD104" i="28" s="1"/>
  <c r="FM106" i="5"/>
  <c r="EW104" i="28" s="1"/>
  <c r="FF106" i="5"/>
  <c r="EP104" i="28" s="1"/>
  <c r="FT105" i="5"/>
  <c r="FD103" i="28" s="1"/>
  <c r="FM105" i="5"/>
  <c r="EW103" i="28" s="1"/>
  <c r="FF105" i="5"/>
  <c r="EP103" i="28" s="1"/>
  <c r="FT104" i="5"/>
  <c r="FD102" i="28" s="1"/>
  <c r="FM104" i="5"/>
  <c r="EW102" i="28" s="1"/>
  <c r="FF104" i="5"/>
  <c r="EP102" i="28" s="1"/>
  <c r="FT103" i="5"/>
  <c r="FD101" i="28" s="1"/>
  <c r="FM103" i="5"/>
  <c r="EW101" i="28" s="1"/>
  <c r="FF103" i="5"/>
  <c r="EP101" i="28" s="1"/>
  <c r="FT102" i="5"/>
  <c r="FD100" i="28" s="1"/>
  <c r="FM102" i="5"/>
  <c r="EW100" i="28" s="1"/>
  <c r="FF102" i="5"/>
  <c r="EP100" i="28" s="1"/>
  <c r="FT101" i="5"/>
  <c r="FD99" i="28" s="1"/>
  <c r="FM101" i="5"/>
  <c r="EW99" i="28" s="1"/>
  <c r="FF101" i="5"/>
  <c r="EP99" i="28" s="1"/>
  <c r="FT100" i="5"/>
  <c r="FD98" i="28" s="1"/>
  <c r="FM100" i="5"/>
  <c r="EW98" i="28" s="1"/>
  <c r="FF100" i="5"/>
  <c r="EP98" i="28" s="1"/>
  <c r="FT99" i="5"/>
  <c r="FD97" i="28" s="1"/>
  <c r="FM99" i="5"/>
  <c r="EW97" i="28" s="1"/>
  <c r="FF99" i="5"/>
  <c r="EP97" i="28" s="1"/>
  <c r="FT98" i="5"/>
  <c r="FD96" i="28" s="1"/>
  <c r="FM98" i="5"/>
  <c r="EW96" i="28" s="1"/>
  <c r="FF98" i="5"/>
  <c r="EP96" i="28" s="1"/>
  <c r="FT97" i="5"/>
  <c r="FD95" i="28" s="1"/>
  <c r="FM97" i="5"/>
  <c r="EW95" i="28" s="1"/>
  <c r="FF97" i="5"/>
  <c r="EP95" i="28" s="1"/>
  <c r="FT96" i="5"/>
  <c r="FD94" i="28" s="1"/>
  <c r="FM96" i="5"/>
  <c r="EW94" i="28" s="1"/>
  <c r="FF96" i="5"/>
  <c r="EP94" i="28" s="1"/>
  <c r="FT95" i="5"/>
  <c r="FD93" i="28" s="1"/>
  <c r="FM95" i="5"/>
  <c r="EW93" i="28" s="1"/>
  <c r="FF95" i="5"/>
  <c r="EP93" i="28" s="1"/>
  <c r="FT94" i="5"/>
  <c r="FD92" i="28" s="1"/>
  <c r="FM94" i="5"/>
  <c r="EW92" i="28" s="1"/>
  <c r="FF94" i="5"/>
  <c r="EP92" i="28" s="1"/>
  <c r="FT93" i="5"/>
  <c r="FD91" i="28" s="1"/>
  <c r="FM93" i="5"/>
  <c r="EW91" i="28" s="1"/>
  <c r="FF93" i="5"/>
  <c r="EP91" i="28" s="1"/>
  <c r="FT92" i="5"/>
  <c r="FD90" i="28" s="1"/>
  <c r="FM92" i="5"/>
  <c r="EW90" i="28" s="1"/>
  <c r="FF92" i="5"/>
  <c r="EP90" i="28" s="1"/>
  <c r="FT91" i="5"/>
  <c r="FD89" i="28" s="1"/>
  <c r="FM91" i="5"/>
  <c r="EW89" i="28" s="1"/>
  <c r="FF91" i="5"/>
  <c r="EP89" i="28" s="1"/>
  <c r="FT90" i="5"/>
  <c r="FD88" i="28" s="1"/>
  <c r="FM90" i="5"/>
  <c r="EW88" i="28" s="1"/>
  <c r="FF90" i="5"/>
  <c r="EP88" i="28" s="1"/>
  <c r="FT89" i="5"/>
  <c r="FD87" i="28" s="1"/>
  <c r="FM89" i="5"/>
  <c r="EW87" i="28" s="1"/>
  <c r="FF89" i="5"/>
  <c r="EP87" i="28" s="1"/>
  <c r="FT88" i="5"/>
  <c r="FD86" i="28" s="1"/>
  <c r="FM88" i="5"/>
  <c r="EW86" i="28" s="1"/>
  <c r="FF88" i="5"/>
  <c r="EP86" i="28" s="1"/>
  <c r="FT87" i="5"/>
  <c r="FD85" i="28" s="1"/>
  <c r="FM87" i="5"/>
  <c r="EW85" i="28" s="1"/>
  <c r="FF87" i="5"/>
  <c r="EP85" i="28" s="1"/>
  <c r="FT86" i="5"/>
  <c r="FD84" i="28" s="1"/>
  <c r="FM86" i="5"/>
  <c r="EW84" i="28" s="1"/>
  <c r="FF86" i="5"/>
  <c r="EP84" i="28" s="1"/>
  <c r="FT85" i="5"/>
  <c r="FD83" i="28" s="1"/>
  <c r="FM85" i="5"/>
  <c r="EW83" i="28" s="1"/>
  <c r="FF85" i="5"/>
  <c r="EP83" i="28" s="1"/>
  <c r="FT84" i="5"/>
  <c r="FD82" i="28" s="1"/>
  <c r="FM84" i="5"/>
  <c r="EW82" i="28" s="1"/>
  <c r="FF84" i="5"/>
  <c r="EP82" i="28" s="1"/>
  <c r="FT83" i="5"/>
  <c r="FD81" i="28" s="1"/>
  <c r="FM83" i="5"/>
  <c r="EW81" i="28" s="1"/>
  <c r="FF83" i="5"/>
  <c r="EP81" i="28" s="1"/>
  <c r="FT82" i="5"/>
  <c r="FD80" i="28" s="1"/>
  <c r="FM82" i="5"/>
  <c r="EW80" i="28" s="1"/>
  <c r="FF82" i="5"/>
  <c r="EP80" i="28" s="1"/>
  <c r="FT81" i="5"/>
  <c r="FD79" i="28" s="1"/>
  <c r="FM81" i="5"/>
  <c r="EW79" i="28" s="1"/>
  <c r="FF81" i="5"/>
  <c r="EP79" i="28" s="1"/>
  <c r="FT80" i="5"/>
  <c r="FD78" i="28" s="1"/>
  <c r="FM80" i="5"/>
  <c r="EW78" i="28" s="1"/>
  <c r="FF80" i="5"/>
  <c r="EP78" i="28" s="1"/>
  <c r="FT79" i="5"/>
  <c r="FD77" i="28" s="1"/>
  <c r="FM79" i="5"/>
  <c r="EW77" i="28" s="1"/>
  <c r="FF79" i="5"/>
  <c r="EP77" i="28" s="1"/>
  <c r="FT78" i="5"/>
  <c r="FD76" i="28" s="1"/>
  <c r="FM78" i="5"/>
  <c r="EW76" i="28" s="1"/>
  <c r="FF78" i="5"/>
  <c r="EP76" i="28" s="1"/>
  <c r="FT77" i="5"/>
  <c r="FD75" i="28" s="1"/>
  <c r="FM77" i="5"/>
  <c r="EW75" i="28" s="1"/>
  <c r="FF77" i="5"/>
  <c r="EP75" i="28" s="1"/>
  <c r="FT76" i="5"/>
  <c r="FD74" i="28" s="1"/>
  <c r="FM76" i="5"/>
  <c r="EW74" i="28" s="1"/>
  <c r="FF76" i="5"/>
  <c r="EP74" i="28" s="1"/>
  <c r="FT75" i="5"/>
  <c r="FD73" i="28" s="1"/>
  <c r="FM75" i="5"/>
  <c r="EW73" i="28" s="1"/>
  <c r="FF75" i="5"/>
  <c r="EP73" i="28" s="1"/>
  <c r="FT74" i="5"/>
  <c r="FD72" i="28" s="1"/>
  <c r="FM74" i="5"/>
  <c r="EW72" i="28" s="1"/>
  <c r="FF74" i="5"/>
  <c r="EP72" i="28" s="1"/>
  <c r="FT73" i="5"/>
  <c r="FD71" i="28" s="1"/>
  <c r="FM73" i="5"/>
  <c r="EW71" i="28" s="1"/>
  <c r="FF73" i="5"/>
  <c r="EP71" i="28" s="1"/>
  <c r="FT72" i="5"/>
  <c r="FD70" i="28" s="1"/>
  <c r="FM72" i="5"/>
  <c r="EW70" i="28" s="1"/>
  <c r="FF72" i="5"/>
  <c r="EP70" i="28" s="1"/>
  <c r="FT71" i="5"/>
  <c r="FD69" i="28" s="1"/>
  <c r="FM71" i="5"/>
  <c r="EW69" i="28" s="1"/>
  <c r="FF71" i="5"/>
  <c r="EP69" i="28" s="1"/>
  <c r="FT70" i="5"/>
  <c r="FD68" i="28" s="1"/>
  <c r="FM70" i="5"/>
  <c r="EW68" i="28" s="1"/>
  <c r="FF70" i="5"/>
  <c r="EP68" i="28" s="1"/>
  <c r="FT69" i="5"/>
  <c r="FD67" i="28" s="1"/>
  <c r="FM69" i="5"/>
  <c r="EW67" i="28" s="1"/>
  <c r="FF69" i="5"/>
  <c r="EP67" i="28" s="1"/>
  <c r="FT68" i="5"/>
  <c r="FD66" i="28" s="1"/>
  <c r="FM68" i="5"/>
  <c r="EW66" i="28" s="1"/>
  <c r="FF68" i="5"/>
  <c r="EP66" i="28" s="1"/>
  <c r="FT67" i="5"/>
  <c r="FD65" i="28" s="1"/>
  <c r="FM67" i="5"/>
  <c r="EW65" i="28" s="1"/>
  <c r="FF67" i="5"/>
  <c r="EP65" i="28" s="1"/>
  <c r="FT66" i="5"/>
  <c r="FD64" i="28" s="1"/>
  <c r="FM66" i="5"/>
  <c r="EW64" i="28" s="1"/>
  <c r="FF66" i="5"/>
  <c r="EP64" i="28" s="1"/>
  <c r="FT65" i="5"/>
  <c r="FD63" i="28" s="1"/>
  <c r="FM65" i="5"/>
  <c r="EW63" i="28" s="1"/>
  <c r="FF65" i="5"/>
  <c r="EP63" i="28" s="1"/>
  <c r="FT64" i="5"/>
  <c r="FD62" i="28" s="1"/>
  <c r="FM64" i="5"/>
  <c r="EW62" i="28" s="1"/>
  <c r="FF64" i="5"/>
  <c r="EP62" i="28" s="1"/>
  <c r="FT63" i="5"/>
  <c r="FD61" i="28" s="1"/>
  <c r="FM63" i="5"/>
  <c r="EW61" i="28" s="1"/>
  <c r="FF63" i="5"/>
  <c r="EP61" i="28" s="1"/>
  <c r="FT62" i="5"/>
  <c r="FD60" i="28" s="1"/>
  <c r="FM62" i="5"/>
  <c r="EW60" i="28" s="1"/>
  <c r="FF62" i="5"/>
  <c r="EP60" i="28" s="1"/>
  <c r="FT61" i="5"/>
  <c r="FD59" i="28" s="1"/>
  <c r="FM61" i="5"/>
  <c r="EW59" i="28" s="1"/>
  <c r="FF61" i="5"/>
  <c r="EP59" i="28" s="1"/>
  <c r="FT60" i="5"/>
  <c r="FD58" i="28" s="1"/>
  <c r="FM60" i="5"/>
  <c r="EW58" i="28" s="1"/>
  <c r="FF60" i="5"/>
  <c r="EP58" i="28" s="1"/>
  <c r="FT59" i="5"/>
  <c r="FD57" i="28" s="1"/>
  <c r="FM59" i="5"/>
  <c r="EW57" i="28" s="1"/>
  <c r="FF59" i="5"/>
  <c r="EP57" i="28" s="1"/>
  <c r="FT58" i="5"/>
  <c r="FD56" i="28" s="1"/>
  <c r="FM58" i="5"/>
  <c r="EW56" i="28" s="1"/>
  <c r="FF58" i="5"/>
  <c r="EP56" i="28" s="1"/>
  <c r="FT57" i="5"/>
  <c r="FD55" i="28" s="1"/>
  <c r="FM57" i="5"/>
  <c r="EW55" i="28" s="1"/>
  <c r="FF57" i="5"/>
  <c r="EP55" i="28" s="1"/>
  <c r="FT56" i="5"/>
  <c r="FD54" i="28" s="1"/>
  <c r="FM56" i="5"/>
  <c r="EW54" i="28" s="1"/>
  <c r="FF56" i="5"/>
  <c r="EP54" i="28" s="1"/>
  <c r="FT55" i="5"/>
  <c r="FD53" i="28" s="1"/>
  <c r="FM55" i="5"/>
  <c r="EW53" i="28" s="1"/>
  <c r="FF55" i="5"/>
  <c r="EP53" i="28" s="1"/>
  <c r="FT54" i="5"/>
  <c r="FD52" i="28" s="1"/>
  <c r="FM54" i="5"/>
  <c r="EW52" i="28" s="1"/>
  <c r="FF54" i="5"/>
  <c r="EP52" i="28" s="1"/>
  <c r="FT53" i="5"/>
  <c r="FD51" i="28" s="1"/>
  <c r="FM53" i="5"/>
  <c r="EW51" i="28" s="1"/>
  <c r="FF53" i="5"/>
  <c r="EP51" i="28" s="1"/>
  <c r="FT52" i="5"/>
  <c r="FD50" i="28" s="1"/>
  <c r="FM52" i="5"/>
  <c r="EW50" i="28" s="1"/>
  <c r="FF52" i="5"/>
  <c r="EP50" i="28" s="1"/>
  <c r="FT51" i="5"/>
  <c r="FD49" i="28" s="1"/>
  <c r="FM51" i="5"/>
  <c r="EW49" i="28" s="1"/>
  <c r="FF51" i="5"/>
  <c r="EP49" i="28" s="1"/>
  <c r="FT50" i="5"/>
  <c r="FD48" i="28" s="1"/>
  <c r="FM50" i="5"/>
  <c r="EW48" i="28" s="1"/>
  <c r="FF50" i="5"/>
  <c r="EP48" i="28" s="1"/>
  <c r="FT49" i="5"/>
  <c r="FD47" i="28" s="1"/>
  <c r="FM49" i="5"/>
  <c r="EW47" i="28" s="1"/>
  <c r="FF49" i="5"/>
  <c r="EP47" i="28" s="1"/>
  <c r="FT48" i="5"/>
  <c r="FD46" i="28" s="1"/>
  <c r="FM48" i="5"/>
  <c r="EW46" i="28" s="1"/>
  <c r="FF48" i="5"/>
  <c r="EP46" i="28" s="1"/>
  <c r="FT47" i="5"/>
  <c r="FD45" i="28" s="1"/>
  <c r="FM47" i="5"/>
  <c r="EW45" i="28" s="1"/>
  <c r="FF47" i="5"/>
  <c r="EP45" i="28" s="1"/>
  <c r="FT46" i="5"/>
  <c r="FD44" i="28" s="1"/>
  <c r="FM46" i="5"/>
  <c r="EW44" i="28" s="1"/>
  <c r="FF46" i="5"/>
  <c r="EP44" i="28" s="1"/>
  <c r="FT45" i="5"/>
  <c r="FD43" i="28" s="1"/>
  <c r="FM45" i="5"/>
  <c r="EW43" i="28" s="1"/>
  <c r="FF45" i="5"/>
  <c r="EP43" i="28" s="1"/>
  <c r="FT44" i="5"/>
  <c r="FD42" i="28" s="1"/>
  <c r="FM44" i="5"/>
  <c r="EW42" i="28" s="1"/>
  <c r="FF44" i="5"/>
  <c r="EP42" i="28" s="1"/>
  <c r="FT43" i="5"/>
  <c r="FD41" i="28" s="1"/>
  <c r="FM43" i="5"/>
  <c r="EW41" i="28" s="1"/>
  <c r="FF43" i="5"/>
  <c r="EP41" i="28" s="1"/>
  <c r="FT42" i="5"/>
  <c r="FD40" i="28" s="1"/>
  <c r="FM42" i="5"/>
  <c r="EW40" i="28" s="1"/>
  <c r="FF42" i="5"/>
  <c r="EP40" i="28" s="1"/>
  <c r="FT41" i="5"/>
  <c r="FD39" i="28" s="1"/>
  <c r="FM41" i="5"/>
  <c r="EW39" i="28" s="1"/>
  <c r="FF41" i="5"/>
  <c r="EP39" i="28" s="1"/>
  <c r="FT40" i="5"/>
  <c r="FD38" i="28" s="1"/>
  <c r="FM40" i="5"/>
  <c r="EW38" i="28" s="1"/>
  <c r="FF40" i="5"/>
  <c r="EP38" i="28" s="1"/>
  <c r="FT39" i="5"/>
  <c r="FD37" i="28" s="1"/>
  <c r="FM39" i="5"/>
  <c r="EW37" i="28" s="1"/>
  <c r="FF39" i="5"/>
  <c r="EP37" i="28" s="1"/>
  <c r="FT38" i="5"/>
  <c r="FD36" i="28" s="1"/>
  <c r="FM38" i="5"/>
  <c r="EW36" i="28" s="1"/>
  <c r="FF38" i="5"/>
  <c r="EP36" i="28" s="1"/>
  <c r="FT37" i="5"/>
  <c r="FD35" i="28" s="1"/>
  <c r="FM37" i="5"/>
  <c r="EW35" i="28" s="1"/>
  <c r="FF37" i="5"/>
  <c r="EP35" i="28" s="1"/>
  <c r="FT36" i="5"/>
  <c r="FD34" i="28" s="1"/>
  <c r="FM36" i="5"/>
  <c r="EW34" i="28" s="1"/>
  <c r="FF36" i="5"/>
  <c r="EP34" i="28" s="1"/>
  <c r="FT35" i="5"/>
  <c r="FD33" i="28" s="1"/>
  <c r="FM35" i="5"/>
  <c r="EW33" i="28" s="1"/>
  <c r="FF35" i="5"/>
  <c r="EP33" i="28" s="1"/>
  <c r="FT34" i="5"/>
  <c r="FD32" i="28" s="1"/>
  <c r="FM34" i="5"/>
  <c r="EW32" i="28" s="1"/>
  <c r="FF34" i="5"/>
  <c r="EP32" i="28" s="1"/>
  <c r="FT33" i="5"/>
  <c r="FD31" i="28" s="1"/>
  <c r="FM33" i="5"/>
  <c r="EW31" i="28" s="1"/>
  <c r="FF33" i="5"/>
  <c r="EP31" i="28" s="1"/>
  <c r="FT32" i="5"/>
  <c r="FD30" i="28" s="1"/>
  <c r="FM32" i="5"/>
  <c r="EW30" i="28" s="1"/>
  <c r="FF32" i="5"/>
  <c r="EP30" i="28" s="1"/>
  <c r="FT31" i="5"/>
  <c r="FD29" i="28" s="1"/>
  <c r="FM31" i="5"/>
  <c r="EW29" i="28" s="1"/>
  <c r="FF31" i="5"/>
  <c r="EP29" i="28" s="1"/>
  <c r="FT30" i="5"/>
  <c r="FD28" i="28" s="1"/>
  <c r="FM30" i="5"/>
  <c r="EW28" i="28" s="1"/>
  <c r="FF30" i="5"/>
  <c r="EP28" i="28" s="1"/>
  <c r="FT29" i="5"/>
  <c r="FD27" i="28" s="1"/>
  <c r="FM29" i="5"/>
  <c r="EW27" i="28" s="1"/>
  <c r="FF29" i="5"/>
  <c r="EP27" i="28" s="1"/>
  <c r="FT28" i="5"/>
  <c r="FD26" i="28" s="1"/>
  <c r="FM28" i="5"/>
  <c r="EW26" i="28" s="1"/>
  <c r="FF28" i="5"/>
  <c r="EP26" i="28" s="1"/>
  <c r="FT27" i="5"/>
  <c r="FD25" i="28" s="1"/>
  <c r="FM27" i="5"/>
  <c r="EW25" i="28" s="1"/>
  <c r="FF27" i="5"/>
  <c r="EP25" i="28" s="1"/>
  <c r="FT26" i="5"/>
  <c r="FD24" i="28" s="1"/>
  <c r="FM26" i="5"/>
  <c r="EW24" i="28" s="1"/>
  <c r="FF26" i="5"/>
  <c r="EP24" i="28" s="1"/>
  <c r="FT25" i="5"/>
  <c r="FD23" i="28" s="1"/>
  <c r="FM25" i="5"/>
  <c r="EW23" i="28" s="1"/>
  <c r="FF25" i="5"/>
  <c r="EP23" i="28" s="1"/>
  <c r="FT24" i="5"/>
  <c r="FD22" i="28" s="1"/>
  <c r="FM24" i="5"/>
  <c r="EW22" i="28" s="1"/>
  <c r="FF24" i="5"/>
  <c r="EP22" i="28" s="1"/>
  <c r="FT23" i="5"/>
  <c r="FD21" i="28" s="1"/>
  <c r="FM23" i="5"/>
  <c r="EW21" i="28" s="1"/>
  <c r="FF23" i="5"/>
  <c r="EP21" i="28" s="1"/>
  <c r="FT22" i="5"/>
  <c r="FD20" i="28" s="1"/>
  <c r="FM22" i="5"/>
  <c r="EW20" i="28" s="1"/>
  <c r="FF22" i="5"/>
  <c r="EP20" i="28" s="1"/>
  <c r="FT21" i="5"/>
  <c r="FD19" i="28" s="1"/>
  <c r="FM21" i="5"/>
  <c r="EW19" i="28" s="1"/>
  <c r="FF21" i="5"/>
  <c r="EP19" i="28" s="1"/>
  <c r="FT20" i="5"/>
  <c r="FD18" i="28" s="1"/>
  <c r="FM20" i="5"/>
  <c r="EW18" i="28" s="1"/>
  <c r="FF20" i="5"/>
  <c r="EP18" i="28" s="1"/>
  <c r="FT19" i="5"/>
  <c r="FD17" i="28" s="1"/>
  <c r="FM19" i="5"/>
  <c r="EW17" i="28" s="1"/>
  <c r="FF19" i="5"/>
  <c r="EP17" i="28" s="1"/>
  <c r="FT18" i="5"/>
  <c r="FD16" i="28" s="1"/>
  <c r="FM18" i="5"/>
  <c r="EW16" i="28" s="1"/>
  <c r="FF18" i="5"/>
  <c r="EP16" i="28" s="1"/>
  <c r="FT17" i="5"/>
  <c r="FD15" i="28" s="1"/>
  <c r="FM17" i="5"/>
  <c r="EW15" i="28" s="1"/>
  <c r="FF17" i="5"/>
  <c r="EP15" i="28" s="1"/>
  <c r="FT16" i="5"/>
  <c r="FD14" i="28" s="1"/>
  <c r="FM16" i="5"/>
  <c r="EW14" i="28" s="1"/>
  <c r="FF16" i="5"/>
  <c r="EP14" i="28" s="1"/>
  <c r="FT15" i="5"/>
  <c r="FD13" i="28" s="1"/>
  <c r="FM15" i="5"/>
  <c r="EW13" i="28" s="1"/>
  <c r="FF15" i="5"/>
  <c r="EP13" i="28" s="1"/>
  <c r="FT14" i="5"/>
  <c r="FD12" i="28" s="1"/>
  <c r="FM14" i="5"/>
  <c r="EW12" i="28" s="1"/>
  <c r="FF14" i="5"/>
  <c r="EP12" i="28" s="1"/>
  <c r="FT13" i="5"/>
  <c r="FD11" i="28" s="1"/>
  <c r="FM13" i="5"/>
  <c r="EW11" i="28" s="1"/>
  <c r="FF13" i="5"/>
  <c r="EP11" i="28" s="1"/>
  <c r="FT12" i="5"/>
  <c r="FD10" i="28" s="1"/>
  <c r="FM12" i="5"/>
  <c r="EW10" i="28" s="1"/>
  <c r="FF12" i="5"/>
  <c r="EP10" i="28" s="1"/>
  <c r="FT11" i="5"/>
  <c r="FD9" i="28" s="1"/>
  <c r="FM11" i="5"/>
  <c r="EW9" i="28" s="1"/>
  <c r="FF11" i="5"/>
  <c r="EP9" i="28" s="1"/>
  <c r="FT10" i="5"/>
  <c r="FD8" i="28" s="1"/>
  <c r="FM10" i="5"/>
  <c r="EW8" i="28" s="1"/>
  <c r="FF10" i="5"/>
  <c r="EP8" i="28" s="1"/>
  <c r="FT9" i="5"/>
  <c r="FD7" i="28" s="1"/>
  <c r="FM9" i="5"/>
  <c r="EW7" i="28" s="1"/>
  <c r="V29" i="10" l="1"/>
  <c r="AA26" i="28"/>
  <c r="EI26" s="1"/>
  <c r="AS2" i="10"/>
  <c r="AA32" i="28"/>
  <c r="EI32" s="1"/>
  <c r="V27" i="10"/>
  <c r="AA24" i="28"/>
  <c r="EI24" s="1"/>
  <c r="V21" i="10"/>
  <c r="AA18" i="28"/>
  <c r="EI18" s="1"/>
  <c r="V34" i="10"/>
  <c r="AA31" i="28"/>
  <c r="EI31" s="1"/>
  <c r="V30" i="10"/>
  <c r="AA27" i="28"/>
  <c r="EI27" s="1"/>
  <c r="V26" i="10"/>
  <c r="AA23" i="28"/>
  <c r="EI23" s="1"/>
  <c r="V22" i="10"/>
  <c r="AA19" i="28"/>
  <c r="EI19" s="1"/>
  <c r="V19" i="10"/>
  <c r="AA16" i="28"/>
  <c r="EI16" s="1"/>
  <c r="W33" i="10"/>
  <c r="AB30" i="28"/>
  <c r="W23" i="10"/>
  <c r="AB20" i="28"/>
  <c r="W31" i="10"/>
  <c r="AB28" i="28"/>
  <c r="W25" i="10"/>
  <c r="AB22" i="28"/>
  <c r="AT3" i="10"/>
  <c r="AB33" i="28"/>
  <c r="W32" i="10"/>
  <c r="AB29" i="28"/>
  <c r="W28" i="10"/>
  <c r="AB25" i="28"/>
  <c r="W24" i="10"/>
  <c r="AB21" i="28"/>
  <c r="W20" i="10"/>
  <c r="AB17" i="28"/>
  <c r="J19" i="10"/>
  <c r="AG33" s="1"/>
  <c r="BD33" s="1"/>
  <c r="N16" i="28"/>
  <c r="AT4" i="10"/>
  <c r="AB34" i="28"/>
  <c r="AT5" i="10"/>
  <c r="AB35" i="28"/>
  <c r="M19" i="10"/>
  <c r="AJ33" s="1"/>
  <c r="BG33" s="1"/>
  <c r="R16" i="28"/>
  <c r="AS9" i="10"/>
  <c r="AA39" i="28"/>
  <c r="EI39" s="1"/>
  <c r="P19" i="10"/>
  <c r="AM31" s="1"/>
  <c r="BJ31" s="1"/>
  <c r="V16" i="28"/>
  <c r="AT8" i="10"/>
  <c r="AB38" i="28"/>
  <c r="AT6" i="10"/>
  <c r="AB36" i="28"/>
  <c r="AT7" i="10"/>
  <c r="AB37" i="28"/>
  <c r="W29" i="10"/>
  <c r="AB26" i="28"/>
  <c r="AT2" i="10"/>
  <c r="AB32" i="28"/>
  <c r="W27" i="10"/>
  <c r="AB24" i="28"/>
  <c r="W21" i="10"/>
  <c r="AB18" i="28"/>
  <c r="W34" i="10"/>
  <c r="AB31" i="28"/>
  <c r="W30" i="10"/>
  <c r="AB27" i="28"/>
  <c r="W26" i="10"/>
  <c r="AB23" i="28"/>
  <c r="W22" i="10"/>
  <c r="AB19" i="28"/>
  <c r="V33" i="10"/>
  <c r="AA30" i="28"/>
  <c r="EI30" s="1"/>
  <c r="V23" i="10"/>
  <c r="AA20" i="28"/>
  <c r="EI20" s="1"/>
  <c r="V31" i="10"/>
  <c r="AA28" i="28"/>
  <c r="EI28" s="1"/>
  <c r="V25" i="10"/>
  <c r="AA22" i="28"/>
  <c r="EI22" s="1"/>
  <c r="AS3" i="10"/>
  <c r="AA33" i="28"/>
  <c r="EI33" s="1"/>
  <c r="V32" i="10"/>
  <c r="AA29" i="28"/>
  <c r="EI29" s="1"/>
  <c r="V28" i="10"/>
  <c r="AA25" i="28"/>
  <c r="EI25" s="1"/>
  <c r="V24" i="10"/>
  <c r="AA21" i="28"/>
  <c r="EI21" s="1"/>
  <c r="V20" i="10"/>
  <c r="AA17" i="28"/>
  <c r="EI17" s="1"/>
  <c r="AS4" i="10"/>
  <c r="AA34" i="28"/>
  <c r="EI34" s="1"/>
  <c r="AS5" i="10"/>
  <c r="AA35" i="28"/>
  <c r="EI35" s="1"/>
  <c r="AT9" i="10"/>
  <c r="AB39" i="28"/>
  <c r="AS8" i="10"/>
  <c r="AA38" i="28"/>
  <c r="EI38" s="1"/>
  <c r="AS6" i="10"/>
  <c r="AA36" i="28"/>
  <c r="EI36" s="1"/>
  <c r="AS7" i="10"/>
  <c r="AA37" i="28"/>
  <c r="EI37" s="1"/>
  <c r="S19" i="10"/>
  <c r="AP33" s="1"/>
  <c r="BM33" s="1"/>
  <c r="Z16" i="28"/>
  <c r="AM34" i="10"/>
  <c r="BJ34" s="1"/>
  <c r="AJ32"/>
  <c r="BG32" s="1"/>
  <c r="AD68"/>
  <c r="BA68" s="1"/>
  <c r="AD66"/>
  <c r="BA66" s="1"/>
  <c r="AD64"/>
  <c r="BA64" s="1"/>
  <c r="AD67"/>
  <c r="BA67" s="1"/>
  <c r="AD65"/>
  <c r="BA65" s="1"/>
  <c r="AJ68"/>
  <c r="BG68" s="1"/>
  <c r="AJ66"/>
  <c r="BG66" s="1"/>
  <c r="AJ64"/>
  <c r="BG64" s="1"/>
  <c r="AJ67"/>
  <c r="BG67" s="1"/>
  <c r="AJ65"/>
  <c r="BG65" s="1"/>
  <c r="AD101"/>
  <c r="BA101" s="1"/>
  <c r="AD99"/>
  <c r="BA99" s="1"/>
  <c r="AD97"/>
  <c r="BA97" s="1"/>
  <c r="AD100"/>
  <c r="BA100" s="1"/>
  <c r="AD98"/>
  <c r="BA98" s="1"/>
  <c r="AJ101"/>
  <c r="BG101" s="1"/>
  <c r="AJ99"/>
  <c r="BG99" s="1"/>
  <c r="AJ97"/>
  <c r="BG97" s="1"/>
  <c r="AJ100"/>
  <c r="BG100" s="1"/>
  <c r="AJ98"/>
  <c r="BG98" s="1"/>
  <c r="AP101"/>
  <c r="BM101" s="1"/>
  <c r="AP99"/>
  <c r="BM99" s="1"/>
  <c r="AP97"/>
  <c r="BM97" s="1"/>
  <c r="AP100"/>
  <c r="BM100" s="1"/>
  <c r="AP98"/>
  <c r="BM98" s="1"/>
  <c r="AG134"/>
  <c r="BD134" s="1"/>
  <c r="AG132"/>
  <c r="BD132" s="1"/>
  <c r="AG130"/>
  <c r="BD130" s="1"/>
  <c r="AG133"/>
  <c r="BD133" s="1"/>
  <c r="AG131"/>
  <c r="BD131" s="1"/>
  <c r="AM134"/>
  <c r="BJ134" s="1"/>
  <c r="AM132"/>
  <c r="BJ132" s="1"/>
  <c r="AM130"/>
  <c r="BJ130" s="1"/>
  <c r="AM133"/>
  <c r="BJ133" s="1"/>
  <c r="AM131"/>
  <c r="BJ131" s="1"/>
  <c r="AG166"/>
  <c r="BD166" s="1"/>
  <c r="AG164"/>
  <c r="BD164" s="1"/>
  <c r="AG167"/>
  <c r="BD167" s="1"/>
  <c r="AG165"/>
  <c r="BD165" s="1"/>
  <c r="AG163"/>
  <c r="BD163" s="1"/>
  <c r="AM166"/>
  <c r="BJ166" s="1"/>
  <c r="AM164"/>
  <c r="BJ164" s="1"/>
  <c r="AM167"/>
  <c r="BJ167" s="1"/>
  <c r="AM165"/>
  <c r="BJ165" s="1"/>
  <c r="AM163"/>
  <c r="BJ163" s="1"/>
  <c r="AJ199"/>
  <c r="BG199" s="1"/>
  <c r="AJ197"/>
  <c r="BG197" s="1"/>
  <c r="AJ200"/>
  <c r="BG200" s="1"/>
  <c r="AJ198"/>
  <c r="BG198" s="1"/>
  <c r="AJ196"/>
  <c r="BG196" s="1"/>
  <c r="AP199"/>
  <c r="BM199" s="1"/>
  <c r="AP197"/>
  <c r="BM197" s="1"/>
  <c r="AP200"/>
  <c r="BM200" s="1"/>
  <c r="AP198"/>
  <c r="BM198" s="1"/>
  <c r="AP196"/>
  <c r="BM196" s="1"/>
  <c r="AG67"/>
  <c r="BD67" s="1"/>
  <c r="AG65"/>
  <c r="BD65" s="1"/>
  <c r="AG68"/>
  <c r="BD68" s="1"/>
  <c r="AG66"/>
  <c r="BD66" s="1"/>
  <c r="AG64"/>
  <c r="BD64" s="1"/>
  <c r="AM67"/>
  <c r="BJ67" s="1"/>
  <c r="AM65"/>
  <c r="BJ65" s="1"/>
  <c r="AM68"/>
  <c r="BJ68" s="1"/>
  <c r="AM66"/>
  <c r="BJ66" s="1"/>
  <c r="AM64"/>
  <c r="BJ64" s="1"/>
  <c r="AG100"/>
  <c r="BD100" s="1"/>
  <c r="AG98"/>
  <c r="BD98" s="1"/>
  <c r="AG101"/>
  <c r="BD101" s="1"/>
  <c r="AG99"/>
  <c r="BD99" s="1"/>
  <c r="AG97"/>
  <c r="BD97" s="1"/>
  <c r="AM100"/>
  <c r="BJ100" s="1"/>
  <c r="AM98"/>
  <c r="BJ98" s="1"/>
  <c r="AM101"/>
  <c r="BJ101" s="1"/>
  <c r="AM99"/>
  <c r="BJ99" s="1"/>
  <c r="AM97"/>
  <c r="BJ97" s="1"/>
  <c r="AJ133"/>
  <c r="BG133" s="1"/>
  <c r="AJ131"/>
  <c r="BG131" s="1"/>
  <c r="AJ134"/>
  <c r="BG134" s="1"/>
  <c r="AJ132"/>
  <c r="BG132" s="1"/>
  <c r="AJ130"/>
  <c r="BG130" s="1"/>
  <c r="AD167"/>
  <c r="BA167" s="1"/>
  <c r="AD165"/>
  <c r="BA165" s="1"/>
  <c r="AD163"/>
  <c r="BA163" s="1"/>
  <c r="AD166"/>
  <c r="BA166" s="1"/>
  <c r="AD164"/>
  <c r="BA164" s="1"/>
  <c r="AJ167"/>
  <c r="BG167" s="1"/>
  <c r="AJ165"/>
  <c r="BG165" s="1"/>
  <c r="AJ163"/>
  <c r="BG163" s="1"/>
  <c r="AJ166"/>
  <c r="BG166" s="1"/>
  <c r="AJ164"/>
  <c r="BG164" s="1"/>
  <c r="AG200"/>
  <c r="BD200" s="1"/>
  <c r="AG198"/>
  <c r="BD198" s="1"/>
  <c r="AG196"/>
  <c r="BD196" s="1"/>
  <c r="AG199"/>
  <c r="BD199" s="1"/>
  <c r="AG197"/>
  <c r="BD197" s="1"/>
  <c r="AM200"/>
  <c r="BJ200" s="1"/>
  <c r="AM198"/>
  <c r="BJ198" s="1"/>
  <c r="AM196"/>
  <c r="BJ196" s="1"/>
  <c r="AM199"/>
  <c r="BJ199" s="1"/>
  <c r="AM197"/>
  <c r="BJ197" s="1"/>
  <c r="AD133"/>
  <c r="BA133" s="1"/>
  <c r="AD131"/>
  <c r="BA131" s="1"/>
  <c r="AD134"/>
  <c r="BA134" s="1"/>
  <c r="AD132"/>
  <c r="BA132" s="1"/>
  <c r="AD130"/>
  <c r="BA130" s="1"/>
  <c r="AD199"/>
  <c r="BA199" s="1"/>
  <c r="AD197"/>
  <c r="BA197" s="1"/>
  <c r="AD200"/>
  <c r="BA200" s="1"/>
  <c r="AD198"/>
  <c r="BA198" s="1"/>
  <c r="AD196"/>
  <c r="BA196" s="1"/>
  <c r="AG31"/>
  <c r="BD31" s="1"/>
  <c r="AP31"/>
  <c r="BM31" s="1"/>
  <c r="AM30"/>
  <c r="BJ30" s="1"/>
  <c r="AM32"/>
  <c r="BJ32" s="1"/>
  <c r="AJ31"/>
  <c r="BG31" s="1"/>
  <c r="EX112" i="28"/>
  <c r="EV112"/>
  <c r="EY112"/>
  <c r="EW112"/>
  <c r="EU112"/>
  <c r="FI112"/>
  <c r="FG112"/>
  <c r="FE112"/>
  <c r="FH112"/>
  <c r="FF112"/>
  <c r="CY39" i="5"/>
  <c r="AR107" i="10" s="1"/>
  <c r="BY39" i="5"/>
  <c r="AQ74" i="10" s="1"/>
  <c r="CY40" i="5"/>
  <c r="AR108" i="10" s="1"/>
  <c r="BY40" i="5"/>
  <c r="AQ75" i="10" s="1"/>
  <c r="CY38" i="5"/>
  <c r="AR106" i="10" s="1"/>
  <c r="BY38" i="5"/>
  <c r="AQ73" i="10" s="1"/>
  <c r="CY41" i="5"/>
  <c r="AR109" i="10" s="1"/>
  <c r="BY41" i="5"/>
  <c r="AQ76" i="10" s="1"/>
  <c r="CY36" i="5"/>
  <c r="AR104" i="10" s="1"/>
  <c r="BY36" i="5"/>
  <c r="AQ71" i="10" s="1"/>
  <c r="CY37" i="5"/>
  <c r="AR105" i="10" s="1"/>
  <c r="BY37" i="5"/>
  <c r="AQ72" i="10" s="1"/>
  <c r="GJ22" i="14"/>
  <c r="GL22" s="1"/>
  <c r="GI18" i="5" s="1"/>
  <c r="FF16" i="28" s="1"/>
  <c r="GJ74" i="14"/>
  <c r="GL74" s="1"/>
  <c r="GI70" i="5" s="1"/>
  <c r="FF68" i="28" s="1"/>
  <c r="GJ17" i="14"/>
  <c r="GL17" s="1"/>
  <c r="GI13" i="5" s="1"/>
  <c r="FF11" i="28" s="1"/>
  <c r="GJ16" i="14"/>
  <c r="GL16" s="1"/>
  <c r="GI12" i="5" s="1"/>
  <c r="FF10" i="28" s="1"/>
  <c r="GJ75" i="14"/>
  <c r="GL75" s="1"/>
  <c r="GI71" i="5" s="1"/>
  <c r="FF69" i="28" s="1"/>
  <c r="GJ21" i="14"/>
  <c r="GL21" s="1"/>
  <c r="GI17" i="5" s="1"/>
  <c r="FF15" i="28" s="1"/>
  <c r="GJ20" i="14"/>
  <c r="GL20" s="1"/>
  <c r="GI16" i="5" s="1"/>
  <c r="FF14" i="28" s="1"/>
  <c r="CY33" i="5"/>
  <c r="U134" i="10" s="1"/>
  <c r="BY33" i="5"/>
  <c r="T101" i="10" s="1"/>
  <c r="CY29" i="5"/>
  <c r="U130" i="10" s="1"/>
  <c r="BY29" i="5"/>
  <c r="T97" i="10" s="1"/>
  <c r="CY20" i="5"/>
  <c r="U121" i="10" s="1"/>
  <c r="BY20" i="5"/>
  <c r="T88" i="10" s="1"/>
  <c r="CY34" i="5"/>
  <c r="AR102" i="10" s="1"/>
  <c r="BY34" i="5"/>
  <c r="AQ69" i="10" s="1"/>
  <c r="CY30" i="5"/>
  <c r="U131" i="10" s="1"/>
  <c r="BY30" i="5"/>
  <c r="T98" i="10" s="1"/>
  <c r="CY23" i="5"/>
  <c r="U124" i="10" s="1"/>
  <c r="BY23" i="5"/>
  <c r="T91" i="10" s="1"/>
  <c r="CY26" i="5"/>
  <c r="U127" i="10" s="1"/>
  <c r="BY26" i="5"/>
  <c r="T94" i="10" s="1"/>
  <c r="CY18" i="5"/>
  <c r="U119" i="10" s="1"/>
  <c r="BY18" i="5"/>
  <c r="T86" i="10" s="1"/>
  <c r="CY28" i="5"/>
  <c r="U129" i="10" s="1"/>
  <c r="BY28" i="5"/>
  <c r="T96" i="10" s="1"/>
  <c r="CY21" i="5"/>
  <c r="U122" i="10" s="1"/>
  <c r="BY21" i="5"/>
  <c r="T89" i="10" s="1"/>
  <c r="CY24" i="5"/>
  <c r="U125" i="10" s="1"/>
  <c r="BY24" i="5"/>
  <c r="T92" i="10" s="1"/>
  <c r="CY27" i="5"/>
  <c r="U128" i="10" s="1"/>
  <c r="BY27" i="5"/>
  <c r="T95" i="10" s="1"/>
  <c r="CY19" i="5"/>
  <c r="U120" i="10" s="1"/>
  <c r="BY19" i="5"/>
  <c r="T87" i="10" s="1"/>
  <c r="AD117" i="14"/>
  <c r="AD115"/>
  <c r="AD113"/>
  <c r="AD116"/>
  <c r="AD114"/>
  <c r="AD18" i="5"/>
  <c r="CY35"/>
  <c r="AR103" i="10" s="1"/>
  <c r="BY35" i="5"/>
  <c r="AQ70" i="10" s="1"/>
  <c r="CY31" i="5"/>
  <c r="U132" i="10" s="1"/>
  <c r="BY31" i="5"/>
  <c r="T99" i="10" s="1"/>
  <c r="CY22" i="5"/>
  <c r="U123" i="10" s="1"/>
  <c r="BY22" i="5"/>
  <c r="T90" i="10" s="1"/>
  <c r="CY32" i="5"/>
  <c r="U133" i="10" s="1"/>
  <c r="BY32" i="5"/>
  <c r="T100" i="10" s="1"/>
  <c r="CY25" i="5"/>
  <c r="U126" i="10" s="1"/>
  <c r="BY25" i="5"/>
  <c r="T93" i="10" s="1"/>
  <c r="BQ15"/>
  <c r="AB73" i="28"/>
  <c r="BT73"/>
  <c r="BQ82" i="10"/>
  <c r="EH73" i="28"/>
  <c r="BQ181" i="10"/>
  <c r="CP73" i="28"/>
  <c r="BQ115" i="10"/>
  <c r="DL73" i="28"/>
  <c r="BQ148" i="10"/>
  <c r="AX73" i="28"/>
  <c r="BQ49" i="10"/>
  <c r="AX62" i="28"/>
  <c r="BQ38" i="10"/>
  <c r="DL62" i="28"/>
  <c r="BQ137" i="10"/>
  <c r="EH62" i="28"/>
  <c r="BQ170" i="10"/>
  <c r="CP62" i="28"/>
  <c r="BQ104" i="10"/>
  <c r="BQ4"/>
  <c r="AB62" i="28"/>
  <c r="BT62"/>
  <c r="BQ71" i="10"/>
  <c r="AT12"/>
  <c r="AB42" i="28"/>
  <c r="AX42"/>
  <c r="AT46" i="10"/>
  <c r="BT42" i="28"/>
  <c r="AT79" i="10"/>
  <c r="DL42" i="28"/>
  <c r="AT145" i="10"/>
  <c r="CP42" i="28"/>
  <c r="AT112" i="10"/>
  <c r="EH42" i="28"/>
  <c r="AT178" i="10"/>
  <c r="CP46" i="28"/>
  <c r="AT116" i="10"/>
  <c r="AT16"/>
  <c r="AB46" i="28"/>
  <c r="BT46"/>
  <c r="AT83" i="10"/>
  <c r="EH46" i="28"/>
  <c r="AT182" i="10"/>
  <c r="AT50"/>
  <c r="AX46" i="28"/>
  <c r="DL46"/>
  <c r="AT149" i="10"/>
  <c r="EH47" i="28"/>
  <c r="AT183" i="10"/>
  <c r="AT17"/>
  <c r="AB47" i="28"/>
  <c r="AT51" i="10"/>
  <c r="AX47" i="28"/>
  <c r="DL47"/>
  <c r="AT150" i="10"/>
  <c r="CP47" i="28"/>
  <c r="AT117" i="10"/>
  <c r="BT47" i="28"/>
  <c r="AT84" i="10"/>
  <c r="BT68" i="28"/>
  <c r="BQ77" i="10"/>
  <c r="EH68" i="28"/>
  <c r="BQ176" i="10"/>
  <c r="CP68" i="28"/>
  <c r="BQ110" i="10"/>
  <c r="BQ10"/>
  <c r="AB68" i="28"/>
  <c r="BQ44" i="10"/>
  <c r="AX68" i="28"/>
  <c r="DL68"/>
  <c r="BQ143" i="10"/>
  <c r="BQ45"/>
  <c r="AX69" i="28"/>
  <c r="CP69"/>
  <c r="BQ111" i="10"/>
  <c r="DL69" i="28"/>
  <c r="BQ144" i="10"/>
  <c r="BQ11"/>
  <c r="AB69" i="28"/>
  <c r="BT69"/>
  <c r="BQ78" i="10"/>
  <c r="EH69" i="28"/>
  <c r="BQ177" i="10"/>
  <c r="BP15"/>
  <c r="AA73" i="28"/>
  <c r="BS73"/>
  <c r="BP82" i="10"/>
  <c r="EG73" i="28"/>
  <c r="BP181" i="10"/>
  <c r="CO73" i="28"/>
  <c r="BP115" i="10"/>
  <c r="DK73" i="28"/>
  <c r="BP148" i="10"/>
  <c r="CN73" i="28"/>
  <c r="BM115" i="10"/>
  <c r="AV73" i="28"/>
  <c r="BM49" i="10"/>
  <c r="AW73" i="28"/>
  <c r="BP49" i="10"/>
  <c r="AW62" i="28"/>
  <c r="BP38" i="10"/>
  <c r="DK62" i="28"/>
  <c r="BP137" i="10"/>
  <c r="AV62" i="28"/>
  <c r="BM38" i="10"/>
  <c r="EG62" i="28"/>
  <c r="BP170" i="10"/>
  <c r="CO62" i="28"/>
  <c r="BP104" i="10"/>
  <c r="CN62" i="28"/>
  <c r="BM104" i="10"/>
  <c r="BP4"/>
  <c r="AA62" i="28"/>
  <c r="BS62"/>
  <c r="BP71" i="10"/>
  <c r="AS12"/>
  <c r="AA42" i="28"/>
  <c r="AW42"/>
  <c r="AS46" i="10"/>
  <c r="BS42" i="28"/>
  <c r="AS79" i="10"/>
  <c r="DK42" i="28"/>
  <c r="AS145" i="10"/>
  <c r="CO42" i="28"/>
  <c r="AS112" i="10"/>
  <c r="AV42" i="28"/>
  <c r="AP46" i="10"/>
  <c r="EG42" i="28"/>
  <c r="AS178" i="10"/>
  <c r="CN42" i="28"/>
  <c r="AP112" i="10"/>
  <c r="DJ42" i="28"/>
  <c r="AP145" i="10"/>
  <c r="CO46" i="28"/>
  <c r="AS116" i="10"/>
  <c r="AS16"/>
  <c r="AA46" i="28"/>
  <c r="BS46"/>
  <c r="AS83" i="10"/>
  <c r="AP50"/>
  <c r="AV46" i="28"/>
  <c r="EG46"/>
  <c r="AS182" i="10"/>
  <c r="CN46" i="28"/>
  <c r="AP116" i="10"/>
  <c r="DJ46" i="28"/>
  <c r="AP149" i="10"/>
  <c r="AS50"/>
  <c r="AW46" i="28"/>
  <c r="DK46"/>
  <c r="AS149" i="10"/>
  <c r="EG47" i="28"/>
  <c r="AS183" i="10"/>
  <c r="AS17"/>
  <c r="AA47" i="28"/>
  <c r="AS51" i="10"/>
  <c r="AW47" i="28"/>
  <c r="DK47"/>
  <c r="AS150" i="10"/>
  <c r="CO47" i="28"/>
  <c r="AS117" i="10"/>
  <c r="CN47" i="28"/>
  <c r="AP117" i="10"/>
  <c r="DJ47" i="28"/>
  <c r="AP150" i="10"/>
  <c r="AP51"/>
  <c r="AV47" i="28"/>
  <c r="BS47"/>
  <c r="AS84" i="10"/>
  <c r="BS68" i="28"/>
  <c r="BP77" i="10"/>
  <c r="EG68" i="28"/>
  <c r="BP176" i="10"/>
  <c r="AV68" i="28"/>
  <c r="BM44" i="10"/>
  <c r="CO68" i="28"/>
  <c r="BP110" i="10"/>
  <c r="CN68" i="28"/>
  <c r="BM110" i="10"/>
  <c r="BP10"/>
  <c r="AA68" i="28"/>
  <c r="BP44" i="10"/>
  <c r="AW68" i="28"/>
  <c r="DK68"/>
  <c r="BP143" i="10"/>
  <c r="BP45"/>
  <c r="AW69" i="28"/>
  <c r="CO69"/>
  <c r="BP111" i="10"/>
  <c r="DK69" i="28"/>
  <c r="BP144" i="10"/>
  <c r="CN69" i="28"/>
  <c r="BM111" i="10"/>
  <c r="AV69" i="28"/>
  <c r="BM45" i="10"/>
  <c r="BP11"/>
  <c r="AA69" i="28"/>
  <c r="BS69"/>
  <c r="BP78" i="10"/>
  <c r="EG69" i="28"/>
  <c r="BP177" i="10"/>
  <c r="FF9" i="5"/>
  <c r="EP7" i="28" s="1"/>
  <c r="AE8" i="2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70"/>
  <c r="AE71"/>
  <c r="AE72"/>
  <c r="AE73"/>
  <c r="AE74"/>
  <c r="AE75"/>
  <c r="AE78"/>
  <c r="AE79"/>
  <c r="AE80"/>
  <c r="AE81"/>
  <c r="AE82"/>
  <c r="AE83"/>
  <c r="AE84"/>
  <c r="AE85"/>
  <c r="AE87"/>
  <c r="AE88"/>
  <c r="AE89"/>
  <c r="AE90"/>
  <c r="AE91"/>
  <c r="AE92"/>
  <c r="AE93"/>
  <c r="AE94"/>
  <c r="AE95"/>
  <c r="AE96"/>
  <c r="AE97"/>
  <c r="AE98"/>
  <c r="AE99"/>
  <c r="AE100"/>
  <c r="AE101"/>
  <c r="AE102"/>
  <c r="AE103"/>
  <c r="AE104"/>
  <c r="AE105"/>
  <c r="AE106"/>
  <c r="AE107"/>
  <c r="AE108"/>
  <c r="AE109"/>
  <c r="AE110"/>
  <c r="AE111"/>
  <c r="AE112"/>
  <c r="AE113"/>
  <c r="AE114"/>
  <c r="AE115"/>
  <c r="AE116"/>
  <c r="AE117"/>
  <c r="AE118"/>
  <c r="AE119"/>
  <c r="AE120"/>
  <c r="AE121"/>
  <c r="AE122"/>
  <c r="AE124"/>
  <c r="AE125"/>
  <c r="AE126"/>
  <c r="AE127"/>
  <c r="AE128"/>
  <c r="AE129"/>
  <c r="AE130"/>
  <c r="AE131"/>
  <c r="AE132"/>
  <c r="AE135"/>
  <c r="AE136"/>
  <c r="AE137"/>
  <c r="AE138"/>
  <c r="AE139"/>
  <c r="AE142"/>
  <c r="AE143"/>
  <c r="AE144"/>
  <c r="AE145"/>
  <c r="AE146"/>
  <c r="AE147"/>
  <c r="AE148"/>
  <c r="AE149"/>
  <c r="AE150"/>
  <c r="AE151"/>
  <c r="AE152"/>
  <c r="AE153"/>
  <c r="AE154"/>
  <c r="AE155"/>
  <c r="AE156"/>
  <c r="AE157"/>
  <c r="AE158"/>
  <c r="AE159"/>
  <c r="AE160"/>
  <c r="AE161"/>
  <c r="AE162"/>
  <c r="AE163"/>
  <c r="AE164"/>
  <c r="AE165"/>
  <c r="AE166"/>
  <c r="AE167"/>
  <c r="AE168"/>
  <c r="AE169"/>
  <c r="AE170"/>
  <c r="AE171"/>
  <c r="AE172"/>
  <c r="AE173"/>
  <c r="AE174"/>
  <c r="AE175"/>
  <c r="AE176"/>
  <c r="AE177"/>
  <c r="AE178"/>
  <c r="AE179"/>
  <c r="AE180"/>
  <c r="AE181"/>
  <c r="AE182"/>
  <c r="AE183"/>
  <c r="AE184"/>
  <c r="AE185"/>
  <c r="AE186"/>
  <c r="AE187"/>
  <c r="AE188"/>
  <c r="AE189"/>
  <c r="AE190"/>
  <c r="AE191"/>
  <c r="AE192"/>
  <c r="AE193"/>
  <c r="AE194"/>
  <c r="AE195"/>
  <c r="AE196"/>
  <c r="AE197"/>
  <c r="AE198"/>
  <c r="AE199"/>
  <c r="AE200"/>
  <c r="AE201"/>
  <c r="AE202"/>
  <c r="AE203"/>
  <c r="AE204"/>
  <c r="AE205"/>
  <c r="AE206"/>
  <c r="AE207"/>
  <c r="AE208"/>
  <c r="AE209"/>
  <c r="AE210"/>
  <c r="AE211"/>
  <c r="AE212"/>
  <c r="AE213"/>
  <c r="AE214"/>
  <c r="AE215"/>
  <c r="AE216"/>
  <c r="AE217"/>
  <c r="AE218"/>
  <c r="AE219"/>
  <c r="AE220"/>
  <c r="AE221"/>
  <c r="AE222"/>
  <c r="AE223"/>
  <c r="AE224"/>
  <c r="AE225"/>
  <c r="AE226"/>
  <c r="AE227"/>
  <c r="AE228"/>
  <c r="AE229"/>
  <c r="AE230"/>
  <c r="AE231"/>
  <c r="AE232"/>
  <c r="AE233"/>
  <c r="AE234"/>
  <c r="AE235"/>
  <c r="AE236"/>
  <c r="AE237"/>
  <c r="AE238"/>
  <c r="AE239"/>
  <c r="AE240"/>
  <c r="AE241"/>
  <c r="AE242"/>
  <c r="AE243"/>
  <c r="AE244"/>
  <c r="AE245"/>
  <c r="AE246"/>
  <c r="AE247"/>
  <c r="AE248"/>
  <c r="AE249"/>
  <c r="AE250"/>
  <c r="AE251"/>
  <c r="AE252"/>
  <c r="AE253"/>
  <c r="AE254"/>
  <c r="AE255"/>
  <c r="AE256"/>
  <c r="AE257"/>
  <c r="AE258"/>
  <c r="AE259"/>
  <c r="AE260"/>
  <c r="AE261"/>
  <c r="AE262"/>
  <c r="AE263"/>
  <c r="AE264"/>
  <c r="AE265"/>
  <c r="AE266"/>
  <c r="AE267"/>
  <c r="AE268"/>
  <c r="AE269"/>
  <c r="AE270"/>
  <c r="AE271"/>
  <c r="AE272"/>
  <c r="AE273"/>
  <c r="AE274"/>
  <c r="AE275"/>
  <c r="AE276"/>
  <c r="AE277"/>
  <c r="AE278"/>
  <c r="AE279"/>
  <c r="AE280"/>
  <c r="AE281"/>
  <c r="AE282"/>
  <c r="AE283"/>
  <c r="AE284"/>
  <c r="AE285"/>
  <c r="AE286"/>
  <c r="AE287"/>
  <c r="AE288"/>
  <c r="AE289"/>
  <c r="AE290"/>
  <c r="AE291"/>
  <c r="AE292"/>
  <c r="AE293"/>
  <c r="AE294"/>
  <c r="AE295"/>
  <c r="AE296"/>
  <c r="AE297"/>
  <c r="AE298"/>
  <c r="AE299"/>
  <c r="AE300"/>
  <c r="AE301"/>
  <c r="AE302"/>
  <c r="AE303"/>
  <c r="AE304"/>
  <c r="AE305"/>
  <c r="AE306"/>
  <c r="AE307"/>
  <c r="AE308"/>
  <c r="AE309"/>
  <c r="AE310"/>
  <c r="AE311"/>
  <c r="AP32" i="10" l="1"/>
  <c r="BM32" s="1"/>
  <c r="EZ112" i="28"/>
  <c r="AM33" i="10"/>
  <c r="BJ33" s="1"/>
  <c r="AG30"/>
  <c r="BD30" s="1"/>
  <c r="AJ34"/>
  <c r="BG34" s="1"/>
  <c r="AJ30"/>
  <c r="BG30" s="1"/>
  <c r="AG34"/>
  <c r="BD34" s="1"/>
  <c r="AP34"/>
  <c r="BM34" s="1"/>
  <c r="AP30"/>
  <c r="BM30" s="1"/>
  <c r="AG32"/>
  <c r="BD32" s="1"/>
  <c r="W19"/>
  <c r="AB16" i="28"/>
  <c r="FJ37"/>
  <c r="FE37"/>
  <c r="FJ36"/>
  <c r="FE36"/>
  <c r="FJ38"/>
  <c r="FE38"/>
  <c r="FJ35"/>
  <c r="FE35"/>
  <c r="FJ34"/>
  <c r="FE34"/>
  <c r="FJ17"/>
  <c r="FE17"/>
  <c r="FJ21"/>
  <c r="FE21"/>
  <c r="FJ25"/>
  <c r="FE25"/>
  <c r="FJ29"/>
  <c r="FE29"/>
  <c r="FJ33"/>
  <c r="FE33"/>
  <c r="FJ22"/>
  <c r="FE22"/>
  <c r="FJ28"/>
  <c r="FE28"/>
  <c r="FJ20"/>
  <c r="FE20"/>
  <c r="FJ30"/>
  <c r="FE30"/>
  <c r="FJ39"/>
  <c r="FE39"/>
  <c r="FJ16"/>
  <c r="FE16"/>
  <c r="FJ19"/>
  <c r="FE19"/>
  <c r="FJ23"/>
  <c r="FE23"/>
  <c r="FJ27"/>
  <c r="FE27"/>
  <c r="FJ31"/>
  <c r="FE31"/>
  <c r="FJ18"/>
  <c r="FE18"/>
  <c r="FJ24"/>
  <c r="FE24"/>
  <c r="FJ32"/>
  <c r="FE32"/>
  <c r="FJ26"/>
  <c r="FE26"/>
  <c r="AT33" i="10"/>
  <c r="BQ33" s="1"/>
  <c r="AT30"/>
  <c r="BQ30" s="1"/>
  <c r="AT32"/>
  <c r="BQ32" s="1"/>
  <c r="AT34"/>
  <c r="BQ34" s="1"/>
  <c r="AP167"/>
  <c r="BM167" s="1"/>
  <c r="AP165"/>
  <c r="BM165" s="1"/>
  <c r="AP163"/>
  <c r="BM163" s="1"/>
  <c r="AP166"/>
  <c r="BM166" s="1"/>
  <c r="AP164"/>
  <c r="BM164" s="1"/>
  <c r="AP133"/>
  <c r="BM133" s="1"/>
  <c r="AP131"/>
  <c r="BM131" s="1"/>
  <c r="AP134"/>
  <c r="BM134" s="1"/>
  <c r="AP132"/>
  <c r="BM132" s="1"/>
  <c r="AP130"/>
  <c r="BM130" s="1"/>
  <c r="AP67"/>
  <c r="BM67" s="1"/>
  <c r="AP65"/>
  <c r="BM65" s="1"/>
  <c r="AP68"/>
  <c r="BM68" s="1"/>
  <c r="AP66"/>
  <c r="BM66" s="1"/>
  <c r="AP64"/>
  <c r="BM64" s="1"/>
  <c r="AT200"/>
  <c r="BQ200" s="1"/>
  <c r="AT198"/>
  <c r="BQ198" s="1"/>
  <c r="AT196"/>
  <c r="BQ196" s="1"/>
  <c r="AT199"/>
  <c r="BQ199" s="1"/>
  <c r="AT197"/>
  <c r="BQ197" s="1"/>
  <c r="AT134"/>
  <c r="BQ134" s="1"/>
  <c r="AT132"/>
  <c r="BQ132" s="1"/>
  <c r="AT130"/>
  <c r="BQ130" s="1"/>
  <c r="AT133"/>
  <c r="BQ133" s="1"/>
  <c r="AT131"/>
  <c r="BQ131" s="1"/>
  <c r="AT166"/>
  <c r="BQ166" s="1"/>
  <c r="AT164"/>
  <c r="BQ164" s="1"/>
  <c r="AT167"/>
  <c r="BQ167" s="1"/>
  <c r="AT165"/>
  <c r="BQ165" s="1"/>
  <c r="AT163"/>
  <c r="BQ163" s="1"/>
  <c r="AT100"/>
  <c r="BQ100" s="1"/>
  <c r="AT98"/>
  <c r="BQ98" s="1"/>
  <c r="AT101"/>
  <c r="BQ101" s="1"/>
  <c r="AT99"/>
  <c r="BQ99" s="1"/>
  <c r="AT97"/>
  <c r="BQ97" s="1"/>
  <c r="AT68"/>
  <c r="BQ68" s="1"/>
  <c r="AT66"/>
  <c r="BQ66" s="1"/>
  <c r="AT64"/>
  <c r="BQ64" s="1"/>
  <c r="AT67"/>
  <c r="BQ67" s="1"/>
  <c r="AT65"/>
  <c r="BQ65" s="1"/>
  <c r="AT31"/>
  <c r="BQ31" s="1"/>
  <c r="O112" i="28"/>
  <c r="DW112"/>
  <c r="DY112"/>
  <c r="EA112"/>
  <c r="DS112"/>
  <c r="DU112"/>
  <c r="CA112"/>
  <c r="CC112"/>
  <c r="CE112"/>
  <c r="CG112"/>
  <c r="CI112"/>
  <c r="DC112"/>
  <c r="DE112"/>
  <c r="CW112"/>
  <c r="CY112"/>
  <c r="DA112"/>
  <c r="BI112"/>
  <c r="BK112"/>
  <c r="BM112"/>
  <c r="BE112"/>
  <c r="BG112"/>
  <c r="AO112"/>
  <c r="AQ112"/>
  <c r="AI112"/>
  <c r="AK112"/>
  <c r="AM112"/>
  <c r="AS112" s="1"/>
  <c r="FJ112"/>
  <c r="Q112"/>
  <c r="K112"/>
  <c r="EK112"/>
  <c r="EO112"/>
  <c r="EM112"/>
  <c r="EN112"/>
  <c r="EL112"/>
  <c r="M112"/>
  <c r="I112"/>
  <c r="DX41" i="5"/>
  <c r="AR142" i="10" s="1"/>
  <c r="CX41" i="5"/>
  <c r="AQ109" i="10" s="1"/>
  <c r="DX40" i="5"/>
  <c r="AR141" i="10" s="1"/>
  <c r="CX40" i="5"/>
  <c r="AQ108" i="10" s="1"/>
  <c r="DX38" i="5"/>
  <c r="AR139" i="10" s="1"/>
  <c r="CX38" i="5"/>
  <c r="AQ106" i="10" s="1"/>
  <c r="DX39" i="5"/>
  <c r="AR140" i="10" s="1"/>
  <c r="CX39" i="5"/>
  <c r="AQ107" i="10" s="1"/>
  <c r="DX37" i="5"/>
  <c r="AR138" i="10" s="1"/>
  <c r="CX37" i="5"/>
  <c r="AQ105" i="10" s="1"/>
  <c r="DX36" i="5"/>
  <c r="AR137" i="10" s="1"/>
  <c r="CX36" i="5"/>
  <c r="AQ104" i="10" s="1"/>
  <c r="DX32" i="5"/>
  <c r="U166" i="10" s="1"/>
  <c r="CX32" i="5"/>
  <c r="T133" i="10" s="1"/>
  <c r="DX31" i="5"/>
  <c r="U165" i="10" s="1"/>
  <c r="CX31" i="5"/>
  <c r="T132" i="10" s="1"/>
  <c r="DX19" i="5"/>
  <c r="U153" i="10" s="1"/>
  <c r="CX19" i="5"/>
  <c r="T120" i="10" s="1"/>
  <c r="DX24" i="5"/>
  <c r="U158" i="10" s="1"/>
  <c r="CX24" i="5"/>
  <c r="T125" i="10" s="1"/>
  <c r="DX28" i="5"/>
  <c r="U162" i="10" s="1"/>
  <c r="CX28" i="5"/>
  <c r="T129" i="10" s="1"/>
  <c r="DX26" i="5"/>
  <c r="U160" i="10" s="1"/>
  <c r="CX26" i="5"/>
  <c r="T127" i="10" s="1"/>
  <c r="DX30" i="5"/>
  <c r="U164" i="10" s="1"/>
  <c r="CX30" i="5"/>
  <c r="T131" i="10" s="1"/>
  <c r="DX20" i="5"/>
  <c r="U154" i="10" s="1"/>
  <c r="CX20" i="5"/>
  <c r="T121" i="10" s="1"/>
  <c r="DX33" i="5"/>
  <c r="U167" i="10" s="1"/>
  <c r="CX33" i="5"/>
  <c r="T134" i="10" s="1"/>
  <c r="DX25" i="5"/>
  <c r="U159" i="10" s="1"/>
  <c r="CX25" i="5"/>
  <c r="T126" i="10" s="1"/>
  <c r="DX22" i="5"/>
  <c r="U156" i="10" s="1"/>
  <c r="CX22" i="5"/>
  <c r="T123" i="10" s="1"/>
  <c r="DX35" i="5"/>
  <c r="AR136" i="10" s="1"/>
  <c r="CX35" i="5"/>
  <c r="AQ103" i="10" s="1"/>
  <c r="DX27" i="5"/>
  <c r="U161" i="10" s="1"/>
  <c r="CX27" i="5"/>
  <c r="T128" i="10" s="1"/>
  <c r="DX21" i="5"/>
  <c r="U155" i="10" s="1"/>
  <c r="CX21" i="5"/>
  <c r="T122" i="10" s="1"/>
  <c r="DX18" i="5"/>
  <c r="U152" i="10" s="1"/>
  <c r="CX18" i="5"/>
  <c r="T119" i="10" s="1"/>
  <c r="DX23" i="5"/>
  <c r="U157" i="10" s="1"/>
  <c r="CX23" i="5"/>
  <c r="T124" i="10" s="1"/>
  <c r="DX34" i="5"/>
  <c r="AR135" i="10" s="1"/>
  <c r="CX34" i="5"/>
  <c r="AQ102" i="10" s="1"/>
  <c r="DX29" i="5"/>
  <c r="U163" i="10" s="1"/>
  <c r="CX29" i="5"/>
  <c r="T130" i="10" s="1"/>
  <c r="EI69" i="28"/>
  <c r="FJ69" s="1"/>
  <c r="EI62"/>
  <c r="FJ62" s="1"/>
  <c r="EI42"/>
  <c r="FJ42" s="1"/>
  <c r="EI73"/>
  <c r="FJ73" s="1"/>
  <c r="EI68"/>
  <c r="FJ68" s="1"/>
  <c r="EI47"/>
  <c r="FJ47" s="1"/>
  <c r="EI46"/>
  <c r="FJ46" s="1"/>
  <c r="AE6" i="2"/>
  <c r="AE7"/>
  <c r="EP112" i="28" l="1"/>
  <c r="BO112"/>
  <c r="DG112"/>
  <c r="CK112"/>
  <c r="EC112"/>
  <c r="S112"/>
  <c r="EV38" i="5"/>
  <c r="AQ172" i="10" s="1"/>
  <c r="EW38" i="5"/>
  <c r="AR172" i="10" s="1"/>
  <c r="DW38" i="5"/>
  <c r="AQ139" i="10" s="1"/>
  <c r="EV41" i="5"/>
  <c r="AQ175" i="10" s="1"/>
  <c r="EW41" i="5"/>
  <c r="AR175" i="10" s="1"/>
  <c r="DW41" i="5"/>
  <c r="AQ142" i="10" s="1"/>
  <c r="EV39" i="5"/>
  <c r="AQ173" i="10" s="1"/>
  <c r="EW39" i="5"/>
  <c r="AR173" i="10" s="1"/>
  <c r="DW39" i="5"/>
  <c r="AQ140" i="10" s="1"/>
  <c r="EV40" i="5"/>
  <c r="AQ174" i="10" s="1"/>
  <c r="EW40" i="5"/>
  <c r="AR174" i="10" s="1"/>
  <c r="DW40" i="5"/>
  <c r="AQ141" i="10" s="1"/>
  <c r="EV37" i="5"/>
  <c r="AQ171" i="10" s="1"/>
  <c r="EW37" i="5"/>
  <c r="AR171" i="10" s="1"/>
  <c r="DW37" i="5"/>
  <c r="AQ138" i="10" s="1"/>
  <c r="EV36" i="5"/>
  <c r="AQ170" i="10" s="1"/>
  <c r="EW36" i="5"/>
  <c r="AR170" i="10" s="1"/>
  <c r="DW36" i="5"/>
  <c r="AQ137" i="10" s="1"/>
  <c r="EV34" i="5"/>
  <c r="AQ168" i="10" s="1"/>
  <c r="EW34" i="5"/>
  <c r="AR168" i="10" s="1"/>
  <c r="DW34" i="5"/>
  <c r="AQ135" i="10" s="1"/>
  <c r="EV18" i="5"/>
  <c r="T185" i="10" s="1"/>
  <c r="EW18" i="5"/>
  <c r="U185" i="10" s="1"/>
  <c r="DW18" i="5"/>
  <c r="T152" i="10" s="1"/>
  <c r="EV27" i="5"/>
  <c r="T194" i="10" s="1"/>
  <c r="EW27" i="5"/>
  <c r="U194" i="10" s="1"/>
  <c r="DW27" i="5"/>
  <c r="T161" i="10" s="1"/>
  <c r="EV22" i="5"/>
  <c r="T189" i="10" s="1"/>
  <c r="EW22" i="5"/>
  <c r="U189" i="10" s="1"/>
  <c r="DW22" i="5"/>
  <c r="T156" i="10" s="1"/>
  <c r="EV33" i="5"/>
  <c r="T200" i="10" s="1"/>
  <c r="EW33" i="5"/>
  <c r="U200" i="10" s="1"/>
  <c r="DW33" i="5"/>
  <c r="T167" i="10" s="1"/>
  <c r="EV30" i="5"/>
  <c r="T197" i="10" s="1"/>
  <c r="EW30" i="5"/>
  <c r="U197" i="10" s="1"/>
  <c r="DW30" i="5"/>
  <c r="T164" i="10" s="1"/>
  <c r="EV28" i="5"/>
  <c r="T195" i="10" s="1"/>
  <c r="EW28" i="5"/>
  <c r="U195" i="10" s="1"/>
  <c r="DW28" i="5"/>
  <c r="T162" i="10" s="1"/>
  <c r="EV19" i="5"/>
  <c r="T186" i="10" s="1"/>
  <c r="EW19" i="5"/>
  <c r="U186" i="10" s="1"/>
  <c r="DW19" i="5"/>
  <c r="T153" i="10" s="1"/>
  <c r="EV32" i="5"/>
  <c r="T199" i="10" s="1"/>
  <c r="EW32" i="5"/>
  <c r="U199" i="10" s="1"/>
  <c r="DW32" i="5"/>
  <c r="T166" i="10" s="1"/>
  <c r="EV29" i="5"/>
  <c r="T196" i="10" s="1"/>
  <c r="EW29" i="5"/>
  <c r="U196" i="10" s="1"/>
  <c r="DW29" i="5"/>
  <c r="T163" i="10" s="1"/>
  <c r="EV23" i="5"/>
  <c r="T190" i="10" s="1"/>
  <c r="EW23" i="5"/>
  <c r="U190" i="10" s="1"/>
  <c r="DW23" i="5"/>
  <c r="T157" i="10" s="1"/>
  <c r="EV21" i="5"/>
  <c r="T188" i="10" s="1"/>
  <c r="EW21" i="5"/>
  <c r="U188" i="10" s="1"/>
  <c r="DW21" i="5"/>
  <c r="T155" i="10" s="1"/>
  <c r="EV35" i="5"/>
  <c r="AQ169" i="10" s="1"/>
  <c r="EW35" i="5"/>
  <c r="AR169" i="10" s="1"/>
  <c r="DW35" i="5"/>
  <c r="AQ136" i="10" s="1"/>
  <c r="EV25" i="5"/>
  <c r="T192" i="10" s="1"/>
  <c r="EW25" i="5"/>
  <c r="U192" i="10" s="1"/>
  <c r="DW25" i="5"/>
  <c r="T159" i="10" s="1"/>
  <c r="EV20" i="5"/>
  <c r="T187" i="10" s="1"/>
  <c r="EW20" i="5"/>
  <c r="U187" i="10" s="1"/>
  <c r="DW20" i="5"/>
  <c r="T154" i="10" s="1"/>
  <c r="EV26" i="5"/>
  <c r="T193" i="10" s="1"/>
  <c r="EW26" i="5"/>
  <c r="U193" i="10" s="1"/>
  <c r="DW26" i="5"/>
  <c r="T160" i="10" s="1"/>
  <c r="EV24" i="5"/>
  <c r="T191" i="10" s="1"/>
  <c r="EW24" i="5"/>
  <c r="U191" i="10" s="1"/>
  <c r="DW24" i="5"/>
  <c r="T158" i="10" s="1"/>
  <c r="EV31" i="5"/>
  <c r="T198" i="10" s="1"/>
  <c r="EW31" i="5"/>
  <c r="U198" i="10" s="1"/>
  <c r="DW31" i="5"/>
  <c r="T165" i="10" s="1"/>
  <c r="FE46" i="28"/>
  <c r="FE68"/>
  <c r="FE42"/>
  <c r="FE69"/>
  <c r="FE47"/>
  <c r="FE73"/>
  <c r="FE62"/>
  <c r="FO115"/>
  <c r="FQ115"/>
  <c r="FO114"/>
  <c r="AL11" i="2"/>
  <c r="AL13"/>
  <c r="AL15"/>
  <c r="AL17"/>
  <c r="AL19"/>
  <c r="AL21"/>
  <c r="AL23"/>
  <c r="AL25"/>
  <c r="AL27"/>
  <c r="AL29"/>
  <c r="AL31"/>
  <c r="AL33"/>
  <c r="AL35"/>
  <c r="AL37"/>
  <c r="AL39"/>
  <c r="AL41"/>
  <c r="AL43"/>
  <c r="AL45"/>
  <c r="AL47"/>
  <c r="AL49"/>
  <c r="AL51"/>
  <c r="AL53"/>
  <c r="AL55"/>
  <c r="AL57"/>
  <c r="AL59"/>
  <c r="AL61"/>
  <c r="AL63"/>
  <c r="AL65"/>
  <c r="AL67"/>
  <c r="AL69"/>
  <c r="AL71"/>
  <c r="AL73"/>
  <c r="AL75"/>
  <c r="AL77"/>
  <c r="AL79"/>
  <c r="AL81"/>
  <c r="AL83"/>
  <c r="AL85"/>
  <c r="AL87"/>
  <c r="AL89"/>
  <c r="AL91"/>
  <c r="AL93"/>
  <c r="AL95"/>
  <c r="AL97"/>
  <c r="AL99"/>
  <c r="AL101"/>
  <c r="AL103"/>
  <c r="AL105"/>
  <c r="AL107"/>
  <c r="AL109"/>
  <c r="AL111"/>
  <c r="AL113"/>
  <c r="AL115"/>
  <c r="AL117"/>
  <c r="AL119"/>
  <c r="AL121"/>
  <c r="AL123"/>
  <c r="AL125"/>
  <c r="AL127"/>
  <c r="AL129"/>
  <c r="AL131"/>
  <c r="AL133"/>
  <c r="AL135"/>
  <c r="AL137"/>
  <c r="AL139"/>
  <c r="AL141"/>
  <c r="AL143"/>
  <c r="AL145"/>
  <c r="AL147"/>
  <c r="AL149"/>
  <c r="AL151"/>
  <c r="AL153"/>
  <c r="AL155"/>
  <c r="AL157"/>
  <c r="AL9"/>
  <c r="AL10"/>
  <c r="AL12"/>
  <c r="AL14"/>
  <c r="AL16"/>
  <c r="AL18"/>
  <c r="AL20"/>
  <c r="AL22"/>
  <c r="AL24"/>
  <c r="AL26"/>
  <c r="AL28"/>
  <c r="AL30"/>
  <c r="AL32"/>
  <c r="AL34"/>
  <c r="AL36"/>
  <c r="AL38"/>
  <c r="AL40"/>
  <c r="AL42"/>
  <c r="AL44"/>
  <c r="AL46"/>
  <c r="AL48"/>
  <c r="AL50"/>
  <c r="AL52"/>
  <c r="AL54"/>
  <c r="AL56"/>
  <c r="AL58"/>
  <c r="AL60"/>
  <c r="AL62"/>
  <c r="AL64"/>
  <c r="AL66"/>
  <c r="AL68"/>
  <c r="AL70"/>
  <c r="AL72"/>
  <c r="AL74"/>
  <c r="AL76"/>
  <c r="AL78"/>
  <c r="AL80"/>
  <c r="AL82"/>
  <c r="AL84"/>
  <c r="AL86"/>
  <c r="AL88"/>
  <c r="AL90"/>
  <c r="AL92"/>
  <c r="AL94"/>
  <c r="AL96"/>
  <c r="AL98"/>
  <c r="AL100"/>
  <c r="AL102"/>
  <c r="AL104"/>
  <c r="AL106"/>
  <c r="AL108"/>
  <c r="AL110"/>
  <c r="AL112"/>
  <c r="AL114"/>
  <c r="AL116"/>
  <c r="AL118"/>
  <c r="AL120"/>
  <c r="AL122"/>
  <c r="AL124"/>
  <c r="AL126"/>
  <c r="AL128"/>
  <c r="AL130"/>
  <c r="AL132"/>
  <c r="AL134"/>
  <c r="AL136"/>
  <c r="AL138"/>
  <c r="AL140"/>
  <c r="AL142"/>
  <c r="AL144"/>
  <c r="AL146"/>
  <c r="AL148"/>
  <c r="AL150"/>
  <c r="AL152"/>
  <c r="AL154"/>
  <c r="AL156"/>
  <c r="AL8"/>
  <c r="AL7"/>
  <c r="FQ114" i="28" l="1"/>
  <c r="B13" i="17" l="1"/>
  <c r="B14"/>
  <c r="C14"/>
  <c r="D14"/>
  <c r="E14"/>
  <c r="F14"/>
  <c r="G14"/>
  <c r="H14"/>
  <c r="I14"/>
  <c r="J14"/>
  <c r="K14"/>
  <c r="L14"/>
  <c r="M14"/>
  <c r="N14"/>
  <c r="O14"/>
  <c r="P14"/>
  <c r="Q14"/>
  <c r="R14"/>
  <c r="S14"/>
  <c r="T14"/>
  <c r="U14"/>
  <c r="V14"/>
  <c r="W14"/>
  <c r="X14"/>
  <c r="Y14"/>
  <c r="Z14"/>
  <c r="AA14"/>
  <c r="AB14"/>
  <c r="AC14"/>
  <c r="AD14"/>
  <c r="AE14"/>
  <c r="AF14"/>
  <c r="AG14"/>
  <c r="B15"/>
  <c r="C15"/>
  <c r="D15"/>
  <c r="E15"/>
  <c r="F15"/>
  <c r="G15"/>
  <c r="H15"/>
  <c r="I15"/>
  <c r="J15"/>
  <c r="K15"/>
  <c r="L15"/>
  <c r="M15"/>
  <c r="N15"/>
  <c r="O15"/>
  <c r="P15"/>
  <c r="Q15"/>
  <c r="R15"/>
  <c r="S15"/>
  <c r="T15"/>
  <c r="U15"/>
  <c r="V15"/>
  <c r="W15"/>
  <c r="X15"/>
  <c r="Y15"/>
  <c r="Z15"/>
  <c r="AA15"/>
  <c r="AB15"/>
  <c r="AC15"/>
  <c r="AD15"/>
  <c r="AE15"/>
  <c r="AF15"/>
  <c r="AG15"/>
  <c r="B16"/>
  <c r="C16"/>
  <c r="D16"/>
  <c r="E16"/>
  <c r="F16"/>
  <c r="G16"/>
  <c r="H16"/>
  <c r="I16"/>
  <c r="J16"/>
  <c r="K16"/>
  <c r="L16"/>
  <c r="M16"/>
  <c r="N16"/>
  <c r="O16"/>
  <c r="P16"/>
  <c r="Q16"/>
  <c r="R16"/>
  <c r="S16"/>
  <c r="T16"/>
  <c r="U16"/>
  <c r="V16"/>
  <c r="W16"/>
  <c r="X16"/>
  <c r="Y16"/>
  <c r="Z16"/>
  <c r="AA16"/>
  <c r="AB16"/>
  <c r="AC16"/>
  <c r="AD16"/>
  <c r="AE16"/>
  <c r="AF16"/>
  <c r="AG16"/>
  <c r="B17"/>
  <c r="C17"/>
  <c r="D17"/>
  <c r="E17"/>
  <c r="F17"/>
  <c r="G17"/>
  <c r="H17"/>
  <c r="I17"/>
  <c r="J17"/>
  <c r="K17"/>
  <c r="L17"/>
  <c r="M17"/>
  <c r="N17"/>
  <c r="O17"/>
  <c r="P17"/>
  <c r="Q17"/>
  <c r="R17"/>
  <c r="S17"/>
  <c r="T17"/>
  <c r="U17"/>
  <c r="V17"/>
  <c r="W17"/>
  <c r="X17"/>
  <c r="Y17"/>
  <c r="Z17"/>
  <c r="AA17"/>
  <c r="AB17"/>
  <c r="AC17"/>
  <c r="AD17"/>
  <c r="AE17"/>
  <c r="AF17"/>
  <c r="AG17"/>
  <c r="C13"/>
  <c r="D13"/>
  <c r="E13"/>
  <c r="F13"/>
  <c r="G13"/>
  <c r="H13"/>
  <c r="I13"/>
  <c r="J13"/>
  <c r="K13"/>
  <c r="L13"/>
  <c r="M13"/>
  <c r="N13"/>
  <c r="O13"/>
  <c r="P13"/>
  <c r="Q13"/>
  <c r="R13"/>
  <c r="S13"/>
  <c r="T13"/>
  <c r="U13"/>
  <c r="V13"/>
  <c r="W13"/>
  <c r="X13"/>
  <c r="Y13"/>
  <c r="Z13"/>
  <c r="AA13"/>
  <c r="AB13"/>
  <c r="AC13"/>
  <c r="AD13"/>
  <c r="AE13"/>
  <c r="AF13"/>
  <c r="AG13"/>
  <c r="U38" i="18" l="1"/>
  <c r="W32"/>
  <c r="X27"/>
  <c r="ER8" i="14"/>
  <c r="DS8"/>
  <c r="CT8"/>
  <c r="BU8"/>
  <c r="AV8"/>
  <c r="W8"/>
  <c r="FY121" l="1"/>
  <c r="GA121"/>
  <c r="FV121"/>
  <c r="G24" i="17" l="1"/>
  <c r="V24"/>
  <c r="CW79"/>
  <c r="N24"/>
  <c r="AD24" l="1"/>
  <c r="AE24"/>
  <c r="W24"/>
  <c r="T24"/>
  <c r="AC24"/>
  <c r="Y24"/>
  <c r="AB24"/>
  <c r="AA24"/>
  <c r="C34"/>
  <c r="H24"/>
  <c r="F24"/>
  <c r="Z24"/>
  <c r="AF24"/>
  <c r="M24"/>
  <c r="X24"/>
  <c r="J24"/>
  <c r="B24"/>
  <c r="K24"/>
  <c r="L24"/>
  <c r="U24"/>
  <c r="R24"/>
  <c r="P24"/>
  <c r="O24"/>
  <c r="Q24"/>
  <c r="S24"/>
  <c r="I24"/>
  <c r="AG26" l="1"/>
  <c r="C26"/>
  <c r="D26"/>
  <c r="E26"/>
  <c r="F26"/>
  <c r="H26"/>
  <c r="J26"/>
  <c r="L26"/>
  <c r="N26"/>
  <c r="P26"/>
  <c r="R26"/>
  <c r="T26"/>
  <c r="V26"/>
  <c r="X26"/>
  <c r="Z26"/>
  <c r="AB26"/>
  <c r="AD26"/>
  <c r="AF26"/>
  <c r="G26"/>
  <c r="I26"/>
  <c r="K26"/>
  <c r="M26"/>
  <c r="O26"/>
  <c r="Q26"/>
  <c r="S26"/>
  <c r="U26"/>
  <c r="W26"/>
  <c r="Y26"/>
  <c r="AA26"/>
  <c r="AC26"/>
  <c r="AE26"/>
  <c r="X7"/>
  <c r="M26" i="18" l="1"/>
  <c r="G26"/>
  <c r="H25"/>
  <c r="M24"/>
  <c r="G24"/>
  <c r="H23"/>
  <c r="M22"/>
  <c r="G22"/>
  <c r="M21"/>
  <c r="G21"/>
  <c r="E23"/>
  <c r="D26"/>
  <c r="D22"/>
  <c r="B24"/>
  <c r="D31"/>
  <c r="H26"/>
  <c r="M25"/>
  <c r="G25"/>
  <c r="H24"/>
  <c r="M23"/>
  <c r="G23"/>
  <c r="H22"/>
  <c r="E26"/>
  <c r="E22"/>
  <c r="D28"/>
  <c r="D23"/>
  <c r="B25"/>
  <c r="F12"/>
  <c r="D30"/>
  <c r="K17"/>
  <c r="P26"/>
  <c r="J26"/>
  <c r="K25"/>
  <c r="P24"/>
  <c r="J24"/>
  <c r="K23"/>
  <c r="P22"/>
  <c r="J22"/>
  <c r="P21"/>
  <c r="J21"/>
  <c r="E25"/>
  <c r="K28"/>
  <c r="D24"/>
  <c r="B26"/>
  <c r="B22"/>
  <c r="K26"/>
  <c r="P25"/>
  <c r="J25"/>
  <c r="K24"/>
  <c r="P23"/>
  <c r="J23"/>
  <c r="K22"/>
  <c r="E24"/>
  <c r="R28"/>
  <c r="D25"/>
  <c r="D21"/>
  <c r="B23"/>
  <c r="N15"/>
  <c r="E14"/>
  <c r="G13"/>
  <c r="B21"/>
  <c r="N25"/>
  <c r="N23"/>
  <c r="H21"/>
  <c r="N21"/>
  <c r="N26"/>
  <c r="N22"/>
  <c r="N24"/>
  <c r="E15"/>
  <c r="A35" s="1"/>
  <c r="D16"/>
  <c r="K21"/>
  <c r="E21"/>
  <c r="E11"/>
  <c r="G35" s="1"/>
  <c r="H27" l="1"/>
  <c r="J27" s="1"/>
  <c r="Q23"/>
  <c r="S23" s="1"/>
  <c r="K27"/>
  <c r="M27" s="1"/>
  <c r="E27"/>
  <c r="G27" s="1"/>
  <c r="Q24"/>
  <c r="S24" s="1"/>
  <c r="Q26"/>
  <c r="S26" s="1"/>
  <c r="Q25"/>
  <c r="S25" s="1"/>
  <c r="B27"/>
  <c r="D27" s="1"/>
  <c r="Q21"/>
  <c r="S21" s="1"/>
  <c r="AC25"/>
  <c r="AC26" s="1"/>
  <c r="AD23" s="1"/>
  <c r="N27"/>
  <c r="P27" s="1"/>
  <c r="AC27"/>
  <c r="AD26"/>
  <c r="AD27" s="1"/>
  <c r="D8"/>
  <c r="D17"/>
  <c r="O32"/>
  <c r="G10"/>
  <c r="AE26"/>
  <c r="AE27" s="1"/>
  <c r="Q22"/>
  <c r="S22" s="1"/>
  <c r="M35"/>
  <c r="D32"/>
  <c r="Q27" l="1"/>
  <c r="S27" s="1"/>
  <c r="AD32"/>
  <c r="AD30"/>
  <c r="K16" s="1"/>
  <c r="O30" l="1"/>
  <c r="O31" s="1"/>
  <c r="R31" l="1"/>
</calcChain>
</file>

<file path=xl/comments1.xml><?xml version="1.0" encoding="utf-8"?>
<comments xmlns="http://schemas.openxmlformats.org/spreadsheetml/2006/main">
  <authors>
    <author>Author</author>
  </authors>
  <commentList>
    <comment ref="G11" author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Fill here Right Information </t>
        </r>
      </text>
    </comment>
    <comment ref="G17" author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HL:
</t>
        </r>
        <r>
          <rPr>
            <sz val="14"/>
            <color indexed="81"/>
            <rFont val="Kruti Dev 010"/>
          </rPr>
          <t>;gkW ij fgUnh esa fo|ky; izdkj fy[ksa tSlss &amp; izkFkfed ] mPp izkFkfed] ck-mPPk izkFkfed] ek/;fed fo|ky;] ck-ek/;fed fo|ky;] mPp ek/;fed fo|ky;</t>
        </r>
      </text>
    </comment>
  </commentList>
</comments>
</file>

<file path=xl/comments2.xml><?xml version="1.0" encoding="utf-8"?>
<comments xmlns="http://schemas.openxmlformats.org/spreadsheetml/2006/main">
  <authors>
    <author>Author</author>
  </authors>
  <commentList>
    <comment ref="D2" authorId="0">
      <text>
        <r>
          <rPr>
            <b/>
            <sz val="9"/>
            <color indexed="81"/>
            <rFont val="Tahoma"/>
            <family val="2"/>
          </rPr>
          <t>HL: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12"/>
            <color indexed="81"/>
            <rFont val="Kruti Dev 010"/>
          </rPr>
          <t>l=kjEHk fnukad ;gkW ij fy[kuh gsSaA</t>
        </r>
      </text>
    </comment>
  </commentList>
</comments>
</file>

<file path=xl/comments3.xml><?xml version="1.0" encoding="utf-8"?>
<comments xmlns="http://schemas.openxmlformats.org/spreadsheetml/2006/main">
  <authors>
    <author>Author</author>
  </authors>
  <commentList>
    <comment ref="W11" authorId="0">
      <text>
        <r>
          <rPr>
            <b/>
            <sz val="14"/>
            <color indexed="81"/>
            <rFont val="Kruti Dev 010"/>
          </rPr>
          <t>t; ctjaxcyh &amp;</t>
        </r>
        <r>
          <rPr>
            <sz val="14"/>
            <color indexed="81"/>
            <rFont val="Kruti Dev 010"/>
          </rPr>
          <t xml:space="preserve">
d{kk 8 ds cksMZ ijh{kk gSaA vr% okf"kZd ijh{kk ds vad ugh fy[ks tk;saxsA blfy, okf"kZd ijh{kk okyh lsy ykWd gSaA</t>
        </r>
      </text>
    </comment>
  </commentList>
</comments>
</file>

<file path=xl/comments4.xml><?xml version="1.0" encoding="utf-8"?>
<comments xmlns="http://schemas.openxmlformats.org/spreadsheetml/2006/main">
  <authors>
    <author>Author</author>
  </authors>
  <commentList>
    <comment ref="C2" author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Fill Class and get result Sheet for paticuler class. If c2 cell is not fill, you get blank result sheet</t>
        </r>
      </text>
    </comment>
  </commentList>
</comments>
</file>

<file path=xl/sharedStrings.xml><?xml version="1.0" encoding="utf-8"?>
<sst xmlns="http://schemas.openxmlformats.org/spreadsheetml/2006/main" count="3341" uniqueCount="693">
  <si>
    <t>Ø la-</t>
  </si>
  <si>
    <t>uke fo|kFkhZ</t>
  </si>
  <si>
    <t>firk dk uke</t>
  </si>
  <si>
    <t>ekrk dk uke</t>
  </si>
  <si>
    <t>tUefrfFk</t>
  </si>
  <si>
    <t>d{kk</t>
  </si>
  <si>
    <t>tkfr</t>
  </si>
  <si>
    <t>oxZ</t>
  </si>
  <si>
    <t>OBC</t>
  </si>
  <si>
    <t>SC</t>
  </si>
  <si>
    <t>yfyrk</t>
  </si>
  <si>
    <t>lksguyky</t>
  </si>
  <si>
    <t>yhyk nsoh</t>
  </si>
  <si>
    <t>Roll No.</t>
  </si>
  <si>
    <t>euh"kk</t>
  </si>
  <si>
    <t>fo"k;</t>
  </si>
  <si>
    <t>ukekadu</t>
  </si>
  <si>
    <t>fgUnh</t>
  </si>
  <si>
    <t>vaxzsth</t>
  </si>
  <si>
    <t>xf.kr</t>
  </si>
  <si>
    <t>F</t>
  </si>
  <si>
    <t>A</t>
  </si>
  <si>
    <t>B</t>
  </si>
  <si>
    <t>C</t>
  </si>
  <si>
    <t>English</t>
  </si>
  <si>
    <t>gLrk{kj iz/kkuk/;kid</t>
  </si>
  <si>
    <t>fo|kFkhZ dk uke</t>
  </si>
  <si>
    <t>l=~ %</t>
  </si>
  <si>
    <t>Mk;l dksM</t>
  </si>
  <si>
    <t>l=kUr</t>
  </si>
  <si>
    <t>fo"k; v/;kid dk uke</t>
  </si>
  <si>
    <t>Mkbl dksM</t>
  </si>
  <si>
    <t>Ø-l-</t>
  </si>
  <si>
    <t>f}rh; ewY;kadu f}rh; VSLV vad&amp;10</t>
  </si>
  <si>
    <t>r`rh; ewY;kadu v)Zokf"kZd i-  vad&amp;70</t>
  </si>
  <si>
    <t>prqFkZ ewY;kadu r`rh; VSLV   vad&amp;10</t>
  </si>
  <si>
    <t>iape ewY;kadu okf"kZd ijh{kk vad&amp;100</t>
  </si>
  <si>
    <t>ij[k ,oa ijh{kk f'kfojk dSys.Mj ds vuqlkj vk;ksftr fd, tk;sxsA</t>
  </si>
  <si>
    <t>xzsM</t>
  </si>
  <si>
    <t>izkIrkad</t>
  </si>
  <si>
    <t>cslykbZu  ¼tqykbZ ds izFke lIrkg rd½</t>
  </si>
  <si>
    <t>izFke ewY;kadu   izFke VSLV        vad&amp;10</t>
  </si>
  <si>
    <t>dqy</t>
  </si>
  <si>
    <t>D</t>
  </si>
  <si>
    <t>gLrk{kj fo"k;k/;kid</t>
  </si>
  <si>
    <t>fo|ky; iz/kkuk/;kid lesfdr izi= &amp; c</t>
  </si>
  <si>
    <t>ewY;kadu</t>
  </si>
  <si>
    <t xml:space="preserve">vkSlr mifLFkfr </t>
  </si>
  <si>
    <t>vxzsth</t>
  </si>
  <si>
    <t>foKku</t>
  </si>
  <si>
    <t>lkekftd foKku</t>
  </si>
  <si>
    <t>izfr'kr</t>
  </si>
  <si>
    <t>js[kk nsoh</t>
  </si>
  <si>
    <t>lIre~</t>
  </si>
  <si>
    <t>SBC</t>
  </si>
  <si>
    <t>izos'kkad</t>
  </si>
  <si>
    <t>izos'k fnukad</t>
  </si>
  <si>
    <r>
      <t>Nk= jftLVj   ¼</t>
    </r>
    <r>
      <rPr>
        <b/>
        <sz val="22"/>
        <color theme="5" tint="0.79998168889431442"/>
        <rFont val="Calibri"/>
        <family val="2"/>
        <scheme val="minor"/>
      </rPr>
      <t>S.R.</t>
    </r>
    <r>
      <rPr>
        <b/>
        <sz val="22"/>
        <color theme="5" tint="0.79998168889431442"/>
        <rFont val="Kruti Dev 010"/>
      </rPr>
      <t>½</t>
    </r>
  </si>
  <si>
    <t>ghjkyky tkV ¼v/;kid] iksVfy;k Ldqy½</t>
  </si>
  <si>
    <t>xzke@iksLV&amp; p.Mkoy uxj] rg-&amp; lkstr] ftyk&amp; ikyh ¼jkt-½ 306306</t>
  </si>
  <si>
    <r>
      <rPr>
        <sz val="36"/>
        <color theme="5" tint="0.79998168889431442"/>
        <rFont val="Wingdings"/>
        <charset val="2"/>
      </rPr>
      <t>(</t>
    </r>
    <r>
      <rPr>
        <sz val="36"/>
        <color theme="5" tint="0.79998168889431442"/>
        <rFont val="Kruti Dev 010"/>
      </rPr>
      <t xml:space="preserve">  09001884272</t>
    </r>
  </si>
  <si>
    <t>fiNyh d{kk dk ifj.kke ¼xzssM esa½</t>
  </si>
  <si>
    <t>lUrks"k nsoh</t>
  </si>
  <si>
    <t>f'koyky</t>
  </si>
  <si>
    <t>izse nsoh</t>
  </si>
  <si>
    <t>bUnzk nsoh</t>
  </si>
  <si>
    <t>fo-fo-</t>
  </si>
  <si>
    <t>ebZ</t>
  </si>
  <si>
    <t xml:space="preserve">tqykbZ </t>
  </si>
  <si>
    <t>vxLr</t>
  </si>
  <si>
    <t>flrEcj</t>
  </si>
  <si>
    <t>vDVqcj</t>
  </si>
  <si>
    <t>uoEcj</t>
  </si>
  <si>
    <t>fnlEcj</t>
  </si>
  <si>
    <t>tuojh</t>
  </si>
  <si>
    <t>Qjojh</t>
  </si>
  <si>
    <t xml:space="preserve">ekpZ </t>
  </si>
  <si>
    <t>vizsy</t>
  </si>
  <si>
    <t>dqy ;ksx</t>
  </si>
  <si>
    <t>mifLFkfr ,oa fu;ferrk</t>
  </si>
  <si>
    <t>%</t>
  </si>
  <si>
    <t>"k"Ve~</t>
  </si>
  <si>
    <t>&amp;</t>
  </si>
  <si>
    <t>vxzsath</t>
  </si>
  <si>
    <t>laLd`r</t>
  </si>
  <si>
    <t>Sixth</t>
  </si>
  <si>
    <t>Seventh</t>
  </si>
  <si>
    <t>Eighth</t>
  </si>
  <si>
    <t>+</t>
  </si>
  <si>
    <t>1st</t>
  </si>
  <si>
    <t>2nd</t>
  </si>
  <si>
    <t>3rd</t>
  </si>
  <si>
    <t>4th</t>
  </si>
  <si>
    <t>5th</t>
  </si>
  <si>
    <t>dqy mifLFkfr</t>
  </si>
  <si>
    <t>Nk= la[;k</t>
  </si>
  <si>
    <t>vkSlr mifLFkfr</t>
  </si>
  <si>
    <t>v"Ve~</t>
  </si>
  <si>
    <t>Final Report</t>
  </si>
  <si>
    <t>Base Line</t>
  </si>
  <si>
    <t>loZ ;ksx</t>
  </si>
  <si>
    <t>egk;ksx</t>
  </si>
  <si>
    <t>okf"kZd fjiksZV dkMZ</t>
  </si>
  <si>
    <t>f'k{kk foHkkx jktLFkku</t>
  </si>
  <si>
    <t>tUefrfFk vadks esa</t>
  </si>
  <si>
    <t>gLrk{kj d{kk/;kid</t>
  </si>
  <si>
    <t>gLrk{kj ijh{kk izHkkjh</t>
  </si>
  <si>
    <t>vad &amp; 200</t>
  </si>
  <si>
    <t>Jherh</t>
  </si>
  <si>
    <t>Jh</t>
  </si>
  <si>
    <r>
      <t>P</t>
    </r>
    <r>
      <rPr>
        <b/>
        <u/>
        <sz val="24"/>
        <color theme="1"/>
        <rFont val="Comic Sans MS"/>
        <family val="4"/>
      </rPr>
      <t>resented By</t>
    </r>
    <r>
      <rPr>
        <b/>
        <sz val="24"/>
        <color theme="1"/>
        <rFont val="Comic Sans MS"/>
        <family val="4"/>
      </rPr>
      <t xml:space="preserve"> :-</t>
    </r>
  </si>
  <si>
    <t>l=kjEHk</t>
  </si>
  <si>
    <t>Developed by :-</t>
  </si>
  <si>
    <t>HEERALAL JAT</t>
  </si>
  <si>
    <r>
      <rPr>
        <b/>
        <sz val="16"/>
        <color theme="5" tint="-0.499984740745262"/>
        <rFont val="Wingdings"/>
        <charset val="2"/>
      </rPr>
      <t>(</t>
    </r>
    <r>
      <rPr>
        <b/>
        <sz val="16"/>
        <color theme="5" tint="-0.499984740745262"/>
        <rFont val="Calibri"/>
        <family val="2"/>
      </rPr>
      <t xml:space="preserve">  09001884272</t>
    </r>
  </si>
  <si>
    <t>jktLFkku</t>
  </si>
  <si>
    <t xml:space="preserve">TEACHER  </t>
  </si>
  <si>
    <t>ikyh</t>
  </si>
  <si>
    <t>G.U.P.S. POTALIYA</t>
  </si>
  <si>
    <t>lkstr</t>
  </si>
  <si>
    <t>V./P. - Chandawal Nagar</t>
  </si>
  <si>
    <t>f'k{kk foHkkx] jktLFkku ljdkj</t>
  </si>
  <si>
    <t>d{kk 6 ds fo"k;k/;kidksa ds uke</t>
  </si>
  <si>
    <t>d{kk 7 ds fo"k;k/;kidksa ds uke</t>
  </si>
  <si>
    <t>d{kk 8 ds fo"k;k/;kidksa ds uke</t>
  </si>
  <si>
    <t xml:space="preserve">xf.kr </t>
  </si>
  <si>
    <t>lkekftd fo-</t>
  </si>
  <si>
    <t>fo|ky; dk uke %&amp;</t>
  </si>
  <si>
    <t>ijeiwT; xq:nso Jh oklqnsoth egkjkt</t>
  </si>
  <si>
    <t>Presented By:-</t>
  </si>
  <si>
    <r>
      <t xml:space="preserve">Mr. HEERALAL JAT  </t>
    </r>
    <r>
      <rPr>
        <b/>
        <sz val="26"/>
        <color rgb="FF00B050"/>
        <rFont val="SHREE133"/>
        <family val="5"/>
      </rPr>
      <t>Chandawal Nagar</t>
    </r>
    <r>
      <rPr>
        <b/>
        <sz val="26"/>
        <color theme="0"/>
        <rFont val="Calibri"/>
        <family val="2"/>
        <scheme val="minor"/>
      </rPr>
      <t xml:space="preserve">  </t>
    </r>
    <r>
      <rPr>
        <b/>
        <sz val="26"/>
        <color theme="9" tint="-0.249977111117893"/>
        <rFont val="Calibri"/>
        <family val="2"/>
        <scheme val="minor"/>
      </rPr>
      <t>Mobile No. 09001884272</t>
    </r>
  </si>
  <si>
    <t>Enter Roll Number to Get Marksheet 6-8</t>
  </si>
  <si>
    <t>fyax</t>
  </si>
  <si>
    <t>M</t>
  </si>
  <si>
    <t>;ksx</t>
  </si>
  <si>
    <t>I</t>
  </si>
  <si>
    <t>II</t>
  </si>
  <si>
    <t>III</t>
  </si>
  <si>
    <t>IV</t>
  </si>
  <si>
    <t>V</t>
  </si>
  <si>
    <t>ST</t>
  </si>
  <si>
    <t>GEN</t>
  </si>
  <si>
    <t>MIN</t>
  </si>
  <si>
    <t>Jat</t>
  </si>
  <si>
    <t>Pandit</t>
  </si>
  <si>
    <t>Sharma</t>
  </si>
  <si>
    <t>Sirvee</t>
  </si>
  <si>
    <t>Rajput</t>
  </si>
  <si>
    <t>Rajpurohit</t>
  </si>
  <si>
    <t>Vaishay</t>
  </si>
  <si>
    <t>Mathur</t>
  </si>
  <si>
    <t>Pathak</t>
  </si>
  <si>
    <t>Maheshwari</t>
  </si>
  <si>
    <t>Rastogi</t>
  </si>
  <si>
    <t>Mali</t>
  </si>
  <si>
    <t>Saini</t>
  </si>
  <si>
    <t>Raika</t>
  </si>
  <si>
    <t>Patel</t>
  </si>
  <si>
    <t>Pital</t>
  </si>
  <si>
    <t>Kumhar</t>
  </si>
  <si>
    <t>Kumawat</t>
  </si>
  <si>
    <t>Prajapat</t>
  </si>
  <si>
    <t>Megwal</t>
  </si>
  <si>
    <t>Sargara</t>
  </si>
  <si>
    <t>sagar</t>
  </si>
  <si>
    <t>Mochi</t>
  </si>
  <si>
    <t>Nat</t>
  </si>
  <si>
    <t>Soni</t>
  </si>
  <si>
    <t>Sarwankar</t>
  </si>
  <si>
    <t>Lohar</t>
  </si>
  <si>
    <t>Teli</t>
  </si>
  <si>
    <t>Tamboli</t>
  </si>
  <si>
    <t>Vargi</t>
  </si>
  <si>
    <t>Mehatar</t>
  </si>
  <si>
    <t>Valmiki</t>
  </si>
  <si>
    <t>Raidas</t>
  </si>
  <si>
    <t>Raigar</t>
  </si>
  <si>
    <t>Meena</t>
  </si>
  <si>
    <t>Tetariya</t>
  </si>
  <si>
    <t>Kukana</t>
  </si>
  <si>
    <t>Kolacha</t>
  </si>
  <si>
    <t>Nayak</t>
  </si>
  <si>
    <t>Nayakada</t>
  </si>
  <si>
    <t>sehariya</t>
  </si>
  <si>
    <t>Rawana Rajput</t>
  </si>
  <si>
    <t>Kunjar</t>
  </si>
  <si>
    <t>Sansi</t>
  </si>
  <si>
    <t>Koli</t>
  </si>
  <si>
    <t>Madari</t>
  </si>
  <si>
    <t>Vankar</t>
  </si>
  <si>
    <t>Majhabi</t>
  </si>
  <si>
    <t>Megh</t>
  </si>
  <si>
    <t>Meghwal</t>
  </si>
  <si>
    <t>Pasi</t>
  </si>
  <si>
    <t>Rawal</t>
  </si>
  <si>
    <t>Salvi</t>
  </si>
  <si>
    <t>Satia</t>
  </si>
  <si>
    <t>Thori</t>
  </si>
  <si>
    <t>Turi</t>
  </si>
  <si>
    <t>Sad</t>
  </si>
  <si>
    <t>Vaishnav</t>
  </si>
  <si>
    <t>Shatriya</t>
  </si>
  <si>
    <t>Muslman</t>
  </si>
  <si>
    <t>Muslim</t>
  </si>
  <si>
    <t>Teli Muslman</t>
  </si>
  <si>
    <t>Kureshi</t>
  </si>
  <si>
    <t>Mirashi</t>
  </si>
  <si>
    <t>Rangrej</t>
  </si>
  <si>
    <t>Tailor</t>
  </si>
  <si>
    <t>Nai</t>
  </si>
  <si>
    <t>Sen</t>
  </si>
  <si>
    <t>Siroya</t>
  </si>
  <si>
    <t>Malakar</t>
  </si>
  <si>
    <t>Rebari</t>
  </si>
  <si>
    <t>Sindhi</t>
  </si>
  <si>
    <t>Punjabi</t>
  </si>
  <si>
    <t>Sikh</t>
  </si>
  <si>
    <t>Krischan</t>
  </si>
  <si>
    <t>Parsi</t>
  </si>
  <si>
    <t>Sunar</t>
  </si>
  <si>
    <t>Malik</t>
  </si>
  <si>
    <t>Mewara</t>
  </si>
  <si>
    <t>Mewara Kalal</t>
  </si>
  <si>
    <t>Puri</t>
  </si>
  <si>
    <t>Sewak</t>
  </si>
  <si>
    <t>Mertiya</t>
  </si>
  <si>
    <t>Moyala</t>
  </si>
  <si>
    <t>Morwal</t>
  </si>
  <si>
    <t>Vishnoi</t>
  </si>
  <si>
    <t>Paliwal</t>
  </si>
  <si>
    <t xml:space="preserve">Pushkarna </t>
  </si>
  <si>
    <t>Pushkarna Brahaman</t>
  </si>
  <si>
    <t>Molawi</t>
  </si>
  <si>
    <t>Sai</t>
  </si>
  <si>
    <t>Sant</t>
  </si>
  <si>
    <t>vyas</t>
  </si>
  <si>
    <t>Pathan</t>
  </si>
  <si>
    <t>Rao</t>
  </si>
  <si>
    <t>Rav</t>
  </si>
  <si>
    <t>bl izksxzke dks bth o ljy cukusa dk Hkjld iz;kl fd;k x;k gSaA dEI;wVj dh lk/kkj.k tkudkjh j[kusa okyk Hkh bl izksxzke dks vklkuh ls pyk ldsA fQj Hkh dbZ ij fndr vk;s vFkok dksbZ lq&gt;ko gks rks fups fn, irs ij vki lEidZ dj ldrsa gSaA</t>
  </si>
  <si>
    <r>
      <t xml:space="preserve">fdlk Hkh çdkj dh =qfV ;k lq&gt;ko gsrq lknj vkefU=r gS A                                                                                                                                           lsy ua- 09001884272 fn, x;sa gSaA        </t>
    </r>
    <r>
      <rPr>
        <b/>
        <u/>
        <sz val="20"/>
        <color rgb="FFC00000"/>
        <rFont val="Kruti Dev 010"/>
      </rPr>
      <t>gj {k.k] gj txg vkidh lsok esa rRij</t>
    </r>
  </si>
  <si>
    <t xml:space="preserve">Developed by:        HEERALAL JAT </t>
  </si>
  <si>
    <t>(Govt. Upper Primary School Potaliya) Teacher</t>
  </si>
  <si>
    <t>Block- Sojat City</t>
  </si>
  <si>
    <t>Dist- Pali</t>
  </si>
  <si>
    <r>
      <t xml:space="preserve">Ph. 9001884272     </t>
    </r>
    <r>
      <rPr>
        <b/>
        <sz val="18"/>
        <color indexed="17"/>
        <rFont val="Wingdings"/>
        <charset val="2"/>
      </rPr>
      <t>(</t>
    </r>
  </si>
  <si>
    <t>V./P. - Chandawal Nagar, Teh.- sojat city, Dist.- Pali (Raj) 306306</t>
  </si>
  <si>
    <r>
      <t xml:space="preserve">bl izksxzke dh Hkk"kk fgUnh esa QksUV </t>
    </r>
    <r>
      <rPr>
        <b/>
        <sz val="16"/>
        <color rgb="FF007A37"/>
        <rFont val="Calibri"/>
        <family val="2"/>
        <scheme val="minor"/>
      </rPr>
      <t>Kruti Dev 010</t>
    </r>
    <r>
      <rPr>
        <b/>
        <sz val="16"/>
        <color rgb="FF007A37"/>
        <rFont val="Kruti Dev 010"/>
      </rPr>
      <t xml:space="preserve"> rFkk vxzsath esa QksUV </t>
    </r>
    <r>
      <rPr>
        <b/>
        <sz val="16"/>
        <color rgb="FF007A37"/>
        <rFont val="Calibri"/>
        <family val="2"/>
        <scheme val="minor"/>
      </rPr>
      <t>Calibri (body)</t>
    </r>
    <r>
      <rPr>
        <b/>
        <sz val="16"/>
        <color rgb="FF007A37"/>
        <rFont val="Kruti Dev 010"/>
      </rPr>
      <t xml:space="preserve"> gSaA</t>
    </r>
  </si>
  <si>
    <t>lHkh d{kkvksa dk fooj.k iw.kZ gksus ds Ik'pkr QkjesV ^c^ tks fd laLFkk iz/kku }kjk Hkjk tkuk gS] Lor% ghs rS;kj gks tk;sxkA</t>
  </si>
  <si>
    <t>Hindi</t>
  </si>
  <si>
    <t xml:space="preserve"> ';kek nsoh</t>
  </si>
  <si>
    <t>Nath</t>
  </si>
  <si>
    <t>ghjkjke</t>
  </si>
  <si>
    <t>nfj;k nsoh</t>
  </si>
  <si>
    <t>vejkjke</t>
  </si>
  <si>
    <t>eerk nsoh</t>
  </si>
  <si>
    <t>usekjke</t>
  </si>
  <si>
    <t>deyk nsoh</t>
  </si>
  <si>
    <t>y{e.kjke</t>
  </si>
  <si>
    <t>ckcwyky</t>
  </si>
  <si>
    <t>/kUukjke</t>
  </si>
  <si>
    <t>lqxuk nsoh</t>
  </si>
  <si>
    <t>xqM~Mh nsoh</t>
  </si>
  <si>
    <t>lqvk nsoh</t>
  </si>
  <si>
    <t>cq)kjke</t>
  </si>
  <si>
    <t>mxek nsoh</t>
  </si>
  <si>
    <t>ehek nsoh</t>
  </si>
  <si>
    <t>dkywjke</t>
  </si>
  <si>
    <t>otu ¼fdyks esa½</t>
  </si>
  <si>
    <t>dk;kZy; iz/kkuk/;kid</t>
  </si>
  <si>
    <t>d{kk v"Be~ ds l=kad uEcj</t>
  </si>
  <si>
    <t>fo"k;k/;kid dk uke</t>
  </si>
  <si>
    <t xml:space="preserve">f}rh; ewY;kadu </t>
  </si>
  <si>
    <t xml:space="preserve">izFke ewY;kadu </t>
  </si>
  <si>
    <t>r`rh; ewY;kadu</t>
  </si>
  <si>
    <t xml:space="preserve"> v)Zokf"kZd ijh{kk </t>
  </si>
  <si>
    <t>lesfdr ;ksx</t>
  </si>
  <si>
    <r>
      <t xml:space="preserve">;fn uke orZeku ukekadu esa ugh gSa rks </t>
    </r>
    <r>
      <rPr>
        <b/>
        <sz val="14"/>
        <color rgb="FFFF0000"/>
        <rFont val="Calibri"/>
        <family val="2"/>
        <scheme val="minor"/>
      </rPr>
      <t>NSO</t>
    </r>
    <r>
      <rPr>
        <b/>
        <sz val="14"/>
        <color rgb="FFFF0000"/>
        <rFont val="Kruti Dev 010"/>
      </rPr>
      <t xml:space="preserve">  fy[ksa</t>
    </r>
  </si>
  <si>
    <t>Vh-lh- ;k vU; dkj.k ls uke i`Fkd fd;k gks rks fooj.k fy[ksaA</t>
  </si>
  <si>
    <t>NSO</t>
  </si>
  <si>
    <t>Maths</t>
  </si>
  <si>
    <t>Sanskrit</t>
  </si>
  <si>
    <t>Science</t>
  </si>
  <si>
    <t>Social Science</t>
  </si>
  <si>
    <t>dk;kZuqHko</t>
  </si>
  <si>
    <t>uke v/;k-</t>
  </si>
  <si>
    <t>dykf'k{kk</t>
  </si>
  <si>
    <t>Lok-'kk- f'k{kk</t>
  </si>
  <si>
    <t>ghjkyky tkV</t>
  </si>
  <si>
    <t>dyk f'k{kk</t>
  </si>
  <si>
    <t>l=kad</t>
  </si>
  <si>
    <t xml:space="preserve">Lok-'kk- f'k{kk </t>
  </si>
  <si>
    <t>ukekdau</t>
  </si>
  <si>
    <t>Lok- 'kk- f'k{kk</t>
  </si>
  <si>
    <t>v)Z okf"kZd</t>
  </si>
  <si>
    <t>cksMZ jksy uEcj</t>
  </si>
  <si>
    <t>Ldqy jksy ua-</t>
  </si>
  <si>
    <t>fo"k;k/;kid</t>
  </si>
  <si>
    <t>iz/kkuk/;kid</t>
  </si>
  <si>
    <t>Lok-'kk-f'k-</t>
  </si>
  <si>
    <t>izFke ewY;ka-</t>
  </si>
  <si>
    <t>f}rh; ewY;k-</t>
  </si>
  <si>
    <t>r`rh; ewY;k-</t>
  </si>
  <si>
    <t>dqy fefVax</t>
  </si>
  <si>
    <r>
      <t>fo|ky; dk uke</t>
    </r>
    <r>
      <rPr>
        <sz val="14"/>
        <rFont val="Kruti Dev 010"/>
      </rPr>
      <t>%&amp;</t>
    </r>
  </si>
  <si>
    <r>
      <t xml:space="preserve">ifj.kke </t>
    </r>
    <r>
      <rPr>
        <sz val="14"/>
        <rFont val="Kruti Dev 010"/>
      </rPr>
      <t>%&amp;</t>
    </r>
  </si>
  <si>
    <r>
      <t xml:space="preserve">d{kk esa LFkku </t>
    </r>
    <r>
      <rPr>
        <sz val="14"/>
        <rFont val="Kruti Dev 010"/>
      </rPr>
      <t>%&amp;</t>
    </r>
  </si>
  <si>
    <r>
      <t xml:space="preserve">fo|ky; Mk;l dksM </t>
    </r>
    <r>
      <rPr>
        <sz val="12"/>
        <rFont val="Kruti Dev 010"/>
      </rPr>
      <t>%</t>
    </r>
  </si>
  <si>
    <r>
      <t xml:space="preserve">izkIrkad izfr'kr </t>
    </r>
    <r>
      <rPr>
        <sz val="14"/>
        <rFont val="Kruti Dev 010"/>
      </rPr>
      <t>%&amp;</t>
    </r>
  </si>
  <si>
    <r>
      <t xml:space="preserve">Js.kh o xzsM </t>
    </r>
    <r>
      <rPr>
        <sz val="14"/>
        <rFont val="Kruti Dev 010"/>
      </rPr>
      <t>%&amp;</t>
    </r>
  </si>
  <si>
    <r>
      <t xml:space="preserve">ifj.kke ?kks"k.kk fnukad </t>
    </r>
    <r>
      <rPr>
        <sz val="12"/>
        <rFont val="Kruti Dev 010"/>
      </rPr>
      <t>%</t>
    </r>
  </si>
  <si>
    <t>Stutas</t>
  </si>
  <si>
    <t xml:space="preserve">gLrk{kj laLFkk iz/kku e; eksgj  </t>
  </si>
  <si>
    <t>mi- izfr</t>
  </si>
  <si>
    <t>jk-m-izk-fo- iksVfy;k] ia-l-&amp;lkstr ¼ikyh½</t>
  </si>
  <si>
    <t xml:space="preserve">jk-m-izk-fo- iksVfy;k </t>
  </si>
  <si>
    <t>Jh thouflag vkf'k;k</t>
  </si>
  <si>
    <t>Jh ghjkyky tkV</t>
  </si>
  <si>
    <t>Jh txnh'kflag</t>
  </si>
  <si>
    <t>txnh'kflag</t>
  </si>
  <si>
    <t>eksrhjke</t>
  </si>
  <si>
    <t xml:space="preserve">thouflag </t>
  </si>
  <si>
    <t>vfurk</t>
  </si>
  <si>
    <t>x.ks'kjke</t>
  </si>
  <si>
    <t>dj.k</t>
  </si>
  <si>
    <t>HkkxhjFk</t>
  </si>
  <si>
    <t>yrk</t>
  </si>
  <si>
    <t>uohu</t>
  </si>
  <si>
    <t>lfgLrk</t>
  </si>
  <si>
    <t>mEesn</t>
  </si>
  <si>
    <t>vtqZu</t>
  </si>
  <si>
    <t>f'kojke</t>
  </si>
  <si>
    <t>mxyh nsoh</t>
  </si>
  <si>
    <t>guqeku</t>
  </si>
  <si>
    <t>fnyhi pkS/kjh</t>
  </si>
  <si>
    <t>v.knkjke</t>
  </si>
  <si>
    <t>eqUuh nsoh</t>
  </si>
  <si>
    <t>fnid</t>
  </si>
  <si>
    <t>Nxujke</t>
  </si>
  <si>
    <t>fiuw nsoh</t>
  </si>
  <si>
    <t>megwal</t>
  </si>
  <si>
    <t xml:space="preserve">Hkjr </t>
  </si>
  <si>
    <t>eatw</t>
  </si>
  <si>
    <t>Hkkdjjke</t>
  </si>
  <si>
    <t>dks;yh nsoh</t>
  </si>
  <si>
    <t>T;ksfr</t>
  </si>
  <si>
    <t>ujflagjke</t>
  </si>
  <si>
    <t>m"kk nsoh</t>
  </si>
  <si>
    <t>fdj.k</t>
  </si>
  <si>
    <t>yw.kkjke</t>
  </si>
  <si>
    <t>iq"ik nsoh</t>
  </si>
  <si>
    <t>v'kksd pkS/kjh</t>
  </si>
  <si>
    <t>egkohj</t>
  </si>
  <si>
    <t>iq[kkjke</t>
  </si>
  <si>
    <t>dqdh nsoh</t>
  </si>
  <si>
    <t>fu'kk</t>
  </si>
  <si>
    <t>?ku';ke</t>
  </si>
  <si>
    <t>efn;k nsoh</t>
  </si>
  <si>
    <t xml:space="preserve"> ';keyky</t>
  </si>
  <si>
    <t>iwtk</t>
  </si>
  <si>
    <t>uRFkkjke</t>
  </si>
  <si>
    <t>usuwM+h</t>
  </si>
  <si>
    <t>laxhrk</t>
  </si>
  <si>
    <t>eksguyky</t>
  </si>
  <si>
    <t>lksfu;k</t>
  </si>
  <si>
    <t>jes'kpUnz</t>
  </si>
  <si>
    <t>ckcwM+h</t>
  </si>
  <si>
    <t>mek</t>
  </si>
  <si>
    <t>ujirjke</t>
  </si>
  <si>
    <t>foØe</t>
  </si>
  <si>
    <t>tksjkjke</t>
  </si>
  <si>
    <t>fo'kky</t>
  </si>
  <si>
    <t>iikjke</t>
  </si>
  <si>
    <t>fon~;k nsoh</t>
  </si>
  <si>
    <t>furw</t>
  </si>
  <si>
    <t>jfouk</t>
  </si>
  <si>
    <t>ihjkjke</t>
  </si>
  <si>
    <t>:ik nsoh</t>
  </si>
  <si>
    <t>Hkkouk</t>
  </si>
  <si>
    <t>nqxkZjke</t>
  </si>
  <si>
    <t>lkxj nsoh</t>
  </si>
  <si>
    <t>Mk;uk</t>
  </si>
  <si>
    <t>ewyh nsoh</t>
  </si>
  <si>
    <t>fMEiy</t>
  </si>
  <si>
    <t>rstkjke</t>
  </si>
  <si>
    <t>ewey</t>
  </si>
  <si>
    <t>jes'k</t>
  </si>
  <si>
    <t>fduw nsoh</t>
  </si>
  <si>
    <t>inek</t>
  </si>
  <si>
    <t>jktwjke</t>
  </si>
  <si>
    <t xml:space="preserve">lksuw </t>
  </si>
  <si>
    <t>fiz;adk</t>
  </si>
  <si>
    <t>?ku';keyky</t>
  </si>
  <si>
    <t>dU;k nsoh</t>
  </si>
  <si>
    <t>jkgqy</t>
  </si>
  <si>
    <t>lanhi pkS/kjh</t>
  </si>
  <si>
    <t>[ksrkjke</t>
  </si>
  <si>
    <t>NksVk nsoh</t>
  </si>
  <si>
    <t>HkS:nkl</t>
  </si>
  <si>
    <t>jk/ks';ke</t>
  </si>
  <si>
    <t>,drk</t>
  </si>
  <si>
    <t>Hkkouk pkS/kjh</t>
  </si>
  <si>
    <t>nhfidk pkS/kjh</t>
  </si>
  <si>
    <t>jes'k pkS/kjh</t>
  </si>
  <si>
    <t>xkSjh</t>
  </si>
  <si>
    <t>[kq'kh pkS/kjh</t>
  </si>
  <si>
    <t>efgiky</t>
  </si>
  <si>
    <t xml:space="preserve">lanhi </t>
  </si>
  <si>
    <t>lqjs'k</t>
  </si>
  <si>
    <t>liuk</t>
  </si>
  <si>
    <t>vfHk"ksd</t>
  </si>
  <si>
    <t xml:space="preserve"> 'kkfUr nsoh</t>
  </si>
  <si>
    <t>dkywjke pkS/kjh</t>
  </si>
  <si>
    <t>Qqlh nsoh</t>
  </si>
  <si>
    <t>fot;nkl</t>
  </si>
  <si>
    <t>Hkaojnkl</t>
  </si>
  <si>
    <t>dj.k pkS/kjh</t>
  </si>
  <si>
    <t>fd'ku</t>
  </si>
  <si>
    <t>lq[kkjke</t>
  </si>
  <si>
    <t>gsekjke</t>
  </si>
  <si>
    <t>tldh nsoh</t>
  </si>
  <si>
    <t>txnh'kjke</t>
  </si>
  <si>
    <t>ujsUnz</t>
  </si>
  <si>
    <t>iwtk pkS/kjh</t>
  </si>
  <si>
    <t>jpuk pkS/kjh</t>
  </si>
  <si>
    <t>iwukjke</t>
  </si>
  <si>
    <t>vatuk</t>
  </si>
  <si>
    <t>vksekjke</t>
  </si>
  <si>
    <t>jkek nsoh</t>
  </si>
  <si>
    <t>v'kksd</t>
  </si>
  <si>
    <t>iiyh nsoh</t>
  </si>
  <si>
    <t>txnh'k</t>
  </si>
  <si>
    <t>t'kksnk</t>
  </si>
  <si>
    <t>iz/kku</t>
  </si>
  <si>
    <t>jktsUnz pkS/kjh</t>
  </si>
  <si>
    <t>fo'kukjke</t>
  </si>
  <si>
    <t>vfuy</t>
  </si>
  <si>
    <t>Hkjr pkS/kjh</t>
  </si>
  <si>
    <t>&gt;ew nsoh</t>
  </si>
  <si>
    <t>xksfoUn iwuM+</t>
  </si>
  <si>
    <t>HkWojyky</t>
  </si>
  <si>
    <t>guqeku pkS/kjh</t>
  </si>
  <si>
    <t>euh"kk pkS/kjh</t>
  </si>
  <si>
    <t>/kUuq nsoh</t>
  </si>
  <si>
    <t>fujek</t>
  </si>
  <si>
    <t>dadw nsoh</t>
  </si>
  <si>
    <t>laxhrk nsoh</t>
  </si>
  <si>
    <t>Hkhdkjke</t>
  </si>
  <si>
    <t>yq.kh nsoh</t>
  </si>
  <si>
    <t>lqfuy</t>
  </si>
  <si>
    <t>vafdr</t>
  </si>
  <si>
    <t>nhiw nsoh</t>
  </si>
  <si>
    <t>xksfoUnjke</t>
  </si>
  <si>
    <t>Nxw nsoh</t>
  </si>
  <si>
    <t>ftrsUnz</t>
  </si>
  <si>
    <t>rkjkjke</t>
  </si>
  <si>
    <t>iz/kkujke</t>
  </si>
  <si>
    <t>iznhi pkS/kjh</t>
  </si>
  <si>
    <t>ls.kh nsoh</t>
  </si>
  <si>
    <t>lqfurk</t>
  </si>
  <si>
    <t>foØejkt</t>
  </si>
  <si>
    <t>lq[kh nsoh</t>
  </si>
  <si>
    <t xml:space="preserve">bUnzk </t>
  </si>
  <si>
    <t>nsokjke</t>
  </si>
  <si>
    <t>yq.kkjke</t>
  </si>
  <si>
    <t xml:space="preserve">pUnw </t>
  </si>
  <si>
    <t>jes'k pUnz</t>
  </si>
  <si>
    <t>ckcw nsoh</t>
  </si>
  <si>
    <t>lqxuk</t>
  </si>
  <si>
    <t>bUnzk</t>
  </si>
  <si>
    <t>fdUuw nsoh</t>
  </si>
  <si>
    <t>lqeu</t>
  </si>
  <si>
    <t>twu</t>
  </si>
  <si>
    <t>nh?kZ vuqifLFkfr ds dkj.k uke i`FFkd fd;k</t>
  </si>
  <si>
    <t>psru</t>
  </si>
  <si>
    <t xml:space="preserve">xqM~Mh </t>
  </si>
  <si>
    <t>jktdh; mRd`"V mPp izkFkfed fo|ky; iksVfy;k] ia-l-&amp; lkstr ¼ikyh½</t>
  </si>
  <si>
    <t>jkT; dk uke %&amp;</t>
  </si>
  <si>
    <t>ftys dk uke %&amp;</t>
  </si>
  <si>
    <t>CykWd dk uke %&amp;</t>
  </si>
  <si>
    <t>fo|ky; Mk;l dksM uEcj %&amp;</t>
  </si>
  <si>
    <t>uksMy dsUnz dk uke %&amp;</t>
  </si>
  <si>
    <t>fo|ky; dk izdkj %&amp;</t>
  </si>
  <si>
    <t xml:space="preserve">mPp izkFkfed </t>
  </si>
  <si>
    <t>ihbZbZvks dk;kZy; dk uke %&amp;</t>
  </si>
  <si>
    <t>ijh.kke ?kks"k.kk dh fnukad %&amp;</t>
  </si>
  <si>
    <t>d{kk "k"Ve~ ds d{kk/;kid dk uke %&amp;</t>
  </si>
  <si>
    <t>d{kk lIre~ ds d{kk/;kid dk uke %&amp;</t>
  </si>
  <si>
    <t>d{kk v"Ve~ ds d{kk/;kid dk uke %&amp;</t>
  </si>
  <si>
    <t>iz/kkuk/;kid @ iz/kkukpk;Z dk uke %&amp;</t>
  </si>
  <si>
    <t>ijh{kk izHkkjh dk uke %&amp;</t>
  </si>
  <si>
    <r>
      <t xml:space="preserve">iz/kkuk/;kid @ iz/kkukpk;Z ds  </t>
    </r>
    <r>
      <rPr>
        <b/>
        <sz val="14"/>
        <color theme="0" tint="-0.14999847407452621"/>
        <rFont val="Calibri"/>
        <family val="2"/>
        <scheme val="minor"/>
      </rPr>
      <t>Mobile No. :-</t>
    </r>
  </si>
  <si>
    <r>
      <t xml:space="preserve">TODAY    </t>
    </r>
    <r>
      <rPr>
        <b/>
        <sz val="20"/>
        <color theme="1"/>
        <rFont val="Wingdings"/>
        <charset val="2"/>
      </rPr>
      <t>F</t>
    </r>
  </si>
  <si>
    <t>d{kk 6 ls 8 rd dh ukekadu lwph</t>
  </si>
  <si>
    <t>eksckbZy uacj</t>
  </si>
  <si>
    <t>vk/kkj uacj</t>
  </si>
  <si>
    <t>CyM xzqi</t>
  </si>
  <si>
    <t>irk</t>
  </si>
  <si>
    <t>Nk= dh 'kkjhfjd tkudkjh</t>
  </si>
  <si>
    <t>Nk= dk orZeku LVsVl</t>
  </si>
  <si>
    <t>fo|kFkhZ dk futh fooj.k</t>
  </si>
  <si>
    <t>l=kjEHk fnukad &amp;</t>
  </si>
  <si>
    <r>
      <t xml:space="preserve">Current Session </t>
    </r>
    <r>
      <rPr>
        <b/>
        <sz val="14"/>
        <color theme="1"/>
        <rFont val="Wingdings"/>
        <charset val="2"/>
      </rPr>
      <t>H</t>
    </r>
  </si>
  <si>
    <t>mWpkbZ ¼lseh-½</t>
  </si>
  <si>
    <t>izFke ewY;kadu         izFke VSLV          vad&amp;10</t>
  </si>
  <si>
    <t>f}rh; ewY;kadu        f}rh; VSLV        vad&amp;10</t>
  </si>
  <si>
    <t>r`rh; ewY;kadu          v)Zokf"kZd ijh{kk        vad&amp;70</t>
  </si>
  <si>
    <t>prqFkZ ewY;kadu          r`rh; VSLV           vad&amp;10</t>
  </si>
  <si>
    <t>iape ewY;kadu           okf"kZd ijh{kk             vad&amp;100</t>
  </si>
  <si>
    <t xml:space="preserve">lesfdr ;ksx                         vad &amp; 200 </t>
  </si>
  <si>
    <t>izFke ewY;kadu       izFke VSLV        vad&amp;10</t>
  </si>
  <si>
    <t>f}rh; ewY;kadu     f}rh; VSLV      vad&amp;10</t>
  </si>
  <si>
    <t>r`rh; ewY;kadu        v)Zokf"kZd ijh{kk        vad&amp;70</t>
  </si>
  <si>
    <t>prqFkZ ewY;kadu      r`rh; VSLV       vad&amp;10</t>
  </si>
  <si>
    <t>iape ewY;kadu          okf"kZd ijh{kk         vad&amp;100</t>
  </si>
  <si>
    <t xml:space="preserve">lesfdr                         vad &amp; 200 </t>
  </si>
  <si>
    <t>f}rh; ewY;kadu      f}rh; VSLV      vad&amp;10</t>
  </si>
  <si>
    <t>r`rh; ewY;kadu          v)Zokf"kZd ikjh{kk         vad&amp;70</t>
  </si>
  <si>
    <t>prqFkZ ewY;kadu           r`rh; VSLV           vad&amp;10</t>
  </si>
  <si>
    <t>iape ewY;kadu             okf"kZd ijh{kk         vad&amp;100</t>
  </si>
  <si>
    <t xml:space="preserve">lesfdr                        vad &amp; 200 </t>
  </si>
  <si>
    <t>f}rh; ewY;kadu        f}rh; VSLV       vad&amp;10</t>
  </si>
  <si>
    <t>r`rh; ewY;kadu        v)Zokf"kZd ijh{kk         vad&amp;70</t>
  </si>
  <si>
    <t>prqFkZ ewY;kadu         r`rh; VSLV        vad&amp;10</t>
  </si>
  <si>
    <t>iape ewY;kadu       okf"kZd ijh{kk        vad&amp;100</t>
  </si>
  <si>
    <t>f}rh; ewY;kadu        f}rh; VSLV         vad&amp;10</t>
  </si>
  <si>
    <t>r`rh; ewY;kadu          v)Zokf"kZd ijh{kk          vad&amp;70</t>
  </si>
  <si>
    <t>prqFkZ ewY;kadu          r`rh; VSLV          vad&amp;10</t>
  </si>
  <si>
    <t>iape ewY;kadu        okf"kZd ijh{kk          vad&amp;100</t>
  </si>
  <si>
    <t xml:space="preserve">lesfdr                          vad &amp; 200 </t>
  </si>
  <si>
    <t>izFke ewY;kadu          izFke VSLV           vad&amp;10</t>
  </si>
  <si>
    <t>f}rh; ewY;kadu          f}rh; VSLV          vad&amp;10</t>
  </si>
  <si>
    <t>r`rh; ewY;kadu          v)Zokf"kZd ijh{kk           vad&amp;70</t>
  </si>
  <si>
    <t>prqFkZ ewY;kadu       r`rh; VSLV            vad&amp;10</t>
  </si>
  <si>
    <t>iape ewY;kadu            okf"kZd ijh{kk       vad&amp;100</t>
  </si>
  <si>
    <t xml:space="preserve">lesfdr                                 vad &amp; 200 </t>
  </si>
  <si>
    <t>izFke ewY;kadu              izFke VSLV                   vad&amp;10</t>
  </si>
  <si>
    <t>jksy ua-</t>
  </si>
  <si>
    <t>uke</t>
  </si>
  <si>
    <t>fo|kFkhZ dk fooj.k</t>
  </si>
  <si>
    <t>ijh{kk esa lfEefyr fo|kfFkZ;ksa dh la-</t>
  </si>
  <si>
    <t>fo|ky; izdkj %&amp;</t>
  </si>
  <si>
    <t>iape ewY;kadu   okf"kZd ijh{kk vad&amp;100</t>
  </si>
  <si>
    <t>r`rh; ewY;kadu v)Zokf"kZd ijh{kk  vad&amp;70</t>
  </si>
  <si>
    <t xml:space="preserve">lesfdr                    vad &amp; 200 </t>
  </si>
  <si>
    <t>dqy ;ksx                 ist ua- 1 ] 2 o 3</t>
  </si>
  <si>
    <t>dqy ;ksx              ist ua- 1 o 2</t>
  </si>
  <si>
    <t>fo"k; %&amp;</t>
  </si>
  <si>
    <t>fo"k; v/;kid dk uke %&amp;</t>
  </si>
  <si>
    <t>Mkbl dksM %&amp;</t>
  </si>
  <si>
    <t>d{kk %&amp;</t>
  </si>
  <si>
    <t>ukekadu %&amp;</t>
  </si>
  <si>
    <t>fo|ky;</t>
  </si>
  <si>
    <t>Nk=&amp;Nk=k fooj.k</t>
  </si>
  <si>
    <t>dqy fo"k; ;ksx</t>
  </si>
  <si>
    <t>Lok-,oa 'kk- f'k{kk</t>
  </si>
  <si>
    <t>d{kk esa LFkku</t>
  </si>
  <si>
    <t>ijh{kk ifj.kke</t>
  </si>
  <si>
    <t>mifLFkfr</t>
  </si>
  <si>
    <t>Js.kh@ xzsM</t>
  </si>
  <si>
    <t xml:space="preserve">ços'kkad </t>
  </si>
  <si>
    <t>ukekad</t>
  </si>
  <si>
    <t>Nk=&amp;Nk=k uke</t>
  </si>
  <si>
    <t>izFke</t>
  </si>
  <si>
    <t>f}rh;</t>
  </si>
  <si>
    <t>r`rh;</t>
  </si>
  <si>
    <t>v)Zokf"kZd</t>
  </si>
  <si>
    <t>okf"kZd</t>
  </si>
  <si>
    <t>izFke ewY;kadu</t>
  </si>
  <si>
    <t>f}rh; ewY;kadu</t>
  </si>
  <si>
    <t>prqFkZ ewY;kadu</t>
  </si>
  <si>
    <t>iape ewY;kadu</t>
  </si>
  <si>
    <t>fyf[kr f'k{kd }kjk</t>
  </si>
  <si>
    <t>ekSf[kd xfrfof/k vk-</t>
  </si>
  <si>
    <t>Nk=</t>
  </si>
  <si>
    <t>Nk=k</t>
  </si>
  <si>
    <t>lkekU;</t>
  </si>
  <si>
    <t xml:space="preserve">ijh{kk esa izfo"V Nk= la[;k </t>
  </si>
  <si>
    <t>v- fi- oxZ</t>
  </si>
  <si>
    <t>v/;kid dk uke</t>
  </si>
  <si>
    <t>vuq- tkfr</t>
  </si>
  <si>
    <t>vuq- tu tkfr</t>
  </si>
  <si>
    <t>la[;k</t>
  </si>
  <si>
    <t>d{kk esa dqy ukekadu %&amp;</t>
  </si>
  <si>
    <t>l= %&amp;</t>
  </si>
  <si>
    <t>ijh{kk esa mifLFkr dqy fo|kFkhZ %&amp;</t>
  </si>
  <si>
    <t>fo"k; dk lesfdr  ;ksx</t>
  </si>
  <si>
    <t>pr`FkZ</t>
  </si>
  <si>
    <t>iape</t>
  </si>
  <si>
    <t>uoe~</t>
  </si>
  <si>
    <t>nlokW</t>
  </si>
  <si>
    <t>bX;kjokW</t>
  </si>
  <si>
    <t>ckjgokW</t>
  </si>
  <si>
    <t>rsjgokW</t>
  </si>
  <si>
    <t>pkSgnokW</t>
  </si>
  <si>
    <t>iUnzgokW</t>
  </si>
  <si>
    <t>lksygokW</t>
  </si>
  <si>
    <t>l=okW</t>
  </si>
  <si>
    <t>vBkjgokW</t>
  </si>
  <si>
    <t>mUuhlokW</t>
  </si>
  <si>
    <t>chlokW</t>
  </si>
  <si>
    <t>bDdhlokW</t>
  </si>
  <si>
    <t>ckbZlokW</t>
  </si>
  <si>
    <t>rsblokW</t>
  </si>
  <si>
    <t>pkSchlokW</t>
  </si>
  <si>
    <t>iPphlokW</t>
  </si>
  <si>
    <t>NCchlokW</t>
  </si>
  <si>
    <t>lrkbZlokW</t>
  </si>
  <si>
    <t>vBknZlokW</t>
  </si>
  <si>
    <t>mUurhlokW</t>
  </si>
  <si>
    <t>rhlokW</t>
  </si>
  <si>
    <t>bdrhlokW</t>
  </si>
  <si>
    <t>ifj.kke</t>
  </si>
  <si>
    <t>mRrh.kZ</t>
  </si>
  <si>
    <t>Renk</t>
  </si>
  <si>
    <t>result</t>
  </si>
  <si>
    <r>
      <t xml:space="preserve">dqy                                                      </t>
    </r>
    <r>
      <rPr>
        <sz val="14"/>
        <color theme="1"/>
        <rFont val="Calibri"/>
        <family val="2"/>
        <scheme val="minor"/>
      </rPr>
      <t>A+</t>
    </r>
  </si>
  <si>
    <t>A+</t>
  </si>
  <si>
    <t>Lok- ,oa 'kk- f'k{kk</t>
  </si>
  <si>
    <t>G</t>
  </si>
  <si>
    <t xml:space="preserve"> 'kCnksa esa %&amp;</t>
  </si>
  <si>
    <t>jksy uEcj %&amp;</t>
  </si>
  <si>
    <t>laoxZ %&amp;</t>
  </si>
  <si>
    <t>Nk= @Nk=k dk uke %&amp;</t>
  </si>
  <si>
    <t>firk dk uke %&amp;</t>
  </si>
  <si>
    <t>ekrk dk uke %&amp;</t>
  </si>
  <si>
    <t>izos'kkad %&amp;</t>
  </si>
  <si>
    <t>eksckbZy uEcj %&amp;</t>
  </si>
  <si>
    <t>iz/kkuk/;kid dk uke %&amp;</t>
  </si>
  <si>
    <t>dqy ukekadu %&amp;   ¼d{kk 6 ls 8½</t>
  </si>
  <si>
    <t>VeZ %&amp;</t>
  </si>
  <si>
    <t>jksy ua</t>
  </si>
  <si>
    <t>gLrk{kj laLFkk iz/kku</t>
  </si>
  <si>
    <t>fo"k;k/;kid dk uke %&amp;</t>
  </si>
  <si>
    <t>vkBoha cksMZ ijh{kk   l=kad &amp;</t>
  </si>
  <si>
    <t>cksMZ jksy uacj</t>
  </si>
  <si>
    <t>Ldwy ds jksy uEcj</t>
  </si>
  <si>
    <t>jkvkmekfo /kqjkluh</t>
  </si>
  <si>
    <t>CykWd dk;kZy; dk uke %&amp;</t>
  </si>
  <si>
    <t>CykWd izk-f'k- dk;kZy; lkstr</t>
  </si>
  <si>
    <t>ihbZbZvksa dk;kZy; dk uke %&amp;</t>
  </si>
  <si>
    <t>uksMy fo|ky; dk uke %&amp;</t>
  </si>
  <si>
    <t>gLrk{kj ijh{kk izzHkkjh</t>
  </si>
  <si>
    <t xml:space="preserve">d{kk 6 ls 8 ds fy, ijh{kkQy jftLV~zj </t>
  </si>
  <si>
    <t>d{kk 6 ls 8 ds fy, lHkh fo|ky;ksa ds fy, ;g ,d egRoiw.kZ izksxzke gSa ftlds }kjk fo|ky; ls lEcfU/kr lEiw.kZ MkVk bl izksxzke ds ek/;e ls rS;kj fd;k tk ldrk gSaA</t>
  </si>
  <si>
    <r>
      <t xml:space="preserve">loZizFke vki bl izksxzke ds </t>
    </r>
    <r>
      <rPr>
        <sz val="18"/>
        <color theme="1"/>
        <rFont val="Calibri"/>
        <family val="2"/>
        <scheme val="minor"/>
      </rPr>
      <t>Menu Sheet</t>
    </r>
    <r>
      <rPr>
        <sz val="18"/>
        <color theme="1"/>
        <rFont val="Kruti Dev 010"/>
      </rPr>
      <t xml:space="preserve"> rFkk </t>
    </r>
    <r>
      <rPr>
        <sz val="18"/>
        <color theme="1"/>
        <rFont val="Calibri"/>
        <family val="2"/>
        <scheme val="minor"/>
      </rPr>
      <t>Register Sheet</t>
    </r>
    <r>
      <rPr>
        <sz val="18"/>
        <color theme="1"/>
        <rFont val="Kruti Dev 010"/>
      </rPr>
      <t xml:space="preserve"> esa iwNh xbZ tkudkfj;kW dks dEiyhV djsA bu nksuksa 'khVksa dh ,d Hkh tkudkjh dks v/kwjh ugh NksM+sa rFkk vki dh tkudkjh gsrq </t>
    </r>
    <r>
      <rPr>
        <sz val="18"/>
        <color theme="1"/>
        <rFont val="Calibri"/>
        <family val="2"/>
        <scheme val="minor"/>
      </rPr>
      <t xml:space="preserve">Cell Comment </t>
    </r>
    <r>
      <rPr>
        <sz val="18"/>
        <color theme="1"/>
        <rFont val="Kruti Dev 010"/>
      </rPr>
      <t xml:space="preserve">NksM+sa gq, gSaA blds vykok ogh lsy [kqyh feysxk] ftlesa MkVk Hkjuk gSSa ] ckdh lHkh lsy ykWd dh gqbZ A </t>
    </r>
    <r>
      <rPr>
        <b/>
        <sz val="18"/>
        <color rgb="FFC00000"/>
        <rFont val="Kruti Dev 010"/>
      </rPr>
      <t>,d fo'ks"k ckr %&amp;</t>
    </r>
    <r>
      <rPr>
        <sz val="18"/>
        <color theme="1"/>
        <rFont val="Kruti Dev 010"/>
      </rPr>
      <t xml:space="preserve"> vki jksy ua- d{kk 6 dks 601 ls 700 rd rFkk d{kk 7 dks 701 ls 800 rd ,oa d{kk 8 dks 801 ls 900 rd blh rjg rhuksa d{kkvksa dks jksy nssu gsS pkgs cPpsa de gh D;ksa u gks ! D;ksafd bl izksxzke esa fo|kFkhZ dk lEiw.kZ fjdkMZ bl ,d gh vkbZ-Mh- esa lso gksxk] tks mldk jksy- ua- gSaA</t>
    </r>
  </si>
  <si>
    <t>jhfMax dSaisu ls lEcfU/kr  izi= ^v^ o ^c^ Hkh bl izksxzke ls rS;kj gks tk;saxsA</t>
  </si>
  <si>
    <t xml:space="preserve">d{kk 6]7]8 ds fjtYV odZcqDl 'khV ] v/;kid o fo"k;okj fjiksVZ rFkk d{kk 8 ds fy, 20 izfr'kr ds l=kad dh 'khV Hkh tksM+h xbZ gSA  </t>
  </si>
  <si>
    <t>d{kkokj 6]7]o 8 dh 'khV esa vad izfo"V djus ds Ik'pkr ^jhfMax dSaisu^ 'khV esa Nk=ksa ds tks izkIrkad laca/kh MsVk rS;kj gks jgk gS A mllsas  bl odZcqd ds QkjesV ^v^ tks fd fo"k;k/;kid }kjk laLFkk iz/kku dks izR;sd ewY;kadu ds i'pkr izLrqr djuh gksrh gS rFkk QkjesV ^c^ tks fd laLFkk iz/kku }kjk Hkjh tkuh gksrh gS] Lor% gh rS;kj gks tk;saxhA</t>
  </si>
  <si>
    <r>
      <t xml:space="preserve">dsoy fgUnh fo"k; ds v/;kid dks </t>
    </r>
    <r>
      <rPr>
        <sz val="18"/>
        <color rgb="FF0000FF"/>
        <rFont val="Kruti Dev 010"/>
      </rPr>
      <t>d{kk dh</t>
    </r>
    <r>
      <rPr>
        <sz val="18"/>
        <color theme="1"/>
        <rFont val="Kruti Dev 010"/>
      </rPr>
      <t xml:space="preserve">  izfo"Vh djuh gS ;g fooj.k vU; fo"k;ksa ds fu/kkZfjr </t>
    </r>
    <r>
      <rPr>
        <sz val="18"/>
        <color theme="1"/>
        <rFont val="Calibri"/>
        <family val="2"/>
        <scheme val="minor"/>
      </rPr>
      <t>cells</t>
    </r>
    <r>
      <rPr>
        <sz val="18"/>
        <color theme="1"/>
        <rFont val="Kruti Dev 010"/>
      </rPr>
      <t xml:space="preserve"> esa Lor% gh vafdr gks tk;sxkA ckdh lHkh lsYl ykWd gSaA</t>
    </r>
  </si>
  <si>
    <r>
      <rPr>
        <sz val="16"/>
        <color theme="1"/>
        <rFont val="Calibri"/>
        <family val="2"/>
        <scheme val="minor"/>
      </rPr>
      <t xml:space="preserve"> print preview</t>
    </r>
    <r>
      <rPr>
        <sz val="16"/>
        <color theme="1"/>
        <rFont val="Kruti Dev 010"/>
      </rPr>
      <t xml:space="preserve"> dks ns[kdj] fQj ml ist ij igq¡pdj fizUV fudkyuk gSA</t>
    </r>
  </si>
  <si>
    <t>blds ckn vki vU; egRoiw.kZ Mkd Hkh izkIr dj ysxs &amp; ftlesaa fuEu Mkds lEefyr gSa %&amp;                    1 Nk=@Nk=k dk okf"kZd fjiksVZ dkMZ fudky ldrs gSaA                                                          2  okf"kZd fjtYV 'khV fudky ldrsa gSaA                                                                3  v/;kidokj vkSj fo"k;okj vki fjikVZ ns[k ldrsa gSa lkFk gh mldk fizUV Hkh fudky ldrsa gSA                                                                               4 mPp izkFkfed d{kkvksa ls tqMh Mkd &amp; fo"k; f'k{kd vkdyu izi=&amp;v ] iz/kkuk/;kid }kjk nh tkus okyh fjiksVZ izi=&amp;c rFkk d{kk 6 ls 8 rd dh QkbZuy fjiksVZ vkfn vkidks rS;kj feysxsasA                                         5 fdlh Hkh fo|kFkhZ dh izksQkbZy ns[k ldrsa gSaA</t>
  </si>
  <si>
    <r>
      <t xml:space="preserve">fo|kFkhZ dk okf"kZd fjiksVZ dkMZ d{kk 6ls 8 izkIr djusa ds fy, </t>
    </r>
    <r>
      <rPr>
        <sz val="18"/>
        <color theme="1"/>
        <rFont val="Calibri"/>
        <family val="2"/>
        <scheme val="minor"/>
      </rPr>
      <t xml:space="preserve">Roll No. Entery sheet </t>
    </r>
    <r>
      <rPr>
        <sz val="18"/>
        <color theme="1"/>
        <rFont val="Kruti Dev 010"/>
      </rPr>
      <t xml:space="preserve"> ij tkdj vki ftl Nk= dh fjiksVZ pkfg, ] ml Nk= dk jksy uaEcj </t>
    </r>
    <r>
      <rPr>
        <sz val="18"/>
        <color theme="1"/>
        <rFont val="Calibri"/>
        <family val="2"/>
        <scheme val="minor"/>
      </rPr>
      <t>Enter</t>
    </r>
    <r>
      <rPr>
        <sz val="18"/>
        <color theme="1"/>
        <rFont val="Kruti Dev 010"/>
      </rPr>
      <t xml:space="preserve"> dj </t>
    </r>
    <r>
      <rPr>
        <sz val="18"/>
        <color theme="1"/>
        <rFont val="Calibri"/>
        <family val="2"/>
        <scheme val="minor"/>
      </rPr>
      <t>OK</t>
    </r>
    <r>
      <rPr>
        <sz val="18"/>
        <color theme="1"/>
        <rFont val="Kruti Dev 010"/>
      </rPr>
      <t xml:space="preserve">s cVu ls vksds djus ij vkidks ml Nk= dk fjiksVZ dkMZ fey tk;sxkA </t>
    </r>
  </si>
  <si>
    <t>;g ,Dly izksxzke esjs ije~ iwT; xq:nso Jh Jh 1008 oklqnso th egkjkt o esjs bZ"V izHkq t;  ctjaxcyh o ikcwth egkjkt dks lefiZr gSaA esjs ekrk &amp; firk o xq:tuksa ds vk'khokZn ls ;g izksxzke lHkh f'k{kd cU/kqvksa dh lsok esa lefiZr gSaA</t>
  </si>
  <si>
    <t xml:space="preserve">ije~ iqtuh; xq:nso Jh Jh 1008 oklqnso th egkjkt </t>
  </si>
  <si>
    <t>Presented By :-</t>
  </si>
  <si>
    <t>TEACHER</t>
  </si>
  <si>
    <t>G.U.P.S. POTALIYA (SOJAT)</t>
  </si>
  <si>
    <r>
      <rPr>
        <b/>
        <sz val="22"/>
        <color rgb="FF0070C0"/>
        <rFont val="Wingdings"/>
        <charset val="2"/>
      </rPr>
      <t>(</t>
    </r>
    <r>
      <rPr>
        <b/>
        <sz val="22"/>
        <color rgb="FF0070C0"/>
        <rFont val="Calibri"/>
        <family val="2"/>
      </rPr>
      <t xml:space="preserve">    09001884272</t>
    </r>
  </si>
  <si>
    <t>heeralajatchandawal@gmail.com</t>
  </si>
  <si>
    <t>funsZ'k</t>
  </si>
  <si>
    <r>
      <t xml:space="preserve">bl 'khV ij vkidks nks lsy o nks dkWye </t>
    </r>
    <r>
      <rPr>
        <sz val="14"/>
        <color theme="1"/>
        <rFont val="Calibri"/>
        <family val="2"/>
        <scheme val="minor"/>
      </rPr>
      <t xml:space="preserve">D </t>
    </r>
    <r>
      <rPr>
        <sz val="14"/>
        <color theme="1"/>
        <rFont val="Kruti Dev 010"/>
      </rPr>
      <t xml:space="preserve">vkSj </t>
    </r>
    <r>
      <rPr>
        <sz val="14"/>
        <color theme="1"/>
        <rFont val="Calibri"/>
        <family val="2"/>
        <scheme val="minor"/>
      </rPr>
      <t>K</t>
    </r>
    <r>
      <rPr>
        <sz val="14"/>
        <color theme="1"/>
        <rFont val="Kruti Dev 010"/>
      </rPr>
      <t xml:space="preserve"> vuykWd feysaxsA ,d</t>
    </r>
    <r>
      <rPr>
        <sz val="14"/>
        <color theme="1"/>
        <rFont val="Calibri"/>
        <family val="2"/>
        <scheme val="minor"/>
      </rPr>
      <t xml:space="preserve"> H3</t>
    </r>
    <r>
      <rPr>
        <sz val="14"/>
        <color theme="1"/>
        <rFont val="Kruti Dev 010"/>
      </rPr>
      <t xml:space="preserve"> tgka ij vki fo"k; lysDV djds fdlh Hkh fo"k; dh fjiksVZ fudky ldrsa gSA nwljh lsy </t>
    </r>
    <r>
      <rPr>
        <sz val="14"/>
        <color theme="1"/>
        <rFont val="Calibri"/>
        <family val="2"/>
        <scheme val="minor"/>
      </rPr>
      <t>L6</t>
    </r>
    <r>
      <rPr>
        <sz val="14"/>
        <color theme="1"/>
        <rFont val="Kruti Dev 010"/>
      </rPr>
      <t xml:space="preserve"> tgka ij vki 15 esa ls ;k 20 esa ls uEcj lysDV dj ldrs gSaA ;kuh iwjs 20 es ls l=kad Hkstus gks rks vki 20 lysDV djs rFkk 15 ijh{kkvksa ds rFkk 5 vad Ldqy esa lHkh izdkj lgk;d xfrfof/k;kW ftlesa mifLFkfr Hkh 'kkfey gsSaA ds QksjesV esa Hkstuk gks rks vki 15 lysDV djs rFkk 5 okys </t>
    </r>
    <r>
      <rPr>
        <sz val="14"/>
        <color theme="1"/>
        <rFont val="Calibri"/>
        <family val="2"/>
        <scheme val="minor"/>
      </rPr>
      <t xml:space="preserve">K </t>
    </r>
    <r>
      <rPr>
        <sz val="14"/>
        <color theme="1"/>
        <rFont val="Kruti Dev 010"/>
      </rPr>
      <t xml:space="preserve">dkWye esa vki 5 esls vad iznku djsa ;g dkWye vuykWd gSaA foHkkx ds fu;e ckj ckj ifjofrZr gksrs jgrs gSA vr% bls /;ku esa j[kdj gh cuk;k gSaA </t>
    </r>
    <r>
      <rPr>
        <sz val="14"/>
        <color theme="1"/>
        <rFont val="Calibri"/>
        <family val="2"/>
        <scheme val="minor"/>
      </rPr>
      <t xml:space="preserve">D </t>
    </r>
    <r>
      <rPr>
        <sz val="14"/>
        <color theme="1"/>
        <rFont val="Kruti Dev 010"/>
      </rPr>
      <t>dkyWe Hkh vuykWd gSa tgkW ij cksMZ }kjk tkjh jksy uacj fy[kus gSaA</t>
    </r>
  </si>
  <si>
    <r>
      <t xml:space="preserve">vki ;gkW ij d{kk 8 ds l=kad lHkh fo"k;ksa ds ,d lkFk ,d gh QksjesV esa fudky ldrs gSa A blds ek/;e ls vki cksMZ esa l=kad Hkstrs le; ekFkkiPph ugh djuh iMsxhA ;gkW ij ,d ek= dkWye </t>
    </r>
    <r>
      <rPr>
        <sz val="14"/>
        <color theme="1"/>
        <rFont val="Calibri"/>
        <family val="2"/>
        <scheme val="minor"/>
      </rPr>
      <t>D</t>
    </r>
    <r>
      <rPr>
        <sz val="14"/>
        <color theme="1"/>
        <rFont val="Kruti Dev 010"/>
      </rPr>
      <t xml:space="preserve"> vuykWd gSa ] tgka ij vki fo|kfFkZ;ksa ds jksy uEcj dh izfof"V dj ldrsa gSaA dqy 3 ist gSa A vki vko';drkuqlkj vius fo|ky; ds fo|kfFkZ;ksa ds fglkc ls ist fizUV dj ldrs gSaA isij dh lkbZt </t>
    </r>
    <r>
      <rPr>
        <sz val="14"/>
        <color theme="1"/>
        <rFont val="Calibri"/>
        <family val="2"/>
        <scheme val="minor"/>
      </rPr>
      <t>A4</t>
    </r>
    <r>
      <rPr>
        <sz val="14"/>
        <color theme="1"/>
        <rFont val="Kruti Dev 010"/>
      </rPr>
      <t xml:space="preserve"> gh gSaA</t>
    </r>
  </si>
  <si>
    <t>uohure QksVks         ikliksVZ lkbZt</t>
  </si>
  <si>
    <t>l=~ %&amp;</t>
  </si>
  <si>
    <t>fo|kFkhZ dk jksy uacj &amp;</t>
  </si>
  <si>
    <t>fo|kFkhZ &amp; izksQkbZy</t>
  </si>
  <si>
    <t>fo|kFkhZ dk uke %&amp;</t>
  </si>
  <si>
    <t>,l-vkj- uEcj %&amp;</t>
  </si>
  <si>
    <t>tUefrfFk vadksa esa %&amp;</t>
  </si>
  <si>
    <t>tUefrfFk 'kCnksa esa %&amp;</t>
  </si>
  <si>
    <t>tkfr o oxZ %&amp;</t>
  </si>
  <si>
    <t>/</t>
  </si>
  <si>
    <t>fyax %&amp;</t>
  </si>
  <si>
    <t>fo|kFkhZ dk CyM xzqi %&amp;</t>
  </si>
  <si>
    <t>fo|kFkhZ dh Å¡pkbZ ¼lseh-½ %&amp;</t>
  </si>
  <si>
    <t>otu ¼fd-xzk- esa½</t>
  </si>
  <si>
    <t>irk %&amp;</t>
  </si>
  <si>
    <t>vfHkHkkod dk eksckbZy ua- %&amp;</t>
  </si>
  <si>
    <t>vk/kkj uacj %&amp;</t>
  </si>
  <si>
    <t>fo'ks"k fooj.k %&amp;</t>
  </si>
  <si>
    <t>gLrk{kj vfHkHkkod</t>
  </si>
  <si>
    <r>
      <t>1</t>
    </r>
    <r>
      <rPr>
        <sz val="12"/>
        <color theme="1"/>
        <rFont val="Calibri"/>
        <family val="2"/>
        <scheme val="minor"/>
      </rPr>
      <t>st</t>
    </r>
    <r>
      <rPr>
        <sz val="14"/>
        <color theme="1"/>
        <rFont val="Calibri"/>
        <family val="2"/>
        <scheme val="minor"/>
      </rPr>
      <t xml:space="preserve"> Test</t>
    </r>
  </si>
  <si>
    <r>
      <t>2</t>
    </r>
    <r>
      <rPr>
        <sz val="12"/>
        <color theme="1"/>
        <rFont val="Calibri"/>
        <family val="2"/>
        <scheme val="minor"/>
      </rPr>
      <t>nd</t>
    </r>
    <r>
      <rPr>
        <sz val="14"/>
        <color theme="1"/>
        <rFont val="Calibri"/>
        <family val="2"/>
        <scheme val="minor"/>
      </rPr>
      <t xml:space="preserve"> Test</t>
    </r>
  </si>
  <si>
    <r>
      <t>3</t>
    </r>
    <r>
      <rPr>
        <sz val="12"/>
        <color theme="1"/>
        <rFont val="Calibri"/>
        <family val="2"/>
        <scheme val="minor"/>
      </rPr>
      <t>rd</t>
    </r>
    <r>
      <rPr>
        <sz val="14"/>
        <color theme="1"/>
        <rFont val="Calibri"/>
        <family val="2"/>
        <scheme val="minor"/>
      </rPr>
      <t xml:space="preserve"> Test</t>
    </r>
  </si>
  <si>
    <t>Half yearly</t>
  </si>
  <si>
    <t>Yearly</t>
  </si>
  <si>
    <t>lkekftd</t>
  </si>
  <si>
    <t>fnol</t>
  </si>
  <si>
    <t>mi-</t>
  </si>
  <si>
    <t>tqykbZ</t>
  </si>
  <si>
    <t>ekpZ</t>
  </si>
  <si>
    <r>
      <t xml:space="preserve">vkidks ftl Nk= @ Nk=k dh lwpuk ¼izksQkbZy½ pkfg, ] vki lSy ua- </t>
    </r>
    <r>
      <rPr>
        <sz val="14"/>
        <color theme="1"/>
        <rFont val="Calibri"/>
        <family val="2"/>
        <scheme val="minor"/>
      </rPr>
      <t>i</t>
    </r>
    <r>
      <rPr>
        <b/>
        <sz val="14"/>
        <color theme="1"/>
        <rFont val="Calibri"/>
        <family val="2"/>
        <scheme val="minor"/>
      </rPr>
      <t>7</t>
    </r>
    <r>
      <rPr>
        <sz val="14"/>
        <color theme="1"/>
        <rFont val="Calibri"/>
        <family val="2"/>
        <scheme val="minor"/>
      </rPr>
      <t xml:space="preserve"> </t>
    </r>
    <r>
      <rPr>
        <sz val="14"/>
        <color theme="1"/>
        <rFont val="Kruti Dev 010"/>
      </rPr>
      <t xml:space="preserve"> ij jksy uEcj fy[kdj djds lwpuk izkIr dj ldrsa gSaA ;g gh ,dek= vuykWd lSy gSaA vki d{kk N% ds fy, 601 ls 700 ] lkroha d{kk ds fy, 701 ls 800] o d{kk vkBoha ds fy, 801 ls 900 rd vki jksy uEcj fy[k ldrs gSaA D;kafd izR;sd d{kk ds fy, 100 Nk=ksa dks /;ku esaa j[kdj gh izksxzke cuk;k x;k gSaA jftLV~j 'khV dks lgh rjhds ls fQy djsxs rks ;gk vkidsk lHkh lwpuk,W fey tk;sxhA</t>
    </r>
  </si>
</sst>
</file>

<file path=xl/styles.xml><?xml version="1.0" encoding="utf-8"?>
<styleSheet xmlns="http://schemas.openxmlformats.org/spreadsheetml/2006/main">
  <numFmts count="4">
    <numFmt numFmtId="164" formatCode="[$-F800]dddd\,\ mmmm\ dd\,\ yyyy"/>
    <numFmt numFmtId="165" formatCode="0.0"/>
    <numFmt numFmtId="166" formatCode="[$-409]dd/mmm/yy;@"/>
    <numFmt numFmtId="167" formatCode="dd\-mm\-yy;@"/>
  </numFmts>
  <fonts count="154">
    <font>
      <sz val="11"/>
      <color theme="1"/>
      <name val="Calibri"/>
      <family val="2"/>
      <scheme val="minor"/>
    </font>
    <font>
      <sz val="14"/>
      <color theme="1"/>
      <name val="Kruti Dev 010"/>
    </font>
    <font>
      <sz val="14"/>
      <color theme="1"/>
      <name val="Calibri"/>
      <family val="2"/>
      <scheme val="minor"/>
    </font>
    <font>
      <sz val="16"/>
      <color theme="1"/>
      <name val="Kruti Dev 010"/>
    </font>
    <font>
      <sz val="12"/>
      <color theme="1"/>
      <name val="Kruti Dev 010"/>
    </font>
    <font>
      <b/>
      <sz val="14"/>
      <color theme="1"/>
      <name val="Kruti Dev 010"/>
    </font>
    <font>
      <sz val="12"/>
      <color theme="1"/>
      <name val="Calibri"/>
      <family val="2"/>
      <scheme val="minor"/>
    </font>
    <font>
      <b/>
      <sz val="12"/>
      <color theme="1"/>
      <name val="Kruti Dev 010"/>
    </font>
    <font>
      <b/>
      <sz val="14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sz val="18"/>
      <color theme="1"/>
      <name val="Kruti Dev 010"/>
    </font>
    <font>
      <b/>
      <sz val="16"/>
      <color rgb="FFFF0000"/>
      <name val="Calibri"/>
      <family val="2"/>
      <scheme val="minor"/>
    </font>
    <font>
      <b/>
      <sz val="18"/>
      <color theme="1"/>
      <name val="Kruti Dev 010"/>
    </font>
    <font>
      <sz val="11"/>
      <color theme="1"/>
      <name val="Kruti Dev 010"/>
    </font>
    <font>
      <sz val="11"/>
      <color theme="0"/>
      <name val="Calibri"/>
      <family val="2"/>
      <scheme val="minor"/>
    </font>
    <font>
      <b/>
      <sz val="22"/>
      <color theme="1"/>
      <name val="Kruti Dev 010"/>
    </font>
    <font>
      <b/>
      <sz val="24"/>
      <color theme="1"/>
      <name val="Comic Sans MS"/>
      <family val="4"/>
    </font>
    <font>
      <b/>
      <sz val="14"/>
      <color rgb="FFFF0000"/>
      <name val="Calibri"/>
      <family val="2"/>
      <scheme val="minor"/>
    </font>
    <font>
      <b/>
      <sz val="22"/>
      <color theme="5" tint="0.79998168889431442"/>
      <name val="Kruti Dev 010"/>
    </font>
    <font>
      <b/>
      <sz val="22"/>
      <color theme="5" tint="0.79998168889431442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2"/>
      <color indexed="81"/>
      <name val="Kruti Dev 010"/>
    </font>
    <font>
      <b/>
      <sz val="24"/>
      <color theme="2" tint="-9.9978637043366805E-2"/>
      <name val="Kruti Dev 010"/>
    </font>
    <font>
      <sz val="16"/>
      <color theme="5" tint="-0.499984740745262"/>
      <name val="Kruti Dev 010"/>
    </font>
    <font>
      <sz val="36"/>
      <color theme="5" tint="0.79998168889431442"/>
      <name val="Kruti Dev 010"/>
    </font>
    <font>
      <sz val="36"/>
      <color theme="5" tint="0.79998168889431442"/>
      <name val="Wingdings"/>
      <charset val="2"/>
    </font>
    <font>
      <b/>
      <sz val="16"/>
      <color theme="1"/>
      <name val="Kruti Dev 010"/>
    </font>
    <font>
      <b/>
      <sz val="18"/>
      <color rgb="FF7030A0"/>
      <name val="Kruti Dev 010"/>
    </font>
    <font>
      <b/>
      <sz val="12"/>
      <color rgb="FFFF0000"/>
      <name val="Kruti Dev 010"/>
    </font>
    <font>
      <sz val="10"/>
      <color theme="1"/>
      <name val="Kruti Dev 010"/>
    </font>
    <font>
      <sz val="18"/>
      <color theme="1"/>
      <name val="Calibri"/>
      <family val="2"/>
      <scheme val="minor"/>
    </font>
    <font>
      <sz val="26"/>
      <color theme="1"/>
      <name val="Calibri"/>
      <family val="2"/>
      <scheme val="minor"/>
    </font>
    <font>
      <b/>
      <sz val="18"/>
      <name val="Kruti Dev 010"/>
    </font>
    <font>
      <b/>
      <sz val="18"/>
      <color rgb="FFFF0000"/>
      <name val="Kruti Dev 010"/>
    </font>
    <font>
      <sz val="18"/>
      <color rgb="FFFF0000"/>
      <name val="Kruti Dev 010"/>
    </font>
    <font>
      <b/>
      <sz val="22"/>
      <color rgb="FF7030A0"/>
      <name val="Kruti Dev 010"/>
    </font>
    <font>
      <b/>
      <sz val="14"/>
      <color rgb="FF007A37"/>
      <name val="Calibri"/>
      <family val="2"/>
      <scheme val="minor"/>
    </font>
    <font>
      <b/>
      <sz val="16"/>
      <name val="Calibri"/>
      <family val="2"/>
      <scheme val="minor"/>
    </font>
    <font>
      <b/>
      <sz val="18"/>
      <color rgb="FF00B0F0"/>
      <name val="Kruti Dev 010"/>
    </font>
    <font>
      <b/>
      <sz val="14"/>
      <name val="Kruti Dev 010"/>
    </font>
    <font>
      <b/>
      <sz val="16"/>
      <color rgb="FFFF0000"/>
      <name val="Kruti Dev 010"/>
    </font>
    <font>
      <b/>
      <sz val="14"/>
      <color rgb="FFFF0000"/>
      <name val="Kruti Dev 010"/>
    </font>
    <font>
      <b/>
      <sz val="14"/>
      <color rgb="FF00B050"/>
      <name val="Cambria"/>
      <family val="1"/>
    </font>
    <font>
      <b/>
      <sz val="12"/>
      <name val="Kruti Dev 010"/>
    </font>
    <font>
      <b/>
      <sz val="11"/>
      <color theme="1"/>
      <name val="Kruti Dev 010"/>
    </font>
    <font>
      <b/>
      <sz val="16"/>
      <color rgb="FF007A37"/>
      <name val="Calibri"/>
      <family val="2"/>
      <scheme val="minor"/>
    </font>
    <font>
      <b/>
      <sz val="16"/>
      <color rgb="FF00B050"/>
      <name val="Calibri"/>
      <family val="2"/>
      <scheme val="minor"/>
    </font>
    <font>
      <b/>
      <sz val="14"/>
      <color rgb="FFFF0000"/>
      <name val="Cambria"/>
      <family val="1"/>
    </font>
    <font>
      <sz val="11"/>
      <color theme="1"/>
      <name val="DevLys 010"/>
    </font>
    <font>
      <b/>
      <sz val="14"/>
      <name val="Calibri"/>
      <family val="2"/>
      <scheme val="minor"/>
    </font>
    <font>
      <sz val="11"/>
      <color rgb="FFFF0000"/>
      <name val="Calibri"/>
      <family val="2"/>
      <scheme val="minor"/>
    </font>
    <font>
      <sz val="14"/>
      <color rgb="FFFF0000"/>
      <name val="Kruti Dev 010"/>
    </font>
    <font>
      <b/>
      <sz val="10"/>
      <color rgb="FFFF0000"/>
      <name val="Kruti Dev 010"/>
    </font>
    <font>
      <b/>
      <sz val="11"/>
      <color theme="1"/>
      <name val="Calibri"/>
      <family val="2"/>
      <scheme val="minor"/>
    </font>
    <font>
      <b/>
      <sz val="16"/>
      <color theme="5" tint="-0.249977111117893"/>
      <name val="Kruti Dev 010"/>
    </font>
    <font>
      <b/>
      <u/>
      <sz val="24"/>
      <color theme="1"/>
      <name val="Comic Sans MS"/>
      <family val="4"/>
    </font>
    <font>
      <b/>
      <sz val="18"/>
      <color rgb="FFFF0000"/>
      <name val="Calibri"/>
      <family val="2"/>
      <scheme val="minor"/>
    </font>
    <font>
      <b/>
      <sz val="20"/>
      <color rgb="FF0070C0"/>
      <name val="Calibri"/>
      <family val="2"/>
      <scheme val="minor"/>
    </font>
    <font>
      <b/>
      <sz val="16"/>
      <color theme="5" tint="-0.499984740745262"/>
      <name val="Calibri"/>
      <family val="2"/>
    </font>
    <font>
      <b/>
      <sz val="16"/>
      <color theme="5" tint="-0.499984740745262"/>
      <name val="Wingdings"/>
      <charset val="2"/>
    </font>
    <font>
      <b/>
      <sz val="14"/>
      <color theme="9" tint="-0.499984740745262"/>
      <name val="Calibri"/>
      <family val="2"/>
      <scheme val="minor"/>
    </font>
    <font>
      <b/>
      <sz val="18"/>
      <color rgb="FF7030A0"/>
      <name val="Calibri"/>
      <family val="2"/>
      <scheme val="minor"/>
    </font>
    <font>
      <b/>
      <sz val="18"/>
      <color theme="4" tint="-0.499984740745262"/>
      <name val="Calibri"/>
      <family val="2"/>
      <scheme val="minor"/>
    </font>
    <font>
      <b/>
      <sz val="16"/>
      <name val="Kruti Dev 010"/>
    </font>
    <font>
      <b/>
      <sz val="16"/>
      <color theme="0" tint="-0.14999847407452621"/>
      <name val="Kruti Dev 010"/>
    </font>
    <font>
      <sz val="16"/>
      <color theme="0" tint="-4.9989318521683403E-2"/>
      <name val="Kruti Dev 010"/>
    </font>
    <font>
      <b/>
      <sz val="16"/>
      <color theme="0" tint="-4.9989318521683403E-2"/>
      <name val="Kruti Dev 010"/>
    </font>
    <font>
      <sz val="11"/>
      <color rgb="FF002060"/>
      <name val="Calibri"/>
      <family val="2"/>
      <scheme val="minor"/>
    </font>
    <font>
      <b/>
      <sz val="14"/>
      <color theme="1"/>
      <name val="Cambria"/>
      <family val="1"/>
    </font>
    <font>
      <b/>
      <sz val="26"/>
      <color theme="0"/>
      <name val="Calibri"/>
      <family val="2"/>
      <scheme val="minor"/>
    </font>
    <font>
      <b/>
      <sz val="26"/>
      <color rgb="FF00B050"/>
      <name val="SHREE133"/>
      <family val="5"/>
    </font>
    <font>
      <b/>
      <sz val="26"/>
      <color theme="9" tint="-0.249977111117893"/>
      <name val="Calibri"/>
      <family val="2"/>
      <scheme val="minor"/>
    </font>
    <font>
      <b/>
      <sz val="28"/>
      <color rgb="FFC00000"/>
      <name val="Calibri"/>
      <family val="2"/>
      <scheme val="minor"/>
    </font>
    <font>
      <sz val="28"/>
      <color theme="1"/>
      <name val="Calibri"/>
      <family val="2"/>
      <scheme val="minor"/>
    </font>
    <font>
      <b/>
      <sz val="26"/>
      <color rgb="FF0000FF"/>
      <name val="Calibri"/>
      <family val="2"/>
      <scheme val="minor"/>
    </font>
    <font>
      <sz val="14"/>
      <name val="Kruti Dev 010"/>
    </font>
    <font>
      <sz val="11"/>
      <color theme="0" tint="-4.9989318521683403E-2"/>
      <name val="Calibri"/>
      <family val="2"/>
      <scheme val="minor"/>
    </font>
    <font>
      <sz val="10"/>
      <name val="Arial"/>
      <family val="2"/>
    </font>
    <font>
      <sz val="18"/>
      <name val="Kruti Dev 010"/>
    </font>
    <font>
      <sz val="12"/>
      <name val="Kruti Dev 010"/>
    </font>
    <font>
      <sz val="14"/>
      <color theme="0"/>
      <name val="Kruti Dev 010"/>
    </font>
    <font>
      <sz val="18"/>
      <color rgb="FF000000"/>
      <name val="Kruti Dev 010"/>
    </font>
    <font>
      <b/>
      <sz val="26"/>
      <color rgb="FF0070C0"/>
      <name val="Kruti Dev 010"/>
    </font>
    <font>
      <sz val="18"/>
      <color indexed="8"/>
      <name val="Kruti Dev 010"/>
    </font>
    <font>
      <b/>
      <u/>
      <sz val="20"/>
      <color rgb="FFC00000"/>
      <name val="Kruti Dev 010"/>
    </font>
    <font>
      <sz val="18"/>
      <name val="Arial"/>
      <family val="2"/>
    </font>
    <font>
      <b/>
      <sz val="18"/>
      <color indexed="10"/>
      <name val="Calibri"/>
      <family val="2"/>
    </font>
    <font>
      <b/>
      <sz val="18"/>
      <color indexed="36"/>
      <name val="Calibri"/>
      <family val="2"/>
    </font>
    <font>
      <b/>
      <sz val="18"/>
      <color indexed="56"/>
      <name val="Calibri"/>
      <family val="2"/>
    </font>
    <font>
      <b/>
      <sz val="18"/>
      <color indexed="60"/>
      <name val="Calibri"/>
      <family val="2"/>
    </font>
    <font>
      <b/>
      <sz val="18"/>
      <color indexed="17"/>
      <name val="Calibri"/>
      <family val="2"/>
    </font>
    <font>
      <b/>
      <sz val="18"/>
      <color indexed="17"/>
      <name val="Wingdings"/>
      <charset val="2"/>
    </font>
    <font>
      <b/>
      <sz val="18"/>
      <color rgb="FFC00000"/>
      <name val="Comic Sans MS"/>
      <family val="4"/>
    </font>
    <font>
      <sz val="18"/>
      <name val="Calibri"/>
      <family val="2"/>
      <scheme val="minor"/>
    </font>
    <font>
      <sz val="18"/>
      <color rgb="FF0000FF"/>
      <name val="Kruti Dev 010"/>
    </font>
    <font>
      <b/>
      <sz val="16"/>
      <color rgb="FF007A37"/>
      <name val="Kruti Dev 010"/>
    </font>
    <font>
      <b/>
      <sz val="18"/>
      <color rgb="FFC00000"/>
      <name val="Kruti Dev 010"/>
    </font>
    <font>
      <sz val="14"/>
      <color theme="0"/>
      <name val="Calibri"/>
      <family val="2"/>
      <scheme val="minor"/>
    </font>
    <font>
      <b/>
      <sz val="14"/>
      <color rgb="FFFFFF0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u/>
      <sz val="16"/>
      <color theme="1"/>
      <name val="Kruti Dev 010"/>
    </font>
    <font>
      <sz val="16"/>
      <name val="Kruti Dev 010"/>
    </font>
    <font>
      <sz val="14"/>
      <color indexed="81"/>
      <name val="Kruti Dev 010"/>
    </font>
    <font>
      <b/>
      <sz val="14"/>
      <color theme="0" tint="-0.14999847407452621"/>
      <name val="Kruti Dev 010"/>
    </font>
    <font>
      <b/>
      <sz val="14"/>
      <color theme="0" tint="-0.14999847407452621"/>
      <name val="Calibri"/>
      <family val="2"/>
      <scheme val="minor"/>
    </font>
    <font>
      <b/>
      <sz val="16"/>
      <color rgb="FF002060"/>
      <name val="Calibri"/>
      <family val="2"/>
      <scheme val="minor"/>
    </font>
    <font>
      <b/>
      <sz val="20"/>
      <color theme="1"/>
      <name val="Wingdings"/>
      <charset val="2"/>
    </font>
    <font>
      <b/>
      <sz val="14"/>
      <color theme="1"/>
      <name val="Wingdings"/>
      <charset val="2"/>
    </font>
    <font>
      <b/>
      <i/>
      <sz val="18"/>
      <color rgb="FF0070C0"/>
      <name val="Kruti Dev 010"/>
    </font>
    <font>
      <b/>
      <sz val="20"/>
      <color rgb="FF0070C0"/>
      <name val="Kruti Dev 010"/>
    </font>
    <font>
      <b/>
      <sz val="18"/>
      <color rgb="FF0070C0"/>
      <name val="Kruti Dev 010"/>
    </font>
    <font>
      <b/>
      <sz val="16"/>
      <color rgb="FF0070C0"/>
      <name val="Kruti Dev 010"/>
    </font>
    <font>
      <b/>
      <sz val="14"/>
      <color rgb="FF0070C0"/>
      <name val="Kruti Dev 010"/>
    </font>
    <font>
      <sz val="16"/>
      <color theme="1"/>
      <name val="DevLys 010"/>
    </font>
    <font>
      <sz val="20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2"/>
      <color theme="1"/>
      <name val="DevLys 010"/>
    </font>
    <font>
      <b/>
      <sz val="10"/>
      <color theme="1"/>
      <name val="Kruti Dev 010"/>
    </font>
    <font>
      <sz val="11"/>
      <name val="Kruti Dev 010"/>
    </font>
    <font>
      <b/>
      <sz val="11"/>
      <color rgb="FFFF0000"/>
      <name val="Cambria"/>
      <family val="1"/>
      <scheme val="major"/>
    </font>
    <font>
      <b/>
      <sz val="14"/>
      <color rgb="FF006600"/>
      <name val="Calibri"/>
      <family val="2"/>
      <scheme val="minor"/>
    </font>
    <font>
      <b/>
      <sz val="12"/>
      <color rgb="FFFF0000"/>
      <name val="Cambria"/>
      <family val="1"/>
      <scheme val="major"/>
    </font>
    <font>
      <b/>
      <sz val="12"/>
      <color rgb="FF022DFE"/>
      <name val="Cambria"/>
      <family val="1"/>
      <scheme val="major"/>
    </font>
    <font>
      <b/>
      <u/>
      <sz val="18"/>
      <color theme="1"/>
      <name val="Kruti Dev 010"/>
    </font>
    <font>
      <b/>
      <sz val="11"/>
      <name val="Calibri"/>
      <family val="2"/>
      <scheme val="minor"/>
    </font>
    <font>
      <b/>
      <sz val="18"/>
      <name val="Calibri"/>
      <family val="2"/>
      <scheme val="minor"/>
    </font>
    <font>
      <b/>
      <sz val="14"/>
      <color theme="0"/>
      <name val="Kruti Dev 010"/>
    </font>
    <font>
      <b/>
      <sz val="14"/>
      <color rgb="FF00B050"/>
      <name val="Calibri"/>
      <family val="2"/>
      <scheme val="minor"/>
    </font>
    <font>
      <b/>
      <sz val="11"/>
      <color indexed="10"/>
      <name val="Kruti Dev 010"/>
    </font>
    <font>
      <b/>
      <sz val="10"/>
      <name val="Cambria"/>
      <family val="1"/>
      <scheme val="major"/>
    </font>
    <font>
      <b/>
      <sz val="10"/>
      <color rgb="FFFF0000"/>
      <name val="Cambria"/>
      <family val="1"/>
      <scheme val="major"/>
    </font>
    <font>
      <b/>
      <sz val="16"/>
      <color theme="1"/>
      <name val="DevLys 010"/>
    </font>
    <font>
      <sz val="16"/>
      <name val="Calibri"/>
      <family val="2"/>
      <scheme val="minor"/>
    </font>
    <font>
      <b/>
      <sz val="12"/>
      <color rgb="FF007A37"/>
      <name val="Cambria"/>
      <family val="1"/>
      <scheme val="major"/>
    </font>
    <font>
      <b/>
      <sz val="11"/>
      <color rgb="FFFF0000"/>
      <name val="Calibri"/>
      <family val="2"/>
      <scheme val="minor"/>
    </font>
    <font>
      <b/>
      <sz val="12"/>
      <color rgb="FF007A37"/>
      <name val="Calibri"/>
      <family val="2"/>
      <scheme val="minor"/>
    </font>
    <font>
      <b/>
      <sz val="14"/>
      <color rgb="FF007A37"/>
      <name val="Cambria"/>
      <family val="1"/>
      <scheme val="major"/>
    </font>
    <font>
      <b/>
      <sz val="12"/>
      <name val="Calibri"/>
      <family val="2"/>
      <scheme val="minor"/>
    </font>
    <font>
      <b/>
      <i/>
      <u/>
      <sz val="16"/>
      <color theme="1"/>
      <name val="Kruti Dev 010"/>
    </font>
    <font>
      <b/>
      <u/>
      <sz val="16"/>
      <color theme="1"/>
      <name val="Calibri"/>
      <family val="2"/>
      <scheme val="minor"/>
    </font>
    <font>
      <b/>
      <sz val="13"/>
      <color theme="1"/>
      <name val="Kruti Dev 010"/>
    </font>
    <font>
      <sz val="13"/>
      <color theme="1"/>
      <name val="Kruti Dev 010"/>
    </font>
    <font>
      <b/>
      <sz val="16"/>
      <color theme="5" tint="-0.499984740745262"/>
      <name val="Kruti Dev 010"/>
    </font>
    <font>
      <b/>
      <sz val="14"/>
      <color indexed="81"/>
      <name val="Kruti Dev 010"/>
    </font>
    <font>
      <b/>
      <sz val="22"/>
      <color rgb="FF7030A0"/>
      <name val="Calibri"/>
      <family val="2"/>
      <scheme val="minor"/>
    </font>
    <font>
      <b/>
      <sz val="24"/>
      <color rgb="FF00B050"/>
      <name val="Calibri"/>
      <family val="2"/>
      <scheme val="minor"/>
    </font>
    <font>
      <b/>
      <sz val="24"/>
      <color theme="1"/>
      <name val="Calibri"/>
      <family val="2"/>
      <scheme val="minor"/>
    </font>
    <font>
      <b/>
      <sz val="20"/>
      <color rgb="FFFF0000"/>
      <name val="Calibri"/>
      <family val="2"/>
      <scheme val="minor"/>
    </font>
    <font>
      <b/>
      <sz val="22"/>
      <color rgb="FF0070C0"/>
      <name val="Calibri"/>
      <family val="2"/>
    </font>
    <font>
      <b/>
      <sz val="22"/>
      <color rgb="FF0070C0"/>
      <name val="Wingdings"/>
      <charset val="2"/>
    </font>
    <font>
      <b/>
      <sz val="22"/>
      <color rgb="FF0070C0"/>
      <name val="Calibri"/>
      <family val="2"/>
      <scheme val="minor"/>
    </font>
  </fonts>
  <fills count="39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277E2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 tint="0.79998168889431442"/>
        <bgColor indexed="64"/>
      </patternFill>
    </fill>
  </fills>
  <borders count="9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rgb="FF00B050"/>
      </left>
      <right/>
      <top/>
      <bottom/>
      <diagonal/>
    </border>
    <border>
      <left/>
      <right style="medium">
        <color rgb="FF00B050"/>
      </right>
      <top/>
      <bottom/>
      <diagonal/>
    </border>
    <border>
      <left/>
      <right style="thin">
        <color indexed="64"/>
      </right>
      <top/>
      <bottom/>
      <diagonal/>
    </border>
    <border>
      <left style="double">
        <color rgb="FF7030A0"/>
      </left>
      <right style="double">
        <color rgb="FF7030A0"/>
      </right>
      <top style="double">
        <color rgb="FF7030A0"/>
      </top>
      <bottom style="double">
        <color rgb="FF7030A0"/>
      </bottom>
      <diagonal/>
    </border>
    <border>
      <left style="thin">
        <color rgb="FF7030A0"/>
      </left>
      <right style="thin">
        <color rgb="FF7030A0"/>
      </right>
      <top style="thin">
        <color rgb="FF7030A0"/>
      </top>
      <bottom style="thin">
        <color rgb="FF7030A0"/>
      </bottom>
      <diagonal/>
    </border>
    <border>
      <left/>
      <right/>
      <top/>
      <bottom style="thin">
        <color rgb="FFFF0000"/>
      </bottom>
      <diagonal/>
    </border>
    <border>
      <left style="thin">
        <color rgb="FF7030A0"/>
      </left>
      <right style="thin">
        <color rgb="FF7030A0"/>
      </right>
      <top/>
      <bottom style="thin">
        <color rgb="FF7030A0"/>
      </bottom>
      <diagonal/>
    </border>
    <border>
      <left style="double">
        <color rgb="FF7030A0"/>
      </left>
      <right/>
      <top style="double">
        <color rgb="FF7030A0"/>
      </top>
      <bottom style="double">
        <color rgb="FF7030A0"/>
      </bottom>
      <diagonal/>
    </border>
    <border>
      <left style="double">
        <color theme="7" tint="-0.249977111117893"/>
      </left>
      <right style="thin">
        <color indexed="64"/>
      </right>
      <top style="double">
        <color theme="7" tint="-0.249977111117893"/>
      </top>
      <bottom style="double">
        <color theme="7" tint="-0.499984740745262"/>
      </bottom>
      <diagonal/>
    </border>
    <border>
      <left style="thin">
        <color indexed="64"/>
      </left>
      <right style="thin">
        <color indexed="64"/>
      </right>
      <top style="double">
        <color theme="7" tint="-0.249977111117893"/>
      </top>
      <bottom style="double">
        <color theme="7" tint="-0.499984740745262"/>
      </bottom>
      <diagonal/>
    </border>
    <border>
      <left style="thin">
        <color indexed="64"/>
      </left>
      <right style="double">
        <color theme="7" tint="-0.249977111117893"/>
      </right>
      <top style="double">
        <color theme="7" tint="-0.249977111117893"/>
      </top>
      <bottom style="double">
        <color theme="7" tint="-0.499984740745262"/>
      </bottom>
      <diagonal/>
    </border>
    <border>
      <left style="double">
        <color theme="7" tint="-0.249977111117893"/>
      </left>
      <right style="double">
        <color theme="7" tint="-0.249977111117893"/>
      </right>
      <top style="double">
        <color theme="7" tint="-0.499984740745262"/>
      </top>
      <bottom style="double">
        <color theme="7" tint="-0.249977111117893"/>
      </bottom>
      <diagonal/>
    </border>
    <border>
      <left/>
      <right style="double">
        <color theme="7" tint="-0.249977111117893"/>
      </right>
      <top style="double">
        <color theme="7" tint="-0.499984740745262"/>
      </top>
      <bottom style="double">
        <color theme="7" tint="-0.249977111117893"/>
      </bottom>
      <diagonal/>
    </border>
    <border>
      <left style="double">
        <color theme="7" tint="-0.249977111117893"/>
      </left>
      <right style="double">
        <color theme="7" tint="-0.249977111117893"/>
      </right>
      <top/>
      <bottom style="double">
        <color rgb="FF7030A0"/>
      </bottom>
      <diagonal/>
    </border>
    <border>
      <left/>
      <right style="double">
        <color theme="7" tint="-0.249977111117893"/>
      </right>
      <top/>
      <bottom style="double">
        <color rgb="FF7030A0"/>
      </bottom>
      <diagonal/>
    </border>
    <border>
      <left/>
      <right/>
      <top/>
      <bottom style="double">
        <color rgb="FF7030A0"/>
      </bottom>
      <diagonal/>
    </border>
    <border>
      <left style="double">
        <color theme="7" tint="-0.249977111117893"/>
      </left>
      <right/>
      <top style="double">
        <color theme="7" tint="-0.499984740745262"/>
      </top>
      <bottom style="double">
        <color theme="7" tint="-0.249977111117893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rgb="FF7030A0"/>
      </left>
      <right/>
      <top/>
      <bottom/>
      <diagonal/>
    </border>
    <border>
      <left style="double">
        <color rgb="FFFF0000"/>
      </left>
      <right style="thin">
        <color rgb="FFCC99FF"/>
      </right>
      <top style="thin">
        <color rgb="FFCC99FF"/>
      </top>
      <bottom style="thin">
        <color rgb="FFCC99FF"/>
      </bottom>
      <diagonal/>
    </border>
    <border>
      <left/>
      <right style="thin">
        <color rgb="FF7030A0"/>
      </right>
      <top/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 style="medium">
        <color indexed="64"/>
      </left>
      <right/>
      <top style="thin">
        <color auto="1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46"/>
      </left>
      <right style="thin">
        <color indexed="46"/>
      </right>
      <top style="thin">
        <color indexed="46"/>
      </top>
      <bottom style="thin">
        <color indexed="46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rgb="FF00B0F0"/>
      </left>
      <right style="thin">
        <color rgb="FF00B0F0"/>
      </right>
      <top style="thin">
        <color rgb="FF00B0F0"/>
      </top>
      <bottom style="thin">
        <color rgb="FF00B0F0"/>
      </bottom>
      <diagonal/>
    </border>
    <border>
      <left style="thin">
        <color indexed="10"/>
      </left>
      <right style="thin">
        <color indexed="46"/>
      </right>
      <top/>
      <bottom style="thin">
        <color indexed="46"/>
      </bottom>
      <diagonal/>
    </border>
    <border>
      <left style="thin">
        <color indexed="46"/>
      </left>
      <right style="thin">
        <color indexed="10"/>
      </right>
      <top/>
      <bottom style="thin">
        <color indexed="46"/>
      </bottom>
      <diagonal/>
    </border>
    <border>
      <left style="thin">
        <color indexed="10"/>
      </left>
      <right style="thin">
        <color indexed="46"/>
      </right>
      <top style="thin">
        <color indexed="46"/>
      </top>
      <bottom style="thin">
        <color indexed="46"/>
      </bottom>
      <diagonal/>
    </border>
    <border>
      <left style="thin">
        <color indexed="46"/>
      </left>
      <right style="thin">
        <color indexed="10"/>
      </right>
      <top style="thin">
        <color indexed="46"/>
      </top>
      <bottom style="thin">
        <color indexed="46"/>
      </bottom>
      <diagonal/>
    </border>
    <border>
      <left style="thin">
        <color indexed="10"/>
      </left>
      <right style="thin">
        <color indexed="46"/>
      </right>
      <top style="thin">
        <color indexed="46"/>
      </top>
      <bottom style="thin">
        <color indexed="10"/>
      </bottom>
      <diagonal/>
    </border>
    <border>
      <left style="thin">
        <color indexed="46"/>
      </left>
      <right style="thin">
        <color indexed="10"/>
      </right>
      <top style="thin">
        <color indexed="46"/>
      </top>
      <bottom style="thin">
        <color indexed="10"/>
      </bottom>
      <diagonal/>
    </border>
    <border>
      <left/>
      <right/>
      <top style="double">
        <color theme="7" tint="-0.499984740745262"/>
      </top>
      <bottom style="double">
        <color theme="7" tint="-0.249977111117893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double">
        <color theme="7" tint="-0.249977111117893"/>
      </left>
      <right style="double">
        <color theme="7" tint="-0.249977111117893"/>
      </right>
      <top style="double">
        <color theme="7" tint="-0.499984740745262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double">
        <color theme="7" tint="-0.249977111117893"/>
      </top>
      <bottom style="double">
        <color theme="7" tint="-0.499984740745262"/>
      </bottom>
      <diagonal/>
    </border>
    <border>
      <left style="double">
        <color theme="7" tint="-0.249977111117893"/>
      </left>
      <right/>
      <top style="double">
        <color theme="7" tint="-0.499984740745262"/>
      </top>
      <bottom style="double">
        <color theme="7" tint="-0.499984740745262"/>
      </bottom>
      <diagonal/>
    </border>
    <border>
      <left/>
      <right/>
      <top style="double">
        <color theme="7" tint="-0.499984740745262"/>
      </top>
      <bottom style="double">
        <color theme="7" tint="-0.499984740745262"/>
      </bottom>
      <diagonal/>
    </border>
    <border>
      <left/>
      <right style="double">
        <color theme="7" tint="-0.249977111117893"/>
      </right>
      <top style="double">
        <color theme="7" tint="-0.499984740745262"/>
      </top>
      <bottom style="double">
        <color theme="7" tint="-0.499984740745262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rgb="FF0070C0"/>
      </left>
      <right style="thin">
        <color rgb="FF0070C0"/>
      </right>
      <top style="thin">
        <color rgb="FF0070C0"/>
      </top>
      <bottom style="thin">
        <color rgb="FF0070C0"/>
      </bottom>
      <diagonal/>
    </border>
    <border>
      <left style="thin">
        <color indexed="64"/>
      </left>
      <right style="thin">
        <color indexed="64"/>
      </right>
      <top/>
      <bottom style="thin">
        <color rgb="FF0070C0"/>
      </bottom>
      <diagonal/>
    </border>
    <border>
      <left/>
      <right style="thin">
        <color rgb="FF7030A0"/>
      </right>
      <top/>
      <bottom style="thin">
        <color rgb="FF7030A0"/>
      </bottom>
      <diagonal/>
    </border>
    <border>
      <left style="thin">
        <color rgb="FF0070C0"/>
      </left>
      <right style="thin">
        <color rgb="FF0070C0"/>
      </right>
      <top style="thin">
        <color rgb="FF0070C0"/>
      </top>
      <bottom/>
      <diagonal/>
    </border>
    <border>
      <left style="medium">
        <color theme="9" tint="-0.249977111117893"/>
      </left>
      <right/>
      <top style="medium">
        <color theme="9" tint="-0.249977111117893"/>
      </top>
      <bottom/>
      <diagonal/>
    </border>
    <border>
      <left/>
      <right/>
      <top style="medium">
        <color theme="9" tint="-0.249977111117893"/>
      </top>
      <bottom/>
      <diagonal/>
    </border>
    <border>
      <left/>
      <right style="medium">
        <color theme="9" tint="-0.249977111117893"/>
      </right>
      <top style="medium">
        <color theme="9" tint="-0.249977111117893"/>
      </top>
      <bottom/>
      <diagonal/>
    </border>
    <border>
      <left style="medium">
        <color theme="9" tint="-0.249977111117893"/>
      </left>
      <right/>
      <top/>
      <bottom/>
      <diagonal/>
    </border>
    <border>
      <left/>
      <right style="medium">
        <color theme="9" tint="-0.249977111117893"/>
      </right>
      <top/>
      <bottom/>
      <diagonal/>
    </border>
    <border>
      <left style="medium">
        <color theme="9" tint="-0.249977111117893"/>
      </left>
      <right/>
      <top/>
      <bottom style="medium">
        <color indexed="64"/>
      </bottom>
      <diagonal/>
    </border>
    <border>
      <left/>
      <right style="medium">
        <color theme="9" tint="-0.249977111117893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0" fontId="80" fillId="0" borderId="0"/>
  </cellStyleXfs>
  <cellXfs count="1166">
    <xf numFmtId="0" fontId="0" fillId="0" borderId="0" xfId="0"/>
    <xf numFmtId="0" fontId="1" fillId="2" borderId="1" xfId="0" applyFont="1" applyFill="1" applyBorder="1" applyAlignment="1">
      <alignment horizontal="center" vertical="center"/>
    </xf>
    <xf numFmtId="0" fontId="1" fillId="8" borderId="1" xfId="0" applyFont="1" applyFill="1" applyBorder="1" applyAlignment="1">
      <alignment horizontal="center" vertical="center"/>
    </xf>
    <xf numFmtId="0" fontId="0" fillId="23" borderId="0" xfId="0" applyFill="1"/>
    <xf numFmtId="0" fontId="1" fillId="8" borderId="1" xfId="0" applyFont="1" applyFill="1" applyBorder="1" applyAlignment="1">
      <alignment horizontal="center" vertical="center"/>
    </xf>
    <xf numFmtId="0" fontId="2" fillId="24" borderId="1" xfId="0" applyFont="1" applyFill="1" applyBorder="1" applyAlignment="1" applyProtection="1">
      <alignment horizontal="center" vertical="center"/>
      <protection hidden="1"/>
    </xf>
    <xf numFmtId="0" fontId="39" fillId="9" borderId="1" xfId="0" applyFont="1" applyFill="1" applyBorder="1" applyAlignment="1" applyProtection="1">
      <alignment horizontal="center" vertical="center"/>
      <protection hidden="1"/>
    </xf>
    <xf numFmtId="0" fontId="2" fillId="25" borderId="19" xfId="0" applyFont="1" applyFill="1" applyBorder="1" applyAlignment="1" applyProtection="1">
      <alignment horizontal="center" vertical="center"/>
      <protection hidden="1"/>
    </xf>
    <xf numFmtId="0" fontId="19" fillId="25" borderId="19" xfId="0" applyFont="1" applyFill="1" applyBorder="1" applyAlignment="1" applyProtection="1">
      <alignment horizontal="center" vertical="center"/>
      <protection hidden="1"/>
    </xf>
    <xf numFmtId="0" fontId="19" fillId="13" borderId="27" xfId="0" applyFont="1" applyFill="1" applyBorder="1" applyAlignment="1" applyProtection="1">
      <alignment horizontal="center" vertical="center" wrapText="1"/>
      <protection hidden="1"/>
    </xf>
    <xf numFmtId="0" fontId="1" fillId="0" borderId="19" xfId="0" applyFont="1" applyBorder="1" applyAlignment="1" applyProtection="1">
      <alignment horizontal="center" vertical="center" wrapText="1"/>
      <protection locked="0"/>
    </xf>
    <xf numFmtId="14" fontId="6" fillId="0" borderId="19" xfId="0" applyNumberFormat="1" applyFont="1" applyBorder="1" applyAlignment="1" applyProtection="1">
      <alignment horizontal="center" vertical="center" wrapText="1"/>
      <protection locked="0"/>
    </xf>
    <xf numFmtId="0" fontId="2" fillId="0" borderId="19" xfId="0" applyFont="1" applyBorder="1" applyAlignment="1" applyProtection="1">
      <alignment horizontal="center" vertical="center" wrapText="1"/>
      <protection locked="0"/>
    </xf>
    <xf numFmtId="14" fontId="2" fillId="0" borderId="19" xfId="0" applyNumberFormat="1" applyFont="1" applyBorder="1" applyAlignment="1" applyProtection="1">
      <alignment horizontal="center" vertical="center" wrapText="1"/>
      <protection locked="0"/>
    </xf>
    <xf numFmtId="0" fontId="1" fillId="0" borderId="17" xfId="0" applyFont="1" applyBorder="1" applyAlignment="1" applyProtection="1">
      <alignment horizontal="center" vertical="center" wrapText="1"/>
      <protection locked="0"/>
    </xf>
    <xf numFmtId="14" fontId="6" fillId="0" borderId="17" xfId="0" applyNumberFormat="1" applyFont="1" applyBorder="1" applyAlignment="1" applyProtection="1">
      <alignment horizontal="center" vertical="center" wrapText="1"/>
      <protection locked="0"/>
    </xf>
    <xf numFmtId="0" fontId="2" fillId="0" borderId="17" xfId="0" applyFont="1" applyBorder="1" applyAlignment="1" applyProtection="1">
      <alignment horizontal="center" vertical="center" wrapText="1"/>
      <protection locked="0"/>
    </xf>
    <xf numFmtId="14" fontId="2" fillId="0" borderId="17" xfId="0" applyNumberFormat="1" applyFont="1" applyBorder="1" applyAlignment="1" applyProtection="1">
      <alignment horizontal="center" vertical="center" wrapText="1"/>
      <protection locked="0"/>
    </xf>
    <xf numFmtId="14" fontId="6" fillId="0" borderId="17" xfId="0" applyNumberFormat="1" applyFont="1" applyBorder="1" applyAlignment="1" applyProtection="1">
      <alignment horizontal="center" vertical="center"/>
      <protection locked="0"/>
    </xf>
    <xf numFmtId="0" fontId="6" fillId="0" borderId="17" xfId="0" applyFont="1" applyBorder="1" applyAlignment="1" applyProtection="1">
      <alignment horizontal="center" vertical="center"/>
      <protection locked="0"/>
    </xf>
    <xf numFmtId="0" fontId="6" fillId="0" borderId="17" xfId="0" applyFont="1" applyBorder="1" applyProtection="1">
      <protection locked="0"/>
    </xf>
    <xf numFmtId="0" fontId="0" fillId="0" borderId="17" xfId="0" applyBorder="1" applyProtection="1">
      <protection locked="0"/>
    </xf>
    <xf numFmtId="0" fontId="2" fillId="0" borderId="19" xfId="0" applyFont="1" applyBorder="1" applyAlignment="1" applyProtection="1">
      <alignment horizontal="center" vertical="center"/>
      <protection locked="0"/>
    </xf>
    <xf numFmtId="0" fontId="1" fillId="0" borderId="19" xfId="0" applyFont="1" applyBorder="1" applyAlignment="1" applyProtection="1">
      <alignment vertical="center" wrapText="1"/>
      <protection locked="0"/>
    </xf>
    <xf numFmtId="0" fontId="2" fillId="0" borderId="17" xfId="0" applyFont="1" applyBorder="1" applyAlignment="1" applyProtection="1">
      <alignment horizontal="center" vertical="center"/>
      <protection locked="0"/>
    </xf>
    <xf numFmtId="0" fontId="1" fillId="0" borderId="17" xfId="0" applyFont="1" applyBorder="1" applyAlignment="1" applyProtection="1">
      <alignment vertical="center" wrapText="1"/>
      <protection locked="0"/>
    </xf>
    <xf numFmtId="0" fontId="19" fillId="13" borderId="26" xfId="0" applyFont="1" applyFill="1" applyBorder="1" applyAlignment="1" applyProtection="1">
      <alignment horizontal="center" vertical="center" wrapText="1"/>
      <protection locked="0"/>
    </xf>
    <xf numFmtId="0" fontId="19" fillId="13" borderId="27" xfId="0" applyFont="1" applyFill="1" applyBorder="1" applyAlignment="1" applyProtection="1">
      <alignment horizontal="center" vertical="center" wrapText="1"/>
      <protection locked="0"/>
    </xf>
    <xf numFmtId="0" fontId="19" fillId="16" borderId="26" xfId="0" applyFont="1" applyFill="1" applyBorder="1" applyAlignment="1" applyProtection="1">
      <alignment horizontal="center" vertical="center" wrapText="1"/>
      <protection hidden="1"/>
    </xf>
    <xf numFmtId="0" fontId="1" fillId="15" borderId="24" xfId="0" applyFont="1" applyFill="1" applyBorder="1" applyAlignment="1" applyProtection="1">
      <alignment horizontal="center" vertical="center"/>
      <protection hidden="1"/>
    </xf>
    <xf numFmtId="0" fontId="1" fillId="15" borderId="25" xfId="0" applyFont="1" applyFill="1" applyBorder="1" applyAlignment="1" applyProtection="1">
      <alignment horizontal="center" vertical="center"/>
      <protection hidden="1"/>
    </xf>
    <xf numFmtId="0" fontId="2" fillId="26" borderId="19" xfId="0" applyFont="1" applyFill="1" applyBorder="1" applyAlignment="1" applyProtection="1">
      <alignment horizontal="center" vertical="center"/>
      <protection hidden="1"/>
    </xf>
    <xf numFmtId="165" fontId="2" fillId="26" borderId="19" xfId="0" applyNumberFormat="1" applyFont="1" applyFill="1" applyBorder="1" applyAlignment="1" applyProtection="1">
      <alignment horizontal="center" vertical="center"/>
      <protection hidden="1"/>
    </xf>
    <xf numFmtId="0" fontId="43" fillId="0" borderId="0" xfId="0" applyFont="1" applyFill="1" applyBorder="1" applyAlignment="1" applyProtection="1">
      <alignment vertical="center" wrapText="1"/>
      <protection hidden="1"/>
    </xf>
    <xf numFmtId="0" fontId="43" fillId="0" borderId="34" xfId="0" applyFont="1" applyFill="1" applyBorder="1" applyAlignment="1" applyProtection="1">
      <alignment horizontal="center" vertical="center" wrapText="1"/>
      <protection hidden="1"/>
    </xf>
    <xf numFmtId="0" fontId="44" fillId="0" borderId="33" xfId="0" applyFont="1" applyFill="1" applyBorder="1" applyAlignment="1" applyProtection="1">
      <alignment horizontal="center" vertical="center" wrapText="1"/>
      <protection hidden="1"/>
    </xf>
    <xf numFmtId="0" fontId="44" fillId="0" borderId="0" xfId="0" applyFont="1" applyFill="1" applyBorder="1" applyAlignment="1" applyProtection="1">
      <alignment horizontal="center" vertical="center" wrapText="1"/>
      <protection hidden="1"/>
    </xf>
    <xf numFmtId="1" fontId="45" fillId="0" borderId="0" xfId="0" applyNumberFormat="1" applyFont="1" applyFill="1" applyBorder="1" applyAlignment="1" applyProtection="1">
      <alignment vertical="center"/>
      <protection hidden="1"/>
    </xf>
    <xf numFmtId="0" fontId="5" fillId="0" borderId="0" xfId="0" applyFont="1" applyBorder="1" applyAlignment="1" applyProtection="1">
      <alignment vertical="center"/>
      <protection hidden="1"/>
    </xf>
    <xf numFmtId="0" fontId="49" fillId="0" borderId="41" xfId="0" applyFont="1" applyBorder="1" applyAlignment="1" applyProtection="1">
      <alignment horizontal="center" vertical="center"/>
      <protection hidden="1"/>
    </xf>
    <xf numFmtId="0" fontId="0" fillId="0" borderId="34" xfId="0" applyBorder="1" applyProtection="1">
      <protection hidden="1"/>
    </xf>
    <xf numFmtId="0" fontId="1" fillId="0" borderId="0" xfId="0" applyFont="1" applyBorder="1" applyProtection="1">
      <protection hidden="1"/>
    </xf>
    <xf numFmtId="0" fontId="1" fillId="0" borderId="0" xfId="0" applyFont="1" applyBorder="1" applyAlignment="1" applyProtection="1">
      <alignment vertical="center"/>
      <protection hidden="1"/>
    </xf>
    <xf numFmtId="0" fontId="4" fillId="0" borderId="0" xfId="0" applyFont="1" applyBorder="1" applyProtection="1">
      <protection hidden="1"/>
    </xf>
    <xf numFmtId="0" fontId="1" fillId="0" borderId="0" xfId="0" applyFont="1" applyBorder="1" applyAlignment="1" applyProtection="1">
      <protection hidden="1"/>
    </xf>
    <xf numFmtId="0" fontId="44" fillId="13" borderId="27" xfId="0" applyFont="1" applyFill="1" applyBorder="1" applyAlignment="1" applyProtection="1">
      <alignment horizontal="center" vertical="center" wrapText="1"/>
      <protection hidden="1"/>
    </xf>
    <xf numFmtId="0" fontId="0" fillId="27" borderId="0" xfId="0" applyFill="1" applyProtection="1">
      <protection hidden="1"/>
    </xf>
    <xf numFmtId="0" fontId="29" fillId="27" borderId="0" xfId="0" applyFont="1" applyFill="1" applyBorder="1" applyAlignment="1" applyProtection="1">
      <alignment horizontal="center" vertical="center"/>
      <protection hidden="1"/>
    </xf>
    <xf numFmtId="0" fontId="0" fillId="7" borderId="0" xfId="0" applyFill="1" applyProtection="1">
      <protection hidden="1"/>
    </xf>
    <xf numFmtId="0" fontId="0" fillId="29" borderId="0" xfId="0" applyFill="1" applyProtection="1">
      <protection hidden="1"/>
    </xf>
    <xf numFmtId="0" fontId="0" fillId="0" borderId="0" xfId="0" applyProtection="1">
      <protection hidden="1"/>
    </xf>
    <xf numFmtId="0" fontId="0" fillId="27" borderId="0" xfId="0" applyFill="1" applyAlignment="1" applyProtection="1">
      <alignment horizontal="center" vertical="center"/>
      <protection hidden="1"/>
    </xf>
    <xf numFmtId="0" fontId="19" fillId="19" borderId="33" xfId="0" applyFont="1" applyFill="1" applyBorder="1" applyAlignment="1" applyProtection="1">
      <alignment vertical="center"/>
      <protection hidden="1"/>
    </xf>
    <xf numFmtId="0" fontId="19" fillId="19" borderId="0" xfId="0" applyFont="1" applyFill="1" applyBorder="1" applyAlignment="1" applyProtection="1">
      <alignment vertical="center"/>
      <protection hidden="1"/>
    </xf>
    <xf numFmtId="0" fontId="19" fillId="19" borderId="34" xfId="0" applyFont="1" applyFill="1" applyBorder="1" applyAlignment="1" applyProtection="1">
      <alignment vertical="center"/>
      <protection hidden="1"/>
    </xf>
    <xf numFmtId="0" fontId="0" fillId="22" borderId="0" xfId="0" applyFill="1" applyProtection="1">
      <protection hidden="1"/>
    </xf>
    <xf numFmtId="0" fontId="0" fillId="0" borderId="19" xfId="0" applyBorder="1" applyAlignment="1" applyProtection="1">
      <alignment horizontal="center" vertical="center"/>
      <protection locked="0"/>
    </xf>
    <xf numFmtId="0" fontId="0" fillId="0" borderId="17" xfId="0" applyBorder="1" applyAlignment="1" applyProtection="1">
      <alignment horizontal="center" vertical="center"/>
      <protection locked="0"/>
    </xf>
    <xf numFmtId="0" fontId="0" fillId="0" borderId="0" xfId="0" applyBorder="1" applyProtection="1">
      <protection hidden="1"/>
    </xf>
    <xf numFmtId="0" fontId="3" fillId="26" borderId="0" xfId="0" applyFont="1" applyFill="1" applyAlignment="1" applyProtection="1">
      <alignment horizontal="center" vertical="center"/>
      <protection hidden="1"/>
    </xf>
    <xf numFmtId="0" fontId="0" fillId="0" borderId="0" xfId="0" applyBorder="1" applyAlignment="1" applyProtection="1">
      <alignment vertical="center"/>
      <protection hidden="1"/>
    </xf>
    <xf numFmtId="0" fontId="0" fillId="0" borderId="33" xfId="0" applyBorder="1" applyProtection="1">
      <protection hidden="1"/>
    </xf>
    <xf numFmtId="0" fontId="4" fillId="0" borderId="1" xfId="0" applyFont="1" applyBorder="1" applyProtection="1">
      <protection hidden="1"/>
    </xf>
    <xf numFmtId="0" fontId="4" fillId="0" borderId="41" xfId="0" applyFont="1" applyBorder="1" applyProtection="1">
      <protection hidden="1"/>
    </xf>
    <xf numFmtId="0" fontId="3" fillId="0" borderId="42" xfId="0" applyFont="1" applyBorder="1" applyAlignment="1" applyProtection="1">
      <alignment horizontal="center" vertical="center" wrapText="1"/>
      <protection hidden="1"/>
    </xf>
    <xf numFmtId="0" fontId="1" fillId="5" borderId="0" xfId="0" applyFont="1" applyFill="1" applyBorder="1" applyAlignment="1" applyProtection="1">
      <alignment vertical="center"/>
      <protection hidden="1"/>
    </xf>
    <xf numFmtId="0" fontId="3" fillId="5" borderId="9" xfId="0" applyFont="1" applyFill="1" applyBorder="1" applyAlignment="1" applyProtection="1">
      <alignment vertical="center"/>
      <protection hidden="1"/>
    </xf>
    <xf numFmtId="0" fontId="44" fillId="11" borderId="0" xfId="0" applyFont="1" applyFill="1" applyBorder="1" applyAlignment="1" applyProtection="1">
      <alignment horizontal="center" vertical="center" wrapText="1"/>
      <protection hidden="1"/>
    </xf>
    <xf numFmtId="0" fontId="12" fillId="0" borderId="52" xfId="0" applyFont="1" applyBorder="1" applyAlignment="1">
      <alignment vertical="center" wrapText="1"/>
    </xf>
    <xf numFmtId="0" fontId="84" fillId="0" borderId="52" xfId="0" applyFont="1" applyBorder="1" applyAlignment="1">
      <alignment horizontal="left" vertical="center" wrapText="1"/>
    </xf>
    <xf numFmtId="0" fontId="14" fillId="22" borderId="52" xfId="0" applyFont="1" applyFill="1" applyBorder="1" applyAlignment="1">
      <alignment horizontal="center" vertical="center" wrapText="1"/>
    </xf>
    <xf numFmtId="0" fontId="85" fillId="22" borderId="52" xfId="0" applyFont="1" applyFill="1" applyBorder="1" applyAlignment="1">
      <alignment horizontal="center" vertical="center" wrapText="1"/>
    </xf>
    <xf numFmtId="0" fontId="81" fillId="31" borderId="55" xfId="0" applyFont="1" applyFill="1" applyBorder="1" applyAlignment="1">
      <alignment horizontal="center" vertical="top"/>
    </xf>
    <xf numFmtId="0" fontId="86" fillId="31" borderId="55" xfId="0" applyFont="1" applyFill="1" applyBorder="1" applyAlignment="1">
      <alignment vertical="center" wrapText="1"/>
    </xf>
    <xf numFmtId="0" fontId="88" fillId="31" borderId="55" xfId="0" applyFont="1" applyFill="1" applyBorder="1" applyAlignment="1">
      <alignment vertical="top" wrapText="1"/>
    </xf>
    <xf numFmtId="0" fontId="33" fillId="0" borderId="0" xfId="0" applyFont="1" applyAlignment="1">
      <alignment horizontal="center" vertical="center"/>
    </xf>
    <xf numFmtId="0" fontId="96" fillId="31" borderId="55" xfId="0" applyFont="1" applyFill="1" applyBorder="1" applyAlignment="1">
      <alignment horizontal="center" vertical="center"/>
    </xf>
    <xf numFmtId="0" fontId="37" fillId="0" borderId="52" xfId="0" applyFont="1" applyBorder="1" applyAlignment="1">
      <alignment vertical="center" wrapText="1"/>
    </xf>
    <xf numFmtId="0" fontId="98" fillId="0" borderId="0" xfId="0" applyFont="1" applyAlignment="1">
      <alignment horizontal="center" vertical="center"/>
    </xf>
    <xf numFmtId="0" fontId="3" fillId="0" borderId="52" xfId="0" applyFont="1" applyBorder="1" applyAlignment="1">
      <alignment vertical="center" wrapText="1"/>
    </xf>
    <xf numFmtId="0" fontId="44" fillId="13" borderId="28" xfId="0" applyFont="1" applyFill="1" applyBorder="1" applyAlignment="1" applyProtection="1">
      <alignment horizontal="center" vertical="center" wrapText="1"/>
      <protection hidden="1"/>
    </xf>
    <xf numFmtId="14" fontId="6" fillId="0" borderId="19" xfId="0" applyNumberFormat="1" applyFont="1" applyBorder="1" applyAlignment="1" applyProtection="1">
      <alignment horizontal="center" vertical="center"/>
      <protection locked="0"/>
    </xf>
    <xf numFmtId="0" fontId="1" fillId="0" borderId="10" xfId="0" applyFont="1" applyBorder="1" applyAlignment="1" applyProtection="1">
      <alignment vertical="center"/>
      <protection hidden="1"/>
    </xf>
    <xf numFmtId="0" fontId="1" fillId="0" borderId="15" xfId="0" applyFont="1" applyBorder="1" applyProtection="1">
      <protection hidden="1"/>
    </xf>
    <xf numFmtId="0" fontId="1" fillId="0" borderId="10" xfId="0" applyFont="1" applyBorder="1" applyProtection="1">
      <protection hidden="1"/>
    </xf>
    <xf numFmtId="0" fontId="4" fillId="0" borderId="15" xfId="0" applyFont="1" applyBorder="1" applyProtection="1">
      <protection hidden="1"/>
    </xf>
    <xf numFmtId="0" fontId="4" fillId="0" borderId="15" xfId="0" applyFont="1" applyBorder="1" applyAlignment="1" applyProtection="1">
      <alignment horizontal="center" vertical="center"/>
      <protection hidden="1"/>
    </xf>
    <xf numFmtId="0" fontId="1" fillId="0" borderId="7" xfId="0" applyFont="1" applyBorder="1" applyProtection="1">
      <protection hidden="1"/>
    </xf>
    <xf numFmtId="0" fontId="1" fillId="0" borderId="9" xfId="0" applyFont="1" applyBorder="1" applyProtection="1">
      <protection hidden="1"/>
    </xf>
    <xf numFmtId="0" fontId="1" fillId="0" borderId="8" xfId="0" applyFont="1" applyBorder="1" applyProtection="1">
      <protection hidden="1"/>
    </xf>
    <xf numFmtId="14" fontId="2" fillId="0" borderId="17" xfId="0" applyNumberFormat="1" applyFont="1" applyBorder="1" applyAlignment="1" applyProtection="1">
      <alignment horizontal="center" vertical="center"/>
      <protection locked="0"/>
    </xf>
    <xf numFmtId="0" fontId="0" fillId="10" borderId="16" xfId="0" applyFill="1" applyBorder="1" applyAlignment="1" applyProtection="1">
      <alignment horizontal="center" vertical="center" wrapText="1"/>
      <protection hidden="1"/>
    </xf>
    <xf numFmtId="0" fontId="1" fillId="10" borderId="16" xfId="0" applyFont="1" applyFill="1" applyBorder="1" applyAlignment="1" applyProtection="1">
      <alignment horizontal="center" vertical="center" wrapText="1"/>
      <protection hidden="1"/>
    </xf>
    <xf numFmtId="0" fontId="6" fillId="0" borderId="1" xfId="0" applyFont="1" applyBorder="1" applyAlignment="1" applyProtection="1">
      <alignment horizontal="center" vertical="center"/>
      <protection hidden="1"/>
    </xf>
    <xf numFmtId="1" fontId="1" fillId="0" borderId="9" xfId="0" applyNumberFormat="1" applyFont="1" applyBorder="1" applyProtection="1">
      <protection hidden="1"/>
    </xf>
    <xf numFmtId="0" fontId="1" fillId="0" borderId="19" xfId="0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 applyProtection="1">
      <alignment horizontal="center"/>
      <protection hidden="1"/>
    </xf>
    <xf numFmtId="1" fontId="9" fillId="0" borderId="1" xfId="0" applyNumberFormat="1" applyFont="1" applyBorder="1" applyAlignment="1" applyProtection="1">
      <alignment horizontal="center" vertical="center"/>
      <protection hidden="1"/>
    </xf>
    <xf numFmtId="0" fontId="1" fillId="0" borderId="1" xfId="0" applyFont="1" applyBorder="1" applyAlignment="1" applyProtection="1">
      <protection hidden="1"/>
    </xf>
    <xf numFmtId="0" fontId="6" fillId="19" borderId="0" xfId="0" applyFont="1" applyFill="1" applyBorder="1" applyAlignment="1" applyProtection="1">
      <alignment horizontal="center" vertical="center"/>
      <protection hidden="1"/>
    </xf>
    <xf numFmtId="0" fontId="39" fillId="19" borderId="1" xfId="0" applyFont="1" applyFill="1" applyBorder="1" applyAlignment="1" applyProtection="1">
      <alignment horizontal="center" vertical="center"/>
      <protection hidden="1"/>
    </xf>
    <xf numFmtId="0" fontId="39" fillId="24" borderId="1" xfId="0" applyFont="1" applyFill="1" applyBorder="1" applyAlignment="1" applyProtection="1">
      <alignment horizontal="center" vertical="center"/>
      <protection hidden="1"/>
    </xf>
    <xf numFmtId="0" fontId="9" fillId="19" borderId="1" xfId="0" applyFont="1" applyFill="1" applyBorder="1" applyAlignment="1" applyProtection="1">
      <alignment horizontal="center" vertical="center"/>
      <protection hidden="1"/>
    </xf>
    <xf numFmtId="0" fontId="9" fillId="24" borderId="1" xfId="0" applyFont="1" applyFill="1" applyBorder="1" applyAlignment="1" applyProtection="1">
      <alignment horizontal="center" vertical="center"/>
      <protection hidden="1"/>
    </xf>
    <xf numFmtId="0" fontId="9" fillId="33" borderId="1" xfId="0" applyFont="1" applyFill="1" applyBorder="1" applyAlignment="1" applyProtection="1">
      <alignment horizontal="center" vertical="center"/>
      <protection hidden="1"/>
    </xf>
    <xf numFmtId="0" fontId="2" fillId="11" borderId="1" xfId="0" applyFont="1" applyFill="1" applyBorder="1" applyAlignment="1" applyProtection="1">
      <alignment horizontal="center" vertical="center"/>
      <protection locked="0"/>
    </xf>
    <xf numFmtId="0" fontId="19" fillId="19" borderId="1" xfId="0" applyFont="1" applyFill="1" applyBorder="1" applyAlignment="1" applyProtection="1">
      <alignment horizontal="center" vertical="center"/>
      <protection hidden="1"/>
    </xf>
    <xf numFmtId="0" fontId="19" fillId="24" borderId="1" xfId="0" applyFont="1" applyFill="1" applyBorder="1" applyAlignment="1" applyProtection="1">
      <alignment horizontal="center" vertical="center"/>
      <protection hidden="1"/>
    </xf>
    <xf numFmtId="0" fontId="32" fillId="0" borderId="1" xfId="0" applyFont="1" applyBorder="1" applyAlignment="1" applyProtection="1">
      <alignment vertical="center"/>
      <protection hidden="1"/>
    </xf>
    <xf numFmtId="1" fontId="6" fillId="0" borderId="1" xfId="0" applyNumberFormat="1" applyFont="1" applyBorder="1" applyAlignment="1" applyProtection="1">
      <alignment horizontal="center" vertical="center"/>
      <protection hidden="1"/>
    </xf>
    <xf numFmtId="0" fontId="4" fillId="0" borderId="42" xfId="0" applyFont="1" applyBorder="1" applyAlignment="1" applyProtection="1">
      <alignment horizontal="center" vertical="center" wrapText="1"/>
      <protection hidden="1"/>
    </xf>
    <xf numFmtId="0" fontId="48" fillId="0" borderId="64" xfId="0" applyFont="1" applyBorder="1" applyAlignment="1" applyProtection="1">
      <alignment horizontal="center" vertical="center"/>
      <protection hidden="1"/>
    </xf>
    <xf numFmtId="0" fontId="53" fillId="0" borderId="0" xfId="0" applyFont="1" applyProtection="1">
      <protection hidden="1"/>
    </xf>
    <xf numFmtId="0" fontId="53" fillId="0" borderId="0" xfId="0" applyFont="1" applyAlignment="1" applyProtection="1">
      <alignment horizontal="center" vertical="center"/>
      <protection hidden="1"/>
    </xf>
    <xf numFmtId="14" fontId="53" fillId="0" borderId="0" xfId="0" applyNumberFormat="1" applyFont="1" applyAlignment="1" applyProtection="1">
      <alignment horizontal="center" vertical="center"/>
      <protection hidden="1"/>
    </xf>
    <xf numFmtId="0" fontId="51" fillId="0" borderId="0" xfId="0" applyFont="1" applyProtection="1">
      <protection hidden="1"/>
    </xf>
    <xf numFmtId="0" fontId="55" fillId="10" borderId="45" xfId="0" applyFont="1" applyFill="1" applyBorder="1" applyAlignment="1" applyProtection="1">
      <alignment horizontal="center" vertical="center"/>
      <protection hidden="1"/>
    </xf>
    <xf numFmtId="0" fontId="47" fillId="0" borderId="36" xfId="0" applyFont="1" applyBorder="1" applyProtection="1">
      <protection hidden="1"/>
    </xf>
    <xf numFmtId="0" fontId="47" fillId="0" borderId="0" xfId="0" applyFont="1" applyProtection="1">
      <protection hidden="1"/>
    </xf>
    <xf numFmtId="0" fontId="1" fillId="0" borderId="64" xfId="0" applyFont="1" applyBorder="1" applyAlignment="1" applyProtection="1">
      <alignment horizontal="center" vertical="center"/>
      <protection hidden="1"/>
    </xf>
    <xf numFmtId="1" fontId="9" fillId="0" borderId="54" xfId="0" applyNumberFormat="1" applyFont="1" applyBorder="1" applyAlignment="1" applyProtection="1">
      <alignment horizontal="center" vertical="center"/>
      <protection hidden="1"/>
    </xf>
    <xf numFmtId="1" fontId="9" fillId="0" borderId="1" xfId="0" applyNumberFormat="1" applyFont="1" applyBorder="1" applyAlignment="1" applyProtection="1">
      <alignment horizontal="center"/>
      <protection hidden="1"/>
    </xf>
    <xf numFmtId="0" fontId="1" fillId="0" borderId="54" xfId="0" applyFont="1" applyBorder="1" applyAlignment="1" applyProtection="1">
      <alignment horizontal="center" vertical="center"/>
      <protection hidden="1"/>
    </xf>
    <xf numFmtId="0" fontId="43" fillId="0" borderId="0" xfId="0" applyFont="1" applyFill="1" applyBorder="1" applyAlignment="1" applyProtection="1">
      <alignment horizontal="center" vertical="center" wrapText="1"/>
      <protection hidden="1"/>
    </xf>
    <xf numFmtId="0" fontId="6" fillId="19" borderId="1" xfId="0" applyFont="1" applyFill="1" applyBorder="1" applyAlignment="1" applyProtection="1">
      <alignment horizontal="center" vertical="center"/>
      <protection hidden="1"/>
    </xf>
    <xf numFmtId="0" fontId="0" fillId="0" borderId="0" xfId="0" applyAlignment="1">
      <alignment horizontal="center" vertical="center"/>
    </xf>
    <xf numFmtId="0" fontId="7" fillId="19" borderId="1" xfId="0" applyFont="1" applyFill="1" applyBorder="1" applyAlignment="1" applyProtection="1">
      <alignment horizontal="center" vertical="center"/>
      <protection hidden="1"/>
    </xf>
    <xf numFmtId="0" fontId="7" fillId="24" borderId="1" xfId="0" applyFont="1" applyFill="1" applyBorder="1" applyAlignment="1" applyProtection="1">
      <alignment horizontal="center" vertical="center"/>
      <protection hidden="1"/>
    </xf>
    <xf numFmtId="0" fontId="69" fillId="27" borderId="0" xfId="0" applyFont="1" applyFill="1" applyBorder="1" applyAlignment="1" applyProtection="1">
      <alignment vertical="center" wrapText="1"/>
      <protection hidden="1"/>
    </xf>
    <xf numFmtId="0" fontId="70" fillId="27" borderId="0" xfId="0" applyFont="1" applyFill="1" applyAlignment="1" applyProtection="1">
      <protection hidden="1"/>
    </xf>
    <xf numFmtId="0" fontId="44" fillId="27" borderId="9" xfId="0" applyFont="1" applyFill="1" applyBorder="1" applyAlignment="1" applyProtection="1">
      <protection hidden="1"/>
    </xf>
    <xf numFmtId="0" fontId="0" fillId="27" borderId="9" xfId="0" applyFill="1" applyBorder="1" applyProtection="1">
      <protection hidden="1"/>
    </xf>
    <xf numFmtId="0" fontId="16" fillId="11" borderId="0" xfId="0" applyNumberFormat="1" applyFont="1" applyFill="1" applyProtection="1">
      <protection hidden="1"/>
    </xf>
    <xf numFmtId="0" fontId="16" fillId="11" borderId="0" xfId="0" applyFont="1" applyFill="1" applyProtection="1">
      <protection hidden="1"/>
    </xf>
    <xf numFmtId="0" fontId="1" fillId="5" borderId="15" xfId="0" applyFont="1" applyFill="1" applyBorder="1" applyAlignment="1" applyProtection="1">
      <alignment horizontal="center" vertical="center"/>
      <protection hidden="1"/>
    </xf>
    <xf numFmtId="0" fontId="3" fillId="5" borderId="46" xfId="0" applyFont="1" applyFill="1" applyBorder="1" applyAlignment="1" applyProtection="1">
      <alignment horizontal="center" vertical="center"/>
      <protection hidden="1"/>
    </xf>
    <xf numFmtId="0" fontId="1" fillId="0" borderId="19" xfId="0" applyFont="1" applyBorder="1" applyAlignment="1" applyProtection="1">
      <alignment horizontal="left" vertical="center" wrapText="1"/>
      <protection locked="0"/>
    </xf>
    <xf numFmtId="0" fontId="1" fillId="0" borderId="17" xfId="0" applyFont="1" applyBorder="1" applyAlignment="1" applyProtection="1">
      <alignment horizontal="left" vertical="center" wrapText="1"/>
      <protection locked="0"/>
    </xf>
    <xf numFmtId="0" fontId="2" fillId="0" borderId="19" xfId="0" applyFont="1" applyBorder="1" applyAlignment="1" applyProtection="1">
      <alignment horizontal="left" vertical="center" wrapText="1"/>
      <protection locked="0"/>
    </xf>
    <xf numFmtId="1" fontId="2" fillId="0" borderId="19" xfId="0" applyNumberFormat="1" applyFont="1" applyBorder="1" applyAlignment="1" applyProtection="1">
      <alignment horizontal="center" vertical="center"/>
      <protection locked="0"/>
    </xf>
    <xf numFmtId="14" fontId="10" fillId="11" borderId="64" xfId="0" applyNumberFormat="1" applyFont="1" applyFill="1" applyBorder="1" applyAlignment="1" applyProtection="1">
      <alignment horizontal="left" vertical="center"/>
      <protection locked="0"/>
    </xf>
    <xf numFmtId="165" fontId="0" fillId="0" borderId="0" xfId="0" applyNumberFormat="1" applyProtection="1">
      <protection hidden="1"/>
    </xf>
    <xf numFmtId="14" fontId="16" fillId="11" borderId="0" xfId="0" applyNumberFormat="1" applyFont="1" applyFill="1" applyProtection="1">
      <protection hidden="1"/>
    </xf>
    <xf numFmtId="0" fontId="5" fillId="3" borderId="64" xfId="0" applyFont="1" applyFill="1" applyBorder="1" applyAlignment="1" applyProtection="1">
      <alignment horizontal="right" vertical="center"/>
      <protection hidden="1"/>
    </xf>
    <xf numFmtId="0" fontId="13" fillId="5" borderId="50" xfId="0" applyFont="1" applyFill="1" applyBorder="1" applyAlignment="1" applyProtection="1">
      <alignment vertical="center"/>
      <protection hidden="1"/>
    </xf>
    <xf numFmtId="0" fontId="13" fillId="5" borderId="0" xfId="0" applyFont="1" applyFill="1" applyBorder="1" applyAlignment="1" applyProtection="1">
      <alignment vertical="center"/>
      <protection hidden="1"/>
    </xf>
    <xf numFmtId="0" fontId="19" fillId="5" borderId="0" xfId="0" applyFont="1" applyFill="1" applyBorder="1" applyAlignment="1" applyProtection="1">
      <alignment horizontal="center" vertical="center"/>
      <protection hidden="1"/>
    </xf>
    <xf numFmtId="0" fontId="36" fillId="5" borderId="7" xfId="0" applyFont="1" applyFill="1" applyBorder="1" applyAlignment="1" applyProtection="1">
      <alignment vertical="center"/>
      <protection hidden="1"/>
    </xf>
    <xf numFmtId="0" fontId="36" fillId="5" borderId="9" xfId="0" applyFont="1" applyFill="1" applyBorder="1" applyAlignment="1" applyProtection="1">
      <alignment vertical="center"/>
      <protection hidden="1"/>
    </xf>
    <xf numFmtId="0" fontId="43" fillId="5" borderId="9" xfId="0" applyFont="1" applyFill="1" applyBorder="1" applyAlignment="1" applyProtection="1">
      <alignment horizontal="center" vertical="center"/>
      <protection hidden="1"/>
    </xf>
    <xf numFmtId="0" fontId="0" fillId="9" borderId="0" xfId="0" applyFill="1" applyProtection="1">
      <protection hidden="1"/>
    </xf>
    <xf numFmtId="0" fontId="1" fillId="11" borderId="0" xfId="0" applyFont="1" applyFill="1" applyBorder="1" applyAlignment="1" applyProtection="1">
      <alignment vertical="center"/>
      <protection hidden="1"/>
    </xf>
    <xf numFmtId="0" fontId="1" fillId="10" borderId="20" xfId="0" applyFont="1" applyFill="1" applyBorder="1" applyAlignment="1" applyProtection="1">
      <alignment horizontal="center" vertical="center" wrapText="1"/>
      <protection hidden="1"/>
    </xf>
    <xf numFmtId="0" fontId="0" fillId="0" borderId="0" xfId="0" applyAlignment="1" applyProtection="1">
      <alignment horizontal="center" vertical="center" wrapText="1"/>
      <protection hidden="1"/>
    </xf>
    <xf numFmtId="2" fontId="0" fillId="0" borderId="0" xfId="0" applyNumberFormat="1" applyProtection="1">
      <protection hidden="1"/>
    </xf>
    <xf numFmtId="0" fontId="0" fillId="0" borderId="0" xfId="0" applyAlignment="1" applyProtection="1">
      <alignment horizontal="left"/>
      <protection hidden="1"/>
    </xf>
    <xf numFmtId="0" fontId="0" fillId="0" borderId="0" xfId="0" applyBorder="1" applyAlignment="1" applyProtection="1">
      <alignment horizontal="left"/>
      <protection hidden="1"/>
    </xf>
    <xf numFmtId="0" fontId="0" fillId="0" borderId="0" xfId="0" applyFill="1" applyBorder="1" applyProtection="1">
      <protection hidden="1"/>
    </xf>
    <xf numFmtId="0" fontId="19" fillId="16" borderId="0" xfId="0" applyFont="1" applyFill="1" applyBorder="1" applyAlignment="1" applyProtection="1">
      <alignment horizontal="center" vertical="center" wrapText="1"/>
      <protection hidden="1"/>
    </xf>
    <xf numFmtId="0" fontId="2" fillId="0" borderId="1" xfId="0" applyFont="1" applyBorder="1" applyAlignment="1" applyProtection="1">
      <alignment vertical="center"/>
      <protection locked="0"/>
    </xf>
    <xf numFmtId="0" fontId="19" fillId="4" borderId="1" xfId="0" applyFont="1" applyFill="1" applyBorder="1" applyAlignment="1">
      <alignment horizontal="center" vertical="center"/>
    </xf>
    <xf numFmtId="0" fontId="2" fillId="34" borderId="1" xfId="0" applyFont="1" applyFill="1" applyBorder="1" applyAlignment="1" applyProtection="1">
      <alignment horizontal="center" vertical="center"/>
      <protection locked="0"/>
    </xf>
    <xf numFmtId="0" fontId="102" fillId="19" borderId="1" xfId="0" applyFont="1" applyFill="1" applyBorder="1" applyAlignment="1" applyProtection="1">
      <alignment horizontal="center" vertical="center"/>
      <protection hidden="1"/>
    </xf>
    <xf numFmtId="0" fontId="4" fillId="18" borderId="1" xfId="0" applyFont="1" applyFill="1" applyBorder="1" applyAlignment="1" applyProtection="1">
      <alignment horizontal="center" vertical="center"/>
      <protection hidden="1"/>
    </xf>
    <xf numFmtId="0" fontId="1" fillId="8" borderId="1" xfId="0" applyFont="1" applyFill="1" applyBorder="1" applyAlignment="1" applyProtection="1">
      <alignment horizontal="center" vertical="center" wrapText="1"/>
      <protection hidden="1"/>
    </xf>
    <xf numFmtId="0" fontId="4" fillId="18" borderId="2" xfId="0" applyFont="1" applyFill="1" applyBorder="1" applyAlignment="1" applyProtection="1">
      <alignment horizontal="center" vertical="center"/>
      <protection hidden="1"/>
    </xf>
    <xf numFmtId="0" fontId="6" fillId="18" borderId="1" xfId="0" applyFont="1" applyFill="1" applyBorder="1" applyAlignment="1" applyProtection="1">
      <alignment horizontal="center" vertical="center"/>
      <protection hidden="1"/>
    </xf>
    <xf numFmtId="0" fontId="19" fillId="4" borderId="1" xfId="0" applyFont="1" applyFill="1" applyBorder="1" applyAlignment="1" applyProtection="1">
      <alignment horizontal="center" vertical="center"/>
      <protection hidden="1"/>
    </xf>
    <xf numFmtId="0" fontId="2" fillId="19" borderId="1" xfId="0" applyFont="1" applyFill="1" applyBorder="1" applyAlignment="1" applyProtection="1">
      <alignment horizontal="center" vertical="center"/>
      <protection hidden="1"/>
    </xf>
    <xf numFmtId="0" fontId="0" fillId="0" borderId="0" xfId="0" applyAlignment="1">
      <alignment horizontal="center"/>
    </xf>
    <xf numFmtId="0" fontId="6" fillId="19" borderId="1" xfId="0" applyFont="1" applyFill="1" applyBorder="1" applyAlignment="1" applyProtection="1">
      <alignment horizontal="center" vertical="center"/>
      <protection hidden="1"/>
    </xf>
    <xf numFmtId="0" fontId="1" fillId="8" borderId="1" xfId="0" applyFont="1" applyFill="1" applyBorder="1" applyAlignment="1" applyProtection="1">
      <alignment horizontal="center" vertical="center" wrapText="1"/>
      <protection hidden="1"/>
    </xf>
    <xf numFmtId="0" fontId="1" fillId="8" borderId="1" xfId="0" applyFont="1" applyFill="1" applyBorder="1" applyAlignment="1">
      <alignment horizontal="center" vertical="center"/>
    </xf>
    <xf numFmtId="0" fontId="0" fillId="23" borderId="0" xfId="0" applyFill="1" applyProtection="1">
      <protection hidden="1"/>
    </xf>
    <xf numFmtId="0" fontId="1" fillId="23" borderId="0" xfId="0" applyFont="1" applyFill="1"/>
    <xf numFmtId="0" fontId="1" fillId="23" borderId="0" xfId="0" applyFont="1" applyFill="1" applyProtection="1">
      <protection hidden="1"/>
    </xf>
    <xf numFmtId="0" fontId="1" fillId="23" borderId="0" xfId="0" applyFont="1" applyFill="1" applyAlignment="1" applyProtection="1">
      <alignment horizontal="center"/>
      <protection hidden="1"/>
    </xf>
    <xf numFmtId="0" fontId="1" fillId="23" borderId="0" xfId="0" applyFont="1" applyFill="1" applyAlignment="1" applyProtection="1">
      <alignment horizontal="center" vertical="center"/>
      <protection hidden="1"/>
    </xf>
    <xf numFmtId="0" fontId="0" fillId="23" borderId="0" xfId="0" applyFill="1" applyAlignment="1" applyProtection="1">
      <alignment horizontal="center"/>
      <protection hidden="1"/>
    </xf>
    <xf numFmtId="0" fontId="0" fillId="23" borderId="0" xfId="0" applyFill="1" applyAlignment="1" applyProtection="1">
      <alignment horizontal="center" vertical="center"/>
      <protection hidden="1"/>
    </xf>
    <xf numFmtId="0" fontId="16" fillId="23" borderId="0" xfId="0" applyFont="1" applyFill="1" applyProtection="1">
      <protection hidden="1"/>
    </xf>
    <xf numFmtId="0" fontId="0" fillId="23" borderId="0" xfId="0" applyFill="1" applyAlignment="1">
      <alignment horizontal="center"/>
    </xf>
    <xf numFmtId="0" fontId="0" fillId="23" borderId="0" xfId="0" applyFill="1" applyAlignment="1">
      <alignment horizontal="center" vertical="center"/>
    </xf>
    <xf numFmtId="0" fontId="16" fillId="23" borderId="0" xfId="0" applyFont="1" applyFill="1"/>
    <xf numFmtId="0" fontId="5" fillId="23" borderId="0" xfId="0" applyFont="1" applyFill="1" applyBorder="1" applyAlignment="1" applyProtection="1">
      <alignment horizontal="center" vertical="center"/>
      <protection hidden="1"/>
    </xf>
    <xf numFmtId="0" fontId="5" fillId="23" borderId="9" xfId="0" applyFont="1" applyFill="1" applyBorder="1" applyAlignment="1" applyProtection="1">
      <alignment vertical="center"/>
      <protection hidden="1"/>
    </xf>
    <xf numFmtId="0" fontId="1" fillId="23" borderId="9" xfId="0" applyFont="1" applyFill="1" applyBorder="1" applyAlignment="1" applyProtection="1">
      <alignment vertical="center"/>
      <protection hidden="1"/>
    </xf>
    <xf numFmtId="1" fontId="0" fillId="23" borderId="0" xfId="0" applyNumberFormat="1" applyFill="1" applyProtection="1">
      <protection hidden="1"/>
    </xf>
    <xf numFmtId="0" fontId="1" fillId="23" borderId="35" xfId="0" applyFont="1" applyFill="1" applyBorder="1" applyProtection="1">
      <protection hidden="1"/>
    </xf>
    <xf numFmtId="0" fontId="1" fillId="23" borderId="36" xfId="0" applyFont="1" applyFill="1" applyBorder="1" applyProtection="1">
      <protection hidden="1"/>
    </xf>
    <xf numFmtId="0" fontId="38" fillId="23" borderId="9" xfId="0" applyFont="1" applyFill="1" applyBorder="1" applyAlignment="1" applyProtection="1">
      <alignment vertical="center"/>
      <protection hidden="1"/>
    </xf>
    <xf numFmtId="0" fontId="38" fillId="23" borderId="9" xfId="0" applyFont="1" applyFill="1" applyBorder="1" applyAlignment="1" applyProtection="1">
      <alignment horizontal="center" vertical="center"/>
      <protection hidden="1"/>
    </xf>
    <xf numFmtId="0" fontId="1" fillId="23" borderId="9" xfId="0" applyFont="1" applyFill="1" applyBorder="1" applyProtection="1">
      <protection hidden="1"/>
    </xf>
    <xf numFmtId="0" fontId="5" fillId="23" borderId="10" xfId="0" applyFont="1" applyFill="1" applyBorder="1" applyAlignment="1" applyProtection="1">
      <alignment horizontal="center" vertical="center"/>
      <protection hidden="1"/>
    </xf>
    <xf numFmtId="0" fontId="5" fillId="8" borderId="1" xfId="0" applyFont="1" applyFill="1" applyBorder="1" applyAlignment="1" applyProtection="1">
      <alignment horizontal="center" vertical="center"/>
      <protection hidden="1"/>
    </xf>
    <xf numFmtId="14" fontId="19" fillId="17" borderId="1" xfId="0" applyNumberFormat="1" applyFont="1" applyFill="1" applyBorder="1" applyAlignment="1" applyProtection="1">
      <alignment horizontal="center" vertical="center"/>
      <protection hidden="1"/>
    </xf>
    <xf numFmtId="0" fontId="5" fillId="17" borderId="1" xfId="0" applyFont="1" applyFill="1" applyBorder="1" applyAlignment="1" applyProtection="1">
      <alignment vertical="center"/>
      <protection hidden="1"/>
    </xf>
    <xf numFmtId="0" fontId="48" fillId="0" borderId="2" xfId="0" applyFont="1" applyBorder="1" applyAlignment="1" applyProtection="1">
      <alignment horizontal="center" vertical="center"/>
      <protection locked="0"/>
    </xf>
    <xf numFmtId="0" fontId="0" fillId="30" borderId="0" xfId="0" applyFill="1" applyBorder="1" applyProtection="1">
      <protection hidden="1"/>
    </xf>
    <xf numFmtId="0" fontId="0" fillId="30" borderId="0" xfId="0" applyFill="1" applyProtection="1">
      <protection hidden="1"/>
    </xf>
    <xf numFmtId="14" fontId="8" fillId="17" borderId="1" xfId="0" applyNumberFormat="1" applyFont="1" applyFill="1" applyBorder="1" applyAlignment="1" applyProtection="1">
      <alignment vertical="center"/>
      <protection hidden="1"/>
    </xf>
    <xf numFmtId="14" fontId="8" fillId="17" borderId="1" xfId="0" applyNumberFormat="1" applyFont="1" applyFill="1" applyBorder="1" applyAlignment="1" applyProtection="1">
      <alignment horizontal="center" vertical="center"/>
      <protection hidden="1"/>
    </xf>
    <xf numFmtId="0" fontId="9" fillId="28" borderId="1" xfId="0" applyFont="1" applyFill="1" applyBorder="1" applyAlignment="1" applyProtection="1">
      <alignment horizontal="center" vertical="center"/>
      <protection hidden="1"/>
    </xf>
    <xf numFmtId="0" fontId="7" fillId="28" borderId="1" xfId="0" applyFont="1" applyFill="1" applyBorder="1" applyAlignment="1" applyProtection="1">
      <alignment horizontal="center" vertical="center"/>
      <protection hidden="1"/>
    </xf>
    <xf numFmtId="0" fontId="19" fillId="28" borderId="1" xfId="0" applyFont="1" applyFill="1" applyBorder="1" applyAlignment="1" applyProtection="1">
      <alignment horizontal="center" vertical="center"/>
      <protection hidden="1"/>
    </xf>
    <xf numFmtId="0" fontId="101" fillId="28" borderId="1" xfId="0" applyFont="1" applyFill="1" applyBorder="1" applyAlignment="1" applyProtection="1">
      <alignment horizontal="center" vertical="center"/>
      <protection hidden="1"/>
    </xf>
    <xf numFmtId="0" fontId="5" fillId="0" borderId="0" xfId="0" applyFont="1" applyBorder="1" applyAlignment="1" applyProtection="1">
      <alignment horizontal="center" vertical="center"/>
      <protection hidden="1"/>
    </xf>
    <xf numFmtId="0" fontId="4" fillId="0" borderId="1" xfId="0" applyFont="1" applyBorder="1" applyAlignment="1" applyProtection="1">
      <alignment horizontal="center" vertical="center"/>
      <protection hidden="1"/>
    </xf>
    <xf numFmtId="0" fontId="0" fillId="0" borderId="0" xfId="0" applyAlignment="1">
      <alignment horizontal="center" vertical="center"/>
    </xf>
    <xf numFmtId="0" fontId="1" fillId="0" borderId="0" xfId="0" applyFont="1" applyProtection="1">
      <protection hidden="1"/>
    </xf>
    <xf numFmtId="0" fontId="1" fillId="0" borderId="30" xfId="0" applyFont="1" applyBorder="1" applyProtection="1">
      <protection hidden="1"/>
    </xf>
    <xf numFmtId="0" fontId="1" fillId="0" borderId="31" xfId="0" applyFont="1" applyBorder="1" applyProtection="1">
      <protection hidden="1"/>
    </xf>
    <xf numFmtId="0" fontId="3" fillId="0" borderId="31" xfId="0" applyFont="1" applyBorder="1" applyAlignment="1" applyProtection="1">
      <alignment horizontal="center" vertical="center"/>
      <protection hidden="1"/>
    </xf>
    <xf numFmtId="0" fontId="1" fillId="0" borderId="32" xfId="0" applyFont="1" applyBorder="1" applyProtection="1">
      <protection hidden="1"/>
    </xf>
    <xf numFmtId="0" fontId="1" fillId="0" borderId="75" xfId="0" applyFont="1" applyBorder="1" applyAlignment="1" applyProtection="1">
      <alignment horizontal="center" vertical="center"/>
      <protection hidden="1"/>
    </xf>
    <xf numFmtId="0" fontId="1" fillId="0" borderId="76" xfId="0" applyFont="1" applyBorder="1" applyAlignment="1" applyProtection="1">
      <alignment horizontal="left" vertical="center"/>
      <protection hidden="1"/>
    </xf>
    <xf numFmtId="0" fontId="2" fillId="0" borderId="76" xfId="0" applyFont="1" applyBorder="1" applyAlignment="1" applyProtection="1">
      <alignment horizontal="center" vertical="center"/>
      <protection hidden="1"/>
    </xf>
    <xf numFmtId="0" fontId="2" fillId="0" borderId="77" xfId="0" applyFont="1" applyBorder="1" applyAlignment="1" applyProtection="1">
      <alignment horizontal="center" vertical="center"/>
      <protection hidden="1"/>
    </xf>
    <xf numFmtId="0" fontId="1" fillId="0" borderId="75" xfId="0" applyFont="1" applyBorder="1" applyProtection="1">
      <protection hidden="1"/>
    </xf>
    <xf numFmtId="0" fontId="1" fillId="0" borderId="76" xfId="0" applyFont="1" applyBorder="1" applyProtection="1">
      <protection hidden="1"/>
    </xf>
    <xf numFmtId="0" fontId="1" fillId="0" borderId="33" xfId="0" applyFont="1" applyBorder="1" applyAlignment="1" applyProtection="1">
      <alignment horizontal="right"/>
      <protection hidden="1"/>
    </xf>
    <xf numFmtId="0" fontId="1" fillId="0" borderId="42" xfId="0" applyFont="1" applyBorder="1" applyAlignment="1" applyProtection="1">
      <alignment horizontal="center" vertical="center"/>
      <protection hidden="1"/>
    </xf>
    <xf numFmtId="0" fontId="1" fillId="0" borderId="1" xfId="0" applyFont="1" applyBorder="1" applyAlignment="1" applyProtection="1">
      <alignment horizontal="left" vertical="center"/>
      <protection hidden="1"/>
    </xf>
    <xf numFmtId="0" fontId="2" fillId="0" borderId="1" xfId="0" applyFont="1" applyBorder="1" applyAlignment="1" applyProtection="1">
      <alignment horizontal="center" vertical="center"/>
      <protection hidden="1"/>
    </xf>
    <xf numFmtId="0" fontId="2" fillId="0" borderId="41" xfId="0" applyFont="1" applyBorder="1" applyAlignment="1" applyProtection="1">
      <alignment horizontal="center" vertical="center"/>
      <protection hidden="1"/>
    </xf>
    <xf numFmtId="0" fontId="1" fillId="0" borderId="42" xfId="0" applyFont="1" applyBorder="1" applyProtection="1">
      <protection hidden="1"/>
    </xf>
    <xf numFmtId="0" fontId="1" fillId="0" borderId="1" xfId="0" applyFont="1" applyBorder="1" applyProtection="1">
      <protection hidden="1"/>
    </xf>
    <xf numFmtId="0" fontId="1" fillId="0" borderId="34" xfId="0" applyFont="1" applyBorder="1" applyAlignment="1" applyProtection="1">
      <alignment vertical="center"/>
      <protection hidden="1"/>
    </xf>
    <xf numFmtId="0" fontId="4" fillId="0" borderId="0" xfId="0" applyFont="1" applyProtection="1">
      <protection hidden="1"/>
    </xf>
    <xf numFmtId="0" fontId="4" fillId="0" borderId="0" xfId="0" applyFont="1" applyAlignment="1" applyProtection="1">
      <alignment horizontal="center" vertical="center"/>
      <protection hidden="1"/>
    </xf>
    <xf numFmtId="0" fontId="6" fillId="0" borderId="41" xfId="0" applyFont="1" applyBorder="1" applyAlignment="1" applyProtection="1">
      <alignment horizontal="center"/>
      <protection hidden="1"/>
    </xf>
    <xf numFmtId="0" fontId="6" fillId="0" borderId="41" xfId="0" applyFont="1" applyBorder="1" applyAlignment="1" applyProtection="1">
      <alignment horizontal="center" vertical="center"/>
      <protection hidden="1"/>
    </xf>
    <xf numFmtId="0" fontId="1" fillId="0" borderId="73" xfId="0" applyFont="1" applyBorder="1" applyAlignment="1" applyProtection="1">
      <alignment horizontal="center" vertical="center"/>
      <protection hidden="1"/>
    </xf>
    <xf numFmtId="0" fontId="1" fillId="0" borderId="43" xfId="0" applyFont="1" applyBorder="1" applyAlignment="1" applyProtection="1">
      <protection hidden="1"/>
    </xf>
    <xf numFmtId="0" fontId="6" fillId="0" borderId="43" xfId="0" applyFont="1" applyBorder="1" applyAlignment="1" applyProtection="1">
      <alignment horizontal="center" vertical="center"/>
      <protection hidden="1"/>
    </xf>
    <xf numFmtId="0" fontId="6" fillId="0" borderId="43" xfId="0" applyFont="1" applyBorder="1" applyAlignment="1" applyProtection="1">
      <alignment horizontal="center"/>
      <protection hidden="1"/>
    </xf>
    <xf numFmtId="0" fontId="6" fillId="0" borderId="74" xfId="0" applyFont="1" applyBorder="1" applyAlignment="1" applyProtection="1">
      <alignment horizontal="center"/>
      <protection hidden="1"/>
    </xf>
    <xf numFmtId="0" fontId="2" fillId="0" borderId="43" xfId="0" applyFont="1" applyBorder="1" applyAlignment="1" applyProtection="1">
      <alignment horizontal="center" vertical="center"/>
      <protection hidden="1"/>
    </xf>
    <xf numFmtId="0" fontId="6" fillId="0" borderId="74" xfId="0" applyFont="1" applyBorder="1" applyAlignment="1" applyProtection="1">
      <alignment horizontal="center" vertical="center"/>
      <protection hidden="1"/>
    </xf>
    <xf numFmtId="0" fontId="1" fillId="0" borderId="35" xfId="0" applyFont="1" applyBorder="1" applyProtection="1">
      <protection hidden="1"/>
    </xf>
    <xf numFmtId="0" fontId="1" fillId="0" borderId="36" xfId="0" applyFont="1" applyBorder="1" applyProtection="1">
      <protection hidden="1"/>
    </xf>
    <xf numFmtId="0" fontId="1" fillId="0" borderId="72" xfId="0" applyFont="1" applyBorder="1" applyAlignment="1" applyProtection="1">
      <alignment horizontal="center" vertical="center"/>
      <protection hidden="1"/>
    </xf>
    <xf numFmtId="0" fontId="1" fillId="0" borderId="37" xfId="0" applyFont="1" applyBorder="1" applyProtection="1">
      <protection hidden="1"/>
    </xf>
    <xf numFmtId="0" fontId="1" fillId="0" borderId="79" xfId="0" applyFont="1" applyBorder="1" applyAlignment="1" applyProtection="1">
      <alignment horizontal="left" vertical="center"/>
      <protection hidden="1"/>
    </xf>
    <xf numFmtId="0" fontId="2" fillId="0" borderId="79" xfId="0" applyFont="1" applyBorder="1" applyAlignment="1" applyProtection="1">
      <alignment horizontal="center" vertical="center"/>
      <protection hidden="1"/>
    </xf>
    <xf numFmtId="0" fontId="2" fillId="0" borderId="80" xfId="0" applyFont="1" applyBorder="1" applyAlignment="1" applyProtection="1">
      <alignment horizontal="center" vertical="center"/>
      <protection hidden="1"/>
    </xf>
    <xf numFmtId="0" fontId="1" fillId="0" borderId="79" xfId="0" applyFont="1" applyBorder="1" applyProtection="1">
      <protection hidden="1"/>
    </xf>
    <xf numFmtId="0" fontId="1" fillId="0" borderId="39" xfId="0" applyFont="1" applyBorder="1" applyAlignment="1" applyProtection="1">
      <alignment horizontal="center" vertical="center"/>
      <protection hidden="1"/>
    </xf>
    <xf numFmtId="0" fontId="0" fillId="11" borderId="0" xfId="0" applyFont="1" applyFill="1" applyProtection="1">
      <protection hidden="1"/>
    </xf>
    <xf numFmtId="0" fontId="56" fillId="11" borderId="0" xfId="0" applyFont="1" applyFill="1" applyAlignment="1" applyProtection="1">
      <protection hidden="1"/>
    </xf>
    <xf numFmtId="0" fontId="118" fillId="11" borderId="0" xfId="0" applyFont="1" applyFill="1" applyAlignment="1" applyProtection="1">
      <protection hidden="1"/>
    </xf>
    <xf numFmtId="0" fontId="116" fillId="11" borderId="0" xfId="0" applyFont="1" applyFill="1" applyProtection="1">
      <protection hidden="1"/>
    </xf>
    <xf numFmtId="0" fontId="119" fillId="11" borderId="0" xfId="0" applyFont="1" applyFill="1" applyProtection="1">
      <protection hidden="1"/>
    </xf>
    <xf numFmtId="0" fontId="123" fillId="11" borderId="2" xfId="0" applyFont="1" applyFill="1" applyBorder="1" applyAlignment="1" applyProtection="1">
      <alignment horizontal="center"/>
      <protection hidden="1"/>
    </xf>
    <xf numFmtId="0" fontId="6" fillId="11" borderId="1" xfId="0" applyFont="1" applyFill="1" applyBorder="1" applyAlignment="1" applyProtection="1">
      <alignment horizontal="center" vertical="center"/>
      <protection hidden="1"/>
    </xf>
    <xf numFmtId="0" fontId="9" fillId="11" borderId="1" xfId="0" applyFont="1" applyFill="1" applyBorder="1" applyAlignment="1" applyProtection="1">
      <alignment horizontal="center" vertical="center"/>
      <protection hidden="1"/>
    </xf>
    <xf numFmtId="0" fontId="9" fillId="11" borderId="0" xfId="0" applyFont="1" applyFill="1" applyProtection="1">
      <protection hidden="1"/>
    </xf>
    <xf numFmtId="0" fontId="56" fillId="11" borderId="1" xfId="0" applyFont="1" applyFill="1" applyBorder="1" applyAlignment="1" applyProtection="1">
      <alignment horizontal="center"/>
      <protection hidden="1"/>
    </xf>
    <xf numFmtId="0" fontId="124" fillId="11" borderId="1" xfId="0" applyFont="1" applyFill="1" applyBorder="1" applyAlignment="1" applyProtection="1">
      <alignment horizontal="center" vertical="center" wrapText="1"/>
      <protection hidden="1"/>
    </xf>
    <xf numFmtId="0" fontId="122" fillId="11" borderId="1" xfId="0" applyFont="1" applyFill="1" applyBorder="1" applyAlignment="1" applyProtection="1">
      <alignment horizontal="center" vertical="center" wrapText="1"/>
      <protection hidden="1"/>
    </xf>
    <xf numFmtId="0" fontId="123" fillId="11" borderId="1" xfId="0" applyFont="1" applyFill="1" applyBorder="1" applyAlignment="1" applyProtection="1">
      <alignment horizontal="center" vertical="center"/>
      <protection hidden="1"/>
    </xf>
    <xf numFmtId="0" fontId="1" fillId="11" borderId="81" xfId="0" applyFont="1" applyFill="1" applyBorder="1" applyAlignment="1" applyProtection="1">
      <alignment horizontal="center" vertical="center"/>
      <protection hidden="1"/>
    </xf>
    <xf numFmtId="0" fontId="8" fillId="11" borderId="1" xfId="0" applyFont="1" applyFill="1" applyBorder="1" applyAlignment="1" applyProtection="1">
      <alignment horizontal="center" vertical="center"/>
      <protection hidden="1"/>
    </xf>
    <xf numFmtId="0" fontId="56" fillId="11" borderId="0" xfId="0" applyFont="1" applyFill="1" applyBorder="1" applyAlignment="1" applyProtection="1">
      <alignment horizontal="center"/>
      <protection hidden="1"/>
    </xf>
    <xf numFmtId="0" fontId="3" fillId="11" borderId="0" xfId="0" applyNumberFormat="1" applyFont="1" applyFill="1" applyBorder="1" applyAlignment="1" applyProtection="1">
      <alignment horizontal="center" vertical="center"/>
      <protection hidden="1"/>
    </xf>
    <xf numFmtId="0" fontId="125" fillId="11" borderId="0" xfId="0" applyFont="1" applyFill="1" applyBorder="1" applyAlignment="1" applyProtection="1">
      <alignment horizontal="center" vertical="center" wrapText="1"/>
      <protection hidden="1"/>
    </xf>
    <xf numFmtId="0" fontId="124" fillId="11" borderId="0" xfId="0" applyFont="1" applyFill="1" applyBorder="1" applyAlignment="1" applyProtection="1">
      <alignment horizontal="center" vertical="center" wrapText="1"/>
      <protection hidden="1"/>
    </xf>
    <xf numFmtId="0" fontId="6" fillId="11" borderId="0" xfId="0" applyFont="1" applyFill="1" applyBorder="1" applyAlignment="1" applyProtection="1">
      <alignment horizontal="center" vertical="center"/>
      <protection hidden="1"/>
    </xf>
    <xf numFmtId="0" fontId="122" fillId="11" borderId="0" xfId="0" applyFont="1" applyFill="1" applyBorder="1" applyAlignment="1" applyProtection="1">
      <alignment horizontal="center" vertical="center" wrapText="1"/>
      <protection hidden="1"/>
    </xf>
    <xf numFmtId="0" fontId="2" fillId="11" borderId="0" xfId="0" applyFont="1" applyFill="1" applyBorder="1" applyAlignment="1" applyProtection="1">
      <alignment horizontal="center" vertical="center"/>
      <protection hidden="1"/>
    </xf>
    <xf numFmtId="0" fontId="127" fillId="11" borderId="0" xfId="0" applyFont="1" applyFill="1" applyBorder="1" applyAlignment="1" applyProtection="1">
      <protection hidden="1"/>
    </xf>
    <xf numFmtId="0" fontId="52" fillId="11" borderId="0" xfId="0" applyFont="1" applyFill="1" applyBorder="1" applyAlignment="1" applyProtection="1">
      <alignment vertical="center"/>
      <protection hidden="1"/>
    </xf>
    <xf numFmtId="0" fontId="35" fillId="11" borderId="0" xfId="0" applyFont="1" applyFill="1" applyBorder="1" applyAlignment="1" applyProtection="1">
      <protection hidden="1"/>
    </xf>
    <xf numFmtId="0" fontId="128" fillId="11" borderId="0" xfId="0" applyFont="1" applyFill="1" applyBorder="1" applyAlignment="1" applyProtection="1">
      <protection hidden="1"/>
    </xf>
    <xf numFmtId="0" fontId="12" fillId="11" borderId="0" xfId="0" applyFont="1" applyFill="1" applyAlignment="1" applyProtection="1">
      <alignment horizontal="center"/>
      <protection hidden="1"/>
    </xf>
    <xf numFmtId="0" fontId="5" fillId="11" borderId="0" xfId="0" applyFont="1" applyFill="1" applyBorder="1" applyAlignment="1" applyProtection="1">
      <alignment vertical="center"/>
      <protection hidden="1"/>
    </xf>
    <xf numFmtId="0" fontId="0" fillId="11" borderId="0" xfId="0" applyFont="1" applyFill="1" applyBorder="1" applyProtection="1">
      <protection hidden="1"/>
    </xf>
    <xf numFmtId="0" fontId="129" fillId="11" borderId="0" xfId="0" applyFont="1" applyFill="1" applyBorder="1" applyAlignment="1" applyProtection="1">
      <alignment horizontal="center" vertical="center"/>
      <protection hidden="1"/>
    </xf>
    <xf numFmtId="0" fontId="116" fillId="11" borderId="0" xfId="0" applyFont="1" applyFill="1" applyBorder="1" applyAlignment="1" applyProtection="1">
      <protection hidden="1"/>
    </xf>
    <xf numFmtId="0" fontId="117" fillId="11" borderId="0" xfId="0" applyFont="1" applyFill="1" applyBorder="1" applyAlignment="1" applyProtection="1">
      <protection hidden="1"/>
    </xf>
    <xf numFmtId="0" fontId="116" fillId="11" borderId="0" xfId="0" applyFont="1" applyFill="1" applyBorder="1" applyProtection="1">
      <protection hidden="1"/>
    </xf>
    <xf numFmtId="0" fontId="17" fillId="11" borderId="0" xfId="0" applyFont="1" applyFill="1" applyBorder="1" applyAlignment="1" applyProtection="1">
      <protection hidden="1"/>
    </xf>
    <xf numFmtId="0" fontId="47" fillId="11" borderId="0" xfId="0" applyFont="1" applyFill="1" applyBorder="1" applyAlignment="1" applyProtection="1">
      <protection hidden="1"/>
    </xf>
    <xf numFmtId="0" fontId="56" fillId="11" borderId="0" xfId="0" applyFont="1" applyFill="1" applyBorder="1" applyAlignment="1" applyProtection="1">
      <protection hidden="1"/>
    </xf>
    <xf numFmtId="14" fontId="1" fillId="11" borderId="1" xfId="0" applyNumberFormat="1" applyFont="1" applyFill="1" applyBorder="1" applyProtection="1">
      <protection hidden="1"/>
    </xf>
    <xf numFmtId="14" fontId="7" fillId="11" borderId="1" xfId="0" applyNumberFormat="1" applyFont="1" applyFill="1" applyBorder="1" applyAlignment="1" applyProtection="1">
      <alignment horizontal="center" vertical="center"/>
      <protection hidden="1"/>
    </xf>
    <xf numFmtId="14" fontId="7" fillId="11" borderId="0" xfId="0" applyNumberFormat="1" applyFont="1" applyFill="1" applyBorder="1" applyAlignment="1" applyProtection="1">
      <alignment horizontal="center" vertical="center"/>
      <protection hidden="1"/>
    </xf>
    <xf numFmtId="14" fontId="0" fillId="11" borderId="0" xfId="0" applyNumberFormat="1" applyFont="1" applyFill="1" applyProtection="1">
      <protection hidden="1"/>
    </xf>
    <xf numFmtId="0" fontId="130" fillId="11" borderId="1" xfId="0" applyNumberFormat="1" applyFont="1" applyFill="1" applyBorder="1" applyAlignment="1" applyProtection="1">
      <alignment horizontal="center" vertical="center"/>
      <protection hidden="1"/>
    </xf>
    <xf numFmtId="0" fontId="19" fillId="11" borderId="1" xfId="0" applyNumberFormat="1" applyFont="1" applyFill="1" applyBorder="1" applyAlignment="1" applyProtection="1">
      <alignment horizontal="center" vertical="center"/>
      <protection hidden="1"/>
    </xf>
    <xf numFmtId="0" fontId="7" fillId="11" borderId="1" xfId="0" applyNumberFormat="1" applyFont="1" applyFill="1" applyBorder="1" applyAlignment="1" applyProtection="1">
      <alignment horizontal="left" vertical="center"/>
      <protection hidden="1"/>
    </xf>
    <xf numFmtId="14" fontId="9" fillId="11" borderId="1" xfId="0" applyNumberFormat="1" applyFont="1" applyFill="1" applyBorder="1" applyAlignment="1" applyProtection="1">
      <alignment horizontal="center" vertical="center"/>
      <protection hidden="1"/>
    </xf>
    <xf numFmtId="0" fontId="12" fillId="11" borderId="0" xfId="0" applyFont="1" applyFill="1" applyAlignment="1" applyProtection="1">
      <alignment horizontal="center" vertical="center"/>
      <protection hidden="1"/>
    </xf>
    <xf numFmtId="0" fontId="0" fillId="11" borderId="0" xfId="0" applyFont="1" applyFill="1" applyAlignment="1" applyProtection="1">
      <alignment vertical="center"/>
      <protection hidden="1"/>
    </xf>
    <xf numFmtId="14" fontId="47" fillId="11" borderId="1" xfId="0" applyNumberFormat="1" applyFont="1" applyFill="1" applyBorder="1" applyAlignment="1" applyProtection="1">
      <alignment horizontal="center" vertical="center"/>
      <protection hidden="1"/>
    </xf>
    <xf numFmtId="0" fontId="0" fillId="11" borderId="1" xfId="0" applyNumberFormat="1" applyFont="1" applyFill="1" applyBorder="1" applyAlignment="1" applyProtection="1">
      <alignment horizontal="center" vertical="center"/>
      <protection hidden="1"/>
    </xf>
    <xf numFmtId="0" fontId="136" fillId="11" borderId="1" xfId="0" applyFont="1" applyFill="1" applyBorder="1" applyAlignment="1" applyProtection="1">
      <alignment horizontal="center" vertical="center" wrapText="1"/>
      <protection hidden="1"/>
    </xf>
    <xf numFmtId="0" fontId="137" fillId="11" borderId="1" xfId="0" applyFont="1" applyFill="1" applyBorder="1" applyAlignment="1" applyProtection="1">
      <alignment horizontal="center" vertical="center" wrapText="1"/>
      <protection hidden="1"/>
    </xf>
    <xf numFmtId="0" fontId="138" fillId="11" borderId="1" xfId="0" applyNumberFormat="1" applyFont="1" applyFill="1" applyBorder="1" applyAlignment="1" applyProtection="1">
      <alignment horizontal="center" vertical="center"/>
      <protection hidden="1"/>
    </xf>
    <xf numFmtId="0" fontId="139" fillId="11" borderId="1" xfId="0" applyFont="1" applyFill="1" applyBorder="1" applyAlignment="1" applyProtection="1">
      <alignment horizontal="center" vertical="center" wrapText="1"/>
      <protection hidden="1"/>
    </xf>
    <xf numFmtId="0" fontId="134" fillId="11" borderId="0" xfId="0" applyFont="1" applyFill="1" applyBorder="1" applyAlignment="1" applyProtection="1">
      <alignment vertical="center"/>
      <protection hidden="1"/>
    </xf>
    <xf numFmtId="0" fontId="2" fillId="11" borderId="0" xfId="0" applyFont="1" applyFill="1" applyBorder="1" applyAlignment="1" applyProtection="1">
      <alignment vertical="center"/>
      <protection hidden="1"/>
    </xf>
    <xf numFmtId="0" fontId="137" fillId="11" borderId="1" xfId="0" applyNumberFormat="1" applyFont="1" applyFill="1" applyBorder="1" applyAlignment="1" applyProtection="1">
      <alignment horizontal="center" vertical="center"/>
      <protection hidden="1"/>
    </xf>
    <xf numFmtId="0" fontId="102" fillId="11" borderId="1" xfId="0" applyNumberFormat="1" applyFont="1" applyFill="1" applyBorder="1" applyAlignment="1" applyProtection="1">
      <alignment horizontal="center" vertical="center"/>
      <protection hidden="1"/>
    </xf>
    <xf numFmtId="0" fontId="4" fillId="18" borderId="1" xfId="0" applyFont="1" applyFill="1" applyBorder="1" applyAlignment="1" applyProtection="1">
      <alignment horizontal="center" vertical="center"/>
      <protection hidden="1"/>
    </xf>
    <xf numFmtId="0" fontId="7" fillId="19" borderId="1" xfId="0" applyFont="1" applyFill="1" applyBorder="1" applyAlignment="1" applyProtection="1">
      <alignment horizontal="center" vertical="center"/>
      <protection hidden="1"/>
    </xf>
    <xf numFmtId="0" fontId="7" fillId="24" borderId="1" xfId="0" applyFont="1" applyFill="1" applyBorder="1" applyAlignment="1" applyProtection="1">
      <alignment horizontal="center" vertical="center"/>
      <protection hidden="1"/>
    </xf>
    <xf numFmtId="0" fontId="7" fillId="28" borderId="1" xfId="0" applyFont="1" applyFill="1" applyBorder="1" applyAlignment="1" applyProtection="1">
      <alignment horizontal="center" vertical="center"/>
      <protection hidden="1"/>
    </xf>
    <xf numFmtId="0" fontId="5" fillId="8" borderId="1" xfId="0" applyFont="1" applyFill="1" applyBorder="1" applyAlignment="1" applyProtection="1">
      <alignment horizontal="center" vertical="center"/>
      <protection hidden="1"/>
    </xf>
    <xf numFmtId="0" fontId="0" fillId="0" borderId="0" xfId="0" applyAlignment="1">
      <alignment horizontal="center" vertical="center"/>
    </xf>
    <xf numFmtId="0" fontId="102" fillId="11" borderId="1" xfId="0" applyFont="1" applyFill="1" applyBorder="1" applyAlignment="1" applyProtection="1">
      <alignment horizontal="center" vertical="center"/>
      <protection hidden="1"/>
    </xf>
    <xf numFmtId="0" fontId="138" fillId="11" borderId="1" xfId="0" applyFont="1" applyFill="1" applyBorder="1" applyAlignment="1" applyProtection="1">
      <alignment horizontal="center" vertical="center"/>
      <protection hidden="1"/>
    </xf>
    <xf numFmtId="0" fontId="0" fillId="18" borderId="0" xfId="0" applyFill="1" applyAlignment="1">
      <alignment horizontal="center" vertical="center"/>
    </xf>
    <xf numFmtId="0" fontId="0" fillId="0" borderId="0" xfId="0" applyAlignment="1" applyProtection="1">
      <alignment horizontal="center" vertical="center"/>
      <protection hidden="1"/>
    </xf>
    <xf numFmtId="0" fontId="15" fillId="23" borderId="0" xfId="0" applyFont="1" applyFill="1"/>
    <xf numFmtId="0" fontId="15" fillId="0" borderId="0" xfId="0" applyFont="1"/>
    <xf numFmtId="0" fontId="2" fillId="25" borderId="83" xfId="0" applyFont="1" applyFill="1" applyBorder="1" applyAlignment="1" applyProtection="1">
      <alignment horizontal="center" vertical="center"/>
      <protection hidden="1"/>
    </xf>
    <xf numFmtId="0" fontId="5" fillId="11" borderId="1" xfId="0" applyFont="1" applyFill="1" applyBorder="1" applyAlignment="1" applyProtection="1">
      <alignment horizontal="center" vertical="center"/>
      <protection hidden="1"/>
    </xf>
    <xf numFmtId="0" fontId="128" fillId="11" borderId="0" xfId="0" applyFont="1" applyFill="1" applyBorder="1" applyAlignment="1" applyProtection="1">
      <alignment horizontal="center"/>
      <protection hidden="1"/>
    </xf>
    <xf numFmtId="0" fontId="56" fillId="11" borderId="0" xfId="0" applyFont="1" applyFill="1" applyBorder="1" applyAlignment="1" applyProtection="1">
      <alignment horizontal="center" vertical="center"/>
      <protection hidden="1"/>
    </xf>
    <xf numFmtId="0" fontId="5" fillId="11" borderId="0" xfId="0" applyFont="1" applyFill="1" applyBorder="1" applyAlignment="1" applyProtection="1">
      <alignment horizontal="center" vertical="center"/>
      <protection hidden="1"/>
    </xf>
    <xf numFmtId="0" fontId="0" fillId="0" borderId="1" xfId="0" applyBorder="1"/>
    <xf numFmtId="0" fontId="0" fillId="0" borderId="0" xfId="0" applyAlignment="1">
      <alignment horizontal="center" vertical="center"/>
    </xf>
    <xf numFmtId="0" fontId="19" fillId="16" borderId="27" xfId="0" applyFont="1" applyFill="1" applyBorder="1" applyAlignment="1" applyProtection="1">
      <alignment horizontal="center" vertical="center" wrapText="1"/>
      <protection hidden="1"/>
    </xf>
    <xf numFmtId="0" fontId="13" fillId="11" borderId="1" xfId="0" applyFont="1" applyFill="1" applyBorder="1" applyAlignment="1" applyProtection="1">
      <alignment horizontal="center" vertical="center"/>
      <protection hidden="1"/>
    </xf>
    <xf numFmtId="0" fontId="54" fillId="0" borderId="0" xfId="0" applyFont="1" applyAlignment="1" applyProtection="1">
      <alignment horizontal="center" vertical="center"/>
      <protection hidden="1"/>
    </xf>
    <xf numFmtId="0" fontId="8" fillId="0" borderId="1" xfId="0" applyFont="1" applyBorder="1" applyAlignment="1" applyProtection="1">
      <alignment horizontal="center" vertical="center"/>
      <protection hidden="1"/>
    </xf>
    <xf numFmtId="0" fontId="41" fillId="0" borderId="33" xfId="0" applyFont="1" applyFill="1" applyBorder="1" applyAlignment="1" applyProtection="1">
      <alignment horizontal="center" vertical="center"/>
      <protection hidden="1"/>
    </xf>
    <xf numFmtId="0" fontId="41" fillId="0" borderId="0" xfId="0" applyFont="1" applyFill="1" applyBorder="1" applyAlignment="1" applyProtection="1">
      <alignment horizontal="center" vertical="center"/>
      <protection hidden="1"/>
    </xf>
    <xf numFmtId="0" fontId="41" fillId="0" borderId="34" xfId="0" applyFont="1" applyFill="1" applyBorder="1" applyAlignment="1" applyProtection="1">
      <alignment horizontal="center" vertical="center"/>
      <protection hidden="1"/>
    </xf>
    <xf numFmtId="0" fontId="8" fillId="11" borderId="1" xfId="0" applyFont="1" applyFill="1" applyBorder="1" applyAlignment="1" applyProtection="1">
      <alignment horizontal="center" vertical="center"/>
      <protection hidden="1"/>
    </xf>
    <xf numFmtId="0" fontId="53" fillId="11" borderId="0" xfId="0" applyFont="1" applyFill="1" applyProtection="1">
      <protection hidden="1"/>
    </xf>
    <xf numFmtId="0" fontId="121" fillId="11" borderId="1" xfId="0" applyFont="1" applyFill="1" applyBorder="1" applyAlignment="1" applyProtection="1">
      <alignment horizontal="center" vertical="center" wrapText="1"/>
      <protection hidden="1"/>
    </xf>
    <xf numFmtId="0" fontId="121" fillId="11" borderId="1" xfId="0" applyFont="1" applyFill="1" applyBorder="1" applyAlignment="1" applyProtection="1">
      <alignment horizontal="center" vertical="center" textRotation="90" wrapText="1"/>
      <protection hidden="1"/>
    </xf>
    <xf numFmtId="0" fontId="121" fillId="11" borderId="12" xfId="0" applyFont="1" applyFill="1" applyBorder="1" applyAlignment="1" applyProtection="1">
      <alignment horizontal="center" vertical="center" textRotation="90" wrapText="1"/>
      <protection hidden="1"/>
    </xf>
    <xf numFmtId="0" fontId="132" fillId="11" borderId="1" xfId="0" applyFont="1" applyFill="1" applyBorder="1" applyAlignment="1" applyProtection="1">
      <alignment horizontal="center" vertical="center" wrapText="1"/>
      <protection hidden="1"/>
    </xf>
    <xf numFmtId="0" fontId="133" fillId="11" borderId="1" xfId="0" applyFont="1" applyFill="1" applyBorder="1" applyAlignment="1" applyProtection="1">
      <alignment horizontal="center" vertical="center" wrapText="1"/>
      <protection hidden="1"/>
    </xf>
    <xf numFmtId="0" fontId="9" fillId="0" borderId="0" xfId="0" applyFont="1" applyProtection="1">
      <protection hidden="1"/>
    </xf>
    <xf numFmtId="0" fontId="102" fillId="0" borderId="0" xfId="0" applyFont="1" applyProtection="1">
      <protection hidden="1"/>
    </xf>
    <xf numFmtId="0" fontId="56" fillId="4" borderId="0" xfId="0" applyFont="1" applyFill="1" applyAlignment="1" applyProtection="1">
      <alignment horizontal="center"/>
      <protection hidden="1"/>
    </xf>
    <xf numFmtId="0" fontId="0" fillId="4" borderId="0" xfId="0" applyFill="1" applyAlignment="1" applyProtection="1">
      <alignment horizontal="center" vertical="center"/>
      <protection hidden="1"/>
    </xf>
    <xf numFmtId="1" fontId="0" fillId="0" borderId="0" xfId="0" applyNumberFormat="1" applyProtection="1">
      <protection hidden="1"/>
    </xf>
    <xf numFmtId="14" fontId="0" fillId="0" borderId="0" xfId="0" applyNumberFormat="1" applyProtection="1">
      <protection hidden="1"/>
    </xf>
    <xf numFmtId="0" fontId="0" fillId="0" borderId="0" xfId="0" applyAlignment="1" applyProtection="1">
      <alignment vertical="center"/>
      <protection hidden="1"/>
    </xf>
    <xf numFmtId="2" fontId="9" fillId="11" borderId="1" xfId="0" applyNumberFormat="1" applyFont="1" applyFill="1" applyBorder="1" applyAlignment="1" applyProtection="1">
      <alignment horizontal="center" vertical="center"/>
      <protection hidden="1"/>
    </xf>
    <xf numFmtId="0" fontId="124" fillId="11" borderId="64" xfId="0" applyFont="1" applyFill="1" applyBorder="1" applyAlignment="1" applyProtection="1">
      <alignment horizontal="center" vertical="center" wrapText="1"/>
      <protection hidden="1"/>
    </xf>
    <xf numFmtId="0" fontId="138" fillId="11" borderId="64" xfId="0" applyNumberFormat="1" applyFont="1" applyFill="1" applyBorder="1" applyAlignment="1" applyProtection="1">
      <alignment horizontal="center" vertical="center"/>
      <protection hidden="1"/>
    </xf>
    <xf numFmtId="0" fontId="0" fillId="11" borderId="64" xfId="0" applyNumberFormat="1" applyFont="1" applyFill="1" applyBorder="1" applyAlignment="1" applyProtection="1">
      <alignment horizontal="center" vertical="center"/>
      <protection hidden="1"/>
    </xf>
    <xf numFmtId="0" fontId="102" fillId="11" borderId="64" xfId="0" applyNumberFormat="1" applyFont="1" applyFill="1" applyBorder="1" applyAlignment="1" applyProtection="1">
      <alignment horizontal="center" vertical="center"/>
      <protection hidden="1"/>
    </xf>
    <xf numFmtId="0" fontId="122" fillId="11" borderId="64" xfId="0" applyFont="1" applyFill="1" applyBorder="1" applyAlignment="1" applyProtection="1">
      <alignment horizontal="center" vertical="center" wrapText="1"/>
      <protection hidden="1"/>
    </xf>
    <xf numFmtId="0" fontId="139" fillId="11" borderId="64" xfId="0" applyFont="1" applyFill="1" applyBorder="1" applyAlignment="1" applyProtection="1">
      <alignment horizontal="center" vertical="center" wrapText="1"/>
      <protection hidden="1"/>
    </xf>
    <xf numFmtId="0" fontId="137" fillId="11" borderId="64" xfId="0" applyNumberFormat="1" applyFont="1" applyFill="1" applyBorder="1" applyAlignment="1" applyProtection="1">
      <alignment horizontal="center" vertical="center"/>
      <protection hidden="1"/>
    </xf>
    <xf numFmtId="0" fontId="123" fillId="11" borderId="64" xfId="0" applyFont="1" applyFill="1" applyBorder="1" applyAlignment="1" applyProtection="1">
      <alignment horizontal="center" vertical="center"/>
      <protection hidden="1"/>
    </xf>
    <xf numFmtId="0" fontId="6" fillId="11" borderId="64" xfId="0" applyFont="1" applyFill="1" applyBorder="1" applyAlignment="1" applyProtection="1">
      <alignment horizontal="center" vertical="center"/>
      <protection hidden="1"/>
    </xf>
    <xf numFmtId="0" fontId="102" fillId="11" borderId="64" xfId="0" applyFont="1" applyFill="1" applyBorder="1" applyAlignment="1" applyProtection="1">
      <alignment horizontal="center" vertical="center"/>
      <protection hidden="1"/>
    </xf>
    <xf numFmtId="0" fontId="138" fillId="11" borderId="64" xfId="0" applyFont="1" applyFill="1" applyBorder="1" applyAlignment="1" applyProtection="1">
      <alignment horizontal="center" vertical="center"/>
      <protection hidden="1"/>
    </xf>
    <xf numFmtId="2" fontId="9" fillId="11" borderId="64" xfId="0" applyNumberFormat="1" applyFont="1" applyFill="1" applyBorder="1" applyAlignment="1" applyProtection="1">
      <alignment horizontal="center" vertical="center"/>
      <protection hidden="1"/>
    </xf>
    <xf numFmtId="0" fontId="1" fillId="11" borderId="84" xfId="0" applyFont="1" applyFill="1" applyBorder="1" applyAlignment="1" applyProtection="1">
      <alignment horizontal="center" vertical="center"/>
      <protection hidden="1"/>
    </xf>
    <xf numFmtId="0" fontId="3" fillId="11" borderId="0" xfId="0" applyNumberFormat="1" applyFont="1" applyFill="1" applyBorder="1" applyAlignment="1" applyProtection="1">
      <alignment vertical="center"/>
      <protection hidden="1"/>
    </xf>
    <xf numFmtId="0" fontId="1" fillId="11" borderId="0" xfId="0" applyNumberFormat="1" applyFont="1" applyFill="1" applyBorder="1" applyAlignment="1" applyProtection="1">
      <alignment vertical="center"/>
      <protection hidden="1"/>
    </xf>
    <xf numFmtId="0" fontId="52" fillId="11" borderId="0" xfId="0" applyFont="1" applyFill="1" applyBorder="1" applyAlignment="1" applyProtection="1">
      <alignment vertical="center" wrapText="1"/>
      <protection hidden="1"/>
    </xf>
    <xf numFmtId="0" fontId="8" fillId="11" borderId="0" xfId="0" applyNumberFormat="1" applyFont="1" applyFill="1" applyBorder="1" applyAlignment="1" applyProtection="1">
      <alignment vertical="center"/>
      <protection hidden="1"/>
    </xf>
    <xf numFmtId="0" fontId="9" fillId="11" borderId="0" xfId="0" applyFont="1" applyFill="1" applyBorder="1" applyAlignment="1" applyProtection="1">
      <alignment vertical="center"/>
      <protection hidden="1"/>
    </xf>
    <xf numFmtId="0" fontId="47" fillId="11" borderId="0" xfId="0" applyFont="1" applyFill="1" applyBorder="1" applyAlignment="1" applyProtection="1">
      <alignment vertical="center"/>
      <protection hidden="1"/>
    </xf>
    <xf numFmtId="0" fontId="46" fillId="11" borderId="0" xfId="0" applyFont="1" applyFill="1" applyBorder="1" applyAlignment="1" applyProtection="1">
      <protection hidden="1"/>
    </xf>
    <xf numFmtId="0" fontId="46" fillId="11" borderId="1" xfId="0" applyFont="1" applyFill="1" applyBorder="1" applyAlignment="1" applyProtection="1">
      <protection hidden="1"/>
    </xf>
    <xf numFmtId="0" fontId="127" fillId="11" borderId="1" xfId="0" applyFont="1" applyFill="1" applyBorder="1" applyAlignment="1" applyProtection="1">
      <alignment horizontal="center" vertical="center"/>
      <protection hidden="1"/>
    </xf>
    <xf numFmtId="0" fontId="9" fillId="11" borderId="64" xfId="0" applyFont="1" applyFill="1" applyBorder="1" applyAlignment="1" applyProtection="1">
      <alignment horizontal="center" vertical="center"/>
      <protection hidden="1"/>
    </xf>
    <xf numFmtId="0" fontId="1" fillId="11" borderId="9" xfId="0" applyNumberFormat="1" applyFont="1" applyFill="1" applyBorder="1" applyAlignment="1" applyProtection="1">
      <alignment vertical="center"/>
      <protection hidden="1"/>
    </xf>
    <xf numFmtId="0" fontId="7" fillId="11" borderId="64" xfId="0" applyNumberFormat="1" applyFont="1" applyFill="1" applyBorder="1" applyAlignment="1" applyProtection="1">
      <alignment horizontal="left" vertical="center"/>
      <protection hidden="1"/>
    </xf>
    <xf numFmtId="0" fontId="137" fillId="11" borderId="64" xfId="0" applyFont="1" applyFill="1" applyBorder="1" applyAlignment="1" applyProtection="1">
      <alignment horizontal="center" vertical="center" wrapText="1"/>
      <protection hidden="1"/>
    </xf>
    <xf numFmtId="0" fontId="136" fillId="11" borderId="64" xfId="0" applyFont="1" applyFill="1" applyBorder="1" applyAlignment="1" applyProtection="1">
      <alignment horizontal="center" vertical="center" wrapText="1"/>
      <protection hidden="1"/>
    </xf>
    <xf numFmtId="0" fontId="1" fillId="11" borderId="1" xfId="0" applyFont="1" applyFill="1" applyBorder="1" applyAlignment="1" applyProtection="1">
      <alignment horizontal="center" vertical="center"/>
      <protection hidden="1"/>
    </xf>
    <xf numFmtId="0" fontId="56" fillId="11" borderId="1" xfId="0" applyFont="1" applyFill="1" applyBorder="1" applyAlignment="1" applyProtection="1">
      <alignment horizontal="center" vertical="center"/>
      <protection hidden="1"/>
    </xf>
    <xf numFmtId="0" fontId="1" fillId="23" borderId="0" xfId="0" applyFont="1" applyFill="1" applyBorder="1" applyAlignment="1" applyProtection="1">
      <alignment vertical="center"/>
      <protection hidden="1"/>
    </xf>
    <xf numFmtId="0" fontId="0" fillId="23" borderId="1" xfId="0" applyFill="1" applyBorder="1" applyAlignment="1" applyProtection="1">
      <alignment horizontal="center" vertical="center"/>
      <protection hidden="1"/>
    </xf>
    <xf numFmtId="0" fontId="0" fillId="0" borderId="0" xfId="0" applyAlignment="1"/>
    <xf numFmtId="0" fontId="102" fillId="0" borderId="1" xfId="0" applyFont="1" applyFill="1" applyBorder="1" applyAlignment="1">
      <alignment horizontal="center" vertical="center"/>
    </xf>
    <xf numFmtId="0" fontId="1" fillId="0" borderId="1" xfId="0" applyFont="1" applyBorder="1" applyAlignment="1" applyProtection="1">
      <alignment horizontal="center" vertical="center"/>
      <protection hidden="1"/>
    </xf>
    <xf numFmtId="0" fontId="5" fillId="0" borderId="1" xfId="0" applyFont="1" applyBorder="1" applyAlignment="1" applyProtection="1">
      <alignment horizontal="center" vertical="center"/>
      <protection hidden="1"/>
    </xf>
    <xf numFmtId="0" fontId="1" fillId="0" borderId="0" xfId="0" applyFont="1" applyBorder="1" applyAlignment="1" applyProtection="1">
      <alignment horizontal="left" vertical="center"/>
      <protection hidden="1"/>
    </xf>
    <xf numFmtId="0" fontId="4" fillId="0" borderId="0" xfId="0" applyFont="1" applyBorder="1" applyAlignment="1" applyProtection="1">
      <alignment horizontal="left" vertical="center"/>
      <protection hidden="1"/>
    </xf>
    <xf numFmtId="0" fontId="4" fillId="0" borderId="0" xfId="0" applyFont="1" applyBorder="1" applyAlignment="1" applyProtection="1">
      <alignment horizontal="left"/>
      <protection hidden="1"/>
    </xf>
    <xf numFmtId="0" fontId="1" fillId="0" borderId="0" xfId="0" applyFont="1" applyBorder="1" applyAlignment="1" applyProtection="1">
      <alignment horizontal="left"/>
      <protection hidden="1"/>
    </xf>
    <xf numFmtId="0" fontId="1" fillId="0" borderId="50" xfId="0" applyFont="1" applyBorder="1" applyProtection="1">
      <protection hidden="1"/>
    </xf>
    <xf numFmtId="0" fontId="1" fillId="0" borderId="47" xfId="0" applyFont="1" applyBorder="1" applyProtection="1">
      <protection hidden="1"/>
    </xf>
    <xf numFmtId="0" fontId="83" fillId="0" borderId="47" xfId="0" applyFont="1" applyBorder="1" applyProtection="1">
      <protection hidden="1"/>
    </xf>
    <xf numFmtId="0" fontId="1" fillId="0" borderId="63" xfId="0" applyFont="1" applyBorder="1" applyProtection="1">
      <protection hidden="1"/>
    </xf>
    <xf numFmtId="0" fontId="16" fillId="0" borderId="0" xfId="0" applyFont="1" applyProtection="1">
      <protection hidden="1"/>
    </xf>
    <xf numFmtId="1" fontId="79" fillId="0" borderId="0" xfId="0" applyNumberFormat="1" applyFont="1" applyProtection="1">
      <protection hidden="1"/>
    </xf>
    <xf numFmtId="0" fontId="79" fillId="0" borderId="0" xfId="0" applyFont="1" applyProtection="1">
      <protection hidden="1"/>
    </xf>
    <xf numFmtId="0" fontId="0" fillId="0" borderId="0" xfId="0" applyFont="1" applyProtection="1">
      <protection hidden="1"/>
    </xf>
    <xf numFmtId="2" fontId="16" fillId="0" borderId="0" xfId="0" applyNumberFormat="1" applyFont="1" applyProtection="1">
      <protection hidden="1"/>
    </xf>
    <xf numFmtId="0" fontId="100" fillId="0" borderId="0" xfId="0" applyFont="1" applyProtection="1">
      <protection hidden="1"/>
    </xf>
    <xf numFmtId="0" fontId="83" fillId="0" borderId="0" xfId="0" applyFont="1" applyProtection="1">
      <protection hidden="1"/>
    </xf>
    <xf numFmtId="0" fontId="9" fillId="0" borderId="1" xfId="0" applyFont="1" applyBorder="1" applyAlignment="1" applyProtection="1">
      <alignment horizontal="center" vertical="center"/>
      <protection locked="0"/>
    </xf>
    <xf numFmtId="0" fontId="1" fillId="0" borderId="0" xfId="0" applyFont="1" applyBorder="1" applyAlignment="1" applyProtection="1">
      <alignment horizontal="center"/>
      <protection hidden="1"/>
    </xf>
    <xf numFmtId="0" fontId="1" fillId="0" borderId="2" xfId="0" applyFont="1" applyBorder="1" applyAlignment="1" applyProtection="1">
      <alignment horizontal="center"/>
      <protection hidden="1"/>
    </xf>
    <xf numFmtId="0" fontId="9" fillId="11" borderId="64" xfId="0" applyFont="1" applyFill="1" applyBorder="1" applyAlignment="1" applyProtection="1">
      <alignment horizontal="center" vertical="center"/>
      <protection locked="0"/>
    </xf>
    <xf numFmtId="0" fontId="103" fillId="0" borderId="0" xfId="0" applyFont="1" applyBorder="1" applyAlignment="1" applyProtection="1">
      <alignment vertical="center"/>
      <protection hidden="1"/>
    </xf>
    <xf numFmtId="0" fontId="9" fillId="11" borderId="1" xfId="0" applyFont="1" applyFill="1" applyBorder="1" applyAlignment="1" applyProtection="1">
      <alignment horizontal="center" vertical="center"/>
      <protection locked="0"/>
    </xf>
    <xf numFmtId="0" fontId="8" fillId="0" borderId="64" xfId="0" applyFont="1" applyBorder="1" applyAlignment="1" applyProtection="1">
      <alignment horizontal="center" vertical="center"/>
      <protection hidden="1"/>
    </xf>
    <xf numFmtId="0" fontId="9" fillId="0" borderId="64" xfId="0" applyFont="1" applyBorder="1" applyAlignment="1" applyProtection="1">
      <alignment horizontal="center" vertical="center"/>
      <protection hidden="1"/>
    </xf>
    <xf numFmtId="0" fontId="102" fillId="0" borderId="50" xfId="0" applyFont="1" applyBorder="1" applyAlignment="1" applyProtection="1">
      <alignment horizontal="center" vertical="center"/>
      <protection hidden="1"/>
    </xf>
    <xf numFmtId="0" fontId="102" fillId="0" borderId="64" xfId="0" applyFont="1" applyBorder="1" applyAlignment="1" applyProtection="1">
      <alignment horizontal="center" vertical="center"/>
      <protection hidden="1"/>
    </xf>
    <xf numFmtId="0" fontId="1" fillId="4" borderId="2" xfId="0" applyFont="1" applyFill="1" applyBorder="1" applyAlignment="1" applyProtection="1">
      <alignment horizontal="center"/>
      <protection hidden="1"/>
    </xf>
    <xf numFmtId="0" fontId="6" fillId="4" borderId="1" xfId="0" applyFont="1" applyFill="1" applyBorder="1" applyAlignment="1" applyProtection="1">
      <alignment horizontal="center" vertical="center"/>
      <protection hidden="1"/>
    </xf>
    <xf numFmtId="0" fontId="1" fillId="4" borderId="1" xfId="0" applyFont="1" applyFill="1" applyBorder="1" applyAlignment="1" applyProtection="1">
      <alignment horizontal="center" vertical="center"/>
      <protection hidden="1"/>
    </xf>
    <xf numFmtId="0" fontId="5" fillId="0" borderId="0" xfId="0" applyFont="1" applyBorder="1" applyAlignment="1" applyProtection="1">
      <alignment horizontal="center" vertical="center"/>
      <protection hidden="1"/>
    </xf>
    <xf numFmtId="0" fontId="1" fillId="0" borderId="1" xfId="0" applyFont="1" applyBorder="1" applyAlignment="1" applyProtection="1">
      <alignment horizontal="center" vertical="center"/>
      <protection hidden="1"/>
    </xf>
    <xf numFmtId="0" fontId="4" fillId="0" borderId="50" xfId="0" applyFont="1" applyBorder="1" applyAlignment="1" applyProtection="1">
      <alignment horizontal="center" vertical="center" wrapText="1"/>
      <protection hidden="1"/>
    </xf>
    <xf numFmtId="0" fontId="1" fillId="0" borderId="0" xfId="0" applyFont="1" applyBorder="1" applyAlignment="1" applyProtection="1">
      <alignment horizontal="center" vertical="center"/>
      <protection hidden="1"/>
    </xf>
    <xf numFmtId="0" fontId="1" fillId="0" borderId="9" xfId="0" applyFont="1" applyBorder="1" applyAlignment="1" applyProtection="1">
      <alignment horizontal="center" vertical="center"/>
      <protection hidden="1"/>
    </xf>
    <xf numFmtId="0" fontId="6" fillId="0" borderId="54" xfId="0" applyFont="1" applyBorder="1" applyAlignment="1" applyProtection="1">
      <alignment horizontal="center" vertical="center"/>
      <protection hidden="1"/>
    </xf>
    <xf numFmtId="0" fontId="6" fillId="0" borderId="0" xfId="0" applyFont="1" applyBorder="1" applyAlignment="1" applyProtection="1">
      <alignment horizontal="center" vertical="center"/>
      <protection hidden="1"/>
    </xf>
    <xf numFmtId="0" fontId="5" fillId="0" borderId="9" xfId="0" applyFont="1" applyBorder="1" applyAlignment="1" applyProtection="1">
      <alignment horizontal="center" vertical="center"/>
      <protection hidden="1"/>
    </xf>
    <xf numFmtId="0" fontId="103" fillId="0" borderId="0" xfId="0" applyFont="1" applyBorder="1" applyAlignment="1" applyProtection="1">
      <alignment horizontal="right" vertical="center"/>
      <protection hidden="1"/>
    </xf>
    <xf numFmtId="0" fontId="5" fillId="0" borderId="1" xfId="0" applyFont="1" applyBorder="1" applyAlignment="1" applyProtection="1">
      <alignment horizontal="center" vertical="center"/>
      <protection hidden="1"/>
    </xf>
    <xf numFmtId="0" fontId="5" fillId="0" borderId="50" xfId="0" applyFont="1" applyBorder="1" applyAlignment="1" applyProtection="1">
      <alignment horizontal="center" vertical="center"/>
      <protection hidden="1"/>
    </xf>
    <xf numFmtId="0" fontId="7" fillId="0" borderId="64" xfId="0" applyFont="1" applyBorder="1" applyAlignment="1" applyProtection="1">
      <alignment horizontal="center" vertical="center" wrapText="1"/>
      <protection hidden="1"/>
    </xf>
    <xf numFmtId="0" fontId="7" fillId="0" borderId="50" xfId="0" applyFont="1" applyBorder="1" applyAlignment="1" applyProtection="1">
      <alignment horizontal="center" vertical="center" wrapText="1"/>
      <protection hidden="1"/>
    </xf>
    <xf numFmtId="0" fontId="7" fillId="0" borderId="1" xfId="0" applyFont="1" applyBorder="1" applyAlignment="1" applyProtection="1">
      <alignment horizontal="center" vertical="center" wrapText="1"/>
      <protection hidden="1"/>
    </xf>
    <xf numFmtId="0" fontId="9" fillId="0" borderId="1" xfId="0" applyFont="1" applyBorder="1" applyAlignment="1" applyProtection="1">
      <alignment horizontal="center" vertical="center"/>
      <protection hidden="1"/>
    </xf>
    <xf numFmtId="0" fontId="1" fillId="0" borderId="1" xfId="0" applyFont="1" applyBorder="1" applyAlignment="1" applyProtection="1">
      <alignment horizontal="center" vertical="center"/>
      <protection hidden="1"/>
    </xf>
    <xf numFmtId="0" fontId="102" fillId="0" borderId="1" xfId="0" applyFont="1" applyBorder="1" applyAlignment="1" applyProtection="1">
      <alignment horizontal="center" vertical="center"/>
      <protection hidden="1"/>
    </xf>
    <xf numFmtId="0" fontId="143" fillId="0" borderId="0" xfId="0" applyFont="1" applyBorder="1" applyAlignment="1" applyProtection="1">
      <alignment vertical="center"/>
      <protection hidden="1"/>
    </xf>
    <xf numFmtId="0" fontId="1" fillId="0" borderId="1" xfId="0" applyFont="1" applyBorder="1" applyAlignment="1" applyProtection="1">
      <alignment vertical="center"/>
      <protection hidden="1"/>
    </xf>
    <xf numFmtId="0" fontId="4" fillId="0" borderId="1" xfId="0" applyFont="1" applyBorder="1" applyAlignment="1" applyProtection="1">
      <alignment vertical="center" wrapText="1"/>
      <protection hidden="1"/>
    </xf>
    <xf numFmtId="0" fontId="9" fillId="0" borderId="1" xfId="0" applyFont="1" applyBorder="1" applyAlignment="1" applyProtection="1">
      <alignment horizontal="center" vertical="center" wrapText="1"/>
      <protection hidden="1"/>
    </xf>
    <xf numFmtId="0" fontId="9" fillId="0" borderId="4" xfId="0" applyFont="1" applyBorder="1" applyAlignment="1" applyProtection="1">
      <alignment horizontal="center"/>
      <protection hidden="1"/>
    </xf>
    <xf numFmtId="0" fontId="6" fillId="0" borderId="0" xfId="0" applyFont="1" applyBorder="1" applyAlignment="1" applyProtection="1">
      <alignment horizontal="center"/>
      <protection hidden="1"/>
    </xf>
    <xf numFmtId="0" fontId="1" fillId="0" borderId="1" xfId="0" applyFont="1" applyBorder="1" applyAlignment="1" applyProtection="1">
      <alignment horizontal="left"/>
      <protection hidden="1"/>
    </xf>
    <xf numFmtId="0" fontId="142" fillId="0" borderId="0" xfId="0" applyFont="1" applyBorder="1" applyAlignment="1" applyProtection="1">
      <alignment horizontal="center" vertical="center"/>
      <protection hidden="1"/>
    </xf>
    <xf numFmtId="0" fontId="1" fillId="0" borderId="2" xfId="0" applyFont="1" applyBorder="1" applyAlignment="1" applyProtection="1">
      <alignment vertical="center"/>
      <protection hidden="1"/>
    </xf>
    <xf numFmtId="0" fontId="10" fillId="0" borderId="0" xfId="0" applyFont="1" applyBorder="1" applyAlignment="1" applyProtection="1">
      <alignment horizontal="center" vertical="center"/>
      <protection hidden="1"/>
    </xf>
    <xf numFmtId="0" fontId="10" fillId="0" borderId="9" xfId="0" applyFont="1" applyBorder="1" applyAlignment="1" applyProtection="1">
      <alignment horizontal="center" vertical="center"/>
      <protection hidden="1"/>
    </xf>
    <xf numFmtId="0" fontId="5" fillId="0" borderId="2" xfId="0" applyFont="1" applyBorder="1" applyAlignment="1" applyProtection="1">
      <alignment horizontal="center" vertical="center"/>
      <protection hidden="1"/>
    </xf>
    <xf numFmtId="0" fontId="5" fillId="0" borderId="3" xfId="0" applyFont="1" applyBorder="1" applyAlignment="1" applyProtection="1">
      <alignment horizontal="center" vertical="center"/>
      <protection hidden="1"/>
    </xf>
    <xf numFmtId="0" fontId="5" fillId="0" borderId="54" xfId="0" applyFont="1" applyBorder="1" applyAlignment="1" applyProtection="1">
      <alignment horizontal="center" vertical="center"/>
      <protection hidden="1"/>
    </xf>
    <xf numFmtId="0" fontId="5" fillId="0" borderId="66" xfId="0" applyFont="1" applyBorder="1" applyAlignment="1" applyProtection="1">
      <alignment horizontal="center" vertical="center"/>
      <protection hidden="1"/>
    </xf>
    <xf numFmtId="0" fontId="137" fillId="0" borderId="0" xfId="0" applyFont="1" applyProtection="1">
      <protection hidden="1"/>
    </xf>
    <xf numFmtId="0" fontId="127" fillId="0" borderId="0" xfId="0" applyFont="1" applyProtection="1">
      <protection hidden="1"/>
    </xf>
    <xf numFmtId="0" fontId="137" fillId="0" borderId="0" xfId="0" applyFont="1" applyAlignment="1" applyProtection="1">
      <alignment horizontal="center" vertical="center"/>
      <protection hidden="1"/>
    </xf>
    <xf numFmtId="0" fontId="4" fillId="0" borderId="64" xfId="0" applyFont="1" applyBorder="1" applyAlignment="1" applyProtection="1">
      <alignment horizontal="center" vertical="center"/>
      <protection hidden="1"/>
    </xf>
    <xf numFmtId="0" fontId="9" fillId="11" borderId="0" xfId="0" applyFont="1" applyFill="1" applyBorder="1" applyAlignment="1" applyProtection="1">
      <alignment horizontal="center" vertical="center"/>
      <protection hidden="1"/>
    </xf>
    <xf numFmtId="0" fontId="56" fillId="0" borderId="0" xfId="0" applyFont="1" applyProtection="1">
      <protection hidden="1"/>
    </xf>
    <xf numFmtId="0" fontId="0" fillId="4" borderId="0" xfId="0" applyFill="1" applyProtection="1">
      <protection hidden="1"/>
    </xf>
    <xf numFmtId="0" fontId="56" fillId="0" borderId="1" xfId="0" applyFont="1" applyBorder="1" applyAlignment="1" applyProtection="1">
      <alignment horizontal="center"/>
      <protection locked="0"/>
    </xf>
    <xf numFmtId="0" fontId="6" fillId="0" borderId="1" xfId="0" applyFont="1" applyBorder="1" applyAlignment="1" applyProtection="1">
      <alignment vertical="center"/>
      <protection locked="0"/>
    </xf>
    <xf numFmtId="14" fontId="56" fillId="0" borderId="1" xfId="0" applyNumberFormat="1" applyFont="1" applyBorder="1" applyAlignment="1" applyProtection="1">
      <alignment horizontal="center" vertical="center"/>
      <protection hidden="1"/>
    </xf>
    <xf numFmtId="0" fontId="7" fillId="0" borderId="1" xfId="0" applyFont="1" applyBorder="1" applyAlignment="1" applyProtection="1">
      <alignment horizontal="center" vertical="center"/>
      <protection hidden="1"/>
    </xf>
    <xf numFmtId="0" fontId="9" fillId="0" borderId="54" xfId="0" applyFont="1" applyBorder="1" applyAlignment="1" applyProtection="1">
      <alignment horizontal="center" vertical="center"/>
      <protection hidden="1"/>
    </xf>
    <xf numFmtId="1" fontId="9" fillId="0" borderId="54" xfId="0" applyNumberFormat="1" applyFont="1" applyBorder="1" applyAlignment="1" applyProtection="1">
      <alignment horizontal="center"/>
      <protection hidden="1"/>
    </xf>
    <xf numFmtId="1" fontId="6" fillId="0" borderId="54" xfId="0" applyNumberFormat="1" applyFont="1" applyBorder="1" applyAlignment="1" applyProtection="1">
      <alignment horizontal="center" vertical="center"/>
      <protection hidden="1"/>
    </xf>
    <xf numFmtId="0" fontId="4" fillId="18" borderId="1" xfId="0" applyFont="1" applyFill="1" applyBorder="1" applyAlignment="1" applyProtection="1">
      <alignment horizontal="center" vertical="center"/>
      <protection hidden="1"/>
    </xf>
    <xf numFmtId="0" fontId="5" fillId="8" borderId="1" xfId="0" applyFont="1" applyFill="1" applyBorder="1" applyAlignment="1" applyProtection="1">
      <alignment horizontal="center" vertical="center"/>
      <protection hidden="1"/>
    </xf>
    <xf numFmtId="0" fontId="7" fillId="19" borderId="1" xfId="0" applyFont="1" applyFill="1" applyBorder="1" applyAlignment="1" applyProtection="1">
      <alignment horizontal="center" vertical="center"/>
      <protection hidden="1"/>
    </xf>
    <xf numFmtId="0" fontId="7" fillId="24" borderId="1" xfId="0" applyFont="1" applyFill="1" applyBorder="1" applyAlignment="1" applyProtection="1">
      <alignment horizontal="center" vertical="center"/>
      <protection hidden="1"/>
    </xf>
    <xf numFmtId="0" fontId="7" fillId="33" borderId="1" xfId="0" applyFont="1" applyFill="1" applyBorder="1" applyAlignment="1" applyProtection="1">
      <alignment horizontal="center" vertical="center"/>
      <protection hidden="1"/>
    </xf>
    <xf numFmtId="0" fontId="0" fillId="0" borderId="0" xfId="0" applyAlignment="1" applyProtection="1">
      <alignment horizontal="center"/>
      <protection hidden="1"/>
    </xf>
    <xf numFmtId="0" fontId="1" fillId="0" borderId="1" xfId="0" applyFont="1" applyBorder="1" applyAlignment="1" applyProtection="1">
      <alignment horizontal="center"/>
      <protection hidden="1"/>
    </xf>
    <xf numFmtId="0" fontId="9" fillId="0" borderId="0" xfId="0" applyFont="1" applyBorder="1" applyAlignment="1" applyProtection="1">
      <alignment horizontal="center" vertical="center"/>
      <protection hidden="1"/>
    </xf>
    <xf numFmtId="1" fontId="9" fillId="0" borderId="0" xfId="0" applyNumberFormat="1" applyFont="1" applyBorder="1" applyAlignment="1" applyProtection="1">
      <alignment horizontal="center" vertical="center"/>
      <protection hidden="1"/>
    </xf>
    <xf numFmtId="1" fontId="9" fillId="0" borderId="0" xfId="0" applyNumberFormat="1" applyFont="1" applyBorder="1" applyAlignment="1" applyProtection="1">
      <alignment horizontal="center"/>
      <protection hidden="1"/>
    </xf>
    <xf numFmtId="1" fontId="6" fillId="0" borderId="0" xfId="0" applyNumberFormat="1" applyFont="1" applyBorder="1" applyAlignment="1" applyProtection="1">
      <alignment horizontal="center" vertical="center"/>
      <protection hidden="1"/>
    </xf>
    <xf numFmtId="0" fontId="102" fillId="0" borderId="1" xfId="0" applyFont="1" applyBorder="1" applyAlignment="1" applyProtection="1">
      <alignment horizontal="center" vertical="center"/>
      <protection locked="0"/>
    </xf>
    <xf numFmtId="0" fontId="9" fillId="0" borderId="1" xfId="0" applyFont="1" applyBorder="1" applyAlignment="1" applyProtection="1">
      <alignment horizontal="center" vertical="center"/>
      <protection hidden="1"/>
    </xf>
    <xf numFmtId="0" fontId="37" fillId="22" borderId="52" xfId="0" applyFont="1" applyFill="1" applyBorder="1" applyAlignment="1">
      <alignment horizontal="left" vertical="center" wrapText="1"/>
    </xf>
    <xf numFmtId="0" fontId="0" fillId="36" borderId="0" xfId="0" applyFill="1" applyProtection="1">
      <protection hidden="1"/>
    </xf>
    <xf numFmtId="0" fontId="14" fillId="37" borderId="52" xfId="0" applyFont="1" applyFill="1" applyBorder="1" applyAlignment="1" applyProtection="1">
      <alignment horizontal="center" vertical="top" wrapText="1"/>
      <protection hidden="1"/>
    </xf>
    <xf numFmtId="0" fontId="0" fillId="3" borderId="0" xfId="0" applyFill="1" applyProtection="1">
      <protection hidden="1"/>
    </xf>
    <xf numFmtId="0" fontId="145" fillId="26" borderId="0" xfId="0" applyFont="1" applyFill="1" applyAlignment="1" applyProtection="1">
      <alignment horizontal="center" vertical="top"/>
      <protection hidden="1"/>
    </xf>
    <xf numFmtId="0" fontId="10" fillId="27" borderId="0" xfId="0" applyFont="1" applyFill="1" applyBorder="1" applyAlignment="1" applyProtection="1">
      <alignment horizontal="center" vertical="center"/>
      <protection hidden="1"/>
    </xf>
    <xf numFmtId="0" fontId="10" fillId="27" borderId="0" xfId="0" applyFont="1" applyFill="1" applyBorder="1" applyAlignment="1" applyProtection="1">
      <alignment horizontal="center"/>
      <protection hidden="1"/>
    </xf>
    <xf numFmtId="0" fontId="29" fillId="27" borderId="9" xfId="0" applyFont="1" applyFill="1" applyBorder="1" applyAlignment="1" applyProtection="1">
      <alignment vertical="center"/>
      <protection hidden="1"/>
    </xf>
    <xf numFmtId="14" fontId="2" fillId="27" borderId="9" xfId="0" applyNumberFormat="1" applyFont="1" applyFill="1" applyBorder="1" applyAlignment="1" applyProtection="1">
      <alignment vertical="center"/>
      <protection hidden="1"/>
    </xf>
    <xf numFmtId="0" fontId="2" fillId="5" borderId="1" xfId="0" applyFont="1" applyFill="1" applyBorder="1" applyAlignment="1" applyProtection="1">
      <alignment vertical="center"/>
      <protection hidden="1"/>
    </xf>
    <xf numFmtId="0" fontId="5" fillId="11" borderId="1" xfId="0" applyFont="1" applyFill="1" applyBorder="1" applyAlignment="1" applyProtection="1">
      <alignment horizontal="center" vertical="center"/>
      <protection locked="0"/>
    </xf>
    <xf numFmtId="0" fontId="0" fillId="23" borderId="10" xfId="0" applyFill="1" applyBorder="1"/>
    <xf numFmtId="0" fontId="56" fillId="23" borderId="0" xfId="0" applyFont="1" applyFill="1" applyProtection="1">
      <protection hidden="1"/>
    </xf>
    <xf numFmtId="0" fontId="1" fillId="8" borderId="1" xfId="0" applyFont="1" applyFill="1" applyBorder="1" applyAlignment="1" applyProtection="1">
      <alignment horizontal="center" vertical="center"/>
      <protection hidden="1"/>
    </xf>
    <xf numFmtId="0" fontId="48" fillId="0" borderId="2" xfId="0" applyFont="1" applyBorder="1" applyAlignment="1" applyProtection="1">
      <alignment horizontal="center" vertical="center"/>
      <protection hidden="1"/>
    </xf>
    <xf numFmtId="0" fontId="2" fillId="34" borderId="1" xfId="0" applyFont="1" applyFill="1" applyBorder="1" applyAlignment="1" applyProtection="1">
      <alignment horizontal="center" vertical="center"/>
      <protection hidden="1"/>
    </xf>
    <xf numFmtId="0" fontId="0" fillId="5" borderId="0" xfId="0" applyFill="1" applyProtection="1">
      <protection hidden="1"/>
    </xf>
    <xf numFmtId="0" fontId="75" fillId="27" borderId="33" xfId="0" applyFont="1" applyFill="1" applyBorder="1" applyAlignment="1" applyProtection="1">
      <alignment horizontal="center" vertical="center"/>
      <protection hidden="1"/>
    </xf>
    <xf numFmtId="0" fontId="75" fillId="27" borderId="0" xfId="0" applyFont="1" applyFill="1" applyBorder="1" applyAlignment="1" applyProtection="1">
      <alignment horizontal="center" vertical="center"/>
      <protection hidden="1"/>
    </xf>
    <xf numFmtId="0" fontId="0" fillId="27" borderId="0" xfId="0" applyFill="1" applyBorder="1" applyProtection="1">
      <protection hidden="1"/>
    </xf>
    <xf numFmtId="0" fontId="0" fillId="27" borderId="34" xfId="0" applyFill="1" applyBorder="1" applyProtection="1">
      <protection hidden="1"/>
    </xf>
    <xf numFmtId="0" fontId="75" fillId="27" borderId="31" xfId="0" applyFont="1" applyFill="1" applyBorder="1" applyAlignment="1" applyProtection="1">
      <alignment horizontal="center" vertical="center"/>
      <protection hidden="1"/>
    </xf>
    <xf numFmtId="0" fontId="0" fillId="27" borderId="31" xfId="0" applyFill="1" applyBorder="1" applyProtection="1">
      <protection hidden="1"/>
    </xf>
    <xf numFmtId="0" fontId="0" fillId="27" borderId="32" xfId="0" applyFill="1" applyBorder="1" applyProtection="1">
      <protection hidden="1"/>
    </xf>
    <xf numFmtId="0" fontId="0" fillId="27" borderId="33" xfId="0" applyFill="1" applyBorder="1" applyProtection="1">
      <protection hidden="1"/>
    </xf>
    <xf numFmtId="0" fontId="76" fillId="27" borderId="0" xfId="0" applyFont="1" applyFill="1" applyBorder="1" applyAlignment="1" applyProtection="1">
      <alignment vertical="center"/>
      <protection hidden="1"/>
    </xf>
    <xf numFmtId="0" fontId="0" fillId="27" borderId="35" xfId="0" applyFill="1" applyBorder="1" applyProtection="1">
      <protection hidden="1"/>
    </xf>
    <xf numFmtId="0" fontId="0" fillId="27" borderId="36" xfId="0" applyFill="1" applyBorder="1" applyProtection="1">
      <protection hidden="1"/>
    </xf>
    <xf numFmtId="0" fontId="75" fillId="27" borderId="30" xfId="0" applyFont="1" applyFill="1" applyBorder="1" applyAlignment="1" applyProtection="1">
      <alignment horizontal="center" vertical="center"/>
      <protection hidden="1"/>
    </xf>
    <xf numFmtId="0" fontId="0" fillId="27" borderId="37" xfId="0" applyFill="1" applyBorder="1" applyProtection="1">
      <protection hidden="1"/>
    </xf>
    <xf numFmtId="0" fontId="8" fillId="0" borderId="1" xfId="0" applyFont="1" applyBorder="1" applyAlignment="1" applyProtection="1">
      <alignment horizontal="center" vertical="center"/>
      <protection hidden="1"/>
    </xf>
    <xf numFmtId="0" fontId="2" fillId="0" borderId="0" xfId="0" applyFont="1" applyBorder="1" applyAlignment="1" applyProtection="1">
      <alignment horizontal="center" vertical="center"/>
      <protection hidden="1"/>
    </xf>
    <xf numFmtId="0" fontId="15" fillId="0" borderId="1" xfId="0" applyFont="1" applyBorder="1" applyAlignment="1" applyProtection="1">
      <alignment horizontal="center" vertical="center"/>
      <protection hidden="1"/>
    </xf>
    <xf numFmtId="0" fontId="95" fillId="32" borderId="60" xfId="0" applyFont="1" applyFill="1" applyBorder="1" applyAlignment="1">
      <alignment horizontal="center"/>
    </xf>
    <xf numFmtId="0" fontId="95" fillId="32" borderId="61" xfId="0" applyFont="1" applyFill="1" applyBorder="1" applyAlignment="1">
      <alignment horizontal="center"/>
    </xf>
    <xf numFmtId="0" fontId="89" fillId="32" borderId="56" xfId="0" applyFont="1" applyFill="1" applyBorder="1" applyAlignment="1">
      <alignment horizontal="center"/>
    </xf>
    <xf numFmtId="0" fontId="89" fillId="32" borderId="57" xfId="0" applyFont="1" applyFill="1" applyBorder="1" applyAlignment="1">
      <alignment horizontal="center"/>
    </xf>
    <xf numFmtId="0" fontId="90" fillId="32" borderId="58" xfId="0" applyFont="1" applyFill="1" applyBorder="1" applyAlignment="1">
      <alignment horizontal="center"/>
    </xf>
    <xf numFmtId="0" fontId="90" fillId="32" borderId="59" xfId="0" applyFont="1" applyFill="1" applyBorder="1" applyAlignment="1">
      <alignment horizontal="center"/>
    </xf>
    <xf numFmtId="0" fontId="91" fillId="32" borderId="58" xfId="0" applyFont="1" applyFill="1" applyBorder="1" applyAlignment="1">
      <alignment horizontal="center"/>
    </xf>
    <xf numFmtId="0" fontId="91" fillId="32" borderId="59" xfId="0" applyFont="1" applyFill="1" applyBorder="1" applyAlignment="1">
      <alignment horizontal="center"/>
    </xf>
    <xf numFmtId="0" fontId="92" fillId="32" borderId="58" xfId="0" applyFont="1" applyFill="1" applyBorder="1" applyAlignment="1">
      <alignment horizontal="center"/>
    </xf>
    <xf numFmtId="0" fontId="92" fillId="32" borderId="59" xfId="0" applyFont="1" applyFill="1" applyBorder="1" applyAlignment="1">
      <alignment horizontal="center"/>
    </xf>
    <xf numFmtId="0" fontId="93" fillId="32" borderId="60" xfId="0" applyFont="1" applyFill="1" applyBorder="1" applyAlignment="1">
      <alignment horizontal="center"/>
    </xf>
    <xf numFmtId="0" fontId="93" fillId="32" borderId="61" xfId="0" applyFont="1" applyFill="1" applyBorder="1" applyAlignment="1">
      <alignment horizontal="center"/>
    </xf>
    <xf numFmtId="0" fontId="59" fillId="19" borderId="30" xfId="0" applyFont="1" applyFill="1" applyBorder="1" applyAlignment="1" applyProtection="1">
      <alignment horizontal="center" vertical="center"/>
      <protection hidden="1"/>
    </xf>
    <xf numFmtId="0" fontId="59" fillId="19" borderId="31" xfId="0" applyFont="1" applyFill="1" applyBorder="1" applyAlignment="1" applyProtection="1">
      <alignment horizontal="center" vertical="center"/>
      <protection hidden="1"/>
    </xf>
    <xf numFmtId="0" fontId="59" fillId="19" borderId="32" xfId="0" applyFont="1" applyFill="1" applyBorder="1" applyAlignment="1" applyProtection="1">
      <alignment horizontal="center" vertical="center"/>
      <protection hidden="1"/>
    </xf>
    <xf numFmtId="0" fontId="60" fillId="19" borderId="33" xfId="0" applyFont="1" applyFill="1" applyBorder="1" applyAlignment="1" applyProtection="1">
      <alignment horizontal="center" vertical="center"/>
      <protection hidden="1"/>
    </xf>
    <xf numFmtId="0" fontId="60" fillId="19" borderId="0" xfId="0" applyFont="1" applyFill="1" applyBorder="1" applyAlignment="1" applyProtection="1">
      <alignment horizontal="center" vertical="center"/>
      <protection hidden="1"/>
    </xf>
    <xf numFmtId="0" fontId="60" fillId="19" borderId="34" xfId="0" applyFont="1" applyFill="1" applyBorder="1" applyAlignment="1" applyProtection="1">
      <alignment horizontal="center" vertical="center"/>
      <protection hidden="1"/>
    </xf>
    <xf numFmtId="0" fontId="61" fillId="19" borderId="33" xfId="0" applyFont="1" applyFill="1" applyBorder="1" applyAlignment="1" applyProtection="1">
      <alignment horizontal="center" vertical="center"/>
      <protection hidden="1"/>
    </xf>
    <xf numFmtId="0" fontId="61" fillId="19" borderId="0" xfId="0" applyFont="1" applyFill="1" applyBorder="1" applyAlignment="1" applyProtection="1">
      <alignment horizontal="center" vertical="center"/>
      <protection hidden="1"/>
    </xf>
    <xf numFmtId="0" fontId="61" fillId="19" borderId="34" xfId="0" applyFont="1" applyFill="1" applyBorder="1" applyAlignment="1" applyProtection="1">
      <alignment horizontal="center" vertical="center"/>
      <protection hidden="1"/>
    </xf>
    <xf numFmtId="0" fontId="67" fillId="27" borderId="2" xfId="0" applyFont="1" applyFill="1" applyBorder="1" applyAlignment="1" applyProtection="1">
      <alignment horizontal="right" vertical="center" wrapText="1"/>
      <protection hidden="1"/>
    </xf>
    <xf numFmtId="0" fontId="67" fillId="27" borderId="3" xfId="0" applyFont="1" applyFill="1" applyBorder="1" applyAlignment="1" applyProtection="1">
      <alignment horizontal="right" vertical="center" wrapText="1"/>
      <protection hidden="1"/>
    </xf>
    <xf numFmtId="0" fontId="67" fillId="27" borderId="4" xfId="0" applyFont="1" applyFill="1" applyBorder="1" applyAlignment="1" applyProtection="1">
      <alignment horizontal="right" vertical="center" wrapText="1"/>
      <protection hidden="1"/>
    </xf>
    <xf numFmtId="0" fontId="29" fillId="11" borderId="1" xfId="0" applyFont="1" applyFill="1" applyBorder="1" applyAlignment="1" applyProtection="1">
      <alignment horizontal="left" vertical="center"/>
      <protection locked="0"/>
    </xf>
    <xf numFmtId="0" fontId="63" fillId="19" borderId="33" xfId="0" applyFont="1" applyFill="1" applyBorder="1" applyAlignment="1" applyProtection="1">
      <alignment horizontal="center" vertical="center"/>
      <protection hidden="1"/>
    </xf>
    <xf numFmtId="0" fontId="63" fillId="19" borderId="0" xfId="0" applyFont="1" applyFill="1" applyBorder="1" applyAlignment="1" applyProtection="1">
      <alignment horizontal="center" vertical="center"/>
      <protection hidden="1"/>
    </xf>
    <xf numFmtId="0" fontId="63" fillId="19" borderId="34" xfId="0" applyFont="1" applyFill="1" applyBorder="1" applyAlignment="1" applyProtection="1">
      <alignment horizontal="center" vertical="center"/>
      <protection hidden="1"/>
    </xf>
    <xf numFmtId="0" fontId="68" fillId="27" borderId="5" xfId="0" applyFont="1" applyFill="1" applyBorder="1" applyAlignment="1" applyProtection="1">
      <alignment horizontal="center" vertical="center" wrapText="1"/>
      <protection hidden="1"/>
    </xf>
    <xf numFmtId="0" fontId="68" fillId="27" borderId="6" xfId="0" applyFont="1" applyFill="1" applyBorder="1" applyAlignment="1" applyProtection="1">
      <alignment horizontal="center" vertical="center" wrapText="1"/>
      <protection hidden="1"/>
    </xf>
    <xf numFmtId="0" fontId="68" fillId="27" borderId="7" xfId="0" applyFont="1" applyFill="1" applyBorder="1" applyAlignment="1" applyProtection="1">
      <alignment horizontal="center" vertical="center" wrapText="1"/>
      <protection hidden="1"/>
    </xf>
    <xf numFmtId="0" fontId="68" fillId="27" borderId="8" xfId="0" applyFont="1" applyFill="1" applyBorder="1" applyAlignment="1" applyProtection="1">
      <alignment horizontal="center" vertical="center" wrapText="1"/>
      <protection hidden="1"/>
    </xf>
    <xf numFmtId="0" fontId="47" fillId="5" borderId="0" xfId="0" applyFont="1" applyFill="1" applyAlignment="1" applyProtection="1">
      <alignment horizontal="center" vertical="center" wrapText="1"/>
      <protection hidden="1"/>
    </xf>
    <xf numFmtId="0" fontId="47" fillId="5" borderId="9" xfId="0" applyFont="1" applyFill="1" applyBorder="1" applyAlignment="1" applyProtection="1">
      <alignment horizontal="center" vertical="center" wrapText="1"/>
      <protection hidden="1"/>
    </xf>
    <xf numFmtId="0" fontId="29" fillId="28" borderId="0" xfId="0" applyFont="1" applyFill="1" applyBorder="1" applyAlignment="1" applyProtection="1">
      <alignment horizontal="center" vertical="center"/>
      <protection hidden="1"/>
    </xf>
    <xf numFmtId="0" fontId="29" fillId="8" borderId="0" xfId="0" applyFont="1" applyFill="1" applyBorder="1" applyAlignment="1" applyProtection="1">
      <alignment horizontal="center" vertical="center"/>
      <protection hidden="1"/>
    </xf>
    <xf numFmtId="0" fontId="0" fillId="11" borderId="0" xfId="0" applyFill="1" applyAlignment="1" applyProtection="1">
      <alignment horizontal="center" vertical="center"/>
      <protection hidden="1"/>
    </xf>
    <xf numFmtId="0" fontId="29" fillId="7" borderId="0" xfId="0" applyFont="1" applyFill="1" applyBorder="1" applyAlignment="1" applyProtection="1">
      <alignment horizontal="center" vertical="center"/>
      <protection hidden="1"/>
    </xf>
    <xf numFmtId="0" fontId="43" fillId="22" borderId="10" xfId="0" applyFont="1" applyFill="1" applyBorder="1" applyAlignment="1" applyProtection="1">
      <alignment horizontal="left" vertical="center" wrapText="1"/>
      <protection locked="0"/>
    </xf>
    <xf numFmtId="0" fontId="43" fillId="22" borderId="0" xfId="0" applyFont="1" applyFill="1" applyBorder="1" applyAlignment="1" applyProtection="1">
      <alignment horizontal="left" vertical="center" wrapText="1"/>
      <protection locked="0"/>
    </xf>
    <xf numFmtId="0" fontId="64" fillId="19" borderId="33" xfId="0" applyFont="1" applyFill="1" applyBorder="1" applyAlignment="1" applyProtection="1">
      <alignment horizontal="center" vertical="center"/>
      <protection hidden="1"/>
    </xf>
    <xf numFmtId="0" fontId="64" fillId="19" borderId="0" xfId="0" applyFont="1" applyFill="1" applyBorder="1" applyAlignment="1" applyProtection="1">
      <alignment horizontal="center" vertical="center"/>
      <protection hidden="1"/>
    </xf>
    <xf numFmtId="0" fontId="64" fillId="19" borderId="34" xfId="0" applyFont="1" applyFill="1" applyBorder="1" applyAlignment="1" applyProtection="1">
      <alignment horizontal="center" vertical="center"/>
      <protection hidden="1"/>
    </xf>
    <xf numFmtId="0" fontId="67" fillId="27" borderId="1" xfId="0" applyFont="1" applyFill="1" applyBorder="1" applyAlignment="1" applyProtection="1">
      <alignment horizontal="right"/>
      <protection hidden="1"/>
    </xf>
    <xf numFmtId="0" fontId="65" fillId="19" borderId="35" xfId="0" applyFont="1" applyFill="1" applyBorder="1" applyAlignment="1" applyProtection="1">
      <alignment horizontal="center" vertical="center"/>
      <protection hidden="1"/>
    </xf>
    <xf numFmtId="0" fontId="65" fillId="19" borderId="36" xfId="0" applyFont="1" applyFill="1" applyBorder="1" applyAlignment="1" applyProtection="1">
      <alignment horizontal="center" vertical="center"/>
      <protection hidden="1"/>
    </xf>
    <xf numFmtId="0" fontId="65" fillId="19" borderId="37" xfId="0" applyFont="1" applyFill="1" applyBorder="1" applyAlignment="1" applyProtection="1">
      <alignment horizontal="center" vertical="center"/>
      <protection hidden="1"/>
    </xf>
    <xf numFmtId="0" fontId="29" fillId="11" borderId="2" xfId="0" applyFont="1" applyFill="1" applyBorder="1" applyAlignment="1" applyProtection="1">
      <alignment horizontal="left" vertical="center"/>
      <protection locked="0"/>
    </xf>
    <xf numFmtId="0" fontId="29" fillId="11" borderId="3" xfId="0" applyFont="1" applyFill="1" applyBorder="1" applyAlignment="1" applyProtection="1">
      <alignment horizontal="left" vertical="center"/>
      <protection locked="0"/>
    </xf>
    <xf numFmtId="0" fontId="29" fillId="11" borderId="4" xfId="0" applyFont="1" applyFill="1" applyBorder="1" applyAlignment="1" applyProtection="1">
      <alignment horizontal="left" vertical="center"/>
      <protection locked="0"/>
    </xf>
    <xf numFmtId="0" fontId="43" fillId="16" borderId="10" xfId="0" applyFont="1" applyFill="1" applyBorder="1" applyAlignment="1" applyProtection="1">
      <alignment horizontal="center" vertical="center" wrapText="1"/>
      <protection hidden="1"/>
    </xf>
    <xf numFmtId="0" fontId="43" fillId="16" borderId="0" xfId="0" applyFont="1" applyFill="1" applyBorder="1" applyAlignment="1" applyProtection="1">
      <alignment horizontal="center" vertical="center" wrapText="1"/>
      <protection hidden="1"/>
    </xf>
    <xf numFmtId="0" fontId="43" fillId="16" borderId="15" xfId="0" applyFont="1" applyFill="1" applyBorder="1" applyAlignment="1" applyProtection="1">
      <alignment horizontal="center" vertical="center" wrapText="1"/>
      <protection hidden="1"/>
    </xf>
    <xf numFmtId="0" fontId="43" fillId="16" borderId="7" xfId="0" applyFont="1" applyFill="1" applyBorder="1" applyAlignment="1" applyProtection="1">
      <alignment horizontal="center" vertical="center" wrapText="1"/>
      <protection hidden="1"/>
    </xf>
    <xf numFmtId="0" fontId="43" fillId="16" borderId="9" xfId="0" applyFont="1" applyFill="1" applyBorder="1" applyAlignment="1" applyProtection="1">
      <alignment horizontal="center" vertical="center" wrapText="1"/>
      <protection hidden="1"/>
    </xf>
    <xf numFmtId="0" fontId="43" fillId="16" borderId="8" xfId="0" applyFont="1" applyFill="1" applyBorder="1" applyAlignment="1" applyProtection="1">
      <alignment horizontal="center" vertical="center" wrapText="1"/>
      <protection hidden="1"/>
    </xf>
    <xf numFmtId="0" fontId="67" fillId="27" borderId="1" xfId="0" applyFont="1" applyFill="1" applyBorder="1" applyAlignment="1" applyProtection="1">
      <alignment horizontal="right" vertical="center"/>
      <protection hidden="1"/>
    </xf>
    <xf numFmtId="0" fontId="67" fillId="27" borderId="2" xfId="0" applyFont="1" applyFill="1" applyBorder="1" applyAlignment="1" applyProtection="1">
      <alignment horizontal="right" vertical="center"/>
      <protection hidden="1"/>
    </xf>
    <xf numFmtId="0" fontId="67" fillId="27" borderId="3" xfId="0" applyFont="1" applyFill="1" applyBorder="1" applyAlignment="1" applyProtection="1">
      <alignment horizontal="right" vertical="center"/>
      <protection hidden="1"/>
    </xf>
    <xf numFmtId="0" fontId="67" fillId="27" borderId="4" xfId="0" applyFont="1" applyFill="1" applyBorder="1" applyAlignment="1" applyProtection="1">
      <alignment horizontal="right" vertical="center"/>
      <protection hidden="1"/>
    </xf>
    <xf numFmtId="1" fontId="10" fillId="11" borderId="1" xfId="0" applyNumberFormat="1" applyFont="1" applyFill="1" applyBorder="1" applyAlignment="1" applyProtection="1">
      <alignment horizontal="left" vertical="center"/>
      <protection locked="0"/>
    </xf>
    <xf numFmtId="1" fontId="10" fillId="11" borderId="2" xfId="0" applyNumberFormat="1" applyFont="1" applyFill="1" applyBorder="1" applyAlignment="1" applyProtection="1">
      <alignment horizontal="left" vertical="center"/>
      <protection locked="0"/>
    </xf>
    <xf numFmtId="0" fontId="43" fillId="16" borderId="5" xfId="0" applyFont="1" applyFill="1" applyBorder="1" applyAlignment="1" applyProtection="1">
      <alignment horizontal="center" vertical="center" wrapText="1"/>
      <protection hidden="1"/>
    </xf>
    <xf numFmtId="0" fontId="43" fillId="16" borderId="11" xfId="0" applyFont="1" applyFill="1" applyBorder="1" applyAlignment="1" applyProtection="1">
      <alignment horizontal="center" vertical="center" wrapText="1"/>
      <protection hidden="1"/>
    </xf>
    <xf numFmtId="0" fontId="5" fillId="22" borderId="1" xfId="0" applyFont="1" applyFill="1" applyBorder="1" applyAlignment="1" applyProtection="1">
      <alignment horizontal="center" vertical="center"/>
      <protection locked="0"/>
    </xf>
    <xf numFmtId="14" fontId="10" fillId="11" borderId="2" xfId="0" applyNumberFormat="1" applyFont="1" applyFill="1" applyBorder="1" applyAlignment="1" applyProtection="1">
      <alignment horizontal="left" vertical="center"/>
      <protection locked="0"/>
    </xf>
    <xf numFmtId="14" fontId="10" fillId="11" borderId="3" xfId="0" applyNumberFormat="1" applyFont="1" applyFill="1" applyBorder="1" applyAlignment="1" applyProtection="1">
      <alignment horizontal="left" vertical="center"/>
      <protection locked="0"/>
    </xf>
    <xf numFmtId="0" fontId="67" fillId="27" borderId="3" xfId="0" applyFont="1" applyFill="1" applyBorder="1" applyAlignment="1" applyProtection="1">
      <alignment horizontal="center" vertical="center"/>
      <protection hidden="1"/>
    </xf>
    <xf numFmtId="0" fontId="67" fillId="27" borderId="4" xfId="0" applyFont="1" applyFill="1" applyBorder="1" applyAlignment="1" applyProtection="1">
      <alignment horizontal="center" vertical="center"/>
      <protection hidden="1"/>
    </xf>
    <xf numFmtId="0" fontId="106" fillId="27" borderId="1" xfId="0" applyFont="1" applyFill="1" applyBorder="1" applyAlignment="1" applyProtection="1">
      <alignment horizontal="right" vertical="center"/>
      <protection hidden="1"/>
    </xf>
    <xf numFmtId="0" fontId="10" fillId="11" borderId="2" xfId="0" applyFont="1" applyFill="1" applyBorder="1" applyAlignment="1" applyProtection="1">
      <alignment horizontal="left" vertical="center"/>
      <protection locked="0"/>
    </xf>
    <xf numFmtId="0" fontId="10" fillId="11" borderId="3" xfId="0" applyFont="1" applyFill="1" applyBorder="1" applyAlignment="1" applyProtection="1">
      <alignment horizontal="left" vertical="center"/>
      <protection locked="0"/>
    </xf>
    <xf numFmtId="0" fontId="44" fillId="13" borderId="64" xfId="0" applyFont="1" applyFill="1" applyBorder="1" applyAlignment="1" applyProtection="1">
      <alignment horizontal="center" vertical="center" wrapText="1"/>
      <protection hidden="1"/>
    </xf>
    <xf numFmtId="0" fontId="44" fillId="13" borderId="12" xfId="0" applyFont="1" applyFill="1" applyBorder="1" applyAlignment="1" applyProtection="1">
      <alignment horizontal="center" vertical="center" wrapText="1"/>
      <protection hidden="1"/>
    </xf>
    <xf numFmtId="0" fontId="44" fillId="13" borderId="65" xfId="0" applyFont="1" applyFill="1" applyBorder="1" applyAlignment="1" applyProtection="1">
      <alignment horizontal="center" vertical="center" wrapText="1"/>
      <protection hidden="1"/>
    </xf>
    <xf numFmtId="0" fontId="44" fillId="13" borderId="26" xfId="0" applyFont="1" applyFill="1" applyBorder="1" applyAlignment="1" applyProtection="1">
      <alignment horizontal="center" vertical="center" wrapText="1"/>
      <protection hidden="1"/>
    </xf>
    <xf numFmtId="0" fontId="3" fillId="9" borderId="21" xfId="0" applyFont="1" applyFill="1" applyBorder="1" applyAlignment="1" applyProtection="1">
      <alignment horizontal="center" vertical="center"/>
      <protection hidden="1"/>
    </xf>
    <xf numFmtId="0" fontId="3" fillId="9" borderId="67" xfId="0" applyFont="1" applyFill="1" applyBorder="1" applyAlignment="1" applyProtection="1">
      <alignment horizontal="center" vertical="center"/>
      <protection hidden="1"/>
    </xf>
    <xf numFmtId="0" fontId="3" fillId="9" borderId="22" xfId="0" applyFont="1" applyFill="1" applyBorder="1" applyAlignment="1" applyProtection="1">
      <alignment horizontal="center" vertical="center"/>
      <protection hidden="1"/>
    </xf>
    <xf numFmtId="0" fontId="3" fillId="9" borderId="23" xfId="0" applyFont="1" applyFill="1" applyBorder="1" applyAlignment="1" applyProtection="1">
      <alignment horizontal="center" vertical="center"/>
      <protection hidden="1"/>
    </xf>
    <xf numFmtId="0" fontId="1" fillId="15" borderId="29" xfId="0" applyFont="1" applyFill="1" applyBorder="1" applyAlignment="1" applyProtection="1">
      <alignment horizontal="center" vertical="center"/>
      <protection hidden="1"/>
    </xf>
    <xf numFmtId="0" fontId="1" fillId="15" borderId="62" xfId="0" applyFont="1" applyFill="1" applyBorder="1" applyAlignment="1" applyProtection="1">
      <alignment horizontal="center" vertical="center"/>
      <protection hidden="1"/>
    </xf>
    <xf numFmtId="0" fontId="5" fillId="9" borderId="68" xfId="0" applyFont="1" applyFill="1" applyBorder="1" applyAlignment="1" applyProtection="1">
      <alignment horizontal="center" vertical="center"/>
      <protection hidden="1"/>
    </xf>
    <xf numFmtId="0" fontId="5" fillId="9" borderId="69" xfId="0" applyFont="1" applyFill="1" applyBorder="1" applyAlignment="1" applyProtection="1">
      <alignment horizontal="center" vertical="center"/>
      <protection hidden="1"/>
    </xf>
    <xf numFmtId="0" fontId="5" fillId="9" borderId="70" xfId="0" applyFont="1" applyFill="1" applyBorder="1" applyAlignment="1" applyProtection="1">
      <alignment horizontal="center" vertical="center"/>
      <protection hidden="1"/>
    </xf>
    <xf numFmtId="0" fontId="5" fillId="9" borderId="29" xfId="0" applyFont="1" applyFill="1" applyBorder="1" applyAlignment="1" applyProtection="1">
      <alignment horizontal="center" vertical="center"/>
      <protection hidden="1"/>
    </xf>
    <xf numFmtId="0" fontId="5" fillId="9" borderId="25" xfId="0" applyFont="1" applyFill="1" applyBorder="1" applyAlignment="1" applyProtection="1">
      <alignment horizontal="center" vertical="center"/>
      <protection hidden="1"/>
    </xf>
    <xf numFmtId="0" fontId="14" fillId="9" borderId="0" xfId="0" applyFont="1" applyFill="1" applyAlignment="1" applyProtection="1">
      <alignment horizontal="center" vertical="center"/>
      <protection hidden="1"/>
    </xf>
    <xf numFmtId="0" fontId="14" fillId="9" borderId="28" xfId="0" applyFont="1" applyFill="1" applyBorder="1" applyAlignment="1" applyProtection="1">
      <alignment horizontal="center" vertical="center"/>
      <protection hidden="1"/>
    </xf>
    <xf numFmtId="0" fontId="5" fillId="10" borderId="1" xfId="0" applyFont="1" applyFill="1" applyBorder="1" applyAlignment="1" applyProtection="1">
      <alignment horizontal="center" vertical="center"/>
      <protection hidden="1"/>
    </xf>
    <xf numFmtId="165" fontId="5" fillId="10" borderId="1" xfId="0" applyNumberFormat="1" applyFont="1" applyFill="1" applyBorder="1" applyAlignment="1" applyProtection="1">
      <alignment horizontal="center" vertical="center"/>
      <protection hidden="1"/>
    </xf>
    <xf numFmtId="0" fontId="57" fillId="9" borderId="7" xfId="0" applyFont="1" applyFill="1" applyBorder="1" applyAlignment="1" applyProtection="1">
      <alignment horizontal="center" vertical="center" wrapText="1"/>
      <protection hidden="1"/>
    </xf>
    <xf numFmtId="0" fontId="57" fillId="9" borderId="9" xfId="0" applyFont="1" applyFill="1" applyBorder="1" applyAlignment="1" applyProtection="1">
      <alignment horizontal="center" vertical="center" wrapText="1"/>
      <protection hidden="1"/>
    </xf>
    <xf numFmtId="0" fontId="57" fillId="9" borderId="8" xfId="0" applyFont="1" applyFill="1" applyBorder="1" applyAlignment="1" applyProtection="1">
      <alignment horizontal="center" vertical="center" wrapText="1"/>
      <protection hidden="1"/>
    </xf>
    <xf numFmtId="0" fontId="25" fillId="8" borderId="50" xfId="0" applyFont="1" applyFill="1" applyBorder="1" applyAlignment="1" applyProtection="1">
      <alignment horizontal="center" vertical="center"/>
      <protection hidden="1"/>
    </xf>
    <xf numFmtId="0" fontId="25" fillId="8" borderId="54" xfId="0" applyFont="1" applyFill="1" applyBorder="1" applyAlignment="1" applyProtection="1">
      <alignment horizontal="center" vertical="center"/>
      <protection hidden="1"/>
    </xf>
    <xf numFmtId="0" fontId="25" fillId="8" borderId="66" xfId="0" applyFont="1" applyFill="1" applyBorder="1" applyAlignment="1" applyProtection="1">
      <alignment horizontal="center" vertical="center"/>
      <protection hidden="1"/>
    </xf>
    <xf numFmtId="0" fontId="16" fillId="11" borderId="18" xfId="0" applyFont="1" applyFill="1" applyBorder="1" applyAlignment="1" applyProtection="1">
      <alignment horizontal="center"/>
      <protection hidden="1"/>
    </xf>
    <xf numFmtId="0" fontId="108" fillId="3" borderId="0" xfId="0" applyFont="1" applyFill="1" applyBorder="1" applyAlignment="1" applyProtection="1">
      <alignment horizontal="center" vertical="center" wrapText="1"/>
      <protection hidden="1"/>
    </xf>
    <xf numFmtId="0" fontId="108" fillId="3" borderId="15" xfId="0" applyFont="1" applyFill="1" applyBorder="1" applyAlignment="1" applyProtection="1">
      <alignment horizontal="center" vertical="center" wrapText="1"/>
      <protection hidden="1"/>
    </xf>
    <xf numFmtId="0" fontId="26" fillId="11" borderId="0" xfId="0" applyFont="1" applyFill="1" applyBorder="1" applyAlignment="1" applyProtection="1">
      <alignment horizontal="center" vertical="center"/>
      <protection hidden="1"/>
    </xf>
    <xf numFmtId="0" fontId="26" fillId="11" borderId="15" xfId="0" applyFont="1" applyFill="1" applyBorder="1" applyAlignment="1" applyProtection="1">
      <alignment horizontal="center" vertical="center"/>
      <protection hidden="1"/>
    </xf>
    <xf numFmtId="164" fontId="9" fillId="3" borderId="2" xfId="0" applyNumberFormat="1" applyFont="1" applyFill="1" applyBorder="1" applyAlignment="1" applyProtection="1">
      <alignment horizontal="center" vertical="top"/>
      <protection hidden="1"/>
    </xf>
    <xf numFmtId="164" fontId="9" fillId="3" borderId="4" xfId="0" applyNumberFormat="1" applyFont="1" applyFill="1" applyBorder="1" applyAlignment="1" applyProtection="1">
      <alignment horizontal="center" vertical="top"/>
      <protection hidden="1"/>
    </xf>
    <xf numFmtId="164" fontId="9" fillId="4" borderId="1" xfId="0" applyNumberFormat="1" applyFont="1" applyFill="1" applyBorder="1" applyAlignment="1" applyProtection="1">
      <alignment horizontal="left" vertical="center"/>
      <protection hidden="1"/>
    </xf>
    <xf numFmtId="0" fontId="27" fillId="12" borderId="44" xfId="0" applyFont="1" applyFill="1" applyBorder="1" applyAlignment="1" applyProtection="1">
      <alignment horizontal="center"/>
      <protection hidden="1"/>
    </xf>
    <xf numFmtId="0" fontId="27" fillId="12" borderId="0" xfId="0" applyFont="1" applyFill="1" applyBorder="1" applyAlignment="1" applyProtection="1">
      <alignment horizontal="center"/>
      <protection hidden="1"/>
    </xf>
    <xf numFmtId="0" fontId="27" fillId="12" borderId="15" xfId="0" applyFont="1" applyFill="1" applyBorder="1" applyAlignment="1" applyProtection="1">
      <alignment horizontal="center"/>
      <protection hidden="1"/>
    </xf>
    <xf numFmtId="0" fontId="20" fillId="6" borderId="10" xfId="0" applyFont="1" applyFill="1" applyBorder="1" applyAlignment="1" applyProtection="1">
      <alignment horizontal="center" vertical="center"/>
      <protection hidden="1"/>
    </xf>
    <xf numFmtId="0" fontId="20" fillId="6" borderId="0" xfId="0" applyFont="1" applyFill="1" applyBorder="1" applyAlignment="1" applyProtection="1">
      <alignment horizontal="center" vertical="center"/>
      <protection hidden="1"/>
    </xf>
    <xf numFmtId="0" fontId="17" fillId="3" borderId="7" xfId="0" applyFont="1" applyFill="1" applyBorder="1" applyAlignment="1" applyProtection="1">
      <alignment horizontal="right" vertical="center"/>
      <protection hidden="1"/>
    </xf>
    <xf numFmtId="0" fontId="17" fillId="3" borderId="9" xfId="0" applyFont="1" applyFill="1" applyBorder="1" applyAlignment="1" applyProtection="1">
      <alignment horizontal="right" vertical="center"/>
      <protection hidden="1"/>
    </xf>
    <xf numFmtId="0" fontId="17" fillId="3" borderId="0" xfId="0" applyFont="1" applyFill="1" applyBorder="1" applyAlignment="1" applyProtection="1">
      <alignment horizontal="left" vertical="center"/>
      <protection hidden="1"/>
    </xf>
    <xf numFmtId="0" fontId="17" fillId="3" borderId="14" xfId="0" applyFont="1" applyFill="1" applyBorder="1" applyAlignment="1" applyProtection="1">
      <alignment horizontal="left" vertical="center"/>
      <protection hidden="1"/>
    </xf>
    <xf numFmtId="0" fontId="8" fillId="3" borderId="9" xfId="0" applyFont="1" applyFill="1" applyBorder="1" applyAlignment="1" applyProtection="1">
      <alignment horizontal="center" vertical="center" wrapText="1"/>
      <protection hidden="1"/>
    </xf>
    <xf numFmtId="0" fontId="8" fillId="3" borderId="8" xfId="0" applyFont="1" applyFill="1" applyBorder="1" applyAlignment="1" applyProtection="1">
      <alignment horizontal="center" vertical="center" wrapText="1"/>
      <protection hidden="1"/>
    </xf>
    <xf numFmtId="0" fontId="18" fillId="5" borderId="13" xfId="0" applyFont="1" applyFill="1" applyBorder="1" applyAlignment="1" applyProtection="1">
      <alignment horizontal="right" vertical="center"/>
      <protection hidden="1"/>
    </xf>
    <xf numFmtId="0" fontId="18" fillId="5" borderId="0" xfId="0" applyFont="1" applyFill="1" applyBorder="1" applyAlignment="1" applyProtection="1">
      <alignment horizontal="right" vertical="center"/>
      <protection hidden="1"/>
    </xf>
    <xf numFmtId="0" fontId="18" fillId="5" borderId="15" xfId="0" applyFont="1" applyFill="1" applyBorder="1" applyAlignment="1" applyProtection="1">
      <alignment horizontal="right" vertical="center"/>
      <protection hidden="1"/>
    </xf>
    <xf numFmtId="0" fontId="0" fillId="0" borderId="0" xfId="0" applyAlignment="1">
      <alignment horizontal="center"/>
    </xf>
    <xf numFmtId="0" fontId="4" fillId="18" borderId="64" xfId="0" applyFont="1" applyFill="1" applyBorder="1" applyAlignment="1" applyProtection="1">
      <alignment horizontal="center" vertical="center"/>
      <protection hidden="1"/>
    </xf>
    <xf numFmtId="0" fontId="4" fillId="18" borderId="12" xfId="0" applyFont="1" applyFill="1" applyBorder="1" applyAlignment="1" applyProtection="1">
      <alignment horizontal="center" vertical="center"/>
      <protection hidden="1"/>
    </xf>
    <xf numFmtId="0" fontId="3" fillId="3" borderId="2" xfId="0" applyFont="1" applyFill="1" applyBorder="1" applyAlignment="1" applyProtection="1">
      <alignment horizontal="center" vertical="center"/>
      <protection hidden="1"/>
    </xf>
    <xf numFmtId="0" fontId="3" fillId="3" borderId="3" xfId="0" applyFont="1" applyFill="1" applyBorder="1" applyAlignment="1" applyProtection="1">
      <alignment horizontal="center" vertical="center"/>
      <protection hidden="1"/>
    </xf>
    <xf numFmtId="0" fontId="3" fillId="3" borderId="4" xfId="0" applyFont="1" applyFill="1" applyBorder="1" applyAlignment="1" applyProtection="1">
      <alignment horizontal="center" vertical="center"/>
      <protection hidden="1"/>
    </xf>
    <xf numFmtId="0" fontId="29" fillId="3" borderId="2" xfId="0" applyFont="1" applyFill="1" applyBorder="1" applyAlignment="1" applyProtection="1">
      <alignment horizontal="center"/>
      <protection hidden="1"/>
    </xf>
    <xf numFmtId="0" fontId="29" fillId="3" borderId="3" xfId="0" applyFont="1" applyFill="1" applyBorder="1" applyAlignment="1" applyProtection="1">
      <alignment horizontal="center"/>
      <protection hidden="1"/>
    </xf>
    <xf numFmtId="0" fontId="29" fillId="3" borderId="4" xfId="0" applyFont="1" applyFill="1" applyBorder="1" applyAlignment="1" applyProtection="1">
      <alignment horizontal="center"/>
      <protection hidden="1"/>
    </xf>
    <xf numFmtId="0" fontId="3" fillId="20" borderId="2" xfId="0" applyFont="1" applyFill="1" applyBorder="1" applyAlignment="1" applyProtection="1">
      <alignment horizontal="center" vertical="center"/>
      <protection hidden="1"/>
    </xf>
    <xf numFmtId="0" fontId="3" fillId="20" borderId="3" xfId="0" applyFont="1" applyFill="1" applyBorder="1" applyAlignment="1" applyProtection="1">
      <alignment horizontal="center" vertical="center"/>
      <protection hidden="1"/>
    </xf>
    <xf numFmtId="0" fontId="3" fillId="20" borderId="4" xfId="0" applyFont="1" applyFill="1" applyBorder="1" applyAlignment="1" applyProtection="1">
      <alignment horizontal="center" vertical="center"/>
      <protection hidden="1"/>
    </xf>
    <xf numFmtId="0" fontId="29" fillId="20" borderId="2" xfId="0" applyFont="1" applyFill="1" applyBorder="1" applyAlignment="1" applyProtection="1">
      <alignment horizontal="center"/>
      <protection hidden="1"/>
    </xf>
    <xf numFmtId="0" fontId="29" fillId="20" borderId="3" xfId="0" applyFont="1" applyFill="1" applyBorder="1" applyAlignment="1" applyProtection="1">
      <alignment horizontal="center"/>
      <protection hidden="1"/>
    </xf>
    <xf numFmtId="0" fontId="29" fillId="20" borderId="4" xfId="0" applyFont="1" applyFill="1" applyBorder="1" applyAlignment="1" applyProtection="1">
      <alignment horizontal="center"/>
      <protection hidden="1"/>
    </xf>
    <xf numFmtId="0" fontId="4" fillId="18" borderId="1" xfId="0" applyFont="1" applyFill="1" applyBorder="1" applyAlignment="1" applyProtection="1">
      <alignment horizontal="center" vertical="center"/>
      <protection hidden="1"/>
    </xf>
    <xf numFmtId="0" fontId="4" fillId="24" borderId="64" xfId="0" applyFont="1" applyFill="1" applyBorder="1" applyAlignment="1" applyProtection="1">
      <alignment horizontal="center" vertical="center"/>
      <protection hidden="1"/>
    </xf>
    <xf numFmtId="0" fontId="4" fillId="24" borderId="12" xfId="0" applyFont="1" applyFill="1" applyBorder="1" applyAlignment="1" applyProtection="1">
      <alignment horizontal="center" vertical="center"/>
      <protection hidden="1"/>
    </xf>
    <xf numFmtId="0" fontId="29" fillId="21" borderId="1" xfId="0" applyFont="1" applyFill="1" applyBorder="1" applyAlignment="1" applyProtection="1">
      <alignment horizontal="center" vertical="center"/>
      <protection hidden="1"/>
    </xf>
    <xf numFmtId="0" fontId="4" fillId="17" borderId="12" xfId="0" applyFont="1" applyFill="1" applyBorder="1" applyAlignment="1" applyProtection="1">
      <alignment horizontal="center" vertical="center" wrapText="1"/>
      <protection hidden="1"/>
    </xf>
    <xf numFmtId="0" fontId="4" fillId="17" borderId="1" xfId="0" applyFont="1" applyFill="1" applyBorder="1" applyAlignment="1" applyProtection="1">
      <alignment horizontal="center" vertical="center"/>
      <protection hidden="1"/>
    </xf>
    <xf numFmtId="0" fontId="42" fillId="28" borderId="1" xfId="0" applyFont="1" applyFill="1" applyBorder="1" applyAlignment="1" applyProtection="1">
      <alignment horizontal="center" vertical="center"/>
      <protection hidden="1"/>
    </xf>
    <xf numFmtId="0" fontId="111" fillId="14" borderId="2" xfId="0" applyFont="1" applyFill="1" applyBorder="1" applyAlignment="1" applyProtection="1">
      <alignment horizontal="right" vertical="center"/>
      <protection hidden="1"/>
    </xf>
    <xf numFmtId="0" fontId="111" fillId="14" borderId="3" xfId="0" applyFont="1" applyFill="1" applyBorder="1" applyAlignment="1" applyProtection="1">
      <alignment horizontal="right" vertical="center"/>
      <protection hidden="1"/>
    </xf>
    <xf numFmtId="0" fontId="30" fillId="25" borderId="3" xfId="0" applyFont="1" applyFill="1" applyBorder="1" applyAlignment="1" applyProtection="1">
      <alignment horizontal="center" vertical="center"/>
      <protection hidden="1"/>
    </xf>
    <xf numFmtId="0" fontId="30" fillId="25" borderId="4" xfId="0" applyFont="1" applyFill="1" applyBorder="1" applyAlignment="1" applyProtection="1">
      <alignment horizontal="center" vertical="center"/>
      <protection hidden="1"/>
    </xf>
    <xf numFmtId="0" fontId="112" fillId="14" borderId="2" xfId="0" applyFont="1" applyFill="1" applyBorder="1" applyAlignment="1" applyProtection="1">
      <alignment horizontal="center" vertical="center"/>
      <protection hidden="1"/>
    </xf>
    <xf numFmtId="0" fontId="112" fillId="14" borderId="3" xfId="0" applyFont="1" applyFill="1" applyBorder="1" applyAlignment="1" applyProtection="1">
      <alignment horizontal="center" vertical="center"/>
      <protection hidden="1"/>
    </xf>
    <xf numFmtId="0" fontId="43" fillId="22" borderId="1" xfId="0" applyFont="1" applyFill="1" applyBorder="1" applyAlignment="1" applyProtection="1">
      <alignment horizontal="center" vertical="center"/>
      <protection locked="0"/>
    </xf>
    <xf numFmtId="0" fontId="113" fillId="14" borderId="2" xfId="0" applyFont="1" applyFill="1" applyBorder="1" applyAlignment="1" applyProtection="1">
      <alignment horizontal="center" vertical="center"/>
      <protection hidden="1"/>
    </xf>
    <xf numFmtId="0" fontId="113" fillId="14" borderId="3" xfId="0" applyFont="1" applyFill="1" applyBorder="1" applyAlignment="1" applyProtection="1">
      <alignment horizontal="center" vertical="center"/>
      <protection hidden="1"/>
    </xf>
    <xf numFmtId="0" fontId="13" fillId="25" borderId="1" xfId="0" applyFont="1" applyFill="1" applyBorder="1" applyAlignment="1" applyProtection="1">
      <alignment horizontal="center" vertical="center"/>
      <protection hidden="1"/>
    </xf>
    <xf numFmtId="0" fontId="115" fillId="14" borderId="3" xfId="0" applyFont="1" applyFill="1" applyBorder="1" applyAlignment="1" applyProtection="1">
      <alignment horizontal="center" vertical="center"/>
      <protection hidden="1"/>
    </xf>
    <xf numFmtId="0" fontId="115" fillId="14" borderId="4" xfId="0" applyFont="1" applyFill="1" applyBorder="1" applyAlignment="1" applyProtection="1">
      <alignment horizontal="center" vertical="center"/>
      <protection hidden="1"/>
    </xf>
    <xf numFmtId="0" fontId="5" fillId="8" borderId="12" xfId="0" applyFont="1" applyFill="1" applyBorder="1" applyAlignment="1" applyProtection="1">
      <alignment horizontal="center" vertical="center" wrapText="1"/>
      <protection hidden="1"/>
    </xf>
    <xf numFmtId="0" fontId="5" fillId="8" borderId="1" xfId="0" applyFont="1" applyFill="1" applyBorder="1" applyAlignment="1" applyProtection="1">
      <alignment horizontal="center" vertical="center" wrapText="1"/>
      <protection hidden="1"/>
    </xf>
    <xf numFmtId="0" fontId="1" fillId="21" borderId="1" xfId="0" applyFont="1" applyFill="1" applyBorder="1" applyAlignment="1" applyProtection="1">
      <alignment horizontal="center" vertical="center"/>
      <protection hidden="1"/>
    </xf>
    <xf numFmtId="0" fontId="3" fillId="3" borderId="1" xfId="0" applyFont="1" applyFill="1" applyBorder="1" applyAlignment="1" applyProtection="1">
      <alignment horizontal="center" vertical="center"/>
      <protection hidden="1"/>
    </xf>
    <xf numFmtId="0" fontId="29" fillId="3" borderId="1" xfId="0" applyFont="1" applyFill="1" applyBorder="1" applyAlignment="1" applyProtection="1">
      <alignment horizontal="center" vertical="center"/>
      <protection hidden="1"/>
    </xf>
    <xf numFmtId="0" fontId="3" fillId="20" borderId="1" xfId="0" applyFont="1" applyFill="1" applyBorder="1" applyAlignment="1" applyProtection="1">
      <alignment horizontal="center" vertical="center"/>
      <protection hidden="1"/>
    </xf>
    <xf numFmtId="0" fontId="4" fillId="3" borderId="12" xfId="0" applyFont="1" applyFill="1" applyBorder="1" applyAlignment="1" applyProtection="1">
      <alignment horizontal="center" vertical="center" wrapText="1"/>
      <protection hidden="1"/>
    </xf>
    <xf numFmtId="0" fontId="4" fillId="3" borderId="1" xfId="0" applyFont="1" applyFill="1" applyBorder="1" applyAlignment="1" applyProtection="1">
      <alignment horizontal="center" vertical="center" wrapText="1"/>
      <protection hidden="1"/>
    </xf>
    <xf numFmtId="0" fontId="0" fillId="23" borderId="0" xfId="0" applyFill="1" applyBorder="1" applyAlignment="1" applyProtection="1">
      <alignment horizontal="center"/>
      <protection hidden="1"/>
    </xf>
    <xf numFmtId="0" fontId="3" fillId="18" borderId="12" xfId="0" applyFont="1" applyFill="1" applyBorder="1" applyAlignment="1" applyProtection="1">
      <alignment horizontal="center" vertical="center"/>
      <protection hidden="1"/>
    </xf>
    <xf numFmtId="0" fontId="3" fillId="18" borderId="1" xfId="0" applyFont="1" applyFill="1" applyBorder="1" applyAlignment="1" applyProtection="1">
      <alignment horizontal="center" vertical="center"/>
      <protection hidden="1"/>
    </xf>
    <xf numFmtId="0" fontId="29" fillId="18" borderId="1" xfId="0" applyFont="1" applyFill="1" applyBorder="1" applyAlignment="1" applyProtection="1">
      <alignment horizontal="center" vertical="center"/>
      <protection hidden="1"/>
    </xf>
    <xf numFmtId="0" fontId="29" fillId="18" borderId="12" xfId="0" applyFont="1" applyFill="1" applyBorder="1" applyAlignment="1" applyProtection="1">
      <alignment horizontal="center" vertical="center"/>
      <protection hidden="1"/>
    </xf>
    <xf numFmtId="0" fontId="114" fillId="14" borderId="1" xfId="0" applyFont="1" applyFill="1" applyBorder="1" applyAlignment="1" applyProtection="1">
      <alignment horizontal="center" vertical="center"/>
      <protection hidden="1"/>
    </xf>
    <xf numFmtId="0" fontId="114" fillId="14" borderId="12" xfId="0" applyFont="1" applyFill="1" applyBorder="1" applyAlignment="1" applyProtection="1">
      <alignment horizontal="center" vertical="center"/>
      <protection hidden="1"/>
    </xf>
    <xf numFmtId="1" fontId="8" fillId="25" borderId="2" xfId="0" applyNumberFormat="1" applyFont="1" applyFill="1" applyBorder="1" applyAlignment="1" applyProtection="1">
      <alignment horizontal="center" vertical="center"/>
      <protection hidden="1"/>
    </xf>
    <xf numFmtId="1" fontId="8" fillId="25" borderId="3" xfId="0" applyNumberFormat="1" applyFont="1" applyFill="1" applyBorder="1" applyAlignment="1" applyProtection="1">
      <alignment horizontal="center" vertical="center"/>
      <protection hidden="1"/>
    </xf>
    <xf numFmtId="0" fontId="29" fillId="17" borderId="1" xfId="0" applyFont="1" applyFill="1" applyBorder="1" applyAlignment="1" applyProtection="1">
      <alignment horizontal="center" vertical="center"/>
      <protection hidden="1"/>
    </xf>
    <xf numFmtId="0" fontId="6" fillId="2" borderId="1" xfId="0" applyFont="1" applyFill="1" applyBorder="1" applyAlignment="1" applyProtection="1">
      <alignment horizontal="center" vertical="center"/>
      <protection hidden="1"/>
    </xf>
    <xf numFmtId="0" fontId="6" fillId="2" borderId="2" xfId="0" applyFont="1" applyFill="1" applyBorder="1" applyAlignment="1" applyProtection="1">
      <alignment horizontal="center" vertical="center"/>
      <protection hidden="1"/>
    </xf>
    <xf numFmtId="0" fontId="6" fillId="2" borderId="3" xfId="0" applyFont="1" applyFill="1" applyBorder="1" applyAlignment="1" applyProtection="1">
      <alignment horizontal="center" vertical="center"/>
      <protection hidden="1"/>
    </xf>
    <xf numFmtId="0" fontId="6" fillId="2" borderId="4" xfId="0" applyFont="1" applyFill="1" applyBorder="1" applyAlignment="1" applyProtection="1">
      <alignment horizontal="center" vertical="center"/>
      <protection hidden="1"/>
    </xf>
    <xf numFmtId="0" fontId="4" fillId="4" borderId="12" xfId="0" applyFont="1" applyFill="1" applyBorder="1" applyAlignment="1" applyProtection="1">
      <alignment horizontal="center" vertical="center" wrapText="1"/>
      <protection hidden="1"/>
    </xf>
    <xf numFmtId="0" fontId="4" fillId="4" borderId="1" xfId="0" applyFont="1" applyFill="1" applyBorder="1" applyAlignment="1" applyProtection="1">
      <alignment horizontal="center" vertical="center" wrapText="1"/>
      <protection hidden="1"/>
    </xf>
    <xf numFmtId="0" fontId="2" fillId="19" borderId="1" xfId="0" applyFont="1" applyFill="1" applyBorder="1" applyAlignment="1" applyProtection="1">
      <alignment horizontal="right" vertical="center"/>
      <protection hidden="1"/>
    </xf>
    <xf numFmtId="0" fontId="5" fillId="8" borderId="12" xfId="0" applyFont="1" applyFill="1" applyBorder="1" applyAlignment="1" applyProtection="1">
      <alignment horizontal="center" vertical="center"/>
      <protection hidden="1"/>
    </xf>
    <xf numFmtId="0" fontId="5" fillId="8" borderId="1" xfId="0" applyFont="1" applyFill="1" applyBorder="1" applyAlignment="1" applyProtection="1">
      <alignment horizontal="center" vertical="center"/>
      <protection hidden="1"/>
    </xf>
    <xf numFmtId="0" fontId="4" fillId="18" borderId="12" xfId="0" applyFont="1" applyFill="1" applyBorder="1" applyAlignment="1" applyProtection="1">
      <alignment horizontal="center" vertical="center" wrapText="1"/>
      <protection hidden="1"/>
    </xf>
    <xf numFmtId="0" fontId="4" fillId="18" borderId="1" xfId="0" applyFont="1" applyFill="1" applyBorder="1" applyAlignment="1" applyProtection="1">
      <alignment horizontal="center" vertical="center" wrapText="1"/>
      <protection hidden="1"/>
    </xf>
    <xf numFmtId="0" fontId="1" fillId="19" borderId="2" xfId="0" applyFont="1" applyFill="1" applyBorder="1" applyAlignment="1" applyProtection="1">
      <alignment horizontal="left" vertical="center"/>
      <protection hidden="1"/>
    </xf>
    <xf numFmtId="0" fontId="1" fillId="19" borderId="3" xfId="0" applyFont="1" applyFill="1" applyBorder="1" applyAlignment="1" applyProtection="1">
      <alignment horizontal="left" vertical="center"/>
      <protection hidden="1"/>
    </xf>
    <xf numFmtId="0" fontId="4" fillId="21" borderId="12" xfId="0" applyFont="1" applyFill="1" applyBorder="1" applyAlignment="1" applyProtection="1">
      <alignment horizontal="center" vertical="center" wrapText="1"/>
      <protection hidden="1"/>
    </xf>
    <xf numFmtId="0" fontId="4" fillId="21" borderId="1" xfId="0" applyFont="1" applyFill="1" applyBorder="1" applyAlignment="1" applyProtection="1">
      <alignment horizontal="center" vertical="center" wrapText="1"/>
      <protection hidden="1"/>
    </xf>
    <xf numFmtId="0" fontId="4" fillId="20" borderId="12" xfId="0" applyFont="1" applyFill="1" applyBorder="1" applyAlignment="1" applyProtection="1">
      <alignment horizontal="center" vertical="center" wrapText="1"/>
      <protection hidden="1"/>
    </xf>
    <xf numFmtId="0" fontId="4" fillId="20" borderId="1" xfId="0" applyFont="1" applyFill="1" applyBorder="1" applyAlignment="1" applyProtection="1">
      <alignment horizontal="center" vertical="center" wrapText="1"/>
      <protection hidden="1"/>
    </xf>
    <xf numFmtId="0" fontId="7" fillId="19" borderId="1" xfId="0" applyFont="1" applyFill="1" applyBorder="1" applyAlignment="1" applyProtection="1">
      <alignment horizontal="center" vertical="center"/>
      <protection hidden="1"/>
    </xf>
    <xf numFmtId="0" fontId="5" fillId="19" borderId="1" xfId="0" applyFont="1" applyFill="1" applyBorder="1" applyAlignment="1" applyProtection="1">
      <alignment horizontal="center" vertical="center"/>
      <protection hidden="1"/>
    </xf>
    <xf numFmtId="0" fontId="7" fillId="24" borderId="1" xfId="0" applyFont="1" applyFill="1" applyBorder="1" applyAlignment="1" applyProtection="1">
      <alignment horizontal="center" vertical="center"/>
      <protection hidden="1"/>
    </xf>
    <xf numFmtId="0" fontId="5" fillId="24" borderId="1" xfId="0" applyFont="1" applyFill="1" applyBorder="1" applyAlignment="1" applyProtection="1">
      <alignment horizontal="center" vertical="center"/>
      <protection hidden="1"/>
    </xf>
    <xf numFmtId="0" fontId="7" fillId="28" borderId="1" xfId="0" applyFont="1" applyFill="1" applyBorder="1" applyAlignment="1" applyProtection="1">
      <alignment horizontal="center" vertical="center"/>
      <protection hidden="1"/>
    </xf>
    <xf numFmtId="0" fontId="4" fillId="3" borderId="1" xfId="0" applyFont="1" applyFill="1" applyBorder="1" applyAlignment="1" applyProtection="1">
      <alignment horizontal="center" vertical="center"/>
      <protection hidden="1"/>
    </xf>
    <xf numFmtId="0" fontId="4" fillId="4" borderId="1" xfId="0" applyFont="1" applyFill="1" applyBorder="1" applyAlignment="1" applyProtection="1">
      <alignment horizontal="center" vertical="center"/>
      <protection hidden="1"/>
    </xf>
    <xf numFmtId="0" fontId="4" fillId="20" borderId="1" xfId="0" applyFont="1" applyFill="1" applyBorder="1" applyAlignment="1" applyProtection="1">
      <alignment horizontal="center" vertical="center"/>
      <protection hidden="1"/>
    </xf>
    <xf numFmtId="0" fontId="7" fillId="24" borderId="64" xfId="0" applyFont="1" applyFill="1" applyBorder="1" applyAlignment="1" applyProtection="1">
      <alignment horizontal="center" vertical="center"/>
      <protection hidden="1"/>
    </xf>
    <xf numFmtId="0" fontId="7" fillId="24" borderId="12" xfId="0" applyFont="1" applyFill="1" applyBorder="1" applyAlignment="1" applyProtection="1">
      <alignment horizontal="center" vertical="center"/>
      <protection hidden="1"/>
    </xf>
    <xf numFmtId="0" fontId="7" fillId="24" borderId="53" xfId="0" applyFont="1" applyFill="1" applyBorder="1" applyAlignment="1" applyProtection="1">
      <alignment horizontal="center" vertical="center"/>
      <protection hidden="1"/>
    </xf>
    <xf numFmtId="0" fontId="7" fillId="28" borderId="64" xfId="0" applyFont="1" applyFill="1" applyBorder="1" applyAlignment="1" applyProtection="1">
      <alignment horizontal="center" vertical="center"/>
      <protection hidden="1"/>
    </xf>
    <xf numFmtId="0" fontId="7" fillId="28" borderId="12" xfId="0" applyFont="1" applyFill="1" applyBorder="1" applyAlignment="1" applyProtection="1">
      <alignment horizontal="center" vertical="center"/>
      <protection hidden="1"/>
    </xf>
    <xf numFmtId="0" fontId="7" fillId="19" borderId="64" xfId="0" applyFont="1" applyFill="1" applyBorder="1" applyAlignment="1" applyProtection="1">
      <alignment horizontal="center" vertical="center"/>
      <protection hidden="1"/>
    </xf>
    <xf numFmtId="0" fontId="7" fillId="19" borderId="12" xfId="0" applyFont="1" applyFill="1" applyBorder="1" applyAlignment="1" applyProtection="1">
      <alignment horizontal="center" vertical="center"/>
      <protection hidden="1"/>
    </xf>
    <xf numFmtId="0" fontId="4" fillId="17" borderId="1" xfId="0" applyFont="1" applyFill="1" applyBorder="1" applyAlignment="1" applyProtection="1">
      <alignment horizontal="center" vertical="center" wrapText="1"/>
      <protection hidden="1"/>
    </xf>
    <xf numFmtId="0" fontId="29" fillId="19" borderId="1" xfId="0" applyFont="1" applyFill="1" applyBorder="1" applyAlignment="1" applyProtection="1">
      <alignment horizontal="center" vertical="center" wrapText="1"/>
      <protection hidden="1"/>
    </xf>
    <xf numFmtId="0" fontId="29" fillId="24" borderId="1" xfId="0" applyFont="1" applyFill="1" applyBorder="1" applyAlignment="1" applyProtection="1">
      <alignment horizontal="center" vertical="center" wrapText="1"/>
      <protection hidden="1"/>
    </xf>
    <xf numFmtId="0" fontId="29" fillId="28" borderId="1" xfId="0" applyFont="1" applyFill="1" applyBorder="1" applyAlignment="1" applyProtection="1">
      <alignment horizontal="center" vertical="center" wrapText="1"/>
      <protection hidden="1"/>
    </xf>
    <xf numFmtId="0" fontId="4" fillId="21" borderId="1" xfId="0" applyFont="1" applyFill="1" applyBorder="1" applyAlignment="1" applyProtection="1">
      <alignment horizontal="center" vertical="center"/>
      <protection hidden="1"/>
    </xf>
    <xf numFmtId="0" fontId="29" fillId="18" borderId="2" xfId="0" applyFont="1" applyFill="1" applyBorder="1" applyAlignment="1" applyProtection="1">
      <alignment horizontal="center"/>
      <protection hidden="1"/>
    </xf>
    <xf numFmtId="0" fontId="29" fillId="18" borderId="3" xfId="0" applyFont="1" applyFill="1" applyBorder="1" applyAlignment="1" applyProtection="1">
      <alignment horizontal="center"/>
      <protection hidden="1"/>
    </xf>
    <xf numFmtId="0" fontId="29" fillId="18" borderId="4" xfId="0" applyFont="1" applyFill="1" applyBorder="1" applyAlignment="1" applyProtection="1">
      <alignment horizontal="center"/>
      <protection hidden="1"/>
    </xf>
    <xf numFmtId="0" fontId="3" fillId="4" borderId="2" xfId="0" applyFont="1" applyFill="1" applyBorder="1" applyAlignment="1" applyProtection="1">
      <alignment horizontal="center" vertical="center"/>
      <protection hidden="1"/>
    </xf>
    <xf numFmtId="0" fontId="3" fillId="4" borderId="3" xfId="0" applyFont="1" applyFill="1" applyBorder="1" applyAlignment="1" applyProtection="1">
      <alignment horizontal="center" vertical="center"/>
      <protection hidden="1"/>
    </xf>
    <xf numFmtId="0" fontId="3" fillId="4" borderId="4" xfId="0" applyFont="1" applyFill="1" applyBorder="1" applyAlignment="1" applyProtection="1">
      <alignment horizontal="center" vertical="center"/>
      <protection hidden="1"/>
    </xf>
    <xf numFmtId="0" fontId="29" fillId="4" borderId="2" xfId="0" applyFont="1" applyFill="1" applyBorder="1" applyAlignment="1" applyProtection="1">
      <alignment horizontal="center"/>
      <protection hidden="1"/>
    </xf>
    <xf numFmtId="0" fontId="29" fillId="4" borderId="3" xfId="0" applyFont="1" applyFill="1" applyBorder="1" applyAlignment="1" applyProtection="1">
      <alignment horizontal="center"/>
      <protection hidden="1"/>
    </xf>
    <xf numFmtId="0" fontId="29" fillId="4" borderId="4" xfId="0" applyFont="1" applyFill="1" applyBorder="1" applyAlignment="1" applyProtection="1">
      <alignment horizontal="center"/>
      <protection hidden="1"/>
    </xf>
    <xf numFmtId="0" fontId="3" fillId="21" borderId="2" xfId="0" applyFont="1" applyFill="1" applyBorder="1" applyAlignment="1" applyProtection="1">
      <alignment horizontal="center" vertical="center"/>
      <protection hidden="1"/>
    </xf>
    <xf numFmtId="0" fontId="3" fillId="21" borderId="3" xfId="0" applyFont="1" applyFill="1" applyBorder="1" applyAlignment="1" applyProtection="1">
      <alignment horizontal="center" vertical="center"/>
      <protection hidden="1"/>
    </xf>
    <xf numFmtId="0" fontId="3" fillId="21" borderId="4" xfId="0" applyFont="1" applyFill="1" applyBorder="1" applyAlignment="1" applyProtection="1">
      <alignment horizontal="center" vertical="center"/>
      <protection hidden="1"/>
    </xf>
    <xf numFmtId="0" fontId="29" fillId="21" borderId="2" xfId="0" applyFont="1" applyFill="1" applyBorder="1" applyAlignment="1" applyProtection="1">
      <alignment horizontal="center"/>
      <protection hidden="1"/>
    </xf>
    <xf numFmtId="0" fontId="29" fillId="21" borderId="3" xfId="0" applyFont="1" applyFill="1" applyBorder="1" applyAlignment="1" applyProtection="1">
      <alignment horizontal="center"/>
      <protection hidden="1"/>
    </xf>
    <xf numFmtId="0" fontId="29" fillId="21" borderId="4" xfId="0" applyFont="1" applyFill="1" applyBorder="1" applyAlignment="1" applyProtection="1">
      <alignment horizontal="center"/>
      <protection hidden="1"/>
    </xf>
    <xf numFmtId="0" fontId="3" fillId="17" borderId="2" xfId="0" applyFont="1" applyFill="1" applyBorder="1" applyAlignment="1" applyProtection="1">
      <alignment horizontal="center" vertical="center"/>
      <protection hidden="1"/>
    </xf>
    <xf numFmtId="0" fontId="3" fillId="17" borderId="3" xfId="0" applyFont="1" applyFill="1" applyBorder="1" applyAlignment="1" applyProtection="1">
      <alignment horizontal="center" vertical="center"/>
      <protection hidden="1"/>
    </xf>
    <xf numFmtId="0" fontId="3" fillId="17" borderId="4" xfId="0" applyFont="1" applyFill="1" applyBorder="1" applyAlignment="1" applyProtection="1">
      <alignment horizontal="center" vertical="center"/>
      <protection hidden="1"/>
    </xf>
    <xf numFmtId="0" fontId="29" fillId="17" borderId="2" xfId="0" applyFont="1" applyFill="1" applyBorder="1" applyAlignment="1" applyProtection="1">
      <alignment horizontal="center"/>
      <protection hidden="1"/>
    </xf>
    <xf numFmtId="0" fontId="29" fillId="17" borderId="3" xfId="0" applyFont="1" applyFill="1" applyBorder="1" applyAlignment="1" applyProtection="1">
      <alignment horizontal="center"/>
      <protection hidden="1"/>
    </xf>
    <xf numFmtId="0" fontId="29" fillId="17" borderId="4" xfId="0" applyFont="1" applyFill="1" applyBorder="1" applyAlignment="1" applyProtection="1">
      <alignment horizontal="center"/>
      <protection hidden="1"/>
    </xf>
    <xf numFmtId="0" fontId="7" fillId="19" borderId="53" xfId="0" applyFont="1" applyFill="1" applyBorder="1" applyAlignment="1" applyProtection="1">
      <alignment horizontal="center" vertical="center"/>
      <protection hidden="1"/>
    </xf>
    <xf numFmtId="0" fontId="1" fillId="17" borderId="1" xfId="0" applyFont="1" applyFill="1" applyBorder="1" applyAlignment="1" applyProtection="1">
      <alignment horizontal="center" vertical="center"/>
      <protection hidden="1"/>
    </xf>
    <xf numFmtId="0" fontId="29" fillId="20" borderId="1" xfId="0" applyFont="1" applyFill="1" applyBorder="1" applyAlignment="1" applyProtection="1">
      <alignment horizontal="center" vertical="center"/>
      <protection hidden="1"/>
    </xf>
    <xf numFmtId="0" fontId="1" fillId="4" borderId="1" xfId="0" applyFont="1" applyFill="1" applyBorder="1" applyAlignment="1" applyProtection="1">
      <alignment horizontal="center" vertical="center"/>
      <protection hidden="1"/>
    </xf>
    <xf numFmtId="0" fontId="29" fillId="4" borderId="1" xfId="0" applyFont="1" applyFill="1" applyBorder="1" applyAlignment="1" applyProtection="1">
      <alignment horizontal="center" vertical="center"/>
      <protection hidden="1"/>
    </xf>
    <xf numFmtId="0" fontId="29" fillId="33" borderId="1" xfId="0" applyFont="1" applyFill="1" applyBorder="1" applyAlignment="1" applyProtection="1">
      <alignment horizontal="center" vertical="center" wrapText="1"/>
      <protection hidden="1"/>
    </xf>
    <xf numFmtId="0" fontId="7" fillId="33" borderId="64" xfId="0" applyFont="1" applyFill="1" applyBorder="1" applyAlignment="1" applyProtection="1">
      <alignment horizontal="center" vertical="center"/>
      <protection hidden="1"/>
    </xf>
    <xf numFmtId="0" fontId="7" fillId="33" borderId="12" xfId="0" applyFont="1" applyFill="1" applyBorder="1" applyAlignment="1" applyProtection="1">
      <alignment horizontal="center" vertical="center"/>
      <protection hidden="1"/>
    </xf>
    <xf numFmtId="0" fontId="7" fillId="33" borderId="50" xfId="0" applyFont="1" applyFill="1" applyBorder="1" applyAlignment="1" applyProtection="1">
      <alignment horizontal="center" vertical="center"/>
      <protection hidden="1"/>
    </xf>
    <xf numFmtId="0" fontId="7" fillId="33" borderId="10" xfId="0" applyFont="1" applyFill="1" applyBorder="1" applyAlignment="1" applyProtection="1">
      <alignment horizontal="center" vertical="center"/>
      <protection hidden="1"/>
    </xf>
    <xf numFmtId="0" fontId="7" fillId="33" borderId="7" xfId="0" applyFont="1" applyFill="1" applyBorder="1" applyAlignment="1" applyProtection="1">
      <alignment horizontal="center" vertical="center"/>
      <protection hidden="1"/>
    </xf>
    <xf numFmtId="0" fontId="7" fillId="33" borderId="1" xfId="0" applyFont="1" applyFill="1" applyBorder="1" applyAlignment="1" applyProtection="1">
      <alignment horizontal="center" vertical="center"/>
      <protection hidden="1"/>
    </xf>
    <xf numFmtId="0" fontId="42" fillId="33" borderId="1" xfId="0" applyFont="1" applyFill="1" applyBorder="1" applyAlignment="1" applyProtection="1">
      <alignment horizontal="center" vertical="center"/>
      <protection hidden="1"/>
    </xf>
    <xf numFmtId="0" fontId="114" fillId="14" borderId="2" xfId="0" applyFont="1" applyFill="1" applyBorder="1" applyAlignment="1" applyProtection="1">
      <alignment horizontal="center" vertical="center"/>
      <protection hidden="1"/>
    </xf>
    <xf numFmtId="0" fontId="114" fillId="14" borderId="3" xfId="0" applyFont="1" applyFill="1" applyBorder="1" applyAlignment="1" applyProtection="1">
      <alignment horizontal="center" vertical="center"/>
      <protection hidden="1"/>
    </xf>
    <xf numFmtId="0" fontId="114" fillId="14" borderId="4" xfId="0" applyFont="1" applyFill="1" applyBorder="1" applyAlignment="1" applyProtection="1">
      <alignment horizontal="center" vertical="center"/>
      <protection hidden="1"/>
    </xf>
    <xf numFmtId="1" fontId="8" fillId="25" borderId="4" xfId="0" applyNumberFormat="1" applyFont="1" applyFill="1" applyBorder="1" applyAlignment="1" applyProtection="1">
      <alignment horizontal="center" vertical="center"/>
      <protection hidden="1"/>
    </xf>
    <xf numFmtId="0" fontId="112" fillId="14" borderId="4" xfId="0" applyFont="1" applyFill="1" applyBorder="1" applyAlignment="1" applyProtection="1">
      <alignment horizontal="center" vertical="center"/>
      <protection hidden="1"/>
    </xf>
    <xf numFmtId="0" fontId="43" fillId="22" borderId="2" xfId="0" applyFont="1" applyFill="1" applyBorder="1" applyAlignment="1" applyProtection="1">
      <alignment horizontal="center" vertical="center"/>
      <protection hidden="1"/>
    </xf>
    <xf numFmtId="0" fontId="43" fillId="22" borderId="3" xfId="0" applyFont="1" applyFill="1" applyBorder="1" applyAlignment="1" applyProtection="1">
      <alignment horizontal="center" vertical="center"/>
      <protection hidden="1"/>
    </xf>
    <xf numFmtId="0" fontId="43" fillId="22" borderId="4" xfId="0" applyFont="1" applyFill="1" applyBorder="1" applyAlignment="1" applyProtection="1">
      <alignment horizontal="center" vertical="center"/>
      <protection hidden="1"/>
    </xf>
    <xf numFmtId="0" fontId="113" fillId="14" borderId="4" xfId="0" applyFont="1" applyFill="1" applyBorder="1" applyAlignment="1" applyProtection="1">
      <alignment horizontal="center" vertical="center"/>
      <protection hidden="1"/>
    </xf>
    <xf numFmtId="0" fontId="13" fillId="25" borderId="2" xfId="0" applyFont="1" applyFill="1" applyBorder="1" applyAlignment="1" applyProtection="1">
      <alignment horizontal="center" vertical="center"/>
      <protection hidden="1"/>
    </xf>
    <xf numFmtId="0" fontId="13" fillId="25" borderId="3" xfId="0" applyFont="1" applyFill="1" applyBorder="1" applyAlignment="1" applyProtection="1">
      <alignment horizontal="center" vertical="center"/>
      <protection hidden="1"/>
    </xf>
    <xf numFmtId="0" fontId="13" fillId="25" borderId="4" xfId="0" applyFont="1" applyFill="1" applyBorder="1" applyAlignment="1" applyProtection="1">
      <alignment horizontal="center" vertical="center"/>
      <protection hidden="1"/>
    </xf>
    <xf numFmtId="0" fontId="115" fillId="14" borderId="2" xfId="0" applyFont="1" applyFill="1" applyBorder="1" applyAlignment="1" applyProtection="1">
      <alignment horizontal="center" vertical="center"/>
      <protection hidden="1"/>
    </xf>
    <xf numFmtId="0" fontId="148" fillId="11" borderId="88" xfId="0" applyFont="1" applyFill="1" applyBorder="1" applyAlignment="1" applyProtection="1">
      <alignment horizontal="center" vertical="center"/>
      <protection hidden="1"/>
    </xf>
    <xf numFmtId="0" fontId="148" fillId="11" borderId="0" xfId="0" applyFont="1" applyFill="1" applyBorder="1" applyAlignment="1" applyProtection="1">
      <alignment horizontal="center" vertical="center"/>
      <protection hidden="1"/>
    </xf>
    <xf numFmtId="0" fontId="148" fillId="11" borderId="89" xfId="0" applyFont="1" applyFill="1" applyBorder="1" applyAlignment="1" applyProtection="1">
      <alignment horizontal="center" vertical="center"/>
      <protection hidden="1"/>
    </xf>
    <xf numFmtId="0" fontId="149" fillId="11" borderId="88" xfId="0" applyFont="1" applyFill="1" applyBorder="1" applyAlignment="1" applyProtection="1">
      <alignment horizontal="center" vertical="center"/>
      <protection hidden="1"/>
    </xf>
    <xf numFmtId="0" fontId="149" fillId="11" borderId="0" xfId="0" applyFont="1" applyFill="1" applyBorder="1" applyAlignment="1" applyProtection="1">
      <alignment horizontal="center" vertical="center"/>
      <protection hidden="1"/>
    </xf>
    <xf numFmtId="0" fontId="149" fillId="11" borderId="89" xfId="0" applyFont="1" applyFill="1" applyBorder="1" applyAlignment="1" applyProtection="1">
      <alignment horizontal="center" vertical="center"/>
      <protection hidden="1"/>
    </xf>
    <xf numFmtId="0" fontId="150" fillId="11" borderId="88" xfId="0" applyFont="1" applyFill="1" applyBorder="1" applyAlignment="1" applyProtection="1">
      <alignment horizontal="center" vertical="center"/>
      <protection hidden="1"/>
    </xf>
    <xf numFmtId="0" fontId="150" fillId="11" borderId="0" xfId="0" applyFont="1" applyFill="1" applyBorder="1" applyAlignment="1" applyProtection="1">
      <alignment horizontal="center" vertical="center"/>
      <protection hidden="1"/>
    </xf>
    <xf numFmtId="0" fontId="150" fillId="11" borderId="89" xfId="0" applyFont="1" applyFill="1" applyBorder="1" applyAlignment="1" applyProtection="1">
      <alignment horizontal="center" vertical="center"/>
      <protection hidden="1"/>
    </xf>
    <xf numFmtId="0" fontId="151" fillId="11" borderId="88" xfId="0" applyFont="1" applyFill="1" applyBorder="1" applyAlignment="1" applyProtection="1">
      <alignment horizontal="center" vertical="center"/>
      <protection hidden="1"/>
    </xf>
    <xf numFmtId="0" fontId="153" fillId="11" borderId="0" xfId="0" applyFont="1" applyFill="1" applyBorder="1" applyAlignment="1" applyProtection="1">
      <alignment horizontal="center" vertical="center"/>
      <protection hidden="1"/>
    </xf>
    <xf numFmtId="0" fontId="153" fillId="11" borderId="89" xfId="0" applyFont="1" applyFill="1" applyBorder="1" applyAlignment="1" applyProtection="1">
      <alignment horizontal="center" vertical="center"/>
      <protection hidden="1"/>
    </xf>
    <xf numFmtId="0" fontId="153" fillId="11" borderId="88" xfId="0" applyFont="1" applyFill="1" applyBorder="1" applyAlignment="1" applyProtection="1">
      <alignment horizontal="center" vertical="center"/>
      <protection hidden="1"/>
    </xf>
    <xf numFmtId="0" fontId="13" fillId="11" borderId="88" xfId="0" applyFont="1" applyFill="1" applyBorder="1" applyAlignment="1" applyProtection="1">
      <alignment horizontal="center" vertical="center"/>
      <protection hidden="1"/>
    </xf>
    <xf numFmtId="0" fontId="13" fillId="11" borderId="0" xfId="0" applyFont="1" applyFill="1" applyBorder="1" applyAlignment="1" applyProtection="1">
      <alignment horizontal="center" vertical="center"/>
      <protection hidden="1"/>
    </xf>
    <xf numFmtId="0" fontId="13" fillId="11" borderId="89" xfId="0" applyFont="1" applyFill="1" applyBorder="1" applyAlignment="1" applyProtection="1">
      <alignment horizontal="center" vertical="center"/>
      <protection hidden="1"/>
    </xf>
    <xf numFmtId="0" fontId="13" fillId="11" borderId="90" xfId="0" applyFont="1" applyFill="1" applyBorder="1" applyAlignment="1" applyProtection="1">
      <alignment horizontal="center" vertical="center"/>
      <protection hidden="1"/>
    </xf>
    <xf numFmtId="0" fontId="13" fillId="11" borderId="36" xfId="0" applyFont="1" applyFill="1" applyBorder="1" applyAlignment="1" applyProtection="1">
      <alignment horizontal="center" vertical="center"/>
      <protection hidden="1"/>
    </xf>
    <xf numFmtId="0" fontId="13" fillId="11" borderId="91" xfId="0" applyFont="1" applyFill="1" applyBorder="1" applyAlignment="1" applyProtection="1">
      <alignment horizontal="center" vertical="center"/>
      <protection hidden="1"/>
    </xf>
    <xf numFmtId="0" fontId="77" fillId="4" borderId="30" xfId="0" applyFont="1" applyFill="1" applyBorder="1" applyAlignment="1" applyProtection="1">
      <alignment horizontal="center" vertical="center"/>
      <protection hidden="1"/>
    </xf>
    <xf numFmtId="0" fontId="77" fillId="4" borderId="31" xfId="0" applyFont="1" applyFill="1" applyBorder="1" applyAlignment="1" applyProtection="1">
      <alignment horizontal="center" vertical="center"/>
      <protection hidden="1"/>
    </xf>
    <xf numFmtId="0" fontId="72" fillId="2" borderId="31" xfId="0" applyFont="1" applyFill="1" applyBorder="1" applyAlignment="1" applyProtection="1">
      <alignment horizontal="left" vertical="center"/>
      <protection hidden="1"/>
    </xf>
    <xf numFmtId="0" fontId="34" fillId="0" borderId="31" xfId="0" applyFont="1" applyBorder="1" applyAlignment="1" applyProtection="1">
      <alignment horizontal="left" vertical="center"/>
      <protection hidden="1"/>
    </xf>
    <xf numFmtId="0" fontId="34" fillId="0" borderId="32" xfId="0" applyFont="1" applyBorder="1" applyAlignment="1" applyProtection="1">
      <alignment horizontal="left" vertical="center"/>
      <protection hidden="1"/>
    </xf>
    <xf numFmtId="0" fontId="76" fillId="11" borderId="30" xfId="0" applyFont="1" applyFill="1" applyBorder="1" applyAlignment="1" applyProtection="1">
      <alignment horizontal="center" vertical="center"/>
      <protection locked="0"/>
    </xf>
    <xf numFmtId="0" fontId="76" fillId="11" borderId="31" xfId="0" applyFont="1" applyFill="1" applyBorder="1" applyAlignment="1" applyProtection="1">
      <alignment horizontal="center" vertical="center"/>
      <protection locked="0"/>
    </xf>
    <xf numFmtId="0" fontId="76" fillId="11" borderId="32" xfId="0" applyFont="1" applyFill="1" applyBorder="1" applyAlignment="1" applyProtection="1">
      <alignment horizontal="center" vertical="center"/>
      <protection locked="0"/>
    </xf>
    <xf numFmtId="0" fontId="76" fillId="11" borderId="33" xfId="0" applyFont="1" applyFill="1" applyBorder="1" applyAlignment="1" applyProtection="1">
      <alignment horizontal="center" vertical="center"/>
      <protection locked="0"/>
    </xf>
    <xf numFmtId="0" fontId="76" fillId="11" borderId="0" xfId="0" applyFont="1" applyFill="1" applyBorder="1" applyAlignment="1" applyProtection="1">
      <alignment horizontal="center" vertical="center"/>
      <protection locked="0"/>
    </xf>
    <xf numFmtId="0" fontId="76" fillId="11" borderId="34" xfId="0" applyFont="1" applyFill="1" applyBorder="1" applyAlignment="1" applyProtection="1">
      <alignment horizontal="center" vertical="center"/>
      <protection locked="0"/>
    </xf>
    <xf numFmtId="0" fontId="76" fillId="11" borderId="35" xfId="0" applyFont="1" applyFill="1" applyBorder="1" applyAlignment="1" applyProtection="1">
      <alignment horizontal="center" vertical="center"/>
      <protection locked="0"/>
    </xf>
    <xf numFmtId="0" fontId="76" fillId="11" borderId="36" xfId="0" applyFont="1" applyFill="1" applyBorder="1" applyAlignment="1" applyProtection="1">
      <alignment horizontal="center" vertical="center"/>
      <protection locked="0"/>
    </xf>
    <xf numFmtId="0" fontId="76" fillId="11" borderId="37" xfId="0" applyFont="1" applyFill="1" applyBorder="1" applyAlignment="1" applyProtection="1">
      <alignment horizontal="center" vertical="center"/>
      <protection locked="0"/>
    </xf>
    <xf numFmtId="0" fontId="75" fillId="17" borderId="33" xfId="0" applyFont="1" applyFill="1" applyBorder="1" applyAlignment="1" applyProtection="1">
      <alignment horizontal="center" vertical="center" wrapText="1"/>
      <protection hidden="1"/>
    </xf>
    <xf numFmtId="0" fontId="75" fillId="17" borderId="0" xfId="0" applyFont="1" applyFill="1" applyBorder="1" applyAlignment="1" applyProtection="1">
      <alignment horizontal="center" vertical="center" wrapText="1"/>
      <protection hidden="1"/>
    </xf>
    <xf numFmtId="0" fontId="75" fillId="17" borderId="34" xfId="0" applyFont="1" applyFill="1" applyBorder="1" applyAlignment="1" applyProtection="1">
      <alignment horizontal="center" vertical="center" wrapText="1"/>
      <protection hidden="1"/>
    </xf>
    <xf numFmtId="0" fontId="147" fillId="11" borderId="85" xfId="0" applyFont="1" applyFill="1" applyBorder="1" applyAlignment="1" applyProtection="1">
      <alignment horizontal="center" vertical="center"/>
      <protection hidden="1"/>
    </xf>
    <xf numFmtId="0" fontId="147" fillId="11" borderId="86" xfId="0" applyFont="1" applyFill="1" applyBorder="1" applyAlignment="1" applyProtection="1">
      <alignment horizontal="center" vertical="center"/>
      <protection hidden="1"/>
    </xf>
    <xf numFmtId="0" fontId="147" fillId="11" borderId="87" xfId="0" applyFont="1" applyFill="1" applyBorder="1" applyAlignment="1" applyProtection="1">
      <alignment horizontal="center" vertical="center"/>
      <protection hidden="1"/>
    </xf>
    <xf numFmtId="0" fontId="147" fillId="11" borderId="88" xfId="0" applyFont="1" applyFill="1" applyBorder="1" applyAlignment="1" applyProtection="1">
      <alignment horizontal="center" vertical="center"/>
      <protection hidden="1"/>
    </xf>
    <xf numFmtId="0" fontId="147" fillId="11" borderId="0" xfId="0" applyFont="1" applyFill="1" applyBorder="1" applyAlignment="1" applyProtection="1">
      <alignment horizontal="center" vertical="center"/>
      <protection hidden="1"/>
    </xf>
    <xf numFmtId="0" fontId="147" fillId="11" borderId="89" xfId="0" applyFont="1" applyFill="1" applyBorder="1" applyAlignment="1" applyProtection="1">
      <alignment horizontal="center" vertical="center"/>
      <protection hidden="1"/>
    </xf>
    <xf numFmtId="0" fontId="78" fillId="11" borderId="48" xfId="0" applyFont="1" applyFill="1" applyBorder="1" applyAlignment="1" applyProtection="1">
      <alignment horizontal="center" vertical="center" wrapText="1"/>
      <protection hidden="1"/>
    </xf>
    <xf numFmtId="0" fontId="78" fillId="11" borderId="66" xfId="0" applyFont="1" applyFill="1" applyBorder="1" applyAlignment="1" applyProtection="1">
      <alignment horizontal="center" vertical="center" wrapText="1"/>
      <protection hidden="1"/>
    </xf>
    <xf numFmtId="0" fontId="78" fillId="11" borderId="33" xfId="0" applyFont="1" applyFill="1" applyBorder="1" applyAlignment="1" applyProtection="1">
      <alignment horizontal="center" vertical="center" wrapText="1"/>
      <protection hidden="1"/>
    </xf>
    <xf numFmtId="0" fontId="78" fillId="11" borderId="15" xfId="0" applyFont="1" applyFill="1" applyBorder="1" applyAlignment="1" applyProtection="1">
      <alignment horizontal="center" vertical="center" wrapText="1"/>
      <protection hidden="1"/>
    </xf>
    <xf numFmtId="0" fontId="78" fillId="11" borderId="35" xfId="0" applyFont="1" applyFill="1" applyBorder="1" applyAlignment="1" applyProtection="1">
      <alignment horizontal="center" vertical="center" wrapText="1"/>
      <protection hidden="1"/>
    </xf>
    <xf numFmtId="0" fontId="78" fillId="11" borderId="78" xfId="0" applyFont="1" applyFill="1" applyBorder="1" applyAlignment="1" applyProtection="1">
      <alignment horizontal="center" vertical="center" wrapText="1"/>
      <protection hidden="1"/>
    </xf>
    <xf numFmtId="0" fontId="5" fillId="0" borderId="0" xfId="0" applyFont="1" applyBorder="1" applyAlignment="1" applyProtection="1">
      <alignment horizontal="left" vertical="center"/>
      <protection hidden="1"/>
    </xf>
    <xf numFmtId="0" fontId="1" fillId="0" borderId="0" xfId="0" applyFont="1" applyBorder="1" applyAlignment="1" applyProtection="1">
      <alignment horizontal="right" vertical="center"/>
      <protection hidden="1"/>
    </xf>
    <xf numFmtId="0" fontId="5" fillId="0" borderId="34" xfId="0" applyFont="1" applyBorder="1" applyAlignment="1" applyProtection="1">
      <alignment horizontal="left" vertical="center"/>
      <protection hidden="1"/>
    </xf>
    <xf numFmtId="0" fontId="1" fillId="0" borderId="33" xfId="0" applyFont="1" applyBorder="1" applyAlignment="1" applyProtection="1">
      <alignment horizontal="right" vertical="center"/>
      <protection hidden="1"/>
    </xf>
    <xf numFmtId="1" fontId="8" fillId="0" borderId="0" xfId="0" applyNumberFormat="1" applyFont="1" applyBorder="1" applyAlignment="1" applyProtection="1">
      <alignment horizontal="left" vertical="center"/>
      <protection hidden="1"/>
    </xf>
    <xf numFmtId="0" fontId="8" fillId="0" borderId="0" xfId="0" applyFont="1" applyBorder="1" applyAlignment="1" applyProtection="1">
      <alignment horizontal="left" vertical="center"/>
      <protection hidden="1"/>
    </xf>
    <xf numFmtId="0" fontId="8" fillId="0" borderId="34" xfId="0" applyFont="1" applyBorder="1" applyAlignment="1" applyProtection="1">
      <alignment horizontal="left" vertical="center"/>
      <protection hidden="1"/>
    </xf>
    <xf numFmtId="0" fontId="5" fillId="0" borderId="9" xfId="0" applyFont="1" applyBorder="1" applyAlignment="1" applyProtection="1">
      <alignment horizontal="left" vertical="center"/>
      <protection hidden="1"/>
    </xf>
    <xf numFmtId="0" fontId="1" fillId="0" borderId="9" xfId="0" applyFont="1" applyBorder="1" applyAlignment="1" applyProtection="1">
      <alignment horizontal="right" vertical="center"/>
      <protection hidden="1"/>
    </xf>
    <xf numFmtId="0" fontId="8" fillId="0" borderId="0" xfId="0" applyFont="1" applyBorder="1" applyAlignment="1" applyProtection="1">
      <alignment horizontal="center" vertical="center"/>
      <protection hidden="1"/>
    </xf>
    <xf numFmtId="0" fontId="5" fillId="0" borderId="0" xfId="0" applyFont="1" applyBorder="1" applyAlignment="1" applyProtection="1">
      <alignment horizontal="center" vertical="center"/>
      <protection hidden="1"/>
    </xf>
    <xf numFmtId="0" fontId="1" fillId="0" borderId="42" xfId="0" applyFont="1" applyBorder="1" applyAlignment="1" applyProtection="1">
      <alignment horizontal="center" vertical="center" wrapText="1"/>
      <protection hidden="1"/>
    </xf>
    <xf numFmtId="0" fontId="1" fillId="0" borderId="64" xfId="0" applyFont="1" applyBorder="1" applyAlignment="1" applyProtection="1">
      <alignment horizontal="center" vertical="center" wrapText="1"/>
      <protection hidden="1"/>
    </xf>
    <xf numFmtId="0" fontId="1" fillId="0" borderId="53" xfId="0" applyFont="1" applyBorder="1" applyAlignment="1" applyProtection="1">
      <alignment horizontal="center" vertical="center" wrapText="1"/>
      <protection hidden="1"/>
    </xf>
    <xf numFmtId="0" fontId="1" fillId="0" borderId="12" xfId="0" applyFont="1" applyBorder="1" applyAlignment="1" applyProtection="1">
      <alignment horizontal="center" vertical="center" wrapText="1"/>
      <protection hidden="1"/>
    </xf>
    <xf numFmtId="0" fontId="1" fillId="0" borderId="1" xfId="0" applyFont="1" applyBorder="1" applyAlignment="1" applyProtection="1">
      <alignment horizontal="center" vertical="center"/>
      <protection hidden="1"/>
    </xf>
    <xf numFmtId="0" fontId="4" fillId="0" borderId="64" xfId="0" applyFont="1" applyBorder="1" applyAlignment="1" applyProtection="1">
      <alignment horizontal="center" vertical="center" wrapText="1"/>
      <protection hidden="1"/>
    </xf>
    <xf numFmtId="0" fontId="4" fillId="0" borderId="53" xfId="0" applyFont="1" applyBorder="1" applyAlignment="1" applyProtection="1">
      <alignment horizontal="center" vertical="center" wrapText="1"/>
      <protection hidden="1"/>
    </xf>
    <xf numFmtId="0" fontId="4" fillId="0" borderId="12" xfId="0" applyFont="1" applyBorder="1" applyAlignment="1" applyProtection="1">
      <alignment horizontal="center" vertical="center" wrapText="1"/>
      <protection hidden="1"/>
    </xf>
    <xf numFmtId="0" fontId="4" fillId="0" borderId="50" xfId="0" applyFont="1" applyBorder="1" applyAlignment="1" applyProtection="1">
      <alignment horizontal="center" vertical="center" wrapText="1"/>
      <protection hidden="1"/>
    </xf>
    <xf numFmtId="0" fontId="4" fillId="0" borderId="54" xfId="0" applyFont="1" applyBorder="1" applyAlignment="1" applyProtection="1">
      <alignment horizontal="center" vertical="center" wrapText="1"/>
      <protection hidden="1"/>
    </xf>
    <xf numFmtId="0" fontId="4" fillId="0" borderId="7" xfId="0" applyFont="1" applyBorder="1" applyAlignment="1" applyProtection="1">
      <alignment horizontal="center" vertical="center" wrapText="1"/>
      <protection hidden="1"/>
    </xf>
    <xf numFmtId="0" fontId="4" fillId="0" borderId="9" xfId="0" applyFont="1" applyBorder="1" applyAlignment="1" applyProtection="1">
      <alignment horizontal="center" vertical="center" wrapText="1"/>
      <protection hidden="1"/>
    </xf>
    <xf numFmtId="0" fontId="4" fillId="0" borderId="71" xfId="0" applyFont="1" applyBorder="1" applyAlignment="1" applyProtection="1">
      <alignment horizontal="center" vertical="center" wrapText="1"/>
      <protection hidden="1"/>
    </xf>
    <xf numFmtId="0" fontId="4" fillId="0" borderId="38" xfId="0" applyFont="1" applyBorder="1" applyAlignment="1" applyProtection="1">
      <alignment horizontal="center" vertical="center" wrapText="1"/>
      <protection hidden="1"/>
    </xf>
    <xf numFmtId="0" fontId="4" fillId="0" borderId="2" xfId="0" applyFont="1" applyBorder="1" applyAlignment="1" applyProtection="1">
      <alignment horizontal="center" vertical="center"/>
      <protection hidden="1"/>
    </xf>
    <xf numFmtId="0" fontId="4" fillId="0" borderId="3" xfId="0" applyFont="1" applyBorder="1" applyAlignment="1" applyProtection="1">
      <alignment horizontal="center" vertical="center"/>
      <protection hidden="1"/>
    </xf>
    <xf numFmtId="0" fontId="4" fillId="0" borderId="40" xfId="0" applyFont="1" applyBorder="1" applyAlignment="1" applyProtection="1">
      <alignment horizontal="center" vertical="center"/>
      <protection hidden="1"/>
    </xf>
    <xf numFmtId="0" fontId="4" fillId="0" borderId="4" xfId="0" applyFont="1" applyBorder="1" applyAlignment="1" applyProtection="1">
      <alignment horizontal="center" vertical="center"/>
      <protection hidden="1"/>
    </xf>
    <xf numFmtId="0" fontId="1" fillId="0" borderId="0" xfId="0" applyFont="1" applyBorder="1" applyAlignment="1" applyProtection="1">
      <alignment horizontal="center" vertical="center"/>
      <protection hidden="1"/>
    </xf>
    <xf numFmtId="0" fontId="6" fillId="35" borderId="1" xfId="0" applyFont="1" applyFill="1" applyBorder="1" applyAlignment="1" applyProtection="1">
      <alignment horizontal="center" vertical="center"/>
      <protection hidden="1"/>
    </xf>
    <xf numFmtId="0" fontId="6" fillId="35" borderId="43" xfId="0" applyFont="1" applyFill="1" applyBorder="1" applyAlignment="1" applyProtection="1">
      <alignment horizontal="center" vertical="center"/>
      <protection hidden="1"/>
    </xf>
    <xf numFmtId="0" fontId="8" fillId="0" borderId="0" xfId="0" applyFont="1" applyBorder="1" applyAlignment="1" applyProtection="1">
      <alignment horizontal="center" vertical="center"/>
      <protection locked="0"/>
    </xf>
    <xf numFmtId="0" fontId="1" fillId="0" borderId="12" xfId="0" applyFont="1" applyBorder="1" applyAlignment="1" applyProtection="1">
      <alignment horizontal="center" vertical="center"/>
      <protection hidden="1"/>
    </xf>
    <xf numFmtId="0" fontId="7" fillId="11" borderId="50" xfId="0" applyFont="1" applyFill="1" applyBorder="1" applyAlignment="1" applyProtection="1">
      <alignment horizontal="center" vertical="center"/>
      <protection hidden="1"/>
    </xf>
    <xf numFmtId="0" fontId="7" fillId="11" borderId="66" xfId="0" applyFont="1" applyFill="1" applyBorder="1" applyAlignment="1" applyProtection="1">
      <alignment horizontal="center" vertical="center"/>
      <protection hidden="1"/>
    </xf>
    <xf numFmtId="0" fontId="7" fillId="11" borderId="1" xfId="0" applyFont="1" applyFill="1" applyBorder="1" applyAlignment="1" applyProtection="1">
      <alignment horizontal="center" vertical="center"/>
      <protection hidden="1"/>
    </xf>
    <xf numFmtId="0" fontId="1" fillId="11" borderId="12" xfId="0" applyNumberFormat="1" applyFont="1" applyFill="1" applyBorder="1" applyAlignment="1" applyProtection="1">
      <alignment horizontal="center" vertical="center"/>
      <protection hidden="1"/>
    </xf>
    <xf numFmtId="0" fontId="1" fillId="11" borderId="1" xfId="0" applyNumberFormat="1" applyFont="1" applyFill="1" applyBorder="1" applyAlignment="1" applyProtection="1">
      <alignment horizontal="center" vertical="center"/>
      <protection hidden="1"/>
    </xf>
    <xf numFmtId="0" fontId="7" fillId="11" borderId="2" xfId="0" applyFont="1" applyFill="1" applyBorder="1" applyAlignment="1" applyProtection="1">
      <alignment horizontal="center" vertical="center"/>
      <protection hidden="1"/>
    </xf>
    <xf numFmtId="0" fontId="7" fillId="11" borderId="4" xfId="0" applyFont="1" applyFill="1" applyBorder="1" applyAlignment="1" applyProtection="1">
      <alignment horizontal="center" vertical="center"/>
      <protection hidden="1"/>
    </xf>
    <xf numFmtId="0" fontId="5" fillId="11" borderId="50" xfId="0" applyFont="1" applyFill="1" applyBorder="1" applyAlignment="1" applyProtection="1">
      <alignment horizontal="center" vertical="center" wrapText="1"/>
      <protection hidden="1"/>
    </xf>
    <xf numFmtId="0" fontId="5" fillId="11" borderId="66" xfId="0" applyFont="1" applyFill="1" applyBorder="1" applyAlignment="1" applyProtection="1">
      <alignment horizontal="center" vertical="center" wrapText="1"/>
      <protection hidden="1"/>
    </xf>
    <xf numFmtId="0" fontId="5" fillId="11" borderId="10" xfId="0" applyFont="1" applyFill="1" applyBorder="1" applyAlignment="1" applyProtection="1">
      <alignment horizontal="center" vertical="center" wrapText="1"/>
      <protection hidden="1"/>
    </xf>
    <xf numFmtId="0" fontId="5" fillId="11" borderId="15" xfId="0" applyFont="1" applyFill="1" applyBorder="1" applyAlignment="1" applyProtection="1">
      <alignment horizontal="center" vertical="center" wrapText="1"/>
      <protection hidden="1"/>
    </xf>
    <xf numFmtId="0" fontId="5" fillId="11" borderId="7" xfId="0" applyFont="1" applyFill="1" applyBorder="1" applyAlignment="1" applyProtection="1">
      <alignment horizontal="center" vertical="center" wrapText="1"/>
      <protection hidden="1"/>
    </xf>
    <xf numFmtId="0" fontId="5" fillId="11" borderId="8" xfId="0" applyFont="1" applyFill="1" applyBorder="1" applyAlignment="1" applyProtection="1">
      <alignment horizontal="center" vertical="center" wrapText="1"/>
      <protection hidden="1"/>
    </xf>
    <xf numFmtId="0" fontId="3" fillId="11" borderId="1" xfId="0" applyNumberFormat="1" applyFont="1" applyFill="1" applyBorder="1" applyAlignment="1" applyProtection="1">
      <alignment horizontal="center" vertical="center"/>
      <protection hidden="1"/>
    </xf>
    <xf numFmtId="0" fontId="4" fillId="11" borderId="1" xfId="0" applyNumberFormat="1" applyFont="1" applyFill="1" applyBorder="1" applyAlignment="1" applyProtection="1">
      <alignment horizontal="center" vertical="center"/>
      <protection hidden="1"/>
    </xf>
    <xf numFmtId="0" fontId="3" fillId="11" borderId="12" xfId="0" applyNumberFormat="1" applyFont="1" applyFill="1" applyBorder="1" applyAlignment="1" applyProtection="1">
      <alignment horizontal="center" vertical="center"/>
      <protection hidden="1"/>
    </xf>
    <xf numFmtId="0" fontId="1" fillId="11" borderId="1" xfId="0" applyNumberFormat="1" applyFont="1" applyFill="1" applyBorder="1" applyAlignment="1" applyProtection="1">
      <alignment horizontal="center" vertical="center" wrapText="1"/>
      <protection hidden="1"/>
    </xf>
    <xf numFmtId="0" fontId="4" fillId="11" borderId="2" xfId="0" applyNumberFormat="1" applyFont="1" applyFill="1" applyBorder="1" applyAlignment="1" applyProtection="1">
      <alignment horizontal="center" vertical="center"/>
      <protection hidden="1"/>
    </xf>
    <xf numFmtId="0" fontId="4" fillId="11" borderId="3" xfId="0" applyNumberFormat="1" applyFont="1" applyFill="1" applyBorder="1" applyAlignment="1" applyProtection="1">
      <alignment horizontal="center" vertical="center"/>
      <protection hidden="1"/>
    </xf>
    <xf numFmtId="0" fontId="2" fillId="11" borderId="4" xfId="0" applyNumberFormat="1" applyFont="1" applyFill="1" applyBorder="1" applyAlignment="1" applyProtection="1">
      <alignment horizontal="center" vertical="center"/>
      <protection hidden="1"/>
    </xf>
    <xf numFmtId="0" fontId="2" fillId="11" borderId="1" xfId="0" applyNumberFormat="1" applyFont="1" applyFill="1" applyBorder="1" applyAlignment="1" applyProtection="1">
      <alignment horizontal="center" vertical="center"/>
      <protection hidden="1"/>
    </xf>
    <xf numFmtId="0" fontId="8" fillId="11" borderId="2" xfId="0" applyFont="1" applyFill="1" applyBorder="1" applyAlignment="1" applyProtection="1">
      <alignment horizontal="center" vertical="center"/>
      <protection hidden="1"/>
    </xf>
    <xf numFmtId="0" fontId="8" fillId="11" borderId="4" xfId="0" applyFont="1" applyFill="1" applyBorder="1" applyAlignment="1" applyProtection="1">
      <alignment horizontal="center" vertical="center"/>
      <protection hidden="1"/>
    </xf>
    <xf numFmtId="0" fontId="3" fillId="11" borderId="2" xfId="0" applyNumberFormat="1" applyFont="1" applyFill="1" applyBorder="1" applyAlignment="1" applyProtection="1">
      <alignment horizontal="center" vertical="center"/>
      <protection hidden="1"/>
    </xf>
    <xf numFmtId="0" fontId="3" fillId="11" borderId="3" xfId="0" applyNumberFormat="1" applyFont="1" applyFill="1" applyBorder="1" applyAlignment="1" applyProtection="1">
      <alignment horizontal="center" vertical="center"/>
      <protection hidden="1"/>
    </xf>
    <xf numFmtId="0" fontId="3" fillId="11" borderId="4" xfId="0" applyNumberFormat="1" applyFont="1" applyFill="1" applyBorder="1" applyAlignment="1" applyProtection="1">
      <alignment horizontal="center" vertical="center"/>
      <protection hidden="1"/>
    </xf>
    <xf numFmtId="0" fontId="1" fillId="11" borderId="2" xfId="0" applyNumberFormat="1" applyFont="1" applyFill="1" applyBorder="1" applyAlignment="1" applyProtection="1">
      <alignment horizontal="center" vertical="center" wrapText="1"/>
      <protection hidden="1"/>
    </xf>
    <xf numFmtId="0" fontId="1" fillId="11" borderId="2" xfId="0" applyNumberFormat="1" applyFont="1" applyFill="1" applyBorder="1" applyAlignment="1" applyProtection="1">
      <alignment horizontal="center" vertical="center"/>
      <protection hidden="1"/>
    </xf>
    <xf numFmtId="0" fontId="1" fillId="11" borderId="4" xfId="0" applyNumberFormat="1" applyFont="1" applyFill="1" applyBorder="1" applyAlignment="1" applyProtection="1">
      <alignment horizontal="center" vertical="center"/>
      <protection hidden="1"/>
    </xf>
    <xf numFmtId="0" fontId="3" fillId="11" borderId="7" xfId="0" applyNumberFormat="1" applyFont="1" applyFill="1" applyBorder="1" applyAlignment="1" applyProtection="1">
      <alignment horizontal="center" vertical="center"/>
      <protection hidden="1"/>
    </xf>
    <xf numFmtId="0" fontId="3" fillId="11" borderId="9" xfId="0" applyNumberFormat="1" applyFont="1" applyFill="1" applyBorder="1" applyAlignment="1" applyProtection="1">
      <alignment horizontal="center" vertical="center"/>
      <protection hidden="1"/>
    </xf>
    <xf numFmtId="0" fontId="3" fillId="11" borderId="8" xfId="0" applyNumberFormat="1" applyFont="1" applyFill="1" applyBorder="1" applyAlignment="1" applyProtection="1">
      <alignment horizontal="center" vertical="center"/>
      <protection hidden="1"/>
    </xf>
    <xf numFmtId="0" fontId="5" fillId="11" borderId="1" xfId="0" applyFont="1" applyFill="1" applyBorder="1" applyAlignment="1" applyProtection="1">
      <alignment horizontal="right" vertical="center"/>
      <protection hidden="1"/>
    </xf>
    <xf numFmtId="0" fontId="5" fillId="11" borderId="2" xfId="0" applyFont="1" applyFill="1" applyBorder="1" applyAlignment="1" applyProtection="1">
      <alignment horizontal="left" vertical="center"/>
      <protection hidden="1"/>
    </xf>
    <xf numFmtId="0" fontId="5" fillId="11" borderId="3" xfId="0" applyFont="1" applyFill="1" applyBorder="1" applyAlignment="1" applyProtection="1">
      <alignment horizontal="left" vertical="center"/>
      <protection hidden="1"/>
    </xf>
    <xf numFmtId="0" fontId="5" fillId="11" borderId="4" xfId="0" applyFont="1" applyFill="1" applyBorder="1" applyAlignment="1" applyProtection="1">
      <alignment horizontal="left" vertical="center"/>
      <protection hidden="1"/>
    </xf>
    <xf numFmtId="0" fontId="29" fillId="11" borderId="2" xfId="0" applyFont="1" applyFill="1" applyBorder="1" applyAlignment="1" applyProtection="1">
      <alignment horizontal="center" vertical="center" wrapText="1"/>
      <protection hidden="1"/>
    </xf>
    <xf numFmtId="0" fontId="0" fillId="0" borderId="3" xfId="0" applyBorder="1" applyProtection="1">
      <protection hidden="1"/>
    </xf>
    <xf numFmtId="0" fontId="0" fillId="0" borderId="4" xfId="0" applyBorder="1" applyProtection="1">
      <protection hidden="1"/>
    </xf>
    <xf numFmtId="0" fontId="3" fillId="11" borderId="2" xfId="0" applyFont="1" applyFill="1" applyBorder="1" applyAlignment="1" applyProtection="1">
      <alignment horizontal="center"/>
      <protection hidden="1"/>
    </xf>
    <xf numFmtId="0" fontId="3" fillId="11" borderId="3" xfId="0" applyFont="1" applyFill="1" applyBorder="1" applyAlignment="1" applyProtection="1">
      <alignment horizontal="center"/>
      <protection hidden="1"/>
    </xf>
    <xf numFmtId="0" fontId="3" fillId="11" borderId="4" xfId="0" applyFont="1" applyFill="1" applyBorder="1" applyAlignment="1" applyProtection="1">
      <alignment horizontal="center"/>
      <protection hidden="1"/>
    </xf>
    <xf numFmtId="0" fontId="78" fillId="11" borderId="1" xfId="0" applyFont="1" applyFill="1" applyBorder="1" applyAlignment="1" applyProtection="1">
      <alignment horizontal="center" vertical="center" textRotation="90" wrapText="1"/>
      <protection hidden="1"/>
    </xf>
    <xf numFmtId="0" fontId="14" fillId="11" borderId="64" xfId="0" applyFont="1" applyFill="1" applyBorder="1" applyAlignment="1" applyProtection="1">
      <alignment horizontal="center" vertical="center" textRotation="90"/>
      <protection hidden="1"/>
    </xf>
    <xf numFmtId="0" fontId="118" fillId="11" borderId="12" xfId="0" applyFont="1" applyFill="1" applyBorder="1" applyAlignment="1" applyProtection="1">
      <alignment vertical="center"/>
      <protection hidden="1"/>
    </xf>
    <xf numFmtId="0" fontId="5" fillId="11" borderId="2" xfId="0" applyFont="1" applyFill="1" applyBorder="1" applyAlignment="1" applyProtection="1">
      <alignment horizontal="right" vertical="center"/>
      <protection hidden="1"/>
    </xf>
    <xf numFmtId="0" fontId="5" fillId="11" borderId="3" xfId="0" applyFont="1" applyFill="1" applyBorder="1" applyAlignment="1" applyProtection="1">
      <alignment horizontal="right" vertical="center"/>
      <protection hidden="1"/>
    </xf>
    <xf numFmtId="0" fontId="5" fillId="11" borderId="4" xfId="0" applyFont="1" applyFill="1" applyBorder="1" applyAlignment="1" applyProtection="1">
      <alignment horizontal="right" vertical="center"/>
      <protection hidden="1"/>
    </xf>
    <xf numFmtId="0" fontId="66" fillId="11" borderId="1" xfId="0" applyFont="1" applyFill="1" applyBorder="1" applyAlignment="1" applyProtection="1">
      <alignment horizontal="center"/>
      <protection hidden="1"/>
    </xf>
    <xf numFmtId="0" fontId="135" fillId="11" borderId="1" xfId="0" applyFont="1" applyFill="1" applyBorder="1" applyAlignment="1" applyProtection="1">
      <alignment horizontal="center"/>
      <protection hidden="1"/>
    </xf>
    <xf numFmtId="0" fontId="29" fillId="11" borderId="1" xfId="0" applyFont="1" applyFill="1" applyBorder="1" applyAlignment="1" applyProtection="1">
      <alignment horizontal="center"/>
      <protection hidden="1"/>
    </xf>
    <xf numFmtId="0" fontId="10" fillId="11" borderId="1" xfId="0" applyFont="1" applyFill="1" applyBorder="1" applyAlignment="1" applyProtection="1">
      <alignment horizontal="center"/>
      <protection hidden="1"/>
    </xf>
    <xf numFmtId="0" fontId="10" fillId="11" borderId="2" xfId="0" applyFont="1" applyFill="1" applyBorder="1" applyAlignment="1" applyProtection="1">
      <alignment horizontal="center" vertical="center"/>
      <protection locked="0"/>
    </xf>
    <xf numFmtId="0" fontId="10" fillId="11" borderId="4" xfId="0" applyFont="1" applyFill="1" applyBorder="1" applyAlignment="1" applyProtection="1">
      <alignment horizontal="center" vertical="center"/>
      <protection locked="0"/>
    </xf>
    <xf numFmtId="0" fontId="29" fillId="11" borderId="2" xfId="0" applyFont="1" applyFill="1" applyBorder="1" applyAlignment="1" applyProtection="1">
      <alignment horizontal="right" vertical="center"/>
      <protection hidden="1"/>
    </xf>
    <xf numFmtId="0" fontId="29" fillId="11" borderId="3" xfId="0" applyFont="1" applyFill="1" applyBorder="1" applyAlignment="1" applyProtection="1">
      <alignment horizontal="right" vertical="center"/>
      <protection hidden="1"/>
    </xf>
    <xf numFmtId="0" fontId="131" fillId="11" borderId="64" xfId="0" applyFont="1" applyFill="1" applyBorder="1" applyAlignment="1" applyProtection="1">
      <alignment horizontal="center" vertical="center" textRotation="90" wrapText="1"/>
      <protection hidden="1"/>
    </xf>
    <xf numFmtId="0" fontId="131" fillId="11" borderId="12" xfId="0" applyFont="1" applyFill="1" applyBorder="1" applyAlignment="1" applyProtection="1">
      <alignment horizontal="center" vertical="center" textRotation="90" wrapText="1"/>
      <protection hidden="1"/>
    </xf>
    <xf numFmtId="0" fontId="14" fillId="11" borderId="53" xfId="0" applyFont="1" applyFill="1" applyBorder="1" applyAlignment="1" applyProtection="1">
      <alignment horizontal="center" vertical="center" textRotation="90"/>
      <protection hidden="1"/>
    </xf>
    <xf numFmtId="0" fontId="14" fillId="11" borderId="12" xfId="0" applyFont="1" applyFill="1" applyBorder="1" applyAlignment="1" applyProtection="1">
      <alignment horizontal="center" vertical="center" textRotation="90"/>
      <protection hidden="1"/>
    </xf>
    <xf numFmtId="0" fontId="29" fillId="11" borderId="3" xfId="0" applyFont="1" applyFill="1" applyBorder="1" applyAlignment="1" applyProtection="1">
      <alignment horizontal="center" vertical="center" wrapText="1"/>
      <protection hidden="1"/>
    </xf>
    <xf numFmtId="0" fontId="29" fillId="11" borderId="4" xfId="0" applyFont="1" applyFill="1" applyBorder="1" applyAlignment="1" applyProtection="1">
      <alignment horizontal="center" vertical="center" wrapText="1"/>
      <protection hidden="1"/>
    </xf>
    <xf numFmtId="0" fontId="121" fillId="11" borderId="2" xfId="0" applyFont="1" applyFill="1" applyBorder="1" applyAlignment="1" applyProtection="1">
      <alignment horizontal="center" vertical="center" wrapText="1"/>
      <protection hidden="1"/>
    </xf>
    <xf numFmtId="0" fontId="121" fillId="11" borderId="3" xfId="0" applyFont="1" applyFill="1" applyBorder="1" applyAlignment="1" applyProtection="1">
      <alignment horizontal="center" vertical="center" wrapText="1"/>
      <protection hidden="1"/>
    </xf>
    <xf numFmtId="0" fontId="121" fillId="11" borderId="4" xfId="0" applyFont="1" applyFill="1" applyBorder="1" applyAlignment="1" applyProtection="1">
      <alignment horizontal="center" vertical="center" wrapText="1"/>
      <protection hidden="1"/>
    </xf>
    <xf numFmtId="0" fontId="121" fillId="11" borderId="50" xfId="0" applyFont="1" applyFill="1" applyBorder="1" applyAlignment="1" applyProtection="1">
      <alignment horizontal="center" vertical="center" wrapText="1"/>
      <protection hidden="1"/>
    </xf>
    <xf numFmtId="0" fontId="121" fillId="11" borderId="54" xfId="0" applyFont="1" applyFill="1" applyBorder="1" applyAlignment="1" applyProtection="1">
      <alignment horizontal="center" vertical="center" wrapText="1"/>
      <protection hidden="1"/>
    </xf>
    <xf numFmtId="0" fontId="121" fillId="11" borderId="66" xfId="0" applyFont="1" applyFill="1" applyBorder="1" applyAlignment="1" applyProtection="1">
      <alignment horizontal="center" vertical="center" wrapText="1"/>
      <protection hidden="1"/>
    </xf>
    <xf numFmtId="0" fontId="121" fillId="11" borderId="1" xfId="0" applyFont="1" applyFill="1" applyBorder="1" applyAlignment="1" applyProtection="1">
      <alignment horizontal="center" vertical="center" wrapText="1"/>
      <protection hidden="1"/>
    </xf>
    <xf numFmtId="0" fontId="78" fillId="11" borderId="64" xfId="0" applyFont="1" applyFill="1" applyBorder="1" applyAlignment="1" applyProtection="1">
      <alignment horizontal="center" vertical="center" textRotation="90" wrapText="1"/>
      <protection hidden="1"/>
    </xf>
    <xf numFmtId="0" fontId="78" fillId="11" borderId="12" xfId="0" applyFont="1" applyFill="1" applyBorder="1" applyAlignment="1" applyProtection="1">
      <alignment horizontal="center" vertical="center" textRotation="90" wrapText="1"/>
      <protection hidden="1"/>
    </xf>
    <xf numFmtId="0" fontId="7" fillId="11" borderId="3" xfId="0" applyFont="1" applyFill="1" applyBorder="1" applyAlignment="1" applyProtection="1">
      <alignment horizontal="center" vertical="center"/>
      <protection hidden="1"/>
    </xf>
    <xf numFmtId="0" fontId="3" fillId="11" borderId="64" xfId="0" applyFont="1" applyFill="1" applyBorder="1" applyAlignment="1" applyProtection="1">
      <alignment horizontal="center" vertical="center" wrapText="1"/>
      <protection hidden="1"/>
    </xf>
    <xf numFmtId="0" fontId="3" fillId="11" borderId="53" xfId="0" applyFont="1" applyFill="1" applyBorder="1" applyAlignment="1" applyProtection="1">
      <alignment horizontal="center" vertical="center" wrapText="1"/>
      <protection hidden="1"/>
    </xf>
    <xf numFmtId="0" fontId="3" fillId="11" borderId="12" xfId="0" applyFont="1" applyFill="1" applyBorder="1" applyAlignment="1" applyProtection="1">
      <alignment horizontal="center" vertical="center" wrapText="1"/>
      <protection hidden="1"/>
    </xf>
    <xf numFmtId="0" fontId="29" fillId="11" borderId="50" xfId="0" applyFont="1" applyFill="1" applyBorder="1" applyAlignment="1" applyProtection="1">
      <alignment horizontal="center" vertical="center" wrapText="1"/>
      <protection hidden="1"/>
    </xf>
    <xf numFmtId="0" fontId="10" fillId="11" borderId="10" xfId="0" applyFont="1" applyFill="1" applyBorder="1" applyAlignment="1" applyProtection="1">
      <alignment horizontal="center" vertical="center" wrapText="1"/>
      <protection hidden="1"/>
    </xf>
    <xf numFmtId="0" fontId="29" fillId="11" borderId="1" xfId="0" applyFont="1" applyFill="1" applyBorder="1" applyAlignment="1" applyProtection="1">
      <alignment horizontal="center" vertical="center"/>
      <protection hidden="1"/>
    </xf>
    <xf numFmtId="0" fontId="120" fillId="11" borderId="1" xfId="0" applyFont="1" applyFill="1" applyBorder="1" applyAlignment="1" applyProtection="1">
      <alignment horizontal="center" vertical="center"/>
      <protection hidden="1"/>
    </xf>
    <xf numFmtId="0" fontId="29" fillId="11" borderId="64" xfId="0" applyFont="1" applyFill="1" applyBorder="1" applyAlignment="1" applyProtection="1">
      <alignment horizontal="center" vertical="center" textRotation="90"/>
      <protection hidden="1"/>
    </xf>
    <xf numFmtId="0" fontId="29" fillId="11" borderId="53" xfId="0" applyFont="1" applyFill="1" applyBorder="1" applyAlignment="1" applyProtection="1">
      <alignment horizontal="center" vertical="center" textRotation="90"/>
      <protection hidden="1"/>
    </xf>
    <xf numFmtId="0" fontId="29" fillId="11" borderId="12" xfId="0" applyFont="1" applyFill="1" applyBorder="1" applyAlignment="1" applyProtection="1">
      <alignment horizontal="center" vertical="center" textRotation="90"/>
      <protection hidden="1"/>
    </xf>
    <xf numFmtId="0" fontId="7" fillId="11" borderId="64" xfId="0" applyFont="1" applyFill="1" applyBorder="1" applyAlignment="1" applyProtection="1">
      <alignment horizontal="center" vertical="center" textRotation="1"/>
      <protection hidden="1"/>
    </xf>
    <xf numFmtId="0" fontId="7" fillId="11" borderId="53" xfId="0" applyFont="1" applyFill="1" applyBorder="1" applyAlignment="1" applyProtection="1">
      <alignment horizontal="center" vertical="center" textRotation="1"/>
      <protection hidden="1"/>
    </xf>
    <xf numFmtId="0" fontId="7" fillId="11" borderId="12" xfId="0" applyFont="1" applyFill="1" applyBorder="1" applyAlignment="1" applyProtection="1">
      <alignment horizontal="center" vertical="center" textRotation="1"/>
      <protection hidden="1"/>
    </xf>
    <xf numFmtId="0" fontId="5" fillId="11" borderId="64" xfId="0" applyFont="1" applyFill="1" applyBorder="1" applyAlignment="1" applyProtection="1">
      <alignment horizontal="center" vertical="center" wrapText="1"/>
      <protection hidden="1"/>
    </xf>
    <xf numFmtId="0" fontId="5" fillId="11" borderId="53" xfId="0" applyFont="1" applyFill="1" applyBorder="1" applyAlignment="1" applyProtection="1">
      <alignment horizontal="center" vertical="center" wrapText="1"/>
      <protection hidden="1"/>
    </xf>
    <xf numFmtId="0" fontId="5" fillId="11" borderId="82" xfId="0" applyFont="1" applyFill="1" applyBorder="1" applyAlignment="1" applyProtection="1">
      <alignment horizontal="center" vertical="center" wrapText="1"/>
      <protection hidden="1"/>
    </xf>
    <xf numFmtId="0" fontId="0" fillId="0" borderId="12" xfId="0" applyBorder="1" applyProtection="1">
      <protection hidden="1"/>
    </xf>
    <xf numFmtId="0" fontId="126" fillId="11" borderId="3" xfId="0" applyFont="1" applyFill="1" applyBorder="1" applyAlignment="1" applyProtection="1">
      <alignment horizontal="center" vertical="center"/>
      <protection hidden="1"/>
    </xf>
    <xf numFmtId="0" fontId="2" fillId="11" borderId="2" xfId="0" applyNumberFormat="1" applyFont="1" applyFill="1" applyBorder="1" applyAlignment="1" applyProtection="1">
      <alignment horizontal="center" vertical="center"/>
      <protection hidden="1"/>
    </xf>
    <xf numFmtId="0" fontId="56" fillId="11" borderId="0" xfId="0" applyFont="1" applyFill="1" applyBorder="1" applyAlignment="1" applyProtection="1">
      <alignment horizontal="center" vertical="center"/>
      <protection hidden="1"/>
    </xf>
    <xf numFmtId="0" fontId="42" fillId="11" borderId="0" xfId="0" applyFont="1" applyFill="1" applyBorder="1" applyAlignment="1" applyProtection="1">
      <alignment horizontal="center" vertical="center"/>
      <protection hidden="1"/>
    </xf>
    <xf numFmtId="0" fontId="42" fillId="11" borderId="0" xfId="0" applyFont="1" applyFill="1" applyBorder="1" applyAlignment="1" applyProtection="1">
      <alignment horizontal="center"/>
      <protection hidden="1"/>
    </xf>
    <xf numFmtId="0" fontId="127" fillId="11" borderId="0" xfId="0" applyFont="1" applyFill="1" applyBorder="1" applyAlignment="1" applyProtection="1">
      <alignment horizontal="center"/>
      <protection hidden="1"/>
    </xf>
    <xf numFmtId="0" fontId="35" fillId="11" borderId="0" xfId="0" applyFont="1" applyFill="1" applyBorder="1" applyAlignment="1" applyProtection="1">
      <alignment horizontal="center"/>
      <protection hidden="1"/>
    </xf>
    <xf numFmtId="0" fontId="128" fillId="11" borderId="0" xfId="0" applyFont="1" applyFill="1" applyBorder="1" applyAlignment="1" applyProtection="1">
      <alignment horizontal="center"/>
      <protection hidden="1"/>
    </xf>
    <xf numFmtId="0" fontId="8" fillId="0" borderId="1" xfId="0" applyFont="1" applyBorder="1" applyAlignment="1" applyProtection="1">
      <alignment horizontal="center" vertical="center"/>
      <protection hidden="1"/>
    </xf>
    <xf numFmtId="0" fontId="10" fillId="11" borderId="1" xfId="0" applyFont="1" applyFill="1" applyBorder="1" applyAlignment="1" applyProtection="1">
      <alignment horizontal="center" vertical="center"/>
      <protection hidden="1"/>
    </xf>
    <xf numFmtId="0" fontId="8" fillId="11" borderId="1" xfId="0" applyFont="1" applyFill="1" applyBorder="1" applyAlignment="1" applyProtection="1">
      <alignment horizontal="center" vertical="center"/>
      <protection hidden="1"/>
    </xf>
    <xf numFmtId="0" fontId="29" fillId="11" borderId="1" xfId="0" applyFont="1" applyFill="1" applyBorder="1" applyAlignment="1" applyProtection="1">
      <alignment horizontal="center" vertical="center" wrapText="1"/>
      <protection hidden="1"/>
    </xf>
    <xf numFmtId="0" fontId="0" fillId="0" borderId="1" xfId="0" applyBorder="1" applyProtection="1">
      <protection hidden="1"/>
    </xf>
    <xf numFmtId="0" fontId="3" fillId="11" borderId="66" xfId="0" applyFont="1" applyFill="1" applyBorder="1" applyAlignment="1" applyProtection="1">
      <alignment horizontal="center" vertical="center"/>
      <protection hidden="1"/>
    </xf>
    <xf numFmtId="0" fontId="3" fillId="11" borderId="15" xfId="0" applyFont="1" applyFill="1" applyBorder="1" applyAlignment="1" applyProtection="1">
      <alignment horizontal="center" vertical="center"/>
      <protection hidden="1"/>
    </xf>
    <xf numFmtId="0" fontId="3" fillId="11" borderId="8" xfId="0" applyFont="1" applyFill="1" applyBorder="1" applyAlignment="1" applyProtection="1">
      <alignment horizontal="center" vertical="center"/>
      <protection hidden="1"/>
    </xf>
    <xf numFmtId="0" fontId="5" fillId="11" borderId="64" xfId="0" applyFont="1" applyFill="1" applyBorder="1" applyAlignment="1" applyProtection="1">
      <alignment horizontal="center" vertical="center"/>
      <protection hidden="1"/>
    </xf>
    <xf numFmtId="0" fontId="5" fillId="11" borderId="53" xfId="0" applyFont="1" applyFill="1" applyBorder="1" applyAlignment="1" applyProtection="1">
      <alignment horizontal="center" vertical="center"/>
      <protection hidden="1"/>
    </xf>
    <xf numFmtId="0" fontId="5" fillId="11" borderId="12" xfId="0" applyFont="1" applyFill="1" applyBorder="1" applyAlignment="1" applyProtection="1">
      <alignment horizontal="center" vertical="center"/>
      <protection hidden="1"/>
    </xf>
    <xf numFmtId="0" fontId="5" fillId="11" borderId="12" xfId="0" applyFont="1" applyFill="1" applyBorder="1" applyAlignment="1" applyProtection="1">
      <alignment horizontal="center" vertical="center" wrapText="1"/>
      <protection hidden="1"/>
    </xf>
    <xf numFmtId="167" fontId="5" fillId="11" borderId="64" xfId="0" applyNumberFormat="1" applyFont="1" applyFill="1" applyBorder="1" applyAlignment="1" applyProtection="1">
      <alignment horizontal="center" vertical="center"/>
      <protection hidden="1"/>
    </xf>
    <xf numFmtId="167" fontId="5" fillId="11" borderId="53" xfId="0" applyNumberFormat="1" applyFont="1" applyFill="1" applyBorder="1" applyAlignment="1" applyProtection="1">
      <alignment horizontal="center" vertical="center"/>
      <protection hidden="1"/>
    </xf>
    <xf numFmtId="167" fontId="5" fillId="11" borderId="12" xfId="0" applyNumberFormat="1" applyFont="1" applyFill="1" applyBorder="1" applyAlignment="1" applyProtection="1">
      <alignment horizontal="center" vertical="center"/>
      <protection hidden="1"/>
    </xf>
    <xf numFmtId="14" fontId="5" fillId="11" borderId="64" xfId="0" applyNumberFormat="1" applyFont="1" applyFill="1" applyBorder="1" applyAlignment="1" applyProtection="1">
      <alignment horizontal="center" vertical="center" wrapText="1"/>
      <protection hidden="1"/>
    </xf>
    <xf numFmtId="14" fontId="5" fillId="11" borderId="53" xfId="0" applyNumberFormat="1" applyFont="1" applyFill="1" applyBorder="1" applyAlignment="1" applyProtection="1">
      <alignment horizontal="center" vertical="center" wrapText="1"/>
      <protection hidden="1"/>
    </xf>
    <xf numFmtId="14" fontId="5" fillId="11" borderId="12" xfId="0" applyNumberFormat="1" applyFont="1" applyFill="1" applyBorder="1" applyAlignment="1" applyProtection="1">
      <alignment horizontal="center" vertical="center" wrapText="1"/>
      <protection hidden="1"/>
    </xf>
    <xf numFmtId="0" fontId="3" fillId="11" borderId="64" xfId="0" applyFont="1" applyFill="1" applyBorder="1" applyAlignment="1" applyProtection="1">
      <alignment horizontal="center" vertical="center" textRotation="90"/>
      <protection hidden="1"/>
    </xf>
    <xf numFmtId="0" fontId="3" fillId="11" borderId="53" xfId="0" applyFont="1" applyFill="1" applyBorder="1" applyAlignment="1" applyProtection="1">
      <alignment horizontal="center" vertical="center" textRotation="90"/>
      <protection hidden="1"/>
    </xf>
    <xf numFmtId="0" fontId="3" fillId="11" borderId="12" xfId="0" applyFont="1" applyFill="1" applyBorder="1" applyAlignment="1" applyProtection="1">
      <alignment horizontal="center" vertical="center" textRotation="90"/>
      <protection hidden="1"/>
    </xf>
    <xf numFmtId="0" fontId="2" fillId="0" borderId="0" xfId="0" applyFont="1" applyBorder="1" applyAlignment="1" applyProtection="1">
      <alignment horizontal="center" vertical="center"/>
      <protection hidden="1"/>
    </xf>
    <xf numFmtId="0" fontId="1" fillId="0" borderId="10" xfId="0" applyFont="1" applyBorder="1" applyAlignment="1" applyProtection="1">
      <alignment horizontal="right" vertical="center"/>
      <protection hidden="1"/>
    </xf>
    <xf numFmtId="0" fontId="5" fillId="0" borderId="51" xfId="0" applyFont="1" applyBorder="1" applyAlignment="1" applyProtection="1">
      <alignment horizontal="center" vertical="center"/>
      <protection hidden="1"/>
    </xf>
    <xf numFmtId="0" fontId="5" fillId="0" borderId="12" xfId="0" applyFont="1" applyBorder="1" applyAlignment="1" applyProtection="1">
      <alignment horizontal="center" vertical="center"/>
      <protection hidden="1"/>
    </xf>
    <xf numFmtId="0" fontId="9" fillId="0" borderId="51" xfId="0" applyFont="1" applyBorder="1" applyAlignment="1" applyProtection="1">
      <alignment horizontal="center" vertical="center"/>
      <protection hidden="1"/>
    </xf>
    <xf numFmtId="0" fontId="9" fillId="0" borderId="12" xfId="0" applyFont="1" applyBorder="1" applyAlignment="1" applyProtection="1">
      <alignment horizontal="center" vertical="center"/>
      <protection hidden="1"/>
    </xf>
    <xf numFmtId="2" fontId="6" fillId="0" borderId="51" xfId="0" applyNumberFormat="1" applyFont="1" applyBorder="1" applyAlignment="1" applyProtection="1">
      <alignment horizontal="center" vertical="center"/>
      <protection hidden="1"/>
    </xf>
    <xf numFmtId="2" fontId="6" fillId="0" borderId="12" xfId="0" applyNumberFormat="1" applyFont="1" applyBorder="1" applyAlignment="1" applyProtection="1">
      <alignment horizontal="center" vertical="center"/>
      <protection hidden="1"/>
    </xf>
    <xf numFmtId="0" fontId="56" fillId="0" borderId="51" xfId="0" applyFont="1" applyBorder="1" applyAlignment="1" applyProtection="1">
      <alignment horizontal="center" vertical="center"/>
      <protection hidden="1"/>
    </xf>
    <xf numFmtId="0" fontId="56" fillId="0" borderId="12" xfId="0" applyFont="1" applyBorder="1" applyAlignment="1" applyProtection="1">
      <alignment horizontal="center" vertical="center"/>
      <protection hidden="1"/>
    </xf>
    <xf numFmtId="0" fontId="4" fillId="0" borderId="1" xfId="0" applyFont="1" applyBorder="1" applyAlignment="1" applyProtection="1">
      <alignment horizontal="center" vertical="center" wrapText="1"/>
      <protection hidden="1"/>
    </xf>
    <xf numFmtId="0" fontId="4" fillId="0" borderId="1" xfId="0" applyFont="1" applyBorder="1" applyAlignment="1" applyProtection="1">
      <alignment horizontal="center" wrapText="1"/>
      <protection hidden="1"/>
    </xf>
    <xf numFmtId="0" fontId="1" fillId="0" borderId="51" xfId="0" applyFont="1" applyBorder="1" applyAlignment="1" applyProtection="1">
      <alignment horizontal="center" vertical="center"/>
      <protection hidden="1"/>
    </xf>
    <xf numFmtId="0" fontId="140" fillId="0" borderId="51" xfId="0" applyFont="1" applyBorder="1" applyAlignment="1" applyProtection="1">
      <alignment horizontal="center" vertical="center"/>
      <protection hidden="1"/>
    </xf>
    <xf numFmtId="0" fontId="140" fillId="0" borderId="12" xfId="0" applyFont="1" applyBorder="1" applyAlignment="1" applyProtection="1">
      <alignment horizontal="center" vertical="center"/>
      <protection hidden="1"/>
    </xf>
    <xf numFmtId="2" fontId="140" fillId="0" borderId="51" xfId="0" applyNumberFormat="1" applyFont="1" applyBorder="1" applyAlignment="1" applyProtection="1">
      <alignment horizontal="center" vertical="center"/>
      <protection hidden="1"/>
    </xf>
    <xf numFmtId="2" fontId="140" fillId="0" borderId="12" xfId="0" applyNumberFormat="1" applyFont="1" applyBorder="1" applyAlignment="1" applyProtection="1">
      <alignment horizontal="center" vertical="center"/>
      <protection hidden="1"/>
    </xf>
    <xf numFmtId="2" fontId="0" fillId="0" borderId="51" xfId="0" applyNumberFormat="1" applyFont="1" applyBorder="1" applyAlignment="1" applyProtection="1">
      <alignment horizontal="center" vertical="center"/>
      <protection hidden="1"/>
    </xf>
    <xf numFmtId="2" fontId="0" fillId="0" borderId="12" xfId="0" applyNumberFormat="1" applyFont="1" applyBorder="1" applyAlignment="1" applyProtection="1">
      <alignment horizontal="center" vertical="center"/>
      <protection hidden="1"/>
    </xf>
    <xf numFmtId="1" fontId="56" fillId="0" borderId="51" xfId="0" applyNumberFormat="1" applyFont="1" applyBorder="1" applyAlignment="1" applyProtection="1">
      <alignment horizontal="center" vertical="center"/>
      <protection hidden="1"/>
    </xf>
    <xf numFmtId="1" fontId="56" fillId="0" borderId="12" xfId="0" applyNumberFormat="1" applyFont="1" applyBorder="1" applyAlignment="1" applyProtection="1">
      <alignment horizontal="center" vertical="center"/>
      <protection hidden="1"/>
    </xf>
    <xf numFmtId="0" fontId="1" fillId="0" borderId="15" xfId="0" applyFont="1" applyBorder="1" applyAlignment="1" applyProtection="1">
      <alignment horizontal="center" vertical="center"/>
      <protection hidden="1"/>
    </xf>
    <xf numFmtId="0" fontId="1" fillId="0" borderId="50" xfId="0" applyFont="1" applyBorder="1" applyAlignment="1" applyProtection="1">
      <alignment horizontal="center" vertical="center"/>
      <protection hidden="1"/>
    </xf>
    <xf numFmtId="0" fontId="1" fillId="0" borderId="66" xfId="0" applyFont="1" applyBorder="1" applyAlignment="1" applyProtection="1">
      <alignment horizontal="center" vertical="center"/>
      <protection hidden="1"/>
    </xf>
    <xf numFmtId="0" fontId="1" fillId="0" borderId="7" xfId="0" applyFont="1" applyBorder="1" applyAlignment="1" applyProtection="1">
      <alignment horizontal="center" vertical="center"/>
      <protection hidden="1"/>
    </xf>
    <xf numFmtId="0" fontId="1" fillId="0" borderId="8" xfId="0" applyFont="1" applyBorder="1" applyAlignment="1" applyProtection="1">
      <alignment horizontal="center" vertical="center"/>
      <protection hidden="1"/>
    </xf>
    <xf numFmtId="0" fontId="52" fillId="0" borderId="0" xfId="0" applyFont="1" applyBorder="1" applyAlignment="1" applyProtection="1">
      <alignment horizontal="center" vertical="center"/>
      <protection locked="0"/>
    </xf>
    <xf numFmtId="0" fontId="8" fillId="0" borderId="9" xfId="0" applyFont="1" applyBorder="1" applyAlignment="1" applyProtection="1">
      <alignment horizontal="left" vertical="center"/>
      <protection hidden="1"/>
    </xf>
    <xf numFmtId="0" fontId="1" fillId="0" borderId="9" xfId="0" applyFont="1" applyBorder="1" applyAlignment="1" applyProtection="1">
      <alignment horizontal="center" vertical="center"/>
      <protection hidden="1"/>
    </xf>
    <xf numFmtId="0" fontId="1" fillId="0" borderId="0" xfId="0" applyFont="1" applyBorder="1" applyAlignment="1" applyProtection="1">
      <alignment horizontal="right" vertical="center" wrapText="1"/>
      <protection hidden="1"/>
    </xf>
    <xf numFmtId="0" fontId="141" fillId="0" borderId="0" xfId="0" applyFont="1" applyBorder="1" applyAlignment="1" applyProtection="1">
      <alignment horizontal="center" vertical="center"/>
      <protection hidden="1"/>
    </xf>
    <xf numFmtId="0" fontId="1" fillId="0" borderId="47" xfId="0" applyFont="1" applyBorder="1" applyAlignment="1" applyProtection="1">
      <alignment horizontal="center" vertical="center"/>
      <protection hidden="1"/>
    </xf>
    <xf numFmtId="0" fontId="1" fillId="0" borderId="10" xfId="0" applyFont="1" applyBorder="1" applyAlignment="1" applyProtection="1">
      <alignment horizontal="center" vertical="center"/>
      <protection hidden="1"/>
    </xf>
    <xf numFmtId="0" fontId="44" fillId="4" borderId="92" xfId="0" applyFont="1" applyFill="1" applyBorder="1" applyAlignment="1" applyProtection="1">
      <alignment horizontal="center"/>
      <protection hidden="1"/>
    </xf>
    <xf numFmtId="0" fontId="44" fillId="4" borderId="93" xfId="0" applyFont="1" applyFill="1" applyBorder="1" applyAlignment="1" applyProtection="1">
      <alignment horizontal="center"/>
      <protection hidden="1"/>
    </xf>
    <xf numFmtId="0" fontId="44" fillId="4" borderId="94" xfId="0" applyFont="1" applyFill="1" applyBorder="1" applyAlignment="1" applyProtection="1">
      <alignment horizontal="center"/>
      <protection hidden="1"/>
    </xf>
    <xf numFmtId="0" fontId="1" fillId="14" borderId="30" xfId="0" applyFont="1" applyFill="1" applyBorder="1" applyAlignment="1" applyProtection="1">
      <alignment horizontal="left" vertical="top" wrapText="1"/>
      <protection hidden="1"/>
    </xf>
    <xf numFmtId="0" fontId="1" fillId="14" borderId="31" xfId="0" applyFont="1" applyFill="1" applyBorder="1" applyAlignment="1" applyProtection="1">
      <alignment horizontal="left" vertical="top" wrapText="1"/>
      <protection hidden="1"/>
    </xf>
    <xf numFmtId="0" fontId="1" fillId="14" borderId="32" xfId="0" applyFont="1" applyFill="1" applyBorder="1" applyAlignment="1" applyProtection="1">
      <alignment horizontal="left" vertical="top" wrapText="1"/>
      <protection hidden="1"/>
    </xf>
    <xf numFmtId="0" fontId="1" fillId="14" borderId="33" xfId="0" applyFont="1" applyFill="1" applyBorder="1" applyAlignment="1" applyProtection="1">
      <alignment horizontal="left" vertical="top" wrapText="1"/>
      <protection hidden="1"/>
    </xf>
    <xf numFmtId="0" fontId="1" fillId="14" borderId="0" xfId="0" applyFont="1" applyFill="1" applyBorder="1" applyAlignment="1" applyProtection="1">
      <alignment horizontal="left" vertical="top" wrapText="1"/>
      <protection hidden="1"/>
    </xf>
    <xf numFmtId="0" fontId="1" fillId="14" borderId="34" xfId="0" applyFont="1" applyFill="1" applyBorder="1" applyAlignment="1" applyProtection="1">
      <alignment horizontal="left" vertical="top" wrapText="1"/>
      <protection hidden="1"/>
    </xf>
    <xf numFmtId="0" fontId="1" fillId="14" borderId="35" xfId="0" applyFont="1" applyFill="1" applyBorder="1" applyAlignment="1" applyProtection="1">
      <alignment horizontal="left" vertical="top" wrapText="1"/>
      <protection hidden="1"/>
    </xf>
    <xf numFmtId="0" fontId="1" fillId="14" borderId="36" xfId="0" applyFont="1" applyFill="1" applyBorder="1" applyAlignment="1" applyProtection="1">
      <alignment horizontal="left" vertical="top" wrapText="1"/>
      <protection hidden="1"/>
    </xf>
    <xf numFmtId="0" fontId="1" fillId="14" borderId="37" xfId="0" applyFont="1" applyFill="1" applyBorder="1" applyAlignment="1" applyProtection="1">
      <alignment horizontal="left" vertical="top" wrapText="1"/>
      <protection hidden="1"/>
    </xf>
    <xf numFmtId="0" fontId="143" fillId="0" borderId="0" xfId="0" applyFont="1" applyBorder="1" applyAlignment="1" applyProtection="1">
      <alignment horizontal="center" vertical="center"/>
      <protection hidden="1"/>
    </xf>
    <xf numFmtId="0" fontId="103" fillId="0" borderId="0" xfId="0" applyFont="1" applyBorder="1" applyAlignment="1" applyProtection="1">
      <alignment horizontal="right" vertical="center"/>
      <protection hidden="1"/>
    </xf>
    <xf numFmtId="0" fontId="142" fillId="0" borderId="0" xfId="0" applyFont="1" applyBorder="1" applyAlignment="1" applyProtection="1">
      <alignment horizontal="center" vertical="center"/>
      <protection hidden="1"/>
    </xf>
    <xf numFmtId="0" fontId="4" fillId="0" borderId="66" xfId="0" applyFont="1" applyBorder="1" applyAlignment="1" applyProtection="1">
      <alignment horizontal="center" vertical="center" wrapText="1"/>
      <protection hidden="1"/>
    </xf>
    <xf numFmtId="0" fontId="4" fillId="0" borderId="8" xfId="0" applyFont="1" applyBorder="1" applyAlignment="1" applyProtection="1">
      <alignment horizontal="center" vertical="center" wrapText="1"/>
      <protection hidden="1"/>
    </xf>
    <xf numFmtId="0" fontId="5" fillId="0" borderId="9" xfId="0" applyFont="1" applyBorder="1" applyAlignment="1" applyProtection="1">
      <alignment horizontal="center" vertical="center"/>
      <protection hidden="1"/>
    </xf>
    <xf numFmtId="0" fontId="143" fillId="0" borderId="0" xfId="0" applyFont="1" applyBorder="1" applyAlignment="1" applyProtection="1">
      <alignment horizontal="left" vertical="center"/>
      <protection hidden="1"/>
    </xf>
    <xf numFmtId="0" fontId="5" fillId="0" borderId="2" xfId="0" applyFont="1" applyBorder="1" applyAlignment="1" applyProtection="1">
      <alignment horizontal="center" vertical="center"/>
      <protection hidden="1"/>
    </xf>
    <xf numFmtId="0" fontId="5" fillId="0" borderId="3" xfId="0" applyFont="1" applyBorder="1" applyAlignment="1" applyProtection="1">
      <alignment horizontal="center" vertical="center"/>
      <protection hidden="1"/>
    </xf>
    <xf numFmtId="0" fontId="5" fillId="0" borderId="4" xfId="0" applyFont="1" applyBorder="1" applyAlignment="1" applyProtection="1">
      <alignment horizontal="center" vertical="center"/>
      <protection hidden="1"/>
    </xf>
    <xf numFmtId="0" fontId="1" fillId="0" borderId="64" xfId="0" applyFont="1" applyBorder="1" applyAlignment="1" applyProtection="1">
      <alignment horizontal="center" vertical="center"/>
      <protection hidden="1"/>
    </xf>
    <xf numFmtId="0" fontId="1" fillId="0" borderId="53" xfId="0" applyFont="1" applyBorder="1" applyAlignment="1" applyProtection="1">
      <alignment horizontal="center" vertical="center"/>
      <protection hidden="1"/>
    </xf>
    <xf numFmtId="0" fontId="10" fillId="0" borderId="0" xfId="0" applyFont="1" applyBorder="1" applyAlignment="1" applyProtection="1">
      <alignment horizontal="center" vertical="center"/>
      <protection locked="0"/>
    </xf>
    <xf numFmtId="0" fontId="4" fillId="0" borderId="10" xfId="0" applyFont="1" applyBorder="1" applyAlignment="1" applyProtection="1">
      <alignment horizontal="center" vertical="center" wrapText="1"/>
      <protection hidden="1"/>
    </xf>
    <xf numFmtId="0" fontId="1" fillId="0" borderId="50" xfId="0" applyFont="1" applyBorder="1" applyAlignment="1" applyProtection="1">
      <alignment horizontal="left" vertical="center"/>
      <protection hidden="1"/>
    </xf>
    <xf numFmtId="0" fontId="1" fillId="0" borderId="10" xfId="0" applyFont="1" applyBorder="1" applyAlignment="1" applyProtection="1">
      <alignment horizontal="left" vertical="center"/>
      <protection hidden="1"/>
    </xf>
    <xf numFmtId="0" fontId="7" fillId="0" borderId="50" xfId="0" applyFont="1" applyBorder="1" applyAlignment="1" applyProtection="1">
      <alignment horizontal="center" vertical="center" wrapText="1"/>
      <protection hidden="1"/>
    </xf>
    <xf numFmtId="0" fontId="7" fillId="0" borderId="54" xfId="0" applyFont="1" applyBorder="1" applyAlignment="1" applyProtection="1">
      <alignment horizontal="center" vertical="center" wrapText="1"/>
      <protection hidden="1"/>
    </xf>
    <xf numFmtId="0" fontId="7" fillId="0" borderId="66" xfId="0" applyFont="1" applyBorder="1" applyAlignment="1" applyProtection="1">
      <alignment horizontal="center" vertical="center" wrapText="1"/>
      <protection hidden="1"/>
    </xf>
    <xf numFmtId="0" fontId="10" fillId="0" borderId="9" xfId="0" applyFont="1" applyBorder="1" applyAlignment="1" applyProtection="1">
      <alignment horizontal="center" vertical="center"/>
      <protection hidden="1"/>
    </xf>
    <xf numFmtId="0" fontId="15" fillId="0" borderId="1" xfId="0" applyFont="1" applyBorder="1" applyAlignment="1" applyProtection="1">
      <alignment horizontal="center" vertical="center"/>
      <protection hidden="1"/>
    </xf>
    <xf numFmtId="0" fontId="4" fillId="0" borderId="1" xfId="0" applyFont="1" applyBorder="1" applyAlignment="1" applyProtection="1">
      <alignment horizontal="center" vertical="center"/>
      <protection hidden="1"/>
    </xf>
    <xf numFmtId="0" fontId="1" fillId="0" borderId="0" xfId="0" applyFont="1" applyAlignment="1" applyProtection="1">
      <alignment horizontal="center" vertical="center"/>
      <protection hidden="1"/>
    </xf>
    <xf numFmtId="0" fontId="1" fillId="0" borderId="1" xfId="0" applyFont="1" applyBorder="1" applyAlignment="1" applyProtection="1">
      <alignment horizontal="center" vertical="center" wrapText="1"/>
      <protection hidden="1"/>
    </xf>
    <xf numFmtId="0" fontId="29" fillId="0" borderId="0" xfId="0" applyFont="1" applyBorder="1" applyAlignment="1" applyProtection="1">
      <alignment horizontal="right" vertical="center"/>
      <protection hidden="1"/>
    </xf>
    <xf numFmtId="0" fontId="29" fillId="0" borderId="0" xfId="0" applyFont="1" applyBorder="1" applyAlignment="1" applyProtection="1">
      <alignment horizontal="left" vertical="center"/>
      <protection hidden="1"/>
    </xf>
    <xf numFmtId="0" fontId="1" fillId="0" borderId="2" xfId="0" applyFont="1" applyBorder="1" applyAlignment="1" applyProtection="1">
      <alignment horizontal="right" vertical="center"/>
      <protection hidden="1"/>
    </xf>
    <xf numFmtId="0" fontId="1" fillId="0" borderId="3" xfId="0" applyFont="1" applyBorder="1" applyAlignment="1" applyProtection="1">
      <alignment horizontal="right" vertical="center"/>
      <protection hidden="1"/>
    </xf>
    <xf numFmtId="0" fontId="1" fillId="0" borderId="4" xfId="0" applyFont="1" applyBorder="1" applyAlignment="1" applyProtection="1">
      <alignment horizontal="right" vertical="center"/>
      <protection hidden="1"/>
    </xf>
    <xf numFmtId="0" fontId="5" fillId="0" borderId="2" xfId="0" applyFont="1" applyBorder="1" applyAlignment="1" applyProtection="1">
      <alignment horizontal="left" vertical="center"/>
      <protection hidden="1"/>
    </xf>
    <xf numFmtId="0" fontId="5" fillId="0" borderId="3" xfId="0" applyFont="1" applyBorder="1" applyAlignment="1" applyProtection="1">
      <alignment horizontal="left" vertical="center"/>
      <protection hidden="1"/>
    </xf>
    <xf numFmtId="0" fontId="5" fillId="0" borderId="4" xfId="0" applyFont="1" applyBorder="1" applyAlignment="1" applyProtection="1">
      <alignment horizontal="left" vertical="center"/>
      <protection hidden="1"/>
    </xf>
    <xf numFmtId="0" fontId="144" fillId="0" borderId="1" xfId="0" applyFont="1" applyBorder="1" applyAlignment="1" applyProtection="1">
      <alignment horizontal="center" vertical="center"/>
      <protection hidden="1"/>
    </xf>
    <xf numFmtId="0" fontId="103" fillId="0" borderId="0" xfId="0" applyFont="1" applyBorder="1" applyAlignment="1" applyProtection="1">
      <alignment horizontal="center" vertical="center"/>
      <protection hidden="1"/>
    </xf>
    <xf numFmtId="0" fontId="9" fillId="0" borderId="1" xfId="0" applyFont="1" applyBorder="1" applyAlignment="1" applyProtection="1">
      <alignment horizontal="center" vertical="center"/>
      <protection hidden="1"/>
    </xf>
    <xf numFmtId="0" fontId="1" fillId="0" borderId="2" xfId="0" applyFont="1" applyBorder="1" applyAlignment="1" applyProtection="1">
      <alignment horizontal="center" vertical="center"/>
      <protection hidden="1"/>
    </xf>
    <xf numFmtId="0" fontId="1" fillId="0" borderId="3" xfId="0" applyFont="1" applyBorder="1" applyAlignment="1" applyProtection="1">
      <alignment horizontal="center" vertical="center"/>
      <protection hidden="1"/>
    </xf>
    <xf numFmtId="0" fontId="1" fillId="0" borderId="4" xfId="0" applyFont="1" applyBorder="1" applyAlignment="1" applyProtection="1">
      <alignment horizontal="center" vertical="center"/>
      <protection hidden="1"/>
    </xf>
    <xf numFmtId="1" fontId="8" fillId="0" borderId="2" xfId="0" applyNumberFormat="1" applyFont="1" applyBorder="1" applyAlignment="1" applyProtection="1">
      <alignment horizontal="left" vertical="center"/>
      <protection hidden="1"/>
    </xf>
    <xf numFmtId="1" fontId="8" fillId="0" borderId="3" xfId="0" applyNumberFormat="1" applyFont="1" applyBorder="1" applyAlignment="1" applyProtection="1">
      <alignment horizontal="left" vertical="center"/>
      <protection hidden="1"/>
    </xf>
    <xf numFmtId="1" fontId="8" fillId="0" borderId="4" xfId="0" applyNumberFormat="1" applyFont="1" applyBorder="1" applyAlignment="1" applyProtection="1">
      <alignment horizontal="left" vertical="center"/>
      <protection hidden="1"/>
    </xf>
    <xf numFmtId="0" fontId="1" fillId="4" borderId="30" xfId="0" applyFont="1" applyFill="1" applyBorder="1" applyAlignment="1" applyProtection="1">
      <alignment horizontal="left" vertical="top" wrapText="1"/>
      <protection hidden="1"/>
    </xf>
    <xf numFmtId="0" fontId="1" fillId="4" borderId="31" xfId="0" applyFont="1" applyFill="1" applyBorder="1" applyAlignment="1" applyProtection="1">
      <alignment horizontal="left" vertical="top" wrapText="1"/>
      <protection hidden="1"/>
    </xf>
    <xf numFmtId="0" fontId="1" fillId="4" borderId="32" xfId="0" applyFont="1" applyFill="1" applyBorder="1" applyAlignment="1" applyProtection="1">
      <alignment horizontal="left" vertical="top" wrapText="1"/>
      <protection hidden="1"/>
    </xf>
    <xf numFmtId="0" fontId="1" fillId="4" borderId="33" xfId="0" applyFont="1" applyFill="1" applyBorder="1" applyAlignment="1" applyProtection="1">
      <alignment horizontal="left" vertical="top" wrapText="1"/>
      <protection hidden="1"/>
    </xf>
    <xf numFmtId="0" fontId="1" fillId="4" borderId="0" xfId="0" applyFont="1" applyFill="1" applyBorder="1" applyAlignment="1" applyProtection="1">
      <alignment horizontal="left" vertical="top" wrapText="1"/>
      <protection hidden="1"/>
    </xf>
    <xf numFmtId="0" fontId="1" fillId="4" borderId="34" xfId="0" applyFont="1" applyFill="1" applyBorder="1" applyAlignment="1" applyProtection="1">
      <alignment horizontal="left" vertical="top" wrapText="1"/>
      <protection hidden="1"/>
    </xf>
    <xf numFmtId="0" fontId="1" fillId="4" borderId="35" xfId="0" applyFont="1" applyFill="1" applyBorder="1" applyAlignment="1" applyProtection="1">
      <alignment horizontal="left" vertical="top" wrapText="1"/>
      <protection hidden="1"/>
    </xf>
    <xf numFmtId="0" fontId="1" fillId="4" borderId="36" xfId="0" applyFont="1" applyFill="1" applyBorder="1" applyAlignment="1" applyProtection="1">
      <alignment horizontal="left" vertical="top" wrapText="1"/>
      <protection hidden="1"/>
    </xf>
    <xf numFmtId="0" fontId="1" fillId="4" borderId="37" xfId="0" applyFont="1" applyFill="1" applyBorder="1" applyAlignment="1" applyProtection="1">
      <alignment horizontal="left" vertical="top" wrapText="1"/>
      <protection hidden="1"/>
    </xf>
    <xf numFmtId="0" fontId="3" fillId="0" borderId="39" xfId="0" applyFont="1" applyBorder="1" applyAlignment="1" applyProtection="1">
      <alignment horizontal="center" vertical="center" wrapText="1"/>
      <protection hidden="1"/>
    </xf>
    <xf numFmtId="0" fontId="3" fillId="0" borderId="3" xfId="0" applyFont="1" applyBorder="1" applyAlignment="1" applyProtection="1">
      <alignment horizontal="center" vertical="center" wrapText="1"/>
      <protection hidden="1"/>
    </xf>
    <xf numFmtId="0" fontId="40" fillId="0" borderId="3" xfId="0" applyFont="1" applyBorder="1" applyAlignment="1" applyProtection="1">
      <alignment horizontal="center" vertical="center"/>
      <protection hidden="1"/>
    </xf>
    <xf numFmtId="0" fontId="40" fillId="0" borderId="4" xfId="0" applyFont="1" applyBorder="1" applyAlignment="1" applyProtection="1">
      <alignment horizontal="center" vertical="center"/>
      <protection hidden="1"/>
    </xf>
    <xf numFmtId="0" fontId="104" fillId="0" borderId="2" xfId="0" applyFont="1" applyBorder="1" applyAlignment="1" applyProtection="1">
      <alignment horizontal="center" vertical="center"/>
      <protection hidden="1"/>
    </xf>
    <xf numFmtId="0" fontId="104" fillId="0" borderId="3" xfId="0" applyFont="1" applyBorder="1" applyAlignment="1" applyProtection="1">
      <alignment horizontal="center" vertical="center"/>
      <protection hidden="1"/>
    </xf>
    <xf numFmtId="0" fontId="40" fillId="0" borderId="40" xfId="0" applyFont="1" applyBorder="1" applyAlignment="1" applyProtection="1">
      <alignment horizontal="center" vertical="center"/>
      <protection hidden="1"/>
    </xf>
    <xf numFmtId="0" fontId="31" fillId="0" borderId="1" xfId="0" applyFont="1" applyBorder="1" applyAlignment="1" applyProtection="1">
      <alignment horizontal="center" vertical="center" wrapText="1"/>
      <protection hidden="1"/>
    </xf>
    <xf numFmtId="0" fontId="31" fillId="0" borderId="41" xfId="0" applyFont="1" applyBorder="1" applyAlignment="1" applyProtection="1">
      <alignment horizontal="center" vertical="center" wrapText="1"/>
      <protection hidden="1"/>
    </xf>
    <xf numFmtId="0" fontId="31" fillId="0" borderId="2" xfId="0" applyFont="1" applyBorder="1" applyAlignment="1" applyProtection="1">
      <alignment horizontal="center" vertical="center"/>
      <protection hidden="1"/>
    </xf>
    <xf numFmtId="0" fontId="31" fillId="0" borderId="3" xfId="0" applyFont="1" applyBorder="1" applyAlignment="1" applyProtection="1">
      <alignment horizontal="center" vertical="center"/>
      <protection hidden="1"/>
    </xf>
    <xf numFmtId="0" fontId="31" fillId="0" borderId="40" xfId="0" applyFont="1" applyBorder="1" applyAlignment="1" applyProtection="1">
      <alignment horizontal="center" vertical="center"/>
      <protection hidden="1"/>
    </xf>
    <xf numFmtId="0" fontId="19" fillId="0" borderId="1" xfId="0" applyFont="1" applyBorder="1" applyAlignment="1" applyProtection="1">
      <alignment horizontal="center" vertical="center"/>
      <protection hidden="1"/>
    </xf>
    <xf numFmtId="0" fontId="12" fillId="0" borderId="42" xfId="0" applyFont="1" applyBorder="1" applyAlignment="1" applyProtection="1">
      <alignment horizontal="center" vertical="center"/>
      <protection hidden="1"/>
    </xf>
    <xf numFmtId="0" fontId="78" fillId="0" borderId="33" xfId="0" applyFont="1" applyFill="1" applyBorder="1" applyAlignment="1" applyProtection="1">
      <alignment horizontal="right" vertical="center"/>
      <protection hidden="1"/>
    </xf>
    <xf numFmtId="0" fontId="78" fillId="0" borderId="0" xfId="0" applyFont="1" applyFill="1" applyBorder="1" applyAlignment="1" applyProtection="1">
      <alignment horizontal="right" vertical="center"/>
      <protection hidden="1"/>
    </xf>
    <xf numFmtId="0" fontId="8" fillId="0" borderId="0" xfId="0" applyFont="1" applyBorder="1" applyAlignment="1" applyProtection="1">
      <alignment horizontal="center"/>
      <protection hidden="1"/>
    </xf>
    <xf numFmtId="0" fontId="78" fillId="0" borderId="9" xfId="0" applyFont="1" applyFill="1" applyBorder="1" applyAlignment="1" applyProtection="1">
      <alignment horizontal="right" vertical="center"/>
      <protection hidden="1"/>
    </xf>
    <xf numFmtId="0" fontId="78" fillId="0" borderId="33" xfId="0" applyFont="1" applyFill="1" applyBorder="1" applyAlignment="1" applyProtection="1">
      <alignment horizontal="center" vertical="center"/>
      <protection hidden="1"/>
    </xf>
    <xf numFmtId="0" fontId="78" fillId="0" borderId="0" xfId="0" applyFont="1" applyFill="1" applyBorder="1" applyAlignment="1" applyProtection="1">
      <alignment horizontal="center" vertical="center"/>
      <protection hidden="1"/>
    </xf>
    <xf numFmtId="14" fontId="52" fillId="0" borderId="0" xfId="0" applyNumberFormat="1" applyFont="1" applyFill="1" applyBorder="1" applyAlignment="1" applyProtection="1">
      <alignment horizontal="center" vertical="center"/>
      <protection hidden="1"/>
    </xf>
    <xf numFmtId="0" fontId="43" fillId="0" borderId="0" xfId="0" applyFont="1" applyFill="1" applyBorder="1" applyAlignment="1" applyProtection="1">
      <alignment horizontal="right" vertical="center" wrapText="1"/>
      <protection hidden="1"/>
    </xf>
    <xf numFmtId="0" fontId="48" fillId="0" borderId="0" xfId="0" applyFont="1" applyBorder="1" applyAlignment="1" applyProtection="1">
      <alignment horizontal="center"/>
      <protection hidden="1"/>
    </xf>
    <xf numFmtId="0" fontId="48" fillId="0" borderId="34" xfId="0" applyFont="1" applyBorder="1" applyAlignment="1" applyProtection="1">
      <alignment horizontal="center"/>
      <protection hidden="1"/>
    </xf>
    <xf numFmtId="0" fontId="0" fillId="0" borderId="33" xfId="0" applyBorder="1" applyAlignment="1" applyProtection="1">
      <alignment horizontal="center"/>
      <protection hidden="1"/>
    </xf>
    <xf numFmtId="0" fontId="0" fillId="0" borderId="0" xfId="0" applyBorder="1" applyAlignment="1" applyProtection="1">
      <alignment horizontal="center"/>
      <protection hidden="1"/>
    </xf>
    <xf numFmtId="0" fontId="5" fillId="0" borderId="0" xfId="0" applyFont="1" applyBorder="1" applyAlignment="1" applyProtection="1">
      <alignment horizontal="center"/>
      <protection hidden="1"/>
    </xf>
    <xf numFmtId="0" fontId="0" fillId="0" borderId="34" xfId="0" applyBorder="1" applyAlignment="1" applyProtection="1">
      <alignment horizontal="center"/>
      <protection hidden="1"/>
    </xf>
    <xf numFmtId="0" fontId="52" fillId="0" borderId="0" xfId="0" applyFont="1" applyFill="1" applyBorder="1" applyAlignment="1" applyProtection="1">
      <alignment horizontal="center" vertical="center"/>
      <protection hidden="1"/>
    </xf>
    <xf numFmtId="0" fontId="41" fillId="0" borderId="30" xfId="0" applyFont="1" applyFill="1" applyBorder="1" applyAlignment="1" applyProtection="1">
      <alignment horizontal="center" vertical="center"/>
      <protection hidden="1"/>
    </xf>
    <xf numFmtId="0" fontId="41" fillId="0" borderId="31" xfId="0" applyFont="1" applyFill="1" applyBorder="1" applyAlignment="1" applyProtection="1">
      <alignment horizontal="center" vertical="center"/>
      <protection hidden="1"/>
    </xf>
    <xf numFmtId="0" fontId="41" fillId="0" borderId="32" xfId="0" applyFont="1" applyFill="1" applyBorder="1" applyAlignment="1" applyProtection="1">
      <alignment horizontal="center" vertical="center"/>
      <protection hidden="1"/>
    </xf>
    <xf numFmtId="0" fontId="41" fillId="0" borderId="33" xfId="0" applyFont="1" applyFill="1" applyBorder="1" applyAlignment="1" applyProtection="1">
      <alignment horizontal="center" vertical="center"/>
      <protection hidden="1"/>
    </xf>
    <xf numFmtId="0" fontId="41" fillId="0" borderId="0" xfId="0" applyFont="1" applyFill="1" applyBorder="1" applyAlignment="1" applyProtection="1">
      <alignment horizontal="center" vertical="center"/>
      <protection hidden="1"/>
    </xf>
    <xf numFmtId="0" fontId="41" fillId="0" borderId="34" xfId="0" applyFont="1" applyFill="1" applyBorder="1" applyAlignment="1" applyProtection="1">
      <alignment horizontal="center" vertical="center"/>
      <protection hidden="1"/>
    </xf>
    <xf numFmtId="0" fontId="42" fillId="0" borderId="33" xfId="0" applyFont="1" applyFill="1" applyBorder="1" applyAlignment="1" applyProtection="1">
      <alignment horizontal="center" vertical="center" wrapText="1"/>
      <protection hidden="1"/>
    </xf>
    <xf numFmtId="0" fontId="42" fillId="0" borderId="0" xfId="0" applyFont="1" applyFill="1" applyBorder="1" applyAlignment="1" applyProtection="1">
      <alignment horizontal="center" vertical="center" wrapText="1"/>
      <protection hidden="1"/>
    </xf>
    <xf numFmtId="0" fontId="42" fillId="0" borderId="34" xfId="0" applyFont="1" applyFill="1" applyBorder="1" applyAlignment="1" applyProtection="1">
      <alignment horizontal="center" vertical="center" wrapText="1"/>
      <protection hidden="1"/>
    </xf>
    <xf numFmtId="0" fontId="46" fillId="0" borderId="33" xfId="0" applyFont="1" applyFill="1" applyBorder="1" applyAlignment="1" applyProtection="1">
      <alignment horizontal="center" vertical="center"/>
      <protection hidden="1"/>
    </xf>
    <xf numFmtId="0" fontId="46" fillId="0" borderId="0" xfId="0" applyFont="1" applyFill="1" applyBorder="1" applyAlignment="1" applyProtection="1">
      <alignment horizontal="center" vertical="center"/>
      <protection hidden="1"/>
    </xf>
    <xf numFmtId="0" fontId="46" fillId="0" borderId="0" xfId="0" applyFont="1" applyFill="1" applyBorder="1" applyAlignment="1" applyProtection="1">
      <alignment horizontal="right" vertical="center"/>
      <protection hidden="1"/>
    </xf>
    <xf numFmtId="0" fontId="42" fillId="0" borderId="0" xfId="0" applyFont="1" applyFill="1" applyBorder="1" applyAlignment="1" applyProtection="1">
      <alignment horizontal="right" vertical="center"/>
      <protection hidden="1"/>
    </xf>
    <xf numFmtId="2" fontId="50" fillId="0" borderId="0" xfId="0" applyNumberFormat="1" applyFont="1" applyFill="1" applyBorder="1" applyAlignment="1" applyProtection="1">
      <alignment horizontal="right" vertical="center"/>
      <protection hidden="1"/>
    </xf>
    <xf numFmtId="2" fontId="45" fillId="0" borderId="0" xfId="0" applyNumberFormat="1" applyFont="1" applyFill="1" applyBorder="1" applyAlignment="1" applyProtection="1">
      <alignment horizontal="right" vertical="center"/>
      <protection hidden="1"/>
    </xf>
    <xf numFmtId="166" fontId="71" fillId="0" borderId="0" xfId="0" applyNumberFormat="1" applyFont="1" applyFill="1" applyBorder="1" applyAlignment="1" applyProtection="1">
      <alignment horizontal="center" vertical="center"/>
      <protection hidden="1"/>
    </xf>
    <xf numFmtId="166" fontId="71" fillId="0" borderId="34" xfId="0" applyNumberFormat="1" applyFont="1" applyFill="1" applyBorder="1" applyAlignment="1" applyProtection="1">
      <alignment horizontal="center" vertical="center"/>
      <protection hidden="1"/>
    </xf>
    <xf numFmtId="0" fontId="42" fillId="0" borderId="33" xfId="0" applyFont="1" applyFill="1" applyBorder="1" applyAlignment="1" applyProtection="1">
      <alignment horizontal="right" vertical="center"/>
      <protection hidden="1"/>
    </xf>
    <xf numFmtId="0" fontId="13" fillId="0" borderId="1" xfId="0" applyFont="1" applyBorder="1" applyAlignment="1" applyProtection="1">
      <alignment horizontal="center" vertical="center"/>
      <protection hidden="1"/>
    </xf>
    <xf numFmtId="0" fontId="46" fillId="0" borderId="0" xfId="0" applyFont="1" applyFill="1" applyBorder="1" applyAlignment="1" applyProtection="1">
      <alignment horizontal="left" vertical="center" wrapText="1"/>
      <protection hidden="1"/>
    </xf>
    <xf numFmtId="0" fontId="46" fillId="0" borderId="34" xfId="0" applyFont="1" applyFill="1" applyBorder="1" applyAlignment="1" applyProtection="1">
      <alignment horizontal="left" vertical="center" wrapText="1"/>
      <protection hidden="1"/>
    </xf>
    <xf numFmtId="0" fontId="13" fillId="0" borderId="0" xfId="0" applyFont="1" applyFill="1" applyBorder="1" applyAlignment="1" applyProtection="1">
      <alignment horizontal="left" vertical="center" wrapText="1"/>
      <protection hidden="1"/>
    </xf>
    <xf numFmtId="0" fontId="19" fillId="0" borderId="0" xfId="0" applyFont="1" applyBorder="1" applyAlignment="1" applyProtection="1">
      <alignment horizontal="center"/>
      <protection hidden="1"/>
    </xf>
    <xf numFmtId="0" fontId="54" fillId="0" borderId="0" xfId="0" applyFont="1" applyAlignment="1" applyProtection="1">
      <alignment horizontal="center" vertical="center"/>
      <protection hidden="1"/>
    </xf>
    <xf numFmtId="0" fontId="13" fillId="0" borderId="64" xfId="0" applyFont="1" applyBorder="1" applyAlignment="1" applyProtection="1">
      <alignment horizontal="center" vertical="center"/>
      <protection hidden="1"/>
    </xf>
    <xf numFmtId="0" fontId="3" fillId="0" borderId="2" xfId="0" applyFont="1" applyBorder="1" applyAlignment="1" applyProtection="1">
      <alignment horizontal="center" vertical="center" wrapText="1"/>
      <protection hidden="1"/>
    </xf>
    <xf numFmtId="0" fontId="42" fillId="0" borderId="0" xfId="0" applyFont="1" applyFill="1" applyBorder="1" applyAlignment="1" applyProtection="1">
      <alignment horizontal="center" vertical="center"/>
      <protection hidden="1"/>
    </xf>
    <xf numFmtId="0" fontId="1" fillId="0" borderId="35" xfId="0" applyFont="1" applyBorder="1" applyAlignment="1" applyProtection="1">
      <alignment horizontal="center" vertical="center" wrapText="1"/>
      <protection hidden="1"/>
    </xf>
    <xf numFmtId="0" fontId="1" fillId="0" borderId="36" xfId="0" applyFont="1" applyBorder="1" applyAlignment="1" applyProtection="1">
      <alignment horizontal="center" vertical="center" wrapText="1"/>
      <protection hidden="1"/>
    </xf>
    <xf numFmtId="0" fontId="5" fillId="0" borderId="33" xfId="0" applyFont="1" applyBorder="1" applyAlignment="1" applyProtection="1">
      <alignment horizontal="center" vertical="center" wrapText="1"/>
      <protection hidden="1"/>
    </xf>
    <xf numFmtId="0" fontId="5" fillId="0" borderId="0" xfId="0" applyFont="1" applyBorder="1" applyAlignment="1" applyProtection="1">
      <alignment horizontal="center" vertical="center" wrapText="1"/>
      <protection hidden="1"/>
    </xf>
    <xf numFmtId="0" fontId="1" fillId="0" borderId="37" xfId="0" applyFont="1" applyBorder="1" applyAlignment="1" applyProtection="1">
      <alignment horizontal="center" vertical="center" wrapText="1"/>
      <protection hidden="1"/>
    </xf>
    <xf numFmtId="0" fontId="5" fillId="0" borderId="34" xfId="0" applyFont="1" applyBorder="1" applyAlignment="1" applyProtection="1">
      <alignment horizontal="center" vertical="center" wrapText="1"/>
      <protection hidden="1"/>
    </xf>
    <xf numFmtId="0" fontId="78" fillId="0" borderId="49" xfId="0" applyFont="1" applyFill="1" applyBorder="1" applyAlignment="1" applyProtection="1">
      <alignment horizontal="right" vertical="center"/>
      <protection hidden="1"/>
    </xf>
    <xf numFmtId="0" fontId="19" fillId="0" borderId="9" xfId="0" applyFont="1" applyBorder="1" applyAlignment="1" applyProtection="1">
      <alignment horizontal="center"/>
      <protection hidden="1"/>
    </xf>
    <xf numFmtId="0" fontId="8" fillId="0" borderId="9" xfId="0" applyFont="1" applyBorder="1" applyAlignment="1" applyProtection="1">
      <alignment horizontal="center"/>
      <protection hidden="1"/>
    </xf>
    <xf numFmtId="0" fontId="2" fillId="11" borderId="1" xfId="0" applyFont="1" applyFill="1" applyBorder="1" applyAlignment="1" applyProtection="1">
      <alignment vertical="center"/>
      <protection locked="0"/>
    </xf>
    <xf numFmtId="0" fontId="5" fillId="0" borderId="0" xfId="0" applyFont="1" applyAlignment="1" applyProtection="1">
      <alignment horizontal="right" vertical="center"/>
      <protection hidden="1"/>
    </xf>
    <xf numFmtId="0" fontId="5" fillId="0" borderId="0" xfId="0" applyFont="1" applyAlignment="1" applyProtection="1">
      <alignment horizontal="left" vertical="center"/>
      <protection hidden="1"/>
    </xf>
    <xf numFmtId="0" fontId="5" fillId="0" borderId="0" xfId="0" applyFont="1" applyAlignment="1" applyProtection="1">
      <alignment vertical="center"/>
      <protection hidden="1"/>
    </xf>
    <xf numFmtId="0" fontId="5" fillId="0" borderId="0" xfId="0" applyFont="1" applyAlignment="1" applyProtection="1">
      <alignment horizontal="right" vertical="center"/>
      <protection hidden="1"/>
    </xf>
    <xf numFmtId="0" fontId="5" fillId="0" borderId="0" xfId="0" applyFont="1" applyAlignment="1" applyProtection="1">
      <alignment horizontal="left" vertical="center"/>
      <protection hidden="1"/>
    </xf>
    <xf numFmtId="0" fontId="1" fillId="0" borderId="50" xfId="0" applyFont="1" applyBorder="1" applyAlignment="1" applyProtection="1">
      <alignment horizontal="center" vertical="center" wrapText="1"/>
      <protection hidden="1"/>
    </xf>
    <xf numFmtId="0" fontId="1" fillId="0" borderId="47" xfId="0" applyFont="1" applyBorder="1" applyAlignment="1" applyProtection="1">
      <alignment horizontal="center" vertical="center" wrapText="1"/>
      <protection hidden="1"/>
    </xf>
    <xf numFmtId="0" fontId="1" fillId="0" borderId="66" xfId="0" applyFont="1" applyBorder="1" applyAlignment="1" applyProtection="1">
      <alignment horizontal="center" vertical="center" wrapText="1"/>
      <protection hidden="1"/>
    </xf>
    <xf numFmtId="0" fontId="29" fillId="0" borderId="0" xfId="0" applyFont="1" applyAlignment="1" applyProtection="1">
      <alignment horizontal="right" vertical="center"/>
      <protection hidden="1"/>
    </xf>
    <xf numFmtId="0" fontId="10" fillId="0" borderId="0" xfId="0" applyFont="1" applyAlignment="1" applyProtection="1">
      <alignment horizontal="center"/>
      <protection hidden="1"/>
    </xf>
    <xf numFmtId="0" fontId="1" fillId="0" borderId="10" xfId="0" applyFont="1" applyBorder="1" applyAlignment="1" applyProtection="1">
      <alignment horizontal="center" vertical="center" wrapText="1"/>
      <protection hidden="1"/>
    </xf>
    <xf numFmtId="0" fontId="1" fillId="0" borderId="0" xfId="0" applyFont="1" applyBorder="1" applyAlignment="1" applyProtection="1">
      <alignment horizontal="center" vertical="center" wrapText="1"/>
      <protection hidden="1"/>
    </xf>
    <xf numFmtId="0" fontId="1" fillId="0" borderId="15" xfId="0" applyFont="1" applyBorder="1" applyAlignment="1" applyProtection="1">
      <alignment horizontal="center" vertical="center" wrapText="1"/>
      <protection hidden="1"/>
    </xf>
    <xf numFmtId="14" fontId="1" fillId="0" borderId="0" xfId="0" applyNumberFormat="1" applyFont="1" applyProtection="1">
      <protection hidden="1"/>
    </xf>
    <xf numFmtId="0" fontId="29" fillId="0" borderId="0" xfId="0" applyFont="1" applyAlignment="1" applyProtection="1">
      <alignment horizontal="center"/>
      <protection hidden="1"/>
    </xf>
    <xf numFmtId="0" fontId="11" fillId="0" borderId="0" xfId="0" applyFont="1" applyAlignment="1" applyProtection="1">
      <alignment horizontal="center"/>
      <protection locked="0"/>
    </xf>
    <xf numFmtId="0" fontId="141" fillId="0" borderId="0" xfId="0" applyFont="1" applyAlignment="1" applyProtection="1">
      <alignment horizontal="center"/>
      <protection hidden="1"/>
    </xf>
    <xf numFmtId="0" fontId="1" fillId="0" borderId="0" xfId="0" applyFont="1" applyAlignment="1" applyProtection="1">
      <alignment horizontal="center"/>
      <protection hidden="1"/>
    </xf>
    <xf numFmtId="0" fontId="1" fillId="0" borderId="7" xfId="0" applyFont="1" applyBorder="1" applyAlignment="1" applyProtection="1">
      <alignment horizontal="center" vertical="center" wrapText="1"/>
      <protection hidden="1"/>
    </xf>
    <xf numFmtId="0" fontId="1" fillId="0" borderId="9" xfId="0" applyFont="1" applyBorder="1" applyAlignment="1" applyProtection="1">
      <alignment horizontal="center" vertical="center" wrapText="1"/>
      <protection hidden="1"/>
    </xf>
    <xf numFmtId="0" fontId="1" fillId="0" borderId="8" xfId="0" applyFont="1" applyBorder="1" applyAlignment="1" applyProtection="1">
      <alignment horizontal="center" vertical="center" wrapText="1"/>
      <protection hidden="1"/>
    </xf>
    <xf numFmtId="0" fontId="2" fillId="0" borderId="0" xfId="0" applyFont="1" applyProtection="1">
      <protection hidden="1"/>
    </xf>
    <xf numFmtId="0" fontId="2" fillId="0" borderId="30" xfId="0" applyFont="1" applyBorder="1" applyAlignment="1" applyProtection="1">
      <alignment horizontal="center" vertical="center"/>
      <protection hidden="1"/>
    </xf>
    <xf numFmtId="0" fontId="1" fillId="0" borderId="31" xfId="0" applyFont="1" applyBorder="1" applyAlignment="1" applyProtection="1">
      <alignment horizontal="left" vertical="center"/>
      <protection hidden="1"/>
    </xf>
    <xf numFmtId="0" fontId="5" fillId="0" borderId="31" xfId="0" applyFont="1" applyBorder="1" applyAlignment="1" applyProtection="1">
      <alignment horizontal="left" vertical="center"/>
      <protection hidden="1"/>
    </xf>
    <xf numFmtId="0" fontId="5" fillId="0" borderId="32" xfId="0" applyFont="1" applyBorder="1" applyAlignment="1" applyProtection="1">
      <alignment horizontal="left" vertical="center"/>
      <protection hidden="1"/>
    </xf>
    <xf numFmtId="0" fontId="43" fillId="38" borderId="95" xfId="0" applyFont="1" applyFill="1" applyBorder="1" applyAlignment="1" applyProtection="1">
      <alignment horizontal="center" vertical="center"/>
      <protection hidden="1"/>
    </xf>
    <xf numFmtId="0" fontId="43" fillId="38" borderId="96" xfId="0" applyFont="1" applyFill="1" applyBorder="1" applyAlignment="1" applyProtection="1">
      <alignment horizontal="center" vertical="center"/>
      <protection hidden="1"/>
    </xf>
    <xf numFmtId="0" fontId="43" fillId="38" borderId="97" xfId="0" applyFont="1" applyFill="1" applyBorder="1" applyAlignment="1" applyProtection="1">
      <alignment horizontal="center" vertical="center"/>
      <protection hidden="1"/>
    </xf>
    <xf numFmtId="0" fontId="2" fillId="0" borderId="33" xfId="0" applyFont="1" applyBorder="1" applyAlignment="1" applyProtection="1">
      <alignment horizontal="center" vertical="center"/>
      <protection hidden="1"/>
    </xf>
    <xf numFmtId="0" fontId="1" fillId="0" borderId="0" xfId="0" applyFont="1" applyBorder="1" applyAlignment="1" applyProtection="1">
      <alignment horizontal="left" vertical="center"/>
      <protection hidden="1"/>
    </xf>
    <xf numFmtId="0" fontId="19" fillId="0" borderId="0" xfId="0" applyFont="1" applyBorder="1" applyAlignment="1" applyProtection="1">
      <alignment horizontal="left" vertical="center"/>
      <protection hidden="1"/>
    </xf>
    <xf numFmtId="0" fontId="19" fillId="0" borderId="34" xfId="0" applyFont="1" applyBorder="1" applyAlignment="1" applyProtection="1">
      <alignment horizontal="left" vertical="center"/>
      <protection hidden="1"/>
    </xf>
    <xf numFmtId="14" fontId="8" fillId="0" borderId="0" xfId="0" applyNumberFormat="1" applyFont="1" applyBorder="1" applyAlignment="1" applyProtection="1">
      <alignment horizontal="left" vertical="center"/>
      <protection hidden="1"/>
    </xf>
    <xf numFmtId="14" fontId="8" fillId="0" borderId="34" xfId="0" applyNumberFormat="1" applyFont="1" applyBorder="1" applyAlignment="1" applyProtection="1">
      <alignment horizontal="left" vertical="center"/>
      <protection hidden="1"/>
    </xf>
    <xf numFmtId="0" fontId="2" fillId="0" borderId="34" xfId="0" applyFont="1" applyBorder="1" applyAlignment="1" applyProtection="1">
      <alignment horizontal="center" vertical="center"/>
      <protection hidden="1"/>
    </xf>
    <xf numFmtId="0" fontId="118" fillId="0" borderId="0" xfId="0" applyFont="1" applyBorder="1" applyAlignment="1" applyProtection="1">
      <alignment horizontal="left" vertical="center"/>
      <protection hidden="1"/>
    </xf>
    <xf numFmtId="0" fontId="118" fillId="0" borderId="34" xfId="0" applyFont="1" applyBorder="1" applyAlignment="1" applyProtection="1">
      <alignment horizontal="left" vertical="center"/>
      <protection hidden="1"/>
    </xf>
    <xf numFmtId="1" fontId="8" fillId="0" borderId="34" xfId="0" applyNumberFormat="1" applyFont="1" applyBorder="1" applyAlignment="1" applyProtection="1">
      <alignment horizontal="left" vertical="center"/>
      <protection hidden="1"/>
    </xf>
    <xf numFmtId="0" fontId="5" fillId="0" borderId="0" xfId="0" applyFont="1" applyBorder="1" applyAlignment="1" applyProtection="1">
      <alignment horizontal="left" vertical="top"/>
      <protection hidden="1"/>
    </xf>
    <xf numFmtId="0" fontId="5" fillId="0" borderId="34" xfId="0" applyFont="1" applyBorder="1" applyAlignment="1" applyProtection="1">
      <alignment horizontal="left" vertical="top"/>
      <protection hidden="1"/>
    </xf>
    <xf numFmtId="0" fontId="5" fillId="0" borderId="36" xfId="0" applyFont="1" applyBorder="1" applyAlignment="1" applyProtection="1">
      <alignment horizontal="left" vertical="top"/>
      <protection hidden="1"/>
    </xf>
    <xf numFmtId="0" fontId="5" fillId="0" borderId="37" xfId="0" applyFont="1" applyBorder="1" applyAlignment="1" applyProtection="1">
      <alignment horizontal="left" vertical="top"/>
      <protection hidden="1"/>
    </xf>
    <xf numFmtId="0" fontId="2" fillId="0" borderId="1" xfId="0" applyFont="1" applyBorder="1" applyAlignment="1" applyProtection="1">
      <alignment horizontal="center"/>
      <protection hidden="1"/>
    </xf>
    <xf numFmtId="0" fontId="32" fillId="0" borderId="1" xfId="0" applyFont="1" applyBorder="1" applyAlignment="1" applyProtection="1">
      <alignment horizontal="center" vertical="center"/>
      <protection hidden="1"/>
    </xf>
    <xf numFmtId="0" fontId="5" fillId="0" borderId="0" xfId="0" applyFont="1" applyAlignment="1" applyProtection="1">
      <alignment horizontal="center"/>
      <protection hidden="1"/>
    </xf>
    <xf numFmtId="0" fontId="1" fillId="0" borderId="0" xfId="0" applyFont="1" applyAlignment="1" applyProtection="1">
      <alignment horizontal="center"/>
      <protection hidden="1"/>
    </xf>
    <xf numFmtId="0" fontId="15" fillId="0" borderId="1" xfId="0" applyFont="1" applyBorder="1" applyProtection="1">
      <protection hidden="1"/>
    </xf>
    <xf numFmtId="0" fontId="56" fillId="0" borderId="1" xfId="0" applyFont="1" applyBorder="1" applyAlignment="1" applyProtection="1">
      <alignment horizontal="center" vertical="center"/>
      <protection hidden="1"/>
    </xf>
    <xf numFmtId="1" fontId="5" fillId="0" borderId="0" xfId="0" applyNumberFormat="1" applyFont="1" applyAlignment="1" applyProtection="1">
      <alignment horizontal="center"/>
      <protection hidden="1"/>
    </xf>
  </cellXfs>
  <cellStyles count="2">
    <cellStyle name="Normal" xfId="0" builtinId="0"/>
    <cellStyle name="Normal 2 2" xfId="1"/>
  </cellStyles>
  <dxfs count="12">
    <dxf>
      <font>
        <color rgb="FF0000FF"/>
      </font>
    </dxf>
    <dxf>
      <font>
        <color rgb="FFFF0000"/>
      </font>
    </dxf>
    <dxf>
      <font>
        <color rgb="FF008000"/>
      </font>
    </dxf>
    <dxf>
      <font>
        <color theme="0"/>
      </font>
    </dxf>
    <dxf>
      <font>
        <color theme="3" tint="0.79998168889431442"/>
      </font>
    </dxf>
    <dxf>
      <font>
        <color rgb="FFFF0000"/>
      </font>
    </dxf>
    <dxf>
      <font>
        <color rgb="FFFF0000"/>
      </font>
    </dxf>
    <dxf>
      <font>
        <color rgb="FF0000FF"/>
      </font>
    </dxf>
    <dxf>
      <font>
        <color rgb="FFFF0000"/>
      </font>
    </dxf>
    <dxf>
      <font>
        <color rgb="FF008000"/>
      </font>
    </dxf>
    <dxf>
      <font>
        <color theme="0"/>
      </font>
    </dxf>
    <dxf>
      <font>
        <color theme="0"/>
      </font>
    </dxf>
  </dxfs>
  <tableStyles count="0" defaultTableStyle="TableStyleMedium9" defaultPivotStyle="PivotStyleLight16"/>
  <colors>
    <mruColors>
      <color rgb="FF007A37"/>
    </mru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hyperlink" Target="#'R.No. Entery'!A1"/><Relationship Id="rId2" Type="http://schemas.openxmlformats.org/officeDocument/2006/relationships/image" Target="../media/image8.jpeg"/><Relationship Id="rId1" Type="http://schemas.openxmlformats.org/officeDocument/2006/relationships/image" Target="../media/image4.jpe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hyperlink" Target="#menu!A1"/><Relationship Id="rId1" Type="http://schemas.openxmlformats.org/officeDocument/2006/relationships/image" Target="../media/image5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hyperlink" Target="#'8'!A1"/><Relationship Id="rId3" Type="http://schemas.openxmlformats.org/officeDocument/2006/relationships/hyperlink" Target="#'Teacher &amp; Sub wise Report '!A1"/><Relationship Id="rId7" Type="http://schemas.openxmlformats.org/officeDocument/2006/relationships/hyperlink" Target="#'6'!A1"/><Relationship Id="rId12" Type="http://schemas.openxmlformats.org/officeDocument/2006/relationships/hyperlink" Target="#Register!A1"/><Relationship Id="rId2" Type="http://schemas.openxmlformats.org/officeDocument/2006/relationships/hyperlink" Target="#'Prapatra B By H.M.'!A1"/><Relationship Id="rId1" Type="http://schemas.openxmlformats.org/officeDocument/2006/relationships/hyperlink" Target="#'R.No. Entery'!A1"/><Relationship Id="rId6" Type="http://schemas.openxmlformats.org/officeDocument/2006/relationships/hyperlink" Target="#'Result Sheet'!A1"/><Relationship Id="rId11" Type="http://schemas.openxmlformats.org/officeDocument/2006/relationships/image" Target="../media/image5.png"/><Relationship Id="rId5" Type="http://schemas.openxmlformats.org/officeDocument/2006/relationships/image" Target="../media/image3.jpeg"/><Relationship Id="rId10" Type="http://schemas.openxmlformats.org/officeDocument/2006/relationships/image" Target="../media/image4.jpeg"/><Relationship Id="rId4" Type="http://schemas.openxmlformats.org/officeDocument/2006/relationships/image" Target="../media/image2.jpeg"/><Relationship Id="rId9" Type="http://schemas.openxmlformats.org/officeDocument/2006/relationships/hyperlink" Target="#'7'!A1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hyperlink" Target="#menu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hyperlink" Target="#menu!A1"/><Relationship Id="rId2" Type="http://schemas.openxmlformats.org/officeDocument/2006/relationships/image" Target="../media/image6.jpeg"/><Relationship Id="rId1" Type="http://schemas.openxmlformats.org/officeDocument/2006/relationships/image" Target="../media/image4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menu!A1"/><Relationship Id="rId2" Type="http://schemas.openxmlformats.org/officeDocument/2006/relationships/image" Target="../media/image6.jpeg"/><Relationship Id="rId1" Type="http://schemas.openxmlformats.org/officeDocument/2006/relationships/image" Target="../media/image4.jpe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jpe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jpeg"/><Relationship Id="rId2" Type="http://schemas.openxmlformats.org/officeDocument/2006/relationships/hyperlink" Target="#'Final Report Card'!A1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menu!A1"/><Relationship Id="rId2" Type="http://schemas.openxmlformats.org/officeDocument/2006/relationships/hyperlink" Target="#menu!A1"/><Relationship Id="rId1" Type="http://schemas.openxmlformats.org/officeDocument/2006/relationships/hyperlink" Target="#menu!A1"/><Relationship Id="rId6" Type="http://schemas.openxmlformats.org/officeDocument/2006/relationships/hyperlink" Target="#menu!A1"/><Relationship Id="rId5" Type="http://schemas.openxmlformats.org/officeDocument/2006/relationships/hyperlink" Target="#menu!A1"/><Relationship Id="rId4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2971799</xdr:colOff>
      <xdr:row>1</xdr:row>
      <xdr:rowOff>19051</xdr:rowOff>
    </xdr:from>
    <xdr:to>
      <xdr:col>1</xdr:col>
      <xdr:colOff>5105400</xdr:colOff>
      <xdr:row>3</xdr:row>
      <xdr:rowOff>19050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581399" y="904876"/>
          <a:ext cx="2133601" cy="2162174"/>
        </a:xfrm>
        <a:prstGeom prst="rect">
          <a:avLst/>
        </a:prstGeom>
        <a:noFill/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1810809</xdr:colOff>
      <xdr:row>6</xdr:row>
      <xdr:rowOff>64558</xdr:rowOff>
    </xdr:from>
    <xdr:to>
      <xdr:col>3</xdr:col>
      <xdr:colOff>2118</xdr:colOff>
      <xdr:row>7</xdr:row>
      <xdr:rowOff>96809</xdr:rowOff>
    </xdr:to>
    <xdr:pic>
      <xdr:nvPicPr>
        <xdr:cNvPr id="2" name="Picture 77" descr="saraswati 2.jpg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5359" y="445558"/>
          <a:ext cx="1059" cy="3180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38096</xdr:colOff>
      <xdr:row>2</xdr:row>
      <xdr:rowOff>123825</xdr:rowOff>
    </xdr:from>
    <xdr:to>
      <xdr:col>16</xdr:col>
      <xdr:colOff>219075</xdr:colOff>
      <xdr:row>6</xdr:row>
      <xdr:rowOff>69056</xdr:rowOff>
    </xdr:to>
    <xdr:pic>
      <xdr:nvPicPr>
        <xdr:cNvPr id="3" name="Picture 77" descr="saraswati 2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 flipH="1">
          <a:off x="4552946" y="390525"/>
          <a:ext cx="495304" cy="65008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38093</xdr:colOff>
      <xdr:row>3</xdr:row>
      <xdr:rowOff>0</xdr:rowOff>
    </xdr:from>
    <xdr:to>
      <xdr:col>3</xdr:col>
      <xdr:colOff>19049</xdr:colOff>
      <xdr:row>6</xdr:row>
      <xdr:rowOff>80756</xdr:rowOff>
    </xdr:to>
    <xdr:pic>
      <xdr:nvPicPr>
        <xdr:cNvPr id="4" name="Picture 77" descr="saraswati 2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 flipH="1">
          <a:off x="819143" y="400050"/>
          <a:ext cx="476256" cy="6522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117395</xdr:colOff>
      <xdr:row>2</xdr:row>
      <xdr:rowOff>66675</xdr:rowOff>
    </xdr:from>
    <xdr:to>
      <xdr:col>10</xdr:col>
      <xdr:colOff>17814</xdr:colOff>
      <xdr:row>6</xdr:row>
      <xdr:rowOff>47625</xdr:rowOff>
    </xdr:to>
    <xdr:pic>
      <xdr:nvPicPr>
        <xdr:cNvPr id="5" name="Picture 4" descr="SATYA_01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517695" y="333375"/>
          <a:ext cx="710044" cy="685800"/>
        </a:xfrm>
        <a:prstGeom prst="rect">
          <a:avLst/>
        </a:prstGeom>
      </xdr:spPr>
    </xdr:pic>
    <xdr:clientData/>
  </xdr:twoCellAnchor>
  <xdr:twoCellAnchor editAs="oneCell">
    <xdr:from>
      <xdr:col>21</xdr:col>
      <xdr:colOff>1810809</xdr:colOff>
      <xdr:row>6</xdr:row>
      <xdr:rowOff>64558</xdr:rowOff>
    </xdr:from>
    <xdr:to>
      <xdr:col>22</xdr:col>
      <xdr:colOff>2118</xdr:colOff>
      <xdr:row>7</xdr:row>
      <xdr:rowOff>96809</xdr:rowOff>
    </xdr:to>
    <xdr:pic>
      <xdr:nvPicPr>
        <xdr:cNvPr id="6" name="Picture 77" descr="saraswati 2.jpg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77409" y="1207558"/>
          <a:ext cx="1059" cy="2703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20</xdr:col>
      <xdr:colOff>47625</xdr:colOff>
      <xdr:row>6</xdr:row>
      <xdr:rowOff>85724</xdr:rowOff>
    </xdr:from>
    <xdr:to>
      <xdr:col>23</xdr:col>
      <xdr:colOff>57150</xdr:colOff>
      <xdr:row>8</xdr:row>
      <xdr:rowOff>152400</xdr:rowOff>
    </xdr:to>
    <xdr:sp macro="" textlink="">
      <xdr:nvSpPr>
        <xdr:cNvPr id="7" name="Rounded Rectangle 6">
          <a:hlinkClick xmlns:r="http://schemas.openxmlformats.org/officeDocument/2006/relationships" r:id="rId3"/>
        </xdr:cNvPr>
        <xdr:cNvSpPr/>
      </xdr:nvSpPr>
      <xdr:spPr>
        <a:xfrm>
          <a:off x="6362700" y="1152524"/>
          <a:ext cx="1838325" cy="495301"/>
        </a:xfrm>
        <a:prstGeom prst="roundRect">
          <a:avLst/>
        </a:prstGeom>
        <a:solidFill>
          <a:srgbClr val="C00000"/>
        </a:solidFill>
        <a:ln>
          <a:solidFill>
            <a:schemeClr val="tx1"/>
          </a:solidFill>
        </a:ln>
        <a:scene3d>
          <a:camera prst="orthographicFront"/>
          <a:lightRig rig="threePt" dir="t"/>
        </a:scene3d>
        <a:sp3d>
          <a:bevelB prst="relaxedInset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400" b="1">
              <a:solidFill>
                <a:srgbClr val="FFFF00"/>
              </a:solidFill>
            </a:rPr>
            <a:t>Back to Roll</a:t>
          </a:r>
          <a:r>
            <a:rPr lang="en-US" sz="1400" b="1" baseline="0">
              <a:solidFill>
                <a:srgbClr val="FFFF00"/>
              </a:solidFill>
            </a:rPr>
            <a:t> No. Entery</a:t>
          </a:r>
          <a:endParaRPr lang="en-US" sz="1400" b="1">
            <a:solidFill>
              <a:srgbClr val="FFFF00"/>
            </a:solidFill>
          </a:endParaRP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200025</xdr:colOff>
      <xdr:row>0</xdr:row>
      <xdr:rowOff>57149</xdr:rowOff>
    </xdr:from>
    <xdr:to>
      <xdr:col>12</xdr:col>
      <xdr:colOff>428625</xdr:colOff>
      <xdr:row>0</xdr:row>
      <xdr:rowOff>638175</xdr:rowOff>
    </xdr:to>
    <xdr:pic>
      <xdr:nvPicPr>
        <xdr:cNvPr id="2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362075" y="57149"/>
          <a:ext cx="4257675" cy="581026"/>
        </a:xfrm>
        <a:prstGeom prst="rect">
          <a:avLst/>
        </a:prstGeom>
        <a:noFill/>
      </xdr:spPr>
    </xdr:pic>
    <xdr:clientData/>
  </xdr:twoCellAnchor>
  <xdr:twoCellAnchor>
    <xdr:from>
      <xdr:col>18</xdr:col>
      <xdr:colOff>0</xdr:colOff>
      <xdr:row>4</xdr:row>
      <xdr:rowOff>0</xdr:rowOff>
    </xdr:from>
    <xdr:to>
      <xdr:col>20</xdr:col>
      <xdr:colOff>304801</xdr:colOff>
      <xdr:row>6</xdr:row>
      <xdr:rowOff>47626</xdr:rowOff>
    </xdr:to>
    <xdr:sp macro="" textlink="">
      <xdr:nvSpPr>
        <xdr:cNvPr id="3" name="Rounded Rectangle 2">
          <a:hlinkClick xmlns:r="http://schemas.openxmlformats.org/officeDocument/2006/relationships" r:id="rId2"/>
        </xdr:cNvPr>
        <xdr:cNvSpPr/>
      </xdr:nvSpPr>
      <xdr:spPr>
        <a:xfrm>
          <a:off x="8848725" y="1057275"/>
          <a:ext cx="1524001" cy="495301"/>
        </a:xfrm>
        <a:prstGeom prst="roundRect">
          <a:avLst/>
        </a:prstGeom>
        <a:solidFill>
          <a:srgbClr val="C00000"/>
        </a:solidFill>
        <a:ln>
          <a:solidFill>
            <a:schemeClr val="tx1"/>
          </a:solidFill>
        </a:ln>
        <a:scene3d>
          <a:camera prst="orthographicFront"/>
          <a:lightRig rig="threePt" dir="t"/>
        </a:scene3d>
        <a:sp3d>
          <a:bevelB prst="relaxedInset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400" b="1">
              <a:solidFill>
                <a:srgbClr val="FFFF00"/>
              </a:solidFill>
            </a:rPr>
            <a:t>Back to Main Menu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19050</xdr:colOff>
      <xdr:row>3</xdr:row>
      <xdr:rowOff>304800</xdr:rowOff>
    </xdr:from>
    <xdr:to>
      <xdr:col>8</xdr:col>
      <xdr:colOff>371475</xdr:colOff>
      <xdr:row>5</xdr:row>
      <xdr:rowOff>0</xdr:rowOff>
    </xdr:to>
    <xdr:sp macro="" textlink="">
      <xdr:nvSpPr>
        <xdr:cNvPr id="2" name="24-Point Star 1"/>
        <xdr:cNvSpPr/>
      </xdr:nvSpPr>
      <xdr:spPr>
        <a:xfrm>
          <a:off x="4991100" y="1076325"/>
          <a:ext cx="352425" cy="323850"/>
        </a:xfrm>
        <a:prstGeom prst="star24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6</xdr:col>
      <xdr:colOff>257175</xdr:colOff>
      <xdr:row>34</xdr:row>
      <xdr:rowOff>76201</xdr:rowOff>
    </xdr:from>
    <xdr:to>
      <xdr:col>9</xdr:col>
      <xdr:colOff>352425</xdr:colOff>
      <xdr:row>38</xdr:row>
      <xdr:rowOff>114301</xdr:rowOff>
    </xdr:to>
    <xdr:sp macro="" textlink="">
      <xdr:nvSpPr>
        <xdr:cNvPr id="4" name="Bevel 3">
          <a:hlinkClick xmlns:r="http://schemas.openxmlformats.org/officeDocument/2006/relationships" r:id="rId1"/>
        </xdr:cNvPr>
        <xdr:cNvSpPr/>
      </xdr:nvSpPr>
      <xdr:spPr>
        <a:xfrm>
          <a:off x="3971925" y="9039226"/>
          <a:ext cx="1924050" cy="800100"/>
        </a:xfrm>
        <a:prstGeom prst="bevel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n-US" sz="1600"/>
            <a:t>Roll No. Entery to Get Marksheet</a:t>
          </a:r>
        </a:p>
      </xdr:txBody>
    </xdr:sp>
    <xdr:clientData/>
  </xdr:twoCellAnchor>
  <xdr:twoCellAnchor>
    <xdr:from>
      <xdr:col>8</xdr:col>
      <xdr:colOff>561975</xdr:colOff>
      <xdr:row>28</xdr:row>
      <xdr:rowOff>66674</xdr:rowOff>
    </xdr:from>
    <xdr:to>
      <xdr:col>12</xdr:col>
      <xdr:colOff>66675</xdr:colOff>
      <xdr:row>32</xdr:row>
      <xdr:rowOff>171449</xdr:rowOff>
    </xdr:to>
    <xdr:sp macro="" textlink="">
      <xdr:nvSpPr>
        <xdr:cNvPr id="7" name="Bevel 6">
          <a:hlinkClick xmlns:r="http://schemas.openxmlformats.org/officeDocument/2006/relationships" r:id="rId2"/>
        </xdr:cNvPr>
        <xdr:cNvSpPr/>
      </xdr:nvSpPr>
      <xdr:spPr>
        <a:xfrm>
          <a:off x="5534025" y="7686674"/>
          <a:ext cx="1895475" cy="1066800"/>
        </a:xfrm>
        <a:prstGeom prst="bevel">
          <a:avLst/>
        </a:prstGeom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600" b="1">
              <a:solidFill>
                <a:srgbClr val="FF0000"/>
              </a:solidFill>
              <a:latin typeface="Kruti Dev 010" pitchFamily="2" charset="0"/>
              <a:ea typeface="+mn-ea"/>
              <a:cs typeface="+mn-cs"/>
            </a:rPr>
            <a:t>iz/kkuk/;kid fjiksVZ izi= &amp; c gsrq ;gkW ij fDyd djsaA</a:t>
          </a:r>
        </a:p>
      </xdr:txBody>
    </xdr:sp>
    <xdr:clientData/>
  </xdr:twoCellAnchor>
  <xdr:twoCellAnchor>
    <xdr:from>
      <xdr:col>5</xdr:col>
      <xdr:colOff>28575</xdr:colOff>
      <xdr:row>28</xdr:row>
      <xdr:rowOff>57150</xdr:rowOff>
    </xdr:from>
    <xdr:to>
      <xdr:col>8</xdr:col>
      <xdr:colOff>152400</xdr:colOff>
      <xdr:row>32</xdr:row>
      <xdr:rowOff>142875</xdr:rowOff>
    </xdr:to>
    <xdr:sp macro="" textlink="">
      <xdr:nvSpPr>
        <xdr:cNvPr id="8" name="Bevel 7">
          <a:hlinkClick xmlns:r="http://schemas.openxmlformats.org/officeDocument/2006/relationships" r:id="rId3"/>
        </xdr:cNvPr>
        <xdr:cNvSpPr/>
      </xdr:nvSpPr>
      <xdr:spPr>
        <a:xfrm>
          <a:off x="3133725" y="7677150"/>
          <a:ext cx="1990725" cy="1047750"/>
        </a:xfrm>
        <a:prstGeom prst="bevel">
          <a:avLst/>
        </a:prstGeom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600">
              <a:solidFill>
                <a:schemeClr val="lt1"/>
              </a:solidFill>
              <a:latin typeface="Kruti Dev 010" pitchFamily="2" charset="0"/>
              <a:ea typeface="+mn-ea"/>
              <a:cs typeface="+mn-cs"/>
            </a:rPr>
            <a:t>fo"k; f'k{kd vkdyu izi= &amp; v gsrq ;gkW fDyd djsa A</a:t>
          </a:r>
        </a:p>
      </xdr:txBody>
    </xdr:sp>
    <xdr:clientData/>
  </xdr:twoCellAnchor>
  <xdr:twoCellAnchor editAs="oneCell">
    <xdr:from>
      <xdr:col>21</xdr:col>
      <xdr:colOff>619125</xdr:colOff>
      <xdr:row>0</xdr:row>
      <xdr:rowOff>0</xdr:rowOff>
    </xdr:from>
    <xdr:to>
      <xdr:col>23</xdr:col>
      <xdr:colOff>619125</xdr:colOff>
      <xdr:row>6</xdr:row>
      <xdr:rowOff>0</xdr:rowOff>
    </xdr:to>
    <xdr:pic>
      <xdr:nvPicPr>
        <xdr:cNvPr id="9" name="Picture 8" descr="v1735249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3658850" y="0"/>
          <a:ext cx="1295400" cy="1714500"/>
        </a:xfrm>
        <a:prstGeom prst="rect">
          <a:avLst/>
        </a:prstGeom>
      </xdr:spPr>
    </xdr:pic>
    <xdr:clientData/>
  </xdr:twoCellAnchor>
  <xdr:twoCellAnchor editAs="oneCell">
    <xdr:from>
      <xdr:col>0</xdr:col>
      <xdr:colOff>19049</xdr:colOff>
      <xdr:row>0</xdr:row>
      <xdr:rowOff>9526</xdr:rowOff>
    </xdr:from>
    <xdr:to>
      <xdr:col>1</xdr:col>
      <xdr:colOff>600075</xdr:colOff>
      <xdr:row>4</xdr:row>
      <xdr:rowOff>304800</xdr:rowOff>
    </xdr:to>
    <xdr:pic>
      <xdr:nvPicPr>
        <xdr:cNvPr id="10" name="Picture 9" descr="IMG0095A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9049" y="9526"/>
          <a:ext cx="1076326" cy="1381124"/>
        </a:xfrm>
        <a:prstGeom prst="rect">
          <a:avLst/>
        </a:prstGeom>
      </xdr:spPr>
    </xdr:pic>
    <xdr:clientData/>
  </xdr:twoCellAnchor>
  <xdr:twoCellAnchor>
    <xdr:from>
      <xdr:col>2</xdr:col>
      <xdr:colOff>161925</xdr:colOff>
      <xdr:row>33</xdr:row>
      <xdr:rowOff>161925</xdr:rowOff>
    </xdr:from>
    <xdr:to>
      <xdr:col>5</xdr:col>
      <xdr:colOff>85725</xdr:colOff>
      <xdr:row>38</xdr:row>
      <xdr:rowOff>104775</xdr:rowOff>
    </xdr:to>
    <xdr:sp macro="" textlink="">
      <xdr:nvSpPr>
        <xdr:cNvPr id="12" name="Bevel 11">
          <a:hlinkClick xmlns:r="http://schemas.openxmlformats.org/officeDocument/2006/relationships" r:id="rId6"/>
        </xdr:cNvPr>
        <xdr:cNvSpPr/>
      </xdr:nvSpPr>
      <xdr:spPr>
        <a:xfrm>
          <a:off x="1266825" y="8934450"/>
          <a:ext cx="1924050" cy="895350"/>
        </a:xfrm>
        <a:prstGeom prst="bevel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600"/>
            <a:t>Student Annual Report 6 to 8</a:t>
          </a:r>
        </a:p>
      </xdr:txBody>
    </xdr:sp>
    <xdr:clientData/>
  </xdr:twoCellAnchor>
  <xdr:twoCellAnchor>
    <xdr:from>
      <xdr:col>14</xdr:col>
      <xdr:colOff>0</xdr:colOff>
      <xdr:row>29</xdr:row>
      <xdr:rowOff>161925</xdr:rowOff>
    </xdr:from>
    <xdr:to>
      <xdr:col>16</xdr:col>
      <xdr:colOff>161925</xdr:colOff>
      <xdr:row>32</xdr:row>
      <xdr:rowOff>66675</xdr:rowOff>
    </xdr:to>
    <xdr:sp macro="" textlink="">
      <xdr:nvSpPr>
        <xdr:cNvPr id="18" name="Bevel 17">
          <a:hlinkClick xmlns:r="http://schemas.openxmlformats.org/officeDocument/2006/relationships" r:id="rId7"/>
        </xdr:cNvPr>
        <xdr:cNvSpPr/>
      </xdr:nvSpPr>
      <xdr:spPr>
        <a:xfrm>
          <a:off x="8658225" y="8039100"/>
          <a:ext cx="1381125" cy="609600"/>
        </a:xfrm>
        <a:prstGeom prst="bevel">
          <a:avLst/>
        </a:prstGeom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n-US" sz="2000" b="1" baseline="0">
              <a:solidFill>
                <a:srgbClr val="00B0F0"/>
              </a:solidFill>
              <a:latin typeface="+mn-lt"/>
              <a:ea typeface="+mn-ea"/>
              <a:cs typeface="+mn-cs"/>
            </a:rPr>
            <a:t>CLASS - 6</a:t>
          </a:r>
          <a:endParaRPr lang="en-US" sz="2000" b="1">
            <a:solidFill>
              <a:srgbClr val="00B0F0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20</xdr:col>
      <xdr:colOff>371475</xdr:colOff>
      <xdr:row>29</xdr:row>
      <xdr:rowOff>161925</xdr:rowOff>
    </xdr:from>
    <xdr:to>
      <xdr:col>22</xdr:col>
      <xdr:colOff>457200</xdr:colOff>
      <xdr:row>32</xdr:row>
      <xdr:rowOff>66675</xdr:rowOff>
    </xdr:to>
    <xdr:sp macro="" textlink="">
      <xdr:nvSpPr>
        <xdr:cNvPr id="19" name="Bevel 18">
          <a:hlinkClick xmlns:r="http://schemas.openxmlformats.org/officeDocument/2006/relationships" r:id="rId8"/>
        </xdr:cNvPr>
        <xdr:cNvSpPr/>
      </xdr:nvSpPr>
      <xdr:spPr>
        <a:xfrm>
          <a:off x="12763500" y="8039100"/>
          <a:ext cx="1381125" cy="609600"/>
        </a:xfrm>
        <a:prstGeom prst="bevel">
          <a:avLst/>
        </a:prstGeom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n-US" sz="2000" b="1" baseline="0">
              <a:solidFill>
                <a:srgbClr val="FF0000"/>
              </a:solidFill>
              <a:latin typeface="+mn-lt"/>
              <a:ea typeface="+mn-ea"/>
              <a:cs typeface="+mn-cs"/>
            </a:rPr>
            <a:t>CLASS - 8</a:t>
          </a:r>
          <a:endParaRPr lang="en-US" sz="2000" b="1">
            <a:solidFill>
              <a:srgbClr val="FF0000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17</xdr:col>
      <xdr:colOff>323850</xdr:colOff>
      <xdr:row>29</xdr:row>
      <xdr:rowOff>180975</xdr:rowOff>
    </xdr:from>
    <xdr:to>
      <xdr:col>19</xdr:col>
      <xdr:colOff>447675</xdr:colOff>
      <xdr:row>32</xdr:row>
      <xdr:rowOff>85725</xdr:rowOff>
    </xdr:to>
    <xdr:sp macro="" textlink="">
      <xdr:nvSpPr>
        <xdr:cNvPr id="20" name="Bevel 19">
          <a:hlinkClick xmlns:r="http://schemas.openxmlformats.org/officeDocument/2006/relationships" r:id="rId9"/>
        </xdr:cNvPr>
        <xdr:cNvSpPr/>
      </xdr:nvSpPr>
      <xdr:spPr>
        <a:xfrm>
          <a:off x="10848975" y="8058150"/>
          <a:ext cx="1381125" cy="609600"/>
        </a:xfrm>
        <a:prstGeom prst="bevel">
          <a:avLst/>
        </a:prstGeom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n-US" sz="2000" b="1" baseline="0">
              <a:solidFill>
                <a:schemeClr val="accent2">
                  <a:lumMod val="50000"/>
                </a:schemeClr>
              </a:solidFill>
              <a:latin typeface="+mn-lt"/>
              <a:ea typeface="+mn-ea"/>
              <a:cs typeface="+mn-cs"/>
            </a:rPr>
            <a:t>CLASS - 7</a:t>
          </a:r>
          <a:endParaRPr lang="en-US" sz="1600" b="1">
            <a:solidFill>
              <a:schemeClr val="accent2">
                <a:lumMod val="50000"/>
              </a:schemeClr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 editAs="oneCell">
    <xdr:from>
      <xdr:col>15</xdr:col>
      <xdr:colOff>1</xdr:colOff>
      <xdr:row>0</xdr:row>
      <xdr:rowOff>0</xdr:rowOff>
    </xdr:from>
    <xdr:to>
      <xdr:col>16</xdr:col>
      <xdr:colOff>504825</xdr:colOff>
      <xdr:row>6</xdr:row>
      <xdr:rowOff>19049</xdr:rowOff>
    </xdr:to>
    <xdr:pic>
      <xdr:nvPicPr>
        <xdr:cNvPr id="22" name="Picture 77" descr="saraswati 2.jpg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9486901" y="0"/>
          <a:ext cx="1114424" cy="17335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600076</xdr:colOff>
      <xdr:row>1</xdr:row>
      <xdr:rowOff>19050</xdr:rowOff>
    </xdr:from>
    <xdr:to>
      <xdr:col>12</xdr:col>
      <xdr:colOff>28575</xdr:colOff>
      <xdr:row>2</xdr:row>
      <xdr:rowOff>247650</xdr:rowOff>
    </xdr:to>
    <xdr:pic>
      <xdr:nvPicPr>
        <xdr:cNvPr id="4103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3095626" y="276225"/>
          <a:ext cx="4295774" cy="485775"/>
        </a:xfrm>
        <a:prstGeom prst="rect">
          <a:avLst/>
        </a:prstGeom>
        <a:noFill/>
      </xdr:spPr>
    </xdr:pic>
    <xdr:clientData/>
  </xdr:twoCellAnchor>
  <xdr:twoCellAnchor>
    <xdr:from>
      <xdr:col>1</xdr:col>
      <xdr:colOff>247650</xdr:colOff>
      <xdr:row>28</xdr:row>
      <xdr:rowOff>85725</xdr:rowOff>
    </xdr:from>
    <xdr:to>
      <xdr:col>4</xdr:col>
      <xdr:colOff>238125</xdr:colOff>
      <xdr:row>31</xdr:row>
      <xdr:rowOff>95250</xdr:rowOff>
    </xdr:to>
    <xdr:sp macro="" textlink="">
      <xdr:nvSpPr>
        <xdr:cNvPr id="24" name="Bevel 23">
          <a:hlinkClick xmlns:r="http://schemas.openxmlformats.org/officeDocument/2006/relationships" r:id="rId12"/>
        </xdr:cNvPr>
        <xdr:cNvSpPr/>
      </xdr:nvSpPr>
      <xdr:spPr>
        <a:xfrm>
          <a:off x="742950" y="7705725"/>
          <a:ext cx="1990725" cy="781050"/>
        </a:xfrm>
        <a:prstGeom prst="bevel">
          <a:avLst/>
        </a:prstGeom>
      </xdr:spPr>
      <xdr:style>
        <a:lnRef idx="1">
          <a:schemeClr val="accent5"/>
        </a:lnRef>
        <a:fillRef idx="3">
          <a:schemeClr val="accent5"/>
        </a:fillRef>
        <a:effectRef idx="2">
          <a:schemeClr val="accent5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600">
              <a:solidFill>
                <a:schemeClr val="lt1"/>
              </a:solidFill>
              <a:latin typeface="Kruti Dev 010" pitchFamily="2" charset="0"/>
              <a:ea typeface="+mn-ea"/>
              <a:cs typeface="+mn-cs"/>
            </a:rPr>
            <a:t>Nk=</a:t>
          </a:r>
          <a:r>
            <a:rPr lang="en-US" sz="1600" baseline="0">
              <a:solidFill>
                <a:schemeClr val="lt1"/>
              </a:solidFill>
              <a:latin typeface="Kruti Dev 010" pitchFamily="2" charset="0"/>
              <a:ea typeface="+mn-ea"/>
              <a:cs typeface="+mn-cs"/>
            </a:rPr>
            <a:t> jftLV~~j </a:t>
          </a:r>
          <a:r>
            <a:rPr lang="en-US" sz="1600" baseline="0">
              <a:solidFill>
                <a:schemeClr val="lt1"/>
              </a:solidFill>
              <a:latin typeface="+mn-lt"/>
              <a:ea typeface="+mn-ea"/>
              <a:cs typeface="+mn-cs"/>
            </a:rPr>
            <a:t>(S.R.) </a:t>
          </a:r>
          <a:r>
            <a:rPr lang="en-US" sz="1600">
              <a:solidFill>
                <a:schemeClr val="lt1"/>
              </a:solidFill>
              <a:latin typeface="Kruti Dev 010" pitchFamily="2" charset="0"/>
              <a:ea typeface="+mn-ea"/>
              <a:cs typeface="+mn-cs"/>
            </a:rPr>
            <a:t>gsrq ;gkW fDyd djsa A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893233</xdr:colOff>
      <xdr:row>0</xdr:row>
      <xdr:rowOff>115358</xdr:rowOff>
    </xdr:from>
    <xdr:to>
      <xdr:col>16</xdr:col>
      <xdr:colOff>20108</xdr:colOff>
      <xdr:row>0</xdr:row>
      <xdr:rowOff>439208</xdr:rowOff>
    </xdr:to>
    <xdr:sp macro="" textlink="">
      <xdr:nvSpPr>
        <xdr:cNvPr id="8" name="Rounded Rectangle 7">
          <a:hlinkClick xmlns:r="http://schemas.openxmlformats.org/officeDocument/2006/relationships" r:id="rId1"/>
        </xdr:cNvPr>
        <xdr:cNvSpPr/>
      </xdr:nvSpPr>
      <xdr:spPr>
        <a:xfrm>
          <a:off x="14302316" y="115358"/>
          <a:ext cx="1825625" cy="323850"/>
        </a:xfrm>
        <a:prstGeom prst="roundRect">
          <a:avLst/>
        </a:prstGeom>
        <a:solidFill>
          <a:srgbClr val="C00000"/>
        </a:solidFill>
        <a:ln>
          <a:solidFill>
            <a:schemeClr val="tx1"/>
          </a:solidFill>
        </a:ln>
        <a:scene3d>
          <a:camera prst="orthographicFront"/>
          <a:lightRig rig="threePt" dir="t"/>
        </a:scene3d>
        <a:sp3d>
          <a:bevelB prst="relaxedInset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400" b="1">
              <a:solidFill>
                <a:srgbClr val="FFFF00"/>
              </a:solidFill>
            </a:rPr>
            <a:t>Back to Main Menu</a:t>
          </a:r>
        </a:p>
      </xdr:txBody>
    </xdr:sp>
    <xdr:clientData/>
  </xdr:twoCellAnchor>
  <xdr:twoCellAnchor editAs="oneCell">
    <xdr:from>
      <xdr:col>13</xdr:col>
      <xdr:colOff>21168</xdr:colOff>
      <xdr:row>1</xdr:row>
      <xdr:rowOff>19050</xdr:rowOff>
    </xdr:from>
    <xdr:to>
      <xdr:col>13</xdr:col>
      <xdr:colOff>1190625</xdr:colOff>
      <xdr:row>3</xdr:row>
      <xdr:rowOff>19050</xdr:rowOff>
    </xdr:to>
    <xdr:pic>
      <xdr:nvPicPr>
        <xdr:cNvPr id="9" name="Picture 77" descr="saraswati 2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2175068" y="609600"/>
          <a:ext cx="1169457" cy="866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571501</xdr:colOff>
      <xdr:row>0</xdr:row>
      <xdr:rowOff>19050</xdr:rowOff>
    </xdr:from>
    <xdr:to>
      <xdr:col>14</xdr:col>
      <xdr:colOff>266701</xdr:colOff>
      <xdr:row>3</xdr:row>
      <xdr:rowOff>158750</xdr:rowOff>
    </xdr:to>
    <xdr:sp macro="" textlink="">
      <xdr:nvSpPr>
        <xdr:cNvPr id="2" name="Bevel 1"/>
        <xdr:cNvSpPr/>
      </xdr:nvSpPr>
      <xdr:spPr>
        <a:xfrm>
          <a:off x="1545168" y="19050"/>
          <a:ext cx="6299200" cy="1007533"/>
        </a:xfrm>
        <a:prstGeom prst="bevel">
          <a:avLst/>
        </a:prstGeom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rtlCol="0" anchor="ctr">
          <a:scene3d>
            <a:camera prst="orthographicFront"/>
            <a:lightRig rig="soft" dir="tl">
              <a:rot lat="0" lon="0" rev="0"/>
            </a:lightRig>
          </a:scene3d>
          <a:sp3d contourW="25400" prstMaterial="matte">
            <a:bevelT w="25400" h="55880" prst="artDeco"/>
            <a:contourClr>
              <a:schemeClr val="accent2">
                <a:tint val="20000"/>
              </a:schemeClr>
            </a:contourClr>
          </a:sp3d>
        </a:bodyPr>
        <a:lstStyle/>
        <a:p>
          <a:pPr algn="ctr"/>
          <a:r>
            <a:rPr lang="en-US" sz="4400" b="1" cap="none" spc="50">
              <a:ln w="11430"/>
              <a:gradFill>
                <a:gsLst>
                  <a:gs pos="25000">
                    <a:schemeClr val="accent2">
                      <a:satMod val="155000"/>
                    </a:schemeClr>
                  </a:gs>
                  <a:gs pos="100000">
                    <a:schemeClr val="accent2">
                      <a:shade val="45000"/>
                      <a:satMod val="165000"/>
                    </a:schemeClr>
                  </a:gs>
                </a:gsLst>
                <a:lin ang="5400000"/>
              </a:gradFill>
              <a:effectLst>
                <a:outerShdw blurRad="76200" dist="50800" dir="5400000" algn="tl" rotWithShape="0">
                  <a:srgbClr val="000000">
                    <a:alpha val="65000"/>
                  </a:srgbClr>
                </a:outerShdw>
              </a:effectLst>
              <a:latin typeface="Kruti Dev 010" pitchFamily="2" charset="0"/>
            </a:rPr>
            <a:t>d{kk &amp; "k"Ve~</a:t>
          </a:r>
        </a:p>
      </xdr:txBody>
    </xdr:sp>
    <xdr:clientData/>
  </xdr:twoCellAnchor>
  <xdr:twoCellAnchor editAs="oneCell">
    <xdr:from>
      <xdr:col>14</xdr:col>
      <xdr:colOff>285751</xdr:colOff>
      <xdr:row>0</xdr:row>
      <xdr:rowOff>0</xdr:rowOff>
    </xdr:from>
    <xdr:to>
      <xdr:col>17</xdr:col>
      <xdr:colOff>190501</xdr:colOff>
      <xdr:row>3</xdr:row>
      <xdr:rowOff>243417</xdr:rowOff>
    </xdr:to>
    <xdr:pic>
      <xdr:nvPicPr>
        <xdr:cNvPr id="3" name="Picture 77" descr="saraswati 2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863418" y="0"/>
          <a:ext cx="910166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138644</xdr:colOff>
      <xdr:row>0</xdr:row>
      <xdr:rowOff>42334</xdr:rowOff>
    </xdr:from>
    <xdr:to>
      <xdr:col>2</xdr:col>
      <xdr:colOff>560917</xdr:colOff>
      <xdr:row>3</xdr:row>
      <xdr:rowOff>190501</xdr:rowOff>
    </xdr:to>
    <xdr:pic>
      <xdr:nvPicPr>
        <xdr:cNvPr id="4" name="Picture 3" descr="SATYA_01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19644" y="42334"/>
          <a:ext cx="1014940" cy="952500"/>
        </a:xfrm>
        <a:prstGeom prst="rect">
          <a:avLst/>
        </a:prstGeom>
      </xdr:spPr>
    </xdr:pic>
    <xdr:clientData/>
  </xdr:twoCellAnchor>
  <xdr:twoCellAnchor>
    <xdr:from>
      <xdr:col>22</xdr:col>
      <xdr:colOff>200025</xdr:colOff>
      <xdr:row>1</xdr:row>
      <xdr:rowOff>76200</xdr:rowOff>
    </xdr:from>
    <xdr:to>
      <xdr:col>28</xdr:col>
      <xdr:colOff>42333</xdr:colOff>
      <xdr:row>2</xdr:row>
      <xdr:rowOff>161925</xdr:rowOff>
    </xdr:to>
    <xdr:sp macro="" textlink="">
      <xdr:nvSpPr>
        <xdr:cNvPr id="5" name="Rounded Rectangle 4">
          <a:hlinkClick xmlns:r="http://schemas.openxmlformats.org/officeDocument/2006/relationships" r:id="rId3"/>
        </xdr:cNvPr>
        <xdr:cNvSpPr/>
      </xdr:nvSpPr>
      <xdr:spPr>
        <a:xfrm>
          <a:off x="10434108" y="372533"/>
          <a:ext cx="2212975" cy="329142"/>
        </a:xfrm>
        <a:prstGeom prst="roundRect">
          <a:avLst/>
        </a:prstGeom>
        <a:solidFill>
          <a:srgbClr val="C00000"/>
        </a:solidFill>
        <a:ln>
          <a:solidFill>
            <a:schemeClr val="tx1"/>
          </a:solidFill>
        </a:ln>
        <a:scene3d>
          <a:camera prst="orthographicFront"/>
          <a:lightRig rig="threePt" dir="t"/>
        </a:scene3d>
        <a:sp3d>
          <a:bevelB prst="relaxedInset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400" b="1">
              <a:solidFill>
                <a:srgbClr val="FFFF00"/>
              </a:solidFill>
            </a:rPr>
            <a:t>Back to Main Menu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285750</xdr:colOff>
      <xdr:row>0</xdr:row>
      <xdr:rowOff>19050</xdr:rowOff>
    </xdr:from>
    <xdr:to>
      <xdr:col>17</xdr:col>
      <xdr:colOff>238125</xdr:colOff>
      <xdr:row>4</xdr:row>
      <xdr:rowOff>105833</xdr:rowOff>
    </xdr:to>
    <xdr:pic>
      <xdr:nvPicPr>
        <xdr:cNvPr id="9" name="Picture 77" descr="saraswati 2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863417" y="19050"/>
          <a:ext cx="957791" cy="10075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161925</xdr:colOff>
      <xdr:row>0</xdr:row>
      <xdr:rowOff>28575</xdr:rowOff>
    </xdr:from>
    <xdr:to>
      <xdr:col>2</xdr:col>
      <xdr:colOff>523875</xdr:colOff>
      <xdr:row>4</xdr:row>
      <xdr:rowOff>95250</xdr:rowOff>
    </xdr:to>
    <xdr:pic>
      <xdr:nvPicPr>
        <xdr:cNvPr id="10" name="Picture 9" descr="SATYA_01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42925" y="28575"/>
          <a:ext cx="954617" cy="987425"/>
        </a:xfrm>
        <a:prstGeom prst="rect">
          <a:avLst/>
        </a:prstGeom>
      </xdr:spPr>
    </xdr:pic>
    <xdr:clientData/>
  </xdr:twoCellAnchor>
  <xdr:twoCellAnchor>
    <xdr:from>
      <xdr:col>21</xdr:col>
      <xdr:colOff>19050</xdr:colOff>
      <xdr:row>1</xdr:row>
      <xdr:rowOff>38100</xdr:rowOff>
    </xdr:from>
    <xdr:to>
      <xdr:col>26</xdr:col>
      <xdr:colOff>247650</xdr:colOff>
      <xdr:row>2</xdr:row>
      <xdr:rowOff>123825</xdr:rowOff>
    </xdr:to>
    <xdr:sp macro="" textlink="">
      <xdr:nvSpPr>
        <xdr:cNvPr id="11" name="Rounded Rectangle 10">
          <a:hlinkClick xmlns:r="http://schemas.openxmlformats.org/officeDocument/2006/relationships" r:id="rId3"/>
        </xdr:cNvPr>
        <xdr:cNvSpPr/>
      </xdr:nvSpPr>
      <xdr:spPr>
        <a:xfrm>
          <a:off x="6858000" y="333375"/>
          <a:ext cx="1838325" cy="323850"/>
        </a:xfrm>
        <a:prstGeom prst="roundRect">
          <a:avLst/>
        </a:prstGeom>
        <a:solidFill>
          <a:srgbClr val="C00000"/>
        </a:solidFill>
        <a:ln>
          <a:solidFill>
            <a:schemeClr val="tx1"/>
          </a:solidFill>
        </a:ln>
        <a:scene3d>
          <a:camera prst="orthographicFront"/>
          <a:lightRig rig="threePt" dir="t"/>
        </a:scene3d>
        <a:sp3d>
          <a:bevelB prst="relaxedInset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400" b="1">
              <a:solidFill>
                <a:srgbClr val="FFFF00"/>
              </a:solidFill>
            </a:rPr>
            <a:t>Back to Main Menu</a:t>
          </a:r>
        </a:p>
      </xdr:txBody>
    </xdr:sp>
    <xdr:clientData/>
  </xdr:twoCellAnchor>
  <xdr:twoCellAnchor>
    <xdr:from>
      <xdr:col>2</xdr:col>
      <xdr:colOff>561976</xdr:colOff>
      <xdr:row>0</xdr:row>
      <xdr:rowOff>28575</xdr:rowOff>
    </xdr:from>
    <xdr:to>
      <xdr:col>14</xdr:col>
      <xdr:colOff>257176</xdr:colOff>
      <xdr:row>4</xdr:row>
      <xdr:rowOff>84667</xdr:rowOff>
    </xdr:to>
    <xdr:sp macro="" textlink="">
      <xdr:nvSpPr>
        <xdr:cNvPr id="13" name="Bevel 12"/>
        <xdr:cNvSpPr/>
      </xdr:nvSpPr>
      <xdr:spPr>
        <a:xfrm>
          <a:off x="1535643" y="28575"/>
          <a:ext cx="6299200" cy="976842"/>
        </a:xfrm>
        <a:prstGeom prst="bevel">
          <a:avLst/>
        </a:prstGeom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rtlCol="0" anchor="ctr">
          <a:scene3d>
            <a:camera prst="orthographicFront"/>
            <a:lightRig rig="soft" dir="tl">
              <a:rot lat="0" lon="0" rev="0"/>
            </a:lightRig>
          </a:scene3d>
          <a:sp3d contourW="25400" prstMaterial="matte">
            <a:bevelT w="25400" h="55880" prst="artDeco"/>
            <a:contourClr>
              <a:schemeClr val="accent2">
                <a:tint val="20000"/>
              </a:schemeClr>
            </a:contourClr>
          </a:sp3d>
        </a:bodyPr>
        <a:lstStyle/>
        <a:p>
          <a:pPr algn="ctr"/>
          <a:r>
            <a:rPr lang="en-US" sz="4400" b="1" cap="none" spc="50">
              <a:ln w="11430"/>
              <a:gradFill>
                <a:gsLst>
                  <a:gs pos="25000">
                    <a:schemeClr val="accent2">
                      <a:satMod val="155000"/>
                    </a:schemeClr>
                  </a:gs>
                  <a:gs pos="100000">
                    <a:schemeClr val="accent2">
                      <a:shade val="45000"/>
                      <a:satMod val="165000"/>
                    </a:schemeClr>
                  </a:gs>
                </a:gsLst>
                <a:lin ang="5400000"/>
              </a:gradFill>
              <a:effectLst>
                <a:outerShdw blurRad="76200" dist="50800" dir="5400000" algn="tl" rotWithShape="0">
                  <a:srgbClr val="000000">
                    <a:alpha val="65000"/>
                  </a:srgbClr>
                </a:outerShdw>
              </a:effectLst>
              <a:latin typeface="Kruti Dev 010" pitchFamily="2" charset="0"/>
            </a:rPr>
            <a:t>d{kk &amp; lIre~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76200</xdr:colOff>
      <xdr:row>1</xdr:row>
      <xdr:rowOff>47625</xdr:rowOff>
    </xdr:from>
    <xdr:to>
      <xdr:col>26</xdr:col>
      <xdr:colOff>304800</xdr:colOff>
      <xdr:row>2</xdr:row>
      <xdr:rowOff>133350</xdr:rowOff>
    </xdr:to>
    <xdr:sp macro="" textlink="">
      <xdr:nvSpPr>
        <xdr:cNvPr id="8" name="Rounded Rectangle 7">
          <a:hlinkClick xmlns:r="http://schemas.openxmlformats.org/officeDocument/2006/relationships" r:id="rId1"/>
        </xdr:cNvPr>
        <xdr:cNvSpPr/>
      </xdr:nvSpPr>
      <xdr:spPr>
        <a:xfrm>
          <a:off x="6915150" y="342900"/>
          <a:ext cx="1838325" cy="323850"/>
        </a:xfrm>
        <a:prstGeom prst="roundRect">
          <a:avLst/>
        </a:prstGeom>
        <a:solidFill>
          <a:srgbClr val="C00000"/>
        </a:solidFill>
        <a:ln>
          <a:solidFill>
            <a:schemeClr val="tx1"/>
          </a:solidFill>
        </a:ln>
        <a:scene3d>
          <a:camera prst="orthographicFront"/>
          <a:lightRig rig="threePt" dir="t"/>
        </a:scene3d>
        <a:sp3d>
          <a:bevelB prst="relaxedInset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400" b="1">
              <a:solidFill>
                <a:srgbClr val="FFFF00"/>
              </a:solidFill>
            </a:rPr>
            <a:t>Back to Main Menu</a:t>
          </a:r>
        </a:p>
      </xdr:txBody>
    </xdr:sp>
    <xdr:clientData/>
  </xdr:twoCellAnchor>
  <xdr:twoCellAnchor editAs="oneCell">
    <xdr:from>
      <xdr:col>1</xdr:col>
      <xdr:colOff>138643</xdr:colOff>
      <xdr:row>0</xdr:row>
      <xdr:rowOff>42333</xdr:rowOff>
    </xdr:from>
    <xdr:to>
      <xdr:col>2</xdr:col>
      <xdr:colOff>493183</xdr:colOff>
      <xdr:row>4</xdr:row>
      <xdr:rowOff>42333</xdr:rowOff>
    </xdr:to>
    <xdr:pic>
      <xdr:nvPicPr>
        <xdr:cNvPr id="10" name="Picture 9" descr="SATYA_01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19643" y="42333"/>
          <a:ext cx="945090" cy="1190625"/>
        </a:xfrm>
        <a:prstGeom prst="rect">
          <a:avLst/>
        </a:prstGeom>
      </xdr:spPr>
    </xdr:pic>
    <xdr:clientData/>
  </xdr:twoCellAnchor>
  <xdr:twoCellAnchor>
    <xdr:from>
      <xdr:col>2</xdr:col>
      <xdr:colOff>561976</xdr:colOff>
      <xdr:row>0</xdr:row>
      <xdr:rowOff>76200</xdr:rowOff>
    </xdr:from>
    <xdr:to>
      <xdr:col>14</xdr:col>
      <xdr:colOff>257176</xdr:colOff>
      <xdr:row>4</xdr:row>
      <xdr:rowOff>38100</xdr:rowOff>
    </xdr:to>
    <xdr:sp macro="" textlink="">
      <xdr:nvSpPr>
        <xdr:cNvPr id="12" name="Bevel 11"/>
        <xdr:cNvSpPr/>
      </xdr:nvSpPr>
      <xdr:spPr>
        <a:xfrm>
          <a:off x="1533526" y="76200"/>
          <a:ext cx="6276975" cy="1152525"/>
        </a:xfrm>
        <a:prstGeom prst="bevel">
          <a:avLst/>
        </a:prstGeom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rtlCol="0" anchor="ctr">
          <a:scene3d>
            <a:camera prst="orthographicFront"/>
            <a:lightRig rig="soft" dir="tl">
              <a:rot lat="0" lon="0" rev="0"/>
            </a:lightRig>
          </a:scene3d>
          <a:sp3d contourW="25400" prstMaterial="matte">
            <a:bevelT w="25400" h="55880" prst="artDeco"/>
            <a:contourClr>
              <a:schemeClr val="accent2">
                <a:tint val="20000"/>
              </a:schemeClr>
            </a:contourClr>
          </a:sp3d>
        </a:bodyPr>
        <a:lstStyle/>
        <a:p>
          <a:pPr algn="ctr"/>
          <a:r>
            <a:rPr lang="en-US" sz="4400" b="1" cap="none" spc="50">
              <a:ln w="11430"/>
              <a:gradFill>
                <a:gsLst>
                  <a:gs pos="25000">
                    <a:schemeClr val="accent2">
                      <a:satMod val="155000"/>
                    </a:schemeClr>
                  </a:gs>
                  <a:gs pos="100000">
                    <a:schemeClr val="accent2">
                      <a:shade val="45000"/>
                      <a:satMod val="165000"/>
                    </a:schemeClr>
                  </a:gs>
                </a:gsLst>
                <a:lin ang="5400000"/>
              </a:gradFill>
              <a:effectLst>
                <a:outerShdw blurRad="76200" dist="50800" dir="5400000" algn="tl" rotWithShape="0">
                  <a:srgbClr val="000000">
                    <a:alpha val="65000"/>
                  </a:srgbClr>
                </a:outerShdw>
              </a:effectLst>
              <a:latin typeface="Kruti Dev 010" pitchFamily="2" charset="0"/>
            </a:rPr>
            <a:t>d{kk &amp; v"Ve~</a:t>
          </a:r>
        </a:p>
      </xdr:txBody>
    </xdr:sp>
    <xdr:clientData/>
  </xdr:twoCellAnchor>
  <xdr:twoCellAnchor editAs="oneCell">
    <xdr:from>
      <xdr:col>14</xdr:col>
      <xdr:colOff>286809</xdr:colOff>
      <xdr:row>0</xdr:row>
      <xdr:rowOff>10583</xdr:rowOff>
    </xdr:from>
    <xdr:to>
      <xdr:col>17</xdr:col>
      <xdr:colOff>133350</xdr:colOff>
      <xdr:row>4</xdr:row>
      <xdr:rowOff>63500</xdr:rowOff>
    </xdr:to>
    <xdr:pic>
      <xdr:nvPicPr>
        <xdr:cNvPr id="13" name="Picture 77" descr="saraswati 2.jp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7840134" y="10583"/>
          <a:ext cx="846666" cy="12435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123826</xdr:colOff>
      <xdr:row>4</xdr:row>
      <xdr:rowOff>19050</xdr:rowOff>
    </xdr:from>
    <xdr:to>
      <xdr:col>9</xdr:col>
      <xdr:colOff>504825</xdr:colOff>
      <xdr:row>6</xdr:row>
      <xdr:rowOff>171450</xdr:rowOff>
    </xdr:to>
    <xdr:sp macro="" textlink="">
      <xdr:nvSpPr>
        <xdr:cNvPr id="2" name="Down Arrow 1"/>
        <xdr:cNvSpPr/>
      </xdr:nvSpPr>
      <xdr:spPr>
        <a:xfrm>
          <a:off x="6610351" y="1438275"/>
          <a:ext cx="380999" cy="704850"/>
        </a:xfrm>
        <a:prstGeom prst="downArrow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>
            <a:solidFill>
              <a:srgbClr val="FF0000"/>
            </a:solidFill>
          </a:endParaRPr>
        </a:p>
      </xdr:txBody>
    </xdr:sp>
    <xdr:clientData/>
  </xdr:twoCellAnchor>
  <xdr:twoCellAnchor>
    <xdr:from>
      <xdr:col>1</xdr:col>
      <xdr:colOff>104775</xdr:colOff>
      <xdr:row>10</xdr:row>
      <xdr:rowOff>47625</xdr:rowOff>
    </xdr:from>
    <xdr:to>
      <xdr:col>3</xdr:col>
      <xdr:colOff>485775</xdr:colOff>
      <xdr:row>11</xdr:row>
      <xdr:rowOff>180975</xdr:rowOff>
    </xdr:to>
    <xdr:sp macro="" textlink="">
      <xdr:nvSpPr>
        <xdr:cNvPr id="4" name="Rounded Rectangle 3">
          <a:hlinkClick xmlns:r="http://schemas.openxmlformats.org/officeDocument/2006/relationships" r:id="rId1"/>
        </xdr:cNvPr>
        <xdr:cNvSpPr/>
      </xdr:nvSpPr>
      <xdr:spPr>
        <a:xfrm>
          <a:off x="1409700" y="2886075"/>
          <a:ext cx="1838325" cy="323850"/>
        </a:xfrm>
        <a:prstGeom prst="roundRect">
          <a:avLst/>
        </a:prstGeom>
        <a:solidFill>
          <a:srgbClr val="C00000"/>
        </a:solidFill>
        <a:ln>
          <a:solidFill>
            <a:schemeClr val="tx1"/>
          </a:solidFill>
        </a:ln>
        <a:scene3d>
          <a:camera prst="orthographicFront"/>
          <a:lightRig rig="threePt" dir="t"/>
        </a:scene3d>
        <a:sp3d>
          <a:bevelB prst="relaxedInset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400" b="1">
              <a:solidFill>
                <a:srgbClr val="FFFF00"/>
              </a:solidFill>
            </a:rPr>
            <a:t>Back to Main Menu</a:t>
          </a:r>
        </a:p>
      </xdr:txBody>
    </xdr:sp>
    <xdr:clientData/>
  </xdr:twoCellAnchor>
  <xdr:twoCellAnchor>
    <xdr:from>
      <xdr:col>8</xdr:col>
      <xdr:colOff>85725</xdr:colOff>
      <xdr:row>10</xdr:row>
      <xdr:rowOff>57150</xdr:rowOff>
    </xdr:from>
    <xdr:to>
      <xdr:col>10</xdr:col>
      <xdr:colOff>495301</xdr:colOff>
      <xdr:row>14</xdr:row>
      <xdr:rowOff>66675</xdr:rowOff>
    </xdr:to>
    <xdr:sp macro="" textlink="">
      <xdr:nvSpPr>
        <xdr:cNvPr id="5" name="TextBox 4">
          <a:hlinkClick xmlns:r="http://schemas.openxmlformats.org/officeDocument/2006/relationships" r:id="rId2"/>
        </xdr:cNvPr>
        <xdr:cNvSpPr txBox="1"/>
      </xdr:nvSpPr>
      <xdr:spPr>
        <a:xfrm>
          <a:off x="5353050" y="2600325"/>
          <a:ext cx="1600201" cy="771525"/>
        </a:xfrm>
        <a:prstGeom prst="rect">
          <a:avLst/>
        </a:prstGeom>
        <a:gradFill>
          <a:gsLst>
            <a:gs pos="0">
              <a:schemeClr val="accent2">
                <a:lumMod val="60000"/>
                <a:lumOff val="40000"/>
              </a:schemeClr>
            </a:gs>
            <a:gs pos="50000">
              <a:schemeClr val="accent1">
                <a:tint val="44500"/>
                <a:satMod val="160000"/>
              </a:schemeClr>
            </a:gs>
            <a:gs pos="100000">
              <a:schemeClr val="accent1">
                <a:tint val="23500"/>
                <a:satMod val="160000"/>
              </a:schemeClr>
            </a:gs>
          </a:gsLst>
          <a:lin ang="5400000" scaled="0"/>
        </a:gradFill>
        <a:ln w="9525" cmpd="sng">
          <a:solidFill>
            <a:schemeClr val="lt1">
              <a:shade val="50000"/>
            </a:schemeClr>
          </a:solidFill>
        </a:ln>
        <a:scene3d>
          <a:camera prst="perspectiveLeft">
            <a:rot lat="0" lon="1200000" rev="0"/>
          </a:camera>
          <a:lightRig rig="sunset" dir="t"/>
        </a:scene3d>
        <a:sp3d z="31750" extrusionH="76200" prstMaterial="dkEdge">
          <a:bevelT prst="convex"/>
          <a:bevelB prst="convex"/>
          <a:extrusionClr>
            <a:schemeClr val="accent2">
              <a:lumMod val="50000"/>
            </a:schemeClr>
          </a:extrusion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>
          <a:flatTx/>
        </a:bodyPr>
        <a:lstStyle/>
        <a:p>
          <a:pPr algn="ctr"/>
          <a:r>
            <a:rPr lang="en-US" sz="2400">
              <a:latin typeface="Arial Black" pitchFamily="34" charset="0"/>
            </a:rPr>
            <a:t>OK</a:t>
          </a:r>
        </a:p>
      </xdr:txBody>
    </xdr:sp>
    <xdr:clientData/>
  </xdr:twoCellAnchor>
  <xdr:twoCellAnchor editAs="oneCell">
    <xdr:from>
      <xdr:col>17</xdr:col>
      <xdr:colOff>371475</xdr:colOff>
      <xdr:row>4</xdr:row>
      <xdr:rowOff>19050</xdr:rowOff>
    </xdr:from>
    <xdr:to>
      <xdr:col>19</xdr:col>
      <xdr:colOff>438150</xdr:colOff>
      <xdr:row>10</xdr:row>
      <xdr:rowOff>0</xdr:rowOff>
    </xdr:to>
    <xdr:pic>
      <xdr:nvPicPr>
        <xdr:cNvPr id="6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0972800" y="1143000"/>
          <a:ext cx="1285875" cy="1400175"/>
        </a:xfrm>
        <a:prstGeom prst="rect">
          <a:avLst/>
        </a:prstGeom>
        <a:noFill/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72</xdr:col>
      <xdr:colOff>409575</xdr:colOff>
      <xdr:row>1</xdr:row>
      <xdr:rowOff>228600</xdr:rowOff>
    </xdr:from>
    <xdr:to>
      <xdr:col>75</xdr:col>
      <xdr:colOff>419100</xdr:colOff>
      <xdr:row>3</xdr:row>
      <xdr:rowOff>57150</xdr:rowOff>
    </xdr:to>
    <xdr:sp macro="" textlink="">
      <xdr:nvSpPr>
        <xdr:cNvPr id="2" name="Rounded Rectangle 1">
          <a:hlinkClick xmlns:r="http://schemas.openxmlformats.org/officeDocument/2006/relationships" r:id="rId1"/>
        </xdr:cNvPr>
        <xdr:cNvSpPr/>
      </xdr:nvSpPr>
      <xdr:spPr>
        <a:xfrm>
          <a:off x="29222700" y="285750"/>
          <a:ext cx="1838325" cy="323850"/>
        </a:xfrm>
        <a:prstGeom prst="roundRect">
          <a:avLst/>
        </a:prstGeom>
        <a:solidFill>
          <a:srgbClr val="C00000"/>
        </a:solidFill>
        <a:ln>
          <a:solidFill>
            <a:schemeClr val="tx1"/>
          </a:solidFill>
        </a:ln>
        <a:scene3d>
          <a:camera prst="orthographicFront"/>
          <a:lightRig rig="threePt" dir="t"/>
        </a:scene3d>
        <a:sp3d>
          <a:bevelB prst="relaxedInset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400" b="1">
              <a:solidFill>
                <a:srgbClr val="FFFF00"/>
              </a:solidFill>
            </a:rPr>
            <a:t>Back to Main Menu</a:t>
          </a:r>
        </a:p>
      </xdr:txBody>
    </xdr:sp>
    <xdr:clientData/>
  </xdr:twoCellAnchor>
  <xdr:twoCellAnchor>
    <xdr:from>
      <xdr:col>72</xdr:col>
      <xdr:colOff>409575</xdr:colOff>
      <xdr:row>35</xdr:row>
      <xdr:rowOff>228600</xdr:rowOff>
    </xdr:from>
    <xdr:to>
      <xdr:col>75</xdr:col>
      <xdr:colOff>419100</xdr:colOff>
      <xdr:row>37</xdr:row>
      <xdr:rowOff>57150</xdr:rowOff>
    </xdr:to>
    <xdr:sp macro="" textlink="">
      <xdr:nvSpPr>
        <xdr:cNvPr id="3" name="Rounded Rectangle 2">
          <a:hlinkClick xmlns:r="http://schemas.openxmlformats.org/officeDocument/2006/relationships" r:id="rId2"/>
        </xdr:cNvPr>
        <xdr:cNvSpPr/>
      </xdr:nvSpPr>
      <xdr:spPr>
        <a:xfrm>
          <a:off x="29441775" y="285750"/>
          <a:ext cx="1838325" cy="323850"/>
        </a:xfrm>
        <a:prstGeom prst="roundRect">
          <a:avLst/>
        </a:prstGeom>
        <a:solidFill>
          <a:srgbClr val="C00000"/>
        </a:solidFill>
        <a:ln>
          <a:solidFill>
            <a:schemeClr val="tx1"/>
          </a:solidFill>
        </a:ln>
        <a:scene3d>
          <a:camera prst="orthographicFront"/>
          <a:lightRig rig="threePt" dir="t"/>
        </a:scene3d>
        <a:sp3d>
          <a:bevelB prst="relaxedInset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400" b="1">
              <a:solidFill>
                <a:srgbClr val="FFFF00"/>
              </a:solidFill>
            </a:rPr>
            <a:t>Back to Main Menu</a:t>
          </a:r>
        </a:p>
      </xdr:txBody>
    </xdr:sp>
    <xdr:clientData/>
  </xdr:twoCellAnchor>
  <xdr:twoCellAnchor>
    <xdr:from>
      <xdr:col>72</xdr:col>
      <xdr:colOff>409575</xdr:colOff>
      <xdr:row>68</xdr:row>
      <xdr:rowOff>228600</xdr:rowOff>
    </xdr:from>
    <xdr:to>
      <xdr:col>75</xdr:col>
      <xdr:colOff>419100</xdr:colOff>
      <xdr:row>70</xdr:row>
      <xdr:rowOff>57150</xdr:rowOff>
    </xdr:to>
    <xdr:sp macro="" textlink="">
      <xdr:nvSpPr>
        <xdr:cNvPr id="4" name="Rounded Rectangle 3">
          <a:hlinkClick xmlns:r="http://schemas.openxmlformats.org/officeDocument/2006/relationships" r:id="rId3"/>
        </xdr:cNvPr>
        <xdr:cNvSpPr/>
      </xdr:nvSpPr>
      <xdr:spPr>
        <a:xfrm>
          <a:off x="29441775" y="285750"/>
          <a:ext cx="1838325" cy="323850"/>
        </a:xfrm>
        <a:prstGeom prst="roundRect">
          <a:avLst/>
        </a:prstGeom>
        <a:solidFill>
          <a:srgbClr val="C00000"/>
        </a:solidFill>
        <a:ln>
          <a:solidFill>
            <a:schemeClr val="tx1"/>
          </a:solidFill>
        </a:ln>
        <a:scene3d>
          <a:camera prst="orthographicFront"/>
          <a:lightRig rig="threePt" dir="t"/>
        </a:scene3d>
        <a:sp3d>
          <a:bevelB prst="relaxedInset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400" b="1">
              <a:solidFill>
                <a:srgbClr val="FFFF00"/>
              </a:solidFill>
            </a:rPr>
            <a:t>Back to Main Menu</a:t>
          </a:r>
        </a:p>
      </xdr:txBody>
    </xdr:sp>
    <xdr:clientData/>
  </xdr:twoCellAnchor>
  <xdr:twoCellAnchor>
    <xdr:from>
      <xdr:col>72</xdr:col>
      <xdr:colOff>409575</xdr:colOff>
      <xdr:row>101</xdr:row>
      <xdr:rowOff>228600</xdr:rowOff>
    </xdr:from>
    <xdr:to>
      <xdr:col>75</xdr:col>
      <xdr:colOff>419100</xdr:colOff>
      <xdr:row>103</xdr:row>
      <xdr:rowOff>57150</xdr:rowOff>
    </xdr:to>
    <xdr:sp macro="" textlink="">
      <xdr:nvSpPr>
        <xdr:cNvPr id="5" name="Rounded Rectangle 4">
          <a:hlinkClick xmlns:r="http://schemas.openxmlformats.org/officeDocument/2006/relationships" r:id="rId4"/>
        </xdr:cNvPr>
        <xdr:cNvSpPr/>
      </xdr:nvSpPr>
      <xdr:spPr>
        <a:xfrm>
          <a:off x="29441775" y="285750"/>
          <a:ext cx="1838325" cy="323850"/>
        </a:xfrm>
        <a:prstGeom prst="roundRect">
          <a:avLst/>
        </a:prstGeom>
        <a:solidFill>
          <a:srgbClr val="C00000"/>
        </a:solidFill>
        <a:ln>
          <a:solidFill>
            <a:schemeClr val="tx1"/>
          </a:solidFill>
        </a:ln>
        <a:scene3d>
          <a:camera prst="orthographicFront"/>
          <a:lightRig rig="threePt" dir="t"/>
        </a:scene3d>
        <a:sp3d>
          <a:bevelB prst="relaxedInset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400" b="1">
              <a:solidFill>
                <a:srgbClr val="FFFF00"/>
              </a:solidFill>
            </a:rPr>
            <a:t>Back to Main Menu</a:t>
          </a:r>
        </a:p>
      </xdr:txBody>
    </xdr:sp>
    <xdr:clientData/>
  </xdr:twoCellAnchor>
  <xdr:twoCellAnchor>
    <xdr:from>
      <xdr:col>72</xdr:col>
      <xdr:colOff>409575</xdr:colOff>
      <xdr:row>134</xdr:row>
      <xdr:rowOff>228600</xdr:rowOff>
    </xdr:from>
    <xdr:to>
      <xdr:col>75</xdr:col>
      <xdr:colOff>419100</xdr:colOff>
      <xdr:row>136</xdr:row>
      <xdr:rowOff>57150</xdr:rowOff>
    </xdr:to>
    <xdr:sp macro="" textlink="">
      <xdr:nvSpPr>
        <xdr:cNvPr id="6" name="Rounded Rectangle 5">
          <a:hlinkClick xmlns:r="http://schemas.openxmlformats.org/officeDocument/2006/relationships" r:id="rId5"/>
        </xdr:cNvPr>
        <xdr:cNvSpPr/>
      </xdr:nvSpPr>
      <xdr:spPr>
        <a:xfrm>
          <a:off x="29441775" y="285750"/>
          <a:ext cx="1838325" cy="323850"/>
        </a:xfrm>
        <a:prstGeom prst="roundRect">
          <a:avLst/>
        </a:prstGeom>
        <a:solidFill>
          <a:srgbClr val="C00000"/>
        </a:solidFill>
        <a:ln>
          <a:solidFill>
            <a:schemeClr val="tx1"/>
          </a:solidFill>
        </a:ln>
        <a:scene3d>
          <a:camera prst="orthographicFront"/>
          <a:lightRig rig="threePt" dir="t"/>
        </a:scene3d>
        <a:sp3d>
          <a:bevelB prst="relaxedInset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400" b="1">
              <a:solidFill>
                <a:srgbClr val="FFFF00"/>
              </a:solidFill>
            </a:rPr>
            <a:t>Back to Main Menu</a:t>
          </a:r>
        </a:p>
      </xdr:txBody>
    </xdr:sp>
    <xdr:clientData/>
  </xdr:twoCellAnchor>
  <xdr:twoCellAnchor>
    <xdr:from>
      <xdr:col>72</xdr:col>
      <xdr:colOff>409575</xdr:colOff>
      <xdr:row>167</xdr:row>
      <xdr:rowOff>228600</xdr:rowOff>
    </xdr:from>
    <xdr:to>
      <xdr:col>75</xdr:col>
      <xdr:colOff>419100</xdr:colOff>
      <xdr:row>169</xdr:row>
      <xdr:rowOff>57150</xdr:rowOff>
    </xdr:to>
    <xdr:sp macro="" textlink="">
      <xdr:nvSpPr>
        <xdr:cNvPr id="7" name="Rounded Rectangle 6">
          <a:hlinkClick xmlns:r="http://schemas.openxmlformats.org/officeDocument/2006/relationships" r:id="rId6"/>
        </xdr:cNvPr>
        <xdr:cNvSpPr/>
      </xdr:nvSpPr>
      <xdr:spPr>
        <a:xfrm>
          <a:off x="29441775" y="285750"/>
          <a:ext cx="1838325" cy="323850"/>
        </a:xfrm>
        <a:prstGeom prst="roundRect">
          <a:avLst/>
        </a:prstGeom>
        <a:solidFill>
          <a:srgbClr val="C00000"/>
        </a:solidFill>
        <a:ln>
          <a:solidFill>
            <a:schemeClr val="tx1"/>
          </a:solidFill>
        </a:ln>
        <a:scene3d>
          <a:camera prst="orthographicFront"/>
          <a:lightRig rig="threePt" dir="t"/>
        </a:scene3d>
        <a:sp3d>
          <a:bevelB prst="relaxedInset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400" b="1">
              <a:solidFill>
                <a:srgbClr val="FFFF00"/>
              </a:solidFill>
            </a:rPr>
            <a:t>Back to Main Menu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36</xdr:col>
      <xdr:colOff>0</xdr:colOff>
      <xdr:row>12</xdr:row>
      <xdr:rowOff>0</xdr:rowOff>
    </xdr:from>
    <xdr:to>
      <xdr:col>39</xdr:col>
      <xdr:colOff>9525</xdr:colOff>
      <xdr:row>12</xdr:row>
      <xdr:rowOff>323850</xdr:rowOff>
    </xdr:to>
    <xdr:sp macro="" textlink="">
      <xdr:nvSpPr>
        <xdr:cNvPr id="2" name="Rounded Rectangle 1">
          <a:hlinkClick xmlns:r="http://schemas.openxmlformats.org/officeDocument/2006/relationships" r:id="rId1"/>
        </xdr:cNvPr>
        <xdr:cNvSpPr/>
      </xdr:nvSpPr>
      <xdr:spPr>
        <a:xfrm>
          <a:off x="10896600" y="2552700"/>
          <a:ext cx="1838325" cy="323850"/>
        </a:xfrm>
        <a:prstGeom prst="roundRect">
          <a:avLst/>
        </a:prstGeom>
        <a:solidFill>
          <a:srgbClr val="C00000"/>
        </a:solidFill>
        <a:ln>
          <a:solidFill>
            <a:schemeClr val="tx1"/>
          </a:solidFill>
        </a:ln>
        <a:scene3d>
          <a:camera prst="orthographicFront"/>
          <a:lightRig rig="threePt" dir="t"/>
        </a:scene3d>
        <a:sp3d>
          <a:bevelB prst="relaxedInset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400" b="1">
              <a:solidFill>
                <a:srgbClr val="FFFF00"/>
              </a:solidFill>
            </a:rPr>
            <a:t>Back to Main Menu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6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B27"/>
  <sheetViews>
    <sheetView tabSelected="1" workbookViewId="0">
      <selection activeCell="A21" sqref="A21"/>
    </sheetView>
  </sheetViews>
  <sheetFormatPr defaultRowHeight="15"/>
  <cols>
    <col min="2" max="2" width="124.7109375" customWidth="1"/>
  </cols>
  <sheetData>
    <row r="1" spans="1:2" s="50" customFormat="1" ht="69.75">
      <c r="A1" s="468"/>
      <c r="B1" s="469" t="s">
        <v>653</v>
      </c>
    </row>
    <row r="2" spans="1:2" s="50" customFormat="1" ht="75" customHeight="1">
      <c r="A2" s="468"/>
      <c r="B2" s="470"/>
    </row>
    <row r="3" spans="1:2" s="50" customFormat="1" ht="95.25" customHeight="1">
      <c r="A3" s="468"/>
      <c r="B3" s="470"/>
    </row>
    <row r="4" spans="1:2" s="50" customFormat="1" ht="55.5" customHeight="1">
      <c r="A4" s="468"/>
      <c r="B4" s="471" t="s">
        <v>654</v>
      </c>
    </row>
    <row r="6" spans="1:2" ht="33.75">
      <c r="B6" s="71" t="s">
        <v>643</v>
      </c>
    </row>
    <row r="8" spans="1:2" ht="46.5">
      <c r="A8" s="75">
        <v>1</v>
      </c>
      <c r="B8" s="70" t="s">
        <v>644</v>
      </c>
    </row>
    <row r="9" spans="1:2" ht="144.75" customHeight="1">
      <c r="A9" s="75">
        <v>2</v>
      </c>
      <c r="B9" s="68" t="s">
        <v>645</v>
      </c>
    </row>
    <row r="10" spans="1:2" ht="23.25">
      <c r="A10" s="75"/>
      <c r="B10" s="78" t="s">
        <v>247</v>
      </c>
    </row>
    <row r="11" spans="1:2" ht="38.25" customHeight="1">
      <c r="A11" s="75">
        <v>3</v>
      </c>
      <c r="B11" s="467" t="s">
        <v>646</v>
      </c>
    </row>
    <row r="12" spans="1:2" ht="45" customHeight="1">
      <c r="A12" s="75">
        <v>4</v>
      </c>
      <c r="B12" s="68" t="s">
        <v>647</v>
      </c>
    </row>
    <row r="13" spans="1:2" ht="117.75" customHeight="1">
      <c r="A13" s="75">
        <v>5</v>
      </c>
      <c r="B13" s="69" t="s">
        <v>648</v>
      </c>
    </row>
    <row r="14" spans="1:2" ht="36.75" customHeight="1">
      <c r="A14" s="75">
        <v>6</v>
      </c>
      <c r="B14" s="79" t="s">
        <v>650</v>
      </c>
    </row>
    <row r="15" spans="1:2" ht="50.25" customHeight="1">
      <c r="A15" s="75">
        <v>7</v>
      </c>
      <c r="B15" s="68" t="s">
        <v>649</v>
      </c>
    </row>
    <row r="16" spans="1:2" ht="46.5" customHeight="1">
      <c r="A16" s="75">
        <v>8</v>
      </c>
      <c r="B16" s="77" t="s">
        <v>248</v>
      </c>
    </row>
    <row r="17" spans="1:2" ht="192.75" customHeight="1">
      <c r="A17" s="75">
        <v>9</v>
      </c>
      <c r="B17" s="68" t="s">
        <v>651</v>
      </c>
    </row>
    <row r="18" spans="1:2" ht="78" customHeight="1">
      <c r="A18" s="75">
        <v>10</v>
      </c>
      <c r="B18" s="68" t="s">
        <v>652</v>
      </c>
    </row>
    <row r="19" spans="1:2" ht="69.75">
      <c r="A19" s="75">
        <v>11</v>
      </c>
      <c r="B19" s="68" t="s">
        <v>239</v>
      </c>
    </row>
    <row r="20" spans="1:2" ht="49.5">
      <c r="A20" s="76">
        <v>12</v>
      </c>
      <c r="B20" s="73" t="s">
        <v>240</v>
      </c>
    </row>
    <row r="21" spans="1:2" ht="23.25">
      <c r="A21" s="72"/>
      <c r="B21" s="74"/>
    </row>
    <row r="22" spans="1:2" ht="23.25">
      <c r="A22" s="502" t="s">
        <v>241</v>
      </c>
      <c r="B22" s="503"/>
    </row>
    <row r="23" spans="1:2" ht="23.25">
      <c r="A23" s="504" t="s">
        <v>242</v>
      </c>
      <c r="B23" s="505"/>
    </row>
    <row r="24" spans="1:2" ht="23.25">
      <c r="A24" s="506" t="s">
        <v>243</v>
      </c>
      <c r="B24" s="507"/>
    </row>
    <row r="25" spans="1:2" ht="23.25">
      <c r="A25" s="508" t="s">
        <v>244</v>
      </c>
      <c r="B25" s="509"/>
    </row>
    <row r="26" spans="1:2" ht="23.25">
      <c r="A26" s="510" t="s">
        <v>245</v>
      </c>
      <c r="B26" s="511"/>
    </row>
    <row r="27" spans="1:2" ht="29.25">
      <c r="A27" s="500" t="s">
        <v>246</v>
      </c>
      <c r="B27" s="501"/>
    </row>
  </sheetData>
  <sheetProtection password="85B9" sheet="1" objects="1" scenarios="1" selectLockedCells="1"/>
  <mergeCells count="6">
    <mergeCell ref="A27:B27"/>
    <mergeCell ref="A22:B22"/>
    <mergeCell ref="A23:B23"/>
    <mergeCell ref="A24:B24"/>
    <mergeCell ref="A25:B25"/>
    <mergeCell ref="A26:B26"/>
  </mergeCell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>
  <dimension ref="A1:IB130"/>
  <sheetViews>
    <sheetView showGridLines="0" workbookViewId="0">
      <pane xSplit="16" ySplit="7" topLeftCell="Q8" activePane="bottomRight" state="frozen"/>
      <selection pane="topRight" activeCell="Q1" sqref="Q1"/>
      <selection pane="bottomLeft" activeCell="A8" sqref="A8"/>
      <selection pane="bottomRight" activeCell="C2" sqref="C2:D2"/>
    </sheetView>
  </sheetViews>
  <sheetFormatPr defaultColWidth="4.5703125" defaultRowHeight="15"/>
  <cols>
    <col min="1" max="1" width="5.140625" style="50" customWidth="1"/>
    <col min="2" max="2" width="12.140625" style="342" customWidth="1"/>
    <col min="3" max="3" width="7.85546875" style="50" customWidth="1"/>
    <col min="4" max="4" width="7.42578125" style="50" customWidth="1"/>
    <col min="5" max="5" width="13.28515625" style="50" customWidth="1"/>
    <col min="6" max="6" width="12.42578125" style="343" customWidth="1"/>
    <col min="7" max="7" width="3" style="50" customWidth="1"/>
    <col min="8" max="8" width="3.140625" style="50" customWidth="1"/>
    <col min="9" max="10" width="3.5703125" style="50" customWidth="1"/>
    <col min="11" max="11" width="3.28515625" style="50" customWidth="1"/>
    <col min="12" max="12" width="2.85546875" style="50" customWidth="1"/>
    <col min="13" max="14" width="3.5703125" style="50" customWidth="1"/>
    <col min="15" max="15" width="3.7109375" style="50" customWidth="1"/>
    <col min="16" max="16" width="4.140625" style="50" customWidth="1"/>
    <col min="17" max="17" width="4" style="50" customWidth="1"/>
    <col min="18" max="18" width="3.85546875" style="50" customWidth="1"/>
    <col min="19" max="19" width="4" style="50" customWidth="1"/>
    <col min="20" max="20" width="3.5703125" style="50" customWidth="1"/>
    <col min="21" max="21" width="3.85546875" style="50" customWidth="1"/>
    <col min="22" max="23" width="3.7109375" style="50" customWidth="1"/>
    <col min="24" max="24" width="3.85546875" style="50" customWidth="1"/>
    <col min="25" max="26" width="4.85546875" style="50" customWidth="1"/>
    <col min="27" max="27" width="5.28515625" style="50" customWidth="1"/>
    <col min="28" max="28" width="4.42578125" style="50" customWidth="1"/>
    <col min="29" max="29" width="3" style="50" customWidth="1"/>
    <col min="30" max="30" width="3.140625" style="50" customWidth="1"/>
    <col min="31" max="32" width="3.5703125" style="50" customWidth="1"/>
    <col min="33" max="33" width="3.28515625" style="50" customWidth="1"/>
    <col min="34" max="34" width="2.85546875" style="50" customWidth="1"/>
    <col min="35" max="36" width="3.5703125" style="50" customWidth="1"/>
    <col min="37" max="37" width="3.7109375" style="50" customWidth="1"/>
    <col min="38" max="38" width="4.140625" style="50" customWidth="1"/>
    <col min="39" max="39" width="4" style="50" customWidth="1"/>
    <col min="40" max="40" width="3.85546875" style="50" customWidth="1"/>
    <col min="41" max="41" width="4" style="50" customWidth="1"/>
    <col min="42" max="42" width="3.5703125" style="50" customWidth="1"/>
    <col min="43" max="43" width="3.85546875" style="50" customWidth="1"/>
    <col min="44" max="45" width="3.7109375" style="50" customWidth="1"/>
    <col min="46" max="46" width="3.85546875" style="50" customWidth="1"/>
    <col min="47" max="48" width="4.85546875" style="50" customWidth="1"/>
    <col min="49" max="49" width="5.28515625" style="50" customWidth="1"/>
    <col min="50" max="50" width="4.42578125" style="50" customWidth="1"/>
    <col min="51" max="51" width="3" style="50" customWidth="1"/>
    <col min="52" max="52" width="3.140625" style="50" customWidth="1"/>
    <col min="53" max="54" width="3.5703125" style="50" customWidth="1"/>
    <col min="55" max="55" width="3.28515625" style="50" customWidth="1"/>
    <col min="56" max="56" width="2.85546875" style="50" customWidth="1"/>
    <col min="57" max="58" width="3.5703125" style="50" customWidth="1"/>
    <col min="59" max="59" width="3.7109375" style="50" customWidth="1"/>
    <col min="60" max="60" width="4.140625" style="50" customWidth="1"/>
    <col min="61" max="61" width="4" style="50" customWidth="1"/>
    <col min="62" max="62" width="3.85546875" style="50" customWidth="1"/>
    <col min="63" max="63" width="4" style="50" customWidth="1"/>
    <col min="64" max="64" width="3.5703125" style="50" customWidth="1"/>
    <col min="65" max="65" width="3.85546875" style="50" customWidth="1"/>
    <col min="66" max="67" width="3.7109375" style="50" customWidth="1"/>
    <col min="68" max="68" width="3.85546875" style="50" customWidth="1"/>
    <col min="69" max="70" width="4.85546875" style="50" customWidth="1"/>
    <col min="71" max="71" width="5.28515625" style="50" customWidth="1"/>
    <col min="72" max="72" width="4.42578125" style="50" customWidth="1"/>
    <col min="73" max="73" width="3" style="50" customWidth="1"/>
    <col min="74" max="74" width="3.140625" style="50" customWidth="1"/>
    <col min="75" max="76" width="3.5703125" style="50" customWidth="1"/>
    <col min="77" max="77" width="3.28515625" style="50" customWidth="1"/>
    <col min="78" max="78" width="2.85546875" style="50" customWidth="1"/>
    <col min="79" max="80" width="3.5703125" style="50" customWidth="1"/>
    <col min="81" max="81" width="3.7109375" style="50" customWidth="1"/>
    <col min="82" max="82" width="4.140625" style="50" customWidth="1"/>
    <col min="83" max="83" width="4" style="50" customWidth="1"/>
    <col min="84" max="84" width="3.85546875" style="50" customWidth="1"/>
    <col min="85" max="85" width="4" style="50" customWidth="1"/>
    <col min="86" max="86" width="3.5703125" style="50" customWidth="1"/>
    <col min="87" max="87" width="3.85546875" style="50" customWidth="1"/>
    <col min="88" max="89" width="3.7109375" style="50" customWidth="1"/>
    <col min="90" max="90" width="3.85546875" style="50" customWidth="1"/>
    <col min="91" max="92" width="4.85546875" style="50" customWidth="1"/>
    <col min="93" max="93" width="5.28515625" style="50" customWidth="1"/>
    <col min="94" max="94" width="4.42578125" style="50" customWidth="1"/>
    <col min="95" max="95" width="3" style="50" customWidth="1"/>
    <col min="96" max="96" width="3.140625" style="50" customWidth="1"/>
    <col min="97" max="98" width="3.5703125" style="50" customWidth="1"/>
    <col min="99" max="99" width="3.28515625" style="50" customWidth="1"/>
    <col min="100" max="100" width="2.85546875" style="50" customWidth="1"/>
    <col min="101" max="102" width="3.5703125" style="50" customWidth="1"/>
    <col min="103" max="103" width="3.7109375" style="50" customWidth="1"/>
    <col min="104" max="104" width="4.140625" style="50" customWidth="1"/>
    <col min="105" max="105" width="4" style="50" customWidth="1"/>
    <col min="106" max="106" width="3.85546875" style="50" customWidth="1"/>
    <col min="107" max="107" width="4" style="50" customWidth="1"/>
    <col min="108" max="108" width="3.5703125" style="50" customWidth="1"/>
    <col min="109" max="109" width="3.85546875" style="50" customWidth="1"/>
    <col min="110" max="111" width="3.7109375" style="50" customWidth="1"/>
    <col min="112" max="112" width="3.85546875" style="50" customWidth="1"/>
    <col min="113" max="114" width="4.85546875" style="50" customWidth="1"/>
    <col min="115" max="115" width="5.28515625" style="50" customWidth="1"/>
    <col min="116" max="116" width="4.42578125" style="50" customWidth="1"/>
    <col min="117" max="117" width="5" style="50" customWidth="1"/>
    <col min="118" max="118" width="4.5703125" style="50" customWidth="1"/>
    <col min="119" max="135" width="4.42578125" style="50" customWidth="1"/>
    <col min="136" max="136" width="4.7109375" style="50" customWidth="1"/>
    <col min="137" max="137" width="5.28515625" style="50" customWidth="1"/>
    <col min="138" max="138" width="3.7109375" style="50" customWidth="1"/>
    <col min="139" max="139" width="8.28515625" style="50" customWidth="1"/>
    <col min="140" max="140" width="4.28515625" style="50" customWidth="1"/>
    <col min="141" max="141" width="4.42578125" style="50" customWidth="1"/>
    <col min="142" max="142" width="4.140625" style="50" customWidth="1"/>
    <col min="143" max="143" width="4.42578125" style="50" customWidth="1"/>
    <col min="144" max="144" width="4.5703125" style="50"/>
    <col min="145" max="145" width="4" style="50" customWidth="1"/>
    <col min="146" max="146" width="4.28515625" style="50" customWidth="1"/>
    <col min="147" max="147" width="4" style="50" customWidth="1"/>
    <col min="148" max="148" width="3.85546875" style="50" customWidth="1"/>
    <col min="149" max="149" width="3.7109375" style="50" customWidth="1"/>
    <col min="150" max="150" width="4" style="50" customWidth="1"/>
    <col min="151" max="151" width="3.85546875" style="50" customWidth="1"/>
    <col min="152" max="152" width="4.5703125" style="50"/>
    <col min="153" max="153" width="3.5703125" style="50" customWidth="1"/>
    <col min="154" max="155" width="4.42578125" style="50" customWidth="1"/>
    <col min="156" max="156" width="4.140625" style="50" customWidth="1"/>
    <col min="157" max="157" width="4.42578125" style="50" customWidth="1"/>
    <col min="158" max="158" width="4.28515625" style="50" customWidth="1"/>
    <col min="159" max="159" width="4.7109375" style="50" customWidth="1"/>
    <col min="160" max="160" width="3.7109375" style="50" customWidth="1"/>
    <col min="161" max="161" width="8.140625" style="50" customWidth="1"/>
    <col min="162" max="162" width="8.5703125" style="50" customWidth="1"/>
    <col min="163" max="164" width="4.7109375" style="50" customWidth="1"/>
    <col min="165" max="165" width="6" style="50" customWidth="1"/>
    <col min="166" max="166" width="5.7109375" style="50" customWidth="1"/>
    <col min="167" max="170" width="4.5703125" style="50"/>
    <col min="171" max="171" width="9.140625" style="50" hidden="1" customWidth="1"/>
    <col min="172" max="173" width="0" style="50" hidden="1" customWidth="1"/>
    <col min="174" max="180" width="4.5703125" style="50"/>
    <col min="181" max="182" width="0" style="50" hidden="1" customWidth="1"/>
    <col min="183" max="234" width="4.5703125" style="50"/>
    <col min="235" max="235" width="4.42578125" style="50" customWidth="1"/>
    <col min="236" max="236" width="10.28515625" style="50" hidden="1" customWidth="1"/>
    <col min="237" max="16384" width="4.5703125" style="50"/>
  </cols>
  <sheetData>
    <row r="1" spans="1:236" ht="25.5" customHeight="1">
      <c r="A1" s="885" t="s">
        <v>552</v>
      </c>
      <c r="B1" s="886">
        <v>0</v>
      </c>
      <c r="C1" s="870" t="str">
        <f>IF(AND(Menu!C8=""),"",IF(AND(C2=""),"",Menu!C8))</f>
        <v>jktdh; mRd`"V mPp izkFkfed fo|ky; iksVfy;k] ia-l-&amp; lkstr ¼ikyh½</v>
      </c>
      <c r="D1" s="871"/>
      <c r="E1" s="871"/>
      <c r="F1" s="871"/>
      <c r="G1" s="871"/>
      <c r="H1" s="871"/>
      <c r="I1" s="871"/>
      <c r="J1" s="871"/>
      <c r="K1" s="871"/>
      <c r="L1" s="871"/>
      <c r="M1" s="871"/>
      <c r="N1" s="871"/>
      <c r="O1" s="871"/>
      <c r="P1" s="872"/>
      <c r="Q1" s="869" t="s">
        <v>583</v>
      </c>
      <c r="R1" s="869"/>
      <c r="S1" s="869"/>
      <c r="T1" s="869"/>
      <c r="U1" s="869"/>
      <c r="V1" s="869"/>
      <c r="W1" s="869"/>
      <c r="X1" s="869"/>
      <c r="Y1" s="934">
        <f>IF(AND($C$2="sixth"),'6'!P7,IF(AND($C$2="Seventh"),'7'!P7,IF(AND($C$2="eighth"),'8'!P7,"")))</f>
        <v>11</v>
      </c>
      <c r="Z1" s="934"/>
      <c r="AA1" s="934"/>
      <c r="AB1" s="934"/>
      <c r="AC1" s="60"/>
      <c r="AD1" s="60"/>
      <c r="AE1" s="60"/>
      <c r="AF1" s="276"/>
      <c r="AG1" s="276"/>
      <c r="AH1" s="278"/>
      <c r="AI1" s="60"/>
      <c r="AJ1" s="275"/>
      <c r="AK1" s="275"/>
      <c r="AL1" s="275"/>
      <c r="AM1" s="275"/>
      <c r="AN1" s="275"/>
      <c r="AO1" s="275"/>
      <c r="AP1" s="275"/>
      <c r="AQ1" s="275"/>
      <c r="AR1" s="275"/>
      <c r="AS1" s="275"/>
      <c r="AT1" s="275"/>
      <c r="AU1" s="60"/>
      <c r="AV1" s="60"/>
      <c r="AW1" s="60"/>
      <c r="AX1" s="60"/>
      <c r="AY1" s="279"/>
      <c r="AZ1" s="281"/>
      <c r="BA1" s="282"/>
      <c r="BB1" s="283"/>
      <c r="BC1" s="283"/>
      <c r="BD1" s="283"/>
      <c r="BE1" s="60"/>
      <c r="BF1" s="275"/>
      <c r="BG1" s="275"/>
      <c r="BH1" s="275"/>
      <c r="BI1" s="275"/>
      <c r="BJ1" s="275"/>
      <c r="BK1" s="275"/>
      <c r="BL1" s="275"/>
      <c r="BM1" s="275"/>
      <c r="BN1" s="275"/>
      <c r="BO1" s="275"/>
      <c r="BP1" s="275"/>
      <c r="BQ1" s="60"/>
      <c r="BR1" s="60"/>
      <c r="BS1" s="60"/>
      <c r="BT1" s="60"/>
      <c r="BU1" s="283"/>
      <c r="BV1" s="283"/>
      <c r="BW1" s="283"/>
      <c r="BX1" s="283"/>
      <c r="BY1" s="283"/>
      <c r="BZ1" s="283"/>
      <c r="CA1" s="60"/>
      <c r="CB1" s="275"/>
      <c r="CC1" s="275"/>
      <c r="CD1" s="275"/>
      <c r="CE1" s="275"/>
      <c r="CF1" s="275"/>
      <c r="CG1" s="275"/>
      <c r="CH1" s="275"/>
      <c r="CI1" s="275"/>
      <c r="CJ1" s="275"/>
      <c r="CK1" s="275"/>
      <c r="CL1" s="275"/>
      <c r="CM1" s="60"/>
      <c r="CN1" s="60"/>
      <c r="CO1" s="60"/>
      <c r="CP1" s="60"/>
      <c r="CQ1" s="283"/>
      <c r="CR1" s="283"/>
      <c r="CS1" s="283"/>
      <c r="CT1" s="283"/>
      <c r="CU1" s="283"/>
      <c r="CV1" s="283"/>
      <c r="CW1" s="60"/>
      <c r="CX1" s="275"/>
      <c r="CY1" s="275"/>
      <c r="CZ1" s="275"/>
      <c r="DA1" s="275"/>
      <c r="DB1" s="275"/>
      <c r="DC1" s="275"/>
      <c r="DD1" s="275"/>
      <c r="DE1" s="275"/>
      <c r="DF1" s="275"/>
      <c r="DG1" s="275"/>
      <c r="DH1" s="275"/>
      <c r="DI1" s="60"/>
      <c r="DJ1" s="60"/>
      <c r="DK1" s="60"/>
      <c r="DL1" s="60"/>
      <c r="DM1" s="283"/>
      <c r="DN1" s="283"/>
      <c r="DO1" s="249"/>
      <c r="DP1" s="249"/>
      <c r="DQ1" s="249"/>
      <c r="DR1" s="249"/>
      <c r="DS1" s="249"/>
      <c r="DT1" s="249"/>
      <c r="DU1" s="249"/>
      <c r="DV1" s="249"/>
      <c r="DW1" s="249"/>
      <c r="DX1" s="249"/>
      <c r="DY1" s="249"/>
      <c r="DZ1" s="249"/>
      <c r="EA1" s="249"/>
      <c r="EB1" s="249"/>
      <c r="EC1" s="249"/>
      <c r="ED1" s="249"/>
      <c r="EE1" s="249"/>
      <c r="EF1" s="249"/>
      <c r="EG1" s="249"/>
      <c r="EH1" s="249"/>
      <c r="EI1" s="250"/>
      <c r="EJ1" s="251"/>
      <c r="EK1" s="251"/>
      <c r="EL1" s="251"/>
      <c r="EM1" s="251"/>
      <c r="EN1" s="251"/>
      <c r="EO1" s="251"/>
      <c r="EP1" s="251"/>
      <c r="EQ1" s="251"/>
      <c r="ER1" s="251"/>
      <c r="ES1" s="251"/>
      <c r="ET1" s="251"/>
      <c r="EU1" s="251"/>
      <c r="EV1" s="251"/>
      <c r="EW1" s="251"/>
      <c r="EX1" s="251"/>
      <c r="EY1" s="251"/>
      <c r="EZ1" s="251"/>
      <c r="FA1" s="251"/>
      <c r="FB1" s="251"/>
      <c r="FC1" s="251"/>
      <c r="FD1" s="251"/>
      <c r="FE1" s="251"/>
      <c r="FF1" s="251"/>
      <c r="FG1" s="251"/>
      <c r="FH1" s="251"/>
      <c r="FI1" s="251"/>
      <c r="FJ1" s="251"/>
      <c r="FK1" s="248"/>
      <c r="FL1" s="248"/>
    </row>
    <row r="2" spans="1:236" ht="19.5" customHeight="1">
      <c r="A2" s="887" t="s">
        <v>5</v>
      </c>
      <c r="B2" s="888">
        <v>0</v>
      </c>
      <c r="C2" s="889" t="s">
        <v>85</v>
      </c>
      <c r="D2" s="890"/>
      <c r="E2" s="891" t="s">
        <v>584</v>
      </c>
      <c r="F2" s="892">
        <v>0</v>
      </c>
      <c r="G2" s="935" t="str">
        <f>IF(AND(Register!A2=""),"",IF(AND(C2=""),"",Register!A2))</f>
        <v>2017 -2018</v>
      </c>
      <c r="H2" s="935"/>
      <c r="I2" s="935"/>
      <c r="J2" s="935"/>
      <c r="K2" s="935"/>
      <c r="L2" s="935"/>
      <c r="M2" s="935"/>
      <c r="N2" s="882" t="s">
        <v>585</v>
      </c>
      <c r="O2" s="883"/>
      <c r="P2" s="883"/>
      <c r="Q2" s="883"/>
      <c r="R2" s="883"/>
      <c r="S2" s="883"/>
      <c r="T2" s="883"/>
      <c r="U2" s="883"/>
      <c r="V2" s="883"/>
      <c r="W2" s="883"/>
      <c r="X2" s="884"/>
      <c r="Y2" s="936">
        <f>IF(AND($C$2="sixth"),'6'!Z7,IF(AND($C$2="Seventh"),'7'!Z7,IF(AND($C$2="eighth"),'8'!Z7,"")))</f>
        <v>10</v>
      </c>
      <c r="Z2" s="936"/>
      <c r="AA2" s="936"/>
      <c r="AB2" s="936"/>
      <c r="AC2" s="300"/>
      <c r="AD2" s="300"/>
      <c r="AE2" s="300"/>
      <c r="AF2" s="300"/>
      <c r="AG2" s="300"/>
      <c r="AH2" s="300"/>
      <c r="AI2" s="300"/>
      <c r="AJ2" s="275"/>
      <c r="AK2" s="275"/>
      <c r="AL2" s="275"/>
      <c r="AM2" s="275"/>
      <c r="AN2" s="275"/>
      <c r="AO2" s="275"/>
      <c r="AP2" s="275"/>
      <c r="AQ2" s="275"/>
      <c r="AR2" s="275"/>
      <c r="AS2" s="275"/>
      <c r="AT2" s="275"/>
      <c r="AU2" s="301"/>
      <c r="AV2" s="301"/>
      <c r="AW2" s="301"/>
      <c r="AX2" s="301"/>
      <c r="AY2" s="300"/>
      <c r="AZ2" s="300"/>
      <c r="BA2" s="300"/>
      <c r="BB2" s="300"/>
      <c r="BC2" s="300"/>
      <c r="BD2" s="300"/>
      <c r="BE2" s="300"/>
      <c r="BF2" s="275"/>
      <c r="BG2" s="275"/>
      <c r="BH2" s="275"/>
      <c r="BI2" s="275"/>
      <c r="BJ2" s="275"/>
      <c r="BK2" s="275"/>
      <c r="BL2" s="275"/>
      <c r="BM2" s="275"/>
      <c r="BN2" s="275"/>
      <c r="BO2" s="275"/>
      <c r="BP2" s="275"/>
      <c r="BQ2" s="301"/>
      <c r="BR2" s="301"/>
      <c r="BS2" s="301"/>
      <c r="BT2" s="301"/>
      <c r="BU2" s="300"/>
      <c r="BV2" s="300"/>
      <c r="BW2" s="300"/>
      <c r="BX2" s="300"/>
      <c r="BY2" s="300"/>
      <c r="BZ2" s="300"/>
      <c r="CA2" s="300"/>
      <c r="CB2" s="275"/>
      <c r="CC2" s="275"/>
      <c r="CD2" s="275"/>
      <c r="CE2" s="275"/>
      <c r="CF2" s="275"/>
      <c r="CG2" s="275"/>
      <c r="CH2" s="275"/>
      <c r="CI2" s="275"/>
      <c r="CJ2" s="275"/>
      <c r="CK2" s="275"/>
      <c r="CL2" s="275"/>
      <c r="CM2" s="301"/>
      <c r="CN2" s="301"/>
      <c r="CO2" s="301"/>
      <c r="CP2" s="301"/>
      <c r="CQ2" s="300"/>
      <c r="CR2" s="300"/>
      <c r="CS2" s="300"/>
      <c r="CT2" s="300"/>
      <c r="CU2" s="300"/>
      <c r="CV2" s="300"/>
      <c r="CW2" s="300"/>
      <c r="CX2" s="275"/>
      <c r="CY2" s="275"/>
      <c r="CZ2" s="275"/>
      <c r="DA2" s="275"/>
      <c r="DB2" s="275"/>
      <c r="DC2" s="275"/>
      <c r="DD2" s="275"/>
      <c r="DE2" s="275"/>
      <c r="DF2" s="275"/>
      <c r="DG2" s="275"/>
      <c r="DH2" s="275"/>
      <c r="DI2" s="301"/>
      <c r="DJ2" s="301"/>
      <c r="DK2" s="301"/>
      <c r="DL2" s="301"/>
      <c r="DM2" s="280"/>
      <c r="DN2" s="280"/>
      <c r="DO2" s="251"/>
      <c r="DP2" s="251"/>
      <c r="DQ2" s="251"/>
      <c r="DR2" s="251"/>
      <c r="DS2" s="251"/>
      <c r="DT2" s="251"/>
      <c r="DU2" s="251"/>
      <c r="DV2" s="251"/>
      <c r="DW2" s="251"/>
      <c r="DX2" s="251"/>
      <c r="DY2" s="251"/>
      <c r="DZ2" s="251"/>
      <c r="EA2" s="251"/>
      <c r="EB2" s="251"/>
      <c r="EC2" s="251"/>
      <c r="ED2" s="251"/>
      <c r="EE2" s="251"/>
      <c r="EF2" s="251"/>
      <c r="EG2" s="251"/>
      <c r="EH2" s="251"/>
      <c r="EI2" s="251"/>
      <c r="EJ2" s="251"/>
      <c r="EK2" s="251"/>
      <c r="EL2" s="251"/>
      <c r="EM2" s="251"/>
      <c r="EN2" s="251"/>
      <c r="EO2" s="251"/>
      <c r="EP2" s="251"/>
      <c r="EQ2" s="251"/>
      <c r="ER2" s="251"/>
      <c r="ES2" s="251"/>
      <c r="ET2" s="251"/>
      <c r="EU2" s="251"/>
      <c r="EV2" s="251"/>
      <c r="EW2" s="251"/>
      <c r="EX2" s="251"/>
      <c r="EY2" s="251"/>
      <c r="EZ2" s="251"/>
      <c r="FA2" s="251"/>
      <c r="FB2" s="251"/>
      <c r="FC2" s="251"/>
      <c r="FD2" s="251"/>
      <c r="FE2" s="252"/>
      <c r="FF2" s="251"/>
      <c r="FG2" s="251"/>
      <c r="FH2" s="251"/>
      <c r="FI2" s="251"/>
      <c r="FJ2" s="251"/>
      <c r="FK2" s="248"/>
      <c r="FL2" s="248"/>
      <c r="IB2" s="112"/>
    </row>
    <row r="3" spans="1:236" ht="20.25" customHeight="1">
      <c r="A3" s="876" t="s">
        <v>553</v>
      </c>
      <c r="B3" s="877"/>
      <c r="C3" s="877"/>
      <c r="D3" s="877"/>
      <c r="E3" s="877"/>
      <c r="F3" s="878"/>
      <c r="G3" s="873" t="s">
        <v>17</v>
      </c>
      <c r="H3" s="897"/>
      <c r="I3" s="897"/>
      <c r="J3" s="898"/>
      <c r="K3" s="873" t="str">
        <f>IF(AND($C$2="sixth"),Menu!M19,IF(AND($C$2="Seventh"),Menu!Q19,IF(AND($C$2="eighth"),Menu!U19,"")))</f>
        <v>txnh'kflag</v>
      </c>
      <c r="L3" s="874"/>
      <c r="M3" s="874"/>
      <c r="N3" s="874"/>
      <c r="O3" s="874"/>
      <c r="P3" s="874"/>
      <c r="Q3" s="874"/>
      <c r="R3" s="874"/>
      <c r="S3" s="874"/>
      <c r="T3" s="874"/>
      <c r="U3" s="874"/>
      <c r="V3" s="874"/>
      <c r="W3" s="874"/>
      <c r="X3" s="874"/>
      <c r="Y3" s="874"/>
      <c r="Z3" s="874"/>
      <c r="AA3" s="874"/>
      <c r="AB3" s="875"/>
      <c r="AC3" s="937" t="s">
        <v>18</v>
      </c>
      <c r="AD3" s="937"/>
      <c r="AE3" s="937"/>
      <c r="AF3" s="937"/>
      <c r="AG3" s="937" t="str">
        <f>IF(AND($C$2="sixth"),Menu!M20,IF(AND($C$2="Seventh"),Menu!Q20,IF(AND($C$2="eighth"),Menu!U20,"")))</f>
        <v>ghjkyky tkV</v>
      </c>
      <c r="AH3" s="938"/>
      <c r="AI3" s="938"/>
      <c r="AJ3" s="938"/>
      <c r="AK3" s="938"/>
      <c r="AL3" s="938"/>
      <c r="AM3" s="938"/>
      <c r="AN3" s="938"/>
      <c r="AO3" s="938"/>
      <c r="AP3" s="938"/>
      <c r="AQ3" s="938"/>
      <c r="AR3" s="938"/>
      <c r="AS3" s="938"/>
      <c r="AT3" s="938"/>
      <c r="AU3" s="938"/>
      <c r="AV3" s="938"/>
      <c r="AW3" s="938"/>
      <c r="AX3" s="938"/>
      <c r="AY3" s="937" t="s">
        <v>19</v>
      </c>
      <c r="AZ3" s="937"/>
      <c r="BA3" s="937"/>
      <c r="BB3" s="937"/>
      <c r="BC3" s="937" t="str">
        <f>IF(AND($C$2="sixth"),Menu!M21,IF(AND($C$2="Seventh"),Menu!Q21,IF(AND($C$2="eighth"),Menu!U21,"")))</f>
        <v>eksrhjke</v>
      </c>
      <c r="BD3" s="937"/>
      <c r="BE3" s="937"/>
      <c r="BF3" s="937"/>
      <c r="BG3" s="937"/>
      <c r="BH3" s="937"/>
      <c r="BI3" s="937"/>
      <c r="BJ3" s="937"/>
      <c r="BK3" s="937"/>
      <c r="BL3" s="937"/>
      <c r="BM3" s="937"/>
      <c r="BN3" s="937"/>
      <c r="BO3" s="937"/>
      <c r="BP3" s="937"/>
      <c r="BQ3" s="937"/>
      <c r="BR3" s="937"/>
      <c r="BS3" s="937"/>
      <c r="BT3" s="937"/>
      <c r="BU3" s="937" t="s">
        <v>84</v>
      </c>
      <c r="BV3" s="937"/>
      <c r="BW3" s="937"/>
      <c r="BX3" s="937"/>
      <c r="BY3" s="937"/>
      <c r="BZ3" s="937" t="str">
        <f>IF(AND($C$2="sixth"),Menu!M22,IF(AND($C$2="Seventh"),Menu!Q22,IF(AND($C$2="eighth"),Menu!U22,"")))</f>
        <v xml:space="preserve">thouflag </v>
      </c>
      <c r="CA3" s="937"/>
      <c r="CB3" s="937"/>
      <c r="CC3" s="937"/>
      <c r="CD3" s="937"/>
      <c r="CE3" s="937"/>
      <c r="CF3" s="937"/>
      <c r="CG3" s="937"/>
      <c r="CH3" s="937"/>
      <c r="CI3" s="937"/>
      <c r="CJ3" s="937"/>
      <c r="CK3" s="937"/>
      <c r="CL3" s="937"/>
      <c r="CM3" s="937"/>
      <c r="CN3" s="937"/>
      <c r="CO3" s="937"/>
      <c r="CP3" s="937"/>
      <c r="CQ3" s="937" t="s">
        <v>49</v>
      </c>
      <c r="CR3" s="937"/>
      <c r="CS3" s="937"/>
      <c r="CT3" s="937"/>
      <c r="CU3" s="937"/>
      <c r="CV3" s="937"/>
      <c r="CW3" s="937" t="str">
        <f>IF(AND($C$2="sixth"),Menu!M23,IF(AND($C$2="Seventh"),Menu!Q23,IF(AND($C$2="eighth"),Menu!U23,"")))</f>
        <v>eksrhjke</v>
      </c>
      <c r="CX3" s="937"/>
      <c r="CY3" s="937"/>
      <c r="CZ3" s="937"/>
      <c r="DA3" s="937"/>
      <c r="DB3" s="937"/>
      <c r="DC3" s="937"/>
      <c r="DD3" s="937"/>
      <c r="DE3" s="937"/>
      <c r="DF3" s="937"/>
      <c r="DG3" s="937"/>
      <c r="DH3" s="937"/>
      <c r="DI3" s="937"/>
      <c r="DJ3" s="937"/>
      <c r="DK3" s="937"/>
      <c r="DL3" s="937"/>
      <c r="DM3" s="873" t="s">
        <v>50</v>
      </c>
      <c r="DN3" s="897"/>
      <c r="DO3" s="897"/>
      <c r="DP3" s="897"/>
      <c r="DQ3" s="897"/>
      <c r="DR3" s="898"/>
      <c r="DS3" s="873" t="str">
        <f>IF(AND($C$2="sixth"),Menu!M24,IF(AND($C$2="Seventh"),Menu!Q24,IF(AND($C$2="eighth"),Menu!U24,"")))</f>
        <v xml:space="preserve">thouflag </v>
      </c>
      <c r="DT3" s="897"/>
      <c r="DU3" s="897"/>
      <c r="DV3" s="897"/>
      <c r="DW3" s="897"/>
      <c r="DX3" s="897"/>
      <c r="DY3" s="897"/>
      <c r="DZ3" s="897"/>
      <c r="EA3" s="897"/>
      <c r="EB3" s="897"/>
      <c r="EC3" s="897"/>
      <c r="ED3" s="897"/>
      <c r="EE3" s="897"/>
      <c r="EF3" s="897"/>
      <c r="EG3" s="897"/>
      <c r="EH3" s="898"/>
      <c r="EI3" s="912" t="s">
        <v>554</v>
      </c>
      <c r="EJ3" s="914" t="s">
        <v>284</v>
      </c>
      <c r="EK3" s="914"/>
      <c r="EL3" s="914"/>
      <c r="EM3" s="839" t="str">
        <f>IF(AND($C$2="sixth"),Menu!M25,IF(AND($C$2="Seventh"),Menu!Q25,IF(AND($C$2="eighth"),Menu!U25,"")))</f>
        <v>txnh'kflag</v>
      </c>
      <c r="EN3" s="839"/>
      <c r="EO3" s="839"/>
      <c r="EP3" s="839"/>
      <c r="EQ3" s="914" t="s">
        <v>286</v>
      </c>
      <c r="ER3" s="914"/>
      <c r="ES3" s="914"/>
      <c r="ET3" s="842" t="str">
        <f>IF(AND($C$2="sixth"),Menu!M26,IF(AND($C$2="Seventh"),Menu!Q26,IF(AND($C$2="eighth"),Menu!U26,"")))</f>
        <v>txnh'kflag</v>
      </c>
      <c r="EU3" s="908"/>
      <c r="EV3" s="908"/>
      <c r="EW3" s="843"/>
      <c r="EX3" s="915" t="s">
        <v>555</v>
      </c>
      <c r="EY3" s="915"/>
      <c r="EZ3" s="915"/>
      <c r="FA3" s="842" t="str">
        <f>IF(AND($C$2="sixth"),Menu!M27,IF(AND($C$2="Seventh"),Menu!Q27,IF(AND($C$2="eighth"),Menu!U27,"")))</f>
        <v>ghjkyky tkV</v>
      </c>
      <c r="FB3" s="908"/>
      <c r="FC3" s="908"/>
      <c r="FD3" s="843"/>
      <c r="FE3" s="919" t="s">
        <v>51</v>
      </c>
      <c r="FF3" s="922" t="s">
        <v>556</v>
      </c>
      <c r="FG3" s="844" t="s">
        <v>557</v>
      </c>
      <c r="FH3" s="845"/>
      <c r="FI3" s="952" t="s">
        <v>558</v>
      </c>
      <c r="FJ3" s="909" t="s">
        <v>559</v>
      </c>
      <c r="FK3" s="248"/>
      <c r="FL3" s="248"/>
      <c r="IB3" s="331" t="s">
        <v>85</v>
      </c>
    </row>
    <row r="4" spans="1:236" ht="21" customHeight="1">
      <c r="A4" s="939" t="s">
        <v>32</v>
      </c>
      <c r="B4" s="949" t="s">
        <v>4</v>
      </c>
      <c r="C4" s="922" t="s">
        <v>560</v>
      </c>
      <c r="D4" s="946" t="s">
        <v>561</v>
      </c>
      <c r="E4" s="922" t="s">
        <v>562</v>
      </c>
      <c r="F4" s="942" t="s">
        <v>2</v>
      </c>
      <c r="G4" s="899" t="s">
        <v>563</v>
      </c>
      <c r="H4" s="900"/>
      <c r="I4" s="900"/>
      <c r="J4" s="901"/>
      <c r="K4" s="899" t="s">
        <v>564</v>
      </c>
      <c r="L4" s="900"/>
      <c r="M4" s="900"/>
      <c r="N4" s="901"/>
      <c r="O4" s="902" t="s">
        <v>566</v>
      </c>
      <c r="P4" s="903"/>
      <c r="Q4" s="903"/>
      <c r="R4" s="904"/>
      <c r="S4" s="902" t="s">
        <v>565</v>
      </c>
      <c r="T4" s="903"/>
      <c r="U4" s="903"/>
      <c r="V4" s="904"/>
      <c r="W4" s="905" t="s">
        <v>567</v>
      </c>
      <c r="X4" s="905"/>
      <c r="Y4" s="905"/>
      <c r="Z4" s="332"/>
      <c r="AA4" s="893" t="s">
        <v>586</v>
      </c>
      <c r="AB4" s="880" t="s">
        <v>38</v>
      </c>
      <c r="AC4" s="899" t="s">
        <v>563</v>
      </c>
      <c r="AD4" s="900"/>
      <c r="AE4" s="900"/>
      <c r="AF4" s="901"/>
      <c r="AG4" s="899" t="s">
        <v>564</v>
      </c>
      <c r="AH4" s="900"/>
      <c r="AI4" s="900"/>
      <c r="AJ4" s="901"/>
      <c r="AK4" s="902" t="s">
        <v>566</v>
      </c>
      <c r="AL4" s="903"/>
      <c r="AM4" s="903"/>
      <c r="AN4" s="904"/>
      <c r="AO4" s="902" t="s">
        <v>565</v>
      </c>
      <c r="AP4" s="903"/>
      <c r="AQ4" s="903"/>
      <c r="AR4" s="904"/>
      <c r="AS4" s="905" t="s">
        <v>567</v>
      </c>
      <c r="AT4" s="905"/>
      <c r="AU4" s="905"/>
      <c r="AV4" s="332"/>
      <c r="AW4" s="893" t="s">
        <v>586</v>
      </c>
      <c r="AX4" s="880" t="s">
        <v>38</v>
      </c>
      <c r="AY4" s="899" t="s">
        <v>563</v>
      </c>
      <c r="AZ4" s="900"/>
      <c r="BA4" s="900"/>
      <c r="BB4" s="901"/>
      <c r="BC4" s="899" t="s">
        <v>564</v>
      </c>
      <c r="BD4" s="900"/>
      <c r="BE4" s="900"/>
      <c r="BF4" s="901"/>
      <c r="BG4" s="902" t="s">
        <v>566</v>
      </c>
      <c r="BH4" s="903"/>
      <c r="BI4" s="903"/>
      <c r="BJ4" s="904"/>
      <c r="BK4" s="902" t="s">
        <v>565</v>
      </c>
      <c r="BL4" s="903"/>
      <c r="BM4" s="903"/>
      <c r="BN4" s="904"/>
      <c r="BO4" s="905" t="s">
        <v>567</v>
      </c>
      <c r="BP4" s="905"/>
      <c r="BQ4" s="905"/>
      <c r="BR4" s="332"/>
      <c r="BS4" s="893" t="s">
        <v>586</v>
      </c>
      <c r="BT4" s="880" t="s">
        <v>38</v>
      </c>
      <c r="BU4" s="899" t="s">
        <v>563</v>
      </c>
      <c r="BV4" s="900"/>
      <c r="BW4" s="900"/>
      <c r="BX4" s="901"/>
      <c r="BY4" s="899" t="s">
        <v>564</v>
      </c>
      <c r="BZ4" s="900"/>
      <c r="CA4" s="900"/>
      <c r="CB4" s="901"/>
      <c r="CC4" s="902" t="s">
        <v>566</v>
      </c>
      <c r="CD4" s="903"/>
      <c r="CE4" s="903"/>
      <c r="CF4" s="904"/>
      <c r="CG4" s="902" t="s">
        <v>565</v>
      </c>
      <c r="CH4" s="903"/>
      <c r="CI4" s="903"/>
      <c r="CJ4" s="904"/>
      <c r="CK4" s="905" t="s">
        <v>567</v>
      </c>
      <c r="CL4" s="905"/>
      <c r="CM4" s="905"/>
      <c r="CN4" s="332"/>
      <c r="CO4" s="893" t="s">
        <v>586</v>
      </c>
      <c r="CP4" s="880" t="s">
        <v>38</v>
      </c>
      <c r="CQ4" s="899" t="s">
        <v>563</v>
      </c>
      <c r="CR4" s="900"/>
      <c r="CS4" s="900"/>
      <c r="CT4" s="901"/>
      <c r="CU4" s="899" t="s">
        <v>564</v>
      </c>
      <c r="CV4" s="900"/>
      <c r="CW4" s="900"/>
      <c r="CX4" s="901"/>
      <c r="CY4" s="902" t="s">
        <v>566</v>
      </c>
      <c r="CZ4" s="903"/>
      <c r="DA4" s="903"/>
      <c r="DB4" s="904"/>
      <c r="DC4" s="902" t="s">
        <v>565</v>
      </c>
      <c r="DD4" s="903"/>
      <c r="DE4" s="903"/>
      <c r="DF4" s="904"/>
      <c r="DG4" s="905" t="s">
        <v>567</v>
      </c>
      <c r="DH4" s="905"/>
      <c r="DI4" s="905"/>
      <c r="DJ4" s="332"/>
      <c r="DK4" s="893" t="s">
        <v>586</v>
      </c>
      <c r="DL4" s="880" t="s">
        <v>38</v>
      </c>
      <c r="DM4" s="899" t="s">
        <v>563</v>
      </c>
      <c r="DN4" s="900"/>
      <c r="DO4" s="900"/>
      <c r="DP4" s="901"/>
      <c r="DQ4" s="899" t="s">
        <v>564</v>
      </c>
      <c r="DR4" s="900"/>
      <c r="DS4" s="900"/>
      <c r="DT4" s="901"/>
      <c r="DU4" s="902" t="s">
        <v>566</v>
      </c>
      <c r="DV4" s="903"/>
      <c r="DW4" s="903"/>
      <c r="DX4" s="904"/>
      <c r="DY4" s="902" t="s">
        <v>565</v>
      </c>
      <c r="DZ4" s="903"/>
      <c r="EA4" s="903"/>
      <c r="EB4" s="904"/>
      <c r="EC4" s="905" t="s">
        <v>567</v>
      </c>
      <c r="ED4" s="905"/>
      <c r="EE4" s="905"/>
      <c r="EF4" s="332"/>
      <c r="EG4" s="893" t="s">
        <v>586</v>
      </c>
      <c r="EH4" s="880" t="s">
        <v>38</v>
      </c>
      <c r="EI4" s="913">
        <v>0</v>
      </c>
      <c r="EJ4" s="879" t="s">
        <v>568</v>
      </c>
      <c r="EK4" s="879" t="s">
        <v>569</v>
      </c>
      <c r="EL4" s="879" t="s">
        <v>274</v>
      </c>
      <c r="EM4" s="879" t="s">
        <v>570</v>
      </c>
      <c r="EN4" s="879" t="s">
        <v>571</v>
      </c>
      <c r="EO4" s="880" t="s">
        <v>134</v>
      </c>
      <c r="EP4" s="916" t="s">
        <v>38</v>
      </c>
      <c r="EQ4" s="879" t="s">
        <v>568</v>
      </c>
      <c r="ER4" s="879" t="s">
        <v>569</v>
      </c>
      <c r="ES4" s="879" t="s">
        <v>274</v>
      </c>
      <c r="ET4" s="879" t="s">
        <v>570</v>
      </c>
      <c r="EU4" s="879" t="s">
        <v>571</v>
      </c>
      <c r="EV4" s="880" t="s">
        <v>134</v>
      </c>
      <c r="EW4" s="916" t="s">
        <v>38</v>
      </c>
      <c r="EX4" s="879" t="s">
        <v>568</v>
      </c>
      <c r="EY4" s="879" t="s">
        <v>569</v>
      </c>
      <c r="EZ4" s="879" t="s">
        <v>274</v>
      </c>
      <c r="FA4" s="879" t="s">
        <v>570</v>
      </c>
      <c r="FB4" s="879" t="s">
        <v>571</v>
      </c>
      <c r="FC4" s="880" t="s">
        <v>134</v>
      </c>
      <c r="FD4" s="916" t="s">
        <v>38</v>
      </c>
      <c r="FE4" s="920"/>
      <c r="FF4" s="923"/>
      <c r="FG4" s="846"/>
      <c r="FH4" s="847"/>
      <c r="FI4" s="953"/>
      <c r="FJ4" s="910"/>
      <c r="FK4" s="248"/>
      <c r="FL4" s="248"/>
      <c r="IB4" s="331" t="s">
        <v>86</v>
      </c>
    </row>
    <row r="5" spans="1:236" ht="77.25">
      <c r="A5" s="940"/>
      <c r="B5" s="950"/>
      <c r="C5" s="923"/>
      <c r="D5" s="947"/>
      <c r="E5" s="923"/>
      <c r="F5" s="943"/>
      <c r="G5" s="333" t="s">
        <v>572</v>
      </c>
      <c r="H5" s="333" t="s">
        <v>573</v>
      </c>
      <c r="I5" s="333" t="s">
        <v>134</v>
      </c>
      <c r="J5" s="906" t="s">
        <v>38</v>
      </c>
      <c r="K5" s="333" t="s">
        <v>572</v>
      </c>
      <c r="L5" s="333" t="s">
        <v>573</v>
      </c>
      <c r="M5" s="333" t="s">
        <v>134</v>
      </c>
      <c r="N5" s="906" t="s">
        <v>38</v>
      </c>
      <c r="O5" s="334" t="s">
        <v>572</v>
      </c>
      <c r="P5" s="334" t="s">
        <v>573</v>
      </c>
      <c r="Q5" s="334" t="s">
        <v>134</v>
      </c>
      <c r="R5" s="906" t="s">
        <v>38</v>
      </c>
      <c r="S5" s="333" t="s">
        <v>572</v>
      </c>
      <c r="T5" s="333" t="s">
        <v>573</v>
      </c>
      <c r="U5" s="333" t="s">
        <v>134</v>
      </c>
      <c r="V5" s="906" t="s">
        <v>38</v>
      </c>
      <c r="W5" s="333" t="s">
        <v>572</v>
      </c>
      <c r="X5" s="333" t="s">
        <v>573</v>
      </c>
      <c r="Y5" s="333" t="s">
        <v>134</v>
      </c>
      <c r="Z5" s="906" t="s">
        <v>38</v>
      </c>
      <c r="AA5" s="894"/>
      <c r="AB5" s="895"/>
      <c r="AC5" s="333" t="s">
        <v>572</v>
      </c>
      <c r="AD5" s="333" t="s">
        <v>573</v>
      </c>
      <c r="AE5" s="333" t="s">
        <v>134</v>
      </c>
      <c r="AF5" s="906" t="s">
        <v>38</v>
      </c>
      <c r="AG5" s="333" t="s">
        <v>572</v>
      </c>
      <c r="AH5" s="333" t="s">
        <v>573</v>
      </c>
      <c r="AI5" s="333" t="s">
        <v>134</v>
      </c>
      <c r="AJ5" s="906" t="s">
        <v>38</v>
      </c>
      <c r="AK5" s="334" t="s">
        <v>572</v>
      </c>
      <c r="AL5" s="334" t="s">
        <v>573</v>
      </c>
      <c r="AM5" s="334" t="s">
        <v>134</v>
      </c>
      <c r="AN5" s="906" t="s">
        <v>38</v>
      </c>
      <c r="AO5" s="333" t="s">
        <v>572</v>
      </c>
      <c r="AP5" s="333" t="s">
        <v>573</v>
      </c>
      <c r="AQ5" s="333" t="s">
        <v>134</v>
      </c>
      <c r="AR5" s="906" t="s">
        <v>38</v>
      </c>
      <c r="AS5" s="333" t="s">
        <v>572</v>
      </c>
      <c r="AT5" s="333" t="s">
        <v>573</v>
      </c>
      <c r="AU5" s="333" t="s">
        <v>134</v>
      </c>
      <c r="AV5" s="906" t="s">
        <v>38</v>
      </c>
      <c r="AW5" s="894"/>
      <c r="AX5" s="895"/>
      <c r="AY5" s="333" t="s">
        <v>572</v>
      </c>
      <c r="AZ5" s="333" t="s">
        <v>573</v>
      </c>
      <c r="BA5" s="333" t="s">
        <v>134</v>
      </c>
      <c r="BB5" s="906" t="s">
        <v>38</v>
      </c>
      <c r="BC5" s="333" t="s">
        <v>572</v>
      </c>
      <c r="BD5" s="333" t="s">
        <v>573</v>
      </c>
      <c r="BE5" s="333" t="s">
        <v>134</v>
      </c>
      <c r="BF5" s="906" t="s">
        <v>38</v>
      </c>
      <c r="BG5" s="334" t="s">
        <v>572</v>
      </c>
      <c r="BH5" s="334" t="s">
        <v>573</v>
      </c>
      <c r="BI5" s="334" t="s">
        <v>134</v>
      </c>
      <c r="BJ5" s="906" t="s">
        <v>38</v>
      </c>
      <c r="BK5" s="333" t="s">
        <v>572</v>
      </c>
      <c r="BL5" s="333" t="s">
        <v>573</v>
      </c>
      <c r="BM5" s="333" t="s">
        <v>134</v>
      </c>
      <c r="BN5" s="906" t="s">
        <v>38</v>
      </c>
      <c r="BO5" s="333" t="s">
        <v>572</v>
      </c>
      <c r="BP5" s="333" t="s">
        <v>573</v>
      </c>
      <c r="BQ5" s="333" t="s">
        <v>134</v>
      </c>
      <c r="BR5" s="906" t="s">
        <v>38</v>
      </c>
      <c r="BS5" s="894"/>
      <c r="BT5" s="895"/>
      <c r="BU5" s="333" t="s">
        <v>572</v>
      </c>
      <c r="BV5" s="333" t="s">
        <v>573</v>
      </c>
      <c r="BW5" s="333" t="s">
        <v>134</v>
      </c>
      <c r="BX5" s="906" t="s">
        <v>38</v>
      </c>
      <c r="BY5" s="333" t="s">
        <v>572</v>
      </c>
      <c r="BZ5" s="333" t="s">
        <v>573</v>
      </c>
      <c r="CA5" s="333" t="s">
        <v>134</v>
      </c>
      <c r="CB5" s="906" t="s">
        <v>38</v>
      </c>
      <c r="CC5" s="334" t="s">
        <v>572</v>
      </c>
      <c r="CD5" s="334" t="s">
        <v>573</v>
      </c>
      <c r="CE5" s="334" t="s">
        <v>134</v>
      </c>
      <c r="CF5" s="906" t="s">
        <v>38</v>
      </c>
      <c r="CG5" s="333" t="s">
        <v>572</v>
      </c>
      <c r="CH5" s="333" t="s">
        <v>573</v>
      </c>
      <c r="CI5" s="333" t="s">
        <v>134</v>
      </c>
      <c r="CJ5" s="906" t="s">
        <v>38</v>
      </c>
      <c r="CK5" s="333" t="s">
        <v>572</v>
      </c>
      <c r="CL5" s="333" t="s">
        <v>573</v>
      </c>
      <c r="CM5" s="333" t="s">
        <v>134</v>
      </c>
      <c r="CN5" s="906" t="s">
        <v>38</v>
      </c>
      <c r="CO5" s="894"/>
      <c r="CP5" s="895"/>
      <c r="CQ5" s="333" t="s">
        <v>572</v>
      </c>
      <c r="CR5" s="333" t="s">
        <v>573</v>
      </c>
      <c r="CS5" s="333" t="s">
        <v>134</v>
      </c>
      <c r="CT5" s="906" t="s">
        <v>38</v>
      </c>
      <c r="CU5" s="333" t="s">
        <v>572</v>
      </c>
      <c r="CV5" s="333" t="s">
        <v>573</v>
      </c>
      <c r="CW5" s="333" t="s">
        <v>134</v>
      </c>
      <c r="CX5" s="906" t="s">
        <v>38</v>
      </c>
      <c r="CY5" s="334" t="s">
        <v>572</v>
      </c>
      <c r="CZ5" s="334" t="s">
        <v>573</v>
      </c>
      <c r="DA5" s="334" t="s">
        <v>134</v>
      </c>
      <c r="DB5" s="906" t="s">
        <v>38</v>
      </c>
      <c r="DC5" s="333" t="s">
        <v>572</v>
      </c>
      <c r="DD5" s="333" t="s">
        <v>573</v>
      </c>
      <c r="DE5" s="333" t="s">
        <v>134</v>
      </c>
      <c r="DF5" s="906" t="s">
        <v>38</v>
      </c>
      <c r="DG5" s="333" t="s">
        <v>572</v>
      </c>
      <c r="DH5" s="333" t="s">
        <v>573</v>
      </c>
      <c r="DI5" s="333" t="s">
        <v>134</v>
      </c>
      <c r="DJ5" s="906" t="s">
        <v>38</v>
      </c>
      <c r="DK5" s="894"/>
      <c r="DL5" s="895"/>
      <c r="DM5" s="333" t="s">
        <v>572</v>
      </c>
      <c r="DN5" s="333" t="s">
        <v>573</v>
      </c>
      <c r="DO5" s="333" t="s">
        <v>134</v>
      </c>
      <c r="DP5" s="906" t="s">
        <v>38</v>
      </c>
      <c r="DQ5" s="333" t="s">
        <v>572</v>
      </c>
      <c r="DR5" s="333" t="s">
        <v>573</v>
      </c>
      <c r="DS5" s="333" t="s">
        <v>134</v>
      </c>
      <c r="DT5" s="906" t="s">
        <v>38</v>
      </c>
      <c r="DU5" s="334" t="s">
        <v>572</v>
      </c>
      <c r="DV5" s="334" t="s">
        <v>573</v>
      </c>
      <c r="DW5" s="334" t="s">
        <v>134</v>
      </c>
      <c r="DX5" s="906" t="s">
        <v>38</v>
      </c>
      <c r="DY5" s="333" t="s">
        <v>572</v>
      </c>
      <c r="DZ5" s="333" t="s">
        <v>573</v>
      </c>
      <c r="EA5" s="333" t="s">
        <v>134</v>
      </c>
      <c r="EB5" s="906" t="s">
        <v>38</v>
      </c>
      <c r="EC5" s="333" t="s">
        <v>572</v>
      </c>
      <c r="ED5" s="333" t="s">
        <v>573</v>
      </c>
      <c r="EE5" s="333" t="s">
        <v>134</v>
      </c>
      <c r="EF5" s="906" t="s">
        <v>38</v>
      </c>
      <c r="EG5" s="894"/>
      <c r="EH5" s="895"/>
      <c r="EI5" s="913">
        <v>0</v>
      </c>
      <c r="EJ5" s="879"/>
      <c r="EK5" s="879"/>
      <c r="EL5" s="879"/>
      <c r="EM5" s="879"/>
      <c r="EN5" s="879"/>
      <c r="EO5" s="881">
        <v>0</v>
      </c>
      <c r="EP5" s="917"/>
      <c r="EQ5" s="879"/>
      <c r="ER5" s="879"/>
      <c r="ES5" s="879"/>
      <c r="ET5" s="879"/>
      <c r="EU5" s="879"/>
      <c r="EV5" s="925"/>
      <c r="EW5" s="917"/>
      <c r="EX5" s="879"/>
      <c r="EY5" s="879"/>
      <c r="EZ5" s="879"/>
      <c r="FA5" s="879"/>
      <c r="FB5" s="879"/>
      <c r="FC5" s="881">
        <v>0</v>
      </c>
      <c r="FD5" s="917"/>
      <c r="FE5" s="920"/>
      <c r="FF5" s="923"/>
      <c r="FG5" s="846"/>
      <c r="FH5" s="847"/>
      <c r="FI5" s="954"/>
      <c r="FJ5" s="910"/>
      <c r="FK5" s="248"/>
      <c r="FL5" s="248"/>
      <c r="IB5" s="331" t="s">
        <v>87</v>
      </c>
    </row>
    <row r="6" spans="1:236" s="337" customFormat="1" ht="18.75" customHeight="1">
      <c r="A6" s="941"/>
      <c r="B6" s="951"/>
      <c r="C6" s="945"/>
      <c r="D6" s="948"/>
      <c r="E6" s="945"/>
      <c r="F6" s="944"/>
      <c r="G6" s="335">
        <v>5</v>
      </c>
      <c r="H6" s="335">
        <v>5</v>
      </c>
      <c r="I6" s="336">
        <f>IF(AND(G6="",H6=""),"",IF(AND(G6="NA",H6="NA"),"NA",SUM(G6:H6)))</f>
        <v>10</v>
      </c>
      <c r="J6" s="907"/>
      <c r="K6" s="335">
        <v>5</v>
      </c>
      <c r="L6" s="335">
        <v>5</v>
      </c>
      <c r="M6" s="336">
        <f>IF(AND(K6="",L6=""),"",IF(AND(K6="NA",L6="NA"),"NA",SUM(K6:L6)))</f>
        <v>10</v>
      </c>
      <c r="N6" s="907"/>
      <c r="O6" s="335">
        <v>50</v>
      </c>
      <c r="P6" s="335">
        <v>20</v>
      </c>
      <c r="Q6" s="336">
        <f>IF(AND(O6="",P6=""),"",IF(AND(O6="NA",P6="NA"),"NA",SUM(O6:P6)))</f>
        <v>70</v>
      </c>
      <c r="R6" s="907"/>
      <c r="S6" s="335">
        <v>5</v>
      </c>
      <c r="T6" s="335">
        <v>5</v>
      </c>
      <c r="U6" s="336">
        <f>IF(AND(S6="",T6=""),"",IF(AND(S6="NA",T6="NA"),"NA",SUM(S6:T6)))</f>
        <v>10</v>
      </c>
      <c r="V6" s="907"/>
      <c r="W6" s="335">
        <v>70</v>
      </c>
      <c r="X6" s="335">
        <v>30</v>
      </c>
      <c r="Y6" s="336">
        <f>IF(AND(W6="",X6=""),"",SUM(W6:X6))</f>
        <v>100</v>
      </c>
      <c r="Z6" s="907"/>
      <c r="AA6" s="259">
        <v>200</v>
      </c>
      <c r="AB6" s="896"/>
      <c r="AC6" s="335">
        <v>5</v>
      </c>
      <c r="AD6" s="335">
        <v>5</v>
      </c>
      <c r="AE6" s="336">
        <f>IF(AND(AC6="",AD6=""),"",IF(AND(AC6="NA",AD6="NA"),"NA",SUM(AC6:AD6)))</f>
        <v>10</v>
      </c>
      <c r="AF6" s="907"/>
      <c r="AG6" s="335">
        <v>5</v>
      </c>
      <c r="AH6" s="335">
        <v>5</v>
      </c>
      <c r="AI6" s="336">
        <f>IF(AND(AG6="",AH6=""),"",IF(AND(AG6="NA",AH6="NA"),"NA",SUM(AG6:AH6)))</f>
        <v>10</v>
      </c>
      <c r="AJ6" s="907"/>
      <c r="AK6" s="335">
        <v>50</v>
      </c>
      <c r="AL6" s="335">
        <v>20</v>
      </c>
      <c r="AM6" s="336">
        <f>IF(AND(AK6="",AL6=""),"",IF(AND(AK6="NA",AL6="NA"),"NA",SUM(AK6:AL6)))</f>
        <v>70</v>
      </c>
      <c r="AN6" s="907"/>
      <c r="AO6" s="335">
        <v>5</v>
      </c>
      <c r="AP6" s="335">
        <v>5</v>
      </c>
      <c r="AQ6" s="336">
        <f>IF(AND(AO6="",AP6=""),"",IF(AND(AO6="NA",AP6="NA"),"NA",SUM(AO6:AP6)))</f>
        <v>10</v>
      </c>
      <c r="AR6" s="907"/>
      <c r="AS6" s="335">
        <v>70</v>
      </c>
      <c r="AT6" s="335">
        <v>30</v>
      </c>
      <c r="AU6" s="336">
        <f>IF(AND(AS6="",AT6=""),"",SUM(AS6:AT6))</f>
        <v>100</v>
      </c>
      <c r="AV6" s="907"/>
      <c r="AW6" s="259">
        <v>200</v>
      </c>
      <c r="AX6" s="896"/>
      <c r="AY6" s="335">
        <v>5</v>
      </c>
      <c r="AZ6" s="335">
        <v>5</v>
      </c>
      <c r="BA6" s="336">
        <f>IF(AND(AY6="",AZ6=""),"",IF(AND(AY6="NA",AZ6="NA"),"NA",SUM(AY6:AZ6)))</f>
        <v>10</v>
      </c>
      <c r="BB6" s="907"/>
      <c r="BC6" s="335">
        <v>5</v>
      </c>
      <c r="BD6" s="335">
        <v>5</v>
      </c>
      <c r="BE6" s="336">
        <f>IF(AND(BC6="",BD6=""),"",IF(AND(BC6="NA",BD6="NA"),"NA",SUM(BC6:BD6)))</f>
        <v>10</v>
      </c>
      <c r="BF6" s="907"/>
      <c r="BG6" s="335">
        <v>50</v>
      </c>
      <c r="BH6" s="335">
        <v>20</v>
      </c>
      <c r="BI6" s="336">
        <f>IF(AND(BG6="",BH6=""),"",IF(AND(BG6="NA",BH6="NA"),"NA",SUM(BG6:BH6)))</f>
        <v>70</v>
      </c>
      <c r="BJ6" s="907"/>
      <c r="BK6" s="335">
        <v>5</v>
      </c>
      <c r="BL6" s="335">
        <v>5</v>
      </c>
      <c r="BM6" s="336">
        <f>IF(AND(BK6="",BL6=""),"",IF(AND(BK6="NA",BL6="NA"),"NA",SUM(BK6:BL6)))</f>
        <v>10</v>
      </c>
      <c r="BN6" s="907"/>
      <c r="BO6" s="335">
        <v>70</v>
      </c>
      <c r="BP6" s="335">
        <v>30</v>
      </c>
      <c r="BQ6" s="336">
        <f>IF(AND(BO6="",BP6=""),"",SUM(BO6:BP6))</f>
        <v>100</v>
      </c>
      <c r="BR6" s="907"/>
      <c r="BS6" s="259">
        <v>200</v>
      </c>
      <c r="BT6" s="896"/>
      <c r="BU6" s="335">
        <v>5</v>
      </c>
      <c r="BV6" s="335">
        <v>5</v>
      </c>
      <c r="BW6" s="336">
        <f>IF(AND(BU6="",BV6=""),"",IF(AND(BU6="NA",BV6="NA"),"NA",SUM(BU6:BV6)))</f>
        <v>10</v>
      </c>
      <c r="BX6" s="907"/>
      <c r="BY6" s="335">
        <v>5</v>
      </c>
      <c r="BZ6" s="335">
        <v>5</v>
      </c>
      <c r="CA6" s="336">
        <f>IF(AND(BY6="",BZ6=""),"",IF(AND(BY6="NA",BZ6="NA"),"NA",SUM(BY6:BZ6)))</f>
        <v>10</v>
      </c>
      <c r="CB6" s="907"/>
      <c r="CC6" s="335">
        <v>50</v>
      </c>
      <c r="CD6" s="335">
        <v>20</v>
      </c>
      <c r="CE6" s="336">
        <f>IF(AND(CC6="",CD6=""),"",IF(AND(CC6="NA",CD6="NA"),"NA",SUM(CC6:CD6)))</f>
        <v>70</v>
      </c>
      <c r="CF6" s="907"/>
      <c r="CG6" s="335">
        <v>5</v>
      </c>
      <c r="CH6" s="335">
        <v>5</v>
      </c>
      <c r="CI6" s="336">
        <f>IF(AND(CG6="",CH6=""),"",IF(AND(CG6="NA",CH6="NA"),"NA",SUM(CG6:CH6)))</f>
        <v>10</v>
      </c>
      <c r="CJ6" s="907"/>
      <c r="CK6" s="335">
        <v>70</v>
      </c>
      <c r="CL6" s="335">
        <v>30</v>
      </c>
      <c r="CM6" s="336">
        <f>IF(AND(CK6="",CL6=""),"",SUM(CK6:CL6))</f>
        <v>100</v>
      </c>
      <c r="CN6" s="907"/>
      <c r="CO6" s="259">
        <v>200</v>
      </c>
      <c r="CP6" s="896"/>
      <c r="CQ6" s="335">
        <v>5</v>
      </c>
      <c r="CR6" s="335">
        <v>5</v>
      </c>
      <c r="CS6" s="336">
        <f>IF(AND(CQ6="",CR6=""),"",IF(AND(CQ6="NA",CR6="NA"),"NA",SUM(CQ6:CR6)))</f>
        <v>10</v>
      </c>
      <c r="CT6" s="907"/>
      <c r="CU6" s="335">
        <v>5</v>
      </c>
      <c r="CV6" s="335">
        <v>5</v>
      </c>
      <c r="CW6" s="336">
        <f>IF(AND(CU6="",CV6=""),"",IF(AND(CU6="NA",CV6="NA"),"NA",SUM(CU6:CV6)))</f>
        <v>10</v>
      </c>
      <c r="CX6" s="907"/>
      <c r="CY6" s="335">
        <v>50</v>
      </c>
      <c r="CZ6" s="335">
        <v>20</v>
      </c>
      <c r="DA6" s="336">
        <f>IF(AND(CY6="",CZ6=""),"",IF(AND(CY6="NA",CZ6="NA"),"NA",SUM(CY6:CZ6)))</f>
        <v>70</v>
      </c>
      <c r="DB6" s="907"/>
      <c r="DC6" s="335">
        <v>5</v>
      </c>
      <c r="DD6" s="335">
        <v>5</v>
      </c>
      <c r="DE6" s="336">
        <f>IF(AND(DC6="",DD6=""),"",IF(AND(DC6="NA",DD6="NA"),"NA",SUM(DC6:DD6)))</f>
        <v>10</v>
      </c>
      <c r="DF6" s="907"/>
      <c r="DG6" s="335">
        <v>70</v>
      </c>
      <c r="DH6" s="335">
        <v>30</v>
      </c>
      <c r="DI6" s="336">
        <f>IF(AND(DG6="",DH6=""),"",SUM(DG6:DH6))</f>
        <v>100</v>
      </c>
      <c r="DJ6" s="907"/>
      <c r="DK6" s="259">
        <v>200</v>
      </c>
      <c r="DL6" s="896"/>
      <c r="DM6" s="335">
        <v>5</v>
      </c>
      <c r="DN6" s="335">
        <v>5</v>
      </c>
      <c r="DO6" s="336">
        <f>IF(AND(DM6="",DN6=""),"",IF(AND(DM6="NA",DN6="NA"),"NA",SUM(DM6:DN6)))</f>
        <v>10</v>
      </c>
      <c r="DP6" s="907"/>
      <c r="DQ6" s="335">
        <v>5</v>
      </c>
      <c r="DR6" s="335">
        <v>5</v>
      </c>
      <c r="DS6" s="336">
        <f>IF(AND(DQ6="",DR6=""),"",IF(AND(DQ6="NA",DR6="NA"),"NA",SUM(DQ6:DR6)))</f>
        <v>10</v>
      </c>
      <c r="DT6" s="907"/>
      <c r="DU6" s="335">
        <v>50</v>
      </c>
      <c r="DV6" s="335">
        <v>20</v>
      </c>
      <c r="DW6" s="336">
        <f>IF(AND(DU6="",DV6=""),"",IF(AND(DU6="NA",DV6="NA"),"NA",SUM(DU6:DV6)))</f>
        <v>70</v>
      </c>
      <c r="DX6" s="907"/>
      <c r="DY6" s="335">
        <v>5</v>
      </c>
      <c r="DZ6" s="335">
        <v>5</v>
      </c>
      <c r="EA6" s="336">
        <f>IF(AND(DY6="",DZ6=""),"",IF(AND(DY6="NA",DZ6="NA"),"NA",SUM(DY6:DZ6)))</f>
        <v>10</v>
      </c>
      <c r="EB6" s="907"/>
      <c r="EC6" s="335">
        <v>70</v>
      </c>
      <c r="ED6" s="335">
        <v>30</v>
      </c>
      <c r="EE6" s="336">
        <f>IF(AND(EC6="",ED6=""),"",SUM(EC6:ED6))</f>
        <v>100</v>
      </c>
      <c r="EF6" s="907"/>
      <c r="EG6" s="259">
        <v>200</v>
      </c>
      <c r="EH6" s="896"/>
      <c r="EI6" s="253">
        <v>1200</v>
      </c>
      <c r="EJ6" s="254">
        <v>20</v>
      </c>
      <c r="EK6" s="254">
        <v>20</v>
      </c>
      <c r="EL6" s="254">
        <v>20</v>
      </c>
      <c r="EM6" s="254">
        <v>20</v>
      </c>
      <c r="EN6" s="254">
        <v>20</v>
      </c>
      <c r="EO6" s="373">
        <v>100</v>
      </c>
      <c r="EP6" s="918"/>
      <c r="EQ6" s="254">
        <v>20</v>
      </c>
      <c r="ER6" s="254">
        <v>20</v>
      </c>
      <c r="ES6" s="254">
        <v>20</v>
      </c>
      <c r="ET6" s="254">
        <v>20</v>
      </c>
      <c r="EU6" s="254">
        <v>20</v>
      </c>
      <c r="EV6" s="255">
        <v>100</v>
      </c>
      <c r="EW6" s="918"/>
      <c r="EX6" s="254">
        <v>20</v>
      </c>
      <c r="EY6" s="254">
        <v>20</v>
      </c>
      <c r="EZ6" s="254">
        <v>20</v>
      </c>
      <c r="FA6" s="254">
        <v>20</v>
      </c>
      <c r="FB6" s="254">
        <v>20</v>
      </c>
      <c r="FC6" s="255">
        <v>100</v>
      </c>
      <c r="FD6" s="918"/>
      <c r="FE6" s="921"/>
      <c r="FF6" s="924"/>
      <c r="FG6" s="848"/>
      <c r="FH6" s="849"/>
      <c r="FI6" s="324">
        <f>IF(AND(Register!AE6=""),"",Register!AE6)</f>
        <v>116</v>
      </c>
      <c r="FJ6" s="911"/>
      <c r="FK6" s="256"/>
      <c r="FL6" s="256"/>
      <c r="IB6" s="338"/>
    </row>
    <row r="7" spans="1:236" ht="18.75">
      <c r="A7" s="257">
        <v>1</v>
      </c>
      <c r="B7" s="291">
        <f>IF(AND($C$2="sixth"),key!E9,IF(AND($C$2="Seventh"),key!E109,IF(AND($C$2="eighth"),key!E209,"")))</f>
        <v>38711</v>
      </c>
      <c r="C7" s="288">
        <f>IF(ISNA(VLOOKUP(D7,Register!A$7:Z$315,10,FALSE)),"",VLOOKUP(D7,Register!A$7:Z$315,10,FALSE))</f>
        <v>789</v>
      </c>
      <c r="D7" s="289">
        <f>IF(AND($C$2="sixth"),key!B9,IF(AND($C$2="Seventh"),key!B109,IF(AND($C$2="eighth"),key!B209,"")))</f>
        <v>601</v>
      </c>
      <c r="E7" s="290" t="str">
        <f>IF(AND($C$2="sixth"),key!C9,IF(AND($C$2="Seventh"),key!C109,IF(AND($C$2="eighth"),key!C209,"")))</f>
        <v>vatuk</v>
      </c>
      <c r="F7" s="290" t="str">
        <f>IF(AND($C$2="sixth"),key!D9,IF(AND($C$2="Seventh"),key!D109,IF(AND($C$2="eighth"),key!D209,"")))</f>
        <v>vksekjke</v>
      </c>
      <c r="G7" s="295">
        <f>IF(AND($C$2="sixth"),key!G9,IF(AND($C$2="Seventh"),key!G109,IF(AND($C$2="eighth"),key!G209,"")))</f>
        <v>2</v>
      </c>
      <c r="H7" s="295">
        <f>IF(AND($C$2="sixth"),key!H9,IF(AND($C$2="Seventh"),key!H109,IF(AND($C$2="eighth"),key!H209,"")))</f>
        <v>3</v>
      </c>
      <c r="I7" s="297">
        <f t="shared" ref="I7:I70" si="0">IF(AND(G7="",H7=""),"",IF(AND(G7="NA",H7="NA"),"NA",SUM(G7:H7)))</f>
        <v>5</v>
      </c>
      <c r="J7" s="296" t="str">
        <f>IF(AND($C$2="sixth"),key!J9,IF(AND($C$2="Seventh"),key!J109,IF(AND($C$2="eighth"),key!J209,"")))</f>
        <v>C</v>
      </c>
      <c r="K7" s="295">
        <f>IF(AND($C$2="sixth"),key!K9,IF(AND($C$2="Seventh"),key!K109,IF(AND($C$2="eighth"),key!K209,"")))</f>
        <v>7</v>
      </c>
      <c r="L7" s="295" t="str">
        <f>IF(AND($C$2="sixth"),key!L9,IF(AND($C$2="Seventh"),key!L109,IF(AND($C$2="eighth"),key!L209,"")))</f>
        <v/>
      </c>
      <c r="M7" s="258">
        <f>IF(AND(K7="",L7=""),"",IF(AND(K7="NA",L7="NA"),"NA",SUM(K7:L7)))</f>
        <v>7</v>
      </c>
      <c r="N7" s="298" t="str">
        <f>IF(AND($C$2="sixth"),key!N9,IF(AND($C$2="Seventh"),key!N109,IF(AND($C$2="eighth"),key!N209,"")))</f>
        <v>B</v>
      </c>
      <c r="O7" s="295">
        <f>IF(AND($C$2="sixth"),key!O9,IF(AND($C$2="Seventh"),key!O109,IF(AND($C$2="eighth"),key!O209,"")))</f>
        <v>32</v>
      </c>
      <c r="P7" s="295" t="str">
        <f>IF(AND($C$2="sixth"),key!P9,IF(AND($C$2="Seventh"),key!P109,IF(AND($C$2="eighth"),key!P209,"")))</f>
        <v/>
      </c>
      <c r="Q7" s="258">
        <f>IF(AND(O7="",P7=""),"",IF(AND(O7="NA",P7="NA"),"NA",SUM(O7:P7)))</f>
        <v>32</v>
      </c>
      <c r="R7" s="298" t="str">
        <f>IF(AND($C$2="sixth"),key!R9,IF(AND($C$2="Seventh"),key!R109,IF(AND($C$2="eighth"),key!R209,"")))</f>
        <v>C</v>
      </c>
      <c r="S7" s="295">
        <f>IF(AND($C$2="sixth"),key!S9,IF(AND($C$2="Seventh"),key!S109,IF(AND($C$2="eighth"),key!S209,"")))</f>
        <v>6</v>
      </c>
      <c r="T7" s="295" t="str">
        <f>IF(AND($C$2="sixth"),key!T9,IF(AND($C$2="Seventh"),key!T109,IF(AND($C$2="eighth"),key!T209,"")))</f>
        <v/>
      </c>
      <c r="U7" s="258">
        <f>IF(AND(S7="",T7=""),"",IF(AND(S7="NA",T7="NA"),"NA",SUM(S7:T7)))</f>
        <v>6</v>
      </c>
      <c r="V7" s="298" t="str">
        <f>IF(AND($C$2="sixth"),key!V9,IF(AND($C$2="Seventh"),key!V109,IF(AND($C$2="eighth"),key!V209,"")))</f>
        <v>C</v>
      </c>
      <c r="W7" s="295">
        <f>IF(AND($C$2="sixth"),key!W9,IF(AND($C$2="Seventh"),key!W109,IF(AND($C$2="eighth"),key!W209,"")))</f>
        <v>42</v>
      </c>
      <c r="X7" s="295" t="str">
        <f>IF(AND($C$2="sixth"),key!X9,IF(AND($C$2="Seventh"),key!X109,IF(AND($C$2="eighth"),key!X209,"")))</f>
        <v/>
      </c>
      <c r="Y7" s="259">
        <f>IF(AND(W7="",X7=""),"",SUM(W7:X7))</f>
        <v>42</v>
      </c>
      <c r="Z7" s="298" t="str">
        <f>IF(AND($C$2="sixth"),key!Z9,IF(AND($C$2="Seventh"),key!Z109,IF(AND($C$2="eighth"),key!Z209,"")))</f>
        <v>C</v>
      </c>
      <c r="AA7" s="259">
        <f>IF(AND($C$2="sixth"),key!AC9,IF(AND($C$2="Seventh"),key!AC109,IF(AND($C$2="eighth"),key!AC209,"")))</f>
        <v>92</v>
      </c>
      <c r="AB7" s="299" t="str">
        <f>IF(AND($C$2="sixth"),key!AD9,IF(AND($C$2="Seventh"),key!AD109,IF(AND($C$2="eighth"),key!AD209,"")))</f>
        <v>C</v>
      </c>
      <c r="AC7" s="295" t="str">
        <f>IF(AND($C$2="sixth"),key!AF9,IF(AND($C$2="Seventh"),key!AF109,IF(AND($C$2="eighth"),key!AF209,"")))</f>
        <v/>
      </c>
      <c r="AD7" s="295" t="str">
        <f>IF(AND($C$2="sixth"),key!AG9,IF(AND($C$2="Seventh"),key!AG109,IF(AND($C$2="eighth"),key!AG209,"")))</f>
        <v/>
      </c>
      <c r="AE7" s="297" t="str">
        <f>IF(AND(AC7="",AD7=""),"",IF(AND(AC7="NA",AD7="NA"),"NA",SUM(AC7:AD7)))</f>
        <v/>
      </c>
      <c r="AF7" s="296" t="str">
        <f>IF(AND($C$2="sixth"),key!AI9,IF(AND($C$2="Seventh"),key!AI109,IF(AND($C$2="eighth"),key!AI209,"")))</f>
        <v/>
      </c>
      <c r="AG7" s="295">
        <f>IF(AND($C$2="sixth"),key!AJ9,IF(AND($C$2="Seventh"),key!AJ109,IF(AND($C$2="eighth"),key!AJ209,"")))</f>
        <v>7</v>
      </c>
      <c r="AH7" s="295" t="str">
        <f>IF(AND($C$2="sixth"),key!AK9,IF(AND($C$2="Seventh"),key!AK109,IF(AND($C$2="eighth"),key!AK209,"")))</f>
        <v/>
      </c>
      <c r="AI7" s="258">
        <f>IF(AND(AG7="",AH7=""),"",IF(AND(AG7="NA",AH7="NA"),"NA",SUM(AG7:AH7)))</f>
        <v>7</v>
      </c>
      <c r="AJ7" s="298" t="str">
        <f>IF(AND($C$2="sixth"),key!AM9,IF(AND($C$2="Seventh"),key!AM109,IF(AND($C$2="eighth"),key!AM209,"")))</f>
        <v>B</v>
      </c>
      <c r="AK7" s="295">
        <f>IF(AND($C$2="sixth"),key!AN9,IF(AND($C$2="Seventh"),key!AN109,IF(AND($C$2="eighth"),key!AN209,"")))</f>
        <v>32</v>
      </c>
      <c r="AL7" s="295" t="str">
        <f>IF(AND($C$2="sixth"),key!AO9,IF(AND($C$2="Seventh"),key!AO109,IF(AND($C$2="eighth"),key!AO209,"")))</f>
        <v/>
      </c>
      <c r="AM7" s="258">
        <f>IF(AND(AK7="",AL7=""),"",IF(AND(AK7="NA",AL7="NA"),"NA",SUM(AK7:AL7)))</f>
        <v>32</v>
      </c>
      <c r="AN7" s="298" t="str">
        <f>IF(AND($C$2="sixth"),key!AQ9,IF(AND($C$2="Seventh"),key!AQ109,IF(AND($C$2="eighth"),key!AQ209,"")))</f>
        <v>C</v>
      </c>
      <c r="AO7" s="295">
        <f>IF(AND($C$2="sixth"),key!AR9,IF(AND($C$2="Seventh"),key!AR109,IF(AND($C$2="eighth"),key!AR209,"")))</f>
        <v>6</v>
      </c>
      <c r="AP7" s="295" t="str">
        <f>IF(AND($C$2="sixth"),key!AS9,IF(AND($C$2="Seventh"),key!AS109,IF(AND($C$2="eighth"),key!AS209,"")))</f>
        <v/>
      </c>
      <c r="AQ7" s="303">
        <f>IF(AND($C$2="sixth"),key!AT9,IF(AND($C$2="Seventh"),key!AT109,IF(AND($C$2="eighth"),key!AT209,"")))</f>
        <v>6</v>
      </c>
      <c r="AR7" s="298" t="str">
        <f>IF(AND($C$2="sixth"),key!AU9,IF(AND($C$2="Seventh"),key!AU109,IF(AND($C$2="eighth"),key!AU209,"")))</f>
        <v>C</v>
      </c>
      <c r="AS7" s="295">
        <f>IF(AND($C$2="sixth"),key!AV9,IF(AND($C$2="Seventh"),key!AV109,IF(AND($C$2="eighth"),key!AV209,"")))</f>
        <v>42</v>
      </c>
      <c r="AT7" s="295" t="str">
        <f>IF(AND($C$2="sixth"),key!AW9,IF(AND($C$2="Seventh"),key!AW109,IF(AND($C$2="eighth"),key!AW209,"")))</f>
        <v/>
      </c>
      <c r="AU7" s="303">
        <f>IF(AND($C$2="sixth"),key!AX9,IF(AND($C$2="Seventh"),key!AX109,IF(AND($C$2="eighth"),key!AX209,"")))</f>
        <v>42</v>
      </c>
      <c r="AV7" s="298" t="str">
        <f>IF(AND($C$2="sixth"),key!AY9,IF(AND($C$2="Seventh"),key!AY109,IF(AND($C$2="eighth"),key!AY209,"")))</f>
        <v>C</v>
      </c>
      <c r="AW7" s="259">
        <f>IF(AND($C$2="sixth"),key!BB9,IF(AND($C$2="Seventh"),key!BB109,IF(AND($C$2="eighth"),key!BB209,"")))</f>
        <v>87</v>
      </c>
      <c r="AX7" s="299" t="str">
        <f>IF(AND($C$2="sixth"),key!BC9,IF(AND($C$2="Seventh"),key!BC109,IF(AND($C$2="eighth"),key!BC209,"")))</f>
        <v>C</v>
      </c>
      <c r="AY7" s="295" t="str">
        <f>IF(AND($C$2="sixth"),key!BE9,IF(AND($C$2="Seventh"),key!BE109,IF(AND($C$2="eighth"),key!BE209,"")))</f>
        <v/>
      </c>
      <c r="AZ7" s="295" t="str">
        <f>IF(AND($C$2="sixth"),key!BF9,IF(AND($C$2="Seventh"),key!BF109,IF(AND($C$2="eighth"),key!BF209,"")))</f>
        <v/>
      </c>
      <c r="BA7" s="302">
        <f>IF(AND($C$2="sixth"),key!BG9,IF(AND($C$2="Seventh"),key!BG109,IF(AND($C$2="eighth"),key!BG209,"")))</f>
        <v>0</v>
      </c>
      <c r="BB7" s="298" t="str">
        <f>IF(AND($C$2="sixth"),key!BH9,IF(AND($C$2="Seventh"),key!BH109,IF(AND($C$2="eighth"),key!BH209,"")))</f>
        <v/>
      </c>
      <c r="BC7" s="295">
        <f>IF(AND($C$2="sixth"),key!BI9,IF(AND($C$2="Seventh"),key!BI109,IF(AND($C$2="eighth"),key!BI209,"")))</f>
        <v>7</v>
      </c>
      <c r="BD7" s="295" t="str">
        <f>IF(AND($C$2="sixth"),key!BJ9,IF(AND($C$2="Seventh"),key!BJ109,IF(AND($C$2="eighth"),key!BJ209,"")))</f>
        <v/>
      </c>
      <c r="BE7" s="302">
        <f>IF(AND($C$2="sixth"),key!BK9,IF(AND($C$2="Seventh"),key!BK109,IF(AND($C$2="eighth"),key!BK209,"")))</f>
        <v>7</v>
      </c>
      <c r="BF7" s="298" t="str">
        <f>IF(AND($C$2="sixth"),key!BL9,IF(AND($C$2="Seventh"),key!BL109,IF(AND($C$2="eighth"),key!BL209,"")))</f>
        <v>B</v>
      </c>
      <c r="BG7" s="295">
        <f>IF(AND($C$2="sixth"),key!BM9,IF(AND($C$2="Seventh"),key!BM109,IF(AND($C$2="eighth"),key!BM209,"")))</f>
        <v>32</v>
      </c>
      <c r="BH7" s="295" t="str">
        <f>IF(AND($C$2="sixth"),key!BN9,IF(AND($C$2="Seventh"),key!BN109,IF(AND($C$2="eighth"),key!BN209,"")))</f>
        <v/>
      </c>
      <c r="BI7" s="302">
        <f>IF(AND($C$2="sixth"),key!BO9,IF(AND($C$2="Seventh"),key!BO109,IF(AND($C$2="eighth"),key!BO209,"")))</f>
        <v>32</v>
      </c>
      <c r="BJ7" s="298" t="str">
        <f>IF(AND($C$2="sixth"),key!BP9,IF(AND($C$2="Seventh"),key!BP109,IF(AND($C$2="eighth"),key!BP209,"")))</f>
        <v>C</v>
      </c>
      <c r="BK7" s="295">
        <f>IF(AND($C$2="sixth"),key!BQ9,IF(AND($C$2="Seventh"),key!BQ109,IF(AND($C$2="eighth"),key!BQ209,"")))</f>
        <v>6</v>
      </c>
      <c r="BL7" s="295" t="str">
        <f>IF(AND($C$2="sixth"),key!BR9,IF(AND($C$2="Seventh"),key!BR109,IF(AND($C$2="eighth"),key!BR209,"")))</f>
        <v/>
      </c>
      <c r="BM7" s="302">
        <f>IF(AND($C$2="sixth"),key!BS9,IF(AND($C$2="Seventh"),key!BS109,IF(AND($C$2="eighth"),key!BS209,"")))</f>
        <v>6</v>
      </c>
      <c r="BN7" s="298" t="str">
        <f>IF(AND($C$2="sixth"),key!BT9,IF(AND($C$2="Seventh"),key!BT109,IF(AND($C$2="eighth"),key!BT209,"")))</f>
        <v>C</v>
      </c>
      <c r="BO7" s="295">
        <f>IF(AND($C$2="sixth"),key!BU9,IF(AND($C$2="Seventh"),key!BU109,IF(AND($C$2="eighth"),key!BU209,"")))</f>
        <v>42</v>
      </c>
      <c r="BP7" s="295" t="str">
        <f>IF(AND($C$2="sixth"),key!BV9,IF(AND($C$2="Seventh"),key!BV109,IF(AND($C$2="eighth"),key!BV209,"")))</f>
        <v/>
      </c>
      <c r="BQ7" s="302">
        <f>IF(AND($C$2="sixth"),key!BW9,IF(AND($C$2="Seventh"),key!BW109,IF(AND($C$2="eighth"),key!BW209,"")))</f>
        <v>42</v>
      </c>
      <c r="BR7" s="298" t="str">
        <f>IF(AND($C$2="sixth"),key!BX9,IF(AND($C$2="Seventh"),key!BX109,IF(AND($C$2="eighth"),key!BX209,"")))</f>
        <v>C</v>
      </c>
      <c r="BS7" s="259">
        <f>IF(AND($C$2="sixth"),key!CA9,IF(AND($C$2="Seventh"),key!CA109,IF(AND($C$2="eighth"),key!CA209,"")))</f>
        <v>87</v>
      </c>
      <c r="BT7" s="299" t="str">
        <f>IF(AND($C$2="sixth"),key!CB9,IF(AND($C$2="Seventh"),key!CB109,IF(AND($C$2="eighth"),key!CB209,"")))</f>
        <v>C</v>
      </c>
      <c r="BU7" s="295" t="str">
        <f>IF(AND($C$2="sixth"),key!CD9,IF(AND($C$2="Seventh"),key!CD109,IF(AND($C$2="eighth"),key!CD209,"")))</f>
        <v/>
      </c>
      <c r="BV7" s="295" t="str">
        <f>IF(AND($C$2="sixth"),key!CE9,IF(AND($C$2="Seventh"),key!CE109,IF(AND($C$2="eighth"),key!CE209,"")))</f>
        <v/>
      </c>
      <c r="BW7" s="302">
        <f>IF(AND($C$2="sixth"),key!CF9,IF(AND($C$2="Seventh"),key!CF109,IF(AND($C$2="eighth"),key!CF209,"")))</f>
        <v>0</v>
      </c>
      <c r="BX7" s="298" t="str">
        <f>IF(AND($C$2="sixth"),key!CG9,IF(AND($C$2="Seventh"),key!CG109,IF(AND($C$2="eighth"),key!CG209,"")))</f>
        <v/>
      </c>
      <c r="BY7" s="295">
        <f>IF(AND($C$2="sixth"),key!CH9,IF(AND($C$2="Seventh"),key!CH109,IF(AND($C$2="eighth"),key!CH209,"")))</f>
        <v>7</v>
      </c>
      <c r="BZ7" s="295" t="str">
        <f>IF(AND($C$2="sixth"),key!CI9,IF(AND($C$2="Seventh"),key!CI109,IF(AND($C$2="eighth"),key!CI209,"")))</f>
        <v/>
      </c>
      <c r="CA7" s="302">
        <f>IF(AND($C$2="sixth"),key!CJ9,IF(AND($C$2="Seventh"),key!CJ109,IF(AND($C$2="eighth"),key!CJ209,"")))</f>
        <v>7</v>
      </c>
      <c r="CB7" s="298" t="str">
        <f>IF(AND($C$2="sixth"),key!CK9,IF(AND($C$2="Seventh"),key!CK109,IF(AND($C$2="eighth"),key!CK209,"")))</f>
        <v>B</v>
      </c>
      <c r="CC7" s="295">
        <f>IF(AND($C$2="sixth"),key!CL9,IF(AND($C$2="Seventh"),key!CL109,IF(AND($C$2="eighth"),key!CL209,"")))</f>
        <v>32</v>
      </c>
      <c r="CD7" s="295" t="str">
        <f>IF(AND($C$2="sixth"),key!CM9,IF(AND($C$2="Seventh"),key!CM109,IF(AND($C$2="eighth"),key!CM209,"")))</f>
        <v/>
      </c>
      <c r="CE7" s="302">
        <f>IF(AND($C$2="sixth"),key!CN9,IF(AND($C$2="Seventh"),key!CN109,IF(AND($C$2="eighth"),key!CN209,"")))</f>
        <v>32</v>
      </c>
      <c r="CF7" s="298" t="str">
        <f>IF(AND($C$2="sixth"),key!CO9,IF(AND($C$2="Seventh"),key!CO109,IF(AND($C$2="eighth"),key!CO209,"")))</f>
        <v>C</v>
      </c>
      <c r="CG7" s="295">
        <f>IF(AND($C$2="sixth"),key!CP9,IF(AND($C$2="Seventh"),key!CP109,IF(AND($C$2="eighth"),key!CP209,"")))</f>
        <v>6</v>
      </c>
      <c r="CH7" s="295" t="str">
        <f>IF(AND($C$2="sixth"),key!CQ9,IF(AND($C$2="Seventh"),key!CQ109,IF(AND($C$2="eighth"),key!CQ209,"")))</f>
        <v/>
      </c>
      <c r="CI7" s="302">
        <f>IF(AND($C$2="sixth"),key!CR9,IF(AND($C$2="Seventh"),key!CR109,IF(AND($C$2="eighth"),key!CR209,"")))</f>
        <v>6</v>
      </c>
      <c r="CJ7" s="298" t="str">
        <f>IF(AND($C$2="sixth"),key!CS9,IF(AND($C$2="Seventh"),key!CS109,IF(AND($C$2="eighth"),key!CS209,"")))</f>
        <v>C</v>
      </c>
      <c r="CK7" s="295">
        <f>IF(AND($C$2="sixth"),key!CT9,IF(AND($C$2="Seventh"),key!CT109,IF(AND($C$2="eighth"),key!CT209,"")))</f>
        <v>42</v>
      </c>
      <c r="CL7" s="295" t="str">
        <f>IF(AND($C$2="sixth"),key!CU9,IF(AND($C$2="Seventh"),key!CU109,IF(AND($C$2="eighth"),key!CU209,"")))</f>
        <v/>
      </c>
      <c r="CM7" s="302">
        <f>IF(AND($C$2="sixth"),key!CV9,IF(AND($C$2="Seventh"),key!CV109,IF(AND($C$2="eighth"),key!CV209,"")))</f>
        <v>42</v>
      </c>
      <c r="CN7" s="298" t="str">
        <f>IF(AND($C$2="sixth"),key!CW9,IF(AND($C$2="Seventh"),key!CW109,IF(AND($C$2="eighth"),key!CW209,"")))</f>
        <v>C</v>
      </c>
      <c r="CO7" s="259">
        <f>IF(AND($C$2="sixth"),key!CZ9,IF(AND($C$2="Seventh"),key!CZ109,IF(AND($C$2="eighth"),key!CZ209,"")))</f>
        <v>87</v>
      </c>
      <c r="CP7" s="299" t="str">
        <f>IF(AND($C$2="sixth"),key!DA9,IF(AND($C$2="Seventh"),key!DA109,IF(AND($C$2="eighth"),key!DA209,"")))</f>
        <v>C</v>
      </c>
      <c r="CQ7" s="295" t="str">
        <f>IF(AND($C$2="sixth"),key!DC9,IF(AND($C$2="Seventh"),key!DC109,IF(AND($C$2="eighth"),key!DC209,"")))</f>
        <v/>
      </c>
      <c r="CR7" s="295" t="str">
        <f>IF(AND($C$2="sixth"),key!DD9,IF(AND($C$2="Seventh"),key!DD109,IF(AND($C$2="eighth"),key!DD209,"")))</f>
        <v/>
      </c>
      <c r="CS7" s="302">
        <f>IF(AND($C$2="sixth"),key!DE9,IF(AND($C$2="Seventh"),key!DE109,IF(AND($C$2="eighth"),key!DE209,"")))</f>
        <v>0</v>
      </c>
      <c r="CT7" s="298" t="str">
        <f>IF(AND($C$2="sixth"),key!DF9,IF(AND($C$2="Seventh"),key!DF109,IF(AND($C$2="eighth"),key!DF209,"")))</f>
        <v/>
      </c>
      <c r="CU7" s="295">
        <f>IF(AND($C$2="sixth"),key!DG9,IF(AND($C$2="Seventh"),key!DG109,IF(AND($C$2="eighth"),key!DG209,"")))</f>
        <v>7</v>
      </c>
      <c r="CV7" s="295" t="str">
        <f>IF(AND($C$2="sixth"),key!DH9,IF(AND($C$2="Seventh"),key!DH109,IF(AND($C$2="eighth"),key!DH209,"")))</f>
        <v/>
      </c>
      <c r="CW7" s="302">
        <f>IF(AND($C$2="sixth"),key!DI9,IF(AND($C$2="Seventh"),key!DI109,IF(AND($C$2="eighth"),key!DI209,"")))</f>
        <v>7</v>
      </c>
      <c r="CX7" s="298" t="str">
        <f>IF(AND($C$2="sixth"),key!DJ9,IF(AND($C$2="Seventh"),key!DJ109,IF(AND($C$2="eighth"),key!DJ209,"")))</f>
        <v>B</v>
      </c>
      <c r="CY7" s="295">
        <f>IF(AND($C$2="sixth"),key!DK9,IF(AND($C$2="Seventh"),key!DK109,IF(AND($C$2="eighth"),key!DK209,"")))</f>
        <v>32</v>
      </c>
      <c r="CZ7" s="295" t="str">
        <f>IF(AND($C$2="sixth"),key!DL9,IF(AND($C$2="Seventh"),key!DL109,IF(AND($C$2="eighth"),key!DL209,"")))</f>
        <v/>
      </c>
      <c r="DA7" s="302">
        <f>IF(AND($C$2="sixth"),key!DM9,IF(AND($C$2="Seventh"),key!DM109,IF(AND($C$2="eighth"),key!DM209,"")))</f>
        <v>32</v>
      </c>
      <c r="DB7" s="298" t="str">
        <f>IF(AND($C$2="sixth"),key!DN9,IF(AND($C$2="Seventh"),key!DN109,IF(AND($C$2="eighth"),key!DN209,"")))</f>
        <v>C</v>
      </c>
      <c r="DC7" s="295">
        <f>IF(AND($C$2="sixth"),key!DO9,IF(AND($C$2="Seventh"),key!DO109,IF(AND($C$2="eighth"),key!DO209,"")))</f>
        <v>6</v>
      </c>
      <c r="DD7" s="295" t="str">
        <f>IF(AND($C$2="sixth"),key!DP9,IF(AND($C$2="Seventh"),key!DP109,IF(AND($C$2="eighth"),key!DP209,"")))</f>
        <v/>
      </c>
      <c r="DE7" s="302">
        <f>IF(AND($C$2="sixth"),key!DQ9,IF(AND($C$2="Seventh"),key!DQ109,IF(AND($C$2="eighth"),key!DQ209,"")))</f>
        <v>6</v>
      </c>
      <c r="DF7" s="298" t="str">
        <f>IF(AND($C$2="sixth"),key!DR9,IF(AND($C$2="Seventh"),key!DR109,IF(AND($C$2="eighth"),key!DR209,"")))</f>
        <v>C</v>
      </c>
      <c r="DG7" s="295">
        <f>IF(AND($C$2="sixth"),key!DS9,IF(AND($C$2="Seventh"),key!DS109,IF(AND($C$2="eighth"),key!DS209,"")))</f>
        <v>42</v>
      </c>
      <c r="DH7" s="295" t="str">
        <f>IF(AND($C$2="sixth"),key!DT9,IF(AND($C$2="Seventh"),key!DT109,IF(AND($C$2="eighth"),key!DT209,"")))</f>
        <v/>
      </c>
      <c r="DI7" s="302">
        <f>IF(AND($C$2="sixth"),key!DU9,IF(AND($C$2="Seventh"),key!DU109,IF(AND($C$2="eighth"),key!DU209,"")))</f>
        <v>42</v>
      </c>
      <c r="DJ7" s="298" t="str">
        <f>IF(AND($C$2="sixth"),key!DV9,IF(AND($C$2="Seventh"),key!DV109,IF(AND($C$2="eighth"),key!DV209,"")))</f>
        <v>C</v>
      </c>
      <c r="DK7" s="259">
        <f>IF(AND($C$2="sixth"),key!DY9,IF(AND($C$2="Seventh"),key!DY109,IF(AND($C$2="eighth"),key!DY209,"")))</f>
        <v>87</v>
      </c>
      <c r="DL7" s="299" t="str">
        <f>IF(AND($C$2="sixth"),key!DZ9,IF(AND($C$2="Seventh"),key!DZ109,IF(AND($C$2="eighth"),key!DZ209,"")))</f>
        <v>C</v>
      </c>
      <c r="DM7" s="295" t="str">
        <f>IF(AND($C$2="sixth"),key!EB9,IF(AND($C$2="Seventh"),key!EB109,IF(AND($C$2="eighth"),key!EB209,"")))</f>
        <v/>
      </c>
      <c r="DN7" s="295" t="str">
        <f>IF(AND($C$2="sixth"),key!EC9,IF(AND($C$2="Seventh"),key!EC109,IF(AND($C$2="eighth"),key!EC209,"")))</f>
        <v/>
      </c>
      <c r="DO7" s="302">
        <f>IF(AND($C$2="sixth"),key!ED9,IF(AND($C$2="Seventh"),key!ED109,IF(AND($C$2="eighth"),key!ED209,"")))</f>
        <v>0</v>
      </c>
      <c r="DP7" s="298" t="str">
        <f>IF(AND($C$2="sixth"),key!EE9,IF(AND($C$2="Seventh"),key!EE109,IF(AND($C$2="eighth"),key!EE209,"")))</f>
        <v/>
      </c>
      <c r="DQ7" s="295">
        <f>IF(AND($C$2="sixth"),key!EF9,IF(AND($C$2="Seventh"),key!EF109,IF(AND($C$2="eighth"),key!EF209,"")))</f>
        <v>7</v>
      </c>
      <c r="DR7" s="295" t="str">
        <f>IF(AND($C$2="sixth"),key!EG9,IF(AND($C$2="Seventh"),key!EG109,IF(AND($C$2="eighth"),key!EG209,"")))</f>
        <v/>
      </c>
      <c r="DS7" s="302">
        <f>IF(AND($C$2="sixth"),key!EH9,IF(AND($C$2="Seventh"),key!EH109,IF(AND($C$2="eighth"),key!EH209,"")))</f>
        <v>7</v>
      </c>
      <c r="DT7" s="298" t="str">
        <f>IF(AND($C$2="sixth"),key!EI9,IF(AND($C$2="Seventh"),key!EI109,IF(AND($C$2="eighth"),key!EI209,"")))</f>
        <v>B</v>
      </c>
      <c r="DU7" s="295">
        <f>IF(AND($C$2="sixth"),key!EJ9,IF(AND($C$2="Seventh"),key!EJ109,IF(AND($C$2="eighth"),key!EJ209,"")))</f>
        <v>32</v>
      </c>
      <c r="DV7" s="295" t="str">
        <f>IF(AND($C$2="sixth"),key!EK9,IF(AND($C$2="Seventh"),key!EK109,IF(AND($C$2="eighth"),key!EK209,"")))</f>
        <v/>
      </c>
      <c r="DW7" s="302">
        <f>IF(AND($C$2="sixth"),key!EL9,IF(AND($C$2="Seventh"),key!EL109,IF(AND($C$2="eighth"),key!EL209,"")))</f>
        <v>32</v>
      </c>
      <c r="DX7" s="298" t="str">
        <f>IF(AND($C$2="sixth"),key!EM9,IF(AND($C$2="Seventh"),key!EM109,IF(AND($C$2="eighth"),key!EM209,"")))</f>
        <v>C</v>
      </c>
      <c r="DY7" s="295">
        <f>IF(AND($C$2="sixth"),key!EN9,IF(AND($C$2="Seventh"),key!EN109,IF(AND($C$2="eighth"),key!EN209,"")))</f>
        <v>6</v>
      </c>
      <c r="DZ7" s="295" t="str">
        <f>IF(AND($C$2="sixth"),key!EO9,IF(AND($C$2="Seventh"),key!EO109,IF(AND($C$2="eighth"),key!EO209,"")))</f>
        <v/>
      </c>
      <c r="EA7" s="302">
        <f>IF(AND($C$2="sixth"),key!EP9,IF(AND($C$2="Seventh"),key!EP109,IF(AND($C$2="eighth"),key!EP209,"")))</f>
        <v>6</v>
      </c>
      <c r="EB7" s="298" t="str">
        <f>IF(AND($C$2="sixth"),key!EQ9,IF(AND($C$2="Seventh"),key!EQ109,IF(AND($C$2="eighth"),key!EQ209,"")))</f>
        <v>C</v>
      </c>
      <c r="EC7" s="295">
        <f>IF(AND($C$2="sixth"),key!ER9,IF(AND($C$2="Seventh"),key!ER109,IF(AND($C$2="eighth"),key!ER209,"")))</f>
        <v>42</v>
      </c>
      <c r="ED7" s="295" t="str">
        <f>IF(AND($C$2="sixth"),key!ES9,IF(AND($C$2="Seventh"),key!ES109,IF(AND($C$2="eighth"),key!ES209,"")))</f>
        <v/>
      </c>
      <c r="EE7" s="302">
        <f>IF(AND($C$2="sixth"),key!ET9,IF(AND($C$2="Seventh"),key!ET109,IF(AND($C$2="eighth"),key!ET209,"")))</f>
        <v>42</v>
      </c>
      <c r="EF7" s="298" t="str">
        <f>IF(AND($C$2="sixth"),key!EU9,IF(AND($C$2="Seventh"),key!EU109,IF(AND($C$2="eighth"),key!EU209,"")))</f>
        <v>C</v>
      </c>
      <c r="EG7" s="259">
        <f>IF(AND($C$2="sixth"),key!EX9,IF(AND($C$2="Seventh"),key!EX109,IF(AND($C$2="eighth"),key!EX209,"")))</f>
        <v>87</v>
      </c>
      <c r="EH7" s="299" t="str">
        <f>IF(AND($C$2="sixth"),key!EY9,IF(AND($C$2="Seventh"),key!EY109,IF(AND($C$2="eighth"),key!EY209,"")))</f>
        <v>C</v>
      </c>
      <c r="EI7" s="260">
        <f>IF(AND(AA7="",AW7="",BS7="",CO7="",DK7="",EG7=""),"",SUM(AA7+AW7+BS7+CO7+DK7+EG7))</f>
        <v>527</v>
      </c>
      <c r="EJ7" s="254">
        <f>IF(AND($C$2="sixth"),key!EZ9,IF(AND($C$2="Seventh"),key!EZ109,IF(AND($C$2="eighth"),key!EZ209,"")))</f>
        <v>17</v>
      </c>
      <c r="EK7" s="254">
        <f>IF(AND($C$2="sixth"),key!FA9,IF(AND($C$2="Seventh"),key!FA109,IF(AND($C$2="eighth"),key!FA209,"")))</f>
        <v>18</v>
      </c>
      <c r="EL7" s="254">
        <f>IF(AND($C$2="sixth"),key!FB9,IF(AND($C$2="Seventh"),key!FB109,IF(AND($C$2="eighth"),key!FB209,"")))</f>
        <v>17</v>
      </c>
      <c r="EM7" s="254">
        <f>IF(AND($C$2="sixth"),key!FC9,IF(AND($C$2="Seventh"),key!FC109,IF(AND($C$2="eighth"),key!FC209,"")))</f>
        <v>18</v>
      </c>
      <c r="EN7" s="254">
        <f>IF(AND($C$2="sixth"),key!FD9,IF(AND($C$2="Seventh"),key!FD109,IF(AND($C$2="eighth"),key!FD209,"")))</f>
        <v>17</v>
      </c>
      <c r="EO7" s="310">
        <f>IF(AND($C$2="sixth"),key!FE9,IF(AND($C$2="Seventh"),key!FE109,IF(AND($C$2="eighth"),key!FE209,"")))</f>
        <v>87</v>
      </c>
      <c r="EP7" s="311" t="str">
        <f>IF(AND($C$2="sixth"),key!FF9,IF(AND($C$2="Seventh"),key!FF109,IF(AND($C$2="eighth"),key!FF209,"")))</f>
        <v>A</v>
      </c>
      <c r="EQ7" s="254">
        <f>IF(AND($C$2="sixth"),key!FG9,IF(AND($C$2="Seventh"),key!FG109,IF(AND($C$2="eighth"),key!FG209,"")))</f>
        <v>18</v>
      </c>
      <c r="ER7" s="254">
        <f>IF(AND($C$2="sixth"),key!FH9,IF(AND($C$2="Seventh"),key!FH109,IF(AND($C$2="eighth"),key!FH209,"")))</f>
        <v>18</v>
      </c>
      <c r="ES7" s="254">
        <f>IF(AND($C$2="sixth"),key!FI9,IF(AND($C$2="Seventh"),key!FI109,IF(AND($C$2="eighth"),key!FI209,"")))</f>
        <v>17</v>
      </c>
      <c r="ET7" s="254">
        <f>IF(AND($C$2="sixth"),key!FJ9,IF(AND($C$2="Seventh"),key!FJ109,IF(AND($C$2="eighth"),key!FJ209,"")))</f>
        <v>18</v>
      </c>
      <c r="EU7" s="254">
        <f>IF(AND($C$2="sixth"),key!FK9,IF(AND($C$2="Seventh"),key!FK109,IF(AND($C$2="eighth"),key!FK209,"")))</f>
        <v>18</v>
      </c>
      <c r="EV7" s="310">
        <f>IF(AND($C$2="sixth"),key!FL9,IF(AND($C$2="Seventh"),key!FL109,IF(AND($C$2="eighth"),key!FL209,"")))</f>
        <v>89</v>
      </c>
      <c r="EW7" s="311" t="str">
        <f>IF(AND($C$2="sixth"),key!FM9,IF(AND($C$2="Seventh"),key!FM109,IF(AND($C$2="eighth"),key!FM209,"")))</f>
        <v>A</v>
      </c>
      <c r="EX7" s="254">
        <f>IF(AND($C$2="sixth"),key!FN9,IF(AND($C$2="Seventh"),key!FN109,IF(AND($C$2="eighth"),key!FN209,"")))</f>
        <v>18</v>
      </c>
      <c r="EY7" s="254">
        <f>IF(AND($C$2="sixth"),key!FO9,IF(AND($C$2="Seventh"),key!FO109,IF(AND($C$2="eighth"),key!FO209,"")))</f>
        <v>17</v>
      </c>
      <c r="EZ7" s="254">
        <f>IF(AND($C$2="sixth"),key!FP9,IF(AND($C$2="Seventh"),key!FP109,IF(AND($C$2="eighth"),key!FP209,"")))</f>
        <v>18</v>
      </c>
      <c r="FA7" s="254">
        <f>IF(AND($C$2="sixth"),key!FQ9,IF(AND($C$2="Seventh"),key!FQ109,IF(AND($C$2="eighth"),key!FQ209,"")))</f>
        <v>17</v>
      </c>
      <c r="FB7" s="254">
        <f>IF(AND($C$2="sixth"),key!FR9,IF(AND($C$2="Seventh"),key!FR109,IF(AND($C$2="eighth"),key!FR209,"")))</f>
        <v>18</v>
      </c>
      <c r="FC7" s="310">
        <f>IF(AND($C$2="sixth"),key!FS9,IF(AND($C$2="Seventh"),key!FS109,IF(AND($C$2="eighth"),key!FS209,"")))</f>
        <v>88</v>
      </c>
      <c r="FD7" s="311" t="str">
        <f>IF(AND($C$2="sixth"),key!FT9,IF(AND($C$2="Seventh"),key!FT109,IF(AND($C$2="eighth"),key!FT209,"")))</f>
        <v>A</v>
      </c>
      <c r="FE7" s="344" t="str">
        <f t="shared" ref="FE7:FE38" si="1">IF(AND($C$2=""),"",IF(AND(EI7=""),"",IF(AND(FY7="NSO"),"",SUM(EI7/$EI$6*100))))</f>
        <v/>
      </c>
      <c r="FF7" s="261" t="str">
        <f>IF(AND($C$2="sixth"),key!GI9,IF(AND($C$2="Seventh"),key!GI109,IF(AND($C$2="eighth"),key!GI209,"")))</f>
        <v/>
      </c>
      <c r="FG7" s="842" t="str">
        <f>IF(AND($C$2="sixth"),key!GJ9,IF(AND($C$2="Seventh"),key!GJ109,IF(AND($C$2="eighth"),key!GJ209,"")))</f>
        <v>mRrh.kZ</v>
      </c>
      <c r="FH7" s="843"/>
      <c r="FI7" s="255">
        <f>IF(AND($C$2="sixth"),key!GG9,IF(AND($C$2="Seventh"),key!GG109,IF(AND($C$2="eighth"),key!GG209,"")))</f>
        <v>112</v>
      </c>
      <c r="FJ7" s="262" t="str">
        <f>IF(EI7="","",IF(EI7=0,"",IF(EI7&gt;1080,"A+",IF(EI7&gt;900,"A",IF(EI7&gt;720,"B",IF(EI7&gt;480,"C","D"))))))</f>
        <v>C</v>
      </c>
      <c r="FK7" s="248"/>
      <c r="FL7" s="248"/>
      <c r="FY7" s="50" t="str">
        <f>IF(AND($C$2="sixth"),key!GH9,IF(AND($C$2="Seventh"),key!GH109,IF(AND($C$2="eighth"),key!GH209,"")))</f>
        <v>NSO</v>
      </c>
      <c r="IB7" s="112"/>
    </row>
    <row r="8" spans="1:236" ht="18.75">
      <c r="A8" s="257">
        <v>2</v>
      </c>
      <c r="B8" s="291">
        <f>IF(AND($C$2="sixth"),key!E10,IF(AND($C$2="Seventh"),key!E110,IF(AND($C$2="eighth"),key!E210,"")))</f>
        <v>38763</v>
      </c>
      <c r="C8" s="288">
        <f>IF(ISNA(VLOOKUP(D8,Register!A$7:Z$315,10,FALSE)),"",VLOOKUP(D8,Register!A$7:Z$315,10,FALSE))</f>
        <v>783</v>
      </c>
      <c r="D8" s="289">
        <f>IF(AND($C$2="sixth"),key!B10,IF(AND($C$2="Seventh"),key!B110,IF(AND($C$2="eighth"),key!B210,"")))</f>
        <v>602</v>
      </c>
      <c r="E8" s="290" t="str">
        <f>IF(AND($C$2="sixth"),key!C10,IF(AND($C$2="Seventh"),key!C110,IF(AND($C$2="eighth"),key!C210,"")))</f>
        <v>v'kksd</v>
      </c>
      <c r="F8" s="290" t="str">
        <f>IF(AND($C$2="sixth"),key!D10,IF(AND($C$2="Seventh"),key!D110,IF(AND($C$2="eighth"),key!D210,"")))</f>
        <v>eksguyky</v>
      </c>
      <c r="G8" s="295" t="str">
        <f>IF(AND($C$2="sixth"),key!G10,IF(AND($C$2="Seventh"),key!G110,IF(AND($C$2="eighth"),key!G210,"")))</f>
        <v/>
      </c>
      <c r="H8" s="295" t="str">
        <f>IF(AND($C$2="sixth"),key!H10,IF(AND($C$2="Seventh"),key!H110,IF(AND($C$2="eighth"),key!H210,"")))</f>
        <v/>
      </c>
      <c r="I8" s="297" t="str">
        <f>IF(AND(G8="",H8=""),"",IF(AND(G8="NA",H8="NA"),"NA",SUM(G8:H8)))</f>
        <v/>
      </c>
      <c r="J8" s="296" t="str">
        <f>IF(AND($C$2="sixth"),key!J10,IF(AND($C$2="Seventh"),key!J110,IF(AND($C$2="eighth"),key!J210,"")))</f>
        <v/>
      </c>
      <c r="K8" s="295">
        <f>IF(AND($C$2="sixth"),key!K10,IF(AND($C$2="Seventh"),key!K110,IF(AND($C$2="eighth"),key!K210,"")))</f>
        <v>6</v>
      </c>
      <c r="L8" s="295" t="str">
        <f>IF(AND($C$2="sixth"),key!L10,IF(AND($C$2="Seventh"),key!L110,IF(AND($C$2="eighth"),key!L210,"")))</f>
        <v/>
      </c>
      <c r="M8" s="258">
        <f t="shared" ref="M8:M71" si="2">IF(AND(K8="",L8=""),"",IF(AND(K8="NA",L8="NA"),"NA",SUM(K8:L8)))</f>
        <v>6</v>
      </c>
      <c r="N8" s="298" t="str">
        <f>IF(AND($C$2="sixth"),key!N10,IF(AND($C$2="Seventh"),key!N110,IF(AND($C$2="eighth"),key!N210,"")))</f>
        <v>C</v>
      </c>
      <c r="O8" s="295">
        <f>IF(AND($C$2="sixth"),key!O10,IF(AND($C$2="Seventh"),key!O110,IF(AND($C$2="eighth"),key!O210,"")))</f>
        <v>14</v>
      </c>
      <c r="P8" s="295" t="str">
        <f>IF(AND($C$2="sixth"),key!P10,IF(AND($C$2="Seventh"),key!P110,IF(AND($C$2="eighth"),key!P210,"")))</f>
        <v/>
      </c>
      <c r="Q8" s="258">
        <f t="shared" ref="Q8:Q71" si="3">IF(AND(O8="",P8=""),"",IF(AND(O8="NA",P8="NA"),"NA",SUM(O8:P8)))</f>
        <v>14</v>
      </c>
      <c r="R8" s="298" t="str">
        <f>IF(AND($C$2="sixth"),key!R10,IF(AND($C$2="Seventh"),key!R110,IF(AND($C$2="eighth"),key!R210,"")))</f>
        <v>D</v>
      </c>
      <c r="S8" s="295">
        <f>IF(AND($C$2="sixth"),key!S10,IF(AND($C$2="Seventh"),key!S110,IF(AND($C$2="eighth"),key!S210,"")))</f>
        <v>5</v>
      </c>
      <c r="T8" s="295" t="str">
        <f>IF(AND($C$2="sixth"),key!T10,IF(AND($C$2="Seventh"),key!T110,IF(AND($C$2="eighth"),key!T210,"")))</f>
        <v/>
      </c>
      <c r="U8" s="258">
        <f t="shared" ref="U8:U71" si="4">IF(AND(S8="",T8=""),"",IF(AND(S8="NA",T8="NA"),"NA",SUM(S8:T8)))</f>
        <v>5</v>
      </c>
      <c r="V8" s="298" t="str">
        <f>IF(AND($C$2="sixth"),key!V10,IF(AND($C$2="Seventh"),key!V110,IF(AND($C$2="eighth"),key!V210,"")))</f>
        <v>C</v>
      </c>
      <c r="W8" s="295">
        <f>IF(AND($C$2="sixth"),key!W10,IF(AND($C$2="Seventh"),key!W110,IF(AND($C$2="eighth"),key!W210,"")))</f>
        <v>53</v>
      </c>
      <c r="X8" s="295" t="str">
        <f>IF(AND($C$2="sixth"),key!X10,IF(AND($C$2="Seventh"),key!X110,IF(AND($C$2="eighth"),key!X210,"")))</f>
        <v/>
      </c>
      <c r="Y8" s="259">
        <f t="shared" ref="Y8:Y71" si="5">IF(AND(W8="",X8=""),"",SUM(W8:X8))</f>
        <v>53</v>
      </c>
      <c r="Z8" s="298" t="str">
        <f>IF(AND($C$2="sixth"),key!Z10,IF(AND($C$2="Seventh"),key!Z110,IF(AND($C$2="eighth"),key!Z210,"")))</f>
        <v>C</v>
      </c>
      <c r="AA8" s="259">
        <f>IF(AND($C$2="sixth"),key!AC10,IF(AND($C$2="Seventh"),key!AC110,IF(AND($C$2="eighth"),key!AC210,"")))</f>
        <v>78</v>
      </c>
      <c r="AB8" s="299" t="str">
        <f>IF(AND($C$2="sixth"),key!AD10,IF(AND($C$2="Seventh"),key!AD110,IF(AND($C$2="eighth"),key!AD210,"")))</f>
        <v>D</v>
      </c>
      <c r="AC8" s="295" t="str">
        <f>IF(AND($C$2="sixth"),key!AF10,IF(AND($C$2="Seventh"),key!AF110,IF(AND($C$2="eighth"),key!AF210,"")))</f>
        <v/>
      </c>
      <c r="AD8" s="295" t="str">
        <f>IF(AND($C$2="sixth"),key!AG10,IF(AND($C$2="Seventh"),key!AG110,IF(AND($C$2="eighth"),key!AG210,"")))</f>
        <v/>
      </c>
      <c r="AE8" s="297" t="str">
        <f t="shared" ref="AE8:AE71" si="6">IF(AND(AC8="",AD8=""),"",IF(AND(AC8="NA",AD8="NA"),"NA",SUM(AC8:AD8)))</f>
        <v/>
      </c>
      <c r="AF8" s="296" t="str">
        <f>IF(AND($C$2="sixth"),key!AI10,IF(AND($C$2="Seventh"),key!AI110,IF(AND($C$2="eighth"),key!AI210,"")))</f>
        <v/>
      </c>
      <c r="AG8" s="295">
        <f>IF(AND($C$2="sixth"),key!AJ10,IF(AND($C$2="Seventh"),key!AJ110,IF(AND($C$2="eighth"),key!AJ210,"")))</f>
        <v>6</v>
      </c>
      <c r="AH8" s="295" t="str">
        <f>IF(AND($C$2="sixth"),key!AK10,IF(AND($C$2="Seventh"),key!AK110,IF(AND($C$2="eighth"),key!AK210,"")))</f>
        <v/>
      </c>
      <c r="AI8" s="258">
        <f t="shared" ref="AI8:AI71" si="7">IF(AND(AG8="",AH8=""),"",IF(AND(AG8="NA",AH8="NA"),"NA",SUM(AG8:AH8)))</f>
        <v>6</v>
      </c>
      <c r="AJ8" s="298" t="str">
        <f>IF(AND($C$2="sixth"),key!AM10,IF(AND($C$2="Seventh"),key!AM110,IF(AND($C$2="eighth"),key!AM210,"")))</f>
        <v>C</v>
      </c>
      <c r="AK8" s="295">
        <f>IF(AND($C$2="sixth"),key!AN10,IF(AND($C$2="Seventh"),key!AN110,IF(AND($C$2="eighth"),key!AN210,"")))</f>
        <v>14</v>
      </c>
      <c r="AL8" s="295" t="str">
        <f>IF(AND($C$2="sixth"),key!AO10,IF(AND($C$2="Seventh"),key!AO110,IF(AND($C$2="eighth"),key!AO210,"")))</f>
        <v/>
      </c>
      <c r="AM8" s="258">
        <f t="shared" ref="AM8:AM71" si="8">IF(AND(AK8="",AL8=""),"",IF(AND(AK8="NA",AL8="NA"),"NA",SUM(AK8:AL8)))</f>
        <v>14</v>
      </c>
      <c r="AN8" s="298" t="str">
        <f>IF(AND($C$2="sixth"),key!AQ10,IF(AND($C$2="Seventh"),key!AQ110,IF(AND($C$2="eighth"),key!AQ210,"")))</f>
        <v>D</v>
      </c>
      <c r="AO8" s="295">
        <f>IF(AND($C$2="sixth"),key!AR10,IF(AND($C$2="Seventh"),key!AR110,IF(AND($C$2="eighth"),key!AR210,"")))</f>
        <v>5</v>
      </c>
      <c r="AP8" s="295" t="str">
        <f>IF(AND($C$2="sixth"),key!AS10,IF(AND($C$2="Seventh"),key!AS110,IF(AND($C$2="eighth"),key!AS210,"")))</f>
        <v/>
      </c>
      <c r="AQ8" s="303">
        <f>IF(AND($C$2="sixth"),key!AT10,IF(AND($C$2="Seventh"),key!AT110,IF(AND($C$2="eighth"),key!AT210,"")))</f>
        <v>5</v>
      </c>
      <c r="AR8" s="298" t="str">
        <f>IF(AND($C$2="sixth"),key!AU10,IF(AND($C$2="Seventh"),key!AU110,IF(AND($C$2="eighth"),key!AU210,"")))</f>
        <v>C</v>
      </c>
      <c r="AS8" s="295">
        <f>IF(AND($C$2="sixth"),key!AV10,IF(AND($C$2="Seventh"),key!AV110,IF(AND($C$2="eighth"),key!AV210,"")))</f>
        <v>53</v>
      </c>
      <c r="AT8" s="295" t="str">
        <f>IF(AND($C$2="sixth"),key!AW10,IF(AND($C$2="Seventh"),key!AW110,IF(AND($C$2="eighth"),key!AW210,"")))</f>
        <v/>
      </c>
      <c r="AU8" s="303">
        <f>IF(AND($C$2="sixth"),key!AX10,IF(AND($C$2="Seventh"),key!AX110,IF(AND($C$2="eighth"),key!AX210,"")))</f>
        <v>53</v>
      </c>
      <c r="AV8" s="298" t="str">
        <f>IF(AND($C$2="sixth"),key!AY10,IF(AND($C$2="Seventh"),key!AY110,IF(AND($C$2="eighth"),key!AY210,"")))</f>
        <v>C</v>
      </c>
      <c r="AW8" s="259">
        <f>IF(AND($C$2="sixth"),key!BB10,IF(AND($C$2="Seventh"),key!BB110,IF(AND($C$2="eighth"),key!BB210,"")))</f>
        <v>78</v>
      </c>
      <c r="AX8" s="299" t="str">
        <f>IF(AND($C$2="sixth"),key!BC10,IF(AND($C$2="Seventh"),key!BC110,IF(AND($C$2="eighth"),key!BC210,"")))</f>
        <v>D</v>
      </c>
      <c r="AY8" s="295" t="str">
        <f>IF(AND($C$2="sixth"),key!BE10,IF(AND($C$2="Seventh"),key!BE110,IF(AND($C$2="eighth"),key!BE210,"")))</f>
        <v/>
      </c>
      <c r="AZ8" s="295" t="str">
        <f>IF(AND($C$2="sixth"),key!BF10,IF(AND($C$2="Seventh"),key!BF110,IF(AND($C$2="eighth"),key!BF210,"")))</f>
        <v/>
      </c>
      <c r="BA8" s="302">
        <f>IF(AND($C$2="sixth"),key!BG10,IF(AND($C$2="Seventh"),key!BG110,IF(AND($C$2="eighth"),key!BG210,"")))</f>
        <v>0</v>
      </c>
      <c r="BB8" s="298" t="str">
        <f>IF(AND($C$2="sixth"),key!BH10,IF(AND($C$2="Seventh"),key!BH110,IF(AND($C$2="eighth"),key!BH210,"")))</f>
        <v/>
      </c>
      <c r="BC8" s="295">
        <f>IF(AND($C$2="sixth"),key!BI10,IF(AND($C$2="Seventh"),key!BI110,IF(AND($C$2="eighth"),key!BI210,"")))</f>
        <v>6</v>
      </c>
      <c r="BD8" s="295" t="str">
        <f>IF(AND($C$2="sixth"),key!BJ10,IF(AND($C$2="Seventh"),key!BJ110,IF(AND($C$2="eighth"),key!BJ210,"")))</f>
        <v/>
      </c>
      <c r="BE8" s="302">
        <f>IF(AND($C$2="sixth"),key!BK10,IF(AND($C$2="Seventh"),key!BK110,IF(AND($C$2="eighth"),key!BK210,"")))</f>
        <v>6</v>
      </c>
      <c r="BF8" s="298" t="str">
        <f>IF(AND($C$2="sixth"),key!BL10,IF(AND($C$2="Seventh"),key!BL110,IF(AND($C$2="eighth"),key!BL210,"")))</f>
        <v>C</v>
      </c>
      <c r="BG8" s="295">
        <f>IF(AND($C$2="sixth"),key!BM10,IF(AND($C$2="Seventh"),key!BM110,IF(AND($C$2="eighth"),key!BM210,"")))</f>
        <v>14</v>
      </c>
      <c r="BH8" s="295" t="str">
        <f>IF(AND($C$2="sixth"),key!BN10,IF(AND($C$2="Seventh"),key!BN110,IF(AND($C$2="eighth"),key!BN210,"")))</f>
        <v/>
      </c>
      <c r="BI8" s="302">
        <f>IF(AND($C$2="sixth"),key!BO10,IF(AND($C$2="Seventh"),key!BO110,IF(AND($C$2="eighth"),key!BO210,"")))</f>
        <v>14</v>
      </c>
      <c r="BJ8" s="298" t="str">
        <f>IF(AND($C$2="sixth"),key!BP10,IF(AND($C$2="Seventh"),key!BP110,IF(AND($C$2="eighth"),key!BP210,"")))</f>
        <v>D</v>
      </c>
      <c r="BK8" s="295">
        <f>IF(AND($C$2="sixth"),key!BQ10,IF(AND($C$2="Seventh"),key!BQ110,IF(AND($C$2="eighth"),key!BQ210,"")))</f>
        <v>5</v>
      </c>
      <c r="BL8" s="295" t="str">
        <f>IF(AND($C$2="sixth"),key!BR10,IF(AND($C$2="Seventh"),key!BR110,IF(AND($C$2="eighth"),key!BR210,"")))</f>
        <v/>
      </c>
      <c r="BM8" s="302">
        <f>IF(AND($C$2="sixth"),key!BS10,IF(AND($C$2="Seventh"),key!BS110,IF(AND($C$2="eighth"),key!BS210,"")))</f>
        <v>5</v>
      </c>
      <c r="BN8" s="298" t="str">
        <f>IF(AND($C$2="sixth"),key!BT10,IF(AND($C$2="Seventh"),key!BT110,IF(AND($C$2="eighth"),key!BT210,"")))</f>
        <v>C</v>
      </c>
      <c r="BO8" s="295">
        <f>IF(AND($C$2="sixth"),key!BU10,IF(AND($C$2="Seventh"),key!BU110,IF(AND($C$2="eighth"),key!BU210,"")))</f>
        <v>53</v>
      </c>
      <c r="BP8" s="295" t="str">
        <f>IF(AND($C$2="sixth"),key!BV10,IF(AND($C$2="Seventh"),key!BV110,IF(AND($C$2="eighth"),key!BV210,"")))</f>
        <v/>
      </c>
      <c r="BQ8" s="302">
        <f>IF(AND($C$2="sixth"),key!BW10,IF(AND($C$2="Seventh"),key!BW110,IF(AND($C$2="eighth"),key!BW210,"")))</f>
        <v>53</v>
      </c>
      <c r="BR8" s="298" t="str">
        <f>IF(AND($C$2="sixth"),key!BX10,IF(AND($C$2="Seventh"),key!BX110,IF(AND($C$2="eighth"),key!BX210,"")))</f>
        <v>C</v>
      </c>
      <c r="BS8" s="259">
        <f>IF(AND($C$2="sixth"),key!CA10,IF(AND($C$2="Seventh"),key!CA110,IF(AND($C$2="eighth"),key!CA210,"")))</f>
        <v>78</v>
      </c>
      <c r="BT8" s="299" t="str">
        <f>IF(AND($C$2="sixth"),key!CB10,IF(AND($C$2="Seventh"),key!CB110,IF(AND($C$2="eighth"),key!CB210,"")))</f>
        <v>D</v>
      </c>
      <c r="BU8" s="295" t="str">
        <f>IF(AND($C$2="sixth"),key!CD10,IF(AND($C$2="Seventh"),key!CD110,IF(AND($C$2="eighth"),key!CD210,"")))</f>
        <v/>
      </c>
      <c r="BV8" s="295" t="str">
        <f>IF(AND($C$2="sixth"),key!CE10,IF(AND($C$2="Seventh"),key!CE110,IF(AND($C$2="eighth"),key!CE210,"")))</f>
        <v/>
      </c>
      <c r="BW8" s="302">
        <f>IF(AND($C$2="sixth"),key!CF10,IF(AND($C$2="Seventh"),key!CF110,IF(AND($C$2="eighth"),key!CF210,"")))</f>
        <v>0</v>
      </c>
      <c r="BX8" s="298" t="str">
        <f>IF(AND($C$2="sixth"),key!CG10,IF(AND($C$2="Seventh"),key!CG110,IF(AND($C$2="eighth"),key!CG210,"")))</f>
        <v/>
      </c>
      <c r="BY8" s="295">
        <f>IF(AND($C$2="sixth"),key!CH10,IF(AND($C$2="Seventh"),key!CH110,IF(AND($C$2="eighth"),key!CH210,"")))</f>
        <v>6</v>
      </c>
      <c r="BZ8" s="295" t="str">
        <f>IF(AND($C$2="sixth"),key!CI10,IF(AND($C$2="Seventh"),key!CI110,IF(AND($C$2="eighth"),key!CI210,"")))</f>
        <v/>
      </c>
      <c r="CA8" s="302">
        <f>IF(AND($C$2="sixth"),key!CJ10,IF(AND($C$2="Seventh"),key!CJ110,IF(AND($C$2="eighth"),key!CJ210,"")))</f>
        <v>6</v>
      </c>
      <c r="CB8" s="298" t="str">
        <f>IF(AND($C$2="sixth"),key!CK10,IF(AND($C$2="Seventh"),key!CK110,IF(AND($C$2="eighth"),key!CK210,"")))</f>
        <v>C</v>
      </c>
      <c r="CC8" s="295">
        <f>IF(AND($C$2="sixth"),key!CL10,IF(AND($C$2="Seventh"),key!CL110,IF(AND($C$2="eighth"),key!CL210,"")))</f>
        <v>14</v>
      </c>
      <c r="CD8" s="295" t="str">
        <f>IF(AND($C$2="sixth"),key!CM10,IF(AND($C$2="Seventh"),key!CM110,IF(AND($C$2="eighth"),key!CM210,"")))</f>
        <v/>
      </c>
      <c r="CE8" s="302">
        <f>IF(AND($C$2="sixth"),key!CN10,IF(AND($C$2="Seventh"),key!CN110,IF(AND($C$2="eighth"),key!CN210,"")))</f>
        <v>14</v>
      </c>
      <c r="CF8" s="298" t="str">
        <f>IF(AND($C$2="sixth"),key!CO10,IF(AND($C$2="Seventh"),key!CO110,IF(AND($C$2="eighth"),key!CO210,"")))</f>
        <v>D</v>
      </c>
      <c r="CG8" s="295">
        <f>IF(AND($C$2="sixth"),key!CP10,IF(AND($C$2="Seventh"),key!CP110,IF(AND($C$2="eighth"),key!CP210,"")))</f>
        <v>5</v>
      </c>
      <c r="CH8" s="295" t="str">
        <f>IF(AND($C$2="sixth"),key!CQ10,IF(AND($C$2="Seventh"),key!CQ110,IF(AND($C$2="eighth"),key!CQ210,"")))</f>
        <v/>
      </c>
      <c r="CI8" s="302">
        <f>IF(AND($C$2="sixth"),key!CR10,IF(AND($C$2="Seventh"),key!CR110,IF(AND($C$2="eighth"),key!CR210,"")))</f>
        <v>5</v>
      </c>
      <c r="CJ8" s="298" t="str">
        <f>IF(AND($C$2="sixth"),key!CS10,IF(AND($C$2="Seventh"),key!CS110,IF(AND($C$2="eighth"),key!CS210,"")))</f>
        <v>C</v>
      </c>
      <c r="CK8" s="295">
        <f>IF(AND($C$2="sixth"),key!CT10,IF(AND($C$2="Seventh"),key!CT110,IF(AND($C$2="eighth"),key!CT210,"")))</f>
        <v>53</v>
      </c>
      <c r="CL8" s="295" t="str">
        <f>IF(AND($C$2="sixth"),key!CU10,IF(AND($C$2="Seventh"),key!CU110,IF(AND($C$2="eighth"),key!CU210,"")))</f>
        <v/>
      </c>
      <c r="CM8" s="302">
        <f>IF(AND($C$2="sixth"),key!CV10,IF(AND($C$2="Seventh"),key!CV110,IF(AND($C$2="eighth"),key!CV210,"")))</f>
        <v>53</v>
      </c>
      <c r="CN8" s="298" t="str">
        <f>IF(AND($C$2="sixth"),key!CW10,IF(AND($C$2="Seventh"),key!CW110,IF(AND($C$2="eighth"),key!CW210,"")))</f>
        <v>C</v>
      </c>
      <c r="CO8" s="259">
        <f>IF(AND($C$2="sixth"),key!CZ10,IF(AND($C$2="Seventh"),key!CZ110,IF(AND($C$2="eighth"),key!CZ210,"")))</f>
        <v>78</v>
      </c>
      <c r="CP8" s="299" t="str">
        <f>IF(AND($C$2="sixth"),key!DA10,IF(AND($C$2="Seventh"),key!DA110,IF(AND($C$2="eighth"),key!DA210,"")))</f>
        <v>D</v>
      </c>
      <c r="CQ8" s="295" t="str">
        <f>IF(AND($C$2="sixth"),key!DC10,IF(AND($C$2="Seventh"),key!DC110,IF(AND($C$2="eighth"),key!DC210,"")))</f>
        <v/>
      </c>
      <c r="CR8" s="295" t="str">
        <f>IF(AND($C$2="sixth"),key!DD10,IF(AND($C$2="Seventh"),key!DD110,IF(AND($C$2="eighth"),key!DD210,"")))</f>
        <v/>
      </c>
      <c r="CS8" s="302">
        <f>IF(AND($C$2="sixth"),key!DE10,IF(AND($C$2="Seventh"),key!DE110,IF(AND($C$2="eighth"),key!DE210,"")))</f>
        <v>0</v>
      </c>
      <c r="CT8" s="298" t="str">
        <f>IF(AND($C$2="sixth"),key!DF10,IF(AND($C$2="Seventh"),key!DF110,IF(AND($C$2="eighth"),key!DF210,"")))</f>
        <v/>
      </c>
      <c r="CU8" s="295">
        <f>IF(AND($C$2="sixth"),key!DG10,IF(AND($C$2="Seventh"),key!DG110,IF(AND($C$2="eighth"),key!DG210,"")))</f>
        <v>6</v>
      </c>
      <c r="CV8" s="295" t="str">
        <f>IF(AND($C$2="sixth"),key!DH10,IF(AND($C$2="Seventh"),key!DH110,IF(AND($C$2="eighth"),key!DH210,"")))</f>
        <v/>
      </c>
      <c r="CW8" s="302">
        <f>IF(AND($C$2="sixth"),key!DI10,IF(AND($C$2="Seventh"),key!DI110,IF(AND($C$2="eighth"),key!DI210,"")))</f>
        <v>6</v>
      </c>
      <c r="CX8" s="298" t="str">
        <f>IF(AND($C$2="sixth"),key!DJ10,IF(AND($C$2="Seventh"),key!DJ110,IF(AND($C$2="eighth"),key!DJ210,"")))</f>
        <v>C</v>
      </c>
      <c r="CY8" s="295">
        <f>IF(AND($C$2="sixth"),key!DK10,IF(AND($C$2="Seventh"),key!DK110,IF(AND($C$2="eighth"),key!DK210,"")))</f>
        <v>14</v>
      </c>
      <c r="CZ8" s="295" t="str">
        <f>IF(AND($C$2="sixth"),key!DL10,IF(AND($C$2="Seventh"),key!DL110,IF(AND($C$2="eighth"),key!DL210,"")))</f>
        <v/>
      </c>
      <c r="DA8" s="302">
        <f>IF(AND($C$2="sixth"),key!DM10,IF(AND($C$2="Seventh"),key!DM110,IF(AND($C$2="eighth"),key!DM210,"")))</f>
        <v>14</v>
      </c>
      <c r="DB8" s="298" t="str">
        <f>IF(AND($C$2="sixth"),key!DN10,IF(AND($C$2="Seventh"),key!DN110,IF(AND($C$2="eighth"),key!DN210,"")))</f>
        <v>D</v>
      </c>
      <c r="DC8" s="295">
        <f>IF(AND($C$2="sixth"),key!DO10,IF(AND($C$2="Seventh"),key!DO110,IF(AND($C$2="eighth"),key!DO210,"")))</f>
        <v>5</v>
      </c>
      <c r="DD8" s="295" t="str">
        <f>IF(AND($C$2="sixth"),key!DP10,IF(AND($C$2="Seventh"),key!DP110,IF(AND($C$2="eighth"),key!DP210,"")))</f>
        <v/>
      </c>
      <c r="DE8" s="302">
        <f>IF(AND($C$2="sixth"),key!DQ10,IF(AND($C$2="Seventh"),key!DQ110,IF(AND($C$2="eighth"),key!DQ210,"")))</f>
        <v>5</v>
      </c>
      <c r="DF8" s="298" t="str">
        <f>IF(AND($C$2="sixth"),key!DR10,IF(AND($C$2="Seventh"),key!DR110,IF(AND($C$2="eighth"),key!DR210,"")))</f>
        <v>C</v>
      </c>
      <c r="DG8" s="295">
        <f>IF(AND($C$2="sixth"),key!DS10,IF(AND($C$2="Seventh"),key!DS110,IF(AND($C$2="eighth"),key!DS210,"")))</f>
        <v>53</v>
      </c>
      <c r="DH8" s="295" t="str">
        <f>IF(AND($C$2="sixth"),key!DT10,IF(AND($C$2="Seventh"),key!DT110,IF(AND($C$2="eighth"),key!DT210,"")))</f>
        <v/>
      </c>
      <c r="DI8" s="302">
        <f>IF(AND($C$2="sixth"),key!DU10,IF(AND($C$2="Seventh"),key!DU110,IF(AND($C$2="eighth"),key!DU210,"")))</f>
        <v>53</v>
      </c>
      <c r="DJ8" s="298" t="str">
        <f>IF(AND($C$2="sixth"),key!DV10,IF(AND($C$2="Seventh"),key!DV110,IF(AND($C$2="eighth"),key!DV210,"")))</f>
        <v>C</v>
      </c>
      <c r="DK8" s="259">
        <f>IF(AND($C$2="sixth"),key!DY10,IF(AND($C$2="Seventh"),key!DY110,IF(AND($C$2="eighth"),key!DY210,"")))</f>
        <v>78</v>
      </c>
      <c r="DL8" s="299" t="str">
        <f>IF(AND($C$2="sixth"),key!DZ10,IF(AND($C$2="Seventh"),key!DZ110,IF(AND($C$2="eighth"),key!DZ210,"")))</f>
        <v>D</v>
      </c>
      <c r="DM8" s="295" t="str">
        <f>IF(AND($C$2="sixth"),key!EB10,IF(AND($C$2="Seventh"),key!EB110,IF(AND($C$2="eighth"),key!EB210,"")))</f>
        <v/>
      </c>
      <c r="DN8" s="295" t="str">
        <f>IF(AND($C$2="sixth"),key!EC10,IF(AND($C$2="Seventh"),key!EC110,IF(AND($C$2="eighth"),key!EC210,"")))</f>
        <v/>
      </c>
      <c r="DO8" s="302">
        <f>IF(AND($C$2="sixth"),key!ED10,IF(AND($C$2="Seventh"),key!ED110,IF(AND($C$2="eighth"),key!ED210,"")))</f>
        <v>0</v>
      </c>
      <c r="DP8" s="298" t="str">
        <f>IF(AND($C$2="sixth"),key!EE10,IF(AND($C$2="Seventh"),key!EE110,IF(AND($C$2="eighth"),key!EE210,"")))</f>
        <v/>
      </c>
      <c r="DQ8" s="295">
        <f>IF(AND($C$2="sixth"),key!EF10,IF(AND($C$2="Seventh"),key!EF110,IF(AND($C$2="eighth"),key!EF210,"")))</f>
        <v>6</v>
      </c>
      <c r="DR8" s="295" t="str">
        <f>IF(AND($C$2="sixth"),key!EG10,IF(AND($C$2="Seventh"),key!EG110,IF(AND($C$2="eighth"),key!EG210,"")))</f>
        <v/>
      </c>
      <c r="DS8" s="302">
        <f>IF(AND($C$2="sixth"),key!EH10,IF(AND($C$2="Seventh"),key!EH110,IF(AND($C$2="eighth"),key!EH210,"")))</f>
        <v>6</v>
      </c>
      <c r="DT8" s="298" t="str">
        <f>IF(AND($C$2="sixth"),key!EI10,IF(AND($C$2="Seventh"),key!EI110,IF(AND($C$2="eighth"),key!EI210,"")))</f>
        <v>C</v>
      </c>
      <c r="DU8" s="295">
        <f>IF(AND($C$2="sixth"),key!EJ10,IF(AND($C$2="Seventh"),key!EJ110,IF(AND($C$2="eighth"),key!EJ210,"")))</f>
        <v>14</v>
      </c>
      <c r="DV8" s="295" t="str">
        <f>IF(AND($C$2="sixth"),key!EK10,IF(AND($C$2="Seventh"),key!EK110,IF(AND($C$2="eighth"),key!EK210,"")))</f>
        <v/>
      </c>
      <c r="DW8" s="302">
        <f>IF(AND($C$2="sixth"),key!EL10,IF(AND($C$2="Seventh"),key!EL110,IF(AND($C$2="eighth"),key!EL210,"")))</f>
        <v>14</v>
      </c>
      <c r="DX8" s="298" t="str">
        <f>IF(AND($C$2="sixth"),key!EM10,IF(AND($C$2="Seventh"),key!EM110,IF(AND($C$2="eighth"),key!EM210,"")))</f>
        <v>D</v>
      </c>
      <c r="DY8" s="295">
        <f>IF(AND($C$2="sixth"),key!EN10,IF(AND($C$2="Seventh"),key!EN110,IF(AND($C$2="eighth"),key!EN210,"")))</f>
        <v>5</v>
      </c>
      <c r="DZ8" s="295" t="str">
        <f>IF(AND($C$2="sixth"),key!EO10,IF(AND($C$2="Seventh"),key!EO110,IF(AND($C$2="eighth"),key!EO210,"")))</f>
        <v/>
      </c>
      <c r="EA8" s="302">
        <f>IF(AND($C$2="sixth"),key!EP10,IF(AND($C$2="Seventh"),key!EP110,IF(AND($C$2="eighth"),key!EP210,"")))</f>
        <v>5</v>
      </c>
      <c r="EB8" s="298" t="str">
        <f>IF(AND($C$2="sixth"),key!EQ10,IF(AND($C$2="Seventh"),key!EQ110,IF(AND($C$2="eighth"),key!EQ210,"")))</f>
        <v>C</v>
      </c>
      <c r="EC8" s="295">
        <f>IF(AND($C$2="sixth"),key!ER10,IF(AND($C$2="Seventh"),key!ER110,IF(AND($C$2="eighth"),key!ER210,"")))</f>
        <v>53</v>
      </c>
      <c r="ED8" s="295" t="str">
        <f>IF(AND($C$2="sixth"),key!ES10,IF(AND($C$2="Seventh"),key!ES110,IF(AND($C$2="eighth"),key!ES210,"")))</f>
        <v/>
      </c>
      <c r="EE8" s="302">
        <f>IF(AND($C$2="sixth"),key!ET10,IF(AND($C$2="Seventh"),key!ET110,IF(AND($C$2="eighth"),key!ET210,"")))</f>
        <v>53</v>
      </c>
      <c r="EF8" s="298" t="str">
        <f>IF(AND($C$2="sixth"),key!EU10,IF(AND($C$2="Seventh"),key!EU110,IF(AND($C$2="eighth"),key!EU210,"")))</f>
        <v>C</v>
      </c>
      <c r="EG8" s="259">
        <f>IF(AND($C$2="sixth"),key!EX10,IF(AND($C$2="Seventh"),key!EX110,IF(AND($C$2="eighth"),key!EX210,"")))</f>
        <v>78</v>
      </c>
      <c r="EH8" s="299" t="str">
        <f>IF(AND($C$2="sixth"),key!EY10,IF(AND($C$2="Seventh"),key!EY110,IF(AND($C$2="eighth"),key!EY210,"")))</f>
        <v>D</v>
      </c>
      <c r="EI8" s="260">
        <f t="shared" ref="EI8:EI71" si="9">IF(AND(AA8="",AW8="",BS8="",CO8="",DK8="",EG8=""),"",SUM(AA8+AW8+BS8+CO8+DK8+EG8))</f>
        <v>468</v>
      </c>
      <c r="EJ8" s="254">
        <f>IF(AND($C$2="sixth"),key!EZ10,IF(AND($C$2="Seventh"),key!EZ110,IF(AND($C$2="eighth"),key!EZ210,"")))</f>
        <v>16</v>
      </c>
      <c r="EK8" s="254">
        <f>IF(AND($C$2="sixth"),key!FA10,IF(AND($C$2="Seventh"),key!FA110,IF(AND($C$2="eighth"),key!FA210,"")))</f>
        <v>17</v>
      </c>
      <c r="EL8" s="254">
        <f>IF(AND($C$2="sixth"),key!FB10,IF(AND($C$2="Seventh"),key!FB110,IF(AND($C$2="eighth"),key!FB210,"")))</f>
        <v>17</v>
      </c>
      <c r="EM8" s="254">
        <f>IF(AND($C$2="sixth"),key!FC10,IF(AND($C$2="Seventh"),key!FC110,IF(AND($C$2="eighth"),key!FC210,"")))</f>
        <v>16</v>
      </c>
      <c r="EN8" s="254">
        <f>IF(AND($C$2="sixth"),key!FD10,IF(AND($C$2="Seventh"),key!FD110,IF(AND($C$2="eighth"),key!FD210,"")))</f>
        <v>17</v>
      </c>
      <c r="EO8" s="310">
        <f>IF(AND($C$2="sixth"),key!FE10,IF(AND($C$2="Seventh"),key!FE110,IF(AND($C$2="eighth"),key!FE210,"")))</f>
        <v>83</v>
      </c>
      <c r="EP8" s="311" t="str">
        <f>IF(AND($C$2="sixth"),key!FF10,IF(AND($C$2="Seventh"),key!FF110,IF(AND($C$2="eighth"),key!FF210,"")))</f>
        <v>A</v>
      </c>
      <c r="EQ8" s="254">
        <f>IF(AND($C$2="sixth"),key!FG10,IF(AND($C$2="Seventh"),key!FG110,IF(AND($C$2="eighth"),key!FG210,"")))</f>
        <v>17</v>
      </c>
      <c r="ER8" s="254">
        <f>IF(AND($C$2="sixth"),key!FH10,IF(AND($C$2="Seventh"),key!FH110,IF(AND($C$2="eighth"),key!FH210,"")))</f>
        <v>17</v>
      </c>
      <c r="ES8" s="254">
        <f>IF(AND($C$2="sixth"),key!FI10,IF(AND($C$2="Seventh"),key!FI110,IF(AND($C$2="eighth"),key!FI210,"")))</f>
        <v>16</v>
      </c>
      <c r="ET8" s="254">
        <f>IF(AND($C$2="sixth"),key!FJ10,IF(AND($C$2="Seventh"),key!FJ110,IF(AND($C$2="eighth"),key!FJ210,"")))</f>
        <v>16</v>
      </c>
      <c r="EU8" s="254">
        <f>IF(AND($C$2="sixth"),key!FK10,IF(AND($C$2="Seventh"),key!FK110,IF(AND($C$2="eighth"),key!FK210,"")))</f>
        <v>17</v>
      </c>
      <c r="EV8" s="310">
        <f>IF(AND($C$2="sixth"),key!FL10,IF(AND($C$2="Seventh"),key!FL110,IF(AND($C$2="eighth"),key!FL210,"")))</f>
        <v>83</v>
      </c>
      <c r="EW8" s="311" t="str">
        <f>IF(AND($C$2="sixth"),key!FM10,IF(AND($C$2="Seventh"),key!FM110,IF(AND($C$2="eighth"),key!FM210,"")))</f>
        <v>A</v>
      </c>
      <c r="EX8" s="254">
        <f>IF(AND($C$2="sixth"),key!FN10,IF(AND($C$2="Seventh"),key!FN110,IF(AND($C$2="eighth"),key!FN210,"")))</f>
        <v>18</v>
      </c>
      <c r="EY8" s="254">
        <f>IF(AND($C$2="sixth"),key!FO10,IF(AND($C$2="Seventh"),key!FO110,IF(AND($C$2="eighth"),key!FO210,"")))</f>
        <v>17</v>
      </c>
      <c r="EZ8" s="254">
        <f>IF(AND($C$2="sixth"),key!FP10,IF(AND($C$2="Seventh"),key!FP110,IF(AND($C$2="eighth"),key!FP210,"")))</f>
        <v>17</v>
      </c>
      <c r="FA8" s="254">
        <f>IF(AND($C$2="sixth"),key!FQ10,IF(AND($C$2="Seventh"),key!FQ110,IF(AND($C$2="eighth"),key!FQ210,"")))</f>
        <v>17</v>
      </c>
      <c r="FB8" s="254">
        <f>IF(AND($C$2="sixth"),key!FR10,IF(AND($C$2="Seventh"),key!FR110,IF(AND($C$2="eighth"),key!FR210,"")))</f>
        <v>18</v>
      </c>
      <c r="FC8" s="310">
        <f>IF(AND($C$2="sixth"),key!FS10,IF(AND($C$2="Seventh"),key!FS110,IF(AND($C$2="eighth"),key!FS210,"")))</f>
        <v>87</v>
      </c>
      <c r="FD8" s="311" t="str">
        <f>IF(AND($C$2="sixth"),key!FT10,IF(AND($C$2="Seventh"),key!FT110,IF(AND($C$2="eighth"),key!FT210,"")))</f>
        <v>A</v>
      </c>
      <c r="FE8" s="344">
        <f t="shared" si="1"/>
        <v>39</v>
      </c>
      <c r="FF8" s="261" t="str">
        <f>IF(AND($C$2="sixth"),key!GI10,IF(AND($C$2="Seventh"),key!GI110,IF(AND($C$2="eighth"),key!GI210,"")))</f>
        <v>pr`FkZ</v>
      </c>
      <c r="FG8" s="842" t="str">
        <f>IF(AND($C$2="sixth"),key!GJ10,IF(AND($C$2="Seventh"),key!GJ110,IF(AND($C$2="eighth"),key!GJ210,"")))</f>
        <v>mRrh.kZ</v>
      </c>
      <c r="FH8" s="843"/>
      <c r="FI8" s="255">
        <f>IF(AND($C$2="sixth"),key!GG10,IF(AND($C$2="Seventh"),key!GG110,IF(AND($C$2="eighth"),key!GG210,"")))</f>
        <v>114</v>
      </c>
      <c r="FJ8" s="330" t="str">
        <f t="shared" ref="FJ8:FJ71" si="10">IF(EI8="","",IF(EI8=0,"",IF(EI8&gt;1080,"A+",IF(EI8&gt;900,"A",IF(EI8&gt;720,"B",IF(EI8&gt;480,"C","D"))))))</f>
        <v>D</v>
      </c>
      <c r="FK8" s="248"/>
      <c r="FL8" s="248"/>
      <c r="FY8" s="50">
        <f>IF(AND($C$2="sixth"),key!GH10,IF(AND($C$2="Seventh"),key!GH110,IF(AND($C$2="eighth"),key!GH210,"")))</f>
        <v>0</v>
      </c>
      <c r="IB8" s="112"/>
    </row>
    <row r="9" spans="1:236" ht="18.75">
      <c r="A9" s="257">
        <v>3</v>
      </c>
      <c r="B9" s="291">
        <f>IF(AND($C$2="sixth"),key!E11,IF(AND($C$2="Seventh"),key!E111,IF(AND($C$2="eighth"),key!E211,"")))</f>
        <v>38701</v>
      </c>
      <c r="C9" s="288">
        <f>IF(ISNA(VLOOKUP(D9,Register!A$7:Z$315,10,FALSE)),"",VLOOKUP(D9,Register!A$7:Z$315,10,FALSE))</f>
        <v>779</v>
      </c>
      <c r="D9" s="289">
        <f>IF(AND($C$2="sixth"),key!B11,IF(AND($C$2="Seventh"),key!B111,IF(AND($C$2="eighth"),key!B211,"")))</f>
        <v>603</v>
      </c>
      <c r="E9" s="290" t="str">
        <f>IF(AND($C$2="sixth"),key!C11,IF(AND($C$2="Seventh"),key!C111,IF(AND($C$2="eighth"),key!C211,"")))</f>
        <v>txnh'k</v>
      </c>
      <c r="F9" s="290" t="str">
        <f>IF(AND($C$2="sixth"),key!D11,IF(AND($C$2="Seventh"),key!D111,IF(AND($C$2="eighth"),key!D211,"")))</f>
        <v>/kUukjke</v>
      </c>
      <c r="G9" s="295" t="str">
        <f>IF(AND($C$2="sixth"),key!G11,IF(AND($C$2="Seventh"),key!G111,IF(AND($C$2="eighth"),key!G211,"")))</f>
        <v/>
      </c>
      <c r="H9" s="295" t="str">
        <f>IF(AND($C$2="sixth"),key!H11,IF(AND($C$2="Seventh"),key!H111,IF(AND($C$2="eighth"),key!H211,"")))</f>
        <v/>
      </c>
      <c r="I9" s="297" t="str">
        <f t="shared" si="0"/>
        <v/>
      </c>
      <c r="J9" s="296" t="str">
        <f>IF(AND($C$2="sixth"),key!J11,IF(AND($C$2="Seventh"),key!J111,IF(AND($C$2="eighth"),key!J211,"")))</f>
        <v/>
      </c>
      <c r="K9" s="295">
        <f>IF(AND($C$2="sixth"),key!K11,IF(AND($C$2="Seventh"),key!K111,IF(AND($C$2="eighth"),key!K211,"")))</f>
        <v>6</v>
      </c>
      <c r="L9" s="295" t="str">
        <f>IF(AND($C$2="sixth"),key!L11,IF(AND($C$2="Seventh"),key!L111,IF(AND($C$2="eighth"),key!L211,"")))</f>
        <v/>
      </c>
      <c r="M9" s="258">
        <f t="shared" si="2"/>
        <v>6</v>
      </c>
      <c r="N9" s="298" t="str">
        <f>IF(AND($C$2="sixth"),key!N11,IF(AND($C$2="Seventh"),key!N111,IF(AND($C$2="eighth"),key!N211,"")))</f>
        <v>C</v>
      </c>
      <c r="O9" s="295">
        <f>IF(AND($C$2="sixth"),key!O11,IF(AND($C$2="Seventh"),key!O111,IF(AND($C$2="eighth"),key!O211,"")))</f>
        <v>16</v>
      </c>
      <c r="P9" s="295" t="str">
        <f>IF(AND($C$2="sixth"),key!P11,IF(AND($C$2="Seventh"),key!P111,IF(AND($C$2="eighth"),key!P211,"")))</f>
        <v/>
      </c>
      <c r="Q9" s="258">
        <f t="shared" si="3"/>
        <v>16</v>
      </c>
      <c r="R9" s="298" t="str">
        <f>IF(AND($C$2="sixth"),key!R11,IF(AND($C$2="Seventh"),key!R111,IF(AND($C$2="eighth"),key!R211,"")))</f>
        <v>D</v>
      </c>
      <c r="S9" s="295">
        <f>IF(AND($C$2="sixth"),key!S11,IF(AND($C$2="Seventh"),key!S111,IF(AND($C$2="eighth"),key!S211,"")))</f>
        <v>7</v>
      </c>
      <c r="T9" s="295" t="str">
        <f>IF(AND($C$2="sixth"),key!T11,IF(AND($C$2="Seventh"),key!T111,IF(AND($C$2="eighth"),key!T211,"")))</f>
        <v/>
      </c>
      <c r="U9" s="258">
        <f t="shared" si="4"/>
        <v>7</v>
      </c>
      <c r="V9" s="298" t="str">
        <f>IF(AND($C$2="sixth"),key!V11,IF(AND($C$2="Seventh"),key!V111,IF(AND($C$2="eighth"),key!V211,"")))</f>
        <v>B</v>
      </c>
      <c r="W9" s="295">
        <f>IF(AND($C$2="sixth"),key!W11,IF(AND($C$2="Seventh"),key!W111,IF(AND($C$2="eighth"),key!W211,"")))</f>
        <v>49</v>
      </c>
      <c r="X9" s="295" t="str">
        <f>IF(AND($C$2="sixth"),key!X11,IF(AND($C$2="Seventh"),key!X111,IF(AND($C$2="eighth"),key!X211,"")))</f>
        <v/>
      </c>
      <c r="Y9" s="259">
        <f t="shared" si="5"/>
        <v>49</v>
      </c>
      <c r="Z9" s="298" t="str">
        <f>IF(AND($C$2="sixth"),key!Z11,IF(AND($C$2="Seventh"),key!Z111,IF(AND($C$2="eighth"),key!Z211,"")))</f>
        <v>C</v>
      </c>
      <c r="AA9" s="259">
        <f>IF(AND($C$2="sixth"),key!AC11,IF(AND($C$2="Seventh"),key!AC111,IF(AND($C$2="eighth"),key!AC211,"")))</f>
        <v>78</v>
      </c>
      <c r="AB9" s="299" t="str">
        <f>IF(AND($C$2="sixth"),key!AD11,IF(AND($C$2="Seventh"),key!AD111,IF(AND($C$2="eighth"),key!AD211,"")))</f>
        <v>D</v>
      </c>
      <c r="AC9" s="295" t="str">
        <f>IF(AND($C$2="sixth"),key!AF11,IF(AND($C$2="Seventh"),key!AF111,IF(AND($C$2="eighth"),key!AF211,"")))</f>
        <v/>
      </c>
      <c r="AD9" s="295" t="str">
        <f>IF(AND($C$2="sixth"),key!AG11,IF(AND($C$2="Seventh"),key!AG111,IF(AND($C$2="eighth"),key!AG211,"")))</f>
        <v/>
      </c>
      <c r="AE9" s="297" t="str">
        <f t="shared" si="6"/>
        <v/>
      </c>
      <c r="AF9" s="296" t="str">
        <f>IF(AND($C$2="sixth"),key!AI11,IF(AND($C$2="Seventh"),key!AI111,IF(AND($C$2="eighth"),key!AI211,"")))</f>
        <v/>
      </c>
      <c r="AG9" s="295">
        <f>IF(AND($C$2="sixth"),key!AJ11,IF(AND($C$2="Seventh"),key!AJ111,IF(AND($C$2="eighth"),key!AJ211,"")))</f>
        <v>6</v>
      </c>
      <c r="AH9" s="295" t="str">
        <f>IF(AND($C$2="sixth"),key!AK11,IF(AND($C$2="Seventh"),key!AK111,IF(AND($C$2="eighth"),key!AK211,"")))</f>
        <v/>
      </c>
      <c r="AI9" s="258">
        <f t="shared" si="7"/>
        <v>6</v>
      </c>
      <c r="AJ9" s="298" t="str">
        <f>IF(AND($C$2="sixth"),key!AM11,IF(AND($C$2="Seventh"),key!AM111,IF(AND($C$2="eighth"),key!AM211,"")))</f>
        <v>C</v>
      </c>
      <c r="AK9" s="295">
        <f>IF(AND($C$2="sixth"),key!AN11,IF(AND($C$2="Seventh"),key!AN111,IF(AND($C$2="eighth"),key!AN211,"")))</f>
        <v>16</v>
      </c>
      <c r="AL9" s="295" t="str">
        <f>IF(AND($C$2="sixth"),key!AO11,IF(AND($C$2="Seventh"),key!AO111,IF(AND($C$2="eighth"),key!AO211,"")))</f>
        <v/>
      </c>
      <c r="AM9" s="258">
        <f t="shared" si="8"/>
        <v>16</v>
      </c>
      <c r="AN9" s="298" t="str">
        <f>IF(AND($C$2="sixth"),key!AQ11,IF(AND($C$2="Seventh"),key!AQ111,IF(AND($C$2="eighth"),key!AQ211,"")))</f>
        <v>D</v>
      </c>
      <c r="AO9" s="295">
        <f>IF(AND($C$2="sixth"),key!AR11,IF(AND($C$2="Seventh"),key!AR111,IF(AND($C$2="eighth"),key!AR211,"")))</f>
        <v>7</v>
      </c>
      <c r="AP9" s="295" t="str">
        <f>IF(AND($C$2="sixth"),key!AS11,IF(AND($C$2="Seventh"),key!AS111,IF(AND($C$2="eighth"),key!AS211,"")))</f>
        <v/>
      </c>
      <c r="AQ9" s="303">
        <f>IF(AND($C$2="sixth"),key!AT11,IF(AND($C$2="Seventh"),key!AT111,IF(AND($C$2="eighth"),key!AT211,"")))</f>
        <v>7</v>
      </c>
      <c r="AR9" s="298" t="str">
        <f>IF(AND($C$2="sixth"),key!AU11,IF(AND($C$2="Seventh"),key!AU111,IF(AND($C$2="eighth"),key!AU211,"")))</f>
        <v>B</v>
      </c>
      <c r="AS9" s="295">
        <f>IF(AND($C$2="sixth"),key!AV11,IF(AND($C$2="Seventh"),key!AV111,IF(AND($C$2="eighth"),key!AV211,"")))</f>
        <v>49</v>
      </c>
      <c r="AT9" s="295" t="str">
        <f>IF(AND($C$2="sixth"),key!AW11,IF(AND($C$2="Seventh"),key!AW111,IF(AND($C$2="eighth"),key!AW211,"")))</f>
        <v/>
      </c>
      <c r="AU9" s="303">
        <f>IF(AND($C$2="sixth"),key!AX11,IF(AND($C$2="Seventh"),key!AX111,IF(AND($C$2="eighth"),key!AX211,"")))</f>
        <v>49</v>
      </c>
      <c r="AV9" s="298" t="str">
        <f>IF(AND($C$2="sixth"),key!AY11,IF(AND($C$2="Seventh"),key!AY111,IF(AND($C$2="eighth"),key!AY211,"")))</f>
        <v>C</v>
      </c>
      <c r="AW9" s="259">
        <f>IF(AND($C$2="sixth"),key!BB11,IF(AND($C$2="Seventh"),key!BB111,IF(AND($C$2="eighth"),key!BB211,"")))</f>
        <v>78</v>
      </c>
      <c r="AX9" s="299" t="str">
        <f>IF(AND($C$2="sixth"),key!BC11,IF(AND($C$2="Seventh"),key!BC111,IF(AND($C$2="eighth"),key!BC211,"")))</f>
        <v>D</v>
      </c>
      <c r="AY9" s="295" t="str">
        <f>IF(AND($C$2="sixth"),key!BE11,IF(AND($C$2="Seventh"),key!BE111,IF(AND($C$2="eighth"),key!BE211,"")))</f>
        <v/>
      </c>
      <c r="AZ9" s="295" t="str">
        <f>IF(AND($C$2="sixth"),key!BF11,IF(AND($C$2="Seventh"),key!BF111,IF(AND($C$2="eighth"),key!BF211,"")))</f>
        <v/>
      </c>
      <c r="BA9" s="302">
        <f>IF(AND($C$2="sixth"),key!BG11,IF(AND($C$2="Seventh"),key!BG111,IF(AND($C$2="eighth"),key!BG211,"")))</f>
        <v>0</v>
      </c>
      <c r="BB9" s="298" t="str">
        <f>IF(AND($C$2="sixth"),key!BH11,IF(AND($C$2="Seventh"),key!BH111,IF(AND($C$2="eighth"),key!BH211,"")))</f>
        <v/>
      </c>
      <c r="BC9" s="295">
        <f>IF(AND($C$2="sixth"),key!BI11,IF(AND($C$2="Seventh"),key!BI111,IF(AND($C$2="eighth"),key!BI211,"")))</f>
        <v>6</v>
      </c>
      <c r="BD9" s="295" t="str">
        <f>IF(AND($C$2="sixth"),key!BJ11,IF(AND($C$2="Seventh"),key!BJ111,IF(AND($C$2="eighth"),key!BJ211,"")))</f>
        <v/>
      </c>
      <c r="BE9" s="302">
        <f>IF(AND($C$2="sixth"),key!BK11,IF(AND($C$2="Seventh"),key!BK111,IF(AND($C$2="eighth"),key!BK211,"")))</f>
        <v>6</v>
      </c>
      <c r="BF9" s="298" t="str">
        <f>IF(AND($C$2="sixth"),key!BL11,IF(AND($C$2="Seventh"),key!BL111,IF(AND($C$2="eighth"),key!BL211,"")))</f>
        <v>C</v>
      </c>
      <c r="BG9" s="295">
        <f>IF(AND($C$2="sixth"),key!BM11,IF(AND($C$2="Seventh"),key!BM111,IF(AND($C$2="eighth"),key!BM211,"")))</f>
        <v>16</v>
      </c>
      <c r="BH9" s="295" t="str">
        <f>IF(AND($C$2="sixth"),key!BN11,IF(AND($C$2="Seventh"),key!BN111,IF(AND($C$2="eighth"),key!BN211,"")))</f>
        <v/>
      </c>
      <c r="BI9" s="302">
        <f>IF(AND($C$2="sixth"),key!BO11,IF(AND($C$2="Seventh"),key!BO111,IF(AND($C$2="eighth"),key!BO211,"")))</f>
        <v>16</v>
      </c>
      <c r="BJ9" s="298" t="str">
        <f>IF(AND($C$2="sixth"),key!BP11,IF(AND($C$2="Seventh"),key!BP111,IF(AND($C$2="eighth"),key!BP211,"")))</f>
        <v>D</v>
      </c>
      <c r="BK9" s="295">
        <f>IF(AND($C$2="sixth"),key!BQ11,IF(AND($C$2="Seventh"),key!BQ111,IF(AND($C$2="eighth"),key!BQ211,"")))</f>
        <v>7</v>
      </c>
      <c r="BL9" s="295" t="str">
        <f>IF(AND($C$2="sixth"),key!BR11,IF(AND($C$2="Seventh"),key!BR111,IF(AND($C$2="eighth"),key!BR211,"")))</f>
        <v/>
      </c>
      <c r="BM9" s="302">
        <f>IF(AND($C$2="sixth"),key!BS11,IF(AND($C$2="Seventh"),key!BS111,IF(AND($C$2="eighth"),key!BS211,"")))</f>
        <v>7</v>
      </c>
      <c r="BN9" s="298" t="str">
        <f>IF(AND($C$2="sixth"),key!BT11,IF(AND($C$2="Seventh"),key!BT111,IF(AND($C$2="eighth"),key!BT211,"")))</f>
        <v>B</v>
      </c>
      <c r="BO9" s="295">
        <f>IF(AND($C$2="sixth"),key!BU11,IF(AND($C$2="Seventh"),key!BU111,IF(AND($C$2="eighth"),key!BU211,"")))</f>
        <v>49</v>
      </c>
      <c r="BP9" s="295" t="str">
        <f>IF(AND($C$2="sixth"),key!BV11,IF(AND($C$2="Seventh"),key!BV111,IF(AND($C$2="eighth"),key!BV211,"")))</f>
        <v/>
      </c>
      <c r="BQ9" s="302">
        <f>IF(AND($C$2="sixth"),key!BW11,IF(AND($C$2="Seventh"),key!BW111,IF(AND($C$2="eighth"),key!BW211,"")))</f>
        <v>49</v>
      </c>
      <c r="BR9" s="298" t="str">
        <f>IF(AND($C$2="sixth"),key!BX11,IF(AND($C$2="Seventh"),key!BX111,IF(AND($C$2="eighth"),key!BX211,"")))</f>
        <v>C</v>
      </c>
      <c r="BS9" s="259">
        <f>IF(AND($C$2="sixth"),key!CA11,IF(AND($C$2="Seventh"),key!CA111,IF(AND($C$2="eighth"),key!CA211,"")))</f>
        <v>78</v>
      </c>
      <c r="BT9" s="299" t="str">
        <f>IF(AND($C$2="sixth"),key!CB11,IF(AND($C$2="Seventh"),key!CB111,IF(AND($C$2="eighth"),key!CB211,"")))</f>
        <v>D</v>
      </c>
      <c r="BU9" s="295" t="str">
        <f>IF(AND($C$2="sixth"),key!CD11,IF(AND($C$2="Seventh"),key!CD111,IF(AND($C$2="eighth"),key!CD211,"")))</f>
        <v/>
      </c>
      <c r="BV9" s="295" t="str">
        <f>IF(AND($C$2="sixth"),key!CE11,IF(AND($C$2="Seventh"),key!CE111,IF(AND($C$2="eighth"),key!CE211,"")))</f>
        <v/>
      </c>
      <c r="BW9" s="302">
        <f>IF(AND($C$2="sixth"),key!CF11,IF(AND($C$2="Seventh"),key!CF111,IF(AND($C$2="eighth"),key!CF211,"")))</f>
        <v>0</v>
      </c>
      <c r="BX9" s="298" t="str">
        <f>IF(AND($C$2="sixth"),key!CG11,IF(AND($C$2="Seventh"),key!CG111,IF(AND($C$2="eighth"),key!CG211,"")))</f>
        <v/>
      </c>
      <c r="BY9" s="295">
        <f>IF(AND($C$2="sixth"),key!CH11,IF(AND($C$2="Seventh"),key!CH111,IF(AND($C$2="eighth"),key!CH211,"")))</f>
        <v>6</v>
      </c>
      <c r="BZ9" s="295" t="str">
        <f>IF(AND($C$2="sixth"),key!CI11,IF(AND($C$2="Seventh"),key!CI111,IF(AND($C$2="eighth"),key!CI211,"")))</f>
        <v/>
      </c>
      <c r="CA9" s="302">
        <f>IF(AND($C$2="sixth"),key!CJ11,IF(AND($C$2="Seventh"),key!CJ111,IF(AND($C$2="eighth"),key!CJ211,"")))</f>
        <v>6</v>
      </c>
      <c r="CB9" s="298" t="str">
        <f>IF(AND($C$2="sixth"),key!CK11,IF(AND($C$2="Seventh"),key!CK111,IF(AND($C$2="eighth"),key!CK211,"")))</f>
        <v>C</v>
      </c>
      <c r="CC9" s="295">
        <f>IF(AND($C$2="sixth"),key!CL11,IF(AND($C$2="Seventh"),key!CL111,IF(AND($C$2="eighth"),key!CL211,"")))</f>
        <v>16</v>
      </c>
      <c r="CD9" s="295" t="str">
        <f>IF(AND($C$2="sixth"),key!CM11,IF(AND($C$2="Seventh"),key!CM111,IF(AND($C$2="eighth"),key!CM211,"")))</f>
        <v/>
      </c>
      <c r="CE9" s="302">
        <f>IF(AND($C$2="sixth"),key!CN11,IF(AND($C$2="Seventh"),key!CN111,IF(AND($C$2="eighth"),key!CN211,"")))</f>
        <v>16</v>
      </c>
      <c r="CF9" s="298" t="str">
        <f>IF(AND($C$2="sixth"),key!CO11,IF(AND($C$2="Seventh"),key!CO111,IF(AND($C$2="eighth"),key!CO211,"")))</f>
        <v>D</v>
      </c>
      <c r="CG9" s="295">
        <f>IF(AND($C$2="sixth"),key!CP11,IF(AND($C$2="Seventh"),key!CP111,IF(AND($C$2="eighth"),key!CP211,"")))</f>
        <v>7</v>
      </c>
      <c r="CH9" s="295" t="str">
        <f>IF(AND($C$2="sixth"),key!CQ11,IF(AND($C$2="Seventh"),key!CQ111,IF(AND($C$2="eighth"),key!CQ211,"")))</f>
        <v/>
      </c>
      <c r="CI9" s="302">
        <f>IF(AND($C$2="sixth"),key!CR11,IF(AND($C$2="Seventh"),key!CR111,IF(AND($C$2="eighth"),key!CR211,"")))</f>
        <v>7</v>
      </c>
      <c r="CJ9" s="298" t="str">
        <f>IF(AND($C$2="sixth"),key!CS11,IF(AND($C$2="Seventh"),key!CS111,IF(AND($C$2="eighth"),key!CS211,"")))</f>
        <v>B</v>
      </c>
      <c r="CK9" s="295">
        <f>IF(AND($C$2="sixth"),key!CT11,IF(AND($C$2="Seventh"),key!CT111,IF(AND($C$2="eighth"),key!CT211,"")))</f>
        <v>49</v>
      </c>
      <c r="CL9" s="295" t="str">
        <f>IF(AND($C$2="sixth"),key!CU11,IF(AND($C$2="Seventh"),key!CU111,IF(AND($C$2="eighth"),key!CU211,"")))</f>
        <v/>
      </c>
      <c r="CM9" s="302">
        <f>IF(AND($C$2="sixth"),key!CV11,IF(AND($C$2="Seventh"),key!CV111,IF(AND($C$2="eighth"),key!CV211,"")))</f>
        <v>49</v>
      </c>
      <c r="CN9" s="298" t="str">
        <f>IF(AND($C$2="sixth"),key!CW11,IF(AND($C$2="Seventh"),key!CW111,IF(AND($C$2="eighth"),key!CW211,"")))</f>
        <v>C</v>
      </c>
      <c r="CO9" s="259">
        <f>IF(AND($C$2="sixth"),key!CZ11,IF(AND($C$2="Seventh"),key!CZ111,IF(AND($C$2="eighth"),key!CZ211,"")))</f>
        <v>78</v>
      </c>
      <c r="CP9" s="299" t="str">
        <f>IF(AND($C$2="sixth"),key!DA11,IF(AND($C$2="Seventh"),key!DA111,IF(AND($C$2="eighth"),key!DA211,"")))</f>
        <v>D</v>
      </c>
      <c r="CQ9" s="295" t="str">
        <f>IF(AND($C$2="sixth"),key!DC11,IF(AND($C$2="Seventh"),key!DC111,IF(AND($C$2="eighth"),key!DC211,"")))</f>
        <v/>
      </c>
      <c r="CR9" s="295" t="str">
        <f>IF(AND($C$2="sixth"),key!DD11,IF(AND($C$2="Seventh"),key!DD111,IF(AND($C$2="eighth"),key!DD211,"")))</f>
        <v/>
      </c>
      <c r="CS9" s="302">
        <f>IF(AND($C$2="sixth"),key!DE11,IF(AND($C$2="Seventh"),key!DE111,IF(AND($C$2="eighth"),key!DE211,"")))</f>
        <v>0</v>
      </c>
      <c r="CT9" s="298" t="str">
        <f>IF(AND($C$2="sixth"),key!DF11,IF(AND($C$2="Seventh"),key!DF111,IF(AND($C$2="eighth"),key!DF211,"")))</f>
        <v/>
      </c>
      <c r="CU9" s="295">
        <f>IF(AND($C$2="sixth"),key!DG11,IF(AND($C$2="Seventh"),key!DG111,IF(AND($C$2="eighth"),key!DG211,"")))</f>
        <v>6</v>
      </c>
      <c r="CV9" s="295" t="str">
        <f>IF(AND($C$2="sixth"),key!DH11,IF(AND($C$2="Seventh"),key!DH111,IF(AND($C$2="eighth"),key!DH211,"")))</f>
        <v/>
      </c>
      <c r="CW9" s="302">
        <f>IF(AND($C$2="sixth"),key!DI11,IF(AND($C$2="Seventh"),key!DI111,IF(AND($C$2="eighth"),key!DI211,"")))</f>
        <v>6</v>
      </c>
      <c r="CX9" s="298" t="str">
        <f>IF(AND($C$2="sixth"),key!DJ11,IF(AND($C$2="Seventh"),key!DJ111,IF(AND($C$2="eighth"),key!DJ211,"")))</f>
        <v>C</v>
      </c>
      <c r="CY9" s="295">
        <f>IF(AND($C$2="sixth"),key!DK11,IF(AND($C$2="Seventh"),key!DK111,IF(AND($C$2="eighth"),key!DK211,"")))</f>
        <v>16</v>
      </c>
      <c r="CZ9" s="295" t="str">
        <f>IF(AND($C$2="sixth"),key!DL11,IF(AND($C$2="Seventh"),key!DL111,IF(AND($C$2="eighth"),key!DL211,"")))</f>
        <v/>
      </c>
      <c r="DA9" s="302">
        <f>IF(AND($C$2="sixth"),key!DM11,IF(AND($C$2="Seventh"),key!DM111,IF(AND($C$2="eighth"),key!DM211,"")))</f>
        <v>16</v>
      </c>
      <c r="DB9" s="298" t="str">
        <f>IF(AND($C$2="sixth"),key!DN11,IF(AND($C$2="Seventh"),key!DN111,IF(AND($C$2="eighth"),key!DN211,"")))</f>
        <v>D</v>
      </c>
      <c r="DC9" s="295">
        <f>IF(AND($C$2="sixth"),key!DO11,IF(AND($C$2="Seventh"),key!DO111,IF(AND($C$2="eighth"),key!DO211,"")))</f>
        <v>7</v>
      </c>
      <c r="DD9" s="295" t="str">
        <f>IF(AND($C$2="sixth"),key!DP11,IF(AND($C$2="Seventh"),key!DP111,IF(AND($C$2="eighth"),key!DP211,"")))</f>
        <v/>
      </c>
      <c r="DE9" s="302">
        <f>IF(AND($C$2="sixth"),key!DQ11,IF(AND($C$2="Seventh"),key!DQ111,IF(AND($C$2="eighth"),key!DQ211,"")))</f>
        <v>7</v>
      </c>
      <c r="DF9" s="298" t="str">
        <f>IF(AND($C$2="sixth"),key!DR11,IF(AND($C$2="Seventh"),key!DR111,IF(AND($C$2="eighth"),key!DR211,"")))</f>
        <v>B</v>
      </c>
      <c r="DG9" s="295">
        <f>IF(AND($C$2="sixth"),key!DS11,IF(AND($C$2="Seventh"),key!DS111,IF(AND($C$2="eighth"),key!DS211,"")))</f>
        <v>49</v>
      </c>
      <c r="DH9" s="295" t="str">
        <f>IF(AND($C$2="sixth"),key!DT11,IF(AND($C$2="Seventh"),key!DT111,IF(AND($C$2="eighth"),key!DT211,"")))</f>
        <v/>
      </c>
      <c r="DI9" s="302">
        <f>IF(AND($C$2="sixth"),key!DU11,IF(AND($C$2="Seventh"),key!DU111,IF(AND($C$2="eighth"),key!DU211,"")))</f>
        <v>49</v>
      </c>
      <c r="DJ9" s="298" t="str">
        <f>IF(AND($C$2="sixth"),key!DV11,IF(AND($C$2="Seventh"),key!DV111,IF(AND($C$2="eighth"),key!DV211,"")))</f>
        <v>C</v>
      </c>
      <c r="DK9" s="259">
        <f>IF(AND($C$2="sixth"),key!DY11,IF(AND($C$2="Seventh"),key!DY111,IF(AND($C$2="eighth"),key!DY211,"")))</f>
        <v>78</v>
      </c>
      <c r="DL9" s="299" t="str">
        <f>IF(AND($C$2="sixth"),key!DZ11,IF(AND($C$2="Seventh"),key!DZ111,IF(AND($C$2="eighth"),key!DZ211,"")))</f>
        <v>D</v>
      </c>
      <c r="DM9" s="295" t="str">
        <f>IF(AND($C$2="sixth"),key!EB11,IF(AND($C$2="Seventh"),key!EB111,IF(AND($C$2="eighth"),key!EB211,"")))</f>
        <v/>
      </c>
      <c r="DN9" s="295" t="str">
        <f>IF(AND($C$2="sixth"),key!EC11,IF(AND($C$2="Seventh"),key!EC111,IF(AND($C$2="eighth"),key!EC211,"")))</f>
        <v/>
      </c>
      <c r="DO9" s="302">
        <f>IF(AND($C$2="sixth"),key!ED11,IF(AND($C$2="Seventh"),key!ED111,IF(AND($C$2="eighth"),key!ED211,"")))</f>
        <v>0</v>
      </c>
      <c r="DP9" s="298" t="str">
        <f>IF(AND($C$2="sixth"),key!EE11,IF(AND($C$2="Seventh"),key!EE111,IF(AND($C$2="eighth"),key!EE211,"")))</f>
        <v/>
      </c>
      <c r="DQ9" s="295">
        <f>IF(AND($C$2="sixth"),key!EF11,IF(AND($C$2="Seventh"),key!EF111,IF(AND($C$2="eighth"),key!EF211,"")))</f>
        <v>6</v>
      </c>
      <c r="DR9" s="295" t="str">
        <f>IF(AND($C$2="sixth"),key!EG11,IF(AND($C$2="Seventh"),key!EG111,IF(AND($C$2="eighth"),key!EG211,"")))</f>
        <v/>
      </c>
      <c r="DS9" s="302">
        <f>IF(AND($C$2="sixth"),key!EH11,IF(AND($C$2="Seventh"),key!EH111,IF(AND($C$2="eighth"),key!EH211,"")))</f>
        <v>6</v>
      </c>
      <c r="DT9" s="298" t="str">
        <f>IF(AND($C$2="sixth"),key!EI11,IF(AND($C$2="Seventh"),key!EI111,IF(AND($C$2="eighth"),key!EI211,"")))</f>
        <v>C</v>
      </c>
      <c r="DU9" s="295">
        <f>IF(AND($C$2="sixth"),key!EJ11,IF(AND($C$2="Seventh"),key!EJ111,IF(AND($C$2="eighth"),key!EJ211,"")))</f>
        <v>16</v>
      </c>
      <c r="DV9" s="295" t="str">
        <f>IF(AND($C$2="sixth"),key!EK11,IF(AND($C$2="Seventh"),key!EK111,IF(AND($C$2="eighth"),key!EK211,"")))</f>
        <v/>
      </c>
      <c r="DW9" s="302">
        <f>IF(AND($C$2="sixth"),key!EL11,IF(AND($C$2="Seventh"),key!EL111,IF(AND($C$2="eighth"),key!EL211,"")))</f>
        <v>16</v>
      </c>
      <c r="DX9" s="298" t="str">
        <f>IF(AND($C$2="sixth"),key!EM11,IF(AND($C$2="Seventh"),key!EM111,IF(AND($C$2="eighth"),key!EM211,"")))</f>
        <v>D</v>
      </c>
      <c r="DY9" s="295">
        <f>IF(AND($C$2="sixth"),key!EN11,IF(AND($C$2="Seventh"),key!EN111,IF(AND($C$2="eighth"),key!EN211,"")))</f>
        <v>7</v>
      </c>
      <c r="DZ9" s="295" t="str">
        <f>IF(AND($C$2="sixth"),key!EO11,IF(AND($C$2="Seventh"),key!EO111,IF(AND($C$2="eighth"),key!EO211,"")))</f>
        <v/>
      </c>
      <c r="EA9" s="302">
        <f>IF(AND($C$2="sixth"),key!EP11,IF(AND($C$2="Seventh"),key!EP111,IF(AND($C$2="eighth"),key!EP211,"")))</f>
        <v>7</v>
      </c>
      <c r="EB9" s="298" t="str">
        <f>IF(AND($C$2="sixth"),key!EQ11,IF(AND($C$2="Seventh"),key!EQ111,IF(AND($C$2="eighth"),key!EQ211,"")))</f>
        <v>B</v>
      </c>
      <c r="EC9" s="295">
        <f>IF(AND($C$2="sixth"),key!ER11,IF(AND($C$2="Seventh"),key!ER111,IF(AND($C$2="eighth"),key!ER211,"")))</f>
        <v>49</v>
      </c>
      <c r="ED9" s="295" t="str">
        <f>IF(AND($C$2="sixth"),key!ES11,IF(AND($C$2="Seventh"),key!ES111,IF(AND($C$2="eighth"),key!ES211,"")))</f>
        <v/>
      </c>
      <c r="EE9" s="302">
        <f>IF(AND($C$2="sixth"),key!ET11,IF(AND($C$2="Seventh"),key!ET111,IF(AND($C$2="eighth"),key!ET211,"")))</f>
        <v>49</v>
      </c>
      <c r="EF9" s="298" t="str">
        <f>IF(AND($C$2="sixth"),key!EU11,IF(AND($C$2="Seventh"),key!EU111,IF(AND($C$2="eighth"),key!EU211,"")))</f>
        <v>C</v>
      </c>
      <c r="EG9" s="259">
        <f>IF(AND($C$2="sixth"),key!EX11,IF(AND($C$2="Seventh"),key!EX111,IF(AND($C$2="eighth"),key!EX211,"")))</f>
        <v>78</v>
      </c>
      <c r="EH9" s="299" t="str">
        <f>IF(AND($C$2="sixth"),key!EY11,IF(AND($C$2="Seventh"),key!EY111,IF(AND($C$2="eighth"),key!EY211,"")))</f>
        <v>D</v>
      </c>
      <c r="EI9" s="260">
        <f t="shared" si="9"/>
        <v>468</v>
      </c>
      <c r="EJ9" s="254">
        <f>IF(AND($C$2="sixth"),key!EZ11,IF(AND($C$2="Seventh"),key!EZ111,IF(AND($C$2="eighth"),key!EZ211,"")))</f>
        <v>17</v>
      </c>
      <c r="EK9" s="254">
        <f>IF(AND($C$2="sixth"),key!FA11,IF(AND($C$2="Seventh"),key!FA111,IF(AND($C$2="eighth"),key!FA211,"")))</f>
        <v>17</v>
      </c>
      <c r="EL9" s="254">
        <f>IF(AND($C$2="sixth"),key!FB11,IF(AND($C$2="Seventh"),key!FB111,IF(AND($C$2="eighth"),key!FB211,"")))</f>
        <v>17</v>
      </c>
      <c r="EM9" s="254">
        <f>IF(AND($C$2="sixth"),key!FC11,IF(AND($C$2="Seventh"),key!FC111,IF(AND($C$2="eighth"),key!FC211,"")))</f>
        <v>16</v>
      </c>
      <c r="EN9" s="254">
        <f>IF(AND($C$2="sixth"),key!FD11,IF(AND($C$2="Seventh"),key!FD111,IF(AND($C$2="eighth"),key!FD211,"")))</f>
        <v>17</v>
      </c>
      <c r="EO9" s="310">
        <f>IF(AND($C$2="sixth"),key!FE11,IF(AND($C$2="Seventh"),key!FE111,IF(AND($C$2="eighth"),key!FE211,"")))</f>
        <v>84</v>
      </c>
      <c r="EP9" s="311" t="str">
        <f>IF(AND($C$2="sixth"),key!FF11,IF(AND($C$2="Seventh"),key!FF111,IF(AND($C$2="eighth"),key!FF211,"")))</f>
        <v>A</v>
      </c>
      <c r="EQ9" s="254">
        <f>IF(AND($C$2="sixth"),key!FG11,IF(AND($C$2="Seventh"),key!FG111,IF(AND($C$2="eighth"),key!FG211,"")))</f>
        <v>16</v>
      </c>
      <c r="ER9" s="254">
        <f>IF(AND($C$2="sixth"),key!FH11,IF(AND($C$2="Seventh"),key!FH111,IF(AND($C$2="eighth"),key!FH211,"")))</f>
        <v>16</v>
      </c>
      <c r="ES9" s="254">
        <f>IF(AND($C$2="sixth"),key!FI11,IF(AND($C$2="Seventh"),key!FI111,IF(AND($C$2="eighth"),key!FI211,"")))</f>
        <v>17</v>
      </c>
      <c r="ET9" s="254">
        <f>IF(AND($C$2="sixth"),key!FJ11,IF(AND($C$2="Seventh"),key!FJ111,IF(AND($C$2="eighth"),key!FJ211,"")))</f>
        <v>17</v>
      </c>
      <c r="EU9" s="254">
        <f>IF(AND($C$2="sixth"),key!FK11,IF(AND($C$2="Seventh"),key!FK111,IF(AND($C$2="eighth"),key!FK211,"")))</f>
        <v>17</v>
      </c>
      <c r="EV9" s="310">
        <f>IF(AND($C$2="sixth"),key!FL11,IF(AND($C$2="Seventh"),key!FL111,IF(AND($C$2="eighth"),key!FL211,"")))</f>
        <v>83</v>
      </c>
      <c r="EW9" s="311" t="str">
        <f>IF(AND($C$2="sixth"),key!FM11,IF(AND($C$2="Seventh"),key!FM111,IF(AND($C$2="eighth"),key!FM211,"")))</f>
        <v>A</v>
      </c>
      <c r="EX9" s="254">
        <f>IF(AND($C$2="sixth"),key!FN11,IF(AND($C$2="Seventh"),key!FN111,IF(AND($C$2="eighth"),key!FN211,"")))</f>
        <v>17</v>
      </c>
      <c r="EY9" s="254">
        <f>IF(AND($C$2="sixth"),key!FO11,IF(AND($C$2="Seventh"),key!FO111,IF(AND($C$2="eighth"),key!FO211,"")))</f>
        <v>17</v>
      </c>
      <c r="EZ9" s="254">
        <f>IF(AND($C$2="sixth"),key!FP11,IF(AND($C$2="Seventh"),key!FP111,IF(AND($C$2="eighth"),key!FP211,"")))</f>
        <v>18</v>
      </c>
      <c r="FA9" s="254">
        <f>IF(AND($C$2="sixth"),key!FQ11,IF(AND($C$2="Seventh"),key!FQ111,IF(AND($C$2="eighth"),key!FQ211,"")))</f>
        <v>17</v>
      </c>
      <c r="FB9" s="254">
        <f>IF(AND($C$2="sixth"),key!FR11,IF(AND($C$2="Seventh"),key!FR111,IF(AND($C$2="eighth"),key!FR211,"")))</f>
        <v>17</v>
      </c>
      <c r="FC9" s="310">
        <f>IF(AND($C$2="sixth"),key!FS11,IF(AND($C$2="Seventh"),key!FS111,IF(AND($C$2="eighth"),key!FS211,"")))</f>
        <v>86</v>
      </c>
      <c r="FD9" s="311" t="str">
        <f>IF(AND($C$2="sixth"),key!FT11,IF(AND($C$2="Seventh"),key!FT111,IF(AND($C$2="eighth"),key!FT211,"")))</f>
        <v>A</v>
      </c>
      <c r="FE9" s="344">
        <f t="shared" si="1"/>
        <v>39</v>
      </c>
      <c r="FF9" s="261" t="str">
        <f>IF(AND($C$2="sixth"),key!GI11,IF(AND($C$2="Seventh"),key!GI111,IF(AND($C$2="eighth"),key!GI211,"")))</f>
        <v>pr`FkZ</v>
      </c>
      <c r="FG9" s="842" t="str">
        <f>IF(AND($C$2="sixth"),key!GJ11,IF(AND($C$2="Seventh"),key!GJ111,IF(AND($C$2="eighth"),key!GJ211,"")))</f>
        <v>mRrh.kZ</v>
      </c>
      <c r="FH9" s="843"/>
      <c r="FI9" s="255">
        <f>IF(AND($C$2="sixth"),key!GG11,IF(AND($C$2="Seventh"),key!GG111,IF(AND($C$2="eighth"),key!GG211,"")))</f>
        <v>116</v>
      </c>
      <c r="FJ9" s="330" t="str">
        <f t="shared" si="10"/>
        <v>D</v>
      </c>
      <c r="FK9" s="248"/>
      <c r="FL9" s="248"/>
      <c r="FY9" s="50">
        <f>IF(AND($C$2="sixth"),key!GH11,IF(AND($C$2="Seventh"),key!GH111,IF(AND($C$2="eighth"),key!GH211,"")))</f>
        <v>0</v>
      </c>
      <c r="IB9" s="112"/>
    </row>
    <row r="10" spans="1:236" ht="18.75">
      <c r="A10" s="257">
        <v>4</v>
      </c>
      <c r="B10" s="291">
        <f>IF(AND($C$2="sixth"),key!E12,IF(AND($C$2="Seventh"),key!E112,IF(AND($C$2="eighth"),key!E212,"")))</f>
        <v>38865</v>
      </c>
      <c r="C10" s="288">
        <f>IF(ISNA(VLOOKUP(D10,Register!A$7:Z$315,10,FALSE)),"",VLOOKUP(D10,Register!A$7:Z$315,10,FALSE))</f>
        <v>782</v>
      </c>
      <c r="D10" s="289">
        <f>IF(AND($C$2="sixth"),key!B12,IF(AND($C$2="Seventh"),key!B112,IF(AND($C$2="eighth"),key!B212,"")))</f>
        <v>604</v>
      </c>
      <c r="E10" s="290" t="str">
        <f>IF(AND($C$2="sixth"),key!C12,IF(AND($C$2="Seventh"),key!C112,IF(AND($C$2="eighth"),key!C212,"")))</f>
        <v>t'kksnk</v>
      </c>
      <c r="F10" s="290" t="str">
        <f>IF(AND($C$2="sixth"),key!D12,IF(AND($C$2="Seventh"),key!D112,IF(AND($C$2="eighth"),key!D212,"")))</f>
        <v>y{e.kjke</v>
      </c>
      <c r="G10" s="295" t="str">
        <f>IF(AND($C$2="sixth"),key!G12,IF(AND($C$2="Seventh"),key!G112,IF(AND($C$2="eighth"),key!G212,"")))</f>
        <v/>
      </c>
      <c r="H10" s="295" t="str">
        <f>IF(AND($C$2="sixth"),key!H12,IF(AND($C$2="Seventh"),key!H112,IF(AND($C$2="eighth"),key!H212,"")))</f>
        <v/>
      </c>
      <c r="I10" s="297" t="str">
        <f t="shared" si="0"/>
        <v/>
      </c>
      <c r="J10" s="296" t="str">
        <f>IF(AND($C$2="sixth"),key!J12,IF(AND($C$2="Seventh"),key!J112,IF(AND($C$2="eighth"),key!J212,"")))</f>
        <v/>
      </c>
      <c r="K10" s="295">
        <f>IF(AND($C$2="sixth"),key!K12,IF(AND($C$2="Seventh"),key!K112,IF(AND($C$2="eighth"),key!K212,"")))</f>
        <v>6</v>
      </c>
      <c r="L10" s="295" t="str">
        <f>IF(AND($C$2="sixth"),key!L12,IF(AND($C$2="Seventh"),key!L112,IF(AND($C$2="eighth"),key!L212,"")))</f>
        <v/>
      </c>
      <c r="M10" s="258">
        <f t="shared" si="2"/>
        <v>6</v>
      </c>
      <c r="N10" s="298" t="str">
        <f>IF(AND($C$2="sixth"),key!N12,IF(AND($C$2="Seventh"),key!N112,IF(AND($C$2="eighth"),key!N212,"")))</f>
        <v>C</v>
      </c>
      <c r="O10" s="295">
        <f>IF(AND($C$2="sixth"),key!O12,IF(AND($C$2="Seventh"),key!O112,IF(AND($C$2="eighth"),key!O212,"")))</f>
        <v>27</v>
      </c>
      <c r="P10" s="295" t="str">
        <f>IF(AND($C$2="sixth"),key!P12,IF(AND($C$2="Seventh"),key!P112,IF(AND($C$2="eighth"),key!P212,"")))</f>
        <v/>
      </c>
      <c r="Q10" s="258">
        <f t="shared" si="3"/>
        <v>27</v>
      </c>
      <c r="R10" s="298" t="str">
        <f>IF(AND($C$2="sixth"),key!R12,IF(AND($C$2="Seventh"),key!R112,IF(AND($C$2="eighth"),key!R212,"")))</f>
        <v>D</v>
      </c>
      <c r="S10" s="295">
        <f>IF(AND($C$2="sixth"),key!S12,IF(AND($C$2="Seventh"),key!S112,IF(AND($C$2="eighth"),key!S212,"")))</f>
        <v>6</v>
      </c>
      <c r="T10" s="295" t="str">
        <f>IF(AND($C$2="sixth"),key!T12,IF(AND($C$2="Seventh"),key!T112,IF(AND($C$2="eighth"),key!T212,"")))</f>
        <v/>
      </c>
      <c r="U10" s="258">
        <f t="shared" si="4"/>
        <v>6</v>
      </c>
      <c r="V10" s="298" t="str">
        <f>IF(AND($C$2="sixth"),key!V12,IF(AND($C$2="Seventh"),key!V112,IF(AND($C$2="eighth"),key!V212,"")))</f>
        <v>C</v>
      </c>
      <c r="W10" s="295">
        <f>IF(AND($C$2="sixth"),key!W12,IF(AND($C$2="Seventh"),key!W112,IF(AND($C$2="eighth"),key!W212,"")))</f>
        <v>48</v>
      </c>
      <c r="X10" s="295" t="str">
        <f>IF(AND($C$2="sixth"),key!X12,IF(AND($C$2="Seventh"),key!X112,IF(AND($C$2="eighth"),key!X212,"")))</f>
        <v/>
      </c>
      <c r="Y10" s="259">
        <f t="shared" si="5"/>
        <v>48</v>
      </c>
      <c r="Z10" s="298" t="str">
        <f>IF(AND($C$2="sixth"),key!Z12,IF(AND($C$2="Seventh"),key!Z112,IF(AND($C$2="eighth"),key!Z212,"")))</f>
        <v>C</v>
      </c>
      <c r="AA10" s="259">
        <f>IF(AND($C$2="sixth"),key!AC12,IF(AND($C$2="Seventh"),key!AC112,IF(AND($C$2="eighth"),key!AC212,"")))</f>
        <v>87</v>
      </c>
      <c r="AB10" s="299" t="str">
        <f>IF(AND($C$2="sixth"),key!AD12,IF(AND($C$2="Seventh"),key!AD112,IF(AND($C$2="eighth"),key!AD212,"")))</f>
        <v>C</v>
      </c>
      <c r="AC10" s="295" t="str">
        <f>IF(AND($C$2="sixth"),key!AF12,IF(AND($C$2="Seventh"),key!AF112,IF(AND($C$2="eighth"),key!AF212,"")))</f>
        <v/>
      </c>
      <c r="AD10" s="295" t="str">
        <f>IF(AND($C$2="sixth"),key!AG12,IF(AND($C$2="Seventh"),key!AG112,IF(AND($C$2="eighth"),key!AG212,"")))</f>
        <v/>
      </c>
      <c r="AE10" s="297" t="str">
        <f t="shared" si="6"/>
        <v/>
      </c>
      <c r="AF10" s="296" t="str">
        <f>IF(AND($C$2="sixth"),key!AI12,IF(AND($C$2="Seventh"),key!AI112,IF(AND($C$2="eighth"),key!AI212,"")))</f>
        <v/>
      </c>
      <c r="AG10" s="295">
        <f>IF(AND($C$2="sixth"),key!AJ12,IF(AND($C$2="Seventh"),key!AJ112,IF(AND($C$2="eighth"),key!AJ212,"")))</f>
        <v>6</v>
      </c>
      <c r="AH10" s="295" t="str">
        <f>IF(AND($C$2="sixth"),key!AK12,IF(AND($C$2="Seventh"),key!AK112,IF(AND($C$2="eighth"),key!AK212,"")))</f>
        <v/>
      </c>
      <c r="AI10" s="258">
        <f t="shared" si="7"/>
        <v>6</v>
      </c>
      <c r="AJ10" s="298" t="str">
        <f>IF(AND($C$2="sixth"),key!AM12,IF(AND($C$2="Seventh"),key!AM112,IF(AND($C$2="eighth"),key!AM212,"")))</f>
        <v>C</v>
      </c>
      <c r="AK10" s="295">
        <f>IF(AND($C$2="sixth"),key!AN12,IF(AND($C$2="Seventh"),key!AN112,IF(AND($C$2="eighth"),key!AN212,"")))</f>
        <v>27</v>
      </c>
      <c r="AL10" s="295" t="str">
        <f>IF(AND($C$2="sixth"),key!AO12,IF(AND($C$2="Seventh"),key!AO112,IF(AND($C$2="eighth"),key!AO212,"")))</f>
        <v/>
      </c>
      <c r="AM10" s="258">
        <f t="shared" si="8"/>
        <v>27</v>
      </c>
      <c r="AN10" s="298" t="str">
        <f>IF(AND($C$2="sixth"),key!AQ12,IF(AND($C$2="Seventh"),key!AQ112,IF(AND($C$2="eighth"),key!AQ212,"")))</f>
        <v>D</v>
      </c>
      <c r="AO10" s="295">
        <f>IF(AND($C$2="sixth"),key!AR12,IF(AND($C$2="Seventh"),key!AR112,IF(AND($C$2="eighth"),key!AR212,"")))</f>
        <v>6</v>
      </c>
      <c r="AP10" s="295" t="str">
        <f>IF(AND($C$2="sixth"),key!AS12,IF(AND($C$2="Seventh"),key!AS112,IF(AND($C$2="eighth"),key!AS212,"")))</f>
        <v/>
      </c>
      <c r="AQ10" s="303">
        <f>IF(AND($C$2="sixth"),key!AT12,IF(AND($C$2="Seventh"),key!AT112,IF(AND($C$2="eighth"),key!AT212,"")))</f>
        <v>6</v>
      </c>
      <c r="AR10" s="298" t="str">
        <f>IF(AND($C$2="sixth"),key!AU12,IF(AND($C$2="Seventh"),key!AU112,IF(AND($C$2="eighth"),key!AU212,"")))</f>
        <v>C</v>
      </c>
      <c r="AS10" s="295">
        <f>IF(AND($C$2="sixth"),key!AV12,IF(AND($C$2="Seventh"),key!AV112,IF(AND($C$2="eighth"),key!AV212,"")))</f>
        <v>48</v>
      </c>
      <c r="AT10" s="295" t="str">
        <f>IF(AND($C$2="sixth"),key!AW12,IF(AND($C$2="Seventh"),key!AW112,IF(AND($C$2="eighth"),key!AW212,"")))</f>
        <v/>
      </c>
      <c r="AU10" s="303">
        <f>IF(AND($C$2="sixth"),key!AX12,IF(AND($C$2="Seventh"),key!AX112,IF(AND($C$2="eighth"),key!AX212,"")))</f>
        <v>48</v>
      </c>
      <c r="AV10" s="298" t="str">
        <f>IF(AND($C$2="sixth"),key!AY12,IF(AND($C$2="Seventh"),key!AY112,IF(AND($C$2="eighth"),key!AY212,"")))</f>
        <v>C</v>
      </c>
      <c r="AW10" s="259">
        <f>IF(AND($C$2="sixth"),key!BB12,IF(AND($C$2="Seventh"),key!BB112,IF(AND($C$2="eighth"),key!BB212,"")))</f>
        <v>87</v>
      </c>
      <c r="AX10" s="299" t="str">
        <f>IF(AND($C$2="sixth"),key!BC12,IF(AND($C$2="Seventh"),key!BC112,IF(AND($C$2="eighth"),key!BC212,"")))</f>
        <v>C</v>
      </c>
      <c r="AY10" s="295" t="str">
        <f>IF(AND($C$2="sixth"),key!BE12,IF(AND($C$2="Seventh"),key!BE112,IF(AND($C$2="eighth"),key!BE212,"")))</f>
        <v/>
      </c>
      <c r="AZ10" s="295" t="str">
        <f>IF(AND($C$2="sixth"),key!BF12,IF(AND($C$2="Seventh"),key!BF112,IF(AND($C$2="eighth"),key!BF212,"")))</f>
        <v/>
      </c>
      <c r="BA10" s="302">
        <f>IF(AND($C$2="sixth"),key!BG12,IF(AND($C$2="Seventh"),key!BG112,IF(AND($C$2="eighth"),key!BG212,"")))</f>
        <v>0</v>
      </c>
      <c r="BB10" s="298" t="str">
        <f>IF(AND($C$2="sixth"),key!BH12,IF(AND($C$2="Seventh"),key!BH112,IF(AND($C$2="eighth"),key!BH212,"")))</f>
        <v/>
      </c>
      <c r="BC10" s="295">
        <f>IF(AND($C$2="sixth"),key!BI12,IF(AND($C$2="Seventh"),key!BI112,IF(AND($C$2="eighth"),key!BI212,"")))</f>
        <v>6</v>
      </c>
      <c r="BD10" s="295" t="str">
        <f>IF(AND($C$2="sixth"),key!BJ12,IF(AND($C$2="Seventh"),key!BJ112,IF(AND($C$2="eighth"),key!BJ212,"")))</f>
        <v/>
      </c>
      <c r="BE10" s="302">
        <f>IF(AND($C$2="sixth"),key!BK12,IF(AND($C$2="Seventh"),key!BK112,IF(AND($C$2="eighth"),key!BK212,"")))</f>
        <v>6</v>
      </c>
      <c r="BF10" s="298" t="str">
        <f>IF(AND($C$2="sixth"),key!BL12,IF(AND($C$2="Seventh"),key!BL112,IF(AND($C$2="eighth"),key!BL212,"")))</f>
        <v>C</v>
      </c>
      <c r="BG10" s="295">
        <f>IF(AND($C$2="sixth"),key!BM12,IF(AND($C$2="Seventh"),key!BM112,IF(AND($C$2="eighth"),key!BM212,"")))</f>
        <v>27</v>
      </c>
      <c r="BH10" s="295" t="str">
        <f>IF(AND($C$2="sixth"),key!BN12,IF(AND($C$2="Seventh"),key!BN112,IF(AND($C$2="eighth"),key!BN212,"")))</f>
        <v/>
      </c>
      <c r="BI10" s="302">
        <f>IF(AND($C$2="sixth"),key!BO12,IF(AND($C$2="Seventh"),key!BO112,IF(AND($C$2="eighth"),key!BO212,"")))</f>
        <v>27</v>
      </c>
      <c r="BJ10" s="298" t="str">
        <f>IF(AND($C$2="sixth"),key!BP12,IF(AND($C$2="Seventh"),key!BP112,IF(AND($C$2="eighth"),key!BP212,"")))</f>
        <v>D</v>
      </c>
      <c r="BK10" s="295">
        <f>IF(AND($C$2="sixth"),key!BQ12,IF(AND($C$2="Seventh"),key!BQ112,IF(AND($C$2="eighth"),key!BQ212,"")))</f>
        <v>6</v>
      </c>
      <c r="BL10" s="295" t="str">
        <f>IF(AND($C$2="sixth"),key!BR12,IF(AND($C$2="Seventh"),key!BR112,IF(AND($C$2="eighth"),key!BR212,"")))</f>
        <v/>
      </c>
      <c r="BM10" s="302">
        <f>IF(AND($C$2="sixth"),key!BS12,IF(AND($C$2="Seventh"),key!BS112,IF(AND($C$2="eighth"),key!BS212,"")))</f>
        <v>6</v>
      </c>
      <c r="BN10" s="298" t="str">
        <f>IF(AND($C$2="sixth"),key!BT12,IF(AND($C$2="Seventh"),key!BT112,IF(AND($C$2="eighth"),key!BT212,"")))</f>
        <v>C</v>
      </c>
      <c r="BO10" s="295">
        <f>IF(AND($C$2="sixth"),key!BU12,IF(AND($C$2="Seventh"),key!BU112,IF(AND($C$2="eighth"),key!BU212,"")))</f>
        <v>48</v>
      </c>
      <c r="BP10" s="295" t="str">
        <f>IF(AND($C$2="sixth"),key!BV12,IF(AND($C$2="Seventh"),key!BV112,IF(AND($C$2="eighth"),key!BV212,"")))</f>
        <v/>
      </c>
      <c r="BQ10" s="302">
        <f>IF(AND($C$2="sixth"),key!BW12,IF(AND($C$2="Seventh"),key!BW112,IF(AND($C$2="eighth"),key!BW212,"")))</f>
        <v>48</v>
      </c>
      <c r="BR10" s="298" t="str">
        <f>IF(AND($C$2="sixth"),key!BX12,IF(AND($C$2="Seventh"),key!BX112,IF(AND($C$2="eighth"),key!BX212,"")))</f>
        <v>C</v>
      </c>
      <c r="BS10" s="259">
        <f>IF(AND($C$2="sixth"),key!CA12,IF(AND($C$2="Seventh"),key!CA112,IF(AND($C$2="eighth"),key!CA212,"")))</f>
        <v>87</v>
      </c>
      <c r="BT10" s="299" t="str">
        <f>IF(AND($C$2="sixth"),key!CB12,IF(AND($C$2="Seventh"),key!CB112,IF(AND($C$2="eighth"),key!CB212,"")))</f>
        <v>C</v>
      </c>
      <c r="BU10" s="295" t="str">
        <f>IF(AND($C$2="sixth"),key!CD12,IF(AND($C$2="Seventh"),key!CD112,IF(AND($C$2="eighth"),key!CD212,"")))</f>
        <v/>
      </c>
      <c r="BV10" s="295" t="str">
        <f>IF(AND($C$2="sixth"),key!CE12,IF(AND($C$2="Seventh"),key!CE112,IF(AND($C$2="eighth"),key!CE212,"")))</f>
        <v/>
      </c>
      <c r="BW10" s="302">
        <f>IF(AND($C$2="sixth"),key!CF12,IF(AND($C$2="Seventh"),key!CF112,IF(AND($C$2="eighth"),key!CF212,"")))</f>
        <v>0</v>
      </c>
      <c r="BX10" s="298" t="str">
        <f>IF(AND($C$2="sixth"),key!CG12,IF(AND($C$2="Seventh"),key!CG112,IF(AND($C$2="eighth"),key!CG212,"")))</f>
        <v/>
      </c>
      <c r="BY10" s="295">
        <f>IF(AND($C$2="sixth"),key!CH12,IF(AND($C$2="Seventh"),key!CH112,IF(AND($C$2="eighth"),key!CH212,"")))</f>
        <v>6</v>
      </c>
      <c r="BZ10" s="295" t="str">
        <f>IF(AND($C$2="sixth"),key!CI12,IF(AND($C$2="Seventh"),key!CI112,IF(AND($C$2="eighth"),key!CI212,"")))</f>
        <v/>
      </c>
      <c r="CA10" s="302">
        <f>IF(AND($C$2="sixth"),key!CJ12,IF(AND($C$2="Seventh"),key!CJ112,IF(AND($C$2="eighth"),key!CJ212,"")))</f>
        <v>6</v>
      </c>
      <c r="CB10" s="298" t="str">
        <f>IF(AND($C$2="sixth"),key!CK12,IF(AND($C$2="Seventh"),key!CK112,IF(AND($C$2="eighth"),key!CK212,"")))</f>
        <v>C</v>
      </c>
      <c r="CC10" s="295">
        <f>IF(AND($C$2="sixth"),key!CL12,IF(AND($C$2="Seventh"),key!CL112,IF(AND($C$2="eighth"),key!CL212,"")))</f>
        <v>27</v>
      </c>
      <c r="CD10" s="295" t="str">
        <f>IF(AND($C$2="sixth"),key!CM12,IF(AND($C$2="Seventh"),key!CM112,IF(AND($C$2="eighth"),key!CM212,"")))</f>
        <v/>
      </c>
      <c r="CE10" s="302">
        <f>IF(AND($C$2="sixth"),key!CN12,IF(AND($C$2="Seventh"),key!CN112,IF(AND($C$2="eighth"),key!CN212,"")))</f>
        <v>27</v>
      </c>
      <c r="CF10" s="298" t="str">
        <f>IF(AND($C$2="sixth"),key!CO12,IF(AND($C$2="Seventh"),key!CO112,IF(AND($C$2="eighth"),key!CO212,"")))</f>
        <v>D</v>
      </c>
      <c r="CG10" s="295">
        <f>IF(AND($C$2="sixth"),key!CP12,IF(AND($C$2="Seventh"),key!CP112,IF(AND($C$2="eighth"),key!CP212,"")))</f>
        <v>6</v>
      </c>
      <c r="CH10" s="295" t="str">
        <f>IF(AND($C$2="sixth"),key!CQ12,IF(AND($C$2="Seventh"),key!CQ112,IF(AND($C$2="eighth"),key!CQ212,"")))</f>
        <v/>
      </c>
      <c r="CI10" s="302">
        <f>IF(AND($C$2="sixth"),key!CR12,IF(AND($C$2="Seventh"),key!CR112,IF(AND($C$2="eighth"),key!CR212,"")))</f>
        <v>6</v>
      </c>
      <c r="CJ10" s="298" t="str">
        <f>IF(AND($C$2="sixth"),key!CS12,IF(AND($C$2="Seventh"),key!CS112,IF(AND($C$2="eighth"),key!CS212,"")))</f>
        <v>C</v>
      </c>
      <c r="CK10" s="295">
        <f>IF(AND($C$2="sixth"),key!CT12,IF(AND($C$2="Seventh"),key!CT112,IF(AND($C$2="eighth"),key!CT212,"")))</f>
        <v>48</v>
      </c>
      <c r="CL10" s="295" t="str">
        <f>IF(AND($C$2="sixth"),key!CU12,IF(AND($C$2="Seventh"),key!CU112,IF(AND($C$2="eighth"),key!CU212,"")))</f>
        <v/>
      </c>
      <c r="CM10" s="302">
        <f>IF(AND($C$2="sixth"),key!CV12,IF(AND($C$2="Seventh"),key!CV112,IF(AND($C$2="eighth"),key!CV212,"")))</f>
        <v>48</v>
      </c>
      <c r="CN10" s="298" t="str">
        <f>IF(AND($C$2="sixth"),key!CW12,IF(AND($C$2="Seventh"),key!CW112,IF(AND($C$2="eighth"),key!CW212,"")))</f>
        <v>C</v>
      </c>
      <c r="CO10" s="259">
        <f>IF(AND($C$2="sixth"),key!CZ12,IF(AND($C$2="Seventh"),key!CZ112,IF(AND($C$2="eighth"),key!CZ212,"")))</f>
        <v>87</v>
      </c>
      <c r="CP10" s="299" t="str">
        <f>IF(AND($C$2="sixth"),key!DA12,IF(AND($C$2="Seventh"),key!DA112,IF(AND($C$2="eighth"),key!DA212,"")))</f>
        <v>C</v>
      </c>
      <c r="CQ10" s="295" t="str">
        <f>IF(AND($C$2="sixth"),key!DC12,IF(AND($C$2="Seventh"),key!DC112,IF(AND($C$2="eighth"),key!DC212,"")))</f>
        <v/>
      </c>
      <c r="CR10" s="295" t="str">
        <f>IF(AND($C$2="sixth"),key!DD12,IF(AND($C$2="Seventh"),key!DD112,IF(AND($C$2="eighth"),key!DD212,"")))</f>
        <v/>
      </c>
      <c r="CS10" s="302">
        <f>IF(AND($C$2="sixth"),key!DE12,IF(AND($C$2="Seventh"),key!DE112,IF(AND($C$2="eighth"),key!DE212,"")))</f>
        <v>0</v>
      </c>
      <c r="CT10" s="298" t="str">
        <f>IF(AND($C$2="sixth"),key!DF12,IF(AND($C$2="Seventh"),key!DF112,IF(AND($C$2="eighth"),key!DF212,"")))</f>
        <v/>
      </c>
      <c r="CU10" s="295">
        <f>IF(AND($C$2="sixth"),key!DG12,IF(AND($C$2="Seventh"),key!DG112,IF(AND($C$2="eighth"),key!DG212,"")))</f>
        <v>6</v>
      </c>
      <c r="CV10" s="295" t="str">
        <f>IF(AND($C$2="sixth"),key!DH12,IF(AND($C$2="Seventh"),key!DH112,IF(AND($C$2="eighth"),key!DH212,"")))</f>
        <v/>
      </c>
      <c r="CW10" s="302">
        <f>IF(AND($C$2="sixth"),key!DI12,IF(AND($C$2="Seventh"),key!DI112,IF(AND($C$2="eighth"),key!DI212,"")))</f>
        <v>6</v>
      </c>
      <c r="CX10" s="298" t="str">
        <f>IF(AND($C$2="sixth"),key!DJ12,IF(AND($C$2="Seventh"),key!DJ112,IF(AND($C$2="eighth"),key!DJ212,"")))</f>
        <v>C</v>
      </c>
      <c r="CY10" s="295">
        <f>IF(AND($C$2="sixth"),key!DK12,IF(AND($C$2="Seventh"),key!DK112,IF(AND($C$2="eighth"),key!DK212,"")))</f>
        <v>27</v>
      </c>
      <c r="CZ10" s="295" t="str">
        <f>IF(AND($C$2="sixth"),key!DL12,IF(AND($C$2="Seventh"),key!DL112,IF(AND($C$2="eighth"),key!DL212,"")))</f>
        <v/>
      </c>
      <c r="DA10" s="302">
        <f>IF(AND($C$2="sixth"),key!DM12,IF(AND($C$2="Seventh"),key!DM112,IF(AND($C$2="eighth"),key!DM212,"")))</f>
        <v>27</v>
      </c>
      <c r="DB10" s="298" t="str">
        <f>IF(AND($C$2="sixth"),key!DN12,IF(AND($C$2="Seventh"),key!DN112,IF(AND($C$2="eighth"),key!DN212,"")))</f>
        <v>D</v>
      </c>
      <c r="DC10" s="295">
        <f>IF(AND($C$2="sixth"),key!DO12,IF(AND($C$2="Seventh"),key!DO112,IF(AND($C$2="eighth"),key!DO212,"")))</f>
        <v>6</v>
      </c>
      <c r="DD10" s="295" t="str">
        <f>IF(AND($C$2="sixth"),key!DP12,IF(AND($C$2="Seventh"),key!DP112,IF(AND($C$2="eighth"),key!DP212,"")))</f>
        <v/>
      </c>
      <c r="DE10" s="302">
        <f>IF(AND($C$2="sixth"),key!DQ12,IF(AND($C$2="Seventh"),key!DQ112,IF(AND($C$2="eighth"),key!DQ212,"")))</f>
        <v>6</v>
      </c>
      <c r="DF10" s="298" t="str">
        <f>IF(AND($C$2="sixth"),key!DR12,IF(AND($C$2="Seventh"),key!DR112,IF(AND($C$2="eighth"),key!DR212,"")))</f>
        <v>C</v>
      </c>
      <c r="DG10" s="295">
        <f>IF(AND($C$2="sixth"),key!DS12,IF(AND($C$2="Seventh"),key!DS112,IF(AND($C$2="eighth"),key!DS212,"")))</f>
        <v>48</v>
      </c>
      <c r="DH10" s="295" t="str">
        <f>IF(AND($C$2="sixth"),key!DT12,IF(AND($C$2="Seventh"),key!DT112,IF(AND($C$2="eighth"),key!DT212,"")))</f>
        <v/>
      </c>
      <c r="DI10" s="302">
        <f>IF(AND($C$2="sixth"),key!DU12,IF(AND($C$2="Seventh"),key!DU112,IF(AND($C$2="eighth"),key!DU212,"")))</f>
        <v>48</v>
      </c>
      <c r="DJ10" s="298" t="str">
        <f>IF(AND($C$2="sixth"),key!DV12,IF(AND($C$2="Seventh"),key!DV112,IF(AND($C$2="eighth"),key!DV212,"")))</f>
        <v>C</v>
      </c>
      <c r="DK10" s="259">
        <f>IF(AND($C$2="sixth"),key!DY12,IF(AND($C$2="Seventh"),key!DY112,IF(AND($C$2="eighth"),key!DY212,"")))</f>
        <v>87</v>
      </c>
      <c r="DL10" s="299" t="str">
        <f>IF(AND($C$2="sixth"),key!DZ12,IF(AND($C$2="Seventh"),key!DZ112,IF(AND($C$2="eighth"),key!DZ212,"")))</f>
        <v>C</v>
      </c>
      <c r="DM10" s="295" t="str">
        <f>IF(AND($C$2="sixth"),key!EB12,IF(AND($C$2="Seventh"),key!EB112,IF(AND($C$2="eighth"),key!EB212,"")))</f>
        <v/>
      </c>
      <c r="DN10" s="295" t="str">
        <f>IF(AND($C$2="sixth"),key!EC12,IF(AND($C$2="Seventh"),key!EC112,IF(AND($C$2="eighth"),key!EC212,"")))</f>
        <v/>
      </c>
      <c r="DO10" s="302">
        <f>IF(AND($C$2="sixth"),key!ED12,IF(AND($C$2="Seventh"),key!ED112,IF(AND($C$2="eighth"),key!ED212,"")))</f>
        <v>0</v>
      </c>
      <c r="DP10" s="298" t="str">
        <f>IF(AND($C$2="sixth"),key!EE12,IF(AND($C$2="Seventh"),key!EE112,IF(AND($C$2="eighth"),key!EE212,"")))</f>
        <v/>
      </c>
      <c r="DQ10" s="295">
        <f>IF(AND($C$2="sixth"),key!EF12,IF(AND($C$2="Seventh"),key!EF112,IF(AND($C$2="eighth"),key!EF212,"")))</f>
        <v>6</v>
      </c>
      <c r="DR10" s="295" t="str">
        <f>IF(AND($C$2="sixth"),key!EG12,IF(AND($C$2="Seventh"),key!EG112,IF(AND($C$2="eighth"),key!EG212,"")))</f>
        <v/>
      </c>
      <c r="DS10" s="302">
        <f>IF(AND($C$2="sixth"),key!EH12,IF(AND($C$2="Seventh"),key!EH112,IF(AND($C$2="eighth"),key!EH212,"")))</f>
        <v>6</v>
      </c>
      <c r="DT10" s="298" t="str">
        <f>IF(AND($C$2="sixth"),key!EI12,IF(AND($C$2="Seventh"),key!EI112,IF(AND($C$2="eighth"),key!EI212,"")))</f>
        <v>C</v>
      </c>
      <c r="DU10" s="295">
        <f>IF(AND($C$2="sixth"),key!EJ12,IF(AND($C$2="Seventh"),key!EJ112,IF(AND($C$2="eighth"),key!EJ212,"")))</f>
        <v>27</v>
      </c>
      <c r="DV10" s="295" t="str">
        <f>IF(AND($C$2="sixth"),key!EK12,IF(AND($C$2="Seventh"),key!EK112,IF(AND($C$2="eighth"),key!EK212,"")))</f>
        <v/>
      </c>
      <c r="DW10" s="302">
        <f>IF(AND($C$2="sixth"),key!EL12,IF(AND($C$2="Seventh"),key!EL112,IF(AND($C$2="eighth"),key!EL212,"")))</f>
        <v>27</v>
      </c>
      <c r="DX10" s="298" t="str">
        <f>IF(AND($C$2="sixth"),key!EM12,IF(AND($C$2="Seventh"),key!EM112,IF(AND($C$2="eighth"),key!EM212,"")))</f>
        <v>D</v>
      </c>
      <c r="DY10" s="295">
        <f>IF(AND($C$2="sixth"),key!EN12,IF(AND($C$2="Seventh"),key!EN112,IF(AND($C$2="eighth"),key!EN212,"")))</f>
        <v>6</v>
      </c>
      <c r="DZ10" s="295" t="str">
        <f>IF(AND($C$2="sixth"),key!EO12,IF(AND($C$2="Seventh"),key!EO112,IF(AND($C$2="eighth"),key!EO212,"")))</f>
        <v/>
      </c>
      <c r="EA10" s="302">
        <f>IF(AND($C$2="sixth"),key!EP12,IF(AND($C$2="Seventh"),key!EP112,IF(AND($C$2="eighth"),key!EP212,"")))</f>
        <v>6</v>
      </c>
      <c r="EB10" s="298" t="str">
        <f>IF(AND($C$2="sixth"),key!EQ12,IF(AND($C$2="Seventh"),key!EQ112,IF(AND($C$2="eighth"),key!EQ212,"")))</f>
        <v>C</v>
      </c>
      <c r="EC10" s="295">
        <f>IF(AND($C$2="sixth"),key!ER12,IF(AND($C$2="Seventh"),key!ER112,IF(AND($C$2="eighth"),key!ER212,"")))</f>
        <v>48</v>
      </c>
      <c r="ED10" s="295" t="str">
        <f>IF(AND($C$2="sixth"),key!ES12,IF(AND($C$2="Seventh"),key!ES112,IF(AND($C$2="eighth"),key!ES212,"")))</f>
        <v/>
      </c>
      <c r="EE10" s="302">
        <f>IF(AND($C$2="sixth"),key!ET12,IF(AND($C$2="Seventh"),key!ET112,IF(AND($C$2="eighth"),key!ET212,"")))</f>
        <v>48</v>
      </c>
      <c r="EF10" s="298" t="str">
        <f>IF(AND($C$2="sixth"),key!EU12,IF(AND($C$2="Seventh"),key!EU112,IF(AND($C$2="eighth"),key!EU212,"")))</f>
        <v>C</v>
      </c>
      <c r="EG10" s="259">
        <f>IF(AND($C$2="sixth"),key!EX12,IF(AND($C$2="Seventh"),key!EX112,IF(AND($C$2="eighth"),key!EX212,"")))</f>
        <v>87</v>
      </c>
      <c r="EH10" s="299" t="str">
        <f>IF(AND($C$2="sixth"),key!EY12,IF(AND($C$2="Seventh"),key!EY112,IF(AND($C$2="eighth"),key!EY212,"")))</f>
        <v>C</v>
      </c>
      <c r="EI10" s="260">
        <f t="shared" si="9"/>
        <v>522</v>
      </c>
      <c r="EJ10" s="254">
        <f>IF(AND($C$2="sixth"),key!EZ12,IF(AND($C$2="Seventh"),key!EZ112,IF(AND($C$2="eighth"),key!EZ212,"")))</f>
        <v>16</v>
      </c>
      <c r="EK10" s="254">
        <f>IF(AND($C$2="sixth"),key!FA12,IF(AND($C$2="Seventh"),key!FA112,IF(AND($C$2="eighth"),key!FA212,"")))</f>
        <v>16</v>
      </c>
      <c r="EL10" s="254">
        <f>IF(AND($C$2="sixth"),key!FB12,IF(AND($C$2="Seventh"),key!FB112,IF(AND($C$2="eighth"),key!FB212,"")))</f>
        <v>17</v>
      </c>
      <c r="EM10" s="254">
        <f>IF(AND($C$2="sixth"),key!FC12,IF(AND($C$2="Seventh"),key!FC112,IF(AND($C$2="eighth"),key!FC212,"")))</f>
        <v>16</v>
      </c>
      <c r="EN10" s="254">
        <f>IF(AND($C$2="sixth"),key!FD12,IF(AND($C$2="Seventh"),key!FD112,IF(AND($C$2="eighth"),key!FD212,"")))</f>
        <v>17</v>
      </c>
      <c r="EO10" s="310">
        <f>IF(AND($C$2="sixth"),key!FE12,IF(AND($C$2="Seventh"),key!FE112,IF(AND($C$2="eighth"),key!FE212,"")))</f>
        <v>82</v>
      </c>
      <c r="EP10" s="311" t="str">
        <f>IF(AND($C$2="sixth"),key!FF12,IF(AND($C$2="Seventh"),key!FF112,IF(AND($C$2="eighth"),key!FF212,"")))</f>
        <v>A</v>
      </c>
      <c r="EQ10" s="254">
        <f>IF(AND($C$2="sixth"),key!FG12,IF(AND($C$2="Seventh"),key!FG112,IF(AND($C$2="eighth"),key!FG212,"")))</f>
        <v>17</v>
      </c>
      <c r="ER10" s="254">
        <f>IF(AND($C$2="sixth"),key!FH12,IF(AND($C$2="Seventh"),key!FH112,IF(AND($C$2="eighth"),key!FH212,"")))</f>
        <v>18</v>
      </c>
      <c r="ES10" s="254">
        <f>IF(AND($C$2="sixth"),key!FI12,IF(AND($C$2="Seventh"),key!FI112,IF(AND($C$2="eighth"),key!FI212,"")))</f>
        <v>18</v>
      </c>
      <c r="ET10" s="254">
        <f>IF(AND($C$2="sixth"),key!FJ12,IF(AND($C$2="Seventh"),key!FJ112,IF(AND($C$2="eighth"),key!FJ212,"")))</f>
        <v>17</v>
      </c>
      <c r="EU10" s="254">
        <f>IF(AND($C$2="sixth"),key!FK12,IF(AND($C$2="Seventh"),key!FK112,IF(AND($C$2="eighth"),key!FK212,"")))</f>
        <v>18</v>
      </c>
      <c r="EV10" s="310">
        <f>IF(AND($C$2="sixth"),key!FL12,IF(AND($C$2="Seventh"),key!FL112,IF(AND($C$2="eighth"),key!FL212,"")))</f>
        <v>88</v>
      </c>
      <c r="EW10" s="311" t="str">
        <f>IF(AND($C$2="sixth"),key!FM12,IF(AND($C$2="Seventh"),key!FM112,IF(AND($C$2="eighth"),key!FM212,"")))</f>
        <v>A</v>
      </c>
      <c r="EX10" s="254">
        <f>IF(AND($C$2="sixth"),key!FN12,IF(AND($C$2="Seventh"),key!FN112,IF(AND($C$2="eighth"),key!FN212,"")))</f>
        <v>16</v>
      </c>
      <c r="EY10" s="254">
        <f>IF(AND($C$2="sixth"),key!FO12,IF(AND($C$2="Seventh"),key!FO112,IF(AND($C$2="eighth"),key!FO212,"")))</f>
        <v>17</v>
      </c>
      <c r="EZ10" s="254">
        <f>IF(AND($C$2="sixth"),key!FP12,IF(AND($C$2="Seventh"),key!FP112,IF(AND($C$2="eighth"),key!FP212,"")))</f>
        <v>17</v>
      </c>
      <c r="FA10" s="254">
        <f>IF(AND($C$2="sixth"),key!FQ12,IF(AND($C$2="Seventh"),key!FQ112,IF(AND($C$2="eighth"),key!FQ212,"")))</f>
        <v>16</v>
      </c>
      <c r="FB10" s="254">
        <f>IF(AND($C$2="sixth"),key!FR12,IF(AND($C$2="Seventh"),key!FR112,IF(AND($C$2="eighth"),key!FR212,"")))</f>
        <v>16</v>
      </c>
      <c r="FC10" s="310">
        <f>IF(AND($C$2="sixth"),key!FS12,IF(AND($C$2="Seventh"),key!FS112,IF(AND($C$2="eighth"),key!FS212,"")))</f>
        <v>82</v>
      </c>
      <c r="FD10" s="311" t="str">
        <f>IF(AND($C$2="sixth"),key!FT12,IF(AND($C$2="Seventh"),key!FT112,IF(AND($C$2="eighth"),key!FT212,"")))</f>
        <v>A</v>
      </c>
      <c r="FE10" s="344">
        <f t="shared" si="1"/>
        <v>43.5</v>
      </c>
      <c r="FF10" s="261" t="str">
        <f>IF(AND($C$2="sixth"),key!GI12,IF(AND($C$2="Seventh"),key!GI112,IF(AND($C$2="eighth"),key!GI212,"")))</f>
        <v>r`rh;</v>
      </c>
      <c r="FG10" s="842" t="str">
        <f>IF(AND($C$2="sixth"),key!GJ12,IF(AND($C$2="Seventh"),key!GJ112,IF(AND($C$2="eighth"),key!GJ212,"")))</f>
        <v>mRrh.kZ</v>
      </c>
      <c r="FH10" s="843"/>
      <c r="FI10" s="255">
        <f>IF(AND($C$2="sixth"),key!GG12,IF(AND($C$2="Seventh"),key!GG112,IF(AND($C$2="eighth"),key!GG212,"")))</f>
        <v>106</v>
      </c>
      <c r="FJ10" s="330" t="str">
        <f t="shared" si="10"/>
        <v>C</v>
      </c>
      <c r="FK10" s="248"/>
      <c r="FL10" s="248"/>
      <c r="FY10" s="50">
        <f>IF(AND($C$2="sixth"),key!GH12,IF(AND($C$2="Seventh"),key!GH112,IF(AND($C$2="eighth"),key!GH212,"")))</f>
        <v>0</v>
      </c>
      <c r="IB10" s="112"/>
    </row>
    <row r="11" spans="1:236" ht="18.75">
      <c r="A11" s="257">
        <v>5</v>
      </c>
      <c r="B11" s="291">
        <f>IF(AND($C$2="sixth"),key!E13,IF(AND($C$2="Seventh"),key!E113,IF(AND($C$2="eighth"),key!E213,"")))</f>
        <v>38790</v>
      </c>
      <c r="C11" s="288">
        <f>IF(ISNA(VLOOKUP(D11,Register!A$7:Z$315,10,FALSE)),"",VLOOKUP(D11,Register!A$7:Z$315,10,FALSE))</f>
        <v>792</v>
      </c>
      <c r="D11" s="289">
        <f>IF(AND($C$2="sixth"),key!B13,IF(AND($C$2="Seventh"),key!B113,IF(AND($C$2="eighth"),key!B213,"")))</f>
        <v>605</v>
      </c>
      <c r="E11" s="290" t="str">
        <f>IF(AND($C$2="sixth"),key!C13,IF(AND($C$2="Seventh"),key!C113,IF(AND($C$2="eighth"),key!C213,"")))</f>
        <v>efgiky</v>
      </c>
      <c r="F11" s="290" t="str">
        <f>IF(AND($C$2="sixth"),key!D13,IF(AND($C$2="Seventh"),key!D113,IF(AND($C$2="eighth"),key!D213,"")))</f>
        <v>txnh'k</v>
      </c>
      <c r="G11" s="295">
        <f>IF(AND($C$2="sixth"),key!G13,IF(AND($C$2="Seventh"),key!G113,IF(AND($C$2="eighth"),key!G213,"")))</f>
        <v>5</v>
      </c>
      <c r="H11" s="295" t="str">
        <f>IF(AND($C$2="sixth"),key!H13,IF(AND($C$2="Seventh"),key!H113,IF(AND($C$2="eighth"),key!H213,"")))</f>
        <v/>
      </c>
      <c r="I11" s="297">
        <f t="shared" si="0"/>
        <v>5</v>
      </c>
      <c r="J11" s="296" t="str">
        <f>IF(AND($C$2="sixth"),key!J13,IF(AND($C$2="Seventh"),key!J113,IF(AND($C$2="eighth"),key!J213,"")))</f>
        <v>C</v>
      </c>
      <c r="K11" s="295">
        <f>IF(AND($C$2="sixth"),key!K13,IF(AND($C$2="Seventh"),key!K113,IF(AND($C$2="eighth"),key!K213,"")))</f>
        <v>6</v>
      </c>
      <c r="L11" s="295" t="str">
        <f>IF(AND($C$2="sixth"),key!L13,IF(AND($C$2="Seventh"),key!L113,IF(AND($C$2="eighth"),key!L213,"")))</f>
        <v/>
      </c>
      <c r="M11" s="258">
        <f t="shared" si="2"/>
        <v>6</v>
      </c>
      <c r="N11" s="298" t="str">
        <f>IF(AND($C$2="sixth"),key!N13,IF(AND($C$2="Seventh"),key!N113,IF(AND($C$2="eighth"),key!N213,"")))</f>
        <v>C</v>
      </c>
      <c r="O11" s="295">
        <f>IF(AND($C$2="sixth"),key!O13,IF(AND($C$2="Seventh"),key!O113,IF(AND($C$2="eighth"),key!O213,"")))</f>
        <v>24</v>
      </c>
      <c r="P11" s="295" t="str">
        <f>IF(AND($C$2="sixth"),key!P13,IF(AND($C$2="Seventh"),key!P113,IF(AND($C$2="eighth"),key!P213,"")))</f>
        <v/>
      </c>
      <c r="Q11" s="258">
        <f t="shared" si="3"/>
        <v>24</v>
      </c>
      <c r="R11" s="298" t="str">
        <f>IF(AND($C$2="sixth"),key!R13,IF(AND($C$2="Seventh"),key!R113,IF(AND($C$2="eighth"),key!R213,"")))</f>
        <v>D</v>
      </c>
      <c r="S11" s="295">
        <f>IF(AND($C$2="sixth"),key!S13,IF(AND($C$2="Seventh"),key!S113,IF(AND($C$2="eighth"),key!S213,"")))</f>
        <v>5</v>
      </c>
      <c r="T11" s="295" t="str">
        <f>IF(AND($C$2="sixth"),key!T13,IF(AND($C$2="Seventh"),key!T113,IF(AND($C$2="eighth"),key!T213,"")))</f>
        <v/>
      </c>
      <c r="U11" s="258">
        <f t="shared" si="4"/>
        <v>5</v>
      </c>
      <c r="V11" s="298" t="str">
        <f>IF(AND($C$2="sixth"),key!V13,IF(AND($C$2="Seventh"),key!V113,IF(AND($C$2="eighth"),key!V213,"")))</f>
        <v>C</v>
      </c>
      <c r="W11" s="295">
        <f>IF(AND($C$2="sixth"),key!W13,IF(AND($C$2="Seventh"),key!W113,IF(AND($C$2="eighth"),key!W213,"")))</f>
        <v>36</v>
      </c>
      <c r="X11" s="295" t="str">
        <f>IF(AND($C$2="sixth"),key!X13,IF(AND($C$2="Seventh"),key!X113,IF(AND($C$2="eighth"),key!X213,"")))</f>
        <v/>
      </c>
      <c r="Y11" s="259">
        <f t="shared" si="5"/>
        <v>36</v>
      </c>
      <c r="Z11" s="298" t="str">
        <f>IF(AND($C$2="sixth"),key!Z13,IF(AND($C$2="Seventh"),key!Z113,IF(AND($C$2="eighth"),key!Z213,"")))</f>
        <v>D</v>
      </c>
      <c r="AA11" s="259">
        <f>IF(AND($C$2="sixth"),key!AC13,IF(AND($C$2="Seventh"),key!AC113,IF(AND($C$2="eighth"),key!AC213,"")))</f>
        <v>76</v>
      </c>
      <c r="AB11" s="299" t="str">
        <f>IF(AND($C$2="sixth"),key!AD13,IF(AND($C$2="Seventh"),key!AD113,IF(AND($C$2="eighth"),key!AD213,"")))</f>
        <v>D</v>
      </c>
      <c r="AC11" s="295">
        <f>IF(AND($C$2="sixth"),key!AF13,IF(AND($C$2="Seventh"),key!AF113,IF(AND($C$2="eighth"),key!AF213,"")))</f>
        <v>5</v>
      </c>
      <c r="AD11" s="295" t="str">
        <f>IF(AND($C$2="sixth"),key!AG13,IF(AND($C$2="Seventh"),key!AG113,IF(AND($C$2="eighth"),key!AG213,"")))</f>
        <v/>
      </c>
      <c r="AE11" s="297">
        <f t="shared" si="6"/>
        <v>5</v>
      </c>
      <c r="AF11" s="296" t="str">
        <f>IF(AND($C$2="sixth"),key!AI13,IF(AND($C$2="Seventh"),key!AI113,IF(AND($C$2="eighth"),key!AI213,"")))</f>
        <v>C</v>
      </c>
      <c r="AG11" s="295">
        <f>IF(AND($C$2="sixth"),key!AJ13,IF(AND($C$2="Seventh"),key!AJ113,IF(AND($C$2="eighth"),key!AJ213,"")))</f>
        <v>6</v>
      </c>
      <c r="AH11" s="295" t="str">
        <f>IF(AND($C$2="sixth"),key!AK13,IF(AND($C$2="Seventh"),key!AK113,IF(AND($C$2="eighth"),key!AK213,"")))</f>
        <v/>
      </c>
      <c r="AI11" s="258">
        <f t="shared" si="7"/>
        <v>6</v>
      </c>
      <c r="AJ11" s="298" t="str">
        <f>IF(AND($C$2="sixth"),key!AM13,IF(AND($C$2="Seventh"),key!AM113,IF(AND($C$2="eighth"),key!AM213,"")))</f>
        <v>C</v>
      </c>
      <c r="AK11" s="295">
        <f>IF(AND($C$2="sixth"),key!AN13,IF(AND($C$2="Seventh"),key!AN113,IF(AND($C$2="eighth"),key!AN213,"")))</f>
        <v>24</v>
      </c>
      <c r="AL11" s="295" t="str">
        <f>IF(AND($C$2="sixth"),key!AO13,IF(AND($C$2="Seventh"),key!AO113,IF(AND($C$2="eighth"),key!AO213,"")))</f>
        <v/>
      </c>
      <c r="AM11" s="258">
        <f t="shared" si="8"/>
        <v>24</v>
      </c>
      <c r="AN11" s="298" t="str">
        <f>IF(AND($C$2="sixth"),key!AQ13,IF(AND($C$2="Seventh"),key!AQ113,IF(AND($C$2="eighth"),key!AQ213,"")))</f>
        <v>D</v>
      </c>
      <c r="AO11" s="295">
        <f>IF(AND($C$2="sixth"),key!AR13,IF(AND($C$2="Seventh"),key!AR113,IF(AND($C$2="eighth"),key!AR213,"")))</f>
        <v>5</v>
      </c>
      <c r="AP11" s="295" t="str">
        <f>IF(AND($C$2="sixth"),key!AS13,IF(AND($C$2="Seventh"),key!AS113,IF(AND($C$2="eighth"),key!AS213,"")))</f>
        <v/>
      </c>
      <c r="AQ11" s="303">
        <f>IF(AND($C$2="sixth"),key!AT13,IF(AND($C$2="Seventh"),key!AT113,IF(AND($C$2="eighth"),key!AT213,"")))</f>
        <v>5</v>
      </c>
      <c r="AR11" s="298" t="str">
        <f>IF(AND($C$2="sixth"),key!AU13,IF(AND($C$2="Seventh"),key!AU113,IF(AND($C$2="eighth"),key!AU213,"")))</f>
        <v>C</v>
      </c>
      <c r="AS11" s="295">
        <f>IF(AND($C$2="sixth"),key!AV13,IF(AND($C$2="Seventh"),key!AV113,IF(AND($C$2="eighth"),key!AV213,"")))</f>
        <v>36</v>
      </c>
      <c r="AT11" s="295" t="str">
        <f>IF(AND($C$2="sixth"),key!AW13,IF(AND($C$2="Seventh"),key!AW113,IF(AND($C$2="eighth"),key!AW213,"")))</f>
        <v/>
      </c>
      <c r="AU11" s="303">
        <f>IF(AND($C$2="sixth"),key!AX13,IF(AND($C$2="Seventh"),key!AX113,IF(AND($C$2="eighth"),key!AX213,"")))</f>
        <v>36</v>
      </c>
      <c r="AV11" s="298" t="str">
        <f>IF(AND($C$2="sixth"),key!AY13,IF(AND($C$2="Seventh"),key!AY113,IF(AND($C$2="eighth"),key!AY213,"")))</f>
        <v>D</v>
      </c>
      <c r="AW11" s="259">
        <f>IF(AND($C$2="sixth"),key!BB13,IF(AND($C$2="Seventh"),key!BB113,IF(AND($C$2="eighth"),key!BB213,"")))</f>
        <v>76</v>
      </c>
      <c r="AX11" s="299" t="str">
        <f>IF(AND($C$2="sixth"),key!BC13,IF(AND($C$2="Seventh"),key!BC113,IF(AND($C$2="eighth"),key!BC213,"")))</f>
        <v>D</v>
      </c>
      <c r="AY11" s="295">
        <f>IF(AND($C$2="sixth"),key!BE13,IF(AND($C$2="Seventh"),key!BE113,IF(AND($C$2="eighth"),key!BE213,"")))</f>
        <v>5</v>
      </c>
      <c r="AZ11" s="295" t="str">
        <f>IF(AND($C$2="sixth"),key!BF13,IF(AND($C$2="Seventh"),key!BF113,IF(AND($C$2="eighth"),key!BF213,"")))</f>
        <v/>
      </c>
      <c r="BA11" s="302">
        <f>IF(AND($C$2="sixth"),key!BG13,IF(AND($C$2="Seventh"),key!BG113,IF(AND($C$2="eighth"),key!BG213,"")))</f>
        <v>5</v>
      </c>
      <c r="BB11" s="298" t="str">
        <f>IF(AND($C$2="sixth"),key!BH13,IF(AND($C$2="Seventh"),key!BH113,IF(AND($C$2="eighth"),key!BH213,"")))</f>
        <v>C</v>
      </c>
      <c r="BC11" s="295">
        <f>IF(AND($C$2="sixth"),key!BI13,IF(AND($C$2="Seventh"),key!BI113,IF(AND($C$2="eighth"),key!BI213,"")))</f>
        <v>6</v>
      </c>
      <c r="BD11" s="295" t="str">
        <f>IF(AND($C$2="sixth"),key!BJ13,IF(AND($C$2="Seventh"),key!BJ113,IF(AND($C$2="eighth"),key!BJ213,"")))</f>
        <v/>
      </c>
      <c r="BE11" s="302">
        <f>IF(AND($C$2="sixth"),key!BK13,IF(AND($C$2="Seventh"),key!BK113,IF(AND($C$2="eighth"),key!BK213,"")))</f>
        <v>6</v>
      </c>
      <c r="BF11" s="298" t="str">
        <f>IF(AND($C$2="sixth"),key!BL13,IF(AND($C$2="Seventh"),key!BL113,IF(AND($C$2="eighth"),key!BL213,"")))</f>
        <v>C</v>
      </c>
      <c r="BG11" s="295">
        <f>IF(AND($C$2="sixth"),key!BM13,IF(AND($C$2="Seventh"),key!BM113,IF(AND($C$2="eighth"),key!BM213,"")))</f>
        <v>24</v>
      </c>
      <c r="BH11" s="295" t="str">
        <f>IF(AND($C$2="sixth"),key!BN13,IF(AND($C$2="Seventh"),key!BN113,IF(AND($C$2="eighth"),key!BN213,"")))</f>
        <v/>
      </c>
      <c r="BI11" s="302">
        <f>IF(AND($C$2="sixth"),key!BO13,IF(AND($C$2="Seventh"),key!BO113,IF(AND($C$2="eighth"),key!BO213,"")))</f>
        <v>24</v>
      </c>
      <c r="BJ11" s="298" t="str">
        <f>IF(AND($C$2="sixth"),key!BP13,IF(AND($C$2="Seventh"),key!BP113,IF(AND($C$2="eighth"),key!BP213,"")))</f>
        <v>D</v>
      </c>
      <c r="BK11" s="295">
        <f>IF(AND($C$2="sixth"),key!BQ13,IF(AND($C$2="Seventh"),key!BQ113,IF(AND($C$2="eighth"),key!BQ213,"")))</f>
        <v>5</v>
      </c>
      <c r="BL11" s="295" t="str">
        <f>IF(AND($C$2="sixth"),key!BR13,IF(AND($C$2="Seventh"),key!BR113,IF(AND($C$2="eighth"),key!BR213,"")))</f>
        <v/>
      </c>
      <c r="BM11" s="302">
        <f>IF(AND($C$2="sixth"),key!BS13,IF(AND($C$2="Seventh"),key!BS113,IF(AND($C$2="eighth"),key!BS213,"")))</f>
        <v>5</v>
      </c>
      <c r="BN11" s="298" t="str">
        <f>IF(AND($C$2="sixth"),key!BT13,IF(AND($C$2="Seventh"),key!BT113,IF(AND($C$2="eighth"),key!BT213,"")))</f>
        <v>C</v>
      </c>
      <c r="BO11" s="295">
        <f>IF(AND($C$2="sixth"),key!BU13,IF(AND($C$2="Seventh"),key!BU113,IF(AND($C$2="eighth"),key!BU213,"")))</f>
        <v>36</v>
      </c>
      <c r="BP11" s="295" t="str">
        <f>IF(AND($C$2="sixth"),key!BV13,IF(AND($C$2="Seventh"),key!BV113,IF(AND($C$2="eighth"),key!BV213,"")))</f>
        <v/>
      </c>
      <c r="BQ11" s="302">
        <f>IF(AND($C$2="sixth"),key!BW13,IF(AND($C$2="Seventh"),key!BW113,IF(AND($C$2="eighth"),key!BW213,"")))</f>
        <v>36</v>
      </c>
      <c r="BR11" s="298" t="str">
        <f>IF(AND($C$2="sixth"),key!BX13,IF(AND($C$2="Seventh"),key!BX113,IF(AND($C$2="eighth"),key!BX213,"")))</f>
        <v>D</v>
      </c>
      <c r="BS11" s="259">
        <f>IF(AND($C$2="sixth"),key!CA13,IF(AND($C$2="Seventh"),key!CA113,IF(AND($C$2="eighth"),key!CA213,"")))</f>
        <v>76</v>
      </c>
      <c r="BT11" s="299" t="str">
        <f>IF(AND($C$2="sixth"),key!CB13,IF(AND($C$2="Seventh"),key!CB113,IF(AND($C$2="eighth"),key!CB213,"")))</f>
        <v>D</v>
      </c>
      <c r="BU11" s="295">
        <f>IF(AND($C$2="sixth"),key!CD13,IF(AND($C$2="Seventh"),key!CD113,IF(AND($C$2="eighth"),key!CD213,"")))</f>
        <v>5</v>
      </c>
      <c r="BV11" s="295" t="str">
        <f>IF(AND($C$2="sixth"),key!CE13,IF(AND($C$2="Seventh"),key!CE113,IF(AND($C$2="eighth"),key!CE213,"")))</f>
        <v/>
      </c>
      <c r="BW11" s="302">
        <f>IF(AND($C$2="sixth"),key!CF13,IF(AND($C$2="Seventh"),key!CF113,IF(AND($C$2="eighth"),key!CF213,"")))</f>
        <v>5</v>
      </c>
      <c r="BX11" s="298" t="str">
        <f>IF(AND($C$2="sixth"),key!CG13,IF(AND($C$2="Seventh"),key!CG113,IF(AND($C$2="eighth"),key!CG213,"")))</f>
        <v>C</v>
      </c>
      <c r="BY11" s="295">
        <f>IF(AND($C$2="sixth"),key!CH13,IF(AND($C$2="Seventh"),key!CH113,IF(AND($C$2="eighth"),key!CH213,"")))</f>
        <v>6</v>
      </c>
      <c r="BZ11" s="295" t="str">
        <f>IF(AND($C$2="sixth"),key!CI13,IF(AND($C$2="Seventh"),key!CI113,IF(AND($C$2="eighth"),key!CI213,"")))</f>
        <v/>
      </c>
      <c r="CA11" s="302">
        <f>IF(AND($C$2="sixth"),key!CJ13,IF(AND($C$2="Seventh"),key!CJ113,IF(AND($C$2="eighth"),key!CJ213,"")))</f>
        <v>6</v>
      </c>
      <c r="CB11" s="298" t="str">
        <f>IF(AND($C$2="sixth"),key!CK13,IF(AND($C$2="Seventh"),key!CK113,IF(AND($C$2="eighth"),key!CK213,"")))</f>
        <v>C</v>
      </c>
      <c r="CC11" s="295">
        <f>IF(AND($C$2="sixth"),key!CL13,IF(AND($C$2="Seventh"),key!CL113,IF(AND($C$2="eighth"),key!CL213,"")))</f>
        <v>24</v>
      </c>
      <c r="CD11" s="295" t="str">
        <f>IF(AND($C$2="sixth"),key!CM13,IF(AND($C$2="Seventh"),key!CM113,IF(AND($C$2="eighth"),key!CM213,"")))</f>
        <v/>
      </c>
      <c r="CE11" s="302">
        <f>IF(AND($C$2="sixth"),key!CN13,IF(AND($C$2="Seventh"),key!CN113,IF(AND($C$2="eighth"),key!CN213,"")))</f>
        <v>24</v>
      </c>
      <c r="CF11" s="298" t="str">
        <f>IF(AND($C$2="sixth"),key!CO13,IF(AND($C$2="Seventh"),key!CO113,IF(AND($C$2="eighth"),key!CO213,"")))</f>
        <v>D</v>
      </c>
      <c r="CG11" s="295">
        <f>IF(AND($C$2="sixth"),key!CP13,IF(AND($C$2="Seventh"),key!CP113,IF(AND($C$2="eighth"),key!CP213,"")))</f>
        <v>5</v>
      </c>
      <c r="CH11" s="295" t="str">
        <f>IF(AND($C$2="sixth"),key!CQ13,IF(AND($C$2="Seventh"),key!CQ113,IF(AND($C$2="eighth"),key!CQ213,"")))</f>
        <v/>
      </c>
      <c r="CI11" s="302">
        <f>IF(AND($C$2="sixth"),key!CR13,IF(AND($C$2="Seventh"),key!CR113,IF(AND($C$2="eighth"),key!CR213,"")))</f>
        <v>5</v>
      </c>
      <c r="CJ11" s="298" t="str">
        <f>IF(AND($C$2="sixth"),key!CS13,IF(AND($C$2="Seventh"),key!CS113,IF(AND($C$2="eighth"),key!CS213,"")))</f>
        <v>C</v>
      </c>
      <c r="CK11" s="295">
        <f>IF(AND($C$2="sixth"),key!CT13,IF(AND($C$2="Seventh"),key!CT113,IF(AND($C$2="eighth"),key!CT213,"")))</f>
        <v>36</v>
      </c>
      <c r="CL11" s="295" t="str">
        <f>IF(AND($C$2="sixth"),key!CU13,IF(AND($C$2="Seventh"),key!CU113,IF(AND($C$2="eighth"),key!CU213,"")))</f>
        <v/>
      </c>
      <c r="CM11" s="302">
        <f>IF(AND($C$2="sixth"),key!CV13,IF(AND($C$2="Seventh"),key!CV113,IF(AND($C$2="eighth"),key!CV213,"")))</f>
        <v>36</v>
      </c>
      <c r="CN11" s="298" t="str">
        <f>IF(AND($C$2="sixth"),key!CW13,IF(AND($C$2="Seventh"),key!CW113,IF(AND($C$2="eighth"),key!CW213,"")))</f>
        <v>D</v>
      </c>
      <c r="CO11" s="259">
        <f>IF(AND($C$2="sixth"),key!CZ13,IF(AND($C$2="Seventh"),key!CZ113,IF(AND($C$2="eighth"),key!CZ213,"")))</f>
        <v>76</v>
      </c>
      <c r="CP11" s="299" t="str">
        <f>IF(AND($C$2="sixth"),key!DA13,IF(AND($C$2="Seventh"),key!DA113,IF(AND($C$2="eighth"),key!DA213,"")))</f>
        <v>D</v>
      </c>
      <c r="CQ11" s="295">
        <f>IF(AND($C$2="sixth"),key!DC13,IF(AND($C$2="Seventh"),key!DC113,IF(AND($C$2="eighth"),key!DC213,"")))</f>
        <v>5</v>
      </c>
      <c r="CR11" s="295" t="str">
        <f>IF(AND($C$2="sixth"),key!DD13,IF(AND($C$2="Seventh"),key!DD113,IF(AND($C$2="eighth"),key!DD213,"")))</f>
        <v/>
      </c>
      <c r="CS11" s="302">
        <f>IF(AND($C$2="sixth"),key!DE13,IF(AND($C$2="Seventh"),key!DE113,IF(AND($C$2="eighth"),key!DE213,"")))</f>
        <v>5</v>
      </c>
      <c r="CT11" s="298" t="str">
        <f>IF(AND($C$2="sixth"),key!DF13,IF(AND($C$2="Seventh"),key!DF113,IF(AND($C$2="eighth"),key!DF213,"")))</f>
        <v>C</v>
      </c>
      <c r="CU11" s="295">
        <f>IF(AND($C$2="sixth"),key!DG13,IF(AND($C$2="Seventh"),key!DG113,IF(AND($C$2="eighth"),key!DG213,"")))</f>
        <v>6</v>
      </c>
      <c r="CV11" s="295" t="str">
        <f>IF(AND($C$2="sixth"),key!DH13,IF(AND($C$2="Seventh"),key!DH113,IF(AND($C$2="eighth"),key!DH213,"")))</f>
        <v/>
      </c>
      <c r="CW11" s="302">
        <f>IF(AND($C$2="sixth"),key!DI13,IF(AND($C$2="Seventh"),key!DI113,IF(AND($C$2="eighth"),key!DI213,"")))</f>
        <v>6</v>
      </c>
      <c r="CX11" s="298" t="str">
        <f>IF(AND($C$2="sixth"),key!DJ13,IF(AND($C$2="Seventh"),key!DJ113,IF(AND($C$2="eighth"),key!DJ213,"")))</f>
        <v>C</v>
      </c>
      <c r="CY11" s="295">
        <f>IF(AND($C$2="sixth"),key!DK13,IF(AND($C$2="Seventh"),key!DK113,IF(AND($C$2="eighth"),key!DK213,"")))</f>
        <v>24</v>
      </c>
      <c r="CZ11" s="295" t="str">
        <f>IF(AND($C$2="sixth"),key!DL13,IF(AND($C$2="Seventh"),key!DL113,IF(AND($C$2="eighth"),key!DL213,"")))</f>
        <v/>
      </c>
      <c r="DA11" s="302">
        <f>IF(AND($C$2="sixth"),key!DM13,IF(AND($C$2="Seventh"),key!DM113,IF(AND($C$2="eighth"),key!DM213,"")))</f>
        <v>24</v>
      </c>
      <c r="DB11" s="298" t="str">
        <f>IF(AND($C$2="sixth"),key!DN13,IF(AND($C$2="Seventh"),key!DN113,IF(AND($C$2="eighth"),key!DN213,"")))</f>
        <v>D</v>
      </c>
      <c r="DC11" s="295">
        <f>IF(AND($C$2="sixth"),key!DO13,IF(AND($C$2="Seventh"),key!DO113,IF(AND($C$2="eighth"),key!DO213,"")))</f>
        <v>5</v>
      </c>
      <c r="DD11" s="295" t="str">
        <f>IF(AND($C$2="sixth"),key!DP13,IF(AND($C$2="Seventh"),key!DP113,IF(AND($C$2="eighth"),key!DP213,"")))</f>
        <v/>
      </c>
      <c r="DE11" s="302">
        <f>IF(AND($C$2="sixth"),key!DQ13,IF(AND($C$2="Seventh"),key!DQ113,IF(AND($C$2="eighth"),key!DQ213,"")))</f>
        <v>5</v>
      </c>
      <c r="DF11" s="298" t="str">
        <f>IF(AND($C$2="sixth"),key!DR13,IF(AND($C$2="Seventh"),key!DR113,IF(AND($C$2="eighth"),key!DR213,"")))</f>
        <v>C</v>
      </c>
      <c r="DG11" s="295">
        <f>IF(AND($C$2="sixth"),key!DS13,IF(AND($C$2="Seventh"),key!DS113,IF(AND($C$2="eighth"),key!DS213,"")))</f>
        <v>36</v>
      </c>
      <c r="DH11" s="295" t="str">
        <f>IF(AND($C$2="sixth"),key!DT13,IF(AND($C$2="Seventh"),key!DT113,IF(AND($C$2="eighth"),key!DT213,"")))</f>
        <v/>
      </c>
      <c r="DI11" s="302">
        <f>IF(AND($C$2="sixth"),key!DU13,IF(AND($C$2="Seventh"),key!DU113,IF(AND($C$2="eighth"),key!DU213,"")))</f>
        <v>36</v>
      </c>
      <c r="DJ11" s="298" t="str">
        <f>IF(AND($C$2="sixth"),key!DV13,IF(AND($C$2="Seventh"),key!DV113,IF(AND($C$2="eighth"),key!DV213,"")))</f>
        <v>D</v>
      </c>
      <c r="DK11" s="259">
        <f>IF(AND($C$2="sixth"),key!DY13,IF(AND($C$2="Seventh"),key!DY113,IF(AND($C$2="eighth"),key!DY213,"")))</f>
        <v>76</v>
      </c>
      <c r="DL11" s="299" t="str">
        <f>IF(AND($C$2="sixth"),key!DZ13,IF(AND($C$2="Seventh"),key!DZ113,IF(AND($C$2="eighth"),key!DZ213,"")))</f>
        <v>D</v>
      </c>
      <c r="DM11" s="295">
        <f>IF(AND($C$2="sixth"),key!EB13,IF(AND($C$2="Seventh"),key!EB113,IF(AND($C$2="eighth"),key!EB213,"")))</f>
        <v>5</v>
      </c>
      <c r="DN11" s="295" t="str">
        <f>IF(AND($C$2="sixth"),key!EC13,IF(AND($C$2="Seventh"),key!EC113,IF(AND($C$2="eighth"),key!EC213,"")))</f>
        <v/>
      </c>
      <c r="DO11" s="302">
        <f>IF(AND($C$2="sixth"),key!ED13,IF(AND($C$2="Seventh"),key!ED113,IF(AND($C$2="eighth"),key!ED213,"")))</f>
        <v>5</v>
      </c>
      <c r="DP11" s="298" t="str">
        <f>IF(AND($C$2="sixth"),key!EE13,IF(AND($C$2="Seventh"),key!EE113,IF(AND($C$2="eighth"),key!EE213,"")))</f>
        <v>C</v>
      </c>
      <c r="DQ11" s="295">
        <f>IF(AND($C$2="sixth"),key!EF13,IF(AND($C$2="Seventh"),key!EF113,IF(AND($C$2="eighth"),key!EF213,"")))</f>
        <v>6</v>
      </c>
      <c r="DR11" s="295" t="str">
        <f>IF(AND($C$2="sixth"),key!EG13,IF(AND($C$2="Seventh"),key!EG113,IF(AND($C$2="eighth"),key!EG213,"")))</f>
        <v/>
      </c>
      <c r="DS11" s="302">
        <f>IF(AND($C$2="sixth"),key!EH13,IF(AND($C$2="Seventh"),key!EH113,IF(AND($C$2="eighth"),key!EH213,"")))</f>
        <v>6</v>
      </c>
      <c r="DT11" s="298" t="str">
        <f>IF(AND($C$2="sixth"),key!EI13,IF(AND($C$2="Seventh"),key!EI113,IF(AND($C$2="eighth"),key!EI213,"")))</f>
        <v>C</v>
      </c>
      <c r="DU11" s="295">
        <f>IF(AND($C$2="sixth"),key!EJ13,IF(AND($C$2="Seventh"),key!EJ113,IF(AND($C$2="eighth"),key!EJ213,"")))</f>
        <v>24</v>
      </c>
      <c r="DV11" s="295" t="str">
        <f>IF(AND($C$2="sixth"),key!EK13,IF(AND($C$2="Seventh"),key!EK113,IF(AND($C$2="eighth"),key!EK213,"")))</f>
        <v/>
      </c>
      <c r="DW11" s="302">
        <f>IF(AND($C$2="sixth"),key!EL13,IF(AND($C$2="Seventh"),key!EL113,IF(AND($C$2="eighth"),key!EL213,"")))</f>
        <v>24</v>
      </c>
      <c r="DX11" s="298" t="str">
        <f>IF(AND($C$2="sixth"),key!EM13,IF(AND($C$2="Seventh"),key!EM113,IF(AND($C$2="eighth"),key!EM213,"")))</f>
        <v>D</v>
      </c>
      <c r="DY11" s="295">
        <f>IF(AND($C$2="sixth"),key!EN13,IF(AND($C$2="Seventh"),key!EN113,IF(AND($C$2="eighth"),key!EN213,"")))</f>
        <v>5</v>
      </c>
      <c r="DZ11" s="295" t="str">
        <f>IF(AND($C$2="sixth"),key!EO13,IF(AND($C$2="Seventh"),key!EO113,IF(AND($C$2="eighth"),key!EO213,"")))</f>
        <v/>
      </c>
      <c r="EA11" s="302">
        <f>IF(AND($C$2="sixth"),key!EP13,IF(AND($C$2="Seventh"),key!EP113,IF(AND($C$2="eighth"),key!EP213,"")))</f>
        <v>5</v>
      </c>
      <c r="EB11" s="298" t="str">
        <f>IF(AND($C$2="sixth"),key!EQ13,IF(AND($C$2="Seventh"),key!EQ113,IF(AND($C$2="eighth"),key!EQ213,"")))</f>
        <v>C</v>
      </c>
      <c r="EC11" s="295">
        <f>IF(AND($C$2="sixth"),key!ER13,IF(AND($C$2="Seventh"),key!ER113,IF(AND($C$2="eighth"),key!ER213,"")))</f>
        <v>36</v>
      </c>
      <c r="ED11" s="295" t="str">
        <f>IF(AND($C$2="sixth"),key!ES13,IF(AND($C$2="Seventh"),key!ES113,IF(AND($C$2="eighth"),key!ES213,"")))</f>
        <v/>
      </c>
      <c r="EE11" s="302">
        <f>IF(AND($C$2="sixth"),key!ET13,IF(AND($C$2="Seventh"),key!ET113,IF(AND($C$2="eighth"),key!ET213,"")))</f>
        <v>36</v>
      </c>
      <c r="EF11" s="298" t="str">
        <f>IF(AND($C$2="sixth"),key!EU13,IF(AND($C$2="Seventh"),key!EU113,IF(AND($C$2="eighth"),key!EU213,"")))</f>
        <v>D</v>
      </c>
      <c r="EG11" s="259">
        <f>IF(AND($C$2="sixth"),key!EX13,IF(AND($C$2="Seventh"),key!EX113,IF(AND($C$2="eighth"),key!EX213,"")))</f>
        <v>76</v>
      </c>
      <c r="EH11" s="299" t="str">
        <f>IF(AND($C$2="sixth"),key!EY13,IF(AND($C$2="Seventh"),key!EY113,IF(AND($C$2="eighth"),key!EY213,"")))</f>
        <v>D</v>
      </c>
      <c r="EI11" s="260">
        <f t="shared" si="9"/>
        <v>456</v>
      </c>
      <c r="EJ11" s="254">
        <f>IF(AND($C$2="sixth"),key!EZ13,IF(AND($C$2="Seventh"),key!EZ113,IF(AND($C$2="eighth"),key!EZ213,"")))</f>
        <v>18</v>
      </c>
      <c r="EK11" s="254">
        <f>IF(AND($C$2="sixth"),key!FA13,IF(AND($C$2="Seventh"),key!FA113,IF(AND($C$2="eighth"),key!FA213,"")))</f>
        <v>18</v>
      </c>
      <c r="EL11" s="254">
        <f>IF(AND($C$2="sixth"),key!FB13,IF(AND($C$2="Seventh"),key!FB113,IF(AND($C$2="eighth"),key!FB213,"")))</f>
        <v>17</v>
      </c>
      <c r="EM11" s="254">
        <f>IF(AND($C$2="sixth"),key!FC13,IF(AND($C$2="Seventh"),key!FC113,IF(AND($C$2="eighth"),key!FC213,"")))</f>
        <v>18</v>
      </c>
      <c r="EN11" s="254">
        <f>IF(AND($C$2="sixth"),key!FD13,IF(AND($C$2="Seventh"),key!FD113,IF(AND($C$2="eighth"),key!FD213,"")))</f>
        <v>18</v>
      </c>
      <c r="EO11" s="310">
        <f>IF(AND($C$2="sixth"),key!FE13,IF(AND($C$2="Seventh"),key!FE113,IF(AND($C$2="eighth"),key!FE213,"")))</f>
        <v>89</v>
      </c>
      <c r="EP11" s="311" t="str">
        <f>IF(AND($C$2="sixth"),key!FF13,IF(AND($C$2="Seventh"),key!FF113,IF(AND($C$2="eighth"),key!FF213,"")))</f>
        <v>A</v>
      </c>
      <c r="EQ11" s="254">
        <f>IF(AND($C$2="sixth"),key!FG13,IF(AND($C$2="Seventh"),key!FG113,IF(AND($C$2="eighth"),key!FG213,"")))</f>
        <v>18</v>
      </c>
      <c r="ER11" s="254">
        <f>IF(AND($C$2="sixth"),key!FH13,IF(AND($C$2="Seventh"),key!FH113,IF(AND($C$2="eighth"),key!FH213,"")))</f>
        <v>18</v>
      </c>
      <c r="ES11" s="254">
        <f>IF(AND($C$2="sixth"),key!FI13,IF(AND($C$2="Seventh"),key!FI113,IF(AND($C$2="eighth"),key!FI213,"")))</f>
        <v>17</v>
      </c>
      <c r="ET11" s="254">
        <f>IF(AND($C$2="sixth"),key!FJ13,IF(AND($C$2="Seventh"),key!FJ113,IF(AND($C$2="eighth"),key!FJ213,"")))</f>
        <v>17</v>
      </c>
      <c r="EU11" s="254">
        <f>IF(AND($C$2="sixth"),key!FK13,IF(AND($C$2="Seventh"),key!FK113,IF(AND($C$2="eighth"),key!FK213,"")))</f>
        <v>17</v>
      </c>
      <c r="EV11" s="310">
        <f>IF(AND($C$2="sixth"),key!FL13,IF(AND($C$2="Seventh"),key!FL113,IF(AND($C$2="eighth"),key!FL213,"")))</f>
        <v>87</v>
      </c>
      <c r="EW11" s="311" t="str">
        <f>IF(AND($C$2="sixth"),key!FM13,IF(AND($C$2="Seventh"),key!FM113,IF(AND($C$2="eighth"),key!FM213,"")))</f>
        <v>A</v>
      </c>
      <c r="EX11" s="254">
        <f>IF(AND($C$2="sixth"),key!FN13,IF(AND($C$2="Seventh"),key!FN113,IF(AND($C$2="eighth"),key!FN213,"")))</f>
        <v>18</v>
      </c>
      <c r="EY11" s="254">
        <f>IF(AND($C$2="sixth"),key!FO13,IF(AND($C$2="Seventh"),key!FO113,IF(AND($C$2="eighth"),key!FO213,"")))</f>
        <v>18</v>
      </c>
      <c r="EZ11" s="254">
        <f>IF(AND($C$2="sixth"),key!FP13,IF(AND($C$2="Seventh"),key!FP113,IF(AND($C$2="eighth"),key!FP213,"")))</f>
        <v>18</v>
      </c>
      <c r="FA11" s="254">
        <f>IF(AND($C$2="sixth"),key!FQ13,IF(AND($C$2="Seventh"),key!FQ113,IF(AND($C$2="eighth"),key!FQ213,"")))</f>
        <v>17</v>
      </c>
      <c r="FB11" s="254">
        <f>IF(AND($C$2="sixth"),key!FR13,IF(AND($C$2="Seventh"),key!FR113,IF(AND($C$2="eighth"),key!FR213,"")))</f>
        <v>18</v>
      </c>
      <c r="FC11" s="310">
        <f>IF(AND($C$2="sixth"),key!FS13,IF(AND($C$2="Seventh"),key!FS113,IF(AND($C$2="eighth"),key!FS213,"")))</f>
        <v>89</v>
      </c>
      <c r="FD11" s="311" t="str">
        <f>IF(AND($C$2="sixth"),key!FT13,IF(AND($C$2="Seventh"),key!FT113,IF(AND($C$2="eighth"),key!FT213,"")))</f>
        <v>A</v>
      </c>
      <c r="FE11" s="344">
        <f t="shared" si="1"/>
        <v>38</v>
      </c>
      <c r="FF11" s="261" t="str">
        <f>IF(AND($C$2="sixth"),key!GI13,IF(AND($C$2="Seventh"),key!GI113,IF(AND($C$2="eighth"),key!GI213,"")))</f>
        <v>"k"Ve~</v>
      </c>
      <c r="FG11" s="842" t="str">
        <f>IF(AND($C$2="sixth"),key!GJ13,IF(AND($C$2="Seventh"),key!GJ113,IF(AND($C$2="eighth"),key!GJ213,"")))</f>
        <v>mRrh.kZ</v>
      </c>
      <c r="FH11" s="843"/>
      <c r="FI11" s="255">
        <f>IF(AND($C$2="sixth"),key!GG13,IF(AND($C$2="Seventh"),key!GG113,IF(AND($C$2="eighth"),key!GG213,"")))</f>
        <v>116</v>
      </c>
      <c r="FJ11" s="330" t="str">
        <f t="shared" si="10"/>
        <v>D</v>
      </c>
      <c r="FK11" s="248"/>
      <c r="FL11" s="248"/>
      <c r="FY11" s="50">
        <f>IF(AND($C$2="sixth"),key!GH13,IF(AND($C$2="Seventh"),key!GH113,IF(AND($C$2="eighth"),key!GH213,"")))</f>
        <v>0</v>
      </c>
      <c r="IB11" s="112"/>
    </row>
    <row r="12" spans="1:236" ht="18.75">
      <c r="A12" s="257">
        <v>6</v>
      </c>
      <c r="B12" s="291">
        <f>IF(AND($C$2="sixth"),key!E14,IF(AND($C$2="Seventh"),key!E114,IF(AND($C$2="eighth"),key!E214,"")))</f>
        <v>39057</v>
      </c>
      <c r="C12" s="288">
        <f>IF(ISNA(VLOOKUP(D12,Register!A$7:Z$315,10,FALSE)),"",VLOOKUP(D12,Register!A$7:Z$315,10,FALSE))</f>
        <v>808</v>
      </c>
      <c r="D12" s="289">
        <f>IF(AND($C$2="sixth"),key!B14,IF(AND($C$2="Seventh"),key!B114,IF(AND($C$2="eighth"),key!B214,"")))</f>
        <v>606</v>
      </c>
      <c r="E12" s="290" t="str">
        <f>IF(AND($C$2="sixth"),key!C14,IF(AND($C$2="Seventh"),key!C114,IF(AND($C$2="eighth"),key!C214,"")))</f>
        <v>ujsUnz</v>
      </c>
      <c r="F12" s="290" t="str">
        <f>IF(AND($C$2="sixth"),key!D14,IF(AND($C$2="Seventh"),key!D114,IF(AND($C$2="eighth"),key!D214,"")))</f>
        <v xml:space="preserve"> ';keyky</v>
      </c>
      <c r="G12" s="295" t="str">
        <f>IF(AND($C$2="sixth"),key!G14,IF(AND($C$2="Seventh"),key!G114,IF(AND($C$2="eighth"),key!G214,"")))</f>
        <v/>
      </c>
      <c r="H12" s="295" t="str">
        <f>IF(AND($C$2="sixth"),key!H14,IF(AND($C$2="Seventh"),key!H114,IF(AND($C$2="eighth"),key!H214,"")))</f>
        <v/>
      </c>
      <c r="I12" s="297" t="str">
        <f t="shared" si="0"/>
        <v/>
      </c>
      <c r="J12" s="296" t="str">
        <f>IF(AND($C$2="sixth"),key!J14,IF(AND($C$2="Seventh"),key!J114,IF(AND($C$2="eighth"),key!J214,"")))</f>
        <v/>
      </c>
      <c r="K12" s="295" t="str">
        <f>IF(AND($C$2="sixth"),key!K14,IF(AND($C$2="Seventh"),key!K114,IF(AND($C$2="eighth"),key!K214,"")))</f>
        <v/>
      </c>
      <c r="L12" s="295" t="str">
        <f>IF(AND($C$2="sixth"),key!L14,IF(AND($C$2="Seventh"),key!L114,IF(AND($C$2="eighth"),key!L214,"")))</f>
        <v/>
      </c>
      <c r="M12" s="258" t="str">
        <f t="shared" si="2"/>
        <v/>
      </c>
      <c r="N12" s="298" t="str">
        <f>IF(AND($C$2="sixth"),key!N14,IF(AND($C$2="Seventh"),key!N114,IF(AND($C$2="eighth"),key!N214,"")))</f>
        <v/>
      </c>
      <c r="O12" s="295" t="str">
        <f>IF(AND($C$2="sixth"),key!O14,IF(AND($C$2="Seventh"),key!O114,IF(AND($C$2="eighth"),key!O214,"")))</f>
        <v/>
      </c>
      <c r="P12" s="295" t="str">
        <f>IF(AND($C$2="sixth"),key!P14,IF(AND($C$2="Seventh"),key!P114,IF(AND($C$2="eighth"),key!P214,"")))</f>
        <v/>
      </c>
      <c r="Q12" s="258" t="str">
        <f t="shared" si="3"/>
        <v/>
      </c>
      <c r="R12" s="298" t="str">
        <f>IF(AND($C$2="sixth"),key!R14,IF(AND($C$2="Seventh"),key!R114,IF(AND($C$2="eighth"),key!R214,"")))</f>
        <v/>
      </c>
      <c r="S12" s="295" t="str">
        <f>IF(AND($C$2="sixth"),key!S14,IF(AND($C$2="Seventh"),key!S114,IF(AND($C$2="eighth"),key!S214,"")))</f>
        <v/>
      </c>
      <c r="T12" s="295" t="str">
        <f>IF(AND($C$2="sixth"),key!T14,IF(AND($C$2="Seventh"),key!T114,IF(AND($C$2="eighth"),key!T214,"")))</f>
        <v/>
      </c>
      <c r="U12" s="258" t="str">
        <f t="shared" si="4"/>
        <v/>
      </c>
      <c r="V12" s="298" t="str">
        <f>IF(AND($C$2="sixth"),key!V14,IF(AND($C$2="Seventh"),key!V114,IF(AND($C$2="eighth"),key!V214,"")))</f>
        <v/>
      </c>
      <c r="W12" s="295" t="str">
        <f>IF(AND($C$2="sixth"),key!W14,IF(AND($C$2="Seventh"),key!W114,IF(AND($C$2="eighth"),key!W214,"")))</f>
        <v/>
      </c>
      <c r="X12" s="295" t="str">
        <f>IF(AND($C$2="sixth"),key!X14,IF(AND($C$2="Seventh"),key!X114,IF(AND($C$2="eighth"),key!X214,"")))</f>
        <v/>
      </c>
      <c r="Y12" s="259" t="str">
        <f t="shared" si="5"/>
        <v/>
      </c>
      <c r="Z12" s="298" t="str">
        <f>IF(AND($C$2="sixth"),key!Z14,IF(AND($C$2="Seventh"),key!Z114,IF(AND($C$2="eighth"),key!Z214,"")))</f>
        <v/>
      </c>
      <c r="AA12" s="259">
        <f>IF(AND($C$2="sixth"),key!AC14,IF(AND($C$2="Seventh"),key!AC114,IF(AND($C$2="eighth"),key!AC214,"")))</f>
        <v>0</v>
      </c>
      <c r="AB12" s="299" t="str">
        <f>IF(AND($C$2="sixth"),key!AD14,IF(AND($C$2="Seventh"),key!AD114,IF(AND($C$2="eighth"),key!AD214,"")))</f>
        <v/>
      </c>
      <c r="AC12" s="295" t="str">
        <f>IF(AND($C$2="sixth"),key!AF14,IF(AND($C$2="Seventh"),key!AF114,IF(AND($C$2="eighth"),key!AF214,"")))</f>
        <v/>
      </c>
      <c r="AD12" s="295" t="str">
        <f>IF(AND($C$2="sixth"),key!AG14,IF(AND($C$2="Seventh"),key!AG114,IF(AND($C$2="eighth"),key!AG214,"")))</f>
        <v/>
      </c>
      <c r="AE12" s="297" t="str">
        <f t="shared" si="6"/>
        <v/>
      </c>
      <c r="AF12" s="296" t="str">
        <f>IF(AND($C$2="sixth"),key!AI14,IF(AND($C$2="Seventh"),key!AI114,IF(AND($C$2="eighth"),key!AI214,"")))</f>
        <v/>
      </c>
      <c r="AG12" s="295" t="str">
        <f>IF(AND($C$2="sixth"),key!AJ14,IF(AND($C$2="Seventh"),key!AJ114,IF(AND($C$2="eighth"),key!AJ214,"")))</f>
        <v/>
      </c>
      <c r="AH12" s="295" t="str">
        <f>IF(AND($C$2="sixth"),key!AK14,IF(AND($C$2="Seventh"),key!AK114,IF(AND($C$2="eighth"),key!AK214,"")))</f>
        <v/>
      </c>
      <c r="AI12" s="258" t="str">
        <f t="shared" si="7"/>
        <v/>
      </c>
      <c r="AJ12" s="298" t="str">
        <f>IF(AND($C$2="sixth"),key!AM14,IF(AND($C$2="Seventh"),key!AM114,IF(AND($C$2="eighth"),key!AM214,"")))</f>
        <v/>
      </c>
      <c r="AK12" s="295" t="str">
        <f>IF(AND($C$2="sixth"),key!AN14,IF(AND($C$2="Seventh"),key!AN114,IF(AND($C$2="eighth"),key!AN214,"")))</f>
        <v/>
      </c>
      <c r="AL12" s="295" t="str">
        <f>IF(AND($C$2="sixth"),key!AO14,IF(AND($C$2="Seventh"),key!AO114,IF(AND($C$2="eighth"),key!AO214,"")))</f>
        <v/>
      </c>
      <c r="AM12" s="258" t="str">
        <f t="shared" si="8"/>
        <v/>
      </c>
      <c r="AN12" s="298" t="str">
        <f>IF(AND($C$2="sixth"),key!AQ14,IF(AND($C$2="Seventh"),key!AQ114,IF(AND($C$2="eighth"),key!AQ214,"")))</f>
        <v/>
      </c>
      <c r="AO12" s="295" t="str">
        <f>IF(AND($C$2="sixth"),key!AR14,IF(AND($C$2="Seventh"),key!AR114,IF(AND($C$2="eighth"),key!AR214,"")))</f>
        <v/>
      </c>
      <c r="AP12" s="295" t="str">
        <f>IF(AND($C$2="sixth"),key!AS14,IF(AND($C$2="Seventh"),key!AS114,IF(AND($C$2="eighth"),key!AS214,"")))</f>
        <v/>
      </c>
      <c r="AQ12" s="303">
        <f>IF(AND($C$2="sixth"),key!AT14,IF(AND($C$2="Seventh"),key!AT114,IF(AND($C$2="eighth"),key!AT214,"")))</f>
        <v>0</v>
      </c>
      <c r="AR12" s="298" t="str">
        <f>IF(AND($C$2="sixth"),key!AU14,IF(AND($C$2="Seventh"),key!AU114,IF(AND($C$2="eighth"),key!AU214,"")))</f>
        <v/>
      </c>
      <c r="AS12" s="295" t="str">
        <f>IF(AND($C$2="sixth"),key!AV14,IF(AND($C$2="Seventh"),key!AV114,IF(AND($C$2="eighth"),key!AV214,"")))</f>
        <v/>
      </c>
      <c r="AT12" s="295" t="str">
        <f>IF(AND($C$2="sixth"),key!AW14,IF(AND($C$2="Seventh"),key!AW114,IF(AND($C$2="eighth"),key!AW214,"")))</f>
        <v/>
      </c>
      <c r="AU12" s="303">
        <f>IF(AND($C$2="sixth"),key!AX14,IF(AND($C$2="Seventh"),key!AX114,IF(AND($C$2="eighth"),key!AX214,"")))</f>
        <v>0</v>
      </c>
      <c r="AV12" s="298" t="str">
        <f>IF(AND($C$2="sixth"),key!AY14,IF(AND($C$2="Seventh"),key!AY114,IF(AND($C$2="eighth"),key!AY214,"")))</f>
        <v/>
      </c>
      <c r="AW12" s="259">
        <f>IF(AND($C$2="sixth"),key!BB14,IF(AND($C$2="Seventh"),key!BB114,IF(AND($C$2="eighth"),key!BB214,"")))</f>
        <v>0</v>
      </c>
      <c r="AX12" s="299" t="str">
        <f>IF(AND($C$2="sixth"),key!BC14,IF(AND($C$2="Seventh"),key!BC114,IF(AND($C$2="eighth"),key!BC214,"")))</f>
        <v/>
      </c>
      <c r="AY12" s="295" t="str">
        <f>IF(AND($C$2="sixth"),key!BE14,IF(AND($C$2="Seventh"),key!BE114,IF(AND($C$2="eighth"),key!BE214,"")))</f>
        <v/>
      </c>
      <c r="AZ12" s="295" t="str">
        <f>IF(AND($C$2="sixth"),key!BF14,IF(AND($C$2="Seventh"),key!BF114,IF(AND($C$2="eighth"),key!BF214,"")))</f>
        <v/>
      </c>
      <c r="BA12" s="302">
        <f>IF(AND($C$2="sixth"),key!BG14,IF(AND($C$2="Seventh"),key!BG114,IF(AND($C$2="eighth"),key!BG214,"")))</f>
        <v>0</v>
      </c>
      <c r="BB12" s="298" t="str">
        <f>IF(AND($C$2="sixth"),key!BH14,IF(AND($C$2="Seventh"),key!BH114,IF(AND($C$2="eighth"),key!BH214,"")))</f>
        <v/>
      </c>
      <c r="BC12" s="295" t="str">
        <f>IF(AND($C$2="sixth"),key!BI14,IF(AND($C$2="Seventh"),key!BI114,IF(AND($C$2="eighth"),key!BI214,"")))</f>
        <v/>
      </c>
      <c r="BD12" s="295" t="str">
        <f>IF(AND($C$2="sixth"),key!BJ14,IF(AND($C$2="Seventh"),key!BJ114,IF(AND($C$2="eighth"),key!BJ214,"")))</f>
        <v/>
      </c>
      <c r="BE12" s="302">
        <f>IF(AND($C$2="sixth"),key!BK14,IF(AND($C$2="Seventh"),key!BK114,IF(AND($C$2="eighth"),key!BK214,"")))</f>
        <v>0</v>
      </c>
      <c r="BF12" s="298" t="str">
        <f>IF(AND($C$2="sixth"),key!BL14,IF(AND($C$2="Seventh"),key!BL114,IF(AND($C$2="eighth"),key!BL214,"")))</f>
        <v/>
      </c>
      <c r="BG12" s="295" t="str">
        <f>IF(AND($C$2="sixth"),key!BM14,IF(AND($C$2="Seventh"),key!BM114,IF(AND($C$2="eighth"),key!BM214,"")))</f>
        <v/>
      </c>
      <c r="BH12" s="295" t="str">
        <f>IF(AND($C$2="sixth"),key!BN14,IF(AND($C$2="Seventh"),key!BN114,IF(AND($C$2="eighth"),key!BN214,"")))</f>
        <v/>
      </c>
      <c r="BI12" s="302">
        <f>IF(AND($C$2="sixth"),key!BO14,IF(AND($C$2="Seventh"),key!BO114,IF(AND($C$2="eighth"),key!BO214,"")))</f>
        <v>0</v>
      </c>
      <c r="BJ12" s="298" t="str">
        <f>IF(AND($C$2="sixth"),key!BP14,IF(AND($C$2="Seventh"),key!BP114,IF(AND($C$2="eighth"),key!BP214,"")))</f>
        <v/>
      </c>
      <c r="BK12" s="295" t="str">
        <f>IF(AND($C$2="sixth"),key!BQ14,IF(AND($C$2="Seventh"),key!BQ114,IF(AND($C$2="eighth"),key!BQ214,"")))</f>
        <v/>
      </c>
      <c r="BL12" s="295" t="str">
        <f>IF(AND($C$2="sixth"),key!BR14,IF(AND($C$2="Seventh"),key!BR114,IF(AND($C$2="eighth"),key!BR214,"")))</f>
        <v/>
      </c>
      <c r="BM12" s="302">
        <f>IF(AND($C$2="sixth"),key!BS14,IF(AND($C$2="Seventh"),key!BS114,IF(AND($C$2="eighth"),key!BS214,"")))</f>
        <v>0</v>
      </c>
      <c r="BN12" s="298" t="str">
        <f>IF(AND($C$2="sixth"),key!BT14,IF(AND($C$2="Seventh"),key!BT114,IF(AND($C$2="eighth"),key!BT214,"")))</f>
        <v/>
      </c>
      <c r="BO12" s="295" t="str">
        <f>IF(AND($C$2="sixth"),key!BU14,IF(AND($C$2="Seventh"),key!BU114,IF(AND($C$2="eighth"),key!BU214,"")))</f>
        <v/>
      </c>
      <c r="BP12" s="295" t="str">
        <f>IF(AND($C$2="sixth"),key!BV14,IF(AND($C$2="Seventh"),key!BV114,IF(AND($C$2="eighth"),key!BV214,"")))</f>
        <v/>
      </c>
      <c r="BQ12" s="302">
        <f>IF(AND($C$2="sixth"),key!BW14,IF(AND($C$2="Seventh"),key!BW114,IF(AND($C$2="eighth"),key!BW214,"")))</f>
        <v>0</v>
      </c>
      <c r="BR12" s="298" t="str">
        <f>IF(AND($C$2="sixth"),key!BX14,IF(AND($C$2="Seventh"),key!BX114,IF(AND($C$2="eighth"),key!BX214,"")))</f>
        <v/>
      </c>
      <c r="BS12" s="259">
        <f>IF(AND($C$2="sixth"),key!CA14,IF(AND($C$2="Seventh"),key!CA114,IF(AND($C$2="eighth"),key!CA214,"")))</f>
        <v>0</v>
      </c>
      <c r="BT12" s="299" t="str">
        <f>IF(AND($C$2="sixth"),key!CB14,IF(AND($C$2="Seventh"),key!CB114,IF(AND($C$2="eighth"),key!CB214,"")))</f>
        <v/>
      </c>
      <c r="BU12" s="295" t="str">
        <f>IF(AND($C$2="sixth"),key!CD14,IF(AND($C$2="Seventh"),key!CD114,IF(AND($C$2="eighth"),key!CD214,"")))</f>
        <v/>
      </c>
      <c r="BV12" s="295" t="str">
        <f>IF(AND($C$2="sixth"),key!CE14,IF(AND($C$2="Seventh"),key!CE114,IF(AND($C$2="eighth"),key!CE214,"")))</f>
        <v/>
      </c>
      <c r="BW12" s="302">
        <f>IF(AND($C$2="sixth"),key!CF14,IF(AND($C$2="Seventh"),key!CF114,IF(AND($C$2="eighth"),key!CF214,"")))</f>
        <v>0</v>
      </c>
      <c r="BX12" s="298" t="str">
        <f>IF(AND($C$2="sixth"),key!CG14,IF(AND($C$2="Seventh"),key!CG114,IF(AND($C$2="eighth"),key!CG214,"")))</f>
        <v/>
      </c>
      <c r="BY12" s="295" t="str">
        <f>IF(AND($C$2="sixth"),key!CH14,IF(AND($C$2="Seventh"),key!CH114,IF(AND($C$2="eighth"),key!CH214,"")))</f>
        <v/>
      </c>
      <c r="BZ12" s="295" t="str">
        <f>IF(AND($C$2="sixth"),key!CI14,IF(AND($C$2="Seventh"),key!CI114,IF(AND($C$2="eighth"),key!CI214,"")))</f>
        <v/>
      </c>
      <c r="CA12" s="302">
        <f>IF(AND($C$2="sixth"),key!CJ14,IF(AND($C$2="Seventh"),key!CJ114,IF(AND($C$2="eighth"),key!CJ214,"")))</f>
        <v>0</v>
      </c>
      <c r="CB12" s="298" t="str">
        <f>IF(AND($C$2="sixth"),key!CK14,IF(AND($C$2="Seventh"),key!CK114,IF(AND($C$2="eighth"),key!CK214,"")))</f>
        <v/>
      </c>
      <c r="CC12" s="295" t="str">
        <f>IF(AND($C$2="sixth"),key!CL14,IF(AND($C$2="Seventh"),key!CL114,IF(AND($C$2="eighth"),key!CL214,"")))</f>
        <v/>
      </c>
      <c r="CD12" s="295" t="str">
        <f>IF(AND($C$2="sixth"),key!CM14,IF(AND($C$2="Seventh"),key!CM114,IF(AND($C$2="eighth"),key!CM214,"")))</f>
        <v/>
      </c>
      <c r="CE12" s="302">
        <f>IF(AND($C$2="sixth"),key!CN14,IF(AND($C$2="Seventh"),key!CN114,IF(AND($C$2="eighth"),key!CN214,"")))</f>
        <v>0</v>
      </c>
      <c r="CF12" s="298" t="str">
        <f>IF(AND($C$2="sixth"),key!CO14,IF(AND($C$2="Seventh"),key!CO114,IF(AND($C$2="eighth"),key!CO214,"")))</f>
        <v/>
      </c>
      <c r="CG12" s="295" t="str">
        <f>IF(AND($C$2="sixth"),key!CP14,IF(AND($C$2="Seventh"),key!CP114,IF(AND($C$2="eighth"),key!CP214,"")))</f>
        <v/>
      </c>
      <c r="CH12" s="295" t="str">
        <f>IF(AND($C$2="sixth"),key!CQ14,IF(AND($C$2="Seventh"),key!CQ114,IF(AND($C$2="eighth"),key!CQ214,"")))</f>
        <v/>
      </c>
      <c r="CI12" s="302">
        <f>IF(AND($C$2="sixth"),key!CR14,IF(AND($C$2="Seventh"),key!CR114,IF(AND($C$2="eighth"),key!CR214,"")))</f>
        <v>0</v>
      </c>
      <c r="CJ12" s="298" t="str">
        <f>IF(AND($C$2="sixth"),key!CS14,IF(AND($C$2="Seventh"),key!CS114,IF(AND($C$2="eighth"),key!CS214,"")))</f>
        <v/>
      </c>
      <c r="CK12" s="295" t="str">
        <f>IF(AND($C$2="sixth"),key!CT14,IF(AND($C$2="Seventh"),key!CT114,IF(AND($C$2="eighth"),key!CT214,"")))</f>
        <v/>
      </c>
      <c r="CL12" s="295" t="str">
        <f>IF(AND($C$2="sixth"),key!CU14,IF(AND($C$2="Seventh"),key!CU114,IF(AND($C$2="eighth"),key!CU214,"")))</f>
        <v/>
      </c>
      <c r="CM12" s="302">
        <f>IF(AND($C$2="sixth"),key!CV14,IF(AND($C$2="Seventh"),key!CV114,IF(AND($C$2="eighth"),key!CV214,"")))</f>
        <v>0</v>
      </c>
      <c r="CN12" s="298" t="str">
        <f>IF(AND($C$2="sixth"),key!CW14,IF(AND($C$2="Seventh"),key!CW114,IF(AND($C$2="eighth"),key!CW214,"")))</f>
        <v/>
      </c>
      <c r="CO12" s="259">
        <f>IF(AND($C$2="sixth"),key!CZ14,IF(AND($C$2="Seventh"),key!CZ114,IF(AND($C$2="eighth"),key!CZ214,"")))</f>
        <v>0</v>
      </c>
      <c r="CP12" s="299" t="str">
        <f>IF(AND($C$2="sixth"),key!DA14,IF(AND($C$2="Seventh"),key!DA114,IF(AND($C$2="eighth"),key!DA214,"")))</f>
        <v/>
      </c>
      <c r="CQ12" s="295" t="str">
        <f>IF(AND($C$2="sixth"),key!DC14,IF(AND($C$2="Seventh"),key!DC114,IF(AND($C$2="eighth"),key!DC214,"")))</f>
        <v/>
      </c>
      <c r="CR12" s="295" t="str">
        <f>IF(AND($C$2="sixth"),key!DD14,IF(AND($C$2="Seventh"),key!DD114,IF(AND($C$2="eighth"),key!DD214,"")))</f>
        <v/>
      </c>
      <c r="CS12" s="302">
        <f>IF(AND($C$2="sixth"),key!DE14,IF(AND($C$2="Seventh"),key!DE114,IF(AND($C$2="eighth"),key!DE214,"")))</f>
        <v>0</v>
      </c>
      <c r="CT12" s="298" t="str">
        <f>IF(AND($C$2="sixth"),key!DF14,IF(AND($C$2="Seventh"),key!DF114,IF(AND($C$2="eighth"),key!DF214,"")))</f>
        <v/>
      </c>
      <c r="CU12" s="295" t="str">
        <f>IF(AND($C$2="sixth"),key!DG14,IF(AND($C$2="Seventh"),key!DG114,IF(AND($C$2="eighth"),key!DG214,"")))</f>
        <v/>
      </c>
      <c r="CV12" s="295" t="str">
        <f>IF(AND($C$2="sixth"),key!DH14,IF(AND($C$2="Seventh"),key!DH114,IF(AND($C$2="eighth"),key!DH214,"")))</f>
        <v/>
      </c>
      <c r="CW12" s="302">
        <f>IF(AND($C$2="sixth"),key!DI14,IF(AND($C$2="Seventh"),key!DI114,IF(AND($C$2="eighth"),key!DI214,"")))</f>
        <v>0</v>
      </c>
      <c r="CX12" s="298" t="str">
        <f>IF(AND($C$2="sixth"),key!DJ14,IF(AND($C$2="Seventh"),key!DJ114,IF(AND($C$2="eighth"),key!DJ214,"")))</f>
        <v/>
      </c>
      <c r="CY12" s="295" t="str">
        <f>IF(AND($C$2="sixth"),key!DK14,IF(AND($C$2="Seventh"),key!DK114,IF(AND($C$2="eighth"),key!DK214,"")))</f>
        <v/>
      </c>
      <c r="CZ12" s="295" t="str">
        <f>IF(AND($C$2="sixth"),key!DL14,IF(AND($C$2="Seventh"),key!DL114,IF(AND($C$2="eighth"),key!DL214,"")))</f>
        <v/>
      </c>
      <c r="DA12" s="302">
        <f>IF(AND($C$2="sixth"),key!DM14,IF(AND($C$2="Seventh"),key!DM114,IF(AND($C$2="eighth"),key!DM214,"")))</f>
        <v>0</v>
      </c>
      <c r="DB12" s="298" t="str">
        <f>IF(AND($C$2="sixth"),key!DN14,IF(AND($C$2="Seventh"),key!DN114,IF(AND($C$2="eighth"),key!DN214,"")))</f>
        <v/>
      </c>
      <c r="DC12" s="295" t="str">
        <f>IF(AND($C$2="sixth"),key!DO14,IF(AND($C$2="Seventh"),key!DO114,IF(AND($C$2="eighth"),key!DO214,"")))</f>
        <v/>
      </c>
      <c r="DD12" s="295" t="str">
        <f>IF(AND($C$2="sixth"),key!DP14,IF(AND($C$2="Seventh"),key!DP114,IF(AND($C$2="eighth"),key!DP214,"")))</f>
        <v/>
      </c>
      <c r="DE12" s="302">
        <f>IF(AND($C$2="sixth"),key!DQ14,IF(AND($C$2="Seventh"),key!DQ114,IF(AND($C$2="eighth"),key!DQ214,"")))</f>
        <v>0</v>
      </c>
      <c r="DF12" s="298" t="str">
        <f>IF(AND($C$2="sixth"),key!DR14,IF(AND($C$2="Seventh"),key!DR114,IF(AND($C$2="eighth"),key!DR214,"")))</f>
        <v/>
      </c>
      <c r="DG12" s="295" t="str">
        <f>IF(AND($C$2="sixth"),key!DS14,IF(AND($C$2="Seventh"),key!DS114,IF(AND($C$2="eighth"),key!DS214,"")))</f>
        <v/>
      </c>
      <c r="DH12" s="295" t="str">
        <f>IF(AND($C$2="sixth"),key!DT14,IF(AND($C$2="Seventh"),key!DT114,IF(AND($C$2="eighth"),key!DT214,"")))</f>
        <v/>
      </c>
      <c r="DI12" s="302">
        <f>IF(AND($C$2="sixth"),key!DU14,IF(AND($C$2="Seventh"),key!DU114,IF(AND($C$2="eighth"),key!DU214,"")))</f>
        <v>0</v>
      </c>
      <c r="DJ12" s="298" t="str">
        <f>IF(AND($C$2="sixth"),key!DV14,IF(AND($C$2="Seventh"),key!DV114,IF(AND($C$2="eighth"),key!DV214,"")))</f>
        <v/>
      </c>
      <c r="DK12" s="259">
        <f>IF(AND($C$2="sixth"),key!DY14,IF(AND($C$2="Seventh"),key!DY114,IF(AND($C$2="eighth"),key!DY214,"")))</f>
        <v>0</v>
      </c>
      <c r="DL12" s="299" t="str">
        <f>IF(AND($C$2="sixth"),key!DZ14,IF(AND($C$2="Seventh"),key!DZ114,IF(AND($C$2="eighth"),key!DZ214,"")))</f>
        <v/>
      </c>
      <c r="DM12" s="295" t="str">
        <f>IF(AND($C$2="sixth"),key!EB14,IF(AND($C$2="Seventh"),key!EB114,IF(AND($C$2="eighth"),key!EB214,"")))</f>
        <v/>
      </c>
      <c r="DN12" s="295" t="str">
        <f>IF(AND($C$2="sixth"),key!EC14,IF(AND($C$2="Seventh"),key!EC114,IF(AND($C$2="eighth"),key!EC214,"")))</f>
        <v/>
      </c>
      <c r="DO12" s="302">
        <f>IF(AND($C$2="sixth"),key!ED14,IF(AND($C$2="Seventh"),key!ED114,IF(AND($C$2="eighth"),key!ED214,"")))</f>
        <v>0</v>
      </c>
      <c r="DP12" s="298" t="str">
        <f>IF(AND($C$2="sixth"),key!EE14,IF(AND($C$2="Seventh"),key!EE114,IF(AND($C$2="eighth"),key!EE214,"")))</f>
        <v/>
      </c>
      <c r="DQ12" s="295" t="str">
        <f>IF(AND($C$2="sixth"),key!EF14,IF(AND($C$2="Seventh"),key!EF114,IF(AND($C$2="eighth"),key!EF214,"")))</f>
        <v/>
      </c>
      <c r="DR12" s="295" t="str">
        <f>IF(AND($C$2="sixth"),key!EG14,IF(AND($C$2="Seventh"),key!EG114,IF(AND($C$2="eighth"),key!EG214,"")))</f>
        <v/>
      </c>
      <c r="DS12" s="302">
        <f>IF(AND($C$2="sixth"),key!EH14,IF(AND($C$2="Seventh"),key!EH114,IF(AND($C$2="eighth"),key!EH214,"")))</f>
        <v>0</v>
      </c>
      <c r="DT12" s="298" t="str">
        <f>IF(AND($C$2="sixth"),key!EI14,IF(AND($C$2="Seventh"),key!EI114,IF(AND($C$2="eighth"),key!EI214,"")))</f>
        <v/>
      </c>
      <c r="DU12" s="295" t="str">
        <f>IF(AND($C$2="sixth"),key!EJ14,IF(AND($C$2="Seventh"),key!EJ114,IF(AND($C$2="eighth"),key!EJ214,"")))</f>
        <v/>
      </c>
      <c r="DV12" s="295" t="str">
        <f>IF(AND($C$2="sixth"),key!EK14,IF(AND($C$2="Seventh"),key!EK114,IF(AND($C$2="eighth"),key!EK214,"")))</f>
        <v/>
      </c>
      <c r="DW12" s="302">
        <f>IF(AND($C$2="sixth"),key!EL14,IF(AND($C$2="Seventh"),key!EL114,IF(AND($C$2="eighth"),key!EL214,"")))</f>
        <v>0</v>
      </c>
      <c r="DX12" s="298" t="str">
        <f>IF(AND($C$2="sixth"),key!EM14,IF(AND($C$2="Seventh"),key!EM114,IF(AND($C$2="eighth"),key!EM214,"")))</f>
        <v/>
      </c>
      <c r="DY12" s="295" t="str">
        <f>IF(AND($C$2="sixth"),key!EN14,IF(AND($C$2="Seventh"),key!EN114,IF(AND($C$2="eighth"),key!EN214,"")))</f>
        <v/>
      </c>
      <c r="DZ12" s="295" t="str">
        <f>IF(AND($C$2="sixth"),key!EO14,IF(AND($C$2="Seventh"),key!EO114,IF(AND($C$2="eighth"),key!EO214,"")))</f>
        <v/>
      </c>
      <c r="EA12" s="302">
        <f>IF(AND($C$2="sixth"),key!EP14,IF(AND($C$2="Seventh"),key!EP114,IF(AND($C$2="eighth"),key!EP214,"")))</f>
        <v>0</v>
      </c>
      <c r="EB12" s="298" t="str">
        <f>IF(AND($C$2="sixth"),key!EQ14,IF(AND($C$2="Seventh"),key!EQ114,IF(AND($C$2="eighth"),key!EQ214,"")))</f>
        <v/>
      </c>
      <c r="EC12" s="295" t="str">
        <f>IF(AND($C$2="sixth"),key!ER14,IF(AND($C$2="Seventh"),key!ER114,IF(AND($C$2="eighth"),key!ER214,"")))</f>
        <v/>
      </c>
      <c r="ED12" s="295" t="str">
        <f>IF(AND($C$2="sixth"),key!ES14,IF(AND($C$2="Seventh"),key!ES114,IF(AND($C$2="eighth"),key!ES214,"")))</f>
        <v/>
      </c>
      <c r="EE12" s="302">
        <f>IF(AND($C$2="sixth"),key!ET14,IF(AND($C$2="Seventh"),key!ET114,IF(AND($C$2="eighth"),key!ET214,"")))</f>
        <v>0</v>
      </c>
      <c r="EF12" s="298" t="str">
        <f>IF(AND($C$2="sixth"),key!EU14,IF(AND($C$2="Seventh"),key!EU114,IF(AND($C$2="eighth"),key!EU214,"")))</f>
        <v/>
      </c>
      <c r="EG12" s="259">
        <f>IF(AND($C$2="sixth"),key!EX14,IF(AND($C$2="Seventh"),key!EX114,IF(AND($C$2="eighth"),key!EX214,"")))</f>
        <v>0</v>
      </c>
      <c r="EH12" s="299" t="str">
        <f>IF(AND($C$2="sixth"),key!EY14,IF(AND($C$2="Seventh"),key!EY114,IF(AND($C$2="eighth"),key!EY214,"")))</f>
        <v/>
      </c>
      <c r="EI12" s="260">
        <f t="shared" si="9"/>
        <v>0</v>
      </c>
      <c r="EJ12" s="254">
        <f>IF(AND($C$2="sixth"),key!EZ14,IF(AND($C$2="Seventh"),key!EZ114,IF(AND($C$2="eighth"),key!EZ214,"")))</f>
        <v>18</v>
      </c>
      <c r="EK12" s="254" t="str">
        <f>IF(AND($C$2="sixth"),key!FA14,IF(AND($C$2="Seventh"),key!FA114,IF(AND($C$2="eighth"),key!FA214,"")))</f>
        <v/>
      </c>
      <c r="EL12" s="254" t="str">
        <f>IF(AND($C$2="sixth"),key!FB14,IF(AND($C$2="Seventh"),key!FB114,IF(AND($C$2="eighth"),key!FB214,"")))</f>
        <v/>
      </c>
      <c r="EM12" s="254" t="str">
        <f>IF(AND($C$2="sixth"),key!FC14,IF(AND($C$2="Seventh"),key!FC114,IF(AND($C$2="eighth"),key!FC214,"")))</f>
        <v/>
      </c>
      <c r="EN12" s="254" t="str">
        <f>IF(AND($C$2="sixth"),key!FD14,IF(AND($C$2="Seventh"),key!FD114,IF(AND($C$2="eighth"),key!FD214,"")))</f>
        <v/>
      </c>
      <c r="EO12" s="310">
        <f>IF(AND($C$2="sixth"),key!FE14,IF(AND($C$2="Seventh"),key!FE114,IF(AND($C$2="eighth"),key!FE214,"")))</f>
        <v>18</v>
      </c>
      <c r="EP12" s="311" t="str">
        <f>IF(AND($C$2="sixth"),key!FF14,IF(AND($C$2="Seventh"),key!FF114,IF(AND($C$2="eighth"),key!FF214,"")))</f>
        <v>D</v>
      </c>
      <c r="EQ12" s="254">
        <f>IF(AND($C$2="sixth"),key!FG14,IF(AND($C$2="Seventh"),key!FG114,IF(AND($C$2="eighth"),key!FG214,"")))</f>
        <v>17</v>
      </c>
      <c r="ER12" s="254" t="str">
        <f>IF(AND($C$2="sixth"),key!FH14,IF(AND($C$2="Seventh"),key!FH114,IF(AND($C$2="eighth"),key!FH214,"")))</f>
        <v/>
      </c>
      <c r="ES12" s="254" t="str">
        <f>IF(AND($C$2="sixth"),key!FI14,IF(AND($C$2="Seventh"),key!FI114,IF(AND($C$2="eighth"),key!FI214,"")))</f>
        <v/>
      </c>
      <c r="ET12" s="254" t="str">
        <f>IF(AND($C$2="sixth"),key!FJ14,IF(AND($C$2="Seventh"),key!FJ114,IF(AND($C$2="eighth"),key!FJ214,"")))</f>
        <v/>
      </c>
      <c r="EU12" s="254" t="str">
        <f>IF(AND($C$2="sixth"),key!FK14,IF(AND($C$2="Seventh"),key!FK114,IF(AND($C$2="eighth"),key!FK214,"")))</f>
        <v/>
      </c>
      <c r="EV12" s="310">
        <f>IF(AND($C$2="sixth"),key!FL14,IF(AND($C$2="Seventh"),key!FL114,IF(AND($C$2="eighth"),key!FL214,"")))</f>
        <v>17</v>
      </c>
      <c r="EW12" s="311" t="str">
        <f>IF(AND($C$2="sixth"),key!FM14,IF(AND($C$2="Seventh"),key!FM114,IF(AND($C$2="eighth"),key!FM214,"")))</f>
        <v>D</v>
      </c>
      <c r="EX12" s="254">
        <f>IF(AND($C$2="sixth"),key!FN14,IF(AND($C$2="Seventh"),key!FN114,IF(AND($C$2="eighth"),key!FN214,"")))</f>
        <v>18</v>
      </c>
      <c r="EY12" s="254" t="str">
        <f>IF(AND($C$2="sixth"),key!FO14,IF(AND($C$2="Seventh"),key!FO114,IF(AND($C$2="eighth"),key!FO214,"")))</f>
        <v/>
      </c>
      <c r="EZ12" s="254" t="str">
        <f>IF(AND($C$2="sixth"),key!FP14,IF(AND($C$2="Seventh"),key!FP114,IF(AND($C$2="eighth"),key!FP214,"")))</f>
        <v/>
      </c>
      <c r="FA12" s="254" t="str">
        <f>IF(AND($C$2="sixth"),key!FQ14,IF(AND($C$2="Seventh"),key!FQ114,IF(AND($C$2="eighth"),key!FQ214,"")))</f>
        <v/>
      </c>
      <c r="FB12" s="254" t="str">
        <f>IF(AND($C$2="sixth"),key!FR14,IF(AND($C$2="Seventh"),key!FR114,IF(AND($C$2="eighth"),key!FR214,"")))</f>
        <v/>
      </c>
      <c r="FC12" s="310">
        <f>IF(AND($C$2="sixth"),key!FS14,IF(AND($C$2="Seventh"),key!FS114,IF(AND($C$2="eighth"),key!FS214,"")))</f>
        <v>18</v>
      </c>
      <c r="FD12" s="311" t="str">
        <f>IF(AND($C$2="sixth"),key!FT14,IF(AND($C$2="Seventh"),key!FT114,IF(AND($C$2="eighth"),key!FT214,"")))</f>
        <v>D</v>
      </c>
      <c r="FE12" s="344">
        <f t="shared" si="1"/>
        <v>0</v>
      </c>
      <c r="FF12" s="261" t="str">
        <f>IF(AND($C$2="sixth"),key!GI14,IF(AND($C$2="Seventh"),key!GI114,IF(AND($C$2="eighth"),key!GI214,"")))</f>
        <v>nlokW</v>
      </c>
      <c r="FG12" s="842" t="str">
        <f>IF(AND($C$2="sixth"),key!GJ14,IF(AND($C$2="Seventh"),key!GJ114,IF(AND($C$2="eighth"),key!GJ214,"")))</f>
        <v>mRrh.kZ</v>
      </c>
      <c r="FH12" s="843"/>
      <c r="FI12" s="255">
        <f>IF(AND($C$2="sixth"),key!GG14,IF(AND($C$2="Seventh"),key!GG114,IF(AND($C$2="eighth"),key!GG214,"")))</f>
        <v>114</v>
      </c>
      <c r="FJ12" s="330" t="str">
        <f t="shared" si="10"/>
        <v/>
      </c>
      <c r="FK12" s="248"/>
      <c r="FL12" s="248"/>
      <c r="FY12" s="50">
        <f>IF(AND($C$2="sixth"),key!GH14,IF(AND($C$2="Seventh"),key!GH114,IF(AND($C$2="eighth"),key!GH214,"")))</f>
        <v>0</v>
      </c>
      <c r="IB12" s="112"/>
    </row>
    <row r="13" spans="1:236" ht="18.75">
      <c r="A13" s="257">
        <v>7</v>
      </c>
      <c r="B13" s="291">
        <f>IF(AND($C$2="sixth"),key!E15,IF(AND($C$2="Seventh"),key!E115,IF(AND($C$2="eighth"),key!E215,"")))</f>
        <v>38496</v>
      </c>
      <c r="C13" s="288">
        <f>IF(ISNA(VLOOKUP(D13,Register!A$7:Z$315,10,FALSE)),"",VLOOKUP(D13,Register!A$7:Z$315,10,FALSE))</f>
        <v>785</v>
      </c>
      <c r="D13" s="289">
        <f>IF(AND($C$2="sixth"),key!B15,IF(AND($C$2="Seventh"),key!B115,IF(AND($C$2="eighth"),key!B215,"")))</f>
        <v>607</v>
      </c>
      <c r="E13" s="290" t="str">
        <f>IF(AND($C$2="sixth"),key!C15,IF(AND($C$2="Seventh"),key!C115,IF(AND($C$2="eighth"),key!C215,"")))</f>
        <v>iz/kku</v>
      </c>
      <c r="F13" s="290" t="str">
        <f>IF(AND($C$2="sixth"),key!D15,IF(AND($C$2="Seventh"),key!D115,IF(AND($C$2="eighth"),key!D215,"")))</f>
        <v>lksguyky</v>
      </c>
      <c r="G13" s="295">
        <f>IF(AND($C$2="sixth"),key!G15,IF(AND($C$2="Seventh"),key!G115,IF(AND($C$2="eighth"),key!G215,"")))</f>
        <v>7</v>
      </c>
      <c r="H13" s="295" t="str">
        <f>IF(AND($C$2="sixth"),key!H15,IF(AND($C$2="Seventh"),key!H115,IF(AND($C$2="eighth"),key!H215,"")))</f>
        <v/>
      </c>
      <c r="I13" s="297">
        <f t="shared" si="0"/>
        <v>7</v>
      </c>
      <c r="J13" s="296" t="str">
        <f>IF(AND($C$2="sixth"),key!J15,IF(AND($C$2="Seventh"),key!J115,IF(AND($C$2="eighth"),key!J215,"")))</f>
        <v>B</v>
      </c>
      <c r="K13" s="295">
        <f>IF(AND($C$2="sixth"),key!K15,IF(AND($C$2="Seventh"),key!K115,IF(AND($C$2="eighth"),key!K215,"")))</f>
        <v>8</v>
      </c>
      <c r="L13" s="295" t="str">
        <f>IF(AND($C$2="sixth"),key!L15,IF(AND($C$2="Seventh"),key!L115,IF(AND($C$2="eighth"),key!L215,"")))</f>
        <v/>
      </c>
      <c r="M13" s="258">
        <f t="shared" si="2"/>
        <v>8</v>
      </c>
      <c r="N13" s="298" t="str">
        <f>IF(AND($C$2="sixth"),key!N15,IF(AND($C$2="Seventh"),key!N115,IF(AND($C$2="eighth"),key!N215,"")))</f>
        <v>A</v>
      </c>
      <c r="O13" s="295">
        <f>IF(AND($C$2="sixth"),key!O15,IF(AND($C$2="Seventh"),key!O115,IF(AND($C$2="eighth"),key!O215,"")))</f>
        <v>37</v>
      </c>
      <c r="P13" s="295" t="str">
        <f>IF(AND($C$2="sixth"),key!P15,IF(AND($C$2="Seventh"),key!P115,IF(AND($C$2="eighth"),key!P215,"")))</f>
        <v/>
      </c>
      <c r="Q13" s="258">
        <f t="shared" si="3"/>
        <v>37</v>
      </c>
      <c r="R13" s="298" t="str">
        <f>IF(AND($C$2="sixth"),key!R15,IF(AND($C$2="Seventh"),key!R115,IF(AND($C$2="eighth"),key!R215,"")))</f>
        <v>C</v>
      </c>
      <c r="S13" s="295">
        <f>IF(AND($C$2="sixth"),key!S15,IF(AND($C$2="Seventh"),key!S115,IF(AND($C$2="eighth"),key!S215,"")))</f>
        <v>7</v>
      </c>
      <c r="T13" s="295" t="str">
        <f>IF(AND($C$2="sixth"),key!T15,IF(AND($C$2="Seventh"),key!T115,IF(AND($C$2="eighth"),key!T215,"")))</f>
        <v/>
      </c>
      <c r="U13" s="258">
        <f t="shared" si="4"/>
        <v>7</v>
      </c>
      <c r="V13" s="298" t="str">
        <f>IF(AND($C$2="sixth"),key!V15,IF(AND($C$2="Seventh"),key!V115,IF(AND($C$2="eighth"),key!V215,"")))</f>
        <v>B</v>
      </c>
      <c r="W13" s="295">
        <f>IF(AND($C$2="sixth"),key!W15,IF(AND($C$2="Seventh"),key!W115,IF(AND($C$2="eighth"),key!W215,"")))</f>
        <v>67</v>
      </c>
      <c r="X13" s="295" t="str">
        <f>IF(AND($C$2="sixth"),key!X15,IF(AND($C$2="Seventh"),key!X115,IF(AND($C$2="eighth"),key!X215,"")))</f>
        <v/>
      </c>
      <c r="Y13" s="259">
        <f t="shared" si="5"/>
        <v>67</v>
      </c>
      <c r="Z13" s="298" t="str">
        <f>IF(AND($C$2="sixth"),key!Z15,IF(AND($C$2="Seventh"),key!Z115,IF(AND($C$2="eighth"),key!Z215,"")))</f>
        <v>B</v>
      </c>
      <c r="AA13" s="259">
        <f>IF(AND($C$2="sixth"),key!AC15,IF(AND($C$2="Seventh"),key!AC115,IF(AND($C$2="eighth"),key!AC215,"")))</f>
        <v>126</v>
      </c>
      <c r="AB13" s="299" t="str">
        <f>IF(AND($C$2="sixth"),key!AD15,IF(AND($C$2="Seventh"),key!AD115,IF(AND($C$2="eighth"),key!AD215,"")))</f>
        <v>B</v>
      </c>
      <c r="AC13" s="295">
        <f>IF(AND($C$2="sixth"),key!AF15,IF(AND($C$2="Seventh"),key!AF115,IF(AND($C$2="eighth"),key!AF215,"")))</f>
        <v>7</v>
      </c>
      <c r="AD13" s="295" t="str">
        <f>IF(AND($C$2="sixth"),key!AG15,IF(AND($C$2="Seventh"),key!AG115,IF(AND($C$2="eighth"),key!AG215,"")))</f>
        <v/>
      </c>
      <c r="AE13" s="297">
        <f t="shared" si="6"/>
        <v>7</v>
      </c>
      <c r="AF13" s="296" t="str">
        <f>IF(AND($C$2="sixth"),key!AI15,IF(AND($C$2="Seventh"),key!AI115,IF(AND($C$2="eighth"),key!AI215,"")))</f>
        <v>B</v>
      </c>
      <c r="AG13" s="295">
        <f>IF(AND($C$2="sixth"),key!AJ15,IF(AND($C$2="Seventh"),key!AJ115,IF(AND($C$2="eighth"),key!AJ215,"")))</f>
        <v>8</v>
      </c>
      <c r="AH13" s="295" t="str">
        <f>IF(AND($C$2="sixth"),key!AK15,IF(AND($C$2="Seventh"),key!AK115,IF(AND($C$2="eighth"),key!AK215,"")))</f>
        <v/>
      </c>
      <c r="AI13" s="258">
        <f t="shared" si="7"/>
        <v>8</v>
      </c>
      <c r="AJ13" s="298" t="str">
        <f>IF(AND($C$2="sixth"),key!AM15,IF(AND($C$2="Seventh"),key!AM115,IF(AND($C$2="eighth"),key!AM215,"")))</f>
        <v>A</v>
      </c>
      <c r="AK13" s="295">
        <f>IF(AND($C$2="sixth"),key!AN15,IF(AND($C$2="Seventh"),key!AN115,IF(AND($C$2="eighth"),key!AN215,"")))</f>
        <v>37</v>
      </c>
      <c r="AL13" s="295" t="str">
        <f>IF(AND($C$2="sixth"),key!AO15,IF(AND($C$2="Seventh"),key!AO115,IF(AND($C$2="eighth"),key!AO215,"")))</f>
        <v/>
      </c>
      <c r="AM13" s="258">
        <f t="shared" si="8"/>
        <v>37</v>
      </c>
      <c r="AN13" s="298" t="str">
        <f>IF(AND($C$2="sixth"),key!AQ15,IF(AND($C$2="Seventh"),key!AQ115,IF(AND($C$2="eighth"),key!AQ215,"")))</f>
        <v>C</v>
      </c>
      <c r="AO13" s="295">
        <f>IF(AND($C$2="sixth"),key!AR15,IF(AND($C$2="Seventh"),key!AR115,IF(AND($C$2="eighth"),key!AR215,"")))</f>
        <v>7</v>
      </c>
      <c r="AP13" s="295" t="str">
        <f>IF(AND($C$2="sixth"),key!AS15,IF(AND($C$2="Seventh"),key!AS115,IF(AND($C$2="eighth"),key!AS215,"")))</f>
        <v/>
      </c>
      <c r="AQ13" s="303">
        <f>IF(AND($C$2="sixth"),key!AT15,IF(AND($C$2="Seventh"),key!AT115,IF(AND($C$2="eighth"),key!AT215,"")))</f>
        <v>7</v>
      </c>
      <c r="AR13" s="298" t="str">
        <f>IF(AND($C$2="sixth"),key!AU15,IF(AND($C$2="Seventh"),key!AU115,IF(AND($C$2="eighth"),key!AU215,"")))</f>
        <v>B</v>
      </c>
      <c r="AS13" s="295">
        <f>IF(AND($C$2="sixth"),key!AV15,IF(AND($C$2="Seventh"),key!AV115,IF(AND($C$2="eighth"),key!AV215,"")))</f>
        <v>67</v>
      </c>
      <c r="AT13" s="295" t="str">
        <f>IF(AND($C$2="sixth"),key!AW15,IF(AND($C$2="Seventh"),key!AW115,IF(AND($C$2="eighth"),key!AW215,"")))</f>
        <v/>
      </c>
      <c r="AU13" s="303">
        <f>IF(AND($C$2="sixth"),key!AX15,IF(AND($C$2="Seventh"),key!AX115,IF(AND($C$2="eighth"),key!AX215,"")))</f>
        <v>67</v>
      </c>
      <c r="AV13" s="298" t="str">
        <f>IF(AND($C$2="sixth"),key!AY15,IF(AND($C$2="Seventh"),key!AY115,IF(AND($C$2="eighth"),key!AY215,"")))</f>
        <v>B</v>
      </c>
      <c r="AW13" s="259">
        <f>IF(AND($C$2="sixth"),key!BB15,IF(AND($C$2="Seventh"),key!BB115,IF(AND($C$2="eighth"),key!BB215,"")))</f>
        <v>126</v>
      </c>
      <c r="AX13" s="299" t="str">
        <f>IF(AND($C$2="sixth"),key!BC15,IF(AND($C$2="Seventh"),key!BC115,IF(AND($C$2="eighth"),key!BC215,"")))</f>
        <v>B</v>
      </c>
      <c r="AY13" s="295">
        <f>IF(AND($C$2="sixth"),key!BE15,IF(AND($C$2="Seventh"),key!BE115,IF(AND($C$2="eighth"),key!BE215,"")))</f>
        <v>7</v>
      </c>
      <c r="AZ13" s="295" t="str">
        <f>IF(AND($C$2="sixth"),key!BF15,IF(AND($C$2="Seventh"),key!BF115,IF(AND($C$2="eighth"),key!BF215,"")))</f>
        <v/>
      </c>
      <c r="BA13" s="302">
        <f>IF(AND($C$2="sixth"),key!BG15,IF(AND($C$2="Seventh"),key!BG115,IF(AND($C$2="eighth"),key!BG215,"")))</f>
        <v>7</v>
      </c>
      <c r="BB13" s="298" t="str">
        <f>IF(AND($C$2="sixth"),key!BH15,IF(AND($C$2="Seventh"),key!BH115,IF(AND($C$2="eighth"),key!BH215,"")))</f>
        <v>B</v>
      </c>
      <c r="BC13" s="295">
        <f>IF(AND($C$2="sixth"),key!BI15,IF(AND($C$2="Seventh"),key!BI115,IF(AND($C$2="eighth"),key!BI215,"")))</f>
        <v>8</v>
      </c>
      <c r="BD13" s="295" t="str">
        <f>IF(AND($C$2="sixth"),key!BJ15,IF(AND($C$2="Seventh"),key!BJ115,IF(AND($C$2="eighth"),key!BJ215,"")))</f>
        <v/>
      </c>
      <c r="BE13" s="302">
        <f>IF(AND($C$2="sixth"),key!BK15,IF(AND($C$2="Seventh"),key!BK115,IF(AND($C$2="eighth"),key!BK215,"")))</f>
        <v>8</v>
      </c>
      <c r="BF13" s="298" t="str">
        <f>IF(AND($C$2="sixth"),key!BL15,IF(AND($C$2="Seventh"),key!BL115,IF(AND($C$2="eighth"),key!BL215,"")))</f>
        <v>A</v>
      </c>
      <c r="BG13" s="295">
        <f>IF(AND($C$2="sixth"),key!BM15,IF(AND($C$2="Seventh"),key!BM115,IF(AND($C$2="eighth"),key!BM215,"")))</f>
        <v>37</v>
      </c>
      <c r="BH13" s="295" t="str">
        <f>IF(AND($C$2="sixth"),key!BN15,IF(AND($C$2="Seventh"),key!BN115,IF(AND($C$2="eighth"),key!BN215,"")))</f>
        <v/>
      </c>
      <c r="BI13" s="302">
        <f>IF(AND($C$2="sixth"),key!BO15,IF(AND($C$2="Seventh"),key!BO115,IF(AND($C$2="eighth"),key!BO215,"")))</f>
        <v>37</v>
      </c>
      <c r="BJ13" s="298" t="str">
        <f>IF(AND($C$2="sixth"),key!BP15,IF(AND($C$2="Seventh"),key!BP115,IF(AND($C$2="eighth"),key!BP215,"")))</f>
        <v>C</v>
      </c>
      <c r="BK13" s="295">
        <f>IF(AND($C$2="sixth"),key!BQ15,IF(AND($C$2="Seventh"),key!BQ115,IF(AND($C$2="eighth"),key!BQ215,"")))</f>
        <v>7</v>
      </c>
      <c r="BL13" s="295" t="str">
        <f>IF(AND($C$2="sixth"),key!BR15,IF(AND($C$2="Seventh"),key!BR115,IF(AND($C$2="eighth"),key!BR215,"")))</f>
        <v/>
      </c>
      <c r="BM13" s="302">
        <f>IF(AND($C$2="sixth"),key!BS15,IF(AND($C$2="Seventh"),key!BS115,IF(AND($C$2="eighth"),key!BS215,"")))</f>
        <v>7</v>
      </c>
      <c r="BN13" s="298" t="str">
        <f>IF(AND($C$2="sixth"),key!BT15,IF(AND($C$2="Seventh"),key!BT115,IF(AND($C$2="eighth"),key!BT215,"")))</f>
        <v>B</v>
      </c>
      <c r="BO13" s="295">
        <f>IF(AND($C$2="sixth"),key!BU15,IF(AND($C$2="Seventh"),key!BU115,IF(AND($C$2="eighth"),key!BU215,"")))</f>
        <v>67</v>
      </c>
      <c r="BP13" s="295" t="str">
        <f>IF(AND($C$2="sixth"),key!BV15,IF(AND($C$2="Seventh"),key!BV115,IF(AND($C$2="eighth"),key!BV215,"")))</f>
        <v/>
      </c>
      <c r="BQ13" s="302">
        <f>IF(AND($C$2="sixth"),key!BW15,IF(AND($C$2="Seventh"),key!BW115,IF(AND($C$2="eighth"),key!BW215,"")))</f>
        <v>67</v>
      </c>
      <c r="BR13" s="298" t="str">
        <f>IF(AND($C$2="sixth"),key!BX15,IF(AND($C$2="Seventh"),key!BX115,IF(AND($C$2="eighth"),key!BX215,"")))</f>
        <v>B</v>
      </c>
      <c r="BS13" s="259">
        <f>IF(AND($C$2="sixth"),key!CA15,IF(AND($C$2="Seventh"),key!CA115,IF(AND($C$2="eighth"),key!CA215,"")))</f>
        <v>126</v>
      </c>
      <c r="BT13" s="299" t="str">
        <f>IF(AND($C$2="sixth"),key!CB15,IF(AND($C$2="Seventh"),key!CB115,IF(AND($C$2="eighth"),key!CB215,"")))</f>
        <v>B</v>
      </c>
      <c r="BU13" s="295">
        <f>IF(AND($C$2="sixth"),key!CD15,IF(AND($C$2="Seventh"),key!CD115,IF(AND($C$2="eighth"),key!CD215,"")))</f>
        <v>7</v>
      </c>
      <c r="BV13" s="295" t="str">
        <f>IF(AND($C$2="sixth"),key!CE15,IF(AND($C$2="Seventh"),key!CE115,IF(AND($C$2="eighth"),key!CE215,"")))</f>
        <v/>
      </c>
      <c r="BW13" s="302">
        <f>IF(AND($C$2="sixth"),key!CF15,IF(AND($C$2="Seventh"),key!CF115,IF(AND($C$2="eighth"),key!CF215,"")))</f>
        <v>7</v>
      </c>
      <c r="BX13" s="298" t="str">
        <f>IF(AND($C$2="sixth"),key!CG15,IF(AND($C$2="Seventh"),key!CG115,IF(AND($C$2="eighth"),key!CG215,"")))</f>
        <v>B</v>
      </c>
      <c r="BY13" s="295">
        <f>IF(AND($C$2="sixth"),key!CH15,IF(AND($C$2="Seventh"),key!CH115,IF(AND($C$2="eighth"),key!CH215,"")))</f>
        <v>8</v>
      </c>
      <c r="BZ13" s="295" t="str">
        <f>IF(AND($C$2="sixth"),key!CI15,IF(AND($C$2="Seventh"),key!CI115,IF(AND($C$2="eighth"),key!CI215,"")))</f>
        <v/>
      </c>
      <c r="CA13" s="302">
        <f>IF(AND($C$2="sixth"),key!CJ15,IF(AND($C$2="Seventh"),key!CJ115,IF(AND($C$2="eighth"),key!CJ215,"")))</f>
        <v>8</v>
      </c>
      <c r="CB13" s="298" t="str">
        <f>IF(AND($C$2="sixth"),key!CK15,IF(AND($C$2="Seventh"),key!CK115,IF(AND($C$2="eighth"),key!CK215,"")))</f>
        <v>A</v>
      </c>
      <c r="CC13" s="295">
        <f>IF(AND($C$2="sixth"),key!CL15,IF(AND($C$2="Seventh"),key!CL115,IF(AND($C$2="eighth"),key!CL215,"")))</f>
        <v>37</v>
      </c>
      <c r="CD13" s="295" t="str">
        <f>IF(AND($C$2="sixth"),key!CM15,IF(AND($C$2="Seventh"),key!CM115,IF(AND($C$2="eighth"),key!CM215,"")))</f>
        <v/>
      </c>
      <c r="CE13" s="302">
        <f>IF(AND($C$2="sixth"),key!CN15,IF(AND($C$2="Seventh"),key!CN115,IF(AND($C$2="eighth"),key!CN215,"")))</f>
        <v>37</v>
      </c>
      <c r="CF13" s="298" t="str">
        <f>IF(AND($C$2="sixth"),key!CO15,IF(AND($C$2="Seventh"),key!CO115,IF(AND($C$2="eighth"),key!CO215,"")))</f>
        <v>C</v>
      </c>
      <c r="CG13" s="295">
        <f>IF(AND($C$2="sixth"),key!CP15,IF(AND($C$2="Seventh"),key!CP115,IF(AND($C$2="eighth"),key!CP215,"")))</f>
        <v>7</v>
      </c>
      <c r="CH13" s="295" t="str">
        <f>IF(AND($C$2="sixth"),key!CQ15,IF(AND($C$2="Seventh"),key!CQ115,IF(AND($C$2="eighth"),key!CQ215,"")))</f>
        <v/>
      </c>
      <c r="CI13" s="302">
        <f>IF(AND($C$2="sixth"),key!CR15,IF(AND($C$2="Seventh"),key!CR115,IF(AND($C$2="eighth"),key!CR215,"")))</f>
        <v>7</v>
      </c>
      <c r="CJ13" s="298" t="str">
        <f>IF(AND($C$2="sixth"),key!CS15,IF(AND($C$2="Seventh"),key!CS115,IF(AND($C$2="eighth"),key!CS215,"")))</f>
        <v>B</v>
      </c>
      <c r="CK13" s="295">
        <f>IF(AND($C$2="sixth"),key!CT15,IF(AND($C$2="Seventh"),key!CT115,IF(AND($C$2="eighth"),key!CT215,"")))</f>
        <v>67</v>
      </c>
      <c r="CL13" s="295" t="str">
        <f>IF(AND($C$2="sixth"),key!CU15,IF(AND($C$2="Seventh"),key!CU115,IF(AND($C$2="eighth"),key!CU215,"")))</f>
        <v/>
      </c>
      <c r="CM13" s="302">
        <f>IF(AND($C$2="sixth"),key!CV15,IF(AND($C$2="Seventh"),key!CV115,IF(AND($C$2="eighth"),key!CV215,"")))</f>
        <v>67</v>
      </c>
      <c r="CN13" s="298" t="str">
        <f>IF(AND($C$2="sixth"),key!CW15,IF(AND($C$2="Seventh"),key!CW115,IF(AND($C$2="eighth"),key!CW215,"")))</f>
        <v>B</v>
      </c>
      <c r="CO13" s="259">
        <f>IF(AND($C$2="sixth"),key!CZ15,IF(AND($C$2="Seventh"),key!CZ115,IF(AND($C$2="eighth"),key!CZ215,"")))</f>
        <v>126</v>
      </c>
      <c r="CP13" s="299" t="str">
        <f>IF(AND($C$2="sixth"),key!DA15,IF(AND($C$2="Seventh"),key!DA115,IF(AND($C$2="eighth"),key!DA215,"")))</f>
        <v>B</v>
      </c>
      <c r="CQ13" s="295">
        <f>IF(AND($C$2="sixth"),key!DC15,IF(AND($C$2="Seventh"),key!DC115,IF(AND($C$2="eighth"),key!DC215,"")))</f>
        <v>7</v>
      </c>
      <c r="CR13" s="295" t="str">
        <f>IF(AND($C$2="sixth"),key!DD15,IF(AND($C$2="Seventh"),key!DD115,IF(AND($C$2="eighth"),key!DD215,"")))</f>
        <v/>
      </c>
      <c r="CS13" s="302">
        <f>IF(AND($C$2="sixth"),key!DE15,IF(AND($C$2="Seventh"),key!DE115,IF(AND($C$2="eighth"),key!DE215,"")))</f>
        <v>7</v>
      </c>
      <c r="CT13" s="298" t="str">
        <f>IF(AND($C$2="sixth"),key!DF15,IF(AND($C$2="Seventh"),key!DF115,IF(AND($C$2="eighth"),key!DF215,"")))</f>
        <v>B</v>
      </c>
      <c r="CU13" s="295">
        <f>IF(AND($C$2="sixth"),key!DG15,IF(AND($C$2="Seventh"),key!DG115,IF(AND($C$2="eighth"),key!DG215,"")))</f>
        <v>8</v>
      </c>
      <c r="CV13" s="295" t="str">
        <f>IF(AND($C$2="sixth"),key!DH15,IF(AND($C$2="Seventh"),key!DH115,IF(AND($C$2="eighth"),key!DH215,"")))</f>
        <v/>
      </c>
      <c r="CW13" s="302">
        <f>IF(AND($C$2="sixth"),key!DI15,IF(AND($C$2="Seventh"),key!DI115,IF(AND($C$2="eighth"),key!DI215,"")))</f>
        <v>8</v>
      </c>
      <c r="CX13" s="298" t="str">
        <f>IF(AND($C$2="sixth"),key!DJ15,IF(AND($C$2="Seventh"),key!DJ115,IF(AND($C$2="eighth"),key!DJ215,"")))</f>
        <v>A</v>
      </c>
      <c r="CY13" s="295">
        <f>IF(AND($C$2="sixth"),key!DK15,IF(AND($C$2="Seventh"),key!DK115,IF(AND($C$2="eighth"),key!DK215,"")))</f>
        <v>37</v>
      </c>
      <c r="CZ13" s="295" t="str">
        <f>IF(AND($C$2="sixth"),key!DL15,IF(AND($C$2="Seventh"),key!DL115,IF(AND($C$2="eighth"),key!DL215,"")))</f>
        <v/>
      </c>
      <c r="DA13" s="302">
        <f>IF(AND($C$2="sixth"),key!DM15,IF(AND($C$2="Seventh"),key!DM115,IF(AND($C$2="eighth"),key!DM215,"")))</f>
        <v>37</v>
      </c>
      <c r="DB13" s="298" t="str">
        <f>IF(AND($C$2="sixth"),key!DN15,IF(AND($C$2="Seventh"),key!DN115,IF(AND($C$2="eighth"),key!DN215,"")))</f>
        <v>C</v>
      </c>
      <c r="DC13" s="295">
        <f>IF(AND($C$2="sixth"),key!DO15,IF(AND($C$2="Seventh"),key!DO115,IF(AND($C$2="eighth"),key!DO215,"")))</f>
        <v>7</v>
      </c>
      <c r="DD13" s="295" t="str">
        <f>IF(AND($C$2="sixth"),key!DP15,IF(AND($C$2="Seventh"),key!DP115,IF(AND($C$2="eighth"),key!DP215,"")))</f>
        <v/>
      </c>
      <c r="DE13" s="302">
        <f>IF(AND($C$2="sixth"),key!DQ15,IF(AND($C$2="Seventh"),key!DQ115,IF(AND($C$2="eighth"),key!DQ215,"")))</f>
        <v>7</v>
      </c>
      <c r="DF13" s="298" t="str">
        <f>IF(AND($C$2="sixth"),key!DR15,IF(AND($C$2="Seventh"),key!DR115,IF(AND($C$2="eighth"),key!DR215,"")))</f>
        <v>B</v>
      </c>
      <c r="DG13" s="295">
        <f>IF(AND($C$2="sixth"),key!DS15,IF(AND($C$2="Seventh"),key!DS115,IF(AND($C$2="eighth"),key!DS215,"")))</f>
        <v>67</v>
      </c>
      <c r="DH13" s="295" t="str">
        <f>IF(AND($C$2="sixth"),key!DT15,IF(AND($C$2="Seventh"),key!DT115,IF(AND($C$2="eighth"),key!DT215,"")))</f>
        <v/>
      </c>
      <c r="DI13" s="302">
        <f>IF(AND($C$2="sixth"),key!DU15,IF(AND($C$2="Seventh"),key!DU115,IF(AND($C$2="eighth"),key!DU215,"")))</f>
        <v>67</v>
      </c>
      <c r="DJ13" s="298" t="str">
        <f>IF(AND($C$2="sixth"),key!DV15,IF(AND($C$2="Seventh"),key!DV115,IF(AND($C$2="eighth"),key!DV215,"")))</f>
        <v>B</v>
      </c>
      <c r="DK13" s="259">
        <f>IF(AND($C$2="sixth"),key!DY15,IF(AND($C$2="Seventh"),key!DY115,IF(AND($C$2="eighth"),key!DY215,"")))</f>
        <v>126</v>
      </c>
      <c r="DL13" s="299" t="str">
        <f>IF(AND($C$2="sixth"),key!DZ15,IF(AND($C$2="Seventh"),key!DZ115,IF(AND($C$2="eighth"),key!DZ215,"")))</f>
        <v>B</v>
      </c>
      <c r="DM13" s="295">
        <f>IF(AND($C$2="sixth"),key!EB15,IF(AND($C$2="Seventh"),key!EB115,IF(AND($C$2="eighth"),key!EB215,"")))</f>
        <v>7</v>
      </c>
      <c r="DN13" s="295" t="str">
        <f>IF(AND($C$2="sixth"),key!EC15,IF(AND($C$2="Seventh"),key!EC115,IF(AND($C$2="eighth"),key!EC215,"")))</f>
        <v/>
      </c>
      <c r="DO13" s="302">
        <f>IF(AND($C$2="sixth"),key!ED15,IF(AND($C$2="Seventh"),key!ED115,IF(AND($C$2="eighth"),key!ED215,"")))</f>
        <v>7</v>
      </c>
      <c r="DP13" s="298" t="str">
        <f>IF(AND($C$2="sixth"),key!EE15,IF(AND($C$2="Seventh"),key!EE115,IF(AND($C$2="eighth"),key!EE215,"")))</f>
        <v>B</v>
      </c>
      <c r="DQ13" s="295">
        <f>IF(AND($C$2="sixth"),key!EF15,IF(AND($C$2="Seventh"),key!EF115,IF(AND($C$2="eighth"),key!EF215,"")))</f>
        <v>8</v>
      </c>
      <c r="DR13" s="295" t="str">
        <f>IF(AND($C$2="sixth"),key!EG15,IF(AND($C$2="Seventh"),key!EG115,IF(AND($C$2="eighth"),key!EG215,"")))</f>
        <v/>
      </c>
      <c r="DS13" s="302">
        <f>IF(AND($C$2="sixth"),key!EH15,IF(AND($C$2="Seventh"),key!EH115,IF(AND($C$2="eighth"),key!EH215,"")))</f>
        <v>8</v>
      </c>
      <c r="DT13" s="298" t="str">
        <f>IF(AND($C$2="sixth"),key!EI15,IF(AND($C$2="Seventh"),key!EI115,IF(AND($C$2="eighth"),key!EI215,"")))</f>
        <v>A</v>
      </c>
      <c r="DU13" s="295">
        <f>IF(AND($C$2="sixth"),key!EJ15,IF(AND($C$2="Seventh"),key!EJ115,IF(AND($C$2="eighth"),key!EJ215,"")))</f>
        <v>37</v>
      </c>
      <c r="DV13" s="295" t="str">
        <f>IF(AND($C$2="sixth"),key!EK15,IF(AND($C$2="Seventh"),key!EK115,IF(AND($C$2="eighth"),key!EK215,"")))</f>
        <v/>
      </c>
      <c r="DW13" s="302">
        <f>IF(AND($C$2="sixth"),key!EL15,IF(AND($C$2="Seventh"),key!EL115,IF(AND($C$2="eighth"),key!EL215,"")))</f>
        <v>37</v>
      </c>
      <c r="DX13" s="298" t="str">
        <f>IF(AND($C$2="sixth"),key!EM15,IF(AND($C$2="Seventh"),key!EM115,IF(AND($C$2="eighth"),key!EM215,"")))</f>
        <v>C</v>
      </c>
      <c r="DY13" s="295">
        <f>IF(AND($C$2="sixth"),key!EN15,IF(AND($C$2="Seventh"),key!EN115,IF(AND($C$2="eighth"),key!EN215,"")))</f>
        <v>7</v>
      </c>
      <c r="DZ13" s="295" t="str">
        <f>IF(AND($C$2="sixth"),key!EO15,IF(AND($C$2="Seventh"),key!EO115,IF(AND($C$2="eighth"),key!EO215,"")))</f>
        <v/>
      </c>
      <c r="EA13" s="302">
        <f>IF(AND($C$2="sixth"),key!EP15,IF(AND($C$2="Seventh"),key!EP115,IF(AND($C$2="eighth"),key!EP215,"")))</f>
        <v>7</v>
      </c>
      <c r="EB13" s="298" t="str">
        <f>IF(AND($C$2="sixth"),key!EQ15,IF(AND($C$2="Seventh"),key!EQ115,IF(AND($C$2="eighth"),key!EQ215,"")))</f>
        <v>B</v>
      </c>
      <c r="EC13" s="295">
        <f>IF(AND($C$2="sixth"),key!ER15,IF(AND($C$2="Seventh"),key!ER115,IF(AND($C$2="eighth"),key!ER215,"")))</f>
        <v>67</v>
      </c>
      <c r="ED13" s="295" t="str">
        <f>IF(AND($C$2="sixth"),key!ES15,IF(AND($C$2="Seventh"),key!ES115,IF(AND($C$2="eighth"),key!ES215,"")))</f>
        <v/>
      </c>
      <c r="EE13" s="302">
        <f>IF(AND($C$2="sixth"),key!ET15,IF(AND($C$2="Seventh"),key!ET115,IF(AND($C$2="eighth"),key!ET215,"")))</f>
        <v>67</v>
      </c>
      <c r="EF13" s="298" t="str">
        <f>IF(AND($C$2="sixth"),key!EU15,IF(AND($C$2="Seventh"),key!EU115,IF(AND($C$2="eighth"),key!EU215,"")))</f>
        <v>B</v>
      </c>
      <c r="EG13" s="259">
        <f>IF(AND($C$2="sixth"),key!EX15,IF(AND($C$2="Seventh"),key!EX115,IF(AND($C$2="eighth"),key!EX215,"")))</f>
        <v>126</v>
      </c>
      <c r="EH13" s="299" t="str">
        <f>IF(AND($C$2="sixth"),key!EY15,IF(AND($C$2="Seventh"),key!EY115,IF(AND($C$2="eighth"),key!EY215,"")))</f>
        <v>B</v>
      </c>
      <c r="EI13" s="260">
        <f t="shared" si="9"/>
        <v>756</v>
      </c>
      <c r="EJ13" s="254">
        <f>IF(AND($C$2="sixth"),key!EZ15,IF(AND($C$2="Seventh"),key!EZ115,IF(AND($C$2="eighth"),key!EZ215,"")))</f>
        <v>19</v>
      </c>
      <c r="EK13" s="254">
        <f>IF(AND($C$2="sixth"),key!FA15,IF(AND($C$2="Seventh"),key!FA115,IF(AND($C$2="eighth"),key!FA215,"")))</f>
        <v>19</v>
      </c>
      <c r="EL13" s="254">
        <f>IF(AND($C$2="sixth"),key!FB15,IF(AND($C$2="Seventh"),key!FB115,IF(AND($C$2="eighth"),key!FB215,"")))</f>
        <v>18</v>
      </c>
      <c r="EM13" s="254">
        <f>IF(AND($C$2="sixth"),key!FC15,IF(AND($C$2="Seventh"),key!FC115,IF(AND($C$2="eighth"),key!FC215,"")))</f>
        <v>19</v>
      </c>
      <c r="EN13" s="254">
        <f>IF(AND($C$2="sixth"),key!FD15,IF(AND($C$2="Seventh"),key!FD115,IF(AND($C$2="eighth"),key!FD215,"")))</f>
        <v>19</v>
      </c>
      <c r="EO13" s="310">
        <f>IF(AND($C$2="sixth"),key!FE15,IF(AND($C$2="Seventh"),key!FE115,IF(AND($C$2="eighth"),key!FE215,"")))</f>
        <v>94</v>
      </c>
      <c r="EP13" s="311" t="str">
        <f>IF(AND($C$2="sixth"),key!FF15,IF(AND($C$2="Seventh"),key!FF115,IF(AND($C$2="eighth"),key!FF215,"")))</f>
        <v>A+</v>
      </c>
      <c r="EQ13" s="254">
        <f>IF(AND($C$2="sixth"),key!FG15,IF(AND($C$2="Seventh"),key!FG115,IF(AND($C$2="eighth"),key!FG215,"")))</f>
        <v>18</v>
      </c>
      <c r="ER13" s="254">
        <f>IF(AND($C$2="sixth"),key!FH15,IF(AND($C$2="Seventh"),key!FH115,IF(AND($C$2="eighth"),key!FH215,"")))</f>
        <v>18</v>
      </c>
      <c r="ES13" s="254">
        <f>IF(AND($C$2="sixth"),key!FI15,IF(AND($C$2="Seventh"),key!FI115,IF(AND($C$2="eighth"),key!FI215,"")))</f>
        <v>19</v>
      </c>
      <c r="ET13" s="254">
        <f>IF(AND($C$2="sixth"),key!FJ15,IF(AND($C$2="Seventh"),key!FJ115,IF(AND($C$2="eighth"),key!FJ215,"")))</f>
        <v>18</v>
      </c>
      <c r="EU13" s="254">
        <f>IF(AND($C$2="sixth"),key!FK15,IF(AND($C$2="Seventh"),key!FK115,IF(AND($C$2="eighth"),key!FK215,"")))</f>
        <v>19</v>
      </c>
      <c r="EV13" s="310">
        <f>IF(AND($C$2="sixth"),key!FL15,IF(AND($C$2="Seventh"),key!FL115,IF(AND($C$2="eighth"),key!FL215,"")))</f>
        <v>92</v>
      </c>
      <c r="EW13" s="311" t="str">
        <f>IF(AND($C$2="sixth"),key!FM15,IF(AND($C$2="Seventh"),key!FM115,IF(AND($C$2="eighth"),key!FM215,"")))</f>
        <v>A+</v>
      </c>
      <c r="EX13" s="254">
        <f>IF(AND($C$2="sixth"),key!FN15,IF(AND($C$2="Seventh"),key!FN115,IF(AND($C$2="eighth"),key!FN215,"")))</f>
        <v>19</v>
      </c>
      <c r="EY13" s="254">
        <f>IF(AND($C$2="sixth"),key!FO15,IF(AND($C$2="Seventh"),key!FO115,IF(AND($C$2="eighth"),key!FO215,"")))</f>
        <v>19</v>
      </c>
      <c r="EZ13" s="254">
        <f>IF(AND($C$2="sixth"),key!FP15,IF(AND($C$2="Seventh"),key!FP115,IF(AND($C$2="eighth"),key!FP215,"")))</f>
        <v>18</v>
      </c>
      <c r="FA13" s="254">
        <f>IF(AND($C$2="sixth"),key!FQ15,IF(AND($C$2="Seventh"),key!FQ115,IF(AND($C$2="eighth"),key!FQ215,"")))</f>
        <v>19</v>
      </c>
      <c r="FB13" s="254">
        <f>IF(AND($C$2="sixth"),key!FR15,IF(AND($C$2="Seventh"),key!FR115,IF(AND($C$2="eighth"),key!FR215,"")))</f>
        <v>18</v>
      </c>
      <c r="FC13" s="310">
        <f>IF(AND($C$2="sixth"),key!FS15,IF(AND($C$2="Seventh"),key!FS115,IF(AND($C$2="eighth"),key!FS215,"")))</f>
        <v>93</v>
      </c>
      <c r="FD13" s="311" t="str">
        <f>IF(AND($C$2="sixth"),key!FT15,IF(AND($C$2="Seventh"),key!FT115,IF(AND($C$2="eighth"),key!FT215,"")))</f>
        <v>A+</v>
      </c>
      <c r="FE13" s="344">
        <f t="shared" si="1"/>
        <v>63</v>
      </c>
      <c r="FF13" s="261" t="str">
        <f>IF(AND($C$2="sixth"),key!GI15,IF(AND($C$2="Seventh"),key!GI115,IF(AND($C$2="eighth"),key!GI215,"")))</f>
        <v>f}rh;</v>
      </c>
      <c r="FG13" s="842" t="str">
        <f>IF(AND($C$2="sixth"),key!GJ15,IF(AND($C$2="Seventh"),key!GJ115,IF(AND($C$2="eighth"),key!GJ215,"")))</f>
        <v>mRrh.kZ</v>
      </c>
      <c r="FH13" s="843"/>
      <c r="FI13" s="255">
        <f>IF(AND($C$2="sixth"),key!GG15,IF(AND($C$2="Seventh"),key!GG115,IF(AND($C$2="eighth"),key!GG215,"")))</f>
        <v>116</v>
      </c>
      <c r="FJ13" s="330" t="str">
        <f t="shared" si="10"/>
        <v>B</v>
      </c>
      <c r="FK13" s="248"/>
      <c r="FL13" s="248"/>
      <c r="FY13" s="50">
        <f>IF(AND($C$2="sixth"),key!GH15,IF(AND($C$2="Seventh"),key!GH115,IF(AND($C$2="eighth"),key!GH215,"")))</f>
        <v>0</v>
      </c>
      <c r="IB13" s="112"/>
    </row>
    <row r="14" spans="1:236" ht="18.75">
      <c r="A14" s="257">
        <v>8</v>
      </c>
      <c r="B14" s="291">
        <f>IF(AND($C$2="sixth"),key!E16,IF(AND($C$2="Seventh"),key!E116,IF(AND($C$2="eighth"),key!E216,"")))</f>
        <v>39302</v>
      </c>
      <c r="C14" s="288">
        <f>IF(ISNA(VLOOKUP(D14,Register!A$7:Z$315,10,FALSE)),"",VLOOKUP(D14,Register!A$7:Z$315,10,FALSE))</f>
        <v>861</v>
      </c>
      <c r="D14" s="289">
        <f>IF(AND($C$2="sixth"),key!B16,IF(AND($C$2="Seventh"),key!B116,IF(AND($C$2="eighth"),key!B216,"")))</f>
        <v>608</v>
      </c>
      <c r="E14" s="290" t="str">
        <f>IF(AND($C$2="sixth"),key!C16,IF(AND($C$2="Seventh"),key!C116,IF(AND($C$2="eighth"),key!C216,"")))</f>
        <v>jktsUnz pkS/kjh</v>
      </c>
      <c r="F14" s="290" t="str">
        <f>IF(AND($C$2="sixth"),key!D16,IF(AND($C$2="Seventh"),key!D116,IF(AND($C$2="eighth"),key!D216,"")))</f>
        <v>x.ks'kjke</v>
      </c>
      <c r="G14" s="295">
        <f>IF(AND($C$2="sixth"),key!G16,IF(AND($C$2="Seventh"),key!G116,IF(AND($C$2="eighth"),key!G216,"")))</f>
        <v>9</v>
      </c>
      <c r="H14" s="295" t="str">
        <f>IF(AND($C$2="sixth"),key!H16,IF(AND($C$2="Seventh"),key!H116,IF(AND($C$2="eighth"),key!H216,"")))</f>
        <v/>
      </c>
      <c r="I14" s="297">
        <f t="shared" si="0"/>
        <v>9</v>
      </c>
      <c r="J14" s="296" t="str">
        <f>IF(AND($C$2="sixth"),key!J16,IF(AND($C$2="Seventh"),key!J116,IF(AND($C$2="eighth"),key!J216,"")))</f>
        <v>A</v>
      </c>
      <c r="K14" s="295">
        <f>IF(AND($C$2="sixth"),key!K16,IF(AND($C$2="Seventh"),key!K116,IF(AND($C$2="eighth"),key!K216,"")))</f>
        <v>7</v>
      </c>
      <c r="L14" s="295" t="str">
        <f>IF(AND($C$2="sixth"),key!L16,IF(AND($C$2="Seventh"),key!L116,IF(AND($C$2="eighth"),key!L216,"")))</f>
        <v/>
      </c>
      <c r="M14" s="258">
        <f t="shared" si="2"/>
        <v>7</v>
      </c>
      <c r="N14" s="298" t="str">
        <f>IF(AND($C$2="sixth"),key!N16,IF(AND($C$2="Seventh"),key!N116,IF(AND($C$2="eighth"),key!N216,"")))</f>
        <v>B</v>
      </c>
      <c r="O14" s="295">
        <f>IF(AND($C$2="sixth"),key!O16,IF(AND($C$2="Seventh"),key!O116,IF(AND($C$2="eighth"),key!O216,"")))</f>
        <v>44</v>
      </c>
      <c r="P14" s="295" t="str">
        <f>IF(AND($C$2="sixth"),key!P16,IF(AND($C$2="Seventh"),key!P116,IF(AND($C$2="eighth"),key!P216,"")))</f>
        <v/>
      </c>
      <c r="Q14" s="258">
        <f t="shared" si="3"/>
        <v>44</v>
      </c>
      <c r="R14" s="298" t="str">
        <f>IF(AND($C$2="sixth"),key!R16,IF(AND($C$2="Seventh"),key!R116,IF(AND($C$2="eighth"),key!R216,"")))</f>
        <v>B</v>
      </c>
      <c r="S14" s="295">
        <f>IF(AND($C$2="sixth"),key!S16,IF(AND($C$2="Seventh"),key!S116,IF(AND($C$2="eighth"),key!S216,"")))</f>
        <v>7</v>
      </c>
      <c r="T14" s="295" t="str">
        <f>IF(AND($C$2="sixth"),key!T16,IF(AND($C$2="Seventh"),key!T116,IF(AND($C$2="eighth"),key!T216,"")))</f>
        <v/>
      </c>
      <c r="U14" s="258">
        <f t="shared" si="4"/>
        <v>7</v>
      </c>
      <c r="V14" s="298" t="str">
        <f>IF(AND($C$2="sixth"),key!V16,IF(AND($C$2="Seventh"),key!V116,IF(AND($C$2="eighth"),key!V216,"")))</f>
        <v>B</v>
      </c>
      <c r="W14" s="295">
        <f>IF(AND($C$2="sixth"),key!W16,IF(AND($C$2="Seventh"),key!W116,IF(AND($C$2="eighth"),key!W216,"")))</f>
        <v>65</v>
      </c>
      <c r="X14" s="295" t="str">
        <f>IF(AND($C$2="sixth"),key!X16,IF(AND($C$2="Seventh"),key!X116,IF(AND($C$2="eighth"),key!X216,"")))</f>
        <v/>
      </c>
      <c r="Y14" s="259">
        <f t="shared" si="5"/>
        <v>65</v>
      </c>
      <c r="Z14" s="298" t="str">
        <f>IF(AND($C$2="sixth"),key!Z16,IF(AND($C$2="Seventh"),key!Z116,IF(AND($C$2="eighth"),key!Z216,"")))</f>
        <v>B</v>
      </c>
      <c r="AA14" s="259">
        <f>IF(AND($C$2="sixth"),key!AC16,IF(AND($C$2="Seventh"),key!AC116,IF(AND($C$2="eighth"),key!AC216,"")))</f>
        <v>132</v>
      </c>
      <c r="AB14" s="299" t="str">
        <f>IF(AND($C$2="sixth"),key!AD16,IF(AND($C$2="Seventh"),key!AD116,IF(AND($C$2="eighth"),key!AD216,"")))</f>
        <v>B</v>
      </c>
      <c r="AC14" s="295">
        <f>IF(AND($C$2="sixth"),key!AF16,IF(AND($C$2="Seventh"),key!AF116,IF(AND($C$2="eighth"),key!AF216,"")))</f>
        <v>9</v>
      </c>
      <c r="AD14" s="295" t="str">
        <f>IF(AND($C$2="sixth"),key!AG16,IF(AND($C$2="Seventh"),key!AG116,IF(AND($C$2="eighth"),key!AG216,"")))</f>
        <v/>
      </c>
      <c r="AE14" s="297">
        <f t="shared" si="6"/>
        <v>9</v>
      </c>
      <c r="AF14" s="296" t="str">
        <f>IF(AND($C$2="sixth"),key!AI16,IF(AND($C$2="Seventh"),key!AI116,IF(AND($C$2="eighth"),key!AI216,"")))</f>
        <v>A</v>
      </c>
      <c r="AG14" s="295">
        <f>IF(AND($C$2="sixth"),key!AJ16,IF(AND($C$2="Seventh"),key!AJ116,IF(AND($C$2="eighth"),key!AJ216,"")))</f>
        <v>7</v>
      </c>
      <c r="AH14" s="295" t="str">
        <f>IF(AND($C$2="sixth"),key!AK16,IF(AND($C$2="Seventh"),key!AK116,IF(AND($C$2="eighth"),key!AK216,"")))</f>
        <v/>
      </c>
      <c r="AI14" s="258">
        <f t="shared" si="7"/>
        <v>7</v>
      </c>
      <c r="AJ14" s="298" t="str">
        <f>IF(AND($C$2="sixth"),key!AM16,IF(AND($C$2="Seventh"),key!AM116,IF(AND($C$2="eighth"),key!AM216,"")))</f>
        <v>B</v>
      </c>
      <c r="AK14" s="295">
        <f>IF(AND($C$2="sixth"),key!AN16,IF(AND($C$2="Seventh"),key!AN116,IF(AND($C$2="eighth"),key!AN216,"")))</f>
        <v>44</v>
      </c>
      <c r="AL14" s="295" t="str">
        <f>IF(AND($C$2="sixth"),key!AO16,IF(AND($C$2="Seventh"),key!AO116,IF(AND($C$2="eighth"),key!AO216,"")))</f>
        <v/>
      </c>
      <c r="AM14" s="258">
        <f t="shared" si="8"/>
        <v>44</v>
      </c>
      <c r="AN14" s="298" t="str">
        <f>IF(AND($C$2="sixth"),key!AQ16,IF(AND($C$2="Seventh"),key!AQ116,IF(AND($C$2="eighth"),key!AQ216,"")))</f>
        <v>B</v>
      </c>
      <c r="AO14" s="295">
        <f>IF(AND($C$2="sixth"),key!AR16,IF(AND($C$2="Seventh"),key!AR116,IF(AND($C$2="eighth"),key!AR216,"")))</f>
        <v>7</v>
      </c>
      <c r="AP14" s="295" t="str">
        <f>IF(AND($C$2="sixth"),key!AS16,IF(AND($C$2="Seventh"),key!AS116,IF(AND($C$2="eighth"),key!AS216,"")))</f>
        <v/>
      </c>
      <c r="AQ14" s="303">
        <f>IF(AND($C$2="sixth"),key!AT16,IF(AND($C$2="Seventh"),key!AT116,IF(AND($C$2="eighth"),key!AT216,"")))</f>
        <v>7</v>
      </c>
      <c r="AR14" s="298" t="str">
        <f>IF(AND($C$2="sixth"),key!AU16,IF(AND($C$2="Seventh"),key!AU116,IF(AND($C$2="eighth"),key!AU216,"")))</f>
        <v>B</v>
      </c>
      <c r="AS14" s="295">
        <f>IF(AND($C$2="sixth"),key!AV16,IF(AND($C$2="Seventh"),key!AV116,IF(AND($C$2="eighth"),key!AV216,"")))</f>
        <v>65</v>
      </c>
      <c r="AT14" s="295" t="str">
        <f>IF(AND($C$2="sixth"),key!AW16,IF(AND($C$2="Seventh"),key!AW116,IF(AND($C$2="eighth"),key!AW216,"")))</f>
        <v/>
      </c>
      <c r="AU14" s="303">
        <f>IF(AND($C$2="sixth"),key!AX16,IF(AND($C$2="Seventh"),key!AX116,IF(AND($C$2="eighth"),key!AX216,"")))</f>
        <v>65</v>
      </c>
      <c r="AV14" s="298" t="str">
        <f>IF(AND($C$2="sixth"),key!AY16,IF(AND($C$2="Seventh"),key!AY116,IF(AND($C$2="eighth"),key!AY216,"")))</f>
        <v>B</v>
      </c>
      <c r="AW14" s="259">
        <f>IF(AND($C$2="sixth"),key!BB16,IF(AND($C$2="Seventh"),key!BB116,IF(AND($C$2="eighth"),key!BB216,"")))</f>
        <v>132</v>
      </c>
      <c r="AX14" s="299" t="str">
        <f>IF(AND($C$2="sixth"),key!BC16,IF(AND($C$2="Seventh"),key!BC116,IF(AND($C$2="eighth"),key!BC216,"")))</f>
        <v>B</v>
      </c>
      <c r="AY14" s="295">
        <f>IF(AND($C$2="sixth"),key!BE16,IF(AND($C$2="Seventh"),key!BE116,IF(AND($C$2="eighth"),key!BE216,"")))</f>
        <v>9</v>
      </c>
      <c r="AZ14" s="295" t="str">
        <f>IF(AND($C$2="sixth"),key!BF16,IF(AND($C$2="Seventh"),key!BF116,IF(AND($C$2="eighth"),key!BF216,"")))</f>
        <v/>
      </c>
      <c r="BA14" s="302">
        <f>IF(AND($C$2="sixth"),key!BG16,IF(AND($C$2="Seventh"),key!BG116,IF(AND($C$2="eighth"),key!BG216,"")))</f>
        <v>9</v>
      </c>
      <c r="BB14" s="298" t="str">
        <f>IF(AND($C$2="sixth"),key!BH16,IF(AND($C$2="Seventh"),key!BH116,IF(AND($C$2="eighth"),key!BH216,"")))</f>
        <v>A</v>
      </c>
      <c r="BC14" s="295">
        <f>IF(AND($C$2="sixth"),key!BI16,IF(AND($C$2="Seventh"),key!BI116,IF(AND($C$2="eighth"),key!BI216,"")))</f>
        <v>7</v>
      </c>
      <c r="BD14" s="295" t="str">
        <f>IF(AND($C$2="sixth"),key!BJ16,IF(AND($C$2="Seventh"),key!BJ116,IF(AND($C$2="eighth"),key!BJ216,"")))</f>
        <v/>
      </c>
      <c r="BE14" s="302">
        <f>IF(AND($C$2="sixth"),key!BK16,IF(AND($C$2="Seventh"),key!BK116,IF(AND($C$2="eighth"),key!BK216,"")))</f>
        <v>7</v>
      </c>
      <c r="BF14" s="298" t="str">
        <f>IF(AND($C$2="sixth"),key!BL16,IF(AND($C$2="Seventh"),key!BL116,IF(AND($C$2="eighth"),key!BL216,"")))</f>
        <v>B</v>
      </c>
      <c r="BG14" s="295">
        <f>IF(AND($C$2="sixth"),key!BM16,IF(AND($C$2="Seventh"),key!BM116,IF(AND($C$2="eighth"),key!BM216,"")))</f>
        <v>44</v>
      </c>
      <c r="BH14" s="295" t="str">
        <f>IF(AND($C$2="sixth"),key!BN16,IF(AND($C$2="Seventh"),key!BN116,IF(AND($C$2="eighth"),key!BN216,"")))</f>
        <v/>
      </c>
      <c r="BI14" s="302">
        <f>IF(AND($C$2="sixth"),key!BO16,IF(AND($C$2="Seventh"),key!BO116,IF(AND($C$2="eighth"),key!BO216,"")))</f>
        <v>44</v>
      </c>
      <c r="BJ14" s="298" t="str">
        <f>IF(AND($C$2="sixth"),key!BP16,IF(AND($C$2="Seventh"),key!BP116,IF(AND($C$2="eighth"),key!BP216,"")))</f>
        <v>B</v>
      </c>
      <c r="BK14" s="295">
        <f>IF(AND($C$2="sixth"),key!BQ16,IF(AND($C$2="Seventh"),key!BQ116,IF(AND($C$2="eighth"),key!BQ216,"")))</f>
        <v>7</v>
      </c>
      <c r="BL14" s="295" t="str">
        <f>IF(AND($C$2="sixth"),key!BR16,IF(AND($C$2="Seventh"),key!BR116,IF(AND($C$2="eighth"),key!BR216,"")))</f>
        <v/>
      </c>
      <c r="BM14" s="302">
        <f>IF(AND($C$2="sixth"),key!BS16,IF(AND($C$2="Seventh"),key!BS116,IF(AND($C$2="eighth"),key!BS216,"")))</f>
        <v>7</v>
      </c>
      <c r="BN14" s="298" t="str">
        <f>IF(AND($C$2="sixth"),key!BT16,IF(AND($C$2="Seventh"),key!BT116,IF(AND($C$2="eighth"),key!BT216,"")))</f>
        <v>B</v>
      </c>
      <c r="BO14" s="295">
        <f>IF(AND($C$2="sixth"),key!BU16,IF(AND($C$2="Seventh"),key!BU116,IF(AND($C$2="eighth"),key!BU216,"")))</f>
        <v>65</v>
      </c>
      <c r="BP14" s="295" t="str">
        <f>IF(AND($C$2="sixth"),key!BV16,IF(AND($C$2="Seventh"),key!BV116,IF(AND($C$2="eighth"),key!BV216,"")))</f>
        <v/>
      </c>
      <c r="BQ14" s="302">
        <f>IF(AND($C$2="sixth"),key!BW16,IF(AND($C$2="Seventh"),key!BW116,IF(AND($C$2="eighth"),key!BW216,"")))</f>
        <v>65</v>
      </c>
      <c r="BR14" s="298" t="str">
        <f>IF(AND($C$2="sixth"),key!BX16,IF(AND($C$2="Seventh"),key!BX116,IF(AND($C$2="eighth"),key!BX216,"")))</f>
        <v>B</v>
      </c>
      <c r="BS14" s="259">
        <f>IF(AND($C$2="sixth"),key!CA16,IF(AND($C$2="Seventh"),key!CA116,IF(AND($C$2="eighth"),key!CA216,"")))</f>
        <v>132</v>
      </c>
      <c r="BT14" s="299" t="str">
        <f>IF(AND($C$2="sixth"),key!CB16,IF(AND($C$2="Seventh"),key!CB116,IF(AND($C$2="eighth"),key!CB216,"")))</f>
        <v>B</v>
      </c>
      <c r="BU14" s="295">
        <f>IF(AND($C$2="sixth"),key!CD16,IF(AND($C$2="Seventh"),key!CD116,IF(AND($C$2="eighth"),key!CD216,"")))</f>
        <v>9</v>
      </c>
      <c r="BV14" s="295" t="str">
        <f>IF(AND($C$2="sixth"),key!CE16,IF(AND($C$2="Seventh"),key!CE116,IF(AND($C$2="eighth"),key!CE216,"")))</f>
        <v/>
      </c>
      <c r="BW14" s="302">
        <f>IF(AND($C$2="sixth"),key!CF16,IF(AND($C$2="Seventh"),key!CF116,IF(AND($C$2="eighth"),key!CF216,"")))</f>
        <v>9</v>
      </c>
      <c r="BX14" s="298" t="str">
        <f>IF(AND($C$2="sixth"),key!CG16,IF(AND($C$2="Seventh"),key!CG116,IF(AND($C$2="eighth"),key!CG216,"")))</f>
        <v>A</v>
      </c>
      <c r="BY14" s="295">
        <f>IF(AND($C$2="sixth"),key!CH16,IF(AND($C$2="Seventh"),key!CH116,IF(AND($C$2="eighth"),key!CH216,"")))</f>
        <v>7</v>
      </c>
      <c r="BZ14" s="295" t="str">
        <f>IF(AND($C$2="sixth"),key!CI16,IF(AND($C$2="Seventh"),key!CI116,IF(AND($C$2="eighth"),key!CI216,"")))</f>
        <v/>
      </c>
      <c r="CA14" s="302">
        <f>IF(AND($C$2="sixth"),key!CJ16,IF(AND($C$2="Seventh"),key!CJ116,IF(AND($C$2="eighth"),key!CJ216,"")))</f>
        <v>7</v>
      </c>
      <c r="CB14" s="298" t="str">
        <f>IF(AND($C$2="sixth"),key!CK16,IF(AND($C$2="Seventh"),key!CK116,IF(AND($C$2="eighth"),key!CK216,"")))</f>
        <v>B</v>
      </c>
      <c r="CC14" s="295">
        <f>IF(AND($C$2="sixth"),key!CL16,IF(AND($C$2="Seventh"),key!CL116,IF(AND($C$2="eighth"),key!CL216,"")))</f>
        <v>44</v>
      </c>
      <c r="CD14" s="295" t="str">
        <f>IF(AND($C$2="sixth"),key!CM16,IF(AND($C$2="Seventh"),key!CM116,IF(AND($C$2="eighth"),key!CM216,"")))</f>
        <v/>
      </c>
      <c r="CE14" s="302">
        <f>IF(AND($C$2="sixth"),key!CN16,IF(AND($C$2="Seventh"),key!CN116,IF(AND($C$2="eighth"),key!CN216,"")))</f>
        <v>44</v>
      </c>
      <c r="CF14" s="298" t="str">
        <f>IF(AND($C$2="sixth"),key!CO16,IF(AND($C$2="Seventh"),key!CO116,IF(AND($C$2="eighth"),key!CO216,"")))</f>
        <v>B</v>
      </c>
      <c r="CG14" s="295">
        <f>IF(AND($C$2="sixth"),key!CP16,IF(AND($C$2="Seventh"),key!CP116,IF(AND($C$2="eighth"),key!CP216,"")))</f>
        <v>7</v>
      </c>
      <c r="CH14" s="295" t="str">
        <f>IF(AND($C$2="sixth"),key!CQ16,IF(AND($C$2="Seventh"),key!CQ116,IF(AND($C$2="eighth"),key!CQ216,"")))</f>
        <v/>
      </c>
      <c r="CI14" s="302">
        <f>IF(AND($C$2="sixth"),key!CR16,IF(AND($C$2="Seventh"),key!CR116,IF(AND($C$2="eighth"),key!CR216,"")))</f>
        <v>7</v>
      </c>
      <c r="CJ14" s="298" t="str">
        <f>IF(AND($C$2="sixth"),key!CS16,IF(AND($C$2="Seventh"),key!CS116,IF(AND($C$2="eighth"),key!CS216,"")))</f>
        <v>B</v>
      </c>
      <c r="CK14" s="295">
        <f>IF(AND($C$2="sixth"),key!CT16,IF(AND($C$2="Seventh"),key!CT116,IF(AND($C$2="eighth"),key!CT216,"")))</f>
        <v>65</v>
      </c>
      <c r="CL14" s="295" t="str">
        <f>IF(AND($C$2="sixth"),key!CU16,IF(AND($C$2="Seventh"),key!CU116,IF(AND($C$2="eighth"),key!CU216,"")))</f>
        <v/>
      </c>
      <c r="CM14" s="302">
        <f>IF(AND($C$2="sixth"),key!CV16,IF(AND($C$2="Seventh"),key!CV116,IF(AND($C$2="eighth"),key!CV216,"")))</f>
        <v>65</v>
      </c>
      <c r="CN14" s="298" t="str">
        <f>IF(AND($C$2="sixth"),key!CW16,IF(AND($C$2="Seventh"),key!CW116,IF(AND($C$2="eighth"),key!CW216,"")))</f>
        <v>B</v>
      </c>
      <c r="CO14" s="259">
        <f>IF(AND($C$2="sixth"),key!CZ16,IF(AND($C$2="Seventh"),key!CZ116,IF(AND($C$2="eighth"),key!CZ216,"")))</f>
        <v>132</v>
      </c>
      <c r="CP14" s="299" t="str">
        <f>IF(AND($C$2="sixth"),key!DA16,IF(AND($C$2="Seventh"),key!DA116,IF(AND($C$2="eighth"),key!DA216,"")))</f>
        <v>B</v>
      </c>
      <c r="CQ14" s="295">
        <f>IF(AND($C$2="sixth"),key!DC16,IF(AND($C$2="Seventh"),key!DC116,IF(AND($C$2="eighth"),key!DC216,"")))</f>
        <v>9</v>
      </c>
      <c r="CR14" s="295" t="str">
        <f>IF(AND($C$2="sixth"),key!DD16,IF(AND($C$2="Seventh"),key!DD116,IF(AND($C$2="eighth"),key!DD216,"")))</f>
        <v/>
      </c>
      <c r="CS14" s="302">
        <f>IF(AND($C$2="sixth"),key!DE16,IF(AND($C$2="Seventh"),key!DE116,IF(AND($C$2="eighth"),key!DE216,"")))</f>
        <v>9</v>
      </c>
      <c r="CT14" s="298" t="str">
        <f>IF(AND($C$2="sixth"),key!DF16,IF(AND($C$2="Seventh"),key!DF116,IF(AND($C$2="eighth"),key!DF216,"")))</f>
        <v>A</v>
      </c>
      <c r="CU14" s="295">
        <f>IF(AND($C$2="sixth"),key!DG16,IF(AND($C$2="Seventh"),key!DG116,IF(AND($C$2="eighth"),key!DG216,"")))</f>
        <v>7</v>
      </c>
      <c r="CV14" s="295" t="str">
        <f>IF(AND($C$2="sixth"),key!DH16,IF(AND($C$2="Seventh"),key!DH116,IF(AND($C$2="eighth"),key!DH216,"")))</f>
        <v/>
      </c>
      <c r="CW14" s="302">
        <f>IF(AND($C$2="sixth"),key!DI16,IF(AND($C$2="Seventh"),key!DI116,IF(AND($C$2="eighth"),key!DI216,"")))</f>
        <v>7</v>
      </c>
      <c r="CX14" s="298" t="str">
        <f>IF(AND($C$2="sixth"),key!DJ16,IF(AND($C$2="Seventh"),key!DJ116,IF(AND($C$2="eighth"),key!DJ216,"")))</f>
        <v>B</v>
      </c>
      <c r="CY14" s="295">
        <f>IF(AND($C$2="sixth"),key!DK16,IF(AND($C$2="Seventh"),key!DK116,IF(AND($C$2="eighth"),key!DK216,"")))</f>
        <v>44</v>
      </c>
      <c r="CZ14" s="295" t="str">
        <f>IF(AND($C$2="sixth"),key!DL16,IF(AND($C$2="Seventh"),key!DL116,IF(AND($C$2="eighth"),key!DL216,"")))</f>
        <v/>
      </c>
      <c r="DA14" s="302">
        <f>IF(AND($C$2="sixth"),key!DM16,IF(AND($C$2="Seventh"),key!DM116,IF(AND($C$2="eighth"),key!DM216,"")))</f>
        <v>44</v>
      </c>
      <c r="DB14" s="298" t="str">
        <f>IF(AND($C$2="sixth"),key!DN16,IF(AND($C$2="Seventh"),key!DN116,IF(AND($C$2="eighth"),key!DN216,"")))</f>
        <v>B</v>
      </c>
      <c r="DC14" s="295">
        <f>IF(AND($C$2="sixth"),key!DO16,IF(AND($C$2="Seventh"),key!DO116,IF(AND($C$2="eighth"),key!DO216,"")))</f>
        <v>7</v>
      </c>
      <c r="DD14" s="295" t="str">
        <f>IF(AND($C$2="sixth"),key!DP16,IF(AND($C$2="Seventh"),key!DP116,IF(AND($C$2="eighth"),key!DP216,"")))</f>
        <v/>
      </c>
      <c r="DE14" s="302">
        <f>IF(AND($C$2="sixth"),key!DQ16,IF(AND($C$2="Seventh"),key!DQ116,IF(AND($C$2="eighth"),key!DQ216,"")))</f>
        <v>7</v>
      </c>
      <c r="DF14" s="298" t="str">
        <f>IF(AND($C$2="sixth"),key!DR16,IF(AND($C$2="Seventh"),key!DR116,IF(AND($C$2="eighth"),key!DR216,"")))</f>
        <v>B</v>
      </c>
      <c r="DG14" s="295">
        <f>IF(AND($C$2="sixth"),key!DS16,IF(AND($C$2="Seventh"),key!DS116,IF(AND($C$2="eighth"),key!DS216,"")))</f>
        <v>65</v>
      </c>
      <c r="DH14" s="295" t="str">
        <f>IF(AND($C$2="sixth"),key!DT16,IF(AND($C$2="Seventh"),key!DT116,IF(AND($C$2="eighth"),key!DT216,"")))</f>
        <v/>
      </c>
      <c r="DI14" s="302">
        <f>IF(AND($C$2="sixth"),key!DU16,IF(AND($C$2="Seventh"),key!DU116,IF(AND($C$2="eighth"),key!DU216,"")))</f>
        <v>65</v>
      </c>
      <c r="DJ14" s="298" t="str">
        <f>IF(AND($C$2="sixth"),key!DV16,IF(AND($C$2="Seventh"),key!DV116,IF(AND($C$2="eighth"),key!DV216,"")))</f>
        <v>B</v>
      </c>
      <c r="DK14" s="259">
        <f>IF(AND($C$2="sixth"),key!DY16,IF(AND($C$2="Seventh"),key!DY116,IF(AND($C$2="eighth"),key!DY216,"")))</f>
        <v>132</v>
      </c>
      <c r="DL14" s="299" t="str">
        <f>IF(AND($C$2="sixth"),key!DZ16,IF(AND($C$2="Seventh"),key!DZ116,IF(AND($C$2="eighth"),key!DZ216,"")))</f>
        <v>B</v>
      </c>
      <c r="DM14" s="295">
        <f>IF(AND($C$2="sixth"),key!EB16,IF(AND($C$2="Seventh"),key!EB116,IF(AND($C$2="eighth"),key!EB216,"")))</f>
        <v>9</v>
      </c>
      <c r="DN14" s="295" t="str">
        <f>IF(AND($C$2="sixth"),key!EC16,IF(AND($C$2="Seventh"),key!EC116,IF(AND($C$2="eighth"),key!EC216,"")))</f>
        <v/>
      </c>
      <c r="DO14" s="302">
        <f>IF(AND($C$2="sixth"),key!ED16,IF(AND($C$2="Seventh"),key!ED116,IF(AND($C$2="eighth"),key!ED216,"")))</f>
        <v>9</v>
      </c>
      <c r="DP14" s="298" t="str">
        <f>IF(AND($C$2="sixth"),key!EE16,IF(AND($C$2="Seventh"),key!EE116,IF(AND($C$2="eighth"),key!EE216,"")))</f>
        <v>A</v>
      </c>
      <c r="DQ14" s="295">
        <f>IF(AND($C$2="sixth"),key!EF16,IF(AND($C$2="Seventh"),key!EF116,IF(AND($C$2="eighth"),key!EF216,"")))</f>
        <v>7</v>
      </c>
      <c r="DR14" s="295" t="str">
        <f>IF(AND($C$2="sixth"),key!EG16,IF(AND($C$2="Seventh"),key!EG116,IF(AND($C$2="eighth"),key!EG216,"")))</f>
        <v/>
      </c>
      <c r="DS14" s="302">
        <f>IF(AND($C$2="sixth"),key!EH16,IF(AND($C$2="Seventh"),key!EH116,IF(AND($C$2="eighth"),key!EH216,"")))</f>
        <v>7</v>
      </c>
      <c r="DT14" s="298" t="str">
        <f>IF(AND($C$2="sixth"),key!EI16,IF(AND($C$2="Seventh"),key!EI116,IF(AND($C$2="eighth"),key!EI216,"")))</f>
        <v>B</v>
      </c>
      <c r="DU14" s="295">
        <f>IF(AND($C$2="sixth"),key!EJ16,IF(AND($C$2="Seventh"),key!EJ116,IF(AND($C$2="eighth"),key!EJ216,"")))</f>
        <v>44</v>
      </c>
      <c r="DV14" s="295" t="str">
        <f>IF(AND($C$2="sixth"),key!EK16,IF(AND($C$2="Seventh"),key!EK116,IF(AND($C$2="eighth"),key!EK216,"")))</f>
        <v/>
      </c>
      <c r="DW14" s="302">
        <f>IF(AND($C$2="sixth"),key!EL16,IF(AND($C$2="Seventh"),key!EL116,IF(AND($C$2="eighth"),key!EL216,"")))</f>
        <v>44</v>
      </c>
      <c r="DX14" s="298" t="str">
        <f>IF(AND($C$2="sixth"),key!EM16,IF(AND($C$2="Seventh"),key!EM116,IF(AND($C$2="eighth"),key!EM216,"")))</f>
        <v>B</v>
      </c>
      <c r="DY14" s="295">
        <f>IF(AND($C$2="sixth"),key!EN16,IF(AND($C$2="Seventh"),key!EN116,IF(AND($C$2="eighth"),key!EN216,"")))</f>
        <v>7</v>
      </c>
      <c r="DZ14" s="295" t="str">
        <f>IF(AND($C$2="sixth"),key!EO16,IF(AND($C$2="Seventh"),key!EO116,IF(AND($C$2="eighth"),key!EO216,"")))</f>
        <v/>
      </c>
      <c r="EA14" s="302">
        <f>IF(AND($C$2="sixth"),key!EP16,IF(AND($C$2="Seventh"),key!EP116,IF(AND($C$2="eighth"),key!EP216,"")))</f>
        <v>7</v>
      </c>
      <c r="EB14" s="298" t="str">
        <f>IF(AND($C$2="sixth"),key!EQ16,IF(AND($C$2="Seventh"),key!EQ116,IF(AND($C$2="eighth"),key!EQ216,"")))</f>
        <v>B</v>
      </c>
      <c r="EC14" s="295">
        <f>IF(AND($C$2="sixth"),key!ER16,IF(AND($C$2="Seventh"),key!ER116,IF(AND($C$2="eighth"),key!ER216,"")))</f>
        <v>65</v>
      </c>
      <c r="ED14" s="295" t="str">
        <f>IF(AND($C$2="sixth"),key!ES16,IF(AND($C$2="Seventh"),key!ES116,IF(AND($C$2="eighth"),key!ES216,"")))</f>
        <v/>
      </c>
      <c r="EE14" s="302">
        <f>IF(AND($C$2="sixth"),key!ET16,IF(AND($C$2="Seventh"),key!ET116,IF(AND($C$2="eighth"),key!ET216,"")))</f>
        <v>65</v>
      </c>
      <c r="EF14" s="298" t="str">
        <f>IF(AND($C$2="sixth"),key!EU16,IF(AND($C$2="Seventh"),key!EU116,IF(AND($C$2="eighth"),key!EU216,"")))</f>
        <v>B</v>
      </c>
      <c r="EG14" s="259">
        <f>IF(AND($C$2="sixth"),key!EX16,IF(AND($C$2="Seventh"),key!EX116,IF(AND($C$2="eighth"),key!EX216,"")))</f>
        <v>132</v>
      </c>
      <c r="EH14" s="299" t="str">
        <f>IF(AND($C$2="sixth"),key!EY16,IF(AND($C$2="Seventh"),key!EY116,IF(AND($C$2="eighth"),key!EY216,"")))</f>
        <v>B</v>
      </c>
      <c r="EI14" s="260">
        <f t="shared" si="9"/>
        <v>792</v>
      </c>
      <c r="EJ14" s="254">
        <f>IF(AND($C$2="sixth"),key!EZ16,IF(AND($C$2="Seventh"),key!EZ116,IF(AND($C$2="eighth"),key!EZ216,"")))</f>
        <v>17</v>
      </c>
      <c r="EK14" s="254">
        <f>IF(AND($C$2="sixth"),key!FA16,IF(AND($C$2="Seventh"),key!FA116,IF(AND($C$2="eighth"),key!FA216,"")))</f>
        <v>18</v>
      </c>
      <c r="EL14" s="254">
        <f>IF(AND($C$2="sixth"),key!FB16,IF(AND($C$2="Seventh"),key!FB116,IF(AND($C$2="eighth"),key!FB216,"")))</f>
        <v>17</v>
      </c>
      <c r="EM14" s="254">
        <f>IF(AND($C$2="sixth"),key!FC16,IF(AND($C$2="Seventh"),key!FC116,IF(AND($C$2="eighth"),key!FC216,"")))</f>
        <v>18</v>
      </c>
      <c r="EN14" s="254">
        <f>IF(AND($C$2="sixth"),key!FD16,IF(AND($C$2="Seventh"),key!FD116,IF(AND($C$2="eighth"),key!FD216,"")))</f>
        <v>18</v>
      </c>
      <c r="EO14" s="310">
        <f>IF(AND($C$2="sixth"),key!FE16,IF(AND($C$2="Seventh"),key!FE116,IF(AND($C$2="eighth"),key!FE216,"")))</f>
        <v>88</v>
      </c>
      <c r="EP14" s="311" t="str">
        <f>IF(AND($C$2="sixth"),key!FF16,IF(AND($C$2="Seventh"),key!FF116,IF(AND($C$2="eighth"),key!FF216,"")))</f>
        <v>A</v>
      </c>
      <c r="EQ14" s="254">
        <f>IF(AND($C$2="sixth"),key!FG16,IF(AND($C$2="Seventh"),key!FG116,IF(AND($C$2="eighth"),key!FG216,"")))</f>
        <v>18</v>
      </c>
      <c r="ER14" s="254">
        <f>IF(AND($C$2="sixth"),key!FH16,IF(AND($C$2="Seventh"),key!FH116,IF(AND($C$2="eighth"),key!FH216,"")))</f>
        <v>19</v>
      </c>
      <c r="ES14" s="254">
        <f>IF(AND($C$2="sixth"),key!FI16,IF(AND($C$2="Seventh"),key!FI116,IF(AND($C$2="eighth"),key!FI216,"")))</f>
        <v>18</v>
      </c>
      <c r="ET14" s="254">
        <f>IF(AND($C$2="sixth"),key!FJ16,IF(AND($C$2="Seventh"),key!FJ116,IF(AND($C$2="eighth"),key!FJ216,"")))</f>
        <v>19</v>
      </c>
      <c r="EU14" s="254">
        <f>IF(AND($C$2="sixth"),key!FK16,IF(AND($C$2="Seventh"),key!FK116,IF(AND($C$2="eighth"),key!FK216,"")))</f>
        <v>19</v>
      </c>
      <c r="EV14" s="310">
        <f>IF(AND($C$2="sixth"),key!FL16,IF(AND($C$2="Seventh"),key!FL116,IF(AND($C$2="eighth"),key!FL216,"")))</f>
        <v>93</v>
      </c>
      <c r="EW14" s="311" t="str">
        <f>IF(AND($C$2="sixth"),key!FM16,IF(AND($C$2="Seventh"),key!FM116,IF(AND($C$2="eighth"),key!FM216,"")))</f>
        <v>A+</v>
      </c>
      <c r="EX14" s="254">
        <f>IF(AND($C$2="sixth"),key!FN16,IF(AND($C$2="Seventh"),key!FN116,IF(AND($C$2="eighth"),key!FN216,"")))</f>
        <v>18</v>
      </c>
      <c r="EY14" s="254">
        <f>IF(AND($C$2="sixth"),key!FO16,IF(AND($C$2="Seventh"),key!FO116,IF(AND($C$2="eighth"),key!FO216,"")))</f>
        <v>19</v>
      </c>
      <c r="EZ14" s="254">
        <f>IF(AND($C$2="sixth"),key!FP16,IF(AND($C$2="Seventh"),key!FP116,IF(AND($C$2="eighth"),key!FP216,"")))</f>
        <v>19</v>
      </c>
      <c r="FA14" s="254">
        <f>IF(AND($C$2="sixth"),key!FQ16,IF(AND($C$2="Seventh"),key!FQ116,IF(AND($C$2="eighth"),key!FQ216,"")))</f>
        <v>19</v>
      </c>
      <c r="FB14" s="254">
        <f>IF(AND($C$2="sixth"),key!FR16,IF(AND($C$2="Seventh"),key!FR116,IF(AND($C$2="eighth"),key!FR216,"")))</f>
        <v>19</v>
      </c>
      <c r="FC14" s="310">
        <f>IF(AND($C$2="sixth"),key!FS16,IF(AND($C$2="Seventh"),key!FS116,IF(AND($C$2="eighth"),key!FS216,"")))</f>
        <v>94</v>
      </c>
      <c r="FD14" s="311" t="str">
        <f>IF(AND($C$2="sixth"),key!FT16,IF(AND($C$2="Seventh"),key!FT116,IF(AND($C$2="eighth"),key!FT216,"")))</f>
        <v>A+</v>
      </c>
      <c r="FE14" s="344">
        <f t="shared" si="1"/>
        <v>66</v>
      </c>
      <c r="FF14" s="261" t="str">
        <f>IF(AND($C$2="sixth"),key!GI16,IF(AND($C$2="Seventh"),key!GI116,IF(AND($C$2="eighth"),key!GI216,"")))</f>
        <v>izFke</v>
      </c>
      <c r="FG14" s="842" t="str">
        <f>IF(AND($C$2="sixth"),key!GJ16,IF(AND($C$2="Seventh"),key!GJ116,IF(AND($C$2="eighth"),key!GJ216,"")))</f>
        <v>mRrh.kZ</v>
      </c>
      <c r="FH14" s="843"/>
      <c r="FI14" s="255">
        <f>IF(AND($C$2="sixth"),key!GG16,IF(AND($C$2="Seventh"),key!GG116,IF(AND($C$2="eighth"),key!GG216,"")))</f>
        <v>100</v>
      </c>
      <c r="FJ14" s="330" t="str">
        <f t="shared" si="10"/>
        <v>B</v>
      </c>
      <c r="FK14" s="248"/>
      <c r="FL14" s="248"/>
      <c r="FY14" s="50">
        <f>IF(AND($C$2="sixth"),key!GH16,IF(AND($C$2="Seventh"),key!GH116,IF(AND($C$2="eighth"),key!GH216,"")))</f>
        <v>0</v>
      </c>
      <c r="IB14" s="112"/>
    </row>
    <row r="15" spans="1:236" ht="18.75">
      <c r="A15" s="257">
        <v>9</v>
      </c>
      <c r="B15" s="291">
        <f>IF(AND($C$2="sixth"),key!E17,IF(AND($C$2="Seventh"),key!E117,IF(AND($C$2="eighth"),key!E217,"")))</f>
        <v>38537</v>
      </c>
      <c r="C15" s="288">
        <f>IF(ISNA(VLOOKUP(D15,Register!A$7:Z$315,10,FALSE)),"",VLOOKUP(D15,Register!A$7:Z$315,10,FALSE))</f>
        <v>790</v>
      </c>
      <c r="D15" s="289">
        <f>IF(AND($C$2="sixth"),key!B17,IF(AND($C$2="Seventh"),key!B117,IF(AND($C$2="eighth"),key!B217,"")))</f>
        <v>609</v>
      </c>
      <c r="E15" s="290" t="str">
        <f>IF(AND($C$2="sixth"),key!C17,IF(AND($C$2="Seventh"),key!C117,IF(AND($C$2="eighth"),key!C217,"")))</f>
        <v>fo'kukjke</v>
      </c>
      <c r="F15" s="290" t="str">
        <f>IF(AND($C$2="sixth"),key!D17,IF(AND($C$2="Seventh"),key!D117,IF(AND($C$2="eighth"),key!D217,"")))</f>
        <v>nqxkZjke</v>
      </c>
      <c r="G15" s="295">
        <f>IF(AND($C$2="sixth"),key!G17,IF(AND($C$2="Seventh"),key!G117,IF(AND($C$2="eighth"),key!G217,"")))</f>
        <v>4</v>
      </c>
      <c r="H15" s="295" t="str">
        <f>IF(AND($C$2="sixth"),key!H17,IF(AND($C$2="Seventh"),key!H117,IF(AND($C$2="eighth"),key!H217,"")))</f>
        <v/>
      </c>
      <c r="I15" s="297">
        <f t="shared" si="0"/>
        <v>4</v>
      </c>
      <c r="J15" s="296" t="str">
        <f>IF(AND($C$2="sixth"),key!J17,IF(AND($C$2="Seventh"),key!J117,IF(AND($C$2="eighth"),key!J217,"")))</f>
        <v>D</v>
      </c>
      <c r="K15" s="295" t="str">
        <f>IF(AND($C$2="sixth"),key!K17,IF(AND($C$2="Seventh"),key!K117,IF(AND($C$2="eighth"),key!K217,"")))</f>
        <v/>
      </c>
      <c r="L15" s="295" t="str">
        <f>IF(AND($C$2="sixth"),key!L17,IF(AND($C$2="Seventh"),key!L117,IF(AND($C$2="eighth"),key!L217,"")))</f>
        <v/>
      </c>
      <c r="M15" s="258" t="str">
        <f t="shared" si="2"/>
        <v/>
      </c>
      <c r="N15" s="298" t="str">
        <f>IF(AND($C$2="sixth"),key!N17,IF(AND($C$2="Seventh"),key!N117,IF(AND($C$2="eighth"),key!N217,"")))</f>
        <v/>
      </c>
      <c r="O15" s="295">
        <f>IF(AND($C$2="sixth"),key!O17,IF(AND($C$2="Seventh"),key!O117,IF(AND($C$2="eighth"),key!O217,"")))</f>
        <v>16</v>
      </c>
      <c r="P15" s="295" t="str">
        <f>IF(AND($C$2="sixth"),key!P17,IF(AND($C$2="Seventh"),key!P117,IF(AND($C$2="eighth"),key!P217,"")))</f>
        <v/>
      </c>
      <c r="Q15" s="258">
        <f t="shared" si="3"/>
        <v>16</v>
      </c>
      <c r="R15" s="298" t="str">
        <f>IF(AND($C$2="sixth"),key!R17,IF(AND($C$2="Seventh"),key!R117,IF(AND($C$2="eighth"),key!R217,"")))</f>
        <v>D</v>
      </c>
      <c r="S15" s="295">
        <f>IF(AND($C$2="sixth"),key!S17,IF(AND($C$2="Seventh"),key!S117,IF(AND($C$2="eighth"),key!S217,"")))</f>
        <v>5</v>
      </c>
      <c r="T15" s="295" t="str">
        <f>IF(AND($C$2="sixth"),key!T17,IF(AND($C$2="Seventh"),key!T117,IF(AND($C$2="eighth"),key!T217,"")))</f>
        <v/>
      </c>
      <c r="U15" s="258">
        <f t="shared" si="4"/>
        <v>5</v>
      </c>
      <c r="V15" s="298" t="str">
        <f>IF(AND($C$2="sixth"),key!V17,IF(AND($C$2="Seventh"),key!V117,IF(AND($C$2="eighth"),key!V217,"")))</f>
        <v>C</v>
      </c>
      <c r="W15" s="295">
        <f>IF(AND($C$2="sixth"),key!W17,IF(AND($C$2="Seventh"),key!W117,IF(AND($C$2="eighth"),key!W217,"")))</f>
        <v>38</v>
      </c>
      <c r="X15" s="295" t="str">
        <f>IF(AND($C$2="sixth"),key!X17,IF(AND($C$2="Seventh"),key!X117,IF(AND($C$2="eighth"),key!X217,"")))</f>
        <v/>
      </c>
      <c r="Y15" s="259">
        <f t="shared" si="5"/>
        <v>38</v>
      </c>
      <c r="Z15" s="298" t="str">
        <f>IF(AND($C$2="sixth"),key!Z17,IF(AND($C$2="Seventh"),key!Z117,IF(AND($C$2="eighth"),key!Z217,"")))</f>
        <v>D</v>
      </c>
      <c r="AA15" s="259">
        <f>IF(AND($C$2="sixth"),key!AC17,IF(AND($C$2="Seventh"),key!AC117,IF(AND($C$2="eighth"),key!AC217,"")))</f>
        <v>63</v>
      </c>
      <c r="AB15" s="299" t="str">
        <f>IF(AND($C$2="sixth"),key!AD17,IF(AND($C$2="Seventh"),key!AD117,IF(AND($C$2="eighth"),key!AD217,"")))</f>
        <v>D</v>
      </c>
      <c r="AC15" s="295">
        <f>IF(AND($C$2="sixth"),key!AF17,IF(AND($C$2="Seventh"),key!AF117,IF(AND($C$2="eighth"),key!AF217,"")))</f>
        <v>4</v>
      </c>
      <c r="AD15" s="295" t="str">
        <f>IF(AND($C$2="sixth"),key!AG17,IF(AND($C$2="Seventh"),key!AG117,IF(AND($C$2="eighth"),key!AG217,"")))</f>
        <v/>
      </c>
      <c r="AE15" s="297">
        <f t="shared" si="6"/>
        <v>4</v>
      </c>
      <c r="AF15" s="296" t="str">
        <f>IF(AND($C$2="sixth"),key!AI17,IF(AND($C$2="Seventh"),key!AI117,IF(AND($C$2="eighth"),key!AI217,"")))</f>
        <v>D</v>
      </c>
      <c r="AG15" s="295" t="str">
        <f>IF(AND($C$2="sixth"),key!AJ17,IF(AND($C$2="Seventh"),key!AJ117,IF(AND($C$2="eighth"),key!AJ217,"")))</f>
        <v/>
      </c>
      <c r="AH15" s="295" t="str">
        <f>IF(AND($C$2="sixth"),key!AK17,IF(AND($C$2="Seventh"),key!AK117,IF(AND($C$2="eighth"),key!AK217,"")))</f>
        <v/>
      </c>
      <c r="AI15" s="258" t="str">
        <f t="shared" si="7"/>
        <v/>
      </c>
      <c r="AJ15" s="298" t="str">
        <f>IF(AND($C$2="sixth"),key!AM17,IF(AND($C$2="Seventh"),key!AM117,IF(AND($C$2="eighth"),key!AM217,"")))</f>
        <v/>
      </c>
      <c r="AK15" s="295">
        <f>IF(AND($C$2="sixth"),key!AN17,IF(AND($C$2="Seventh"),key!AN117,IF(AND($C$2="eighth"),key!AN217,"")))</f>
        <v>16</v>
      </c>
      <c r="AL15" s="295" t="str">
        <f>IF(AND($C$2="sixth"),key!AO17,IF(AND($C$2="Seventh"),key!AO117,IF(AND($C$2="eighth"),key!AO217,"")))</f>
        <v/>
      </c>
      <c r="AM15" s="258">
        <f t="shared" si="8"/>
        <v>16</v>
      </c>
      <c r="AN15" s="298" t="str">
        <f>IF(AND($C$2="sixth"),key!AQ17,IF(AND($C$2="Seventh"),key!AQ117,IF(AND($C$2="eighth"),key!AQ217,"")))</f>
        <v>D</v>
      </c>
      <c r="AO15" s="295">
        <f>IF(AND($C$2="sixth"),key!AR17,IF(AND($C$2="Seventh"),key!AR117,IF(AND($C$2="eighth"),key!AR217,"")))</f>
        <v>5</v>
      </c>
      <c r="AP15" s="295" t="str">
        <f>IF(AND($C$2="sixth"),key!AS17,IF(AND($C$2="Seventh"),key!AS117,IF(AND($C$2="eighth"),key!AS217,"")))</f>
        <v/>
      </c>
      <c r="AQ15" s="303">
        <f>IF(AND($C$2="sixth"),key!AT17,IF(AND($C$2="Seventh"),key!AT117,IF(AND($C$2="eighth"),key!AT217,"")))</f>
        <v>5</v>
      </c>
      <c r="AR15" s="298" t="str">
        <f>IF(AND($C$2="sixth"),key!AU17,IF(AND($C$2="Seventh"),key!AU117,IF(AND($C$2="eighth"),key!AU217,"")))</f>
        <v>C</v>
      </c>
      <c r="AS15" s="295">
        <f>IF(AND($C$2="sixth"),key!AV17,IF(AND($C$2="Seventh"),key!AV117,IF(AND($C$2="eighth"),key!AV217,"")))</f>
        <v>38</v>
      </c>
      <c r="AT15" s="295" t="str">
        <f>IF(AND($C$2="sixth"),key!AW17,IF(AND($C$2="Seventh"),key!AW117,IF(AND($C$2="eighth"),key!AW217,"")))</f>
        <v/>
      </c>
      <c r="AU15" s="303">
        <f>IF(AND($C$2="sixth"),key!AX17,IF(AND($C$2="Seventh"),key!AX117,IF(AND($C$2="eighth"),key!AX217,"")))</f>
        <v>38</v>
      </c>
      <c r="AV15" s="298" t="str">
        <f>IF(AND($C$2="sixth"),key!AY17,IF(AND($C$2="Seventh"),key!AY117,IF(AND($C$2="eighth"),key!AY217,"")))</f>
        <v>D</v>
      </c>
      <c r="AW15" s="259">
        <f>IF(AND($C$2="sixth"),key!BB17,IF(AND($C$2="Seventh"),key!BB117,IF(AND($C$2="eighth"),key!BB217,"")))</f>
        <v>63</v>
      </c>
      <c r="AX15" s="299" t="str">
        <f>IF(AND($C$2="sixth"),key!BC17,IF(AND($C$2="Seventh"),key!BC117,IF(AND($C$2="eighth"),key!BC217,"")))</f>
        <v>D</v>
      </c>
      <c r="AY15" s="295">
        <f>IF(AND($C$2="sixth"),key!BE17,IF(AND($C$2="Seventh"),key!BE117,IF(AND($C$2="eighth"),key!BE217,"")))</f>
        <v>4</v>
      </c>
      <c r="AZ15" s="295" t="str">
        <f>IF(AND($C$2="sixth"),key!BF17,IF(AND($C$2="Seventh"),key!BF117,IF(AND($C$2="eighth"),key!BF217,"")))</f>
        <v/>
      </c>
      <c r="BA15" s="302">
        <f>IF(AND($C$2="sixth"),key!BG17,IF(AND($C$2="Seventh"),key!BG117,IF(AND($C$2="eighth"),key!BG217,"")))</f>
        <v>4</v>
      </c>
      <c r="BB15" s="298" t="str">
        <f>IF(AND($C$2="sixth"),key!BH17,IF(AND($C$2="Seventh"),key!BH117,IF(AND($C$2="eighth"),key!BH217,"")))</f>
        <v>D</v>
      </c>
      <c r="BC15" s="295" t="str">
        <f>IF(AND($C$2="sixth"),key!BI17,IF(AND($C$2="Seventh"),key!BI117,IF(AND($C$2="eighth"),key!BI217,"")))</f>
        <v/>
      </c>
      <c r="BD15" s="295" t="str">
        <f>IF(AND($C$2="sixth"),key!BJ17,IF(AND($C$2="Seventh"),key!BJ117,IF(AND($C$2="eighth"),key!BJ217,"")))</f>
        <v/>
      </c>
      <c r="BE15" s="302">
        <f>IF(AND($C$2="sixth"),key!BK17,IF(AND($C$2="Seventh"),key!BK117,IF(AND($C$2="eighth"),key!BK217,"")))</f>
        <v>0</v>
      </c>
      <c r="BF15" s="298" t="str">
        <f>IF(AND($C$2="sixth"),key!BL17,IF(AND($C$2="Seventh"),key!BL117,IF(AND($C$2="eighth"),key!BL217,"")))</f>
        <v/>
      </c>
      <c r="BG15" s="295">
        <f>IF(AND($C$2="sixth"),key!BM17,IF(AND($C$2="Seventh"),key!BM117,IF(AND($C$2="eighth"),key!BM217,"")))</f>
        <v>16</v>
      </c>
      <c r="BH15" s="295" t="str">
        <f>IF(AND($C$2="sixth"),key!BN17,IF(AND($C$2="Seventh"),key!BN117,IF(AND($C$2="eighth"),key!BN217,"")))</f>
        <v/>
      </c>
      <c r="BI15" s="302">
        <f>IF(AND($C$2="sixth"),key!BO17,IF(AND($C$2="Seventh"),key!BO117,IF(AND($C$2="eighth"),key!BO217,"")))</f>
        <v>16</v>
      </c>
      <c r="BJ15" s="298" t="str">
        <f>IF(AND($C$2="sixth"),key!BP17,IF(AND($C$2="Seventh"),key!BP117,IF(AND($C$2="eighth"),key!BP217,"")))</f>
        <v>D</v>
      </c>
      <c r="BK15" s="295">
        <f>IF(AND($C$2="sixth"),key!BQ17,IF(AND($C$2="Seventh"),key!BQ117,IF(AND($C$2="eighth"),key!BQ217,"")))</f>
        <v>5</v>
      </c>
      <c r="BL15" s="295" t="str">
        <f>IF(AND($C$2="sixth"),key!BR17,IF(AND($C$2="Seventh"),key!BR117,IF(AND($C$2="eighth"),key!BR217,"")))</f>
        <v/>
      </c>
      <c r="BM15" s="302">
        <f>IF(AND($C$2="sixth"),key!BS17,IF(AND($C$2="Seventh"),key!BS117,IF(AND($C$2="eighth"),key!BS217,"")))</f>
        <v>5</v>
      </c>
      <c r="BN15" s="298" t="str">
        <f>IF(AND($C$2="sixth"),key!BT17,IF(AND($C$2="Seventh"),key!BT117,IF(AND($C$2="eighth"),key!BT217,"")))</f>
        <v>C</v>
      </c>
      <c r="BO15" s="295">
        <f>IF(AND($C$2="sixth"),key!BU17,IF(AND($C$2="Seventh"),key!BU117,IF(AND($C$2="eighth"),key!BU217,"")))</f>
        <v>38</v>
      </c>
      <c r="BP15" s="295" t="str">
        <f>IF(AND($C$2="sixth"),key!BV17,IF(AND($C$2="Seventh"),key!BV117,IF(AND($C$2="eighth"),key!BV217,"")))</f>
        <v/>
      </c>
      <c r="BQ15" s="302">
        <f>IF(AND($C$2="sixth"),key!BW17,IF(AND($C$2="Seventh"),key!BW117,IF(AND($C$2="eighth"),key!BW217,"")))</f>
        <v>38</v>
      </c>
      <c r="BR15" s="298" t="str">
        <f>IF(AND($C$2="sixth"),key!BX17,IF(AND($C$2="Seventh"),key!BX117,IF(AND($C$2="eighth"),key!BX217,"")))</f>
        <v>D</v>
      </c>
      <c r="BS15" s="259">
        <f>IF(AND($C$2="sixth"),key!CA17,IF(AND($C$2="Seventh"),key!CA117,IF(AND($C$2="eighth"),key!CA217,"")))</f>
        <v>63</v>
      </c>
      <c r="BT15" s="299" t="str">
        <f>IF(AND($C$2="sixth"),key!CB17,IF(AND($C$2="Seventh"),key!CB117,IF(AND($C$2="eighth"),key!CB217,"")))</f>
        <v>D</v>
      </c>
      <c r="BU15" s="295">
        <f>IF(AND($C$2="sixth"),key!CD17,IF(AND($C$2="Seventh"),key!CD117,IF(AND($C$2="eighth"),key!CD217,"")))</f>
        <v>4</v>
      </c>
      <c r="BV15" s="295" t="str">
        <f>IF(AND($C$2="sixth"),key!CE17,IF(AND($C$2="Seventh"),key!CE117,IF(AND($C$2="eighth"),key!CE217,"")))</f>
        <v/>
      </c>
      <c r="BW15" s="302">
        <f>IF(AND($C$2="sixth"),key!CF17,IF(AND($C$2="Seventh"),key!CF117,IF(AND($C$2="eighth"),key!CF217,"")))</f>
        <v>4</v>
      </c>
      <c r="BX15" s="298" t="str">
        <f>IF(AND($C$2="sixth"),key!CG17,IF(AND($C$2="Seventh"),key!CG117,IF(AND($C$2="eighth"),key!CG217,"")))</f>
        <v>D</v>
      </c>
      <c r="BY15" s="295" t="str">
        <f>IF(AND($C$2="sixth"),key!CH17,IF(AND($C$2="Seventh"),key!CH117,IF(AND($C$2="eighth"),key!CH217,"")))</f>
        <v/>
      </c>
      <c r="BZ15" s="295" t="str">
        <f>IF(AND($C$2="sixth"),key!CI17,IF(AND($C$2="Seventh"),key!CI117,IF(AND($C$2="eighth"),key!CI217,"")))</f>
        <v/>
      </c>
      <c r="CA15" s="302">
        <f>IF(AND($C$2="sixth"),key!CJ17,IF(AND($C$2="Seventh"),key!CJ117,IF(AND($C$2="eighth"),key!CJ217,"")))</f>
        <v>0</v>
      </c>
      <c r="CB15" s="298" t="str">
        <f>IF(AND($C$2="sixth"),key!CK17,IF(AND($C$2="Seventh"),key!CK117,IF(AND($C$2="eighth"),key!CK217,"")))</f>
        <v/>
      </c>
      <c r="CC15" s="295">
        <f>IF(AND($C$2="sixth"),key!CL17,IF(AND($C$2="Seventh"),key!CL117,IF(AND($C$2="eighth"),key!CL217,"")))</f>
        <v>16</v>
      </c>
      <c r="CD15" s="295" t="str">
        <f>IF(AND($C$2="sixth"),key!CM17,IF(AND($C$2="Seventh"),key!CM117,IF(AND($C$2="eighth"),key!CM217,"")))</f>
        <v/>
      </c>
      <c r="CE15" s="302">
        <f>IF(AND($C$2="sixth"),key!CN17,IF(AND($C$2="Seventh"),key!CN117,IF(AND($C$2="eighth"),key!CN217,"")))</f>
        <v>16</v>
      </c>
      <c r="CF15" s="298" t="str">
        <f>IF(AND($C$2="sixth"),key!CO17,IF(AND($C$2="Seventh"),key!CO117,IF(AND($C$2="eighth"),key!CO217,"")))</f>
        <v>D</v>
      </c>
      <c r="CG15" s="295">
        <f>IF(AND($C$2="sixth"),key!CP17,IF(AND($C$2="Seventh"),key!CP117,IF(AND($C$2="eighth"),key!CP217,"")))</f>
        <v>5</v>
      </c>
      <c r="CH15" s="295" t="str">
        <f>IF(AND($C$2="sixth"),key!CQ17,IF(AND($C$2="Seventh"),key!CQ117,IF(AND($C$2="eighth"),key!CQ217,"")))</f>
        <v/>
      </c>
      <c r="CI15" s="302">
        <f>IF(AND($C$2="sixth"),key!CR17,IF(AND($C$2="Seventh"),key!CR117,IF(AND($C$2="eighth"),key!CR217,"")))</f>
        <v>5</v>
      </c>
      <c r="CJ15" s="298" t="str">
        <f>IF(AND($C$2="sixth"),key!CS17,IF(AND($C$2="Seventh"),key!CS117,IF(AND($C$2="eighth"),key!CS217,"")))</f>
        <v>C</v>
      </c>
      <c r="CK15" s="295">
        <f>IF(AND($C$2="sixth"),key!CT17,IF(AND($C$2="Seventh"),key!CT117,IF(AND($C$2="eighth"),key!CT217,"")))</f>
        <v>38</v>
      </c>
      <c r="CL15" s="295" t="str">
        <f>IF(AND($C$2="sixth"),key!CU17,IF(AND($C$2="Seventh"),key!CU117,IF(AND($C$2="eighth"),key!CU217,"")))</f>
        <v/>
      </c>
      <c r="CM15" s="302">
        <f>IF(AND($C$2="sixth"),key!CV17,IF(AND($C$2="Seventh"),key!CV117,IF(AND($C$2="eighth"),key!CV217,"")))</f>
        <v>38</v>
      </c>
      <c r="CN15" s="298" t="str">
        <f>IF(AND($C$2="sixth"),key!CW17,IF(AND($C$2="Seventh"),key!CW117,IF(AND($C$2="eighth"),key!CW217,"")))</f>
        <v>D</v>
      </c>
      <c r="CO15" s="259">
        <f>IF(AND($C$2="sixth"),key!CZ17,IF(AND($C$2="Seventh"),key!CZ117,IF(AND($C$2="eighth"),key!CZ217,"")))</f>
        <v>63</v>
      </c>
      <c r="CP15" s="299" t="str">
        <f>IF(AND($C$2="sixth"),key!DA17,IF(AND($C$2="Seventh"),key!DA117,IF(AND($C$2="eighth"),key!DA217,"")))</f>
        <v>D</v>
      </c>
      <c r="CQ15" s="295">
        <f>IF(AND($C$2="sixth"),key!DC17,IF(AND($C$2="Seventh"),key!DC117,IF(AND($C$2="eighth"),key!DC217,"")))</f>
        <v>4</v>
      </c>
      <c r="CR15" s="295" t="str">
        <f>IF(AND($C$2="sixth"),key!DD17,IF(AND($C$2="Seventh"),key!DD117,IF(AND($C$2="eighth"),key!DD217,"")))</f>
        <v/>
      </c>
      <c r="CS15" s="302">
        <f>IF(AND($C$2="sixth"),key!DE17,IF(AND($C$2="Seventh"),key!DE117,IF(AND($C$2="eighth"),key!DE217,"")))</f>
        <v>4</v>
      </c>
      <c r="CT15" s="298" t="str">
        <f>IF(AND($C$2="sixth"),key!DF17,IF(AND($C$2="Seventh"),key!DF117,IF(AND($C$2="eighth"),key!DF217,"")))</f>
        <v>D</v>
      </c>
      <c r="CU15" s="295" t="str">
        <f>IF(AND($C$2="sixth"),key!DG17,IF(AND($C$2="Seventh"),key!DG117,IF(AND($C$2="eighth"),key!DG217,"")))</f>
        <v/>
      </c>
      <c r="CV15" s="295" t="str">
        <f>IF(AND($C$2="sixth"),key!DH17,IF(AND($C$2="Seventh"),key!DH117,IF(AND($C$2="eighth"),key!DH217,"")))</f>
        <v/>
      </c>
      <c r="CW15" s="302">
        <f>IF(AND($C$2="sixth"),key!DI17,IF(AND($C$2="Seventh"),key!DI117,IF(AND($C$2="eighth"),key!DI217,"")))</f>
        <v>0</v>
      </c>
      <c r="CX15" s="298" t="str">
        <f>IF(AND($C$2="sixth"),key!DJ17,IF(AND($C$2="Seventh"),key!DJ117,IF(AND($C$2="eighth"),key!DJ217,"")))</f>
        <v/>
      </c>
      <c r="CY15" s="295">
        <f>IF(AND($C$2="sixth"),key!DK17,IF(AND($C$2="Seventh"),key!DK117,IF(AND($C$2="eighth"),key!DK217,"")))</f>
        <v>16</v>
      </c>
      <c r="CZ15" s="295" t="str">
        <f>IF(AND($C$2="sixth"),key!DL17,IF(AND($C$2="Seventh"),key!DL117,IF(AND($C$2="eighth"),key!DL217,"")))</f>
        <v/>
      </c>
      <c r="DA15" s="302">
        <f>IF(AND($C$2="sixth"),key!DM17,IF(AND($C$2="Seventh"),key!DM117,IF(AND($C$2="eighth"),key!DM217,"")))</f>
        <v>16</v>
      </c>
      <c r="DB15" s="298" t="str">
        <f>IF(AND($C$2="sixth"),key!DN17,IF(AND($C$2="Seventh"),key!DN117,IF(AND($C$2="eighth"),key!DN217,"")))</f>
        <v>D</v>
      </c>
      <c r="DC15" s="295">
        <f>IF(AND($C$2="sixth"),key!DO17,IF(AND($C$2="Seventh"),key!DO117,IF(AND($C$2="eighth"),key!DO217,"")))</f>
        <v>5</v>
      </c>
      <c r="DD15" s="295" t="str">
        <f>IF(AND($C$2="sixth"),key!DP17,IF(AND($C$2="Seventh"),key!DP117,IF(AND($C$2="eighth"),key!DP217,"")))</f>
        <v/>
      </c>
      <c r="DE15" s="302">
        <f>IF(AND($C$2="sixth"),key!DQ17,IF(AND($C$2="Seventh"),key!DQ117,IF(AND($C$2="eighth"),key!DQ217,"")))</f>
        <v>5</v>
      </c>
      <c r="DF15" s="298" t="str">
        <f>IF(AND($C$2="sixth"),key!DR17,IF(AND($C$2="Seventh"),key!DR117,IF(AND($C$2="eighth"),key!DR217,"")))</f>
        <v>C</v>
      </c>
      <c r="DG15" s="295">
        <f>IF(AND($C$2="sixth"),key!DS17,IF(AND($C$2="Seventh"),key!DS117,IF(AND($C$2="eighth"),key!DS217,"")))</f>
        <v>38</v>
      </c>
      <c r="DH15" s="295" t="str">
        <f>IF(AND($C$2="sixth"),key!DT17,IF(AND($C$2="Seventh"),key!DT117,IF(AND($C$2="eighth"),key!DT217,"")))</f>
        <v/>
      </c>
      <c r="DI15" s="302">
        <f>IF(AND($C$2="sixth"),key!DU17,IF(AND($C$2="Seventh"),key!DU117,IF(AND($C$2="eighth"),key!DU217,"")))</f>
        <v>38</v>
      </c>
      <c r="DJ15" s="298" t="str">
        <f>IF(AND($C$2="sixth"),key!DV17,IF(AND($C$2="Seventh"),key!DV117,IF(AND($C$2="eighth"),key!DV217,"")))</f>
        <v>D</v>
      </c>
      <c r="DK15" s="259">
        <f>IF(AND($C$2="sixth"),key!DY17,IF(AND($C$2="Seventh"),key!DY117,IF(AND($C$2="eighth"),key!DY217,"")))</f>
        <v>63</v>
      </c>
      <c r="DL15" s="299" t="str">
        <f>IF(AND($C$2="sixth"),key!DZ17,IF(AND($C$2="Seventh"),key!DZ117,IF(AND($C$2="eighth"),key!DZ217,"")))</f>
        <v>D</v>
      </c>
      <c r="DM15" s="295">
        <f>IF(AND($C$2="sixth"),key!EB17,IF(AND($C$2="Seventh"),key!EB117,IF(AND($C$2="eighth"),key!EB217,"")))</f>
        <v>4</v>
      </c>
      <c r="DN15" s="295" t="str">
        <f>IF(AND($C$2="sixth"),key!EC17,IF(AND($C$2="Seventh"),key!EC117,IF(AND($C$2="eighth"),key!EC217,"")))</f>
        <v/>
      </c>
      <c r="DO15" s="302">
        <f>IF(AND($C$2="sixth"),key!ED17,IF(AND($C$2="Seventh"),key!ED117,IF(AND($C$2="eighth"),key!ED217,"")))</f>
        <v>4</v>
      </c>
      <c r="DP15" s="298" t="str">
        <f>IF(AND($C$2="sixth"),key!EE17,IF(AND($C$2="Seventh"),key!EE117,IF(AND($C$2="eighth"),key!EE217,"")))</f>
        <v>D</v>
      </c>
      <c r="DQ15" s="295" t="str">
        <f>IF(AND($C$2="sixth"),key!EF17,IF(AND($C$2="Seventh"),key!EF117,IF(AND($C$2="eighth"),key!EF217,"")))</f>
        <v/>
      </c>
      <c r="DR15" s="295" t="str">
        <f>IF(AND($C$2="sixth"),key!EG17,IF(AND($C$2="Seventh"),key!EG117,IF(AND($C$2="eighth"),key!EG217,"")))</f>
        <v/>
      </c>
      <c r="DS15" s="302">
        <f>IF(AND($C$2="sixth"),key!EH17,IF(AND($C$2="Seventh"),key!EH117,IF(AND($C$2="eighth"),key!EH217,"")))</f>
        <v>0</v>
      </c>
      <c r="DT15" s="298" t="str">
        <f>IF(AND($C$2="sixth"),key!EI17,IF(AND($C$2="Seventh"),key!EI117,IF(AND($C$2="eighth"),key!EI217,"")))</f>
        <v/>
      </c>
      <c r="DU15" s="295">
        <f>IF(AND($C$2="sixth"),key!EJ17,IF(AND($C$2="Seventh"),key!EJ117,IF(AND($C$2="eighth"),key!EJ217,"")))</f>
        <v>16</v>
      </c>
      <c r="DV15" s="295" t="str">
        <f>IF(AND($C$2="sixth"),key!EK17,IF(AND($C$2="Seventh"),key!EK117,IF(AND($C$2="eighth"),key!EK217,"")))</f>
        <v/>
      </c>
      <c r="DW15" s="302">
        <f>IF(AND($C$2="sixth"),key!EL17,IF(AND($C$2="Seventh"),key!EL117,IF(AND($C$2="eighth"),key!EL217,"")))</f>
        <v>16</v>
      </c>
      <c r="DX15" s="298" t="str">
        <f>IF(AND($C$2="sixth"),key!EM17,IF(AND($C$2="Seventh"),key!EM117,IF(AND($C$2="eighth"),key!EM217,"")))</f>
        <v>D</v>
      </c>
      <c r="DY15" s="295">
        <f>IF(AND($C$2="sixth"),key!EN17,IF(AND($C$2="Seventh"),key!EN117,IF(AND($C$2="eighth"),key!EN217,"")))</f>
        <v>5</v>
      </c>
      <c r="DZ15" s="295" t="str">
        <f>IF(AND($C$2="sixth"),key!EO17,IF(AND($C$2="Seventh"),key!EO117,IF(AND($C$2="eighth"),key!EO217,"")))</f>
        <v/>
      </c>
      <c r="EA15" s="302">
        <f>IF(AND($C$2="sixth"),key!EP17,IF(AND($C$2="Seventh"),key!EP117,IF(AND($C$2="eighth"),key!EP217,"")))</f>
        <v>5</v>
      </c>
      <c r="EB15" s="298" t="str">
        <f>IF(AND($C$2="sixth"),key!EQ17,IF(AND($C$2="Seventh"),key!EQ117,IF(AND($C$2="eighth"),key!EQ217,"")))</f>
        <v>C</v>
      </c>
      <c r="EC15" s="295">
        <f>IF(AND($C$2="sixth"),key!ER17,IF(AND($C$2="Seventh"),key!ER117,IF(AND($C$2="eighth"),key!ER217,"")))</f>
        <v>38</v>
      </c>
      <c r="ED15" s="295" t="str">
        <f>IF(AND($C$2="sixth"),key!ES17,IF(AND($C$2="Seventh"),key!ES117,IF(AND($C$2="eighth"),key!ES217,"")))</f>
        <v/>
      </c>
      <c r="EE15" s="302">
        <f>IF(AND($C$2="sixth"),key!ET17,IF(AND($C$2="Seventh"),key!ET117,IF(AND($C$2="eighth"),key!ET217,"")))</f>
        <v>38</v>
      </c>
      <c r="EF15" s="298" t="str">
        <f>IF(AND($C$2="sixth"),key!EU17,IF(AND($C$2="Seventh"),key!EU117,IF(AND($C$2="eighth"),key!EU217,"")))</f>
        <v>D</v>
      </c>
      <c r="EG15" s="259">
        <f>IF(AND($C$2="sixth"),key!EX17,IF(AND($C$2="Seventh"),key!EX117,IF(AND($C$2="eighth"),key!EX217,"")))</f>
        <v>63</v>
      </c>
      <c r="EH15" s="299" t="str">
        <f>IF(AND($C$2="sixth"),key!EY17,IF(AND($C$2="Seventh"),key!EY117,IF(AND($C$2="eighth"),key!EY217,"")))</f>
        <v>D</v>
      </c>
      <c r="EI15" s="260">
        <f t="shared" si="9"/>
        <v>378</v>
      </c>
      <c r="EJ15" s="254">
        <f>IF(AND($C$2="sixth"),key!EZ17,IF(AND($C$2="Seventh"),key!EZ117,IF(AND($C$2="eighth"),key!EZ217,"")))</f>
        <v>17</v>
      </c>
      <c r="EK15" s="254">
        <f>IF(AND($C$2="sixth"),key!FA17,IF(AND($C$2="Seventh"),key!FA117,IF(AND($C$2="eighth"),key!FA217,"")))</f>
        <v>17</v>
      </c>
      <c r="EL15" s="254">
        <f>IF(AND($C$2="sixth"),key!FB17,IF(AND($C$2="Seventh"),key!FB117,IF(AND($C$2="eighth"),key!FB217,"")))</f>
        <v>16</v>
      </c>
      <c r="EM15" s="254">
        <f>IF(AND($C$2="sixth"),key!FC17,IF(AND($C$2="Seventh"),key!FC117,IF(AND($C$2="eighth"),key!FC217,"")))</f>
        <v>17</v>
      </c>
      <c r="EN15" s="254">
        <f>IF(AND($C$2="sixth"),key!FD17,IF(AND($C$2="Seventh"),key!FD117,IF(AND($C$2="eighth"),key!FD217,"")))</f>
        <v>17</v>
      </c>
      <c r="EO15" s="310">
        <f>IF(AND($C$2="sixth"),key!FE17,IF(AND($C$2="Seventh"),key!FE117,IF(AND($C$2="eighth"),key!FE217,"")))</f>
        <v>84</v>
      </c>
      <c r="EP15" s="311" t="str">
        <f>IF(AND($C$2="sixth"),key!FF17,IF(AND($C$2="Seventh"),key!FF117,IF(AND($C$2="eighth"),key!FF217,"")))</f>
        <v>A</v>
      </c>
      <c r="EQ15" s="254">
        <f>IF(AND($C$2="sixth"),key!FG17,IF(AND($C$2="Seventh"),key!FG117,IF(AND($C$2="eighth"),key!FG217,"")))</f>
        <v>17</v>
      </c>
      <c r="ER15" s="254">
        <f>IF(AND($C$2="sixth"),key!FH17,IF(AND($C$2="Seventh"),key!FH117,IF(AND($C$2="eighth"),key!FH217,"")))</f>
        <v>17</v>
      </c>
      <c r="ES15" s="254">
        <f>IF(AND($C$2="sixth"),key!FI17,IF(AND($C$2="Seventh"),key!FI117,IF(AND($C$2="eighth"),key!FI217,"")))</f>
        <v>17</v>
      </c>
      <c r="ET15" s="254">
        <f>IF(AND($C$2="sixth"),key!FJ17,IF(AND($C$2="Seventh"),key!FJ117,IF(AND($C$2="eighth"),key!FJ217,"")))</f>
        <v>16</v>
      </c>
      <c r="EU15" s="254">
        <f>IF(AND($C$2="sixth"),key!FK17,IF(AND($C$2="Seventh"),key!FK117,IF(AND($C$2="eighth"),key!FK217,"")))</f>
        <v>16</v>
      </c>
      <c r="EV15" s="310">
        <f>IF(AND($C$2="sixth"),key!FL17,IF(AND($C$2="Seventh"),key!FL117,IF(AND($C$2="eighth"),key!FL217,"")))</f>
        <v>83</v>
      </c>
      <c r="EW15" s="311" t="str">
        <f>IF(AND($C$2="sixth"),key!FM17,IF(AND($C$2="Seventh"),key!FM117,IF(AND($C$2="eighth"),key!FM217,"")))</f>
        <v>A</v>
      </c>
      <c r="EX15" s="254">
        <f>IF(AND($C$2="sixth"),key!FN17,IF(AND($C$2="Seventh"),key!FN117,IF(AND($C$2="eighth"),key!FN217,"")))</f>
        <v>17</v>
      </c>
      <c r="EY15" s="254">
        <f>IF(AND($C$2="sixth"),key!FO17,IF(AND($C$2="Seventh"),key!FO117,IF(AND($C$2="eighth"),key!FO217,"")))</f>
        <v>17</v>
      </c>
      <c r="EZ15" s="254">
        <f>IF(AND($C$2="sixth"),key!FP17,IF(AND($C$2="Seventh"),key!FP117,IF(AND($C$2="eighth"),key!FP217,"")))</f>
        <v>17</v>
      </c>
      <c r="FA15" s="254">
        <f>IF(AND($C$2="sixth"),key!FQ17,IF(AND($C$2="Seventh"),key!FQ117,IF(AND($C$2="eighth"),key!FQ217,"")))</f>
        <v>16</v>
      </c>
      <c r="FB15" s="254">
        <f>IF(AND($C$2="sixth"),key!FR17,IF(AND($C$2="Seventh"),key!FR117,IF(AND($C$2="eighth"),key!FR217,"")))</f>
        <v>17</v>
      </c>
      <c r="FC15" s="310">
        <f>IF(AND($C$2="sixth"),key!FS17,IF(AND($C$2="Seventh"),key!FS117,IF(AND($C$2="eighth"),key!FS217,"")))</f>
        <v>84</v>
      </c>
      <c r="FD15" s="311" t="str">
        <f>IF(AND($C$2="sixth"),key!FT17,IF(AND($C$2="Seventh"),key!FT117,IF(AND($C$2="eighth"),key!FT217,"")))</f>
        <v>A</v>
      </c>
      <c r="FE15" s="344">
        <f t="shared" si="1"/>
        <v>31.5</v>
      </c>
      <c r="FF15" s="261" t="str">
        <f>IF(AND($C$2="sixth"),key!GI17,IF(AND($C$2="Seventh"),key!GI117,IF(AND($C$2="eighth"),key!GI217,"")))</f>
        <v>lIre~</v>
      </c>
      <c r="FG15" s="842" t="str">
        <f>IF(AND($C$2="sixth"),key!GJ17,IF(AND($C$2="Seventh"),key!GJ117,IF(AND($C$2="eighth"),key!GJ217,"")))</f>
        <v>mRrh.kZ</v>
      </c>
      <c r="FH15" s="843"/>
      <c r="FI15" s="255">
        <f>IF(AND($C$2="sixth"),key!GG17,IF(AND($C$2="Seventh"),key!GG117,IF(AND($C$2="eighth"),key!GG217,"")))</f>
        <v>114</v>
      </c>
      <c r="FJ15" s="330" t="str">
        <f t="shared" si="10"/>
        <v>D</v>
      </c>
      <c r="FK15" s="248"/>
      <c r="FL15" s="248"/>
      <c r="FY15" s="50">
        <f>IF(AND($C$2="sixth"),key!GH17,IF(AND($C$2="Seventh"),key!GH117,IF(AND($C$2="eighth"),key!GH217,"")))</f>
        <v>0</v>
      </c>
      <c r="IB15" s="112"/>
    </row>
    <row r="16" spans="1:236" ht="18.75">
      <c r="A16" s="257">
        <v>10</v>
      </c>
      <c r="B16" s="291" t="str">
        <f>IF(AND($C$2="sixth"),key!E18,IF(AND($C$2="Seventh"),key!E118,IF(AND($C$2="eighth"),key!E218,"")))</f>
        <v/>
      </c>
      <c r="C16" s="288" t="str">
        <f>IF(ISNA(VLOOKUP(D16,Register!A$7:Z$315,10,FALSE)),"",VLOOKUP(D16,Register!A$7:Z$315,10,FALSE))</f>
        <v/>
      </c>
      <c r="D16" s="289" t="str">
        <f>IF(AND($C$2="sixth"),key!B18,IF(AND($C$2="Seventh"),key!B118,IF(AND($C$2="eighth"),key!B218,"")))</f>
        <v/>
      </c>
      <c r="E16" s="290" t="str">
        <f>IF(AND($C$2="sixth"),key!C18,IF(AND($C$2="Seventh"),key!C118,IF(AND($C$2="eighth"),key!C218,"")))</f>
        <v/>
      </c>
      <c r="F16" s="290" t="str">
        <f>IF(AND($C$2="sixth"),key!D18,IF(AND($C$2="Seventh"),key!D118,IF(AND($C$2="eighth"),key!D218,"")))</f>
        <v/>
      </c>
      <c r="G16" s="295" t="str">
        <f>IF(AND($C$2="sixth"),key!G18,IF(AND($C$2="Seventh"),key!G118,IF(AND($C$2="eighth"),key!G218,"")))</f>
        <v/>
      </c>
      <c r="H16" s="295" t="str">
        <f>IF(AND($C$2="sixth"),key!H18,IF(AND($C$2="Seventh"),key!H118,IF(AND($C$2="eighth"),key!H218,"")))</f>
        <v/>
      </c>
      <c r="I16" s="297" t="str">
        <f t="shared" si="0"/>
        <v/>
      </c>
      <c r="J16" s="296" t="str">
        <f>IF(AND($C$2="sixth"),key!J18,IF(AND($C$2="Seventh"),key!J118,IF(AND($C$2="eighth"),key!J218,"")))</f>
        <v/>
      </c>
      <c r="K16" s="295" t="str">
        <f>IF(AND($C$2="sixth"),key!K18,IF(AND($C$2="Seventh"),key!K118,IF(AND($C$2="eighth"),key!K218,"")))</f>
        <v/>
      </c>
      <c r="L16" s="295" t="str">
        <f>IF(AND($C$2="sixth"),key!L18,IF(AND($C$2="Seventh"),key!L118,IF(AND($C$2="eighth"),key!L218,"")))</f>
        <v/>
      </c>
      <c r="M16" s="258" t="str">
        <f t="shared" si="2"/>
        <v/>
      </c>
      <c r="N16" s="298" t="str">
        <f>IF(AND($C$2="sixth"),key!N18,IF(AND($C$2="Seventh"),key!N118,IF(AND($C$2="eighth"),key!N218,"")))</f>
        <v/>
      </c>
      <c r="O16" s="295" t="str">
        <f>IF(AND($C$2="sixth"),key!O18,IF(AND($C$2="Seventh"),key!O118,IF(AND($C$2="eighth"),key!O218,"")))</f>
        <v/>
      </c>
      <c r="P16" s="295" t="str">
        <f>IF(AND($C$2="sixth"),key!P18,IF(AND($C$2="Seventh"),key!P118,IF(AND($C$2="eighth"),key!P218,"")))</f>
        <v/>
      </c>
      <c r="Q16" s="258" t="str">
        <f t="shared" si="3"/>
        <v/>
      </c>
      <c r="R16" s="298" t="str">
        <f>IF(AND($C$2="sixth"),key!R18,IF(AND($C$2="Seventh"),key!R118,IF(AND($C$2="eighth"),key!R218,"")))</f>
        <v/>
      </c>
      <c r="S16" s="295" t="str">
        <f>IF(AND($C$2="sixth"),key!S18,IF(AND($C$2="Seventh"),key!S118,IF(AND($C$2="eighth"),key!S218,"")))</f>
        <v/>
      </c>
      <c r="T16" s="295" t="str">
        <f>IF(AND($C$2="sixth"),key!T18,IF(AND($C$2="Seventh"),key!T118,IF(AND($C$2="eighth"),key!T218,"")))</f>
        <v/>
      </c>
      <c r="U16" s="258" t="str">
        <f t="shared" si="4"/>
        <v/>
      </c>
      <c r="V16" s="298" t="str">
        <f>IF(AND($C$2="sixth"),key!V18,IF(AND($C$2="Seventh"),key!V118,IF(AND($C$2="eighth"),key!V218,"")))</f>
        <v/>
      </c>
      <c r="W16" s="295" t="str">
        <f>IF(AND($C$2="sixth"),key!W18,IF(AND($C$2="Seventh"),key!W118,IF(AND($C$2="eighth"),key!W218,"")))</f>
        <v/>
      </c>
      <c r="X16" s="295" t="str">
        <f>IF(AND($C$2="sixth"),key!X18,IF(AND($C$2="Seventh"),key!X118,IF(AND($C$2="eighth"),key!X218,"")))</f>
        <v/>
      </c>
      <c r="Y16" s="259" t="str">
        <f t="shared" si="5"/>
        <v/>
      </c>
      <c r="Z16" s="298" t="str">
        <f>IF(AND($C$2="sixth"),key!Z18,IF(AND($C$2="Seventh"),key!Z118,IF(AND($C$2="eighth"),key!Z218,"")))</f>
        <v/>
      </c>
      <c r="AA16" s="259" t="str">
        <f>IF(AND($C$2="sixth"),key!AC18,IF(AND($C$2="Seventh"),key!AC118,IF(AND($C$2="eighth"),key!AC218,"")))</f>
        <v/>
      </c>
      <c r="AB16" s="299" t="str">
        <f>IF(AND($C$2="sixth"),key!AD18,IF(AND($C$2="Seventh"),key!AD118,IF(AND($C$2="eighth"),key!AD218,"")))</f>
        <v/>
      </c>
      <c r="AC16" s="295">
        <f>IF(AND($C$2="sixth"),key!AF18,IF(AND($C$2="Seventh"),key!AF118,IF(AND($C$2="eighth"),key!AF218,"")))</f>
        <v>10</v>
      </c>
      <c r="AD16" s="295" t="str">
        <f>IF(AND($C$2="sixth"),key!AG18,IF(AND($C$2="Seventh"),key!AG118,IF(AND($C$2="eighth"),key!AG218,"")))</f>
        <v/>
      </c>
      <c r="AE16" s="297">
        <f t="shared" si="6"/>
        <v>10</v>
      </c>
      <c r="AF16" s="296" t="str">
        <f>IF(AND($C$2="sixth"),key!AI18,IF(AND($C$2="Seventh"),key!AI118,IF(AND($C$2="eighth"),key!AI218,"")))</f>
        <v/>
      </c>
      <c r="AG16" s="295">
        <f>IF(AND($C$2="sixth"),key!AJ18,IF(AND($C$2="Seventh"),key!AJ118,IF(AND($C$2="eighth"),key!AJ218,"")))</f>
        <v>9</v>
      </c>
      <c r="AH16" s="295" t="str">
        <f>IF(AND($C$2="sixth"),key!AK18,IF(AND($C$2="Seventh"),key!AK118,IF(AND($C$2="eighth"),key!AK218,"")))</f>
        <v/>
      </c>
      <c r="AI16" s="258">
        <f t="shared" si="7"/>
        <v>9</v>
      </c>
      <c r="AJ16" s="298" t="str">
        <f>IF(AND($C$2="sixth"),key!AM18,IF(AND($C$2="Seventh"),key!AM118,IF(AND($C$2="eighth"),key!AM218,"")))</f>
        <v/>
      </c>
      <c r="AK16" s="295">
        <f>IF(AND($C$2="sixth"),key!AN18,IF(AND($C$2="Seventh"),key!AN118,IF(AND($C$2="eighth"),key!AN218,"")))</f>
        <v>57</v>
      </c>
      <c r="AL16" s="295" t="str">
        <f>IF(AND($C$2="sixth"),key!AO18,IF(AND($C$2="Seventh"),key!AO118,IF(AND($C$2="eighth"),key!AO218,"")))</f>
        <v/>
      </c>
      <c r="AM16" s="258">
        <f t="shared" si="8"/>
        <v>57</v>
      </c>
      <c r="AN16" s="298" t="str">
        <f>IF(AND($C$2="sixth"),key!AQ18,IF(AND($C$2="Seventh"),key!AQ118,IF(AND($C$2="eighth"),key!AQ218,"")))</f>
        <v/>
      </c>
      <c r="AO16" s="295">
        <f>IF(AND($C$2="sixth"),key!AR18,IF(AND($C$2="Seventh"),key!AR118,IF(AND($C$2="eighth"),key!AR218,"")))</f>
        <v>10</v>
      </c>
      <c r="AP16" s="295" t="str">
        <f>IF(AND($C$2="sixth"),key!AS18,IF(AND($C$2="Seventh"),key!AS118,IF(AND($C$2="eighth"),key!AS218,"")))</f>
        <v/>
      </c>
      <c r="AQ16" s="303" t="str">
        <f>IF(AND($C$2="sixth"),key!AT18,IF(AND($C$2="Seventh"),key!AT118,IF(AND($C$2="eighth"),key!AT218,"")))</f>
        <v/>
      </c>
      <c r="AR16" s="298" t="str">
        <f>IF(AND($C$2="sixth"),key!AU18,IF(AND($C$2="Seventh"),key!AU118,IF(AND($C$2="eighth"),key!AU218,"")))</f>
        <v/>
      </c>
      <c r="AS16" s="295">
        <f>IF(AND($C$2="sixth"),key!AV18,IF(AND($C$2="Seventh"),key!AV118,IF(AND($C$2="eighth"),key!AV218,"")))</f>
        <v>72</v>
      </c>
      <c r="AT16" s="295" t="str">
        <f>IF(AND($C$2="sixth"),key!AW18,IF(AND($C$2="Seventh"),key!AW118,IF(AND($C$2="eighth"),key!AW218,"")))</f>
        <v/>
      </c>
      <c r="AU16" s="303" t="str">
        <f>IF(AND($C$2="sixth"),key!AX18,IF(AND($C$2="Seventh"),key!AX118,IF(AND($C$2="eighth"),key!AX218,"")))</f>
        <v/>
      </c>
      <c r="AV16" s="298" t="str">
        <f>IF(AND($C$2="sixth"),key!AY18,IF(AND($C$2="Seventh"),key!AY118,IF(AND($C$2="eighth"),key!AY218,"")))</f>
        <v/>
      </c>
      <c r="AW16" s="259" t="str">
        <f>IF(AND($C$2="sixth"),key!BB18,IF(AND($C$2="Seventh"),key!BB118,IF(AND($C$2="eighth"),key!BB218,"")))</f>
        <v/>
      </c>
      <c r="AX16" s="299" t="str">
        <f>IF(AND($C$2="sixth"),key!BC18,IF(AND($C$2="Seventh"),key!BC118,IF(AND($C$2="eighth"),key!BC218,"")))</f>
        <v/>
      </c>
      <c r="AY16" s="295">
        <f>IF(AND($C$2="sixth"),key!BE18,IF(AND($C$2="Seventh"),key!BE118,IF(AND($C$2="eighth"),key!BE218,"")))</f>
        <v>10</v>
      </c>
      <c r="AZ16" s="295" t="str">
        <f>IF(AND($C$2="sixth"),key!BF18,IF(AND($C$2="Seventh"),key!BF118,IF(AND($C$2="eighth"),key!BF218,"")))</f>
        <v/>
      </c>
      <c r="BA16" s="302" t="str">
        <f>IF(AND($C$2="sixth"),key!BG18,IF(AND($C$2="Seventh"),key!BG118,IF(AND($C$2="eighth"),key!BG218,"")))</f>
        <v/>
      </c>
      <c r="BB16" s="298" t="str">
        <f>IF(AND($C$2="sixth"),key!BH18,IF(AND($C$2="Seventh"),key!BH118,IF(AND($C$2="eighth"),key!BH218,"")))</f>
        <v/>
      </c>
      <c r="BC16" s="295">
        <f>IF(AND($C$2="sixth"),key!BI18,IF(AND($C$2="Seventh"),key!BI118,IF(AND($C$2="eighth"),key!BI218,"")))</f>
        <v>9</v>
      </c>
      <c r="BD16" s="295" t="str">
        <f>IF(AND($C$2="sixth"),key!BJ18,IF(AND($C$2="Seventh"),key!BJ118,IF(AND($C$2="eighth"),key!BJ218,"")))</f>
        <v/>
      </c>
      <c r="BE16" s="302" t="str">
        <f>IF(AND($C$2="sixth"),key!BK18,IF(AND($C$2="Seventh"),key!BK118,IF(AND($C$2="eighth"),key!BK218,"")))</f>
        <v/>
      </c>
      <c r="BF16" s="298" t="str">
        <f>IF(AND($C$2="sixth"),key!BL18,IF(AND($C$2="Seventh"),key!BL118,IF(AND($C$2="eighth"),key!BL218,"")))</f>
        <v/>
      </c>
      <c r="BG16" s="295">
        <f>IF(AND($C$2="sixth"),key!BM18,IF(AND($C$2="Seventh"),key!BM118,IF(AND($C$2="eighth"),key!BM218,"")))</f>
        <v>57</v>
      </c>
      <c r="BH16" s="295" t="str">
        <f>IF(AND($C$2="sixth"),key!BN18,IF(AND($C$2="Seventh"),key!BN118,IF(AND($C$2="eighth"),key!BN218,"")))</f>
        <v/>
      </c>
      <c r="BI16" s="302" t="str">
        <f>IF(AND($C$2="sixth"),key!BO18,IF(AND($C$2="Seventh"),key!BO118,IF(AND($C$2="eighth"),key!BO218,"")))</f>
        <v/>
      </c>
      <c r="BJ16" s="298" t="str">
        <f>IF(AND($C$2="sixth"),key!BP18,IF(AND($C$2="Seventh"),key!BP118,IF(AND($C$2="eighth"),key!BP218,"")))</f>
        <v/>
      </c>
      <c r="BK16" s="295">
        <f>IF(AND($C$2="sixth"),key!BQ18,IF(AND($C$2="Seventh"),key!BQ118,IF(AND($C$2="eighth"),key!BQ218,"")))</f>
        <v>10</v>
      </c>
      <c r="BL16" s="295" t="str">
        <f>IF(AND($C$2="sixth"),key!BR18,IF(AND($C$2="Seventh"),key!BR118,IF(AND($C$2="eighth"),key!BR218,"")))</f>
        <v/>
      </c>
      <c r="BM16" s="302" t="str">
        <f>IF(AND($C$2="sixth"),key!BS18,IF(AND($C$2="Seventh"),key!BS118,IF(AND($C$2="eighth"),key!BS218,"")))</f>
        <v/>
      </c>
      <c r="BN16" s="298" t="str">
        <f>IF(AND($C$2="sixth"),key!BT18,IF(AND($C$2="Seventh"),key!BT118,IF(AND($C$2="eighth"),key!BT218,"")))</f>
        <v/>
      </c>
      <c r="BO16" s="295">
        <f>IF(AND($C$2="sixth"),key!BU18,IF(AND($C$2="Seventh"),key!BU118,IF(AND($C$2="eighth"),key!BU218,"")))</f>
        <v>72</v>
      </c>
      <c r="BP16" s="295" t="str">
        <f>IF(AND($C$2="sixth"),key!BV18,IF(AND($C$2="Seventh"),key!BV118,IF(AND($C$2="eighth"),key!BV218,"")))</f>
        <v/>
      </c>
      <c r="BQ16" s="302" t="str">
        <f>IF(AND($C$2="sixth"),key!BW18,IF(AND($C$2="Seventh"),key!BW118,IF(AND($C$2="eighth"),key!BW218,"")))</f>
        <v/>
      </c>
      <c r="BR16" s="298" t="str">
        <f>IF(AND($C$2="sixth"),key!BX18,IF(AND($C$2="Seventh"),key!BX118,IF(AND($C$2="eighth"),key!BX218,"")))</f>
        <v/>
      </c>
      <c r="BS16" s="259" t="str">
        <f>IF(AND($C$2="sixth"),key!CA18,IF(AND($C$2="Seventh"),key!CA118,IF(AND($C$2="eighth"),key!CA218,"")))</f>
        <v/>
      </c>
      <c r="BT16" s="299" t="str">
        <f>IF(AND($C$2="sixth"),key!CB18,IF(AND($C$2="Seventh"),key!CB118,IF(AND($C$2="eighth"),key!CB218,"")))</f>
        <v/>
      </c>
      <c r="BU16" s="295">
        <f>IF(AND($C$2="sixth"),key!CD18,IF(AND($C$2="Seventh"),key!CD118,IF(AND($C$2="eighth"),key!CD218,"")))</f>
        <v>10</v>
      </c>
      <c r="BV16" s="295" t="str">
        <f>IF(AND($C$2="sixth"),key!CE18,IF(AND($C$2="Seventh"),key!CE118,IF(AND($C$2="eighth"),key!CE218,"")))</f>
        <v/>
      </c>
      <c r="BW16" s="302" t="str">
        <f>IF(AND($C$2="sixth"),key!CF18,IF(AND($C$2="Seventh"),key!CF118,IF(AND($C$2="eighth"),key!CF218,"")))</f>
        <v/>
      </c>
      <c r="BX16" s="298" t="str">
        <f>IF(AND($C$2="sixth"),key!CG18,IF(AND($C$2="Seventh"),key!CG118,IF(AND($C$2="eighth"),key!CG218,"")))</f>
        <v/>
      </c>
      <c r="BY16" s="295">
        <f>IF(AND($C$2="sixth"),key!CH18,IF(AND($C$2="Seventh"),key!CH118,IF(AND($C$2="eighth"),key!CH218,"")))</f>
        <v>9</v>
      </c>
      <c r="BZ16" s="295" t="str">
        <f>IF(AND($C$2="sixth"),key!CI18,IF(AND($C$2="Seventh"),key!CI118,IF(AND($C$2="eighth"),key!CI218,"")))</f>
        <v/>
      </c>
      <c r="CA16" s="302" t="str">
        <f>IF(AND($C$2="sixth"),key!CJ18,IF(AND($C$2="Seventh"),key!CJ118,IF(AND($C$2="eighth"),key!CJ218,"")))</f>
        <v/>
      </c>
      <c r="CB16" s="298" t="str">
        <f>IF(AND($C$2="sixth"),key!CK18,IF(AND($C$2="Seventh"),key!CK118,IF(AND($C$2="eighth"),key!CK218,"")))</f>
        <v/>
      </c>
      <c r="CC16" s="295">
        <f>IF(AND($C$2="sixth"),key!CL18,IF(AND($C$2="Seventh"),key!CL118,IF(AND($C$2="eighth"),key!CL218,"")))</f>
        <v>57</v>
      </c>
      <c r="CD16" s="295" t="str">
        <f>IF(AND($C$2="sixth"),key!CM18,IF(AND($C$2="Seventh"),key!CM118,IF(AND($C$2="eighth"),key!CM218,"")))</f>
        <v/>
      </c>
      <c r="CE16" s="302" t="str">
        <f>IF(AND($C$2="sixth"),key!CN18,IF(AND($C$2="Seventh"),key!CN118,IF(AND($C$2="eighth"),key!CN218,"")))</f>
        <v/>
      </c>
      <c r="CF16" s="298" t="str">
        <f>IF(AND($C$2="sixth"),key!CO18,IF(AND($C$2="Seventh"),key!CO118,IF(AND($C$2="eighth"),key!CO218,"")))</f>
        <v/>
      </c>
      <c r="CG16" s="295">
        <f>IF(AND($C$2="sixth"),key!CP18,IF(AND($C$2="Seventh"),key!CP118,IF(AND($C$2="eighth"),key!CP218,"")))</f>
        <v>10</v>
      </c>
      <c r="CH16" s="295" t="str">
        <f>IF(AND($C$2="sixth"),key!CQ18,IF(AND($C$2="Seventh"),key!CQ118,IF(AND($C$2="eighth"),key!CQ218,"")))</f>
        <v/>
      </c>
      <c r="CI16" s="302" t="str">
        <f>IF(AND($C$2="sixth"),key!CR18,IF(AND($C$2="Seventh"),key!CR118,IF(AND($C$2="eighth"),key!CR218,"")))</f>
        <v/>
      </c>
      <c r="CJ16" s="298" t="str">
        <f>IF(AND($C$2="sixth"),key!CS18,IF(AND($C$2="Seventh"),key!CS118,IF(AND($C$2="eighth"),key!CS218,"")))</f>
        <v/>
      </c>
      <c r="CK16" s="295">
        <f>IF(AND($C$2="sixth"),key!CT18,IF(AND($C$2="Seventh"),key!CT118,IF(AND($C$2="eighth"),key!CT218,"")))</f>
        <v>72</v>
      </c>
      <c r="CL16" s="295" t="str">
        <f>IF(AND($C$2="sixth"),key!CU18,IF(AND($C$2="Seventh"),key!CU118,IF(AND($C$2="eighth"),key!CU218,"")))</f>
        <v/>
      </c>
      <c r="CM16" s="302" t="str">
        <f>IF(AND($C$2="sixth"),key!CV18,IF(AND($C$2="Seventh"),key!CV118,IF(AND($C$2="eighth"),key!CV218,"")))</f>
        <v/>
      </c>
      <c r="CN16" s="298" t="str">
        <f>IF(AND($C$2="sixth"),key!CW18,IF(AND($C$2="Seventh"),key!CW118,IF(AND($C$2="eighth"),key!CW218,"")))</f>
        <v/>
      </c>
      <c r="CO16" s="259" t="str">
        <f>IF(AND($C$2="sixth"),key!CZ18,IF(AND($C$2="Seventh"),key!CZ118,IF(AND($C$2="eighth"),key!CZ218,"")))</f>
        <v/>
      </c>
      <c r="CP16" s="299" t="str">
        <f>IF(AND($C$2="sixth"),key!DA18,IF(AND($C$2="Seventh"),key!DA118,IF(AND($C$2="eighth"),key!DA218,"")))</f>
        <v/>
      </c>
      <c r="CQ16" s="295">
        <f>IF(AND($C$2="sixth"),key!DC18,IF(AND($C$2="Seventh"),key!DC118,IF(AND($C$2="eighth"),key!DC218,"")))</f>
        <v>10</v>
      </c>
      <c r="CR16" s="295" t="str">
        <f>IF(AND($C$2="sixth"),key!DD18,IF(AND($C$2="Seventh"),key!DD118,IF(AND($C$2="eighth"),key!DD218,"")))</f>
        <v/>
      </c>
      <c r="CS16" s="302" t="str">
        <f>IF(AND($C$2="sixth"),key!DE18,IF(AND($C$2="Seventh"),key!DE118,IF(AND($C$2="eighth"),key!DE218,"")))</f>
        <v/>
      </c>
      <c r="CT16" s="298" t="str">
        <f>IF(AND($C$2="sixth"),key!DF18,IF(AND($C$2="Seventh"),key!DF118,IF(AND($C$2="eighth"),key!DF218,"")))</f>
        <v/>
      </c>
      <c r="CU16" s="295">
        <f>IF(AND($C$2="sixth"),key!DG18,IF(AND($C$2="Seventh"),key!DG118,IF(AND($C$2="eighth"),key!DG218,"")))</f>
        <v>9</v>
      </c>
      <c r="CV16" s="295" t="str">
        <f>IF(AND($C$2="sixth"),key!DH18,IF(AND($C$2="Seventh"),key!DH118,IF(AND($C$2="eighth"),key!DH218,"")))</f>
        <v/>
      </c>
      <c r="CW16" s="302" t="str">
        <f>IF(AND($C$2="sixth"),key!DI18,IF(AND($C$2="Seventh"),key!DI118,IF(AND($C$2="eighth"),key!DI218,"")))</f>
        <v/>
      </c>
      <c r="CX16" s="298" t="str">
        <f>IF(AND($C$2="sixth"),key!DJ18,IF(AND($C$2="Seventh"),key!DJ118,IF(AND($C$2="eighth"),key!DJ218,"")))</f>
        <v/>
      </c>
      <c r="CY16" s="295">
        <f>IF(AND($C$2="sixth"),key!DK18,IF(AND($C$2="Seventh"),key!DK118,IF(AND($C$2="eighth"),key!DK218,"")))</f>
        <v>57</v>
      </c>
      <c r="CZ16" s="295" t="str">
        <f>IF(AND($C$2="sixth"),key!DL18,IF(AND($C$2="Seventh"),key!DL118,IF(AND($C$2="eighth"),key!DL218,"")))</f>
        <v/>
      </c>
      <c r="DA16" s="302" t="str">
        <f>IF(AND($C$2="sixth"),key!DM18,IF(AND($C$2="Seventh"),key!DM118,IF(AND($C$2="eighth"),key!DM218,"")))</f>
        <v/>
      </c>
      <c r="DB16" s="298" t="str">
        <f>IF(AND($C$2="sixth"),key!DN18,IF(AND($C$2="Seventh"),key!DN118,IF(AND($C$2="eighth"),key!DN218,"")))</f>
        <v/>
      </c>
      <c r="DC16" s="295">
        <f>IF(AND($C$2="sixth"),key!DO18,IF(AND($C$2="Seventh"),key!DO118,IF(AND($C$2="eighth"),key!DO218,"")))</f>
        <v>10</v>
      </c>
      <c r="DD16" s="295" t="str">
        <f>IF(AND($C$2="sixth"),key!DP18,IF(AND($C$2="Seventh"),key!DP118,IF(AND($C$2="eighth"),key!DP218,"")))</f>
        <v/>
      </c>
      <c r="DE16" s="302" t="str">
        <f>IF(AND($C$2="sixth"),key!DQ18,IF(AND($C$2="Seventh"),key!DQ118,IF(AND($C$2="eighth"),key!DQ218,"")))</f>
        <v/>
      </c>
      <c r="DF16" s="298" t="str">
        <f>IF(AND($C$2="sixth"),key!DR18,IF(AND($C$2="Seventh"),key!DR118,IF(AND($C$2="eighth"),key!DR218,"")))</f>
        <v/>
      </c>
      <c r="DG16" s="295">
        <f>IF(AND($C$2="sixth"),key!DS18,IF(AND($C$2="Seventh"),key!DS118,IF(AND($C$2="eighth"),key!DS218,"")))</f>
        <v>72</v>
      </c>
      <c r="DH16" s="295" t="str">
        <f>IF(AND($C$2="sixth"),key!DT18,IF(AND($C$2="Seventh"),key!DT118,IF(AND($C$2="eighth"),key!DT218,"")))</f>
        <v/>
      </c>
      <c r="DI16" s="302" t="str">
        <f>IF(AND($C$2="sixth"),key!DU18,IF(AND($C$2="Seventh"),key!DU118,IF(AND($C$2="eighth"),key!DU218,"")))</f>
        <v/>
      </c>
      <c r="DJ16" s="298" t="str">
        <f>IF(AND($C$2="sixth"),key!DV18,IF(AND($C$2="Seventh"),key!DV118,IF(AND($C$2="eighth"),key!DV218,"")))</f>
        <v/>
      </c>
      <c r="DK16" s="259" t="str">
        <f>IF(AND($C$2="sixth"),key!DY18,IF(AND($C$2="Seventh"),key!DY118,IF(AND($C$2="eighth"),key!DY218,"")))</f>
        <v/>
      </c>
      <c r="DL16" s="299" t="str">
        <f>IF(AND($C$2="sixth"),key!DZ18,IF(AND($C$2="Seventh"),key!DZ118,IF(AND($C$2="eighth"),key!DZ218,"")))</f>
        <v/>
      </c>
      <c r="DM16" s="295">
        <f>IF(AND($C$2="sixth"),key!EB18,IF(AND($C$2="Seventh"),key!EB118,IF(AND($C$2="eighth"),key!EB218,"")))</f>
        <v>10</v>
      </c>
      <c r="DN16" s="295" t="str">
        <f>IF(AND($C$2="sixth"),key!EC18,IF(AND($C$2="Seventh"),key!EC118,IF(AND($C$2="eighth"),key!EC218,"")))</f>
        <v/>
      </c>
      <c r="DO16" s="302" t="str">
        <f>IF(AND($C$2="sixth"),key!ED18,IF(AND($C$2="Seventh"),key!ED118,IF(AND($C$2="eighth"),key!ED218,"")))</f>
        <v/>
      </c>
      <c r="DP16" s="298" t="str">
        <f>IF(AND($C$2="sixth"),key!EE18,IF(AND($C$2="Seventh"),key!EE118,IF(AND($C$2="eighth"),key!EE218,"")))</f>
        <v/>
      </c>
      <c r="DQ16" s="295">
        <f>IF(AND($C$2="sixth"),key!EF18,IF(AND($C$2="Seventh"),key!EF118,IF(AND($C$2="eighth"),key!EF218,"")))</f>
        <v>9</v>
      </c>
      <c r="DR16" s="295" t="str">
        <f>IF(AND($C$2="sixth"),key!EG18,IF(AND($C$2="Seventh"),key!EG118,IF(AND($C$2="eighth"),key!EG218,"")))</f>
        <v/>
      </c>
      <c r="DS16" s="302" t="str">
        <f>IF(AND($C$2="sixth"),key!EH18,IF(AND($C$2="Seventh"),key!EH118,IF(AND($C$2="eighth"),key!EH218,"")))</f>
        <v/>
      </c>
      <c r="DT16" s="298" t="str">
        <f>IF(AND($C$2="sixth"),key!EI18,IF(AND($C$2="Seventh"),key!EI118,IF(AND($C$2="eighth"),key!EI218,"")))</f>
        <v/>
      </c>
      <c r="DU16" s="295">
        <f>IF(AND($C$2="sixth"),key!EJ18,IF(AND($C$2="Seventh"),key!EJ118,IF(AND($C$2="eighth"),key!EJ218,"")))</f>
        <v>57</v>
      </c>
      <c r="DV16" s="295" t="str">
        <f>IF(AND($C$2="sixth"),key!EK18,IF(AND($C$2="Seventh"),key!EK118,IF(AND($C$2="eighth"),key!EK218,"")))</f>
        <v/>
      </c>
      <c r="DW16" s="302" t="str">
        <f>IF(AND($C$2="sixth"),key!EL18,IF(AND($C$2="Seventh"),key!EL118,IF(AND($C$2="eighth"),key!EL218,"")))</f>
        <v/>
      </c>
      <c r="DX16" s="298" t="str">
        <f>IF(AND($C$2="sixth"),key!EM18,IF(AND($C$2="Seventh"),key!EM118,IF(AND($C$2="eighth"),key!EM218,"")))</f>
        <v/>
      </c>
      <c r="DY16" s="295">
        <f>IF(AND($C$2="sixth"),key!EN18,IF(AND($C$2="Seventh"),key!EN118,IF(AND($C$2="eighth"),key!EN218,"")))</f>
        <v>10</v>
      </c>
      <c r="DZ16" s="295" t="str">
        <f>IF(AND($C$2="sixth"),key!EO18,IF(AND($C$2="Seventh"),key!EO118,IF(AND($C$2="eighth"),key!EO218,"")))</f>
        <v/>
      </c>
      <c r="EA16" s="302" t="str">
        <f>IF(AND($C$2="sixth"),key!EP18,IF(AND($C$2="Seventh"),key!EP118,IF(AND($C$2="eighth"),key!EP218,"")))</f>
        <v/>
      </c>
      <c r="EB16" s="298" t="str">
        <f>IF(AND($C$2="sixth"),key!EQ18,IF(AND($C$2="Seventh"),key!EQ118,IF(AND($C$2="eighth"),key!EQ218,"")))</f>
        <v/>
      </c>
      <c r="EC16" s="295">
        <f>IF(AND($C$2="sixth"),key!ER18,IF(AND($C$2="Seventh"),key!ER118,IF(AND($C$2="eighth"),key!ER218,"")))</f>
        <v>72</v>
      </c>
      <c r="ED16" s="295" t="str">
        <f>IF(AND($C$2="sixth"),key!ES18,IF(AND($C$2="Seventh"),key!ES118,IF(AND($C$2="eighth"),key!ES218,"")))</f>
        <v/>
      </c>
      <c r="EE16" s="302" t="str">
        <f>IF(AND($C$2="sixth"),key!ET18,IF(AND($C$2="Seventh"),key!ET118,IF(AND($C$2="eighth"),key!ET218,"")))</f>
        <v/>
      </c>
      <c r="EF16" s="298" t="str">
        <f>IF(AND($C$2="sixth"),key!EU18,IF(AND($C$2="Seventh"),key!EU118,IF(AND($C$2="eighth"),key!EU218,"")))</f>
        <v/>
      </c>
      <c r="EG16" s="259" t="str">
        <f>IF(AND($C$2="sixth"),key!EX18,IF(AND($C$2="Seventh"),key!EX118,IF(AND($C$2="eighth"),key!EX218,"")))</f>
        <v/>
      </c>
      <c r="EH16" s="299" t="str">
        <f>IF(AND($C$2="sixth"),key!EY18,IF(AND($C$2="Seventh"),key!EY118,IF(AND($C$2="eighth"),key!EY218,"")))</f>
        <v/>
      </c>
      <c r="EI16" s="260" t="str">
        <f t="shared" si="9"/>
        <v/>
      </c>
      <c r="EJ16" s="254">
        <f>IF(AND($C$2="sixth"),key!EZ18,IF(AND($C$2="Seventh"),key!EZ118,IF(AND($C$2="eighth"),key!EZ218,"")))</f>
        <v>19</v>
      </c>
      <c r="EK16" s="254">
        <f>IF(AND($C$2="sixth"),key!FA18,IF(AND($C$2="Seventh"),key!FA118,IF(AND($C$2="eighth"),key!FA218,"")))</f>
        <v>18</v>
      </c>
      <c r="EL16" s="254">
        <f>IF(AND($C$2="sixth"),key!FB18,IF(AND($C$2="Seventh"),key!FB118,IF(AND($C$2="eighth"),key!FB218,"")))</f>
        <v>19</v>
      </c>
      <c r="EM16" s="254">
        <f>IF(AND($C$2="sixth"),key!FC18,IF(AND($C$2="Seventh"),key!FC118,IF(AND($C$2="eighth"),key!FC218,"")))</f>
        <v>18</v>
      </c>
      <c r="EN16" s="254">
        <f>IF(AND($C$2="sixth"),key!FD18,IF(AND($C$2="Seventh"),key!FD118,IF(AND($C$2="eighth"),key!FD218,"")))</f>
        <v>19</v>
      </c>
      <c r="EO16" s="310" t="str">
        <f>IF(AND($C$2="sixth"),key!FE18,IF(AND($C$2="Seventh"),key!FE118,IF(AND($C$2="eighth"),key!FE218,"")))</f>
        <v/>
      </c>
      <c r="EP16" s="311" t="str">
        <f>IF(AND($C$2="sixth"),key!FF18,IF(AND($C$2="Seventh"),key!FF118,IF(AND($C$2="eighth"),key!FF218,"")))</f>
        <v xml:space="preserve"> </v>
      </c>
      <c r="EQ16" s="254">
        <f>IF(AND($C$2="sixth"),key!FG18,IF(AND($C$2="Seventh"),key!FG118,IF(AND($C$2="eighth"),key!FG218,"")))</f>
        <v>19</v>
      </c>
      <c r="ER16" s="254">
        <f>IF(AND($C$2="sixth"),key!FH18,IF(AND($C$2="Seventh"),key!FH118,IF(AND($C$2="eighth"),key!FH218,"")))</f>
        <v>19</v>
      </c>
      <c r="ES16" s="254">
        <f>IF(AND($C$2="sixth"),key!FI18,IF(AND($C$2="Seventh"),key!FI118,IF(AND($C$2="eighth"),key!FI218,"")))</f>
        <v>19</v>
      </c>
      <c r="ET16" s="254">
        <f>IF(AND($C$2="sixth"),key!FJ18,IF(AND($C$2="Seventh"),key!FJ118,IF(AND($C$2="eighth"),key!FJ218,"")))</f>
        <v>18</v>
      </c>
      <c r="EU16" s="254">
        <f>IF(AND($C$2="sixth"),key!FK18,IF(AND($C$2="Seventh"),key!FK118,IF(AND($C$2="eighth"),key!FK218,"")))</f>
        <v>19</v>
      </c>
      <c r="EV16" s="310" t="str">
        <f>IF(AND($C$2="sixth"),key!FL18,IF(AND($C$2="Seventh"),key!FL118,IF(AND($C$2="eighth"),key!FL218,"")))</f>
        <v/>
      </c>
      <c r="EW16" s="311" t="str">
        <f>IF(AND($C$2="sixth"),key!FM18,IF(AND($C$2="Seventh"),key!FM118,IF(AND($C$2="eighth"),key!FM218,"")))</f>
        <v xml:space="preserve"> </v>
      </c>
      <c r="EX16" s="254">
        <f>IF(AND($C$2="sixth"),key!FN18,IF(AND($C$2="Seventh"),key!FN118,IF(AND($C$2="eighth"),key!FN218,"")))</f>
        <v>18</v>
      </c>
      <c r="EY16" s="254">
        <f>IF(AND($C$2="sixth"),key!FO18,IF(AND($C$2="Seventh"),key!FO118,IF(AND($C$2="eighth"),key!FO218,"")))</f>
        <v>18</v>
      </c>
      <c r="EZ16" s="254">
        <f>IF(AND($C$2="sixth"),key!FP18,IF(AND($C$2="Seventh"),key!FP118,IF(AND($C$2="eighth"),key!FP218,"")))</f>
        <v>19</v>
      </c>
      <c r="FA16" s="254">
        <f>IF(AND($C$2="sixth"),key!FQ18,IF(AND($C$2="Seventh"),key!FQ118,IF(AND($C$2="eighth"),key!FQ218,"")))</f>
        <v>18</v>
      </c>
      <c r="FB16" s="254">
        <f>IF(AND($C$2="sixth"),key!FR18,IF(AND($C$2="Seventh"),key!FR118,IF(AND($C$2="eighth"),key!FR218,"")))</f>
        <v>18</v>
      </c>
      <c r="FC16" s="310" t="str">
        <f>IF(AND($C$2="sixth"),key!FS18,IF(AND($C$2="Seventh"),key!FS118,IF(AND($C$2="eighth"),key!FS218,"")))</f>
        <v/>
      </c>
      <c r="FD16" s="311" t="str">
        <f>IF(AND($C$2="sixth"),key!FT18,IF(AND($C$2="Seventh"),key!FT118,IF(AND($C$2="eighth"),key!FT218,"")))</f>
        <v xml:space="preserve"> </v>
      </c>
      <c r="FE16" s="344" t="str">
        <f t="shared" si="1"/>
        <v/>
      </c>
      <c r="FF16" s="261" t="str">
        <f>IF(AND($C$2="sixth"),key!GI18,IF(AND($C$2="Seventh"),key!GI118,IF(AND($C$2="eighth"),key!GI218,"")))</f>
        <v/>
      </c>
      <c r="FG16" s="842" t="str">
        <f>IF(AND($C$2="sixth"),key!GJ18,IF(AND($C$2="Seventh"),key!GJ118,IF(AND($C$2="eighth"),key!GJ218,"")))</f>
        <v>mRrh.kZ</v>
      </c>
      <c r="FH16" s="843"/>
      <c r="FI16" s="255" t="str">
        <f>IF(AND($C$2="sixth"),key!GG18,IF(AND($C$2="Seventh"),key!GG118,IF(AND($C$2="eighth"),key!GG218,"")))</f>
        <v/>
      </c>
      <c r="FJ16" s="330" t="str">
        <f t="shared" si="10"/>
        <v/>
      </c>
      <c r="FK16" s="248"/>
      <c r="FL16" s="248"/>
      <c r="FY16" s="50" t="str">
        <f>IF(AND($C$2="sixth"),key!GH18,IF(AND($C$2="Seventh"),key!GH118,IF(AND($C$2="eighth"),key!GH218,"")))</f>
        <v/>
      </c>
      <c r="IB16" s="112"/>
    </row>
    <row r="17" spans="1:236" ht="18.75">
      <c r="A17" s="257">
        <v>11</v>
      </c>
      <c r="B17" s="291" t="str">
        <f>IF(AND($C$2="sixth"),key!E19,IF(AND($C$2="Seventh"),key!E119,IF(AND($C$2="eighth"),key!E219,"")))</f>
        <v/>
      </c>
      <c r="C17" s="288" t="str">
        <f>IF(ISNA(VLOOKUP(D17,Register!A$7:Z$315,10,FALSE)),"",VLOOKUP(D17,Register!A$7:Z$315,10,FALSE))</f>
        <v/>
      </c>
      <c r="D17" s="289" t="str">
        <f>IF(AND($C$2="sixth"),key!B19,IF(AND($C$2="Seventh"),key!B119,IF(AND($C$2="eighth"),key!B219,"")))</f>
        <v/>
      </c>
      <c r="E17" s="290" t="str">
        <f>IF(AND($C$2="sixth"),key!C19,IF(AND($C$2="Seventh"),key!C119,IF(AND($C$2="eighth"),key!C219,"")))</f>
        <v/>
      </c>
      <c r="F17" s="290" t="str">
        <f>IF(AND($C$2="sixth"),key!D19,IF(AND($C$2="Seventh"),key!D119,IF(AND($C$2="eighth"),key!D219,"")))</f>
        <v/>
      </c>
      <c r="G17" s="295" t="str">
        <f>IF(AND($C$2="sixth"),key!G19,IF(AND($C$2="Seventh"),key!G119,IF(AND($C$2="eighth"),key!G219,"")))</f>
        <v/>
      </c>
      <c r="H17" s="295" t="str">
        <f>IF(AND($C$2="sixth"),key!H19,IF(AND($C$2="Seventh"),key!H119,IF(AND($C$2="eighth"),key!H219,"")))</f>
        <v/>
      </c>
      <c r="I17" s="297" t="str">
        <f t="shared" si="0"/>
        <v/>
      </c>
      <c r="J17" s="296" t="str">
        <f>IF(AND($C$2="sixth"),key!J19,IF(AND($C$2="Seventh"),key!J119,IF(AND($C$2="eighth"),key!J219,"")))</f>
        <v/>
      </c>
      <c r="K17" s="295" t="str">
        <f>IF(AND($C$2="sixth"),key!K19,IF(AND($C$2="Seventh"),key!K119,IF(AND($C$2="eighth"),key!K219,"")))</f>
        <v/>
      </c>
      <c r="L17" s="295" t="str">
        <f>IF(AND($C$2="sixth"),key!L19,IF(AND($C$2="Seventh"),key!L119,IF(AND($C$2="eighth"),key!L219,"")))</f>
        <v/>
      </c>
      <c r="M17" s="258" t="str">
        <f t="shared" si="2"/>
        <v/>
      </c>
      <c r="N17" s="298" t="str">
        <f>IF(AND($C$2="sixth"),key!N19,IF(AND($C$2="Seventh"),key!N119,IF(AND($C$2="eighth"),key!N219,"")))</f>
        <v/>
      </c>
      <c r="O17" s="295" t="str">
        <f>IF(AND($C$2="sixth"),key!O19,IF(AND($C$2="Seventh"),key!O119,IF(AND($C$2="eighth"),key!O219,"")))</f>
        <v/>
      </c>
      <c r="P17" s="295" t="str">
        <f>IF(AND($C$2="sixth"),key!P19,IF(AND($C$2="Seventh"),key!P119,IF(AND($C$2="eighth"),key!P219,"")))</f>
        <v/>
      </c>
      <c r="Q17" s="258" t="str">
        <f t="shared" si="3"/>
        <v/>
      </c>
      <c r="R17" s="298" t="str">
        <f>IF(AND($C$2="sixth"),key!R19,IF(AND($C$2="Seventh"),key!R119,IF(AND($C$2="eighth"),key!R219,"")))</f>
        <v/>
      </c>
      <c r="S17" s="295" t="str">
        <f>IF(AND($C$2="sixth"),key!S19,IF(AND($C$2="Seventh"),key!S119,IF(AND($C$2="eighth"),key!S219,"")))</f>
        <v/>
      </c>
      <c r="T17" s="295" t="str">
        <f>IF(AND($C$2="sixth"),key!T19,IF(AND($C$2="Seventh"),key!T119,IF(AND($C$2="eighth"),key!T219,"")))</f>
        <v/>
      </c>
      <c r="U17" s="258" t="str">
        <f t="shared" si="4"/>
        <v/>
      </c>
      <c r="V17" s="298" t="str">
        <f>IF(AND($C$2="sixth"),key!V19,IF(AND($C$2="Seventh"),key!V119,IF(AND($C$2="eighth"),key!V219,"")))</f>
        <v/>
      </c>
      <c r="W17" s="295" t="str">
        <f>IF(AND($C$2="sixth"),key!W19,IF(AND($C$2="Seventh"),key!W119,IF(AND($C$2="eighth"),key!W219,"")))</f>
        <v/>
      </c>
      <c r="X17" s="295" t="str">
        <f>IF(AND($C$2="sixth"),key!X19,IF(AND($C$2="Seventh"),key!X119,IF(AND($C$2="eighth"),key!X219,"")))</f>
        <v/>
      </c>
      <c r="Y17" s="259" t="str">
        <f t="shared" si="5"/>
        <v/>
      </c>
      <c r="Z17" s="298" t="str">
        <f>IF(AND($C$2="sixth"),key!Z19,IF(AND($C$2="Seventh"),key!Z119,IF(AND($C$2="eighth"),key!Z219,"")))</f>
        <v/>
      </c>
      <c r="AA17" s="259" t="str">
        <f>IF(AND($C$2="sixth"),key!AC19,IF(AND($C$2="Seventh"),key!AC119,IF(AND($C$2="eighth"),key!AC219,"")))</f>
        <v/>
      </c>
      <c r="AB17" s="299" t="str">
        <f>IF(AND($C$2="sixth"),key!AD19,IF(AND($C$2="Seventh"),key!AD119,IF(AND($C$2="eighth"),key!AD219,"")))</f>
        <v/>
      </c>
      <c r="AC17" s="295">
        <f>IF(AND($C$2="sixth"),key!AF19,IF(AND($C$2="Seventh"),key!AF119,IF(AND($C$2="eighth"),key!AF219,"")))</f>
        <v>5</v>
      </c>
      <c r="AD17" s="295" t="str">
        <f>IF(AND($C$2="sixth"),key!AG19,IF(AND($C$2="Seventh"),key!AG119,IF(AND($C$2="eighth"),key!AG219,"")))</f>
        <v/>
      </c>
      <c r="AE17" s="297">
        <f t="shared" si="6"/>
        <v>5</v>
      </c>
      <c r="AF17" s="296" t="str">
        <f>IF(AND($C$2="sixth"),key!AI19,IF(AND($C$2="Seventh"),key!AI119,IF(AND($C$2="eighth"),key!AI219,"")))</f>
        <v/>
      </c>
      <c r="AG17" s="295">
        <f>IF(AND($C$2="sixth"),key!AJ19,IF(AND($C$2="Seventh"),key!AJ119,IF(AND($C$2="eighth"),key!AJ219,"")))</f>
        <v>6</v>
      </c>
      <c r="AH17" s="295" t="str">
        <f>IF(AND($C$2="sixth"),key!AK19,IF(AND($C$2="Seventh"),key!AK119,IF(AND($C$2="eighth"),key!AK219,"")))</f>
        <v/>
      </c>
      <c r="AI17" s="258">
        <f t="shared" si="7"/>
        <v>6</v>
      </c>
      <c r="AJ17" s="298" t="str">
        <f>IF(AND($C$2="sixth"),key!AM19,IF(AND($C$2="Seventh"),key!AM119,IF(AND($C$2="eighth"),key!AM219,"")))</f>
        <v/>
      </c>
      <c r="AK17" s="295">
        <f>IF(AND($C$2="sixth"),key!AN19,IF(AND($C$2="Seventh"),key!AN119,IF(AND($C$2="eighth"),key!AN219,"")))</f>
        <v>24</v>
      </c>
      <c r="AL17" s="295" t="str">
        <f>IF(AND($C$2="sixth"),key!AO19,IF(AND($C$2="Seventh"),key!AO119,IF(AND($C$2="eighth"),key!AO219,"")))</f>
        <v/>
      </c>
      <c r="AM17" s="258">
        <f t="shared" si="8"/>
        <v>24</v>
      </c>
      <c r="AN17" s="298" t="str">
        <f>IF(AND($C$2="sixth"),key!AQ19,IF(AND($C$2="Seventh"),key!AQ119,IF(AND($C$2="eighth"),key!AQ219,"")))</f>
        <v/>
      </c>
      <c r="AO17" s="295">
        <f>IF(AND($C$2="sixth"),key!AR19,IF(AND($C$2="Seventh"),key!AR119,IF(AND($C$2="eighth"),key!AR219,"")))</f>
        <v>7</v>
      </c>
      <c r="AP17" s="295" t="str">
        <f>IF(AND($C$2="sixth"),key!AS19,IF(AND($C$2="Seventh"),key!AS119,IF(AND($C$2="eighth"),key!AS219,"")))</f>
        <v/>
      </c>
      <c r="AQ17" s="303" t="str">
        <f>IF(AND($C$2="sixth"),key!AT19,IF(AND($C$2="Seventh"),key!AT119,IF(AND($C$2="eighth"),key!AT219,"")))</f>
        <v/>
      </c>
      <c r="AR17" s="298" t="str">
        <f>IF(AND($C$2="sixth"),key!AU19,IF(AND($C$2="Seventh"),key!AU119,IF(AND($C$2="eighth"),key!AU219,"")))</f>
        <v/>
      </c>
      <c r="AS17" s="295">
        <f>IF(AND($C$2="sixth"),key!AV19,IF(AND($C$2="Seventh"),key!AV119,IF(AND($C$2="eighth"),key!AV219,"")))</f>
        <v>44</v>
      </c>
      <c r="AT17" s="295" t="str">
        <f>IF(AND($C$2="sixth"),key!AW19,IF(AND($C$2="Seventh"),key!AW119,IF(AND($C$2="eighth"),key!AW219,"")))</f>
        <v/>
      </c>
      <c r="AU17" s="303" t="str">
        <f>IF(AND($C$2="sixth"),key!AX19,IF(AND($C$2="Seventh"),key!AX119,IF(AND($C$2="eighth"),key!AX219,"")))</f>
        <v/>
      </c>
      <c r="AV17" s="298" t="str">
        <f>IF(AND($C$2="sixth"),key!AY19,IF(AND($C$2="Seventh"),key!AY119,IF(AND($C$2="eighth"),key!AY219,"")))</f>
        <v/>
      </c>
      <c r="AW17" s="259" t="str">
        <f>IF(AND($C$2="sixth"),key!BB19,IF(AND($C$2="Seventh"),key!BB119,IF(AND($C$2="eighth"),key!BB219,"")))</f>
        <v/>
      </c>
      <c r="AX17" s="299" t="str">
        <f>IF(AND($C$2="sixth"),key!BC19,IF(AND($C$2="Seventh"),key!BC119,IF(AND($C$2="eighth"),key!BC219,"")))</f>
        <v/>
      </c>
      <c r="AY17" s="295">
        <f>IF(AND($C$2="sixth"),key!BE19,IF(AND($C$2="Seventh"),key!BE119,IF(AND($C$2="eighth"),key!BE219,"")))</f>
        <v>5</v>
      </c>
      <c r="AZ17" s="295" t="str">
        <f>IF(AND($C$2="sixth"),key!BF19,IF(AND($C$2="Seventh"),key!BF119,IF(AND($C$2="eighth"),key!BF219,"")))</f>
        <v/>
      </c>
      <c r="BA17" s="302" t="str">
        <f>IF(AND($C$2="sixth"),key!BG19,IF(AND($C$2="Seventh"),key!BG119,IF(AND($C$2="eighth"),key!BG219,"")))</f>
        <v/>
      </c>
      <c r="BB17" s="298" t="str">
        <f>IF(AND($C$2="sixth"),key!BH19,IF(AND($C$2="Seventh"),key!BH119,IF(AND($C$2="eighth"),key!BH219,"")))</f>
        <v/>
      </c>
      <c r="BC17" s="295">
        <f>IF(AND($C$2="sixth"),key!BI19,IF(AND($C$2="Seventh"),key!BI119,IF(AND($C$2="eighth"),key!BI219,"")))</f>
        <v>6</v>
      </c>
      <c r="BD17" s="295" t="str">
        <f>IF(AND($C$2="sixth"),key!BJ19,IF(AND($C$2="Seventh"),key!BJ119,IF(AND($C$2="eighth"),key!BJ219,"")))</f>
        <v/>
      </c>
      <c r="BE17" s="302" t="str">
        <f>IF(AND($C$2="sixth"),key!BK19,IF(AND($C$2="Seventh"),key!BK119,IF(AND($C$2="eighth"),key!BK219,"")))</f>
        <v/>
      </c>
      <c r="BF17" s="298" t="str">
        <f>IF(AND($C$2="sixth"),key!BL19,IF(AND($C$2="Seventh"),key!BL119,IF(AND($C$2="eighth"),key!BL219,"")))</f>
        <v/>
      </c>
      <c r="BG17" s="295">
        <f>IF(AND($C$2="sixth"),key!BM19,IF(AND($C$2="Seventh"),key!BM119,IF(AND($C$2="eighth"),key!BM219,"")))</f>
        <v>24</v>
      </c>
      <c r="BH17" s="295" t="str">
        <f>IF(AND($C$2="sixth"),key!BN19,IF(AND($C$2="Seventh"),key!BN119,IF(AND($C$2="eighth"),key!BN219,"")))</f>
        <v/>
      </c>
      <c r="BI17" s="302" t="str">
        <f>IF(AND($C$2="sixth"),key!BO19,IF(AND($C$2="Seventh"),key!BO119,IF(AND($C$2="eighth"),key!BO219,"")))</f>
        <v/>
      </c>
      <c r="BJ17" s="298" t="str">
        <f>IF(AND($C$2="sixth"),key!BP19,IF(AND($C$2="Seventh"),key!BP119,IF(AND($C$2="eighth"),key!BP219,"")))</f>
        <v/>
      </c>
      <c r="BK17" s="295">
        <f>IF(AND($C$2="sixth"),key!BQ19,IF(AND($C$2="Seventh"),key!BQ119,IF(AND($C$2="eighth"),key!BQ219,"")))</f>
        <v>7</v>
      </c>
      <c r="BL17" s="295" t="str">
        <f>IF(AND($C$2="sixth"),key!BR19,IF(AND($C$2="Seventh"),key!BR119,IF(AND($C$2="eighth"),key!BR219,"")))</f>
        <v/>
      </c>
      <c r="BM17" s="302" t="str">
        <f>IF(AND($C$2="sixth"),key!BS19,IF(AND($C$2="Seventh"),key!BS119,IF(AND($C$2="eighth"),key!BS219,"")))</f>
        <v/>
      </c>
      <c r="BN17" s="298" t="str">
        <f>IF(AND($C$2="sixth"),key!BT19,IF(AND($C$2="Seventh"),key!BT119,IF(AND($C$2="eighth"),key!BT219,"")))</f>
        <v/>
      </c>
      <c r="BO17" s="295">
        <f>IF(AND($C$2="sixth"),key!BU19,IF(AND($C$2="Seventh"),key!BU119,IF(AND($C$2="eighth"),key!BU219,"")))</f>
        <v>44</v>
      </c>
      <c r="BP17" s="295" t="str">
        <f>IF(AND($C$2="sixth"),key!BV19,IF(AND($C$2="Seventh"),key!BV119,IF(AND($C$2="eighth"),key!BV219,"")))</f>
        <v/>
      </c>
      <c r="BQ17" s="302" t="str">
        <f>IF(AND($C$2="sixth"),key!BW19,IF(AND($C$2="Seventh"),key!BW119,IF(AND($C$2="eighth"),key!BW219,"")))</f>
        <v/>
      </c>
      <c r="BR17" s="298" t="str">
        <f>IF(AND($C$2="sixth"),key!BX19,IF(AND($C$2="Seventh"),key!BX119,IF(AND($C$2="eighth"),key!BX219,"")))</f>
        <v/>
      </c>
      <c r="BS17" s="259" t="str">
        <f>IF(AND($C$2="sixth"),key!CA19,IF(AND($C$2="Seventh"),key!CA119,IF(AND($C$2="eighth"),key!CA219,"")))</f>
        <v/>
      </c>
      <c r="BT17" s="299" t="str">
        <f>IF(AND($C$2="sixth"),key!CB19,IF(AND($C$2="Seventh"),key!CB119,IF(AND($C$2="eighth"),key!CB219,"")))</f>
        <v/>
      </c>
      <c r="BU17" s="295">
        <f>IF(AND($C$2="sixth"),key!CD19,IF(AND($C$2="Seventh"),key!CD119,IF(AND($C$2="eighth"),key!CD219,"")))</f>
        <v>5</v>
      </c>
      <c r="BV17" s="295" t="str">
        <f>IF(AND($C$2="sixth"),key!CE19,IF(AND($C$2="Seventh"),key!CE119,IF(AND($C$2="eighth"),key!CE219,"")))</f>
        <v/>
      </c>
      <c r="BW17" s="302" t="str">
        <f>IF(AND($C$2="sixth"),key!CF19,IF(AND($C$2="Seventh"),key!CF119,IF(AND($C$2="eighth"),key!CF219,"")))</f>
        <v/>
      </c>
      <c r="BX17" s="298" t="str">
        <f>IF(AND($C$2="sixth"),key!CG19,IF(AND($C$2="Seventh"),key!CG119,IF(AND($C$2="eighth"),key!CG219,"")))</f>
        <v/>
      </c>
      <c r="BY17" s="295">
        <f>IF(AND($C$2="sixth"),key!CH19,IF(AND($C$2="Seventh"),key!CH119,IF(AND($C$2="eighth"),key!CH219,"")))</f>
        <v>6</v>
      </c>
      <c r="BZ17" s="295" t="str">
        <f>IF(AND($C$2="sixth"),key!CI19,IF(AND($C$2="Seventh"),key!CI119,IF(AND($C$2="eighth"),key!CI219,"")))</f>
        <v/>
      </c>
      <c r="CA17" s="302" t="str">
        <f>IF(AND($C$2="sixth"),key!CJ19,IF(AND($C$2="Seventh"),key!CJ119,IF(AND($C$2="eighth"),key!CJ219,"")))</f>
        <v/>
      </c>
      <c r="CB17" s="298" t="str">
        <f>IF(AND($C$2="sixth"),key!CK19,IF(AND($C$2="Seventh"),key!CK119,IF(AND($C$2="eighth"),key!CK219,"")))</f>
        <v/>
      </c>
      <c r="CC17" s="295">
        <f>IF(AND($C$2="sixth"),key!CL19,IF(AND($C$2="Seventh"),key!CL119,IF(AND($C$2="eighth"),key!CL219,"")))</f>
        <v>24</v>
      </c>
      <c r="CD17" s="295" t="str">
        <f>IF(AND($C$2="sixth"),key!CM19,IF(AND($C$2="Seventh"),key!CM119,IF(AND($C$2="eighth"),key!CM219,"")))</f>
        <v/>
      </c>
      <c r="CE17" s="302" t="str">
        <f>IF(AND($C$2="sixth"),key!CN19,IF(AND($C$2="Seventh"),key!CN119,IF(AND($C$2="eighth"),key!CN219,"")))</f>
        <v/>
      </c>
      <c r="CF17" s="298" t="str">
        <f>IF(AND($C$2="sixth"),key!CO19,IF(AND($C$2="Seventh"),key!CO119,IF(AND($C$2="eighth"),key!CO219,"")))</f>
        <v/>
      </c>
      <c r="CG17" s="295">
        <f>IF(AND($C$2="sixth"),key!CP19,IF(AND($C$2="Seventh"),key!CP119,IF(AND($C$2="eighth"),key!CP219,"")))</f>
        <v>7</v>
      </c>
      <c r="CH17" s="295" t="str">
        <f>IF(AND($C$2="sixth"),key!CQ19,IF(AND($C$2="Seventh"),key!CQ119,IF(AND($C$2="eighth"),key!CQ219,"")))</f>
        <v/>
      </c>
      <c r="CI17" s="302" t="str">
        <f>IF(AND($C$2="sixth"),key!CR19,IF(AND($C$2="Seventh"),key!CR119,IF(AND($C$2="eighth"),key!CR219,"")))</f>
        <v/>
      </c>
      <c r="CJ17" s="298" t="str">
        <f>IF(AND($C$2="sixth"),key!CS19,IF(AND($C$2="Seventh"),key!CS119,IF(AND($C$2="eighth"),key!CS219,"")))</f>
        <v/>
      </c>
      <c r="CK17" s="295">
        <f>IF(AND($C$2="sixth"),key!CT19,IF(AND($C$2="Seventh"),key!CT119,IF(AND($C$2="eighth"),key!CT219,"")))</f>
        <v>44</v>
      </c>
      <c r="CL17" s="295" t="str">
        <f>IF(AND($C$2="sixth"),key!CU19,IF(AND($C$2="Seventh"),key!CU119,IF(AND($C$2="eighth"),key!CU219,"")))</f>
        <v/>
      </c>
      <c r="CM17" s="302" t="str">
        <f>IF(AND($C$2="sixth"),key!CV19,IF(AND($C$2="Seventh"),key!CV119,IF(AND($C$2="eighth"),key!CV219,"")))</f>
        <v/>
      </c>
      <c r="CN17" s="298" t="str">
        <f>IF(AND($C$2="sixth"),key!CW19,IF(AND($C$2="Seventh"),key!CW119,IF(AND($C$2="eighth"),key!CW219,"")))</f>
        <v/>
      </c>
      <c r="CO17" s="259" t="str">
        <f>IF(AND($C$2="sixth"),key!CZ19,IF(AND($C$2="Seventh"),key!CZ119,IF(AND($C$2="eighth"),key!CZ219,"")))</f>
        <v/>
      </c>
      <c r="CP17" s="299" t="str">
        <f>IF(AND($C$2="sixth"),key!DA19,IF(AND($C$2="Seventh"),key!DA119,IF(AND($C$2="eighth"),key!DA219,"")))</f>
        <v/>
      </c>
      <c r="CQ17" s="295">
        <f>IF(AND($C$2="sixth"),key!DC19,IF(AND($C$2="Seventh"),key!DC119,IF(AND($C$2="eighth"),key!DC219,"")))</f>
        <v>5</v>
      </c>
      <c r="CR17" s="295" t="str">
        <f>IF(AND($C$2="sixth"),key!DD19,IF(AND($C$2="Seventh"),key!DD119,IF(AND($C$2="eighth"),key!DD219,"")))</f>
        <v/>
      </c>
      <c r="CS17" s="302" t="str">
        <f>IF(AND($C$2="sixth"),key!DE19,IF(AND($C$2="Seventh"),key!DE119,IF(AND($C$2="eighth"),key!DE219,"")))</f>
        <v/>
      </c>
      <c r="CT17" s="298" t="str">
        <f>IF(AND($C$2="sixth"),key!DF19,IF(AND($C$2="Seventh"),key!DF119,IF(AND($C$2="eighth"),key!DF219,"")))</f>
        <v/>
      </c>
      <c r="CU17" s="295">
        <f>IF(AND($C$2="sixth"),key!DG19,IF(AND($C$2="Seventh"),key!DG119,IF(AND($C$2="eighth"),key!DG219,"")))</f>
        <v>6</v>
      </c>
      <c r="CV17" s="295" t="str">
        <f>IF(AND($C$2="sixth"),key!DH19,IF(AND($C$2="Seventh"),key!DH119,IF(AND($C$2="eighth"),key!DH219,"")))</f>
        <v/>
      </c>
      <c r="CW17" s="302" t="str">
        <f>IF(AND($C$2="sixth"),key!DI19,IF(AND($C$2="Seventh"),key!DI119,IF(AND($C$2="eighth"),key!DI219,"")))</f>
        <v/>
      </c>
      <c r="CX17" s="298" t="str">
        <f>IF(AND($C$2="sixth"),key!DJ19,IF(AND($C$2="Seventh"),key!DJ119,IF(AND($C$2="eighth"),key!DJ219,"")))</f>
        <v/>
      </c>
      <c r="CY17" s="295">
        <f>IF(AND($C$2="sixth"),key!DK19,IF(AND($C$2="Seventh"),key!DK119,IF(AND($C$2="eighth"),key!DK219,"")))</f>
        <v>24</v>
      </c>
      <c r="CZ17" s="295" t="str">
        <f>IF(AND($C$2="sixth"),key!DL19,IF(AND($C$2="Seventh"),key!DL119,IF(AND($C$2="eighth"),key!DL219,"")))</f>
        <v/>
      </c>
      <c r="DA17" s="302" t="str">
        <f>IF(AND($C$2="sixth"),key!DM19,IF(AND($C$2="Seventh"),key!DM119,IF(AND($C$2="eighth"),key!DM219,"")))</f>
        <v/>
      </c>
      <c r="DB17" s="298" t="str">
        <f>IF(AND($C$2="sixth"),key!DN19,IF(AND($C$2="Seventh"),key!DN119,IF(AND($C$2="eighth"),key!DN219,"")))</f>
        <v/>
      </c>
      <c r="DC17" s="295">
        <f>IF(AND($C$2="sixth"),key!DO19,IF(AND($C$2="Seventh"),key!DO119,IF(AND($C$2="eighth"),key!DO219,"")))</f>
        <v>7</v>
      </c>
      <c r="DD17" s="295" t="str">
        <f>IF(AND($C$2="sixth"),key!DP19,IF(AND($C$2="Seventh"),key!DP119,IF(AND($C$2="eighth"),key!DP219,"")))</f>
        <v/>
      </c>
      <c r="DE17" s="302" t="str">
        <f>IF(AND($C$2="sixth"),key!DQ19,IF(AND($C$2="Seventh"),key!DQ119,IF(AND($C$2="eighth"),key!DQ219,"")))</f>
        <v/>
      </c>
      <c r="DF17" s="298" t="str">
        <f>IF(AND($C$2="sixth"),key!DR19,IF(AND($C$2="Seventh"),key!DR119,IF(AND($C$2="eighth"),key!DR219,"")))</f>
        <v/>
      </c>
      <c r="DG17" s="295">
        <f>IF(AND($C$2="sixth"),key!DS19,IF(AND($C$2="Seventh"),key!DS119,IF(AND($C$2="eighth"),key!DS219,"")))</f>
        <v>44</v>
      </c>
      <c r="DH17" s="295" t="str">
        <f>IF(AND($C$2="sixth"),key!DT19,IF(AND($C$2="Seventh"),key!DT119,IF(AND($C$2="eighth"),key!DT219,"")))</f>
        <v/>
      </c>
      <c r="DI17" s="302" t="str">
        <f>IF(AND($C$2="sixth"),key!DU19,IF(AND($C$2="Seventh"),key!DU119,IF(AND($C$2="eighth"),key!DU219,"")))</f>
        <v/>
      </c>
      <c r="DJ17" s="298" t="str">
        <f>IF(AND($C$2="sixth"),key!DV19,IF(AND($C$2="Seventh"),key!DV119,IF(AND($C$2="eighth"),key!DV219,"")))</f>
        <v/>
      </c>
      <c r="DK17" s="259" t="str">
        <f>IF(AND($C$2="sixth"),key!DY19,IF(AND($C$2="Seventh"),key!DY119,IF(AND($C$2="eighth"),key!DY219,"")))</f>
        <v/>
      </c>
      <c r="DL17" s="299" t="str">
        <f>IF(AND($C$2="sixth"),key!DZ19,IF(AND($C$2="Seventh"),key!DZ119,IF(AND($C$2="eighth"),key!DZ219,"")))</f>
        <v/>
      </c>
      <c r="DM17" s="295">
        <f>IF(AND($C$2="sixth"),key!EB19,IF(AND($C$2="Seventh"),key!EB119,IF(AND($C$2="eighth"),key!EB219,"")))</f>
        <v>5</v>
      </c>
      <c r="DN17" s="295" t="str">
        <f>IF(AND($C$2="sixth"),key!EC19,IF(AND($C$2="Seventh"),key!EC119,IF(AND($C$2="eighth"),key!EC219,"")))</f>
        <v/>
      </c>
      <c r="DO17" s="302" t="str">
        <f>IF(AND($C$2="sixth"),key!ED19,IF(AND($C$2="Seventh"),key!ED119,IF(AND($C$2="eighth"),key!ED219,"")))</f>
        <v/>
      </c>
      <c r="DP17" s="298" t="str">
        <f>IF(AND($C$2="sixth"),key!EE19,IF(AND($C$2="Seventh"),key!EE119,IF(AND($C$2="eighth"),key!EE219,"")))</f>
        <v/>
      </c>
      <c r="DQ17" s="295">
        <f>IF(AND($C$2="sixth"),key!EF19,IF(AND($C$2="Seventh"),key!EF119,IF(AND($C$2="eighth"),key!EF219,"")))</f>
        <v>6</v>
      </c>
      <c r="DR17" s="295" t="str">
        <f>IF(AND($C$2="sixth"),key!EG19,IF(AND($C$2="Seventh"),key!EG119,IF(AND($C$2="eighth"),key!EG219,"")))</f>
        <v/>
      </c>
      <c r="DS17" s="302" t="str">
        <f>IF(AND($C$2="sixth"),key!EH19,IF(AND($C$2="Seventh"),key!EH119,IF(AND($C$2="eighth"),key!EH219,"")))</f>
        <v/>
      </c>
      <c r="DT17" s="298" t="str">
        <f>IF(AND($C$2="sixth"),key!EI19,IF(AND($C$2="Seventh"),key!EI119,IF(AND($C$2="eighth"),key!EI219,"")))</f>
        <v/>
      </c>
      <c r="DU17" s="295">
        <f>IF(AND($C$2="sixth"),key!EJ19,IF(AND($C$2="Seventh"),key!EJ119,IF(AND($C$2="eighth"),key!EJ219,"")))</f>
        <v>24</v>
      </c>
      <c r="DV17" s="295" t="str">
        <f>IF(AND($C$2="sixth"),key!EK19,IF(AND($C$2="Seventh"),key!EK119,IF(AND($C$2="eighth"),key!EK219,"")))</f>
        <v/>
      </c>
      <c r="DW17" s="302" t="str">
        <f>IF(AND($C$2="sixth"),key!EL19,IF(AND($C$2="Seventh"),key!EL119,IF(AND($C$2="eighth"),key!EL219,"")))</f>
        <v/>
      </c>
      <c r="DX17" s="298" t="str">
        <f>IF(AND($C$2="sixth"),key!EM19,IF(AND($C$2="Seventh"),key!EM119,IF(AND($C$2="eighth"),key!EM219,"")))</f>
        <v/>
      </c>
      <c r="DY17" s="295">
        <f>IF(AND($C$2="sixth"),key!EN19,IF(AND($C$2="Seventh"),key!EN119,IF(AND($C$2="eighth"),key!EN219,"")))</f>
        <v>7</v>
      </c>
      <c r="DZ17" s="295" t="str">
        <f>IF(AND($C$2="sixth"),key!EO19,IF(AND($C$2="Seventh"),key!EO119,IF(AND($C$2="eighth"),key!EO219,"")))</f>
        <v/>
      </c>
      <c r="EA17" s="302" t="str">
        <f>IF(AND($C$2="sixth"),key!EP19,IF(AND($C$2="Seventh"),key!EP119,IF(AND($C$2="eighth"),key!EP219,"")))</f>
        <v/>
      </c>
      <c r="EB17" s="298" t="str">
        <f>IF(AND($C$2="sixth"),key!EQ19,IF(AND($C$2="Seventh"),key!EQ119,IF(AND($C$2="eighth"),key!EQ219,"")))</f>
        <v/>
      </c>
      <c r="EC17" s="295">
        <f>IF(AND($C$2="sixth"),key!ER19,IF(AND($C$2="Seventh"),key!ER119,IF(AND($C$2="eighth"),key!ER219,"")))</f>
        <v>44</v>
      </c>
      <c r="ED17" s="295" t="str">
        <f>IF(AND($C$2="sixth"),key!ES19,IF(AND($C$2="Seventh"),key!ES119,IF(AND($C$2="eighth"),key!ES219,"")))</f>
        <v/>
      </c>
      <c r="EE17" s="302" t="str">
        <f>IF(AND($C$2="sixth"),key!ET19,IF(AND($C$2="Seventh"),key!ET119,IF(AND($C$2="eighth"),key!ET219,"")))</f>
        <v/>
      </c>
      <c r="EF17" s="298" t="str">
        <f>IF(AND($C$2="sixth"),key!EU19,IF(AND($C$2="Seventh"),key!EU119,IF(AND($C$2="eighth"),key!EU219,"")))</f>
        <v/>
      </c>
      <c r="EG17" s="259" t="str">
        <f>IF(AND($C$2="sixth"),key!EX19,IF(AND($C$2="Seventh"),key!EX119,IF(AND($C$2="eighth"),key!EX219,"")))</f>
        <v/>
      </c>
      <c r="EH17" s="299" t="str">
        <f>IF(AND($C$2="sixth"),key!EY19,IF(AND($C$2="Seventh"),key!EY119,IF(AND($C$2="eighth"),key!EY219,"")))</f>
        <v/>
      </c>
      <c r="EI17" s="260" t="str">
        <f t="shared" si="9"/>
        <v/>
      </c>
      <c r="EJ17" s="254">
        <f>IF(AND($C$2="sixth"),key!EZ19,IF(AND($C$2="Seventh"),key!EZ119,IF(AND($C$2="eighth"),key!EZ219,"")))</f>
        <v>17</v>
      </c>
      <c r="EK17" s="254">
        <f>IF(AND($C$2="sixth"),key!FA19,IF(AND($C$2="Seventh"),key!FA119,IF(AND($C$2="eighth"),key!FA219,"")))</f>
        <v>17</v>
      </c>
      <c r="EL17" s="254">
        <f>IF(AND($C$2="sixth"),key!FB19,IF(AND($C$2="Seventh"),key!FB119,IF(AND($C$2="eighth"),key!FB219,"")))</f>
        <v>18</v>
      </c>
      <c r="EM17" s="254">
        <f>IF(AND($C$2="sixth"),key!FC19,IF(AND($C$2="Seventh"),key!FC119,IF(AND($C$2="eighth"),key!FC219,"")))</f>
        <v>17</v>
      </c>
      <c r="EN17" s="254">
        <f>IF(AND($C$2="sixth"),key!FD19,IF(AND($C$2="Seventh"),key!FD119,IF(AND($C$2="eighth"),key!FD219,"")))</f>
        <v>18</v>
      </c>
      <c r="EO17" s="310" t="str">
        <f>IF(AND($C$2="sixth"),key!FE19,IF(AND($C$2="Seventh"),key!FE119,IF(AND($C$2="eighth"),key!FE219,"")))</f>
        <v/>
      </c>
      <c r="EP17" s="311" t="str">
        <f>IF(AND($C$2="sixth"),key!FF19,IF(AND($C$2="Seventh"),key!FF119,IF(AND($C$2="eighth"),key!FF219,"")))</f>
        <v xml:space="preserve"> </v>
      </c>
      <c r="EQ17" s="254">
        <f>IF(AND($C$2="sixth"),key!FG19,IF(AND($C$2="Seventh"),key!FG119,IF(AND($C$2="eighth"),key!FG219,"")))</f>
        <v>17</v>
      </c>
      <c r="ER17" s="254">
        <f>IF(AND($C$2="sixth"),key!FH19,IF(AND($C$2="Seventh"),key!FH119,IF(AND($C$2="eighth"),key!FH219,"")))</f>
        <v>17</v>
      </c>
      <c r="ES17" s="254">
        <f>IF(AND($C$2="sixth"),key!FI19,IF(AND($C$2="Seventh"),key!FI119,IF(AND($C$2="eighth"),key!FI219,"")))</f>
        <v>17</v>
      </c>
      <c r="ET17" s="254">
        <f>IF(AND($C$2="sixth"),key!FJ19,IF(AND($C$2="Seventh"),key!FJ119,IF(AND($C$2="eighth"),key!FJ219,"")))</f>
        <v>16</v>
      </c>
      <c r="EU17" s="254">
        <f>IF(AND($C$2="sixth"),key!FK19,IF(AND($C$2="Seventh"),key!FK119,IF(AND($C$2="eighth"),key!FK219,"")))</f>
        <v>17</v>
      </c>
      <c r="EV17" s="310" t="str">
        <f>IF(AND($C$2="sixth"),key!FL19,IF(AND($C$2="Seventh"),key!FL119,IF(AND($C$2="eighth"),key!FL219,"")))</f>
        <v/>
      </c>
      <c r="EW17" s="311" t="str">
        <f>IF(AND($C$2="sixth"),key!FM19,IF(AND($C$2="Seventh"),key!FM119,IF(AND($C$2="eighth"),key!FM219,"")))</f>
        <v xml:space="preserve"> </v>
      </c>
      <c r="EX17" s="254">
        <f>IF(AND($C$2="sixth"),key!FN19,IF(AND($C$2="Seventh"),key!FN119,IF(AND($C$2="eighth"),key!FN219,"")))</f>
        <v>18</v>
      </c>
      <c r="EY17" s="254">
        <f>IF(AND($C$2="sixth"),key!FO19,IF(AND($C$2="Seventh"),key!FO119,IF(AND($C$2="eighth"),key!FO219,"")))</f>
        <v>18</v>
      </c>
      <c r="EZ17" s="254">
        <f>IF(AND($C$2="sixth"),key!FP19,IF(AND($C$2="Seventh"),key!FP119,IF(AND($C$2="eighth"),key!FP219,"")))</f>
        <v>19</v>
      </c>
      <c r="FA17" s="254">
        <f>IF(AND($C$2="sixth"),key!FQ19,IF(AND($C$2="Seventh"),key!FQ119,IF(AND($C$2="eighth"),key!FQ219,"")))</f>
        <v>18</v>
      </c>
      <c r="FB17" s="254">
        <f>IF(AND($C$2="sixth"),key!FR19,IF(AND($C$2="Seventh"),key!FR119,IF(AND($C$2="eighth"),key!FR219,"")))</f>
        <v>18</v>
      </c>
      <c r="FC17" s="310" t="str">
        <f>IF(AND($C$2="sixth"),key!FS19,IF(AND($C$2="Seventh"),key!FS119,IF(AND($C$2="eighth"),key!FS219,"")))</f>
        <v/>
      </c>
      <c r="FD17" s="311" t="str">
        <f>IF(AND($C$2="sixth"),key!FT19,IF(AND($C$2="Seventh"),key!FT119,IF(AND($C$2="eighth"),key!FT219,"")))</f>
        <v xml:space="preserve"> </v>
      </c>
      <c r="FE17" s="344" t="str">
        <f t="shared" si="1"/>
        <v/>
      </c>
      <c r="FF17" s="261" t="str">
        <f>IF(AND($C$2="sixth"),key!GI19,IF(AND($C$2="Seventh"),key!GI119,IF(AND($C$2="eighth"),key!GI219,"")))</f>
        <v/>
      </c>
      <c r="FG17" s="842" t="str">
        <f>IF(AND($C$2="sixth"),key!GJ19,IF(AND($C$2="Seventh"),key!GJ119,IF(AND($C$2="eighth"),key!GJ219,"")))</f>
        <v>mRrh.kZ</v>
      </c>
      <c r="FH17" s="843"/>
      <c r="FI17" s="255" t="str">
        <f>IF(AND($C$2="sixth"),key!GG19,IF(AND($C$2="Seventh"),key!GG119,IF(AND($C$2="eighth"),key!GG219,"")))</f>
        <v/>
      </c>
      <c r="FJ17" s="330" t="str">
        <f t="shared" si="10"/>
        <v/>
      </c>
      <c r="FK17" s="248"/>
      <c r="FL17" s="248"/>
      <c r="FY17" s="50" t="str">
        <f>IF(AND($C$2="sixth"),key!GH19,IF(AND($C$2="Seventh"),key!GH119,IF(AND($C$2="eighth"),key!GH219,"")))</f>
        <v/>
      </c>
      <c r="IB17" s="112"/>
    </row>
    <row r="18" spans="1:236" ht="18.75">
      <c r="A18" s="257">
        <v>12</v>
      </c>
      <c r="B18" s="291" t="str">
        <f>IF(AND($C$2="sixth"),key!E20,IF(AND($C$2="Seventh"),key!E120,IF(AND($C$2="eighth"),key!E220,"")))</f>
        <v/>
      </c>
      <c r="C18" s="288" t="str">
        <f>IF(ISNA(VLOOKUP(D18,Register!A$7:Z$315,10,FALSE)),"",VLOOKUP(D18,Register!A$7:Z$315,10,FALSE))</f>
        <v/>
      </c>
      <c r="D18" s="289" t="str">
        <f>IF(AND($C$2="sixth"),key!B20,IF(AND($C$2="Seventh"),key!B120,IF(AND($C$2="eighth"),key!B220,"")))</f>
        <v/>
      </c>
      <c r="E18" s="290" t="str">
        <f>IF(AND($C$2="sixth"),key!C20,IF(AND($C$2="Seventh"),key!C120,IF(AND($C$2="eighth"),key!C220,"")))</f>
        <v/>
      </c>
      <c r="F18" s="290" t="str">
        <f>IF(AND($C$2="sixth"),key!D20,IF(AND($C$2="Seventh"),key!D120,IF(AND($C$2="eighth"),key!D220,"")))</f>
        <v/>
      </c>
      <c r="G18" s="295" t="str">
        <f>IF(AND($C$2="sixth"),key!G20,IF(AND($C$2="Seventh"),key!G120,IF(AND($C$2="eighth"),key!G220,"")))</f>
        <v/>
      </c>
      <c r="H18" s="295" t="str">
        <f>IF(AND($C$2="sixth"),key!H20,IF(AND($C$2="Seventh"),key!H120,IF(AND($C$2="eighth"),key!H220,"")))</f>
        <v/>
      </c>
      <c r="I18" s="297" t="str">
        <f t="shared" si="0"/>
        <v/>
      </c>
      <c r="J18" s="296" t="str">
        <f>IF(AND($C$2="sixth"),key!J20,IF(AND($C$2="Seventh"),key!J120,IF(AND($C$2="eighth"),key!J220,"")))</f>
        <v/>
      </c>
      <c r="K18" s="295" t="str">
        <f>IF(AND($C$2="sixth"),key!K20,IF(AND($C$2="Seventh"),key!K120,IF(AND($C$2="eighth"),key!K220,"")))</f>
        <v/>
      </c>
      <c r="L18" s="295" t="str">
        <f>IF(AND($C$2="sixth"),key!L20,IF(AND($C$2="Seventh"),key!L120,IF(AND($C$2="eighth"),key!L220,"")))</f>
        <v/>
      </c>
      <c r="M18" s="258" t="str">
        <f t="shared" si="2"/>
        <v/>
      </c>
      <c r="N18" s="298" t="str">
        <f>IF(AND($C$2="sixth"),key!N20,IF(AND($C$2="Seventh"),key!N120,IF(AND($C$2="eighth"),key!N220,"")))</f>
        <v/>
      </c>
      <c r="O18" s="295" t="str">
        <f>IF(AND($C$2="sixth"),key!O20,IF(AND($C$2="Seventh"),key!O120,IF(AND($C$2="eighth"),key!O220,"")))</f>
        <v/>
      </c>
      <c r="P18" s="295" t="str">
        <f>IF(AND($C$2="sixth"),key!P20,IF(AND($C$2="Seventh"),key!P120,IF(AND($C$2="eighth"),key!P220,"")))</f>
        <v/>
      </c>
      <c r="Q18" s="258" t="str">
        <f t="shared" si="3"/>
        <v/>
      </c>
      <c r="R18" s="298" t="str">
        <f>IF(AND($C$2="sixth"),key!R20,IF(AND($C$2="Seventh"),key!R120,IF(AND($C$2="eighth"),key!R220,"")))</f>
        <v/>
      </c>
      <c r="S18" s="295" t="str">
        <f>IF(AND($C$2="sixth"),key!S20,IF(AND($C$2="Seventh"),key!S120,IF(AND($C$2="eighth"),key!S220,"")))</f>
        <v/>
      </c>
      <c r="T18" s="295" t="str">
        <f>IF(AND($C$2="sixth"),key!T20,IF(AND($C$2="Seventh"),key!T120,IF(AND($C$2="eighth"),key!T220,"")))</f>
        <v/>
      </c>
      <c r="U18" s="258" t="str">
        <f t="shared" si="4"/>
        <v/>
      </c>
      <c r="V18" s="298" t="str">
        <f>IF(AND($C$2="sixth"),key!V20,IF(AND($C$2="Seventh"),key!V120,IF(AND($C$2="eighth"),key!V220,"")))</f>
        <v/>
      </c>
      <c r="W18" s="295" t="str">
        <f>IF(AND($C$2="sixth"),key!W20,IF(AND($C$2="Seventh"),key!W120,IF(AND($C$2="eighth"),key!W220,"")))</f>
        <v/>
      </c>
      <c r="X18" s="295" t="str">
        <f>IF(AND($C$2="sixth"),key!X20,IF(AND($C$2="Seventh"),key!X120,IF(AND($C$2="eighth"),key!X220,"")))</f>
        <v/>
      </c>
      <c r="Y18" s="259" t="str">
        <f t="shared" si="5"/>
        <v/>
      </c>
      <c r="Z18" s="298" t="str">
        <f>IF(AND($C$2="sixth"),key!Z20,IF(AND($C$2="Seventh"),key!Z120,IF(AND($C$2="eighth"),key!Z220,"")))</f>
        <v/>
      </c>
      <c r="AA18" s="259" t="str">
        <f>IF(AND($C$2="sixth"),key!AC20,IF(AND($C$2="Seventh"),key!AC120,IF(AND($C$2="eighth"),key!AC220,"")))</f>
        <v/>
      </c>
      <c r="AB18" s="299" t="str">
        <f>IF(AND($C$2="sixth"),key!AD20,IF(AND($C$2="Seventh"),key!AD120,IF(AND($C$2="eighth"),key!AD220,"")))</f>
        <v/>
      </c>
      <c r="AC18" s="295">
        <f>IF(AND($C$2="sixth"),key!AF20,IF(AND($C$2="Seventh"),key!AF120,IF(AND($C$2="eighth"),key!AF220,"")))</f>
        <v>10</v>
      </c>
      <c r="AD18" s="295" t="str">
        <f>IF(AND($C$2="sixth"),key!AG20,IF(AND($C$2="Seventh"),key!AG120,IF(AND($C$2="eighth"),key!AG220,"")))</f>
        <v/>
      </c>
      <c r="AE18" s="297">
        <f t="shared" si="6"/>
        <v>10</v>
      </c>
      <c r="AF18" s="296" t="str">
        <f>IF(AND($C$2="sixth"),key!AI20,IF(AND($C$2="Seventh"),key!AI120,IF(AND($C$2="eighth"),key!AI220,"")))</f>
        <v/>
      </c>
      <c r="AG18" s="295">
        <f>IF(AND($C$2="sixth"),key!AJ20,IF(AND($C$2="Seventh"),key!AJ120,IF(AND($C$2="eighth"),key!AJ220,"")))</f>
        <v>10</v>
      </c>
      <c r="AH18" s="295" t="str">
        <f>IF(AND($C$2="sixth"),key!AK20,IF(AND($C$2="Seventh"),key!AK120,IF(AND($C$2="eighth"),key!AK220,"")))</f>
        <v/>
      </c>
      <c r="AI18" s="258">
        <f t="shared" si="7"/>
        <v>10</v>
      </c>
      <c r="AJ18" s="298" t="str">
        <f>IF(AND($C$2="sixth"),key!AM20,IF(AND($C$2="Seventh"),key!AM120,IF(AND($C$2="eighth"),key!AM220,"")))</f>
        <v/>
      </c>
      <c r="AK18" s="295">
        <f>IF(AND($C$2="sixth"),key!AN20,IF(AND($C$2="Seventh"),key!AN120,IF(AND($C$2="eighth"),key!AN220,"")))</f>
        <v>49</v>
      </c>
      <c r="AL18" s="295" t="str">
        <f>IF(AND($C$2="sixth"),key!AO20,IF(AND($C$2="Seventh"),key!AO120,IF(AND($C$2="eighth"),key!AO220,"")))</f>
        <v/>
      </c>
      <c r="AM18" s="258">
        <f t="shared" si="8"/>
        <v>49</v>
      </c>
      <c r="AN18" s="298" t="str">
        <f>IF(AND($C$2="sixth"),key!AQ20,IF(AND($C$2="Seventh"),key!AQ120,IF(AND($C$2="eighth"),key!AQ220,"")))</f>
        <v/>
      </c>
      <c r="AO18" s="295">
        <f>IF(AND($C$2="sixth"),key!AR20,IF(AND($C$2="Seventh"),key!AR120,IF(AND($C$2="eighth"),key!AR220,"")))</f>
        <v>10</v>
      </c>
      <c r="AP18" s="295" t="str">
        <f>IF(AND($C$2="sixth"),key!AS20,IF(AND($C$2="Seventh"),key!AS120,IF(AND($C$2="eighth"),key!AS220,"")))</f>
        <v/>
      </c>
      <c r="AQ18" s="303" t="str">
        <f>IF(AND($C$2="sixth"),key!AT20,IF(AND($C$2="Seventh"),key!AT120,IF(AND($C$2="eighth"),key!AT220,"")))</f>
        <v/>
      </c>
      <c r="AR18" s="298" t="str">
        <f>IF(AND($C$2="sixth"),key!AU20,IF(AND($C$2="Seventh"),key!AU120,IF(AND($C$2="eighth"),key!AU220,"")))</f>
        <v/>
      </c>
      <c r="AS18" s="295">
        <f>IF(AND($C$2="sixth"),key!AV20,IF(AND($C$2="Seventh"),key!AV120,IF(AND($C$2="eighth"),key!AV220,"")))</f>
        <v>72</v>
      </c>
      <c r="AT18" s="295" t="str">
        <f>IF(AND($C$2="sixth"),key!AW20,IF(AND($C$2="Seventh"),key!AW120,IF(AND($C$2="eighth"),key!AW220,"")))</f>
        <v/>
      </c>
      <c r="AU18" s="303" t="str">
        <f>IF(AND($C$2="sixth"),key!AX20,IF(AND($C$2="Seventh"),key!AX120,IF(AND($C$2="eighth"),key!AX220,"")))</f>
        <v/>
      </c>
      <c r="AV18" s="298" t="str">
        <f>IF(AND($C$2="sixth"),key!AY20,IF(AND($C$2="Seventh"),key!AY120,IF(AND($C$2="eighth"),key!AY220,"")))</f>
        <v/>
      </c>
      <c r="AW18" s="259" t="str">
        <f>IF(AND($C$2="sixth"),key!BB20,IF(AND($C$2="Seventh"),key!BB120,IF(AND($C$2="eighth"),key!BB220,"")))</f>
        <v/>
      </c>
      <c r="AX18" s="299" t="str">
        <f>IF(AND($C$2="sixth"),key!BC20,IF(AND($C$2="Seventh"),key!BC120,IF(AND($C$2="eighth"),key!BC220,"")))</f>
        <v/>
      </c>
      <c r="AY18" s="295">
        <f>IF(AND($C$2="sixth"),key!BE20,IF(AND($C$2="Seventh"),key!BE120,IF(AND($C$2="eighth"),key!BE220,"")))</f>
        <v>10</v>
      </c>
      <c r="AZ18" s="295" t="str">
        <f>IF(AND($C$2="sixth"),key!BF20,IF(AND($C$2="Seventh"),key!BF120,IF(AND($C$2="eighth"),key!BF220,"")))</f>
        <v/>
      </c>
      <c r="BA18" s="302" t="str">
        <f>IF(AND($C$2="sixth"),key!BG20,IF(AND($C$2="Seventh"),key!BG120,IF(AND($C$2="eighth"),key!BG220,"")))</f>
        <v/>
      </c>
      <c r="BB18" s="298" t="str">
        <f>IF(AND($C$2="sixth"),key!BH20,IF(AND($C$2="Seventh"),key!BH120,IF(AND($C$2="eighth"),key!BH220,"")))</f>
        <v/>
      </c>
      <c r="BC18" s="295">
        <f>IF(AND($C$2="sixth"),key!BI20,IF(AND($C$2="Seventh"),key!BI120,IF(AND($C$2="eighth"),key!BI220,"")))</f>
        <v>10</v>
      </c>
      <c r="BD18" s="295" t="str">
        <f>IF(AND($C$2="sixth"),key!BJ20,IF(AND($C$2="Seventh"),key!BJ120,IF(AND($C$2="eighth"),key!BJ220,"")))</f>
        <v/>
      </c>
      <c r="BE18" s="302" t="str">
        <f>IF(AND($C$2="sixth"),key!BK20,IF(AND($C$2="Seventh"),key!BK120,IF(AND($C$2="eighth"),key!BK220,"")))</f>
        <v/>
      </c>
      <c r="BF18" s="298" t="str">
        <f>IF(AND($C$2="sixth"),key!BL20,IF(AND($C$2="Seventh"),key!BL120,IF(AND($C$2="eighth"),key!BL220,"")))</f>
        <v/>
      </c>
      <c r="BG18" s="295">
        <f>IF(AND($C$2="sixth"),key!BM20,IF(AND($C$2="Seventh"),key!BM120,IF(AND($C$2="eighth"),key!BM220,"")))</f>
        <v>49</v>
      </c>
      <c r="BH18" s="295" t="str">
        <f>IF(AND($C$2="sixth"),key!BN20,IF(AND($C$2="Seventh"),key!BN120,IF(AND($C$2="eighth"),key!BN220,"")))</f>
        <v/>
      </c>
      <c r="BI18" s="302" t="str">
        <f>IF(AND($C$2="sixth"),key!BO20,IF(AND($C$2="Seventh"),key!BO120,IF(AND($C$2="eighth"),key!BO220,"")))</f>
        <v/>
      </c>
      <c r="BJ18" s="298" t="str">
        <f>IF(AND($C$2="sixth"),key!BP20,IF(AND($C$2="Seventh"),key!BP120,IF(AND($C$2="eighth"),key!BP220,"")))</f>
        <v/>
      </c>
      <c r="BK18" s="295">
        <f>IF(AND($C$2="sixth"),key!BQ20,IF(AND($C$2="Seventh"),key!BQ120,IF(AND($C$2="eighth"),key!BQ220,"")))</f>
        <v>10</v>
      </c>
      <c r="BL18" s="295" t="str">
        <f>IF(AND($C$2="sixth"),key!BR20,IF(AND($C$2="Seventh"),key!BR120,IF(AND($C$2="eighth"),key!BR220,"")))</f>
        <v/>
      </c>
      <c r="BM18" s="302" t="str">
        <f>IF(AND($C$2="sixth"),key!BS20,IF(AND($C$2="Seventh"),key!BS120,IF(AND($C$2="eighth"),key!BS220,"")))</f>
        <v/>
      </c>
      <c r="BN18" s="298" t="str">
        <f>IF(AND($C$2="sixth"),key!BT20,IF(AND($C$2="Seventh"),key!BT120,IF(AND($C$2="eighth"),key!BT220,"")))</f>
        <v/>
      </c>
      <c r="BO18" s="295">
        <f>IF(AND($C$2="sixth"),key!BU20,IF(AND($C$2="Seventh"),key!BU120,IF(AND($C$2="eighth"),key!BU220,"")))</f>
        <v>72</v>
      </c>
      <c r="BP18" s="295" t="str">
        <f>IF(AND($C$2="sixth"),key!BV20,IF(AND($C$2="Seventh"),key!BV120,IF(AND($C$2="eighth"),key!BV220,"")))</f>
        <v/>
      </c>
      <c r="BQ18" s="302" t="str">
        <f>IF(AND($C$2="sixth"),key!BW20,IF(AND($C$2="Seventh"),key!BW120,IF(AND($C$2="eighth"),key!BW220,"")))</f>
        <v/>
      </c>
      <c r="BR18" s="298" t="str">
        <f>IF(AND($C$2="sixth"),key!BX20,IF(AND($C$2="Seventh"),key!BX120,IF(AND($C$2="eighth"),key!BX220,"")))</f>
        <v/>
      </c>
      <c r="BS18" s="259" t="str">
        <f>IF(AND($C$2="sixth"),key!CA20,IF(AND($C$2="Seventh"),key!CA120,IF(AND($C$2="eighth"),key!CA220,"")))</f>
        <v/>
      </c>
      <c r="BT18" s="299" t="str">
        <f>IF(AND($C$2="sixth"),key!CB20,IF(AND($C$2="Seventh"),key!CB120,IF(AND($C$2="eighth"),key!CB220,"")))</f>
        <v/>
      </c>
      <c r="BU18" s="295">
        <f>IF(AND($C$2="sixth"),key!CD20,IF(AND($C$2="Seventh"),key!CD120,IF(AND($C$2="eighth"),key!CD220,"")))</f>
        <v>10</v>
      </c>
      <c r="BV18" s="295" t="str">
        <f>IF(AND($C$2="sixth"),key!CE20,IF(AND($C$2="Seventh"),key!CE120,IF(AND($C$2="eighth"),key!CE220,"")))</f>
        <v/>
      </c>
      <c r="BW18" s="302" t="str">
        <f>IF(AND($C$2="sixth"),key!CF20,IF(AND($C$2="Seventh"),key!CF120,IF(AND($C$2="eighth"),key!CF220,"")))</f>
        <v/>
      </c>
      <c r="BX18" s="298" t="str">
        <f>IF(AND($C$2="sixth"),key!CG20,IF(AND($C$2="Seventh"),key!CG120,IF(AND($C$2="eighth"),key!CG220,"")))</f>
        <v/>
      </c>
      <c r="BY18" s="295">
        <f>IF(AND($C$2="sixth"),key!CH20,IF(AND($C$2="Seventh"),key!CH120,IF(AND($C$2="eighth"),key!CH220,"")))</f>
        <v>10</v>
      </c>
      <c r="BZ18" s="295" t="str">
        <f>IF(AND($C$2="sixth"),key!CI20,IF(AND($C$2="Seventh"),key!CI120,IF(AND($C$2="eighth"),key!CI220,"")))</f>
        <v/>
      </c>
      <c r="CA18" s="302" t="str">
        <f>IF(AND($C$2="sixth"),key!CJ20,IF(AND($C$2="Seventh"),key!CJ120,IF(AND($C$2="eighth"),key!CJ220,"")))</f>
        <v/>
      </c>
      <c r="CB18" s="298" t="str">
        <f>IF(AND($C$2="sixth"),key!CK20,IF(AND($C$2="Seventh"),key!CK120,IF(AND($C$2="eighth"),key!CK220,"")))</f>
        <v/>
      </c>
      <c r="CC18" s="295">
        <f>IF(AND($C$2="sixth"),key!CL20,IF(AND($C$2="Seventh"),key!CL120,IF(AND($C$2="eighth"),key!CL220,"")))</f>
        <v>49</v>
      </c>
      <c r="CD18" s="295" t="str">
        <f>IF(AND($C$2="sixth"),key!CM20,IF(AND($C$2="Seventh"),key!CM120,IF(AND($C$2="eighth"),key!CM220,"")))</f>
        <v/>
      </c>
      <c r="CE18" s="302" t="str">
        <f>IF(AND($C$2="sixth"),key!CN20,IF(AND($C$2="Seventh"),key!CN120,IF(AND($C$2="eighth"),key!CN220,"")))</f>
        <v/>
      </c>
      <c r="CF18" s="298" t="str">
        <f>IF(AND($C$2="sixth"),key!CO20,IF(AND($C$2="Seventh"),key!CO120,IF(AND($C$2="eighth"),key!CO220,"")))</f>
        <v/>
      </c>
      <c r="CG18" s="295">
        <f>IF(AND($C$2="sixth"),key!CP20,IF(AND($C$2="Seventh"),key!CP120,IF(AND($C$2="eighth"),key!CP220,"")))</f>
        <v>10</v>
      </c>
      <c r="CH18" s="295" t="str">
        <f>IF(AND($C$2="sixth"),key!CQ20,IF(AND($C$2="Seventh"),key!CQ120,IF(AND($C$2="eighth"),key!CQ220,"")))</f>
        <v/>
      </c>
      <c r="CI18" s="302" t="str">
        <f>IF(AND($C$2="sixth"),key!CR20,IF(AND($C$2="Seventh"),key!CR120,IF(AND($C$2="eighth"),key!CR220,"")))</f>
        <v/>
      </c>
      <c r="CJ18" s="298" t="str">
        <f>IF(AND($C$2="sixth"),key!CS20,IF(AND($C$2="Seventh"),key!CS120,IF(AND($C$2="eighth"),key!CS220,"")))</f>
        <v/>
      </c>
      <c r="CK18" s="295">
        <f>IF(AND($C$2="sixth"),key!CT20,IF(AND($C$2="Seventh"),key!CT120,IF(AND($C$2="eighth"),key!CT220,"")))</f>
        <v>72</v>
      </c>
      <c r="CL18" s="295" t="str">
        <f>IF(AND($C$2="sixth"),key!CU20,IF(AND($C$2="Seventh"),key!CU120,IF(AND($C$2="eighth"),key!CU220,"")))</f>
        <v/>
      </c>
      <c r="CM18" s="302" t="str">
        <f>IF(AND($C$2="sixth"),key!CV20,IF(AND($C$2="Seventh"),key!CV120,IF(AND($C$2="eighth"),key!CV220,"")))</f>
        <v/>
      </c>
      <c r="CN18" s="298" t="str">
        <f>IF(AND($C$2="sixth"),key!CW20,IF(AND($C$2="Seventh"),key!CW120,IF(AND($C$2="eighth"),key!CW220,"")))</f>
        <v/>
      </c>
      <c r="CO18" s="259" t="str">
        <f>IF(AND($C$2="sixth"),key!CZ20,IF(AND($C$2="Seventh"),key!CZ120,IF(AND($C$2="eighth"),key!CZ220,"")))</f>
        <v/>
      </c>
      <c r="CP18" s="299" t="str">
        <f>IF(AND($C$2="sixth"),key!DA20,IF(AND($C$2="Seventh"),key!DA120,IF(AND($C$2="eighth"),key!DA220,"")))</f>
        <v/>
      </c>
      <c r="CQ18" s="295">
        <f>IF(AND($C$2="sixth"),key!DC20,IF(AND($C$2="Seventh"),key!DC120,IF(AND($C$2="eighth"),key!DC220,"")))</f>
        <v>10</v>
      </c>
      <c r="CR18" s="295" t="str">
        <f>IF(AND($C$2="sixth"),key!DD20,IF(AND($C$2="Seventh"),key!DD120,IF(AND($C$2="eighth"),key!DD220,"")))</f>
        <v/>
      </c>
      <c r="CS18" s="302" t="str">
        <f>IF(AND($C$2="sixth"),key!DE20,IF(AND($C$2="Seventh"),key!DE120,IF(AND($C$2="eighth"),key!DE220,"")))</f>
        <v/>
      </c>
      <c r="CT18" s="298" t="str">
        <f>IF(AND($C$2="sixth"),key!DF20,IF(AND($C$2="Seventh"),key!DF120,IF(AND($C$2="eighth"),key!DF220,"")))</f>
        <v/>
      </c>
      <c r="CU18" s="295">
        <f>IF(AND($C$2="sixth"),key!DG20,IF(AND($C$2="Seventh"),key!DG120,IF(AND($C$2="eighth"),key!DG220,"")))</f>
        <v>10</v>
      </c>
      <c r="CV18" s="295" t="str">
        <f>IF(AND($C$2="sixth"),key!DH20,IF(AND($C$2="Seventh"),key!DH120,IF(AND($C$2="eighth"),key!DH220,"")))</f>
        <v/>
      </c>
      <c r="CW18" s="302" t="str">
        <f>IF(AND($C$2="sixth"),key!DI20,IF(AND($C$2="Seventh"),key!DI120,IF(AND($C$2="eighth"),key!DI220,"")))</f>
        <v/>
      </c>
      <c r="CX18" s="298" t="str">
        <f>IF(AND($C$2="sixth"),key!DJ20,IF(AND($C$2="Seventh"),key!DJ120,IF(AND($C$2="eighth"),key!DJ220,"")))</f>
        <v/>
      </c>
      <c r="CY18" s="295">
        <f>IF(AND($C$2="sixth"),key!DK20,IF(AND($C$2="Seventh"),key!DK120,IF(AND($C$2="eighth"),key!DK220,"")))</f>
        <v>49</v>
      </c>
      <c r="CZ18" s="295" t="str">
        <f>IF(AND($C$2="sixth"),key!DL20,IF(AND($C$2="Seventh"),key!DL120,IF(AND($C$2="eighth"),key!DL220,"")))</f>
        <v/>
      </c>
      <c r="DA18" s="302" t="str">
        <f>IF(AND($C$2="sixth"),key!DM20,IF(AND($C$2="Seventh"),key!DM120,IF(AND($C$2="eighth"),key!DM220,"")))</f>
        <v/>
      </c>
      <c r="DB18" s="298" t="str">
        <f>IF(AND($C$2="sixth"),key!DN20,IF(AND($C$2="Seventh"),key!DN120,IF(AND($C$2="eighth"),key!DN220,"")))</f>
        <v/>
      </c>
      <c r="DC18" s="295">
        <f>IF(AND($C$2="sixth"),key!DO20,IF(AND($C$2="Seventh"),key!DO120,IF(AND($C$2="eighth"),key!DO220,"")))</f>
        <v>10</v>
      </c>
      <c r="DD18" s="295" t="str">
        <f>IF(AND($C$2="sixth"),key!DP20,IF(AND($C$2="Seventh"),key!DP120,IF(AND($C$2="eighth"),key!DP220,"")))</f>
        <v/>
      </c>
      <c r="DE18" s="302" t="str">
        <f>IF(AND($C$2="sixth"),key!DQ20,IF(AND($C$2="Seventh"),key!DQ120,IF(AND($C$2="eighth"),key!DQ220,"")))</f>
        <v/>
      </c>
      <c r="DF18" s="298" t="str">
        <f>IF(AND($C$2="sixth"),key!DR20,IF(AND($C$2="Seventh"),key!DR120,IF(AND($C$2="eighth"),key!DR220,"")))</f>
        <v/>
      </c>
      <c r="DG18" s="295">
        <f>IF(AND($C$2="sixth"),key!DS20,IF(AND($C$2="Seventh"),key!DS120,IF(AND($C$2="eighth"),key!DS220,"")))</f>
        <v>72</v>
      </c>
      <c r="DH18" s="295" t="str">
        <f>IF(AND($C$2="sixth"),key!DT20,IF(AND($C$2="Seventh"),key!DT120,IF(AND($C$2="eighth"),key!DT220,"")))</f>
        <v/>
      </c>
      <c r="DI18" s="302" t="str">
        <f>IF(AND($C$2="sixth"),key!DU20,IF(AND($C$2="Seventh"),key!DU120,IF(AND($C$2="eighth"),key!DU220,"")))</f>
        <v/>
      </c>
      <c r="DJ18" s="298" t="str">
        <f>IF(AND($C$2="sixth"),key!DV20,IF(AND($C$2="Seventh"),key!DV120,IF(AND($C$2="eighth"),key!DV220,"")))</f>
        <v/>
      </c>
      <c r="DK18" s="259" t="str">
        <f>IF(AND($C$2="sixth"),key!DY20,IF(AND($C$2="Seventh"),key!DY120,IF(AND($C$2="eighth"),key!DY220,"")))</f>
        <v/>
      </c>
      <c r="DL18" s="299" t="str">
        <f>IF(AND($C$2="sixth"),key!DZ20,IF(AND($C$2="Seventh"),key!DZ120,IF(AND($C$2="eighth"),key!DZ220,"")))</f>
        <v/>
      </c>
      <c r="DM18" s="295">
        <f>IF(AND($C$2="sixth"),key!EB20,IF(AND($C$2="Seventh"),key!EB120,IF(AND($C$2="eighth"),key!EB220,"")))</f>
        <v>10</v>
      </c>
      <c r="DN18" s="295" t="str">
        <f>IF(AND($C$2="sixth"),key!EC20,IF(AND($C$2="Seventh"),key!EC120,IF(AND($C$2="eighth"),key!EC220,"")))</f>
        <v/>
      </c>
      <c r="DO18" s="302" t="str">
        <f>IF(AND($C$2="sixth"),key!ED20,IF(AND($C$2="Seventh"),key!ED120,IF(AND($C$2="eighth"),key!ED220,"")))</f>
        <v/>
      </c>
      <c r="DP18" s="298" t="str">
        <f>IF(AND($C$2="sixth"),key!EE20,IF(AND($C$2="Seventh"),key!EE120,IF(AND($C$2="eighth"),key!EE220,"")))</f>
        <v/>
      </c>
      <c r="DQ18" s="295">
        <f>IF(AND($C$2="sixth"),key!EF20,IF(AND($C$2="Seventh"),key!EF120,IF(AND($C$2="eighth"),key!EF220,"")))</f>
        <v>10</v>
      </c>
      <c r="DR18" s="295" t="str">
        <f>IF(AND($C$2="sixth"),key!EG20,IF(AND($C$2="Seventh"),key!EG120,IF(AND($C$2="eighth"),key!EG220,"")))</f>
        <v/>
      </c>
      <c r="DS18" s="302" t="str">
        <f>IF(AND($C$2="sixth"),key!EH20,IF(AND($C$2="Seventh"),key!EH120,IF(AND($C$2="eighth"),key!EH220,"")))</f>
        <v/>
      </c>
      <c r="DT18" s="298" t="str">
        <f>IF(AND($C$2="sixth"),key!EI20,IF(AND($C$2="Seventh"),key!EI120,IF(AND($C$2="eighth"),key!EI220,"")))</f>
        <v/>
      </c>
      <c r="DU18" s="295">
        <f>IF(AND($C$2="sixth"),key!EJ20,IF(AND($C$2="Seventh"),key!EJ120,IF(AND($C$2="eighth"),key!EJ220,"")))</f>
        <v>49</v>
      </c>
      <c r="DV18" s="295" t="str">
        <f>IF(AND($C$2="sixth"),key!EK20,IF(AND($C$2="Seventh"),key!EK120,IF(AND($C$2="eighth"),key!EK220,"")))</f>
        <v/>
      </c>
      <c r="DW18" s="302" t="str">
        <f>IF(AND($C$2="sixth"),key!EL20,IF(AND($C$2="Seventh"),key!EL120,IF(AND($C$2="eighth"),key!EL220,"")))</f>
        <v/>
      </c>
      <c r="DX18" s="298" t="str">
        <f>IF(AND($C$2="sixth"),key!EM20,IF(AND($C$2="Seventh"),key!EM120,IF(AND($C$2="eighth"),key!EM220,"")))</f>
        <v/>
      </c>
      <c r="DY18" s="295">
        <f>IF(AND($C$2="sixth"),key!EN20,IF(AND($C$2="Seventh"),key!EN120,IF(AND($C$2="eighth"),key!EN220,"")))</f>
        <v>10</v>
      </c>
      <c r="DZ18" s="295" t="str">
        <f>IF(AND($C$2="sixth"),key!EO20,IF(AND($C$2="Seventh"),key!EO120,IF(AND($C$2="eighth"),key!EO220,"")))</f>
        <v/>
      </c>
      <c r="EA18" s="302" t="str">
        <f>IF(AND($C$2="sixth"),key!EP20,IF(AND($C$2="Seventh"),key!EP120,IF(AND($C$2="eighth"),key!EP220,"")))</f>
        <v/>
      </c>
      <c r="EB18" s="298" t="str">
        <f>IF(AND($C$2="sixth"),key!EQ20,IF(AND($C$2="Seventh"),key!EQ120,IF(AND($C$2="eighth"),key!EQ220,"")))</f>
        <v/>
      </c>
      <c r="EC18" s="295">
        <f>IF(AND($C$2="sixth"),key!ER20,IF(AND($C$2="Seventh"),key!ER120,IF(AND($C$2="eighth"),key!ER220,"")))</f>
        <v>72</v>
      </c>
      <c r="ED18" s="295" t="str">
        <f>IF(AND($C$2="sixth"),key!ES20,IF(AND($C$2="Seventh"),key!ES120,IF(AND($C$2="eighth"),key!ES220,"")))</f>
        <v/>
      </c>
      <c r="EE18" s="302" t="str">
        <f>IF(AND($C$2="sixth"),key!ET20,IF(AND($C$2="Seventh"),key!ET120,IF(AND($C$2="eighth"),key!ET220,"")))</f>
        <v/>
      </c>
      <c r="EF18" s="298" t="str">
        <f>IF(AND($C$2="sixth"),key!EU20,IF(AND($C$2="Seventh"),key!EU120,IF(AND($C$2="eighth"),key!EU220,"")))</f>
        <v/>
      </c>
      <c r="EG18" s="259" t="str">
        <f>IF(AND($C$2="sixth"),key!EX20,IF(AND($C$2="Seventh"),key!EX120,IF(AND($C$2="eighth"),key!EX220,"")))</f>
        <v/>
      </c>
      <c r="EH18" s="299" t="str">
        <f>IF(AND($C$2="sixth"),key!EY20,IF(AND($C$2="Seventh"),key!EY120,IF(AND($C$2="eighth"),key!EY220,"")))</f>
        <v/>
      </c>
      <c r="EI18" s="260" t="str">
        <f t="shared" si="9"/>
        <v/>
      </c>
      <c r="EJ18" s="254">
        <f>IF(AND($C$2="sixth"),key!EZ20,IF(AND($C$2="Seventh"),key!EZ120,IF(AND($C$2="eighth"),key!EZ220,"")))</f>
        <v>18</v>
      </c>
      <c r="EK18" s="254">
        <f>IF(AND($C$2="sixth"),key!FA20,IF(AND($C$2="Seventh"),key!FA120,IF(AND($C$2="eighth"),key!FA220,"")))</f>
        <v>18</v>
      </c>
      <c r="EL18" s="254">
        <f>IF(AND($C$2="sixth"),key!FB20,IF(AND($C$2="Seventh"),key!FB120,IF(AND($C$2="eighth"),key!FB220,"")))</f>
        <v>18</v>
      </c>
      <c r="EM18" s="254">
        <f>IF(AND($C$2="sixth"),key!FC20,IF(AND($C$2="Seventh"),key!FC120,IF(AND($C$2="eighth"),key!FC220,"")))</f>
        <v>17</v>
      </c>
      <c r="EN18" s="254">
        <f>IF(AND($C$2="sixth"),key!FD20,IF(AND($C$2="Seventh"),key!FD120,IF(AND($C$2="eighth"),key!FD220,"")))</f>
        <v>18</v>
      </c>
      <c r="EO18" s="310" t="str">
        <f>IF(AND($C$2="sixth"),key!FE20,IF(AND($C$2="Seventh"),key!FE120,IF(AND($C$2="eighth"),key!FE220,"")))</f>
        <v/>
      </c>
      <c r="EP18" s="311" t="str">
        <f>IF(AND($C$2="sixth"),key!FF20,IF(AND($C$2="Seventh"),key!FF120,IF(AND($C$2="eighth"),key!FF220,"")))</f>
        <v xml:space="preserve"> </v>
      </c>
      <c r="EQ18" s="254">
        <f>IF(AND($C$2="sixth"),key!FG20,IF(AND($C$2="Seventh"),key!FG120,IF(AND($C$2="eighth"),key!FG220,"")))</f>
        <v>18</v>
      </c>
      <c r="ER18" s="254">
        <f>IF(AND($C$2="sixth"),key!FH20,IF(AND($C$2="Seventh"),key!FH120,IF(AND($C$2="eighth"),key!FH220,"")))</f>
        <v>18</v>
      </c>
      <c r="ES18" s="254">
        <f>IF(AND($C$2="sixth"),key!FI20,IF(AND($C$2="Seventh"),key!FI120,IF(AND($C$2="eighth"),key!FI220,"")))</f>
        <v>17</v>
      </c>
      <c r="ET18" s="254">
        <f>IF(AND($C$2="sixth"),key!FJ20,IF(AND($C$2="Seventh"),key!FJ120,IF(AND($C$2="eighth"),key!FJ220,"")))</f>
        <v>18</v>
      </c>
      <c r="EU18" s="254">
        <f>IF(AND($C$2="sixth"),key!FK20,IF(AND($C$2="Seventh"),key!FK120,IF(AND($C$2="eighth"),key!FK220,"")))</f>
        <v>18</v>
      </c>
      <c r="EV18" s="310" t="str">
        <f>IF(AND($C$2="sixth"),key!FL20,IF(AND($C$2="Seventh"),key!FL120,IF(AND($C$2="eighth"),key!FL220,"")))</f>
        <v/>
      </c>
      <c r="EW18" s="311" t="str">
        <f>IF(AND($C$2="sixth"),key!FM20,IF(AND($C$2="Seventh"),key!FM120,IF(AND($C$2="eighth"),key!FM220,"")))</f>
        <v xml:space="preserve"> </v>
      </c>
      <c r="EX18" s="254">
        <f>IF(AND($C$2="sixth"),key!FN20,IF(AND($C$2="Seventh"),key!FN120,IF(AND($C$2="eighth"),key!FN220,"")))</f>
        <v>17</v>
      </c>
      <c r="EY18" s="254">
        <f>IF(AND($C$2="sixth"),key!FO20,IF(AND($C$2="Seventh"),key!FO120,IF(AND($C$2="eighth"),key!FO220,"")))</f>
        <v>18</v>
      </c>
      <c r="EZ18" s="254">
        <f>IF(AND($C$2="sixth"),key!FP20,IF(AND($C$2="Seventh"),key!FP120,IF(AND($C$2="eighth"),key!FP220,"")))</f>
        <v>19</v>
      </c>
      <c r="FA18" s="254">
        <f>IF(AND($C$2="sixth"),key!FQ20,IF(AND($C$2="Seventh"),key!FQ120,IF(AND($C$2="eighth"),key!FQ220,"")))</f>
        <v>18</v>
      </c>
      <c r="FB18" s="254">
        <f>IF(AND($C$2="sixth"),key!FR20,IF(AND($C$2="Seventh"),key!FR120,IF(AND($C$2="eighth"),key!FR220,"")))</f>
        <v>18</v>
      </c>
      <c r="FC18" s="310" t="str">
        <f>IF(AND($C$2="sixth"),key!FS20,IF(AND($C$2="Seventh"),key!FS120,IF(AND($C$2="eighth"),key!FS220,"")))</f>
        <v/>
      </c>
      <c r="FD18" s="311" t="str">
        <f>IF(AND($C$2="sixth"),key!FT20,IF(AND($C$2="Seventh"),key!FT120,IF(AND($C$2="eighth"),key!FT220,"")))</f>
        <v xml:space="preserve"> </v>
      </c>
      <c r="FE18" s="344" t="str">
        <f t="shared" si="1"/>
        <v/>
      </c>
      <c r="FF18" s="261" t="str">
        <f>IF(AND($C$2="sixth"),key!GI20,IF(AND($C$2="Seventh"),key!GI120,IF(AND($C$2="eighth"),key!GI220,"")))</f>
        <v/>
      </c>
      <c r="FG18" s="842" t="str">
        <f>IF(AND($C$2="sixth"),key!GJ20,IF(AND($C$2="Seventh"),key!GJ120,IF(AND($C$2="eighth"),key!GJ220,"")))</f>
        <v>mRrh.kZ</v>
      </c>
      <c r="FH18" s="843"/>
      <c r="FI18" s="255" t="str">
        <f>IF(AND($C$2="sixth"),key!GG20,IF(AND($C$2="Seventh"),key!GG120,IF(AND($C$2="eighth"),key!GG220,"")))</f>
        <v/>
      </c>
      <c r="FJ18" s="330" t="str">
        <f t="shared" si="10"/>
        <v/>
      </c>
      <c r="FK18" s="248"/>
      <c r="FL18" s="248"/>
      <c r="FY18" s="50" t="str">
        <f>IF(AND($C$2="sixth"),key!GH20,IF(AND($C$2="Seventh"),key!GH120,IF(AND($C$2="eighth"),key!GH220,"")))</f>
        <v/>
      </c>
      <c r="IB18" s="112"/>
    </row>
    <row r="19" spans="1:236" ht="18.75">
      <c r="A19" s="257">
        <v>13</v>
      </c>
      <c r="B19" s="291" t="str">
        <f>IF(AND($C$2="sixth"),key!E21,IF(AND($C$2="Seventh"),key!E121,IF(AND($C$2="eighth"),key!E221,"")))</f>
        <v/>
      </c>
      <c r="C19" s="288" t="str">
        <f>IF(ISNA(VLOOKUP(D19,Register!A$7:Z$315,10,FALSE)),"",VLOOKUP(D19,Register!A$7:Z$315,10,FALSE))</f>
        <v/>
      </c>
      <c r="D19" s="289" t="str">
        <f>IF(AND($C$2="sixth"),key!B21,IF(AND($C$2="Seventh"),key!B121,IF(AND($C$2="eighth"),key!B221,"")))</f>
        <v/>
      </c>
      <c r="E19" s="290" t="str">
        <f>IF(AND($C$2="sixth"),key!C21,IF(AND($C$2="Seventh"),key!C121,IF(AND($C$2="eighth"),key!C221,"")))</f>
        <v/>
      </c>
      <c r="F19" s="290" t="str">
        <f>IF(AND($C$2="sixth"),key!D21,IF(AND($C$2="Seventh"),key!D121,IF(AND($C$2="eighth"),key!D221,"")))</f>
        <v/>
      </c>
      <c r="G19" s="295" t="str">
        <f>IF(AND($C$2="sixth"),key!G21,IF(AND($C$2="Seventh"),key!G121,IF(AND($C$2="eighth"),key!G221,"")))</f>
        <v/>
      </c>
      <c r="H19" s="295" t="str">
        <f>IF(AND($C$2="sixth"),key!H21,IF(AND($C$2="Seventh"),key!H121,IF(AND($C$2="eighth"),key!H221,"")))</f>
        <v/>
      </c>
      <c r="I19" s="297" t="str">
        <f t="shared" si="0"/>
        <v/>
      </c>
      <c r="J19" s="296" t="str">
        <f>IF(AND($C$2="sixth"),key!J21,IF(AND($C$2="Seventh"),key!J121,IF(AND($C$2="eighth"),key!J221,"")))</f>
        <v/>
      </c>
      <c r="K19" s="295" t="str">
        <f>IF(AND($C$2="sixth"),key!K21,IF(AND($C$2="Seventh"),key!K121,IF(AND($C$2="eighth"),key!K221,"")))</f>
        <v/>
      </c>
      <c r="L19" s="295" t="str">
        <f>IF(AND($C$2="sixth"),key!L21,IF(AND($C$2="Seventh"),key!L121,IF(AND($C$2="eighth"),key!L221,"")))</f>
        <v/>
      </c>
      <c r="M19" s="258" t="str">
        <f t="shared" si="2"/>
        <v/>
      </c>
      <c r="N19" s="298" t="str">
        <f>IF(AND($C$2="sixth"),key!N21,IF(AND($C$2="Seventh"),key!N121,IF(AND($C$2="eighth"),key!N221,"")))</f>
        <v/>
      </c>
      <c r="O19" s="295" t="str">
        <f>IF(AND($C$2="sixth"),key!O21,IF(AND($C$2="Seventh"),key!O121,IF(AND($C$2="eighth"),key!O221,"")))</f>
        <v/>
      </c>
      <c r="P19" s="295" t="str">
        <f>IF(AND($C$2="sixth"),key!P21,IF(AND($C$2="Seventh"),key!P121,IF(AND($C$2="eighth"),key!P221,"")))</f>
        <v/>
      </c>
      <c r="Q19" s="258" t="str">
        <f t="shared" si="3"/>
        <v/>
      </c>
      <c r="R19" s="298" t="str">
        <f>IF(AND($C$2="sixth"),key!R21,IF(AND($C$2="Seventh"),key!R121,IF(AND($C$2="eighth"),key!R221,"")))</f>
        <v/>
      </c>
      <c r="S19" s="295" t="str">
        <f>IF(AND($C$2="sixth"),key!S21,IF(AND($C$2="Seventh"),key!S121,IF(AND($C$2="eighth"),key!S221,"")))</f>
        <v/>
      </c>
      <c r="T19" s="295" t="str">
        <f>IF(AND($C$2="sixth"),key!T21,IF(AND($C$2="Seventh"),key!T121,IF(AND($C$2="eighth"),key!T221,"")))</f>
        <v/>
      </c>
      <c r="U19" s="258" t="str">
        <f t="shared" si="4"/>
        <v/>
      </c>
      <c r="V19" s="298" t="str">
        <f>IF(AND($C$2="sixth"),key!V21,IF(AND($C$2="Seventh"),key!V121,IF(AND($C$2="eighth"),key!V221,"")))</f>
        <v/>
      </c>
      <c r="W19" s="295" t="str">
        <f>IF(AND($C$2="sixth"),key!W21,IF(AND($C$2="Seventh"),key!W121,IF(AND($C$2="eighth"),key!W221,"")))</f>
        <v/>
      </c>
      <c r="X19" s="295" t="str">
        <f>IF(AND($C$2="sixth"),key!X21,IF(AND($C$2="Seventh"),key!X121,IF(AND($C$2="eighth"),key!X221,"")))</f>
        <v/>
      </c>
      <c r="Y19" s="259" t="str">
        <f t="shared" si="5"/>
        <v/>
      </c>
      <c r="Z19" s="298" t="str">
        <f>IF(AND($C$2="sixth"),key!Z21,IF(AND($C$2="Seventh"),key!Z121,IF(AND($C$2="eighth"),key!Z221,"")))</f>
        <v/>
      </c>
      <c r="AA19" s="259" t="str">
        <f>IF(AND($C$2="sixth"),key!AC21,IF(AND($C$2="Seventh"),key!AC121,IF(AND($C$2="eighth"),key!AC221,"")))</f>
        <v/>
      </c>
      <c r="AB19" s="299" t="str">
        <f>IF(AND($C$2="sixth"),key!AD21,IF(AND($C$2="Seventh"),key!AD121,IF(AND($C$2="eighth"),key!AD221,"")))</f>
        <v/>
      </c>
      <c r="AC19" s="295">
        <f>IF(AND($C$2="sixth"),key!AF21,IF(AND($C$2="Seventh"),key!AF121,IF(AND($C$2="eighth"),key!AF221,"")))</f>
        <v>9</v>
      </c>
      <c r="AD19" s="295" t="str">
        <f>IF(AND($C$2="sixth"),key!AG21,IF(AND($C$2="Seventh"),key!AG121,IF(AND($C$2="eighth"),key!AG221,"")))</f>
        <v/>
      </c>
      <c r="AE19" s="297">
        <f t="shared" si="6"/>
        <v>9</v>
      </c>
      <c r="AF19" s="296" t="str">
        <f>IF(AND($C$2="sixth"),key!AI21,IF(AND($C$2="Seventh"),key!AI121,IF(AND($C$2="eighth"),key!AI221,"")))</f>
        <v/>
      </c>
      <c r="AG19" s="295">
        <f>IF(AND($C$2="sixth"),key!AJ21,IF(AND($C$2="Seventh"),key!AJ121,IF(AND($C$2="eighth"),key!AJ221,"")))</f>
        <v>10</v>
      </c>
      <c r="AH19" s="295" t="str">
        <f>IF(AND($C$2="sixth"),key!AK21,IF(AND($C$2="Seventh"),key!AK121,IF(AND($C$2="eighth"),key!AK221,"")))</f>
        <v/>
      </c>
      <c r="AI19" s="258">
        <f t="shared" si="7"/>
        <v>10</v>
      </c>
      <c r="AJ19" s="298" t="str">
        <f>IF(AND($C$2="sixth"),key!AM21,IF(AND($C$2="Seventh"),key!AM121,IF(AND($C$2="eighth"),key!AM221,"")))</f>
        <v/>
      </c>
      <c r="AK19" s="295">
        <f>IF(AND($C$2="sixth"),key!AN21,IF(AND($C$2="Seventh"),key!AN121,IF(AND($C$2="eighth"),key!AN221,"")))</f>
        <v>47</v>
      </c>
      <c r="AL19" s="295" t="str">
        <f>IF(AND($C$2="sixth"),key!AO21,IF(AND($C$2="Seventh"),key!AO121,IF(AND($C$2="eighth"),key!AO221,"")))</f>
        <v/>
      </c>
      <c r="AM19" s="258">
        <f t="shared" si="8"/>
        <v>47</v>
      </c>
      <c r="AN19" s="298" t="str">
        <f>IF(AND($C$2="sixth"),key!AQ21,IF(AND($C$2="Seventh"),key!AQ121,IF(AND($C$2="eighth"),key!AQ221,"")))</f>
        <v/>
      </c>
      <c r="AO19" s="295">
        <f>IF(AND($C$2="sixth"),key!AR21,IF(AND($C$2="Seventh"),key!AR121,IF(AND($C$2="eighth"),key!AR221,"")))</f>
        <v>9</v>
      </c>
      <c r="AP19" s="295" t="str">
        <f>IF(AND($C$2="sixth"),key!AS21,IF(AND($C$2="Seventh"),key!AS121,IF(AND($C$2="eighth"),key!AS221,"")))</f>
        <v/>
      </c>
      <c r="AQ19" s="303" t="str">
        <f>IF(AND($C$2="sixth"),key!AT21,IF(AND($C$2="Seventh"),key!AT121,IF(AND($C$2="eighth"),key!AT221,"")))</f>
        <v/>
      </c>
      <c r="AR19" s="298" t="str">
        <f>IF(AND($C$2="sixth"),key!AU21,IF(AND($C$2="Seventh"),key!AU121,IF(AND($C$2="eighth"),key!AU221,"")))</f>
        <v/>
      </c>
      <c r="AS19" s="295">
        <f>IF(AND($C$2="sixth"),key!AV21,IF(AND($C$2="Seventh"),key!AV121,IF(AND($C$2="eighth"),key!AV221,"")))</f>
        <v>69</v>
      </c>
      <c r="AT19" s="295" t="str">
        <f>IF(AND($C$2="sixth"),key!AW21,IF(AND($C$2="Seventh"),key!AW121,IF(AND($C$2="eighth"),key!AW221,"")))</f>
        <v/>
      </c>
      <c r="AU19" s="303" t="str">
        <f>IF(AND($C$2="sixth"),key!AX21,IF(AND($C$2="Seventh"),key!AX121,IF(AND($C$2="eighth"),key!AX221,"")))</f>
        <v/>
      </c>
      <c r="AV19" s="298" t="str">
        <f>IF(AND($C$2="sixth"),key!AY21,IF(AND($C$2="Seventh"),key!AY121,IF(AND($C$2="eighth"),key!AY221,"")))</f>
        <v/>
      </c>
      <c r="AW19" s="259" t="str">
        <f>IF(AND($C$2="sixth"),key!BB21,IF(AND($C$2="Seventh"),key!BB121,IF(AND($C$2="eighth"),key!BB221,"")))</f>
        <v/>
      </c>
      <c r="AX19" s="299" t="str">
        <f>IF(AND($C$2="sixth"),key!BC21,IF(AND($C$2="Seventh"),key!BC121,IF(AND($C$2="eighth"),key!BC221,"")))</f>
        <v/>
      </c>
      <c r="AY19" s="295">
        <f>IF(AND($C$2="sixth"),key!BE21,IF(AND($C$2="Seventh"),key!BE121,IF(AND($C$2="eighth"),key!BE221,"")))</f>
        <v>9</v>
      </c>
      <c r="AZ19" s="295" t="str">
        <f>IF(AND($C$2="sixth"),key!BF21,IF(AND($C$2="Seventh"),key!BF121,IF(AND($C$2="eighth"),key!BF221,"")))</f>
        <v/>
      </c>
      <c r="BA19" s="302" t="str">
        <f>IF(AND($C$2="sixth"),key!BG21,IF(AND($C$2="Seventh"),key!BG121,IF(AND($C$2="eighth"),key!BG221,"")))</f>
        <v/>
      </c>
      <c r="BB19" s="298" t="str">
        <f>IF(AND($C$2="sixth"),key!BH21,IF(AND($C$2="Seventh"),key!BH121,IF(AND($C$2="eighth"),key!BH221,"")))</f>
        <v/>
      </c>
      <c r="BC19" s="295">
        <f>IF(AND($C$2="sixth"),key!BI21,IF(AND($C$2="Seventh"),key!BI121,IF(AND($C$2="eighth"),key!BI221,"")))</f>
        <v>10</v>
      </c>
      <c r="BD19" s="295" t="str">
        <f>IF(AND($C$2="sixth"),key!BJ21,IF(AND($C$2="Seventh"),key!BJ121,IF(AND($C$2="eighth"),key!BJ221,"")))</f>
        <v/>
      </c>
      <c r="BE19" s="302" t="str">
        <f>IF(AND($C$2="sixth"),key!BK21,IF(AND($C$2="Seventh"),key!BK121,IF(AND($C$2="eighth"),key!BK221,"")))</f>
        <v/>
      </c>
      <c r="BF19" s="298" t="str">
        <f>IF(AND($C$2="sixth"),key!BL21,IF(AND($C$2="Seventh"),key!BL121,IF(AND($C$2="eighth"),key!BL221,"")))</f>
        <v/>
      </c>
      <c r="BG19" s="295">
        <f>IF(AND($C$2="sixth"),key!BM21,IF(AND($C$2="Seventh"),key!BM121,IF(AND($C$2="eighth"),key!BM221,"")))</f>
        <v>47</v>
      </c>
      <c r="BH19" s="295" t="str">
        <f>IF(AND($C$2="sixth"),key!BN21,IF(AND($C$2="Seventh"),key!BN121,IF(AND($C$2="eighth"),key!BN221,"")))</f>
        <v/>
      </c>
      <c r="BI19" s="302" t="str">
        <f>IF(AND($C$2="sixth"),key!BO21,IF(AND($C$2="Seventh"),key!BO121,IF(AND($C$2="eighth"),key!BO221,"")))</f>
        <v/>
      </c>
      <c r="BJ19" s="298" t="str">
        <f>IF(AND($C$2="sixth"),key!BP21,IF(AND($C$2="Seventh"),key!BP121,IF(AND($C$2="eighth"),key!BP221,"")))</f>
        <v/>
      </c>
      <c r="BK19" s="295">
        <f>IF(AND($C$2="sixth"),key!BQ21,IF(AND($C$2="Seventh"),key!BQ121,IF(AND($C$2="eighth"),key!BQ221,"")))</f>
        <v>9</v>
      </c>
      <c r="BL19" s="295" t="str">
        <f>IF(AND($C$2="sixth"),key!BR21,IF(AND($C$2="Seventh"),key!BR121,IF(AND($C$2="eighth"),key!BR221,"")))</f>
        <v/>
      </c>
      <c r="BM19" s="302" t="str">
        <f>IF(AND($C$2="sixth"),key!BS21,IF(AND($C$2="Seventh"),key!BS121,IF(AND($C$2="eighth"),key!BS221,"")))</f>
        <v/>
      </c>
      <c r="BN19" s="298" t="str">
        <f>IF(AND($C$2="sixth"),key!BT21,IF(AND($C$2="Seventh"),key!BT121,IF(AND($C$2="eighth"),key!BT221,"")))</f>
        <v/>
      </c>
      <c r="BO19" s="295">
        <f>IF(AND($C$2="sixth"),key!BU21,IF(AND($C$2="Seventh"),key!BU121,IF(AND($C$2="eighth"),key!BU221,"")))</f>
        <v>69</v>
      </c>
      <c r="BP19" s="295" t="str">
        <f>IF(AND($C$2="sixth"),key!BV21,IF(AND($C$2="Seventh"),key!BV121,IF(AND($C$2="eighth"),key!BV221,"")))</f>
        <v/>
      </c>
      <c r="BQ19" s="302" t="str">
        <f>IF(AND($C$2="sixth"),key!BW21,IF(AND($C$2="Seventh"),key!BW121,IF(AND($C$2="eighth"),key!BW221,"")))</f>
        <v/>
      </c>
      <c r="BR19" s="298" t="str">
        <f>IF(AND($C$2="sixth"),key!BX21,IF(AND($C$2="Seventh"),key!BX121,IF(AND($C$2="eighth"),key!BX221,"")))</f>
        <v/>
      </c>
      <c r="BS19" s="259" t="str">
        <f>IF(AND($C$2="sixth"),key!CA21,IF(AND($C$2="Seventh"),key!CA121,IF(AND($C$2="eighth"),key!CA221,"")))</f>
        <v/>
      </c>
      <c r="BT19" s="299" t="str">
        <f>IF(AND($C$2="sixth"),key!CB21,IF(AND($C$2="Seventh"),key!CB121,IF(AND($C$2="eighth"),key!CB221,"")))</f>
        <v/>
      </c>
      <c r="BU19" s="295">
        <f>IF(AND($C$2="sixth"),key!CD21,IF(AND($C$2="Seventh"),key!CD121,IF(AND($C$2="eighth"),key!CD221,"")))</f>
        <v>9</v>
      </c>
      <c r="BV19" s="295" t="str">
        <f>IF(AND($C$2="sixth"),key!CE21,IF(AND($C$2="Seventh"),key!CE121,IF(AND($C$2="eighth"),key!CE221,"")))</f>
        <v/>
      </c>
      <c r="BW19" s="302" t="str">
        <f>IF(AND($C$2="sixth"),key!CF21,IF(AND($C$2="Seventh"),key!CF121,IF(AND($C$2="eighth"),key!CF221,"")))</f>
        <v/>
      </c>
      <c r="BX19" s="298" t="str">
        <f>IF(AND($C$2="sixth"),key!CG21,IF(AND($C$2="Seventh"),key!CG121,IF(AND($C$2="eighth"),key!CG221,"")))</f>
        <v/>
      </c>
      <c r="BY19" s="295">
        <f>IF(AND($C$2="sixth"),key!CH21,IF(AND($C$2="Seventh"),key!CH121,IF(AND($C$2="eighth"),key!CH221,"")))</f>
        <v>10</v>
      </c>
      <c r="BZ19" s="295" t="str">
        <f>IF(AND($C$2="sixth"),key!CI21,IF(AND($C$2="Seventh"),key!CI121,IF(AND($C$2="eighth"),key!CI221,"")))</f>
        <v/>
      </c>
      <c r="CA19" s="302" t="str">
        <f>IF(AND($C$2="sixth"),key!CJ21,IF(AND($C$2="Seventh"),key!CJ121,IF(AND($C$2="eighth"),key!CJ221,"")))</f>
        <v/>
      </c>
      <c r="CB19" s="298" t="str">
        <f>IF(AND($C$2="sixth"),key!CK21,IF(AND($C$2="Seventh"),key!CK121,IF(AND($C$2="eighth"),key!CK221,"")))</f>
        <v/>
      </c>
      <c r="CC19" s="295">
        <f>IF(AND($C$2="sixth"),key!CL21,IF(AND($C$2="Seventh"),key!CL121,IF(AND($C$2="eighth"),key!CL221,"")))</f>
        <v>47</v>
      </c>
      <c r="CD19" s="295" t="str">
        <f>IF(AND($C$2="sixth"),key!CM21,IF(AND($C$2="Seventh"),key!CM121,IF(AND($C$2="eighth"),key!CM221,"")))</f>
        <v/>
      </c>
      <c r="CE19" s="302" t="str">
        <f>IF(AND($C$2="sixth"),key!CN21,IF(AND($C$2="Seventh"),key!CN121,IF(AND($C$2="eighth"),key!CN221,"")))</f>
        <v/>
      </c>
      <c r="CF19" s="298" t="str">
        <f>IF(AND($C$2="sixth"),key!CO21,IF(AND($C$2="Seventh"),key!CO121,IF(AND($C$2="eighth"),key!CO221,"")))</f>
        <v/>
      </c>
      <c r="CG19" s="295">
        <f>IF(AND($C$2="sixth"),key!CP21,IF(AND($C$2="Seventh"),key!CP121,IF(AND($C$2="eighth"),key!CP221,"")))</f>
        <v>9</v>
      </c>
      <c r="CH19" s="295" t="str">
        <f>IF(AND($C$2="sixth"),key!CQ21,IF(AND($C$2="Seventh"),key!CQ121,IF(AND($C$2="eighth"),key!CQ221,"")))</f>
        <v/>
      </c>
      <c r="CI19" s="302" t="str">
        <f>IF(AND($C$2="sixth"),key!CR21,IF(AND($C$2="Seventh"),key!CR121,IF(AND($C$2="eighth"),key!CR221,"")))</f>
        <v/>
      </c>
      <c r="CJ19" s="298" t="str">
        <f>IF(AND($C$2="sixth"),key!CS21,IF(AND($C$2="Seventh"),key!CS121,IF(AND($C$2="eighth"),key!CS221,"")))</f>
        <v/>
      </c>
      <c r="CK19" s="295">
        <f>IF(AND($C$2="sixth"),key!CT21,IF(AND($C$2="Seventh"),key!CT121,IF(AND($C$2="eighth"),key!CT221,"")))</f>
        <v>69</v>
      </c>
      <c r="CL19" s="295" t="str">
        <f>IF(AND($C$2="sixth"),key!CU21,IF(AND($C$2="Seventh"),key!CU121,IF(AND($C$2="eighth"),key!CU221,"")))</f>
        <v/>
      </c>
      <c r="CM19" s="302" t="str">
        <f>IF(AND($C$2="sixth"),key!CV21,IF(AND($C$2="Seventh"),key!CV121,IF(AND($C$2="eighth"),key!CV221,"")))</f>
        <v/>
      </c>
      <c r="CN19" s="298" t="str">
        <f>IF(AND($C$2="sixth"),key!CW21,IF(AND($C$2="Seventh"),key!CW121,IF(AND($C$2="eighth"),key!CW221,"")))</f>
        <v/>
      </c>
      <c r="CO19" s="259" t="str">
        <f>IF(AND($C$2="sixth"),key!CZ21,IF(AND($C$2="Seventh"),key!CZ121,IF(AND($C$2="eighth"),key!CZ221,"")))</f>
        <v/>
      </c>
      <c r="CP19" s="299" t="str">
        <f>IF(AND($C$2="sixth"),key!DA21,IF(AND($C$2="Seventh"),key!DA121,IF(AND($C$2="eighth"),key!DA221,"")))</f>
        <v/>
      </c>
      <c r="CQ19" s="295">
        <f>IF(AND($C$2="sixth"),key!DC21,IF(AND($C$2="Seventh"),key!DC121,IF(AND($C$2="eighth"),key!DC221,"")))</f>
        <v>9</v>
      </c>
      <c r="CR19" s="295" t="str">
        <f>IF(AND($C$2="sixth"),key!DD21,IF(AND($C$2="Seventh"),key!DD121,IF(AND($C$2="eighth"),key!DD221,"")))</f>
        <v/>
      </c>
      <c r="CS19" s="302" t="str">
        <f>IF(AND($C$2="sixth"),key!DE21,IF(AND($C$2="Seventh"),key!DE121,IF(AND($C$2="eighth"),key!DE221,"")))</f>
        <v/>
      </c>
      <c r="CT19" s="298" t="str">
        <f>IF(AND($C$2="sixth"),key!DF21,IF(AND($C$2="Seventh"),key!DF121,IF(AND($C$2="eighth"),key!DF221,"")))</f>
        <v/>
      </c>
      <c r="CU19" s="295">
        <f>IF(AND($C$2="sixth"),key!DG21,IF(AND($C$2="Seventh"),key!DG121,IF(AND($C$2="eighth"),key!DG221,"")))</f>
        <v>10</v>
      </c>
      <c r="CV19" s="295" t="str">
        <f>IF(AND($C$2="sixth"),key!DH21,IF(AND($C$2="Seventh"),key!DH121,IF(AND($C$2="eighth"),key!DH221,"")))</f>
        <v/>
      </c>
      <c r="CW19" s="302" t="str">
        <f>IF(AND($C$2="sixth"),key!DI21,IF(AND($C$2="Seventh"),key!DI121,IF(AND($C$2="eighth"),key!DI221,"")))</f>
        <v/>
      </c>
      <c r="CX19" s="298" t="str">
        <f>IF(AND($C$2="sixth"),key!DJ21,IF(AND($C$2="Seventh"),key!DJ121,IF(AND($C$2="eighth"),key!DJ221,"")))</f>
        <v/>
      </c>
      <c r="CY19" s="295">
        <f>IF(AND($C$2="sixth"),key!DK21,IF(AND($C$2="Seventh"),key!DK121,IF(AND($C$2="eighth"),key!DK221,"")))</f>
        <v>47</v>
      </c>
      <c r="CZ19" s="295" t="str">
        <f>IF(AND($C$2="sixth"),key!DL21,IF(AND($C$2="Seventh"),key!DL121,IF(AND($C$2="eighth"),key!DL221,"")))</f>
        <v/>
      </c>
      <c r="DA19" s="302" t="str">
        <f>IF(AND($C$2="sixth"),key!DM21,IF(AND($C$2="Seventh"),key!DM121,IF(AND($C$2="eighth"),key!DM221,"")))</f>
        <v/>
      </c>
      <c r="DB19" s="298" t="str">
        <f>IF(AND($C$2="sixth"),key!DN21,IF(AND($C$2="Seventh"),key!DN121,IF(AND($C$2="eighth"),key!DN221,"")))</f>
        <v/>
      </c>
      <c r="DC19" s="295">
        <f>IF(AND($C$2="sixth"),key!DO21,IF(AND($C$2="Seventh"),key!DO121,IF(AND($C$2="eighth"),key!DO221,"")))</f>
        <v>9</v>
      </c>
      <c r="DD19" s="295" t="str">
        <f>IF(AND($C$2="sixth"),key!DP21,IF(AND($C$2="Seventh"),key!DP121,IF(AND($C$2="eighth"),key!DP221,"")))</f>
        <v/>
      </c>
      <c r="DE19" s="302" t="str">
        <f>IF(AND($C$2="sixth"),key!DQ21,IF(AND($C$2="Seventh"),key!DQ121,IF(AND($C$2="eighth"),key!DQ221,"")))</f>
        <v/>
      </c>
      <c r="DF19" s="298" t="str">
        <f>IF(AND($C$2="sixth"),key!DR21,IF(AND($C$2="Seventh"),key!DR121,IF(AND($C$2="eighth"),key!DR221,"")))</f>
        <v/>
      </c>
      <c r="DG19" s="295">
        <f>IF(AND($C$2="sixth"),key!DS21,IF(AND($C$2="Seventh"),key!DS121,IF(AND($C$2="eighth"),key!DS221,"")))</f>
        <v>69</v>
      </c>
      <c r="DH19" s="295" t="str">
        <f>IF(AND($C$2="sixth"),key!DT21,IF(AND($C$2="Seventh"),key!DT121,IF(AND($C$2="eighth"),key!DT221,"")))</f>
        <v/>
      </c>
      <c r="DI19" s="302" t="str">
        <f>IF(AND($C$2="sixth"),key!DU21,IF(AND($C$2="Seventh"),key!DU121,IF(AND($C$2="eighth"),key!DU221,"")))</f>
        <v/>
      </c>
      <c r="DJ19" s="298" t="str">
        <f>IF(AND($C$2="sixth"),key!DV21,IF(AND($C$2="Seventh"),key!DV121,IF(AND($C$2="eighth"),key!DV221,"")))</f>
        <v/>
      </c>
      <c r="DK19" s="259" t="str">
        <f>IF(AND($C$2="sixth"),key!DY21,IF(AND($C$2="Seventh"),key!DY121,IF(AND($C$2="eighth"),key!DY221,"")))</f>
        <v/>
      </c>
      <c r="DL19" s="299" t="str">
        <f>IF(AND($C$2="sixth"),key!DZ21,IF(AND($C$2="Seventh"),key!DZ121,IF(AND($C$2="eighth"),key!DZ221,"")))</f>
        <v/>
      </c>
      <c r="DM19" s="295">
        <f>IF(AND($C$2="sixth"),key!EB21,IF(AND($C$2="Seventh"),key!EB121,IF(AND($C$2="eighth"),key!EB221,"")))</f>
        <v>9</v>
      </c>
      <c r="DN19" s="295" t="str">
        <f>IF(AND($C$2="sixth"),key!EC21,IF(AND($C$2="Seventh"),key!EC121,IF(AND($C$2="eighth"),key!EC221,"")))</f>
        <v/>
      </c>
      <c r="DO19" s="302" t="str">
        <f>IF(AND($C$2="sixth"),key!ED21,IF(AND($C$2="Seventh"),key!ED121,IF(AND($C$2="eighth"),key!ED221,"")))</f>
        <v/>
      </c>
      <c r="DP19" s="298" t="str">
        <f>IF(AND($C$2="sixth"),key!EE21,IF(AND($C$2="Seventh"),key!EE121,IF(AND($C$2="eighth"),key!EE221,"")))</f>
        <v/>
      </c>
      <c r="DQ19" s="295">
        <f>IF(AND($C$2="sixth"),key!EF21,IF(AND($C$2="Seventh"),key!EF121,IF(AND($C$2="eighth"),key!EF221,"")))</f>
        <v>10</v>
      </c>
      <c r="DR19" s="295" t="str">
        <f>IF(AND($C$2="sixth"),key!EG21,IF(AND($C$2="Seventh"),key!EG121,IF(AND($C$2="eighth"),key!EG221,"")))</f>
        <v/>
      </c>
      <c r="DS19" s="302" t="str">
        <f>IF(AND($C$2="sixth"),key!EH21,IF(AND($C$2="Seventh"),key!EH121,IF(AND($C$2="eighth"),key!EH221,"")))</f>
        <v/>
      </c>
      <c r="DT19" s="298" t="str">
        <f>IF(AND($C$2="sixth"),key!EI21,IF(AND($C$2="Seventh"),key!EI121,IF(AND($C$2="eighth"),key!EI221,"")))</f>
        <v/>
      </c>
      <c r="DU19" s="295">
        <f>IF(AND($C$2="sixth"),key!EJ21,IF(AND($C$2="Seventh"),key!EJ121,IF(AND($C$2="eighth"),key!EJ221,"")))</f>
        <v>47</v>
      </c>
      <c r="DV19" s="295" t="str">
        <f>IF(AND($C$2="sixth"),key!EK21,IF(AND($C$2="Seventh"),key!EK121,IF(AND($C$2="eighth"),key!EK221,"")))</f>
        <v/>
      </c>
      <c r="DW19" s="302" t="str">
        <f>IF(AND($C$2="sixth"),key!EL21,IF(AND($C$2="Seventh"),key!EL121,IF(AND($C$2="eighth"),key!EL221,"")))</f>
        <v/>
      </c>
      <c r="DX19" s="298" t="str">
        <f>IF(AND($C$2="sixth"),key!EM21,IF(AND($C$2="Seventh"),key!EM121,IF(AND($C$2="eighth"),key!EM221,"")))</f>
        <v/>
      </c>
      <c r="DY19" s="295">
        <f>IF(AND($C$2="sixth"),key!EN21,IF(AND($C$2="Seventh"),key!EN121,IF(AND($C$2="eighth"),key!EN221,"")))</f>
        <v>9</v>
      </c>
      <c r="DZ19" s="295" t="str">
        <f>IF(AND($C$2="sixth"),key!EO21,IF(AND($C$2="Seventh"),key!EO121,IF(AND($C$2="eighth"),key!EO221,"")))</f>
        <v/>
      </c>
      <c r="EA19" s="302" t="str">
        <f>IF(AND($C$2="sixth"),key!EP21,IF(AND($C$2="Seventh"),key!EP121,IF(AND($C$2="eighth"),key!EP221,"")))</f>
        <v/>
      </c>
      <c r="EB19" s="298" t="str">
        <f>IF(AND($C$2="sixth"),key!EQ21,IF(AND($C$2="Seventh"),key!EQ121,IF(AND($C$2="eighth"),key!EQ221,"")))</f>
        <v/>
      </c>
      <c r="EC19" s="295">
        <f>IF(AND($C$2="sixth"),key!ER21,IF(AND($C$2="Seventh"),key!ER121,IF(AND($C$2="eighth"),key!ER221,"")))</f>
        <v>69</v>
      </c>
      <c r="ED19" s="295" t="str">
        <f>IF(AND($C$2="sixth"),key!ES21,IF(AND($C$2="Seventh"),key!ES121,IF(AND($C$2="eighth"),key!ES221,"")))</f>
        <v/>
      </c>
      <c r="EE19" s="302" t="str">
        <f>IF(AND($C$2="sixth"),key!ET21,IF(AND($C$2="Seventh"),key!ET121,IF(AND($C$2="eighth"),key!ET221,"")))</f>
        <v/>
      </c>
      <c r="EF19" s="298" t="str">
        <f>IF(AND($C$2="sixth"),key!EU21,IF(AND($C$2="Seventh"),key!EU121,IF(AND($C$2="eighth"),key!EU221,"")))</f>
        <v/>
      </c>
      <c r="EG19" s="259" t="str">
        <f>IF(AND($C$2="sixth"),key!EX21,IF(AND($C$2="Seventh"),key!EX121,IF(AND($C$2="eighth"),key!EX221,"")))</f>
        <v/>
      </c>
      <c r="EH19" s="299" t="str">
        <f>IF(AND($C$2="sixth"),key!EY21,IF(AND($C$2="Seventh"),key!EY121,IF(AND($C$2="eighth"),key!EY221,"")))</f>
        <v/>
      </c>
      <c r="EI19" s="260" t="str">
        <f t="shared" si="9"/>
        <v/>
      </c>
      <c r="EJ19" s="254">
        <f>IF(AND($C$2="sixth"),key!EZ21,IF(AND($C$2="Seventh"),key!EZ121,IF(AND($C$2="eighth"),key!EZ221,"")))</f>
        <v>17</v>
      </c>
      <c r="EK19" s="254">
        <f>IF(AND($C$2="sixth"),key!FA21,IF(AND($C$2="Seventh"),key!FA121,IF(AND($C$2="eighth"),key!FA221,"")))</f>
        <v>18</v>
      </c>
      <c r="EL19" s="254">
        <f>IF(AND($C$2="sixth"),key!FB21,IF(AND($C$2="Seventh"),key!FB121,IF(AND($C$2="eighth"),key!FB221,"")))</f>
        <v>18</v>
      </c>
      <c r="EM19" s="254">
        <f>IF(AND($C$2="sixth"),key!FC21,IF(AND($C$2="Seventh"),key!FC121,IF(AND($C$2="eighth"),key!FC221,"")))</f>
        <v>18</v>
      </c>
      <c r="EN19" s="254">
        <f>IF(AND($C$2="sixth"),key!FD21,IF(AND($C$2="Seventh"),key!FD121,IF(AND($C$2="eighth"),key!FD221,"")))</f>
        <v>18</v>
      </c>
      <c r="EO19" s="310" t="str">
        <f>IF(AND($C$2="sixth"),key!FE21,IF(AND($C$2="Seventh"),key!FE121,IF(AND($C$2="eighth"),key!FE221,"")))</f>
        <v/>
      </c>
      <c r="EP19" s="311" t="str">
        <f>IF(AND($C$2="sixth"),key!FF21,IF(AND($C$2="Seventh"),key!FF121,IF(AND($C$2="eighth"),key!FF221,"")))</f>
        <v xml:space="preserve"> </v>
      </c>
      <c r="EQ19" s="254">
        <f>IF(AND($C$2="sixth"),key!FG21,IF(AND($C$2="Seventh"),key!FG121,IF(AND($C$2="eighth"),key!FG221,"")))</f>
        <v>18</v>
      </c>
      <c r="ER19" s="254">
        <f>IF(AND($C$2="sixth"),key!FH21,IF(AND($C$2="Seventh"),key!FH121,IF(AND($C$2="eighth"),key!FH221,"")))</f>
        <v>17</v>
      </c>
      <c r="ES19" s="254">
        <f>IF(AND($C$2="sixth"),key!FI21,IF(AND($C$2="Seventh"),key!FI121,IF(AND($C$2="eighth"),key!FI221,"")))</f>
        <v>18</v>
      </c>
      <c r="ET19" s="254">
        <f>IF(AND($C$2="sixth"),key!FJ21,IF(AND($C$2="Seventh"),key!FJ121,IF(AND($C$2="eighth"),key!FJ221,"")))</f>
        <v>17</v>
      </c>
      <c r="EU19" s="254">
        <f>IF(AND($C$2="sixth"),key!FK21,IF(AND($C$2="Seventh"),key!FK121,IF(AND($C$2="eighth"),key!FK221,"")))</f>
        <v>18</v>
      </c>
      <c r="EV19" s="310" t="str">
        <f>IF(AND($C$2="sixth"),key!FL21,IF(AND($C$2="Seventh"),key!FL121,IF(AND($C$2="eighth"),key!FL221,"")))</f>
        <v/>
      </c>
      <c r="EW19" s="311" t="str">
        <f>IF(AND($C$2="sixth"),key!FM21,IF(AND($C$2="Seventh"),key!FM121,IF(AND($C$2="eighth"),key!FM221,"")))</f>
        <v xml:space="preserve"> </v>
      </c>
      <c r="EX19" s="254">
        <f>IF(AND($C$2="sixth"),key!FN21,IF(AND($C$2="Seventh"),key!FN121,IF(AND($C$2="eighth"),key!FN221,"")))</f>
        <v>17</v>
      </c>
      <c r="EY19" s="254">
        <f>IF(AND($C$2="sixth"),key!FO21,IF(AND($C$2="Seventh"),key!FO121,IF(AND($C$2="eighth"),key!FO221,"")))</f>
        <v>17</v>
      </c>
      <c r="EZ19" s="254">
        <f>IF(AND($C$2="sixth"),key!FP21,IF(AND($C$2="Seventh"),key!FP121,IF(AND($C$2="eighth"),key!FP221,"")))</f>
        <v>18</v>
      </c>
      <c r="FA19" s="254">
        <f>IF(AND($C$2="sixth"),key!FQ21,IF(AND($C$2="Seventh"),key!FQ121,IF(AND($C$2="eighth"),key!FQ221,"")))</f>
        <v>17</v>
      </c>
      <c r="FB19" s="254">
        <f>IF(AND($C$2="sixth"),key!FR21,IF(AND($C$2="Seventh"),key!FR121,IF(AND($C$2="eighth"),key!FR221,"")))</f>
        <v>18</v>
      </c>
      <c r="FC19" s="310" t="str">
        <f>IF(AND($C$2="sixth"),key!FS21,IF(AND($C$2="Seventh"),key!FS121,IF(AND($C$2="eighth"),key!FS221,"")))</f>
        <v/>
      </c>
      <c r="FD19" s="311" t="str">
        <f>IF(AND($C$2="sixth"),key!FT21,IF(AND($C$2="Seventh"),key!FT121,IF(AND($C$2="eighth"),key!FT221,"")))</f>
        <v xml:space="preserve"> </v>
      </c>
      <c r="FE19" s="344" t="str">
        <f t="shared" si="1"/>
        <v/>
      </c>
      <c r="FF19" s="261" t="str">
        <f>IF(AND($C$2="sixth"),key!GI21,IF(AND($C$2="Seventh"),key!GI121,IF(AND($C$2="eighth"),key!GI221,"")))</f>
        <v/>
      </c>
      <c r="FG19" s="842" t="str">
        <f>IF(AND($C$2="sixth"),key!GJ21,IF(AND($C$2="Seventh"),key!GJ121,IF(AND($C$2="eighth"),key!GJ221,"")))</f>
        <v>mRrh.kZ</v>
      </c>
      <c r="FH19" s="843"/>
      <c r="FI19" s="255" t="str">
        <f>IF(AND($C$2="sixth"),key!GG21,IF(AND($C$2="Seventh"),key!GG121,IF(AND($C$2="eighth"),key!GG221,"")))</f>
        <v/>
      </c>
      <c r="FJ19" s="330" t="str">
        <f t="shared" si="10"/>
        <v/>
      </c>
      <c r="FK19" s="248"/>
      <c r="FL19" s="248"/>
      <c r="FY19" s="50" t="str">
        <f>IF(AND($C$2="sixth"),key!GH21,IF(AND($C$2="Seventh"),key!GH121,IF(AND($C$2="eighth"),key!GH221,"")))</f>
        <v/>
      </c>
      <c r="IB19" s="112"/>
    </row>
    <row r="20" spans="1:236" ht="18.75">
      <c r="A20" s="257">
        <v>14</v>
      </c>
      <c r="B20" s="291" t="str">
        <f>IF(AND($C$2="sixth"),key!E22,IF(AND($C$2="Seventh"),key!E122,IF(AND($C$2="eighth"),key!E222,"")))</f>
        <v/>
      </c>
      <c r="C20" s="288" t="str">
        <f>IF(ISNA(VLOOKUP(D20,Register!A$7:Z$315,10,FALSE)),"",VLOOKUP(D20,Register!A$7:Z$315,10,FALSE))</f>
        <v/>
      </c>
      <c r="D20" s="289" t="str">
        <f>IF(AND($C$2="sixth"),key!B22,IF(AND($C$2="Seventh"),key!B122,IF(AND($C$2="eighth"),key!B222,"")))</f>
        <v/>
      </c>
      <c r="E20" s="290" t="str">
        <f>IF(AND($C$2="sixth"),key!C22,IF(AND($C$2="Seventh"),key!C122,IF(AND($C$2="eighth"),key!C222,"")))</f>
        <v/>
      </c>
      <c r="F20" s="290" t="str">
        <f>IF(AND($C$2="sixth"),key!D22,IF(AND($C$2="Seventh"),key!D122,IF(AND($C$2="eighth"),key!D222,"")))</f>
        <v/>
      </c>
      <c r="G20" s="295" t="str">
        <f>IF(AND($C$2="sixth"),key!G22,IF(AND($C$2="Seventh"),key!G122,IF(AND($C$2="eighth"),key!G222,"")))</f>
        <v/>
      </c>
      <c r="H20" s="295" t="str">
        <f>IF(AND($C$2="sixth"),key!H22,IF(AND($C$2="Seventh"),key!H122,IF(AND($C$2="eighth"),key!H222,"")))</f>
        <v/>
      </c>
      <c r="I20" s="297" t="str">
        <f t="shared" si="0"/>
        <v/>
      </c>
      <c r="J20" s="296" t="str">
        <f>IF(AND($C$2="sixth"),key!J22,IF(AND($C$2="Seventh"),key!J122,IF(AND($C$2="eighth"),key!J222,"")))</f>
        <v/>
      </c>
      <c r="K20" s="295" t="str">
        <f>IF(AND($C$2="sixth"),key!K22,IF(AND($C$2="Seventh"),key!K122,IF(AND($C$2="eighth"),key!K222,"")))</f>
        <v/>
      </c>
      <c r="L20" s="295" t="str">
        <f>IF(AND($C$2="sixth"),key!L22,IF(AND($C$2="Seventh"),key!L122,IF(AND($C$2="eighth"),key!L222,"")))</f>
        <v/>
      </c>
      <c r="M20" s="258" t="str">
        <f t="shared" si="2"/>
        <v/>
      </c>
      <c r="N20" s="298" t="str">
        <f>IF(AND($C$2="sixth"),key!N22,IF(AND($C$2="Seventh"),key!N122,IF(AND($C$2="eighth"),key!N222,"")))</f>
        <v/>
      </c>
      <c r="O20" s="295" t="str">
        <f>IF(AND($C$2="sixth"),key!O22,IF(AND($C$2="Seventh"),key!O122,IF(AND($C$2="eighth"),key!O222,"")))</f>
        <v/>
      </c>
      <c r="P20" s="295" t="str">
        <f>IF(AND($C$2="sixth"),key!P22,IF(AND($C$2="Seventh"),key!P122,IF(AND($C$2="eighth"),key!P222,"")))</f>
        <v/>
      </c>
      <c r="Q20" s="258" t="str">
        <f t="shared" si="3"/>
        <v/>
      </c>
      <c r="R20" s="298" t="str">
        <f>IF(AND($C$2="sixth"),key!R22,IF(AND($C$2="Seventh"),key!R122,IF(AND($C$2="eighth"),key!R222,"")))</f>
        <v/>
      </c>
      <c r="S20" s="295" t="str">
        <f>IF(AND($C$2="sixth"),key!S22,IF(AND($C$2="Seventh"),key!S122,IF(AND($C$2="eighth"),key!S222,"")))</f>
        <v/>
      </c>
      <c r="T20" s="295" t="str">
        <f>IF(AND($C$2="sixth"),key!T22,IF(AND($C$2="Seventh"),key!T122,IF(AND($C$2="eighth"),key!T222,"")))</f>
        <v/>
      </c>
      <c r="U20" s="258" t="str">
        <f t="shared" si="4"/>
        <v/>
      </c>
      <c r="V20" s="298" t="str">
        <f>IF(AND($C$2="sixth"),key!V22,IF(AND($C$2="Seventh"),key!V122,IF(AND($C$2="eighth"),key!V222,"")))</f>
        <v/>
      </c>
      <c r="W20" s="295" t="str">
        <f>IF(AND($C$2="sixth"),key!W22,IF(AND($C$2="Seventh"),key!W122,IF(AND($C$2="eighth"),key!W222,"")))</f>
        <v/>
      </c>
      <c r="X20" s="295" t="str">
        <f>IF(AND($C$2="sixth"),key!X22,IF(AND($C$2="Seventh"),key!X122,IF(AND($C$2="eighth"),key!X222,"")))</f>
        <v/>
      </c>
      <c r="Y20" s="259" t="str">
        <f t="shared" si="5"/>
        <v/>
      </c>
      <c r="Z20" s="298" t="str">
        <f>IF(AND($C$2="sixth"),key!Z22,IF(AND($C$2="Seventh"),key!Z122,IF(AND($C$2="eighth"),key!Z222,"")))</f>
        <v/>
      </c>
      <c r="AA20" s="259" t="str">
        <f>IF(AND($C$2="sixth"),key!AC22,IF(AND($C$2="Seventh"),key!AC122,IF(AND($C$2="eighth"),key!AC222,"")))</f>
        <v/>
      </c>
      <c r="AB20" s="299" t="str">
        <f>IF(AND($C$2="sixth"),key!AD22,IF(AND($C$2="Seventh"),key!AD122,IF(AND($C$2="eighth"),key!AD222,"")))</f>
        <v/>
      </c>
      <c r="AC20" s="295">
        <f>IF(AND($C$2="sixth"),key!AF22,IF(AND($C$2="Seventh"),key!AF122,IF(AND($C$2="eighth"),key!AF222,"")))</f>
        <v>7</v>
      </c>
      <c r="AD20" s="295" t="str">
        <f>IF(AND($C$2="sixth"),key!AG22,IF(AND($C$2="Seventh"),key!AG122,IF(AND($C$2="eighth"),key!AG222,"")))</f>
        <v/>
      </c>
      <c r="AE20" s="297">
        <f t="shared" si="6"/>
        <v>7</v>
      </c>
      <c r="AF20" s="296" t="str">
        <f>IF(AND($C$2="sixth"),key!AI22,IF(AND($C$2="Seventh"),key!AI122,IF(AND($C$2="eighth"),key!AI222,"")))</f>
        <v/>
      </c>
      <c r="AG20" s="295" t="str">
        <f>IF(AND($C$2="sixth"),key!AJ22,IF(AND($C$2="Seventh"),key!AJ122,IF(AND($C$2="eighth"),key!AJ222,"")))</f>
        <v/>
      </c>
      <c r="AH20" s="295" t="str">
        <f>IF(AND($C$2="sixth"),key!AK22,IF(AND($C$2="Seventh"),key!AK122,IF(AND($C$2="eighth"),key!AK222,"")))</f>
        <v/>
      </c>
      <c r="AI20" s="258" t="str">
        <f t="shared" si="7"/>
        <v/>
      </c>
      <c r="AJ20" s="298" t="str">
        <f>IF(AND($C$2="sixth"),key!AM22,IF(AND($C$2="Seventh"),key!AM122,IF(AND($C$2="eighth"),key!AM222,"")))</f>
        <v/>
      </c>
      <c r="AK20" s="295">
        <f>IF(AND($C$2="sixth"),key!AN22,IF(AND($C$2="Seventh"),key!AN122,IF(AND($C$2="eighth"),key!AN222,"")))</f>
        <v>25</v>
      </c>
      <c r="AL20" s="295" t="str">
        <f>IF(AND($C$2="sixth"),key!AO22,IF(AND($C$2="Seventh"),key!AO122,IF(AND($C$2="eighth"),key!AO222,"")))</f>
        <v/>
      </c>
      <c r="AM20" s="258">
        <f t="shared" si="8"/>
        <v>25</v>
      </c>
      <c r="AN20" s="298" t="str">
        <f>IF(AND($C$2="sixth"),key!AQ22,IF(AND($C$2="Seventh"),key!AQ122,IF(AND($C$2="eighth"),key!AQ222,"")))</f>
        <v/>
      </c>
      <c r="AO20" s="295">
        <f>IF(AND($C$2="sixth"),key!AR22,IF(AND($C$2="Seventh"),key!AR122,IF(AND($C$2="eighth"),key!AR222,"")))</f>
        <v>7</v>
      </c>
      <c r="AP20" s="295" t="str">
        <f>IF(AND($C$2="sixth"),key!AS22,IF(AND($C$2="Seventh"),key!AS122,IF(AND($C$2="eighth"),key!AS222,"")))</f>
        <v/>
      </c>
      <c r="AQ20" s="303" t="str">
        <f>IF(AND($C$2="sixth"),key!AT22,IF(AND($C$2="Seventh"),key!AT122,IF(AND($C$2="eighth"),key!AT222,"")))</f>
        <v/>
      </c>
      <c r="AR20" s="298" t="str">
        <f>IF(AND($C$2="sixth"),key!AU22,IF(AND($C$2="Seventh"),key!AU122,IF(AND($C$2="eighth"),key!AU222,"")))</f>
        <v/>
      </c>
      <c r="AS20" s="295">
        <f>IF(AND($C$2="sixth"),key!AV22,IF(AND($C$2="Seventh"),key!AV122,IF(AND($C$2="eighth"),key!AV222,"")))</f>
        <v>40</v>
      </c>
      <c r="AT20" s="295" t="str">
        <f>IF(AND($C$2="sixth"),key!AW22,IF(AND($C$2="Seventh"),key!AW122,IF(AND($C$2="eighth"),key!AW222,"")))</f>
        <v/>
      </c>
      <c r="AU20" s="303" t="str">
        <f>IF(AND($C$2="sixth"),key!AX22,IF(AND($C$2="Seventh"),key!AX122,IF(AND($C$2="eighth"),key!AX222,"")))</f>
        <v/>
      </c>
      <c r="AV20" s="298" t="str">
        <f>IF(AND($C$2="sixth"),key!AY22,IF(AND($C$2="Seventh"),key!AY122,IF(AND($C$2="eighth"),key!AY222,"")))</f>
        <v/>
      </c>
      <c r="AW20" s="259" t="str">
        <f>IF(AND($C$2="sixth"),key!BB22,IF(AND($C$2="Seventh"),key!BB122,IF(AND($C$2="eighth"),key!BB222,"")))</f>
        <v/>
      </c>
      <c r="AX20" s="299" t="str">
        <f>IF(AND($C$2="sixth"),key!BC22,IF(AND($C$2="Seventh"),key!BC122,IF(AND($C$2="eighth"),key!BC222,"")))</f>
        <v/>
      </c>
      <c r="AY20" s="295">
        <f>IF(AND($C$2="sixth"),key!BE22,IF(AND($C$2="Seventh"),key!BE122,IF(AND($C$2="eighth"),key!BE222,"")))</f>
        <v>7</v>
      </c>
      <c r="AZ20" s="295" t="str">
        <f>IF(AND($C$2="sixth"),key!BF22,IF(AND($C$2="Seventh"),key!BF122,IF(AND($C$2="eighth"),key!BF222,"")))</f>
        <v/>
      </c>
      <c r="BA20" s="302" t="str">
        <f>IF(AND($C$2="sixth"),key!BG22,IF(AND($C$2="Seventh"),key!BG122,IF(AND($C$2="eighth"),key!BG222,"")))</f>
        <v/>
      </c>
      <c r="BB20" s="298" t="str">
        <f>IF(AND($C$2="sixth"),key!BH22,IF(AND($C$2="Seventh"),key!BH122,IF(AND($C$2="eighth"),key!BH222,"")))</f>
        <v/>
      </c>
      <c r="BC20" s="295" t="str">
        <f>IF(AND($C$2="sixth"),key!BI22,IF(AND($C$2="Seventh"),key!BI122,IF(AND($C$2="eighth"),key!BI222,"")))</f>
        <v/>
      </c>
      <c r="BD20" s="295" t="str">
        <f>IF(AND($C$2="sixth"),key!BJ22,IF(AND($C$2="Seventh"),key!BJ122,IF(AND($C$2="eighth"),key!BJ222,"")))</f>
        <v/>
      </c>
      <c r="BE20" s="302" t="str">
        <f>IF(AND($C$2="sixth"),key!BK22,IF(AND($C$2="Seventh"),key!BK122,IF(AND($C$2="eighth"),key!BK222,"")))</f>
        <v/>
      </c>
      <c r="BF20" s="298" t="str">
        <f>IF(AND($C$2="sixth"),key!BL22,IF(AND($C$2="Seventh"),key!BL122,IF(AND($C$2="eighth"),key!BL222,"")))</f>
        <v/>
      </c>
      <c r="BG20" s="295">
        <f>IF(AND($C$2="sixth"),key!BM22,IF(AND($C$2="Seventh"),key!BM122,IF(AND($C$2="eighth"),key!BM222,"")))</f>
        <v>25</v>
      </c>
      <c r="BH20" s="295" t="str">
        <f>IF(AND($C$2="sixth"),key!BN22,IF(AND($C$2="Seventh"),key!BN122,IF(AND($C$2="eighth"),key!BN222,"")))</f>
        <v/>
      </c>
      <c r="BI20" s="302" t="str">
        <f>IF(AND($C$2="sixth"),key!BO22,IF(AND($C$2="Seventh"),key!BO122,IF(AND($C$2="eighth"),key!BO222,"")))</f>
        <v/>
      </c>
      <c r="BJ20" s="298" t="str">
        <f>IF(AND($C$2="sixth"),key!BP22,IF(AND($C$2="Seventh"),key!BP122,IF(AND($C$2="eighth"),key!BP222,"")))</f>
        <v/>
      </c>
      <c r="BK20" s="295">
        <f>IF(AND($C$2="sixth"),key!BQ22,IF(AND($C$2="Seventh"),key!BQ122,IF(AND($C$2="eighth"),key!BQ222,"")))</f>
        <v>7</v>
      </c>
      <c r="BL20" s="295" t="str">
        <f>IF(AND($C$2="sixth"),key!BR22,IF(AND($C$2="Seventh"),key!BR122,IF(AND($C$2="eighth"),key!BR222,"")))</f>
        <v/>
      </c>
      <c r="BM20" s="302" t="str">
        <f>IF(AND($C$2="sixth"),key!BS22,IF(AND($C$2="Seventh"),key!BS122,IF(AND($C$2="eighth"),key!BS222,"")))</f>
        <v/>
      </c>
      <c r="BN20" s="298" t="str">
        <f>IF(AND($C$2="sixth"),key!BT22,IF(AND($C$2="Seventh"),key!BT122,IF(AND($C$2="eighth"),key!BT222,"")))</f>
        <v/>
      </c>
      <c r="BO20" s="295">
        <f>IF(AND($C$2="sixth"),key!BU22,IF(AND($C$2="Seventh"),key!BU122,IF(AND($C$2="eighth"),key!BU222,"")))</f>
        <v>40</v>
      </c>
      <c r="BP20" s="295" t="str">
        <f>IF(AND($C$2="sixth"),key!BV22,IF(AND($C$2="Seventh"),key!BV122,IF(AND($C$2="eighth"),key!BV222,"")))</f>
        <v/>
      </c>
      <c r="BQ20" s="302" t="str">
        <f>IF(AND($C$2="sixth"),key!BW22,IF(AND($C$2="Seventh"),key!BW122,IF(AND($C$2="eighth"),key!BW222,"")))</f>
        <v/>
      </c>
      <c r="BR20" s="298" t="str">
        <f>IF(AND($C$2="sixth"),key!BX22,IF(AND($C$2="Seventh"),key!BX122,IF(AND($C$2="eighth"),key!BX222,"")))</f>
        <v/>
      </c>
      <c r="BS20" s="259" t="str">
        <f>IF(AND($C$2="sixth"),key!CA22,IF(AND($C$2="Seventh"),key!CA122,IF(AND($C$2="eighth"),key!CA222,"")))</f>
        <v/>
      </c>
      <c r="BT20" s="299" t="str">
        <f>IF(AND($C$2="sixth"),key!CB22,IF(AND($C$2="Seventh"),key!CB122,IF(AND($C$2="eighth"),key!CB222,"")))</f>
        <v/>
      </c>
      <c r="BU20" s="295">
        <f>IF(AND($C$2="sixth"),key!CD22,IF(AND($C$2="Seventh"),key!CD122,IF(AND($C$2="eighth"),key!CD222,"")))</f>
        <v>7</v>
      </c>
      <c r="BV20" s="295" t="str">
        <f>IF(AND($C$2="sixth"),key!CE22,IF(AND($C$2="Seventh"),key!CE122,IF(AND($C$2="eighth"),key!CE222,"")))</f>
        <v/>
      </c>
      <c r="BW20" s="302" t="str">
        <f>IF(AND($C$2="sixth"),key!CF22,IF(AND($C$2="Seventh"),key!CF122,IF(AND($C$2="eighth"),key!CF222,"")))</f>
        <v/>
      </c>
      <c r="BX20" s="298" t="str">
        <f>IF(AND($C$2="sixth"),key!CG22,IF(AND($C$2="Seventh"),key!CG122,IF(AND($C$2="eighth"),key!CG222,"")))</f>
        <v/>
      </c>
      <c r="BY20" s="295" t="str">
        <f>IF(AND($C$2="sixth"),key!CH22,IF(AND($C$2="Seventh"),key!CH122,IF(AND($C$2="eighth"),key!CH222,"")))</f>
        <v/>
      </c>
      <c r="BZ20" s="295" t="str">
        <f>IF(AND($C$2="sixth"),key!CI22,IF(AND($C$2="Seventh"),key!CI122,IF(AND($C$2="eighth"),key!CI222,"")))</f>
        <v/>
      </c>
      <c r="CA20" s="302" t="str">
        <f>IF(AND($C$2="sixth"),key!CJ22,IF(AND($C$2="Seventh"),key!CJ122,IF(AND($C$2="eighth"),key!CJ222,"")))</f>
        <v/>
      </c>
      <c r="CB20" s="298" t="str">
        <f>IF(AND($C$2="sixth"),key!CK22,IF(AND($C$2="Seventh"),key!CK122,IF(AND($C$2="eighth"),key!CK222,"")))</f>
        <v/>
      </c>
      <c r="CC20" s="295">
        <f>IF(AND($C$2="sixth"),key!CL22,IF(AND($C$2="Seventh"),key!CL122,IF(AND($C$2="eighth"),key!CL222,"")))</f>
        <v>25</v>
      </c>
      <c r="CD20" s="295" t="str">
        <f>IF(AND($C$2="sixth"),key!CM22,IF(AND($C$2="Seventh"),key!CM122,IF(AND($C$2="eighth"),key!CM222,"")))</f>
        <v/>
      </c>
      <c r="CE20" s="302" t="str">
        <f>IF(AND($C$2="sixth"),key!CN22,IF(AND($C$2="Seventh"),key!CN122,IF(AND($C$2="eighth"),key!CN222,"")))</f>
        <v/>
      </c>
      <c r="CF20" s="298" t="str">
        <f>IF(AND($C$2="sixth"),key!CO22,IF(AND($C$2="Seventh"),key!CO122,IF(AND($C$2="eighth"),key!CO222,"")))</f>
        <v/>
      </c>
      <c r="CG20" s="295">
        <f>IF(AND($C$2="sixth"),key!CP22,IF(AND($C$2="Seventh"),key!CP122,IF(AND($C$2="eighth"),key!CP222,"")))</f>
        <v>7</v>
      </c>
      <c r="CH20" s="295" t="str">
        <f>IF(AND($C$2="sixth"),key!CQ22,IF(AND($C$2="Seventh"),key!CQ122,IF(AND($C$2="eighth"),key!CQ222,"")))</f>
        <v/>
      </c>
      <c r="CI20" s="302" t="str">
        <f>IF(AND($C$2="sixth"),key!CR22,IF(AND($C$2="Seventh"),key!CR122,IF(AND($C$2="eighth"),key!CR222,"")))</f>
        <v/>
      </c>
      <c r="CJ20" s="298" t="str">
        <f>IF(AND($C$2="sixth"),key!CS22,IF(AND($C$2="Seventh"),key!CS122,IF(AND($C$2="eighth"),key!CS222,"")))</f>
        <v/>
      </c>
      <c r="CK20" s="295">
        <f>IF(AND($C$2="sixth"),key!CT22,IF(AND($C$2="Seventh"),key!CT122,IF(AND($C$2="eighth"),key!CT222,"")))</f>
        <v>40</v>
      </c>
      <c r="CL20" s="295" t="str">
        <f>IF(AND($C$2="sixth"),key!CU22,IF(AND($C$2="Seventh"),key!CU122,IF(AND($C$2="eighth"),key!CU222,"")))</f>
        <v/>
      </c>
      <c r="CM20" s="302" t="str">
        <f>IF(AND($C$2="sixth"),key!CV22,IF(AND($C$2="Seventh"),key!CV122,IF(AND($C$2="eighth"),key!CV222,"")))</f>
        <v/>
      </c>
      <c r="CN20" s="298" t="str">
        <f>IF(AND($C$2="sixth"),key!CW22,IF(AND($C$2="Seventh"),key!CW122,IF(AND($C$2="eighth"),key!CW222,"")))</f>
        <v/>
      </c>
      <c r="CO20" s="259" t="str">
        <f>IF(AND($C$2="sixth"),key!CZ22,IF(AND($C$2="Seventh"),key!CZ122,IF(AND($C$2="eighth"),key!CZ222,"")))</f>
        <v/>
      </c>
      <c r="CP20" s="299" t="str">
        <f>IF(AND($C$2="sixth"),key!DA22,IF(AND($C$2="Seventh"),key!DA122,IF(AND($C$2="eighth"),key!DA222,"")))</f>
        <v/>
      </c>
      <c r="CQ20" s="295">
        <f>IF(AND($C$2="sixth"),key!DC22,IF(AND($C$2="Seventh"),key!DC122,IF(AND($C$2="eighth"),key!DC222,"")))</f>
        <v>7</v>
      </c>
      <c r="CR20" s="295" t="str">
        <f>IF(AND($C$2="sixth"),key!DD22,IF(AND($C$2="Seventh"),key!DD122,IF(AND($C$2="eighth"),key!DD222,"")))</f>
        <v/>
      </c>
      <c r="CS20" s="302" t="str">
        <f>IF(AND($C$2="sixth"),key!DE22,IF(AND($C$2="Seventh"),key!DE122,IF(AND($C$2="eighth"),key!DE222,"")))</f>
        <v/>
      </c>
      <c r="CT20" s="298" t="str">
        <f>IF(AND($C$2="sixth"),key!DF22,IF(AND($C$2="Seventh"),key!DF122,IF(AND($C$2="eighth"),key!DF222,"")))</f>
        <v/>
      </c>
      <c r="CU20" s="295" t="str">
        <f>IF(AND($C$2="sixth"),key!DG22,IF(AND($C$2="Seventh"),key!DG122,IF(AND($C$2="eighth"),key!DG222,"")))</f>
        <v/>
      </c>
      <c r="CV20" s="295" t="str">
        <f>IF(AND($C$2="sixth"),key!DH22,IF(AND($C$2="Seventh"),key!DH122,IF(AND($C$2="eighth"),key!DH222,"")))</f>
        <v/>
      </c>
      <c r="CW20" s="302" t="str">
        <f>IF(AND($C$2="sixth"),key!DI22,IF(AND($C$2="Seventh"),key!DI122,IF(AND($C$2="eighth"),key!DI222,"")))</f>
        <v/>
      </c>
      <c r="CX20" s="298" t="str">
        <f>IF(AND($C$2="sixth"),key!DJ22,IF(AND($C$2="Seventh"),key!DJ122,IF(AND($C$2="eighth"),key!DJ222,"")))</f>
        <v/>
      </c>
      <c r="CY20" s="295">
        <f>IF(AND($C$2="sixth"),key!DK22,IF(AND($C$2="Seventh"),key!DK122,IF(AND($C$2="eighth"),key!DK222,"")))</f>
        <v>25</v>
      </c>
      <c r="CZ20" s="295" t="str">
        <f>IF(AND($C$2="sixth"),key!DL22,IF(AND($C$2="Seventh"),key!DL122,IF(AND($C$2="eighth"),key!DL222,"")))</f>
        <v/>
      </c>
      <c r="DA20" s="302" t="str">
        <f>IF(AND($C$2="sixth"),key!DM22,IF(AND($C$2="Seventh"),key!DM122,IF(AND($C$2="eighth"),key!DM222,"")))</f>
        <v/>
      </c>
      <c r="DB20" s="298" t="str">
        <f>IF(AND($C$2="sixth"),key!DN22,IF(AND($C$2="Seventh"),key!DN122,IF(AND($C$2="eighth"),key!DN222,"")))</f>
        <v/>
      </c>
      <c r="DC20" s="295">
        <f>IF(AND($C$2="sixth"),key!DO22,IF(AND($C$2="Seventh"),key!DO122,IF(AND($C$2="eighth"),key!DO222,"")))</f>
        <v>7</v>
      </c>
      <c r="DD20" s="295" t="str">
        <f>IF(AND($C$2="sixth"),key!DP22,IF(AND($C$2="Seventh"),key!DP122,IF(AND($C$2="eighth"),key!DP222,"")))</f>
        <v/>
      </c>
      <c r="DE20" s="302" t="str">
        <f>IF(AND($C$2="sixth"),key!DQ22,IF(AND($C$2="Seventh"),key!DQ122,IF(AND($C$2="eighth"),key!DQ222,"")))</f>
        <v/>
      </c>
      <c r="DF20" s="298" t="str">
        <f>IF(AND($C$2="sixth"),key!DR22,IF(AND($C$2="Seventh"),key!DR122,IF(AND($C$2="eighth"),key!DR222,"")))</f>
        <v/>
      </c>
      <c r="DG20" s="295">
        <f>IF(AND($C$2="sixth"),key!DS22,IF(AND($C$2="Seventh"),key!DS122,IF(AND($C$2="eighth"),key!DS222,"")))</f>
        <v>40</v>
      </c>
      <c r="DH20" s="295" t="str">
        <f>IF(AND($C$2="sixth"),key!DT22,IF(AND($C$2="Seventh"),key!DT122,IF(AND($C$2="eighth"),key!DT222,"")))</f>
        <v/>
      </c>
      <c r="DI20" s="302" t="str">
        <f>IF(AND($C$2="sixth"),key!DU22,IF(AND($C$2="Seventh"),key!DU122,IF(AND($C$2="eighth"),key!DU222,"")))</f>
        <v/>
      </c>
      <c r="DJ20" s="298" t="str">
        <f>IF(AND($C$2="sixth"),key!DV22,IF(AND($C$2="Seventh"),key!DV122,IF(AND($C$2="eighth"),key!DV222,"")))</f>
        <v/>
      </c>
      <c r="DK20" s="259" t="str">
        <f>IF(AND($C$2="sixth"),key!DY22,IF(AND($C$2="Seventh"),key!DY122,IF(AND($C$2="eighth"),key!DY222,"")))</f>
        <v/>
      </c>
      <c r="DL20" s="299" t="str">
        <f>IF(AND($C$2="sixth"),key!DZ22,IF(AND($C$2="Seventh"),key!DZ122,IF(AND($C$2="eighth"),key!DZ222,"")))</f>
        <v/>
      </c>
      <c r="DM20" s="295">
        <f>IF(AND($C$2="sixth"),key!EB22,IF(AND($C$2="Seventh"),key!EB122,IF(AND($C$2="eighth"),key!EB222,"")))</f>
        <v>7</v>
      </c>
      <c r="DN20" s="295" t="str">
        <f>IF(AND($C$2="sixth"),key!EC22,IF(AND($C$2="Seventh"),key!EC122,IF(AND($C$2="eighth"),key!EC222,"")))</f>
        <v/>
      </c>
      <c r="DO20" s="302" t="str">
        <f>IF(AND($C$2="sixth"),key!ED22,IF(AND($C$2="Seventh"),key!ED122,IF(AND($C$2="eighth"),key!ED222,"")))</f>
        <v/>
      </c>
      <c r="DP20" s="298" t="str">
        <f>IF(AND($C$2="sixth"),key!EE22,IF(AND($C$2="Seventh"),key!EE122,IF(AND($C$2="eighth"),key!EE222,"")))</f>
        <v/>
      </c>
      <c r="DQ20" s="295" t="str">
        <f>IF(AND($C$2="sixth"),key!EF22,IF(AND($C$2="Seventh"),key!EF122,IF(AND($C$2="eighth"),key!EF222,"")))</f>
        <v/>
      </c>
      <c r="DR20" s="295" t="str">
        <f>IF(AND($C$2="sixth"),key!EG22,IF(AND($C$2="Seventh"),key!EG122,IF(AND($C$2="eighth"),key!EG222,"")))</f>
        <v/>
      </c>
      <c r="DS20" s="302" t="str">
        <f>IF(AND($C$2="sixth"),key!EH22,IF(AND($C$2="Seventh"),key!EH122,IF(AND($C$2="eighth"),key!EH222,"")))</f>
        <v/>
      </c>
      <c r="DT20" s="298" t="str">
        <f>IF(AND($C$2="sixth"),key!EI22,IF(AND($C$2="Seventh"),key!EI122,IF(AND($C$2="eighth"),key!EI222,"")))</f>
        <v/>
      </c>
      <c r="DU20" s="295">
        <f>IF(AND($C$2="sixth"),key!EJ22,IF(AND($C$2="Seventh"),key!EJ122,IF(AND($C$2="eighth"),key!EJ222,"")))</f>
        <v>25</v>
      </c>
      <c r="DV20" s="295" t="str">
        <f>IF(AND($C$2="sixth"),key!EK22,IF(AND($C$2="Seventh"),key!EK122,IF(AND($C$2="eighth"),key!EK222,"")))</f>
        <v/>
      </c>
      <c r="DW20" s="302" t="str">
        <f>IF(AND($C$2="sixth"),key!EL22,IF(AND($C$2="Seventh"),key!EL122,IF(AND($C$2="eighth"),key!EL222,"")))</f>
        <v/>
      </c>
      <c r="DX20" s="298" t="str">
        <f>IF(AND($C$2="sixth"),key!EM22,IF(AND($C$2="Seventh"),key!EM122,IF(AND($C$2="eighth"),key!EM222,"")))</f>
        <v/>
      </c>
      <c r="DY20" s="295">
        <f>IF(AND($C$2="sixth"),key!EN22,IF(AND($C$2="Seventh"),key!EN122,IF(AND($C$2="eighth"),key!EN222,"")))</f>
        <v>7</v>
      </c>
      <c r="DZ20" s="295" t="str">
        <f>IF(AND($C$2="sixth"),key!EO22,IF(AND($C$2="Seventh"),key!EO122,IF(AND($C$2="eighth"),key!EO222,"")))</f>
        <v/>
      </c>
      <c r="EA20" s="302" t="str">
        <f>IF(AND($C$2="sixth"),key!EP22,IF(AND($C$2="Seventh"),key!EP122,IF(AND($C$2="eighth"),key!EP222,"")))</f>
        <v/>
      </c>
      <c r="EB20" s="298" t="str">
        <f>IF(AND($C$2="sixth"),key!EQ22,IF(AND($C$2="Seventh"),key!EQ122,IF(AND($C$2="eighth"),key!EQ222,"")))</f>
        <v/>
      </c>
      <c r="EC20" s="295">
        <f>IF(AND($C$2="sixth"),key!ER22,IF(AND($C$2="Seventh"),key!ER122,IF(AND($C$2="eighth"),key!ER222,"")))</f>
        <v>40</v>
      </c>
      <c r="ED20" s="295" t="str">
        <f>IF(AND($C$2="sixth"),key!ES22,IF(AND($C$2="Seventh"),key!ES122,IF(AND($C$2="eighth"),key!ES222,"")))</f>
        <v/>
      </c>
      <c r="EE20" s="302" t="str">
        <f>IF(AND($C$2="sixth"),key!ET22,IF(AND($C$2="Seventh"),key!ET122,IF(AND($C$2="eighth"),key!ET222,"")))</f>
        <v/>
      </c>
      <c r="EF20" s="298" t="str">
        <f>IF(AND($C$2="sixth"),key!EU22,IF(AND($C$2="Seventh"),key!EU122,IF(AND($C$2="eighth"),key!EU222,"")))</f>
        <v/>
      </c>
      <c r="EG20" s="259" t="str">
        <f>IF(AND($C$2="sixth"),key!EX22,IF(AND($C$2="Seventh"),key!EX122,IF(AND($C$2="eighth"),key!EX222,"")))</f>
        <v/>
      </c>
      <c r="EH20" s="299" t="str">
        <f>IF(AND($C$2="sixth"),key!EY22,IF(AND($C$2="Seventh"),key!EY122,IF(AND($C$2="eighth"),key!EY222,"")))</f>
        <v/>
      </c>
      <c r="EI20" s="260" t="str">
        <f t="shared" si="9"/>
        <v/>
      </c>
      <c r="EJ20" s="254">
        <f>IF(AND($C$2="sixth"),key!EZ22,IF(AND($C$2="Seventh"),key!EZ122,IF(AND($C$2="eighth"),key!EZ222,"")))</f>
        <v>17</v>
      </c>
      <c r="EK20" s="254">
        <f>IF(AND($C$2="sixth"),key!FA22,IF(AND($C$2="Seventh"),key!FA122,IF(AND($C$2="eighth"),key!FA222,"")))</f>
        <v>17</v>
      </c>
      <c r="EL20" s="254">
        <f>IF(AND($C$2="sixth"),key!FB22,IF(AND($C$2="Seventh"),key!FB122,IF(AND($C$2="eighth"),key!FB222,"")))</f>
        <v>17</v>
      </c>
      <c r="EM20" s="254">
        <f>IF(AND($C$2="sixth"),key!FC22,IF(AND($C$2="Seventh"),key!FC122,IF(AND($C$2="eighth"),key!FC222,"")))</f>
        <v>18</v>
      </c>
      <c r="EN20" s="254">
        <f>IF(AND($C$2="sixth"),key!FD22,IF(AND($C$2="Seventh"),key!FD122,IF(AND($C$2="eighth"),key!FD222,"")))</f>
        <v>18</v>
      </c>
      <c r="EO20" s="310" t="str">
        <f>IF(AND($C$2="sixth"),key!FE22,IF(AND($C$2="Seventh"),key!FE122,IF(AND($C$2="eighth"),key!FE222,"")))</f>
        <v/>
      </c>
      <c r="EP20" s="311" t="str">
        <f>IF(AND($C$2="sixth"),key!FF22,IF(AND($C$2="Seventh"),key!FF122,IF(AND($C$2="eighth"),key!FF222,"")))</f>
        <v xml:space="preserve"> </v>
      </c>
      <c r="EQ20" s="254">
        <f>IF(AND($C$2="sixth"),key!FG22,IF(AND($C$2="Seventh"),key!FG122,IF(AND($C$2="eighth"),key!FG222,"")))</f>
        <v>17</v>
      </c>
      <c r="ER20" s="254">
        <f>IF(AND($C$2="sixth"),key!FH22,IF(AND($C$2="Seventh"),key!FH122,IF(AND($C$2="eighth"),key!FH222,"")))</f>
        <v>17</v>
      </c>
      <c r="ES20" s="254">
        <f>IF(AND($C$2="sixth"),key!FI22,IF(AND($C$2="Seventh"),key!FI122,IF(AND($C$2="eighth"),key!FI222,"")))</f>
        <v>17</v>
      </c>
      <c r="ET20" s="254">
        <f>IF(AND($C$2="sixth"),key!FJ22,IF(AND($C$2="Seventh"),key!FJ122,IF(AND($C$2="eighth"),key!FJ222,"")))</f>
        <v>17</v>
      </c>
      <c r="EU20" s="254">
        <f>IF(AND($C$2="sixth"),key!FK22,IF(AND($C$2="Seventh"),key!FK122,IF(AND($C$2="eighth"),key!FK222,"")))</f>
        <v>17</v>
      </c>
      <c r="EV20" s="310" t="str">
        <f>IF(AND($C$2="sixth"),key!FL22,IF(AND($C$2="Seventh"),key!FL122,IF(AND($C$2="eighth"),key!FL222,"")))</f>
        <v/>
      </c>
      <c r="EW20" s="311" t="str">
        <f>IF(AND($C$2="sixth"),key!FM22,IF(AND($C$2="Seventh"),key!FM122,IF(AND($C$2="eighth"),key!FM222,"")))</f>
        <v xml:space="preserve"> </v>
      </c>
      <c r="EX20" s="254">
        <f>IF(AND($C$2="sixth"),key!FN22,IF(AND($C$2="Seventh"),key!FN122,IF(AND($C$2="eighth"),key!FN222,"")))</f>
        <v>18</v>
      </c>
      <c r="EY20" s="254">
        <f>IF(AND($C$2="sixth"),key!FO22,IF(AND($C$2="Seventh"),key!FO122,IF(AND($C$2="eighth"),key!FO222,"")))</f>
        <v>17</v>
      </c>
      <c r="EZ20" s="254">
        <f>IF(AND($C$2="sixth"),key!FP22,IF(AND($C$2="Seventh"),key!FP122,IF(AND($C$2="eighth"),key!FP222,"")))</f>
        <v>18</v>
      </c>
      <c r="FA20" s="254">
        <f>IF(AND($C$2="sixth"),key!FQ22,IF(AND($C$2="Seventh"),key!FQ122,IF(AND($C$2="eighth"),key!FQ222,"")))</f>
        <v>17</v>
      </c>
      <c r="FB20" s="254">
        <f>IF(AND($C$2="sixth"),key!FR22,IF(AND($C$2="Seventh"),key!FR122,IF(AND($C$2="eighth"),key!FR222,"")))</f>
        <v>18</v>
      </c>
      <c r="FC20" s="310" t="str">
        <f>IF(AND($C$2="sixth"),key!FS22,IF(AND($C$2="Seventh"),key!FS122,IF(AND($C$2="eighth"),key!FS222,"")))</f>
        <v/>
      </c>
      <c r="FD20" s="311" t="str">
        <f>IF(AND($C$2="sixth"),key!FT22,IF(AND($C$2="Seventh"),key!FT122,IF(AND($C$2="eighth"),key!FT222,"")))</f>
        <v xml:space="preserve"> </v>
      </c>
      <c r="FE20" s="344" t="str">
        <f t="shared" si="1"/>
        <v/>
      </c>
      <c r="FF20" s="261" t="str">
        <f>IF(AND($C$2="sixth"),key!GI22,IF(AND($C$2="Seventh"),key!GI122,IF(AND($C$2="eighth"),key!GI222,"")))</f>
        <v/>
      </c>
      <c r="FG20" s="842" t="str">
        <f>IF(AND($C$2="sixth"),key!GJ22,IF(AND($C$2="Seventh"),key!GJ122,IF(AND($C$2="eighth"),key!GJ222,"")))</f>
        <v>mRrh.kZ</v>
      </c>
      <c r="FH20" s="843"/>
      <c r="FI20" s="255" t="str">
        <f>IF(AND($C$2="sixth"),key!GG22,IF(AND($C$2="Seventh"),key!GG122,IF(AND($C$2="eighth"),key!GG222,"")))</f>
        <v/>
      </c>
      <c r="FJ20" s="330" t="str">
        <f t="shared" si="10"/>
        <v/>
      </c>
      <c r="FK20" s="248"/>
      <c r="FL20" s="248"/>
      <c r="FY20" s="50" t="str">
        <f>IF(AND($C$2="sixth"),key!GH22,IF(AND($C$2="Seventh"),key!GH122,IF(AND($C$2="eighth"),key!GH222,"")))</f>
        <v/>
      </c>
      <c r="IB20" s="112"/>
    </row>
    <row r="21" spans="1:236" ht="18.75">
      <c r="A21" s="257">
        <v>15</v>
      </c>
      <c r="B21" s="291" t="str">
        <f>IF(AND($C$2="sixth"),key!E23,IF(AND($C$2="Seventh"),key!E123,IF(AND($C$2="eighth"),key!E223,"")))</f>
        <v/>
      </c>
      <c r="C21" s="288" t="str">
        <f>IF(ISNA(VLOOKUP(D21,Register!A$7:Z$315,10,FALSE)),"",VLOOKUP(D21,Register!A$7:Z$315,10,FALSE))</f>
        <v/>
      </c>
      <c r="D21" s="289" t="str">
        <f>IF(AND($C$2="sixth"),key!B23,IF(AND($C$2="Seventh"),key!B123,IF(AND($C$2="eighth"),key!B223,"")))</f>
        <v/>
      </c>
      <c r="E21" s="290" t="str">
        <f>IF(AND($C$2="sixth"),key!C23,IF(AND($C$2="Seventh"),key!C123,IF(AND($C$2="eighth"),key!C223,"")))</f>
        <v/>
      </c>
      <c r="F21" s="290" t="str">
        <f>IF(AND($C$2="sixth"),key!D23,IF(AND($C$2="Seventh"),key!D123,IF(AND($C$2="eighth"),key!D223,"")))</f>
        <v/>
      </c>
      <c r="G21" s="295" t="str">
        <f>IF(AND($C$2="sixth"),key!G23,IF(AND($C$2="Seventh"),key!G123,IF(AND($C$2="eighth"),key!G223,"")))</f>
        <v/>
      </c>
      <c r="H21" s="295" t="str">
        <f>IF(AND($C$2="sixth"),key!H23,IF(AND($C$2="Seventh"),key!H123,IF(AND($C$2="eighth"),key!H223,"")))</f>
        <v/>
      </c>
      <c r="I21" s="297" t="str">
        <f t="shared" si="0"/>
        <v/>
      </c>
      <c r="J21" s="296" t="str">
        <f>IF(AND($C$2="sixth"),key!J23,IF(AND($C$2="Seventh"),key!J123,IF(AND($C$2="eighth"),key!J223,"")))</f>
        <v/>
      </c>
      <c r="K21" s="295" t="str">
        <f>IF(AND($C$2="sixth"),key!K23,IF(AND($C$2="Seventh"),key!K123,IF(AND($C$2="eighth"),key!K223,"")))</f>
        <v/>
      </c>
      <c r="L21" s="295" t="str">
        <f>IF(AND($C$2="sixth"),key!L23,IF(AND($C$2="Seventh"),key!L123,IF(AND($C$2="eighth"),key!L223,"")))</f>
        <v/>
      </c>
      <c r="M21" s="258" t="str">
        <f t="shared" si="2"/>
        <v/>
      </c>
      <c r="N21" s="298" t="str">
        <f>IF(AND($C$2="sixth"),key!N23,IF(AND($C$2="Seventh"),key!N123,IF(AND($C$2="eighth"),key!N223,"")))</f>
        <v/>
      </c>
      <c r="O21" s="295" t="str">
        <f>IF(AND($C$2="sixth"),key!O23,IF(AND($C$2="Seventh"),key!O123,IF(AND($C$2="eighth"),key!O223,"")))</f>
        <v/>
      </c>
      <c r="P21" s="295" t="str">
        <f>IF(AND($C$2="sixth"),key!P23,IF(AND($C$2="Seventh"),key!P123,IF(AND($C$2="eighth"),key!P223,"")))</f>
        <v/>
      </c>
      <c r="Q21" s="258" t="str">
        <f t="shared" si="3"/>
        <v/>
      </c>
      <c r="R21" s="298" t="str">
        <f>IF(AND($C$2="sixth"),key!R23,IF(AND($C$2="Seventh"),key!R123,IF(AND($C$2="eighth"),key!R223,"")))</f>
        <v/>
      </c>
      <c r="S21" s="295" t="str">
        <f>IF(AND($C$2="sixth"),key!S23,IF(AND($C$2="Seventh"),key!S123,IF(AND($C$2="eighth"),key!S223,"")))</f>
        <v/>
      </c>
      <c r="T21" s="295" t="str">
        <f>IF(AND($C$2="sixth"),key!T23,IF(AND($C$2="Seventh"),key!T123,IF(AND($C$2="eighth"),key!T223,"")))</f>
        <v/>
      </c>
      <c r="U21" s="258" t="str">
        <f t="shared" si="4"/>
        <v/>
      </c>
      <c r="V21" s="298" t="str">
        <f>IF(AND($C$2="sixth"),key!V23,IF(AND($C$2="Seventh"),key!V123,IF(AND($C$2="eighth"),key!V223,"")))</f>
        <v/>
      </c>
      <c r="W21" s="295" t="str">
        <f>IF(AND($C$2="sixth"),key!W23,IF(AND($C$2="Seventh"),key!W123,IF(AND($C$2="eighth"),key!W223,"")))</f>
        <v/>
      </c>
      <c r="X21" s="295" t="str">
        <f>IF(AND($C$2="sixth"),key!X23,IF(AND($C$2="Seventh"),key!X123,IF(AND($C$2="eighth"),key!X223,"")))</f>
        <v/>
      </c>
      <c r="Y21" s="259" t="str">
        <f t="shared" si="5"/>
        <v/>
      </c>
      <c r="Z21" s="298" t="str">
        <f>IF(AND($C$2="sixth"),key!Z23,IF(AND($C$2="Seventh"),key!Z123,IF(AND($C$2="eighth"),key!Z223,"")))</f>
        <v/>
      </c>
      <c r="AA21" s="259" t="str">
        <f>IF(AND($C$2="sixth"),key!AC23,IF(AND($C$2="Seventh"),key!AC123,IF(AND($C$2="eighth"),key!AC223,"")))</f>
        <v/>
      </c>
      <c r="AB21" s="299" t="str">
        <f>IF(AND($C$2="sixth"),key!AD23,IF(AND($C$2="Seventh"),key!AD123,IF(AND($C$2="eighth"),key!AD223,"")))</f>
        <v/>
      </c>
      <c r="AC21" s="295">
        <f>IF(AND($C$2="sixth"),key!AF23,IF(AND($C$2="Seventh"),key!AF123,IF(AND($C$2="eighth"),key!AF223,"")))</f>
        <v>10</v>
      </c>
      <c r="AD21" s="295" t="str">
        <f>IF(AND($C$2="sixth"),key!AG23,IF(AND($C$2="Seventh"),key!AG123,IF(AND($C$2="eighth"),key!AG223,"")))</f>
        <v/>
      </c>
      <c r="AE21" s="297">
        <f t="shared" si="6"/>
        <v>10</v>
      </c>
      <c r="AF21" s="296" t="str">
        <f>IF(AND($C$2="sixth"),key!AI23,IF(AND($C$2="Seventh"),key!AI123,IF(AND($C$2="eighth"),key!AI223,"")))</f>
        <v/>
      </c>
      <c r="AG21" s="295">
        <f>IF(AND($C$2="sixth"),key!AJ23,IF(AND($C$2="Seventh"),key!AJ123,IF(AND($C$2="eighth"),key!AJ223,"")))</f>
        <v>7</v>
      </c>
      <c r="AH21" s="295" t="str">
        <f>IF(AND($C$2="sixth"),key!AK23,IF(AND($C$2="Seventh"),key!AK123,IF(AND($C$2="eighth"),key!AK223,"")))</f>
        <v/>
      </c>
      <c r="AI21" s="258">
        <f t="shared" si="7"/>
        <v>7</v>
      </c>
      <c r="AJ21" s="298" t="str">
        <f>IF(AND($C$2="sixth"),key!AM23,IF(AND($C$2="Seventh"),key!AM123,IF(AND($C$2="eighth"),key!AM223,"")))</f>
        <v/>
      </c>
      <c r="AK21" s="295">
        <f>IF(AND($C$2="sixth"),key!AN23,IF(AND($C$2="Seventh"),key!AN123,IF(AND($C$2="eighth"),key!AN223,"")))</f>
        <v>66</v>
      </c>
      <c r="AL21" s="295" t="str">
        <f>IF(AND($C$2="sixth"),key!AO23,IF(AND($C$2="Seventh"),key!AO123,IF(AND($C$2="eighth"),key!AO223,"")))</f>
        <v/>
      </c>
      <c r="AM21" s="258">
        <f t="shared" si="8"/>
        <v>66</v>
      </c>
      <c r="AN21" s="298" t="str">
        <f>IF(AND($C$2="sixth"),key!AQ23,IF(AND($C$2="Seventh"),key!AQ123,IF(AND($C$2="eighth"),key!AQ223,"")))</f>
        <v/>
      </c>
      <c r="AO21" s="295">
        <f>IF(AND($C$2="sixth"),key!AR23,IF(AND($C$2="Seventh"),key!AR123,IF(AND($C$2="eighth"),key!AR223,"")))</f>
        <v>10</v>
      </c>
      <c r="AP21" s="295" t="str">
        <f>IF(AND($C$2="sixth"),key!AS23,IF(AND($C$2="Seventh"),key!AS123,IF(AND($C$2="eighth"),key!AS223,"")))</f>
        <v/>
      </c>
      <c r="AQ21" s="303" t="str">
        <f>IF(AND($C$2="sixth"),key!AT23,IF(AND($C$2="Seventh"),key!AT123,IF(AND($C$2="eighth"),key!AT223,"")))</f>
        <v/>
      </c>
      <c r="AR21" s="298" t="str">
        <f>IF(AND($C$2="sixth"),key!AU23,IF(AND($C$2="Seventh"),key!AU123,IF(AND($C$2="eighth"),key!AU223,"")))</f>
        <v/>
      </c>
      <c r="AS21" s="295">
        <f>IF(AND($C$2="sixth"),key!AV23,IF(AND($C$2="Seventh"),key!AV123,IF(AND($C$2="eighth"),key!AV223,"")))</f>
        <v>97</v>
      </c>
      <c r="AT21" s="295" t="str">
        <f>IF(AND($C$2="sixth"),key!AW23,IF(AND($C$2="Seventh"),key!AW123,IF(AND($C$2="eighth"),key!AW223,"")))</f>
        <v/>
      </c>
      <c r="AU21" s="303" t="str">
        <f>IF(AND($C$2="sixth"),key!AX23,IF(AND($C$2="Seventh"),key!AX123,IF(AND($C$2="eighth"),key!AX223,"")))</f>
        <v/>
      </c>
      <c r="AV21" s="298" t="str">
        <f>IF(AND($C$2="sixth"),key!AY23,IF(AND($C$2="Seventh"),key!AY123,IF(AND($C$2="eighth"),key!AY223,"")))</f>
        <v/>
      </c>
      <c r="AW21" s="259" t="str">
        <f>IF(AND($C$2="sixth"),key!BB23,IF(AND($C$2="Seventh"),key!BB123,IF(AND($C$2="eighth"),key!BB223,"")))</f>
        <v/>
      </c>
      <c r="AX21" s="299" t="str">
        <f>IF(AND($C$2="sixth"),key!BC23,IF(AND($C$2="Seventh"),key!BC123,IF(AND($C$2="eighth"),key!BC223,"")))</f>
        <v/>
      </c>
      <c r="AY21" s="295">
        <f>IF(AND($C$2="sixth"),key!BE23,IF(AND($C$2="Seventh"),key!BE123,IF(AND($C$2="eighth"),key!BE223,"")))</f>
        <v>10</v>
      </c>
      <c r="AZ21" s="295" t="str">
        <f>IF(AND($C$2="sixth"),key!BF23,IF(AND($C$2="Seventh"),key!BF123,IF(AND($C$2="eighth"),key!BF223,"")))</f>
        <v/>
      </c>
      <c r="BA21" s="302" t="str">
        <f>IF(AND($C$2="sixth"),key!BG23,IF(AND($C$2="Seventh"),key!BG123,IF(AND($C$2="eighth"),key!BG223,"")))</f>
        <v/>
      </c>
      <c r="BB21" s="298" t="str">
        <f>IF(AND($C$2="sixth"),key!BH23,IF(AND($C$2="Seventh"),key!BH123,IF(AND($C$2="eighth"),key!BH223,"")))</f>
        <v/>
      </c>
      <c r="BC21" s="295">
        <f>IF(AND($C$2="sixth"),key!BI23,IF(AND($C$2="Seventh"),key!BI123,IF(AND($C$2="eighth"),key!BI223,"")))</f>
        <v>7</v>
      </c>
      <c r="BD21" s="295" t="str">
        <f>IF(AND($C$2="sixth"),key!BJ23,IF(AND($C$2="Seventh"),key!BJ123,IF(AND($C$2="eighth"),key!BJ223,"")))</f>
        <v/>
      </c>
      <c r="BE21" s="302" t="str">
        <f>IF(AND($C$2="sixth"),key!BK23,IF(AND($C$2="Seventh"),key!BK123,IF(AND($C$2="eighth"),key!BK223,"")))</f>
        <v/>
      </c>
      <c r="BF21" s="298" t="str">
        <f>IF(AND($C$2="sixth"),key!BL23,IF(AND($C$2="Seventh"),key!BL123,IF(AND($C$2="eighth"),key!BL223,"")))</f>
        <v/>
      </c>
      <c r="BG21" s="295">
        <f>IF(AND($C$2="sixth"),key!BM23,IF(AND($C$2="Seventh"),key!BM123,IF(AND($C$2="eighth"),key!BM223,"")))</f>
        <v>66</v>
      </c>
      <c r="BH21" s="295" t="str">
        <f>IF(AND($C$2="sixth"),key!BN23,IF(AND($C$2="Seventh"),key!BN123,IF(AND($C$2="eighth"),key!BN223,"")))</f>
        <v/>
      </c>
      <c r="BI21" s="302" t="str">
        <f>IF(AND($C$2="sixth"),key!BO23,IF(AND($C$2="Seventh"),key!BO123,IF(AND($C$2="eighth"),key!BO223,"")))</f>
        <v/>
      </c>
      <c r="BJ21" s="298" t="str">
        <f>IF(AND($C$2="sixth"),key!BP23,IF(AND($C$2="Seventh"),key!BP123,IF(AND($C$2="eighth"),key!BP223,"")))</f>
        <v/>
      </c>
      <c r="BK21" s="295">
        <f>IF(AND($C$2="sixth"),key!BQ23,IF(AND($C$2="Seventh"),key!BQ123,IF(AND($C$2="eighth"),key!BQ223,"")))</f>
        <v>10</v>
      </c>
      <c r="BL21" s="295" t="str">
        <f>IF(AND($C$2="sixth"),key!BR23,IF(AND($C$2="Seventh"),key!BR123,IF(AND($C$2="eighth"),key!BR223,"")))</f>
        <v/>
      </c>
      <c r="BM21" s="302" t="str">
        <f>IF(AND($C$2="sixth"),key!BS23,IF(AND($C$2="Seventh"),key!BS123,IF(AND($C$2="eighth"),key!BS223,"")))</f>
        <v/>
      </c>
      <c r="BN21" s="298" t="str">
        <f>IF(AND($C$2="sixth"),key!BT23,IF(AND($C$2="Seventh"),key!BT123,IF(AND($C$2="eighth"),key!BT223,"")))</f>
        <v/>
      </c>
      <c r="BO21" s="295">
        <f>IF(AND($C$2="sixth"),key!BU23,IF(AND($C$2="Seventh"),key!BU123,IF(AND($C$2="eighth"),key!BU223,"")))</f>
        <v>97</v>
      </c>
      <c r="BP21" s="295" t="str">
        <f>IF(AND($C$2="sixth"),key!BV23,IF(AND($C$2="Seventh"),key!BV123,IF(AND($C$2="eighth"),key!BV223,"")))</f>
        <v/>
      </c>
      <c r="BQ21" s="302" t="str">
        <f>IF(AND($C$2="sixth"),key!BW23,IF(AND($C$2="Seventh"),key!BW123,IF(AND($C$2="eighth"),key!BW223,"")))</f>
        <v/>
      </c>
      <c r="BR21" s="298" t="str">
        <f>IF(AND($C$2="sixth"),key!BX23,IF(AND($C$2="Seventh"),key!BX123,IF(AND($C$2="eighth"),key!BX223,"")))</f>
        <v/>
      </c>
      <c r="BS21" s="259" t="str">
        <f>IF(AND($C$2="sixth"),key!CA23,IF(AND($C$2="Seventh"),key!CA123,IF(AND($C$2="eighth"),key!CA223,"")))</f>
        <v/>
      </c>
      <c r="BT21" s="299" t="str">
        <f>IF(AND($C$2="sixth"),key!CB23,IF(AND($C$2="Seventh"),key!CB123,IF(AND($C$2="eighth"),key!CB223,"")))</f>
        <v/>
      </c>
      <c r="BU21" s="295">
        <f>IF(AND($C$2="sixth"),key!CD23,IF(AND($C$2="Seventh"),key!CD123,IF(AND($C$2="eighth"),key!CD223,"")))</f>
        <v>10</v>
      </c>
      <c r="BV21" s="295" t="str">
        <f>IF(AND($C$2="sixth"),key!CE23,IF(AND($C$2="Seventh"),key!CE123,IF(AND($C$2="eighth"),key!CE223,"")))</f>
        <v/>
      </c>
      <c r="BW21" s="302" t="str">
        <f>IF(AND($C$2="sixth"),key!CF23,IF(AND($C$2="Seventh"),key!CF123,IF(AND($C$2="eighth"),key!CF223,"")))</f>
        <v/>
      </c>
      <c r="BX21" s="298" t="str">
        <f>IF(AND($C$2="sixth"),key!CG23,IF(AND($C$2="Seventh"),key!CG123,IF(AND($C$2="eighth"),key!CG223,"")))</f>
        <v/>
      </c>
      <c r="BY21" s="295">
        <f>IF(AND($C$2="sixth"),key!CH23,IF(AND($C$2="Seventh"),key!CH123,IF(AND($C$2="eighth"),key!CH223,"")))</f>
        <v>7</v>
      </c>
      <c r="BZ21" s="295" t="str">
        <f>IF(AND($C$2="sixth"),key!CI23,IF(AND($C$2="Seventh"),key!CI123,IF(AND($C$2="eighth"),key!CI223,"")))</f>
        <v/>
      </c>
      <c r="CA21" s="302" t="str">
        <f>IF(AND($C$2="sixth"),key!CJ23,IF(AND($C$2="Seventh"),key!CJ123,IF(AND($C$2="eighth"),key!CJ223,"")))</f>
        <v/>
      </c>
      <c r="CB21" s="298" t="str">
        <f>IF(AND($C$2="sixth"),key!CK23,IF(AND($C$2="Seventh"),key!CK123,IF(AND($C$2="eighth"),key!CK223,"")))</f>
        <v/>
      </c>
      <c r="CC21" s="295">
        <f>IF(AND($C$2="sixth"),key!CL23,IF(AND($C$2="Seventh"),key!CL123,IF(AND($C$2="eighth"),key!CL223,"")))</f>
        <v>66</v>
      </c>
      <c r="CD21" s="295" t="str">
        <f>IF(AND($C$2="sixth"),key!CM23,IF(AND($C$2="Seventh"),key!CM123,IF(AND($C$2="eighth"),key!CM223,"")))</f>
        <v/>
      </c>
      <c r="CE21" s="302" t="str">
        <f>IF(AND($C$2="sixth"),key!CN23,IF(AND($C$2="Seventh"),key!CN123,IF(AND($C$2="eighth"),key!CN223,"")))</f>
        <v/>
      </c>
      <c r="CF21" s="298" t="str">
        <f>IF(AND($C$2="sixth"),key!CO23,IF(AND($C$2="Seventh"),key!CO123,IF(AND($C$2="eighth"),key!CO223,"")))</f>
        <v/>
      </c>
      <c r="CG21" s="295">
        <f>IF(AND($C$2="sixth"),key!CP23,IF(AND($C$2="Seventh"),key!CP123,IF(AND($C$2="eighth"),key!CP223,"")))</f>
        <v>10</v>
      </c>
      <c r="CH21" s="295" t="str">
        <f>IF(AND($C$2="sixth"),key!CQ23,IF(AND($C$2="Seventh"),key!CQ123,IF(AND($C$2="eighth"),key!CQ223,"")))</f>
        <v/>
      </c>
      <c r="CI21" s="302" t="str">
        <f>IF(AND($C$2="sixth"),key!CR23,IF(AND($C$2="Seventh"),key!CR123,IF(AND($C$2="eighth"),key!CR223,"")))</f>
        <v/>
      </c>
      <c r="CJ21" s="298" t="str">
        <f>IF(AND($C$2="sixth"),key!CS23,IF(AND($C$2="Seventh"),key!CS123,IF(AND($C$2="eighth"),key!CS223,"")))</f>
        <v/>
      </c>
      <c r="CK21" s="295">
        <f>IF(AND($C$2="sixth"),key!CT23,IF(AND($C$2="Seventh"),key!CT123,IF(AND($C$2="eighth"),key!CT223,"")))</f>
        <v>97</v>
      </c>
      <c r="CL21" s="295" t="str">
        <f>IF(AND($C$2="sixth"),key!CU23,IF(AND($C$2="Seventh"),key!CU123,IF(AND($C$2="eighth"),key!CU223,"")))</f>
        <v/>
      </c>
      <c r="CM21" s="302" t="str">
        <f>IF(AND($C$2="sixth"),key!CV23,IF(AND($C$2="Seventh"),key!CV123,IF(AND($C$2="eighth"),key!CV223,"")))</f>
        <v/>
      </c>
      <c r="CN21" s="298" t="str">
        <f>IF(AND($C$2="sixth"),key!CW23,IF(AND($C$2="Seventh"),key!CW123,IF(AND($C$2="eighth"),key!CW223,"")))</f>
        <v/>
      </c>
      <c r="CO21" s="259" t="str">
        <f>IF(AND($C$2="sixth"),key!CZ23,IF(AND($C$2="Seventh"),key!CZ123,IF(AND($C$2="eighth"),key!CZ223,"")))</f>
        <v/>
      </c>
      <c r="CP21" s="299" t="str">
        <f>IF(AND($C$2="sixth"),key!DA23,IF(AND($C$2="Seventh"),key!DA123,IF(AND($C$2="eighth"),key!DA223,"")))</f>
        <v/>
      </c>
      <c r="CQ21" s="295">
        <f>IF(AND($C$2="sixth"),key!DC23,IF(AND($C$2="Seventh"),key!DC123,IF(AND($C$2="eighth"),key!DC223,"")))</f>
        <v>10</v>
      </c>
      <c r="CR21" s="295" t="str">
        <f>IF(AND($C$2="sixth"),key!DD23,IF(AND($C$2="Seventh"),key!DD123,IF(AND($C$2="eighth"),key!DD223,"")))</f>
        <v/>
      </c>
      <c r="CS21" s="302" t="str">
        <f>IF(AND($C$2="sixth"),key!DE23,IF(AND($C$2="Seventh"),key!DE123,IF(AND($C$2="eighth"),key!DE223,"")))</f>
        <v/>
      </c>
      <c r="CT21" s="298" t="str">
        <f>IF(AND($C$2="sixth"),key!DF23,IF(AND($C$2="Seventh"),key!DF123,IF(AND($C$2="eighth"),key!DF223,"")))</f>
        <v/>
      </c>
      <c r="CU21" s="295">
        <f>IF(AND($C$2="sixth"),key!DG23,IF(AND($C$2="Seventh"),key!DG123,IF(AND($C$2="eighth"),key!DG223,"")))</f>
        <v>7</v>
      </c>
      <c r="CV21" s="295" t="str">
        <f>IF(AND($C$2="sixth"),key!DH23,IF(AND($C$2="Seventh"),key!DH123,IF(AND($C$2="eighth"),key!DH223,"")))</f>
        <v/>
      </c>
      <c r="CW21" s="302" t="str">
        <f>IF(AND($C$2="sixth"),key!DI23,IF(AND($C$2="Seventh"),key!DI123,IF(AND($C$2="eighth"),key!DI223,"")))</f>
        <v/>
      </c>
      <c r="CX21" s="298" t="str">
        <f>IF(AND($C$2="sixth"),key!DJ23,IF(AND($C$2="Seventh"),key!DJ123,IF(AND($C$2="eighth"),key!DJ223,"")))</f>
        <v/>
      </c>
      <c r="CY21" s="295">
        <f>IF(AND($C$2="sixth"),key!DK23,IF(AND($C$2="Seventh"),key!DK123,IF(AND($C$2="eighth"),key!DK223,"")))</f>
        <v>66</v>
      </c>
      <c r="CZ21" s="295" t="str">
        <f>IF(AND($C$2="sixth"),key!DL23,IF(AND($C$2="Seventh"),key!DL123,IF(AND($C$2="eighth"),key!DL223,"")))</f>
        <v/>
      </c>
      <c r="DA21" s="302" t="str">
        <f>IF(AND($C$2="sixth"),key!DM23,IF(AND($C$2="Seventh"),key!DM123,IF(AND($C$2="eighth"),key!DM223,"")))</f>
        <v/>
      </c>
      <c r="DB21" s="298" t="str">
        <f>IF(AND($C$2="sixth"),key!DN23,IF(AND($C$2="Seventh"),key!DN123,IF(AND($C$2="eighth"),key!DN223,"")))</f>
        <v/>
      </c>
      <c r="DC21" s="295">
        <f>IF(AND($C$2="sixth"),key!DO23,IF(AND($C$2="Seventh"),key!DO123,IF(AND($C$2="eighth"),key!DO223,"")))</f>
        <v>10</v>
      </c>
      <c r="DD21" s="295" t="str">
        <f>IF(AND($C$2="sixth"),key!DP23,IF(AND($C$2="Seventh"),key!DP123,IF(AND($C$2="eighth"),key!DP223,"")))</f>
        <v/>
      </c>
      <c r="DE21" s="302" t="str">
        <f>IF(AND($C$2="sixth"),key!DQ23,IF(AND($C$2="Seventh"),key!DQ123,IF(AND($C$2="eighth"),key!DQ223,"")))</f>
        <v/>
      </c>
      <c r="DF21" s="298" t="str">
        <f>IF(AND($C$2="sixth"),key!DR23,IF(AND($C$2="Seventh"),key!DR123,IF(AND($C$2="eighth"),key!DR223,"")))</f>
        <v/>
      </c>
      <c r="DG21" s="295">
        <f>IF(AND($C$2="sixth"),key!DS23,IF(AND($C$2="Seventh"),key!DS123,IF(AND($C$2="eighth"),key!DS223,"")))</f>
        <v>97</v>
      </c>
      <c r="DH21" s="295" t="str">
        <f>IF(AND($C$2="sixth"),key!DT23,IF(AND($C$2="Seventh"),key!DT123,IF(AND($C$2="eighth"),key!DT223,"")))</f>
        <v/>
      </c>
      <c r="DI21" s="302" t="str">
        <f>IF(AND($C$2="sixth"),key!DU23,IF(AND($C$2="Seventh"),key!DU123,IF(AND($C$2="eighth"),key!DU223,"")))</f>
        <v/>
      </c>
      <c r="DJ21" s="298" t="str">
        <f>IF(AND($C$2="sixth"),key!DV23,IF(AND($C$2="Seventh"),key!DV123,IF(AND($C$2="eighth"),key!DV223,"")))</f>
        <v/>
      </c>
      <c r="DK21" s="259" t="str">
        <f>IF(AND($C$2="sixth"),key!DY23,IF(AND($C$2="Seventh"),key!DY123,IF(AND($C$2="eighth"),key!DY223,"")))</f>
        <v/>
      </c>
      <c r="DL21" s="299" t="str">
        <f>IF(AND($C$2="sixth"),key!DZ23,IF(AND($C$2="Seventh"),key!DZ123,IF(AND($C$2="eighth"),key!DZ223,"")))</f>
        <v/>
      </c>
      <c r="DM21" s="295">
        <f>IF(AND($C$2="sixth"),key!EB23,IF(AND($C$2="Seventh"),key!EB123,IF(AND($C$2="eighth"),key!EB223,"")))</f>
        <v>10</v>
      </c>
      <c r="DN21" s="295" t="str">
        <f>IF(AND($C$2="sixth"),key!EC23,IF(AND($C$2="Seventh"),key!EC123,IF(AND($C$2="eighth"),key!EC223,"")))</f>
        <v/>
      </c>
      <c r="DO21" s="302" t="str">
        <f>IF(AND($C$2="sixth"),key!ED23,IF(AND($C$2="Seventh"),key!ED123,IF(AND($C$2="eighth"),key!ED223,"")))</f>
        <v/>
      </c>
      <c r="DP21" s="298" t="str">
        <f>IF(AND($C$2="sixth"),key!EE23,IF(AND($C$2="Seventh"),key!EE123,IF(AND($C$2="eighth"),key!EE223,"")))</f>
        <v/>
      </c>
      <c r="DQ21" s="295">
        <f>IF(AND($C$2="sixth"),key!EF23,IF(AND($C$2="Seventh"),key!EF123,IF(AND($C$2="eighth"),key!EF223,"")))</f>
        <v>7</v>
      </c>
      <c r="DR21" s="295" t="str">
        <f>IF(AND($C$2="sixth"),key!EG23,IF(AND($C$2="Seventh"),key!EG123,IF(AND($C$2="eighth"),key!EG223,"")))</f>
        <v/>
      </c>
      <c r="DS21" s="302" t="str">
        <f>IF(AND($C$2="sixth"),key!EH23,IF(AND($C$2="Seventh"),key!EH123,IF(AND($C$2="eighth"),key!EH223,"")))</f>
        <v/>
      </c>
      <c r="DT21" s="298" t="str">
        <f>IF(AND($C$2="sixth"),key!EI23,IF(AND($C$2="Seventh"),key!EI123,IF(AND($C$2="eighth"),key!EI223,"")))</f>
        <v/>
      </c>
      <c r="DU21" s="295">
        <f>IF(AND($C$2="sixth"),key!EJ23,IF(AND($C$2="Seventh"),key!EJ123,IF(AND($C$2="eighth"),key!EJ223,"")))</f>
        <v>66</v>
      </c>
      <c r="DV21" s="295" t="str">
        <f>IF(AND($C$2="sixth"),key!EK23,IF(AND($C$2="Seventh"),key!EK123,IF(AND($C$2="eighth"),key!EK223,"")))</f>
        <v/>
      </c>
      <c r="DW21" s="302" t="str">
        <f>IF(AND($C$2="sixth"),key!EL23,IF(AND($C$2="Seventh"),key!EL123,IF(AND($C$2="eighth"),key!EL223,"")))</f>
        <v/>
      </c>
      <c r="DX21" s="298" t="str">
        <f>IF(AND($C$2="sixth"),key!EM23,IF(AND($C$2="Seventh"),key!EM123,IF(AND($C$2="eighth"),key!EM223,"")))</f>
        <v/>
      </c>
      <c r="DY21" s="295">
        <f>IF(AND($C$2="sixth"),key!EN23,IF(AND($C$2="Seventh"),key!EN123,IF(AND($C$2="eighth"),key!EN223,"")))</f>
        <v>10</v>
      </c>
      <c r="DZ21" s="295" t="str">
        <f>IF(AND($C$2="sixth"),key!EO23,IF(AND($C$2="Seventh"),key!EO123,IF(AND($C$2="eighth"),key!EO223,"")))</f>
        <v/>
      </c>
      <c r="EA21" s="302" t="str">
        <f>IF(AND($C$2="sixth"),key!EP23,IF(AND($C$2="Seventh"),key!EP123,IF(AND($C$2="eighth"),key!EP223,"")))</f>
        <v/>
      </c>
      <c r="EB21" s="298" t="str">
        <f>IF(AND($C$2="sixth"),key!EQ23,IF(AND($C$2="Seventh"),key!EQ123,IF(AND($C$2="eighth"),key!EQ223,"")))</f>
        <v/>
      </c>
      <c r="EC21" s="295">
        <f>IF(AND($C$2="sixth"),key!ER23,IF(AND($C$2="Seventh"),key!ER123,IF(AND($C$2="eighth"),key!ER223,"")))</f>
        <v>97</v>
      </c>
      <c r="ED21" s="295" t="str">
        <f>IF(AND($C$2="sixth"),key!ES23,IF(AND($C$2="Seventh"),key!ES123,IF(AND($C$2="eighth"),key!ES223,"")))</f>
        <v/>
      </c>
      <c r="EE21" s="302" t="str">
        <f>IF(AND($C$2="sixth"),key!ET23,IF(AND($C$2="Seventh"),key!ET123,IF(AND($C$2="eighth"),key!ET223,"")))</f>
        <v/>
      </c>
      <c r="EF21" s="298" t="str">
        <f>IF(AND($C$2="sixth"),key!EU23,IF(AND($C$2="Seventh"),key!EU123,IF(AND($C$2="eighth"),key!EU223,"")))</f>
        <v/>
      </c>
      <c r="EG21" s="259" t="str">
        <f>IF(AND($C$2="sixth"),key!EX23,IF(AND($C$2="Seventh"),key!EX123,IF(AND($C$2="eighth"),key!EX223,"")))</f>
        <v/>
      </c>
      <c r="EH21" s="299" t="str">
        <f>IF(AND($C$2="sixth"),key!EY23,IF(AND($C$2="Seventh"),key!EY123,IF(AND($C$2="eighth"),key!EY223,"")))</f>
        <v/>
      </c>
      <c r="EI21" s="260" t="str">
        <f t="shared" si="9"/>
        <v/>
      </c>
      <c r="EJ21" s="254">
        <f>IF(AND($C$2="sixth"),key!EZ23,IF(AND($C$2="Seventh"),key!EZ123,IF(AND($C$2="eighth"),key!EZ223,"")))</f>
        <v>19</v>
      </c>
      <c r="EK21" s="254">
        <f>IF(AND($C$2="sixth"),key!FA23,IF(AND($C$2="Seventh"),key!FA123,IF(AND($C$2="eighth"),key!FA223,"")))</f>
        <v>19</v>
      </c>
      <c r="EL21" s="254">
        <f>IF(AND($C$2="sixth"),key!FB23,IF(AND($C$2="Seventh"),key!FB123,IF(AND($C$2="eighth"),key!FB223,"")))</f>
        <v>19</v>
      </c>
      <c r="EM21" s="254">
        <f>IF(AND($C$2="sixth"),key!FC23,IF(AND($C$2="Seventh"),key!FC123,IF(AND($C$2="eighth"),key!FC223,"")))</f>
        <v>19</v>
      </c>
      <c r="EN21" s="254">
        <f>IF(AND($C$2="sixth"),key!FD23,IF(AND($C$2="Seventh"),key!FD123,IF(AND($C$2="eighth"),key!FD223,"")))</f>
        <v>19</v>
      </c>
      <c r="EO21" s="310" t="str">
        <f>IF(AND($C$2="sixth"),key!FE23,IF(AND($C$2="Seventh"),key!FE123,IF(AND($C$2="eighth"),key!FE223,"")))</f>
        <v/>
      </c>
      <c r="EP21" s="311" t="str">
        <f>IF(AND($C$2="sixth"),key!FF23,IF(AND($C$2="Seventh"),key!FF123,IF(AND($C$2="eighth"),key!FF223,"")))</f>
        <v xml:space="preserve"> </v>
      </c>
      <c r="EQ21" s="254">
        <f>IF(AND($C$2="sixth"),key!FG23,IF(AND($C$2="Seventh"),key!FG123,IF(AND($C$2="eighth"),key!FG223,"")))</f>
        <v>19</v>
      </c>
      <c r="ER21" s="254">
        <f>IF(AND($C$2="sixth"),key!FH23,IF(AND($C$2="Seventh"),key!FH123,IF(AND($C$2="eighth"),key!FH223,"")))</f>
        <v>19</v>
      </c>
      <c r="ES21" s="254">
        <f>IF(AND($C$2="sixth"),key!FI23,IF(AND($C$2="Seventh"),key!FI123,IF(AND($C$2="eighth"),key!FI223,"")))</f>
        <v>19</v>
      </c>
      <c r="ET21" s="254">
        <f>IF(AND($C$2="sixth"),key!FJ23,IF(AND($C$2="Seventh"),key!FJ123,IF(AND($C$2="eighth"),key!FJ223,"")))</f>
        <v>19</v>
      </c>
      <c r="EU21" s="254">
        <f>IF(AND($C$2="sixth"),key!FK23,IF(AND($C$2="Seventh"),key!FK123,IF(AND($C$2="eighth"),key!FK223,"")))</f>
        <v>19</v>
      </c>
      <c r="EV21" s="310" t="str">
        <f>IF(AND($C$2="sixth"),key!FL23,IF(AND($C$2="Seventh"),key!FL123,IF(AND($C$2="eighth"),key!FL223,"")))</f>
        <v/>
      </c>
      <c r="EW21" s="311" t="str">
        <f>IF(AND($C$2="sixth"),key!FM23,IF(AND($C$2="Seventh"),key!FM123,IF(AND($C$2="eighth"),key!FM223,"")))</f>
        <v xml:space="preserve"> </v>
      </c>
      <c r="EX21" s="254">
        <f>IF(AND($C$2="sixth"),key!FN23,IF(AND($C$2="Seventh"),key!FN123,IF(AND($C$2="eighth"),key!FN223,"")))</f>
        <v>18</v>
      </c>
      <c r="EY21" s="254">
        <f>IF(AND($C$2="sixth"),key!FO23,IF(AND($C$2="Seventh"),key!FO123,IF(AND($C$2="eighth"),key!FO223,"")))</f>
        <v>19</v>
      </c>
      <c r="EZ21" s="254">
        <f>IF(AND($C$2="sixth"),key!FP23,IF(AND($C$2="Seventh"),key!FP123,IF(AND($C$2="eighth"),key!FP223,"")))</f>
        <v>19</v>
      </c>
      <c r="FA21" s="254">
        <f>IF(AND($C$2="sixth"),key!FQ23,IF(AND($C$2="Seventh"),key!FQ123,IF(AND($C$2="eighth"),key!FQ223,"")))</f>
        <v>19</v>
      </c>
      <c r="FB21" s="254">
        <f>IF(AND($C$2="sixth"),key!FR23,IF(AND($C$2="Seventh"),key!FR123,IF(AND($C$2="eighth"),key!FR223,"")))</f>
        <v>19</v>
      </c>
      <c r="FC21" s="310" t="str">
        <f>IF(AND($C$2="sixth"),key!FS23,IF(AND($C$2="Seventh"),key!FS123,IF(AND($C$2="eighth"),key!FS223,"")))</f>
        <v/>
      </c>
      <c r="FD21" s="311" t="str">
        <f>IF(AND($C$2="sixth"),key!FT23,IF(AND($C$2="Seventh"),key!FT123,IF(AND($C$2="eighth"),key!FT223,"")))</f>
        <v xml:space="preserve"> </v>
      </c>
      <c r="FE21" s="344" t="str">
        <f t="shared" si="1"/>
        <v/>
      </c>
      <c r="FF21" s="261" t="str">
        <f>IF(AND($C$2="sixth"),key!GI23,IF(AND($C$2="Seventh"),key!GI123,IF(AND($C$2="eighth"),key!GI223,"")))</f>
        <v/>
      </c>
      <c r="FG21" s="842" t="str">
        <f>IF(AND($C$2="sixth"),key!GJ23,IF(AND($C$2="Seventh"),key!GJ123,IF(AND($C$2="eighth"),key!GJ223,"")))</f>
        <v>mRrh.kZ</v>
      </c>
      <c r="FH21" s="843"/>
      <c r="FI21" s="255" t="str">
        <f>IF(AND($C$2="sixth"),key!GG23,IF(AND($C$2="Seventh"),key!GG123,IF(AND($C$2="eighth"),key!GG223,"")))</f>
        <v/>
      </c>
      <c r="FJ21" s="330" t="str">
        <f t="shared" si="10"/>
        <v/>
      </c>
      <c r="FK21" s="248"/>
      <c r="FL21" s="248"/>
      <c r="FY21" s="50" t="str">
        <f>IF(AND($C$2="sixth"),key!GH23,IF(AND($C$2="Seventh"),key!GH123,IF(AND($C$2="eighth"),key!GH223,"")))</f>
        <v/>
      </c>
      <c r="IB21" s="112"/>
    </row>
    <row r="22" spans="1:236" ht="18.75">
      <c r="A22" s="257">
        <v>16</v>
      </c>
      <c r="B22" s="291" t="str">
        <f>IF(AND($C$2="sixth"),key!E24,IF(AND($C$2="Seventh"),key!E124,IF(AND($C$2="eighth"),key!E224,"")))</f>
        <v/>
      </c>
      <c r="C22" s="288" t="str">
        <f>IF(ISNA(VLOOKUP(D22,Register!A$7:Z$315,10,FALSE)),"",VLOOKUP(D22,Register!A$7:Z$315,10,FALSE))</f>
        <v/>
      </c>
      <c r="D22" s="289" t="str">
        <f>IF(AND($C$2="sixth"),key!B24,IF(AND($C$2="Seventh"),key!B124,IF(AND($C$2="eighth"),key!B224,"")))</f>
        <v/>
      </c>
      <c r="E22" s="290" t="str">
        <f>IF(AND($C$2="sixth"),key!C24,IF(AND($C$2="Seventh"),key!C124,IF(AND($C$2="eighth"),key!C224,"")))</f>
        <v/>
      </c>
      <c r="F22" s="290" t="str">
        <f>IF(AND($C$2="sixth"),key!D24,IF(AND($C$2="Seventh"),key!D124,IF(AND($C$2="eighth"),key!D224,"")))</f>
        <v/>
      </c>
      <c r="G22" s="295" t="str">
        <f>IF(AND($C$2="sixth"),key!G24,IF(AND($C$2="Seventh"),key!G124,IF(AND($C$2="eighth"),key!G224,"")))</f>
        <v/>
      </c>
      <c r="H22" s="295" t="str">
        <f>IF(AND($C$2="sixth"),key!H24,IF(AND($C$2="Seventh"),key!H124,IF(AND($C$2="eighth"),key!H224,"")))</f>
        <v/>
      </c>
      <c r="I22" s="297" t="str">
        <f t="shared" si="0"/>
        <v/>
      </c>
      <c r="J22" s="296" t="str">
        <f>IF(AND($C$2="sixth"),key!J24,IF(AND($C$2="Seventh"),key!J124,IF(AND($C$2="eighth"),key!J224,"")))</f>
        <v/>
      </c>
      <c r="K22" s="295" t="str">
        <f>IF(AND($C$2="sixth"),key!K24,IF(AND($C$2="Seventh"),key!K124,IF(AND($C$2="eighth"),key!K224,"")))</f>
        <v/>
      </c>
      <c r="L22" s="295" t="str">
        <f>IF(AND($C$2="sixth"),key!L24,IF(AND($C$2="Seventh"),key!L124,IF(AND($C$2="eighth"),key!L224,"")))</f>
        <v/>
      </c>
      <c r="M22" s="258" t="str">
        <f t="shared" si="2"/>
        <v/>
      </c>
      <c r="N22" s="298" t="str">
        <f>IF(AND($C$2="sixth"),key!N24,IF(AND($C$2="Seventh"),key!N124,IF(AND($C$2="eighth"),key!N224,"")))</f>
        <v/>
      </c>
      <c r="O22" s="295" t="str">
        <f>IF(AND($C$2="sixth"),key!O24,IF(AND($C$2="Seventh"),key!O124,IF(AND($C$2="eighth"),key!O224,"")))</f>
        <v/>
      </c>
      <c r="P22" s="295" t="str">
        <f>IF(AND($C$2="sixth"),key!P24,IF(AND($C$2="Seventh"),key!P124,IF(AND($C$2="eighth"),key!P224,"")))</f>
        <v/>
      </c>
      <c r="Q22" s="258" t="str">
        <f t="shared" si="3"/>
        <v/>
      </c>
      <c r="R22" s="298" t="str">
        <f>IF(AND($C$2="sixth"),key!R24,IF(AND($C$2="Seventh"),key!R124,IF(AND($C$2="eighth"),key!R224,"")))</f>
        <v/>
      </c>
      <c r="S22" s="295" t="str">
        <f>IF(AND($C$2="sixth"),key!S24,IF(AND($C$2="Seventh"),key!S124,IF(AND($C$2="eighth"),key!S224,"")))</f>
        <v/>
      </c>
      <c r="T22" s="295" t="str">
        <f>IF(AND($C$2="sixth"),key!T24,IF(AND($C$2="Seventh"),key!T124,IF(AND($C$2="eighth"),key!T224,"")))</f>
        <v/>
      </c>
      <c r="U22" s="258" t="str">
        <f t="shared" si="4"/>
        <v/>
      </c>
      <c r="V22" s="298" t="str">
        <f>IF(AND($C$2="sixth"),key!V24,IF(AND($C$2="Seventh"),key!V124,IF(AND($C$2="eighth"),key!V224,"")))</f>
        <v/>
      </c>
      <c r="W22" s="295" t="str">
        <f>IF(AND($C$2="sixth"),key!W24,IF(AND($C$2="Seventh"),key!W124,IF(AND($C$2="eighth"),key!W224,"")))</f>
        <v/>
      </c>
      <c r="X22" s="295" t="str">
        <f>IF(AND($C$2="sixth"),key!X24,IF(AND($C$2="Seventh"),key!X124,IF(AND($C$2="eighth"),key!X224,"")))</f>
        <v/>
      </c>
      <c r="Y22" s="259" t="str">
        <f t="shared" si="5"/>
        <v/>
      </c>
      <c r="Z22" s="298" t="str">
        <f>IF(AND($C$2="sixth"),key!Z24,IF(AND($C$2="Seventh"),key!Z124,IF(AND($C$2="eighth"),key!Z224,"")))</f>
        <v/>
      </c>
      <c r="AA22" s="259" t="str">
        <f>IF(AND($C$2="sixth"),key!AC24,IF(AND($C$2="Seventh"),key!AC124,IF(AND($C$2="eighth"),key!AC224,"")))</f>
        <v/>
      </c>
      <c r="AB22" s="299" t="str">
        <f>IF(AND($C$2="sixth"),key!AD24,IF(AND($C$2="Seventh"),key!AD124,IF(AND($C$2="eighth"),key!AD224,"")))</f>
        <v/>
      </c>
      <c r="AC22" s="295">
        <f>IF(AND($C$2="sixth"),key!AF24,IF(AND($C$2="Seventh"),key!AF124,IF(AND($C$2="eighth"),key!AF224,"")))</f>
        <v>10</v>
      </c>
      <c r="AD22" s="295" t="str">
        <f>IF(AND($C$2="sixth"),key!AG24,IF(AND($C$2="Seventh"),key!AG124,IF(AND($C$2="eighth"),key!AG224,"")))</f>
        <v/>
      </c>
      <c r="AE22" s="297">
        <f t="shared" si="6"/>
        <v>10</v>
      </c>
      <c r="AF22" s="296" t="str">
        <f>IF(AND($C$2="sixth"),key!AI24,IF(AND($C$2="Seventh"),key!AI124,IF(AND($C$2="eighth"),key!AI224,"")))</f>
        <v/>
      </c>
      <c r="AG22" s="295">
        <f>IF(AND($C$2="sixth"),key!AJ24,IF(AND($C$2="Seventh"),key!AJ124,IF(AND($C$2="eighth"),key!AJ224,"")))</f>
        <v>10</v>
      </c>
      <c r="AH22" s="295" t="str">
        <f>IF(AND($C$2="sixth"),key!AK24,IF(AND($C$2="Seventh"),key!AK124,IF(AND($C$2="eighth"),key!AK224,"")))</f>
        <v/>
      </c>
      <c r="AI22" s="258">
        <f t="shared" si="7"/>
        <v>10</v>
      </c>
      <c r="AJ22" s="298" t="str">
        <f>IF(AND($C$2="sixth"),key!AM24,IF(AND($C$2="Seventh"),key!AM124,IF(AND($C$2="eighth"),key!AM224,"")))</f>
        <v/>
      </c>
      <c r="AK22" s="295">
        <f>IF(AND($C$2="sixth"),key!AN24,IF(AND($C$2="Seventh"),key!AN124,IF(AND($C$2="eighth"),key!AN224,"")))</f>
        <v>68</v>
      </c>
      <c r="AL22" s="295" t="str">
        <f>IF(AND($C$2="sixth"),key!AO24,IF(AND($C$2="Seventh"),key!AO124,IF(AND($C$2="eighth"),key!AO224,"")))</f>
        <v/>
      </c>
      <c r="AM22" s="258">
        <f t="shared" si="8"/>
        <v>68</v>
      </c>
      <c r="AN22" s="298" t="str">
        <f>IF(AND($C$2="sixth"),key!AQ24,IF(AND($C$2="Seventh"),key!AQ124,IF(AND($C$2="eighth"),key!AQ224,"")))</f>
        <v/>
      </c>
      <c r="AO22" s="295">
        <f>IF(AND($C$2="sixth"),key!AR24,IF(AND($C$2="Seventh"),key!AR124,IF(AND($C$2="eighth"),key!AR224,"")))</f>
        <v>10</v>
      </c>
      <c r="AP22" s="295" t="str">
        <f>IF(AND($C$2="sixth"),key!AS24,IF(AND($C$2="Seventh"),key!AS124,IF(AND($C$2="eighth"),key!AS224,"")))</f>
        <v/>
      </c>
      <c r="AQ22" s="303" t="str">
        <f>IF(AND($C$2="sixth"),key!AT24,IF(AND($C$2="Seventh"),key!AT124,IF(AND($C$2="eighth"),key!AT224,"")))</f>
        <v/>
      </c>
      <c r="AR22" s="298" t="str">
        <f>IF(AND($C$2="sixth"),key!AU24,IF(AND($C$2="Seventh"),key!AU124,IF(AND($C$2="eighth"),key!AU224,"")))</f>
        <v/>
      </c>
      <c r="AS22" s="295">
        <f>IF(AND($C$2="sixth"),key!AV24,IF(AND($C$2="Seventh"),key!AV124,IF(AND($C$2="eighth"),key!AV224,"")))</f>
        <v>98</v>
      </c>
      <c r="AT22" s="295" t="str">
        <f>IF(AND($C$2="sixth"),key!AW24,IF(AND($C$2="Seventh"),key!AW124,IF(AND($C$2="eighth"),key!AW224,"")))</f>
        <v/>
      </c>
      <c r="AU22" s="303" t="str">
        <f>IF(AND($C$2="sixth"),key!AX24,IF(AND($C$2="Seventh"),key!AX124,IF(AND($C$2="eighth"),key!AX224,"")))</f>
        <v/>
      </c>
      <c r="AV22" s="298" t="str">
        <f>IF(AND($C$2="sixth"),key!AY24,IF(AND($C$2="Seventh"),key!AY124,IF(AND($C$2="eighth"),key!AY224,"")))</f>
        <v/>
      </c>
      <c r="AW22" s="259" t="str">
        <f>IF(AND($C$2="sixth"),key!BB24,IF(AND($C$2="Seventh"),key!BB124,IF(AND($C$2="eighth"),key!BB224,"")))</f>
        <v/>
      </c>
      <c r="AX22" s="299" t="str">
        <f>IF(AND($C$2="sixth"),key!BC24,IF(AND($C$2="Seventh"),key!BC124,IF(AND($C$2="eighth"),key!BC224,"")))</f>
        <v/>
      </c>
      <c r="AY22" s="295">
        <f>IF(AND($C$2="sixth"),key!BE24,IF(AND($C$2="Seventh"),key!BE124,IF(AND($C$2="eighth"),key!BE224,"")))</f>
        <v>10</v>
      </c>
      <c r="AZ22" s="295" t="str">
        <f>IF(AND($C$2="sixth"),key!BF24,IF(AND($C$2="Seventh"),key!BF124,IF(AND($C$2="eighth"),key!BF224,"")))</f>
        <v/>
      </c>
      <c r="BA22" s="302" t="str">
        <f>IF(AND($C$2="sixth"),key!BG24,IF(AND($C$2="Seventh"),key!BG124,IF(AND($C$2="eighth"),key!BG224,"")))</f>
        <v/>
      </c>
      <c r="BB22" s="298" t="str">
        <f>IF(AND($C$2="sixth"),key!BH24,IF(AND($C$2="Seventh"),key!BH124,IF(AND($C$2="eighth"),key!BH224,"")))</f>
        <v/>
      </c>
      <c r="BC22" s="295">
        <f>IF(AND($C$2="sixth"),key!BI24,IF(AND($C$2="Seventh"),key!BI124,IF(AND($C$2="eighth"),key!BI224,"")))</f>
        <v>10</v>
      </c>
      <c r="BD22" s="295" t="str">
        <f>IF(AND($C$2="sixth"),key!BJ24,IF(AND($C$2="Seventh"),key!BJ124,IF(AND($C$2="eighth"),key!BJ224,"")))</f>
        <v/>
      </c>
      <c r="BE22" s="302" t="str">
        <f>IF(AND($C$2="sixth"),key!BK24,IF(AND($C$2="Seventh"),key!BK124,IF(AND($C$2="eighth"),key!BK224,"")))</f>
        <v/>
      </c>
      <c r="BF22" s="298" t="str">
        <f>IF(AND($C$2="sixth"),key!BL24,IF(AND($C$2="Seventh"),key!BL124,IF(AND($C$2="eighth"),key!BL224,"")))</f>
        <v/>
      </c>
      <c r="BG22" s="295">
        <f>IF(AND($C$2="sixth"),key!BM24,IF(AND($C$2="Seventh"),key!BM124,IF(AND($C$2="eighth"),key!BM224,"")))</f>
        <v>68</v>
      </c>
      <c r="BH22" s="295" t="str">
        <f>IF(AND($C$2="sixth"),key!BN24,IF(AND($C$2="Seventh"),key!BN124,IF(AND($C$2="eighth"),key!BN224,"")))</f>
        <v/>
      </c>
      <c r="BI22" s="302" t="str">
        <f>IF(AND($C$2="sixth"),key!BO24,IF(AND($C$2="Seventh"),key!BO124,IF(AND($C$2="eighth"),key!BO224,"")))</f>
        <v/>
      </c>
      <c r="BJ22" s="298" t="str">
        <f>IF(AND($C$2="sixth"),key!BP24,IF(AND($C$2="Seventh"),key!BP124,IF(AND($C$2="eighth"),key!BP224,"")))</f>
        <v/>
      </c>
      <c r="BK22" s="295">
        <f>IF(AND($C$2="sixth"),key!BQ24,IF(AND($C$2="Seventh"),key!BQ124,IF(AND($C$2="eighth"),key!BQ224,"")))</f>
        <v>10</v>
      </c>
      <c r="BL22" s="295" t="str">
        <f>IF(AND($C$2="sixth"),key!BR24,IF(AND($C$2="Seventh"),key!BR124,IF(AND($C$2="eighth"),key!BR224,"")))</f>
        <v/>
      </c>
      <c r="BM22" s="302" t="str">
        <f>IF(AND($C$2="sixth"),key!BS24,IF(AND($C$2="Seventh"),key!BS124,IF(AND($C$2="eighth"),key!BS224,"")))</f>
        <v/>
      </c>
      <c r="BN22" s="298" t="str">
        <f>IF(AND($C$2="sixth"),key!BT24,IF(AND($C$2="Seventh"),key!BT124,IF(AND($C$2="eighth"),key!BT224,"")))</f>
        <v/>
      </c>
      <c r="BO22" s="295">
        <f>IF(AND($C$2="sixth"),key!BU24,IF(AND($C$2="Seventh"),key!BU124,IF(AND($C$2="eighth"),key!BU224,"")))</f>
        <v>98</v>
      </c>
      <c r="BP22" s="295" t="str">
        <f>IF(AND($C$2="sixth"),key!BV24,IF(AND($C$2="Seventh"),key!BV124,IF(AND($C$2="eighth"),key!BV224,"")))</f>
        <v/>
      </c>
      <c r="BQ22" s="302" t="str">
        <f>IF(AND($C$2="sixth"),key!BW24,IF(AND($C$2="Seventh"),key!BW124,IF(AND($C$2="eighth"),key!BW224,"")))</f>
        <v/>
      </c>
      <c r="BR22" s="298" t="str">
        <f>IF(AND($C$2="sixth"),key!BX24,IF(AND($C$2="Seventh"),key!BX124,IF(AND($C$2="eighth"),key!BX224,"")))</f>
        <v/>
      </c>
      <c r="BS22" s="259" t="str">
        <f>IF(AND($C$2="sixth"),key!CA24,IF(AND($C$2="Seventh"),key!CA124,IF(AND($C$2="eighth"),key!CA224,"")))</f>
        <v/>
      </c>
      <c r="BT22" s="299" t="str">
        <f>IF(AND($C$2="sixth"),key!CB24,IF(AND($C$2="Seventh"),key!CB124,IF(AND($C$2="eighth"),key!CB224,"")))</f>
        <v/>
      </c>
      <c r="BU22" s="295">
        <f>IF(AND($C$2="sixth"),key!CD24,IF(AND($C$2="Seventh"),key!CD124,IF(AND($C$2="eighth"),key!CD224,"")))</f>
        <v>10</v>
      </c>
      <c r="BV22" s="295" t="str">
        <f>IF(AND($C$2="sixth"),key!CE24,IF(AND($C$2="Seventh"),key!CE124,IF(AND($C$2="eighth"),key!CE224,"")))</f>
        <v/>
      </c>
      <c r="BW22" s="302" t="str">
        <f>IF(AND($C$2="sixth"),key!CF24,IF(AND($C$2="Seventh"),key!CF124,IF(AND($C$2="eighth"),key!CF224,"")))</f>
        <v/>
      </c>
      <c r="BX22" s="298" t="str">
        <f>IF(AND($C$2="sixth"),key!CG24,IF(AND($C$2="Seventh"),key!CG124,IF(AND($C$2="eighth"),key!CG224,"")))</f>
        <v/>
      </c>
      <c r="BY22" s="295">
        <f>IF(AND($C$2="sixth"),key!CH24,IF(AND($C$2="Seventh"),key!CH124,IF(AND($C$2="eighth"),key!CH224,"")))</f>
        <v>10</v>
      </c>
      <c r="BZ22" s="295" t="str">
        <f>IF(AND($C$2="sixth"),key!CI24,IF(AND($C$2="Seventh"),key!CI124,IF(AND($C$2="eighth"),key!CI224,"")))</f>
        <v/>
      </c>
      <c r="CA22" s="302" t="str">
        <f>IF(AND($C$2="sixth"),key!CJ24,IF(AND($C$2="Seventh"),key!CJ124,IF(AND($C$2="eighth"),key!CJ224,"")))</f>
        <v/>
      </c>
      <c r="CB22" s="298" t="str">
        <f>IF(AND($C$2="sixth"),key!CK24,IF(AND($C$2="Seventh"),key!CK124,IF(AND($C$2="eighth"),key!CK224,"")))</f>
        <v/>
      </c>
      <c r="CC22" s="295">
        <f>IF(AND($C$2="sixth"),key!CL24,IF(AND($C$2="Seventh"),key!CL124,IF(AND($C$2="eighth"),key!CL224,"")))</f>
        <v>68</v>
      </c>
      <c r="CD22" s="295" t="str">
        <f>IF(AND($C$2="sixth"),key!CM24,IF(AND($C$2="Seventh"),key!CM124,IF(AND($C$2="eighth"),key!CM224,"")))</f>
        <v/>
      </c>
      <c r="CE22" s="302" t="str">
        <f>IF(AND($C$2="sixth"),key!CN24,IF(AND($C$2="Seventh"),key!CN124,IF(AND($C$2="eighth"),key!CN224,"")))</f>
        <v/>
      </c>
      <c r="CF22" s="298" t="str">
        <f>IF(AND($C$2="sixth"),key!CO24,IF(AND($C$2="Seventh"),key!CO124,IF(AND($C$2="eighth"),key!CO224,"")))</f>
        <v/>
      </c>
      <c r="CG22" s="295">
        <f>IF(AND($C$2="sixth"),key!CP24,IF(AND($C$2="Seventh"),key!CP124,IF(AND($C$2="eighth"),key!CP224,"")))</f>
        <v>10</v>
      </c>
      <c r="CH22" s="295" t="str">
        <f>IF(AND($C$2="sixth"),key!CQ24,IF(AND($C$2="Seventh"),key!CQ124,IF(AND($C$2="eighth"),key!CQ224,"")))</f>
        <v/>
      </c>
      <c r="CI22" s="302" t="str">
        <f>IF(AND($C$2="sixth"),key!CR24,IF(AND($C$2="Seventh"),key!CR124,IF(AND($C$2="eighth"),key!CR224,"")))</f>
        <v/>
      </c>
      <c r="CJ22" s="298" t="str">
        <f>IF(AND($C$2="sixth"),key!CS24,IF(AND($C$2="Seventh"),key!CS124,IF(AND($C$2="eighth"),key!CS224,"")))</f>
        <v/>
      </c>
      <c r="CK22" s="295">
        <f>IF(AND($C$2="sixth"),key!CT24,IF(AND($C$2="Seventh"),key!CT124,IF(AND($C$2="eighth"),key!CT224,"")))</f>
        <v>98</v>
      </c>
      <c r="CL22" s="295" t="str">
        <f>IF(AND($C$2="sixth"),key!CU24,IF(AND($C$2="Seventh"),key!CU124,IF(AND($C$2="eighth"),key!CU224,"")))</f>
        <v/>
      </c>
      <c r="CM22" s="302" t="str">
        <f>IF(AND($C$2="sixth"),key!CV24,IF(AND($C$2="Seventh"),key!CV124,IF(AND($C$2="eighth"),key!CV224,"")))</f>
        <v/>
      </c>
      <c r="CN22" s="298" t="str">
        <f>IF(AND($C$2="sixth"),key!CW24,IF(AND($C$2="Seventh"),key!CW124,IF(AND($C$2="eighth"),key!CW224,"")))</f>
        <v/>
      </c>
      <c r="CO22" s="259" t="str">
        <f>IF(AND($C$2="sixth"),key!CZ24,IF(AND($C$2="Seventh"),key!CZ124,IF(AND($C$2="eighth"),key!CZ224,"")))</f>
        <v/>
      </c>
      <c r="CP22" s="299" t="str">
        <f>IF(AND($C$2="sixth"),key!DA24,IF(AND($C$2="Seventh"),key!DA124,IF(AND($C$2="eighth"),key!DA224,"")))</f>
        <v/>
      </c>
      <c r="CQ22" s="295">
        <f>IF(AND($C$2="sixth"),key!DC24,IF(AND($C$2="Seventh"),key!DC124,IF(AND($C$2="eighth"),key!DC224,"")))</f>
        <v>10</v>
      </c>
      <c r="CR22" s="295" t="str">
        <f>IF(AND($C$2="sixth"),key!DD24,IF(AND($C$2="Seventh"),key!DD124,IF(AND($C$2="eighth"),key!DD224,"")))</f>
        <v/>
      </c>
      <c r="CS22" s="302" t="str">
        <f>IF(AND($C$2="sixth"),key!DE24,IF(AND($C$2="Seventh"),key!DE124,IF(AND($C$2="eighth"),key!DE224,"")))</f>
        <v/>
      </c>
      <c r="CT22" s="298" t="str">
        <f>IF(AND($C$2="sixth"),key!DF24,IF(AND($C$2="Seventh"),key!DF124,IF(AND($C$2="eighth"),key!DF224,"")))</f>
        <v/>
      </c>
      <c r="CU22" s="295">
        <f>IF(AND($C$2="sixth"),key!DG24,IF(AND($C$2="Seventh"),key!DG124,IF(AND($C$2="eighth"),key!DG224,"")))</f>
        <v>10</v>
      </c>
      <c r="CV22" s="295" t="str">
        <f>IF(AND($C$2="sixth"),key!DH24,IF(AND($C$2="Seventh"),key!DH124,IF(AND($C$2="eighth"),key!DH224,"")))</f>
        <v/>
      </c>
      <c r="CW22" s="302" t="str">
        <f>IF(AND($C$2="sixth"),key!DI24,IF(AND($C$2="Seventh"),key!DI124,IF(AND($C$2="eighth"),key!DI224,"")))</f>
        <v/>
      </c>
      <c r="CX22" s="298" t="str">
        <f>IF(AND($C$2="sixth"),key!DJ24,IF(AND($C$2="Seventh"),key!DJ124,IF(AND($C$2="eighth"),key!DJ224,"")))</f>
        <v/>
      </c>
      <c r="CY22" s="295">
        <f>IF(AND($C$2="sixth"),key!DK24,IF(AND($C$2="Seventh"),key!DK124,IF(AND($C$2="eighth"),key!DK224,"")))</f>
        <v>68</v>
      </c>
      <c r="CZ22" s="295" t="str">
        <f>IF(AND($C$2="sixth"),key!DL24,IF(AND($C$2="Seventh"),key!DL124,IF(AND($C$2="eighth"),key!DL224,"")))</f>
        <v/>
      </c>
      <c r="DA22" s="302" t="str">
        <f>IF(AND($C$2="sixth"),key!DM24,IF(AND($C$2="Seventh"),key!DM124,IF(AND($C$2="eighth"),key!DM224,"")))</f>
        <v/>
      </c>
      <c r="DB22" s="298" t="str">
        <f>IF(AND($C$2="sixth"),key!DN24,IF(AND($C$2="Seventh"),key!DN124,IF(AND($C$2="eighth"),key!DN224,"")))</f>
        <v/>
      </c>
      <c r="DC22" s="295">
        <f>IF(AND($C$2="sixth"),key!DO24,IF(AND($C$2="Seventh"),key!DO124,IF(AND($C$2="eighth"),key!DO224,"")))</f>
        <v>10</v>
      </c>
      <c r="DD22" s="295" t="str">
        <f>IF(AND($C$2="sixth"),key!DP24,IF(AND($C$2="Seventh"),key!DP124,IF(AND($C$2="eighth"),key!DP224,"")))</f>
        <v/>
      </c>
      <c r="DE22" s="302" t="str">
        <f>IF(AND($C$2="sixth"),key!DQ24,IF(AND($C$2="Seventh"),key!DQ124,IF(AND($C$2="eighth"),key!DQ224,"")))</f>
        <v/>
      </c>
      <c r="DF22" s="298" t="str">
        <f>IF(AND($C$2="sixth"),key!DR24,IF(AND($C$2="Seventh"),key!DR124,IF(AND($C$2="eighth"),key!DR224,"")))</f>
        <v/>
      </c>
      <c r="DG22" s="295">
        <f>IF(AND($C$2="sixth"),key!DS24,IF(AND($C$2="Seventh"),key!DS124,IF(AND($C$2="eighth"),key!DS224,"")))</f>
        <v>98</v>
      </c>
      <c r="DH22" s="295" t="str">
        <f>IF(AND($C$2="sixth"),key!DT24,IF(AND($C$2="Seventh"),key!DT124,IF(AND($C$2="eighth"),key!DT224,"")))</f>
        <v/>
      </c>
      <c r="DI22" s="302" t="str">
        <f>IF(AND($C$2="sixth"),key!DU24,IF(AND($C$2="Seventh"),key!DU124,IF(AND($C$2="eighth"),key!DU224,"")))</f>
        <v/>
      </c>
      <c r="DJ22" s="298" t="str">
        <f>IF(AND($C$2="sixth"),key!DV24,IF(AND($C$2="Seventh"),key!DV124,IF(AND($C$2="eighth"),key!DV224,"")))</f>
        <v/>
      </c>
      <c r="DK22" s="259" t="str">
        <f>IF(AND($C$2="sixth"),key!DY24,IF(AND($C$2="Seventh"),key!DY124,IF(AND($C$2="eighth"),key!DY224,"")))</f>
        <v/>
      </c>
      <c r="DL22" s="299" t="str">
        <f>IF(AND($C$2="sixth"),key!DZ24,IF(AND($C$2="Seventh"),key!DZ124,IF(AND($C$2="eighth"),key!DZ224,"")))</f>
        <v/>
      </c>
      <c r="DM22" s="295">
        <f>IF(AND($C$2="sixth"),key!EB24,IF(AND($C$2="Seventh"),key!EB124,IF(AND($C$2="eighth"),key!EB224,"")))</f>
        <v>10</v>
      </c>
      <c r="DN22" s="295" t="str">
        <f>IF(AND($C$2="sixth"),key!EC24,IF(AND($C$2="Seventh"),key!EC124,IF(AND($C$2="eighth"),key!EC224,"")))</f>
        <v/>
      </c>
      <c r="DO22" s="302" t="str">
        <f>IF(AND($C$2="sixth"),key!ED24,IF(AND($C$2="Seventh"),key!ED124,IF(AND($C$2="eighth"),key!ED224,"")))</f>
        <v/>
      </c>
      <c r="DP22" s="298" t="str">
        <f>IF(AND($C$2="sixth"),key!EE24,IF(AND($C$2="Seventh"),key!EE124,IF(AND($C$2="eighth"),key!EE224,"")))</f>
        <v/>
      </c>
      <c r="DQ22" s="295">
        <f>IF(AND($C$2="sixth"),key!EF24,IF(AND($C$2="Seventh"),key!EF124,IF(AND($C$2="eighth"),key!EF224,"")))</f>
        <v>10</v>
      </c>
      <c r="DR22" s="295" t="str">
        <f>IF(AND($C$2="sixth"),key!EG24,IF(AND($C$2="Seventh"),key!EG124,IF(AND($C$2="eighth"),key!EG224,"")))</f>
        <v/>
      </c>
      <c r="DS22" s="302" t="str">
        <f>IF(AND($C$2="sixth"),key!EH24,IF(AND($C$2="Seventh"),key!EH124,IF(AND($C$2="eighth"),key!EH224,"")))</f>
        <v/>
      </c>
      <c r="DT22" s="298" t="str">
        <f>IF(AND($C$2="sixth"),key!EI24,IF(AND($C$2="Seventh"),key!EI124,IF(AND($C$2="eighth"),key!EI224,"")))</f>
        <v/>
      </c>
      <c r="DU22" s="295">
        <f>IF(AND($C$2="sixth"),key!EJ24,IF(AND($C$2="Seventh"),key!EJ124,IF(AND($C$2="eighth"),key!EJ224,"")))</f>
        <v>68</v>
      </c>
      <c r="DV22" s="295" t="str">
        <f>IF(AND($C$2="sixth"),key!EK24,IF(AND($C$2="Seventh"),key!EK124,IF(AND($C$2="eighth"),key!EK224,"")))</f>
        <v/>
      </c>
      <c r="DW22" s="302" t="str">
        <f>IF(AND($C$2="sixth"),key!EL24,IF(AND($C$2="Seventh"),key!EL124,IF(AND($C$2="eighth"),key!EL224,"")))</f>
        <v/>
      </c>
      <c r="DX22" s="298" t="str">
        <f>IF(AND($C$2="sixth"),key!EM24,IF(AND($C$2="Seventh"),key!EM124,IF(AND($C$2="eighth"),key!EM224,"")))</f>
        <v/>
      </c>
      <c r="DY22" s="295">
        <f>IF(AND($C$2="sixth"),key!EN24,IF(AND($C$2="Seventh"),key!EN124,IF(AND($C$2="eighth"),key!EN224,"")))</f>
        <v>10</v>
      </c>
      <c r="DZ22" s="295" t="str">
        <f>IF(AND($C$2="sixth"),key!EO24,IF(AND($C$2="Seventh"),key!EO124,IF(AND($C$2="eighth"),key!EO224,"")))</f>
        <v/>
      </c>
      <c r="EA22" s="302" t="str">
        <f>IF(AND($C$2="sixth"),key!EP24,IF(AND($C$2="Seventh"),key!EP124,IF(AND($C$2="eighth"),key!EP224,"")))</f>
        <v/>
      </c>
      <c r="EB22" s="298" t="str">
        <f>IF(AND($C$2="sixth"),key!EQ24,IF(AND($C$2="Seventh"),key!EQ124,IF(AND($C$2="eighth"),key!EQ224,"")))</f>
        <v/>
      </c>
      <c r="EC22" s="295">
        <f>IF(AND($C$2="sixth"),key!ER24,IF(AND($C$2="Seventh"),key!ER124,IF(AND($C$2="eighth"),key!ER224,"")))</f>
        <v>98</v>
      </c>
      <c r="ED22" s="295" t="str">
        <f>IF(AND($C$2="sixth"),key!ES24,IF(AND($C$2="Seventh"),key!ES124,IF(AND($C$2="eighth"),key!ES224,"")))</f>
        <v/>
      </c>
      <c r="EE22" s="302" t="str">
        <f>IF(AND($C$2="sixth"),key!ET24,IF(AND($C$2="Seventh"),key!ET124,IF(AND($C$2="eighth"),key!ET224,"")))</f>
        <v/>
      </c>
      <c r="EF22" s="298" t="str">
        <f>IF(AND($C$2="sixth"),key!EU24,IF(AND($C$2="Seventh"),key!EU124,IF(AND($C$2="eighth"),key!EU224,"")))</f>
        <v/>
      </c>
      <c r="EG22" s="259" t="str">
        <f>IF(AND($C$2="sixth"),key!EX24,IF(AND($C$2="Seventh"),key!EX124,IF(AND($C$2="eighth"),key!EX224,"")))</f>
        <v/>
      </c>
      <c r="EH22" s="299" t="str">
        <f>IF(AND($C$2="sixth"),key!EY24,IF(AND($C$2="Seventh"),key!EY124,IF(AND($C$2="eighth"),key!EY224,"")))</f>
        <v/>
      </c>
      <c r="EI22" s="260" t="str">
        <f t="shared" si="9"/>
        <v/>
      </c>
      <c r="EJ22" s="254">
        <f>IF(AND($C$2="sixth"),key!EZ24,IF(AND($C$2="Seventh"),key!EZ124,IF(AND($C$2="eighth"),key!EZ224,"")))</f>
        <v>19</v>
      </c>
      <c r="EK22" s="254">
        <f>IF(AND($C$2="sixth"),key!FA24,IF(AND($C$2="Seventh"),key!FA124,IF(AND($C$2="eighth"),key!FA224,"")))</f>
        <v>19</v>
      </c>
      <c r="EL22" s="254">
        <f>IF(AND($C$2="sixth"),key!FB24,IF(AND($C$2="Seventh"),key!FB124,IF(AND($C$2="eighth"),key!FB224,"")))</f>
        <v>19</v>
      </c>
      <c r="EM22" s="254">
        <f>IF(AND($C$2="sixth"),key!FC24,IF(AND($C$2="Seventh"),key!FC124,IF(AND($C$2="eighth"),key!FC224,"")))</f>
        <v>19</v>
      </c>
      <c r="EN22" s="254">
        <f>IF(AND($C$2="sixth"),key!FD24,IF(AND($C$2="Seventh"),key!FD124,IF(AND($C$2="eighth"),key!FD224,"")))</f>
        <v>19</v>
      </c>
      <c r="EO22" s="310" t="str">
        <f>IF(AND($C$2="sixth"),key!FE24,IF(AND($C$2="Seventh"),key!FE124,IF(AND($C$2="eighth"),key!FE224,"")))</f>
        <v/>
      </c>
      <c r="EP22" s="311" t="str">
        <f>IF(AND($C$2="sixth"),key!FF24,IF(AND($C$2="Seventh"),key!FF124,IF(AND($C$2="eighth"),key!FF224,"")))</f>
        <v xml:space="preserve"> </v>
      </c>
      <c r="EQ22" s="254">
        <f>IF(AND($C$2="sixth"),key!FG24,IF(AND($C$2="Seventh"),key!FG124,IF(AND($C$2="eighth"),key!FG224,"")))</f>
        <v>18</v>
      </c>
      <c r="ER22" s="254">
        <f>IF(AND($C$2="sixth"),key!FH24,IF(AND($C$2="Seventh"),key!FH124,IF(AND($C$2="eighth"),key!FH224,"")))</f>
        <v>19</v>
      </c>
      <c r="ES22" s="254">
        <f>IF(AND($C$2="sixth"),key!FI24,IF(AND($C$2="Seventh"),key!FI124,IF(AND($C$2="eighth"),key!FI224,"")))</f>
        <v>19</v>
      </c>
      <c r="ET22" s="254">
        <f>IF(AND($C$2="sixth"),key!FJ24,IF(AND($C$2="Seventh"),key!FJ124,IF(AND($C$2="eighth"),key!FJ224,"")))</f>
        <v>19</v>
      </c>
      <c r="EU22" s="254">
        <f>IF(AND($C$2="sixth"),key!FK24,IF(AND($C$2="Seventh"),key!FK124,IF(AND($C$2="eighth"),key!FK224,"")))</f>
        <v>19</v>
      </c>
      <c r="EV22" s="310" t="str">
        <f>IF(AND($C$2="sixth"),key!FL24,IF(AND($C$2="Seventh"),key!FL124,IF(AND($C$2="eighth"),key!FL224,"")))</f>
        <v/>
      </c>
      <c r="EW22" s="311" t="str">
        <f>IF(AND($C$2="sixth"),key!FM24,IF(AND($C$2="Seventh"),key!FM124,IF(AND($C$2="eighth"),key!FM224,"")))</f>
        <v xml:space="preserve"> </v>
      </c>
      <c r="EX22" s="254">
        <f>IF(AND($C$2="sixth"),key!FN24,IF(AND($C$2="Seventh"),key!FN124,IF(AND($C$2="eighth"),key!FN224,"")))</f>
        <v>19</v>
      </c>
      <c r="EY22" s="254">
        <f>IF(AND($C$2="sixth"),key!FO24,IF(AND($C$2="Seventh"),key!FO124,IF(AND($C$2="eighth"),key!FO224,"")))</f>
        <v>19</v>
      </c>
      <c r="EZ22" s="254">
        <f>IF(AND($C$2="sixth"),key!FP24,IF(AND($C$2="Seventh"),key!FP124,IF(AND($C$2="eighth"),key!FP224,"")))</f>
        <v>19</v>
      </c>
      <c r="FA22" s="254">
        <f>IF(AND($C$2="sixth"),key!FQ24,IF(AND($C$2="Seventh"),key!FQ124,IF(AND($C$2="eighth"),key!FQ224,"")))</f>
        <v>19</v>
      </c>
      <c r="FB22" s="254">
        <f>IF(AND($C$2="sixth"),key!FR24,IF(AND($C$2="Seventh"),key!FR124,IF(AND($C$2="eighth"),key!FR224,"")))</f>
        <v>19</v>
      </c>
      <c r="FC22" s="310" t="str">
        <f>IF(AND($C$2="sixth"),key!FS24,IF(AND($C$2="Seventh"),key!FS124,IF(AND($C$2="eighth"),key!FS224,"")))</f>
        <v/>
      </c>
      <c r="FD22" s="311" t="str">
        <f>IF(AND($C$2="sixth"),key!FT24,IF(AND($C$2="Seventh"),key!FT124,IF(AND($C$2="eighth"),key!FT224,"")))</f>
        <v xml:space="preserve"> </v>
      </c>
      <c r="FE22" s="344" t="str">
        <f t="shared" si="1"/>
        <v/>
      </c>
      <c r="FF22" s="261" t="str">
        <f>IF(AND($C$2="sixth"),key!GI24,IF(AND($C$2="Seventh"),key!GI124,IF(AND($C$2="eighth"),key!GI224,"")))</f>
        <v/>
      </c>
      <c r="FG22" s="842" t="str">
        <f>IF(AND($C$2="sixth"),key!GJ24,IF(AND($C$2="Seventh"),key!GJ124,IF(AND($C$2="eighth"),key!GJ224,"")))</f>
        <v>mRrh.kZ</v>
      </c>
      <c r="FH22" s="843"/>
      <c r="FI22" s="255" t="str">
        <f>IF(AND($C$2="sixth"),key!GG24,IF(AND($C$2="Seventh"),key!GG124,IF(AND($C$2="eighth"),key!GG224,"")))</f>
        <v/>
      </c>
      <c r="FJ22" s="330" t="str">
        <f t="shared" si="10"/>
        <v/>
      </c>
      <c r="FK22" s="248"/>
      <c r="FL22" s="248"/>
      <c r="FY22" s="50" t="str">
        <f>IF(AND($C$2="sixth"),key!GH24,IF(AND($C$2="Seventh"),key!GH124,IF(AND($C$2="eighth"),key!GH224,"")))</f>
        <v/>
      </c>
      <c r="IB22" s="112"/>
    </row>
    <row r="23" spans="1:236" ht="18.75">
      <c r="A23" s="257">
        <v>17</v>
      </c>
      <c r="B23" s="291" t="str">
        <f>IF(AND($C$2="sixth"),key!E25,IF(AND($C$2="Seventh"),key!E125,IF(AND($C$2="eighth"),key!E225,"")))</f>
        <v/>
      </c>
      <c r="C23" s="288" t="str">
        <f>IF(ISNA(VLOOKUP(D23,Register!A$7:Z$315,10,FALSE)),"",VLOOKUP(D23,Register!A$7:Z$315,10,FALSE))</f>
        <v/>
      </c>
      <c r="D23" s="289" t="str">
        <f>IF(AND($C$2="sixth"),key!B25,IF(AND($C$2="Seventh"),key!B125,IF(AND($C$2="eighth"),key!B225,"")))</f>
        <v/>
      </c>
      <c r="E23" s="290" t="str">
        <f>IF(AND($C$2="sixth"),key!C25,IF(AND($C$2="Seventh"),key!C125,IF(AND($C$2="eighth"),key!C225,"")))</f>
        <v/>
      </c>
      <c r="F23" s="290" t="str">
        <f>IF(AND($C$2="sixth"),key!D25,IF(AND($C$2="Seventh"),key!D125,IF(AND($C$2="eighth"),key!D225,"")))</f>
        <v/>
      </c>
      <c r="G23" s="295" t="str">
        <f>IF(AND($C$2="sixth"),key!G25,IF(AND($C$2="Seventh"),key!G125,IF(AND($C$2="eighth"),key!G225,"")))</f>
        <v/>
      </c>
      <c r="H23" s="295" t="str">
        <f>IF(AND($C$2="sixth"),key!H25,IF(AND($C$2="Seventh"),key!H125,IF(AND($C$2="eighth"),key!H225,"")))</f>
        <v/>
      </c>
      <c r="I23" s="297" t="str">
        <f t="shared" si="0"/>
        <v/>
      </c>
      <c r="J23" s="296" t="str">
        <f>IF(AND($C$2="sixth"),key!J25,IF(AND($C$2="Seventh"),key!J125,IF(AND($C$2="eighth"),key!J225,"")))</f>
        <v/>
      </c>
      <c r="K23" s="295" t="str">
        <f>IF(AND($C$2="sixth"),key!K25,IF(AND($C$2="Seventh"),key!K125,IF(AND($C$2="eighth"),key!K225,"")))</f>
        <v/>
      </c>
      <c r="L23" s="295" t="str">
        <f>IF(AND($C$2="sixth"),key!L25,IF(AND($C$2="Seventh"),key!L125,IF(AND($C$2="eighth"),key!L225,"")))</f>
        <v/>
      </c>
      <c r="M23" s="258" t="str">
        <f t="shared" si="2"/>
        <v/>
      </c>
      <c r="N23" s="298" t="str">
        <f>IF(AND($C$2="sixth"),key!N25,IF(AND($C$2="Seventh"),key!N125,IF(AND($C$2="eighth"),key!N225,"")))</f>
        <v/>
      </c>
      <c r="O23" s="295" t="str">
        <f>IF(AND($C$2="sixth"),key!O25,IF(AND($C$2="Seventh"),key!O125,IF(AND($C$2="eighth"),key!O225,"")))</f>
        <v/>
      </c>
      <c r="P23" s="295" t="str">
        <f>IF(AND($C$2="sixth"),key!P25,IF(AND($C$2="Seventh"),key!P125,IF(AND($C$2="eighth"),key!P225,"")))</f>
        <v/>
      </c>
      <c r="Q23" s="258" t="str">
        <f t="shared" si="3"/>
        <v/>
      </c>
      <c r="R23" s="298" t="str">
        <f>IF(AND($C$2="sixth"),key!R25,IF(AND($C$2="Seventh"),key!R125,IF(AND($C$2="eighth"),key!R225,"")))</f>
        <v/>
      </c>
      <c r="S23" s="295" t="str">
        <f>IF(AND($C$2="sixth"),key!S25,IF(AND($C$2="Seventh"),key!S125,IF(AND($C$2="eighth"),key!S225,"")))</f>
        <v/>
      </c>
      <c r="T23" s="295" t="str">
        <f>IF(AND($C$2="sixth"),key!T25,IF(AND($C$2="Seventh"),key!T125,IF(AND($C$2="eighth"),key!T225,"")))</f>
        <v/>
      </c>
      <c r="U23" s="258" t="str">
        <f t="shared" si="4"/>
        <v/>
      </c>
      <c r="V23" s="298" t="str">
        <f>IF(AND($C$2="sixth"),key!V25,IF(AND($C$2="Seventh"),key!V125,IF(AND($C$2="eighth"),key!V225,"")))</f>
        <v/>
      </c>
      <c r="W23" s="295" t="str">
        <f>IF(AND($C$2="sixth"),key!W25,IF(AND($C$2="Seventh"),key!W125,IF(AND($C$2="eighth"),key!W225,"")))</f>
        <v/>
      </c>
      <c r="X23" s="295" t="str">
        <f>IF(AND($C$2="sixth"),key!X25,IF(AND($C$2="Seventh"),key!X125,IF(AND($C$2="eighth"),key!X225,"")))</f>
        <v/>
      </c>
      <c r="Y23" s="259" t="str">
        <f t="shared" si="5"/>
        <v/>
      </c>
      <c r="Z23" s="298" t="str">
        <f>IF(AND($C$2="sixth"),key!Z25,IF(AND($C$2="Seventh"),key!Z125,IF(AND($C$2="eighth"),key!Z225,"")))</f>
        <v/>
      </c>
      <c r="AA23" s="259" t="str">
        <f>IF(AND($C$2="sixth"),key!AC25,IF(AND($C$2="Seventh"),key!AC125,IF(AND($C$2="eighth"),key!AC225,"")))</f>
        <v/>
      </c>
      <c r="AB23" s="299" t="str">
        <f>IF(AND($C$2="sixth"),key!AD25,IF(AND($C$2="Seventh"),key!AD125,IF(AND($C$2="eighth"),key!AD225,"")))</f>
        <v/>
      </c>
      <c r="AC23" s="295">
        <f>IF(AND($C$2="sixth"),key!AF25,IF(AND($C$2="Seventh"),key!AF125,IF(AND($C$2="eighth"),key!AF225,"")))</f>
        <v>9</v>
      </c>
      <c r="AD23" s="295" t="str">
        <f>IF(AND($C$2="sixth"),key!AG25,IF(AND($C$2="Seventh"),key!AG125,IF(AND($C$2="eighth"),key!AG225,"")))</f>
        <v/>
      </c>
      <c r="AE23" s="297">
        <f t="shared" si="6"/>
        <v>9</v>
      </c>
      <c r="AF23" s="296" t="str">
        <f>IF(AND($C$2="sixth"),key!AI25,IF(AND($C$2="Seventh"),key!AI125,IF(AND($C$2="eighth"),key!AI225,"")))</f>
        <v/>
      </c>
      <c r="AG23" s="295">
        <f>IF(AND($C$2="sixth"),key!AJ25,IF(AND($C$2="Seventh"),key!AJ125,IF(AND($C$2="eighth"),key!AJ225,"")))</f>
        <v>7</v>
      </c>
      <c r="AH23" s="295" t="str">
        <f>IF(AND($C$2="sixth"),key!AK25,IF(AND($C$2="Seventh"),key!AK125,IF(AND($C$2="eighth"),key!AK225,"")))</f>
        <v/>
      </c>
      <c r="AI23" s="258">
        <f t="shared" si="7"/>
        <v>7</v>
      </c>
      <c r="AJ23" s="298" t="str">
        <f>IF(AND($C$2="sixth"),key!AM25,IF(AND($C$2="Seventh"),key!AM125,IF(AND($C$2="eighth"),key!AM225,"")))</f>
        <v/>
      </c>
      <c r="AK23" s="295">
        <f>IF(AND($C$2="sixth"),key!AN25,IF(AND($C$2="Seventh"),key!AN125,IF(AND($C$2="eighth"),key!AN225,"")))</f>
        <v>31</v>
      </c>
      <c r="AL23" s="295" t="str">
        <f>IF(AND($C$2="sixth"),key!AO25,IF(AND($C$2="Seventh"),key!AO125,IF(AND($C$2="eighth"),key!AO225,"")))</f>
        <v/>
      </c>
      <c r="AM23" s="258">
        <f t="shared" si="8"/>
        <v>31</v>
      </c>
      <c r="AN23" s="298" t="str">
        <f>IF(AND($C$2="sixth"),key!AQ25,IF(AND($C$2="Seventh"),key!AQ125,IF(AND($C$2="eighth"),key!AQ225,"")))</f>
        <v/>
      </c>
      <c r="AO23" s="295">
        <f>IF(AND($C$2="sixth"),key!AR25,IF(AND($C$2="Seventh"),key!AR125,IF(AND($C$2="eighth"),key!AR225,"")))</f>
        <v>9</v>
      </c>
      <c r="AP23" s="295" t="str">
        <f>IF(AND($C$2="sixth"),key!AS25,IF(AND($C$2="Seventh"),key!AS125,IF(AND($C$2="eighth"),key!AS225,"")))</f>
        <v/>
      </c>
      <c r="AQ23" s="303" t="str">
        <f>IF(AND($C$2="sixth"),key!AT25,IF(AND($C$2="Seventh"),key!AT125,IF(AND($C$2="eighth"),key!AT225,"")))</f>
        <v/>
      </c>
      <c r="AR23" s="298" t="str">
        <f>IF(AND($C$2="sixth"),key!AU25,IF(AND($C$2="Seventh"),key!AU125,IF(AND($C$2="eighth"),key!AU225,"")))</f>
        <v/>
      </c>
      <c r="AS23" s="295">
        <f>IF(AND($C$2="sixth"),key!AV25,IF(AND($C$2="Seventh"),key!AV125,IF(AND($C$2="eighth"),key!AV225,"")))</f>
        <v>61</v>
      </c>
      <c r="AT23" s="295" t="str">
        <f>IF(AND($C$2="sixth"),key!AW25,IF(AND($C$2="Seventh"),key!AW125,IF(AND($C$2="eighth"),key!AW225,"")))</f>
        <v/>
      </c>
      <c r="AU23" s="303" t="str">
        <f>IF(AND($C$2="sixth"),key!AX25,IF(AND($C$2="Seventh"),key!AX125,IF(AND($C$2="eighth"),key!AX225,"")))</f>
        <v/>
      </c>
      <c r="AV23" s="298" t="str">
        <f>IF(AND($C$2="sixth"),key!AY25,IF(AND($C$2="Seventh"),key!AY125,IF(AND($C$2="eighth"),key!AY225,"")))</f>
        <v/>
      </c>
      <c r="AW23" s="259" t="str">
        <f>IF(AND($C$2="sixth"),key!BB25,IF(AND($C$2="Seventh"),key!BB125,IF(AND($C$2="eighth"),key!BB225,"")))</f>
        <v/>
      </c>
      <c r="AX23" s="299" t="str">
        <f>IF(AND($C$2="sixth"),key!BC25,IF(AND($C$2="Seventh"),key!BC125,IF(AND($C$2="eighth"),key!BC225,"")))</f>
        <v/>
      </c>
      <c r="AY23" s="295">
        <f>IF(AND($C$2="sixth"),key!BE25,IF(AND($C$2="Seventh"),key!BE125,IF(AND($C$2="eighth"),key!BE225,"")))</f>
        <v>9</v>
      </c>
      <c r="AZ23" s="295" t="str">
        <f>IF(AND($C$2="sixth"),key!BF25,IF(AND($C$2="Seventh"),key!BF125,IF(AND($C$2="eighth"),key!BF225,"")))</f>
        <v/>
      </c>
      <c r="BA23" s="302" t="str">
        <f>IF(AND($C$2="sixth"),key!BG25,IF(AND($C$2="Seventh"),key!BG125,IF(AND($C$2="eighth"),key!BG225,"")))</f>
        <v/>
      </c>
      <c r="BB23" s="298" t="str">
        <f>IF(AND($C$2="sixth"),key!BH25,IF(AND($C$2="Seventh"),key!BH125,IF(AND($C$2="eighth"),key!BH225,"")))</f>
        <v/>
      </c>
      <c r="BC23" s="295">
        <f>IF(AND($C$2="sixth"),key!BI25,IF(AND($C$2="Seventh"),key!BI125,IF(AND($C$2="eighth"),key!BI225,"")))</f>
        <v>7</v>
      </c>
      <c r="BD23" s="295" t="str">
        <f>IF(AND($C$2="sixth"),key!BJ25,IF(AND($C$2="Seventh"),key!BJ125,IF(AND($C$2="eighth"),key!BJ225,"")))</f>
        <v/>
      </c>
      <c r="BE23" s="302" t="str">
        <f>IF(AND($C$2="sixth"),key!BK25,IF(AND($C$2="Seventh"),key!BK125,IF(AND($C$2="eighth"),key!BK225,"")))</f>
        <v/>
      </c>
      <c r="BF23" s="298" t="str">
        <f>IF(AND($C$2="sixth"),key!BL25,IF(AND($C$2="Seventh"),key!BL125,IF(AND($C$2="eighth"),key!BL225,"")))</f>
        <v/>
      </c>
      <c r="BG23" s="295">
        <f>IF(AND($C$2="sixth"),key!BM25,IF(AND($C$2="Seventh"),key!BM125,IF(AND($C$2="eighth"),key!BM225,"")))</f>
        <v>31</v>
      </c>
      <c r="BH23" s="295" t="str">
        <f>IF(AND($C$2="sixth"),key!BN25,IF(AND($C$2="Seventh"),key!BN125,IF(AND($C$2="eighth"),key!BN225,"")))</f>
        <v/>
      </c>
      <c r="BI23" s="302" t="str">
        <f>IF(AND($C$2="sixth"),key!BO25,IF(AND($C$2="Seventh"),key!BO125,IF(AND($C$2="eighth"),key!BO225,"")))</f>
        <v/>
      </c>
      <c r="BJ23" s="298" t="str">
        <f>IF(AND($C$2="sixth"),key!BP25,IF(AND($C$2="Seventh"),key!BP125,IF(AND($C$2="eighth"),key!BP225,"")))</f>
        <v/>
      </c>
      <c r="BK23" s="295">
        <f>IF(AND($C$2="sixth"),key!BQ25,IF(AND($C$2="Seventh"),key!BQ125,IF(AND($C$2="eighth"),key!BQ225,"")))</f>
        <v>9</v>
      </c>
      <c r="BL23" s="295" t="str">
        <f>IF(AND($C$2="sixth"),key!BR25,IF(AND($C$2="Seventh"),key!BR125,IF(AND($C$2="eighth"),key!BR225,"")))</f>
        <v/>
      </c>
      <c r="BM23" s="302" t="str">
        <f>IF(AND($C$2="sixth"),key!BS25,IF(AND($C$2="Seventh"),key!BS125,IF(AND($C$2="eighth"),key!BS225,"")))</f>
        <v/>
      </c>
      <c r="BN23" s="298" t="str">
        <f>IF(AND($C$2="sixth"),key!BT25,IF(AND($C$2="Seventh"),key!BT125,IF(AND($C$2="eighth"),key!BT225,"")))</f>
        <v/>
      </c>
      <c r="BO23" s="295">
        <f>IF(AND($C$2="sixth"),key!BU25,IF(AND($C$2="Seventh"),key!BU125,IF(AND($C$2="eighth"),key!BU225,"")))</f>
        <v>61</v>
      </c>
      <c r="BP23" s="295" t="str">
        <f>IF(AND($C$2="sixth"),key!BV25,IF(AND($C$2="Seventh"),key!BV125,IF(AND($C$2="eighth"),key!BV225,"")))</f>
        <v/>
      </c>
      <c r="BQ23" s="302" t="str">
        <f>IF(AND($C$2="sixth"),key!BW25,IF(AND($C$2="Seventh"),key!BW125,IF(AND($C$2="eighth"),key!BW225,"")))</f>
        <v/>
      </c>
      <c r="BR23" s="298" t="str">
        <f>IF(AND($C$2="sixth"),key!BX25,IF(AND($C$2="Seventh"),key!BX125,IF(AND($C$2="eighth"),key!BX225,"")))</f>
        <v/>
      </c>
      <c r="BS23" s="259" t="str">
        <f>IF(AND($C$2="sixth"),key!CA25,IF(AND($C$2="Seventh"),key!CA125,IF(AND($C$2="eighth"),key!CA225,"")))</f>
        <v/>
      </c>
      <c r="BT23" s="299" t="str">
        <f>IF(AND($C$2="sixth"),key!CB25,IF(AND($C$2="Seventh"),key!CB125,IF(AND($C$2="eighth"),key!CB225,"")))</f>
        <v/>
      </c>
      <c r="BU23" s="295">
        <f>IF(AND($C$2="sixth"),key!CD25,IF(AND($C$2="Seventh"),key!CD125,IF(AND($C$2="eighth"),key!CD225,"")))</f>
        <v>9</v>
      </c>
      <c r="BV23" s="295" t="str">
        <f>IF(AND($C$2="sixth"),key!CE25,IF(AND($C$2="Seventh"),key!CE125,IF(AND($C$2="eighth"),key!CE225,"")))</f>
        <v/>
      </c>
      <c r="BW23" s="302" t="str">
        <f>IF(AND($C$2="sixth"),key!CF25,IF(AND($C$2="Seventh"),key!CF125,IF(AND($C$2="eighth"),key!CF225,"")))</f>
        <v/>
      </c>
      <c r="BX23" s="298" t="str">
        <f>IF(AND($C$2="sixth"),key!CG25,IF(AND($C$2="Seventh"),key!CG125,IF(AND($C$2="eighth"),key!CG225,"")))</f>
        <v/>
      </c>
      <c r="BY23" s="295">
        <f>IF(AND($C$2="sixth"),key!CH25,IF(AND($C$2="Seventh"),key!CH125,IF(AND($C$2="eighth"),key!CH225,"")))</f>
        <v>7</v>
      </c>
      <c r="BZ23" s="295" t="str">
        <f>IF(AND($C$2="sixth"),key!CI25,IF(AND($C$2="Seventh"),key!CI125,IF(AND($C$2="eighth"),key!CI225,"")))</f>
        <v/>
      </c>
      <c r="CA23" s="302" t="str">
        <f>IF(AND($C$2="sixth"),key!CJ25,IF(AND($C$2="Seventh"),key!CJ125,IF(AND($C$2="eighth"),key!CJ225,"")))</f>
        <v/>
      </c>
      <c r="CB23" s="298" t="str">
        <f>IF(AND($C$2="sixth"),key!CK25,IF(AND($C$2="Seventh"),key!CK125,IF(AND($C$2="eighth"),key!CK225,"")))</f>
        <v/>
      </c>
      <c r="CC23" s="295">
        <f>IF(AND($C$2="sixth"),key!CL25,IF(AND($C$2="Seventh"),key!CL125,IF(AND($C$2="eighth"),key!CL225,"")))</f>
        <v>31</v>
      </c>
      <c r="CD23" s="295" t="str">
        <f>IF(AND($C$2="sixth"),key!CM25,IF(AND($C$2="Seventh"),key!CM125,IF(AND($C$2="eighth"),key!CM225,"")))</f>
        <v/>
      </c>
      <c r="CE23" s="302" t="str">
        <f>IF(AND($C$2="sixth"),key!CN25,IF(AND($C$2="Seventh"),key!CN125,IF(AND($C$2="eighth"),key!CN225,"")))</f>
        <v/>
      </c>
      <c r="CF23" s="298" t="str">
        <f>IF(AND($C$2="sixth"),key!CO25,IF(AND($C$2="Seventh"),key!CO125,IF(AND($C$2="eighth"),key!CO225,"")))</f>
        <v/>
      </c>
      <c r="CG23" s="295">
        <f>IF(AND($C$2="sixth"),key!CP25,IF(AND($C$2="Seventh"),key!CP125,IF(AND($C$2="eighth"),key!CP225,"")))</f>
        <v>9</v>
      </c>
      <c r="CH23" s="295" t="str">
        <f>IF(AND($C$2="sixth"),key!CQ25,IF(AND($C$2="Seventh"),key!CQ125,IF(AND($C$2="eighth"),key!CQ225,"")))</f>
        <v/>
      </c>
      <c r="CI23" s="302" t="str">
        <f>IF(AND($C$2="sixth"),key!CR25,IF(AND($C$2="Seventh"),key!CR125,IF(AND($C$2="eighth"),key!CR225,"")))</f>
        <v/>
      </c>
      <c r="CJ23" s="298" t="str">
        <f>IF(AND($C$2="sixth"),key!CS25,IF(AND($C$2="Seventh"),key!CS125,IF(AND($C$2="eighth"),key!CS225,"")))</f>
        <v/>
      </c>
      <c r="CK23" s="295">
        <f>IF(AND($C$2="sixth"),key!CT25,IF(AND($C$2="Seventh"),key!CT125,IF(AND($C$2="eighth"),key!CT225,"")))</f>
        <v>61</v>
      </c>
      <c r="CL23" s="295" t="str">
        <f>IF(AND($C$2="sixth"),key!CU25,IF(AND($C$2="Seventh"),key!CU125,IF(AND($C$2="eighth"),key!CU225,"")))</f>
        <v/>
      </c>
      <c r="CM23" s="302" t="str">
        <f>IF(AND($C$2="sixth"),key!CV25,IF(AND($C$2="Seventh"),key!CV125,IF(AND($C$2="eighth"),key!CV225,"")))</f>
        <v/>
      </c>
      <c r="CN23" s="298" t="str">
        <f>IF(AND($C$2="sixth"),key!CW25,IF(AND($C$2="Seventh"),key!CW125,IF(AND($C$2="eighth"),key!CW225,"")))</f>
        <v/>
      </c>
      <c r="CO23" s="259" t="str">
        <f>IF(AND($C$2="sixth"),key!CZ25,IF(AND($C$2="Seventh"),key!CZ125,IF(AND($C$2="eighth"),key!CZ225,"")))</f>
        <v/>
      </c>
      <c r="CP23" s="299" t="str">
        <f>IF(AND($C$2="sixth"),key!DA25,IF(AND($C$2="Seventh"),key!DA125,IF(AND($C$2="eighth"),key!DA225,"")))</f>
        <v/>
      </c>
      <c r="CQ23" s="295">
        <f>IF(AND($C$2="sixth"),key!DC25,IF(AND($C$2="Seventh"),key!DC125,IF(AND($C$2="eighth"),key!DC225,"")))</f>
        <v>9</v>
      </c>
      <c r="CR23" s="295" t="str">
        <f>IF(AND($C$2="sixth"),key!DD25,IF(AND($C$2="Seventh"),key!DD125,IF(AND($C$2="eighth"),key!DD225,"")))</f>
        <v/>
      </c>
      <c r="CS23" s="302" t="str">
        <f>IF(AND($C$2="sixth"),key!DE25,IF(AND($C$2="Seventh"),key!DE125,IF(AND($C$2="eighth"),key!DE225,"")))</f>
        <v/>
      </c>
      <c r="CT23" s="298" t="str">
        <f>IF(AND($C$2="sixth"),key!DF25,IF(AND($C$2="Seventh"),key!DF125,IF(AND($C$2="eighth"),key!DF225,"")))</f>
        <v/>
      </c>
      <c r="CU23" s="295">
        <f>IF(AND($C$2="sixth"),key!DG25,IF(AND($C$2="Seventh"),key!DG125,IF(AND($C$2="eighth"),key!DG225,"")))</f>
        <v>7</v>
      </c>
      <c r="CV23" s="295" t="str">
        <f>IF(AND($C$2="sixth"),key!DH25,IF(AND($C$2="Seventh"),key!DH125,IF(AND($C$2="eighth"),key!DH225,"")))</f>
        <v/>
      </c>
      <c r="CW23" s="302" t="str">
        <f>IF(AND($C$2="sixth"),key!DI25,IF(AND($C$2="Seventh"),key!DI125,IF(AND($C$2="eighth"),key!DI225,"")))</f>
        <v/>
      </c>
      <c r="CX23" s="298" t="str">
        <f>IF(AND($C$2="sixth"),key!DJ25,IF(AND($C$2="Seventh"),key!DJ125,IF(AND($C$2="eighth"),key!DJ225,"")))</f>
        <v/>
      </c>
      <c r="CY23" s="295">
        <f>IF(AND($C$2="sixth"),key!DK25,IF(AND($C$2="Seventh"),key!DK125,IF(AND($C$2="eighth"),key!DK225,"")))</f>
        <v>31</v>
      </c>
      <c r="CZ23" s="295" t="str">
        <f>IF(AND($C$2="sixth"),key!DL25,IF(AND($C$2="Seventh"),key!DL125,IF(AND($C$2="eighth"),key!DL225,"")))</f>
        <v/>
      </c>
      <c r="DA23" s="302" t="str">
        <f>IF(AND($C$2="sixth"),key!DM25,IF(AND($C$2="Seventh"),key!DM125,IF(AND($C$2="eighth"),key!DM225,"")))</f>
        <v/>
      </c>
      <c r="DB23" s="298" t="str">
        <f>IF(AND($C$2="sixth"),key!DN25,IF(AND($C$2="Seventh"),key!DN125,IF(AND($C$2="eighth"),key!DN225,"")))</f>
        <v/>
      </c>
      <c r="DC23" s="295">
        <f>IF(AND($C$2="sixth"),key!DO25,IF(AND($C$2="Seventh"),key!DO125,IF(AND($C$2="eighth"),key!DO225,"")))</f>
        <v>9</v>
      </c>
      <c r="DD23" s="295" t="str">
        <f>IF(AND($C$2="sixth"),key!DP25,IF(AND($C$2="Seventh"),key!DP125,IF(AND($C$2="eighth"),key!DP225,"")))</f>
        <v/>
      </c>
      <c r="DE23" s="302" t="str">
        <f>IF(AND($C$2="sixth"),key!DQ25,IF(AND($C$2="Seventh"),key!DQ125,IF(AND($C$2="eighth"),key!DQ225,"")))</f>
        <v/>
      </c>
      <c r="DF23" s="298" t="str">
        <f>IF(AND($C$2="sixth"),key!DR25,IF(AND($C$2="Seventh"),key!DR125,IF(AND($C$2="eighth"),key!DR225,"")))</f>
        <v/>
      </c>
      <c r="DG23" s="295">
        <f>IF(AND($C$2="sixth"),key!DS25,IF(AND($C$2="Seventh"),key!DS125,IF(AND($C$2="eighth"),key!DS225,"")))</f>
        <v>61</v>
      </c>
      <c r="DH23" s="295" t="str">
        <f>IF(AND($C$2="sixth"),key!DT25,IF(AND($C$2="Seventh"),key!DT125,IF(AND($C$2="eighth"),key!DT225,"")))</f>
        <v/>
      </c>
      <c r="DI23" s="302" t="str">
        <f>IF(AND($C$2="sixth"),key!DU25,IF(AND($C$2="Seventh"),key!DU125,IF(AND($C$2="eighth"),key!DU225,"")))</f>
        <v/>
      </c>
      <c r="DJ23" s="298" t="str">
        <f>IF(AND($C$2="sixth"),key!DV25,IF(AND($C$2="Seventh"),key!DV125,IF(AND($C$2="eighth"),key!DV225,"")))</f>
        <v/>
      </c>
      <c r="DK23" s="259" t="str">
        <f>IF(AND($C$2="sixth"),key!DY25,IF(AND($C$2="Seventh"),key!DY125,IF(AND($C$2="eighth"),key!DY225,"")))</f>
        <v/>
      </c>
      <c r="DL23" s="299" t="str">
        <f>IF(AND($C$2="sixth"),key!DZ25,IF(AND($C$2="Seventh"),key!DZ125,IF(AND($C$2="eighth"),key!DZ225,"")))</f>
        <v/>
      </c>
      <c r="DM23" s="295">
        <f>IF(AND($C$2="sixth"),key!EB25,IF(AND($C$2="Seventh"),key!EB125,IF(AND($C$2="eighth"),key!EB225,"")))</f>
        <v>9</v>
      </c>
      <c r="DN23" s="295" t="str">
        <f>IF(AND($C$2="sixth"),key!EC25,IF(AND($C$2="Seventh"),key!EC125,IF(AND($C$2="eighth"),key!EC225,"")))</f>
        <v/>
      </c>
      <c r="DO23" s="302" t="str">
        <f>IF(AND($C$2="sixth"),key!ED25,IF(AND($C$2="Seventh"),key!ED125,IF(AND($C$2="eighth"),key!ED225,"")))</f>
        <v/>
      </c>
      <c r="DP23" s="298" t="str">
        <f>IF(AND($C$2="sixth"),key!EE25,IF(AND($C$2="Seventh"),key!EE125,IF(AND($C$2="eighth"),key!EE225,"")))</f>
        <v/>
      </c>
      <c r="DQ23" s="295">
        <f>IF(AND($C$2="sixth"),key!EF25,IF(AND($C$2="Seventh"),key!EF125,IF(AND($C$2="eighth"),key!EF225,"")))</f>
        <v>7</v>
      </c>
      <c r="DR23" s="295" t="str">
        <f>IF(AND($C$2="sixth"),key!EG25,IF(AND($C$2="Seventh"),key!EG125,IF(AND($C$2="eighth"),key!EG225,"")))</f>
        <v/>
      </c>
      <c r="DS23" s="302" t="str">
        <f>IF(AND($C$2="sixth"),key!EH25,IF(AND($C$2="Seventh"),key!EH125,IF(AND($C$2="eighth"),key!EH225,"")))</f>
        <v/>
      </c>
      <c r="DT23" s="298" t="str">
        <f>IF(AND($C$2="sixth"),key!EI25,IF(AND($C$2="Seventh"),key!EI125,IF(AND($C$2="eighth"),key!EI225,"")))</f>
        <v/>
      </c>
      <c r="DU23" s="295">
        <f>IF(AND($C$2="sixth"),key!EJ25,IF(AND($C$2="Seventh"),key!EJ125,IF(AND($C$2="eighth"),key!EJ225,"")))</f>
        <v>31</v>
      </c>
      <c r="DV23" s="295" t="str">
        <f>IF(AND($C$2="sixth"),key!EK25,IF(AND($C$2="Seventh"),key!EK125,IF(AND($C$2="eighth"),key!EK225,"")))</f>
        <v/>
      </c>
      <c r="DW23" s="302" t="str">
        <f>IF(AND($C$2="sixth"),key!EL25,IF(AND($C$2="Seventh"),key!EL125,IF(AND($C$2="eighth"),key!EL225,"")))</f>
        <v/>
      </c>
      <c r="DX23" s="298" t="str">
        <f>IF(AND($C$2="sixth"),key!EM25,IF(AND($C$2="Seventh"),key!EM125,IF(AND($C$2="eighth"),key!EM225,"")))</f>
        <v/>
      </c>
      <c r="DY23" s="295">
        <f>IF(AND($C$2="sixth"),key!EN25,IF(AND($C$2="Seventh"),key!EN125,IF(AND($C$2="eighth"),key!EN225,"")))</f>
        <v>9</v>
      </c>
      <c r="DZ23" s="295" t="str">
        <f>IF(AND($C$2="sixth"),key!EO25,IF(AND($C$2="Seventh"),key!EO125,IF(AND($C$2="eighth"),key!EO225,"")))</f>
        <v/>
      </c>
      <c r="EA23" s="302" t="str">
        <f>IF(AND($C$2="sixth"),key!EP25,IF(AND($C$2="Seventh"),key!EP125,IF(AND($C$2="eighth"),key!EP225,"")))</f>
        <v/>
      </c>
      <c r="EB23" s="298" t="str">
        <f>IF(AND($C$2="sixth"),key!EQ25,IF(AND($C$2="Seventh"),key!EQ125,IF(AND($C$2="eighth"),key!EQ225,"")))</f>
        <v/>
      </c>
      <c r="EC23" s="295">
        <f>IF(AND($C$2="sixth"),key!ER25,IF(AND($C$2="Seventh"),key!ER125,IF(AND($C$2="eighth"),key!ER225,"")))</f>
        <v>61</v>
      </c>
      <c r="ED23" s="295" t="str">
        <f>IF(AND($C$2="sixth"),key!ES25,IF(AND($C$2="Seventh"),key!ES125,IF(AND($C$2="eighth"),key!ES225,"")))</f>
        <v/>
      </c>
      <c r="EE23" s="302" t="str">
        <f>IF(AND($C$2="sixth"),key!ET25,IF(AND($C$2="Seventh"),key!ET125,IF(AND($C$2="eighth"),key!ET225,"")))</f>
        <v/>
      </c>
      <c r="EF23" s="298" t="str">
        <f>IF(AND($C$2="sixth"),key!EU25,IF(AND($C$2="Seventh"),key!EU125,IF(AND($C$2="eighth"),key!EU225,"")))</f>
        <v/>
      </c>
      <c r="EG23" s="259" t="str">
        <f>IF(AND($C$2="sixth"),key!EX25,IF(AND($C$2="Seventh"),key!EX125,IF(AND($C$2="eighth"),key!EX225,"")))</f>
        <v/>
      </c>
      <c r="EH23" s="299" t="str">
        <f>IF(AND($C$2="sixth"),key!EY25,IF(AND($C$2="Seventh"),key!EY125,IF(AND($C$2="eighth"),key!EY225,"")))</f>
        <v/>
      </c>
      <c r="EI23" s="260" t="str">
        <f t="shared" si="9"/>
        <v/>
      </c>
      <c r="EJ23" s="254">
        <f>IF(AND($C$2="sixth"),key!EZ25,IF(AND($C$2="Seventh"),key!EZ125,IF(AND($C$2="eighth"),key!EZ225,"")))</f>
        <v>18</v>
      </c>
      <c r="EK23" s="254">
        <f>IF(AND($C$2="sixth"),key!FA25,IF(AND($C$2="Seventh"),key!FA125,IF(AND($C$2="eighth"),key!FA225,"")))</f>
        <v>18</v>
      </c>
      <c r="EL23" s="254">
        <f>IF(AND($C$2="sixth"),key!FB25,IF(AND($C$2="Seventh"),key!FB125,IF(AND($C$2="eighth"),key!FB225,"")))</f>
        <v>18</v>
      </c>
      <c r="EM23" s="254">
        <f>IF(AND($C$2="sixth"),key!FC25,IF(AND($C$2="Seventh"),key!FC125,IF(AND($C$2="eighth"),key!FC225,"")))</f>
        <v>19</v>
      </c>
      <c r="EN23" s="254">
        <f>IF(AND($C$2="sixth"),key!FD25,IF(AND($C$2="Seventh"),key!FD125,IF(AND($C$2="eighth"),key!FD225,"")))</f>
        <v>19</v>
      </c>
      <c r="EO23" s="310" t="str">
        <f>IF(AND($C$2="sixth"),key!FE25,IF(AND($C$2="Seventh"),key!FE125,IF(AND($C$2="eighth"),key!FE225,"")))</f>
        <v/>
      </c>
      <c r="EP23" s="311" t="str">
        <f>IF(AND($C$2="sixth"),key!FF25,IF(AND($C$2="Seventh"),key!FF125,IF(AND($C$2="eighth"),key!FF225,"")))</f>
        <v xml:space="preserve"> </v>
      </c>
      <c r="EQ23" s="254">
        <f>IF(AND($C$2="sixth"),key!FG25,IF(AND($C$2="Seventh"),key!FG125,IF(AND($C$2="eighth"),key!FG225,"")))</f>
        <v>18</v>
      </c>
      <c r="ER23" s="254">
        <f>IF(AND($C$2="sixth"),key!FH25,IF(AND($C$2="Seventh"),key!FH125,IF(AND($C$2="eighth"),key!FH225,"")))</f>
        <v>18</v>
      </c>
      <c r="ES23" s="254">
        <f>IF(AND($C$2="sixth"),key!FI25,IF(AND($C$2="Seventh"),key!FI125,IF(AND($C$2="eighth"),key!FI225,"")))</f>
        <v>19</v>
      </c>
      <c r="ET23" s="254">
        <f>IF(AND($C$2="sixth"),key!FJ25,IF(AND($C$2="Seventh"),key!FJ125,IF(AND($C$2="eighth"),key!FJ225,"")))</f>
        <v>18</v>
      </c>
      <c r="EU23" s="254">
        <f>IF(AND($C$2="sixth"),key!FK25,IF(AND($C$2="Seventh"),key!FK125,IF(AND($C$2="eighth"),key!FK225,"")))</f>
        <v>19</v>
      </c>
      <c r="EV23" s="310" t="str">
        <f>IF(AND($C$2="sixth"),key!FL25,IF(AND($C$2="Seventh"),key!FL125,IF(AND($C$2="eighth"),key!FL225,"")))</f>
        <v/>
      </c>
      <c r="EW23" s="311" t="str">
        <f>IF(AND($C$2="sixth"),key!FM25,IF(AND($C$2="Seventh"),key!FM125,IF(AND($C$2="eighth"),key!FM225,"")))</f>
        <v xml:space="preserve"> </v>
      </c>
      <c r="EX23" s="254">
        <f>IF(AND($C$2="sixth"),key!FN25,IF(AND($C$2="Seventh"),key!FN125,IF(AND($C$2="eighth"),key!FN225,"")))</f>
        <v>18</v>
      </c>
      <c r="EY23" s="254">
        <f>IF(AND($C$2="sixth"),key!FO25,IF(AND($C$2="Seventh"),key!FO125,IF(AND($C$2="eighth"),key!FO225,"")))</f>
        <v>18</v>
      </c>
      <c r="EZ23" s="254">
        <f>IF(AND($C$2="sixth"),key!FP25,IF(AND($C$2="Seventh"),key!FP125,IF(AND($C$2="eighth"),key!FP225,"")))</f>
        <v>19</v>
      </c>
      <c r="FA23" s="254">
        <f>IF(AND($C$2="sixth"),key!FQ25,IF(AND($C$2="Seventh"),key!FQ125,IF(AND($C$2="eighth"),key!FQ225,"")))</f>
        <v>18</v>
      </c>
      <c r="FB23" s="254">
        <f>IF(AND($C$2="sixth"),key!FR25,IF(AND($C$2="Seventh"),key!FR125,IF(AND($C$2="eighth"),key!FR225,"")))</f>
        <v>19</v>
      </c>
      <c r="FC23" s="310" t="str">
        <f>IF(AND($C$2="sixth"),key!FS25,IF(AND($C$2="Seventh"),key!FS125,IF(AND($C$2="eighth"),key!FS225,"")))</f>
        <v/>
      </c>
      <c r="FD23" s="311" t="str">
        <f>IF(AND($C$2="sixth"),key!FT25,IF(AND($C$2="Seventh"),key!FT125,IF(AND($C$2="eighth"),key!FT225,"")))</f>
        <v xml:space="preserve"> </v>
      </c>
      <c r="FE23" s="344" t="str">
        <f t="shared" si="1"/>
        <v/>
      </c>
      <c r="FF23" s="261" t="str">
        <f>IF(AND($C$2="sixth"),key!GI25,IF(AND($C$2="Seventh"),key!GI125,IF(AND($C$2="eighth"),key!GI225,"")))</f>
        <v/>
      </c>
      <c r="FG23" s="842" t="str">
        <f>IF(AND($C$2="sixth"),key!GJ25,IF(AND($C$2="Seventh"),key!GJ125,IF(AND($C$2="eighth"),key!GJ225,"")))</f>
        <v>mRrh.kZ</v>
      </c>
      <c r="FH23" s="843"/>
      <c r="FI23" s="255" t="str">
        <f>IF(AND($C$2="sixth"),key!GG25,IF(AND($C$2="Seventh"),key!GG125,IF(AND($C$2="eighth"),key!GG225,"")))</f>
        <v/>
      </c>
      <c r="FJ23" s="330" t="str">
        <f t="shared" si="10"/>
        <v/>
      </c>
      <c r="FK23" s="248"/>
      <c r="FL23" s="248"/>
      <c r="FY23" s="50" t="str">
        <f>IF(AND($C$2="sixth"),key!GH25,IF(AND($C$2="Seventh"),key!GH125,IF(AND($C$2="eighth"),key!GH225,"")))</f>
        <v/>
      </c>
      <c r="IB23" s="112"/>
    </row>
    <row r="24" spans="1:236" ht="18.75">
      <c r="A24" s="257">
        <v>18</v>
      </c>
      <c r="B24" s="291" t="str">
        <f>IF(AND($C$2="sixth"),key!E26,IF(AND($C$2="Seventh"),key!E126,IF(AND($C$2="eighth"),key!E226,"")))</f>
        <v/>
      </c>
      <c r="C24" s="288" t="str">
        <f>IF(ISNA(VLOOKUP(D24,Register!A$7:Z$315,10,FALSE)),"",VLOOKUP(D24,Register!A$7:Z$315,10,FALSE))</f>
        <v/>
      </c>
      <c r="D24" s="289" t="str">
        <f>IF(AND($C$2="sixth"),key!B26,IF(AND($C$2="Seventh"),key!B126,IF(AND($C$2="eighth"),key!B226,"")))</f>
        <v/>
      </c>
      <c r="E24" s="290" t="str">
        <f>IF(AND($C$2="sixth"),key!C26,IF(AND($C$2="Seventh"),key!C126,IF(AND($C$2="eighth"),key!C226,"")))</f>
        <v/>
      </c>
      <c r="F24" s="290" t="str">
        <f>IF(AND($C$2="sixth"),key!D26,IF(AND($C$2="Seventh"),key!D126,IF(AND($C$2="eighth"),key!D226,"")))</f>
        <v/>
      </c>
      <c r="G24" s="295" t="str">
        <f>IF(AND($C$2="sixth"),key!G26,IF(AND($C$2="Seventh"),key!G126,IF(AND($C$2="eighth"),key!G226,"")))</f>
        <v/>
      </c>
      <c r="H24" s="295" t="str">
        <f>IF(AND($C$2="sixth"),key!H26,IF(AND($C$2="Seventh"),key!H126,IF(AND($C$2="eighth"),key!H226,"")))</f>
        <v/>
      </c>
      <c r="I24" s="297" t="str">
        <f t="shared" si="0"/>
        <v/>
      </c>
      <c r="J24" s="296" t="str">
        <f>IF(AND($C$2="sixth"),key!J26,IF(AND($C$2="Seventh"),key!J126,IF(AND($C$2="eighth"),key!J226,"")))</f>
        <v/>
      </c>
      <c r="K24" s="295" t="str">
        <f>IF(AND($C$2="sixth"),key!K26,IF(AND($C$2="Seventh"),key!K126,IF(AND($C$2="eighth"),key!K226,"")))</f>
        <v/>
      </c>
      <c r="L24" s="295" t="str">
        <f>IF(AND($C$2="sixth"),key!L26,IF(AND($C$2="Seventh"),key!L126,IF(AND($C$2="eighth"),key!L226,"")))</f>
        <v/>
      </c>
      <c r="M24" s="258" t="str">
        <f t="shared" si="2"/>
        <v/>
      </c>
      <c r="N24" s="298" t="str">
        <f>IF(AND($C$2="sixth"),key!N26,IF(AND($C$2="Seventh"),key!N126,IF(AND($C$2="eighth"),key!N226,"")))</f>
        <v/>
      </c>
      <c r="O24" s="295" t="str">
        <f>IF(AND($C$2="sixth"),key!O26,IF(AND($C$2="Seventh"),key!O126,IF(AND($C$2="eighth"),key!O226,"")))</f>
        <v/>
      </c>
      <c r="P24" s="295" t="str">
        <f>IF(AND($C$2="sixth"),key!P26,IF(AND($C$2="Seventh"),key!P126,IF(AND($C$2="eighth"),key!P226,"")))</f>
        <v/>
      </c>
      <c r="Q24" s="258" t="str">
        <f t="shared" si="3"/>
        <v/>
      </c>
      <c r="R24" s="298" t="str">
        <f>IF(AND($C$2="sixth"),key!R26,IF(AND($C$2="Seventh"),key!R126,IF(AND($C$2="eighth"),key!R226,"")))</f>
        <v/>
      </c>
      <c r="S24" s="295" t="str">
        <f>IF(AND($C$2="sixth"),key!S26,IF(AND($C$2="Seventh"),key!S126,IF(AND($C$2="eighth"),key!S226,"")))</f>
        <v/>
      </c>
      <c r="T24" s="295" t="str">
        <f>IF(AND($C$2="sixth"),key!T26,IF(AND($C$2="Seventh"),key!T126,IF(AND($C$2="eighth"),key!T226,"")))</f>
        <v/>
      </c>
      <c r="U24" s="258" t="str">
        <f t="shared" si="4"/>
        <v/>
      </c>
      <c r="V24" s="298" t="str">
        <f>IF(AND($C$2="sixth"),key!V26,IF(AND($C$2="Seventh"),key!V126,IF(AND($C$2="eighth"),key!V226,"")))</f>
        <v/>
      </c>
      <c r="W24" s="295" t="str">
        <f>IF(AND($C$2="sixth"),key!W26,IF(AND($C$2="Seventh"),key!W126,IF(AND($C$2="eighth"),key!W226,"")))</f>
        <v/>
      </c>
      <c r="X24" s="295" t="str">
        <f>IF(AND($C$2="sixth"),key!X26,IF(AND($C$2="Seventh"),key!X126,IF(AND($C$2="eighth"),key!X226,"")))</f>
        <v/>
      </c>
      <c r="Y24" s="259" t="str">
        <f t="shared" si="5"/>
        <v/>
      </c>
      <c r="Z24" s="298" t="str">
        <f>IF(AND($C$2="sixth"),key!Z26,IF(AND($C$2="Seventh"),key!Z126,IF(AND($C$2="eighth"),key!Z226,"")))</f>
        <v/>
      </c>
      <c r="AA24" s="259" t="str">
        <f>IF(AND($C$2="sixth"),key!AC26,IF(AND($C$2="Seventh"),key!AC126,IF(AND($C$2="eighth"),key!AC226,"")))</f>
        <v/>
      </c>
      <c r="AB24" s="299" t="str">
        <f>IF(AND($C$2="sixth"),key!AD26,IF(AND($C$2="Seventh"),key!AD126,IF(AND($C$2="eighth"),key!AD226,"")))</f>
        <v/>
      </c>
      <c r="AC24" s="295">
        <f>IF(AND($C$2="sixth"),key!AF26,IF(AND($C$2="Seventh"),key!AF126,IF(AND($C$2="eighth"),key!AF226,"")))</f>
        <v>10</v>
      </c>
      <c r="AD24" s="295" t="str">
        <f>IF(AND($C$2="sixth"),key!AG26,IF(AND($C$2="Seventh"),key!AG126,IF(AND($C$2="eighth"),key!AG226,"")))</f>
        <v/>
      </c>
      <c r="AE24" s="297">
        <f t="shared" si="6"/>
        <v>10</v>
      </c>
      <c r="AF24" s="296" t="str">
        <f>IF(AND($C$2="sixth"),key!AI26,IF(AND($C$2="Seventh"),key!AI126,IF(AND($C$2="eighth"),key!AI226,"")))</f>
        <v/>
      </c>
      <c r="AG24" s="295">
        <f>IF(AND($C$2="sixth"),key!AJ26,IF(AND($C$2="Seventh"),key!AJ126,IF(AND($C$2="eighth"),key!AJ226,"")))</f>
        <v>10</v>
      </c>
      <c r="AH24" s="295" t="str">
        <f>IF(AND($C$2="sixth"),key!AK26,IF(AND($C$2="Seventh"),key!AK126,IF(AND($C$2="eighth"),key!AK226,"")))</f>
        <v/>
      </c>
      <c r="AI24" s="258">
        <f t="shared" si="7"/>
        <v>10</v>
      </c>
      <c r="AJ24" s="298" t="str">
        <f>IF(AND($C$2="sixth"),key!AM26,IF(AND($C$2="Seventh"),key!AM126,IF(AND($C$2="eighth"),key!AM226,"")))</f>
        <v/>
      </c>
      <c r="AK24" s="295">
        <f>IF(AND($C$2="sixth"),key!AN26,IF(AND($C$2="Seventh"),key!AN126,IF(AND($C$2="eighth"),key!AN226,"")))</f>
        <v>67</v>
      </c>
      <c r="AL24" s="295" t="str">
        <f>IF(AND($C$2="sixth"),key!AO26,IF(AND($C$2="Seventh"),key!AO126,IF(AND($C$2="eighth"),key!AO226,"")))</f>
        <v/>
      </c>
      <c r="AM24" s="258">
        <f t="shared" si="8"/>
        <v>67</v>
      </c>
      <c r="AN24" s="298" t="str">
        <f>IF(AND($C$2="sixth"),key!AQ26,IF(AND($C$2="Seventh"),key!AQ126,IF(AND($C$2="eighth"),key!AQ226,"")))</f>
        <v/>
      </c>
      <c r="AO24" s="295">
        <f>IF(AND($C$2="sixth"),key!AR26,IF(AND($C$2="Seventh"),key!AR126,IF(AND($C$2="eighth"),key!AR226,"")))</f>
        <v>10</v>
      </c>
      <c r="AP24" s="295" t="str">
        <f>IF(AND($C$2="sixth"),key!AS26,IF(AND($C$2="Seventh"),key!AS126,IF(AND($C$2="eighth"),key!AS226,"")))</f>
        <v/>
      </c>
      <c r="AQ24" s="303" t="str">
        <f>IF(AND($C$2="sixth"),key!AT26,IF(AND($C$2="Seventh"),key!AT126,IF(AND($C$2="eighth"),key!AT226,"")))</f>
        <v/>
      </c>
      <c r="AR24" s="298" t="str">
        <f>IF(AND($C$2="sixth"),key!AU26,IF(AND($C$2="Seventh"),key!AU126,IF(AND($C$2="eighth"),key!AU226,"")))</f>
        <v/>
      </c>
      <c r="AS24" s="295">
        <f>IF(AND($C$2="sixth"),key!AV26,IF(AND($C$2="Seventh"),key!AV126,IF(AND($C$2="eighth"),key!AV226,"")))</f>
        <v>70</v>
      </c>
      <c r="AT24" s="295" t="str">
        <f>IF(AND($C$2="sixth"),key!AW26,IF(AND($C$2="Seventh"),key!AW126,IF(AND($C$2="eighth"),key!AW226,"")))</f>
        <v/>
      </c>
      <c r="AU24" s="303" t="str">
        <f>IF(AND($C$2="sixth"),key!AX26,IF(AND($C$2="Seventh"),key!AX126,IF(AND($C$2="eighth"),key!AX226,"")))</f>
        <v/>
      </c>
      <c r="AV24" s="298" t="str">
        <f>IF(AND($C$2="sixth"),key!AY26,IF(AND($C$2="Seventh"),key!AY126,IF(AND($C$2="eighth"),key!AY226,"")))</f>
        <v/>
      </c>
      <c r="AW24" s="259" t="str">
        <f>IF(AND($C$2="sixth"),key!BB26,IF(AND($C$2="Seventh"),key!BB126,IF(AND($C$2="eighth"),key!BB226,"")))</f>
        <v/>
      </c>
      <c r="AX24" s="299" t="str">
        <f>IF(AND($C$2="sixth"),key!BC26,IF(AND($C$2="Seventh"),key!BC126,IF(AND($C$2="eighth"),key!BC226,"")))</f>
        <v/>
      </c>
      <c r="AY24" s="295">
        <f>IF(AND($C$2="sixth"),key!BE26,IF(AND($C$2="Seventh"),key!BE126,IF(AND($C$2="eighth"),key!BE226,"")))</f>
        <v>10</v>
      </c>
      <c r="AZ24" s="295" t="str">
        <f>IF(AND($C$2="sixth"),key!BF26,IF(AND($C$2="Seventh"),key!BF126,IF(AND($C$2="eighth"),key!BF226,"")))</f>
        <v/>
      </c>
      <c r="BA24" s="302" t="str">
        <f>IF(AND($C$2="sixth"),key!BG26,IF(AND($C$2="Seventh"),key!BG126,IF(AND($C$2="eighth"),key!BG226,"")))</f>
        <v/>
      </c>
      <c r="BB24" s="298" t="str">
        <f>IF(AND($C$2="sixth"),key!BH26,IF(AND($C$2="Seventh"),key!BH126,IF(AND($C$2="eighth"),key!BH226,"")))</f>
        <v/>
      </c>
      <c r="BC24" s="295">
        <f>IF(AND($C$2="sixth"),key!BI26,IF(AND($C$2="Seventh"),key!BI126,IF(AND($C$2="eighth"),key!BI226,"")))</f>
        <v>10</v>
      </c>
      <c r="BD24" s="295" t="str">
        <f>IF(AND($C$2="sixth"),key!BJ26,IF(AND($C$2="Seventh"),key!BJ126,IF(AND($C$2="eighth"),key!BJ226,"")))</f>
        <v/>
      </c>
      <c r="BE24" s="302" t="str">
        <f>IF(AND($C$2="sixth"),key!BK26,IF(AND($C$2="Seventh"),key!BK126,IF(AND($C$2="eighth"),key!BK226,"")))</f>
        <v/>
      </c>
      <c r="BF24" s="298" t="str">
        <f>IF(AND($C$2="sixth"),key!BL26,IF(AND($C$2="Seventh"),key!BL126,IF(AND($C$2="eighth"),key!BL226,"")))</f>
        <v/>
      </c>
      <c r="BG24" s="295">
        <f>IF(AND($C$2="sixth"),key!BM26,IF(AND($C$2="Seventh"),key!BM126,IF(AND($C$2="eighth"),key!BM226,"")))</f>
        <v>67</v>
      </c>
      <c r="BH24" s="295" t="str">
        <f>IF(AND($C$2="sixth"),key!BN26,IF(AND($C$2="Seventh"),key!BN126,IF(AND($C$2="eighth"),key!BN226,"")))</f>
        <v/>
      </c>
      <c r="BI24" s="302" t="str">
        <f>IF(AND($C$2="sixth"),key!BO26,IF(AND($C$2="Seventh"),key!BO126,IF(AND($C$2="eighth"),key!BO226,"")))</f>
        <v/>
      </c>
      <c r="BJ24" s="298" t="str">
        <f>IF(AND($C$2="sixth"),key!BP26,IF(AND($C$2="Seventh"),key!BP126,IF(AND($C$2="eighth"),key!BP226,"")))</f>
        <v/>
      </c>
      <c r="BK24" s="295">
        <f>IF(AND($C$2="sixth"),key!BQ26,IF(AND($C$2="Seventh"),key!BQ126,IF(AND($C$2="eighth"),key!BQ226,"")))</f>
        <v>10</v>
      </c>
      <c r="BL24" s="295" t="str">
        <f>IF(AND($C$2="sixth"),key!BR26,IF(AND($C$2="Seventh"),key!BR126,IF(AND($C$2="eighth"),key!BR226,"")))</f>
        <v/>
      </c>
      <c r="BM24" s="302" t="str">
        <f>IF(AND($C$2="sixth"),key!BS26,IF(AND($C$2="Seventh"),key!BS126,IF(AND($C$2="eighth"),key!BS226,"")))</f>
        <v/>
      </c>
      <c r="BN24" s="298" t="str">
        <f>IF(AND($C$2="sixth"),key!BT26,IF(AND($C$2="Seventh"),key!BT126,IF(AND($C$2="eighth"),key!BT226,"")))</f>
        <v/>
      </c>
      <c r="BO24" s="295">
        <f>IF(AND($C$2="sixth"),key!BU26,IF(AND($C$2="Seventh"),key!BU126,IF(AND($C$2="eighth"),key!BU226,"")))</f>
        <v>70</v>
      </c>
      <c r="BP24" s="295" t="str">
        <f>IF(AND($C$2="sixth"),key!BV26,IF(AND($C$2="Seventh"),key!BV126,IF(AND($C$2="eighth"),key!BV226,"")))</f>
        <v/>
      </c>
      <c r="BQ24" s="302" t="str">
        <f>IF(AND($C$2="sixth"),key!BW26,IF(AND($C$2="Seventh"),key!BW126,IF(AND($C$2="eighth"),key!BW226,"")))</f>
        <v/>
      </c>
      <c r="BR24" s="298" t="str">
        <f>IF(AND($C$2="sixth"),key!BX26,IF(AND($C$2="Seventh"),key!BX126,IF(AND($C$2="eighth"),key!BX226,"")))</f>
        <v/>
      </c>
      <c r="BS24" s="259" t="str">
        <f>IF(AND($C$2="sixth"),key!CA26,IF(AND($C$2="Seventh"),key!CA126,IF(AND($C$2="eighth"),key!CA226,"")))</f>
        <v/>
      </c>
      <c r="BT24" s="299" t="str">
        <f>IF(AND($C$2="sixth"),key!CB26,IF(AND($C$2="Seventh"),key!CB126,IF(AND($C$2="eighth"),key!CB226,"")))</f>
        <v/>
      </c>
      <c r="BU24" s="295">
        <f>IF(AND($C$2="sixth"),key!CD26,IF(AND($C$2="Seventh"),key!CD126,IF(AND($C$2="eighth"),key!CD226,"")))</f>
        <v>10</v>
      </c>
      <c r="BV24" s="295" t="str">
        <f>IF(AND($C$2="sixth"),key!CE26,IF(AND($C$2="Seventh"),key!CE126,IF(AND($C$2="eighth"),key!CE226,"")))</f>
        <v/>
      </c>
      <c r="BW24" s="302" t="str">
        <f>IF(AND($C$2="sixth"),key!CF26,IF(AND($C$2="Seventh"),key!CF126,IF(AND($C$2="eighth"),key!CF226,"")))</f>
        <v/>
      </c>
      <c r="BX24" s="298" t="str">
        <f>IF(AND($C$2="sixth"),key!CG26,IF(AND($C$2="Seventh"),key!CG126,IF(AND($C$2="eighth"),key!CG226,"")))</f>
        <v/>
      </c>
      <c r="BY24" s="295">
        <f>IF(AND($C$2="sixth"),key!CH26,IF(AND($C$2="Seventh"),key!CH126,IF(AND($C$2="eighth"),key!CH226,"")))</f>
        <v>10</v>
      </c>
      <c r="BZ24" s="295" t="str">
        <f>IF(AND($C$2="sixth"),key!CI26,IF(AND($C$2="Seventh"),key!CI126,IF(AND($C$2="eighth"),key!CI226,"")))</f>
        <v/>
      </c>
      <c r="CA24" s="302" t="str">
        <f>IF(AND($C$2="sixth"),key!CJ26,IF(AND($C$2="Seventh"),key!CJ126,IF(AND($C$2="eighth"),key!CJ226,"")))</f>
        <v/>
      </c>
      <c r="CB24" s="298" t="str">
        <f>IF(AND($C$2="sixth"),key!CK26,IF(AND($C$2="Seventh"),key!CK126,IF(AND($C$2="eighth"),key!CK226,"")))</f>
        <v/>
      </c>
      <c r="CC24" s="295">
        <f>IF(AND($C$2="sixth"),key!CL26,IF(AND($C$2="Seventh"),key!CL126,IF(AND($C$2="eighth"),key!CL226,"")))</f>
        <v>67</v>
      </c>
      <c r="CD24" s="295" t="str">
        <f>IF(AND($C$2="sixth"),key!CM26,IF(AND($C$2="Seventh"),key!CM126,IF(AND($C$2="eighth"),key!CM226,"")))</f>
        <v/>
      </c>
      <c r="CE24" s="302" t="str">
        <f>IF(AND($C$2="sixth"),key!CN26,IF(AND($C$2="Seventh"),key!CN126,IF(AND($C$2="eighth"),key!CN226,"")))</f>
        <v/>
      </c>
      <c r="CF24" s="298" t="str">
        <f>IF(AND($C$2="sixth"),key!CO26,IF(AND($C$2="Seventh"),key!CO126,IF(AND($C$2="eighth"),key!CO226,"")))</f>
        <v/>
      </c>
      <c r="CG24" s="295">
        <f>IF(AND($C$2="sixth"),key!CP26,IF(AND($C$2="Seventh"),key!CP126,IF(AND($C$2="eighth"),key!CP226,"")))</f>
        <v>10</v>
      </c>
      <c r="CH24" s="295" t="str">
        <f>IF(AND($C$2="sixth"),key!CQ26,IF(AND($C$2="Seventh"),key!CQ126,IF(AND($C$2="eighth"),key!CQ226,"")))</f>
        <v/>
      </c>
      <c r="CI24" s="302" t="str">
        <f>IF(AND($C$2="sixth"),key!CR26,IF(AND($C$2="Seventh"),key!CR126,IF(AND($C$2="eighth"),key!CR226,"")))</f>
        <v/>
      </c>
      <c r="CJ24" s="298" t="str">
        <f>IF(AND($C$2="sixth"),key!CS26,IF(AND($C$2="Seventh"),key!CS126,IF(AND($C$2="eighth"),key!CS226,"")))</f>
        <v/>
      </c>
      <c r="CK24" s="295">
        <f>IF(AND($C$2="sixth"),key!CT26,IF(AND($C$2="Seventh"),key!CT126,IF(AND($C$2="eighth"),key!CT226,"")))</f>
        <v>70</v>
      </c>
      <c r="CL24" s="295" t="str">
        <f>IF(AND($C$2="sixth"),key!CU26,IF(AND($C$2="Seventh"),key!CU126,IF(AND($C$2="eighth"),key!CU226,"")))</f>
        <v/>
      </c>
      <c r="CM24" s="302" t="str">
        <f>IF(AND($C$2="sixth"),key!CV26,IF(AND($C$2="Seventh"),key!CV126,IF(AND($C$2="eighth"),key!CV226,"")))</f>
        <v/>
      </c>
      <c r="CN24" s="298" t="str">
        <f>IF(AND($C$2="sixth"),key!CW26,IF(AND($C$2="Seventh"),key!CW126,IF(AND($C$2="eighth"),key!CW226,"")))</f>
        <v/>
      </c>
      <c r="CO24" s="259" t="str">
        <f>IF(AND($C$2="sixth"),key!CZ26,IF(AND($C$2="Seventh"),key!CZ126,IF(AND($C$2="eighth"),key!CZ226,"")))</f>
        <v/>
      </c>
      <c r="CP24" s="299" t="str">
        <f>IF(AND($C$2="sixth"),key!DA26,IF(AND($C$2="Seventh"),key!DA126,IF(AND($C$2="eighth"),key!DA226,"")))</f>
        <v/>
      </c>
      <c r="CQ24" s="295">
        <f>IF(AND($C$2="sixth"),key!DC26,IF(AND($C$2="Seventh"),key!DC126,IF(AND($C$2="eighth"),key!DC226,"")))</f>
        <v>10</v>
      </c>
      <c r="CR24" s="295" t="str">
        <f>IF(AND($C$2="sixth"),key!DD26,IF(AND($C$2="Seventh"),key!DD126,IF(AND($C$2="eighth"),key!DD226,"")))</f>
        <v/>
      </c>
      <c r="CS24" s="302" t="str">
        <f>IF(AND($C$2="sixth"),key!DE26,IF(AND($C$2="Seventh"),key!DE126,IF(AND($C$2="eighth"),key!DE226,"")))</f>
        <v/>
      </c>
      <c r="CT24" s="298" t="str">
        <f>IF(AND($C$2="sixth"),key!DF26,IF(AND($C$2="Seventh"),key!DF126,IF(AND($C$2="eighth"),key!DF226,"")))</f>
        <v/>
      </c>
      <c r="CU24" s="295">
        <f>IF(AND($C$2="sixth"),key!DG26,IF(AND($C$2="Seventh"),key!DG126,IF(AND($C$2="eighth"),key!DG226,"")))</f>
        <v>10</v>
      </c>
      <c r="CV24" s="295" t="str">
        <f>IF(AND($C$2="sixth"),key!DH26,IF(AND($C$2="Seventh"),key!DH126,IF(AND($C$2="eighth"),key!DH226,"")))</f>
        <v/>
      </c>
      <c r="CW24" s="302" t="str">
        <f>IF(AND($C$2="sixth"),key!DI26,IF(AND($C$2="Seventh"),key!DI126,IF(AND($C$2="eighth"),key!DI226,"")))</f>
        <v/>
      </c>
      <c r="CX24" s="298" t="str">
        <f>IF(AND($C$2="sixth"),key!DJ26,IF(AND($C$2="Seventh"),key!DJ126,IF(AND($C$2="eighth"),key!DJ226,"")))</f>
        <v/>
      </c>
      <c r="CY24" s="295">
        <f>IF(AND($C$2="sixth"),key!DK26,IF(AND($C$2="Seventh"),key!DK126,IF(AND($C$2="eighth"),key!DK226,"")))</f>
        <v>67</v>
      </c>
      <c r="CZ24" s="295" t="str">
        <f>IF(AND($C$2="sixth"),key!DL26,IF(AND($C$2="Seventh"),key!DL126,IF(AND($C$2="eighth"),key!DL226,"")))</f>
        <v/>
      </c>
      <c r="DA24" s="302" t="str">
        <f>IF(AND($C$2="sixth"),key!DM26,IF(AND($C$2="Seventh"),key!DM126,IF(AND($C$2="eighth"),key!DM226,"")))</f>
        <v/>
      </c>
      <c r="DB24" s="298" t="str">
        <f>IF(AND($C$2="sixth"),key!DN26,IF(AND($C$2="Seventh"),key!DN126,IF(AND($C$2="eighth"),key!DN226,"")))</f>
        <v/>
      </c>
      <c r="DC24" s="295">
        <f>IF(AND($C$2="sixth"),key!DO26,IF(AND($C$2="Seventh"),key!DO126,IF(AND($C$2="eighth"),key!DO226,"")))</f>
        <v>10</v>
      </c>
      <c r="DD24" s="295" t="str">
        <f>IF(AND($C$2="sixth"),key!DP26,IF(AND($C$2="Seventh"),key!DP126,IF(AND($C$2="eighth"),key!DP226,"")))</f>
        <v/>
      </c>
      <c r="DE24" s="302" t="str">
        <f>IF(AND($C$2="sixth"),key!DQ26,IF(AND($C$2="Seventh"),key!DQ126,IF(AND($C$2="eighth"),key!DQ226,"")))</f>
        <v/>
      </c>
      <c r="DF24" s="298" t="str">
        <f>IF(AND($C$2="sixth"),key!DR26,IF(AND($C$2="Seventh"),key!DR126,IF(AND($C$2="eighth"),key!DR226,"")))</f>
        <v/>
      </c>
      <c r="DG24" s="295">
        <f>IF(AND($C$2="sixth"),key!DS26,IF(AND($C$2="Seventh"),key!DS126,IF(AND($C$2="eighth"),key!DS226,"")))</f>
        <v>70</v>
      </c>
      <c r="DH24" s="295" t="str">
        <f>IF(AND($C$2="sixth"),key!DT26,IF(AND($C$2="Seventh"),key!DT126,IF(AND($C$2="eighth"),key!DT226,"")))</f>
        <v/>
      </c>
      <c r="DI24" s="302" t="str">
        <f>IF(AND($C$2="sixth"),key!DU26,IF(AND($C$2="Seventh"),key!DU126,IF(AND($C$2="eighth"),key!DU226,"")))</f>
        <v/>
      </c>
      <c r="DJ24" s="298" t="str">
        <f>IF(AND($C$2="sixth"),key!DV26,IF(AND($C$2="Seventh"),key!DV126,IF(AND($C$2="eighth"),key!DV226,"")))</f>
        <v/>
      </c>
      <c r="DK24" s="259" t="str">
        <f>IF(AND($C$2="sixth"),key!DY26,IF(AND($C$2="Seventh"),key!DY126,IF(AND($C$2="eighth"),key!DY226,"")))</f>
        <v/>
      </c>
      <c r="DL24" s="299" t="str">
        <f>IF(AND($C$2="sixth"),key!DZ26,IF(AND($C$2="Seventh"),key!DZ126,IF(AND($C$2="eighth"),key!DZ226,"")))</f>
        <v/>
      </c>
      <c r="DM24" s="295">
        <f>IF(AND($C$2="sixth"),key!EB26,IF(AND($C$2="Seventh"),key!EB126,IF(AND($C$2="eighth"),key!EB226,"")))</f>
        <v>10</v>
      </c>
      <c r="DN24" s="295" t="str">
        <f>IF(AND($C$2="sixth"),key!EC26,IF(AND($C$2="Seventh"),key!EC126,IF(AND($C$2="eighth"),key!EC226,"")))</f>
        <v/>
      </c>
      <c r="DO24" s="302" t="str">
        <f>IF(AND($C$2="sixth"),key!ED26,IF(AND($C$2="Seventh"),key!ED126,IF(AND($C$2="eighth"),key!ED226,"")))</f>
        <v/>
      </c>
      <c r="DP24" s="298" t="str">
        <f>IF(AND($C$2="sixth"),key!EE26,IF(AND($C$2="Seventh"),key!EE126,IF(AND($C$2="eighth"),key!EE226,"")))</f>
        <v/>
      </c>
      <c r="DQ24" s="295">
        <f>IF(AND($C$2="sixth"),key!EF26,IF(AND($C$2="Seventh"),key!EF126,IF(AND($C$2="eighth"),key!EF226,"")))</f>
        <v>10</v>
      </c>
      <c r="DR24" s="295" t="str">
        <f>IF(AND($C$2="sixth"),key!EG26,IF(AND($C$2="Seventh"),key!EG126,IF(AND($C$2="eighth"),key!EG226,"")))</f>
        <v/>
      </c>
      <c r="DS24" s="302" t="str">
        <f>IF(AND($C$2="sixth"),key!EH26,IF(AND($C$2="Seventh"),key!EH126,IF(AND($C$2="eighth"),key!EH226,"")))</f>
        <v/>
      </c>
      <c r="DT24" s="298" t="str">
        <f>IF(AND($C$2="sixth"),key!EI26,IF(AND($C$2="Seventh"),key!EI126,IF(AND($C$2="eighth"),key!EI226,"")))</f>
        <v/>
      </c>
      <c r="DU24" s="295">
        <f>IF(AND($C$2="sixth"),key!EJ26,IF(AND($C$2="Seventh"),key!EJ126,IF(AND($C$2="eighth"),key!EJ226,"")))</f>
        <v>67</v>
      </c>
      <c r="DV24" s="295" t="str">
        <f>IF(AND($C$2="sixth"),key!EK26,IF(AND($C$2="Seventh"),key!EK126,IF(AND($C$2="eighth"),key!EK226,"")))</f>
        <v/>
      </c>
      <c r="DW24" s="302" t="str">
        <f>IF(AND($C$2="sixth"),key!EL26,IF(AND($C$2="Seventh"),key!EL126,IF(AND($C$2="eighth"),key!EL226,"")))</f>
        <v/>
      </c>
      <c r="DX24" s="298" t="str">
        <f>IF(AND($C$2="sixth"),key!EM26,IF(AND($C$2="Seventh"),key!EM126,IF(AND($C$2="eighth"),key!EM226,"")))</f>
        <v/>
      </c>
      <c r="DY24" s="295">
        <f>IF(AND($C$2="sixth"),key!EN26,IF(AND($C$2="Seventh"),key!EN126,IF(AND($C$2="eighth"),key!EN226,"")))</f>
        <v>10</v>
      </c>
      <c r="DZ24" s="295" t="str">
        <f>IF(AND($C$2="sixth"),key!EO26,IF(AND($C$2="Seventh"),key!EO126,IF(AND($C$2="eighth"),key!EO226,"")))</f>
        <v/>
      </c>
      <c r="EA24" s="302" t="str">
        <f>IF(AND($C$2="sixth"),key!EP26,IF(AND($C$2="Seventh"),key!EP126,IF(AND($C$2="eighth"),key!EP226,"")))</f>
        <v/>
      </c>
      <c r="EB24" s="298" t="str">
        <f>IF(AND($C$2="sixth"),key!EQ26,IF(AND($C$2="Seventh"),key!EQ126,IF(AND($C$2="eighth"),key!EQ226,"")))</f>
        <v/>
      </c>
      <c r="EC24" s="295">
        <f>IF(AND($C$2="sixth"),key!ER26,IF(AND($C$2="Seventh"),key!ER126,IF(AND($C$2="eighth"),key!ER226,"")))</f>
        <v>70</v>
      </c>
      <c r="ED24" s="295" t="str">
        <f>IF(AND($C$2="sixth"),key!ES26,IF(AND($C$2="Seventh"),key!ES126,IF(AND($C$2="eighth"),key!ES226,"")))</f>
        <v/>
      </c>
      <c r="EE24" s="302" t="str">
        <f>IF(AND($C$2="sixth"),key!ET26,IF(AND($C$2="Seventh"),key!ET126,IF(AND($C$2="eighth"),key!ET226,"")))</f>
        <v/>
      </c>
      <c r="EF24" s="298" t="str">
        <f>IF(AND($C$2="sixth"),key!EU26,IF(AND($C$2="Seventh"),key!EU126,IF(AND($C$2="eighth"),key!EU226,"")))</f>
        <v/>
      </c>
      <c r="EG24" s="259" t="str">
        <f>IF(AND($C$2="sixth"),key!EX26,IF(AND($C$2="Seventh"),key!EX126,IF(AND($C$2="eighth"),key!EX226,"")))</f>
        <v/>
      </c>
      <c r="EH24" s="299" t="str">
        <f>IF(AND($C$2="sixth"),key!EY26,IF(AND($C$2="Seventh"),key!EY126,IF(AND($C$2="eighth"),key!EY226,"")))</f>
        <v/>
      </c>
      <c r="EI24" s="260" t="str">
        <f t="shared" si="9"/>
        <v/>
      </c>
      <c r="EJ24" s="254">
        <f>IF(AND($C$2="sixth"),key!EZ26,IF(AND($C$2="Seventh"),key!EZ126,IF(AND($C$2="eighth"),key!EZ226,"")))</f>
        <v>19</v>
      </c>
      <c r="EK24" s="254">
        <f>IF(AND($C$2="sixth"),key!FA26,IF(AND($C$2="Seventh"),key!FA126,IF(AND($C$2="eighth"),key!FA226,"")))</f>
        <v>19</v>
      </c>
      <c r="EL24" s="254">
        <f>IF(AND($C$2="sixth"),key!FB26,IF(AND($C$2="Seventh"),key!FB126,IF(AND($C$2="eighth"),key!FB226,"")))</f>
        <v>19</v>
      </c>
      <c r="EM24" s="254">
        <f>IF(AND($C$2="sixth"),key!FC26,IF(AND($C$2="Seventh"),key!FC126,IF(AND($C$2="eighth"),key!FC226,"")))</f>
        <v>18</v>
      </c>
      <c r="EN24" s="254">
        <f>IF(AND($C$2="sixth"),key!FD26,IF(AND($C$2="Seventh"),key!FD126,IF(AND($C$2="eighth"),key!FD226,"")))</f>
        <v>18</v>
      </c>
      <c r="EO24" s="310" t="str">
        <f>IF(AND($C$2="sixth"),key!FE26,IF(AND($C$2="Seventh"),key!FE126,IF(AND($C$2="eighth"),key!FE226,"")))</f>
        <v/>
      </c>
      <c r="EP24" s="311" t="str">
        <f>IF(AND($C$2="sixth"),key!FF26,IF(AND($C$2="Seventh"),key!FF126,IF(AND($C$2="eighth"),key!FF226,"")))</f>
        <v xml:space="preserve"> </v>
      </c>
      <c r="EQ24" s="254">
        <f>IF(AND($C$2="sixth"),key!FG26,IF(AND($C$2="Seventh"),key!FG126,IF(AND($C$2="eighth"),key!FG226,"")))</f>
        <v>19</v>
      </c>
      <c r="ER24" s="254">
        <f>IF(AND($C$2="sixth"),key!FH26,IF(AND($C$2="Seventh"),key!FH126,IF(AND($C$2="eighth"),key!FH226,"")))</f>
        <v>19</v>
      </c>
      <c r="ES24" s="254">
        <f>IF(AND($C$2="sixth"),key!FI26,IF(AND($C$2="Seventh"),key!FI126,IF(AND($C$2="eighth"),key!FI226,"")))</f>
        <v>18</v>
      </c>
      <c r="ET24" s="254">
        <f>IF(AND($C$2="sixth"),key!FJ26,IF(AND($C$2="Seventh"),key!FJ126,IF(AND($C$2="eighth"),key!FJ226,"")))</f>
        <v>19</v>
      </c>
      <c r="EU24" s="254">
        <f>IF(AND($C$2="sixth"),key!FK26,IF(AND($C$2="Seventh"),key!FK126,IF(AND($C$2="eighth"),key!FK226,"")))</f>
        <v>18</v>
      </c>
      <c r="EV24" s="310" t="str">
        <f>IF(AND($C$2="sixth"),key!FL26,IF(AND($C$2="Seventh"),key!FL126,IF(AND($C$2="eighth"),key!FL226,"")))</f>
        <v/>
      </c>
      <c r="EW24" s="311" t="str">
        <f>IF(AND($C$2="sixth"),key!FM26,IF(AND($C$2="Seventh"),key!FM126,IF(AND($C$2="eighth"),key!FM226,"")))</f>
        <v xml:space="preserve"> </v>
      </c>
      <c r="EX24" s="254">
        <f>IF(AND($C$2="sixth"),key!FN26,IF(AND($C$2="Seventh"),key!FN126,IF(AND($C$2="eighth"),key!FN226,"")))</f>
        <v>19</v>
      </c>
      <c r="EY24" s="254">
        <f>IF(AND($C$2="sixth"),key!FO26,IF(AND($C$2="Seventh"),key!FO126,IF(AND($C$2="eighth"),key!FO226,"")))</f>
        <v>18</v>
      </c>
      <c r="EZ24" s="254">
        <f>IF(AND($C$2="sixth"),key!FP26,IF(AND($C$2="Seventh"),key!FP126,IF(AND($C$2="eighth"),key!FP226,"")))</f>
        <v>18</v>
      </c>
      <c r="FA24" s="254">
        <f>IF(AND($C$2="sixth"),key!FQ26,IF(AND($C$2="Seventh"),key!FQ126,IF(AND($C$2="eighth"),key!FQ226,"")))</f>
        <v>19</v>
      </c>
      <c r="FB24" s="254">
        <f>IF(AND($C$2="sixth"),key!FR26,IF(AND($C$2="Seventh"),key!FR126,IF(AND($C$2="eighth"),key!FR226,"")))</f>
        <v>19</v>
      </c>
      <c r="FC24" s="310" t="str">
        <f>IF(AND($C$2="sixth"),key!FS26,IF(AND($C$2="Seventh"),key!FS126,IF(AND($C$2="eighth"),key!FS226,"")))</f>
        <v/>
      </c>
      <c r="FD24" s="311" t="str">
        <f>IF(AND($C$2="sixth"),key!FT26,IF(AND($C$2="Seventh"),key!FT126,IF(AND($C$2="eighth"),key!FT226,"")))</f>
        <v xml:space="preserve"> </v>
      </c>
      <c r="FE24" s="344" t="str">
        <f t="shared" si="1"/>
        <v/>
      </c>
      <c r="FF24" s="261" t="str">
        <f>IF(AND($C$2="sixth"),key!GI26,IF(AND($C$2="Seventh"),key!GI126,IF(AND($C$2="eighth"),key!GI226,"")))</f>
        <v/>
      </c>
      <c r="FG24" s="842" t="str">
        <f>IF(AND($C$2="sixth"),key!GJ26,IF(AND($C$2="Seventh"),key!GJ126,IF(AND($C$2="eighth"),key!GJ226,"")))</f>
        <v>mRrh.kZ</v>
      </c>
      <c r="FH24" s="843"/>
      <c r="FI24" s="255" t="str">
        <f>IF(AND($C$2="sixth"),key!GG26,IF(AND($C$2="Seventh"),key!GG126,IF(AND($C$2="eighth"),key!GG226,"")))</f>
        <v/>
      </c>
      <c r="FJ24" s="330" t="str">
        <f t="shared" si="10"/>
        <v/>
      </c>
      <c r="FK24" s="248"/>
      <c r="FL24" s="248"/>
      <c r="FY24" s="50" t="str">
        <f>IF(AND($C$2="sixth"),key!GH26,IF(AND($C$2="Seventh"),key!GH126,IF(AND($C$2="eighth"),key!GH226,"")))</f>
        <v/>
      </c>
    </row>
    <row r="25" spans="1:236" ht="18.75">
      <c r="A25" s="257">
        <v>19</v>
      </c>
      <c r="B25" s="291" t="str">
        <f>IF(AND($C$2="sixth"),key!E27,IF(AND($C$2="Seventh"),key!E127,IF(AND($C$2="eighth"),key!E227,"")))</f>
        <v/>
      </c>
      <c r="C25" s="288" t="str">
        <f>IF(ISNA(VLOOKUP(D25,Register!A$7:Z$315,10,FALSE)),"",VLOOKUP(D25,Register!A$7:Z$315,10,FALSE))</f>
        <v/>
      </c>
      <c r="D25" s="289" t="str">
        <f>IF(AND($C$2="sixth"),key!B27,IF(AND($C$2="Seventh"),key!B127,IF(AND($C$2="eighth"),key!B227,"")))</f>
        <v/>
      </c>
      <c r="E25" s="290" t="str">
        <f>IF(AND($C$2="sixth"),key!C27,IF(AND($C$2="Seventh"),key!C127,IF(AND($C$2="eighth"),key!C227,"")))</f>
        <v/>
      </c>
      <c r="F25" s="290" t="str">
        <f>IF(AND($C$2="sixth"),key!D27,IF(AND($C$2="Seventh"),key!D127,IF(AND($C$2="eighth"),key!D227,"")))</f>
        <v/>
      </c>
      <c r="G25" s="295" t="str">
        <f>IF(AND($C$2="sixth"),key!G27,IF(AND($C$2="Seventh"),key!G127,IF(AND($C$2="eighth"),key!G227,"")))</f>
        <v/>
      </c>
      <c r="H25" s="295" t="str">
        <f>IF(AND($C$2="sixth"),key!H27,IF(AND($C$2="Seventh"),key!H127,IF(AND($C$2="eighth"),key!H227,"")))</f>
        <v/>
      </c>
      <c r="I25" s="297" t="str">
        <f t="shared" si="0"/>
        <v/>
      </c>
      <c r="J25" s="296" t="str">
        <f>IF(AND($C$2="sixth"),key!J27,IF(AND($C$2="Seventh"),key!J127,IF(AND($C$2="eighth"),key!J227,"")))</f>
        <v/>
      </c>
      <c r="K25" s="295" t="str">
        <f>IF(AND($C$2="sixth"),key!K27,IF(AND($C$2="Seventh"),key!K127,IF(AND($C$2="eighth"),key!K227,"")))</f>
        <v/>
      </c>
      <c r="L25" s="295" t="str">
        <f>IF(AND($C$2="sixth"),key!L27,IF(AND($C$2="Seventh"),key!L127,IF(AND($C$2="eighth"),key!L227,"")))</f>
        <v/>
      </c>
      <c r="M25" s="258" t="str">
        <f t="shared" si="2"/>
        <v/>
      </c>
      <c r="N25" s="298" t="str">
        <f>IF(AND($C$2="sixth"),key!N27,IF(AND($C$2="Seventh"),key!N127,IF(AND($C$2="eighth"),key!N227,"")))</f>
        <v/>
      </c>
      <c r="O25" s="295" t="str">
        <f>IF(AND($C$2="sixth"),key!O27,IF(AND($C$2="Seventh"),key!O127,IF(AND($C$2="eighth"),key!O227,"")))</f>
        <v/>
      </c>
      <c r="P25" s="295" t="str">
        <f>IF(AND($C$2="sixth"),key!P27,IF(AND($C$2="Seventh"),key!P127,IF(AND($C$2="eighth"),key!P227,"")))</f>
        <v/>
      </c>
      <c r="Q25" s="258" t="str">
        <f t="shared" si="3"/>
        <v/>
      </c>
      <c r="R25" s="298" t="str">
        <f>IF(AND($C$2="sixth"),key!R27,IF(AND($C$2="Seventh"),key!R127,IF(AND($C$2="eighth"),key!R227,"")))</f>
        <v/>
      </c>
      <c r="S25" s="295" t="str">
        <f>IF(AND($C$2="sixth"),key!S27,IF(AND($C$2="Seventh"),key!S127,IF(AND($C$2="eighth"),key!S227,"")))</f>
        <v/>
      </c>
      <c r="T25" s="295" t="str">
        <f>IF(AND($C$2="sixth"),key!T27,IF(AND($C$2="Seventh"),key!T127,IF(AND($C$2="eighth"),key!T227,"")))</f>
        <v/>
      </c>
      <c r="U25" s="258" t="str">
        <f t="shared" si="4"/>
        <v/>
      </c>
      <c r="V25" s="298" t="str">
        <f>IF(AND($C$2="sixth"),key!V27,IF(AND($C$2="Seventh"),key!V127,IF(AND($C$2="eighth"),key!V227,"")))</f>
        <v/>
      </c>
      <c r="W25" s="295" t="str">
        <f>IF(AND($C$2="sixth"),key!W27,IF(AND($C$2="Seventh"),key!W127,IF(AND($C$2="eighth"),key!W227,"")))</f>
        <v/>
      </c>
      <c r="X25" s="295" t="str">
        <f>IF(AND($C$2="sixth"),key!X27,IF(AND($C$2="Seventh"),key!X127,IF(AND($C$2="eighth"),key!X227,"")))</f>
        <v/>
      </c>
      <c r="Y25" s="259" t="str">
        <f t="shared" si="5"/>
        <v/>
      </c>
      <c r="Z25" s="298" t="str">
        <f>IF(AND($C$2="sixth"),key!Z27,IF(AND($C$2="Seventh"),key!Z127,IF(AND($C$2="eighth"),key!Z227,"")))</f>
        <v/>
      </c>
      <c r="AA25" s="259" t="str">
        <f>IF(AND($C$2="sixth"),key!AC27,IF(AND($C$2="Seventh"),key!AC127,IF(AND($C$2="eighth"),key!AC227,"")))</f>
        <v/>
      </c>
      <c r="AB25" s="299" t="str">
        <f>IF(AND($C$2="sixth"),key!AD27,IF(AND($C$2="Seventh"),key!AD127,IF(AND($C$2="eighth"),key!AD227,"")))</f>
        <v/>
      </c>
      <c r="AC25" s="295">
        <f>IF(AND($C$2="sixth"),key!AF27,IF(AND($C$2="Seventh"),key!AF127,IF(AND($C$2="eighth"),key!AF227,"")))</f>
        <v>5</v>
      </c>
      <c r="AD25" s="295" t="str">
        <f>IF(AND($C$2="sixth"),key!AG27,IF(AND($C$2="Seventh"),key!AG127,IF(AND($C$2="eighth"),key!AG227,"")))</f>
        <v/>
      </c>
      <c r="AE25" s="297">
        <f t="shared" si="6"/>
        <v>5</v>
      </c>
      <c r="AF25" s="296" t="str">
        <f>IF(AND($C$2="sixth"),key!AI27,IF(AND($C$2="Seventh"),key!AI127,IF(AND($C$2="eighth"),key!AI227,"")))</f>
        <v/>
      </c>
      <c r="AG25" s="295">
        <f>IF(AND($C$2="sixth"),key!AJ27,IF(AND($C$2="Seventh"),key!AJ127,IF(AND($C$2="eighth"),key!AJ227,"")))</f>
        <v>5</v>
      </c>
      <c r="AH25" s="295" t="str">
        <f>IF(AND($C$2="sixth"),key!AK27,IF(AND($C$2="Seventh"),key!AK127,IF(AND($C$2="eighth"),key!AK227,"")))</f>
        <v/>
      </c>
      <c r="AI25" s="258">
        <f t="shared" si="7"/>
        <v>5</v>
      </c>
      <c r="AJ25" s="298" t="str">
        <f>IF(AND($C$2="sixth"),key!AM27,IF(AND($C$2="Seventh"),key!AM127,IF(AND($C$2="eighth"),key!AM227,"")))</f>
        <v/>
      </c>
      <c r="AK25" s="295" t="str">
        <f>IF(AND($C$2="sixth"),key!AN27,IF(AND($C$2="Seventh"),key!AN127,IF(AND($C$2="eighth"),key!AN227,"")))</f>
        <v/>
      </c>
      <c r="AL25" s="295" t="str">
        <f>IF(AND($C$2="sixth"),key!AO27,IF(AND($C$2="Seventh"),key!AO127,IF(AND($C$2="eighth"),key!AO227,"")))</f>
        <v/>
      </c>
      <c r="AM25" s="258" t="str">
        <f t="shared" si="8"/>
        <v/>
      </c>
      <c r="AN25" s="298" t="str">
        <f>IF(AND($C$2="sixth"),key!AQ27,IF(AND($C$2="Seventh"),key!AQ127,IF(AND($C$2="eighth"),key!AQ227,"")))</f>
        <v/>
      </c>
      <c r="AO25" s="295" t="str">
        <f>IF(AND($C$2="sixth"),key!AR27,IF(AND($C$2="Seventh"),key!AR127,IF(AND($C$2="eighth"),key!AR227,"")))</f>
        <v/>
      </c>
      <c r="AP25" s="295" t="str">
        <f>IF(AND($C$2="sixth"),key!AS27,IF(AND($C$2="Seventh"),key!AS127,IF(AND($C$2="eighth"),key!AS227,"")))</f>
        <v/>
      </c>
      <c r="AQ25" s="303" t="str">
        <f>IF(AND($C$2="sixth"),key!AT27,IF(AND($C$2="Seventh"),key!AT127,IF(AND($C$2="eighth"),key!AT227,"")))</f>
        <v/>
      </c>
      <c r="AR25" s="298" t="str">
        <f>IF(AND($C$2="sixth"),key!AU27,IF(AND($C$2="Seventh"),key!AU127,IF(AND($C$2="eighth"),key!AU227,"")))</f>
        <v/>
      </c>
      <c r="AS25" s="295" t="str">
        <f>IF(AND($C$2="sixth"),key!AV27,IF(AND($C$2="Seventh"),key!AV127,IF(AND($C$2="eighth"),key!AV227,"")))</f>
        <v/>
      </c>
      <c r="AT25" s="295" t="str">
        <f>IF(AND($C$2="sixth"),key!AW27,IF(AND($C$2="Seventh"),key!AW127,IF(AND($C$2="eighth"),key!AW227,"")))</f>
        <v/>
      </c>
      <c r="AU25" s="303" t="str">
        <f>IF(AND($C$2="sixth"),key!AX27,IF(AND($C$2="Seventh"),key!AX127,IF(AND($C$2="eighth"),key!AX227,"")))</f>
        <v/>
      </c>
      <c r="AV25" s="298" t="str">
        <f>IF(AND($C$2="sixth"),key!AY27,IF(AND($C$2="Seventh"),key!AY127,IF(AND($C$2="eighth"),key!AY227,"")))</f>
        <v/>
      </c>
      <c r="AW25" s="259" t="str">
        <f>IF(AND($C$2="sixth"),key!BB27,IF(AND($C$2="Seventh"),key!BB127,IF(AND($C$2="eighth"),key!BB227,"")))</f>
        <v/>
      </c>
      <c r="AX25" s="299" t="str">
        <f>IF(AND($C$2="sixth"),key!BC27,IF(AND($C$2="Seventh"),key!BC127,IF(AND($C$2="eighth"),key!BC227,"")))</f>
        <v/>
      </c>
      <c r="AY25" s="295">
        <f>IF(AND($C$2="sixth"),key!BE27,IF(AND($C$2="Seventh"),key!BE127,IF(AND($C$2="eighth"),key!BE227,"")))</f>
        <v>5</v>
      </c>
      <c r="AZ25" s="295" t="str">
        <f>IF(AND($C$2="sixth"),key!BF27,IF(AND($C$2="Seventh"),key!BF127,IF(AND($C$2="eighth"),key!BF227,"")))</f>
        <v/>
      </c>
      <c r="BA25" s="302" t="str">
        <f>IF(AND($C$2="sixth"),key!BG27,IF(AND($C$2="Seventh"),key!BG127,IF(AND($C$2="eighth"),key!BG227,"")))</f>
        <v/>
      </c>
      <c r="BB25" s="298" t="str">
        <f>IF(AND($C$2="sixth"),key!BH27,IF(AND($C$2="Seventh"),key!BH127,IF(AND($C$2="eighth"),key!BH227,"")))</f>
        <v/>
      </c>
      <c r="BC25" s="295">
        <f>IF(AND($C$2="sixth"),key!BI27,IF(AND($C$2="Seventh"),key!BI127,IF(AND($C$2="eighth"),key!BI227,"")))</f>
        <v>5</v>
      </c>
      <c r="BD25" s="295" t="str">
        <f>IF(AND($C$2="sixth"),key!BJ27,IF(AND($C$2="Seventh"),key!BJ127,IF(AND($C$2="eighth"),key!BJ227,"")))</f>
        <v/>
      </c>
      <c r="BE25" s="302" t="str">
        <f>IF(AND($C$2="sixth"),key!BK27,IF(AND($C$2="Seventh"),key!BK127,IF(AND($C$2="eighth"),key!BK227,"")))</f>
        <v/>
      </c>
      <c r="BF25" s="298" t="str">
        <f>IF(AND($C$2="sixth"),key!BL27,IF(AND($C$2="Seventh"),key!BL127,IF(AND($C$2="eighth"),key!BL227,"")))</f>
        <v/>
      </c>
      <c r="BG25" s="295" t="str">
        <f>IF(AND($C$2="sixth"),key!BM27,IF(AND($C$2="Seventh"),key!BM127,IF(AND($C$2="eighth"),key!BM227,"")))</f>
        <v/>
      </c>
      <c r="BH25" s="295" t="str">
        <f>IF(AND($C$2="sixth"),key!BN27,IF(AND($C$2="Seventh"),key!BN127,IF(AND($C$2="eighth"),key!BN227,"")))</f>
        <v/>
      </c>
      <c r="BI25" s="302" t="str">
        <f>IF(AND($C$2="sixth"),key!BO27,IF(AND($C$2="Seventh"),key!BO127,IF(AND($C$2="eighth"),key!BO227,"")))</f>
        <v/>
      </c>
      <c r="BJ25" s="298" t="str">
        <f>IF(AND($C$2="sixth"),key!BP27,IF(AND($C$2="Seventh"),key!BP127,IF(AND($C$2="eighth"),key!BP227,"")))</f>
        <v/>
      </c>
      <c r="BK25" s="295" t="str">
        <f>IF(AND($C$2="sixth"),key!BQ27,IF(AND($C$2="Seventh"),key!BQ127,IF(AND($C$2="eighth"),key!BQ227,"")))</f>
        <v/>
      </c>
      <c r="BL25" s="295" t="str">
        <f>IF(AND($C$2="sixth"),key!BR27,IF(AND($C$2="Seventh"),key!BR127,IF(AND($C$2="eighth"),key!BR227,"")))</f>
        <v/>
      </c>
      <c r="BM25" s="302" t="str">
        <f>IF(AND($C$2="sixth"),key!BS27,IF(AND($C$2="Seventh"),key!BS127,IF(AND($C$2="eighth"),key!BS227,"")))</f>
        <v/>
      </c>
      <c r="BN25" s="298" t="str">
        <f>IF(AND($C$2="sixth"),key!BT27,IF(AND($C$2="Seventh"),key!BT127,IF(AND($C$2="eighth"),key!BT227,"")))</f>
        <v/>
      </c>
      <c r="BO25" s="295" t="str">
        <f>IF(AND($C$2="sixth"),key!BU27,IF(AND($C$2="Seventh"),key!BU127,IF(AND($C$2="eighth"),key!BU227,"")))</f>
        <v/>
      </c>
      <c r="BP25" s="295" t="str">
        <f>IF(AND($C$2="sixth"),key!BV27,IF(AND($C$2="Seventh"),key!BV127,IF(AND($C$2="eighth"),key!BV227,"")))</f>
        <v/>
      </c>
      <c r="BQ25" s="302" t="str">
        <f>IF(AND($C$2="sixth"),key!BW27,IF(AND($C$2="Seventh"),key!BW127,IF(AND($C$2="eighth"),key!BW227,"")))</f>
        <v/>
      </c>
      <c r="BR25" s="298" t="str">
        <f>IF(AND($C$2="sixth"),key!BX27,IF(AND($C$2="Seventh"),key!BX127,IF(AND($C$2="eighth"),key!BX227,"")))</f>
        <v/>
      </c>
      <c r="BS25" s="259" t="str">
        <f>IF(AND($C$2="sixth"),key!CA27,IF(AND($C$2="Seventh"),key!CA127,IF(AND($C$2="eighth"),key!CA227,"")))</f>
        <v/>
      </c>
      <c r="BT25" s="299" t="str">
        <f>IF(AND($C$2="sixth"),key!CB27,IF(AND($C$2="Seventh"),key!CB127,IF(AND($C$2="eighth"),key!CB227,"")))</f>
        <v/>
      </c>
      <c r="BU25" s="295">
        <f>IF(AND($C$2="sixth"),key!CD27,IF(AND($C$2="Seventh"),key!CD127,IF(AND($C$2="eighth"),key!CD227,"")))</f>
        <v>5</v>
      </c>
      <c r="BV25" s="295" t="str">
        <f>IF(AND($C$2="sixth"),key!CE27,IF(AND($C$2="Seventh"),key!CE127,IF(AND($C$2="eighth"),key!CE227,"")))</f>
        <v/>
      </c>
      <c r="BW25" s="302" t="str">
        <f>IF(AND($C$2="sixth"),key!CF27,IF(AND($C$2="Seventh"),key!CF127,IF(AND($C$2="eighth"),key!CF227,"")))</f>
        <v/>
      </c>
      <c r="BX25" s="298" t="str">
        <f>IF(AND($C$2="sixth"),key!CG27,IF(AND($C$2="Seventh"),key!CG127,IF(AND($C$2="eighth"),key!CG227,"")))</f>
        <v/>
      </c>
      <c r="BY25" s="295">
        <f>IF(AND($C$2="sixth"),key!CH27,IF(AND($C$2="Seventh"),key!CH127,IF(AND($C$2="eighth"),key!CH227,"")))</f>
        <v>5</v>
      </c>
      <c r="BZ25" s="295" t="str">
        <f>IF(AND($C$2="sixth"),key!CI27,IF(AND($C$2="Seventh"),key!CI127,IF(AND($C$2="eighth"),key!CI227,"")))</f>
        <v/>
      </c>
      <c r="CA25" s="302" t="str">
        <f>IF(AND($C$2="sixth"),key!CJ27,IF(AND($C$2="Seventh"),key!CJ127,IF(AND($C$2="eighth"),key!CJ227,"")))</f>
        <v/>
      </c>
      <c r="CB25" s="298" t="str">
        <f>IF(AND($C$2="sixth"),key!CK27,IF(AND($C$2="Seventh"),key!CK127,IF(AND($C$2="eighth"),key!CK227,"")))</f>
        <v/>
      </c>
      <c r="CC25" s="295" t="str">
        <f>IF(AND($C$2="sixth"),key!CL27,IF(AND($C$2="Seventh"),key!CL127,IF(AND($C$2="eighth"),key!CL227,"")))</f>
        <v/>
      </c>
      <c r="CD25" s="295" t="str">
        <f>IF(AND($C$2="sixth"),key!CM27,IF(AND($C$2="Seventh"),key!CM127,IF(AND($C$2="eighth"),key!CM227,"")))</f>
        <v/>
      </c>
      <c r="CE25" s="302" t="str">
        <f>IF(AND($C$2="sixth"),key!CN27,IF(AND($C$2="Seventh"),key!CN127,IF(AND($C$2="eighth"),key!CN227,"")))</f>
        <v/>
      </c>
      <c r="CF25" s="298" t="str">
        <f>IF(AND($C$2="sixth"),key!CO27,IF(AND($C$2="Seventh"),key!CO127,IF(AND($C$2="eighth"),key!CO227,"")))</f>
        <v/>
      </c>
      <c r="CG25" s="295" t="str">
        <f>IF(AND($C$2="sixth"),key!CP27,IF(AND($C$2="Seventh"),key!CP127,IF(AND($C$2="eighth"),key!CP227,"")))</f>
        <v/>
      </c>
      <c r="CH25" s="295" t="str">
        <f>IF(AND($C$2="sixth"),key!CQ27,IF(AND($C$2="Seventh"),key!CQ127,IF(AND($C$2="eighth"),key!CQ227,"")))</f>
        <v/>
      </c>
      <c r="CI25" s="302" t="str">
        <f>IF(AND($C$2="sixth"),key!CR27,IF(AND($C$2="Seventh"),key!CR127,IF(AND($C$2="eighth"),key!CR227,"")))</f>
        <v/>
      </c>
      <c r="CJ25" s="298" t="str">
        <f>IF(AND($C$2="sixth"),key!CS27,IF(AND($C$2="Seventh"),key!CS127,IF(AND($C$2="eighth"),key!CS227,"")))</f>
        <v/>
      </c>
      <c r="CK25" s="295" t="str">
        <f>IF(AND($C$2="sixth"),key!CT27,IF(AND($C$2="Seventh"),key!CT127,IF(AND($C$2="eighth"),key!CT227,"")))</f>
        <v/>
      </c>
      <c r="CL25" s="295" t="str">
        <f>IF(AND($C$2="sixth"),key!CU27,IF(AND($C$2="Seventh"),key!CU127,IF(AND($C$2="eighth"),key!CU227,"")))</f>
        <v/>
      </c>
      <c r="CM25" s="302" t="str">
        <f>IF(AND($C$2="sixth"),key!CV27,IF(AND($C$2="Seventh"),key!CV127,IF(AND($C$2="eighth"),key!CV227,"")))</f>
        <v/>
      </c>
      <c r="CN25" s="298" t="str">
        <f>IF(AND($C$2="sixth"),key!CW27,IF(AND($C$2="Seventh"),key!CW127,IF(AND($C$2="eighth"),key!CW227,"")))</f>
        <v/>
      </c>
      <c r="CO25" s="259" t="str">
        <f>IF(AND($C$2="sixth"),key!CZ27,IF(AND($C$2="Seventh"),key!CZ127,IF(AND($C$2="eighth"),key!CZ227,"")))</f>
        <v/>
      </c>
      <c r="CP25" s="299" t="str">
        <f>IF(AND($C$2="sixth"),key!DA27,IF(AND($C$2="Seventh"),key!DA127,IF(AND($C$2="eighth"),key!DA227,"")))</f>
        <v/>
      </c>
      <c r="CQ25" s="295">
        <f>IF(AND($C$2="sixth"),key!DC27,IF(AND($C$2="Seventh"),key!DC127,IF(AND($C$2="eighth"),key!DC227,"")))</f>
        <v>5</v>
      </c>
      <c r="CR25" s="295" t="str">
        <f>IF(AND($C$2="sixth"),key!DD27,IF(AND($C$2="Seventh"),key!DD127,IF(AND($C$2="eighth"),key!DD227,"")))</f>
        <v/>
      </c>
      <c r="CS25" s="302" t="str">
        <f>IF(AND($C$2="sixth"),key!DE27,IF(AND($C$2="Seventh"),key!DE127,IF(AND($C$2="eighth"),key!DE227,"")))</f>
        <v/>
      </c>
      <c r="CT25" s="298" t="str">
        <f>IF(AND($C$2="sixth"),key!DF27,IF(AND($C$2="Seventh"),key!DF127,IF(AND($C$2="eighth"),key!DF227,"")))</f>
        <v/>
      </c>
      <c r="CU25" s="295">
        <f>IF(AND($C$2="sixth"),key!DG27,IF(AND($C$2="Seventh"),key!DG127,IF(AND($C$2="eighth"),key!DG227,"")))</f>
        <v>5</v>
      </c>
      <c r="CV25" s="295" t="str">
        <f>IF(AND($C$2="sixth"),key!DH27,IF(AND($C$2="Seventh"),key!DH127,IF(AND($C$2="eighth"),key!DH227,"")))</f>
        <v/>
      </c>
      <c r="CW25" s="302" t="str">
        <f>IF(AND($C$2="sixth"),key!DI27,IF(AND($C$2="Seventh"),key!DI127,IF(AND($C$2="eighth"),key!DI227,"")))</f>
        <v/>
      </c>
      <c r="CX25" s="298" t="str">
        <f>IF(AND($C$2="sixth"),key!DJ27,IF(AND($C$2="Seventh"),key!DJ127,IF(AND($C$2="eighth"),key!DJ227,"")))</f>
        <v/>
      </c>
      <c r="CY25" s="295" t="str">
        <f>IF(AND($C$2="sixth"),key!DK27,IF(AND($C$2="Seventh"),key!DK127,IF(AND($C$2="eighth"),key!DK227,"")))</f>
        <v/>
      </c>
      <c r="CZ25" s="295" t="str">
        <f>IF(AND($C$2="sixth"),key!DL27,IF(AND($C$2="Seventh"),key!DL127,IF(AND($C$2="eighth"),key!DL227,"")))</f>
        <v/>
      </c>
      <c r="DA25" s="302" t="str">
        <f>IF(AND($C$2="sixth"),key!DM27,IF(AND($C$2="Seventh"),key!DM127,IF(AND($C$2="eighth"),key!DM227,"")))</f>
        <v/>
      </c>
      <c r="DB25" s="298" t="str">
        <f>IF(AND($C$2="sixth"),key!DN27,IF(AND($C$2="Seventh"),key!DN127,IF(AND($C$2="eighth"),key!DN227,"")))</f>
        <v/>
      </c>
      <c r="DC25" s="295" t="str">
        <f>IF(AND($C$2="sixth"),key!DO27,IF(AND($C$2="Seventh"),key!DO127,IF(AND($C$2="eighth"),key!DO227,"")))</f>
        <v/>
      </c>
      <c r="DD25" s="295" t="str">
        <f>IF(AND($C$2="sixth"),key!DP27,IF(AND($C$2="Seventh"),key!DP127,IF(AND($C$2="eighth"),key!DP227,"")))</f>
        <v/>
      </c>
      <c r="DE25" s="302" t="str">
        <f>IF(AND($C$2="sixth"),key!DQ27,IF(AND($C$2="Seventh"),key!DQ127,IF(AND($C$2="eighth"),key!DQ227,"")))</f>
        <v/>
      </c>
      <c r="DF25" s="298" t="str">
        <f>IF(AND($C$2="sixth"),key!DR27,IF(AND($C$2="Seventh"),key!DR127,IF(AND($C$2="eighth"),key!DR227,"")))</f>
        <v/>
      </c>
      <c r="DG25" s="295" t="str">
        <f>IF(AND($C$2="sixth"),key!DS27,IF(AND($C$2="Seventh"),key!DS127,IF(AND($C$2="eighth"),key!DS227,"")))</f>
        <v/>
      </c>
      <c r="DH25" s="295" t="str">
        <f>IF(AND($C$2="sixth"),key!DT27,IF(AND($C$2="Seventh"),key!DT127,IF(AND($C$2="eighth"),key!DT227,"")))</f>
        <v/>
      </c>
      <c r="DI25" s="302" t="str">
        <f>IF(AND($C$2="sixth"),key!DU27,IF(AND($C$2="Seventh"),key!DU127,IF(AND($C$2="eighth"),key!DU227,"")))</f>
        <v/>
      </c>
      <c r="DJ25" s="298" t="str">
        <f>IF(AND($C$2="sixth"),key!DV27,IF(AND($C$2="Seventh"),key!DV127,IF(AND($C$2="eighth"),key!DV227,"")))</f>
        <v/>
      </c>
      <c r="DK25" s="259" t="str">
        <f>IF(AND($C$2="sixth"),key!DY27,IF(AND($C$2="Seventh"),key!DY127,IF(AND($C$2="eighth"),key!DY227,"")))</f>
        <v/>
      </c>
      <c r="DL25" s="299" t="str">
        <f>IF(AND($C$2="sixth"),key!DZ27,IF(AND($C$2="Seventh"),key!DZ127,IF(AND($C$2="eighth"),key!DZ227,"")))</f>
        <v/>
      </c>
      <c r="DM25" s="295">
        <f>IF(AND($C$2="sixth"),key!EB27,IF(AND($C$2="Seventh"),key!EB127,IF(AND($C$2="eighth"),key!EB227,"")))</f>
        <v>5</v>
      </c>
      <c r="DN25" s="295" t="str">
        <f>IF(AND($C$2="sixth"),key!EC27,IF(AND($C$2="Seventh"),key!EC127,IF(AND($C$2="eighth"),key!EC227,"")))</f>
        <v/>
      </c>
      <c r="DO25" s="302" t="str">
        <f>IF(AND($C$2="sixth"),key!ED27,IF(AND($C$2="Seventh"),key!ED127,IF(AND($C$2="eighth"),key!ED227,"")))</f>
        <v/>
      </c>
      <c r="DP25" s="298" t="str">
        <f>IF(AND($C$2="sixth"),key!EE27,IF(AND($C$2="Seventh"),key!EE127,IF(AND($C$2="eighth"),key!EE227,"")))</f>
        <v/>
      </c>
      <c r="DQ25" s="295">
        <f>IF(AND($C$2="sixth"),key!EF27,IF(AND($C$2="Seventh"),key!EF127,IF(AND($C$2="eighth"),key!EF227,"")))</f>
        <v>5</v>
      </c>
      <c r="DR25" s="295" t="str">
        <f>IF(AND($C$2="sixth"),key!EG27,IF(AND($C$2="Seventh"),key!EG127,IF(AND($C$2="eighth"),key!EG227,"")))</f>
        <v/>
      </c>
      <c r="DS25" s="302" t="str">
        <f>IF(AND($C$2="sixth"),key!EH27,IF(AND($C$2="Seventh"),key!EH127,IF(AND($C$2="eighth"),key!EH227,"")))</f>
        <v/>
      </c>
      <c r="DT25" s="298" t="str">
        <f>IF(AND($C$2="sixth"),key!EI27,IF(AND($C$2="Seventh"),key!EI127,IF(AND($C$2="eighth"),key!EI227,"")))</f>
        <v/>
      </c>
      <c r="DU25" s="295" t="str">
        <f>IF(AND($C$2="sixth"),key!EJ27,IF(AND($C$2="Seventh"),key!EJ127,IF(AND($C$2="eighth"),key!EJ227,"")))</f>
        <v/>
      </c>
      <c r="DV25" s="295" t="str">
        <f>IF(AND($C$2="sixth"),key!EK27,IF(AND($C$2="Seventh"),key!EK127,IF(AND($C$2="eighth"),key!EK227,"")))</f>
        <v/>
      </c>
      <c r="DW25" s="302" t="str">
        <f>IF(AND($C$2="sixth"),key!EL27,IF(AND($C$2="Seventh"),key!EL127,IF(AND($C$2="eighth"),key!EL227,"")))</f>
        <v/>
      </c>
      <c r="DX25" s="298" t="str">
        <f>IF(AND($C$2="sixth"),key!EM27,IF(AND($C$2="Seventh"),key!EM127,IF(AND($C$2="eighth"),key!EM227,"")))</f>
        <v/>
      </c>
      <c r="DY25" s="295" t="str">
        <f>IF(AND($C$2="sixth"),key!EN27,IF(AND($C$2="Seventh"),key!EN127,IF(AND($C$2="eighth"),key!EN227,"")))</f>
        <v/>
      </c>
      <c r="DZ25" s="295" t="str">
        <f>IF(AND($C$2="sixth"),key!EO27,IF(AND($C$2="Seventh"),key!EO127,IF(AND($C$2="eighth"),key!EO227,"")))</f>
        <v/>
      </c>
      <c r="EA25" s="302" t="str">
        <f>IF(AND($C$2="sixth"),key!EP27,IF(AND($C$2="Seventh"),key!EP127,IF(AND($C$2="eighth"),key!EP227,"")))</f>
        <v/>
      </c>
      <c r="EB25" s="298" t="str">
        <f>IF(AND($C$2="sixth"),key!EQ27,IF(AND($C$2="Seventh"),key!EQ127,IF(AND($C$2="eighth"),key!EQ227,"")))</f>
        <v/>
      </c>
      <c r="EC25" s="295" t="str">
        <f>IF(AND($C$2="sixth"),key!ER27,IF(AND($C$2="Seventh"),key!ER127,IF(AND($C$2="eighth"),key!ER227,"")))</f>
        <v/>
      </c>
      <c r="ED25" s="295" t="str">
        <f>IF(AND($C$2="sixth"),key!ES27,IF(AND($C$2="Seventh"),key!ES127,IF(AND($C$2="eighth"),key!ES227,"")))</f>
        <v/>
      </c>
      <c r="EE25" s="302" t="str">
        <f>IF(AND($C$2="sixth"),key!ET27,IF(AND($C$2="Seventh"),key!ET127,IF(AND($C$2="eighth"),key!ET227,"")))</f>
        <v/>
      </c>
      <c r="EF25" s="298" t="str">
        <f>IF(AND($C$2="sixth"),key!EU27,IF(AND($C$2="Seventh"),key!EU127,IF(AND($C$2="eighth"),key!EU227,"")))</f>
        <v/>
      </c>
      <c r="EG25" s="259" t="str">
        <f>IF(AND($C$2="sixth"),key!EX27,IF(AND($C$2="Seventh"),key!EX127,IF(AND($C$2="eighth"),key!EX227,"")))</f>
        <v/>
      </c>
      <c r="EH25" s="299" t="str">
        <f>IF(AND($C$2="sixth"),key!EY27,IF(AND($C$2="Seventh"),key!EY127,IF(AND($C$2="eighth"),key!EY227,"")))</f>
        <v/>
      </c>
      <c r="EI25" s="260" t="str">
        <f t="shared" si="9"/>
        <v/>
      </c>
      <c r="EJ25" s="254">
        <f>IF(AND($C$2="sixth"),key!EZ27,IF(AND($C$2="Seventh"),key!EZ127,IF(AND($C$2="eighth"),key!EZ227,"")))</f>
        <v>18</v>
      </c>
      <c r="EK25" s="254">
        <f>IF(AND($C$2="sixth"),key!FA27,IF(AND($C$2="Seventh"),key!FA127,IF(AND($C$2="eighth"),key!FA227,"")))</f>
        <v>18</v>
      </c>
      <c r="EL25" s="254" t="str">
        <f>IF(AND($C$2="sixth"),key!FB27,IF(AND($C$2="Seventh"),key!FB127,IF(AND($C$2="eighth"),key!FB227,"")))</f>
        <v/>
      </c>
      <c r="EM25" s="254" t="str">
        <f>IF(AND($C$2="sixth"),key!FC27,IF(AND($C$2="Seventh"),key!FC127,IF(AND($C$2="eighth"),key!FC227,"")))</f>
        <v/>
      </c>
      <c r="EN25" s="254" t="str">
        <f>IF(AND($C$2="sixth"),key!FD27,IF(AND($C$2="Seventh"),key!FD127,IF(AND($C$2="eighth"),key!FD227,"")))</f>
        <v/>
      </c>
      <c r="EO25" s="310" t="str">
        <f>IF(AND($C$2="sixth"),key!FE27,IF(AND($C$2="Seventh"),key!FE127,IF(AND($C$2="eighth"),key!FE227,"")))</f>
        <v/>
      </c>
      <c r="EP25" s="311" t="str">
        <f>IF(AND($C$2="sixth"),key!FF27,IF(AND($C$2="Seventh"),key!FF127,IF(AND($C$2="eighth"),key!FF227,"")))</f>
        <v xml:space="preserve"> </v>
      </c>
      <c r="EQ25" s="254">
        <f>IF(AND($C$2="sixth"),key!FG27,IF(AND($C$2="Seventh"),key!FG127,IF(AND($C$2="eighth"),key!FG227,"")))</f>
        <v>17</v>
      </c>
      <c r="ER25" s="254">
        <f>IF(AND($C$2="sixth"),key!FH27,IF(AND($C$2="Seventh"),key!FH127,IF(AND($C$2="eighth"),key!FH227,"")))</f>
        <v>18</v>
      </c>
      <c r="ES25" s="254" t="str">
        <f>IF(AND($C$2="sixth"),key!FI27,IF(AND($C$2="Seventh"),key!FI127,IF(AND($C$2="eighth"),key!FI227,"")))</f>
        <v/>
      </c>
      <c r="ET25" s="254" t="str">
        <f>IF(AND($C$2="sixth"),key!FJ27,IF(AND($C$2="Seventh"),key!FJ127,IF(AND($C$2="eighth"),key!FJ227,"")))</f>
        <v/>
      </c>
      <c r="EU25" s="254" t="str">
        <f>IF(AND($C$2="sixth"),key!FK27,IF(AND($C$2="Seventh"),key!FK127,IF(AND($C$2="eighth"),key!FK227,"")))</f>
        <v/>
      </c>
      <c r="EV25" s="310" t="str">
        <f>IF(AND($C$2="sixth"),key!FL27,IF(AND($C$2="Seventh"),key!FL127,IF(AND($C$2="eighth"),key!FL227,"")))</f>
        <v/>
      </c>
      <c r="EW25" s="311" t="str">
        <f>IF(AND($C$2="sixth"),key!FM27,IF(AND($C$2="Seventh"),key!FM127,IF(AND($C$2="eighth"),key!FM227,"")))</f>
        <v xml:space="preserve"> </v>
      </c>
      <c r="EX25" s="254">
        <f>IF(AND($C$2="sixth"),key!FN27,IF(AND($C$2="Seventh"),key!FN127,IF(AND($C$2="eighth"),key!FN227,"")))</f>
        <v>19</v>
      </c>
      <c r="EY25" s="254">
        <f>IF(AND($C$2="sixth"),key!FO27,IF(AND($C$2="Seventh"),key!FO127,IF(AND($C$2="eighth"),key!FO227,"")))</f>
        <v>19</v>
      </c>
      <c r="EZ25" s="254" t="str">
        <f>IF(AND($C$2="sixth"),key!FP27,IF(AND($C$2="Seventh"),key!FP127,IF(AND($C$2="eighth"),key!FP227,"")))</f>
        <v/>
      </c>
      <c r="FA25" s="254" t="str">
        <f>IF(AND($C$2="sixth"),key!FQ27,IF(AND($C$2="Seventh"),key!FQ127,IF(AND($C$2="eighth"),key!FQ227,"")))</f>
        <v/>
      </c>
      <c r="FB25" s="254" t="str">
        <f>IF(AND($C$2="sixth"),key!FR27,IF(AND($C$2="Seventh"),key!FR127,IF(AND($C$2="eighth"),key!FR227,"")))</f>
        <v/>
      </c>
      <c r="FC25" s="310" t="str">
        <f>IF(AND($C$2="sixth"),key!FS27,IF(AND($C$2="Seventh"),key!FS127,IF(AND($C$2="eighth"),key!FS227,"")))</f>
        <v/>
      </c>
      <c r="FD25" s="311" t="str">
        <f>IF(AND($C$2="sixth"),key!FT27,IF(AND($C$2="Seventh"),key!FT127,IF(AND($C$2="eighth"),key!FT227,"")))</f>
        <v xml:space="preserve"> </v>
      </c>
      <c r="FE25" s="344" t="str">
        <f t="shared" si="1"/>
        <v/>
      </c>
      <c r="FF25" s="261" t="str">
        <f>IF(AND($C$2="sixth"),key!GI27,IF(AND($C$2="Seventh"),key!GI127,IF(AND($C$2="eighth"),key!GI227,"")))</f>
        <v/>
      </c>
      <c r="FG25" s="842" t="str">
        <f>IF(AND($C$2="sixth"),key!GJ27,IF(AND($C$2="Seventh"),key!GJ127,IF(AND($C$2="eighth"),key!GJ227,"")))</f>
        <v>mRrh.kZ</v>
      </c>
      <c r="FH25" s="843"/>
      <c r="FI25" s="255" t="str">
        <f>IF(AND($C$2="sixth"),key!GG27,IF(AND($C$2="Seventh"),key!GG127,IF(AND($C$2="eighth"),key!GG227,"")))</f>
        <v/>
      </c>
      <c r="FJ25" s="330" t="str">
        <f t="shared" si="10"/>
        <v/>
      </c>
      <c r="FK25" s="248"/>
      <c r="FL25" s="248"/>
      <c r="FY25" s="50" t="str">
        <f>IF(AND($C$2="sixth"),key!GH27,IF(AND($C$2="Seventh"),key!GH127,IF(AND($C$2="eighth"),key!GH227,"")))</f>
        <v/>
      </c>
    </row>
    <row r="26" spans="1:236" ht="18.75">
      <c r="A26" s="257">
        <v>20</v>
      </c>
      <c r="B26" s="291" t="str">
        <f>IF(AND($C$2="sixth"),key!E28,IF(AND($C$2="Seventh"),key!E128,IF(AND($C$2="eighth"),key!E228,"")))</f>
        <v/>
      </c>
      <c r="C26" s="288" t="str">
        <f>IF(ISNA(VLOOKUP(D26,Register!A$7:Z$315,10,FALSE)),"",VLOOKUP(D26,Register!A$7:Z$315,10,FALSE))</f>
        <v/>
      </c>
      <c r="D26" s="289" t="str">
        <f>IF(AND($C$2="sixth"),key!B28,IF(AND($C$2="Seventh"),key!B128,IF(AND($C$2="eighth"),key!B228,"")))</f>
        <v/>
      </c>
      <c r="E26" s="290" t="str">
        <f>IF(AND($C$2="sixth"),key!C28,IF(AND($C$2="Seventh"),key!C128,IF(AND($C$2="eighth"),key!C228,"")))</f>
        <v/>
      </c>
      <c r="F26" s="290" t="str">
        <f>IF(AND($C$2="sixth"),key!D28,IF(AND($C$2="Seventh"),key!D128,IF(AND($C$2="eighth"),key!D228,"")))</f>
        <v/>
      </c>
      <c r="G26" s="295" t="str">
        <f>IF(AND($C$2="sixth"),key!G28,IF(AND($C$2="Seventh"),key!G128,IF(AND($C$2="eighth"),key!G228,"")))</f>
        <v/>
      </c>
      <c r="H26" s="295" t="str">
        <f>IF(AND($C$2="sixth"),key!H28,IF(AND($C$2="Seventh"),key!H128,IF(AND($C$2="eighth"),key!H228,"")))</f>
        <v/>
      </c>
      <c r="I26" s="297" t="str">
        <f t="shared" si="0"/>
        <v/>
      </c>
      <c r="J26" s="296" t="str">
        <f>IF(AND($C$2="sixth"),key!J28,IF(AND($C$2="Seventh"),key!J128,IF(AND($C$2="eighth"),key!J228,"")))</f>
        <v/>
      </c>
      <c r="K26" s="295" t="str">
        <f>IF(AND($C$2="sixth"),key!K28,IF(AND($C$2="Seventh"),key!K128,IF(AND($C$2="eighth"),key!K228,"")))</f>
        <v/>
      </c>
      <c r="L26" s="295" t="str">
        <f>IF(AND($C$2="sixth"),key!L28,IF(AND($C$2="Seventh"),key!L128,IF(AND($C$2="eighth"),key!L228,"")))</f>
        <v/>
      </c>
      <c r="M26" s="258" t="str">
        <f t="shared" si="2"/>
        <v/>
      </c>
      <c r="N26" s="298" t="str">
        <f>IF(AND($C$2="sixth"),key!N28,IF(AND($C$2="Seventh"),key!N128,IF(AND($C$2="eighth"),key!N228,"")))</f>
        <v/>
      </c>
      <c r="O26" s="295" t="str">
        <f>IF(AND($C$2="sixth"),key!O28,IF(AND($C$2="Seventh"),key!O128,IF(AND($C$2="eighth"),key!O228,"")))</f>
        <v/>
      </c>
      <c r="P26" s="295" t="str">
        <f>IF(AND($C$2="sixth"),key!P28,IF(AND($C$2="Seventh"),key!P128,IF(AND($C$2="eighth"),key!P228,"")))</f>
        <v/>
      </c>
      <c r="Q26" s="258" t="str">
        <f t="shared" si="3"/>
        <v/>
      </c>
      <c r="R26" s="298" t="str">
        <f>IF(AND($C$2="sixth"),key!R28,IF(AND($C$2="Seventh"),key!R128,IF(AND($C$2="eighth"),key!R228,"")))</f>
        <v/>
      </c>
      <c r="S26" s="295" t="str">
        <f>IF(AND($C$2="sixth"),key!S28,IF(AND($C$2="Seventh"),key!S128,IF(AND($C$2="eighth"),key!S228,"")))</f>
        <v/>
      </c>
      <c r="T26" s="295" t="str">
        <f>IF(AND($C$2="sixth"),key!T28,IF(AND($C$2="Seventh"),key!T128,IF(AND($C$2="eighth"),key!T228,"")))</f>
        <v/>
      </c>
      <c r="U26" s="258" t="str">
        <f t="shared" si="4"/>
        <v/>
      </c>
      <c r="V26" s="298" t="str">
        <f>IF(AND($C$2="sixth"),key!V28,IF(AND($C$2="Seventh"),key!V128,IF(AND($C$2="eighth"),key!V228,"")))</f>
        <v/>
      </c>
      <c r="W26" s="295" t="str">
        <f>IF(AND($C$2="sixth"),key!W28,IF(AND($C$2="Seventh"),key!W128,IF(AND($C$2="eighth"),key!W228,"")))</f>
        <v/>
      </c>
      <c r="X26" s="295" t="str">
        <f>IF(AND($C$2="sixth"),key!X28,IF(AND($C$2="Seventh"),key!X128,IF(AND($C$2="eighth"),key!X228,"")))</f>
        <v/>
      </c>
      <c r="Y26" s="259" t="str">
        <f t="shared" si="5"/>
        <v/>
      </c>
      <c r="Z26" s="298" t="str">
        <f>IF(AND($C$2="sixth"),key!Z28,IF(AND($C$2="Seventh"),key!Z128,IF(AND($C$2="eighth"),key!Z228,"")))</f>
        <v/>
      </c>
      <c r="AA26" s="259" t="str">
        <f>IF(AND($C$2="sixth"),key!AC28,IF(AND($C$2="Seventh"),key!AC128,IF(AND($C$2="eighth"),key!AC228,"")))</f>
        <v/>
      </c>
      <c r="AB26" s="299" t="str">
        <f>IF(AND($C$2="sixth"),key!AD28,IF(AND($C$2="Seventh"),key!AD128,IF(AND($C$2="eighth"),key!AD228,"")))</f>
        <v/>
      </c>
      <c r="AC26" s="295">
        <f>IF(AND($C$2="sixth"),key!AF28,IF(AND($C$2="Seventh"),key!AF128,IF(AND($C$2="eighth"),key!AF228,"")))</f>
        <v>10</v>
      </c>
      <c r="AD26" s="295" t="str">
        <f>IF(AND($C$2="sixth"),key!AG28,IF(AND($C$2="Seventh"),key!AG128,IF(AND($C$2="eighth"),key!AG228,"")))</f>
        <v/>
      </c>
      <c r="AE26" s="297">
        <f t="shared" si="6"/>
        <v>10</v>
      </c>
      <c r="AF26" s="296" t="str">
        <f>IF(AND($C$2="sixth"),key!AI28,IF(AND($C$2="Seventh"),key!AI128,IF(AND($C$2="eighth"),key!AI228,"")))</f>
        <v/>
      </c>
      <c r="AG26" s="295">
        <f>IF(AND($C$2="sixth"),key!AJ28,IF(AND($C$2="Seventh"),key!AJ128,IF(AND($C$2="eighth"),key!AJ228,"")))</f>
        <v>7</v>
      </c>
      <c r="AH26" s="295" t="str">
        <f>IF(AND($C$2="sixth"),key!AK28,IF(AND($C$2="Seventh"),key!AK128,IF(AND($C$2="eighth"),key!AK228,"")))</f>
        <v/>
      </c>
      <c r="AI26" s="258">
        <f t="shared" si="7"/>
        <v>7</v>
      </c>
      <c r="AJ26" s="298" t="str">
        <f>IF(AND($C$2="sixth"),key!AM28,IF(AND($C$2="Seventh"),key!AM128,IF(AND($C$2="eighth"),key!AM228,"")))</f>
        <v/>
      </c>
      <c r="AK26" s="295">
        <f>IF(AND($C$2="sixth"),key!AN28,IF(AND($C$2="Seventh"),key!AN128,IF(AND($C$2="eighth"),key!AN228,"")))</f>
        <v>40</v>
      </c>
      <c r="AL26" s="295" t="str">
        <f>IF(AND($C$2="sixth"),key!AO28,IF(AND($C$2="Seventh"),key!AO128,IF(AND($C$2="eighth"),key!AO228,"")))</f>
        <v/>
      </c>
      <c r="AM26" s="258">
        <f t="shared" si="8"/>
        <v>40</v>
      </c>
      <c r="AN26" s="298" t="str">
        <f>IF(AND($C$2="sixth"),key!AQ28,IF(AND($C$2="Seventh"),key!AQ128,IF(AND($C$2="eighth"),key!AQ228,"")))</f>
        <v/>
      </c>
      <c r="AO26" s="295">
        <f>IF(AND($C$2="sixth"),key!AR28,IF(AND($C$2="Seventh"),key!AR128,IF(AND($C$2="eighth"),key!AR228,"")))</f>
        <v>8</v>
      </c>
      <c r="AP26" s="295" t="str">
        <f>IF(AND($C$2="sixth"),key!AS28,IF(AND($C$2="Seventh"),key!AS128,IF(AND($C$2="eighth"),key!AS228,"")))</f>
        <v/>
      </c>
      <c r="AQ26" s="303" t="str">
        <f>IF(AND($C$2="sixth"),key!AT28,IF(AND($C$2="Seventh"),key!AT128,IF(AND($C$2="eighth"),key!AT228,"")))</f>
        <v/>
      </c>
      <c r="AR26" s="298" t="str">
        <f>IF(AND($C$2="sixth"),key!AU28,IF(AND($C$2="Seventh"),key!AU128,IF(AND($C$2="eighth"),key!AU228,"")))</f>
        <v/>
      </c>
      <c r="AS26" s="295">
        <f>IF(AND($C$2="sixth"),key!AV28,IF(AND($C$2="Seventh"),key!AV128,IF(AND($C$2="eighth"),key!AV228,"")))</f>
        <v>62</v>
      </c>
      <c r="AT26" s="295" t="str">
        <f>IF(AND($C$2="sixth"),key!AW28,IF(AND($C$2="Seventh"),key!AW128,IF(AND($C$2="eighth"),key!AW228,"")))</f>
        <v/>
      </c>
      <c r="AU26" s="303" t="str">
        <f>IF(AND($C$2="sixth"),key!AX28,IF(AND($C$2="Seventh"),key!AX128,IF(AND($C$2="eighth"),key!AX228,"")))</f>
        <v/>
      </c>
      <c r="AV26" s="298" t="str">
        <f>IF(AND($C$2="sixth"),key!AY28,IF(AND($C$2="Seventh"),key!AY128,IF(AND($C$2="eighth"),key!AY228,"")))</f>
        <v/>
      </c>
      <c r="AW26" s="259" t="str">
        <f>IF(AND($C$2="sixth"),key!BB28,IF(AND($C$2="Seventh"),key!BB128,IF(AND($C$2="eighth"),key!BB228,"")))</f>
        <v/>
      </c>
      <c r="AX26" s="299" t="str">
        <f>IF(AND($C$2="sixth"),key!BC28,IF(AND($C$2="Seventh"),key!BC128,IF(AND($C$2="eighth"),key!BC228,"")))</f>
        <v/>
      </c>
      <c r="AY26" s="295">
        <f>IF(AND($C$2="sixth"),key!BE28,IF(AND($C$2="Seventh"),key!BE128,IF(AND($C$2="eighth"),key!BE228,"")))</f>
        <v>10</v>
      </c>
      <c r="AZ26" s="295" t="str">
        <f>IF(AND($C$2="sixth"),key!BF28,IF(AND($C$2="Seventh"),key!BF128,IF(AND($C$2="eighth"),key!BF228,"")))</f>
        <v/>
      </c>
      <c r="BA26" s="302" t="str">
        <f>IF(AND($C$2="sixth"),key!BG28,IF(AND($C$2="Seventh"),key!BG128,IF(AND($C$2="eighth"),key!BG228,"")))</f>
        <v/>
      </c>
      <c r="BB26" s="298" t="str">
        <f>IF(AND($C$2="sixth"),key!BH28,IF(AND($C$2="Seventh"),key!BH128,IF(AND($C$2="eighth"),key!BH228,"")))</f>
        <v/>
      </c>
      <c r="BC26" s="295">
        <f>IF(AND($C$2="sixth"),key!BI28,IF(AND($C$2="Seventh"),key!BI128,IF(AND($C$2="eighth"),key!BI228,"")))</f>
        <v>7</v>
      </c>
      <c r="BD26" s="295" t="str">
        <f>IF(AND($C$2="sixth"),key!BJ28,IF(AND($C$2="Seventh"),key!BJ128,IF(AND($C$2="eighth"),key!BJ228,"")))</f>
        <v/>
      </c>
      <c r="BE26" s="302" t="str">
        <f>IF(AND($C$2="sixth"),key!BK28,IF(AND($C$2="Seventh"),key!BK128,IF(AND($C$2="eighth"),key!BK228,"")))</f>
        <v/>
      </c>
      <c r="BF26" s="298" t="str">
        <f>IF(AND($C$2="sixth"),key!BL28,IF(AND($C$2="Seventh"),key!BL128,IF(AND($C$2="eighth"),key!BL228,"")))</f>
        <v/>
      </c>
      <c r="BG26" s="295">
        <f>IF(AND($C$2="sixth"),key!BM28,IF(AND($C$2="Seventh"),key!BM128,IF(AND($C$2="eighth"),key!BM228,"")))</f>
        <v>40</v>
      </c>
      <c r="BH26" s="295" t="str">
        <f>IF(AND($C$2="sixth"),key!BN28,IF(AND($C$2="Seventh"),key!BN128,IF(AND($C$2="eighth"),key!BN228,"")))</f>
        <v/>
      </c>
      <c r="BI26" s="302" t="str">
        <f>IF(AND($C$2="sixth"),key!BO28,IF(AND($C$2="Seventh"),key!BO128,IF(AND($C$2="eighth"),key!BO228,"")))</f>
        <v/>
      </c>
      <c r="BJ26" s="298" t="str">
        <f>IF(AND($C$2="sixth"),key!BP28,IF(AND($C$2="Seventh"),key!BP128,IF(AND($C$2="eighth"),key!BP228,"")))</f>
        <v/>
      </c>
      <c r="BK26" s="295">
        <f>IF(AND($C$2="sixth"),key!BQ28,IF(AND($C$2="Seventh"),key!BQ128,IF(AND($C$2="eighth"),key!BQ228,"")))</f>
        <v>8</v>
      </c>
      <c r="BL26" s="295" t="str">
        <f>IF(AND($C$2="sixth"),key!BR28,IF(AND($C$2="Seventh"),key!BR128,IF(AND($C$2="eighth"),key!BR228,"")))</f>
        <v/>
      </c>
      <c r="BM26" s="302" t="str">
        <f>IF(AND($C$2="sixth"),key!BS28,IF(AND($C$2="Seventh"),key!BS128,IF(AND($C$2="eighth"),key!BS228,"")))</f>
        <v/>
      </c>
      <c r="BN26" s="298" t="str">
        <f>IF(AND($C$2="sixth"),key!BT28,IF(AND($C$2="Seventh"),key!BT128,IF(AND($C$2="eighth"),key!BT228,"")))</f>
        <v/>
      </c>
      <c r="BO26" s="295">
        <f>IF(AND($C$2="sixth"),key!BU28,IF(AND($C$2="Seventh"),key!BU128,IF(AND($C$2="eighth"),key!BU228,"")))</f>
        <v>62</v>
      </c>
      <c r="BP26" s="295" t="str">
        <f>IF(AND($C$2="sixth"),key!BV28,IF(AND($C$2="Seventh"),key!BV128,IF(AND($C$2="eighth"),key!BV228,"")))</f>
        <v/>
      </c>
      <c r="BQ26" s="302" t="str">
        <f>IF(AND($C$2="sixth"),key!BW28,IF(AND($C$2="Seventh"),key!BW128,IF(AND($C$2="eighth"),key!BW228,"")))</f>
        <v/>
      </c>
      <c r="BR26" s="298" t="str">
        <f>IF(AND($C$2="sixth"),key!BX28,IF(AND($C$2="Seventh"),key!BX128,IF(AND($C$2="eighth"),key!BX228,"")))</f>
        <v/>
      </c>
      <c r="BS26" s="259" t="str">
        <f>IF(AND($C$2="sixth"),key!CA28,IF(AND($C$2="Seventh"),key!CA128,IF(AND($C$2="eighth"),key!CA228,"")))</f>
        <v/>
      </c>
      <c r="BT26" s="299" t="str">
        <f>IF(AND($C$2="sixth"),key!CB28,IF(AND($C$2="Seventh"),key!CB128,IF(AND($C$2="eighth"),key!CB228,"")))</f>
        <v/>
      </c>
      <c r="BU26" s="295">
        <f>IF(AND($C$2="sixth"),key!CD28,IF(AND($C$2="Seventh"),key!CD128,IF(AND($C$2="eighth"),key!CD228,"")))</f>
        <v>10</v>
      </c>
      <c r="BV26" s="295" t="str">
        <f>IF(AND($C$2="sixth"),key!CE28,IF(AND($C$2="Seventh"),key!CE128,IF(AND($C$2="eighth"),key!CE228,"")))</f>
        <v/>
      </c>
      <c r="BW26" s="302" t="str">
        <f>IF(AND($C$2="sixth"),key!CF28,IF(AND($C$2="Seventh"),key!CF128,IF(AND($C$2="eighth"),key!CF228,"")))</f>
        <v/>
      </c>
      <c r="BX26" s="298" t="str">
        <f>IF(AND($C$2="sixth"),key!CG28,IF(AND($C$2="Seventh"),key!CG128,IF(AND($C$2="eighth"),key!CG228,"")))</f>
        <v/>
      </c>
      <c r="BY26" s="295">
        <f>IF(AND($C$2="sixth"),key!CH28,IF(AND($C$2="Seventh"),key!CH128,IF(AND($C$2="eighth"),key!CH228,"")))</f>
        <v>7</v>
      </c>
      <c r="BZ26" s="295" t="str">
        <f>IF(AND($C$2="sixth"),key!CI28,IF(AND($C$2="Seventh"),key!CI128,IF(AND($C$2="eighth"),key!CI228,"")))</f>
        <v/>
      </c>
      <c r="CA26" s="302" t="str">
        <f>IF(AND($C$2="sixth"),key!CJ28,IF(AND($C$2="Seventh"),key!CJ128,IF(AND($C$2="eighth"),key!CJ228,"")))</f>
        <v/>
      </c>
      <c r="CB26" s="298" t="str">
        <f>IF(AND($C$2="sixth"),key!CK28,IF(AND($C$2="Seventh"),key!CK128,IF(AND($C$2="eighth"),key!CK228,"")))</f>
        <v/>
      </c>
      <c r="CC26" s="295">
        <f>IF(AND($C$2="sixth"),key!CL28,IF(AND($C$2="Seventh"),key!CL128,IF(AND($C$2="eighth"),key!CL228,"")))</f>
        <v>40</v>
      </c>
      <c r="CD26" s="295" t="str">
        <f>IF(AND($C$2="sixth"),key!CM28,IF(AND($C$2="Seventh"),key!CM128,IF(AND($C$2="eighth"),key!CM228,"")))</f>
        <v/>
      </c>
      <c r="CE26" s="302" t="str">
        <f>IF(AND($C$2="sixth"),key!CN28,IF(AND($C$2="Seventh"),key!CN128,IF(AND($C$2="eighth"),key!CN228,"")))</f>
        <v/>
      </c>
      <c r="CF26" s="298" t="str">
        <f>IF(AND($C$2="sixth"),key!CO28,IF(AND($C$2="Seventh"),key!CO128,IF(AND($C$2="eighth"),key!CO228,"")))</f>
        <v/>
      </c>
      <c r="CG26" s="295">
        <f>IF(AND($C$2="sixth"),key!CP28,IF(AND($C$2="Seventh"),key!CP128,IF(AND($C$2="eighth"),key!CP228,"")))</f>
        <v>8</v>
      </c>
      <c r="CH26" s="295" t="str">
        <f>IF(AND($C$2="sixth"),key!CQ28,IF(AND($C$2="Seventh"),key!CQ128,IF(AND($C$2="eighth"),key!CQ228,"")))</f>
        <v/>
      </c>
      <c r="CI26" s="302" t="str">
        <f>IF(AND($C$2="sixth"),key!CR28,IF(AND($C$2="Seventh"),key!CR128,IF(AND($C$2="eighth"),key!CR228,"")))</f>
        <v/>
      </c>
      <c r="CJ26" s="298" t="str">
        <f>IF(AND($C$2="sixth"),key!CS28,IF(AND($C$2="Seventh"),key!CS128,IF(AND($C$2="eighth"),key!CS228,"")))</f>
        <v/>
      </c>
      <c r="CK26" s="295">
        <f>IF(AND($C$2="sixth"),key!CT28,IF(AND($C$2="Seventh"),key!CT128,IF(AND($C$2="eighth"),key!CT228,"")))</f>
        <v>62</v>
      </c>
      <c r="CL26" s="295" t="str">
        <f>IF(AND($C$2="sixth"),key!CU28,IF(AND($C$2="Seventh"),key!CU128,IF(AND($C$2="eighth"),key!CU228,"")))</f>
        <v/>
      </c>
      <c r="CM26" s="302" t="str">
        <f>IF(AND($C$2="sixth"),key!CV28,IF(AND($C$2="Seventh"),key!CV128,IF(AND($C$2="eighth"),key!CV228,"")))</f>
        <v/>
      </c>
      <c r="CN26" s="298" t="str">
        <f>IF(AND($C$2="sixth"),key!CW28,IF(AND($C$2="Seventh"),key!CW128,IF(AND($C$2="eighth"),key!CW228,"")))</f>
        <v/>
      </c>
      <c r="CO26" s="259" t="str">
        <f>IF(AND($C$2="sixth"),key!CZ28,IF(AND($C$2="Seventh"),key!CZ128,IF(AND($C$2="eighth"),key!CZ228,"")))</f>
        <v/>
      </c>
      <c r="CP26" s="299" t="str">
        <f>IF(AND($C$2="sixth"),key!DA28,IF(AND($C$2="Seventh"),key!DA128,IF(AND($C$2="eighth"),key!DA228,"")))</f>
        <v/>
      </c>
      <c r="CQ26" s="295">
        <f>IF(AND($C$2="sixth"),key!DC28,IF(AND($C$2="Seventh"),key!DC128,IF(AND($C$2="eighth"),key!DC228,"")))</f>
        <v>10</v>
      </c>
      <c r="CR26" s="295" t="str">
        <f>IF(AND($C$2="sixth"),key!DD28,IF(AND($C$2="Seventh"),key!DD128,IF(AND($C$2="eighth"),key!DD228,"")))</f>
        <v/>
      </c>
      <c r="CS26" s="302" t="str">
        <f>IF(AND($C$2="sixth"),key!DE28,IF(AND($C$2="Seventh"),key!DE128,IF(AND($C$2="eighth"),key!DE228,"")))</f>
        <v/>
      </c>
      <c r="CT26" s="298" t="str">
        <f>IF(AND($C$2="sixth"),key!DF28,IF(AND($C$2="Seventh"),key!DF128,IF(AND($C$2="eighth"),key!DF228,"")))</f>
        <v/>
      </c>
      <c r="CU26" s="295">
        <f>IF(AND($C$2="sixth"),key!DG28,IF(AND($C$2="Seventh"),key!DG128,IF(AND($C$2="eighth"),key!DG228,"")))</f>
        <v>7</v>
      </c>
      <c r="CV26" s="295" t="str">
        <f>IF(AND($C$2="sixth"),key!DH28,IF(AND($C$2="Seventh"),key!DH128,IF(AND($C$2="eighth"),key!DH228,"")))</f>
        <v/>
      </c>
      <c r="CW26" s="302" t="str">
        <f>IF(AND($C$2="sixth"),key!DI28,IF(AND($C$2="Seventh"),key!DI128,IF(AND($C$2="eighth"),key!DI228,"")))</f>
        <v/>
      </c>
      <c r="CX26" s="298" t="str">
        <f>IF(AND($C$2="sixth"),key!DJ28,IF(AND($C$2="Seventh"),key!DJ128,IF(AND($C$2="eighth"),key!DJ228,"")))</f>
        <v/>
      </c>
      <c r="CY26" s="295">
        <f>IF(AND($C$2="sixth"),key!DK28,IF(AND($C$2="Seventh"),key!DK128,IF(AND($C$2="eighth"),key!DK228,"")))</f>
        <v>40</v>
      </c>
      <c r="CZ26" s="295" t="str">
        <f>IF(AND($C$2="sixth"),key!DL28,IF(AND($C$2="Seventh"),key!DL128,IF(AND($C$2="eighth"),key!DL228,"")))</f>
        <v/>
      </c>
      <c r="DA26" s="302" t="str">
        <f>IF(AND($C$2="sixth"),key!DM28,IF(AND($C$2="Seventh"),key!DM128,IF(AND($C$2="eighth"),key!DM228,"")))</f>
        <v/>
      </c>
      <c r="DB26" s="298" t="str">
        <f>IF(AND($C$2="sixth"),key!DN28,IF(AND($C$2="Seventh"),key!DN128,IF(AND($C$2="eighth"),key!DN228,"")))</f>
        <v/>
      </c>
      <c r="DC26" s="295">
        <f>IF(AND($C$2="sixth"),key!DO28,IF(AND($C$2="Seventh"),key!DO128,IF(AND($C$2="eighth"),key!DO228,"")))</f>
        <v>8</v>
      </c>
      <c r="DD26" s="295" t="str">
        <f>IF(AND($C$2="sixth"),key!DP28,IF(AND($C$2="Seventh"),key!DP128,IF(AND($C$2="eighth"),key!DP228,"")))</f>
        <v/>
      </c>
      <c r="DE26" s="302" t="str">
        <f>IF(AND($C$2="sixth"),key!DQ28,IF(AND($C$2="Seventh"),key!DQ128,IF(AND($C$2="eighth"),key!DQ228,"")))</f>
        <v/>
      </c>
      <c r="DF26" s="298" t="str">
        <f>IF(AND($C$2="sixth"),key!DR28,IF(AND($C$2="Seventh"),key!DR128,IF(AND($C$2="eighth"),key!DR228,"")))</f>
        <v/>
      </c>
      <c r="DG26" s="295">
        <f>IF(AND($C$2="sixth"),key!DS28,IF(AND($C$2="Seventh"),key!DS128,IF(AND($C$2="eighth"),key!DS228,"")))</f>
        <v>62</v>
      </c>
      <c r="DH26" s="295" t="str">
        <f>IF(AND($C$2="sixth"),key!DT28,IF(AND($C$2="Seventh"),key!DT128,IF(AND($C$2="eighth"),key!DT228,"")))</f>
        <v/>
      </c>
      <c r="DI26" s="302" t="str">
        <f>IF(AND($C$2="sixth"),key!DU28,IF(AND($C$2="Seventh"),key!DU128,IF(AND($C$2="eighth"),key!DU228,"")))</f>
        <v/>
      </c>
      <c r="DJ26" s="298" t="str">
        <f>IF(AND($C$2="sixth"),key!DV28,IF(AND($C$2="Seventh"),key!DV128,IF(AND($C$2="eighth"),key!DV228,"")))</f>
        <v/>
      </c>
      <c r="DK26" s="259" t="str">
        <f>IF(AND($C$2="sixth"),key!DY28,IF(AND($C$2="Seventh"),key!DY128,IF(AND($C$2="eighth"),key!DY228,"")))</f>
        <v/>
      </c>
      <c r="DL26" s="299" t="str">
        <f>IF(AND($C$2="sixth"),key!DZ28,IF(AND($C$2="Seventh"),key!DZ128,IF(AND($C$2="eighth"),key!DZ228,"")))</f>
        <v/>
      </c>
      <c r="DM26" s="295">
        <f>IF(AND($C$2="sixth"),key!EB28,IF(AND($C$2="Seventh"),key!EB128,IF(AND($C$2="eighth"),key!EB228,"")))</f>
        <v>10</v>
      </c>
      <c r="DN26" s="295" t="str">
        <f>IF(AND($C$2="sixth"),key!EC28,IF(AND($C$2="Seventh"),key!EC128,IF(AND($C$2="eighth"),key!EC228,"")))</f>
        <v/>
      </c>
      <c r="DO26" s="302" t="str">
        <f>IF(AND($C$2="sixth"),key!ED28,IF(AND($C$2="Seventh"),key!ED128,IF(AND($C$2="eighth"),key!ED228,"")))</f>
        <v/>
      </c>
      <c r="DP26" s="298" t="str">
        <f>IF(AND($C$2="sixth"),key!EE28,IF(AND($C$2="Seventh"),key!EE128,IF(AND($C$2="eighth"),key!EE228,"")))</f>
        <v/>
      </c>
      <c r="DQ26" s="295">
        <f>IF(AND($C$2="sixth"),key!EF28,IF(AND($C$2="Seventh"),key!EF128,IF(AND($C$2="eighth"),key!EF228,"")))</f>
        <v>7</v>
      </c>
      <c r="DR26" s="295" t="str">
        <f>IF(AND($C$2="sixth"),key!EG28,IF(AND($C$2="Seventh"),key!EG128,IF(AND($C$2="eighth"),key!EG228,"")))</f>
        <v/>
      </c>
      <c r="DS26" s="302" t="str">
        <f>IF(AND($C$2="sixth"),key!EH28,IF(AND($C$2="Seventh"),key!EH128,IF(AND($C$2="eighth"),key!EH228,"")))</f>
        <v/>
      </c>
      <c r="DT26" s="298" t="str">
        <f>IF(AND($C$2="sixth"),key!EI28,IF(AND($C$2="Seventh"),key!EI128,IF(AND($C$2="eighth"),key!EI228,"")))</f>
        <v/>
      </c>
      <c r="DU26" s="295">
        <f>IF(AND($C$2="sixth"),key!EJ28,IF(AND($C$2="Seventh"),key!EJ128,IF(AND($C$2="eighth"),key!EJ228,"")))</f>
        <v>40</v>
      </c>
      <c r="DV26" s="295" t="str">
        <f>IF(AND($C$2="sixth"),key!EK28,IF(AND($C$2="Seventh"),key!EK128,IF(AND($C$2="eighth"),key!EK228,"")))</f>
        <v/>
      </c>
      <c r="DW26" s="302" t="str">
        <f>IF(AND($C$2="sixth"),key!EL28,IF(AND($C$2="Seventh"),key!EL128,IF(AND($C$2="eighth"),key!EL228,"")))</f>
        <v/>
      </c>
      <c r="DX26" s="298" t="str">
        <f>IF(AND($C$2="sixth"),key!EM28,IF(AND($C$2="Seventh"),key!EM128,IF(AND($C$2="eighth"),key!EM228,"")))</f>
        <v/>
      </c>
      <c r="DY26" s="295">
        <f>IF(AND($C$2="sixth"),key!EN28,IF(AND($C$2="Seventh"),key!EN128,IF(AND($C$2="eighth"),key!EN228,"")))</f>
        <v>8</v>
      </c>
      <c r="DZ26" s="295" t="str">
        <f>IF(AND($C$2="sixth"),key!EO28,IF(AND($C$2="Seventh"),key!EO128,IF(AND($C$2="eighth"),key!EO228,"")))</f>
        <v/>
      </c>
      <c r="EA26" s="302" t="str">
        <f>IF(AND($C$2="sixth"),key!EP28,IF(AND($C$2="Seventh"),key!EP128,IF(AND($C$2="eighth"),key!EP228,"")))</f>
        <v/>
      </c>
      <c r="EB26" s="298" t="str">
        <f>IF(AND($C$2="sixth"),key!EQ28,IF(AND($C$2="Seventh"),key!EQ128,IF(AND($C$2="eighth"),key!EQ228,"")))</f>
        <v/>
      </c>
      <c r="EC26" s="295">
        <f>IF(AND($C$2="sixth"),key!ER28,IF(AND($C$2="Seventh"),key!ER128,IF(AND($C$2="eighth"),key!ER228,"")))</f>
        <v>62</v>
      </c>
      <c r="ED26" s="295" t="str">
        <f>IF(AND($C$2="sixth"),key!ES28,IF(AND($C$2="Seventh"),key!ES128,IF(AND($C$2="eighth"),key!ES228,"")))</f>
        <v/>
      </c>
      <c r="EE26" s="302" t="str">
        <f>IF(AND($C$2="sixth"),key!ET28,IF(AND($C$2="Seventh"),key!ET128,IF(AND($C$2="eighth"),key!ET228,"")))</f>
        <v/>
      </c>
      <c r="EF26" s="298" t="str">
        <f>IF(AND($C$2="sixth"),key!EU28,IF(AND($C$2="Seventh"),key!EU128,IF(AND($C$2="eighth"),key!EU228,"")))</f>
        <v/>
      </c>
      <c r="EG26" s="259" t="str">
        <f>IF(AND($C$2="sixth"),key!EX28,IF(AND($C$2="Seventh"),key!EX128,IF(AND($C$2="eighth"),key!EX228,"")))</f>
        <v/>
      </c>
      <c r="EH26" s="299" t="str">
        <f>IF(AND($C$2="sixth"),key!EY28,IF(AND($C$2="Seventh"),key!EY128,IF(AND($C$2="eighth"),key!EY228,"")))</f>
        <v/>
      </c>
      <c r="EI26" s="260" t="str">
        <f t="shared" si="9"/>
        <v/>
      </c>
      <c r="EJ26" s="254">
        <f>IF(AND($C$2="sixth"),key!EZ28,IF(AND($C$2="Seventh"),key!EZ128,IF(AND($C$2="eighth"),key!EZ228,"")))</f>
        <v>18</v>
      </c>
      <c r="EK26" s="254">
        <f>IF(AND($C$2="sixth"),key!FA28,IF(AND($C$2="Seventh"),key!FA128,IF(AND($C$2="eighth"),key!FA228,"")))</f>
        <v>19</v>
      </c>
      <c r="EL26" s="254">
        <f>IF(AND($C$2="sixth"),key!FB28,IF(AND($C$2="Seventh"),key!FB128,IF(AND($C$2="eighth"),key!FB228,"")))</f>
        <v>19</v>
      </c>
      <c r="EM26" s="254">
        <f>IF(AND($C$2="sixth"),key!FC28,IF(AND($C$2="Seventh"),key!FC128,IF(AND($C$2="eighth"),key!FC228,"")))</f>
        <v>18</v>
      </c>
      <c r="EN26" s="254">
        <f>IF(AND($C$2="sixth"),key!FD28,IF(AND($C$2="Seventh"),key!FD128,IF(AND($C$2="eighth"),key!FD228,"")))</f>
        <v>18</v>
      </c>
      <c r="EO26" s="310" t="str">
        <f>IF(AND($C$2="sixth"),key!FE28,IF(AND($C$2="Seventh"),key!FE128,IF(AND($C$2="eighth"),key!FE228,"")))</f>
        <v/>
      </c>
      <c r="EP26" s="311" t="str">
        <f>IF(AND($C$2="sixth"),key!FF28,IF(AND($C$2="Seventh"),key!FF128,IF(AND($C$2="eighth"),key!FF228,"")))</f>
        <v xml:space="preserve"> </v>
      </c>
      <c r="EQ26" s="254">
        <f>IF(AND($C$2="sixth"),key!FG28,IF(AND($C$2="Seventh"),key!FG128,IF(AND($C$2="eighth"),key!FG228,"")))</f>
        <v>18</v>
      </c>
      <c r="ER26" s="254">
        <f>IF(AND($C$2="sixth"),key!FH28,IF(AND($C$2="Seventh"),key!FH128,IF(AND($C$2="eighth"),key!FH228,"")))</f>
        <v>18</v>
      </c>
      <c r="ES26" s="254">
        <f>IF(AND($C$2="sixth"),key!FI28,IF(AND($C$2="Seventh"),key!FI128,IF(AND($C$2="eighth"),key!FI228,"")))</f>
        <v>17</v>
      </c>
      <c r="ET26" s="254">
        <f>IF(AND($C$2="sixth"),key!FJ28,IF(AND($C$2="Seventh"),key!FJ128,IF(AND($C$2="eighth"),key!FJ228,"")))</f>
        <v>18</v>
      </c>
      <c r="EU26" s="254">
        <f>IF(AND($C$2="sixth"),key!FK28,IF(AND($C$2="Seventh"),key!FK128,IF(AND($C$2="eighth"),key!FK228,"")))</f>
        <v>17</v>
      </c>
      <c r="EV26" s="310" t="str">
        <f>IF(AND($C$2="sixth"),key!FL28,IF(AND($C$2="Seventh"),key!FL128,IF(AND($C$2="eighth"),key!FL228,"")))</f>
        <v/>
      </c>
      <c r="EW26" s="311" t="str">
        <f>IF(AND($C$2="sixth"),key!FM28,IF(AND($C$2="Seventh"),key!FM128,IF(AND($C$2="eighth"),key!FM228,"")))</f>
        <v xml:space="preserve"> </v>
      </c>
      <c r="EX26" s="254">
        <f>IF(AND($C$2="sixth"),key!FN28,IF(AND($C$2="Seventh"),key!FN128,IF(AND($C$2="eighth"),key!FN228,"")))</f>
        <v>18</v>
      </c>
      <c r="EY26" s="254">
        <f>IF(AND($C$2="sixth"),key!FO28,IF(AND($C$2="Seventh"),key!FO128,IF(AND($C$2="eighth"),key!FO228,"")))</f>
        <v>17</v>
      </c>
      <c r="EZ26" s="254">
        <f>IF(AND($C$2="sixth"),key!FP28,IF(AND($C$2="Seventh"),key!FP128,IF(AND($C$2="eighth"),key!FP228,"")))</f>
        <v>18</v>
      </c>
      <c r="FA26" s="254">
        <f>IF(AND($C$2="sixth"),key!FQ28,IF(AND($C$2="Seventh"),key!FQ128,IF(AND($C$2="eighth"),key!FQ228,"")))</f>
        <v>17</v>
      </c>
      <c r="FB26" s="254">
        <f>IF(AND($C$2="sixth"),key!FR28,IF(AND($C$2="Seventh"),key!FR128,IF(AND($C$2="eighth"),key!FR228,"")))</f>
        <v>18</v>
      </c>
      <c r="FC26" s="310" t="str">
        <f>IF(AND($C$2="sixth"),key!FS28,IF(AND($C$2="Seventh"),key!FS128,IF(AND($C$2="eighth"),key!FS228,"")))</f>
        <v/>
      </c>
      <c r="FD26" s="311" t="str">
        <f>IF(AND($C$2="sixth"),key!FT28,IF(AND($C$2="Seventh"),key!FT128,IF(AND($C$2="eighth"),key!FT228,"")))</f>
        <v xml:space="preserve"> </v>
      </c>
      <c r="FE26" s="344" t="str">
        <f t="shared" si="1"/>
        <v/>
      </c>
      <c r="FF26" s="261" t="str">
        <f>IF(AND($C$2="sixth"),key!GI28,IF(AND($C$2="Seventh"),key!GI128,IF(AND($C$2="eighth"),key!GI228,"")))</f>
        <v/>
      </c>
      <c r="FG26" s="842" t="str">
        <f>IF(AND($C$2="sixth"),key!GJ28,IF(AND($C$2="Seventh"),key!GJ128,IF(AND($C$2="eighth"),key!GJ228,"")))</f>
        <v>mRrh.kZ</v>
      </c>
      <c r="FH26" s="843"/>
      <c r="FI26" s="255" t="str">
        <f>IF(AND($C$2="sixth"),key!GG28,IF(AND($C$2="Seventh"),key!GG128,IF(AND($C$2="eighth"),key!GG228,"")))</f>
        <v/>
      </c>
      <c r="FJ26" s="330" t="str">
        <f t="shared" si="10"/>
        <v/>
      </c>
      <c r="FK26" s="248"/>
      <c r="FL26" s="248"/>
      <c r="FY26" s="50" t="str">
        <f>IF(AND($C$2="sixth"),key!GH28,IF(AND($C$2="Seventh"),key!GH128,IF(AND($C$2="eighth"),key!GH228,"")))</f>
        <v/>
      </c>
    </row>
    <row r="27" spans="1:236" ht="18.75">
      <c r="A27" s="257">
        <v>21</v>
      </c>
      <c r="B27" s="291" t="str">
        <f>IF(AND($C$2="sixth"),key!E29,IF(AND($C$2="Seventh"),key!E129,IF(AND($C$2="eighth"),key!E229,"")))</f>
        <v/>
      </c>
      <c r="C27" s="288" t="str">
        <f>IF(ISNA(VLOOKUP(D27,Register!A$7:Z$315,10,FALSE)),"",VLOOKUP(D27,Register!A$7:Z$315,10,FALSE))</f>
        <v/>
      </c>
      <c r="D27" s="289" t="str">
        <f>IF(AND($C$2="sixth"),key!B29,IF(AND($C$2="Seventh"),key!B129,IF(AND($C$2="eighth"),key!B229,"")))</f>
        <v/>
      </c>
      <c r="E27" s="290" t="str">
        <f>IF(AND($C$2="sixth"),key!C29,IF(AND($C$2="Seventh"),key!C129,IF(AND($C$2="eighth"),key!C229,"")))</f>
        <v/>
      </c>
      <c r="F27" s="290" t="str">
        <f>IF(AND($C$2="sixth"),key!D29,IF(AND($C$2="Seventh"),key!D129,IF(AND($C$2="eighth"),key!D229,"")))</f>
        <v/>
      </c>
      <c r="G27" s="295" t="str">
        <f>IF(AND($C$2="sixth"),key!G29,IF(AND($C$2="Seventh"),key!G129,IF(AND($C$2="eighth"),key!G229,"")))</f>
        <v/>
      </c>
      <c r="H27" s="295" t="str">
        <f>IF(AND($C$2="sixth"),key!H29,IF(AND($C$2="Seventh"),key!H129,IF(AND($C$2="eighth"),key!H229,"")))</f>
        <v/>
      </c>
      <c r="I27" s="297" t="str">
        <f t="shared" si="0"/>
        <v/>
      </c>
      <c r="J27" s="296" t="str">
        <f>IF(AND($C$2="sixth"),key!J29,IF(AND($C$2="Seventh"),key!J129,IF(AND($C$2="eighth"),key!J229,"")))</f>
        <v/>
      </c>
      <c r="K27" s="295" t="str">
        <f>IF(AND($C$2="sixth"),key!K29,IF(AND($C$2="Seventh"),key!K129,IF(AND($C$2="eighth"),key!K229,"")))</f>
        <v/>
      </c>
      <c r="L27" s="295" t="str">
        <f>IF(AND($C$2="sixth"),key!L29,IF(AND($C$2="Seventh"),key!L129,IF(AND($C$2="eighth"),key!L229,"")))</f>
        <v/>
      </c>
      <c r="M27" s="258" t="str">
        <f t="shared" si="2"/>
        <v/>
      </c>
      <c r="N27" s="298" t="str">
        <f>IF(AND($C$2="sixth"),key!N29,IF(AND($C$2="Seventh"),key!N129,IF(AND($C$2="eighth"),key!N229,"")))</f>
        <v/>
      </c>
      <c r="O27" s="295" t="str">
        <f>IF(AND($C$2="sixth"),key!O29,IF(AND($C$2="Seventh"),key!O129,IF(AND($C$2="eighth"),key!O229,"")))</f>
        <v/>
      </c>
      <c r="P27" s="295" t="str">
        <f>IF(AND($C$2="sixth"),key!P29,IF(AND($C$2="Seventh"),key!P129,IF(AND($C$2="eighth"),key!P229,"")))</f>
        <v/>
      </c>
      <c r="Q27" s="258" t="str">
        <f t="shared" si="3"/>
        <v/>
      </c>
      <c r="R27" s="298" t="str">
        <f>IF(AND($C$2="sixth"),key!R29,IF(AND($C$2="Seventh"),key!R129,IF(AND($C$2="eighth"),key!R229,"")))</f>
        <v/>
      </c>
      <c r="S27" s="295" t="str">
        <f>IF(AND($C$2="sixth"),key!S29,IF(AND($C$2="Seventh"),key!S129,IF(AND($C$2="eighth"),key!S229,"")))</f>
        <v/>
      </c>
      <c r="T27" s="295" t="str">
        <f>IF(AND($C$2="sixth"),key!T29,IF(AND($C$2="Seventh"),key!T129,IF(AND($C$2="eighth"),key!T229,"")))</f>
        <v/>
      </c>
      <c r="U27" s="258" t="str">
        <f t="shared" si="4"/>
        <v/>
      </c>
      <c r="V27" s="298" t="str">
        <f>IF(AND($C$2="sixth"),key!V29,IF(AND($C$2="Seventh"),key!V129,IF(AND($C$2="eighth"),key!V229,"")))</f>
        <v/>
      </c>
      <c r="W27" s="295" t="str">
        <f>IF(AND($C$2="sixth"),key!W29,IF(AND($C$2="Seventh"),key!W129,IF(AND($C$2="eighth"),key!W229,"")))</f>
        <v/>
      </c>
      <c r="X27" s="295" t="str">
        <f>IF(AND($C$2="sixth"),key!X29,IF(AND($C$2="Seventh"),key!X129,IF(AND($C$2="eighth"),key!X229,"")))</f>
        <v/>
      </c>
      <c r="Y27" s="259" t="str">
        <f t="shared" si="5"/>
        <v/>
      </c>
      <c r="Z27" s="298" t="str">
        <f>IF(AND($C$2="sixth"),key!Z29,IF(AND($C$2="Seventh"),key!Z129,IF(AND($C$2="eighth"),key!Z229,"")))</f>
        <v/>
      </c>
      <c r="AA27" s="259" t="str">
        <f>IF(AND($C$2="sixth"),key!AC29,IF(AND($C$2="Seventh"),key!AC129,IF(AND($C$2="eighth"),key!AC229,"")))</f>
        <v/>
      </c>
      <c r="AB27" s="299" t="str">
        <f>IF(AND($C$2="sixth"),key!AD29,IF(AND($C$2="Seventh"),key!AD129,IF(AND($C$2="eighth"),key!AD229,"")))</f>
        <v/>
      </c>
      <c r="AC27" s="295">
        <f>IF(AND($C$2="sixth"),key!AF29,IF(AND($C$2="Seventh"),key!AF129,IF(AND($C$2="eighth"),key!AF229,"")))</f>
        <v>5</v>
      </c>
      <c r="AD27" s="295" t="str">
        <f>IF(AND($C$2="sixth"),key!AG29,IF(AND($C$2="Seventh"),key!AG129,IF(AND($C$2="eighth"),key!AG229,"")))</f>
        <v/>
      </c>
      <c r="AE27" s="297">
        <f t="shared" si="6"/>
        <v>5</v>
      </c>
      <c r="AF27" s="296" t="str">
        <f>IF(AND($C$2="sixth"),key!AI29,IF(AND($C$2="Seventh"),key!AI129,IF(AND($C$2="eighth"),key!AI229,"")))</f>
        <v/>
      </c>
      <c r="AG27" s="295">
        <f>IF(AND($C$2="sixth"),key!AJ29,IF(AND($C$2="Seventh"),key!AJ129,IF(AND($C$2="eighth"),key!AJ229,"")))</f>
        <v>6</v>
      </c>
      <c r="AH27" s="295" t="str">
        <f>IF(AND($C$2="sixth"),key!AK29,IF(AND($C$2="Seventh"),key!AK129,IF(AND($C$2="eighth"),key!AK229,"")))</f>
        <v/>
      </c>
      <c r="AI27" s="258">
        <f t="shared" si="7"/>
        <v>6</v>
      </c>
      <c r="AJ27" s="298" t="str">
        <f>IF(AND($C$2="sixth"),key!AM29,IF(AND($C$2="Seventh"),key!AM129,IF(AND($C$2="eighth"),key!AM229,"")))</f>
        <v/>
      </c>
      <c r="AK27" s="295">
        <f>IF(AND($C$2="sixth"),key!AN29,IF(AND($C$2="Seventh"),key!AN129,IF(AND($C$2="eighth"),key!AN229,"")))</f>
        <v>30</v>
      </c>
      <c r="AL27" s="295" t="str">
        <f>IF(AND($C$2="sixth"),key!AO29,IF(AND($C$2="Seventh"),key!AO129,IF(AND($C$2="eighth"),key!AO229,"")))</f>
        <v/>
      </c>
      <c r="AM27" s="258">
        <f t="shared" si="8"/>
        <v>30</v>
      </c>
      <c r="AN27" s="298" t="str">
        <f>IF(AND($C$2="sixth"),key!AQ29,IF(AND($C$2="Seventh"),key!AQ129,IF(AND($C$2="eighth"),key!AQ229,"")))</f>
        <v/>
      </c>
      <c r="AO27" s="295">
        <f>IF(AND($C$2="sixth"),key!AR29,IF(AND($C$2="Seventh"),key!AR129,IF(AND($C$2="eighth"),key!AR229,"")))</f>
        <v>5</v>
      </c>
      <c r="AP27" s="295" t="str">
        <f>IF(AND($C$2="sixth"),key!AS29,IF(AND($C$2="Seventh"),key!AS129,IF(AND($C$2="eighth"),key!AS229,"")))</f>
        <v/>
      </c>
      <c r="AQ27" s="303" t="str">
        <f>IF(AND($C$2="sixth"),key!AT29,IF(AND($C$2="Seventh"),key!AT129,IF(AND($C$2="eighth"),key!AT229,"")))</f>
        <v/>
      </c>
      <c r="AR27" s="298" t="str">
        <f>IF(AND($C$2="sixth"),key!AU29,IF(AND($C$2="Seventh"),key!AU129,IF(AND($C$2="eighth"),key!AU229,"")))</f>
        <v/>
      </c>
      <c r="AS27" s="295">
        <f>IF(AND($C$2="sixth"),key!AV29,IF(AND($C$2="Seventh"),key!AV129,IF(AND($C$2="eighth"),key!AV229,"")))</f>
        <v>59</v>
      </c>
      <c r="AT27" s="295" t="str">
        <f>IF(AND($C$2="sixth"),key!AW29,IF(AND($C$2="Seventh"),key!AW129,IF(AND($C$2="eighth"),key!AW229,"")))</f>
        <v/>
      </c>
      <c r="AU27" s="303" t="str">
        <f>IF(AND($C$2="sixth"),key!AX29,IF(AND($C$2="Seventh"),key!AX129,IF(AND($C$2="eighth"),key!AX229,"")))</f>
        <v/>
      </c>
      <c r="AV27" s="298" t="str">
        <f>IF(AND($C$2="sixth"),key!AY29,IF(AND($C$2="Seventh"),key!AY129,IF(AND($C$2="eighth"),key!AY229,"")))</f>
        <v/>
      </c>
      <c r="AW27" s="259" t="str">
        <f>IF(AND($C$2="sixth"),key!BB29,IF(AND($C$2="Seventh"),key!BB129,IF(AND($C$2="eighth"),key!BB229,"")))</f>
        <v/>
      </c>
      <c r="AX27" s="299" t="str">
        <f>IF(AND($C$2="sixth"),key!BC29,IF(AND($C$2="Seventh"),key!BC129,IF(AND($C$2="eighth"),key!BC229,"")))</f>
        <v/>
      </c>
      <c r="AY27" s="295">
        <f>IF(AND($C$2="sixth"),key!BE29,IF(AND($C$2="Seventh"),key!BE129,IF(AND($C$2="eighth"),key!BE229,"")))</f>
        <v>5</v>
      </c>
      <c r="AZ27" s="295" t="str">
        <f>IF(AND($C$2="sixth"),key!BF29,IF(AND($C$2="Seventh"),key!BF129,IF(AND($C$2="eighth"),key!BF229,"")))</f>
        <v/>
      </c>
      <c r="BA27" s="302" t="str">
        <f>IF(AND($C$2="sixth"),key!BG29,IF(AND($C$2="Seventh"),key!BG129,IF(AND($C$2="eighth"),key!BG229,"")))</f>
        <v/>
      </c>
      <c r="BB27" s="298" t="str">
        <f>IF(AND($C$2="sixth"),key!BH29,IF(AND($C$2="Seventh"),key!BH129,IF(AND($C$2="eighth"),key!BH229,"")))</f>
        <v/>
      </c>
      <c r="BC27" s="295">
        <f>IF(AND($C$2="sixth"),key!BI29,IF(AND($C$2="Seventh"),key!BI129,IF(AND($C$2="eighth"),key!BI229,"")))</f>
        <v>6</v>
      </c>
      <c r="BD27" s="295" t="str">
        <f>IF(AND($C$2="sixth"),key!BJ29,IF(AND($C$2="Seventh"),key!BJ129,IF(AND($C$2="eighth"),key!BJ229,"")))</f>
        <v/>
      </c>
      <c r="BE27" s="302" t="str">
        <f>IF(AND($C$2="sixth"),key!BK29,IF(AND($C$2="Seventh"),key!BK129,IF(AND($C$2="eighth"),key!BK229,"")))</f>
        <v/>
      </c>
      <c r="BF27" s="298" t="str">
        <f>IF(AND($C$2="sixth"),key!BL29,IF(AND($C$2="Seventh"),key!BL129,IF(AND($C$2="eighth"),key!BL229,"")))</f>
        <v/>
      </c>
      <c r="BG27" s="295">
        <f>IF(AND($C$2="sixth"),key!BM29,IF(AND($C$2="Seventh"),key!BM129,IF(AND($C$2="eighth"),key!BM229,"")))</f>
        <v>30</v>
      </c>
      <c r="BH27" s="295" t="str">
        <f>IF(AND($C$2="sixth"),key!BN29,IF(AND($C$2="Seventh"),key!BN129,IF(AND($C$2="eighth"),key!BN229,"")))</f>
        <v/>
      </c>
      <c r="BI27" s="302" t="str">
        <f>IF(AND($C$2="sixth"),key!BO29,IF(AND($C$2="Seventh"),key!BO129,IF(AND($C$2="eighth"),key!BO229,"")))</f>
        <v/>
      </c>
      <c r="BJ27" s="298" t="str">
        <f>IF(AND($C$2="sixth"),key!BP29,IF(AND($C$2="Seventh"),key!BP129,IF(AND($C$2="eighth"),key!BP229,"")))</f>
        <v/>
      </c>
      <c r="BK27" s="295">
        <f>IF(AND($C$2="sixth"),key!BQ29,IF(AND($C$2="Seventh"),key!BQ129,IF(AND($C$2="eighth"),key!BQ229,"")))</f>
        <v>5</v>
      </c>
      <c r="BL27" s="295" t="str">
        <f>IF(AND($C$2="sixth"),key!BR29,IF(AND($C$2="Seventh"),key!BR129,IF(AND($C$2="eighth"),key!BR229,"")))</f>
        <v/>
      </c>
      <c r="BM27" s="302" t="str">
        <f>IF(AND($C$2="sixth"),key!BS29,IF(AND($C$2="Seventh"),key!BS129,IF(AND($C$2="eighth"),key!BS229,"")))</f>
        <v/>
      </c>
      <c r="BN27" s="298" t="str">
        <f>IF(AND($C$2="sixth"),key!BT29,IF(AND($C$2="Seventh"),key!BT129,IF(AND($C$2="eighth"),key!BT229,"")))</f>
        <v/>
      </c>
      <c r="BO27" s="295">
        <f>IF(AND($C$2="sixth"),key!BU29,IF(AND($C$2="Seventh"),key!BU129,IF(AND($C$2="eighth"),key!BU229,"")))</f>
        <v>59</v>
      </c>
      <c r="BP27" s="295" t="str">
        <f>IF(AND($C$2="sixth"),key!BV29,IF(AND($C$2="Seventh"),key!BV129,IF(AND($C$2="eighth"),key!BV229,"")))</f>
        <v/>
      </c>
      <c r="BQ27" s="302" t="str">
        <f>IF(AND($C$2="sixth"),key!BW29,IF(AND($C$2="Seventh"),key!BW129,IF(AND($C$2="eighth"),key!BW229,"")))</f>
        <v/>
      </c>
      <c r="BR27" s="298" t="str">
        <f>IF(AND($C$2="sixth"),key!BX29,IF(AND($C$2="Seventh"),key!BX129,IF(AND($C$2="eighth"),key!BX229,"")))</f>
        <v/>
      </c>
      <c r="BS27" s="259" t="str">
        <f>IF(AND($C$2="sixth"),key!CA29,IF(AND($C$2="Seventh"),key!CA129,IF(AND($C$2="eighth"),key!CA229,"")))</f>
        <v/>
      </c>
      <c r="BT27" s="299" t="str">
        <f>IF(AND($C$2="sixth"),key!CB29,IF(AND($C$2="Seventh"),key!CB129,IF(AND($C$2="eighth"),key!CB229,"")))</f>
        <v/>
      </c>
      <c r="BU27" s="295">
        <f>IF(AND($C$2="sixth"),key!CD29,IF(AND($C$2="Seventh"),key!CD129,IF(AND($C$2="eighth"),key!CD229,"")))</f>
        <v>5</v>
      </c>
      <c r="BV27" s="295" t="str">
        <f>IF(AND($C$2="sixth"),key!CE29,IF(AND($C$2="Seventh"),key!CE129,IF(AND($C$2="eighth"),key!CE229,"")))</f>
        <v/>
      </c>
      <c r="BW27" s="302" t="str">
        <f>IF(AND($C$2="sixth"),key!CF29,IF(AND($C$2="Seventh"),key!CF129,IF(AND($C$2="eighth"),key!CF229,"")))</f>
        <v/>
      </c>
      <c r="BX27" s="298" t="str">
        <f>IF(AND($C$2="sixth"),key!CG29,IF(AND($C$2="Seventh"),key!CG129,IF(AND($C$2="eighth"),key!CG229,"")))</f>
        <v/>
      </c>
      <c r="BY27" s="295">
        <f>IF(AND($C$2="sixth"),key!CH29,IF(AND($C$2="Seventh"),key!CH129,IF(AND($C$2="eighth"),key!CH229,"")))</f>
        <v>6</v>
      </c>
      <c r="BZ27" s="295" t="str">
        <f>IF(AND($C$2="sixth"),key!CI29,IF(AND($C$2="Seventh"),key!CI129,IF(AND($C$2="eighth"),key!CI229,"")))</f>
        <v/>
      </c>
      <c r="CA27" s="302" t="str">
        <f>IF(AND($C$2="sixth"),key!CJ29,IF(AND($C$2="Seventh"),key!CJ129,IF(AND($C$2="eighth"),key!CJ229,"")))</f>
        <v/>
      </c>
      <c r="CB27" s="298" t="str">
        <f>IF(AND($C$2="sixth"),key!CK29,IF(AND($C$2="Seventh"),key!CK129,IF(AND($C$2="eighth"),key!CK229,"")))</f>
        <v/>
      </c>
      <c r="CC27" s="295">
        <f>IF(AND($C$2="sixth"),key!CL29,IF(AND($C$2="Seventh"),key!CL129,IF(AND($C$2="eighth"),key!CL229,"")))</f>
        <v>30</v>
      </c>
      <c r="CD27" s="295" t="str">
        <f>IF(AND($C$2="sixth"),key!CM29,IF(AND($C$2="Seventh"),key!CM129,IF(AND($C$2="eighth"),key!CM229,"")))</f>
        <v/>
      </c>
      <c r="CE27" s="302" t="str">
        <f>IF(AND($C$2="sixth"),key!CN29,IF(AND($C$2="Seventh"),key!CN129,IF(AND($C$2="eighth"),key!CN229,"")))</f>
        <v/>
      </c>
      <c r="CF27" s="298" t="str">
        <f>IF(AND($C$2="sixth"),key!CO29,IF(AND($C$2="Seventh"),key!CO129,IF(AND($C$2="eighth"),key!CO229,"")))</f>
        <v/>
      </c>
      <c r="CG27" s="295">
        <f>IF(AND($C$2="sixth"),key!CP29,IF(AND($C$2="Seventh"),key!CP129,IF(AND($C$2="eighth"),key!CP229,"")))</f>
        <v>5</v>
      </c>
      <c r="CH27" s="295" t="str">
        <f>IF(AND($C$2="sixth"),key!CQ29,IF(AND($C$2="Seventh"),key!CQ129,IF(AND($C$2="eighth"),key!CQ229,"")))</f>
        <v/>
      </c>
      <c r="CI27" s="302" t="str">
        <f>IF(AND($C$2="sixth"),key!CR29,IF(AND($C$2="Seventh"),key!CR129,IF(AND($C$2="eighth"),key!CR229,"")))</f>
        <v/>
      </c>
      <c r="CJ27" s="298" t="str">
        <f>IF(AND($C$2="sixth"),key!CS29,IF(AND($C$2="Seventh"),key!CS129,IF(AND($C$2="eighth"),key!CS229,"")))</f>
        <v/>
      </c>
      <c r="CK27" s="295">
        <f>IF(AND($C$2="sixth"),key!CT29,IF(AND($C$2="Seventh"),key!CT129,IF(AND($C$2="eighth"),key!CT229,"")))</f>
        <v>59</v>
      </c>
      <c r="CL27" s="295" t="str">
        <f>IF(AND($C$2="sixth"),key!CU29,IF(AND($C$2="Seventh"),key!CU129,IF(AND($C$2="eighth"),key!CU229,"")))</f>
        <v/>
      </c>
      <c r="CM27" s="302" t="str">
        <f>IF(AND($C$2="sixth"),key!CV29,IF(AND($C$2="Seventh"),key!CV129,IF(AND($C$2="eighth"),key!CV229,"")))</f>
        <v/>
      </c>
      <c r="CN27" s="298" t="str">
        <f>IF(AND($C$2="sixth"),key!CW29,IF(AND($C$2="Seventh"),key!CW129,IF(AND($C$2="eighth"),key!CW229,"")))</f>
        <v/>
      </c>
      <c r="CO27" s="259" t="str">
        <f>IF(AND($C$2="sixth"),key!CZ29,IF(AND($C$2="Seventh"),key!CZ129,IF(AND($C$2="eighth"),key!CZ229,"")))</f>
        <v/>
      </c>
      <c r="CP27" s="299" t="str">
        <f>IF(AND($C$2="sixth"),key!DA29,IF(AND($C$2="Seventh"),key!DA129,IF(AND($C$2="eighth"),key!DA229,"")))</f>
        <v/>
      </c>
      <c r="CQ27" s="295">
        <f>IF(AND($C$2="sixth"),key!DC29,IF(AND($C$2="Seventh"),key!DC129,IF(AND($C$2="eighth"),key!DC229,"")))</f>
        <v>5</v>
      </c>
      <c r="CR27" s="295" t="str">
        <f>IF(AND($C$2="sixth"),key!DD29,IF(AND($C$2="Seventh"),key!DD129,IF(AND($C$2="eighth"),key!DD229,"")))</f>
        <v/>
      </c>
      <c r="CS27" s="302" t="str">
        <f>IF(AND($C$2="sixth"),key!DE29,IF(AND($C$2="Seventh"),key!DE129,IF(AND($C$2="eighth"),key!DE229,"")))</f>
        <v/>
      </c>
      <c r="CT27" s="298" t="str">
        <f>IF(AND($C$2="sixth"),key!DF29,IF(AND($C$2="Seventh"),key!DF129,IF(AND($C$2="eighth"),key!DF229,"")))</f>
        <v/>
      </c>
      <c r="CU27" s="295">
        <f>IF(AND($C$2="sixth"),key!DG29,IF(AND($C$2="Seventh"),key!DG129,IF(AND($C$2="eighth"),key!DG229,"")))</f>
        <v>6</v>
      </c>
      <c r="CV27" s="295" t="str">
        <f>IF(AND($C$2="sixth"),key!DH29,IF(AND($C$2="Seventh"),key!DH129,IF(AND($C$2="eighth"),key!DH229,"")))</f>
        <v/>
      </c>
      <c r="CW27" s="302" t="str">
        <f>IF(AND($C$2="sixth"),key!DI29,IF(AND($C$2="Seventh"),key!DI129,IF(AND($C$2="eighth"),key!DI229,"")))</f>
        <v/>
      </c>
      <c r="CX27" s="298" t="str">
        <f>IF(AND($C$2="sixth"),key!DJ29,IF(AND($C$2="Seventh"),key!DJ129,IF(AND($C$2="eighth"),key!DJ229,"")))</f>
        <v/>
      </c>
      <c r="CY27" s="295">
        <f>IF(AND($C$2="sixth"),key!DK29,IF(AND($C$2="Seventh"),key!DK129,IF(AND($C$2="eighth"),key!DK229,"")))</f>
        <v>30</v>
      </c>
      <c r="CZ27" s="295" t="str">
        <f>IF(AND($C$2="sixth"),key!DL29,IF(AND($C$2="Seventh"),key!DL129,IF(AND($C$2="eighth"),key!DL229,"")))</f>
        <v/>
      </c>
      <c r="DA27" s="302" t="str">
        <f>IF(AND($C$2="sixth"),key!DM29,IF(AND($C$2="Seventh"),key!DM129,IF(AND($C$2="eighth"),key!DM229,"")))</f>
        <v/>
      </c>
      <c r="DB27" s="298" t="str">
        <f>IF(AND($C$2="sixth"),key!DN29,IF(AND($C$2="Seventh"),key!DN129,IF(AND($C$2="eighth"),key!DN229,"")))</f>
        <v/>
      </c>
      <c r="DC27" s="295">
        <f>IF(AND($C$2="sixth"),key!DO29,IF(AND($C$2="Seventh"),key!DO129,IF(AND($C$2="eighth"),key!DO229,"")))</f>
        <v>5</v>
      </c>
      <c r="DD27" s="295" t="str">
        <f>IF(AND($C$2="sixth"),key!DP29,IF(AND($C$2="Seventh"),key!DP129,IF(AND($C$2="eighth"),key!DP229,"")))</f>
        <v/>
      </c>
      <c r="DE27" s="302" t="str">
        <f>IF(AND($C$2="sixth"),key!DQ29,IF(AND($C$2="Seventh"),key!DQ129,IF(AND($C$2="eighth"),key!DQ229,"")))</f>
        <v/>
      </c>
      <c r="DF27" s="298" t="str">
        <f>IF(AND($C$2="sixth"),key!DR29,IF(AND($C$2="Seventh"),key!DR129,IF(AND($C$2="eighth"),key!DR229,"")))</f>
        <v/>
      </c>
      <c r="DG27" s="295">
        <f>IF(AND($C$2="sixth"),key!DS29,IF(AND($C$2="Seventh"),key!DS129,IF(AND($C$2="eighth"),key!DS229,"")))</f>
        <v>59</v>
      </c>
      <c r="DH27" s="295" t="str">
        <f>IF(AND($C$2="sixth"),key!DT29,IF(AND($C$2="Seventh"),key!DT129,IF(AND($C$2="eighth"),key!DT229,"")))</f>
        <v/>
      </c>
      <c r="DI27" s="302" t="str">
        <f>IF(AND($C$2="sixth"),key!DU29,IF(AND($C$2="Seventh"),key!DU129,IF(AND($C$2="eighth"),key!DU229,"")))</f>
        <v/>
      </c>
      <c r="DJ27" s="298" t="str">
        <f>IF(AND($C$2="sixth"),key!DV29,IF(AND($C$2="Seventh"),key!DV129,IF(AND($C$2="eighth"),key!DV229,"")))</f>
        <v/>
      </c>
      <c r="DK27" s="259" t="str">
        <f>IF(AND($C$2="sixth"),key!DY29,IF(AND($C$2="Seventh"),key!DY129,IF(AND($C$2="eighth"),key!DY229,"")))</f>
        <v/>
      </c>
      <c r="DL27" s="299" t="str">
        <f>IF(AND($C$2="sixth"),key!DZ29,IF(AND($C$2="Seventh"),key!DZ129,IF(AND($C$2="eighth"),key!DZ229,"")))</f>
        <v/>
      </c>
      <c r="DM27" s="295">
        <f>IF(AND($C$2="sixth"),key!EB29,IF(AND($C$2="Seventh"),key!EB129,IF(AND($C$2="eighth"),key!EB229,"")))</f>
        <v>5</v>
      </c>
      <c r="DN27" s="295" t="str">
        <f>IF(AND($C$2="sixth"),key!EC29,IF(AND($C$2="Seventh"),key!EC129,IF(AND($C$2="eighth"),key!EC229,"")))</f>
        <v/>
      </c>
      <c r="DO27" s="302" t="str">
        <f>IF(AND($C$2="sixth"),key!ED29,IF(AND($C$2="Seventh"),key!ED129,IF(AND($C$2="eighth"),key!ED229,"")))</f>
        <v/>
      </c>
      <c r="DP27" s="298" t="str">
        <f>IF(AND($C$2="sixth"),key!EE29,IF(AND($C$2="Seventh"),key!EE129,IF(AND($C$2="eighth"),key!EE229,"")))</f>
        <v/>
      </c>
      <c r="DQ27" s="295">
        <f>IF(AND($C$2="sixth"),key!EF29,IF(AND($C$2="Seventh"),key!EF129,IF(AND($C$2="eighth"),key!EF229,"")))</f>
        <v>6</v>
      </c>
      <c r="DR27" s="295" t="str">
        <f>IF(AND($C$2="sixth"),key!EG29,IF(AND($C$2="Seventh"),key!EG129,IF(AND($C$2="eighth"),key!EG229,"")))</f>
        <v/>
      </c>
      <c r="DS27" s="302" t="str">
        <f>IF(AND($C$2="sixth"),key!EH29,IF(AND($C$2="Seventh"),key!EH129,IF(AND($C$2="eighth"),key!EH229,"")))</f>
        <v/>
      </c>
      <c r="DT27" s="298" t="str">
        <f>IF(AND($C$2="sixth"),key!EI29,IF(AND($C$2="Seventh"),key!EI129,IF(AND($C$2="eighth"),key!EI229,"")))</f>
        <v/>
      </c>
      <c r="DU27" s="295">
        <f>IF(AND($C$2="sixth"),key!EJ29,IF(AND($C$2="Seventh"),key!EJ129,IF(AND($C$2="eighth"),key!EJ229,"")))</f>
        <v>30</v>
      </c>
      <c r="DV27" s="295" t="str">
        <f>IF(AND($C$2="sixth"),key!EK29,IF(AND($C$2="Seventh"),key!EK129,IF(AND($C$2="eighth"),key!EK229,"")))</f>
        <v/>
      </c>
      <c r="DW27" s="302" t="str">
        <f>IF(AND($C$2="sixth"),key!EL29,IF(AND($C$2="Seventh"),key!EL129,IF(AND($C$2="eighth"),key!EL229,"")))</f>
        <v/>
      </c>
      <c r="DX27" s="298" t="str">
        <f>IF(AND($C$2="sixth"),key!EM29,IF(AND($C$2="Seventh"),key!EM129,IF(AND($C$2="eighth"),key!EM229,"")))</f>
        <v/>
      </c>
      <c r="DY27" s="295">
        <f>IF(AND($C$2="sixth"),key!EN29,IF(AND($C$2="Seventh"),key!EN129,IF(AND($C$2="eighth"),key!EN229,"")))</f>
        <v>5</v>
      </c>
      <c r="DZ27" s="295" t="str">
        <f>IF(AND($C$2="sixth"),key!EO29,IF(AND($C$2="Seventh"),key!EO129,IF(AND($C$2="eighth"),key!EO229,"")))</f>
        <v/>
      </c>
      <c r="EA27" s="302" t="str">
        <f>IF(AND($C$2="sixth"),key!EP29,IF(AND($C$2="Seventh"),key!EP129,IF(AND($C$2="eighth"),key!EP229,"")))</f>
        <v/>
      </c>
      <c r="EB27" s="298" t="str">
        <f>IF(AND($C$2="sixth"),key!EQ29,IF(AND($C$2="Seventh"),key!EQ129,IF(AND($C$2="eighth"),key!EQ229,"")))</f>
        <v/>
      </c>
      <c r="EC27" s="295">
        <f>IF(AND($C$2="sixth"),key!ER29,IF(AND($C$2="Seventh"),key!ER129,IF(AND($C$2="eighth"),key!ER229,"")))</f>
        <v>59</v>
      </c>
      <c r="ED27" s="295" t="str">
        <f>IF(AND($C$2="sixth"),key!ES29,IF(AND($C$2="Seventh"),key!ES129,IF(AND($C$2="eighth"),key!ES229,"")))</f>
        <v/>
      </c>
      <c r="EE27" s="302" t="str">
        <f>IF(AND($C$2="sixth"),key!ET29,IF(AND($C$2="Seventh"),key!ET129,IF(AND($C$2="eighth"),key!ET229,"")))</f>
        <v/>
      </c>
      <c r="EF27" s="298" t="str">
        <f>IF(AND($C$2="sixth"),key!EU29,IF(AND($C$2="Seventh"),key!EU129,IF(AND($C$2="eighth"),key!EU229,"")))</f>
        <v/>
      </c>
      <c r="EG27" s="259" t="str">
        <f>IF(AND($C$2="sixth"),key!EX29,IF(AND($C$2="Seventh"),key!EX129,IF(AND($C$2="eighth"),key!EX229,"")))</f>
        <v/>
      </c>
      <c r="EH27" s="299" t="str">
        <f>IF(AND($C$2="sixth"),key!EY29,IF(AND($C$2="Seventh"),key!EY129,IF(AND($C$2="eighth"),key!EY229,"")))</f>
        <v/>
      </c>
      <c r="EI27" s="260" t="str">
        <f t="shared" si="9"/>
        <v/>
      </c>
      <c r="EJ27" s="254">
        <f>IF(AND($C$2="sixth"),key!EZ29,IF(AND($C$2="Seventh"),key!EZ129,IF(AND($C$2="eighth"),key!EZ229,"")))</f>
        <v>18</v>
      </c>
      <c r="EK27" s="254">
        <f>IF(AND($C$2="sixth"),key!FA29,IF(AND($C$2="Seventh"),key!FA129,IF(AND($C$2="eighth"),key!FA229,"")))</f>
        <v>18</v>
      </c>
      <c r="EL27" s="254">
        <f>IF(AND($C$2="sixth"),key!FB29,IF(AND($C$2="Seventh"),key!FB129,IF(AND($C$2="eighth"),key!FB229,"")))</f>
        <v>19</v>
      </c>
      <c r="EM27" s="254">
        <f>IF(AND($C$2="sixth"),key!FC29,IF(AND($C$2="Seventh"),key!FC129,IF(AND($C$2="eighth"),key!FC229,"")))</f>
        <v>18</v>
      </c>
      <c r="EN27" s="254">
        <f>IF(AND($C$2="sixth"),key!FD29,IF(AND($C$2="Seventh"),key!FD129,IF(AND($C$2="eighth"),key!FD229,"")))</f>
        <v>18</v>
      </c>
      <c r="EO27" s="310" t="str">
        <f>IF(AND($C$2="sixth"),key!FE29,IF(AND($C$2="Seventh"),key!FE129,IF(AND($C$2="eighth"),key!FE229,"")))</f>
        <v/>
      </c>
      <c r="EP27" s="311" t="str">
        <f>IF(AND($C$2="sixth"),key!FF29,IF(AND($C$2="Seventh"),key!FF129,IF(AND($C$2="eighth"),key!FF229,"")))</f>
        <v xml:space="preserve"> </v>
      </c>
      <c r="EQ27" s="254">
        <f>IF(AND($C$2="sixth"),key!FG29,IF(AND($C$2="Seventh"),key!FG129,IF(AND($C$2="eighth"),key!FG229,"")))</f>
        <v>17</v>
      </c>
      <c r="ER27" s="254">
        <f>IF(AND($C$2="sixth"),key!FH29,IF(AND($C$2="Seventh"),key!FH129,IF(AND($C$2="eighth"),key!FH229,"")))</f>
        <v>17</v>
      </c>
      <c r="ES27" s="254">
        <f>IF(AND($C$2="sixth"),key!FI29,IF(AND($C$2="Seventh"),key!FI129,IF(AND($C$2="eighth"),key!FI229,"")))</f>
        <v>17</v>
      </c>
      <c r="ET27" s="254">
        <f>IF(AND($C$2="sixth"),key!FJ29,IF(AND($C$2="Seventh"),key!FJ129,IF(AND($C$2="eighth"),key!FJ229,"")))</f>
        <v>18</v>
      </c>
      <c r="EU27" s="254">
        <f>IF(AND($C$2="sixth"),key!FK29,IF(AND($C$2="Seventh"),key!FK129,IF(AND($C$2="eighth"),key!FK229,"")))</f>
        <v>18</v>
      </c>
      <c r="EV27" s="310" t="str">
        <f>IF(AND($C$2="sixth"),key!FL29,IF(AND($C$2="Seventh"),key!FL129,IF(AND($C$2="eighth"),key!FL229,"")))</f>
        <v/>
      </c>
      <c r="EW27" s="311" t="str">
        <f>IF(AND($C$2="sixth"),key!FM29,IF(AND($C$2="Seventh"),key!FM129,IF(AND($C$2="eighth"),key!FM229,"")))</f>
        <v xml:space="preserve"> </v>
      </c>
      <c r="EX27" s="254">
        <f>IF(AND($C$2="sixth"),key!FN29,IF(AND($C$2="Seventh"),key!FN129,IF(AND($C$2="eighth"),key!FN229,"")))</f>
        <v>19</v>
      </c>
      <c r="EY27" s="254">
        <f>IF(AND($C$2="sixth"),key!FO29,IF(AND($C$2="Seventh"),key!FO129,IF(AND($C$2="eighth"),key!FO229,"")))</f>
        <v>18</v>
      </c>
      <c r="EZ27" s="254">
        <f>IF(AND($C$2="sixth"),key!FP29,IF(AND($C$2="Seventh"),key!FP129,IF(AND($C$2="eighth"),key!FP229,"")))</f>
        <v>18</v>
      </c>
      <c r="FA27" s="254">
        <f>IF(AND($C$2="sixth"),key!FQ29,IF(AND($C$2="Seventh"),key!FQ129,IF(AND($C$2="eighth"),key!FQ229,"")))</f>
        <v>19</v>
      </c>
      <c r="FB27" s="254">
        <f>IF(AND($C$2="sixth"),key!FR29,IF(AND($C$2="Seventh"),key!FR129,IF(AND($C$2="eighth"),key!FR229,"")))</f>
        <v>18</v>
      </c>
      <c r="FC27" s="310" t="str">
        <f>IF(AND($C$2="sixth"),key!FS29,IF(AND($C$2="Seventh"),key!FS129,IF(AND($C$2="eighth"),key!FS229,"")))</f>
        <v/>
      </c>
      <c r="FD27" s="311" t="str">
        <f>IF(AND($C$2="sixth"),key!FT29,IF(AND($C$2="Seventh"),key!FT129,IF(AND($C$2="eighth"),key!FT229,"")))</f>
        <v xml:space="preserve"> </v>
      </c>
      <c r="FE27" s="344" t="str">
        <f t="shared" si="1"/>
        <v/>
      </c>
      <c r="FF27" s="261" t="str">
        <f>IF(AND($C$2="sixth"),key!GI29,IF(AND($C$2="Seventh"),key!GI129,IF(AND($C$2="eighth"),key!GI229,"")))</f>
        <v/>
      </c>
      <c r="FG27" s="842" t="str">
        <f>IF(AND($C$2="sixth"),key!GJ29,IF(AND($C$2="Seventh"),key!GJ129,IF(AND($C$2="eighth"),key!GJ229,"")))</f>
        <v/>
      </c>
      <c r="FH27" s="843"/>
      <c r="FI27" s="255" t="str">
        <f>IF(AND($C$2="sixth"),key!GG29,IF(AND($C$2="Seventh"),key!GG129,IF(AND($C$2="eighth"),key!GG229,"")))</f>
        <v/>
      </c>
      <c r="FJ27" s="330" t="str">
        <f t="shared" si="10"/>
        <v/>
      </c>
      <c r="FK27" s="248"/>
      <c r="FL27" s="248"/>
      <c r="FY27" s="50" t="str">
        <f>IF(AND($C$2="sixth"),key!GH29,IF(AND($C$2="Seventh"),key!GH129,IF(AND($C$2="eighth"),key!GH229,"")))</f>
        <v/>
      </c>
    </row>
    <row r="28" spans="1:236" ht="18.75">
      <c r="A28" s="257">
        <v>22</v>
      </c>
      <c r="B28" s="291" t="str">
        <f>IF(AND($C$2="sixth"),key!E30,IF(AND($C$2="Seventh"),key!E130,IF(AND($C$2="eighth"),key!E230,"")))</f>
        <v/>
      </c>
      <c r="C28" s="288" t="str">
        <f>IF(ISNA(VLOOKUP(D28,Register!A$7:Z$315,10,FALSE)),"",VLOOKUP(D28,Register!A$7:Z$315,10,FALSE))</f>
        <v/>
      </c>
      <c r="D28" s="289" t="str">
        <f>IF(AND($C$2="sixth"),key!B30,IF(AND($C$2="Seventh"),key!B130,IF(AND($C$2="eighth"),key!B230,"")))</f>
        <v/>
      </c>
      <c r="E28" s="290" t="str">
        <f>IF(AND($C$2="sixth"),key!C30,IF(AND($C$2="Seventh"),key!C130,IF(AND($C$2="eighth"),key!C230,"")))</f>
        <v/>
      </c>
      <c r="F28" s="290" t="str">
        <f>IF(AND($C$2="sixth"),key!D30,IF(AND($C$2="Seventh"),key!D130,IF(AND($C$2="eighth"),key!D230,"")))</f>
        <v/>
      </c>
      <c r="G28" s="295" t="str">
        <f>IF(AND($C$2="sixth"),key!G30,IF(AND($C$2="Seventh"),key!G130,IF(AND($C$2="eighth"),key!G230,"")))</f>
        <v/>
      </c>
      <c r="H28" s="295" t="str">
        <f>IF(AND($C$2="sixth"),key!H30,IF(AND($C$2="Seventh"),key!H130,IF(AND($C$2="eighth"),key!H230,"")))</f>
        <v/>
      </c>
      <c r="I28" s="297" t="str">
        <f t="shared" si="0"/>
        <v/>
      </c>
      <c r="J28" s="296" t="str">
        <f>IF(AND($C$2="sixth"),key!J30,IF(AND($C$2="Seventh"),key!J130,IF(AND($C$2="eighth"),key!J230,"")))</f>
        <v/>
      </c>
      <c r="K28" s="295" t="str">
        <f>IF(AND($C$2="sixth"),key!K30,IF(AND($C$2="Seventh"),key!K130,IF(AND($C$2="eighth"),key!K230,"")))</f>
        <v/>
      </c>
      <c r="L28" s="295" t="str">
        <f>IF(AND($C$2="sixth"),key!L30,IF(AND($C$2="Seventh"),key!L130,IF(AND($C$2="eighth"),key!L230,"")))</f>
        <v/>
      </c>
      <c r="M28" s="258" t="str">
        <f t="shared" si="2"/>
        <v/>
      </c>
      <c r="N28" s="298" t="str">
        <f>IF(AND($C$2="sixth"),key!N30,IF(AND($C$2="Seventh"),key!N130,IF(AND($C$2="eighth"),key!N230,"")))</f>
        <v/>
      </c>
      <c r="O28" s="295" t="str">
        <f>IF(AND($C$2="sixth"),key!O30,IF(AND($C$2="Seventh"),key!O130,IF(AND($C$2="eighth"),key!O230,"")))</f>
        <v/>
      </c>
      <c r="P28" s="295" t="str">
        <f>IF(AND($C$2="sixth"),key!P30,IF(AND($C$2="Seventh"),key!P130,IF(AND($C$2="eighth"),key!P230,"")))</f>
        <v/>
      </c>
      <c r="Q28" s="258" t="str">
        <f t="shared" si="3"/>
        <v/>
      </c>
      <c r="R28" s="298" t="str">
        <f>IF(AND($C$2="sixth"),key!R30,IF(AND($C$2="Seventh"),key!R130,IF(AND($C$2="eighth"),key!R230,"")))</f>
        <v/>
      </c>
      <c r="S28" s="295" t="str">
        <f>IF(AND($C$2="sixth"),key!S30,IF(AND($C$2="Seventh"),key!S130,IF(AND($C$2="eighth"),key!S230,"")))</f>
        <v/>
      </c>
      <c r="T28" s="295" t="str">
        <f>IF(AND($C$2="sixth"),key!T30,IF(AND($C$2="Seventh"),key!T130,IF(AND($C$2="eighth"),key!T230,"")))</f>
        <v/>
      </c>
      <c r="U28" s="258" t="str">
        <f t="shared" si="4"/>
        <v/>
      </c>
      <c r="V28" s="298" t="str">
        <f>IF(AND($C$2="sixth"),key!V30,IF(AND($C$2="Seventh"),key!V130,IF(AND($C$2="eighth"),key!V230,"")))</f>
        <v/>
      </c>
      <c r="W28" s="295" t="str">
        <f>IF(AND($C$2="sixth"),key!W30,IF(AND($C$2="Seventh"),key!W130,IF(AND($C$2="eighth"),key!W230,"")))</f>
        <v/>
      </c>
      <c r="X28" s="295" t="str">
        <f>IF(AND($C$2="sixth"),key!X30,IF(AND($C$2="Seventh"),key!X130,IF(AND($C$2="eighth"),key!X230,"")))</f>
        <v/>
      </c>
      <c r="Y28" s="259" t="str">
        <f t="shared" si="5"/>
        <v/>
      </c>
      <c r="Z28" s="298" t="str">
        <f>IF(AND($C$2="sixth"),key!Z30,IF(AND($C$2="Seventh"),key!Z130,IF(AND($C$2="eighth"),key!Z230,"")))</f>
        <v/>
      </c>
      <c r="AA28" s="259" t="str">
        <f>IF(AND($C$2="sixth"),key!AC30,IF(AND($C$2="Seventh"),key!AC130,IF(AND($C$2="eighth"),key!AC230,"")))</f>
        <v/>
      </c>
      <c r="AB28" s="299" t="str">
        <f>IF(AND($C$2="sixth"),key!AD30,IF(AND($C$2="Seventh"),key!AD130,IF(AND($C$2="eighth"),key!AD230,"")))</f>
        <v/>
      </c>
      <c r="AC28" s="295" t="str">
        <f>IF(AND($C$2="sixth"),key!AF30,IF(AND($C$2="Seventh"),key!AF130,IF(AND($C$2="eighth"),key!AF230,"")))</f>
        <v/>
      </c>
      <c r="AD28" s="295" t="str">
        <f>IF(AND($C$2="sixth"),key!AG30,IF(AND($C$2="Seventh"),key!AG130,IF(AND($C$2="eighth"),key!AG230,"")))</f>
        <v/>
      </c>
      <c r="AE28" s="297" t="str">
        <f t="shared" si="6"/>
        <v/>
      </c>
      <c r="AF28" s="296" t="str">
        <f>IF(AND($C$2="sixth"),key!AI30,IF(AND($C$2="Seventh"),key!AI130,IF(AND($C$2="eighth"),key!AI230,"")))</f>
        <v/>
      </c>
      <c r="AG28" s="295" t="str">
        <f>IF(AND($C$2="sixth"),key!AJ30,IF(AND($C$2="Seventh"),key!AJ130,IF(AND($C$2="eighth"),key!AJ230,"")))</f>
        <v/>
      </c>
      <c r="AH28" s="295" t="str">
        <f>IF(AND($C$2="sixth"),key!AK30,IF(AND($C$2="Seventh"),key!AK130,IF(AND($C$2="eighth"),key!AK230,"")))</f>
        <v/>
      </c>
      <c r="AI28" s="258" t="str">
        <f t="shared" si="7"/>
        <v/>
      </c>
      <c r="AJ28" s="298" t="str">
        <f>IF(AND($C$2="sixth"),key!AM30,IF(AND($C$2="Seventh"),key!AM130,IF(AND($C$2="eighth"),key!AM230,"")))</f>
        <v/>
      </c>
      <c r="AK28" s="295" t="str">
        <f>IF(AND($C$2="sixth"),key!AN30,IF(AND($C$2="Seventh"),key!AN130,IF(AND($C$2="eighth"),key!AN230,"")))</f>
        <v/>
      </c>
      <c r="AL28" s="295" t="str">
        <f>IF(AND($C$2="sixth"),key!AO30,IF(AND($C$2="Seventh"),key!AO130,IF(AND($C$2="eighth"),key!AO230,"")))</f>
        <v/>
      </c>
      <c r="AM28" s="258" t="str">
        <f t="shared" si="8"/>
        <v/>
      </c>
      <c r="AN28" s="298" t="str">
        <f>IF(AND($C$2="sixth"),key!AQ30,IF(AND($C$2="Seventh"),key!AQ130,IF(AND($C$2="eighth"),key!AQ230,"")))</f>
        <v/>
      </c>
      <c r="AO28" s="295" t="str">
        <f>IF(AND($C$2="sixth"),key!AR30,IF(AND($C$2="Seventh"),key!AR130,IF(AND($C$2="eighth"),key!AR230,"")))</f>
        <v/>
      </c>
      <c r="AP28" s="295" t="str">
        <f>IF(AND($C$2="sixth"),key!AS30,IF(AND($C$2="Seventh"),key!AS130,IF(AND($C$2="eighth"),key!AS230,"")))</f>
        <v/>
      </c>
      <c r="AQ28" s="303" t="str">
        <f>IF(AND($C$2="sixth"),key!AT30,IF(AND($C$2="Seventh"),key!AT130,IF(AND($C$2="eighth"),key!AT230,"")))</f>
        <v/>
      </c>
      <c r="AR28" s="298" t="str">
        <f>IF(AND($C$2="sixth"),key!AU30,IF(AND($C$2="Seventh"),key!AU130,IF(AND($C$2="eighth"),key!AU230,"")))</f>
        <v/>
      </c>
      <c r="AS28" s="295" t="str">
        <f>IF(AND($C$2="sixth"),key!AV30,IF(AND($C$2="Seventh"),key!AV130,IF(AND($C$2="eighth"),key!AV230,"")))</f>
        <v/>
      </c>
      <c r="AT28" s="295" t="str">
        <f>IF(AND($C$2="sixth"),key!AW30,IF(AND($C$2="Seventh"),key!AW130,IF(AND($C$2="eighth"),key!AW230,"")))</f>
        <v/>
      </c>
      <c r="AU28" s="303" t="str">
        <f>IF(AND($C$2="sixth"),key!AX30,IF(AND($C$2="Seventh"),key!AX130,IF(AND($C$2="eighth"),key!AX230,"")))</f>
        <v/>
      </c>
      <c r="AV28" s="298" t="str">
        <f>IF(AND($C$2="sixth"),key!AY30,IF(AND($C$2="Seventh"),key!AY130,IF(AND($C$2="eighth"),key!AY230,"")))</f>
        <v/>
      </c>
      <c r="AW28" s="259" t="str">
        <f>IF(AND($C$2="sixth"),key!BB30,IF(AND($C$2="Seventh"),key!BB130,IF(AND($C$2="eighth"),key!BB230,"")))</f>
        <v/>
      </c>
      <c r="AX28" s="299" t="str">
        <f>IF(AND($C$2="sixth"),key!BC30,IF(AND($C$2="Seventh"),key!BC130,IF(AND($C$2="eighth"),key!BC230,"")))</f>
        <v/>
      </c>
      <c r="AY28" s="295" t="str">
        <f>IF(AND($C$2="sixth"),key!BE30,IF(AND($C$2="Seventh"),key!BE130,IF(AND($C$2="eighth"),key!BE230,"")))</f>
        <v/>
      </c>
      <c r="AZ28" s="295" t="str">
        <f>IF(AND($C$2="sixth"),key!BF30,IF(AND($C$2="Seventh"),key!BF130,IF(AND($C$2="eighth"),key!BF230,"")))</f>
        <v/>
      </c>
      <c r="BA28" s="302" t="str">
        <f>IF(AND($C$2="sixth"),key!BG30,IF(AND($C$2="Seventh"),key!BG130,IF(AND($C$2="eighth"),key!BG230,"")))</f>
        <v/>
      </c>
      <c r="BB28" s="298" t="str">
        <f>IF(AND($C$2="sixth"),key!BH30,IF(AND($C$2="Seventh"),key!BH130,IF(AND($C$2="eighth"),key!BH230,"")))</f>
        <v/>
      </c>
      <c r="BC28" s="295" t="str">
        <f>IF(AND($C$2="sixth"),key!BI30,IF(AND($C$2="Seventh"),key!BI130,IF(AND($C$2="eighth"),key!BI230,"")))</f>
        <v/>
      </c>
      <c r="BD28" s="295" t="str">
        <f>IF(AND($C$2="sixth"),key!BJ30,IF(AND($C$2="Seventh"),key!BJ130,IF(AND($C$2="eighth"),key!BJ230,"")))</f>
        <v/>
      </c>
      <c r="BE28" s="302" t="str">
        <f>IF(AND($C$2="sixth"),key!BK30,IF(AND($C$2="Seventh"),key!BK130,IF(AND($C$2="eighth"),key!BK230,"")))</f>
        <v/>
      </c>
      <c r="BF28" s="298" t="str">
        <f>IF(AND($C$2="sixth"),key!BL30,IF(AND($C$2="Seventh"),key!BL130,IF(AND($C$2="eighth"),key!BL230,"")))</f>
        <v/>
      </c>
      <c r="BG28" s="295" t="str">
        <f>IF(AND($C$2="sixth"),key!BM30,IF(AND($C$2="Seventh"),key!BM130,IF(AND($C$2="eighth"),key!BM230,"")))</f>
        <v/>
      </c>
      <c r="BH28" s="295" t="str">
        <f>IF(AND($C$2="sixth"),key!BN30,IF(AND($C$2="Seventh"),key!BN130,IF(AND($C$2="eighth"),key!BN230,"")))</f>
        <v/>
      </c>
      <c r="BI28" s="302" t="str">
        <f>IF(AND($C$2="sixth"),key!BO30,IF(AND($C$2="Seventh"),key!BO130,IF(AND($C$2="eighth"),key!BO230,"")))</f>
        <v/>
      </c>
      <c r="BJ28" s="298" t="str">
        <f>IF(AND($C$2="sixth"),key!BP30,IF(AND($C$2="Seventh"),key!BP130,IF(AND($C$2="eighth"),key!BP230,"")))</f>
        <v/>
      </c>
      <c r="BK28" s="295" t="str">
        <f>IF(AND($C$2="sixth"),key!BQ30,IF(AND($C$2="Seventh"),key!BQ130,IF(AND($C$2="eighth"),key!BQ230,"")))</f>
        <v/>
      </c>
      <c r="BL28" s="295" t="str">
        <f>IF(AND($C$2="sixth"),key!BR30,IF(AND($C$2="Seventh"),key!BR130,IF(AND($C$2="eighth"),key!BR230,"")))</f>
        <v/>
      </c>
      <c r="BM28" s="302" t="str">
        <f>IF(AND($C$2="sixth"),key!BS30,IF(AND($C$2="Seventh"),key!BS130,IF(AND($C$2="eighth"),key!BS230,"")))</f>
        <v/>
      </c>
      <c r="BN28" s="298" t="str">
        <f>IF(AND($C$2="sixth"),key!BT30,IF(AND($C$2="Seventh"),key!BT130,IF(AND($C$2="eighth"),key!BT230,"")))</f>
        <v/>
      </c>
      <c r="BO28" s="295" t="str">
        <f>IF(AND($C$2="sixth"),key!BU30,IF(AND($C$2="Seventh"),key!BU130,IF(AND($C$2="eighth"),key!BU230,"")))</f>
        <v/>
      </c>
      <c r="BP28" s="295" t="str">
        <f>IF(AND($C$2="sixth"),key!BV30,IF(AND($C$2="Seventh"),key!BV130,IF(AND($C$2="eighth"),key!BV230,"")))</f>
        <v/>
      </c>
      <c r="BQ28" s="302" t="str">
        <f>IF(AND($C$2="sixth"),key!BW30,IF(AND($C$2="Seventh"),key!BW130,IF(AND($C$2="eighth"),key!BW230,"")))</f>
        <v/>
      </c>
      <c r="BR28" s="298" t="str">
        <f>IF(AND($C$2="sixth"),key!BX30,IF(AND($C$2="Seventh"),key!BX130,IF(AND($C$2="eighth"),key!BX230,"")))</f>
        <v/>
      </c>
      <c r="BS28" s="259" t="str">
        <f>IF(AND($C$2="sixth"),key!CA30,IF(AND($C$2="Seventh"),key!CA130,IF(AND($C$2="eighth"),key!CA230,"")))</f>
        <v/>
      </c>
      <c r="BT28" s="299" t="str">
        <f>IF(AND($C$2="sixth"),key!CB30,IF(AND($C$2="Seventh"),key!CB130,IF(AND($C$2="eighth"),key!CB230,"")))</f>
        <v/>
      </c>
      <c r="BU28" s="295" t="str">
        <f>IF(AND($C$2="sixth"),key!CD30,IF(AND($C$2="Seventh"),key!CD130,IF(AND($C$2="eighth"),key!CD230,"")))</f>
        <v/>
      </c>
      <c r="BV28" s="295" t="str">
        <f>IF(AND($C$2="sixth"),key!CE30,IF(AND($C$2="Seventh"),key!CE130,IF(AND($C$2="eighth"),key!CE230,"")))</f>
        <v/>
      </c>
      <c r="BW28" s="302" t="str">
        <f>IF(AND($C$2="sixth"),key!CF30,IF(AND($C$2="Seventh"),key!CF130,IF(AND($C$2="eighth"),key!CF230,"")))</f>
        <v/>
      </c>
      <c r="BX28" s="298" t="str">
        <f>IF(AND($C$2="sixth"),key!CG30,IF(AND($C$2="Seventh"),key!CG130,IF(AND($C$2="eighth"),key!CG230,"")))</f>
        <v/>
      </c>
      <c r="BY28" s="295" t="str">
        <f>IF(AND($C$2="sixth"),key!CH30,IF(AND($C$2="Seventh"),key!CH130,IF(AND($C$2="eighth"),key!CH230,"")))</f>
        <v/>
      </c>
      <c r="BZ28" s="295" t="str">
        <f>IF(AND($C$2="sixth"),key!CI30,IF(AND($C$2="Seventh"),key!CI130,IF(AND($C$2="eighth"),key!CI230,"")))</f>
        <v/>
      </c>
      <c r="CA28" s="302" t="str">
        <f>IF(AND($C$2="sixth"),key!CJ30,IF(AND($C$2="Seventh"),key!CJ130,IF(AND($C$2="eighth"),key!CJ230,"")))</f>
        <v/>
      </c>
      <c r="CB28" s="298" t="str">
        <f>IF(AND($C$2="sixth"),key!CK30,IF(AND($C$2="Seventh"),key!CK130,IF(AND($C$2="eighth"),key!CK230,"")))</f>
        <v/>
      </c>
      <c r="CC28" s="295" t="str">
        <f>IF(AND($C$2="sixth"),key!CL30,IF(AND($C$2="Seventh"),key!CL130,IF(AND($C$2="eighth"),key!CL230,"")))</f>
        <v/>
      </c>
      <c r="CD28" s="295" t="str">
        <f>IF(AND($C$2="sixth"),key!CM30,IF(AND($C$2="Seventh"),key!CM130,IF(AND($C$2="eighth"),key!CM230,"")))</f>
        <v/>
      </c>
      <c r="CE28" s="302" t="str">
        <f>IF(AND($C$2="sixth"),key!CN30,IF(AND($C$2="Seventh"),key!CN130,IF(AND($C$2="eighth"),key!CN230,"")))</f>
        <v/>
      </c>
      <c r="CF28" s="298" t="str">
        <f>IF(AND($C$2="sixth"),key!CO30,IF(AND($C$2="Seventh"),key!CO130,IF(AND($C$2="eighth"),key!CO230,"")))</f>
        <v/>
      </c>
      <c r="CG28" s="295" t="str">
        <f>IF(AND($C$2="sixth"),key!CP30,IF(AND($C$2="Seventh"),key!CP130,IF(AND($C$2="eighth"),key!CP230,"")))</f>
        <v/>
      </c>
      <c r="CH28" s="295" t="str">
        <f>IF(AND($C$2="sixth"),key!CQ30,IF(AND($C$2="Seventh"),key!CQ130,IF(AND($C$2="eighth"),key!CQ230,"")))</f>
        <v/>
      </c>
      <c r="CI28" s="302" t="str">
        <f>IF(AND($C$2="sixth"),key!CR30,IF(AND($C$2="Seventh"),key!CR130,IF(AND($C$2="eighth"),key!CR230,"")))</f>
        <v/>
      </c>
      <c r="CJ28" s="298" t="str">
        <f>IF(AND($C$2="sixth"),key!CS30,IF(AND($C$2="Seventh"),key!CS130,IF(AND($C$2="eighth"),key!CS230,"")))</f>
        <v/>
      </c>
      <c r="CK28" s="295" t="str">
        <f>IF(AND($C$2="sixth"),key!CT30,IF(AND($C$2="Seventh"),key!CT130,IF(AND($C$2="eighth"),key!CT230,"")))</f>
        <v/>
      </c>
      <c r="CL28" s="295" t="str">
        <f>IF(AND($C$2="sixth"),key!CU30,IF(AND($C$2="Seventh"),key!CU130,IF(AND($C$2="eighth"),key!CU230,"")))</f>
        <v/>
      </c>
      <c r="CM28" s="302" t="str">
        <f>IF(AND($C$2="sixth"),key!CV30,IF(AND($C$2="Seventh"),key!CV130,IF(AND($C$2="eighth"),key!CV230,"")))</f>
        <v/>
      </c>
      <c r="CN28" s="298" t="str">
        <f>IF(AND($C$2="sixth"),key!CW30,IF(AND($C$2="Seventh"),key!CW130,IF(AND($C$2="eighth"),key!CW230,"")))</f>
        <v/>
      </c>
      <c r="CO28" s="259" t="str">
        <f>IF(AND($C$2="sixth"),key!CZ30,IF(AND($C$2="Seventh"),key!CZ130,IF(AND($C$2="eighth"),key!CZ230,"")))</f>
        <v/>
      </c>
      <c r="CP28" s="299" t="str">
        <f>IF(AND($C$2="sixth"),key!DA30,IF(AND($C$2="Seventh"),key!DA130,IF(AND($C$2="eighth"),key!DA230,"")))</f>
        <v/>
      </c>
      <c r="CQ28" s="295" t="str">
        <f>IF(AND($C$2="sixth"),key!DC30,IF(AND($C$2="Seventh"),key!DC130,IF(AND($C$2="eighth"),key!DC230,"")))</f>
        <v/>
      </c>
      <c r="CR28" s="295" t="str">
        <f>IF(AND($C$2="sixth"),key!DD30,IF(AND($C$2="Seventh"),key!DD130,IF(AND($C$2="eighth"),key!DD230,"")))</f>
        <v/>
      </c>
      <c r="CS28" s="302" t="str">
        <f>IF(AND($C$2="sixth"),key!DE30,IF(AND($C$2="Seventh"),key!DE130,IF(AND($C$2="eighth"),key!DE230,"")))</f>
        <v/>
      </c>
      <c r="CT28" s="298" t="str">
        <f>IF(AND($C$2="sixth"),key!DF30,IF(AND($C$2="Seventh"),key!DF130,IF(AND($C$2="eighth"),key!DF230,"")))</f>
        <v/>
      </c>
      <c r="CU28" s="295" t="str">
        <f>IF(AND($C$2="sixth"),key!DG30,IF(AND($C$2="Seventh"),key!DG130,IF(AND($C$2="eighth"),key!DG230,"")))</f>
        <v/>
      </c>
      <c r="CV28" s="295" t="str">
        <f>IF(AND($C$2="sixth"),key!DH30,IF(AND($C$2="Seventh"),key!DH130,IF(AND($C$2="eighth"),key!DH230,"")))</f>
        <v/>
      </c>
      <c r="CW28" s="302" t="str">
        <f>IF(AND($C$2="sixth"),key!DI30,IF(AND($C$2="Seventh"),key!DI130,IF(AND($C$2="eighth"),key!DI230,"")))</f>
        <v/>
      </c>
      <c r="CX28" s="298" t="str">
        <f>IF(AND($C$2="sixth"),key!DJ30,IF(AND($C$2="Seventh"),key!DJ130,IF(AND($C$2="eighth"),key!DJ230,"")))</f>
        <v/>
      </c>
      <c r="CY28" s="295" t="str">
        <f>IF(AND($C$2="sixth"),key!DK30,IF(AND($C$2="Seventh"),key!DK130,IF(AND($C$2="eighth"),key!DK230,"")))</f>
        <v/>
      </c>
      <c r="CZ28" s="295" t="str">
        <f>IF(AND($C$2="sixth"),key!DL30,IF(AND($C$2="Seventh"),key!DL130,IF(AND($C$2="eighth"),key!DL230,"")))</f>
        <v/>
      </c>
      <c r="DA28" s="302" t="str">
        <f>IF(AND($C$2="sixth"),key!DM30,IF(AND($C$2="Seventh"),key!DM130,IF(AND($C$2="eighth"),key!DM230,"")))</f>
        <v/>
      </c>
      <c r="DB28" s="298" t="str">
        <f>IF(AND($C$2="sixth"),key!DN30,IF(AND($C$2="Seventh"),key!DN130,IF(AND($C$2="eighth"),key!DN230,"")))</f>
        <v/>
      </c>
      <c r="DC28" s="295" t="str">
        <f>IF(AND($C$2="sixth"),key!DO30,IF(AND($C$2="Seventh"),key!DO130,IF(AND($C$2="eighth"),key!DO230,"")))</f>
        <v/>
      </c>
      <c r="DD28" s="295" t="str">
        <f>IF(AND($C$2="sixth"),key!DP30,IF(AND($C$2="Seventh"),key!DP130,IF(AND($C$2="eighth"),key!DP230,"")))</f>
        <v/>
      </c>
      <c r="DE28" s="302" t="str">
        <f>IF(AND($C$2="sixth"),key!DQ30,IF(AND($C$2="Seventh"),key!DQ130,IF(AND($C$2="eighth"),key!DQ230,"")))</f>
        <v/>
      </c>
      <c r="DF28" s="298" t="str">
        <f>IF(AND($C$2="sixth"),key!DR30,IF(AND($C$2="Seventh"),key!DR130,IF(AND($C$2="eighth"),key!DR230,"")))</f>
        <v/>
      </c>
      <c r="DG28" s="295" t="str">
        <f>IF(AND($C$2="sixth"),key!DS30,IF(AND($C$2="Seventh"),key!DS130,IF(AND($C$2="eighth"),key!DS230,"")))</f>
        <v/>
      </c>
      <c r="DH28" s="295" t="str">
        <f>IF(AND($C$2="sixth"),key!DT30,IF(AND($C$2="Seventh"),key!DT130,IF(AND($C$2="eighth"),key!DT230,"")))</f>
        <v/>
      </c>
      <c r="DI28" s="302" t="str">
        <f>IF(AND($C$2="sixth"),key!DU30,IF(AND($C$2="Seventh"),key!DU130,IF(AND($C$2="eighth"),key!DU230,"")))</f>
        <v/>
      </c>
      <c r="DJ28" s="298" t="str">
        <f>IF(AND($C$2="sixth"),key!DV30,IF(AND($C$2="Seventh"),key!DV130,IF(AND($C$2="eighth"),key!DV230,"")))</f>
        <v/>
      </c>
      <c r="DK28" s="259" t="str">
        <f>IF(AND($C$2="sixth"),key!DY30,IF(AND($C$2="Seventh"),key!DY130,IF(AND($C$2="eighth"),key!DY230,"")))</f>
        <v/>
      </c>
      <c r="DL28" s="299" t="str">
        <f>IF(AND($C$2="sixth"),key!DZ30,IF(AND($C$2="Seventh"),key!DZ130,IF(AND($C$2="eighth"),key!DZ230,"")))</f>
        <v/>
      </c>
      <c r="DM28" s="295" t="str">
        <f>IF(AND($C$2="sixth"),key!EB30,IF(AND($C$2="Seventh"),key!EB130,IF(AND($C$2="eighth"),key!EB230,"")))</f>
        <v/>
      </c>
      <c r="DN28" s="295" t="str">
        <f>IF(AND($C$2="sixth"),key!EC30,IF(AND($C$2="Seventh"),key!EC130,IF(AND($C$2="eighth"),key!EC230,"")))</f>
        <v/>
      </c>
      <c r="DO28" s="302" t="str">
        <f>IF(AND($C$2="sixth"),key!ED30,IF(AND($C$2="Seventh"),key!ED130,IF(AND($C$2="eighth"),key!ED230,"")))</f>
        <v/>
      </c>
      <c r="DP28" s="298" t="str">
        <f>IF(AND($C$2="sixth"),key!EE30,IF(AND($C$2="Seventh"),key!EE130,IF(AND($C$2="eighth"),key!EE230,"")))</f>
        <v/>
      </c>
      <c r="DQ28" s="295" t="str">
        <f>IF(AND($C$2="sixth"),key!EF30,IF(AND($C$2="Seventh"),key!EF130,IF(AND($C$2="eighth"),key!EF230,"")))</f>
        <v/>
      </c>
      <c r="DR28" s="295" t="str">
        <f>IF(AND($C$2="sixth"),key!EG30,IF(AND($C$2="Seventh"),key!EG130,IF(AND($C$2="eighth"),key!EG230,"")))</f>
        <v/>
      </c>
      <c r="DS28" s="302" t="str">
        <f>IF(AND($C$2="sixth"),key!EH30,IF(AND($C$2="Seventh"),key!EH130,IF(AND($C$2="eighth"),key!EH230,"")))</f>
        <v/>
      </c>
      <c r="DT28" s="298" t="str">
        <f>IF(AND($C$2="sixth"),key!EI30,IF(AND($C$2="Seventh"),key!EI130,IF(AND($C$2="eighth"),key!EI230,"")))</f>
        <v/>
      </c>
      <c r="DU28" s="295" t="str">
        <f>IF(AND($C$2="sixth"),key!EJ30,IF(AND($C$2="Seventh"),key!EJ130,IF(AND($C$2="eighth"),key!EJ230,"")))</f>
        <v/>
      </c>
      <c r="DV28" s="295" t="str">
        <f>IF(AND($C$2="sixth"),key!EK30,IF(AND($C$2="Seventh"),key!EK130,IF(AND($C$2="eighth"),key!EK230,"")))</f>
        <v/>
      </c>
      <c r="DW28" s="302" t="str">
        <f>IF(AND($C$2="sixth"),key!EL30,IF(AND($C$2="Seventh"),key!EL130,IF(AND($C$2="eighth"),key!EL230,"")))</f>
        <v/>
      </c>
      <c r="DX28" s="298" t="str">
        <f>IF(AND($C$2="sixth"),key!EM30,IF(AND($C$2="Seventh"),key!EM130,IF(AND($C$2="eighth"),key!EM230,"")))</f>
        <v/>
      </c>
      <c r="DY28" s="295" t="str">
        <f>IF(AND($C$2="sixth"),key!EN30,IF(AND($C$2="Seventh"),key!EN130,IF(AND($C$2="eighth"),key!EN230,"")))</f>
        <v/>
      </c>
      <c r="DZ28" s="295" t="str">
        <f>IF(AND($C$2="sixth"),key!EO30,IF(AND($C$2="Seventh"),key!EO130,IF(AND($C$2="eighth"),key!EO230,"")))</f>
        <v/>
      </c>
      <c r="EA28" s="302" t="str">
        <f>IF(AND($C$2="sixth"),key!EP30,IF(AND($C$2="Seventh"),key!EP130,IF(AND($C$2="eighth"),key!EP230,"")))</f>
        <v/>
      </c>
      <c r="EB28" s="298" t="str">
        <f>IF(AND($C$2="sixth"),key!EQ30,IF(AND($C$2="Seventh"),key!EQ130,IF(AND($C$2="eighth"),key!EQ230,"")))</f>
        <v/>
      </c>
      <c r="EC28" s="295" t="str">
        <f>IF(AND($C$2="sixth"),key!ER30,IF(AND($C$2="Seventh"),key!ER130,IF(AND($C$2="eighth"),key!ER230,"")))</f>
        <v/>
      </c>
      <c r="ED28" s="295" t="str">
        <f>IF(AND($C$2="sixth"),key!ES30,IF(AND($C$2="Seventh"),key!ES130,IF(AND($C$2="eighth"),key!ES230,"")))</f>
        <v/>
      </c>
      <c r="EE28" s="302" t="str">
        <f>IF(AND($C$2="sixth"),key!ET30,IF(AND($C$2="Seventh"),key!ET130,IF(AND($C$2="eighth"),key!ET230,"")))</f>
        <v/>
      </c>
      <c r="EF28" s="298" t="str">
        <f>IF(AND($C$2="sixth"),key!EU30,IF(AND($C$2="Seventh"),key!EU130,IF(AND($C$2="eighth"),key!EU230,"")))</f>
        <v/>
      </c>
      <c r="EG28" s="259" t="str">
        <f>IF(AND($C$2="sixth"),key!EX30,IF(AND($C$2="Seventh"),key!EX130,IF(AND($C$2="eighth"),key!EX230,"")))</f>
        <v/>
      </c>
      <c r="EH28" s="299" t="str">
        <f>IF(AND($C$2="sixth"),key!EY30,IF(AND($C$2="Seventh"),key!EY130,IF(AND($C$2="eighth"),key!EY230,"")))</f>
        <v/>
      </c>
      <c r="EI28" s="260" t="str">
        <f t="shared" si="9"/>
        <v/>
      </c>
      <c r="EJ28" s="254">
        <f>IF(AND($C$2="sixth"),key!EZ30,IF(AND($C$2="Seventh"),key!EZ130,IF(AND($C$2="eighth"),key!EZ230,"")))</f>
        <v>18</v>
      </c>
      <c r="EK28" s="254" t="str">
        <f>IF(AND($C$2="sixth"),key!FA30,IF(AND($C$2="Seventh"),key!FA130,IF(AND($C$2="eighth"),key!FA230,"")))</f>
        <v/>
      </c>
      <c r="EL28" s="254" t="str">
        <f>IF(AND($C$2="sixth"),key!FB30,IF(AND($C$2="Seventh"),key!FB130,IF(AND($C$2="eighth"),key!FB230,"")))</f>
        <v/>
      </c>
      <c r="EM28" s="254" t="str">
        <f>IF(AND($C$2="sixth"),key!FC30,IF(AND($C$2="Seventh"),key!FC130,IF(AND($C$2="eighth"),key!FC230,"")))</f>
        <v/>
      </c>
      <c r="EN28" s="254" t="str">
        <f>IF(AND($C$2="sixth"),key!FD30,IF(AND($C$2="Seventh"),key!FD130,IF(AND($C$2="eighth"),key!FD230,"")))</f>
        <v/>
      </c>
      <c r="EO28" s="310" t="str">
        <f>IF(AND($C$2="sixth"),key!FE30,IF(AND($C$2="Seventh"),key!FE130,IF(AND($C$2="eighth"),key!FE230,"")))</f>
        <v/>
      </c>
      <c r="EP28" s="311" t="str">
        <f>IF(AND($C$2="sixth"),key!FF30,IF(AND($C$2="Seventh"),key!FF130,IF(AND($C$2="eighth"),key!FF230,"")))</f>
        <v xml:space="preserve"> </v>
      </c>
      <c r="EQ28" s="254">
        <f>IF(AND($C$2="sixth"),key!FG30,IF(AND($C$2="Seventh"),key!FG130,IF(AND($C$2="eighth"),key!FG230,"")))</f>
        <v>17</v>
      </c>
      <c r="ER28" s="254" t="str">
        <f>IF(AND($C$2="sixth"),key!FH30,IF(AND($C$2="Seventh"),key!FH130,IF(AND($C$2="eighth"),key!FH230,"")))</f>
        <v/>
      </c>
      <c r="ES28" s="254" t="str">
        <f>IF(AND($C$2="sixth"),key!FI30,IF(AND($C$2="Seventh"),key!FI130,IF(AND($C$2="eighth"),key!FI230,"")))</f>
        <v/>
      </c>
      <c r="ET28" s="254" t="str">
        <f>IF(AND($C$2="sixth"),key!FJ30,IF(AND($C$2="Seventh"),key!FJ130,IF(AND($C$2="eighth"),key!FJ230,"")))</f>
        <v/>
      </c>
      <c r="EU28" s="254" t="str">
        <f>IF(AND($C$2="sixth"),key!FK30,IF(AND($C$2="Seventh"),key!FK130,IF(AND($C$2="eighth"),key!FK230,"")))</f>
        <v/>
      </c>
      <c r="EV28" s="310" t="str">
        <f>IF(AND($C$2="sixth"),key!FL30,IF(AND($C$2="Seventh"),key!FL130,IF(AND($C$2="eighth"),key!FL230,"")))</f>
        <v/>
      </c>
      <c r="EW28" s="311" t="str">
        <f>IF(AND($C$2="sixth"),key!FM30,IF(AND($C$2="Seventh"),key!FM130,IF(AND($C$2="eighth"),key!FM230,"")))</f>
        <v xml:space="preserve"> </v>
      </c>
      <c r="EX28" s="254">
        <f>IF(AND($C$2="sixth"),key!FN30,IF(AND($C$2="Seventh"),key!FN130,IF(AND($C$2="eighth"),key!FN230,"")))</f>
        <v>18</v>
      </c>
      <c r="EY28" s="254" t="str">
        <f>IF(AND($C$2="sixth"),key!FO30,IF(AND($C$2="Seventh"),key!FO130,IF(AND($C$2="eighth"),key!FO230,"")))</f>
        <v/>
      </c>
      <c r="EZ28" s="254" t="str">
        <f>IF(AND($C$2="sixth"),key!FP30,IF(AND($C$2="Seventh"),key!FP130,IF(AND($C$2="eighth"),key!FP230,"")))</f>
        <v/>
      </c>
      <c r="FA28" s="254" t="str">
        <f>IF(AND($C$2="sixth"),key!FQ30,IF(AND($C$2="Seventh"),key!FQ130,IF(AND($C$2="eighth"),key!FQ230,"")))</f>
        <v/>
      </c>
      <c r="FB28" s="254" t="str">
        <f>IF(AND($C$2="sixth"),key!FR30,IF(AND($C$2="Seventh"),key!FR130,IF(AND($C$2="eighth"),key!FR230,"")))</f>
        <v/>
      </c>
      <c r="FC28" s="310" t="str">
        <f>IF(AND($C$2="sixth"),key!FS30,IF(AND($C$2="Seventh"),key!FS130,IF(AND($C$2="eighth"),key!FS230,"")))</f>
        <v/>
      </c>
      <c r="FD28" s="311" t="str">
        <f>IF(AND($C$2="sixth"),key!FT30,IF(AND($C$2="Seventh"),key!FT130,IF(AND($C$2="eighth"),key!FT230,"")))</f>
        <v xml:space="preserve"> </v>
      </c>
      <c r="FE28" s="344" t="str">
        <f t="shared" si="1"/>
        <v/>
      </c>
      <c r="FF28" s="261" t="str">
        <f>IF(AND($C$2="sixth"),key!GI30,IF(AND($C$2="Seventh"),key!GI130,IF(AND($C$2="eighth"),key!GI230,"")))</f>
        <v/>
      </c>
      <c r="FG28" s="842" t="str">
        <f>IF(AND($C$2="sixth"),key!GJ30,IF(AND($C$2="Seventh"),key!GJ130,IF(AND($C$2="eighth"),key!GJ230,"")))</f>
        <v/>
      </c>
      <c r="FH28" s="843"/>
      <c r="FI28" s="255" t="str">
        <f>IF(AND($C$2="sixth"),key!GG30,IF(AND($C$2="Seventh"),key!GG130,IF(AND($C$2="eighth"),key!GG230,"")))</f>
        <v/>
      </c>
      <c r="FJ28" s="330" t="str">
        <f t="shared" si="10"/>
        <v/>
      </c>
      <c r="FK28" s="248"/>
      <c r="FL28" s="248"/>
      <c r="FY28" s="50" t="str">
        <f>IF(AND($C$2="sixth"),key!GH30,IF(AND($C$2="Seventh"),key!GH130,IF(AND($C$2="eighth"),key!GH230,"")))</f>
        <v/>
      </c>
    </row>
    <row r="29" spans="1:236" ht="18.75">
      <c r="A29" s="257">
        <v>23</v>
      </c>
      <c r="B29" s="291" t="str">
        <f>IF(AND($C$2="sixth"),key!E31,IF(AND($C$2="Seventh"),key!E131,IF(AND($C$2="eighth"),key!E231,"")))</f>
        <v/>
      </c>
      <c r="C29" s="288" t="str">
        <f>IF(ISNA(VLOOKUP(D29,Register!A$7:Z$315,10,FALSE)),"",VLOOKUP(D29,Register!A$7:Z$315,10,FALSE))</f>
        <v/>
      </c>
      <c r="D29" s="289" t="str">
        <f>IF(AND($C$2="sixth"),key!B31,IF(AND($C$2="Seventh"),key!B131,IF(AND($C$2="eighth"),key!B231,"")))</f>
        <v/>
      </c>
      <c r="E29" s="290" t="str">
        <f>IF(AND($C$2="sixth"),key!C31,IF(AND($C$2="Seventh"),key!C131,IF(AND($C$2="eighth"),key!C231,"")))</f>
        <v/>
      </c>
      <c r="F29" s="290" t="str">
        <f>IF(AND($C$2="sixth"),key!D31,IF(AND($C$2="Seventh"),key!D131,IF(AND($C$2="eighth"),key!D231,"")))</f>
        <v/>
      </c>
      <c r="G29" s="295" t="str">
        <f>IF(AND($C$2="sixth"),key!G31,IF(AND($C$2="Seventh"),key!G131,IF(AND($C$2="eighth"),key!G231,"")))</f>
        <v/>
      </c>
      <c r="H29" s="295" t="str">
        <f>IF(AND($C$2="sixth"),key!H31,IF(AND($C$2="Seventh"),key!H131,IF(AND($C$2="eighth"),key!H231,"")))</f>
        <v/>
      </c>
      <c r="I29" s="297" t="str">
        <f t="shared" si="0"/>
        <v/>
      </c>
      <c r="J29" s="296" t="str">
        <f>IF(AND($C$2="sixth"),key!J31,IF(AND($C$2="Seventh"),key!J131,IF(AND($C$2="eighth"),key!J231,"")))</f>
        <v/>
      </c>
      <c r="K29" s="295" t="str">
        <f>IF(AND($C$2="sixth"),key!K31,IF(AND($C$2="Seventh"),key!K131,IF(AND($C$2="eighth"),key!K231,"")))</f>
        <v/>
      </c>
      <c r="L29" s="295" t="str">
        <f>IF(AND($C$2="sixth"),key!L31,IF(AND($C$2="Seventh"),key!L131,IF(AND($C$2="eighth"),key!L231,"")))</f>
        <v/>
      </c>
      <c r="M29" s="258" t="str">
        <f t="shared" si="2"/>
        <v/>
      </c>
      <c r="N29" s="298" t="str">
        <f>IF(AND($C$2="sixth"),key!N31,IF(AND($C$2="Seventh"),key!N131,IF(AND($C$2="eighth"),key!N231,"")))</f>
        <v/>
      </c>
      <c r="O29" s="295" t="str">
        <f>IF(AND($C$2="sixth"),key!O31,IF(AND($C$2="Seventh"),key!O131,IF(AND($C$2="eighth"),key!O231,"")))</f>
        <v/>
      </c>
      <c r="P29" s="295" t="str">
        <f>IF(AND($C$2="sixth"),key!P31,IF(AND($C$2="Seventh"),key!P131,IF(AND($C$2="eighth"),key!P231,"")))</f>
        <v/>
      </c>
      <c r="Q29" s="258" t="str">
        <f t="shared" si="3"/>
        <v/>
      </c>
      <c r="R29" s="298" t="str">
        <f>IF(AND($C$2="sixth"),key!R31,IF(AND($C$2="Seventh"),key!R131,IF(AND($C$2="eighth"),key!R231,"")))</f>
        <v/>
      </c>
      <c r="S29" s="295" t="str">
        <f>IF(AND($C$2="sixth"),key!S31,IF(AND($C$2="Seventh"),key!S131,IF(AND($C$2="eighth"),key!S231,"")))</f>
        <v/>
      </c>
      <c r="T29" s="295" t="str">
        <f>IF(AND($C$2="sixth"),key!T31,IF(AND($C$2="Seventh"),key!T131,IF(AND($C$2="eighth"),key!T231,"")))</f>
        <v/>
      </c>
      <c r="U29" s="258" t="str">
        <f t="shared" si="4"/>
        <v/>
      </c>
      <c r="V29" s="298" t="str">
        <f>IF(AND($C$2="sixth"),key!V31,IF(AND($C$2="Seventh"),key!V131,IF(AND($C$2="eighth"),key!V231,"")))</f>
        <v/>
      </c>
      <c r="W29" s="295" t="str">
        <f>IF(AND($C$2="sixth"),key!W31,IF(AND($C$2="Seventh"),key!W131,IF(AND($C$2="eighth"),key!W231,"")))</f>
        <v/>
      </c>
      <c r="X29" s="295" t="str">
        <f>IF(AND($C$2="sixth"),key!X31,IF(AND($C$2="Seventh"),key!X131,IF(AND($C$2="eighth"),key!X231,"")))</f>
        <v/>
      </c>
      <c r="Y29" s="259" t="str">
        <f t="shared" si="5"/>
        <v/>
      </c>
      <c r="Z29" s="298" t="str">
        <f>IF(AND($C$2="sixth"),key!Z31,IF(AND($C$2="Seventh"),key!Z131,IF(AND($C$2="eighth"),key!Z231,"")))</f>
        <v/>
      </c>
      <c r="AA29" s="259" t="str">
        <f>IF(AND($C$2="sixth"),key!AC31,IF(AND($C$2="Seventh"),key!AC131,IF(AND($C$2="eighth"),key!AC231,"")))</f>
        <v/>
      </c>
      <c r="AB29" s="299" t="str">
        <f>IF(AND($C$2="sixth"),key!AD31,IF(AND($C$2="Seventh"),key!AD131,IF(AND($C$2="eighth"),key!AD231,"")))</f>
        <v/>
      </c>
      <c r="AC29" s="295">
        <f>IF(AND($C$2="sixth"),key!AF31,IF(AND($C$2="Seventh"),key!AF131,IF(AND($C$2="eighth"),key!AF231,"")))</f>
        <v>4</v>
      </c>
      <c r="AD29" s="295" t="str">
        <f>IF(AND($C$2="sixth"),key!AG31,IF(AND($C$2="Seventh"),key!AG131,IF(AND($C$2="eighth"),key!AG231,"")))</f>
        <v/>
      </c>
      <c r="AE29" s="297">
        <f t="shared" si="6"/>
        <v>4</v>
      </c>
      <c r="AF29" s="296" t="str">
        <f>IF(AND($C$2="sixth"),key!AI31,IF(AND($C$2="Seventh"),key!AI131,IF(AND($C$2="eighth"),key!AI231,"")))</f>
        <v/>
      </c>
      <c r="AG29" s="295">
        <f>IF(AND($C$2="sixth"),key!AJ31,IF(AND($C$2="Seventh"),key!AJ131,IF(AND($C$2="eighth"),key!AJ231,"")))</f>
        <v>5</v>
      </c>
      <c r="AH29" s="295" t="str">
        <f>IF(AND($C$2="sixth"),key!AK31,IF(AND($C$2="Seventh"),key!AK131,IF(AND($C$2="eighth"),key!AK231,"")))</f>
        <v/>
      </c>
      <c r="AI29" s="258">
        <f t="shared" si="7"/>
        <v>5</v>
      </c>
      <c r="AJ29" s="298" t="str">
        <f>IF(AND($C$2="sixth"),key!AM31,IF(AND($C$2="Seventh"),key!AM131,IF(AND($C$2="eighth"),key!AM231,"")))</f>
        <v/>
      </c>
      <c r="AK29" s="295">
        <f>IF(AND($C$2="sixth"),key!AN31,IF(AND($C$2="Seventh"),key!AN131,IF(AND($C$2="eighth"),key!AN231,"")))</f>
        <v>15</v>
      </c>
      <c r="AL29" s="295" t="str">
        <f>IF(AND($C$2="sixth"),key!AO31,IF(AND($C$2="Seventh"),key!AO131,IF(AND($C$2="eighth"),key!AO231,"")))</f>
        <v/>
      </c>
      <c r="AM29" s="258">
        <f t="shared" si="8"/>
        <v>15</v>
      </c>
      <c r="AN29" s="298" t="str">
        <f>IF(AND($C$2="sixth"),key!AQ31,IF(AND($C$2="Seventh"),key!AQ131,IF(AND($C$2="eighth"),key!AQ231,"")))</f>
        <v/>
      </c>
      <c r="AO29" s="295">
        <f>IF(AND($C$2="sixth"),key!AR31,IF(AND($C$2="Seventh"),key!AR131,IF(AND($C$2="eighth"),key!AR231,"")))</f>
        <v>5</v>
      </c>
      <c r="AP29" s="295" t="str">
        <f>IF(AND($C$2="sixth"),key!AS31,IF(AND($C$2="Seventh"),key!AS131,IF(AND($C$2="eighth"),key!AS231,"")))</f>
        <v/>
      </c>
      <c r="AQ29" s="303" t="str">
        <f>IF(AND($C$2="sixth"),key!AT31,IF(AND($C$2="Seventh"),key!AT131,IF(AND($C$2="eighth"),key!AT231,"")))</f>
        <v/>
      </c>
      <c r="AR29" s="298" t="str">
        <f>IF(AND($C$2="sixth"),key!AU31,IF(AND($C$2="Seventh"),key!AU131,IF(AND($C$2="eighth"),key!AU231,"")))</f>
        <v/>
      </c>
      <c r="AS29" s="295">
        <f>IF(AND($C$2="sixth"),key!AV31,IF(AND($C$2="Seventh"),key!AV131,IF(AND($C$2="eighth"),key!AV231,"")))</f>
        <v>41</v>
      </c>
      <c r="AT29" s="295" t="str">
        <f>IF(AND($C$2="sixth"),key!AW31,IF(AND($C$2="Seventh"),key!AW131,IF(AND($C$2="eighth"),key!AW231,"")))</f>
        <v/>
      </c>
      <c r="AU29" s="303" t="str">
        <f>IF(AND($C$2="sixth"),key!AX31,IF(AND($C$2="Seventh"),key!AX131,IF(AND($C$2="eighth"),key!AX231,"")))</f>
        <v/>
      </c>
      <c r="AV29" s="298" t="str">
        <f>IF(AND($C$2="sixth"),key!AY31,IF(AND($C$2="Seventh"),key!AY131,IF(AND($C$2="eighth"),key!AY231,"")))</f>
        <v/>
      </c>
      <c r="AW29" s="259" t="str">
        <f>IF(AND($C$2="sixth"),key!BB31,IF(AND($C$2="Seventh"),key!BB131,IF(AND($C$2="eighth"),key!BB231,"")))</f>
        <v/>
      </c>
      <c r="AX29" s="299" t="str">
        <f>IF(AND($C$2="sixth"),key!BC31,IF(AND($C$2="Seventh"),key!BC131,IF(AND($C$2="eighth"),key!BC231,"")))</f>
        <v/>
      </c>
      <c r="AY29" s="295">
        <f>IF(AND($C$2="sixth"),key!BE31,IF(AND($C$2="Seventh"),key!BE131,IF(AND($C$2="eighth"),key!BE231,"")))</f>
        <v>4</v>
      </c>
      <c r="AZ29" s="295" t="str">
        <f>IF(AND($C$2="sixth"),key!BF31,IF(AND($C$2="Seventh"),key!BF131,IF(AND($C$2="eighth"),key!BF231,"")))</f>
        <v/>
      </c>
      <c r="BA29" s="302" t="str">
        <f>IF(AND($C$2="sixth"),key!BG31,IF(AND($C$2="Seventh"),key!BG131,IF(AND($C$2="eighth"),key!BG231,"")))</f>
        <v/>
      </c>
      <c r="BB29" s="298" t="str">
        <f>IF(AND($C$2="sixth"),key!BH31,IF(AND($C$2="Seventh"),key!BH131,IF(AND($C$2="eighth"),key!BH231,"")))</f>
        <v/>
      </c>
      <c r="BC29" s="295">
        <f>IF(AND($C$2="sixth"),key!BI31,IF(AND($C$2="Seventh"),key!BI131,IF(AND($C$2="eighth"),key!BI231,"")))</f>
        <v>5</v>
      </c>
      <c r="BD29" s="295" t="str">
        <f>IF(AND($C$2="sixth"),key!BJ31,IF(AND($C$2="Seventh"),key!BJ131,IF(AND($C$2="eighth"),key!BJ231,"")))</f>
        <v/>
      </c>
      <c r="BE29" s="302" t="str">
        <f>IF(AND($C$2="sixth"),key!BK31,IF(AND($C$2="Seventh"),key!BK131,IF(AND($C$2="eighth"),key!BK231,"")))</f>
        <v/>
      </c>
      <c r="BF29" s="298" t="str">
        <f>IF(AND($C$2="sixth"),key!BL31,IF(AND($C$2="Seventh"),key!BL131,IF(AND($C$2="eighth"),key!BL231,"")))</f>
        <v/>
      </c>
      <c r="BG29" s="295">
        <f>IF(AND($C$2="sixth"),key!BM31,IF(AND($C$2="Seventh"),key!BM131,IF(AND($C$2="eighth"),key!BM231,"")))</f>
        <v>15</v>
      </c>
      <c r="BH29" s="295" t="str">
        <f>IF(AND($C$2="sixth"),key!BN31,IF(AND($C$2="Seventh"),key!BN131,IF(AND($C$2="eighth"),key!BN231,"")))</f>
        <v/>
      </c>
      <c r="BI29" s="302" t="str">
        <f>IF(AND($C$2="sixth"),key!BO31,IF(AND($C$2="Seventh"),key!BO131,IF(AND($C$2="eighth"),key!BO231,"")))</f>
        <v/>
      </c>
      <c r="BJ29" s="298" t="str">
        <f>IF(AND($C$2="sixth"),key!BP31,IF(AND($C$2="Seventh"),key!BP131,IF(AND($C$2="eighth"),key!BP231,"")))</f>
        <v/>
      </c>
      <c r="BK29" s="295">
        <f>IF(AND($C$2="sixth"),key!BQ31,IF(AND($C$2="Seventh"),key!BQ131,IF(AND($C$2="eighth"),key!BQ231,"")))</f>
        <v>5</v>
      </c>
      <c r="BL29" s="295" t="str">
        <f>IF(AND($C$2="sixth"),key!BR31,IF(AND($C$2="Seventh"),key!BR131,IF(AND($C$2="eighth"),key!BR231,"")))</f>
        <v/>
      </c>
      <c r="BM29" s="302" t="str">
        <f>IF(AND($C$2="sixth"),key!BS31,IF(AND($C$2="Seventh"),key!BS131,IF(AND($C$2="eighth"),key!BS231,"")))</f>
        <v/>
      </c>
      <c r="BN29" s="298" t="str">
        <f>IF(AND($C$2="sixth"),key!BT31,IF(AND($C$2="Seventh"),key!BT131,IF(AND($C$2="eighth"),key!BT231,"")))</f>
        <v/>
      </c>
      <c r="BO29" s="295">
        <f>IF(AND($C$2="sixth"),key!BU31,IF(AND($C$2="Seventh"),key!BU131,IF(AND($C$2="eighth"),key!BU231,"")))</f>
        <v>41</v>
      </c>
      <c r="BP29" s="295" t="str">
        <f>IF(AND($C$2="sixth"),key!BV31,IF(AND($C$2="Seventh"),key!BV131,IF(AND($C$2="eighth"),key!BV231,"")))</f>
        <v/>
      </c>
      <c r="BQ29" s="302" t="str">
        <f>IF(AND($C$2="sixth"),key!BW31,IF(AND($C$2="Seventh"),key!BW131,IF(AND($C$2="eighth"),key!BW231,"")))</f>
        <v/>
      </c>
      <c r="BR29" s="298" t="str">
        <f>IF(AND($C$2="sixth"),key!BX31,IF(AND($C$2="Seventh"),key!BX131,IF(AND($C$2="eighth"),key!BX231,"")))</f>
        <v/>
      </c>
      <c r="BS29" s="259" t="str">
        <f>IF(AND($C$2="sixth"),key!CA31,IF(AND($C$2="Seventh"),key!CA131,IF(AND($C$2="eighth"),key!CA231,"")))</f>
        <v/>
      </c>
      <c r="BT29" s="299" t="str">
        <f>IF(AND($C$2="sixth"),key!CB31,IF(AND($C$2="Seventh"),key!CB131,IF(AND($C$2="eighth"),key!CB231,"")))</f>
        <v/>
      </c>
      <c r="BU29" s="295">
        <f>IF(AND($C$2="sixth"),key!CD31,IF(AND($C$2="Seventh"),key!CD131,IF(AND($C$2="eighth"),key!CD231,"")))</f>
        <v>4</v>
      </c>
      <c r="BV29" s="295" t="str">
        <f>IF(AND($C$2="sixth"),key!CE31,IF(AND($C$2="Seventh"),key!CE131,IF(AND($C$2="eighth"),key!CE231,"")))</f>
        <v/>
      </c>
      <c r="BW29" s="302" t="str">
        <f>IF(AND($C$2="sixth"),key!CF31,IF(AND($C$2="Seventh"),key!CF131,IF(AND($C$2="eighth"),key!CF231,"")))</f>
        <v/>
      </c>
      <c r="BX29" s="298" t="str">
        <f>IF(AND($C$2="sixth"),key!CG31,IF(AND($C$2="Seventh"),key!CG131,IF(AND($C$2="eighth"),key!CG231,"")))</f>
        <v/>
      </c>
      <c r="BY29" s="295">
        <f>IF(AND($C$2="sixth"),key!CH31,IF(AND($C$2="Seventh"),key!CH131,IF(AND($C$2="eighth"),key!CH231,"")))</f>
        <v>5</v>
      </c>
      <c r="BZ29" s="295" t="str">
        <f>IF(AND($C$2="sixth"),key!CI31,IF(AND($C$2="Seventh"),key!CI131,IF(AND($C$2="eighth"),key!CI231,"")))</f>
        <v/>
      </c>
      <c r="CA29" s="302" t="str">
        <f>IF(AND($C$2="sixth"),key!CJ31,IF(AND($C$2="Seventh"),key!CJ131,IF(AND($C$2="eighth"),key!CJ231,"")))</f>
        <v/>
      </c>
      <c r="CB29" s="298" t="str">
        <f>IF(AND($C$2="sixth"),key!CK31,IF(AND($C$2="Seventh"),key!CK131,IF(AND($C$2="eighth"),key!CK231,"")))</f>
        <v/>
      </c>
      <c r="CC29" s="295">
        <f>IF(AND($C$2="sixth"),key!CL31,IF(AND($C$2="Seventh"),key!CL131,IF(AND($C$2="eighth"),key!CL231,"")))</f>
        <v>15</v>
      </c>
      <c r="CD29" s="295" t="str">
        <f>IF(AND($C$2="sixth"),key!CM31,IF(AND($C$2="Seventh"),key!CM131,IF(AND($C$2="eighth"),key!CM231,"")))</f>
        <v/>
      </c>
      <c r="CE29" s="302" t="str">
        <f>IF(AND($C$2="sixth"),key!CN31,IF(AND($C$2="Seventh"),key!CN131,IF(AND($C$2="eighth"),key!CN231,"")))</f>
        <v/>
      </c>
      <c r="CF29" s="298" t="str">
        <f>IF(AND($C$2="sixth"),key!CO31,IF(AND($C$2="Seventh"),key!CO131,IF(AND($C$2="eighth"),key!CO231,"")))</f>
        <v/>
      </c>
      <c r="CG29" s="295">
        <f>IF(AND($C$2="sixth"),key!CP31,IF(AND($C$2="Seventh"),key!CP131,IF(AND($C$2="eighth"),key!CP231,"")))</f>
        <v>5</v>
      </c>
      <c r="CH29" s="295" t="str">
        <f>IF(AND($C$2="sixth"),key!CQ31,IF(AND($C$2="Seventh"),key!CQ131,IF(AND($C$2="eighth"),key!CQ231,"")))</f>
        <v/>
      </c>
      <c r="CI29" s="302" t="str">
        <f>IF(AND($C$2="sixth"),key!CR31,IF(AND($C$2="Seventh"),key!CR131,IF(AND($C$2="eighth"),key!CR231,"")))</f>
        <v/>
      </c>
      <c r="CJ29" s="298" t="str">
        <f>IF(AND($C$2="sixth"),key!CS31,IF(AND($C$2="Seventh"),key!CS131,IF(AND($C$2="eighth"),key!CS231,"")))</f>
        <v/>
      </c>
      <c r="CK29" s="295">
        <f>IF(AND($C$2="sixth"),key!CT31,IF(AND($C$2="Seventh"),key!CT131,IF(AND($C$2="eighth"),key!CT231,"")))</f>
        <v>41</v>
      </c>
      <c r="CL29" s="295" t="str">
        <f>IF(AND($C$2="sixth"),key!CU31,IF(AND($C$2="Seventh"),key!CU131,IF(AND($C$2="eighth"),key!CU231,"")))</f>
        <v/>
      </c>
      <c r="CM29" s="302" t="str">
        <f>IF(AND($C$2="sixth"),key!CV31,IF(AND($C$2="Seventh"),key!CV131,IF(AND($C$2="eighth"),key!CV231,"")))</f>
        <v/>
      </c>
      <c r="CN29" s="298" t="str">
        <f>IF(AND($C$2="sixth"),key!CW31,IF(AND($C$2="Seventh"),key!CW131,IF(AND($C$2="eighth"),key!CW231,"")))</f>
        <v/>
      </c>
      <c r="CO29" s="259" t="str">
        <f>IF(AND($C$2="sixth"),key!CZ31,IF(AND($C$2="Seventh"),key!CZ131,IF(AND($C$2="eighth"),key!CZ231,"")))</f>
        <v/>
      </c>
      <c r="CP29" s="299" t="str">
        <f>IF(AND($C$2="sixth"),key!DA31,IF(AND($C$2="Seventh"),key!DA131,IF(AND($C$2="eighth"),key!DA231,"")))</f>
        <v/>
      </c>
      <c r="CQ29" s="295">
        <f>IF(AND($C$2="sixth"),key!DC31,IF(AND($C$2="Seventh"),key!DC131,IF(AND($C$2="eighth"),key!DC231,"")))</f>
        <v>4</v>
      </c>
      <c r="CR29" s="295" t="str">
        <f>IF(AND($C$2="sixth"),key!DD31,IF(AND($C$2="Seventh"),key!DD131,IF(AND($C$2="eighth"),key!DD231,"")))</f>
        <v/>
      </c>
      <c r="CS29" s="302" t="str">
        <f>IF(AND($C$2="sixth"),key!DE31,IF(AND($C$2="Seventh"),key!DE131,IF(AND($C$2="eighth"),key!DE231,"")))</f>
        <v/>
      </c>
      <c r="CT29" s="298" t="str">
        <f>IF(AND($C$2="sixth"),key!DF31,IF(AND($C$2="Seventh"),key!DF131,IF(AND($C$2="eighth"),key!DF231,"")))</f>
        <v/>
      </c>
      <c r="CU29" s="295">
        <f>IF(AND($C$2="sixth"),key!DG31,IF(AND($C$2="Seventh"),key!DG131,IF(AND($C$2="eighth"),key!DG231,"")))</f>
        <v>5</v>
      </c>
      <c r="CV29" s="295" t="str">
        <f>IF(AND($C$2="sixth"),key!DH31,IF(AND($C$2="Seventh"),key!DH131,IF(AND($C$2="eighth"),key!DH231,"")))</f>
        <v/>
      </c>
      <c r="CW29" s="302" t="str">
        <f>IF(AND($C$2="sixth"),key!DI31,IF(AND($C$2="Seventh"),key!DI131,IF(AND($C$2="eighth"),key!DI231,"")))</f>
        <v/>
      </c>
      <c r="CX29" s="298" t="str">
        <f>IF(AND($C$2="sixth"),key!DJ31,IF(AND($C$2="Seventh"),key!DJ131,IF(AND($C$2="eighth"),key!DJ231,"")))</f>
        <v/>
      </c>
      <c r="CY29" s="295">
        <f>IF(AND($C$2="sixth"),key!DK31,IF(AND($C$2="Seventh"),key!DK131,IF(AND($C$2="eighth"),key!DK231,"")))</f>
        <v>15</v>
      </c>
      <c r="CZ29" s="295" t="str">
        <f>IF(AND($C$2="sixth"),key!DL31,IF(AND($C$2="Seventh"),key!DL131,IF(AND($C$2="eighth"),key!DL231,"")))</f>
        <v/>
      </c>
      <c r="DA29" s="302" t="str">
        <f>IF(AND($C$2="sixth"),key!DM31,IF(AND($C$2="Seventh"),key!DM131,IF(AND($C$2="eighth"),key!DM231,"")))</f>
        <v/>
      </c>
      <c r="DB29" s="298" t="str">
        <f>IF(AND($C$2="sixth"),key!DN31,IF(AND($C$2="Seventh"),key!DN131,IF(AND($C$2="eighth"),key!DN231,"")))</f>
        <v/>
      </c>
      <c r="DC29" s="295">
        <f>IF(AND($C$2="sixth"),key!DO31,IF(AND($C$2="Seventh"),key!DO131,IF(AND($C$2="eighth"),key!DO231,"")))</f>
        <v>5</v>
      </c>
      <c r="DD29" s="295" t="str">
        <f>IF(AND($C$2="sixth"),key!DP31,IF(AND($C$2="Seventh"),key!DP131,IF(AND($C$2="eighth"),key!DP231,"")))</f>
        <v/>
      </c>
      <c r="DE29" s="302" t="str">
        <f>IF(AND($C$2="sixth"),key!DQ31,IF(AND($C$2="Seventh"),key!DQ131,IF(AND($C$2="eighth"),key!DQ231,"")))</f>
        <v/>
      </c>
      <c r="DF29" s="298" t="str">
        <f>IF(AND($C$2="sixth"),key!DR31,IF(AND($C$2="Seventh"),key!DR131,IF(AND($C$2="eighth"),key!DR231,"")))</f>
        <v/>
      </c>
      <c r="DG29" s="295">
        <f>IF(AND($C$2="sixth"),key!DS31,IF(AND($C$2="Seventh"),key!DS131,IF(AND($C$2="eighth"),key!DS231,"")))</f>
        <v>41</v>
      </c>
      <c r="DH29" s="295" t="str">
        <f>IF(AND($C$2="sixth"),key!DT31,IF(AND($C$2="Seventh"),key!DT131,IF(AND($C$2="eighth"),key!DT231,"")))</f>
        <v/>
      </c>
      <c r="DI29" s="302" t="str">
        <f>IF(AND($C$2="sixth"),key!DU31,IF(AND($C$2="Seventh"),key!DU131,IF(AND($C$2="eighth"),key!DU231,"")))</f>
        <v/>
      </c>
      <c r="DJ29" s="298" t="str">
        <f>IF(AND($C$2="sixth"),key!DV31,IF(AND($C$2="Seventh"),key!DV131,IF(AND($C$2="eighth"),key!DV231,"")))</f>
        <v/>
      </c>
      <c r="DK29" s="259" t="str">
        <f>IF(AND($C$2="sixth"),key!DY31,IF(AND($C$2="Seventh"),key!DY131,IF(AND($C$2="eighth"),key!DY231,"")))</f>
        <v/>
      </c>
      <c r="DL29" s="299" t="str">
        <f>IF(AND($C$2="sixth"),key!DZ31,IF(AND($C$2="Seventh"),key!DZ131,IF(AND($C$2="eighth"),key!DZ231,"")))</f>
        <v/>
      </c>
      <c r="DM29" s="295">
        <f>IF(AND($C$2="sixth"),key!EB31,IF(AND($C$2="Seventh"),key!EB131,IF(AND($C$2="eighth"),key!EB231,"")))</f>
        <v>4</v>
      </c>
      <c r="DN29" s="295" t="str">
        <f>IF(AND($C$2="sixth"),key!EC31,IF(AND($C$2="Seventh"),key!EC131,IF(AND($C$2="eighth"),key!EC231,"")))</f>
        <v/>
      </c>
      <c r="DO29" s="302" t="str">
        <f>IF(AND($C$2="sixth"),key!ED31,IF(AND($C$2="Seventh"),key!ED131,IF(AND($C$2="eighth"),key!ED231,"")))</f>
        <v/>
      </c>
      <c r="DP29" s="298" t="str">
        <f>IF(AND($C$2="sixth"),key!EE31,IF(AND($C$2="Seventh"),key!EE131,IF(AND($C$2="eighth"),key!EE231,"")))</f>
        <v/>
      </c>
      <c r="DQ29" s="295">
        <f>IF(AND($C$2="sixth"),key!EF31,IF(AND($C$2="Seventh"),key!EF131,IF(AND($C$2="eighth"),key!EF231,"")))</f>
        <v>5</v>
      </c>
      <c r="DR29" s="295" t="str">
        <f>IF(AND($C$2="sixth"),key!EG31,IF(AND($C$2="Seventh"),key!EG131,IF(AND($C$2="eighth"),key!EG231,"")))</f>
        <v/>
      </c>
      <c r="DS29" s="302" t="str">
        <f>IF(AND($C$2="sixth"),key!EH31,IF(AND($C$2="Seventh"),key!EH131,IF(AND($C$2="eighth"),key!EH231,"")))</f>
        <v/>
      </c>
      <c r="DT29" s="298" t="str">
        <f>IF(AND($C$2="sixth"),key!EI31,IF(AND($C$2="Seventh"),key!EI131,IF(AND($C$2="eighth"),key!EI231,"")))</f>
        <v/>
      </c>
      <c r="DU29" s="295">
        <f>IF(AND($C$2="sixth"),key!EJ31,IF(AND($C$2="Seventh"),key!EJ131,IF(AND($C$2="eighth"),key!EJ231,"")))</f>
        <v>15</v>
      </c>
      <c r="DV29" s="295" t="str">
        <f>IF(AND($C$2="sixth"),key!EK31,IF(AND($C$2="Seventh"),key!EK131,IF(AND($C$2="eighth"),key!EK231,"")))</f>
        <v/>
      </c>
      <c r="DW29" s="302" t="str">
        <f>IF(AND($C$2="sixth"),key!EL31,IF(AND($C$2="Seventh"),key!EL131,IF(AND($C$2="eighth"),key!EL231,"")))</f>
        <v/>
      </c>
      <c r="DX29" s="298" t="str">
        <f>IF(AND($C$2="sixth"),key!EM31,IF(AND($C$2="Seventh"),key!EM131,IF(AND($C$2="eighth"),key!EM231,"")))</f>
        <v/>
      </c>
      <c r="DY29" s="295">
        <f>IF(AND($C$2="sixth"),key!EN31,IF(AND($C$2="Seventh"),key!EN131,IF(AND($C$2="eighth"),key!EN231,"")))</f>
        <v>5</v>
      </c>
      <c r="DZ29" s="295" t="str">
        <f>IF(AND($C$2="sixth"),key!EO31,IF(AND($C$2="Seventh"),key!EO131,IF(AND($C$2="eighth"),key!EO231,"")))</f>
        <v/>
      </c>
      <c r="EA29" s="302" t="str">
        <f>IF(AND($C$2="sixth"),key!EP31,IF(AND($C$2="Seventh"),key!EP131,IF(AND($C$2="eighth"),key!EP231,"")))</f>
        <v/>
      </c>
      <c r="EB29" s="298" t="str">
        <f>IF(AND($C$2="sixth"),key!EQ31,IF(AND($C$2="Seventh"),key!EQ131,IF(AND($C$2="eighth"),key!EQ231,"")))</f>
        <v/>
      </c>
      <c r="EC29" s="295">
        <f>IF(AND($C$2="sixth"),key!ER31,IF(AND($C$2="Seventh"),key!ER131,IF(AND($C$2="eighth"),key!ER231,"")))</f>
        <v>41</v>
      </c>
      <c r="ED29" s="295" t="str">
        <f>IF(AND($C$2="sixth"),key!ES31,IF(AND($C$2="Seventh"),key!ES131,IF(AND($C$2="eighth"),key!ES231,"")))</f>
        <v/>
      </c>
      <c r="EE29" s="302" t="str">
        <f>IF(AND($C$2="sixth"),key!ET31,IF(AND($C$2="Seventh"),key!ET131,IF(AND($C$2="eighth"),key!ET231,"")))</f>
        <v/>
      </c>
      <c r="EF29" s="298" t="str">
        <f>IF(AND($C$2="sixth"),key!EU31,IF(AND($C$2="Seventh"),key!EU131,IF(AND($C$2="eighth"),key!EU231,"")))</f>
        <v/>
      </c>
      <c r="EG29" s="259" t="str">
        <f>IF(AND($C$2="sixth"),key!EX31,IF(AND($C$2="Seventh"),key!EX131,IF(AND($C$2="eighth"),key!EX231,"")))</f>
        <v/>
      </c>
      <c r="EH29" s="299" t="str">
        <f>IF(AND($C$2="sixth"),key!EY31,IF(AND($C$2="Seventh"),key!EY131,IF(AND($C$2="eighth"),key!EY231,"")))</f>
        <v/>
      </c>
      <c r="EI29" s="260" t="str">
        <f t="shared" si="9"/>
        <v/>
      </c>
      <c r="EJ29" s="254">
        <f>IF(AND($C$2="sixth"),key!EZ31,IF(AND($C$2="Seventh"),key!EZ131,IF(AND($C$2="eighth"),key!EZ231,"")))</f>
        <v>17</v>
      </c>
      <c r="EK29" s="254">
        <f>IF(AND($C$2="sixth"),key!FA31,IF(AND($C$2="Seventh"),key!FA131,IF(AND($C$2="eighth"),key!FA231,"")))</f>
        <v>17</v>
      </c>
      <c r="EL29" s="254">
        <f>IF(AND($C$2="sixth"),key!FB31,IF(AND($C$2="Seventh"),key!FB131,IF(AND($C$2="eighth"),key!FB231,"")))</f>
        <v>16</v>
      </c>
      <c r="EM29" s="254">
        <f>IF(AND($C$2="sixth"),key!FC31,IF(AND($C$2="Seventh"),key!FC131,IF(AND($C$2="eighth"),key!FC231,"")))</f>
        <v>17</v>
      </c>
      <c r="EN29" s="254">
        <f>IF(AND($C$2="sixth"),key!FD31,IF(AND($C$2="Seventh"),key!FD131,IF(AND($C$2="eighth"),key!FD231,"")))</f>
        <v>17</v>
      </c>
      <c r="EO29" s="310" t="str">
        <f>IF(AND($C$2="sixth"),key!FE31,IF(AND($C$2="Seventh"),key!FE131,IF(AND($C$2="eighth"),key!FE231,"")))</f>
        <v/>
      </c>
      <c r="EP29" s="311" t="str">
        <f>IF(AND($C$2="sixth"),key!FF31,IF(AND($C$2="Seventh"),key!FF131,IF(AND($C$2="eighth"),key!FF231,"")))</f>
        <v xml:space="preserve"> </v>
      </c>
      <c r="EQ29" s="254">
        <f>IF(AND($C$2="sixth"),key!FG31,IF(AND($C$2="Seventh"),key!FG131,IF(AND($C$2="eighth"),key!FG231,"")))</f>
        <v>17</v>
      </c>
      <c r="ER29" s="254">
        <f>IF(AND($C$2="sixth"),key!FH31,IF(AND($C$2="Seventh"),key!FH131,IF(AND($C$2="eighth"),key!FH231,"")))</f>
        <v>17</v>
      </c>
      <c r="ES29" s="254">
        <f>IF(AND($C$2="sixth"),key!FI31,IF(AND($C$2="Seventh"),key!FI131,IF(AND($C$2="eighth"),key!FI231,"")))</f>
        <v>17</v>
      </c>
      <c r="ET29" s="254">
        <f>IF(AND($C$2="sixth"),key!FJ31,IF(AND($C$2="Seventh"),key!FJ131,IF(AND($C$2="eighth"),key!FJ231,"")))</f>
        <v>17</v>
      </c>
      <c r="EU29" s="254">
        <f>IF(AND($C$2="sixth"),key!FK31,IF(AND($C$2="Seventh"),key!FK131,IF(AND($C$2="eighth"),key!FK231,"")))</f>
        <v>17</v>
      </c>
      <c r="EV29" s="310" t="str">
        <f>IF(AND($C$2="sixth"),key!FL31,IF(AND($C$2="Seventh"),key!FL131,IF(AND($C$2="eighth"),key!FL231,"")))</f>
        <v/>
      </c>
      <c r="EW29" s="311" t="str">
        <f>IF(AND($C$2="sixth"),key!FM31,IF(AND($C$2="Seventh"),key!FM131,IF(AND($C$2="eighth"),key!FM231,"")))</f>
        <v xml:space="preserve"> </v>
      </c>
      <c r="EX29" s="254">
        <f>IF(AND($C$2="sixth"),key!FN31,IF(AND($C$2="Seventh"),key!FN131,IF(AND($C$2="eighth"),key!FN231,"")))</f>
        <v>17</v>
      </c>
      <c r="EY29" s="254">
        <f>IF(AND($C$2="sixth"),key!FO31,IF(AND($C$2="Seventh"),key!FO131,IF(AND($C$2="eighth"),key!FO231,"")))</f>
        <v>17</v>
      </c>
      <c r="EZ29" s="254">
        <f>IF(AND($C$2="sixth"),key!FP31,IF(AND($C$2="Seventh"),key!FP131,IF(AND($C$2="eighth"),key!FP231,"")))</f>
        <v>18</v>
      </c>
      <c r="FA29" s="254">
        <f>IF(AND($C$2="sixth"),key!FQ31,IF(AND($C$2="Seventh"),key!FQ131,IF(AND($C$2="eighth"),key!FQ231,"")))</f>
        <v>17</v>
      </c>
      <c r="FB29" s="254">
        <f>IF(AND($C$2="sixth"),key!FR31,IF(AND($C$2="Seventh"),key!FR131,IF(AND($C$2="eighth"),key!FR231,"")))</f>
        <v>18</v>
      </c>
      <c r="FC29" s="310" t="str">
        <f>IF(AND($C$2="sixth"),key!FS31,IF(AND($C$2="Seventh"),key!FS131,IF(AND($C$2="eighth"),key!FS231,"")))</f>
        <v/>
      </c>
      <c r="FD29" s="311" t="str">
        <f>IF(AND($C$2="sixth"),key!FT31,IF(AND($C$2="Seventh"),key!FT131,IF(AND($C$2="eighth"),key!FT231,"")))</f>
        <v xml:space="preserve"> </v>
      </c>
      <c r="FE29" s="344" t="str">
        <f t="shared" si="1"/>
        <v/>
      </c>
      <c r="FF29" s="261" t="str">
        <f>IF(AND($C$2="sixth"),key!GI31,IF(AND($C$2="Seventh"),key!GI131,IF(AND($C$2="eighth"),key!GI231,"")))</f>
        <v/>
      </c>
      <c r="FG29" s="842" t="str">
        <f>IF(AND($C$2="sixth"),key!GJ31,IF(AND($C$2="Seventh"),key!GJ131,IF(AND($C$2="eighth"),key!GJ231,"")))</f>
        <v/>
      </c>
      <c r="FH29" s="843"/>
      <c r="FI29" s="255" t="str">
        <f>IF(AND($C$2="sixth"),key!GG31,IF(AND($C$2="Seventh"),key!GG131,IF(AND($C$2="eighth"),key!GG231,"")))</f>
        <v/>
      </c>
      <c r="FJ29" s="330" t="str">
        <f t="shared" si="10"/>
        <v/>
      </c>
      <c r="FK29" s="248"/>
      <c r="FL29" s="248"/>
      <c r="FY29" s="50" t="str">
        <f>IF(AND($C$2="sixth"),key!GH31,IF(AND($C$2="Seventh"),key!GH131,IF(AND($C$2="eighth"),key!GH231,"")))</f>
        <v/>
      </c>
    </row>
    <row r="30" spans="1:236" ht="18.75">
      <c r="A30" s="257">
        <v>24</v>
      </c>
      <c r="B30" s="291" t="str">
        <f>IF(AND($C$2="sixth"),key!E32,IF(AND($C$2="Seventh"),key!E132,IF(AND($C$2="eighth"),key!E232,"")))</f>
        <v/>
      </c>
      <c r="C30" s="288" t="str">
        <f>IF(ISNA(VLOOKUP(D30,Register!A$7:Z$315,10,FALSE)),"",VLOOKUP(D30,Register!A$7:Z$315,10,FALSE))</f>
        <v/>
      </c>
      <c r="D30" s="289" t="str">
        <f>IF(AND($C$2="sixth"),key!B32,IF(AND($C$2="Seventh"),key!B132,IF(AND($C$2="eighth"),key!B232,"")))</f>
        <v/>
      </c>
      <c r="E30" s="290" t="str">
        <f>IF(AND($C$2="sixth"),key!C32,IF(AND($C$2="Seventh"),key!C132,IF(AND($C$2="eighth"),key!C232,"")))</f>
        <v/>
      </c>
      <c r="F30" s="290" t="str">
        <f>IF(AND($C$2="sixth"),key!D32,IF(AND($C$2="Seventh"),key!D132,IF(AND($C$2="eighth"),key!D232,"")))</f>
        <v/>
      </c>
      <c r="G30" s="295" t="str">
        <f>IF(AND($C$2="sixth"),key!G32,IF(AND($C$2="Seventh"),key!G132,IF(AND($C$2="eighth"),key!G232,"")))</f>
        <v/>
      </c>
      <c r="H30" s="295" t="str">
        <f>IF(AND($C$2="sixth"),key!H32,IF(AND($C$2="Seventh"),key!H132,IF(AND($C$2="eighth"),key!H232,"")))</f>
        <v/>
      </c>
      <c r="I30" s="297" t="str">
        <f t="shared" si="0"/>
        <v/>
      </c>
      <c r="J30" s="296" t="str">
        <f>IF(AND($C$2="sixth"),key!J32,IF(AND($C$2="Seventh"),key!J132,IF(AND($C$2="eighth"),key!J232,"")))</f>
        <v/>
      </c>
      <c r="K30" s="295" t="str">
        <f>IF(AND($C$2="sixth"),key!K32,IF(AND($C$2="Seventh"),key!K132,IF(AND($C$2="eighth"),key!K232,"")))</f>
        <v/>
      </c>
      <c r="L30" s="295" t="str">
        <f>IF(AND($C$2="sixth"),key!L32,IF(AND($C$2="Seventh"),key!L132,IF(AND($C$2="eighth"),key!L232,"")))</f>
        <v/>
      </c>
      <c r="M30" s="258" t="str">
        <f t="shared" si="2"/>
        <v/>
      </c>
      <c r="N30" s="298" t="str">
        <f>IF(AND($C$2="sixth"),key!N32,IF(AND($C$2="Seventh"),key!N132,IF(AND($C$2="eighth"),key!N232,"")))</f>
        <v/>
      </c>
      <c r="O30" s="295" t="str">
        <f>IF(AND($C$2="sixth"),key!O32,IF(AND($C$2="Seventh"),key!O132,IF(AND($C$2="eighth"),key!O232,"")))</f>
        <v/>
      </c>
      <c r="P30" s="295" t="str">
        <f>IF(AND($C$2="sixth"),key!P32,IF(AND($C$2="Seventh"),key!P132,IF(AND($C$2="eighth"),key!P232,"")))</f>
        <v/>
      </c>
      <c r="Q30" s="258" t="str">
        <f t="shared" si="3"/>
        <v/>
      </c>
      <c r="R30" s="298" t="str">
        <f>IF(AND($C$2="sixth"),key!R32,IF(AND($C$2="Seventh"),key!R132,IF(AND($C$2="eighth"),key!R232,"")))</f>
        <v/>
      </c>
      <c r="S30" s="295" t="str">
        <f>IF(AND($C$2="sixth"),key!S32,IF(AND($C$2="Seventh"),key!S132,IF(AND($C$2="eighth"),key!S232,"")))</f>
        <v/>
      </c>
      <c r="T30" s="295" t="str">
        <f>IF(AND($C$2="sixth"),key!T32,IF(AND($C$2="Seventh"),key!T132,IF(AND($C$2="eighth"),key!T232,"")))</f>
        <v/>
      </c>
      <c r="U30" s="258" t="str">
        <f t="shared" si="4"/>
        <v/>
      </c>
      <c r="V30" s="298" t="str">
        <f>IF(AND($C$2="sixth"),key!V32,IF(AND($C$2="Seventh"),key!V132,IF(AND($C$2="eighth"),key!V232,"")))</f>
        <v/>
      </c>
      <c r="W30" s="295" t="str">
        <f>IF(AND($C$2="sixth"),key!W32,IF(AND($C$2="Seventh"),key!W132,IF(AND($C$2="eighth"),key!W232,"")))</f>
        <v/>
      </c>
      <c r="X30" s="295" t="str">
        <f>IF(AND($C$2="sixth"),key!X32,IF(AND($C$2="Seventh"),key!X132,IF(AND($C$2="eighth"),key!X232,"")))</f>
        <v/>
      </c>
      <c r="Y30" s="259" t="str">
        <f t="shared" si="5"/>
        <v/>
      </c>
      <c r="Z30" s="298" t="str">
        <f>IF(AND($C$2="sixth"),key!Z32,IF(AND($C$2="Seventh"),key!Z132,IF(AND($C$2="eighth"),key!Z232,"")))</f>
        <v/>
      </c>
      <c r="AA30" s="259" t="str">
        <f>IF(AND($C$2="sixth"),key!AC32,IF(AND($C$2="Seventh"),key!AC132,IF(AND($C$2="eighth"),key!AC232,"")))</f>
        <v/>
      </c>
      <c r="AB30" s="299" t="str">
        <f>IF(AND($C$2="sixth"),key!AD32,IF(AND($C$2="Seventh"),key!AD132,IF(AND($C$2="eighth"),key!AD232,"")))</f>
        <v/>
      </c>
      <c r="AC30" s="295">
        <f>IF(AND($C$2="sixth"),key!AF32,IF(AND($C$2="Seventh"),key!AF132,IF(AND($C$2="eighth"),key!AF232,"")))</f>
        <v>5</v>
      </c>
      <c r="AD30" s="295" t="str">
        <f>IF(AND($C$2="sixth"),key!AG32,IF(AND($C$2="Seventh"),key!AG132,IF(AND($C$2="eighth"),key!AG232,"")))</f>
        <v/>
      </c>
      <c r="AE30" s="297">
        <f t="shared" si="6"/>
        <v>5</v>
      </c>
      <c r="AF30" s="296" t="str">
        <f>IF(AND($C$2="sixth"),key!AI32,IF(AND($C$2="Seventh"),key!AI132,IF(AND($C$2="eighth"),key!AI232,"")))</f>
        <v/>
      </c>
      <c r="AG30" s="295">
        <f>IF(AND($C$2="sixth"),key!AJ32,IF(AND($C$2="Seventh"),key!AJ132,IF(AND($C$2="eighth"),key!AJ232,"")))</f>
        <v>5</v>
      </c>
      <c r="AH30" s="295" t="str">
        <f>IF(AND($C$2="sixth"),key!AK32,IF(AND($C$2="Seventh"),key!AK132,IF(AND($C$2="eighth"),key!AK232,"")))</f>
        <v/>
      </c>
      <c r="AI30" s="258">
        <f t="shared" si="7"/>
        <v>5</v>
      </c>
      <c r="AJ30" s="298" t="str">
        <f>IF(AND($C$2="sixth"),key!AM32,IF(AND($C$2="Seventh"),key!AM132,IF(AND($C$2="eighth"),key!AM232,"")))</f>
        <v/>
      </c>
      <c r="AK30" s="295">
        <f>IF(AND($C$2="sixth"),key!AN32,IF(AND($C$2="Seventh"),key!AN132,IF(AND($C$2="eighth"),key!AN232,"")))</f>
        <v>40</v>
      </c>
      <c r="AL30" s="295" t="str">
        <f>IF(AND($C$2="sixth"),key!AO32,IF(AND($C$2="Seventh"),key!AO132,IF(AND($C$2="eighth"),key!AO232,"")))</f>
        <v/>
      </c>
      <c r="AM30" s="258">
        <f t="shared" si="8"/>
        <v>40</v>
      </c>
      <c r="AN30" s="298" t="str">
        <f>IF(AND($C$2="sixth"),key!AQ32,IF(AND($C$2="Seventh"),key!AQ132,IF(AND($C$2="eighth"),key!AQ232,"")))</f>
        <v/>
      </c>
      <c r="AO30" s="295">
        <f>IF(AND($C$2="sixth"),key!AR32,IF(AND($C$2="Seventh"),key!AR132,IF(AND($C$2="eighth"),key!AR232,"")))</f>
        <v>8</v>
      </c>
      <c r="AP30" s="295" t="str">
        <f>IF(AND($C$2="sixth"),key!AS32,IF(AND($C$2="Seventh"),key!AS132,IF(AND($C$2="eighth"),key!AS232,"")))</f>
        <v/>
      </c>
      <c r="AQ30" s="303" t="str">
        <f>IF(AND($C$2="sixth"),key!AT32,IF(AND($C$2="Seventh"),key!AT132,IF(AND($C$2="eighth"),key!AT232,"")))</f>
        <v/>
      </c>
      <c r="AR30" s="298" t="str">
        <f>IF(AND($C$2="sixth"),key!AU32,IF(AND($C$2="Seventh"),key!AU132,IF(AND($C$2="eighth"),key!AU232,"")))</f>
        <v/>
      </c>
      <c r="AS30" s="295">
        <f>IF(AND($C$2="sixth"),key!AV32,IF(AND($C$2="Seventh"),key!AV132,IF(AND($C$2="eighth"),key!AV232,"")))</f>
        <v>64</v>
      </c>
      <c r="AT30" s="295" t="str">
        <f>IF(AND($C$2="sixth"),key!AW32,IF(AND($C$2="Seventh"),key!AW132,IF(AND($C$2="eighth"),key!AW232,"")))</f>
        <v/>
      </c>
      <c r="AU30" s="303" t="str">
        <f>IF(AND($C$2="sixth"),key!AX32,IF(AND($C$2="Seventh"),key!AX132,IF(AND($C$2="eighth"),key!AX232,"")))</f>
        <v/>
      </c>
      <c r="AV30" s="298" t="str">
        <f>IF(AND($C$2="sixth"),key!AY32,IF(AND($C$2="Seventh"),key!AY132,IF(AND($C$2="eighth"),key!AY232,"")))</f>
        <v/>
      </c>
      <c r="AW30" s="259" t="str">
        <f>IF(AND($C$2="sixth"),key!BB32,IF(AND($C$2="Seventh"),key!BB132,IF(AND($C$2="eighth"),key!BB232,"")))</f>
        <v/>
      </c>
      <c r="AX30" s="299" t="str">
        <f>IF(AND($C$2="sixth"),key!BC32,IF(AND($C$2="Seventh"),key!BC132,IF(AND($C$2="eighth"),key!BC232,"")))</f>
        <v/>
      </c>
      <c r="AY30" s="295">
        <f>IF(AND($C$2="sixth"),key!BE32,IF(AND($C$2="Seventh"),key!BE132,IF(AND($C$2="eighth"),key!BE232,"")))</f>
        <v>5</v>
      </c>
      <c r="AZ30" s="295" t="str">
        <f>IF(AND($C$2="sixth"),key!BF32,IF(AND($C$2="Seventh"),key!BF132,IF(AND($C$2="eighth"),key!BF232,"")))</f>
        <v/>
      </c>
      <c r="BA30" s="302" t="str">
        <f>IF(AND($C$2="sixth"),key!BG32,IF(AND($C$2="Seventh"),key!BG132,IF(AND($C$2="eighth"),key!BG232,"")))</f>
        <v/>
      </c>
      <c r="BB30" s="298" t="str">
        <f>IF(AND($C$2="sixth"),key!BH32,IF(AND($C$2="Seventh"),key!BH132,IF(AND($C$2="eighth"),key!BH232,"")))</f>
        <v/>
      </c>
      <c r="BC30" s="295">
        <f>IF(AND($C$2="sixth"),key!BI32,IF(AND($C$2="Seventh"),key!BI132,IF(AND($C$2="eighth"),key!BI232,"")))</f>
        <v>5</v>
      </c>
      <c r="BD30" s="295" t="str">
        <f>IF(AND($C$2="sixth"),key!BJ32,IF(AND($C$2="Seventh"),key!BJ132,IF(AND($C$2="eighth"),key!BJ232,"")))</f>
        <v/>
      </c>
      <c r="BE30" s="302" t="str">
        <f>IF(AND($C$2="sixth"),key!BK32,IF(AND($C$2="Seventh"),key!BK132,IF(AND($C$2="eighth"),key!BK232,"")))</f>
        <v/>
      </c>
      <c r="BF30" s="298" t="str">
        <f>IF(AND($C$2="sixth"),key!BL32,IF(AND($C$2="Seventh"),key!BL132,IF(AND($C$2="eighth"),key!BL232,"")))</f>
        <v/>
      </c>
      <c r="BG30" s="295">
        <f>IF(AND($C$2="sixth"),key!BM32,IF(AND($C$2="Seventh"),key!BM132,IF(AND($C$2="eighth"),key!BM232,"")))</f>
        <v>40</v>
      </c>
      <c r="BH30" s="295" t="str">
        <f>IF(AND($C$2="sixth"),key!BN32,IF(AND($C$2="Seventh"),key!BN132,IF(AND($C$2="eighth"),key!BN232,"")))</f>
        <v/>
      </c>
      <c r="BI30" s="302" t="str">
        <f>IF(AND($C$2="sixth"),key!BO32,IF(AND($C$2="Seventh"),key!BO132,IF(AND($C$2="eighth"),key!BO232,"")))</f>
        <v/>
      </c>
      <c r="BJ30" s="298" t="str">
        <f>IF(AND($C$2="sixth"),key!BP32,IF(AND($C$2="Seventh"),key!BP132,IF(AND($C$2="eighth"),key!BP232,"")))</f>
        <v/>
      </c>
      <c r="BK30" s="295">
        <f>IF(AND($C$2="sixth"),key!BQ32,IF(AND($C$2="Seventh"),key!BQ132,IF(AND($C$2="eighth"),key!BQ232,"")))</f>
        <v>8</v>
      </c>
      <c r="BL30" s="295" t="str">
        <f>IF(AND($C$2="sixth"),key!BR32,IF(AND($C$2="Seventh"),key!BR132,IF(AND($C$2="eighth"),key!BR232,"")))</f>
        <v/>
      </c>
      <c r="BM30" s="302" t="str">
        <f>IF(AND($C$2="sixth"),key!BS32,IF(AND($C$2="Seventh"),key!BS132,IF(AND($C$2="eighth"),key!BS232,"")))</f>
        <v/>
      </c>
      <c r="BN30" s="298" t="str">
        <f>IF(AND($C$2="sixth"),key!BT32,IF(AND($C$2="Seventh"),key!BT132,IF(AND($C$2="eighth"),key!BT232,"")))</f>
        <v/>
      </c>
      <c r="BO30" s="295">
        <f>IF(AND($C$2="sixth"),key!BU32,IF(AND($C$2="Seventh"),key!BU132,IF(AND($C$2="eighth"),key!BU232,"")))</f>
        <v>64</v>
      </c>
      <c r="BP30" s="295" t="str">
        <f>IF(AND($C$2="sixth"),key!BV32,IF(AND($C$2="Seventh"),key!BV132,IF(AND($C$2="eighth"),key!BV232,"")))</f>
        <v/>
      </c>
      <c r="BQ30" s="302" t="str">
        <f>IF(AND($C$2="sixth"),key!BW32,IF(AND($C$2="Seventh"),key!BW132,IF(AND($C$2="eighth"),key!BW232,"")))</f>
        <v/>
      </c>
      <c r="BR30" s="298" t="str">
        <f>IF(AND($C$2="sixth"),key!BX32,IF(AND($C$2="Seventh"),key!BX132,IF(AND($C$2="eighth"),key!BX232,"")))</f>
        <v/>
      </c>
      <c r="BS30" s="259" t="str">
        <f>IF(AND($C$2="sixth"),key!CA32,IF(AND($C$2="Seventh"),key!CA132,IF(AND($C$2="eighth"),key!CA232,"")))</f>
        <v/>
      </c>
      <c r="BT30" s="299" t="str">
        <f>IF(AND($C$2="sixth"),key!CB32,IF(AND($C$2="Seventh"),key!CB132,IF(AND($C$2="eighth"),key!CB232,"")))</f>
        <v/>
      </c>
      <c r="BU30" s="295">
        <f>IF(AND($C$2="sixth"),key!CD32,IF(AND($C$2="Seventh"),key!CD132,IF(AND($C$2="eighth"),key!CD232,"")))</f>
        <v>5</v>
      </c>
      <c r="BV30" s="295" t="str">
        <f>IF(AND($C$2="sixth"),key!CE32,IF(AND($C$2="Seventh"),key!CE132,IF(AND($C$2="eighth"),key!CE232,"")))</f>
        <v/>
      </c>
      <c r="BW30" s="302" t="str">
        <f>IF(AND($C$2="sixth"),key!CF32,IF(AND($C$2="Seventh"),key!CF132,IF(AND($C$2="eighth"),key!CF232,"")))</f>
        <v/>
      </c>
      <c r="BX30" s="298" t="str">
        <f>IF(AND($C$2="sixth"),key!CG32,IF(AND($C$2="Seventh"),key!CG132,IF(AND($C$2="eighth"),key!CG232,"")))</f>
        <v/>
      </c>
      <c r="BY30" s="295">
        <f>IF(AND($C$2="sixth"),key!CH32,IF(AND($C$2="Seventh"),key!CH132,IF(AND($C$2="eighth"),key!CH232,"")))</f>
        <v>5</v>
      </c>
      <c r="BZ30" s="295" t="str">
        <f>IF(AND($C$2="sixth"),key!CI32,IF(AND($C$2="Seventh"),key!CI132,IF(AND($C$2="eighth"),key!CI232,"")))</f>
        <v/>
      </c>
      <c r="CA30" s="302" t="str">
        <f>IF(AND($C$2="sixth"),key!CJ32,IF(AND($C$2="Seventh"),key!CJ132,IF(AND($C$2="eighth"),key!CJ232,"")))</f>
        <v/>
      </c>
      <c r="CB30" s="298" t="str">
        <f>IF(AND($C$2="sixth"),key!CK32,IF(AND($C$2="Seventh"),key!CK132,IF(AND($C$2="eighth"),key!CK232,"")))</f>
        <v/>
      </c>
      <c r="CC30" s="295">
        <f>IF(AND($C$2="sixth"),key!CL32,IF(AND($C$2="Seventh"),key!CL132,IF(AND($C$2="eighth"),key!CL232,"")))</f>
        <v>40</v>
      </c>
      <c r="CD30" s="295" t="str">
        <f>IF(AND($C$2="sixth"),key!CM32,IF(AND($C$2="Seventh"),key!CM132,IF(AND($C$2="eighth"),key!CM232,"")))</f>
        <v/>
      </c>
      <c r="CE30" s="302" t="str">
        <f>IF(AND($C$2="sixth"),key!CN32,IF(AND($C$2="Seventh"),key!CN132,IF(AND($C$2="eighth"),key!CN232,"")))</f>
        <v/>
      </c>
      <c r="CF30" s="298" t="str">
        <f>IF(AND($C$2="sixth"),key!CO32,IF(AND($C$2="Seventh"),key!CO132,IF(AND($C$2="eighth"),key!CO232,"")))</f>
        <v/>
      </c>
      <c r="CG30" s="295">
        <f>IF(AND($C$2="sixth"),key!CP32,IF(AND($C$2="Seventh"),key!CP132,IF(AND($C$2="eighth"),key!CP232,"")))</f>
        <v>8</v>
      </c>
      <c r="CH30" s="295" t="str">
        <f>IF(AND($C$2="sixth"),key!CQ32,IF(AND($C$2="Seventh"),key!CQ132,IF(AND($C$2="eighth"),key!CQ232,"")))</f>
        <v/>
      </c>
      <c r="CI30" s="302" t="str">
        <f>IF(AND($C$2="sixth"),key!CR32,IF(AND($C$2="Seventh"),key!CR132,IF(AND($C$2="eighth"),key!CR232,"")))</f>
        <v/>
      </c>
      <c r="CJ30" s="298" t="str">
        <f>IF(AND($C$2="sixth"),key!CS32,IF(AND($C$2="Seventh"),key!CS132,IF(AND($C$2="eighth"),key!CS232,"")))</f>
        <v/>
      </c>
      <c r="CK30" s="295">
        <f>IF(AND($C$2="sixth"),key!CT32,IF(AND($C$2="Seventh"),key!CT132,IF(AND($C$2="eighth"),key!CT232,"")))</f>
        <v>64</v>
      </c>
      <c r="CL30" s="295" t="str">
        <f>IF(AND($C$2="sixth"),key!CU32,IF(AND($C$2="Seventh"),key!CU132,IF(AND($C$2="eighth"),key!CU232,"")))</f>
        <v/>
      </c>
      <c r="CM30" s="302" t="str">
        <f>IF(AND($C$2="sixth"),key!CV32,IF(AND($C$2="Seventh"),key!CV132,IF(AND($C$2="eighth"),key!CV232,"")))</f>
        <v/>
      </c>
      <c r="CN30" s="298" t="str">
        <f>IF(AND($C$2="sixth"),key!CW32,IF(AND($C$2="Seventh"),key!CW132,IF(AND($C$2="eighth"),key!CW232,"")))</f>
        <v/>
      </c>
      <c r="CO30" s="259" t="str">
        <f>IF(AND($C$2="sixth"),key!CZ32,IF(AND($C$2="Seventh"),key!CZ132,IF(AND($C$2="eighth"),key!CZ232,"")))</f>
        <v/>
      </c>
      <c r="CP30" s="299" t="str">
        <f>IF(AND($C$2="sixth"),key!DA32,IF(AND($C$2="Seventh"),key!DA132,IF(AND($C$2="eighth"),key!DA232,"")))</f>
        <v/>
      </c>
      <c r="CQ30" s="295">
        <f>IF(AND($C$2="sixth"),key!DC32,IF(AND($C$2="Seventh"),key!DC132,IF(AND($C$2="eighth"),key!DC232,"")))</f>
        <v>5</v>
      </c>
      <c r="CR30" s="295" t="str">
        <f>IF(AND($C$2="sixth"),key!DD32,IF(AND($C$2="Seventh"),key!DD132,IF(AND($C$2="eighth"),key!DD232,"")))</f>
        <v/>
      </c>
      <c r="CS30" s="302" t="str">
        <f>IF(AND($C$2="sixth"),key!DE32,IF(AND($C$2="Seventh"),key!DE132,IF(AND($C$2="eighth"),key!DE232,"")))</f>
        <v/>
      </c>
      <c r="CT30" s="298" t="str">
        <f>IF(AND($C$2="sixth"),key!DF32,IF(AND($C$2="Seventh"),key!DF132,IF(AND($C$2="eighth"),key!DF232,"")))</f>
        <v/>
      </c>
      <c r="CU30" s="295">
        <f>IF(AND($C$2="sixth"),key!DG32,IF(AND($C$2="Seventh"),key!DG132,IF(AND($C$2="eighth"),key!DG232,"")))</f>
        <v>5</v>
      </c>
      <c r="CV30" s="295" t="str">
        <f>IF(AND($C$2="sixth"),key!DH32,IF(AND($C$2="Seventh"),key!DH132,IF(AND($C$2="eighth"),key!DH232,"")))</f>
        <v/>
      </c>
      <c r="CW30" s="302" t="str">
        <f>IF(AND($C$2="sixth"),key!DI32,IF(AND($C$2="Seventh"),key!DI132,IF(AND($C$2="eighth"),key!DI232,"")))</f>
        <v/>
      </c>
      <c r="CX30" s="298" t="str">
        <f>IF(AND($C$2="sixth"),key!DJ32,IF(AND($C$2="Seventh"),key!DJ132,IF(AND($C$2="eighth"),key!DJ232,"")))</f>
        <v/>
      </c>
      <c r="CY30" s="295">
        <f>IF(AND($C$2="sixth"),key!DK32,IF(AND($C$2="Seventh"),key!DK132,IF(AND($C$2="eighth"),key!DK232,"")))</f>
        <v>40</v>
      </c>
      <c r="CZ30" s="295" t="str">
        <f>IF(AND($C$2="sixth"),key!DL32,IF(AND($C$2="Seventh"),key!DL132,IF(AND($C$2="eighth"),key!DL232,"")))</f>
        <v/>
      </c>
      <c r="DA30" s="302" t="str">
        <f>IF(AND($C$2="sixth"),key!DM32,IF(AND($C$2="Seventh"),key!DM132,IF(AND($C$2="eighth"),key!DM232,"")))</f>
        <v/>
      </c>
      <c r="DB30" s="298" t="str">
        <f>IF(AND($C$2="sixth"),key!DN32,IF(AND($C$2="Seventh"),key!DN132,IF(AND($C$2="eighth"),key!DN232,"")))</f>
        <v/>
      </c>
      <c r="DC30" s="295">
        <f>IF(AND($C$2="sixth"),key!DO32,IF(AND($C$2="Seventh"),key!DO132,IF(AND($C$2="eighth"),key!DO232,"")))</f>
        <v>8</v>
      </c>
      <c r="DD30" s="295" t="str">
        <f>IF(AND($C$2="sixth"),key!DP32,IF(AND($C$2="Seventh"),key!DP132,IF(AND($C$2="eighth"),key!DP232,"")))</f>
        <v/>
      </c>
      <c r="DE30" s="302" t="str">
        <f>IF(AND($C$2="sixth"),key!DQ32,IF(AND($C$2="Seventh"),key!DQ132,IF(AND($C$2="eighth"),key!DQ232,"")))</f>
        <v/>
      </c>
      <c r="DF30" s="298" t="str">
        <f>IF(AND($C$2="sixth"),key!DR32,IF(AND($C$2="Seventh"),key!DR132,IF(AND($C$2="eighth"),key!DR232,"")))</f>
        <v/>
      </c>
      <c r="DG30" s="295">
        <f>IF(AND($C$2="sixth"),key!DS32,IF(AND($C$2="Seventh"),key!DS132,IF(AND($C$2="eighth"),key!DS232,"")))</f>
        <v>64</v>
      </c>
      <c r="DH30" s="295" t="str">
        <f>IF(AND($C$2="sixth"),key!DT32,IF(AND($C$2="Seventh"),key!DT132,IF(AND($C$2="eighth"),key!DT232,"")))</f>
        <v/>
      </c>
      <c r="DI30" s="302" t="str">
        <f>IF(AND($C$2="sixth"),key!DU32,IF(AND($C$2="Seventh"),key!DU132,IF(AND($C$2="eighth"),key!DU232,"")))</f>
        <v/>
      </c>
      <c r="DJ30" s="298" t="str">
        <f>IF(AND($C$2="sixth"),key!DV32,IF(AND($C$2="Seventh"),key!DV132,IF(AND($C$2="eighth"),key!DV232,"")))</f>
        <v/>
      </c>
      <c r="DK30" s="259" t="str">
        <f>IF(AND($C$2="sixth"),key!DY32,IF(AND($C$2="Seventh"),key!DY132,IF(AND($C$2="eighth"),key!DY232,"")))</f>
        <v/>
      </c>
      <c r="DL30" s="299" t="str">
        <f>IF(AND($C$2="sixth"),key!DZ32,IF(AND($C$2="Seventh"),key!DZ132,IF(AND($C$2="eighth"),key!DZ232,"")))</f>
        <v/>
      </c>
      <c r="DM30" s="295">
        <f>IF(AND($C$2="sixth"),key!EB32,IF(AND($C$2="Seventh"),key!EB132,IF(AND($C$2="eighth"),key!EB232,"")))</f>
        <v>5</v>
      </c>
      <c r="DN30" s="295" t="str">
        <f>IF(AND($C$2="sixth"),key!EC32,IF(AND($C$2="Seventh"),key!EC132,IF(AND($C$2="eighth"),key!EC232,"")))</f>
        <v/>
      </c>
      <c r="DO30" s="302" t="str">
        <f>IF(AND($C$2="sixth"),key!ED32,IF(AND($C$2="Seventh"),key!ED132,IF(AND($C$2="eighth"),key!ED232,"")))</f>
        <v/>
      </c>
      <c r="DP30" s="298" t="str">
        <f>IF(AND($C$2="sixth"),key!EE32,IF(AND($C$2="Seventh"),key!EE132,IF(AND($C$2="eighth"),key!EE232,"")))</f>
        <v/>
      </c>
      <c r="DQ30" s="295">
        <f>IF(AND($C$2="sixth"),key!EF32,IF(AND($C$2="Seventh"),key!EF132,IF(AND($C$2="eighth"),key!EF232,"")))</f>
        <v>5</v>
      </c>
      <c r="DR30" s="295" t="str">
        <f>IF(AND($C$2="sixth"),key!EG32,IF(AND($C$2="Seventh"),key!EG132,IF(AND($C$2="eighth"),key!EG232,"")))</f>
        <v/>
      </c>
      <c r="DS30" s="302" t="str">
        <f>IF(AND($C$2="sixth"),key!EH32,IF(AND($C$2="Seventh"),key!EH132,IF(AND($C$2="eighth"),key!EH232,"")))</f>
        <v/>
      </c>
      <c r="DT30" s="298" t="str">
        <f>IF(AND($C$2="sixth"),key!EI32,IF(AND($C$2="Seventh"),key!EI132,IF(AND($C$2="eighth"),key!EI232,"")))</f>
        <v/>
      </c>
      <c r="DU30" s="295">
        <f>IF(AND($C$2="sixth"),key!EJ32,IF(AND($C$2="Seventh"),key!EJ132,IF(AND($C$2="eighth"),key!EJ232,"")))</f>
        <v>40</v>
      </c>
      <c r="DV30" s="295" t="str">
        <f>IF(AND($C$2="sixth"),key!EK32,IF(AND($C$2="Seventh"),key!EK132,IF(AND($C$2="eighth"),key!EK232,"")))</f>
        <v/>
      </c>
      <c r="DW30" s="302" t="str">
        <f>IF(AND($C$2="sixth"),key!EL32,IF(AND($C$2="Seventh"),key!EL132,IF(AND($C$2="eighth"),key!EL232,"")))</f>
        <v/>
      </c>
      <c r="DX30" s="298" t="str">
        <f>IF(AND($C$2="sixth"),key!EM32,IF(AND($C$2="Seventh"),key!EM132,IF(AND($C$2="eighth"),key!EM232,"")))</f>
        <v/>
      </c>
      <c r="DY30" s="295">
        <f>IF(AND($C$2="sixth"),key!EN32,IF(AND($C$2="Seventh"),key!EN132,IF(AND($C$2="eighth"),key!EN232,"")))</f>
        <v>8</v>
      </c>
      <c r="DZ30" s="295" t="str">
        <f>IF(AND($C$2="sixth"),key!EO32,IF(AND($C$2="Seventh"),key!EO132,IF(AND($C$2="eighth"),key!EO232,"")))</f>
        <v/>
      </c>
      <c r="EA30" s="302" t="str">
        <f>IF(AND($C$2="sixth"),key!EP32,IF(AND($C$2="Seventh"),key!EP132,IF(AND($C$2="eighth"),key!EP232,"")))</f>
        <v/>
      </c>
      <c r="EB30" s="298" t="str">
        <f>IF(AND($C$2="sixth"),key!EQ32,IF(AND($C$2="Seventh"),key!EQ132,IF(AND($C$2="eighth"),key!EQ232,"")))</f>
        <v/>
      </c>
      <c r="EC30" s="295">
        <f>IF(AND($C$2="sixth"),key!ER32,IF(AND($C$2="Seventh"),key!ER132,IF(AND($C$2="eighth"),key!ER232,"")))</f>
        <v>64</v>
      </c>
      <c r="ED30" s="295" t="str">
        <f>IF(AND($C$2="sixth"),key!ES32,IF(AND($C$2="Seventh"),key!ES132,IF(AND($C$2="eighth"),key!ES232,"")))</f>
        <v/>
      </c>
      <c r="EE30" s="302" t="str">
        <f>IF(AND($C$2="sixth"),key!ET32,IF(AND($C$2="Seventh"),key!ET132,IF(AND($C$2="eighth"),key!ET232,"")))</f>
        <v/>
      </c>
      <c r="EF30" s="298" t="str">
        <f>IF(AND($C$2="sixth"),key!EU32,IF(AND($C$2="Seventh"),key!EU132,IF(AND($C$2="eighth"),key!EU232,"")))</f>
        <v/>
      </c>
      <c r="EG30" s="259" t="str">
        <f>IF(AND($C$2="sixth"),key!EX32,IF(AND($C$2="Seventh"),key!EX132,IF(AND($C$2="eighth"),key!EX232,"")))</f>
        <v/>
      </c>
      <c r="EH30" s="299" t="str">
        <f>IF(AND($C$2="sixth"),key!EY32,IF(AND($C$2="Seventh"),key!EY132,IF(AND($C$2="eighth"),key!EY232,"")))</f>
        <v/>
      </c>
      <c r="EI30" s="260" t="str">
        <f t="shared" si="9"/>
        <v/>
      </c>
      <c r="EJ30" s="254">
        <f>IF(AND($C$2="sixth"),key!EZ32,IF(AND($C$2="Seventh"),key!EZ132,IF(AND($C$2="eighth"),key!EZ232,"")))</f>
        <v>17</v>
      </c>
      <c r="EK30" s="254">
        <f>IF(AND($C$2="sixth"),key!FA32,IF(AND($C$2="Seventh"),key!FA132,IF(AND($C$2="eighth"),key!FA232,"")))</f>
        <v>18</v>
      </c>
      <c r="EL30" s="254">
        <f>IF(AND($C$2="sixth"),key!FB32,IF(AND($C$2="Seventh"),key!FB132,IF(AND($C$2="eighth"),key!FB232,"")))</f>
        <v>17</v>
      </c>
      <c r="EM30" s="254">
        <f>IF(AND($C$2="sixth"),key!FC32,IF(AND($C$2="Seventh"),key!FC132,IF(AND($C$2="eighth"),key!FC232,"")))</f>
        <v>18</v>
      </c>
      <c r="EN30" s="254">
        <f>IF(AND($C$2="sixth"),key!FD32,IF(AND($C$2="Seventh"),key!FD132,IF(AND($C$2="eighth"),key!FD232,"")))</f>
        <v>18</v>
      </c>
      <c r="EO30" s="310" t="str">
        <f>IF(AND($C$2="sixth"),key!FE32,IF(AND($C$2="Seventh"),key!FE132,IF(AND($C$2="eighth"),key!FE232,"")))</f>
        <v/>
      </c>
      <c r="EP30" s="311" t="str">
        <f>IF(AND($C$2="sixth"),key!FF32,IF(AND($C$2="Seventh"),key!FF132,IF(AND($C$2="eighth"),key!FF232,"")))</f>
        <v xml:space="preserve"> </v>
      </c>
      <c r="EQ30" s="254">
        <f>IF(AND($C$2="sixth"),key!FG32,IF(AND($C$2="Seventh"),key!FG132,IF(AND($C$2="eighth"),key!FG232,"")))</f>
        <v>18</v>
      </c>
      <c r="ER30" s="254">
        <f>IF(AND($C$2="sixth"),key!FH32,IF(AND($C$2="Seventh"),key!FH132,IF(AND($C$2="eighth"),key!FH232,"")))</f>
        <v>17</v>
      </c>
      <c r="ES30" s="254">
        <f>IF(AND($C$2="sixth"),key!FI32,IF(AND($C$2="Seventh"),key!FI132,IF(AND($C$2="eighth"),key!FI232,"")))</f>
        <v>18</v>
      </c>
      <c r="ET30" s="254">
        <f>IF(AND($C$2="sixth"),key!FJ32,IF(AND($C$2="Seventh"),key!FJ132,IF(AND($C$2="eighth"),key!FJ232,"")))</f>
        <v>17</v>
      </c>
      <c r="EU30" s="254">
        <f>IF(AND($C$2="sixth"),key!FK32,IF(AND($C$2="Seventh"),key!FK132,IF(AND($C$2="eighth"),key!FK232,"")))</f>
        <v>18</v>
      </c>
      <c r="EV30" s="310" t="str">
        <f>IF(AND($C$2="sixth"),key!FL32,IF(AND($C$2="Seventh"),key!FL132,IF(AND($C$2="eighth"),key!FL232,"")))</f>
        <v/>
      </c>
      <c r="EW30" s="311" t="str">
        <f>IF(AND($C$2="sixth"),key!FM32,IF(AND($C$2="Seventh"),key!FM132,IF(AND($C$2="eighth"),key!FM232,"")))</f>
        <v xml:space="preserve"> </v>
      </c>
      <c r="EX30" s="254">
        <f>IF(AND($C$2="sixth"),key!FN32,IF(AND($C$2="Seventh"),key!FN132,IF(AND($C$2="eighth"),key!FN232,"")))</f>
        <v>17</v>
      </c>
      <c r="EY30" s="254">
        <f>IF(AND($C$2="sixth"),key!FO32,IF(AND($C$2="Seventh"),key!FO132,IF(AND($C$2="eighth"),key!FO232,"")))</f>
        <v>17</v>
      </c>
      <c r="EZ30" s="254">
        <f>IF(AND($C$2="sixth"),key!FP32,IF(AND($C$2="Seventh"),key!FP132,IF(AND($C$2="eighth"),key!FP232,"")))</f>
        <v>17</v>
      </c>
      <c r="FA30" s="254">
        <f>IF(AND($C$2="sixth"),key!FQ32,IF(AND($C$2="Seventh"),key!FQ132,IF(AND($C$2="eighth"),key!FQ232,"")))</f>
        <v>18</v>
      </c>
      <c r="FB30" s="254">
        <f>IF(AND($C$2="sixth"),key!FR32,IF(AND($C$2="Seventh"),key!FR132,IF(AND($C$2="eighth"),key!FR232,"")))</f>
        <v>17</v>
      </c>
      <c r="FC30" s="310" t="str">
        <f>IF(AND($C$2="sixth"),key!FS32,IF(AND($C$2="Seventh"),key!FS132,IF(AND($C$2="eighth"),key!FS232,"")))</f>
        <v/>
      </c>
      <c r="FD30" s="311" t="str">
        <f>IF(AND($C$2="sixth"),key!FT32,IF(AND($C$2="Seventh"),key!FT132,IF(AND($C$2="eighth"),key!FT232,"")))</f>
        <v xml:space="preserve"> </v>
      </c>
      <c r="FE30" s="344" t="str">
        <f t="shared" si="1"/>
        <v/>
      </c>
      <c r="FF30" s="261" t="str">
        <f>IF(AND($C$2="sixth"),key!GI32,IF(AND($C$2="Seventh"),key!GI132,IF(AND($C$2="eighth"),key!GI232,"")))</f>
        <v/>
      </c>
      <c r="FG30" s="842" t="str">
        <f>IF(AND($C$2="sixth"),key!GJ32,IF(AND($C$2="Seventh"),key!GJ132,IF(AND($C$2="eighth"),key!GJ232,"")))</f>
        <v/>
      </c>
      <c r="FH30" s="843"/>
      <c r="FI30" s="255" t="str">
        <f>IF(AND($C$2="sixth"),key!GG32,IF(AND($C$2="Seventh"),key!GG132,IF(AND($C$2="eighth"),key!GG232,"")))</f>
        <v/>
      </c>
      <c r="FJ30" s="330" t="str">
        <f t="shared" si="10"/>
        <v/>
      </c>
      <c r="FK30" s="248"/>
      <c r="FL30" s="248"/>
      <c r="FY30" s="50" t="str">
        <f>IF(AND($C$2="sixth"),key!GH32,IF(AND($C$2="Seventh"),key!GH132,IF(AND($C$2="eighth"),key!GH232,"")))</f>
        <v/>
      </c>
    </row>
    <row r="31" spans="1:236" ht="18.75">
      <c r="A31" s="257">
        <v>25</v>
      </c>
      <c r="B31" s="291" t="str">
        <f>IF(AND($C$2="sixth"),key!E33,IF(AND($C$2="Seventh"),key!E133,IF(AND($C$2="eighth"),key!E233,"")))</f>
        <v/>
      </c>
      <c r="C31" s="288" t="str">
        <f>IF(ISNA(VLOOKUP(D31,Register!A$7:Z$315,10,FALSE)),"",VLOOKUP(D31,Register!A$7:Z$315,10,FALSE))</f>
        <v/>
      </c>
      <c r="D31" s="289" t="str">
        <f>IF(AND($C$2="sixth"),key!B33,IF(AND($C$2="Seventh"),key!B133,IF(AND($C$2="eighth"),key!B233,"")))</f>
        <v/>
      </c>
      <c r="E31" s="290" t="str">
        <f>IF(AND($C$2="sixth"),key!C33,IF(AND($C$2="Seventh"),key!C133,IF(AND($C$2="eighth"),key!C233,"")))</f>
        <v/>
      </c>
      <c r="F31" s="290" t="str">
        <f>IF(AND($C$2="sixth"),key!D33,IF(AND($C$2="Seventh"),key!D133,IF(AND($C$2="eighth"),key!D233,"")))</f>
        <v/>
      </c>
      <c r="G31" s="295" t="str">
        <f>IF(AND($C$2="sixth"),key!G33,IF(AND($C$2="Seventh"),key!G133,IF(AND($C$2="eighth"),key!G233,"")))</f>
        <v/>
      </c>
      <c r="H31" s="295" t="str">
        <f>IF(AND($C$2="sixth"),key!H33,IF(AND($C$2="Seventh"),key!H133,IF(AND($C$2="eighth"),key!H233,"")))</f>
        <v/>
      </c>
      <c r="I31" s="297" t="str">
        <f t="shared" si="0"/>
        <v/>
      </c>
      <c r="J31" s="296" t="str">
        <f>IF(AND($C$2="sixth"),key!J33,IF(AND($C$2="Seventh"),key!J133,IF(AND($C$2="eighth"),key!J233,"")))</f>
        <v/>
      </c>
      <c r="K31" s="295" t="str">
        <f>IF(AND($C$2="sixth"),key!K33,IF(AND($C$2="Seventh"),key!K133,IF(AND($C$2="eighth"),key!K233,"")))</f>
        <v/>
      </c>
      <c r="L31" s="295" t="str">
        <f>IF(AND($C$2="sixth"),key!L33,IF(AND($C$2="Seventh"),key!L133,IF(AND($C$2="eighth"),key!L233,"")))</f>
        <v/>
      </c>
      <c r="M31" s="258" t="str">
        <f t="shared" si="2"/>
        <v/>
      </c>
      <c r="N31" s="298" t="str">
        <f>IF(AND($C$2="sixth"),key!N33,IF(AND($C$2="Seventh"),key!N133,IF(AND($C$2="eighth"),key!N233,"")))</f>
        <v/>
      </c>
      <c r="O31" s="295" t="str">
        <f>IF(AND($C$2="sixth"),key!O33,IF(AND($C$2="Seventh"),key!O133,IF(AND($C$2="eighth"),key!O233,"")))</f>
        <v/>
      </c>
      <c r="P31" s="295" t="str">
        <f>IF(AND($C$2="sixth"),key!P33,IF(AND($C$2="Seventh"),key!P133,IF(AND($C$2="eighth"),key!P233,"")))</f>
        <v/>
      </c>
      <c r="Q31" s="258" t="str">
        <f t="shared" si="3"/>
        <v/>
      </c>
      <c r="R31" s="298" t="str">
        <f>IF(AND($C$2="sixth"),key!R33,IF(AND($C$2="Seventh"),key!R133,IF(AND($C$2="eighth"),key!R233,"")))</f>
        <v/>
      </c>
      <c r="S31" s="295" t="str">
        <f>IF(AND($C$2="sixth"),key!S33,IF(AND($C$2="Seventh"),key!S133,IF(AND($C$2="eighth"),key!S233,"")))</f>
        <v/>
      </c>
      <c r="T31" s="295" t="str">
        <f>IF(AND($C$2="sixth"),key!T33,IF(AND($C$2="Seventh"),key!T133,IF(AND($C$2="eighth"),key!T233,"")))</f>
        <v/>
      </c>
      <c r="U31" s="258" t="str">
        <f t="shared" si="4"/>
        <v/>
      </c>
      <c r="V31" s="298" t="str">
        <f>IF(AND($C$2="sixth"),key!V33,IF(AND($C$2="Seventh"),key!V133,IF(AND($C$2="eighth"),key!V233,"")))</f>
        <v/>
      </c>
      <c r="W31" s="295" t="str">
        <f>IF(AND($C$2="sixth"),key!W33,IF(AND($C$2="Seventh"),key!W133,IF(AND($C$2="eighth"),key!W233,"")))</f>
        <v/>
      </c>
      <c r="X31" s="295" t="str">
        <f>IF(AND($C$2="sixth"),key!X33,IF(AND($C$2="Seventh"),key!X133,IF(AND($C$2="eighth"),key!X233,"")))</f>
        <v/>
      </c>
      <c r="Y31" s="259" t="str">
        <f t="shared" si="5"/>
        <v/>
      </c>
      <c r="Z31" s="298" t="str">
        <f>IF(AND($C$2="sixth"),key!Z33,IF(AND($C$2="Seventh"),key!Z133,IF(AND($C$2="eighth"),key!Z233,"")))</f>
        <v/>
      </c>
      <c r="AA31" s="259" t="str">
        <f>IF(AND($C$2="sixth"),key!AC33,IF(AND($C$2="Seventh"),key!AC133,IF(AND($C$2="eighth"),key!AC233,"")))</f>
        <v/>
      </c>
      <c r="AB31" s="299" t="str">
        <f>IF(AND($C$2="sixth"),key!AD33,IF(AND($C$2="Seventh"),key!AD133,IF(AND($C$2="eighth"),key!AD233,"")))</f>
        <v/>
      </c>
      <c r="AC31" s="295" t="str">
        <f>IF(AND($C$2="sixth"),key!AF33,IF(AND($C$2="Seventh"),key!AF133,IF(AND($C$2="eighth"),key!AF233,"")))</f>
        <v/>
      </c>
      <c r="AD31" s="295" t="str">
        <f>IF(AND($C$2="sixth"),key!AG33,IF(AND($C$2="Seventh"),key!AG133,IF(AND($C$2="eighth"),key!AG233,"")))</f>
        <v/>
      </c>
      <c r="AE31" s="297" t="str">
        <f t="shared" si="6"/>
        <v/>
      </c>
      <c r="AF31" s="296" t="str">
        <f>IF(AND($C$2="sixth"),key!AI33,IF(AND($C$2="Seventh"),key!AI133,IF(AND($C$2="eighth"),key!AI233,"")))</f>
        <v/>
      </c>
      <c r="AG31" s="295">
        <f>IF(AND($C$2="sixth"),key!AJ33,IF(AND($C$2="Seventh"),key!AJ133,IF(AND($C$2="eighth"),key!AJ233,"")))</f>
        <v>6</v>
      </c>
      <c r="AH31" s="295" t="str">
        <f>IF(AND($C$2="sixth"),key!AK33,IF(AND($C$2="Seventh"),key!AK133,IF(AND($C$2="eighth"),key!AK233,"")))</f>
        <v/>
      </c>
      <c r="AI31" s="258">
        <f t="shared" si="7"/>
        <v>6</v>
      </c>
      <c r="AJ31" s="298" t="str">
        <f>IF(AND($C$2="sixth"),key!AM33,IF(AND($C$2="Seventh"),key!AM133,IF(AND($C$2="eighth"),key!AM233,"")))</f>
        <v/>
      </c>
      <c r="AK31" s="295">
        <f>IF(AND($C$2="sixth"),key!AN33,IF(AND($C$2="Seventh"),key!AN133,IF(AND($C$2="eighth"),key!AN233,"")))</f>
        <v>41</v>
      </c>
      <c r="AL31" s="295" t="str">
        <f>IF(AND($C$2="sixth"),key!AO33,IF(AND($C$2="Seventh"),key!AO133,IF(AND($C$2="eighth"),key!AO233,"")))</f>
        <v/>
      </c>
      <c r="AM31" s="258">
        <f t="shared" si="8"/>
        <v>41</v>
      </c>
      <c r="AN31" s="298" t="str">
        <f>IF(AND($C$2="sixth"),key!AQ33,IF(AND($C$2="Seventh"),key!AQ133,IF(AND($C$2="eighth"),key!AQ233,"")))</f>
        <v/>
      </c>
      <c r="AO31" s="295">
        <f>IF(AND($C$2="sixth"),key!AR33,IF(AND($C$2="Seventh"),key!AR133,IF(AND($C$2="eighth"),key!AR233,"")))</f>
        <v>8</v>
      </c>
      <c r="AP31" s="295" t="str">
        <f>IF(AND($C$2="sixth"),key!AS33,IF(AND($C$2="Seventh"),key!AS133,IF(AND($C$2="eighth"),key!AS233,"")))</f>
        <v/>
      </c>
      <c r="AQ31" s="303" t="str">
        <f>IF(AND($C$2="sixth"),key!AT33,IF(AND($C$2="Seventh"),key!AT133,IF(AND($C$2="eighth"),key!AT233,"")))</f>
        <v/>
      </c>
      <c r="AR31" s="298" t="str">
        <f>IF(AND($C$2="sixth"),key!AU33,IF(AND($C$2="Seventh"),key!AU133,IF(AND($C$2="eighth"),key!AU233,"")))</f>
        <v/>
      </c>
      <c r="AS31" s="295">
        <f>IF(AND($C$2="sixth"),key!AV33,IF(AND($C$2="Seventh"),key!AV133,IF(AND($C$2="eighth"),key!AV233,"")))</f>
        <v>60</v>
      </c>
      <c r="AT31" s="295" t="str">
        <f>IF(AND($C$2="sixth"),key!AW33,IF(AND($C$2="Seventh"),key!AW133,IF(AND($C$2="eighth"),key!AW233,"")))</f>
        <v/>
      </c>
      <c r="AU31" s="303" t="str">
        <f>IF(AND($C$2="sixth"),key!AX33,IF(AND($C$2="Seventh"),key!AX133,IF(AND($C$2="eighth"),key!AX233,"")))</f>
        <v/>
      </c>
      <c r="AV31" s="298" t="str">
        <f>IF(AND($C$2="sixth"),key!AY33,IF(AND($C$2="Seventh"),key!AY133,IF(AND($C$2="eighth"),key!AY233,"")))</f>
        <v/>
      </c>
      <c r="AW31" s="259" t="str">
        <f>IF(AND($C$2="sixth"),key!BB33,IF(AND($C$2="Seventh"),key!BB133,IF(AND($C$2="eighth"),key!BB233,"")))</f>
        <v/>
      </c>
      <c r="AX31" s="299" t="str">
        <f>IF(AND($C$2="sixth"),key!BC33,IF(AND($C$2="Seventh"),key!BC133,IF(AND($C$2="eighth"),key!BC233,"")))</f>
        <v/>
      </c>
      <c r="AY31" s="295" t="str">
        <f>IF(AND($C$2="sixth"),key!BE33,IF(AND($C$2="Seventh"),key!BE133,IF(AND($C$2="eighth"),key!BE233,"")))</f>
        <v/>
      </c>
      <c r="AZ31" s="295" t="str">
        <f>IF(AND($C$2="sixth"),key!BF33,IF(AND($C$2="Seventh"),key!BF133,IF(AND($C$2="eighth"),key!BF233,"")))</f>
        <v/>
      </c>
      <c r="BA31" s="302" t="str">
        <f>IF(AND($C$2="sixth"),key!BG33,IF(AND($C$2="Seventh"),key!BG133,IF(AND($C$2="eighth"),key!BG233,"")))</f>
        <v/>
      </c>
      <c r="BB31" s="298" t="str">
        <f>IF(AND($C$2="sixth"),key!BH33,IF(AND($C$2="Seventh"),key!BH133,IF(AND($C$2="eighth"),key!BH233,"")))</f>
        <v/>
      </c>
      <c r="BC31" s="295">
        <f>IF(AND($C$2="sixth"),key!BI33,IF(AND($C$2="Seventh"),key!BI133,IF(AND($C$2="eighth"),key!BI233,"")))</f>
        <v>6</v>
      </c>
      <c r="BD31" s="295" t="str">
        <f>IF(AND($C$2="sixth"),key!BJ33,IF(AND($C$2="Seventh"),key!BJ133,IF(AND($C$2="eighth"),key!BJ233,"")))</f>
        <v/>
      </c>
      <c r="BE31" s="302" t="str">
        <f>IF(AND($C$2="sixth"),key!BK33,IF(AND($C$2="Seventh"),key!BK133,IF(AND($C$2="eighth"),key!BK233,"")))</f>
        <v/>
      </c>
      <c r="BF31" s="298" t="str">
        <f>IF(AND($C$2="sixth"),key!BL33,IF(AND($C$2="Seventh"),key!BL133,IF(AND($C$2="eighth"),key!BL233,"")))</f>
        <v/>
      </c>
      <c r="BG31" s="295">
        <f>IF(AND($C$2="sixth"),key!BM33,IF(AND($C$2="Seventh"),key!BM133,IF(AND($C$2="eighth"),key!BM233,"")))</f>
        <v>41</v>
      </c>
      <c r="BH31" s="295" t="str">
        <f>IF(AND($C$2="sixth"),key!BN33,IF(AND($C$2="Seventh"),key!BN133,IF(AND($C$2="eighth"),key!BN233,"")))</f>
        <v/>
      </c>
      <c r="BI31" s="302" t="str">
        <f>IF(AND($C$2="sixth"),key!BO33,IF(AND($C$2="Seventh"),key!BO133,IF(AND($C$2="eighth"),key!BO233,"")))</f>
        <v/>
      </c>
      <c r="BJ31" s="298" t="str">
        <f>IF(AND($C$2="sixth"),key!BP33,IF(AND($C$2="Seventh"),key!BP133,IF(AND($C$2="eighth"),key!BP233,"")))</f>
        <v/>
      </c>
      <c r="BK31" s="295">
        <f>IF(AND($C$2="sixth"),key!BQ33,IF(AND($C$2="Seventh"),key!BQ133,IF(AND($C$2="eighth"),key!BQ233,"")))</f>
        <v>8</v>
      </c>
      <c r="BL31" s="295" t="str">
        <f>IF(AND($C$2="sixth"),key!BR33,IF(AND($C$2="Seventh"),key!BR133,IF(AND($C$2="eighth"),key!BR233,"")))</f>
        <v/>
      </c>
      <c r="BM31" s="302" t="str">
        <f>IF(AND($C$2="sixth"),key!BS33,IF(AND($C$2="Seventh"),key!BS133,IF(AND($C$2="eighth"),key!BS233,"")))</f>
        <v/>
      </c>
      <c r="BN31" s="298" t="str">
        <f>IF(AND($C$2="sixth"),key!BT33,IF(AND($C$2="Seventh"),key!BT133,IF(AND($C$2="eighth"),key!BT233,"")))</f>
        <v/>
      </c>
      <c r="BO31" s="295">
        <f>IF(AND($C$2="sixth"),key!BU33,IF(AND($C$2="Seventh"),key!BU133,IF(AND($C$2="eighth"),key!BU233,"")))</f>
        <v>60</v>
      </c>
      <c r="BP31" s="295" t="str">
        <f>IF(AND($C$2="sixth"),key!BV33,IF(AND($C$2="Seventh"),key!BV133,IF(AND($C$2="eighth"),key!BV233,"")))</f>
        <v/>
      </c>
      <c r="BQ31" s="302" t="str">
        <f>IF(AND($C$2="sixth"),key!BW33,IF(AND($C$2="Seventh"),key!BW133,IF(AND($C$2="eighth"),key!BW233,"")))</f>
        <v/>
      </c>
      <c r="BR31" s="298" t="str">
        <f>IF(AND($C$2="sixth"),key!BX33,IF(AND($C$2="Seventh"),key!BX133,IF(AND($C$2="eighth"),key!BX233,"")))</f>
        <v/>
      </c>
      <c r="BS31" s="259" t="str">
        <f>IF(AND($C$2="sixth"),key!CA33,IF(AND($C$2="Seventh"),key!CA133,IF(AND($C$2="eighth"),key!CA233,"")))</f>
        <v/>
      </c>
      <c r="BT31" s="299" t="str">
        <f>IF(AND($C$2="sixth"),key!CB33,IF(AND($C$2="Seventh"),key!CB133,IF(AND($C$2="eighth"),key!CB233,"")))</f>
        <v/>
      </c>
      <c r="BU31" s="295" t="str">
        <f>IF(AND($C$2="sixth"),key!CD33,IF(AND($C$2="Seventh"),key!CD133,IF(AND($C$2="eighth"),key!CD233,"")))</f>
        <v/>
      </c>
      <c r="BV31" s="295" t="str">
        <f>IF(AND($C$2="sixth"),key!CE33,IF(AND($C$2="Seventh"),key!CE133,IF(AND($C$2="eighth"),key!CE233,"")))</f>
        <v/>
      </c>
      <c r="BW31" s="302" t="str">
        <f>IF(AND($C$2="sixth"),key!CF33,IF(AND($C$2="Seventh"),key!CF133,IF(AND($C$2="eighth"),key!CF233,"")))</f>
        <v/>
      </c>
      <c r="BX31" s="298" t="str">
        <f>IF(AND($C$2="sixth"),key!CG33,IF(AND($C$2="Seventh"),key!CG133,IF(AND($C$2="eighth"),key!CG233,"")))</f>
        <v/>
      </c>
      <c r="BY31" s="295">
        <f>IF(AND($C$2="sixth"),key!CH33,IF(AND($C$2="Seventh"),key!CH133,IF(AND($C$2="eighth"),key!CH233,"")))</f>
        <v>6</v>
      </c>
      <c r="BZ31" s="295" t="str">
        <f>IF(AND($C$2="sixth"),key!CI33,IF(AND($C$2="Seventh"),key!CI133,IF(AND($C$2="eighth"),key!CI233,"")))</f>
        <v/>
      </c>
      <c r="CA31" s="302" t="str">
        <f>IF(AND($C$2="sixth"),key!CJ33,IF(AND($C$2="Seventh"),key!CJ133,IF(AND($C$2="eighth"),key!CJ233,"")))</f>
        <v/>
      </c>
      <c r="CB31" s="298" t="str">
        <f>IF(AND($C$2="sixth"),key!CK33,IF(AND($C$2="Seventh"),key!CK133,IF(AND($C$2="eighth"),key!CK233,"")))</f>
        <v/>
      </c>
      <c r="CC31" s="295">
        <f>IF(AND($C$2="sixth"),key!CL33,IF(AND($C$2="Seventh"),key!CL133,IF(AND($C$2="eighth"),key!CL233,"")))</f>
        <v>41</v>
      </c>
      <c r="CD31" s="295" t="str">
        <f>IF(AND($C$2="sixth"),key!CM33,IF(AND($C$2="Seventh"),key!CM133,IF(AND($C$2="eighth"),key!CM233,"")))</f>
        <v/>
      </c>
      <c r="CE31" s="302" t="str">
        <f>IF(AND($C$2="sixth"),key!CN33,IF(AND($C$2="Seventh"),key!CN133,IF(AND($C$2="eighth"),key!CN233,"")))</f>
        <v/>
      </c>
      <c r="CF31" s="298" t="str">
        <f>IF(AND($C$2="sixth"),key!CO33,IF(AND($C$2="Seventh"),key!CO133,IF(AND($C$2="eighth"),key!CO233,"")))</f>
        <v/>
      </c>
      <c r="CG31" s="295">
        <f>IF(AND($C$2="sixth"),key!CP33,IF(AND($C$2="Seventh"),key!CP133,IF(AND($C$2="eighth"),key!CP233,"")))</f>
        <v>8</v>
      </c>
      <c r="CH31" s="295" t="str">
        <f>IF(AND($C$2="sixth"),key!CQ33,IF(AND($C$2="Seventh"),key!CQ133,IF(AND($C$2="eighth"),key!CQ233,"")))</f>
        <v/>
      </c>
      <c r="CI31" s="302" t="str">
        <f>IF(AND($C$2="sixth"),key!CR33,IF(AND($C$2="Seventh"),key!CR133,IF(AND($C$2="eighth"),key!CR233,"")))</f>
        <v/>
      </c>
      <c r="CJ31" s="298" t="str">
        <f>IF(AND($C$2="sixth"),key!CS33,IF(AND($C$2="Seventh"),key!CS133,IF(AND($C$2="eighth"),key!CS233,"")))</f>
        <v/>
      </c>
      <c r="CK31" s="295">
        <f>IF(AND($C$2="sixth"),key!CT33,IF(AND($C$2="Seventh"),key!CT133,IF(AND($C$2="eighth"),key!CT233,"")))</f>
        <v>60</v>
      </c>
      <c r="CL31" s="295" t="str">
        <f>IF(AND($C$2="sixth"),key!CU33,IF(AND($C$2="Seventh"),key!CU133,IF(AND($C$2="eighth"),key!CU233,"")))</f>
        <v/>
      </c>
      <c r="CM31" s="302" t="str">
        <f>IF(AND($C$2="sixth"),key!CV33,IF(AND($C$2="Seventh"),key!CV133,IF(AND($C$2="eighth"),key!CV233,"")))</f>
        <v/>
      </c>
      <c r="CN31" s="298" t="str">
        <f>IF(AND($C$2="sixth"),key!CW33,IF(AND($C$2="Seventh"),key!CW133,IF(AND($C$2="eighth"),key!CW233,"")))</f>
        <v/>
      </c>
      <c r="CO31" s="259" t="str">
        <f>IF(AND($C$2="sixth"),key!CZ33,IF(AND($C$2="Seventh"),key!CZ133,IF(AND($C$2="eighth"),key!CZ233,"")))</f>
        <v/>
      </c>
      <c r="CP31" s="299" t="str">
        <f>IF(AND($C$2="sixth"),key!DA33,IF(AND($C$2="Seventh"),key!DA133,IF(AND($C$2="eighth"),key!DA233,"")))</f>
        <v/>
      </c>
      <c r="CQ31" s="295" t="str">
        <f>IF(AND($C$2="sixth"),key!DC33,IF(AND($C$2="Seventh"),key!DC133,IF(AND($C$2="eighth"),key!DC233,"")))</f>
        <v/>
      </c>
      <c r="CR31" s="295" t="str">
        <f>IF(AND($C$2="sixth"),key!DD33,IF(AND($C$2="Seventh"),key!DD133,IF(AND($C$2="eighth"),key!DD233,"")))</f>
        <v/>
      </c>
      <c r="CS31" s="302" t="str">
        <f>IF(AND($C$2="sixth"),key!DE33,IF(AND($C$2="Seventh"),key!DE133,IF(AND($C$2="eighth"),key!DE233,"")))</f>
        <v/>
      </c>
      <c r="CT31" s="298" t="str">
        <f>IF(AND($C$2="sixth"),key!DF33,IF(AND($C$2="Seventh"),key!DF133,IF(AND($C$2="eighth"),key!DF233,"")))</f>
        <v/>
      </c>
      <c r="CU31" s="295">
        <f>IF(AND($C$2="sixth"),key!DG33,IF(AND($C$2="Seventh"),key!DG133,IF(AND($C$2="eighth"),key!DG233,"")))</f>
        <v>6</v>
      </c>
      <c r="CV31" s="295" t="str">
        <f>IF(AND($C$2="sixth"),key!DH33,IF(AND($C$2="Seventh"),key!DH133,IF(AND($C$2="eighth"),key!DH233,"")))</f>
        <v/>
      </c>
      <c r="CW31" s="302" t="str">
        <f>IF(AND($C$2="sixth"),key!DI33,IF(AND($C$2="Seventh"),key!DI133,IF(AND($C$2="eighth"),key!DI233,"")))</f>
        <v/>
      </c>
      <c r="CX31" s="298" t="str">
        <f>IF(AND($C$2="sixth"),key!DJ33,IF(AND($C$2="Seventh"),key!DJ133,IF(AND($C$2="eighth"),key!DJ233,"")))</f>
        <v/>
      </c>
      <c r="CY31" s="295">
        <f>IF(AND($C$2="sixth"),key!DK33,IF(AND($C$2="Seventh"),key!DK133,IF(AND($C$2="eighth"),key!DK233,"")))</f>
        <v>41</v>
      </c>
      <c r="CZ31" s="295" t="str">
        <f>IF(AND($C$2="sixth"),key!DL33,IF(AND($C$2="Seventh"),key!DL133,IF(AND($C$2="eighth"),key!DL233,"")))</f>
        <v/>
      </c>
      <c r="DA31" s="302" t="str">
        <f>IF(AND($C$2="sixth"),key!DM33,IF(AND($C$2="Seventh"),key!DM133,IF(AND($C$2="eighth"),key!DM233,"")))</f>
        <v/>
      </c>
      <c r="DB31" s="298" t="str">
        <f>IF(AND($C$2="sixth"),key!DN33,IF(AND($C$2="Seventh"),key!DN133,IF(AND($C$2="eighth"),key!DN233,"")))</f>
        <v/>
      </c>
      <c r="DC31" s="295">
        <f>IF(AND($C$2="sixth"),key!DO33,IF(AND($C$2="Seventh"),key!DO133,IF(AND($C$2="eighth"),key!DO233,"")))</f>
        <v>8</v>
      </c>
      <c r="DD31" s="295" t="str">
        <f>IF(AND($C$2="sixth"),key!DP33,IF(AND($C$2="Seventh"),key!DP133,IF(AND($C$2="eighth"),key!DP233,"")))</f>
        <v/>
      </c>
      <c r="DE31" s="302" t="str">
        <f>IF(AND($C$2="sixth"),key!DQ33,IF(AND($C$2="Seventh"),key!DQ133,IF(AND($C$2="eighth"),key!DQ233,"")))</f>
        <v/>
      </c>
      <c r="DF31" s="298" t="str">
        <f>IF(AND($C$2="sixth"),key!DR33,IF(AND($C$2="Seventh"),key!DR133,IF(AND($C$2="eighth"),key!DR233,"")))</f>
        <v/>
      </c>
      <c r="DG31" s="295">
        <f>IF(AND($C$2="sixth"),key!DS33,IF(AND($C$2="Seventh"),key!DS133,IF(AND($C$2="eighth"),key!DS233,"")))</f>
        <v>60</v>
      </c>
      <c r="DH31" s="295" t="str">
        <f>IF(AND($C$2="sixth"),key!DT33,IF(AND($C$2="Seventh"),key!DT133,IF(AND($C$2="eighth"),key!DT233,"")))</f>
        <v/>
      </c>
      <c r="DI31" s="302" t="str">
        <f>IF(AND($C$2="sixth"),key!DU33,IF(AND($C$2="Seventh"),key!DU133,IF(AND($C$2="eighth"),key!DU233,"")))</f>
        <v/>
      </c>
      <c r="DJ31" s="298" t="str">
        <f>IF(AND($C$2="sixth"),key!DV33,IF(AND($C$2="Seventh"),key!DV133,IF(AND($C$2="eighth"),key!DV233,"")))</f>
        <v/>
      </c>
      <c r="DK31" s="259" t="str">
        <f>IF(AND($C$2="sixth"),key!DY33,IF(AND($C$2="Seventh"),key!DY133,IF(AND($C$2="eighth"),key!DY233,"")))</f>
        <v/>
      </c>
      <c r="DL31" s="299" t="str">
        <f>IF(AND($C$2="sixth"),key!DZ33,IF(AND($C$2="Seventh"),key!DZ133,IF(AND($C$2="eighth"),key!DZ233,"")))</f>
        <v/>
      </c>
      <c r="DM31" s="295" t="str">
        <f>IF(AND($C$2="sixth"),key!EB33,IF(AND($C$2="Seventh"),key!EB133,IF(AND($C$2="eighth"),key!EB233,"")))</f>
        <v/>
      </c>
      <c r="DN31" s="295" t="str">
        <f>IF(AND($C$2="sixth"),key!EC33,IF(AND($C$2="Seventh"),key!EC133,IF(AND($C$2="eighth"),key!EC233,"")))</f>
        <v/>
      </c>
      <c r="DO31" s="302" t="str">
        <f>IF(AND($C$2="sixth"),key!ED33,IF(AND($C$2="Seventh"),key!ED133,IF(AND($C$2="eighth"),key!ED233,"")))</f>
        <v/>
      </c>
      <c r="DP31" s="298" t="str">
        <f>IF(AND($C$2="sixth"),key!EE33,IF(AND($C$2="Seventh"),key!EE133,IF(AND($C$2="eighth"),key!EE233,"")))</f>
        <v/>
      </c>
      <c r="DQ31" s="295">
        <f>IF(AND($C$2="sixth"),key!EF33,IF(AND($C$2="Seventh"),key!EF133,IF(AND($C$2="eighth"),key!EF233,"")))</f>
        <v>6</v>
      </c>
      <c r="DR31" s="295" t="str">
        <f>IF(AND($C$2="sixth"),key!EG33,IF(AND($C$2="Seventh"),key!EG133,IF(AND($C$2="eighth"),key!EG233,"")))</f>
        <v/>
      </c>
      <c r="DS31" s="302" t="str">
        <f>IF(AND($C$2="sixth"),key!EH33,IF(AND($C$2="Seventh"),key!EH133,IF(AND($C$2="eighth"),key!EH233,"")))</f>
        <v/>
      </c>
      <c r="DT31" s="298" t="str">
        <f>IF(AND($C$2="sixth"),key!EI33,IF(AND($C$2="Seventh"),key!EI133,IF(AND($C$2="eighth"),key!EI233,"")))</f>
        <v/>
      </c>
      <c r="DU31" s="295">
        <f>IF(AND($C$2="sixth"),key!EJ33,IF(AND($C$2="Seventh"),key!EJ133,IF(AND($C$2="eighth"),key!EJ233,"")))</f>
        <v>41</v>
      </c>
      <c r="DV31" s="295" t="str">
        <f>IF(AND($C$2="sixth"),key!EK33,IF(AND($C$2="Seventh"),key!EK133,IF(AND($C$2="eighth"),key!EK233,"")))</f>
        <v/>
      </c>
      <c r="DW31" s="302" t="str">
        <f>IF(AND($C$2="sixth"),key!EL33,IF(AND($C$2="Seventh"),key!EL133,IF(AND($C$2="eighth"),key!EL233,"")))</f>
        <v/>
      </c>
      <c r="DX31" s="298" t="str">
        <f>IF(AND($C$2="sixth"),key!EM33,IF(AND($C$2="Seventh"),key!EM133,IF(AND($C$2="eighth"),key!EM233,"")))</f>
        <v/>
      </c>
      <c r="DY31" s="295">
        <f>IF(AND($C$2="sixth"),key!EN33,IF(AND($C$2="Seventh"),key!EN133,IF(AND($C$2="eighth"),key!EN233,"")))</f>
        <v>8</v>
      </c>
      <c r="DZ31" s="295" t="str">
        <f>IF(AND($C$2="sixth"),key!EO33,IF(AND($C$2="Seventh"),key!EO133,IF(AND($C$2="eighth"),key!EO233,"")))</f>
        <v/>
      </c>
      <c r="EA31" s="302" t="str">
        <f>IF(AND($C$2="sixth"),key!EP33,IF(AND($C$2="Seventh"),key!EP133,IF(AND($C$2="eighth"),key!EP233,"")))</f>
        <v/>
      </c>
      <c r="EB31" s="298" t="str">
        <f>IF(AND($C$2="sixth"),key!EQ33,IF(AND($C$2="Seventh"),key!EQ133,IF(AND($C$2="eighth"),key!EQ233,"")))</f>
        <v/>
      </c>
      <c r="EC31" s="295">
        <f>IF(AND($C$2="sixth"),key!ER33,IF(AND($C$2="Seventh"),key!ER133,IF(AND($C$2="eighth"),key!ER233,"")))</f>
        <v>60</v>
      </c>
      <c r="ED31" s="295" t="str">
        <f>IF(AND($C$2="sixth"),key!ES33,IF(AND($C$2="Seventh"),key!ES133,IF(AND($C$2="eighth"),key!ES233,"")))</f>
        <v/>
      </c>
      <c r="EE31" s="302" t="str">
        <f>IF(AND($C$2="sixth"),key!ET33,IF(AND($C$2="Seventh"),key!ET133,IF(AND($C$2="eighth"),key!ET233,"")))</f>
        <v/>
      </c>
      <c r="EF31" s="298" t="str">
        <f>IF(AND($C$2="sixth"),key!EU33,IF(AND($C$2="Seventh"),key!EU133,IF(AND($C$2="eighth"),key!EU233,"")))</f>
        <v/>
      </c>
      <c r="EG31" s="259" t="str">
        <f>IF(AND($C$2="sixth"),key!EX33,IF(AND($C$2="Seventh"),key!EX133,IF(AND($C$2="eighth"),key!EX233,"")))</f>
        <v/>
      </c>
      <c r="EH31" s="299" t="str">
        <f>IF(AND($C$2="sixth"),key!EY33,IF(AND($C$2="Seventh"),key!EY133,IF(AND($C$2="eighth"),key!EY233,"")))</f>
        <v/>
      </c>
      <c r="EI31" s="260" t="str">
        <f t="shared" si="9"/>
        <v/>
      </c>
      <c r="EJ31" s="254" t="str">
        <f>IF(AND($C$2="sixth"),key!EZ33,IF(AND($C$2="Seventh"),key!EZ133,IF(AND($C$2="eighth"),key!EZ233,"")))</f>
        <v/>
      </c>
      <c r="EK31" s="254">
        <f>IF(AND($C$2="sixth"),key!FA33,IF(AND($C$2="Seventh"),key!FA133,IF(AND($C$2="eighth"),key!FA233,"")))</f>
        <v>19</v>
      </c>
      <c r="EL31" s="254">
        <f>IF(AND($C$2="sixth"),key!FB33,IF(AND($C$2="Seventh"),key!FB133,IF(AND($C$2="eighth"),key!FB233,"")))</f>
        <v>19</v>
      </c>
      <c r="EM31" s="254">
        <f>IF(AND($C$2="sixth"),key!FC33,IF(AND($C$2="Seventh"),key!FC133,IF(AND($C$2="eighth"),key!FC233,"")))</f>
        <v>19</v>
      </c>
      <c r="EN31" s="254">
        <f>IF(AND($C$2="sixth"),key!FD33,IF(AND($C$2="Seventh"),key!FD133,IF(AND($C$2="eighth"),key!FD233,"")))</f>
        <v>18</v>
      </c>
      <c r="EO31" s="310" t="str">
        <f>IF(AND($C$2="sixth"),key!FE33,IF(AND($C$2="Seventh"),key!FE133,IF(AND($C$2="eighth"),key!FE233,"")))</f>
        <v/>
      </c>
      <c r="EP31" s="311" t="str">
        <f>IF(AND($C$2="sixth"),key!FF33,IF(AND($C$2="Seventh"),key!FF133,IF(AND($C$2="eighth"),key!FF233,"")))</f>
        <v xml:space="preserve"> </v>
      </c>
      <c r="EQ31" s="254" t="str">
        <f>IF(AND($C$2="sixth"),key!FG33,IF(AND($C$2="Seventh"),key!FG133,IF(AND($C$2="eighth"),key!FG233,"")))</f>
        <v/>
      </c>
      <c r="ER31" s="254">
        <f>IF(AND($C$2="sixth"),key!FH33,IF(AND($C$2="Seventh"),key!FH133,IF(AND($C$2="eighth"),key!FH233,"")))</f>
        <v>19</v>
      </c>
      <c r="ES31" s="254">
        <f>IF(AND($C$2="sixth"),key!FI33,IF(AND($C$2="Seventh"),key!FI133,IF(AND($C$2="eighth"),key!FI233,"")))</f>
        <v>19</v>
      </c>
      <c r="ET31" s="254">
        <f>IF(AND($C$2="sixth"),key!FJ33,IF(AND($C$2="Seventh"),key!FJ133,IF(AND($C$2="eighth"),key!FJ233,"")))</f>
        <v>19</v>
      </c>
      <c r="EU31" s="254">
        <f>IF(AND($C$2="sixth"),key!FK33,IF(AND($C$2="Seventh"),key!FK133,IF(AND($C$2="eighth"),key!FK233,"")))</f>
        <v>19</v>
      </c>
      <c r="EV31" s="310" t="str">
        <f>IF(AND($C$2="sixth"),key!FL33,IF(AND($C$2="Seventh"),key!FL133,IF(AND($C$2="eighth"),key!FL233,"")))</f>
        <v/>
      </c>
      <c r="EW31" s="311" t="str">
        <f>IF(AND($C$2="sixth"),key!FM33,IF(AND($C$2="Seventh"),key!FM133,IF(AND($C$2="eighth"),key!FM233,"")))</f>
        <v xml:space="preserve"> </v>
      </c>
      <c r="EX31" s="254" t="str">
        <f>IF(AND($C$2="sixth"),key!FN33,IF(AND($C$2="Seventh"),key!FN133,IF(AND($C$2="eighth"),key!FN233,"")))</f>
        <v/>
      </c>
      <c r="EY31" s="254">
        <f>IF(AND($C$2="sixth"),key!FO33,IF(AND($C$2="Seventh"),key!FO133,IF(AND($C$2="eighth"),key!FO233,"")))</f>
        <v>19</v>
      </c>
      <c r="EZ31" s="254">
        <f>IF(AND($C$2="sixth"),key!FP33,IF(AND($C$2="Seventh"),key!FP133,IF(AND($C$2="eighth"),key!FP233,"")))</f>
        <v>18</v>
      </c>
      <c r="FA31" s="254">
        <f>IF(AND($C$2="sixth"),key!FQ33,IF(AND($C$2="Seventh"),key!FQ133,IF(AND($C$2="eighth"),key!FQ233,"")))</f>
        <v>19</v>
      </c>
      <c r="FB31" s="254">
        <f>IF(AND($C$2="sixth"),key!FR33,IF(AND($C$2="Seventh"),key!FR133,IF(AND($C$2="eighth"),key!FR233,"")))</f>
        <v>19</v>
      </c>
      <c r="FC31" s="310" t="str">
        <f>IF(AND($C$2="sixth"),key!FS33,IF(AND($C$2="Seventh"),key!FS133,IF(AND($C$2="eighth"),key!FS233,"")))</f>
        <v/>
      </c>
      <c r="FD31" s="311" t="str">
        <f>IF(AND($C$2="sixth"),key!FT33,IF(AND($C$2="Seventh"),key!FT133,IF(AND($C$2="eighth"),key!FT233,"")))</f>
        <v xml:space="preserve"> </v>
      </c>
      <c r="FE31" s="344" t="str">
        <f t="shared" si="1"/>
        <v/>
      </c>
      <c r="FF31" s="261" t="str">
        <f>IF(AND($C$2="sixth"),key!GI33,IF(AND($C$2="Seventh"),key!GI133,IF(AND($C$2="eighth"),key!GI233,"")))</f>
        <v/>
      </c>
      <c r="FG31" s="842" t="str">
        <f>IF(AND($C$2="sixth"),key!GJ33,IF(AND($C$2="Seventh"),key!GJ133,IF(AND($C$2="eighth"),key!GJ233,"")))</f>
        <v/>
      </c>
      <c r="FH31" s="843"/>
      <c r="FI31" s="255" t="str">
        <f>IF(AND($C$2="sixth"),key!GG33,IF(AND($C$2="Seventh"),key!GG133,IF(AND($C$2="eighth"),key!GG233,"")))</f>
        <v/>
      </c>
      <c r="FJ31" s="330" t="str">
        <f t="shared" si="10"/>
        <v/>
      </c>
      <c r="FK31" s="248"/>
      <c r="FL31" s="248"/>
      <c r="FY31" s="50" t="str">
        <f>IF(AND($C$2="sixth"),key!GH33,IF(AND($C$2="Seventh"),key!GH133,IF(AND($C$2="eighth"),key!GH233,"")))</f>
        <v/>
      </c>
    </row>
    <row r="32" spans="1:236" ht="18.75">
      <c r="A32" s="257">
        <v>26</v>
      </c>
      <c r="B32" s="291" t="str">
        <f>IF(AND($C$2="sixth"),key!E34,IF(AND($C$2="Seventh"),key!E134,IF(AND($C$2="eighth"),key!E234,"")))</f>
        <v/>
      </c>
      <c r="C32" s="288" t="str">
        <f>IF(ISNA(VLOOKUP(D32,Register!A$7:Z$315,10,FALSE)),"",VLOOKUP(D32,Register!A$7:Z$315,10,FALSE))</f>
        <v/>
      </c>
      <c r="D32" s="289" t="str">
        <f>IF(AND($C$2="sixth"),key!B34,IF(AND($C$2="Seventh"),key!B134,IF(AND($C$2="eighth"),key!B234,"")))</f>
        <v/>
      </c>
      <c r="E32" s="290" t="str">
        <f>IF(AND($C$2="sixth"),key!C34,IF(AND($C$2="Seventh"),key!C134,IF(AND($C$2="eighth"),key!C234,"")))</f>
        <v/>
      </c>
      <c r="F32" s="290" t="str">
        <f>IF(AND($C$2="sixth"),key!D34,IF(AND($C$2="Seventh"),key!D134,IF(AND($C$2="eighth"),key!D234,"")))</f>
        <v/>
      </c>
      <c r="G32" s="295" t="str">
        <f>IF(AND($C$2="sixth"),key!G34,IF(AND($C$2="Seventh"),key!G134,IF(AND($C$2="eighth"),key!G234,"")))</f>
        <v/>
      </c>
      <c r="H32" s="295" t="str">
        <f>IF(AND($C$2="sixth"),key!H34,IF(AND($C$2="Seventh"),key!H134,IF(AND($C$2="eighth"),key!H234,"")))</f>
        <v/>
      </c>
      <c r="I32" s="297" t="str">
        <f t="shared" si="0"/>
        <v/>
      </c>
      <c r="J32" s="296" t="str">
        <f>IF(AND($C$2="sixth"),key!J34,IF(AND($C$2="Seventh"),key!J134,IF(AND($C$2="eighth"),key!J234,"")))</f>
        <v/>
      </c>
      <c r="K32" s="295" t="str">
        <f>IF(AND($C$2="sixth"),key!K34,IF(AND($C$2="Seventh"),key!K134,IF(AND($C$2="eighth"),key!K234,"")))</f>
        <v/>
      </c>
      <c r="L32" s="295" t="str">
        <f>IF(AND($C$2="sixth"),key!L34,IF(AND($C$2="Seventh"),key!L134,IF(AND($C$2="eighth"),key!L234,"")))</f>
        <v/>
      </c>
      <c r="M32" s="258" t="str">
        <f t="shared" si="2"/>
        <v/>
      </c>
      <c r="N32" s="298" t="str">
        <f>IF(AND($C$2="sixth"),key!N34,IF(AND($C$2="Seventh"),key!N134,IF(AND($C$2="eighth"),key!N234,"")))</f>
        <v/>
      </c>
      <c r="O32" s="295" t="str">
        <f>IF(AND($C$2="sixth"),key!O34,IF(AND($C$2="Seventh"),key!O134,IF(AND($C$2="eighth"),key!O234,"")))</f>
        <v/>
      </c>
      <c r="P32" s="295" t="str">
        <f>IF(AND($C$2="sixth"),key!P34,IF(AND($C$2="Seventh"),key!P134,IF(AND($C$2="eighth"),key!P234,"")))</f>
        <v/>
      </c>
      <c r="Q32" s="258" t="str">
        <f t="shared" si="3"/>
        <v/>
      </c>
      <c r="R32" s="298" t="str">
        <f>IF(AND($C$2="sixth"),key!R34,IF(AND($C$2="Seventh"),key!R134,IF(AND($C$2="eighth"),key!R234,"")))</f>
        <v/>
      </c>
      <c r="S32" s="295" t="str">
        <f>IF(AND($C$2="sixth"),key!S34,IF(AND($C$2="Seventh"),key!S134,IF(AND($C$2="eighth"),key!S234,"")))</f>
        <v/>
      </c>
      <c r="T32" s="295" t="str">
        <f>IF(AND($C$2="sixth"),key!T34,IF(AND($C$2="Seventh"),key!T134,IF(AND($C$2="eighth"),key!T234,"")))</f>
        <v/>
      </c>
      <c r="U32" s="258" t="str">
        <f t="shared" si="4"/>
        <v/>
      </c>
      <c r="V32" s="298" t="str">
        <f>IF(AND($C$2="sixth"),key!V34,IF(AND($C$2="Seventh"),key!V134,IF(AND($C$2="eighth"),key!V234,"")))</f>
        <v/>
      </c>
      <c r="W32" s="295" t="str">
        <f>IF(AND($C$2="sixth"),key!W34,IF(AND($C$2="Seventh"),key!W134,IF(AND($C$2="eighth"),key!W234,"")))</f>
        <v/>
      </c>
      <c r="X32" s="295" t="str">
        <f>IF(AND($C$2="sixth"),key!X34,IF(AND($C$2="Seventh"),key!X134,IF(AND($C$2="eighth"),key!X234,"")))</f>
        <v/>
      </c>
      <c r="Y32" s="259" t="str">
        <f t="shared" si="5"/>
        <v/>
      </c>
      <c r="Z32" s="298" t="str">
        <f>IF(AND($C$2="sixth"),key!Z34,IF(AND($C$2="Seventh"),key!Z134,IF(AND($C$2="eighth"),key!Z234,"")))</f>
        <v/>
      </c>
      <c r="AA32" s="259" t="str">
        <f>IF(AND($C$2="sixth"),key!AC34,IF(AND($C$2="Seventh"),key!AC134,IF(AND($C$2="eighth"),key!AC234,"")))</f>
        <v/>
      </c>
      <c r="AB32" s="299" t="str">
        <f>IF(AND($C$2="sixth"),key!AD34,IF(AND($C$2="Seventh"),key!AD134,IF(AND($C$2="eighth"),key!AD234,"")))</f>
        <v/>
      </c>
      <c r="AC32" s="295" t="str">
        <f>IF(AND($C$2="sixth"),key!AF34,IF(AND($C$2="Seventh"),key!AF134,IF(AND($C$2="eighth"),key!AF234,"")))</f>
        <v/>
      </c>
      <c r="AD32" s="295" t="str">
        <f>IF(AND($C$2="sixth"),key!AG34,IF(AND($C$2="Seventh"),key!AG134,IF(AND($C$2="eighth"),key!AG234,"")))</f>
        <v/>
      </c>
      <c r="AE32" s="297" t="str">
        <f t="shared" si="6"/>
        <v/>
      </c>
      <c r="AF32" s="296" t="str">
        <f>IF(AND($C$2="sixth"),key!AI34,IF(AND($C$2="Seventh"),key!AI134,IF(AND($C$2="eighth"),key!AI234,"")))</f>
        <v/>
      </c>
      <c r="AG32" s="295" t="str">
        <f>IF(AND($C$2="sixth"),key!AJ34,IF(AND($C$2="Seventh"),key!AJ134,IF(AND($C$2="eighth"),key!AJ234,"")))</f>
        <v/>
      </c>
      <c r="AH32" s="295" t="str">
        <f>IF(AND($C$2="sixth"),key!AK34,IF(AND($C$2="Seventh"),key!AK134,IF(AND($C$2="eighth"),key!AK234,"")))</f>
        <v/>
      </c>
      <c r="AI32" s="258" t="str">
        <f t="shared" si="7"/>
        <v/>
      </c>
      <c r="AJ32" s="298" t="str">
        <f>IF(AND($C$2="sixth"),key!AM34,IF(AND($C$2="Seventh"),key!AM134,IF(AND($C$2="eighth"),key!AM234,"")))</f>
        <v/>
      </c>
      <c r="AK32" s="295" t="str">
        <f>IF(AND($C$2="sixth"),key!AN34,IF(AND($C$2="Seventh"),key!AN134,IF(AND($C$2="eighth"),key!AN234,"")))</f>
        <v/>
      </c>
      <c r="AL32" s="295" t="str">
        <f>IF(AND($C$2="sixth"),key!AO34,IF(AND($C$2="Seventh"),key!AO134,IF(AND($C$2="eighth"),key!AO234,"")))</f>
        <v/>
      </c>
      <c r="AM32" s="258" t="str">
        <f t="shared" si="8"/>
        <v/>
      </c>
      <c r="AN32" s="298" t="str">
        <f>IF(AND($C$2="sixth"),key!AQ34,IF(AND($C$2="Seventh"),key!AQ134,IF(AND($C$2="eighth"),key!AQ234,"")))</f>
        <v/>
      </c>
      <c r="AO32" s="295" t="str">
        <f>IF(AND($C$2="sixth"),key!AR34,IF(AND($C$2="Seventh"),key!AR134,IF(AND($C$2="eighth"),key!AR234,"")))</f>
        <v/>
      </c>
      <c r="AP32" s="295" t="str">
        <f>IF(AND($C$2="sixth"),key!AS34,IF(AND($C$2="Seventh"),key!AS134,IF(AND($C$2="eighth"),key!AS234,"")))</f>
        <v/>
      </c>
      <c r="AQ32" s="303" t="str">
        <f>IF(AND($C$2="sixth"),key!AT34,IF(AND($C$2="Seventh"),key!AT134,IF(AND($C$2="eighth"),key!AT234,"")))</f>
        <v/>
      </c>
      <c r="AR32" s="298" t="str">
        <f>IF(AND($C$2="sixth"),key!AU34,IF(AND($C$2="Seventh"),key!AU134,IF(AND($C$2="eighth"),key!AU234,"")))</f>
        <v/>
      </c>
      <c r="AS32" s="295" t="str">
        <f>IF(AND($C$2="sixth"),key!AV34,IF(AND($C$2="Seventh"),key!AV134,IF(AND($C$2="eighth"),key!AV234,"")))</f>
        <v/>
      </c>
      <c r="AT32" s="295" t="str">
        <f>IF(AND($C$2="sixth"),key!AW34,IF(AND($C$2="Seventh"),key!AW134,IF(AND($C$2="eighth"),key!AW234,"")))</f>
        <v/>
      </c>
      <c r="AU32" s="303" t="str">
        <f>IF(AND($C$2="sixth"),key!AX34,IF(AND($C$2="Seventh"),key!AX134,IF(AND($C$2="eighth"),key!AX234,"")))</f>
        <v/>
      </c>
      <c r="AV32" s="298" t="str">
        <f>IF(AND($C$2="sixth"),key!AY34,IF(AND($C$2="Seventh"),key!AY134,IF(AND($C$2="eighth"),key!AY234,"")))</f>
        <v/>
      </c>
      <c r="AW32" s="259" t="str">
        <f>IF(AND($C$2="sixth"),key!BB34,IF(AND($C$2="Seventh"),key!BB134,IF(AND($C$2="eighth"),key!BB234,"")))</f>
        <v/>
      </c>
      <c r="AX32" s="299" t="str">
        <f>IF(AND($C$2="sixth"),key!BC34,IF(AND($C$2="Seventh"),key!BC134,IF(AND($C$2="eighth"),key!BC234,"")))</f>
        <v/>
      </c>
      <c r="AY32" s="295" t="str">
        <f>IF(AND($C$2="sixth"),key!BE34,IF(AND($C$2="Seventh"),key!BE134,IF(AND($C$2="eighth"),key!BE234,"")))</f>
        <v/>
      </c>
      <c r="AZ32" s="295" t="str">
        <f>IF(AND($C$2="sixth"),key!BF34,IF(AND($C$2="Seventh"),key!BF134,IF(AND($C$2="eighth"),key!BF234,"")))</f>
        <v/>
      </c>
      <c r="BA32" s="302" t="str">
        <f>IF(AND($C$2="sixth"),key!BG34,IF(AND($C$2="Seventh"),key!BG134,IF(AND($C$2="eighth"),key!BG234,"")))</f>
        <v/>
      </c>
      <c r="BB32" s="298" t="str">
        <f>IF(AND($C$2="sixth"),key!BH34,IF(AND($C$2="Seventh"),key!BH134,IF(AND($C$2="eighth"),key!BH234,"")))</f>
        <v/>
      </c>
      <c r="BC32" s="295" t="str">
        <f>IF(AND($C$2="sixth"),key!BI34,IF(AND($C$2="Seventh"),key!BI134,IF(AND($C$2="eighth"),key!BI234,"")))</f>
        <v/>
      </c>
      <c r="BD32" s="295" t="str">
        <f>IF(AND($C$2="sixth"),key!BJ34,IF(AND($C$2="Seventh"),key!BJ134,IF(AND($C$2="eighth"),key!BJ234,"")))</f>
        <v/>
      </c>
      <c r="BE32" s="302" t="str">
        <f>IF(AND($C$2="sixth"),key!BK34,IF(AND($C$2="Seventh"),key!BK134,IF(AND($C$2="eighth"),key!BK234,"")))</f>
        <v/>
      </c>
      <c r="BF32" s="298" t="str">
        <f>IF(AND($C$2="sixth"),key!BL34,IF(AND($C$2="Seventh"),key!BL134,IF(AND($C$2="eighth"),key!BL234,"")))</f>
        <v/>
      </c>
      <c r="BG32" s="295" t="str">
        <f>IF(AND($C$2="sixth"),key!BM34,IF(AND($C$2="Seventh"),key!BM134,IF(AND($C$2="eighth"),key!BM234,"")))</f>
        <v/>
      </c>
      <c r="BH32" s="295" t="str">
        <f>IF(AND($C$2="sixth"),key!BN34,IF(AND($C$2="Seventh"),key!BN134,IF(AND($C$2="eighth"),key!BN234,"")))</f>
        <v/>
      </c>
      <c r="BI32" s="302" t="str">
        <f>IF(AND($C$2="sixth"),key!BO34,IF(AND($C$2="Seventh"),key!BO134,IF(AND($C$2="eighth"),key!BO234,"")))</f>
        <v/>
      </c>
      <c r="BJ32" s="298" t="str">
        <f>IF(AND($C$2="sixth"),key!BP34,IF(AND($C$2="Seventh"),key!BP134,IF(AND($C$2="eighth"),key!BP234,"")))</f>
        <v/>
      </c>
      <c r="BK32" s="295" t="str">
        <f>IF(AND($C$2="sixth"),key!BQ34,IF(AND($C$2="Seventh"),key!BQ134,IF(AND($C$2="eighth"),key!BQ234,"")))</f>
        <v/>
      </c>
      <c r="BL32" s="295" t="str">
        <f>IF(AND($C$2="sixth"),key!BR34,IF(AND($C$2="Seventh"),key!BR134,IF(AND($C$2="eighth"),key!BR234,"")))</f>
        <v/>
      </c>
      <c r="BM32" s="302" t="str">
        <f>IF(AND($C$2="sixth"),key!BS34,IF(AND($C$2="Seventh"),key!BS134,IF(AND($C$2="eighth"),key!BS234,"")))</f>
        <v/>
      </c>
      <c r="BN32" s="298" t="str">
        <f>IF(AND($C$2="sixth"),key!BT34,IF(AND($C$2="Seventh"),key!BT134,IF(AND($C$2="eighth"),key!BT234,"")))</f>
        <v/>
      </c>
      <c r="BO32" s="295" t="str">
        <f>IF(AND($C$2="sixth"),key!BU34,IF(AND($C$2="Seventh"),key!BU134,IF(AND($C$2="eighth"),key!BU234,"")))</f>
        <v/>
      </c>
      <c r="BP32" s="295" t="str">
        <f>IF(AND($C$2="sixth"),key!BV34,IF(AND($C$2="Seventh"),key!BV134,IF(AND($C$2="eighth"),key!BV234,"")))</f>
        <v/>
      </c>
      <c r="BQ32" s="302" t="str">
        <f>IF(AND($C$2="sixth"),key!BW34,IF(AND($C$2="Seventh"),key!BW134,IF(AND($C$2="eighth"),key!BW234,"")))</f>
        <v/>
      </c>
      <c r="BR32" s="298" t="str">
        <f>IF(AND($C$2="sixth"),key!BX34,IF(AND($C$2="Seventh"),key!BX134,IF(AND($C$2="eighth"),key!BX234,"")))</f>
        <v/>
      </c>
      <c r="BS32" s="259" t="str">
        <f>IF(AND($C$2="sixth"),key!CA34,IF(AND($C$2="Seventh"),key!CA134,IF(AND($C$2="eighth"),key!CA234,"")))</f>
        <v/>
      </c>
      <c r="BT32" s="299" t="str">
        <f>IF(AND($C$2="sixth"),key!CB34,IF(AND($C$2="Seventh"),key!CB134,IF(AND($C$2="eighth"),key!CB234,"")))</f>
        <v/>
      </c>
      <c r="BU32" s="295" t="str">
        <f>IF(AND($C$2="sixth"),key!CD34,IF(AND($C$2="Seventh"),key!CD134,IF(AND($C$2="eighth"),key!CD234,"")))</f>
        <v/>
      </c>
      <c r="BV32" s="295" t="str">
        <f>IF(AND($C$2="sixth"),key!CE34,IF(AND($C$2="Seventh"),key!CE134,IF(AND($C$2="eighth"),key!CE234,"")))</f>
        <v/>
      </c>
      <c r="BW32" s="302" t="str">
        <f>IF(AND($C$2="sixth"),key!CF34,IF(AND($C$2="Seventh"),key!CF134,IF(AND($C$2="eighth"),key!CF234,"")))</f>
        <v/>
      </c>
      <c r="BX32" s="298" t="str">
        <f>IF(AND($C$2="sixth"),key!CG34,IF(AND($C$2="Seventh"),key!CG134,IF(AND($C$2="eighth"),key!CG234,"")))</f>
        <v/>
      </c>
      <c r="BY32" s="295" t="str">
        <f>IF(AND($C$2="sixth"),key!CH34,IF(AND($C$2="Seventh"),key!CH134,IF(AND($C$2="eighth"),key!CH234,"")))</f>
        <v/>
      </c>
      <c r="BZ32" s="295" t="str">
        <f>IF(AND($C$2="sixth"),key!CI34,IF(AND($C$2="Seventh"),key!CI134,IF(AND($C$2="eighth"),key!CI234,"")))</f>
        <v/>
      </c>
      <c r="CA32" s="302" t="str">
        <f>IF(AND($C$2="sixth"),key!CJ34,IF(AND($C$2="Seventh"),key!CJ134,IF(AND($C$2="eighth"),key!CJ234,"")))</f>
        <v/>
      </c>
      <c r="CB32" s="298" t="str">
        <f>IF(AND($C$2="sixth"),key!CK34,IF(AND($C$2="Seventh"),key!CK134,IF(AND($C$2="eighth"),key!CK234,"")))</f>
        <v/>
      </c>
      <c r="CC32" s="295" t="str">
        <f>IF(AND($C$2="sixth"),key!CL34,IF(AND($C$2="Seventh"),key!CL134,IF(AND($C$2="eighth"),key!CL234,"")))</f>
        <v/>
      </c>
      <c r="CD32" s="295" t="str">
        <f>IF(AND($C$2="sixth"),key!CM34,IF(AND($C$2="Seventh"),key!CM134,IF(AND($C$2="eighth"),key!CM234,"")))</f>
        <v/>
      </c>
      <c r="CE32" s="302" t="str">
        <f>IF(AND($C$2="sixth"),key!CN34,IF(AND($C$2="Seventh"),key!CN134,IF(AND($C$2="eighth"),key!CN234,"")))</f>
        <v/>
      </c>
      <c r="CF32" s="298" t="str">
        <f>IF(AND($C$2="sixth"),key!CO34,IF(AND($C$2="Seventh"),key!CO134,IF(AND($C$2="eighth"),key!CO234,"")))</f>
        <v/>
      </c>
      <c r="CG32" s="295" t="str">
        <f>IF(AND($C$2="sixth"),key!CP34,IF(AND($C$2="Seventh"),key!CP134,IF(AND($C$2="eighth"),key!CP234,"")))</f>
        <v/>
      </c>
      <c r="CH32" s="295" t="str">
        <f>IF(AND($C$2="sixth"),key!CQ34,IF(AND($C$2="Seventh"),key!CQ134,IF(AND($C$2="eighth"),key!CQ234,"")))</f>
        <v/>
      </c>
      <c r="CI32" s="302" t="str">
        <f>IF(AND($C$2="sixth"),key!CR34,IF(AND($C$2="Seventh"),key!CR134,IF(AND($C$2="eighth"),key!CR234,"")))</f>
        <v/>
      </c>
      <c r="CJ32" s="298" t="str">
        <f>IF(AND($C$2="sixth"),key!CS34,IF(AND($C$2="Seventh"),key!CS134,IF(AND($C$2="eighth"),key!CS234,"")))</f>
        <v/>
      </c>
      <c r="CK32" s="295" t="str">
        <f>IF(AND($C$2="sixth"),key!CT34,IF(AND($C$2="Seventh"),key!CT134,IF(AND($C$2="eighth"),key!CT234,"")))</f>
        <v/>
      </c>
      <c r="CL32" s="295" t="str">
        <f>IF(AND($C$2="sixth"),key!CU34,IF(AND($C$2="Seventh"),key!CU134,IF(AND($C$2="eighth"),key!CU234,"")))</f>
        <v/>
      </c>
      <c r="CM32" s="302" t="str">
        <f>IF(AND($C$2="sixth"),key!CV34,IF(AND($C$2="Seventh"),key!CV134,IF(AND($C$2="eighth"),key!CV234,"")))</f>
        <v/>
      </c>
      <c r="CN32" s="298" t="str">
        <f>IF(AND($C$2="sixth"),key!CW34,IF(AND($C$2="Seventh"),key!CW134,IF(AND($C$2="eighth"),key!CW234,"")))</f>
        <v/>
      </c>
      <c r="CO32" s="259" t="str">
        <f>IF(AND($C$2="sixth"),key!CZ34,IF(AND($C$2="Seventh"),key!CZ134,IF(AND($C$2="eighth"),key!CZ234,"")))</f>
        <v/>
      </c>
      <c r="CP32" s="299" t="str">
        <f>IF(AND($C$2="sixth"),key!DA34,IF(AND($C$2="Seventh"),key!DA134,IF(AND($C$2="eighth"),key!DA234,"")))</f>
        <v/>
      </c>
      <c r="CQ32" s="295" t="str">
        <f>IF(AND($C$2="sixth"),key!DC34,IF(AND($C$2="Seventh"),key!DC134,IF(AND($C$2="eighth"),key!DC234,"")))</f>
        <v/>
      </c>
      <c r="CR32" s="295" t="str">
        <f>IF(AND($C$2="sixth"),key!DD34,IF(AND($C$2="Seventh"),key!DD134,IF(AND($C$2="eighth"),key!DD234,"")))</f>
        <v/>
      </c>
      <c r="CS32" s="302" t="str">
        <f>IF(AND($C$2="sixth"),key!DE34,IF(AND($C$2="Seventh"),key!DE134,IF(AND($C$2="eighth"),key!DE234,"")))</f>
        <v/>
      </c>
      <c r="CT32" s="298" t="str">
        <f>IF(AND($C$2="sixth"),key!DF34,IF(AND($C$2="Seventh"),key!DF134,IF(AND($C$2="eighth"),key!DF234,"")))</f>
        <v/>
      </c>
      <c r="CU32" s="295" t="str">
        <f>IF(AND($C$2="sixth"),key!DG34,IF(AND($C$2="Seventh"),key!DG134,IF(AND($C$2="eighth"),key!DG234,"")))</f>
        <v/>
      </c>
      <c r="CV32" s="295" t="str">
        <f>IF(AND($C$2="sixth"),key!DH34,IF(AND($C$2="Seventh"),key!DH134,IF(AND($C$2="eighth"),key!DH234,"")))</f>
        <v/>
      </c>
      <c r="CW32" s="302" t="str">
        <f>IF(AND($C$2="sixth"),key!DI34,IF(AND($C$2="Seventh"),key!DI134,IF(AND($C$2="eighth"),key!DI234,"")))</f>
        <v/>
      </c>
      <c r="CX32" s="298" t="str">
        <f>IF(AND($C$2="sixth"),key!DJ34,IF(AND($C$2="Seventh"),key!DJ134,IF(AND($C$2="eighth"),key!DJ234,"")))</f>
        <v/>
      </c>
      <c r="CY32" s="295" t="str">
        <f>IF(AND($C$2="sixth"),key!DK34,IF(AND($C$2="Seventh"),key!DK134,IF(AND($C$2="eighth"),key!DK234,"")))</f>
        <v/>
      </c>
      <c r="CZ32" s="295" t="str">
        <f>IF(AND($C$2="sixth"),key!DL34,IF(AND($C$2="Seventh"),key!DL134,IF(AND($C$2="eighth"),key!DL234,"")))</f>
        <v/>
      </c>
      <c r="DA32" s="302" t="str">
        <f>IF(AND($C$2="sixth"),key!DM34,IF(AND($C$2="Seventh"),key!DM134,IF(AND($C$2="eighth"),key!DM234,"")))</f>
        <v/>
      </c>
      <c r="DB32" s="298" t="str">
        <f>IF(AND($C$2="sixth"),key!DN34,IF(AND($C$2="Seventh"),key!DN134,IF(AND($C$2="eighth"),key!DN234,"")))</f>
        <v/>
      </c>
      <c r="DC32" s="295" t="str">
        <f>IF(AND($C$2="sixth"),key!DO34,IF(AND($C$2="Seventh"),key!DO134,IF(AND($C$2="eighth"),key!DO234,"")))</f>
        <v/>
      </c>
      <c r="DD32" s="295" t="str">
        <f>IF(AND($C$2="sixth"),key!DP34,IF(AND($C$2="Seventh"),key!DP134,IF(AND($C$2="eighth"),key!DP234,"")))</f>
        <v/>
      </c>
      <c r="DE32" s="302" t="str">
        <f>IF(AND($C$2="sixth"),key!DQ34,IF(AND($C$2="Seventh"),key!DQ134,IF(AND($C$2="eighth"),key!DQ234,"")))</f>
        <v/>
      </c>
      <c r="DF32" s="298" t="str">
        <f>IF(AND($C$2="sixth"),key!DR34,IF(AND($C$2="Seventh"),key!DR134,IF(AND($C$2="eighth"),key!DR234,"")))</f>
        <v/>
      </c>
      <c r="DG32" s="295" t="str">
        <f>IF(AND($C$2="sixth"),key!DS34,IF(AND($C$2="Seventh"),key!DS134,IF(AND($C$2="eighth"),key!DS234,"")))</f>
        <v/>
      </c>
      <c r="DH32" s="295" t="str">
        <f>IF(AND($C$2="sixth"),key!DT34,IF(AND($C$2="Seventh"),key!DT134,IF(AND($C$2="eighth"),key!DT234,"")))</f>
        <v/>
      </c>
      <c r="DI32" s="302" t="str">
        <f>IF(AND($C$2="sixth"),key!DU34,IF(AND($C$2="Seventh"),key!DU134,IF(AND($C$2="eighth"),key!DU234,"")))</f>
        <v/>
      </c>
      <c r="DJ32" s="298" t="str">
        <f>IF(AND($C$2="sixth"),key!DV34,IF(AND($C$2="Seventh"),key!DV134,IF(AND($C$2="eighth"),key!DV234,"")))</f>
        <v/>
      </c>
      <c r="DK32" s="259" t="str">
        <f>IF(AND($C$2="sixth"),key!DY34,IF(AND($C$2="Seventh"),key!DY134,IF(AND($C$2="eighth"),key!DY234,"")))</f>
        <v/>
      </c>
      <c r="DL32" s="299" t="str">
        <f>IF(AND($C$2="sixth"),key!DZ34,IF(AND($C$2="Seventh"),key!DZ134,IF(AND($C$2="eighth"),key!DZ234,"")))</f>
        <v/>
      </c>
      <c r="DM32" s="295" t="str">
        <f>IF(AND($C$2="sixth"),key!EB34,IF(AND($C$2="Seventh"),key!EB134,IF(AND($C$2="eighth"),key!EB234,"")))</f>
        <v/>
      </c>
      <c r="DN32" s="295" t="str">
        <f>IF(AND($C$2="sixth"),key!EC34,IF(AND($C$2="Seventh"),key!EC134,IF(AND($C$2="eighth"),key!EC234,"")))</f>
        <v/>
      </c>
      <c r="DO32" s="302" t="str">
        <f>IF(AND($C$2="sixth"),key!ED34,IF(AND($C$2="Seventh"),key!ED134,IF(AND($C$2="eighth"),key!ED234,"")))</f>
        <v/>
      </c>
      <c r="DP32" s="298" t="str">
        <f>IF(AND($C$2="sixth"),key!EE34,IF(AND($C$2="Seventh"),key!EE134,IF(AND($C$2="eighth"),key!EE234,"")))</f>
        <v/>
      </c>
      <c r="DQ32" s="295" t="str">
        <f>IF(AND($C$2="sixth"),key!EF34,IF(AND($C$2="Seventh"),key!EF134,IF(AND($C$2="eighth"),key!EF234,"")))</f>
        <v/>
      </c>
      <c r="DR32" s="295" t="str">
        <f>IF(AND($C$2="sixth"),key!EG34,IF(AND($C$2="Seventh"),key!EG134,IF(AND($C$2="eighth"),key!EG234,"")))</f>
        <v/>
      </c>
      <c r="DS32" s="302" t="str">
        <f>IF(AND($C$2="sixth"),key!EH34,IF(AND($C$2="Seventh"),key!EH134,IF(AND($C$2="eighth"),key!EH234,"")))</f>
        <v/>
      </c>
      <c r="DT32" s="298" t="str">
        <f>IF(AND($C$2="sixth"),key!EI34,IF(AND($C$2="Seventh"),key!EI134,IF(AND($C$2="eighth"),key!EI234,"")))</f>
        <v/>
      </c>
      <c r="DU32" s="295" t="str">
        <f>IF(AND($C$2="sixth"),key!EJ34,IF(AND($C$2="Seventh"),key!EJ134,IF(AND($C$2="eighth"),key!EJ234,"")))</f>
        <v/>
      </c>
      <c r="DV32" s="295" t="str">
        <f>IF(AND($C$2="sixth"),key!EK34,IF(AND($C$2="Seventh"),key!EK134,IF(AND($C$2="eighth"),key!EK234,"")))</f>
        <v/>
      </c>
      <c r="DW32" s="302" t="str">
        <f>IF(AND($C$2="sixth"),key!EL34,IF(AND($C$2="Seventh"),key!EL134,IF(AND($C$2="eighth"),key!EL234,"")))</f>
        <v/>
      </c>
      <c r="DX32" s="298" t="str">
        <f>IF(AND($C$2="sixth"),key!EM34,IF(AND($C$2="Seventh"),key!EM134,IF(AND($C$2="eighth"),key!EM234,"")))</f>
        <v/>
      </c>
      <c r="DY32" s="295" t="str">
        <f>IF(AND($C$2="sixth"),key!EN34,IF(AND($C$2="Seventh"),key!EN134,IF(AND($C$2="eighth"),key!EN234,"")))</f>
        <v/>
      </c>
      <c r="DZ32" s="295" t="str">
        <f>IF(AND($C$2="sixth"),key!EO34,IF(AND($C$2="Seventh"),key!EO134,IF(AND($C$2="eighth"),key!EO234,"")))</f>
        <v/>
      </c>
      <c r="EA32" s="302" t="str">
        <f>IF(AND($C$2="sixth"),key!EP34,IF(AND($C$2="Seventh"),key!EP134,IF(AND($C$2="eighth"),key!EP234,"")))</f>
        <v/>
      </c>
      <c r="EB32" s="298" t="str">
        <f>IF(AND($C$2="sixth"),key!EQ34,IF(AND($C$2="Seventh"),key!EQ134,IF(AND($C$2="eighth"),key!EQ234,"")))</f>
        <v/>
      </c>
      <c r="EC32" s="295" t="str">
        <f>IF(AND($C$2="sixth"),key!ER34,IF(AND($C$2="Seventh"),key!ER134,IF(AND($C$2="eighth"),key!ER234,"")))</f>
        <v/>
      </c>
      <c r="ED32" s="295" t="str">
        <f>IF(AND($C$2="sixth"),key!ES34,IF(AND($C$2="Seventh"),key!ES134,IF(AND($C$2="eighth"),key!ES234,"")))</f>
        <v/>
      </c>
      <c r="EE32" s="302" t="str">
        <f>IF(AND($C$2="sixth"),key!ET34,IF(AND($C$2="Seventh"),key!ET134,IF(AND($C$2="eighth"),key!ET234,"")))</f>
        <v/>
      </c>
      <c r="EF32" s="298" t="str">
        <f>IF(AND($C$2="sixth"),key!EU34,IF(AND($C$2="Seventh"),key!EU134,IF(AND($C$2="eighth"),key!EU234,"")))</f>
        <v/>
      </c>
      <c r="EG32" s="259" t="str">
        <f>IF(AND($C$2="sixth"),key!EX34,IF(AND($C$2="Seventh"),key!EX134,IF(AND($C$2="eighth"),key!EX234,"")))</f>
        <v/>
      </c>
      <c r="EH32" s="299" t="str">
        <f>IF(AND($C$2="sixth"),key!EY34,IF(AND($C$2="Seventh"),key!EY134,IF(AND($C$2="eighth"),key!EY234,"")))</f>
        <v/>
      </c>
      <c r="EI32" s="260" t="str">
        <f t="shared" si="9"/>
        <v/>
      </c>
      <c r="EJ32" s="254" t="str">
        <f>IF(AND($C$2="sixth"),key!EZ34,IF(AND($C$2="Seventh"),key!EZ134,IF(AND($C$2="eighth"),key!EZ234,"")))</f>
        <v/>
      </c>
      <c r="EK32" s="254" t="str">
        <f>IF(AND($C$2="sixth"),key!FA34,IF(AND($C$2="Seventh"),key!FA134,IF(AND($C$2="eighth"),key!FA234,"")))</f>
        <v/>
      </c>
      <c r="EL32" s="254" t="str">
        <f>IF(AND($C$2="sixth"),key!FB34,IF(AND($C$2="Seventh"),key!FB134,IF(AND($C$2="eighth"),key!FB234,"")))</f>
        <v/>
      </c>
      <c r="EM32" s="254" t="str">
        <f>IF(AND($C$2="sixth"),key!FC34,IF(AND($C$2="Seventh"),key!FC134,IF(AND($C$2="eighth"),key!FC234,"")))</f>
        <v/>
      </c>
      <c r="EN32" s="254" t="str">
        <f>IF(AND($C$2="sixth"),key!FD34,IF(AND($C$2="Seventh"),key!FD134,IF(AND($C$2="eighth"),key!FD234,"")))</f>
        <v/>
      </c>
      <c r="EO32" s="310" t="str">
        <f>IF(AND($C$2="sixth"),key!FE34,IF(AND($C$2="Seventh"),key!FE134,IF(AND($C$2="eighth"),key!FE234,"")))</f>
        <v/>
      </c>
      <c r="EP32" s="311" t="str">
        <f>IF(AND($C$2="sixth"),key!FF34,IF(AND($C$2="Seventh"),key!FF134,IF(AND($C$2="eighth"),key!FF234,"")))</f>
        <v xml:space="preserve"> </v>
      </c>
      <c r="EQ32" s="254" t="str">
        <f>IF(AND($C$2="sixth"),key!FG34,IF(AND($C$2="Seventh"),key!FG134,IF(AND($C$2="eighth"),key!FG234,"")))</f>
        <v/>
      </c>
      <c r="ER32" s="254" t="str">
        <f>IF(AND($C$2="sixth"),key!FH34,IF(AND($C$2="Seventh"),key!FH134,IF(AND($C$2="eighth"),key!FH234,"")))</f>
        <v/>
      </c>
      <c r="ES32" s="254" t="str">
        <f>IF(AND($C$2="sixth"),key!FI34,IF(AND($C$2="Seventh"),key!FI134,IF(AND($C$2="eighth"),key!FI234,"")))</f>
        <v/>
      </c>
      <c r="ET32" s="254" t="str">
        <f>IF(AND($C$2="sixth"),key!FJ34,IF(AND($C$2="Seventh"),key!FJ134,IF(AND($C$2="eighth"),key!FJ234,"")))</f>
        <v/>
      </c>
      <c r="EU32" s="254" t="str">
        <f>IF(AND($C$2="sixth"),key!FK34,IF(AND($C$2="Seventh"),key!FK134,IF(AND($C$2="eighth"),key!FK234,"")))</f>
        <v/>
      </c>
      <c r="EV32" s="310" t="str">
        <f>IF(AND($C$2="sixth"),key!FL34,IF(AND($C$2="Seventh"),key!FL134,IF(AND($C$2="eighth"),key!FL234,"")))</f>
        <v/>
      </c>
      <c r="EW32" s="311" t="str">
        <f>IF(AND($C$2="sixth"),key!FM34,IF(AND($C$2="Seventh"),key!FM134,IF(AND($C$2="eighth"),key!FM234,"")))</f>
        <v xml:space="preserve"> </v>
      </c>
      <c r="EX32" s="254" t="str">
        <f>IF(AND($C$2="sixth"),key!FN34,IF(AND($C$2="Seventh"),key!FN134,IF(AND($C$2="eighth"),key!FN234,"")))</f>
        <v/>
      </c>
      <c r="EY32" s="254" t="str">
        <f>IF(AND($C$2="sixth"),key!FO34,IF(AND($C$2="Seventh"),key!FO134,IF(AND($C$2="eighth"),key!FO234,"")))</f>
        <v/>
      </c>
      <c r="EZ32" s="254" t="str">
        <f>IF(AND($C$2="sixth"),key!FP34,IF(AND($C$2="Seventh"),key!FP134,IF(AND($C$2="eighth"),key!FP234,"")))</f>
        <v/>
      </c>
      <c r="FA32" s="254" t="str">
        <f>IF(AND($C$2="sixth"),key!FQ34,IF(AND($C$2="Seventh"),key!FQ134,IF(AND($C$2="eighth"),key!FQ234,"")))</f>
        <v/>
      </c>
      <c r="FB32" s="254" t="str">
        <f>IF(AND($C$2="sixth"),key!FR34,IF(AND($C$2="Seventh"),key!FR134,IF(AND($C$2="eighth"),key!FR234,"")))</f>
        <v/>
      </c>
      <c r="FC32" s="310" t="str">
        <f>IF(AND($C$2="sixth"),key!FS34,IF(AND($C$2="Seventh"),key!FS134,IF(AND($C$2="eighth"),key!FS234,"")))</f>
        <v/>
      </c>
      <c r="FD32" s="311" t="str">
        <f>IF(AND($C$2="sixth"),key!FT34,IF(AND($C$2="Seventh"),key!FT134,IF(AND($C$2="eighth"),key!FT234,"")))</f>
        <v xml:space="preserve"> </v>
      </c>
      <c r="FE32" s="344" t="str">
        <f t="shared" si="1"/>
        <v/>
      </c>
      <c r="FF32" s="261" t="str">
        <f>IF(AND($C$2="sixth"),key!GI34,IF(AND($C$2="Seventh"),key!GI134,IF(AND($C$2="eighth"),key!GI234,"")))</f>
        <v/>
      </c>
      <c r="FG32" s="842" t="str">
        <f>IF(AND($C$2="sixth"),key!GJ34,IF(AND($C$2="Seventh"),key!GJ134,IF(AND($C$2="eighth"),key!GJ234,"")))</f>
        <v/>
      </c>
      <c r="FH32" s="843"/>
      <c r="FI32" s="255" t="str">
        <f>IF(AND($C$2="sixth"),key!GG34,IF(AND($C$2="Seventh"),key!GG134,IF(AND($C$2="eighth"),key!GG234,"")))</f>
        <v/>
      </c>
      <c r="FJ32" s="330" t="str">
        <f t="shared" si="10"/>
        <v/>
      </c>
      <c r="FK32" s="248"/>
      <c r="FL32" s="248"/>
      <c r="FY32" s="50" t="str">
        <f>IF(AND($C$2="sixth"),key!GH34,IF(AND($C$2="Seventh"),key!GH134,IF(AND($C$2="eighth"),key!GH234,"")))</f>
        <v/>
      </c>
    </row>
    <row r="33" spans="1:181" ht="18.75">
      <c r="A33" s="257">
        <v>27</v>
      </c>
      <c r="B33" s="291" t="str">
        <f>IF(AND($C$2="sixth"),key!E35,IF(AND($C$2="Seventh"),key!E135,IF(AND($C$2="eighth"),key!E235,"")))</f>
        <v/>
      </c>
      <c r="C33" s="288" t="str">
        <f>IF(ISNA(VLOOKUP(D33,Register!A$7:Z$315,10,FALSE)),"",VLOOKUP(D33,Register!A$7:Z$315,10,FALSE))</f>
        <v/>
      </c>
      <c r="D33" s="289" t="str">
        <f>IF(AND($C$2="sixth"),key!B35,IF(AND($C$2="Seventh"),key!B135,IF(AND($C$2="eighth"),key!B235,"")))</f>
        <v/>
      </c>
      <c r="E33" s="290" t="str">
        <f>IF(AND($C$2="sixth"),key!C35,IF(AND($C$2="Seventh"),key!C135,IF(AND($C$2="eighth"),key!C235,"")))</f>
        <v/>
      </c>
      <c r="F33" s="290" t="str">
        <f>IF(AND($C$2="sixth"),key!D35,IF(AND($C$2="Seventh"),key!D135,IF(AND($C$2="eighth"),key!D235,"")))</f>
        <v/>
      </c>
      <c r="G33" s="295" t="str">
        <f>IF(AND($C$2="sixth"),key!G35,IF(AND($C$2="Seventh"),key!G135,IF(AND($C$2="eighth"),key!G235,"")))</f>
        <v/>
      </c>
      <c r="H33" s="295" t="str">
        <f>IF(AND($C$2="sixth"),key!H35,IF(AND($C$2="Seventh"),key!H135,IF(AND($C$2="eighth"),key!H235,"")))</f>
        <v/>
      </c>
      <c r="I33" s="297" t="str">
        <f t="shared" si="0"/>
        <v/>
      </c>
      <c r="J33" s="296" t="str">
        <f>IF(AND($C$2="sixth"),key!J35,IF(AND($C$2="Seventh"),key!J135,IF(AND($C$2="eighth"),key!J235,"")))</f>
        <v/>
      </c>
      <c r="K33" s="295" t="str">
        <f>IF(AND($C$2="sixth"),key!K35,IF(AND($C$2="Seventh"),key!K135,IF(AND($C$2="eighth"),key!K235,"")))</f>
        <v/>
      </c>
      <c r="L33" s="295" t="str">
        <f>IF(AND($C$2="sixth"),key!L35,IF(AND($C$2="Seventh"),key!L135,IF(AND($C$2="eighth"),key!L235,"")))</f>
        <v/>
      </c>
      <c r="M33" s="258" t="str">
        <f t="shared" si="2"/>
        <v/>
      </c>
      <c r="N33" s="298" t="str">
        <f>IF(AND($C$2="sixth"),key!N35,IF(AND($C$2="Seventh"),key!N135,IF(AND($C$2="eighth"),key!N235,"")))</f>
        <v/>
      </c>
      <c r="O33" s="295" t="str">
        <f>IF(AND($C$2="sixth"),key!O35,IF(AND($C$2="Seventh"),key!O135,IF(AND($C$2="eighth"),key!O235,"")))</f>
        <v/>
      </c>
      <c r="P33" s="295" t="str">
        <f>IF(AND($C$2="sixth"),key!P35,IF(AND($C$2="Seventh"),key!P135,IF(AND($C$2="eighth"),key!P235,"")))</f>
        <v/>
      </c>
      <c r="Q33" s="258" t="str">
        <f t="shared" si="3"/>
        <v/>
      </c>
      <c r="R33" s="298" t="str">
        <f>IF(AND($C$2="sixth"),key!R35,IF(AND($C$2="Seventh"),key!R135,IF(AND($C$2="eighth"),key!R235,"")))</f>
        <v/>
      </c>
      <c r="S33" s="295" t="str">
        <f>IF(AND($C$2="sixth"),key!S35,IF(AND($C$2="Seventh"),key!S135,IF(AND($C$2="eighth"),key!S235,"")))</f>
        <v/>
      </c>
      <c r="T33" s="295" t="str">
        <f>IF(AND($C$2="sixth"),key!T35,IF(AND($C$2="Seventh"),key!T135,IF(AND($C$2="eighth"),key!T235,"")))</f>
        <v/>
      </c>
      <c r="U33" s="258" t="str">
        <f t="shared" si="4"/>
        <v/>
      </c>
      <c r="V33" s="298" t="str">
        <f>IF(AND($C$2="sixth"),key!V35,IF(AND($C$2="Seventh"),key!V135,IF(AND($C$2="eighth"),key!V235,"")))</f>
        <v/>
      </c>
      <c r="W33" s="295" t="str">
        <f>IF(AND($C$2="sixth"),key!W35,IF(AND($C$2="Seventh"),key!W135,IF(AND($C$2="eighth"),key!W235,"")))</f>
        <v/>
      </c>
      <c r="X33" s="295" t="str">
        <f>IF(AND($C$2="sixth"),key!X35,IF(AND($C$2="Seventh"),key!X135,IF(AND($C$2="eighth"),key!X235,"")))</f>
        <v/>
      </c>
      <c r="Y33" s="259" t="str">
        <f t="shared" si="5"/>
        <v/>
      </c>
      <c r="Z33" s="298" t="str">
        <f>IF(AND($C$2="sixth"),key!Z35,IF(AND($C$2="Seventh"),key!Z135,IF(AND($C$2="eighth"),key!Z235,"")))</f>
        <v/>
      </c>
      <c r="AA33" s="259" t="str">
        <f>IF(AND($C$2="sixth"),key!AC35,IF(AND($C$2="Seventh"),key!AC135,IF(AND($C$2="eighth"),key!AC235,"")))</f>
        <v/>
      </c>
      <c r="AB33" s="299" t="str">
        <f>IF(AND($C$2="sixth"),key!AD35,IF(AND($C$2="Seventh"),key!AD135,IF(AND($C$2="eighth"),key!AD235,"")))</f>
        <v/>
      </c>
      <c r="AC33" s="295" t="str">
        <f>IF(AND($C$2="sixth"),key!AF35,IF(AND($C$2="Seventh"),key!AF135,IF(AND($C$2="eighth"),key!AF235,"")))</f>
        <v/>
      </c>
      <c r="AD33" s="295" t="str">
        <f>IF(AND($C$2="sixth"),key!AG35,IF(AND($C$2="Seventh"),key!AG135,IF(AND($C$2="eighth"),key!AG235,"")))</f>
        <v/>
      </c>
      <c r="AE33" s="297" t="str">
        <f t="shared" si="6"/>
        <v/>
      </c>
      <c r="AF33" s="296" t="str">
        <f>IF(AND($C$2="sixth"),key!AI35,IF(AND($C$2="Seventh"),key!AI135,IF(AND($C$2="eighth"),key!AI235,"")))</f>
        <v/>
      </c>
      <c r="AG33" s="295" t="str">
        <f>IF(AND($C$2="sixth"),key!AJ35,IF(AND($C$2="Seventh"),key!AJ135,IF(AND($C$2="eighth"),key!AJ235,"")))</f>
        <v/>
      </c>
      <c r="AH33" s="295" t="str">
        <f>IF(AND($C$2="sixth"),key!AK35,IF(AND($C$2="Seventh"),key!AK135,IF(AND($C$2="eighth"),key!AK235,"")))</f>
        <v/>
      </c>
      <c r="AI33" s="258" t="str">
        <f t="shared" si="7"/>
        <v/>
      </c>
      <c r="AJ33" s="298" t="str">
        <f>IF(AND($C$2="sixth"),key!AM35,IF(AND($C$2="Seventh"),key!AM135,IF(AND($C$2="eighth"),key!AM235,"")))</f>
        <v/>
      </c>
      <c r="AK33" s="295" t="str">
        <f>IF(AND($C$2="sixth"),key!AN35,IF(AND($C$2="Seventh"),key!AN135,IF(AND($C$2="eighth"),key!AN235,"")))</f>
        <v/>
      </c>
      <c r="AL33" s="295" t="str">
        <f>IF(AND($C$2="sixth"),key!AO35,IF(AND($C$2="Seventh"),key!AO135,IF(AND($C$2="eighth"),key!AO235,"")))</f>
        <v/>
      </c>
      <c r="AM33" s="258" t="str">
        <f t="shared" si="8"/>
        <v/>
      </c>
      <c r="AN33" s="298" t="str">
        <f>IF(AND($C$2="sixth"),key!AQ35,IF(AND($C$2="Seventh"),key!AQ135,IF(AND($C$2="eighth"),key!AQ235,"")))</f>
        <v/>
      </c>
      <c r="AO33" s="295" t="str">
        <f>IF(AND($C$2="sixth"),key!AR35,IF(AND($C$2="Seventh"),key!AR135,IF(AND($C$2="eighth"),key!AR235,"")))</f>
        <v/>
      </c>
      <c r="AP33" s="295" t="str">
        <f>IF(AND($C$2="sixth"),key!AS35,IF(AND($C$2="Seventh"),key!AS135,IF(AND($C$2="eighth"),key!AS235,"")))</f>
        <v/>
      </c>
      <c r="AQ33" s="303" t="str">
        <f>IF(AND($C$2="sixth"),key!AT35,IF(AND($C$2="Seventh"),key!AT135,IF(AND($C$2="eighth"),key!AT235,"")))</f>
        <v/>
      </c>
      <c r="AR33" s="298" t="str">
        <f>IF(AND($C$2="sixth"),key!AU35,IF(AND($C$2="Seventh"),key!AU135,IF(AND($C$2="eighth"),key!AU235,"")))</f>
        <v/>
      </c>
      <c r="AS33" s="295" t="str">
        <f>IF(AND($C$2="sixth"),key!AV35,IF(AND($C$2="Seventh"),key!AV135,IF(AND($C$2="eighth"),key!AV235,"")))</f>
        <v/>
      </c>
      <c r="AT33" s="295" t="str">
        <f>IF(AND($C$2="sixth"),key!AW35,IF(AND($C$2="Seventh"),key!AW135,IF(AND($C$2="eighth"),key!AW235,"")))</f>
        <v/>
      </c>
      <c r="AU33" s="303" t="str">
        <f>IF(AND($C$2="sixth"),key!AX35,IF(AND($C$2="Seventh"),key!AX135,IF(AND($C$2="eighth"),key!AX235,"")))</f>
        <v/>
      </c>
      <c r="AV33" s="298" t="str">
        <f>IF(AND($C$2="sixth"),key!AY35,IF(AND($C$2="Seventh"),key!AY135,IF(AND($C$2="eighth"),key!AY235,"")))</f>
        <v/>
      </c>
      <c r="AW33" s="259" t="str">
        <f>IF(AND($C$2="sixth"),key!BB35,IF(AND($C$2="Seventh"),key!BB135,IF(AND($C$2="eighth"),key!BB235,"")))</f>
        <v/>
      </c>
      <c r="AX33" s="299" t="str">
        <f>IF(AND($C$2="sixth"),key!BC35,IF(AND($C$2="Seventh"),key!BC135,IF(AND($C$2="eighth"),key!BC235,"")))</f>
        <v/>
      </c>
      <c r="AY33" s="295" t="str">
        <f>IF(AND($C$2="sixth"),key!BE35,IF(AND($C$2="Seventh"),key!BE135,IF(AND($C$2="eighth"),key!BE235,"")))</f>
        <v/>
      </c>
      <c r="AZ33" s="295" t="str">
        <f>IF(AND($C$2="sixth"),key!BF35,IF(AND($C$2="Seventh"),key!BF135,IF(AND($C$2="eighth"),key!BF235,"")))</f>
        <v/>
      </c>
      <c r="BA33" s="302" t="str">
        <f>IF(AND($C$2="sixth"),key!BG35,IF(AND($C$2="Seventh"),key!BG135,IF(AND($C$2="eighth"),key!BG235,"")))</f>
        <v/>
      </c>
      <c r="BB33" s="298" t="str">
        <f>IF(AND($C$2="sixth"),key!BH35,IF(AND($C$2="Seventh"),key!BH135,IF(AND($C$2="eighth"),key!BH235,"")))</f>
        <v/>
      </c>
      <c r="BC33" s="295" t="str">
        <f>IF(AND($C$2="sixth"),key!BI35,IF(AND($C$2="Seventh"),key!BI135,IF(AND($C$2="eighth"),key!BI235,"")))</f>
        <v/>
      </c>
      <c r="BD33" s="295" t="str">
        <f>IF(AND($C$2="sixth"),key!BJ35,IF(AND($C$2="Seventh"),key!BJ135,IF(AND($C$2="eighth"),key!BJ235,"")))</f>
        <v/>
      </c>
      <c r="BE33" s="302" t="str">
        <f>IF(AND($C$2="sixth"),key!BK35,IF(AND($C$2="Seventh"),key!BK135,IF(AND($C$2="eighth"),key!BK235,"")))</f>
        <v/>
      </c>
      <c r="BF33" s="298" t="str">
        <f>IF(AND($C$2="sixth"),key!BL35,IF(AND($C$2="Seventh"),key!BL135,IF(AND($C$2="eighth"),key!BL235,"")))</f>
        <v/>
      </c>
      <c r="BG33" s="295" t="str">
        <f>IF(AND($C$2="sixth"),key!BM35,IF(AND($C$2="Seventh"),key!BM135,IF(AND($C$2="eighth"),key!BM235,"")))</f>
        <v/>
      </c>
      <c r="BH33" s="295" t="str">
        <f>IF(AND($C$2="sixth"),key!BN35,IF(AND($C$2="Seventh"),key!BN135,IF(AND($C$2="eighth"),key!BN235,"")))</f>
        <v/>
      </c>
      <c r="BI33" s="302" t="str">
        <f>IF(AND($C$2="sixth"),key!BO35,IF(AND($C$2="Seventh"),key!BO135,IF(AND($C$2="eighth"),key!BO235,"")))</f>
        <v/>
      </c>
      <c r="BJ33" s="298" t="str">
        <f>IF(AND($C$2="sixth"),key!BP35,IF(AND($C$2="Seventh"),key!BP135,IF(AND($C$2="eighth"),key!BP235,"")))</f>
        <v/>
      </c>
      <c r="BK33" s="295" t="str">
        <f>IF(AND($C$2="sixth"),key!BQ35,IF(AND($C$2="Seventh"),key!BQ135,IF(AND($C$2="eighth"),key!BQ235,"")))</f>
        <v/>
      </c>
      <c r="BL33" s="295" t="str">
        <f>IF(AND($C$2="sixth"),key!BR35,IF(AND($C$2="Seventh"),key!BR135,IF(AND($C$2="eighth"),key!BR235,"")))</f>
        <v/>
      </c>
      <c r="BM33" s="302" t="str">
        <f>IF(AND($C$2="sixth"),key!BS35,IF(AND($C$2="Seventh"),key!BS135,IF(AND($C$2="eighth"),key!BS235,"")))</f>
        <v/>
      </c>
      <c r="BN33" s="298" t="str">
        <f>IF(AND($C$2="sixth"),key!BT35,IF(AND($C$2="Seventh"),key!BT135,IF(AND($C$2="eighth"),key!BT235,"")))</f>
        <v/>
      </c>
      <c r="BO33" s="295" t="str">
        <f>IF(AND($C$2="sixth"),key!BU35,IF(AND($C$2="Seventh"),key!BU135,IF(AND($C$2="eighth"),key!BU235,"")))</f>
        <v/>
      </c>
      <c r="BP33" s="295" t="str">
        <f>IF(AND($C$2="sixth"),key!BV35,IF(AND($C$2="Seventh"),key!BV135,IF(AND($C$2="eighth"),key!BV235,"")))</f>
        <v/>
      </c>
      <c r="BQ33" s="302" t="str">
        <f>IF(AND($C$2="sixth"),key!BW35,IF(AND($C$2="Seventh"),key!BW135,IF(AND($C$2="eighth"),key!BW235,"")))</f>
        <v/>
      </c>
      <c r="BR33" s="298" t="str">
        <f>IF(AND($C$2="sixth"),key!BX35,IF(AND($C$2="Seventh"),key!BX135,IF(AND($C$2="eighth"),key!BX235,"")))</f>
        <v/>
      </c>
      <c r="BS33" s="259" t="str">
        <f>IF(AND($C$2="sixth"),key!CA35,IF(AND($C$2="Seventh"),key!CA135,IF(AND($C$2="eighth"),key!CA235,"")))</f>
        <v/>
      </c>
      <c r="BT33" s="299" t="str">
        <f>IF(AND($C$2="sixth"),key!CB35,IF(AND($C$2="Seventh"),key!CB135,IF(AND($C$2="eighth"),key!CB235,"")))</f>
        <v/>
      </c>
      <c r="BU33" s="295" t="str">
        <f>IF(AND($C$2="sixth"),key!CD35,IF(AND($C$2="Seventh"),key!CD135,IF(AND($C$2="eighth"),key!CD235,"")))</f>
        <v/>
      </c>
      <c r="BV33" s="295" t="str">
        <f>IF(AND($C$2="sixth"),key!CE35,IF(AND($C$2="Seventh"),key!CE135,IF(AND($C$2="eighth"),key!CE235,"")))</f>
        <v/>
      </c>
      <c r="BW33" s="302" t="str">
        <f>IF(AND($C$2="sixth"),key!CF35,IF(AND($C$2="Seventh"),key!CF135,IF(AND($C$2="eighth"),key!CF235,"")))</f>
        <v/>
      </c>
      <c r="BX33" s="298" t="str">
        <f>IF(AND($C$2="sixth"),key!CG35,IF(AND($C$2="Seventh"),key!CG135,IF(AND($C$2="eighth"),key!CG235,"")))</f>
        <v/>
      </c>
      <c r="BY33" s="295" t="str">
        <f>IF(AND($C$2="sixth"),key!CH35,IF(AND($C$2="Seventh"),key!CH135,IF(AND($C$2="eighth"),key!CH235,"")))</f>
        <v/>
      </c>
      <c r="BZ33" s="295" t="str">
        <f>IF(AND($C$2="sixth"),key!CI35,IF(AND($C$2="Seventh"),key!CI135,IF(AND($C$2="eighth"),key!CI235,"")))</f>
        <v/>
      </c>
      <c r="CA33" s="302" t="str">
        <f>IF(AND($C$2="sixth"),key!CJ35,IF(AND($C$2="Seventh"),key!CJ135,IF(AND($C$2="eighth"),key!CJ235,"")))</f>
        <v/>
      </c>
      <c r="CB33" s="298" t="str">
        <f>IF(AND($C$2="sixth"),key!CK35,IF(AND($C$2="Seventh"),key!CK135,IF(AND($C$2="eighth"),key!CK235,"")))</f>
        <v/>
      </c>
      <c r="CC33" s="295" t="str">
        <f>IF(AND($C$2="sixth"),key!CL35,IF(AND($C$2="Seventh"),key!CL135,IF(AND($C$2="eighth"),key!CL235,"")))</f>
        <v/>
      </c>
      <c r="CD33" s="295" t="str">
        <f>IF(AND($C$2="sixth"),key!CM35,IF(AND($C$2="Seventh"),key!CM135,IF(AND($C$2="eighth"),key!CM235,"")))</f>
        <v/>
      </c>
      <c r="CE33" s="302" t="str">
        <f>IF(AND($C$2="sixth"),key!CN35,IF(AND($C$2="Seventh"),key!CN135,IF(AND($C$2="eighth"),key!CN235,"")))</f>
        <v/>
      </c>
      <c r="CF33" s="298" t="str">
        <f>IF(AND($C$2="sixth"),key!CO35,IF(AND($C$2="Seventh"),key!CO135,IF(AND($C$2="eighth"),key!CO235,"")))</f>
        <v/>
      </c>
      <c r="CG33" s="295" t="str">
        <f>IF(AND($C$2="sixth"),key!CP35,IF(AND($C$2="Seventh"),key!CP135,IF(AND($C$2="eighth"),key!CP235,"")))</f>
        <v/>
      </c>
      <c r="CH33" s="295" t="str">
        <f>IF(AND($C$2="sixth"),key!CQ35,IF(AND($C$2="Seventh"),key!CQ135,IF(AND($C$2="eighth"),key!CQ235,"")))</f>
        <v/>
      </c>
      <c r="CI33" s="302" t="str">
        <f>IF(AND($C$2="sixth"),key!CR35,IF(AND($C$2="Seventh"),key!CR135,IF(AND($C$2="eighth"),key!CR235,"")))</f>
        <v/>
      </c>
      <c r="CJ33" s="298" t="str">
        <f>IF(AND($C$2="sixth"),key!CS35,IF(AND($C$2="Seventh"),key!CS135,IF(AND($C$2="eighth"),key!CS235,"")))</f>
        <v/>
      </c>
      <c r="CK33" s="295" t="str">
        <f>IF(AND($C$2="sixth"),key!CT35,IF(AND($C$2="Seventh"),key!CT135,IF(AND($C$2="eighth"),key!CT235,"")))</f>
        <v/>
      </c>
      <c r="CL33" s="295" t="str">
        <f>IF(AND($C$2="sixth"),key!CU35,IF(AND($C$2="Seventh"),key!CU135,IF(AND($C$2="eighth"),key!CU235,"")))</f>
        <v/>
      </c>
      <c r="CM33" s="302" t="str">
        <f>IF(AND($C$2="sixth"),key!CV35,IF(AND($C$2="Seventh"),key!CV135,IF(AND($C$2="eighth"),key!CV235,"")))</f>
        <v/>
      </c>
      <c r="CN33" s="298" t="str">
        <f>IF(AND($C$2="sixth"),key!CW35,IF(AND($C$2="Seventh"),key!CW135,IF(AND($C$2="eighth"),key!CW235,"")))</f>
        <v/>
      </c>
      <c r="CO33" s="259" t="str">
        <f>IF(AND($C$2="sixth"),key!CZ35,IF(AND($C$2="Seventh"),key!CZ135,IF(AND($C$2="eighth"),key!CZ235,"")))</f>
        <v/>
      </c>
      <c r="CP33" s="299" t="str">
        <f>IF(AND($C$2="sixth"),key!DA35,IF(AND($C$2="Seventh"),key!DA135,IF(AND($C$2="eighth"),key!DA235,"")))</f>
        <v/>
      </c>
      <c r="CQ33" s="295" t="str">
        <f>IF(AND($C$2="sixth"),key!DC35,IF(AND($C$2="Seventh"),key!DC135,IF(AND($C$2="eighth"),key!DC235,"")))</f>
        <v/>
      </c>
      <c r="CR33" s="295" t="str">
        <f>IF(AND($C$2="sixth"),key!DD35,IF(AND($C$2="Seventh"),key!DD135,IF(AND($C$2="eighth"),key!DD235,"")))</f>
        <v/>
      </c>
      <c r="CS33" s="302" t="str">
        <f>IF(AND($C$2="sixth"),key!DE35,IF(AND($C$2="Seventh"),key!DE135,IF(AND($C$2="eighth"),key!DE235,"")))</f>
        <v/>
      </c>
      <c r="CT33" s="298" t="str">
        <f>IF(AND($C$2="sixth"),key!DF35,IF(AND($C$2="Seventh"),key!DF135,IF(AND($C$2="eighth"),key!DF235,"")))</f>
        <v/>
      </c>
      <c r="CU33" s="295" t="str">
        <f>IF(AND($C$2="sixth"),key!DG35,IF(AND($C$2="Seventh"),key!DG135,IF(AND($C$2="eighth"),key!DG235,"")))</f>
        <v/>
      </c>
      <c r="CV33" s="295" t="str">
        <f>IF(AND($C$2="sixth"),key!DH35,IF(AND($C$2="Seventh"),key!DH135,IF(AND($C$2="eighth"),key!DH235,"")))</f>
        <v/>
      </c>
      <c r="CW33" s="302" t="str">
        <f>IF(AND($C$2="sixth"),key!DI35,IF(AND($C$2="Seventh"),key!DI135,IF(AND($C$2="eighth"),key!DI235,"")))</f>
        <v/>
      </c>
      <c r="CX33" s="298" t="str">
        <f>IF(AND($C$2="sixth"),key!DJ35,IF(AND($C$2="Seventh"),key!DJ135,IF(AND($C$2="eighth"),key!DJ235,"")))</f>
        <v/>
      </c>
      <c r="CY33" s="295" t="str">
        <f>IF(AND($C$2="sixth"),key!DK35,IF(AND($C$2="Seventh"),key!DK135,IF(AND($C$2="eighth"),key!DK235,"")))</f>
        <v/>
      </c>
      <c r="CZ33" s="295" t="str">
        <f>IF(AND($C$2="sixth"),key!DL35,IF(AND($C$2="Seventh"),key!DL135,IF(AND($C$2="eighth"),key!DL235,"")))</f>
        <v/>
      </c>
      <c r="DA33" s="302" t="str">
        <f>IF(AND($C$2="sixth"),key!DM35,IF(AND($C$2="Seventh"),key!DM135,IF(AND($C$2="eighth"),key!DM235,"")))</f>
        <v/>
      </c>
      <c r="DB33" s="298" t="str">
        <f>IF(AND($C$2="sixth"),key!DN35,IF(AND($C$2="Seventh"),key!DN135,IF(AND($C$2="eighth"),key!DN235,"")))</f>
        <v/>
      </c>
      <c r="DC33" s="295" t="str">
        <f>IF(AND($C$2="sixth"),key!DO35,IF(AND($C$2="Seventh"),key!DO135,IF(AND($C$2="eighth"),key!DO235,"")))</f>
        <v/>
      </c>
      <c r="DD33" s="295" t="str">
        <f>IF(AND($C$2="sixth"),key!DP35,IF(AND($C$2="Seventh"),key!DP135,IF(AND($C$2="eighth"),key!DP235,"")))</f>
        <v/>
      </c>
      <c r="DE33" s="302" t="str">
        <f>IF(AND($C$2="sixth"),key!DQ35,IF(AND($C$2="Seventh"),key!DQ135,IF(AND($C$2="eighth"),key!DQ235,"")))</f>
        <v/>
      </c>
      <c r="DF33" s="298" t="str">
        <f>IF(AND($C$2="sixth"),key!DR35,IF(AND($C$2="Seventh"),key!DR135,IF(AND($C$2="eighth"),key!DR235,"")))</f>
        <v/>
      </c>
      <c r="DG33" s="295" t="str">
        <f>IF(AND($C$2="sixth"),key!DS35,IF(AND($C$2="Seventh"),key!DS135,IF(AND($C$2="eighth"),key!DS235,"")))</f>
        <v/>
      </c>
      <c r="DH33" s="295" t="str">
        <f>IF(AND($C$2="sixth"),key!DT35,IF(AND($C$2="Seventh"),key!DT135,IF(AND($C$2="eighth"),key!DT235,"")))</f>
        <v/>
      </c>
      <c r="DI33" s="302" t="str">
        <f>IF(AND($C$2="sixth"),key!DU35,IF(AND($C$2="Seventh"),key!DU135,IF(AND($C$2="eighth"),key!DU235,"")))</f>
        <v/>
      </c>
      <c r="DJ33" s="298" t="str">
        <f>IF(AND($C$2="sixth"),key!DV35,IF(AND($C$2="Seventh"),key!DV135,IF(AND($C$2="eighth"),key!DV235,"")))</f>
        <v/>
      </c>
      <c r="DK33" s="259" t="str">
        <f>IF(AND($C$2="sixth"),key!DY35,IF(AND($C$2="Seventh"),key!DY135,IF(AND($C$2="eighth"),key!DY235,"")))</f>
        <v/>
      </c>
      <c r="DL33" s="299" t="str">
        <f>IF(AND($C$2="sixth"),key!DZ35,IF(AND($C$2="Seventh"),key!DZ135,IF(AND($C$2="eighth"),key!DZ235,"")))</f>
        <v/>
      </c>
      <c r="DM33" s="295" t="str">
        <f>IF(AND($C$2="sixth"),key!EB35,IF(AND($C$2="Seventh"),key!EB135,IF(AND($C$2="eighth"),key!EB235,"")))</f>
        <v/>
      </c>
      <c r="DN33" s="295" t="str">
        <f>IF(AND($C$2="sixth"),key!EC35,IF(AND($C$2="Seventh"),key!EC135,IF(AND($C$2="eighth"),key!EC235,"")))</f>
        <v/>
      </c>
      <c r="DO33" s="302" t="str">
        <f>IF(AND($C$2="sixth"),key!ED35,IF(AND($C$2="Seventh"),key!ED135,IF(AND($C$2="eighth"),key!ED235,"")))</f>
        <v/>
      </c>
      <c r="DP33" s="298" t="str">
        <f>IF(AND($C$2="sixth"),key!EE35,IF(AND($C$2="Seventh"),key!EE135,IF(AND($C$2="eighth"),key!EE235,"")))</f>
        <v/>
      </c>
      <c r="DQ33" s="295" t="str">
        <f>IF(AND($C$2="sixth"),key!EF35,IF(AND($C$2="Seventh"),key!EF135,IF(AND($C$2="eighth"),key!EF235,"")))</f>
        <v/>
      </c>
      <c r="DR33" s="295" t="str">
        <f>IF(AND($C$2="sixth"),key!EG35,IF(AND($C$2="Seventh"),key!EG135,IF(AND($C$2="eighth"),key!EG235,"")))</f>
        <v/>
      </c>
      <c r="DS33" s="302" t="str">
        <f>IF(AND($C$2="sixth"),key!EH35,IF(AND($C$2="Seventh"),key!EH135,IF(AND($C$2="eighth"),key!EH235,"")))</f>
        <v/>
      </c>
      <c r="DT33" s="298" t="str">
        <f>IF(AND($C$2="sixth"),key!EI35,IF(AND($C$2="Seventh"),key!EI135,IF(AND($C$2="eighth"),key!EI235,"")))</f>
        <v/>
      </c>
      <c r="DU33" s="295" t="str">
        <f>IF(AND($C$2="sixth"),key!EJ35,IF(AND($C$2="Seventh"),key!EJ135,IF(AND($C$2="eighth"),key!EJ235,"")))</f>
        <v/>
      </c>
      <c r="DV33" s="295" t="str">
        <f>IF(AND($C$2="sixth"),key!EK35,IF(AND($C$2="Seventh"),key!EK135,IF(AND($C$2="eighth"),key!EK235,"")))</f>
        <v/>
      </c>
      <c r="DW33" s="302" t="str">
        <f>IF(AND($C$2="sixth"),key!EL35,IF(AND($C$2="Seventh"),key!EL135,IF(AND($C$2="eighth"),key!EL235,"")))</f>
        <v/>
      </c>
      <c r="DX33" s="298" t="str">
        <f>IF(AND($C$2="sixth"),key!EM35,IF(AND($C$2="Seventh"),key!EM135,IF(AND($C$2="eighth"),key!EM235,"")))</f>
        <v/>
      </c>
      <c r="DY33" s="295" t="str">
        <f>IF(AND($C$2="sixth"),key!EN35,IF(AND($C$2="Seventh"),key!EN135,IF(AND($C$2="eighth"),key!EN235,"")))</f>
        <v/>
      </c>
      <c r="DZ33" s="295" t="str">
        <f>IF(AND($C$2="sixth"),key!EO35,IF(AND($C$2="Seventh"),key!EO135,IF(AND($C$2="eighth"),key!EO235,"")))</f>
        <v/>
      </c>
      <c r="EA33" s="302" t="str">
        <f>IF(AND($C$2="sixth"),key!EP35,IF(AND($C$2="Seventh"),key!EP135,IF(AND($C$2="eighth"),key!EP235,"")))</f>
        <v/>
      </c>
      <c r="EB33" s="298" t="str">
        <f>IF(AND($C$2="sixth"),key!EQ35,IF(AND($C$2="Seventh"),key!EQ135,IF(AND($C$2="eighth"),key!EQ235,"")))</f>
        <v/>
      </c>
      <c r="EC33" s="295" t="str">
        <f>IF(AND($C$2="sixth"),key!ER35,IF(AND($C$2="Seventh"),key!ER135,IF(AND($C$2="eighth"),key!ER235,"")))</f>
        <v/>
      </c>
      <c r="ED33" s="295" t="str">
        <f>IF(AND($C$2="sixth"),key!ES35,IF(AND($C$2="Seventh"),key!ES135,IF(AND($C$2="eighth"),key!ES235,"")))</f>
        <v/>
      </c>
      <c r="EE33" s="302" t="str">
        <f>IF(AND($C$2="sixth"),key!ET35,IF(AND($C$2="Seventh"),key!ET135,IF(AND($C$2="eighth"),key!ET235,"")))</f>
        <v/>
      </c>
      <c r="EF33" s="298" t="str">
        <f>IF(AND($C$2="sixth"),key!EU35,IF(AND($C$2="Seventh"),key!EU135,IF(AND($C$2="eighth"),key!EU235,"")))</f>
        <v/>
      </c>
      <c r="EG33" s="259" t="str">
        <f>IF(AND($C$2="sixth"),key!EX35,IF(AND($C$2="Seventh"),key!EX135,IF(AND($C$2="eighth"),key!EX235,"")))</f>
        <v/>
      </c>
      <c r="EH33" s="299" t="str">
        <f>IF(AND($C$2="sixth"),key!EY35,IF(AND($C$2="Seventh"),key!EY135,IF(AND($C$2="eighth"),key!EY235,"")))</f>
        <v/>
      </c>
      <c r="EI33" s="260" t="str">
        <f t="shared" si="9"/>
        <v/>
      </c>
      <c r="EJ33" s="254" t="str">
        <f>IF(AND($C$2="sixth"),key!EZ35,IF(AND($C$2="Seventh"),key!EZ135,IF(AND($C$2="eighth"),key!EZ235,"")))</f>
        <v/>
      </c>
      <c r="EK33" s="254" t="str">
        <f>IF(AND($C$2="sixth"),key!FA35,IF(AND($C$2="Seventh"),key!FA135,IF(AND($C$2="eighth"),key!FA235,"")))</f>
        <v/>
      </c>
      <c r="EL33" s="254" t="str">
        <f>IF(AND($C$2="sixth"),key!FB35,IF(AND($C$2="Seventh"),key!FB135,IF(AND($C$2="eighth"),key!FB235,"")))</f>
        <v/>
      </c>
      <c r="EM33" s="254" t="str">
        <f>IF(AND($C$2="sixth"),key!FC35,IF(AND($C$2="Seventh"),key!FC135,IF(AND($C$2="eighth"),key!FC235,"")))</f>
        <v/>
      </c>
      <c r="EN33" s="254" t="str">
        <f>IF(AND($C$2="sixth"),key!FD35,IF(AND($C$2="Seventh"),key!FD135,IF(AND($C$2="eighth"),key!FD235,"")))</f>
        <v/>
      </c>
      <c r="EO33" s="310" t="str">
        <f>IF(AND($C$2="sixth"),key!FE35,IF(AND($C$2="Seventh"),key!FE135,IF(AND($C$2="eighth"),key!FE235,"")))</f>
        <v/>
      </c>
      <c r="EP33" s="311" t="str">
        <f>IF(AND($C$2="sixth"),key!FF35,IF(AND($C$2="Seventh"),key!FF135,IF(AND($C$2="eighth"),key!FF235,"")))</f>
        <v xml:space="preserve"> </v>
      </c>
      <c r="EQ33" s="254" t="str">
        <f>IF(AND($C$2="sixth"),key!FG35,IF(AND($C$2="Seventh"),key!FG135,IF(AND($C$2="eighth"),key!FG235,"")))</f>
        <v/>
      </c>
      <c r="ER33" s="254" t="str">
        <f>IF(AND($C$2="sixth"),key!FH35,IF(AND($C$2="Seventh"),key!FH135,IF(AND($C$2="eighth"),key!FH235,"")))</f>
        <v/>
      </c>
      <c r="ES33" s="254" t="str">
        <f>IF(AND($C$2="sixth"),key!FI35,IF(AND($C$2="Seventh"),key!FI135,IF(AND($C$2="eighth"),key!FI235,"")))</f>
        <v/>
      </c>
      <c r="ET33" s="254" t="str">
        <f>IF(AND($C$2="sixth"),key!FJ35,IF(AND($C$2="Seventh"),key!FJ135,IF(AND($C$2="eighth"),key!FJ235,"")))</f>
        <v/>
      </c>
      <c r="EU33" s="254" t="str">
        <f>IF(AND($C$2="sixth"),key!FK35,IF(AND($C$2="Seventh"),key!FK135,IF(AND($C$2="eighth"),key!FK235,"")))</f>
        <v/>
      </c>
      <c r="EV33" s="310" t="str">
        <f>IF(AND($C$2="sixth"),key!FL35,IF(AND($C$2="Seventh"),key!FL135,IF(AND($C$2="eighth"),key!FL235,"")))</f>
        <v/>
      </c>
      <c r="EW33" s="311" t="str">
        <f>IF(AND($C$2="sixth"),key!FM35,IF(AND($C$2="Seventh"),key!FM135,IF(AND($C$2="eighth"),key!FM235,"")))</f>
        <v xml:space="preserve"> </v>
      </c>
      <c r="EX33" s="254" t="str">
        <f>IF(AND($C$2="sixth"),key!FN35,IF(AND($C$2="Seventh"),key!FN135,IF(AND($C$2="eighth"),key!FN235,"")))</f>
        <v/>
      </c>
      <c r="EY33" s="254" t="str">
        <f>IF(AND($C$2="sixth"),key!FO35,IF(AND($C$2="Seventh"),key!FO135,IF(AND($C$2="eighth"),key!FO235,"")))</f>
        <v/>
      </c>
      <c r="EZ33" s="254" t="str">
        <f>IF(AND($C$2="sixth"),key!FP35,IF(AND($C$2="Seventh"),key!FP135,IF(AND($C$2="eighth"),key!FP235,"")))</f>
        <v/>
      </c>
      <c r="FA33" s="254" t="str">
        <f>IF(AND($C$2="sixth"),key!FQ35,IF(AND($C$2="Seventh"),key!FQ135,IF(AND($C$2="eighth"),key!FQ235,"")))</f>
        <v/>
      </c>
      <c r="FB33" s="254" t="str">
        <f>IF(AND($C$2="sixth"),key!FR35,IF(AND($C$2="Seventh"),key!FR135,IF(AND($C$2="eighth"),key!FR235,"")))</f>
        <v/>
      </c>
      <c r="FC33" s="310" t="str">
        <f>IF(AND($C$2="sixth"),key!FS35,IF(AND($C$2="Seventh"),key!FS135,IF(AND($C$2="eighth"),key!FS235,"")))</f>
        <v/>
      </c>
      <c r="FD33" s="311" t="str">
        <f>IF(AND($C$2="sixth"),key!FT35,IF(AND($C$2="Seventh"),key!FT135,IF(AND($C$2="eighth"),key!FT235,"")))</f>
        <v xml:space="preserve"> </v>
      </c>
      <c r="FE33" s="344" t="str">
        <f t="shared" si="1"/>
        <v/>
      </c>
      <c r="FF33" s="261" t="str">
        <f>IF(AND($C$2="sixth"),key!GI35,IF(AND($C$2="Seventh"),key!GI135,IF(AND($C$2="eighth"),key!GI235,"")))</f>
        <v/>
      </c>
      <c r="FG33" s="842" t="str">
        <f>IF(AND($C$2="sixth"),key!GJ35,IF(AND($C$2="Seventh"),key!GJ135,IF(AND($C$2="eighth"),key!GJ235,"")))</f>
        <v/>
      </c>
      <c r="FH33" s="843"/>
      <c r="FI33" s="255" t="str">
        <f>IF(AND($C$2="sixth"),key!GG35,IF(AND($C$2="Seventh"),key!GG135,IF(AND($C$2="eighth"),key!GG235,"")))</f>
        <v/>
      </c>
      <c r="FJ33" s="330" t="str">
        <f t="shared" si="10"/>
        <v/>
      </c>
      <c r="FK33" s="248"/>
      <c r="FL33" s="248"/>
      <c r="FY33" s="50" t="str">
        <f>IF(AND($C$2="sixth"),key!GH35,IF(AND($C$2="Seventh"),key!GH135,IF(AND($C$2="eighth"),key!GH235,"")))</f>
        <v/>
      </c>
    </row>
    <row r="34" spans="1:181" ht="18.75">
      <c r="A34" s="257">
        <v>28</v>
      </c>
      <c r="B34" s="291" t="str">
        <f>IF(AND($C$2="sixth"),key!E36,IF(AND($C$2="Seventh"),key!E136,IF(AND($C$2="eighth"),key!E236,"")))</f>
        <v/>
      </c>
      <c r="C34" s="288" t="str">
        <f>IF(ISNA(VLOOKUP(D34,Register!A$7:Z$315,10,FALSE)),"",VLOOKUP(D34,Register!A$7:Z$315,10,FALSE))</f>
        <v/>
      </c>
      <c r="D34" s="289" t="str">
        <f>IF(AND($C$2="sixth"),key!B36,IF(AND($C$2="Seventh"),key!B136,IF(AND($C$2="eighth"),key!B236,"")))</f>
        <v/>
      </c>
      <c r="E34" s="290" t="str">
        <f>IF(AND($C$2="sixth"),key!C36,IF(AND($C$2="Seventh"),key!C136,IF(AND($C$2="eighth"),key!C236,"")))</f>
        <v/>
      </c>
      <c r="F34" s="290" t="str">
        <f>IF(AND($C$2="sixth"),key!D36,IF(AND($C$2="Seventh"),key!D136,IF(AND($C$2="eighth"),key!D236,"")))</f>
        <v/>
      </c>
      <c r="G34" s="295" t="str">
        <f>IF(AND($C$2="sixth"),key!G36,IF(AND($C$2="Seventh"),key!G136,IF(AND($C$2="eighth"),key!G236,"")))</f>
        <v/>
      </c>
      <c r="H34" s="295" t="str">
        <f>IF(AND($C$2="sixth"),key!H36,IF(AND($C$2="Seventh"),key!H136,IF(AND($C$2="eighth"),key!H236,"")))</f>
        <v/>
      </c>
      <c r="I34" s="297" t="str">
        <f t="shared" si="0"/>
        <v/>
      </c>
      <c r="J34" s="296" t="str">
        <f>IF(AND($C$2="sixth"),key!J36,IF(AND($C$2="Seventh"),key!J136,IF(AND($C$2="eighth"),key!J236,"")))</f>
        <v/>
      </c>
      <c r="K34" s="295" t="str">
        <f>IF(AND($C$2="sixth"),key!K36,IF(AND($C$2="Seventh"),key!K136,IF(AND($C$2="eighth"),key!K236,"")))</f>
        <v/>
      </c>
      <c r="L34" s="295" t="str">
        <f>IF(AND($C$2="sixth"),key!L36,IF(AND($C$2="Seventh"),key!L136,IF(AND($C$2="eighth"),key!L236,"")))</f>
        <v/>
      </c>
      <c r="M34" s="258" t="str">
        <f t="shared" si="2"/>
        <v/>
      </c>
      <c r="N34" s="298" t="str">
        <f>IF(AND($C$2="sixth"),key!N36,IF(AND($C$2="Seventh"),key!N136,IF(AND($C$2="eighth"),key!N236,"")))</f>
        <v/>
      </c>
      <c r="O34" s="295" t="str">
        <f>IF(AND($C$2="sixth"),key!O36,IF(AND($C$2="Seventh"),key!O136,IF(AND($C$2="eighth"),key!O236,"")))</f>
        <v/>
      </c>
      <c r="P34" s="295" t="str">
        <f>IF(AND($C$2="sixth"),key!P36,IF(AND($C$2="Seventh"),key!P136,IF(AND($C$2="eighth"),key!P236,"")))</f>
        <v/>
      </c>
      <c r="Q34" s="258" t="str">
        <f t="shared" si="3"/>
        <v/>
      </c>
      <c r="R34" s="298" t="str">
        <f>IF(AND($C$2="sixth"),key!R36,IF(AND($C$2="Seventh"),key!R136,IF(AND($C$2="eighth"),key!R236,"")))</f>
        <v/>
      </c>
      <c r="S34" s="295" t="str">
        <f>IF(AND($C$2="sixth"),key!S36,IF(AND($C$2="Seventh"),key!S136,IF(AND($C$2="eighth"),key!S236,"")))</f>
        <v/>
      </c>
      <c r="T34" s="295" t="str">
        <f>IF(AND($C$2="sixth"),key!T36,IF(AND($C$2="Seventh"),key!T136,IF(AND($C$2="eighth"),key!T236,"")))</f>
        <v/>
      </c>
      <c r="U34" s="258" t="str">
        <f t="shared" si="4"/>
        <v/>
      </c>
      <c r="V34" s="298" t="str">
        <f>IF(AND($C$2="sixth"),key!V36,IF(AND($C$2="Seventh"),key!V136,IF(AND($C$2="eighth"),key!V236,"")))</f>
        <v/>
      </c>
      <c r="W34" s="295" t="str">
        <f>IF(AND($C$2="sixth"),key!W36,IF(AND($C$2="Seventh"),key!W136,IF(AND($C$2="eighth"),key!W236,"")))</f>
        <v/>
      </c>
      <c r="X34" s="295" t="str">
        <f>IF(AND($C$2="sixth"),key!X36,IF(AND($C$2="Seventh"),key!X136,IF(AND($C$2="eighth"),key!X236,"")))</f>
        <v/>
      </c>
      <c r="Y34" s="259" t="str">
        <f t="shared" si="5"/>
        <v/>
      </c>
      <c r="Z34" s="298" t="str">
        <f>IF(AND($C$2="sixth"),key!Z36,IF(AND($C$2="Seventh"),key!Z136,IF(AND($C$2="eighth"),key!Z236,"")))</f>
        <v/>
      </c>
      <c r="AA34" s="259" t="str">
        <f>IF(AND($C$2="sixth"),key!AC36,IF(AND($C$2="Seventh"),key!AC136,IF(AND($C$2="eighth"),key!AC236,"")))</f>
        <v/>
      </c>
      <c r="AB34" s="299" t="str">
        <f>IF(AND($C$2="sixth"),key!AD36,IF(AND($C$2="Seventh"),key!AD136,IF(AND($C$2="eighth"),key!AD236,"")))</f>
        <v/>
      </c>
      <c r="AC34" s="295" t="str">
        <f>IF(AND($C$2="sixth"),key!AF36,IF(AND($C$2="Seventh"),key!AF136,IF(AND($C$2="eighth"),key!AF236,"")))</f>
        <v/>
      </c>
      <c r="AD34" s="295" t="str">
        <f>IF(AND($C$2="sixth"),key!AG36,IF(AND($C$2="Seventh"),key!AG136,IF(AND($C$2="eighth"),key!AG236,"")))</f>
        <v/>
      </c>
      <c r="AE34" s="297" t="str">
        <f t="shared" si="6"/>
        <v/>
      </c>
      <c r="AF34" s="296" t="str">
        <f>IF(AND($C$2="sixth"),key!AI36,IF(AND($C$2="Seventh"),key!AI136,IF(AND($C$2="eighth"),key!AI236,"")))</f>
        <v/>
      </c>
      <c r="AG34" s="295" t="str">
        <f>IF(AND($C$2="sixth"),key!AJ36,IF(AND($C$2="Seventh"),key!AJ136,IF(AND($C$2="eighth"),key!AJ236,"")))</f>
        <v/>
      </c>
      <c r="AH34" s="295" t="str">
        <f>IF(AND($C$2="sixth"),key!AK36,IF(AND($C$2="Seventh"),key!AK136,IF(AND($C$2="eighth"),key!AK236,"")))</f>
        <v/>
      </c>
      <c r="AI34" s="258" t="str">
        <f t="shared" si="7"/>
        <v/>
      </c>
      <c r="AJ34" s="298" t="str">
        <f>IF(AND($C$2="sixth"),key!AM36,IF(AND($C$2="Seventh"),key!AM136,IF(AND($C$2="eighth"),key!AM236,"")))</f>
        <v/>
      </c>
      <c r="AK34" s="295" t="str">
        <f>IF(AND($C$2="sixth"),key!AN36,IF(AND($C$2="Seventh"),key!AN136,IF(AND($C$2="eighth"),key!AN236,"")))</f>
        <v/>
      </c>
      <c r="AL34" s="295" t="str">
        <f>IF(AND($C$2="sixth"),key!AO36,IF(AND($C$2="Seventh"),key!AO136,IF(AND($C$2="eighth"),key!AO236,"")))</f>
        <v/>
      </c>
      <c r="AM34" s="258" t="str">
        <f t="shared" si="8"/>
        <v/>
      </c>
      <c r="AN34" s="298" t="str">
        <f>IF(AND($C$2="sixth"),key!AQ36,IF(AND($C$2="Seventh"),key!AQ136,IF(AND($C$2="eighth"),key!AQ236,"")))</f>
        <v/>
      </c>
      <c r="AO34" s="295" t="str">
        <f>IF(AND($C$2="sixth"),key!AR36,IF(AND($C$2="Seventh"),key!AR136,IF(AND($C$2="eighth"),key!AR236,"")))</f>
        <v/>
      </c>
      <c r="AP34" s="295" t="str">
        <f>IF(AND($C$2="sixth"),key!AS36,IF(AND($C$2="Seventh"),key!AS136,IF(AND($C$2="eighth"),key!AS236,"")))</f>
        <v/>
      </c>
      <c r="AQ34" s="303" t="str">
        <f>IF(AND($C$2="sixth"),key!AT36,IF(AND($C$2="Seventh"),key!AT136,IF(AND($C$2="eighth"),key!AT236,"")))</f>
        <v/>
      </c>
      <c r="AR34" s="298" t="str">
        <f>IF(AND($C$2="sixth"),key!AU36,IF(AND($C$2="Seventh"),key!AU136,IF(AND($C$2="eighth"),key!AU236,"")))</f>
        <v/>
      </c>
      <c r="AS34" s="295" t="str">
        <f>IF(AND($C$2="sixth"),key!AV36,IF(AND($C$2="Seventh"),key!AV136,IF(AND($C$2="eighth"),key!AV236,"")))</f>
        <v/>
      </c>
      <c r="AT34" s="295" t="str">
        <f>IF(AND($C$2="sixth"),key!AW36,IF(AND($C$2="Seventh"),key!AW136,IF(AND($C$2="eighth"),key!AW236,"")))</f>
        <v/>
      </c>
      <c r="AU34" s="303" t="str">
        <f>IF(AND($C$2="sixth"),key!AX36,IF(AND($C$2="Seventh"),key!AX136,IF(AND($C$2="eighth"),key!AX236,"")))</f>
        <v/>
      </c>
      <c r="AV34" s="298" t="str">
        <f>IF(AND($C$2="sixth"),key!AY36,IF(AND($C$2="Seventh"),key!AY136,IF(AND($C$2="eighth"),key!AY236,"")))</f>
        <v/>
      </c>
      <c r="AW34" s="259" t="str">
        <f>IF(AND($C$2="sixth"),key!BB36,IF(AND($C$2="Seventh"),key!BB136,IF(AND($C$2="eighth"),key!BB236,"")))</f>
        <v/>
      </c>
      <c r="AX34" s="299" t="str">
        <f>IF(AND($C$2="sixth"),key!BC36,IF(AND($C$2="Seventh"),key!BC136,IF(AND($C$2="eighth"),key!BC236,"")))</f>
        <v/>
      </c>
      <c r="AY34" s="295" t="str">
        <f>IF(AND($C$2="sixth"),key!BE36,IF(AND($C$2="Seventh"),key!BE136,IF(AND($C$2="eighth"),key!BE236,"")))</f>
        <v/>
      </c>
      <c r="AZ34" s="295" t="str">
        <f>IF(AND($C$2="sixth"),key!BF36,IF(AND($C$2="Seventh"),key!BF136,IF(AND($C$2="eighth"),key!BF236,"")))</f>
        <v/>
      </c>
      <c r="BA34" s="302" t="str">
        <f>IF(AND($C$2="sixth"),key!BG36,IF(AND($C$2="Seventh"),key!BG136,IF(AND($C$2="eighth"),key!BG236,"")))</f>
        <v/>
      </c>
      <c r="BB34" s="298" t="str">
        <f>IF(AND($C$2="sixth"),key!BH36,IF(AND($C$2="Seventh"),key!BH136,IF(AND($C$2="eighth"),key!BH236,"")))</f>
        <v/>
      </c>
      <c r="BC34" s="295" t="str">
        <f>IF(AND($C$2="sixth"),key!BI36,IF(AND($C$2="Seventh"),key!BI136,IF(AND($C$2="eighth"),key!BI236,"")))</f>
        <v/>
      </c>
      <c r="BD34" s="295" t="str">
        <f>IF(AND($C$2="sixth"),key!BJ36,IF(AND($C$2="Seventh"),key!BJ136,IF(AND($C$2="eighth"),key!BJ236,"")))</f>
        <v/>
      </c>
      <c r="BE34" s="302" t="str">
        <f>IF(AND($C$2="sixth"),key!BK36,IF(AND($C$2="Seventh"),key!BK136,IF(AND($C$2="eighth"),key!BK236,"")))</f>
        <v/>
      </c>
      <c r="BF34" s="298" t="str">
        <f>IF(AND($C$2="sixth"),key!BL36,IF(AND($C$2="Seventh"),key!BL136,IF(AND($C$2="eighth"),key!BL236,"")))</f>
        <v/>
      </c>
      <c r="BG34" s="295" t="str">
        <f>IF(AND($C$2="sixth"),key!BM36,IF(AND($C$2="Seventh"),key!BM136,IF(AND($C$2="eighth"),key!BM236,"")))</f>
        <v/>
      </c>
      <c r="BH34" s="295" t="str">
        <f>IF(AND($C$2="sixth"),key!BN36,IF(AND($C$2="Seventh"),key!BN136,IF(AND($C$2="eighth"),key!BN236,"")))</f>
        <v/>
      </c>
      <c r="BI34" s="302" t="str">
        <f>IF(AND($C$2="sixth"),key!BO36,IF(AND($C$2="Seventh"),key!BO136,IF(AND($C$2="eighth"),key!BO236,"")))</f>
        <v/>
      </c>
      <c r="BJ34" s="298" t="str">
        <f>IF(AND($C$2="sixth"),key!BP36,IF(AND($C$2="Seventh"),key!BP136,IF(AND($C$2="eighth"),key!BP236,"")))</f>
        <v/>
      </c>
      <c r="BK34" s="295" t="str">
        <f>IF(AND($C$2="sixth"),key!BQ36,IF(AND($C$2="Seventh"),key!BQ136,IF(AND($C$2="eighth"),key!BQ236,"")))</f>
        <v/>
      </c>
      <c r="BL34" s="295" t="str">
        <f>IF(AND($C$2="sixth"),key!BR36,IF(AND($C$2="Seventh"),key!BR136,IF(AND($C$2="eighth"),key!BR236,"")))</f>
        <v/>
      </c>
      <c r="BM34" s="302" t="str">
        <f>IF(AND($C$2="sixth"),key!BS36,IF(AND($C$2="Seventh"),key!BS136,IF(AND($C$2="eighth"),key!BS236,"")))</f>
        <v/>
      </c>
      <c r="BN34" s="298" t="str">
        <f>IF(AND($C$2="sixth"),key!BT36,IF(AND($C$2="Seventh"),key!BT136,IF(AND($C$2="eighth"),key!BT236,"")))</f>
        <v/>
      </c>
      <c r="BO34" s="295" t="str">
        <f>IF(AND($C$2="sixth"),key!BU36,IF(AND($C$2="Seventh"),key!BU136,IF(AND($C$2="eighth"),key!BU236,"")))</f>
        <v/>
      </c>
      <c r="BP34" s="295" t="str">
        <f>IF(AND($C$2="sixth"),key!BV36,IF(AND($C$2="Seventh"),key!BV136,IF(AND($C$2="eighth"),key!BV236,"")))</f>
        <v/>
      </c>
      <c r="BQ34" s="302" t="str">
        <f>IF(AND($C$2="sixth"),key!BW36,IF(AND($C$2="Seventh"),key!BW136,IF(AND($C$2="eighth"),key!BW236,"")))</f>
        <v/>
      </c>
      <c r="BR34" s="298" t="str">
        <f>IF(AND($C$2="sixth"),key!BX36,IF(AND($C$2="Seventh"),key!BX136,IF(AND($C$2="eighth"),key!BX236,"")))</f>
        <v/>
      </c>
      <c r="BS34" s="259" t="str">
        <f>IF(AND($C$2="sixth"),key!CA36,IF(AND($C$2="Seventh"),key!CA136,IF(AND($C$2="eighth"),key!CA236,"")))</f>
        <v/>
      </c>
      <c r="BT34" s="299" t="str">
        <f>IF(AND($C$2="sixth"),key!CB36,IF(AND($C$2="Seventh"),key!CB136,IF(AND($C$2="eighth"),key!CB236,"")))</f>
        <v/>
      </c>
      <c r="BU34" s="295" t="str">
        <f>IF(AND($C$2="sixth"),key!CD36,IF(AND($C$2="Seventh"),key!CD136,IF(AND($C$2="eighth"),key!CD236,"")))</f>
        <v/>
      </c>
      <c r="BV34" s="295" t="str">
        <f>IF(AND($C$2="sixth"),key!CE36,IF(AND($C$2="Seventh"),key!CE136,IF(AND($C$2="eighth"),key!CE236,"")))</f>
        <v/>
      </c>
      <c r="BW34" s="302" t="str">
        <f>IF(AND($C$2="sixth"),key!CF36,IF(AND($C$2="Seventh"),key!CF136,IF(AND($C$2="eighth"),key!CF236,"")))</f>
        <v/>
      </c>
      <c r="BX34" s="298" t="str">
        <f>IF(AND($C$2="sixth"),key!CG36,IF(AND($C$2="Seventh"),key!CG136,IF(AND($C$2="eighth"),key!CG236,"")))</f>
        <v/>
      </c>
      <c r="BY34" s="295" t="str">
        <f>IF(AND($C$2="sixth"),key!CH36,IF(AND($C$2="Seventh"),key!CH136,IF(AND($C$2="eighth"),key!CH236,"")))</f>
        <v/>
      </c>
      <c r="BZ34" s="295" t="str">
        <f>IF(AND($C$2="sixth"),key!CI36,IF(AND($C$2="Seventh"),key!CI136,IF(AND($C$2="eighth"),key!CI236,"")))</f>
        <v/>
      </c>
      <c r="CA34" s="302" t="str">
        <f>IF(AND($C$2="sixth"),key!CJ36,IF(AND($C$2="Seventh"),key!CJ136,IF(AND($C$2="eighth"),key!CJ236,"")))</f>
        <v/>
      </c>
      <c r="CB34" s="298" t="str">
        <f>IF(AND($C$2="sixth"),key!CK36,IF(AND($C$2="Seventh"),key!CK136,IF(AND($C$2="eighth"),key!CK236,"")))</f>
        <v/>
      </c>
      <c r="CC34" s="295" t="str">
        <f>IF(AND($C$2="sixth"),key!CL36,IF(AND($C$2="Seventh"),key!CL136,IF(AND($C$2="eighth"),key!CL236,"")))</f>
        <v/>
      </c>
      <c r="CD34" s="295" t="str">
        <f>IF(AND($C$2="sixth"),key!CM36,IF(AND($C$2="Seventh"),key!CM136,IF(AND($C$2="eighth"),key!CM236,"")))</f>
        <v/>
      </c>
      <c r="CE34" s="302" t="str">
        <f>IF(AND($C$2="sixth"),key!CN36,IF(AND($C$2="Seventh"),key!CN136,IF(AND($C$2="eighth"),key!CN236,"")))</f>
        <v/>
      </c>
      <c r="CF34" s="298" t="str">
        <f>IF(AND($C$2="sixth"),key!CO36,IF(AND($C$2="Seventh"),key!CO136,IF(AND($C$2="eighth"),key!CO236,"")))</f>
        <v/>
      </c>
      <c r="CG34" s="295" t="str">
        <f>IF(AND($C$2="sixth"),key!CP36,IF(AND($C$2="Seventh"),key!CP136,IF(AND($C$2="eighth"),key!CP236,"")))</f>
        <v/>
      </c>
      <c r="CH34" s="295" t="str">
        <f>IF(AND($C$2="sixth"),key!CQ36,IF(AND($C$2="Seventh"),key!CQ136,IF(AND($C$2="eighth"),key!CQ236,"")))</f>
        <v/>
      </c>
      <c r="CI34" s="302" t="str">
        <f>IF(AND($C$2="sixth"),key!CR36,IF(AND($C$2="Seventh"),key!CR136,IF(AND($C$2="eighth"),key!CR236,"")))</f>
        <v/>
      </c>
      <c r="CJ34" s="298" t="str">
        <f>IF(AND($C$2="sixth"),key!CS36,IF(AND($C$2="Seventh"),key!CS136,IF(AND($C$2="eighth"),key!CS236,"")))</f>
        <v/>
      </c>
      <c r="CK34" s="295" t="str">
        <f>IF(AND($C$2="sixth"),key!CT36,IF(AND($C$2="Seventh"),key!CT136,IF(AND($C$2="eighth"),key!CT236,"")))</f>
        <v/>
      </c>
      <c r="CL34" s="295" t="str">
        <f>IF(AND($C$2="sixth"),key!CU36,IF(AND($C$2="Seventh"),key!CU136,IF(AND($C$2="eighth"),key!CU236,"")))</f>
        <v/>
      </c>
      <c r="CM34" s="302" t="str">
        <f>IF(AND($C$2="sixth"),key!CV36,IF(AND($C$2="Seventh"),key!CV136,IF(AND($C$2="eighth"),key!CV236,"")))</f>
        <v/>
      </c>
      <c r="CN34" s="298" t="str">
        <f>IF(AND($C$2="sixth"),key!CW36,IF(AND($C$2="Seventh"),key!CW136,IF(AND($C$2="eighth"),key!CW236,"")))</f>
        <v/>
      </c>
      <c r="CO34" s="259" t="str">
        <f>IF(AND($C$2="sixth"),key!CZ36,IF(AND($C$2="Seventh"),key!CZ136,IF(AND($C$2="eighth"),key!CZ236,"")))</f>
        <v/>
      </c>
      <c r="CP34" s="299" t="str">
        <f>IF(AND($C$2="sixth"),key!DA36,IF(AND($C$2="Seventh"),key!DA136,IF(AND($C$2="eighth"),key!DA236,"")))</f>
        <v/>
      </c>
      <c r="CQ34" s="295" t="str">
        <f>IF(AND($C$2="sixth"),key!DC36,IF(AND($C$2="Seventh"),key!DC136,IF(AND($C$2="eighth"),key!DC236,"")))</f>
        <v/>
      </c>
      <c r="CR34" s="295" t="str">
        <f>IF(AND($C$2="sixth"),key!DD36,IF(AND($C$2="Seventh"),key!DD136,IF(AND($C$2="eighth"),key!DD236,"")))</f>
        <v/>
      </c>
      <c r="CS34" s="302" t="str">
        <f>IF(AND($C$2="sixth"),key!DE36,IF(AND($C$2="Seventh"),key!DE136,IF(AND($C$2="eighth"),key!DE236,"")))</f>
        <v/>
      </c>
      <c r="CT34" s="298" t="str">
        <f>IF(AND($C$2="sixth"),key!DF36,IF(AND($C$2="Seventh"),key!DF136,IF(AND($C$2="eighth"),key!DF236,"")))</f>
        <v/>
      </c>
      <c r="CU34" s="295" t="str">
        <f>IF(AND($C$2="sixth"),key!DG36,IF(AND($C$2="Seventh"),key!DG136,IF(AND($C$2="eighth"),key!DG236,"")))</f>
        <v/>
      </c>
      <c r="CV34" s="295" t="str">
        <f>IF(AND($C$2="sixth"),key!DH36,IF(AND($C$2="Seventh"),key!DH136,IF(AND($C$2="eighth"),key!DH236,"")))</f>
        <v/>
      </c>
      <c r="CW34" s="302" t="str">
        <f>IF(AND($C$2="sixth"),key!DI36,IF(AND($C$2="Seventh"),key!DI136,IF(AND($C$2="eighth"),key!DI236,"")))</f>
        <v/>
      </c>
      <c r="CX34" s="298" t="str">
        <f>IF(AND($C$2="sixth"),key!DJ36,IF(AND($C$2="Seventh"),key!DJ136,IF(AND($C$2="eighth"),key!DJ236,"")))</f>
        <v/>
      </c>
      <c r="CY34" s="295" t="str">
        <f>IF(AND($C$2="sixth"),key!DK36,IF(AND($C$2="Seventh"),key!DK136,IF(AND($C$2="eighth"),key!DK236,"")))</f>
        <v/>
      </c>
      <c r="CZ34" s="295" t="str">
        <f>IF(AND($C$2="sixth"),key!DL36,IF(AND($C$2="Seventh"),key!DL136,IF(AND($C$2="eighth"),key!DL236,"")))</f>
        <v/>
      </c>
      <c r="DA34" s="302" t="str">
        <f>IF(AND($C$2="sixth"),key!DM36,IF(AND($C$2="Seventh"),key!DM136,IF(AND($C$2="eighth"),key!DM236,"")))</f>
        <v/>
      </c>
      <c r="DB34" s="298" t="str">
        <f>IF(AND($C$2="sixth"),key!DN36,IF(AND($C$2="Seventh"),key!DN136,IF(AND($C$2="eighth"),key!DN236,"")))</f>
        <v/>
      </c>
      <c r="DC34" s="295" t="str">
        <f>IF(AND($C$2="sixth"),key!DO36,IF(AND($C$2="Seventh"),key!DO136,IF(AND($C$2="eighth"),key!DO236,"")))</f>
        <v/>
      </c>
      <c r="DD34" s="295" t="str">
        <f>IF(AND($C$2="sixth"),key!DP36,IF(AND($C$2="Seventh"),key!DP136,IF(AND($C$2="eighth"),key!DP236,"")))</f>
        <v/>
      </c>
      <c r="DE34" s="302" t="str">
        <f>IF(AND($C$2="sixth"),key!DQ36,IF(AND($C$2="Seventh"),key!DQ136,IF(AND($C$2="eighth"),key!DQ236,"")))</f>
        <v/>
      </c>
      <c r="DF34" s="298" t="str">
        <f>IF(AND($C$2="sixth"),key!DR36,IF(AND($C$2="Seventh"),key!DR136,IF(AND($C$2="eighth"),key!DR236,"")))</f>
        <v/>
      </c>
      <c r="DG34" s="295" t="str">
        <f>IF(AND($C$2="sixth"),key!DS36,IF(AND($C$2="Seventh"),key!DS136,IF(AND($C$2="eighth"),key!DS236,"")))</f>
        <v/>
      </c>
      <c r="DH34" s="295" t="str">
        <f>IF(AND($C$2="sixth"),key!DT36,IF(AND($C$2="Seventh"),key!DT136,IF(AND($C$2="eighth"),key!DT236,"")))</f>
        <v/>
      </c>
      <c r="DI34" s="302" t="str">
        <f>IF(AND($C$2="sixth"),key!DU36,IF(AND($C$2="Seventh"),key!DU136,IF(AND($C$2="eighth"),key!DU236,"")))</f>
        <v/>
      </c>
      <c r="DJ34" s="298" t="str">
        <f>IF(AND($C$2="sixth"),key!DV36,IF(AND($C$2="Seventh"),key!DV136,IF(AND($C$2="eighth"),key!DV236,"")))</f>
        <v/>
      </c>
      <c r="DK34" s="259" t="str">
        <f>IF(AND($C$2="sixth"),key!DY36,IF(AND($C$2="Seventh"),key!DY136,IF(AND($C$2="eighth"),key!DY236,"")))</f>
        <v/>
      </c>
      <c r="DL34" s="299" t="str">
        <f>IF(AND($C$2="sixth"),key!DZ36,IF(AND($C$2="Seventh"),key!DZ136,IF(AND($C$2="eighth"),key!DZ236,"")))</f>
        <v/>
      </c>
      <c r="DM34" s="295" t="str">
        <f>IF(AND($C$2="sixth"),key!EB36,IF(AND($C$2="Seventh"),key!EB136,IF(AND($C$2="eighth"),key!EB236,"")))</f>
        <v/>
      </c>
      <c r="DN34" s="295" t="str">
        <f>IF(AND($C$2="sixth"),key!EC36,IF(AND($C$2="Seventh"),key!EC136,IF(AND($C$2="eighth"),key!EC236,"")))</f>
        <v/>
      </c>
      <c r="DO34" s="302" t="str">
        <f>IF(AND($C$2="sixth"),key!ED36,IF(AND($C$2="Seventh"),key!ED136,IF(AND($C$2="eighth"),key!ED236,"")))</f>
        <v/>
      </c>
      <c r="DP34" s="298" t="str">
        <f>IF(AND($C$2="sixth"),key!EE36,IF(AND($C$2="Seventh"),key!EE136,IF(AND($C$2="eighth"),key!EE236,"")))</f>
        <v/>
      </c>
      <c r="DQ34" s="295" t="str">
        <f>IF(AND($C$2="sixth"),key!EF36,IF(AND($C$2="Seventh"),key!EF136,IF(AND($C$2="eighth"),key!EF236,"")))</f>
        <v/>
      </c>
      <c r="DR34" s="295" t="str">
        <f>IF(AND($C$2="sixth"),key!EG36,IF(AND($C$2="Seventh"),key!EG136,IF(AND($C$2="eighth"),key!EG236,"")))</f>
        <v/>
      </c>
      <c r="DS34" s="302" t="str">
        <f>IF(AND($C$2="sixth"),key!EH36,IF(AND($C$2="Seventh"),key!EH136,IF(AND($C$2="eighth"),key!EH236,"")))</f>
        <v/>
      </c>
      <c r="DT34" s="298" t="str">
        <f>IF(AND($C$2="sixth"),key!EI36,IF(AND($C$2="Seventh"),key!EI136,IF(AND($C$2="eighth"),key!EI236,"")))</f>
        <v/>
      </c>
      <c r="DU34" s="295" t="str">
        <f>IF(AND($C$2="sixth"),key!EJ36,IF(AND($C$2="Seventh"),key!EJ136,IF(AND($C$2="eighth"),key!EJ236,"")))</f>
        <v/>
      </c>
      <c r="DV34" s="295" t="str">
        <f>IF(AND($C$2="sixth"),key!EK36,IF(AND($C$2="Seventh"),key!EK136,IF(AND($C$2="eighth"),key!EK236,"")))</f>
        <v/>
      </c>
      <c r="DW34" s="302" t="str">
        <f>IF(AND($C$2="sixth"),key!EL36,IF(AND($C$2="Seventh"),key!EL136,IF(AND($C$2="eighth"),key!EL236,"")))</f>
        <v/>
      </c>
      <c r="DX34" s="298" t="str">
        <f>IF(AND($C$2="sixth"),key!EM36,IF(AND($C$2="Seventh"),key!EM136,IF(AND($C$2="eighth"),key!EM236,"")))</f>
        <v/>
      </c>
      <c r="DY34" s="295" t="str">
        <f>IF(AND($C$2="sixth"),key!EN36,IF(AND($C$2="Seventh"),key!EN136,IF(AND($C$2="eighth"),key!EN236,"")))</f>
        <v/>
      </c>
      <c r="DZ34" s="295" t="str">
        <f>IF(AND($C$2="sixth"),key!EO36,IF(AND($C$2="Seventh"),key!EO136,IF(AND($C$2="eighth"),key!EO236,"")))</f>
        <v/>
      </c>
      <c r="EA34" s="302" t="str">
        <f>IF(AND($C$2="sixth"),key!EP36,IF(AND($C$2="Seventh"),key!EP136,IF(AND($C$2="eighth"),key!EP236,"")))</f>
        <v/>
      </c>
      <c r="EB34" s="298" t="str">
        <f>IF(AND($C$2="sixth"),key!EQ36,IF(AND($C$2="Seventh"),key!EQ136,IF(AND($C$2="eighth"),key!EQ236,"")))</f>
        <v/>
      </c>
      <c r="EC34" s="295" t="str">
        <f>IF(AND($C$2="sixth"),key!ER36,IF(AND($C$2="Seventh"),key!ER136,IF(AND($C$2="eighth"),key!ER236,"")))</f>
        <v/>
      </c>
      <c r="ED34" s="295" t="str">
        <f>IF(AND($C$2="sixth"),key!ES36,IF(AND($C$2="Seventh"),key!ES136,IF(AND($C$2="eighth"),key!ES236,"")))</f>
        <v/>
      </c>
      <c r="EE34" s="302" t="str">
        <f>IF(AND($C$2="sixth"),key!ET36,IF(AND($C$2="Seventh"),key!ET136,IF(AND($C$2="eighth"),key!ET236,"")))</f>
        <v/>
      </c>
      <c r="EF34" s="298" t="str">
        <f>IF(AND($C$2="sixth"),key!EU36,IF(AND($C$2="Seventh"),key!EU136,IF(AND($C$2="eighth"),key!EU236,"")))</f>
        <v/>
      </c>
      <c r="EG34" s="259" t="str">
        <f>IF(AND($C$2="sixth"),key!EX36,IF(AND($C$2="Seventh"),key!EX136,IF(AND($C$2="eighth"),key!EX236,"")))</f>
        <v/>
      </c>
      <c r="EH34" s="299" t="str">
        <f>IF(AND($C$2="sixth"),key!EY36,IF(AND($C$2="Seventh"),key!EY136,IF(AND($C$2="eighth"),key!EY236,"")))</f>
        <v/>
      </c>
      <c r="EI34" s="260" t="str">
        <f t="shared" si="9"/>
        <v/>
      </c>
      <c r="EJ34" s="254" t="str">
        <f>IF(AND($C$2="sixth"),key!EZ36,IF(AND($C$2="Seventh"),key!EZ136,IF(AND($C$2="eighth"),key!EZ236,"")))</f>
        <v/>
      </c>
      <c r="EK34" s="254" t="str">
        <f>IF(AND($C$2="sixth"),key!FA36,IF(AND($C$2="Seventh"),key!FA136,IF(AND($C$2="eighth"),key!FA236,"")))</f>
        <v/>
      </c>
      <c r="EL34" s="254" t="str">
        <f>IF(AND($C$2="sixth"),key!FB36,IF(AND($C$2="Seventh"),key!FB136,IF(AND($C$2="eighth"),key!FB236,"")))</f>
        <v/>
      </c>
      <c r="EM34" s="254" t="str">
        <f>IF(AND($C$2="sixth"),key!FC36,IF(AND($C$2="Seventh"),key!FC136,IF(AND($C$2="eighth"),key!FC236,"")))</f>
        <v/>
      </c>
      <c r="EN34" s="254" t="str">
        <f>IF(AND($C$2="sixth"),key!FD36,IF(AND($C$2="Seventh"),key!FD136,IF(AND($C$2="eighth"),key!FD236,"")))</f>
        <v/>
      </c>
      <c r="EO34" s="310" t="str">
        <f>IF(AND($C$2="sixth"),key!FE36,IF(AND($C$2="Seventh"),key!FE136,IF(AND($C$2="eighth"),key!FE236,"")))</f>
        <v/>
      </c>
      <c r="EP34" s="311" t="str">
        <f>IF(AND($C$2="sixth"),key!FF36,IF(AND($C$2="Seventh"),key!FF136,IF(AND($C$2="eighth"),key!FF236,"")))</f>
        <v xml:space="preserve"> </v>
      </c>
      <c r="EQ34" s="254" t="str">
        <f>IF(AND($C$2="sixth"),key!FG36,IF(AND($C$2="Seventh"),key!FG136,IF(AND($C$2="eighth"),key!FG236,"")))</f>
        <v/>
      </c>
      <c r="ER34" s="254" t="str">
        <f>IF(AND($C$2="sixth"),key!FH36,IF(AND($C$2="Seventh"),key!FH136,IF(AND($C$2="eighth"),key!FH236,"")))</f>
        <v/>
      </c>
      <c r="ES34" s="254" t="str">
        <f>IF(AND($C$2="sixth"),key!FI36,IF(AND($C$2="Seventh"),key!FI136,IF(AND($C$2="eighth"),key!FI236,"")))</f>
        <v/>
      </c>
      <c r="ET34" s="254" t="str">
        <f>IF(AND($C$2="sixth"),key!FJ36,IF(AND($C$2="Seventh"),key!FJ136,IF(AND($C$2="eighth"),key!FJ236,"")))</f>
        <v/>
      </c>
      <c r="EU34" s="254" t="str">
        <f>IF(AND($C$2="sixth"),key!FK36,IF(AND($C$2="Seventh"),key!FK136,IF(AND($C$2="eighth"),key!FK236,"")))</f>
        <v/>
      </c>
      <c r="EV34" s="310" t="str">
        <f>IF(AND($C$2="sixth"),key!FL36,IF(AND($C$2="Seventh"),key!FL136,IF(AND($C$2="eighth"),key!FL236,"")))</f>
        <v/>
      </c>
      <c r="EW34" s="311" t="str">
        <f>IF(AND($C$2="sixth"),key!FM36,IF(AND($C$2="Seventh"),key!FM136,IF(AND($C$2="eighth"),key!FM236,"")))</f>
        <v xml:space="preserve"> </v>
      </c>
      <c r="EX34" s="254" t="str">
        <f>IF(AND($C$2="sixth"),key!FN36,IF(AND($C$2="Seventh"),key!FN136,IF(AND($C$2="eighth"),key!FN236,"")))</f>
        <v/>
      </c>
      <c r="EY34" s="254" t="str">
        <f>IF(AND($C$2="sixth"),key!FO36,IF(AND($C$2="Seventh"),key!FO136,IF(AND($C$2="eighth"),key!FO236,"")))</f>
        <v/>
      </c>
      <c r="EZ34" s="254" t="str">
        <f>IF(AND($C$2="sixth"),key!FP36,IF(AND($C$2="Seventh"),key!FP136,IF(AND($C$2="eighth"),key!FP236,"")))</f>
        <v/>
      </c>
      <c r="FA34" s="254" t="str">
        <f>IF(AND($C$2="sixth"),key!FQ36,IF(AND($C$2="Seventh"),key!FQ136,IF(AND($C$2="eighth"),key!FQ236,"")))</f>
        <v/>
      </c>
      <c r="FB34" s="254" t="str">
        <f>IF(AND($C$2="sixth"),key!FR36,IF(AND($C$2="Seventh"),key!FR136,IF(AND($C$2="eighth"),key!FR236,"")))</f>
        <v/>
      </c>
      <c r="FC34" s="310" t="str">
        <f>IF(AND($C$2="sixth"),key!FS36,IF(AND($C$2="Seventh"),key!FS136,IF(AND($C$2="eighth"),key!FS236,"")))</f>
        <v/>
      </c>
      <c r="FD34" s="311" t="str">
        <f>IF(AND($C$2="sixth"),key!FT36,IF(AND($C$2="Seventh"),key!FT136,IF(AND($C$2="eighth"),key!FT236,"")))</f>
        <v xml:space="preserve"> </v>
      </c>
      <c r="FE34" s="344" t="str">
        <f t="shared" si="1"/>
        <v/>
      </c>
      <c r="FF34" s="261" t="str">
        <f>IF(AND($C$2="sixth"),key!GI36,IF(AND($C$2="Seventh"),key!GI136,IF(AND($C$2="eighth"),key!GI236,"")))</f>
        <v/>
      </c>
      <c r="FG34" s="842" t="str">
        <f>IF(AND($C$2="sixth"),key!GJ36,IF(AND($C$2="Seventh"),key!GJ136,IF(AND($C$2="eighth"),key!GJ236,"")))</f>
        <v/>
      </c>
      <c r="FH34" s="843"/>
      <c r="FI34" s="255" t="str">
        <f>IF(AND($C$2="sixth"),key!GG36,IF(AND($C$2="Seventh"),key!GG136,IF(AND($C$2="eighth"),key!GG236,"")))</f>
        <v/>
      </c>
      <c r="FJ34" s="330" t="str">
        <f t="shared" si="10"/>
        <v/>
      </c>
      <c r="FK34" s="248"/>
      <c r="FL34" s="248"/>
      <c r="FY34" s="50" t="str">
        <f>IF(AND($C$2="sixth"),key!GH36,IF(AND($C$2="Seventh"),key!GH136,IF(AND($C$2="eighth"),key!GH236,"")))</f>
        <v/>
      </c>
    </row>
    <row r="35" spans="1:181" ht="18.75">
      <c r="A35" s="257">
        <v>29</v>
      </c>
      <c r="B35" s="291" t="str">
        <f>IF(AND($C$2="sixth"),key!E37,IF(AND($C$2="Seventh"),key!E137,IF(AND($C$2="eighth"),key!E237,"")))</f>
        <v/>
      </c>
      <c r="C35" s="288" t="str">
        <f>IF(ISNA(VLOOKUP(D35,Register!A$7:Z$315,10,FALSE)),"",VLOOKUP(D35,Register!A$7:Z$315,10,FALSE))</f>
        <v/>
      </c>
      <c r="D35" s="289" t="str">
        <f>IF(AND($C$2="sixth"),key!B37,IF(AND($C$2="Seventh"),key!B137,IF(AND($C$2="eighth"),key!B237,"")))</f>
        <v/>
      </c>
      <c r="E35" s="290" t="str">
        <f>IF(AND($C$2="sixth"),key!C37,IF(AND($C$2="Seventh"),key!C137,IF(AND($C$2="eighth"),key!C237,"")))</f>
        <v/>
      </c>
      <c r="F35" s="290" t="str">
        <f>IF(AND($C$2="sixth"),key!D37,IF(AND($C$2="Seventh"),key!D137,IF(AND($C$2="eighth"),key!D237,"")))</f>
        <v/>
      </c>
      <c r="G35" s="295" t="str">
        <f>IF(AND($C$2="sixth"),key!G37,IF(AND($C$2="Seventh"),key!G137,IF(AND($C$2="eighth"),key!G237,"")))</f>
        <v/>
      </c>
      <c r="H35" s="295" t="str">
        <f>IF(AND($C$2="sixth"),key!H37,IF(AND($C$2="Seventh"),key!H137,IF(AND($C$2="eighth"),key!H237,"")))</f>
        <v/>
      </c>
      <c r="I35" s="297" t="str">
        <f t="shared" si="0"/>
        <v/>
      </c>
      <c r="J35" s="296" t="str">
        <f>IF(AND($C$2="sixth"),key!J37,IF(AND($C$2="Seventh"),key!J137,IF(AND($C$2="eighth"),key!J237,"")))</f>
        <v/>
      </c>
      <c r="K35" s="295" t="str">
        <f>IF(AND($C$2="sixth"),key!K37,IF(AND($C$2="Seventh"),key!K137,IF(AND($C$2="eighth"),key!K237,"")))</f>
        <v/>
      </c>
      <c r="L35" s="295" t="str">
        <f>IF(AND($C$2="sixth"),key!L37,IF(AND($C$2="Seventh"),key!L137,IF(AND($C$2="eighth"),key!L237,"")))</f>
        <v/>
      </c>
      <c r="M35" s="258" t="str">
        <f t="shared" si="2"/>
        <v/>
      </c>
      <c r="N35" s="298" t="str">
        <f>IF(AND($C$2="sixth"),key!N37,IF(AND($C$2="Seventh"),key!N137,IF(AND($C$2="eighth"),key!N237,"")))</f>
        <v/>
      </c>
      <c r="O35" s="295" t="str">
        <f>IF(AND($C$2="sixth"),key!O37,IF(AND($C$2="Seventh"),key!O137,IF(AND($C$2="eighth"),key!O237,"")))</f>
        <v/>
      </c>
      <c r="P35" s="295" t="str">
        <f>IF(AND($C$2="sixth"),key!P37,IF(AND($C$2="Seventh"),key!P137,IF(AND($C$2="eighth"),key!P237,"")))</f>
        <v/>
      </c>
      <c r="Q35" s="258" t="str">
        <f t="shared" si="3"/>
        <v/>
      </c>
      <c r="R35" s="298" t="str">
        <f>IF(AND($C$2="sixth"),key!R37,IF(AND($C$2="Seventh"),key!R137,IF(AND($C$2="eighth"),key!R237,"")))</f>
        <v/>
      </c>
      <c r="S35" s="295" t="str">
        <f>IF(AND($C$2="sixth"),key!S37,IF(AND($C$2="Seventh"),key!S137,IF(AND($C$2="eighth"),key!S237,"")))</f>
        <v/>
      </c>
      <c r="T35" s="295" t="str">
        <f>IF(AND($C$2="sixth"),key!T37,IF(AND($C$2="Seventh"),key!T137,IF(AND($C$2="eighth"),key!T237,"")))</f>
        <v/>
      </c>
      <c r="U35" s="258" t="str">
        <f t="shared" si="4"/>
        <v/>
      </c>
      <c r="V35" s="298" t="str">
        <f>IF(AND($C$2="sixth"),key!V37,IF(AND($C$2="Seventh"),key!V137,IF(AND($C$2="eighth"),key!V237,"")))</f>
        <v/>
      </c>
      <c r="W35" s="295" t="str">
        <f>IF(AND($C$2="sixth"),key!W37,IF(AND($C$2="Seventh"),key!W137,IF(AND($C$2="eighth"),key!W237,"")))</f>
        <v/>
      </c>
      <c r="X35" s="295" t="str">
        <f>IF(AND($C$2="sixth"),key!X37,IF(AND($C$2="Seventh"),key!X137,IF(AND($C$2="eighth"),key!X237,"")))</f>
        <v/>
      </c>
      <c r="Y35" s="259" t="str">
        <f t="shared" si="5"/>
        <v/>
      </c>
      <c r="Z35" s="298" t="str">
        <f>IF(AND($C$2="sixth"),key!Z37,IF(AND($C$2="Seventh"),key!Z137,IF(AND($C$2="eighth"),key!Z237,"")))</f>
        <v/>
      </c>
      <c r="AA35" s="259" t="str">
        <f>IF(AND($C$2="sixth"),key!AC37,IF(AND($C$2="Seventh"),key!AC137,IF(AND($C$2="eighth"),key!AC237,"")))</f>
        <v/>
      </c>
      <c r="AB35" s="299" t="str">
        <f>IF(AND($C$2="sixth"),key!AD37,IF(AND($C$2="Seventh"),key!AD137,IF(AND($C$2="eighth"),key!AD237,"")))</f>
        <v/>
      </c>
      <c r="AC35" s="295" t="str">
        <f>IF(AND($C$2="sixth"),key!AF37,IF(AND($C$2="Seventh"),key!AF137,IF(AND($C$2="eighth"),key!AF237,"")))</f>
        <v/>
      </c>
      <c r="AD35" s="295" t="str">
        <f>IF(AND($C$2="sixth"),key!AG37,IF(AND($C$2="Seventh"),key!AG137,IF(AND($C$2="eighth"),key!AG237,"")))</f>
        <v/>
      </c>
      <c r="AE35" s="297" t="str">
        <f t="shared" si="6"/>
        <v/>
      </c>
      <c r="AF35" s="296" t="str">
        <f>IF(AND($C$2="sixth"),key!AI37,IF(AND($C$2="Seventh"),key!AI137,IF(AND($C$2="eighth"),key!AI237,"")))</f>
        <v/>
      </c>
      <c r="AG35" s="295" t="str">
        <f>IF(AND($C$2="sixth"),key!AJ37,IF(AND($C$2="Seventh"),key!AJ137,IF(AND($C$2="eighth"),key!AJ237,"")))</f>
        <v/>
      </c>
      <c r="AH35" s="295" t="str">
        <f>IF(AND($C$2="sixth"),key!AK37,IF(AND($C$2="Seventh"),key!AK137,IF(AND($C$2="eighth"),key!AK237,"")))</f>
        <v/>
      </c>
      <c r="AI35" s="258" t="str">
        <f t="shared" si="7"/>
        <v/>
      </c>
      <c r="AJ35" s="298" t="str">
        <f>IF(AND($C$2="sixth"),key!AM37,IF(AND($C$2="Seventh"),key!AM137,IF(AND($C$2="eighth"),key!AM237,"")))</f>
        <v/>
      </c>
      <c r="AK35" s="295" t="str">
        <f>IF(AND($C$2="sixth"),key!AN37,IF(AND($C$2="Seventh"),key!AN137,IF(AND($C$2="eighth"),key!AN237,"")))</f>
        <v/>
      </c>
      <c r="AL35" s="295" t="str">
        <f>IF(AND($C$2="sixth"),key!AO37,IF(AND($C$2="Seventh"),key!AO137,IF(AND($C$2="eighth"),key!AO237,"")))</f>
        <v/>
      </c>
      <c r="AM35" s="258" t="str">
        <f t="shared" si="8"/>
        <v/>
      </c>
      <c r="AN35" s="298" t="str">
        <f>IF(AND($C$2="sixth"),key!AQ37,IF(AND($C$2="Seventh"),key!AQ137,IF(AND($C$2="eighth"),key!AQ237,"")))</f>
        <v/>
      </c>
      <c r="AO35" s="295" t="str">
        <f>IF(AND($C$2="sixth"),key!AR37,IF(AND($C$2="Seventh"),key!AR137,IF(AND($C$2="eighth"),key!AR237,"")))</f>
        <v/>
      </c>
      <c r="AP35" s="295" t="str">
        <f>IF(AND($C$2="sixth"),key!AS37,IF(AND($C$2="Seventh"),key!AS137,IF(AND($C$2="eighth"),key!AS237,"")))</f>
        <v/>
      </c>
      <c r="AQ35" s="303" t="str">
        <f>IF(AND($C$2="sixth"),key!AT37,IF(AND($C$2="Seventh"),key!AT137,IF(AND($C$2="eighth"),key!AT237,"")))</f>
        <v/>
      </c>
      <c r="AR35" s="298" t="str">
        <f>IF(AND($C$2="sixth"),key!AU37,IF(AND($C$2="Seventh"),key!AU137,IF(AND($C$2="eighth"),key!AU237,"")))</f>
        <v/>
      </c>
      <c r="AS35" s="295" t="str">
        <f>IF(AND($C$2="sixth"),key!AV37,IF(AND($C$2="Seventh"),key!AV137,IF(AND($C$2="eighth"),key!AV237,"")))</f>
        <v/>
      </c>
      <c r="AT35" s="295" t="str">
        <f>IF(AND($C$2="sixth"),key!AW37,IF(AND($C$2="Seventh"),key!AW137,IF(AND($C$2="eighth"),key!AW237,"")))</f>
        <v/>
      </c>
      <c r="AU35" s="303" t="str">
        <f>IF(AND($C$2="sixth"),key!AX37,IF(AND($C$2="Seventh"),key!AX137,IF(AND($C$2="eighth"),key!AX237,"")))</f>
        <v/>
      </c>
      <c r="AV35" s="298" t="str">
        <f>IF(AND($C$2="sixth"),key!AY37,IF(AND($C$2="Seventh"),key!AY137,IF(AND($C$2="eighth"),key!AY237,"")))</f>
        <v/>
      </c>
      <c r="AW35" s="259" t="str">
        <f>IF(AND($C$2="sixth"),key!BB37,IF(AND($C$2="Seventh"),key!BB137,IF(AND($C$2="eighth"),key!BB237,"")))</f>
        <v/>
      </c>
      <c r="AX35" s="299" t="str">
        <f>IF(AND($C$2="sixth"),key!BC37,IF(AND($C$2="Seventh"),key!BC137,IF(AND($C$2="eighth"),key!BC237,"")))</f>
        <v/>
      </c>
      <c r="AY35" s="295" t="str">
        <f>IF(AND($C$2="sixth"),key!BE37,IF(AND($C$2="Seventh"),key!BE137,IF(AND($C$2="eighth"),key!BE237,"")))</f>
        <v/>
      </c>
      <c r="AZ35" s="295" t="str">
        <f>IF(AND($C$2="sixth"),key!BF37,IF(AND($C$2="Seventh"),key!BF137,IF(AND($C$2="eighth"),key!BF237,"")))</f>
        <v/>
      </c>
      <c r="BA35" s="302" t="str">
        <f>IF(AND($C$2="sixth"),key!BG37,IF(AND($C$2="Seventh"),key!BG137,IF(AND($C$2="eighth"),key!BG237,"")))</f>
        <v/>
      </c>
      <c r="BB35" s="298" t="str">
        <f>IF(AND($C$2="sixth"),key!BH37,IF(AND($C$2="Seventh"),key!BH137,IF(AND($C$2="eighth"),key!BH237,"")))</f>
        <v/>
      </c>
      <c r="BC35" s="295" t="str">
        <f>IF(AND($C$2="sixth"),key!BI37,IF(AND($C$2="Seventh"),key!BI137,IF(AND($C$2="eighth"),key!BI237,"")))</f>
        <v/>
      </c>
      <c r="BD35" s="295" t="str">
        <f>IF(AND($C$2="sixth"),key!BJ37,IF(AND($C$2="Seventh"),key!BJ137,IF(AND($C$2="eighth"),key!BJ237,"")))</f>
        <v/>
      </c>
      <c r="BE35" s="302" t="str">
        <f>IF(AND($C$2="sixth"),key!BK37,IF(AND($C$2="Seventh"),key!BK137,IF(AND($C$2="eighth"),key!BK237,"")))</f>
        <v/>
      </c>
      <c r="BF35" s="298" t="str">
        <f>IF(AND($C$2="sixth"),key!BL37,IF(AND($C$2="Seventh"),key!BL137,IF(AND($C$2="eighth"),key!BL237,"")))</f>
        <v/>
      </c>
      <c r="BG35" s="295" t="str">
        <f>IF(AND($C$2="sixth"),key!BM37,IF(AND($C$2="Seventh"),key!BM137,IF(AND($C$2="eighth"),key!BM237,"")))</f>
        <v/>
      </c>
      <c r="BH35" s="295" t="str">
        <f>IF(AND($C$2="sixth"),key!BN37,IF(AND($C$2="Seventh"),key!BN137,IF(AND($C$2="eighth"),key!BN237,"")))</f>
        <v/>
      </c>
      <c r="BI35" s="302" t="str">
        <f>IF(AND($C$2="sixth"),key!BO37,IF(AND($C$2="Seventh"),key!BO137,IF(AND($C$2="eighth"),key!BO237,"")))</f>
        <v/>
      </c>
      <c r="BJ35" s="298" t="str">
        <f>IF(AND($C$2="sixth"),key!BP37,IF(AND($C$2="Seventh"),key!BP137,IF(AND($C$2="eighth"),key!BP237,"")))</f>
        <v/>
      </c>
      <c r="BK35" s="295" t="str">
        <f>IF(AND($C$2="sixth"),key!BQ37,IF(AND($C$2="Seventh"),key!BQ137,IF(AND($C$2="eighth"),key!BQ237,"")))</f>
        <v/>
      </c>
      <c r="BL35" s="295" t="str">
        <f>IF(AND($C$2="sixth"),key!BR37,IF(AND($C$2="Seventh"),key!BR137,IF(AND($C$2="eighth"),key!BR237,"")))</f>
        <v/>
      </c>
      <c r="BM35" s="302" t="str">
        <f>IF(AND($C$2="sixth"),key!BS37,IF(AND($C$2="Seventh"),key!BS137,IF(AND($C$2="eighth"),key!BS237,"")))</f>
        <v/>
      </c>
      <c r="BN35" s="298" t="str">
        <f>IF(AND($C$2="sixth"),key!BT37,IF(AND($C$2="Seventh"),key!BT137,IF(AND($C$2="eighth"),key!BT237,"")))</f>
        <v/>
      </c>
      <c r="BO35" s="295" t="str">
        <f>IF(AND($C$2="sixth"),key!BU37,IF(AND($C$2="Seventh"),key!BU137,IF(AND($C$2="eighth"),key!BU237,"")))</f>
        <v/>
      </c>
      <c r="BP35" s="295" t="str">
        <f>IF(AND($C$2="sixth"),key!BV37,IF(AND($C$2="Seventh"),key!BV137,IF(AND($C$2="eighth"),key!BV237,"")))</f>
        <v/>
      </c>
      <c r="BQ35" s="302" t="str">
        <f>IF(AND($C$2="sixth"),key!BW37,IF(AND($C$2="Seventh"),key!BW137,IF(AND($C$2="eighth"),key!BW237,"")))</f>
        <v/>
      </c>
      <c r="BR35" s="298" t="str">
        <f>IF(AND($C$2="sixth"),key!BX37,IF(AND($C$2="Seventh"),key!BX137,IF(AND($C$2="eighth"),key!BX237,"")))</f>
        <v/>
      </c>
      <c r="BS35" s="259" t="str">
        <f>IF(AND($C$2="sixth"),key!CA37,IF(AND($C$2="Seventh"),key!CA137,IF(AND($C$2="eighth"),key!CA237,"")))</f>
        <v/>
      </c>
      <c r="BT35" s="299" t="str">
        <f>IF(AND($C$2="sixth"),key!CB37,IF(AND($C$2="Seventh"),key!CB137,IF(AND($C$2="eighth"),key!CB237,"")))</f>
        <v/>
      </c>
      <c r="BU35" s="295" t="str">
        <f>IF(AND($C$2="sixth"),key!CD37,IF(AND($C$2="Seventh"),key!CD137,IF(AND($C$2="eighth"),key!CD237,"")))</f>
        <v/>
      </c>
      <c r="BV35" s="295" t="str">
        <f>IF(AND($C$2="sixth"),key!CE37,IF(AND($C$2="Seventh"),key!CE137,IF(AND($C$2="eighth"),key!CE237,"")))</f>
        <v/>
      </c>
      <c r="BW35" s="302" t="str">
        <f>IF(AND($C$2="sixth"),key!CF37,IF(AND($C$2="Seventh"),key!CF137,IF(AND($C$2="eighth"),key!CF237,"")))</f>
        <v/>
      </c>
      <c r="BX35" s="298" t="str">
        <f>IF(AND($C$2="sixth"),key!CG37,IF(AND($C$2="Seventh"),key!CG137,IF(AND($C$2="eighth"),key!CG237,"")))</f>
        <v/>
      </c>
      <c r="BY35" s="295" t="str">
        <f>IF(AND($C$2="sixth"),key!CH37,IF(AND($C$2="Seventh"),key!CH137,IF(AND($C$2="eighth"),key!CH237,"")))</f>
        <v/>
      </c>
      <c r="BZ35" s="295" t="str">
        <f>IF(AND($C$2="sixth"),key!CI37,IF(AND($C$2="Seventh"),key!CI137,IF(AND($C$2="eighth"),key!CI237,"")))</f>
        <v/>
      </c>
      <c r="CA35" s="302" t="str">
        <f>IF(AND($C$2="sixth"),key!CJ37,IF(AND($C$2="Seventh"),key!CJ137,IF(AND($C$2="eighth"),key!CJ237,"")))</f>
        <v/>
      </c>
      <c r="CB35" s="298" t="str">
        <f>IF(AND($C$2="sixth"),key!CK37,IF(AND($C$2="Seventh"),key!CK137,IF(AND($C$2="eighth"),key!CK237,"")))</f>
        <v/>
      </c>
      <c r="CC35" s="295" t="str">
        <f>IF(AND($C$2="sixth"),key!CL37,IF(AND($C$2="Seventh"),key!CL137,IF(AND($C$2="eighth"),key!CL237,"")))</f>
        <v/>
      </c>
      <c r="CD35" s="295" t="str">
        <f>IF(AND($C$2="sixth"),key!CM37,IF(AND($C$2="Seventh"),key!CM137,IF(AND($C$2="eighth"),key!CM237,"")))</f>
        <v/>
      </c>
      <c r="CE35" s="302" t="str">
        <f>IF(AND($C$2="sixth"),key!CN37,IF(AND($C$2="Seventh"),key!CN137,IF(AND($C$2="eighth"),key!CN237,"")))</f>
        <v/>
      </c>
      <c r="CF35" s="298" t="str">
        <f>IF(AND($C$2="sixth"),key!CO37,IF(AND($C$2="Seventh"),key!CO137,IF(AND($C$2="eighth"),key!CO237,"")))</f>
        <v/>
      </c>
      <c r="CG35" s="295" t="str">
        <f>IF(AND($C$2="sixth"),key!CP37,IF(AND($C$2="Seventh"),key!CP137,IF(AND($C$2="eighth"),key!CP237,"")))</f>
        <v/>
      </c>
      <c r="CH35" s="295" t="str">
        <f>IF(AND($C$2="sixth"),key!CQ37,IF(AND($C$2="Seventh"),key!CQ137,IF(AND($C$2="eighth"),key!CQ237,"")))</f>
        <v/>
      </c>
      <c r="CI35" s="302" t="str">
        <f>IF(AND($C$2="sixth"),key!CR37,IF(AND($C$2="Seventh"),key!CR137,IF(AND($C$2="eighth"),key!CR237,"")))</f>
        <v/>
      </c>
      <c r="CJ35" s="298" t="str">
        <f>IF(AND($C$2="sixth"),key!CS37,IF(AND($C$2="Seventh"),key!CS137,IF(AND($C$2="eighth"),key!CS237,"")))</f>
        <v/>
      </c>
      <c r="CK35" s="295" t="str">
        <f>IF(AND($C$2="sixth"),key!CT37,IF(AND($C$2="Seventh"),key!CT137,IF(AND($C$2="eighth"),key!CT237,"")))</f>
        <v/>
      </c>
      <c r="CL35" s="295" t="str">
        <f>IF(AND($C$2="sixth"),key!CU37,IF(AND($C$2="Seventh"),key!CU137,IF(AND($C$2="eighth"),key!CU237,"")))</f>
        <v/>
      </c>
      <c r="CM35" s="302" t="str">
        <f>IF(AND($C$2="sixth"),key!CV37,IF(AND($C$2="Seventh"),key!CV137,IF(AND($C$2="eighth"),key!CV237,"")))</f>
        <v/>
      </c>
      <c r="CN35" s="298" t="str">
        <f>IF(AND($C$2="sixth"),key!CW37,IF(AND($C$2="Seventh"),key!CW137,IF(AND($C$2="eighth"),key!CW237,"")))</f>
        <v/>
      </c>
      <c r="CO35" s="259" t="str">
        <f>IF(AND($C$2="sixth"),key!CZ37,IF(AND($C$2="Seventh"),key!CZ137,IF(AND($C$2="eighth"),key!CZ237,"")))</f>
        <v/>
      </c>
      <c r="CP35" s="299" t="str">
        <f>IF(AND($C$2="sixth"),key!DA37,IF(AND($C$2="Seventh"),key!DA137,IF(AND($C$2="eighth"),key!DA237,"")))</f>
        <v/>
      </c>
      <c r="CQ35" s="295" t="str">
        <f>IF(AND($C$2="sixth"),key!DC37,IF(AND($C$2="Seventh"),key!DC137,IF(AND($C$2="eighth"),key!DC237,"")))</f>
        <v/>
      </c>
      <c r="CR35" s="295" t="str">
        <f>IF(AND($C$2="sixth"),key!DD37,IF(AND($C$2="Seventh"),key!DD137,IF(AND($C$2="eighth"),key!DD237,"")))</f>
        <v/>
      </c>
      <c r="CS35" s="302" t="str">
        <f>IF(AND($C$2="sixth"),key!DE37,IF(AND($C$2="Seventh"),key!DE137,IF(AND($C$2="eighth"),key!DE237,"")))</f>
        <v/>
      </c>
      <c r="CT35" s="298" t="str">
        <f>IF(AND($C$2="sixth"),key!DF37,IF(AND($C$2="Seventh"),key!DF137,IF(AND($C$2="eighth"),key!DF237,"")))</f>
        <v/>
      </c>
      <c r="CU35" s="295" t="str">
        <f>IF(AND($C$2="sixth"),key!DG37,IF(AND($C$2="Seventh"),key!DG137,IF(AND($C$2="eighth"),key!DG237,"")))</f>
        <v/>
      </c>
      <c r="CV35" s="295" t="str">
        <f>IF(AND($C$2="sixth"),key!DH37,IF(AND($C$2="Seventh"),key!DH137,IF(AND($C$2="eighth"),key!DH237,"")))</f>
        <v/>
      </c>
      <c r="CW35" s="302" t="str">
        <f>IF(AND($C$2="sixth"),key!DI37,IF(AND($C$2="Seventh"),key!DI137,IF(AND($C$2="eighth"),key!DI237,"")))</f>
        <v/>
      </c>
      <c r="CX35" s="298" t="str">
        <f>IF(AND($C$2="sixth"),key!DJ37,IF(AND($C$2="Seventh"),key!DJ137,IF(AND($C$2="eighth"),key!DJ237,"")))</f>
        <v/>
      </c>
      <c r="CY35" s="295" t="str">
        <f>IF(AND($C$2="sixth"),key!DK37,IF(AND($C$2="Seventh"),key!DK137,IF(AND($C$2="eighth"),key!DK237,"")))</f>
        <v/>
      </c>
      <c r="CZ35" s="295" t="str">
        <f>IF(AND($C$2="sixth"),key!DL37,IF(AND($C$2="Seventh"),key!DL137,IF(AND($C$2="eighth"),key!DL237,"")))</f>
        <v/>
      </c>
      <c r="DA35" s="302" t="str">
        <f>IF(AND($C$2="sixth"),key!DM37,IF(AND($C$2="Seventh"),key!DM137,IF(AND($C$2="eighth"),key!DM237,"")))</f>
        <v/>
      </c>
      <c r="DB35" s="298" t="str">
        <f>IF(AND($C$2="sixth"),key!DN37,IF(AND($C$2="Seventh"),key!DN137,IF(AND($C$2="eighth"),key!DN237,"")))</f>
        <v/>
      </c>
      <c r="DC35" s="295" t="str">
        <f>IF(AND($C$2="sixth"),key!DO37,IF(AND($C$2="Seventh"),key!DO137,IF(AND($C$2="eighth"),key!DO237,"")))</f>
        <v/>
      </c>
      <c r="DD35" s="295" t="str">
        <f>IF(AND($C$2="sixth"),key!DP37,IF(AND($C$2="Seventh"),key!DP137,IF(AND($C$2="eighth"),key!DP237,"")))</f>
        <v/>
      </c>
      <c r="DE35" s="302" t="str">
        <f>IF(AND($C$2="sixth"),key!DQ37,IF(AND($C$2="Seventh"),key!DQ137,IF(AND($C$2="eighth"),key!DQ237,"")))</f>
        <v/>
      </c>
      <c r="DF35" s="298" t="str">
        <f>IF(AND($C$2="sixth"),key!DR37,IF(AND($C$2="Seventh"),key!DR137,IF(AND($C$2="eighth"),key!DR237,"")))</f>
        <v/>
      </c>
      <c r="DG35" s="295" t="str">
        <f>IF(AND($C$2="sixth"),key!DS37,IF(AND($C$2="Seventh"),key!DS137,IF(AND($C$2="eighth"),key!DS237,"")))</f>
        <v/>
      </c>
      <c r="DH35" s="295" t="str">
        <f>IF(AND($C$2="sixth"),key!DT37,IF(AND($C$2="Seventh"),key!DT137,IF(AND($C$2="eighth"),key!DT237,"")))</f>
        <v/>
      </c>
      <c r="DI35" s="302" t="str">
        <f>IF(AND($C$2="sixth"),key!DU37,IF(AND($C$2="Seventh"),key!DU137,IF(AND($C$2="eighth"),key!DU237,"")))</f>
        <v/>
      </c>
      <c r="DJ35" s="298" t="str">
        <f>IF(AND($C$2="sixth"),key!DV37,IF(AND($C$2="Seventh"),key!DV137,IF(AND($C$2="eighth"),key!DV237,"")))</f>
        <v/>
      </c>
      <c r="DK35" s="259" t="str">
        <f>IF(AND($C$2="sixth"),key!DY37,IF(AND($C$2="Seventh"),key!DY137,IF(AND($C$2="eighth"),key!DY237,"")))</f>
        <v/>
      </c>
      <c r="DL35" s="299" t="str">
        <f>IF(AND($C$2="sixth"),key!DZ37,IF(AND($C$2="Seventh"),key!DZ137,IF(AND($C$2="eighth"),key!DZ237,"")))</f>
        <v/>
      </c>
      <c r="DM35" s="295" t="str">
        <f>IF(AND($C$2="sixth"),key!EB37,IF(AND($C$2="Seventh"),key!EB137,IF(AND($C$2="eighth"),key!EB237,"")))</f>
        <v/>
      </c>
      <c r="DN35" s="295" t="str">
        <f>IF(AND($C$2="sixth"),key!EC37,IF(AND($C$2="Seventh"),key!EC137,IF(AND($C$2="eighth"),key!EC237,"")))</f>
        <v/>
      </c>
      <c r="DO35" s="302" t="str">
        <f>IF(AND($C$2="sixth"),key!ED37,IF(AND($C$2="Seventh"),key!ED137,IF(AND($C$2="eighth"),key!ED237,"")))</f>
        <v/>
      </c>
      <c r="DP35" s="298" t="str">
        <f>IF(AND($C$2="sixth"),key!EE37,IF(AND($C$2="Seventh"),key!EE137,IF(AND($C$2="eighth"),key!EE237,"")))</f>
        <v/>
      </c>
      <c r="DQ35" s="295" t="str">
        <f>IF(AND($C$2="sixth"),key!EF37,IF(AND($C$2="Seventh"),key!EF137,IF(AND($C$2="eighth"),key!EF237,"")))</f>
        <v/>
      </c>
      <c r="DR35" s="295" t="str">
        <f>IF(AND($C$2="sixth"),key!EG37,IF(AND($C$2="Seventh"),key!EG137,IF(AND($C$2="eighth"),key!EG237,"")))</f>
        <v/>
      </c>
      <c r="DS35" s="302" t="str">
        <f>IF(AND($C$2="sixth"),key!EH37,IF(AND($C$2="Seventh"),key!EH137,IF(AND($C$2="eighth"),key!EH237,"")))</f>
        <v/>
      </c>
      <c r="DT35" s="298" t="str">
        <f>IF(AND($C$2="sixth"),key!EI37,IF(AND($C$2="Seventh"),key!EI137,IF(AND($C$2="eighth"),key!EI237,"")))</f>
        <v/>
      </c>
      <c r="DU35" s="295" t="str">
        <f>IF(AND($C$2="sixth"),key!EJ37,IF(AND($C$2="Seventh"),key!EJ137,IF(AND($C$2="eighth"),key!EJ237,"")))</f>
        <v/>
      </c>
      <c r="DV35" s="295" t="str">
        <f>IF(AND($C$2="sixth"),key!EK37,IF(AND($C$2="Seventh"),key!EK137,IF(AND($C$2="eighth"),key!EK237,"")))</f>
        <v/>
      </c>
      <c r="DW35" s="302" t="str">
        <f>IF(AND($C$2="sixth"),key!EL37,IF(AND($C$2="Seventh"),key!EL137,IF(AND($C$2="eighth"),key!EL237,"")))</f>
        <v/>
      </c>
      <c r="DX35" s="298" t="str">
        <f>IF(AND($C$2="sixth"),key!EM37,IF(AND($C$2="Seventh"),key!EM137,IF(AND($C$2="eighth"),key!EM237,"")))</f>
        <v/>
      </c>
      <c r="DY35" s="295" t="str">
        <f>IF(AND($C$2="sixth"),key!EN37,IF(AND($C$2="Seventh"),key!EN137,IF(AND($C$2="eighth"),key!EN237,"")))</f>
        <v/>
      </c>
      <c r="DZ35" s="295" t="str">
        <f>IF(AND($C$2="sixth"),key!EO37,IF(AND($C$2="Seventh"),key!EO137,IF(AND($C$2="eighth"),key!EO237,"")))</f>
        <v/>
      </c>
      <c r="EA35" s="302" t="str">
        <f>IF(AND($C$2="sixth"),key!EP37,IF(AND($C$2="Seventh"),key!EP137,IF(AND($C$2="eighth"),key!EP237,"")))</f>
        <v/>
      </c>
      <c r="EB35" s="298" t="str">
        <f>IF(AND($C$2="sixth"),key!EQ37,IF(AND($C$2="Seventh"),key!EQ137,IF(AND($C$2="eighth"),key!EQ237,"")))</f>
        <v/>
      </c>
      <c r="EC35" s="295" t="str">
        <f>IF(AND($C$2="sixth"),key!ER37,IF(AND($C$2="Seventh"),key!ER137,IF(AND($C$2="eighth"),key!ER237,"")))</f>
        <v/>
      </c>
      <c r="ED35" s="295" t="str">
        <f>IF(AND($C$2="sixth"),key!ES37,IF(AND($C$2="Seventh"),key!ES137,IF(AND($C$2="eighth"),key!ES237,"")))</f>
        <v/>
      </c>
      <c r="EE35" s="302" t="str">
        <f>IF(AND($C$2="sixth"),key!ET37,IF(AND($C$2="Seventh"),key!ET137,IF(AND($C$2="eighth"),key!ET237,"")))</f>
        <v/>
      </c>
      <c r="EF35" s="298" t="str">
        <f>IF(AND($C$2="sixth"),key!EU37,IF(AND($C$2="Seventh"),key!EU137,IF(AND($C$2="eighth"),key!EU237,"")))</f>
        <v/>
      </c>
      <c r="EG35" s="259" t="str">
        <f>IF(AND($C$2="sixth"),key!EX37,IF(AND($C$2="Seventh"),key!EX137,IF(AND($C$2="eighth"),key!EX237,"")))</f>
        <v/>
      </c>
      <c r="EH35" s="299" t="str">
        <f>IF(AND($C$2="sixth"),key!EY37,IF(AND($C$2="Seventh"),key!EY137,IF(AND($C$2="eighth"),key!EY237,"")))</f>
        <v/>
      </c>
      <c r="EI35" s="260" t="str">
        <f t="shared" si="9"/>
        <v/>
      </c>
      <c r="EJ35" s="254" t="str">
        <f>IF(AND($C$2="sixth"),key!EZ37,IF(AND($C$2="Seventh"),key!EZ137,IF(AND($C$2="eighth"),key!EZ237,"")))</f>
        <v/>
      </c>
      <c r="EK35" s="254" t="str">
        <f>IF(AND($C$2="sixth"),key!FA37,IF(AND($C$2="Seventh"),key!FA137,IF(AND($C$2="eighth"),key!FA237,"")))</f>
        <v/>
      </c>
      <c r="EL35" s="254" t="str">
        <f>IF(AND($C$2="sixth"),key!FB37,IF(AND($C$2="Seventh"),key!FB137,IF(AND($C$2="eighth"),key!FB237,"")))</f>
        <v/>
      </c>
      <c r="EM35" s="254" t="str">
        <f>IF(AND($C$2="sixth"),key!FC37,IF(AND($C$2="Seventh"),key!FC137,IF(AND($C$2="eighth"),key!FC237,"")))</f>
        <v/>
      </c>
      <c r="EN35" s="254" t="str">
        <f>IF(AND($C$2="sixth"),key!FD37,IF(AND($C$2="Seventh"),key!FD137,IF(AND($C$2="eighth"),key!FD237,"")))</f>
        <v/>
      </c>
      <c r="EO35" s="310" t="str">
        <f>IF(AND($C$2="sixth"),key!FE37,IF(AND($C$2="Seventh"),key!FE137,IF(AND($C$2="eighth"),key!FE237,"")))</f>
        <v/>
      </c>
      <c r="EP35" s="311" t="str">
        <f>IF(AND($C$2="sixth"),key!FF37,IF(AND($C$2="Seventh"),key!FF137,IF(AND($C$2="eighth"),key!FF237,"")))</f>
        <v xml:space="preserve"> </v>
      </c>
      <c r="EQ35" s="254" t="str">
        <f>IF(AND($C$2="sixth"),key!FG37,IF(AND($C$2="Seventh"),key!FG137,IF(AND($C$2="eighth"),key!FG237,"")))</f>
        <v/>
      </c>
      <c r="ER35" s="254" t="str">
        <f>IF(AND($C$2="sixth"),key!FH37,IF(AND($C$2="Seventh"),key!FH137,IF(AND($C$2="eighth"),key!FH237,"")))</f>
        <v/>
      </c>
      <c r="ES35" s="254" t="str">
        <f>IF(AND($C$2="sixth"),key!FI37,IF(AND($C$2="Seventh"),key!FI137,IF(AND($C$2="eighth"),key!FI237,"")))</f>
        <v/>
      </c>
      <c r="ET35" s="254" t="str">
        <f>IF(AND($C$2="sixth"),key!FJ37,IF(AND($C$2="Seventh"),key!FJ137,IF(AND($C$2="eighth"),key!FJ237,"")))</f>
        <v/>
      </c>
      <c r="EU35" s="254" t="str">
        <f>IF(AND($C$2="sixth"),key!FK37,IF(AND($C$2="Seventh"),key!FK137,IF(AND($C$2="eighth"),key!FK237,"")))</f>
        <v/>
      </c>
      <c r="EV35" s="310" t="str">
        <f>IF(AND($C$2="sixth"),key!FL37,IF(AND($C$2="Seventh"),key!FL137,IF(AND($C$2="eighth"),key!FL237,"")))</f>
        <v/>
      </c>
      <c r="EW35" s="311" t="str">
        <f>IF(AND($C$2="sixth"),key!FM37,IF(AND($C$2="Seventh"),key!FM137,IF(AND($C$2="eighth"),key!FM237,"")))</f>
        <v xml:space="preserve"> </v>
      </c>
      <c r="EX35" s="254" t="str">
        <f>IF(AND($C$2="sixth"),key!FN37,IF(AND($C$2="Seventh"),key!FN137,IF(AND($C$2="eighth"),key!FN237,"")))</f>
        <v/>
      </c>
      <c r="EY35" s="254" t="str">
        <f>IF(AND($C$2="sixth"),key!FO37,IF(AND($C$2="Seventh"),key!FO137,IF(AND($C$2="eighth"),key!FO237,"")))</f>
        <v/>
      </c>
      <c r="EZ35" s="254" t="str">
        <f>IF(AND($C$2="sixth"),key!FP37,IF(AND($C$2="Seventh"),key!FP137,IF(AND($C$2="eighth"),key!FP237,"")))</f>
        <v/>
      </c>
      <c r="FA35" s="254" t="str">
        <f>IF(AND($C$2="sixth"),key!FQ37,IF(AND($C$2="Seventh"),key!FQ137,IF(AND($C$2="eighth"),key!FQ237,"")))</f>
        <v/>
      </c>
      <c r="FB35" s="254" t="str">
        <f>IF(AND($C$2="sixth"),key!FR37,IF(AND($C$2="Seventh"),key!FR137,IF(AND($C$2="eighth"),key!FR237,"")))</f>
        <v/>
      </c>
      <c r="FC35" s="310" t="str">
        <f>IF(AND($C$2="sixth"),key!FS37,IF(AND($C$2="Seventh"),key!FS137,IF(AND($C$2="eighth"),key!FS237,"")))</f>
        <v/>
      </c>
      <c r="FD35" s="311" t="str">
        <f>IF(AND($C$2="sixth"),key!FT37,IF(AND($C$2="Seventh"),key!FT137,IF(AND($C$2="eighth"),key!FT237,"")))</f>
        <v xml:space="preserve"> </v>
      </c>
      <c r="FE35" s="344" t="str">
        <f t="shared" si="1"/>
        <v/>
      </c>
      <c r="FF35" s="261" t="str">
        <f>IF(AND($C$2="sixth"),key!GI37,IF(AND($C$2="Seventh"),key!GI137,IF(AND($C$2="eighth"),key!GI237,"")))</f>
        <v/>
      </c>
      <c r="FG35" s="842" t="str">
        <f>IF(AND($C$2="sixth"),key!GJ37,IF(AND($C$2="Seventh"),key!GJ137,IF(AND($C$2="eighth"),key!GJ237,"")))</f>
        <v/>
      </c>
      <c r="FH35" s="843"/>
      <c r="FI35" s="255" t="str">
        <f>IF(AND($C$2="sixth"),key!GG37,IF(AND($C$2="Seventh"),key!GG137,IF(AND($C$2="eighth"),key!GG237,"")))</f>
        <v/>
      </c>
      <c r="FJ35" s="330" t="str">
        <f t="shared" si="10"/>
        <v/>
      </c>
      <c r="FK35" s="248"/>
      <c r="FL35" s="248"/>
      <c r="FY35" s="50" t="str">
        <f>IF(AND($C$2="sixth"),key!GH37,IF(AND($C$2="Seventh"),key!GH137,IF(AND($C$2="eighth"),key!GH237,"")))</f>
        <v/>
      </c>
    </row>
    <row r="36" spans="1:181" ht="18.75">
      <c r="A36" s="257">
        <v>30</v>
      </c>
      <c r="B36" s="291" t="str">
        <f>IF(AND($C$2="sixth"),key!E38,IF(AND($C$2="Seventh"),key!E138,IF(AND($C$2="eighth"),key!E238,"")))</f>
        <v/>
      </c>
      <c r="C36" s="288" t="str">
        <f>IF(ISNA(VLOOKUP(D36,Register!A$7:Z$315,10,FALSE)),"",VLOOKUP(D36,Register!A$7:Z$315,10,FALSE))</f>
        <v/>
      </c>
      <c r="D36" s="289" t="str">
        <f>IF(AND($C$2="sixth"),key!B38,IF(AND($C$2="Seventh"),key!B138,IF(AND($C$2="eighth"),key!B238,"")))</f>
        <v/>
      </c>
      <c r="E36" s="290" t="str">
        <f>IF(AND($C$2="sixth"),key!C38,IF(AND($C$2="Seventh"),key!C138,IF(AND($C$2="eighth"),key!C238,"")))</f>
        <v/>
      </c>
      <c r="F36" s="290" t="str">
        <f>IF(AND($C$2="sixth"),key!D38,IF(AND($C$2="Seventh"),key!D138,IF(AND($C$2="eighth"),key!D238,"")))</f>
        <v/>
      </c>
      <c r="G36" s="295" t="str">
        <f>IF(AND($C$2="sixth"),key!G38,IF(AND($C$2="Seventh"),key!G138,IF(AND($C$2="eighth"),key!G238,"")))</f>
        <v/>
      </c>
      <c r="H36" s="295" t="str">
        <f>IF(AND($C$2="sixth"),key!H38,IF(AND($C$2="Seventh"),key!H138,IF(AND($C$2="eighth"),key!H238,"")))</f>
        <v/>
      </c>
      <c r="I36" s="297" t="str">
        <f t="shared" si="0"/>
        <v/>
      </c>
      <c r="J36" s="296" t="str">
        <f>IF(AND($C$2="sixth"),key!J38,IF(AND($C$2="Seventh"),key!J138,IF(AND($C$2="eighth"),key!J238,"")))</f>
        <v/>
      </c>
      <c r="K36" s="295" t="str">
        <f>IF(AND($C$2="sixth"),key!K38,IF(AND($C$2="Seventh"),key!K138,IF(AND($C$2="eighth"),key!K238,"")))</f>
        <v/>
      </c>
      <c r="L36" s="295" t="str">
        <f>IF(AND($C$2="sixth"),key!L38,IF(AND($C$2="Seventh"),key!L138,IF(AND($C$2="eighth"),key!L238,"")))</f>
        <v/>
      </c>
      <c r="M36" s="258" t="str">
        <f t="shared" si="2"/>
        <v/>
      </c>
      <c r="N36" s="298" t="str">
        <f>IF(AND($C$2="sixth"),key!N38,IF(AND($C$2="Seventh"),key!N138,IF(AND($C$2="eighth"),key!N238,"")))</f>
        <v/>
      </c>
      <c r="O36" s="295" t="str">
        <f>IF(AND($C$2="sixth"),key!O38,IF(AND($C$2="Seventh"),key!O138,IF(AND($C$2="eighth"),key!O238,"")))</f>
        <v/>
      </c>
      <c r="P36" s="295" t="str">
        <f>IF(AND($C$2="sixth"),key!P38,IF(AND($C$2="Seventh"),key!P138,IF(AND($C$2="eighth"),key!P238,"")))</f>
        <v/>
      </c>
      <c r="Q36" s="258" t="str">
        <f t="shared" si="3"/>
        <v/>
      </c>
      <c r="R36" s="298" t="str">
        <f>IF(AND($C$2="sixth"),key!R38,IF(AND($C$2="Seventh"),key!R138,IF(AND($C$2="eighth"),key!R238,"")))</f>
        <v/>
      </c>
      <c r="S36" s="295" t="str">
        <f>IF(AND($C$2="sixth"),key!S38,IF(AND($C$2="Seventh"),key!S138,IF(AND($C$2="eighth"),key!S238,"")))</f>
        <v/>
      </c>
      <c r="T36" s="295" t="str">
        <f>IF(AND($C$2="sixth"),key!T38,IF(AND($C$2="Seventh"),key!T138,IF(AND($C$2="eighth"),key!T238,"")))</f>
        <v/>
      </c>
      <c r="U36" s="258" t="str">
        <f t="shared" si="4"/>
        <v/>
      </c>
      <c r="V36" s="298" t="str">
        <f>IF(AND($C$2="sixth"),key!V38,IF(AND($C$2="Seventh"),key!V138,IF(AND($C$2="eighth"),key!V238,"")))</f>
        <v/>
      </c>
      <c r="W36" s="295" t="str">
        <f>IF(AND($C$2="sixth"),key!W38,IF(AND($C$2="Seventh"),key!W138,IF(AND($C$2="eighth"),key!W238,"")))</f>
        <v/>
      </c>
      <c r="X36" s="295" t="str">
        <f>IF(AND($C$2="sixth"),key!X38,IF(AND($C$2="Seventh"),key!X138,IF(AND($C$2="eighth"),key!X238,"")))</f>
        <v/>
      </c>
      <c r="Y36" s="259" t="str">
        <f t="shared" si="5"/>
        <v/>
      </c>
      <c r="Z36" s="298" t="str">
        <f>IF(AND($C$2="sixth"),key!Z38,IF(AND($C$2="Seventh"),key!Z138,IF(AND($C$2="eighth"),key!Z238,"")))</f>
        <v/>
      </c>
      <c r="AA36" s="259" t="str">
        <f>IF(AND($C$2="sixth"),key!AC38,IF(AND($C$2="Seventh"),key!AC138,IF(AND($C$2="eighth"),key!AC238,"")))</f>
        <v/>
      </c>
      <c r="AB36" s="299" t="str">
        <f>IF(AND($C$2="sixth"),key!AD38,IF(AND($C$2="Seventh"),key!AD138,IF(AND($C$2="eighth"),key!AD238,"")))</f>
        <v/>
      </c>
      <c r="AC36" s="295" t="str">
        <f>IF(AND($C$2="sixth"),key!AF38,IF(AND($C$2="Seventh"),key!AF138,IF(AND($C$2="eighth"),key!AF238,"")))</f>
        <v/>
      </c>
      <c r="AD36" s="295" t="str">
        <f>IF(AND($C$2="sixth"),key!AG38,IF(AND($C$2="Seventh"),key!AG138,IF(AND($C$2="eighth"),key!AG238,"")))</f>
        <v/>
      </c>
      <c r="AE36" s="297" t="str">
        <f t="shared" si="6"/>
        <v/>
      </c>
      <c r="AF36" s="296" t="str">
        <f>IF(AND($C$2="sixth"),key!AI38,IF(AND($C$2="Seventh"),key!AI138,IF(AND($C$2="eighth"),key!AI238,"")))</f>
        <v/>
      </c>
      <c r="AG36" s="295" t="str">
        <f>IF(AND($C$2="sixth"),key!AJ38,IF(AND($C$2="Seventh"),key!AJ138,IF(AND($C$2="eighth"),key!AJ238,"")))</f>
        <v/>
      </c>
      <c r="AH36" s="295" t="str">
        <f>IF(AND($C$2="sixth"),key!AK38,IF(AND($C$2="Seventh"),key!AK138,IF(AND($C$2="eighth"),key!AK238,"")))</f>
        <v/>
      </c>
      <c r="AI36" s="258" t="str">
        <f t="shared" si="7"/>
        <v/>
      </c>
      <c r="AJ36" s="298" t="str">
        <f>IF(AND($C$2="sixth"),key!AM38,IF(AND($C$2="Seventh"),key!AM138,IF(AND($C$2="eighth"),key!AM238,"")))</f>
        <v/>
      </c>
      <c r="AK36" s="295" t="str">
        <f>IF(AND($C$2="sixth"),key!AN38,IF(AND($C$2="Seventh"),key!AN138,IF(AND($C$2="eighth"),key!AN238,"")))</f>
        <v/>
      </c>
      <c r="AL36" s="295" t="str">
        <f>IF(AND($C$2="sixth"),key!AO38,IF(AND($C$2="Seventh"),key!AO138,IF(AND($C$2="eighth"),key!AO238,"")))</f>
        <v/>
      </c>
      <c r="AM36" s="258" t="str">
        <f t="shared" si="8"/>
        <v/>
      </c>
      <c r="AN36" s="298" t="str">
        <f>IF(AND($C$2="sixth"),key!AQ38,IF(AND($C$2="Seventh"),key!AQ138,IF(AND($C$2="eighth"),key!AQ238,"")))</f>
        <v/>
      </c>
      <c r="AO36" s="295" t="str">
        <f>IF(AND($C$2="sixth"),key!AR38,IF(AND($C$2="Seventh"),key!AR138,IF(AND($C$2="eighth"),key!AR238,"")))</f>
        <v/>
      </c>
      <c r="AP36" s="295" t="str">
        <f>IF(AND($C$2="sixth"),key!AS38,IF(AND($C$2="Seventh"),key!AS138,IF(AND($C$2="eighth"),key!AS238,"")))</f>
        <v/>
      </c>
      <c r="AQ36" s="303" t="str">
        <f>IF(AND($C$2="sixth"),key!AT38,IF(AND($C$2="Seventh"),key!AT138,IF(AND($C$2="eighth"),key!AT238,"")))</f>
        <v/>
      </c>
      <c r="AR36" s="298" t="str">
        <f>IF(AND($C$2="sixth"),key!AU38,IF(AND($C$2="Seventh"),key!AU138,IF(AND($C$2="eighth"),key!AU238,"")))</f>
        <v/>
      </c>
      <c r="AS36" s="295" t="str">
        <f>IF(AND($C$2="sixth"),key!AV38,IF(AND($C$2="Seventh"),key!AV138,IF(AND($C$2="eighth"),key!AV238,"")))</f>
        <v/>
      </c>
      <c r="AT36" s="295" t="str">
        <f>IF(AND($C$2="sixth"),key!AW38,IF(AND($C$2="Seventh"),key!AW138,IF(AND($C$2="eighth"),key!AW238,"")))</f>
        <v/>
      </c>
      <c r="AU36" s="303" t="str">
        <f>IF(AND($C$2="sixth"),key!AX38,IF(AND($C$2="Seventh"),key!AX138,IF(AND($C$2="eighth"),key!AX238,"")))</f>
        <v/>
      </c>
      <c r="AV36" s="298" t="str">
        <f>IF(AND($C$2="sixth"),key!AY38,IF(AND($C$2="Seventh"),key!AY138,IF(AND($C$2="eighth"),key!AY238,"")))</f>
        <v/>
      </c>
      <c r="AW36" s="259" t="str">
        <f>IF(AND($C$2="sixth"),key!BB38,IF(AND($C$2="Seventh"),key!BB138,IF(AND($C$2="eighth"),key!BB238,"")))</f>
        <v/>
      </c>
      <c r="AX36" s="299" t="str">
        <f>IF(AND($C$2="sixth"),key!BC38,IF(AND($C$2="Seventh"),key!BC138,IF(AND($C$2="eighth"),key!BC238,"")))</f>
        <v/>
      </c>
      <c r="AY36" s="295" t="str">
        <f>IF(AND($C$2="sixth"),key!BE38,IF(AND($C$2="Seventh"),key!BE138,IF(AND($C$2="eighth"),key!BE238,"")))</f>
        <v/>
      </c>
      <c r="AZ36" s="295" t="str">
        <f>IF(AND($C$2="sixth"),key!BF38,IF(AND($C$2="Seventh"),key!BF138,IF(AND($C$2="eighth"),key!BF238,"")))</f>
        <v/>
      </c>
      <c r="BA36" s="302" t="str">
        <f>IF(AND($C$2="sixth"),key!BG38,IF(AND($C$2="Seventh"),key!BG138,IF(AND($C$2="eighth"),key!BG238,"")))</f>
        <v/>
      </c>
      <c r="BB36" s="298" t="str">
        <f>IF(AND($C$2="sixth"),key!BH38,IF(AND($C$2="Seventh"),key!BH138,IF(AND($C$2="eighth"),key!BH238,"")))</f>
        <v/>
      </c>
      <c r="BC36" s="295" t="str">
        <f>IF(AND($C$2="sixth"),key!BI38,IF(AND($C$2="Seventh"),key!BI138,IF(AND($C$2="eighth"),key!BI238,"")))</f>
        <v/>
      </c>
      <c r="BD36" s="295" t="str">
        <f>IF(AND($C$2="sixth"),key!BJ38,IF(AND($C$2="Seventh"),key!BJ138,IF(AND($C$2="eighth"),key!BJ238,"")))</f>
        <v/>
      </c>
      <c r="BE36" s="302" t="str">
        <f>IF(AND($C$2="sixth"),key!BK38,IF(AND($C$2="Seventh"),key!BK138,IF(AND($C$2="eighth"),key!BK238,"")))</f>
        <v/>
      </c>
      <c r="BF36" s="298" t="str">
        <f>IF(AND($C$2="sixth"),key!BL38,IF(AND($C$2="Seventh"),key!BL138,IF(AND($C$2="eighth"),key!BL238,"")))</f>
        <v/>
      </c>
      <c r="BG36" s="295" t="str">
        <f>IF(AND($C$2="sixth"),key!BM38,IF(AND($C$2="Seventh"),key!BM138,IF(AND($C$2="eighth"),key!BM238,"")))</f>
        <v/>
      </c>
      <c r="BH36" s="295" t="str">
        <f>IF(AND($C$2="sixth"),key!BN38,IF(AND($C$2="Seventh"),key!BN138,IF(AND($C$2="eighth"),key!BN238,"")))</f>
        <v/>
      </c>
      <c r="BI36" s="302" t="str">
        <f>IF(AND($C$2="sixth"),key!BO38,IF(AND($C$2="Seventh"),key!BO138,IF(AND($C$2="eighth"),key!BO238,"")))</f>
        <v/>
      </c>
      <c r="BJ36" s="298" t="str">
        <f>IF(AND($C$2="sixth"),key!BP38,IF(AND($C$2="Seventh"),key!BP138,IF(AND($C$2="eighth"),key!BP238,"")))</f>
        <v/>
      </c>
      <c r="BK36" s="295" t="str">
        <f>IF(AND($C$2="sixth"),key!BQ38,IF(AND($C$2="Seventh"),key!BQ138,IF(AND($C$2="eighth"),key!BQ238,"")))</f>
        <v/>
      </c>
      <c r="BL36" s="295" t="str">
        <f>IF(AND($C$2="sixth"),key!BR38,IF(AND($C$2="Seventh"),key!BR138,IF(AND($C$2="eighth"),key!BR238,"")))</f>
        <v/>
      </c>
      <c r="BM36" s="302" t="str">
        <f>IF(AND($C$2="sixth"),key!BS38,IF(AND($C$2="Seventh"),key!BS138,IF(AND($C$2="eighth"),key!BS238,"")))</f>
        <v/>
      </c>
      <c r="BN36" s="298" t="str">
        <f>IF(AND($C$2="sixth"),key!BT38,IF(AND($C$2="Seventh"),key!BT138,IF(AND($C$2="eighth"),key!BT238,"")))</f>
        <v/>
      </c>
      <c r="BO36" s="295" t="str">
        <f>IF(AND($C$2="sixth"),key!BU38,IF(AND($C$2="Seventh"),key!BU138,IF(AND($C$2="eighth"),key!BU238,"")))</f>
        <v/>
      </c>
      <c r="BP36" s="295" t="str">
        <f>IF(AND($C$2="sixth"),key!BV38,IF(AND($C$2="Seventh"),key!BV138,IF(AND($C$2="eighth"),key!BV238,"")))</f>
        <v/>
      </c>
      <c r="BQ36" s="302" t="str">
        <f>IF(AND($C$2="sixth"),key!BW38,IF(AND($C$2="Seventh"),key!BW138,IF(AND($C$2="eighth"),key!BW238,"")))</f>
        <v/>
      </c>
      <c r="BR36" s="298" t="str">
        <f>IF(AND($C$2="sixth"),key!BX38,IF(AND($C$2="Seventh"),key!BX138,IF(AND($C$2="eighth"),key!BX238,"")))</f>
        <v/>
      </c>
      <c r="BS36" s="259" t="str">
        <f>IF(AND($C$2="sixth"),key!CA38,IF(AND($C$2="Seventh"),key!CA138,IF(AND($C$2="eighth"),key!CA238,"")))</f>
        <v/>
      </c>
      <c r="BT36" s="299" t="str">
        <f>IF(AND($C$2="sixth"),key!CB38,IF(AND($C$2="Seventh"),key!CB138,IF(AND($C$2="eighth"),key!CB238,"")))</f>
        <v/>
      </c>
      <c r="BU36" s="295" t="str">
        <f>IF(AND($C$2="sixth"),key!CD38,IF(AND($C$2="Seventh"),key!CD138,IF(AND($C$2="eighth"),key!CD238,"")))</f>
        <v/>
      </c>
      <c r="BV36" s="295" t="str">
        <f>IF(AND($C$2="sixth"),key!CE38,IF(AND($C$2="Seventh"),key!CE138,IF(AND($C$2="eighth"),key!CE238,"")))</f>
        <v/>
      </c>
      <c r="BW36" s="302" t="str">
        <f>IF(AND($C$2="sixth"),key!CF38,IF(AND($C$2="Seventh"),key!CF138,IF(AND($C$2="eighth"),key!CF238,"")))</f>
        <v/>
      </c>
      <c r="BX36" s="298" t="str">
        <f>IF(AND($C$2="sixth"),key!CG38,IF(AND($C$2="Seventh"),key!CG138,IF(AND($C$2="eighth"),key!CG238,"")))</f>
        <v/>
      </c>
      <c r="BY36" s="295" t="str">
        <f>IF(AND($C$2="sixth"),key!CH38,IF(AND($C$2="Seventh"),key!CH138,IF(AND($C$2="eighth"),key!CH238,"")))</f>
        <v/>
      </c>
      <c r="BZ36" s="295" t="str">
        <f>IF(AND($C$2="sixth"),key!CI38,IF(AND($C$2="Seventh"),key!CI138,IF(AND($C$2="eighth"),key!CI238,"")))</f>
        <v/>
      </c>
      <c r="CA36" s="302" t="str">
        <f>IF(AND($C$2="sixth"),key!CJ38,IF(AND($C$2="Seventh"),key!CJ138,IF(AND($C$2="eighth"),key!CJ238,"")))</f>
        <v/>
      </c>
      <c r="CB36" s="298" t="str">
        <f>IF(AND($C$2="sixth"),key!CK38,IF(AND($C$2="Seventh"),key!CK138,IF(AND($C$2="eighth"),key!CK238,"")))</f>
        <v/>
      </c>
      <c r="CC36" s="295" t="str">
        <f>IF(AND($C$2="sixth"),key!CL38,IF(AND($C$2="Seventh"),key!CL138,IF(AND($C$2="eighth"),key!CL238,"")))</f>
        <v/>
      </c>
      <c r="CD36" s="295" t="str">
        <f>IF(AND($C$2="sixth"),key!CM38,IF(AND($C$2="Seventh"),key!CM138,IF(AND($C$2="eighth"),key!CM238,"")))</f>
        <v/>
      </c>
      <c r="CE36" s="302" t="str">
        <f>IF(AND($C$2="sixth"),key!CN38,IF(AND($C$2="Seventh"),key!CN138,IF(AND($C$2="eighth"),key!CN238,"")))</f>
        <v/>
      </c>
      <c r="CF36" s="298" t="str">
        <f>IF(AND($C$2="sixth"),key!CO38,IF(AND($C$2="Seventh"),key!CO138,IF(AND($C$2="eighth"),key!CO238,"")))</f>
        <v/>
      </c>
      <c r="CG36" s="295" t="str">
        <f>IF(AND($C$2="sixth"),key!CP38,IF(AND($C$2="Seventh"),key!CP138,IF(AND($C$2="eighth"),key!CP238,"")))</f>
        <v/>
      </c>
      <c r="CH36" s="295" t="str">
        <f>IF(AND($C$2="sixth"),key!CQ38,IF(AND($C$2="Seventh"),key!CQ138,IF(AND($C$2="eighth"),key!CQ238,"")))</f>
        <v/>
      </c>
      <c r="CI36" s="302" t="str">
        <f>IF(AND($C$2="sixth"),key!CR38,IF(AND($C$2="Seventh"),key!CR138,IF(AND($C$2="eighth"),key!CR238,"")))</f>
        <v/>
      </c>
      <c r="CJ36" s="298" t="str">
        <f>IF(AND($C$2="sixth"),key!CS38,IF(AND($C$2="Seventh"),key!CS138,IF(AND($C$2="eighth"),key!CS238,"")))</f>
        <v/>
      </c>
      <c r="CK36" s="295" t="str">
        <f>IF(AND($C$2="sixth"),key!CT38,IF(AND($C$2="Seventh"),key!CT138,IF(AND($C$2="eighth"),key!CT238,"")))</f>
        <v/>
      </c>
      <c r="CL36" s="295" t="str">
        <f>IF(AND($C$2="sixth"),key!CU38,IF(AND($C$2="Seventh"),key!CU138,IF(AND($C$2="eighth"),key!CU238,"")))</f>
        <v/>
      </c>
      <c r="CM36" s="302" t="str">
        <f>IF(AND($C$2="sixth"),key!CV38,IF(AND($C$2="Seventh"),key!CV138,IF(AND($C$2="eighth"),key!CV238,"")))</f>
        <v/>
      </c>
      <c r="CN36" s="298" t="str">
        <f>IF(AND($C$2="sixth"),key!CW38,IF(AND($C$2="Seventh"),key!CW138,IF(AND($C$2="eighth"),key!CW238,"")))</f>
        <v/>
      </c>
      <c r="CO36" s="259" t="str">
        <f>IF(AND($C$2="sixth"),key!CZ38,IF(AND($C$2="Seventh"),key!CZ138,IF(AND($C$2="eighth"),key!CZ238,"")))</f>
        <v/>
      </c>
      <c r="CP36" s="299" t="str">
        <f>IF(AND($C$2="sixth"),key!DA38,IF(AND($C$2="Seventh"),key!DA138,IF(AND($C$2="eighth"),key!DA238,"")))</f>
        <v/>
      </c>
      <c r="CQ36" s="295" t="str">
        <f>IF(AND($C$2="sixth"),key!DC38,IF(AND($C$2="Seventh"),key!DC138,IF(AND($C$2="eighth"),key!DC238,"")))</f>
        <v/>
      </c>
      <c r="CR36" s="295" t="str">
        <f>IF(AND($C$2="sixth"),key!DD38,IF(AND($C$2="Seventh"),key!DD138,IF(AND($C$2="eighth"),key!DD238,"")))</f>
        <v/>
      </c>
      <c r="CS36" s="302" t="str">
        <f>IF(AND($C$2="sixth"),key!DE38,IF(AND($C$2="Seventh"),key!DE138,IF(AND($C$2="eighth"),key!DE238,"")))</f>
        <v/>
      </c>
      <c r="CT36" s="298" t="str">
        <f>IF(AND($C$2="sixth"),key!DF38,IF(AND($C$2="Seventh"),key!DF138,IF(AND($C$2="eighth"),key!DF238,"")))</f>
        <v/>
      </c>
      <c r="CU36" s="295" t="str">
        <f>IF(AND($C$2="sixth"),key!DG38,IF(AND($C$2="Seventh"),key!DG138,IF(AND($C$2="eighth"),key!DG238,"")))</f>
        <v/>
      </c>
      <c r="CV36" s="295" t="str">
        <f>IF(AND($C$2="sixth"),key!DH38,IF(AND($C$2="Seventh"),key!DH138,IF(AND($C$2="eighth"),key!DH238,"")))</f>
        <v/>
      </c>
      <c r="CW36" s="302" t="str">
        <f>IF(AND($C$2="sixth"),key!DI38,IF(AND($C$2="Seventh"),key!DI138,IF(AND($C$2="eighth"),key!DI238,"")))</f>
        <v/>
      </c>
      <c r="CX36" s="298" t="str">
        <f>IF(AND($C$2="sixth"),key!DJ38,IF(AND($C$2="Seventh"),key!DJ138,IF(AND($C$2="eighth"),key!DJ238,"")))</f>
        <v/>
      </c>
      <c r="CY36" s="295" t="str">
        <f>IF(AND($C$2="sixth"),key!DK38,IF(AND($C$2="Seventh"),key!DK138,IF(AND($C$2="eighth"),key!DK238,"")))</f>
        <v/>
      </c>
      <c r="CZ36" s="295" t="str">
        <f>IF(AND($C$2="sixth"),key!DL38,IF(AND($C$2="Seventh"),key!DL138,IF(AND($C$2="eighth"),key!DL238,"")))</f>
        <v/>
      </c>
      <c r="DA36" s="302" t="str">
        <f>IF(AND($C$2="sixth"),key!DM38,IF(AND($C$2="Seventh"),key!DM138,IF(AND($C$2="eighth"),key!DM238,"")))</f>
        <v/>
      </c>
      <c r="DB36" s="298" t="str">
        <f>IF(AND($C$2="sixth"),key!DN38,IF(AND($C$2="Seventh"),key!DN138,IF(AND($C$2="eighth"),key!DN238,"")))</f>
        <v/>
      </c>
      <c r="DC36" s="295" t="str">
        <f>IF(AND($C$2="sixth"),key!DO38,IF(AND($C$2="Seventh"),key!DO138,IF(AND($C$2="eighth"),key!DO238,"")))</f>
        <v/>
      </c>
      <c r="DD36" s="295" t="str">
        <f>IF(AND($C$2="sixth"),key!DP38,IF(AND($C$2="Seventh"),key!DP138,IF(AND($C$2="eighth"),key!DP238,"")))</f>
        <v/>
      </c>
      <c r="DE36" s="302" t="str">
        <f>IF(AND($C$2="sixth"),key!DQ38,IF(AND($C$2="Seventh"),key!DQ138,IF(AND($C$2="eighth"),key!DQ238,"")))</f>
        <v/>
      </c>
      <c r="DF36" s="298" t="str">
        <f>IF(AND($C$2="sixth"),key!DR38,IF(AND($C$2="Seventh"),key!DR138,IF(AND($C$2="eighth"),key!DR238,"")))</f>
        <v/>
      </c>
      <c r="DG36" s="295" t="str">
        <f>IF(AND($C$2="sixth"),key!DS38,IF(AND($C$2="Seventh"),key!DS138,IF(AND($C$2="eighth"),key!DS238,"")))</f>
        <v/>
      </c>
      <c r="DH36" s="295" t="str">
        <f>IF(AND($C$2="sixth"),key!DT38,IF(AND($C$2="Seventh"),key!DT138,IF(AND($C$2="eighth"),key!DT238,"")))</f>
        <v/>
      </c>
      <c r="DI36" s="302" t="str">
        <f>IF(AND($C$2="sixth"),key!DU38,IF(AND($C$2="Seventh"),key!DU138,IF(AND($C$2="eighth"),key!DU238,"")))</f>
        <v/>
      </c>
      <c r="DJ36" s="298" t="str">
        <f>IF(AND($C$2="sixth"),key!DV38,IF(AND($C$2="Seventh"),key!DV138,IF(AND($C$2="eighth"),key!DV238,"")))</f>
        <v/>
      </c>
      <c r="DK36" s="259" t="str">
        <f>IF(AND($C$2="sixth"),key!DY38,IF(AND($C$2="Seventh"),key!DY138,IF(AND($C$2="eighth"),key!DY238,"")))</f>
        <v/>
      </c>
      <c r="DL36" s="299" t="str">
        <f>IF(AND($C$2="sixth"),key!DZ38,IF(AND($C$2="Seventh"),key!DZ138,IF(AND($C$2="eighth"),key!DZ238,"")))</f>
        <v/>
      </c>
      <c r="DM36" s="295" t="str">
        <f>IF(AND($C$2="sixth"),key!EB38,IF(AND($C$2="Seventh"),key!EB138,IF(AND($C$2="eighth"),key!EB238,"")))</f>
        <v/>
      </c>
      <c r="DN36" s="295" t="str">
        <f>IF(AND($C$2="sixth"),key!EC38,IF(AND($C$2="Seventh"),key!EC138,IF(AND($C$2="eighth"),key!EC238,"")))</f>
        <v/>
      </c>
      <c r="DO36" s="302" t="str">
        <f>IF(AND($C$2="sixth"),key!ED38,IF(AND($C$2="Seventh"),key!ED138,IF(AND($C$2="eighth"),key!ED238,"")))</f>
        <v/>
      </c>
      <c r="DP36" s="298" t="str">
        <f>IF(AND($C$2="sixth"),key!EE38,IF(AND($C$2="Seventh"),key!EE138,IF(AND($C$2="eighth"),key!EE238,"")))</f>
        <v/>
      </c>
      <c r="DQ36" s="295" t="str">
        <f>IF(AND($C$2="sixth"),key!EF38,IF(AND($C$2="Seventh"),key!EF138,IF(AND($C$2="eighth"),key!EF238,"")))</f>
        <v/>
      </c>
      <c r="DR36" s="295" t="str">
        <f>IF(AND($C$2="sixth"),key!EG38,IF(AND($C$2="Seventh"),key!EG138,IF(AND($C$2="eighth"),key!EG238,"")))</f>
        <v/>
      </c>
      <c r="DS36" s="302" t="str">
        <f>IF(AND($C$2="sixth"),key!EH38,IF(AND($C$2="Seventh"),key!EH138,IF(AND($C$2="eighth"),key!EH238,"")))</f>
        <v/>
      </c>
      <c r="DT36" s="298" t="str">
        <f>IF(AND($C$2="sixth"),key!EI38,IF(AND($C$2="Seventh"),key!EI138,IF(AND($C$2="eighth"),key!EI238,"")))</f>
        <v/>
      </c>
      <c r="DU36" s="295" t="str">
        <f>IF(AND($C$2="sixth"),key!EJ38,IF(AND($C$2="Seventh"),key!EJ138,IF(AND($C$2="eighth"),key!EJ238,"")))</f>
        <v/>
      </c>
      <c r="DV36" s="295" t="str">
        <f>IF(AND($C$2="sixth"),key!EK38,IF(AND($C$2="Seventh"),key!EK138,IF(AND($C$2="eighth"),key!EK238,"")))</f>
        <v/>
      </c>
      <c r="DW36" s="302" t="str">
        <f>IF(AND($C$2="sixth"),key!EL38,IF(AND($C$2="Seventh"),key!EL138,IF(AND($C$2="eighth"),key!EL238,"")))</f>
        <v/>
      </c>
      <c r="DX36" s="298" t="str">
        <f>IF(AND($C$2="sixth"),key!EM38,IF(AND($C$2="Seventh"),key!EM138,IF(AND($C$2="eighth"),key!EM238,"")))</f>
        <v/>
      </c>
      <c r="DY36" s="295" t="str">
        <f>IF(AND($C$2="sixth"),key!EN38,IF(AND($C$2="Seventh"),key!EN138,IF(AND($C$2="eighth"),key!EN238,"")))</f>
        <v/>
      </c>
      <c r="DZ36" s="295" t="str">
        <f>IF(AND($C$2="sixth"),key!EO38,IF(AND($C$2="Seventh"),key!EO138,IF(AND($C$2="eighth"),key!EO238,"")))</f>
        <v/>
      </c>
      <c r="EA36" s="302" t="str">
        <f>IF(AND($C$2="sixth"),key!EP38,IF(AND($C$2="Seventh"),key!EP138,IF(AND($C$2="eighth"),key!EP238,"")))</f>
        <v/>
      </c>
      <c r="EB36" s="298" t="str">
        <f>IF(AND($C$2="sixth"),key!EQ38,IF(AND($C$2="Seventh"),key!EQ138,IF(AND($C$2="eighth"),key!EQ238,"")))</f>
        <v/>
      </c>
      <c r="EC36" s="295" t="str">
        <f>IF(AND($C$2="sixth"),key!ER38,IF(AND($C$2="Seventh"),key!ER138,IF(AND($C$2="eighth"),key!ER238,"")))</f>
        <v/>
      </c>
      <c r="ED36" s="295" t="str">
        <f>IF(AND($C$2="sixth"),key!ES38,IF(AND($C$2="Seventh"),key!ES138,IF(AND($C$2="eighth"),key!ES238,"")))</f>
        <v/>
      </c>
      <c r="EE36" s="302" t="str">
        <f>IF(AND($C$2="sixth"),key!ET38,IF(AND($C$2="Seventh"),key!ET138,IF(AND($C$2="eighth"),key!ET238,"")))</f>
        <v/>
      </c>
      <c r="EF36" s="298" t="str">
        <f>IF(AND($C$2="sixth"),key!EU38,IF(AND($C$2="Seventh"),key!EU138,IF(AND($C$2="eighth"),key!EU238,"")))</f>
        <v/>
      </c>
      <c r="EG36" s="259" t="str">
        <f>IF(AND($C$2="sixth"),key!EX38,IF(AND($C$2="Seventh"),key!EX138,IF(AND($C$2="eighth"),key!EX238,"")))</f>
        <v/>
      </c>
      <c r="EH36" s="299" t="str">
        <f>IF(AND($C$2="sixth"),key!EY38,IF(AND($C$2="Seventh"),key!EY138,IF(AND($C$2="eighth"),key!EY238,"")))</f>
        <v/>
      </c>
      <c r="EI36" s="260" t="str">
        <f t="shared" si="9"/>
        <v/>
      </c>
      <c r="EJ36" s="254" t="str">
        <f>IF(AND($C$2="sixth"),key!EZ38,IF(AND($C$2="Seventh"),key!EZ138,IF(AND($C$2="eighth"),key!EZ238,"")))</f>
        <v/>
      </c>
      <c r="EK36" s="254" t="str">
        <f>IF(AND($C$2="sixth"),key!FA38,IF(AND($C$2="Seventh"),key!FA138,IF(AND($C$2="eighth"),key!FA238,"")))</f>
        <v/>
      </c>
      <c r="EL36" s="254" t="str">
        <f>IF(AND($C$2="sixth"),key!FB38,IF(AND($C$2="Seventh"),key!FB138,IF(AND($C$2="eighth"),key!FB238,"")))</f>
        <v/>
      </c>
      <c r="EM36" s="254" t="str">
        <f>IF(AND($C$2="sixth"),key!FC38,IF(AND($C$2="Seventh"),key!FC138,IF(AND($C$2="eighth"),key!FC238,"")))</f>
        <v/>
      </c>
      <c r="EN36" s="254" t="str">
        <f>IF(AND($C$2="sixth"),key!FD38,IF(AND($C$2="Seventh"),key!FD138,IF(AND($C$2="eighth"),key!FD238,"")))</f>
        <v/>
      </c>
      <c r="EO36" s="310" t="str">
        <f>IF(AND($C$2="sixth"),key!FE38,IF(AND($C$2="Seventh"),key!FE138,IF(AND($C$2="eighth"),key!FE238,"")))</f>
        <v/>
      </c>
      <c r="EP36" s="311" t="str">
        <f>IF(AND($C$2="sixth"),key!FF38,IF(AND($C$2="Seventh"),key!FF138,IF(AND($C$2="eighth"),key!FF238,"")))</f>
        <v xml:space="preserve"> </v>
      </c>
      <c r="EQ36" s="254" t="str">
        <f>IF(AND($C$2="sixth"),key!FG38,IF(AND($C$2="Seventh"),key!FG138,IF(AND($C$2="eighth"),key!FG238,"")))</f>
        <v/>
      </c>
      <c r="ER36" s="254" t="str">
        <f>IF(AND($C$2="sixth"),key!FH38,IF(AND($C$2="Seventh"),key!FH138,IF(AND($C$2="eighth"),key!FH238,"")))</f>
        <v/>
      </c>
      <c r="ES36" s="254" t="str">
        <f>IF(AND($C$2="sixth"),key!FI38,IF(AND($C$2="Seventh"),key!FI138,IF(AND($C$2="eighth"),key!FI238,"")))</f>
        <v/>
      </c>
      <c r="ET36" s="254" t="str">
        <f>IF(AND($C$2="sixth"),key!FJ38,IF(AND($C$2="Seventh"),key!FJ138,IF(AND($C$2="eighth"),key!FJ238,"")))</f>
        <v/>
      </c>
      <c r="EU36" s="254" t="str">
        <f>IF(AND($C$2="sixth"),key!FK38,IF(AND($C$2="Seventh"),key!FK138,IF(AND($C$2="eighth"),key!FK238,"")))</f>
        <v/>
      </c>
      <c r="EV36" s="310" t="str">
        <f>IF(AND($C$2="sixth"),key!FL38,IF(AND($C$2="Seventh"),key!FL138,IF(AND($C$2="eighth"),key!FL238,"")))</f>
        <v/>
      </c>
      <c r="EW36" s="311" t="str">
        <f>IF(AND($C$2="sixth"),key!FM38,IF(AND($C$2="Seventh"),key!FM138,IF(AND($C$2="eighth"),key!FM238,"")))</f>
        <v xml:space="preserve"> </v>
      </c>
      <c r="EX36" s="254" t="str">
        <f>IF(AND($C$2="sixth"),key!FN38,IF(AND($C$2="Seventh"),key!FN138,IF(AND($C$2="eighth"),key!FN238,"")))</f>
        <v/>
      </c>
      <c r="EY36" s="254" t="str">
        <f>IF(AND($C$2="sixth"),key!FO38,IF(AND($C$2="Seventh"),key!FO138,IF(AND($C$2="eighth"),key!FO238,"")))</f>
        <v/>
      </c>
      <c r="EZ36" s="254" t="str">
        <f>IF(AND($C$2="sixth"),key!FP38,IF(AND($C$2="Seventh"),key!FP138,IF(AND($C$2="eighth"),key!FP238,"")))</f>
        <v/>
      </c>
      <c r="FA36" s="254" t="str">
        <f>IF(AND($C$2="sixth"),key!FQ38,IF(AND($C$2="Seventh"),key!FQ138,IF(AND($C$2="eighth"),key!FQ238,"")))</f>
        <v/>
      </c>
      <c r="FB36" s="254" t="str">
        <f>IF(AND($C$2="sixth"),key!FR38,IF(AND($C$2="Seventh"),key!FR138,IF(AND($C$2="eighth"),key!FR238,"")))</f>
        <v/>
      </c>
      <c r="FC36" s="310" t="str">
        <f>IF(AND($C$2="sixth"),key!FS38,IF(AND($C$2="Seventh"),key!FS138,IF(AND($C$2="eighth"),key!FS238,"")))</f>
        <v/>
      </c>
      <c r="FD36" s="311" t="str">
        <f>IF(AND($C$2="sixth"),key!FT38,IF(AND($C$2="Seventh"),key!FT138,IF(AND($C$2="eighth"),key!FT238,"")))</f>
        <v xml:space="preserve"> </v>
      </c>
      <c r="FE36" s="344" t="str">
        <f t="shared" si="1"/>
        <v/>
      </c>
      <c r="FF36" s="261" t="str">
        <f>IF(AND($C$2="sixth"),key!GI38,IF(AND($C$2="Seventh"),key!GI138,IF(AND($C$2="eighth"),key!GI238,"")))</f>
        <v/>
      </c>
      <c r="FG36" s="842" t="str">
        <f>IF(AND($C$2="sixth"),key!GJ38,IF(AND($C$2="Seventh"),key!GJ138,IF(AND($C$2="eighth"),key!GJ238,"")))</f>
        <v/>
      </c>
      <c r="FH36" s="843"/>
      <c r="FI36" s="255" t="str">
        <f>IF(AND($C$2="sixth"),key!GG38,IF(AND($C$2="Seventh"),key!GG138,IF(AND($C$2="eighth"),key!GG238,"")))</f>
        <v/>
      </c>
      <c r="FJ36" s="330" t="str">
        <f t="shared" si="10"/>
        <v/>
      </c>
      <c r="FK36" s="248"/>
      <c r="FL36" s="248"/>
      <c r="FY36" s="50" t="str">
        <f>IF(AND($C$2="sixth"),key!GH38,IF(AND($C$2="Seventh"),key!GH138,IF(AND($C$2="eighth"),key!GH238,"")))</f>
        <v/>
      </c>
    </row>
    <row r="37" spans="1:181" ht="18.75">
      <c r="A37" s="257">
        <v>31</v>
      </c>
      <c r="B37" s="291" t="str">
        <f>IF(AND($C$2="sixth"),key!E39,IF(AND($C$2="Seventh"),key!E139,IF(AND($C$2="eighth"),key!E239,"")))</f>
        <v/>
      </c>
      <c r="C37" s="288" t="str">
        <f>IF(ISNA(VLOOKUP(D37,Register!A$7:Z$315,10,FALSE)),"",VLOOKUP(D37,Register!A$7:Z$315,10,FALSE))</f>
        <v/>
      </c>
      <c r="D37" s="289" t="str">
        <f>IF(AND($C$2="sixth"),key!B39,IF(AND($C$2="Seventh"),key!B139,IF(AND($C$2="eighth"),key!B239,"")))</f>
        <v/>
      </c>
      <c r="E37" s="290" t="str">
        <f>IF(AND($C$2="sixth"),key!C39,IF(AND($C$2="Seventh"),key!C139,IF(AND($C$2="eighth"),key!C239,"")))</f>
        <v/>
      </c>
      <c r="F37" s="290" t="str">
        <f>IF(AND($C$2="sixth"),key!D39,IF(AND($C$2="Seventh"),key!D139,IF(AND($C$2="eighth"),key!D239,"")))</f>
        <v/>
      </c>
      <c r="G37" s="295" t="str">
        <f>IF(AND($C$2="sixth"),key!G39,IF(AND($C$2="Seventh"),key!G139,IF(AND($C$2="eighth"),key!G239,"")))</f>
        <v/>
      </c>
      <c r="H37" s="295" t="str">
        <f>IF(AND($C$2="sixth"),key!H39,IF(AND($C$2="Seventh"),key!H139,IF(AND($C$2="eighth"),key!H239,"")))</f>
        <v/>
      </c>
      <c r="I37" s="297" t="str">
        <f t="shared" si="0"/>
        <v/>
      </c>
      <c r="J37" s="296" t="str">
        <f>IF(AND($C$2="sixth"),key!J39,IF(AND($C$2="Seventh"),key!J139,IF(AND($C$2="eighth"),key!J239,"")))</f>
        <v/>
      </c>
      <c r="K37" s="295" t="str">
        <f>IF(AND($C$2="sixth"),key!K39,IF(AND($C$2="Seventh"),key!K139,IF(AND($C$2="eighth"),key!K239,"")))</f>
        <v/>
      </c>
      <c r="L37" s="295" t="str">
        <f>IF(AND($C$2="sixth"),key!L39,IF(AND($C$2="Seventh"),key!L139,IF(AND($C$2="eighth"),key!L239,"")))</f>
        <v/>
      </c>
      <c r="M37" s="258" t="str">
        <f t="shared" si="2"/>
        <v/>
      </c>
      <c r="N37" s="298" t="str">
        <f>IF(AND($C$2="sixth"),key!N39,IF(AND($C$2="Seventh"),key!N139,IF(AND($C$2="eighth"),key!N239,"")))</f>
        <v/>
      </c>
      <c r="O37" s="295" t="str">
        <f>IF(AND($C$2="sixth"),key!O39,IF(AND($C$2="Seventh"),key!O139,IF(AND($C$2="eighth"),key!O239,"")))</f>
        <v/>
      </c>
      <c r="P37" s="295" t="str">
        <f>IF(AND($C$2="sixth"),key!P39,IF(AND($C$2="Seventh"),key!P139,IF(AND($C$2="eighth"),key!P239,"")))</f>
        <v/>
      </c>
      <c r="Q37" s="258" t="str">
        <f t="shared" si="3"/>
        <v/>
      </c>
      <c r="R37" s="298" t="str">
        <f>IF(AND($C$2="sixth"),key!R39,IF(AND($C$2="Seventh"),key!R139,IF(AND($C$2="eighth"),key!R239,"")))</f>
        <v/>
      </c>
      <c r="S37" s="295" t="str">
        <f>IF(AND($C$2="sixth"),key!S39,IF(AND($C$2="Seventh"),key!S139,IF(AND($C$2="eighth"),key!S239,"")))</f>
        <v/>
      </c>
      <c r="T37" s="295" t="str">
        <f>IF(AND($C$2="sixth"),key!T39,IF(AND($C$2="Seventh"),key!T139,IF(AND($C$2="eighth"),key!T239,"")))</f>
        <v/>
      </c>
      <c r="U37" s="258" t="str">
        <f t="shared" si="4"/>
        <v/>
      </c>
      <c r="V37" s="298" t="str">
        <f>IF(AND($C$2="sixth"),key!V39,IF(AND($C$2="Seventh"),key!V139,IF(AND($C$2="eighth"),key!V239,"")))</f>
        <v/>
      </c>
      <c r="W37" s="295" t="str">
        <f>IF(AND($C$2="sixth"),key!W39,IF(AND($C$2="Seventh"),key!W139,IF(AND($C$2="eighth"),key!W239,"")))</f>
        <v/>
      </c>
      <c r="X37" s="295" t="str">
        <f>IF(AND($C$2="sixth"),key!X39,IF(AND($C$2="Seventh"),key!X139,IF(AND($C$2="eighth"),key!X239,"")))</f>
        <v/>
      </c>
      <c r="Y37" s="259" t="str">
        <f t="shared" si="5"/>
        <v/>
      </c>
      <c r="Z37" s="298" t="str">
        <f>IF(AND($C$2="sixth"),key!Z39,IF(AND($C$2="Seventh"),key!Z139,IF(AND($C$2="eighth"),key!Z239,"")))</f>
        <v/>
      </c>
      <c r="AA37" s="259" t="str">
        <f>IF(AND($C$2="sixth"),key!AC39,IF(AND($C$2="Seventh"),key!AC139,IF(AND($C$2="eighth"),key!AC239,"")))</f>
        <v/>
      </c>
      <c r="AB37" s="299" t="str">
        <f>IF(AND($C$2="sixth"),key!AD39,IF(AND($C$2="Seventh"),key!AD139,IF(AND($C$2="eighth"),key!AD239,"")))</f>
        <v/>
      </c>
      <c r="AC37" s="295" t="str">
        <f>IF(AND($C$2="sixth"),key!AF39,IF(AND($C$2="Seventh"),key!AF139,IF(AND($C$2="eighth"),key!AF239,"")))</f>
        <v/>
      </c>
      <c r="AD37" s="295" t="str">
        <f>IF(AND($C$2="sixth"),key!AG39,IF(AND($C$2="Seventh"),key!AG139,IF(AND($C$2="eighth"),key!AG239,"")))</f>
        <v/>
      </c>
      <c r="AE37" s="297" t="str">
        <f t="shared" si="6"/>
        <v/>
      </c>
      <c r="AF37" s="296" t="str">
        <f>IF(AND($C$2="sixth"),key!AI39,IF(AND($C$2="Seventh"),key!AI139,IF(AND($C$2="eighth"),key!AI239,"")))</f>
        <v/>
      </c>
      <c r="AG37" s="295" t="str">
        <f>IF(AND($C$2="sixth"),key!AJ39,IF(AND($C$2="Seventh"),key!AJ139,IF(AND($C$2="eighth"),key!AJ239,"")))</f>
        <v/>
      </c>
      <c r="AH37" s="295" t="str">
        <f>IF(AND($C$2="sixth"),key!AK39,IF(AND($C$2="Seventh"),key!AK139,IF(AND($C$2="eighth"),key!AK239,"")))</f>
        <v/>
      </c>
      <c r="AI37" s="258" t="str">
        <f t="shared" si="7"/>
        <v/>
      </c>
      <c r="AJ37" s="298" t="str">
        <f>IF(AND($C$2="sixth"),key!AM39,IF(AND($C$2="Seventh"),key!AM139,IF(AND($C$2="eighth"),key!AM239,"")))</f>
        <v/>
      </c>
      <c r="AK37" s="295" t="str">
        <f>IF(AND($C$2="sixth"),key!AN39,IF(AND($C$2="Seventh"),key!AN139,IF(AND($C$2="eighth"),key!AN239,"")))</f>
        <v/>
      </c>
      <c r="AL37" s="295" t="str">
        <f>IF(AND($C$2="sixth"),key!AO39,IF(AND($C$2="Seventh"),key!AO139,IF(AND($C$2="eighth"),key!AO239,"")))</f>
        <v/>
      </c>
      <c r="AM37" s="258" t="str">
        <f t="shared" si="8"/>
        <v/>
      </c>
      <c r="AN37" s="298" t="str">
        <f>IF(AND($C$2="sixth"),key!AQ39,IF(AND($C$2="Seventh"),key!AQ139,IF(AND($C$2="eighth"),key!AQ239,"")))</f>
        <v/>
      </c>
      <c r="AO37" s="295" t="str">
        <f>IF(AND($C$2="sixth"),key!AR39,IF(AND($C$2="Seventh"),key!AR139,IF(AND($C$2="eighth"),key!AR239,"")))</f>
        <v/>
      </c>
      <c r="AP37" s="295" t="str">
        <f>IF(AND($C$2="sixth"),key!AS39,IF(AND($C$2="Seventh"),key!AS139,IF(AND($C$2="eighth"),key!AS239,"")))</f>
        <v/>
      </c>
      <c r="AQ37" s="303" t="str">
        <f>IF(AND($C$2="sixth"),key!AT39,IF(AND($C$2="Seventh"),key!AT139,IF(AND($C$2="eighth"),key!AT239,"")))</f>
        <v/>
      </c>
      <c r="AR37" s="298" t="str">
        <f>IF(AND($C$2="sixth"),key!AU39,IF(AND($C$2="Seventh"),key!AU139,IF(AND($C$2="eighth"),key!AU239,"")))</f>
        <v/>
      </c>
      <c r="AS37" s="295" t="str">
        <f>IF(AND($C$2="sixth"),key!AV39,IF(AND($C$2="Seventh"),key!AV139,IF(AND($C$2="eighth"),key!AV239,"")))</f>
        <v/>
      </c>
      <c r="AT37" s="295" t="str">
        <f>IF(AND($C$2="sixth"),key!AW39,IF(AND($C$2="Seventh"),key!AW139,IF(AND($C$2="eighth"),key!AW239,"")))</f>
        <v/>
      </c>
      <c r="AU37" s="303" t="str">
        <f>IF(AND($C$2="sixth"),key!AX39,IF(AND($C$2="Seventh"),key!AX139,IF(AND($C$2="eighth"),key!AX239,"")))</f>
        <v/>
      </c>
      <c r="AV37" s="298" t="str">
        <f>IF(AND($C$2="sixth"),key!AY39,IF(AND($C$2="Seventh"),key!AY139,IF(AND($C$2="eighth"),key!AY239,"")))</f>
        <v/>
      </c>
      <c r="AW37" s="259" t="str">
        <f>IF(AND($C$2="sixth"),key!BB39,IF(AND($C$2="Seventh"),key!BB139,IF(AND($C$2="eighth"),key!BB239,"")))</f>
        <v/>
      </c>
      <c r="AX37" s="299" t="str">
        <f>IF(AND($C$2="sixth"),key!BC39,IF(AND($C$2="Seventh"),key!BC139,IF(AND($C$2="eighth"),key!BC239,"")))</f>
        <v/>
      </c>
      <c r="AY37" s="295" t="str">
        <f>IF(AND($C$2="sixth"),key!BE39,IF(AND($C$2="Seventh"),key!BE139,IF(AND($C$2="eighth"),key!BE239,"")))</f>
        <v/>
      </c>
      <c r="AZ37" s="295" t="str">
        <f>IF(AND($C$2="sixth"),key!BF39,IF(AND($C$2="Seventh"),key!BF139,IF(AND($C$2="eighth"),key!BF239,"")))</f>
        <v/>
      </c>
      <c r="BA37" s="302" t="str">
        <f>IF(AND($C$2="sixth"),key!BG39,IF(AND($C$2="Seventh"),key!BG139,IF(AND($C$2="eighth"),key!BG239,"")))</f>
        <v/>
      </c>
      <c r="BB37" s="298" t="str">
        <f>IF(AND($C$2="sixth"),key!BH39,IF(AND($C$2="Seventh"),key!BH139,IF(AND($C$2="eighth"),key!BH239,"")))</f>
        <v/>
      </c>
      <c r="BC37" s="295" t="str">
        <f>IF(AND($C$2="sixth"),key!BI39,IF(AND($C$2="Seventh"),key!BI139,IF(AND($C$2="eighth"),key!BI239,"")))</f>
        <v/>
      </c>
      <c r="BD37" s="295" t="str">
        <f>IF(AND($C$2="sixth"),key!BJ39,IF(AND($C$2="Seventh"),key!BJ139,IF(AND($C$2="eighth"),key!BJ239,"")))</f>
        <v/>
      </c>
      <c r="BE37" s="302" t="str">
        <f>IF(AND($C$2="sixth"),key!BK39,IF(AND($C$2="Seventh"),key!BK139,IF(AND($C$2="eighth"),key!BK239,"")))</f>
        <v/>
      </c>
      <c r="BF37" s="298" t="str">
        <f>IF(AND($C$2="sixth"),key!BL39,IF(AND($C$2="Seventh"),key!BL139,IF(AND($C$2="eighth"),key!BL239,"")))</f>
        <v/>
      </c>
      <c r="BG37" s="295" t="str">
        <f>IF(AND($C$2="sixth"),key!BM39,IF(AND($C$2="Seventh"),key!BM139,IF(AND($C$2="eighth"),key!BM239,"")))</f>
        <v/>
      </c>
      <c r="BH37" s="295" t="str">
        <f>IF(AND($C$2="sixth"),key!BN39,IF(AND($C$2="Seventh"),key!BN139,IF(AND($C$2="eighth"),key!BN239,"")))</f>
        <v/>
      </c>
      <c r="BI37" s="302" t="str">
        <f>IF(AND($C$2="sixth"),key!BO39,IF(AND($C$2="Seventh"),key!BO139,IF(AND($C$2="eighth"),key!BO239,"")))</f>
        <v/>
      </c>
      <c r="BJ37" s="298" t="str">
        <f>IF(AND($C$2="sixth"),key!BP39,IF(AND($C$2="Seventh"),key!BP139,IF(AND($C$2="eighth"),key!BP239,"")))</f>
        <v/>
      </c>
      <c r="BK37" s="295" t="str">
        <f>IF(AND($C$2="sixth"),key!BQ39,IF(AND($C$2="Seventh"),key!BQ139,IF(AND($C$2="eighth"),key!BQ239,"")))</f>
        <v/>
      </c>
      <c r="BL37" s="295" t="str">
        <f>IF(AND($C$2="sixth"),key!BR39,IF(AND($C$2="Seventh"),key!BR139,IF(AND($C$2="eighth"),key!BR239,"")))</f>
        <v/>
      </c>
      <c r="BM37" s="302" t="str">
        <f>IF(AND($C$2="sixth"),key!BS39,IF(AND($C$2="Seventh"),key!BS139,IF(AND($C$2="eighth"),key!BS239,"")))</f>
        <v/>
      </c>
      <c r="BN37" s="298" t="str">
        <f>IF(AND($C$2="sixth"),key!BT39,IF(AND($C$2="Seventh"),key!BT139,IF(AND($C$2="eighth"),key!BT239,"")))</f>
        <v/>
      </c>
      <c r="BO37" s="295" t="str">
        <f>IF(AND($C$2="sixth"),key!BU39,IF(AND($C$2="Seventh"),key!BU139,IF(AND($C$2="eighth"),key!BU239,"")))</f>
        <v/>
      </c>
      <c r="BP37" s="295" t="str">
        <f>IF(AND($C$2="sixth"),key!BV39,IF(AND($C$2="Seventh"),key!BV139,IF(AND($C$2="eighth"),key!BV239,"")))</f>
        <v/>
      </c>
      <c r="BQ37" s="302" t="str">
        <f>IF(AND($C$2="sixth"),key!BW39,IF(AND($C$2="Seventh"),key!BW139,IF(AND($C$2="eighth"),key!BW239,"")))</f>
        <v/>
      </c>
      <c r="BR37" s="298" t="str">
        <f>IF(AND($C$2="sixth"),key!BX39,IF(AND($C$2="Seventh"),key!BX139,IF(AND($C$2="eighth"),key!BX239,"")))</f>
        <v/>
      </c>
      <c r="BS37" s="259" t="str">
        <f>IF(AND($C$2="sixth"),key!CA39,IF(AND($C$2="Seventh"),key!CA139,IF(AND($C$2="eighth"),key!CA239,"")))</f>
        <v/>
      </c>
      <c r="BT37" s="299" t="str">
        <f>IF(AND($C$2="sixth"),key!CB39,IF(AND($C$2="Seventh"),key!CB139,IF(AND($C$2="eighth"),key!CB239,"")))</f>
        <v/>
      </c>
      <c r="BU37" s="295" t="str">
        <f>IF(AND($C$2="sixth"),key!CD39,IF(AND($C$2="Seventh"),key!CD139,IF(AND($C$2="eighth"),key!CD239,"")))</f>
        <v/>
      </c>
      <c r="BV37" s="295" t="str">
        <f>IF(AND($C$2="sixth"),key!CE39,IF(AND($C$2="Seventh"),key!CE139,IF(AND($C$2="eighth"),key!CE239,"")))</f>
        <v/>
      </c>
      <c r="BW37" s="302" t="str">
        <f>IF(AND($C$2="sixth"),key!CF39,IF(AND($C$2="Seventh"),key!CF139,IF(AND($C$2="eighth"),key!CF239,"")))</f>
        <v/>
      </c>
      <c r="BX37" s="298" t="str">
        <f>IF(AND($C$2="sixth"),key!CG39,IF(AND($C$2="Seventh"),key!CG139,IF(AND($C$2="eighth"),key!CG239,"")))</f>
        <v/>
      </c>
      <c r="BY37" s="295" t="str">
        <f>IF(AND($C$2="sixth"),key!CH39,IF(AND($C$2="Seventh"),key!CH139,IF(AND($C$2="eighth"),key!CH239,"")))</f>
        <v/>
      </c>
      <c r="BZ37" s="295" t="str">
        <f>IF(AND($C$2="sixth"),key!CI39,IF(AND($C$2="Seventh"),key!CI139,IF(AND($C$2="eighth"),key!CI239,"")))</f>
        <v/>
      </c>
      <c r="CA37" s="302" t="str">
        <f>IF(AND($C$2="sixth"),key!CJ39,IF(AND($C$2="Seventh"),key!CJ139,IF(AND($C$2="eighth"),key!CJ239,"")))</f>
        <v/>
      </c>
      <c r="CB37" s="298" t="str">
        <f>IF(AND($C$2="sixth"),key!CK39,IF(AND($C$2="Seventh"),key!CK139,IF(AND($C$2="eighth"),key!CK239,"")))</f>
        <v/>
      </c>
      <c r="CC37" s="295" t="str">
        <f>IF(AND($C$2="sixth"),key!CL39,IF(AND($C$2="Seventh"),key!CL139,IF(AND($C$2="eighth"),key!CL239,"")))</f>
        <v/>
      </c>
      <c r="CD37" s="295" t="str">
        <f>IF(AND($C$2="sixth"),key!CM39,IF(AND($C$2="Seventh"),key!CM139,IF(AND($C$2="eighth"),key!CM239,"")))</f>
        <v/>
      </c>
      <c r="CE37" s="302" t="str">
        <f>IF(AND($C$2="sixth"),key!CN39,IF(AND($C$2="Seventh"),key!CN139,IF(AND($C$2="eighth"),key!CN239,"")))</f>
        <v/>
      </c>
      <c r="CF37" s="298" t="str">
        <f>IF(AND($C$2="sixth"),key!CO39,IF(AND($C$2="Seventh"),key!CO139,IF(AND($C$2="eighth"),key!CO239,"")))</f>
        <v/>
      </c>
      <c r="CG37" s="295" t="str">
        <f>IF(AND($C$2="sixth"),key!CP39,IF(AND($C$2="Seventh"),key!CP139,IF(AND($C$2="eighth"),key!CP239,"")))</f>
        <v/>
      </c>
      <c r="CH37" s="295" t="str">
        <f>IF(AND($C$2="sixth"),key!CQ39,IF(AND($C$2="Seventh"),key!CQ139,IF(AND($C$2="eighth"),key!CQ239,"")))</f>
        <v/>
      </c>
      <c r="CI37" s="302" t="str">
        <f>IF(AND($C$2="sixth"),key!CR39,IF(AND($C$2="Seventh"),key!CR139,IF(AND($C$2="eighth"),key!CR239,"")))</f>
        <v/>
      </c>
      <c r="CJ37" s="298" t="str">
        <f>IF(AND($C$2="sixth"),key!CS39,IF(AND($C$2="Seventh"),key!CS139,IF(AND($C$2="eighth"),key!CS239,"")))</f>
        <v/>
      </c>
      <c r="CK37" s="295" t="str">
        <f>IF(AND($C$2="sixth"),key!CT39,IF(AND($C$2="Seventh"),key!CT139,IF(AND($C$2="eighth"),key!CT239,"")))</f>
        <v/>
      </c>
      <c r="CL37" s="295" t="str">
        <f>IF(AND($C$2="sixth"),key!CU39,IF(AND($C$2="Seventh"),key!CU139,IF(AND($C$2="eighth"),key!CU239,"")))</f>
        <v/>
      </c>
      <c r="CM37" s="302" t="str">
        <f>IF(AND($C$2="sixth"),key!CV39,IF(AND($C$2="Seventh"),key!CV139,IF(AND($C$2="eighth"),key!CV239,"")))</f>
        <v/>
      </c>
      <c r="CN37" s="298" t="str">
        <f>IF(AND($C$2="sixth"),key!CW39,IF(AND($C$2="Seventh"),key!CW139,IF(AND($C$2="eighth"),key!CW239,"")))</f>
        <v/>
      </c>
      <c r="CO37" s="259" t="str">
        <f>IF(AND($C$2="sixth"),key!CZ39,IF(AND($C$2="Seventh"),key!CZ139,IF(AND($C$2="eighth"),key!CZ239,"")))</f>
        <v/>
      </c>
      <c r="CP37" s="299" t="str">
        <f>IF(AND($C$2="sixth"),key!DA39,IF(AND($C$2="Seventh"),key!DA139,IF(AND($C$2="eighth"),key!DA239,"")))</f>
        <v/>
      </c>
      <c r="CQ37" s="295" t="str">
        <f>IF(AND($C$2="sixth"),key!DC39,IF(AND($C$2="Seventh"),key!DC139,IF(AND($C$2="eighth"),key!DC239,"")))</f>
        <v/>
      </c>
      <c r="CR37" s="295" t="str">
        <f>IF(AND($C$2="sixth"),key!DD39,IF(AND($C$2="Seventh"),key!DD139,IF(AND($C$2="eighth"),key!DD239,"")))</f>
        <v/>
      </c>
      <c r="CS37" s="302" t="str">
        <f>IF(AND($C$2="sixth"),key!DE39,IF(AND($C$2="Seventh"),key!DE139,IF(AND($C$2="eighth"),key!DE239,"")))</f>
        <v/>
      </c>
      <c r="CT37" s="298" t="str">
        <f>IF(AND($C$2="sixth"),key!DF39,IF(AND($C$2="Seventh"),key!DF139,IF(AND($C$2="eighth"),key!DF239,"")))</f>
        <v/>
      </c>
      <c r="CU37" s="295" t="str">
        <f>IF(AND($C$2="sixth"),key!DG39,IF(AND($C$2="Seventh"),key!DG139,IF(AND($C$2="eighth"),key!DG239,"")))</f>
        <v/>
      </c>
      <c r="CV37" s="295" t="str">
        <f>IF(AND($C$2="sixth"),key!DH39,IF(AND($C$2="Seventh"),key!DH139,IF(AND($C$2="eighth"),key!DH239,"")))</f>
        <v/>
      </c>
      <c r="CW37" s="302" t="str">
        <f>IF(AND($C$2="sixth"),key!DI39,IF(AND($C$2="Seventh"),key!DI139,IF(AND($C$2="eighth"),key!DI239,"")))</f>
        <v/>
      </c>
      <c r="CX37" s="298" t="str">
        <f>IF(AND($C$2="sixth"),key!DJ39,IF(AND($C$2="Seventh"),key!DJ139,IF(AND($C$2="eighth"),key!DJ239,"")))</f>
        <v/>
      </c>
      <c r="CY37" s="295" t="str">
        <f>IF(AND($C$2="sixth"),key!DK39,IF(AND($C$2="Seventh"),key!DK139,IF(AND($C$2="eighth"),key!DK239,"")))</f>
        <v/>
      </c>
      <c r="CZ37" s="295" t="str">
        <f>IF(AND($C$2="sixth"),key!DL39,IF(AND($C$2="Seventh"),key!DL139,IF(AND($C$2="eighth"),key!DL239,"")))</f>
        <v/>
      </c>
      <c r="DA37" s="302" t="str">
        <f>IF(AND($C$2="sixth"),key!DM39,IF(AND($C$2="Seventh"),key!DM139,IF(AND($C$2="eighth"),key!DM239,"")))</f>
        <v/>
      </c>
      <c r="DB37" s="298" t="str">
        <f>IF(AND($C$2="sixth"),key!DN39,IF(AND($C$2="Seventh"),key!DN139,IF(AND($C$2="eighth"),key!DN239,"")))</f>
        <v/>
      </c>
      <c r="DC37" s="295" t="str">
        <f>IF(AND($C$2="sixth"),key!DO39,IF(AND($C$2="Seventh"),key!DO139,IF(AND($C$2="eighth"),key!DO239,"")))</f>
        <v/>
      </c>
      <c r="DD37" s="295" t="str">
        <f>IF(AND($C$2="sixth"),key!DP39,IF(AND($C$2="Seventh"),key!DP139,IF(AND($C$2="eighth"),key!DP239,"")))</f>
        <v/>
      </c>
      <c r="DE37" s="302" t="str">
        <f>IF(AND($C$2="sixth"),key!DQ39,IF(AND($C$2="Seventh"),key!DQ139,IF(AND($C$2="eighth"),key!DQ239,"")))</f>
        <v/>
      </c>
      <c r="DF37" s="298" t="str">
        <f>IF(AND($C$2="sixth"),key!DR39,IF(AND($C$2="Seventh"),key!DR139,IF(AND($C$2="eighth"),key!DR239,"")))</f>
        <v/>
      </c>
      <c r="DG37" s="295" t="str">
        <f>IF(AND($C$2="sixth"),key!DS39,IF(AND($C$2="Seventh"),key!DS139,IF(AND($C$2="eighth"),key!DS239,"")))</f>
        <v/>
      </c>
      <c r="DH37" s="295" t="str">
        <f>IF(AND($C$2="sixth"),key!DT39,IF(AND($C$2="Seventh"),key!DT139,IF(AND($C$2="eighth"),key!DT239,"")))</f>
        <v/>
      </c>
      <c r="DI37" s="302" t="str">
        <f>IF(AND($C$2="sixth"),key!DU39,IF(AND($C$2="Seventh"),key!DU139,IF(AND($C$2="eighth"),key!DU239,"")))</f>
        <v/>
      </c>
      <c r="DJ37" s="298" t="str">
        <f>IF(AND($C$2="sixth"),key!DV39,IF(AND($C$2="Seventh"),key!DV139,IF(AND($C$2="eighth"),key!DV239,"")))</f>
        <v/>
      </c>
      <c r="DK37" s="259" t="str">
        <f>IF(AND($C$2="sixth"),key!DY39,IF(AND($C$2="Seventh"),key!DY139,IF(AND($C$2="eighth"),key!DY239,"")))</f>
        <v/>
      </c>
      <c r="DL37" s="299" t="str">
        <f>IF(AND($C$2="sixth"),key!DZ39,IF(AND($C$2="Seventh"),key!DZ139,IF(AND($C$2="eighth"),key!DZ239,"")))</f>
        <v/>
      </c>
      <c r="DM37" s="295" t="str">
        <f>IF(AND($C$2="sixth"),key!EB39,IF(AND($C$2="Seventh"),key!EB139,IF(AND($C$2="eighth"),key!EB239,"")))</f>
        <v/>
      </c>
      <c r="DN37" s="295" t="str">
        <f>IF(AND($C$2="sixth"),key!EC39,IF(AND($C$2="Seventh"),key!EC139,IF(AND($C$2="eighth"),key!EC239,"")))</f>
        <v/>
      </c>
      <c r="DO37" s="302" t="str">
        <f>IF(AND($C$2="sixth"),key!ED39,IF(AND($C$2="Seventh"),key!ED139,IF(AND($C$2="eighth"),key!ED239,"")))</f>
        <v/>
      </c>
      <c r="DP37" s="298" t="str">
        <f>IF(AND($C$2="sixth"),key!EE39,IF(AND($C$2="Seventh"),key!EE139,IF(AND($C$2="eighth"),key!EE239,"")))</f>
        <v/>
      </c>
      <c r="DQ37" s="295" t="str">
        <f>IF(AND($C$2="sixth"),key!EF39,IF(AND($C$2="Seventh"),key!EF139,IF(AND($C$2="eighth"),key!EF239,"")))</f>
        <v/>
      </c>
      <c r="DR37" s="295" t="str">
        <f>IF(AND($C$2="sixth"),key!EG39,IF(AND($C$2="Seventh"),key!EG139,IF(AND($C$2="eighth"),key!EG239,"")))</f>
        <v/>
      </c>
      <c r="DS37" s="302" t="str">
        <f>IF(AND($C$2="sixth"),key!EH39,IF(AND($C$2="Seventh"),key!EH139,IF(AND($C$2="eighth"),key!EH239,"")))</f>
        <v/>
      </c>
      <c r="DT37" s="298" t="str">
        <f>IF(AND($C$2="sixth"),key!EI39,IF(AND($C$2="Seventh"),key!EI139,IF(AND($C$2="eighth"),key!EI239,"")))</f>
        <v/>
      </c>
      <c r="DU37" s="295" t="str">
        <f>IF(AND($C$2="sixth"),key!EJ39,IF(AND($C$2="Seventh"),key!EJ139,IF(AND($C$2="eighth"),key!EJ239,"")))</f>
        <v/>
      </c>
      <c r="DV37" s="295" t="str">
        <f>IF(AND($C$2="sixth"),key!EK39,IF(AND($C$2="Seventh"),key!EK139,IF(AND($C$2="eighth"),key!EK239,"")))</f>
        <v/>
      </c>
      <c r="DW37" s="302" t="str">
        <f>IF(AND($C$2="sixth"),key!EL39,IF(AND($C$2="Seventh"),key!EL139,IF(AND($C$2="eighth"),key!EL239,"")))</f>
        <v/>
      </c>
      <c r="DX37" s="298" t="str">
        <f>IF(AND($C$2="sixth"),key!EM39,IF(AND($C$2="Seventh"),key!EM139,IF(AND($C$2="eighth"),key!EM239,"")))</f>
        <v/>
      </c>
      <c r="DY37" s="295" t="str">
        <f>IF(AND($C$2="sixth"),key!EN39,IF(AND($C$2="Seventh"),key!EN139,IF(AND($C$2="eighth"),key!EN239,"")))</f>
        <v/>
      </c>
      <c r="DZ37" s="295" t="str">
        <f>IF(AND($C$2="sixth"),key!EO39,IF(AND($C$2="Seventh"),key!EO139,IF(AND($C$2="eighth"),key!EO239,"")))</f>
        <v/>
      </c>
      <c r="EA37" s="302" t="str">
        <f>IF(AND($C$2="sixth"),key!EP39,IF(AND($C$2="Seventh"),key!EP139,IF(AND($C$2="eighth"),key!EP239,"")))</f>
        <v/>
      </c>
      <c r="EB37" s="298" t="str">
        <f>IF(AND($C$2="sixth"),key!EQ39,IF(AND($C$2="Seventh"),key!EQ139,IF(AND($C$2="eighth"),key!EQ239,"")))</f>
        <v/>
      </c>
      <c r="EC37" s="295" t="str">
        <f>IF(AND($C$2="sixth"),key!ER39,IF(AND($C$2="Seventh"),key!ER139,IF(AND($C$2="eighth"),key!ER239,"")))</f>
        <v/>
      </c>
      <c r="ED37" s="295" t="str">
        <f>IF(AND($C$2="sixth"),key!ES39,IF(AND($C$2="Seventh"),key!ES139,IF(AND($C$2="eighth"),key!ES239,"")))</f>
        <v/>
      </c>
      <c r="EE37" s="302" t="str">
        <f>IF(AND($C$2="sixth"),key!ET39,IF(AND($C$2="Seventh"),key!ET139,IF(AND($C$2="eighth"),key!ET239,"")))</f>
        <v/>
      </c>
      <c r="EF37" s="298" t="str">
        <f>IF(AND($C$2="sixth"),key!EU39,IF(AND($C$2="Seventh"),key!EU139,IF(AND($C$2="eighth"),key!EU239,"")))</f>
        <v/>
      </c>
      <c r="EG37" s="259" t="str">
        <f>IF(AND($C$2="sixth"),key!EX39,IF(AND($C$2="Seventh"),key!EX139,IF(AND($C$2="eighth"),key!EX239,"")))</f>
        <v/>
      </c>
      <c r="EH37" s="299" t="str">
        <f>IF(AND($C$2="sixth"),key!EY39,IF(AND($C$2="Seventh"),key!EY139,IF(AND($C$2="eighth"),key!EY239,"")))</f>
        <v/>
      </c>
      <c r="EI37" s="260" t="str">
        <f t="shared" si="9"/>
        <v/>
      </c>
      <c r="EJ37" s="254" t="str">
        <f>IF(AND($C$2="sixth"),key!EZ39,IF(AND($C$2="Seventh"),key!EZ139,IF(AND($C$2="eighth"),key!EZ239,"")))</f>
        <v/>
      </c>
      <c r="EK37" s="254" t="str">
        <f>IF(AND($C$2="sixth"),key!FA39,IF(AND($C$2="Seventh"),key!FA139,IF(AND($C$2="eighth"),key!FA239,"")))</f>
        <v/>
      </c>
      <c r="EL37" s="254" t="str">
        <f>IF(AND($C$2="sixth"),key!FB39,IF(AND($C$2="Seventh"),key!FB139,IF(AND($C$2="eighth"),key!FB239,"")))</f>
        <v/>
      </c>
      <c r="EM37" s="254" t="str">
        <f>IF(AND($C$2="sixth"),key!FC39,IF(AND($C$2="Seventh"),key!FC139,IF(AND($C$2="eighth"),key!FC239,"")))</f>
        <v/>
      </c>
      <c r="EN37" s="254" t="str">
        <f>IF(AND($C$2="sixth"),key!FD39,IF(AND($C$2="Seventh"),key!FD139,IF(AND($C$2="eighth"),key!FD239,"")))</f>
        <v/>
      </c>
      <c r="EO37" s="310" t="str">
        <f>IF(AND($C$2="sixth"),key!FE39,IF(AND($C$2="Seventh"),key!FE139,IF(AND($C$2="eighth"),key!FE239,"")))</f>
        <v/>
      </c>
      <c r="EP37" s="311" t="str">
        <f>IF(AND($C$2="sixth"),key!FF39,IF(AND($C$2="Seventh"),key!FF139,IF(AND($C$2="eighth"),key!FF239,"")))</f>
        <v xml:space="preserve"> </v>
      </c>
      <c r="EQ37" s="254" t="str">
        <f>IF(AND($C$2="sixth"),key!FG39,IF(AND($C$2="Seventh"),key!FG139,IF(AND($C$2="eighth"),key!FG239,"")))</f>
        <v/>
      </c>
      <c r="ER37" s="254" t="str">
        <f>IF(AND($C$2="sixth"),key!FH39,IF(AND($C$2="Seventh"),key!FH139,IF(AND($C$2="eighth"),key!FH239,"")))</f>
        <v/>
      </c>
      <c r="ES37" s="254" t="str">
        <f>IF(AND($C$2="sixth"),key!FI39,IF(AND($C$2="Seventh"),key!FI139,IF(AND($C$2="eighth"),key!FI239,"")))</f>
        <v/>
      </c>
      <c r="ET37" s="254" t="str">
        <f>IF(AND($C$2="sixth"),key!FJ39,IF(AND($C$2="Seventh"),key!FJ139,IF(AND($C$2="eighth"),key!FJ239,"")))</f>
        <v/>
      </c>
      <c r="EU37" s="254" t="str">
        <f>IF(AND($C$2="sixth"),key!FK39,IF(AND($C$2="Seventh"),key!FK139,IF(AND($C$2="eighth"),key!FK239,"")))</f>
        <v/>
      </c>
      <c r="EV37" s="310" t="str">
        <f>IF(AND($C$2="sixth"),key!FL39,IF(AND($C$2="Seventh"),key!FL139,IF(AND($C$2="eighth"),key!FL239,"")))</f>
        <v/>
      </c>
      <c r="EW37" s="311" t="str">
        <f>IF(AND($C$2="sixth"),key!FM39,IF(AND($C$2="Seventh"),key!FM139,IF(AND($C$2="eighth"),key!FM239,"")))</f>
        <v xml:space="preserve"> </v>
      </c>
      <c r="EX37" s="254" t="str">
        <f>IF(AND($C$2="sixth"),key!FN39,IF(AND($C$2="Seventh"),key!FN139,IF(AND($C$2="eighth"),key!FN239,"")))</f>
        <v/>
      </c>
      <c r="EY37" s="254" t="str">
        <f>IF(AND($C$2="sixth"),key!FO39,IF(AND($C$2="Seventh"),key!FO139,IF(AND($C$2="eighth"),key!FO239,"")))</f>
        <v/>
      </c>
      <c r="EZ37" s="254" t="str">
        <f>IF(AND($C$2="sixth"),key!FP39,IF(AND($C$2="Seventh"),key!FP139,IF(AND($C$2="eighth"),key!FP239,"")))</f>
        <v/>
      </c>
      <c r="FA37" s="254" t="str">
        <f>IF(AND($C$2="sixth"),key!FQ39,IF(AND($C$2="Seventh"),key!FQ139,IF(AND($C$2="eighth"),key!FQ239,"")))</f>
        <v/>
      </c>
      <c r="FB37" s="254" t="str">
        <f>IF(AND($C$2="sixth"),key!FR39,IF(AND($C$2="Seventh"),key!FR139,IF(AND($C$2="eighth"),key!FR239,"")))</f>
        <v/>
      </c>
      <c r="FC37" s="310" t="str">
        <f>IF(AND($C$2="sixth"),key!FS39,IF(AND($C$2="Seventh"),key!FS139,IF(AND($C$2="eighth"),key!FS239,"")))</f>
        <v/>
      </c>
      <c r="FD37" s="311" t="str">
        <f>IF(AND($C$2="sixth"),key!FT39,IF(AND($C$2="Seventh"),key!FT139,IF(AND($C$2="eighth"),key!FT239,"")))</f>
        <v xml:space="preserve"> </v>
      </c>
      <c r="FE37" s="344" t="str">
        <f t="shared" si="1"/>
        <v/>
      </c>
      <c r="FF37" s="261" t="str">
        <f>IF(AND($C$2="sixth"),key!GI39,IF(AND($C$2="Seventh"),key!GI139,IF(AND($C$2="eighth"),key!GI239,"")))</f>
        <v/>
      </c>
      <c r="FG37" s="842" t="str">
        <f>IF(AND($C$2="sixth"),key!GJ39,IF(AND($C$2="Seventh"),key!GJ139,IF(AND($C$2="eighth"),key!GJ239,"")))</f>
        <v/>
      </c>
      <c r="FH37" s="843"/>
      <c r="FI37" s="255" t="str">
        <f>IF(AND($C$2="sixth"),key!GG39,IF(AND($C$2="Seventh"),key!GG139,IF(AND($C$2="eighth"),key!GG239,"")))</f>
        <v/>
      </c>
      <c r="FJ37" s="330" t="str">
        <f t="shared" si="10"/>
        <v/>
      </c>
      <c r="FK37" s="248"/>
      <c r="FL37" s="248"/>
      <c r="FY37" s="50" t="str">
        <f>IF(AND($C$2="sixth"),key!GH39,IF(AND($C$2="Seventh"),key!GH139,IF(AND($C$2="eighth"),key!GH239,"")))</f>
        <v/>
      </c>
    </row>
    <row r="38" spans="1:181" ht="18.75">
      <c r="A38" s="257">
        <v>32</v>
      </c>
      <c r="B38" s="291" t="str">
        <f>IF(AND($C$2="sixth"),key!E40,IF(AND($C$2="Seventh"),key!E140,IF(AND($C$2="eighth"),key!E240,"")))</f>
        <v/>
      </c>
      <c r="C38" s="288" t="str">
        <f>IF(ISNA(VLOOKUP(D38,Register!A$7:Z$315,10,FALSE)),"",VLOOKUP(D38,Register!A$7:Z$315,10,FALSE))</f>
        <v/>
      </c>
      <c r="D38" s="289" t="str">
        <f>IF(AND($C$2="sixth"),key!B40,IF(AND($C$2="Seventh"),key!B140,IF(AND($C$2="eighth"),key!B240,"")))</f>
        <v/>
      </c>
      <c r="E38" s="290" t="str">
        <f>IF(AND($C$2="sixth"),key!C40,IF(AND($C$2="Seventh"),key!C140,IF(AND($C$2="eighth"),key!C240,"")))</f>
        <v/>
      </c>
      <c r="F38" s="290" t="str">
        <f>IF(AND($C$2="sixth"),key!D40,IF(AND($C$2="Seventh"),key!D140,IF(AND($C$2="eighth"),key!D240,"")))</f>
        <v/>
      </c>
      <c r="G38" s="295" t="str">
        <f>IF(AND($C$2="sixth"),key!G40,IF(AND($C$2="Seventh"),key!G140,IF(AND($C$2="eighth"),key!G240,"")))</f>
        <v/>
      </c>
      <c r="H38" s="295" t="str">
        <f>IF(AND($C$2="sixth"),key!H40,IF(AND($C$2="Seventh"),key!H140,IF(AND($C$2="eighth"),key!H240,"")))</f>
        <v/>
      </c>
      <c r="I38" s="297" t="str">
        <f t="shared" si="0"/>
        <v/>
      </c>
      <c r="J38" s="296" t="str">
        <f>IF(AND($C$2="sixth"),key!J40,IF(AND($C$2="Seventh"),key!J140,IF(AND($C$2="eighth"),key!J240,"")))</f>
        <v/>
      </c>
      <c r="K38" s="295" t="str">
        <f>IF(AND($C$2="sixth"),key!K40,IF(AND($C$2="Seventh"),key!K140,IF(AND($C$2="eighth"),key!K240,"")))</f>
        <v/>
      </c>
      <c r="L38" s="295" t="str">
        <f>IF(AND($C$2="sixth"),key!L40,IF(AND($C$2="Seventh"),key!L140,IF(AND($C$2="eighth"),key!L240,"")))</f>
        <v/>
      </c>
      <c r="M38" s="258" t="str">
        <f t="shared" si="2"/>
        <v/>
      </c>
      <c r="N38" s="298" t="str">
        <f>IF(AND($C$2="sixth"),key!N40,IF(AND($C$2="Seventh"),key!N140,IF(AND($C$2="eighth"),key!N240,"")))</f>
        <v/>
      </c>
      <c r="O38" s="295" t="str">
        <f>IF(AND($C$2="sixth"),key!O40,IF(AND($C$2="Seventh"),key!O140,IF(AND($C$2="eighth"),key!O240,"")))</f>
        <v/>
      </c>
      <c r="P38" s="295" t="str">
        <f>IF(AND($C$2="sixth"),key!P40,IF(AND($C$2="Seventh"),key!P140,IF(AND($C$2="eighth"),key!P240,"")))</f>
        <v/>
      </c>
      <c r="Q38" s="258" t="str">
        <f t="shared" si="3"/>
        <v/>
      </c>
      <c r="R38" s="298" t="str">
        <f>IF(AND($C$2="sixth"),key!R40,IF(AND($C$2="Seventh"),key!R140,IF(AND($C$2="eighth"),key!R240,"")))</f>
        <v/>
      </c>
      <c r="S38" s="295" t="str">
        <f>IF(AND($C$2="sixth"),key!S40,IF(AND($C$2="Seventh"),key!S140,IF(AND($C$2="eighth"),key!S240,"")))</f>
        <v/>
      </c>
      <c r="T38" s="295" t="str">
        <f>IF(AND($C$2="sixth"),key!T40,IF(AND($C$2="Seventh"),key!T140,IF(AND($C$2="eighth"),key!T240,"")))</f>
        <v/>
      </c>
      <c r="U38" s="258" t="str">
        <f t="shared" si="4"/>
        <v/>
      </c>
      <c r="V38" s="298" t="str">
        <f>IF(AND($C$2="sixth"),key!V40,IF(AND($C$2="Seventh"),key!V140,IF(AND($C$2="eighth"),key!V240,"")))</f>
        <v/>
      </c>
      <c r="W38" s="295" t="str">
        <f>IF(AND($C$2="sixth"),key!W40,IF(AND($C$2="Seventh"),key!W140,IF(AND($C$2="eighth"),key!W240,"")))</f>
        <v/>
      </c>
      <c r="X38" s="295" t="str">
        <f>IF(AND($C$2="sixth"),key!X40,IF(AND($C$2="Seventh"),key!X140,IF(AND($C$2="eighth"),key!X240,"")))</f>
        <v/>
      </c>
      <c r="Y38" s="259" t="str">
        <f t="shared" si="5"/>
        <v/>
      </c>
      <c r="Z38" s="298" t="str">
        <f>IF(AND($C$2="sixth"),key!Z40,IF(AND($C$2="Seventh"),key!Z140,IF(AND($C$2="eighth"),key!Z240,"")))</f>
        <v/>
      </c>
      <c r="AA38" s="259" t="str">
        <f>IF(AND($C$2="sixth"),key!AC40,IF(AND($C$2="Seventh"),key!AC140,IF(AND($C$2="eighth"),key!AC240,"")))</f>
        <v/>
      </c>
      <c r="AB38" s="299" t="str">
        <f>IF(AND($C$2="sixth"),key!AD40,IF(AND($C$2="Seventh"),key!AD140,IF(AND($C$2="eighth"),key!AD240,"")))</f>
        <v/>
      </c>
      <c r="AC38" s="295" t="str">
        <f>IF(AND($C$2="sixth"),key!AF40,IF(AND($C$2="Seventh"),key!AF140,IF(AND($C$2="eighth"),key!AF240,"")))</f>
        <v/>
      </c>
      <c r="AD38" s="295" t="str">
        <f>IF(AND($C$2="sixth"),key!AG40,IF(AND($C$2="Seventh"),key!AG140,IF(AND($C$2="eighth"),key!AG240,"")))</f>
        <v/>
      </c>
      <c r="AE38" s="297" t="str">
        <f t="shared" si="6"/>
        <v/>
      </c>
      <c r="AF38" s="296" t="str">
        <f>IF(AND($C$2="sixth"),key!AI40,IF(AND($C$2="Seventh"),key!AI140,IF(AND($C$2="eighth"),key!AI240,"")))</f>
        <v/>
      </c>
      <c r="AG38" s="295" t="str">
        <f>IF(AND($C$2="sixth"),key!AJ40,IF(AND($C$2="Seventh"),key!AJ140,IF(AND($C$2="eighth"),key!AJ240,"")))</f>
        <v/>
      </c>
      <c r="AH38" s="295" t="str">
        <f>IF(AND($C$2="sixth"),key!AK40,IF(AND($C$2="Seventh"),key!AK140,IF(AND($C$2="eighth"),key!AK240,"")))</f>
        <v/>
      </c>
      <c r="AI38" s="258" t="str">
        <f t="shared" si="7"/>
        <v/>
      </c>
      <c r="AJ38" s="298" t="str">
        <f>IF(AND($C$2="sixth"),key!AM40,IF(AND($C$2="Seventh"),key!AM140,IF(AND($C$2="eighth"),key!AM240,"")))</f>
        <v/>
      </c>
      <c r="AK38" s="295" t="str">
        <f>IF(AND($C$2="sixth"),key!AN40,IF(AND($C$2="Seventh"),key!AN140,IF(AND($C$2="eighth"),key!AN240,"")))</f>
        <v/>
      </c>
      <c r="AL38" s="295" t="str">
        <f>IF(AND($C$2="sixth"),key!AO40,IF(AND($C$2="Seventh"),key!AO140,IF(AND($C$2="eighth"),key!AO240,"")))</f>
        <v/>
      </c>
      <c r="AM38" s="258" t="str">
        <f t="shared" si="8"/>
        <v/>
      </c>
      <c r="AN38" s="298" t="str">
        <f>IF(AND($C$2="sixth"),key!AQ40,IF(AND($C$2="Seventh"),key!AQ140,IF(AND($C$2="eighth"),key!AQ240,"")))</f>
        <v/>
      </c>
      <c r="AO38" s="295" t="str">
        <f>IF(AND($C$2="sixth"),key!AR40,IF(AND($C$2="Seventh"),key!AR140,IF(AND($C$2="eighth"),key!AR240,"")))</f>
        <v/>
      </c>
      <c r="AP38" s="295" t="str">
        <f>IF(AND($C$2="sixth"),key!AS40,IF(AND($C$2="Seventh"),key!AS140,IF(AND($C$2="eighth"),key!AS240,"")))</f>
        <v/>
      </c>
      <c r="AQ38" s="303" t="str">
        <f>IF(AND($C$2="sixth"),key!AT40,IF(AND($C$2="Seventh"),key!AT140,IF(AND($C$2="eighth"),key!AT240,"")))</f>
        <v/>
      </c>
      <c r="AR38" s="298" t="str">
        <f>IF(AND($C$2="sixth"),key!AU40,IF(AND($C$2="Seventh"),key!AU140,IF(AND($C$2="eighth"),key!AU240,"")))</f>
        <v/>
      </c>
      <c r="AS38" s="295" t="str">
        <f>IF(AND($C$2="sixth"),key!AV40,IF(AND($C$2="Seventh"),key!AV140,IF(AND($C$2="eighth"),key!AV240,"")))</f>
        <v/>
      </c>
      <c r="AT38" s="295" t="str">
        <f>IF(AND($C$2="sixth"),key!AW40,IF(AND($C$2="Seventh"),key!AW140,IF(AND($C$2="eighth"),key!AW240,"")))</f>
        <v/>
      </c>
      <c r="AU38" s="303" t="str">
        <f>IF(AND($C$2="sixth"),key!AX40,IF(AND($C$2="Seventh"),key!AX140,IF(AND($C$2="eighth"),key!AX240,"")))</f>
        <v/>
      </c>
      <c r="AV38" s="298" t="str">
        <f>IF(AND($C$2="sixth"),key!AY40,IF(AND($C$2="Seventh"),key!AY140,IF(AND($C$2="eighth"),key!AY240,"")))</f>
        <v/>
      </c>
      <c r="AW38" s="259" t="str">
        <f>IF(AND($C$2="sixth"),key!BB40,IF(AND($C$2="Seventh"),key!BB140,IF(AND($C$2="eighth"),key!BB240,"")))</f>
        <v/>
      </c>
      <c r="AX38" s="299" t="str">
        <f>IF(AND($C$2="sixth"),key!BC40,IF(AND($C$2="Seventh"),key!BC140,IF(AND($C$2="eighth"),key!BC240,"")))</f>
        <v/>
      </c>
      <c r="AY38" s="295" t="str">
        <f>IF(AND($C$2="sixth"),key!BE40,IF(AND($C$2="Seventh"),key!BE140,IF(AND($C$2="eighth"),key!BE240,"")))</f>
        <v/>
      </c>
      <c r="AZ38" s="295" t="str">
        <f>IF(AND($C$2="sixth"),key!BF40,IF(AND($C$2="Seventh"),key!BF140,IF(AND($C$2="eighth"),key!BF240,"")))</f>
        <v/>
      </c>
      <c r="BA38" s="302" t="str">
        <f>IF(AND($C$2="sixth"),key!BG40,IF(AND($C$2="Seventh"),key!BG140,IF(AND($C$2="eighth"),key!BG240,"")))</f>
        <v/>
      </c>
      <c r="BB38" s="298" t="str">
        <f>IF(AND($C$2="sixth"),key!BH40,IF(AND($C$2="Seventh"),key!BH140,IF(AND($C$2="eighth"),key!BH240,"")))</f>
        <v/>
      </c>
      <c r="BC38" s="295" t="str">
        <f>IF(AND($C$2="sixth"),key!BI40,IF(AND($C$2="Seventh"),key!BI140,IF(AND($C$2="eighth"),key!BI240,"")))</f>
        <v/>
      </c>
      <c r="BD38" s="295" t="str">
        <f>IF(AND($C$2="sixth"),key!BJ40,IF(AND($C$2="Seventh"),key!BJ140,IF(AND($C$2="eighth"),key!BJ240,"")))</f>
        <v/>
      </c>
      <c r="BE38" s="302" t="str">
        <f>IF(AND($C$2="sixth"),key!BK40,IF(AND($C$2="Seventh"),key!BK140,IF(AND($C$2="eighth"),key!BK240,"")))</f>
        <v/>
      </c>
      <c r="BF38" s="298" t="str">
        <f>IF(AND($C$2="sixth"),key!BL40,IF(AND($C$2="Seventh"),key!BL140,IF(AND($C$2="eighth"),key!BL240,"")))</f>
        <v/>
      </c>
      <c r="BG38" s="295" t="str">
        <f>IF(AND($C$2="sixth"),key!BM40,IF(AND($C$2="Seventh"),key!BM140,IF(AND($C$2="eighth"),key!BM240,"")))</f>
        <v/>
      </c>
      <c r="BH38" s="295" t="str">
        <f>IF(AND($C$2="sixth"),key!BN40,IF(AND($C$2="Seventh"),key!BN140,IF(AND($C$2="eighth"),key!BN240,"")))</f>
        <v/>
      </c>
      <c r="BI38" s="302" t="str">
        <f>IF(AND($C$2="sixth"),key!BO40,IF(AND($C$2="Seventh"),key!BO140,IF(AND($C$2="eighth"),key!BO240,"")))</f>
        <v/>
      </c>
      <c r="BJ38" s="298" t="str">
        <f>IF(AND($C$2="sixth"),key!BP40,IF(AND($C$2="Seventh"),key!BP140,IF(AND($C$2="eighth"),key!BP240,"")))</f>
        <v/>
      </c>
      <c r="BK38" s="295" t="str">
        <f>IF(AND($C$2="sixth"),key!BQ40,IF(AND($C$2="Seventh"),key!BQ140,IF(AND($C$2="eighth"),key!BQ240,"")))</f>
        <v/>
      </c>
      <c r="BL38" s="295" t="str">
        <f>IF(AND($C$2="sixth"),key!BR40,IF(AND($C$2="Seventh"),key!BR140,IF(AND($C$2="eighth"),key!BR240,"")))</f>
        <v/>
      </c>
      <c r="BM38" s="302" t="str">
        <f>IF(AND($C$2="sixth"),key!BS40,IF(AND($C$2="Seventh"),key!BS140,IF(AND($C$2="eighth"),key!BS240,"")))</f>
        <v/>
      </c>
      <c r="BN38" s="298" t="str">
        <f>IF(AND($C$2="sixth"),key!BT40,IF(AND($C$2="Seventh"),key!BT140,IF(AND($C$2="eighth"),key!BT240,"")))</f>
        <v/>
      </c>
      <c r="BO38" s="295" t="str">
        <f>IF(AND($C$2="sixth"),key!BU40,IF(AND($C$2="Seventh"),key!BU140,IF(AND($C$2="eighth"),key!BU240,"")))</f>
        <v/>
      </c>
      <c r="BP38" s="295" t="str">
        <f>IF(AND($C$2="sixth"),key!BV40,IF(AND($C$2="Seventh"),key!BV140,IF(AND($C$2="eighth"),key!BV240,"")))</f>
        <v/>
      </c>
      <c r="BQ38" s="302" t="str">
        <f>IF(AND($C$2="sixth"),key!BW40,IF(AND($C$2="Seventh"),key!BW140,IF(AND($C$2="eighth"),key!BW240,"")))</f>
        <v/>
      </c>
      <c r="BR38" s="298" t="str">
        <f>IF(AND($C$2="sixth"),key!BX40,IF(AND($C$2="Seventh"),key!BX140,IF(AND($C$2="eighth"),key!BX240,"")))</f>
        <v/>
      </c>
      <c r="BS38" s="259" t="str">
        <f>IF(AND($C$2="sixth"),key!CA40,IF(AND($C$2="Seventh"),key!CA140,IF(AND($C$2="eighth"),key!CA240,"")))</f>
        <v/>
      </c>
      <c r="BT38" s="299" t="str">
        <f>IF(AND($C$2="sixth"),key!CB40,IF(AND($C$2="Seventh"),key!CB140,IF(AND($C$2="eighth"),key!CB240,"")))</f>
        <v/>
      </c>
      <c r="BU38" s="295" t="str">
        <f>IF(AND($C$2="sixth"),key!CD40,IF(AND($C$2="Seventh"),key!CD140,IF(AND($C$2="eighth"),key!CD240,"")))</f>
        <v/>
      </c>
      <c r="BV38" s="295" t="str">
        <f>IF(AND($C$2="sixth"),key!CE40,IF(AND($C$2="Seventh"),key!CE140,IF(AND($C$2="eighth"),key!CE240,"")))</f>
        <v/>
      </c>
      <c r="BW38" s="302" t="str">
        <f>IF(AND($C$2="sixth"),key!CF40,IF(AND($C$2="Seventh"),key!CF140,IF(AND($C$2="eighth"),key!CF240,"")))</f>
        <v/>
      </c>
      <c r="BX38" s="298" t="str">
        <f>IF(AND($C$2="sixth"),key!CG40,IF(AND($C$2="Seventh"),key!CG140,IF(AND($C$2="eighth"),key!CG240,"")))</f>
        <v/>
      </c>
      <c r="BY38" s="295" t="str">
        <f>IF(AND($C$2="sixth"),key!CH40,IF(AND($C$2="Seventh"),key!CH140,IF(AND($C$2="eighth"),key!CH240,"")))</f>
        <v/>
      </c>
      <c r="BZ38" s="295" t="str">
        <f>IF(AND($C$2="sixth"),key!CI40,IF(AND($C$2="Seventh"),key!CI140,IF(AND($C$2="eighth"),key!CI240,"")))</f>
        <v/>
      </c>
      <c r="CA38" s="302" t="str">
        <f>IF(AND($C$2="sixth"),key!CJ40,IF(AND($C$2="Seventh"),key!CJ140,IF(AND($C$2="eighth"),key!CJ240,"")))</f>
        <v/>
      </c>
      <c r="CB38" s="298" t="str">
        <f>IF(AND($C$2="sixth"),key!CK40,IF(AND($C$2="Seventh"),key!CK140,IF(AND($C$2="eighth"),key!CK240,"")))</f>
        <v/>
      </c>
      <c r="CC38" s="295" t="str">
        <f>IF(AND($C$2="sixth"),key!CL40,IF(AND($C$2="Seventh"),key!CL140,IF(AND($C$2="eighth"),key!CL240,"")))</f>
        <v/>
      </c>
      <c r="CD38" s="295" t="str">
        <f>IF(AND($C$2="sixth"),key!CM40,IF(AND($C$2="Seventh"),key!CM140,IF(AND($C$2="eighth"),key!CM240,"")))</f>
        <v/>
      </c>
      <c r="CE38" s="302" t="str">
        <f>IF(AND($C$2="sixth"),key!CN40,IF(AND($C$2="Seventh"),key!CN140,IF(AND($C$2="eighth"),key!CN240,"")))</f>
        <v/>
      </c>
      <c r="CF38" s="298" t="str">
        <f>IF(AND($C$2="sixth"),key!CO40,IF(AND($C$2="Seventh"),key!CO140,IF(AND($C$2="eighth"),key!CO240,"")))</f>
        <v/>
      </c>
      <c r="CG38" s="295" t="str">
        <f>IF(AND($C$2="sixth"),key!CP40,IF(AND($C$2="Seventh"),key!CP140,IF(AND($C$2="eighth"),key!CP240,"")))</f>
        <v/>
      </c>
      <c r="CH38" s="295" t="str">
        <f>IF(AND($C$2="sixth"),key!CQ40,IF(AND($C$2="Seventh"),key!CQ140,IF(AND($C$2="eighth"),key!CQ240,"")))</f>
        <v/>
      </c>
      <c r="CI38" s="302" t="str">
        <f>IF(AND($C$2="sixth"),key!CR40,IF(AND($C$2="Seventh"),key!CR140,IF(AND($C$2="eighth"),key!CR240,"")))</f>
        <v/>
      </c>
      <c r="CJ38" s="298" t="str">
        <f>IF(AND($C$2="sixth"),key!CS40,IF(AND($C$2="Seventh"),key!CS140,IF(AND($C$2="eighth"),key!CS240,"")))</f>
        <v/>
      </c>
      <c r="CK38" s="295" t="str">
        <f>IF(AND($C$2="sixth"),key!CT40,IF(AND($C$2="Seventh"),key!CT140,IF(AND($C$2="eighth"),key!CT240,"")))</f>
        <v/>
      </c>
      <c r="CL38" s="295" t="str">
        <f>IF(AND($C$2="sixth"),key!CU40,IF(AND($C$2="Seventh"),key!CU140,IF(AND($C$2="eighth"),key!CU240,"")))</f>
        <v/>
      </c>
      <c r="CM38" s="302" t="str">
        <f>IF(AND($C$2="sixth"),key!CV40,IF(AND($C$2="Seventh"),key!CV140,IF(AND($C$2="eighth"),key!CV240,"")))</f>
        <v/>
      </c>
      <c r="CN38" s="298" t="str">
        <f>IF(AND($C$2="sixth"),key!CW40,IF(AND($C$2="Seventh"),key!CW140,IF(AND($C$2="eighth"),key!CW240,"")))</f>
        <v/>
      </c>
      <c r="CO38" s="259" t="str">
        <f>IF(AND($C$2="sixth"),key!CZ40,IF(AND($C$2="Seventh"),key!CZ140,IF(AND($C$2="eighth"),key!CZ240,"")))</f>
        <v/>
      </c>
      <c r="CP38" s="299" t="str">
        <f>IF(AND($C$2="sixth"),key!DA40,IF(AND($C$2="Seventh"),key!DA140,IF(AND($C$2="eighth"),key!DA240,"")))</f>
        <v/>
      </c>
      <c r="CQ38" s="295" t="str">
        <f>IF(AND($C$2="sixth"),key!DC40,IF(AND($C$2="Seventh"),key!DC140,IF(AND($C$2="eighth"),key!DC240,"")))</f>
        <v/>
      </c>
      <c r="CR38" s="295" t="str">
        <f>IF(AND($C$2="sixth"),key!DD40,IF(AND($C$2="Seventh"),key!DD140,IF(AND($C$2="eighth"),key!DD240,"")))</f>
        <v/>
      </c>
      <c r="CS38" s="302" t="str">
        <f>IF(AND($C$2="sixth"),key!DE40,IF(AND($C$2="Seventh"),key!DE140,IF(AND($C$2="eighth"),key!DE240,"")))</f>
        <v/>
      </c>
      <c r="CT38" s="298" t="str">
        <f>IF(AND($C$2="sixth"),key!DF40,IF(AND($C$2="Seventh"),key!DF140,IF(AND($C$2="eighth"),key!DF240,"")))</f>
        <v/>
      </c>
      <c r="CU38" s="295" t="str">
        <f>IF(AND($C$2="sixth"),key!DG40,IF(AND($C$2="Seventh"),key!DG140,IF(AND($C$2="eighth"),key!DG240,"")))</f>
        <v/>
      </c>
      <c r="CV38" s="295" t="str">
        <f>IF(AND($C$2="sixth"),key!DH40,IF(AND($C$2="Seventh"),key!DH140,IF(AND($C$2="eighth"),key!DH240,"")))</f>
        <v/>
      </c>
      <c r="CW38" s="302" t="str">
        <f>IF(AND($C$2="sixth"),key!DI40,IF(AND($C$2="Seventh"),key!DI140,IF(AND($C$2="eighth"),key!DI240,"")))</f>
        <v/>
      </c>
      <c r="CX38" s="298" t="str">
        <f>IF(AND($C$2="sixth"),key!DJ40,IF(AND($C$2="Seventh"),key!DJ140,IF(AND($C$2="eighth"),key!DJ240,"")))</f>
        <v/>
      </c>
      <c r="CY38" s="295" t="str">
        <f>IF(AND($C$2="sixth"),key!DK40,IF(AND($C$2="Seventh"),key!DK140,IF(AND($C$2="eighth"),key!DK240,"")))</f>
        <v/>
      </c>
      <c r="CZ38" s="295" t="str">
        <f>IF(AND($C$2="sixth"),key!DL40,IF(AND($C$2="Seventh"),key!DL140,IF(AND($C$2="eighth"),key!DL240,"")))</f>
        <v/>
      </c>
      <c r="DA38" s="302" t="str">
        <f>IF(AND($C$2="sixth"),key!DM40,IF(AND($C$2="Seventh"),key!DM140,IF(AND($C$2="eighth"),key!DM240,"")))</f>
        <v/>
      </c>
      <c r="DB38" s="298" t="str">
        <f>IF(AND($C$2="sixth"),key!DN40,IF(AND($C$2="Seventh"),key!DN140,IF(AND($C$2="eighth"),key!DN240,"")))</f>
        <v/>
      </c>
      <c r="DC38" s="295" t="str">
        <f>IF(AND($C$2="sixth"),key!DO40,IF(AND($C$2="Seventh"),key!DO140,IF(AND($C$2="eighth"),key!DO240,"")))</f>
        <v/>
      </c>
      <c r="DD38" s="295" t="str">
        <f>IF(AND($C$2="sixth"),key!DP40,IF(AND($C$2="Seventh"),key!DP140,IF(AND($C$2="eighth"),key!DP240,"")))</f>
        <v/>
      </c>
      <c r="DE38" s="302" t="str">
        <f>IF(AND($C$2="sixth"),key!DQ40,IF(AND($C$2="Seventh"),key!DQ140,IF(AND($C$2="eighth"),key!DQ240,"")))</f>
        <v/>
      </c>
      <c r="DF38" s="298" t="str">
        <f>IF(AND($C$2="sixth"),key!DR40,IF(AND($C$2="Seventh"),key!DR140,IF(AND($C$2="eighth"),key!DR240,"")))</f>
        <v/>
      </c>
      <c r="DG38" s="295" t="str">
        <f>IF(AND($C$2="sixth"),key!DS40,IF(AND($C$2="Seventh"),key!DS140,IF(AND($C$2="eighth"),key!DS240,"")))</f>
        <v/>
      </c>
      <c r="DH38" s="295" t="str">
        <f>IF(AND($C$2="sixth"),key!DT40,IF(AND($C$2="Seventh"),key!DT140,IF(AND($C$2="eighth"),key!DT240,"")))</f>
        <v/>
      </c>
      <c r="DI38" s="302" t="str">
        <f>IF(AND($C$2="sixth"),key!DU40,IF(AND($C$2="Seventh"),key!DU140,IF(AND($C$2="eighth"),key!DU240,"")))</f>
        <v/>
      </c>
      <c r="DJ38" s="298" t="str">
        <f>IF(AND($C$2="sixth"),key!DV40,IF(AND($C$2="Seventh"),key!DV140,IF(AND($C$2="eighth"),key!DV240,"")))</f>
        <v/>
      </c>
      <c r="DK38" s="259" t="str">
        <f>IF(AND($C$2="sixth"),key!DY40,IF(AND($C$2="Seventh"),key!DY140,IF(AND($C$2="eighth"),key!DY240,"")))</f>
        <v/>
      </c>
      <c r="DL38" s="299" t="str">
        <f>IF(AND($C$2="sixth"),key!DZ40,IF(AND($C$2="Seventh"),key!DZ140,IF(AND($C$2="eighth"),key!DZ240,"")))</f>
        <v/>
      </c>
      <c r="DM38" s="295" t="str">
        <f>IF(AND($C$2="sixth"),key!EB40,IF(AND($C$2="Seventh"),key!EB140,IF(AND($C$2="eighth"),key!EB240,"")))</f>
        <v/>
      </c>
      <c r="DN38" s="295" t="str">
        <f>IF(AND($C$2="sixth"),key!EC40,IF(AND($C$2="Seventh"),key!EC140,IF(AND($C$2="eighth"),key!EC240,"")))</f>
        <v/>
      </c>
      <c r="DO38" s="302" t="str">
        <f>IF(AND($C$2="sixth"),key!ED40,IF(AND($C$2="Seventh"),key!ED140,IF(AND($C$2="eighth"),key!ED240,"")))</f>
        <v/>
      </c>
      <c r="DP38" s="298" t="str">
        <f>IF(AND($C$2="sixth"),key!EE40,IF(AND($C$2="Seventh"),key!EE140,IF(AND($C$2="eighth"),key!EE240,"")))</f>
        <v/>
      </c>
      <c r="DQ38" s="295" t="str">
        <f>IF(AND($C$2="sixth"),key!EF40,IF(AND($C$2="Seventh"),key!EF140,IF(AND($C$2="eighth"),key!EF240,"")))</f>
        <v/>
      </c>
      <c r="DR38" s="295" t="str">
        <f>IF(AND($C$2="sixth"),key!EG40,IF(AND($C$2="Seventh"),key!EG140,IF(AND($C$2="eighth"),key!EG240,"")))</f>
        <v/>
      </c>
      <c r="DS38" s="302" t="str">
        <f>IF(AND($C$2="sixth"),key!EH40,IF(AND($C$2="Seventh"),key!EH140,IF(AND($C$2="eighth"),key!EH240,"")))</f>
        <v/>
      </c>
      <c r="DT38" s="298" t="str">
        <f>IF(AND($C$2="sixth"),key!EI40,IF(AND($C$2="Seventh"),key!EI140,IF(AND($C$2="eighth"),key!EI240,"")))</f>
        <v/>
      </c>
      <c r="DU38" s="295" t="str">
        <f>IF(AND($C$2="sixth"),key!EJ40,IF(AND($C$2="Seventh"),key!EJ140,IF(AND($C$2="eighth"),key!EJ240,"")))</f>
        <v/>
      </c>
      <c r="DV38" s="295" t="str">
        <f>IF(AND($C$2="sixth"),key!EK40,IF(AND($C$2="Seventh"),key!EK140,IF(AND($C$2="eighth"),key!EK240,"")))</f>
        <v/>
      </c>
      <c r="DW38" s="302" t="str">
        <f>IF(AND($C$2="sixth"),key!EL40,IF(AND($C$2="Seventh"),key!EL140,IF(AND($C$2="eighth"),key!EL240,"")))</f>
        <v/>
      </c>
      <c r="DX38" s="298" t="str">
        <f>IF(AND($C$2="sixth"),key!EM40,IF(AND($C$2="Seventh"),key!EM140,IF(AND($C$2="eighth"),key!EM240,"")))</f>
        <v/>
      </c>
      <c r="DY38" s="295" t="str">
        <f>IF(AND($C$2="sixth"),key!EN40,IF(AND($C$2="Seventh"),key!EN140,IF(AND($C$2="eighth"),key!EN240,"")))</f>
        <v/>
      </c>
      <c r="DZ38" s="295" t="str">
        <f>IF(AND($C$2="sixth"),key!EO40,IF(AND($C$2="Seventh"),key!EO140,IF(AND($C$2="eighth"),key!EO240,"")))</f>
        <v/>
      </c>
      <c r="EA38" s="302" t="str">
        <f>IF(AND($C$2="sixth"),key!EP40,IF(AND($C$2="Seventh"),key!EP140,IF(AND($C$2="eighth"),key!EP240,"")))</f>
        <v/>
      </c>
      <c r="EB38" s="298" t="str">
        <f>IF(AND($C$2="sixth"),key!EQ40,IF(AND($C$2="Seventh"),key!EQ140,IF(AND($C$2="eighth"),key!EQ240,"")))</f>
        <v/>
      </c>
      <c r="EC38" s="295" t="str">
        <f>IF(AND($C$2="sixth"),key!ER40,IF(AND($C$2="Seventh"),key!ER140,IF(AND($C$2="eighth"),key!ER240,"")))</f>
        <v/>
      </c>
      <c r="ED38" s="295" t="str">
        <f>IF(AND($C$2="sixth"),key!ES40,IF(AND($C$2="Seventh"),key!ES140,IF(AND($C$2="eighth"),key!ES240,"")))</f>
        <v/>
      </c>
      <c r="EE38" s="302" t="str">
        <f>IF(AND($C$2="sixth"),key!ET40,IF(AND($C$2="Seventh"),key!ET140,IF(AND($C$2="eighth"),key!ET240,"")))</f>
        <v/>
      </c>
      <c r="EF38" s="298" t="str">
        <f>IF(AND($C$2="sixth"),key!EU40,IF(AND($C$2="Seventh"),key!EU140,IF(AND($C$2="eighth"),key!EU240,"")))</f>
        <v/>
      </c>
      <c r="EG38" s="259" t="str">
        <f>IF(AND($C$2="sixth"),key!EX40,IF(AND($C$2="Seventh"),key!EX140,IF(AND($C$2="eighth"),key!EX240,"")))</f>
        <v/>
      </c>
      <c r="EH38" s="299" t="str">
        <f>IF(AND($C$2="sixth"),key!EY40,IF(AND($C$2="Seventh"),key!EY140,IF(AND($C$2="eighth"),key!EY240,"")))</f>
        <v/>
      </c>
      <c r="EI38" s="260" t="str">
        <f t="shared" si="9"/>
        <v/>
      </c>
      <c r="EJ38" s="254" t="str">
        <f>IF(AND($C$2="sixth"),key!EZ40,IF(AND($C$2="Seventh"),key!EZ140,IF(AND($C$2="eighth"),key!EZ240,"")))</f>
        <v/>
      </c>
      <c r="EK38" s="254" t="str">
        <f>IF(AND($C$2="sixth"),key!FA40,IF(AND($C$2="Seventh"),key!FA140,IF(AND($C$2="eighth"),key!FA240,"")))</f>
        <v/>
      </c>
      <c r="EL38" s="254" t="str">
        <f>IF(AND($C$2="sixth"),key!FB40,IF(AND($C$2="Seventh"),key!FB140,IF(AND($C$2="eighth"),key!FB240,"")))</f>
        <v/>
      </c>
      <c r="EM38" s="254" t="str">
        <f>IF(AND($C$2="sixth"),key!FC40,IF(AND($C$2="Seventh"),key!FC140,IF(AND($C$2="eighth"),key!FC240,"")))</f>
        <v/>
      </c>
      <c r="EN38" s="254" t="str">
        <f>IF(AND($C$2="sixth"),key!FD40,IF(AND($C$2="Seventh"),key!FD140,IF(AND($C$2="eighth"),key!FD240,"")))</f>
        <v/>
      </c>
      <c r="EO38" s="310" t="str">
        <f>IF(AND($C$2="sixth"),key!FE40,IF(AND($C$2="Seventh"),key!FE140,IF(AND($C$2="eighth"),key!FE240,"")))</f>
        <v/>
      </c>
      <c r="EP38" s="311" t="str">
        <f>IF(AND($C$2="sixth"),key!FF40,IF(AND($C$2="Seventh"),key!FF140,IF(AND($C$2="eighth"),key!FF240,"")))</f>
        <v xml:space="preserve"> </v>
      </c>
      <c r="EQ38" s="254" t="str">
        <f>IF(AND($C$2="sixth"),key!FG40,IF(AND($C$2="Seventh"),key!FG140,IF(AND($C$2="eighth"),key!FG240,"")))</f>
        <v/>
      </c>
      <c r="ER38" s="254" t="str">
        <f>IF(AND($C$2="sixth"),key!FH40,IF(AND($C$2="Seventh"),key!FH140,IF(AND($C$2="eighth"),key!FH240,"")))</f>
        <v/>
      </c>
      <c r="ES38" s="254" t="str">
        <f>IF(AND($C$2="sixth"),key!FI40,IF(AND($C$2="Seventh"),key!FI140,IF(AND($C$2="eighth"),key!FI240,"")))</f>
        <v/>
      </c>
      <c r="ET38" s="254" t="str">
        <f>IF(AND($C$2="sixth"),key!FJ40,IF(AND($C$2="Seventh"),key!FJ140,IF(AND($C$2="eighth"),key!FJ240,"")))</f>
        <v/>
      </c>
      <c r="EU38" s="254" t="str">
        <f>IF(AND($C$2="sixth"),key!FK40,IF(AND($C$2="Seventh"),key!FK140,IF(AND($C$2="eighth"),key!FK240,"")))</f>
        <v/>
      </c>
      <c r="EV38" s="310" t="str">
        <f>IF(AND($C$2="sixth"),key!FL40,IF(AND($C$2="Seventh"),key!FL140,IF(AND($C$2="eighth"),key!FL240,"")))</f>
        <v/>
      </c>
      <c r="EW38" s="311" t="str">
        <f>IF(AND($C$2="sixth"),key!FM40,IF(AND($C$2="Seventh"),key!FM140,IF(AND($C$2="eighth"),key!FM240,"")))</f>
        <v xml:space="preserve"> </v>
      </c>
      <c r="EX38" s="254" t="str">
        <f>IF(AND($C$2="sixth"),key!FN40,IF(AND($C$2="Seventh"),key!FN140,IF(AND($C$2="eighth"),key!FN240,"")))</f>
        <v/>
      </c>
      <c r="EY38" s="254" t="str">
        <f>IF(AND($C$2="sixth"),key!FO40,IF(AND($C$2="Seventh"),key!FO140,IF(AND($C$2="eighth"),key!FO240,"")))</f>
        <v/>
      </c>
      <c r="EZ38" s="254" t="str">
        <f>IF(AND($C$2="sixth"),key!FP40,IF(AND($C$2="Seventh"),key!FP140,IF(AND($C$2="eighth"),key!FP240,"")))</f>
        <v/>
      </c>
      <c r="FA38" s="254" t="str">
        <f>IF(AND($C$2="sixth"),key!FQ40,IF(AND($C$2="Seventh"),key!FQ140,IF(AND($C$2="eighth"),key!FQ240,"")))</f>
        <v/>
      </c>
      <c r="FB38" s="254" t="str">
        <f>IF(AND($C$2="sixth"),key!FR40,IF(AND($C$2="Seventh"),key!FR140,IF(AND($C$2="eighth"),key!FR240,"")))</f>
        <v/>
      </c>
      <c r="FC38" s="310" t="str">
        <f>IF(AND($C$2="sixth"),key!FS40,IF(AND($C$2="Seventh"),key!FS140,IF(AND($C$2="eighth"),key!FS240,"")))</f>
        <v/>
      </c>
      <c r="FD38" s="311" t="str">
        <f>IF(AND($C$2="sixth"),key!FT40,IF(AND($C$2="Seventh"),key!FT140,IF(AND($C$2="eighth"),key!FT240,"")))</f>
        <v xml:space="preserve"> </v>
      </c>
      <c r="FE38" s="344" t="str">
        <f t="shared" si="1"/>
        <v/>
      </c>
      <c r="FF38" s="261" t="str">
        <f>IF(AND($C$2="sixth"),key!GI40,IF(AND($C$2="Seventh"),key!GI140,IF(AND($C$2="eighth"),key!GI240,"")))</f>
        <v/>
      </c>
      <c r="FG38" s="842" t="str">
        <f>IF(AND($C$2="sixth"),key!GJ40,IF(AND($C$2="Seventh"),key!GJ140,IF(AND($C$2="eighth"),key!GJ240,"")))</f>
        <v/>
      </c>
      <c r="FH38" s="843"/>
      <c r="FI38" s="255" t="str">
        <f>IF(AND($C$2="sixth"),key!GG40,IF(AND($C$2="Seventh"),key!GG140,IF(AND($C$2="eighth"),key!GG240,"")))</f>
        <v/>
      </c>
      <c r="FJ38" s="330" t="str">
        <f t="shared" si="10"/>
        <v/>
      </c>
      <c r="FK38" s="248"/>
      <c r="FL38" s="248"/>
      <c r="FY38" s="50" t="str">
        <f>IF(AND($C$2="sixth"),key!GH40,IF(AND($C$2="Seventh"),key!GH140,IF(AND($C$2="eighth"),key!GH240,"")))</f>
        <v/>
      </c>
    </row>
    <row r="39" spans="1:181" ht="18.75">
      <c r="A39" s="257">
        <v>33</v>
      </c>
      <c r="B39" s="291" t="str">
        <f>IF(AND($C$2="sixth"),key!E41,IF(AND($C$2="Seventh"),key!E141,IF(AND($C$2="eighth"),key!E241,"")))</f>
        <v/>
      </c>
      <c r="C39" s="288" t="str">
        <f>IF(ISNA(VLOOKUP(D39,Register!A$7:Z$315,10,FALSE)),"",VLOOKUP(D39,Register!A$7:Z$315,10,FALSE))</f>
        <v/>
      </c>
      <c r="D39" s="289" t="str">
        <f>IF(AND($C$2="sixth"),key!B41,IF(AND($C$2="Seventh"),key!B141,IF(AND($C$2="eighth"),key!B241,"")))</f>
        <v/>
      </c>
      <c r="E39" s="290" t="str">
        <f>IF(AND($C$2="sixth"),key!C41,IF(AND($C$2="Seventh"),key!C141,IF(AND($C$2="eighth"),key!C241,"")))</f>
        <v/>
      </c>
      <c r="F39" s="290" t="str">
        <f>IF(AND($C$2="sixth"),key!D41,IF(AND($C$2="Seventh"),key!D141,IF(AND($C$2="eighth"),key!D241,"")))</f>
        <v/>
      </c>
      <c r="G39" s="295" t="str">
        <f>IF(AND($C$2="sixth"),key!G41,IF(AND($C$2="Seventh"),key!G141,IF(AND($C$2="eighth"),key!G241,"")))</f>
        <v/>
      </c>
      <c r="H39" s="295" t="str">
        <f>IF(AND($C$2="sixth"),key!H41,IF(AND($C$2="Seventh"),key!H141,IF(AND($C$2="eighth"),key!H241,"")))</f>
        <v/>
      </c>
      <c r="I39" s="297" t="str">
        <f t="shared" si="0"/>
        <v/>
      </c>
      <c r="J39" s="296" t="str">
        <f>IF(AND($C$2="sixth"),key!J41,IF(AND($C$2="Seventh"),key!J141,IF(AND($C$2="eighth"),key!J241,"")))</f>
        <v/>
      </c>
      <c r="K39" s="295" t="str">
        <f>IF(AND($C$2="sixth"),key!K41,IF(AND($C$2="Seventh"),key!K141,IF(AND($C$2="eighth"),key!K241,"")))</f>
        <v/>
      </c>
      <c r="L39" s="295" t="str">
        <f>IF(AND($C$2="sixth"),key!L41,IF(AND($C$2="Seventh"),key!L141,IF(AND($C$2="eighth"),key!L241,"")))</f>
        <v/>
      </c>
      <c r="M39" s="258" t="str">
        <f t="shared" si="2"/>
        <v/>
      </c>
      <c r="N39" s="298" t="str">
        <f>IF(AND($C$2="sixth"),key!N41,IF(AND($C$2="Seventh"),key!N141,IF(AND($C$2="eighth"),key!N241,"")))</f>
        <v/>
      </c>
      <c r="O39" s="295" t="str">
        <f>IF(AND($C$2="sixth"),key!O41,IF(AND($C$2="Seventh"),key!O141,IF(AND($C$2="eighth"),key!O241,"")))</f>
        <v/>
      </c>
      <c r="P39" s="295" t="str">
        <f>IF(AND($C$2="sixth"),key!P41,IF(AND($C$2="Seventh"),key!P141,IF(AND($C$2="eighth"),key!P241,"")))</f>
        <v/>
      </c>
      <c r="Q39" s="258" t="str">
        <f t="shared" si="3"/>
        <v/>
      </c>
      <c r="R39" s="298" t="str">
        <f>IF(AND($C$2="sixth"),key!R41,IF(AND($C$2="Seventh"),key!R141,IF(AND($C$2="eighth"),key!R241,"")))</f>
        <v/>
      </c>
      <c r="S39" s="295" t="str">
        <f>IF(AND($C$2="sixth"),key!S41,IF(AND($C$2="Seventh"),key!S141,IF(AND($C$2="eighth"),key!S241,"")))</f>
        <v/>
      </c>
      <c r="T39" s="295" t="str">
        <f>IF(AND($C$2="sixth"),key!T41,IF(AND($C$2="Seventh"),key!T141,IF(AND($C$2="eighth"),key!T241,"")))</f>
        <v/>
      </c>
      <c r="U39" s="258" t="str">
        <f t="shared" si="4"/>
        <v/>
      </c>
      <c r="V39" s="298" t="str">
        <f>IF(AND($C$2="sixth"),key!V41,IF(AND($C$2="Seventh"),key!V141,IF(AND($C$2="eighth"),key!V241,"")))</f>
        <v/>
      </c>
      <c r="W39" s="295" t="str">
        <f>IF(AND($C$2="sixth"),key!W41,IF(AND($C$2="Seventh"),key!W141,IF(AND($C$2="eighth"),key!W241,"")))</f>
        <v/>
      </c>
      <c r="X39" s="295" t="str">
        <f>IF(AND($C$2="sixth"),key!X41,IF(AND($C$2="Seventh"),key!X141,IF(AND($C$2="eighth"),key!X241,"")))</f>
        <v/>
      </c>
      <c r="Y39" s="259" t="str">
        <f t="shared" si="5"/>
        <v/>
      </c>
      <c r="Z39" s="298" t="str">
        <f>IF(AND($C$2="sixth"),key!Z41,IF(AND($C$2="Seventh"),key!Z141,IF(AND($C$2="eighth"),key!Z241,"")))</f>
        <v/>
      </c>
      <c r="AA39" s="259" t="str">
        <f>IF(AND($C$2="sixth"),key!AC41,IF(AND($C$2="Seventh"),key!AC141,IF(AND($C$2="eighth"),key!AC241,"")))</f>
        <v/>
      </c>
      <c r="AB39" s="299" t="str">
        <f>IF(AND($C$2="sixth"),key!AD41,IF(AND($C$2="Seventh"),key!AD141,IF(AND($C$2="eighth"),key!AD241,"")))</f>
        <v/>
      </c>
      <c r="AC39" s="295" t="str">
        <f>IF(AND($C$2="sixth"),key!AF41,IF(AND($C$2="Seventh"),key!AF141,IF(AND($C$2="eighth"),key!AF241,"")))</f>
        <v/>
      </c>
      <c r="AD39" s="295" t="str">
        <f>IF(AND($C$2="sixth"),key!AG41,IF(AND($C$2="Seventh"),key!AG141,IF(AND($C$2="eighth"),key!AG241,"")))</f>
        <v/>
      </c>
      <c r="AE39" s="297" t="str">
        <f t="shared" si="6"/>
        <v/>
      </c>
      <c r="AF39" s="296" t="str">
        <f>IF(AND($C$2="sixth"),key!AI41,IF(AND($C$2="Seventh"),key!AI141,IF(AND($C$2="eighth"),key!AI241,"")))</f>
        <v/>
      </c>
      <c r="AG39" s="295" t="str">
        <f>IF(AND($C$2="sixth"),key!AJ41,IF(AND($C$2="Seventh"),key!AJ141,IF(AND($C$2="eighth"),key!AJ241,"")))</f>
        <v/>
      </c>
      <c r="AH39" s="295" t="str">
        <f>IF(AND($C$2="sixth"),key!AK41,IF(AND($C$2="Seventh"),key!AK141,IF(AND($C$2="eighth"),key!AK241,"")))</f>
        <v/>
      </c>
      <c r="AI39" s="258" t="str">
        <f t="shared" si="7"/>
        <v/>
      </c>
      <c r="AJ39" s="298" t="str">
        <f>IF(AND($C$2="sixth"),key!AM41,IF(AND($C$2="Seventh"),key!AM141,IF(AND($C$2="eighth"),key!AM241,"")))</f>
        <v/>
      </c>
      <c r="AK39" s="295" t="str">
        <f>IF(AND($C$2="sixth"),key!AN41,IF(AND($C$2="Seventh"),key!AN141,IF(AND($C$2="eighth"),key!AN241,"")))</f>
        <v/>
      </c>
      <c r="AL39" s="295" t="str">
        <f>IF(AND($C$2="sixth"),key!AO41,IF(AND($C$2="Seventh"),key!AO141,IF(AND($C$2="eighth"),key!AO241,"")))</f>
        <v/>
      </c>
      <c r="AM39" s="258" t="str">
        <f t="shared" si="8"/>
        <v/>
      </c>
      <c r="AN39" s="298" t="str">
        <f>IF(AND($C$2="sixth"),key!AQ41,IF(AND($C$2="Seventh"),key!AQ141,IF(AND($C$2="eighth"),key!AQ241,"")))</f>
        <v/>
      </c>
      <c r="AO39" s="295" t="str">
        <f>IF(AND($C$2="sixth"),key!AR41,IF(AND($C$2="Seventh"),key!AR141,IF(AND($C$2="eighth"),key!AR241,"")))</f>
        <v/>
      </c>
      <c r="AP39" s="295" t="str">
        <f>IF(AND($C$2="sixth"),key!AS41,IF(AND($C$2="Seventh"),key!AS141,IF(AND($C$2="eighth"),key!AS241,"")))</f>
        <v/>
      </c>
      <c r="AQ39" s="303" t="str">
        <f>IF(AND($C$2="sixth"),key!AT41,IF(AND($C$2="Seventh"),key!AT141,IF(AND($C$2="eighth"),key!AT241,"")))</f>
        <v/>
      </c>
      <c r="AR39" s="298" t="str">
        <f>IF(AND($C$2="sixth"),key!AU41,IF(AND($C$2="Seventh"),key!AU141,IF(AND($C$2="eighth"),key!AU241,"")))</f>
        <v/>
      </c>
      <c r="AS39" s="295" t="str">
        <f>IF(AND($C$2="sixth"),key!AV41,IF(AND($C$2="Seventh"),key!AV141,IF(AND($C$2="eighth"),key!AV241,"")))</f>
        <v/>
      </c>
      <c r="AT39" s="295" t="str">
        <f>IF(AND($C$2="sixth"),key!AW41,IF(AND($C$2="Seventh"),key!AW141,IF(AND($C$2="eighth"),key!AW241,"")))</f>
        <v/>
      </c>
      <c r="AU39" s="303" t="str">
        <f>IF(AND($C$2="sixth"),key!AX41,IF(AND($C$2="Seventh"),key!AX141,IF(AND($C$2="eighth"),key!AX241,"")))</f>
        <v/>
      </c>
      <c r="AV39" s="298" t="str">
        <f>IF(AND($C$2="sixth"),key!AY41,IF(AND($C$2="Seventh"),key!AY141,IF(AND($C$2="eighth"),key!AY241,"")))</f>
        <v/>
      </c>
      <c r="AW39" s="259" t="str">
        <f>IF(AND($C$2="sixth"),key!BB41,IF(AND($C$2="Seventh"),key!BB141,IF(AND($C$2="eighth"),key!BB241,"")))</f>
        <v/>
      </c>
      <c r="AX39" s="299" t="str">
        <f>IF(AND($C$2="sixth"),key!BC41,IF(AND($C$2="Seventh"),key!BC141,IF(AND($C$2="eighth"),key!BC241,"")))</f>
        <v/>
      </c>
      <c r="AY39" s="295" t="str">
        <f>IF(AND($C$2="sixth"),key!BE41,IF(AND($C$2="Seventh"),key!BE141,IF(AND($C$2="eighth"),key!BE241,"")))</f>
        <v/>
      </c>
      <c r="AZ39" s="295" t="str">
        <f>IF(AND($C$2="sixth"),key!BF41,IF(AND($C$2="Seventh"),key!BF141,IF(AND($C$2="eighth"),key!BF241,"")))</f>
        <v/>
      </c>
      <c r="BA39" s="302" t="str">
        <f>IF(AND($C$2="sixth"),key!BG41,IF(AND($C$2="Seventh"),key!BG141,IF(AND($C$2="eighth"),key!BG241,"")))</f>
        <v/>
      </c>
      <c r="BB39" s="298" t="str">
        <f>IF(AND($C$2="sixth"),key!BH41,IF(AND($C$2="Seventh"),key!BH141,IF(AND($C$2="eighth"),key!BH241,"")))</f>
        <v/>
      </c>
      <c r="BC39" s="295" t="str">
        <f>IF(AND($C$2="sixth"),key!BI41,IF(AND($C$2="Seventh"),key!BI141,IF(AND($C$2="eighth"),key!BI241,"")))</f>
        <v/>
      </c>
      <c r="BD39" s="295" t="str">
        <f>IF(AND($C$2="sixth"),key!BJ41,IF(AND($C$2="Seventh"),key!BJ141,IF(AND($C$2="eighth"),key!BJ241,"")))</f>
        <v/>
      </c>
      <c r="BE39" s="302" t="str">
        <f>IF(AND($C$2="sixth"),key!BK41,IF(AND($C$2="Seventh"),key!BK141,IF(AND($C$2="eighth"),key!BK241,"")))</f>
        <v/>
      </c>
      <c r="BF39" s="298" t="str">
        <f>IF(AND($C$2="sixth"),key!BL41,IF(AND($C$2="Seventh"),key!BL141,IF(AND($C$2="eighth"),key!BL241,"")))</f>
        <v/>
      </c>
      <c r="BG39" s="295" t="str">
        <f>IF(AND($C$2="sixth"),key!BM41,IF(AND($C$2="Seventh"),key!BM141,IF(AND($C$2="eighth"),key!BM241,"")))</f>
        <v/>
      </c>
      <c r="BH39" s="295" t="str">
        <f>IF(AND($C$2="sixth"),key!BN41,IF(AND($C$2="Seventh"),key!BN141,IF(AND($C$2="eighth"),key!BN241,"")))</f>
        <v/>
      </c>
      <c r="BI39" s="302" t="str">
        <f>IF(AND($C$2="sixth"),key!BO41,IF(AND($C$2="Seventh"),key!BO141,IF(AND($C$2="eighth"),key!BO241,"")))</f>
        <v/>
      </c>
      <c r="BJ39" s="298" t="str">
        <f>IF(AND($C$2="sixth"),key!BP41,IF(AND($C$2="Seventh"),key!BP141,IF(AND($C$2="eighth"),key!BP241,"")))</f>
        <v/>
      </c>
      <c r="BK39" s="295" t="str">
        <f>IF(AND($C$2="sixth"),key!BQ41,IF(AND($C$2="Seventh"),key!BQ141,IF(AND($C$2="eighth"),key!BQ241,"")))</f>
        <v/>
      </c>
      <c r="BL39" s="295" t="str">
        <f>IF(AND($C$2="sixth"),key!BR41,IF(AND($C$2="Seventh"),key!BR141,IF(AND($C$2="eighth"),key!BR241,"")))</f>
        <v/>
      </c>
      <c r="BM39" s="302" t="str">
        <f>IF(AND($C$2="sixth"),key!BS41,IF(AND($C$2="Seventh"),key!BS141,IF(AND($C$2="eighth"),key!BS241,"")))</f>
        <v/>
      </c>
      <c r="BN39" s="298" t="str">
        <f>IF(AND($C$2="sixth"),key!BT41,IF(AND($C$2="Seventh"),key!BT141,IF(AND($C$2="eighth"),key!BT241,"")))</f>
        <v/>
      </c>
      <c r="BO39" s="295" t="str">
        <f>IF(AND($C$2="sixth"),key!BU41,IF(AND($C$2="Seventh"),key!BU141,IF(AND($C$2="eighth"),key!BU241,"")))</f>
        <v/>
      </c>
      <c r="BP39" s="295" t="str">
        <f>IF(AND($C$2="sixth"),key!BV41,IF(AND($C$2="Seventh"),key!BV141,IF(AND($C$2="eighth"),key!BV241,"")))</f>
        <v/>
      </c>
      <c r="BQ39" s="302" t="str">
        <f>IF(AND($C$2="sixth"),key!BW41,IF(AND($C$2="Seventh"),key!BW141,IF(AND($C$2="eighth"),key!BW241,"")))</f>
        <v/>
      </c>
      <c r="BR39" s="298" t="str">
        <f>IF(AND($C$2="sixth"),key!BX41,IF(AND($C$2="Seventh"),key!BX141,IF(AND($C$2="eighth"),key!BX241,"")))</f>
        <v/>
      </c>
      <c r="BS39" s="259" t="str">
        <f>IF(AND($C$2="sixth"),key!CA41,IF(AND($C$2="Seventh"),key!CA141,IF(AND($C$2="eighth"),key!CA241,"")))</f>
        <v/>
      </c>
      <c r="BT39" s="299" t="str">
        <f>IF(AND($C$2="sixth"),key!CB41,IF(AND($C$2="Seventh"),key!CB141,IF(AND($C$2="eighth"),key!CB241,"")))</f>
        <v/>
      </c>
      <c r="BU39" s="295" t="str">
        <f>IF(AND($C$2="sixth"),key!CD41,IF(AND($C$2="Seventh"),key!CD141,IF(AND($C$2="eighth"),key!CD241,"")))</f>
        <v/>
      </c>
      <c r="BV39" s="295" t="str">
        <f>IF(AND($C$2="sixth"),key!CE41,IF(AND($C$2="Seventh"),key!CE141,IF(AND($C$2="eighth"),key!CE241,"")))</f>
        <v/>
      </c>
      <c r="BW39" s="302" t="str">
        <f>IF(AND($C$2="sixth"),key!CF41,IF(AND($C$2="Seventh"),key!CF141,IF(AND($C$2="eighth"),key!CF241,"")))</f>
        <v/>
      </c>
      <c r="BX39" s="298" t="str">
        <f>IF(AND($C$2="sixth"),key!CG41,IF(AND($C$2="Seventh"),key!CG141,IF(AND($C$2="eighth"),key!CG241,"")))</f>
        <v/>
      </c>
      <c r="BY39" s="295" t="str">
        <f>IF(AND($C$2="sixth"),key!CH41,IF(AND($C$2="Seventh"),key!CH141,IF(AND($C$2="eighth"),key!CH241,"")))</f>
        <v/>
      </c>
      <c r="BZ39" s="295" t="str">
        <f>IF(AND($C$2="sixth"),key!CI41,IF(AND($C$2="Seventh"),key!CI141,IF(AND($C$2="eighth"),key!CI241,"")))</f>
        <v/>
      </c>
      <c r="CA39" s="302" t="str">
        <f>IF(AND($C$2="sixth"),key!CJ41,IF(AND($C$2="Seventh"),key!CJ141,IF(AND($C$2="eighth"),key!CJ241,"")))</f>
        <v/>
      </c>
      <c r="CB39" s="298" t="str">
        <f>IF(AND($C$2="sixth"),key!CK41,IF(AND($C$2="Seventh"),key!CK141,IF(AND($C$2="eighth"),key!CK241,"")))</f>
        <v/>
      </c>
      <c r="CC39" s="295" t="str">
        <f>IF(AND($C$2="sixth"),key!CL41,IF(AND($C$2="Seventh"),key!CL141,IF(AND($C$2="eighth"),key!CL241,"")))</f>
        <v/>
      </c>
      <c r="CD39" s="295" t="str">
        <f>IF(AND($C$2="sixth"),key!CM41,IF(AND($C$2="Seventh"),key!CM141,IF(AND($C$2="eighth"),key!CM241,"")))</f>
        <v/>
      </c>
      <c r="CE39" s="302" t="str">
        <f>IF(AND($C$2="sixth"),key!CN41,IF(AND($C$2="Seventh"),key!CN141,IF(AND($C$2="eighth"),key!CN241,"")))</f>
        <v/>
      </c>
      <c r="CF39" s="298" t="str">
        <f>IF(AND($C$2="sixth"),key!CO41,IF(AND($C$2="Seventh"),key!CO141,IF(AND($C$2="eighth"),key!CO241,"")))</f>
        <v/>
      </c>
      <c r="CG39" s="295" t="str">
        <f>IF(AND($C$2="sixth"),key!CP41,IF(AND($C$2="Seventh"),key!CP141,IF(AND($C$2="eighth"),key!CP241,"")))</f>
        <v/>
      </c>
      <c r="CH39" s="295" t="str">
        <f>IF(AND($C$2="sixth"),key!CQ41,IF(AND($C$2="Seventh"),key!CQ141,IF(AND($C$2="eighth"),key!CQ241,"")))</f>
        <v/>
      </c>
      <c r="CI39" s="302" t="str">
        <f>IF(AND($C$2="sixth"),key!CR41,IF(AND($C$2="Seventh"),key!CR141,IF(AND($C$2="eighth"),key!CR241,"")))</f>
        <v/>
      </c>
      <c r="CJ39" s="298" t="str">
        <f>IF(AND($C$2="sixth"),key!CS41,IF(AND($C$2="Seventh"),key!CS141,IF(AND($C$2="eighth"),key!CS241,"")))</f>
        <v/>
      </c>
      <c r="CK39" s="295" t="str">
        <f>IF(AND($C$2="sixth"),key!CT41,IF(AND($C$2="Seventh"),key!CT141,IF(AND($C$2="eighth"),key!CT241,"")))</f>
        <v/>
      </c>
      <c r="CL39" s="295" t="str">
        <f>IF(AND($C$2="sixth"),key!CU41,IF(AND($C$2="Seventh"),key!CU141,IF(AND($C$2="eighth"),key!CU241,"")))</f>
        <v/>
      </c>
      <c r="CM39" s="302" t="str">
        <f>IF(AND($C$2="sixth"),key!CV41,IF(AND($C$2="Seventh"),key!CV141,IF(AND($C$2="eighth"),key!CV241,"")))</f>
        <v/>
      </c>
      <c r="CN39" s="298" t="str">
        <f>IF(AND($C$2="sixth"),key!CW41,IF(AND($C$2="Seventh"),key!CW141,IF(AND($C$2="eighth"),key!CW241,"")))</f>
        <v/>
      </c>
      <c r="CO39" s="259" t="str">
        <f>IF(AND($C$2="sixth"),key!CZ41,IF(AND($C$2="Seventh"),key!CZ141,IF(AND($C$2="eighth"),key!CZ241,"")))</f>
        <v/>
      </c>
      <c r="CP39" s="299" t="str">
        <f>IF(AND($C$2="sixth"),key!DA41,IF(AND($C$2="Seventh"),key!DA141,IF(AND($C$2="eighth"),key!DA241,"")))</f>
        <v/>
      </c>
      <c r="CQ39" s="295" t="str">
        <f>IF(AND($C$2="sixth"),key!DC41,IF(AND($C$2="Seventh"),key!DC141,IF(AND($C$2="eighth"),key!DC241,"")))</f>
        <v/>
      </c>
      <c r="CR39" s="295" t="str">
        <f>IF(AND($C$2="sixth"),key!DD41,IF(AND($C$2="Seventh"),key!DD141,IF(AND($C$2="eighth"),key!DD241,"")))</f>
        <v/>
      </c>
      <c r="CS39" s="302" t="str">
        <f>IF(AND($C$2="sixth"),key!DE41,IF(AND($C$2="Seventh"),key!DE141,IF(AND($C$2="eighth"),key!DE241,"")))</f>
        <v/>
      </c>
      <c r="CT39" s="298" t="str">
        <f>IF(AND($C$2="sixth"),key!DF41,IF(AND($C$2="Seventh"),key!DF141,IF(AND($C$2="eighth"),key!DF241,"")))</f>
        <v/>
      </c>
      <c r="CU39" s="295" t="str">
        <f>IF(AND($C$2="sixth"),key!DG41,IF(AND($C$2="Seventh"),key!DG141,IF(AND($C$2="eighth"),key!DG241,"")))</f>
        <v/>
      </c>
      <c r="CV39" s="295" t="str">
        <f>IF(AND($C$2="sixth"),key!DH41,IF(AND($C$2="Seventh"),key!DH141,IF(AND($C$2="eighth"),key!DH241,"")))</f>
        <v/>
      </c>
      <c r="CW39" s="302" t="str">
        <f>IF(AND($C$2="sixth"),key!DI41,IF(AND($C$2="Seventh"),key!DI141,IF(AND($C$2="eighth"),key!DI241,"")))</f>
        <v/>
      </c>
      <c r="CX39" s="298" t="str">
        <f>IF(AND($C$2="sixth"),key!DJ41,IF(AND($C$2="Seventh"),key!DJ141,IF(AND($C$2="eighth"),key!DJ241,"")))</f>
        <v/>
      </c>
      <c r="CY39" s="295" t="str">
        <f>IF(AND($C$2="sixth"),key!DK41,IF(AND($C$2="Seventh"),key!DK141,IF(AND($C$2="eighth"),key!DK241,"")))</f>
        <v/>
      </c>
      <c r="CZ39" s="295" t="str">
        <f>IF(AND($C$2="sixth"),key!DL41,IF(AND($C$2="Seventh"),key!DL141,IF(AND($C$2="eighth"),key!DL241,"")))</f>
        <v/>
      </c>
      <c r="DA39" s="302" t="str">
        <f>IF(AND($C$2="sixth"),key!DM41,IF(AND($C$2="Seventh"),key!DM141,IF(AND($C$2="eighth"),key!DM241,"")))</f>
        <v/>
      </c>
      <c r="DB39" s="298" t="str">
        <f>IF(AND($C$2="sixth"),key!DN41,IF(AND($C$2="Seventh"),key!DN141,IF(AND($C$2="eighth"),key!DN241,"")))</f>
        <v/>
      </c>
      <c r="DC39" s="295" t="str">
        <f>IF(AND($C$2="sixth"),key!DO41,IF(AND($C$2="Seventh"),key!DO141,IF(AND($C$2="eighth"),key!DO241,"")))</f>
        <v/>
      </c>
      <c r="DD39" s="295" t="str">
        <f>IF(AND($C$2="sixth"),key!DP41,IF(AND($C$2="Seventh"),key!DP141,IF(AND($C$2="eighth"),key!DP241,"")))</f>
        <v/>
      </c>
      <c r="DE39" s="302" t="str">
        <f>IF(AND($C$2="sixth"),key!DQ41,IF(AND($C$2="Seventh"),key!DQ141,IF(AND($C$2="eighth"),key!DQ241,"")))</f>
        <v/>
      </c>
      <c r="DF39" s="298" t="str">
        <f>IF(AND($C$2="sixth"),key!DR41,IF(AND($C$2="Seventh"),key!DR141,IF(AND($C$2="eighth"),key!DR241,"")))</f>
        <v/>
      </c>
      <c r="DG39" s="295" t="str">
        <f>IF(AND($C$2="sixth"),key!DS41,IF(AND($C$2="Seventh"),key!DS141,IF(AND($C$2="eighth"),key!DS241,"")))</f>
        <v/>
      </c>
      <c r="DH39" s="295" t="str">
        <f>IF(AND($C$2="sixth"),key!DT41,IF(AND($C$2="Seventh"),key!DT141,IF(AND($C$2="eighth"),key!DT241,"")))</f>
        <v/>
      </c>
      <c r="DI39" s="302" t="str">
        <f>IF(AND($C$2="sixth"),key!DU41,IF(AND($C$2="Seventh"),key!DU141,IF(AND($C$2="eighth"),key!DU241,"")))</f>
        <v/>
      </c>
      <c r="DJ39" s="298" t="str">
        <f>IF(AND($C$2="sixth"),key!DV41,IF(AND($C$2="Seventh"),key!DV141,IF(AND($C$2="eighth"),key!DV241,"")))</f>
        <v/>
      </c>
      <c r="DK39" s="259" t="str">
        <f>IF(AND($C$2="sixth"),key!DY41,IF(AND($C$2="Seventh"),key!DY141,IF(AND($C$2="eighth"),key!DY241,"")))</f>
        <v/>
      </c>
      <c r="DL39" s="299" t="str">
        <f>IF(AND($C$2="sixth"),key!DZ41,IF(AND($C$2="Seventh"),key!DZ141,IF(AND($C$2="eighth"),key!DZ241,"")))</f>
        <v/>
      </c>
      <c r="DM39" s="295" t="str">
        <f>IF(AND($C$2="sixth"),key!EB41,IF(AND($C$2="Seventh"),key!EB141,IF(AND($C$2="eighth"),key!EB241,"")))</f>
        <v/>
      </c>
      <c r="DN39" s="295" t="str">
        <f>IF(AND($C$2="sixth"),key!EC41,IF(AND($C$2="Seventh"),key!EC141,IF(AND($C$2="eighth"),key!EC241,"")))</f>
        <v/>
      </c>
      <c r="DO39" s="302" t="str">
        <f>IF(AND($C$2="sixth"),key!ED41,IF(AND($C$2="Seventh"),key!ED141,IF(AND($C$2="eighth"),key!ED241,"")))</f>
        <v/>
      </c>
      <c r="DP39" s="298" t="str">
        <f>IF(AND($C$2="sixth"),key!EE41,IF(AND($C$2="Seventh"),key!EE141,IF(AND($C$2="eighth"),key!EE241,"")))</f>
        <v/>
      </c>
      <c r="DQ39" s="295" t="str">
        <f>IF(AND($C$2="sixth"),key!EF41,IF(AND($C$2="Seventh"),key!EF141,IF(AND($C$2="eighth"),key!EF241,"")))</f>
        <v/>
      </c>
      <c r="DR39" s="295" t="str">
        <f>IF(AND($C$2="sixth"),key!EG41,IF(AND($C$2="Seventh"),key!EG141,IF(AND($C$2="eighth"),key!EG241,"")))</f>
        <v/>
      </c>
      <c r="DS39" s="302" t="str">
        <f>IF(AND($C$2="sixth"),key!EH41,IF(AND($C$2="Seventh"),key!EH141,IF(AND($C$2="eighth"),key!EH241,"")))</f>
        <v/>
      </c>
      <c r="DT39" s="298" t="str">
        <f>IF(AND($C$2="sixth"),key!EI41,IF(AND($C$2="Seventh"),key!EI141,IF(AND($C$2="eighth"),key!EI241,"")))</f>
        <v/>
      </c>
      <c r="DU39" s="295" t="str">
        <f>IF(AND($C$2="sixth"),key!EJ41,IF(AND($C$2="Seventh"),key!EJ141,IF(AND($C$2="eighth"),key!EJ241,"")))</f>
        <v/>
      </c>
      <c r="DV39" s="295" t="str">
        <f>IF(AND($C$2="sixth"),key!EK41,IF(AND($C$2="Seventh"),key!EK141,IF(AND($C$2="eighth"),key!EK241,"")))</f>
        <v/>
      </c>
      <c r="DW39" s="302" t="str">
        <f>IF(AND($C$2="sixth"),key!EL41,IF(AND($C$2="Seventh"),key!EL141,IF(AND($C$2="eighth"),key!EL241,"")))</f>
        <v/>
      </c>
      <c r="DX39" s="298" t="str">
        <f>IF(AND($C$2="sixth"),key!EM41,IF(AND($C$2="Seventh"),key!EM141,IF(AND($C$2="eighth"),key!EM241,"")))</f>
        <v/>
      </c>
      <c r="DY39" s="295" t="str">
        <f>IF(AND($C$2="sixth"),key!EN41,IF(AND($C$2="Seventh"),key!EN141,IF(AND($C$2="eighth"),key!EN241,"")))</f>
        <v/>
      </c>
      <c r="DZ39" s="295" t="str">
        <f>IF(AND($C$2="sixth"),key!EO41,IF(AND($C$2="Seventh"),key!EO141,IF(AND($C$2="eighth"),key!EO241,"")))</f>
        <v/>
      </c>
      <c r="EA39" s="302" t="str">
        <f>IF(AND($C$2="sixth"),key!EP41,IF(AND($C$2="Seventh"),key!EP141,IF(AND($C$2="eighth"),key!EP241,"")))</f>
        <v/>
      </c>
      <c r="EB39" s="298" t="str">
        <f>IF(AND($C$2="sixth"),key!EQ41,IF(AND($C$2="Seventh"),key!EQ141,IF(AND($C$2="eighth"),key!EQ241,"")))</f>
        <v/>
      </c>
      <c r="EC39" s="295" t="str">
        <f>IF(AND($C$2="sixth"),key!ER41,IF(AND($C$2="Seventh"),key!ER141,IF(AND($C$2="eighth"),key!ER241,"")))</f>
        <v/>
      </c>
      <c r="ED39" s="295" t="str">
        <f>IF(AND($C$2="sixth"),key!ES41,IF(AND($C$2="Seventh"),key!ES141,IF(AND($C$2="eighth"),key!ES241,"")))</f>
        <v/>
      </c>
      <c r="EE39" s="302" t="str">
        <f>IF(AND($C$2="sixth"),key!ET41,IF(AND($C$2="Seventh"),key!ET141,IF(AND($C$2="eighth"),key!ET241,"")))</f>
        <v/>
      </c>
      <c r="EF39" s="298" t="str">
        <f>IF(AND($C$2="sixth"),key!EU41,IF(AND($C$2="Seventh"),key!EU141,IF(AND($C$2="eighth"),key!EU241,"")))</f>
        <v/>
      </c>
      <c r="EG39" s="259" t="str">
        <f>IF(AND($C$2="sixth"),key!EX41,IF(AND($C$2="Seventh"),key!EX141,IF(AND($C$2="eighth"),key!EX241,"")))</f>
        <v/>
      </c>
      <c r="EH39" s="299" t="str">
        <f>IF(AND($C$2="sixth"),key!EY41,IF(AND($C$2="Seventh"),key!EY141,IF(AND($C$2="eighth"),key!EY241,"")))</f>
        <v/>
      </c>
      <c r="EI39" s="260" t="str">
        <f t="shared" si="9"/>
        <v/>
      </c>
      <c r="EJ39" s="254" t="str">
        <f>IF(AND($C$2="sixth"),key!EZ41,IF(AND($C$2="Seventh"),key!EZ141,IF(AND($C$2="eighth"),key!EZ241,"")))</f>
        <v/>
      </c>
      <c r="EK39" s="254" t="str">
        <f>IF(AND($C$2="sixth"),key!FA41,IF(AND($C$2="Seventh"),key!FA141,IF(AND($C$2="eighth"),key!FA241,"")))</f>
        <v/>
      </c>
      <c r="EL39" s="254" t="str">
        <f>IF(AND($C$2="sixth"),key!FB41,IF(AND($C$2="Seventh"),key!FB141,IF(AND($C$2="eighth"),key!FB241,"")))</f>
        <v/>
      </c>
      <c r="EM39" s="254" t="str">
        <f>IF(AND($C$2="sixth"),key!FC41,IF(AND($C$2="Seventh"),key!FC141,IF(AND($C$2="eighth"),key!FC241,"")))</f>
        <v/>
      </c>
      <c r="EN39" s="254" t="str">
        <f>IF(AND($C$2="sixth"),key!FD41,IF(AND($C$2="Seventh"),key!FD141,IF(AND($C$2="eighth"),key!FD241,"")))</f>
        <v/>
      </c>
      <c r="EO39" s="310" t="str">
        <f>IF(AND($C$2="sixth"),key!FE41,IF(AND($C$2="Seventh"),key!FE141,IF(AND($C$2="eighth"),key!FE241,"")))</f>
        <v/>
      </c>
      <c r="EP39" s="311" t="str">
        <f>IF(AND($C$2="sixth"),key!FF41,IF(AND($C$2="Seventh"),key!FF141,IF(AND($C$2="eighth"),key!FF241,"")))</f>
        <v xml:space="preserve"> </v>
      </c>
      <c r="EQ39" s="254" t="str">
        <f>IF(AND($C$2="sixth"),key!FG41,IF(AND($C$2="Seventh"),key!FG141,IF(AND($C$2="eighth"),key!FG241,"")))</f>
        <v/>
      </c>
      <c r="ER39" s="254" t="str">
        <f>IF(AND($C$2="sixth"),key!FH41,IF(AND($C$2="Seventh"),key!FH141,IF(AND($C$2="eighth"),key!FH241,"")))</f>
        <v/>
      </c>
      <c r="ES39" s="254" t="str">
        <f>IF(AND($C$2="sixth"),key!FI41,IF(AND($C$2="Seventh"),key!FI141,IF(AND($C$2="eighth"),key!FI241,"")))</f>
        <v/>
      </c>
      <c r="ET39" s="254" t="str">
        <f>IF(AND($C$2="sixth"),key!FJ41,IF(AND($C$2="Seventh"),key!FJ141,IF(AND($C$2="eighth"),key!FJ241,"")))</f>
        <v/>
      </c>
      <c r="EU39" s="254" t="str">
        <f>IF(AND($C$2="sixth"),key!FK41,IF(AND($C$2="Seventh"),key!FK141,IF(AND($C$2="eighth"),key!FK241,"")))</f>
        <v/>
      </c>
      <c r="EV39" s="310" t="str">
        <f>IF(AND($C$2="sixth"),key!FL41,IF(AND($C$2="Seventh"),key!FL141,IF(AND($C$2="eighth"),key!FL241,"")))</f>
        <v/>
      </c>
      <c r="EW39" s="311" t="str">
        <f>IF(AND($C$2="sixth"),key!FM41,IF(AND($C$2="Seventh"),key!FM141,IF(AND($C$2="eighth"),key!FM241,"")))</f>
        <v xml:space="preserve"> </v>
      </c>
      <c r="EX39" s="254" t="str">
        <f>IF(AND($C$2="sixth"),key!FN41,IF(AND($C$2="Seventh"),key!FN141,IF(AND($C$2="eighth"),key!FN241,"")))</f>
        <v/>
      </c>
      <c r="EY39" s="254" t="str">
        <f>IF(AND($C$2="sixth"),key!FO41,IF(AND($C$2="Seventh"),key!FO141,IF(AND($C$2="eighth"),key!FO241,"")))</f>
        <v/>
      </c>
      <c r="EZ39" s="254" t="str">
        <f>IF(AND($C$2="sixth"),key!FP41,IF(AND($C$2="Seventh"),key!FP141,IF(AND($C$2="eighth"),key!FP241,"")))</f>
        <v/>
      </c>
      <c r="FA39" s="254" t="str">
        <f>IF(AND($C$2="sixth"),key!FQ41,IF(AND($C$2="Seventh"),key!FQ141,IF(AND($C$2="eighth"),key!FQ241,"")))</f>
        <v/>
      </c>
      <c r="FB39" s="254" t="str">
        <f>IF(AND($C$2="sixth"),key!FR41,IF(AND($C$2="Seventh"),key!FR141,IF(AND($C$2="eighth"),key!FR241,"")))</f>
        <v/>
      </c>
      <c r="FC39" s="310" t="str">
        <f>IF(AND($C$2="sixth"),key!FS41,IF(AND($C$2="Seventh"),key!FS141,IF(AND($C$2="eighth"),key!FS241,"")))</f>
        <v/>
      </c>
      <c r="FD39" s="311" t="str">
        <f>IF(AND($C$2="sixth"),key!FT41,IF(AND($C$2="Seventh"),key!FT141,IF(AND($C$2="eighth"),key!FT241,"")))</f>
        <v xml:space="preserve"> </v>
      </c>
      <c r="FE39" s="344" t="str">
        <f t="shared" ref="FE39:FE70" si="11">IF(AND($C$2=""),"",IF(AND(EI39=""),"",IF(AND(FY39="NSO"),"",SUM(EI39/$EI$6*100))))</f>
        <v/>
      </c>
      <c r="FF39" s="261" t="str">
        <f>IF(AND($C$2="sixth"),key!GI41,IF(AND($C$2="Seventh"),key!GI141,IF(AND($C$2="eighth"),key!GI241,"")))</f>
        <v/>
      </c>
      <c r="FG39" s="842" t="str">
        <f>IF(AND($C$2="sixth"),key!GJ41,IF(AND($C$2="Seventh"),key!GJ141,IF(AND($C$2="eighth"),key!GJ241,"")))</f>
        <v/>
      </c>
      <c r="FH39" s="843"/>
      <c r="FI39" s="255" t="str">
        <f>IF(AND($C$2="sixth"),key!GG41,IF(AND($C$2="Seventh"),key!GG141,IF(AND($C$2="eighth"),key!GG241,"")))</f>
        <v/>
      </c>
      <c r="FJ39" s="330" t="str">
        <f t="shared" si="10"/>
        <v/>
      </c>
      <c r="FK39" s="248"/>
      <c r="FL39" s="248"/>
      <c r="FY39" s="50" t="str">
        <f>IF(AND($C$2="sixth"),key!GH41,IF(AND($C$2="Seventh"),key!GH141,IF(AND($C$2="eighth"),key!GH241,"")))</f>
        <v/>
      </c>
    </row>
    <row r="40" spans="1:181" ht="18.75">
      <c r="A40" s="257">
        <v>34</v>
      </c>
      <c r="B40" s="291" t="str">
        <f>IF(AND($C$2="sixth"),key!E42,IF(AND($C$2="Seventh"),key!E142,IF(AND($C$2="eighth"),key!E242,"")))</f>
        <v/>
      </c>
      <c r="C40" s="288" t="str">
        <f>IF(ISNA(VLOOKUP(D40,Register!A$7:Z$315,10,FALSE)),"",VLOOKUP(D40,Register!A$7:Z$315,10,FALSE))</f>
        <v/>
      </c>
      <c r="D40" s="289" t="str">
        <f>IF(AND($C$2="sixth"),key!B42,IF(AND($C$2="Seventh"),key!B142,IF(AND($C$2="eighth"),key!B242,"")))</f>
        <v/>
      </c>
      <c r="E40" s="290" t="str">
        <f>IF(AND($C$2="sixth"),key!C42,IF(AND($C$2="Seventh"),key!C142,IF(AND($C$2="eighth"),key!C242,"")))</f>
        <v/>
      </c>
      <c r="F40" s="290" t="str">
        <f>IF(AND($C$2="sixth"),key!D42,IF(AND($C$2="Seventh"),key!D142,IF(AND($C$2="eighth"),key!D242,"")))</f>
        <v/>
      </c>
      <c r="G40" s="295" t="str">
        <f>IF(AND($C$2="sixth"),key!G42,IF(AND($C$2="Seventh"),key!G142,IF(AND($C$2="eighth"),key!G242,"")))</f>
        <v/>
      </c>
      <c r="H40" s="295" t="str">
        <f>IF(AND($C$2="sixth"),key!H42,IF(AND($C$2="Seventh"),key!H142,IF(AND($C$2="eighth"),key!H242,"")))</f>
        <v/>
      </c>
      <c r="I40" s="297" t="str">
        <f t="shared" si="0"/>
        <v/>
      </c>
      <c r="J40" s="296" t="str">
        <f>IF(AND($C$2="sixth"),key!J42,IF(AND($C$2="Seventh"),key!J142,IF(AND($C$2="eighth"),key!J242,"")))</f>
        <v/>
      </c>
      <c r="K40" s="295" t="str">
        <f>IF(AND($C$2="sixth"),key!K42,IF(AND($C$2="Seventh"),key!K142,IF(AND($C$2="eighth"),key!K242,"")))</f>
        <v/>
      </c>
      <c r="L40" s="295" t="str">
        <f>IF(AND($C$2="sixth"),key!L42,IF(AND($C$2="Seventh"),key!L142,IF(AND($C$2="eighth"),key!L242,"")))</f>
        <v/>
      </c>
      <c r="M40" s="258" t="str">
        <f t="shared" si="2"/>
        <v/>
      </c>
      <c r="N40" s="298" t="str">
        <f>IF(AND($C$2="sixth"),key!N42,IF(AND($C$2="Seventh"),key!N142,IF(AND($C$2="eighth"),key!N242,"")))</f>
        <v/>
      </c>
      <c r="O40" s="295" t="str">
        <f>IF(AND($C$2="sixth"),key!O42,IF(AND($C$2="Seventh"),key!O142,IF(AND($C$2="eighth"),key!O242,"")))</f>
        <v/>
      </c>
      <c r="P40" s="295" t="str">
        <f>IF(AND($C$2="sixth"),key!P42,IF(AND($C$2="Seventh"),key!P142,IF(AND($C$2="eighth"),key!P242,"")))</f>
        <v/>
      </c>
      <c r="Q40" s="258" t="str">
        <f t="shared" si="3"/>
        <v/>
      </c>
      <c r="R40" s="298" t="str">
        <f>IF(AND($C$2="sixth"),key!R42,IF(AND($C$2="Seventh"),key!R142,IF(AND($C$2="eighth"),key!R242,"")))</f>
        <v/>
      </c>
      <c r="S40" s="295" t="str">
        <f>IF(AND($C$2="sixth"),key!S42,IF(AND($C$2="Seventh"),key!S142,IF(AND($C$2="eighth"),key!S242,"")))</f>
        <v/>
      </c>
      <c r="T40" s="295" t="str">
        <f>IF(AND($C$2="sixth"),key!T42,IF(AND($C$2="Seventh"),key!T142,IF(AND($C$2="eighth"),key!T242,"")))</f>
        <v/>
      </c>
      <c r="U40" s="258" t="str">
        <f t="shared" si="4"/>
        <v/>
      </c>
      <c r="V40" s="298" t="str">
        <f>IF(AND($C$2="sixth"),key!V42,IF(AND($C$2="Seventh"),key!V142,IF(AND($C$2="eighth"),key!V242,"")))</f>
        <v/>
      </c>
      <c r="W40" s="295" t="str">
        <f>IF(AND($C$2="sixth"),key!W42,IF(AND($C$2="Seventh"),key!W142,IF(AND($C$2="eighth"),key!W242,"")))</f>
        <v/>
      </c>
      <c r="X40" s="295" t="str">
        <f>IF(AND($C$2="sixth"),key!X42,IF(AND($C$2="Seventh"),key!X142,IF(AND($C$2="eighth"),key!X242,"")))</f>
        <v/>
      </c>
      <c r="Y40" s="259" t="str">
        <f t="shared" si="5"/>
        <v/>
      </c>
      <c r="Z40" s="298" t="str">
        <f>IF(AND($C$2="sixth"),key!Z42,IF(AND($C$2="Seventh"),key!Z142,IF(AND($C$2="eighth"),key!Z242,"")))</f>
        <v/>
      </c>
      <c r="AA40" s="259" t="str">
        <f>IF(AND($C$2="sixth"),key!AC42,IF(AND($C$2="Seventh"),key!AC142,IF(AND($C$2="eighth"),key!AC242,"")))</f>
        <v/>
      </c>
      <c r="AB40" s="299" t="str">
        <f>IF(AND($C$2="sixth"),key!AD42,IF(AND($C$2="Seventh"),key!AD142,IF(AND($C$2="eighth"),key!AD242,"")))</f>
        <v/>
      </c>
      <c r="AC40" s="295" t="str">
        <f>IF(AND($C$2="sixth"),key!AF42,IF(AND($C$2="Seventh"),key!AF142,IF(AND($C$2="eighth"),key!AF242,"")))</f>
        <v/>
      </c>
      <c r="AD40" s="295" t="str">
        <f>IF(AND($C$2="sixth"),key!AG42,IF(AND($C$2="Seventh"),key!AG142,IF(AND($C$2="eighth"),key!AG242,"")))</f>
        <v/>
      </c>
      <c r="AE40" s="297" t="str">
        <f t="shared" si="6"/>
        <v/>
      </c>
      <c r="AF40" s="296" t="str">
        <f>IF(AND($C$2="sixth"),key!AI42,IF(AND($C$2="Seventh"),key!AI142,IF(AND($C$2="eighth"),key!AI242,"")))</f>
        <v/>
      </c>
      <c r="AG40" s="295" t="str">
        <f>IF(AND($C$2="sixth"),key!AJ42,IF(AND($C$2="Seventh"),key!AJ142,IF(AND($C$2="eighth"),key!AJ242,"")))</f>
        <v/>
      </c>
      <c r="AH40" s="295" t="str">
        <f>IF(AND($C$2="sixth"),key!AK42,IF(AND($C$2="Seventh"),key!AK142,IF(AND($C$2="eighth"),key!AK242,"")))</f>
        <v/>
      </c>
      <c r="AI40" s="258" t="str">
        <f t="shared" si="7"/>
        <v/>
      </c>
      <c r="AJ40" s="298" t="str">
        <f>IF(AND($C$2="sixth"),key!AM42,IF(AND($C$2="Seventh"),key!AM142,IF(AND($C$2="eighth"),key!AM242,"")))</f>
        <v/>
      </c>
      <c r="AK40" s="295" t="str">
        <f>IF(AND($C$2="sixth"),key!AN42,IF(AND($C$2="Seventh"),key!AN142,IF(AND($C$2="eighth"),key!AN242,"")))</f>
        <v/>
      </c>
      <c r="AL40" s="295" t="str">
        <f>IF(AND($C$2="sixth"),key!AO42,IF(AND($C$2="Seventh"),key!AO142,IF(AND($C$2="eighth"),key!AO242,"")))</f>
        <v/>
      </c>
      <c r="AM40" s="258" t="str">
        <f t="shared" si="8"/>
        <v/>
      </c>
      <c r="AN40" s="298" t="str">
        <f>IF(AND($C$2="sixth"),key!AQ42,IF(AND($C$2="Seventh"),key!AQ142,IF(AND($C$2="eighth"),key!AQ242,"")))</f>
        <v/>
      </c>
      <c r="AO40" s="295" t="str">
        <f>IF(AND($C$2="sixth"),key!AR42,IF(AND($C$2="Seventh"),key!AR142,IF(AND($C$2="eighth"),key!AR242,"")))</f>
        <v/>
      </c>
      <c r="AP40" s="295" t="str">
        <f>IF(AND($C$2="sixth"),key!AS42,IF(AND($C$2="Seventh"),key!AS142,IF(AND($C$2="eighth"),key!AS242,"")))</f>
        <v/>
      </c>
      <c r="AQ40" s="303" t="str">
        <f>IF(AND($C$2="sixth"),key!AT42,IF(AND($C$2="Seventh"),key!AT142,IF(AND($C$2="eighth"),key!AT242,"")))</f>
        <v/>
      </c>
      <c r="AR40" s="298" t="str">
        <f>IF(AND($C$2="sixth"),key!AU42,IF(AND($C$2="Seventh"),key!AU142,IF(AND($C$2="eighth"),key!AU242,"")))</f>
        <v/>
      </c>
      <c r="AS40" s="295" t="str">
        <f>IF(AND($C$2="sixth"),key!AV42,IF(AND($C$2="Seventh"),key!AV142,IF(AND($C$2="eighth"),key!AV242,"")))</f>
        <v/>
      </c>
      <c r="AT40" s="295" t="str">
        <f>IF(AND($C$2="sixth"),key!AW42,IF(AND($C$2="Seventh"),key!AW142,IF(AND($C$2="eighth"),key!AW242,"")))</f>
        <v/>
      </c>
      <c r="AU40" s="303" t="str">
        <f>IF(AND($C$2="sixth"),key!AX42,IF(AND($C$2="Seventh"),key!AX142,IF(AND($C$2="eighth"),key!AX242,"")))</f>
        <v/>
      </c>
      <c r="AV40" s="298" t="str">
        <f>IF(AND($C$2="sixth"),key!AY42,IF(AND($C$2="Seventh"),key!AY142,IF(AND($C$2="eighth"),key!AY242,"")))</f>
        <v/>
      </c>
      <c r="AW40" s="259" t="str">
        <f>IF(AND($C$2="sixth"),key!BB42,IF(AND($C$2="Seventh"),key!BB142,IF(AND($C$2="eighth"),key!BB242,"")))</f>
        <v/>
      </c>
      <c r="AX40" s="299" t="str">
        <f>IF(AND($C$2="sixth"),key!BC42,IF(AND($C$2="Seventh"),key!BC142,IF(AND($C$2="eighth"),key!BC242,"")))</f>
        <v/>
      </c>
      <c r="AY40" s="295" t="str">
        <f>IF(AND($C$2="sixth"),key!BE42,IF(AND($C$2="Seventh"),key!BE142,IF(AND($C$2="eighth"),key!BE242,"")))</f>
        <v/>
      </c>
      <c r="AZ40" s="295" t="str">
        <f>IF(AND($C$2="sixth"),key!BF42,IF(AND($C$2="Seventh"),key!BF142,IF(AND($C$2="eighth"),key!BF242,"")))</f>
        <v/>
      </c>
      <c r="BA40" s="302" t="str">
        <f>IF(AND($C$2="sixth"),key!BG42,IF(AND($C$2="Seventh"),key!BG142,IF(AND($C$2="eighth"),key!BG242,"")))</f>
        <v/>
      </c>
      <c r="BB40" s="298" t="str">
        <f>IF(AND($C$2="sixth"),key!BH42,IF(AND($C$2="Seventh"),key!BH142,IF(AND($C$2="eighth"),key!BH242,"")))</f>
        <v/>
      </c>
      <c r="BC40" s="295" t="str">
        <f>IF(AND($C$2="sixth"),key!BI42,IF(AND($C$2="Seventh"),key!BI142,IF(AND($C$2="eighth"),key!BI242,"")))</f>
        <v/>
      </c>
      <c r="BD40" s="295" t="str">
        <f>IF(AND($C$2="sixth"),key!BJ42,IF(AND($C$2="Seventh"),key!BJ142,IF(AND($C$2="eighth"),key!BJ242,"")))</f>
        <v/>
      </c>
      <c r="BE40" s="302" t="str">
        <f>IF(AND($C$2="sixth"),key!BK42,IF(AND($C$2="Seventh"),key!BK142,IF(AND($C$2="eighth"),key!BK242,"")))</f>
        <v/>
      </c>
      <c r="BF40" s="298" t="str">
        <f>IF(AND($C$2="sixth"),key!BL42,IF(AND($C$2="Seventh"),key!BL142,IF(AND($C$2="eighth"),key!BL242,"")))</f>
        <v/>
      </c>
      <c r="BG40" s="295" t="str">
        <f>IF(AND($C$2="sixth"),key!BM42,IF(AND($C$2="Seventh"),key!BM142,IF(AND($C$2="eighth"),key!BM242,"")))</f>
        <v/>
      </c>
      <c r="BH40" s="295" t="str">
        <f>IF(AND($C$2="sixth"),key!BN42,IF(AND($C$2="Seventh"),key!BN142,IF(AND($C$2="eighth"),key!BN242,"")))</f>
        <v/>
      </c>
      <c r="BI40" s="302" t="str">
        <f>IF(AND($C$2="sixth"),key!BO42,IF(AND($C$2="Seventh"),key!BO142,IF(AND($C$2="eighth"),key!BO242,"")))</f>
        <v/>
      </c>
      <c r="BJ40" s="298" t="str">
        <f>IF(AND($C$2="sixth"),key!BP42,IF(AND($C$2="Seventh"),key!BP142,IF(AND($C$2="eighth"),key!BP242,"")))</f>
        <v/>
      </c>
      <c r="BK40" s="295" t="str">
        <f>IF(AND($C$2="sixth"),key!BQ42,IF(AND($C$2="Seventh"),key!BQ142,IF(AND($C$2="eighth"),key!BQ242,"")))</f>
        <v/>
      </c>
      <c r="BL40" s="295" t="str">
        <f>IF(AND($C$2="sixth"),key!BR42,IF(AND($C$2="Seventh"),key!BR142,IF(AND($C$2="eighth"),key!BR242,"")))</f>
        <v/>
      </c>
      <c r="BM40" s="302" t="str">
        <f>IF(AND($C$2="sixth"),key!BS42,IF(AND($C$2="Seventh"),key!BS142,IF(AND($C$2="eighth"),key!BS242,"")))</f>
        <v/>
      </c>
      <c r="BN40" s="298" t="str">
        <f>IF(AND($C$2="sixth"),key!BT42,IF(AND($C$2="Seventh"),key!BT142,IF(AND($C$2="eighth"),key!BT242,"")))</f>
        <v/>
      </c>
      <c r="BO40" s="295" t="str">
        <f>IF(AND($C$2="sixth"),key!BU42,IF(AND($C$2="Seventh"),key!BU142,IF(AND($C$2="eighth"),key!BU242,"")))</f>
        <v/>
      </c>
      <c r="BP40" s="295" t="str">
        <f>IF(AND($C$2="sixth"),key!BV42,IF(AND($C$2="Seventh"),key!BV142,IF(AND($C$2="eighth"),key!BV242,"")))</f>
        <v/>
      </c>
      <c r="BQ40" s="302" t="str">
        <f>IF(AND($C$2="sixth"),key!BW42,IF(AND($C$2="Seventh"),key!BW142,IF(AND($C$2="eighth"),key!BW242,"")))</f>
        <v/>
      </c>
      <c r="BR40" s="298" t="str">
        <f>IF(AND($C$2="sixth"),key!BX42,IF(AND($C$2="Seventh"),key!BX142,IF(AND($C$2="eighth"),key!BX242,"")))</f>
        <v/>
      </c>
      <c r="BS40" s="259" t="str">
        <f>IF(AND($C$2="sixth"),key!CA42,IF(AND($C$2="Seventh"),key!CA142,IF(AND($C$2="eighth"),key!CA242,"")))</f>
        <v/>
      </c>
      <c r="BT40" s="299" t="str">
        <f>IF(AND($C$2="sixth"),key!CB42,IF(AND($C$2="Seventh"),key!CB142,IF(AND($C$2="eighth"),key!CB242,"")))</f>
        <v/>
      </c>
      <c r="BU40" s="295" t="str">
        <f>IF(AND($C$2="sixth"),key!CD42,IF(AND($C$2="Seventh"),key!CD142,IF(AND($C$2="eighth"),key!CD242,"")))</f>
        <v/>
      </c>
      <c r="BV40" s="295" t="str">
        <f>IF(AND($C$2="sixth"),key!CE42,IF(AND($C$2="Seventh"),key!CE142,IF(AND($C$2="eighth"),key!CE242,"")))</f>
        <v/>
      </c>
      <c r="BW40" s="302" t="str">
        <f>IF(AND($C$2="sixth"),key!CF42,IF(AND($C$2="Seventh"),key!CF142,IF(AND($C$2="eighth"),key!CF242,"")))</f>
        <v/>
      </c>
      <c r="BX40" s="298" t="str">
        <f>IF(AND($C$2="sixth"),key!CG42,IF(AND($C$2="Seventh"),key!CG142,IF(AND($C$2="eighth"),key!CG242,"")))</f>
        <v/>
      </c>
      <c r="BY40" s="295" t="str">
        <f>IF(AND($C$2="sixth"),key!CH42,IF(AND($C$2="Seventh"),key!CH142,IF(AND($C$2="eighth"),key!CH242,"")))</f>
        <v/>
      </c>
      <c r="BZ40" s="295" t="str">
        <f>IF(AND($C$2="sixth"),key!CI42,IF(AND($C$2="Seventh"),key!CI142,IF(AND($C$2="eighth"),key!CI242,"")))</f>
        <v/>
      </c>
      <c r="CA40" s="302" t="str">
        <f>IF(AND($C$2="sixth"),key!CJ42,IF(AND($C$2="Seventh"),key!CJ142,IF(AND($C$2="eighth"),key!CJ242,"")))</f>
        <v/>
      </c>
      <c r="CB40" s="298" t="str">
        <f>IF(AND($C$2="sixth"),key!CK42,IF(AND($C$2="Seventh"),key!CK142,IF(AND($C$2="eighth"),key!CK242,"")))</f>
        <v/>
      </c>
      <c r="CC40" s="295" t="str">
        <f>IF(AND($C$2="sixth"),key!CL42,IF(AND($C$2="Seventh"),key!CL142,IF(AND($C$2="eighth"),key!CL242,"")))</f>
        <v/>
      </c>
      <c r="CD40" s="295" t="str">
        <f>IF(AND($C$2="sixth"),key!CM42,IF(AND($C$2="Seventh"),key!CM142,IF(AND($C$2="eighth"),key!CM242,"")))</f>
        <v/>
      </c>
      <c r="CE40" s="302" t="str">
        <f>IF(AND($C$2="sixth"),key!CN42,IF(AND($C$2="Seventh"),key!CN142,IF(AND($C$2="eighth"),key!CN242,"")))</f>
        <v/>
      </c>
      <c r="CF40" s="298" t="str">
        <f>IF(AND($C$2="sixth"),key!CO42,IF(AND($C$2="Seventh"),key!CO142,IF(AND($C$2="eighth"),key!CO242,"")))</f>
        <v/>
      </c>
      <c r="CG40" s="295" t="str">
        <f>IF(AND($C$2="sixth"),key!CP42,IF(AND($C$2="Seventh"),key!CP142,IF(AND($C$2="eighth"),key!CP242,"")))</f>
        <v/>
      </c>
      <c r="CH40" s="295" t="str">
        <f>IF(AND($C$2="sixth"),key!CQ42,IF(AND($C$2="Seventh"),key!CQ142,IF(AND($C$2="eighth"),key!CQ242,"")))</f>
        <v/>
      </c>
      <c r="CI40" s="302" t="str">
        <f>IF(AND($C$2="sixth"),key!CR42,IF(AND($C$2="Seventh"),key!CR142,IF(AND($C$2="eighth"),key!CR242,"")))</f>
        <v/>
      </c>
      <c r="CJ40" s="298" t="str">
        <f>IF(AND($C$2="sixth"),key!CS42,IF(AND($C$2="Seventh"),key!CS142,IF(AND($C$2="eighth"),key!CS242,"")))</f>
        <v/>
      </c>
      <c r="CK40" s="295" t="str">
        <f>IF(AND($C$2="sixth"),key!CT42,IF(AND($C$2="Seventh"),key!CT142,IF(AND($C$2="eighth"),key!CT242,"")))</f>
        <v/>
      </c>
      <c r="CL40" s="295" t="str">
        <f>IF(AND($C$2="sixth"),key!CU42,IF(AND($C$2="Seventh"),key!CU142,IF(AND($C$2="eighth"),key!CU242,"")))</f>
        <v/>
      </c>
      <c r="CM40" s="302" t="str">
        <f>IF(AND($C$2="sixth"),key!CV42,IF(AND($C$2="Seventh"),key!CV142,IF(AND($C$2="eighth"),key!CV242,"")))</f>
        <v/>
      </c>
      <c r="CN40" s="298" t="str">
        <f>IF(AND($C$2="sixth"),key!CW42,IF(AND($C$2="Seventh"),key!CW142,IF(AND($C$2="eighth"),key!CW242,"")))</f>
        <v/>
      </c>
      <c r="CO40" s="259" t="str">
        <f>IF(AND($C$2="sixth"),key!CZ42,IF(AND($C$2="Seventh"),key!CZ142,IF(AND($C$2="eighth"),key!CZ242,"")))</f>
        <v/>
      </c>
      <c r="CP40" s="299" t="str">
        <f>IF(AND($C$2="sixth"),key!DA42,IF(AND($C$2="Seventh"),key!DA142,IF(AND($C$2="eighth"),key!DA242,"")))</f>
        <v/>
      </c>
      <c r="CQ40" s="295" t="str">
        <f>IF(AND($C$2="sixth"),key!DC42,IF(AND($C$2="Seventh"),key!DC142,IF(AND($C$2="eighth"),key!DC242,"")))</f>
        <v/>
      </c>
      <c r="CR40" s="295" t="str">
        <f>IF(AND($C$2="sixth"),key!DD42,IF(AND($C$2="Seventh"),key!DD142,IF(AND($C$2="eighth"),key!DD242,"")))</f>
        <v/>
      </c>
      <c r="CS40" s="302" t="str">
        <f>IF(AND($C$2="sixth"),key!DE42,IF(AND($C$2="Seventh"),key!DE142,IF(AND($C$2="eighth"),key!DE242,"")))</f>
        <v/>
      </c>
      <c r="CT40" s="298" t="str">
        <f>IF(AND($C$2="sixth"),key!DF42,IF(AND($C$2="Seventh"),key!DF142,IF(AND($C$2="eighth"),key!DF242,"")))</f>
        <v/>
      </c>
      <c r="CU40" s="295" t="str">
        <f>IF(AND($C$2="sixth"),key!DG42,IF(AND($C$2="Seventh"),key!DG142,IF(AND($C$2="eighth"),key!DG242,"")))</f>
        <v/>
      </c>
      <c r="CV40" s="295" t="str">
        <f>IF(AND($C$2="sixth"),key!DH42,IF(AND($C$2="Seventh"),key!DH142,IF(AND($C$2="eighth"),key!DH242,"")))</f>
        <v/>
      </c>
      <c r="CW40" s="302" t="str">
        <f>IF(AND($C$2="sixth"),key!DI42,IF(AND($C$2="Seventh"),key!DI142,IF(AND($C$2="eighth"),key!DI242,"")))</f>
        <v/>
      </c>
      <c r="CX40" s="298" t="str">
        <f>IF(AND($C$2="sixth"),key!DJ42,IF(AND($C$2="Seventh"),key!DJ142,IF(AND($C$2="eighth"),key!DJ242,"")))</f>
        <v/>
      </c>
      <c r="CY40" s="295" t="str">
        <f>IF(AND($C$2="sixth"),key!DK42,IF(AND($C$2="Seventh"),key!DK142,IF(AND($C$2="eighth"),key!DK242,"")))</f>
        <v/>
      </c>
      <c r="CZ40" s="295" t="str">
        <f>IF(AND($C$2="sixth"),key!DL42,IF(AND($C$2="Seventh"),key!DL142,IF(AND($C$2="eighth"),key!DL242,"")))</f>
        <v/>
      </c>
      <c r="DA40" s="302" t="str">
        <f>IF(AND($C$2="sixth"),key!DM42,IF(AND($C$2="Seventh"),key!DM142,IF(AND($C$2="eighth"),key!DM242,"")))</f>
        <v/>
      </c>
      <c r="DB40" s="298" t="str">
        <f>IF(AND($C$2="sixth"),key!DN42,IF(AND($C$2="Seventh"),key!DN142,IF(AND($C$2="eighth"),key!DN242,"")))</f>
        <v/>
      </c>
      <c r="DC40" s="295" t="str">
        <f>IF(AND($C$2="sixth"),key!DO42,IF(AND($C$2="Seventh"),key!DO142,IF(AND($C$2="eighth"),key!DO242,"")))</f>
        <v/>
      </c>
      <c r="DD40" s="295" t="str">
        <f>IF(AND($C$2="sixth"),key!DP42,IF(AND($C$2="Seventh"),key!DP142,IF(AND($C$2="eighth"),key!DP242,"")))</f>
        <v/>
      </c>
      <c r="DE40" s="302" t="str">
        <f>IF(AND($C$2="sixth"),key!DQ42,IF(AND($C$2="Seventh"),key!DQ142,IF(AND($C$2="eighth"),key!DQ242,"")))</f>
        <v/>
      </c>
      <c r="DF40" s="298" t="str">
        <f>IF(AND($C$2="sixth"),key!DR42,IF(AND($C$2="Seventh"),key!DR142,IF(AND($C$2="eighth"),key!DR242,"")))</f>
        <v/>
      </c>
      <c r="DG40" s="295" t="str">
        <f>IF(AND($C$2="sixth"),key!DS42,IF(AND($C$2="Seventh"),key!DS142,IF(AND($C$2="eighth"),key!DS242,"")))</f>
        <v/>
      </c>
      <c r="DH40" s="295" t="str">
        <f>IF(AND($C$2="sixth"),key!DT42,IF(AND($C$2="Seventh"),key!DT142,IF(AND($C$2="eighth"),key!DT242,"")))</f>
        <v/>
      </c>
      <c r="DI40" s="302" t="str">
        <f>IF(AND($C$2="sixth"),key!DU42,IF(AND($C$2="Seventh"),key!DU142,IF(AND($C$2="eighth"),key!DU242,"")))</f>
        <v/>
      </c>
      <c r="DJ40" s="298" t="str">
        <f>IF(AND($C$2="sixth"),key!DV42,IF(AND($C$2="Seventh"),key!DV142,IF(AND($C$2="eighth"),key!DV242,"")))</f>
        <v/>
      </c>
      <c r="DK40" s="259" t="str">
        <f>IF(AND($C$2="sixth"),key!DY42,IF(AND($C$2="Seventh"),key!DY142,IF(AND($C$2="eighth"),key!DY242,"")))</f>
        <v/>
      </c>
      <c r="DL40" s="299" t="str">
        <f>IF(AND($C$2="sixth"),key!DZ42,IF(AND($C$2="Seventh"),key!DZ142,IF(AND($C$2="eighth"),key!DZ242,"")))</f>
        <v/>
      </c>
      <c r="DM40" s="295" t="str">
        <f>IF(AND($C$2="sixth"),key!EB42,IF(AND($C$2="Seventh"),key!EB142,IF(AND($C$2="eighth"),key!EB242,"")))</f>
        <v/>
      </c>
      <c r="DN40" s="295" t="str">
        <f>IF(AND($C$2="sixth"),key!EC42,IF(AND($C$2="Seventh"),key!EC142,IF(AND($C$2="eighth"),key!EC242,"")))</f>
        <v/>
      </c>
      <c r="DO40" s="302" t="str">
        <f>IF(AND($C$2="sixth"),key!ED42,IF(AND($C$2="Seventh"),key!ED142,IF(AND($C$2="eighth"),key!ED242,"")))</f>
        <v/>
      </c>
      <c r="DP40" s="298" t="str">
        <f>IF(AND($C$2="sixth"),key!EE42,IF(AND($C$2="Seventh"),key!EE142,IF(AND($C$2="eighth"),key!EE242,"")))</f>
        <v/>
      </c>
      <c r="DQ40" s="295" t="str">
        <f>IF(AND($C$2="sixth"),key!EF42,IF(AND($C$2="Seventh"),key!EF142,IF(AND($C$2="eighth"),key!EF242,"")))</f>
        <v/>
      </c>
      <c r="DR40" s="295" t="str">
        <f>IF(AND($C$2="sixth"),key!EG42,IF(AND($C$2="Seventh"),key!EG142,IF(AND($C$2="eighth"),key!EG242,"")))</f>
        <v/>
      </c>
      <c r="DS40" s="302" t="str">
        <f>IF(AND($C$2="sixth"),key!EH42,IF(AND($C$2="Seventh"),key!EH142,IF(AND($C$2="eighth"),key!EH242,"")))</f>
        <v/>
      </c>
      <c r="DT40" s="298" t="str">
        <f>IF(AND($C$2="sixth"),key!EI42,IF(AND($C$2="Seventh"),key!EI142,IF(AND($C$2="eighth"),key!EI242,"")))</f>
        <v/>
      </c>
      <c r="DU40" s="295" t="str">
        <f>IF(AND($C$2="sixth"),key!EJ42,IF(AND($C$2="Seventh"),key!EJ142,IF(AND($C$2="eighth"),key!EJ242,"")))</f>
        <v/>
      </c>
      <c r="DV40" s="295" t="str">
        <f>IF(AND($C$2="sixth"),key!EK42,IF(AND($C$2="Seventh"),key!EK142,IF(AND($C$2="eighth"),key!EK242,"")))</f>
        <v/>
      </c>
      <c r="DW40" s="302" t="str">
        <f>IF(AND($C$2="sixth"),key!EL42,IF(AND($C$2="Seventh"),key!EL142,IF(AND($C$2="eighth"),key!EL242,"")))</f>
        <v/>
      </c>
      <c r="DX40" s="298" t="str">
        <f>IF(AND($C$2="sixth"),key!EM42,IF(AND($C$2="Seventh"),key!EM142,IF(AND($C$2="eighth"),key!EM242,"")))</f>
        <v/>
      </c>
      <c r="DY40" s="295" t="str">
        <f>IF(AND($C$2="sixth"),key!EN42,IF(AND($C$2="Seventh"),key!EN142,IF(AND($C$2="eighth"),key!EN242,"")))</f>
        <v/>
      </c>
      <c r="DZ40" s="295" t="str">
        <f>IF(AND($C$2="sixth"),key!EO42,IF(AND($C$2="Seventh"),key!EO142,IF(AND($C$2="eighth"),key!EO242,"")))</f>
        <v/>
      </c>
      <c r="EA40" s="302" t="str">
        <f>IF(AND($C$2="sixth"),key!EP42,IF(AND($C$2="Seventh"),key!EP142,IF(AND($C$2="eighth"),key!EP242,"")))</f>
        <v/>
      </c>
      <c r="EB40" s="298" t="str">
        <f>IF(AND($C$2="sixth"),key!EQ42,IF(AND($C$2="Seventh"),key!EQ142,IF(AND($C$2="eighth"),key!EQ242,"")))</f>
        <v/>
      </c>
      <c r="EC40" s="295" t="str">
        <f>IF(AND($C$2="sixth"),key!ER42,IF(AND($C$2="Seventh"),key!ER142,IF(AND($C$2="eighth"),key!ER242,"")))</f>
        <v/>
      </c>
      <c r="ED40" s="295" t="str">
        <f>IF(AND($C$2="sixth"),key!ES42,IF(AND($C$2="Seventh"),key!ES142,IF(AND($C$2="eighth"),key!ES242,"")))</f>
        <v/>
      </c>
      <c r="EE40" s="302" t="str">
        <f>IF(AND($C$2="sixth"),key!ET42,IF(AND($C$2="Seventh"),key!ET142,IF(AND($C$2="eighth"),key!ET242,"")))</f>
        <v/>
      </c>
      <c r="EF40" s="298" t="str">
        <f>IF(AND($C$2="sixth"),key!EU42,IF(AND($C$2="Seventh"),key!EU142,IF(AND($C$2="eighth"),key!EU242,"")))</f>
        <v/>
      </c>
      <c r="EG40" s="259" t="str">
        <f>IF(AND($C$2="sixth"),key!EX42,IF(AND($C$2="Seventh"),key!EX142,IF(AND($C$2="eighth"),key!EX242,"")))</f>
        <v/>
      </c>
      <c r="EH40" s="299" t="str">
        <f>IF(AND($C$2="sixth"),key!EY42,IF(AND($C$2="Seventh"),key!EY142,IF(AND($C$2="eighth"),key!EY242,"")))</f>
        <v/>
      </c>
      <c r="EI40" s="260" t="str">
        <f t="shared" si="9"/>
        <v/>
      </c>
      <c r="EJ40" s="254" t="str">
        <f>IF(AND($C$2="sixth"),key!EZ42,IF(AND($C$2="Seventh"),key!EZ142,IF(AND($C$2="eighth"),key!EZ242,"")))</f>
        <v/>
      </c>
      <c r="EK40" s="254" t="str">
        <f>IF(AND($C$2="sixth"),key!FA42,IF(AND($C$2="Seventh"),key!FA142,IF(AND($C$2="eighth"),key!FA242,"")))</f>
        <v/>
      </c>
      <c r="EL40" s="254" t="str">
        <f>IF(AND($C$2="sixth"),key!FB42,IF(AND($C$2="Seventh"),key!FB142,IF(AND($C$2="eighth"),key!FB242,"")))</f>
        <v/>
      </c>
      <c r="EM40" s="254" t="str">
        <f>IF(AND($C$2="sixth"),key!FC42,IF(AND($C$2="Seventh"),key!FC142,IF(AND($C$2="eighth"),key!FC242,"")))</f>
        <v/>
      </c>
      <c r="EN40" s="254" t="str">
        <f>IF(AND($C$2="sixth"),key!FD42,IF(AND($C$2="Seventh"),key!FD142,IF(AND($C$2="eighth"),key!FD242,"")))</f>
        <v/>
      </c>
      <c r="EO40" s="310" t="str">
        <f>IF(AND($C$2="sixth"),key!FE42,IF(AND($C$2="Seventh"),key!FE142,IF(AND($C$2="eighth"),key!FE242,"")))</f>
        <v/>
      </c>
      <c r="EP40" s="311" t="str">
        <f>IF(AND($C$2="sixth"),key!FF42,IF(AND($C$2="Seventh"),key!FF142,IF(AND($C$2="eighth"),key!FF242,"")))</f>
        <v xml:space="preserve"> </v>
      </c>
      <c r="EQ40" s="254" t="str">
        <f>IF(AND($C$2="sixth"),key!FG42,IF(AND($C$2="Seventh"),key!FG142,IF(AND($C$2="eighth"),key!FG242,"")))</f>
        <v/>
      </c>
      <c r="ER40" s="254" t="str">
        <f>IF(AND($C$2="sixth"),key!FH42,IF(AND($C$2="Seventh"),key!FH142,IF(AND($C$2="eighth"),key!FH242,"")))</f>
        <v/>
      </c>
      <c r="ES40" s="254" t="str">
        <f>IF(AND($C$2="sixth"),key!FI42,IF(AND($C$2="Seventh"),key!FI142,IF(AND($C$2="eighth"),key!FI242,"")))</f>
        <v/>
      </c>
      <c r="ET40" s="254" t="str">
        <f>IF(AND($C$2="sixth"),key!FJ42,IF(AND($C$2="Seventh"),key!FJ142,IF(AND($C$2="eighth"),key!FJ242,"")))</f>
        <v/>
      </c>
      <c r="EU40" s="254" t="str">
        <f>IF(AND($C$2="sixth"),key!FK42,IF(AND($C$2="Seventh"),key!FK142,IF(AND($C$2="eighth"),key!FK242,"")))</f>
        <v/>
      </c>
      <c r="EV40" s="310" t="str">
        <f>IF(AND($C$2="sixth"),key!FL42,IF(AND($C$2="Seventh"),key!FL142,IF(AND($C$2="eighth"),key!FL242,"")))</f>
        <v/>
      </c>
      <c r="EW40" s="311" t="str">
        <f>IF(AND($C$2="sixth"),key!FM42,IF(AND($C$2="Seventh"),key!FM142,IF(AND($C$2="eighth"),key!FM242,"")))</f>
        <v xml:space="preserve"> </v>
      </c>
      <c r="EX40" s="254" t="str">
        <f>IF(AND($C$2="sixth"),key!FN42,IF(AND($C$2="Seventh"),key!FN142,IF(AND($C$2="eighth"),key!FN242,"")))</f>
        <v/>
      </c>
      <c r="EY40" s="254" t="str">
        <f>IF(AND($C$2="sixth"),key!FO42,IF(AND($C$2="Seventh"),key!FO142,IF(AND($C$2="eighth"),key!FO242,"")))</f>
        <v/>
      </c>
      <c r="EZ40" s="254" t="str">
        <f>IF(AND($C$2="sixth"),key!FP42,IF(AND($C$2="Seventh"),key!FP142,IF(AND($C$2="eighth"),key!FP242,"")))</f>
        <v/>
      </c>
      <c r="FA40" s="254" t="str">
        <f>IF(AND($C$2="sixth"),key!FQ42,IF(AND($C$2="Seventh"),key!FQ142,IF(AND($C$2="eighth"),key!FQ242,"")))</f>
        <v/>
      </c>
      <c r="FB40" s="254" t="str">
        <f>IF(AND($C$2="sixth"),key!FR42,IF(AND($C$2="Seventh"),key!FR142,IF(AND($C$2="eighth"),key!FR242,"")))</f>
        <v/>
      </c>
      <c r="FC40" s="310" t="str">
        <f>IF(AND($C$2="sixth"),key!FS42,IF(AND($C$2="Seventh"),key!FS142,IF(AND($C$2="eighth"),key!FS242,"")))</f>
        <v/>
      </c>
      <c r="FD40" s="311" t="str">
        <f>IF(AND($C$2="sixth"),key!FT42,IF(AND($C$2="Seventh"),key!FT142,IF(AND($C$2="eighth"),key!FT242,"")))</f>
        <v xml:space="preserve"> </v>
      </c>
      <c r="FE40" s="344" t="str">
        <f t="shared" si="11"/>
        <v/>
      </c>
      <c r="FF40" s="261" t="str">
        <f>IF(AND($C$2="sixth"),key!GI42,IF(AND($C$2="Seventh"),key!GI142,IF(AND($C$2="eighth"),key!GI242,"")))</f>
        <v/>
      </c>
      <c r="FG40" s="842" t="str">
        <f>IF(AND($C$2="sixth"),key!GJ42,IF(AND($C$2="Seventh"),key!GJ142,IF(AND($C$2="eighth"),key!GJ242,"")))</f>
        <v/>
      </c>
      <c r="FH40" s="843"/>
      <c r="FI40" s="255" t="str">
        <f>IF(AND($C$2="sixth"),key!GG42,IF(AND($C$2="Seventh"),key!GG142,IF(AND($C$2="eighth"),key!GG242,"")))</f>
        <v/>
      </c>
      <c r="FJ40" s="330" t="str">
        <f t="shared" si="10"/>
        <v/>
      </c>
      <c r="FK40" s="248"/>
      <c r="FL40" s="248"/>
      <c r="FY40" s="50" t="str">
        <f>IF(AND($C$2="sixth"),key!GH42,IF(AND($C$2="Seventh"),key!GH142,IF(AND($C$2="eighth"),key!GH242,"")))</f>
        <v/>
      </c>
    </row>
    <row r="41" spans="1:181" ht="18.75">
      <c r="A41" s="257">
        <v>35</v>
      </c>
      <c r="B41" s="291" t="str">
        <f>IF(AND($C$2="sixth"),key!E43,IF(AND($C$2="Seventh"),key!E143,IF(AND($C$2="eighth"),key!E243,"")))</f>
        <v/>
      </c>
      <c r="C41" s="288" t="str">
        <f>IF(ISNA(VLOOKUP(D41,Register!A$7:Z$315,10,FALSE)),"",VLOOKUP(D41,Register!A$7:Z$315,10,FALSE))</f>
        <v/>
      </c>
      <c r="D41" s="289" t="str">
        <f>IF(AND($C$2="sixth"),key!B43,IF(AND($C$2="Seventh"),key!B143,IF(AND($C$2="eighth"),key!B243,"")))</f>
        <v/>
      </c>
      <c r="E41" s="290" t="str">
        <f>IF(AND($C$2="sixth"),key!C43,IF(AND($C$2="Seventh"),key!C143,IF(AND($C$2="eighth"),key!C243,"")))</f>
        <v/>
      </c>
      <c r="F41" s="290" t="str">
        <f>IF(AND($C$2="sixth"),key!D43,IF(AND($C$2="Seventh"),key!D143,IF(AND($C$2="eighth"),key!D243,"")))</f>
        <v/>
      </c>
      <c r="G41" s="295" t="str">
        <f>IF(AND($C$2="sixth"),key!G43,IF(AND($C$2="Seventh"),key!G143,IF(AND($C$2="eighth"),key!G243,"")))</f>
        <v/>
      </c>
      <c r="H41" s="295" t="str">
        <f>IF(AND($C$2="sixth"),key!H43,IF(AND($C$2="Seventh"),key!H143,IF(AND($C$2="eighth"),key!H243,"")))</f>
        <v/>
      </c>
      <c r="I41" s="297" t="str">
        <f t="shared" si="0"/>
        <v/>
      </c>
      <c r="J41" s="296" t="str">
        <f>IF(AND($C$2="sixth"),key!J43,IF(AND($C$2="Seventh"),key!J143,IF(AND($C$2="eighth"),key!J243,"")))</f>
        <v/>
      </c>
      <c r="K41" s="295" t="str">
        <f>IF(AND($C$2="sixth"),key!K43,IF(AND($C$2="Seventh"),key!K143,IF(AND($C$2="eighth"),key!K243,"")))</f>
        <v/>
      </c>
      <c r="L41" s="295" t="str">
        <f>IF(AND($C$2="sixth"),key!L43,IF(AND($C$2="Seventh"),key!L143,IF(AND($C$2="eighth"),key!L243,"")))</f>
        <v/>
      </c>
      <c r="M41" s="258" t="str">
        <f t="shared" si="2"/>
        <v/>
      </c>
      <c r="N41" s="298" t="str">
        <f>IF(AND($C$2="sixth"),key!N43,IF(AND($C$2="Seventh"),key!N143,IF(AND($C$2="eighth"),key!N243,"")))</f>
        <v/>
      </c>
      <c r="O41" s="295" t="str">
        <f>IF(AND($C$2="sixth"),key!O43,IF(AND($C$2="Seventh"),key!O143,IF(AND($C$2="eighth"),key!O243,"")))</f>
        <v/>
      </c>
      <c r="P41" s="295" t="str">
        <f>IF(AND($C$2="sixth"),key!P43,IF(AND($C$2="Seventh"),key!P143,IF(AND($C$2="eighth"),key!P243,"")))</f>
        <v/>
      </c>
      <c r="Q41" s="258" t="str">
        <f t="shared" si="3"/>
        <v/>
      </c>
      <c r="R41" s="298" t="str">
        <f>IF(AND($C$2="sixth"),key!R43,IF(AND($C$2="Seventh"),key!R143,IF(AND($C$2="eighth"),key!R243,"")))</f>
        <v/>
      </c>
      <c r="S41" s="295" t="str">
        <f>IF(AND($C$2="sixth"),key!S43,IF(AND($C$2="Seventh"),key!S143,IF(AND($C$2="eighth"),key!S243,"")))</f>
        <v/>
      </c>
      <c r="T41" s="295" t="str">
        <f>IF(AND($C$2="sixth"),key!T43,IF(AND($C$2="Seventh"),key!T143,IF(AND($C$2="eighth"),key!T243,"")))</f>
        <v/>
      </c>
      <c r="U41" s="258" t="str">
        <f t="shared" si="4"/>
        <v/>
      </c>
      <c r="V41" s="298" t="str">
        <f>IF(AND($C$2="sixth"),key!V43,IF(AND($C$2="Seventh"),key!V143,IF(AND($C$2="eighth"),key!V243,"")))</f>
        <v/>
      </c>
      <c r="W41" s="295" t="str">
        <f>IF(AND($C$2="sixth"),key!W43,IF(AND($C$2="Seventh"),key!W143,IF(AND($C$2="eighth"),key!W243,"")))</f>
        <v/>
      </c>
      <c r="X41" s="295" t="str">
        <f>IF(AND($C$2="sixth"),key!X43,IF(AND($C$2="Seventh"),key!X143,IF(AND($C$2="eighth"),key!X243,"")))</f>
        <v/>
      </c>
      <c r="Y41" s="259" t="str">
        <f t="shared" si="5"/>
        <v/>
      </c>
      <c r="Z41" s="298" t="str">
        <f>IF(AND($C$2="sixth"),key!Z43,IF(AND($C$2="Seventh"),key!Z143,IF(AND($C$2="eighth"),key!Z243,"")))</f>
        <v/>
      </c>
      <c r="AA41" s="259" t="str">
        <f>IF(AND($C$2="sixth"),key!AC43,IF(AND($C$2="Seventh"),key!AC143,IF(AND($C$2="eighth"),key!AC243,"")))</f>
        <v/>
      </c>
      <c r="AB41" s="299" t="str">
        <f>IF(AND($C$2="sixth"),key!AD43,IF(AND($C$2="Seventh"),key!AD143,IF(AND($C$2="eighth"),key!AD243,"")))</f>
        <v/>
      </c>
      <c r="AC41" s="295" t="str">
        <f>IF(AND($C$2="sixth"),key!AF43,IF(AND($C$2="Seventh"),key!AF143,IF(AND($C$2="eighth"),key!AF243,"")))</f>
        <v/>
      </c>
      <c r="AD41" s="295" t="str">
        <f>IF(AND($C$2="sixth"),key!AG43,IF(AND($C$2="Seventh"),key!AG143,IF(AND($C$2="eighth"),key!AG243,"")))</f>
        <v/>
      </c>
      <c r="AE41" s="297" t="str">
        <f t="shared" si="6"/>
        <v/>
      </c>
      <c r="AF41" s="296" t="str">
        <f>IF(AND($C$2="sixth"),key!AI43,IF(AND($C$2="Seventh"),key!AI143,IF(AND($C$2="eighth"),key!AI243,"")))</f>
        <v/>
      </c>
      <c r="AG41" s="295" t="str">
        <f>IF(AND($C$2="sixth"),key!AJ43,IF(AND($C$2="Seventh"),key!AJ143,IF(AND($C$2="eighth"),key!AJ243,"")))</f>
        <v/>
      </c>
      <c r="AH41" s="295" t="str">
        <f>IF(AND($C$2="sixth"),key!AK43,IF(AND($C$2="Seventh"),key!AK143,IF(AND($C$2="eighth"),key!AK243,"")))</f>
        <v/>
      </c>
      <c r="AI41" s="258" t="str">
        <f t="shared" si="7"/>
        <v/>
      </c>
      <c r="AJ41" s="298" t="str">
        <f>IF(AND($C$2="sixth"),key!AM43,IF(AND($C$2="Seventh"),key!AM143,IF(AND($C$2="eighth"),key!AM243,"")))</f>
        <v/>
      </c>
      <c r="AK41" s="295" t="str">
        <f>IF(AND($C$2="sixth"),key!AN43,IF(AND($C$2="Seventh"),key!AN143,IF(AND($C$2="eighth"),key!AN243,"")))</f>
        <v/>
      </c>
      <c r="AL41" s="295" t="str">
        <f>IF(AND($C$2="sixth"),key!AO43,IF(AND($C$2="Seventh"),key!AO143,IF(AND($C$2="eighth"),key!AO243,"")))</f>
        <v/>
      </c>
      <c r="AM41" s="258" t="str">
        <f t="shared" si="8"/>
        <v/>
      </c>
      <c r="AN41" s="298" t="str">
        <f>IF(AND($C$2="sixth"),key!AQ43,IF(AND($C$2="Seventh"),key!AQ143,IF(AND($C$2="eighth"),key!AQ243,"")))</f>
        <v/>
      </c>
      <c r="AO41" s="295" t="str">
        <f>IF(AND($C$2="sixth"),key!AR43,IF(AND($C$2="Seventh"),key!AR143,IF(AND($C$2="eighth"),key!AR243,"")))</f>
        <v/>
      </c>
      <c r="AP41" s="295" t="str">
        <f>IF(AND($C$2="sixth"),key!AS43,IF(AND($C$2="Seventh"),key!AS143,IF(AND($C$2="eighth"),key!AS243,"")))</f>
        <v/>
      </c>
      <c r="AQ41" s="303" t="str">
        <f>IF(AND($C$2="sixth"),key!AT43,IF(AND($C$2="Seventh"),key!AT143,IF(AND($C$2="eighth"),key!AT243,"")))</f>
        <v/>
      </c>
      <c r="AR41" s="298" t="str">
        <f>IF(AND($C$2="sixth"),key!AU43,IF(AND($C$2="Seventh"),key!AU143,IF(AND($C$2="eighth"),key!AU243,"")))</f>
        <v/>
      </c>
      <c r="AS41" s="295" t="str">
        <f>IF(AND($C$2="sixth"),key!AV43,IF(AND($C$2="Seventh"),key!AV143,IF(AND($C$2="eighth"),key!AV243,"")))</f>
        <v/>
      </c>
      <c r="AT41" s="295" t="str">
        <f>IF(AND($C$2="sixth"),key!AW43,IF(AND($C$2="Seventh"),key!AW143,IF(AND($C$2="eighth"),key!AW243,"")))</f>
        <v/>
      </c>
      <c r="AU41" s="303" t="str">
        <f>IF(AND($C$2="sixth"),key!AX43,IF(AND($C$2="Seventh"),key!AX143,IF(AND($C$2="eighth"),key!AX243,"")))</f>
        <v/>
      </c>
      <c r="AV41" s="298" t="str">
        <f>IF(AND($C$2="sixth"),key!AY43,IF(AND($C$2="Seventh"),key!AY143,IF(AND($C$2="eighth"),key!AY243,"")))</f>
        <v/>
      </c>
      <c r="AW41" s="259" t="str">
        <f>IF(AND($C$2="sixth"),key!BB43,IF(AND($C$2="Seventh"),key!BB143,IF(AND($C$2="eighth"),key!BB243,"")))</f>
        <v/>
      </c>
      <c r="AX41" s="299" t="str">
        <f>IF(AND($C$2="sixth"),key!BC43,IF(AND($C$2="Seventh"),key!BC143,IF(AND($C$2="eighth"),key!BC243,"")))</f>
        <v/>
      </c>
      <c r="AY41" s="295" t="str">
        <f>IF(AND($C$2="sixth"),key!BE43,IF(AND($C$2="Seventh"),key!BE143,IF(AND($C$2="eighth"),key!BE243,"")))</f>
        <v/>
      </c>
      <c r="AZ41" s="295" t="str">
        <f>IF(AND($C$2="sixth"),key!BF43,IF(AND($C$2="Seventh"),key!BF143,IF(AND($C$2="eighth"),key!BF243,"")))</f>
        <v/>
      </c>
      <c r="BA41" s="302" t="str">
        <f>IF(AND($C$2="sixth"),key!BG43,IF(AND($C$2="Seventh"),key!BG143,IF(AND($C$2="eighth"),key!BG243,"")))</f>
        <v/>
      </c>
      <c r="BB41" s="298" t="str">
        <f>IF(AND($C$2="sixth"),key!BH43,IF(AND($C$2="Seventh"),key!BH143,IF(AND($C$2="eighth"),key!BH243,"")))</f>
        <v/>
      </c>
      <c r="BC41" s="295" t="str">
        <f>IF(AND($C$2="sixth"),key!BI43,IF(AND($C$2="Seventh"),key!BI143,IF(AND($C$2="eighth"),key!BI243,"")))</f>
        <v/>
      </c>
      <c r="BD41" s="295" t="str">
        <f>IF(AND($C$2="sixth"),key!BJ43,IF(AND($C$2="Seventh"),key!BJ143,IF(AND($C$2="eighth"),key!BJ243,"")))</f>
        <v/>
      </c>
      <c r="BE41" s="302" t="str">
        <f>IF(AND($C$2="sixth"),key!BK43,IF(AND($C$2="Seventh"),key!BK143,IF(AND($C$2="eighth"),key!BK243,"")))</f>
        <v/>
      </c>
      <c r="BF41" s="298" t="str">
        <f>IF(AND($C$2="sixth"),key!BL43,IF(AND($C$2="Seventh"),key!BL143,IF(AND($C$2="eighth"),key!BL243,"")))</f>
        <v/>
      </c>
      <c r="BG41" s="295" t="str">
        <f>IF(AND($C$2="sixth"),key!BM43,IF(AND($C$2="Seventh"),key!BM143,IF(AND($C$2="eighth"),key!BM243,"")))</f>
        <v/>
      </c>
      <c r="BH41" s="295" t="str">
        <f>IF(AND($C$2="sixth"),key!BN43,IF(AND($C$2="Seventh"),key!BN143,IF(AND($C$2="eighth"),key!BN243,"")))</f>
        <v/>
      </c>
      <c r="BI41" s="302" t="str">
        <f>IF(AND($C$2="sixth"),key!BO43,IF(AND($C$2="Seventh"),key!BO143,IF(AND($C$2="eighth"),key!BO243,"")))</f>
        <v/>
      </c>
      <c r="BJ41" s="298" t="str">
        <f>IF(AND($C$2="sixth"),key!BP43,IF(AND($C$2="Seventh"),key!BP143,IF(AND($C$2="eighth"),key!BP243,"")))</f>
        <v/>
      </c>
      <c r="BK41" s="295" t="str">
        <f>IF(AND($C$2="sixth"),key!BQ43,IF(AND($C$2="Seventh"),key!BQ143,IF(AND($C$2="eighth"),key!BQ243,"")))</f>
        <v/>
      </c>
      <c r="BL41" s="295" t="str">
        <f>IF(AND($C$2="sixth"),key!BR43,IF(AND($C$2="Seventh"),key!BR143,IF(AND($C$2="eighth"),key!BR243,"")))</f>
        <v/>
      </c>
      <c r="BM41" s="302" t="str">
        <f>IF(AND($C$2="sixth"),key!BS43,IF(AND($C$2="Seventh"),key!BS143,IF(AND($C$2="eighth"),key!BS243,"")))</f>
        <v/>
      </c>
      <c r="BN41" s="298" t="str">
        <f>IF(AND($C$2="sixth"),key!BT43,IF(AND($C$2="Seventh"),key!BT143,IF(AND($C$2="eighth"),key!BT243,"")))</f>
        <v/>
      </c>
      <c r="BO41" s="295" t="str">
        <f>IF(AND($C$2="sixth"),key!BU43,IF(AND($C$2="Seventh"),key!BU143,IF(AND($C$2="eighth"),key!BU243,"")))</f>
        <v/>
      </c>
      <c r="BP41" s="295" t="str">
        <f>IF(AND($C$2="sixth"),key!BV43,IF(AND($C$2="Seventh"),key!BV143,IF(AND($C$2="eighth"),key!BV243,"")))</f>
        <v/>
      </c>
      <c r="BQ41" s="302" t="str">
        <f>IF(AND($C$2="sixth"),key!BW43,IF(AND($C$2="Seventh"),key!BW143,IF(AND($C$2="eighth"),key!BW243,"")))</f>
        <v/>
      </c>
      <c r="BR41" s="298" t="str">
        <f>IF(AND($C$2="sixth"),key!BX43,IF(AND($C$2="Seventh"),key!BX143,IF(AND($C$2="eighth"),key!BX243,"")))</f>
        <v/>
      </c>
      <c r="BS41" s="259" t="str">
        <f>IF(AND($C$2="sixth"),key!CA43,IF(AND($C$2="Seventh"),key!CA143,IF(AND($C$2="eighth"),key!CA243,"")))</f>
        <v/>
      </c>
      <c r="BT41" s="299" t="str">
        <f>IF(AND($C$2="sixth"),key!CB43,IF(AND($C$2="Seventh"),key!CB143,IF(AND($C$2="eighth"),key!CB243,"")))</f>
        <v/>
      </c>
      <c r="BU41" s="295" t="str">
        <f>IF(AND($C$2="sixth"),key!CD43,IF(AND($C$2="Seventh"),key!CD143,IF(AND($C$2="eighth"),key!CD243,"")))</f>
        <v/>
      </c>
      <c r="BV41" s="295" t="str">
        <f>IF(AND($C$2="sixth"),key!CE43,IF(AND($C$2="Seventh"),key!CE143,IF(AND($C$2="eighth"),key!CE243,"")))</f>
        <v/>
      </c>
      <c r="BW41" s="302" t="str">
        <f>IF(AND($C$2="sixth"),key!CF43,IF(AND($C$2="Seventh"),key!CF143,IF(AND($C$2="eighth"),key!CF243,"")))</f>
        <v/>
      </c>
      <c r="BX41" s="298" t="str">
        <f>IF(AND($C$2="sixth"),key!CG43,IF(AND($C$2="Seventh"),key!CG143,IF(AND($C$2="eighth"),key!CG243,"")))</f>
        <v/>
      </c>
      <c r="BY41" s="295" t="str">
        <f>IF(AND($C$2="sixth"),key!CH43,IF(AND($C$2="Seventh"),key!CH143,IF(AND($C$2="eighth"),key!CH243,"")))</f>
        <v/>
      </c>
      <c r="BZ41" s="295" t="str">
        <f>IF(AND($C$2="sixth"),key!CI43,IF(AND($C$2="Seventh"),key!CI143,IF(AND($C$2="eighth"),key!CI243,"")))</f>
        <v/>
      </c>
      <c r="CA41" s="302" t="str">
        <f>IF(AND($C$2="sixth"),key!CJ43,IF(AND($C$2="Seventh"),key!CJ143,IF(AND($C$2="eighth"),key!CJ243,"")))</f>
        <v/>
      </c>
      <c r="CB41" s="298" t="str">
        <f>IF(AND($C$2="sixth"),key!CK43,IF(AND($C$2="Seventh"),key!CK143,IF(AND($C$2="eighth"),key!CK243,"")))</f>
        <v/>
      </c>
      <c r="CC41" s="295" t="str">
        <f>IF(AND($C$2="sixth"),key!CL43,IF(AND($C$2="Seventh"),key!CL143,IF(AND($C$2="eighth"),key!CL243,"")))</f>
        <v/>
      </c>
      <c r="CD41" s="295" t="str">
        <f>IF(AND($C$2="sixth"),key!CM43,IF(AND($C$2="Seventh"),key!CM143,IF(AND($C$2="eighth"),key!CM243,"")))</f>
        <v/>
      </c>
      <c r="CE41" s="302" t="str">
        <f>IF(AND($C$2="sixth"),key!CN43,IF(AND($C$2="Seventh"),key!CN143,IF(AND($C$2="eighth"),key!CN243,"")))</f>
        <v/>
      </c>
      <c r="CF41" s="298" t="str">
        <f>IF(AND($C$2="sixth"),key!CO43,IF(AND($C$2="Seventh"),key!CO143,IF(AND($C$2="eighth"),key!CO243,"")))</f>
        <v/>
      </c>
      <c r="CG41" s="295" t="str">
        <f>IF(AND($C$2="sixth"),key!CP43,IF(AND($C$2="Seventh"),key!CP143,IF(AND($C$2="eighth"),key!CP243,"")))</f>
        <v/>
      </c>
      <c r="CH41" s="295" t="str">
        <f>IF(AND($C$2="sixth"),key!CQ43,IF(AND($C$2="Seventh"),key!CQ143,IF(AND($C$2="eighth"),key!CQ243,"")))</f>
        <v/>
      </c>
      <c r="CI41" s="302" t="str">
        <f>IF(AND($C$2="sixth"),key!CR43,IF(AND($C$2="Seventh"),key!CR143,IF(AND($C$2="eighth"),key!CR243,"")))</f>
        <v/>
      </c>
      <c r="CJ41" s="298" t="str">
        <f>IF(AND($C$2="sixth"),key!CS43,IF(AND($C$2="Seventh"),key!CS143,IF(AND($C$2="eighth"),key!CS243,"")))</f>
        <v/>
      </c>
      <c r="CK41" s="295" t="str">
        <f>IF(AND($C$2="sixth"),key!CT43,IF(AND($C$2="Seventh"),key!CT143,IF(AND($C$2="eighth"),key!CT243,"")))</f>
        <v/>
      </c>
      <c r="CL41" s="295" t="str">
        <f>IF(AND($C$2="sixth"),key!CU43,IF(AND($C$2="Seventh"),key!CU143,IF(AND($C$2="eighth"),key!CU243,"")))</f>
        <v/>
      </c>
      <c r="CM41" s="302" t="str">
        <f>IF(AND($C$2="sixth"),key!CV43,IF(AND($C$2="Seventh"),key!CV143,IF(AND($C$2="eighth"),key!CV243,"")))</f>
        <v/>
      </c>
      <c r="CN41" s="298" t="str">
        <f>IF(AND($C$2="sixth"),key!CW43,IF(AND($C$2="Seventh"),key!CW143,IF(AND($C$2="eighth"),key!CW243,"")))</f>
        <v/>
      </c>
      <c r="CO41" s="259" t="str">
        <f>IF(AND($C$2="sixth"),key!CZ43,IF(AND($C$2="Seventh"),key!CZ143,IF(AND($C$2="eighth"),key!CZ243,"")))</f>
        <v/>
      </c>
      <c r="CP41" s="299" t="str">
        <f>IF(AND($C$2="sixth"),key!DA43,IF(AND($C$2="Seventh"),key!DA143,IF(AND($C$2="eighth"),key!DA243,"")))</f>
        <v/>
      </c>
      <c r="CQ41" s="295" t="str">
        <f>IF(AND($C$2="sixth"),key!DC43,IF(AND($C$2="Seventh"),key!DC143,IF(AND($C$2="eighth"),key!DC243,"")))</f>
        <v/>
      </c>
      <c r="CR41" s="295" t="str">
        <f>IF(AND($C$2="sixth"),key!DD43,IF(AND($C$2="Seventh"),key!DD143,IF(AND($C$2="eighth"),key!DD243,"")))</f>
        <v/>
      </c>
      <c r="CS41" s="302" t="str">
        <f>IF(AND($C$2="sixth"),key!DE43,IF(AND($C$2="Seventh"),key!DE143,IF(AND($C$2="eighth"),key!DE243,"")))</f>
        <v/>
      </c>
      <c r="CT41" s="298" t="str">
        <f>IF(AND($C$2="sixth"),key!DF43,IF(AND($C$2="Seventh"),key!DF143,IF(AND($C$2="eighth"),key!DF243,"")))</f>
        <v/>
      </c>
      <c r="CU41" s="295" t="str">
        <f>IF(AND($C$2="sixth"),key!DG43,IF(AND($C$2="Seventh"),key!DG143,IF(AND($C$2="eighth"),key!DG243,"")))</f>
        <v/>
      </c>
      <c r="CV41" s="295" t="str">
        <f>IF(AND($C$2="sixth"),key!DH43,IF(AND($C$2="Seventh"),key!DH143,IF(AND($C$2="eighth"),key!DH243,"")))</f>
        <v/>
      </c>
      <c r="CW41" s="302" t="str">
        <f>IF(AND($C$2="sixth"),key!DI43,IF(AND($C$2="Seventh"),key!DI143,IF(AND($C$2="eighth"),key!DI243,"")))</f>
        <v/>
      </c>
      <c r="CX41" s="298" t="str">
        <f>IF(AND($C$2="sixth"),key!DJ43,IF(AND($C$2="Seventh"),key!DJ143,IF(AND($C$2="eighth"),key!DJ243,"")))</f>
        <v/>
      </c>
      <c r="CY41" s="295" t="str">
        <f>IF(AND($C$2="sixth"),key!DK43,IF(AND($C$2="Seventh"),key!DK143,IF(AND($C$2="eighth"),key!DK243,"")))</f>
        <v/>
      </c>
      <c r="CZ41" s="295" t="str">
        <f>IF(AND($C$2="sixth"),key!DL43,IF(AND($C$2="Seventh"),key!DL143,IF(AND($C$2="eighth"),key!DL243,"")))</f>
        <v/>
      </c>
      <c r="DA41" s="302" t="str">
        <f>IF(AND($C$2="sixth"),key!DM43,IF(AND($C$2="Seventh"),key!DM143,IF(AND($C$2="eighth"),key!DM243,"")))</f>
        <v/>
      </c>
      <c r="DB41" s="298" t="str">
        <f>IF(AND($C$2="sixth"),key!DN43,IF(AND($C$2="Seventh"),key!DN143,IF(AND($C$2="eighth"),key!DN243,"")))</f>
        <v/>
      </c>
      <c r="DC41" s="295" t="str">
        <f>IF(AND($C$2="sixth"),key!DO43,IF(AND($C$2="Seventh"),key!DO143,IF(AND($C$2="eighth"),key!DO243,"")))</f>
        <v/>
      </c>
      <c r="DD41" s="295" t="str">
        <f>IF(AND($C$2="sixth"),key!DP43,IF(AND($C$2="Seventh"),key!DP143,IF(AND($C$2="eighth"),key!DP243,"")))</f>
        <v/>
      </c>
      <c r="DE41" s="302" t="str">
        <f>IF(AND($C$2="sixth"),key!DQ43,IF(AND($C$2="Seventh"),key!DQ143,IF(AND($C$2="eighth"),key!DQ243,"")))</f>
        <v/>
      </c>
      <c r="DF41" s="298" t="str">
        <f>IF(AND($C$2="sixth"),key!DR43,IF(AND($C$2="Seventh"),key!DR143,IF(AND($C$2="eighth"),key!DR243,"")))</f>
        <v/>
      </c>
      <c r="DG41" s="295" t="str">
        <f>IF(AND($C$2="sixth"),key!DS43,IF(AND($C$2="Seventh"),key!DS143,IF(AND($C$2="eighth"),key!DS243,"")))</f>
        <v/>
      </c>
      <c r="DH41" s="295" t="str">
        <f>IF(AND($C$2="sixth"),key!DT43,IF(AND($C$2="Seventh"),key!DT143,IF(AND($C$2="eighth"),key!DT243,"")))</f>
        <v/>
      </c>
      <c r="DI41" s="302" t="str">
        <f>IF(AND($C$2="sixth"),key!DU43,IF(AND($C$2="Seventh"),key!DU143,IF(AND($C$2="eighth"),key!DU243,"")))</f>
        <v/>
      </c>
      <c r="DJ41" s="298" t="str">
        <f>IF(AND($C$2="sixth"),key!DV43,IF(AND($C$2="Seventh"),key!DV143,IF(AND($C$2="eighth"),key!DV243,"")))</f>
        <v/>
      </c>
      <c r="DK41" s="259" t="str">
        <f>IF(AND($C$2="sixth"),key!DY43,IF(AND($C$2="Seventh"),key!DY143,IF(AND($C$2="eighth"),key!DY243,"")))</f>
        <v/>
      </c>
      <c r="DL41" s="299" t="str">
        <f>IF(AND($C$2="sixth"),key!DZ43,IF(AND($C$2="Seventh"),key!DZ143,IF(AND($C$2="eighth"),key!DZ243,"")))</f>
        <v/>
      </c>
      <c r="DM41" s="295" t="str">
        <f>IF(AND($C$2="sixth"),key!EB43,IF(AND($C$2="Seventh"),key!EB143,IF(AND($C$2="eighth"),key!EB243,"")))</f>
        <v/>
      </c>
      <c r="DN41" s="295" t="str">
        <f>IF(AND($C$2="sixth"),key!EC43,IF(AND($C$2="Seventh"),key!EC143,IF(AND($C$2="eighth"),key!EC243,"")))</f>
        <v/>
      </c>
      <c r="DO41" s="302" t="str">
        <f>IF(AND($C$2="sixth"),key!ED43,IF(AND($C$2="Seventh"),key!ED143,IF(AND($C$2="eighth"),key!ED243,"")))</f>
        <v/>
      </c>
      <c r="DP41" s="298" t="str">
        <f>IF(AND($C$2="sixth"),key!EE43,IF(AND($C$2="Seventh"),key!EE143,IF(AND($C$2="eighth"),key!EE243,"")))</f>
        <v/>
      </c>
      <c r="DQ41" s="295" t="str">
        <f>IF(AND($C$2="sixth"),key!EF43,IF(AND($C$2="Seventh"),key!EF143,IF(AND($C$2="eighth"),key!EF243,"")))</f>
        <v/>
      </c>
      <c r="DR41" s="295" t="str">
        <f>IF(AND($C$2="sixth"),key!EG43,IF(AND($C$2="Seventh"),key!EG143,IF(AND($C$2="eighth"),key!EG243,"")))</f>
        <v/>
      </c>
      <c r="DS41" s="302" t="str">
        <f>IF(AND($C$2="sixth"),key!EH43,IF(AND($C$2="Seventh"),key!EH143,IF(AND($C$2="eighth"),key!EH243,"")))</f>
        <v/>
      </c>
      <c r="DT41" s="298" t="str">
        <f>IF(AND($C$2="sixth"),key!EI43,IF(AND($C$2="Seventh"),key!EI143,IF(AND($C$2="eighth"),key!EI243,"")))</f>
        <v/>
      </c>
      <c r="DU41" s="295" t="str">
        <f>IF(AND($C$2="sixth"),key!EJ43,IF(AND($C$2="Seventh"),key!EJ143,IF(AND($C$2="eighth"),key!EJ243,"")))</f>
        <v/>
      </c>
      <c r="DV41" s="295" t="str">
        <f>IF(AND($C$2="sixth"),key!EK43,IF(AND($C$2="Seventh"),key!EK143,IF(AND($C$2="eighth"),key!EK243,"")))</f>
        <v/>
      </c>
      <c r="DW41" s="302" t="str">
        <f>IF(AND($C$2="sixth"),key!EL43,IF(AND($C$2="Seventh"),key!EL143,IF(AND($C$2="eighth"),key!EL243,"")))</f>
        <v/>
      </c>
      <c r="DX41" s="298" t="str">
        <f>IF(AND($C$2="sixth"),key!EM43,IF(AND($C$2="Seventh"),key!EM143,IF(AND($C$2="eighth"),key!EM243,"")))</f>
        <v/>
      </c>
      <c r="DY41" s="295" t="str">
        <f>IF(AND($C$2="sixth"),key!EN43,IF(AND($C$2="Seventh"),key!EN143,IF(AND($C$2="eighth"),key!EN243,"")))</f>
        <v/>
      </c>
      <c r="DZ41" s="295" t="str">
        <f>IF(AND($C$2="sixth"),key!EO43,IF(AND($C$2="Seventh"),key!EO143,IF(AND($C$2="eighth"),key!EO243,"")))</f>
        <v/>
      </c>
      <c r="EA41" s="302" t="str">
        <f>IF(AND($C$2="sixth"),key!EP43,IF(AND($C$2="Seventh"),key!EP143,IF(AND($C$2="eighth"),key!EP243,"")))</f>
        <v/>
      </c>
      <c r="EB41" s="298" t="str">
        <f>IF(AND($C$2="sixth"),key!EQ43,IF(AND($C$2="Seventh"),key!EQ143,IF(AND($C$2="eighth"),key!EQ243,"")))</f>
        <v/>
      </c>
      <c r="EC41" s="295" t="str">
        <f>IF(AND($C$2="sixth"),key!ER43,IF(AND($C$2="Seventh"),key!ER143,IF(AND($C$2="eighth"),key!ER243,"")))</f>
        <v/>
      </c>
      <c r="ED41" s="295" t="str">
        <f>IF(AND($C$2="sixth"),key!ES43,IF(AND($C$2="Seventh"),key!ES143,IF(AND($C$2="eighth"),key!ES243,"")))</f>
        <v/>
      </c>
      <c r="EE41" s="302" t="str">
        <f>IF(AND($C$2="sixth"),key!ET43,IF(AND($C$2="Seventh"),key!ET143,IF(AND($C$2="eighth"),key!ET243,"")))</f>
        <v/>
      </c>
      <c r="EF41" s="298" t="str">
        <f>IF(AND($C$2="sixth"),key!EU43,IF(AND($C$2="Seventh"),key!EU143,IF(AND($C$2="eighth"),key!EU243,"")))</f>
        <v/>
      </c>
      <c r="EG41" s="259" t="str">
        <f>IF(AND($C$2="sixth"),key!EX43,IF(AND($C$2="Seventh"),key!EX143,IF(AND($C$2="eighth"),key!EX243,"")))</f>
        <v/>
      </c>
      <c r="EH41" s="299" t="str">
        <f>IF(AND($C$2="sixth"),key!EY43,IF(AND($C$2="Seventh"),key!EY143,IF(AND($C$2="eighth"),key!EY243,"")))</f>
        <v/>
      </c>
      <c r="EI41" s="260" t="str">
        <f t="shared" si="9"/>
        <v/>
      </c>
      <c r="EJ41" s="254" t="str">
        <f>IF(AND($C$2="sixth"),key!EZ43,IF(AND($C$2="Seventh"),key!EZ143,IF(AND($C$2="eighth"),key!EZ243,"")))</f>
        <v/>
      </c>
      <c r="EK41" s="254" t="str">
        <f>IF(AND($C$2="sixth"),key!FA43,IF(AND($C$2="Seventh"),key!FA143,IF(AND($C$2="eighth"),key!FA243,"")))</f>
        <v/>
      </c>
      <c r="EL41" s="254" t="str">
        <f>IF(AND($C$2="sixth"),key!FB43,IF(AND($C$2="Seventh"),key!FB143,IF(AND($C$2="eighth"),key!FB243,"")))</f>
        <v/>
      </c>
      <c r="EM41" s="254" t="str">
        <f>IF(AND($C$2="sixth"),key!FC43,IF(AND($C$2="Seventh"),key!FC143,IF(AND($C$2="eighth"),key!FC243,"")))</f>
        <v/>
      </c>
      <c r="EN41" s="254" t="str">
        <f>IF(AND($C$2="sixth"),key!FD43,IF(AND($C$2="Seventh"),key!FD143,IF(AND($C$2="eighth"),key!FD243,"")))</f>
        <v/>
      </c>
      <c r="EO41" s="310" t="str">
        <f>IF(AND($C$2="sixth"),key!FE43,IF(AND($C$2="Seventh"),key!FE143,IF(AND($C$2="eighth"),key!FE243,"")))</f>
        <v/>
      </c>
      <c r="EP41" s="311" t="str">
        <f>IF(AND($C$2="sixth"),key!FF43,IF(AND($C$2="Seventh"),key!FF143,IF(AND($C$2="eighth"),key!FF243,"")))</f>
        <v xml:space="preserve"> </v>
      </c>
      <c r="EQ41" s="254" t="str">
        <f>IF(AND($C$2="sixth"),key!FG43,IF(AND($C$2="Seventh"),key!FG143,IF(AND($C$2="eighth"),key!FG243,"")))</f>
        <v/>
      </c>
      <c r="ER41" s="254" t="str">
        <f>IF(AND($C$2="sixth"),key!FH43,IF(AND($C$2="Seventh"),key!FH143,IF(AND($C$2="eighth"),key!FH243,"")))</f>
        <v/>
      </c>
      <c r="ES41" s="254" t="str">
        <f>IF(AND($C$2="sixth"),key!FI43,IF(AND($C$2="Seventh"),key!FI143,IF(AND($C$2="eighth"),key!FI243,"")))</f>
        <v/>
      </c>
      <c r="ET41" s="254" t="str">
        <f>IF(AND($C$2="sixth"),key!FJ43,IF(AND($C$2="Seventh"),key!FJ143,IF(AND($C$2="eighth"),key!FJ243,"")))</f>
        <v/>
      </c>
      <c r="EU41" s="254" t="str">
        <f>IF(AND($C$2="sixth"),key!FK43,IF(AND($C$2="Seventh"),key!FK143,IF(AND($C$2="eighth"),key!FK243,"")))</f>
        <v/>
      </c>
      <c r="EV41" s="310" t="str">
        <f>IF(AND($C$2="sixth"),key!FL43,IF(AND($C$2="Seventh"),key!FL143,IF(AND($C$2="eighth"),key!FL243,"")))</f>
        <v/>
      </c>
      <c r="EW41" s="311" t="str">
        <f>IF(AND($C$2="sixth"),key!FM43,IF(AND($C$2="Seventh"),key!FM143,IF(AND($C$2="eighth"),key!FM243,"")))</f>
        <v xml:space="preserve"> </v>
      </c>
      <c r="EX41" s="254" t="str">
        <f>IF(AND($C$2="sixth"),key!FN43,IF(AND($C$2="Seventh"),key!FN143,IF(AND($C$2="eighth"),key!FN243,"")))</f>
        <v/>
      </c>
      <c r="EY41" s="254" t="str">
        <f>IF(AND($C$2="sixth"),key!FO43,IF(AND($C$2="Seventh"),key!FO143,IF(AND($C$2="eighth"),key!FO243,"")))</f>
        <v/>
      </c>
      <c r="EZ41" s="254" t="str">
        <f>IF(AND($C$2="sixth"),key!FP43,IF(AND($C$2="Seventh"),key!FP143,IF(AND($C$2="eighth"),key!FP243,"")))</f>
        <v/>
      </c>
      <c r="FA41" s="254" t="str">
        <f>IF(AND($C$2="sixth"),key!FQ43,IF(AND($C$2="Seventh"),key!FQ143,IF(AND($C$2="eighth"),key!FQ243,"")))</f>
        <v/>
      </c>
      <c r="FB41" s="254" t="str">
        <f>IF(AND($C$2="sixth"),key!FR43,IF(AND($C$2="Seventh"),key!FR143,IF(AND($C$2="eighth"),key!FR243,"")))</f>
        <v/>
      </c>
      <c r="FC41" s="310" t="str">
        <f>IF(AND($C$2="sixth"),key!FS43,IF(AND($C$2="Seventh"),key!FS143,IF(AND($C$2="eighth"),key!FS243,"")))</f>
        <v/>
      </c>
      <c r="FD41" s="311" t="str">
        <f>IF(AND($C$2="sixth"),key!FT43,IF(AND($C$2="Seventh"),key!FT143,IF(AND($C$2="eighth"),key!FT243,"")))</f>
        <v xml:space="preserve"> </v>
      </c>
      <c r="FE41" s="344" t="str">
        <f t="shared" si="11"/>
        <v/>
      </c>
      <c r="FF41" s="261" t="str">
        <f>IF(AND($C$2="sixth"),key!GI43,IF(AND($C$2="Seventh"),key!GI143,IF(AND($C$2="eighth"),key!GI243,"")))</f>
        <v/>
      </c>
      <c r="FG41" s="842" t="str">
        <f>IF(AND($C$2="sixth"),key!GJ43,IF(AND($C$2="Seventh"),key!GJ143,IF(AND($C$2="eighth"),key!GJ243,"")))</f>
        <v/>
      </c>
      <c r="FH41" s="843"/>
      <c r="FI41" s="255" t="str">
        <f>IF(AND($C$2="sixth"),key!GG43,IF(AND($C$2="Seventh"),key!GG143,IF(AND($C$2="eighth"),key!GG243,"")))</f>
        <v/>
      </c>
      <c r="FJ41" s="330" t="str">
        <f t="shared" si="10"/>
        <v/>
      </c>
      <c r="FK41" s="248"/>
      <c r="FL41" s="248"/>
      <c r="FY41" s="50" t="str">
        <f>IF(AND($C$2="sixth"),key!GH43,IF(AND($C$2="Seventh"),key!GH143,IF(AND($C$2="eighth"),key!GH243,"")))</f>
        <v/>
      </c>
    </row>
    <row r="42" spans="1:181" ht="18.75">
      <c r="A42" s="257">
        <v>36</v>
      </c>
      <c r="B42" s="291" t="str">
        <f>IF(AND($C$2="sixth"),key!E44,IF(AND($C$2="Seventh"),key!E144,IF(AND($C$2="eighth"),key!E244,"")))</f>
        <v/>
      </c>
      <c r="C42" s="288" t="str">
        <f>IF(ISNA(VLOOKUP(D42,Register!A$7:Z$315,10,FALSE)),"",VLOOKUP(D42,Register!A$7:Z$315,10,FALSE))</f>
        <v/>
      </c>
      <c r="D42" s="289" t="str">
        <f>IF(AND($C$2="sixth"),key!B44,IF(AND($C$2="Seventh"),key!B144,IF(AND($C$2="eighth"),key!B244,"")))</f>
        <v/>
      </c>
      <c r="E42" s="290" t="str">
        <f>IF(AND($C$2="sixth"),key!C44,IF(AND($C$2="Seventh"),key!C144,IF(AND($C$2="eighth"),key!C244,"")))</f>
        <v/>
      </c>
      <c r="F42" s="290" t="str">
        <f>IF(AND($C$2="sixth"),key!D44,IF(AND($C$2="Seventh"),key!D144,IF(AND($C$2="eighth"),key!D244,"")))</f>
        <v/>
      </c>
      <c r="G42" s="295" t="str">
        <f>IF(AND($C$2="sixth"),key!G44,IF(AND($C$2="Seventh"),key!G144,IF(AND($C$2="eighth"),key!G244,"")))</f>
        <v/>
      </c>
      <c r="H42" s="295" t="str">
        <f>IF(AND($C$2="sixth"),key!H44,IF(AND($C$2="Seventh"),key!H144,IF(AND($C$2="eighth"),key!H244,"")))</f>
        <v/>
      </c>
      <c r="I42" s="297" t="str">
        <f t="shared" si="0"/>
        <v/>
      </c>
      <c r="J42" s="296" t="str">
        <f>IF(AND($C$2="sixth"),key!J44,IF(AND($C$2="Seventh"),key!J144,IF(AND($C$2="eighth"),key!J244,"")))</f>
        <v/>
      </c>
      <c r="K42" s="295" t="str">
        <f>IF(AND($C$2="sixth"),key!K44,IF(AND($C$2="Seventh"),key!K144,IF(AND($C$2="eighth"),key!K244,"")))</f>
        <v/>
      </c>
      <c r="L42" s="295" t="str">
        <f>IF(AND($C$2="sixth"),key!L44,IF(AND($C$2="Seventh"),key!L144,IF(AND($C$2="eighth"),key!L244,"")))</f>
        <v/>
      </c>
      <c r="M42" s="258" t="str">
        <f t="shared" si="2"/>
        <v/>
      </c>
      <c r="N42" s="298" t="str">
        <f>IF(AND($C$2="sixth"),key!N44,IF(AND($C$2="Seventh"),key!N144,IF(AND($C$2="eighth"),key!N244,"")))</f>
        <v/>
      </c>
      <c r="O42" s="295" t="str">
        <f>IF(AND($C$2="sixth"),key!O44,IF(AND($C$2="Seventh"),key!O144,IF(AND($C$2="eighth"),key!O244,"")))</f>
        <v/>
      </c>
      <c r="P42" s="295" t="str">
        <f>IF(AND($C$2="sixth"),key!P44,IF(AND($C$2="Seventh"),key!P144,IF(AND($C$2="eighth"),key!P244,"")))</f>
        <v/>
      </c>
      <c r="Q42" s="258" t="str">
        <f t="shared" si="3"/>
        <v/>
      </c>
      <c r="R42" s="298" t="str">
        <f>IF(AND($C$2="sixth"),key!R44,IF(AND($C$2="Seventh"),key!R144,IF(AND($C$2="eighth"),key!R244,"")))</f>
        <v/>
      </c>
      <c r="S42" s="295" t="str">
        <f>IF(AND($C$2="sixth"),key!S44,IF(AND($C$2="Seventh"),key!S144,IF(AND($C$2="eighth"),key!S244,"")))</f>
        <v/>
      </c>
      <c r="T42" s="295" t="str">
        <f>IF(AND($C$2="sixth"),key!T44,IF(AND($C$2="Seventh"),key!T144,IF(AND($C$2="eighth"),key!T244,"")))</f>
        <v/>
      </c>
      <c r="U42" s="258" t="str">
        <f t="shared" si="4"/>
        <v/>
      </c>
      <c r="V42" s="298" t="str">
        <f>IF(AND($C$2="sixth"),key!V44,IF(AND($C$2="Seventh"),key!V144,IF(AND($C$2="eighth"),key!V244,"")))</f>
        <v/>
      </c>
      <c r="W42" s="295" t="str">
        <f>IF(AND($C$2="sixth"),key!W44,IF(AND($C$2="Seventh"),key!W144,IF(AND($C$2="eighth"),key!W244,"")))</f>
        <v/>
      </c>
      <c r="X42" s="295" t="str">
        <f>IF(AND($C$2="sixth"),key!X44,IF(AND($C$2="Seventh"),key!X144,IF(AND($C$2="eighth"),key!X244,"")))</f>
        <v/>
      </c>
      <c r="Y42" s="259" t="str">
        <f t="shared" si="5"/>
        <v/>
      </c>
      <c r="Z42" s="298" t="str">
        <f>IF(AND($C$2="sixth"),key!Z44,IF(AND($C$2="Seventh"),key!Z144,IF(AND($C$2="eighth"),key!Z244,"")))</f>
        <v/>
      </c>
      <c r="AA42" s="259" t="str">
        <f>IF(AND($C$2="sixth"),key!AC44,IF(AND($C$2="Seventh"),key!AC144,IF(AND($C$2="eighth"),key!AC244,"")))</f>
        <v/>
      </c>
      <c r="AB42" s="299" t="str">
        <f>IF(AND($C$2="sixth"),key!AD44,IF(AND($C$2="Seventh"),key!AD144,IF(AND($C$2="eighth"),key!AD244,"")))</f>
        <v/>
      </c>
      <c r="AC42" s="295" t="str">
        <f>IF(AND($C$2="sixth"),key!AF44,IF(AND($C$2="Seventh"),key!AF144,IF(AND($C$2="eighth"),key!AF244,"")))</f>
        <v/>
      </c>
      <c r="AD42" s="295" t="str">
        <f>IF(AND($C$2="sixth"),key!AG44,IF(AND($C$2="Seventh"),key!AG144,IF(AND($C$2="eighth"),key!AG244,"")))</f>
        <v/>
      </c>
      <c r="AE42" s="297" t="str">
        <f t="shared" si="6"/>
        <v/>
      </c>
      <c r="AF42" s="296" t="str">
        <f>IF(AND($C$2="sixth"),key!AI44,IF(AND($C$2="Seventh"),key!AI144,IF(AND($C$2="eighth"),key!AI244,"")))</f>
        <v/>
      </c>
      <c r="AG42" s="295" t="str">
        <f>IF(AND($C$2="sixth"),key!AJ44,IF(AND($C$2="Seventh"),key!AJ144,IF(AND($C$2="eighth"),key!AJ244,"")))</f>
        <v/>
      </c>
      <c r="AH42" s="295" t="str">
        <f>IF(AND($C$2="sixth"),key!AK44,IF(AND($C$2="Seventh"),key!AK144,IF(AND($C$2="eighth"),key!AK244,"")))</f>
        <v/>
      </c>
      <c r="AI42" s="258" t="str">
        <f t="shared" si="7"/>
        <v/>
      </c>
      <c r="AJ42" s="298" t="str">
        <f>IF(AND($C$2="sixth"),key!AM44,IF(AND($C$2="Seventh"),key!AM144,IF(AND($C$2="eighth"),key!AM244,"")))</f>
        <v/>
      </c>
      <c r="AK42" s="295" t="str">
        <f>IF(AND($C$2="sixth"),key!AN44,IF(AND($C$2="Seventh"),key!AN144,IF(AND($C$2="eighth"),key!AN244,"")))</f>
        <v/>
      </c>
      <c r="AL42" s="295" t="str">
        <f>IF(AND($C$2="sixth"),key!AO44,IF(AND($C$2="Seventh"),key!AO144,IF(AND($C$2="eighth"),key!AO244,"")))</f>
        <v/>
      </c>
      <c r="AM42" s="258" t="str">
        <f t="shared" si="8"/>
        <v/>
      </c>
      <c r="AN42" s="298" t="str">
        <f>IF(AND($C$2="sixth"),key!AQ44,IF(AND($C$2="Seventh"),key!AQ144,IF(AND($C$2="eighth"),key!AQ244,"")))</f>
        <v/>
      </c>
      <c r="AO42" s="295" t="str">
        <f>IF(AND($C$2="sixth"),key!AR44,IF(AND($C$2="Seventh"),key!AR144,IF(AND($C$2="eighth"),key!AR244,"")))</f>
        <v/>
      </c>
      <c r="AP42" s="295" t="str">
        <f>IF(AND($C$2="sixth"),key!AS44,IF(AND($C$2="Seventh"),key!AS144,IF(AND($C$2="eighth"),key!AS244,"")))</f>
        <v/>
      </c>
      <c r="AQ42" s="303" t="str">
        <f>IF(AND($C$2="sixth"),key!AT44,IF(AND($C$2="Seventh"),key!AT144,IF(AND($C$2="eighth"),key!AT244,"")))</f>
        <v/>
      </c>
      <c r="AR42" s="298" t="str">
        <f>IF(AND($C$2="sixth"),key!AU44,IF(AND($C$2="Seventh"),key!AU144,IF(AND($C$2="eighth"),key!AU244,"")))</f>
        <v/>
      </c>
      <c r="AS42" s="295" t="str">
        <f>IF(AND($C$2="sixth"),key!AV44,IF(AND($C$2="Seventh"),key!AV144,IF(AND($C$2="eighth"),key!AV244,"")))</f>
        <v/>
      </c>
      <c r="AT42" s="295" t="str">
        <f>IF(AND($C$2="sixth"),key!AW44,IF(AND($C$2="Seventh"),key!AW144,IF(AND($C$2="eighth"),key!AW244,"")))</f>
        <v/>
      </c>
      <c r="AU42" s="303" t="str">
        <f>IF(AND($C$2="sixth"),key!AX44,IF(AND($C$2="Seventh"),key!AX144,IF(AND($C$2="eighth"),key!AX244,"")))</f>
        <v/>
      </c>
      <c r="AV42" s="298" t="str">
        <f>IF(AND($C$2="sixth"),key!AY44,IF(AND($C$2="Seventh"),key!AY144,IF(AND($C$2="eighth"),key!AY244,"")))</f>
        <v/>
      </c>
      <c r="AW42" s="259" t="str">
        <f>IF(AND($C$2="sixth"),key!BB44,IF(AND($C$2="Seventh"),key!BB144,IF(AND($C$2="eighth"),key!BB244,"")))</f>
        <v/>
      </c>
      <c r="AX42" s="299" t="str">
        <f>IF(AND($C$2="sixth"),key!BC44,IF(AND($C$2="Seventh"),key!BC144,IF(AND($C$2="eighth"),key!BC244,"")))</f>
        <v/>
      </c>
      <c r="AY42" s="295" t="str">
        <f>IF(AND($C$2="sixth"),key!BE44,IF(AND($C$2="Seventh"),key!BE144,IF(AND($C$2="eighth"),key!BE244,"")))</f>
        <v/>
      </c>
      <c r="AZ42" s="295" t="str">
        <f>IF(AND($C$2="sixth"),key!BF44,IF(AND($C$2="Seventh"),key!BF144,IF(AND($C$2="eighth"),key!BF244,"")))</f>
        <v/>
      </c>
      <c r="BA42" s="302" t="str">
        <f>IF(AND($C$2="sixth"),key!BG44,IF(AND($C$2="Seventh"),key!BG144,IF(AND($C$2="eighth"),key!BG244,"")))</f>
        <v/>
      </c>
      <c r="BB42" s="298" t="str">
        <f>IF(AND($C$2="sixth"),key!BH44,IF(AND($C$2="Seventh"),key!BH144,IF(AND($C$2="eighth"),key!BH244,"")))</f>
        <v/>
      </c>
      <c r="BC42" s="295" t="str">
        <f>IF(AND($C$2="sixth"),key!BI44,IF(AND($C$2="Seventh"),key!BI144,IF(AND($C$2="eighth"),key!BI244,"")))</f>
        <v/>
      </c>
      <c r="BD42" s="295" t="str">
        <f>IF(AND($C$2="sixth"),key!BJ44,IF(AND($C$2="Seventh"),key!BJ144,IF(AND($C$2="eighth"),key!BJ244,"")))</f>
        <v/>
      </c>
      <c r="BE42" s="302" t="str">
        <f>IF(AND($C$2="sixth"),key!BK44,IF(AND($C$2="Seventh"),key!BK144,IF(AND($C$2="eighth"),key!BK244,"")))</f>
        <v/>
      </c>
      <c r="BF42" s="298" t="str">
        <f>IF(AND($C$2="sixth"),key!BL44,IF(AND($C$2="Seventh"),key!BL144,IF(AND($C$2="eighth"),key!BL244,"")))</f>
        <v/>
      </c>
      <c r="BG42" s="295" t="str">
        <f>IF(AND($C$2="sixth"),key!BM44,IF(AND($C$2="Seventh"),key!BM144,IF(AND($C$2="eighth"),key!BM244,"")))</f>
        <v/>
      </c>
      <c r="BH42" s="295" t="str">
        <f>IF(AND($C$2="sixth"),key!BN44,IF(AND($C$2="Seventh"),key!BN144,IF(AND($C$2="eighth"),key!BN244,"")))</f>
        <v/>
      </c>
      <c r="BI42" s="302" t="str">
        <f>IF(AND($C$2="sixth"),key!BO44,IF(AND($C$2="Seventh"),key!BO144,IF(AND($C$2="eighth"),key!BO244,"")))</f>
        <v/>
      </c>
      <c r="BJ42" s="298" t="str">
        <f>IF(AND($C$2="sixth"),key!BP44,IF(AND($C$2="Seventh"),key!BP144,IF(AND($C$2="eighth"),key!BP244,"")))</f>
        <v/>
      </c>
      <c r="BK42" s="295" t="str">
        <f>IF(AND($C$2="sixth"),key!BQ44,IF(AND($C$2="Seventh"),key!BQ144,IF(AND($C$2="eighth"),key!BQ244,"")))</f>
        <v/>
      </c>
      <c r="BL42" s="295" t="str">
        <f>IF(AND($C$2="sixth"),key!BR44,IF(AND($C$2="Seventh"),key!BR144,IF(AND($C$2="eighth"),key!BR244,"")))</f>
        <v/>
      </c>
      <c r="BM42" s="302" t="str">
        <f>IF(AND($C$2="sixth"),key!BS44,IF(AND($C$2="Seventh"),key!BS144,IF(AND($C$2="eighth"),key!BS244,"")))</f>
        <v/>
      </c>
      <c r="BN42" s="298" t="str">
        <f>IF(AND($C$2="sixth"),key!BT44,IF(AND($C$2="Seventh"),key!BT144,IF(AND($C$2="eighth"),key!BT244,"")))</f>
        <v/>
      </c>
      <c r="BO42" s="295" t="str">
        <f>IF(AND($C$2="sixth"),key!BU44,IF(AND($C$2="Seventh"),key!BU144,IF(AND($C$2="eighth"),key!BU244,"")))</f>
        <v/>
      </c>
      <c r="BP42" s="295" t="str">
        <f>IF(AND($C$2="sixth"),key!BV44,IF(AND($C$2="Seventh"),key!BV144,IF(AND($C$2="eighth"),key!BV244,"")))</f>
        <v/>
      </c>
      <c r="BQ42" s="302" t="str">
        <f>IF(AND($C$2="sixth"),key!BW44,IF(AND($C$2="Seventh"),key!BW144,IF(AND($C$2="eighth"),key!BW244,"")))</f>
        <v/>
      </c>
      <c r="BR42" s="298" t="str">
        <f>IF(AND($C$2="sixth"),key!BX44,IF(AND($C$2="Seventh"),key!BX144,IF(AND($C$2="eighth"),key!BX244,"")))</f>
        <v/>
      </c>
      <c r="BS42" s="259" t="str">
        <f>IF(AND($C$2="sixth"),key!CA44,IF(AND($C$2="Seventh"),key!CA144,IF(AND($C$2="eighth"),key!CA244,"")))</f>
        <v/>
      </c>
      <c r="BT42" s="299" t="str">
        <f>IF(AND($C$2="sixth"),key!CB44,IF(AND($C$2="Seventh"),key!CB144,IF(AND($C$2="eighth"),key!CB244,"")))</f>
        <v/>
      </c>
      <c r="BU42" s="295" t="str">
        <f>IF(AND($C$2="sixth"),key!CD44,IF(AND($C$2="Seventh"),key!CD144,IF(AND($C$2="eighth"),key!CD244,"")))</f>
        <v/>
      </c>
      <c r="BV42" s="295" t="str">
        <f>IF(AND($C$2="sixth"),key!CE44,IF(AND($C$2="Seventh"),key!CE144,IF(AND($C$2="eighth"),key!CE244,"")))</f>
        <v/>
      </c>
      <c r="BW42" s="302" t="str">
        <f>IF(AND($C$2="sixth"),key!CF44,IF(AND($C$2="Seventh"),key!CF144,IF(AND($C$2="eighth"),key!CF244,"")))</f>
        <v/>
      </c>
      <c r="BX42" s="298" t="str">
        <f>IF(AND($C$2="sixth"),key!CG44,IF(AND($C$2="Seventh"),key!CG144,IF(AND($C$2="eighth"),key!CG244,"")))</f>
        <v/>
      </c>
      <c r="BY42" s="295" t="str">
        <f>IF(AND($C$2="sixth"),key!CH44,IF(AND($C$2="Seventh"),key!CH144,IF(AND($C$2="eighth"),key!CH244,"")))</f>
        <v/>
      </c>
      <c r="BZ42" s="295" t="str">
        <f>IF(AND($C$2="sixth"),key!CI44,IF(AND($C$2="Seventh"),key!CI144,IF(AND($C$2="eighth"),key!CI244,"")))</f>
        <v/>
      </c>
      <c r="CA42" s="302" t="str">
        <f>IF(AND($C$2="sixth"),key!CJ44,IF(AND($C$2="Seventh"),key!CJ144,IF(AND($C$2="eighth"),key!CJ244,"")))</f>
        <v/>
      </c>
      <c r="CB42" s="298" t="str">
        <f>IF(AND($C$2="sixth"),key!CK44,IF(AND($C$2="Seventh"),key!CK144,IF(AND($C$2="eighth"),key!CK244,"")))</f>
        <v/>
      </c>
      <c r="CC42" s="295" t="str">
        <f>IF(AND($C$2="sixth"),key!CL44,IF(AND($C$2="Seventh"),key!CL144,IF(AND($C$2="eighth"),key!CL244,"")))</f>
        <v/>
      </c>
      <c r="CD42" s="295" t="str">
        <f>IF(AND($C$2="sixth"),key!CM44,IF(AND($C$2="Seventh"),key!CM144,IF(AND($C$2="eighth"),key!CM244,"")))</f>
        <v/>
      </c>
      <c r="CE42" s="302" t="str">
        <f>IF(AND($C$2="sixth"),key!CN44,IF(AND($C$2="Seventh"),key!CN144,IF(AND($C$2="eighth"),key!CN244,"")))</f>
        <v/>
      </c>
      <c r="CF42" s="298" t="str">
        <f>IF(AND($C$2="sixth"),key!CO44,IF(AND($C$2="Seventh"),key!CO144,IF(AND($C$2="eighth"),key!CO244,"")))</f>
        <v/>
      </c>
      <c r="CG42" s="295" t="str">
        <f>IF(AND($C$2="sixth"),key!CP44,IF(AND($C$2="Seventh"),key!CP144,IF(AND($C$2="eighth"),key!CP244,"")))</f>
        <v/>
      </c>
      <c r="CH42" s="295" t="str">
        <f>IF(AND($C$2="sixth"),key!CQ44,IF(AND($C$2="Seventh"),key!CQ144,IF(AND($C$2="eighth"),key!CQ244,"")))</f>
        <v/>
      </c>
      <c r="CI42" s="302" t="str">
        <f>IF(AND($C$2="sixth"),key!CR44,IF(AND($C$2="Seventh"),key!CR144,IF(AND($C$2="eighth"),key!CR244,"")))</f>
        <v/>
      </c>
      <c r="CJ42" s="298" t="str">
        <f>IF(AND($C$2="sixth"),key!CS44,IF(AND($C$2="Seventh"),key!CS144,IF(AND($C$2="eighth"),key!CS244,"")))</f>
        <v/>
      </c>
      <c r="CK42" s="295" t="str">
        <f>IF(AND($C$2="sixth"),key!CT44,IF(AND($C$2="Seventh"),key!CT144,IF(AND($C$2="eighth"),key!CT244,"")))</f>
        <v/>
      </c>
      <c r="CL42" s="295" t="str">
        <f>IF(AND($C$2="sixth"),key!CU44,IF(AND($C$2="Seventh"),key!CU144,IF(AND($C$2="eighth"),key!CU244,"")))</f>
        <v/>
      </c>
      <c r="CM42" s="302" t="str">
        <f>IF(AND($C$2="sixth"),key!CV44,IF(AND($C$2="Seventh"),key!CV144,IF(AND($C$2="eighth"),key!CV244,"")))</f>
        <v/>
      </c>
      <c r="CN42" s="298" t="str">
        <f>IF(AND($C$2="sixth"),key!CW44,IF(AND($C$2="Seventh"),key!CW144,IF(AND($C$2="eighth"),key!CW244,"")))</f>
        <v/>
      </c>
      <c r="CO42" s="259" t="str">
        <f>IF(AND($C$2="sixth"),key!CZ44,IF(AND($C$2="Seventh"),key!CZ144,IF(AND($C$2="eighth"),key!CZ244,"")))</f>
        <v/>
      </c>
      <c r="CP42" s="299" t="str">
        <f>IF(AND($C$2="sixth"),key!DA44,IF(AND($C$2="Seventh"),key!DA144,IF(AND($C$2="eighth"),key!DA244,"")))</f>
        <v/>
      </c>
      <c r="CQ42" s="295" t="str">
        <f>IF(AND($C$2="sixth"),key!DC44,IF(AND($C$2="Seventh"),key!DC144,IF(AND($C$2="eighth"),key!DC244,"")))</f>
        <v/>
      </c>
      <c r="CR42" s="295" t="str">
        <f>IF(AND($C$2="sixth"),key!DD44,IF(AND($C$2="Seventh"),key!DD144,IF(AND($C$2="eighth"),key!DD244,"")))</f>
        <v/>
      </c>
      <c r="CS42" s="302" t="str">
        <f>IF(AND($C$2="sixth"),key!DE44,IF(AND($C$2="Seventh"),key!DE144,IF(AND($C$2="eighth"),key!DE244,"")))</f>
        <v/>
      </c>
      <c r="CT42" s="298" t="str">
        <f>IF(AND($C$2="sixth"),key!DF44,IF(AND($C$2="Seventh"),key!DF144,IF(AND($C$2="eighth"),key!DF244,"")))</f>
        <v/>
      </c>
      <c r="CU42" s="295" t="str">
        <f>IF(AND($C$2="sixth"),key!DG44,IF(AND($C$2="Seventh"),key!DG144,IF(AND($C$2="eighth"),key!DG244,"")))</f>
        <v/>
      </c>
      <c r="CV42" s="295" t="str">
        <f>IF(AND($C$2="sixth"),key!DH44,IF(AND($C$2="Seventh"),key!DH144,IF(AND($C$2="eighth"),key!DH244,"")))</f>
        <v/>
      </c>
      <c r="CW42" s="302" t="str">
        <f>IF(AND($C$2="sixth"),key!DI44,IF(AND($C$2="Seventh"),key!DI144,IF(AND($C$2="eighth"),key!DI244,"")))</f>
        <v/>
      </c>
      <c r="CX42" s="298" t="str">
        <f>IF(AND($C$2="sixth"),key!DJ44,IF(AND($C$2="Seventh"),key!DJ144,IF(AND($C$2="eighth"),key!DJ244,"")))</f>
        <v/>
      </c>
      <c r="CY42" s="295" t="str">
        <f>IF(AND($C$2="sixth"),key!DK44,IF(AND($C$2="Seventh"),key!DK144,IF(AND($C$2="eighth"),key!DK244,"")))</f>
        <v/>
      </c>
      <c r="CZ42" s="295" t="str">
        <f>IF(AND($C$2="sixth"),key!DL44,IF(AND($C$2="Seventh"),key!DL144,IF(AND($C$2="eighth"),key!DL244,"")))</f>
        <v/>
      </c>
      <c r="DA42" s="302" t="str">
        <f>IF(AND($C$2="sixth"),key!DM44,IF(AND($C$2="Seventh"),key!DM144,IF(AND($C$2="eighth"),key!DM244,"")))</f>
        <v/>
      </c>
      <c r="DB42" s="298" t="str">
        <f>IF(AND($C$2="sixth"),key!DN44,IF(AND($C$2="Seventh"),key!DN144,IF(AND($C$2="eighth"),key!DN244,"")))</f>
        <v/>
      </c>
      <c r="DC42" s="295" t="str">
        <f>IF(AND($C$2="sixth"),key!DO44,IF(AND($C$2="Seventh"),key!DO144,IF(AND($C$2="eighth"),key!DO244,"")))</f>
        <v/>
      </c>
      <c r="DD42" s="295" t="str">
        <f>IF(AND($C$2="sixth"),key!DP44,IF(AND($C$2="Seventh"),key!DP144,IF(AND($C$2="eighth"),key!DP244,"")))</f>
        <v/>
      </c>
      <c r="DE42" s="302" t="str">
        <f>IF(AND($C$2="sixth"),key!DQ44,IF(AND($C$2="Seventh"),key!DQ144,IF(AND($C$2="eighth"),key!DQ244,"")))</f>
        <v/>
      </c>
      <c r="DF42" s="298" t="str">
        <f>IF(AND($C$2="sixth"),key!DR44,IF(AND($C$2="Seventh"),key!DR144,IF(AND($C$2="eighth"),key!DR244,"")))</f>
        <v/>
      </c>
      <c r="DG42" s="295" t="str">
        <f>IF(AND($C$2="sixth"),key!DS44,IF(AND($C$2="Seventh"),key!DS144,IF(AND($C$2="eighth"),key!DS244,"")))</f>
        <v/>
      </c>
      <c r="DH42" s="295" t="str">
        <f>IF(AND($C$2="sixth"),key!DT44,IF(AND($C$2="Seventh"),key!DT144,IF(AND($C$2="eighth"),key!DT244,"")))</f>
        <v/>
      </c>
      <c r="DI42" s="302" t="str">
        <f>IF(AND($C$2="sixth"),key!DU44,IF(AND($C$2="Seventh"),key!DU144,IF(AND($C$2="eighth"),key!DU244,"")))</f>
        <v/>
      </c>
      <c r="DJ42" s="298" t="str">
        <f>IF(AND($C$2="sixth"),key!DV44,IF(AND($C$2="Seventh"),key!DV144,IF(AND($C$2="eighth"),key!DV244,"")))</f>
        <v/>
      </c>
      <c r="DK42" s="259" t="str">
        <f>IF(AND($C$2="sixth"),key!DY44,IF(AND($C$2="Seventh"),key!DY144,IF(AND($C$2="eighth"),key!DY244,"")))</f>
        <v/>
      </c>
      <c r="DL42" s="299" t="str">
        <f>IF(AND($C$2="sixth"),key!DZ44,IF(AND($C$2="Seventh"),key!DZ144,IF(AND($C$2="eighth"),key!DZ244,"")))</f>
        <v/>
      </c>
      <c r="DM42" s="295" t="str">
        <f>IF(AND($C$2="sixth"),key!EB44,IF(AND($C$2="Seventh"),key!EB144,IF(AND($C$2="eighth"),key!EB244,"")))</f>
        <v/>
      </c>
      <c r="DN42" s="295" t="str">
        <f>IF(AND($C$2="sixth"),key!EC44,IF(AND($C$2="Seventh"),key!EC144,IF(AND($C$2="eighth"),key!EC244,"")))</f>
        <v/>
      </c>
      <c r="DO42" s="302" t="str">
        <f>IF(AND($C$2="sixth"),key!ED44,IF(AND($C$2="Seventh"),key!ED144,IF(AND($C$2="eighth"),key!ED244,"")))</f>
        <v/>
      </c>
      <c r="DP42" s="298" t="str">
        <f>IF(AND($C$2="sixth"),key!EE44,IF(AND($C$2="Seventh"),key!EE144,IF(AND($C$2="eighth"),key!EE244,"")))</f>
        <v/>
      </c>
      <c r="DQ42" s="295" t="str">
        <f>IF(AND($C$2="sixth"),key!EF44,IF(AND($C$2="Seventh"),key!EF144,IF(AND($C$2="eighth"),key!EF244,"")))</f>
        <v/>
      </c>
      <c r="DR42" s="295" t="str">
        <f>IF(AND($C$2="sixth"),key!EG44,IF(AND($C$2="Seventh"),key!EG144,IF(AND($C$2="eighth"),key!EG244,"")))</f>
        <v/>
      </c>
      <c r="DS42" s="302" t="str">
        <f>IF(AND($C$2="sixth"),key!EH44,IF(AND($C$2="Seventh"),key!EH144,IF(AND($C$2="eighth"),key!EH244,"")))</f>
        <v/>
      </c>
      <c r="DT42" s="298" t="str">
        <f>IF(AND($C$2="sixth"),key!EI44,IF(AND($C$2="Seventh"),key!EI144,IF(AND($C$2="eighth"),key!EI244,"")))</f>
        <v/>
      </c>
      <c r="DU42" s="295" t="str">
        <f>IF(AND($C$2="sixth"),key!EJ44,IF(AND($C$2="Seventh"),key!EJ144,IF(AND($C$2="eighth"),key!EJ244,"")))</f>
        <v/>
      </c>
      <c r="DV42" s="295" t="str">
        <f>IF(AND($C$2="sixth"),key!EK44,IF(AND($C$2="Seventh"),key!EK144,IF(AND($C$2="eighth"),key!EK244,"")))</f>
        <v/>
      </c>
      <c r="DW42" s="302" t="str">
        <f>IF(AND($C$2="sixth"),key!EL44,IF(AND($C$2="Seventh"),key!EL144,IF(AND($C$2="eighth"),key!EL244,"")))</f>
        <v/>
      </c>
      <c r="DX42" s="298" t="str">
        <f>IF(AND($C$2="sixth"),key!EM44,IF(AND($C$2="Seventh"),key!EM144,IF(AND($C$2="eighth"),key!EM244,"")))</f>
        <v/>
      </c>
      <c r="DY42" s="295" t="str">
        <f>IF(AND($C$2="sixth"),key!EN44,IF(AND($C$2="Seventh"),key!EN144,IF(AND($C$2="eighth"),key!EN244,"")))</f>
        <v/>
      </c>
      <c r="DZ42" s="295" t="str">
        <f>IF(AND($C$2="sixth"),key!EO44,IF(AND($C$2="Seventh"),key!EO144,IF(AND($C$2="eighth"),key!EO244,"")))</f>
        <v/>
      </c>
      <c r="EA42" s="302" t="str">
        <f>IF(AND($C$2="sixth"),key!EP44,IF(AND($C$2="Seventh"),key!EP144,IF(AND($C$2="eighth"),key!EP244,"")))</f>
        <v/>
      </c>
      <c r="EB42" s="298" t="str">
        <f>IF(AND($C$2="sixth"),key!EQ44,IF(AND($C$2="Seventh"),key!EQ144,IF(AND($C$2="eighth"),key!EQ244,"")))</f>
        <v/>
      </c>
      <c r="EC42" s="295" t="str">
        <f>IF(AND($C$2="sixth"),key!ER44,IF(AND($C$2="Seventh"),key!ER144,IF(AND($C$2="eighth"),key!ER244,"")))</f>
        <v/>
      </c>
      <c r="ED42" s="295" t="str">
        <f>IF(AND($C$2="sixth"),key!ES44,IF(AND($C$2="Seventh"),key!ES144,IF(AND($C$2="eighth"),key!ES244,"")))</f>
        <v/>
      </c>
      <c r="EE42" s="302" t="str">
        <f>IF(AND($C$2="sixth"),key!ET44,IF(AND($C$2="Seventh"),key!ET144,IF(AND($C$2="eighth"),key!ET244,"")))</f>
        <v/>
      </c>
      <c r="EF42" s="298" t="str">
        <f>IF(AND($C$2="sixth"),key!EU44,IF(AND($C$2="Seventh"),key!EU144,IF(AND($C$2="eighth"),key!EU244,"")))</f>
        <v/>
      </c>
      <c r="EG42" s="259" t="str">
        <f>IF(AND($C$2="sixth"),key!EX44,IF(AND($C$2="Seventh"),key!EX144,IF(AND($C$2="eighth"),key!EX244,"")))</f>
        <v/>
      </c>
      <c r="EH42" s="299" t="str">
        <f>IF(AND($C$2="sixth"),key!EY44,IF(AND($C$2="Seventh"),key!EY144,IF(AND($C$2="eighth"),key!EY244,"")))</f>
        <v/>
      </c>
      <c r="EI42" s="260" t="str">
        <f t="shared" si="9"/>
        <v/>
      </c>
      <c r="EJ42" s="254" t="str">
        <f>IF(AND($C$2="sixth"),key!EZ44,IF(AND($C$2="Seventh"),key!EZ144,IF(AND($C$2="eighth"),key!EZ244,"")))</f>
        <v/>
      </c>
      <c r="EK42" s="254" t="str">
        <f>IF(AND($C$2="sixth"),key!FA44,IF(AND($C$2="Seventh"),key!FA144,IF(AND($C$2="eighth"),key!FA244,"")))</f>
        <v/>
      </c>
      <c r="EL42" s="254" t="str">
        <f>IF(AND($C$2="sixth"),key!FB44,IF(AND($C$2="Seventh"),key!FB144,IF(AND($C$2="eighth"),key!FB244,"")))</f>
        <v/>
      </c>
      <c r="EM42" s="254" t="str">
        <f>IF(AND($C$2="sixth"),key!FC44,IF(AND($C$2="Seventh"),key!FC144,IF(AND($C$2="eighth"),key!FC244,"")))</f>
        <v/>
      </c>
      <c r="EN42" s="254" t="str">
        <f>IF(AND($C$2="sixth"),key!FD44,IF(AND($C$2="Seventh"),key!FD144,IF(AND($C$2="eighth"),key!FD244,"")))</f>
        <v/>
      </c>
      <c r="EO42" s="310" t="str">
        <f>IF(AND($C$2="sixth"),key!FE44,IF(AND($C$2="Seventh"),key!FE144,IF(AND($C$2="eighth"),key!FE244,"")))</f>
        <v/>
      </c>
      <c r="EP42" s="311" t="str">
        <f>IF(AND($C$2="sixth"),key!FF44,IF(AND($C$2="Seventh"),key!FF144,IF(AND($C$2="eighth"),key!FF244,"")))</f>
        <v xml:space="preserve"> </v>
      </c>
      <c r="EQ42" s="254" t="str">
        <f>IF(AND($C$2="sixth"),key!FG44,IF(AND($C$2="Seventh"),key!FG144,IF(AND($C$2="eighth"),key!FG244,"")))</f>
        <v/>
      </c>
      <c r="ER42" s="254" t="str">
        <f>IF(AND($C$2="sixth"),key!FH44,IF(AND($C$2="Seventh"),key!FH144,IF(AND($C$2="eighth"),key!FH244,"")))</f>
        <v/>
      </c>
      <c r="ES42" s="254" t="str">
        <f>IF(AND($C$2="sixth"),key!FI44,IF(AND($C$2="Seventh"),key!FI144,IF(AND($C$2="eighth"),key!FI244,"")))</f>
        <v/>
      </c>
      <c r="ET42" s="254" t="str">
        <f>IF(AND($C$2="sixth"),key!FJ44,IF(AND($C$2="Seventh"),key!FJ144,IF(AND($C$2="eighth"),key!FJ244,"")))</f>
        <v/>
      </c>
      <c r="EU42" s="254" t="str">
        <f>IF(AND($C$2="sixth"),key!FK44,IF(AND($C$2="Seventh"),key!FK144,IF(AND($C$2="eighth"),key!FK244,"")))</f>
        <v/>
      </c>
      <c r="EV42" s="310" t="str">
        <f>IF(AND($C$2="sixth"),key!FL44,IF(AND($C$2="Seventh"),key!FL144,IF(AND($C$2="eighth"),key!FL244,"")))</f>
        <v/>
      </c>
      <c r="EW42" s="311" t="str">
        <f>IF(AND($C$2="sixth"),key!FM44,IF(AND($C$2="Seventh"),key!FM144,IF(AND($C$2="eighth"),key!FM244,"")))</f>
        <v xml:space="preserve"> </v>
      </c>
      <c r="EX42" s="254" t="str">
        <f>IF(AND($C$2="sixth"),key!FN44,IF(AND($C$2="Seventh"),key!FN144,IF(AND($C$2="eighth"),key!FN244,"")))</f>
        <v/>
      </c>
      <c r="EY42" s="254" t="str">
        <f>IF(AND($C$2="sixth"),key!FO44,IF(AND($C$2="Seventh"),key!FO144,IF(AND($C$2="eighth"),key!FO244,"")))</f>
        <v/>
      </c>
      <c r="EZ42" s="254" t="str">
        <f>IF(AND($C$2="sixth"),key!FP44,IF(AND($C$2="Seventh"),key!FP144,IF(AND($C$2="eighth"),key!FP244,"")))</f>
        <v/>
      </c>
      <c r="FA42" s="254" t="str">
        <f>IF(AND($C$2="sixth"),key!FQ44,IF(AND($C$2="Seventh"),key!FQ144,IF(AND($C$2="eighth"),key!FQ244,"")))</f>
        <v/>
      </c>
      <c r="FB42" s="254" t="str">
        <f>IF(AND($C$2="sixth"),key!FR44,IF(AND($C$2="Seventh"),key!FR144,IF(AND($C$2="eighth"),key!FR244,"")))</f>
        <v/>
      </c>
      <c r="FC42" s="310" t="str">
        <f>IF(AND($C$2="sixth"),key!FS44,IF(AND($C$2="Seventh"),key!FS144,IF(AND($C$2="eighth"),key!FS244,"")))</f>
        <v/>
      </c>
      <c r="FD42" s="311" t="str">
        <f>IF(AND($C$2="sixth"),key!FT44,IF(AND($C$2="Seventh"),key!FT144,IF(AND($C$2="eighth"),key!FT244,"")))</f>
        <v xml:space="preserve"> </v>
      </c>
      <c r="FE42" s="344" t="str">
        <f t="shared" si="11"/>
        <v/>
      </c>
      <c r="FF42" s="261" t="str">
        <f>IF(AND($C$2="sixth"),key!GI44,IF(AND($C$2="Seventh"),key!GI144,IF(AND($C$2="eighth"),key!GI244,"")))</f>
        <v/>
      </c>
      <c r="FG42" s="842" t="str">
        <f>IF(AND($C$2="sixth"),key!GJ44,IF(AND($C$2="Seventh"),key!GJ144,IF(AND($C$2="eighth"),key!GJ244,"")))</f>
        <v/>
      </c>
      <c r="FH42" s="843"/>
      <c r="FI42" s="255" t="str">
        <f>IF(AND($C$2="sixth"),key!GG44,IF(AND($C$2="Seventh"),key!GG144,IF(AND($C$2="eighth"),key!GG244,"")))</f>
        <v/>
      </c>
      <c r="FJ42" s="330" t="str">
        <f t="shared" si="10"/>
        <v/>
      </c>
      <c r="FK42" s="248"/>
      <c r="FL42" s="248"/>
      <c r="FY42" s="50" t="str">
        <f>IF(AND($C$2="sixth"),key!GH44,IF(AND($C$2="Seventh"),key!GH144,IF(AND($C$2="eighth"),key!GH244,"")))</f>
        <v/>
      </c>
    </row>
    <row r="43" spans="1:181" ht="18.75">
      <c r="A43" s="257">
        <v>37</v>
      </c>
      <c r="B43" s="291" t="str">
        <f>IF(AND($C$2="sixth"),key!E45,IF(AND($C$2="Seventh"),key!E145,IF(AND($C$2="eighth"),key!E245,"")))</f>
        <v/>
      </c>
      <c r="C43" s="288" t="str">
        <f>IF(ISNA(VLOOKUP(D43,Register!A$7:Z$315,10,FALSE)),"",VLOOKUP(D43,Register!A$7:Z$315,10,FALSE))</f>
        <v/>
      </c>
      <c r="D43" s="289" t="str">
        <f>IF(AND($C$2="sixth"),key!B45,IF(AND($C$2="Seventh"),key!B145,IF(AND($C$2="eighth"),key!B245,"")))</f>
        <v/>
      </c>
      <c r="E43" s="290" t="str">
        <f>IF(AND($C$2="sixth"),key!C45,IF(AND($C$2="Seventh"),key!C145,IF(AND($C$2="eighth"),key!C245,"")))</f>
        <v/>
      </c>
      <c r="F43" s="290" t="str">
        <f>IF(AND($C$2="sixth"),key!D45,IF(AND($C$2="Seventh"),key!D145,IF(AND($C$2="eighth"),key!D245,"")))</f>
        <v/>
      </c>
      <c r="G43" s="295" t="str">
        <f>IF(AND($C$2="sixth"),key!G45,IF(AND($C$2="Seventh"),key!G145,IF(AND($C$2="eighth"),key!G245,"")))</f>
        <v/>
      </c>
      <c r="H43" s="295" t="str">
        <f>IF(AND($C$2="sixth"),key!H45,IF(AND($C$2="Seventh"),key!H145,IF(AND($C$2="eighth"),key!H245,"")))</f>
        <v/>
      </c>
      <c r="I43" s="297" t="str">
        <f t="shared" si="0"/>
        <v/>
      </c>
      <c r="J43" s="296" t="str">
        <f>IF(AND($C$2="sixth"),key!J45,IF(AND($C$2="Seventh"),key!J145,IF(AND($C$2="eighth"),key!J245,"")))</f>
        <v/>
      </c>
      <c r="K43" s="295" t="str">
        <f>IF(AND($C$2="sixth"),key!K45,IF(AND($C$2="Seventh"),key!K145,IF(AND($C$2="eighth"),key!K245,"")))</f>
        <v/>
      </c>
      <c r="L43" s="295" t="str">
        <f>IF(AND($C$2="sixth"),key!L45,IF(AND($C$2="Seventh"),key!L145,IF(AND($C$2="eighth"),key!L245,"")))</f>
        <v/>
      </c>
      <c r="M43" s="258" t="str">
        <f t="shared" si="2"/>
        <v/>
      </c>
      <c r="N43" s="298" t="str">
        <f>IF(AND($C$2="sixth"),key!N45,IF(AND($C$2="Seventh"),key!N145,IF(AND($C$2="eighth"),key!N245,"")))</f>
        <v/>
      </c>
      <c r="O43" s="295" t="str">
        <f>IF(AND($C$2="sixth"),key!O45,IF(AND($C$2="Seventh"),key!O145,IF(AND($C$2="eighth"),key!O245,"")))</f>
        <v/>
      </c>
      <c r="P43" s="295" t="str">
        <f>IF(AND($C$2="sixth"),key!P45,IF(AND($C$2="Seventh"),key!P145,IF(AND($C$2="eighth"),key!P245,"")))</f>
        <v/>
      </c>
      <c r="Q43" s="258" t="str">
        <f t="shared" si="3"/>
        <v/>
      </c>
      <c r="R43" s="298" t="str">
        <f>IF(AND($C$2="sixth"),key!R45,IF(AND($C$2="Seventh"),key!R145,IF(AND($C$2="eighth"),key!R245,"")))</f>
        <v/>
      </c>
      <c r="S43" s="295" t="str">
        <f>IF(AND($C$2="sixth"),key!S45,IF(AND($C$2="Seventh"),key!S145,IF(AND($C$2="eighth"),key!S245,"")))</f>
        <v/>
      </c>
      <c r="T43" s="295" t="str">
        <f>IF(AND($C$2="sixth"),key!T45,IF(AND($C$2="Seventh"),key!T145,IF(AND($C$2="eighth"),key!T245,"")))</f>
        <v/>
      </c>
      <c r="U43" s="258" t="str">
        <f t="shared" si="4"/>
        <v/>
      </c>
      <c r="V43" s="298" t="str">
        <f>IF(AND($C$2="sixth"),key!V45,IF(AND($C$2="Seventh"),key!V145,IF(AND($C$2="eighth"),key!V245,"")))</f>
        <v/>
      </c>
      <c r="W43" s="295" t="str">
        <f>IF(AND($C$2="sixth"),key!W45,IF(AND($C$2="Seventh"),key!W145,IF(AND($C$2="eighth"),key!W245,"")))</f>
        <v/>
      </c>
      <c r="X43" s="295" t="str">
        <f>IF(AND($C$2="sixth"),key!X45,IF(AND($C$2="Seventh"),key!X145,IF(AND($C$2="eighth"),key!X245,"")))</f>
        <v/>
      </c>
      <c r="Y43" s="259" t="str">
        <f t="shared" si="5"/>
        <v/>
      </c>
      <c r="Z43" s="298" t="str">
        <f>IF(AND($C$2="sixth"),key!Z45,IF(AND($C$2="Seventh"),key!Z145,IF(AND($C$2="eighth"),key!Z245,"")))</f>
        <v/>
      </c>
      <c r="AA43" s="259" t="str">
        <f>IF(AND($C$2="sixth"),key!AC45,IF(AND($C$2="Seventh"),key!AC145,IF(AND($C$2="eighth"),key!AC245,"")))</f>
        <v/>
      </c>
      <c r="AB43" s="299" t="str">
        <f>IF(AND($C$2="sixth"),key!AD45,IF(AND($C$2="Seventh"),key!AD145,IF(AND($C$2="eighth"),key!AD245,"")))</f>
        <v/>
      </c>
      <c r="AC43" s="295" t="str">
        <f>IF(AND($C$2="sixth"),key!AF45,IF(AND($C$2="Seventh"),key!AF145,IF(AND($C$2="eighth"),key!AF245,"")))</f>
        <v/>
      </c>
      <c r="AD43" s="295" t="str">
        <f>IF(AND($C$2="sixth"),key!AG45,IF(AND($C$2="Seventh"),key!AG145,IF(AND($C$2="eighth"),key!AG245,"")))</f>
        <v/>
      </c>
      <c r="AE43" s="297" t="str">
        <f t="shared" si="6"/>
        <v/>
      </c>
      <c r="AF43" s="296" t="str">
        <f>IF(AND($C$2="sixth"),key!AI45,IF(AND($C$2="Seventh"),key!AI145,IF(AND($C$2="eighth"),key!AI245,"")))</f>
        <v/>
      </c>
      <c r="AG43" s="295" t="str">
        <f>IF(AND($C$2="sixth"),key!AJ45,IF(AND($C$2="Seventh"),key!AJ145,IF(AND($C$2="eighth"),key!AJ245,"")))</f>
        <v/>
      </c>
      <c r="AH43" s="295" t="str">
        <f>IF(AND($C$2="sixth"),key!AK45,IF(AND($C$2="Seventh"),key!AK145,IF(AND($C$2="eighth"),key!AK245,"")))</f>
        <v/>
      </c>
      <c r="AI43" s="258" t="str">
        <f t="shared" si="7"/>
        <v/>
      </c>
      <c r="AJ43" s="298" t="str">
        <f>IF(AND($C$2="sixth"),key!AM45,IF(AND($C$2="Seventh"),key!AM145,IF(AND($C$2="eighth"),key!AM245,"")))</f>
        <v/>
      </c>
      <c r="AK43" s="295" t="str">
        <f>IF(AND($C$2="sixth"),key!AN45,IF(AND($C$2="Seventh"),key!AN145,IF(AND($C$2="eighth"),key!AN245,"")))</f>
        <v/>
      </c>
      <c r="AL43" s="295" t="str">
        <f>IF(AND($C$2="sixth"),key!AO45,IF(AND($C$2="Seventh"),key!AO145,IF(AND($C$2="eighth"),key!AO245,"")))</f>
        <v/>
      </c>
      <c r="AM43" s="258" t="str">
        <f t="shared" si="8"/>
        <v/>
      </c>
      <c r="AN43" s="298" t="str">
        <f>IF(AND($C$2="sixth"),key!AQ45,IF(AND($C$2="Seventh"),key!AQ145,IF(AND($C$2="eighth"),key!AQ245,"")))</f>
        <v/>
      </c>
      <c r="AO43" s="295" t="str">
        <f>IF(AND($C$2="sixth"),key!AR45,IF(AND($C$2="Seventh"),key!AR145,IF(AND($C$2="eighth"),key!AR245,"")))</f>
        <v/>
      </c>
      <c r="AP43" s="295" t="str">
        <f>IF(AND($C$2="sixth"),key!AS45,IF(AND($C$2="Seventh"),key!AS145,IF(AND($C$2="eighth"),key!AS245,"")))</f>
        <v/>
      </c>
      <c r="AQ43" s="303" t="str">
        <f>IF(AND($C$2="sixth"),key!AT45,IF(AND($C$2="Seventh"),key!AT145,IF(AND($C$2="eighth"),key!AT245,"")))</f>
        <v/>
      </c>
      <c r="AR43" s="298" t="str">
        <f>IF(AND($C$2="sixth"),key!AU45,IF(AND($C$2="Seventh"),key!AU145,IF(AND($C$2="eighth"),key!AU245,"")))</f>
        <v/>
      </c>
      <c r="AS43" s="295" t="str">
        <f>IF(AND($C$2="sixth"),key!AV45,IF(AND($C$2="Seventh"),key!AV145,IF(AND($C$2="eighth"),key!AV245,"")))</f>
        <v/>
      </c>
      <c r="AT43" s="295" t="str">
        <f>IF(AND($C$2="sixth"),key!AW45,IF(AND($C$2="Seventh"),key!AW145,IF(AND($C$2="eighth"),key!AW245,"")))</f>
        <v/>
      </c>
      <c r="AU43" s="303" t="str">
        <f>IF(AND($C$2="sixth"),key!AX45,IF(AND($C$2="Seventh"),key!AX145,IF(AND($C$2="eighth"),key!AX245,"")))</f>
        <v/>
      </c>
      <c r="AV43" s="298" t="str">
        <f>IF(AND($C$2="sixth"),key!AY45,IF(AND($C$2="Seventh"),key!AY145,IF(AND($C$2="eighth"),key!AY245,"")))</f>
        <v/>
      </c>
      <c r="AW43" s="259" t="str">
        <f>IF(AND($C$2="sixth"),key!BB45,IF(AND($C$2="Seventh"),key!BB145,IF(AND($C$2="eighth"),key!BB245,"")))</f>
        <v/>
      </c>
      <c r="AX43" s="299" t="str">
        <f>IF(AND($C$2="sixth"),key!BC45,IF(AND($C$2="Seventh"),key!BC145,IF(AND($C$2="eighth"),key!BC245,"")))</f>
        <v/>
      </c>
      <c r="AY43" s="295" t="str">
        <f>IF(AND($C$2="sixth"),key!BE45,IF(AND($C$2="Seventh"),key!BE145,IF(AND($C$2="eighth"),key!BE245,"")))</f>
        <v/>
      </c>
      <c r="AZ43" s="295" t="str">
        <f>IF(AND($C$2="sixth"),key!BF45,IF(AND($C$2="Seventh"),key!BF145,IF(AND($C$2="eighth"),key!BF245,"")))</f>
        <v/>
      </c>
      <c r="BA43" s="302" t="str">
        <f>IF(AND($C$2="sixth"),key!BG45,IF(AND($C$2="Seventh"),key!BG145,IF(AND($C$2="eighth"),key!BG245,"")))</f>
        <v/>
      </c>
      <c r="BB43" s="298" t="str">
        <f>IF(AND($C$2="sixth"),key!BH45,IF(AND($C$2="Seventh"),key!BH145,IF(AND($C$2="eighth"),key!BH245,"")))</f>
        <v/>
      </c>
      <c r="BC43" s="295" t="str">
        <f>IF(AND($C$2="sixth"),key!BI45,IF(AND($C$2="Seventh"),key!BI145,IF(AND($C$2="eighth"),key!BI245,"")))</f>
        <v/>
      </c>
      <c r="BD43" s="295" t="str">
        <f>IF(AND($C$2="sixth"),key!BJ45,IF(AND($C$2="Seventh"),key!BJ145,IF(AND($C$2="eighth"),key!BJ245,"")))</f>
        <v/>
      </c>
      <c r="BE43" s="302" t="str">
        <f>IF(AND($C$2="sixth"),key!BK45,IF(AND($C$2="Seventh"),key!BK145,IF(AND($C$2="eighth"),key!BK245,"")))</f>
        <v/>
      </c>
      <c r="BF43" s="298" t="str">
        <f>IF(AND($C$2="sixth"),key!BL45,IF(AND($C$2="Seventh"),key!BL145,IF(AND($C$2="eighth"),key!BL245,"")))</f>
        <v/>
      </c>
      <c r="BG43" s="295" t="str">
        <f>IF(AND($C$2="sixth"),key!BM45,IF(AND($C$2="Seventh"),key!BM145,IF(AND($C$2="eighth"),key!BM245,"")))</f>
        <v/>
      </c>
      <c r="BH43" s="295" t="str">
        <f>IF(AND($C$2="sixth"),key!BN45,IF(AND($C$2="Seventh"),key!BN145,IF(AND($C$2="eighth"),key!BN245,"")))</f>
        <v/>
      </c>
      <c r="BI43" s="302" t="str">
        <f>IF(AND($C$2="sixth"),key!BO45,IF(AND($C$2="Seventh"),key!BO145,IF(AND($C$2="eighth"),key!BO245,"")))</f>
        <v/>
      </c>
      <c r="BJ43" s="298" t="str">
        <f>IF(AND($C$2="sixth"),key!BP45,IF(AND($C$2="Seventh"),key!BP145,IF(AND($C$2="eighth"),key!BP245,"")))</f>
        <v/>
      </c>
      <c r="BK43" s="295" t="str">
        <f>IF(AND($C$2="sixth"),key!BQ45,IF(AND($C$2="Seventh"),key!BQ145,IF(AND($C$2="eighth"),key!BQ245,"")))</f>
        <v/>
      </c>
      <c r="BL43" s="295" t="str">
        <f>IF(AND($C$2="sixth"),key!BR45,IF(AND($C$2="Seventh"),key!BR145,IF(AND($C$2="eighth"),key!BR245,"")))</f>
        <v/>
      </c>
      <c r="BM43" s="302" t="str">
        <f>IF(AND($C$2="sixth"),key!BS45,IF(AND($C$2="Seventh"),key!BS145,IF(AND($C$2="eighth"),key!BS245,"")))</f>
        <v/>
      </c>
      <c r="BN43" s="298" t="str">
        <f>IF(AND($C$2="sixth"),key!BT45,IF(AND($C$2="Seventh"),key!BT145,IF(AND($C$2="eighth"),key!BT245,"")))</f>
        <v/>
      </c>
      <c r="BO43" s="295" t="str">
        <f>IF(AND($C$2="sixth"),key!BU45,IF(AND($C$2="Seventh"),key!BU145,IF(AND($C$2="eighth"),key!BU245,"")))</f>
        <v/>
      </c>
      <c r="BP43" s="295" t="str">
        <f>IF(AND($C$2="sixth"),key!BV45,IF(AND($C$2="Seventh"),key!BV145,IF(AND($C$2="eighth"),key!BV245,"")))</f>
        <v/>
      </c>
      <c r="BQ43" s="302" t="str">
        <f>IF(AND($C$2="sixth"),key!BW45,IF(AND($C$2="Seventh"),key!BW145,IF(AND($C$2="eighth"),key!BW245,"")))</f>
        <v/>
      </c>
      <c r="BR43" s="298" t="str">
        <f>IF(AND($C$2="sixth"),key!BX45,IF(AND($C$2="Seventh"),key!BX145,IF(AND($C$2="eighth"),key!BX245,"")))</f>
        <v/>
      </c>
      <c r="BS43" s="259" t="str">
        <f>IF(AND($C$2="sixth"),key!CA45,IF(AND($C$2="Seventh"),key!CA145,IF(AND($C$2="eighth"),key!CA245,"")))</f>
        <v/>
      </c>
      <c r="BT43" s="299" t="str">
        <f>IF(AND($C$2="sixth"),key!CB45,IF(AND($C$2="Seventh"),key!CB145,IF(AND($C$2="eighth"),key!CB245,"")))</f>
        <v/>
      </c>
      <c r="BU43" s="295" t="str">
        <f>IF(AND($C$2="sixth"),key!CD45,IF(AND($C$2="Seventh"),key!CD145,IF(AND($C$2="eighth"),key!CD245,"")))</f>
        <v/>
      </c>
      <c r="BV43" s="295" t="str">
        <f>IF(AND($C$2="sixth"),key!CE45,IF(AND($C$2="Seventh"),key!CE145,IF(AND($C$2="eighth"),key!CE245,"")))</f>
        <v/>
      </c>
      <c r="BW43" s="302" t="str">
        <f>IF(AND($C$2="sixth"),key!CF45,IF(AND($C$2="Seventh"),key!CF145,IF(AND($C$2="eighth"),key!CF245,"")))</f>
        <v/>
      </c>
      <c r="BX43" s="298" t="str">
        <f>IF(AND($C$2="sixth"),key!CG45,IF(AND($C$2="Seventh"),key!CG145,IF(AND($C$2="eighth"),key!CG245,"")))</f>
        <v/>
      </c>
      <c r="BY43" s="295" t="str">
        <f>IF(AND($C$2="sixth"),key!CH45,IF(AND($C$2="Seventh"),key!CH145,IF(AND($C$2="eighth"),key!CH245,"")))</f>
        <v/>
      </c>
      <c r="BZ43" s="295" t="str">
        <f>IF(AND($C$2="sixth"),key!CI45,IF(AND($C$2="Seventh"),key!CI145,IF(AND($C$2="eighth"),key!CI245,"")))</f>
        <v/>
      </c>
      <c r="CA43" s="302" t="str">
        <f>IF(AND($C$2="sixth"),key!CJ45,IF(AND($C$2="Seventh"),key!CJ145,IF(AND($C$2="eighth"),key!CJ245,"")))</f>
        <v/>
      </c>
      <c r="CB43" s="298" t="str">
        <f>IF(AND($C$2="sixth"),key!CK45,IF(AND($C$2="Seventh"),key!CK145,IF(AND($C$2="eighth"),key!CK245,"")))</f>
        <v/>
      </c>
      <c r="CC43" s="295" t="str">
        <f>IF(AND($C$2="sixth"),key!CL45,IF(AND($C$2="Seventh"),key!CL145,IF(AND($C$2="eighth"),key!CL245,"")))</f>
        <v/>
      </c>
      <c r="CD43" s="295" t="str">
        <f>IF(AND($C$2="sixth"),key!CM45,IF(AND($C$2="Seventh"),key!CM145,IF(AND($C$2="eighth"),key!CM245,"")))</f>
        <v/>
      </c>
      <c r="CE43" s="302" t="str">
        <f>IF(AND($C$2="sixth"),key!CN45,IF(AND($C$2="Seventh"),key!CN145,IF(AND($C$2="eighth"),key!CN245,"")))</f>
        <v/>
      </c>
      <c r="CF43" s="298" t="str">
        <f>IF(AND($C$2="sixth"),key!CO45,IF(AND($C$2="Seventh"),key!CO145,IF(AND($C$2="eighth"),key!CO245,"")))</f>
        <v/>
      </c>
      <c r="CG43" s="295" t="str">
        <f>IF(AND($C$2="sixth"),key!CP45,IF(AND($C$2="Seventh"),key!CP145,IF(AND($C$2="eighth"),key!CP245,"")))</f>
        <v/>
      </c>
      <c r="CH43" s="295" t="str">
        <f>IF(AND($C$2="sixth"),key!CQ45,IF(AND($C$2="Seventh"),key!CQ145,IF(AND($C$2="eighth"),key!CQ245,"")))</f>
        <v/>
      </c>
      <c r="CI43" s="302" t="str">
        <f>IF(AND($C$2="sixth"),key!CR45,IF(AND($C$2="Seventh"),key!CR145,IF(AND($C$2="eighth"),key!CR245,"")))</f>
        <v/>
      </c>
      <c r="CJ43" s="298" t="str">
        <f>IF(AND($C$2="sixth"),key!CS45,IF(AND($C$2="Seventh"),key!CS145,IF(AND($C$2="eighth"),key!CS245,"")))</f>
        <v/>
      </c>
      <c r="CK43" s="295" t="str">
        <f>IF(AND($C$2="sixth"),key!CT45,IF(AND($C$2="Seventh"),key!CT145,IF(AND($C$2="eighth"),key!CT245,"")))</f>
        <v/>
      </c>
      <c r="CL43" s="295" t="str">
        <f>IF(AND($C$2="sixth"),key!CU45,IF(AND($C$2="Seventh"),key!CU145,IF(AND($C$2="eighth"),key!CU245,"")))</f>
        <v/>
      </c>
      <c r="CM43" s="302" t="str">
        <f>IF(AND($C$2="sixth"),key!CV45,IF(AND($C$2="Seventh"),key!CV145,IF(AND($C$2="eighth"),key!CV245,"")))</f>
        <v/>
      </c>
      <c r="CN43" s="298" t="str">
        <f>IF(AND($C$2="sixth"),key!CW45,IF(AND($C$2="Seventh"),key!CW145,IF(AND($C$2="eighth"),key!CW245,"")))</f>
        <v/>
      </c>
      <c r="CO43" s="259" t="str">
        <f>IF(AND($C$2="sixth"),key!CZ45,IF(AND($C$2="Seventh"),key!CZ145,IF(AND($C$2="eighth"),key!CZ245,"")))</f>
        <v/>
      </c>
      <c r="CP43" s="299" t="str">
        <f>IF(AND($C$2="sixth"),key!DA45,IF(AND($C$2="Seventh"),key!DA145,IF(AND($C$2="eighth"),key!DA245,"")))</f>
        <v/>
      </c>
      <c r="CQ43" s="295" t="str">
        <f>IF(AND($C$2="sixth"),key!DC45,IF(AND($C$2="Seventh"),key!DC145,IF(AND($C$2="eighth"),key!DC245,"")))</f>
        <v/>
      </c>
      <c r="CR43" s="295" t="str">
        <f>IF(AND($C$2="sixth"),key!DD45,IF(AND($C$2="Seventh"),key!DD145,IF(AND($C$2="eighth"),key!DD245,"")))</f>
        <v/>
      </c>
      <c r="CS43" s="302" t="str">
        <f>IF(AND($C$2="sixth"),key!DE45,IF(AND($C$2="Seventh"),key!DE145,IF(AND($C$2="eighth"),key!DE245,"")))</f>
        <v/>
      </c>
      <c r="CT43" s="298" t="str">
        <f>IF(AND($C$2="sixth"),key!DF45,IF(AND($C$2="Seventh"),key!DF145,IF(AND($C$2="eighth"),key!DF245,"")))</f>
        <v/>
      </c>
      <c r="CU43" s="295" t="str">
        <f>IF(AND($C$2="sixth"),key!DG45,IF(AND($C$2="Seventh"),key!DG145,IF(AND($C$2="eighth"),key!DG245,"")))</f>
        <v/>
      </c>
      <c r="CV43" s="295" t="str">
        <f>IF(AND($C$2="sixth"),key!DH45,IF(AND($C$2="Seventh"),key!DH145,IF(AND($C$2="eighth"),key!DH245,"")))</f>
        <v/>
      </c>
      <c r="CW43" s="302" t="str">
        <f>IF(AND($C$2="sixth"),key!DI45,IF(AND($C$2="Seventh"),key!DI145,IF(AND($C$2="eighth"),key!DI245,"")))</f>
        <v/>
      </c>
      <c r="CX43" s="298" t="str">
        <f>IF(AND($C$2="sixth"),key!DJ45,IF(AND($C$2="Seventh"),key!DJ145,IF(AND($C$2="eighth"),key!DJ245,"")))</f>
        <v/>
      </c>
      <c r="CY43" s="295" t="str">
        <f>IF(AND($C$2="sixth"),key!DK45,IF(AND($C$2="Seventh"),key!DK145,IF(AND($C$2="eighth"),key!DK245,"")))</f>
        <v/>
      </c>
      <c r="CZ43" s="295" t="str">
        <f>IF(AND($C$2="sixth"),key!DL45,IF(AND($C$2="Seventh"),key!DL145,IF(AND($C$2="eighth"),key!DL245,"")))</f>
        <v/>
      </c>
      <c r="DA43" s="302" t="str">
        <f>IF(AND($C$2="sixth"),key!DM45,IF(AND($C$2="Seventh"),key!DM145,IF(AND($C$2="eighth"),key!DM245,"")))</f>
        <v/>
      </c>
      <c r="DB43" s="298" t="str">
        <f>IF(AND($C$2="sixth"),key!DN45,IF(AND($C$2="Seventh"),key!DN145,IF(AND($C$2="eighth"),key!DN245,"")))</f>
        <v/>
      </c>
      <c r="DC43" s="295" t="str">
        <f>IF(AND($C$2="sixth"),key!DO45,IF(AND($C$2="Seventh"),key!DO145,IF(AND($C$2="eighth"),key!DO245,"")))</f>
        <v/>
      </c>
      <c r="DD43" s="295" t="str">
        <f>IF(AND($C$2="sixth"),key!DP45,IF(AND($C$2="Seventh"),key!DP145,IF(AND($C$2="eighth"),key!DP245,"")))</f>
        <v/>
      </c>
      <c r="DE43" s="302" t="str">
        <f>IF(AND($C$2="sixth"),key!DQ45,IF(AND($C$2="Seventh"),key!DQ145,IF(AND($C$2="eighth"),key!DQ245,"")))</f>
        <v/>
      </c>
      <c r="DF43" s="298" t="str">
        <f>IF(AND($C$2="sixth"),key!DR45,IF(AND($C$2="Seventh"),key!DR145,IF(AND($C$2="eighth"),key!DR245,"")))</f>
        <v/>
      </c>
      <c r="DG43" s="295" t="str">
        <f>IF(AND($C$2="sixth"),key!DS45,IF(AND($C$2="Seventh"),key!DS145,IF(AND($C$2="eighth"),key!DS245,"")))</f>
        <v/>
      </c>
      <c r="DH43" s="295" t="str">
        <f>IF(AND($C$2="sixth"),key!DT45,IF(AND($C$2="Seventh"),key!DT145,IF(AND($C$2="eighth"),key!DT245,"")))</f>
        <v/>
      </c>
      <c r="DI43" s="302" t="str">
        <f>IF(AND($C$2="sixth"),key!DU45,IF(AND($C$2="Seventh"),key!DU145,IF(AND($C$2="eighth"),key!DU245,"")))</f>
        <v/>
      </c>
      <c r="DJ43" s="298" t="str">
        <f>IF(AND($C$2="sixth"),key!DV45,IF(AND($C$2="Seventh"),key!DV145,IF(AND($C$2="eighth"),key!DV245,"")))</f>
        <v/>
      </c>
      <c r="DK43" s="259" t="str">
        <f>IF(AND($C$2="sixth"),key!DY45,IF(AND($C$2="Seventh"),key!DY145,IF(AND($C$2="eighth"),key!DY245,"")))</f>
        <v/>
      </c>
      <c r="DL43" s="299" t="str">
        <f>IF(AND($C$2="sixth"),key!DZ45,IF(AND($C$2="Seventh"),key!DZ145,IF(AND($C$2="eighth"),key!DZ245,"")))</f>
        <v/>
      </c>
      <c r="DM43" s="295" t="str">
        <f>IF(AND($C$2="sixth"),key!EB45,IF(AND($C$2="Seventh"),key!EB145,IF(AND($C$2="eighth"),key!EB245,"")))</f>
        <v/>
      </c>
      <c r="DN43" s="295" t="str">
        <f>IF(AND($C$2="sixth"),key!EC45,IF(AND($C$2="Seventh"),key!EC145,IF(AND($C$2="eighth"),key!EC245,"")))</f>
        <v/>
      </c>
      <c r="DO43" s="302" t="str">
        <f>IF(AND($C$2="sixth"),key!ED45,IF(AND($C$2="Seventh"),key!ED145,IF(AND($C$2="eighth"),key!ED245,"")))</f>
        <v/>
      </c>
      <c r="DP43" s="298" t="str">
        <f>IF(AND($C$2="sixth"),key!EE45,IF(AND($C$2="Seventh"),key!EE145,IF(AND($C$2="eighth"),key!EE245,"")))</f>
        <v/>
      </c>
      <c r="DQ43" s="295" t="str">
        <f>IF(AND($C$2="sixth"),key!EF45,IF(AND($C$2="Seventh"),key!EF145,IF(AND($C$2="eighth"),key!EF245,"")))</f>
        <v/>
      </c>
      <c r="DR43" s="295" t="str">
        <f>IF(AND($C$2="sixth"),key!EG45,IF(AND($C$2="Seventh"),key!EG145,IF(AND($C$2="eighth"),key!EG245,"")))</f>
        <v/>
      </c>
      <c r="DS43" s="302" t="str">
        <f>IF(AND($C$2="sixth"),key!EH45,IF(AND($C$2="Seventh"),key!EH145,IF(AND($C$2="eighth"),key!EH245,"")))</f>
        <v/>
      </c>
      <c r="DT43" s="298" t="str">
        <f>IF(AND($C$2="sixth"),key!EI45,IF(AND($C$2="Seventh"),key!EI145,IF(AND($C$2="eighth"),key!EI245,"")))</f>
        <v/>
      </c>
      <c r="DU43" s="295" t="str">
        <f>IF(AND($C$2="sixth"),key!EJ45,IF(AND($C$2="Seventh"),key!EJ145,IF(AND($C$2="eighth"),key!EJ245,"")))</f>
        <v/>
      </c>
      <c r="DV43" s="295" t="str">
        <f>IF(AND($C$2="sixth"),key!EK45,IF(AND($C$2="Seventh"),key!EK145,IF(AND($C$2="eighth"),key!EK245,"")))</f>
        <v/>
      </c>
      <c r="DW43" s="302" t="str">
        <f>IF(AND($C$2="sixth"),key!EL45,IF(AND($C$2="Seventh"),key!EL145,IF(AND($C$2="eighth"),key!EL245,"")))</f>
        <v/>
      </c>
      <c r="DX43" s="298" t="str">
        <f>IF(AND($C$2="sixth"),key!EM45,IF(AND($C$2="Seventh"),key!EM145,IF(AND($C$2="eighth"),key!EM245,"")))</f>
        <v/>
      </c>
      <c r="DY43" s="295" t="str">
        <f>IF(AND($C$2="sixth"),key!EN45,IF(AND($C$2="Seventh"),key!EN145,IF(AND($C$2="eighth"),key!EN245,"")))</f>
        <v/>
      </c>
      <c r="DZ43" s="295" t="str">
        <f>IF(AND($C$2="sixth"),key!EO45,IF(AND($C$2="Seventh"),key!EO145,IF(AND($C$2="eighth"),key!EO245,"")))</f>
        <v/>
      </c>
      <c r="EA43" s="302" t="str">
        <f>IF(AND($C$2="sixth"),key!EP45,IF(AND($C$2="Seventh"),key!EP145,IF(AND($C$2="eighth"),key!EP245,"")))</f>
        <v/>
      </c>
      <c r="EB43" s="298" t="str">
        <f>IF(AND($C$2="sixth"),key!EQ45,IF(AND($C$2="Seventh"),key!EQ145,IF(AND($C$2="eighth"),key!EQ245,"")))</f>
        <v/>
      </c>
      <c r="EC43" s="295" t="str">
        <f>IF(AND($C$2="sixth"),key!ER45,IF(AND($C$2="Seventh"),key!ER145,IF(AND($C$2="eighth"),key!ER245,"")))</f>
        <v/>
      </c>
      <c r="ED43" s="295" t="str">
        <f>IF(AND($C$2="sixth"),key!ES45,IF(AND($C$2="Seventh"),key!ES145,IF(AND($C$2="eighth"),key!ES245,"")))</f>
        <v/>
      </c>
      <c r="EE43" s="302" t="str">
        <f>IF(AND($C$2="sixth"),key!ET45,IF(AND($C$2="Seventh"),key!ET145,IF(AND($C$2="eighth"),key!ET245,"")))</f>
        <v/>
      </c>
      <c r="EF43" s="298" t="str">
        <f>IF(AND($C$2="sixth"),key!EU45,IF(AND($C$2="Seventh"),key!EU145,IF(AND($C$2="eighth"),key!EU245,"")))</f>
        <v/>
      </c>
      <c r="EG43" s="259" t="str">
        <f>IF(AND($C$2="sixth"),key!EX45,IF(AND($C$2="Seventh"),key!EX145,IF(AND($C$2="eighth"),key!EX245,"")))</f>
        <v/>
      </c>
      <c r="EH43" s="299" t="str">
        <f>IF(AND($C$2="sixth"),key!EY45,IF(AND($C$2="Seventh"),key!EY145,IF(AND($C$2="eighth"),key!EY245,"")))</f>
        <v/>
      </c>
      <c r="EI43" s="260" t="str">
        <f t="shared" si="9"/>
        <v/>
      </c>
      <c r="EJ43" s="254" t="str">
        <f>IF(AND($C$2="sixth"),key!EZ45,IF(AND($C$2="Seventh"),key!EZ145,IF(AND($C$2="eighth"),key!EZ245,"")))</f>
        <v/>
      </c>
      <c r="EK43" s="254" t="str">
        <f>IF(AND($C$2="sixth"),key!FA45,IF(AND($C$2="Seventh"),key!FA145,IF(AND($C$2="eighth"),key!FA245,"")))</f>
        <v/>
      </c>
      <c r="EL43" s="254" t="str">
        <f>IF(AND($C$2="sixth"),key!FB45,IF(AND($C$2="Seventh"),key!FB145,IF(AND($C$2="eighth"),key!FB245,"")))</f>
        <v/>
      </c>
      <c r="EM43" s="254" t="str">
        <f>IF(AND($C$2="sixth"),key!FC45,IF(AND($C$2="Seventh"),key!FC145,IF(AND($C$2="eighth"),key!FC245,"")))</f>
        <v/>
      </c>
      <c r="EN43" s="254" t="str">
        <f>IF(AND($C$2="sixth"),key!FD45,IF(AND($C$2="Seventh"),key!FD145,IF(AND($C$2="eighth"),key!FD245,"")))</f>
        <v/>
      </c>
      <c r="EO43" s="310" t="str">
        <f>IF(AND($C$2="sixth"),key!FE45,IF(AND($C$2="Seventh"),key!FE145,IF(AND($C$2="eighth"),key!FE245,"")))</f>
        <v/>
      </c>
      <c r="EP43" s="311" t="str">
        <f>IF(AND($C$2="sixth"),key!FF45,IF(AND($C$2="Seventh"),key!FF145,IF(AND($C$2="eighth"),key!FF245,"")))</f>
        <v xml:space="preserve"> </v>
      </c>
      <c r="EQ43" s="254" t="str">
        <f>IF(AND($C$2="sixth"),key!FG45,IF(AND($C$2="Seventh"),key!FG145,IF(AND($C$2="eighth"),key!FG245,"")))</f>
        <v/>
      </c>
      <c r="ER43" s="254" t="str">
        <f>IF(AND($C$2="sixth"),key!FH45,IF(AND($C$2="Seventh"),key!FH145,IF(AND($C$2="eighth"),key!FH245,"")))</f>
        <v/>
      </c>
      <c r="ES43" s="254" t="str">
        <f>IF(AND($C$2="sixth"),key!FI45,IF(AND($C$2="Seventh"),key!FI145,IF(AND($C$2="eighth"),key!FI245,"")))</f>
        <v/>
      </c>
      <c r="ET43" s="254" t="str">
        <f>IF(AND($C$2="sixth"),key!FJ45,IF(AND($C$2="Seventh"),key!FJ145,IF(AND($C$2="eighth"),key!FJ245,"")))</f>
        <v/>
      </c>
      <c r="EU43" s="254" t="str">
        <f>IF(AND($C$2="sixth"),key!FK45,IF(AND($C$2="Seventh"),key!FK145,IF(AND($C$2="eighth"),key!FK245,"")))</f>
        <v/>
      </c>
      <c r="EV43" s="310" t="str">
        <f>IF(AND($C$2="sixth"),key!FL45,IF(AND($C$2="Seventh"),key!FL145,IF(AND($C$2="eighth"),key!FL245,"")))</f>
        <v/>
      </c>
      <c r="EW43" s="311" t="str">
        <f>IF(AND($C$2="sixth"),key!FM45,IF(AND($C$2="Seventh"),key!FM145,IF(AND($C$2="eighth"),key!FM245,"")))</f>
        <v xml:space="preserve"> </v>
      </c>
      <c r="EX43" s="254" t="str">
        <f>IF(AND($C$2="sixth"),key!FN45,IF(AND($C$2="Seventh"),key!FN145,IF(AND($C$2="eighth"),key!FN245,"")))</f>
        <v/>
      </c>
      <c r="EY43" s="254" t="str">
        <f>IF(AND($C$2="sixth"),key!FO45,IF(AND($C$2="Seventh"),key!FO145,IF(AND($C$2="eighth"),key!FO245,"")))</f>
        <v/>
      </c>
      <c r="EZ43" s="254" t="str">
        <f>IF(AND($C$2="sixth"),key!FP45,IF(AND($C$2="Seventh"),key!FP145,IF(AND($C$2="eighth"),key!FP245,"")))</f>
        <v/>
      </c>
      <c r="FA43" s="254" t="str">
        <f>IF(AND($C$2="sixth"),key!FQ45,IF(AND($C$2="Seventh"),key!FQ145,IF(AND($C$2="eighth"),key!FQ245,"")))</f>
        <v/>
      </c>
      <c r="FB43" s="254" t="str">
        <f>IF(AND($C$2="sixth"),key!FR45,IF(AND($C$2="Seventh"),key!FR145,IF(AND($C$2="eighth"),key!FR245,"")))</f>
        <v/>
      </c>
      <c r="FC43" s="310" t="str">
        <f>IF(AND($C$2="sixth"),key!FS45,IF(AND($C$2="Seventh"),key!FS145,IF(AND($C$2="eighth"),key!FS245,"")))</f>
        <v/>
      </c>
      <c r="FD43" s="311" t="str">
        <f>IF(AND($C$2="sixth"),key!FT45,IF(AND($C$2="Seventh"),key!FT145,IF(AND($C$2="eighth"),key!FT245,"")))</f>
        <v xml:space="preserve"> </v>
      </c>
      <c r="FE43" s="344" t="str">
        <f t="shared" si="11"/>
        <v/>
      </c>
      <c r="FF43" s="261" t="str">
        <f>IF(AND($C$2="sixth"),key!GI45,IF(AND($C$2="Seventh"),key!GI145,IF(AND($C$2="eighth"),key!GI245,"")))</f>
        <v/>
      </c>
      <c r="FG43" s="842" t="str">
        <f>IF(AND($C$2="sixth"),key!GJ45,IF(AND($C$2="Seventh"),key!GJ145,IF(AND($C$2="eighth"),key!GJ245,"")))</f>
        <v/>
      </c>
      <c r="FH43" s="843"/>
      <c r="FI43" s="255" t="str">
        <f>IF(AND($C$2="sixth"),key!GG45,IF(AND($C$2="Seventh"),key!GG145,IF(AND($C$2="eighth"),key!GG245,"")))</f>
        <v/>
      </c>
      <c r="FJ43" s="330" t="str">
        <f t="shared" si="10"/>
        <v/>
      </c>
      <c r="FK43" s="248"/>
      <c r="FL43" s="248"/>
      <c r="FY43" s="50" t="str">
        <f>IF(AND($C$2="sixth"),key!GH45,IF(AND($C$2="Seventh"),key!GH145,IF(AND($C$2="eighth"),key!GH245,"")))</f>
        <v/>
      </c>
    </row>
    <row r="44" spans="1:181" ht="18.75">
      <c r="A44" s="257">
        <v>38</v>
      </c>
      <c r="B44" s="291" t="str">
        <f>IF(AND($C$2="sixth"),key!E46,IF(AND($C$2="Seventh"),key!E146,IF(AND($C$2="eighth"),key!E246,"")))</f>
        <v/>
      </c>
      <c r="C44" s="288" t="str">
        <f>IF(ISNA(VLOOKUP(D44,Register!A$7:Z$315,10,FALSE)),"",VLOOKUP(D44,Register!A$7:Z$315,10,FALSE))</f>
        <v/>
      </c>
      <c r="D44" s="289" t="str">
        <f>IF(AND($C$2="sixth"),key!B46,IF(AND($C$2="Seventh"),key!B146,IF(AND($C$2="eighth"),key!B246,"")))</f>
        <v/>
      </c>
      <c r="E44" s="290" t="str">
        <f>IF(AND($C$2="sixth"),key!C46,IF(AND($C$2="Seventh"),key!C146,IF(AND($C$2="eighth"),key!C246,"")))</f>
        <v/>
      </c>
      <c r="F44" s="290" t="str">
        <f>IF(AND($C$2="sixth"),key!D46,IF(AND($C$2="Seventh"),key!D146,IF(AND($C$2="eighth"),key!D246,"")))</f>
        <v/>
      </c>
      <c r="G44" s="295" t="str">
        <f>IF(AND($C$2="sixth"),key!G46,IF(AND($C$2="Seventh"),key!G146,IF(AND($C$2="eighth"),key!G246,"")))</f>
        <v/>
      </c>
      <c r="H44" s="295" t="str">
        <f>IF(AND($C$2="sixth"),key!H46,IF(AND($C$2="Seventh"),key!H146,IF(AND($C$2="eighth"),key!H246,"")))</f>
        <v/>
      </c>
      <c r="I44" s="297" t="str">
        <f t="shared" si="0"/>
        <v/>
      </c>
      <c r="J44" s="296" t="str">
        <f>IF(AND($C$2="sixth"),key!J46,IF(AND($C$2="Seventh"),key!J146,IF(AND($C$2="eighth"),key!J246,"")))</f>
        <v/>
      </c>
      <c r="K44" s="295" t="str">
        <f>IF(AND($C$2="sixth"),key!K46,IF(AND($C$2="Seventh"),key!K146,IF(AND($C$2="eighth"),key!K246,"")))</f>
        <v/>
      </c>
      <c r="L44" s="295" t="str">
        <f>IF(AND($C$2="sixth"),key!L46,IF(AND($C$2="Seventh"),key!L146,IF(AND($C$2="eighth"),key!L246,"")))</f>
        <v/>
      </c>
      <c r="M44" s="258" t="str">
        <f t="shared" si="2"/>
        <v/>
      </c>
      <c r="N44" s="298" t="str">
        <f>IF(AND($C$2="sixth"),key!N46,IF(AND($C$2="Seventh"),key!N146,IF(AND($C$2="eighth"),key!N246,"")))</f>
        <v/>
      </c>
      <c r="O44" s="295" t="str">
        <f>IF(AND($C$2="sixth"),key!O46,IF(AND($C$2="Seventh"),key!O146,IF(AND($C$2="eighth"),key!O246,"")))</f>
        <v/>
      </c>
      <c r="P44" s="295" t="str">
        <f>IF(AND($C$2="sixth"),key!P46,IF(AND($C$2="Seventh"),key!P146,IF(AND($C$2="eighth"),key!P246,"")))</f>
        <v/>
      </c>
      <c r="Q44" s="258" t="str">
        <f t="shared" si="3"/>
        <v/>
      </c>
      <c r="R44" s="298" t="str">
        <f>IF(AND($C$2="sixth"),key!R46,IF(AND($C$2="Seventh"),key!R146,IF(AND($C$2="eighth"),key!R246,"")))</f>
        <v/>
      </c>
      <c r="S44" s="295" t="str">
        <f>IF(AND($C$2="sixth"),key!S46,IF(AND($C$2="Seventh"),key!S146,IF(AND($C$2="eighth"),key!S246,"")))</f>
        <v/>
      </c>
      <c r="T44" s="295" t="str">
        <f>IF(AND($C$2="sixth"),key!T46,IF(AND($C$2="Seventh"),key!T146,IF(AND($C$2="eighth"),key!T246,"")))</f>
        <v/>
      </c>
      <c r="U44" s="258" t="str">
        <f t="shared" si="4"/>
        <v/>
      </c>
      <c r="V44" s="298" t="str">
        <f>IF(AND($C$2="sixth"),key!V46,IF(AND($C$2="Seventh"),key!V146,IF(AND($C$2="eighth"),key!V246,"")))</f>
        <v/>
      </c>
      <c r="W44" s="295" t="str">
        <f>IF(AND($C$2="sixth"),key!W46,IF(AND($C$2="Seventh"),key!W146,IF(AND($C$2="eighth"),key!W246,"")))</f>
        <v/>
      </c>
      <c r="X44" s="295" t="str">
        <f>IF(AND($C$2="sixth"),key!X46,IF(AND($C$2="Seventh"),key!X146,IF(AND($C$2="eighth"),key!X246,"")))</f>
        <v/>
      </c>
      <c r="Y44" s="259" t="str">
        <f t="shared" si="5"/>
        <v/>
      </c>
      <c r="Z44" s="298" t="str">
        <f>IF(AND($C$2="sixth"),key!Z46,IF(AND($C$2="Seventh"),key!Z146,IF(AND($C$2="eighth"),key!Z246,"")))</f>
        <v/>
      </c>
      <c r="AA44" s="259" t="str">
        <f>IF(AND($C$2="sixth"),key!AC46,IF(AND($C$2="Seventh"),key!AC146,IF(AND($C$2="eighth"),key!AC246,"")))</f>
        <v/>
      </c>
      <c r="AB44" s="299" t="str">
        <f>IF(AND($C$2="sixth"),key!AD46,IF(AND($C$2="Seventh"),key!AD146,IF(AND($C$2="eighth"),key!AD246,"")))</f>
        <v/>
      </c>
      <c r="AC44" s="295" t="str">
        <f>IF(AND($C$2="sixth"),key!AF46,IF(AND($C$2="Seventh"),key!AF146,IF(AND($C$2="eighth"),key!AF246,"")))</f>
        <v/>
      </c>
      <c r="AD44" s="295" t="str">
        <f>IF(AND($C$2="sixth"),key!AG46,IF(AND($C$2="Seventh"),key!AG146,IF(AND($C$2="eighth"),key!AG246,"")))</f>
        <v/>
      </c>
      <c r="AE44" s="297" t="str">
        <f t="shared" si="6"/>
        <v/>
      </c>
      <c r="AF44" s="296" t="str">
        <f>IF(AND($C$2="sixth"),key!AI46,IF(AND($C$2="Seventh"),key!AI146,IF(AND($C$2="eighth"),key!AI246,"")))</f>
        <v/>
      </c>
      <c r="AG44" s="295" t="str">
        <f>IF(AND($C$2="sixth"),key!AJ46,IF(AND($C$2="Seventh"),key!AJ146,IF(AND($C$2="eighth"),key!AJ246,"")))</f>
        <v/>
      </c>
      <c r="AH44" s="295" t="str">
        <f>IF(AND($C$2="sixth"),key!AK46,IF(AND($C$2="Seventh"),key!AK146,IF(AND($C$2="eighth"),key!AK246,"")))</f>
        <v/>
      </c>
      <c r="AI44" s="258" t="str">
        <f t="shared" si="7"/>
        <v/>
      </c>
      <c r="AJ44" s="298" t="str">
        <f>IF(AND($C$2="sixth"),key!AM46,IF(AND($C$2="Seventh"),key!AM146,IF(AND($C$2="eighth"),key!AM246,"")))</f>
        <v/>
      </c>
      <c r="AK44" s="295" t="str">
        <f>IF(AND($C$2="sixth"),key!AN46,IF(AND($C$2="Seventh"),key!AN146,IF(AND($C$2="eighth"),key!AN246,"")))</f>
        <v/>
      </c>
      <c r="AL44" s="295" t="str">
        <f>IF(AND($C$2="sixth"),key!AO46,IF(AND($C$2="Seventh"),key!AO146,IF(AND($C$2="eighth"),key!AO246,"")))</f>
        <v/>
      </c>
      <c r="AM44" s="258" t="str">
        <f t="shared" si="8"/>
        <v/>
      </c>
      <c r="AN44" s="298" t="str">
        <f>IF(AND($C$2="sixth"),key!AQ46,IF(AND($C$2="Seventh"),key!AQ146,IF(AND($C$2="eighth"),key!AQ246,"")))</f>
        <v/>
      </c>
      <c r="AO44" s="295" t="str">
        <f>IF(AND($C$2="sixth"),key!AR46,IF(AND($C$2="Seventh"),key!AR146,IF(AND($C$2="eighth"),key!AR246,"")))</f>
        <v/>
      </c>
      <c r="AP44" s="295" t="str">
        <f>IF(AND($C$2="sixth"),key!AS46,IF(AND($C$2="Seventh"),key!AS146,IF(AND($C$2="eighth"),key!AS246,"")))</f>
        <v/>
      </c>
      <c r="AQ44" s="303" t="str">
        <f>IF(AND($C$2="sixth"),key!AT46,IF(AND($C$2="Seventh"),key!AT146,IF(AND($C$2="eighth"),key!AT246,"")))</f>
        <v/>
      </c>
      <c r="AR44" s="298" t="str">
        <f>IF(AND($C$2="sixth"),key!AU46,IF(AND($C$2="Seventh"),key!AU146,IF(AND($C$2="eighth"),key!AU246,"")))</f>
        <v/>
      </c>
      <c r="AS44" s="295" t="str">
        <f>IF(AND($C$2="sixth"),key!AV46,IF(AND($C$2="Seventh"),key!AV146,IF(AND($C$2="eighth"),key!AV246,"")))</f>
        <v/>
      </c>
      <c r="AT44" s="295" t="str">
        <f>IF(AND($C$2="sixth"),key!AW46,IF(AND($C$2="Seventh"),key!AW146,IF(AND($C$2="eighth"),key!AW246,"")))</f>
        <v/>
      </c>
      <c r="AU44" s="303" t="str">
        <f>IF(AND($C$2="sixth"),key!AX46,IF(AND($C$2="Seventh"),key!AX146,IF(AND($C$2="eighth"),key!AX246,"")))</f>
        <v/>
      </c>
      <c r="AV44" s="298" t="str">
        <f>IF(AND($C$2="sixth"),key!AY46,IF(AND($C$2="Seventh"),key!AY146,IF(AND($C$2="eighth"),key!AY246,"")))</f>
        <v/>
      </c>
      <c r="AW44" s="259" t="str">
        <f>IF(AND($C$2="sixth"),key!BB46,IF(AND($C$2="Seventh"),key!BB146,IF(AND($C$2="eighth"),key!BB246,"")))</f>
        <v/>
      </c>
      <c r="AX44" s="299" t="str">
        <f>IF(AND($C$2="sixth"),key!BC46,IF(AND($C$2="Seventh"),key!BC146,IF(AND($C$2="eighth"),key!BC246,"")))</f>
        <v/>
      </c>
      <c r="AY44" s="295" t="str">
        <f>IF(AND($C$2="sixth"),key!BE46,IF(AND($C$2="Seventh"),key!BE146,IF(AND($C$2="eighth"),key!BE246,"")))</f>
        <v/>
      </c>
      <c r="AZ44" s="295" t="str">
        <f>IF(AND($C$2="sixth"),key!BF46,IF(AND($C$2="Seventh"),key!BF146,IF(AND($C$2="eighth"),key!BF246,"")))</f>
        <v/>
      </c>
      <c r="BA44" s="302" t="str">
        <f>IF(AND($C$2="sixth"),key!BG46,IF(AND($C$2="Seventh"),key!BG146,IF(AND($C$2="eighth"),key!BG246,"")))</f>
        <v/>
      </c>
      <c r="BB44" s="298" t="str">
        <f>IF(AND($C$2="sixth"),key!BH46,IF(AND($C$2="Seventh"),key!BH146,IF(AND($C$2="eighth"),key!BH246,"")))</f>
        <v/>
      </c>
      <c r="BC44" s="295" t="str">
        <f>IF(AND($C$2="sixth"),key!BI46,IF(AND($C$2="Seventh"),key!BI146,IF(AND($C$2="eighth"),key!BI246,"")))</f>
        <v/>
      </c>
      <c r="BD44" s="295" t="str">
        <f>IF(AND($C$2="sixth"),key!BJ46,IF(AND($C$2="Seventh"),key!BJ146,IF(AND($C$2="eighth"),key!BJ246,"")))</f>
        <v/>
      </c>
      <c r="BE44" s="302" t="str">
        <f>IF(AND($C$2="sixth"),key!BK46,IF(AND($C$2="Seventh"),key!BK146,IF(AND($C$2="eighth"),key!BK246,"")))</f>
        <v/>
      </c>
      <c r="BF44" s="298" t="str">
        <f>IF(AND($C$2="sixth"),key!BL46,IF(AND($C$2="Seventh"),key!BL146,IF(AND($C$2="eighth"),key!BL246,"")))</f>
        <v/>
      </c>
      <c r="BG44" s="295" t="str">
        <f>IF(AND($C$2="sixth"),key!BM46,IF(AND($C$2="Seventh"),key!BM146,IF(AND($C$2="eighth"),key!BM246,"")))</f>
        <v/>
      </c>
      <c r="BH44" s="295" t="str">
        <f>IF(AND($C$2="sixth"),key!BN46,IF(AND($C$2="Seventh"),key!BN146,IF(AND($C$2="eighth"),key!BN246,"")))</f>
        <v/>
      </c>
      <c r="BI44" s="302" t="str">
        <f>IF(AND($C$2="sixth"),key!BO46,IF(AND($C$2="Seventh"),key!BO146,IF(AND($C$2="eighth"),key!BO246,"")))</f>
        <v/>
      </c>
      <c r="BJ44" s="298" t="str">
        <f>IF(AND($C$2="sixth"),key!BP46,IF(AND($C$2="Seventh"),key!BP146,IF(AND($C$2="eighth"),key!BP246,"")))</f>
        <v/>
      </c>
      <c r="BK44" s="295" t="str">
        <f>IF(AND($C$2="sixth"),key!BQ46,IF(AND($C$2="Seventh"),key!BQ146,IF(AND($C$2="eighth"),key!BQ246,"")))</f>
        <v/>
      </c>
      <c r="BL44" s="295" t="str">
        <f>IF(AND($C$2="sixth"),key!BR46,IF(AND($C$2="Seventh"),key!BR146,IF(AND($C$2="eighth"),key!BR246,"")))</f>
        <v/>
      </c>
      <c r="BM44" s="302" t="str">
        <f>IF(AND($C$2="sixth"),key!BS46,IF(AND($C$2="Seventh"),key!BS146,IF(AND($C$2="eighth"),key!BS246,"")))</f>
        <v/>
      </c>
      <c r="BN44" s="298" t="str">
        <f>IF(AND($C$2="sixth"),key!BT46,IF(AND($C$2="Seventh"),key!BT146,IF(AND($C$2="eighth"),key!BT246,"")))</f>
        <v/>
      </c>
      <c r="BO44" s="295" t="str">
        <f>IF(AND($C$2="sixth"),key!BU46,IF(AND($C$2="Seventh"),key!BU146,IF(AND($C$2="eighth"),key!BU246,"")))</f>
        <v/>
      </c>
      <c r="BP44" s="295" t="str">
        <f>IF(AND($C$2="sixth"),key!BV46,IF(AND($C$2="Seventh"),key!BV146,IF(AND($C$2="eighth"),key!BV246,"")))</f>
        <v/>
      </c>
      <c r="BQ44" s="302" t="str">
        <f>IF(AND($C$2="sixth"),key!BW46,IF(AND($C$2="Seventh"),key!BW146,IF(AND($C$2="eighth"),key!BW246,"")))</f>
        <v/>
      </c>
      <c r="BR44" s="298" t="str">
        <f>IF(AND($C$2="sixth"),key!BX46,IF(AND($C$2="Seventh"),key!BX146,IF(AND($C$2="eighth"),key!BX246,"")))</f>
        <v/>
      </c>
      <c r="BS44" s="259" t="str">
        <f>IF(AND($C$2="sixth"),key!CA46,IF(AND($C$2="Seventh"),key!CA146,IF(AND($C$2="eighth"),key!CA246,"")))</f>
        <v/>
      </c>
      <c r="BT44" s="299" t="str">
        <f>IF(AND($C$2="sixth"),key!CB46,IF(AND($C$2="Seventh"),key!CB146,IF(AND($C$2="eighth"),key!CB246,"")))</f>
        <v/>
      </c>
      <c r="BU44" s="295" t="str">
        <f>IF(AND($C$2="sixth"),key!CD46,IF(AND($C$2="Seventh"),key!CD146,IF(AND($C$2="eighth"),key!CD246,"")))</f>
        <v/>
      </c>
      <c r="BV44" s="295" t="str">
        <f>IF(AND($C$2="sixth"),key!CE46,IF(AND($C$2="Seventh"),key!CE146,IF(AND($C$2="eighth"),key!CE246,"")))</f>
        <v/>
      </c>
      <c r="BW44" s="302" t="str">
        <f>IF(AND($C$2="sixth"),key!CF46,IF(AND($C$2="Seventh"),key!CF146,IF(AND($C$2="eighth"),key!CF246,"")))</f>
        <v/>
      </c>
      <c r="BX44" s="298" t="str">
        <f>IF(AND($C$2="sixth"),key!CG46,IF(AND($C$2="Seventh"),key!CG146,IF(AND($C$2="eighth"),key!CG246,"")))</f>
        <v/>
      </c>
      <c r="BY44" s="295" t="str">
        <f>IF(AND($C$2="sixth"),key!CH46,IF(AND($C$2="Seventh"),key!CH146,IF(AND($C$2="eighth"),key!CH246,"")))</f>
        <v/>
      </c>
      <c r="BZ44" s="295" t="str">
        <f>IF(AND($C$2="sixth"),key!CI46,IF(AND($C$2="Seventh"),key!CI146,IF(AND($C$2="eighth"),key!CI246,"")))</f>
        <v/>
      </c>
      <c r="CA44" s="302" t="str">
        <f>IF(AND($C$2="sixth"),key!CJ46,IF(AND($C$2="Seventh"),key!CJ146,IF(AND($C$2="eighth"),key!CJ246,"")))</f>
        <v/>
      </c>
      <c r="CB44" s="298" t="str">
        <f>IF(AND($C$2="sixth"),key!CK46,IF(AND($C$2="Seventh"),key!CK146,IF(AND($C$2="eighth"),key!CK246,"")))</f>
        <v/>
      </c>
      <c r="CC44" s="295" t="str">
        <f>IF(AND($C$2="sixth"),key!CL46,IF(AND($C$2="Seventh"),key!CL146,IF(AND($C$2="eighth"),key!CL246,"")))</f>
        <v/>
      </c>
      <c r="CD44" s="295" t="str">
        <f>IF(AND($C$2="sixth"),key!CM46,IF(AND($C$2="Seventh"),key!CM146,IF(AND($C$2="eighth"),key!CM246,"")))</f>
        <v/>
      </c>
      <c r="CE44" s="302" t="str">
        <f>IF(AND($C$2="sixth"),key!CN46,IF(AND($C$2="Seventh"),key!CN146,IF(AND($C$2="eighth"),key!CN246,"")))</f>
        <v/>
      </c>
      <c r="CF44" s="298" t="str">
        <f>IF(AND($C$2="sixth"),key!CO46,IF(AND($C$2="Seventh"),key!CO146,IF(AND($C$2="eighth"),key!CO246,"")))</f>
        <v/>
      </c>
      <c r="CG44" s="295" t="str">
        <f>IF(AND($C$2="sixth"),key!CP46,IF(AND($C$2="Seventh"),key!CP146,IF(AND($C$2="eighth"),key!CP246,"")))</f>
        <v/>
      </c>
      <c r="CH44" s="295" t="str">
        <f>IF(AND($C$2="sixth"),key!CQ46,IF(AND($C$2="Seventh"),key!CQ146,IF(AND($C$2="eighth"),key!CQ246,"")))</f>
        <v/>
      </c>
      <c r="CI44" s="302" t="str">
        <f>IF(AND($C$2="sixth"),key!CR46,IF(AND($C$2="Seventh"),key!CR146,IF(AND($C$2="eighth"),key!CR246,"")))</f>
        <v/>
      </c>
      <c r="CJ44" s="298" t="str">
        <f>IF(AND($C$2="sixth"),key!CS46,IF(AND($C$2="Seventh"),key!CS146,IF(AND($C$2="eighth"),key!CS246,"")))</f>
        <v/>
      </c>
      <c r="CK44" s="295" t="str">
        <f>IF(AND($C$2="sixth"),key!CT46,IF(AND($C$2="Seventh"),key!CT146,IF(AND($C$2="eighth"),key!CT246,"")))</f>
        <v/>
      </c>
      <c r="CL44" s="295" t="str">
        <f>IF(AND($C$2="sixth"),key!CU46,IF(AND($C$2="Seventh"),key!CU146,IF(AND($C$2="eighth"),key!CU246,"")))</f>
        <v/>
      </c>
      <c r="CM44" s="302" t="str">
        <f>IF(AND($C$2="sixth"),key!CV46,IF(AND($C$2="Seventh"),key!CV146,IF(AND($C$2="eighth"),key!CV246,"")))</f>
        <v/>
      </c>
      <c r="CN44" s="298" t="str">
        <f>IF(AND($C$2="sixth"),key!CW46,IF(AND($C$2="Seventh"),key!CW146,IF(AND($C$2="eighth"),key!CW246,"")))</f>
        <v/>
      </c>
      <c r="CO44" s="259" t="str">
        <f>IF(AND($C$2="sixth"),key!CZ46,IF(AND($C$2="Seventh"),key!CZ146,IF(AND($C$2="eighth"),key!CZ246,"")))</f>
        <v/>
      </c>
      <c r="CP44" s="299" t="str">
        <f>IF(AND($C$2="sixth"),key!DA46,IF(AND($C$2="Seventh"),key!DA146,IF(AND($C$2="eighth"),key!DA246,"")))</f>
        <v/>
      </c>
      <c r="CQ44" s="295" t="str">
        <f>IF(AND($C$2="sixth"),key!DC46,IF(AND($C$2="Seventh"),key!DC146,IF(AND($C$2="eighth"),key!DC246,"")))</f>
        <v/>
      </c>
      <c r="CR44" s="295" t="str">
        <f>IF(AND($C$2="sixth"),key!DD46,IF(AND($C$2="Seventh"),key!DD146,IF(AND($C$2="eighth"),key!DD246,"")))</f>
        <v/>
      </c>
      <c r="CS44" s="302" t="str">
        <f>IF(AND($C$2="sixth"),key!DE46,IF(AND($C$2="Seventh"),key!DE146,IF(AND($C$2="eighth"),key!DE246,"")))</f>
        <v/>
      </c>
      <c r="CT44" s="298" t="str">
        <f>IF(AND($C$2="sixth"),key!DF46,IF(AND($C$2="Seventh"),key!DF146,IF(AND($C$2="eighth"),key!DF246,"")))</f>
        <v/>
      </c>
      <c r="CU44" s="295" t="str">
        <f>IF(AND($C$2="sixth"),key!DG46,IF(AND($C$2="Seventh"),key!DG146,IF(AND($C$2="eighth"),key!DG246,"")))</f>
        <v/>
      </c>
      <c r="CV44" s="295" t="str">
        <f>IF(AND($C$2="sixth"),key!DH46,IF(AND($C$2="Seventh"),key!DH146,IF(AND($C$2="eighth"),key!DH246,"")))</f>
        <v/>
      </c>
      <c r="CW44" s="302" t="str">
        <f>IF(AND($C$2="sixth"),key!DI46,IF(AND($C$2="Seventh"),key!DI146,IF(AND($C$2="eighth"),key!DI246,"")))</f>
        <v/>
      </c>
      <c r="CX44" s="298" t="str">
        <f>IF(AND($C$2="sixth"),key!DJ46,IF(AND($C$2="Seventh"),key!DJ146,IF(AND($C$2="eighth"),key!DJ246,"")))</f>
        <v/>
      </c>
      <c r="CY44" s="295" t="str">
        <f>IF(AND($C$2="sixth"),key!DK46,IF(AND($C$2="Seventh"),key!DK146,IF(AND($C$2="eighth"),key!DK246,"")))</f>
        <v/>
      </c>
      <c r="CZ44" s="295" t="str">
        <f>IF(AND($C$2="sixth"),key!DL46,IF(AND($C$2="Seventh"),key!DL146,IF(AND($C$2="eighth"),key!DL246,"")))</f>
        <v/>
      </c>
      <c r="DA44" s="302" t="str">
        <f>IF(AND($C$2="sixth"),key!DM46,IF(AND($C$2="Seventh"),key!DM146,IF(AND($C$2="eighth"),key!DM246,"")))</f>
        <v/>
      </c>
      <c r="DB44" s="298" t="str">
        <f>IF(AND($C$2="sixth"),key!DN46,IF(AND($C$2="Seventh"),key!DN146,IF(AND($C$2="eighth"),key!DN246,"")))</f>
        <v/>
      </c>
      <c r="DC44" s="295" t="str">
        <f>IF(AND($C$2="sixth"),key!DO46,IF(AND($C$2="Seventh"),key!DO146,IF(AND($C$2="eighth"),key!DO246,"")))</f>
        <v/>
      </c>
      <c r="DD44" s="295" t="str">
        <f>IF(AND($C$2="sixth"),key!DP46,IF(AND($C$2="Seventh"),key!DP146,IF(AND($C$2="eighth"),key!DP246,"")))</f>
        <v/>
      </c>
      <c r="DE44" s="302" t="str">
        <f>IF(AND($C$2="sixth"),key!DQ46,IF(AND($C$2="Seventh"),key!DQ146,IF(AND($C$2="eighth"),key!DQ246,"")))</f>
        <v/>
      </c>
      <c r="DF44" s="298" t="str">
        <f>IF(AND($C$2="sixth"),key!DR46,IF(AND($C$2="Seventh"),key!DR146,IF(AND($C$2="eighth"),key!DR246,"")))</f>
        <v/>
      </c>
      <c r="DG44" s="295" t="str">
        <f>IF(AND($C$2="sixth"),key!DS46,IF(AND($C$2="Seventh"),key!DS146,IF(AND($C$2="eighth"),key!DS246,"")))</f>
        <v/>
      </c>
      <c r="DH44" s="295" t="str">
        <f>IF(AND($C$2="sixth"),key!DT46,IF(AND($C$2="Seventh"),key!DT146,IF(AND($C$2="eighth"),key!DT246,"")))</f>
        <v/>
      </c>
      <c r="DI44" s="302" t="str">
        <f>IF(AND($C$2="sixth"),key!DU46,IF(AND($C$2="Seventh"),key!DU146,IF(AND($C$2="eighth"),key!DU246,"")))</f>
        <v/>
      </c>
      <c r="DJ44" s="298" t="str">
        <f>IF(AND($C$2="sixth"),key!DV46,IF(AND($C$2="Seventh"),key!DV146,IF(AND($C$2="eighth"),key!DV246,"")))</f>
        <v/>
      </c>
      <c r="DK44" s="259" t="str">
        <f>IF(AND($C$2="sixth"),key!DY46,IF(AND($C$2="Seventh"),key!DY146,IF(AND($C$2="eighth"),key!DY246,"")))</f>
        <v/>
      </c>
      <c r="DL44" s="299" t="str">
        <f>IF(AND($C$2="sixth"),key!DZ46,IF(AND($C$2="Seventh"),key!DZ146,IF(AND($C$2="eighth"),key!DZ246,"")))</f>
        <v/>
      </c>
      <c r="DM44" s="295" t="str">
        <f>IF(AND($C$2="sixth"),key!EB46,IF(AND($C$2="Seventh"),key!EB146,IF(AND($C$2="eighth"),key!EB246,"")))</f>
        <v/>
      </c>
      <c r="DN44" s="295" t="str">
        <f>IF(AND($C$2="sixth"),key!EC46,IF(AND($C$2="Seventh"),key!EC146,IF(AND($C$2="eighth"),key!EC246,"")))</f>
        <v/>
      </c>
      <c r="DO44" s="302" t="str">
        <f>IF(AND($C$2="sixth"),key!ED46,IF(AND($C$2="Seventh"),key!ED146,IF(AND($C$2="eighth"),key!ED246,"")))</f>
        <v/>
      </c>
      <c r="DP44" s="298" t="str">
        <f>IF(AND($C$2="sixth"),key!EE46,IF(AND($C$2="Seventh"),key!EE146,IF(AND($C$2="eighth"),key!EE246,"")))</f>
        <v/>
      </c>
      <c r="DQ44" s="295" t="str">
        <f>IF(AND($C$2="sixth"),key!EF46,IF(AND($C$2="Seventh"),key!EF146,IF(AND($C$2="eighth"),key!EF246,"")))</f>
        <v/>
      </c>
      <c r="DR44" s="295" t="str">
        <f>IF(AND($C$2="sixth"),key!EG46,IF(AND($C$2="Seventh"),key!EG146,IF(AND($C$2="eighth"),key!EG246,"")))</f>
        <v/>
      </c>
      <c r="DS44" s="302" t="str">
        <f>IF(AND($C$2="sixth"),key!EH46,IF(AND($C$2="Seventh"),key!EH146,IF(AND($C$2="eighth"),key!EH246,"")))</f>
        <v/>
      </c>
      <c r="DT44" s="298" t="str">
        <f>IF(AND($C$2="sixth"),key!EI46,IF(AND($C$2="Seventh"),key!EI146,IF(AND($C$2="eighth"),key!EI246,"")))</f>
        <v/>
      </c>
      <c r="DU44" s="295" t="str">
        <f>IF(AND($C$2="sixth"),key!EJ46,IF(AND($C$2="Seventh"),key!EJ146,IF(AND($C$2="eighth"),key!EJ246,"")))</f>
        <v/>
      </c>
      <c r="DV44" s="295" t="str">
        <f>IF(AND($C$2="sixth"),key!EK46,IF(AND($C$2="Seventh"),key!EK146,IF(AND($C$2="eighth"),key!EK246,"")))</f>
        <v/>
      </c>
      <c r="DW44" s="302" t="str">
        <f>IF(AND($C$2="sixth"),key!EL46,IF(AND($C$2="Seventh"),key!EL146,IF(AND($C$2="eighth"),key!EL246,"")))</f>
        <v/>
      </c>
      <c r="DX44" s="298" t="str">
        <f>IF(AND($C$2="sixth"),key!EM46,IF(AND($C$2="Seventh"),key!EM146,IF(AND($C$2="eighth"),key!EM246,"")))</f>
        <v/>
      </c>
      <c r="DY44" s="295" t="str">
        <f>IF(AND($C$2="sixth"),key!EN46,IF(AND($C$2="Seventh"),key!EN146,IF(AND($C$2="eighth"),key!EN246,"")))</f>
        <v/>
      </c>
      <c r="DZ44" s="295" t="str">
        <f>IF(AND($C$2="sixth"),key!EO46,IF(AND($C$2="Seventh"),key!EO146,IF(AND($C$2="eighth"),key!EO246,"")))</f>
        <v/>
      </c>
      <c r="EA44" s="302" t="str">
        <f>IF(AND($C$2="sixth"),key!EP46,IF(AND($C$2="Seventh"),key!EP146,IF(AND($C$2="eighth"),key!EP246,"")))</f>
        <v/>
      </c>
      <c r="EB44" s="298" t="str">
        <f>IF(AND($C$2="sixth"),key!EQ46,IF(AND($C$2="Seventh"),key!EQ146,IF(AND($C$2="eighth"),key!EQ246,"")))</f>
        <v/>
      </c>
      <c r="EC44" s="295" t="str">
        <f>IF(AND($C$2="sixth"),key!ER46,IF(AND($C$2="Seventh"),key!ER146,IF(AND($C$2="eighth"),key!ER246,"")))</f>
        <v/>
      </c>
      <c r="ED44" s="295" t="str">
        <f>IF(AND($C$2="sixth"),key!ES46,IF(AND($C$2="Seventh"),key!ES146,IF(AND($C$2="eighth"),key!ES246,"")))</f>
        <v/>
      </c>
      <c r="EE44" s="302" t="str">
        <f>IF(AND($C$2="sixth"),key!ET46,IF(AND($C$2="Seventh"),key!ET146,IF(AND($C$2="eighth"),key!ET246,"")))</f>
        <v/>
      </c>
      <c r="EF44" s="298" t="str">
        <f>IF(AND($C$2="sixth"),key!EU46,IF(AND($C$2="Seventh"),key!EU146,IF(AND($C$2="eighth"),key!EU246,"")))</f>
        <v/>
      </c>
      <c r="EG44" s="259" t="str">
        <f>IF(AND($C$2="sixth"),key!EX46,IF(AND($C$2="Seventh"),key!EX146,IF(AND($C$2="eighth"),key!EX246,"")))</f>
        <v/>
      </c>
      <c r="EH44" s="299" t="str">
        <f>IF(AND($C$2="sixth"),key!EY46,IF(AND($C$2="Seventh"),key!EY146,IF(AND($C$2="eighth"),key!EY246,"")))</f>
        <v/>
      </c>
      <c r="EI44" s="260" t="str">
        <f t="shared" si="9"/>
        <v/>
      </c>
      <c r="EJ44" s="254" t="str">
        <f>IF(AND($C$2="sixth"),key!EZ46,IF(AND($C$2="Seventh"),key!EZ146,IF(AND($C$2="eighth"),key!EZ246,"")))</f>
        <v/>
      </c>
      <c r="EK44" s="254" t="str">
        <f>IF(AND($C$2="sixth"),key!FA46,IF(AND($C$2="Seventh"),key!FA146,IF(AND($C$2="eighth"),key!FA246,"")))</f>
        <v/>
      </c>
      <c r="EL44" s="254" t="str">
        <f>IF(AND($C$2="sixth"),key!FB46,IF(AND($C$2="Seventh"),key!FB146,IF(AND($C$2="eighth"),key!FB246,"")))</f>
        <v/>
      </c>
      <c r="EM44" s="254" t="str">
        <f>IF(AND($C$2="sixth"),key!FC46,IF(AND($C$2="Seventh"),key!FC146,IF(AND($C$2="eighth"),key!FC246,"")))</f>
        <v/>
      </c>
      <c r="EN44" s="254" t="str">
        <f>IF(AND($C$2="sixth"),key!FD46,IF(AND($C$2="Seventh"),key!FD146,IF(AND($C$2="eighth"),key!FD246,"")))</f>
        <v/>
      </c>
      <c r="EO44" s="310" t="str">
        <f>IF(AND($C$2="sixth"),key!FE46,IF(AND($C$2="Seventh"),key!FE146,IF(AND($C$2="eighth"),key!FE246,"")))</f>
        <v/>
      </c>
      <c r="EP44" s="311" t="str">
        <f>IF(AND($C$2="sixth"),key!FF46,IF(AND($C$2="Seventh"),key!FF146,IF(AND($C$2="eighth"),key!FF246,"")))</f>
        <v xml:space="preserve"> </v>
      </c>
      <c r="EQ44" s="254" t="str">
        <f>IF(AND($C$2="sixth"),key!FG46,IF(AND($C$2="Seventh"),key!FG146,IF(AND($C$2="eighth"),key!FG246,"")))</f>
        <v/>
      </c>
      <c r="ER44" s="254" t="str">
        <f>IF(AND($C$2="sixth"),key!FH46,IF(AND($C$2="Seventh"),key!FH146,IF(AND($C$2="eighth"),key!FH246,"")))</f>
        <v/>
      </c>
      <c r="ES44" s="254" t="str">
        <f>IF(AND($C$2="sixth"),key!FI46,IF(AND($C$2="Seventh"),key!FI146,IF(AND($C$2="eighth"),key!FI246,"")))</f>
        <v/>
      </c>
      <c r="ET44" s="254" t="str">
        <f>IF(AND($C$2="sixth"),key!FJ46,IF(AND($C$2="Seventh"),key!FJ146,IF(AND($C$2="eighth"),key!FJ246,"")))</f>
        <v/>
      </c>
      <c r="EU44" s="254" t="str">
        <f>IF(AND($C$2="sixth"),key!FK46,IF(AND($C$2="Seventh"),key!FK146,IF(AND($C$2="eighth"),key!FK246,"")))</f>
        <v/>
      </c>
      <c r="EV44" s="310" t="str">
        <f>IF(AND($C$2="sixth"),key!FL46,IF(AND($C$2="Seventh"),key!FL146,IF(AND($C$2="eighth"),key!FL246,"")))</f>
        <v/>
      </c>
      <c r="EW44" s="311" t="str">
        <f>IF(AND($C$2="sixth"),key!FM46,IF(AND($C$2="Seventh"),key!FM146,IF(AND($C$2="eighth"),key!FM246,"")))</f>
        <v xml:space="preserve"> </v>
      </c>
      <c r="EX44" s="254" t="str">
        <f>IF(AND($C$2="sixth"),key!FN46,IF(AND($C$2="Seventh"),key!FN146,IF(AND($C$2="eighth"),key!FN246,"")))</f>
        <v/>
      </c>
      <c r="EY44" s="254" t="str">
        <f>IF(AND($C$2="sixth"),key!FO46,IF(AND($C$2="Seventh"),key!FO146,IF(AND($C$2="eighth"),key!FO246,"")))</f>
        <v/>
      </c>
      <c r="EZ44" s="254" t="str">
        <f>IF(AND($C$2="sixth"),key!FP46,IF(AND($C$2="Seventh"),key!FP146,IF(AND($C$2="eighth"),key!FP246,"")))</f>
        <v/>
      </c>
      <c r="FA44" s="254" t="str">
        <f>IF(AND($C$2="sixth"),key!FQ46,IF(AND($C$2="Seventh"),key!FQ146,IF(AND($C$2="eighth"),key!FQ246,"")))</f>
        <v/>
      </c>
      <c r="FB44" s="254" t="str">
        <f>IF(AND($C$2="sixth"),key!FR46,IF(AND($C$2="Seventh"),key!FR146,IF(AND($C$2="eighth"),key!FR246,"")))</f>
        <v/>
      </c>
      <c r="FC44" s="310" t="str">
        <f>IF(AND($C$2="sixth"),key!FS46,IF(AND($C$2="Seventh"),key!FS146,IF(AND($C$2="eighth"),key!FS246,"")))</f>
        <v/>
      </c>
      <c r="FD44" s="311" t="str">
        <f>IF(AND($C$2="sixth"),key!FT46,IF(AND($C$2="Seventh"),key!FT146,IF(AND($C$2="eighth"),key!FT246,"")))</f>
        <v xml:space="preserve"> </v>
      </c>
      <c r="FE44" s="344" t="str">
        <f t="shared" si="11"/>
        <v/>
      </c>
      <c r="FF44" s="261" t="str">
        <f>IF(AND($C$2="sixth"),key!GI46,IF(AND($C$2="Seventh"),key!GI146,IF(AND($C$2="eighth"),key!GI246,"")))</f>
        <v/>
      </c>
      <c r="FG44" s="842" t="str">
        <f>IF(AND($C$2="sixth"),key!GJ46,IF(AND($C$2="Seventh"),key!GJ146,IF(AND($C$2="eighth"),key!GJ246,"")))</f>
        <v/>
      </c>
      <c r="FH44" s="843"/>
      <c r="FI44" s="255" t="str">
        <f>IF(AND($C$2="sixth"),key!GG46,IF(AND($C$2="Seventh"),key!GG146,IF(AND($C$2="eighth"),key!GG246,"")))</f>
        <v/>
      </c>
      <c r="FJ44" s="330" t="str">
        <f t="shared" si="10"/>
        <v/>
      </c>
      <c r="FK44" s="248"/>
      <c r="FL44" s="248"/>
      <c r="FY44" s="50" t="str">
        <f>IF(AND($C$2="sixth"),key!GH46,IF(AND($C$2="Seventh"),key!GH146,IF(AND($C$2="eighth"),key!GH246,"")))</f>
        <v/>
      </c>
    </row>
    <row r="45" spans="1:181" ht="18.75">
      <c r="A45" s="257">
        <v>39</v>
      </c>
      <c r="B45" s="291" t="str">
        <f>IF(AND($C$2="sixth"),key!E47,IF(AND($C$2="Seventh"),key!E147,IF(AND($C$2="eighth"),key!E247,"")))</f>
        <v/>
      </c>
      <c r="C45" s="288" t="str">
        <f>IF(ISNA(VLOOKUP(D45,Register!A$7:Z$315,10,FALSE)),"",VLOOKUP(D45,Register!A$7:Z$315,10,FALSE))</f>
        <v/>
      </c>
      <c r="D45" s="289" t="str">
        <f>IF(AND($C$2="sixth"),key!B47,IF(AND($C$2="Seventh"),key!B147,IF(AND($C$2="eighth"),key!B247,"")))</f>
        <v/>
      </c>
      <c r="E45" s="290" t="str">
        <f>IF(AND($C$2="sixth"),key!C47,IF(AND($C$2="Seventh"),key!C147,IF(AND($C$2="eighth"),key!C247,"")))</f>
        <v/>
      </c>
      <c r="F45" s="290" t="str">
        <f>IF(AND($C$2="sixth"),key!D47,IF(AND($C$2="Seventh"),key!D147,IF(AND($C$2="eighth"),key!D247,"")))</f>
        <v/>
      </c>
      <c r="G45" s="295" t="str">
        <f>IF(AND($C$2="sixth"),key!G47,IF(AND($C$2="Seventh"),key!G147,IF(AND($C$2="eighth"),key!G247,"")))</f>
        <v/>
      </c>
      <c r="H45" s="295" t="str">
        <f>IF(AND($C$2="sixth"),key!H47,IF(AND($C$2="Seventh"),key!H147,IF(AND($C$2="eighth"),key!H247,"")))</f>
        <v/>
      </c>
      <c r="I45" s="297" t="str">
        <f t="shared" si="0"/>
        <v/>
      </c>
      <c r="J45" s="296" t="str">
        <f>IF(AND($C$2="sixth"),key!J47,IF(AND($C$2="Seventh"),key!J147,IF(AND($C$2="eighth"),key!J247,"")))</f>
        <v/>
      </c>
      <c r="K45" s="295" t="str">
        <f>IF(AND($C$2="sixth"),key!K47,IF(AND($C$2="Seventh"),key!K147,IF(AND($C$2="eighth"),key!K247,"")))</f>
        <v/>
      </c>
      <c r="L45" s="295" t="str">
        <f>IF(AND($C$2="sixth"),key!L47,IF(AND($C$2="Seventh"),key!L147,IF(AND($C$2="eighth"),key!L247,"")))</f>
        <v/>
      </c>
      <c r="M45" s="258" t="str">
        <f t="shared" si="2"/>
        <v/>
      </c>
      <c r="N45" s="298" t="str">
        <f>IF(AND($C$2="sixth"),key!N47,IF(AND($C$2="Seventh"),key!N147,IF(AND($C$2="eighth"),key!N247,"")))</f>
        <v/>
      </c>
      <c r="O45" s="295" t="str">
        <f>IF(AND($C$2="sixth"),key!O47,IF(AND($C$2="Seventh"),key!O147,IF(AND($C$2="eighth"),key!O247,"")))</f>
        <v/>
      </c>
      <c r="P45" s="295" t="str">
        <f>IF(AND($C$2="sixth"),key!P47,IF(AND($C$2="Seventh"),key!P147,IF(AND($C$2="eighth"),key!P247,"")))</f>
        <v/>
      </c>
      <c r="Q45" s="258" t="str">
        <f t="shared" si="3"/>
        <v/>
      </c>
      <c r="R45" s="298" t="str">
        <f>IF(AND($C$2="sixth"),key!R47,IF(AND($C$2="Seventh"),key!R147,IF(AND($C$2="eighth"),key!R247,"")))</f>
        <v/>
      </c>
      <c r="S45" s="295" t="str">
        <f>IF(AND($C$2="sixth"),key!S47,IF(AND($C$2="Seventh"),key!S147,IF(AND($C$2="eighth"),key!S247,"")))</f>
        <v/>
      </c>
      <c r="T45" s="295" t="str">
        <f>IF(AND($C$2="sixth"),key!T47,IF(AND($C$2="Seventh"),key!T147,IF(AND($C$2="eighth"),key!T247,"")))</f>
        <v/>
      </c>
      <c r="U45" s="258" t="str">
        <f t="shared" si="4"/>
        <v/>
      </c>
      <c r="V45" s="298" t="str">
        <f>IF(AND($C$2="sixth"),key!V47,IF(AND($C$2="Seventh"),key!V147,IF(AND($C$2="eighth"),key!V247,"")))</f>
        <v/>
      </c>
      <c r="W45" s="295" t="str">
        <f>IF(AND($C$2="sixth"),key!W47,IF(AND($C$2="Seventh"),key!W147,IF(AND($C$2="eighth"),key!W247,"")))</f>
        <v/>
      </c>
      <c r="X45" s="295" t="str">
        <f>IF(AND($C$2="sixth"),key!X47,IF(AND($C$2="Seventh"),key!X147,IF(AND($C$2="eighth"),key!X247,"")))</f>
        <v/>
      </c>
      <c r="Y45" s="259" t="str">
        <f t="shared" si="5"/>
        <v/>
      </c>
      <c r="Z45" s="298" t="str">
        <f>IF(AND($C$2="sixth"),key!Z47,IF(AND($C$2="Seventh"),key!Z147,IF(AND($C$2="eighth"),key!Z247,"")))</f>
        <v/>
      </c>
      <c r="AA45" s="259" t="str">
        <f>IF(AND($C$2="sixth"),key!AC47,IF(AND($C$2="Seventh"),key!AC147,IF(AND($C$2="eighth"),key!AC247,"")))</f>
        <v/>
      </c>
      <c r="AB45" s="299" t="str">
        <f>IF(AND($C$2="sixth"),key!AD47,IF(AND($C$2="Seventh"),key!AD147,IF(AND($C$2="eighth"),key!AD247,"")))</f>
        <v/>
      </c>
      <c r="AC45" s="295" t="str">
        <f>IF(AND($C$2="sixth"),key!AF47,IF(AND($C$2="Seventh"),key!AF147,IF(AND($C$2="eighth"),key!AF247,"")))</f>
        <v/>
      </c>
      <c r="AD45" s="295" t="str">
        <f>IF(AND($C$2="sixth"),key!AG47,IF(AND($C$2="Seventh"),key!AG147,IF(AND($C$2="eighth"),key!AG247,"")))</f>
        <v/>
      </c>
      <c r="AE45" s="297" t="str">
        <f t="shared" si="6"/>
        <v/>
      </c>
      <c r="AF45" s="296" t="str">
        <f>IF(AND($C$2="sixth"),key!AI47,IF(AND($C$2="Seventh"),key!AI147,IF(AND($C$2="eighth"),key!AI247,"")))</f>
        <v/>
      </c>
      <c r="AG45" s="295" t="str">
        <f>IF(AND($C$2="sixth"),key!AJ47,IF(AND($C$2="Seventh"),key!AJ147,IF(AND($C$2="eighth"),key!AJ247,"")))</f>
        <v/>
      </c>
      <c r="AH45" s="295" t="str">
        <f>IF(AND($C$2="sixth"),key!AK47,IF(AND($C$2="Seventh"),key!AK147,IF(AND($C$2="eighth"),key!AK247,"")))</f>
        <v/>
      </c>
      <c r="AI45" s="258" t="str">
        <f t="shared" si="7"/>
        <v/>
      </c>
      <c r="AJ45" s="298" t="str">
        <f>IF(AND($C$2="sixth"),key!AM47,IF(AND($C$2="Seventh"),key!AM147,IF(AND($C$2="eighth"),key!AM247,"")))</f>
        <v/>
      </c>
      <c r="AK45" s="295" t="str">
        <f>IF(AND($C$2="sixth"),key!AN47,IF(AND($C$2="Seventh"),key!AN147,IF(AND($C$2="eighth"),key!AN247,"")))</f>
        <v/>
      </c>
      <c r="AL45" s="295" t="str">
        <f>IF(AND($C$2="sixth"),key!AO47,IF(AND($C$2="Seventh"),key!AO147,IF(AND($C$2="eighth"),key!AO247,"")))</f>
        <v/>
      </c>
      <c r="AM45" s="258" t="str">
        <f t="shared" si="8"/>
        <v/>
      </c>
      <c r="AN45" s="298" t="str">
        <f>IF(AND($C$2="sixth"),key!AQ47,IF(AND($C$2="Seventh"),key!AQ147,IF(AND($C$2="eighth"),key!AQ247,"")))</f>
        <v/>
      </c>
      <c r="AO45" s="295" t="str">
        <f>IF(AND($C$2="sixth"),key!AR47,IF(AND($C$2="Seventh"),key!AR147,IF(AND($C$2="eighth"),key!AR247,"")))</f>
        <v/>
      </c>
      <c r="AP45" s="295" t="str">
        <f>IF(AND($C$2="sixth"),key!AS47,IF(AND($C$2="Seventh"),key!AS147,IF(AND($C$2="eighth"),key!AS247,"")))</f>
        <v/>
      </c>
      <c r="AQ45" s="303" t="str">
        <f>IF(AND($C$2="sixth"),key!AT47,IF(AND($C$2="Seventh"),key!AT147,IF(AND($C$2="eighth"),key!AT247,"")))</f>
        <v/>
      </c>
      <c r="AR45" s="298" t="str">
        <f>IF(AND($C$2="sixth"),key!AU47,IF(AND($C$2="Seventh"),key!AU147,IF(AND($C$2="eighth"),key!AU247,"")))</f>
        <v/>
      </c>
      <c r="AS45" s="295" t="str">
        <f>IF(AND($C$2="sixth"),key!AV47,IF(AND($C$2="Seventh"),key!AV147,IF(AND($C$2="eighth"),key!AV247,"")))</f>
        <v/>
      </c>
      <c r="AT45" s="295" t="str">
        <f>IF(AND($C$2="sixth"),key!AW47,IF(AND($C$2="Seventh"),key!AW147,IF(AND($C$2="eighth"),key!AW247,"")))</f>
        <v/>
      </c>
      <c r="AU45" s="303" t="str">
        <f>IF(AND($C$2="sixth"),key!AX47,IF(AND($C$2="Seventh"),key!AX147,IF(AND($C$2="eighth"),key!AX247,"")))</f>
        <v/>
      </c>
      <c r="AV45" s="298" t="str">
        <f>IF(AND($C$2="sixth"),key!AY47,IF(AND($C$2="Seventh"),key!AY147,IF(AND($C$2="eighth"),key!AY247,"")))</f>
        <v/>
      </c>
      <c r="AW45" s="259" t="str">
        <f>IF(AND($C$2="sixth"),key!BB47,IF(AND($C$2="Seventh"),key!BB147,IF(AND($C$2="eighth"),key!BB247,"")))</f>
        <v/>
      </c>
      <c r="AX45" s="299" t="str">
        <f>IF(AND($C$2="sixth"),key!BC47,IF(AND($C$2="Seventh"),key!BC147,IF(AND($C$2="eighth"),key!BC247,"")))</f>
        <v/>
      </c>
      <c r="AY45" s="295" t="str">
        <f>IF(AND($C$2="sixth"),key!BE47,IF(AND($C$2="Seventh"),key!BE147,IF(AND($C$2="eighth"),key!BE247,"")))</f>
        <v/>
      </c>
      <c r="AZ45" s="295" t="str">
        <f>IF(AND($C$2="sixth"),key!BF47,IF(AND($C$2="Seventh"),key!BF147,IF(AND($C$2="eighth"),key!BF247,"")))</f>
        <v/>
      </c>
      <c r="BA45" s="302" t="str">
        <f>IF(AND($C$2="sixth"),key!BG47,IF(AND($C$2="Seventh"),key!BG147,IF(AND($C$2="eighth"),key!BG247,"")))</f>
        <v/>
      </c>
      <c r="BB45" s="298" t="str">
        <f>IF(AND($C$2="sixth"),key!BH47,IF(AND($C$2="Seventh"),key!BH147,IF(AND($C$2="eighth"),key!BH247,"")))</f>
        <v/>
      </c>
      <c r="BC45" s="295" t="str">
        <f>IF(AND($C$2="sixth"),key!BI47,IF(AND($C$2="Seventh"),key!BI147,IF(AND($C$2="eighth"),key!BI247,"")))</f>
        <v/>
      </c>
      <c r="BD45" s="295" t="str">
        <f>IF(AND($C$2="sixth"),key!BJ47,IF(AND($C$2="Seventh"),key!BJ147,IF(AND($C$2="eighth"),key!BJ247,"")))</f>
        <v/>
      </c>
      <c r="BE45" s="302" t="str">
        <f>IF(AND($C$2="sixth"),key!BK47,IF(AND($C$2="Seventh"),key!BK147,IF(AND($C$2="eighth"),key!BK247,"")))</f>
        <v/>
      </c>
      <c r="BF45" s="298" t="str">
        <f>IF(AND($C$2="sixth"),key!BL47,IF(AND($C$2="Seventh"),key!BL147,IF(AND($C$2="eighth"),key!BL247,"")))</f>
        <v/>
      </c>
      <c r="BG45" s="295" t="str">
        <f>IF(AND($C$2="sixth"),key!BM47,IF(AND($C$2="Seventh"),key!BM147,IF(AND($C$2="eighth"),key!BM247,"")))</f>
        <v/>
      </c>
      <c r="BH45" s="295" t="str">
        <f>IF(AND($C$2="sixth"),key!BN47,IF(AND($C$2="Seventh"),key!BN147,IF(AND($C$2="eighth"),key!BN247,"")))</f>
        <v/>
      </c>
      <c r="BI45" s="302" t="str">
        <f>IF(AND($C$2="sixth"),key!BO47,IF(AND($C$2="Seventh"),key!BO147,IF(AND($C$2="eighth"),key!BO247,"")))</f>
        <v/>
      </c>
      <c r="BJ45" s="298" t="str">
        <f>IF(AND($C$2="sixth"),key!BP47,IF(AND($C$2="Seventh"),key!BP147,IF(AND($C$2="eighth"),key!BP247,"")))</f>
        <v/>
      </c>
      <c r="BK45" s="295" t="str">
        <f>IF(AND($C$2="sixth"),key!BQ47,IF(AND($C$2="Seventh"),key!BQ147,IF(AND($C$2="eighth"),key!BQ247,"")))</f>
        <v/>
      </c>
      <c r="BL45" s="295" t="str">
        <f>IF(AND($C$2="sixth"),key!BR47,IF(AND($C$2="Seventh"),key!BR147,IF(AND($C$2="eighth"),key!BR247,"")))</f>
        <v/>
      </c>
      <c r="BM45" s="302" t="str">
        <f>IF(AND($C$2="sixth"),key!BS47,IF(AND($C$2="Seventh"),key!BS147,IF(AND($C$2="eighth"),key!BS247,"")))</f>
        <v/>
      </c>
      <c r="BN45" s="298" t="str">
        <f>IF(AND($C$2="sixth"),key!BT47,IF(AND($C$2="Seventh"),key!BT147,IF(AND($C$2="eighth"),key!BT247,"")))</f>
        <v/>
      </c>
      <c r="BO45" s="295" t="str">
        <f>IF(AND($C$2="sixth"),key!BU47,IF(AND($C$2="Seventh"),key!BU147,IF(AND($C$2="eighth"),key!BU247,"")))</f>
        <v/>
      </c>
      <c r="BP45" s="295" t="str">
        <f>IF(AND($C$2="sixth"),key!BV47,IF(AND($C$2="Seventh"),key!BV147,IF(AND($C$2="eighth"),key!BV247,"")))</f>
        <v/>
      </c>
      <c r="BQ45" s="302" t="str">
        <f>IF(AND($C$2="sixth"),key!BW47,IF(AND($C$2="Seventh"),key!BW147,IF(AND($C$2="eighth"),key!BW247,"")))</f>
        <v/>
      </c>
      <c r="BR45" s="298" t="str">
        <f>IF(AND($C$2="sixth"),key!BX47,IF(AND($C$2="Seventh"),key!BX147,IF(AND($C$2="eighth"),key!BX247,"")))</f>
        <v/>
      </c>
      <c r="BS45" s="259" t="str">
        <f>IF(AND($C$2="sixth"),key!CA47,IF(AND($C$2="Seventh"),key!CA147,IF(AND($C$2="eighth"),key!CA247,"")))</f>
        <v/>
      </c>
      <c r="BT45" s="299" t="str">
        <f>IF(AND($C$2="sixth"),key!CB47,IF(AND($C$2="Seventh"),key!CB147,IF(AND($C$2="eighth"),key!CB247,"")))</f>
        <v/>
      </c>
      <c r="BU45" s="295" t="str">
        <f>IF(AND($C$2="sixth"),key!CD47,IF(AND($C$2="Seventh"),key!CD147,IF(AND($C$2="eighth"),key!CD247,"")))</f>
        <v/>
      </c>
      <c r="BV45" s="295" t="str">
        <f>IF(AND($C$2="sixth"),key!CE47,IF(AND($C$2="Seventh"),key!CE147,IF(AND($C$2="eighth"),key!CE247,"")))</f>
        <v/>
      </c>
      <c r="BW45" s="302" t="str">
        <f>IF(AND($C$2="sixth"),key!CF47,IF(AND($C$2="Seventh"),key!CF147,IF(AND($C$2="eighth"),key!CF247,"")))</f>
        <v/>
      </c>
      <c r="BX45" s="298" t="str">
        <f>IF(AND($C$2="sixth"),key!CG47,IF(AND($C$2="Seventh"),key!CG147,IF(AND($C$2="eighth"),key!CG247,"")))</f>
        <v/>
      </c>
      <c r="BY45" s="295" t="str">
        <f>IF(AND($C$2="sixth"),key!CH47,IF(AND($C$2="Seventh"),key!CH147,IF(AND($C$2="eighth"),key!CH247,"")))</f>
        <v/>
      </c>
      <c r="BZ45" s="295" t="str">
        <f>IF(AND($C$2="sixth"),key!CI47,IF(AND($C$2="Seventh"),key!CI147,IF(AND($C$2="eighth"),key!CI247,"")))</f>
        <v/>
      </c>
      <c r="CA45" s="302" t="str">
        <f>IF(AND($C$2="sixth"),key!CJ47,IF(AND($C$2="Seventh"),key!CJ147,IF(AND($C$2="eighth"),key!CJ247,"")))</f>
        <v/>
      </c>
      <c r="CB45" s="298" t="str">
        <f>IF(AND($C$2="sixth"),key!CK47,IF(AND($C$2="Seventh"),key!CK147,IF(AND($C$2="eighth"),key!CK247,"")))</f>
        <v/>
      </c>
      <c r="CC45" s="295" t="str">
        <f>IF(AND($C$2="sixth"),key!CL47,IF(AND($C$2="Seventh"),key!CL147,IF(AND($C$2="eighth"),key!CL247,"")))</f>
        <v/>
      </c>
      <c r="CD45" s="295" t="str">
        <f>IF(AND($C$2="sixth"),key!CM47,IF(AND($C$2="Seventh"),key!CM147,IF(AND($C$2="eighth"),key!CM247,"")))</f>
        <v/>
      </c>
      <c r="CE45" s="302" t="str">
        <f>IF(AND($C$2="sixth"),key!CN47,IF(AND($C$2="Seventh"),key!CN147,IF(AND($C$2="eighth"),key!CN247,"")))</f>
        <v/>
      </c>
      <c r="CF45" s="298" t="str">
        <f>IF(AND($C$2="sixth"),key!CO47,IF(AND($C$2="Seventh"),key!CO147,IF(AND($C$2="eighth"),key!CO247,"")))</f>
        <v/>
      </c>
      <c r="CG45" s="295" t="str">
        <f>IF(AND($C$2="sixth"),key!CP47,IF(AND($C$2="Seventh"),key!CP147,IF(AND($C$2="eighth"),key!CP247,"")))</f>
        <v/>
      </c>
      <c r="CH45" s="295" t="str">
        <f>IF(AND($C$2="sixth"),key!CQ47,IF(AND($C$2="Seventh"),key!CQ147,IF(AND($C$2="eighth"),key!CQ247,"")))</f>
        <v/>
      </c>
      <c r="CI45" s="302" t="str">
        <f>IF(AND($C$2="sixth"),key!CR47,IF(AND($C$2="Seventh"),key!CR147,IF(AND($C$2="eighth"),key!CR247,"")))</f>
        <v/>
      </c>
      <c r="CJ45" s="298" t="str">
        <f>IF(AND($C$2="sixth"),key!CS47,IF(AND($C$2="Seventh"),key!CS147,IF(AND($C$2="eighth"),key!CS247,"")))</f>
        <v/>
      </c>
      <c r="CK45" s="295" t="str">
        <f>IF(AND($C$2="sixth"),key!CT47,IF(AND($C$2="Seventh"),key!CT147,IF(AND($C$2="eighth"),key!CT247,"")))</f>
        <v/>
      </c>
      <c r="CL45" s="295" t="str">
        <f>IF(AND($C$2="sixth"),key!CU47,IF(AND($C$2="Seventh"),key!CU147,IF(AND($C$2="eighth"),key!CU247,"")))</f>
        <v/>
      </c>
      <c r="CM45" s="302" t="str">
        <f>IF(AND($C$2="sixth"),key!CV47,IF(AND($C$2="Seventh"),key!CV147,IF(AND($C$2="eighth"),key!CV247,"")))</f>
        <v/>
      </c>
      <c r="CN45" s="298" t="str">
        <f>IF(AND($C$2="sixth"),key!CW47,IF(AND($C$2="Seventh"),key!CW147,IF(AND($C$2="eighth"),key!CW247,"")))</f>
        <v/>
      </c>
      <c r="CO45" s="259" t="str">
        <f>IF(AND($C$2="sixth"),key!CZ47,IF(AND($C$2="Seventh"),key!CZ147,IF(AND($C$2="eighth"),key!CZ247,"")))</f>
        <v/>
      </c>
      <c r="CP45" s="299" t="str">
        <f>IF(AND($C$2="sixth"),key!DA47,IF(AND($C$2="Seventh"),key!DA147,IF(AND($C$2="eighth"),key!DA247,"")))</f>
        <v/>
      </c>
      <c r="CQ45" s="295" t="str">
        <f>IF(AND($C$2="sixth"),key!DC47,IF(AND($C$2="Seventh"),key!DC147,IF(AND($C$2="eighth"),key!DC247,"")))</f>
        <v/>
      </c>
      <c r="CR45" s="295" t="str">
        <f>IF(AND($C$2="sixth"),key!DD47,IF(AND($C$2="Seventh"),key!DD147,IF(AND($C$2="eighth"),key!DD247,"")))</f>
        <v/>
      </c>
      <c r="CS45" s="302" t="str">
        <f>IF(AND($C$2="sixth"),key!DE47,IF(AND($C$2="Seventh"),key!DE147,IF(AND($C$2="eighth"),key!DE247,"")))</f>
        <v/>
      </c>
      <c r="CT45" s="298" t="str">
        <f>IF(AND($C$2="sixth"),key!DF47,IF(AND($C$2="Seventh"),key!DF147,IF(AND($C$2="eighth"),key!DF247,"")))</f>
        <v/>
      </c>
      <c r="CU45" s="295" t="str">
        <f>IF(AND($C$2="sixth"),key!DG47,IF(AND($C$2="Seventh"),key!DG147,IF(AND($C$2="eighth"),key!DG247,"")))</f>
        <v/>
      </c>
      <c r="CV45" s="295" t="str">
        <f>IF(AND($C$2="sixth"),key!DH47,IF(AND($C$2="Seventh"),key!DH147,IF(AND($C$2="eighth"),key!DH247,"")))</f>
        <v/>
      </c>
      <c r="CW45" s="302" t="str">
        <f>IF(AND($C$2="sixth"),key!DI47,IF(AND($C$2="Seventh"),key!DI147,IF(AND($C$2="eighth"),key!DI247,"")))</f>
        <v/>
      </c>
      <c r="CX45" s="298" t="str">
        <f>IF(AND($C$2="sixth"),key!DJ47,IF(AND($C$2="Seventh"),key!DJ147,IF(AND($C$2="eighth"),key!DJ247,"")))</f>
        <v/>
      </c>
      <c r="CY45" s="295" t="str">
        <f>IF(AND($C$2="sixth"),key!DK47,IF(AND($C$2="Seventh"),key!DK147,IF(AND($C$2="eighth"),key!DK247,"")))</f>
        <v/>
      </c>
      <c r="CZ45" s="295" t="str">
        <f>IF(AND($C$2="sixth"),key!DL47,IF(AND($C$2="Seventh"),key!DL147,IF(AND($C$2="eighth"),key!DL247,"")))</f>
        <v/>
      </c>
      <c r="DA45" s="302" t="str">
        <f>IF(AND($C$2="sixth"),key!DM47,IF(AND($C$2="Seventh"),key!DM147,IF(AND($C$2="eighth"),key!DM247,"")))</f>
        <v/>
      </c>
      <c r="DB45" s="298" t="str">
        <f>IF(AND($C$2="sixth"),key!DN47,IF(AND($C$2="Seventh"),key!DN147,IF(AND($C$2="eighth"),key!DN247,"")))</f>
        <v/>
      </c>
      <c r="DC45" s="295" t="str">
        <f>IF(AND($C$2="sixth"),key!DO47,IF(AND($C$2="Seventh"),key!DO147,IF(AND($C$2="eighth"),key!DO247,"")))</f>
        <v/>
      </c>
      <c r="DD45" s="295" t="str">
        <f>IF(AND($C$2="sixth"),key!DP47,IF(AND($C$2="Seventh"),key!DP147,IF(AND($C$2="eighth"),key!DP247,"")))</f>
        <v/>
      </c>
      <c r="DE45" s="302" t="str">
        <f>IF(AND($C$2="sixth"),key!DQ47,IF(AND($C$2="Seventh"),key!DQ147,IF(AND($C$2="eighth"),key!DQ247,"")))</f>
        <v/>
      </c>
      <c r="DF45" s="298" t="str">
        <f>IF(AND($C$2="sixth"),key!DR47,IF(AND($C$2="Seventh"),key!DR147,IF(AND($C$2="eighth"),key!DR247,"")))</f>
        <v/>
      </c>
      <c r="DG45" s="295" t="str">
        <f>IF(AND($C$2="sixth"),key!DS47,IF(AND($C$2="Seventh"),key!DS147,IF(AND($C$2="eighth"),key!DS247,"")))</f>
        <v/>
      </c>
      <c r="DH45" s="295" t="str">
        <f>IF(AND($C$2="sixth"),key!DT47,IF(AND($C$2="Seventh"),key!DT147,IF(AND($C$2="eighth"),key!DT247,"")))</f>
        <v/>
      </c>
      <c r="DI45" s="302" t="str">
        <f>IF(AND($C$2="sixth"),key!DU47,IF(AND($C$2="Seventh"),key!DU147,IF(AND($C$2="eighth"),key!DU247,"")))</f>
        <v/>
      </c>
      <c r="DJ45" s="298" t="str">
        <f>IF(AND($C$2="sixth"),key!DV47,IF(AND($C$2="Seventh"),key!DV147,IF(AND($C$2="eighth"),key!DV247,"")))</f>
        <v/>
      </c>
      <c r="DK45" s="259" t="str">
        <f>IF(AND($C$2="sixth"),key!DY47,IF(AND($C$2="Seventh"),key!DY147,IF(AND($C$2="eighth"),key!DY247,"")))</f>
        <v/>
      </c>
      <c r="DL45" s="299" t="str">
        <f>IF(AND($C$2="sixth"),key!DZ47,IF(AND($C$2="Seventh"),key!DZ147,IF(AND($C$2="eighth"),key!DZ247,"")))</f>
        <v/>
      </c>
      <c r="DM45" s="295" t="str">
        <f>IF(AND($C$2="sixth"),key!EB47,IF(AND($C$2="Seventh"),key!EB147,IF(AND($C$2="eighth"),key!EB247,"")))</f>
        <v/>
      </c>
      <c r="DN45" s="295" t="str">
        <f>IF(AND($C$2="sixth"),key!EC47,IF(AND($C$2="Seventh"),key!EC147,IF(AND($C$2="eighth"),key!EC247,"")))</f>
        <v/>
      </c>
      <c r="DO45" s="302" t="str">
        <f>IF(AND($C$2="sixth"),key!ED47,IF(AND($C$2="Seventh"),key!ED147,IF(AND($C$2="eighth"),key!ED247,"")))</f>
        <v/>
      </c>
      <c r="DP45" s="298" t="str">
        <f>IF(AND($C$2="sixth"),key!EE47,IF(AND($C$2="Seventh"),key!EE147,IF(AND($C$2="eighth"),key!EE247,"")))</f>
        <v/>
      </c>
      <c r="DQ45" s="295" t="str">
        <f>IF(AND($C$2="sixth"),key!EF47,IF(AND($C$2="Seventh"),key!EF147,IF(AND($C$2="eighth"),key!EF247,"")))</f>
        <v/>
      </c>
      <c r="DR45" s="295" t="str">
        <f>IF(AND($C$2="sixth"),key!EG47,IF(AND($C$2="Seventh"),key!EG147,IF(AND($C$2="eighth"),key!EG247,"")))</f>
        <v/>
      </c>
      <c r="DS45" s="302" t="str">
        <f>IF(AND($C$2="sixth"),key!EH47,IF(AND($C$2="Seventh"),key!EH147,IF(AND($C$2="eighth"),key!EH247,"")))</f>
        <v/>
      </c>
      <c r="DT45" s="298" t="str">
        <f>IF(AND($C$2="sixth"),key!EI47,IF(AND($C$2="Seventh"),key!EI147,IF(AND($C$2="eighth"),key!EI247,"")))</f>
        <v/>
      </c>
      <c r="DU45" s="295" t="str">
        <f>IF(AND($C$2="sixth"),key!EJ47,IF(AND($C$2="Seventh"),key!EJ147,IF(AND($C$2="eighth"),key!EJ247,"")))</f>
        <v/>
      </c>
      <c r="DV45" s="295" t="str">
        <f>IF(AND($C$2="sixth"),key!EK47,IF(AND($C$2="Seventh"),key!EK147,IF(AND($C$2="eighth"),key!EK247,"")))</f>
        <v/>
      </c>
      <c r="DW45" s="302" t="str">
        <f>IF(AND($C$2="sixth"),key!EL47,IF(AND($C$2="Seventh"),key!EL147,IF(AND($C$2="eighth"),key!EL247,"")))</f>
        <v/>
      </c>
      <c r="DX45" s="298" t="str">
        <f>IF(AND($C$2="sixth"),key!EM47,IF(AND($C$2="Seventh"),key!EM147,IF(AND($C$2="eighth"),key!EM247,"")))</f>
        <v/>
      </c>
      <c r="DY45" s="295" t="str">
        <f>IF(AND($C$2="sixth"),key!EN47,IF(AND($C$2="Seventh"),key!EN147,IF(AND($C$2="eighth"),key!EN247,"")))</f>
        <v/>
      </c>
      <c r="DZ45" s="295" t="str">
        <f>IF(AND($C$2="sixth"),key!EO47,IF(AND($C$2="Seventh"),key!EO147,IF(AND($C$2="eighth"),key!EO247,"")))</f>
        <v/>
      </c>
      <c r="EA45" s="302" t="str">
        <f>IF(AND($C$2="sixth"),key!EP47,IF(AND($C$2="Seventh"),key!EP147,IF(AND($C$2="eighth"),key!EP247,"")))</f>
        <v/>
      </c>
      <c r="EB45" s="298" t="str">
        <f>IF(AND($C$2="sixth"),key!EQ47,IF(AND($C$2="Seventh"),key!EQ147,IF(AND($C$2="eighth"),key!EQ247,"")))</f>
        <v/>
      </c>
      <c r="EC45" s="295" t="str">
        <f>IF(AND($C$2="sixth"),key!ER47,IF(AND($C$2="Seventh"),key!ER147,IF(AND($C$2="eighth"),key!ER247,"")))</f>
        <v/>
      </c>
      <c r="ED45" s="295" t="str">
        <f>IF(AND($C$2="sixth"),key!ES47,IF(AND($C$2="Seventh"),key!ES147,IF(AND($C$2="eighth"),key!ES247,"")))</f>
        <v/>
      </c>
      <c r="EE45" s="302" t="str">
        <f>IF(AND($C$2="sixth"),key!ET47,IF(AND($C$2="Seventh"),key!ET147,IF(AND($C$2="eighth"),key!ET247,"")))</f>
        <v/>
      </c>
      <c r="EF45" s="298" t="str">
        <f>IF(AND($C$2="sixth"),key!EU47,IF(AND($C$2="Seventh"),key!EU147,IF(AND($C$2="eighth"),key!EU247,"")))</f>
        <v/>
      </c>
      <c r="EG45" s="259" t="str">
        <f>IF(AND($C$2="sixth"),key!EX47,IF(AND($C$2="Seventh"),key!EX147,IF(AND($C$2="eighth"),key!EX247,"")))</f>
        <v/>
      </c>
      <c r="EH45" s="299" t="str">
        <f>IF(AND($C$2="sixth"),key!EY47,IF(AND($C$2="Seventh"),key!EY147,IF(AND($C$2="eighth"),key!EY247,"")))</f>
        <v/>
      </c>
      <c r="EI45" s="260" t="str">
        <f t="shared" si="9"/>
        <v/>
      </c>
      <c r="EJ45" s="254" t="str">
        <f>IF(AND($C$2="sixth"),key!EZ47,IF(AND($C$2="Seventh"),key!EZ147,IF(AND($C$2="eighth"),key!EZ247,"")))</f>
        <v/>
      </c>
      <c r="EK45" s="254" t="str">
        <f>IF(AND($C$2="sixth"),key!FA47,IF(AND($C$2="Seventh"),key!FA147,IF(AND($C$2="eighth"),key!FA247,"")))</f>
        <v/>
      </c>
      <c r="EL45" s="254" t="str">
        <f>IF(AND($C$2="sixth"),key!FB47,IF(AND($C$2="Seventh"),key!FB147,IF(AND($C$2="eighth"),key!FB247,"")))</f>
        <v/>
      </c>
      <c r="EM45" s="254" t="str">
        <f>IF(AND($C$2="sixth"),key!FC47,IF(AND($C$2="Seventh"),key!FC147,IF(AND($C$2="eighth"),key!FC247,"")))</f>
        <v/>
      </c>
      <c r="EN45" s="254" t="str">
        <f>IF(AND($C$2="sixth"),key!FD47,IF(AND($C$2="Seventh"),key!FD147,IF(AND($C$2="eighth"),key!FD247,"")))</f>
        <v/>
      </c>
      <c r="EO45" s="310" t="str">
        <f>IF(AND($C$2="sixth"),key!FE47,IF(AND($C$2="Seventh"),key!FE147,IF(AND($C$2="eighth"),key!FE247,"")))</f>
        <v/>
      </c>
      <c r="EP45" s="311" t="str">
        <f>IF(AND($C$2="sixth"),key!FF47,IF(AND($C$2="Seventh"),key!FF147,IF(AND($C$2="eighth"),key!FF247,"")))</f>
        <v xml:space="preserve"> </v>
      </c>
      <c r="EQ45" s="254" t="str">
        <f>IF(AND($C$2="sixth"),key!FG47,IF(AND($C$2="Seventh"),key!FG147,IF(AND($C$2="eighth"),key!FG247,"")))</f>
        <v/>
      </c>
      <c r="ER45" s="254" t="str">
        <f>IF(AND($C$2="sixth"),key!FH47,IF(AND($C$2="Seventh"),key!FH147,IF(AND($C$2="eighth"),key!FH247,"")))</f>
        <v/>
      </c>
      <c r="ES45" s="254" t="str">
        <f>IF(AND($C$2="sixth"),key!FI47,IF(AND($C$2="Seventh"),key!FI147,IF(AND($C$2="eighth"),key!FI247,"")))</f>
        <v/>
      </c>
      <c r="ET45" s="254" t="str">
        <f>IF(AND($C$2="sixth"),key!FJ47,IF(AND($C$2="Seventh"),key!FJ147,IF(AND($C$2="eighth"),key!FJ247,"")))</f>
        <v/>
      </c>
      <c r="EU45" s="254" t="str">
        <f>IF(AND($C$2="sixth"),key!FK47,IF(AND($C$2="Seventh"),key!FK147,IF(AND($C$2="eighth"),key!FK247,"")))</f>
        <v/>
      </c>
      <c r="EV45" s="310" t="str">
        <f>IF(AND($C$2="sixth"),key!FL47,IF(AND($C$2="Seventh"),key!FL147,IF(AND($C$2="eighth"),key!FL247,"")))</f>
        <v/>
      </c>
      <c r="EW45" s="311" t="str">
        <f>IF(AND($C$2="sixth"),key!FM47,IF(AND($C$2="Seventh"),key!FM147,IF(AND($C$2="eighth"),key!FM247,"")))</f>
        <v xml:space="preserve"> </v>
      </c>
      <c r="EX45" s="254" t="str">
        <f>IF(AND($C$2="sixth"),key!FN47,IF(AND($C$2="Seventh"),key!FN147,IF(AND($C$2="eighth"),key!FN247,"")))</f>
        <v/>
      </c>
      <c r="EY45" s="254" t="str">
        <f>IF(AND($C$2="sixth"),key!FO47,IF(AND($C$2="Seventh"),key!FO147,IF(AND($C$2="eighth"),key!FO247,"")))</f>
        <v/>
      </c>
      <c r="EZ45" s="254" t="str">
        <f>IF(AND($C$2="sixth"),key!FP47,IF(AND($C$2="Seventh"),key!FP147,IF(AND($C$2="eighth"),key!FP247,"")))</f>
        <v/>
      </c>
      <c r="FA45" s="254" t="str">
        <f>IF(AND($C$2="sixth"),key!FQ47,IF(AND($C$2="Seventh"),key!FQ147,IF(AND($C$2="eighth"),key!FQ247,"")))</f>
        <v/>
      </c>
      <c r="FB45" s="254" t="str">
        <f>IF(AND($C$2="sixth"),key!FR47,IF(AND($C$2="Seventh"),key!FR147,IF(AND($C$2="eighth"),key!FR247,"")))</f>
        <v/>
      </c>
      <c r="FC45" s="310" t="str">
        <f>IF(AND($C$2="sixth"),key!FS47,IF(AND($C$2="Seventh"),key!FS147,IF(AND($C$2="eighth"),key!FS247,"")))</f>
        <v/>
      </c>
      <c r="FD45" s="311" t="str">
        <f>IF(AND($C$2="sixth"),key!FT47,IF(AND($C$2="Seventh"),key!FT147,IF(AND($C$2="eighth"),key!FT247,"")))</f>
        <v xml:space="preserve"> </v>
      </c>
      <c r="FE45" s="344" t="str">
        <f t="shared" si="11"/>
        <v/>
      </c>
      <c r="FF45" s="261" t="str">
        <f>IF(AND($C$2="sixth"),key!GI47,IF(AND($C$2="Seventh"),key!GI147,IF(AND($C$2="eighth"),key!GI247,"")))</f>
        <v/>
      </c>
      <c r="FG45" s="842" t="str">
        <f>IF(AND($C$2="sixth"),key!GJ47,IF(AND($C$2="Seventh"),key!GJ147,IF(AND($C$2="eighth"),key!GJ247,"")))</f>
        <v/>
      </c>
      <c r="FH45" s="843"/>
      <c r="FI45" s="255" t="str">
        <f>IF(AND($C$2="sixth"),key!GG47,IF(AND($C$2="Seventh"),key!GG147,IF(AND($C$2="eighth"),key!GG247,"")))</f>
        <v/>
      </c>
      <c r="FJ45" s="330" t="str">
        <f t="shared" si="10"/>
        <v/>
      </c>
      <c r="FK45" s="248"/>
      <c r="FL45" s="248"/>
      <c r="FY45" s="50" t="str">
        <f>IF(AND($C$2="sixth"),key!GH47,IF(AND($C$2="Seventh"),key!GH147,IF(AND($C$2="eighth"),key!GH247,"")))</f>
        <v/>
      </c>
    </row>
    <row r="46" spans="1:181" ht="18.75">
      <c r="A46" s="257">
        <v>40</v>
      </c>
      <c r="B46" s="291" t="str">
        <f>IF(AND($C$2="sixth"),key!E48,IF(AND($C$2="Seventh"),key!E148,IF(AND($C$2="eighth"),key!E248,"")))</f>
        <v/>
      </c>
      <c r="C46" s="288" t="str">
        <f>IF(ISNA(VLOOKUP(D46,Register!A$7:Z$315,10,FALSE)),"",VLOOKUP(D46,Register!A$7:Z$315,10,FALSE))</f>
        <v/>
      </c>
      <c r="D46" s="289" t="str">
        <f>IF(AND($C$2="sixth"),key!B48,IF(AND($C$2="Seventh"),key!B148,IF(AND($C$2="eighth"),key!B248,"")))</f>
        <v/>
      </c>
      <c r="E46" s="290" t="str">
        <f>IF(AND($C$2="sixth"),key!C48,IF(AND($C$2="Seventh"),key!C148,IF(AND($C$2="eighth"),key!C248,"")))</f>
        <v/>
      </c>
      <c r="F46" s="290" t="str">
        <f>IF(AND($C$2="sixth"),key!D48,IF(AND($C$2="Seventh"),key!D148,IF(AND($C$2="eighth"),key!D248,"")))</f>
        <v/>
      </c>
      <c r="G46" s="295" t="str">
        <f>IF(AND($C$2="sixth"),key!G48,IF(AND($C$2="Seventh"),key!G148,IF(AND($C$2="eighth"),key!G248,"")))</f>
        <v/>
      </c>
      <c r="H46" s="295" t="str">
        <f>IF(AND($C$2="sixth"),key!H48,IF(AND($C$2="Seventh"),key!H148,IF(AND($C$2="eighth"),key!H248,"")))</f>
        <v/>
      </c>
      <c r="I46" s="297" t="str">
        <f t="shared" si="0"/>
        <v/>
      </c>
      <c r="J46" s="296" t="str">
        <f>IF(AND($C$2="sixth"),key!J48,IF(AND($C$2="Seventh"),key!J148,IF(AND($C$2="eighth"),key!J248,"")))</f>
        <v/>
      </c>
      <c r="K46" s="295" t="str">
        <f>IF(AND($C$2="sixth"),key!K48,IF(AND($C$2="Seventh"),key!K148,IF(AND($C$2="eighth"),key!K248,"")))</f>
        <v/>
      </c>
      <c r="L46" s="295" t="str">
        <f>IF(AND($C$2="sixth"),key!L48,IF(AND($C$2="Seventh"),key!L148,IF(AND($C$2="eighth"),key!L248,"")))</f>
        <v/>
      </c>
      <c r="M46" s="258" t="str">
        <f t="shared" si="2"/>
        <v/>
      </c>
      <c r="N46" s="298" t="str">
        <f>IF(AND($C$2="sixth"),key!N48,IF(AND($C$2="Seventh"),key!N148,IF(AND($C$2="eighth"),key!N248,"")))</f>
        <v/>
      </c>
      <c r="O46" s="295" t="str">
        <f>IF(AND($C$2="sixth"),key!O48,IF(AND($C$2="Seventh"),key!O148,IF(AND($C$2="eighth"),key!O248,"")))</f>
        <v/>
      </c>
      <c r="P46" s="295" t="str">
        <f>IF(AND($C$2="sixth"),key!P48,IF(AND($C$2="Seventh"),key!P148,IF(AND($C$2="eighth"),key!P248,"")))</f>
        <v/>
      </c>
      <c r="Q46" s="258" t="str">
        <f t="shared" si="3"/>
        <v/>
      </c>
      <c r="R46" s="298" t="str">
        <f>IF(AND($C$2="sixth"),key!R48,IF(AND($C$2="Seventh"),key!R148,IF(AND($C$2="eighth"),key!R248,"")))</f>
        <v/>
      </c>
      <c r="S46" s="295" t="str">
        <f>IF(AND($C$2="sixth"),key!S48,IF(AND($C$2="Seventh"),key!S148,IF(AND($C$2="eighth"),key!S248,"")))</f>
        <v/>
      </c>
      <c r="T46" s="295" t="str">
        <f>IF(AND($C$2="sixth"),key!T48,IF(AND($C$2="Seventh"),key!T148,IF(AND($C$2="eighth"),key!T248,"")))</f>
        <v/>
      </c>
      <c r="U46" s="258" t="str">
        <f t="shared" si="4"/>
        <v/>
      </c>
      <c r="V46" s="298" t="str">
        <f>IF(AND($C$2="sixth"),key!V48,IF(AND($C$2="Seventh"),key!V148,IF(AND($C$2="eighth"),key!V248,"")))</f>
        <v/>
      </c>
      <c r="W46" s="295" t="str">
        <f>IF(AND($C$2="sixth"),key!W48,IF(AND($C$2="Seventh"),key!W148,IF(AND($C$2="eighth"),key!W248,"")))</f>
        <v/>
      </c>
      <c r="X46" s="295" t="str">
        <f>IF(AND($C$2="sixth"),key!X48,IF(AND($C$2="Seventh"),key!X148,IF(AND($C$2="eighth"),key!X248,"")))</f>
        <v/>
      </c>
      <c r="Y46" s="259" t="str">
        <f t="shared" si="5"/>
        <v/>
      </c>
      <c r="Z46" s="298" t="str">
        <f>IF(AND($C$2="sixth"),key!Z48,IF(AND($C$2="Seventh"),key!Z148,IF(AND($C$2="eighth"),key!Z248,"")))</f>
        <v/>
      </c>
      <c r="AA46" s="259" t="str">
        <f>IF(AND($C$2="sixth"),key!AC48,IF(AND($C$2="Seventh"),key!AC148,IF(AND($C$2="eighth"),key!AC248,"")))</f>
        <v/>
      </c>
      <c r="AB46" s="299" t="str">
        <f>IF(AND($C$2="sixth"),key!AD48,IF(AND($C$2="Seventh"),key!AD148,IF(AND($C$2="eighth"),key!AD248,"")))</f>
        <v/>
      </c>
      <c r="AC46" s="295" t="str">
        <f>IF(AND($C$2="sixth"),key!AF48,IF(AND($C$2="Seventh"),key!AF148,IF(AND($C$2="eighth"),key!AF248,"")))</f>
        <v/>
      </c>
      <c r="AD46" s="295" t="str">
        <f>IF(AND($C$2="sixth"),key!AG48,IF(AND($C$2="Seventh"),key!AG148,IF(AND($C$2="eighth"),key!AG248,"")))</f>
        <v/>
      </c>
      <c r="AE46" s="297" t="str">
        <f t="shared" si="6"/>
        <v/>
      </c>
      <c r="AF46" s="296" t="str">
        <f>IF(AND($C$2="sixth"),key!AI48,IF(AND($C$2="Seventh"),key!AI148,IF(AND($C$2="eighth"),key!AI248,"")))</f>
        <v/>
      </c>
      <c r="AG46" s="295" t="str">
        <f>IF(AND($C$2="sixth"),key!AJ48,IF(AND($C$2="Seventh"),key!AJ148,IF(AND($C$2="eighth"),key!AJ248,"")))</f>
        <v/>
      </c>
      <c r="AH46" s="295" t="str">
        <f>IF(AND($C$2="sixth"),key!AK48,IF(AND($C$2="Seventh"),key!AK148,IF(AND($C$2="eighth"),key!AK248,"")))</f>
        <v/>
      </c>
      <c r="AI46" s="258" t="str">
        <f t="shared" si="7"/>
        <v/>
      </c>
      <c r="AJ46" s="298" t="str">
        <f>IF(AND($C$2="sixth"),key!AM48,IF(AND($C$2="Seventh"),key!AM148,IF(AND($C$2="eighth"),key!AM248,"")))</f>
        <v/>
      </c>
      <c r="AK46" s="295" t="str">
        <f>IF(AND($C$2="sixth"),key!AN48,IF(AND($C$2="Seventh"),key!AN148,IF(AND($C$2="eighth"),key!AN248,"")))</f>
        <v/>
      </c>
      <c r="AL46" s="295" t="str">
        <f>IF(AND($C$2="sixth"),key!AO48,IF(AND($C$2="Seventh"),key!AO148,IF(AND($C$2="eighth"),key!AO248,"")))</f>
        <v/>
      </c>
      <c r="AM46" s="258" t="str">
        <f t="shared" si="8"/>
        <v/>
      </c>
      <c r="AN46" s="298" t="str">
        <f>IF(AND($C$2="sixth"),key!AQ48,IF(AND($C$2="Seventh"),key!AQ148,IF(AND($C$2="eighth"),key!AQ248,"")))</f>
        <v/>
      </c>
      <c r="AO46" s="295" t="str">
        <f>IF(AND($C$2="sixth"),key!AR48,IF(AND($C$2="Seventh"),key!AR148,IF(AND($C$2="eighth"),key!AR248,"")))</f>
        <v/>
      </c>
      <c r="AP46" s="295" t="str">
        <f>IF(AND($C$2="sixth"),key!AS48,IF(AND($C$2="Seventh"),key!AS148,IF(AND($C$2="eighth"),key!AS248,"")))</f>
        <v/>
      </c>
      <c r="AQ46" s="303" t="str">
        <f>IF(AND($C$2="sixth"),key!AT48,IF(AND($C$2="Seventh"),key!AT148,IF(AND($C$2="eighth"),key!AT248,"")))</f>
        <v/>
      </c>
      <c r="AR46" s="298" t="str">
        <f>IF(AND($C$2="sixth"),key!AU48,IF(AND($C$2="Seventh"),key!AU148,IF(AND($C$2="eighth"),key!AU248,"")))</f>
        <v/>
      </c>
      <c r="AS46" s="295" t="str">
        <f>IF(AND($C$2="sixth"),key!AV48,IF(AND($C$2="Seventh"),key!AV148,IF(AND($C$2="eighth"),key!AV248,"")))</f>
        <v/>
      </c>
      <c r="AT46" s="295" t="str">
        <f>IF(AND($C$2="sixth"),key!AW48,IF(AND($C$2="Seventh"),key!AW148,IF(AND($C$2="eighth"),key!AW248,"")))</f>
        <v/>
      </c>
      <c r="AU46" s="303" t="str">
        <f>IF(AND($C$2="sixth"),key!AX48,IF(AND($C$2="Seventh"),key!AX148,IF(AND($C$2="eighth"),key!AX248,"")))</f>
        <v/>
      </c>
      <c r="AV46" s="298" t="str">
        <f>IF(AND($C$2="sixth"),key!AY48,IF(AND($C$2="Seventh"),key!AY148,IF(AND($C$2="eighth"),key!AY248,"")))</f>
        <v/>
      </c>
      <c r="AW46" s="259" t="str">
        <f>IF(AND($C$2="sixth"),key!BB48,IF(AND($C$2="Seventh"),key!BB148,IF(AND($C$2="eighth"),key!BB248,"")))</f>
        <v/>
      </c>
      <c r="AX46" s="299" t="str">
        <f>IF(AND($C$2="sixth"),key!BC48,IF(AND($C$2="Seventh"),key!BC148,IF(AND($C$2="eighth"),key!BC248,"")))</f>
        <v/>
      </c>
      <c r="AY46" s="295" t="str">
        <f>IF(AND($C$2="sixth"),key!BE48,IF(AND($C$2="Seventh"),key!BE148,IF(AND($C$2="eighth"),key!BE248,"")))</f>
        <v/>
      </c>
      <c r="AZ46" s="295" t="str">
        <f>IF(AND($C$2="sixth"),key!BF48,IF(AND($C$2="Seventh"),key!BF148,IF(AND($C$2="eighth"),key!BF248,"")))</f>
        <v/>
      </c>
      <c r="BA46" s="302" t="str">
        <f>IF(AND($C$2="sixth"),key!BG48,IF(AND($C$2="Seventh"),key!BG148,IF(AND($C$2="eighth"),key!BG248,"")))</f>
        <v/>
      </c>
      <c r="BB46" s="298" t="str">
        <f>IF(AND($C$2="sixth"),key!BH48,IF(AND($C$2="Seventh"),key!BH148,IF(AND($C$2="eighth"),key!BH248,"")))</f>
        <v/>
      </c>
      <c r="BC46" s="295" t="str">
        <f>IF(AND($C$2="sixth"),key!BI48,IF(AND($C$2="Seventh"),key!BI148,IF(AND($C$2="eighth"),key!BI248,"")))</f>
        <v/>
      </c>
      <c r="BD46" s="295" t="str">
        <f>IF(AND($C$2="sixth"),key!BJ48,IF(AND($C$2="Seventh"),key!BJ148,IF(AND($C$2="eighth"),key!BJ248,"")))</f>
        <v/>
      </c>
      <c r="BE46" s="302" t="str">
        <f>IF(AND($C$2="sixth"),key!BK48,IF(AND($C$2="Seventh"),key!BK148,IF(AND($C$2="eighth"),key!BK248,"")))</f>
        <v/>
      </c>
      <c r="BF46" s="298" t="str">
        <f>IF(AND($C$2="sixth"),key!BL48,IF(AND($C$2="Seventh"),key!BL148,IF(AND($C$2="eighth"),key!BL248,"")))</f>
        <v/>
      </c>
      <c r="BG46" s="295" t="str">
        <f>IF(AND($C$2="sixth"),key!BM48,IF(AND($C$2="Seventh"),key!BM148,IF(AND($C$2="eighth"),key!BM248,"")))</f>
        <v/>
      </c>
      <c r="BH46" s="295" t="str">
        <f>IF(AND($C$2="sixth"),key!BN48,IF(AND($C$2="Seventh"),key!BN148,IF(AND($C$2="eighth"),key!BN248,"")))</f>
        <v/>
      </c>
      <c r="BI46" s="302" t="str">
        <f>IF(AND($C$2="sixth"),key!BO48,IF(AND($C$2="Seventh"),key!BO148,IF(AND($C$2="eighth"),key!BO248,"")))</f>
        <v/>
      </c>
      <c r="BJ46" s="298" t="str">
        <f>IF(AND($C$2="sixth"),key!BP48,IF(AND($C$2="Seventh"),key!BP148,IF(AND($C$2="eighth"),key!BP248,"")))</f>
        <v/>
      </c>
      <c r="BK46" s="295" t="str">
        <f>IF(AND($C$2="sixth"),key!BQ48,IF(AND($C$2="Seventh"),key!BQ148,IF(AND($C$2="eighth"),key!BQ248,"")))</f>
        <v/>
      </c>
      <c r="BL46" s="295" t="str">
        <f>IF(AND($C$2="sixth"),key!BR48,IF(AND($C$2="Seventh"),key!BR148,IF(AND($C$2="eighth"),key!BR248,"")))</f>
        <v/>
      </c>
      <c r="BM46" s="302" t="str">
        <f>IF(AND($C$2="sixth"),key!BS48,IF(AND($C$2="Seventh"),key!BS148,IF(AND($C$2="eighth"),key!BS248,"")))</f>
        <v/>
      </c>
      <c r="BN46" s="298" t="str">
        <f>IF(AND($C$2="sixth"),key!BT48,IF(AND($C$2="Seventh"),key!BT148,IF(AND($C$2="eighth"),key!BT248,"")))</f>
        <v/>
      </c>
      <c r="BO46" s="295" t="str">
        <f>IF(AND($C$2="sixth"),key!BU48,IF(AND($C$2="Seventh"),key!BU148,IF(AND($C$2="eighth"),key!BU248,"")))</f>
        <v/>
      </c>
      <c r="BP46" s="295" t="str">
        <f>IF(AND($C$2="sixth"),key!BV48,IF(AND($C$2="Seventh"),key!BV148,IF(AND($C$2="eighth"),key!BV248,"")))</f>
        <v/>
      </c>
      <c r="BQ46" s="302" t="str">
        <f>IF(AND($C$2="sixth"),key!BW48,IF(AND($C$2="Seventh"),key!BW148,IF(AND($C$2="eighth"),key!BW248,"")))</f>
        <v/>
      </c>
      <c r="BR46" s="298" t="str">
        <f>IF(AND($C$2="sixth"),key!BX48,IF(AND($C$2="Seventh"),key!BX148,IF(AND($C$2="eighth"),key!BX248,"")))</f>
        <v/>
      </c>
      <c r="BS46" s="259" t="str">
        <f>IF(AND($C$2="sixth"),key!CA48,IF(AND($C$2="Seventh"),key!CA148,IF(AND($C$2="eighth"),key!CA248,"")))</f>
        <v/>
      </c>
      <c r="BT46" s="299" t="str">
        <f>IF(AND($C$2="sixth"),key!CB48,IF(AND($C$2="Seventh"),key!CB148,IF(AND($C$2="eighth"),key!CB248,"")))</f>
        <v/>
      </c>
      <c r="BU46" s="295" t="str">
        <f>IF(AND($C$2="sixth"),key!CD48,IF(AND($C$2="Seventh"),key!CD148,IF(AND($C$2="eighth"),key!CD248,"")))</f>
        <v/>
      </c>
      <c r="BV46" s="295" t="str">
        <f>IF(AND($C$2="sixth"),key!CE48,IF(AND($C$2="Seventh"),key!CE148,IF(AND($C$2="eighth"),key!CE248,"")))</f>
        <v/>
      </c>
      <c r="BW46" s="302" t="str">
        <f>IF(AND($C$2="sixth"),key!CF48,IF(AND($C$2="Seventh"),key!CF148,IF(AND($C$2="eighth"),key!CF248,"")))</f>
        <v/>
      </c>
      <c r="BX46" s="298" t="str">
        <f>IF(AND($C$2="sixth"),key!CG48,IF(AND($C$2="Seventh"),key!CG148,IF(AND($C$2="eighth"),key!CG248,"")))</f>
        <v/>
      </c>
      <c r="BY46" s="295" t="str">
        <f>IF(AND($C$2="sixth"),key!CH48,IF(AND($C$2="Seventh"),key!CH148,IF(AND($C$2="eighth"),key!CH248,"")))</f>
        <v/>
      </c>
      <c r="BZ46" s="295" t="str">
        <f>IF(AND($C$2="sixth"),key!CI48,IF(AND($C$2="Seventh"),key!CI148,IF(AND($C$2="eighth"),key!CI248,"")))</f>
        <v/>
      </c>
      <c r="CA46" s="302" t="str">
        <f>IF(AND($C$2="sixth"),key!CJ48,IF(AND($C$2="Seventh"),key!CJ148,IF(AND($C$2="eighth"),key!CJ248,"")))</f>
        <v/>
      </c>
      <c r="CB46" s="298" t="str">
        <f>IF(AND($C$2="sixth"),key!CK48,IF(AND($C$2="Seventh"),key!CK148,IF(AND($C$2="eighth"),key!CK248,"")))</f>
        <v/>
      </c>
      <c r="CC46" s="295" t="str">
        <f>IF(AND($C$2="sixth"),key!CL48,IF(AND($C$2="Seventh"),key!CL148,IF(AND($C$2="eighth"),key!CL248,"")))</f>
        <v/>
      </c>
      <c r="CD46" s="295" t="str">
        <f>IF(AND($C$2="sixth"),key!CM48,IF(AND($C$2="Seventh"),key!CM148,IF(AND($C$2="eighth"),key!CM248,"")))</f>
        <v/>
      </c>
      <c r="CE46" s="302" t="str">
        <f>IF(AND($C$2="sixth"),key!CN48,IF(AND($C$2="Seventh"),key!CN148,IF(AND($C$2="eighth"),key!CN248,"")))</f>
        <v/>
      </c>
      <c r="CF46" s="298" t="str">
        <f>IF(AND($C$2="sixth"),key!CO48,IF(AND($C$2="Seventh"),key!CO148,IF(AND($C$2="eighth"),key!CO248,"")))</f>
        <v/>
      </c>
      <c r="CG46" s="295" t="str">
        <f>IF(AND($C$2="sixth"),key!CP48,IF(AND($C$2="Seventh"),key!CP148,IF(AND($C$2="eighth"),key!CP248,"")))</f>
        <v/>
      </c>
      <c r="CH46" s="295" t="str">
        <f>IF(AND($C$2="sixth"),key!CQ48,IF(AND($C$2="Seventh"),key!CQ148,IF(AND($C$2="eighth"),key!CQ248,"")))</f>
        <v/>
      </c>
      <c r="CI46" s="302" t="str">
        <f>IF(AND($C$2="sixth"),key!CR48,IF(AND($C$2="Seventh"),key!CR148,IF(AND($C$2="eighth"),key!CR248,"")))</f>
        <v/>
      </c>
      <c r="CJ46" s="298" t="str">
        <f>IF(AND($C$2="sixth"),key!CS48,IF(AND($C$2="Seventh"),key!CS148,IF(AND($C$2="eighth"),key!CS248,"")))</f>
        <v/>
      </c>
      <c r="CK46" s="295" t="str">
        <f>IF(AND($C$2="sixth"),key!CT48,IF(AND($C$2="Seventh"),key!CT148,IF(AND($C$2="eighth"),key!CT248,"")))</f>
        <v/>
      </c>
      <c r="CL46" s="295" t="str">
        <f>IF(AND($C$2="sixth"),key!CU48,IF(AND($C$2="Seventh"),key!CU148,IF(AND($C$2="eighth"),key!CU248,"")))</f>
        <v/>
      </c>
      <c r="CM46" s="302" t="str">
        <f>IF(AND($C$2="sixth"),key!CV48,IF(AND($C$2="Seventh"),key!CV148,IF(AND($C$2="eighth"),key!CV248,"")))</f>
        <v/>
      </c>
      <c r="CN46" s="298" t="str">
        <f>IF(AND($C$2="sixth"),key!CW48,IF(AND($C$2="Seventh"),key!CW148,IF(AND($C$2="eighth"),key!CW248,"")))</f>
        <v/>
      </c>
      <c r="CO46" s="259" t="str">
        <f>IF(AND($C$2="sixth"),key!CZ48,IF(AND($C$2="Seventh"),key!CZ148,IF(AND($C$2="eighth"),key!CZ248,"")))</f>
        <v/>
      </c>
      <c r="CP46" s="299" t="str">
        <f>IF(AND($C$2="sixth"),key!DA48,IF(AND($C$2="Seventh"),key!DA148,IF(AND($C$2="eighth"),key!DA248,"")))</f>
        <v/>
      </c>
      <c r="CQ46" s="295" t="str">
        <f>IF(AND($C$2="sixth"),key!DC48,IF(AND($C$2="Seventh"),key!DC148,IF(AND($C$2="eighth"),key!DC248,"")))</f>
        <v/>
      </c>
      <c r="CR46" s="295" t="str">
        <f>IF(AND($C$2="sixth"),key!DD48,IF(AND($C$2="Seventh"),key!DD148,IF(AND($C$2="eighth"),key!DD248,"")))</f>
        <v/>
      </c>
      <c r="CS46" s="302" t="str">
        <f>IF(AND($C$2="sixth"),key!DE48,IF(AND($C$2="Seventh"),key!DE148,IF(AND($C$2="eighth"),key!DE248,"")))</f>
        <v/>
      </c>
      <c r="CT46" s="298" t="str">
        <f>IF(AND($C$2="sixth"),key!DF48,IF(AND($C$2="Seventh"),key!DF148,IF(AND($C$2="eighth"),key!DF248,"")))</f>
        <v/>
      </c>
      <c r="CU46" s="295" t="str">
        <f>IF(AND($C$2="sixth"),key!DG48,IF(AND($C$2="Seventh"),key!DG148,IF(AND($C$2="eighth"),key!DG248,"")))</f>
        <v/>
      </c>
      <c r="CV46" s="295" t="str">
        <f>IF(AND($C$2="sixth"),key!DH48,IF(AND($C$2="Seventh"),key!DH148,IF(AND($C$2="eighth"),key!DH248,"")))</f>
        <v/>
      </c>
      <c r="CW46" s="302" t="str">
        <f>IF(AND($C$2="sixth"),key!DI48,IF(AND($C$2="Seventh"),key!DI148,IF(AND($C$2="eighth"),key!DI248,"")))</f>
        <v/>
      </c>
      <c r="CX46" s="298" t="str">
        <f>IF(AND($C$2="sixth"),key!DJ48,IF(AND($C$2="Seventh"),key!DJ148,IF(AND($C$2="eighth"),key!DJ248,"")))</f>
        <v/>
      </c>
      <c r="CY46" s="295" t="str">
        <f>IF(AND($C$2="sixth"),key!DK48,IF(AND($C$2="Seventh"),key!DK148,IF(AND($C$2="eighth"),key!DK248,"")))</f>
        <v/>
      </c>
      <c r="CZ46" s="295" t="str">
        <f>IF(AND($C$2="sixth"),key!DL48,IF(AND($C$2="Seventh"),key!DL148,IF(AND($C$2="eighth"),key!DL248,"")))</f>
        <v/>
      </c>
      <c r="DA46" s="302" t="str">
        <f>IF(AND($C$2="sixth"),key!DM48,IF(AND($C$2="Seventh"),key!DM148,IF(AND($C$2="eighth"),key!DM248,"")))</f>
        <v/>
      </c>
      <c r="DB46" s="298" t="str">
        <f>IF(AND($C$2="sixth"),key!DN48,IF(AND($C$2="Seventh"),key!DN148,IF(AND($C$2="eighth"),key!DN248,"")))</f>
        <v/>
      </c>
      <c r="DC46" s="295" t="str">
        <f>IF(AND($C$2="sixth"),key!DO48,IF(AND($C$2="Seventh"),key!DO148,IF(AND($C$2="eighth"),key!DO248,"")))</f>
        <v/>
      </c>
      <c r="DD46" s="295" t="str">
        <f>IF(AND($C$2="sixth"),key!DP48,IF(AND($C$2="Seventh"),key!DP148,IF(AND($C$2="eighth"),key!DP248,"")))</f>
        <v/>
      </c>
      <c r="DE46" s="302" t="str">
        <f>IF(AND($C$2="sixth"),key!DQ48,IF(AND($C$2="Seventh"),key!DQ148,IF(AND($C$2="eighth"),key!DQ248,"")))</f>
        <v/>
      </c>
      <c r="DF46" s="298" t="str">
        <f>IF(AND($C$2="sixth"),key!DR48,IF(AND($C$2="Seventh"),key!DR148,IF(AND($C$2="eighth"),key!DR248,"")))</f>
        <v/>
      </c>
      <c r="DG46" s="295" t="str">
        <f>IF(AND($C$2="sixth"),key!DS48,IF(AND($C$2="Seventh"),key!DS148,IF(AND($C$2="eighth"),key!DS248,"")))</f>
        <v/>
      </c>
      <c r="DH46" s="295" t="str">
        <f>IF(AND($C$2="sixth"),key!DT48,IF(AND($C$2="Seventh"),key!DT148,IF(AND($C$2="eighth"),key!DT248,"")))</f>
        <v/>
      </c>
      <c r="DI46" s="302" t="str">
        <f>IF(AND($C$2="sixth"),key!DU48,IF(AND($C$2="Seventh"),key!DU148,IF(AND($C$2="eighth"),key!DU248,"")))</f>
        <v/>
      </c>
      <c r="DJ46" s="298" t="str">
        <f>IF(AND($C$2="sixth"),key!DV48,IF(AND($C$2="Seventh"),key!DV148,IF(AND($C$2="eighth"),key!DV248,"")))</f>
        <v/>
      </c>
      <c r="DK46" s="259" t="str">
        <f>IF(AND($C$2="sixth"),key!DY48,IF(AND($C$2="Seventh"),key!DY148,IF(AND($C$2="eighth"),key!DY248,"")))</f>
        <v/>
      </c>
      <c r="DL46" s="299" t="str">
        <f>IF(AND($C$2="sixth"),key!DZ48,IF(AND($C$2="Seventh"),key!DZ148,IF(AND($C$2="eighth"),key!DZ248,"")))</f>
        <v/>
      </c>
      <c r="DM46" s="295" t="str">
        <f>IF(AND($C$2="sixth"),key!EB48,IF(AND($C$2="Seventh"),key!EB148,IF(AND($C$2="eighth"),key!EB248,"")))</f>
        <v/>
      </c>
      <c r="DN46" s="295" t="str">
        <f>IF(AND($C$2="sixth"),key!EC48,IF(AND($C$2="Seventh"),key!EC148,IF(AND($C$2="eighth"),key!EC248,"")))</f>
        <v/>
      </c>
      <c r="DO46" s="302" t="str">
        <f>IF(AND($C$2="sixth"),key!ED48,IF(AND($C$2="Seventh"),key!ED148,IF(AND($C$2="eighth"),key!ED248,"")))</f>
        <v/>
      </c>
      <c r="DP46" s="298" t="str">
        <f>IF(AND($C$2="sixth"),key!EE48,IF(AND($C$2="Seventh"),key!EE148,IF(AND($C$2="eighth"),key!EE248,"")))</f>
        <v/>
      </c>
      <c r="DQ46" s="295" t="str">
        <f>IF(AND($C$2="sixth"),key!EF48,IF(AND($C$2="Seventh"),key!EF148,IF(AND($C$2="eighth"),key!EF248,"")))</f>
        <v/>
      </c>
      <c r="DR46" s="295" t="str">
        <f>IF(AND($C$2="sixth"),key!EG48,IF(AND($C$2="Seventh"),key!EG148,IF(AND($C$2="eighth"),key!EG248,"")))</f>
        <v/>
      </c>
      <c r="DS46" s="302" t="str">
        <f>IF(AND($C$2="sixth"),key!EH48,IF(AND($C$2="Seventh"),key!EH148,IF(AND($C$2="eighth"),key!EH248,"")))</f>
        <v/>
      </c>
      <c r="DT46" s="298" t="str">
        <f>IF(AND($C$2="sixth"),key!EI48,IF(AND($C$2="Seventh"),key!EI148,IF(AND($C$2="eighth"),key!EI248,"")))</f>
        <v/>
      </c>
      <c r="DU46" s="295" t="str">
        <f>IF(AND($C$2="sixth"),key!EJ48,IF(AND($C$2="Seventh"),key!EJ148,IF(AND($C$2="eighth"),key!EJ248,"")))</f>
        <v/>
      </c>
      <c r="DV46" s="295" t="str">
        <f>IF(AND($C$2="sixth"),key!EK48,IF(AND($C$2="Seventh"),key!EK148,IF(AND($C$2="eighth"),key!EK248,"")))</f>
        <v/>
      </c>
      <c r="DW46" s="302" t="str">
        <f>IF(AND($C$2="sixth"),key!EL48,IF(AND($C$2="Seventh"),key!EL148,IF(AND($C$2="eighth"),key!EL248,"")))</f>
        <v/>
      </c>
      <c r="DX46" s="298" t="str">
        <f>IF(AND($C$2="sixth"),key!EM48,IF(AND($C$2="Seventh"),key!EM148,IF(AND($C$2="eighth"),key!EM248,"")))</f>
        <v/>
      </c>
      <c r="DY46" s="295" t="str">
        <f>IF(AND($C$2="sixth"),key!EN48,IF(AND($C$2="Seventh"),key!EN148,IF(AND($C$2="eighth"),key!EN248,"")))</f>
        <v/>
      </c>
      <c r="DZ46" s="295" t="str">
        <f>IF(AND($C$2="sixth"),key!EO48,IF(AND($C$2="Seventh"),key!EO148,IF(AND($C$2="eighth"),key!EO248,"")))</f>
        <v/>
      </c>
      <c r="EA46" s="302" t="str">
        <f>IF(AND($C$2="sixth"),key!EP48,IF(AND($C$2="Seventh"),key!EP148,IF(AND($C$2="eighth"),key!EP248,"")))</f>
        <v/>
      </c>
      <c r="EB46" s="298" t="str">
        <f>IF(AND($C$2="sixth"),key!EQ48,IF(AND($C$2="Seventh"),key!EQ148,IF(AND($C$2="eighth"),key!EQ248,"")))</f>
        <v/>
      </c>
      <c r="EC46" s="295" t="str">
        <f>IF(AND($C$2="sixth"),key!ER48,IF(AND($C$2="Seventh"),key!ER148,IF(AND($C$2="eighth"),key!ER248,"")))</f>
        <v/>
      </c>
      <c r="ED46" s="295" t="str">
        <f>IF(AND($C$2="sixth"),key!ES48,IF(AND($C$2="Seventh"),key!ES148,IF(AND($C$2="eighth"),key!ES248,"")))</f>
        <v/>
      </c>
      <c r="EE46" s="302" t="str">
        <f>IF(AND($C$2="sixth"),key!ET48,IF(AND($C$2="Seventh"),key!ET148,IF(AND($C$2="eighth"),key!ET248,"")))</f>
        <v/>
      </c>
      <c r="EF46" s="298" t="str">
        <f>IF(AND($C$2="sixth"),key!EU48,IF(AND($C$2="Seventh"),key!EU148,IF(AND($C$2="eighth"),key!EU248,"")))</f>
        <v/>
      </c>
      <c r="EG46" s="259" t="str">
        <f>IF(AND($C$2="sixth"),key!EX48,IF(AND($C$2="Seventh"),key!EX148,IF(AND($C$2="eighth"),key!EX248,"")))</f>
        <v/>
      </c>
      <c r="EH46" s="299" t="str">
        <f>IF(AND($C$2="sixth"),key!EY48,IF(AND($C$2="Seventh"),key!EY148,IF(AND($C$2="eighth"),key!EY248,"")))</f>
        <v/>
      </c>
      <c r="EI46" s="260" t="str">
        <f t="shared" si="9"/>
        <v/>
      </c>
      <c r="EJ46" s="254" t="str">
        <f>IF(AND($C$2="sixth"),key!EZ48,IF(AND($C$2="Seventh"),key!EZ148,IF(AND($C$2="eighth"),key!EZ248,"")))</f>
        <v/>
      </c>
      <c r="EK46" s="254" t="str">
        <f>IF(AND($C$2="sixth"),key!FA48,IF(AND($C$2="Seventh"),key!FA148,IF(AND($C$2="eighth"),key!FA248,"")))</f>
        <v/>
      </c>
      <c r="EL46" s="254" t="str">
        <f>IF(AND($C$2="sixth"),key!FB48,IF(AND($C$2="Seventh"),key!FB148,IF(AND($C$2="eighth"),key!FB248,"")))</f>
        <v/>
      </c>
      <c r="EM46" s="254" t="str">
        <f>IF(AND($C$2="sixth"),key!FC48,IF(AND($C$2="Seventh"),key!FC148,IF(AND($C$2="eighth"),key!FC248,"")))</f>
        <v/>
      </c>
      <c r="EN46" s="254" t="str">
        <f>IF(AND($C$2="sixth"),key!FD48,IF(AND($C$2="Seventh"),key!FD148,IF(AND($C$2="eighth"),key!FD248,"")))</f>
        <v/>
      </c>
      <c r="EO46" s="310" t="str">
        <f>IF(AND($C$2="sixth"),key!FE48,IF(AND($C$2="Seventh"),key!FE148,IF(AND($C$2="eighth"),key!FE248,"")))</f>
        <v/>
      </c>
      <c r="EP46" s="311" t="str">
        <f>IF(AND($C$2="sixth"),key!FF48,IF(AND($C$2="Seventh"),key!FF148,IF(AND($C$2="eighth"),key!FF248,"")))</f>
        <v xml:space="preserve"> </v>
      </c>
      <c r="EQ46" s="254" t="str">
        <f>IF(AND($C$2="sixth"),key!FG48,IF(AND($C$2="Seventh"),key!FG148,IF(AND($C$2="eighth"),key!FG248,"")))</f>
        <v/>
      </c>
      <c r="ER46" s="254" t="str">
        <f>IF(AND($C$2="sixth"),key!FH48,IF(AND($C$2="Seventh"),key!FH148,IF(AND($C$2="eighth"),key!FH248,"")))</f>
        <v/>
      </c>
      <c r="ES46" s="254" t="str">
        <f>IF(AND($C$2="sixth"),key!FI48,IF(AND($C$2="Seventh"),key!FI148,IF(AND($C$2="eighth"),key!FI248,"")))</f>
        <v/>
      </c>
      <c r="ET46" s="254" t="str">
        <f>IF(AND($C$2="sixth"),key!FJ48,IF(AND($C$2="Seventh"),key!FJ148,IF(AND($C$2="eighth"),key!FJ248,"")))</f>
        <v/>
      </c>
      <c r="EU46" s="254" t="str">
        <f>IF(AND($C$2="sixth"),key!FK48,IF(AND($C$2="Seventh"),key!FK148,IF(AND($C$2="eighth"),key!FK248,"")))</f>
        <v/>
      </c>
      <c r="EV46" s="310" t="str">
        <f>IF(AND($C$2="sixth"),key!FL48,IF(AND($C$2="Seventh"),key!FL148,IF(AND($C$2="eighth"),key!FL248,"")))</f>
        <v/>
      </c>
      <c r="EW46" s="311" t="str">
        <f>IF(AND($C$2="sixth"),key!FM48,IF(AND($C$2="Seventh"),key!FM148,IF(AND($C$2="eighth"),key!FM248,"")))</f>
        <v xml:space="preserve"> </v>
      </c>
      <c r="EX46" s="254" t="str">
        <f>IF(AND($C$2="sixth"),key!FN48,IF(AND($C$2="Seventh"),key!FN148,IF(AND($C$2="eighth"),key!FN248,"")))</f>
        <v/>
      </c>
      <c r="EY46" s="254" t="str">
        <f>IF(AND($C$2="sixth"),key!FO48,IF(AND($C$2="Seventh"),key!FO148,IF(AND($C$2="eighth"),key!FO248,"")))</f>
        <v/>
      </c>
      <c r="EZ46" s="254" t="str">
        <f>IF(AND($C$2="sixth"),key!FP48,IF(AND($C$2="Seventh"),key!FP148,IF(AND($C$2="eighth"),key!FP248,"")))</f>
        <v/>
      </c>
      <c r="FA46" s="254" t="str">
        <f>IF(AND($C$2="sixth"),key!FQ48,IF(AND($C$2="Seventh"),key!FQ148,IF(AND($C$2="eighth"),key!FQ248,"")))</f>
        <v/>
      </c>
      <c r="FB46" s="254" t="str">
        <f>IF(AND($C$2="sixth"),key!FR48,IF(AND($C$2="Seventh"),key!FR148,IF(AND($C$2="eighth"),key!FR248,"")))</f>
        <v/>
      </c>
      <c r="FC46" s="310" t="str">
        <f>IF(AND($C$2="sixth"),key!FS48,IF(AND($C$2="Seventh"),key!FS148,IF(AND($C$2="eighth"),key!FS248,"")))</f>
        <v/>
      </c>
      <c r="FD46" s="311" t="str">
        <f>IF(AND($C$2="sixth"),key!FT48,IF(AND($C$2="Seventh"),key!FT148,IF(AND($C$2="eighth"),key!FT248,"")))</f>
        <v xml:space="preserve"> </v>
      </c>
      <c r="FE46" s="344" t="str">
        <f t="shared" si="11"/>
        <v/>
      </c>
      <c r="FF46" s="261" t="str">
        <f>IF(AND($C$2="sixth"),key!GI48,IF(AND($C$2="Seventh"),key!GI148,IF(AND($C$2="eighth"),key!GI248,"")))</f>
        <v/>
      </c>
      <c r="FG46" s="842" t="str">
        <f>IF(AND($C$2="sixth"),key!GJ48,IF(AND($C$2="Seventh"),key!GJ148,IF(AND($C$2="eighth"),key!GJ248,"")))</f>
        <v/>
      </c>
      <c r="FH46" s="843"/>
      <c r="FI46" s="255" t="str">
        <f>IF(AND($C$2="sixth"),key!GG48,IF(AND($C$2="Seventh"),key!GG148,IF(AND($C$2="eighth"),key!GG248,"")))</f>
        <v/>
      </c>
      <c r="FJ46" s="330" t="str">
        <f t="shared" si="10"/>
        <v/>
      </c>
      <c r="FK46" s="248"/>
      <c r="FL46" s="248"/>
      <c r="FY46" s="50" t="str">
        <f>IF(AND($C$2="sixth"),key!GH48,IF(AND($C$2="Seventh"),key!GH148,IF(AND($C$2="eighth"),key!GH248,"")))</f>
        <v/>
      </c>
    </row>
    <row r="47" spans="1:181" ht="18.75">
      <c r="A47" s="257">
        <v>41</v>
      </c>
      <c r="B47" s="291" t="str">
        <f>IF(AND($C$2="sixth"),key!E49,IF(AND($C$2="Seventh"),key!E149,IF(AND($C$2="eighth"),key!E249,"")))</f>
        <v/>
      </c>
      <c r="C47" s="288" t="str">
        <f>IF(ISNA(VLOOKUP(D47,Register!A$7:Z$315,10,FALSE)),"",VLOOKUP(D47,Register!A$7:Z$315,10,FALSE))</f>
        <v/>
      </c>
      <c r="D47" s="289" t="str">
        <f>IF(AND($C$2="sixth"),key!B49,IF(AND($C$2="Seventh"),key!B149,IF(AND($C$2="eighth"),key!B249,"")))</f>
        <v/>
      </c>
      <c r="E47" s="290" t="str">
        <f>IF(AND($C$2="sixth"),key!C49,IF(AND($C$2="Seventh"),key!C149,IF(AND($C$2="eighth"),key!C249,"")))</f>
        <v/>
      </c>
      <c r="F47" s="290" t="str">
        <f>IF(AND($C$2="sixth"),key!D49,IF(AND($C$2="Seventh"),key!D149,IF(AND($C$2="eighth"),key!D249,"")))</f>
        <v/>
      </c>
      <c r="G47" s="295" t="str">
        <f>IF(AND($C$2="sixth"),key!G49,IF(AND($C$2="Seventh"),key!G149,IF(AND($C$2="eighth"),key!G249,"")))</f>
        <v/>
      </c>
      <c r="H47" s="295" t="str">
        <f>IF(AND($C$2="sixth"),key!H49,IF(AND($C$2="Seventh"),key!H149,IF(AND($C$2="eighth"),key!H249,"")))</f>
        <v/>
      </c>
      <c r="I47" s="297" t="str">
        <f t="shared" si="0"/>
        <v/>
      </c>
      <c r="J47" s="296" t="str">
        <f>IF(AND($C$2="sixth"),key!J49,IF(AND($C$2="Seventh"),key!J149,IF(AND($C$2="eighth"),key!J249,"")))</f>
        <v/>
      </c>
      <c r="K47" s="295" t="str">
        <f>IF(AND($C$2="sixth"),key!K49,IF(AND($C$2="Seventh"),key!K149,IF(AND($C$2="eighth"),key!K249,"")))</f>
        <v/>
      </c>
      <c r="L47" s="295" t="str">
        <f>IF(AND($C$2="sixth"),key!L49,IF(AND($C$2="Seventh"),key!L149,IF(AND($C$2="eighth"),key!L249,"")))</f>
        <v/>
      </c>
      <c r="M47" s="258" t="str">
        <f t="shared" si="2"/>
        <v/>
      </c>
      <c r="N47" s="298" t="str">
        <f>IF(AND($C$2="sixth"),key!N49,IF(AND($C$2="Seventh"),key!N149,IF(AND($C$2="eighth"),key!N249,"")))</f>
        <v/>
      </c>
      <c r="O47" s="295" t="str">
        <f>IF(AND($C$2="sixth"),key!O49,IF(AND($C$2="Seventh"),key!O149,IF(AND($C$2="eighth"),key!O249,"")))</f>
        <v/>
      </c>
      <c r="P47" s="295" t="str">
        <f>IF(AND($C$2="sixth"),key!P49,IF(AND($C$2="Seventh"),key!P149,IF(AND($C$2="eighth"),key!P249,"")))</f>
        <v/>
      </c>
      <c r="Q47" s="258" t="str">
        <f t="shared" si="3"/>
        <v/>
      </c>
      <c r="R47" s="298" t="str">
        <f>IF(AND($C$2="sixth"),key!R49,IF(AND($C$2="Seventh"),key!R149,IF(AND($C$2="eighth"),key!R249,"")))</f>
        <v/>
      </c>
      <c r="S47" s="295" t="str">
        <f>IF(AND($C$2="sixth"),key!S49,IF(AND($C$2="Seventh"),key!S149,IF(AND($C$2="eighth"),key!S249,"")))</f>
        <v/>
      </c>
      <c r="T47" s="295" t="str">
        <f>IF(AND($C$2="sixth"),key!T49,IF(AND($C$2="Seventh"),key!T149,IF(AND($C$2="eighth"),key!T249,"")))</f>
        <v/>
      </c>
      <c r="U47" s="258" t="str">
        <f t="shared" si="4"/>
        <v/>
      </c>
      <c r="V47" s="298" t="str">
        <f>IF(AND($C$2="sixth"),key!V49,IF(AND($C$2="Seventh"),key!V149,IF(AND($C$2="eighth"),key!V249,"")))</f>
        <v/>
      </c>
      <c r="W47" s="295" t="str">
        <f>IF(AND($C$2="sixth"),key!W49,IF(AND($C$2="Seventh"),key!W149,IF(AND($C$2="eighth"),key!W249,"")))</f>
        <v/>
      </c>
      <c r="X47" s="295" t="str">
        <f>IF(AND($C$2="sixth"),key!X49,IF(AND($C$2="Seventh"),key!X149,IF(AND($C$2="eighth"),key!X249,"")))</f>
        <v/>
      </c>
      <c r="Y47" s="259" t="str">
        <f t="shared" si="5"/>
        <v/>
      </c>
      <c r="Z47" s="298" t="str">
        <f>IF(AND($C$2="sixth"),key!Z49,IF(AND($C$2="Seventh"),key!Z149,IF(AND($C$2="eighth"),key!Z249,"")))</f>
        <v/>
      </c>
      <c r="AA47" s="259" t="str">
        <f>IF(AND($C$2="sixth"),key!AC49,IF(AND($C$2="Seventh"),key!AC149,IF(AND($C$2="eighth"),key!AC249,"")))</f>
        <v/>
      </c>
      <c r="AB47" s="299" t="str">
        <f>IF(AND($C$2="sixth"),key!AD49,IF(AND($C$2="Seventh"),key!AD149,IF(AND($C$2="eighth"),key!AD249,"")))</f>
        <v/>
      </c>
      <c r="AC47" s="295" t="str">
        <f>IF(AND($C$2="sixth"),key!AF49,IF(AND($C$2="Seventh"),key!AF149,IF(AND($C$2="eighth"),key!AF249,"")))</f>
        <v/>
      </c>
      <c r="AD47" s="295" t="str">
        <f>IF(AND($C$2="sixth"),key!AG49,IF(AND($C$2="Seventh"),key!AG149,IF(AND($C$2="eighth"),key!AG249,"")))</f>
        <v/>
      </c>
      <c r="AE47" s="297" t="str">
        <f t="shared" si="6"/>
        <v/>
      </c>
      <c r="AF47" s="296" t="str">
        <f>IF(AND($C$2="sixth"),key!AI49,IF(AND($C$2="Seventh"),key!AI149,IF(AND($C$2="eighth"),key!AI249,"")))</f>
        <v/>
      </c>
      <c r="AG47" s="295" t="str">
        <f>IF(AND($C$2="sixth"),key!AJ49,IF(AND($C$2="Seventh"),key!AJ149,IF(AND($C$2="eighth"),key!AJ249,"")))</f>
        <v/>
      </c>
      <c r="AH47" s="295" t="str">
        <f>IF(AND($C$2="sixth"),key!AK49,IF(AND($C$2="Seventh"),key!AK149,IF(AND($C$2="eighth"),key!AK249,"")))</f>
        <v/>
      </c>
      <c r="AI47" s="258" t="str">
        <f t="shared" si="7"/>
        <v/>
      </c>
      <c r="AJ47" s="298" t="str">
        <f>IF(AND($C$2="sixth"),key!AM49,IF(AND($C$2="Seventh"),key!AM149,IF(AND($C$2="eighth"),key!AM249,"")))</f>
        <v/>
      </c>
      <c r="AK47" s="295" t="str">
        <f>IF(AND($C$2="sixth"),key!AN49,IF(AND($C$2="Seventh"),key!AN149,IF(AND($C$2="eighth"),key!AN249,"")))</f>
        <v/>
      </c>
      <c r="AL47" s="295" t="str">
        <f>IF(AND($C$2="sixth"),key!AO49,IF(AND($C$2="Seventh"),key!AO149,IF(AND($C$2="eighth"),key!AO249,"")))</f>
        <v/>
      </c>
      <c r="AM47" s="258" t="str">
        <f t="shared" si="8"/>
        <v/>
      </c>
      <c r="AN47" s="298" t="str">
        <f>IF(AND($C$2="sixth"),key!AQ49,IF(AND($C$2="Seventh"),key!AQ149,IF(AND($C$2="eighth"),key!AQ249,"")))</f>
        <v/>
      </c>
      <c r="AO47" s="295" t="str">
        <f>IF(AND($C$2="sixth"),key!AR49,IF(AND($C$2="Seventh"),key!AR149,IF(AND($C$2="eighth"),key!AR249,"")))</f>
        <v/>
      </c>
      <c r="AP47" s="295" t="str">
        <f>IF(AND($C$2="sixth"),key!AS49,IF(AND($C$2="Seventh"),key!AS149,IF(AND($C$2="eighth"),key!AS249,"")))</f>
        <v/>
      </c>
      <c r="AQ47" s="303" t="str">
        <f>IF(AND($C$2="sixth"),key!AT49,IF(AND($C$2="Seventh"),key!AT149,IF(AND($C$2="eighth"),key!AT249,"")))</f>
        <v/>
      </c>
      <c r="AR47" s="298" t="str">
        <f>IF(AND($C$2="sixth"),key!AU49,IF(AND($C$2="Seventh"),key!AU149,IF(AND($C$2="eighth"),key!AU249,"")))</f>
        <v/>
      </c>
      <c r="AS47" s="295" t="str">
        <f>IF(AND($C$2="sixth"),key!AV49,IF(AND($C$2="Seventh"),key!AV149,IF(AND($C$2="eighth"),key!AV249,"")))</f>
        <v/>
      </c>
      <c r="AT47" s="295" t="str">
        <f>IF(AND($C$2="sixth"),key!AW49,IF(AND($C$2="Seventh"),key!AW149,IF(AND($C$2="eighth"),key!AW249,"")))</f>
        <v/>
      </c>
      <c r="AU47" s="303" t="str">
        <f>IF(AND($C$2="sixth"),key!AX49,IF(AND($C$2="Seventh"),key!AX149,IF(AND($C$2="eighth"),key!AX249,"")))</f>
        <v/>
      </c>
      <c r="AV47" s="298" t="str">
        <f>IF(AND($C$2="sixth"),key!AY49,IF(AND($C$2="Seventh"),key!AY149,IF(AND($C$2="eighth"),key!AY249,"")))</f>
        <v/>
      </c>
      <c r="AW47" s="259" t="str">
        <f>IF(AND($C$2="sixth"),key!BB49,IF(AND($C$2="Seventh"),key!BB149,IF(AND($C$2="eighth"),key!BB249,"")))</f>
        <v/>
      </c>
      <c r="AX47" s="299" t="str">
        <f>IF(AND($C$2="sixth"),key!BC49,IF(AND($C$2="Seventh"),key!BC149,IF(AND($C$2="eighth"),key!BC249,"")))</f>
        <v/>
      </c>
      <c r="AY47" s="295" t="str">
        <f>IF(AND($C$2="sixth"),key!BE49,IF(AND($C$2="Seventh"),key!BE149,IF(AND($C$2="eighth"),key!BE249,"")))</f>
        <v/>
      </c>
      <c r="AZ47" s="295" t="str">
        <f>IF(AND($C$2="sixth"),key!BF49,IF(AND($C$2="Seventh"),key!BF149,IF(AND($C$2="eighth"),key!BF249,"")))</f>
        <v/>
      </c>
      <c r="BA47" s="302" t="str">
        <f>IF(AND($C$2="sixth"),key!BG49,IF(AND($C$2="Seventh"),key!BG149,IF(AND($C$2="eighth"),key!BG249,"")))</f>
        <v/>
      </c>
      <c r="BB47" s="298" t="str">
        <f>IF(AND($C$2="sixth"),key!BH49,IF(AND($C$2="Seventh"),key!BH149,IF(AND($C$2="eighth"),key!BH249,"")))</f>
        <v/>
      </c>
      <c r="BC47" s="295" t="str">
        <f>IF(AND($C$2="sixth"),key!BI49,IF(AND($C$2="Seventh"),key!BI149,IF(AND($C$2="eighth"),key!BI249,"")))</f>
        <v/>
      </c>
      <c r="BD47" s="295" t="str">
        <f>IF(AND($C$2="sixth"),key!BJ49,IF(AND($C$2="Seventh"),key!BJ149,IF(AND($C$2="eighth"),key!BJ249,"")))</f>
        <v/>
      </c>
      <c r="BE47" s="302" t="str">
        <f>IF(AND($C$2="sixth"),key!BK49,IF(AND($C$2="Seventh"),key!BK149,IF(AND($C$2="eighth"),key!BK249,"")))</f>
        <v/>
      </c>
      <c r="BF47" s="298" t="str">
        <f>IF(AND($C$2="sixth"),key!BL49,IF(AND($C$2="Seventh"),key!BL149,IF(AND($C$2="eighth"),key!BL249,"")))</f>
        <v/>
      </c>
      <c r="BG47" s="295" t="str">
        <f>IF(AND($C$2="sixth"),key!BM49,IF(AND($C$2="Seventh"),key!BM149,IF(AND($C$2="eighth"),key!BM249,"")))</f>
        <v/>
      </c>
      <c r="BH47" s="295" t="str">
        <f>IF(AND($C$2="sixth"),key!BN49,IF(AND($C$2="Seventh"),key!BN149,IF(AND($C$2="eighth"),key!BN249,"")))</f>
        <v/>
      </c>
      <c r="BI47" s="302" t="str">
        <f>IF(AND($C$2="sixth"),key!BO49,IF(AND($C$2="Seventh"),key!BO149,IF(AND($C$2="eighth"),key!BO249,"")))</f>
        <v/>
      </c>
      <c r="BJ47" s="298" t="str">
        <f>IF(AND($C$2="sixth"),key!BP49,IF(AND($C$2="Seventh"),key!BP149,IF(AND($C$2="eighth"),key!BP249,"")))</f>
        <v/>
      </c>
      <c r="BK47" s="295" t="str">
        <f>IF(AND($C$2="sixth"),key!BQ49,IF(AND($C$2="Seventh"),key!BQ149,IF(AND($C$2="eighth"),key!BQ249,"")))</f>
        <v/>
      </c>
      <c r="BL47" s="295" t="str">
        <f>IF(AND($C$2="sixth"),key!BR49,IF(AND($C$2="Seventh"),key!BR149,IF(AND($C$2="eighth"),key!BR249,"")))</f>
        <v/>
      </c>
      <c r="BM47" s="302" t="str">
        <f>IF(AND($C$2="sixth"),key!BS49,IF(AND($C$2="Seventh"),key!BS149,IF(AND($C$2="eighth"),key!BS249,"")))</f>
        <v/>
      </c>
      <c r="BN47" s="298" t="str">
        <f>IF(AND($C$2="sixth"),key!BT49,IF(AND($C$2="Seventh"),key!BT149,IF(AND($C$2="eighth"),key!BT249,"")))</f>
        <v/>
      </c>
      <c r="BO47" s="295" t="str">
        <f>IF(AND($C$2="sixth"),key!BU49,IF(AND($C$2="Seventh"),key!BU149,IF(AND($C$2="eighth"),key!BU249,"")))</f>
        <v/>
      </c>
      <c r="BP47" s="295" t="str">
        <f>IF(AND($C$2="sixth"),key!BV49,IF(AND($C$2="Seventh"),key!BV149,IF(AND($C$2="eighth"),key!BV249,"")))</f>
        <v/>
      </c>
      <c r="BQ47" s="302" t="str">
        <f>IF(AND($C$2="sixth"),key!BW49,IF(AND($C$2="Seventh"),key!BW149,IF(AND($C$2="eighth"),key!BW249,"")))</f>
        <v/>
      </c>
      <c r="BR47" s="298" t="str">
        <f>IF(AND($C$2="sixth"),key!BX49,IF(AND($C$2="Seventh"),key!BX149,IF(AND($C$2="eighth"),key!BX249,"")))</f>
        <v/>
      </c>
      <c r="BS47" s="259" t="str">
        <f>IF(AND($C$2="sixth"),key!CA49,IF(AND($C$2="Seventh"),key!CA149,IF(AND($C$2="eighth"),key!CA249,"")))</f>
        <v/>
      </c>
      <c r="BT47" s="299" t="str">
        <f>IF(AND($C$2="sixth"),key!CB49,IF(AND($C$2="Seventh"),key!CB149,IF(AND($C$2="eighth"),key!CB249,"")))</f>
        <v/>
      </c>
      <c r="BU47" s="295" t="str">
        <f>IF(AND($C$2="sixth"),key!CD49,IF(AND($C$2="Seventh"),key!CD149,IF(AND($C$2="eighth"),key!CD249,"")))</f>
        <v/>
      </c>
      <c r="BV47" s="295" t="str">
        <f>IF(AND($C$2="sixth"),key!CE49,IF(AND($C$2="Seventh"),key!CE149,IF(AND($C$2="eighth"),key!CE249,"")))</f>
        <v/>
      </c>
      <c r="BW47" s="302" t="str">
        <f>IF(AND($C$2="sixth"),key!CF49,IF(AND($C$2="Seventh"),key!CF149,IF(AND($C$2="eighth"),key!CF249,"")))</f>
        <v/>
      </c>
      <c r="BX47" s="298" t="str">
        <f>IF(AND($C$2="sixth"),key!CG49,IF(AND($C$2="Seventh"),key!CG149,IF(AND($C$2="eighth"),key!CG249,"")))</f>
        <v/>
      </c>
      <c r="BY47" s="295" t="str">
        <f>IF(AND($C$2="sixth"),key!CH49,IF(AND($C$2="Seventh"),key!CH149,IF(AND($C$2="eighth"),key!CH249,"")))</f>
        <v/>
      </c>
      <c r="BZ47" s="295" t="str">
        <f>IF(AND($C$2="sixth"),key!CI49,IF(AND($C$2="Seventh"),key!CI149,IF(AND($C$2="eighth"),key!CI249,"")))</f>
        <v/>
      </c>
      <c r="CA47" s="302" t="str">
        <f>IF(AND($C$2="sixth"),key!CJ49,IF(AND($C$2="Seventh"),key!CJ149,IF(AND($C$2="eighth"),key!CJ249,"")))</f>
        <v/>
      </c>
      <c r="CB47" s="298" t="str">
        <f>IF(AND($C$2="sixth"),key!CK49,IF(AND($C$2="Seventh"),key!CK149,IF(AND($C$2="eighth"),key!CK249,"")))</f>
        <v/>
      </c>
      <c r="CC47" s="295" t="str">
        <f>IF(AND($C$2="sixth"),key!CL49,IF(AND($C$2="Seventh"),key!CL149,IF(AND($C$2="eighth"),key!CL249,"")))</f>
        <v/>
      </c>
      <c r="CD47" s="295" t="str">
        <f>IF(AND($C$2="sixth"),key!CM49,IF(AND($C$2="Seventh"),key!CM149,IF(AND($C$2="eighth"),key!CM249,"")))</f>
        <v/>
      </c>
      <c r="CE47" s="302" t="str">
        <f>IF(AND($C$2="sixth"),key!CN49,IF(AND($C$2="Seventh"),key!CN149,IF(AND($C$2="eighth"),key!CN249,"")))</f>
        <v/>
      </c>
      <c r="CF47" s="298" t="str">
        <f>IF(AND($C$2="sixth"),key!CO49,IF(AND($C$2="Seventh"),key!CO149,IF(AND($C$2="eighth"),key!CO249,"")))</f>
        <v/>
      </c>
      <c r="CG47" s="295" t="str">
        <f>IF(AND($C$2="sixth"),key!CP49,IF(AND($C$2="Seventh"),key!CP149,IF(AND($C$2="eighth"),key!CP249,"")))</f>
        <v/>
      </c>
      <c r="CH47" s="295" t="str">
        <f>IF(AND($C$2="sixth"),key!CQ49,IF(AND($C$2="Seventh"),key!CQ149,IF(AND($C$2="eighth"),key!CQ249,"")))</f>
        <v/>
      </c>
      <c r="CI47" s="302" t="str">
        <f>IF(AND($C$2="sixth"),key!CR49,IF(AND($C$2="Seventh"),key!CR149,IF(AND($C$2="eighth"),key!CR249,"")))</f>
        <v/>
      </c>
      <c r="CJ47" s="298" t="str">
        <f>IF(AND($C$2="sixth"),key!CS49,IF(AND($C$2="Seventh"),key!CS149,IF(AND($C$2="eighth"),key!CS249,"")))</f>
        <v/>
      </c>
      <c r="CK47" s="295" t="str">
        <f>IF(AND($C$2="sixth"),key!CT49,IF(AND($C$2="Seventh"),key!CT149,IF(AND($C$2="eighth"),key!CT249,"")))</f>
        <v/>
      </c>
      <c r="CL47" s="295" t="str">
        <f>IF(AND($C$2="sixth"),key!CU49,IF(AND($C$2="Seventh"),key!CU149,IF(AND($C$2="eighth"),key!CU249,"")))</f>
        <v/>
      </c>
      <c r="CM47" s="302" t="str">
        <f>IF(AND($C$2="sixth"),key!CV49,IF(AND($C$2="Seventh"),key!CV149,IF(AND($C$2="eighth"),key!CV249,"")))</f>
        <v/>
      </c>
      <c r="CN47" s="298" t="str">
        <f>IF(AND($C$2="sixth"),key!CW49,IF(AND($C$2="Seventh"),key!CW149,IF(AND($C$2="eighth"),key!CW249,"")))</f>
        <v/>
      </c>
      <c r="CO47" s="259" t="str">
        <f>IF(AND($C$2="sixth"),key!CZ49,IF(AND($C$2="Seventh"),key!CZ149,IF(AND($C$2="eighth"),key!CZ249,"")))</f>
        <v/>
      </c>
      <c r="CP47" s="299" t="str">
        <f>IF(AND($C$2="sixth"),key!DA49,IF(AND($C$2="Seventh"),key!DA149,IF(AND($C$2="eighth"),key!DA249,"")))</f>
        <v/>
      </c>
      <c r="CQ47" s="295" t="str">
        <f>IF(AND($C$2="sixth"),key!DC49,IF(AND($C$2="Seventh"),key!DC149,IF(AND($C$2="eighth"),key!DC249,"")))</f>
        <v/>
      </c>
      <c r="CR47" s="295" t="str">
        <f>IF(AND($C$2="sixth"),key!DD49,IF(AND($C$2="Seventh"),key!DD149,IF(AND($C$2="eighth"),key!DD249,"")))</f>
        <v/>
      </c>
      <c r="CS47" s="302" t="str">
        <f>IF(AND($C$2="sixth"),key!DE49,IF(AND($C$2="Seventh"),key!DE149,IF(AND($C$2="eighth"),key!DE249,"")))</f>
        <v/>
      </c>
      <c r="CT47" s="298" t="str">
        <f>IF(AND($C$2="sixth"),key!DF49,IF(AND($C$2="Seventh"),key!DF149,IF(AND($C$2="eighth"),key!DF249,"")))</f>
        <v/>
      </c>
      <c r="CU47" s="295" t="str">
        <f>IF(AND($C$2="sixth"),key!DG49,IF(AND($C$2="Seventh"),key!DG149,IF(AND($C$2="eighth"),key!DG249,"")))</f>
        <v/>
      </c>
      <c r="CV47" s="295" t="str">
        <f>IF(AND($C$2="sixth"),key!DH49,IF(AND($C$2="Seventh"),key!DH149,IF(AND($C$2="eighth"),key!DH249,"")))</f>
        <v/>
      </c>
      <c r="CW47" s="302" t="str">
        <f>IF(AND($C$2="sixth"),key!DI49,IF(AND($C$2="Seventh"),key!DI149,IF(AND($C$2="eighth"),key!DI249,"")))</f>
        <v/>
      </c>
      <c r="CX47" s="298" t="str">
        <f>IF(AND($C$2="sixth"),key!DJ49,IF(AND($C$2="Seventh"),key!DJ149,IF(AND($C$2="eighth"),key!DJ249,"")))</f>
        <v/>
      </c>
      <c r="CY47" s="295" t="str">
        <f>IF(AND($C$2="sixth"),key!DK49,IF(AND($C$2="Seventh"),key!DK149,IF(AND($C$2="eighth"),key!DK249,"")))</f>
        <v/>
      </c>
      <c r="CZ47" s="295" t="str">
        <f>IF(AND($C$2="sixth"),key!DL49,IF(AND($C$2="Seventh"),key!DL149,IF(AND($C$2="eighth"),key!DL249,"")))</f>
        <v/>
      </c>
      <c r="DA47" s="302" t="str">
        <f>IF(AND($C$2="sixth"),key!DM49,IF(AND($C$2="Seventh"),key!DM149,IF(AND($C$2="eighth"),key!DM249,"")))</f>
        <v/>
      </c>
      <c r="DB47" s="298" t="str">
        <f>IF(AND($C$2="sixth"),key!DN49,IF(AND($C$2="Seventh"),key!DN149,IF(AND($C$2="eighth"),key!DN249,"")))</f>
        <v/>
      </c>
      <c r="DC47" s="295" t="str">
        <f>IF(AND($C$2="sixth"),key!DO49,IF(AND($C$2="Seventh"),key!DO149,IF(AND($C$2="eighth"),key!DO249,"")))</f>
        <v/>
      </c>
      <c r="DD47" s="295" t="str">
        <f>IF(AND($C$2="sixth"),key!DP49,IF(AND($C$2="Seventh"),key!DP149,IF(AND($C$2="eighth"),key!DP249,"")))</f>
        <v/>
      </c>
      <c r="DE47" s="302" t="str">
        <f>IF(AND($C$2="sixth"),key!DQ49,IF(AND($C$2="Seventh"),key!DQ149,IF(AND($C$2="eighth"),key!DQ249,"")))</f>
        <v/>
      </c>
      <c r="DF47" s="298" t="str">
        <f>IF(AND($C$2="sixth"),key!DR49,IF(AND($C$2="Seventh"),key!DR149,IF(AND($C$2="eighth"),key!DR249,"")))</f>
        <v/>
      </c>
      <c r="DG47" s="295" t="str">
        <f>IF(AND($C$2="sixth"),key!DS49,IF(AND($C$2="Seventh"),key!DS149,IF(AND($C$2="eighth"),key!DS249,"")))</f>
        <v/>
      </c>
      <c r="DH47" s="295" t="str">
        <f>IF(AND($C$2="sixth"),key!DT49,IF(AND($C$2="Seventh"),key!DT149,IF(AND($C$2="eighth"),key!DT249,"")))</f>
        <v/>
      </c>
      <c r="DI47" s="302" t="str">
        <f>IF(AND($C$2="sixth"),key!DU49,IF(AND($C$2="Seventh"),key!DU149,IF(AND($C$2="eighth"),key!DU249,"")))</f>
        <v/>
      </c>
      <c r="DJ47" s="298" t="str">
        <f>IF(AND($C$2="sixth"),key!DV49,IF(AND($C$2="Seventh"),key!DV149,IF(AND($C$2="eighth"),key!DV249,"")))</f>
        <v/>
      </c>
      <c r="DK47" s="259" t="str">
        <f>IF(AND($C$2="sixth"),key!DY49,IF(AND($C$2="Seventh"),key!DY149,IF(AND($C$2="eighth"),key!DY249,"")))</f>
        <v/>
      </c>
      <c r="DL47" s="299" t="str">
        <f>IF(AND($C$2="sixth"),key!DZ49,IF(AND($C$2="Seventh"),key!DZ149,IF(AND($C$2="eighth"),key!DZ249,"")))</f>
        <v/>
      </c>
      <c r="DM47" s="295" t="str">
        <f>IF(AND($C$2="sixth"),key!EB49,IF(AND($C$2="Seventh"),key!EB149,IF(AND($C$2="eighth"),key!EB249,"")))</f>
        <v/>
      </c>
      <c r="DN47" s="295" t="str">
        <f>IF(AND($C$2="sixth"),key!EC49,IF(AND($C$2="Seventh"),key!EC149,IF(AND($C$2="eighth"),key!EC249,"")))</f>
        <v/>
      </c>
      <c r="DO47" s="302" t="str">
        <f>IF(AND($C$2="sixth"),key!ED49,IF(AND($C$2="Seventh"),key!ED149,IF(AND($C$2="eighth"),key!ED249,"")))</f>
        <v/>
      </c>
      <c r="DP47" s="298" t="str">
        <f>IF(AND($C$2="sixth"),key!EE49,IF(AND($C$2="Seventh"),key!EE149,IF(AND($C$2="eighth"),key!EE249,"")))</f>
        <v/>
      </c>
      <c r="DQ47" s="295" t="str">
        <f>IF(AND($C$2="sixth"),key!EF49,IF(AND($C$2="Seventh"),key!EF149,IF(AND($C$2="eighth"),key!EF249,"")))</f>
        <v/>
      </c>
      <c r="DR47" s="295" t="str">
        <f>IF(AND($C$2="sixth"),key!EG49,IF(AND($C$2="Seventh"),key!EG149,IF(AND($C$2="eighth"),key!EG249,"")))</f>
        <v/>
      </c>
      <c r="DS47" s="302" t="str">
        <f>IF(AND($C$2="sixth"),key!EH49,IF(AND($C$2="Seventh"),key!EH149,IF(AND($C$2="eighth"),key!EH249,"")))</f>
        <v/>
      </c>
      <c r="DT47" s="298" t="str">
        <f>IF(AND($C$2="sixth"),key!EI49,IF(AND($C$2="Seventh"),key!EI149,IF(AND($C$2="eighth"),key!EI249,"")))</f>
        <v/>
      </c>
      <c r="DU47" s="295" t="str">
        <f>IF(AND($C$2="sixth"),key!EJ49,IF(AND($C$2="Seventh"),key!EJ149,IF(AND($C$2="eighth"),key!EJ249,"")))</f>
        <v/>
      </c>
      <c r="DV47" s="295" t="str">
        <f>IF(AND($C$2="sixth"),key!EK49,IF(AND($C$2="Seventh"),key!EK149,IF(AND($C$2="eighth"),key!EK249,"")))</f>
        <v/>
      </c>
      <c r="DW47" s="302" t="str">
        <f>IF(AND($C$2="sixth"),key!EL49,IF(AND($C$2="Seventh"),key!EL149,IF(AND($C$2="eighth"),key!EL249,"")))</f>
        <v/>
      </c>
      <c r="DX47" s="298" t="str">
        <f>IF(AND($C$2="sixth"),key!EM49,IF(AND($C$2="Seventh"),key!EM149,IF(AND($C$2="eighth"),key!EM249,"")))</f>
        <v/>
      </c>
      <c r="DY47" s="295" t="str">
        <f>IF(AND($C$2="sixth"),key!EN49,IF(AND($C$2="Seventh"),key!EN149,IF(AND($C$2="eighth"),key!EN249,"")))</f>
        <v/>
      </c>
      <c r="DZ47" s="295" t="str">
        <f>IF(AND($C$2="sixth"),key!EO49,IF(AND($C$2="Seventh"),key!EO149,IF(AND($C$2="eighth"),key!EO249,"")))</f>
        <v/>
      </c>
      <c r="EA47" s="302" t="str">
        <f>IF(AND($C$2="sixth"),key!EP49,IF(AND($C$2="Seventh"),key!EP149,IF(AND($C$2="eighth"),key!EP249,"")))</f>
        <v/>
      </c>
      <c r="EB47" s="298" t="str">
        <f>IF(AND($C$2="sixth"),key!EQ49,IF(AND($C$2="Seventh"),key!EQ149,IF(AND($C$2="eighth"),key!EQ249,"")))</f>
        <v/>
      </c>
      <c r="EC47" s="295" t="str">
        <f>IF(AND($C$2="sixth"),key!ER49,IF(AND($C$2="Seventh"),key!ER149,IF(AND($C$2="eighth"),key!ER249,"")))</f>
        <v/>
      </c>
      <c r="ED47" s="295" t="str">
        <f>IF(AND($C$2="sixth"),key!ES49,IF(AND($C$2="Seventh"),key!ES149,IF(AND($C$2="eighth"),key!ES249,"")))</f>
        <v/>
      </c>
      <c r="EE47" s="302" t="str">
        <f>IF(AND($C$2="sixth"),key!ET49,IF(AND($C$2="Seventh"),key!ET149,IF(AND($C$2="eighth"),key!ET249,"")))</f>
        <v/>
      </c>
      <c r="EF47" s="298" t="str">
        <f>IF(AND($C$2="sixth"),key!EU49,IF(AND($C$2="Seventh"),key!EU149,IF(AND($C$2="eighth"),key!EU249,"")))</f>
        <v/>
      </c>
      <c r="EG47" s="259" t="str">
        <f>IF(AND($C$2="sixth"),key!EX49,IF(AND($C$2="Seventh"),key!EX149,IF(AND($C$2="eighth"),key!EX249,"")))</f>
        <v/>
      </c>
      <c r="EH47" s="299" t="str">
        <f>IF(AND($C$2="sixth"),key!EY49,IF(AND($C$2="Seventh"),key!EY149,IF(AND($C$2="eighth"),key!EY249,"")))</f>
        <v/>
      </c>
      <c r="EI47" s="260" t="str">
        <f t="shared" si="9"/>
        <v/>
      </c>
      <c r="EJ47" s="254" t="str">
        <f>IF(AND($C$2="sixth"),key!EZ49,IF(AND($C$2="Seventh"),key!EZ149,IF(AND($C$2="eighth"),key!EZ249,"")))</f>
        <v/>
      </c>
      <c r="EK47" s="254" t="str">
        <f>IF(AND($C$2="sixth"),key!FA49,IF(AND($C$2="Seventh"),key!FA149,IF(AND($C$2="eighth"),key!FA249,"")))</f>
        <v/>
      </c>
      <c r="EL47" s="254" t="str">
        <f>IF(AND($C$2="sixth"),key!FB49,IF(AND($C$2="Seventh"),key!FB149,IF(AND($C$2="eighth"),key!FB249,"")))</f>
        <v/>
      </c>
      <c r="EM47" s="254" t="str">
        <f>IF(AND($C$2="sixth"),key!FC49,IF(AND($C$2="Seventh"),key!FC149,IF(AND($C$2="eighth"),key!FC249,"")))</f>
        <v/>
      </c>
      <c r="EN47" s="254" t="str">
        <f>IF(AND($C$2="sixth"),key!FD49,IF(AND($C$2="Seventh"),key!FD149,IF(AND($C$2="eighth"),key!FD249,"")))</f>
        <v/>
      </c>
      <c r="EO47" s="310" t="str">
        <f>IF(AND($C$2="sixth"),key!FE49,IF(AND($C$2="Seventh"),key!FE149,IF(AND($C$2="eighth"),key!FE249,"")))</f>
        <v/>
      </c>
      <c r="EP47" s="311" t="str">
        <f>IF(AND($C$2="sixth"),key!FF49,IF(AND($C$2="Seventh"),key!FF149,IF(AND($C$2="eighth"),key!FF249,"")))</f>
        <v xml:space="preserve"> </v>
      </c>
      <c r="EQ47" s="254" t="str">
        <f>IF(AND($C$2="sixth"),key!FG49,IF(AND($C$2="Seventh"),key!FG149,IF(AND($C$2="eighth"),key!FG249,"")))</f>
        <v/>
      </c>
      <c r="ER47" s="254" t="str">
        <f>IF(AND($C$2="sixth"),key!FH49,IF(AND($C$2="Seventh"),key!FH149,IF(AND($C$2="eighth"),key!FH249,"")))</f>
        <v/>
      </c>
      <c r="ES47" s="254" t="str">
        <f>IF(AND($C$2="sixth"),key!FI49,IF(AND($C$2="Seventh"),key!FI149,IF(AND($C$2="eighth"),key!FI249,"")))</f>
        <v/>
      </c>
      <c r="ET47" s="254" t="str">
        <f>IF(AND($C$2="sixth"),key!FJ49,IF(AND($C$2="Seventh"),key!FJ149,IF(AND($C$2="eighth"),key!FJ249,"")))</f>
        <v/>
      </c>
      <c r="EU47" s="254" t="str">
        <f>IF(AND($C$2="sixth"),key!FK49,IF(AND($C$2="Seventh"),key!FK149,IF(AND($C$2="eighth"),key!FK249,"")))</f>
        <v/>
      </c>
      <c r="EV47" s="310" t="str">
        <f>IF(AND($C$2="sixth"),key!FL49,IF(AND($C$2="Seventh"),key!FL149,IF(AND($C$2="eighth"),key!FL249,"")))</f>
        <v/>
      </c>
      <c r="EW47" s="311" t="str">
        <f>IF(AND($C$2="sixth"),key!FM49,IF(AND($C$2="Seventh"),key!FM149,IF(AND($C$2="eighth"),key!FM249,"")))</f>
        <v xml:space="preserve"> </v>
      </c>
      <c r="EX47" s="254" t="str">
        <f>IF(AND($C$2="sixth"),key!FN49,IF(AND($C$2="Seventh"),key!FN149,IF(AND($C$2="eighth"),key!FN249,"")))</f>
        <v/>
      </c>
      <c r="EY47" s="254" t="str">
        <f>IF(AND($C$2="sixth"),key!FO49,IF(AND($C$2="Seventh"),key!FO149,IF(AND($C$2="eighth"),key!FO249,"")))</f>
        <v/>
      </c>
      <c r="EZ47" s="254" t="str">
        <f>IF(AND($C$2="sixth"),key!FP49,IF(AND($C$2="Seventh"),key!FP149,IF(AND($C$2="eighth"),key!FP249,"")))</f>
        <v/>
      </c>
      <c r="FA47" s="254" t="str">
        <f>IF(AND($C$2="sixth"),key!FQ49,IF(AND($C$2="Seventh"),key!FQ149,IF(AND($C$2="eighth"),key!FQ249,"")))</f>
        <v/>
      </c>
      <c r="FB47" s="254" t="str">
        <f>IF(AND($C$2="sixth"),key!FR49,IF(AND($C$2="Seventh"),key!FR149,IF(AND($C$2="eighth"),key!FR249,"")))</f>
        <v/>
      </c>
      <c r="FC47" s="310" t="str">
        <f>IF(AND($C$2="sixth"),key!FS49,IF(AND($C$2="Seventh"),key!FS149,IF(AND($C$2="eighth"),key!FS249,"")))</f>
        <v/>
      </c>
      <c r="FD47" s="311" t="str">
        <f>IF(AND($C$2="sixth"),key!FT49,IF(AND($C$2="Seventh"),key!FT149,IF(AND($C$2="eighth"),key!FT249,"")))</f>
        <v xml:space="preserve"> </v>
      </c>
      <c r="FE47" s="344" t="str">
        <f t="shared" si="11"/>
        <v/>
      </c>
      <c r="FF47" s="261" t="str">
        <f>IF(AND($C$2="sixth"),key!GI49,IF(AND($C$2="Seventh"),key!GI149,IF(AND($C$2="eighth"),key!GI249,"")))</f>
        <v/>
      </c>
      <c r="FG47" s="842" t="str">
        <f>IF(AND($C$2="sixth"),key!GJ49,IF(AND($C$2="Seventh"),key!GJ149,IF(AND($C$2="eighth"),key!GJ249,"")))</f>
        <v/>
      </c>
      <c r="FH47" s="843"/>
      <c r="FI47" s="255" t="str">
        <f>IF(AND($C$2="sixth"),key!GG49,IF(AND($C$2="Seventh"),key!GG149,IF(AND($C$2="eighth"),key!GG249,"")))</f>
        <v/>
      </c>
      <c r="FJ47" s="330" t="str">
        <f t="shared" si="10"/>
        <v/>
      </c>
      <c r="FK47" s="248"/>
      <c r="FL47" s="248"/>
      <c r="FY47" s="50" t="str">
        <f>IF(AND($C$2="sixth"),key!GH49,IF(AND($C$2="Seventh"),key!GH149,IF(AND($C$2="eighth"),key!GH249,"")))</f>
        <v/>
      </c>
    </row>
    <row r="48" spans="1:181" ht="18.75">
      <c r="A48" s="257">
        <v>42</v>
      </c>
      <c r="B48" s="291" t="str">
        <f>IF(AND($C$2="sixth"),key!E50,IF(AND($C$2="Seventh"),key!E150,IF(AND($C$2="eighth"),key!E250,"")))</f>
        <v/>
      </c>
      <c r="C48" s="288" t="str">
        <f>IF(ISNA(VLOOKUP(D48,Register!A$7:Z$315,10,FALSE)),"",VLOOKUP(D48,Register!A$7:Z$315,10,FALSE))</f>
        <v/>
      </c>
      <c r="D48" s="289" t="str">
        <f>IF(AND($C$2="sixth"),key!B50,IF(AND($C$2="Seventh"),key!B150,IF(AND($C$2="eighth"),key!B250,"")))</f>
        <v/>
      </c>
      <c r="E48" s="290" t="str">
        <f>IF(AND($C$2="sixth"),key!C50,IF(AND($C$2="Seventh"),key!C150,IF(AND($C$2="eighth"),key!C250,"")))</f>
        <v/>
      </c>
      <c r="F48" s="290" t="str">
        <f>IF(AND($C$2="sixth"),key!D50,IF(AND($C$2="Seventh"),key!D150,IF(AND($C$2="eighth"),key!D250,"")))</f>
        <v/>
      </c>
      <c r="G48" s="295" t="str">
        <f>IF(AND($C$2="sixth"),key!G50,IF(AND($C$2="Seventh"),key!G150,IF(AND($C$2="eighth"),key!G250,"")))</f>
        <v/>
      </c>
      <c r="H48" s="295" t="str">
        <f>IF(AND($C$2="sixth"),key!H50,IF(AND($C$2="Seventh"),key!H150,IF(AND($C$2="eighth"),key!H250,"")))</f>
        <v/>
      </c>
      <c r="I48" s="297" t="str">
        <f t="shared" si="0"/>
        <v/>
      </c>
      <c r="J48" s="296" t="str">
        <f>IF(AND($C$2="sixth"),key!J50,IF(AND($C$2="Seventh"),key!J150,IF(AND($C$2="eighth"),key!J250,"")))</f>
        <v/>
      </c>
      <c r="K48" s="295" t="str">
        <f>IF(AND($C$2="sixth"),key!K50,IF(AND($C$2="Seventh"),key!K150,IF(AND($C$2="eighth"),key!K250,"")))</f>
        <v/>
      </c>
      <c r="L48" s="295" t="str">
        <f>IF(AND($C$2="sixth"),key!L50,IF(AND($C$2="Seventh"),key!L150,IF(AND($C$2="eighth"),key!L250,"")))</f>
        <v/>
      </c>
      <c r="M48" s="258" t="str">
        <f t="shared" si="2"/>
        <v/>
      </c>
      <c r="N48" s="298" t="str">
        <f>IF(AND($C$2="sixth"),key!N50,IF(AND($C$2="Seventh"),key!N150,IF(AND($C$2="eighth"),key!N250,"")))</f>
        <v/>
      </c>
      <c r="O48" s="295" t="str">
        <f>IF(AND($C$2="sixth"),key!O50,IF(AND($C$2="Seventh"),key!O150,IF(AND($C$2="eighth"),key!O250,"")))</f>
        <v/>
      </c>
      <c r="P48" s="295" t="str">
        <f>IF(AND($C$2="sixth"),key!P50,IF(AND($C$2="Seventh"),key!P150,IF(AND($C$2="eighth"),key!P250,"")))</f>
        <v/>
      </c>
      <c r="Q48" s="258" t="str">
        <f t="shared" si="3"/>
        <v/>
      </c>
      <c r="R48" s="298" t="str">
        <f>IF(AND($C$2="sixth"),key!R50,IF(AND($C$2="Seventh"),key!R150,IF(AND($C$2="eighth"),key!R250,"")))</f>
        <v/>
      </c>
      <c r="S48" s="295" t="str">
        <f>IF(AND($C$2="sixth"),key!S50,IF(AND($C$2="Seventh"),key!S150,IF(AND($C$2="eighth"),key!S250,"")))</f>
        <v/>
      </c>
      <c r="T48" s="295" t="str">
        <f>IF(AND($C$2="sixth"),key!T50,IF(AND($C$2="Seventh"),key!T150,IF(AND($C$2="eighth"),key!T250,"")))</f>
        <v/>
      </c>
      <c r="U48" s="258" t="str">
        <f t="shared" si="4"/>
        <v/>
      </c>
      <c r="V48" s="298" t="str">
        <f>IF(AND($C$2="sixth"),key!V50,IF(AND($C$2="Seventh"),key!V150,IF(AND($C$2="eighth"),key!V250,"")))</f>
        <v/>
      </c>
      <c r="W48" s="295" t="str">
        <f>IF(AND($C$2="sixth"),key!W50,IF(AND($C$2="Seventh"),key!W150,IF(AND($C$2="eighth"),key!W250,"")))</f>
        <v/>
      </c>
      <c r="X48" s="295" t="str">
        <f>IF(AND($C$2="sixth"),key!X50,IF(AND($C$2="Seventh"),key!X150,IF(AND($C$2="eighth"),key!X250,"")))</f>
        <v/>
      </c>
      <c r="Y48" s="259" t="str">
        <f t="shared" si="5"/>
        <v/>
      </c>
      <c r="Z48" s="298" t="str">
        <f>IF(AND($C$2="sixth"),key!Z50,IF(AND($C$2="Seventh"),key!Z150,IF(AND($C$2="eighth"),key!Z250,"")))</f>
        <v/>
      </c>
      <c r="AA48" s="259" t="str">
        <f>IF(AND($C$2="sixth"),key!AC50,IF(AND($C$2="Seventh"),key!AC150,IF(AND($C$2="eighth"),key!AC250,"")))</f>
        <v/>
      </c>
      <c r="AB48" s="299" t="str">
        <f>IF(AND($C$2="sixth"),key!AD50,IF(AND($C$2="Seventh"),key!AD150,IF(AND($C$2="eighth"),key!AD250,"")))</f>
        <v/>
      </c>
      <c r="AC48" s="295" t="str">
        <f>IF(AND($C$2="sixth"),key!AF50,IF(AND($C$2="Seventh"),key!AF150,IF(AND($C$2="eighth"),key!AF250,"")))</f>
        <v/>
      </c>
      <c r="AD48" s="295" t="str">
        <f>IF(AND($C$2="sixth"),key!AG50,IF(AND($C$2="Seventh"),key!AG150,IF(AND($C$2="eighth"),key!AG250,"")))</f>
        <v/>
      </c>
      <c r="AE48" s="297" t="str">
        <f t="shared" si="6"/>
        <v/>
      </c>
      <c r="AF48" s="296" t="str">
        <f>IF(AND($C$2="sixth"),key!AI50,IF(AND($C$2="Seventh"),key!AI150,IF(AND($C$2="eighth"),key!AI250,"")))</f>
        <v/>
      </c>
      <c r="AG48" s="295" t="str">
        <f>IF(AND($C$2="sixth"),key!AJ50,IF(AND($C$2="Seventh"),key!AJ150,IF(AND($C$2="eighth"),key!AJ250,"")))</f>
        <v/>
      </c>
      <c r="AH48" s="295" t="str">
        <f>IF(AND($C$2="sixth"),key!AK50,IF(AND($C$2="Seventh"),key!AK150,IF(AND($C$2="eighth"),key!AK250,"")))</f>
        <v/>
      </c>
      <c r="AI48" s="258" t="str">
        <f t="shared" si="7"/>
        <v/>
      </c>
      <c r="AJ48" s="298" t="str">
        <f>IF(AND($C$2="sixth"),key!AM50,IF(AND($C$2="Seventh"),key!AM150,IF(AND($C$2="eighth"),key!AM250,"")))</f>
        <v/>
      </c>
      <c r="AK48" s="295" t="str">
        <f>IF(AND($C$2="sixth"),key!AN50,IF(AND($C$2="Seventh"),key!AN150,IF(AND($C$2="eighth"),key!AN250,"")))</f>
        <v/>
      </c>
      <c r="AL48" s="295" t="str">
        <f>IF(AND($C$2="sixth"),key!AO50,IF(AND($C$2="Seventh"),key!AO150,IF(AND($C$2="eighth"),key!AO250,"")))</f>
        <v/>
      </c>
      <c r="AM48" s="258" t="str">
        <f t="shared" si="8"/>
        <v/>
      </c>
      <c r="AN48" s="298" t="str">
        <f>IF(AND($C$2="sixth"),key!AQ50,IF(AND($C$2="Seventh"),key!AQ150,IF(AND($C$2="eighth"),key!AQ250,"")))</f>
        <v/>
      </c>
      <c r="AO48" s="295" t="str">
        <f>IF(AND($C$2="sixth"),key!AR50,IF(AND($C$2="Seventh"),key!AR150,IF(AND($C$2="eighth"),key!AR250,"")))</f>
        <v/>
      </c>
      <c r="AP48" s="295" t="str">
        <f>IF(AND($C$2="sixth"),key!AS50,IF(AND($C$2="Seventh"),key!AS150,IF(AND($C$2="eighth"),key!AS250,"")))</f>
        <v/>
      </c>
      <c r="AQ48" s="303" t="str">
        <f>IF(AND($C$2="sixth"),key!AT50,IF(AND($C$2="Seventh"),key!AT150,IF(AND($C$2="eighth"),key!AT250,"")))</f>
        <v/>
      </c>
      <c r="AR48" s="298" t="str">
        <f>IF(AND($C$2="sixth"),key!AU50,IF(AND($C$2="Seventh"),key!AU150,IF(AND($C$2="eighth"),key!AU250,"")))</f>
        <v/>
      </c>
      <c r="AS48" s="295" t="str">
        <f>IF(AND($C$2="sixth"),key!AV50,IF(AND($C$2="Seventh"),key!AV150,IF(AND($C$2="eighth"),key!AV250,"")))</f>
        <v/>
      </c>
      <c r="AT48" s="295" t="str">
        <f>IF(AND($C$2="sixth"),key!AW50,IF(AND($C$2="Seventh"),key!AW150,IF(AND($C$2="eighth"),key!AW250,"")))</f>
        <v/>
      </c>
      <c r="AU48" s="303" t="str">
        <f>IF(AND($C$2="sixth"),key!AX50,IF(AND($C$2="Seventh"),key!AX150,IF(AND($C$2="eighth"),key!AX250,"")))</f>
        <v/>
      </c>
      <c r="AV48" s="298" t="str">
        <f>IF(AND($C$2="sixth"),key!AY50,IF(AND($C$2="Seventh"),key!AY150,IF(AND($C$2="eighth"),key!AY250,"")))</f>
        <v/>
      </c>
      <c r="AW48" s="259" t="str">
        <f>IF(AND($C$2="sixth"),key!BB50,IF(AND($C$2="Seventh"),key!BB150,IF(AND($C$2="eighth"),key!BB250,"")))</f>
        <v/>
      </c>
      <c r="AX48" s="299" t="str">
        <f>IF(AND($C$2="sixth"),key!BC50,IF(AND($C$2="Seventh"),key!BC150,IF(AND($C$2="eighth"),key!BC250,"")))</f>
        <v/>
      </c>
      <c r="AY48" s="295" t="str">
        <f>IF(AND($C$2="sixth"),key!BE50,IF(AND($C$2="Seventh"),key!BE150,IF(AND($C$2="eighth"),key!BE250,"")))</f>
        <v/>
      </c>
      <c r="AZ48" s="295" t="str">
        <f>IF(AND($C$2="sixth"),key!BF50,IF(AND($C$2="Seventh"),key!BF150,IF(AND($C$2="eighth"),key!BF250,"")))</f>
        <v/>
      </c>
      <c r="BA48" s="302" t="str">
        <f>IF(AND($C$2="sixth"),key!BG50,IF(AND($C$2="Seventh"),key!BG150,IF(AND($C$2="eighth"),key!BG250,"")))</f>
        <v/>
      </c>
      <c r="BB48" s="298" t="str">
        <f>IF(AND($C$2="sixth"),key!BH50,IF(AND($C$2="Seventh"),key!BH150,IF(AND($C$2="eighth"),key!BH250,"")))</f>
        <v/>
      </c>
      <c r="BC48" s="295" t="str">
        <f>IF(AND($C$2="sixth"),key!BI50,IF(AND($C$2="Seventh"),key!BI150,IF(AND($C$2="eighth"),key!BI250,"")))</f>
        <v/>
      </c>
      <c r="BD48" s="295" t="str">
        <f>IF(AND($C$2="sixth"),key!BJ50,IF(AND($C$2="Seventh"),key!BJ150,IF(AND($C$2="eighth"),key!BJ250,"")))</f>
        <v/>
      </c>
      <c r="BE48" s="302" t="str">
        <f>IF(AND($C$2="sixth"),key!BK50,IF(AND($C$2="Seventh"),key!BK150,IF(AND($C$2="eighth"),key!BK250,"")))</f>
        <v/>
      </c>
      <c r="BF48" s="298" t="str">
        <f>IF(AND($C$2="sixth"),key!BL50,IF(AND($C$2="Seventh"),key!BL150,IF(AND($C$2="eighth"),key!BL250,"")))</f>
        <v/>
      </c>
      <c r="BG48" s="295" t="str">
        <f>IF(AND($C$2="sixth"),key!BM50,IF(AND($C$2="Seventh"),key!BM150,IF(AND($C$2="eighth"),key!BM250,"")))</f>
        <v/>
      </c>
      <c r="BH48" s="295" t="str">
        <f>IF(AND($C$2="sixth"),key!BN50,IF(AND($C$2="Seventh"),key!BN150,IF(AND($C$2="eighth"),key!BN250,"")))</f>
        <v/>
      </c>
      <c r="BI48" s="302" t="str">
        <f>IF(AND($C$2="sixth"),key!BO50,IF(AND($C$2="Seventh"),key!BO150,IF(AND($C$2="eighth"),key!BO250,"")))</f>
        <v/>
      </c>
      <c r="BJ48" s="298" t="str">
        <f>IF(AND($C$2="sixth"),key!BP50,IF(AND($C$2="Seventh"),key!BP150,IF(AND($C$2="eighth"),key!BP250,"")))</f>
        <v/>
      </c>
      <c r="BK48" s="295" t="str">
        <f>IF(AND($C$2="sixth"),key!BQ50,IF(AND($C$2="Seventh"),key!BQ150,IF(AND($C$2="eighth"),key!BQ250,"")))</f>
        <v/>
      </c>
      <c r="BL48" s="295" t="str">
        <f>IF(AND($C$2="sixth"),key!BR50,IF(AND($C$2="Seventh"),key!BR150,IF(AND($C$2="eighth"),key!BR250,"")))</f>
        <v/>
      </c>
      <c r="BM48" s="302" t="str">
        <f>IF(AND($C$2="sixth"),key!BS50,IF(AND($C$2="Seventh"),key!BS150,IF(AND($C$2="eighth"),key!BS250,"")))</f>
        <v/>
      </c>
      <c r="BN48" s="298" t="str">
        <f>IF(AND($C$2="sixth"),key!BT50,IF(AND($C$2="Seventh"),key!BT150,IF(AND($C$2="eighth"),key!BT250,"")))</f>
        <v/>
      </c>
      <c r="BO48" s="295" t="str">
        <f>IF(AND($C$2="sixth"),key!BU50,IF(AND($C$2="Seventh"),key!BU150,IF(AND($C$2="eighth"),key!BU250,"")))</f>
        <v/>
      </c>
      <c r="BP48" s="295" t="str">
        <f>IF(AND($C$2="sixth"),key!BV50,IF(AND($C$2="Seventh"),key!BV150,IF(AND($C$2="eighth"),key!BV250,"")))</f>
        <v/>
      </c>
      <c r="BQ48" s="302" t="str">
        <f>IF(AND($C$2="sixth"),key!BW50,IF(AND($C$2="Seventh"),key!BW150,IF(AND($C$2="eighth"),key!BW250,"")))</f>
        <v/>
      </c>
      <c r="BR48" s="298" t="str">
        <f>IF(AND($C$2="sixth"),key!BX50,IF(AND($C$2="Seventh"),key!BX150,IF(AND($C$2="eighth"),key!BX250,"")))</f>
        <v/>
      </c>
      <c r="BS48" s="259" t="str">
        <f>IF(AND($C$2="sixth"),key!CA50,IF(AND($C$2="Seventh"),key!CA150,IF(AND($C$2="eighth"),key!CA250,"")))</f>
        <v/>
      </c>
      <c r="BT48" s="299" t="str">
        <f>IF(AND($C$2="sixth"),key!CB50,IF(AND($C$2="Seventh"),key!CB150,IF(AND($C$2="eighth"),key!CB250,"")))</f>
        <v/>
      </c>
      <c r="BU48" s="295" t="str">
        <f>IF(AND($C$2="sixth"),key!CD50,IF(AND($C$2="Seventh"),key!CD150,IF(AND($C$2="eighth"),key!CD250,"")))</f>
        <v/>
      </c>
      <c r="BV48" s="295" t="str">
        <f>IF(AND($C$2="sixth"),key!CE50,IF(AND($C$2="Seventh"),key!CE150,IF(AND($C$2="eighth"),key!CE250,"")))</f>
        <v/>
      </c>
      <c r="BW48" s="302" t="str">
        <f>IF(AND($C$2="sixth"),key!CF50,IF(AND($C$2="Seventh"),key!CF150,IF(AND($C$2="eighth"),key!CF250,"")))</f>
        <v/>
      </c>
      <c r="BX48" s="298" t="str">
        <f>IF(AND($C$2="sixth"),key!CG50,IF(AND($C$2="Seventh"),key!CG150,IF(AND($C$2="eighth"),key!CG250,"")))</f>
        <v/>
      </c>
      <c r="BY48" s="295" t="str">
        <f>IF(AND($C$2="sixth"),key!CH50,IF(AND($C$2="Seventh"),key!CH150,IF(AND($C$2="eighth"),key!CH250,"")))</f>
        <v/>
      </c>
      <c r="BZ48" s="295" t="str">
        <f>IF(AND($C$2="sixth"),key!CI50,IF(AND($C$2="Seventh"),key!CI150,IF(AND($C$2="eighth"),key!CI250,"")))</f>
        <v/>
      </c>
      <c r="CA48" s="302" t="str">
        <f>IF(AND($C$2="sixth"),key!CJ50,IF(AND($C$2="Seventh"),key!CJ150,IF(AND($C$2="eighth"),key!CJ250,"")))</f>
        <v/>
      </c>
      <c r="CB48" s="298" t="str">
        <f>IF(AND($C$2="sixth"),key!CK50,IF(AND($C$2="Seventh"),key!CK150,IF(AND($C$2="eighth"),key!CK250,"")))</f>
        <v/>
      </c>
      <c r="CC48" s="295" t="str">
        <f>IF(AND($C$2="sixth"),key!CL50,IF(AND($C$2="Seventh"),key!CL150,IF(AND($C$2="eighth"),key!CL250,"")))</f>
        <v/>
      </c>
      <c r="CD48" s="295" t="str">
        <f>IF(AND($C$2="sixth"),key!CM50,IF(AND($C$2="Seventh"),key!CM150,IF(AND($C$2="eighth"),key!CM250,"")))</f>
        <v/>
      </c>
      <c r="CE48" s="302" t="str">
        <f>IF(AND($C$2="sixth"),key!CN50,IF(AND($C$2="Seventh"),key!CN150,IF(AND($C$2="eighth"),key!CN250,"")))</f>
        <v/>
      </c>
      <c r="CF48" s="298" t="str">
        <f>IF(AND($C$2="sixth"),key!CO50,IF(AND($C$2="Seventh"),key!CO150,IF(AND($C$2="eighth"),key!CO250,"")))</f>
        <v/>
      </c>
      <c r="CG48" s="295" t="str">
        <f>IF(AND($C$2="sixth"),key!CP50,IF(AND($C$2="Seventh"),key!CP150,IF(AND($C$2="eighth"),key!CP250,"")))</f>
        <v/>
      </c>
      <c r="CH48" s="295" t="str">
        <f>IF(AND($C$2="sixth"),key!CQ50,IF(AND($C$2="Seventh"),key!CQ150,IF(AND($C$2="eighth"),key!CQ250,"")))</f>
        <v/>
      </c>
      <c r="CI48" s="302" t="str">
        <f>IF(AND($C$2="sixth"),key!CR50,IF(AND($C$2="Seventh"),key!CR150,IF(AND($C$2="eighth"),key!CR250,"")))</f>
        <v/>
      </c>
      <c r="CJ48" s="298" t="str">
        <f>IF(AND($C$2="sixth"),key!CS50,IF(AND($C$2="Seventh"),key!CS150,IF(AND($C$2="eighth"),key!CS250,"")))</f>
        <v/>
      </c>
      <c r="CK48" s="295" t="str">
        <f>IF(AND($C$2="sixth"),key!CT50,IF(AND($C$2="Seventh"),key!CT150,IF(AND($C$2="eighth"),key!CT250,"")))</f>
        <v/>
      </c>
      <c r="CL48" s="295" t="str">
        <f>IF(AND($C$2="sixth"),key!CU50,IF(AND($C$2="Seventh"),key!CU150,IF(AND($C$2="eighth"),key!CU250,"")))</f>
        <v/>
      </c>
      <c r="CM48" s="302" t="str">
        <f>IF(AND($C$2="sixth"),key!CV50,IF(AND($C$2="Seventh"),key!CV150,IF(AND($C$2="eighth"),key!CV250,"")))</f>
        <v/>
      </c>
      <c r="CN48" s="298" t="str">
        <f>IF(AND($C$2="sixth"),key!CW50,IF(AND($C$2="Seventh"),key!CW150,IF(AND($C$2="eighth"),key!CW250,"")))</f>
        <v/>
      </c>
      <c r="CO48" s="259" t="str">
        <f>IF(AND($C$2="sixth"),key!CZ50,IF(AND($C$2="Seventh"),key!CZ150,IF(AND($C$2="eighth"),key!CZ250,"")))</f>
        <v/>
      </c>
      <c r="CP48" s="299" t="str">
        <f>IF(AND($C$2="sixth"),key!DA50,IF(AND($C$2="Seventh"),key!DA150,IF(AND($C$2="eighth"),key!DA250,"")))</f>
        <v/>
      </c>
      <c r="CQ48" s="295" t="str">
        <f>IF(AND($C$2="sixth"),key!DC50,IF(AND($C$2="Seventh"),key!DC150,IF(AND($C$2="eighth"),key!DC250,"")))</f>
        <v/>
      </c>
      <c r="CR48" s="295" t="str">
        <f>IF(AND($C$2="sixth"),key!DD50,IF(AND($C$2="Seventh"),key!DD150,IF(AND($C$2="eighth"),key!DD250,"")))</f>
        <v/>
      </c>
      <c r="CS48" s="302" t="str">
        <f>IF(AND($C$2="sixth"),key!DE50,IF(AND($C$2="Seventh"),key!DE150,IF(AND($C$2="eighth"),key!DE250,"")))</f>
        <v/>
      </c>
      <c r="CT48" s="298" t="str">
        <f>IF(AND($C$2="sixth"),key!DF50,IF(AND($C$2="Seventh"),key!DF150,IF(AND($C$2="eighth"),key!DF250,"")))</f>
        <v/>
      </c>
      <c r="CU48" s="295" t="str">
        <f>IF(AND($C$2="sixth"),key!DG50,IF(AND($C$2="Seventh"),key!DG150,IF(AND($C$2="eighth"),key!DG250,"")))</f>
        <v/>
      </c>
      <c r="CV48" s="295" t="str">
        <f>IF(AND($C$2="sixth"),key!DH50,IF(AND($C$2="Seventh"),key!DH150,IF(AND($C$2="eighth"),key!DH250,"")))</f>
        <v/>
      </c>
      <c r="CW48" s="302" t="str">
        <f>IF(AND($C$2="sixth"),key!DI50,IF(AND($C$2="Seventh"),key!DI150,IF(AND($C$2="eighth"),key!DI250,"")))</f>
        <v/>
      </c>
      <c r="CX48" s="298" t="str">
        <f>IF(AND($C$2="sixth"),key!DJ50,IF(AND($C$2="Seventh"),key!DJ150,IF(AND($C$2="eighth"),key!DJ250,"")))</f>
        <v/>
      </c>
      <c r="CY48" s="295" t="str">
        <f>IF(AND($C$2="sixth"),key!DK50,IF(AND($C$2="Seventh"),key!DK150,IF(AND($C$2="eighth"),key!DK250,"")))</f>
        <v/>
      </c>
      <c r="CZ48" s="295" t="str">
        <f>IF(AND($C$2="sixth"),key!DL50,IF(AND($C$2="Seventh"),key!DL150,IF(AND($C$2="eighth"),key!DL250,"")))</f>
        <v/>
      </c>
      <c r="DA48" s="302" t="str">
        <f>IF(AND($C$2="sixth"),key!DM50,IF(AND($C$2="Seventh"),key!DM150,IF(AND($C$2="eighth"),key!DM250,"")))</f>
        <v/>
      </c>
      <c r="DB48" s="298" t="str">
        <f>IF(AND($C$2="sixth"),key!DN50,IF(AND($C$2="Seventh"),key!DN150,IF(AND($C$2="eighth"),key!DN250,"")))</f>
        <v/>
      </c>
      <c r="DC48" s="295" t="str">
        <f>IF(AND($C$2="sixth"),key!DO50,IF(AND($C$2="Seventh"),key!DO150,IF(AND($C$2="eighth"),key!DO250,"")))</f>
        <v/>
      </c>
      <c r="DD48" s="295" t="str">
        <f>IF(AND($C$2="sixth"),key!DP50,IF(AND($C$2="Seventh"),key!DP150,IF(AND($C$2="eighth"),key!DP250,"")))</f>
        <v/>
      </c>
      <c r="DE48" s="302" t="str">
        <f>IF(AND($C$2="sixth"),key!DQ50,IF(AND($C$2="Seventh"),key!DQ150,IF(AND($C$2="eighth"),key!DQ250,"")))</f>
        <v/>
      </c>
      <c r="DF48" s="298" t="str">
        <f>IF(AND($C$2="sixth"),key!DR50,IF(AND($C$2="Seventh"),key!DR150,IF(AND($C$2="eighth"),key!DR250,"")))</f>
        <v/>
      </c>
      <c r="DG48" s="295" t="str">
        <f>IF(AND($C$2="sixth"),key!DS50,IF(AND($C$2="Seventh"),key!DS150,IF(AND($C$2="eighth"),key!DS250,"")))</f>
        <v/>
      </c>
      <c r="DH48" s="295" t="str">
        <f>IF(AND($C$2="sixth"),key!DT50,IF(AND($C$2="Seventh"),key!DT150,IF(AND($C$2="eighth"),key!DT250,"")))</f>
        <v/>
      </c>
      <c r="DI48" s="302" t="str">
        <f>IF(AND($C$2="sixth"),key!DU50,IF(AND($C$2="Seventh"),key!DU150,IF(AND($C$2="eighth"),key!DU250,"")))</f>
        <v/>
      </c>
      <c r="DJ48" s="298" t="str">
        <f>IF(AND($C$2="sixth"),key!DV50,IF(AND($C$2="Seventh"),key!DV150,IF(AND($C$2="eighth"),key!DV250,"")))</f>
        <v/>
      </c>
      <c r="DK48" s="259" t="str">
        <f>IF(AND($C$2="sixth"),key!DY50,IF(AND($C$2="Seventh"),key!DY150,IF(AND($C$2="eighth"),key!DY250,"")))</f>
        <v/>
      </c>
      <c r="DL48" s="299" t="str">
        <f>IF(AND($C$2="sixth"),key!DZ50,IF(AND($C$2="Seventh"),key!DZ150,IF(AND($C$2="eighth"),key!DZ250,"")))</f>
        <v/>
      </c>
      <c r="DM48" s="295" t="str">
        <f>IF(AND($C$2="sixth"),key!EB50,IF(AND($C$2="Seventh"),key!EB150,IF(AND($C$2="eighth"),key!EB250,"")))</f>
        <v/>
      </c>
      <c r="DN48" s="295" t="str">
        <f>IF(AND($C$2="sixth"),key!EC50,IF(AND($C$2="Seventh"),key!EC150,IF(AND($C$2="eighth"),key!EC250,"")))</f>
        <v/>
      </c>
      <c r="DO48" s="302" t="str">
        <f>IF(AND($C$2="sixth"),key!ED50,IF(AND($C$2="Seventh"),key!ED150,IF(AND($C$2="eighth"),key!ED250,"")))</f>
        <v/>
      </c>
      <c r="DP48" s="298" t="str">
        <f>IF(AND($C$2="sixth"),key!EE50,IF(AND($C$2="Seventh"),key!EE150,IF(AND($C$2="eighth"),key!EE250,"")))</f>
        <v/>
      </c>
      <c r="DQ48" s="295" t="str">
        <f>IF(AND($C$2="sixth"),key!EF50,IF(AND($C$2="Seventh"),key!EF150,IF(AND($C$2="eighth"),key!EF250,"")))</f>
        <v/>
      </c>
      <c r="DR48" s="295" t="str">
        <f>IF(AND($C$2="sixth"),key!EG50,IF(AND($C$2="Seventh"),key!EG150,IF(AND($C$2="eighth"),key!EG250,"")))</f>
        <v/>
      </c>
      <c r="DS48" s="302" t="str">
        <f>IF(AND($C$2="sixth"),key!EH50,IF(AND($C$2="Seventh"),key!EH150,IF(AND($C$2="eighth"),key!EH250,"")))</f>
        <v/>
      </c>
      <c r="DT48" s="298" t="str">
        <f>IF(AND($C$2="sixth"),key!EI50,IF(AND($C$2="Seventh"),key!EI150,IF(AND($C$2="eighth"),key!EI250,"")))</f>
        <v/>
      </c>
      <c r="DU48" s="295" t="str">
        <f>IF(AND($C$2="sixth"),key!EJ50,IF(AND($C$2="Seventh"),key!EJ150,IF(AND($C$2="eighth"),key!EJ250,"")))</f>
        <v/>
      </c>
      <c r="DV48" s="295" t="str">
        <f>IF(AND($C$2="sixth"),key!EK50,IF(AND($C$2="Seventh"),key!EK150,IF(AND($C$2="eighth"),key!EK250,"")))</f>
        <v/>
      </c>
      <c r="DW48" s="302" t="str">
        <f>IF(AND($C$2="sixth"),key!EL50,IF(AND($C$2="Seventh"),key!EL150,IF(AND($C$2="eighth"),key!EL250,"")))</f>
        <v/>
      </c>
      <c r="DX48" s="298" t="str">
        <f>IF(AND($C$2="sixth"),key!EM50,IF(AND($C$2="Seventh"),key!EM150,IF(AND($C$2="eighth"),key!EM250,"")))</f>
        <v/>
      </c>
      <c r="DY48" s="295" t="str">
        <f>IF(AND($C$2="sixth"),key!EN50,IF(AND($C$2="Seventh"),key!EN150,IF(AND($C$2="eighth"),key!EN250,"")))</f>
        <v/>
      </c>
      <c r="DZ48" s="295" t="str">
        <f>IF(AND($C$2="sixth"),key!EO50,IF(AND($C$2="Seventh"),key!EO150,IF(AND($C$2="eighth"),key!EO250,"")))</f>
        <v/>
      </c>
      <c r="EA48" s="302" t="str">
        <f>IF(AND($C$2="sixth"),key!EP50,IF(AND($C$2="Seventh"),key!EP150,IF(AND($C$2="eighth"),key!EP250,"")))</f>
        <v/>
      </c>
      <c r="EB48" s="298" t="str">
        <f>IF(AND($C$2="sixth"),key!EQ50,IF(AND($C$2="Seventh"),key!EQ150,IF(AND($C$2="eighth"),key!EQ250,"")))</f>
        <v/>
      </c>
      <c r="EC48" s="295" t="str">
        <f>IF(AND($C$2="sixth"),key!ER50,IF(AND($C$2="Seventh"),key!ER150,IF(AND($C$2="eighth"),key!ER250,"")))</f>
        <v/>
      </c>
      <c r="ED48" s="295" t="str">
        <f>IF(AND($C$2="sixth"),key!ES50,IF(AND($C$2="Seventh"),key!ES150,IF(AND($C$2="eighth"),key!ES250,"")))</f>
        <v/>
      </c>
      <c r="EE48" s="302" t="str">
        <f>IF(AND($C$2="sixth"),key!ET50,IF(AND($C$2="Seventh"),key!ET150,IF(AND($C$2="eighth"),key!ET250,"")))</f>
        <v/>
      </c>
      <c r="EF48" s="298" t="str">
        <f>IF(AND($C$2="sixth"),key!EU50,IF(AND($C$2="Seventh"),key!EU150,IF(AND($C$2="eighth"),key!EU250,"")))</f>
        <v/>
      </c>
      <c r="EG48" s="259" t="str">
        <f>IF(AND($C$2="sixth"),key!EX50,IF(AND($C$2="Seventh"),key!EX150,IF(AND($C$2="eighth"),key!EX250,"")))</f>
        <v/>
      </c>
      <c r="EH48" s="299" t="str">
        <f>IF(AND($C$2="sixth"),key!EY50,IF(AND($C$2="Seventh"),key!EY150,IF(AND($C$2="eighth"),key!EY250,"")))</f>
        <v/>
      </c>
      <c r="EI48" s="260" t="str">
        <f t="shared" si="9"/>
        <v/>
      </c>
      <c r="EJ48" s="254" t="str">
        <f>IF(AND($C$2="sixth"),key!EZ50,IF(AND($C$2="Seventh"),key!EZ150,IF(AND($C$2="eighth"),key!EZ250,"")))</f>
        <v/>
      </c>
      <c r="EK48" s="254" t="str">
        <f>IF(AND($C$2="sixth"),key!FA50,IF(AND($C$2="Seventh"),key!FA150,IF(AND($C$2="eighth"),key!FA250,"")))</f>
        <v/>
      </c>
      <c r="EL48" s="254" t="str">
        <f>IF(AND($C$2="sixth"),key!FB50,IF(AND($C$2="Seventh"),key!FB150,IF(AND($C$2="eighth"),key!FB250,"")))</f>
        <v/>
      </c>
      <c r="EM48" s="254" t="str">
        <f>IF(AND($C$2="sixth"),key!FC50,IF(AND($C$2="Seventh"),key!FC150,IF(AND($C$2="eighth"),key!FC250,"")))</f>
        <v/>
      </c>
      <c r="EN48" s="254" t="str">
        <f>IF(AND($C$2="sixth"),key!FD50,IF(AND($C$2="Seventh"),key!FD150,IF(AND($C$2="eighth"),key!FD250,"")))</f>
        <v/>
      </c>
      <c r="EO48" s="310" t="str">
        <f>IF(AND($C$2="sixth"),key!FE50,IF(AND($C$2="Seventh"),key!FE150,IF(AND($C$2="eighth"),key!FE250,"")))</f>
        <v/>
      </c>
      <c r="EP48" s="311" t="str">
        <f>IF(AND($C$2="sixth"),key!FF50,IF(AND($C$2="Seventh"),key!FF150,IF(AND($C$2="eighth"),key!FF250,"")))</f>
        <v xml:space="preserve"> </v>
      </c>
      <c r="EQ48" s="254" t="str">
        <f>IF(AND($C$2="sixth"),key!FG50,IF(AND($C$2="Seventh"),key!FG150,IF(AND($C$2="eighth"),key!FG250,"")))</f>
        <v/>
      </c>
      <c r="ER48" s="254" t="str">
        <f>IF(AND($C$2="sixth"),key!FH50,IF(AND($C$2="Seventh"),key!FH150,IF(AND($C$2="eighth"),key!FH250,"")))</f>
        <v/>
      </c>
      <c r="ES48" s="254" t="str">
        <f>IF(AND($C$2="sixth"),key!FI50,IF(AND($C$2="Seventh"),key!FI150,IF(AND($C$2="eighth"),key!FI250,"")))</f>
        <v/>
      </c>
      <c r="ET48" s="254" t="str">
        <f>IF(AND($C$2="sixth"),key!FJ50,IF(AND($C$2="Seventh"),key!FJ150,IF(AND($C$2="eighth"),key!FJ250,"")))</f>
        <v/>
      </c>
      <c r="EU48" s="254" t="str">
        <f>IF(AND($C$2="sixth"),key!FK50,IF(AND($C$2="Seventh"),key!FK150,IF(AND($C$2="eighth"),key!FK250,"")))</f>
        <v/>
      </c>
      <c r="EV48" s="310" t="str">
        <f>IF(AND($C$2="sixth"),key!FL50,IF(AND($C$2="Seventh"),key!FL150,IF(AND($C$2="eighth"),key!FL250,"")))</f>
        <v/>
      </c>
      <c r="EW48" s="311" t="str">
        <f>IF(AND($C$2="sixth"),key!FM50,IF(AND($C$2="Seventh"),key!FM150,IF(AND($C$2="eighth"),key!FM250,"")))</f>
        <v xml:space="preserve"> </v>
      </c>
      <c r="EX48" s="254" t="str">
        <f>IF(AND($C$2="sixth"),key!FN50,IF(AND($C$2="Seventh"),key!FN150,IF(AND($C$2="eighth"),key!FN250,"")))</f>
        <v/>
      </c>
      <c r="EY48" s="254" t="str">
        <f>IF(AND($C$2="sixth"),key!FO50,IF(AND($C$2="Seventh"),key!FO150,IF(AND($C$2="eighth"),key!FO250,"")))</f>
        <v/>
      </c>
      <c r="EZ48" s="254" t="str">
        <f>IF(AND($C$2="sixth"),key!FP50,IF(AND($C$2="Seventh"),key!FP150,IF(AND($C$2="eighth"),key!FP250,"")))</f>
        <v/>
      </c>
      <c r="FA48" s="254" t="str">
        <f>IF(AND($C$2="sixth"),key!FQ50,IF(AND($C$2="Seventh"),key!FQ150,IF(AND($C$2="eighth"),key!FQ250,"")))</f>
        <v/>
      </c>
      <c r="FB48" s="254" t="str">
        <f>IF(AND($C$2="sixth"),key!FR50,IF(AND($C$2="Seventh"),key!FR150,IF(AND($C$2="eighth"),key!FR250,"")))</f>
        <v/>
      </c>
      <c r="FC48" s="310" t="str">
        <f>IF(AND($C$2="sixth"),key!FS50,IF(AND($C$2="Seventh"),key!FS150,IF(AND($C$2="eighth"),key!FS250,"")))</f>
        <v/>
      </c>
      <c r="FD48" s="311" t="str">
        <f>IF(AND($C$2="sixth"),key!FT50,IF(AND($C$2="Seventh"),key!FT150,IF(AND($C$2="eighth"),key!FT250,"")))</f>
        <v xml:space="preserve"> </v>
      </c>
      <c r="FE48" s="344" t="str">
        <f t="shared" si="11"/>
        <v/>
      </c>
      <c r="FF48" s="261" t="str">
        <f>IF(AND($C$2="sixth"),key!GI50,IF(AND($C$2="Seventh"),key!GI150,IF(AND($C$2="eighth"),key!GI250,"")))</f>
        <v/>
      </c>
      <c r="FG48" s="842" t="str">
        <f>IF(AND($C$2="sixth"),key!GJ50,IF(AND($C$2="Seventh"),key!GJ150,IF(AND($C$2="eighth"),key!GJ250,"")))</f>
        <v/>
      </c>
      <c r="FH48" s="843"/>
      <c r="FI48" s="255" t="str">
        <f>IF(AND($C$2="sixth"),key!GG50,IF(AND($C$2="Seventh"),key!GG150,IF(AND($C$2="eighth"),key!GG250,"")))</f>
        <v/>
      </c>
      <c r="FJ48" s="330" t="str">
        <f t="shared" si="10"/>
        <v/>
      </c>
      <c r="FK48" s="248"/>
      <c r="FL48" s="248"/>
      <c r="FY48" s="50" t="str">
        <f>IF(AND($C$2="sixth"),key!GH50,IF(AND($C$2="Seventh"),key!GH150,IF(AND($C$2="eighth"),key!GH250,"")))</f>
        <v/>
      </c>
    </row>
    <row r="49" spans="1:181" ht="18.75">
      <c r="A49" s="257">
        <v>43</v>
      </c>
      <c r="B49" s="291" t="str">
        <f>IF(AND($C$2="sixth"),key!E51,IF(AND($C$2="Seventh"),key!E151,IF(AND($C$2="eighth"),key!E251,"")))</f>
        <v/>
      </c>
      <c r="C49" s="288" t="str">
        <f>IF(ISNA(VLOOKUP(D49,Register!A$7:Z$315,10,FALSE)),"",VLOOKUP(D49,Register!A$7:Z$315,10,FALSE))</f>
        <v/>
      </c>
      <c r="D49" s="289" t="str">
        <f>IF(AND($C$2="sixth"),key!B51,IF(AND($C$2="Seventh"),key!B151,IF(AND($C$2="eighth"),key!B251,"")))</f>
        <v/>
      </c>
      <c r="E49" s="290" t="str">
        <f>IF(AND($C$2="sixth"),key!C51,IF(AND($C$2="Seventh"),key!C151,IF(AND($C$2="eighth"),key!C251,"")))</f>
        <v/>
      </c>
      <c r="F49" s="290" t="str">
        <f>IF(AND($C$2="sixth"),key!D51,IF(AND($C$2="Seventh"),key!D151,IF(AND($C$2="eighth"),key!D251,"")))</f>
        <v/>
      </c>
      <c r="G49" s="295" t="str">
        <f>IF(AND($C$2="sixth"),key!G51,IF(AND($C$2="Seventh"),key!G151,IF(AND($C$2="eighth"),key!G251,"")))</f>
        <v/>
      </c>
      <c r="H49" s="295" t="str">
        <f>IF(AND($C$2="sixth"),key!H51,IF(AND($C$2="Seventh"),key!H151,IF(AND($C$2="eighth"),key!H251,"")))</f>
        <v/>
      </c>
      <c r="I49" s="297" t="str">
        <f t="shared" si="0"/>
        <v/>
      </c>
      <c r="J49" s="296" t="str">
        <f>IF(AND($C$2="sixth"),key!J51,IF(AND($C$2="Seventh"),key!J151,IF(AND($C$2="eighth"),key!J251,"")))</f>
        <v/>
      </c>
      <c r="K49" s="295" t="str">
        <f>IF(AND($C$2="sixth"),key!K51,IF(AND($C$2="Seventh"),key!K151,IF(AND($C$2="eighth"),key!K251,"")))</f>
        <v/>
      </c>
      <c r="L49" s="295" t="str">
        <f>IF(AND($C$2="sixth"),key!L51,IF(AND($C$2="Seventh"),key!L151,IF(AND($C$2="eighth"),key!L251,"")))</f>
        <v/>
      </c>
      <c r="M49" s="258" t="str">
        <f t="shared" si="2"/>
        <v/>
      </c>
      <c r="N49" s="298" t="str">
        <f>IF(AND($C$2="sixth"),key!N51,IF(AND($C$2="Seventh"),key!N151,IF(AND($C$2="eighth"),key!N251,"")))</f>
        <v/>
      </c>
      <c r="O49" s="295" t="str">
        <f>IF(AND($C$2="sixth"),key!O51,IF(AND($C$2="Seventh"),key!O151,IF(AND($C$2="eighth"),key!O251,"")))</f>
        <v/>
      </c>
      <c r="P49" s="295" t="str">
        <f>IF(AND($C$2="sixth"),key!P51,IF(AND($C$2="Seventh"),key!P151,IF(AND($C$2="eighth"),key!P251,"")))</f>
        <v/>
      </c>
      <c r="Q49" s="258" t="str">
        <f t="shared" si="3"/>
        <v/>
      </c>
      <c r="R49" s="298" t="str">
        <f>IF(AND($C$2="sixth"),key!R51,IF(AND($C$2="Seventh"),key!R151,IF(AND($C$2="eighth"),key!R251,"")))</f>
        <v/>
      </c>
      <c r="S49" s="295" t="str">
        <f>IF(AND($C$2="sixth"),key!S51,IF(AND($C$2="Seventh"),key!S151,IF(AND($C$2="eighth"),key!S251,"")))</f>
        <v/>
      </c>
      <c r="T49" s="295" t="str">
        <f>IF(AND($C$2="sixth"),key!T51,IF(AND($C$2="Seventh"),key!T151,IF(AND($C$2="eighth"),key!T251,"")))</f>
        <v/>
      </c>
      <c r="U49" s="258" t="str">
        <f t="shared" si="4"/>
        <v/>
      </c>
      <c r="V49" s="298" t="str">
        <f>IF(AND($C$2="sixth"),key!V51,IF(AND($C$2="Seventh"),key!V151,IF(AND($C$2="eighth"),key!V251,"")))</f>
        <v/>
      </c>
      <c r="W49" s="295" t="str">
        <f>IF(AND($C$2="sixth"),key!W51,IF(AND($C$2="Seventh"),key!W151,IF(AND($C$2="eighth"),key!W251,"")))</f>
        <v/>
      </c>
      <c r="X49" s="295" t="str">
        <f>IF(AND($C$2="sixth"),key!X51,IF(AND($C$2="Seventh"),key!X151,IF(AND($C$2="eighth"),key!X251,"")))</f>
        <v/>
      </c>
      <c r="Y49" s="259" t="str">
        <f t="shared" si="5"/>
        <v/>
      </c>
      <c r="Z49" s="298" t="str">
        <f>IF(AND($C$2="sixth"),key!Z51,IF(AND($C$2="Seventh"),key!Z151,IF(AND($C$2="eighth"),key!Z251,"")))</f>
        <v/>
      </c>
      <c r="AA49" s="259" t="str">
        <f>IF(AND($C$2="sixth"),key!AC51,IF(AND($C$2="Seventh"),key!AC151,IF(AND($C$2="eighth"),key!AC251,"")))</f>
        <v/>
      </c>
      <c r="AB49" s="299" t="str">
        <f>IF(AND($C$2="sixth"),key!AD51,IF(AND($C$2="Seventh"),key!AD151,IF(AND($C$2="eighth"),key!AD251,"")))</f>
        <v/>
      </c>
      <c r="AC49" s="295" t="str">
        <f>IF(AND($C$2="sixth"),key!AF51,IF(AND($C$2="Seventh"),key!AF151,IF(AND($C$2="eighth"),key!AF251,"")))</f>
        <v/>
      </c>
      <c r="AD49" s="295" t="str">
        <f>IF(AND($C$2="sixth"),key!AG51,IF(AND($C$2="Seventh"),key!AG151,IF(AND($C$2="eighth"),key!AG251,"")))</f>
        <v/>
      </c>
      <c r="AE49" s="297" t="str">
        <f t="shared" si="6"/>
        <v/>
      </c>
      <c r="AF49" s="296" t="str">
        <f>IF(AND($C$2="sixth"),key!AI51,IF(AND($C$2="Seventh"),key!AI151,IF(AND($C$2="eighth"),key!AI251,"")))</f>
        <v/>
      </c>
      <c r="AG49" s="295" t="str">
        <f>IF(AND($C$2="sixth"),key!AJ51,IF(AND($C$2="Seventh"),key!AJ151,IF(AND($C$2="eighth"),key!AJ251,"")))</f>
        <v/>
      </c>
      <c r="AH49" s="295" t="str">
        <f>IF(AND($C$2="sixth"),key!AK51,IF(AND($C$2="Seventh"),key!AK151,IF(AND($C$2="eighth"),key!AK251,"")))</f>
        <v/>
      </c>
      <c r="AI49" s="258" t="str">
        <f t="shared" si="7"/>
        <v/>
      </c>
      <c r="AJ49" s="298" t="str">
        <f>IF(AND($C$2="sixth"),key!AM51,IF(AND($C$2="Seventh"),key!AM151,IF(AND($C$2="eighth"),key!AM251,"")))</f>
        <v/>
      </c>
      <c r="AK49" s="295" t="str">
        <f>IF(AND($C$2="sixth"),key!AN51,IF(AND($C$2="Seventh"),key!AN151,IF(AND($C$2="eighth"),key!AN251,"")))</f>
        <v/>
      </c>
      <c r="AL49" s="295" t="str">
        <f>IF(AND($C$2="sixth"),key!AO51,IF(AND($C$2="Seventh"),key!AO151,IF(AND($C$2="eighth"),key!AO251,"")))</f>
        <v/>
      </c>
      <c r="AM49" s="258" t="str">
        <f t="shared" si="8"/>
        <v/>
      </c>
      <c r="AN49" s="298" t="str">
        <f>IF(AND($C$2="sixth"),key!AQ51,IF(AND($C$2="Seventh"),key!AQ151,IF(AND($C$2="eighth"),key!AQ251,"")))</f>
        <v/>
      </c>
      <c r="AO49" s="295" t="str">
        <f>IF(AND($C$2="sixth"),key!AR51,IF(AND($C$2="Seventh"),key!AR151,IF(AND($C$2="eighth"),key!AR251,"")))</f>
        <v/>
      </c>
      <c r="AP49" s="295" t="str">
        <f>IF(AND($C$2="sixth"),key!AS51,IF(AND($C$2="Seventh"),key!AS151,IF(AND($C$2="eighth"),key!AS251,"")))</f>
        <v/>
      </c>
      <c r="AQ49" s="303" t="str">
        <f>IF(AND($C$2="sixth"),key!AT51,IF(AND($C$2="Seventh"),key!AT151,IF(AND($C$2="eighth"),key!AT251,"")))</f>
        <v/>
      </c>
      <c r="AR49" s="298" t="str">
        <f>IF(AND($C$2="sixth"),key!AU51,IF(AND($C$2="Seventh"),key!AU151,IF(AND($C$2="eighth"),key!AU251,"")))</f>
        <v/>
      </c>
      <c r="AS49" s="295" t="str">
        <f>IF(AND($C$2="sixth"),key!AV51,IF(AND($C$2="Seventh"),key!AV151,IF(AND($C$2="eighth"),key!AV251,"")))</f>
        <v/>
      </c>
      <c r="AT49" s="295" t="str">
        <f>IF(AND($C$2="sixth"),key!AW51,IF(AND($C$2="Seventh"),key!AW151,IF(AND($C$2="eighth"),key!AW251,"")))</f>
        <v/>
      </c>
      <c r="AU49" s="303" t="str">
        <f>IF(AND($C$2="sixth"),key!AX51,IF(AND($C$2="Seventh"),key!AX151,IF(AND($C$2="eighth"),key!AX251,"")))</f>
        <v/>
      </c>
      <c r="AV49" s="298" t="str">
        <f>IF(AND($C$2="sixth"),key!AY51,IF(AND($C$2="Seventh"),key!AY151,IF(AND($C$2="eighth"),key!AY251,"")))</f>
        <v/>
      </c>
      <c r="AW49" s="259" t="str">
        <f>IF(AND($C$2="sixth"),key!BB51,IF(AND($C$2="Seventh"),key!BB151,IF(AND($C$2="eighth"),key!BB251,"")))</f>
        <v/>
      </c>
      <c r="AX49" s="299" t="str">
        <f>IF(AND($C$2="sixth"),key!BC51,IF(AND($C$2="Seventh"),key!BC151,IF(AND($C$2="eighth"),key!BC251,"")))</f>
        <v/>
      </c>
      <c r="AY49" s="295" t="str">
        <f>IF(AND($C$2="sixth"),key!BE51,IF(AND($C$2="Seventh"),key!BE151,IF(AND($C$2="eighth"),key!BE251,"")))</f>
        <v/>
      </c>
      <c r="AZ49" s="295" t="str">
        <f>IF(AND($C$2="sixth"),key!BF51,IF(AND($C$2="Seventh"),key!BF151,IF(AND($C$2="eighth"),key!BF251,"")))</f>
        <v/>
      </c>
      <c r="BA49" s="302" t="str">
        <f>IF(AND($C$2="sixth"),key!BG51,IF(AND($C$2="Seventh"),key!BG151,IF(AND($C$2="eighth"),key!BG251,"")))</f>
        <v/>
      </c>
      <c r="BB49" s="298" t="str">
        <f>IF(AND($C$2="sixth"),key!BH51,IF(AND($C$2="Seventh"),key!BH151,IF(AND($C$2="eighth"),key!BH251,"")))</f>
        <v/>
      </c>
      <c r="BC49" s="295" t="str">
        <f>IF(AND($C$2="sixth"),key!BI51,IF(AND($C$2="Seventh"),key!BI151,IF(AND($C$2="eighth"),key!BI251,"")))</f>
        <v/>
      </c>
      <c r="BD49" s="295" t="str">
        <f>IF(AND($C$2="sixth"),key!BJ51,IF(AND($C$2="Seventh"),key!BJ151,IF(AND($C$2="eighth"),key!BJ251,"")))</f>
        <v/>
      </c>
      <c r="BE49" s="302" t="str">
        <f>IF(AND($C$2="sixth"),key!BK51,IF(AND($C$2="Seventh"),key!BK151,IF(AND($C$2="eighth"),key!BK251,"")))</f>
        <v/>
      </c>
      <c r="BF49" s="298" t="str">
        <f>IF(AND($C$2="sixth"),key!BL51,IF(AND($C$2="Seventh"),key!BL151,IF(AND($C$2="eighth"),key!BL251,"")))</f>
        <v/>
      </c>
      <c r="BG49" s="295" t="str">
        <f>IF(AND($C$2="sixth"),key!BM51,IF(AND($C$2="Seventh"),key!BM151,IF(AND($C$2="eighth"),key!BM251,"")))</f>
        <v/>
      </c>
      <c r="BH49" s="295" t="str">
        <f>IF(AND($C$2="sixth"),key!BN51,IF(AND($C$2="Seventh"),key!BN151,IF(AND($C$2="eighth"),key!BN251,"")))</f>
        <v/>
      </c>
      <c r="BI49" s="302" t="str">
        <f>IF(AND($C$2="sixth"),key!BO51,IF(AND($C$2="Seventh"),key!BO151,IF(AND($C$2="eighth"),key!BO251,"")))</f>
        <v/>
      </c>
      <c r="BJ49" s="298" t="str">
        <f>IF(AND($C$2="sixth"),key!BP51,IF(AND($C$2="Seventh"),key!BP151,IF(AND($C$2="eighth"),key!BP251,"")))</f>
        <v/>
      </c>
      <c r="BK49" s="295" t="str">
        <f>IF(AND($C$2="sixth"),key!BQ51,IF(AND($C$2="Seventh"),key!BQ151,IF(AND($C$2="eighth"),key!BQ251,"")))</f>
        <v/>
      </c>
      <c r="BL49" s="295" t="str">
        <f>IF(AND($C$2="sixth"),key!BR51,IF(AND($C$2="Seventh"),key!BR151,IF(AND($C$2="eighth"),key!BR251,"")))</f>
        <v/>
      </c>
      <c r="BM49" s="302" t="str">
        <f>IF(AND($C$2="sixth"),key!BS51,IF(AND($C$2="Seventh"),key!BS151,IF(AND($C$2="eighth"),key!BS251,"")))</f>
        <v/>
      </c>
      <c r="BN49" s="298" t="str">
        <f>IF(AND($C$2="sixth"),key!BT51,IF(AND($C$2="Seventh"),key!BT151,IF(AND($C$2="eighth"),key!BT251,"")))</f>
        <v/>
      </c>
      <c r="BO49" s="295" t="str">
        <f>IF(AND($C$2="sixth"),key!BU51,IF(AND($C$2="Seventh"),key!BU151,IF(AND($C$2="eighth"),key!BU251,"")))</f>
        <v/>
      </c>
      <c r="BP49" s="295" t="str">
        <f>IF(AND($C$2="sixth"),key!BV51,IF(AND($C$2="Seventh"),key!BV151,IF(AND($C$2="eighth"),key!BV251,"")))</f>
        <v/>
      </c>
      <c r="BQ49" s="302" t="str">
        <f>IF(AND($C$2="sixth"),key!BW51,IF(AND($C$2="Seventh"),key!BW151,IF(AND($C$2="eighth"),key!BW251,"")))</f>
        <v/>
      </c>
      <c r="BR49" s="298" t="str">
        <f>IF(AND($C$2="sixth"),key!BX51,IF(AND($C$2="Seventh"),key!BX151,IF(AND($C$2="eighth"),key!BX251,"")))</f>
        <v/>
      </c>
      <c r="BS49" s="259" t="str">
        <f>IF(AND($C$2="sixth"),key!CA51,IF(AND($C$2="Seventh"),key!CA151,IF(AND($C$2="eighth"),key!CA251,"")))</f>
        <v/>
      </c>
      <c r="BT49" s="299" t="str">
        <f>IF(AND($C$2="sixth"),key!CB51,IF(AND($C$2="Seventh"),key!CB151,IF(AND($C$2="eighth"),key!CB251,"")))</f>
        <v/>
      </c>
      <c r="BU49" s="295" t="str">
        <f>IF(AND($C$2="sixth"),key!CD51,IF(AND($C$2="Seventh"),key!CD151,IF(AND($C$2="eighth"),key!CD251,"")))</f>
        <v/>
      </c>
      <c r="BV49" s="295" t="str">
        <f>IF(AND($C$2="sixth"),key!CE51,IF(AND($C$2="Seventh"),key!CE151,IF(AND($C$2="eighth"),key!CE251,"")))</f>
        <v/>
      </c>
      <c r="BW49" s="302" t="str">
        <f>IF(AND($C$2="sixth"),key!CF51,IF(AND($C$2="Seventh"),key!CF151,IF(AND($C$2="eighth"),key!CF251,"")))</f>
        <v/>
      </c>
      <c r="BX49" s="298" t="str">
        <f>IF(AND($C$2="sixth"),key!CG51,IF(AND($C$2="Seventh"),key!CG151,IF(AND($C$2="eighth"),key!CG251,"")))</f>
        <v/>
      </c>
      <c r="BY49" s="295" t="str">
        <f>IF(AND($C$2="sixth"),key!CH51,IF(AND($C$2="Seventh"),key!CH151,IF(AND($C$2="eighth"),key!CH251,"")))</f>
        <v/>
      </c>
      <c r="BZ49" s="295" t="str">
        <f>IF(AND($C$2="sixth"),key!CI51,IF(AND($C$2="Seventh"),key!CI151,IF(AND($C$2="eighth"),key!CI251,"")))</f>
        <v/>
      </c>
      <c r="CA49" s="302" t="str">
        <f>IF(AND($C$2="sixth"),key!CJ51,IF(AND($C$2="Seventh"),key!CJ151,IF(AND($C$2="eighth"),key!CJ251,"")))</f>
        <v/>
      </c>
      <c r="CB49" s="298" t="str">
        <f>IF(AND($C$2="sixth"),key!CK51,IF(AND($C$2="Seventh"),key!CK151,IF(AND($C$2="eighth"),key!CK251,"")))</f>
        <v/>
      </c>
      <c r="CC49" s="295" t="str">
        <f>IF(AND($C$2="sixth"),key!CL51,IF(AND($C$2="Seventh"),key!CL151,IF(AND($C$2="eighth"),key!CL251,"")))</f>
        <v/>
      </c>
      <c r="CD49" s="295" t="str">
        <f>IF(AND($C$2="sixth"),key!CM51,IF(AND($C$2="Seventh"),key!CM151,IF(AND($C$2="eighth"),key!CM251,"")))</f>
        <v/>
      </c>
      <c r="CE49" s="302" t="str">
        <f>IF(AND($C$2="sixth"),key!CN51,IF(AND($C$2="Seventh"),key!CN151,IF(AND($C$2="eighth"),key!CN251,"")))</f>
        <v/>
      </c>
      <c r="CF49" s="298" t="str">
        <f>IF(AND($C$2="sixth"),key!CO51,IF(AND($C$2="Seventh"),key!CO151,IF(AND($C$2="eighth"),key!CO251,"")))</f>
        <v/>
      </c>
      <c r="CG49" s="295" t="str">
        <f>IF(AND($C$2="sixth"),key!CP51,IF(AND($C$2="Seventh"),key!CP151,IF(AND($C$2="eighth"),key!CP251,"")))</f>
        <v/>
      </c>
      <c r="CH49" s="295" t="str">
        <f>IF(AND($C$2="sixth"),key!CQ51,IF(AND($C$2="Seventh"),key!CQ151,IF(AND($C$2="eighth"),key!CQ251,"")))</f>
        <v/>
      </c>
      <c r="CI49" s="302" t="str">
        <f>IF(AND($C$2="sixth"),key!CR51,IF(AND($C$2="Seventh"),key!CR151,IF(AND($C$2="eighth"),key!CR251,"")))</f>
        <v/>
      </c>
      <c r="CJ49" s="298" t="str">
        <f>IF(AND($C$2="sixth"),key!CS51,IF(AND($C$2="Seventh"),key!CS151,IF(AND($C$2="eighth"),key!CS251,"")))</f>
        <v/>
      </c>
      <c r="CK49" s="295" t="str">
        <f>IF(AND($C$2="sixth"),key!CT51,IF(AND($C$2="Seventh"),key!CT151,IF(AND($C$2="eighth"),key!CT251,"")))</f>
        <v/>
      </c>
      <c r="CL49" s="295" t="str">
        <f>IF(AND($C$2="sixth"),key!CU51,IF(AND($C$2="Seventh"),key!CU151,IF(AND($C$2="eighth"),key!CU251,"")))</f>
        <v/>
      </c>
      <c r="CM49" s="302" t="str">
        <f>IF(AND($C$2="sixth"),key!CV51,IF(AND($C$2="Seventh"),key!CV151,IF(AND($C$2="eighth"),key!CV251,"")))</f>
        <v/>
      </c>
      <c r="CN49" s="298" t="str">
        <f>IF(AND($C$2="sixth"),key!CW51,IF(AND($C$2="Seventh"),key!CW151,IF(AND($C$2="eighth"),key!CW251,"")))</f>
        <v/>
      </c>
      <c r="CO49" s="259" t="str">
        <f>IF(AND($C$2="sixth"),key!CZ51,IF(AND($C$2="Seventh"),key!CZ151,IF(AND($C$2="eighth"),key!CZ251,"")))</f>
        <v/>
      </c>
      <c r="CP49" s="299" t="str">
        <f>IF(AND($C$2="sixth"),key!DA51,IF(AND($C$2="Seventh"),key!DA151,IF(AND($C$2="eighth"),key!DA251,"")))</f>
        <v/>
      </c>
      <c r="CQ49" s="295" t="str">
        <f>IF(AND($C$2="sixth"),key!DC51,IF(AND($C$2="Seventh"),key!DC151,IF(AND($C$2="eighth"),key!DC251,"")))</f>
        <v/>
      </c>
      <c r="CR49" s="295" t="str">
        <f>IF(AND($C$2="sixth"),key!DD51,IF(AND($C$2="Seventh"),key!DD151,IF(AND($C$2="eighth"),key!DD251,"")))</f>
        <v/>
      </c>
      <c r="CS49" s="302" t="str">
        <f>IF(AND($C$2="sixth"),key!DE51,IF(AND($C$2="Seventh"),key!DE151,IF(AND($C$2="eighth"),key!DE251,"")))</f>
        <v/>
      </c>
      <c r="CT49" s="298" t="str">
        <f>IF(AND($C$2="sixth"),key!DF51,IF(AND($C$2="Seventh"),key!DF151,IF(AND($C$2="eighth"),key!DF251,"")))</f>
        <v/>
      </c>
      <c r="CU49" s="295" t="str">
        <f>IF(AND($C$2="sixth"),key!DG51,IF(AND($C$2="Seventh"),key!DG151,IF(AND($C$2="eighth"),key!DG251,"")))</f>
        <v/>
      </c>
      <c r="CV49" s="295" t="str">
        <f>IF(AND($C$2="sixth"),key!DH51,IF(AND($C$2="Seventh"),key!DH151,IF(AND($C$2="eighth"),key!DH251,"")))</f>
        <v/>
      </c>
      <c r="CW49" s="302" t="str">
        <f>IF(AND($C$2="sixth"),key!DI51,IF(AND($C$2="Seventh"),key!DI151,IF(AND($C$2="eighth"),key!DI251,"")))</f>
        <v/>
      </c>
      <c r="CX49" s="298" t="str">
        <f>IF(AND($C$2="sixth"),key!DJ51,IF(AND($C$2="Seventh"),key!DJ151,IF(AND($C$2="eighth"),key!DJ251,"")))</f>
        <v/>
      </c>
      <c r="CY49" s="295" t="str">
        <f>IF(AND($C$2="sixth"),key!DK51,IF(AND($C$2="Seventh"),key!DK151,IF(AND($C$2="eighth"),key!DK251,"")))</f>
        <v/>
      </c>
      <c r="CZ49" s="295" t="str">
        <f>IF(AND($C$2="sixth"),key!DL51,IF(AND($C$2="Seventh"),key!DL151,IF(AND($C$2="eighth"),key!DL251,"")))</f>
        <v/>
      </c>
      <c r="DA49" s="302" t="str">
        <f>IF(AND($C$2="sixth"),key!DM51,IF(AND($C$2="Seventh"),key!DM151,IF(AND($C$2="eighth"),key!DM251,"")))</f>
        <v/>
      </c>
      <c r="DB49" s="298" t="str">
        <f>IF(AND($C$2="sixth"),key!DN51,IF(AND($C$2="Seventh"),key!DN151,IF(AND($C$2="eighth"),key!DN251,"")))</f>
        <v/>
      </c>
      <c r="DC49" s="295" t="str">
        <f>IF(AND($C$2="sixth"),key!DO51,IF(AND($C$2="Seventh"),key!DO151,IF(AND($C$2="eighth"),key!DO251,"")))</f>
        <v/>
      </c>
      <c r="DD49" s="295" t="str">
        <f>IF(AND($C$2="sixth"),key!DP51,IF(AND($C$2="Seventh"),key!DP151,IF(AND($C$2="eighth"),key!DP251,"")))</f>
        <v/>
      </c>
      <c r="DE49" s="302" t="str">
        <f>IF(AND($C$2="sixth"),key!DQ51,IF(AND($C$2="Seventh"),key!DQ151,IF(AND($C$2="eighth"),key!DQ251,"")))</f>
        <v/>
      </c>
      <c r="DF49" s="298" t="str">
        <f>IF(AND($C$2="sixth"),key!DR51,IF(AND($C$2="Seventh"),key!DR151,IF(AND($C$2="eighth"),key!DR251,"")))</f>
        <v/>
      </c>
      <c r="DG49" s="295" t="str">
        <f>IF(AND($C$2="sixth"),key!DS51,IF(AND($C$2="Seventh"),key!DS151,IF(AND($C$2="eighth"),key!DS251,"")))</f>
        <v/>
      </c>
      <c r="DH49" s="295" t="str">
        <f>IF(AND($C$2="sixth"),key!DT51,IF(AND($C$2="Seventh"),key!DT151,IF(AND($C$2="eighth"),key!DT251,"")))</f>
        <v/>
      </c>
      <c r="DI49" s="302" t="str">
        <f>IF(AND($C$2="sixth"),key!DU51,IF(AND($C$2="Seventh"),key!DU151,IF(AND($C$2="eighth"),key!DU251,"")))</f>
        <v/>
      </c>
      <c r="DJ49" s="298" t="str">
        <f>IF(AND($C$2="sixth"),key!DV51,IF(AND($C$2="Seventh"),key!DV151,IF(AND($C$2="eighth"),key!DV251,"")))</f>
        <v/>
      </c>
      <c r="DK49" s="259" t="str">
        <f>IF(AND($C$2="sixth"),key!DY51,IF(AND($C$2="Seventh"),key!DY151,IF(AND($C$2="eighth"),key!DY251,"")))</f>
        <v/>
      </c>
      <c r="DL49" s="299" t="str">
        <f>IF(AND($C$2="sixth"),key!DZ51,IF(AND($C$2="Seventh"),key!DZ151,IF(AND($C$2="eighth"),key!DZ251,"")))</f>
        <v/>
      </c>
      <c r="DM49" s="295" t="str">
        <f>IF(AND($C$2="sixth"),key!EB51,IF(AND($C$2="Seventh"),key!EB151,IF(AND($C$2="eighth"),key!EB251,"")))</f>
        <v/>
      </c>
      <c r="DN49" s="295" t="str">
        <f>IF(AND($C$2="sixth"),key!EC51,IF(AND($C$2="Seventh"),key!EC151,IF(AND($C$2="eighth"),key!EC251,"")))</f>
        <v/>
      </c>
      <c r="DO49" s="302" t="str">
        <f>IF(AND($C$2="sixth"),key!ED51,IF(AND($C$2="Seventh"),key!ED151,IF(AND($C$2="eighth"),key!ED251,"")))</f>
        <v/>
      </c>
      <c r="DP49" s="298" t="str">
        <f>IF(AND($C$2="sixth"),key!EE51,IF(AND($C$2="Seventh"),key!EE151,IF(AND($C$2="eighth"),key!EE251,"")))</f>
        <v/>
      </c>
      <c r="DQ49" s="295" t="str">
        <f>IF(AND($C$2="sixth"),key!EF51,IF(AND($C$2="Seventh"),key!EF151,IF(AND($C$2="eighth"),key!EF251,"")))</f>
        <v/>
      </c>
      <c r="DR49" s="295" t="str">
        <f>IF(AND($C$2="sixth"),key!EG51,IF(AND($C$2="Seventh"),key!EG151,IF(AND($C$2="eighth"),key!EG251,"")))</f>
        <v/>
      </c>
      <c r="DS49" s="302" t="str">
        <f>IF(AND($C$2="sixth"),key!EH51,IF(AND($C$2="Seventh"),key!EH151,IF(AND($C$2="eighth"),key!EH251,"")))</f>
        <v/>
      </c>
      <c r="DT49" s="298" t="str">
        <f>IF(AND($C$2="sixth"),key!EI51,IF(AND($C$2="Seventh"),key!EI151,IF(AND($C$2="eighth"),key!EI251,"")))</f>
        <v/>
      </c>
      <c r="DU49" s="295" t="str">
        <f>IF(AND($C$2="sixth"),key!EJ51,IF(AND($C$2="Seventh"),key!EJ151,IF(AND($C$2="eighth"),key!EJ251,"")))</f>
        <v/>
      </c>
      <c r="DV49" s="295" t="str">
        <f>IF(AND($C$2="sixth"),key!EK51,IF(AND($C$2="Seventh"),key!EK151,IF(AND($C$2="eighth"),key!EK251,"")))</f>
        <v/>
      </c>
      <c r="DW49" s="302" t="str">
        <f>IF(AND($C$2="sixth"),key!EL51,IF(AND($C$2="Seventh"),key!EL151,IF(AND($C$2="eighth"),key!EL251,"")))</f>
        <v/>
      </c>
      <c r="DX49" s="298" t="str">
        <f>IF(AND($C$2="sixth"),key!EM51,IF(AND($C$2="Seventh"),key!EM151,IF(AND($C$2="eighth"),key!EM251,"")))</f>
        <v/>
      </c>
      <c r="DY49" s="295" t="str">
        <f>IF(AND($C$2="sixth"),key!EN51,IF(AND($C$2="Seventh"),key!EN151,IF(AND($C$2="eighth"),key!EN251,"")))</f>
        <v/>
      </c>
      <c r="DZ49" s="295" t="str">
        <f>IF(AND($C$2="sixth"),key!EO51,IF(AND($C$2="Seventh"),key!EO151,IF(AND($C$2="eighth"),key!EO251,"")))</f>
        <v/>
      </c>
      <c r="EA49" s="302" t="str">
        <f>IF(AND($C$2="sixth"),key!EP51,IF(AND($C$2="Seventh"),key!EP151,IF(AND($C$2="eighth"),key!EP251,"")))</f>
        <v/>
      </c>
      <c r="EB49" s="298" t="str">
        <f>IF(AND($C$2="sixth"),key!EQ51,IF(AND($C$2="Seventh"),key!EQ151,IF(AND($C$2="eighth"),key!EQ251,"")))</f>
        <v/>
      </c>
      <c r="EC49" s="295" t="str">
        <f>IF(AND($C$2="sixth"),key!ER51,IF(AND($C$2="Seventh"),key!ER151,IF(AND($C$2="eighth"),key!ER251,"")))</f>
        <v/>
      </c>
      <c r="ED49" s="295" t="str">
        <f>IF(AND($C$2="sixth"),key!ES51,IF(AND($C$2="Seventh"),key!ES151,IF(AND($C$2="eighth"),key!ES251,"")))</f>
        <v/>
      </c>
      <c r="EE49" s="302" t="str">
        <f>IF(AND($C$2="sixth"),key!ET51,IF(AND($C$2="Seventh"),key!ET151,IF(AND($C$2="eighth"),key!ET251,"")))</f>
        <v/>
      </c>
      <c r="EF49" s="298" t="str">
        <f>IF(AND($C$2="sixth"),key!EU51,IF(AND($C$2="Seventh"),key!EU151,IF(AND($C$2="eighth"),key!EU251,"")))</f>
        <v/>
      </c>
      <c r="EG49" s="259" t="str">
        <f>IF(AND($C$2="sixth"),key!EX51,IF(AND($C$2="Seventh"),key!EX151,IF(AND($C$2="eighth"),key!EX251,"")))</f>
        <v/>
      </c>
      <c r="EH49" s="299" t="str">
        <f>IF(AND($C$2="sixth"),key!EY51,IF(AND($C$2="Seventh"),key!EY151,IF(AND($C$2="eighth"),key!EY251,"")))</f>
        <v/>
      </c>
      <c r="EI49" s="260" t="str">
        <f t="shared" si="9"/>
        <v/>
      </c>
      <c r="EJ49" s="254" t="str">
        <f>IF(AND($C$2="sixth"),key!EZ51,IF(AND($C$2="Seventh"),key!EZ151,IF(AND($C$2="eighth"),key!EZ251,"")))</f>
        <v/>
      </c>
      <c r="EK49" s="254" t="str">
        <f>IF(AND($C$2="sixth"),key!FA51,IF(AND($C$2="Seventh"),key!FA151,IF(AND($C$2="eighth"),key!FA251,"")))</f>
        <v/>
      </c>
      <c r="EL49" s="254" t="str">
        <f>IF(AND($C$2="sixth"),key!FB51,IF(AND($C$2="Seventh"),key!FB151,IF(AND($C$2="eighth"),key!FB251,"")))</f>
        <v/>
      </c>
      <c r="EM49" s="254" t="str">
        <f>IF(AND($C$2="sixth"),key!FC51,IF(AND($C$2="Seventh"),key!FC151,IF(AND($C$2="eighth"),key!FC251,"")))</f>
        <v/>
      </c>
      <c r="EN49" s="254" t="str">
        <f>IF(AND($C$2="sixth"),key!FD51,IF(AND($C$2="Seventh"),key!FD151,IF(AND($C$2="eighth"),key!FD251,"")))</f>
        <v/>
      </c>
      <c r="EO49" s="310" t="str">
        <f>IF(AND($C$2="sixth"),key!FE51,IF(AND($C$2="Seventh"),key!FE151,IF(AND($C$2="eighth"),key!FE251,"")))</f>
        <v/>
      </c>
      <c r="EP49" s="311" t="str">
        <f>IF(AND($C$2="sixth"),key!FF51,IF(AND($C$2="Seventh"),key!FF151,IF(AND($C$2="eighth"),key!FF251,"")))</f>
        <v xml:space="preserve"> </v>
      </c>
      <c r="EQ49" s="254" t="str">
        <f>IF(AND($C$2="sixth"),key!FG51,IF(AND($C$2="Seventh"),key!FG151,IF(AND($C$2="eighth"),key!FG251,"")))</f>
        <v/>
      </c>
      <c r="ER49" s="254" t="str">
        <f>IF(AND($C$2="sixth"),key!FH51,IF(AND($C$2="Seventh"),key!FH151,IF(AND($C$2="eighth"),key!FH251,"")))</f>
        <v/>
      </c>
      <c r="ES49" s="254" t="str">
        <f>IF(AND($C$2="sixth"),key!FI51,IF(AND($C$2="Seventh"),key!FI151,IF(AND($C$2="eighth"),key!FI251,"")))</f>
        <v/>
      </c>
      <c r="ET49" s="254" t="str">
        <f>IF(AND($C$2="sixth"),key!FJ51,IF(AND($C$2="Seventh"),key!FJ151,IF(AND($C$2="eighth"),key!FJ251,"")))</f>
        <v/>
      </c>
      <c r="EU49" s="254" t="str">
        <f>IF(AND($C$2="sixth"),key!FK51,IF(AND($C$2="Seventh"),key!FK151,IF(AND($C$2="eighth"),key!FK251,"")))</f>
        <v/>
      </c>
      <c r="EV49" s="310" t="str">
        <f>IF(AND($C$2="sixth"),key!FL51,IF(AND($C$2="Seventh"),key!FL151,IF(AND($C$2="eighth"),key!FL251,"")))</f>
        <v/>
      </c>
      <c r="EW49" s="311" t="str">
        <f>IF(AND($C$2="sixth"),key!FM51,IF(AND($C$2="Seventh"),key!FM151,IF(AND($C$2="eighth"),key!FM251,"")))</f>
        <v xml:space="preserve"> </v>
      </c>
      <c r="EX49" s="254" t="str">
        <f>IF(AND($C$2="sixth"),key!FN51,IF(AND($C$2="Seventh"),key!FN151,IF(AND($C$2="eighth"),key!FN251,"")))</f>
        <v/>
      </c>
      <c r="EY49" s="254" t="str">
        <f>IF(AND($C$2="sixth"),key!FO51,IF(AND($C$2="Seventh"),key!FO151,IF(AND($C$2="eighth"),key!FO251,"")))</f>
        <v/>
      </c>
      <c r="EZ49" s="254" t="str">
        <f>IF(AND($C$2="sixth"),key!FP51,IF(AND($C$2="Seventh"),key!FP151,IF(AND($C$2="eighth"),key!FP251,"")))</f>
        <v/>
      </c>
      <c r="FA49" s="254" t="str">
        <f>IF(AND($C$2="sixth"),key!FQ51,IF(AND($C$2="Seventh"),key!FQ151,IF(AND($C$2="eighth"),key!FQ251,"")))</f>
        <v/>
      </c>
      <c r="FB49" s="254" t="str">
        <f>IF(AND($C$2="sixth"),key!FR51,IF(AND($C$2="Seventh"),key!FR151,IF(AND($C$2="eighth"),key!FR251,"")))</f>
        <v/>
      </c>
      <c r="FC49" s="310" t="str">
        <f>IF(AND($C$2="sixth"),key!FS51,IF(AND($C$2="Seventh"),key!FS151,IF(AND($C$2="eighth"),key!FS251,"")))</f>
        <v/>
      </c>
      <c r="FD49" s="311" t="str">
        <f>IF(AND($C$2="sixth"),key!FT51,IF(AND($C$2="Seventh"),key!FT151,IF(AND($C$2="eighth"),key!FT251,"")))</f>
        <v xml:space="preserve"> </v>
      </c>
      <c r="FE49" s="344" t="str">
        <f t="shared" si="11"/>
        <v/>
      </c>
      <c r="FF49" s="261" t="str">
        <f>IF(AND($C$2="sixth"),key!GI51,IF(AND($C$2="Seventh"),key!GI151,IF(AND($C$2="eighth"),key!GI251,"")))</f>
        <v/>
      </c>
      <c r="FG49" s="842" t="str">
        <f>IF(AND($C$2="sixth"),key!GJ51,IF(AND($C$2="Seventh"),key!GJ151,IF(AND($C$2="eighth"),key!GJ251,"")))</f>
        <v/>
      </c>
      <c r="FH49" s="843"/>
      <c r="FI49" s="255" t="str">
        <f>IF(AND($C$2="sixth"),key!GG51,IF(AND($C$2="Seventh"),key!GG151,IF(AND($C$2="eighth"),key!GG251,"")))</f>
        <v/>
      </c>
      <c r="FJ49" s="330" t="str">
        <f t="shared" si="10"/>
        <v/>
      </c>
      <c r="FK49" s="248"/>
      <c r="FL49" s="248"/>
      <c r="FY49" s="50" t="str">
        <f>IF(AND($C$2="sixth"),key!GH51,IF(AND($C$2="Seventh"),key!GH151,IF(AND($C$2="eighth"),key!GH251,"")))</f>
        <v/>
      </c>
    </row>
    <row r="50" spans="1:181" ht="18.75">
      <c r="A50" s="257">
        <v>44</v>
      </c>
      <c r="B50" s="291" t="str">
        <f>IF(AND($C$2="sixth"),key!E52,IF(AND($C$2="Seventh"),key!E152,IF(AND($C$2="eighth"),key!E252,"")))</f>
        <v/>
      </c>
      <c r="C50" s="288" t="str">
        <f>IF(ISNA(VLOOKUP(D50,Register!A$7:Z$315,10,FALSE)),"",VLOOKUP(D50,Register!A$7:Z$315,10,FALSE))</f>
        <v/>
      </c>
      <c r="D50" s="289" t="str">
        <f>IF(AND($C$2="sixth"),key!B52,IF(AND($C$2="Seventh"),key!B152,IF(AND($C$2="eighth"),key!B252,"")))</f>
        <v/>
      </c>
      <c r="E50" s="290" t="str">
        <f>IF(AND($C$2="sixth"),key!C52,IF(AND($C$2="Seventh"),key!C152,IF(AND($C$2="eighth"),key!C252,"")))</f>
        <v/>
      </c>
      <c r="F50" s="290" t="str">
        <f>IF(AND($C$2="sixth"),key!D52,IF(AND($C$2="Seventh"),key!D152,IF(AND($C$2="eighth"),key!D252,"")))</f>
        <v/>
      </c>
      <c r="G50" s="295" t="str">
        <f>IF(AND($C$2="sixth"),key!G52,IF(AND($C$2="Seventh"),key!G152,IF(AND($C$2="eighth"),key!G252,"")))</f>
        <v/>
      </c>
      <c r="H50" s="295" t="str">
        <f>IF(AND($C$2="sixth"),key!H52,IF(AND($C$2="Seventh"),key!H152,IF(AND($C$2="eighth"),key!H252,"")))</f>
        <v/>
      </c>
      <c r="I50" s="297" t="str">
        <f t="shared" si="0"/>
        <v/>
      </c>
      <c r="J50" s="296" t="str">
        <f>IF(AND($C$2="sixth"),key!J52,IF(AND($C$2="Seventh"),key!J152,IF(AND($C$2="eighth"),key!J252,"")))</f>
        <v/>
      </c>
      <c r="K50" s="295" t="str">
        <f>IF(AND($C$2="sixth"),key!K52,IF(AND($C$2="Seventh"),key!K152,IF(AND($C$2="eighth"),key!K252,"")))</f>
        <v/>
      </c>
      <c r="L50" s="295" t="str">
        <f>IF(AND($C$2="sixth"),key!L52,IF(AND($C$2="Seventh"),key!L152,IF(AND($C$2="eighth"),key!L252,"")))</f>
        <v/>
      </c>
      <c r="M50" s="258" t="str">
        <f t="shared" si="2"/>
        <v/>
      </c>
      <c r="N50" s="298" t="str">
        <f>IF(AND($C$2="sixth"),key!N52,IF(AND($C$2="Seventh"),key!N152,IF(AND($C$2="eighth"),key!N252,"")))</f>
        <v/>
      </c>
      <c r="O50" s="295" t="str">
        <f>IF(AND($C$2="sixth"),key!O52,IF(AND($C$2="Seventh"),key!O152,IF(AND($C$2="eighth"),key!O252,"")))</f>
        <v/>
      </c>
      <c r="P50" s="295" t="str">
        <f>IF(AND($C$2="sixth"),key!P52,IF(AND($C$2="Seventh"),key!P152,IF(AND($C$2="eighth"),key!P252,"")))</f>
        <v/>
      </c>
      <c r="Q50" s="258" t="str">
        <f t="shared" si="3"/>
        <v/>
      </c>
      <c r="R50" s="298" t="str">
        <f>IF(AND($C$2="sixth"),key!R52,IF(AND($C$2="Seventh"),key!R152,IF(AND($C$2="eighth"),key!R252,"")))</f>
        <v/>
      </c>
      <c r="S50" s="295" t="str">
        <f>IF(AND($C$2="sixth"),key!S52,IF(AND($C$2="Seventh"),key!S152,IF(AND($C$2="eighth"),key!S252,"")))</f>
        <v/>
      </c>
      <c r="T50" s="295" t="str">
        <f>IF(AND($C$2="sixth"),key!T52,IF(AND($C$2="Seventh"),key!T152,IF(AND($C$2="eighth"),key!T252,"")))</f>
        <v/>
      </c>
      <c r="U50" s="258" t="str">
        <f t="shared" si="4"/>
        <v/>
      </c>
      <c r="V50" s="298" t="str">
        <f>IF(AND($C$2="sixth"),key!V52,IF(AND($C$2="Seventh"),key!V152,IF(AND($C$2="eighth"),key!V252,"")))</f>
        <v/>
      </c>
      <c r="W50" s="295" t="str">
        <f>IF(AND($C$2="sixth"),key!W52,IF(AND($C$2="Seventh"),key!W152,IF(AND($C$2="eighth"),key!W252,"")))</f>
        <v/>
      </c>
      <c r="X50" s="295" t="str">
        <f>IF(AND($C$2="sixth"),key!X52,IF(AND($C$2="Seventh"),key!X152,IF(AND($C$2="eighth"),key!X252,"")))</f>
        <v/>
      </c>
      <c r="Y50" s="259" t="str">
        <f t="shared" si="5"/>
        <v/>
      </c>
      <c r="Z50" s="298" t="str">
        <f>IF(AND($C$2="sixth"),key!Z52,IF(AND($C$2="Seventh"),key!Z152,IF(AND($C$2="eighth"),key!Z252,"")))</f>
        <v/>
      </c>
      <c r="AA50" s="259" t="str">
        <f>IF(AND($C$2="sixth"),key!AC52,IF(AND($C$2="Seventh"),key!AC152,IF(AND($C$2="eighth"),key!AC252,"")))</f>
        <v/>
      </c>
      <c r="AB50" s="299" t="str">
        <f>IF(AND($C$2="sixth"),key!AD52,IF(AND($C$2="Seventh"),key!AD152,IF(AND($C$2="eighth"),key!AD252,"")))</f>
        <v/>
      </c>
      <c r="AC50" s="295" t="str">
        <f>IF(AND($C$2="sixth"),key!AF52,IF(AND($C$2="Seventh"),key!AF152,IF(AND($C$2="eighth"),key!AF252,"")))</f>
        <v/>
      </c>
      <c r="AD50" s="295" t="str">
        <f>IF(AND($C$2="sixth"),key!AG52,IF(AND($C$2="Seventh"),key!AG152,IF(AND($C$2="eighth"),key!AG252,"")))</f>
        <v/>
      </c>
      <c r="AE50" s="297" t="str">
        <f t="shared" si="6"/>
        <v/>
      </c>
      <c r="AF50" s="296" t="str">
        <f>IF(AND($C$2="sixth"),key!AI52,IF(AND($C$2="Seventh"),key!AI152,IF(AND($C$2="eighth"),key!AI252,"")))</f>
        <v/>
      </c>
      <c r="AG50" s="295" t="str">
        <f>IF(AND($C$2="sixth"),key!AJ52,IF(AND($C$2="Seventh"),key!AJ152,IF(AND($C$2="eighth"),key!AJ252,"")))</f>
        <v/>
      </c>
      <c r="AH50" s="295" t="str">
        <f>IF(AND($C$2="sixth"),key!AK52,IF(AND($C$2="Seventh"),key!AK152,IF(AND($C$2="eighth"),key!AK252,"")))</f>
        <v/>
      </c>
      <c r="AI50" s="258" t="str">
        <f t="shared" si="7"/>
        <v/>
      </c>
      <c r="AJ50" s="298" t="str">
        <f>IF(AND($C$2="sixth"),key!AM52,IF(AND($C$2="Seventh"),key!AM152,IF(AND($C$2="eighth"),key!AM252,"")))</f>
        <v/>
      </c>
      <c r="AK50" s="295" t="str">
        <f>IF(AND($C$2="sixth"),key!AN52,IF(AND($C$2="Seventh"),key!AN152,IF(AND($C$2="eighth"),key!AN252,"")))</f>
        <v/>
      </c>
      <c r="AL50" s="295" t="str">
        <f>IF(AND($C$2="sixth"),key!AO52,IF(AND($C$2="Seventh"),key!AO152,IF(AND($C$2="eighth"),key!AO252,"")))</f>
        <v/>
      </c>
      <c r="AM50" s="258" t="str">
        <f t="shared" si="8"/>
        <v/>
      </c>
      <c r="AN50" s="298" t="str">
        <f>IF(AND($C$2="sixth"),key!AQ52,IF(AND($C$2="Seventh"),key!AQ152,IF(AND($C$2="eighth"),key!AQ252,"")))</f>
        <v/>
      </c>
      <c r="AO50" s="295" t="str">
        <f>IF(AND($C$2="sixth"),key!AR52,IF(AND($C$2="Seventh"),key!AR152,IF(AND($C$2="eighth"),key!AR252,"")))</f>
        <v/>
      </c>
      <c r="AP50" s="295" t="str">
        <f>IF(AND($C$2="sixth"),key!AS52,IF(AND($C$2="Seventh"),key!AS152,IF(AND($C$2="eighth"),key!AS252,"")))</f>
        <v/>
      </c>
      <c r="AQ50" s="303" t="str">
        <f>IF(AND($C$2="sixth"),key!AT52,IF(AND($C$2="Seventh"),key!AT152,IF(AND($C$2="eighth"),key!AT252,"")))</f>
        <v/>
      </c>
      <c r="AR50" s="298" t="str">
        <f>IF(AND($C$2="sixth"),key!AU52,IF(AND($C$2="Seventh"),key!AU152,IF(AND($C$2="eighth"),key!AU252,"")))</f>
        <v/>
      </c>
      <c r="AS50" s="295" t="str">
        <f>IF(AND($C$2="sixth"),key!AV52,IF(AND($C$2="Seventh"),key!AV152,IF(AND($C$2="eighth"),key!AV252,"")))</f>
        <v/>
      </c>
      <c r="AT50" s="295" t="str">
        <f>IF(AND($C$2="sixth"),key!AW52,IF(AND($C$2="Seventh"),key!AW152,IF(AND($C$2="eighth"),key!AW252,"")))</f>
        <v/>
      </c>
      <c r="AU50" s="303" t="str">
        <f>IF(AND($C$2="sixth"),key!AX52,IF(AND($C$2="Seventh"),key!AX152,IF(AND($C$2="eighth"),key!AX252,"")))</f>
        <v/>
      </c>
      <c r="AV50" s="298" t="str">
        <f>IF(AND($C$2="sixth"),key!AY52,IF(AND($C$2="Seventh"),key!AY152,IF(AND($C$2="eighth"),key!AY252,"")))</f>
        <v/>
      </c>
      <c r="AW50" s="259" t="str">
        <f>IF(AND($C$2="sixth"),key!BB52,IF(AND($C$2="Seventh"),key!BB152,IF(AND($C$2="eighth"),key!BB252,"")))</f>
        <v/>
      </c>
      <c r="AX50" s="299" t="str">
        <f>IF(AND($C$2="sixth"),key!BC52,IF(AND($C$2="Seventh"),key!BC152,IF(AND($C$2="eighth"),key!BC252,"")))</f>
        <v/>
      </c>
      <c r="AY50" s="295" t="str">
        <f>IF(AND($C$2="sixth"),key!BE52,IF(AND($C$2="Seventh"),key!BE152,IF(AND($C$2="eighth"),key!BE252,"")))</f>
        <v/>
      </c>
      <c r="AZ50" s="295" t="str">
        <f>IF(AND($C$2="sixth"),key!BF52,IF(AND($C$2="Seventh"),key!BF152,IF(AND($C$2="eighth"),key!BF252,"")))</f>
        <v/>
      </c>
      <c r="BA50" s="302" t="str">
        <f>IF(AND($C$2="sixth"),key!BG52,IF(AND($C$2="Seventh"),key!BG152,IF(AND($C$2="eighth"),key!BG252,"")))</f>
        <v/>
      </c>
      <c r="BB50" s="298" t="str">
        <f>IF(AND($C$2="sixth"),key!BH52,IF(AND($C$2="Seventh"),key!BH152,IF(AND($C$2="eighth"),key!BH252,"")))</f>
        <v/>
      </c>
      <c r="BC50" s="295" t="str">
        <f>IF(AND($C$2="sixth"),key!BI52,IF(AND($C$2="Seventh"),key!BI152,IF(AND($C$2="eighth"),key!BI252,"")))</f>
        <v/>
      </c>
      <c r="BD50" s="295" t="str">
        <f>IF(AND($C$2="sixth"),key!BJ52,IF(AND($C$2="Seventh"),key!BJ152,IF(AND($C$2="eighth"),key!BJ252,"")))</f>
        <v/>
      </c>
      <c r="BE50" s="302" t="str">
        <f>IF(AND($C$2="sixth"),key!BK52,IF(AND($C$2="Seventh"),key!BK152,IF(AND($C$2="eighth"),key!BK252,"")))</f>
        <v/>
      </c>
      <c r="BF50" s="298" t="str">
        <f>IF(AND($C$2="sixth"),key!BL52,IF(AND($C$2="Seventh"),key!BL152,IF(AND($C$2="eighth"),key!BL252,"")))</f>
        <v/>
      </c>
      <c r="BG50" s="295" t="str">
        <f>IF(AND($C$2="sixth"),key!BM52,IF(AND($C$2="Seventh"),key!BM152,IF(AND($C$2="eighth"),key!BM252,"")))</f>
        <v/>
      </c>
      <c r="BH50" s="295" t="str">
        <f>IF(AND($C$2="sixth"),key!BN52,IF(AND($C$2="Seventh"),key!BN152,IF(AND($C$2="eighth"),key!BN252,"")))</f>
        <v/>
      </c>
      <c r="BI50" s="302" t="str">
        <f>IF(AND($C$2="sixth"),key!BO52,IF(AND($C$2="Seventh"),key!BO152,IF(AND($C$2="eighth"),key!BO252,"")))</f>
        <v/>
      </c>
      <c r="BJ50" s="298" t="str">
        <f>IF(AND($C$2="sixth"),key!BP52,IF(AND($C$2="Seventh"),key!BP152,IF(AND($C$2="eighth"),key!BP252,"")))</f>
        <v/>
      </c>
      <c r="BK50" s="295" t="str">
        <f>IF(AND($C$2="sixth"),key!BQ52,IF(AND($C$2="Seventh"),key!BQ152,IF(AND($C$2="eighth"),key!BQ252,"")))</f>
        <v/>
      </c>
      <c r="BL50" s="295" t="str">
        <f>IF(AND($C$2="sixth"),key!BR52,IF(AND($C$2="Seventh"),key!BR152,IF(AND($C$2="eighth"),key!BR252,"")))</f>
        <v/>
      </c>
      <c r="BM50" s="302" t="str">
        <f>IF(AND($C$2="sixth"),key!BS52,IF(AND($C$2="Seventh"),key!BS152,IF(AND($C$2="eighth"),key!BS252,"")))</f>
        <v/>
      </c>
      <c r="BN50" s="298" t="str">
        <f>IF(AND($C$2="sixth"),key!BT52,IF(AND($C$2="Seventh"),key!BT152,IF(AND($C$2="eighth"),key!BT252,"")))</f>
        <v/>
      </c>
      <c r="BO50" s="295" t="str">
        <f>IF(AND($C$2="sixth"),key!BU52,IF(AND($C$2="Seventh"),key!BU152,IF(AND($C$2="eighth"),key!BU252,"")))</f>
        <v/>
      </c>
      <c r="BP50" s="295" t="str">
        <f>IF(AND($C$2="sixth"),key!BV52,IF(AND($C$2="Seventh"),key!BV152,IF(AND($C$2="eighth"),key!BV252,"")))</f>
        <v/>
      </c>
      <c r="BQ50" s="302" t="str">
        <f>IF(AND($C$2="sixth"),key!BW52,IF(AND($C$2="Seventh"),key!BW152,IF(AND($C$2="eighth"),key!BW252,"")))</f>
        <v/>
      </c>
      <c r="BR50" s="298" t="str">
        <f>IF(AND($C$2="sixth"),key!BX52,IF(AND($C$2="Seventh"),key!BX152,IF(AND($C$2="eighth"),key!BX252,"")))</f>
        <v/>
      </c>
      <c r="BS50" s="259" t="str">
        <f>IF(AND($C$2="sixth"),key!CA52,IF(AND($C$2="Seventh"),key!CA152,IF(AND($C$2="eighth"),key!CA252,"")))</f>
        <v/>
      </c>
      <c r="BT50" s="299" t="str">
        <f>IF(AND($C$2="sixth"),key!CB52,IF(AND($C$2="Seventh"),key!CB152,IF(AND($C$2="eighth"),key!CB252,"")))</f>
        <v/>
      </c>
      <c r="BU50" s="295" t="str">
        <f>IF(AND($C$2="sixth"),key!CD52,IF(AND($C$2="Seventh"),key!CD152,IF(AND($C$2="eighth"),key!CD252,"")))</f>
        <v/>
      </c>
      <c r="BV50" s="295" t="str">
        <f>IF(AND($C$2="sixth"),key!CE52,IF(AND($C$2="Seventh"),key!CE152,IF(AND($C$2="eighth"),key!CE252,"")))</f>
        <v/>
      </c>
      <c r="BW50" s="302" t="str">
        <f>IF(AND($C$2="sixth"),key!CF52,IF(AND($C$2="Seventh"),key!CF152,IF(AND($C$2="eighth"),key!CF252,"")))</f>
        <v/>
      </c>
      <c r="BX50" s="298" t="str">
        <f>IF(AND($C$2="sixth"),key!CG52,IF(AND($C$2="Seventh"),key!CG152,IF(AND($C$2="eighth"),key!CG252,"")))</f>
        <v/>
      </c>
      <c r="BY50" s="295" t="str">
        <f>IF(AND($C$2="sixth"),key!CH52,IF(AND($C$2="Seventh"),key!CH152,IF(AND($C$2="eighth"),key!CH252,"")))</f>
        <v/>
      </c>
      <c r="BZ50" s="295" t="str">
        <f>IF(AND($C$2="sixth"),key!CI52,IF(AND($C$2="Seventh"),key!CI152,IF(AND($C$2="eighth"),key!CI252,"")))</f>
        <v/>
      </c>
      <c r="CA50" s="302" t="str">
        <f>IF(AND($C$2="sixth"),key!CJ52,IF(AND($C$2="Seventh"),key!CJ152,IF(AND($C$2="eighth"),key!CJ252,"")))</f>
        <v/>
      </c>
      <c r="CB50" s="298" t="str">
        <f>IF(AND($C$2="sixth"),key!CK52,IF(AND($C$2="Seventh"),key!CK152,IF(AND($C$2="eighth"),key!CK252,"")))</f>
        <v/>
      </c>
      <c r="CC50" s="295" t="str">
        <f>IF(AND($C$2="sixth"),key!CL52,IF(AND($C$2="Seventh"),key!CL152,IF(AND($C$2="eighth"),key!CL252,"")))</f>
        <v/>
      </c>
      <c r="CD50" s="295" t="str">
        <f>IF(AND($C$2="sixth"),key!CM52,IF(AND($C$2="Seventh"),key!CM152,IF(AND($C$2="eighth"),key!CM252,"")))</f>
        <v/>
      </c>
      <c r="CE50" s="302" t="str">
        <f>IF(AND($C$2="sixth"),key!CN52,IF(AND($C$2="Seventh"),key!CN152,IF(AND($C$2="eighth"),key!CN252,"")))</f>
        <v/>
      </c>
      <c r="CF50" s="298" t="str">
        <f>IF(AND($C$2="sixth"),key!CO52,IF(AND($C$2="Seventh"),key!CO152,IF(AND($C$2="eighth"),key!CO252,"")))</f>
        <v/>
      </c>
      <c r="CG50" s="295" t="str">
        <f>IF(AND($C$2="sixth"),key!CP52,IF(AND($C$2="Seventh"),key!CP152,IF(AND($C$2="eighth"),key!CP252,"")))</f>
        <v/>
      </c>
      <c r="CH50" s="295" t="str">
        <f>IF(AND($C$2="sixth"),key!CQ52,IF(AND($C$2="Seventh"),key!CQ152,IF(AND($C$2="eighth"),key!CQ252,"")))</f>
        <v/>
      </c>
      <c r="CI50" s="302" t="str">
        <f>IF(AND($C$2="sixth"),key!CR52,IF(AND($C$2="Seventh"),key!CR152,IF(AND($C$2="eighth"),key!CR252,"")))</f>
        <v/>
      </c>
      <c r="CJ50" s="298" t="str">
        <f>IF(AND($C$2="sixth"),key!CS52,IF(AND($C$2="Seventh"),key!CS152,IF(AND($C$2="eighth"),key!CS252,"")))</f>
        <v/>
      </c>
      <c r="CK50" s="295" t="str">
        <f>IF(AND($C$2="sixth"),key!CT52,IF(AND($C$2="Seventh"),key!CT152,IF(AND($C$2="eighth"),key!CT252,"")))</f>
        <v/>
      </c>
      <c r="CL50" s="295" t="str">
        <f>IF(AND($C$2="sixth"),key!CU52,IF(AND($C$2="Seventh"),key!CU152,IF(AND($C$2="eighth"),key!CU252,"")))</f>
        <v/>
      </c>
      <c r="CM50" s="302" t="str">
        <f>IF(AND($C$2="sixth"),key!CV52,IF(AND($C$2="Seventh"),key!CV152,IF(AND($C$2="eighth"),key!CV252,"")))</f>
        <v/>
      </c>
      <c r="CN50" s="298" t="str">
        <f>IF(AND($C$2="sixth"),key!CW52,IF(AND($C$2="Seventh"),key!CW152,IF(AND($C$2="eighth"),key!CW252,"")))</f>
        <v/>
      </c>
      <c r="CO50" s="259" t="str">
        <f>IF(AND($C$2="sixth"),key!CZ52,IF(AND($C$2="Seventh"),key!CZ152,IF(AND($C$2="eighth"),key!CZ252,"")))</f>
        <v/>
      </c>
      <c r="CP50" s="299" t="str">
        <f>IF(AND($C$2="sixth"),key!DA52,IF(AND($C$2="Seventh"),key!DA152,IF(AND($C$2="eighth"),key!DA252,"")))</f>
        <v/>
      </c>
      <c r="CQ50" s="295" t="str">
        <f>IF(AND($C$2="sixth"),key!DC52,IF(AND($C$2="Seventh"),key!DC152,IF(AND($C$2="eighth"),key!DC252,"")))</f>
        <v/>
      </c>
      <c r="CR50" s="295" t="str">
        <f>IF(AND($C$2="sixth"),key!DD52,IF(AND($C$2="Seventh"),key!DD152,IF(AND($C$2="eighth"),key!DD252,"")))</f>
        <v/>
      </c>
      <c r="CS50" s="302" t="str">
        <f>IF(AND($C$2="sixth"),key!DE52,IF(AND($C$2="Seventh"),key!DE152,IF(AND($C$2="eighth"),key!DE252,"")))</f>
        <v/>
      </c>
      <c r="CT50" s="298" t="str">
        <f>IF(AND($C$2="sixth"),key!DF52,IF(AND($C$2="Seventh"),key!DF152,IF(AND($C$2="eighth"),key!DF252,"")))</f>
        <v/>
      </c>
      <c r="CU50" s="295" t="str">
        <f>IF(AND($C$2="sixth"),key!DG52,IF(AND($C$2="Seventh"),key!DG152,IF(AND($C$2="eighth"),key!DG252,"")))</f>
        <v/>
      </c>
      <c r="CV50" s="295" t="str">
        <f>IF(AND($C$2="sixth"),key!DH52,IF(AND($C$2="Seventh"),key!DH152,IF(AND($C$2="eighth"),key!DH252,"")))</f>
        <v/>
      </c>
      <c r="CW50" s="302" t="str">
        <f>IF(AND($C$2="sixth"),key!DI52,IF(AND($C$2="Seventh"),key!DI152,IF(AND($C$2="eighth"),key!DI252,"")))</f>
        <v/>
      </c>
      <c r="CX50" s="298" t="str">
        <f>IF(AND($C$2="sixth"),key!DJ52,IF(AND($C$2="Seventh"),key!DJ152,IF(AND($C$2="eighth"),key!DJ252,"")))</f>
        <v/>
      </c>
      <c r="CY50" s="295" t="str">
        <f>IF(AND($C$2="sixth"),key!DK52,IF(AND($C$2="Seventh"),key!DK152,IF(AND($C$2="eighth"),key!DK252,"")))</f>
        <v/>
      </c>
      <c r="CZ50" s="295" t="str">
        <f>IF(AND($C$2="sixth"),key!DL52,IF(AND($C$2="Seventh"),key!DL152,IF(AND($C$2="eighth"),key!DL252,"")))</f>
        <v/>
      </c>
      <c r="DA50" s="302" t="str">
        <f>IF(AND($C$2="sixth"),key!DM52,IF(AND($C$2="Seventh"),key!DM152,IF(AND($C$2="eighth"),key!DM252,"")))</f>
        <v/>
      </c>
      <c r="DB50" s="298" t="str">
        <f>IF(AND($C$2="sixth"),key!DN52,IF(AND($C$2="Seventh"),key!DN152,IF(AND($C$2="eighth"),key!DN252,"")))</f>
        <v/>
      </c>
      <c r="DC50" s="295" t="str">
        <f>IF(AND($C$2="sixth"),key!DO52,IF(AND($C$2="Seventh"),key!DO152,IF(AND($C$2="eighth"),key!DO252,"")))</f>
        <v/>
      </c>
      <c r="DD50" s="295" t="str">
        <f>IF(AND($C$2="sixth"),key!DP52,IF(AND($C$2="Seventh"),key!DP152,IF(AND($C$2="eighth"),key!DP252,"")))</f>
        <v/>
      </c>
      <c r="DE50" s="302" t="str">
        <f>IF(AND($C$2="sixth"),key!DQ52,IF(AND($C$2="Seventh"),key!DQ152,IF(AND($C$2="eighth"),key!DQ252,"")))</f>
        <v/>
      </c>
      <c r="DF50" s="298" t="str">
        <f>IF(AND($C$2="sixth"),key!DR52,IF(AND($C$2="Seventh"),key!DR152,IF(AND($C$2="eighth"),key!DR252,"")))</f>
        <v/>
      </c>
      <c r="DG50" s="295" t="str">
        <f>IF(AND($C$2="sixth"),key!DS52,IF(AND($C$2="Seventh"),key!DS152,IF(AND($C$2="eighth"),key!DS252,"")))</f>
        <v/>
      </c>
      <c r="DH50" s="295" t="str">
        <f>IF(AND($C$2="sixth"),key!DT52,IF(AND($C$2="Seventh"),key!DT152,IF(AND($C$2="eighth"),key!DT252,"")))</f>
        <v/>
      </c>
      <c r="DI50" s="302" t="str">
        <f>IF(AND($C$2="sixth"),key!DU52,IF(AND($C$2="Seventh"),key!DU152,IF(AND($C$2="eighth"),key!DU252,"")))</f>
        <v/>
      </c>
      <c r="DJ50" s="298" t="str">
        <f>IF(AND($C$2="sixth"),key!DV52,IF(AND($C$2="Seventh"),key!DV152,IF(AND($C$2="eighth"),key!DV252,"")))</f>
        <v/>
      </c>
      <c r="DK50" s="259" t="str">
        <f>IF(AND($C$2="sixth"),key!DY52,IF(AND($C$2="Seventh"),key!DY152,IF(AND($C$2="eighth"),key!DY252,"")))</f>
        <v/>
      </c>
      <c r="DL50" s="299" t="str">
        <f>IF(AND($C$2="sixth"),key!DZ52,IF(AND($C$2="Seventh"),key!DZ152,IF(AND($C$2="eighth"),key!DZ252,"")))</f>
        <v/>
      </c>
      <c r="DM50" s="295" t="str">
        <f>IF(AND($C$2="sixth"),key!EB52,IF(AND($C$2="Seventh"),key!EB152,IF(AND($C$2="eighth"),key!EB252,"")))</f>
        <v/>
      </c>
      <c r="DN50" s="295" t="str">
        <f>IF(AND($C$2="sixth"),key!EC52,IF(AND($C$2="Seventh"),key!EC152,IF(AND($C$2="eighth"),key!EC252,"")))</f>
        <v/>
      </c>
      <c r="DO50" s="302" t="str">
        <f>IF(AND($C$2="sixth"),key!ED52,IF(AND($C$2="Seventh"),key!ED152,IF(AND($C$2="eighth"),key!ED252,"")))</f>
        <v/>
      </c>
      <c r="DP50" s="298" t="str">
        <f>IF(AND($C$2="sixth"),key!EE52,IF(AND($C$2="Seventh"),key!EE152,IF(AND($C$2="eighth"),key!EE252,"")))</f>
        <v/>
      </c>
      <c r="DQ50" s="295" t="str">
        <f>IF(AND($C$2="sixth"),key!EF52,IF(AND($C$2="Seventh"),key!EF152,IF(AND($C$2="eighth"),key!EF252,"")))</f>
        <v/>
      </c>
      <c r="DR50" s="295" t="str">
        <f>IF(AND($C$2="sixth"),key!EG52,IF(AND($C$2="Seventh"),key!EG152,IF(AND($C$2="eighth"),key!EG252,"")))</f>
        <v/>
      </c>
      <c r="DS50" s="302" t="str">
        <f>IF(AND($C$2="sixth"),key!EH52,IF(AND($C$2="Seventh"),key!EH152,IF(AND($C$2="eighth"),key!EH252,"")))</f>
        <v/>
      </c>
      <c r="DT50" s="298" t="str">
        <f>IF(AND($C$2="sixth"),key!EI52,IF(AND($C$2="Seventh"),key!EI152,IF(AND($C$2="eighth"),key!EI252,"")))</f>
        <v/>
      </c>
      <c r="DU50" s="295" t="str">
        <f>IF(AND($C$2="sixth"),key!EJ52,IF(AND($C$2="Seventh"),key!EJ152,IF(AND($C$2="eighth"),key!EJ252,"")))</f>
        <v/>
      </c>
      <c r="DV50" s="295" t="str">
        <f>IF(AND($C$2="sixth"),key!EK52,IF(AND($C$2="Seventh"),key!EK152,IF(AND($C$2="eighth"),key!EK252,"")))</f>
        <v/>
      </c>
      <c r="DW50" s="302" t="str">
        <f>IF(AND($C$2="sixth"),key!EL52,IF(AND($C$2="Seventh"),key!EL152,IF(AND($C$2="eighth"),key!EL252,"")))</f>
        <v/>
      </c>
      <c r="DX50" s="298" t="str">
        <f>IF(AND($C$2="sixth"),key!EM52,IF(AND($C$2="Seventh"),key!EM152,IF(AND($C$2="eighth"),key!EM252,"")))</f>
        <v/>
      </c>
      <c r="DY50" s="295" t="str">
        <f>IF(AND($C$2="sixth"),key!EN52,IF(AND($C$2="Seventh"),key!EN152,IF(AND($C$2="eighth"),key!EN252,"")))</f>
        <v/>
      </c>
      <c r="DZ50" s="295" t="str">
        <f>IF(AND($C$2="sixth"),key!EO52,IF(AND($C$2="Seventh"),key!EO152,IF(AND($C$2="eighth"),key!EO252,"")))</f>
        <v/>
      </c>
      <c r="EA50" s="302" t="str">
        <f>IF(AND($C$2="sixth"),key!EP52,IF(AND($C$2="Seventh"),key!EP152,IF(AND($C$2="eighth"),key!EP252,"")))</f>
        <v/>
      </c>
      <c r="EB50" s="298" t="str">
        <f>IF(AND($C$2="sixth"),key!EQ52,IF(AND($C$2="Seventh"),key!EQ152,IF(AND($C$2="eighth"),key!EQ252,"")))</f>
        <v/>
      </c>
      <c r="EC50" s="295" t="str">
        <f>IF(AND($C$2="sixth"),key!ER52,IF(AND($C$2="Seventh"),key!ER152,IF(AND($C$2="eighth"),key!ER252,"")))</f>
        <v/>
      </c>
      <c r="ED50" s="295" t="str">
        <f>IF(AND($C$2="sixth"),key!ES52,IF(AND($C$2="Seventh"),key!ES152,IF(AND($C$2="eighth"),key!ES252,"")))</f>
        <v/>
      </c>
      <c r="EE50" s="302" t="str">
        <f>IF(AND($C$2="sixth"),key!ET52,IF(AND($C$2="Seventh"),key!ET152,IF(AND($C$2="eighth"),key!ET252,"")))</f>
        <v/>
      </c>
      <c r="EF50" s="298" t="str">
        <f>IF(AND($C$2="sixth"),key!EU52,IF(AND($C$2="Seventh"),key!EU152,IF(AND($C$2="eighth"),key!EU252,"")))</f>
        <v/>
      </c>
      <c r="EG50" s="259" t="str">
        <f>IF(AND($C$2="sixth"),key!EX52,IF(AND($C$2="Seventh"),key!EX152,IF(AND($C$2="eighth"),key!EX252,"")))</f>
        <v/>
      </c>
      <c r="EH50" s="299" t="str">
        <f>IF(AND($C$2="sixth"),key!EY52,IF(AND($C$2="Seventh"),key!EY152,IF(AND($C$2="eighth"),key!EY252,"")))</f>
        <v/>
      </c>
      <c r="EI50" s="260" t="str">
        <f t="shared" si="9"/>
        <v/>
      </c>
      <c r="EJ50" s="254" t="str">
        <f>IF(AND($C$2="sixth"),key!EZ52,IF(AND($C$2="Seventh"),key!EZ152,IF(AND($C$2="eighth"),key!EZ252,"")))</f>
        <v/>
      </c>
      <c r="EK50" s="254" t="str">
        <f>IF(AND($C$2="sixth"),key!FA52,IF(AND($C$2="Seventh"),key!FA152,IF(AND($C$2="eighth"),key!FA252,"")))</f>
        <v/>
      </c>
      <c r="EL50" s="254" t="str">
        <f>IF(AND($C$2="sixth"),key!FB52,IF(AND($C$2="Seventh"),key!FB152,IF(AND($C$2="eighth"),key!FB252,"")))</f>
        <v/>
      </c>
      <c r="EM50" s="254" t="str">
        <f>IF(AND($C$2="sixth"),key!FC52,IF(AND($C$2="Seventh"),key!FC152,IF(AND($C$2="eighth"),key!FC252,"")))</f>
        <v/>
      </c>
      <c r="EN50" s="254" t="str">
        <f>IF(AND($C$2="sixth"),key!FD52,IF(AND($C$2="Seventh"),key!FD152,IF(AND($C$2="eighth"),key!FD252,"")))</f>
        <v/>
      </c>
      <c r="EO50" s="310" t="str">
        <f>IF(AND($C$2="sixth"),key!FE52,IF(AND($C$2="Seventh"),key!FE152,IF(AND($C$2="eighth"),key!FE252,"")))</f>
        <v/>
      </c>
      <c r="EP50" s="311" t="str">
        <f>IF(AND($C$2="sixth"),key!FF52,IF(AND($C$2="Seventh"),key!FF152,IF(AND($C$2="eighth"),key!FF252,"")))</f>
        <v xml:space="preserve"> </v>
      </c>
      <c r="EQ50" s="254" t="str">
        <f>IF(AND($C$2="sixth"),key!FG52,IF(AND($C$2="Seventh"),key!FG152,IF(AND($C$2="eighth"),key!FG252,"")))</f>
        <v/>
      </c>
      <c r="ER50" s="254" t="str">
        <f>IF(AND($C$2="sixth"),key!FH52,IF(AND($C$2="Seventh"),key!FH152,IF(AND($C$2="eighth"),key!FH252,"")))</f>
        <v/>
      </c>
      <c r="ES50" s="254" t="str">
        <f>IF(AND($C$2="sixth"),key!FI52,IF(AND($C$2="Seventh"),key!FI152,IF(AND($C$2="eighth"),key!FI252,"")))</f>
        <v/>
      </c>
      <c r="ET50" s="254" t="str">
        <f>IF(AND($C$2="sixth"),key!FJ52,IF(AND($C$2="Seventh"),key!FJ152,IF(AND($C$2="eighth"),key!FJ252,"")))</f>
        <v/>
      </c>
      <c r="EU50" s="254" t="str">
        <f>IF(AND($C$2="sixth"),key!FK52,IF(AND($C$2="Seventh"),key!FK152,IF(AND($C$2="eighth"),key!FK252,"")))</f>
        <v/>
      </c>
      <c r="EV50" s="310" t="str">
        <f>IF(AND($C$2="sixth"),key!FL52,IF(AND($C$2="Seventh"),key!FL152,IF(AND($C$2="eighth"),key!FL252,"")))</f>
        <v/>
      </c>
      <c r="EW50" s="311" t="str">
        <f>IF(AND($C$2="sixth"),key!FM52,IF(AND($C$2="Seventh"),key!FM152,IF(AND($C$2="eighth"),key!FM252,"")))</f>
        <v xml:space="preserve"> </v>
      </c>
      <c r="EX50" s="254" t="str">
        <f>IF(AND($C$2="sixth"),key!FN52,IF(AND($C$2="Seventh"),key!FN152,IF(AND($C$2="eighth"),key!FN252,"")))</f>
        <v/>
      </c>
      <c r="EY50" s="254" t="str">
        <f>IF(AND($C$2="sixth"),key!FO52,IF(AND($C$2="Seventh"),key!FO152,IF(AND($C$2="eighth"),key!FO252,"")))</f>
        <v/>
      </c>
      <c r="EZ50" s="254" t="str">
        <f>IF(AND($C$2="sixth"),key!FP52,IF(AND($C$2="Seventh"),key!FP152,IF(AND($C$2="eighth"),key!FP252,"")))</f>
        <v/>
      </c>
      <c r="FA50" s="254" t="str">
        <f>IF(AND($C$2="sixth"),key!FQ52,IF(AND($C$2="Seventh"),key!FQ152,IF(AND($C$2="eighth"),key!FQ252,"")))</f>
        <v/>
      </c>
      <c r="FB50" s="254" t="str">
        <f>IF(AND($C$2="sixth"),key!FR52,IF(AND($C$2="Seventh"),key!FR152,IF(AND($C$2="eighth"),key!FR252,"")))</f>
        <v/>
      </c>
      <c r="FC50" s="310" t="str">
        <f>IF(AND($C$2="sixth"),key!FS52,IF(AND($C$2="Seventh"),key!FS152,IF(AND($C$2="eighth"),key!FS252,"")))</f>
        <v/>
      </c>
      <c r="FD50" s="311" t="str">
        <f>IF(AND($C$2="sixth"),key!FT52,IF(AND($C$2="Seventh"),key!FT152,IF(AND($C$2="eighth"),key!FT252,"")))</f>
        <v xml:space="preserve"> </v>
      </c>
      <c r="FE50" s="344" t="str">
        <f t="shared" si="11"/>
        <v/>
      </c>
      <c r="FF50" s="261" t="str">
        <f>IF(AND($C$2="sixth"),key!GI52,IF(AND($C$2="Seventh"),key!GI152,IF(AND($C$2="eighth"),key!GI252,"")))</f>
        <v/>
      </c>
      <c r="FG50" s="842" t="str">
        <f>IF(AND($C$2="sixth"),key!GJ52,IF(AND($C$2="Seventh"),key!GJ152,IF(AND($C$2="eighth"),key!GJ252,"")))</f>
        <v/>
      </c>
      <c r="FH50" s="843"/>
      <c r="FI50" s="255" t="str">
        <f>IF(AND($C$2="sixth"),key!GG52,IF(AND($C$2="Seventh"),key!GG152,IF(AND($C$2="eighth"),key!GG252,"")))</f>
        <v/>
      </c>
      <c r="FJ50" s="330" t="str">
        <f t="shared" si="10"/>
        <v/>
      </c>
      <c r="FK50" s="248"/>
      <c r="FL50" s="248"/>
      <c r="FY50" s="50" t="str">
        <f>IF(AND($C$2="sixth"),key!GH52,IF(AND($C$2="Seventh"),key!GH152,IF(AND($C$2="eighth"),key!GH252,"")))</f>
        <v/>
      </c>
    </row>
    <row r="51" spans="1:181" ht="18.75">
      <c r="A51" s="257">
        <v>45</v>
      </c>
      <c r="B51" s="291" t="str">
        <f>IF(AND($C$2="sixth"),key!E53,IF(AND($C$2="Seventh"),key!E153,IF(AND($C$2="eighth"),key!E253,"")))</f>
        <v/>
      </c>
      <c r="C51" s="288" t="str">
        <f>IF(ISNA(VLOOKUP(D51,Register!A$7:Z$315,10,FALSE)),"",VLOOKUP(D51,Register!A$7:Z$315,10,FALSE))</f>
        <v/>
      </c>
      <c r="D51" s="289" t="str">
        <f>IF(AND($C$2="sixth"),key!B53,IF(AND($C$2="Seventh"),key!B153,IF(AND($C$2="eighth"),key!B253,"")))</f>
        <v/>
      </c>
      <c r="E51" s="290" t="str">
        <f>IF(AND($C$2="sixth"),key!C53,IF(AND($C$2="Seventh"),key!C153,IF(AND($C$2="eighth"),key!C253,"")))</f>
        <v/>
      </c>
      <c r="F51" s="290" t="str">
        <f>IF(AND($C$2="sixth"),key!D53,IF(AND($C$2="Seventh"),key!D153,IF(AND($C$2="eighth"),key!D253,"")))</f>
        <v/>
      </c>
      <c r="G51" s="295" t="str">
        <f>IF(AND($C$2="sixth"),key!G53,IF(AND($C$2="Seventh"),key!G153,IF(AND($C$2="eighth"),key!G253,"")))</f>
        <v/>
      </c>
      <c r="H51" s="295" t="str">
        <f>IF(AND($C$2="sixth"),key!H53,IF(AND($C$2="Seventh"),key!H153,IF(AND($C$2="eighth"),key!H253,"")))</f>
        <v/>
      </c>
      <c r="I51" s="297" t="str">
        <f t="shared" si="0"/>
        <v/>
      </c>
      <c r="J51" s="296" t="str">
        <f>IF(AND($C$2="sixth"),key!J53,IF(AND($C$2="Seventh"),key!J153,IF(AND($C$2="eighth"),key!J253,"")))</f>
        <v/>
      </c>
      <c r="K51" s="295" t="str">
        <f>IF(AND($C$2="sixth"),key!K53,IF(AND($C$2="Seventh"),key!K153,IF(AND($C$2="eighth"),key!K253,"")))</f>
        <v/>
      </c>
      <c r="L51" s="295" t="str">
        <f>IF(AND($C$2="sixth"),key!L53,IF(AND($C$2="Seventh"),key!L153,IF(AND($C$2="eighth"),key!L253,"")))</f>
        <v/>
      </c>
      <c r="M51" s="258" t="str">
        <f t="shared" si="2"/>
        <v/>
      </c>
      <c r="N51" s="298" t="str">
        <f>IF(AND($C$2="sixth"),key!N53,IF(AND($C$2="Seventh"),key!N153,IF(AND($C$2="eighth"),key!N253,"")))</f>
        <v/>
      </c>
      <c r="O51" s="295" t="str">
        <f>IF(AND($C$2="sixth"),key!O53,IF(AND($C$2="Seventh"),key!O153,IF(AND($C$2="eighth"),key!O253,"")))</f>
        <v/>
      </c>
      <c r="P51" s="295" t="str">
        <f>IF(AND($C$2="sixth"),key!P53,IF(AND($C$2="Seventh"),key!P153,IF(AND($C$2="eighth"),key!P253,"")))</f>
        <v/>
      </c>
      <c r="Q51" s="258" t="str">
        <f t="shared" si="3"/>
        <v/>
      </c>
      <c r="R51" s="298" t="str">
        <f>IF(AND($C$2="sixth"),key!R53,IF(AND($C$2="Seventh"),key!R153,IF(AND($C$2="eighth"),key!R253,"")))</f>
        <v/>
      </c>
      <c r="S51" s="295" t="str">
        <f>IF(AND($C$2="sixth"),key!S53,IF(AND($C$2="Seventh"),key!S153,IF(AND($C$2="eighth"),key!S253,"")))</f>
        <v/>
      </c>
      <c r="T51" s="295" t="str">
        <f>IF(AND($C$2="sixth"),key!T53,IF(AND($C$2="Seventh"),key!T153,IF(AND($C$2="eighth"),key!T253,"")))</f>
        <v/>
      </c>
      <c r="U51" s="258" t="str">
        <f t="shared" si="4"/>
        <v/>
      </c>
      <c r="V51" s="298" t="str">
        <f>IF(AND($C$2="sixth"),key!V53,IF(AND($C$2="Seventh"),key!V153,IF(AND($C$2="eighth"),key!V253,"")))</f>
        <v/>
      </c>
      <c r="W51" s="295" t="str">
        <f>IF(AND($C$2="sixth"),key!W53,IF(AND($C$2="Seventh"),key!W153,IF(AND($C$2="eighth"),key!W253,"")))</f>
        <v/>
      </c>
      <c r="X51" s="295" t="str">
        <f>IF(AND($C$2="sixth"),key!X53,IF(AND($C$2="Seventh"),key!X153,IF(AND($C$2="eighth"),key!X253,"")))</f>
        <v/>
      </c>
      <c r="Y51" s="259" t="str">
        <f t="shared" si="5"/>
        <v/>
      </c>
      <c r="Z51" s="298" t="str">
        <f>IF(AND($C$2="sixth"),key!Z53,IF(AND($C$2="Seventh"),key!Z153,IF(AND($C$2="eighth"),key!Z253,"")))</f>
        <v/>
      </c>
      <c r="AA51" s="259" t="str">
        <f>IF(AND($C$2="sixth"),key!AC53,IF(AND($C$2="Seventh"),key!AC153,IF(AND($C$2="eighth"),key!AC253,"")))</f>
        <v/>
      </c>
      <c r="AB51" s="299" t="str">
        <f>IF(AND($C$2="sixth"),key!AD53,IF(AND($C$2="Seventh"),key!AD153,IF(AND($C$2="eighth"),key!AD253,"")))</f>
        <v/>
      </c>
      <c r="AC51" s="295" t="str">
        <f>IF(AND($C$2="sixth"),key!AF53,IF(AND($C$2="Seventh"),key!AF153,IF(AND($C$2="eighth"),key!AF253,"")))</f>
        <v/>
      </c>
      <c r="AD51" s="295" t="str">
        <f>IF(AND($C$2="sixth"),key!AG53,IF(AND($C$2="Seventh"),key!AG153,IF(AND($C$2="eighth"),key!AG253,"")))</f>
        <v/>
      </c>
      <c r="AE51" s="297" t="str">
        <f t="shared" si="6"/>
        <v/>
      </c>
      <c r="AF51" s="296" t="str">
        <f>IF(AND($C$2="sixth"),key!AI53,IF(AND($C$2="Seventh"),key!AI153,IF(AND($C$2="eighth"),key!AI253,"")))</f>
        <v/>
      </c>
      <c r="AG51" s="295" t="str">
        <f>IF(AND($C$2="sixth"),key!AJ53,IF(AND($C$2="Seventh"),key!AJ153,IF(AND($C$2="eighth"),key!AJ253,"")))</f>
        <v/>
      </c>
      <c r="AH51" s="295" t="str">
        <f>IF(AND($C$2="sixth"),key!AK53,IF(AND($C$2="Seventh"),key!AK153,IF(AND($C$2="eighth"),key!AK253,"")))</f>
        <v/>
      </c>
      <c r="AI51" s="258" t="str">
        <f t="shared" si="7"/>
        <v/>
      </c>
      <c r="AJ51" s="298" t="str">
        <f>IF(AND($C$2="sixth"),key!AM53,IF(AND($C$2="Seventh"),key!AM153,IF(AND($C$2="eighth"),key!AM253,"")))</f>
        <v/>
      </c>
      <c r="AK51" s="295" t="str">
        <f>IF(AND($C$2="sixth"),key!AN53,IF(AND($C$2="Seventh"),key!AN153,IF(AND($C$2="eighth"),key!AN253,"")))</f>
        <v/>
      </c>
      <c r="AL51" s="295" t="str">
        <f>IF(AND($C$2="sixth"),key!AO53,IF(AND($C$2="Seventh"),key!AO153,IF(AND($C$2="eighth"),key!AO253,"")))</f>
        <v/>
      </c>
      <c r="AM51" s="258" t="str">
        <f t="shared" si="8"/>
        <v/>
      </c>
      <c r="AN51" s="298" t="str">
        <f>IF(AND($C$2="sixth"),key!AQ53,IF(AND($C$2="Seventh"),key!AQ153,IF(AND($C$2="eighth"),key!AQ253,"")))</f>
        <v/>
      </c>
      <c r="AO51" s="295" t="str">
        <f>IF(AND($C$2="sixth"),key!AR53,IF(AND($C$2="Seventh"),key!AR153,IF(AND($C$2="eighth"),key!AR253,"")))</f>
        <v/>
      </c>
      <c r="AP51" s="295" t="str">
        <f>IF(AND($C$2="sixth"),key!AS53,IF(AND($C$2="Seventh"),key!AS153,IF(AND($C$2="eighth"),key!AS253,"")))</f>
        <v/>
      </c>
      <c r="AQ51" s="303" t="str">
        <f>IF(AND($C$2="sixth"),key!AT53,IF(AND($C$2="Seventh"),key!AT153,IF(AND($C$2="eighth"),key!AT253,"")))</f>
        <v/>
      </c>
      <c r="AR51" s="298" t="str">
        <f>IF(AND($C$2="sixth"),key!AU53,IF(AND($C$2="Seventh"),key!AU153,IF(AND($C$2="eighth"),key!AU253,"")))</f>
        <v/>
      </c>
      <c r="AS51" s="295" t="str">
        <f>IF(AND($C$2="sixth"),key!AV53,IF(AND($C$2="Seventh"),key!AV153,IF(AND($C$2="eighth"),key!AV253,"")))</f>
        <v/>
      </c>
      <c r="AT51" s="295" t="str">
        <f>IF(AND($C$2="sixth"),key!AW53,IF(AND($C$2="Seventh"),key!AW153,IF(AND($C$2="eighth"),key!AW253,"")))</f>
        <v/>
      </c>
      <c r="AU51" s="303" t="str">
        <f>IF(AND($C$2="sixth"),key!AX53,IF(AND($C$2="Seventh"),key!AX153,IF(AND($C$2="eighth"),key!AX253,"")))</f>
        <v/>
      </c>
      <c r="AV51" s="298" t="str">
        <f>IF(AND($C$2="sixth"),key!AY53,IF(AND($C$2="Seventh"),key!AY153,IF(AND($C$2="eighth"),key!AY253,"")))</f>
        <v/>
      </c>
      <c r="AW51" s="259" t="str">
        <f>IF(AND($C$2="sixth"),key!BB53,IF(AND($C$2="Seventh"),key!BB153,IF(AND($C$2="eighth"),key!BB253,"")))</f>
        <v/>
      </c>
      <c r="AX51" s="299" t="str">
        <f>IF(AND($C$2="sixth"),key!BC53,IF(AND($C$2="Seventh"),key!BC153,IF(AND($C$2="eighth"),key!BC253,"")))</f>
        <v/>
      </c>
      <c r="AY51" s="295" t="str">
        <f>IF(AND($C$2="sixth"),key!BE53,IF(AND($C$2="Seventh"),key!BE153,IF(AND($C$2="eighth"),key!BE253,"")))</f>
        <v/>
      </c>
      <c r="AZ51" s="295" t="str">
        <f>IF(AND($C$2="sixth"),key!BF53,IF(AND($C$2="Seventh"),key!BF153,IF(AND($C$2="eighth"),key!BF253,"")))</f>
        <v/>
      </c>
      <c r="BA51" s="302" t="str">
        <f>IF(AND($C$2="sixth"),key!BG53,IF(AND($C$2="Seventh"),key!BG153,IF(AND($C$2="eighth"),key!BG253,"")))</f>
        <v/>
      </c>
      <c r="BB51" s="298" t="str">
        <f>IF(AND($C$2="sixth"),key!BH53,IF(AND($C$2="Seventh"),key!BH153,IF(AND($C$2="eighth"),key!BH253,"")))</f>
        <v/>
      </c>
      <c r="BC51" s="295" t="str">
        <f>IF(AND($C$2="sixth"),key!BI53,IF(AND($C$2="Seventh"),key!BI153,IF(AND($C$2="eighth"),key!BI253,"")))</f>
        <v/>
      </c>
      <c r="BD51" s="295" t="str">
        <f>IF(AND($C$2="sixth"),key!BJ53,IF(AND($C$2="Seventh"),key!BJ153,IF(AND($C$2="eighth"),key!BJ253,"")))</f>
        <v/>
      </c>
      <c r="BE51" s="302" t="str">
        <f>IF(AND($C$2="sixth"),key!BK53,IF(AND($C$2="Seventh"),key!BK153,IF(AND($C$2="eighth"),key!BK253,"")))</f>
        <v/>
      </c>
      <c r="BF51" s="298" t="str">
        <f>IF(AND($C$2="sixth"),key!BL53,IF(AND($C$2="Seventh"),key!BL153,IF(AND($C$2="eighth"),key!BL253,"")))</f>
        <v/>
      </c>
      <c r="BG51" s="295" t="str">
        <f>IF(AND($C$2="sixth"),key!BM53,IF(AND($C$2="Seventh"),key!BM153,IF(AND($C$2="eighth"),key!BM253,"")))</f>
        <v/>
      </c>
      <c r="BH51" s="295" t="str">
        <f>IF(AND($C$2="sixth"),key!BN53,IF(AND($C$2="Seventh"),key!BN153,IF(AND($C$2="eighth"),key!BN253,"")))</f>
        <v/>
      </c>
      <c r="BI51" s="302" t="str">
        <f>IF(AND($C$2="sixth"),key!BO53,IF(AND($C$2="Seventh"),key!BO153,IF(AND($C$2="eighth"),key!BO253,"")))</f>
        <v/>
      </c>
      <c r="BJ51" s="298" t="str">
        <f>IF(AND($C$2="sixth"),key!BP53,IF(AND($C$2="Seventh"),key!BP153,IF(AND($C$2="eighth"),key!BP253,"")))</f>
        <v/>
      </c>
      <c r="BK51" s="295" t="str">
        <f>IF(AND($C$2="sixth"),key!BQ53,IF(AND($C$2="Seventh"),key!BQ153,IF(AND($C$2="eighth"),key!BQ253,"")))</f>
        <v/>
      </c>
      <c r="BL51" s="295" t="str">
        <f>IF(AND($C$2="sixth"),key!BR53,IF(AND($C$2="Seventh"),key!BR153,IF(AND($C$2="eighth"),key!BR253,"")))</f>
        <v/>
      </c>
      <c r="BM51" s="302" t="str">
        <f>IF(AND($C$2="sixth"),key!BS53,IF(AND($C$2="Seventh"),key!BS153,IF(AND($C$2="eighth"),key!BS253,"")))</f>
        <v/>
      </c>
      <c r="BN51" s="298" t="str">
        <f>IF(AND($C$2="sixth"),key!BT53,IF(AND($C$2="Seventh"),key!BT153,IF(AND($C$2="eighth"),key!BT253,"")))</f>
        <v/>
      </c>
      <c r="BO51" s="295" t="str">
        <f>IF(AND($C$2="sixth"),key!BU53,IF(AND($C$2="Seventh"),key!BU153,IF(AND($C$2="eighth"),key!BU253,"")))</f>
        <v/>
      </c>
      <c r="BP51" s="295" t="str">
        <f>IF(AND($C$2="sixth"),key!BV53,IF(AND($C$2="Seventh"),key!BV153,IF(AND($C$2="eighth"),key!BV253,"")))</f>
        <v/>
      </c>
      <c r="BQ51" s="302" t="str">
        <f>IF(AND($C$2="sixth"),key!BW53,IF(AND($C$2="Seventh"),key!BW153,IF(AND($C$2="eighth"),key!BW253,"")))</f>
        <v/>
      </c>
      <c r="BR51" s="298" t="str">
        <f>IF(AND($C$2="sixth"),key!BX53,IF(AND($C$2="Seventh"),key!BX153,IF(AND($C$2="eighth"),key!BX253,"")))</f>
        <v/>
      </c>
      <c r="BS51" s="259" t="str">
        <f>IF(AND($C$2="sixth"),key!CA53,IF(AND($C$2="Seventh"),key!CA153,IF(AND($C$2="eighth"),key!CA253,"")))</f>
        <v/>
      </c>
      <c r="BT51" s="299" t="str">
        <f>IF(AND($C$2="sixth"),key!CB53,IF(AND($C$2="Seventh"),key!CB153,IF(AND($C$2="eighth"),key!CB253,"")))</f>
        <v/>
      </c>
      <c r="BU51" s="295" t="str">
        <f>IF(AND($C$2="sixth"),key!CD53,IF(AND($C$2="Seventh"),key!CD153,IF(AND($C$2="eighth"),key!CD253,"")))</f>
        <v/>
      </c>
      <c r="BV51" s="295" t="str">
        <f>IF(AND($C$2="sixth"),key!CE53,IF(AND($C$2="Seventh"),key!CE153,IF(AND($C$2="eighth"),key!CE253,"")))</f>
        <v/>
      </c>
      <c r="BW51" s="302" t="str">
        <f>IF(AND($C$2="sixth"),key!CF53,IF(AND($C$2="Seventh"),key!CF153,IF(AND($C$2="eighth"),key!CF253,"")))</f>
        <v/>
      </c>
      <c r="BX51" s="298" t="str">
        <f>IF(AND($C$2="sixth"),key!CG53,IF(AND($C$2="Seventh"),key!CG153,IF(AND($C$2="eighth"),key!CG253,"")))</f>
        <v/>
      </c>
      <c r="BY51" s="295" t="str">
        <f>IF(AND($C$2="sixth"),key!CH53,IF(AND($C$2="Seventh"),key!CH153,IF(AND($C$2="eighth"),key!CH253,"")))</f>
        <v/>
      </c>
      <c r="BZ51" s="295" t="str">
        <f>IF(AND($C$2="sixth"),key!CI53,IF(AND($C$2="Seventh"),key!CI153,IF(AND($C$2="eighth"),key!CI253,"")))</f>
        <v/>
      </c>
      <c r="CA51" s="302" t="str">
        <f>IF(AND($C$2="sixth"),key!CJ53,IF(AND($C$2="Seventh"),key!CJ153,IF(AND($C$2="eighth"),key!CJ253,"")))</f>
        <v/>
      </c>
      <c r="CB51" s="298" t="str">
        <f>IF(AND($C$2="sixth"),key!CK53,IF(AND($C$2="Seventh"),key!CK153,IF(AND($C$2="eighth"),key!CK253,"")))</f>
        <v/>
      </c>
      <c r="CC51" s="295" t="str">
        <f>IF(AND($C$2="sixth"),key!CL53,IF(AND($C$2="Seventh"),key!CL153,IF(AND($C$2="eighth"),key!CL253,"")))</f>
        <v/>
      </c>
      <c r="CD51" s="295" t="str">
        <f>IF(AND($C$2="sixth"),key!CM53,IF(AND($C$2="Seventh"),key!CM153,IF(AND($C$2="eighth"),key!CM253,"")))</f>
        <v/>
      </c>
      <c r="CE51" s="302" t="str">
        <f>IF(AND($C$2="sixth"),key!CN53,IF(AND($C$2="Seventh"),key!CN153,IF(AND($C$2="eighth"),key!CN253,"")))</f>
        <v/>
      </c>
      <c r="CF51" s="298" t="str">
        <f>IF(AND($C$2="sixth"),key!CO53,IF(AND($C$2="Seventh"),key!CO153,IF(AND($C$2="eighth"),key!CO253,"")))</f>
        <v/>
      </c>
      <c r="CG51" s="295" t="str">
        <f>IF(AND($C$2="sixth"),key!CP53,IF(AND($C$2="Seventh"),key!CP153,IF(AND($C$2="eighth"),key!CP253,"")))</f>
        <v/>
      </c>
      <c r="CH51" s="295" t="str">
        <f>IF(AND($C$2="sixth"),key!CQ53,IF(AND($C$2="Seventh"),key!CQ153,IF(AND($C$2="eighth"),key!CQ253,"")))</f>
        <v/>
      </c>
      <c r="CI51" s="302" t="str">
        <f>IF(AND($C$2="sixth"),key!CR53,IF(AND($C$2="Seventh"),key!CR153,IF(AND($C$2="eighth"),key!CR253,"")))</f>
        <v/>
      </c>
      <c r="CJ51" s="298" t="str">
        <f>IF(AND($C$2="sixth"),key!CS53,IF(AND($C$2="Seventh"),key!CS153,IF(AND($C$2="eighth"),key!CS253,"")))</f>
        <v/>
      </c>
      <c r="CK51" s="295" t="str">
        <f>IF(AND($C$2="sixth"),key!CT53,IF(AND($C$2="Seventh"),key!CT153,IF(AND($C$2="eighth"),key!CT253,"")))</f>
        <v/>
      </c>
      <c r="CL51" s="295" t="str">
        <f>IF(AND($C$2="sixth"),key!CU53,IF(AND($C$2="Seventh"),key!CU153,IF(AND($C$2="eighth"),key!CU253,"")))</f>
        <v/>
      </c>
      <c r="CM51" s="302" t="str">
        <f>IF(AND($C$2="sixth"),key!CV53,IF(AND($C$2="Seventh"),key!CV153,IF(AND($C$2="eighth"),key!CV253,"")))</f>
        <v/>
      </c>
      <c r="CN51" s="298" t="str">
        <f>IF(AND($C$2="sixth"),key!CW53,IF(AND($C$2="Seventh"),key!CW153,IF(AND($C$2="eighth"),key!CW253,"")))</f>
        <v/>
      </c>
      <c r="CO51" s="259" t="str">
        <f>IF(AND($C$2="sixth"),key!CZ53,IF(AND($C$2="Seventh"),key!CZ153,IF(AND($C$2="eighth"),key!CZ253,"")))</f>
        <v/>
      </c>
      <c r="CP51" s="299" t="str">
        <f>IF(AND($C$2="sixth"),key!DA53,IF(AND($C$2="Seventh"),key!DA153,IF(AND($C$2="eighth"),key!DA253,"")))</f>
        <v/>
      </c>
      <c r="CQ51" s="295" t="str">
        <f>IF(AND($C$2="sixth"),key!DC53,IF(AND($C$2="Seventh"),key!DC153,IF(AND($C$2="eighth"),key!DC253,"")))</f>
        <v/>
      </c>
      <c r="CR51" s="295" t="str">
        <f>IF(AND($C$2="sixth"),key!DD53,IF(AND($C$2="Seventh"),key!DD153,IF(AND($C$2="eighth"),key!DD253,"")))</f>
        <v/>
      </c>
      <c r="CS51" s="302" t="str">
        <f>IF(AND($C$2="sixth"),key!DE53,IF(AND($C$2="Seventh"),key!DE153,IF(AND($C$2="eighth"),key!DE253,"")))</f>
        <v/>
      </c>
      <c r="CT51" s="298" t="str">
        <f>IF(AND($C$2="sixth"),key!DF53,IF(AND($C$2="Seventh"),key!DF153,IF(AND($C$2="eighth"),key!DF253,"")))</f>
        <v/>
      </c>
      <c r="CU51" s="295" t="str">
        <f>IF(AND($C$2="sixth"),key!DG53,IF(AND($C$2="Seventh"),key!DG153,IF(AND($C$2="eighth"),key!DG253,"")))</f>
        <v/>
      </c>
      <c r="CV51" s="295" t="str">
        <f>IF(AND($C$2="sixth"),key!DH53,IF(AND($C$2="Seventh"),key!DH153,IF(AND($C$2="eighth"),key!DH253,"")))</f>
        <v/>
      </c>
      <c r="CW51" s="302" t="str">
        <f>IF(AND($C$2="sixth"),key!DI53,IF(AND($C$2="Seventh"),key!DI153,IF(AND($C$2="eighth"),key!DI253,"")))</f>
        <v/>
      </c>
      <c r="CX51" s="298" t="str">
        <f>IF(AND($C$2="sixth"),key!DJ53,IF(AND($C$2="Seventh"),key!DJ153,IF(AND($C$2="eighth"),key!DJ253,"")))</f>
        <v/>
      </c>
      <c r="CY51" s="295" t="str">
        <f>IF(AND($C$2="sixth"),key!DK53,IF(AND($C$2="Seventh"),key!DK153,IF(AND($C$2="eighth"),key!DK253,"")))</f>
        <v/>
      </c>
      <c r="CZ51" s="295" t="str">
        <f>IF(AND($C$2="sixth"),key!DL53,IF(AND($C$2="Seventh"),key!DL153,IF(AND($C$2="eighth"),key!DL253,"")))</f>
        <v/>
      </c>
      <c r="DA51" s="302" t="str">
        <f>IF(AND($C$2="sixth"),key!DM53,IF(AND($C$2="Seventh"),key!DM153,IF(AND($C$2="eighth"),key!DM253,"")))</f>
        <v/>
      </c>
      <c r="DB51" s="298" t="str">
        <f>IF(AND($C$2="sixth"),key!DN53,IF(AND($C$2="Seventh"),key!DN153,IF(AND($C$2="eighth"),key!DN253,"")))</f>
        <v/>
      </c>
      <c r="DC51" s="295" t="str">
        <f>IF(AND($C$2="sixth"),key!DO53,IF(AND($C$2="Seventh"),key!DO153,IF(AND($C$2="eighth"),key!DO253,"")))</f>
        <v/>
      </c>
      <c r="DD51" s="295" t="str">
        <f>IF(AND($C$2="sixth"),key!DP53,IF(AND($C$2="Seventh"),key!DP153,IF(AND($C$2="eighth"),key!DP253,"")))</f>
        <v/>
      </c>
      <c r="DE51" s="302" t="str">
        <f>IF(AND($C$2="sixth"),key!DQ53,IF(AND($C$2="Seventh"),key!DQ153,IF(AND($C$2="eighth"),key!DQ253,"")))</f>
        <v/>
      </c>
      <c r="DF51" s="298" t="str">
        <f>IF(AND($C$2="sixth"),key!DR53,IF(AND($C$2="Seventh"),key!DR153,IF(AND($C$2="eighth"),key!DR253,"")))</f>
        <v/>
      </c>
      <c r="DG51" s="295" t="str">
        <f>IF(AND($C$2="sixth"),key!DS53,IF(AND($C$2="Seventh"),key!DS153,IF(AND($C$2="eighth"),key!DS253,"")))</f>
        <v/>
      </c>
      <c r="DH51" s="295" t="str">
        <f>IF(AND($C$2="sixth"),key!DT53,IF(AND($C$2="Seventh"),key!DT153,IF(AND($C$2="eighth"),key!DT253,"")))</f>
        <v/>
      </c>
      <c r="DI51" s="302" t="str">
        <f>IF(AND($C$2="sixth"),key!DU53,IF(AND($C$2="Seventh"),key!DU153,IF(AND($C$2="eighth"),key!DU253,"")))</f>
        <v/>
      </c>
      <c r="DJ51" s="298" t="str">
        <f>IF(AND($C$2="sixth"),key!DV53,IF(AND($C$2="Seventh"),key!DV153,IF(AND($C$2="eighth"),key!DV253,"")))</f>
        <v/>
      </c>
      <c r="DK51" s="259" t="str">
        <f>IF(AND($C$2="sixth"),key!DY53,IF(AND($C$2="Seventh"),key!DY153,IF(AND($C$2="eighth"),key!DY253,"")))</f>
        <v/>
      </c>
      <c r="DL51" s="299" t="str">
        <f>IF(AND($C$2="sixth"),key!DZ53,IF(AND($C$2="Seventh"),key!DZ153,IF(AND($C$2="eighth"),key!DZ253,"")))</f>
        <v/>
      </c>
      <c r="DM51" s="295" t="str">
        <f>IF(AND($C$2="sixth"),key!EB53,IF(AND($C$2="Seventh"),key!EB153,IF(AND($C$2="eighth"),key!EB253,"")))</f>
        <v/>
      </c>
      <c r="DN51" s="295" t="str">
        <f>IF(AND($C$2="sixth"),key!EC53,IF(AND($C$2="Seventh"),key!EC153,IF(AND($C$2="eighth"),key!EC253,"")))</f>
        <v/>
      </c>
      <c r="DO51" s="302" t="str">
        <f>IF(AND($C$2="sixth"),key!ED53,IF(AND($C$2="Seventh"),key!ED153,IF(AND($C$2="eighth"),key!ED253,"")))</f>
        <v/>
      </c>
      <c r="DP51" s="298" t="str">
        <f>IF(AND($C$2="sixth"),key!EE53,IF(AND($C$2="Seventh"),key!EE153,IF(AND($C$2="eighth"),key!EE253,"")))</f>
        <v/>
      </c>
      <c r="DQ51" s="295" t="str">
        <f>IF(AND($C$2="sixth"),key!EF53,IF(AND($C$2="Seventh"),key!EF153,IF(AND($C$2="eighth"),key!EF253,"")))</f>
        <v/>
      </c>
      <c r="DR51" s="295" t="str">
        <f>IF(AND($C$2="sixth"),key!EG53,IF(AND($C$2="Seventh"),key!EG153,IF(AND($C$2="eighth"),key!EG253,"")))</f>
        <v/>
      </c>
      <c r="DS51" s="302" t="str">
        <f>IF(AND($C$2="sixth"),key!EH53,IF(AND($C$2="Seventh"),key!EH153,IF(AND($C$2="eighth"),key!EH253,"")))</f>
        <v/>
      </c>
      <c r="DT51" s="298" t="str">
        <f>IF(AND($C$2="sixth"),key!EI53,IF(AND($C$2="Seventh"),key!EI153,IF(AND($C$2="eighth"),key!EI253,"")))</f>
        <v/>
      </c>
      <c r="DU51" s="295" t="str">
        <f>IF(AND($C$2="sixth"),key!EJ53,IF(AND($C$2="Seventh"),key!EJ153,IF(AND($C$2="eighth"),key!EJ253,"")))</f>
        <v/>
      </c>
      <c r="DV51" s="295" t="str">
        <f>IF(AND($C$2="sixth"),key!EK53,IF(AND($C$2="Seventh"),key!EK153,IF(AND($C$2="eighth"),key!EK253,"")))</f>
        <v/>
      </c>
      <c r="DW51" s="302" t="str">
        <f>IF(AND($C$2="sixth"),key!EL53,IF(AND($C$2="Seventh"),key!EL153,IF(AND($C$2="eighth"),key!EL253,"")))</f>
        <v/>
      </c>
      <c r="DX51" s="298" t="str">
        <f>IF(AND($C$2="sixth"),key!EM53,IF(AND($C$2="Seventh"),key!EM153,IF(AND($C$2="eighth"),key!EM253,"")))</f>
        <v/>
      </c>
      <c r="DY51" s="295" t="str">
        <f>IF(AND($C$2="sixth"),key!EN53,IF(AND($C$2="Seventh"),key!EN153,IF(AND($C$2="eighth"),key!EN253,"")))</f>
        <v/>
      </c>
      <c r="DZ51" s="295" t="str">
        <f>IF(AND($C$2="sixth"),key!EO53,IF(AND($C$2="Seventh"),key!EO153,IF(AND($C$2="eighth"),key!EO253,"")))</f>
        <v/>
      </c>
      <c r="EA51" s="302" t="str">
        <f>IF(AND($C$2="sixth"),key!EP53,IF(AND($C$2="Seventh"),key!EP153,IF(AND($C$2="eighth"),key!EP253,"")))</f>
        <v/>
      </c>
      <c r="EB51" s="298" t="str">
        <f>IF(AND($C$2="sixth"),key!EQ53,IF(AND($C$2="Seventh"),key!EQ153,IF(AND($C$2="eighth"),key!EQ253,"")))</f>
        <v/>
      </c>
      <c r="EC51" s="295" t="str">
        <f>IF(AND($C$2="sixth"),key!ER53,IF(AND($C$2="Seventh"),key!ER153,IF(AND($C$2="eighth"),key!ER253,"")))</f>
        <v/>
      </c>
      <c r="ED51" s="295" t="str">
        <f>IF(AND($C$2="sixth"),key!ES53,IF(AND($C$2="Seventh"),key!ES153,IF(AND($C$2="eighth"),key!ES253,"")))</f>
        <v/>
      </c>
      <c r="EE51" s="302" t="str">
        <f>IF(AND($C$2="sixth"),key!ET53,IF(AND($C$2="Seventh"),key!ET153,IF(AND($C$2="eighth"),key!ET253,"")))</f>
        <v/>
      </c>
      <c r="EF51" s="298" t="str">
        <f>IF(AND($C$2="sixth"),key!EU53,IF(AND($C$2="Seventh"),key!EU153,IF(AND($C$2="eighth"),key!EU253,"")))</f>
        <v/>
      </c>
      <c r="EG51" s="259" t="str">
        <f>IF(AND($C$2="sixth"),key!EX53,IF(AND($C$2="Seventh"),key!EX153,IF(AND($C$2="eighth"),key!EX253,"")))</f>
        <v/>
      </c>
      <c r="EH51" s="299" t="str">
        <f>IF(AND($C$2="sixth"),key!EY53,IF(AND($C$2="Seventh"),key!EY153,IF(AND($C$2="eighth"),key!EY253,"")))</f>
        <v/>
      </c>
      <c r="EI51" s="260" t="str">
        <f t="shared" si="9"/>
        <v/>
      </c>
      <c r="EJ51" s="254" t="str">
        <f>IF(AND($C$2="sixth"),key!EZ53,IF(AND($C$2="Seventh"),key!EZ153,IF(AND($C$2="eighth"),key!EZ253,"")))</f>
        <v/>
      </c>
      <c r="EK51" s="254" t="str">
        <f>IF(AND($C$2="sixth"),key!FA53,IF(AND($C$2="Seventh"),key!FA153,IF(AND($C$2="eighth"),key!FA253,"")))</f>
        <v/>
      </c>
      <c r="EL51" s="254" t="str">
        <f>IF(AND($C$2="sixth"),key!FB53,IF(AND($C$2="Seventh"),key!FB153,IF(AND($C$2="eighth"),key!FB253,"")))</f>
        <v/>
      </c>
      <c r="EM51" s="254" t="str">
        <f>IF(AND($C$2="sixth"),key!FC53,IF(AND($C$2="Seventh"),key!FC153,IF(AND($C$2="eighth"),key!FC253,"")))</f>
        <v/>
      </c>
      <c r="EN51" s="254" t="str">
        <f>IF(AND($C$2="sixth"),key!FD53,IF(AND($C$2="Seventh"),key!FD153,IF(AND($C$2="eighth"),key!FD253,"")))</f>
        <v/>
      </c>
      <c r="EO51" s="310" t="str">
        <f>IF(AND($C$2="sixth"),key!FE53,IF(AND($C$2="Seventh"),key!FE153,IF(AND($C$2="eighth"),key!FE253,"")))</f>
        <v/>
      </c>
      <c r="EP51" s="311" t="str">
        <f>IF(AND($C$2="sixth"),key!FF53,IF(AND($C$2="Seventh"),key!FF153,IF(AND($C$2="eighth"),key!FF253,"")))</f>
        <v xml:space="preserve"> </v>
      </c>
      <c r="EQ51" s="254" t="str">
        <f>IF(AND($C$2="sixth"),key!FG53,IF(AND($C$2="Seventh"),key!FG153,IF(AND($C$2="eighth"),key!FG253,"")))</f>
        <v/>
      </c>
      <c r="ER51" s="254" t="str">
        <f>IF(AND($C$2="sixth"),key!FH53,IF(AND($C$2="Seventh"),key!FH153,IF(AND($C$2="eighth"),key!FH253,"")))</f>
        <v/>
      </c>
      <c r="ES51" s="254" t="str">
        <f>IF(AND($C$2="sixth"),key!FI53,IF(AND($C$2="Seventh"),key!FI153,IF(AND($C$2="eighth"),key!FI253,"")))</f>
        <v/>
      </c>
      <c r="ET51" s="254" t="str">
        <f>IF(AND($C$2="sixth"),key!FJ53,IF(AND($C$2="Seventh"),key!FJ153,IF(AND($C$2="eighth"),key!FJ253,"")))</f>
        <v/>
      </c>
      <c r="EU51" s="254" t="str">
        <f>IF(AND($C$2="sixth"),key!FK53,IF(AND($C$2="Seventh"),key!FK153,IF(AND($C$2="eighth"),key!FK253,"")))</f>
        <v/>
      </c>
      <c r="EV51" s="310" t="str">
        <f>IF(AND($C$2="sixth"),key!FL53,IF(AND($C$2="Seventh"),key!FL153,IF(AND($C$2="eighth"),key!FL253,"")))</f>
        <v/>
      </c>
      <c r="EW51" s="311" t="str">
        <f>IF(AND($C$2="sixth"),key!FM53,IF(AND($C$2="Seventh"),key!FM153,IF(AND($C$2="eighth"),key!FM253,"")))</f>
        <v xml:space="preserve"> </v>
      </c>
      <c r="EX51" s="254" t="str">
        <f>IF(AND($C$2="sixth"),key!FN53,IF(AND($C$2="Seventh"),key!FN153,IF(AND($C$2="eighth"),key!FN253,"")))</f>
        <v/>
      </c>
      <c r="EY51" s="254" t="str">
        <f>IF(AND($C$2="sixth"),key!FO53,IF(AND($C$2="Seventh"),key!FO153,IF(AND($C$2="eighth"),key!FO253,"")))</f>
        <v/>
      </c>
      <c r="EZ51" s="254" t="str">
        <f>IF(AND($C$2="sixth"),key!FP53,IF(AND($C$2="Seventh"),key!FP153,IF(AND($C$2="eighth"),key!FP253,"")))</f>
        <v/>
      </c>
      <c r="FA51" s="254" t="str">
        <f>IF(AND($C$2="sixth"),key!FQ53,IF(AND($C$2="Seventh"),key!FQ153,IF(AND($C$2="eighth"),key!FQ253,"")))</f>
        <v/>
      </c>
      <c r="FB51" s="254" t="str">
        <f>IF(AND($C$2="sixth"),key!FR53,IF(AND($C$2="Seventh"),key!FR153,IF(AND($C$2="eighth"),key!FR253,"")))</f>
        <v/>
      </c>
      <c r="FC51" s="310" t="str">
        <f>IF(AND($C$2="sixth"),key!FS53,IF(AND($C$2="Seventh"),key!FS153,IF(AND($C$2="eighth"),key!FS253,"")))</f>
        <v/>
      </c>
      <c r="FD51" s="311" t="str">
        <f>IF(AND($C$2="sixth"),key!FT53,IF(AND($C$2="Seventh"),key!FT153,IF(AND($C$2="eighth"),key!FT253,"")))</f>
        <v xml:space="preserve"> </v>
      </c>
      <c r="FE51" s="344" t="str">
        <f t="shared" si="11"/>
        <v/>
      </c>
      <c r="FF51" s="261" t="str">
        <f>IF(AND($C$2="sixth"),key!GI53,IF(AND($C$2="Seventh"),key!GI153,IF(AND($C$2="eighth"),key!GI253,"")))</f>
        <v/>
      </c>
      <c r="FG51" s="842" t="str">
        <f>IF(AND($C$2="sixth"),key!GJ53,IF(AND($C$2="Seventh"),key!GJ153,IF(AND($C$2="eighth"),key!GJ253,"")))</f>
        <v/>
      </c>
      <c r="FH51" s="843"/>
      <c r="FI51" s="255" t="str">
        <f>IF(AND($C$2="sixth"),key!GG53,IF(AND($C$2="Seventh"),key!GG153,IF(AND($C$2="eighth"),key!GG253,"")))</f>
        <v/>
      </c>
      <c r="FJ51" s="330" t="str">
        <f t="shared" si="10"/>
        <v/>
      </c>
      <c r="FK51" s="248"/>
      <c r="FL51" s="248"/>
      <c r="FY51" s="50" t="str">
        <f>IF(AND($C$2="sixth"),key!GH53,IF(AND($C$2="Seventh"),key!GH153,IF(AND($C$2="eighth"),key!GH253,"")))</f>
        <v/>
      </c>
    </row>
    <row r="52" spans="1:181" ht="18.75">
      <c r="A52" s="257">
        <v>46</v>
      </c>
      <c r="B52" s="291" t="str">
        <f>IF(AND($C$2="sixth"),key!E54,IF(AND($C$2="Seventh"),key!E154,IF(AND($C$2="eighth"),key!E254,"")))</f>
        <v/>
      </c>
      <c r="C52" s="288" t="str">
        <f>IF(ISNA(VLOOKUP(D52,Register!A$7:Z$315,10,FALSE)),"",VLOOKUP(D52,Register!A$7:Z$315,10,FALSE))</f>
        <v/>
      </c>
      <c r="D52" s="289" t="str">
        <f>IF(AND($C$2="sixth"),key!B54,IF(AND($C$2="Seventh"),key!B154,IF(AND($C$2="eighth"),key!B254,"")))</f>
        <v/>
      </c>
      <c r="E52" s="290" t="str">
        <f>IF(AND($C$2="sixth"),key!C54,IF(AND($C$2="Seventh"),key!C154,IF(AND($C$2="eighth"),key!C254,"")))</f>
        <v/>
      </c>
      <c r="F52" s="290" t="str">
        <f>IF(AND($C$2="sixth"),key!D54,IF(AND($C$2="Seventh"),key!D154,IF(AND($C$2="eighth"),key!D254,"")))</f>
        <v/>
      </c>
      <c r="G52" s="295" t="str">
        <f>IF(AND($C$2="sixth"),key!G54,IF(AND($C$2="Seventh"),key!G154,IF(AND($C$2="eighth"),key!G254,"")))</f>
        <v/>
      </c>
      <c r="H52" s="295" t="str">
        <f>IF(AND($C$2="sixth"),key!H54,IF(AND($C$2="Seventh"),key!H154,IF(AND($C$2="eighth"),key!H254,"")))</f>
        <v/>
      </c>
      <c r="I52" s="297" t="str">
        <f t="shared" si="0"/>
        <v/>
      </c>
      <c r="J52" s="296" t="str">
        <f>IF(AND($C$2="sixth"),key!J54,IF(AND($C$2="Seventh"),key!J154,IF(AND($C$2="eighth"),key!J254,"")))</f>
        <v/>
      </c>
      <c r="K52" s="295" t="str">
        <f>IF(AND($C$2="sixth"),key!K54,IF(AND($C$2="Seventh"),key!K154,IF(AND($C$2="eighth"),key!K254,"")))</f>
        <v/>
      </c>
      <c r="L52" s="295" t="str">
        <f>IF(AND($C$2="sixth"),key!L54,IF(AND($C$2="Seventh"),key!L154,IF(AND($C$2="eighth"),key!L254,"")))</f>
        <v/>
      </c>
      <c r="M52" s="258" t="str">
        <f t="shared" si="2"/>
        <v/>
      </c>
      <c r="N52" s="298" t="str">
        <f>IF(AND($C$2="sixth"),key!N54,IF(AND($C$2="Seventh"),key!N154,IF(AND($C$2="eighth"),key!N254,"")))</f>
        <v/>
      </c>
      <c r="O52" s="295" t="str">
        <f>IF(AND($C$2="sixth"),key!O54,IF(AND($C$2="Seventh"),key!O154,IF(AND($C$2="eighth"),key!O254,"")))</f>
        <v/>
      </c>
      <c r="P52" s="295" t="str">
        <f>IF(AND($C$2="sixth"),key!P54,IF(AND($C$2="Seventh"),key!P154,IF(AND($C$2="eighth"),key!P254,"")))</f>
        <v/>
      </c>
      <c r="Q52" s="258" t="str">
        <f t="shared" si="3"/>
        <v/>
      </c>
      <c r="R52" s="298" t="str">
        <f>IF(AND($C$2="sixth"),key!R54,IF(AND($C$2="Seventh"),key!R154,IF(AND($C$2="eighth"),key!R254,"")))</f>
        <v/>
      </c>
      <c r="S52" s="295" t="str">
        <f>IF(AND($C$2="sixth"),key!S54,IF(AND($C$2="Seventh"),key!S154,IF(AND($C$2="eighth"),key!S254,"")))</f>
        <v/>
      </c>
      <c r="T52" s="295" t="str">
        <f>IF(AND($C$2="sixth"),key!T54,IF(AND($C$2="Seventh"),key!T154,IF(AND($C$2="eighth"),key!T254,"")))</f>
        <v/>
      </c>
      <c r="U52" s="258" t="str">
        <f t="shared" si="4"/>
        <v/>
      </c>
      <c r="V52" s="298" t="str">
        <f>IF(AND($C$2="sixth"),key!V54,IF(AND($C$2="Seventh"),key!V154,IF(AND($C$2="eighth"),key!V254,"")))</f>
        <v/>
      </c>
      <c r="W52" s="295" t="str">
        <f>IF(AND($C$2="sixth"),key!W54,IF(AND($C$2="Seventh"),key!W154,IF(AND($C$2="eighth"),key!W254,"")))</f>
        <v/>
      </c>
      <c r="X52" s="295" t="str">
        <f>IF(AND($C$2="sixth"),key!X54,IF(AND($C$2="Seventh"),key!X154,IF(AND($C$2="eighth"),key!X254,"")))</f>
        <v/>
      </c>
      <c r="Y52" s="259" t="str">
        <f t="shared" si="5"/>
        <v/>
      </c>
      <c r="Z52" s="298" t="str">
        <f>IF(AND($C$2="sixth"),key!Z54,IF(AND($C$2="Seventh"),key!Z154,IF(AND($C$2="eighth"),key!Z254,"")))</f>
        <v/>
      </c>
      <c r="AA52" s="259" t="str">
        <f>IF(AND($C$2="sixth"),key!AC54,IF(AND($C$2="Seventh"),key!AC154,IF(AND($C$2="eighth"),key!AC254,"")))</f>
        <v/>
      </c>
      <c r="AB52" s="299" t="str">
        <f>IF(AND($C$2="sixth"),key!AD54,IF(AND($C$2="Seventh"),key!AD154,IF(AND($C$2="eighth"),key!AD254,"")))</f>
        <v/>
      </c>
      <c r="AC52" s="295" t="str">
        <f>IF(AND($C$2="sixth"),key!AF54,IF(AND($C$2="Seventh"),key!AF154,IF(AND($C$2="eighth"),key!AF254,"")))</f>
        <v/>
      </c>
      <c r="AD52" s="295" t="str">
        <f>IF(AND($C$2="sixth"),key!AG54,IF(AND($C$2="Seventh"),key!AG154,IF(AND($C$2="eighth"),key!AG254,"")))</f>
        <v/>
      </c>
      <c r="AE52" s="297" t="str">
        <f t="shared" si="6"/>
        <v/>
      </c>
      <c r="AF52" s="296" t="str">
        <f>IF(AND($C$2="sixth"),key!AI54,IF(AND($C$2="Seventh"),key!AI154,IF(AND($C$2="eighth"),key!AI254,"")))</f>
        <v/>
      </c>
      <c r="AG52" s="295" t="str">
        <f>IF(AND($C$2="sixth"),key!AJ54,IF(AND($C$2="Seventh"),key!AJ154,IF(AND($C$2="eighth"),key!AJ254,"")))</f>
        <v/>
      </c>
      <c r="AH52" s="295" t="str">
        <f>IF(AND($C$2="sixth"),key!AK54,IF(AND($C$2="Seventh"),key!AK154,IF(AND($C$2="eighth"),key!AK254,"")))</f>
        <v/>
      </c>
      <c r="AI52" s="258" t="str">
        <f t="shared" si="7"/>
        <v/>
      </c>
      <c r="AJ52" s="298" t="str">
        <f>IF(AND($C$2="sixth"),key!AM54,IF(AND($C$2="Seventh"),key!AM154,IF(AND($C$2="eighth"),key!AM254,"")))</f>
        <v/>
      </c>
      <c r="AK52" s="295" t="str">
        <f>IF(AND($C$2="sixth"),key!AN54,IF(AND($C$2="Seventh"),key!AN154,IF(AND($C$2="eighth"),key!AN254,"")))</f>
        <v/>
      </c>
      <c r="AL52" s="295" t="str">
        <f>IF(AND($C$2="sixth"),key!AO54,IF(AND($C$2="Seventh"),key!AO154,IF(AND($C$2="eighth"),key!AO254,"")))</f>
        <v/>
      </c>
      <c r="AM52" s="258" t="str">
        <f t="shared" si="8"/>
        <v/>
      </c>
      <c r="AN52" s="298" t="str">
        <f>IF(AND($C$2="sixth"),key!AQ54,IF(AND($C$2="Seventh"),key!AQ154,IF(AND($C$2="eighth"),key!AQ254,"")))</f>
        <v/>
      </c>
      <c r="AO52" s="295" t="str">
        <f>IF(AND($C$2="sixth"),key!AR54,IF(AND($C$2="Seventh"),key!AR154,IF(AND($C$2="eighth"),key!AR254,"")))</f>
        <v/>
      </c>
      <c r="AP52" s="295" t="str">
        <f>IF(AND($C$2="sixth"),key!AS54,IF(AND($C$2="Seventh"),key!AS154,IF(AND($C$2="eighth"),key!AS254,"")))</f>
        <v/>
      </c>
      <c r="AQ52" s="303" t="str">
        <f>IF(AND($C$2="sixth"),key!AT54,IF(AND($C$2="Seventh"),key!AT154,IF(AND($C$2="eighth"),key!AT254,"")))</f>
        <v/>
      </c>
      <c r="AR52" s="298" t="str">
        <f>IF(AND($C$2="sixth"),key!AU54,IF(AND($C$2="Seventh"),key!AU154,IF(AND($C$2="eighth"),key!AU254,"")))</f>
        <v/>
      </c>
      <c r="AS52" s="295" t="str">
        <f>IF(AND($C$2="sixth"),key!AV54,IF(AND($C$2="Seventh"),key!AV154,IF(AND($C$2="eighth"),key!AV254,"")))</f>
        <v/>
      </c>
      <c r="AT52" s="295" t="str">
        <f>IF(AND($C$2="sixth"),key!AW54,IF(AND($C$2="Seventh"),key!AW154,IF(AND($C$2="eighth"),key!AW254,"")))</f>
        <v/>
      </c>
      <c r="AU52" s="303" t="str">
        <f>IF(AND($C$2="sixth"),key!AX54,IF(AND($C$2="Seventh"),key!AX154,IF(AND($C$2="eighth"),key!AX254,"")))</f>
        <v/>
      </c>
      <c r="AV52" s="298" t="str">
        <f>IF(AND($C$2="sixth"),key!AY54,IF(AND($C$2="Seventh"),key!AY154,IF(AND($C$2="eighth"),key!AY254,"")))</f>
        <v/>
      </c>
      <c r="AW52" s="259" t="str">
        <f>IF(AND($C$2="sixth"),key!BB54,IF(AND($C$2="Seventh"),key!BB154,IF(AND($C$2="eighth"),key!BB254,"")))</f>
        <v/>
      </c>
      <c r="AX52" s="299" t="str">
        <f>IF(AND($C$2="sixth"),key!BC54,IF(AND($C$2="Seventh"),key!BC154,IF(AND($C$2="eighth"),key!BC254,"")))</f>
        <v/>
      </c>
      <c r="AY52" s="295" t="str">
        <f>IF(AND($C$2="sixth"),key!BE54,IF(AND($C$2="Seventh"),key!BE154,IF(AND($C$2="eighth"),key!BE254,"")))</f>
        <v/>
      </c>
      <c r="AZ52" s="295" t="str">
        <f>IF(AND($C$2="sixth"),key!BF54,IF(AND($C$2="Seventh"),key!BF154,IF(AND($C$2="eighth"),key!BF254,"")))</f>
        <v/>
      </c>
      <c r="BA52" s="302" t="str">
        <f>IF(AND($C$2="sixth"),key!BG54,IF(AND($C$2="Seventh"),key!BG154,IF(AND($C$2="eighth"),key!BG254,"")))</f>
        <v/>
      </c>
      <c r="BB52" s="298" t="str">
        <f>IF(AND($C$2="sixth"),key!BH54,IF(AND($C$2="Seventh"),key!BH154,IF(AND($C$2="eighth"),key!BH254,"")))</f>
        <v/>
      </c>
      <c r="BC52" s="295" t="str">
        <f>IF(AND($C$2="sixth"),key!BI54,IF(AND($C$2="Seventh"),key!BI154,IF(AND($C$2="eighth"),key!BI254,"")))</f>
        <v/>
      </c>
      <c r="BD52" s="295" t="str">
        <f>IF(AND($C$2="sixth"),key!BJ54,IF(AND($C$2="Seventh"),key!BJ154,IF(AND($C$2="eighth"),key!BJ254,"")))</f>
        <v/>
      </c>
      <c r="BE52" s="302" t="str">
        <f>IF(AND($C$2="sixth"),key!BK54,IF(AND($C$2="Seventh"),key!BK154,IF(AND($C$2="eighth"),key!BK254,"")))</f>
        <v/>
      </c>
      <c r="BF52" s="298" t="str">
        <f>IF(AND($C$2="sixth"),key!BL54,IF(AND($C$2="Seventh"),key!BL154,IF(AND($C$2="eighth"),key!BL254,"")))</f>
        <v/>
      </c>
      <c r="BG52" s="295" t="str">
        <f>IF(AND($C$2="sixth"),key!BM54,IF(AND($C$2="Seventh"),key!BM154,IF(AND($C$2="eighth"),key!BM254,"")))</f>
        <v/>
      </c>
      <c r="BH52" s="295" t="str">
        <f>IF(AND($C$2="sixth"),key!BN54,IF(AND($C$2="Seventh"),key!BN154,IF(AND($C$2="eighth"),key!BN254,"")))</f>
        <v/>
      </c>
      <c r="BI52" s="302" t="str">
        <f>IF(AND($C$2="sixth"),key!BO54,IF(AND($C$2="Seventh"),key!BO154,IF(AND($C$2="eighth"),key!BO254,"")))</f>
        <v/>
      </c>
      <c r="BJ52" s="298" t="str">
        <f>IF(AND($C$2="sixth"),key!BP54,IF(AND($C$2="Seventh"),key!BP154,IF(AND($C$2="eighth"),key!BP254,"")))</f>
        <v/>
      </c>
      <c r="BK52" s="295" t="str">
        <f>IF(AND($C$2="sixth"),key!BQ54,IF(AND($C$2="Seventh"),key!BQ154,IF(AND($C$2="eighth"),key!BQ254,"")))</f>
        <v/>
      </c>
      <c r="BL52" s="295" t="str">
        <f>IF(AND($C$2="sixth"),key!BR54,IF(AND($C$2="Seventh"),key!BR154,IF(AND($C$2="eighth"),key!BR254,"")))</f>
        <v/>
      </c>
      <c r="BM52" s="302" t="str">
        <f>IF(AND($C$2="sixth"),key!BS54,IF(AND($C$2="Seventh"),key!BS154,IF(AND($C$2="eighth"),key!BS254,"")))</f>
        <v/>
      </c>
      <c r="BN52" s="298" t="str">
        <f>IF(AND($C$2="sixth"),key!BT54,IF(AND($C$2="Seventh"),key!BT154,IF(AND($C$2="eighth"),key!BT254,"")))</f>
        <v/>
      </c>
      <c r="BO52" s="295" t="str">
        <f>IF(AND($C$2="sixth"),key!BU54,IF(AND($C$2="Seventh"),key!BU154,IF(AND($C$2="eighth"),key!BU254,"")))</f>
        <v/>
      </c>
      <c r="BP52" s="295" t="str">
        <f>IF(AND($C$2="sixth"),key!BV54,IF(AND($C$2="Seventh"),key!BV154,IF(AND($C$2="eighth"),key!BV254,"")))</f>
        <v/>
      </c>
      <c r="BQ52" s="302" t="str">
        <f>IF(AND($C$2="sixth"),key!BW54,IF(AND($C$2="Seventh"),key!BW154,IF(AND($C$2="eighth"),key!BW254,"")))</f>
        <v/>
      </c>
      <c r="BR52" s="298" t="str">
        <f>IF(AND($C$2="sixth"),key!BX54,IF(AND($C$2="Seventh"),key!BX154,IF(AND($C$2="eighth"),key!BX254,"")))</f>
        <v/>
      </c>
      <c r="BS52" s="259" t="str">
        <f>IF(AND($C$2="sixth"),key!CA54,IF(AND($C$2="Seventh"),key!CA154,IF(AND($C$2="eighth"),key!CA254,"")))</f>
        <v/>
      </c>
      <c r="BT52" s="299" t="str">
        <f>IF(AND($C$2="sixth"),key!CB54,IF(AND($C$2="Seventh"),key!CB154,IF(AND($C$2="eighth"),key!CB254,"")))</f>
        <v/>
      </c>
      <c r="BU52" s="295" t="str">
        <f>IF(AND($C$2="sixth"),key!CD54,IF(AND($C$2="Seventh"),key!CD154,IF(AND($C$2="eighth"),key!CD254,"")))</f>
        <v/>
      </c>
      <c r="BV52" s="295" t="str">
        <f>IF(AND($C$2="sixth"),key!CE54,IF(AND($C$2="Seventh"),key!CE154,IF(AND($C$2="eighth"),key!CE254,"")))</f>
        <v/>
      </c>
      <c r="BW52" s="302" t="str">
        <f>IF(AND($C$2="sixth"),key!CF54,IF(AND($C$2="Seventh"),key!CF154,IF(AND($C$2="eighth"),key!CF254,"")))</f>
        <v/>
      </c>
      <c r="BX52" s="298" t="str">
        <f>IF(AND($C$2="sixth"),key!CG54,IF(AND($C$2="Seventh"),key!CG154,IF(AND($C$2="eighth"),key!CG254,"")))</f>
        <v/>
      </c>
      <c r="BY52" s="295" t="str">
        <f>IF(AND($C$2="sixth"),key!CH54,IF(AND($C$2="Seventh"),key!CH154,IF(AND($C$2="eighth"),key!CH254,"")))</f>
        <v/>
      </c>
      <c r="BZ52" s="295" t="str">
        <f>IF(AND($C$2="sixth"),key!CI54,IF(AND($C$2="Seventh"),key!CI154,IF(AND($C$2="eighth"),key!CI254,"")))</f>
        <v/>
      </c>
      <c r="CA52" s="302" t="str">
        <f>IF(AND($C$2="sixth"),key!CJ54,IF(AND($C$2="Seventh"),key!CJ154,IF(AND($C$2="eighth"),key!CJ254,"")))</f>
        <v/>
      </c>
      <c r="CB52" s="298" t="str">
        <f>IF(AND($C$2="sixth"),key!CK54,IF(AND($C$2="Seventh"),key!CK154,IF(AND($C$2="eighth"),key!CK254,"")))</f>
        <v/>
      </c>
      <c r="CC52" s="295" t="str">
        <f>IF(AND($C$2="sixth"),key!CL54,IF(AND($C$2="Seventh"),key!CL154,IF(AND($C$2="eighth"),key!CL254,"")))</f>
        <v/>
      </c>
      <c r="CD52" s="295" t="str">
        <f>IF(AND($C$2="sixth"),key!CM54,IF(AND($C$2="Seventh"),key!CM154,IF(AND($C$2="eighth"),key!CM254,"")))</f>
        <v/>
      </c>
      <c r="CE52" s="302" t="str">
        <f>IF(AND($C$2="sixth"),key!CN54,IF(AND($C$2="Seventh"),key!CN154,IF(AND($C$2="eighth"),key!CN254,"")))</f>
        <v/>
      </c>
      <c r="CF52" s="298" t="str">
        <f>IF(AND($C$2="sixth"),key!CO54,IF(AND($C$2="Seventh"),key!CO154,IF(AND($C$2="eighth"),key!CO254,"")))</f>
        <v/>
      </c>
      <c r="CG52" s="295" t="str">
        <f>IF(AND($C$2="sixth"),key!CP54,IF(AND($C$2="Seventh"),key!CP154,IF(AND($C$2="eighth"),key!CP254,"")))</f>
        <v/>
      </c>
      <c r="CH52" s="295" t="str">
        <f>IF(AND($C$2="sixth"),key!CQ54,IF(AND($C$2="Seventh"),key!CQ154,IF(AND($C$2="eighth"),key!CQ254,"")))</f>
        <v/>
      </c>
      <c r="CI52" s="302" t="str">
        <f>IF(AND($C$2="sixth"),key!CR54,IF(AND($C$2="Seventh"),key!CR154,IF(AND($C$2="eighth"),key!CR254,"")))</f>
        <v/>
      </c>
      <c r="CJ52" s="298" t="str">
        <f>IF(AND($C$2="sixth"),key!CS54,IF(AND($C$2="Seventh"),key!CS154,IF(AND($C$2="eighth"),key!CS254,"")))</f>
        <v/>
      </c>
      <c r="CK52" s="295" t="str">
        <f>IF(AND($C$2="sixth"),key!CT54,IF(AND($C$2="Seventh"),key!CT154,IF(AND($C$2="eighth"),key!CT254,"")))</f>
        <v/>
      </c>
      <c r="CL52" s="295" t="str">
        <f>IF(AND($C$2="sixth"),key!CU54,IF(AND($C$2="Seventh"),key!CU154,IF(AND($C$2="eighth"),key!CU254,"")))</f>
        <v/>
      </c>
      <c r="CM52" s="302" t="str">
        <f>IF(AND($C$2="sixth"),key!CV54,IF(AND($C$2="Seventh"),key!CV154,IF(AND($C$2="eighth"),key!CV254,"")))</f>
        <v/>
      </c>
      <c r="CN52" s="298" t="str">
        <f>IF(AND($C$2="sixth"),key!CW54,IF(AND($C$2="Seventh"),key!CW154,IF(AND($C$2="eighth"),key!CW254,"")))</f>
        <v/>
      </c>
      <c r="CO52" s="259" t="str">
        <f>IF(AND($C$2="sixth"),key!CZ54,IF(AND($C$2="Seventh"),key!CZ154,IF(AND($C$2="eighth"),key!CZ254,"")))</f>
        <v/>
      </c>
      <c r="CP52" s="299" t="str">
        <f>IF(AND($C$2="sixth"),key!DA54,IF(AND($C$2="Seventh"),key!DA154,IF(AND($C$2="eighth"),key!DA254,"")))</f>
        <v/>
      </c>
      <c r="CQ52" s="295" t="str">
        <f>IF(AND($C$2="sixth"),key!DC54,IF(AND($C$2="Seventh"),key!DC154,IF(AND($C$2="eighth"),key!DC254,"")))</f>
        <v/>
      </c>
      <c r="CR52" s="295" t="str">
        <f>IF(AND($C$2="sixth"),key!DD54,IF(AND($C$2="Seventh"),key!DD154,IF(AND($C$2="eighth"),key!DD254,"")))</f>
        <v/>
      </c>
      <c r="CS52" s="302" t="str">
        <f>IF(AND($C$2="sixth"),key!DE54,IF(AND($C$2="Seventh"),key!DE154,IF(AND($C$2="eighth"),key!DE254,"")))</f>
        <v/>
      </c>
      <c r="CT52" s="298" t="str">
        <f>IF(AND($C$2="sixth"),key!DF54,IF(AND($C$2="Seventh"),key!DF154,IF(AND($C$2="eighth"),key!DF254,"")))</f>
        <v/>
      </c>
      <c r="CU52" s="295" t="str">
        <f>IF(AND($C$2="sixth"),key!DG54,IF(AND($C$2="Seventh"),key!DG154,IF(AND($C$2="eighth"),key!DG254,"")))</f>
        <v/>
      </c>
      <c r="CV52" s="295" t="str">
        <f>IF(AND($C$2="sixth"),key!DH54,IF(AND($C$2="Seventh"),key!DH154,IF(AND($C$2="eighth"),key!DH254,"")))</f>
        <v/>
      </c>
      <c r="CW52" s="302" t="str">
        <f>IF(AND($C$2="sixth"),key!DI54,IF(AND($C$2="Seventh"),key!DI154,IF(AND($C$2="eighth"),key!DI254,"")))</f>
        <v/>
      </c>
      <c r="CX52" s="298" t="str">
        <f>IF(AND($C$2="sixth"),key!DJ54,IF(AND($C$2="Seventh"),key!DJ154,IF(AND($C$2="eighth"),key!DJ254,"")))</f>
        <v/>
      </c>
      <c r="CY52" s="295" t="str">
        <f>IF(AND($C$2="sixth"),key!DK54,IF(AND($C$2="Seventh"),key!DK154,IF(AND($C$2="eighth"),key!DK254,"")))</f>
        <v/>
      </c>
      <c r="CZ52" s="295" t="str">
        <f>IF(AND($C$2="sixth"),key!DL54,IF(AND($C$2="Seventh"),key!DL154,IF(AND($C$2="eighth"),key!DL254,"")))</f>
        <v/>
      </c>
      <c r="DA52" s="302" t="str">
        <f>IF(AND($C$2="sixth"),key!DM54,IF(AND($C$2="Seventh"),key!DM154,IF(AND($C$2="eighth"),key!DM254,"")))</f>
        <v/>
      </c>
      <c r="DB52" s="298" t="str">
        <f>IF(AND($C$2="sixth"),key!DN54,IF(AND($C$2="Seventh"),key!DN154,IF(AND($C$2="eighth"),key!DN254,"")))</f>
        <v/>
      </c>
      <c r="DC52" s="295" t="str">
        <f>IF(AND($C$2="sixth"),key!DO54,IF(AND($C$2="Seventh"),key!DO154,IF(AND($C$2="eighth"),key!DO254,"")))</f>
        <v/>
      </c>
      <c r="DD52" s="295" t="str">
        <f>IF(AND($C$2="sixth"),key!DP54,IF(AND($C$2="Seventh"),key!DP154,IF(AND($C$2="eighth"),key!DP254,"")))</f>
        <v/>
      </c>
      <c r="DE52" s="302" t="str">
        <f>IF(AND($C$2="sixth"),key!DQ54,IF(AND($C$2="Seventh"),key!DQ154,IF(AND($C$2="eighth"),key!DQ254,"")))</f>
        <v/>
      </c>
      <c r="DF52" s="298" t="str">
        <f>IF(AND($C$2="sixth"),key!DR54,IF(AND($C$2="Seventh"),key!DR154,IF(AND($C$2="eighth"),key!DR254,"")))</f>
        <v/>
      </c>
      <c r="DG52" s="295" t="str">
        <f>IF(AND($C$2="sixth"),key!DS54,IF(AND($C$2="Seventh"),key!DS154,IF(AND($C$2="eighth"),key!DS254,"")))</f>
        <v/>
      </c>
      <c r="DH52" s="295" t="str">
        <f>IF(AND($C$2="sixth"),key!DT54,IF(AND($C$2="Seventh"),key!DT154,IF(AND($C$2="eighth"),key!DT254,"")))</f>
        <v/>
      </c>
      <c r="DI52" s="302" t="str">
        <f>IF(AND($C$2="sixth"),key!DU54,IF(AND($C$2="Seventh"),key!DU154,IF(AND($C$2="eighth"),key!DU254,"")))</f>
        <v/>
      </c>
      <c r="DJ52" s="298" t="str">
        <f>IF(AND($C$2="sixth"),key!DV54,IF(AND($C$2="Seventh"),key!DV154,IF(AND($C$2="eighth"),key!DV254,"")))</f>
        <v/>
      </c>
      <c r="DK52" s="259" t="str">
        <f>IF(AND($C$2="sixth"),key!DY54,IF(AND($C$2="Seventh"),key!DY154,IF(AND($C$2="eighth"),key!DY254,"")))</f>
        <v/>
      </c>
      <c r="DL52" s="299" t="str">
        <f>IF(AND($C$2="sixth"),key!DZ54,IF(AND($C$2="Seventh"),key!DZ154,IF(AND($C$2="eighth"),key!DZ254,"")))</f>
        <v/>
      </c>
      <c r="DM52" s="295" t="str">
        <f>IF(AND($C$2="sixth"),key!EB54,IF(AND($C$2="Seventh"),key!EB154,IF(AND($C$2="eighth"),key!EB254,"")))</f>
        <v/>
      </c>
      <c r="DN52" s="295" t="str">
        <f>IF(AND($C$2="sixth"),key!EC54,IF(AND($C$2="Seventh"),key!EC154,IF(AND($C$2="eighth"),key!EC254,"")))</f>
        <v/>
      </c>
      <c r="DO52" s="302" t="str">
        <f>IF(AND($C$2="sixth"),key!ED54,IF(AND($C$2="Seventh"),key!ED154,IF(AND($C$2="eighth"),key!ED254,"")))</f>
        <v/>
      </c>
      <c r="DP52" s="298" t="str">
        <f>IF(AND($C$2="sixth"),key!EE54,IF(AND($C$2="Seventh"),key!EE154,IF(AND($C$2="eighth"),key!EE254,"")))</f>
        <v/>
      </c>
      <c r="DQ52" s="295" t="str">
        <f>IF(AND($C$2="sixth"),key!EF54,IF(AND($C$2="Seventh"),key!EF154,IF(AND($C$2="eighth"),key!EF254,"")))</f>
        <v/>
      </c>
      <c r="DR52" s="295" t="str">
        <f>IF(AND($C$2="sixth"),key!EG54,IF(AND($C$2="Seventh"),key!EG154,IF(AND($C$2="eighth"),key!EG254,"")))</f>
        <v/>
      </c>
      <c r="DS52" s="302" t="str">
        <f>IF(AND($C$2="sixth"),key!EH54,IF(AND($C$2="Seventh"),key!EH154,IF(AND($C$2="eighth"),key!EH254,"")))</f>
        <v/>
      </c>
      <c r="DT52" s="298" t="str">
        <f>IF(AND($C$2="sixth"),key!EI54,IF(AND($C$2="Seventh"),key!EI154,IF(AND($C$2="eighth"),key!EI254,"")))</f>
        <v/>
      </c>
      <c r="DU52" s="295" t="str">
        <f>IF(AND($C$2="sixth"),key!EJ54,IF(AND($C$2="Seventh"),key!EJ154,IF(AND($C$2="eighth"),key!EJ254,"")))</f>
        <v/>
      </c>
      <c r="DV52" s="295" t="str">
        <f>IF(AND($C$2="sixth"),key!EK54,IF(AND($C$2="Seventh"),key!EK154,IF(AND($C$2="eighth"),key!EK254,"")))</f>
        <v/>
      </c>
      <c r="DW52" s="302" t="str">
        <f>IF(AND($C$2="sixth"),key!EL54,IF(AND($C$2="Seventh"),key!EL154,IF(AND($C$2="eighth"),key!EL254,"")))</f>
        <v/>
      </c>
      <c r="DX52" s="298" t="str">
        <f>IF(AND($C$2="sixth"),key!EM54,IF(AND($C$2="Seventh"),key!EM154,IF(AND($C$2="eighth"),key!EM254,"")))</f>
        <v/>
      </c>
      <c r="DY52" s="295" t="str">
        <f>IF(AND($C$2="sixth"),key!EN54,IF(AND($C$2="Seventh"),key!EN154,IF(AND($C$2="eighth"),key!EN254,"")))</f>
        <v/>
      </c>
      <c r="DZ52" s="295" t="str">
        <f>IF(AND($C$2="sixth"),key!EO54,IF(AND($C$2="Seventh"),key!EO154,IF(AND($C$2="eighth"),key!EO254,"")))</f>
        <v/>
      </c>
      <c r="EA52" s="302" t="str">
        <f>IF(AND($C$2="sixth"),key!EP54,IF(AND($C$2="Seventh"),key!EP154,IF(AND($C$2="eighth"),key!EP254,"")))</f>
        <v/>
      </c>
      <c r="EB52" s="298" t="str">
        <f>IF(AND($C$2="sixth"),key!EQ54,IF(AND($C$2="Seventh"),key!EQ154,IF(AND($C$2="eighth"),key!EQ254,"")))</f>
        <v/>
      </c>
      <c r="EC52" s="295" t="str">
        <f>IF(AND($C$2="sixth"),key!ER54,IF(AND($C$2="Seventh"),key!ER154,IF(AND($C$2="eighth"),key!ER254,"")))</f>
        <v/>
      </c>
      <c r="ED52" s="295" t="str">
        <f>IF(AND($C$2="sixth"),key!ES54,IF(AND($C$2="Seventh"),key!ES154,IF(AND($C$2="eighth"),key!ES254,"")))</f>
        <v/>
      </c>
      <c r="EE52" s="302" t="str">
        <f>IF(AND($C$2="sixth"),key!ET54,IF(AND($C$2="Seventh"),key!ET154,IF(AND($C$2="eighth"),key!ET254,"")))</f>
        <v/>
      </c>
      <c r="EF52" s="298" t="str">
        <f>IF(AND($C$2="sixth"),key!EU54,IF(AND($C$2="Seventh"),key!EU154,IF(AND($C$2="eighth"),key!EU254,"")))</f>
        <v/>
      </c>
      <c r="EG52" s="259" t="str">
        <f>IF(AND($C$2="sixth"),key!EX54,IF(AND($C$2="Seventh"),key!EX154,IF(AND($C$2="eighth"),key!EX254,"")))</f>
        <v/>
      </c>
      <c r="EH52" s="299" t="str">
        <f>IF(AND($C$2="sixth"),key!EY54,IF(AND($C$2="Seventh"),key!EY154,IF(AND($C$2="eighth"),key!EY254,"")))</f>
        <v/>
      </c>
      <c r="EI52" s="260" t="str">
        <f t="shared" si="9"/>
        <v/>
      </c>
      <c r="EJ52" s="254" t="str">
        <f>IF(AND($C$2="sixth"),key!EZ54,IF(AND($C$2="Seventh"),key!EZ154,IF(AND($C$2="eighth"),key!EZ254,"")))</f>
        <v/>
      </c>
      <c r="EK52" s="254" t="str">
        <f>IF(AND($C$2="sixth"),key!FA54,IF(AND($C$2="Seventh"),key!FA154,IF(AND($C$2="eighth"),key!FA254,"")))</f>
        <v/>
      </c>
      <c r="EL52" s="254" t="str">
        <f>IF(AND($C$2="sixth"),key!FB54,IF(AND($C$2="Seventh"),key!FB154,IF(AND($C$2="eighth"),key!FB254,"")))</f>
        <v/>
      </c>
      <c r="EM52" s="254" t="str">
        <f>IF(AND($C$2="sixth"),key!FC54,IF(AND($C$2="Seventh"),key!FC154,IF(AND($C$2="eighth"),key!FC254,"")))</f>
        <v/>
      </c>
      <c r="EN52" s="254" t="str">
        <f>IF(AND($C$2="sixth"),key!FD54,IF(AND($C$2="Seventh"),key!FD154,IF(AND($C$2="eighth"),key!FD254,"")))</f>
        <v/>
      </c>
      <c r="EO52" s="310" t="str">
        <f>IF(AND($C$2="sixth"),key!FE54,IF(AND($C$2="Seventh"),key!FE154,IF(AND($C$2="eighth"),key!FE254,"")))</f>
        <v/>
      </c>
      <c r="EP52" s="311" t="str">
        <f>IF(AND($C$2="sixth"),key!FF54,IF(AND($C$2="Seventh"),key!FF154,IF(AND($C$2="eighth"),key!FF254,"")))</f>
        <v xml:space="preserve"> </v>
      </c>
      <c r="EQ52" s="254" t="str">
        <f>IF(AND($C$2="sixth"),key!FG54,IF(AND($C$2="Seventh"),key!FG154,IF(AND($C$2="eighth"),key!FG254,"")))</f>
        <v/>
      </c>
      <c r="ER52" s="254" t="str">
        <f>IF(AND($C$2="sixth"),key!FH54,IF(AND($C$2="Seventh"),key!FH154,IF(AND($C$2="eighth"),key!FH254,"")))</f>
        <v/>
      </c>
      <c r="ES52" s="254" t="str">
        <f>IF(AND($C$2="sixth"),key!FI54,IF(AND($C$2="Seventh"),key!FI154,IF(AND($C$2="eighth"),key!FI254,"")))</f>
        <v/>
      </c>
      <c r="ET52" s="254" t="str">
        <f>IF(AND($C$2="sixth"),key!FJ54,IF(AND($C$2="Seventh"),key!FJ154,IF(AND($C$2="eighth"),key!FJ254,"")))</f>
        <v/>
      </c>
      <c r="EU52" s="254" t="str">
        <f>IF(AND($C$2="sixth"),key!FK54,IF(AND($C$2="Seventh"),key!FK154,IF(AND($C$2="eighth"),key!FK254,"")))</f>
        <v/>
      </c>
      <c r="EV52" s="310" t="str">
        <f>IF(AND($C$2="sixth"),key!FL54,IF(AND($C$2="Seventh"),key!FL154,IF(AND($C$2="eighth"),key!FL254,"")))</f>
        <v/>
      </c>
      <c r="EW52" s="311" t="str">
        <f>IF(AND($C$2="sixth"),key!FM54,IF(AND($C$2="Seventh"),key!FM154,IF(AND($C$2="eighth"),key!FM254,"")))</f>
        <v xml:space="preserve"> </v>
      </c>
      <c r="EX52" s="254" t="str">
        <f>IF(AND($C$2="sixth"),key!FN54,IF(AND($C$2="Seventh"),key!FN154,IF(AND($C$2="eighth"),key!FN254,"")))</f>
        <v/>
      </c>
      <c r="EY52" s="254" t="str">
        <f>IF(AND($C$2="sixth"),key!FO54,IF(AND($C$2="Seventh"),key!FO154,IF(AND($C$2="eighth"),key!FO254,"")))</f>
        <v/>
      </c>
      <c r="EZ52" s="254" t="str">
        <f>IF(AND($C$2="sixth"),key!FP54,IF(AND($C$2="Seventh"),key!FP154,IF(AND($C$2="eighth"),key!FP254,"")))</f>
        <v/>
      </c>
      <c r="FA52" s="254" t="str">
        <f>IF(AND($C$2="sixth"),key!FQ54,IF(AND($C$2="Seventh"),key!FQ154,IF(AND($C$2="eighth"),key!FQ254,"")))</f>
        <v/>
      </c>
      <c r="FB52" s="254" t="str">
        <f>IF(AND($C$2="sixth"),key!FR54,IF(AND($C$2="Seventh"),key!FR154,IF(AND($C$2="eighth"),key!FR254,"")))</f>
        <v/>
      </c>
      <c r="FC52" s="310" t="str">
        <f>IF(AND($C$2="sixth"),key!FS54,IF(AND($C$2="Seventh"),key!FS154,IF(AND($C$2="eighth"),key!FS254,"")))</f>
        <v/>
      </c>
      <c r="FD52" s="311" t="str">
        <f>IF(AND($C$2="sixth"),key!FT54,IF(AND($C$2="Seventh"),key!FT154,IF(AND($C$2="eighth"),key!FT254,"")))</f>
        <v xml:space="preserve"> </v>
      </c>
      <c r="FE52" s="344" t="str">
        <f t="shared" si="11"/>
        <v/>
      </c>
      <c r="FF52" s="261" t="str">
        <f>IF(AND($C$2="sixth"),key!GI54,IF(AND($C$2="Seventh"),key!GI154,IF(AND($C$2="eighth"),key!GI254,"")))</f>
        <v/>
      </c>
      <c r="FG52" s="842" t="str">
        <f>IF(AND($C$2="sixth"),key!GJ54,IF(AND($C$2="Seventh"),key!GJ154,IF(AND($C$2="eighth"),key!GJ254,"")))</f>
        <v/>
      </c>
      <c r="FH52" s="843"/>
      <c r="FI52" s="255" t="str">
        <f>IF(AND($C$2="sixth"),key!GG54,IF(AND($C$2="Seventh"),key!GG154,IF(AND($C$2="eighth"),key!GG254,"")))</f>
        <v/>
      </c>
      <c r="FJ52" s="330" t="str">
        <f t="shared" si="10"/>
        <v/>
      </c>
      <c r="FK52" s="248"/>
      <c r="FL52" s="248"/>
      <c r="FY52" s="50" t="str">
        <f>IF(AND($C$2="sixth"),key!GH54,IF(AND($C$2="Seventh"),key!GH154,IF(AND($C$2="eighth"),key!GH254,"")))</f>
        <v/>
      </c>
    </row>
    <row r="53" spans="1:181" ht="18.75">
      <c r="A53" s="257">
        <v>47</v>
      </c>
      <c r="B53" s="291" t="str">
        <f>IF(AND($C$2="sixth"),key!E55,IF(AND($C$2="Seventh"),key!E155,IF(AND($C$2="eighth"),key!E255,"")))</f>
        <v/>
      </c>
      <c r="C53" s="288" t="str">
        <f>IF(ISNA(VLOOKUP(D53,Register!A$7:Z$315,10,FALSE)),"",VLOOKUP(D53,Register!A$7:Z$315,10,FALSE))</f>
        <v/>
      </c>
      <c r="D53" s="289" t="str">
        <f>IF(AND($C$2="sixth"),key!B55,IF(AND($C$2="Seventh"),key!B155,IF(AND($C$2="eighth"),key!B255,"")))</f>
        <v/>
      </c>
      <c r="E53" s="290" t="str">
        <f>IF(AND($C$2="sixth"),key!C55,IF(AND($C$2="Seventh"),key!C155,IF(AND($C$2="eighth"),key!C255,"")))</f>
        <v/>
      </c>
      <c r="F53" s="290" t="str">
        <f>IF(AND($C$2="sixth"),key!D55,IF(AND($C$2="Seventh"),key!D155,IF(AND($C$2="eighth"),key!D255,"")))</f>
        <v/>
      </c>
      <c r="G53" s="295" t="str">
        <f>IF(AND($C$2="sixth"),key!G55,IF(AND($C$2="Seventh"),key!G155,IF(AND($C$2="eighth"),key!G255,"")))</f>
        <v/>
      </c>
      <c r="H53" s="295" t="str">
        <f>IF(AND($C$2="sixth"),key!H55,IF(AND($C$2="Seventh"),key!H155,IF(AND($C$2="eighth"),key!H255,"")))</f>
        <v/>
      </c>
      <c r="I53" s="297" t="str">
        <f t="shared" si="0"/>
        <v/>
      </c>
      <c r="J53" s="296" t="str">
        <f>IF(AND($C$2="sixth"),key!J55,IF(AND($C$2="Seventh"),key!J155,IF(AND($C$2="eighth"),key!J255,"")))</f>
        <v/>
      </c>
      <c r="K53" s="295" t="str">
        <f>IF(AND($C$2="sixth"),key!K55,IF(AND($C$2="Seventh"),key!K155,IF(AND($C$2="eighth"),key!K255,"")))</f>
        <v/>
      </c>
      <c r="L53" s="295" t="str">
        <f>IF(AND($C$2="sixth"),key!L55,IF(AND($C$2="Seventh"),key!L155,IF(AND($C$2="eighth"),key!L255,"")))</f>
        <v/>
      </c>
      <c r="M53" s="258" t="str">
        <f t="shared" si="2"/>
        <v/>
      </c>
      <c r="N53" s="298" t="str">
        <f>IF(AND($C$2="sixth"),key!N55,IF(AND($C$2="Seventh"),key!N155,IF(AND($C$2="eighth"),key!N255,"")))</f>
        <v/>
      </c>
      <c r="O53" s="295" t="str">
        <f>IF(AND($C$2="sixth"),key!O55,IF(AND($C$2="Seventh"),key!O155,IF(AND($C$2="eighth"),key!O255,"")))</f>
        <v/>
      </c>
      <c r="P53" s="295" t="str">
        <f>IF(AND($C$2="sixth"),key!P55,IF(AND($C$2="Seventh"),key!P155,IF(AND($C$2="eighth"),key!P255,"")))</f>
        <v/>
      </c>
      <c r="Q53" s="258" t="str">
        <f t="shared" si="3"/>
        <v/>
      </c>
      <c r="R53" s="298" t="str">
        <f>IF(AND($C$2="sixth"),key!R55,IF(AND($C$2="Seventh"),key!R155,IF(AND($C$2="eighth"),key!R255,"")))</f>
        <v/>
      </c>
      <c r="S53" s="295" t="str">
        <f>IF(AND($C$2="sixth"),key!S55,IF(AND($C$2="Seventh"),key!S155,IF(AND($C$2="eighth"),key!S255,"")))</f>
        <v/>
      </c>
      <c r="T53" s="295" t="str">
        <f>IF(AND($C$2="sixth"),key!T55,IF(AND($C$2="Seventh"),key!T155,IF(AND($C$2="eighth"),key!T255,"")))</f>
        <v/>
      </c>
      <c r="U53" s="258" t="str">
        <f t="shared" si="4"/>
        <v/>
      </c>
      <c r="V53" s="298" t="str">
        <f>IF(AND($C$2="sixth"),key!V55,IF(AND($C$2="Seventh"),key!V155,IF(AND($C$2="eighth"),key!V255,"")))</f>
        <v/>
      </c>
      <c r="W53" s="295" t="str">
        <f>IF(AND($C$2="sixth"),key!W55,IF(AND($C$2="Seventh"),key!W155,IF(AND($C$2="eighth"),key!W255,"")))</f>
        <v/>
      </c>
      <c r="X53" s="295" t="str">
        <f>IF(AND($C$2="sixth"),key!X55,IF(AND($C$2="Seventh"),key!X155,IF(AND($C$2="eighth"),key!X255,"")))</f>
        <v/>
      </c>
      <c r="Y53" s="259" t="str">
        <f t="shared" si="5"/>
        <v/>
      </c>
      <c r="Z53" s="298" t="str">
        <f>IF(AND($C$2="sixth"),key!Z55,IF(AND($C$2="Seventh"),key!Z155,IF(AND($C$2="eighth"),key!Z255,"")))</f>
        <v/>
      </c>
      <c r="AA53" s="259" t="str">
        <f>IF(AND($C$2="sixth"),key!AC55,IF(AND($C$2="Seventh"),key!AC155,IF(AND($C$2="eighth"),key!AC255,"")))</f>
        <v/>
      </c>
      <c r="AB53" s="299" t="str">
        <f>IF(AND($C$2="sixth"),key!AD55,IF(AND($C$2="Seventh"),key!AD155,IF(AND($C$2="eighth"),key!AD255,"")))</f>
        <v/>
      </c>
      <c r="AC53" s="295" t="str">
        <f>IF(AND($C$2="sixth"),key!AF55,IF(AND($C$2="Seventh"),key!AF155,IF(AND($C$2="eighth"),key!AF255,"")))</f>
        <v/>
      </c>
      <c r="AD53" s="295" t="str">
        <f>IF(AND($C$2="sixth"),key!AG55,IF(AND($C$2="Seventh"),key!AG155,IF(AND($C$2="eighth"),key!AG255,"")))</f>
        <v/>
      </c>
      <c r="AE53" s="297" t="str">
        <f t="shared" si="6"/>
        <v/>
      </c>
      <c r="AF53" s="296" t="str">
        <f>IF(AND($C$2="sixth"),key!AI55,IF(AND($C$2="Seventh"),key!AI155,IF(AND($C$2="eighth"),key!AI255,"")))</f>
        <v/>
      </c>
      <c r="AG53" s="295" t="str">
        <f>IF(AND($C$2="sixth"),key!AJ55,IF(AND($C$2="Seventh"),key!AJ155,IF(AND($C$2="eighth"),key!AJ255,"")))</f>
        <v/>
      </c>
      <c r="AH53" s="295" t="str">
        <f>IF(AND($C$2="sixth"),key!AK55,IF(AND($C$2="Seventh"),key!AK155,IF(AND($C$2="eighth"),key!AK255,"")))</f>
        <v/>
      </c>
      <c r="AI53" s="258" t="str">
        <f t="shared" si="7"/>
        <v/>
      </c>
      <c r="AJ53" s="298" t="str">
        <f>IF(AND($C$2="sixth"),key!AM55,IF(AND($C$2="Seventh"),key!AM155,IF(AND($C$2="eighth"),key!AM255,"")))</f>
        <v/>
      </c>
      <c r="AK53" s="295" t="str">
        <f>IF(AND($C$2="sixth"),key!AN55,IF(AND($C$2="Seventh"),key!AN155,IF(AND($C$2="eighth"),key!AN255,"")))</f>
        <v/>
      </c>
      <c r="AL53" s="295" t="str">
        <f>IF(AND($C$2="sixth"),key!AO55,IF(AND($C$2="Seventh"),key!AO155,IF(AND($C$2="eighth"),key!AO255,"")))</f>
        <v/>
      </c>
      <c r="AM53" s="258" t="str">
        <f t="shared" si="8"/>
        <v/>
      </c>
      <c r="AN53" s="298" t="str">
        <f>IF(AND($C$2="sixth"),key!AQ55,IF(AND($C$2="Seventh"),key!AQ155,IF(AND($C$2="eighth"),key!AQ255,"")))</f>
        <v/>
      </c>
      <c r="AO53" s="295" t="str">
        <f>IF(AND($C$2="sixth"),key!AR55,IF(AND($C$2="Seventh"),key!AR155,IF(AND($C$2="eighth"),key!AR255,"")))</f>
        <v/>
      </c>
      <c r="AP53" s="295" t="str">
        <f>IF(AND($C$2="sixth"),key!AS55,IF(AND($C$2="Seventh"),key!AS155,IF(AND($C$2="eighth"),key!AS255,"")))</f>
        <v/>
      </c>
      <c r="AQ53" s="303" t="str">
        <f>IF(AND($C$2="sixth"),key!AT55,IF(AND($C$2="Seventh"),key!AT155,IF(AND($C$2="eighth"),key!AT255,"")))</f>
        <v/>
      </c>
      <c r="AR53" s="298" t="str">
        <f>IF(AND($C$2="sixth"),key!AU55,IF(AND($C$2="Seventh"),key!AU155,IF(AND($C$2="eighth"),key!AU255,"")))</f>
        <v/>
      </c>
      <c r="AS53" s="295" t="str">
        <f>IF(AND($C$2="sixth"),key!AV55,IF(AND($C$2="Seventh"),key!AV155,IF(AND($C$2="eighth"),key!AV255,"")))</f>
        <v/>
      </c>
      <c r="AT53" s="295" t="str">
        <f>IF(AND($C$2="sixth"),key!AW55,IF(AND($C$2="Seventh"),key!AW155,IF(AND($C$2="eighth"),key!AW255,"")))</f>
        <v/>
      </c>
      <c r="AU53" s="303" t="str">
        <f>IF(AND($C$2="sixth"),key!AX55,IF(AND($C$2="Seventh"),key!AX155,IF(AND($C$2="eighth"),key!AX255,"")))</f>
        <v/>
      </c>
      <c r="AV53" s="298" t="str">
        <f>IF(AND($C$2="sixth"),key!AY55,IF(AND($C$2="Seventh"),key!AY155,IF(AND($C$2="eighth"),key!AY255,"")))</f>
        <v/>
      </c>
      <c r="AW53" s="259" t="str">
        <f>IF(AND($C$2="sixth"),key!BB55,IF(AND($C$2="Seventh"),key!BB155,IF(AND($C$2="eighth"),key!BB255,"")))</f>
        <v/>
      </c>
      <c r="AX53" s="299" t="str">
        <f>IF(AND($C$2="sixth"),key!BC55,IF(AND($C$2="Seventh"),key!BC155,IF(AND($C$2="eighth"),key!BC255,"")))</f>
        <v/>
      </c>
      <c r="AY53" s="295" t="str">
        <f>IF(AND($C$2="sixth"),key!BE55,IF(AND($C$2="Seventh"),key!BE155,IF(AND($C$2="eighth"),key!BE255,"")))</f>
        <v/>
      </c>
      <c r="AZ53" s="295" t="str">
        <f>IF(AND($C$2="sixth"),key!BF55,IF(AND($C$2="Seventh"),key!BF155,IF(AND($C$2="eighth"),key!BF255,"")))</f>
        <v/>
      </c>
      <c r="BA53" s="302" t="str">
        <f>IF(AND($C$2="sixth"),key!BG55,IF(AND($C$2="Seventh"),key!BG155,IF(AND($C$2="eighth"),key!BG255,"")))</f>
        <v/>
      </c>
      <c r="BB53" s="298" t="str">
        <f>IF(AND($C$2="sixth"),key!BH55,IF(AND($C$2="Seventh"),key!BH155,IF(AND($C$2="eighth"),key!BH255,"")))</f>
        <v/>
      </c>
      <c r="BC53" s="295" t="str">
        <f>IF(AND($C$2="sixth"),key!BI55,IF(AND($C$2="Seventh"),key!BI155,IF(AND($C$2="eighth"),key!BI255,"")))</f>
        <v/>
      </c>
      <c r="BD53" s="295" t="str">
        <f>IF(AND($C$2="sixth"),key!BJ55,IF(AND($C$2="Seventh"),key!BJ155,IF(AND($C$2="eighth"),key!BJ255,"")))</f>
        <v/>
      </c>
      <c r="BE53" s="302" t="str">
        <f>IF(AND($C$2="sixth"),key!BK55,IF(AND($C$2="Seventh"),key!BK155,IF(AND($C$2="eighth"),key!BK255,"")))</f>
        <v/>
      </c>
      <c r="BF53" s="298" t="str">
        <f>IF(AND($C$2="sixth"),key!BL55,IF(AND($C$2="Seventh"),key!BL155,IF(AND($C$2="eighth"),key!BL255,"")))</f>
        <v/>
      </c>
      <c r="BG53" s="295" t="str">
        <f>IF(AND($C$2="sixth"),key!BM55,IF(AND($C$2="Seventh"),key!BM155,IF(AND($C$2="eighth"),key!BM255,"")))</f>
        <v/>
      </c>
      <c r="BH53" s="295" t="str">
        <f>IF(AND($C$2="sixth"),key!BN55,IF(AND($C$2="Seventh"),key!BN155,IF(AND($C$2="eighth"),key!BN255,"")))</f>
        <v/>
      </c>
      <c r="BI53" s="302" t="str">
        <f>IF(AND($C$2="sixth"),key!BO55,IF(AND($C$2="Seventh"),key!BO155,IF(AND($C$2="eighth"),key!BO255,"")))</f>
        <v/>
      </c>
      <c r="BJ53" s="298" t="str">
        <f>IF(AND($C$2="sixth"),key!BP55,IF(AND($C$2="Seventh"),key!BP155,IF(AND($C$2="eighth"),key!BP255,"")))</f>
        <v/>
      </c>
      <c r="BK53" s="295" t="str">
        <f>IF(AND($C$2="sixth"),key!BQ55,IF(AND($C$2="Seventh"),key!BQ155,IF(AND($C$2="eighth"),key!BQ255,"")))</f>
        <v/>
      </c>
      <c r="BL53" s="295" t="str">
        <f>IF(AND($C$2="sixth"),key!BR55,IF(AND($C$2="Seventh"),key!BR155,IF(AND($C$2="eighth"),key!BR255,"")))</f>
        <v/>
      </c>
      <c r="BM53" s="302" t="str">
        <f>IF(AND($C$2="sixth"),key!BS55,IF(AND($C$2="Seventh"),key!BS155,IF(AND($C$2="eighth"),key!BS255,"")))</f>
        <v/>
      </c>
      <c r="BN53" s="298" t="str">
        <f>IF(AND($C$2="sixth"),key!BT55,IF(AND($C$2="Seventh"),key!BT155,IF(AND($C$2="eighth"),key!BT255,"")))</f>
        <v/>
      </c>
      <c r="BO53" s="295" t="str">
        <f>IF(AND($C$2="sixth"),key!BU55,IF(AND($C$2="Seventh"),key!BU155,IF(AND($C$2="eighth"),key!BU255,"")))</f>
        <v/>
      </c>
      <c r="BP53" s="295" t="str">
        <f>IF(AND($C$2="sixth"),key!BV55,IF(AND($C$2="Seventh"),key!BV155,IF(AND($C$2="eighth"),key!BV255,"")))</f>
        <v/>
      </c>
      <c r="BQ53" s="302" t="str">
        <f>IF(AND($C$2="sixth"),key!BW55,IF(AND($C$2="Seventh"),key!BW155,IF(AND($C$2="eighth"),key!BW255,"")))</f>
        <v/>
      </c>
      <c r="BR53" s="298" t="str">
        <f>IF(AND($C$2="sixth"),key!BX55,IF(AND($C$2="Seventh"),key!BX155,IF(AND($C$2="eighth"),key!BX255,"")))</f>
        <v/>
      </c>
      <c r="BS53" s="259" t="str">
        <f>IF(AND($C$2="sixth"),key!CA55,IF(AND($C$2="Seventh"),key!CA155,IF(AND($C$2="eighth"),key!CA255,"")))</f>
        <v/>
      </c>
      <c r="BT53" s="299" t="str">
        <f>IF(AND($C$2="sixth"),key!CB55,IF(AND($C$2="Seventh"),key!CB155,IF(AND($C$2="eighth"),key!CB255,"")))</f>
        <v/>
      </c>
      <c r="BU53" s="295" t="str">
        <f>IF(AND($C$2="sixth"),key!CD55,IF(AND($C$2="Seventh"),key!CD155,IF(AND($C$2="eighth"),key!CD255,"")))</f>
        <v/>
      </c>
      <c r="BV53" s="295" t="str">
        <f>IF(AND($C$2="sixth"),key!CE55,IF(AND($C$2="Seventh"),key!CE155,IF(AND($C$2="eighth"),key!CE255,"")))</f>
        <v/>
      </c>
      <c r="BW53" s="302" t="str">
        <f>IF(AND($C$2="sixth"),key!CF55,IF(AND($C$2="Seventh"),key!CF155,IF(AND($C$2="eighth"),key!CF255,"")))</f>
        <v/>
      </c>
      <c r="BX53" s="298" t="str">
        <f>IF(AND($C$2="sixth"),key!CG55,IF(AND($C$2="Seventh"),key!CG155,IF(AND($C$2="eighth"),key!CG255,"")))</f>
        <v/>
      </c>
      <c r="BY53" s="295" t="str">
        <f>IF(AND($C$2="sixth"),key!CH55,IF(AND($C$2="Seventh"),key!CH155,IF(AND($C$2="eighth"),key!CH255,"")))</f>
        <v/>
      </c>
      <c r="BZ53" s="295" t="str">
        <f>IF(AND($C$2="sixth"),key!CI55,IF(AND($C$2="Seventh"),key!CI155,IF(AND($C$2="eighth"),key!CI255,"")))</f>
        <v/>
      </c>
      <c r="CA53" s="302" t="str">
        <f>IF(AND($C$2="sixth"),key!CJ55,IF(AND($C$2="Seventh"),key!CJ155,IF(AND($C$2="eighth"),key!CJ255,"")))</f>
        <v/>
      </c>
      <c r="CB53" s="298" t="str">
        <f>IF(AND($C$2="sixth"),key!CK55,IF(AND($C$2="Seventh"),key!CK155,IF(AND($C$2="eighth"),key!CK255,"")))</f>
        <v/>
      </c>
      <c r="CC53" s="295" t="str">
        <f>IF(AND($C$2="sixth"),key!CL55,IF(AND($C$2="Seventh"),key!CL155,IF(AND($C$2="eighth"),key!CL255,"")))</f>
        <v/>
      </c>
      <c r="CD53" s="295" t="str">
        <f>IF(AND($C$2="sixth"),key!CM55,IF(AND($C$2="Seventh"),key!CM155,IF(AND($C$2="eighth"),key!CM255,"")))</f>
        <v/>
      </c>
      <c r="CE53" s="302" t="str">
        <f>IF(AND($C$2="sixth"),key!CN55,IF(AND($C$2="Seventh"),key!CN155,IF(AND($C$2="eighth"),key!CN255,"")))</f>
        <v/>
      </c>
      <c r="CF53" s="298" t="str">
        <f>IF(AND($C$2="sixth"),key!CO55,IF(AND($C$2="Seventh"),key!CO155,IF(AND($C$2="eighth"),key!CO255,"")))</f>
        <v/>
      </c>
      <c r="CG53" s="295" t="str">
        <f>IF(AND($C$2="sixth"),key!CP55,IF(AND($C$2="Seventh"),key!CP155,IF(AND($C$2="eighth"),key!CP255,"")))</f>
        <v/>
      </c>
      <c r="CH53" s="295" t="str">
        <f>IF(AND($C$2="sixth"),key!CQ55,IF(AND($C$2="Seventh"),key!CQ155,IF(AND($C$2="eighth"),key!CQ255,"")))</f>
        <v/>
      </c>
      <c r="CI53" s="302" t="str">
        <f>IF(AND($C$2="sixth"),key!CR55,IF(AND($C$2="Seventh"),key!CR155,IF(AND($C$2="eighth"),key!CR255,"")))</f>
        <v/>
      </c>
      <c r="CJ53" s="298" t="str">
        <f>IF(AND($C$2="sixth"),key!CS55,IF(AND($C$2="Seventh"),key!CS155,IF(AND($C$2="eighth"),key!CS255,"")))</f>
        <v/>
      </c>
      <c r="CK53" s="295" t="str">
        <f>IF(AND($C$2="sixth"),key!CT55,IF(AND($C$2="Seventh"),key!CT155,IF(AND($C$2="eighth"),key!CT255,"")))</f>
        <v/>
      </c>
      <c r="CL53" s="295" t="str">
        <f>IF(AND($C$2="sixth"),key!CU55,IF(AND($C$2="Seventh"),key!CU155,IF(AND($C$2="eighth"),key!CU255,"")))</f>
        <v/>
      </c>
      <c r="CM53" s="302" t="str">
        <f>IF(AND($C$2="sixth"),key!CV55,IF(AND($C$2="Seventh"),key!CV155,IF(AND($C$2="eighth"),key!CV255,"")))</f>
        <v/>
      </c>
      <c r="CN53" s="298" t="str">
        <f>IF(AND($C$2="sixth"),key!CW55,IF(AND($C$2="Seventh"),key!CW155,IF(AND($C$2="eighth"),key!CW255,"")))</f>
        <v/>
      </c>
      <c r="CO53" s="259" t="str">
        <f>IF(AND($C$2="sixth"),key!CZ55,IF(AND($C$2="Seventh"),key!CZ155,IF(AND($C$2="eighth"),key!CZ255,"")))</f>
        <v/>
      </c>
      <c r="CP53" s="299" t="str">
        <f>IF(AND($C$2="sixth"),key!DA55,IF(AND($C$2="Seventh"),key!DA155,IF(AND($C$2="eighth"),key!DA255,"")))</f>
        <v/>
      </c>
      <c r="CQ53" s="295" t="str">
        <f>IF(AND($C$2="sixth"),key!DC55,IF(AND($C$2="Seventh"),key!DC155,IF(AND($C$2="eighth"),key!DC255,"")))</f>
        <v/>
      </c>
      <c r="CR53" s="295" t="str">
        <f>IF(AND($C$2="sixth"),key!DD55,IF(AND($C$2="Seventh"),key!DD155,IF(AND($C$2="eighth"),key!DD255,"")))</f>
        <v/>
      </c>
      <c r="CS53" s="302" t="str">
        <f>IF(AND($C$2="sixth"),key!DE55,IF(AND($C$2="Seventh"),key!DE155,IF(AND($C$2="eighth"),key!DE255,"")))</f>
        <v/>
      </c>
      <c r="CT53" s="298" t="str">
        <f>IF(AND($C$2="sixth"),key!DF55,IF(AND($C$2="Seventh"),key!DF155,IF(AND($C$2="eighth"),key!DF255,"")))</f>
        <v/>
      </c>
      <c r="CU53" s="295" t="str">
        <f>IF(AND($C$2="sixth"),key!DG55,IF(AND($C$2="Seventh"),key!DG155,IF(AND($C$2="eighth"),key!DG255,"")))</f>
        <v/>
      </c>
      <c r="CV53" s="295" t="str">
        <f>IF(AND($C$2="sixth"),key!DH55,IF(AND($C$2="Seventh"),key!DH155,IF(AND($C$2="eighth"),key!DH255,"")))</f>
        <v/>
      </c>
      <c r="CW53" s="302" t="str">
        <f>IF(AND($C$2="sixth"),key!DI55,IF(AND($C$2="Seventh"),key!DI155,IF(AND($C$2="eighth"),key!DI255,"")))</f>
        <v/>
      </c>
      <c r="CX53" s="298" t="str">
        <f>IF(AND($C$2="sixth"),key!DJ55,IF(AND($C$2="Seventh"),key!DJ155,IF(AND($C$2="eighth"),key!DJ255,"")))</f>
        <v/>
      </c>
      <c r="CY53" s="295" t="str">
        <f>IF(AND($C$2="sixth"),key!DK55,IF(AND($C$2="Seventh"),key!DK155,IF(AND($C$2="eighth"),key!DK255,"")))</f>
        <v/>
      </c>
      <c r="CZ53" s="295" t="str">
        <f>IF(AND($C$2="sixth"),key!DL55,IF(AND($C$2="Seventh"),key!DL155,IF(AND($C$2="eighth"),key!DL255,"")))</f>
        <v/>
      </c>
      <c r="DA53" s="302" t="str">
        <f>IF(AND($C$2="sixth"),key!DM55,IF(AND($C$2="Seventh"),key!DM155,IF(AND($C$2="eighth"),key!DM255,"")))</f>
        <v/>
      </c>
      <c r="DB53" s="298" t="str">
        <f>IF(AND($C$2="sixth"),key!DN55,IF(AND($C$2="Seventh"),key!DN155,IF(AND($C$2="eighth"),key!DN255,"")))</f>
        <v/>
      </c>
      <c r="DC53" s="295" t="str">
        <f>IF(AND($C$2="sixth"),key!DO55,IF(AND($C$2="Seventh"),key!DO155,IF(AND($C$2="eighth"),key!DO255,"")))</f>
        <v/>
      </c>
      <c r="DD53" s="295" t="str">
        <f>IF(AND($C$2="sixth"),key!DP55,IF(AND($C$2="Seventh"),key!DP155,IF(AND($C$2="eighth"),key!DP255,"")))</f>
        <v/>
      </c>
      <c r="DE53" s="302" t="str">
        <f>IF(AND($C$2="sixth"),key!DQ55,IF(AND($C$2="Seventh"),key!DQ155,IF(AND($C$2="eighth"),key!DQ255,"")))</f>
        <v/>
      </c>
      <c r="DF53" s="298" t="str">
        <f>IF(AND($C$2="sixth"),key!DR55,IF(AND($C$2="Seventh"),key!DR155,IF(AND($C$2="eighth"),key!DR255,"")))</f>
        <v/>
      </c>
      <c r="DG53" s="295" t="str">
        <f>IF(AND($C$2="sixth"),key!DS55,IF(AND($C$2="Seventh"),key!DS155,IF(AND($C$2="eighth"),key!DS255,"")))</f>
        <v/>
      </c>
      <c r="DH53" s="295" t="str">
        <f>IF(AND($C$2="sixth"),key!DT55,IF(AND($C$2="Seventh"),key!DT155,IF(AND($C$2="eighth"),key!DT255,"")))</f>
        <v/>
      </c>
      <c r="DI53" s="302" t="str">
        <f>IF(AND($C$2="sixth"),key!DU55,IF(AND($C$2="Seventh"),key!DU155,IF(AND($C$2="eighth"),key!DU255,"")))</f>
        <v/>
      </c>
      <c r="DJ53" s="298" t="str">
        <f>IF(AND($C$2="sixth"),key!DV55,IF(AND($C$2="Seventh"),key!DV155,IF(AND($C$2="eighth"),key!DV255,"")))</f>
        <v/>
      </c>
      <c r="DK53" s="259" t="str">
        <f>IF(AND($C$2="sixth"),key!DY55,IF(AND($C$2="Seventh"),key!DY155,IF(AND($C$2="eighth"),key!DY255,"")))</f>
        <v/>
      </c>
      <c r="DL53" s="299" t="str">
        <f>IF(AND($C$2="sixth"),key!DZ55,IF(AND($C$2="Seventh"),key!DZ155,IF(AND($C$2="eighth"),key!DZ255,"")))</f>
        <v/>
      </c>
      <c r="DM53" s="295" t="str">
        <f>IF(AND($C$2="sixth"),key!EB55,IF(AND($C$2="Seventh"),key!EB155,IF(AND($C$2="eighth"),key!EB255,"")))</f>
        <v/>
      </c>
      <c r="DN53" s="295" t="str">
        <f>IF(AND($C$2="sixth"),key!EC55,IF(AND($C$2="Seventh"),key!EC155,IF(AND($C$2="eighth"),key!EC255,"")))</f>
        <v/>
      </c>
      <c r="DO53" s="302" t="str">
        <f>IF(AND($C$2="sixth"),key!ED55,IF(AND($C$2="Seventh"),key!ED155,IF(AND($C$2="eighth"),key!ED255,"")))</f>
        <v/>
      </c>
      <c r="DP53" s="298" t="str">
        <f>IF(AND($C$2="sixth"),key!EE55,IF(AND($C$2="Seventh"),key!EE155,IF(AND($C$2="eighth"),key!EE255,"")))</f>
        <v/>
      </c>
      <c r="DQ53" s="295" t="str">
        <f>IF(AND($C$2="sixth"),key!EF55,IF(AND($C$2="Seventh"),key!EF155,IF(AND($C$2="eighth"),key!EF255,"")))</f>
        <v/>
      </c>
      <c r="DR53" s="295" t="str">
        <f>IF(AND($C$2="sixth"),key!EG55,IF(AND($C$2="Seventh"),key!EG155,IF(AND($C$2="eighth"),key!EG255,"")))</f>
        <v/>
      </c>
      <c r="DS53" s="302" t="str">
        <f>IF(AND($C$2="sixth"),key!EH55,IF(AND($C$2="Seventh"),key!EH155,IF(AND($C$2="eighth"),key!EH255,"")))</f>
        <v/>
      </c>
      <c r="DT53" s="298" t="str">
        <f>IF(AND($C$2="sixth"),key!EI55,IF(AND($C$2="Seventh"),key!EI155,IF(AND($C$2="eighth"),key!EI255,"")))</f>
        <v/>
      </c>
      <c r="DU53" s="295" t="str">
        <f>IF(AND($C$2="sixth"),key!EJ55,IF(AND($C$2="Seventh"),key!EJ155,IF(AND($C$2="eighth"),key!EJ255,"")))</f>
        <v/>
      </c>
      <c r="DV53" s="295" t="str">
        <f>IF(AND($C$2="sixth"),key!EK55,IF(AND($C$2="Seventh"),key!EK155,IF(AND($C$2="eighth"),key!EK255,"")))</f>
        <v/>
      </c>
      <c r="DW53" s="302" t="str">
        <f>IF(AND($C$2="sixth"),key!EL55,IF(AND($C$2="Seventh"),key!EL155,IF(AND($C$2="eighth"),key!EL255,"")))</f>
        <v/>
      </c>
      <c r="DX53" s="298" t="str">
        <f>IF(AND($C$2="sixth"),key!EM55,IF(AND($C$2="Seventh"),key!EM155,IF(AND($C$2="eighth"),key!EM255,"")))</f>
        <v/>
      </c>
      <c r="DY53" s="295" t="str">
        <f>IF(AND($C$2="sixth"),key!EN55,IF(AND($C$2="Seventh"),key!EN155,IF(AND($C$2="eighth"),key!EN255,"")))</f>
        <v/>
      </c>
      <c r="DZ53" s="295" t="str">
        <f>IF(AND($C$2="sixth"),key!EO55,IF(AND($C$2="Seventh"),key!EO155,IF(AND($C$2="eighth"),key!EO255,"")))</f>
        <v/>
      </c>
      <c r="EA53" s="302" t="str">
        <f>IF(AND($C$2="sixth"),key!EP55,IF(AND($C$2="Seventh"),key!EP155,IF(AND($C$2="eighth"),key!EP255,"")))</f>
        <v/>
      </c>
      <c r="EB53" s="298" t="str">
        <f>IF(AND($C$2="sixth"),key!EQ55,IF(AND($C$2="Seventh"),key!EQ155,IF(AND($C$2="eighth"),key!EQ255,"")))</f>
        <v/>
      </c>
      <c r="EC53" s="295" t="str">
        <f>IF(AND($C$2="sixth"),key!ER55,IF(AND($C$2="Seventh"),key!ER155,IF(AND($C$2="eighth"),key!ER255,"")))</f>
        <v/>
      </c>
      <c r="ED53" s="295" t="str">
        <f>IF(AND($C$2="sixth"),key!ES55,IF(AND($C$2="Seventh"),key!ES155,IF(AND($C$2="eighth"),key!ES255,"")))</f>
        <v/>
      </c>
      <c r="EE53" s="302" t="str">
        <f>IF(AND($C$2="sixth"),key!ET55,IF(AND($C$2="Seventh"),key!ET155,IF(AND($C$2="eighth"),key!ET255,"")))</f>
        <v/>
      </c>
      <c r="EF53" s="298" t="str">
        <f>IF(AND($C$2="sixth"),key!EU55,IF(AND($C$2="Seventh"),key!EU155,IF(AND($C$2="eighth"),key!EU255,"")))</f>
        <v/>
      </c>
      <c r="EG53" s="259" t="str">
        <f>IF(AND($C$2="sixth"),key!EX55,IF(AND($C$2="Seventh"),key!EX155,IF(AND($C$2="eighth"),key!EX255,"")))</f>
        <v/>
      </c>
      <c r="EH53" s="299" t="str">
        <f>IF(AND($C$2="sixth"),key!EY55,IF(AND($C$2="Seventh"),key!EY155,IF(AND($C$2="eighth"),key!EY255,"")))</f>
        <v/>
      </c>
      <c r="EI53" s="260" t="str">
        <f t="shared" si="9"/>
        <v/>
      </c>
      <c r="EJ53" s="254" t="str">
        <f>IF(AND($C$2="sixth"),key!EZ55,IF(AND($C$2="Seventh"),key!EZ155,IF(AND($C$2="eighth"),key!EZ255,"")))</f>
        <v/>
      </c>
      <c r="EK53" s="254" t="str">
        <f>IF(AND($C$2="sixth"),key!FA55,IF(AND($C$2="Seventh"),key!FA155,IF(AND($C$2="eighth"),key!FA255,"")))</f>
        <v/>
      </c>
      <c r="EL53" s="254" t="str">
        <f>IF(AND($C$2="sixth"),key!FB55,IF(AND($C$2="Seventh"),key!FB155,IF(AND($C$2="eighth"),key!FB255,"")))</f>
        <v/>
      </c>
      <c r="EM53" s="254" t="str">
        <f>IF(AND($C$2="sixth"),key!FC55,IF(AND($C$2="Seventh"),key!FC155,IF(AND($C$2="eighth"),key!FC255,"")))</f>
        <v/>
      </c>
      <c r="EN53" s="254" t="str">
        <f>IF(AND($C$2="sixth"),key!FD55,IF(AND($C$2="Seventh"),key!FD155,IF(AND($C$2="eighth"),key!FD255,"")))</f>
        <v/>
      </c>
      <c r="EO53" s="310" t="str">
        <f>IF(AND($C$2="sixth"),key!FE55,IF(AND($C$2="Seventh"),key!FE155,IF(AND($C$2="eighth"),key!FE255,"")))</f>
        <v/>
      </c>
      <c r="EP53" s="311" t="str">
        <f>IF(AND($C$2="sixth"),key!FF55,IF(AND($C$2="Seventh"),key!FF155,IF(AND($C$2="eighth"),key!FF255,"")))</f>
        <v xml:space="preserve"> </v>
      </c>
      <c r="EQ53" s="254" t="str">
        <f>IF(AND($C$2="sixth"),key!FG55,IF(AND($C$2="Seventh"),key!FG155,IF(AND($C$2="eighth"),key!FG255,"")))</f>
        <v/>
      </c>
      <c r="ER53" s="254" t="str">
        <f>IF(AND($C$2="sixth"),key!FH55,IF(AND($C$2="Seventh"),key!FH155,IF(AND($C$2="eighth"),key!FH255,"")))</f>
        <v/>
      </c>
      <c r="ES53" s="254" t="str">
        <f>IF(AND($C$2="sixth"),key!FI55,IF(AND($C$2="Seventh"),key!FI155,IF(AND($C$2="eighth"),key!FI255,"")))</f>
        <v/>
      </c>
      <c r="ET53" s="254" t="str">
        <f>IF(AND($C$2="sixth"),key!FJ55,IF(AND($C$2="Seventh"),key!FJ155,IF(AND($C$2="eighth"),key!FJ255,"")))</f>
        <v/>
      </c>
      <c r="EU53" s="254" t="str">
        <f>IF(AND($C$2="sixth"),key!FK55,IF(AND($C$2="Seventh"),key!FK155,IF(AND($C$2="eighth"),key!FK255,"")))</f>
        <v/>
      </c>
      <c r="EV53" s="310" t="str">
        <f>IF(AND($C$2="sixth"),key!FL55,IF(AND($C$2="Seventh"),key!FL155,IF(AND($C$2="eighth"),key!FL255,"")))</f>
        <v/>
      </c>
      <c r="EW53" s="311" t="str">
        <f>IF(AND($C$2="sixth"),key!FM55,IF(AND($C$2="Seventh"),key!FM155,IF(AND($C$2="eighth"),key!FM255,"")))</f>
        <v xml:space="preserve"> </v>
      </c>
      <c r="EX53" s="254" t="str">
        <f>IF(AND($C$2="sixth"),key!FN55,IF(AND($C$2="Seventh"),key!FN155,IF(AND($C$2="eighth"),key!FN255,"")))</f>
        <v/>
      </c>
      <c r="EY53" s="254" t="str">
        <f>IF(AND($C$2="sixth"),key!FO55,IF(AND($C$2="Seventh"),key!FO155,IF(AND($C$2="eighth"),key!FO255,"")))</f>
        <v/>
      </c>
      <c r="EZ53" s="254" t="str">
        <f>IF(AND($C$2="sixth"),key!FP55,IF(AND($C$2="Seventh"),key!FP155,IF(AND($C$2="eighth"),key!FP255,"")))</f>
        <v/>
      </c>
      <c r="FA53" s="254" t="str">
        <f>IF(AND($C$2="sixth"),key!FQ55,IF(AND($C$2="Seventh"),key!FQ155,IF(AND($C$2="eighth"),key!FQ255,"")))</f>
        <v/>
      </c>
      <c r="FB53" s="254" t="str">
        <f>IF(AND($C$2="sixth"),key!FR55,IF(AND($C$2="Seventh"),key!FR155,IF(AND($C$2="eighth"),key!FR255,"")))</f>
        <v/>
      </c>
      <c r="FC53" s="310" t="str">
        <f>IF(AND($C$2="sixth"),key!FS55,IF(AND($C$2="Seventh"),key!FS155,IF(AND($C$2="eighth"),key!FS255,"")))</f>
        <v/>
      </c>
      <c r="FD53" s="311" t="str">
        <f>IF(AND($C$2="sixth"),key!FT55,IF(AND($C$2="Seventh"),key!FT155,IF(AND($C$2="eighth"),key!FT255,"")))</f>
        <v xml:space="preserve"> </v>
      </c>
      <c r="FE53" s="344" t="str">
        <f t="shared" si="11"/>
        <v/>
      </c>
      <c r="FF53" s="261" t="str">
        <f>IF(AND($C$2="sixth"),key!GI55,IF(AND($C$2="Seventh"),key!GI155,IF(AND($C$2="eighth"),key!GI255,"")))</f>
        <v/>
      </c>
      <c r="FG53" s="842" t="str">
        <f>IF(AND($C$2="sixth"),key!GJ55,IF(AND($C$2="Seventh"),key!GJ155,IF(AND($C$2="eighth"),key!GJ255,"")))</f>
        <v/>
      </c>
      <c r="FH53" s="843"/>
      <c r="FI53" s="255" t="str">
        <f>IF(AND($C$2="sixth"),key!GG55,IF(AND($C$2="Seventh"),key!GG155,IF(AND($C$2="eighth"),key!GG255,"")))</f>
        <v/>
      </c>
      <c r="FJ53" s="330" t="str">
        <f t="shared" si="10"/>
        <v/>
      </c>
      <c r="FK53" s="248"/>
      <c r="FL53" s="248"/>
      <c r="FY53" s="50" t="str">
        <f>IF(AND($C$2="sixth"),key!GH55,IF(AND($C$2="Seventh"),key!GH155,IF(AND($C$2="eighth"),key!GH255,"")))</f>
        <v/>
      </c>
    </row>
    <row r="54" spans="1:181" ht="18.75">
      <c r="A54" s="257">
        <v>48</v>
      </c>
      <c r="B54" s="291" t="str">
        <f>IF(AND($C$2="sixth"),key!E56,IF(AND($C$2="Seventh"),key!E156,IF(AND($C$2="eighth"),key!E256,"")))</f>
        <v/>
      </c>
      <c r="C54" s="288" t="str">
        <f>IF(ISNA(VLOOKUP(D54,Register!A$7:Z$315,10,FALSE)),"",VLOOKUP(D54,Register!A$7:Z$315,10,FALSE))</f>
        <v/>
      </c>
      <c r="D54" s="289" t="str">
        <f>IF(AND($C$2="sixth"),key!B56,IF(AND($C$2="Seventh"),key!B156,IF(AND($C$2="eighth"),key!B256,"")))</f>
        <v/>
      </c>
      <c r="E54" s="290" t="str">
        <f>IF(AND($C$2="sixth"),key!C56,IF(AND($C$2="Seventh"),key!C156,IF(AND($C$2="eighth"),key!C256,"")))</f>
        <v/>
      </c>
      <c r="F54" s="290" t="str">
        <f>IF(AND($C$2="sixth"),key!D56,IF(AND($C$2="Seventh"),key!D156,IF(AND($C$2="eighth"),key!D256,"")))</f>
        <v/>
      </c>
      <c r="G54" s="295" t="str">
        <f>IF(AND($C$2="sixth"),key!G56,IF(AND($C$2="Seventh"),key!G156,IF(AND($C$2="eighth"),key!G256,"")))</f>
        <v/>
      </c>
      <c r="H54" s="295" t="str">
        <f>IF(AND($C$2="sixth"),key!H56,IF(AND($C$2="Seventh"),key!H156,IF(AND($C$2="eighth"),key!H256,"")))</f>
        <v/>
      </c>
      <c r="I54" s="297" t="str">
        <f t="shared" si="0"/>
        <v/>
      </c>
      <c r="J54" s="296" t="str">
        <f>IF(AND($C$2="sixth"),key!J56,IF(AND($C$2="Seventh"),key!J156,IF(AND($C$2="eighth"),key!J256,"")))</f>
        <v/>
      </c>
      <c r="K54" s="295" t="str">
        <f>IF(AND($C$2="sixth"),key!K56,IF(AND($C$2="Seventh"),key!K156,IF(AND($C$2="eighth"),key!K256,"")))</f>
        <v/>
      </c>
      <c r="L54" s="295" t="str">
        <f>IF(AND($C$2="sixth"),key!L56,IF(AND($C$2="Seventh"),key!L156,IF(AND($C$2="eighth"),key!L256,"")))</f>
        <v/>
      </c>
      <c r="M54" s="258" t="str">
        <f t="shared" si="2"/>
        <v/>
      </c>
      <c r="N54" s="298" t="str">
        <f>IF(AND($C$2="sixth"),key!N56,IF(AND($C$2="Seventh"),key!N156,IF(AND($C$2="eighth"),key!N256,"")))</f>
        <v/>
      </c>
      <c r="O54" s="295" t="str">
        <f>IF(AND($C$2="sixth"),key!O56,IF(AND($C$2="Seventh"),key!O156,IF(AND($C$2="eighth"),key!O256,"")))</f>
        <v/>
      </c>
      <c r="P54" s="295" t="str">
        <f>IF(AND($C$2="sixth"),key!P56,IF(AND($C$2="Seventh"),key!P156,IF(AND($C$2="eighth"),key!P256,"")))</f>
        <v/>
      </c>
      <c r="Q54" s="258" t="str">
        <f t="shared" si="3"/>
        <v/>
      </c>
      <c r="R54" s="298" t="str">
        <f>IF(AND($C$2="sixth"),key!R56,IF(AND($C$2="Seventh"),key!R156,IF(AND($C$2="eighth"),key!R256,"")))</f>
        <v/>
      </c>
      <c r="S54" s="295" t="str">
        <f>IF(AND($C$2="sixth"),key!S56,IF(AND($C$2="Seventh"),key!S156,IF(AND($C$2="eighth"),key!S256,"")))</f>
        <v/>
      </c>
      <c r="T54" s="295" t="str">
        <f>IF(AND($C$2="sixth"),key!T56,IF(AND($C$2="Seventh"),key!T156,IF(AND($C$2="eighth"),key!T256,"")))</f>
        <v/>
      </c>
      <c r="U54" s="258" t="str">
        <f t="shared" si="4"/>
        <v/>
      </c>
      <c r="V54" s="298" t="str">
        <f>IF(AND($C$2="sixth"),key!V56,IF(AND($C$2="Seventh"),key!V156,IF(AND($C$2="eighth"),key!V256,"")))</f>
        <v/>
      </c>
      <c r="W54" s="295" t="str">
        <f>IF(AND($C$2="sixth"),key!W56,IF(AND($C$2="Seventh"),key!W156,IF(AND($C$2="eighth"),key!W256,"")))</f>
        <v/>
      </c>
      <c r="X54" s="295" t="str">
        <f>IF(AND($C$2="sixth"),key!X56,IF(AND($C$2="Seventh"),key!X156,IF(AND($C$2="eighth"),key!X256,"")))</f>
        <v/>
      </c>
      <c r="Y54" s="259" t="str">
        <f t="shared" si="5"/>
        <v/>
      </c>
      <c r="Z54" s="298" t="str">
        <f>IF(AND($C$2="sixth"),key!Z56,IF(AND($C$2="Seventh"),key!Z156,IF(AND($C$2="eighth"),key!Z256,"")))</f>
        <v/>
      </c>
      <c r="AA54" s="259" t="str">
        <f>IF(AND($C$2="sixth"),key!AC56,IF(AND($C$2="Seventh"),key!AC156,IF(AND($C$2="eighth"),key!AC256,"")))</f>
        <v/>
      </c>
      <c r="AB54" s="299" t="str">
        <f>IF(AND($C$2="sixth"),key!AD56,IF(AND($C$2="Seventh"),key!AD156,IF(AND($C$2="eighth"),key!AD256,"")))</f>
        <v/>
      </c>
      <c r="AC54" s="295" t="str">
        <f>IF(AND($C$2="sixth"),key!AF56,IF(AND($C$2="Seventh"),key!AF156,IF(AND($C$2="eighth"),key!AF256,"")))</f>
        <v/>
      </c>
      <c r="AD54" s="295" t="str">
        <f>IF(AND($C$2="sixth"),key!AG56,IF(AND($C$2="Seventh"),key!AG156,IF(AND($C$2="eighth"),key!AG256,"")))</f>
        <v/>
      </c>
      <c r="AE54" s="297" t="str">
        <f t="shared" si="6"/>
        <v/>
      </c>
      <c r="AF54" s="296" t="str">
        <f>IF(AND($C$2="sixth"),key!AI56,IF(AND($C$2="Seventh"),key!AI156,IF(AND($C$2="eighth"),key!AI256,"")))</f>
        <v/>
      </c>
      <c r="AG54" s="295" t="str">
        <f>IF(AND($C$2="sixth"),key!AJ56,IF(AND($C$2="Seventh"),key!AJ156,IF(AND($C$2="eighth"),key!AJ256,"")))</f>
        <v/>
      </c>
      <c r="AH54" s="295" t="str">
        <f>IF(AND($C$2="sixth"),key!AK56,IF(AND($C$2="Seventh"),key!AK156,IF(AND($C$2="eighth"),key!AK256,"")))</f>
        <v/>
      </c>
      <c r="AI54" s="258" t="str">
        <f t="shared" si="7"/>
        <v/>
      </c>
      <c r="AJ54" s="298" t="str">
        <f>IF(AND($C$2="sixth"),key!AM56,IF(AND($C$2="Seventh"),key!AM156,IF(AND($C$2="eighth"),key!AM256,"")))</f>
        <v/>
      </c>
      <c r="AK54" s="295" t="str">
        <f>IF(AND($C$2="sixth"),key!AN56,IF(AND($C$2="Seventh"),key!AN156,IF(AND($C$2="eighth"),key!AN256,"")))</f>
        <v/>
      </c>
      <c r="AL54" s="295" t="str">
        <f>IF(AND($C$2="sixth"),key!AO56,IF(AND($C$2="Seventh"),key!AO156,IF(AND($C$2="eighth"),key!AO256,"")))</f>
        <v/>
      </c>
      <c r="AM54" s="258" t="str">
        <f t="shared" si="8"/>
        <v/>
      </c>
      <c r="AN54" s="298" t="str">
        <f>IF(AND($C$2="sixth"),key!AQ56,IF(AND($C$2="Seventh"),key!AQ156,IF(AND($C$2="eighth"),key!AQ256,"")))</f>
        <v/>
      </c>
      <c r="AO54" s="295" t="str">
        <f>IF(AND($C$2="sixth"),key!AR56,IF(AND($C$2="Seventh"),key!AR156,IF(AND($C$2="eighth"),key!AR256,"")))</f>
        <v/>
      </c>
      <c r="AP54" s="295" t="str">
        <f>IF(AND($C$2="sixth"),key!AS56,IF(AND($C$2="Seventh"),key!AS156,IF(AND($C$2="eighth"),key!AS256,"")))</f>
        <v/>
      </c>
      <c r="AQ54" s="303" t="str">
        <f>IF(AND($C$2="sixth"),key!AT56,IF(AND($C$2="Seventh"),key!AT156,IF(AND($C$2="eighth"),key!AT256,"")))</f>
        <v/>
      </c>
      <c r="AR54" s="298" t="str">
        <f>IF(AND($C$2="sixth"),key!AU56,IF(AND($C$2="Seventh"),key!AU156,IF(AND($C$2="eighth"),key!AU256,"")))</f>
        <v/>
      </c>
      <c r="AS54" s="295" t="str">
        <f>IF(AND($C$2="sixth"),key!AV56,IF(AND($C$2="Seventh"),key!AV156,IF(AND($C$2="eighth"),key!AV256,"")))</f>
        <v/>
      </c>
      <c r="AT54" s="295" t="str">
        <f>IF(AND($C$2="sixth"),key!AW56,IF(AND($C$2="Seventh"),key!AW156,IF(AND($C$2="eighth"),key!AW256,"")))</f>
        <v/>
      </c>
      <c r="AU54" s="303" t="str">
        <f>IF(AND($C$2="sixth"),key!AX56,IF(AND($C$2="Seventh"),key!AX156,IF(AND($C$2="eighth"),key!AX256,"")))</f>
        <v/>
      </c>
      <c r="AV54" s="298" t="str">
        <f>IF(AND($C$2="sixth"),key!AY56,IF(AND($C$2="Seventh"),key!AY156,IF(AND($C$2="eighth"),key!AY256,"")))</f>
        <v/>
      </c>
      <c r="AW54" s="259" t="str">
        <f>IF(AND($C$2="sixth"),key!BB56,IF(AND($C$2="Seventh"),key!BB156,IF(AND($C$2="eighth"),key!BB256,"")))</f>
        <v/>
      </c>
      <c r="AX54" s="299" t="str">
        <f>IF(AND($C$2="sixth"),key!BC56,IF(AND($C$2="Seventh"),key!BC156,IF(AND($C$2="eighth"),key!BC256,"")))</f>
        <v/>
      </c>
      <c r="AY54" s="295" t="str">
        <f>IF(AND($C$2="sixth"),key!BE56,IF(AND($C$2="Seventh"),key!BE156,IF(AND($C$2="eighth"),key!BE256,"")))</f>
        <v/>
      </c>
      <c r="AZ54" s="295" t="str">
        <f>IF(AND($C$2="sixth"),key!BF56,IF(AND($C$2="Seventh"),key!BF156,IF(AND($C$2="eighth"),key!BF256,"")))</f>
        <v/>
      </c>
      <c r="BA54" s="302" t="str">
        <f>IF(AND($C$2="sixth"),key!BG56,IF(AND($C$2="Seventh"),key!BG156,IF(AND($C$2="eighth"),key!BG256,"")))</f>
        <v/>
      </c>
      <c r="BB54" s="298" t="str">
        <f>IF(AND($C$2="sixth"),key!BH56,IF(AND($C$2="Seventh"),key!BH156,IF(AND($C$2="eighth"),key!BH256,"")))</f>
        <v/>
      </c>
      <c r="BC54" s="295" t="str">
        <f>IF(AND($C$2="sixth"),key!BI56,IF(AND($C$2="Seventh"),key!BI156,IF(AND($C$2="eighth"),key!BI256,"")))</f>
        <v/>
      </c>
      <c r="BD54" s="295" t="str">
        <f>IF(AND($C$2="sixth"),key!BJ56,IF(AND($C$2="Seventh"),key!BJ156,IF(AND($C$2="eighth"),key!BJ256,"")))</f>
        <v/>
      </c>
      <c r="BE54" s="302" t="str">
        <f>IF(AND($C$2="sixth"),key!BK56,IF(AND($C$2="Seventh"),key!BK156,IF(AND($C$2="eighth"),key!BK256,"")))</f>
        <v/>
      </c>
      <c r="BF54" s="298" t="str">
        <f>IF(AND($C$2="sixth"),key!BL56,IF(AND($C$2="Seventh"),key!BL156,IF(AND($C$2="eighth"),key!BL256,"")))</f>
        <v/>
      </c>
      <c r="BG54" s="295" t="str">
        <f>IF(AND($C$2="sixth"),key!BM56,IF(AND($C$2="Seventh"),key!BM156,IF(AND($C$2="eighth"),key!BM256,"")))</f>
        <v/>
      </c>
      <c r="BH54" s="295" t="str">
        <f>IF(AND($C$2="sixth"),key!BN56,IF(AND($C$2="Seventh"),key!BN156,IF(AND($C$2="eighth"),key!BN256,"")))</f>
        <v/>
      </c>
      <c r="BI54" s="302" t="str">
        <f>IF(AND($C$2="sixth"),key!BO56,IF(AND($C$2="Seventh"),key!BO156,IF(AND($C$2="eighth"),key!BO256,"")))</f>
        <v/>
      </c>
      <c r="BJ54" s="298" t="str">
        <f>IF(AND($C$2="sixth"),key!BP56,IF(AND($C$2="Seventh"),key!BP156,IF(AND($C$2="eighth"),key!BP256,"")))</f>
        <v/>
      </c>
      <c r="BK54" s="295" t="str">
        <f>IF(AND($C$2="sixth"),key!BQ56,IF(AND($C$2="Seventh"),key!BQ156,IF(AND($C$2="eighth"),key!BQ256,"")))</f>
        <v/>
      </c>
      <c r="BL54" s="295" t="str">
        <f>IF(AND($C$2="sixth"),key!BR56,IF(AND($C$2="Seventh"),key!BR156,IF(AND($C$2="eighth"),key!BR256,"")))</f>
        <v/>
      </c>
      <c r="BM54" s="302" t="str">
        <f>IF(AND($C$2="sixth"),key!BS56,IF(AND($C$2="Seventh"),key!BS156,IF(AND($C$2="eighth"),key!BS256,"")))</f>
        <v/>
      </c>
      <c r="BN54" s="298" t="str">
        <f>IF(AND($C$2="sixth"),key!BT56,IF(AND($C$2="Seventh"),key!BT156,IF(AND($C$2="eighth"),key!BT256,"")))</f>
        <v/>
      </c>
      <c r="BO54" s="295" t="str">
        <f>IF(AND($C$2="sixth"),key!BU56,IF(AND($C$2="Seventh"),key!BU156,IF(AND($C$2="eighth"),key!BU256,"")))</f>
        <v/>
      </c>
      <c r="BP54" s="295" t="str">
        <f>IF(AND($C$2="sixth"),key!BV56,IF(AND($C$2="Seventh"),key!BV156,IF(AND($C$2="eighth"),key!BV256,"")))</f>
        <v/>
      </c>
      <c r="BQ54" s="302" t="str">
        <f>IF(AND($C$2="sixth"),key!BW56,IF(AND($C$2="Seventh"),key!BW156,IF(AND($C$2="eighth"),key!BW256,"")))</f>
        <v/>
      </c>
      <c r="BR54" s="298" t="str">
        <f>IF(AND($C$2="sixth"),key!BX56,IF(AND($C$2="Seventh"),key!BX156,IF(AND($C$2="eighth"),key!BX256,"")))</f>
        <v/>
      </c>
      <c r="BS54" s="259" t="str">
        <f>IF(AND($C$2="sixth"),key!CA56,IF(AND($C$2="Seventh"),key!CA156,IF(AND($C$2="eighth"),key!CA256,"")))</f>
        <v/>
      </c>
      <c r="BT54" s="299" t="str">
        <f>IF(AND($C$2="sixth"),key!CB56,IF(AND($C$2="Seventh"),key!CB156,IF(AND($C$2="eighth"),key!CB256,"")))</f>
        <v/>
      </c>
      <c r="BU54" s="295" t="str">
        <f>IF(AND($C$2="sixth"),key!CD56,IF(AND($C$2="Seventh"),key!CD156,IF(AND($C$2="eighth"),key!CD256,"")))</f>
        <v/>
      </c>
      <c r="BV54" s="295" t="str">
        <f>IF(AND($C$2="sixth"),key!CE56,IF(AND($C$2="Seventh"),key!CE156,IF(AND($C$2="eighth"),key!CE256,"")))</f>
        <v/>
      </c>
      <c r="BW54" s="302" t="str">
        <f>IF(AND($C$2="sixth"),key!CF56,IF(AND($C$2="Seventh"),key!CF156,IF(AND($C$2="eighth"),key!CF256,"")))</f>
        <v/>
      </c>
      <c r="BX54" s="298" t="str">
        <f>IF(AND($C$2="sixth"),key!CG56,IF(AND($C$2="Seventh"),key!CG156,IF(AND($C$2="eighth"),key!CG256,"")))</f>
        <v/>
      </c>
      <c r="BY54" s="295" t="str">
        <f>IF(AND($C$2="sixth"),key!CH56,IF(AND($C$2="Seventh"),key!CH156,IF(AND($C$2="eighth"),key!CH256,"")))</f>
        <v/>
      </c>
      <c r="BZ54" s="295" t="str">
        <f>IF(AND($C$2="sixth"),key!CI56,IF(AND($C$2="Seventh"),key!CI156,IF(AND($C$2="eighth"),key!CI256,"")))</f>
        <v/>
      </c>
      <c r="CA54" s="302" t="str">
        <f>IF(AND($C$2="sixth"),key!CJ56,IF(AND($C$2="Seventh"),key!CJ156,IF(AND($C$2="eighth"),key!CJ256,"")))</f>
        <v/>
      </c>
      <c r="CB54" s="298" t="str">
        <f>IF(AND($C$2="sixth"),key!CK56,IF(AND($C$2="Seventh"),key!CK156,IF(AND($C$2="eighth"),key!CK256,"")))</f>
        <v/>
      </c>
      <c r="CC54" s="295" t="str">
        <f>IF(AND($C$2="sixth"),key!CL56,IF(AND($C$2="Seventh"),key!CL156,IF(AND($C$2="eighth"),key!CL256,"")))</f>
        <v/>
      </c>
      <c r="CD54" s="295" t="str">
        <f>IF(AND($C$2="sixth"),key!CM56,IF(AND($C$2="Seventh"),key!CM156,IF(AND($C$2="eighth"),key!CM256,"")))</f>
        <v/>
      </c>
      <c r="CE54" s="302" t="str">
        <f>IF(AND($C$2="sixth"),key!CN56,IF(AND($C$2="Seventh"),key!CN156,IF(AND($C$2="eighth"),key!CN256,"")))</f>
        <v/>
      </c>
      <c r="CF54" s="298" t="str">
        <f>IF(AND($C$2="sixth"),key!CO56,IF(AND($C$2="Seventh"),key!CO156,IF(AND($C$2="eighth"),key!CO256,"")))</f>
        <v/>
      </c>
      <c r="CG54" s="295" t="str">
        <f>IF(AND($C$2="sixth"),key!CP56,IF(AND($C$2="Seventh"),key!CP156,IF(AND($C$2="eighth"),key!CP256,"")))</f>
        <v/>
      </c>
      <c r="CH54" s="295" t="str">
        <f>IF(AND($C$2="sixth"),key!CQ56,IF(AND($C$2="Seventh"),key!CQ156,IF(AND($C$2="eighth"),key!CQ256,"")))</f>
        <v/>
      </c>
      <c r="CI54" s="302" t="str">
        <f>IF(AND($C$2="sixth"),key!CR56,IF(AND($C$2="Seventh"),key!CR156,IF(AND($C$2="eighth"),key!CR256,"")))</f>
        <v/>
      </c>
      <c r="CJ54" s="298" t="str">
        <f>IF(AND($C$2="sixth"),key!CS56,IF(AND($C$2="Seventh"),key!CS156,IF(AND($C$2="eighth"),key!CS256,"")))</f>
        <v/>
      </c>
      <c r="CK54" s="295" t="str">
        <f>IF(AND($C$2="sixth"),key!CT56,IF(AND($C$2="Seventh"),key!CT156,IF(AND($C$2="eighth"),key!CT256,"")))</f>
        <v/>
      </c>
      <c r="CL54" s="295" t="str">
        <f>IF(AND($C$2="sixth"),key!CU56,IF(AND($C$2="Seventh"),key!CU156,IF(AND($C$2="eighth"),key!CU256,"")))</f>
        <v/>
      </c>
      <c r="CM54" s="302" t="str">
        <f>IF(AND($C$2="sixth"),key!CV56,IF(AND($C$2="Seventh"),key!CV156,IF(AND($C$2="eighth"),key!CV256,"")))</f>
        <v/>
      </c>
      <c r="CN54" s="298" t="str">
        <f>IF(AND($C$2="sixth"),key!CW56,IF(AND($C$2="Seventh"),key!CW156,IF(AND($C$2="eighth"),key!CW256,"")))</f>
        <v/>
      </c>
      <c r="CO54" s="259" t="str">
        <f>IF(AND($C$2="sixth"),key!CZ56,IF(AND($C$2="Seventh"),key!CZ156,IF(AND($C$2="eighth"),key!CZ256,"")))</f>
        <v/>
      </c>
      <c r="CP54" s="299" t="str">
        <f>IF(AND($C$2="sixth"),key!DA56,IF(AND($C$2="Seventh"),key!DA156,IF(AND($C$2="eighth"),key!DA256,"")))</f>
        <v/>
      </c>
      <c r="CQ54" s="295" t="str">
        <f>IF(AND($C$2="sixth"),key!DC56,IF(AND($C$2="Seventh"),key!DC156,IF(AND($C$2="eighth"),key!DC256,"")))</f>
        <v/>
      </c>
      <c r="CR54" s="295" t="str">
        <f>IF(AND($C$2="sixth"),key!DD56,IF(AND($C$2="Seventh"),key!DD156,IF(AND($C$2="eighth"),key!DD256,"")))</f>
        <v/>
      </c>
      <c r="CS54" s="302" t="str">
        <f>IF(AND($C$2="sixth"),key!DE56,IF(AND($C$2="Seventh"),key!DE156,IF(AND($C$2="eighth"),key!DE256,"")))</f>
        <v/>
      </c>
      <c r="CT54" s="298" t="str">
        <f>IF(AND($C$2="sixth"),key!DF56,IF(AND($C$2="Seventh"),key!DF156,IF(AND($C$2="eighth"),key!DF256,"")))</f>
        <v/>
      </c>
      <c r="CU54" s="295" t="str">
        <f>IF(AND($C$2="sixth"),key!DG56,IF(AND($C$2="Seventh"),key!DG156,IF(AND($C$2="eighth"),key!DG256,"")))</f>
        <v/>
      </c>
      <c r="CV54" s="295" t="str">
        <f>IF(AND($C$2="sixth"),key!DH56,IF(AND($C$2="Seventh"),key!DH156,IF(AND($C$2="eighth"),key!DH256,"")))</f>
        <v/>
      </c>
      <c r="CW54" s="302" t="str">
        <f>IF(AND($C$2="sixth"),key!DI56,IF(AND($C$2="Seventh"),key!DI156,IF(AND($C$2="eighth"),key!DI256,"")))</f>
        <v/>
      </c>
      <c r="CX54" s="298" t="str">
        <f>IF(AND($C$2="sixth"),key!DJ56,IF(AND($C$2="Seventh"),key!DJ156,IF(AND($C$2="eighth"),key!DJ256,"")))</f>
        <v/>
      </c>
      <c r="CY54" s="295" t="str">
        <f>IF(AND($C$2="sixth"),key!DK56,IF(AND($C$2="Seventh"),key!DK156,IF(AND($C$2="eighth"),key!DK256,"")))</f>
        <v/>
      </c>
      <c r="CZ54" s="295" t="str">
        <f>IF(AND($C$2="sixth"),key!DL56,IF(AND($C$2="Seventh"),key!DL156,IF(AND($C$2="eighth"),key!DL256,"")))</f>
        <v/>
      </c>
      <c r="DA54" s="302" t="str">
        <f>IF(AND($C$2="sixth"),key!DM56,IF(AND($C$2="Seventh"),key!DM156,IF(AND($C$2="eighth"),key!DM256,"")))</f>
        <v/>
      </c>
      <c r="DB54" s="298" t="str">
        <f>IF(AND($C$2="sixth"),key!DN56,IF(AND($C$2="Seventh"),key!DN156,IF(AND($C$2="eighth"),key!DN256,"")))</f>
        <v/>
      </c>
      <c r="DC54" s="295" t="str">
        <f>IF(AND($C$2="sixth"),key!DO56,IF(AND($C$2="Seventh"),key!DO156,IF(AND($C$2="eighth"),key!DO256,"")))</f>
        <v/>
      </c>
      <c r="DD54" s="295" t="str">
        <f>IF(AND($C$2="sixth"),key!DP56,IF(AND($C$2="Seventh"),key!DP156,IF(AND($C$2="eighth"),key!DP256,"")))</f>
        <v/>
      </c>
      <c r="DE54" s="302" t="str">
        <f>IF(AND($C$2="sixth"),key!DQ56,IF(AND($C$2="Seventh"),key!DQ156,IF(AND($C$2="eighth"),key!DQ256,"")))</f>
        <v/>
      </c>
      <c r="DF54" s="298" t="str">
        <f>IF(AND($C$2="sixth"),key!DR56,IF(AND($C$2="Seventh"),key!DR156,IF(AND($C$2="eighth"),key!DR256,"")))</f>
        <v/>
      </c>
      <c r="DG54" s="295" t="str">
        <f>IF(AND($C$2="sixth"),key!DS56,IF(AND($C$2="Seventh"),key!DS156,IF(AND($C$2="eighth"),key!DS256,"")))</f>
        <v/>
      </c>
      <c r="DH54" s="295" t="str">
        <f>IF(AND($C$2="sixth"),key!DT56,IF(AND($C$2="Seventh"),key!DT156,IF(AND($C$2="eighth"),key!DT256,"")))</f>
        <v/>
      </c>
      <c r="DI54" s="302" t="str">
        <f>IF(AND($C$2="sixth"),key!DU56,IF(AND($C$2="Seventh"),key!DU156,IF(AND($C$2="eighth"),key!DU256,"")))</f>
        <v/>
      </c>
      <c r="DJ54" s="298" t="str">
        <f>IF(AND($C$2="sixth"),key!DV56,IF(AND($C$2="Seventh"),key!DV156,IF(AND($C$2="eighth"),key!DV256,"")))</f>
        <v/>
      </c>
      <c r="DK54" s="259" t="str">
        <f>IF(AND($C$2="sixth"),key!DY56,IF(AND($C$2="Seventh"),key!DY156,IF(AND($C$2="eighth"),key!DY256,"")))</f>
        <v/>
      </c>
      <c r="DL54" s="299" t="str">
        <f>IF(AND($C$2="sixth"),key!DZ56,IF(AND($C$2="Seventh"),key!DZ156,IF(AND($C$2="eighth"),key!DZ256,"")))</f>
        <v/>
      </c>
      <c r="DM54" s="295" t="str">
        <f>IF(AND($C$2="sixth"),key!EB56,IF(AND($C$2="Seventh"),key!EB156,IF(AND($C$2="eighth"),key!EB256,"")))</f>
        <v/>
      </c>
      <c r="DN54" s="295" t="str">
        <f>IF(AND($C$2="sixth"),key!EC56,IF(AND($C$2="Seventh"),key!EC156,IF(AND($C$2="eighth"),key!EC256,"")))</f>
        <v/>
      </c>
      <c r="DO54" s="302" t="str">
        <f>IF(AND($C$2="sixth"),key!ED56,IF(AND($C$2="Seventh"),key!ED156,IF(AND($C$2="eighth"),key!ED256,"")))</f>
        <v/>
      </c>
      <c r="DP54" s="298" t="str">
        <f>IF(AND($C$2="sixth"),key!EE56,IF(AND($C$2="Seventh"),key!EE156,IF(AND($C$2="eighth"),key!EE256,"")))</f>
        <v/>
      </c>
      <c r="DQ54" s="295" t="str">
        <f>IF(AND($C$2="sixth"),key!EF56,IF(AND($C$2="Seventh"),key!EF156,IF(AND($C$2="eighth"),key!EF256,"")))</f>
        <v/>
      </c>
      <c r="DR54" s="295" t="str">
        <f>IF(AND($C$2="sixth"),key!EG56,IF(AND($C$2="Seventh"),key!EG156,IF(AND($C$2="eighth"),key!EG256,"")))</f>
        <v/>
      </c>
      <c r="DS54" s="302" t="str">
        <f>IF(AND($C$2="sixth"),key!EH56,IF(AND($C$2="Seventh"),key!EH156,IF(AND($C$2="eighth"),key!EH256,"")))</f>
        <v/>
      </c>
      <c r="DT54" s="298" t="str">
        <f>IF(AND($C$2="sixth"),key!EI56,IF(AND($C$2="Seventh"),key!EI156,IF(AND($C$2="eighth"),key!EI256,"")))</f>
        <v/>
      </c>
      <c r="DU54" s="295" t="str">
        <f>IF(AND($C$2="sixth"),key!EJ56,IF(AND($C$2="Seventh"),key!EJ156,IF(AND($C$2="eighth"),key!EJ256,"")))</f>
        <v/>
      </c>
      <c r="DV54" s="295" t="str">
        <f>IF(AND($C$2="sixth"),key!EK56,IF(AND($C$2="Seventh"),key!EK156,IF(AND($C$2="eighth"),key!EK256,"")))</f>
        <v/>
      </c>
      <c r="DW54" s="302" t="str">
        <f>IF(AND($C$2="sixth"),key!EL56,IF(AND($C$2="Seventh"),key!EL156,IF(AND($C$2="eighth"),key!EL256,"")))</f>
        <v/>
      </c>
      <c r="DX54" s="298" t="str">
        <f>IF(AND($C$2="sixth"),key!EM56,IF(AND($C$2="Seventh"),key!EM156,IF(AND($C$2="eighth"),key!EM256,"")))</f>
        <v/>
      </c>
      <c r="DY54" s="295" t="str">
        <f>IF(AND($C$2="sixth"),key!EN56,IF(AND($C$2="Seventh"),key!EN156,IF(AND($C$2="eighth"),key!EN256,"")))</f>
        <v/>
      </c>
      <c r="DZ54" s="295" t="str">
        <f>IF(AND($C$2="sixth"),key!EO56,IF(AND($C$2="Seventh"),key!EO156,IF(AND($C$2="eighth"),key!EO256,"")))</f>
        <v/>
      </c>
      <c r="EA54" s="302" t="str">
        <f>IF(AND($C$2="sixth"),key!EP56,IF(AND($C$2="Seventh"),key!EP156,IF(AND($C$2="eighth"),key!EP256,"")))</f>
        <v/>
      </c>
      <c r="EB54" s="298" t="str">
        <f>IF(AND($C$2="sixth"),key!EQ56,IF(AND($C$2="Seventh"),key!EQ156,IF(AND($C$2="eighth"),key!EQ256,"")))</f>
        <v/>
      </c>
      <c r="EC54" s="295" t="str">
        <f>IF(AND($C$2="sixth"),key!ER56,IF(AND($C$2="Seventh"),key!ER156,IF(AND($C$2="eighth"),key!ER256,"")))</f>
        <v/>
      </c>
      <c r="ED54" s="295" t="str">
        <f>IF(AND($C$2="sixth"),key!ES56,IF(AND($C$2="Seventh"),key!ES156,IF(AND($C$2="eighth"),key!ES256,"")))</f>
        <v/>
      </c>
      <c r="EE54" s="302" t="str">
        <f>IF(AND($C$2="sixth"),key!ET56,IF(AND($C$2="Seventh"),key!ET156,IF(AND($C$2="eighth"),key!ET256,"")))</f>
        <v/>
      </c>
      <c r="EF54" s="298" t="str">
        <f>IF(AND($C$2="sixth"),key!EU56,IF(AND($C$2="Seventh"),key!EU156,IF(AND($C$2="eighth"),key!EU256,"")))</f>
        <v/>
      </c>
      <c r="EG54" s="259" t="str">
        <f>IF(AND($C$2="sixth"),key!EX56,IF(AND($C$2="Seventh"),key!EX156,IF(AND($C$2="eighth"),key!EX256,"")))</f>
        <v/>
      </c>
      <c r="EH54" s="299" t="str">
        <f>IF(AND($C$2="sixth"),key!EY56,IF(AND($C$2="Seventh"),key!EY156,IF(AND($C$2="eighth"),key!EY256,"")))</f>
        <v/>
      </c>
      <c r="EI54" s="260" t="str">
        <f t="shared" si="9"/>
        <v/>
      </c>
      <c r="EJ54" s="254" t="str">
        <f>IF(AND($C$2="sixth"),key!EZ56,IF(AND($C$2="Seventh"),key!EZ156,IF(AND($C$2="eighth"),key!EZ256,"")))</f>
        <v/>
      </c>
      <c r="EK54" s="254" t="str">
        <f>IF(AND($C$2="sixth"),key!FA56,IF(AND($C$2="Seventh"),key!FA156,IF(AND($C$2="eighth"),key!FA256,"")))</f>
        <v/>
      </c>
      <c r="EL54" s="254" t="str">
        <f>IF(AND($C$2="sixth"),key!FB56,IF(AND($C$2="Seventh"),key!FB156,IF(AND($C$2="eighth"),key!FB256,"")))</f>
        <v/>
      </c>
      <c r="EM54" s="254" t="str">
        <f>IF(AND($C$2="sixth"),key!FC56,IF(AND($C$2="Seventh"),key!FC156,IF(AND($C$2="eighth"),key!FC256,"")))</f>
        <v/>
      </c>
      <c r="EN54" s="254" t="str">
        <f>IF(AND($C$2="sixth"),key!FD56,IF(AND($C$2="Seventh"),key!FD156,IF(AND($C$2="eighth"),key!FD256,"")))</f>
        <v/>
      </c>
      <c r="EO54" s="310" t="str">
        <f>IF(AND($C$2="sixth"),key!FE56,IF(AND($C$2="Seventh"),key!FE156,IF(AND($C$2="eighth"),key!FE256,"")))</f>
        <v/>
      </c>
      <c r="EP54" s="311" t="str">
        <f>IF(AND($C$2="sixth"),key!FF56,IF(AND($C$2="Seventh"),key!FF156,IF(AND($C$2="eighth"),key!FF256,"")))</f>
        <v xml:space="preserve"> </v>
      </c>
      <c r="EQ54" s="254" t="str">
        <f>IF(AND($C$2="sixth"),key!FG56,IF(AND($C$2="Seventh"),key!FG156,IF(AND($C$2="eighth"),key!FG256,"")))</f>
        <v/>
      </c>
      <c r="ER54" s="254" t="str">
        <f>IF(AND($C$2="sixth"),key!FH56,IF(AND($C$2="Seventh"),key!FH156,IF(AND($C$2="eighth"),key!FH256,"")))</f>
        <v/>
      </c>
      <c r="ES54" s="254" t="str">
        <f>IF(AND($C$2="sixth"),key!FI56,IF(AND($C$2="Seventh"),key!FI156,IF(AND($C$2="eighth"),key!FI256,"")))</f>
        <v/>
      </c>
      <c r="ET54" s="254" t="str">
        <f>IF(AND($C$2="sixth"),key!FJ56,IF(AND($C$2="Seventh"),key!FJ156,IF(AND($C$2="eighth"),key!FJ256,"")))</f>
        <v/>
      </c>
      <c r="EU54" s="254" t="str">
        <f>IF(AND($C$2="sixth"),key!FK56,IF(AND($C$2="Seventh"),key!FK156,IF(AND($C$2="eighth"),key!FK256,"")))</f>
        <v/>
      </c>
      <c r="EV54" s="310" t="str">
        <f>IF(AND($C$2="sixth"),key!FL56,IF(AND($C$2="Seventh"),key!FL156,IF(AND($C$2="eighth"),key!FL256,"")))</f>
        <v/>
      </c>
      <c r="EW54" s="311" t="str">
        <f>IF(AND($C$2="sixth"),key!FM56,IF(AND($C$2="Seventh"),key!FM156,IF(AND($C$2="eighth"),key!FM256,"")))</f>
        <v xml:space="preserve"> </v>
      </c>
      <c r="EX54" s="254" t="str">
        <f>IF(AND($C$2="sixth"),key!FN56,IF(AND($C$2="Seventh"),key!FN156,IF(AND($C$2="eighth"),key!FN256,"")))</f>
        <v/>
      </c>
      <c r="EY54" s="254" t="str">
        <f>IF(AND($C$2="sixth"),key!FO56,IF(AND($C$2="Seventh"),key!FO156,IF(AND($C$2="eighth"),key!FO256,"")))</f>
        <v/>
      </c>
      <c r="EZ54" s="254" t="str">
        <f>IF(AND($C$2="sixth"),key!FP56,IF(AND($C$2="Seventh"),key!FP156,IF(AND($C$2="eighth"),key!FP256,"")))</f>
        <v/>
      </c>
      <c r="FA54" s="254" t="str">
        <f>IF(AND($C$2="sixth"),key!FQ56,IF(AND($C$2="Seventh"),key!FQ156,IF(AND($C$2="eighth"),key!FQ256,"")))</f>
        <v/>
      </c>
      <c r="FB54" s="254" t="str">
        <f>IF(AND($C$2="sixth"),key!FR56,IF(AND($C$2="Seventh"),key!FR156,IF(AND($C$2="eighth"),key!FR256,"")))</f>
        <v/>
      </c>
      <c r="FC54" s="310" t="str">
        <f>IF(AND($C$2="sixth"),key!FS56,IF(AND($C$2="Seventh"),key!FS156,IF(AND($C$2="eighth"),key!FS256,"")))</f>
        <v/>
      </c>
      <c r="FD54" s="311" t="str">
        <f>IF(AND($C$2="sixth"),key!FT56,IF(AND($C$2="Seventh"),key!FT156,IF(AND($C$2="eighth"),key!FT256,"")))</f>
        <v xml:space="preserve"> </v>
      </c>
      <c r="FE54" s="344" t="str">
        <f t="shared" si="11"/>
        <v/>
      </c>
      <c r="FF54" s="261" t="str">
        <f>IF(AND($C$2="sixth"),key!GI56,IF(AND($C$2="Seventh"),key!GI156,IF(AND($C$2="eighth"),key!GI256,"")))</f>
        <v/>
      </c>
      <c r="FG54" s="842" t="str">
        <f>IF(AND($C$2="sixth"),key!GJ56,IF(AND($C$2="Seventh"),key!GJ156,IF(AND($C$2="eighth"),key!GJ256,"")))</f>
        <v/>
      </c>
      <c r="FH54" s="843"/>
      <c r="FI54" s="255" t="str">
        <f>IF(AND($C$2="sixth"),key!GG56,IF(AND($C$2="Seventh"),key!GG156,IF(AND($C$2="eighth"),key!GG256,"")))</f>
        <v/>
      </c>
      <c r="FJ54" s="330" t="str">
        <f t="shared" si="10"/>
        <v/>
      </c>
      <c r="FK54" s="248"/>
      <c r="FL54" s="248"/>
      <c r="FY54" s="50" t="str">
        <f>IF(AND($C$2="sixth"),key!GH56,IF(AND($C$2="Seventh"),key!GH156,IF(AND($C$2="eighth"),key!GH256,"")))</f>
        <v/>
      </c>
    </row>
    <row r="55" spans="1:181" ht="18.75">
      <c r="A55" s="257">
        <v>49</v>
      </c>
      <c r="B55" s="291" t="str">
        <f>IF(AND($C$2="sixth"),key!E57,IF(AND($C$2="Seventh"),key!E157,IF(AND($C$2="eighth"),key!E257,"")))</f>
        <v/>
      </c>
      <c r="C55" s="288" t="str">
        <f>IF(ISNA(VLOOKUP(D55,Register!A$7:Z$315,10,FALSE)),"",VLOOKUP(D55,Register!A$7:Z$315,10,FALSE))</f>
        <v/>
      </c>
      <c r="D55" s="289" t="str">
        <f>IF(AND($C$2="sixth"),key!B57,IF(AND($C$2="Seventh"),key!B157,IF(AND($C$2="eighth"),key!B257,"")))</f>
        <v/>
      </c>
      <c r="E55" s="290" t="str">
        <f>IF(AND($C$2="sixth"),key!C57,IF(AND($C$2="Seventh"),key!C157,IF(AND($C$2="eighth"),key!C257,"")))</f>
        <v/>
      </c>
      <c r="F55" s="290" t="str">
        <f>IF(AND($C$2="sixth"),key!D57,IF(AND($C$2="Seventh"),key!D157,IF(AND($C$2="eighth"),key!D257,"")))</f>
        <v/>
      </c>
      <c r="G55" s="295" t="str">
        <f>IF(AND($C$2="sixth"),key!G57,IF(AND($C$2="Seventh"),key!G157,IF(AND($C$2="eighth"),key!G257,"")))</f>
        <v/>
      </c>
      <c r="H55" s="295" t="str">
        <f>IF(AND($C$2="sixth"),key!H57,IF(AND($C$2="Seventh"),key!H157,IF(AND($C$2="eighth"),key!H257,"")))</f>
        <v/>
      </c>
      <c r="I55" s="297" t="str">
        <f t="shared" si="0"/>
        <v/>
      </c>
      <c r="J55" s="296" t="str">
        <f>IF(AND($C$2="sixth"),key!J57,IF(AND($C$2="Seventh"),key!J157,IF(AND($C$2="eighth"),key!J257,"")))</f>
        <v/>
      </c>
      <c r="K55" s="295" t="str">
        <f>IF(AND($C$2="sixth"),key!K57,IF(AND($C$2="Seventh"),key!K157,IF(AND($C$2="eighth"),key!K257,"")))</f>
        <v/>
      </c>
      <c r="L55" s="295" t="str">
        <f>IF(AND($C$2="sixth"),key!L57,IF(AND($C$2="Seventh"),key!L157,IF(AND($C$2="eighth"),key!L257,"")))</f>
        <v/>
      </c>
      <c r="M55" s="258" t="str">
        <f t="shared" si="2"/>
        <v/>
      </c>
      <c r="N55" s="298" t="str">
        <f>IF(AND($C$2="sixth"),key!N57,IF(AND($C$2="Seventh"),key!N157,IF(AND($C$2="eighth"),key!N257,"")))</f>
        <v/>
      </c>
      <c r="O55" s="295" t="str">
        <f>IF(AND($C$2="sixth"),key!O57,IF(AND($C$2="Seventh"),key!O157,IF(AND($C$2="eighth"),key!O257,"")))</f>
        <v/>
      </c>
      <c r="P55" s="295" t="str">
        <f>IF(AND($C$2="sixth"),key!P57,IF(AND($C$2="Seventh"),key!P157,IF(AND($C$2="eighth"),key!P257,"")))</f>
        <v/>
      </c>
      <c r="Q55" s="258" t="str">
        <f t="shared" si="3"/>
        <v/>
      </c>
      <c r="R55" s="298" t="str">
        <f>IF(AND($C$2="sixth"),key!R57,IF(AND($C$2="Seventh"),key!R157,IF(AND($C$2="eighth"),key!R257,"")))</f>
        <v/>
      </c>
      <c r="S55" s="295" t="str">
        <f>IF(AND($C$2="sixth"),key!S57,IF(AND($C$2="Seventh"),key!S157,IF(AND($C$2="eighth"),key!S257,"")))</f>
        <v/>
      </c>
      <c r="T55" s="295" t="str">
        <f>IF(AND($C$2="sixth"),key!T57,IF(AND($C$2="Seventh"),key!T157,IF(AND($C$2="eighth"),key!T257,"")))</f>
        <v/>
      </c>
      <c r="U55" s="258" t="str">
        <f t="shared" si="4"/>
        <v/>
      </c>
      <c r="V55" s="298" t="str">
        <f>IF(AND($C$2="sixth"),key!V57,IF(AND($C$2="Seventh"),key!V157,IF(AND($C$2="eighth"),key!V257,"")))</f>
        <v/>
      </c>
      <c r="W55" s="295" t="str">
        <f>IF(AND($C$2="sixth"),key!W57,IF(AND($C$2="Seventh"),key!W157,IF(AND($C$2="eighth"),key!W257,"")))</f>
        <v/>
      </c>
      <c r="X55" s="295" t="str">
        <f>IF(AND($C$2="sixth"),key!X57,IF(AND($C$2="Seventh"),key!X157,IF(AND($C$2="eighth"),key!X257,"")))</f>
        <v/>
      </c>
      <c r="Y55" s="259" t="str">
        <f t="shared" si="5"/>
        <v/>
      </c>
      <c r="Z55" s="298" t="str">
        <f>IF(AND($C$2="sixth"),key!Z57,IF(AND($C$2="Seventh"),key!Z157,IF(AND($C$2="eighth"),key!Z257,"")))</f>
        <v/>
      </c>
      <c r="AA55" s="259" t="str">
        <f>IF(AND($C$2="sixth"),key!AC57,IF(AND($C$2="Seventh"),key!AC157,IF(AND($C$2="eighth"),key!AC257,"")))</f>
        <v/>
      </c>
      <c r="AB55" s="299" t="str">
        <f>IF(AND($C$2="sixth"),key!AD57,IF(AND($C$2="Seventh"),key!AD157,IF(AND($C$2="eighth"),key!AD257,"")))</f>
        <v/>
      </c>
      <c r="AC55" s="295" t="str">
        <f>IF(AND($C$2="sixth"),key!AF57,IF(AND($C$2="Seventh"),key!AF157,IF(AND($C$2="eighth"),key!AF257,"")))</f>
        <v/>
      </c>
      <c r="AD55" s="295" t="str">
        <f>IF(AND($C$2="sixth"),key!AG57,IF(AND($C$2="Seventh"),key!AG157,IF(AND($C$2="eighth"),key!AG257,"")))</f>
        <v/>
      </c>
      <c r="AE55" s="297" t="str">
        <f t="shared" si="6"/>
        <v/>
      </c>
      <c r="AF55" s="296" t="str">
        <f>IF(AND($C$2="sixth"),key!AI57,IF(AND($C$2="Seventh"),key!AI157,IF(AND($C$2="eighth"),key!AI257,"")))</f>
        <v/>
      </c>
      <c r="AG55" s="295" t="str">
        <f>IF(AND($C$2="sixth"),key!AJ57,IF(AND($C$2="Seventh"),key!AJ157,IF(AND($C$2="eighth"),key!AJ257,"")))</f>
        <v/>
      </c>
      <c r="AH55" s="295" t="str">
        <f>IF(AND($C$2="sixth"),key!AK57,IF(AND($C$2="Seventh"),key!AK157,IF(AND($C$2="eighth"),key!AK257,"")))</f>
        <v/>
      </c>
      <c r="AI55" s="258" t="str">
        <f t="shared" si="7"/>
        <v/>
      </c>
      <c r="AJ55" s="298" t="str">
        <f>IF(AND($C$2="sixth"),key!AM57,IF(AND($C$2="Seventh"),key!AM157,IF(AND($C$2="eighth"),key!AM257,"")))</f>
        <v/>
      </c>
      <c r="AK55" s="295" t="str">
        <f>IF(AND($C$2="sixth"),key!AN57,IF(AND($C$2="Seventh"),key!AN157,IF(AND($C$2="eighth"),key!AN257,"")))</f>
        <v/>
      </c>
      <c r="AL55" s="295" t="str">
        <f>IF(AND($C$2="sixth"),key!AO57,IF(AND($C$2="Seventh"),key!AO157,IF(AND($C$2="eighth"),key!AO257,"")))</f>
        <v/>
      </c>
      <c r="AM55" s="258" t="str">
        <f t="shared" si="8"/>
        <v/>
      </c>
      <c r="AN55" s="298" t="str">
        <f>IF(AND($C$2="sixth"),key!AQ57,IF(AND($C$2="Seventh"),key!AQ157,IF(AND($C$2="eighth"),key!AQ257,"")))</f>
        <v/>
      </c>
      <c r="AO55" s="295" t="str">
        <f>IF(AND($C$2="sixth"),key!AR57,IF(AND($C$2="Seventh"),key!AR157,IF(AND($C$2="eighth"),key!AR257,"")))</f>
        <v/>
      </c>
      <c r="AP55" s="295" t="str">
        <f>IF(AND($C$2="sixth"),key!AS57,IF(AND($C$2="Seventh"),key!AS157,IF(AND($C$2="eighth"),key!AS257,"")))</f>
        <v/>
      </c>
      <c r="AQ55" s="303" t="str">
        <f>IF(AND($C$2="sixth"),key!AT57,IF(AND($C$2="Seventh"),key!AT157,IF(AND($C$2="eighth"),key!AT257,"")))</f>
        <v/>
      </c>
      <c r="AR55" s="298" t="str">
        <f>IF(AND($C$2="sixth"),key!AU57,IF(AND($C$2="Seventh"),key!AU157,IF(AND($C$2="eighth"),key!AU257,"")))</f>
        <v/>
      </c>
      <c r="AS55" s="295" t="str">
        <f>IF(AND($C$2="sixth"),key!AV57,IF(AND($C$2="Seventh"),key!AV157,IF(AND($C$2="eighth"),key!AV257,"")))</f>
        <v/>
      </c>
      <c r="AT55" s="295" t="str">
        <f>IF(AND($C$2="sixth"),key!AW57,IF(AND($C$2="Seventh"),key!AW157,IF(AND($C$2="eighth"),key!AW257,"")))</f>
        <v/>
      </c>
      <c r="AU55" s="303" t="str">
        <f>IF(AND($C$2="sixth"),key!AX57,IF(AND($C$2="Seventh"),key!AX157,IF(AND($C$2="eighth"),key!AX257,"")))</f>
        <v/>
      </c>
      <c r="AV55" s="298" t="str">
        <f>IF(AND($C$2="sixth"),key!AY57,IF(AND($C$2="Seventh"),key!AY157,IF(AND($C$2="eighth"),key!AY257,"")))</f>
        <v/>
      </c>
      <c r="AW55" s="259" t="str">
        <f>IF(AND($C$2="sixth"),key!BB57,IF(AND($C$2="Seventh"),key!BB157,IF(AND($C$2="eighth"),key!BB257,"")))</f>
        <v/>
      </c>
      <c r="AX55" s="299" t="str">
        <f>IF(AND($C$2="sixth"),key!BC57,IF(AND($C$2="Seventh"),key!BC157,IF(AND($C$2="eighth"),key!BC257,"")))</f>
        <v/>
      </c>
      <c r="AY55" s="295" t="str">
        <f>IF(AND($C$2="sixth"),key!BE57,IF(AND($C$2="Seventh"),key!BE157,IF(AND($C$2="eighth"),key!BE257,"")))</f>
        <v/>
      </c>
      <c r="AZ55" s="295" t="str">
        <f>IF(AND($C$2="sixth"),key!BF57,IF(AND($C$2="Seventh"),key!BF157,IF(AND($C$2="eighth"),key!BF257,"")))</f>
        <v/>
      </c>
      <c r="BA55" s="302" t="str">
        <f>IF(AND($C$2="sixth"),key!BG57,IF(AND($C$2="Seventh"),key!BG157,IF(AND($C$2="eighth"),key!BG257,"")))</f>
        <v/>
      </c>
      <c r="BB55" s="298" t="str">
        <f>IF(AND($C$2="sixth"),key!BH57,IF(AND($C$2="Seventh"),key!BH157,IF(AND($C$2="eighth"),key!BH257,"")))</f>
        <v/>
      </c>
      <c r="BC55" s="295" t="str">
        <f>IF(AND($C$2="sixth"),key!BI57,IF(AND($C$2="Seventh"),key!BI157,IF(AND($C$2="eighth"),key!BI257,"")))</f>
        <v/>
      </c>
      <c r="BD55" s="295" t="str">
        <f>IF(AND($C$2="sixth"),key!BJ57,IF(AND($C$2="Seventh"),key!BJ157,IF(AND($C$2="eighth"),key!BJ257,"")))</f>
        <v/>
      </c>
      <c r="BE55" s="302" t="str">
        <f>IF(AND($C$2="sixth"),key!BK57,IF(AND($C$2="Seventh"),key!BK157,IF(AND($C$2="eighth"),key!BK257,"")))</f>
        <v/>
      </c>
      <c r="BF55" s="298" t="str">
        <f>IF(AND($C$2="sixth"),key!BL57,IF(AND($C$2="Seventh"),key!BL157,IF(AND($C$2="eighth"),key!BL257,"")))</f>
        <v/>
      </c>
      <c r="BG55" s="295" t="str">
        <f>IF(AND($C$2="sixth"),key!BM57,IF(AND($C$2="Seventh"),key!BM157,IF(AND($C$2="eighth"),key!BM257,"")))</f>
        <v/>
      </c>
      <c r="BH55" s="295" t="str">
        <f>IF(AND($C$2="sixth"),key!BN57,IF(AND($C$2="Seventh"),key!BN157,IF(AND($C$2="eighth"),key!BN257,"")))</f>
        <v/>
      </c>
      <c r="BI55" s="302" t="str">
        <f>IF(AND($C$2="sixth"),key!BO57,IF(AND($C$2="Seventh"),key!BO157,IF(AND($C$2="eighth"),key!BO257,"")))</f>
        <v/>
      </c>
      <c r="BJ55" s="298" t="str">
        <f>IF(AND($C$2="sixth"),key!BP57,IF(AND($C$2="Seventh"),key!BP157,IF(AND($C$2="eighth"),key!BP257,"")))</f>
        <v/>
      </c>
      <c r="BK55" s="295" t="str">
        <f>IF(AND($C$2="sixth"),key!BQ57,IF(AND($C$2="Seventh"),key!BQ157,IF(AND($C$2="eighth"),key!BQ257,"")))</f>
        <v/>
      </c>
      <c r="BL55" s="295" t="str">
        <f>IF(AND($C$2="sixth"),key!BR57,IF(AND($C$2="Seventh"),key!BR157,IF(AND($C$2="eighth"),key!BR257,"")))</f>
        <v/>
      </c>
      <c r="BM55" s="302" t="str">
        <f>IF(AND($C$2="sixth"),key!BS57,IF(AND($C$2="Seventh"),key!BS157,IF(AND($C$2="eighth"),key!BS257,"")))</f>
        <v/>
      </c>
      <c r="BN55" s="298" t="str">
        <f>IF(AND($C$2="sixth"),key!BT57,IF(AND($C$2="Seventh"),key!BT157,IF(AND($C$2="eighth"),key!BT257,"")))</f>
        <v/>
      </c>
      <c r="BO55" s="295" t="str">
        <f>IF(AND($C$2="sixth"),key!BU57,IF(AND($C$2="Seventh"),key!BU157,IF(AND($C$2="eighth"),key!BU257,"")))</f>
        <v/>
      </c>
      <c r="BP55" s="295" t="str">
        <f>IF(AND($C$2="sixth"),key!BV57,IF(AND($C$2="Seventh"),key!BV157,IF(AND($C$2="eighth"),key!BV257,"")))</f>
        <v/>
      </c>
      <c r="BQ55" s="302" t="str">
        <f>IF(AND($C$2="sixth"),key!BW57,IF(AND($C$2="Seventh"),key!BW157,IF(AND($C$2="eighth"),key!BW257,"")))</f>
        <v/>
      </c>
      <c r="BR55" s="298" t="str">
        <f>IF(AND($C$2="sixth"),key!BX57,IF(AND($C$2="Seventh"),key!BX157,IF(AND($C$2="eighth"),key!BX257,"")))</f>
        <v/>
      </c>
      <c r="BS55" s="259" t="str">
        <f>IF(AND($C$2="sixth"),key!CA57,IF(AND($C$2="Seventh"),key!CA157,IF(AND($C$2="eighth"),key!CA257,"")))</f>
        <v/>
      </c>
      <c r="BT55" s="299" t="str">
        <f>IF(AND($C$2="sixth"),key!CB57,IF(AND($C$2="Seventh"),key!CB157,IF(AND($C$2="eighth"),key!CB257,"")))</f>
        <v/>
      </c>
      <c r="BU55" s="295" t="str">
        <f>IF(AND($C$2="sixth"),key!CD57,IF(AND($C$2="Seventh"),key!CD157,IF(AND($C$2="eighth"),key!CD257,"")))</f>
        <v/>
      </c>
      <c r="BV55" s="295" t="str">
        <f>IF(AND($C$2="sixth"),key!CE57,IF(AND($C$2="Seventh"),key!CE157,IF(AND($C$2="eighth"),key!CE257,"")))</f>
        <v/>
      </c>
      <c r="BW55" s="302" t="str">
        <f>IF(AND($C$2="sixth"),key!CF57,IF(AND($C$2="Seventh"),key!CF157,IF(AND($C$2="eighth"),key!CF257,"")))</f>
        <v/>
      </c>
      <c r="BX55" s="298" t="str">
        <f>IF(AND($C$2="sixth"),key!CG57,IF(AND($C$2="Seventh"),key!CG157,IF(AND($C$2="eighth"),key!CG257,"")))</f>
        <v/>
      </c>
      <c r="BY55" s="295" t="str">
        <f>IF(AND($C$2="sixth"),key!CH57,IF(AND($C$2="Seventh"),key!CH157,IF(AND($C$2="eighth"),key!CH257,"")))</f>
        <v/>
      </c>
      <c r="BZ55" s="295" t="str">
        <f>IF(AND($C$2="sixth"),key!CI57,IF(AND($C$2="Seventh"),key!CI157,IF(AND($C$2="eighth"),key!CI257,"")))</f>
        <v/>
      </c>
      <c r="CA55" s="302" t="str">
        <f>IF(AND($C$2="sixth"),key!CJ57,IF(AND($C$2="Seventh"),key!CJ157,IF(AND($C$2="eighth"),key!CJ257,"")))</f>
        <v/>
      </c>
      <c r="CB55" s="298" t="str">
        <f>IF(AND($C$2="sixth"),key!CK57,IF(AND($C$2="Seventh"),key!CK157,IF(AND($C$2="eighth"),key!CK257,"")))</f>
        <v/>
      </c>
      <c r="CC55" s="295" t="str">
        <f>IF(AND($C$2="sixth"),key!CL57,IF(AND($C$2="Seventh"),key!CL157,IF(AND($C$2="eighth"),key!CL257,"")))</f>
        <v/>
      </c>
      <c r="CD55" s="295" t="str">
        <f>IF(AND($C$2="sixth"),key!CM57,IF(AND($C$2="Seventh"),key!CM157,IF(AND($C$2="eighth"),key!CM257,"")))</f>
        <v/>
      </c>
      <c r="CE55" s="302" t="str">
        <f>IF(AND($C$2="sixth"),key!CN57,IF(AND($C$2="Seventh"),key!CN157,IF(AND($C$2="eighth"),key!CN257,"")))</f>
        <v/>
      </c>
      <c r="CF55" s="298" t="str">
        <f>IF(AND($C$2="sixth"),key!CO57,IF(AND($C$2="Seventh"),key!CO157,IF(AND($C$2="eighth"),key!CO257,"")))</f>
        <v/>
      </c>
      <c r="CG55" s="295" t="str">
        <f>IF(AND($C$2="sixth"),key!CP57,IF(AND($C$2="Seventh"),key!CP157,IF(AND($C$2="eighth"),key!CP257,"")))</f>
        <v/>
      </c>
      <c r="CH55" s="295" t="str">
        <f>IF(AND($C$2="sixth"),key!CQ57,IF(AND($C$2="Seventh"),key!CQ157,IF(AND($C$2="eighth"),key!CQ257,"")))</f>
        <v/>
      </c>
      <c r="CI55" s="302" t="str">
        <f>IF(AND($C$2="sixth"),key!CR57,IF(AND($C$2="Seventh"),key!CR157,IF(AND($C$2="eighth"),key!CR257,"")))</f>
        <v/>
      </c>
      <c r="CJ55" s="298" t="str">
        <f>IF(AND($C$2="sixth"),key!CS57,IF(AND($C$2="Seventh"),key!CS157,IF(AND($C$2="eighth"),key!CS257,"")))</f>
        <v/>
      </c>
      <c r="CK55" s="295" t="str">
        <f>IF(AND($C$2="sixth"),key!CT57,IF(AND($C$2="Seventh"),key!CT157,IF(AND($C$2="eighth"),key!CT257,"")))</f>
        <v/>
      </c>
      <c r="CL55" s="295" t="str">
        <f>IF(AND($C$2="sixth"),key!CU57,IF(AND($C$2="Seventh"),key!CU157,IF(AND($C$2="eighth"),key!CU257,"")))</f>
        <v/>
      </c>
      <c r="CM55" s="302" t="str">
        <f>IF(AND($C$2="sixth"),key!CV57,IF(AND($C$2="Seventh"),key!CV157,IF(AND($C$2="eighth"),key!CV257,"")))</f>
        <v/>
      </c>
      <c r="CN55" s="298" t="str">
        <f>IF(AND($C$2="sixth"),key!CW57,IF(AND($C$2="Seventh"),key!CW157,IF(AND($C$2="eighth"),key!CW257,"")))</f>
        <v/>
      </c>
      <c r="CO55" s="259" t="str">
        <f>IF(AND($C$2="sixth"),key!CZ57,IF(AND($C$2="Seventh"),key!CZ157,IF(AND($C$2="eighth"),key!CZ257,"")))</f>
        <v/>
      </c>
      <c r="CP55" s="299" t="str">
        <f>IF(AND($C$2="sixth"),key!DA57,IF(AND($C$2="Seventh"),key!DA157,IF(AND($C$2="eighth"),key!DA257,"")))</f>
        <v/>
      </c>
      <c r="CQ55" s="295" t="str">
        <f>IF(AND($C$2="sixth"),key!DC57,IF(AND($C$2="Seventh"),key!DC157,IF(AND($C$2="eighth"),key!DC257,"")))</f>
        <v/>
      </c>
      <c r="CR55" s="295" t="str">
        <f>IF(AND($C$2="sixth"),key!DD57,IF(AND($C$2="Seventh"),key!DD157,IF(AND($C$2="eighth"),key!DD257,"")))</f>
        <v/>
      </c>
      <c r="CS55" s="302" t="str">
        <f>IF(AND($C$2="sixth"),key!DE57,IF(AND($C$2="Seventh"),key!DE157,IF(AND($C$2="eighth"),key!DE257,"")))</f>
        <v/>
      </c>
      <c r="CT55" s="298" t="str">
        <f>IF(AND($C$2="sixth"),key!DF57,IF(AND($C$2="Seventh"),key!DF157,IF(AND($C$2="eighth"),key!DF257,"")))</f>
        <v/>
      </c>
      <c r="CU55" s="295" t="str">
        <f>IF(AND($C$2="sixth"),key!DG57,IF(AND($C$2="Seventh"),key!DG157,IF(AND($C$2="eighth"),key!DG257,"")))</f>
        <v/>
      </c>
      <c r="CV55" s="295" t="str">
        <f>IF(AND($C$2="sixth"),key!DH57,IF(AND($C$2="Seventh"),key!DH157,IF(AND($C$2="eighth"),key!DH257,"")))</f>
        <v/>
      </c>
      <c r="CW55" s="302" t="str">
        <f>IF(AND($C$2="sixth"),key!DI57,IF(AND($C$2="Seventh"),key!DI157,IF(AND($C$2="eighth"),key!DI257,"")))</f>
        <v/>
      </c>
      <c r="CX55" s="298" t="str">
        <f>IF(AND($C$2="sixth"),key!DJ57,IF(AND($C$2="Seventh"),key!DJ157,IF(AND($C$2="eighth"),key!DJ257,"")))</f>
        <v/>
      </c>
      <c r="CY55" s="295" t="str">
        <f>IF(AND($C$2="sixth"),key!DK57,IF(AND($C$2="Seventh"),key!DK157,IF(AND($C$2="eighth"),key!DK257,"")))</f>
        <v/>
      </c>
      <c r="CZ55" s="295" t="str">
        <f>IF(AND($C$2="sixth"),key!DL57,IF(AND($C$2="Seventh"),key!DL157,IF(AND($C$2="eighth"),key!DL257,"")))</f>
        <v/>
      </c>
      <c r="DA55" s="302" t="str">
        <f>IF(AND($C$2="sixth"),key!DM57,IF(AND($C$2="Seventh"),key!DM157,IF(AND($C$2="eighth"),key!DM257,"")))</f>
        <v/>
      </c>
      <c r="DB55" s="298" t="str">
        <f>IF(AND($C$2="sixth"),key!DN57,IF(AND($C$2="Seventh"),key!DN157,IF(AND($C$2="eighth"),key!DN257,"")))</f>
        <v/>
      </c>
      <c r="DC55" s="295" t="str">
        <f>IF(AND($C$2="sixth"),key!DO57,IF(AND($C$2="Seventh"),key!DO157,IF(AND($C$2="eighth"),key!DO257,"")))</f>
        <v/>
      </c>
      <c r="DD55" s="295" t="str">
        <f>IF(AND($C$2="sixth"),key!DP57,IF(AND($C$2="Seventh"),key!DP157,IF(AND($C$2="eighth"),key!DP257,"")))</f>
        <v/>
      </c>
      <c r="DE55" s="302" t="str">
        <f>IF(AND($C$2="sixth"),key!DQ57,IF(AND($C$2="Seventh"),key!DQ157,IF(AND($C$2="eighth"),key!DQ257,"")))</f>
        <v/>
      </c>
      <c r="DF55" s="298" t="str">
        <f>IF(AND($C$2="sixth"),key!DR57,IF(AND($C$2="Seventh"),key!DR157,IF(AND($C$2="eighth"),key!DR257,"")))</f>
        <v/>
      </c>
      <c r="DG55" s="295" t="str">
        <f>IF(AND($C$2="sixth"),key!DS57,IF(AND($C$2="Seventh"),key!DS157,IF(AND($C$2="eighth"),key!DS257,"")))</f>
        <v/>
      </c>
      <c r="DH55" s="295" t="str">
        <f>IF(AND($C$2="sixth"),key!DT57,IF(AND($C$2="Seventh"),key!DT157,IF(AND($C$2="eighth"),key!DT257,"")))</f>
        <v/>
      </c>
      <c r="DI55" s="302" t="str">
        <f>IF(AND($C$2="sixth"),key!DU57,IF(AND($C$2="Seventh"),key!DU157,IF(AND($C$2="eighth"),key!DU257,"")))</f>
        <v/>
      </c>
      <c r="DJ55" s="298" t="str">
        <f>IF(AND($C$2="sixth"),key!DV57,IF(AND($C$2="Seventh"),key!DV157,IF(AND($C$2="eighth"),key!DV257,"")))</f>
        <v/>
      </c>
      <c r="DK55" s="259" t="str">
        <f>IF(AND($C$2="sixth"),key!DY57,IF(AND($C$2="Seventh"),key!DY157,IF(AND($C$2="eighth"),key!DY257,"")))</f>
        <v/>
      </c>
      <c r="DL55" s="299" t="str">
        <f>IF(AND($C$2="sixth"),key!DZ57,IF(AND($C$2="Seventh"),key!DZ157,IF(AND($C$2="eighth"),key!DZ257,"")))</f>
        <v/>
      </c>
      <c r="DM55" s="295" t="str">
        <f>IF(AND($C$2="sixth"),key!EB57,IF(AND($C$2="Seventh"),key!EB157,IF(AND($C$2="eighth"),key!EB257,"")))</f>
        <v/>
      </c>
      <c r="DN55" s="295" t="str">
        <f>IF(AND($C$2="sixth"),key!EC57,IF(AND($C$2="Seventh"),key!EC157,IF(AND($C$2="eighth"),key!EC257,"")))</f>
        <v/>
      </c>
      <c r="DO55" s="302" t="str">
        <f>IF(AND($C$2="sixth"),key!ED57,IF(AND($C$2="Seventh"),key!ED157,IF(AND($C$2="eighth"),key!ED257,"")))</f>
        <v/>
      </c>
      <c r="DP55" s="298" t="str">
        <f>IF(AND($C$2="sixth"),key!EE57,IF(AND($C$2="Seventh"),key!EE157,IF(AND($C$2="eighth"),key!EE257,"")))</f>
        <v/>
      </c>
      <c r="DQ55" s="295" t="str">
        <f>IF(AND($C$2="sixth"),key!EF57,IF(AND($C$2="Seventh"),key!EF157,IF(AND($C$2="eighth"),key!EF257,"")))</f>
        <v/>
      </c>
      <c r="DR55" s="295" t="str">
        <f>IF(AND($C$2="sixth"),key!EG57,IF(AND($C$2="Seventh"),key!EG157,IF(AND($C$2="eighth"),key!EG257,"")))</f>
        <v/>
      </c>
      <c r="DS55" s="302" t="str">
        <f>IF(AND($C$2="sixth"),key!EH57,IF(AND($C$2="Seventh"),key!EH157,IF(AND($C$2="eighth"),key!EH257,"")))</f>
        <v/>
      </c>
      <c r="DT55" s="298" t="str">
        <f>IF(AND($C$2="sixth"),key!EI57,IF(AND($C$2="Seventh"),key!EI157,IF(AND($C$2="eighth"),key!EI257,"")))</f>
        <v/>
      </c>
      <c r="DU55" s="295" t="str">
        <f>IF(AND($C$2="sixth"),key!EJ57,IF(AND($C$2="Seventh"),key!EJ157,IF(AND($C$2="eighth"),key!EJ257,"")))</f>
        <v/>
      </c>
      <c r="DV55" s="295" t="str">
        <f>IF(AND($C$2="sixth"),key!EK57,IF(AND($C$2="Seventh"),key!EK157,IF(AND($C$2="eighth"),key!EK257,"")))</f>
        <v/>
      </c>
      <c r="DW55" s="302" t="str">
        <f>IF(AND($C$2="sixth"),key!EL57,IF(AND($C$2="Seventh"),key!EL157,IF(AND($C$2="eighth"),key!EL257,"")))</f>
        <v/>
      </c>
      <c r="DX55" s="298" t="str">
        <f>IF(AND($C$2="sixth"),key!EM57,IF(AND($C$2="Seventh"),key!EM157,IF(AND($C$2="eighth"),key!EM257,"")))</f>
        <v/>
      </c>
      <c r="DY55" s="295" t="str">
        <f>IF(AND($C$2="sixth"),key!EN57,IF(AND($C$2="Seventh"),key!EN157,IF(AND($C$2="eighth"),key!EN257,"")))</f>
        <v/>
      </c>
      <c r="DZ55" s="295" t="str">
        <f>IF(AND($C$2="sixth"),key!EO57,IF(AND($C$2="Seventh"),key!EO157,IF(AND($C$2="eighth"),key!EO257,"")))</f>
        <v/>
      </c>
      <c r="EA55" s="302" t="str">
        <f>IF(AND($C$2="sixth"),key!EP57,IF(AND($C$2="Seventh"),key!EP157,IF(AND($C$2="eighth"),key!EP257,"")))</f>
        <v/>
      </c>
      <c r="EB55" s="298" t="str">
        <f>IF(AND($C$2="sixth"),key!EQ57,IF(AND($C$2="Seventh"),key!EQ157,IF(AND($C$2="eighth"),key!EQ257,"")))</f>
        <v/>
      </c>
      <c r="EC55" s="295" t="str">
        <f>IF(AND($C$2="sixth"),key!ER57,IF(AND($C$2="Seventh"),key!ER157,IF(AND($C$2="eighth"),key!ER257,"")))</f>
        <v/>
      </c>
      <c r="ED55" s="295" t="str">
        <f>IF(AND($C$2="sixth"),key!ES57,IF(AND($C$2="Seventh"),key!ES157,IF(AND($C$2="eighth"),key!ES257,"")))</f>
        <v/>
      </c>
      <c r="EE55" s="302" t="str">
        <f>IF(AND($C$2="sixth"),key!ET57,IF(AND($C$2="Seventh"),key!ET157,IF(AND($C$2="eighth"),key!ET257,"")))</f>
        <v/>
      </c>
      <c r="EF55" s="298" t="str">
        <f>IF(AND($C$2="sixth"),key!EU57,IF(AND($C$2="Seventh"),key!EU157,IF(AND($C$2="eighth"),key!EU257,"")))</f>
        <v/>
      </c>
      <c r="EG55" s="259" t="str">
        <f>IF(AND($C$2="sixth"),key!EX57,IF(AND($C$2="Seventh"),key!EX157,IF(AND($C$2="eighth"),key!EX257,"")))</f>
        <v/>
      </c>
      <c r="EH55" s="299" t="str">
        <f>IF(AND($C$2="sixth"),key!EY57,IF(AND($C$2="Seventh"),key!EY157,IF(AND($C$2="eighth"),key!EY257,"")))</f>
        <v/>
      </c>
      <c r="EI55" s="260" t="str">
        <f t="shared" si="9"/>
        <v/>
      </c>
      <c r="EJ55" s="254" t="str">
        <f>IF(AND($C$2="sixth"),key!EZ57,IF(AND($C$2="Seventh"),key!EZ157,IF(AND($C$2="eighth"),key!EZ257,"")))</f>
        <v/>
      </c>
      <c r="EK55" s="254" t="str">
        <f>IF(AND($C$2="sixth"),key!FA57,IF(AND($C$2="Seventh"),key!FA157,IF(AND($C$2="eighth"),key!FA257,"")))</f>
        <v/>
      </c>
      <c r="EL55" s="254" t="str">
        <f>IF(AND($C$2="sixth"),key!FB57,IF(AND($C$2="Seventh"),key!FB157,IF(AND($C$2="eighth"),key!FB257,"")))</f>
        <v/>
      </c>
      <c r="EM55" s="254" t="str">
        <f>IF(AND($C$2="sixth"),key!FC57,IF(AND($C$2="Seventh"),key!FC157,IF(AND($C$2="eighth"),key!FC257,"")))</f>
        <v/>
      </c>
      <c r="EN55" s="254" t="str">
        <f>IF(AND($C$2="sixth"),key!FD57,IF(AND($C$2="Seventh"),key!FD157,IF(AND($C$2="eighth"),key!FD257,"")))</f>
        <v/>
      </c>
      <c r="EO55" s="310" t="str">
        <f>IF(AND($C$2="sixth"),key!FE57,IF(AND($C$2="Seventh"),key!FE157,IF(AND($C$2="eighth"),key!FE257,"")))</f>
        <v/>
      </c>
      <c r="EP55" s="311" t="str">
        <f>IF(AND($C$2="sixth"),key!FF57,IF(AND($C$2="Seventh"),key!FF157,IF(AND($C$2="eighth"),key!FF257,"")))</f>
        <v xml:space="preserve"> </v>
      </c>
      <c r="EQ55" s="254" t="str">
        <f>IF(AND($C$2="sixth"),key!FG57,IF(AND($C$2="Seventh"),key!FG157,IF(AND($C$2="eighth"),key!FG257,"")))</f>
        <v/>
      </c>
      <c r="ER55" s="254" t="str">
        <f>IF(AND($C$2="sixth"),key!FH57,IF(AND($C$2="Seventh"),key!FH157,IF(AND($C$2="eighth"),key!FH257,"")))</f>
        <v/>
      </c>
      <c r="ES55" s="254" t="str">
        <f>IF(AND($C$2="sixth"),key!FI57,IF(AND($C$2="Seventh"),key!FI157,IF(AND($C$2="eighth"),key!FI257,"")))</f>
        <v/>
      </c>
      <c r="ET55" s="254" t="str">
        <f>IF(AND($C$2="sixth"),key!FJ57,IF(AND($C$2="Seventh"),key!FJ157,IF(AND($C$2="eighth"),key!FJ257,"")))</f>
        <v/>
      </c>
      <c r="EU55" s="254" t="str">
        <f>IF(AND($C$2="sixth"),key!FK57,IF(AND($C$2="Seventh"),key!FK157,IF(AND($C$2="eighth"),key!FK257,"")))</f>
        <v/>
      </c>
      <c r="EV55" s="310" t="str">
        <f>IF(AND($C$2="sixth"),key!FL57,IF(AND($C$2="Seventh"),key!FL157,IF(AND($C$2="eighth"),key!FL257,"")))</f>
        <v/>
      </c>
      <c r="EW55" s="311" t="str">
        <f>IF(AND($C$2="sixth"),key!FM57,IF(AND($C$2="Seventh"),key!FM157,IF(AND($C$2="eighth"),key!FM257,"")))</f>
        <v xml:space="preserve"> </v>
      </c>
      <c r="EX55" s="254" t="str">
        <f>IF(AND($C$2="sixth"),key!FN57,IF(AND($C$2="Seventh"),key!FN157,IF(AND($C$2="eighth"),key!FN257,"")))</f>
        <v/>
      </c>
      <c r="EY55" s="254" t="str">
        <f>IF(AND($C$2="sixth"),key!FO57,IF(AND($C$2="Seventh"),key!FO157,IF(AND($C$2="eighth"),key!FO257,"")))</f>
        <v/>
      </c>
      <c r="EZ55" s="254" t="str">
        <f>IF(AND($C$2="sixth"),key!FP57,IF(AND($C$2="Seventh"),key!FP157,IF(AND($C$2="eighth"),key!FP257,"")))</f>
        <v/>
      </c>
      <c r="FA55" s="254" t="str">
        <f>IF(AND($C$2="sixth"),key!FQ57,IF(AND($C$2="Seventh"),key!FQ157,IF(AND($C$2="eighth"),key!FQ257,"")))</f>
        <v/>
      </c>
      <c r="FB55" s="254" t="str">
        <f>IF(AND($C$2="sixth"),key!FR57,IF(AND($C$2="Seventh"),key!FR157,IF(AND($C$2="eighth"),key!FR257,"")))</f>
        <v/>
      </c>
      <c r="FC55" s="310" t="str">
        <f>IF(AND($C$2="sixth"),key!FS57,IF(AND($C$2="Seventh"),key!FS157,IF(AND($C$2="eighth"),key!FS257,"")))</f>
        <v/>
      </c>
      <c r="FD55" s="311" t="str">
        <f>IF(AND($C$2="sixth"),key!FT57,IF(AND($C$2="Seventh"),key!FT157,IF(AND($C$2="eighth"),key!FT257,"")))</f>
        <v xml:space="preserve"> </v>
      </c>
      <c r="FE55" s="344" t="str">
        <f t="shared" si="11"/>
        <v/>
      </c>
      <c r="FF55" s="261" t="str">
        <f>IF(AND($C$2="sixth"),key!GI57,IF(AND($C$2="Seventh"),key!GI157,IF(AND($C$2="eighth"),key!GI257,"")))</f>
        <v/>
      </c>
      <c r="FG55" s="842" t="str">
        <f>IF(AND($C$2="sixth"),key!GJ57,IF(AND($C$2="Seventh"),key!GJ157,IF(AND($C$2="eighth"),key!GJ257,"")))</f>
        <v/>
      </c>
      <c r="FH55" s="843"/>
      <c r="FI55" s="255" t="str">
        <f>IF(AND($C$2="sixth"),key!GG57,IF(AND($C$2="Seventh"),key!GG157,IF(AND($C$2="eighth"),key!GG257,"")))</f>
        <v/>
      </c>
      <c r="FJ55" s="330" t="str">
        <f t="shared" si="10"/>
        <v/>
      </c>
      <c r="FK55" s="248"/>
      <c r="FL55" s="248"/>
      <c r="FY55" s="50" t="str">
        <f>IF(AND($C$2="sixth"),key!GH57,IF(AND($C$2="Seventh"),key!GH157,IF(AND($C$2="eighth"),key!GH257,"")))</f>
        <v/>
      </c>
    </row>
    <row r="56" spans="1:181" ht="18.75">
      <c r="A56" s="257">
        <v>50</v>
      </c>
      <c r="B56" s="291" t="str">
        <f>IF(AND($C$2="sixth"),key!E58,IF(AND($C$2="Seventh"),key!E158,IF(AND($C$2="eighth"),key!E258,"")))</f>
        <v/>
      </c>
      <c r="C56" s="288" t="str">
        <f>IF(ISNA(VLOOKUP(D56,Register!A$7:Z$315,10,FALSE)),"",VLOOKUP(D56,Register!A$7:Z$315,10,FALSE))</f>
        <v/>
      </c>
      <c r="D56" s="289" t="str">
        <f>IF(AND($C$2="sixth"),key!B58,IF(AND($C$2="Seventh"),key!B158,IF(AND($C$2="eighth"),key!B258,"")))</f>
        <v/>
      </c>
      <c r="E56" s="290" t="str">
        <f>IF(AND($C$2="sixth"),key!C58,IF(AND($C$2="Seventh"),key!C158,IF(AND($C$2="eighth"),key!C258,"")))</f>
        <v/>
      </c>
      <c r="F56" s="290" t="str">
        <f>IF(AND($C$2="sixth"),key!D58,IF(AND($C$2="Seventh"),key!D158,IF(AND($C$2="eighth"),key!D258,"")))</f>
        <v/>
      </c>
      <c r="G56" s="295" t="str">
        <f>IF(AND($C$2="sixth"),key!G58,IF(AND($C$2="Seventh"),key!G158,IF(AND($C$2="eighth"),key!G258,"")))</f>
        <v/>
      </c>
      <c r="H56" s="295" t="str">
        <f>IF(AND($C$2="sixth"),key!H58,IF(AND($C$2="Seventh"),key!H158,IF(AND($C$2="eighth"),key!H258,"")))</f>
        <v/>
      </c>
      <c r="I56" s="297" t="str">
        <f t="shared" si="0"/>
        <v/>
      </c>
      <c r="J56" s="296" t="str">
        <f>IF(AND($C$2="sixth"),key!J58,IF(AND($C$2="Seventh"),key!J158,IF(AND($C$2="eighth"),key!J258,"")))</f>
        <v/>
      </c>
      <c r="K56" s="295" t="str">
        <f>IF(AND($C$2="sixth"),key!K58,IF(AND($C$2="Seventh"),key!K158,IF(AND($C$2="eighth"),key!K258,"")))</f>
        <v/>
      </c>
      <c r="L56" s="295" t="str">
        <f>IF(AND($C$2="sixth"),key!L58,IF(AND($C$2="Seventh"),key!L158,IF(AND($C$2="eighth"),key!L258,"")))</f>
        <v/>
      </c>
      <c r="M56" s="258" t="str">
        <f t="shared" si="2"/>
        <v/>
      </c>
      <c r="N56" s="298" t="str">
        <f>IF(AND($C$2="sixth"),key!N58,IF(AND($C$2="Seventh"),key!N158,IF(AND($C$2="eighth"),key!N258,"")))</f>
        <v/>
      </c>
      <c r="O56" s="295" t="str">
        <f>IF(AND($C$2="sixth"),key!O58,IF(AND($C$2="Seventh"),key!O158,IF(AND($C$2="eighth"),key!O258,"")))</f>
        <v/>
      </c>
      <c r="P56" s="295" t="str">
        <f>IF(AND($C$2="sixth"),key!P58,IF(AND($C$2="Seventh"),key!P158,IF(AND($C$2="eighth"),key!P258,"")))</f>
        <v/>
      </c>
      <c r="Q56" s="258" t="str">
        <f t="shared" si="3"/>
        <v/>
      </c>
      <c r="R56" s="298" t="str">
        <f>IF(AND($C$2="sixth"),key!R58,IF(AND($C$2="Seventh"),key!R158,IF(AND($C$2="eighth"),key!R258,"")))</f>
        <v/>
      </c>
      <c r="S56" s="295" t="str">
        <f>IF(AND($C$2="sixth"),key!S58,IF(AND($C$2="Seventh"),key!S158,IF(AND($C$2="eighth"),key!S258,"")))</f>
        <v/>
      </c>
      <c r="T56" s="295" t="str">
        <f>IF(AND($C$2="sixth"),key!T58,IF(AND($C$2="Seventh"),key!T158,IF(AND($C$2="eighth"),key!T258,"")))</f>
        <v/>
      </c>
      <c r="U56" s="258" t="str">
        <f t="shared" si="4"/>
        <v/>
      </c>
      <c r="V56" s="298" t="str">
        <f>IF(AND($C$2="sixth"),key!V58,IF(AND($C$2="Seventh"),key!V158,IF(AND($C$2="eighth"),key!V258,"")))</f>
        <v/>
      </c>
      <c r="W56" s="295" t="str">
        <f>IF(AND($C$2="sixth"),key!W58,IF(AND($C$2="Seventh"),key!W158,IF(AND($C$2="eighth"),key!W258,"")))</f>
        <v/>
      </c>
      <c r="X56" s="295" t="str">
        <f>IF(AND($C$2="sixth"),key!X58,IF(AND($C$2="Seventh"),key!X158,IF(AND($C$2="eighth"),key!X258,"")))</f>
        <v/>
      </c>
      <c r="Y56" s="259" t="str">
        <f t="shared" si="5"/>
        <v/>
      </c>
      <c r="Z56" s="298" t="str">
        <f>IF(AND($C$2="sixth"),key!Z58,IF(AND($C$2="Seventh"),key!Z158,IF(AND($C$2="eighth"),key!Z258,"")))</f>
        <v/>
      </c>
      <c r="AA56" s="259" t="str">
        <f>IF(AND($C$2="sixth"),key!AC58,IF(AND($C$2="Seventh"),key!AC158,IF(AND($C$2="eighth"),key!AC258,"")))</f>
        <v/>
      </c>
      <c r="AB56" s="299" t="str">
        <f>IF(AND($C$2="sixth"),key!AD58,IF(AND($C$2="Seventh"),key!AD158,IF(AND($C$2="eighth"),key!AD258,"")))</f>
        <v/>
      </c>
      <c r="AC56" s="295" t="str">
        <f>IF(AND($C$2="sixth"),key!AF58,IF(AND($C$2="Seventh"),key!AF158,IF(AND($C$2="eighth"),key!AF258,"")))</f>
        <v/>
      </c>
      <c r="AD56" s="295" t="str">
        <f>IF(AND($C$2="sixth"),key!AG58,IF(AND($C$2="Seventh"),key!AG158,IF(AND($C$2="eighth"),key!AG258,"")))</f>
        <v/>
      </c>
      <c r="AE56" s="297" t="str">
        <f t="shared" si="6"/>
        <v/>
      </c>
      <c r="AF56" s="296" t="str">
        <f>IF(AND($C$2="sixth"),key!AI58,IF(AND($C$2="Seventh"),key!AI158,IF(AND($C$2="eighth"),key!AI258,"")))</f>
        <v/>
      </c>
      <c r="AG56" s="295" t="str">
        <f>IF(AND($C$2="sixth"),key!AJ58,IF(AND($C$2="Seventh"),key!AJ158,IF(AND($C$2="eighth"),key!AJ258,"")))</f>
        <v/>
      </c>
      <c r="AH56" s="295" t="str">
        <f>IF(AND($C$2="sixth"),key!AK58,IF(AND($C$2="Seventh"),key!AK158,IF(AND($C$2="eighth"),key!AK258,"")))</f>
        <v/>
      </c>
      <c r="AI56" s="258" t="str">
        <f t="shared" si="7"/>
        <v/>
      </c>
      <c r="AJ56" s="298" t="str">
        <f>IF(AND($C$2="sixth"),key!AM58,IF(AND($C$2="Seventh"),key!AM158,IF(AND($C$2="eighth"),key!AM258,"")))</f>
        <v/>
      </c>
      <c r="AK56" s="295" t="str">
        <f>IF(AND($C$2="sixth"),key!AN58,IF(AND($C$2="Seventh"),key!AN158,IF(AND($C$2="eighth"),key!AN258,"")))</f>
        <v/>
      </c>
      <c r="AL56" s="295" t="str">
        <f>IF(AND($C$2="sixth"),key!AO58,IF(AND($C$2="Seventh"),key!AO158,IF(AND($C$2="eighth"),key!AO258,"")))</f>
        <v/>
      </c>
      <c r="AM56" s="258" t="str">
        <f t="shared" si="8"/>
        <v/>
      </c>
      <c r="AN56" s="298" t="str">
        <f>IF(AND($C$2="sixth"),key!AQ58,IF(AND($C$2="Seventh"),key!AQ158,IF(AND($C$2="eighth"),key!AQ258,"")))</f>
        <v/>
      </c>
      <c r="AO56" s="295" t="str">
        <f>IF(AND($C$2="sixth"),key!AR58,IF(AND($C$2="Seventh"),key!AR158,IF(AND($C$2="eighth"),key!AR258,"")))</f>
        <v/>
      </c>
      <c r="AP56" s="295" t="str">
        <f>IF(AND($C$2="sixth"),key!AS58,IF(AND($C$2="Seventh"),key!AS158,IF(AND($C$2="eighth"),key!AS258,"")))</f>
        <v/>
      </c>
      <c r="AQ56" s="303" t="str">
        <f>IF(AND($C$2="sixth"),key!AT58,IF(AND($C$2="Seventh"),key!AT158,IF(AND($C$2="eighth"),key!AT258,"")))</f>
        <v/>
      </c>
      <c r="AR56" s="298" t="str">
        <f>IF(AND($C$2="sixth"),key!AU58,IF(AND($C$2="Seventh"),key!AU158,IF(AND($C$2="eighth"),key!AU258,"")))</f>
        <v/>
      </c>
      <c r="AS56" s="295" t="str">
        <f>IF(AND($C$2="sixth"),key!AV58,IF(AND($C$2="Seventh"),key!AV158,IF(AND($C$2="eighth"),key!AV258,"")))</f>
        <v/>
      </c>
      <c r="AT56" s="295" t="str">
        <f>IF(AND($C$2="sixth"),key!AW58,IF(AND($C$2="Seventh"),key!AW158,IF(AND($C$2="eighth"),key!AW258,"")))</f>
        <v/>
      </c>
      <c r="AU56" s="303" t="str">
        <f>IF(AND($C$2="sixth"),key!AX58,IF(AND($C$2="Seventh"),key!AX158,IF(AND($C$2="eighth"),key!AX258,"")))</f>
        <v/>
      </c>
      <c r="AV56" s="298" t="str">
        <f>IF(AND($C$2="sixth"),key!AY58,IF(AND($C$2="Seventh"),key!AY158,IF(AND($C$2="eighth"),key!AY258,"")))</f>
        <v/>
      </c>
      <c r="AW56" s="259" t="str">
        <f>IF(AND($C$2="sixth"),key!BB58,IF(AND($C$2="Seventh"),key!BB158,IF(AND($C$2="eighth"),key!BB258,"")))</f>
        <v/>
      </c>
      <c r="AX56" s="299" t="str">
        <f>IF(AND($C$2="sixth"),key!BC58,IF(AND($C$2="Seventh"),key!BC158,IF(AND($C$2="eighth"),key!BC258,"")))</f>
        <v/>
      </c>
      <c r="AY56" s="295" t="str">
        <f>IF(AND($C$2="sixth"),key!BE58,IF(AND($C$2="Seventh"),key!BE158,IF(AND($C$2="eighth"),key!BE258,"")))</f>
        <v/>
      </c>
      <c r="AZ56" s="295" t="str">
        <f>IF(AND($C$2="sixth"),key!BF58,IF(AND($C$2="Seventh"),key!BF158,IF(AND($C$2="eighth"),key!BF258,"")))</f>
        <v/>
      </c>
      <c r="BA56" s="302" t="str">
        <f>IF(AND($C$2="sixth"),key!BG58,IF(AND($C$2="Seventh"),key!BG158,IF(AND($C$2="eighth"),key!BG258,"")))</f>
        <v/>
      </c>
      <c r="BB56" s="298" t="str">
        <f>IF(AND($C$2="sixth"),key!BH58,IF(AND($C$2="Seventh"),key!BH158,IF(AND($C$2="eighth"),key!BH258,"")))</f>
        <v/>
      </c>
      <c r="BC56" s="295" t="str">
        <f>IF(AND($C$2="sixth"),key!BI58,IF(AND($C$2="Seventh"),key!BI158,IF(AND($C$2="eighth"),key!BI258,"")))</f>
        <v/>
      </c>
      <c r="BD56" s="295" t="str">
        <f>IF(AND($C$2="sixth"),key!BJ58,IF(AND($C$2="Seventh"),key!BJ158,IF(AND($C$2="eighth"),key!BJ258,"")))</f>
        <v/>
      </c>
      <c r="BE56" s="302" t="str">
        <f>IF(AND($C$2="sixth"),key!BK58,IF(AND($C$2="Seventh"),key!BK158,IF(AND($C$2="eighth"),key!BK258,"")))</f>
        <v/>
      </c>
      <c r="BF56" s="298" t="str">
        <f>IF(AND($C$2="sixth"),key!BL58,IF(AND($C$2="Seventh"),key!BL158,IF(AND($C$2="eighth"),key!BL258,"")))</f>
        <v/>
      </c>
      <c r="BG56" s="295" t="str">
        <f>IF(AND($C$2="sixth"),key!BM58,IF(AND($C$2="Seventh"),key!BM158,IF(AND($C$2="eighth"),key!BM258,"")))</f>
        <v/>
      </c>
      <c r="BH56" s="295" t="str">
        <f>IF(AND($C$2="sixth"),key!BN58,IF(AND($C$2="Seventh"),key!BN158,IF(AND($C$2="eighth"),key!BN258,"")))</f>
        <v/>
      </c>
      <c r="BI56" s="302" t="str">
        <f>IF(AND($C$2="sixth"),key!BO58,IF(AND($C$2="Seventh"),key!BO158,IF(AND($C$2="eighth"),key!BO258,"")))</f>
        <v/>
      </c>
      <c r="BJ56" s="298" t="str">
        <f>IF(AND($C$2="sixth"),key!BP58,IF(AND($C$2="Seventh"),key!BP158,IF(AND($C$2="eighth"),key!BP258,"")))</f>
        <v/>
      </c>
      <c r="BK56" s="295" t="str">
        <f>IF(AND($C$2="sixth"),key!BQ58,IF(AND($C$2="Seventh"),key!BQ158,IF(AND($C$2="eighth"),key!BQ258,"")))</f>
        <v/>
      </c>
      <c r="BL56" s="295" t="str">
        <f>IF(AND($C$2="sixth"),key!BR58,IF(AND($C$2="Seventh"),key!BR158,IF(AND($C$2="eighth"),key!BR258,"")))</f>
        <v/>
      </c>
      <c r="BM56" s="302" t="str">
        <f>IF(AND($C$2="sixth"),key!BS58,IF(AND($C$2="Seventh"),key!BS158,IF(AND($C$2="eighth"),key!BS258,"")))</f>
        <v/>
      </c>
      <c r="BN56" s="298" t="str">
        <f>IF(AND($C$2="sixth"),key!BT58,IF(AND($C$2="Seventh"),key!BT158,IF(AND($C$2="eighth"),key!BT258,"")))</f>
        <v/>
      </c>
      <c r="BO56" s="295" t="str">
        <f>IF(AND($C$2="sixth"),key!BU58,IF(AND($C$2="Seventh"),key!BU158,IF(AND($C$2="eighth"),key!BU258,"")))</f>
        <v/>
      </c>
      <c r="BP56" s="295" t="str">
        <f>IF(AND($C$2="sixth"),key!BV58,IF(AND($C$2="Seventh"),key!BV158,IF(AND($C$2="eighth"),key!BV258,"")))</f>
        <v/>
      </c>
      <c r="BQ56" s="302" t="str">
        <f>IF(AND($C$2="sixth"),key!BW58,IF(AND($C$2="Seventh"),key!BW158,IF(AND($C$2="eighth"),key!BW258,"")))</f>
        <v/>
      </c>
      <c r="BR56" s="298" t="str">
        <f>IF(AND($C$2="sixth"),key!BX58,IF(AND($C$2="Seventh"),key!BX158,IF(AND($C$2="eighth"),key!BX258,"")))</f>
        <v/>
      </c>
      <c r="BS56" s="259" t="str">
        <f>IF(AND($C$2="sixth"),key!CA58,IF(AND($C$2="Seventh"),key!CA158,IF(AND($C$2="eighth"),key!CA258,"")))</f>
        <v/>
      </c>
      <c r="BT56" s="299" t="str">
        <f>IF(AND($C$2="sixth"),key!CB58,IF(AND($C$2="Seventh"),key!CB158,IF(AND($C$2="eighth"),key!CB258,"")))</f>
        <v/>
      </c>
      <c r="BU56" s="295" t="str">
        <f>IF(AND($C$2="sixth"),key!CD58,IF(AND($C$2="Seventh"),key!CD158,IF(AND($C$2="eighth"),key!CD258,"")))</f>
        <v/>
      </c>
      <c r="BV56" s="295" t="str">
        <f>IF(AND($C$2="sixth"),key!CE58,IF(AND($C$2="Seventh"),key!CE158,IF(AND($C$2="eighth"),key!CE258,"")))</f>
        <v/>
      </c>
      <c r="BW56" s="302" t="str">
        <f>IF(AND($C$2="sixth"),key!CF58,IF(AND($C$2="Seventh"),key!CF158,IF(AND($C$2="eighth"),key!CF258,"")))</f>
        <v/>
      </c>
      <c r="BX56" s="298" t="str">
        <f>IF(AND($C$2="sixth"),key!CG58,IF(AND($C$2="Seventh"),key!CG158,IF(AND($C$2="eighth"),key!CG258,"")))</f>
        <v/>
      </c>
      <c r="BY56" s="295" t="str">
        <f>IF(AND($C$2="sixth"),key!CH58,IF(AND($C$2="Seventh"),key!CH158,IF(AND($C$2="eighth"),key!CH258,"")))</f>
        <v/>
      </c>
      <c r="BZ56" s="295" t="str">
        <f>IF(AND($C$2="sixth"),key!CI58,IF(AND($C$2="Seventh"),key!CI158,IF(AND($C$2="eighth"),key!CI258,"")))</f>
        <v/>
      </c>
      <c r="CA56" s="302" t="str">
        <f>IF(AND($C$2="sixth"),key!CJ58,IF(AND($C$2="Seventh"),key!CJ158,IF(AND($C$2="eighth"),key!CJ258,"")))</f>
        <v/>
      </c>
      <c r="CB56" s="298" t="str">
        <f>IF(AND($C$2="sixth"),key!CK58,IF(AND($C$2="Seventh"),key!CK158,IF(AND($C$2="eighth"),key!CK258,"")))</f>
        <v/>
      </c>
      <c r="CC56" s="295" t="str">
        <f>IF(AND($C$2="sixth"),key!CL58,IF(AND($C$2="Seventh"),key!CL158,IF(AND($C$2="eighth"),key!CL258,"")))</f>
        <v/>
      </c>
      <c r="CD56" s="295" t="str">
        <f>IF(AND($C$2="sixth"),key!CM58,IF(AND($C$2="Seventh"),key!CM158,IF(AND($C$2="eighth"),key!CM258,"")))</f>
        <v/>
      </c>
      <c r="CE56" s="302" t="str">
        <f>IF(AND($C$2="sixth"),key!CN58,IF(AND($C$2="Seventh"),key!CN158,IF(AND($C$2="eighth"),key!CN258,"")))</f>
        <v/>
      </c>
      <c r="CF56" s="298" t="str">
        <f>IF(AND($C$2="sixth"),key!CO58,IF(AND($C$2="Seventh"),key!CO158,IF(AND($C$2="eighth"),key!CO258,"")))</f>
        <v/>
      </c>
      <c r="CG56" s="295" t="str">
        <f>IF(AND($C$2="sixth"),key!CP58,IF(AND($C$2="Seventh"),key!CP158,IF(AND($C$2="eighth"),key!CP258,"")))</f>
        <v/>
      </c>
      <c r="CH56" s="295" t="str">
        <f>IF(AND($C$2="sixth"),key!CQ58,IF(AND($C$2="Seventh"),key!CQ158,IF(AND($C$2="eighth"),key!CQ258,"")))</f>
        <v/>
      </c>
      <c r="CI56" s="302" t="str">
        <f>IF(AND($C$2="sixth"),key!CR58,IF(AND($C$2="Seventh"),key!CR158,IF(AND($C$2="eighth"),key!CR258,"")))</f>
        <v/>
      </c>
      <c r="CJ56" s="298" t="str">
        <f>IF(AND($C$2="sixth"),key!CS58,IF(AND($C$2="Seventh"),key!CS158,IF(AND($C$2="eighth"),key!CS258,"")))</f>
        <v/>
      </c>
      <c r="CK56" s="295" t="str">
        <f>IF(AND($C$2="sixth"),key!CT58,IF(AND($C$2="Seventh"),key!CT158,IF(AND($C$2="eighth"),key!CT258,"")))</f>
        <v/>
      </c>
      <c r="CL56" s="295" t="str">
        <f>IF(AND($C$2="sixth"),key!CU58,IF(AND($C$2="Seventh"),key!CU158,IF(AND($C$2="eighth"),key!CU258,"")))</f>
        <v/>
      </c>
      <c r="CM56" s="302" t="str">
        <f>IF(AND($C$2="sixth"),key!CV58,IF(AND($C$2="Seventh"),key!CV158,IF(AND($C$2="eighth"),key!CV258,"")))</f>
        <v/>
      </c>
      <c r="CN56" s="298" t="str">
        <f>IF(AND($C$2="sixth"),key!CW58,IF(AND($C$2="Seventh"),key!CW158,IF(AND($C$2="eighth"),key!CW258,"")))</f>
        <v/>
      </c>
      <c r="CO56" s="259" t="str">
        <f>IF(AND($C$2="sixth"),key!CZ58,IF(AND($C$2="Seventh"),key!CZ158,IF(AND($C$2="eighth"),key!CZ258,"")))</f>
        <v/>
      </c>
      <c r="CP56" s="299" t="str">
        <f>IF(AND($C$2="sixth"),key!DA58,IF(AND($C$2="Seventh"),key!DA158,IF(AND($C$2="eighth"),key!DA258,"")))</f>
        <v/>
      </c>
      <c r="CQ56" s="295" t="str">
        <f>IF(AND($C$2="sixth"),key!DC58,IF(AND($C$2="Seventh"),key!DC158,IF(AND($C$2="eighth"),key!DC258,"")))</f>
        <v/>
      </c>
      <c r="CR56" s="295" t="str">
        <f>IF(AND($C$2="sixth"),key!DD58,IF(AND($C$2="Seventh"),key!DD158,IF(AND($C$2="eighth"),key!DD258,"")))</f>
        <v/>
      </c>
      <c r="CS56" s="302" t="str">
        <f>IF(AND($C$2="sixth"),key!DE58,IF(AND($C$2="Seventh"),key!DE158,IF(AND($C$2="eighth"),key!DE258,"")))</f>
        <v/>
      </c>
      <c r="CT56" s="298" t="str">
        <f>IF(AND($C$2="sixth"),key!DF58,IF(AND($C$2="Seventh"),key!DF158,IF(AND($C$2="eighth"),key!DF258,"")))</f>
        <v/>
      </c>
      <c r="CU56" s="295" t="str">
        <f>IF(AND($C$2="sixth"),key!DG58,IF(AND($C$2="Seventh"),key!DG158,IF(AND($C$2="eighth"),key!DG258,"")))</f>
        <v/>
      </c>
      <c r="CV56" s="295" t="str">
        <f>IF(AND($C$2="sixth"),key!DH58,IF(AND($C$2="Seventh"),key!DH158,IF(AND($C$2="eighth"),key!DH258,"")))</f>
        <v/>
      </c>
      <c r="CW56" s="302" t="str">
        <f>IF(AND($C$2="sixth"),key!DI58,IF(AND($C$2="Seventh"),key!DI158,IF(AND($C$2="eighth"),key!DI258,"")))</f>
        <v/>
      </c>
      <c r="CX56" s="298" t="str">
        <f>IF(AND($C$2="sixth"),key!DJ58,IF(AND($C$2="Seventh"),key!DJ158,IF(AND($C$2="eighth"),key!DJ258,"")))</f>
        <v/>
      </c>
      <c r="CY56" s="295" t="str">
        <f>IF(AND($C$2="sixth"),key!DK58,IF(AND($C$2="Seventh"),key!DK158,IF(AND($C$2="eighth"),key!DK258,"")))</f>
        <v/>
      </c>
      <c r="CZ56" s="295" t="str">
        <f>IF(AND($C$2="sixth"),key!DL58,IF(AND($C$2="Seventh"),key!DL158,IF(AND($C$2="eighth"),key!DL258,"")))</f>
        <v/>
      </c>
      <c r="DA56" s="302" t="str">
        <f>IF(AND($C$2="sixth"),key!DM58,IF(AND($C$2="Seventh"),key!DM158,IF(AND($C$2="eighth"),key!DM258,"")))</f>
        <v/>
      </c>
      <c r="DB56" s="298" t="str">
        <f>IF(AND($C$2="sixth"),key!DN58,IF(AND($C$2="Seventh"),key!DN158,IF(AND($C$2="eighth"),key!DN258,"")))</f>
        <v/>
      </c>
      <c r="DC56" s="295" t="str">
        <f>IF(AND($C$2="sixth"),key!DO58,IF(AND($C$2="Seventh"),key!DO158,IF(AND($C$2="eighth"),key!DO258,"")))</f>
        <v/>
      </c>
      <c r="DD56" s="295" t="str">
        <f>IF(AND($C$2="sixth"),key!DP58,IF(AND($C$2="Seventh"),key!DP158,IF(AND($C$2="eighth"),key!DP258,"")))</f>
        <v/>
      </c>
      <c r="DE56" s="302" t="str">
        <f>IF(AND($C$2="sixth"),key!DQ58,IF(AND($C$2="Seventh"),key!DQ158,IF(AND($C$2="eighth"),key!DQ258,"")))</f>
        <v/>
      </c>
      <c r="DF56" s="298" t="str">
        <f>IF(AND($C$2="sixth"),key!DR58,IF(AND($C$2="Seventh"),key!DR158,IF(AND($C$2="eighth"),key!DR258,"")))</f>
        <v/>
      </c>
      <c r="DG56" s="295" t="str">
        <f>IF(AND($C$2="sixth"),key!DS58,IF(AND($C$2="Seventh"),key!DS158,IF(AND($C$2="eighth"),key!DS258,"")))</f>
        <v/>
      </c>
      <c r="DH56" s="295" t="str">
        <f>IF(AND($C$2="sixth"),key!DT58,IF(AND($C$2="Seventh"),key!DT158,IF(AND($C$2="eighth"),key!DT258,"")))</f>
        <v/>
      </c>
      <c r="DI56" s="302" t="str">
        <f>IF(AND($C$2="sixth"),key!DU58,IF(AND($C$2="Seventh"),key!DU158,IF(AND($C$2="eighth"),key!DU258,"")))</f>
        <v/>
      </c>
      <c r="DJ56" s="298" t="str">
        <f>IF(AND($C$2="sixth"),key!DV58,IF(AND($C$2="Seventh"),key!DV158,IF(AND($C$2="eighth"),key!DV258,"")))</f>
        <v/>
      </c>
      <c r="DK56" s="259" t="str">
        <f>IF(AND($C$2="sixth"),key!DY58,IF(AND($C$2="Seventh"),key!DY158,IF(AND($C$2="eighth"),key!DY258,"")))</f>
        <v/>
      </c>
      <c r="DL56" s="299" t="str">
        <f>IF(AND($C$2="sixth"),key!DZ58,IF(AND($C$2="Seventh"),key!DZ158,IF(AND($C$2="eighth"),key!DZ258,"")))</f>
        <v/>
      </c>
      <c r="DM56" s="295" t="str">
        <f>IF(AND($C$2="sixth"),key!EB58,IF(AND($C$2="Seventh"),key!EB158,IF(AND($C$2="eighth"),key!EB258,"")))</f>
        <v/>
      </c>
      <c r="DN56" s="295" t="str">
        <f>IF(AND($C$2="sixth"),key!EC58,IF(AND($C$2="Seventh"),key!EC158,IF(AND($C$2="eighth"),key!EC258,"")))</f>
        <v/>
      </c>
      <c r="DO56" s="302" t="str">
        <f>IF(AND($C$2="sixth"),key!ED58,IF(AND($C$2="Seventh"),key!ED158,IF(AND($C$2="eighth"),key!ED258,"")))</f>
        <v/>
      </c>
      <c r="DP56" s="298" t="str">
        <f>IF(AND($C$2="sixth"),key!EE58,IF(AND($C$2="Seventh"),key!EE158,IF(AND($C$2="eighth"),key!EE258,"")))</f>
        <v/>
      </c>
      <c r="DQ56" s="295" t="str">
        <f>IF(AND($C$2="sixth"),key!EF58,IF(AND($C$2="Seventh"),key!EF158,IF(AND($C$2="eighth"),key!EF258,"")))</f>
        <v/>
      </c>
      <c r="DR56" s="295" t="str">
        <f>IF(AND($C$2="sixth"),key!EG58,IF(AND($C$2="Seventh"),key!EG158,IF(AND($C$2="eighth"),key!EG258,"")))</f>
        <v/>
      </c>
      <c r="DS56" s="302" t="str">
        <f>IF(AND($C$2="sixth"),key!EH58,IF(AND($C$2="Seventh"),key!EH158,IF(AND($C$2="eighth"),key!EH258,"")))</f>
        <v/>
      </c>
      <c r="DT56" s="298" t="str">
        <f>IF(AND($C$2="sixth"),key!EI58,IF(AND($C$2="Seventh"),key!EI158,IF(AND($C$2="eighth"),key!EI258,"")))</f>
        <v/>
      </c>
      <c r="DU56" s="295" t="str">
        <f>IF(AND($C$2="sixth"),key!EJ58,IF(AND($C$2="Seventh"),key!EJ158,IF(AND($C$2="eighth"),key!EJ258,"")))</f>
        <v/>
      </c>
      <c r="DV56" s="295" t="str">
        <f>IF(AND($C$2="sixth"),key!EK58,IF(AND($C$2="Seventh"),key!EK158,IF(AND($C$2="eighth"),key!EK258,"")))</f>
        <v/>
      </c>
      <c r="DW56" s="302" t="str">
        <f>IF(AND($C$2="sixth"),key!EL58,IF(AND($C$2="Seventh"),key!EL158,IF(AND($C$2="eighth"),key!EL258,"")))</f>
        <v/>
      </c>
      <c r="DX56" s="298" t="str">
        <f>IF(AND($C$2="sixth"),key!EM58,IF(AND($C$2="Seventh"),key!EM158,IF(AND($C$2="eighth"),key!EM258,"")))</f>
        <v/>
      </c>
      <c r="DY56" s="295" t="str">
        <f>IF(AND($C$2="sixth"),key!EN58,IF(AND($C$2="Seventh"),key!EN158,IF(AND($C$2="eighth"),key!EN258,"")))</f>
        <v/>
      </c>
      <c r="DZ56" s="295" t="str">
        <f>IF(AND($C$2="sixth"),key!EO58,IF(AND($C$2="Seventh"),key!EO158,IF(AND($C$2="eighth"),key!EO258,"")))</f>
        <v/>
      </c>
      <c r="EA56" s="302" t="str">
        <f>IF(AND($C$2="sixth"),key!EP58,IF(AND($C$2="Seventh"),key!EP158,IF(AND($C$2="eighth"),key!EP258,"")))</f>
        <v/>
      </c>
      <c r="EB56" s="298" t="str">
        <f>IF(AND($C$2="sixth"),key!EQ58,IF(AND($C$2="Seventh"),key!EQ158,IF(AND($C$2="eighth"),key!EQ258,"")))</f>
        <v/>
      </c>
      <c r="EC56" s="295" t="str">
        <f>IF(AND($C$2="sixth"),key!ER58,IF(AND($C$2="Seventh"),key!ER158,IF(AND($C$2="eighth"),key!ER258,"")))</f>
        <v/>
      </c>
      <c r="ED56" s="295" t="str">
        <f>IF(AND($C$2="sixth"),key!ES58,IF(AND($C$2="Seventh"),key!ES158,IF(AND($C$2="eighth"),key!ES258,"")))</f>
        <v/>
      </c>
      <c r="EE56" s="302" t="str">
        <f>IF(AND($C$2="sixth"),key!ET58,IF(AND($C$2="Seventh"),key!ET158,IF(AND($C$2="eighth"),key!ET258,"")))</f>
        <v/>
      </c>
      <c r="EF56" s="298" t="str">
        <f>IF(AND($C$2="sixth"),key!EU58,IF(AND($C$2="Seventh"),key!EU158,IF(AND($C$2="eighth"),key!EU258,"")))</f>
        <v/>
      </c>
      <c r="EG56" s="259" t="str">
        <f>IF(AND($C$2="sixth"),key!EX58,IF(AND($C$2="Seventh"),key!EX158,IF(AND($C$2="eighth"),key!EX258,"")))</f>
        <v/>
      </c>
      <c r="EH56" s="299" t="str">
        <f>IF(AND($C$2="sixth"),key!EY58,IF(AND($C$2="Seventh"),key!EY158,IF(AND($C$2="eighth"),key!EY258,"")))</f>
        <v/>
      </c>
      <c r="EI56" s="260" t="str">
        <f t="shared" si="9"/>
        <v/>
      </c>
      <c r="EJ56" s="254" t="str">
        <f>IF(AND($C$2="sixth"),key!EZ58,IF(AND($C$2="Seventh"),key!EZ158,IF(AND($C$2="eighth"),key!EZ258,"")))</f>
        <v/>
      </c>
      <c r="EK56" s="254" t="str">
        <f>IF(AND($C$2="sixth"),key!FA58,IF(AND($C$2="Seventh"),key!FA158,IF(AND($C$2="eighth"),key!FA258,"")))</f>
        <v/>
      </c>
      <c r="EL56" s="254" t="str">
        <f>IF(AND($C$2="sixth"),key!FB58,IF(AND($C$2="Seventh"),key!FB158,IF(AND($C$2="eighth"),key!FB258,"")))</f>
        <v/>
      </c>
      <c r="EM56" s="254" t="str">
        <f>IF(AND($C$2="sixth"),key!FC58,IF(AND($C$2="Seventh"),key!FC158,IF(AND($C$2="eighth"),key!FC258,"")))</f>
        <v/>
      </c>
      <c r="EN56" s="254" t="str">
        <f>IF(AND($C$2="sixth"),key!FD58,IF(AND($C$2="Seventh"),key!FD158,IF(AND($C$2="eighth"),key!FD258,"")))</f>
        <v/>
      </c>
      <c r="EO56" s="310" t="str">
        <f>IF(AND($C$2="sixth"),key!FE58,IF(AND($C$2="Seventh"),key!FE158,IF(AND($C$2="eighth"),key!FE258,"")))</f>
        <v/>
      </c>
      <c r="EP56" s="311" t="str">
        <f>IF(AND($C$2="sixth"),key!FF58,IF(AND($C$2="Seventh"),key!FF158,IF(AND($C$2="eighth"),key!FF258,"")))</f>
        <v xml:space="preserve"> </v>
      </c>
      <c r="EQ56" s="254" t="str">
        <f>IF(AND($C$2="sixth"),key!FG58,IF(AND($C$2="Seventh"),key!FG158,IF(AND($C$2="eighth"),key!FG258,"")))</f>
        <v/>
      </c>
      <c r="ER56" s="254" t="str">
        <f>IF(AND($C$2="sixth"),key!FH58,IF(AND($C$2="Seventh"),key!FH158,IF(AND($C$2="eighth"),key!FH258,"")))</f>
        <v/>
      </c>
      <c r="ES56" s="254" t="str">
        <f>IF(AND($C$2="sixth"),key!FI58,IF(AND($C$2="Seventh"),key!FI158,IF(AND($C$2="eighth"),key!FI258,"")))</f>
        <v/>
      </c>
      <c r="ET56" s="254" t="str">
        <f>IF(AND($C$2="sixth"),key!FJ58,IF(AND($C$2="Seventh"),key!FJ158,IF(AND($C$2="eighth"),key!FJ258,"")))</f>
        <v/>
      </c>
      <c r="EU56" s="254" t="str">
        <f>IF(AND($C$2="sixth"),key!FK58,IF(AND($C$2="Seventh"),key!FK158,IF(AND($C$2="eighth"),key!FK258,"")))</f>
        <v/>
      </c>
      <c r="EV56" s="310" t="str">
        <f>IF(AND($C$2="sixth"),key!FL58,IF(AND($C$2="Seventh"),key!FL158,IF(AND($C$2="eighth"),key!FL258,"")))</f>
        <v/>
      </c>
      <c r="EW56" s="311" t="str">
        <f>IF(AND($C$2="sixth"),key!FM58,IF(AND($C$2="Seventh"),key!FM158,IF(AND($C$2="eighth"),key!FM258,"")))</f>
        <v xml:space="preserve"> </v>
      </c>
      <c r="EX56" s="254" t="str">
        <f>IF(AND($C$2="sixth"),key!FN58,IF(AND($C$2="Seventh"),key!FN158,IF(AND($C$2="eighth"),key!FN258,"")))</f>
        <v/>
      </c>
      <c r="EY56" s="254" t="str">
        <f>IF(AND($C$2="sixth"),key!FO58,IF(AND($C$2="Seventh"),key!FO158,IF(AND($C$2="eighth"),key!FO258,"")))</f>
        <v/>
      </c>
      <c r="EZ56" s="254" t="str">
        <f>IF(AND($C$2="sixth"),key!FP58,IF(AND($C$2="Seventh"),key!FP158,IF(AND($C$2="eighth"),key!FP258,"")))</f>
        <v/>
      </c>
      <c r="FA56" s="254" t="str">
        <f>IF(AND($C$2="sixth"),key!FQ58,IF(AND($C$2="Seventh"),key!FQ158,IF(AND($C$2="eighth"),key!FQ258,"")))</f>
        <v/>
      </c>
      <c r="FB56" s="254" t="str">
        <f>IF(AND($C$2="sixth"),key!FR58,IF(AND($C$2="Seventh"),key!FR158,IF(AND($C$2="eighth"),key!FR258,"")))</f>
        <v/>
      </c>
      <c r="FC56" s="310" t="str">
        <f>IF(AND($C$2="sixth"),key!FS58,IF(AND($C$2="Seventh"),key!FS158,IF(AND($C$2="eighth"),key!FS258,"")))</f>
        <v/>
      </c>
      <c r="FD56" s="311" t="str">
        <f>IF(AND($C$2="sixth"),key!FT58,IF(AND($C$2="Seventh"),key!FT158,IF(AND($C$2="eighth"),key!FT258,"")))</f>
        <v xml:space="preserve"> </v>
      </c>
      <c r="FE56" s="344" t="str">
        <f t="shared" si="11"/>
        <v/>
      </c>
      <c r="FF56" s="261" t="str">
        <f>IF(AND($C$2="sixth"),key!GI58,IF(AND($C$2="Seventh"),key!GI158,IF(AND($C$2="eighth"),key!GI258,"")))</f>
        <v/>
      </c>
      <c r="FG56" s="842" t="str">
        <f>IF(AND($C$2="sixth"),key!GJ58,IF(AND($C$2="Seventh"),key!GJ158,IF(AND($C$2="eighth"),key!GJ258,"")))</f>
        <v/>
      </c>
      <c r="FH56" s="843"/>
      <c r="FI56" s="255" t="str">
        <f>IF(AND($C$2="sixth"),key!GG58,IF(AND($C$2="Seventh"),key!GG158,IF(AND($C$2="eighth"),key!GG258,"")))</f>
        <v/>
      </c>
      <c r="FJ56" s="330" t="str">
        <f t="shared" si="10"/>
        <v/>
      </c>
      <c r="FK56" s="248"/>
      <c r="FL56" s="248"/>
      <c r="FY56" s="50" t="str">
        <f>IF(AND($C$2="sixth"),key!GH58,IF(AND($C$2="Seventh"),key!GH158,IF(AND($C$2="eighth"),key!GH258,"")))</f>
        <v/>
      </c>
    </row>
    <row r="57" spans="1:181" ht="18.75">
      <c r="A57" s="257">
        <v>51</v>
      </c>
      <c r="B57" s="291" t="str">
        <f>IF(AND($C$2="sixth"),key!E59,IF(AND($C$2="Seventh"),key!E159,IF(AND($C$2="eighth"),key!E259,"")))</f>
        <v/>
      </c>
      <c r="C57" s="288" t="str">
        <f>IF(ISNA(VLOOKUP(D57,Register!A$7:Z$315,10,FALSE)),"",VLOOKUP(D57,Register!A$7:Z$315,10,FALSE))</f>
        <v/>
      </c>
      <c r="D57" s="289" t="str">
        <f>IF(AND($C$2="sixth"),key!B59,IF(AND($C$2="Seventh"),key!B159,IF(AND($C$2="eighth"),key!B259,"")))</f>
        <v/>
      </c>
      <c r="E57" s="290" t="str">
        <f>IF(AND($C$2="sixth"),key!C59,IF(AND($C$2="Seventh"),key!C159,IF(AND($C$2="eighth"),key!C259,"")))</f>
        <v/>
      </c>
      <c r="F57" s="290" t="str">
        <f>IF(AND($C$2="sixth"),key!D59,IF(AND($C$2="Seventh"),key!D159,IF(AND($C$2="eighth"),key!D259,"")))</f>
        <v/>
      </c>
      <c r="G57" s="295" t="str">
        <f>IF(AND($C$2="sixth"),key!G59,IF(AND($C$2="Seventh"),key!G159,IF(AND($C$2="eighth"),key!G259,"")))</f>
        <v/>
      </c>
      <c r="H57" s="295" t="str">
        <f>IF(AND($C$2="sixth"),key!H59,IF(AND($C$2="Seventh"),key!H159,IF(AND($C$2="eighth"),key!H259,"")))</f>
        <v/>
      </c>
      <c r="I57" s="297" t="str">
        <f t="shared" si="0"/>
        <v/>
      </c>
      <c r="J57" s="296" t="str">
        <f>IF(AND($C$2="sixth"),key!J59,IF(AND($C$2="Seventh"),key!J159,IF(AND($C$2="eighth"),key!J259,"")))</f>
        <v/>
      </c>
      <c r="K57" s="295" t="str">
        <f>IF(AND($C$2="sixth"),key!K59,IF(AND($C$2="Seventh"),key!K159,IF(AND($C$2="eighth"),key!K259,"")))</f>
        <v/>
      </c>
      <c r="L57" s="295" t="str">
        <f>IF(AND($C$2="sixth"),key!L59,IF(AND($C$2="Seventh"),key!L159,IF(AND($C$2="eighth"),key!L259,"")))</f>
        <v/>
      </c>
      <c r="M57" s="258" t="str">
        <f t="shared" si="2"/>
        <v/>
      </c>
      <c r="N57" s="298" t="str">
        <f>IF(AND($C$2="sixth"),key!N59,IF(AND($C$2="Seventh"),key!N159,IF(AND($C$2="eighth"),key!N259,"")))</f>
        <v/>
      </c>
      <c r="O57" s="295" t="str">
        <f>IF(AND($C$2="sixth"),key!O59,IF(AND($C$2="Seventh"),key!O159,IF(AND($C$2="eighth"),key!O259,"")))</f>
        <v/>
      </c>
      <c r="P57" s="295" t="str">
        <f>IF(AND($C$2="sixth"),key!P59,IF(AND($C$2="Seventh"),key!P159,IF(AND($C$2="eighth"),key!P259,"")))</f>
        <v/>
      </c>
      <c r="Q57" s="258" t="str">
        <f t="shared" si="3"/>
        <v/>
      </c>
      <c r="R57" s="298" t="str">
        <f>IF(AND($C$2="sixth"),key!R59,IF(AND($C$2="Seventh"),key!R159,IF(AND($C$2="eighth"),key!R259,"")))</f>
        <v/>
      </c>
      <c r="S57" s="295" t="str">
        <f>IF(AND($C$2="sixth"),key!S59,IF(AND($C$2="Seventh"),key!S159,IF(AND($C$2="eighth"),key!S259,"")))</f>
        <v/>
      </c>
      <c r="T57" s="295" t="str">
        <f>IF(AND($C$2="sixth"),key!T59,IF(AND($C$2="Seventh"),key!T159,IF(AND($C$2="eighth"),key!T259,"")))</f>
        <v/>
      </c>
      <c r="U57" s="258" t="str">
        <f t="shared" si="4"/>
        <v/>
      </c>
      <c r="V57" s="298" t="str">
        <f>IF(AND($C$2="sixth"),key!V59,IF(AND($C$2="Seventh"),key!V159,IF(AND($C$2="eighth"),key!V259,"")))</f>
        <v/>
      </c>
      <c r="W57" s="295" t="str">
        <f>IF(AND($C$2="sixth"),key!W59,IF(AND($C$2="Seventh"),key!W159,IF(AND($C$2="eighth"),key!W259,"")))</f>
        <v/>
      </c>
      <c r="X57" s="295" t="str">
        <f>IF(AND($C$2="sixth"),key!X59,IF(AND($C$2="Seventh"),key!X159,IF(AND($C$2="eighth"),key!X259,"")))</f>
        <v/>
      </c>
      <c r="Y57" s="259" t="str">
        <f t="shared" si="5"/>
        <v/>
      </c>
      <c r="Z57" s="298" t="str">
        <f>IF(AND($C$2="sixth"),key!Z59,IF(AND($C$2="Seventh"),key!Z159,IF(AND($C$2="eighth"),key!Z259,"")))</f>
        <v/>
      </c>
      <c r="AA57" s="259" t="str">
        <f>IF(AND($C$2="sixth"),key!AC59,IF(AND($C$2="Seventh"),key!AC159,IF(AND($C$2="eighth"),key!AC259,"")))</f>
        <v/>
      </c>
      <c r="AB57" s="299" t="str">
        <f>IF(AND($C$2="sixth"),key!AD59,IF(AND($C$2="Seventh"),key!AD159,IF(AND($C$2="eighth"),key!AD259,"")))</f>
        <v/>
      </c>
      <c r="AC57" s="295" t="str">
        <f>IF(AND($C$2="sixth"),key!AF59,IF(AND($C$2="Seventh"),key!AF159,IF(AND($C$2="eighth"),key!AF259,"")))</f>
        <v/>
      </c>
      <c r="AD57" s="295" t="str">
        <f>IF(AND($C$2="sixth"),key!AG59,IF(AND($C$2="Seventh"),key!AG159,IF(AND($C$2="eighth"),key!AG259,"")))</f>
        <v/>
      </c>
      <c r="AE57" s="297" t="str">
        <f t="shared" si="6"/>
        <v/>
      </c>
      <c r="AF57" s="296" t="str">
        <f>IF(AND($C$2="sixth"),key!AI59,IF(AND($C$2="Seventh"),key!AI159,IF(AND($C$2="eighth"),key!AI259,"")))</f>
        <v/>
      </c>
      <c r="AG57" s="295" t="str">
        <f>IF(AND($C$2="sixth"),key!AJ59,IF(AND($C$2="Seventh"),key!AJ159,IF(AND($C$2="eighth"),key!AJ259,"")))</f>
        <v/>
      </c>
      <c r="AH57" s="295" t="str">
        <f>IF(AND($C$2="sixth"),key!AK59,IF(AND($C$2="Seventh"),key!AK159,IF(AND($C$2="eighth"),key!AK259,"")))</f>
        <v/>
      </c>
      <c r="AI57" s="258" t="str">
        <f t="shared" si="7"/>
        <v/>
      </c>
      <c r="AJ57" s="298" t="str">
        <f>IF(AND($C$2="sixth"),key!AM59,IF(AND($C$2="Seventh"),key!AM159,IF(AND($C$2="eighth"),key!AM259,"")))</f>
        <v/>
      </c>
      <c r="AK57" s="295" t="str">
        <f>IF(AND($C$2="sixth"),key!AN59,IF(AND($C$2="Seventh"),key!AN159,IF(AND($C$2="eighth"),key!AN259,"")))</f>
        <v/>
      </c>
      <c r="AL57" s="295" t="str">
        <f>IF(AND($C$2="sixth"),key!AO59,IF(AND($C$2="Seventh"),key!AO159,IF(AND($C$2="eighth"),key!AO259,"")))</f>
        <v/>
      </c>
      <c r="AM57" s="258" t="str">
        <f t="shared" si="8"/>
        <v/>
      </c>
      <c r="AN57" s="298" t="str">
        <f>IF(AND($C$2="sixth"),key!AQ59,IF(AND($C$2="Seventh"),key!AQ159,IF(AND($C$2="eighth"),key!AQ259,"")))</f>
        <v/>
      </c>
      <c r="AO57" s="295" t="str">
        <f>IF(AND($C$2="sixth"),key!AR59,IF(AND($C$2="Seventh"),key!AR159,IF(AND($C$2="eighth"),key!AR259,"")))</f>
        <v/>
      </c>
      <c r="AP57" s="295" t="str">
        <f>IF(AND($C$2="sixth"),key!AS59,IF(AND($C$2="Seventh"),key!AS159,IF(AND($C$2="eighth"),key!AS259,"")))</f>
        <v/>
      </c>
      <c r="AQ57" s="303" t="str">
        <f>IF(AND($C$2="sixth"),key!AT59,IF(AND($C$2="Seventh"),key!AT159,IF(AND($C$2="eighth"),key!AT259,"")))</f>
        <v/>
      </c>
      <c r="AR57" s="298" t="str">
        <f>IF(AND($C$2="sixth"),key!AU59,IF(AND($C$2="Seventh"),key!AU159,IF(AND($C$2="eighth"),key!AU259,"")))</f>
        <v/>
      </c>
      <c r="AS57" s="295" t="str">
        <f>IF(AND($C$2="sixth"),key!AV59,IF(AND($C$2="Seventh"),key!AV159,IF(AND($C$2="eighth"),key!AV259,"")))</f>
        <v/>
      </c>
      <c r="AT57" s="295" t="str">
        <f>IF(AND($C$2="sixth"),key!AW59,IF(AND($C$2="Seventh"),key!AW159,IF(AND($C$2="eighth"),key!AW259,"")))</f>
        <v/>
      </c>
      <c r="AU57" s="303" t="str">
        <f>IF(AND($C$2="sixth"),key!AX59,IF(AND($C$2="Seventh"),key!AX159,IF(AND($C$2="eighth"),key!AX259,"")))</f>
        <v/>
      </c>
      <c r="AV57" s="298" t="str">
        <f>IF(AND($C$2="sixth"),key!AY59,IF(AND($C$2="Seventh"),key!AY159,IF(AND($C$2="eighth"),key!AY259,"")))</f>
        <v/>
      </c>
      <c r="AW57" s="259" t="str">
        <f>IF(AND($C$2="sixth"),key!BB59,IF(AND($C$2="Seventh"),key!BB159,IF(AND($C$2="eighth"),key!BB259,"")))</f>
        <v/>
      </c>
      <c r="AX57" s="299" t="str">
        <f>IF(AND($C$2="sixth"),key!BC59,IF(AND($C$2="Seventh"),key!BC159,IF(AND($C$2="eighth"),key!BC259,"")))</f>
        <v/>
      </c>
      <c r="AY57" s="295" t="str">
        <f>IF(AND($C$2="sixth"),key!BE59,IF(AND($C$2="Seventh"),key!BE159,IF(AND($C$2="eighth"),key!BE259,"")))</f>
        <v/>
      </c>
      <c r="AZ57" s="295" t="str">
        <f>IF(AND($C$2="sixth"),key!BF59,IF(AND($C$2="Seventh"),key!BF159,IF(AND($C$2="eighth"),key!BF259,"")))</f>
        <v/>
      </c>
      <c r="BA57" s="302" t="str">
        <f>IF(AND($C$2="sixth"),key!BG59,IF(AND($C$2="Seventh"),key!BG159,IF(AND($C$2="eighth"),key!BG259,"")))</f>
        <v/>
      </c>
      <c r="BB57" s="298" t="str">
        <f>IF(AND($C$2="sixth"),key!BH59,IF(AND($C$2="Seventh"),key!BH159,IF(AND($C$2="eighth"),key!BH259,"")))</f>
        <v/>
      </c>
      <c r="BC57" s="295" t="str">
        <f>IF(AND($C$2="sixth"),key!BI59,IF(AND($C$2="Seventh"),key!BI159,IF(AND($C$2="eighth"),key!BI259,"")))</f>
        <v/>
      </c>
      <c r="BD57" s="295" t="str">
        <f>IF(AND($C$2="sixth"),key!BJ59,IF(AND($C$2="Seventh"),key!BJ159,IF(AND($C$2="eighth"),key!BJ259,"")))</f>
        <v/>
      </c>
      <c r="BE57" s="302" t="str">
        <f>IF(AND($C$2="sixth"),key!BK59,IF(AND($C$2="Seventh"),key!BK159,IF(AND($C$2="eighth"),key!BK259,"")))</f>
        <v/>
      </c>
      <c r="BF57" s="298" t="str">
        <f>IF(AND($C$2="sixth"),key!BL59,IF(AND($C$2="Seventh"),key!BL159,IF(AND($C$2="eighth"),key!BL259,"")))</f>
        <v/>
      </c>
      <c r="BG57" s="295" t="str">
        <f>IF(AND($C$2="sixth"),key!BM59,IF(AND($C$2="Seventh"),key!BM159,IF(AND($C$2="eighth"),key!BM259,"")))</f>
        <v/>
      </c>
      <c r="BH57" s="295" t="str">
        <f>IF(AND($C$2="sixth"),key!BN59,IF(AND($C$2="Seventh"),key!BN159,IF(AND($C$2="eighth"),key!BN259,"")))</f>
        <v/>
      </c>
      <c r="BI57" s="302" t="str">
        <f>IF(AND($C$2="sixth"),key!BO59,IF(AND($C$2="Seventh"),key!BO159,IF(AND($C$2="eighth"),key!BO259,"")))</f>
        <v/>
      </c>
      <c r="BJ57" s="298" t="str">
        <f>IF(AND($C$2="sixth"),key!BP59,IF(AND($C$2="Seventh"),key!BP159,IF(AND($C$2="eighth"),key!BP259,"")))</f>
        <v/>
      </c>
      <c r="BK57" s="295" t="str">
        <f>IF(AND($C$2="sixth"),key!BQ59,IF(AND($C$2="Seventh"),key!BQ159,IF(AND($C$2="eighth"),key!BQ259,"")))</f>
        <v/>
      </c>
      <c r="BL57" s="295" t="str">
        <f>IF(AND($C$2="sixth"),key!BR59,IF(AND($C$2="Seventh"),key!BR159,IF(AND($C$2="eighth"),key!BR259,"")))</f>
        <v/>
      </c>
      <c r="BM57" s="302" t="str">
        <f>IF(AND($C$2="sixth"),key!BS59,IF(AND($C$2="Seventh"),key!BS159,IF(AND($C$2="eighth"),key!BS259,"")))</f>
        <v/>
      </c>
      <c r="BN57" s="298" t="str">
        <f>IF(AND($C$2="sixth"),key!BT59,IF(AND($C$2="Seventh"),key!BT159,IF(AND($C$2="eighth"),key!BT259,"")))</f>
        <v/>
      </c>
      <c r="BO57" s="295" t="str">
        <f>IF(AND($C$2="sixth"),key!BU59,IF(AND($C$2="Seventh"),key!BU159,IF(AND($C$2="eighth"),key!BU259,"")))</f>
        <v/>
      </c>
      <c r="BP57" s="295" t="str">
        <f>IF(AND($C$2="sixth"),key!BV59,IF(AND($C$2="Seventh"),key!BV159,IF(AND($C$2="eighth"),key!BV259,"")))</f>
        <v/>
      </c>
      <c r="BQ57" s="302" t="str">
        <f>IF(AND($C$2="sixth"),key!BW59,IF(AND($C$2="Seventh"),key!BW159,IF(AND($C$2="eighth"),key!BW259,"")))</f>
        <v/>
      </c>
      <c r="BR57" s="298" t="str">
        <f>IF(AND($C$2="sixth"),key!BX59,IF(AND($C$2="Seventh"),key!BX159,IF(AND($C$2="eighth"),key!BX259,"")))</f>
        <v/>
      </c>
      <c r="BS57" s="259" t="str">
        <f>IF(AND($C$2="sixth"),key!CA59,IF(AND($C$2="Seventh"),key!CA159,IF(AND($C$2="eighth"),key!CA259,"")))</f>
        <v/>
      </c>
      <c r="BT57" s="299" t="str">
        <f>IF(AND($C$2="sixth"),key!CB59,IF(AND($C$2="Seventh"),key!CB159,IF(AND($C$2="eighth"),key!CB259,"")))</f>
        <v/>
      </c>
      <c r="BU57" s="295" t="str">
        <f>IF(AND($C$2="sixth"),key!CD59,IF(AND($C$2="Seventh"),key!CD159,IF(AND($C$2="eighth"),key!CD259,"")))</f>
        <v/>
      </c>
      <c r="BV57" s="295" t="str">
        <f>IF(AND($C$2="sixth"),key!CE59,IF(AND($C$2="Seventh"),key!CE159,IF(AND($C$2="eighth"),key!CE259,"")))</f>
        <v/>
      </c>
      <c r="BW57" s="302" t="str">
        <f>IF(AND($C$2="sixth"),key!CF59,IF(AND($C$2="Seventh"),key!CF159,IF(AND($C$2="eighth"),key!CF259,"")))</f>
        <v/>
      </c>
      <c r="BX57" s="298" t="str">
        <f>IF(AND($C$2="sixth"),key!CG59,IF(AND($C$2="Seventh"),key!CG159,IF(AND($C$2="eighth"),key!CG259,"")))</f>
        <v/>
      </c>
      <c r="BY57" s="295" t="str">
        <f>IF(AND($C$2="sixth"),key!CH59,IF(AND($C$2="Seventh"),key!CH159,IF(AND($C$2="eighth"),key!CH259,"")))</f>
        <v/>
      </c>
      <c r="BZ57" s="295" t="str">
        <f>IF(AND($C$2="sixth"),key!CI59,IF(AND($C$2="Seventh"),key!CI159,IF(AND($C$2="eighth"),key!CI259,"")))</f>
        <v/>
      </c>
      <c r="CA57" s="302" t="str">
        <f>IF(AND($C$2="sixth"),key!CJ59,IF(AND($C$2="Seventh"),key!CJ159,IF(AND($C$2="eighth"),key!CJ259,"")))</f>
        <v/>
      </c>
      <c r="CB57" s="298" t="str">
        <f>IF(AND($C$2="sixth"),key!CK59,IF(AND($C$2="Seventh"),key!CK159,IF(AND($C$2="eighth"),key!CK259,"")))</f>
        <v/>
      </c>
      <c r="CC57" s="295" t="str">
        <f>IF(AND($C$2="sixth"),key!CL59,IF(AND($C$2="Seventh"),key!CL159,IF(AND($C$2="eighth"),key!CL259,"")))</f>
        <v/>
      </c>
      <c r="CD57" s="295" t="str">
        <f>IF(AND($C$2="sixth"),key!CM59,IF(AND($C$2="Seventh"),key!CM159,IF(AND($C$2="eighth"),key!CM259,"")))</f>
        <v/>
      </c>
      <c r="CE57" s="302" t="str">
        <f>IF(AND($C$2="sixth"),key!CN59,IF(AND($C$2="Seventh"),key!CN159,IF(AND($C$2="eighth"),key!CN259,"")))</f>
        <v/>
      </c>
      <c r="CF57" s="298" t="str">
        <f>IF(AND($C$2="sixth"),key!CO59,IF(AND($C$2="Seventh"),key!CO159,IF(AND($C$2="eighth"),key!CO259,"")))</f>
        <v/>
      </c>
      <c r="CG57" s="295" t="str">
        <f>IF(AND($C$2="sixth"),key!CP59,IF(AND($C$2="Seventh"),key!CP159,IF(AND($C$2="eighth"),key!CP259,"")))</f>
        <v/>
      </c>
      <c r="CH57" s="295" t="str">
        <f>IF(AND($C$2="sixth"),key!CQ59,IF(AND($C$2="Seventh"),key!CQ159,IF(AND($C$2="eighth"),key!CQ259,"")))</f>
        <v/>
      </c>
      <c r="CI57" s="302" t="str">
        <f>IF(AND($C$2="sixth"),key!CR59,IF(AND($C$2="Seventh"),key!CR159,IF(AND($C$2="eighth"),key!CR259,"")))</f>
        <v/>
      </c>
      <c r="CJ57" s="298" t="str">
        <f>IF(AND($C$2="sixth"),key!CS59,IF(AND($C$2="Seventh"),key!CS159,IF(AND($C$2="eighth"),key!CS259,"")))</f>
        <v/>
      </c>
      <c r="CK57" s="295" t="str">
        <f>IF(AND($C$2="sixth"),key!CT59,IF(AND($C$2="Seventh"),key!CT159,IF(AND($C$2="eighth"),key!CT259,"")))</f>
        <v/>
      </c>
      <c r="CL57" s="295" t="str">
        <f>IF(AND($C$2="sixth"),key!CU59,IF(AND($C$2="Seventh"),key!CU159,IF(AND($C$2="eighth"),key!CU259,"")))</f>
        <v/>
      </c>
      <c r="CM57" s="302" t="str">
        <f>IF(AND($C$2="sixth"),key!CV59,IF(AND($C$2="Seventh"),key!CV159,IF(AND($C$2="eighth"),key!CV259,"")))</f>
        <v/>
      </c>
      <c r="CN57" s="298" t="str">
        <f>IF(AND($C$2="sixth"),key!CW59,IF(AND($C$2="Seventh"),key!CW159,IF(AND($C$2="eighth"),key!CW259,"")))</f>
        <v/>
      </c>
      <c r="CO57" s="259" t="str">
        <f>IF(AND($C$2="sixth"),key!CZ59,IF(AND($C$2="Seventh"),key!CZ159,IF(AND($C$2="eighth"),key!CZ259,"")))</f>
        <v/>
      </c>
      <c r="CP57" s="299" t="str">
        <f>IF(AND($C$2="sixth"),key!DA59,IF(AND($C$2="Seventh"),key!DA159,IF(AND($C$2="eighth"),key!DA259,"")))</f>
        <v/>
      </c>
      <c r="CQ57" s="295" t="str">
        <f>IF(AND($C$2="sixth"),key!DC59,IF(AND($C$2="Seventh"),key!DC159,IF(AND($C$2="eighth"),key!DC259,"")))</f>
        <v/>
      </c>
      <c r="CR57" s="295" t="str">
        <f>IF(AND($C$2="sixth"),key!DD59,IF(AND($C$2="Seventh"),key!DD159,IF(AND($C$2="eighth"),key!DD259,"")))</f>
        <v/>
      </c>
      <c r="CS57" s="302" t="str">
        <f>IF(AND($C$2="sixth"),key!DE59,IF(AND($C$2="Seventh"),key!DE159,IF(AND($C$2="eighth"),key!DE259,"")))</f>
        <v/>
      </c>
      <c r="CT57" s="298" t="str">
        <f>IF(AND($C$2="sixth"),key!DF59,IF(AND($C$2="Seventh"),key!DF159,IF(AND($C$2="eighth"),key!DF259,"")))</f>
        <v/>
      </c>
      <c r="CU57" s="295" t="str">
        <f>IF(AND($C$2="sixth"),key!DG59,IF(AND($C$2="Seventh"),key!DG159,IF(AND($C$2="eighth"),key!DG259,"")))</f>
        <v/>
      </c>
      <c r="CV57" s="295" t="str">
        <f>IF(AND($C$2="sixth"),key!DH59,IF(AND($C$2="Seventh"),key!DH159,IF(AND($C$2="eighth"),key!DH259,"")))</f>
        <v/>
      </c>
      <c r="CW57" s="302" t="str">
        <f>IF(AND($C$2="sixth"),key!DI59,IF(AND($C$2="Seventh"),key!DI159,IF(AND($C$2="eighth"),key!DI259,"")))</f>
        <v/>
      </c>
      <c r="CX57" s="298" t="str">
        <f>IF(AND($C$2="sixth"),key!DJ59,IF(AND($C$2="Seventh"),key!DJ159,IF(AND($C$2="eighth"),key!DJ259,"")))</f>
        <v/>
      </c>
      <c r="CY57" s="295" t="str">
        <f>IF(AND($C$2="sixth"),key!DK59,IF(AND($C$2="Seventh"),key!DK159,IF(AND($C$2="eighth"),key!DK259,"")))</f>
        <v/>
      </c>
      <c r="CZ57" s="295" t="str">
        <f>IF(AND($C$2="sixth"),key!DL59,IF(AND($C$2="Seventh"),key!DL159,IF(AND($C$2="eighth"),key!DL259,"")))</f>
        <v/>
      </c>
      <c r="DA57" s="302" t="str">
        <f>IF(AND($C$2="sixth"),key!DM59,IF(AND($C$2="Seventh"),key!DM159,IF(AND($C$2="eighth"),key!DM259,"")))</f>
        <v/>
      </c>
      <c r="DB57" s="298" t="str">
        <f>IF(AND($C$2="sixth"),key!DN59,IF(AND($C$2="Seventh"),key!DN159,IF(AND($C$2="eighth"),key!DN259,"")))</f>
        <v/>
      </c>
      <c r="DC57" s="295" t="str">
        <f>IF(AND($C$2="sixth"),key!DO59,IF(AND($C$2="Seventh"),key!DO159,IF(AND($C$2="eighth"),key!DO259,"")))</f>
        <v/>
      </c>
      <c r="DD57" s="295" t="str">
        <f>IF(AND($C$2="sixth"),key!DP59,IF(AND($C$2="Seventh"),key!DP159,IF(AND($C$2="eighth"),key!DP259,"")))</f>
        <v/>
      </c>
      <c r="DE57" s="302" t="str">
        <f>IF(AND($C$2="sixth"),key!DQ59,IF(AND($C$2="Seventh"),key!DQ159,IF(AND($C$2="eighth"),key!DQ259,"")))</f>
        <v/>
      </c>
      <c r="DF57" s="298" t="str">
        <f>IF(AND($C$2="sixth"),key!DR59,IF(AND($C$2="Seventh"),key!DR159,IF(AND($C$2="eighth"),key!DR259,"")))</f>
        <v/>
      </c>
      <c r="DG57" s="295" t="str">
        <f>IF(AND($C$2="sixth"),key!DS59,IF(AND($C$2="Seventh"),key!DS159,IF(AND($C$2="eighth"),key!DS259,"")))</f>
        <v/>
      </c>
      <c r="DH57" s="295" t="str">
        <f>IF(AND($C$2="sixth"),key!DT59,IF(AND($C$2="Seventh"),key!DT159,IF(AND($C$2="eighth"),key!DT259,"")))</f>
        <v/>
      </c>
      <c r="DI57" s="302" t="str">
        <f>IF(AND($C$2="sixth"),key!DU59,IF(AND($C$2="Seventh"),key!DU159,IF(AND($C$2="eighth"),key!DU259,"")))</f>
        <v/>
      </c>
      <c r="DJ57" s="298" t="str">
        <f>IF(AND($C$2="sixth"),key!DV59,IF(AND($C$2="Seventh"),key!DV159,IF(AND($C$2="eighth"),key!DV259,"")))</f>
        <v/>
      </c>
      <c r="DK57" s="259" t="str">
        <f>IF(AND($C$2="sixth"),key!DY59,IF(AND($C$2="Seventh"),key!DY159,IF(AND($C$2="eighth"),key!DY259,"")))</f>
        <v/>
      </c>
      <c r="DL57" s="299" t="str">
        <f>IF(AND($C$2="sixth"),key!DZ59,IF(AND($C$2="Seventh"),key!DZ159,IF(AND($C$2="eighth"),key!DZ259,"")))</f>
        <v/>
      </c>
      <c r="DM57" s="295" t="str">
        <f>IF(AND($C$2="sixth"),key!EB59,IF(AND($C$2="Seventh"),key!EB159,IF(AND($C$2="eighth"),key!EB259,"")))</f>
        <v/>
      </c>
      <c r="DN57" s="295" t="str">
        <f>IF(AND($C$2="sixth"),key!EC59,IF(AND($C$2="Seventh"),key!EC159,IF(AND($C$2="eighth"),key!EC259,"")))</f>
        <v/>
      </c>
      <c r="DO57" s="302" t="str">
        <f>IF(AND($C$2="sixth"),key!ED59,IF(AND($C$2="Seventh"),key!ED159,IF(AND($C$2="eighth"),key!ED259,"")))</f>
        <v/>
      </c>
      <c r="DP57" s="298" t="str">
        <f>IF(AND($C$2="sixth"),key!EE59,IF(AND($C$2="Seventh"),key!EE159,IF(AND($C$2="eighth"),key!EE259,"")))</f>
        <v/>
      </c>
      <c r="DQ57" s="295" t="str">
        <f>IF(AND($C$2="sixth"),key!EF59,IF(AND($C$2="Seventh"),key!EF159,IF(AND($C$2="eighth"),key!EF259,"")))</f>
        <v/>
      </c>
      <c r="DR57" s="295" t="str">
        <f>IF(AND($C$2="sixth"),key!EG59,IF(AND($C$2="Seventh"),key!EG159,IF(AND($C$2="eighth"),key!EG259,"")))</f>
        <v/>
      </c>
      <c r="DS57" s="302" t="str">
        <f>IF(AND($C$2="sixth"),key!EH59,IF(AND($C$2="Seventh"),key!EH159,IF(AND($C$2="eighth"),key!EH259,"")))</f>
        <v/>
      </c>
      <c r="DT57" s="298" t="str">
        <f>IF(AND($C$2="sixth"),key!EI59,IF(AND($C$2="Seventh"),key!EI159,IF(AND($C$2="eighth"),key!EI259,"")))</f>
        <v/>
      </c>
      <c r="DU57" s="295" t="str">
        <f>IF(AND($C$2="sixth"),key!EJ59,IF(AND($C$2="Seventh"),key!EJ159,IF(AND($C$2="eighth"),key!EJ259,"")))</f>
        <v/>
      </c>
      <c r="DV57" s="295" t="str">
        <f>IF(AND($C$2="sixth"),key!EK59,IF(AND($C$2="Seventh"),key!EK159,IF(AND($C$2="eighth"),key!EK259,"")))</f>
        <v/>
      </c>
      <c r="DW57" s="302" t="str">
        <f>IF(AND($C$2="sixth"),key!EL59,IF(AND($C$2="Seventh"),key!EL159,IF(AND($C$2="eighth"),key!EL259,"")))</f>
        <v/>
      </c>
      <c r="DX57" s="298" t="str">
        <f>IF(AND($C$2="sixth"),key!EM59,IF(AND($C$2="Seventh"),key!EM159,IF(AND($C$2="eighth"),key!EM259,"")))</f>
        <v/>
      </c>
      <c r="DY57" s="295" t="str">
        <f>IF(AND($C$2="sixth"),key!EN59,IF(AND($C$2="Seventh"),key!EN159,IF(AND($C$2="eighth"),key!EN259,"")))</f>
        <v/>
      </c>
      <c r="DZ57" s="295" t="str">
        <f>IF(AND($C$2="sixth"),key!EO59,IF(AND($C$2="Seventh"),key!EO159,IF(AND($C$2="eighth"),key!EO259,"")))</f>
        <v/>
      </c>
      <c r="EA57" s="302" t="str">
        <f>IF(AND($C$2="sixth"),key!EP59,IF(AND($C$2="Seventh"),key!EP159,IF(AND($C$2="eighth"),key!EP259,"")))</f>
        <v/>
      </c>
      <c r="EB57" s="298" t="str">
        <f>IF(AND($C$2="sixth"),key!EQ59,IF(AND($C$2="Seventh"),key!EQ159,IF(AND($C$2="eighth"),key!EQ259,"")))</f>
        <v/>
      </c>
      <c r="EC57" s="295" t="str">
        <f>IF(AND($C$2="sixth"),key!ER59,IF(AND($C$2="Seventh"),key!ER159,IF(AND($C$2="eighth"),key!ER259,"")))</f>
        <v/>
      </c>
      <c r="ED57" s="295" t="str">
        <f>IF(AND($C$2="sixth"),key!ES59,IF(AND($C$2="Seventh"),key!ES159,IF(AND($C$2="eighth"),key!ES259,"")))</f>
        <v/>
      </c>
      <c r="EE57" s="302" t="str">
        <f>IF(AND($C$2="sixth"),key!ET59,IF(AND($C$2="Seventh"),key!ET159,IF(AND($C$2="eighth"),key!ET259,"")))</f>
        <v/>
      </c>
      <c r="EF57" s="298" t="str">
        <f>IF(AND($C$2="sixth"),key!EU59,IF(AND($C$2="Seventh"),key!EU159,IF(AND($C$2="eighth"),key!EU259,"")))</f>
        <v/>
      </c>
      <c r="EG57" s="259" t="str">
        <f>IF(AND($C$2="sixth"),key!EX59,IF(AND($C$2="Seventh"),key!EX159,IF(AND($C$2="eighth"),key!EX259,"")))</f>
        <v/>
      </c>
      <c r="EH57" s="299" t="str">
        <f>IF(AND($C$2="sixth"),key!EY59,IF(AND($C$2="Seventh"),key!EY159,IF(AND($C$2="eighth"),key!EY259,"")))</f>
        <v/>
      </c>
      <c r="EI57" s="260" t="str">
        <f t="shared" si="9"/>
        <v/>
      </c>
      <c r="EJ57" s="254" t="str">
        <f>IF(AND($C$2="sixth"),key!EZ59,IF(AND($C$2="Seventh"),key!EZ159,IF(AND($C$2="eighth"),key!EZ259,"")))</f>
        <v/>
      </c>
      <c r="EK57" s="254" t="str">
        <f>IF(AND($C$2="sixth"),key!FA59,IF(AND($C$2="Seventh"),key!FA159,IF(AND($C$2="eighth"),key!FA259,"")))</f>
        <v/>
      </c>
      <c r="EL57" s="254" t="str">
        <f>IF(AND($C$2="sixth"),key!FB59,IF(AND($C$2="Seventh"),key!FB159,IF(AND($C$2="eighth"),key!FB259,"")))</f>
        <v/>
      </c>
      <c r="EM57" s="254" t="str">
        <f>IF(AND($C$2="sixth"),key!FC59,IF(AND($C$2="Seventh"),key!FC159,IF(AND($C$2="eighth"),key!FC259,"")))</f>
        <v/>
      </c>
      <c r="EN57" s="254" t="str">
        <f>IF(AND($C$2="sixth"),key!FD59,IF(AND($C$2="Seventh"),key!FD159,IF(AND($C$2="eighth"),key!FD259,"")))</f>
        <v/>
      </c>
      <c r="EO57" s="310" t="str">
        <f>IF(AND($C$2="sixth"),key!FE59,IF(AND($C$2="Seventh"),key!FE159,IF(AND($C$2="eighth"),key!FE259,"")))</f>
        <v/>
      </c>
      <c r="EP57" s="311" t="str">
        <f>IF(AND($C$2="sixth"),key!FF59,IF(AND($C$2="Seventh"),key!FF159,IF(AND($C$2="eighth"),key!FF259,"")))</f>
        <v xml:space="preserve"> </v>
      </c>
      <c r="EQ57" s="254" t="str">
        <f>IF(AND($C$2="sixth"),key!FG59,IF(AND($C$2="Seventh"),key!FG159,IF(AND($C$2="eighth"),key!FG259,"")))</f>
        <v/>
      </c>
      <c r="ER57" s="254" t="str">
        <f>IF(AND($C$2="sixth"),key!FH59,IF(AND($C$2="Seventh"),key!FH159,IF(AND($C$2="eighth"),key!FH259,"")))</f>
        <v/>
      </c>
      <c r="ES57" s="254" t="str">
        <f>IF(AND($C$2="sixth"),key!FI59,IF(AND($C$2="Seventh"),key!FI159,IF(AND($C$2="eighth"),key!FI259,"")))</f>
        <v/>
      </c>
      <c r="ET57" s="254" t="str">
        <f>IF(AND($C$2="sixth"),key!FJ59,IF(AND($C$2="Seventh"),key!FJ159,IF(AND($C$2="eighth"),key!FJ259,"")))</f>
        <v/>
      </c>
      <c r="EU57" s="254" t="str">
        <f>IF(AND($C$2="sixth"),key!FK59,IF(AND($C$2="Seventh"),key!FK159,IF(AND($C$2="eighth"),key!FK259,"")))</f>
        <v/>
      </c>
      <c r="EV57" s="310" t="str">
        <f>IF(AND($C$2="sixth"),key!FL59,IF(AND($C$2="Seventh"),key!FL159,IF(AND($C$2="eighth"),key!FL259,"")))</f>
        <v/>
      </c>
      <c r="EW57" s="311" t="str">
        <f>IF(AND($C$2="sixth"),key!FM59,IF(AND($C$2="Seventh"),key!FM159,IF(AND($C$2="eighth"),key!FM259,"")))</f>
        <v xml:space="preserve"> </v>
      </c>
      <c r="EX57" s="254" t="str">
        <f>IF(AND($C$2="sixth"),key!FN59,IF(AND($C$2="Seventh"),key!FN159,IF(AND($C$2="eighth"),key!FN259,"")))</f>
        <v/>
      </c>
      <c r="EY57" s="254" t="str">
        <f>IF(AND($C$2="sixth"),key!FO59,IF(AND($C$2="Seventh"),key!FO159,IF(AND($C$2="eighth"),key!FO259,"")))</f>
        <v/>
      </c>
      <c r="EZ57" s="254" t="str">
        <f>IF(AND($C$2="sixth"),key!FP59,IF(AND($C$2="Seventh"),key!FP159,IF(AND($C$2="eighth"),key!FP259,"")))</f>
        <v/>
      </c>
      <c r="FA57" s="254" t="str">
        <f>IF(AND($C$2="sixth"),key!FQ59,IF(AND($C$2="Seventh"),key!FQ159,IF(AND($C$2="eighth"),key!FQ259,"")))</f>
        <v/>
      </c>
      <c r="FB57" s="254" t="str">
        <f>IF(AND($C$2="sixth"),key!FR59,IF(AND($C$2="Seventh"),key!FR159,IF(AND($C$2="eighth"),key!FR259,"")))</f>
        <v/>
      </c>
      <c r="FC57" s="310" t="str">
        <f>IF(AND($C$2="sixth"),key!FS59,IF(AND($C$2="Seventh"),key!FS159,IF(AND($C$2="eighth"),key!FS259,"")))</f>
        <v/>
      </c>
      <c r="FD57" s="311" t="str">
        <f>IF(AND($C$2="sixth"),key!FT59,IF(AND($C$2="Seventh"),key!FT159,IF(AND($C$2="eighth"),key!FT259,"")))</f>
        <v xml:space="preserve"> </v>
      </c>
      <c r="FE57" s="344" t="str">
        <f t="shared" si="11"/>
        <v/>
      </c>
      <c r="FF57" s="261" t="str">
        <f>IF(AND($C$2="sixth"),key!GI59,IF(AND($C$2="Seventh"),key!GI159,IF(AND($C$2="eighth"),key!GI259,"")))</f>
        <v/>
      </c>
      <c r="FG57" s="842" t="str">
        <f>IF(AND($C$2="sixth"),key!GJ59,IF(AND($C$2="Seventh"),key!GJ159,IF(AND($C$2="eighth"),key!GJ259,"")))</f>
        <v/>
      </c>
      <c r="FH57" s="843"/>
      <c r="FI57" s="255" t="str">
        <f>IF(AND($C$2="sixth"),key!GG59,IF(AND($C$2="Seventh"),key!GG159,IF(AND($C$2="eighth"),key!GG259,"")))</f>
        <v/>
      </c>
      <c r="FJ57" s="330" t="str">
        <f t="shared" si="10"/>
        <v/>
      </c>
      <c r="FK57" s="248"/>
      <c r="FL57" s="248"/>
      <c r="FY57" s="50" t="str">
        <f>IF(AND($C$2="sixth"),key!GH59,IF(AND($C$2="Seventh"),key!GH159,IF(AND($C$2="eighth"),key!GH259,"")))</f>
        <v/>
      </c>
    </row>
    <row r="58" spans="1:181" ht="18.75">
      <c r="A58" s="257">
        <v>52</v>
      </c>
      <c r="B58" s="291" t="str">
        <f>IF(AND($C$2="sixth"),key!E60,IF(AND($C$2="Seventh"),key!E160,IF(AND($C$2="eighth"),key!E260,"")))</f>
        <v/>
      </c>
      <c r="C58" s="288" t="str">
        <f>IF(ISNA(VLOOKUP(D58,Register!A$7:Z$315,10,FALSE)),"",VLOOKUP(D58,Register!A$7:Z$315,10,FALSE))</f>
        <v/>
      </c>
      <c r="D58" s="289" t="str">
        <f>IF(AND($C$2="sixth"),key!B60,IF(AND($C$2="Seventh"),key!B160,IF(AND($C$2="eighth"),key!B260,"")))</f>
        <v/>
      </c>
      <c r="E58" s="290" t="str">
        <f>IF(AND($C$2="sixth"),key!C60,IF(AND($C$2="Seventh"),key!C160,IF(AND($C$2="eighth"),key!C260,"")))</f>
        <v/>
      </c>
      <c r="F58" s="290" t="str">
        <f>IF(AND($C$2="sixth"),key!D60,IF(AND($C$2="Seventh"),key!D160,IF(AND($C$2="eighth"),key!D260,"")))</f>
        <v/>
      </c>
      <c r="G58" s="295" t="str">
        <f>IF(AND($C$2="sixth"),key!G60,IF(AND($C$2="Seventh"),key!G160,IF(AND($C$2="eighth"),key!G260,"")))</f>
        <v/>
      </c>
      <c r="H58" s="295" t="str">
        <f>IF(AND($C$2="sixth"),key!H60,IF(AND($C$2="Seventh"),key!H160,IF(AND($C$2="eighth"),key!H260,"")))</f>
        <v/>
      </c>
      <c r="I58" s="297" t="str">
        <f t="shared" si="0"/>
        <v/>
      </c>
      <c r="J58" s="296" t="str">
        <f>IF(AND($C$2="sixth"),key!J60,IF(AND($C$2="Seventh"),key!J160,IF(AND($C$2="eighth"),key!J260,"")))</f>
        <v/>
      </c>
      <c r="K58" s="295" t="str">
        <f>IF(AND($C$2="sixth"),key!K60,IF(AND($C$2="Seventh"),key!K160,IF(AND($C$2="eighth"),key!K260,"")))</f>
        <v/>
      </c>
      <c r="L58" s="295" t="str">
        <f>IF(AND($C$2="sixth"),key!L60,IF(AND($C$2="Seventh"),key!L160,IF(AND($C$2="eighth"),key!L260,"")))</f>
        <v/>
      </c>
      <c r="M58" s="258" t="str">
        <f t="shared" si="2"/>
        <v/>
      </c>
      <c r="N58" s="298" t="str">
        <f>IF(AND($C$2="sixth"),key!N60,IF(AND($C$2="Seventh"),key!N160,IF(AND($C$2="eighth"),key!N260,"")))</f>
        <v/>
      </c>
      <c r="O58" s="295" t="str">
        <f>IF(AND($C$2="sixth"),key!O60,IF(AND($C$2="Seventh"),key!O160,IF(AND($C$2="eighth"),key!O260,"")))</f>
        <v/>
      </c>
      <c r="P58" s="295" t="str">
        <f>IF(AND($C$2="sixth"),key!P60,IF(AND($C$2="Seventh"),key!P160,IF(AND($C$2="eighth"),key!P260,"")))</f>
        <v/>
      </c>
      <c r="Q58" s="258" t="str">
        <f t="shared" si="3"/>
        <v/>
      </c>
      <c r="R58" s="298" t="str">
        <f>IF(AND($C$2="sixth"),key!R60,IF(AND($C$2="Seventh"),key!R160,IF(AND($C$2="eighth"),key!R260,"")))</f>
        <v/>
      </c>
      <c r="S58" s="295" t="str">
        <f>IF(AND($C$2="sixth"),key!S60,IF(AND($C$2="Seventh"),key!S160,IF(AND($C$2="eighth"),key!S260,"")))</f>
        <v/>
      </c>
      <c r="T58" s="295" t="str">
        <f>IF(AND($C$2="sixth"),key!T60,IF(AND($C$2="Seventh"),key!T160,IF(AND($C$2="eighth"),key!T260,"")))</f>
        <v/>
      </c>
      <c r="U58" s="258" t="str">
        <f t="shared" si="4"/>
        <v/>
      </c>
      <c r="V58" s="298" t="str">
        <f>IF(AND($C$2="sixth"),key!V60,IF(AND($C$2="Seventh"),key!V160,IF(AND($C$2="eighth"),key!V260,"")))</f>
        <v/>
      </c>
      <c r="W58" s="295" t="str">
        <f>IF(AND($C$2="sixth"),key!W60,IF(AND($C$2="Seventh"),key!W160,IF(AND($C$2="eighth"),key!W260,"")))</f>
        <v/>
      </c>
      <c r="X58" s="295" t="str">
        <f>IF(AND($C$2="sixth"),key!X60,IF(AND($C$2="Seventh"),key!X160,IF(AND($C$2="eighth"),key!X260,"")))</f>
        <v/>
      </c>
      <c r="Y58" s="259" t="str">
        <f t="shared" si="5"/>
        <v/>
      </c>
      <c r="Z58" s="298" t="str">
        <f>IF(AND($C$2="sixth"),key!Z60,IF(AND($C$2="Seventh"),key!Z160,IF(AND($C$2="eighth"),key!Z260,"")))</f>
        <v/>
      </c>
      <c r="AA58" s="259" t="str">
        <f>IF(AND($C$2="sixth"),key!AC60,IF(AND($C$2="Seventh"),key!AC160,IF(AND($C$2="eighth"),key!AC260,"")))</f>
        <v/>
      </c>
      <c r="AB58" s="299" t="str">
        <f>IF(AND($C$2="sixth"),key!AD60,IF(AND($C$2="Seventh"),key!AD160,IF(AND($C$2="eighth"),key!AD260,"")))</f>
        <v/>
      </c>
      <c r="AC58" s="295" t="str">
        <f>IF(AND($C$2="sixth"),key!AF60,IF(AND($C$2="Seventh"),key!AF160,IF(AND($C$2="eighth"),key!AF260,"")))</f>
        <v/>
      </c>
      <c r="AD58" s="295" t="str">
        <f>IF(AND($C$2="sixth"),key!AG60,IF(AND($C$2="Seventh"),key!AG160,IF(AND($C$2="eighth"),key!AG260,"")))</f>
        <v/>
      </c>
      <c r="AE58" s="297" t="str">
        <f t="shared" si="6"/>
        <v/>
      </c>
      <c r="AF58" s="296" t="str">
        <f>IF(AND($C$2="sixth"),key!AI60,IF(AND($C$2="Seventh"),key!AI160,IF(AND($C$2="eighth"),key!AI260,"")))</f>
        <v/>
      </c>
      <c r="AG58" s="295" t="str">
        <f>IF(AND($C$2="sixth"),key!AJ60,IF(AND($C$2="Seventh"),key!AJ160,IF(AND($C$2="eighth"),key!AJ260,"")))</f>
        <v/>
      </c>
      <c r="AH58" s="295" t="str">
        <f>IF(AND($C$2="sixth"),key!AK60,IF(AND($C$2="Seventh"),key!AK160,IF(AND($C$2="eighth"),key!AK260,"")))</f>
        <v/>
      </c>
      <c r="AI58" s="258" t="str">
        <f t="shared" si="7"/>
        <v/>
      </c>
      <c r="AJ58" s="298" t="str">
        <f>IF(AND($C$2="sixth"),key!AM60,IF(AND($C$2="Seventh"),key!AM160,IF(AND($C$2="eighth"),key!AM260,"")))</f>
        <v/>
      </c>
      <c r="AK58" s="295" t="str">
        <f>IF(AND($C$2="sixth"),key!AN60,IF(AND($C$2="Seventh"),key!AN160,IF(AND($C$2="eighth"),key!AN260,"")))</f>
        <v/>
      </c>
      <c r="AL58" s="295" t="str">
        <f>IF(AND($C$2="sixth"),key!AO60,IF(AND($C$2="Seventh"),key!AO160,IF(AND($C$2="eighth"),key!AO260,"")))</f>
        <v/>
      </c>
      <c r="AM58" s="258" t="str">
        <f t="shared" si="8"/>
        <v/>
      </c>
      <c r="AN58" s="298" t="str">
        <f>IF(AND($C$2="sixth"),key!AQ60,IF(AND($C$2="Seventh"),key!AQ160,IF(AND($C$2="eighth"),key!AQ260,"")))</f>
        <v/>
      </c>
      <c r="AO58" s="295" t="str">
        <f>IF(AND($C$2="sixth"),key!AR60,IF(AND($C$2="Seventh"),key!AR160,IF(AND($C$2="eighth"),key!AR260,"")))</f>
        <v/>
      </c>
      <c r="AP58" s="295" t="str">
        <f>IF(AND($C$2="sixth"),key!AS60,IF(AND($C$2="Seventh"),key!AS160,IF(AND($C$2="eighth"),key!AS260,"")))</f>
        <v/>
      </c>
      <c r="AQ58" s="303" t="str">
        <f>IF(AND($C$2="sixth"),key!AT60,IF(AND($C$2="Seventh"),key!AT160,IF(AND($C$2="eighth"),key!AT260,"")))</f>
        <v/>
      </c>
      <c r="AR58" s="298" t="str">
        <f>IF(AND($C$2="sixth"),key!AU60,IF(AND($C$2="Seventh"),key!AU160,IF(AND($C$2="eighth"),key!AU260,"")))</f>
        <v/>
      </c>
      <c r="AS58" s="295" t="str">
        <f>IF(AND($C$2="sixth"),key!AV60,IF(AND($C$2="Seventh"),key!AV160,IF(AND($C$2="eighth"),key!AV260,"")))</f>
        <v/>
      </c>
      <c r="AT58" s="295" t="str">
        <f>IF(AND($C$2="sixth"),key!AW60,IF(AND($C$2="Seventh"),key!AW160,IF(AND($C$2="eighth"),key!AW260,"")))</f>
        <v/>
      </c>
      <c r="AU58" s="303" t="str">
        <f>IF(AND($C$2="sixth"),key!AX60,IF(AND($C$2="Seventh"),key!AX160,IF(AND($C$2="eighth"),key!AX260,"")))</f>
        <v/>
      </c>
      <c r="AV58" s="298" t="str">
        <f>IF(AND($C$2="sixth"),key!AY60,IF(AND($C$2="Seventh"),key!AY160,IF(AND($C$2="eighth"),key!AY260,"")))</f>
        <v/>
      </c>
      <c r="AW58" s="259" t="str">
        <f>IF(AND($C$2="sixth"),key!BB60,IF(AND($C$2="Seventh"),key!BB160,IF(AND($C$2="eighth"),key!BB260,"")))</f>
        <v/>
      </c>
      <c r="AX58" s="299" t="str">
        <f>IF(AND($C$2="sixth"),key!BC60,IF(AND($C$2="Seventh"),key!BC160,IF(AND($C$2="eighth"),key!BC260,"")))</f>
        <v/>
      </c>
      <c r="AY58" s="295" t="str">
        <f>IF(AND($C$2="sixth"),key!BE60,IF(AND($C$2="Seventh"),key!BE160,IF(AND($C$2="eighth"),key!BE260,"")))</f>
        <v/>
      </c>
      <c r="AZ58" s="295" t="str">
        <f>IF(AND($C$2="sixth"),key!BF60,IF(AND($C$2="Seventh"),key!BF160,IF(AND($C$2="eighth"),key!BF260,"")))</f>
        <v/>
      </c>
      <c r="BA58" s="302" t="str">
        <f>IF(AND($C$2="sixth"),key!BG60,IF(AND($C$2="Seventh"),key!BG160,IF(AND($C$2="eighth"),key!BG260,"")))</f>
        <v/>
      </c>
      <c r="BB58" s="298" t="str">
        <f>IF(AND($C$2="sixth"),key!BH60,IF(AND($C$2="Seventh"),key!BH160,IF(AND($C$2="eighth"),key!BH260,"")))</f>
        <v/>
      </c>
      <c r="BC58" s="295" t="str">
        <f>IF(AND($C$2="sixth"),key!BI60,IF(AND($C$2="Seventh"),key!BI160,IF(AND($C$2="eighth"),key!BI260,"")))</f>
        <v/>
      </c>
      <c r="BD58" s="295" t="str">
        <f>IF(AND($C$2="sixth"),key!BJ60,IF(AND($C$2="Seventh"),key!BJ160,IF(AND($C$2="eighth"),key!BJ260,"")))</f>
        <v/>
      </c>
      <c r="BE58" s="302" t="str">
        <f>IF(AND($C$2="sixth"),key!BK60,IF(AND($C$2="Seventh"),key!BK160,IF(AND($C$2="eighth"),key!BK260,"")))</f>
        <v/>
      </c>
      <c r="BF58" s="298" t="str">
        <f>IF(AND($C$2="sixth"),key!BL60,IF(AND($C$2="Seventh"),key!BL160,IF(AND($C$2="eighth"),key!BL260,"")))</f>
        <v/>
      </c>
      <c r="BG58" s="295" t="str">
        <f>IF(AND($C$2="sixth"),key!BM60,IF(AND($C$2="Seventh"),key!BM160,IF(AND($C$2="eighth"),key!BM260,"")))</f>
        <v/>
      </c>
      <c r="BH58" s="295" t="str">
        <f>IF(AND($C$2="sixth"),key!BN60,IF(AND($C$2="Seventh"),key!BN160,IF(AND($C$2="eighth"),key!BN260,"")))</f>
        <v/>
      </c>
      <c r="BI58" s="302" t="str">
        <f>IF(AND($C$2="sixth"),key!BO60,IF(AND($C$2="Seventh"),key!BO160,IF(AND($C$2="eighth"),key!BO260,"")))</f>
        <v/>
      </c>
      <c r="BJ58" s="298" t="str">
        <f>IF(AND($C$2="sixth"),key!BP60,IF(AND($C$2="Seventh"),key!BP160,IF(AND($C$2="eighth"),key!BP260,"")))</f>
        <v/>
      </c>
      <c r="BK58" s="295" t="str">
        <f>IF(AND($C$2="sixth"),key!BQ60,IF(AND($C$2="Seventh"),key!BQ160,IF(AND($C$2="eighth"),key!BQ260,"")))</f>
        <v/>
      </c>
      <c r="BL58" s="295" t="str">
        <f>IF(AND($C$2="sixth"),key!BR60,IF(AND($C$2="Seventh"),key!BR160,IF(AND($C$2="eighth"),key!BR260,"")))</f>
        <v/>
      </c>
      <c r="BM58" s="302" t="str">
        <f>IF(AND($C$2="sixth"),key!BS60,IF(AND($C$2="Seventh"),key!BS160,IF(AND($C$2="eighth"),key!BS260,"")))</f>
        <v/>
      </c>
      <c r="BN58" s="298" t="str">
        <f>IF(AND($C$2="sixth"),key!BT60,IF(AND($C$2="Seventh"),key!BT160,IF(AND($C$2="eighth"),key!BT260,"")))</f>
        <v/>
      </c>
      <c r="BO58" s="295" t="str">
        <f>IF(AND($C$2="sixth"),key!BU60,IF(AND($C$2="Seventh"),key!BU160,IF(AND($C$2="eighth"),key!BU260,"")))</f>
        <v/>
      </c>
      <c r="BP58" s="295" t="str">
        <f>IF(AND($C$2="sixth"),key!BV60,IF(AND($C$2="Seventh"),key!BV160,IF(AND($C$2="eighth"),key!BV260,"")))</f>
        <v/>
      </c>
      <c r="BQ58" s="302" t="str">
        <f>IF(AND($C$2="sixth"),key!BW60,IF(AND($C$2="Seventh"),key!BW160,IF(AND($C$2="eighth"),key!BW260,"")))</f>
        <v/>
      </c>
      <c r="BR58" s="298" t="str">
        <f>IF(AND($C$2="sixth"),key!BX60,IF(AND($C$2="Seventh"),key!BX160,IF(AND($C$2="eighth"),key!BX260,"")))</f>
        <v/>
      </c>
      <c r="BS58" s="259" t="str">
        <f>IF(AND($C$2="sixth"),key!CA60,IF(AND($C$2="Seventh"),key!CA160,IF(AND($C$2="eighth"),key!CA260,"")))</f>
        <v/>
      </c>
      <c r="BT58" s="299" t="str">
        <f>IF(AND($C$2="sixth"),key!CB60,IF(AND($C$2="Seventh"),key!CB160,IF(AND($C$2="eighth"),key!CB260,"")))</f>
        <v/>
      </c>
      <c r="BU58" s="295" t="str">
        <f>IF(AND($C$2="sixth"),key!CD60,IF(AND($C$2="Seventh"),key!CD160,IF(AND($C$2="eighth"),key!CD260,"")))</f>
        <v/>
      </c>
      <c r="BV58" s="295" t="str">
        <f>IF(AND($C$2="sixth"),key!CE60,IF(AND($C$2="Seventh"),key!CE160,IF(AND($C$2="eighth"),key!CE260,"")))</f>
        <v/>
      </c>
      <c r="BW58" s="302" t="str">
        <f>IF(AND($C$2="sixth"),key!CF60,IF(AND($C$2="Seventh"),key!CF160,IF(AND($C$2="eighth"),key!CF260,"")))</f>
        <v/>
      </c>
      <c r="BX58" s="298" t="str">
        <f>IF(AND($C$2="sixth"),key!CG60,IF(AND($C$2="Seventh"),key!CG160,IF(AND($C$2="eighth"),key!CG260,"")))</f>
        <v/>
      </c>
      <c r="BY58" s="295" t="str">
        <f>IF(AND($C$2="sixth"),key!CH60,IF(AND($C$2="Seventh"),key!CH160,IF(AND($C$2="eighth"),key!CH260,"")))</f>
        <v/>
      </c>
      <c r="BZ58" s="295" t="str">
        <f>IF(AND($C$2="sixth"),key!CI60,IF(AND($C$2="Seventh"),key!CI160,IF(AND($C$2="eighth"),key!CI260,"")))</f>
        <v/>
      </c>
      <c r="CA58" s="302" t="str">
        <f>IF(AND($C$2="sixth"),key!CJ60,IF(AND($C$2="Seventh"),key!CJ160,IF(AND($C$2="eighth"),key!CJ260,"")))</f>
        <v/>
      </c>
      <c r="CB58" s="298" t="str">
        <f>IF(AND($C$2="sixth"),key!CK60,IF(AND($C$2="Seventh"),key!CK160,IF(AND($C$2="eighth"),key!CK260,"")))</f>
        <v/>
      </c>
      <c r="CC58" s="295" t="str">
        <f>IF(AND($C$2="sixth"),key!CL60,IF(AND($C$2="Seventh"),key!CL160,IF(AND($C$2="eighth"),key!CL260,"")))</f>
        <v/>
      </c>
      <c r="CD58" s="295" t="str">
        <f>IF(AND($C$2="sixth"),key!CM60,IF(AND($C$2="Seventh"),key!CM160,IF(AND($C$2="eighth"),key!CM260,"")))</f>
        <v/>
      </c>
      <c r="CE58" s="302" t="str">
        <f>IF(AND($C$2="sixth"),key!CN60,IF(AND($C$2="Seventh"),key!CN160,IF(AND($C$2="eighth"),key!CN260,"")))</f>
        <v/>
      </c>
      <c r="CF58" s="298" t="str">
        <f>IF(AND($C$2="sixth"),key!CO60,IF(AND($C$2="Seventh"),key!CO160,IF(AND($C$2="eighth"),key!CO260,"")))</f>
        <v/>
      </c>
      <c r="CG58" s="295" t="str">
        <f>IF(AND($C$2="sixth"),key!CP60,IF(AND($C$2="Seventh"),key!CP160,IF(AND($C$2="eighth"),key!CP260,"")))</f>
        <v/>
      </c>
      <c r="CH58" s="295" t="str">
        <f>IF(AND($C$2="sixth"),key!CQ60,IF(AND($C$2="Seventh"),key!CQ160,IF(AND($C$2="eighth"),key!CQ260,"")))</f>
        <v/>
      </c>
      <c r="CI58" s="302" t="str">
        <f>IF(AND($C$2="sixth"),key!CR60,IF(AND($C$2="Seventh"),key!CR160,IF(AND($C$2="eighth"),key!CR260,"")))</f>
        <v/>
      </c>
      <c r="CJ58" s="298" t="str">
        <f>IF(AND($C$2="sixth"),key!CS60,IF(AND($C$2="Seventh"),key!CS160,IF(AND($C$2="eighth"),key!CS260,"")))</f>
        <v/>
      </c>
      <c r="CK58" s="295" t="str">
        <f>IF(AND($C$2="sixth"),key!CT60,IF(AND($C$2="Seventh"),key!CT160,IF(AND($C$2="eighth"),key!CT260,"")))</f>
        <v/>
      </c>
      <c r="CL58" s="295" t="str">
        <f>IF(AND($C$2="sixth"),key!CU60,IF(AND($C$2="Seventh"),key!CU160,IF(AND($C$2="eighth"),key!CU260,"")))</f>
        <v/>
      </c>
      <c r="CM58" s="302" t="str">
        <f>IF(AND($C$2="sixth"),key!CV60,IF(AND($C$2="Seventh"),key!CV160,IF(AND($C$2="eighth"),key!CV260,"")))</f>
        <v/>
      </c>
      <c r="CN58" s="298" t="str">
        <f>IF(AND($C$2="sixth"),key!CW60,IF(AND($C$2="Seventh"),key!CW160,IF(AND($C$2="eighth"),key!CW260,"")))</f>
        <v/>
      </c>
      <c r="CO58" s="259" t="str">
        <f>IF(AND($C$2="sixth"),key!CZ60,IF(AND($C$2="Seventh"),key!CZ160,IF(AND($C$2="eighth"),key!CZ260,"")))</f>
        <v/>
      </c>
      <c r="CP58" s="299" t="str">
        <f>IF(AND($C$2="sixth"),key!DA60,IF(AND($C$2="Seventh"),key!DA160,IF(AND($C$2="eighth"),key!DA260,"")))</f>
        <v/>
      </c>
      <c r="CQ58" s="295" t="str">
        <f>IF(AND($C$2="sixth"),key!DC60,IF(AND($C$2="Seventh"),key!DC160,IF(AND($C$2="eighth"),key!DC260,"")))</f>
        <v/>
      </c>
      <c r="CR58" s="295" t="str">
        <f>IF(AND($C$2="sixth"),key!DD60,IF(AND($C$2="Seventh"),key!DD160,IF(AND($C$2="eighth"),key!DD260,"")))</f>
        <v/>
      </c>
      <c r="CS58" s="302" t="str">
        <f>IF(AND($C$2="sixth"),key!DE60,IF(AND($C$2="Seventh"),key!DE160,IF(AND($C$2="eighth"),key!DE260,"")))</f>
        <v/>
      </c>
      <c r="CT58" s="298" t="str">
        <f>IF(AND($C$2="sixth"),key!DF60,IF(AND($C$2="Seventh"),key!DF160,IF(AND($C$2="eighth"),key!DF260,"")))</f>
        <v/>
      </c>
      <c r="CU58" s="295" t="str">
        <f>IF(AND($C$2="sixth"),key!DG60,IF(AND($C$2="Seventh"),key!DG160,IF(AND($C$2="eighth"),key!DG260,"")))</f>
        <v/>
      </c>
      <c r="CV58" s="295" t="str">
        <f>IF(AND($C$2="sixth"),key!DH60,IF(AND($C$2="Seventh"),key!DH160,IF(AND($C$2="eighth"),key!DH260,"")))</f>
        <v/>
      </c>
      <c r="CW58" s="302" t="str">
        <f>IF(AND($C$2="sixth"),key!DI60,IF(AND($C$2="Seventh"),key!DI160,IF(AND($C$2="eighth"),key!DI260,"")))</f>
        <v/>
      </c>
      <c r="CX58" s="298" t="str">
        <f>IF(AND($C$2="sixth"),key!DJ60,IF(AND($C$2="Seventh"),key!DJ160,IF(AND($C$2="eighth"),key!DJ260,"")))</f>
        <v/>
      </c>
      <c r="CY58" s="295" t="str">
        <f>IF(AND($C$2="sixth"),key!DK60,IF(AND($C$2="Seventh"),key!DK160,IF(AND($C$2="eighth"),key!DK260,"")))</f>
        <v/>
      </c>
      <c r="CZ58" s="295" t="str">
        <f>IF(AND($C$2="sixth"),key!DL60,IF(AND($C$2="Seventh"),key!DL160,IF(AND($C$2="eighth"),key!DL260,"")))</f>
        <v/>
      </c>
      <c r="DA58" s="302" t="str">
        <f>IF(AND($C$2="sixth"),key!DM60,IF(AND($C$2="Seventh"),key!DM160,IF(AND($C$2="eighth"),key!DM260,"")))</f>
        <v/>
      </c>
      <c r="DB58" s="298" t="str">
        <f>IF(AND($C$2="sixth"),key!DN60,IF(AND($C$2="Seventh"),key!DN160,IF(AND($C$2="eighth"),key!DN260,"")))</f>
        <v/>
      </c>
      <c r="DC58" s="295" t="str">
        <f>IF(AND($C$2="sixth"),key!DO60,IF(AND($C$2="Seventh"),key!DO160,IF(AND($C$2="eighth"),key!DO260,"")))</f>
        <v/>
      </c>
      <c r="DD58" s="295" t="str">
        <f>IF(AND($C$2="sixth"),key!DP60,IF(AND($C$2="Seventh"),key!DP160,IF(AND($C$2="eighth"),key!DP260,"")))</f>
        <v/>
      </c>
      <c r="DE58" s="302" t="str">
        <f>IF(AND($C$2="sixth"),key!DQ60,IF(AND($C$2="Seventh"),key!DQ160,IF(AND($C$2="eighth"),key!DQ260,"")))</f>
        <v/>
      </c>
      <c r="DF58" s="298" t="str">
        <f>IF(AND($C$2="sixth"),key!DR60,IF(AND($C$2="Seventh"),key!DR160,IF(AND($C$2="eighth"),key!DR260,"")))</f>
        <v/>
      </c>
      <c r="DG58" s="295" t="str">
        <f>IF(AND($C$2="sixth"),key!DS60,IF(AND($C$2="Seventh"),key!DS160,IF(AND($C$2="eighth"),key!DS260,"")))</f>
        <v/>
      </c>
      <c r="DH58" s="295" t="str">
        <f>IF(AND($C$2="sixth"),key!DT60,IF(AND($C$2="Seventh"),key!DT160,IF(AND($C$2="eighth"),key!DT260,"")))</f>
        <v/>
      </c>
      <c r="DI58" s="302" t="str">
        <f>IF(AND($C$2="sixth"),key!DU60,IF(AND($C$2="Seventh"),key!DU160,IF(AND($C$2="eighth"),key!DU260,"")))</f>
        <v/>
      </c>
      <c r="DJ58" s="298" t="str">
        <f>IF(AND($C$2="sixth"),key!DV60,IF(AND($C$2="Seventh"),key!DV160,IF(AND($C$2="eighth"),key!DV260,"")))</f>
        <v/>
      </c>
      <c r="DK58" s="259" t="str">
        <f>IF(AND($C$2="sixth"),key!DY60,IF(AND($C$2="Seventh"),key!DY160,IF(AND($C$2="eighth"),key!DY260,"")))</f>
        <v/>
      </c>
      <c r="DL58" s="299" t="str">
        <f>IF(AND($C$2="sixth"),key!DZ60,IF(AND($C$2="Seventh"),key!DZ160,IF(AND($C$2="eighth"),key!DZ260,"")))</f>
        <v/>
      </c>
      <c r="DM58" s="295" t="str">
        <f>IF(AND($C$2="sixth"),key!EB60,IF(AND($C$2="Seventh"),key!EB160,IF(AND($C$2="eighth"),key!EB260,"")))</f>
        <v/>
      </c>
      <c r="DN58" s="295" t="str">
        <f>IF(AND($C$2="sixth"),key!EC60,IF(AND($C$2="Seventh"),key!EC160,IF(AND($C$2="eighth"),key!EC260,"")))</f>
        <v/>
      </c>
      <c r="DO58" s="302" t="str">
        <f>IF(AND($C$2="sixth"),key!ED60,IF(AND($C$2="Seventh"),key!ED160,IF(AND($C$2="eighth"),key!ED260,"")))</f>
        <v/>
      </c>
      <c r="DP58" s="298" t="str">
        <f>IF(AND($C$2="sixth"),key!EE60,IF(AND($C$2="Seventh"),key!EE160,IF(AND($C$2="eighth"),key!EE260,"")))</f>
        <v/>
      </c>
      <c r="DQ58" s="295" t="str">
        <f>IF(AND($C$2="sixth"),key!EF60,IF(AND($C$2="Seventh"),key!EF160,IF(AND($C$2="eighth"),key!EF260,"")))</f>
        <v/>
      </c>
      <c r="DR58" s="295" t="str">
        <f>IF(AND($C$2="sixth"),key!EG60,IF(AND($C$2="Seventh"),key!EG160,IF(AND($C$2="eighth"),key!EG260,"")))</f>
        <v/>
      </c>
      <c r="DS58" s="302" t="str">
        <f>IF(AND($C$2="sixth"),key!EH60,IF(AND($C$2="Seventh"),key!EH160,IF(AND($C$2="eighth"),key!EH260,"")))</f>
        <v/>
      </c>
      <c r="DT58" s="298" t="str">
        <f>IF(AND($C$2="sixth"),key!EI60,IF(AND($C$2="Seventh"),key!EI160,IF(AND($C$2="eighth"),key!EI260,"")))</f>
        <v/>
      </c>
      <c r="DU58" s="295" t="str">
        <f>IF(AND($C$2="sixth"),key!EJ60,IF(AND($C$2="Seventh"),key!EJ160,IF(AND($C$2="eighth"),key!EJ260,"")))</f>
        <v/>
      </c>
      <c r="DV58" s="295" t="str">
        <f>IF(AND($C$2="sixth"),key!EK60,IF(AND($C$2="Seventh"),key!EK160,IF(AND($C$2="eighth"),key!EK260,"")))</f>
        <v/>
      </c>
      <c r="DW58" s="302" t="str">
        <f>IF(AND($C$2="sixth"),key!EL60,IF(AND($C$2="Seventh"),key!EL160,IF(AND($C$2="eighth"),key!EL260,"")))</f>
        <v/>
      </c>
      <c r="DX58" s="298" t="str">
        <f>IF(AND($C$2="sixth"),key!EM60,IF(AND($C$2="Seventh"),key!EM160,IF(AND($C$2="eighth"),key!EM260,"")))</f>
        <v/>
      </c>
      <c r="DY58" s="295" t="str">
        <f>IF(AND($C$2="sixth"),key!EN60,IF(AND($C$2="Seventh"),key!EN160,IF(AND($C$2="eighth"),key!EN260,"")))</f>
        <v/>
      </c>
      <c r="DZ58" s="295" t="str">
        <f>IF(AND($C$2="sixth"),key!EO60,IF(AND($C$2="Seventh"),key!EO160,IF(AND($C$2="eighth"),key!EO260,"")))</f>
        <v/>
      </c>
      <c r="EA58" s="302" t="str">
        <f>IF(AND($C$2="sixth"),key!EP60,IF(AND($C$2="Seventh"),key!EP160,IF(AND($C$2="eighth"),key!EP260,"")))</f>
        <v/>
      </c>
      <c r="EB58" s="298" t="str">
        <f>IF(AND($C$2="sixth"),key!EQ60,IF(AND($C$2="Seventh"),key!EQ160,IF(AND($C$2="eighth"),key!EQ260,"")))</f>
        <v/>
      </c>
      <c r="EC58" s="295" t="str">
        <f>IF(AND($C$2="sixth"),key!ER60,IF(AND($C$2="Seventh"),key!ER160,IF(AND($C$2="eighth"),key!ER260,"")))</f>
        <v/>
      </c>
      <c r="ED58" s="295" t="str">
        <f>IF(AND($C$2="sixth"),key!ES60,IF(AND($C$2="Seventh"),key!ES160,IF(AND($C$2="eighth"),key!ES260,"")))</f>
        <v/>
      </c>
      <c r="EE58" s="302" t="str">
        <f>IF(AND($C$2="sixth"),key!ET60,IF(AND($C$2="Seventh"),key!ET160,IF(AND($C$2="eighth"),key!ET260,"")))</f>
        <v/>
      </c>
      <c r="EF58" s="298" t="str">
        <f>IF(AND($C$2="sixth"),key!EU60,IF(AND($C$2="Seventh"),key!EU160,IF(AND($C$2="eighth"),key!EU260,"")))</f>
        <v/>
      </c>
      <c r="EG58" s="259" t="str">
        <f>IF(AND($C$2="sixth"),key!EX60,IF(AND($C$2="Seventh"),key!EX160,IF(AND($C$2="eighth"),key!EX260,"")))</f>
        <v/>
      </c>
      <c r="EH58" s="299" t="str">
        <f>IF(AND($C$2="sixth"),key!EY60,IF(AND($C$2="Seventh"),key!EY160,IF(AND($C$2="eighth"),key!EY260,"")))</f>
        <v/>
      </c>
      <c r="EI58" s="260" t="str">
        <f t="shared" si="9"/>
        <v/>
      </c>
      <c r="EJ58" s="254" t="str">
        <f>IF(AND($C$2="sixth"),key!EZ60,IF(AND($C$2="Seventh"),key!EZ160,IF(AND($C$2="eighth"),key!EZ260,"")))</f>
        <v/>
      </c>
      <c r="EK58" s="254" t="str">
        <f>IF(AND($C$2="sixth"),key!FA60,IF(AND($C$2="Seventh"),key!FA160,IF(AND($C$2="eighth"),key!FA260,"")))</f>
        <v/>
      </c>
      <c r="EL58" s="254" t="str">
        <f>IF(AND($C$2="sixth"),key!FB60,IF(AND($C$2="Seventh"),key!FB160,IF(AND($C$2="eighth"),key!FB260,"")))</f>
        <v/>
      </c>
      <c r="EM58" s="254" t="str">
        <f>IF(AND($C$2="sixth"),key!FC60,IF(AND($C$2="Seventh"),key!FC160,IF(AND($C$2="eighth"),key!FC260,"")))</f>
        <v/>
      </c>
      <c r="EN58" s="254" t="str">
        <f>IF(AND($C$2="sixth"),key!FD60,IF(AND($C$2="Seventh"),key!FD160,IF(AND($C$2="eighth"),key!FD260,"")))</f>
        <v/>
      </c>
      <c r="EO58" s="310" t="str">
        <f>IF(AND($C$2="sixth"),key!FE60,IF(AND($C$2="Seventh"),key!FE160,IF(AND($C$2="eighth"),key!FE260,"")))</f>
        <v/>
      </c>
      <c r="EP58" s="311" t="str">
        <f>IF(AND($C$2="sixth"),key!FF60,IF(AND($C$2="Seventh"),key!FF160,IF(AND($C$2="eighth"),key!FF260,"")))</f>
        <v xml:space="preserve"> </v>
      </c>
      <c r="EQ58" s="254" t="str">
        <f>IF(AND($C$2="sixth"),key!FG60,IF(AND($C$2="Seventh"),key!FG160,IF(AND($C$2="eighth"),key!FG260,"")))</f>
        <v/>
      </c>
      <c r="ER58" s="254" t="str">
        <f>IF(AND($C$2="sixth"),key!FH60,IF(AND($C$2="Seventh"),key!FH160,IF(AND($C$2="eighth"),key!FH260,"")))</f>
        <v/>
      </c>
      <c r="ES58" s="254" t="str">
        <f>IF(AND($C$2="sixth"),key!FI60,IF(AND($C$2="Seventh"),key!FI160,IF(AND($C$2="eighth"),key!FI260,"")))</f>
        <v/>
      </c>
      <c r="ET58" s="254" t="str">
        <f>IF(AND($C$2="sixth"),key!FJ60,IF(AND($C$2="Seventh"),key!FJ160,IF(AND($C$2="eighth"),key!FJ260,"")))</f>
        <v/>
      </c>
      <c r="EU58" s="254" t="str">
        <f>IF(AND($C$2="sixth"),key!FK60,IF(AND($C$2="Seventh"),key!FK160,IF(AND($C$2="eighth"),key!FK260,"")))</f>
        <v/>
      </c>
      <c r="EV58" s="310" t="str">
        <f>IF(AND($C$2="sixth"),key!FL60,IF(AND($C$2="Seventh"),key!FL160,IF(AND($C$2="eighth"),key!FL260,"")))</f>
        <v/>
      </c>
      <c r="EW58" s="311" t="str">
        <f>IF(AND($C$2="sixth"),key!FM60,IF(AND($C$2="Seventh"),key!FM160,IF(AND($C$2="eighth"),key!FM260,"")))</f>
        <v xml:space="preserve"> </v>
      </c>
      <c r="EX58" s="254" t="str">
        <f>IF(AND($C$2="sixth"),key!FN60,IF(AND($C$2="Seventh"),key!FN160,IF(AND($C$2="eighth"),key!FN260,"")))</f>
        <v/>
      </c>
      <c r="EY58" s="254" t="str">
        <f>IF(AND($C$2="sixth"),key!FO60,IF(AND($C$2="Seventh"),key!FO160,IF(AND($C$2="eighth"),key!FO260,"")))</f>
        <v/>
      </c>
      <c r="EZ58" s="254" t="str">
        <f>IF(AND($C$2="sixth"),key!FP60,IF(AND($C$2="Seventh"),key!FP160,IF(AND($C$2="eighth"),key!FP260,"")))</f>
        <v/>
      </c>
      <c r="FA58" s="254" t="str">
        <f>IF(AND($C$2="sixth"),key!FQ60,IF(AND($C$2="Seventh"),key!FQ160,IF(AND($C$2="eighth"),key!FQ260,"")))</f>
        <v/>
      </c>
      <c r="FB58" s="254" t="str">
        <f>IF(AND($C$2="sixth"),key!FR60,IF(AND($C$2="Seventh"),key!FR160,IF(AND($C$2="eighth"),key!FR260,"")))</f>
        <v/>
      </c>
      <c r="FC58" s="310" t="str">
        <f>IF(AND($C$2="sixth"),key!FS60,IF(AND($C$2="Seventh"),key!FS160,IF(AND($C$2="eighth"),key!FS260,"")))</f>
        <v/>
      </c>
      <c r="FD58" s="311" t="str">
        <f>IF(AND($C$2="sixth"),key!FT60,IF(AND($C$2="Seventh"),key!FT160,IF(AND($C$2="eighth"),key!FT260,"")))</f>
        <v xml:space="preserve"> </v>
      </c>
      <c r="FE58" s="344" t="str">
        <f t="shared" si="11"/>
        <v/>
      </c>
      <c r="FF58" s="261" t="str">
        <f>IF(AND($C$2="sixth"),key!GI60,IF(AND($C$2="Seventh"),key!GI160,IF(AND($C$2="eighth"),key!GI260,"")))</f>
        <v/>
      </c>
      <c r="FG58" s="842" t="str">
        <f>IF(AND($C$2="sixth"),key!GJ60,IF(AND($C$2="Seventh"),key!GJ160,IF(AND($C$2="eighth"),key!GJ260,"")))</f>
        <v/>
      </c>
      <c r="FH58" s="843"/>
      <c r="FI58" s="255" t="str">
        <f>IF(AND($C$2="sixth"),key!GG60,IF(AND($C$2="Seventh"),key!GG160,IF(AND($C$2="eighth"),key!GG260,"")))</f>
        <v/>
      </c>
      <c r="FJ58" s="330" t="str">
        <f t="shared" si="10"/>
        <v/>
      </c>
      <c r="FK58" s="248"/>
      <c r="FL58" s="248"/>
      <c r="FY58" s="50" t="str">
        <f>IF(AND($C$2="sixth"),key!GH60,IF(AND($C$2="Seventh"),key!GH160,IF(AND($C$2="eighth"),key!GH260,"")))</f>
        <v/>
      </c>
    </row>
    <row r="59" spans="1:181" ht="18.75">
      <c r="A59" s="257">
        <v>53</v>
      </c>
      <c r="B59" s="291" t="str">
        <f>IF(AND($C$2="sixth"),key!E61,IF(AND($C$2="Seventh"),key!E161,IF(AND($C$2="eighth"),key!E261,"")))</f>
        <v/>
      </c>
      <c r="C59" s="288" t="str">
        <f>IF(ISNA(VLOOKUP(D59,Register!A$7:Z$315,10,FALSE)),"",VLOOKUP(D59,Register!A$7:Z$315,10,FALSE))</f>
        <v/>
      </c>
      <c r="D59" s="289" t="str">
        <f>IF(AND($C$2="sixth"),key!B61,IF(AND($C$2="Seventh"),key!B161,IF(AND($C$2="eighth"),key!B261,"")))</f>
        <v/>
      </c>
      <c r="E59" s="290" t="str">
        <f>IF(AND($C$2="sixth"),key!C61,IF(AND($C$2="Seventh"),key!C161,IF(AND($C$2="eighth"),key!C261,"")))</f>
        <v/>
      </c>
      <c r="F59" s="290" t="str">
        <f>IF(AND($C$2="sixth"),key!D61,IF(AND($C$2="Seventh"),key!D161,IF(AND($C$2="eighth"),key!D261,"")))</f>
        <v/>
      </c>
      <c r="G59" s="295" t="str">
        <f>IF(AND($C$2="sixth"),key!G61,IF(AND($C$2="Seventh"),key!G161,IF(AND($C$2="eighth"),key!G261,"")))</f>
        <v/>
      </c>
      <c r="H59" s="295" t="str">
        <f>IF(AND($C$2="sixth"),key!H61,IF(AND($C$2="Seventh"),key!H161,IF(AND($C$2="eighth"),key!H261,"")))</f>
        <v/>
      </c>
      <c r="I59" s="297" t="str">
        <f t="shared" si="0"/>
        <v/>
      </c>
      <c r="J59" s="296" t="str">
        <f>IF(AND($C$2="sixth"),key!J61,IF(AND($C$2="Seventh"),key!J161,IF(AND($C$2="eighth"),key!J261,"")))</f>
        <v/>
      </c>
      <c r="K59" s="295" t="str">
        <f>IF(AND($C$2="sixth"),key!K61,IF(AND($C$2="Seventh"),key!K161,IF(AND($C$2="eighth"),key!K261,"")))</f>
        <v/>
      </c>
      <c r="L59" s="295" t="str">
        <f>IF(AND($C$2="sixth"),key!L61,IF(AND($C$2="Seventh"),key!L161,IF(AND($C$2="eighth"),key!L261,"")))</f>
        <v/>
      </c>
      <c r="M59" s="258" t="str">
        <f t="shared" si="2"/>
        <v/>
      </c>
      <c r="N59" s="298" t="str">
        <f>IF(AND($C$2="sixth"),key!N61,IF(AND($C$2="Seventh"),key!N161,IF(AND($C$2="eighth"),key!N261,"")))</f>
        <v/>
      </c>
      <c r="O59" s="295" t="str">
        <f>IF(AND($C$2="sixth"),key!O61,IF(AND($C$2="Seventh"),key!O161,IF(AND($C$2="eighth"),key!O261,"")))</f>
        <v/>
      </c>
      <c r="P59" s="295" t="str">
        <f>IF(AND($C$2="sixth"),key!P61,IF(AND($C$2="Seventh"),key!P161,IF(AND($C$2="eighth"),key!P261,"")))</f>
        <v/>
      </c>
      <c r="Q59" s="258" t="str">
        <f t="shared" si="3"/>
        <v/>
      </c>
      <c r="R59" s="298" t="str">
        <f>IF(AND($C$2="sixth"),key!R61,IF(AND($C$2="Seventh"),key!R161,IF(AND($C$2="eighth"),key!R261,"")))</f>
        <v/>
      </c>
      <c r="S59" s="295" t="str">
        <f>IF(AND($C$2="sixth"),key!S61,IF(AND($C$2="Seventh"),key!S161,IF(AND($C$2="eighth"),key!S261,"")))</f>
        <v/>
      </c>
      <c r="T59" s="295" t="str">
        <f>IF(AND($C$2="sixth"),key!T61,IF(AND($C$2="Seventh"),key!T161,IF(AND($C$2="eighth"),key!T261,"")))</f>
        <v/>
      </c>
      <c r="U59" s="258" t="str">
        <f t="shared" si="4"/>
        <v/>
      </c>
      <c r="V59" s="298" t="str">
        <f>IF(AND($C$2="sixth"),key!V61,IF(AND($C$2="Seventh"),key!V161,IF(AND($C$2="eighth"),key!V261,"")))</f>
        <v/>
      </c>
      <c r="W59" s="295" t="str">
        <f>IF(AND($C$2="sixth"),key!W61,IF(AND($C$2="Seventh"),key!W161,IF(AND($C$2="eighth"),key!W261,"")))</f>
        <v/>
      </c>
      <c r="X59" s="295" t="str">
        <f>IF(AND($C$2="sixth"),key!X61,IF(AND($C$2="Seventh"),key!X161,IF(AND($C$2="eighth"),key!X261,"")))</f>
        <v/>
      </c>
      <c r="Y59" s="259" t="str">
        <f t="shared" si="5"/>
        <v/>
      </c>
      <c r="Z59" s="298" t="str">
        <f>IF(AND($C$2="sixth"),key!Z61,IF(AND($C$2="Seventh"),key!Z161,IF(AND($C$2="eighth"),key!Z261,"")))</f>
        <v/>
      </c>
      <c r="AA59" s="259" t="str">
        <f>IF(AND($C$2="sixth"),key!AC61,IF(AND($C$2="Seventh"),key!AC161,IF(AND($C$2="eighth"),key!AC261,"")))</f>
        <v/>
      </c>
      <c r="AB59" s="299" t="str">
        <f>IF(AND($C$2="sixth"),key!AD61,IF(AND($C$2="Seventh"),key!AD161,IF(AND($C$2="eighth"),key!AD261,"")))</f>
        <v/>
      </c>
      <c r="AC59" s="295" t="str">
        <f>IF(AND($C$2="sixth"),key!AF61,IF(AND($C$2="Seventh"),key!AF161,IF(AND($C$2="eighth"),key!AF261,"")))</f>
        <v/>
      </c>
      <c r="AD59" s="295" t="str">
        <f>IF(AND($C$2="sixth"),key!AG61,IF(AND($C$2="Seventh"),key!AG161,IF(AND($C$2="eighth"),key!AG261,"")))</f>
        <v/>
      </c>
      <c r="AE59" s="297" t="str">
        <f t="shared" si="6"/>
        <v/>
      </c>
      <c r="AF59" s="296" t="str">
        <f>IF(AND($C$2="sixth"),key!AI61,IF(AND($C$2="Seventh"),key!AI161,IF(AND($C$2="eighth"),key!AI261,"")))</f>
        <v/>
      </c>
      <c r="AG59" s="295" t="str">
        <f>IF(AND($C$2="sixth"),key!AJ61,IF(AND($C$2="Seventh"),key!AJ161,IF(AND($C$2="eighth"),key!AJ261,"")))</f>
        <v/>
      </c>
      <c r="AH59" s="295" t="str">
        <f>IF(AND($C$2="sixth"),key!AK61,IF(AND($C$2="Seventh"),key!AK161,IF(AND($C$2="eighth"),key!AK261,"")))</f>
        <v/>
      </c>
      <c r="AI59" s="258" t="str">
        <f t="shared" si="7"/>
        <v/>
      </c>
      <c r="AJ59" s="298" t="str">
        <f>IF(AND($C$2="sixth"),key!AM61,IF(AND($C$2="Seventh"),key!AM161,IF(AND($C$2="eighth"),key!AM261,"")))</f>
        <v/>
      </c>
      <c r="AK59" s="295" t="str">
        <f>IF(AND($C$2="sixth"),key!AN61,IF(AND($C$2="Seventh"),key!AN161,IF(AND($C$2="eighth"),key!AN261,"")))</f>
        <v/>
      </c>
      <c r="AL59" s="295" t="str">
        <f>IF(AND($C$2="sixth"),key!AO61,IF(AND($C$2="Seventh"),key!AO161,IF(AND($C$2="eighth"),key!AO261,"")))</f>
        <v/>
      </c>
      <c r="AM59" s="258" t="str">
        <f t="shared" si="8"/>
        <v/>
      </c>
      <c r="AN59" s="298" t="str">
        <f>IF(AND($C$2="sixth"),key!AQ61,IF(AND($C$2="Seventh"),key!AQ161,IF(AND($C$2="eighth"),key!AQ261,"")))</f>
        <v/>
      </c>
      <c r="AO59" s="295" t="str">
        <f>IF(AND($C$2="sixth"),key!AR61,IF(AND($C$2="Seventh"),key!AR161,IF(AND($C$2="eighth"),key!AR261,"")))</f>
        <v/>
      </c>
      <c r="AP59" s="295" t="str">
        <f>IF(AND($C$2="sixth"),key!AS61,IF(AND($C$2="Seventh"),key!AS161,IF(AND($C$2="eighth"),key!AS261,"")))</f>
        <v/>
      </c>
      <c r="AQ59" s="303" t="str">
        <f>IF(AND($C$2="sixth"),key!AT61,IF(AND($C$2="Seventh"),key!AT161,IF(AND($C$2="eighth"),key!AT261,"")))</f>
        <v/>
      </c>
      <c r="AR59" s="298" t="str">
        <f>IF(AND($C$2="sixth"),key!AU61,IF(AND($C$2="Seventh"),key!AU161,IF(AND($C$2="eighth"),key!AU261,"")))</f>
        <v/>
      </c>
      <c r="AS59" s="295" t="str">
        <f>IF(AND($C$2="sixth"),key!AV61,IF(AND($C$2="Seventh"),key!AV161,IF(AND($C$2="eighth"),key!AV261,"")))</f>
        <v/>
      </c>
      <c r="AT59" s="295" t="str">
        <f>IF(AND($C$2="sixth"),key!AW61,IF(AND($C$2="Seventh"),key!AW161,IF(AND($C$2="eighth"),key!AW261,"")))</f>
        <v/>
      </c>
      <c r="AU59" s="303" t="str">
        <f>IF(AND($C$2="sixth"),key!AX61,IF(AND($C$2="Seventh"),key!AX161,IF(AND($C$2="eighth"),key!AX261,"")))</f>
        <v/>
      </c>
      <c r="AV59" s="298" t="str">
        <f>IF(AND($C$2="sixth"),key!AY61,IF(AND($C$2="Seventh"),key!AY161,IF(AND($C$2="eighth"),key!AY261,"")))</f>
        <v/>
      </c>
      <c r="AW59" s="259" t="str">
        <f>IF(AND($C$2="sixth"),key!BB61,IF(AND($C$2="Seventh"),key!BB161,IF(AND($C$2="eighth"),key!BB261,"")))</f>
        <v/>
      </c>
      <c r="AX59" s="299" t="str">
        <f>IF(AND($C$2="sixth"),key!BC61,IF(AND($C$2="Seventh"),key!BC161,IF(AND($C$2="eighth"),key!BC261,"")))</f>
        <v/>
      </c>
      <c r="AY59" s="295" t="str">
        <f>IF(AND($C$2="sixth"),key!BE61,IF(AND($C$2="Seventh"),key!BE161,IF(AND($C$2="eighth"),key!BE261,"")))</f>
        <v/>
      </c>
      <c r="AZ59" s="295" t="str">
        <f>IF(AND($C$2="sixth"),key!BF61,IF(AND($C$2="Seventh"),key!BF161,IF(AND($C$2="eighth"),key!BF261,"")))</f>
        <v/>
      </c>
      <c r="BA59" s="302" t="str">
        <f>IF(AND($C$2="sixth"),key!BG61,IF(AND($C$2="Seventh"),key!BG161,IF(AND($C$2="eighth"),key!BG261,"")))</f>
        <v/>
      </c>
      <c r="BB59" s="298" t="str">
        <f>IF(AND($C$2="sixth"),key!BH61,IF(AND($C$2="Seventh"),key!BH161,IF(AND($C$2="eighth"),key!BH261,"")))</f>
        <v/>
      </c>
      <c r="BC59" s="295" t="str">
        <f>IF(AND($C$2="sixth"),key!BI61,IF(AND($C$2="Seventh"),key!BI161,IF(AND($C$2="eighth"),key!BI261,"")))</f>
        <v/>
      </c>
      <c r="BD59" s="295" t="str">
        <f>IF(AND($C$2="sixth"),key!BJ61,IF(AND($C$2="Seventh"),key!BJ161,IF(AND($C$2="eighth"),key!BJ261,"")))</f>
        <v/>
      </c>
      <c r="BE59" s="302" t="str">
        <f>IF(AND($C$2="sixth"),key!BK61,IF(AND($C$2="Seventh"),key!BK161,IF(AND($C$2="eighth"),key!BK261,"")))</f>
        <v/>
      </c>
      <c r="BF59" s="298" t="str">
        <f>IF(AND($C$2="sixth"),key!BL61,IF(AND($C$2="Seventh"),key!BL161,IF(AND($C$2="eighth"),key!BL261,"")))</f>
        <v/>
      </c>
      <c r="BG59" s="295" t="str">
        <f>IF(AND($C$2="sixth"),key!BM61,IF(AND($C$2="Seventh"),key!BM161,IF(AND($C$2="eighth"),key!BM261,"")))</f>
        <v/>
      </c>
      <c r="BH59" s="295" t="str">
        <f>IF(AND($C$2="sixth"),key!BN61,IF(AND($C$2="Seventh"),key!BN161,IF(AND($C$2="eighth"),key!BN261,"")))</f>
        <v/>
      </c>
      <c r="BI59" s="302" t="str">
        <f>IF(AND($C$2="sixth"),key!BO61,IF(AND($C$2="Seventh"),key!BO161,IF(AND($C$2="eighth"),key!BO261,"")))</f>
        <v/>
      </c>
      <c r="BJ59" s="298" t="str">
        <f>IF(AND($C$2="sixth"),key!BP61,IF(AND($C$2="Seventh"),key!BP161,IF(AND($C$2="eighth"),key!BP261,"")))</f>
        <v/>
      </c>
      <c r="BK59" s="295" t="str">
        <f>IF(AND($C$2="sixth"),key!BQ61,IF(AND($C$2="Seventh"),key!BQ161,IF(AND($C$2="eighth"),key!BQ261,"")))</f>
        <v/>
      </c>
      <c r="BL59" s="295" t="str">
        <f>IF(AND($C$2="sixth"),key!BR61,IF(AND($C$2="Seventh"),key!BR161,IF(AND($C$2="eighth"),key!BR261,"")))</f>
        <v/>
      </c>
      <c r="BM59" s="302" t="str">
        <f>IF(AND($C$2="sixth"),key!BS61,IF(AND($C$2="Seventh"),key!BS161,IF(AND($C$2="eighth"),key!BS261,"")))</f>
        <v/>
      </c>
      <c r="BN59" s="298" t="str">
        <f>IF(AND($C$2="sixth"),key!BT61,IF(AND($C$2="Seventh"),key!BT161,IF(AND($C$2="eighth"),key!BT261,"")))</f>
        <v/>
      </c>
      <c r="BO59" s="295" t="str">
        <f>IF(AND($C$2="sixth"),key!BU61,IF(AND($C$2="Seventh"),key!BU161,IF(AND($C$2="eighth"),key!BU261,"")))</f>
        <v/>
      </c>
      <c r="BP59" s="295" t="str">
        <f>IF(AND($C$2="sixth"),key!BV61,IF(AND($C$2="Seventh"),key!BV161,IF(AND($C$2="eighth"),key!BV261,"")))</f>
        <v/>
      </c>
      <c r="BQ59" s="302" t="str">
        <f>IF(AND($C$2="sixth"),key!BW61,IF(AND($C$2="Seventh"),key!BW161,IF(AND($C$2="eighth"),key!BW261,"")))</f>
        <v/>
      </c>
      <c r="BR59" s="298" t="str">
        <f>IF(AND($C$2="sixth"),key!BX61,IF(AND($C$2="Seventh"),key!BX161,IF(AND($C$2="eighth"),key!BX261,"")))</f>
        <v/>
      </c>
      <c r="BS59" s="259" t="str">
        <f>IF(AND($C$2="sixth"),key!CA61,IF(AND($C$2="Seventh"),key!CA161,IF(AND($C$2="eighth"),key!CA261,"")))</f>
        <v/>
      </c>
      <c r="BT59" s="299" t="str">
        <f>IF(AND($C$2="sixth"),key!CB61,IF(AND($C$2="Seventh"),key!CB161,IF(AND($C$2="eighth"),key!CB261,"")))</f>
        <v/>
      </c>
      <c r="BU59" s="295" t="str">
        <f>IF(AND($C$2="sixth"),key!CD61,IF(AND($C$2="Seventh"),key!CD161,IF(AND($C$2="eighth"),key!CD261,"")))</f>
        <v/>
      </c>
      <c r="BV59" s="295" t="str">
        <f>IF(AND($C$2="sixth"),key!CE61,IF(AND($C$2="Seventh"),key!CE161,IF(AND($C$2="eighth"),key!CE261,"")))</f>
        <v/>
      </c>
      <c r="BW59" s="302" t="str">
        <f>IF(AND($C$2="sixth"),key!CF61,IF(AND($C$2="Seventh"),key!CF161,IF(AND($C$2="eighth"),key!CF261,"")))</f>
        <v/>
      </c>
      <c r="BX59" s="298" t="str">
        <f>IF(AND($C$2="sixth"),key!CG61,IF(AND($C$2="Seventh"),key!CG161,IF(AND($C$2="eighth"),key!CG261,"")))</f>
        <v/>
      </c>
      <c r="BY59" s="295" t="str">
        <f>IF(AND($C$2="sixth"),key!CH61,IF(AND($C$2="Seventh"),key!CH161,IF(AND($C$2="eighth"),key!CH261,"")))</f>
        <v/>
      </c>
      <c r="BZ59" s="295" t="str">
        <f>IF(AND($C$2="sixth"),key!CI61,IF(AND($C$2="Seventh"),key!CI161,IF(AND($C$2="eighth"),key!CI261,"")))</f>
        <v/>
      </c>
      <c r="CA59" s="302" t="str">
        <f>IF(AND($C$2="sixth"),key!CJ61,IF(AND($C$2="Seventh"),key!CJ161,IF(AND($C$2="eighth"),key!CJ261,"")))</f>
        <v/>
      </c>
      <c r="CB59" s="298" t="str">
        <f>IF(AND($C$2="sixth"),key!CK61,IF(AND($C$2="Seventh"),key!CK161,IF(AND($C$2="eighth"),key!CK261,"")))</f>
        <v/>
      </c>
      <c r="CC59" s="295" t="str">
        <f>IF(AND($C$2="sixth"),key!CL61,IF(AND($C$2="Seventh"),key!CL161,IF(AND($C$2="eighth"),key!CL261,"")))</f>
        <v/>
      </c>
      <c r="CD59" s="295" t="str">
        <f>IF(AND($C$2="sixth"),key!CM61,IF(AND($C$2="Seventh"),key!CM161,IF(AND($C$2="eighth"),key!CM261,"")))</f>
        <v/>
      </c>
      <c r="CE59" s="302" t="str">
        <f>IF(AND($C$2="sixth"),key!CN61,IF(AND($C$2="Seventh"),key!CN161,IF(AND($C$2="eighth"),key!CN261,"")))</f>
        <v/>
      </c>
      <c r="CF59" s="298" t="str">
        <f>IF(AND($C$2="sixth"),key!CO61,IF(AND($C$2="Seventh"),key!CO161,IF(AND($C$2="eighth"),key!CO261,"")))</f>
        <v/>
      </c>
      <c r="CG59" s="295" t="str">
        <f>IF(AND($C$2="sixth"),key!CP61,IF(AND($C$2="Seventh"),key!CP161,IF(AND($C$2="eighth"),key!CP261,"")))</f>
        <v/>
      </c>
      <c r="CH59" s="295" t="str">
        <f>IF(AND($C$2="sixth"),key!CQ61,IF(AND($C$2="Seventh"),key!CQ161,IF(AND($C$2="eighth"),key!CQ261,"")))</f>
        <v/>
      </c>
      <c r="CI59" s="302" t="str">
        <f>IF(AND($C$2="sixth"),key!CR61,IF(AND($C$2="Seventh"),key!CR161,IF(AND($C$2="eighth"),key!CR261,"")))</f>
        <v/>
      </c>
      <c r="CJ59" s="298" t="str">
        <f>IF(AND($C$2="sixth"),key!CS61,IF(AND($C$2="Seventh"),key!CS161,IF(AND($C$2="eighth"),key!CS261,"")))</f>
        <v/>
      </c>
      <c r="CK59" s="295" t="str">
        <f>IF(AND($C$2="sixth"),key!CT61,IF(AND($C$2="Seventh"),key!CT161,IF(AND($C$2="eighth"),key!CT261,"")))</f>
        <v/>
      </c>
      <c r="CL59" s="295" t="str">
        <f>IF(AND($C$2="sixth"),key!CU61,IF(AND($C$2="Seventh"),key!CU161,IF(AND($C$2="eighth"),key!CU261,"")))</f>
        <v/>
      </c>
      <c r="CM59" s="302" t="str">
        <f>IF(AND($C$2="sixth"),key!CV61,IF(AND($C$2="Seventh"),key!CV161,IF(AND($C$2="eighth"),key!CV261,"")))</f>
        <v/>
      </c>
      <c r="CN59" s="298" t="str">
        <f>IF(AND($C$2="sixth"),key!CW61,IF(AND($C$2="Seventh"),key!CW161,IF(AND($C$2="eighth"),key!CW261,"")))</f>
        <v/>
      </c>
      <c r="CO59" s="259" t="str">
        <f>IF(AND($C$2="sixth"),key!CZ61,IF(AND($C$2="Seventh"),key!CZ161,IF(AND($C$2="eighth"),key!CZ261,"")))</f>
        <v/>
      </c>
      <c r="CP59" s="299" t="str">
        <f>IF(AND($C$2="sixth"),key!DA61,IF(AND($C$2="Seventh"),key!DA161,IF(AND($C$2="eighth"),key!DA261,"")))</f>
        <v/>
      </c>
      <c r="CQ59" s="295" t="str">
        <f>IF(AND($C$2="sixth"),key!DC61,IF(AND($C$2="Seventh"),key!DC161,IF(AND($C$2="eighth"),key!DC261,"")))</f>
        <v/>
      </c>
      <c r="CR59" s="295" t="str">
        <f>IF(AND($C$2="sixth"),key!DD61,IF(AND($C$2="Seventh"),key!DD161,IF(AND($C$2="eighth"),key!DD261,"")))</f>
        <v/>
      </c>
      <c r="CS59" s="302" t="str">
        <f>IF(AND($C$2="sixth"),key!DE61,IF(AND($C$2="Seventh"),key!DE161,IF(AND($C$2="eighth"),key!DE261,"")))</f>
        <v/>
      </c>
      <c r="CT59" s="298" t="str">
        <f>IF(AND($C$2="sixth"),key!DF61,IF(AND($C$2="Seventh"),key!DF161,IF(AND($C$2="eighth"),key!DF261,"")))</f>
        <v/>
      </c>
      <c r="CU59" s="295" t="str">
        <f>IF(AND($C$2="sixth"),key!DG61,IF(AND($C$2="Seventh"),key!DG161,IF(AND($C$2="eighth"),key!DG261,"")))</f>
        <v/>
      </c>
      <c r="CV59" s="295" t="str">
        <f>IF(AND($C$2="sixth"),key!DH61,IF(AND($C$2="Seventh"),key!DH161,IF(AND($C$2="eighth"),key!DH261,"")))</f>
        <v/>
      </c>
      <c r="CW59" s="302" t="str">
        <f>IF(AND($C$2="sixth"),key!DI61,IF(AND($C$2="Seventh"),key!DI161,IF(AND($C$2="eighth"),key!DI261,"")))</f>
        <v/>
      </c>
      <c r="CX59" s="298" t="str">
        <f>IF(AND($C$2="sixth"),key!DJ61,IF(AND($C$2="Seventh"),key!DJ161,IF(AND($C$2="eighth"),key!DJ261,"")))</f>
        <v/>
      </c>
      <c r="CY59" s="295" t="str">
        <f>IF(AND($C$2="sixth"),key!DK61,IF(AND($C$2="Seventh"),key!DK161,IF(AND($C$2="eighth"),key!DK261,"")))</f>
        <v/>
      </c>
      <c r="CZ59" s="295" t="str">
        <f>IF(AND($C$2="sixth"),key!DL61,IF(AND($C$2="Seventh"),key!DL161,IF(AND($C$2="eighth"),key!DL261,"")))</f>
        <v/>
      </c>
      <c r="DA59" s="302" t="str">
        <f>IF(AND($C$2="sixth"),key!DM61,IF(AND($C$2="Seventh"),key!DM161,IF(AND($C$2="eighth"),key!DM261,"")))</f>
        <v/>
      </c>
      <c r="DB59" s="298" t="str">
        <f>IF(AND($C$2="sixth"),key!DN61,IF(AND($C$2="Seventh"),key!DN161,IF(AND($C$2="eighth"),key!DN261,"")))</f>
        <v/>
      </c>
      <c r="DC59" s="295" t="str">
        <f>IF(AND($C$2="sixth"),key!DO61,IF(AND($C$2="Seventh"),key!DO161,IF(AND($C$2="eighth"),key!DO261,"")))</f>
        <v/>
      </c>
      <c r="DD59" s="295" t="str">
        <f>IF(AND($C$2="sixth"),key!DP61,IF(AND($C$2="Seventh"),key!DP161,IF(AND($C$2="eighth"),key!DP261,"")))</f>
        <v/>
      </c>
      <c r="DE59" s="302" t="str">
        <f>IF(AND($C$2="sixth"),key!DQ61,IF(AND($C$2="Seventh"),key!DQ161,IF(AND($C$2="eighth"),key!DQ261,"")))</f>
        <v/>
      </c>
      <c r="DF59" s="298" t="str">
        <f>IF(AND($C$2="sixth"),key!DR61,IF(AND($C$2="Seventh"),key!DR161,IF(AND($C$2="eighth"),key!DR261,"")))</f>
        <v/>
      </c>
      <c r="DG59" s="295" t="str">
        <f>IF(AND($C$2="sixth"),key!DS61,IF(AND($C$2="Seventh"),key!DS161,IF(AND($C$2="eighth"),key!DS261,"")))</f>
        <v/>
      </c>
      <c r="DH59" s="295" t="str">
        <f>IF(AND($C$2="sixth"),key!DT61,IF(AND($C$2="Seventh"),key!DT161,IF(AND($C$2="eighth"),key!DT261,"")))</f>
        <v/>
      </c>
      <c r="DI59" s="302" t="str">
        <f>IF(AND($C$2="sixth"),key!DU61,IF(AND($C$2="Seventh"),key!DU161,IF(AND($C$2="eighth"),key!DU261,"")))</f>
        <v/>
      </c>
      <c r="DJ59" s="298" t="str">
        <f>IF(AND($C$2="sixth"),key!DV61,IF(AND($C$2="Seventh"),key!DV161,IF(AND($C$2="eighth"),key!DV261,"")))</f>
        <v/>
      </c>
      <c r="DK59" s="259" t="str">
        <f>IF(AND($C$2="sixth"),key!DY61,IF(AND($C$2="Seventh"),key!DY161,IF(AND($C$2="eighth"),key!DY261,"")))</f>
        <v/>
      </c>
      <c r="DL59" s="299" t="str">
        <f>IF(AND($C$2="sixth"),key!DZ61,IF(AND($C$2="Seventh"),key!DZ161,IF(AND($C$2="eighth"),key!DZ261,"")))</f>
        <v/>
      </c>
      <c r="DM59" s="295" t="str">
        <f>IF(AND($C$2="sixth"),key!EB61,IF(AND($C$2="Seventh"),key!EB161,IF(AND($C$2="eighth"),key!EB261,"")))</f>
        <v/>
      </c>
      <c r="DN59" s="295" t="str">
        <f>IF(AND($C$2="sixth"),key!EC61,IF(AND($C$2="Seventh"),key!EC161,IF(AND($C$2="eighth"),key!EC261,"")))</f>
        <v/>
      </c>
      <c r="DO59" s="302" t="str">
        <f>IF(AND($C$2="sixth"),key!ED61,IF(AND($C$2="Seventh"),key!ED161,IF(AND($C$2="eighth"),key!ED261,"")))</f>
        <v/>
      </c>
      <c r="DP59" s="298" t="str">
        <f>IF(AND($C$2="sixth"),key!EE61,IF(AND($C$2="Seventh"),key!EE161,IF(AND($C$2="eighth"),key!EE261,"")))</f>
        <v/>
      </c>
      <c r="DQ59" s="295" t="str">
        <f>IF(AND($C$2="sixth"),key!EF61,IF(AND($C$2="Seventh"),key!EF161,IF(AND($C$2="eighth"),key!EF261,"")))</f>
        <v/>
      </c>
      <c r="DR59" s="295" t="str">
        <f>IF(AND($C$2="sixth"),key!EG61,IF(AND($C$2="Seventh"),key!EG161,IF(AND($C$2="eighth"),key!EG261,"")))</f>
        <v/>
      </c>
      <c r="DS59" s="302" t="str">
        <f>IF(AND($C$2="sixth"),key!EH61,IF(AND($C$2="Seventh"),key!EH161,IF(AND($C$2="eighth"),key!EH261,"")))</f>
        <v/>
      </c>
      <c r="DT59" s="298" t="str">
        <f>IF(AND($C$2="sixth"),key!EI61,IF(AND($C$2="Seventh"),key!EI161,IF(AND($C$2="eighth"),key!EI261,"")))</f>
        <v/>
      </c>
      <c r="DU59" s="295" t="str">
        <f>IF(AND($C$2="sixth"),key!EJ61,IF(AND($C$2="Seventh"),key!EJ161,IF(AND($C$2="eighth"),key!EJ261,"")))</f>
        <v/>
      </c>
      <c r="DV59" s="295" t="str">
        <f>IF(AND($C$2="sixth"),key!EK61,IF(AND($C$2="Seventh"),key!EK161,IF(AND($C$2="eighth"),key!EK261,"")))</f>
        <v/>
      </c>
      <c r="DW59" s="302" t="str">
        <f>IF(AND($C$2="sixth"),key!EL61,IF(AND($C$2="Seventh"),key!EL161,IF(AND($C$2="eighth"),key!EL261,"")))</f>
        <v/>
      </c>
      <c r="DX59" s="298" t="str">
        <f>IF(AND($C$2="sixth"),key!EM61,IF(AND($C$2="Seventh"),key!EM161,IF(AND($C$2="eighth"),key!EM261,"")))</f>
        <v/>
      </c>
      <c r="DY59" s="295" t="str">
        <f>IF(AND($C$2="sixth"),key!EN61,IF(AND($C$2="Seventh"),key!EN161,IF(AND($C$2="eighth"),key!EN261,"")))</f>
        <v/>
      </c>
      <c r="DZ59" s="295" t="str">
        <f>IF(AND($C$2="sixth"),key!EO61,IF(AND($C$2="Seventh"),key!EO161,IF(AND($C$2="eighth"),key!EO261,"")))</f>
        <v/>
      </c>
      <c r="EA59" s="302" t="str">
        <f>IF(AND($C$2="sixth"),key!EP61,IF(AND($C$2="Seventh"),key!EP161,IF(AND($C$2="eighth"),key!EP261,"")))</f>
        <v/>
      </c>
      <c r="EB59" s="298" t="str">
        <f>IF(AND($C$2="sixth"),key!EQ61,IF(AND($C$2="Seventh"),key!EQ161,IF(AND($C$2="eighth"),key!EQ261,"")))</f>
        <v/>
      </c>
      <c r="EC59" s="295" t="str">
        <f>IF(AND($C$2="sixth"),key!ER61,IF(AND($C$2="Seventh"),key!ER161,IF(AND($C$2="eighth"),key!ER261,"")))</f>
        <v/>
      </c>
      <c r="ED59" s="295" t="str">
        <f>IF(AND($C$2="sixth"),key!ES61,IF(AND($C$2="Seventh"),key!ES161,IF(AND($C$2="eighth"),key!ES261,"")))</f>
        <v/>
      </c>
      <c r="EE59" s="302" t="str">
        <f>IF(AND($C$2="sixth"),key!ET61,IF(AND($C$2="Seventh"),key!ET161,IF(AND($C$2="eighth"),key!ET261,"")))</f>
        <v/>
      </c>
      <c r="EF59" s="298" t="str">
        <f>IF(AND($C$2="sixth"),key!EU61,IF(AND($C$2="Seventh"),key!EU161,IF(AND($C$2="eighth"),key!EU261,"")))</f>
        <v/>
      </c>
      <c r="EG59" s="259" t="str">
        <f>IF(AND($C$2="sixth"),key!EX61,IF(AND($C$2="Seventh"),key!EX161,IF(AND($C$2="eighth"),key!EX261,"")))</f>
        <v/>
      </c>
      <c r="EH59" s="299" t="str">
        <f>IF(AND($C$2="sixth"),key!EY61,IF(AND($C$2="Seventh"),key!EY161,IF(AND($C$2="eighth"),key!EY261,"")))</f>
        <v/>
      </c>
      <c r="EI59" s="260" t="str">
        <f t="shared" si="9"/>
        <v/>
      </c>
      <c r="EJ59" s="254" t="str">
        <f>IF(AND($C$2="sixth"),key!EZ61,IF(AND($C$2="Seventh"),key!EZ161,IF(AND($C$2="eighth"),key!EZ261,"")))</f>
        <v/>
      </c>
      <c r="EK59" s="254" t="str">
        <f>IF(AND($C$2="sixth"),key!FA61,IF(AND($C$2="Seventh"),key!FA161,IF(AND($C$2="eighth"),key!FA261,"")))</f>
        <v/>
      </c>
      <c r="EL59" s="254" t="str">
        <f>IF(AND($C$2="sixth"),key!FB61,IF(AND($C$2="Seventh"),key!FB161,IF(AND($C$2="eighth"),key!FB261,"")))</f>
        <v/>
      </c>
      <c r="EM59" s="254" t="str">
        <f>IF(AND($C$2="sixth"),key!FC61,IF(AND($C$2="Seventh"),key!FC161,IF(AND($C$2="eighth"),key!FC261,"")))</f>
        <v/>
      </c>
      <c r="EN59" s="254" t="str">
        <f>IF(AND($C$2="sixth"),key!FD61,IF(AND($C$2="Seventh"),key!FD161,IF(AND($C$2="eighth"),key!FD261,"")))</f>
        <v/>
      </c>
      <c r="EO59" s="310" t="str">
        <f>IF(AND($C$2="sixth"),key!FE61,IF(AND($C$2="Seventh"),key!FE161,IF(AND($C$2="eighth"),key!FE261,"")))</f>
        <v/>
      </c>
      <c r="EP59" s="311" t="str">
        <f>IF(AND($C$2="sixth"),key!FF61,IF(AND($C$2="Seventh"),key!FF161,IF(AND($C$2="eighth"),key!FF261,"")))</f>
        <v xml:space="preserve"> </v>
      </c>
      <c r="EQ59" s="254" t="str">
        <f>IF(AND($C$2="sixth"),key!FG61,IF(AND($C$2="Seventh"),key!FG161,IF(AND($C$2="eighth"),key!FG261,"")))</f>
        <v/>
      </c>
      <c r="ER59" s="254" t="str">
        <f>IF(AND($C$2="sixth"),key!FH61,IF(AND($C$2="Seventh"),key!FH161,IF(AND($C$2="eighth"),key!FH261,"")))</f>
        <v/>
      </c>
      <c r="ES59" s="254" t="str">
        <f>IF(AND($C$2="sixth"),key!FI61,IF(AND($C$2="Seventh"),key!FI161,IF(AND($C$2="eighth"),key!FI261,"")))</f>
        <v/>
      </c>
      <c r="ET59" s="254" t="str">
        <f>IF(AND($C$2="sixth"),key!FJ61,IF(AND($C$2="Seventh"),key!FJ161,IF(AND($C$2="eighth"),key!FJ261,"")))</f>
        <v/>
      </c>
      <c r="EU59" s="254" t="str">
        <f>IF(AND($C$2="sixth"),key!FK61,IF(AND($C$2="Seventh"),key!FK161,IF(AND($C$2="eighth"),key!FK261,"")))</f>
        <v/>
      </c>
      <c r="EV59" s="310" t="str">
        <f>IF(AND($C$2="sixth"),key!FL61,IF(AND($C$2="Seventh"),key!FL161,IF(AND($C$2="eighth"),key!FL261,"")))</f>
        <v/>
      </c>
      <c r="EW59" s="311" t="str">
        <f>IF(AND($C$2="sixth"),key!FM61,IF(AND($C$2="Seventh"),key!FM161,IF(AND($C$2="eighth"),key!FM261,"")))</f>
        <v xml:space="preserve"> </v>
      </c>
      <c r="EX59" s="254" t="str">
        <f>IF(AND($C$2="sixth"),key!FN61,IF(AND($C$2="Seventh"),key!FN161,IF(AND($C$2="eighth"),key!FN261,"")))</f>
        <v/>
      </c>
      <c r="EY59" s="254" t="str">
        <f>IF(AND($C$2="sixth"),key!FO61,IF(AND($C$2="Seventh"),key!FO161,IF(AND($C$2="eighth"),key!FO261,"")))</f>
        <v/>
      </c>
      <c r="EZ59" s="254" t="str">
        <f>IF(AND($C$2="sixth"),key!FP61,IF(AND($C$2="Seventh"),key!FP161,IF(AND($C$2="eighth"),key!FP261,"")))</f>
        <v/>
      </c>
      <c r="FA59" s="254" t="str">
        <f>IF(AND($C$2="sixth"),key!FQ61,IF(AND($C$2="Seventh"),key!FQ161,IF(AND($C$2="eighth"),key!FQ261,"")))</f>
        <v/>
      </c>
      <c r="FB59" s="254" t="str">
        <f>IF(AND($C$2="sixth"),key!FR61,IF(AND($C$2="Seventh"),key!FR161,IF(AND($C$2="eighth"),key!FR261,"")))</f>
        <v/>
      </c>
      <c r="FC59" s="310" t="str">
        <f>IF(AND($C$2="sixth"),key!FS61,IF(AND($C$2="Seventh"),key!FS161,IF(AND($C$2="eighth"),key!FS261,"")))</f>
        <v/>
      </c>
      <c r="FD59" s="311" t="str">
        <f>IF(AND($C$2="sixth"),key!FT61,IF(AND($C$2="Seventh"),key!FT161,IF(AND($C$2="eighth"),key!FT261,"")))</f>
        <v xml:space="preserve"> </v>
      </c>
      <c r="FE59" s="344" t="str">
        <f t="shared" si="11"/>
        <v/>
      </c>
      <c r="FF59" s="261" t="str">
        <f>IF(AND($C$2="sixth"),key!GI61,IF(AND($C$2="Seventh"),key!GI161,IF(AND($C$2="eighth"),key!GI261,"")))</f>
        <v/>
      </c>
      <c r="FG59" s="842" t="str">
        <f>IF(AND($C$2="sixth"),key!GJ61,IF(AND($C$2="Seventh"),key!GJ161,IF(AND($C$2="eighth"),key!GJ261,"")))</f>
        <v/>
      </c>
      <c r="FH59" s="843"/>
      <c r="FI59" s="255" t="str">
        <f>IF(AND($C$2="sixth"),key!GG61,IF(AND($C$2="Seventh"),key!GG161,IF(AND($C$2="eighth"),key!GG261,"")))</f>
        <v/>
      </c>
      <c r="FJ59" s="330" t="str">
        <f t="shared" si="10"/>
        <v/>
      </c>
      <c r="FK59" s="248"/>
      <c r="FL59" s="248"/>
      <c r="FY59" s="50" t="str">
        <f>IF(AND($C$2="sixth"),key!GH61,IF(AND($C$2="Seventh"),key!GH161,IF(AND($C$2="eighth"),key!GH261,"")))</f>
        <v/>
      </c>
    </row>
    <row r="60" spans="1:181" ht="18.75">
      <c r="A60" s="257">
        <v>54</v>
      </c>
      <c r="B60" s="291" t="str">
        <f>IF(AND($C$2="sixth"),key!E62,IF(AND($C$2="Seventh"),key!E162,IF(AND($C$2="eighth"),key!E262,"")))</f>
        <v/>
      </c>
      <c r="C60" s="288" t="str">
        <f>IF(ISNA(VLOOKUP(D60,Register!A$7:Z$315,10,FALSE)),"",VLOOKUP(D60,Register!A$7:Z$315,10,FALSE))</f>
        <v/>
      </c>
      <c r="D60" s="289" t="str">
        <f>IF(AND($C$2="sixth"),key!B62,IF(AND($C$2="Seventh"),key!B162,IF(AND($C$2="eighth"),key!B262,"")))</f>
        <v/>
      </c>
      <c r="E60" s="290" t="str">
        <f>IF(AND($C$2="sixth"),key!C62,IF(AND($C$2="Seventh"),key!C162,IF(AND($C$2="eighth"),key!C262,"")))</f>
        <v/>
      </c>
      <c r="F60" s="290" t="str">
        <f>IF(AND($C$2="sixth"),key!D62,IF(AND($C$2="Seventh"),key!D162,IF(AND($C$2="eighth"),key!D262,"")))</f>
        <v/>
      </c>
      <c r="G60" s="295" t="str">
        <f>IF(AND($C$2="sixth"),key!G62,IF(AND($C$2="Seventh"),key!G162,IF(AND($C$2="eighth"),key!G262,"")))</f>
        <v/>
      </c>
      <c r="H60" s="295" t="str">
        <f>IF(AND($C$2="sixth"),key!H62,IF(AND($C$2="Seventh"),key!H162,IF(AND($C$2="eighth"),key!H262,"")))</f>
        <v/>
      </c>
      <c r="I60" s="297" t="str">
        <f t="shared" si="0"/>
        <v/>
      </c>
      <c r="J60" s="296" t="str">
        <f>IF(AND($C$2="sixth"),key!J62,IF(AND($C$2="Seventh"),key!J162,IF(AND($C$2="eighth"),key!J262,"")))</f>
        <v/>
      </c>
      <c r="K60" s="295" t="str">
        <f>IF(AND($C$2="sixth"),key!K62,IF(AND($C$2="Seventh"),key!K162,IF(AND($C$2="eighth"),key!K262,"")))</f>
        <v/>
      </c>
      <c r="L60" s="295" t="str">
        <f>IF(AND($C$2="sixth"),key!L62,IF(AND($C$2="Seventh"),key!L162,IF(AND($C$2="eighth"),key!L262,"")))</f>
        <v/>
      </c>
      <c r="M60" s="258" t="str">
        <f t="shared" si="2"/>
        <v/>
      </c>
      <c r="N60" s="298" t="str">
        <f>IF(AND($C$2="sixth"),key!N62,IF(AND($C$2="Seventh"),key!N162,IF(AND($C$2="eighth"),key!N262,"")))</f>
        <v/>
      </c>
      <c r="O60" s="295" t="str">
        <f>IF(AND($C$2="sixth"),key!O62,IF(AND($C$2="Seventh"),key!O162,IF(AND($C$2="eighth"),key!O262,"")))</f>
        <v/>
      </c>
      <c r="P60" s="295" t="str">
        <f>IF(AND($C$2="sixth"),key!P62,IF(AND($C$2="Seventh"),key!P162,IF(AND($C$2="eighth"),key!P262,"")))</f>
        <v/>
      </c>
      <c r="Q60" s="258" t="str">
        <f t="shared" si="3"/>
        <v/>
      </c>
      <c r="R60" s="298" t="str">
        <f>IF(AND($C$2="sixth"),key!R62,IF(AND($C$2="Seventh"),key!R162,IF(AND($C$2="eighth"),key!R262,"")))</f>
        <v/>
      </c>
      <c r="S60" s="295" t="str">
        <f>IF(AND($C$2="sixth"),key!S62,IF(AND($C$2="Seventh"),key!S162,IF(AND($C$2="eighth"),key!S262,"")))</f>
        <v/>
      </c>
      <c r="T60" s="295" t="str">
        <f>IF(AND($C$2="sixth"),key!T62,IF(AND($C$2="Seventh"),key!T162,IF(AND($C$2="eighth"),key!T262,"")))</f>
        <v/>
      </c>
      <c r="U60" s="258" t="str">
        <f t="shared" si="4"/>
        <v/>
      </c>
      <c r="V60" s="298" t="str">
        <f>IF(AND($C$2="sixth"),key!V62,IF(AND($C$2="Seventh"),key!V162,IF(AND($C$2="eighth"),key!V262,"")))</f>
        <v/>
      </c>
      <c r="W60" s="295" t="str">
        <f>IF(AND($C$2="sixth"),key!W62,IF(AND($C$2="Seventh"),key!W162,IF(AND($C$2="eighth"),key!W262,"")))</f>
        <v/>
      </c>
      <c r="X60" s="295" t="str">
        <f>IF(AND($C$2="sixth"),key!X62,IF(AND($C$2="Seventh"),key!X162,IF(AND($C$2="eighth"),key!X262,"")))</f>
        <v/>
      </c>
      <c r="Y60" s="259" t="str">
        <f t="shared" si="5"/>
        <v/>
      </c>
      <c r="Z60" s="298" t="str">
        <f>IF(AND($C$2="sixth"),key!Z62,IF(AND($C$2="Seventh"),key!Z162,IF(AND($C$2="eighth"),key!Z262,"")))</f>
        <v/>
      </c>
      <c r="AA60" s="259" t="str">
        <f>IF(AND($C$2="sixth"),key!AC62,IF(AND($C$2="Seventh"),key!AC162,IF(AND($C$2="eighth"),key!AC262,"")))</f>
        <v/>
      </c>
      <c r="AB60" s="299" t="str">
        <f>IF(AND($C$2="sixth"),key!AD62,IF(AND($C$2="Seventh"),key!AD162,IF(AND($C$2="eighth"),key!AD262,"")))</f>
        <v/>
      </c>
      <c r="AC60" s="295" t="str">
        <f>IF(AND($C$2="sixth"),key!AF62,IF(AND($C$2="Seventh"),key!AF162,IF(AND($C$2="eighth"),key!AF262,"")))</f>
        <v/>
      </c>
      <c r="AD60" s="295" t="str">
        <f>IF(AND($C$2="sixth"),key!AG62,IF(AND($C$2="Seventh"),key!AG162,IF(AND($C$2="eighth"),key!AG262,"")))</f>
        <v/>
      </c>
      <c r="AE60" s="297" t="str">
        <f t="shared" si="6"/>
        <v/>
      </c>
      <c r="AF60" s="296" t="str">
        <f>IF(AND($C$2="sixth"),key!AI62,IF(AND($C$2="Seventh"),key!AI162,IF(AND($C$2="eighth"),key!AI262,"")))</f>
        <v/>
      </c>
      <c r="AG60" s="295" t="str">
        <f>IF(AND($C$2="sixth"),key!AJ62,IF(AND($C$2="Seventh"),key!AJ162,IF(AND($C$2="eighth"),key!AJ262,"")))</f>
        <v/>
      </c>
      <c r="AH60" s="295" t="str">
        <f>IF(AND($C$2="sixth"),key!AK62,IF(AND($C$2="Seventh"),key!AK162,IF(AND($C$2="eighth"),key!AK262,"")))</f>
        <v/>
      </c>
      <c r="AI60" s="258" t="str">
        <f t="shared" si="7"/>
        <v/>
      </c>
      <c r="AJ60" s="298" t="str">
        <f>IF(AND($C$2="sixth"),key!AM62,IF(AND($C$2="Seventh"),key!AM162,IF(AND($C$2="eighth"),key!AM262,"")))</f>
        <v/>
      </c>
      <c r="AK60" s="295" t="str">
        <f>IF(AND($C$2="sixth"),key!AN62,IF(AND($C$2="Seventh"),key!AN162,IF(AND($C$2="eighth"),key!AN262,"")))</f>
        <v/>
      </c>
      <c r="AL60" s="295" t="str">
        <f>IF(AND($C$2="sixth"),key!AO62,IF(AND($C$2="Seventh"),key!AO162,IF(AND($C$2="eighth"),key!AO262,"")))</f>
        <v/>
      </c>
      <c r="AM60" s="258" t="str">
        <f t="shared" si="8"/>
        <v/>
      </c>
      <c r="AN60" s="298" t="str">
        <f>IF(AND($C$2="sixth"),key!AQ62,IF(AND($C$2="Seventh"),key!AQ162,IF(AND($C$2="eighth"),key!AQ262,"")))</f>
        <v/>
      </c>
      <c r="AO60" s="295" t="str">
        <f>IF(AND($C$2="sixth"),key!AR62,IF(AND($C$2="Seventh"),key!AR162,IF(AND($C$2="eighth"),key!AR262,"")))</f>
        <v/>
      </c>
      <c r="AP60" s="295" t="str">
        <f>IF(AND($C$2="sixth"),key!AS62,IF(AND($C$2="Seventh"),key!AS162,IF(AND($C$2="eighth"),key!AS262,"")))</f>
        <v/>
      </c>
      <c r="AQ60" s="303" t="str">
        <f>IF(AND($C$2="sixth"),key!AT62,IF(AND($C$2="Seventh"),key!AT162,IF(AND($C$2="eighth"),key!AT262,"")))</f>
        <v/>
      </c>
      <c r="AR60" s="298" t="str">
        <f>IF(AND($C$2="sixth"),key!AU62,IF(AND($C$2="Seventh"),key!AU162,IF(AND($C$2="eighth"),key!AU262,"")))</f>
        <v/>
      </c>
      <c r="AS60" s="295" t="str">
        <f>IF(AND($C$2="sixth"),key!AV62,IF(AND($C$2="Seventh"),key!AV162,IF(AND($C$2="eighth"),key!AV262,"")))</f>
        <v/>
      </c>
      <c r="AT60" s="295" t="str">
        <f>IF(AND($C$2="sixth"),key!AW62,IF(AND($C$2="Seventh"),key!AW162,IF(AND($C$2="eighth"),key!AW262,"")))</f>
        <v/>
      </c>
      <c r="AU60" s="303" t="str">
        <f>IF(AND($C$2="sixth"),key!AX62,IF(AND($C$2="Seventh"),key!AX162,IF(AND($C$2="eighth"),key!AX262,"")))</f>
        <v/>
      </c>
      <c r="AV60" s="298" t="str">
        <f>IF(AND($C$2="sixth"),key!AY62,IF(AND($C$2="Seventh"),key!AY162,IF(AND($C$2="eighth"),key!AY262,"")))</f>
        <v/>
      </c>
      <c r="AW60" s="259" t="str">
        <f>IF(AND($C$2="sixth"),key!BB62,IF(AND($C$2="Seventh"),key!BB162,IF(AND($C$2="eighth"),key!BB262,"")))</f>
        <v/>
      </c>
      <c r="AX60" s="299" t="str">
        <f>IF(AND($C$2="sixth"),key!BC62,IF(AND($C$2="Seventh"),key!BC162,IF(AND($C$2="eighth"),key!BC262,"")))</f>
        <v/>
      </c>
      <c r="AY60" s="295" t="str">
        <f>IF(AND($C$2="sixth"),key!BE62,IF(AND($C$2="Seventh"),key!BE162,IF(AND($C$2="eighth"),key!BE262,"")))</f>
        <v/>
      </c>
      <c r="AZ60" s="295" t="str">
        <f>IF(AND($C$2="sixth"),key!BF62,IF(AND($C$2="Seventh"),key!BF162,IF(AND($C$2="eighth"),key!BF262,"")))</f>
        <v/>
      </c>
      <c r="BA60" s="302" t="str">
        <f>IF(AND($C$2="sixth"),key!BG62,IF(AND($C$2="Seventh"),key!BG162,IF(AND($C$2="eighth"),key!BG262,"")))</f>
        <v/>
      </c>
      <c r="BB60" s="298" t="str">
        <f>IF(AND($C$2="sixth"),key!BH62,IF(AND($C$2="Seventh"),key!BH162,IF(AND($C$2="eighth"),key!BH262,"")))</f>
        <v/>
      </c>
      <c r="BC60" s="295" t="str">
        <f>IF(AND($C$2="sixth"),key!BI62,IF(AND($C$2="Seventh"),key!BI162,IF(AND($C$2="eighth"),key!BI262,"")))</f>
        <v/>
      </c>
      <c r="BD60" s="295" t="str">
        <f>IF(AND($C$2="sixth"),key!BJ62,IF(AND($C$2="Seventh"),key!BJ162,IF(AND($C$2="eighth"),key!BJ262,"")))</f>
        <v/>
      </c>
      <c r="BE60" s="302" t="str">
        <f>IF(AND($C$2="sixth"),key!BK62,IF(AND($C$2="Seventh"),key!BK162,IF(AND($C$2="eighth"),key!BK262,"")))</f>
        <v/>
      </c>
      <c r="BF60" s="298" t="str">
        <f>IF(AND($C$2="sixth"),key!BL62,IF(AND($C$2="Seventh"),key!BL162,IF(AND($C$2="eighth"),key!BL262,"")))</f>
        <v/>
      </c>
      <c r="BG60" s="295" t="str">
        <f>IF(AND($C$2="sixth"),key!BM62,IF(AND($C$2="Seventh"),key!BM162,IF(AND($C$2="eighth"),key!BM262,"")))</f>
        <v/>
      </c>
      <c r="BH60" s="295" t="str">
        <f>IF(AND($C$2="sixth"),key!BN62,IF(AND($C$2="Seventh"),key!BN162,IF(AND($C$2="eighth"),key!BN262,"")))</f>
        <v/>
      </c>
      <c r="BI60" s="302" t="str">
        <f>IF(AND($C$2="sixth"),key!BO62,IF(AND($C$2="Seventh"),key!BO162,IF(AND($C$2="eighth"),key!BO262,"")))</f>
        <v/>
      </c>
      <c r="BJ60" s="298" t="str">
        <f>IF(AND($C$2="sixth"),key!BP62,IF(AND($C$2="Seventh"),key!BP162,IF(AND($C$2="eighth"),key!BP262,"")))</f>
        <v/>
      </c>
      <c r="BK60" s="295" t="str">
        <f>IF(AND($C$2="sixth"),key!BQ62,IF(AND($C$2="Seventh"),key!BQ162,IF(AND($C$2="eighth"),key!BQ262,"")))</f>
        <v/>
      </c>
      <c r="BL60" s="295" t="str">
        <f>IF(AND($C$2="sixth"),key!BR62,IF(AND($C$2="Seventh"),key!BR162,IF(AND($C$2="eighth"),key!BR262,"")))</f>
        <v/>
      </c>
      <c r="BM60" s="302" t="str">
        <f>IF(AND($C$2="sixth"),key!BS62,IF(AND($C$2="Seventh"),key!BS162,IF(AND($C$2="eighth"),key!BS262,"")))</f>
        <v/>
      </c>
      <c r="BN60" s="298" t="str">
        <f>IF(AND($C$2="sixth"),key!BT62,IF(AND($C$2="Seventh"),key!BT162,IF(AND($C$2="eighth"),key!BT262,"")))</f>
        <v/>
      </c>
      <c r="BO60" s="295" t="str">
        <f>IF(AND($C$2="sixth"),key!BU62,IF(AND($C$2="Seventh"),key!BU162,IF(AND($C$2="eighth"),key!BU262,"")))</f>
        <v/>
      </c>
      <c r="BP60" s="295" t="str">
        <f>IF(AND($C$2="sixth"),key!BV62,IF(AND($C$2="Seventh"),key!BV162,IF(AND($C$2="eighth"),key!BV262,"")))</f>
        <v/>
      </c>
      <c r="BQ60" s="302" t="str">
        <f>IF(AND($C$2="sixth"),key!BW62,IF(AND($C$2="Seventh"),key!BW162,IF(AND($C$2="eighth"),key!BW262,"")))</f>
        <v/>
      </c>
      <c r="BR60" s="298" t="str">
        <f>IF(AND($C$2="sixth"),key!BX62,IF(AND($C$2="Seventh"),key!BX162,IF(AND($C$2="eighth"),key!BX262,"")))</f>
        <v/>
      </c>
      <c r="BS60" s="259" t="str">
        <f>IF(AND($C$2="sixth"),key!CA62,IF(AND($C$2="Seventh"),key!CA162,IF(AND($C$2="eighth"),key!CA262,"")))</f>
        <v/>
      </c>
      <c r="BT60" s="299" t="str">
        <f>IF(AND($C$2="sixth"),key!CB62,IF(AND($C$2="Seventh"),key!CB162,IF(AND($C$2="eighth"),key!CB262,"")))</f>
        <v/>
      </c>
      <c r="BU60" s="295" t="str">
        <f>IF(AND($C$2="sixth"),key!CD62,IF(AND($C$2="Seventh"),key!CD162,IF(AND($C$2="eighth"),key!CD262,"")))</f>
        <v/>
      </c>
      <c r="BV60" s="295" t="str">
        <f>IF(AND($C$2="sixth"),key!CE62,IF(AND($C$2="Seventh"),key!CE162,IF(AND($C$2="eighth"),key!CE262,"")))</f>
        <v/>
      </c>
      <c r="BW60" s="302" t="str">
        <f>IF(AND($C$2="sixth"),key!CF62,IF(AND($C$2="Seventh"),key!CF162,IF(AND($C$2="eighth"),key!CF262,"")))</f>
        <v/>
      </c>
      <c r="BX60" s="298" t="str">
        <f>IF(AND($C$2="sixth"),key!CG62,IF(AND($C$2="Seventh"),key!CG162,IF(AND($C$2="eighth"),key!CG262,"")))</f>
        <v/>
      </c>
      <c r="BY60" s="295" t="str">
        <f>IF(AND($C$2="sixth"),key!CH62,IF(AND($C$2="Seventh"),key!CH162,IF(AND($C$2="eighth"),key!CH262,"")))</f>
        <v/>
      </c>
      <c r="BZ60" s="295" t="str">
        <f>IF(AND($C$2="sixth"),key!CI62,IF(AND($C$2="Seventh"),key!CI162,IF(AND($C$2="eighth"),key!CI262,"")))</f>
        <v/>
      </c>
      <c r="CA60" s="302" t="str">
        <f>IF(AND($C$2="sixth"),key!CJ62,IF(AND($C$2="Seventh"),key!CJ162,IF(AND($C$2="eighth"),key!CJ262,"")))</f>
        <v/>
      </c>
      <c r="CB60" s="298" t="str">
        <f>IF(AND($C$2="sixth"),key!CK62,IF(AND($C$2="Seventh"),key!CK162,IF(AND($C$2="eighth"),key!CK262,"")))</f>
        <v/>
      </c>
      <c r="CC60" s="295" t="str">
        <f>IF(AND($C$2="sixth"),key!CL62,IF(AND($C$2="Seventh"),key!CL162,IF(AND($C$2="eighth"),key!CL262,"")))</f>
        <v/>
      </c>
      <c r="CD60" s="295" t="str">
        <f>IF(AND($C$2="sixth"),key!CM62,IF(AND($C$2="Seventh"),key!CM162,IF(AND($C$2="eighth"),key!CM262,"")))</f>
        <v/>
      </c>
      <c r="CE60" s="302" t="str">
        <f>IF(AND($C$2="sixth"),key!CN62,IF(AND($C$2="Seventh"),key!CN162,IF(AND($C$2="eighth"),key!CN262,"")))</f>
        <v/>
      </c>
      <c r="CF60" s="298" t="str">
        <f>IF(AND($C$2="sixth"),key!CO62,IF(AND($C$2="Seventh"),key!CO162,IF(AND($C$2="eighth"),key!CO262,"")))</f>
        <v/>
      </c>
      <c r="CG60" s="295" t="str">
        <f>IF(AND($C$2="sixth"),key!CP62,IF(AND($C$2="Seventh"),key!CP162,IF(AND($C$2="eighth"),key!CP262,"")))</f>
        <v/>
      </c>
      <c r="CH60" s="295" t="str">
        <f>IF(AND($C$2="sixth"),key!CQ62,IF(AND($C$2="Seventh"),key!CQ162,IF(AND($C$2="eighth"),key!CQ262,"")))</f>
        <v/>
      </c>
      <c r="CI60" s="302" t="str">
        <f>IF(AND($C$2="sixth"),key!CR62,IF(AND($C$2="Seventh"),key!CR162,IF(AND($C$2="eighth"),key!CR262,"")))</f>
        <v/>
      </c>
      <c r="CJ60" s="298" t="str">
        <f>IF(AND($C$2="sixth"),key!CS62,IF(AND($C$2="Seventh"),key!CS162,IF(AND($C$2="eighth"),key!CS262,"")))</f>
        <v/>
      </c>
      <c r="CK60" s="295" t="str">
        <f>IF(AND($C$2="sixth"),key!CT62,IF(AND($C$2="Seventh"),key!CT162,IF(AND($C$2="eighth"),key!CT262,"")))</f>
        <v/>
      </c>
      <c r="CL60" s="295" t="str">
        <f>IF(AND($C$2="sixth"),key!CU62,IF(AND($C$2="Seventh"),key!CU162,IF(AND($C$2="eighth"),key!CU262,"")))</f>
        <v/>
      </c>
      <c r="CM60" s="302" t="str">
        <f>IF(AND($C$2="sixth"),key!CV62,IF(AND($C$2="Seventh"),key!CV162,IF(AND($C$2="eighth"),key!CV262,"")))</f>
        <v/>
      </c>
      <c r="CN60" s="298" t="str">
        <f>IF(AND($C$2="sixth"),key!CW62,IF(AND($C$2="Seventh"),key!CW162,IF(AND($C$2="eighth"),key!CW262,"")))</f>
        <v/>
      </c>
      <c r="CO60" s="259" t="str">
        <f>IF(AND($C$2="sixth"),key!CZ62,IF(AND($C$2="Seventh"),key!CZ162,IF(AND($C$2="eighth"),key!CZ262,"")))</f>
        <v/>
      </c>
      <c r="CP60" s="299" t="str">
        <f>IF(AND($C$2="sixth"),key!DA62,IF(AND($C$2="Seventh"),key!DA162,IF(AND($C$2="eighth"),key!DA262,"")))</f>
        <v/>
      </c>
      <c r="CQ60" s="295" t="str">
        <f>IF(AND($C$2="sixth"),key!DC62,IF(AND($C$2="Seventh"),key!DC162,IF(AND($C$2="eighth"),key!DC262,"")))</f>
        <v/>
      </c>
      <c r="CR60" s="295" t="str">
        <f>IF(AND($C$2="sixth"),key!DD62,IF(AND($C$2="Seventh"),key!DD162,IF(AND($C$2="eighth"),key!DD262,"")))</f>
        <v/>
      </c>
      <c r="CS60" s="302" t="str">
        <f>IF(AND($C$2="sixth"),key!DE62,IF(AND($C$2="Seventh"),key!DE162,IF(AND($C$2="eighth"),key!DE262,"")))</f>
        <v/>
      </c>
      <c r="CT60" s="298" t="str">
        <f>IF(AND($C$2="sixth"),key!DF62,IF(AND($C$2="Seventh"),key!DF162,IF(AND($C$2="eighth"),key!DF262,"")))</f>
        <v/>
      </c>
      <c r="CU60" s="295" t="str">
        <f>IF(AND($C$2="sixth"),key!DG62,IF(AND($C$2="Seventh"),key!DG162,IF(AND($C$2="eighth"),key!DG262,"")))</f>
        <v/>
      </c>
      <c r="CV60" s="295" t="str">
        <f>IF(AND($C$2="sixth"),key!DH62,IF(AND($C$2="Seventh"),key!DH162,IF(AND($C$2="eighth"),key!DH262,"")))</f>
        <v/>
      </c>
      <c r="CW60" s="302" t="str">
        <f>IF(AND($C$2="sixth"),key!DI62,IF(AND($C$2="Seventh"),key!DI162,IF(AND($C$2="eighth"),key!DI262,"")))</f>
        <v/>
      </c>
      <c r="CX60" s="298" t="str">
        <f>IF(AND($C$2="sixth"),key!DJ62,IF(AND($C$2="Seventh"),key!DJ162,IF(AND($C$2="eighth"),key!DJ262,"")))</f>
        <v/>
      </c>
      <c r="CY60" s="295" t="str">
        <f>IF(AND($C$2="sixth"),key!DK62,IF(AND($C$2="Seventh"),key!DK162,IF(AND($C$2="eighth"),key!DK262,"")))</f>
        <v/>
      </c>
      <c r="CZ60" s="295" t="str">
        <f>IF(AND($C$2="sixth"),key!DL62,IF(AND($C$2="Seventh"),key!DL162,IF(AND($C$2="eighth"),key!DL262,"")))</f>
        <v/>
      </c>
      <c r="DA60" s="302" t="str">
        <f>IF(AND($C$2="sixth"),key!DM62,IF(AND($C$2="Seventh"),key!DM162,IF(AND($C$2="eighth"),key!DM262,"")))</f>
        <v/>
      </c>
      <c r="DB60" s="298" t="str">
        <f>IF(AND($C$2="sixth"),key!DN62,IF(AND($C$2="Seventh"),key!DN162,IF(AND($C$2="eighth"),key!DN262,"")))</f>
        <v/>
      </c>
      <c r="DC60" s="295" t="str">
        <f>IF(AND($C$2="sixth"),key!DO62,IF(AND($C$2="Seventh"),key!DO162,IF(AND($C$2="eighth"),key!DO262,"")))</f>
        <v/>
      </c>
      <c r="DD60" s="295" t="str">
        <f>IF(AND($C$2="sixth"),key!DP62,IF(AND($C$2="Seventh"),key!DP162,IF(AND($C$2="eighth"),key!DP262,"")))</f>
        <v/>
      </c>
      <c r="DE60" s="302" t="str">
        <f>IF(AND($C$2="sixth"),key!DQ62,IF(AND($C$2="Seventh"),key!DQ162,IF(AND($C$2="eighth"),key!DQ262,"")))</f>
        <v/>
      </c>
      <c r="DF60" s="298" t="str">
        <f>IF(AND($C$2="sixth"),key!DR62,IF(AND($C$2="Seventh"),key!DR162,IF(AND($C$2="eighth"),key!DR262,"")))</f>
        <v/>
      </c>
      <c r="DG60" s="295" t="str">
        <f>IF(AND($C$2="sixth"),key!DS62,IF(AND($C$2="Seventh"),key!DS162,IF(AND($C$2="eighth"),key!DS262,"")))</f>
        <v/>
      </c>
      <c r="DH60" s="295" t="str">
        <f>IF(AND($C$2="sixth"),key!DT62,IF(AND($C$2="Seventh"),key!DT162,IF(AND($C$2="eighth"),key!DT262,"")))</f>
        <v/>
      </c>
      <c r="DI60" s="302" t="str">
        <f>IF(AND($C$2="sixth"),key!DU62,IF(AND($C$2="Seventh"),key!DU162,IF(AND($C$2="eighth"),key!DU262,"")))</f>
        <v/>
      </c>
      <c r="DJ60" s="298" t="str">
        <f>IF(AND($C$2="sixth"),key!DV62,IF(AND($C$2="Seventh"),key!DV162,IF(AND($C$2="eighth"),key!DV262,"")))</f>
        <v/>
      </c>
      <c r="DK60" s="259" t="str">
        <f>IF(AND($C$2="sixth"),key!DY62,IF(AND($C$2="Seventh"),key!DY162,IF(AND($C$2="eighth"),key!DY262,"")))</f>
        <v/>
      </c>
      <c r="DL60" s="299" t="str">
        <f>IF(AND($C$2="sixth"),key!DZ62,IF(AND($C$2="Seventh"),key!DZ162,IF(AND($C$2="eighth"),key!DZ262,"")))</f>
        <v/>
      </c>
      <c r="DM60" s="295" t="str">
        <f>IF(AND($C$2="sixth"),key!EB62,IF(AND($C$2="Seventh"),key!EB162,IF(AND($C$2="eighth"),key!EB262,"")))</f>
        <v/>
      </c>
      <c r="DN60" s="295" t="str">
        <f>IF(AND($C$2="sixth"),key!EC62,IF(AND($C$2="Seventh"),key!EC162,IF(AND($C$2="eighth"),key!EC262,"")))</f>
        <v/>
      </c>
      <c r="DO60" s="302" t="str">
        <f>IF(AND($C$2="sixth"),key!ED62,IF(AND($C$2="Seventh"),key!ED162,IF(AND($C$2="eighth"),key!ED262,"")))</f>
        <v/>
      </c>
      <c r="DP60" s="298" t="str">
        <f>IF(AND($C$2="sixth"),key!EE62,IF(AND($C$2="Seventh"),key!EE162,IF(AND($C$2="eighth"),key!EE262,"")))</f>
        <v/>
      </c>
      <c r="DQ60" s="295" t="str">
        <f>IF(AND($C$2="sixth"),key!EF62,IF(AND($C$2="Seventh"),key!EF162,IF(AND($C$2="eighth"),key!EF262,"")))</f>
        <v/>
      </c>
      <c r="DR60" s="295" t="str">
        <f>IF(AND($C$2="sixth"),key!EG62,IF(AND($C$2="Seventh"),key!EG162,IF(AND($C$2="eighth"),key!EG262,"")))</f>
        <v/>
      </c>
      <c r="DS60" s="302" t="str">
        <f>IF(AND($C$2="sixth"),key!EH62,IF(AND($C$2="Seventh"),key!EH162,IF(AND($C$2="eighth"),key!EH262,"")))</f>
        <v/>
      </c>
      <c r="DT60" s="298" t="str">
        <f>IF(AND($C$2="sixth"),key!EI62,IF(AND($C$2="Seventh"),key!EI162,IF(AND($C$2="eighth"),key!EI262,"")))</f>
        <v/>
      </c>
      <c r="DU60" s="295" t="str">
        <f>IF(AND($C$2="sixth"),key!EJ62,IF(AND($C$2="Seventh"),key!EJ162,IF(AND($C$2="eighth"),key!EJ262,"")))</f>
        <v/>
      </c>
      <c r="DV60" s="295" t="str">
        <f>IF(AND($C$2="sixth"),key!EK62,IF(AND($C$2="Seventh"),key!EK162,IF(AND($C$2="eighth"),key!EK262,"")))</f>
        <v/>
      </c>
      <c r="DW60" s="302" t="str">
        <f>IF(AND($C$2="sixth"),key!EL62,IF(AND($C$2="Seventh"),key!EL162,IF(AND($C$2="eighth"),key!EL262,"")))</f>
        <v/>
      </c>
      <c r="DX60" s="298" t="str">
        <f>IF(AND($C$2="sixth"),key!EM62,IF(AND($C$2="Seventh"),key!EM162,IF(AND($C$2="eighth"),key!EM262,"")))</f>
        <v/>
      </c>
      <c r="DY60" s="295" t="str">
        <f>IF(AND($C$2="sixth"),key!EN62,IF(AND($C$2="Seventh"),key!EN162,IF(AND($C$2="eighth"),key!EN262,"")))</f>
        <v/>
      </c>
      <c r="DZ60" s="295" t="str">
        <f>IF(AND($C$2="sixth"),key!EO62,IF(AND($C$2="Seventh"),key!EO162,IF(AND($C$2="eighth"),key!EO262,"")))</f>
        <v/>
      </c>
      <c r="EA60" s="302" t="str">
        <f>IF(AND($C$2="sixth"),key!EP62,IF(AND($C$2="Seventh"),key!EP162,IF(AND($C$2="eighth"),key!EP262,"")))</f>
        <v/>
      </c>
      <c r="EB60" s="298" t="str">
        <f>IF(AND($C$2="sixth"),key!EQ62,IF(AND($C$2="Seventh"),key!EQ162,IF(AND($C$2="eighth"),key!EQ262,"")))</f>
        <v/>
      </c>
      <c r="EC60" s="295" t="str">
        <f>IF(AND($C$2="sixth"),key!ER62,IF(AND($C$2="Seventh"),key!ER162,IF(AND($C$2="eighth"),key!ER262,"")))</f>
        <v/>
      </c>
      <c r="ED60" s="295" t="str">
        <f>IF(AND($C$2="sixth"),key!ES62,IF(AND($C$2="Seventh"),key!ES162,IF(AND($C$2="eighth"),key!ES262,"")))</f>
        <v/>
      </c>
      <c r="EE60" s="302" t="str">
        <f>IF(AND($C$2="sixth"),key!ET62,IF(AND($C$2="Seventh"),key!ET162,IF(AND($C$2="eighth"),key!ET262,"")))</f>
        <v/>
      </c>
      <c r="EF60" s="298" t="str">
        <f>IF(AND($C$2="sixth"),key!EU62,IF(AND($C$2="Seventh"),key!EU162,IF(AND($C$2="eighth"),key!EU262,"")))</f>
        <v/>
      </c>
      <c r="EG60" s="259" t="str">
        <f>IF(AND($C$2="sixth"),key!EX62,IF(AND($C$2="Seventh"),key!EX162,IF(AND($C$2="eighth"),key!EX262,"")))</f>
        <v/>
      </c>
      <c r="EH60" s="299" t="str">
        <f>IF(AND($C$2="sixth"),key!EY62,IF(AND($C$2="Seventh"),key!EY162,IF(AND($C$2="eighth"),key!EY262,"")))</f>
        <v/>
      </c>
      <c r="EI60" s="260" t="str">
        <f t="shared" si="9"/>
        <v/>
      </c>
      <c r="EJ60" s="254" t="str">
        <f>IF(AND($C$2="sixth"),key!EZ62,IF(AND($C$2="Seventh"),key!EZ162,IF(AND($C$2="eighth"),key!EZ262,"")))</f>
        <v/>
      </c>
      <c r="EK60" s="254" t="str">
        <f>IF(AND($C$2="sixth"),key!FA62,IF(AND($C$2="Seventh"),key!FA162,IF(AND($C$2="eighth"),key!FA262,"")))</f>
        <v/>
      </c>
      <c r="EL60" s="254" t="str">
        <f>IF(AND($C$2="sixth"),key!FB62,IF(AND($C$2="Seventh"),key!FB162,IF(AND($C$2="eighth"),key!FB262,"")))</f>
        <v/>
      </c>
      <c r="EM60" s="254" t="str">
        <f>IF(AND($C$2="sixth"),key!FC62,IF(AND($C$2="Seventh"),key!FC162,IF(AND($C$2="eighth"),key!FC262,"")))</f>
        <v/>
      </c>
      <c r="EN60" s="254" t="str">
        <f>IF(AND($C$2="sixth"),key!FD62,IF(AND($C$2="Seventh"),key!FD162,IF(AND($C$2="eighth"),key!FD262,"")))</f>
        <v/>
      </c>
      <c r="EO60" s="310" t="str">
        <f>IF(AND($C$2="sixth"),key!FE62,IF(AND($C$2="Seventh"),key!FE162,IF(AND($C$2="eighth"),key!FE262,"")))</f>
        <v/>
      </c>
      <c r="EP60" s="311" t="str">
        <f>IF(AND($C$2="sixth"),key!FF62,IF(AND($C$2="Seventh"),key!FF162,IF(AND($C$2="eighth"),key!FF262,"")))</f>
        <v xml:space="preserve"> </v>
      </c>
      <c r="EQ60" s="254" t="str">
        <f>IF(AND($C$2="sixth"),key!FG62,IF(AND($C$2="Seventh"),key!FG162,IF(AND($C$2="eighth"),key!FG262,"")))</f>
        <v/>
      </c>
      <c r="ER60" s="254" t="str">
        <f>IF(AND($C$2="sixth"),key!FH62,IF(AND($C$2="Seventh"),key!FH162,IF(AND($C$2="eighth"),key!FH262,"")))</f>
        <v/>
      </c>
      <c r="ES60" s="254" t="str">
        <f>IF(AND($C$2="sixth"),key!FI62,IF(AND($C$2="Seventh"),key!FI162,IF(AND($C$2="eighth"),key!FI262,"")))</f>
        <v/>
      </c>
      <c r="ET60" s="254" t="str">
        <f>IF(AND($C$2="sixth"),key!FJ62,IF(AND($C$2="Seventh"),key!FJ162,IF(AND($C$2="eighth"),key!FJ262,"")))</f>
        <v/>
      </c>
      <c r="EU60" s="254" t="str">
        <f>IF(AND($C$2="sixth"),key!FK62,IF(AND($C$2="Seventh"),key!FK162,IF(AND($C$2="eighth"),key!FK262,"")))</f>
        <v/>
      </c>
      <c r="EV60" s="310" t="str">
        <f>IF(AND($C$2="sixth"),key!FL62,IF(AND($C$2="Seventh"),key!FL162,IF(AND($C$2="eighth"),key!FL262,"")))</f>
        <v/>
      </c>
      <c r="EW60" s="311" t="str">
        <f>IF(AND($C$2="sixth"),key!FM62,IF(AND($C$2="Seventh"),key!FM162,IF(AND($C$2="eighth"),key!FM262,"")))</f>
        <v xml:space="preserve"> </v>
      </c>
      <c r="EX60" s="254" t="str">
        <f>IF(AND($C$2="sixth"),key!FN62,IF(AND($C$2="Seventh"),key!FN162,IF(AND($C$2="eighth"),key!FN262,"")))</f>
        <v/>
      </c>
      <c r="EY60" s="254" t="str">
        <f>IF(AND($C$2="sixth"),key!FO62,IF(AND($C$2="Seventh"),key!FO162,IF(AND($C$2="eighth"),key!FO262,"")))</f>
        <v/>
      </c>
      <c r="EZ60" s="254" t="str">
        <f>IF(AND($C$2="sixth"),key!FP62,IF(AND($C$2="Seventh"),key!FP162,IF(AND($C$2="eighth"),key!FP262,"")))</f>
        <v/>
      </c>
      <c r="FA60" s="254" t="str">
        <f>IF(AND($C$2="sixth"),key!FQ62,IF(AND($C$2="Seventh"),key!FQ162,IF(AND($C$2="eighth"),key!FQ262,"")))</f>
        <v/>
      </c>
      <c r="FB60" s="254" t="str">
        <f>IF(AND($C$2="sixth"),key!FR62,IF(AND($C$2="Seventh"),key!FR162,IF(AND($C$2="eighth"),key!FR262,"")))</f>
        <v/>
      </c>
      <c r="FC60" s="310" t="str">
        <f>IF(AND($C$2="sixth"),key!FS62,IF(AND($C$2="Seventh"),key!FS162,IF(AND($C$2="eighth"),key!FS262,"")))</f>
        <v/>
      </c>
      <c r="FD60" s="311" t="str">
        <f>IF(AND($C$2="sixth"),key!FT62,IF(AND($C$2="Seventh"),key!FT162,IF(AND($C$2="eighth"),key!FT262,"")))</f>
        <v xml:space="preserve"> </v>
      </c>
      <c r="FE60" s="344" t="str">
        <f t="shared" si="11"/>
        <v/>
      </c>
      <c r="FF60" s="261" t="str">
        <f>IF(AND($C$2="sixth"),key!GI62,IF(AND($C$2="Seventh"),key!GI162,IF(AND($C$2="eighth"),key!GI262,"")))</f>
        <v/>
      </c>
      <c r="FG60" s="842" t="str">
        <f>IF(AND($C$2="sixth"),key!GJ62,IF(AND($C$2="Seventh"),key!GJ162,IF(AND($C$2="eighth"),key!GJ262,"")))</f>
        <v/>
      </c>
      <c r="FH60" s="843"/>
      <c r="FI60" s="255" t="str">
        <f>IF(AND($C$2="sixth"),key!GG62,IF(AND($C$2="Seventh"),key!GG162,IF(AND($C$2="eighth"),key!GG262,"")))</f>
        <v/>
      </c>
      <c r="FJ60" s="330" t="str">
        <f t="shared" si="10"/>
        <v/>
      </c>
      <c r="FK60" s="248"/>
      <c r="FL60" s="248"/>
      <c r="FY60" s="50" t="str">
        <f>IF(AND($C$2="sixth"),key!GH62,IF(AND($C$2="Seventh"),key!GH162,IF(AND($C$2="eighth"),key!GH262,"")))</f>
        <v/>
      </c>
    </row>
    <row r="61" spans="1:181" ht="18.75">
      <c r="A61" s="257">
        <v>55</v>
      </c>
      <c r="B61" s="291" t="str">
        <f>IF(AND($C$2="sixth"),key!E63,IF(AND($C$2="Seventh"),key!E163,IF(AND($C$2="eighth"),key!E263,"")))</f>
        <v/>
      </c>
      <c r="C61" s="288" t="str">
        <f>IF(ISNA(VLOOKUP(D61,Register!A$7:Z$315,10,FALSE)),"",VLOOKUP(D61,Register!A$7:Z$315,10,FALSE))</f>
        <v/>
      </c>
      <c r="D61" s="289" t="str">
        <f>IF(AND($C$2="sixth"),key!B63,IF(AND($C$2="Seventh"),key!B163,IF(AND($C$2="eighth"),key!B263,"")))</f>
        <v/>
      </c>
      <c r="E61" s="290" t="str">
        <f>IF(AND($C$2="sixth"),key!C63,IF(AND($C$2="Seventh"),key!C163,IF(AND($C$2="eighth"),key!C263,"")))</f>
        <v/>
      </c>
      <c r="F61" s="290" t="str">
        <f>IF(AND($C$2="sixth"),key!D63,IF(AND($C$2="Seventh"),key!D163,IF(AND($C$2="eighth"),key!D263,"")))</f>
        <v/>
      </c>
      <c r="G61" s="295" t="str">
        <f>IF(AND($C$2="sixth"),key!G63,IF(AND($C$2="Seventh"),key!G163,IF(AND($C$2="eighth"),key!G263,"")))</f>
        <v/>
      </c>
      <c r="H61" s="295" t="str">
        <f>IF(AND($C$2="sixth"),key!H63,IF(AND($C$2="Seventh"),key!H163,IF(AND($C$2="eighth"),key!H263,"")))</f>
        <v/>
      </c>
      <c r="I61" s="297" t="str">
        <f t="shared" si="0"/>
        <v/>
      </c>
      <c r="J61" s="296" t="str">
        <f>IF(AND($C$2="sixth"),key!J63,IF(AND($C$2="Seventh"),key!J163,IF(AND($C$2="eighth"),key!J263,"")))</f>
        <v/>
      </c>
      <c r="K61" s="295" t="str">
        <f>IF(AND($C$2="sixth"),key!K63,IF(AND($C$2="Seventh"),key!K163,IF(AND($C$2="eighth"),key!K263,"")))</f>
        <v/>
      </c>
      <c r="L61" s="295" t="str">
        <f>IF(AND($C$2="sixth"),key!L63,IF(AND($C$2="Seventh"),key!L163,IF(AND($C$2="eighth"),key!L263,"")))</f>
        <v/>
      </c>
      <c r="M61" s="258" t="str">
        <f t="shared" si="2"/>
        <v/>
      </c>
      <c r="N61" s="298" t="str">
        <f>IF(AND($C$2="sixth"),key!N63,IF(AND($C$2="Seventh"),key!N163,IF(AND($C$2="eighth"),key!N263,"")))</f>
        <v/>
      </c>
      <c r="O61" s="295" t="str">
        <f>IF(AND($C$2="sixth"),key!O63,IF(AND($C$2="Seventh"),key!O163,IF(AND($C$2="eighth"),key!O263,"")))</f>
        <v/>
      </c>
      <c r="P61" s="295" t="str">
        <f>IF(AND($C$2="sixth"),key!P63,IF(AND($C$2="Seventh"),key!P163,IF(AND($C$2="eighth"),key!P263,"")))</f>
        <v/>
      </c>
      <c r="Q61" s="258" t="str">
        <f t="shared" si="3"/>
        <v/>
      </c>
      <c r="R61" s="298" t="str">
        <f>IF(AND($C$2="sixth"),key!R63,IF(AND($C$2="Seventh"),key!R163,IF(AND($C$2="eighth"),key!R263,"")))</f>
        <v/>
      </c>
      <c r="S61" s="295" t="str">
        <f>IF(AND($C$2="sixth"),key!S63,IF(AND($C$2="Seventh"),key!S163,IF(AND($C$2="eighth"),key!S263,"")))</f>
        <v/>
      </c>
      <c r="T61" s="295" t="str">
        <f>IF(AND($C$2="sixth"),key!T63,IF(AND($C$2="Seventh"),key!T163,IF(AND($C$2="eighth"),key!T263,"")))</f>
        <v/>
      </c>
      <c r="U61" s="258" t="str">
        <f t="shared" si="4"/>
        <v/>
      </c>
      <c r="V61" s="298" t="str">
        <f>IF(AND($C$2="sixth"),key!V63,IF(AND($C$2="Seventh"),key!V163,IF(AND($C$2="eighth"),key!V263,"")))</f>
        <v/>
      </c>
      <c r="W61" s="295" t="str">
        <f>IF(AND($C$2="sixth"),key!W63,IF(AND($C$2="Seventh"),key!W163,IF(AND($C$2="eighth"),key!W263,"")))</f>
        <v/>
      </c>
      <c r="X61" s="295" t="str">
        <f>IF(AND($C$2="sixth"),key!X63,IF(AND($C$2="Seventh"),key!X163,IF(AND($C$2="eighth"),key!X263,"")))</f>
        <v/>
      </c>
      <c r="Y61" s="259" t="str">
        <f t="shared" si="5"/>
        <v/>
      </c>
      <c r="Z61" s="298" t="str">
        <f>IF(AND($C$2="sixth"),key!Z63,IF(AND($C$2="Seventh"),key!Z163,IF(AND($C$2="eighth"),key!Z263,"")))</f>
        <v/>
      </c>
      <c r="AA61" s="259" t="str">
        <f>IF(AND($C$2="sixth"),key!AC63,IF(AND($C$2="Seventh"),key!AC163,IF(AND($C$2="eighth"),key!AC263,"")))</f>
        <v/>
      </c>
      <c r="AB61" s="299" t="str">
        <f>IF(AND($C$2="sixth"),key!AD63,IF(AND($C$2="Seventh"),key!AD163,IF(AND($C$2="eighth"),key!AD263,"")))</f>
        <v/>
      </c>
      <c r="AC61" s="295" t="str">
        <f>IF(AND($C$2="sixth"),key!AF63,IF(AND($C$2="Seventh"),key!AF163,IF(AND($C$2="eighth"),key!AF263,"")))</f>
        <v/>
      </c>
      <c r="AD61" s="295" t="str">
        <f>IF(AND($C$2="sixth"),key!AG63,IF(AND($C$2="Seventh"),key!AG163,IF(AND($C$2="eighth"),key!AG263,"")))</f>
        <v/>
      </c>
      <c r="AE61" s="297" t="str">
        <f t="shared" si="6"/>
        <v/>
      </c>
      <c r="AF61" s="296" t="str">
        <f>IF(AND($C$2="sixth"),key!AI63,IF(AND($C$2="Seventh"),key!AI163,IF(AND($C$2="eighth"),key!AI263,"")))</f>
        <v/>
      </c>
      <c r="AG61" s="295" t="str">
        <f>IF(AND($C$2="sixth"),key!AJ63,IF(AND($C$2="Seventh"),key!AJ163,IF(AND($C$2="eighth"),key!AJ263,"")))</f>
        <v/>
      </c>
      <c r="AH61" s="295" t="str">
        <f>IF(AND($C$2="sixth"),key!AK63,IF(AND($C$2="Seventh"),key!AK163,IF(AND($C$2="eighth"),key!AK263,"")))</f>
        <v/>
      </c>
      <c r="AI61" s="258" t="str">
        <f t="shared" si="7"/>
        <v/>
      </c>
      <c r="AJ61" s="298" t="str">
        <f>IF(AND($C$2="sixth"),key!AM63,IF(AND($C$2="Seventh"),key!AM163,IF(AND($C$2="eighth"),key!AM263,"")))</f>
        <v/>
      </c>
      <c r="AK61" s="295" t="str">
        <f>IF(AND($C$2="sixth"),key!AN63,IF(AND($C$2="Seventh"),key!AN163,IF(AND($C$2="eighth"),key!AN263,"")))</f>
        <v/>
      </c>
      <c r="AL61" s="295" t="str">
        <f>IF(AND($C$2="sixth"),key!AO63,IF(AND($C$2="Seventh"),key!AO163,IF(AND($C$2="eighth"),key!AO263,"")))</f>
        <v/>
      </c>
      <c r="AM61" s="258" t="str">
        <f t="shared" si="8"/>
        <v/>
      </c>
      <c r="AN61" s="298" t="str">
        <f>IF(AND($C$2="sixth"),key!AQ63,IF(AND($C$2="Seventh"),key!AQ163,IF(AND($C$2="eighth"),key!AQ263,"")))</f>
        <v/>
      </c>
      <c r="AO61" s="295" t="str">
        <f>IF(AND($C$2="sixth"),key!AR63,IF(AND($C$2="Seventh"),key!AR163,IF(AND($C$2="eighth"),key!AR263,"")))</f>
        <v/>
      </c>
      <c r="AP61" s="295" t="str">
        <f>IF(AND($C$2="sixth"),key!AS63,IF(AND($C$2="Seventh"),key!AS163,IF(AND($C$2="eighth"),key!AS263,"")))</f>
        <v/>
      </c>
      <c r="AQ61" s="303" t="str">
        <f>IF(AND($C$2="sixth"),key!AT63,IF(AND($C$2="Seventh"),key!AT163,IF(AND($C$2="eighth"),key!AT263,"")))</f>
        <v/>
      </c>
      <c r="AR61" s="298" t="str">
        <f>IF(AND($C$2="sixth"),key!AU63,IF(AND($C$2="Seventh"),key!AU163,IF(AND($C$2="eighth"),key!AU263,"")))</f>
        <v/>
      </c>
      <c r="AS61" s="295" t="str">
        <f>IF(AND($C$2="sixth"),key!AV63,IF(AND($C$2="Seventh"),key!AV163,IF(AND($C$2="eighth"),key!AV263,"")))</f>
        <v/>
      </c>
      <c r="AT61" s="295" t="str">
        <f>IF(AND($C$2="sixth"),key!AW63,IF(AND($C$2="Seventh"),key!AW163,IF(AND($C$2="eighth"),key!AW263,"")))</f>
        <v/>
      </c>
      <c r="AU61" s="303" t="str">
        <f>IF(AND($C$2="sixth"),key!AX63,IF(AND($C$2="Seventh"),key!AX163,IF(AND($C$2="eighth"),key!AX263,"")))</f>
        <v/>
      </c>
      <c r="AV61" s="298" t="str">
        <f>IF(AND($C$2="sixth"),key!AY63,IF(AND($C$2="Seventh"),key!AY163,IF(AND($C$2="eighth"),key!AY263,"")))</f>
        <v/>
      </c>
      <c r="AW61" s="259" t="str">
        <f>IF(AND($C$2="sixth"),key!BB63,IF(AND($C$2="Seventh"),key!BB163,IF(AND($C$2="eighth"),key!BB263,"")))</f>
        <v/>
      </c>
      <c r="AX61" s="299" t="str">
        <f>IF(AND($C$2="sixth"),key!BC63,IF(AND($C$2="Seventh"),key!BC163,IF(AND($C$2="eighth"),key!BC263,"")))</f>
        <v/>
      </c>
      <c r="AY61" s="295" t="str">
        <f>IF(AND($C$2="sixth"),key!BE63,IF(AND($C$2="Seventh"),key!BE163,IF(AND($C$2="eighth"),key!BE263,"")))</f>
        <v/>
      </c>
      <c r="AZ61" s="295" t="str">
        <f>IF(AND($C$2="sixth"),key!BF63,IF(AND($C$2="Seventh"),key!BF163,IF(AND($C$2="eighth"),key!BF263,"")))</f>
        <v/>
      </c>
      <c r="BA61" s="302" t="str">
        <f>IF(AND($C$2="sixth"),key!BG63,IF(AND($C$2="Seventh"),key!BG163,IF(AND($C$2="eighth"),key!BG263,"")))</f>
        <v/>
      </c>
      <c r="BB61" s="298" t="str">
        <f>IF(AND($C$2="sixth"),key!BH63,IF(AND($C$2="Seventh"),key!BH163,IF(AND($C$2="eighth"),key!BH263,"")))</f>
        <v/>
      </c>
      <c r="BC61" s="295" t="str">
        <f>IF(AND($C$2="sixth"),key!BI63,IF(AND($C$2="Seventh"),key!BI163,IF(AND($C$2="eighth"),key!BI263,"")))</f>
        <v/>
      </c>
      <c r="BD61" s="295" t="str">
        <f>IF(AND($C$2="sixth"),key!BJ63,IF(AND($C$2="Seventh"),key!BJ163,IF(AND($C$2="eighth"),key!BJ263,"")))</f>
        <v/>
      </c>
      <c r="BE61" s="302" t="str">
        <f>IF(AND($C$2="sixth"),key!BK63,IF(AND($C$2="Seventh"),key!BK163,IF(AND($C$2="eighth"),key!BK263,"")))</f>
        <v/>
      </c>
      <c r="BF61" s="298" t="str">
        <f>IF(AND($C$2="sixth"),key!BL63,IF(AND($C$2="Seventh"),key!BL163,IF(AND($C$2="eighth"),key!BL263,"")))</f>
        <v/>
      </c>
      <c r="BG61" s="295" t="str">
        <f>IF(AND($C$2="sixth"),key!BM63,IF(AND($C$2="Seventh"),key!BM163,IF(AND($C$2="eighth"),key!BM263,"")))</f>
        <v/>
      </c>
      <c r="BH61" s="295" t="str">
        <f>IF(AND($C$2="sixth"),key!BN63,IF(AND($C$2="Seventh"),key!BN163,IF(AND($C$2="eighth"),key!BN263,"")))</f>
        <v/>
      </c>
      <c r="BI61" s="302" t="str">
        <f>IF(AND($C$2="sixth"),key!BO63,IF(AND($C$2="Seventh"),key!BO163,IF(AND($C$2="eighth"),key!BO263,"")))</f>
        <v/>
      </c>
      <c r="BJ61" s="298" t="str">
        <f>IF(AND($C$2="sixth"),key!BP63,IF(AND($C$2="Seventh"),key!BP163,IF(AND($C$2="eighth"),key!BP263,"")))</f>
        <v/>
      </c>
      <c r="BK61" s="295" t="str">
        <f>IF(AND($C$2="sixth"),key!BQ63,IF(AND($C$2="Seventh"),key!BQ163,IF(AND($C$2="eighth"),key!BQ263,"")))</f>
        <v/>
      </c>
      <c r="BL61" s="295" t="str">
        <f>IF(AND($C$2="sixth"),key!BR63,IF(AND($C$2="Seventh"),key!BR163,IF(AND($C$2="eighth"),key!BR263,"")))</f>
        <v/>
      </c>
      <c r="BM61" s="302" t="str">
        <f>IF(AND($C$2="sixth"),key!BS63,IF(AND($C$2="Seventh"),key!BS163,IF(AND($C$2="eighth"),key!BS263,"")))</f>
        <v/>
      </c>
      <c r="BN61" s="298" t="str">
        <f>IF(AND($C$2="sixth"),key!BT63,IF(AND($C$2="Seventh"),key!BT163,IF(AND($C$2="eighth"),key!BT263,"")))</f>
        <v/>
      </c>
      <c r="BO61" s="295" t="str">
        <f>IF(AND($C$2="sixth"),key!BU63,IF(AND($C$2="Seventh"),key!BU163,IF(AND($C$2="eighth"),key!BU263,"")))</f>
        <v/>
      </c>
      <c r="BP61" s="295" t="str">
        <f>IF(AND($C$2="sixth"),key!BV63,IF(AND($C$2="Seventh"),key!BV163,IF(AND($C$2="eighth"),key!BV263,"")))</f>
        <v/>
      </c>
      <c r="BQ61" s="302" t="str">
        <f>IF(AND($C$2="sixth"),key!BW63,IF(AND($C$2="Seventh"),key!BW163,IF(AND($C$2="eighth"),key!BW263,"")))</f>
        <v/>
      </c>
      <c r="BR61" s="298" t="str">
        <f>IF(AND($C$2="sixth"),key!BX63,IF(AND($C$2="Seventh"),key!BX163,IF(AND($C$2="eighth"),key!BX263,"")))</f>
        <v/>
      </c>
      <c r="BS61" s="259" t="str">
        <f>IF(AND($C$2="sixth"),key!CA63,IF(AND($C$2="Seventh"),key!CA163,IF(AND($C$2="eighth"),key!CA263,"")))</f>
        <v/>
      </c>
      <c r="BT61" s="299" t="str">
        <f>IF(AND($C$2="sixth"),key!CB63,IF(AND($C$2="Seventh"),key!CB163,IF(AND($C$2="eighth"),key!CB263,"")))</f>
        <v/>
      </c>
      <c r="BU61" s="295" t="str">
        <f>IF(AND($C$2="sixth"),key!CD63,IF(AND($C$2="Seventh"),key!CD163,IF(AND($C$2="eighth"),key!CD263,"")))</f>
        <v/>
      </c>
      <c r="BV61" s="295" t="str">
        <f>IF(AND($C$2="sixth"),key!CE63,IF(AND($C$2="Seventh"),key!CE163,IF(AND($C$2="eighth"),key!CE263,"")))</f>
        <v/>
      </c>
      <c r="BW61" s="302" t="str">
        <f>IF(AND($C$2="sixth"),key!CF63,IF(AND($C$2="Seventh"),key!CF163,IF(AND($C$2="eighth"),key!CF263,"")))</f>
        <v/>
      </c>
      <c r="BX61" s="298" t="str">
        <f>IF(AND($C$2="sixth"),key!CG63,IF(AND($C$2="Seventh"),key!CG163,IF(AND($C$2="eighth"),key!CG263,"")))</f>
        <v/>
      </c>
      <c r="BY61" s="295" t="str">
        <f>IF(AND($C$2="sixth"),key!CH63,IF(AND($C$2="Seventh"),key!CH163,IF(AND($C$2="eighth"),key!CH263,"")))</f>
        <v/>
      </c>
      <c r="BZ61" s="295" t="str">
        <f>IF(AND($C$2="sixth"),key!CI63,IF(AND($C$2="Seventh"),key!CI163,IF(AND($C$2="eighth"),key!CI263,"")))</f>
        <v/>
      </c>
      <c r="CA61" s="302" t="str">
        <f>IF(AND($C$2="sixth"),key!CJ63,IF(AND($C$2="Seventh"),key!CJ163,IF(AND($C$2="eighth"),key!CJ263,"")))</f>
        <v/>
      </c>
      <c r="CB61" s="298" t="str">
        <f>IF(AND($C$2="sixth"),key!CK63,IF(AND($C$2="Seventh"),key!CK163,IF(AND($C$2="eighth"),key!CK263,"")))</f>
        <v/>
      </c>
      <c r="CC61" s="295" t="str">
        <f>IF(AND($C$2="sixth"),key!CL63,IF(AND($C$2="Seventh"),key!CL163,IF(AND($C$2="eighth"),key!CL263,"")))</f>
        <v/>
      </c>
      <c r="CD61" s="295" t="str">
        <f>IF(AND($C$2="sixth"),key!CM63,IF(AND($C$2="Seventh"),key!CM163,IF(AND($C$2="eighth"),key!CM263,"")))</f>
        <v/>
      </c>
      <c r="CE61" s="302" t="str">
        <f>IF(AND($C$2="sixth"),key!CN63,IF(AND($C$2="Seventh"),key!CN163,IF(AND($C$2="eighth"),key!CN263,"")))</f>
        <v/>
      </c>
      <c r="CF61" s="298" t="str">
        <f>IF(AND($C$2="sixth"),key!CO63,IF(AND($C$2="Seventh"),key!CO163,IF(AND($C$2="eighth"),key!CO263,"")))</f>
        <v/>
      </c>
      <c r="CG61" s="295" t="str">
        <f>IF(AND($C$2="sixth"),key!CP63,IF(AND($C$2="Seventh"),key!CP163,IF(AND($C$2="eighth"),key!CP263,"")))</f>
        <v/>
      </c>
      <c r="CH61" s="295" t="str">
        <f>IF(AND($C$2="sixth"),key!CQ63,IF(AND($C$2="Seventh"),key!CQ163,IF(AND($C$2="eighth"),key!CQ263,"")))</f>
        <v/>
      </c>
      <c r="CI61" s="302" t="str">
        <f>IF(AND($C$2="sixth"),key!CR63,IF(AND($C$2="Seventh"),key!CR163,IF(AND($C$2="eighth"),key!CR263,"")))</f>
        <v/>
      </c>
      <c r="CJ61" s="298" t="str">
        <f>IF(AND($C$2="sixth"),key!CS63,IF(AND($C$2="Seventh"),key!CS163,IF(AND($C$2="eighth"),key!CS263,"")))</f>
        <v/>
      </c>
      <c r="CK61" s="295" t="str">
        <f>IF(AND($C$2="sixth"),key!CT63,IF(AND($C$2="Seventh"),key!CT163,IF(AND($C$2="eighth"),key!CT263,"")))</f>
        <v/>
      </c>
      <c r="CL61" s="295" t="str">
        <f>IF(AND($C$2="sixth"),key!CU63,IF(AND($C$2="Seventh"),key!CU163,IF(AND($C$2="eighth"),key!CU263,"")))</f>
        <v/>
      </c>
      <c r="CM61" s="302" t="str">
        <f>IF(AND($C$2="sixth"),key!CV63,IF(AND($C$2="Seventh"),key!CV163,IF(AND($C$2="eighth"),key!CV263,"")))</f>
        <v/>
      </c>
      <c r="CN61" s="298" t="str">
        <f>IF(AND($C$2="sixth"),key!CW63,IF(AND($C$2="Seventh"),key!CW163,IF(AND($C$2="eighth"),key!CW263,"")))</f>
        <v/>
      </c>
      <c r="CO61" s="259" t="str">
        <f>IF(AND($C$2="sixth"),key!CZ63,IF(AND($C$2="Seventh"),key!CZ163,IF(AND($C$2="eighth"),key!CZ263,"")))</f>
        <v/>
      </c>
      <c r="CP61" s="299" t="str">
        <f>IF(AND($C$2="sixth"),key!DA63,IF(AND($C$2="Seventh"),key!DA163,IF(AND($C$2="eighth"),key!DA263,"")))</f>
        <v/>
      </c>
      <c r="CQ61" s="295" t="str">
        <f>IF(AND($C$2="sixth"),key!DC63,IF(AND($C$2="Seventh"),key!DC163,IF(AND($C$2="eighth"),key!DC263,"")))</f>
        <v/>
      </c>
      <c r="CR61" s="295" t="str">
        <f>IF(AND($C$2="sixth"),key!DD63,IF(AND($C$2="Seventh"),key!DD163,IF(AND($C$2="eighth"),key!DD263,"")))</f>
        <v/>
      </c>
      <c r="CS61" s="302" t="str">
        <f>IF(AND($C$2="sixth"),key!DE63,IF(AND($C$2="Seventh"),key!DE163,IF(AND($C$2="eighth"),key!DE263,"")))</f>
        <v/>
      </c>
      <c r="CT61" s="298" t="str">
        <f>IF(AND($C$2="sixth"),key!DF63,IF(AND($C$2="Seventh"),key!DF163,IF(AND($C$2="eighth"),key!DF263,"")))</f>
        <v/>
      </c>
      <c r="CU61" s="295" t="str">
        <f>IF(AND($C$2="sixth"),key!DG63,IF(AND($C$2="Seventh"),key!DG163,IF(AND($C$2="eighth"),key!DG263,"")))</f>
        <v/>
      </c>
      <c r="CV61" s="295" t="str">
        <f>IF(AND($C$2="sixth"),key!DH63,IF(AND($C$2="Seventh"),key!DH163,IF(AND($C$2="eighth"),key!DH263,"")))</f>
        <v/>
      </c>
      <c r="CW61" s="302" t="str">
        <f>IF(AND($C$2="sixth"),key!DI63,IF(AND($C$2="Seventh"),key!DI163,IF(AND($C$2="eighth"),key!DI263,"")))</f>
        <v/>
      </c>
      <c r="CX61" s="298" t="str">
        <f>IF(AND($C$2="sixth"),key!DJ63,IF(AND($C$2="Seventh"),key!DJ163,IF(AND($C$2="eighth"),key!DJ263,"")))</f>
        <v/>
      </c>
      <c r="CY61" s="295" t="str">
        <f>IF(AND($C$2="sixth"),key!DK63,IF(AND($C$2="Seventh"),key!DK163,IF(AND($C$2="eighth"),key!DK263,"")))</f>
        <v/>
      </c>
      <c r="CZ61" s="295" t="str">
        <f>IF(AND($C$2="sixth"),key!DL63,IF(AND($C$2="Seventh"),key!DL163,IF(AND($C$2="eighth"),key!DL263,"")))</f>
        <v/>
      </c>
      <c r="DA61" s="302" t="str">
        <f>IF(AND($C$2="sixth"),key!DM63,IF(AND($C$2="Seventh"),key!DM163,IF(AND($C$2="eighth"),key!DM263,"")))</f>
        <v/>
      </c>
      <c r="DB61" s="298" t="str">
        <f>IF(AND($C$2="sixth"),key!DN63,IF(AND($C$2="Seventh"),key!DN163,IF(AND($C$2="eighth"),key!DN263,"")))</f>
        <v/>
      </c>
      <c r="DC61" s="295" t="str">
        <f>IF(AND($C$2="sixth"),key!DO63,IF(AND($C$2="Seventh"),key!DO163,IF(AND($C$2="eighth"),key!DO263,"")))</f>
        <v/>
      </c>
      <c r="DD61" s="295" t="str">
        <f>IF(AND($C$2="sixth"),key!DP63,IF(AND($C$2="Seventh"),key!DP163,IF(AND($C$2="eighth"),key!DP263,"")))</f>
        <v/>
      </c>
      <c r="DE61" s="302" t="str">
        <f>IF(AND($C$2="sixth"),key!DQ63,IF(AND($C$2="Seventh"),key!DQ163,IF(AND($C$2="eighth"),key!DQ263,"")))</f>
        <v/>
      </c>
      <c r="DF61" s="298" t="str">
        <f>IF(AND($C$2="sixth"),key!DR63,IF(AND($C$2="Seventh"),key!DR163,IF(AND($C$2="eighth"),key!DR263,"")))</f>
        <v/>
      </c>
      <c r="DG61" s="295" t="str">
        <f>IF(AND($C$2="sixth"),key!DS63,IF(AND($C$2="Seventh"),key!DS163,IF(AND($C$2="eighth"),key!DS263,"")))</f>
        <v/>
      </c>
      <c r="DH61" s="295" t="str">
        <f>IF(AND($C$2="sixth"),key!DT63,IF(AND($C$2="Seventh"),key!DT163,IF(AND($C$2="eighth"),key!DT263,"")))</f>
        <v/>
      </c>
      <c r="DI61" s="302" t="str">
        <f>IF(AND($C$2="sixth"),key!DU63,IF(AND($C$2="Seventh"),key!DU163,IF(AND($C$2="eighth"),key!DU263,"")))</f>
        <v/>
      </c>
      <c r="DJ61" s="298" t="str">
        <f>IF(AND($C$2="sixth"),key!DV63,IF(AND($C$2="Seventh"),key!DV163,IF(AND($C$2="eighth"),key!DV263,"")))</f>
        <v/>
      </c>
      <c r="DK61" s="259" t="str">
        <f>IF(AND($C$2="sixth"),key!DY63,IF(AND($C$2="Seventh"),key!DY163,IF(AND($C$2="eighth"),key!DY263,"")))</f>
        <v/>
      </c>
      <c r="DL61" s="299" t="str">
        <f>IF(AND($C$2="sixth"),key!DZ63,IF(AND($C$2="Seventh"),key!DZ163,IF(AND($C$2="eighth"),key!DZ263,"")))</f>
        <v/>
      </c>
      <c r="DM61" s="295" t="str">
        <f>IF(AND($C$2="sixth"),key!EB63,IF(AND($C$2="Seventh"),key!EB163,IF(AND($C$2="eighth"),key!EB263,"")))</f>
        <v/>
      </c>
      <c r="DN61" s="295" t="str">
        <f>IF(AND($C$2="sixth"),key!EC63,IF(AND($C$2="Seventh"),key!EC163,IF(AND($C$2="eighth"),key!EC263,"")))</f>
        <v/>
      </c>
      <c r="DO61" s="302" t="str">
        <f>IF(AND($C$2="sixth"),key!ED63,IF(AND($C$2="Seventh"),key!ED163,IF(AND($C$2="eighth"),key!ED263,"")))</f>
        <v/>
      </c>
      <c r="DP61" s="298" t="str">
        <f>IF(AND($C$2="sixth"),key!EE63,IF(AND($C$2="Seventh"),key!EE163,IF(AND($C$2="eighth"),key!EE263,"")))</f>
        <v/>
      </c>
      <c r="DQ61" s="295" t="str">
        <f>IF(AND($C$2="sixth"),key!EF63,IF(AND($C$2="Seventh"),key!EF163,IF(AND($C$2="eighth"),key!EF263,"")))</f>
        <v/>
      </c>
      <c r="DR61" s="295" t="str">
        <f>IF(AND($C$2="sixth"),key!EG63,IF(AND($C$2="Seventh"),key!EG163,IF(AND($C$2="eighth"),key!EG263,"")))</f>
        <v/>
      </c>
      <c r="DS61" s="302" t="str">
        <f>IF(AND($C$2="sixth"),key!EH63,IF(AND($C$2="Seventh"),key!EH163,IF(AND($C$2="eighth"),key!EH263,"")))</f>
        <v/>
      </c>
      <c r="DT61" s="298" t="str">
        <f>IF(AND($C$2="sixth"),key!EI63,IF(AND($C$2="Seventh"),key!EI163,IF(AND($C$2="eighth"),key!EI263,"")))</f>
        <v/>
      </c>
      <c r="DU61" s="295" t="str">
        <f>IF(AND($C$2="sixth"),key!EJ63,IF(AND($C$2="Seventh"),key!EJ163,IF(AND($C$2="eighth"),key!EJ263,"")))</f>
        <v/>
      </c>
      <c r="DV61" s="295" t="str">
        <f>IF(AND($C$2="sixth"),key!EK63,IF(AND($C$2="Seventh"),key!EK163,IF(AND($C$2="eighth"),key!EK263,"")))</f>
        <v/>
      </c>
      <c r="DW61" s="302" t="str">
        <f>IF(AND($C$2="sixth"),key!EL63,IF(AND($C$2="Seventh"),key!EL163,IF(AND($C$2="eighth"),key!EL263,"")))</f>
        <v/>
      </c>
      <c r="DX61" s="298" t="str">
        <f>IF(AND($C$2="sixth"),key!EM63,IF(AND($C$2="Seventh"),key!EM163,IF(AND($C$2="eighth"),key!EM263,"")))</f>
        <v/>
      </c>
      <c r="DY61" s="295" t="str">
        <f>IF(AND($C$2="sixth"),key!EN63,IF(AND($C$2="Seventh"),key!EN163,IF(AND($C$2="eighth"),key!EN263,"")))</f>
        <v/>
      </c>
      <c r="DZ61" s="295" t="str">
        <f>IF(AND($C$2="sixth"),key!EO63,IF(AND($C$2="Seventh"),key!EO163,IF(AND($C$2="eighth"),key!EO263,"")))</f>
        <v/>
      </c>
      <c r="EA61" s="302" t="str">
        <f>IF(AND($C$2="sixth"),key!EP63,IF(AND($C$2="Seventh"),key!EP163,IF(AND($C$2="eighth"),key!EP263,"")))</f>
        <v/>
      </c>
      <c r="EB61" s="298" t="str">
        <f>IF(AND($C$2="sixth"),key!EQ63,IF(AND($C$2="Seventh"),key!EQ163,IF(AND($C$2="eighth"),key!EQ263,"")))</f>
        <v/>
      </c>
      <c r="EC61" s="295" t="str">
        <f>IF(AND($C$2="sixth"),key!ER63,IF(AND($C$2="Seventh"),key!ER163,IF(AND($C$2="eighth"),key!ER263,"")))</f>
        <v/>
      </c>
      <c r="ED61" s="295" t="str">
        <f>IF(AND($C$2="sixth"),key!ES63,IF(AND($C$2="Seventh"),key!ES163,IF(AND($C$2="eighth"),key!ES263,"")))</f>
        <v/>
      </c>
      <c r="EE61" s="302" t="str">
        <f>IF(AND($C$2="sixth"),key!ET63,IF(AND($C$2="Seventh"),key!ET163,IF(AND($C$2="eighth"),key!ET263,"")))</f>
        <v/>
      </c>
      <c r="EF61" s="298" t="str">
        <f>IF(AND($C$2="sixth"),key!EU63,IF(AND($C$2="Seventh"),key!EU163,IF(AND($C$2="eighth"),key!EU263,"")))</f>
        <v/>
      </c>
      <c r="EG61" s="259" t="str">
        <f>IF(AND($C$2="sixth"),key!EX63,IF(AND($C$2="Seventh"),key!EX163,IF(AND($C$2="eighth"),key!EX263,"")))</f>
        <v/>
      </c>
      <c r="EH61" s="299" t="str">
        <f>IF(AND($C$2="sixth"),key!EY63,IF(AND($C$2="Seventh"),key!EY163,IF(AND($C$2="eighth"),key!EY263,"")))</f>
        <v/>
      </c>
      <c r="EI61" s="260" t="str">
        <f t="shared" si="9"/>
        <v/>
      </c>
      <c r="EJ61" s="254" t="str">
        <f>IF(AND($C$2="sixth"),key!EZ63,IF(AND($C$2="Seventh"),key!EZ163,IF(AND($C$2="eighth"),key!EZ263,"")))</f>
        <v/>
      </c>
      <c r="EK61" s="254" t="str">
        <f>IF(AND($C$2="sixth"),key!FA63,IF(AND($C$2="Seventh"),key!FA163,IF(AND($C$2="eighth"),key!FA263,"")))</f>
        <v/>
      </c>
      <c r="EL61" s="254" t="str">
        <f>IF(AND($C$2="sixth"),key!FB63,IF(AND($C$2="Seventh"),key!FB163,IF(AND($C$2="eighth"),key!FB263,"")))</f>
        <v/>
      </c>
      <c r="EM61" s="254" t="str">
        <f>IF(AND($C$2="sixth"),key!FC63,IF(AND($C$2="Seventh"),key!FC163,IF(AND($C$2="eighth"),key!FC263,"")))</f>
        <v/>
      </c>
      <c r="EN61" s="254" t="str">
        <f>IF(AND($C$2="sixth"),key!FD63,IF(AND($C$2="Seventh"),key!FD163,IF(AND($C$2="eighth"),key!FD263,"")))</f>
        <v/>
      </c>
      <c r="EO61" s="310" t="str">
        <f>IF(AND($C$2="sixth"),key!FE63,IF(AND($C$2="Seventh"),key!FE163,IF(AND($C$2="eighth"),key!FE263,"")))</f>
        <v/>
      </c>
      <c r="EP61" s="311" t="str">
        <f>IF(AND($C$2="sixth"),key!FF63,IF(AND($C$2="Seventh"),key!FF163,IF(AND($C$2="eighth"),key!FF263,"")))</f>
        <v xml:space="preserve"> </v>
      </c>
      <c r="EQ61" s="254" t="str">
        <f>IF(AND($C$2="sixth"),key!FG63,IF(AND($C$2="Seventh"),key!FG163,IF(AND($C$2="eighth"),key!FG263,"")))</f>
        <v/>
      </c>
      <c r="ER61" s="254" t="str">
        <f>IF(AND($C$2="sixth"),key!FH63,IF(AND($C$2="Seventh"),key!FH163,IF(AND($C$2="eighth"),key!FH263,"")))</f>
        <v/>
      </c>
      <c r="ES61" s="254" t="str">
        <f>IF(AND($C$2="sixth"),key!FI63,IF(AND($C$2="Seventh"),key!FI163,IF(AND($C$2="eighth"),key!FI263,"")))</f>
        <v/>
      </c>
      <c r="ET61" s="254" t="str">
        <f>IF(AND($C$2="sixth"),key!FJ63,IF(AND($C$2="Seventh"),key!FJ163,IF(AND($C$2="eighth"),key!FJ263,"")))</f>
        <v/>
      </c>
      <c r="EU61" s="254" t="str">
        <f>IF(AND($C$2="sixth"),key!FK63,IF(AND($C$2="Seventh"),key!FK163,IF(AND($C$2="eighth"),key!FK263,"")))</f>
        <v/>
      </c>
      <c r="EV61" s="310" t="str">
        <f>IF(AND($C$2="sixth"),key!FL63,IF(AND($C$2="Seventh"),key!FL163,IF(AND($C$2="eighth"),key!FL263,"")))</f>
        <v/>
      </c>
      <c r="EW61" s="311" t="str">
        <f>IF(AND($C$2="sixth"),key!FM63,IF(AND($C$2="Seventh"),key!FM163,IF(AND($C$2="eighth"),key!FM263,"")))</f>
        <v xml:space="preserve"> </v>
      </c>
      <c r="EX61" s="254" t="str">
        <f>IF(AND($C$2="sixth"),key!FN63,IF(AND($C$2="Seventh"),key!FN163,IF(AND($C$2="eighth"),key!FN263,"")))</f>
        <v/>
      </c>
      <c r="EY61" s="254" t="str">
        <f>IF(AND($C$2="sixth"),key!FO63,IF(AND($C$2="Seventh"),key!FO163,IF(AND($C$2="eighth"),key!FO263,"")))</f>
        <v/>
      </c>
      <c r="EZ61" s="254" t="str">
        <f>IF(AND($C$2="sixth"),key!FP63,IF(AND($C$2="Seventh"),key!FP163,IF(AND($C$2="eighth"),key!FP263,"")))</f>
        <v/>
      </c>
      <c r="FA61" s="254" t="str">
        <f>IF(AND($C$2="sixth"),key!FQ63,IF(AND($C$2="Seventh"),key!FQ163,IF(AND($C$2="eighth"),key!FQ263,"")))</f>
        <v/>
      </c>
      <c r="FB61" s="254" t="str">
        <f>IF(AND($C$2="sixth"),key!FR63,IF(AND($C$2="Seventh"),key!FR163,IF(AND($C$2="eighth"),key!FR263,"")))</f>
        <v/>
      </c>
      <c r="FC61" s="310" t="str">
        <f>IF(AND($C$2="sixth"),key!FS63,IF(AND($C$2="Seventh"),key!FS163,IF(AND($C$2="eighth"),key!FS263,"")))</f>
        <v/>
      </c>
      <c r="FD61" s="311" t="str">
        <f>IF(AND($C$2="sixth"),key!FT63,IF(AND($C$2="Seventh"),key!FT163,IF(AND($C$2="eighth"),key!FT263,"")))</f>
        <v xml:space="preserve"> </v>
      </c>
      <c r="FE61" s="344" t="str">
        <f t="shared" si="11"/>
        <v/>
      </c>
      <c r="FF61" s="261" t="str">
        <f>IF(AND($C$2="sixth"),key!GI63,IF(AND($C$2="Seventh"),key!GI163,IF(AND($C$2="eighth"),key!GI263,"")))</f>
        <v/>
      </c>
      <c r="FG61" s="842" t="str">
        <f>IF(AND($C$2="sixth"),key!GJ63,IF(AND($C$2="Seventh"),key!GJ163,IF(AND($C$2="eighth"),key!GJ263,"")))</f>
        <v/>
      </c>
      <c r="FH61" s="843"/>
      <c r="FI61" s="255" t="str">
        <f>IF(AND($C$2="sixth"),key!GG63,IF(AND($C$2="Seventh"),key!GG163,IF(AND($C$2="eighth"),key!GG263,"")))</f>
        <v/>
      </c>
      <c r="FJ61" s="330" t="str">
        <f t="shared" si="10"/>
        <v/>
      </c>
      <c r="FK61" s="248"/>
      <c r="FL61" s="248"/>
      <c r="FY61" s="50" t="str">
        <f>IF(AND($C$2="sixth"),key!GH63,IF(AND($C$2="Seventh"),key!GH163,IF(AND($C$2="eighth"),key!GH263,"")))</f>
        <v/>
      </c>
    </row>
    <row r="62" spans="1:181" ht="18.75">
      <c r="A62" s="257">
        <v>56</v>
      </c>
      <c r="B62" s="291" t="str">
        <f>IF(AND($C$2="sixth"),key!E64,IF(AND($C$2="Seventh"),key!E164,IF(AND($C$2="eighth"),key!E264,"")))</f>
        <v/>
      </c>
      <c r="C62" s="288" t="str">
        <f>IF(ISNA(VLOOKUP(D62,Register!A$7:Z$315,10,FALSE)),"",VLOOKUP(D62,Register!A$7:Z$315,10,FALSE))</f>
        <v/>
      </c>
      <c r="D62" s="289" t="str">
        <f>IF(AND($C$2="sixth"),key!B64,IF(AND($C$2="Seventh"),key!B164,IF(AND($C$2="eighth"),key!B264,"")))</f>
        <v/>
      </c>
      <c r="E62" s="290" t="str">
        <f>IF(AND($C$2="sixth"),key!C64,IF(AND($C$2="Seventh"),key!C164,IF(AND($C$2="eighth"),key!C264,"")))</f>
        <v/>
      </c>
      <c r="F62" s="290" t="str">
        <f>IF(AND($C$2="sixth"),key!D64,IF(AND($C$2="Seventh"),key!D164,IF(AND($C$2="eighth"),key!D264,"")))</f>
        <v/>
      </c>
      <c r="G62" s="295" t="str">
        <f>IF(AND($C$2="sixth"),key!G64,IF(AND($C$2="Seventh"),key!G164,IF(AND($C$2="eighth"),key!G264,"")))</f>
        <v/>
      </c>
      <c r="H62" s="295" t="str">
        <f>IF(AND($C$2="sixth"),key!H64,IF(AND($C$2="Seventh"),key!H164,IF(AND($C$2="eighth"),key!H264,"")))</f>
        <v/>
      </c>
      <c r="I62" s="297" t="str">
        <f t="shared" si="0"/>
        <v/>
      </c>
      <c r="J62" s="296" t="str">
        <f>IF(AND($C$2="sixth"),key!J64,IF(AND($C$2="Seventh"),key!J164,IF(AND($C$2="eighth"),key!J264,"")))</f>
        <v/>
      </c>
      <c r="K62" s="295" t="str">
        <f>IF(AND($C$2="sixth"),key!K64,IF(AND($C$2="Seventh"),key!K164,IF(AND($C$2="eighth"),key!K264,"")))</f>
        <v/>
      </c>
      <c r="L62" s="295" t="str">
        <f>IF(AND($C$2="sixth"),key!L64,IF(AND($C$2="Seventh"),key!L164,IF(AND($C$2="eighth"),key!L264,"")))</f>
        <v/>
      </c>
      <c r="M62" s="258" t="str">
        <f t="shared" si="2"/>
        <v/>
      </c>
      <c r="N62" s="298" t="str">
        <f>IF(AND($C$2="sixth"),key!N64,IF(AND($C$2="Seventh"),key!N164,IF(AND($C$2="eighth"),key!N264,"")))</f>
        <v/>
      </c>
      <c r="O62" s="295" t="str">
        <f>IF(AND($C$2="sixth"),key!O64,IF(AND($C$2="Seventh"),key!O164,IF(AND($C$2="eighth"),key!O264,"")))</f>
        <v/>
      </c>
      <c r="P62" s="295" t="str">
        <f>IF(AND($C$2="sixth"),key!P64,IF(AND($C$2="Seventh"),key!P164,IF(AND($C$2="eighth"),key!P264,"")))</f>
        <v/>
      </c>
      <c r="Q62" s="258" t="str">
        <f t="shared" si="3"/>
        <v/>
      </c>
      <c r="R62" s="298" t="str">
        <f>IF(AND($C$2="sixth"),key!R64,IF(AND($C$2="Seventh"),key!R164,IF(AND($C$2="eighth"),key!R264,"")))</f>
        <v/>
      </c>
      <c r="S62" s="295" t="str">
        <f>IF(AND($C$2="sixth"),key!S64,IF(AND($C$2="Seventh"),key!S164,IF(AND($C$2="eighth"),key!S264,"")))</f>
        <v/>
      </c>
      <c r="T62" s="295" t="str">
        <f>IF(AND($C$2="sixth"),key!T64,IF(AND($C$2="Seventh"),key!T164,IF(AND($C$2="eighth"),key!T264,"")))</f>
        <v/>
      </c>
      <c r="U62" s="258" t="str">
        <f t="shared" si="4"/>
        <v/>
      </c>
      <c r="V62" s="298" t="str">
        <f>IF(AND($C$2="sixth"),key!V64,IF(AND($C$2="Seventh"),key!V164,IF(AND($C$2="eighth"),key!V264,"")))</f>
        <v/>
      </c>
      <c r="W62" s="295" t="str">
        <f>IF(AND($C$2="sixth"),key!W64,IF(AND($C$2="Seventh"),key!W164,IF(AND($C$2="eighth"),key!W264,"")))</f>
        <v/>
      </c>
      <c r="X62" s="295" t="str">
        <f>IF(AND($C$2="sixth"),key!X64,IF(AND($C$2="Seventh"),key!X164,IF(AND($C$2="eighth"),key!X264,"")))</f>
        <v/>
      </c>
      <c r="Y62" s="259" t="str">
        <f t="shared" si="5"/>
        <v/>
      </c>
      <c r="Z62" s="298" t="str">
        <f>IF(AND($C$2="sixth"),key!Z64,IF(AND($C$2="Seventh"),key!Z164,IF(AND($C$2="eighth"),key!Z264,"")))</f>
        <v/>
      </c>
      <c r="AA62" s="259" t="str">
        <f>IF(AND($C$2="sixth"),key!AC64,IF(AND($C$2="Seventh"),key!AC164,IF(AND($C$2="eighth"),key!AC264,"")))</f>
        <v/>
      </c>
      <c r="AB62" s="299" t="str">
        <f>IF(AND($C$2="sixth"),key!AD64,IF(AND($C$2="Seventh"),key!AD164,IF(AND($C$2="eighth"),key!AD264,"")))</f>
        <v/>
      </c>
      <c r="AC62" s="295" t="str">
        <f>IF(AND($C$2="sixth"),key!AF64,IF(AND($C$2="Seventh"),key!AF164,IF(AND($C$2="eighth"),key!AF264,"")))</f>
        <v/>
      </c>
      <c r="AD62" s="295" t="str">
        <f>IF(AND($C$2="sixth"),key!AG64,IF(AND($C$2="Seventh"),key!AG164,IF(AND($C$2="eighth"),key!AG264,"")))</f>
        <v/>
      </c>
      <c r="AE62" s="297" t="str">
        <f t="shared" si="6"/>
        <v/>
      </c>
      <c r="AF62" s="296" t="str">
        <f>IF(AND($C$2="sixth"),key!AI64,IF(AND($C$2="Seventh"),key!AI164,IF(AND($C$2="eighth"),key!AI264,"")))</f>
        <v/>
      </c>
      <c r="AG62" s="295" t="str">
        <f>IF(AND($C$2="sixth"),key!AJ64,IF(AND($C$2="Seventh"),key!AJ164,IF(AND($C$2="eighth"),key!AJ264,"")))</f>
        <v/>
      </c>
      <c r="AH62" s="295" t="str">
        <f>IF(AND($C$2="sixth"),key!AK64,IF(AND($C$2="Seventh"),key!AK164,IF(AND($C$2="eighth"),key!AK264,"")))</f>
        <v/>
      </c>
      <c r="AI62" s="258" t="str">
        <f t="shared" si="7"/>
        <v/>
      </c>
      <c r="AJ62" s="298" t="str">
        <f>IF(AND($C$2="sixth"),key!AM64,IF(AND($C$2="Seventh"),key!AM164,IF(AND($C$2="eighth"),key!AM264,"")))</f>
        <v/>
      </c>
      <c r="AK62" s="295" t="str">
        <f>IF(AND($C$2="sixth"),key!AN64,IF(AND($C$2="Seventh"),key!AN164,IF(AND($C$2="eighth"),key!AN264,"")))</f>
        <v/>
      </c>
      <c r="AL62" s="295" t="str">
        <f>IF(AND($C$2="sixth"),key!AO64,IF(AND($C$2="Seventh"),key!AO164,IF(AND($C$2="eighth"),key!AO264,"")))</f>
        <v/>
      </c>
      <c r="AM62" s="258" t="str">
        <f t="shared" si="8"/>
        <v/>
      </c>
      <c r="AN62" s="298" t="str">
        <f>IF(AND($C$2="sixth"),key!AQ64,IF(AND($C$2="Seventh"),key!AQ164,IF(AND($C$2="eighth"),key!AQ264,"")))</f>
        <v/>
      </c>
      <c r="AO62" s="295" t="str">
        <f>IF(AND($C$2="sixth"),key!AR64,IF(AND($C$2="Seventh"),key!AR164,IF(AND($C$2="eighth"),key!AR264,"")))</f>
        <v/>
      </c>
      <c r="AP62" s="295" t="str">
        <f>IF(AND($C$2="sixth"),key!AS64,IF(AND($C$2="Seventh"),key!AS164,IF(AND($C$2="eighth"),key!AS264,"")))</f>
        <v/>
      </c>
      <c r="AQ62" s="303" t="str">
        <f>IF(AND($C$2="sixth"),key!AT64,IF(AND($C$2="Seventh"),key!AT164,IF(AND($C$2="eighth"),key!AT264,"")))</f>
        <v/>
      </c>
      <c r="AR62" s="298" t="str">
        <f>IF(AND($C$2="sixth"),key!AU64,IF(AND($C$2="Seventh"),key!AU164,IF(AND($C$2="eighth"),key!AU264,"")))</f>
        <v/>
      </c>
      <c r="AS62" s="295" t="str">
        <f>IF(AND($C$2="sixth"),key!AV64,IF(AND($C$2="Seventh"),key!AV164,IF(AND($C$2="eighth"),key!AV264,"")))</f>
        <v/>
      </c>
      <c r="AT62" s="295" t="str">
        <f>IF(AND($C$2="sixth"),key!AW64,IF(AND($C$2="Seventh"),key!AW164,IF(AND($C$2="eighth"),key!AW264,"")))</f>
        <v/>
      </c>
      <c r="AU62" s="303" t="str">
        <f>IF(AND($C$2="sixth"),key!AX64,IF(AND($C$2="Seventh"),key!AX164,IF(AND($C$2="eighth"),key!AX264,"")))</f>
        <v/>
      </c>
      <c r="AV62" s="298" t="str">
        <f>IF(AND($C$2="sixth"),key!AY64,IF(AND($C$2="Seventh"),key!AY164,IF(AND($C$2="eighth"),key!AY264,"")))</f>
        <v/>
      </c>
      <c r="AW62" s="259" t="str">
        <f>IF(AND($C$2="sixth"),key!BB64,IF(AND($C$2="Seventh"),key!BB164,IF(AND($C$2="eighth"),key!BB264,"")))</f>
        <v/>
      </c>
      <c r="AX62" s="299" t="str">
        <f>IF(AND($C$2="sixth"),key!BC64,IF(AND($C$2="Seventh"),key!BC164,IF(AND($C$2="eighth"),key!BC264,"")))</f>
        <v/>
      </c>
      <c r="AY62" s="295" t="str">
        <f>IF(AND($C$2="sixth"),key!BE64,IF(AND($C$2="Seventh"),key!BE164,IF(AND($C$2="eighth"),key!BE264,"")))</f>
        <v/>
      </c>
      <c r="AZ62" s="295" t="str">
        <f>IF(AND($C$2="sixth"),key!BF64,IF(AND($C$2="Seventh"),key!BF164,IF(AND($C$2="eighth"),key!BF264,"")))</f>
        <v/>
      </c>
      <c r="BA62" s="302" t="str">
        <f>IF(AND($C$2="sixth"),key!BG64,IF(AND($C$2="Seventh"),key!BG164,IF(AND($C$2="eighth"),key!BG264,"")))</f>
        <v/>
      </c>
      <c r="BB62" s="298" t="str">
        <f>IF(AND($C$2="sixth"),key!BH64,IF(AND($C$2="Seventh"),key!BH164,IF(AND($C$2="eighth"),key!BH264,"")))</f>
        <v/>
      </c>
      <c r="BC62" s="295" t="str">
        <f>IF(AND($C$2="sixth"),key!BI64,IF(AND($C$2="Seventh"),key!BI164,IF(AND($C$2="eighth"),key!BI264,"")))</f>
        <v/>
      </c>
      <c r="BD62" s="295" t="str">
        <f>IF(AND($C$2="sixth"),key!BJ64,IF(AND($C$2="Seventh"),key!BJ164,IF(AND($C$2="eighth"),key!BJ264,"")))</f>
        <v/>
      </c>
      <c r="BE62" s="302" t="str">
        <f>IF(AND($C$2="sixth"),key!BK64,IF(AND($C$2="Seventh"),key!BK164,IF(AND($C$2="eighth"),key!BK264,"")))</f>
        <v/>
      </c>
      <c r="BF62" s="298" t="str">
        <f>IF(AND($C$2="sixth"),key!BL64,IF(AND($C$2="Seventh"),key!BL164,IF(AND($C$2="eighth"),key!BL264,"")))</f>
        <v/>
      </c>
      <c r="BG62" s="295" t="str">
        <f>IF(AND($C$2="sixth"),key!BM64,IF(AND($C$2="Seventh"),key!BM164,IF(AND($C$2="eighth"),key!BM264,"")))</f>
        <v/>
      </c>
      <c r="BH62" s="295" t="str">
        <f>IF(AND($C$2="sixth"),key!BN64,IF(AND($C$2="Seventh"),key!BN164,IF(AND($C$2="eighth"),key!BN264,"")))</f>
        <v/>
      </c>
      <c r="BI62" s="302" t="str">
        <f>IF(AND($C$2="sixth"),key!BO64,IF(AND($C$2="Seventh"),key!BO164,IF(AND($C$2="eighth"),key!BO264,"")))</f>
        <v/>
      </c>
      <c r="BJ62" s="298" t="str">
        <f>IF(AND($C$2="sixth"),key!BP64,IF(AND($C$2="Seventh"),key!BP164,IF(AND($C$2="eighth"),key!BP264,"")))</f>
        <v/>
      </c>
      <c r="BK62" s="295" t="str">
        <f>IF(AND($C$2="sixth"),key!BQ64,IF(AND($C$2="Seventh"),key!BQ164,IF(AND($C$2="eighth"),key!BQ264,"")))</f>
        <v/>
      </c>
      <c r="BL62" s="295" t="str">
        <f>IF(AND($C$2="sixth"),key!BR64,IF(AND($C$2="Seventh"),key!BR164,IF(AND($C$2="eighth"),key!BR264,"")))</f>
        <v/>
      </c>
      <c r="BM62" s="302" t="str">
        <f>IF(AND($C$2="sixth"),key!BS64,IF(AND($C$2="Seventh"),key!BS164,IF(AND($C$2="eighth"),key!BS264,"")))</f>
        <v/>
      </c>
      <c r="BN62" s="298" t="str">
        <f>IF(AND($C$2="sixth"),key!BT64,IF(AND($C$2="Seventh"),key!BT164,IF(AND($C$2="eighth"),key!BT264,"")))</f>
        <v/>
      </c>
      <c r="BO62" s="295" t="str">
        <f>IF(AND($C$2="sixth"),key!BU64,IF(AND($C$2="Seventh"),key!BU164,IF(AND($C$2="eighth"),key!BU264,"")))</f>
        <v/>
      </c>
      <c r="BP62" s="295" t="str">
        <f>IF(AND($C$2="sixth"),key!BV64,IF(AND($C$2="Seventh"),key!BV164,IF(AND($C$2="eighth"),key!BV264,"")))</f>
        <v/>
      </c>
      <c r="BQ62" s="302" t="str">
        <f>IF(AND($C$2="sixth"),key!BW64,IF(AND($C$2="Seventh"),key!BW164,IF(AND($C$2="eighth"),key!BW264,"")))</f>
        <v/>
      </c>
      <c r="BR62" s="298" t="str">
        <f>IF(AND($C$2="sixth"),key!BX64,IF(AND($C$2="Seventh"),key!BX164,IF(AND($C$2="eighth"),key!BX264,"")))</f>
        <v/>
      </c>
      <c r="BS62" s="259" t="str">
        <f>IF(AND($C$2="sixth"),key!CA64,IF(AND($C$2="Seventh"),key!CA164,IF(AND($C$2="eighth"),key!CA264,"")))</f>
        <v/>
      </c>
      <c r="BT62" s="299" t="str">
        <f>IF(AND($C$2="sixth"),key!CB64,IF(AND($C$2="Seventh"),key!CB164,IF(AND($C$2="eighth"),key!CB264,"")))</f>
        <v/>
      </c>
      <c r="BU62" s="295" t="str">
        <f>IF(AND($C$2="sixth"),key!CD64,IF(AND($C$2="Seventh"),key!CD164,IF(AND($C$2="eighth"),key!CD264,"")))</f>
        <v/>
      </c>
      <c r="BV62" s="295" t="str">
        <f>IF(AND($C$2="sixth"),key!CE64,IF(AND($C$2="Seventh"),key!CE164,IF(AND($C$2="eighth"),key!CE264,"")))</f>
        <v/>
      </c>
      <c r="BW62" s="302" t="str">
        <f>IF(AND($C$2="sixth"),key!CF64,IF(AND($C$2="Seventh"),key!CF164,IF(AND($C$2="eighth"),key!CF264,"")))</f>
        <v/>
      </c>
      <c r="BX62" s="298" t="str">
        <f>IF(AND($C$2="sixth"),key!CG64,IF(AND($C$2="Seventh"),key!CG164,IF(AND($C$2="eighth"),key!CG264,"")))</f>
        <v/>
      </c>
      <c r="BY62" s="295" t="str">
        <f>IF(AND($C$2="sixth"),key!CH64,IF(AND($C$2="Seventh"),key!CH164,IF(AND($C$2="eighth"),key!CH264,"")))</f>
        <v/>
      </c>
      <c r="BZ62" s="295" t="str">
        <f>IF(AND($C$2="sixth"),key!CI64,IF(AND($C$2="Seventh"),key!CI164,IF(AND($C$2="eighth"),key!CI264,"")))</f>
        <v/>
      </c>
      <c r="CA62" s="302" t="str">
        <f>IF(AND($C$2="sixth"),key!CJ64,IF(AND($C$2="Seventh"),key!CJ164,IF(AND($C$2="eighth"),key!CJ264,"")))</f>
        <v/>
      </c>
      <c r="CB62" s="298" t="str">
        <f>IF(AND($C$2="sixth"),key!CK64,IF(AND($C$2="Seventh"),key!CK164,IF(AND($C$2="eighth"),key!CK264,"")))</f>
        <v/>
      </c>
      <c r="CC62" s="295" t="str">
        <f>IF(AND($C$2="sixth"),key!CL64,IF(AND($C$2="Seventh"),key!CL164,IF(AND($C$2="eighth"),key!CL264,"")))</f>
        <v/>
      </c>
      <c r="CD62" s="295" t="str">
        <f>IF(AND($C$2="sixth"),key!CM64,IF(AND($C$2="Seventh"),key!CM164,IF(AND($C$2="eighth"),key!CM264,"")))</f>
        <v/>
      </c>
      <c r="CE62" s="302" t="str">
        <f>IF(AND($C$2="sixth"),key!CN64,IF(AND($C$2="Seventh"),key!CN164,IF(AND($C$2="eighth"),key!CN264,"")))</f>
        <v/>
      </c>
      <c r="CF62" s="298" t="str">
        <f>IF(AND($C$2="sixth"),key!CO64,IF(AND($C$2="Seventh"),key!CO164,IF(AND($C$2="eighth"),key!CO264,"")))</f>
        <v/>
      </c>
      <c r="CG62" s="295" t="str">
        <f>IF(AND($C$2="sixth"),key!CP64,IF(AND($C$2="Seventh"),key!CP164,IF(AND($C$2="eighth"),key!CP264,"")))</f>
        <v/>
      </c>
      <c r="CH62" s="295" t="str">
        <f>IF(AND($C$2="sixth"),key!CQ64,IF(AND($C$2="Seventh"),key!CQ164,IF(AND($C$2="eighth"),key!CQ264,"")))</f>
        <v/>
      </c>
      <c r="CI62" s="302" t="str">
        <f>IF(AND($C$2="sixth"),key!CR64,IF(AND($C$2="Seventh"),key!CR164,IF(AND($C$2="eighth"),key!CR264,"")))</f>
        <v/>
      </c>
      <c r="CJ62" s="298" t="str">
        <f>IF(AND($C$2="sixth"),key!CS64,IF(AND($C$2="Seventh"),key!CS164,IF(AND($C$2="eighth"),key!CS264,"")))</f>
        <v/>
      </c>
      <c r="CK62" s="295" t="str">
        <f>IF(AND($C$2="sixth"),key!CT64,IF(AND($C$2="Seventh"),key!CT164,IF(AND($C$2="eighth"),key!CT264,"")))</f>
        <v/>
      </c>
      <c r="CL62" s="295" t="str">
        <f>IF(AND($C$2="sixth"),key!CU64,IF(AND($C$2="Seventh"),key!CU164,IF(AND($C$2="eighth"),key!CU264,"")))</f>
        <v/>
      </c>
      <c r="CM62" s="302" t="str">
        <f>IF(AND($C$2="sixth"),key!CV64,IF(AND($C$2="Seventh"),key!CV164,IF(AND($C$2="eighth"),key!CV264,"")))</f>
        <v/>
      </c>
      <c r="CN62" s="298" t="str">
        <f>IF(AND($C$2="sixth"),key!CW64,IF(AND($C$2="Seventh"),key!CW164,IF(AND($C$2="eighth"),key!CW264,"")))</f>
        <v/>
      </c>
      <c r="CO62" s="259" t="str">
        <f>IF(AND($C$2="sixth"),key!CZ64,IF(AND($C$2="Seventh"),key!CZ164,IF(AND($C$2="eighth"),key!CZ264,"")))</f>
        <v/>
      </c>
      <c r="CP62" s="299" t="str">
        <f>IF(AND($C$2="sixth"),key!DA64,IF(AND($C$2="Seventh"),key!DA164,IF(AND($C$2="eighth"),key!DA264,"")))</f>
        <v/>
      </c>
      <c r="CQ62" s="295" t="str">
        <f>IF(AND($C$2="sixth"),key!DC64,IF(AND($C$2="Seventh"),key!DC164,IF(AND($C$2="eighth"),key!DC264,"")))</f>
        <v/>
      </c>
      <c r="CR62" s="295" t="str">
        <f>IF(AND($C$2="sixth"),key!DD64,IF(AND($C$2="Seventh"),key!DD164,IF(AND($C$2="eighth"),key!DD264,"")))</f>
        <v/>
      </c>
      <c r="CS62" s="302" t="str">
        <f>IF(AND($C$2="sixth"),key!DE64,IF(AND($C$2="Seventh"),key!DE164,IF(AND($C$2="eighth"),key!DE264,"")))</f>
        <v/>
      </c>
      <c r="CT62" s="298" t="str">
        <f>IF(AND($C$2="sixth"),key!DF64,IF(AND($C$2="Seventh"),key!DF164,IF(AND($C$2="eighth"),key!DF264,"")))</f>
        <v/>
      </c>
      <c r="CU62" s="295" t="str">
        <f>IF(AND($C$2="sixth"),key!DG64,IF(AND($C$2="Seventh"),key!DG164,IF(AND($C$2="eighth"),key!DG264,"")))</f>
        <v/>
      </c>
      <c r="CV62" s="295" t="str">
        <f>IF(AND($C$2="sixth"),key!DH64,IF(AND($C$2="Seventh"),key!DH164,IF(AND($C$2="eighth"),key!DH264,"")))</f>
        <v/>
      </c>
      <c r="CW62" s="302" t="str">
        <f>IF(AND($C$2="sixth"),key!DI64,IF(AND($C$2="Seventh"),key!DI164,IF(AND($C$2="eighth"),key!DI264,"")))</f>
        <v/>
      </c>
      <c r="CX62" s="298" t="str">
        <f>IF(AND($C$2="sixth"),key!DJ64,IF(AND($C$2="Seventh"),key!DJ164,IF(AND($C$2="eighth"),key!DJ264,"")))</f>
        <v/>
      </c>
      <c r="CY62" s="295" t="str">
        <f>IF(AND($C$2="sixth"),key!DK64,IF(AND($C$2="Seventh"),key!DK164,IF(AND($C$2="eighth"),key!DK264,"")))</f>
        <v/>
      </c>
      <c r="CZ62" s="295" t="str">
        <f>IF(AND($C$2="sixth"),key!DL64,IF(AND($C$2="Seventh"),key!DL164,IF(AND($C$2="eighth"),key!DL264,"")))</f>
        <v/>
      </c>
      <c r="DA62" s="302" t="str">
        <f>IF(AND($C$2="sixth"),key!DM64,IF(AND($C$2="Seventh"),key!DM164,IF(AND($C$2="eighth"),key!DM264,"")))</f>
        <v/>
      </c>
      <c r="DB62" s="298" t="str">
        <f>IF(AND($C$2="sixth"),key!DN64,IF(AND($C$2="Seventh"),key!DN164,IF(AND($C$2="eighth"),key!DN264,"")))</f>
        <v/>
      </c>
      <c r="DC62" s="295" t="str">
        <f>IF(AND($C$2="sixth"),key!DO64,IF(AND($C$2="Seventh"),key!DO164,IF(AND($C$2="eighth"),key!DO264,"")))</f>
        <v/>
      </c>
      <c r="DD62" s="295" t="str">
        <f>IF(AND($C$2="sixth"),key!DP64,IF(AND($C$2="Seventh"),key!DP164,IF(AND($C$2="eighth"),key!DP264,"")))</f>
        <v/>
      </c>
      <c r="DE62" s="302" t="str">
        <f>IF(AND($C$2="sixth"),key!DQ64,IF(AND($C$2="Seventh"),key!DQ164,IF(AND($C$2="eighth"),key!DQ264,"")))</f>
        <v/>
      </c>
      <c r="DF62" s="298" t="str">
        <f>IF(AND($C$2="sixth"),key!DR64,IF(AND($C$2="Seventh"),key!DR164,IF(AND($C$2="eighth"),key!DR264,"")))</f>
        <v/>
      </c>
      <c r="DG62" s="295" t="str">
        <f>IF(AND($C$2="sixth"),key!DS64,IF(AND($C$2="Seventh"),key!DS164,IF(AND($C$2="eighth"),key!DS264,"")))</f>
        <v/>
      </c>
      <c r="DH62" s="295" t="str">
        <f>IF(AND($C$2="sixth"),key!DT64,IF(AND($C$2="Seventh"),key!DT164,IF(AND($C$2="eighth"),key!DT264,"")))</f>
        <v/>
      </c>
      <c r="DI62" s="302" t="str">
        <f>IF(AND($C$2="sixth"),key!DU64,IF(AND($C$2="Seventh"),key!DU164,IF(AND($C$2="eighth"),key!DU264,"")))</f>
        <v/>
      </c>
      <c r="DJ62" s="298" t="str">
        <f>IF(AND($C$2="sixth"),key!DV64,IF(AND($C$2="Seventh"),key!DV164,IF(AND($C$2="eighth"),key!DV264,"")))</f>
        <v/>
      </c>
      <c r="DK62" s="259" t="str">
        <f>IF(AND($C$2="sixth"),key!DY64,IF(AND($C$2="Seventh"),key!DY164,IF(AND($C$2="eighth"),key!DY264,"")))</f>
        <v/>
      </c>
      <c r="DL62" s="299" t="str">
        <f>IF(AND($C$2="sixth"),key!DZ64,IF(AND($C$2="Seventh"),key!DZ164,IF(AND($C$2="eighth"),key!DZ264,"")))</f>
        <v/>
      </c>
      <c r="DM62" s="295" t="str">
        <f>IF(AND($C$2="sixth"),key!EB64,IF(AND($C$2="Seventh"),key!EB164,IF(AND($C$2="eighth"),key!EB264,"")))</f>
        <v/>
      </c>
      <c r="DN62" s="295" t="str">
        <f>IF(AND($C$2="sixth"),key!EC64,IF(AND($C$2="Seventh"),key!EC164,IF(AND($C$2="eighth"),key!EC264,"")))</f>
        <v/>
      </c>
      <c r="DO62" s="302" t="str">
        <f>IF(AND($C$2="sixth"),key!ED64,IF(AND($C$2="Seventh"),key!ED164,IF(AND($C$2="eighth"),key!ED264,"")))</f>
        <v/>
      </c>
      <c r="DP62" s="298" t="str">
        <f>IF(AND($C$2="sixth"),key!EE64,IF(AND($C$2="Seventh"),key!EE164,IF(AND($C$2="eighth"),key!EE264,"")))</f>
        <v/>
      </c>
      <c r="DQ62" s="295" t="str">
        <f>IF(AND($C$2="sixth"),key!EF64,IF(AND($C$2="Seventh"),key!EF164,IF(AND($C$2="eighth"),key!EF264,"")))</f>
        <v/>
      </c>
      <c r="DR62" s="295" t="str">
        <f>IF(AND($C$2="sixth"),key!EG64,IF(AND($C$2="Seventh"),key!EG164,IF(AND($C$2="eighth"),key!EG264,"")))</f>
        <v/>
      </c>
      <c r="DS62" s="302" t="str">
        <f>IF(AND($C$2="sixth"),key!EH64,IF(AND($C$2="Seventh"),key!EH164,IF(AND($C$2="eighth"),key!EH264,"")))</f>
        <v/>
      </c>
      <c r="DT62" s="298" t="str">
        <f>IF(AND($C$2="sixth"),key!EI64,IF(AND($C$2="Seventh"),key!EI164,IF(AND($C$2="eighth"),key!EI264,"")))</f>
        <v/>
      </c>
      <c r="DU62" s="295" t="str">
        <f>IF(AND($C$2="sixth"),key!EJ64,IF(AND($C$2="Seventh"),key!EJ164,IF(AND($C$2="eighth"),key!EJ264,"")))</f>
        <v/>
      </c>
      <c r="DV62" s="295" t="str">
        <f>IF(AND($C$2="sixth"),key!EK64,IF(AND($C$2="Seventh"),key!EK164,IF(AND($C$2="eighth"),key!EK264,"")))</f>
        <v/>
      </c>
      <c r="DW62" s="302" t="str">
        <f>IF(AND($C$2="sixth"),key!EL64,IF(AND($C$2="Seventh"),key!EL164,IF(AND($C$2="eighth"),key!EL264,"")))</f>
        <v/>
      </c>
      <c r="DX62" s="298" t="str">
        <f>IF(AND($C$2="sixth"),key!EM64,IF(AND($C$2="Seventh"),key!EM164,IF(AND($C$2="eighth"),key!EM264,"")))</f>
        <v/>
      </c>
      <c r="DY62" s="295" t="str">
        <f>IF(AND($C$2="sixth"),key!EN64,IF(AND($C$2="Seventh"),key!EN164,IF(AND($C$2="eighth"),key!EN264,"")))</f>
        <v/>
      </c>
      <c r="DZ62" s="295" t="str">
        <f>IF(AND($C$2="sixth"),key!EO64,IF(AND($C$2="Seventh"),key!EO164,IF(AND($C$2="eighth"),key!EO264,"")))</f>
        <v/>
      </c>
      <c r="EA62" s="302" t="str">
        <f>IF(AND($C$2="sixth"),key!EP64,IF(AND($C$2="Seventh"),key!EP164,IF(AND($C$2="eighth"),key!EP264,"")))</f>
        <v/>
      </c>
      <c r="EB62" s="298" t="str">
        <f>IF(AND($C$2="sixth"),key!EQ64,IF(AND($C$2="Seventh"),key!EQ164,IF(AND($C$2="eighth"),key!EQ264,"")))</f>
        <v/>
      </c>
      <c r="EC62" s="295" t="str">
        <f>IF(AND($C$2="sixth"),key!ER64,IF(AND($C$2="Seventh"),key!ER164,IF(AND($C$2="eighth"),key!ER264,"")))</f>
        <v/>
      </c>
      <c r="ED62" s="295" t="str">
        <f>IF(AND($C$2="sixth"),key!ES64,IF(AND($C$2="Seventh"),key!ES164,IF(AND($C$2="eighth"),key!ES264,"")))</f>
        <v/>
      </c>
      <c r="EE62" s="302" t="str">
        <f>IF(AND($C$2="sixth"),key!ET64,IF(AND($C$2="Seventh"),key!ET164,IF(AND($C$2="eighth"),key!ET264,"")))</f>
        <v/>
      </c>
      <c r="EF62" s="298" t="str">
        <f>IF(AND($C$2="sixth"),key!EU64,IF(AND($C$2="Seventh"),key!EU164,IF(AND($C$2="eighth"),key!EU264,"")))</f>
        <v/>
      </c>
      <c r="EG62" s="259" t="str">
        <f>IF(AND($C$2="sixth"),key!EX64,IF(AND($C$2="Seventh"),key!EX164,IF(AND($C$2="eighth"),key!EX264,"")))</f>
        <v/>
      </c>
      <c r="EH62" s="299" t="str">
        <f>IF(AND($C$2="sixth"),key!EY64,IF(AND($C$2="Seventh"),key!EY164,IF(AND($C$2="eighth"),key!EY264,"")))</f>
        <v/>
      </c>
      <c r="EI62" s="260" t="str">
        <f t="shared" si="9"/>
        <v/>
      </c>
      <c r="EJ62" s="254" t="str">
        <f>IF(AND($C$2="sixth"),key!EZ64,IF(AND($C$2="Seventh"),key!EZ164,IF(AND($C$2="eighth"),key!EZ264,"")))</f>
        <v/>
      </c>
      <c r="EK62" s="254" t="str">
        <f>IF(AND($C$2="sixth"),key!FA64,IF(AND($C$2="Seventh"),key!FA164,IF(AND($C$2="eighth"),key!FA264,"")))</f>
        <v/>
      </c>
      <c r="EL62" s="254" t="str">
        <f>IF(AND($C$2="sixth"),key!FB64,IF(AND($C$2="Seventh"),key!FB164,IF(AND($C$2="eighth"),key!FB264,"")))</f>
        <v/>
      </c>
      <c r="EM62" s="254" t="str">
        <f>IF(AND($C$2="sixth"),key!FC64,IF(AND($C$2="Seventh"),key!FC164,IF(AND($C$2="eighth"),key!FC264,"")))</f>
        <v/>
      </c>
      <c r="EN62" s="254" t="str">
        <f>IF(AND($C$2="sixth"),key!FD64,IF(AND($C$2="Seventh"),key!FD164,IF(AND($C$2="eighth"),key!FD264,"")))</f>
        <v/>
      </c>
      <c r="EO62" s="310" t="str">
        <f>IF(AND($C$2="sixth"),key!FE64,IF(AND($C$2="Seventh"),key!FE164,IF(AND($C$2="eighth"),key!FE264,"")))</f>
        <v/>
      </c>
      <c r="EP62" s="311" t="str">
        <f>IF(AND($C$2="sixth"),key!FF64,IF(AND($C$2="Seventh"),key!FF164,IF(AND($C$2="eighth"),key!FF264,"")))</f>
        <v xml:space="preserve"> </v>
      </c>
      <c r="EQ62" s="254" t="str">
        <f>IF(AND($C$2="sixth"),key!FG64,IF(AND($C$2="Seventh"),key!FG164,IF(AND($C$2="eighth"),key!FG264,"")))</f>
        <v/>
      </c>
      <c r="ER62" s="254" t="str">
        <f>IF(AND($C$2="sixth"),key!FH64,IF(AND($C$2="Seventh"),key!FH164,IF(AND($C$2="eighth"),key!FH264,"")))</f>
        <v/>
      </c>
      <c r="ES62" s="254" t="str">
        <f>IF(AND($C$2="sixth"),key!FI64,IF(AND($C$2="Seventh"),key!FI164,IF(AND($C$2="eighth"),key!FI264,"")))</f>
        <v/>
      </c>
      <c r="ET62" s="254" t="str">
        <f>IF(AND($C$2="sixth"),key!FJ64,IF(AND($C$2="Seventh"),key!FJ164,IF(AND($C$2="eighth"),key!FJ264,"")))</f>
        <v/>
      </c>
      <c r="EU62" s="254" t="str">
        <f>IF(AND($C$2="sixth"),key!FK64,IF(AND($C$2="Seventh"),key!FK164,IF(AND($C$2="eighth"),key!FK264,"")))</f>
        <v/>
      </c>
      <c r="EV62" s="310" t="str">
        <f>IF(AND($C$2="sixth"),key!FL64,IF(AND($C$2="Seventh"),key!FL164,IF(AND($C$2="eighth"),key!FL264,"")))</f>
        <v/>
      </c>
      <c r="EW62" s="311" t="str">
        <f>IF(AND($C$2="sixth"),key!FM64,IF(AND($C$2="Seventh"),key!FM164,IF(AND($C$2="eighth"),key!FM264,"")))</f>
        <v xml:space="preserve"> </v>
      </c>
      <c r="EX62" s="254" t="str">
        <f>IF(AND($C$2="sixth"),key!FN64,IF(AND($C$2="Seventh"),key!FN164,IF(AND($C$2="eighth"),key!FN264,"")))</f>
        <v/>
      </c>
      <c r="EY62" s="254" t="str">
        <f>IF(AND($C$2="sixth"),key!FO64,IF(AND($C$2="Seventh"),key!FO164,IF(AND($C$2="eighth"),key!FO264,"")))</f>
        <v/>
      </c>
      <c r="EZ62" s="254" t="str">
        <f>IF(AND($C$2="sixth"),key!FP64,IF(AND($C$2="Seventh"),key!FP164,IF(AND($C$2="eighth"),key!FP264,"")))</f>
        <v/>
      </c>
      <c r="FA62" s="254" t="str">
        <f>IF(AND($C$2="sixth"),key!FQ64,IF(AND($C$2="Seventh"),key!FQ164,IF(AND($C$2="eighth"),key!FQ264,"")))</f>
        <v/>
      </c>
      <c r="FB62" s="254" t="str">
        <f>IF(AND($C$2="sixth"),key!FR64,IF(AND($C$2="Seventh"),key!FR164,IF(AND($C$2="eighth"),key!FR264,"")))</f>
        <v/>
      </c>
      <c r="FC62" s="310" t="str">
        <f>IF(AND($C$2="sixth"),key!FS64,IF(AND($C$2="Seventh"),key!FS164,IF(AND($C$2="eighth"),key!FS264,"")))</f>
        <v/>
      </c>
      <c r="FD62" s="311" t="str">
        <f>IF(AND($C$2="sixth"),key!FT64,IF(AND($C$2="Seventh"),key!FT164,IF(AND($C$2="eighth"),key!FT264,"")))</f>
        <v xml:space="preserve"> </v>
      </c>
      <c r="FE62" s="344" t="str">
        <f t="shared" si="11"/>
        <v/>
      </c>
      <c r="FF62" s="261" t="str">
        <f>IF(AND($C$2="sixth"),key!GI64,IF(AND($C$2="Seventh"),key!GI164,IF(AND($C$2="eighth"),key!GI264,"")))</f>
        <v/>
      </c>
      <c r="FG62" s="842" t="str">
        <f>IF(AND($C$2="sixth"),key!GJ64,IF(AND($C$2="Seventh"),key!GJ164,IF(AND($C$2="eighth"),key!GJ264,"")))</f>
        <v/>
      </c>
      <c r="FH62" s="843"/>
      <c r="FI62" s="255" t="str">
        <f>IF(AND($C$2="sixth"),key!GG64,IF(AND($C$2="Seventh"),key!GG164,IF(AND($C$2="eighth"),key!GG264,"")))</f>
        <v/>
      </c>
      <c r="FJ62" s="330" t="str">
        <f t="shared" si="10"/>
        <v/>
      </c>
      <c r="FK62" s="248"/>
      <c r="FL62" s="248"/>
      <c r="FY62" s="50" t="str">
        <f>IF(AND($C$2="sixth"),key!GH64,IF(AND($C$2="Seventh"),key!GH164,IF(AND($C$2="eighth"),key!GH264,"")))</f>
        <v/>
      </c>
    </row>
    <row r="63" spans="1:181" ht="18.75">
      <c r="A63" s="257">
        <v>57</v>
      </c>
      <c r="B63" s="291" t="str">
        <f>IF(AND($C$2="sixth"),key!E65,IF(AND($C$2="Seventh"),key!E165,IF(AND($C$2="eighth"),key!E265,"")))</f>
        <v/>
      </c>
      <c r="C63" s="288" t="str">
        <f>IF(ISNA(VLOOKUP(D63,Register!A$7:Z$315,10,FALSE)),"",VLOOKUP(D63,Register!A$7:Z$315,10,FALSE))</f>
        <v/>
      </c>
      <c r="D63" s="289" t="str">
        <f>IF(AND($C$2="sixth"),key!B65,IF(AND($C$2="Seventh"),key!B165,IF(AND($C$2="eighth"),key!B265,"")))</f>
        <v/>
      </c>
      <c r="E63" s="290" t="str">
        <f>IF(AND($C$2="sixth"),key!C65,IF(AND($C$2="Seventh"),key!C165,IF(AND($C$2="eighth"),key!C265,"")))</f>
        <v/>
      </c>
      <c r="F63" s="290" t="str">
        <f>IF(AND($C$2="sixth"),key!D65,IF(AND($C$2="Seventh"),key!D165,IF(AND($C$2="eighth"),key!D265,"")))</f>
        <v/>
      </c>
      <c r="G63" s="295" t="str">
        <f>IF(AND($C$2="sixth"),key!G65,IF(AND($C$2="Seventh"),key!G165,IF(AND($C$2="eighth"),key!G265,"")))</f>
        <v/>
      </c>
      <c r="H63" s="295" t="str">
        <f>IF(AND($C$2="sixth"),key!H65,IF(AND($C$2="Seventh"),key!H165,IF(AND($C$2="eighth"),key!H265,"")))</f>
        <v/>
      </c>
      <c r="I63" s="297" t="str">
        <f t="shared" si="0"/>
        <v/>
      </c>
      <c r="J63" s="296" t="str">
        <f>IF(AND($C$2="sixth"),key!J65,IF(AND($C$2="Seventh"),key!J165,IF(AND($C$2="eighth"),key!J265,"")))</f>
        <v/>
      </c>
      <c r="K63" s="295" t="str">
        <f>IF(AND($C$2="sixth"),key!K65,IF(AND($C$2="Seventh"),key!K165,IF(AND($C$2="eighth"),key!K265,"")))</f>
        <v/>
      </c>
      <c r="L63" s="295" t="str">
        <f>IF(AND($C$2="sixth"),key!L65,IF(AND($C$2="Seventh"),key!L165,IF(AND($C$2="eighth"),key!L265,"")))</f>
        <v/>
      </c>
      <c r="M63" s="258" t="str">
        <f t="shared" si="2"/>
        <v/>
      </c>
      <c r="N63" s="298" t="str">
        <f>IF(AND($C$2="sixth"),key!N65,IF(AND($C$2="Seventh"),key!N165,IF(AND($C$2="eighth"),key!N265,"")))</f>
        <v/>
      </c>
      <c r="O63" s="295" t="str">
        <f>IF(AND($C$2="sixth"),key!O65,IF(AND($C$2="Seventh"),key!O165,IF(AND($C$2="eighth"),key!O265,"")))</f>
        <v/>
      </c>
      <c r="P63" s="295" t="str">
        <f>IF(AND($C$2="sixth"),key!P65,IF(AND($C$2="Seventh"),key!P165,IF(AND($C$2="eighth"),key!P265,"")))</f>
        <v/>
      </c>
      <c r="Q63" s="258" t="str">
        <f t="shared" si="3"/>
        <v/>
      </c>
      <c r="R63" s="298" t="str">
        <f>IF(AND($C$2="sixth"),key!R65,IF(AND($C$2="Seventh"),key!R165,IF(AND($C$2="eighth"),key!R265,"")))</f>
        <v/>
      </c>
      <c r="S63" s="295" t="str">
        <f>IF(AND($C$2="sixth"),key!S65,IF(AND($C$2="Seventh"),key!S165,IF(AND($C$2="eighth"),key!S265,"")))</f>
        <v/>
      </c>
      <c r="T63" s="295" t="str">
        <f>IF(AND($C$2="sixth"),key!T65,IF(AND($C$2="Seventh"),key!T165,IF(AND($C$2="eighth"),key!T265,"")))</f>
        <v/>
      </c>
      <c r="U63" s="258" t="str">
        <f t="shared" si="4"/>
        <v/>
      </c>
      <c r="V63" s="298" t="str">
        <f>IF(AND($C$2="sixth"),key!V65,IF(AND($C$2="Seventh"),key!V165,IF(AND($C$2="eighth"),key!V265,"")))</f>
        <v/>
      </c>
      <c r="W63" s="295" t="str">
        <f>IF(AND($C$2="sixth"),key!W65,IF(AND($C$2="Seventh"),key!W165,IF(AND($C$2="eighth"),key!W265,"")))</f>
        <v/>
      </c>
      <c r="X63" s="295" t="str">
        <f>IF(AND($C$2="sixth"),key!X65,IF(AND($C$2="Seventh"),key!X165,IF(AND($C$2="eighth"),key!X265,"")))</f>
        <v/>
      </c>
      <c r="Y63" s="259" t="str">
        <f t="shared" si="5"/>
        <v/>
      </c>
      <c r="Z63" s="298" t="str">
        <f>IF(AND($C$2="sixth"),key!Z65,IF(AND($C$2="Seventh"),key!Z165,IF(AND($C$2="eighth"),key!Z265,"")))</f>
        <v/>
      </c>
      <c r="AA63" s="259" t="str">
        <f>IF(AND($C$2="sixth"),key!AC65,IF(AND($C$2="Seventh"),key!AC165,IF(AND($C$2="eighth"),key!AC265,"")))</f>
        <v/>
      </c>
      <c r="AB63" s="299" t="str">
        <f>IF(AND($C$2="sixth"),key!AD65,IF(AND($C$2="Seventh"),key!AD165,IF(AND($C$2="eighth"),key!AD265,"")))</f>
        <v/>
      </c>
      <c r="AC63" s="295" t="str">
        <f>IF(AND($C$2="sixth"),key!AF65,IF(AND($C$2="Seventh"),key!AF165,IF(AND($C$2="eighth"),key!AF265,"")))</f>
        <v/>
      </c>
      <c r="AD63" s="295" t="str">
        <f>IF(AND($C$2="sixth"),key!AG65,IF(AND($C$2="Seventh"),key!AG165,IF(AND($C$2="eighth"),key!AG265,"")))</f>
        <v/>
      </c>
      <c r="AE63" s="297" t="str">
        <f t="shared" si="6"/>
        <v/>
      </c>
      <c r="AF63" s="296" t="str">
        <f>IF(AND($C$2="sixth"),key!AI65,IF(AND($C$2="Seventh"),key!AI165,IF(AND($C$2="eighth"),key!AI265,"")))</f>
        <v/>
      </c>
      <c r="AG63" s="295" t="str">
        <f>IF(AND($C$2="sixth"),key!AJ65,IF(AND($C$2="Seventh"),key!AJ165,IF(AND($C$2="eighth"),key!AJ265,"")))</f>
        <v/>
      </c>
      <c r="AH63" s="295" t="str">
        <f>IF(AND($C$2="sixth"),key!AK65,IF(AND($C$2="Seventh"),key!AK165,IF(AND($C$2="eighth"),key!AK265,"")))</f>
        <v/>
      </c>
      <c r="AI63" s="258" t="str">
        <f t="shared" si="7"/>
        <v/>
      </c>
      <c r="AJ63" s="298" t="str">
        <f>IF(AND($C$2="sixth"),key!AM65,IF(AND($C$2="Seventh"),key!AM165,IF(AND($C$2="eighth"),key!AM265,"")))</f>
        <v/>
      </c>
      <c r="AK63" s="295" t="str">
        <f>IF(AND($C$2="sixth"),key!AN65,IF(AND($C$2="Seventh"),key!AN165,IF(AND($C$2="eighth"),key!AN265,"")))</f>
        <v/>
      </c>
      <c r="AL63" s="295" t="str">
        <f>IF(AND($C$2="sixth"),key!AO65,IF(AND($C$2="Seventh"),key!AO165,IF(AND($C$2="eighth"),key!AO265,"")))</f>
        <v/>
      </c>
      <c r="AM63" s="258" t="str">
        <f t="shared" si="8"/>
        <v/>
      </c>
      <c r="AN63" s="298" t="str">
        <f>IF(AND($C$2="sixth"),key!AQ65,IF(AND($C$2="Seventh"),key!AQ165,IF(AND($C$2="eighth"),key!AQ265,"")))</f>
        <v/>
      </c>
      <c r="AO63" s="295" t="str">
        <f>IF(AND($C$2="sixth"),key!AR65,IF(AND($C$2="Seventh"),key!AR165,IF(AND($C$2="eighth"),key!AR265,"")))</f>
        <v/>
      </c>
      <c r="AP63" s="295" t="str">
        <f>IF(AND($C$2="sixth"),key!AS65,IF(AND($C$2="Seventh"),key!AS165,IF(AND($C$2="eighth"),key!AS265,"")))</f>
        <v/>
      </c>
      <c r="AQ63" s="303" t="str">
        <f>IF(AND($C$2="sixth"),key!AT65,IF(AND($C$2="Seventh"),key!AT165,IF(AND($C$2="eighth"),key!AT265,"")))</f>
        <v/>
      </c>
      <c r="AR63" s="298" t="str">
        <f>IF(AND($C$2="sixth"),key!AU65,IF(AND($C$2="Seventh"),key!AU165,IF(AND($C$2="eighth"),key!AU265,"")))</f>
        <v/>
      </c>
      <c r="AS63" s="295" t="str">
        <f>IF(AND($C$2="sixth"),key!AV65,IF(AND($C$2="Seventh"),key!AV165,IF(AND($C$2="eighth"),key!AV265,"")))</f>
        <v/>
      </c>
      <c r="AT63" s="295" t="str">
        <f>IF(AND($C$2="sixth"),key!AW65,IF(AND($C$2="Seventh"),key!AW165,IF(AND($C$2="eighth"),key!AW265,"")))</f>
        <v/>
      </c>
      <c r="AU63" s="303" t="str">
        <f>IF(AND($C$2="sixth"),key!AX65,IF(AND($C$2="Seventh"),key!AX165,IF(AND($C$2="eighth"),key!AX265,"")))</f>
        <v/>
      </c>
      <c r="AV63" s="298" t="str">
        <f>IF(AND($C$2="sixth"),key!AY65,IF(AND($C$2="Seventh"),key!AY165,IF(AND($C$2="eighth"),key!AY265,"")))</f>
        <v/>
      </c>
      <c r="AW63" s="259" t="str">
        <f>IF(AND($C$2="sixth"),key!BB65,IF(AND($C$2="Seventh"),key!BB165,IF(AND($C$2="eighth"),key!BB265,"")))</f>
        <v/>
      </c>
      <c r="AX63" s="299" t="str">
        <f>IF(AND($C$2="sixth"),key!BC65,IF(AND($C$2="Seventh"),key!BC165,IF(AND($C$2="eighth"),key!BC265,"")))</f>
        <v/>
      </c>
      <c r="AY63" s="295" t="str">
        <f>IF(AND($C$2="sixth"),key!BE65,IF(AND($C$2="Seventh"),key!BE165,IF(AND($C$2="eighth"),key!BE265,"")))</f>
        <v/>
      </c>
      <c r="AZ63" s="295" t="str">
        <f>IF(AND($C$2="sixth"),key!BF65,IF(AND($C$2="Seventh"),key!BF165,IF(AND($C$2="eighth"),key!BF265,"")))</f>
        <v/>
      </c>
      <c r="BA63" s="302" t="str">
        <f>IF(AND($C$2="sixth"),key!BG65,IF(AND($C$2="Seventh"),key!BG165,IF(AND($C$2="eighth"),key!BG265,"")))</f>
        <v/>
      </c>
      <c r="BB63" s="298" t="str">
        <f>IF(AND($C$2="sixth"),key!BH65,IF(AND($C$2="Seventh"),key!BH165,IF(AND($C$2="eighth"),key!BH265,"")))</f>
        <v/>
      </c>
      <c r="BC63" s="295" t="str">
        <f>IF(AND($C$2="sixth"),key!BI65,IF(AND($C$2="Seventh"),key!BI165,IF(AND($C$2="eighth"),key!BI265,"")))</f>
        <v/>
      </c>
      <c r="BD63" s="295" t="str">
        <f>IF(AND($C$2="sixth"),key!BJ65,IF(AND($C$2="Seventh"),key!BJ165,IF(AND($C$2="eighth"),key!BJ265,"")))</f>
        <v/>
      </c>
      <c r="BE63" s="302" t="str">
        <f>IF(AND($C$2="sixth"),key!BK65,IF(AND($C$2="Seventh"),key!BK165,IF(AND($C$2="eighth"),key!BK265,"")))</f>
        <v/>
      </c>
      <c r="BF63" s="298" t="str">
        <f>IF(AND($C$2="sixth"),key!BL65,IF(AND($C$2="Seventh"),key!BL165,IF(AND($C$2="eighth"),key!BL265,"")))</f>
        <v/>
      </c>
      <c r="BG63" s="295" t="str">
        <f>IF(AND($C$2="sixth"),key!BM65,IF(AND($C$2="Seventh"),key!BM165,IF(AND($C$2="eighth"),key!BM265,"")))</f>
        <v/>
      </c>
      <c r="BH63" s="295" t="str">
        <f>IF(AND($C$2="sixth"),key!BN65,IF(AND($C$2="Seventh"),key!BN165,IF(AND($C$2="eighth"),key!BN265,"")))</f>
        <v/>
      </c>
      <c r="BI63" s="302" t="str">
        <f>IF(AND($C$2="sixth"),key!BO65,IF(AND($C$2="Seventh"),key!BO165,IF(AND($C$2="eighth"),key!BO265,"")))</f>
        <v/>
      </c>
      <c r="BJ63" s="298" t="str">
        <f>IF(AND($C$2="sixth"),key!BP65,IF(AND($C$2="Seventh"),key!BP165,IF(AND($C$2="eighth"),key!BP265,"")))</f>
        <v/>
      </c>
      <c r="BK63" s="295" t="str">
        <f>IF(AND($C$2="sixth"),key!BQ65,IF(AND($C$2="Seventh"),key!BQ165,IF(AND($C$2="eighth"),key!BQ265,"")))</f>
        <v/>
      </c>
      <c r="BL63" s="295" t="str">
        <f>IF(AND($C$2="sixth"),key!BR65,IF(AND($C$2="Seventh"),key!BR165,IF(AND($C$2="eighth"),key!BR265,"")))</f>
        <v/>
      </c>
      <c r="BM63" s="302" t="str">
        <f>IF(AND($C$2="sixth"),key!BS65,IF(AND($C$2="Seventh"),key!BS165,IF(AND($C$2="eighth"),key!BS265,"")))</f>
        <v/>
      </c>
      <c r="BN63" s="298" t="str">
        <f>IF(AND($C$2="sixth"),key!BT65,IF(AND($C$2="Seventh"),key!BT165,IF(AND($C$2="eighth"),key!BT265,"")))</f>
        <v/>
      </c>
      <c r="BO63" s="295" t="str">
        <f>IF(AND($C$2="sixth"),key!BU65,IF(AND($C$2="Seventh"),key!BU165,IF(AND($C$2="eighth"),key!BU265,"")))</f>
        <v/>
      </c>
      <c r="BP63" s="295" t="str">
        <f>IF(AND($C$2="sixth"),key!BV65,IF(AND($C$2="Seventh"),key!BV165,IF(AND($C$2="eighth"),key!BV265,"")))</f>
        <v/>
      </c>
      <c r="BQ63" s="302" t="str">
        <f>IF(AND($C$2="sixth"),key!BW65,IF(AND($C$2="Seventh"),key!BW165,IF(AND($C$2="eighth"),key!BW265,"")))</f>
        <v/>
      </c>
      <c r="BR63" s="298" t="str">
        <f>IF(AND($C$2="sixth"),key!BX65,IF(AND($C$2="Seventh"),key!BX165,IF(AND($C$2="eighth"),key!BX265,"")))</f>
        <v/>
      </c>
      <c r="BS63" s="259" t="str">
        <f>IF(AND($C$2="sixth"),key!CA65,IF(AND($C$2="Seventh"),key!CA165,IF(AND($C$2="eighth"),key!CA265,"")))</f>
        <v/>
      </c>
      <c r="BT63" s="299" t="str">
        <f>IF(AND($C$2="sixth"),key!CB65,IF(AND($C$2="Seventh"),key!CB165,IF(AND($C$2="eighth"),key!CB265,"")))</f>
        <v/>
      </c>
      <c r="BU63" s="295" t="str">
        <f>IF(AND($C$2="sixth"),key!CD65,IF(AND($C$2="Seventh"),key!CD165,IF(AND($C$2="eighth"),key!CD265,"")))</f>
        <v/>
      </c>
      <c r="BV63" s="295" t="str">
        <f>IF(AND($C$2="sixth"),key!CE65,IF(AND($C$2="Seventh"),key!CE165,IF(AND($C$2="eighth"),key!CE265,"")))</f>
        <v/>
      </c>
      <c r="BW63" s="302" t="str">
        <f>IF(AND($C$2="sixth"),key!CF65,IF(AND($C$2="Seventh"),key!CF165,IF(AND($C$2="eighth"),key!CF265,"")))</f>
        <v/>
      </c>
      <c r="BX63" s="298" t="str">
        <f>IF(AND($C$2="sixth"),key!CG65,IF(AND($C$2="Seventh"),key!CG165,IF(AND($C$2="eighth"),key!CG265,"")))</f>
        <v/>
      </c>
      <c r="BY63" s="295" t="str">
        <f>IF(AND($C$2="sixth"),key!CH65,IF(AND($C$2="Seventh"),key!CH165,IF(AND($C$2="eighth"),key!CH265,"")))</f>
        <v/>
      </c>
      <c r="BZ63" s="295" t="str">
        <f>IF(AND($C$2="sixth"),key!CI65,IF(AND($C$2="Seventh"),key!CI165,IF(AND($C$2="eighth"),key!CI265,"")))</f>
        <v/>
      </c>
      <c r="CA63" s="302" t="str">
        <f>IF(AND($C$2="sixth"),key!CJ65,IF(AND($C$2="Seventh"),key!CJ165,IF(AND($C$2="eighth"),key!CJ265,"")))</f>
        <v/>
      </c>
      <c r="CB63" s="298" t="str">
        <f>IF(AND($C$2="sixth"),key!CK65,IF(AND($C$2="Seventh"),key!CK165,IF(AND($C$2="eighth"),key!CK265,"")))</f>
        <v/>
      </c>
      <c r="CC63" s="295" t="str">
        <f>IF(AND($C$2="sixth"),key!CL65,IF(AND($C$2="Seventh"),key!CL165,IF(AND($C$2="eighth"),key!CL265,"")))</f>
        <v/>
      </c>
      <c r="CD63" s="295" t="str">
        <f>IF(AND($C$2="sixth"),key!CM65,IF(AND($C$2="Seventh"),key!CM165,IF(AND($C$2="eighth"),key!CM265,"")))</f>
        <v/>
      </c>
      <c r="CE63" s="302" t="str">
        <f>IF(AND($C$2="sixth"),key!CN65,IF(AND($C$2="Seventh"),key!CN165,IF(AND($C$2="eighth"),key!CN265,"")))</f>
        <v/>
      </c>
      <c r="CF63" s="298" t="str">
        <f>IF(AND($C$2="sixth"),key!CO65,IF(AND($C$2="Seventh"),key!CO165,IF(AND($C$2="eighth"),key!CO265,"")))</f>
        <v/>
      </c>
      <c r="CG63" s="295" t="str">
        <f>IF(AND($C$2="sixth"),key!CP65,IF(AND($C$2="Seventh"),key!CP165,IF(AND($C$2="eighth"),key!CP265,"")))</f>
        <v/>
      </c>
      <c r="CH63" s="295" t="str">
        <f>IF(AND($C$2="sixth"),key!CQ65,IF(AND($C$2="Seventh"),key!CQ165,IF(AND($C$2="eighth"),key!CQ265,"")))</f>
        <v/>
      </c>
      <c r="CI63" s="302" t="str">
        <f>IF(AND($C$2="sixth"),key!CR65,IF(AND($C$2="Seventh"),key!CR165,IF(AND($C$2="eighth"),key!CR265,"")))</f>
        <v/>
      </c>
      <c r="CJ63" s="298" t="str">
        <f>IF(AND($C$2="sixth"),key!CS65,IF(AND($C$2="Seventh"),key!CS165,IF(AND($C$2="eighth"),key!CS265,"")))</f>
        <v/>
      </c>
      <c r="CK63" s="295" t="str">
        <f>IF(AND($C$2="sixth"),key!CT65,IF(AND($C$2="Seventh"),key!CT165,IF(AND($C$2="eighth"),key!CT265,"")))</f>
        <v/>
      </c>
      <c r="CL63" s="295" t="str">
        <f>IF(AND($C$2="sixth"),key!CU65,IF(AND($C$2="Seventh"),key!CU165,IF(AND($C$2="eighth"),key!CU265,"")))</f>
        <v/>
      </c>
      <c r="CM63" s="302" t="str">
        <f>IF(AND($C$2="sixth"),key!CV65,IF(AND($C$2="Seventh"),key!CV165,IF(AND($C$2="eighth"),key!CV265,"")))</f>
        <v/>
      </c>
      <c r="CN63" s="298" t="str">
        <f>IF(AND($C$2="sixth"),key!CW65,IF(AND($C$2="Seventh"),key!CW165,IF(AND($C$2="eighth"),key!CW265,"")))</f>
        <v/>
      </c>
      <c r="CO63" s="259" t="str">
        <f>IF(AND($C$2="sixth"),key!CZ65,IF(AND($C$2="Seventh"),key!CZ165,IF(AND($C$2="eighth"),key!CZ265,"")))</f>
        <v/>
      </c>
      <c r="CP63" s="299" t="str">
        <f>IF(AND($C$2="sixth"),key!DA65,IF(AND($C$2="Seventh"),key!DA165,IF(AND($C$2="eighth"),key!DA265,"")))</f>
        <v/>
      </c>
      <c r="CQ63" s="295" t="str">
        <f>IF(AND($C$2="sixth"),key!DC65,IF(AND($C$2="Seventh"),key!DC165,IF(AND($C$2="eighth"),key!DC265,"")))</f>
        <v/>
      </c>
      <c r="CR63" s="295" t="str">
        <f>IF(AND($C$2="sixth"),key!DD65,IF(AND($C$2="Seventh"),key!DD165,IF(AND($C$2="eighth"),key!DD265,"")))</f>
        <v/>
      </c>
      <c r="CS63" s="302" t="str">
        <f>IF(AND($C$2="sixth"),key!DE65,IF(AND($C$2="Seventh"),key!DE165,IF(AND($C$2="eighth"),key!DE265,"")))</f>
        <v/>
      </c>
      <c r="CT63" s="298" t="str">
        <f>IF(AND($C$2="sixth"),key!DF65,IF(AND($C$2="Seventh"),key!DF165,IF(AND($C$2="eighth"),key!DF265,"")))</f>
        <v/>
      </c>
      <c r="CU63" s="295" t="str">
        <f>IF(AND($C$2="sixth"),key!DG65,IF(AND($C$2="Seventh"),key!DG165,IF(AND($C$2="eighth"),key!DG265,"")))</f>
        <v/>
      </c>
      <c r="CV63" s="295" t="str">
        <f>IF(AND($C$2="sixth"),key!DH65,IF(AND($C$2="Seventh"),key!DH165,IF(AND($C$2="eighth"),key!DH265,"")))</f>
        <v/>
      </c>
      <c r="CW63" s="302" t="str">
        <f>IF(AND($C$2="sixth"),key!DI65,IF(AND($C$2="Seventh"),key!DI165,IF(AND($C$2="eighth"),key!DI265,"")))</f>
        <v/>
      </c>
      <c r="CX63" s="298" t="str">
        <f>IF(AND($C$2="sixth"),key!DJ65,IF(AND($C$2="Seventh"),key!DJ165,IF(AND($C$2="eighth"),key!DJ265,"")))</f>
        <v/>
      </c>
      <c r="CY63" s="295" t="str">
        <f>IF(AND($C$2="sixth"),key!DK65,IF(AND($C$2="Seventh"),key!DK165,IF(AND($C$2="eighth"),key!DK265,"")))</f>
        <v/>
      </c>
      <c r="CZ63" s="295" t="str">
        <f>IF(AND($C$2="sixth"),key!DL65,IF(AND($C$2="Seventh"),key!DL165,IF(AND($C$2="eighth"),key!DL265,"")))</f>
        <v/>
      </c>
      <c r="DA63" s="302" t="str">
        <f>IF(AND($C$2="sixth"),key!DM65,IF(AND($C$2="Seventh"),key!DM165,IF(AND($C$2="eighth"),key!DM265,"")))</f>
        <v/>
      </c>
      <c r="DB63" s="298" t="str">
        <f>IF(AND($C$2="sixth"),key!DN65,IF(AND($C$2="Seventh"),key!DN165,IF(AND($C$2="eighth"),key!DN265,"")))</f>
        <v/>
      </c>
      <c r="DC63" s="295" t="str">
        <f>IF(AND($C$2="sixth"),key!DO65,IF(AND($C$2="Seventh"),key!DO165,IF(AND($C$2="eighth"),key!DO265,"")))</f>
        <v/>
      </c>
      <c r="DD63" s="295" t="str">
        <f>IF(AND($C$2="sixth"),key!DP65,IF(AND($C$2="Seventh"),key!DP165,IF(AND($C$2="eighth"),key!DP265,"")))</f>
        <v/>
      </c>
      <c r="DE63" s="302" t="str">
        <f>IF(AND($C$2="sixth"),key!DQ65,IF(AND($C$2="Seventh"),key!DQ165,IF(AND($C$2="eighth"),key!DQ265,"")))</f>
        <v/>
      </c>
      <c r="DF63" s="298" t="str">
        <f>IF(AND($C$2="sixth"),key!DR65,IF(AND($C$2="Seventh"),key!DR165,IF(AND($C$2="eighth"),key!DR265,"")))</f>
        <v/>
      </c>
      <c r="DG63" s="295" t="str">
        <f>IF(AND($C$2="sixth"),key!DS65,IF(AND($C$2="Seventh"),key!DS165,IF(AND($C$2="eighth"),key!DS265,"")))</f>
        <v/>
      </c>
      <c r="DH63" s="295" t="str">
        <f>IF(AND($C$2="sixth"),key!DT65,IF(AND($C$2="Seventh"),key!DT165,IF(AND($C$2="eighth"),key!DT265,"")))</f>
        <v/>
      </c>
      <c r="DI63" s="302" t="str">
        <f>IF(AND($C$2="sixth"),key!DU65,IF(AND($C$2="Seventh"),key!DU165,IF(AND($C$2="eighth"),key!DU265,"")))</f>
        <v/>
      </c>
      <c r="DJ63" s="298" t="str">
        <f>IF(AND($C$2="sixth"),key!DV65,IF(AND($C$2="Seventh"),key!DV165,IF(AND($C$2="eighth"),key!DV265,"")))</f>
        <v/>
      </c>
      <c r="DK63" s="259" t="str">
        <f>IF(AND($C$2="sixth"),key!DY65,IF(AND($C$2="Seventh"),key!DY165,IF(AND($C$2="eighth"),key!DY265,"")))</f>
        <v/>
      </c>
      <c r="DL63" s="299" t="str">
        <f>IF(AND($C$2="sixth"),key!DZ65,IF(AND($C$2="Seventh"),key!DZ165,IF(AND($C$2="eighth"),key!DZ265,"")))</f>
        <v/>
      </c>
      <c r="DM63" s="295" t="str">
        <f>IF(AND($C$2="sixth"),key!EB65,IF(AND($C$2="Seventh"),key!EB165,IF(AND($C$2="eighth"),key!EB265,"")))</f>
        <v/>
      </c>
      <c r="DN63" s="295" t="str">
        <f>IF(AND($C$2="sixth"),key!EC65,IF(AND($C$2="Seventh"),key!EC165,IF(AND($C$2="eighth"),key!EC265,"")))</f>
        <v/>
      </c>
      <c r="DO63" s="302" t="str">
        <f>IF(AND($C$2="sixth"),key!ED65,IF(AND($C$2="Seventh"),key!ED165,IF(AND($C$2="eighth"),key!ED265,"")))</f>
        <v/>
      </c>
      <c r="DP63" s="298" t="str">
        <f>IF(AND($C$2="sixth"),key!EE65,IF(AND($C$2="Seventh"),key!EE165,IF(AND($C$2="eighth"),key!EE265,"")))</f>
        <v/>
      </c>
      <c r="DQ63" s="295" t="str">
        <f>IF(AND($C$2="sixth"),key!EF65,IF(AND($C$2="Seventh"),key!EF165,IF(AND($C$2="eighth"),key!EF265,"")))</f>
        <v/>
      </c>
      <c r="DR63" s="295" t="str">
        <f>IF(AND($C$2="sixth"),key!EG65,IF(AND($C$2="Seventh"),key!EG165,IF(AND($C$2="eighth"),key!EG265,"")))</f>
        <v/>
      </c>
      <c r="DS63" s="302" t="str">
        <f>IF(AND($C$2="sixth"),key!EH65,IF(AND($C$2="Seventh"),key!EH165,IF(AND($C$2="eighth"),key!EH265,"")))</f>
        <v/>
      </c>
      <c r="DT63" s="298" t="str">
        <f>IF(AND($C$2="sixth"),key!EI65,IF(AND($C$2="Seventh"),key!EI165,IF(AND($C$2="eighth"),key!EI265,"")))</f>
        <v/>
      </c>
      <c r="DU63" s="295" t="str">
        <f>IF(AND($C$2="sixth"),key!EJ65,IF(AND($C$2="Seventh"),key!EJ165,IF(AND($C$2="eighth"),key!EJ265,"")))</f>
        <v/>
      </c>
      <c r="DV63" s="295" t="str">
        <f>IF(AND($C$2="sixth"),key!EK65,IF(AND($C$2="Seventh"),key!EK165,IF(AND($C$2="eighth"),key!EK265,"")))</f>
        <v/>
      </c>
      <c r="DW63" s="302" t="str">
        <f>IF(AND($C$2="sixth"),key!EL65,IF(AND($C$2="Seventh"),key!EL165,IF(AND($C$2="eighth"),key!EL265,"")))</f>
        <v/>
      </c>
      <c r="DX63" s="298" t="str">
        <f>IF(AND($C$2="sixth"),key!EM65,IF(AND($C$2="Seventh"),key!EM165,IF(AND($C$2="eighth"),key!EM265,"")))</f>
        <v/>
      </c>
      <c r="DY63" s="295" t="str">
        <f>IF(AND($C$2="sixth"),key!EN65,IF(AND($C$2="Seventh"),key!EN165,IF(AND($C$2="eighth"),key!EN265,"")))</f>
        <v/>
      </c>
      <c r="DZ63" s="295" t="str">
        <f>IF(AND($C$2="sixth"),key!EO65,IF(AND($C$2="Seventh"),key!EO165,IF(AND($C$2="eighth"),key!EO265,"")))</f>
        <v/>
      </c>
      <c r="EA63" s="302" t="str">
        <f>IF(AND($C$2="sixth"),key!EP65,IF(AND($C$2="Seventh"),key!EP165,IF(AND($C$2="eighth"),key!EP265,"")))</f>
        <v/>
      </c>
      <c r="EB63" s="298" t="str">
        <f>IF(AND($C$2="sixth"),key!EQ65,IF(AND($C$2="Seventh"),key!EQ165,IF(AND($C$2="eighth"),key!EQ265,"")))</f>
        <v/>
      </c>
      <c r="EC63" s="295" t="str">
        <f>IF(AND($C$2="sixth"),key!ER65,IF(AND($C$2="Seventh"),key!ER165,IF(AND($C$2="eighth"),key!ER265,"")))</f>
        <v/>
      </c>
      <c r="ED63" s="295" t="str">
        <f>IF(AND($C$2="sixth"),key!ES65,IF(AND($C$2="Seventh"),key!ES165,IF(AND($C$2="eighth"),key!ES265,"")))</f>
        <v/>
      </c>
      <c r="EE63" s="302" t="str">
        <f>IF(AND($C$2="sixth"),key!ET65,IF(AND($C$2="Seventh"),key!ET165,IF(AND($C$2="eighth"),key!ET265,"")))</f>
        <v/>
      </c>
      <c r="EF63" s="298" t="str">
        <f>IF(AND($C$2="sixth"),key!EU65,IF(AND($C$2="Seventh"),key!EU165,IF(AND($C$2="eighth"),key!EU265,"")))</f>
        <v/>
      </c>
      <c r="EG63" s="259" t="str">
        <f>IF(AND($C$2="sixth"),key!EX65,IF(AND($C$2="Seventh"),key!EX165,IF(AND($C$2="eighth"),key!EX265,"")))</f>
        <v/>
      </c>
      <c r="EH63" s="299" t="str">
        <f>IF(AND($C$2="sixth"),key!EY65,IF(AND($C$2="Seventh"),key!EY165,IF(AND($C$2="eighth"),key!EY265,"")))</f>
        <v/>
      </c>
      <c r="EI63" s="260" t="str">
        <f t="shared" si="9"/>
        <v/>
      </c>
      <c r="EJ63" s="254" t="str">
        <f>IF(AND($C$2="sixth"),key!EZ65,IF(AND($C$2="Seventh"),key!EZ165,IF(AND($C$2="eighth"),key!EZ265,"")))</f>
        <v/>
      </c>
      <c r="EK63" s="254" t="str">
        <f>IF(AND($C$2="sixth"),key!FA65,IF(AND($C$2="Seventh"),key!FA165,IF(AND($C$2="eighth"),key!FA265,"")))</f>
        <v/>
      </c>
      <c r="EL63" s="254" t="str">
        <f>IF(AND($C$2="sixth"),key!FB65,IF(AND($C$2="Seventh"),key!FB165,IF(AND($C$2="eighth"),key!FB265,"")))</f>
        <v/>
      </c>
      <c r="EM63" s="254" t="str">
        <f>IF(AND($C$2="sixth"),key!FC65,IF(AND($C$2="Seventh"),key!FC165,IF(AND($C$2="eighth"),key!FC265,"")))</f>
        <v/>
      </c>
      <c r="EN63" s="254" t="str">
        <f>IF(AND($C$2="sixth"),key!FD65,IF(AND($C$2="Seventh"),key!FD165,IF(AND($C$2="eighth"),key!FD265,"")))</f>
        <v/>
      </c>
      <c r="EO63" s="310" t="str">
        <f>IF(AND($C$2="sixth"),key!FE65,IF(AND($C$2="Seventh"),key!FE165,IF(AND($C$2="eighth"),key!FE265,"")))</f>
        <v/>
      </c>
      <c r="EP63" s="311" t="str">
        <f>IF(AND($C$2="sixth"),key!FF65,IF(AND($C$2="Seventh"),key!FF165,IF(AND($C$2="eighth"),key!FF265,"")))</f>
        <v xml:space="preserve"> </v>
      </c>
      <c r="EQ63" s="254" t="str">
        <f>IF(AND($C$2="sixth"),key!FG65,IF(AND($C$2="Seventh"),key!FG165,IF(AND($C$2="eighth"),key!FG265,"")))</f>
        <v/>
      </c>
      <c r="ER63" s="254" t="str">
        <f>IF(AND($C$2="sixth"),key!FH65,IF(AND($C$2="Seventh"),key!FH165,IF(AND($C$2="eighth"),key!FH265,"")))</f>
        <v/>
      </c>
      <c r="ES63" s="254" t="str">
        <f>IF(AND($C$2="sixth"),key!FI65,IF(AND($C$2="Seventh"),key!FI165,IF(AND($C$2="eighth"),key!FI265,"")))</f>
        <v/>
      </c>
      <c r="ET63" s="254" t="str">
        <f>IF(AND($C$2="sixth"),key!FJ65,IF(AND($C$2="Seventh"),key!FJ165,IF(AND($C$2="eighth"),key!FJ265,"")))</f>
        <v/>
      </c>
      <c r="EU63" s="254" t="str">
        <f>IF(AND($C$2="sixth"),key!FK65,IF(AND($C$2="Seventh"),key!FK165,IF(AND($C$2="eighth"),key!FK265,"")))</f>
        <v/>
      </c>
      <c r="EV63" s="310" t="str">
        <f>IF(AND($C$2="sixth"),key!FL65,IF(AND($C$2="Seventh"),key!FL165,IF(AND($C$2="eighth"),key!FL265,"")))</f>
        <v/>
      </c>
      <c r="EW63" s="311" t="str">
        <f>IF(AND($C$2="sixth"),key!FM65,IF(AND($C$2="Seventh"),key!FM165,IF(AND($C$2="eighth"),key!FM265,"")))</f>
        <v xml:space="preserve"> </v>
      </c>
      <c r="EX63" s="254" t="str">
        <f>IF(AND($C$2="sixth"),key!FN65,IF(AND($C$2="Seventh"),key!FN165,IF(AND($C$2="eighth"),key!FN265,"")))</f>
        <v/>
      </c>
      <c r="EY63" s="254" t="str">
        <f>IF(AND($C$2="sixth"),key!FO65,IF(AND($C$2="Seventh"),key!FO165,IF(AND($C$2="eighth"),key!FO265,"")))</f>
        <v/>
      </c>
      <c r="EZ63" s="254" t="str">
        <f>IF(AND($C$2="sixth"),key!FP65,IF(AND($C$2="Seventh"),key!FP165,IF(AND($C$2="eighth"),key!FP265,"")))</f>
        <v/>
      </c>
      <c r="FA63" s="254" t="str">
        <f>IF(AND($C$2="sixth"),key!FQ65,IF(AND($C$2="Seventh"),key!FQ165,IF(AND($C$2="eighth"),key!FQ265,"")))</f>
        <v/>
      </c>
      <c r="FB63" s="254" t="str">
        <f>IF(AND($C$2="sixth"),key!FR65,IF(AND($C$2="Seventh"),key!FR165,IF(AND($C$2="eighth"),key!FR265,"")))</f>
        <v/>
      </c>
      <c r="FC63" s="310" t="str">
        <f>IF(AND($C$2="sixth"),key!FS65,IF(AND($C$2="Seventh"),key!FS165,IF(AND($C$2="eighth"),key!FS265,"")))</f>
        <v/>
      </c>
      <c r="FD63" s="311" t="str">
        <f>IF(AND($C$2="sixth"),key!FT65,IF(AND($C$2="Seventh"),key!FT165,IF(AND($C$2="eighth"),key!FT265,"")))</f>
        <v xml:space="preserve"> </v>
      </c>
      <c r="FE63" s="344" t="str">
        <f t="shared" si="11"/>
        <v/>
      </c>
      <c r="FF63" s="261" t="str">
        <f>IF(AND($C$2="sixth"),key!GI65,IF(AND($C$2="Seventh"),key!GI165,IF(AND($C$2="eighth"),key!GI265,"")))</f>
        <v/>
      </c>
      <c r="FG63" s="842" t="str">
        <f>IF(AND($C$2="sixth"),key!GJ65,IF(AND($C$2="Seventh"),key!GJ165,IF(AND($C$2="eighth"),key!GJ265,"")))</f>
        <v/>
      </c>
      <c r="FH63" s="843"/>
      <c r="FI63" s="255" t="str">
        <f>IF(AND($C$2="sixth"),key!GG65,IF(AND($C$2="Seventh"),key!GG165,IF(AND($C$2="eighth"),key!GG265,"")))</f>
        <v/>
      </c>
      <c r="FJ63" s="330" t="str">
        <f t="shared" si="10"/>
        <v/>
      </c>
      <c r="FK63" s="248"/>
      <c r="FL63" s="248"/>
      <c r="FY63" s="50" t="str">
        <f>IF(AND($C$2="sixth"),key!GH65,IF(AND($C$2="Seventh"),key!GH165,IF(AND($C$2="eighth"),key!GH265,"")))</f>
        <v/>
      </c>
    </row>
    <row r="64" spans="1:181" ht="18.75">
      <c r="A64" s="257">
        <v>58</v>
      </c>
      <c r="B64" s="291" t="str">
        <f>IF(AND($C$2="sixth"),key!E66,IF(AND($C$2="Seventh"),key!E166,IF(AND($C$2="eighth"),key!E266,"")))</f>
        <v/>
      </c>
      <c r="C64" s="288" t="str">
        <f>IF(ISNA(VLOOKUP(D64,Register!A$7:Z$315,10,FALSE)),"",VLOOKUP(D64,Register!A$7:Z$315,10,FALSE))</f>
        <v/>
      </c>
      <c r="D64" s="289" t="str">
        <f>IF(AND($C$2="sixth"),key!B66,IF(AND($C$2="Seventh"),key!B166,IF(AND($C$2="eighth"),key!B266,"")))</f>
        <v/>
      </c>
      <c r="E64" s="290" t="str">
        <f>IF(AND($C$2="sixth"),key!C66,IF(AND($C$2="Seventh"),key!C166,IF(AND($C$2="eighth"),key!C266,"")))</f>
        <v/>
      </c>
      <c r="F64" s="290" t="str">
        <f>IF(AND($C$2="sixth"),key!D66,IF(AND($C$2="Seventh"),key!D166,IF(AND($C$2="eighth"),key!D266,"")))</f>
        <v/>
      </c>
      <c r="G64" s="295" t="str">
        <f>IF(AND($C$2="sixth"),key!G66,IF(AND($C$2="Seventh"),key!G166,IF(AND($C$2="eighth"),key!G266,"")))</f>
        <v/>
      </c>
      <c r="H64" s="295" t="str">
        <f>IF(AND($C$2="sixth"),key!H66,IF(AND($C$2="Seventh"),key!H166,IF(AND($C$2="eighth"),key!H266,"")))</f>
        <v/>
      </c>
      <c r="I64" s="297" t="str">
        <f t="shared" si="0"/>
        <v/>
      </c>
      <c r="J64" s="296" t="str">
        <f>IF(AND($C$2="sixth"),key!J66,IF(AND($C$2="Seventh"),key!J166,IF(AND($C$2="eighth"),key!J266,"")))</f>
        <v/>
      </c>
      <c r="K64" s="295" t="str">
        <f>IF(AND($C$2="sixth"),key!K66,IF(AND($C$2="Seventh"),key!K166,IF(AND($C$2="eighth"),key!K266,"")))</f>
        <v/>
      </c>
      <c r="L64" s="295" t="str">
        <f>IF(AND($C$2="sixth"),key!L66,IF(AND($C$2="Seventh"),key!L166,IF(AND($C$2="eighth"),key!L266,"")))</f>
        <v/>
      </c>
      <c r="M64" s="258" t="str">
        <f t="shared" si="2"/>
        <v/>
      </c>
      <c r="N64" s="298" t="str">
        <f>IF(AND($C$2="sixth"),key!N66,IF(AND($C$2="Seventh"),key!N166,IF(AND($C$2="eighth"),key!N266,"")))</f>
        <v/>
      </c>
      <c r="O64" s="295" t="str">
        <f>IF(AND($C$2="sixth"),key!O66,IF(AND($C$2="Seventh"),key!O166,IF(AND($C$2="eighth"),key!O266,"")))</f>
        <v/>
      </c>
      <c r="P64" s="295" t="str">
        <f>IF(AND($C$2="sixth"),key!P66,IF(AND($C$2="Seventh"),key!P166,IF(AND($C$2="eighth"),key!P266,"")))</f>
        <v/>
      </c>
      <c r="Q64" s="258" t="str">
        <f t="shared" si="3"/>
        <v/>
      </c>
      <c r="R64" s="298" t="str">
        <f>IF(AND($C$2="sixth"),key!R66,IF(AND($C$2="Seventh"),key!R166,IF(AND($C$2="eighth"),key!R266,"")))</f>
        <v/>
      </c>
      <c r="S64" s="295" t="str">
        <f>IF(AND($C$2="sixth"),key!S66,IF(AND($C$2="Seventh"),key!S166,IF(AND($C$2="eighth"),key!S266,"")))</f>
        <v/>
      </c>
      <c r="T64" s="295" t="str">
        <f>IF(AND($C$2="sixth"),key!T66,IF(AND($C$2="Seventh"),key!T166,IF(AND($C$2="eighth"),key!T266,"")))</f>
        <v/>
      </c>
      <c r="U64" s="258" t="str">
        <f t="shared" si="4"/>
        <v/>
      </c>
      <c r="V64" s="298" t="str">
        <f>IF(AND($C$2="sixth"),key!V66,IF(AND($C$2="Seventh"),key!V166,IF(AND($C$2="eighth"),key!V266,"")))</f>
        <v/>
      </c>
      <c r="W64" s="295" t="str">
        <f>IF(AND($C$2="sixth"),key!W66,IF(AND($C$2="Seventh"),key!W166,IF(AND($C$2="eighth"),key!W266,"")))</f>
        <v/>
      </c>
      <c r="X64" s="295" t="str">
        <f>IF(AND($C$2="sixth"),key!X66,IF(AND($C$2="Seventh"),key!X166,IF(AND($C$2="eighth"),key!X266,"")))</f>
        <v/>
      </c>
      <c r="Y64" s="259" t="str">
        <f t="shared" si="5"/>
        <v/>
      </c>
      <c r="Z64" s="298" t="str">
        <f>IF(AND($C$2="sixth"),key!Z66,IF(AND($C$2="Seventh"),key!Z166,IF(AND($C$2="eighth"),key!Z266,"")))</f>
        <v/>
      </c>
      <c r="AA64" s="259" t="str">
        <f>IF(AND($C$2="sixth"),key!AC66,IF(AND($C$2="Seventh"),key!AC166,IF(AND($C$2="eighth"),key!AC266,"")))</f>
        <v/>
      </c>
      <c r="AB64" s="299" t="str">
        <f>IF(AND($C$2="sixth"),key!AD66,IF(AND($C$2="Seventh"),key!AD166,IF(AND($C$2="eighth"),key!AD266,"")))</f>
        <v/>
      </c>
      <c r="AC64" s="295" t="str">
        <f>IF(AND($C$2="sixth"),key!AF66,IF(AND($C$2="Seventh"),key!AF166,IF(AND($C$2="eighth"),key!AF266,"")))</f>
        <v/>
      </c>
      <c r="AD64" s="295" t="str">
        <f>IF(AND($C$2="sixth"),key!AG66,IF(AND($C$2="Seventh"),key!AG166,IF(AND($C$2="eighth"),key!AG266,"")))</f>
        <v/>
      </c>
      <c r="AE64" s="297" t="str">
        <f t="shared" si="6"/>
        <v/>
      </c>
      <c r="AF64" s="296" t="str">
        <f>IF(AND($C$2="sixth"),key!AI66,IF(AND($C$2="Seventh"),key!AI166,IF(AND($C$2="eighth"),key!AI266,"")))</f>
        <v/>
      </c>
      <c r="AG64" s="295" t="str">
        <f>IF(AND($C$2="sixth"),key!AJ66,IF(AND($C$2="Seventh"),key!AJ166,IF(AND($C$2="eighth"),key!AJ266,"")))</f>
        <v/>
      </c>
      <c r="AH64" s="295" t="str">
        <f>IF(AND($C$2="sixth"),key!AK66,IF(AND($C$2="Seventh"),key!AK166,IF(AND($C$2="eighth"),key!AK266,"")))</f>
        <v/>
      </c>
      <c r="AI64" s="258" t="str">
        <f t="shared" si="7"/>
        <v/>
      </c>
      <c r="AJ64" s="298" t="str">
        <f>IF(AND($C$2="sixth"),key!AM66,IF(AND($C$2="Seventh"),key!AM166,IF(AND($C$2="eighth"),key!AM266,"")))</f>
        <v/>
      </c>
      <c r="AK64" s="295" t="str">
        <f>IF(AND($C$2="sixth"),key!AN66,IF(AND($C$2="Seventh"),key!AN166,IF(AND($C$2="eighth"),key!AN266,"")))</f>
        <v/>
      </c>
      <c r="AL64" s="295" t="str">
        <f>IF(AND($C$2="sixth"),key!AO66,IF(AND($C$2="Seventh"),key!AO166,IF(AND($C$2="eighth"),key!AO266,"")))</f>
        <v/>
      </c>
      <c r="AM64" s="258" t="str">
        <f t="shared" si="8"/>
        <v/>
      </c>
      <c r="AN64" s="298" t="str">
        <f>IF(AND($C$2="sixth"),key!AQ66,IF(AND($C$2="Seventh"),key!AQ166,IF(AND($C$2="eighth"),key!AQ266,"")))</f>
        <v/>
      </c>
      <c r="AO64" s="295" t="str">
        <f>IF(AND($C$2="sixth"),key!AR66,IF(AND($C$2="Seventh"),key!AR166,IF(AND($C$2="eighth"),key!AR266,"")))</f>
        <v/>
      </c>
      <c r="AP64" s="295" t="str">
        <f>IF(AND($C$2="sixth"),key!AS66,IF(AND($C$2="Seventh"),key!AS166,IF(AND($C$2="eighth"),key!AS266,"")))</f>
        <v/>
      </c>
      <c r="AQ64" s="303" t="str">
        <f>IF(AND($C$2="sixth"),key!AT66,IF(AND($C$2="Seventh"),key!AT166,IF(AND($C$2="eighth"),key!AT266,"")))</f>
        <v/>
      </c>
      <c r="AR64" s="298" t="str">
        <f>IF(AND($C$2="sixth"),key!AU66,IF(AND($C$2="Seventh"),key!AU166,IF(AND($C$2="eighth"),key!AU266,"")))</f>
        <v/>
      </c>
      <c r="AS64" s="295" t="str">
        <f>IF(AND($C$2="sixth"),key!AV66,IF(AND($C$2="Seventh"),key!AV166,IF(AND($C$2="eighth"),key!AV266,"")))</f>
        <v/>
      </c>
      <c r="AT64" s="295" t="str">
        <f>IF(AND($C$2="sixth"),key!AW66,IF(AND($C$2="Seventh"),key!AW166,IF(AND($C$2="eighth"),key!AW266,"")))</f>
        <v/>
      </c>
      <c r="AU64" s="303" t="str">
        <f>IF(AND($C$2="sixth"),key!AX66,IF(AND($C$2="Seventh"),key!AX166,IF(AND($C$2="eighth"),key!AX266,"")))</f>
        <v/>
      </c>
      <c r="AV64" s="298" t="str">
        <f>IF(AND($C$2="sixth"),key!AY66,IF(AND($C$2="Seventh"),key!AY166,IF(AND($C$2="eighth"),key!AY266,"")))</f>
        <v/>
      </c>
      <c r="AW64" s="259" t="str">
        <f>IF(AND($C$2="sixth"),key!BB66,IF(AND($C$2="Seventh"),key!BB166,IF(AND($C$2="eighth"),key!BB266,"")))</f>
        <v/>
      </c>
      <c r="AX64" s="299" t="str">
        <f>IF(AND($C$2="sixth"),key!BC66,IF(AND($C$2="Seventh"),key!BC166,IF(AND($C$2="eighth"),key!BC266,"")))</f>
        <v/>
      </c>
      <c r="AY64" s="295" t="str">
        <f>IF(AND($C$2="sixth"),key!BE66,IF(AND($C$2="Seventh"),key!BE166,IF(AND($C$2="eighth"),key!BE266,"")))</f>
        <v/>
      </c>
      <c r="AZ64" s="295" t="str">
        <f>IF(AND($C$2="sixth"),key!BF66,IF(AND($C$2="Seventh"),key!BF166,IF(AND($C$2="eighth"),key!BF266,"")))</f>
        <v/>
      </c>
      <c r="BA64" s="302" t="str">
        <f>IF(AND($C$2="sixth"),key!BG66,IF(AND($C$2="Seventh"),key!BG166,IF(AND($C$2="eighth"),key!BG266,"")))</f>
        <v/>
      </c>
      <c r="BB64" s="298" t="str">
        <f>IF(AND($C$2="sixth"),key!BH66,IF(AND($C$2="Seventh"),key!BH166,IF(AND($C$2="eighth"),key!BH266,"")))</f>
        <v/>
      </c>
      <c r="BC64" s="295" t="str">
        <f>IF(AND($C$2="sixth"),key!BI66,IF(AND($C$2="Seventh"),key!BI166,IF(AND($C$2="eighth"),key!BI266,"")))</f>
        <v/>
      </c>
      <c r="BD64" s="295" t="str">
        <f>IF(AND($C$2="sixth"),key!BJ66,IF(AND($C$2="Seventh"),key!BJ166,IF(AND($C$2="eighth"),key!BJ266,"")))</f>
        <v/>
      </c>
      <c r="BE64" s="302" t="str">
        <f>IF(AND($C$2="sixth"),key!BK66,IF(AND($C$2="Seventh"),key!BK166,IF(AND($C$2="eighth"),key!BK266,"")))</f>
        <v/>
      </c>
      <c r="BF64" s="298" t="str">
        <f>IF(AND($C$2="sixth"),key!BL66,IF(AND($C$2="Seventh"),key!BL166,IF(AND($C$2="eighth"),key!BL266,"")))</f>
        <v/>
      </c>
      <c r="BG64" s="295" t="str">
        <f>IF(AND($C$2="sixth"),key!BM66,IF(AND($C$2="Seventh"),key!BM166,IF(AND($C$2="eighth"),key!BM266,"")))</f>
        <v/>
      </c>
      <c r="BH64" s="295" t="str">
        <f>IF(AND($C$2="sixth"),key!BN66,IF(AND($C$2="Seventh"),key!BN166,IF(AND($C$2="eighth"),key!BN266,"")))</f>
        <v/>
      </c>
      <c r="BI64" s="302" t="str">
        <f>IF(AND($C$2="sixth"),key!BO66,IF(AND($C$2="Seventh"),key!BO166,IF(AND($C$2="eighth"),key!BO266,"")))</f>
        <v/>
      </c>
      <c r="BJ64" s="298" t="str">
        <f>IF(AND($C$2="sixth"),key!BP66,IF(AND($C$2="Seventh"),key!BP166,IF(AND($C$2="eighth"),key!BP266,"")))</f>
        <v/>
      </c>
      <c r="BK64" s="295" t="str">
        <f>IF(AND($C$2="sixth"),key!BQ66,IF(AND($C$2="Seventh"),key!BQ166,IF(AND($C$2="eighth"),key!BQ266,"")))</f>
        <v/>
      </c>
      <c r="BL64" s="295" t="str">
        <f>IF(AND($C$2="sixth"),key!BR66,IF(AND($C$2="Seventh"),key!BR166,IF(AND($C$2="eighth"),key!BR266,"")))</f>
        <v/>
      </c>
      <c r="BM64" s="302" t="str">
        <f>IF(AND($C$2="sixth"),key!BS66,IF(AND($C$2="Seventh"),key!BS166,IF(AND($C$2="eighth"),key!BS266,"")))</f>
        <v/>
      </c>
      <c r="BN64" s="298" t="str">
        <f>IF(AND($C$2="sixth"),key!BT66,IF(AND($C$2="Seventh"),key!BT166,IF(AND($C$2="eighth"),key!BT266,"")))</f>
        <v/>
      </c>
      <c r="BO64" s="295" t="str">
        <f>IF(AND($C$2="sixth"),key!BU66,IF(AND($C$2="Seventh"),key!BU166,IF(AND($C$2="eighth"),key!BU266,"")))</f>
        <v/>
      </c>
      <c r="BP64" s="295" t="str">
        <f>IF(AND($C$2="sixth"),key!BV66,IF(AND($C$2="Seventh"),key!BV166,IF(AND($C$2="eighth"),key!BV266,"")))</f>
        <v/>
      </c>
      <c r="BQ64" s="302" t="str">
        <f>IF(AND($C$2="sixth"),key!BW66,IF(AND($C$2="Seventh"),key!BW166,IF(AND($C$2="eighth"),key!BW266,"")))</f>
        <v/>
      </c>
      <c r="BR64" s="298" t="str">
        <f>IF(AND($C$2="sixth"),key!BX66,IF(AND($C$2="Seventh"),key!BX166,IF(AND($C$2="eighth"),key!BX266,"")))</f>
        <v/>
      </c>
      <c r="BS64" s="259" t="str">
        <f>IF(AND($C$2="sixth"),key!CA66,IF(AND($C$2="Seventh"),key!CA166,IF(AND($C$2="eighth"),key!CA266,"")))</f>
        <v/>
      </c>
      <c r="BT64" s="299" t="str">
        <f>IF(AND($C$2="sixth"),key!CB66,IF(AND($C$2="Seventh"),key!CB166,IF(AND($C$2="eighth"),key!CB266,"")))</f>
        <v/>
      </c>
      <c r="BU64" s="295" t="str">
        <f>IF(AND($C$2="sixth"),key!CD66,IF(AND($C$2="Seventh"),key!CD166,IF(AND($C$2="eighth"),key!CD266,"")))</f>
        <v/>
      </c>
      <c r="BV64" s="295" t="str">
        <f>IF(AND($C$2="sixth"),key!CE66,IF(AND($C$2="Seventh"),key!CE166,IF(AND($C$2="eighth"),key!CE266,"")))</f>
        <v/>
      </c>
      <c r="BW64" s="302" t="str">
        <f>IF(AND($C$2="sixth"),key!CF66,IF(AND($C$2="Seventh"),key!CF166,IF(AND($C$2="eighth"),key!CF266,"")))</f>
        <v/>
      </c>
      <c r="BX64" s="298" t="str">
        <f>IF(AND($C$2="sixth"),key!CG66,IF(AND($C$2="Seventh"),key!CG166,IF(AND($C$2="eighth"),key!CG266,"")))</f>
        <v/>
      </c>
      <c r="BY64" s="295" t="str">
        <f>IF(AND($C$2="sixth"),key!CH66,IF(AND($C$2="Seventh"),key!CH166,IF(AND($C$2="eighth"),key!CH266,"")))</f>
        <v/>
      </c>
      <c r="BZ64" s="295" t="str">
        <f>IF(AND($C$2="sixth"),key!CI66,IF(AND($C$2="Seventh"),key!CI166,IF(AND($C$2="eighth"),key!CI266,"")))</f>
        <v/>
      </c>
      <c r="CA64" s="302" t="str">
        <f>IF(AND($C$2="sixth"),key!CJ66,IF(AND($C$2="Seventh"),key!CJ166,IF(AND($C$2="eighth"),key!CJ266,"")))</f>
        <v/>
      </c>
      <c r="CB64" s="298" t="str">
        <f>IF(AND($C$2="sixth"),key!CK66,IF(AND($C$2="Seventh"),key!CK166,IF(AND($C$2="eighth"),key!CK266,"")))</f>
        <v/>
      </c>
      <c r="CC64" s="295" t="str">
        <f>IF(AND($C$2="sixth"),key!CL66,IF(AND($C$2="Seventh"),key!CL166,IF(AND($C$2="eighth"),key!CL266,"")))</f>
        <v/>
      </c>
      <c r="CD64" s="295" t="str">
        <f>IF(AND($C$2="sixth"),key!CM66,IF(AND($C$2="Seventh"),key!CM166,IF(AND($C$2="eighth"),key!CM266,"")))</f>
        <v/>
      </c>
      <c r="CE64" s="302" t="str">
        <f>IF(AND($C$2="sixth"),key!CN66,IF(AND($C$2="Seventh"),key!CN166,IF(AND($C$2="eighth"),key!CN266,"")))</f>
        <v/>
      </c>
      <c r="CF64" s="298" t="str">
        <f>IF(AND($C$2="sixth"),key!CO66,IF(AND($C$2="Seventh"),key!CO166,IF(AND($C$2="eighth"),key!CO266,"")))</f>
        <v/>
      </c>
      <c r="CG64" s="295" t="str">
        <f>IF(AND($C$2="sixth"),key!CP66,IF(AND($C$2="Seventh"),key!CP166,IF(AND($C$2="eighth"),key!CP266,"")))</f>
        <v/>
      </c>
      <c r="CH64" s="295" t="str">
        <f>IF(AND($C$2="sixth"),key!CQ66,IF(AND($C$2="Seventh"),key!CQ166,IF(AND($C$2="eighth"),key!CQ266,"")))</f>
        <v/>
      </c>
      <c r="CI64" s="302" t="str">
        <f>IF(AND($C$2="sixth"),key!CR66,IF(AND($C$2="Seventh"),key!CR166,IF(AND($C$2="eighth"),key!CR266,"")))</f>
        <v/>
      </c>
      <c r="CJ64" s="298" t="str">
        <f>IF(AND($C$2="sixth"),key!CS66,IF(AND($C$2="Seventh"),key!CS166,IF(AND($C$2="eighth"),key!CS266,"")))</f>
        <v/>
      </c>
      <c r="CK64" s="295" t="str">
        <f>IF(AND($C$2="sixth"),key!CT66,IF(AND($C$2="Seventh"),key!CT166,IF(AND($C$2="eighth"),key!CT266,"")))</f>
        <v/>
      </c>
      <c r="CL64" s="295" t="str">
        <f>IF(AND($C$2="sixth"),key!CU66,IF(AND($C$2="Seventh"),key!CU166,IF(AND($C$2="eighth"),key!CU266,"")))</f>
        <v/>
      </c>
      <c r="CM64" s="302" t="str">
        <f>IF(AND($C$2="sixth"),key!CV66,IF(AND($C$2="Seventh"),key!CV166,IF(AND($C$2="eighth"),key!CV266,"")))</f>
        <v/>
      </c>
      <c r="CN64" s="298" t="str">
        <f>IF(AND($C$2="sixth"),key!CW66,IF(AND($C$2="Seventh"),key!CW166,IF(AND($C$2="eighth"),key!CW266,"")))</f>
        <v/>
      </c>
      <c r="CO64" s="259" t="str">
        <f>IF(AND($C$2="sixth"),key!CZ66,IF(AND($C$2="Seventh"),key!CZ166,IF(AND($C$2="eighth"),key!CZ266,"")))</f>
        <v/>
      </c>
      <c r="CP64" s="299" t="str">
        <f>IF(AND($C$2="sixth"),key!DA66,IF(AND($C$2="Seventh"),key!DA166,IF(AND($C$2="eighth"),key!DA266,"")))</f>
        <v/>
      </c>
      <c r="CQ64" s="295" t="str">
        <f>IF(AND($C$2="sixth"),key!DC66,IF(AND($C$2="Seventh"),key!DC166,IF(AND($C$2="eighth"),key!DC266,"")))</f>
        <v/>
      </c>
      <c r="CR64" s="295" t="str">
        <f>IF(AND($C$2="sixth"),key!DD66,IF(AND($C$2="Seventh"),key!DD166,IF(AND($C$2="eighth"),key!DD266,"")))</f>
        <v/>
      </c>
      <c r="CS64" s="302" t="str">
        <f>IF(AND($C$2="sixth"),key!DE66,IF(AND($C$2="Seventh"),key!DE166,IF(AND($C$2="eighth"),key!DE266,"")))</f>
        <v/>
      </c>
      <c r="CT64" s="298" t="str">
        <f>IF(AND($C$2="sixth"),key!DF66,IF(AND($C$2="Seventh"),key!DF166,IF(AND($C$2="eighth"),key!DF266,"")))</f>
        <v/>
      </c>
      <c r="CU64" s="295" t="str">
        <f>IF(AND($C$2="sixth"),key!DG66,IF(AND($C$2="Seventh"),key!DG166,IF(AND($C$2="eighth"),key!DG266,"")))</f>
        <v/>
      </c>
      <c r="CV64" s="295" t="str">
        <f>IF(AND($C$2="sixth"),key!DH66,IF(AND($C$2="Seventh"),key!DH166,IF(AND($C$2="eighth"),key!DH266,"")))</f>
        <v/>
      </c>
      <c r="CW64" s="302" t="str">
        <f>IF(AND($C$2="sixth"),key!DI66,IF(AND($C$2="Seventh"),key!DI166,IF(AND($C$2="eighth"),key!DI266,"")))</f>
        <v/>
      </c>
      <c r="CX64" s="298" t="str">
        <f>IF(AND($C$2="sixth"),key!DJ66,IF(AND($C$2="Seventh"),key!DJ166,IF(AND($C$2="eighth"),key!DJ266,"")))</f>
        <v/>
      </c>
      <c r="CY64" s="295" t="str">
        <f>IF(AND($C$2="sixth"),key!DK66,IF(AND($C$2="Seventh"),key!DK166,IF(AND($C$2="eighth"),key!DK266,"")))</f>
        <v/>
      </c>
      <c r="CZ64" s="295" t="str">
        <f>IF(AND($C$2="sixth"),key!DL66,IF(AND($C$2="Seventh"),key!DL166,IF(AND($C$2="eighth"),key!DL266,"")))</f>
        <v/>
      </c>
      <c r="DA64" s="302" t="str">
        <f>IF(AND($C$2="sixth"),key!DM66,IF(AND($C$2="Seventh"),key!DM166,IF(AND($C$2="eighth"),key!DM266,"")))</f>
        <v/>
      </c>
      <c r="DB64" s="298" t="str">
        <f>IF(AND($C$2="sixth"),key!DN66,IF(AND($C$2="Seventh"),key!DN166,IF(AND($C$2="eighth"),key!DN266,"")))</f>
        <v/>
      </c>
      <c r="DC64" s="295" t="str">
        <f>IF(AND($C$2="sixth"),key!DO66,IF(AND($C$2="Seventh"),key!DO166,IF(AND($C$2="eighth"),key!DO266,"")))</f>
        <v/>
      </c>
      <c r="DD64" s="295" t="str">
        <f>IF(AND($C$2="sixth"),key!DP66,IF(AND($C$2="Seventh"),key!DP166,IF(AND($C$2="eighth"),key!DP266,"")))</f>
        <v/>
      </c>
      <c r="DE64" s="302" t="str">
        <f>IF(AND($C$2="sixth"),key!DQ66,IF(AND($C$2="Seventh"),key!DQ166,IF(AND($C$2="eighth"),key!DQ266,"")))</f>
        <v/>
      </c>
      <c r="DF64" s="298" t="str">
        <f>IF(AND($C$2="sixth"),key!DR66,IF(AND($C$2="Seventh"),key!DR166,IF(AND($C$2="eighth"),key!DR266,"")))</f>
        <v/>
      </c>
      <c r="DG64" s="295" t="str">
        <f>IF(AND($C$2="sixth"),key!DS66,IF(AND($C$2="Seventh"),key!DS166,IF(AND($C$2="eighth"),key!DS266,"")))</f>
        <v/>
      </c>
      <c r="DH64" s="295" t="str">
        <f>IF(AND($C$2="sixth"),key!DT66,IF(AND($C$2="Seventh"),key!DT166,IF(AND($C$2="eighth"),key!DT266,"")))</f>
        <v/>
      </c>
      <c r="DI64" s="302" t="str">
        <f>IF(AND($C$2="sixth"),key!DU66,IF(AND($C$2="Seventh"),key!DU166,IF(AND($C$2="eighth"),key!DU266,"")))</f>
        <v/>
      </c>
      <c r="DJ64" s="298" t="str">
        <f>IF(AND($C$2="sixth"),key!DV66,IF(AND($C$2="Seventh"),key!DV166,IF(AND($C$2="eighth"),key!DV266,"")))</f>
        <v/>
      </c>
      <c r="DK64" s="259" t="str">
        <f>IF(AND($C$2="sixth"),key!DY66,IF(AND($C$2="Seventh"),key!DY166,IF(AND($C$2="eighth"),key!DY266,"")))</f>
        <v/>
      </c>
      <c r="DL64" s="299" t="str">
        <f>IF(AND($C$2="sixth"),key!DZ66,IF(AND($C$2="Seventh"),key!DZ166,IF(AND($C$2="eighth"),key!DZ266,"")))</f>
        <v/>
      </c>
      <c r="DM64" s="295" t="str">
        <f>IF(AND($C$2="sixth"),key!EB66,IF(AND($C$2="Seventh"),key!EB166,IF(AND($C$2="eighth"),key!EB266,"")))</f>
        <v/>
      </c>
      <c r="DN64" s="295" t="str">
        <f>IF(AND($C$2="sixth"),key!EC66,IF(AND($C$2="Seventh"),key!EC166,IF(AND($C$2="eighth"),key!EC266,"")))</f>
        <v/>
      </c>
      <c r="DO64" s="302" t="str">
        <f>IF(AND($C$2="sixth"),key!ED66,IF(AND($C$2="Seventh"),key!ED166,IF(AND($C$2="eighth"),key!ED266,"")))</f>
        <v/>
      </c>
      <c r="DP64" s="298" t="str">
        <f>IF(AND($C$2="sixth"),key!EE66,IF(AND($C$2="Seventh"),key!EE166,IF(AND($C$2="eighth"),key!EE266,"")))</f>
        <v/>
      </c>
      <c r="DQ64" s="295" t="str">
        <f>IF(AND($C$2="sixth"),key!EF66,IF(AND($C$2="Seventh"),key!EF166,IF(AND($C$2="eighth"),key!EF266,"")))</f>
        <v/>
      </c>
      <c r="DR64" s="295" t="str">
        <f>IF(AND($C$2="sixth"),key!EG66,IF(AND($C$2="Seventh"),key!EG166,IF(AND($C$2="eighth"),key!EG266,"")))</f>
        <v/>
      </c>
      <c r="DS64" s="302" t="str">
        <f>IF(AND($C$2="sixth"),key!EH66,IF(AND($C$2="Seventh"),key!EH166,IF(AND($C$2="eighth"),key!EH266,"")))</f>
        <v/>
      </c>
      <c r="DT64" s="298" t="str">
        <f>IF(AND($C$2="sixth"),key!EI66,IF(AND($C$2="Seventh"),key!EI166,IF(AND($C$2="eighth"),key!EI266,"")))</f>
        <v/>
      </c>
      <c r="DU64" s="295" t="str">
        <f>IF(AND($C$2="sixth"),key!EJ66,IF(AND($C$2="Seventh"),key!EJ166,IF(AND($C$2="eighth"),key!EJ266,"")))</f>
        <v/>
      </c>
      <c r="DV64" s="295" t="str">
        <f>IF(AND($C$2="sixth"),key!EK66,IF(AND($C$2="Seventh"),key!EK166,IF(AND($C$2="eighth"),key!EK266,"")))</f>
        <v/>
      </c>
      <c r="DW64" s="302" t="str">
        <f>IF(AND($C$2="sixth"),key!EL66,IF(AND($C$2="Seventh"),key!EL166,IF(AND($C$2="eighth"),key!EL266,"")))</f>
        <v/>
      </c>
      <c r="DX64" s="298" t="str">
        <f>IF(AND($C$2="sixth"),key!EM66,IF(AND($C$2="Seventh"),key!EM166,IF(AND($C$2="eighth"),key!EM266,"")))</f>
        <v/>
      </c>
      <c r="DY64" s="295" t="str">
        <f>IF(AND($C$2="sixth"),key!EN66,IF(AND($C$2="Seventh"),key!EN166,IF(AND($C$2="eighth"),key!EN266,"")))</f>
        <v/>
      </c>
      <c r="DZ64" s="295" t="str">
        <f>IF(AND($C$2="sixth"),key!EO66,IF(AND($C$2="Seventh"),key!EO166,IF(AND($C$2="eighth"),key!EO266,"")))</f>
        <v/>
      </c>
      <c r="EA64" s="302" t="str">
        <f>IF(AND($C$2="sixth"),key!EP66,IF(AND($C$2="Seventh"),key!EP166,IF(AND($C$2="eighth"),key!EP266,"")))</f>
        <v/>
      </c>
      <c r="EB64" s="298" t="str">
        <f>IF(AND($C$2="sixth"),key!EQ66,IF(AND($C$2="Seventh"),key!EQ166,IF(AND($C$2="eighth"),key!EQ266,"")))</f>
        <v/>
      </c>
      <c r="EC64" s="295" t="str">
        <f>IF(AND($C$2="sixth"),key!ER66,IF(AND($C$2="Seventh"),key!ER166,IF(AND($C$2="eighth"),key!ER266,"")))</f>
        <v/>
      </c>
      <c r="ED64" s="295" t="str">
        <f>IF(AND($C$2="sixth"),key!ES66,IF(AND($C$2="Seventh"),key!ES166,IF(AND($C$2="eighth"),key!ES266,"")))</f>
        <v/>
      </c>
      <c r="EE64" s="302" t="str">
        <f>IF(AND($C$2="sixth"),key!ET66,IF(AND($C$2="Seventh"),key!ET166,IF(AND($C$2="eighth"),key!ET266,"")))</f>
        <v/>
      </c>
      <c r="EF64" s="298" t="str">
        <f>IF(AND($C$2="sixth"),key!EU66,IF(AND($C$2="Seventh"),key!EU166,IF(AND($C$2="eighth"),key!EU266,"")))</f>
        <v/>
      </c>
      <c r="EG64" s="259" t="str">
        <f>IF(AND($C$2="sixth"),key!EX66,IF(AND($C$2="Seventh"),key!EX166,IF(AND($C$2="eighth"),key!EX266,"")))</f>
        <v/>
      </c>
      <c r="EH64" s="299" t="str">
        <f>IF(AND($C$2="sixth"),key!EY66,IF(AND($C$2="Seventh"),key!EY166,IF(AND($C$2="eighth"),key!EY266,"")))</f>
        <v/>
      </c>
      <c r="EI64" s="260" t="str">
        <f t="shared" si="9"/>
        <v/>
      </c>
      <c r="EJ64" s="254" t="str">
        <f>IF(AND($C$2="sixth"),key!EZ66,IF(AND($C$2="Seventh"),key!EZ166,IF(AND($C$2="eighth"),key!EZ266,"")))</f>
        <v/>
      </c>
      <c r="EK64" s="254" t="str">
        <f>IF(AND($C$2="sixth"),key!FA66,IF(AND($C$2="Seventh"),key!FA166,IF(AND($C$2="eighth"),key!FA266,"")))</f>
        <v/>
      </c>
      <c r="EL64" s="254" t="str">
        <f>IF(AND($C$2="sixth"),key!FB66,IF(AND($C$2="Seventh"),key!FB166,IF(AND($C$2="eighth"),key!FB266,"")))</f>
        <v/>
      </c>
      <c r="EM64" s="254" t="str">
        <f>IF(AND($C$2="sixth"),key!FC66,IF(AND($C$2="Seventh"),key!FC166,IF(AND($C$2="eighth"),key!FC266,"")))</f>
        <v/>
      </c>
      <c r="EN64" s="254" t="str">
        <f>IF(AND($C$2="sixth"),key!FD66,IF(AND($C$2="Seventh"),key!FD166,IF(AND($C$2="eighth"),key!FD266,"")))</f>
        <v/>
      </c>
      <c r="EO64" s="310" t="str">
        <f>IF(AND($C$2="sixth"),key!FE66,IF(AND($C$2="Seventh"),key!FE166,IF(AND($C$2="eighth"),key!FE266,"")))</f>
        <v/>
      </c>
      <c r="EP64" s="311" t="str">
        <f>IF(AND($C$2="sixth"),key!FF66,IF(AND($C$2="Seventh"),key!FF166,IF(AND($C$2="eighth"),key!FF266,"")))</f>
        <v xml:space="preserve"> </v>
      </c>
      <c r="EQ64" s="254" t="str">
        <f>IF(AND($C$2="sixth"),key!FG66,IF(AND($C$2="Seventh"),key!FG166,IF(AND($C$2="eighth"),key!FG266,"")))</f>
        <v/>
      </c>
      <c r="ER64" s="254" t="str">
        <f>IF(AND($C$2="sixth"),key!FH66,IF(AND($C$2="Seventh"),key!FH166,IF(AND($C$2="eighth"),key!FH266,"")))</f>
        <v/>
      </c>
      <c r="ES64" s="254" t="str">
        <f>IF(AND($C$2="sixth"),key!FI66,IF(AND($C$2="Seventh"),key!FI166,IF(AND($C$2="eighth"),key!FI266,"")))</f>
        <v/>
      </c>
      <c r="ET64" s="254" t="str">
        <f>IF(AND($C$2="sixth"),key!FJ66,IF(AND($C$2="Seventh"),key!FJ166,IF(AND($C$2="eighth"),key!FJ266,"")))</f>
        <v/>
      </c>
      <c r="EU64" s="254" t="str">
        <f>IF(AND($C$2="sixth"),key!FK66,IF(AND($C$2="Seventh"),key!FK166,IF(AND($C$2="eighth"),key!FK266,"")))</f>
        <v/>
      </c>
      <c r="EV64" s="310" t="str">
        <f>IF(AND($C$2="sixth"),key!FL66,IF(AND($C$2="Seventh"),key!FL166,IF(AND($C$2="eighth"),key!FL266,"")))</f>
        <v/>
      </c>
      <c r="EW64" s="311" t="str">
        <f>IF(AND($C$2="sixth"),key!FM66,IF(AND($C$2="Seventh"),key!FM166,IF(AND($C$2="eighth"),key!FM266,"")))</f>
        <v xml:space="preserve"> </v>
      </c>
      <c r="EX64" s="254" t="str">
        <f>IF(AND($C$2="sixth"),key!FN66,IF(AND($C$2="Seventh"),key!FN166,IF(AND($C$2="eighth"),key!FN266,"")))</f>
        <v/>
      </c>
      <c r="EY64" s="254" t="str">
        <f>IF(AND($C$2="sixth"),key!FO66,IF(AND($C$2="Seventh"),key!FO166,IF(AND($C$2="eighth"),key!FO266,"")))</f>
        <v/>
      </c>
      <c r="EZ64" s="254" t="str">
        <f>IF(AND($C$2="sixth"),key!FP66,IF(AND($C$2="Seventh"),key!FP166,IF(AND($C$2="eighth"),key!FP266,"")))</f>
        <v/>
      </c>
      <c r="FA64" s="254" t="str">
        <f>IF(AND($C$2="sixth"),key!FQ66,IF(AND($C$2="Seventh"),key!FQ166,IF(AND($C$2="eighth"),key!FQ266,"")))</f>
        <v/>
      </c>
      <c r="FB64" s="254" t="str">
        <f>IF(AND($C$2="sixth"),key!FR66,IF(AND($C$2="Seventh"),key!FR166,IF(AND($C$2="eighth"),key!FR266,"")))</f>
        <v/>
      </c>
      <c r="FC64" s="310" t="str">
        <f>IF(AND($C$2="sixth"),key!FS66,IF(AND($C$2="Seventh"),key!FS166,IF(AND($C$2="eighth"),key!FS266,"")))</f>
        <v/>
      </c>
      <c r="FD64" s="311" t="str">
        <f>IF(AND($C$2="sixth"),key!FT66,IF(AND($C$2="Seventh"),key!FT166,IF(AND($C$2="eighth"),key!FT266,"")))</f>
        <v xml:space="preserve"> </v>
      </c>
      <c r="FE64" s="344" t="str">
        <f t="shared" si="11"/>
        <v/>
      </c>
      <c r="FF64" s="261" t="str">
        <f>IF(AND($C$2="sixth"),key!GI66,IF(AND($C$2="Seventh"),key!GI166,IF(AND($C$2="eighth"),key!GI266,"")))</f>
        <v/>
      </c>
      <c r="FG64" s="842" t="str">
        <f>IF(AND($C$2="sixth"),key!GJ66,IF(AND($C$2="Seventh"),key!GJ166,IF(AND($C$2="eighth"),key!GJ266,"")))</f>
        <v/>
      </c>
      <c r="FH64" s="843"/>
      <c r="FI64" s="255" t="str">
        <f>IF(AND($C$2="sixth"),key!GG66,IF(AND($C$2="Seventh"),key!GG166,IF(AND($C$2="eighth"),key!GG266,"")))</f>
        <v/>
      </c>
      <c r="FJ64" s="330" t="str">
        <f t="shared" si="10"/>
        <v/>
      </c>
      <c r="FK64" s="248"/>
      <c r="FL64" s="248"/>
      <c r="FY64" s="50" t="str">
        <f>IF(AND($C$2="sixth"),key!GH66,IF(AND($C$2="Seventh"),key!GH166,IF(AND($C$2="eighth"),key!GH266,"")))</f>
        <v/>
      </c>
    </row>
    <row r="65" spans="1:181" ht="18.75">
      <c r="A65" s="257">
        <v>59</v>
      </c>
      <c r="B65" s="291" t="str">
        <f>IF(AND($C$2="sixth"),key!E67,IF(AND($C$2="Seventh"),key!E167,IF(AND($C$2="eighth"),key!E267,"")))</f>
        <v/>
      </c>
      <c r="C65" s="288" t="str">
        <f>IF(ISNA(VLOOKUP(D65,Register!A$7:Z$315,10,FALSE)),"",VLOOKUP(D65,Register!A$7:Z$315,10,FALSE))</f>
        <v/>
      </c>
      <c r="D65" s="289" t="str">
        <f>IF(AND($C$2="sixth"),key!B67,IF(AND($C$2="Seventh"),key!B167,IF(AND($C$2="eighth"),key!B267,"")))</f>
        <v/>
      </c>
      <c r="E65" s="290" t="str">
        <f>IF(AND($C$2="sixth"),key!C67,IF(AND($C$2="Seventh"),key!C167,IF(AND($C$2="eighth"),key!C267,"")))</f>
        <v/>
      </c>
      <c r="F65" s="290" t="str">
        <f>IF(AND($C$2="sixth"),key!D67,IF(AND($C$2="Seventh"),key!D167,IF(AND($C$2="eighth"),key!D267,"")))</f>
        <v/>
      </c>
      <c r="G65" s="295" t="str">
        <f>IF(AND($C$2="sixth"),key!G67,IF(AND($C$2="Seventh"),key!G167,IF(AND($C$2="eighth"),key!G267,"")))</f>
        <v/>
      </c>
      <c r="H65" s="295" t="str">
        <f>IF(AND($C$2="sixth"),key!H67,IF(AND($C$2="Seventh"),key!H167,IF(AND($C$2="eighth"),key!H267,"")))</f>
        <v/>
      </c>
      <c r="I65" s="297" t="str">
        <f t="shared" si="0"/>
        <v/>
      </c>
      <c r="J65" s="296" t="str">
        <f>IF(AND($C$2="sixth"),key!J67,IF(AND($C$2="Seventh"),key!J167,IF(AND($C$2="eighth"),key!J267,"")))</f>
        <v/>
      </c>
      <c r="K65" s="295" t="str">
        <f>IF(AND($C$2="sixth"),key!K67,IF(AND($C$2="Seventh"),key!K167,IF(AND($C$2="eighth"),key!K267,"")))</f>
        <v/>
      </c>
      <c r="L65" s="295" t="str">
        <f>IF(AND($C$2="sixth"),key!L67,IF(AND($C$2="Seventh"),key!L167,IF(AND($C$2="eighth"),key!L267,"")))</f>
        <v/>
      </c>
      <c r="M65" s="258" t="str">
        <f t="shared" si="2"/>
        <v/>
      </c>
      <c r="N65" s="298" t="str">
        <f>IF(AND($C$2="sixth"),key!N67,IF(AND($C$2="Seventh"),key!N167,IF(AND($C$2="eighth"),key!N267,"")))</f>
        <v/>
      </c>
      <c r="O65" s="295" t="str">
        <f>IF(AND($C$2="sixth"),key!O67,IF(AND($C$2="Seventh"),key!O167,IF(AND($C$2="eighth"),key!O267,"")))</f>
        <v/>
      </c>
      <c r="P65" s="295" t="str">
        <f>IF(AND($C$2="sixth"),key!P67,IF(AND($C$2="Seventh"),key!P167,IF(AND($C$2="eighth"),key!P267,"")))</f>
        <v/>
      </c>
      <c r="Q65" s="258" t="str">
        <f t="shared" si="3"/>
        <v/>
      </c>
      <c r="R65" s="298" t="str">
        <f>IF(AND($C$2="sixth"),key!R67,IF(AND($C$2="Seventh"),key!R167,IF(AND($C$2="eighth"),key!R267,"")))</f>
        <v/>
      </c>
      <c r="S65" s="295" t="str">
        <f>IF(AND($C$2="sixth"),key!S67,IF(AND($C$2="Seventh"),key!S167,IF(AND($C$2="eighth"),key!S267,"")))</f>
        <v/>
      </c>
      <c r="T65" s="295" t="str">
        <f>IF(AND($C$2="sixth"),key!T67,IF(AND($C$2="Seventh"),key!T167,IF(AND($C$2="eighth"),key!T267,"")))</f>
        <v/>
      </c>
      <c r="U65" s="258" t="str">
        <f t="shared" si="4"/>
        <v/>
      </c>
      <c r="V65" s="298" t="str">
        <f>IF(AND($C$2="sixth"),key!V67,IF(AND($C$2="Seventh"),key!V167,IF(AND($C$2="eighth"),key!V267,"")))</f>
        <v/>
      </c>
      <c r="W65" s="295" t="str">
        <f>IF(AND($C$2="sixth"),key!W67,IF(AND($C$2="Seventh"),key!W167,IF(AND($C$2="eighth"),key!W267,"")))</f>
        <v/>
      </c>
      <c r="X65" s="295" t="str">
        <f>IF(AND($C$2="sixth"),key!X67,IF(AND($C$2="Seventh"),key!X167,IF(AND($C$2="eighth"),key!X267,"")))</f>
        <v/>
      </c>
      <c r="Y65" s="259" t="str">
        <f t="shared" si="5"/>
        <v/>
      </c>
      <c r="Z65" s="298" t="str">
        <f>IF(AND($C$2="sixth"),key!Z67,IF(AND($C$2="Seventh"),key!Z167,IF(AND($C$2="eighth"),key!Z267,"")))</f>
        <v/>
      </c>
      <c r="AA65" s="259" t="str">
        <f>IF(AND($C$2="sixth"),key!AC67,IF(AND($C$2="Seventh"),key!AC167,IF(AND($C$2="eighth"),key!AC267,"")))</f>
        <v/>
      </c>
      <c r="AB65" s="299" t="str">
        <f>IF(AND($C$2="sixth"),key!AD67,IF(AND($C$2="Seventh"),key!AD167,IF(AND($C$2="eighth"),key!AD267,"")))</f>
        <v/>
      </c>
      <c r="AC65" s="295" t="str">
        <f>IF(AND($C$2="sixth"),key!AF67,IF(AND($C$2="Seventh"),key!AF167,IF(AND($C$2="eighth"),key!AF267,"")))</f>
        <v/>
      </c>
      <c r="AD65" s="295" t="str">
        <f>IF(AND($C$2="sixth"),key!AG67,IF(AND($C$2="Seventh"),key!AG167,IF(AND($C$2="eighth"),key!AG267,"")))</f>
        <v/>
      </c>
      <c r="AE65" s="297" t="str">
        <f t="shared" si="6"/>
        <v/>
      </c>
      <c r="AF65" s="296" t="str">
        <f>IF(AND($C$2="sixth"),key!AI67,IF(AND($C$2="Seventh"),key!AI167,IF(AND($C$2="eighth"),key!AI267,"")))</f>
        <v/>
      </c>
      <c r="AG65" s="295" t="str">
        <f>IF(AND($C$2="sixth"),key!AJ67,IF(AND($C$2="Seventh"),key!AJ167,IF(AND($C$2="eighth"),key!AJ267,"")))</f>
        <v/>
      </c>
      <c r="AH65" s="295" t="str">
        <f>IF(AND($C$2="sixth"),key!AK67,IF(AND($C$2="Seventh"),key!AK167,IF(AND($C$2="eighth"),key!AK267,"")))</f>
        <v/>
      </c>
      <c r="AI65" s="258" t="str">
        <f t="shared" si="7"/>
        <v/>
      </c>
      <c r="AJ65" s="298" t="str">
        <f>IF(AND($C$2="sixth"),key!AM67,IF(AND($C$2="Seventh"),key!AM167,IF(AND($C$2="eighth"),key!AM267,"")))</f>
        <v/>
      </c>
      <c r="AK65" s="295" t="str">
        <f>IF(AND($C$2="sixth"),key!AN67,IF(AND($C$2="Seventh"),key!AN167,IF(AND($C$2="eighth"),key!AN267,"")))</f>
        <v/>
      </c>
      <c r="AL65" s="295" t="str">
        <f>IF(AND($C$2="sixth"),key!AO67,IF(AND($C$2="Seventh"),key!AO167,IF(AND($C$2="eighth"),key!AO267,"")))</f>
        <v/>
      </c>
      <c r="AM65" s="258" t="str">
        <f t="shared" si="8"/>
        <v/>
      </c>
      <c r="AN65" s="298" t="str">
        <f>IF(AND($C$2="sixth"),key!AQ67,IF(AND($C$2="Seventh"),key!AQ167,IF(AND($C$2="eighth"),key!AQ267,"")))</f>
        <v/>
      </c>
      <c r="AO65" s="295" t="str">
        <f>IF(AND($C$2="sixth"),key!AR67,IF(AND($C$2="Seventh"),key!AR167,IF(AND($C$2="eighth"),key!AR267,"")))</f>
        <v/>
      </c>
      <c r="AP65" s="295" t="str">
        <f>IF(AND($C$2="sixth"),key!AS67,IF(AND($C$2="Seventh"),key!AS167,IF(AND($C$2="eighth"),key!AS267,"")))</f>
        <v/>
      </c>
      <c r="AQ65" s="303" t="str">
        <f>IF(AND($C$2="sixth"),key!AT67,IF(AND($C$2="Seventh"),key!AT167,IF(AND($C$2="eighth"),key!AT267,"")))</f>
        <v/>
      </c>
      <c r="AR65" s="298" t="str">
        <f>IF(AND($C$2="sixth"),key!AU67,IF(AND($C$2="Seventh"),key!AU167,IF(AND($C$2="eighth"),key!AU267,"")))</f>
        <v/>
      </c>
      <c r="AS65" s="295" t="str">
        <f>IF(AND($C$2="sixth"),key!AV67,IF(AND($C$2="Seventh"),key!AV167,IF(AND($C$2="eighth"),key!AV267,"")))</f>
        <v/>
      </c>
      <c r="AT65" s="295" t="str">
        <f>IF(AND($C$2="sixth"),key!AW67,IF(AND($C$2="Seventh"),key!AW167,IF(AND($C$2="eighth"),key!AW267,"")))</f>
        <v/>
      </c>
      <c r="AU65" s="303" t="str">
        <f>IF(AND($C$2="sixth"),key!AX67,IF(AND($C$2="Seventh"),key!AX167,IF(AND($C$2="eighth"),key!AX267,"")))</f>
        <v/>
      </c>
      <c r="AV65" s="298" t="str">
        <f>IF(AND($C$2="sixth"),key!AY67,IF(AND($C$2="Seventh"),key!AY167,IF(AND($C$2="eighth"),key!AY267,"")))</f>
        <v/>
      </c>
      <c r="AW65" s="259" t="str">
        <f>IF(AND($C$2="sixth"),key!BB67,IF(AND($C$2="Seventh"),key!BB167,IF(AND($C$2="eighth"),key!BB267,"")))</f>
        <v/>
      </c>
      <c r="AX65" s="299" t="str">
        <f>IF(AND($C$2="sixth"),key!BC67,IF(AND($C$2="Seventh"),key!BC167,IF(AND($C$2="eighth"),key!BC267,"")))</f>
        <v/>
      </c>
      <c r="AY65" s="295" t="str">
        <f>IF(AND($C$2="sixth"),key!BE67,IF(AND($C$2="Seventh"),key!BE167,IF(AND($C$2="eighth"),key!BE267,"")))</f>
        <v/>
      </c>
      <c r="AZ65" s="295" t="str">
        <f>IF(AND($C$2="sixth"),key!BF67,IF(AND($C$2="Seventh"),key!BF167,IF(AND($C$2="eighth"),key!BF267,"")))</f>
        <v/>
      </c>
      <c r="BA65" s="302" t="str">
        <f>IF(AND($C$2="sixth"),key!BG67,IF(AND($C$2="Seventh"),key!BG167,IF(AND($C$2="eighth"),key!BG267,"")))</f>
        <v/>
      </c>
      <c r="BB65" s="298" t="str">
        <f>IF(AND($C$2="sixth"),key!BH67,IF(AND($C$2="Seventh"),key!BH167,IF(AND($C$2="eighth"),key!BH267,"")))</f>
        <v/>
      </c>
      <c r="BC65" s="295" t="str">
        <f>IF(AND($C$2="sixth"),key!BI67,IF(AND($C$2="Seventh"),key!BI167,IF(AND($C$2="eighth"),key!BI267,"")))</f>
        <v/>
      </c>
      <c r="BD65" s="295" t="str">
        <f>IF(AND($C$2="sixth"),key!BJ67,IF(AND($C$2="Seventh"),key!BJ167,IF(AND($C$2="eighth"),key!BJ267,"")))</f>
        <v/>
      </c>
      <c r="BE65" s="302" t="str">
        <f>IF(AND($C$2="sixth"),key!BK67,IF(AND($C$2="Seventh"),key!BK167,IF(AND($C$2="eighth"),key!BK267,"")))</f>
        <v/>
      </c>
      <c r="BF65" s="298" t="str">
        <f>IF(AND($C$2="sixth"),key!BL67,IF(AND($C$2="Seventh"),key!BL167,IF(AND($C$2="eighth"),key!BL267,"")))</f>
        <v/>
      </c>
      <c r="BG65" s="295" t="str">
        <f>IF(AND($C$2="sixth"),key!BM67,IF(AND($C$2="Seventh"),key!BM167,IF(AND($C$2="eighth"),key!BM267,"")))</f>
        <v/>
      </c>
      <c r="BH65" s="295" t="str">
        <f>IF(AND($C$2="sixth"),key!BN67,IF(AND($C$2="Seventh"),key!BN167,IF(AND($C$2="eighth"),key!BN267,"")))</f>
        <v/>
      </c>
      <c r="BI65" s="302" t="str">
        <f>IF(AND($C$2="sixth"),key!BO67,IF(AND($C$2="Seventh"),key!BO167,IF(AND($C$2="eighth"),key!BO267,"")))</f>
        <v/>
      </c>
      <c r="BJ65" s="298" t="str">
        <f>IF(AND($C$2="sixth"),key!BP67,IF(AND($C$2="Seventh"),key!BP167,IF(AND($C$2="eighth"),key!BP267,"")))</f>
        <v/>
      </c>
      <c r="BK65" s="295" t="str">
        <f>IF(AND($C$2="sixth"),key!BQ67,IF(AND($C$2="Seventh"),key!BQ167,IF(AND($C$2="eighth"),key!BQ267,"")))</f>
        <v/>
      </c>
      <c r="BL65" s="295" t="str">
        <f>IF(AND($C$2="sixth"),key!BR67,IF(AND($C$2="Seventh"),key!BR167,IF(AND($C$2="eighth"),key!BR267,"")))</f>
        <v/>
      </c>
      <c r="BM65" s="302" t="str">
        <f>IF(AND($C$2="sixth"),key!BS67,IF(AND($C$2="Seventh"),key!BS167,IF(AND($C$2="eighth"),key!BS267,"")))</f>
        <v/>
      </c>
      <c r="BN65" s="298" t="str">
        <f>IF(AND($C$2="sixth"),key!BT67,IF(AND($C$2="Seventh"),key!BT167,IF(AND($C$2="eighth"),key!BT267,"")))</f>
        <v/>
      </c>
      <c r="BO65" s="295" t="str">
        <f>IF(AND($C$2="sixth"),key!BU67,IF(AND($C$2="Seventh"),key!BU167,IF(AND($C$2="eighth"),key!BU267,"")))</f>
        <v/>
      </c>
      <c r="BP65" s="295" t="str">
        <f>IF(AND($C$2="sixth"),key!BV67,IF(AND($C$2="Seventh"),key!BV167,IF(AND($C$2="eighth"),key!BV267,"")))</f>
        <v/>
      </c>
      <c r="BQ65" s="302" t="str">
        <f>IF(AND($C$2="sixth"),key!BW67,IF(AND($C$2="Seventh"),key!BW167,IF(AND($C$2="eighth"),key!BW267,"")))</f>
        <v/>
      </c>
      <c r="BR65" s="298" t="str">
        <f>IF(AND($C$2="sixth"),key!BX67,IF(AND($C$2="Seventh"),key!BX167,IF(AND($C$2="eighth"),key!BX267,"")))</f>
        <v/>
      </c>
      <c r="BS65" s="259" t="str">
        <f>IF(AND($C$2="sixth"),key!CA67,IF(AND($C$2="Seventh"),key!CA167,IF(AND($C$2="eighth"),key!CA267,"")))</f>
        <v/>
      </c>
      <c r="BT65" s="299" t="str">
        <f>IF(AND($C$2="sixth"),key!CB67,IF(AND($C$2="Seventh"),key!CB167,IF(AND($C$2="eighth"),key!CB267,"")))</f>
        <v/>
      </c>
      <c r="BU65" s="295" t="str">
        <f>IF(AND($C$2="sixth"),key!CD67,IF(AND($C$2="Seventh"),key!CD167,IF(AND($C$2="eighth"),key!CD267,"")))</f>
        <v/>
      </c>
      <c r="BV65" s="295" t="str">
        <f>IF(AND($C$2="sixth"),key!CE67,IF(AND($C$2="Seventh"),key!CE167,IF(AND($C$2="eighth"),key!CE267,"")))</f>
        <v/>
      </c>
      <c r="BW65" s="302" t="str">
        <f>IF(AND($C$2="sixth"),key!CF67,IF(AND($C$2="Seventh"),key!CF167,IF(AND($C$2="eighth"),key!CF267,"")))</f>
        <v/>
      </c>
      <c r="BX65" s="298" t="str">
        <f>IF(AND($C$2="sixth"),key!CG67,IF(AND($C$2="Seventh"),key!CG167,IF(AND($C$2="eighth"),key!CG267,"")))</f>
        <v/>
      </c>
      <c r="BY65" s="295" t="str">
        <f>IF(AND($C$2="sixth"),key!CH67,IF(AND($C$2="Seventh"),key!CH167,IF(AND($C$2="eighth"),key!CH267,"")))</f>
        <v/>
      </c>
      <c r="BZ65" s="295" t="str">
        <f>IF(AND($C$2="sixth"),key!CI67,IF(AND($C$2="Seventh"),key!CI167,IF(AND($C$2="eighth"),key!CI267,"")))</f>
        <v/>
      </c>
      <c r="CA65" s="302" t="str">
        <f>IF(AND($C$2="sixth"),key!CJ67,IF(AND($C$2="Seventh"),key!CJ167,IF(AND($C$2="eighth"),key!CJ267,"")))</f>
        <v/>
      </c>
      <c r="CB65" s="298" t="str">
        <f>IF(AND($C$2="sixth"),key!CK67,IF(AND($C$2="Seventh"),key!CK167,IF(AND($C$2="eighth"),key!CK267,"")))</f>
        <v/>
      </c>
      <c r="CC65" s="295" t="str">
        <f>IF(AND($C$2="sixth"),key!CL67,IF(AND($C$2="Seventh"),key!CL167,IF(AND($C$2="eighth"),key!CL267,"")))</f>
        <v/>
      </c>
      <c r="CD65" s="295" t="str">
        <f>IF(AND($C$2="sixth"),key!CM67,IF(AND($C$2="Seventh"),key!CM167,IF(AND($C$2="eighth"),key!CM267,"")))</f>
        <v/>
      </c>
      <c r="CE65" s="302" t="str">
        <f>IF(AND($C$2="sixth"),key!CN67,IF(AND($C$2="Seventh"),key!CN167,IF(AND($C$2="eighth"),key!CN267,"")))</f>
        <v/>
      </c>
      <c r="CF65" s="298" t="str">
        <f>IF(AND($C$2="sixth"),key!CO67,IF(AND($C$2="Seventh"),key!CO167,IF(AND($C$2="eighth"),key!CO267,"")))</f>
        <v/>
      </c>
      <c r="CG65" s="295" t="str">
        <f>IF(AND($C$2="sixth"),key!CP67,IF(AND($C$2="Seventh"),key!CP167,IF(AND($C$2="eighth"),key!CP267,"")))</f>
        <v/>
      </c>
      <c r="CH65" s="295" t="str">
        <f>IF(AND($C$2="sixth"),key!CQ67,IF(AND($C$2="Seventh"),key!CQ167,IF(AND($C$2="eighth"),key!CQ267,"")))</f>
        <v/>
      </c>
      <c r="CI65" s="302" t="str">
        <f>IF(AND($C$2="sixth"),key!CR67,IF(AND($C$2="Seventh"),key!CR167,IF(AND($C$2="eighth"),key!CR267,"")))</f>
        <v/>
      </c>
      <c r="CJ65" s="298" t="str">
        <f>IF(AND($C$2="sixth"),key!CS67,IF(AND($C$2="Seventh"),key!CS167,IF(AND($C$2="eighth"),key!CS267,"")))</f>
        <v/>
      </c>
      <c r="CK65" s="295" t="str">
        <f>IF(AND($C$2="sixth"),key!CT67,IF(AND($C$2="Seventh"),key!CT167,IF(AND($C$2="eighth"),key!CT267,"")))</f>
        <v/>
      </c>
      <c r="CL65" s="295" t="str">
        <f>IF(AND($C$2="sixth"),key!CU67,IF(AND($C$2="Seventh"),key!CU167,IF(AND($C$2="eighth"),key!CU267,"")))</f>
        <v/>
      </c>
      <c r="CM65" s="302" t="str">
        <f>IF(AND($C$2="sixth"),key!CV67,IF(AND($C$2="Seventh"),key!CV167,IF(AND($C$2="eighth"),key!CV267,"")))</f>
        <v/>
      </c>
      <c r="CN65" s="298" t="str">
        <f>IF(AND($C$2="sixth"),key!CW67,IF(AND($C$2="Seventh"),key!CW167,IF(AND($C$2="eighth"),key!CW267,"")))</f>
        <v/>
      </c>
      <c r="CO65" s="259" t="str">
        <f>IF(AND($C$2="sixth"),key!CZ67,IF(AND($C$2="Seventh"),key!CZ167,IF(AND($C$2="eighth"),key!CZ267,"")))</f>
        <v/>
      </c>
      <c r="CP65" s="299" t="str">
        <f>IF(AND($C$2="sixth"),key!DA67,IF(AND($C$2="Seventh"),key!DA167,IF(AND($C$2="eighth"),key!DA267,"")))</f>
        <v/>
      </c>
      <c r="CQ65" s="295" t="str">
        <f>IF(AND($C$2="sixth"),key!DC67,IF(AND($C$2="Seventh"),key!DC167,IF(AND($C$2="eighth"),key!DC267,"")))</f>
        <v/>
      </c>
      <c r="CR65" s="295" t="str">
        <f>IF(AND($C$2="sixth"),key!DD67,IF(AND($C$2="Seventh"),key!DD167,IF(AND($C$2="eighth"),key!DD267,"")))</f>
        <v/>
      </c>
      <c r="CS65" s="302" t="str">
        <f>IF(AND($C$2="sixth"),key!DE67,IF(AND($C$2="Seventh"),key!DE167,IF(AND($C$2="eighth"),key!DE267,"")))</f>
        <v/>
      </c>
      <c r="CT65" s="298" t="str">
        <f>IF(AND($C$2="sixth"),key!DF67,IF(AND($C$2="Seventh"),key!DF167,IF(AND($C$2="eighth"),key!DF267,"")))</f>
        <v/>
      </c>
      <c r="CU65" s="295" t="str">
        <f>IF(AND($C$2="sixth"),key!DG67,IF(AND($C$2="Seventh"),key!DG167,IF(AND($C$2="eighth"),key!DG267,"")))</f>
        <v/>
      </c>
      <c r="CV65" s="295" t="str">
        <f>IF(AND($C$2="sixth"),key!DH67,IF(AND($C$2="Seventh"),key!DH167,IF(AND($C$2="eighth"),key!DH267,"")))</f>
        <v/>
      </c>
      <c r="CW65" s="302" t="str">
        <f>IF(AND($C$2="sixth"),key!DI67,IF(AND($C$2="Seventh"),key!DI167,IF(AND($C$2="eighth"),key!DI267,"")))</f>
        <v/>
      </c>
      <c r="CX65" s="298" t="str">
        <f>IF(AND($C$2="sixth"),key!DJ67,IF(AND($C$2="Seventh"),key!DJ167,IF(AND($C$2="eighth"),key!DJ267,"")))</f>
        <v/>
      </c>
      <c r="CY65" s="295" t="str">
        <f>IF(AND($C$2="sixth"),key!DK67,IF(AND($C$2="Seventh"),key!DK167,IF(AND($C$2="eighth"),key!DK267,"")))</f>
        <v/>
      </c>
      <c r="CZ65" s="295" t="str">
        <f>IF(AND($C$2="sixth"),key!DL67,IF(AND($C$2="Seventh"),key!DL167,IF(AND($C$2="eighth"),key!DL267,"")))</f>
        <v/>
      </c>
      <c r="DA65" s="302" t="str">
        <f>IF(AND($C$2="sixth"),key!DM67,IF(AND($C$2="Seventh"),key!DM167,IF(AND($C$2="eighth"),key!DM267,"")))</f>
        <v/>
      </c>
      <c r="DB65" s="298" t="str">
        <f>IF(AND($C$2="sixth"),key!DN67,IF(AND($C$2="Seventh"),key!DN167,IF(AND($C$2="eighth"),key!DN267,"")))</f>
        <v/>
      </c>
      <c r="DC65" s="295" t="str">
        <f>IF(AND($C$2="sixth"),key!DO67,IF(AND($C$2="Seventh"),key!DO167,IF(AND($C$2="eighth"),key!DO267,"")))</f>
        <v/>
      </c>
      <c r="DD65" s="295" t="str">
        <f>IF(AND($C$2="sixth"),key!DP67,IF(AND($C$2="Seventh"),key!DP167,IF(AND($C$2="eighth"),key!DP267,"")))</f>
        <v/>
      </c>
      <c r="DE65" s="302" t="str">
        <f>IF(AND($C$2="sixth"),key!DQ67,IF(AND($C$2="Seventh"),key!DQ167,IF(AND($C$2="eighth"),key!DQ267,"")))</f>
        <v/>
      </c>
      <c r="DF65" s="298" t="str">
        <f>IF(AND($C$2="sixth"),key!DR67,IF(AND($C$2="Seventh"),key!DR167,IF(AND($C$2="eighth"),key!DR267,"")))</f>
        <v/>
      </c>
      <c r="DG65" s="295" t="str">
        <f>IF(AND($C$2="sixth"),key!DS67,IF(AND($C$2="Seventh"),key!DS167,IF(AND($C$2="eighth"),key!DS267,"")))</f>
        <v/>
      </c>
      <c r="DH65" s="295" t="str">
        <f>IF(AND($C$2="sixth"),key!DT67,IF(AND($C$2="Seventh"),key!DT167,IF(AND($C$2="eighth"),key!DT267,"")))</f>
        <v/>
      </c>
      <c r="DI65" s="302" t="str">
        <f>IF(AND($C$2="sixth"),key!DU67,IF(AND($C$2="Seventh"),key!DU167,IF(AND($C$2="eighth"),key!DU267,"")))</f>
        <v/>
      </c>
      <c r="DJ65" s="298" t="str">
        <f>IF(AND($C$2="sixth"),key!DV67,IF(AND($C$2="Seventh"),key!DV167,IF(AND($C$2="eighth"),key!DV267,"")))</f>
        <v/>
      </c>
      <c r="DK65" s="259" t="str">
        <f>IF(AND($C$2="sixth"),key!DY67,IF(AND($C$2="Seventh"),key!DY167,IF(AND($C$2="eighth"),key!DY267,"")))</f>
        <v/>
      </c>
      <c r="DL65" s="299" t="str">
        <f>IF(AND($C$2="sixth"),key!DZ67,IF(AND($C$2="Seventh"),key!DZ167,IF(AND($C$2="eighth"),key!DZ267,"")))</f>
        <v/>
      </c>
      <c r="DM65" s="295" t="str">
        <f>IF(AND($C$2="sixth"),key!EB67,IF(AND($C$2="Seventh"),key!EB167,IF(AND($C$2="eighth"),key!EB267,"")))</f>
        <v/>
      </c>
      <c r="DN65" s="295" t="str">
        <f>IF(AND($C$2="sixth"),key!EC67,IF(AND($C$2="Seventh"),key!EC167,IF(AND($C$2="eighth"),key!EC267,"")))</f>
        <v/>
      </c>
      <c r="DO65" s="302" t="str">
        <f>IF(AND($C$2="sixth"),key!ED67,IF(AND($C$2="Seventh"),key!ED167,IF(AND($C$2="eighth"),key!ED267,"")))</f>
        <v/>
      </c>
      <c r="DP65" s="298" t="str">
        <f>IF(AND($C$2="sixth"),key!EE67,IF(AND($C$2="Seventh"),key!EE167,IF(AND($C$2="eighth"),key!EE267,"")))</f>
        <v/>
      </c>
      <c r="DQ65" s="295" t="str">
        <f>IF(AND($C$2="sixth"),key!EF67,IF(AND($C$2="Seventh"),key!EF167,IF(AND($C$2="eighth"),key!EF267,"")))</f>
        <v/>
      </c>
      <c r="DR65" s="295" t="str">
        <f>IF(AND($C$2="sixth"),key!EG67,IF(AND($C$2="Seventh"),key!EG167,IF(AND($C$2="eighth"),key!EG267,"")))</f>
        <v/>
      </c>
      <c r="DS65" s="302" t="str">
        <f>IF(AND($C$2="sixth"),key!EH67,IF(AND($C$2="Seventh"),key!EH167,IF(AND($C$2="eighth"),key!EH267,"")))</f>
        <v/>
      </c>
      <c r="DT65" s="298" t="str">
        <f>IF(AND($C$2="sixth"),key!EI67,IF(AND($C$2="Seventh"),key!EI167,IF(AND($C$2="eighth"),key!EI267,"")))</f>
        <v/>
      </c>
      <c r="DU65" s="295" t="str">
        <f>IF(AND($C$2="sixth"),key!EJ67,IF(AND($C$2="Seventh"),key!EJ167,IF(AND($C$2="eighth"),key!EJ267,"")))</f>
        <v/>
      </c>
      <c r="DV65" s="295" t="str">
        <f>IF(AND($C$2="sixth"),key!EK67,IF(AND($C$2="Seventh"),key!EK167,IF(AND($C$2="eighth"),key!EK267,"")))</f>
        <v/>
      </c>
      <c r="DW65" s="302" t="str">
        <f>IF(AND($C$2="sixth"),key!EL67,IF(AND($C$2="Seventh"),key!EL167,IF(AND($C$2="eighth"),key!EL267,"")))</f>
        <v/>
      </c>
      <c r="DX65" s="298" t="str">
        <f>IF(AND($C$2="sixth"),key!EM67,IF(AND($C$2="Seventh"),key!EM167,IF(AND($C$2="eighth"),key!EM267,"")))</f>
        <v/>
      </c>
      <c r="DY65" s="295" t="str">
        <f>IF(AND($C$2="sixth"),key!EN67,IF(AND($C$2="Seventh"),key!EN167,IF(AND($C$2="eighth"),key!EN267,"")))</f>
        <v/>
      </c>
      <c r="DZ65" s="295" t="str">
        <f>IF(AND($C$2="sixth"),key!EO67,IF(AND($C$2="Seventh"),key!EO167,IF(AND($C$2="eighth"),key!EO267,"")))</f>
        <v/>
      </c>
      <c r="EA65" s="302" t="str">
        <f>IF(AND($C$2="sixth"),key!EP67,IF(AND($C$2="Seventh"),key!EP167,IF(AND($C$2="eighth"),key!EP267,"")))</f>
        <v/>
      </c>
      <c r="EB65" s="298" t="str">
        <f>IF(AND($C$2="sixth"),key!EQ67,IF(AND($C$2="Seventh"),key!EQ167,IF(AND($C$2="eighth"),key!EQ267,"")))</f>
        <v/>
      </c>
      <c r="EC65" s="295" t="str">
        <f>IF(AND($C$2="sixth"),key!ER67,IF(AND($C$2="Seventh"),key!ER167,IF(AND($C$2="eighth"),key!ER267,"")))</f>
        <v/>
      </c>
      <c r="ED65" s="295" t="str">
        <f>IF(AND($C$2="sixth"),key!ES67,IF(AND($C$2="Seventh"),key!ES167,IF(AND($C$2="eighth"),key!ES267,"")))</f>
        <v/>
      </c>
      <c r="EE65" s="302" t="str">
        <f>IF(AND($C$2="sixth"),key!ET67,IF(AND($C$2="Seventh"),key!ET167,IF(AND($C$2="eighth"),key!ET267,"")))</f>
        <v/>
      </c>
      <c r="EF65" s="298" t="str">
        <f>IF(AND($C$2="sixth"),key!EU67,IF(AND($C$2="Seventh"),key!EU167,IF(AND($C$2="eighth"),key!EU267,"")))</f>
        <v/>
      </c>
      <c r="EG65" s="259" t="str">
        <f>IF(AND($C$2="sixth"),key!EX67,IF(AND($C$2="Seventh"),key!EX167,IF(AND($C$2="eighth"),key!EX267,"")))</f>
        <v/>
      </c>
      <c r="EH65" s="299" t="str">
        <f>IF(AND($C$2="sixth"),key!EY67,IF(AND($C$2="Seventh"),key!EY167,IF(AND($C$2="eighth"),key!EY267,"")))</f>
        <v/>
      </c>
      <c r="EI65" s="260" t="str">
        <f t="shared" si="9"/>
        <v/>
      </c>
      <c r="EJ65" s="254" t="str">
        <f>IF(AND($C$2="sixth"),key!EZ67,IF(AND($C$2="Seventh"),key!EZ167,IF(AND($C$2="eighth"),key!EZ267,"")))</f>
        <v/>
      </c>
      <c r="EK65" s="254" t="str">
        <f>IF(AND($C$2="sixth"),key!FA67,IF(AND($C$2="Seventh"),key!FA167,IF(AND($C$2="eighth"),key!FA267,"")))</f>
        <v/>
      </c>
      <c r="EL65" s="254" t="str">
        <f>IF(AND($C$2="sixth"),key!FB67,IF(AND($C$2="Seventh"),key!FB167,IF(AND($C$2="eighth"),key!FB267,"")))</f>
        <v/>
      </c>
      <c r="EM65" s="254" t="str">
        <f>IF(AND($C$2="sixth"),key!FC67,IF(AND($C$2="Seventh"),key!FC167,IF(AND($C$2="eighth"),key!FC267,"")))</f>
        <v/>
      </c>
      <c r="EN65" s="254" t="str">
        <f>IF(AND($C$2="sixth"),key!FD67,IF(AND($C$2="Seventh"),key!FD167,IF(AND($C$2="eighth"),key!FD267,"")))</f>
        <v/>
      </c>
      <c r="EO65" s="310" t="str">
        <f>IF(AND($C$2="sixth"),key!FE67,IF(AND($C$2="Seventh"),key!FE167,IF(AND($C$2="eighth"),key!FE267,"")))</f>
        <v/>
      </c>
      <c r="EP65" s="311" t="str">
        <f>IF(AND($C$2="sixth"),key!FF67,IF(AND($C$2="Seventh"),key!FF167,IF(AND($C$2="eighth"),key!FF267,"")))</f>
        <v xml:space="preserve"> </v>
      </c>
      <c r="EQ65" s="254" t="str">
        <f>IF(AND($C$2="sixth"),key!FG67,IF(AND($C$2="Seventh"),key!FG167,IF(AND($C$2="eighth"),key!FG267,"")))</f>
        <v/>
      </c>
      <c r="ER65" s="254" t="str">
        <f>IF(AND($C$2="sixth"),key!FH67,IF(AND($C$2="Seventh"),key!FH167,IF(AND($C$2="eighth"),key!FH267,"")))</f>
        <v/>
      </c>
      <c r="ES65" s="254" t="str">
        <f>IF(AND($C$2="sixth"),key!FI67,IF(AND($C$2="Seventh"),key!FI167,IF(AND($C$2="eighth"),key!FI267,"")))</f>
        <v/>
      </c>
      <c r="ET65" s="254" t="str">
        <f>IF(AND($C$2="sixth"),key!FJ67,IF(AND($C$2="Seventh"),key!FJ167,IF(AND($C$2="eighth"),key!FJ267,"")))</f>
        <v/>
      </c>
      <c r="EU65" s="254" t="str">
        <f>IF(AND($C$2="sixth"),key!FK67,IF(AND($C$2="Seventh"),key!FK167,IF(AND($C$2="eighth"),key!FK267,"")))</f>
        <v/>
      </c>
      <c r="EV65" s="310" t="str">
        <f>IF(AND($C$2="sixth"),key!FL67,IF(AND($C$2="Seventh"),key!FL167,IF(AND($C$2="eighth"),key!FL267,"")))</f>
        <v/>
      </c>
      <c r="EW65" s="311" t="str">
        <f>IF(AND($C$2="sixth"),key!FM67,IF(AND($C$2="Seventh"),key!FM167,IF(AND($C$2="eighth"),key!FM267,"")))</f>
        <v xml:space="preserve"> </v>
      </c>
      <c r="EX65" s="254" t="str">
        <f>IF(AND($C$2="sixth"),key!FN67,IF(AND($C$2="Seventh"),key!FN167,IF(AND($C$2="eighth"),key!FN267,"")))</f>
        <v/>
      </c>
      <c r="EY65" s="254" t="str">
        <f>IF(AND($C$2="sixth"),key!FO67,IF(AND($C$2="Seventh"),key!FO167,IF(AND($C$2="eighth"),key!FO267,"")))</f>
        <v/>
      </c>
      <c r="EZ65" s="254" t="str">
        <f>IF(AND($C$2="sixth"),key!FP67,IF(AND($C$2="Seventh"),key!FP167,IF(AND($C$2="eighth"),key!FP267,"")))</f>
        <v/>
      </c>
      <c r="FA65" s="254" t="str">
        <f>IF(AND($C$2="sixth"),key!FQ67,IF(AND($C$2="Seventh"),key!FQ167,IF(AND($C$2="eighth"),key!FQ267,"")))</f>
        <v/>
      </c>
      <c r="FB65" s="254" t="str">
        <f>IF(AND($C$2="sixth"),key!FR67,IF(AND($C$2="Seventh"),key!FR167,IF(AND($C$2="eighth"),key!FR267,"")))</f>
        <v/>
      </c>
      <c r="FC65" s="310" t="str">
        <f>IF(AND($C$2="sixth"),key!FS67,IF(AND($C$2="Seventh"),key!FS167,IF(AND($C$2="eighth"),key!FS267,"")))</f>
        <v/>
      </c>
      <c r="FD65" s="311" t="str">
        <f>IF(AND($C$2="sixth"),key!FT67,IF(AND($C$2="Seventh"),key!FT167,IF(AND($C$2="eighth"),key!FT267,"")))</f>
        <v xml:space="preserve"> </v>
      </c>
      <c r="FE65" s="344" t="str">
        <f t="shared" si="11"/>
        <v/>
      </c>
      <c r="FF65" s="261" t="str">
        <f>IF(AND($C$2="sixth"),key!GI67,IF(AND($C$2="Seventh"),key!GI167,IF(AND($C$2="eighth"),key!GI267,"")))</f>
        <v/>
      </c>
      <c r="FG65" s="842" t="str">
        <f>IF(AND($C$2="sixth"),key!GJ67,IF(AND($C$2="Seventh"),key!GJ167,IF(AND($C$2="eighth"),key!GJ267,"")))</f>
        <v/>
      </c>
      <c r="FH65" s="843"/>
      <c r="FI65" s="255" t="str">
        <f>IF(AND($C$2="sixth"),key!GG67,IF(AND($C$2="Seventh"),key!GG167,IF(AND($C$2="eighth"),key!GG267,"")))</f>
        <v/>
      </c>
      <c r="FJ65" s="330" t="str">
        <f t="shared" si="10"/>
        <v/>
      </c>
      <c r="FK65" s="248"/>
      <c r="FL65" s="248"/>
      <c r="FY65" s="50" t="str">
        <f>IF(AND($C$2="sixth"),key!GH67,IF(AND($C$2="Seventh"),key!GH167,IF(AND($C$2="eighth"),key!GH267,"")))</f>
        <v/>
      </c>
    </row>
    <row r="66" spans="1:181" ht="18.75">
      <c r="A66" s="257">
        <v>60</v>
      </c>
      <c r="B66" s="291" t="str">
        <f>IF(AND($C$2="sixth"),key!E68,IF(AND($C$2="Seventh"),key!E168,IF(AND($C$2="eighth"),key!E268,"")))</f>
        <v/>
      </c>
      <c r="C66" s="288" t="str">
        <f>IF(ISNA(VLOOKUP(D66,Register!A$7:Z$315,10,FALSE)),"",VLOOKUP(D66,Register!A$7:Z$315,10,FALSE))</f>
        <v/>
      </c>
      <c r="D66" s="289" t="str">
        <f>IF(AND($C$2="sixth"),key!B68,IF(AND($C$2="Seventh"),key!B168,IF(AND($C$2="eighth"),key!B268,"")))</f>
        <v/>
      </c>
      <c r="E66" s="290" t="str">
        <f>IF(AND($C$2="sixth"),key!C68,IF(AND($C$2="Seventh"),key!C168,IF(AND($C$2="eighth"),key!C268,"")))</f>
        <v/>
      </c>
      <c r="F66" s="290" t="str">
        <f>IF(AND($C$2="sixth"),key!D68,IF(AND($C$2="Seventh"),key!D168,IF(AND($C$2="eighth"),key!D268,"")))</f>
        <v/>
      </c>
      <c r="G66" s="295" t="str">
        <f>IF(AND($C$2="sixth"),key!G68,IF(AND($C$2="Seventh"),key!G168,IF(AND($C$2="eighth"),key!G268,"")))</f>
        <v/>
      </c>
      <c r="H66" s="295" t="str">
        <f>IF(AND($C$2="sixth"),key!H68,IF(AND($C$2="Seventh"),key!H168,IF(AND($C$2="eighth"),key!H268,"")))</f>
        <v/>
      </c>
      <c r="I66" s="297" t="str">
        <f t="shared" si="0"/>
        <v/>
      </c>
      <c r="J66" s="296" t="str">
        <f>IF(AND($C$2="sixth"),key!J68,IF(AND($C$2="Seventh"),key!J168,IF(AND($C$2="eighth"),key!J268,"")))</f>
        <v/>
      </c>
      <c r="K66" s="295" t="str">
        <f>IF(AND($C$2="sixth"),key!K68,IF(AND($C$2="Seventh"),key!K168,IF(AND($C$2="eighth"),key!K268,"")))</f>
        <v/>
      </c>
      <c r="L66" s="295" t="str">
        <f>IF(AND($C$2="sixth"),key!L68,IF(AND($C$2="Seventh"),key!L168,IF(AND($C$2="eighth"),key!L268,"")))</f>
        <v/>
      </c>
      <c r="M66" s="258" t="str">
        <f t="shared" si="2"/>
        <v/>
      </c>
      <c r="N66" s="298" t="str">
        <f>IF(AND($C$2="sixth"),key!N68,IF(AND($C$2="Seventh"),key!N168,IF(AND($C$2="eighth"),key!N268,"")))</f>
        <v/>
      </c>
      <c r="O66" s="295" t="str">
        <f>IF(AND($C$2="sixth"),key!O68,IF(AND($C$2="Seventh"),key!O168,IF(AND($C$2="eighth"),key!O268,"")))</f>
        <v/>
      </c>
      <c r="P66" s="295" t="str">
        <f>IF(AND($C$2="sixth"),key!P68,IF(AND($C$2="Seventh"),key!P168,IF(AND($C$2="eighth"),key!P268,"")))</f>
        <v/>
      </c>
      <c r="Q66" s="258" t="str">
        <f t="shared" si="3"/>
        <v/>
      </c>
      <c r="R66" s="298" t="str">
        <f>IF(AND($C$2="sixth"),key!R68,IF(AND($C$2="Seventh"),key!R168,IF(AND($C$2="eighth"),key!R268,"")))</f>
        <v/>
      </c>
      <c r="S66" s="295" t="str">
        <f>IF(AND($C$2="sixth"),key!S68,IF(AND($C$2="Seventh"),key!S168,IF(AND($C$2="eighth"),key!S268,"")))</f>
        <v/>
      </c>
      <c r="T66" s="295" t="str">
        <f>IF(AND($C$2="sixth"),key!T68,IF(AND($C$2="Seventh"),key!T168,IF(AND($C$2="eighth"),key!T268,"")))</f>
        <v/>
      </c>
      <c r="U66" s="258" t="str">
        <f t="shared" si="4"/>
        <v/>
      </c>
      <c r="V66" s="298" t="str">
        <f>IF(AND($C$2="sixth"),key!V68,IF(AND($C$2="Seventh"),key!V168,IF(AND($C$2="eighth"),key!V268,"")))</f>
        <v/>
      </c>
      <c r="W66" s="295" t="str">
        <f>IF(AND($C$2="sixth"),key!W68,IF(AND($C$2="Seventh"),key!W168,IF(AND($C$2="eighth"),key!W268,"")))</f>
        <v/>
      </c>
      <c r="X66" s="295" t="str">
        <f>IF(AND($C$2="sixth"),key!X68,IF(AND($C$2="Seventh"),key!X168,IF(AND($C$2="eighth"),key!X268,"")))</f>
        <v/>
      </c>
      <c r="Y66" s="259" t="str">
        <f t="shared" si="5"/>
        <v/>
      </c>
      <c r="Z66" s="298" t="str">
        <f>IF(AND($C$2="sixth"),key!Z68,IF(AND($C$2="Seventh"),key!Z168,IF(AND($C$2="eighth"),key!Z268,"")))</f>
        <v/>
      </c>
      <c r="AA66" s="259" t="str">
        <f>IF(AND($C$2="sixth"),key!AC68,IF(AND($C$2="Seventh"),key!AC168,IF(AND($C$2="eighth"),key!AC268,"")))</f>
        <v/>
      </c>
      <c r="AB66" s="299" t="str">
        <f>IF(AND($C$2="sixth"),key!AD68,IF(AND($C$2="Seventh"),key!AD168,IF(AND($C$2="eighth"),key!AD268,"")))</f>
        <v/>
      </c>
      <c r="AC66" s="295" t="str">
        <f>IF(AND($C$2="sixth"),key!AF68,IF(AND($C$2="Seventh"),key!AF168,IF(AND($C$2="eighth"),key!AF268,"")))</f>
        <v/>
      </c>
      <c r="AD66" s="295" t="str">
        <f>IF(AND($C$2="sixth"),key!AG68,IF(AND($C$2="Seventh"),key!AG168,IF(AND($C$2="eighth"),key!AG268,"")))</f>
        <v/>
      </c>
      <c r="AE66" s="297" t="str">
        <f t="shared" si="6"/>
        <v/>
      </c>
      <c r="AF66" s="296" t="str">
        <f>IF(AND($C$2="sixth"),key!AI68,IF(AND($C$2="Seventh"),key!AI168,IF(AND($C$2="eighth"),key!AI268,"")))</f>
        <v/>
      </c>
      <c r="AG66" s="295" t="str">
        <f>IF(AND($C$2="sixth"),key!AJ68,IF(AND($C$2="Seventh"),key!AJ168,IF(AND($C$2="eighth"),key!AJ268,"")))</f>
        <v/>
      </c>
      <c r="AH66" s="295" t="str">
        <f>IF(AND($C$2="sixth"),key!AK68,IF(AND($C$2="Seventh"),key!AK168,IF(AND($C$2="eighth"),key!AK268,"")))</f>
        <v/>
      </c>
      <c r="AI66" s="258" t="str">
        <f t="shared" si="7"/>
        <v/>
      </c>
      <c r="AJ66" s="298" t="str">
        <f>IF(AND($C$2="sixth"),key!AM68,IF(AND($C$2="Seventh"),key!AM168,IF(AND($C$2="eighth"),key!AM268,"")))</f>
        <v/>
      </c>
      <c r="AK66" s="295" t="str">
        <f>IF(AND($C$2="sixth"),key!AN68,IF(AND($C$2="Seventh"),key!AN168,IF(AND($C$2="eighth"),key!AN268,"")))</f>
        <v/>
      </c>
      <c r="AL66" s="295" t="str">
        <f>IF(AND($C$2="sixth"),key!AO68,IF(AND($C$2="Seventh"),key!AO168,IF(AND($C$2="eighth"),key!AO268,"")))</f>
        <v/>
      </c>
      <c r="AM66" s="258" t="str">
        <f t="shared" si="8"/>
        <v/>
      </c>
      <c r="AN66" s="298" t="str">
        <f>IF(AND($C$2="sixth"),key!AQ68,IF(AND($C$2="Seventh"),key!AQ168,IF(AND($C$2="eighth"),key!AQ268,"")))</f>
        <v/>
      </c>
      <c r="AO66" s="295" t="str">
        <f>IF(AND($C$2="sixth"),key!AR68,IF(AND($C$2="Seventh"),key!AR168,IF(AND($C$2="eighth"),key!AR268,"")))</f>
        <v/>
      </c>
      <c r="AP66" s="295" t="str">
        <f>IF(AND($C$2="sixth"),key!AS68,IF(AND($C$2="Seventh"),key!AS168,IF(AND($C$2="eighth"),key!AS268,"")))</f>
        <v/>
      </c>
      <c r="AQ66" s="303" t="str">
        <f>IF(AND($C$2="sixth"),key!AT68,IF(AND($C$2="Seventh"),key!AT168,IF(AND($C$2="eighth"),key!AT268,"")))</f>
        <v/>
      </c>
      <c r="AR66" s="298" t="str">
        <f>IF(AND($C$2="sixth"),key!AU68,IF(AND($C$2="Seventh"),key!AU168,IF(AND($C$2="eighth"),key!AU268,"")))</f>
        <v/>
      </c>
      <c r="AS66" s="295" t="str">
        <f>IF(AND($C$2="sixth"),key!AV68,IF(AND($C$2="Seventh"),key!AV168,IF(AND($C$2="eighth"),key!AV268,"")))</f>
        <v/>
      </c>
      <c r="AT66" s="295" t="str">
        <f>IF(AND($C$2="sixth"),key!AW68,IF(AND($C$2="Seventh"),key!AW168,IF(AND($C$2="eighth"),key!AW268,"")))</f>
        <v/>
      </c>
      <c r="AU66" s="303" t="str">
        <f>IF(AND($C$2="sixth"),key!AX68,IF(AND($C$2="Seventh"),key!AX168,IF(AND($C$2="eighth"),key!AX268,"")))</f>
        <v/>
      </c>
      <c r="AV66" s="298" t="str">
        <f>IF(AND($C$2="sixth"),key!AY68,IF(AND($C$2="Seventh"),key!AY168,IF(AND($C$2="eighth"),key!AY268,"")))</f>
        <v/>
      </c>
      <c r="AW66" s="259" t="str">
        <f>IF(AND($C$2="sixth"),key!BB68,IF(AND($C$2="Seventh"),key!BB168,IF(AND($C$2="eighth"),key!BB268,"")))</f>
        <v/>
      </c>
      <c r="AX66" s="299" t="str">
        <f>IF(AND($C$2="sixth"),key!BC68,IF(AND($C$2="Seventh"),key!BC168,IF(AND($C$2="eighth"),key!BC268,"")))</f>
        <v/>
      </c>
      <c r="AY66" s="295" t="str">
        <f>IF(AND($C$2="sixth"),key!BE68,IF(AND($C$2="Seventh"),key!BE168,IF(AND($C$2="eighth"),key!BE268,"")))</f>
        <v/>
      </c>
      <c r="AZ66" s="295" t="str">
        <f>IF(AND($C$2="sixth"),key!BF68,IF(AND($C$2="Seventh"),key!BF168,IF(AND($C$2="eighth"),key!BF268,"")))</f>
        <v/>
      </c>
      <c r="BA66" s="302" t="str">
        <f>IF(AND($C$2="sixth"),key!BG68,IF(AND($C$2="Seventh"),key!BG168,IF(AND($C$2="eighth"),key!BG268,"")))</f>
        <v/>
      </c>
      <c r="BB66" s="298" t="str">
        <f>IF(AND($C$2="sixth"),key!BH68,IF(AND($C$2="Seventh"),key!BH168,IF(AND($C$2="eighth"),key!BH268,"")))</f>
        <v/>
      </c>
      <c r="BC66" s="295" t="str">
        <f>IF(AND($C$2="sixth"),key!BI68,IF(AND($C$2="Seventh"),key!BI168,IF(AND($C$2="eighth"),key!BI268,"")))</f>
        <v/>
      </c>
      <c r="BD66" s="295" t="str">
        <f>IF(AND($C$2="sixth"),key!BJ68,IF(AND($C$2="Seventh"),key!BJ168,IF(AND($C$2="eighth"),key!BJ268,"")))</f>
        <v/>
      </c>
      <c r="BE66" s="302" t="str">
        <f>IF(AND($C$2="sixth"),key!BK68,IF(AND($C$2="Seventh"),key!BK168,IF(AND($C$2="eighth"),key!BK268,"")))</f>
        <v/>
      </c>
      <c r="BF66" s="298" t="str">
        <f>IF(AND($C$2="sixth"),key!BL68,IF(AND($C$2="Seventh"),key!BL168,IF(AND($C$2="eighth"),key!BL268,"")))</f>
        <v/>
      </c>
      <c r="BG66" s="295" t="str">
        <f>IF(AND($C$2="sixth"),key!BM68,IF(AND($C$2="Seventh"),key!BM168,IF(AND($C$2="eighth"),key!BM268,"")))</f>
        <v/>
      </c>
      <c r="BH66" s="295" t="str">
        <f>IF(AND($C$2="sixth"),key!BN68,IF(AND($C$2="Seventh"),key!BN168,IF(AND($C$2="eighth"),key!BN268,"")))</f>
        <v/>
      </c>
      <c r="BI66" s="302" t="str">
        <f>IF(AND($C$2="sixth"),key!BO68,IF(AND($C$2="Seventh"),key!BO168,IF(AND($C$2="eighth"),key!BO268,"")))</f>
        <v/>
      </c>
      <c r="BJ66" s="298" t="str">
        <f>IF(AND($C$2="sixth"),key!BP68,IF(AND($C$2="Seventh"),key!BP168,IF(AND($C$2="eighth"),key!BP268,"")))</f>
        <v/>
      </c>
      <c r="BK66" s="295" t="str">
        <f>IF(AND($C$2="sixth"),key!BQ68,IF(AND($C$2="Seventh"),key!BQ168,IF(AND($C$2="eighth"),key!BQ268,"")))</f>
        <v/>
      </c>
      <c r="BL66" s="295" t="str">
        <f>IF(AND($C$2="sixth"),key!BR68,IF(AND($C$2="Seventh"),key!BR168,IF(AND($C$2="eighth"),key!BR268,"")))</f>
        <v/>
      </c>
      <c r="BM66" s="302" t="str">
        <f>IF(AND($C$2="sixth"),key!BS68,IF(AND($C$2="Seventh"),key!BS168,IF(AND($C$2="eighth"),key!BS268,"")))</f>
        <v/>
      </c>
      <c r="BN66" s="298" t="str">
        <f>IF(AND($C$2="sixth"),key!BT68,IF(AND($C$2="Seventh"),key!BT168,IF(AND($C$2="eighth"),key!BT268,"")))</f>
        <v/>
      </c>
      <c r="BO66" s="295" t="str">
        <f>IF(AND($C$2="sixth"),key!BU68,IF(AND($C$2="Seventh"),key!BU168,IF(AND($C$2="eighth"),key!BU268,"")))</f>
        <v/>
      </c>
      <c r="BP66" s="295" t="str">
        <f>IF(AND($C$2="sixth"),key!BV68,IF(AND($C$2="Seventh"),key!BV168,IF(AND($C$2="eighth"),key!BV268,"")))</f>
        <v/>
      </c>
      <c r="BQ66" s="302" t="str">
        <f>IF(AND($C$2="sixth"),key!BW68,IF(AND($C$2="Seventh"),key!BW168,IF(AND($C$2="eighth"),key!BW268,"")))</f>
        <v/>
      </c>
      <c r="BR66" s="298" t="str">
        <f>IF(AND($C$2="sixth"),key!BX68,IF(AND($C$2="Seventh"),key!BX168,IF(AND($C$2="eighth"),key!BX268,"")))</f>
        <v/>
      </c>
      <c r="BS66" s="259" t="str">
        <f>IF(AND($C$2="sixth"),key!CA68,IF(AND($C$2="Seventh"),key!CA168,IF(AND($C$2="eighth"),key!CA268,"")))</f>
        <v/>
      </c>
      <c r="BT66" s="299" t="str">
        <f>IF(AND($C$2="sixth"),key!CB68,IF(AND($C$2="Seventh"),key!CB168,IF(AND($C$2="eighth"),key!CB268,"")))</f>
        <v/>
      </c>
      <c r="BU66" s="295" t="str">
        <f>IF(AND($C$2="sixth"),key!CD68,IF(AND($C$2="Seventh"),key!CD168,IF(AND($C$2="eighth"),key!CD268,"")))</f>
        <v/>
      </c>
      <c r="BV66" s="295" t="str">
        <f>IF(AND($C$2="sixth"),key!CE68,IF(AND($C$2="Seventh"),key!CE168,IF(AND($C$2="eighth"),key!CE268,"")))</f>
        <v/>
      </c>
      <c r="BW66" s="302" t="str">
        <f>IF(AND($C$2="sixth"),key!CF68,IF(AND($C$2="Seventh"),key!CF168,IF(AND($C$2="eighth"),key!CF268,"")))</f>
        <v/>
      </c>
      <c r="BX66" s="298" t="str">
        <f>IF(AND($C$2="sixth"),key!CG68,IF(AND($C$2="Seventh"),key!CG168,IF(AND($C$2="eighth"),key!CG268,"")))</f>
        <v/>
      </c>
      <c r="BY66" s="295" t="str">
        <f>IF(AND($C$2="sixth"),key!CH68,IF(AND($C$2="Seventh"),key!CH168,IF(AND($C$2="eighth"),key!CH268,"")))</f>
        <v/>
      </c>
      <c r="BZ66" s="295" t="str">
        <f>IF(AND($C$2="sixth"),key!CI68,IF(AND($C$2="Seventh"),key!CI168,IF(AND($C$2="eighth"),key!CI268,"")))</f>
        <v/>
      </c>
      <c r="CA66" s="302" t="str">
        <f>IF(AND($C$2="sixth"),key!CJ68,IF(AND($C$2="Seventh"),key!CJ168,IF(AND($C$2="eighth"),key!CJ268,"")))</f>
        <v/>
      </c>
      <c r="CB66" s="298" t="str">
        <f>IF(AND($C$2="sixth"),key!CK68,IF(AND($C$2="Seventh"),key!CK168,IF(AND($C$2="eighth"),key!CK268,"")))</f>
        <v/>
      </c>
      <c r="CC66" s="295" t="str">
        <f>IF(AND($C$2="sixth"),key!CL68,IF(AND($C$2="Seventh"),key!CL168,IF(AND($C$2="eighth"),key!CL268,"")))</f>
        <v/>
      </c>
      <c r="CD66" s="295" t="str">
        <f>IF(AND($C$2="sixth"),key!CM68,IF(AND($C$2="Seventh"),key!CM168,IF(AND($C$2="eighth"),key!CM268,"")))</f>
        <v/>
      </c>
      <c r="CE66" s="302" t="str">
        <f>IF(AND($C$2="sixth"),key!CN68,IF(AND($C$2="Seventh"),key!CN168,IF(AND($C$2="eighth"),key!CN268,"")))</f>
        <v/>
      </c>
      <c r="CF66" s="298" t="str">
        <f>IF(AND($C$2="sixth"),key!CO68,IF(AND($C$2="Seventh"),key!CO168,IF(AND($C$2="eighth"),key!CO268,"")))</f>
        <v/>
      </c>
      <c r="CG66" s="295" t="str">
        <f>IF(AND($C$2="sixth"),key!CP68,IF(AND($C$2="Seventh"),key!CP168,IF(AND($C$2="eighth"),key!CP268,"")))</f>
        <v/>
      </c>
      <c r="CH66" s="295" t="str">
        <f>IF(AND($C$2="sixth"),key!CQ68,IF(AND($C$2="Seventh"),key!CQ168,IF(AND($C$2="eighth"),key!CQ268,"")))</f>
        <v/>
      </c>
      <c r="CI66" s="302" t="str">
        <f>IF(AND($C$2="sixth"),key!CR68,IF(AND($C$2="Seventh"),key!CR168,IF(AND($C$2="eighth"),key!CR268,"")))</f>
        <v/>
      </c>
      <c r="CJ66" s="298" t="str">
        <f>IF(AND($C$2="sixth"),key!CS68,IF(AND($C$2="Seventh"),key!CS168,IF(AND($C$2="eighth"),key!CS268,"")))</f>
        <v/>
      </c>
      <c r="CK66" s="295" t="str">
        <f>IF(AND($C$2="sixth"),key!CT68,IF(AND($C$2="Seventh"),key!CT168,IF(AND($C$2="eighth"),key!CT268,"")))</f>
        <v/>
      </c>
      <c r="CL66" s="295" t="str">
        <f>IF(AND($C$2="sixth"),key!CU68,IF(AND($C$2="Seventh"),key!CU168,IF(AND($C$2="eighth"),key!CU268,"")))</f>
        <v/>
      </c>
      <c r="CM66" s="302" t="str">
        <f>IF(AND($C$2="sixth"),key!CV68,IF(AND($C$2="Seventh"),key!CV168,IF(AND($C$2="eighth"),key!CV268,"")))</f>
        <v/>
      </c>
      <c r="CN66" s="298" t="str">
        <f>IF(AND($C$2="sixth"),key!CW68,IF(AND($C$2="Seventh"),key!CW168,IF(AND($C$2="eighth"),key!CW268,"")))</f>
        <v/>
      </c>
      <c r="CO66" s="259" t="str">
        <f>IF(AND($C$2="sixth"),key!CZ68,IF(AND($C$2="Seventh"),key!CZ168,IF(AND($C$2="eighth"),key!CZ268,"")))</f>
        <v/>
      </c>
      <c r="CP66" s="299" t="str">
        <f>IF(AND($C$2="sixth"),key!DA68,IF(AND($C$2="Seventh"),key!DA168,IF(AND($C$2="eighth"),key!DA268,"")))</f>
        <v/>
      </c>
      <c r="CQ66" s="295" t="str">
        <f>IF(AND($C$2="sixth"),key!DC68,IF(AND($C$2="Seventh"),key!DC168,IF(AND($C$2="eighth"),key!DC268,"")))</f>
        <v/>
      </c>
      <c r="CR66" s="295" t="str">
        <f>IF(AND($C$2="sixth"),key!DD68,IF(AND($C$2="Seventh"),key!DD168,IF(AND($C$2="eighth"),key!DD268,"")))</f>
        <v/>
      </c>
      <c r="CS66" s="302" t="str">
        <f>IF(AND($C$2="sixth"),key!DE68,IF(AND($C$2="Seventh"),key!DE168,IF(AND($C$2="eighth"),key!DE268,"")))</f>
        <v/>
      </c>
      <c r="CT66" s="298" t="str">
        <f>IF(AND($C$2="sixth"),key!DF68,IF(AND($C$2="Seventh"),key!DF168,IF(AND($C$2="eighth"),key!DF268,"")))</f>
        <v/>
      </c>
      <c r="CU66" s="295" t="str">
        <f>IF(AND($C$2="sixth"),key!DG68,IF(AND($C$2="Seventh"),key!DG168,IF(AND($C$2="eighth"),key!DG268,"")))</f>
        <v/>
      </c>
      <c r="CV66" s="295" t="str">
        <f>IF(AND($C$2="sixth"),key!DH68,IF(AND($C$2="Seventh"),key!DH168,IF(AND($C$2="eighth"),key!DH268,"")))</f>
        <v/>
      </c>
      <c r="CW66" s="302" t="str">
        <f>IF(AND($C$2="sixth"),key!DI68,IF(AND($C$2="Seventh"),key!DI168,IF(AND($C$2="eighth"),key!DI268,"")))</f>
        <v/>
      </c>
      <c r="CX66" s="298" t="str">
        <f>IF(AND($C$2="sixth"),key!DJ68,IF(AND($C$2="Seventh"),key!DJ168,IF(AND($C$2="eighth"),key!DJ268,"")))</f>
        <v/>
      </c>
      <c r="CY66" s="295" t="str">
        <f>IF(AND($C$2="sixth"),key!DK68,IF(AND($C$2="Seventh"),key!DK168,IF(AND($C$2="eighth"),key!DK268,"")))</f>
        <v/>
      </c>
      <c r="CZ66" s="295" t="str">
        <f>IF(AND($C$2="sixth"),key!DL68,IF(AND($C$2="Seventh"),key!DL168,IF(AND($C$2="eighth"),key!DL268,"")))</f>
        <v/>
      </c>
      <c r="DA66" s="302" t="str">
        <f>IF(AND($C$2="sixth"),key!DM68,IF(AND($C$2="Seventh"),key!DM168,IF(AND($C$2="eighth"),key!DM268,"")))</f>
        <v/>
      </c>
      <c r="DB66" s="298" t="str">
        <f>IF(AND($C$2="sixth"),key!DN68,IF(AND($C$2="Seventh"),key!DN168,IF(AND($C$2="eighth"),key!DN268,"")))</f>
        <v/>
      </c>
      <c r="DC66" s="295" t="str">
        <f>IF(AND($C$2="sixth"),key!DO68,IF(AND($C$2="Seventh"),key!DO168,IF(AND($C$2="eighth"),key!DO268,"")))</f>
        <v/>
      </c>
      <c r="DD66" s="295" t="str">
        <f>IF(AND($C$2="sixth"),key!DP68,IF(AND($C$2="Seventh"),key!DP168,IF(AND($C$2="eighth"),key!DP268,"")))</f>
        <v/>
      </c>
      <c r="DE66" s="302" t="str">
        <f>IF(AND($C$2="sixth"),key!DQ68,IF(AND($C$2="Seventh"),key!DQ168,IF(AND($C$2="eighth"),key!DQ268,"")))</f>
        <v/>
      </c>
      <c r="DF66" s="298" t="str">
        <f>IF(AND($C$2="sixth"),key!DR68,IF(AND($C$2="Seventh"),key!DR168,IF(AND($C$2="eighth"),key!DR268,"")))</f>
        <v/>
      </c>
      <c r="DG66" s="295" t="str">
        <f>IF(AND($C$2="sixth"),key!DS68,IF(AND($C$2="Seventh"),key!DS168,IF(AND($C$2="eighth"),key!DS268,"")))</f>
        <v/>
      </c>
      <c r="DH66" s="295" t="str">
        <f>IF(AND($C$2="sixth"),key!DT68,IF(AND($C$2="Seventh"),key!DT168,IF(AND($C$2="eighth"),key!DT268,"")))</f>
        <v/>
      </c>
      <c r="DI66" s="302" t="str">
        <f>IF(AND($C$2="sixth"),key!DU68,IF(AND($C$2="Seventh"),key!DU168,IF(AND($C$2="eighth"),key!DU268,"")))</f>
        <v/>
      </c>
      <c r="DJ66" s="298" t="str">
        <f>IF(AND($C$2="sixth"),key!DV68,IF(AND($C$2="Seventh"),key!DV168,IF(AND($C$2="eighth"),key!DV268,"")))</f>
        <v/>
      </c>
      <c r="DK66" s="259" t="str">
        <f>IF(AND($C$2="sixth"),key!DY68,IF(AND($C$2="Seventh"),key!DY168,IF(AND($C$2="eighth"),key!DY268,"")))</f>
        <v/>
      </c>
      <c r="DL66" s="299" t="str">
        <f>IF(AND($C$2="sixth"),key!DZ68,IF(AND($C$2="Seventh"),key!DZ168,IF(AND($C$2="eighth"),key!DZ268,"")))</f>
        <v/>
      </c>
      <c r="DM66" s="295" t="str">
        <f>IF(AND($C$2="sixth"),key!EB68,IF(AND($C$2="Seventh"),key!EB168,IF(AND($C$2="eighth"),key!EB268,"")))</f>
        <v/>
      </c>
      <c r="DN66" s="295" t="str">
        <f>IF(AND($C$2="sixth"),key!EC68,IF(AND($C$2="Seventh"),key!EC168,IF(AND($C$2="eighth"),key!EC268,"")))</f>
        <v/>
      </c>
      <c r="DO66" s="302" t="str">
        <f>IF(AND($C$2="sixth"),key!ED68,IF(AND($C$2="Seventh"),key!ED168,IF(AND($C$2="eighth"),key!ED268,"")))</f>
        <v/>
      </c>
      <c r="DP66" s="298" t="str">
        <f>IF(AND($C$2="sixth"),key!EE68,IF(AND($C$2="Seventh"),key!EE168,IF(AND($C$2="eighth"),key!EE268,"")))</f>
        <v/>
      </c>
      <c r="DQ66" s="295" t="str">
        <f>IF(AND($C$2="sixth"),key!EF68,IF(AND($C$2="Seventh"),key!EF168,IF(AND($C$2="eighth"),key!EF268,"")))</f>
        <v/>
      </c>
      <c r="DR66" s="295" t="str">
        <f>IF(AND($C$2="sixth"),key!EG68,IF(AND($C$2="Seventh"),key!EG168,IF(AND($C$2="eighth"),key!EG268,"")))</f>
        <v/>
      </c>
      <c r="DS66" s="302" t="str">
        <f>IF(AND($C$2="sixth"),key!EH68,IF(AND($C$2="Seventh"),key!EH168,IF(AND($C$2="eighth"),key!EH268,"")))</f>
        <v/>
      </c>
      <c r="DT66" s="298" t="str">
        <f>IF(AND($C$2="sixth"),key!EI68,IF(AND($C$2="Seventh"),key!EI168,IF(AND($C$2="eighth"),key!EI268,"")))</f>
        <v/>
      </c>
      <c r="DU66" s="295" t="str">
        <f>IF(AND($C$2="sixth"),key!EJ68,IF(AND($C$2="Seventh"),key!EJ168,IF(AND($C$2="eighth"),key!EJ268,"")))</f>
        <v/>
      </c>
      <c r="DV66" s="295" t="str">
        <f>IF(AND($C$2="sixth"),key!EK68,IF(AND($C$2="Seventh"),key!EK168,IF(AND($C$2="eighth"),key!EK268,"")))</f>
        <v/>
      </c>
      <c r="DW66" s="302" t="str">
        <f>IF(AND($C$2="sixth"),key!EL68,IF(AND($C$2="Seventh"),key!EL168,IF(AND($C$2="eighth"),key!EL268,"")))</f>
        <v/>
      </c>
      <c r="DX66" s="298" t="str">
        <f>IF(AND($C$2="sixth"),key!EM68,IF(AND($C$2="Seventh"),key!EM168,IF(AND($C$2="eighth"),key!EM268,"")))</f>
        <v/>
      </c>
      <c r="DY66" s="295" t="str">
        <f>IF(AND($C$2="sixth"),key!EN68,IF(AND($C$2="Seventh"),key!EN168,IF(AND($C$2="eighth"),key!EN268,"")))</f>
        <v/>
      </c>
      <c r="DZ66" s="295" t="str">
        <f>IF(AND($C$2="sixth"),key!EO68,IF(AND($C$2="Seventh"),key!EO168,IF(AND($C$2="eighth"),key!EO268,"")))</f>
        <v/>
      </c>
      <c r="EA66" s="302" t="str">
        <f>IF(AND($C$2="sixth"),key!EP68,IF(AND($C$2="Seventh"),key!EP168,IF(AND($C$2="eighth"),key!EP268,"")))</f>
        <v/>
      </c>
      <c r="EB66" s="298" t="str">
        <f>IF(AND($C$2="sixth"),key!EQ68,IF(AND($C$2="Seventh"),key!EQ168,IF(AND($C$2="eighth"),key!EQ268,"")))</f>
        <v/>
      </c>
      <c r="EC66" s="295" t="str">
        <f>IF(AND($C$2="sixth"),key!ER68,IF(AND($C$2="Seventh"),key!ER168,IF(AND($C$2="eighth"),key!ER268,"")))</f>
        <v/>
      </c>
      <c r="ED66" s="295" t="str">
        <f>IF(AND($C$2="sixth"),key!ES68,IF(AND($C$2="Seventh"),key!ES168,IF(AND($C$2="eighth"),key!ES268,"")))</f>
        <v/>
      </c>
      <c r="EE66" s="302" t="str">
        <f>IF(AND($C$2="sixth"),key!ET68,IF(AND($C$2="Seventh"),key!ET168,IF(AND($C$2="eighth"),key!ET268,"")))</f>
        <v/>
      </c>
      <c r="EF66" s="298" t="str">
        <f>IF(AND($C$2="sixth"),key!EU68,IF(AND($C$2="Seventh"),key!EU168,IF(AND($C$2="eighth"),key!EU268,"")))</f>
        <v/>
      </c>
      <c r="EG66" s="259" t="str">
        <f>IF(AND($C$2="sixth"),key!EX68,IF(AND($C$2="Seventh"),key!EX168,IF(AND($C$2="eighth"),key!EX268,"")))</f>
        <v/>
      </c>
      <c r="EH66" s="299" t="str">
        <f>IF(AND($C$2="sixth"),key!EY68,IF(AND($C$2="Seventh"),key!EY168,IF(AND($C$2="eighth"),key!EY268,"")))</f>
        <v/>
      </c>
      <c r="EI66" s="260" t="str">
        <f t="shared" si="9"/>
        <v/>
      </c>
      <c r="EJ66" s="254" t="str">
        <f>IF(AND($C$2="sixth"),key!EZ68,IF(AND($C$2="Seventh"),key!EZ168,IF(AND($C$2="eighth"),key!EZ268,"")))</f>
        <v/>
      </c>
      <c r="EK66" s="254" t="str">
        <f>IF(AND($C$2="sixth"),key!FA68,IF(AND($C$2="Seventh"),key!FA168,IF(AND($C$2="eighth"),key!FA268,"")))</f>
        <v/>
      </c>
      <c r="EL66" s="254" t="str">
        <f>IF(AND($C$2="sixth"),key!FB68,IF(AND($C$2="Seventh"),key!FB168,IF(AND($C$2="eighth"),key!FB268,"")))</f>
        <v/>
      </c>
      <c r="EM66" s="254" t="str">
        <f>IF(AND($C$2="sixth"),key!FC68,IF(AND($C$2="Seventh"),key!FC168,IF(AND($C$2="eighth"),key!FC268,"")))</f>
        <v/>
      </c>
      <c r="EN66" s="254" t="str">
        <f>IF(AND($C$2="sixth"),key!FD68,IF(AND($C$2="Seventh"),key!FD168,IF(AND($C$2="eighth"),key!FD268,"")))</f>
        <v/>
      </c>
      <c r="EO66" s="310" t="str">
        <f>IF(AND($C$2="sixth"),key!FE68,IF(AND($C$2="Seventh"),key!FE168,IF(AND($C$2="eighth"),key!FE268,"")))</f>
        <v/>
      </c>
      <c r="EP66" s="311" t="str">
        <f>IF(AND($C$2="sixth"),key!FF68,IF(AND($C$2="Seventh"),key!FF168,IF(AND($C$2="eighth"),key!FF268,"")))</f>
        <v xml:space="preserve"> </v>
      </c>
      <c r="EQ66" s="254" t="str">
        <f>IF(AND($C$2="sixth"),key!FG68,IF(AND($C$2="Seventh"),key!FG168,IF(AND($C$2="eighth"),key!FG268,"")))</f>
        <v/>
      </c>
      <c r="ER66" s="254" t="str">
        <f>IF(AND($C$2="sixth"),key!FH68,IF(AND($C$2="Seventh"),key!FH168,IF(AND($C$2="eighth"),key!FH268,"")))</f>
        <v/>
      </c>
      <c r="ES66" s="254" t="str">
        <f>IF(AND($C$2="sixth"),key!FI68,IF(AND($C$2="Seventh"),key!FI168,IF(AND($C$2="eighth"),key!FI268,"")))</f>
        <v/>
      </c>
      <c r="ET66" s="254" t="str">
        <f>IF(AND($C$2="sixth"),key!FJ68,IF(AND($C$2="Seventh"),key!FJ168,IF(AND($C$2="eighth"),key!FJ268,"")))</f>
        <v/>
      </c>
      <c r="EU66" s="254" t="str">
        <f>IF(AND($C$2="sixth"),key!FK68,IF(AND($C$2="Seventh"),key!FK168,IF(AND($C$2="eighth"),key!FK268,"")))</f>
        <v/>
      </c>
      <c r="EV66" s="310" t="str">
        <f>IF(AND($C$2="sixth"),key!FL68,IF(AND($C$2="Seventh"),key!FL168,IF(AND($C$2="eighth"),key!FL268,"")))</f>
        <v/>
      </c>
      <c r="EW66" s="311" t="str">
        <f>IF(AND($C$2="sixth"),key!FM68,IF(AND($C$2="Seventh"),key!FM168,IF(AND($C$2="eighth"),key!FM268,"")))</f>
        <v xml:space="preserve"> </v>
      </c>
      <c r="EX66" s="254" t="str">
        <f>IF(AND($C$2="sixth"),key!FN68,IF(AND($C$2="Seventh"),key!FN168,IF(AND($C$2="eighth"),key!FN268,"")))</f>
        <v/>
      </c>
      <c r="EY66" s="254" t="str">
        <f>IF(AND($C$2="sixth"),key!FO68,IF(AND($C$2="Seventh"),key!FO168,IF(AND($C$2="eighth"),key!FO268,"")))</f>
        <v/>
      </c>
      <c r="EZ66" s="254" t="str">
        <f>IF(AND($C$2="sixth"),key!FP68,IF(AND($C$2="Seventh"),key!FP168,IF(AND($C$2="eighth"),key!FP268,"")))</f>
        <v/>
      </c>
      <c r="FA66" s="254" t="str">
        <f>IF(AND($C$2="sixth"),key!FQ68,IF(AND($C$2="Seventh"),key!FQ168,IF(AND($C$2="eighth"),key!FQ268,"")))</f>
        <v/>
      </c>
      <c r="FB66" s="254" t="str">
        <f>IF(AND($C$2="sixth"),key!FR68,IF(AND($C$2="Seventh"),key!FR168,IF(AND($C$2="eighth"),key!FR268,"")))</f>
        <v/>
      </c>
      <c r="FC66" s="310" t="str">
        <f>IF(AND($C$2="sixth"),key!FS68,IF(AND($C$2="Seventh"),key!FS168,IF(AND($C$2="eighth"),key!FS268,"")))</f>
        <v/>
      </c>
      <c r="FD66" s="311" t="str">
        <f>IF(AND($C$2="sixth"),key!FT68,IF(AND($C$2="Seventh"),key!FT168,IF(AND($C$2="eighth"),key!FT268,"")))</f>
        <v xml:space="preserve"> </v>
      </c>
      <c r="FE66" s="344" t="str">
        <f t="shared" si="11"/>
        <v/>
      </c>
      <c r="FF66" s="261" t="str">
        <f>IF(AND($C$2="sixth"),key!GI68,IF(AND($C$2="Seventh"),key!GI168,IF(AND($C$2="eighth"),key!GI268,"")))</f>
        <v/>
      </c>
      <c r="FG66" s="842" t="str">
        <f>IF(AND($C$2="sixth"),key!GJ68,IF(AND($C$2="Seventh"),key!GJ168,IF(AND($C$2="eighth"),key!GJ268,"")))</f>
        <v/>
      </c>
      <c r="FH66" s="843"/>
      <c r="FI66" s="255" t="str">
        <f>IF(AND($C$2="sixth"),key!GG68,IF(AND($C$2="Seventh"),key!GG168,IF(AND($C$2="eighth"),key!GG268,"")))</f>
        <v/>
      </c>
      <c r="FJ66" s="330" t="str">
        <f t="shared" si="10"/>
        <v/>
      </c>
      <c r="FK66" s="248"/>
      <c r="FL66" s="248"/>
      <c r="FY66" s="50" t="str">
        <f>IF(AND($C$2="sixth"),key!GH68,IF(AND($C$2="Seventh"),key!GH168,IF(AND($C$2="eighth"),key!GH268,"")))</f>
        <v/>
      </c>
    </row>
    <row r="67" spans="1:181" ht="18.75">
      <c r="A67" s="257">
        <v>61</v>
      </c>
      <c r="B67" s="291" t="str">
        <f>IF(AND($C$2="sixth"),key!E69,IF(AND($C$2="Seventh"),key!E169,IF(AND($C$2="eighth"),key!E269,"")))</f>
        <v/>
      </c>
      <c r="C67" s="288" t="str">
        <f>IF(ISNA(VLOOKUP(D67,Register!A$7:Z$315,10,FALSE)),"",VLOOKUP(D67,Register!A$7:Z$315,10,FALSE))</f>
        <v/>
      </c>
      <c r="D67" s="289" t="str">
        <f>IF(AND($C$2="sixth"),key!B69,IF(AND($C$2="Seventh"),key!B169,IF(AND($C$2="eighth"),key!B269,"")))</f>
        <v/>
      </c>
      <c r="E67" s="290" t="str">
        <f>IF(AND($C$2="sixth"),key!C69,IF(AND($C$2="Seventh"),key!C169,IF(AND($C$2="eighth"),key!C269,"")))</f>
        <v/>
      </c>
      <c r="F67" s="290" t="str">
        <f>IF(AND($C$2="sixth"),key!D69,IF(AND($C$2="Seventh"),key!D169,IF(AND($C$2="eighth"),key!D269,"")))</f>
        <v/>
      </c>
      <c r="G67" s="295" t="str">
        <f>IF(AND($C$2="sixth"),key!G69,IF(AND($C$2="Seventh"),key!G169,IF(AND($C$2="eighth"),key!G269,"")))</f>
        <v/>
      </c>
      <c r="H67" s="295" t="str">
        <f>IF(AND($C$2="sixth"),key!H69,IF(AND($C$2="Seventh"),key!H169,IF(AND($C$2="eighth"),key!H269,"")))</f>
        <v/>
      </c>
      <c r="I67" s="297" t="str">
        <f t="shared" si="0"/>
        <v/>
      </c>
      <c r="J67" s="296" t="str">
        <f>IF(AND($C$2="sixth"),key!J69,IF(AND($C$2="Seventh"),key!J169,IF(AND($C$2="eighth"),key!J269,"")))</f>
        <v/>
      </c>
      <c r="K67" s="295" t="str">
        <f>IF(AND($C$2="sixth"),key!K69,IF(AND($C$2="Seventh"),key!K169,IF(AND($C$2="eighth"),key!K269,"")))</f>
        <v/>
      </c>
      <c r="L67" s="295" t="str">
        <f>IF(AND($C$2="sixth"),key!L69,IF(AND($C$2="Seventh"),key!L169,IF(AND($C$2="eighth"),key!L269,"")))</f>
        <v/>
      </c>
      <c r="M67" s="258" t="str">
        <f t="shared" si="2"/>
        <v/>
      </c>
      <c r="N67" s="298" t="str">
        <f>IF(AND($C$2="sixth"),key!N69,IF(AND($C$2="Seventh"),key!N169,IF(AND($C$2="eighth"),key!N269,"")))</f>
        <v/>
      </c>
      <c r="O67" s="295" t="str">
        <f>IF(AND($C$2="sixth"),key!O69,IF(AND($C$2="Seventh"),key!O169,IF(AND($C$2="eighth"),key!O269,"")))</f>
        <v/>
      </c>
      <c r="P67" s="295" t="str">
        <f>IF(AND($C$2="sixth"),key!P69,IF(AND($C$2="Seventh"),key!P169,IF(AND($C$2="eighth"),key!P269,"")))</f>
        <v/>
      </c>
      <c r="Q67" s="258" t="str">
        <f t="shared" si="3"/>
        <v/>
      </c>
      <c r="R67" s="298" t="str">
        <f>IF(AND($C$2="sixth"),key!R69,IF(AND($C$2="Seventh"),key!R169,IF(AND($C$2="eighth"),key!R269,"")))</f>
        <v/>
      </c>
      <c r="S67" s="295" t="str">
        <f>IF(AND($C$2="sixth"),key!S69,IF(AND($C$2="Seventh"),key!S169,IF(AND($C$2="eighth"),key!S269,"")))</f>
        <v/>
      </c>
      <c r="T67" s="295" t="str">
        <f>IF(AND($C$2="sixth"),key!T69,IF(AND($C$2="Seventh"),key!T169,IF(AND($C$2="eighth"),key!T269,"")))</f>
        <v/>
      </c>
      <c r="U67" s="258" t="str">
        <f t="shared" si="4"/>
        <v/>
      </c>
      <c r="V67" s="298" t="str">
        <f>IF(AND($C$2="sixth"),key!V69,IF(AND($C$2="Seventh"),key!V169,IF(AND($C$2="eighth"),key!V269,"")))</f>
        <v/>
      </c>
      <c r="W67" s="295" t="str">
        <f>IF(AND($C$2="sixth"),key!W69,IF(AND($C$2="Seventh"),key!W169,IF(AND($C$2="eighth"),key!W269,"")))</f>
        <v/>
      </c>
      <c r="X67" s="295" t="str">
        <f>IF(AND($C$2="sixth"),key!X69,IF(AND($C$2="Seventh"),key!X169,IF(AND($C$2="eighth"),key!X269,"")))</f>
        <v/>
      </c>
      <c r="Y67" s="259" t="str">
        <f t="shared" si="5"/>
        <v/>
      </c>
      <c r="Z67" s="298" t="str">
        <f>IF(AND($C$2="sixth"),key!Z69,IF(AND($C$2="Seventh"),key!Z169,IF(AND($C$2="eighth"),key!Z269,"")))</f>
        <v/>
      </c>
      <c r="AA67" s="259" t="str">
        <f>IF(AND($C$2="sixth"),key!AC69,IF(AND($C$2="Seventh"),key!AC169,IF(AND($C$2="eighth"),key!AC269,"")))</f>
        <v/>
      </c>
      <c r="AB67" s="299" t="str">
        <f>IF(AND($C$2="sixth"),key!AD69,IF(AND($C$2="Seventh"),key!AD169,IF(AND($C$2="eighth"),key!AD269,"")))</f>
        <v/>
      </c>
      <c r="AC67" s="295" t="str">
        <f>IF(AND($C$2="sixth"),key!AF69,IF(AND($C$2="Seventh"),key!AF169,IF(AND($C$2="eighth"),key!AF269,"")))</f>
        <v/>
      </c>
      <c r="AD67" s="295" t="str">
        <f>IF(AND($C$2="sixth"),key!AG69,IF(AND($C$2="Seventh"),key!AG169,IF(AND($C$2="eighth"),key!AG269,"")))</f>
        <v/>
      </c>
      <c r="AE67" s="297" t="str">
        <f t="shared" si="6"/>
        <v/>
      </c>
      <c r="AF67" s="296" t="str">
        <f>IF(AND($C$2="sixth"),key!AI69,IF(AND($C$2="Seventh"),key!AI169,IF(AND($C$2="eighth"),key!AI269,"")))</f>
        <v/>
      </c>
      <c r="AG67" s="295" t="str">
        <f>IF(AND($C$2="sixth"),key!AJ69,IF(AND($C$2="Seventh"),key!AJ169,IF(AND($C$2="eighth"),key!AJ269,"")))</f>
        <v/>
      </c>
      <c r="AH67" s="295" t="str">
        <f>IF(AND($C$2="sixth"),key!AK69,IF(AND($C$2="Seventh"),key!AK169,IF(AND($C$2="eighth"),key!AK269,"")))</f>
        <v/>
      </c>
      <c r="AI67" s="258" t="str">
        <f t="shared" si="7"/>
        <v/>
      </c>
      <c r="AJ67" s="298" t="str">
        <f>IF(AND($C$2="sixth"),key!AM69,IF(AND($C$2="Seventh"),key!AM169,IF(AND($C$2="eighth"),key!AM269,"")))</f>
        <v/>
      </c>
      <c r="AK67" s="295" t="str">
        <f>IF(AND($C$2="sixth"),key!AN69,IF(AND($C$2="Seventh"),key!AN169,IF(AND($C$2="eighth"),key!AN269,"")))</f>
        <v/>
      </c>
      <c r="AL67" s="295" t="str">
        <f>IF(AND($C$2="sixth"),key!AO69,IF(AND($C$2="Seventh"),key!AO169,IF(AND($C$2="eighth"),key!AO269,"")))</f>
        <v/>
      </c>
      <c r="AM67" s="258" t="str">
        <f t="shared" si="8"/>
        <v/>
      </c>
      <c r="AN67" s="298" t="str">
        <f>IF(AND($C$2="sixth"),key!AQ69,IF(AND($C$2="Seventh"),key!AQ169,IF(AND($C$2="eighth"),key!AQ269,"")))</f>
        <v/>
      </c>
      <c r="AO67" s="295" t="str">
        <f>IF(AND($C$2="sixth"),key!AR69,IF(AND($C$2="Seventh"),key!AR169,IF(AND($C$2="eighth"),key!AR269,"")))</f>
        <v/>
      </c>
      <c r="AP67" s="295" t="str">
        <f>IF(AND($C$2="sixth"),key!AS69,IF(AND($C$2="Seventh"),key!AS169,IF(AND($C$2="eighth"),key!AS269,"")))</f>
        <v/>
      </c>
      <c r="AQ67" s="303" t="str">
        <f>IF(AND($C$2="sixth"),key!AT69,IF(AND($C$2="Seventh"),key!AT169,IF(AND($C$2="eighth"),key!AT269,"")))</f>
        <v/>
      </c>
      <c r="AR67" s="298" t="str">
        <f>IF(AND($C$2="sixth"),key!AU69,IF(AND($C$2="Seventh"),key!AU169,IF(AND($C$2="eighth"),key!AU269,"")))</f>
        <v/>
      </c>
      <c r="AS67" s="295" t="str">
        <f>IF(AND($C$2="sixth"),key!AV69,IF(AND($C$2="Seventh"),key!AV169,IF(AND($C$2="eighth"),key!AV269,"")))</f>
        <v/>
      </c>
      <c r="AT67" s="295" t="str">
        <f>IF(AND($C$2="sixth"),key!AW69,IF(AND($C$2="Seventh"),key!AW169,IF(AND($C$2="eighth"),key!AW269,"")))</f>
        <v/>
      </c>
      <c r="AU67" s="303" t="str">
        <f>IF(AND($C$2="sixth"),key!AX69,IF(AND($C$2="Seventh"),key!AX169,IF(AND($C$2="eighth"),key!AX269,"")))</f>
        <v/>
      </c>
      <c r="AV67" s="298" t="str">
        <f>IF(AND($C$2="sixth"),key!AY69,IF(AND($C$2="Seventh"),key!AY169,IF(AND($C$2="eighth"),key!AY269,"")))</f>
        <v/>
      </c>
      <c r="AW67" s="259" t="str">
        <f>IF(AND($C$2="sixth"),key!BB69,IF(AND($C$2="Seventh"),key!BB169,IF(AND($C$2="eighth"),key!BB269,"")))</f>
        <v/>
      </c>
      <c r="AX67" s="299" t="str">
        <f>IF(AND($C$2="sixth"),key!BC69,IF(AND($C$2="Seventh"),key!BC169,IF(AND($C$2="eighth"),key!BC269,"")))</f>
        <v/>
      </c>
      <c r="AY67" s="295" t="str">
        <f>IF(AND($C$2="sixth"),key!BE69,IF(AND($C$2="Seventh"),key!BE169,IF(AND($C$2="eighth"),key!BE269,"")))</f>
        <v/>
      </c>
      <c r="AZ67" s="295" t="str">
        <f>IF(AND($C$2="sixth"),key!BF69,IF(AND($C$2="Seventh"),key!BF169,IF(AND($C$2="eighth"),key!BF269,"")))</f>
        <v/>
      </c>
      <c r="BA67" s="302" t="str">
        <f>IF(AND($C$2="sixth"),key!BG69,IF(AND($C$2="Seventh"),key!BG169,IF(AND($C$2="eighth"),key!BG269,"")))</f>
        <v/>
      </c>
      <c r="BB67" s="298" t="str">
        <f>IF(AND($C$2="sixth"),key!BH69,IF(AND($C$2="Seventh"),key!BH169,IF(AND($C$2="eighth"),key!BH269,"")))</f>
        <v/>
      </c>
      <c r="BC67" s="295" t="str">
        <f>IF(AND($C$2="sixth"),key!BI69,IF(AND($C$2="Seventh"),key!BI169,IF(AND($C$2="eighth"),key!BI269,"")))</f>
        <v/>
      </c>
      <c r="BD67" s="295" t="str">
        <f>IF(AND($C$2="sixth"),key!BJ69,IF(AND($C$2="Seventh"),key!BJ169,IF(AND($C$2="eighth"),key!BJ269,"")))</f>
        <v/>
      </c>
      <c r="BE67" s="302" t="str">
        <f>IF(AND($C$2="sixth"),key!BK69,IF(AND($C$2="Seventh"),key!BK169,IF(AND($C$2="eighth"),key!BK269,"")))</f>
        <v/>
      </c>
      <c r="BF67" s="298" t="str">
        <f>IF(AND($C$2="sixth"),key!BL69,IF(AND($C$2="Seventh"),key!BL169,IF(AND($C$2="eighth"),key!BL269,"")))</f>
        <v/>
      </c>
      <c r="BG67" s="295" t="str">
        <f>IF(AND($C$2="sixth"),key!BM69,IF(AND($C$2="Seventh"),key!BM169,IF(AND($C$2="eighth"),key!BM269,"")))</f>
        <v/>
      </c>
      <c r="BH67" s="295" t="str">
        <f>IF(AND($C$2="sixth"),key!BN69,IF(AND($C$2="Seventh"),key!BN169,IF(AND($C$2="eighth"),key!BN269,"")))</f>
        <v/>
      </c>
      <c r="BI67" s="302" t="str">
        <f>IF(AND($C$2="sixth"),key!BO69,IF(AND($C$2="Seventh"),key!BO169,IF(AND($C$2="eighth"),key!BO269,"")))</f>
        <v/>
      </c>
      <c r="BJ67" s="298" t="str">
        <f>IF(AND($C$2="sixth"),key!BP69,IF(AND($C$2="Seventh"),key!BP169,IF(AND($C$2="eighth"),key!BP269,"")))</f>
        <v/>
      </c>
      <c r="BK67" s="295" t="str">
        <f>IF(AND($C$2="sixth"),key!BQ69,IF(AND($C$2="Seventh"),key!BQ169,IF(AND($C$2="eighth"),key!BQ269,"")))</f>
        <v/>
      </c>
      <c r="BL67" s="295" t="str">
        <f>IF(AND($C$2="sixth"),key!BR69,IF(AND($C$2="Seventh"),key!BR169,IF(AND($C$2="eighth"),key!BR269,"")))</f>
        <v/>
      </c>
      <c r="BM67" s="302" t="str">
        <f>IF(AND($C$2="sixth"),key!BS69,IF(AND($C$2="Seventh"),key!BS169,IF(AND($C$2="eighth"),key!BS269,"")))</f>
        <v/>
      </c>
      <c r="BN67" s="298" t="str">
        <f>IF(AND($C$2="sixth"),key!BT69,IF(AND($C$2="Seventh"),key!BT169,IF(AND($C$2="eighth"),key!BT269,"")))</f>
        <v/>
      </c>
      <c r="BO67" s="295" t="str">
        <f>IF(AND($C$2="sixth"),key!BU69,IF(AND($C$2="Seventh"),key!BU169,IF(AND($C$2="eighth"),key!BU269,"")))</f>
        <v/>
      </c>
      <c r="BP67" s="295" t="str">
        <f>IF(AND($C$2="sixth"),key!BV69,IF(AND($C$2="Seventh"),key!BV169,IF(AND($C$2="eighth"),key!BV269,"")))</f>
        <v/>
      </c>
      <c r="BQ67" s="302" t="str">
        <f>IF(AND($C$2="sixth"),key!BW69,IF(AND($C$2="Seventh"),key!BW169,IF(AND($C$2="eighth"),key!BW269,"")))</f>
        <v/>
      </c>
      <c r="BR67" s="298" t="str">
        <f>IF(AND($C$2="sixth"),key!BX69,IF(AND($C$2="Seventh"),key!BX169,IF(AND($C$2="eighth"),key!BX269,"")))</f>
        <v/>
      </c>
      <c r="BS67" s="259" t="str">
        <f>IF(AND($C$2="sixth"),key!CA69,IF(AND($C$2="Seventh"),key!CA169,IF(AND($C$2="eighth"),key!CA269,"")))</f>
        <v/>
      </c>
      <c r="BT67" s="299" t="str">
        <f>IF(AND($C$2="sixth"),key!CB69,IF(AND($C$2="Seventh"),key!CB169,IF(AND($C$2="eighth"),key!CB269,"")))</f>
        <v/>
      </c>
      <c r="BU67" s="295" t="str">
        <f>IF(AND($C$2="sixth"),key!CD69,IF(AND($C$2="Seventh"),key!CD169,IF(AND($C$2="eighth"),key!CD269,"")))</f>
        <v/>
      </c>
      <c r="BV67" s="295" t="str">
        <f>IF(AND($C$2="sixth"),key!CE69,IF(AND($C$2="Seventh"),key!CE169,IF(AND($C$2="eighth"),key!CE269,"")))</f>
        <v/>
      </c>
      <c r="BW67" s="302" t="str">
        <f>IF(AND($C$2="sixth"),key!CF69,IF(AND($C$2="Seventh"),key!CF169,IF(AND($C$2="eighth"),key!CF269,"")))</f>
        <v/>
      </c>
      <c r="BX67" s="298" t="str">
        <f>IF(AND($C$2="sixth"),key!CG69,IF(AND($C$2="Seventh"),key!CG169,IF(AND($C$2="eighth"),key!CG269,"")))</f>
        <v/>
      </c>
      <c r="BY67" s="295" t="str">
        <f>IF(AND($C$2="sixth"),key!CH69,IF(AND($C$2="Seventh"),key!CH169,IF(AND($C$2="eighth"),key!CH269,"")))</f>
        <v/>
      </c>
      <c r="BZ67" s="295" t="str">
        <f>IF(AND($C$2="sixth"),key!CI69,IF(AND($C$2="Seventh"),key!CI169,IF(AND($C$2="eighth"),key!CI269,"")))</f>
        <v/>
      </c>
      <c r="CA67" s="302" t="str">
        <f>IF(AND($C$2="sixth"),key!CJ69,IF(AND($C$2="Seventh"),key!CJ169,IF(AND($C$2="eighth"),key!CJ269,"")))</f>
        <v/>
      </c>
      <c r="CB67" s="298" t="str">
        <f>IF(AND($C$2="sixth"),key!CK69,IF(AND($C$2="Seventh"),key!CK169,IF(AND($C$2="eighth"),key!CK269,"")))</f>
        <v/>
      </c>
      <c r="CC67" s="295" t="str">
        <f>IF(AND($C$2="sixth"),key!CL69,IF(AND($C$2="Seventh"),key!CL169,IF(AND($C$2="eighth"),key!CL269,"")))</f>
        <v/>
      </c>
      <c r="CD67" s="295" t="str">
        <f>IF(AND($C$2="sixth"),key!CM69,IF(AND($C$2="Seventh"),key!CM169,IF(AND($C$2="eighth"),key!CM269,"")))</f>
        <v/>
      </c>
      <c r="CE67" s="302" t="str">
        <f>IF(AND($C$2="sixth"),key!CN69,IF(AND($C$2="Seventh"),key!CN169,IF(AND($C$2="eighth"),key!CN269,"")))</f>
        <v/>
      </c>
      <c r="CF67" s="298" t="str">
        <f>IF(AND($C$2="sixth"),key!CO69,IF(AND($C$2="Seventh"),key!CO169,IF(AND($C$2="eighth"),key!CO269,"")))</f>
        <v/>
      </c>
      <c r="CG67" s="295" t="str">
        <f>IF(AND($C$2="sixth"),key!CP69,IF(AND($C$2="Seventh"),key!CP169,IF(AND($C$2="eighth"),key!CP269,"")))</f>
        <v/>
      </c>
      <c r="CH67" s="295" t="str">
        <f>IF(AND($C$2="sixth"),key!CQ69,IF(AND($C$2="Seventh"),key!CQ169,IF(AND($C$2="eighth"),key!CQ269,"")))</f>
        <v/>
      </c>
      <c r="CI67" s="302" t="str">
        <f>IF(AND($C$2="sixth"),key!CR69,IF(AND($C$2="Seventh"),key!CR169,IF(AND($C$2="eighth"),key!CR269,"")))</f>
        <v/>
      </c>
      <c r="CJ67" s="298" t="str">
        <f>IF(AND($C$2="sixth"),key!CS69,IF(AND($C$2="Seventh"),key!CS169,IF(AND($C$2="eighth"),key!CS269,"")))</f>
        <v/>
      </c>
      <c r="CK67" s="295" t="str">
        <f>IF(AND($C$2="sixth"),key!CT69,IF(AND($C$2="Seventh"),key!CT169,IF(AND($C$2="eighth"),key!CT269,"")))</f>
        <v/>
      </c>
      <c r="CL67" s="295" t="str">
        <f>IF(AND($C$2="sixth"),key!CU69,IF(AND($C$2="Seventh"),key!CU169,IF(AND($C$2="eighth"),key!CU269,"")))</f>
        <v/>
      </c>
      <c r="CM67" s="302" t="str">
        <f>IF(AND($C$2="sixth"),key!CV69,IF(AND($C$2="Seventh"),key!CV169,IF(AND($C$2="eighth"),key!CV269,"")))</f>
        <v/>
      </c>
      <c r="CN67" s="298" t="str">
        <f>IF(AND($C$2="sixth"),key!CW69,IF(AND($C$2="Seventh"),key!CW169,IF(AND($C$2="eighth"),key!CW269,"")))</f>
        <v/>
      </c>
      <c r="CO67" s="259" t="str">
        <f>IF(AND($C$2="sixth"),key!CZ69,IF(AND($C$2="Seventh"),key!CZ169,IF(AND($C$2="eighth"),key!CZ269,"")))</f>
        <v/>
      </c>
      <c r="CP67" s="299" t="str">
        <f>IF(AND($C$2="sixth"),key!DA69,IF(AND($C$2="Seventh"),key!DA169,IF(AND($C$2="eighth"),key!DA269,"")))</f>
        <v/>
      </c>
      <c r="CQ67" s="295" t="str">
        <f>IF(AND($C$2="sixth"),key!DC69,IF(AND($C$2="Seventh"),key!DC169,IF(AND($C$2="eighth"),key!DC269,"")))</f>
        <v/>
      </c>
      <c r="CR67" s="295" t="str">
        <f>IF(AND($C$2="sixth"),key!DD69,IF(AND($C$2="Seventh"),key!DD169,IF(AND($C$2="eighth"),key!DD269,"")))</f>
        <v/>
      </c>
      <c r="CS67" s="302" t="str">
        <f>IF(AND($C$2="sixth"),key!DE69,IF(AND($C$2="Seventh"),key!DE169,IF(AND($C$2="eighth"),key!DE269,"")))</f>
        <v/>
      </c>
      <c r="CT67" s="298" t="str">
        <f>IF(AND($C$2="sixth"),key!DF69,IF(AND($C$2="Seventh"),key!DF169,IF(AND($C$2="eighth"),key!DF269,"")))</f>
        <v/>
      </c>
      <c r="CU67" s="295" t="str">
        <f>IF(AND($C$2="sixth"),key!DG69,IF(AND($C$2="Seventh"),key!DG169,IF(AND($C$2="eighth"),key!DG269,"")))</f>
        <v/>
      </c>
      <c r="CV67" s="295" t="str">
        <f>IF(AND($C$2="sixth"),key!DH69,IF(AND($C$2="Seventh"),key!DH169,IF(AND($C$2="eighth"),key!DH269,"")))</f>
        <v/>
      </c>
      <c r="CW67" s="302" t="str">
        <f>IF(AND($C$2="sixth"),key!DI69,IF(AND($C$2="Seventh"),key!DI169,IF(AND($C$2="eighth"),key!DI269,"")))</f>
        <v/>
      </c>
      <c r="CX67" s="298" t="str">
        <f>IF(AND($C$2="sixth"),key!DJ69,IF(AND($C$2="Seventh"),key!DJ169,IF(AND($C$2="eighth"),key!DJ269,"")))</f>
        <v/>
      </c>
      <c r="CY67" s="295" t="str">
        <f>IF(AND($C$2="sixth"),key!DK69,IF(AND($C$2="Seventh"),key!DK169,IF(AND($C$2="eighth"),key!DK269,"")))</f>
        <v/>
      </c>
      <c r="CZ67" s="295" t="str">
        <f>IF(AND($C$2="sixth"),key!DL69,IF(AND($C$2="Seventh"),key!DL169,IF(AND($C$2="eighth"),key!DL269,"")))</f>
        <v/>
      </c>
      <c r="DA67" s="302" t="str">
        <f>IF(AND($C$2="sixth"),key!DM69,IF(AND($C$2="Seventh"),key!DM169,IF(AND($C$2="eighth"),key!DM269,"")))</f>
        <v/>
      </c>
      <c r="DB67" s="298" t="str">
        <f>IF(AND($C$2="sixth"),key!DN69,IF(AND($C$2="Seventh"),key!DN169,IF(AND($C$2="eighth"),key!DN269,"")))</f>
        <v/>
      </c>
      <c r="DC67" s="295" t="str">
        <f>IF(AND($C$2="sixth"),key!DO69,IF(AND($C$2="Seventh"),key!DO169,IF(AND($C$2="eighth"),key!DO269,"")))</f>
        <v/>
      </c>
      <c r="DD67" s="295" t="str">
        <f>IF(AND($C$2="sixth"),key!DP69,IF(AND($C$2="Seventh"),key!DP169,IF(AND($C$2="eighth"),key!DP269,"")))</f>
        <v/>
      </c>
      <c r="DE67" s="302" t="str">
        <f>IF(AND($C$2="sixth"),key!DQ69,IF(AND($C$2="Seventh"),key!DQ169,IF(AND($C$2="eighth"),key!DQ269,"")))</f>
        <v/>
      </c>
      <c r="DF67" s="298" t="str">
        <f>IF(AND($C$2="sixth"),key!DR69,IF(AND($C$2="Seventh"),key!DR169,IF(AND($C$2="eighth"),key!DR269,"")))</f>
        <v/>
      </c>
      <c r="DG67" s="295" t="str">
        <f>IF(AND($C$2="sixth"),key!DS69,IF(AND($C$2="Seventh"),key!DS169,IF(AND($C$2="eighth"),key!DS269,"")))</f>
        <v/>
      </c>
      <c r="DH67" s="295" t="str">
        <f>IF(AND($C$2="sixth"),key!DT69,IF(AND($C$2="Seventh"),key!DT169,IF(AND($C$2="eighth"),key!DT269,"")))</f>
        <v/>
      </c>
      <c r="DI67" s="302" t="str">
        <f>IF(AND($C$2="sixth"),key!DU69,IF(AND($C$2="Seventh"),key!DU169,IF(AND($C$2="eighth"),key!DU269,"")))</f>
        <v/>
      </c>
      <c r="DJ67" s="298" t="str">
        <f>IF(AND($C$2="sixth"),key!DV69,IF(AND($C$2="Seventh"),key!DV169,IF(AND($C$2="eighth"),key!DV269,"")))</f>
        <v/>
      </c>
      <c r="DK67" s="259" t="str">
        <f>IF(AND($C$2="sixth"),key!DY69,IF(AND($C$2="Seventh"),key!DY169,IF(AND($C$2="eighth"),key!DY269,"")))</f>
        <v/>
      </c>
      <c r="DL67" s="299" t="str">
        <f>IF(AND($C$2="sixth"),key!DZ69,IF(AND($C$2="Seventh"),key!DZ169,IF(AND($C$2="eighth"),key!DZ269,"")))</f>
        <v/>
      </c>
      <c r="DM67" s="295" t="str">
        <f>IF(AND($C$2="sixth"),key!EB69,IF(AND($C$2="Seventh"),key!EB169,IF(AND($C$2="eighth"),key!EB269,"")))</f>
        <v/>
      </c>
      <c r="DN67" s="295" t="str">
        <f>IF(AND($C$2="sixth"),key!EC69,IF(AND($C$2="Seventh"),key!EC169,IF(AND($C$2="eighth"),key!EC269,"")))</f>
        <v/>
      </c>
      <c r="DO67" s="302" t="str">
        <f>IF(AND($C$2="sixth"),key!ED69,IF(AND($C$2="Seventh"),key!ED169,IF(AND($C$2="eighth"),key!ED269,"")))</f>
        <v/>
      </c>
      <c r="DP67" s="298" t="str">
        <f>IF(AND($C$2="sixth"),key!EE69,IF(AND($C$2="Seventh"),key!EE169,IF(AND($C$2="eighth"),key!EE269,"")))</f>
        <v/>
      </c>
      <c r="DQ67" s="295" t="str">
        <f>IF(AND($C$2="sixth"),key!EF69,IF(AND($C$2="Seventh"),key!EF169,IF(AND($C$2="eighth"),key!EF269,"")))</f>
        <v/>
      </c>
      <c r="DR67" s="295" t="str">
        <f>IF(AND($C$2="sixth"),key!EG69,IF(AND($C$2="Seventh"),key!EG169,IF(AND($C$2="eighth"),key!EG269,"")))</f>
        <v/>
      </c>
      <c r="DS67" s="302" t="str">
        <f>IF(AND($C$2="sixth"),key!EH69,IF(AND($C$2="Seventh"),key!EH169,IF(AND($C$2="eighth"),key!EH269,"")))</f>
        <v/>
      </c>
      <c r="DT67" s="298" t="str">
        <f>IF(AND($C$2="sixth"),key!EI69,IF(AND($C$2="Seventh"),key!EI169,IF(AND($C$2="eighth"),key!EI269,"")))</f>
        <v/>
      </c>
      <c r="DU67" s="295" t="str">
        <f>IF(AND($C$2="sixth"),key!EJ69,IF(AND($C$2="Seventh"),key!EJ169,IF(AND($C$2="eighth"),key!EJ269,"")))</f>
        <v/>
      </c>
      <c r="DV67" s="295" t="str">
        <f>IF(AND($C$2="sixth"),key!EK69,IF(AND($C$2="Seventh"),key!EK169,IF(AND($C$2="eighth"),key!EK269,"")))</f>
        <v/>
      </c>
      <c r="DW67" s="302" t="str">
        <f>IF(AND($C$2="sixth"),key!EL69,IF(AND($C$2="Seventh"),key!EL169,IF(AND($C$2="eighth"),key!EL269,"")))</f>
        <v/>
      </c>
      <c r="DX67" s="298" t="str">
        <f>IF(AND($C$2="sixth"),key!EM69,IF(AND($C$2="Seventh"),key!EM169,IF(AND($C$2="eighth"),key!EM269,"")))</f>
        <v/>
      </c>
      <c r="DY67" s="295" t="str">
        <f>IF(AND($C$2="sixth"),key!EN69,IF(AND($C$2="Seventh"),key!EN169,IF(AND($C$2="eighth"),key!EN269,"")))</f>
        <v/>
      </c>
      <c r="DZ67" s="295" t="str">
        <f>IF(AND($C$2="sixth"),key!EO69,IF(AND($C$2="Seventh"),key!EO169,IF(AND($C$2="eighth"),key!EO269,"")))</f>
        <v/>
      </c>
      <c r="EA67" s="302" t="str">
        <f>IF(AND($C$2="sixth"),key!EP69,IF(AND($C$2="Seventh"),key!EP169,IF(AND($C$2="eighth"),key!EP269,"")))</f>
        <v/>
      </c>
      <c r="EB67" s="298" t="str">
        <f>IF(AND($C$2="sixth"),key!EQ69,IF(AND($C$2="Seventh"),key!EQ169,IF(AND($C$2="eighth"),key!EQ269,"")))</f>
        <v/>
      </c>
      <c r="EC67" s="295" t="str">
        <f>IF(AND($C$2="sixth"),key!ER69,IF(AND($C$2="Seventh"),key!ER169,IF(AND($C$2="eighth"),key!ER269,"")))</f>
        <v/>
      </c>
      <c r="ED67" s="295" t="str">
        <f>IF(AND($C$2="sixth"),key!ES69,IF(AND($C$2="Seventh"),key!ES169,IF(AND($C$2="eighth"),key!ES269,"")))</f>
        <v/>
      </c>
      <c r="EE67" s="302" t="str">
        <f>IF(AND($C$2="sixth"),key!ET69,IF(AND($C$2="Seventh"),key!ET169,IF(AND($C$2="eighth"),key!ET269,"")))</f>
        <v/>
      </c>
      <c r="EF67" s="298" t="str">
        <f>IF(AND($C$2="sixth"),key!EU69,IF(AND($C$2="Seventh"),key!EU169,IF(AND($C$2="eighth"),key!EU269,"")))</f>
        <v/>
      </c>
      <c r="EG67" s="259" t="str">
        <f>IF(AND($C$2="sixth"),key!EX69,IF(AND($C$2="Seventh"),key!EX169,IF(AND($C$2="eighth"),key!EX269,"")))</f>
        <v/>
      </c>
      <c r="EH67" s="299" t="str">
        <f>IF(AND($C$2="sixth"),key!EY69,IF(AND($C$2="Seventh"),key!EY169,IF(AND($C$2="eighth"),key!EY269,"")))</f>
        <v/>
      </c>
      <c r="EI67" s="260" t="str">
        <f t="shared" si="9"/>
        <v/>
      </c>
      <c r="EJ67" s="254" t="str">
        <f>IF(AND($C$2="sixth"),key!EZ69,IF(AND($C$2="Seventh"),key!EZ169,IF(AND($C$2="eighth"),key!EZ269,"")))</f>
        <v/>
      </c>
      <c r="EK67" s="254" t="str">
        <f>IF(AND($C$2="sixth"),key!FA69,IF(AND($C$2="Seventh"),key!FA169,IF(AND($C$2="eighth"),key!FA269,"")))</f>
        <v/>
      </c>
      <c r="EL67" s="254" t="str">
        <f>IF(AND($C$2="sixth"),key!FB69,IF(AND($C$2="Seventh"),key!FB169,IF(AND($C$2="eighth"),key!FB269,"")))</f>
        <v/>
      </c>
      <c r="EM67" s="254" t="str">
        <f>IF(AND($C$2="sixth"),key!FC69,IF(AND($C$2="Seventh"),key!FC169,IF(AND($C$2="eighth"),key!FC269,"")))</f>
        <v/>
      </c>
      <c r="EN67" s="254" t="str">
        <f>IF(AND($C$2="sixth"),key!FD69,IF(AND($C$2="Seventh"),key!FD169,IF(AND($C$2="eighth"),key!FD269,"")))</f>
        <v/>
      </c>
      <c r="EO67" s="310" t="str">
        <f>IF(AND($C$2="sixth"),key!FE69,IF(AND($C$2="Seventh"),key!FE169,IF(AND($C$2="eighth"),key!FE269,"")))</f>
        <v/>
      </c>
      <c r="EP67" s="311" t="str">
        <f>IF(AND($C$2="sixth"),key!FF69,IF(AND($C$2="Seventh"),key!FF169,IF(AND($C$2="eighth"),key!FF269,"")))</f>
        <v xml:space="preserve"> </v>
      </c>
      <c r="EQ67" s="254" t="str">
        <f>IF(AND($C$2="sixth"),key!FG69,IF(AND($C$2="Seventh"),key!FG169,IF(AND($C$2="eighth"),key!FG269,"")))</f>
        <v/>
      </c>
      <c r="ER67" s="254" t="str">
        <f>IF(AND($C$2="sixth"),key!FH69,IF(AND($C$2="Seventh"),key!FH169,IF(AND($C$2="eighth"),key!FH269,"")))</f>
        <v/>
      </c>
      <c r="ES67" s="254" t="str">
        <f>IF(AND($C$2="sixth"),key!FI69,IF(AND($C$2="Seventh"),key!FI169,IF(AND($C$2="eighth"),key!FI269,"")))</f>
        <v/>
      </c>
      <c r="ET67" s="254" t="str">
        <f>IF(AND($C$2="sixth"),key!FJ69,IF(AND($C$2="Seventh"),key!FJ169,IF(AND($C$2="eighth"),key!FJ269,"")))</f>
        <v/>
      </c>
      <c r="EU67" s="254" t="str">
        <f>IF(AND($C$2="sixth"),key!FK69,IF(AND($C$2="Seventh"),key!FK169,IF(AND($C$2="eighth"),key!FK269,"")))</f>
        <v/>
      </c>
      <c r="EV67" s="310" t="str">
        <f>IF(AND($C$2="sixth"),key!FL69,IF(AND($C$2="Seventh"),key!FL169,IF(AND($C$2="eighth"),key!FL269,"")))</f>
        <v/>
      </c>
      <c r="EW67" s="311" t="str">
        <f>IF(AND($C$2="sixth"),key!FM69,IF(AND($C$2="Seventh"),key!FM169,IF(AND($C$2="eighth"),key!FM269,"")))</f>
        <v xml:space="preserve"> </v>
      </c>
      <c r="EX67" s="254" t="str">
        <f>IF(AND($C$2="sixth"),key!FN69,IF(AND($C$2="Seventh"),key!FN169,IF(AND($C$2="eighth"),key!FN269,"")))</f>
        <v/>
      </c>
      <c r="EY67" s="254" t="str">
        <f>IF(AND($C$2="sixth"),key!FO69,IF(AND($C$2="Seventh"),key!FO169,IF(AND($C$2="eighth"),key!FO269,"")))</f>
        <v/>
      </c>
      <c r="EZ67" s="254" t="str">
        <f>IF(AND($C$2="sixth"),key!FP69,IF(AND($C$2="Seventh"),key!FP169,IF(AND($C$2="eighth"),key!FP269,"")))</f>
        <v/>
      </c>
      <c r="FA67" s="254" t="str">
        <f>IF(AND($C$2="sixth"),key!FQ69,IF(AND($C$2="Seventh"),key!FQ169,IF(AND($C$2="eighth"),key!FQ269,"")))</f>
        <v/>
      </c>
      <c r="FB67" s="254" t="str">
        <f>IF(AND($C$2="sixth"),key!FR69,IF(AND($C$2="Seventh"),key!FR169,IF(AND($C$2="eighth"),key!FR269,"")))</f>
        <v/>
      </c>
      <c r="FC67" s="310" t="str">
        <f>IF(AND($C$2="sixth"),key!FS69,IF(AND($C$2="Seventh"),key!FS169,IF(AND($C$2="eighth"),key!FS269,"")))</f>
        <v/>
      </c>
      <c r="FD67" s="311" t="str">
        <f>IF(AND($C$2="sixth"),key!FT69,IF(AND($C$2="Seventh"),key!FT169,IF(AND($C$2="eighth"),key!FT269,"")))</f>
        <v xml:space="preserve"> </v>
      </c>
      <c r="FE67" s="344" t="str">
        <f t="shared" si="11"/>
        <v/>
      </c>
      <c r="FF67" s="261" t="str">
        <f>IF(AND($C$2="sixth"),key!GI69,IF(AND($C$2="Seventh"),key!GI169,IF(AND($C$2="eighth"),key!GI269,"")))</f>
        <v/>
      </c>
      <c r="FG67" s="842" t="str">
        <f>IF(AND($C$2="sixth"),key!GJ69,IF(AND($C$2="Seventh"),key!GJ169,IF(AND($C$2="eighth"),key!GJ269,"")))</f>
        <v/>
      </c>
      <c r="FH67" s="843"/>
      <c r="FI67" s="255" t="str">
        <f>IF(AND($C$2="sixth"),key!GG69,IF(AND($C$2="Seventh"),key!GG169,IF(AND($C$2="eighth"),key!GG269,"")))</f>
        <v/>
      </c>
      <c r="FJ67" s="330" t="str">
        <f t="shared" si="10"/>
        <v/>
      </c>
      <c r="FK67" s="248"/>
      <c r="FL67" s="248"/>
      <c r="FY67" s="50" t="str">
        <f>IF(AND($C$2="sixth"),key!GH69,IF(AND($C$2="Seventh"),key!GH169,IF(AND($C$2="eighth"),key!GH269,"")))</f>
        <v/>
      </c>
    </row>
    <row r="68" spans="1:181" ht="31.5">
      <c r="A68" s="257">
        <v>62</v>
      </c>
      <c r="B68" s="291">
        <f>IF(AND($C$2="sixth"),key!E70,IF(AND($C$2="Seventh"),key!E170,IF(AND($C$2="eighth"),key!E270,"")))</f>
        <v>38701</v>
      </c>
      <c r="C68" s="288">
        <f>IF(ISNA(VLOOKUP(D68,Register!A$7:Z$315,10,FALSE)),"",VLOOKUP(D68,Register!A$7:Z$315,10,FALSE))</f>
        <v>779</v>
      </c>
      <c r="D68" s="289">
        <f>IF(AND($C$2="sixth"),key!B70,IF(AND($C$2="Seventh"),key!B170,IF(AND($C$2="eighth"),key!B270,"")))</f>
        <v>603</v>
      </c>
      <c r="E68" s="290" t="str">
        <f>IF(AND($C$2="sixth"),key!C70,IF(AND($C$2="Seventh"),key!C170,IF(AND($C$2="eighth"),key!C270,"")))</f>
        <v>txnh'k</v>
      </c>
      <c r="F68" s="290" t="str">
        <f>IF(AND($C$2="sixth"),key!D70,IF(AND($C$2="Seventh"),key!D170,IF(AND($C$2="eighth"),key!D270,"")))</f>
        <v>/kUukjke</v>
      </c>
      <c r="G68" s="295" t="str">
        <f>IF(AND($C$2="sixth"),key!G70,IF(AND($C$2="Seventh"),key!G170,IF(AND($C$2="eighth"),key!G270,"")))</f>
        <v/>
      </c>
      <c r="H68" s="295" t="str">
        <f>IF(AND($C$2="sixth"),key!H70,IF(AND($C$2="Seventh"),key!H170,IF(AND($C$2="eighth"),key!H270,"")))</f>
        <v/>
      </c>
      <c r="I68" s="297" t="str">
        <f t="shared" si="0"/>
        <v/>
      </c>
      <c r="J68" s="296" t="str">
        <f>IF(AND($C$2="sixth"),key!J70,IF(AND($C$2="Seventh"),key!J170,IF(AND($C$2="eighth"),key!J270,"")))</f>
        <v/>
      </c>
      <c r="K68" s="295" t="str">
        <f>IF(AND($C$2="sixth"),key!K70,IF(AND($C$2="Seventh"),key!K170,IF(AND($C$2="eighth"),key!K270,"")))</f>
        <v/>
      </c>
      <c r="L68" s="295" t="str">
        <f>IF(AND($C$2="sixth"),key!L70,IF(AND($C$2="Seventh"),key!L170,IF(AND($C$2="eighth"),key!L270,"")))</f>
        <v/>
      </c>
      <c r="M68" s="258" t="str">
        <f t="shared" si="2"/>
        <v/>
      </c>
      <c r="N68" s="298" t="str">
        <f>IF(AND($C$2="sixth"),key!N70,IF(AND($C$2="Seventh"),key!N170,IF(AND($C$2="eighth"),key!N270,"")))</f>
        <v/>
      </c>
      <c r="O68" s="295" t="str">
        <f>IF(AND($C$2="sixth"),key!O70,IF(AND($C$2="Seventh"),key!O170,IF(AND($C$2="eighth"),key!O270,"")))</f>
        <v/>
      </c>
      <c r="P68" s="295" t="str">
        <f>IF(AND($C$2="sixth"),key!P70,IF(AND($C$2="Seventh"),key!P170,IF(AND($C$2="eighth"),key!P270,"")))</f>
        <v/>
      </c>
      <c r="Q68" s="258" t="str">
        <f t="shared" si="3"/>
        <v/>
      </c>
      <c r="R68" s="298" t="str">
        <f>IF(AND($C$2="sixth"),key!R70,IF(AND($C$2="Seventh"),key!R170,IF(AND($C$2="eighth"),key!R270,"")))</f>
        <v/>
      </c>
      <c r="S68" s="295" t="str">
        <f>IF(AND($C$2="sixth"),key!S70,IF(AND($C$2="Seventh"),key!S170,IF(AND($C$2="eighth"),key!S270,"")))</f>
        <v/>
      </c>
      <c r="T68" s="295" t="str">
        <f>IF(AND($C$2="sixth"),key!T70,IF(AND($C$2="Seventh"),key!T170,IF(AND($C$2="eighth"),key!T270,"")))</f>
        <v/>
      </c>
      <c r="U68" s="258" t="str">
        <f t="shared" si="4"/>
        <v/>
      </c>
      <c r="V68" s="298" t="str">
        <f>IF(AND($C$2="sixth"),key!V70,IF(AND($C$2="Seventh"),key!V170,IF(AND($C$2="eighth"),key!V270,"")))</f>
        <v/>
      </c>
      <c r="W68" s="295" t="str">
        <f>IF(AND($C$2="sixth"),key!W70,IF(AND($C$2="Seventh"),key!W170,IF(AND($C$2="eighth"),key!W270,"")))</f>
        <v/>
      </c>
      <c r="X68" s="295" t="str">
        <f>IF(AND($C$2="sixth"),key!X70,IF(AND($C$2="Seventh"),key!X170,IF(AND($C$2="eighth"),key!X270,"")))</f>
        <v/>
      </c>
      <c r="Y68" s="259" t="str">
        <f t="shared" si="5"/>
        <v/>
      </c>
      <c r="Z68" s="298" t="str">
        <f>IF(AND($C$2="sixth"),key!Z70,IF(AND($C$2="Seventh"),key!Z170,IF(AND($C$2="eighth"),key!Z270,"")))</f>
        <v/>
      </c>
      <c r="AA68" s="259">
        <f>IF(AND($C$2="sixth"),key!AC70,IF(AND($C$2="Seventh"),key!AC170,IF(AND($C$2="eighth"),key!AC270,"")))</f>
        <v>0</v>
      </c>
      <c r="AB68" s="299" t="str">
        <f>IF(AND($C$2="sixth"),key!AD70,IF(AND($C$2="Seventh"),key!AD170,IF(AND($C$2="eighth"),key!AD270,"")))</f>
        <v/>
      </c>
      <c r="AC68" s="295">
        <f>IF(AND($C$2="sixth"),key!AF70,IF(AND($C$2="Seventh"),key!AF170,IF(AND($C$2="eighth"),key!AF270,"")))</f>
        <v>5</v>
      </c>
      <c r="AD68" s="295">
        <f>IF(AND($C$2="sixth"),key!AG70,IF(AND($C$2="Seventh"),key!AG170,IF(AND($C$2="eighth"),key!AG270,"")))</f>
        <v>5</v>
      </c>
      <c r="AE68" s="297">
        <f t="shared" si="6"/>
        <v>10</v>
      </c>
      <c r="AF68" s="296" t="str">
        <f>IF(AND($C$2="sixth"),key!AI70,IF(AND($C$2="Seventh"),key!AI170,IF(AND($C$2="eighth"),key!AI270,"")))</f>
        <v>A+</v>
      </c>
      <c r="AG68" s="295" t="str">
        <f>IF(AND($C$2="sixth"),key!AJ70,IF(AND($C$2="Seventh"),key!AJ170,IF(AND($C$2="eighth"),key!AJ270,"")))</f>
        <v/>
      </c>
      <c r="AH68" s="295" t="str">
        <f>IF(AND($C$2="sixth"),key!AK70,IF(AND($C$2="Seventh"),key!AK170,IF(AND($C$2="eighth"),key!AK270,"")))</f>
        <v/>
      </c>
      <c r="AI68" s="258" t="str">
        <f t="shared" si="7"/>
        <v/>
      </c>
      <c r="AJ68" s="298" t="str">
        <f>IF(AND($C$2="sixth"),key!AM70,IF(AND($C$2="Seventh"),key!AM170,IF(AND($C$2="eighth"),key!AM270,"")))</f>
        <v/>
      </c>
      <c r="AK68" s="295" t="str">
        <f>IF(AND($C$2="sixth"),key!AN70,IF(AND($C$2="Seventh"),key!AN170,IF(AND($C$2="eighth"),key!AN270,"")))</f>
        <v/>
      </c>
      <c r="AL68" s="295" t="str">
        <f>IF(AND($C$2="sixth"),key!AO70,IF(AND($C$2="Seventh"),key!AO170,IF(AND($C$2="eighth"),key!AO270,"")))</f>
        <v/>
      </c>
      <c r="AM68" s="258" t="str">
        <f t="shared" si="8"/>
        <v/>
      </c>
      <c r="AN68" s="298" t="str">
        <f>IF(AND($C$2="sixth"),key!AQ70,IF(AND($C$2="Seventh"),key!AQ170,IF(AND($C$2="eighth"),key!AQ270,"")))</f>
        <v/>
      </c>
      <c r="AO68" s="295" t="str">
        <f>IF(AND($C$2="sixth"),key!AR70,IF(AND($C$2="Seventh"),key!AR170,IF(AND($C$2="eighth"),key!AR270,"")))</f>
        <v/>
      </c>
      <c r="AP68" s="295" t="str">
        <f>IF(AND($C$2="sixth"),key!AS70,IF(AND($C$2="Seventh"),key!AS170,IF(AND($C$2="eighth"),key!AS270,"")))</f>
        <v/>
      </c>
      <c r="AQ68" s="303">
        <f>IF(AND($C$2="sixth"),key!AT70,IF(AND($C$2="Seventh"),key!AT170,IF(AND($C$2="eighth"),key!AT270,"")))</f>
        <v>0</v>
      </c>
      <c r="AR68" s="298" t="str">
        <f>IF(AND($C$2="sixth"),key!AU70,IF(AND($C$2="Seventh"),key!AU170,IF(AND($C$2="eighth"),key!AU270,"")))</f>
        <v/>
      </c>
      <c r="AS68" s="295" t="str">
        <f>IF(AND($C$2="sixth"),key!AV70,IF(AND($C$2="Seventh"),key!AV170,IF(AND($C$2="eighth"),key!AV270,"")))</f>
        <v/>
      </c>
      <c r="AT68" s="295" t="str">
        <f>IF(AND($C$2="sixth"),key!AW70,IF(AND($C$2="Seventh"),key!AW170,IF(AND($C$2="eighth"),key!AW270,"")))</f>
        <v/>
      </c>
      <c r="AU68" s="303">
        <f>IF(AND($C$2="sixth"),key!AX70,IF(AND($C$2="Seventh"),key!AX170,IF(AND($C$2="eighth"),key!AX270,"")))</f>
        <v>0</v>
      </c>
      <c r="AV68" s="298" t="str">
        <f>IF(AND($C$2="sixth"),key!AY70,IF(AND($C$2="Seventh"),key!AY170,IF(AND($C$2="eighth"),key!AY270,"")))</f>
        <v/>
      </c>
      <c r="AW68" s="259">
        <f>IF(AND($C$2="sixth"),key!BB70,IF(AND($C$2="Seventh"),key!BB170,IF(AND($C$2="eighth"),key!BB270,"")))</f>
        <v>10</v>
      </c>
      <c r="AX68" s="299" t="str">
        <f>IF(AND($C$2="sixth"),key!BC70,IF(AND($C$2="Seventh"),key!BC170,IF(AND($C$2="eighth"),key!BC270,"")))</f>
        <v>D</v>
      </c>
      <c r="AY68" s="295" t="str">
        <f>IF(AND($C$2="sixth"),key!BE70,IF(AND($C$2="Seventh"),key!BE170,IF(AND($C$2="eighth"),key!BE270,"")))</f>
        <v/>
      </c>
      <c r="AZ68" s="295" t="str">
        <f>IF(AND($C$2="sixth"),key!BF70,IF(AND($C$2="Seventh"),key!BF170,IF(AND($C$2="eighth"),key!BF270,"")))</f>
        <v/>
      </c>
      <c r="BA68" s="302">
        <f>IF(AND($C$2="sixth"),key!BG70,IF(AND($C$2="Seventh"),key!BG170,IF(AND($C$2="eighth"),key!BG270,"")))</f>
        <v>0</v>
      </c>
      <c r="BB68" s="298" t="str">
        <f>IF(AND($C$2="sixth"),key!BH70,IF(AND($C$2="Seventh"),key!BH170,IF(AND($C$2="eighth"),key!BH270,"")))</f>
        <v/>
      </c>
      <c r="BC68" s="295" t="str">
        <f>IF(AND($C$2="sixth"),key!BI70,IF(AND($C$2="Seventh"),key!BI170,IF(AND($C$2="eighth"),key!BI270,"")))</f>
        <v/>
      </c>
      <c r="BD68" s="295" t="str">
        <f>IF(AND($C$2="sixth"),key!BJ70,IF(AND($C$2="Seventh"),key!BJ170,IF(AND($C$2="eighth"),key!BJ270,"")))</f>
        <v/>
      </c>
      <c r="BE68" s="302">
        <f>IF(AND($C$2="sixth"),key!BK70,IF(AND($C$2="Seventh"),key!BK170,IF(AND($C$2="eighth"),key!BK270,"")))</f>
        <v>0</v>
      </c>
      <c r="BF68" s="298" t="str">
        <f>IF(AND($C$2="sixth"),key!BL70,IF(AND($C$2="Seventh"),key!BL170,IF(AND($C$2="eighth"),key!BL270,"")))</f>
        <v/>
      </c>
      <c r="BG68" s="295" t="str">
        <f>IF(AND($C$2="sixth"),key!BM70,IF(AND($C$2="Seventh"),key!BM170,IF(AND($C$2="eighth"),key!BM270,"")))</f>
        <v/>
      </c>
      <c r="BH68" s="295" t="str">
        <f>IF(AND($C$2="sixth"),key!BN70,IF(AND($C$2="Seventh"),key!BN170,IF(AND($C$2="eighth"),key!BN270,"")))</f>
        <v/>
      </c>
      <c r="BI68" s="302">
        <f>IF(AND($C$2="sixth"),key!BO70,IF(AND($C$2="Seventh"),key!BO170,IF(AND($C$2="eighth"),key!BO270,"")))</f>
        <v>0</v>
      </c>
      <c r="BJ68" s="298" t="str">
        <f>IF(AND($C$2="sixth"),key!BP70,IF(AND($C$2="Seventh"),key!BP170,IF(AND($C$2="eighth"),key!BP270,"")))</f>
        <v/>
      </c>
      <c r="BK68" s="295" t="str">
        <f>IF(AND($C$2="sixth"),key!BQ70,IF(AND($C$2="Seventh"),key!BQ170,IF(AND($C$2="eighth"),key!BQ270,"")))</f>
        <v/>
      </c>
      <c r="BL68" s="295" t="str">
        <f>IF(AND($C$2="sixth"),key!BR70,IF(AND($C$2="Seventh"),key!BR170,IF(AND($C$2="eighth"),key!BR270,"")))</f>
        <v/>
      </c>
      <c r="BM68" s="302">
        <f>IF(AND($C$2="sixth"),key!BS70,IF(AND($C$2="Seventh"),key!BS170,IF(AND($C$2="eighth"),key!BS270,"")))</f>
        <v>0</v>
      </c>
      <c r="BN68" s="298" t="str">
        <f>IF(AND($C$2="sixth"),key!BT70,IF(AND($C$2="Seventh"),key!BT170,IF(AND($C$2="eighth"),key!BT270,"")))</f>
        <v/>
      </c>
      <c r="BO68" s="295" t="str">
        <f>IF(AND($C$2="sixth"),key!BU70,IF(AND($C$2="Seventh"),key!BU170,IF(AND($C$2="eighth"),key!BU270,"")))</f>
        <v/>
      </c>
      <c r="BP68" s="295" t="str">
        <f>IF(AND($C$2="sixth"),key!BV70,IF(AND($C$2="Seventh"),key!BV170,IF(AND($C$2="eighth"),key!BV270,"")))</f>
        <v/>
      </c>
      <c r="BQ68" s="302">
        <f>IF(AND($C$2="sixth"),key!BW70,IF(AND($C$2="Seventh"),key!BW170,IF(AND($C$2="eighth"),key!BW270,"")))</f>
        <v>0</v>
      </c>
      <c r="BR68" s="298" t="str">
        <f>IF(AND($C$2="sixth"),key!BX70,IF(AND($C$2="Seventh"),key!BX170,IF(AND($C$2="eighth"),key!BX270,"")))</f>
        <v/>
      </c>
      <c r="BS68" s="259">
        <f>IF(AND($C$2="sixth"),key!CA70,IF(AND($C$2="Seventh"),key!CA170,IF(AND($C$2="eighth"),key!CA270,"")))</f>
        <v>0</v>
      </c>
      <c r="BT68" s="299" t="str">
        <f>IF(AND($C$2="sixth"),key!CB70,IF(AND($C$2="Seventh"),key!CB170,IF(AND($C$2="eighth"),key!CB270,"")))</f>
        <v/>
      </c>
      <c r="BU68" s="295" t="str">
        <f>IF(AND($C$2="sixth"),key!CD70,IF(AND($C$2="Seventh"),key!CD170,IF(AND($C$2="eighth"),key!CD270,"")))</f>
        <v/>
      </c>
      <c r="BV68" s="295" t="str">
        <f>IF(AND($C$2="sixth"),key!CE70,IF(AND($C$2="Seventh"),key!CE170,IF(AND($C$2="eighth"),key!CE270,"")))</f>
        <v/>
      </c>
      <c r="BW68" s="302">
        <f>IF(AND($C$2="sixth"),key!CF70,IF(AND($C$2="Seventh"),key!CF170,IF(AND($C$2="eighth"),key!CF270,"")))</f>
        <v>0</v>
      </c>
      <c r="BX68" s="298" t="str">
        <f>IF(AND($C$2="sixth"),key!CG70,IF(AND($C$2="Seventh"),key!CG170,IF(AND($C$2="eighth"),key!CG270,"")))</f>
        <v/>
      </c>
      <c r="BY68" s="295" t="str">
        <f>IF(AND($C$2="sixth"),key!CH70,IF(AND($C$2="Seventh"),key!CH170,IF(AND($C$2="eighth"),key!CH270,"")))</f>
        <v/>
      </c>
      <c r="BZ68" s="295" t="str">
        <f>IF(AND($C$2="sixth"),key!CI70,IF(AND($C$2="Seventh"),key!CI170,IF(AND($C$2="eighth"),key!CI270,"")))</f>
        <v/>
      </c>
      <c r="CA68" s="302">
        <f>IF(AND($C$2="sixth"),key!CJ70,IF(AND($C$2="Seventh"),key!CJ170,IF(AND($C$2="eighth"),key!CJ270,"")))</f>
        <v>0</v>
      </c>
      <c r="CB68" s="298" t="str">
        <f>IF(AND($C$2="sixth"),key!CK70,IF(AND($C$2="Seventh"),key!CK170,IF(AND($C$2="eighth"),key!CK270,"")))</f>
        <v/>
      </c>
      <c r="CC68" s="295" t="str">
        <f>IF(AND($C$2="sixth"),key!CL70,IF(AND($C$2="Seventh"),key!CL170,IF(AND($C$2="eighth"),key!CL270,"")))</f>
        <v/>
      </c>
      <c r="CD68" s="295" t="str">
        <f>IF(AND($C$2="sixth"),key!CM70,IF(AND($C$2="Seventh"),key!CM170,IF(AND($C$2="eighth"),key!CM270,"")))</f>
        <v/>
      </c>
      <c r="CE68" s="302">
        <f>IF(AND($C$2="sixth"),key!CN70,IF(AND($C$2="Seventh"),key!CN170,IF(AND($C$2="eighth"),key!CN270,"")))</f>
        <v>0</v>
      </c>
      <c r="CF68" s="298" t="str">
        <f>IF(AND($C$2="sixth"),key!CO70,IF(AND($C$2="Seventh"),key!CO170,IF(AND($C$2="eighth"),key!CO270,"")))</f>
        <v/>
      </c>
      <c r="CG68" s="295" t="str">
        <f>IF(AND($C$2="sixth"),key!CP70,IF(AND($C$2="Seventh"),key!CP170,IF(AND($C$2="eighth"),key!CP270,"")))</f>
        <v/>
      </c>
      <c r="CH68" s="295" t="str">
        <f>IF(AND($C$2="sixth"),key!CQ70,IF(AND($C$2="Seventh"),key!CQ170,IF(AND($C$2="eighth"),key!CQ270,"")))</f>
        <v/>
      </c>
      <c r="CI68" s="302">
        <f>IF(AND($C$2="sixth"),key!CR70,IF(AND($C$2="Seventh"),key!CR170,IF(AND($C$2="eighth"),key!CR270,"")))</f>
        <v>0</v>
      </c>
      <c r="CJ68" s="298" t="str">
        <f>IF(AND($C$2="sixth"),key!CS70,IF(AND($C$2="Seventh"),key!CS170,IF(AND($C$2="eighth"),key!CS270,"")))</f>
        <v/>
      </c>
      <c r="CK68" s="295" t="str">
        <f>IF(AND($C$2="sixth"),key!CT70,IF(AND($C$2="Seventh"),key!CT170,IF(AND($C$2="eighth"),key!CT270,"")))</f>
        <v/>
      </c>
      <c r="CL68" s="295" t="str">
        <f>IF(AND($C$2="sixth"),key!CU70,IF(AND($C$2="Seventh"),key!CU170,IF(AND($C$2="eighth"),key!CU270,"")))</f>
        <v/>
      </c>
      <c r="CM68" s="302">
        <f>IF(AND($C$2="sixth"),key!CV70,IF(AND($C$2="Seventh"),key!CV170,IF(AND($C$2="eighth"),key!CV270,"")))</f>
        <v>0</v>
      </c>
      <c r="CN68" s="298" t="str">
        <f>IF(AND($C$2="sixth"),key!CW70,IF(AND($C$2="Seventh"),key!CW170,IF(AND($C$2="eighth"),key!CW270,"")))</f>
        <v/>
      </c>
      <c r="CO68" s="259">
        <f>IF(AND($C$2="sixth"),key!CZ70,IF(AND($C$2="Seventh"),key!CZ170,IF(AND($C$2="eighth"),key!CZ270,"")))</f>
        <v>0</v>
      </c>
      <c r="CP68" s="299" t="str">
        <f>IF(AND($C$2="sixth"),key!DA70,IF(AND($C$2="Seventh"),key!DA170,IF(AND($C$2="eighth"),key!DA270,"")))</f>
        <v/>
      </c>
      <c r="CQ68" s="295" t="str">
        <f>IF(AND($C$2="sixth"),key!DC70,IF(AND($C$2="Seventh"),key!DC170,IF(AND($C$2="eighth"),key!DC270,"")))</f>
        <v/>
      </c>
      <c r="CR68" s="295" t="str">
        <f>IF(AND($C$2="sixth"),key!DD70,IF(AND($C$2="Seventh"),key!DD170,IF(AND($C$2="eighth"),key!DD270,"")))</f>
        <v/>
      </c>
      <c r="CS68" s="302">
        <f>IF(AND($C$2="sixth"),key!DE70,IF(AND($C$2="Seventh"),key!DE170,IF(AND($C$2="eighth"),key!DE270,"")))</f>
        <v>0</v>
      </c>
      <c r="CT68" s="298" t="str">
        <f>IF(AND($C$2="sixth"),key!DF70,IF(AND($C$2="Seventh"),key!DF170,IF(AND($C$2="eighth"),key!DF270,"")))</f>
        <v/>
      </c>
      <c r="CU68" s="295" t="str">
        <f>IF(AND($C$2="sixth"),key!DG70,IF(AND($C$2="Seventh"),key!DG170,IF(AND($C$2="eighth"),key!DG270,"")))</f>
        <v/>
      </c>
      <c r="CV68" s="295" t="str">
        <f>IF(AND($C$2="sixth"),key!DH70,IF(AND($C$2="Seventh"),key!DH170,IF(AND($C$2="eighth"),key!DH270,"")))</f>
        <v/>
      </c>
      <c r="CW68" s="302">
        <f>IF(AND($C$2="sixth"),key!DI70,IF(AND($C$2="Seventh"),key!DI170,IF(AND($C$2="eighth"),key!DI270,"")))</f>
        <v>0</v>
      </c>
      <c r="CX68" s="298" t="str">
        <f>IF(AND($C$2="sixth"),key!DJ70,IF(AND($C$2="Seventh"),key!DJ170,IF(AND($C$2="eighth"),key!DJ270,"")))</f>
        <v/>
      </c>
      <c r="CY68" s="295" t="str">
        <f>IF(AND($C$2="sixth"),key!DK70,IF(AND($C$2="Seventh"),key!DK170,IF(AND($C$2="eighth"),key!DK270,"")))</f>
        <v/>
      </c>
      <c r="CZ68" s="295" t="str">
        <f>IF(AND($C$2="sixth"),key!DL70,IF(AND($C$2="Seventh"),key!DL170,IF(AND($C$2="eighth"),key!DL270,"")))</f>
        <v/>
      </c>
      <c r="DA68" s="302">
        <f>IF(AND($C$2="sixth"),key!DM70,IF(AND($C$2="Seventh"),key!DM170,IF(AND($C$2="eighth"),key!DM270,"")))</f>
        <v>0</v>
      </c>
      <c r="DB68" s="298" t="str">
        <f>IF(AND($C$2="sixth"),key!DN70,IF(AND($C$2="Seventh"),key!DN170,IF(AND($C$2="eighth"),key!DN270,"")))</f>
        <v/>
      </c>
      <c r="DC68" s="295" t="str">
        <f>IF(AND($C$2="sixth"),key!DO70,IF(AND($C$2="Seventh"),key!DO170,IF(AND($C$2="eighth"),key!DO270,"")))</f>
        <v/>
      </c>
      <c r="DD68" s="295" t="str">
        <f>IF(AND($C$2="sixth"),key!DP70,IF(AND($C$2="Seventh"),key!DP170,IF(AND($C$2="eighth"),key!DP270,"")))</f>
        <v/>
      </c>
      <c r="DE68" s="302">
        <f>IF(AND($C$2="sixth"),key!DQ70,IF(AND($C$2="Seventh"),key!DQ170,IF(AND($C$2="eighth"),key!DQ270,"")))</f>
        <v>0</v>
      </c>
      <c r="DF68" s="298" t="str">
        <f>IF(AND($C$2="sixth"),key!DR70,IF(AND($C$2="Seventh"),key!DR170,IF(AND($C$2="eighth"),key!DR270,"")))</f>
        <v/>
      </c>
      <c r="DG68" s="295" t="str">
        <f>IF(AND($C$2="sixth"),key!DS70,IF(AND($C$2="Seventh"),key!DS170,IF(AND($C$2="eighth"),key!DS270,"")))</f>
        <v/>
      </c>
      <c r="DH68" s="295" t="str">
        <f>IF(AND($C$2="sixth"),key!DT70,IF(AND($C$2="Seventh"),key!DT170,IF(AND($C$2="eighth"),key!DT270,"")))</f>
        <v/>
      </c>
      <c r="DI68" s="302">
        <f>IF(AND($C$2="sixth"),key!DU70,IF(AND($C$2="Seventh"),key!DU170,IF(AND($C$2="eighth"),key!DU270,"")))</f>
        <v>0</v>
      </c>
      <c r="DJ68" s="298" t="str">
        <f>IF(AND($C$2="sixth"),key!DV70,IF(AND($C$2="Seventh"),key!DV170,IF(AND($C$2="eighth"),key!DV270,"")))</f>
        <v/>
      </c>
      <c r="DK68" s="259">
        <f>IF(AND($C$2="sixth"),key!DY70,IF(AND($C$2="Seventh"),key!DY170,IF(AND($C$2="eighth"),key!DY270,"")))</f>
        <v>0</v>
      </c>
      <c r="DL68" s="299" t="str">
        <f>IF(AND($C$2="sixth"),key!DZ70,IF(AND($C$2="Seventh"),key!DZ170,IF(AND($C$2="eighth"),key!DZ270,"")))</f>
        <v/>
      </c>
      <c r="DM68" s="295" t="str">
        <f>IF(AND($C$2="sixth"),key!EB70,IF(AND($C$2="Seventh"),key!EB170,IF(AND($C$2="eighth"),key!EB270,"")))</f>
        <v/>
      </c>
      <c r="DN68" s="295" t="str">
        <f>IF(AND($C$2="sixth"),key!EC70,IF(AND($C$2="Seventh"),key!EC170,IF(AND($C$2="eighth"),key!EC270,"")))</f>
        <v/>
      </c>
      <c r="DO68" s="302">
        <f>IF(AND($C$2="sixth"),key!ED70,IF(AND($C$2="Seventh"),key!ED170,IF(AND($C$2="eighth"),key!ED270,"")))</f>
        <v>0</v>
      </c>
      <c r="DP68" s="298" t="str">
        <f>IF(AND($C$2="sixth"),key!EE70,IF(AND($C$2="Seventh"),key!EE170,IF(AND($C$2="eighth"),key!EE270,"")))</f>
        <v/>
      </c>
      <c r="DQ68" s="295" t="str">
        <f>IF(AND($C$2="sixth"),key!EF70,IF(AND($C$2="Seventh"),key!EF170,IF(AND($C$2="eighth"),key!EF270,"")))</f>
        <v/>
      </c>
      <c r="DR68" s="295" t="str">
        <f>IF(AND($C$2="sixth"),key!EG70,IF(AND($C$2="Seventh"),key!EG170,IF(AND($C$2="eighth"),key!EG270,"")))</f>
        <v/>
      </c>
      <c r="DS68" s="302">
        <f>IF(AND($C$2="sixth"),key!EH70,IF(AND($C$2="Seventh"),key!EH170,IF(AND($C$2="eighth"),key!EH270,"")))</f>
        <v>0</v>
      </c>
      <c r="DT68" s="298" t="str">
        <f>IF(AND($C$2="sixth"),key!EI70,IF(AND($C$2="Seventh"),key!EI170,IF(AND($C$2="eighth"),key!EI270,"")))</f>
        <v/>
      </c>
      <c r="DU68" s="295" t="str">
        <f>IF(AND($C$2="sixth"),key!EJ70,IF(AND($C$2="Seventh"),key!EJ170,IF(AND($C$2="eighth"),key!EJ270,"")))</f>
        <v/>
      </c>
      <c r="DV68" s="295" t="str">
        <f>IF(AND($C$2="sixth"),key!EK70,IF(AND($C$2="Seventh"),key!EK170,IF(AND($C$2="eighth"),key!EK270,"")))</f>
        <v/>
      </c>
      <c r="DW68" s="302">
        <f>IF(AND($C$2="sixth"),key!EL70,IF(AND($C$2="Seventh"),key!EL170,IF(AND($C$2="eighth"),key!EL270,"")))</f>
        <v>0</v>
      </c>
      <c r="DX68" s="298" t="str">
        <f>IF(AND($C$2="sixth"),key!EM70,IF(AND($C$2="Seventh"),key!EM170,IF(AND($C$2="eighth"),key!EM270,"")))</f>
        <v/>
      </c>
      <c r="DY68" s="295" t="str">
        <f>IF(AND($C$2="sixth"),key!EN70,IF(AND($C$2="Seventh"),key!EN170,IF(AND($C$2="eighth"),key!EN270,"")))</f>
        <v/>
      </c>
      <c r="DZ68" s="295" t="str">
        <f>IF(AND($C$2="sixth"),key!EO70,IF(AND($C$2="Seventh"),key!EO170,IF(AND($C$2="eighth"),key!EO270,"")))</f>
        <v/>
      </c>
      <c r="EA68" s="302">
        <f>IF(AND($C$2="sixth"),key!EP70,IF(AND($C$2="Seventh"),key!EP170,IF(AND($C$2="eighth"),key!EP270,"")))</f>
        <v>0</v>
      </c>
      <c r="EB68" s="298" t="str">
        <f>IF(AND($C$2="sixth"),key!EQ70,IF(AND($C$2="Seventh"),key!EQ170,IF(AND($C$2="eighth"),key!EQ270,"")))</f>
        <v/>
      </c>
      <c r="EC68" s="295" t="str">
        <f>IF(AND($C$2="sixth"),key!ER70,IF(AND($C$2="Seventh"),key!ER170,IF(AND($C$2="eighth"),key!ER270,"")))</f>
        <v/>
      </c>
      <c r="ED68" s="295" t="str">
        <f>IF(AND($C$2="sixth"),key!ES70,IF(AND($C$2="Seventh"),key!ES170,IF(AND($C$2="eighth"),key!ES270,"")))</f>
        <v/>
      </c>
      <c r="EE68" s="302">
        <f>IF(AND($C$2="sixth"),key!ET70,IF(AND($C$2="Seventh"),key!ET170,IF(AND($C$2="eighth"),key!ET270,"")))</f>
        <v>0</v>
      </c>
      <c r="EF68" s="298" t="str">
        <f>IF(AND($C$2="sixth"),key!EU70,IF(AND($C$2="Seventh"),key!EU170,IF(AND($C$2="eighth"),key!EU270,"")))</f>
        <v/>
      </c>
      <c r="EG68" s="259">
        <f>IF(AND($C$2="sixth"),key!EX70,IF(AND($C$2="Seventh"),key!EX170,IF(AND($C$2="eighth"),key!EX270,"")))</f>
        <v>0</v>
      </c>
      <c r="EH68" s="299" t="str">
        <f>IF(AND($C$2="sixth"),key!EY70,IF(AND($C$2="Seventh"),key!EY170,IF(AND($C$2="eighth"),key!EY270,"")))</f>
        <v/>
      </c>
      <c r="EI68" s="260">
        <f t="shared" si="9"/>
        <v>10</v>
      </c>
      <c r="EJ68" s="254" t="str">
        <f>IF(AND($C$2="sixth"),key!EZ70,IF(AND($C$2="Seventh"),key!EZ170,IF(AND($C$2="eighth"),key!EZ270,"")))</f>
        <v/>
      </c>
      <c r="EK68" s="254" t="str">
        <f>IF(AND($C$2="sixth"),key!FA70,IF(AND($C$2="Seventh"),key!FA170,IF(AND($C$2="eighth"),key!FA270,"")))</f>
        <v/>
      </c>
      <c r="EL68" s="254" t="str">
        <f>IF(AND($C$2="sixth"),key!FB70,IF(AND($C$2="Seventh"),key!FB170,IF(AND($C$2="eighth"),key!FB270,"")))</f>
        <v/>
      </c>
      <c r="EM68" s="254" t="str">
        <f>IF(AND($C$2="sixth"),key!FC70,IF(AND($C$2="Seventh"),key!FC170,IF(AND($C$2="eighth"),key!FC270,"")))</f>
        <v/>
      </c>
      <c r="EN68" s="254" t="str">
        <f>IF(AND($C$2="sixth"),key!FD70,IF(AND($C$2="Seventh"),key!FD170,IF(AND($C$2="eighth"),key!FD270,"")))</f>
        <v/>
      </c>
      <c r="EO68" s="310">
        <f>IF(AND($C$2="sixth"),key!FE70,IF(AND($C$2="Seventh"),key!FE170,IF(AND($C$2="eighth"),key!FE270,"")))</f>
        <v>0</v>
      </c>
      <c r="EP68" s="311" t="str">
        <f>IF(AND($C$2="sixth"),key!FF70,IF(AND($C$2="Seventh"),key!FF170,IF(AND($C$2="eighth"),key!FF270,"")))</f>
        <v>D</v>
      </c>
      <c r="EQ68" s="254" t="str">
        <f>IF(AND($C$2="sixth"),key!FG70,IF(AND($C$2="Seventh"),key!FG170,IF(AND($C$2="eighth"),key!FG270,"")))</f>
        <v/>
      </c>
      <c r="ER68" s="254" t="str">
        <f>IF(AND($C$2="sixth"),key!FH70,IF(AND($C$2="Seventh"),key!FH170,IF(AND($C$2="eighth"),key!FH270,"")))</f>
        <v/>
      </c>
      <c r="ES68" s="254" t="str">
        <f>IF(AND($C$2="sixth"),key!FI70,IF(AND($C$2="Seventh"),key!FI170,IF(AND($C$2="eighth"),key!FI270,"")))</f>
        <v/>
      </c>
      <c r="ET68" s="254" t="str">
        <f>IF(AND($C$2="sixth"),key!FJ70,IF(AND($C$2="Seventh"),key!FJ170,IF(AND($C$2="eighth"),key!FJ270,"")))</f>
        <v/>
      </c>
      <c r="EU68" s="254" t="str">
        <f>IF(AND($C$2="sixth"),key!FK70,IF(AND($C$2="Seventh"),key!FK170,IF(AND($C$2="eighth"),key!FK270,"")))</f>
        <v/>
      </c>
      <c r="EV68" s="310">
        <f>IF(AND($C$2="sixth"),key!FL70,IF(AND($C$2="Seventh"),key!FL170,IF(AND($C$2="eighth"),key!FL270,"")))</f>
        <v>0</v>
      </c>
      <c r="EW68" s="311" t="str">
        <f>IF(AND($C$2="sixth"),key!FM70,IF(AND($C$2="Seventh"),key!FM170,IF(AND($C$2="eighth"),key!FM270,"")))</f>
        <v>D</v>
      </c>
      <c r="EX68" s="254" t="str">
        <f>IF(AND($C$2="sixth"),key!FN70,IF(AND($C$2="Seventh"),key!FN170,IF(AND($C$2="eighth"),key!FN270,"")))</f>
        <v/>
      </c>
      <c r="EY68" s="254" t="str">
        <f>IF(AND($C$2="sixth"),key!FO70,IF(AND($C$2="Seventh"),key!FO170,IF(AND($C$2="eighth"),key!FO270,"")))</f>
        <v/>
      </c>
      <c r="EZ68" s="254" t="str">
        <f>IF(AND($C$2="sixth"),key!FP70,IF(AND($C$2="Seventh"),key!FP170,IF(AND($C$2="eighth"),key!FP270,"")))</f>
        <v/>
      </c>
      <c r="FA68" s="254" t="str">
        <f>IF(AND($C$2="sixth"),key!FQ70,IF(AND($C$2="Seventh"),key!FQ170,IF(AND($C$2="eighth"),key!FQ270,"")))</f>
        <v/>
      </c>
      <c r="FB68" s="254" t="str">
        <f>IF(AND($C$2="sixth"),key!FR70,IF(AND($C$2="Seventh"),key!FR170,IF(AND($C$2="eighth"),key!FR270,"")))</f>
        <v/>
      </c>
      <c r="FC68" s="310">
        <f>IF(AND($C$2="sixth"),key!FS70,IF(AND($C$2="Seventh"),key!FS170,IF(AND($C$2="eighth"),key!FS270,"")))</f>
        <v>0</v>
      </c>
      <c r="FD68" s="311" t="str">
        <f>IF(AND($C$2="sixth"),key!FT70,IF(AND($C$2="Seventh"),key!FT170,IF(AND($C$2="eighth"),key!FT270,"")))</f>
        <v>D</v>
      </c>
      <c r="FE68" s="344">
        <f t="shared" si="11"/>
        <v>0.83333333333333337</v>
      </c>
      <c r="FF68" s="261" t="str">
        <f>IF(AND($C$2="sixth"),key!GI70,IF(AND($C$2="Seventh"),key!GI170,IF(AND($C$2="eighth"),key!GI270,"")))</f>
        <v>v"Ve~</v>
      </c>
      <c r="FG68" s="842" t="str">
        <f>IF(AND($C$2="sixth"),key!GJ70,IF(AND($C$2="Seventh"),key!GJ170,IF(AND($C$2="eighth"),key!GJ270,"")))</f>
        <v/>
      </c>
      <c r="FH68" s="843"/>
      <c r="FI68" s="255">
        <f>IF(AND($C$2="sixth"),key!GG70,IF(AND($C$2="Seventh"),key!GG170,IF(AND($C$2="eighth"),key!GG270,"")))</f>
        <v>116</v>
      </c>
      <c r="FJ68" s="330" t="str">
        <f t="shared" si="10"/>
        <v>D</v>
      </c>
      <c r="FK68" s="248"/>
      <c r="FL68" s="248"/>
      <c r="FY68" s="50">
        <f>IF(AND($C$2="sixth"),key!GH70,IF(AND($C$2="Seventh"),key!GH170,IF(AND($C$2="eighth"),key!GH270,"")))</f>
        <v>0</v>
      </c>
    </row>
    <row r="69" spans="1:181" ht="18.75">
      <c r="A69" s="257">
        <v>63</v>
      </c>
      <c r="B69" s="291">
        <f>IF(AND($C$2="sixth"),key!E71,IF(AND($C$2="Seventh"),key!E171,IF(AND($C$2="eighth"),key!E271,"")))</f>
        <v>38865</v>
      </c>
      <c r="C69" s="288">
        <f>IF(ISNA(VLOOKUP(D69,Register!A$7:Z$315,10,FALSE)),"",VLOOKUP(D69,Register!A$7:Z$315,10,FALSE))</f>
        <v>782</v>
      </c>
      <c r="D69" s="289">
        <f>IF(AND($C$2="sixth"),key!B71,IF(AND($C$2="Seventh"),key!B171,IF(AND($C$2="eighth"),key!B271,"")))</f>
        <v>604</v>
      </c>
      <c r="E69" s="290" t="str">
        <f>IF(AND($C$2="sixth"),key!C71,IF(AND($C$2="Seventh"),key!C171,IF(AND($C$2="eighth"),key!C271,"")))</f>
        <v>t'kksnk</v>
      </c>
      <c r="F69" s="290" t="str">
        <f>IF(AND($C$2="sixth"),key!D71,IF(AND($C$2="Seventh"),key!D171,IF(AND($C$2="eighth"),key!D271,"")))</f>
        <v>y{e.kjke</v>
      </c>
      <c r="G69" s="295" t="str">
        <f>IF(AND($C$2="sixth"),key!G71,IF(AND($C$2="Seventh"),key!G171,IF(AND($C$2="eighth"),key!G271,"")))</f>
        <v/>
      </c>
      <c r="H69" s="295" t="str">
        <f>IF(AND($C$2="sixth"),key!H71,IF(AND($C$2="Seventh"),key!H171,IF(AND($C$2="eighth"),key!H271,"")))</f>
        <v/>
      </c>
      <c r="I69" s="297" t="str">
        <f t="shared" si="0"/>
        <v/>
      </c>
      <c r="J69" s="296" t="str">
        <f>IF(AND($C$2="sixth"),key!J71,IF(AND($C$2="Seventh"),key!J171,IF(AND($C$2="eighth"),key!J271,"")))</f>
        <v/>
      </c>
      <c r="K69" s="295" t="str">
        <f>IF(AND($C$2="sixth"),key!K71,IF(AND($C$2="Seventh"),key!K171,IF(AND($C$2="eighth"),key!K271,"")))</f>
        <v/>
      </c>
      <c r="L69" s="295" t="str">
        <f>IF(AND($C$2="sixth"),key!L71,IF(AND($C$2="Seventh"),key!L171,IF(AND($C$2="eighth"),key!L271,"")))</f>
        <v/>
      </c>
      <c r="M69" s="258" t="str">
        <f t="shared" si="2"/>
        <v/>
      </c>
      <c r="N69" s="298" t="str">
        <f>IF(AND($C$2="sixth"),key!N71,IF(AND($C$2="Seventh"),key!N171,IF(AND($C$2="eighth"),key!N271,"")))</f>
        <v/>
      </c>
      <c r="O69" s="295" t="str">
        <f>IF(AND($C$2="sixth"),key!O71,IF(AND($C$2="Seventh"),key!O171,IF(AND($C$2="eighth"),key!O271,"")))</f>
        <v/>
      </c>
      <c r="P69" s="295" t="str">
        <f>IF(AND($C$2="sixth"),key!P71,IF(AND($C$2="Seventh"),key!P171,IF(AND($C$2="eighth"),key!P271,"")))</f>
        <v/>
      </c>
      <c r="Q69" s="258" t="str">
        <f t="shared" si="3"/>
        <v/>
      </c>
      <c r="R69" s="298" t="str">
        <f>IF(AND($C$2="sixth"),key!R71,IF(AND($C$2="Seventh"),key!R171,IF(AND($C$2="eighth"),key!R271,"")))</f>
        <v/>
      </c>
      <c r="S69" s="295" t="str">
        <f>IF(AND($C$2="sixth"),key!S71,IF(AND($C$2="Seventh"),key!S171,IF(AND($C$2="eighth"),key!S271,"")))</f>
        <v/>
      </c>
      <c r="T69" s="295" t="str">
        <f>IF(AND($C$2="sixth"),key!T71,IF(AND($C$2="Seventh"),key!T171,IF(AND($C$2="eighth"),key!T271,"")))</f>
        <v/>
      </c>
      <c r="U69" s="258" t="str">
        <f t="shared" si="4"/>
        <v/>
      </c>
      <c r="V69" s="298" t="str">
        <f>IF(AND($C$2="sixth"),key!V71,IF(AND($C$2="Seventh"),key!V171,IF(AND($C$2="eighth"),key!V271,"")))</f>
        <v/>
      </c>
      <c r="W69" s="295" t="str">
        <f>IF(AND($C$2="sixth"),key!W71,IF(AND($C$2="Seventh"),key!W171,IF(AND($C$2="eighth"),key!W271,"")))</f>
        <v/>
      </c>
      <c r="X69" s="295" t="str">
        <f>IF(AND($C$2="sixth"),key!X71,IF(AND($C$2="Seventh"),key!X171,IF(AND($C$2="eighth"),key!X271,"")))</f>
        <v/>
      </c>
      <c r="Y69" s="259" t="str">
        <f t="shared" si="5"/>
        <v/>
      </c>
      <c r="Z69" s="298" t="str">
        <f>IF(AND($C$2="sixth"),key!Z71,IF(AND($C$2="Seventh"),key!Z171,IF(AND($C$2="eighth"),key!Z271,"")))</f>
        <v/>
      </c>
      <c r="AA69" s="259">
        <f>IF(AND($C$2="sixth"),key!AC71,IF(AND($C$2="Seventh"),key!AC171,IF(AND($C$2="eighth"),key!AC271,"")))</f>
        <v>0</v>
      </c>
      <c r="AB69" s="299" t="str">
        <f>IF(AND($C$2="sixth"),key!AD71,IF(AND($C$2="Seventh"),key!AD171,IF(AND($C$2="eighth"),key!AD271,"")))</f>
        <v/>
      </c>
      <c r="AC69" s="295">
        <f>IF(AND($C$2="sixth"),key!AF71,IF(AND($C$2="Seventh"),key!AF171,IF(AND($C$2="eighth"),key!AF271,"")))</f>
        <v>4</v>
      </c>
      <c r="AD69" s="295">
        <f>IF(AND($C$2="sixth"),key!AG71,IF(AND($C$2="Seventh"),key!AG171,IF(AND($C$2="eighth"),key!AG271,"")))</f>
        <v>5</v>
      </c>
      <c r="AE69" s="297">
        <f t="shared" si="6"/>
        <v>9</v>
      </c>
      <c r="AF69" s="296" t="str">
        <f>IF(AND($C$2="sixth"),key!AI71,IF(AND($C$2="Seventh"),key!AI171,IF(AND($C$2="eighth"),key!AI271,"")))</f>
        <v>A</v>
      </c>
      <c r="AG69" s="295" t="str">
        <f>IF(AND($C$2="sixth"),key!AJ71,IF(AND($C$2="Seventh"),key!AJ171,IF(AND($C$2="eighth"),key!AJ271,"")))</f>
        <v/>
      </c>
      <c r="AH69" s="295" t="str">
        <f>IF(AND($C$2="sixth"),key!AK71,IF(AND($C$2="Seventh"),key!AK171,IF(AND($C$2="eighth"),key!AK271,"")))</f>
        <v/>
      </c>
      <c r="AI69" s="258" t="str">
        <f t="shared" si="7"/>
        <v/>
      </c>
      <c r="AJ69" s="298" t="str">
        <f>IF(AND($C$2="sixth"),key!AM71,IF(AND($C$2="Seventh"),key!AM171,IF(AND($C$2="eighth"),key!AM271,"")))</f>
        <v/>
      </c>
      <c r="AK69" s="295" t="str">
        <f>IF(AND($C$2="sixth"),key!AN71,IF(AND($C$2="Seventh"),key!AN171,IF(AND($C$2="eighth"),key!AN271,"")))</f>
        <v/>
      </c>
      <c r="AL69" s="295" t="str">
        <f>IF(AND($C$2="sixth"),key!AO71,IF(AND($C$2="Seventh"),key!AO171,IF(AND($C$2="eighth"),key!AO271,"")))</f>
        <v/>
      </c>
      <c r="AM69" s="258" t="str">
        <f t="shared" si="8"/>
        <v/>
      </c>
      <c r="AN69" s="298" t="str">
        <f>IF(AND($C$2="sixth"),key!AQ71,IF(AND($C$2="Seventh"),key!AQ171,IF(AND($C$2="eighth"),key!AQ271,"")))</f>
        <v/>
      </c>
      <c r="AO69" s="295" t="str">
        <f>IF(AND($C$2="sixth"),key!AR71,IF(AND($C$2="Seventh"),key!AR171,IF(AND($C$2="eighth"),key!AR271,"")))</f>
        <v/>
      </c>
      <c r="AP69" s="295" t="str">
        <f>IF(AND($C$2="sixth"),key!AS71,IF(AND($C$2="Seventh"),key!AS171,IF(AND($C$2="eighth"),key!AS271,"")))</f>
        <v/>
      </c>
      <c r="AQ69" s="303">
        <f>IF(AND($C$2="sixth"),key!AT71,IF(AND($C$2="Seventh"),key!AT171,IF(AND($C$2="eighth"),key!AT271,"")))</f>
        <v>0</v>
      </c>
      <c r="AR69" s="298" t="str">
        <f>IF(AND($C$2="sixth"),key!AU71,IF(AND($C$2="Seventh"),key!AU171,IF(AND($C$2="eighth"),key!AU271,"")))</f>
        <v/>
      </c>
      <c r="AS69" s="295" t="str">
        <f>IF(AND($C$2="sixth"),key!AV71,IF(AND($C$2="Seventh"),key!AV171,IF(AND($C$2="eighth"),key!AV271,"")))</f>
        <v/>
      </c>
      <c r="AT69" s="295" t="str">
        <f>IF(AND($C$2="sixth"),key!AW71,IF(AND($C$2="Seventh"),key!AW171,IF(AND($C$2="eighth"),key!AW271,"")))</f>
        <v/>
      </c>
      <c r="AU69" s="303">
        <f>IF(AND($C$2="sixth"),key!AX71,IF(AND($C$2="Seventh"),key!AX171,IF(AND($C$2="eighth"),key!AX271,"")))</f>
        <v>0</v>
      </c>
      <c r="AV69" s="298" t="str">
        <f>IF(AND($C$2="sixth"),key!AY71,IF(AND($C$2="Seventh"),key!AY171,IF(AND($C$2="eighth"),key!AY271,"")))</f>
        <v/>
      </c>
      <c r="AW69" s="259">
        <f>IF(AND($C$2="sixth"),key!BB71,IF(AND($C$2="Seventh"),key!BB171,IF(AND($C$2="eighth"),key!BB271,"")))</f>
        <v>9</v>
      </c>
      <c r="AX69" s="299" t="str">
        <f>IF(AND($C$2="sixth"),key!BC71,IF(AND($C$2="Seventh"),key!BC171,IF(AND($C$2="eighth"),key!BC271,"")))</f>
        <v>D</v>
      </c>
      <c r="AY69" s="295" t="str">
        <f>IF(AND($C$2="sixth"),key!BE71,IF(AND($C$2="Seventh"),key!BE171,IF(AND($C$2="eighth"),key!BE271,"")))</f>
        <v/>
      </c>
      <c r="AZ69" s="295" t="str">
        <f>IF(AND($C$2="sixth"),key!BF71,IF(AND($C$2="Seventh"),key!BF171,IF(AND($C$2="eighth"),key!BF271,"")))</f>
        <v/>
      </c>
      <c r="BA69" s="302">
        <f>IF(AND($C$2="sixth"),key!BG71,IF(AND($C$2="Seventh"),key!BG171,IF(AND($C$2="eighth"),key!BG271,"")))</f>
        <v>0</v>
      </c>
      <c r="BB69" s="298" t="str">
        <f>IF(AND($C$2="sixth"),key!BH71,IF(AND($C$2="Seventh"),key!BH171,IF(AND($C$2="eighth"),key!BH271,"")))</f>
        <v/>
      </c>
      <c r="BC69" s="295" t="str">
        <f>IF(AND($C$2="sixth"),key!BI71,IF(AND($C$2="Seventh"),key!BI171,IF(AND($C$2="eighth"),key!BI271,"")))</f>
        <v/>
      </c>
      <c r="BD69" s="295" t="str">
        <f>IF(AND($C$2="sixth"),key!BJ71,IF(AND($C$2="Seventh"),key!BJ171,IF(AND($C$2="eighth"),key!BJ271,"")))</f>
        <v/>
      </c>
      <c r="BE69" s="302">
        <f>IF(AND($C$2="sixth"),key!BK71,IF(AND($C$2="Seventh"),key!BK171,IF(AND($C$2="eighth"),key!BK271,"")))</f>
        <v>0</v>
      </c>
      <c r="BF69" s="298" t="str">
        <f>IF(AND($C$2="sixth"),key!BL71,IF(AND($C$2="Seventh"),key!BL171,IF(AND($C$2="eighth"),key!BL271,"")))</f>
        <v/>
      </c>
      <c r="BG69" s="295" t="str">
        <f>IF(AND($C$2="sixth"),key!BM71,IF(AND($C$2="Seventh"),key!BM171,IF(AND($C$2="eighth"),key!BM271,"")))</f>
        <v/>
      </c>
      <c r="BH69" s="295" t="str">
        <f>IF(AND($C$2="sixth"),key!BN71,IF(AND($C$2="Seventh"),key!BN171,IF(AND($C$2="eighth"),key!BN271,"")))</f>
        <v/>
      </c>
      <c r="BI69" s="302">
        <f>IF(AND($C$2="sixth"),key!BO71,IF(AND($C$2="Seventh"),key!BO171,IF(AND($C$2="eighth"),key!BO271,"")))</f>
        <v>0</v>
      </c>
      <c r="BJ69" s="298" t="str">
        <f>IF(AND($C$2="sixth"),key!BP71,IF(AND($C$2="Seventh"),key!BP171,IF(AND($C$2="eighth"),key!BP271,"")))</f>
        <v/>
      </c>
      <c r="BK69" s="295" t="str">
        <f>IF(AND($C$2="sixth"),key!BQ71,IF(AND($C$2="Seventh"),key!BQ171,IF(AND($C$2="eighth"),key!BQ271,"")))</f>
        <v/>
      </c>
      <c r="BL69" s="295" t="str">
        <f>IF(AND($C$2="sixth"),key!BR71,IF(AND($C$2="Seventh"),key!BR171,IF(AND($C$2="eighth"),key!BR271,"")))</f>
        <v/>
      </c>
      <c r="BM69" s="302">
        <f>IF(AND($C$2="sixth"),key!BS71,IF(AND($C$2="Seventh"),key!BS171,IF(AND($C$2="eighth"),key!BS271,"")))</f>
        <v>0</v>
      </c>
      <c r="BN69" s="298" t="str">
        <f>IF(AND($C$2="sixth"),key!BT71,IF(AND($C$2="Seventh"),key!BT171,IF(AND($C$2="eighth"),key!BT271,"")))</f>
        <v/>
      </c>
      <c r="BO69" s="295" t="str">
        <f>IF(AND($C$2="sixth"),key!BU71,IF(AND($C$2="Seventh"),key!BU171,IF(AND($C$2="eighth"),key!BU271,"")))</f>
        <v/>
      </c>
      <c r="BP69" s="295" t="str">
        <f>IF(AND($C$2="sixth"),key!BV71,IF(AND($C$2="Seventh"),key!BV171,IF(AND($C$2="eighth"),key!BV271,"")))</f>
        <v/>
      </c>
      <c r="BQ69" s="302">
        <f>IF(AND($C$2="sixth"),key!BW71,IF(AND($C$2="Seventh"),key!BW171,IF(AND($C$2="eighth"),key!BW271,"")))</f>
        <v>0</v>
      </c>
      <c r="BR69" s="298" t="str">
        <f>IF(AND($C$2="sixth"),key!BX71,IF(AND($C$2="Seventh"),key!BX171,IF(AND($C$2="eighth"),key!BX271,"")))</f>
        <v/>
      </c>
      <c r="BS69" s="259">
        <f>IF(AND($C$2="sixth"),key!CA71,IF(AND($C$2="Seventh"),key!CA171,IF(AND($C$2="eighth"),key!CA271,"")))</f>
        <v>0</v>
      </c>
      <c r="BT69" s="299" t="str">
        <f>IF(AND($C$2="sixth"),key!CB71,IF(AND($C$2="Seventh"),key!CB171,IF(AND($C$2="eighth"),key!CB271,"")))</f>
        <v/>
      </c>
      <c r="BU69" s="295" t="str">
        <f>IF(AND($C$2="sixth"),key!CD71,IF(AND($C$2="Seventh"),key!CD171,IF(AND($C$2="eighth"),key!CD271,"")))</f>
        <v/>
      </c>
      <c r="BV69" s="295" t="str">
        <f>IF(AND($C$2="sixth"),key!CE71,IF(AND($C$2="Seventh"),key!CE171,IF(AND($C$2="eighth"),key!CE271,"")))</f>
        <v/>
      </c>
      <c r="BW69" s="302">
        <f>IF(AND($C$2="sixth"),key!CF71,IF(AND($C$2="Seventh"),key!CF171,IF(AND($C$2="eighth"),key!CF271,"")))</f>
        <v>0</v>
      </c>
      <c r="BX69" s="298" t="str">
        <f>IF(AND($C$2="sixth"),key!CG71,IF(AND($C$2="Seventh"),key!CG171,IF(AND($C$2="eighth"),key!CG271,"")))</f>
        <v/>
      </c>
      <c r="BY69" s="295" t="str">
        <f>IF(AND($C$2="sixth"),key!CH71,IF(AND($C$2="Seventh"),key!CH171,IF(AND($C$2="eighth"),key!CH271,"")))</f>
        <v/>
      </c>
      <c r="BZ69" s="295" t="str">
        <f>IF(AND($C$2="sixth"),key!CI71,IF(AND($C$2="Seventh"),key!CI171,IF(AND($C$2="eighth"),key!CI271,"")))</f>
        <v/>
      </c>
      <c r="CA69" s="302">
        <f>IF(AND($C$2="sixth"),key!CJ71,IF(AND($C$2="Seventh"),key!CJ171,IF(AND($C$2="eighth"),key!CJ271,"")))</f>
        <v>0</v>
      </c>
      <c r="CB69" s="298" t="str">
        <f>IF(AND($C$2="sixth"),key!CK71,IF(AND($C$2="Seventh"),key!CK171,IF(AND($C$2="eighth"),key!CK271,"")))</f>
        <v/>
      </c>
      <c r="CC69" s="295" t="str">
        <f>IF(AND($C$2="sixth"),key!CL71,IF(AND($C$2="Seventh"),key!CL171,IF(AND($C$2="eighth"),key!CL271,"")))</f>
        <v/>
      </c>
      <c r="CD69" s="295" t="str">
        <f>IF(AND($C$2="sixth"),key!CM71,IF(AND($C$2="Seventh"),key!CM171,IF(AND($C$2="eighth"),key!CM271,"")))</f>
        <v/>
      </c>
      <c r="CE69" s="302">
        <f>IF(AND($C$2="sixth"),key!CN71,IF(AND($C$2="Seventh"),key!CN171,IF(AND($C$2="eighth"),key!CN271,"")))</f>
        <v>0</v>
      </c>
      <c r="CF69" s="298" t="str">
        <f>IF(AND($C$2="sixth"),key!CO71,IF(AND($C$2="Seventh"),key!CO171,IF(AND($C$2="eighth"),key!CO271,"")))</f>
        <v/>
      </c>
      <c r="CG69" s="295" t="str">
        <f>IF(AND($C$2="sixth"),key!CP71,IF(AND($C$2="Seventh"),key!CP171,IF(AND($C$2="eighth"),key!CP271,"")))</f>
        <v/>
      </c>
      <c r="CH69" s="295" t="str">
        <f>IF(AND($C$2="sixth"),key!CQ71,IF(AND($C$2="Seventh"),key!CQ171,IF(AND($C$2="eighth"),key!CQ271,"")))</f>
        <v/>
      </c>
      <c r="CI69" s="302">
        <f>IF(AND($C$2="sixth"),key!CR71,IF(AND($C$2="Seventh"),key!CR171,IF(AND($C$2="eighth"),key!CR271,"")))</f>
        <v>0</v>
      </c>
      <c r="CJ69" s="298" t="str">
        <f>IF(AND($C$2="sixth"),key!CS71,IF(AND($C$2="Seventh"),key!CS171,IF(AND($C$2="eighth"),key!CS271,"")))</f>
        <v/>
      </c>
      <c r="CK69" s="295" t="str">
        <f>IF(AND($C$2="sixth"),key!CT71,IF(AND($C$2="Seventh"),key!CT171,IF(AND($C$2="eighth"),key!CT271,"")))</f>
        <v/>
      </c>
      <c r="CL69" s="295" t="str">
        <f>IF(AND($C$2="sixth"),key!CU71,IF(AND($C$2="Seventh"),key!CU171,IF(AND($C$2="eighth"),key!CU271,"")))</f>
        <v/>
      </c>
      <c r="CM69" s="302">
        <f>IF(AND($C$2="sixth"),key!CV71,IF(AND($C$2="Seventh"),key!CV171,IF(AND($C$2="eighth"),key!CV271,"")))</f>
        <v>0</v>
      </c>
      <c r="CN69" s="298" t="str">
        <f>IF(AND($C$2="sixth"),key!CW71,IF(AND($C$2="Seventh"),key!CW171,IF(AND($C$2="eighth"),key!CW271,"")))</f>
        <v/>
      </c>
      <c r="CO69" s="259">
        <f>IF(AND($C$2="sixth"),key!CZ71,IF(AND($C$2="Seventh"),key!CZ171,IF(AND($C$2="eighth"),key!CZ271,"")))</f>
        <v>0</v>
      </c>
      <c r="CP69" s="299" t="str">
        <f>IF(AND($C$2="sixth"),key!DA71,IF(AND($C$2="Seventh"),key!DA171,IF(AND($C$2="eighth"),key!DA271,"")))</f>
        <v/>
      </c>
      <c r="CQ69" s="295" t="str">
        <f>IF(AND($C$2="sixth"),key!DC71,IF(AND($C$2="Seventh"),key!DC171,IF(AND($C$2="eighth"),key!DC271,"")))</f>
        <v/>
      </c>
      <c r="CR69" s="295" t="str">
        <f>IF(AND($C$2="sixth"),key!DD71,IF(AND($C$2="Seventh"),key!DD171,IF(AND($C$2="eighth"),key!DD271,"")))</f>
        <v/>
      </c>
      <c r="CS69" s="302">
        <f>IF(AND($C$2="sixth"),key!DE71,IF(AND($C$2="Seventh"),key!DE171,IF(AND($C$2="eighth"),key!DE271,"")))</f>
        <v>0</v>
      </c>
      <c r="CT69" s="298" t="str">
        <f>IF(AND($C$2="sixth"),key!DF71,IF(AND($C$2="Seventh"),key!DF171,IF(AND($C$2="eighth"),key!DF271,"")))</f>
        <v/>
      </c>
      <c r="CU69" s="295" t="str">
        <f>IF(AND($C$2="sixth"),key!DG71,IF(AND($C$2="Seventh"),key!DG171,IF(AND($C$2="eighth"),key!DG271,"")))</f>
        <v/>
      </c>
      <c r="CV69" s="295" t="str">
        <f>IF(AND($C$2="sixth"),key!DH71,IF(AND($C$2="Seventh"),key!DH171,IF(AND($C$2="eighth"),key!DH271,"")))</f>
        <v/>
      </c>
      <c r="CW69" s="302">
        <f>IF(AND($C$2="sixth"),key!DI71,IF(AND($C$2="Seventh"),key!DI171,IF(AND($C$2="eighth"),key!DI271,"")))</f>
        <v>0</v>
      </c>
      <c r="CX69" s="298" t="str">
        <f>IF(AND($C$2="sixth"),key!DJ71,IF(AND($C$2="Seventh"),key!DJ171,IF(AND($C$2="eighth"),key!DJ271,"")))</f>
        <v/>
      </c>
      <c r="CY69" s="295" t="str">
        <f>IF(AND($C$2="sixth"),key!DK71,IF(AND($C$2="Seventh"),key!DK171,IF(AND($C$2="eighth"),key!DK271,"")))</f>
        <v/>
      </c>
      <c r="CZ69" s="295" t="str">
        <f>IF(AND($C$2="sixth"),key!DL71,IF(AND($C$2="Seventh"),key!DL171,IF(AND($C$2="eighth"),key!DL271,"")))</f>
        <v/>
      </c>
      <c r="DA69" s="302">
        <f>IF(AND($C$2="sixth"),key!DM71,IF(AND($C$2="Seventh"),key!DM171,IF(AND($C$2="eighth"),key!DM271,"")))</f>
        <v>0</v>
      </c>
      <c r="DB69" s="298" t="str">
        <f>IF(AND($C$2="sixth"),key!DN71,IF(AND($C$2="Seventh"),key!DN171,IF(AND($C$2="eighth"),key!DN271,"")))</f>
        <v/>
      </c>
      <c r="DC69" s="295" t="str">
        <f>IF(AND($C$2="sixth"),key!DO71,IF(AND($C$2="Seventh"),key!DO171,IF(AND($C$2="eighth"),key!DO271,"")))</f>
        <v/>
      </c>
      <c r="DD69" s="295" t="str">
        <f>IF(AND($C$2="sixth"),key!DP71,IF(AND($C$2="Seventh"),key!DP171,IF(AND($C$2="eighth"),key!DP271,"")))</f>
        <v/>
      </c>
      <c r="DE69" s="302">
        <f>IF(AND($C$2="sixth"),key!DQ71,IF(AND($C$2="Seventh"),key!DQ171,IF(AND($C$2="eighth"),key!DQ271,"")))</f>
        <v>0</v>
      </c>
      <c r="DF69" s="298" t="str">
        <f>IF(AND($C$2="sixth"),key!DR71,IF(AND($C$2="Seventh"),key!DR171,IF(AND($C$2="eighth"),key!DR271,"")))</f>
        <v/>
      </c>
      <c r="DG69" s="295" t="str">
        <f>IF(AND($C$2="sixth"),key!DS71,IF(AND($C$2="Seventh"),key!DS171,IF(AND($C$2="eighth"),key!DS271,"")))</f>
        <v/>
      </c>
      <c r="DH69" s="295" t="str">
        <f>IF(AND($C$2="sixth"),key!DT71,IF(AND($C$2="Seventh"),key!DT171,IF(AND($C$2="eighth"),key!DT271,"")))</f>
        <v/>
      </c>
      <c r="DI69" s="302">
        <f>IF(AND($C$2="sixth"),key!DU71,IF(AND($C$2="Seventh"),key!DU171,IF(AND($C$2="eighth"),key!DU271,"")))</f>
        <v>0</v>
      </c>
      <c r="DJ69" s="298" t="str">
        <f>IF(AND($C$2="sixth"),key!DV71,IF(AND($C$2="Seventh"),key!DV171,IF(AND($C$2="eighth"),key!DV271,"")))</f>
        <v/>
      </c>
      <c r="DK69" s="259">
        <f>IF(AND($C$2="sixth"),key!DY71,IF(AND($C$2="Seventh"),key!DY171,IF(AND($C$2="eighth"),key!DY271,"")))</f>
        <v>0</v>
      </c>
      <c r="DL69" s="299" t="str">
        <f>IF(AND($C$2="sixth"),key!DZ71,IF(AND($C$2="Seventh"),key!DZ171,IF(AND($C$2="eighth"),key!DZ271,"")))</f>
        <v/>
      </c>
      <c r="DM69" s="295" t="str">
        <f>IF(AND($C$2="sixth"),key!EB71,IF(AND($C$2="Seventh"),key!EB171,IF(AND($C$2="eighth"),key!EB271,"")))</f>
        <v/>
      </c>
      <c r="DN69" s="295" t="str">
        <f>IF(AND($C$2="sixth"),key!EC71,IF(AND($C$2="Seventh"),key!EC171,IF(AND($C$2="eighth"),key!EC271,"")))</f>
        <v/>
      </c>
      <c r="DO69" s="302">
        <f>IF(AND($C$2="sixth"),key!ED71,IF(AND($C$2="Seventh"),key!ED171,IF(AND($C$2="eighth"),key!ED271,"")))</f>
        <v>0</v>
      </c>
      <c r="DP69" s="298" t="str">
        <f>IF(AND($C$2="sixth"),key!EE71,IF(AND($C$2="Seventh"),key!EE171,IF(AND($C$2="eighth"),key!EE271,"")))</f>
        <v/>
      </c>
      <c r="DQ69" s="295" t="str">
        <f>IF(AND($C$2="sixth"),key!EF71,IF(AND($C$2="Seventh"),key!EF171,IF(AND($C$2="eighth"),key!EF271,"")))</f>
        <v/>
      </c>
      <c r="DR69" s="295" t="str">
        <f>IF(AND($C$2="sixth"),key!EG71,IF(AND($C$2="Seventh"),key!EG171,IF(AND($C$2="eighth"),key!EG271,"")))</f>
        <v/>
      </c>
      <c r="DS69" s="302">
        <f>IF(AND($C$2="sixth"),key!EH71,IF(AND($C$2="Seventh"),key!EH171,IF(AND($C$2="eighth"),key!EH271,"")))</f>
        <v>0</v>
      </c>
      <c r="DT69" s="298" t="str">
        <f>IF(AND($C$2="sixth"),key!EI71,IF(AND($C$2="Seventh"),key!EI171,IF(AND($C$2="eighth"),key!EI271,"")))</f>
        <v/>
      </c>
      <c r="DU69" s="295" t="str">
        <f>IF(AND($C$2="sixth"),key!EJ71,IF(AND($C$2="Seventh"),key!EJ171,IF(AND($C$2="eighth"),key!EJ271,"")))</f>
        <v/>
      </c>
      <c r="DV69" s="295" t="str">
        <f>IF(AND($C$2="sixth"),key!EK71,IF(AND($C$2="Seventh"),key!EK171,IF(AND($C$2="eighth"),key!EK271,"")))</f>
        <v/>
      </c>
      <c r="DW69" s="302">
        <f>IF(AND($C$2="sixth"),key!EL71,IF(AND($C$2="Seventh"),key!EL171,IF(AND($C$2="eighth"),key!EL271,"")))</f>
        <v>0</v>
      </c>
      <c r="DX69" s="298" t="str">
        <f>IF(AND($C$2="sixth"),key!EM71,IF(AND($C$2="Seventh"),key!EM171,IF(AND($C$2="eighth"),key!EM271,"")))</f>
        <v/>
      </c>
      <c r="DY69" s="295" t="str">
        <f>IF(AND($C$2="sixth"),key!EN71,IF(AND($C$2="Seventh"),key!EN171,IF(AND($C$2="eighth"),key!EN271,"")))</f>
        <v/>
      </c>
      <c r="DZ69" s="295" t="str">
        <f>IF(AND($C$2="sixth"),key!EO71,IF(AND($C$2="Seventh"),key!EO171,IF(AND($C$2="eighth"),key!EO271,"")))</f>
        <v/>
      </c>
      <c r="EA69" s="302">
        <f>IF(AND($C$2="sixth"),key!EP71,IF(AND($C$2="Seventh"),key!EP171,IF(AND($C$2="eighth"),key!EP271,"")))</f>
        <v>0</v>
      </c>
      <c r="EB69" s="298" t="str">
        <f>IF(AND($C$2="sixth"),key!EQ71,IF(AND($C$2="Seventh"),key!EQ171,IF(AND($C$2="eighth"),key!EQ271,"")))</f>
        <v/>
      </c>
      <c r="EC69" s="295" t="str">
        <f>IF(AND($C$2="sixth"),key!ER71,IF(AND($C$2="Seventh"),key!ER171,IF(AND($C$2="eighth"),key!ER271,"")))</f>
        <v/>
      </c>
      <c r="ED69" s="295" t="str">
        <f>IF(AND($C$2="sixth"),key!ES71,IF(AND($C$2="Seventh"),key!ES171,IF(AND($C$2="eighth"),key!ES271,"")))</f>
        <v/>
      </c>
      <c r="EE69" s="302">
        <f>IF(AND($C$2="sixth"),key!ET71,IF(AND($C$2="Seventh"),key!ET171,IF(AND($C$2="eighth"),key!ET271,"")))</f>
        <v>0</v>
      </c>
      <c r="EF69" s="298" t="str">
        <f>IF(AND($C$2="sixth"),key!EU71,IF(AND($C$2="Seventh"),key!EU171,IF(AND($C$2="eighth"),key!EU271,"")))</f>
        <v/>
      </c>
      <c r="EG69" s="259">
        <f>IF(AND($C$2="sixth"),key!EX71,IF(AND($C$2="Seventh"),key!EX171,IF(AND($C$2="eighth"),key!EX271,"")))</f>
        <v>0</v>
      </c>
      <c r="EH69" s="299" t="str">
        <f>IF(AND($C$2="sixth"),key!EY71,IF(AND($C$2="Seventh"),key!EY171,IF(AND($C$2="eighth"),key!EY271,"")))</f>
        <v/>
      </c>
      <c r="EI69" s="260">
        <f t="shared" si="9"/>
        <v>9</v>
      </c>
      <c r="EJ69" s="254" t="str">
        <f>IF(AND($C$2="sixth"),key!EZ71,IF(AND($C$2="Seventh"),key!EZ171,IF(AND($C$2="eighth"),key!EZ271,"")))</f>
        <v/>
      </c>
      <c r="EK69" s="254" t="str">
        <f>IF(AND($C$2="sixth"),key!FA71,IF(AND($C$2="Seventh"),key!FA171,IF(AND($C$2="eighth"),key!FA271,"")))</f>
        <v/>
      </c>
      <c r="EL69" s="254" t="str">
        <f>IF(AND($C$2="sixth"),key!FB71,IF(AND($C$2="Seventh"),key!FB171,IF(AND($C$2="eighth"),key!FB271,"")))</f>
        <v/>
      </c>
      <c r="EM69" s="254" t="str">
        <f>IF(AND($C$2="sixth"),key!FC71,IF(AND($C$2="Seventh"),key!FC171,IF(AND($C$2="eighth"),key!FC271,"")))</f>
        <v/>
      </c>
      <c r="EN69" s="254" t="str">
        <f>IF(AND($C$2="sixth"),key!FD71,IF(AND($C$2="Seventh"),key!FD171,IF(AND($C$2="eighth"),key!FD271,"")))</f>
        <v/>
      </c>
      <c r="EO69" s="310">
        <f>IF(AND($C$2="sixth"),key!FE71,IF(AND($C$2="Seventh"),key!FE171,IF(AND($C$2="eighth"),key!FE271,"")))</f>
        <v>0</v>
      </c>
      <c r="EP69" s="311" t="str">
        <f>IF(AND($C$2="sixth"),key!FF71,IF(AND($C$2="Seventh"),key!FF171,IF(AND($C$2="eighth"),key!FF271,"")))</f>
        <v>D</v>
      </c>
      <c r="EQ69" s="254" t="str">
        <f>IF(AND($C$2="sixth"),key!FG71,IF(AND($C$2="Seventh"),key!FG171,IF(AND($C$2="eighth"),key!FG271,"")))</f>
        <v/>
      </c>
      <c r="ER69" s="254" t="str">
        <f>IF(AND($C$2="sixth"),key!FH71,IF(AND($C$2="Seventh"),key!FH171,IF(AND($C$2="eighth"),key!FH271,"")))</f>
        <v/>
      </c>
      <c r="ES69" s="254" t="str">
        <f>IF(AND($C$2="sixth"),key!FI71,IF(AND($C$2="Seventh"),key!FI171,IF(AND($C$2="eighth"),key!FI271,"")))</f>
        <v/>
      </c>
      <c r="ET69" s="254" t="str">
        <f>IF(AND($C$2="sixth"),key!FJ71,IF(AND($C$2="Seventh"),key!FJ171,IF(AND($C$2="eighth"),key!FJ271,"")))</f>
        <v/>
      </c>
      <c r="EU69" s="254" t="str">
        <f>IF(AND($C$2="sixth"),key!FK71,IF(AND($C$2="Seventh"),key!FK171,IF(AND($C$2="eighth"),key!FK271,"")))</f>
        <v/>
      </c>
      <c r="EV69" s="310">
        <f>IF(AND($C$2="sixth"),key!FL71,IF(AND($C$2="Seventh"),key!FL171,IF(AND($C$2="eighth"),key!FL271,"")))</f>
        <v>0</v>
      </c>
      <c r="EW69" s="311" t="str">
        <f>IF(AND($C$2="sixth"),key!FM71,IF(AND($C$2="Seventh"),key!FM171,IF(AND($C$2="eighth"),key!FM271,"")))</f>
        <v>D</v>
      </c>
      <c r="EX69" s="254" t="str">
        <f>IF(AND($C$2="sixth"),key!FN71,IF(AND($C$2="Seventh"),key!FN171,IF(AND($C$2="eighth"),key!FN271,"")))</f>
        <v/>
      </c>
      <c r="EY69" s="254" t="str">
        <f>IF(AND($C$2="sixth"),key!FO71,IF(AND($C$2="Seventh"),key!FO171,IF(AND($C$2="eighth"),key!FO271,"")))</f>
        <v/>
      </c>
      <c r="EZ69" s="254" t="str">
        <f>IF(AND($C$2="sixth"),key!FP71,IF(AND($C$2="Seventh"),key!FP171,IF(AND($C$2="eighth"),key!FP271,"")))</f>
        <v/>
      </c>
      <c r="FA69" s="254" t="str">
        <f>IF(AND($C$2="sixth"),key!FQ71,IF(AND($C$2="Seventh"),key!FQ171,IF(AND($C$2="eighth"),key!FQ271,"")))</f>
        <v/>
      </c>
      <c r="FB69" s="254" t="str">
        <f>IF(AND($C$2="sixth"),key!FR71,IF(AND($C$2="Seventh"),key!FR171,IF(AND($C$2="eighth"),key!FR271,"")))</f>
        <v/>
      </c>
      <c r="FC69" s="310">
        <f>IF(AND($C$2="sixth"),key!FS71,IF(AND($C$2="Seventh"),key!FS171,IF(AND($C$2="eighth"),key!FS271,"")))</f>
        <v>0</v>
      </c>
      <c r="FD69" s="311" t="str">
        <f>IF(AND($C$2="sixth"),key!FT71,IF(AND($C$2="Seventh"),key!FT171,IF(AND($C$2="eighth"),key!FT271,"")))</f>
        <v>D</v>
      </c>
      <c r="FE69" s="344">
        <f t="shared" si="11"/>
        <v>0.75</v>
      </c>
      <c r="FF69" s="261" t="str">
        <f>IF(AND($C$2="sixth"),key!GI71,IF(AND($C$2="Seventh"),key!GI171,IF(AND($C$2="eighth"),key!GI271,"")))</f>
        <v>uoe~</v>
      </c>
      <c r="FG69" s="842" t="str">
        <f>IF(AND($C$2="sixth"),key!GJ71,IF(AND($C$2="Seventh"),key!GJ171,IF(AND($C$2="eighth"),key!GJ271,"")))</f>
        <v/>
      </c>
      <c r="FH69" s="843"/>
      <c r="FI69" s="255">
        <f>IF(AND($C$2="sixth"),key!GG71,IF(AND($C$2="Seventh"),key!GG171,IF(AND($C$2="eighth"),key!GG271,"")))</f>
        <v>106</v>
      </c>
      <c r="FJ69" s="330" t="str">
        <f t="shared" si="10"/>
        <v>D</v>
      </c>
      <c r="FK69" s="248"/>
      <c r="FL69" s="248"/>
      <c r="FY69" s="50">
        <f>IF(AND($C$2="sixth"),key!GH71,IF(AND($C$2="Seventh"),key!GH171,IF(AND($C$2="eighth"),key!GH271,"")))</f>
        <v>0</v>
      </c>
    </row>
    <row r="70" spans="1:181" ht="18.75">
      <c r="A70" s="257">
        <v>64</v>
      </c>
      <c r="B70" s="291" t="str">
        <f>IF(AND($C$2="sixth"),key!E72,IF(AND($C$2="Seventh"),key!E172,IF(AND($C$2="eighth"),key!E272,"")))</f>
        <v/>
      </c>
      <c r="C70" s="288" t="str">
        <f>IF(ISNA(VLOOKUP(D70,Register!A$7:Z$315,10,FALSE)),"",VLOOKUP(D70,Register!A$7:Z$315,10,FALSE))</f>
        <v/>
      </c>
      <c r="D70" s="289" t="str">
        <f>IF(AND($C$2="sixth"),key!B72,IF(AND($C$2="Seventh"),key!B172,IF(AND($C$2="eighth"),key!B272,"")))</f>
        <v/>
      </c>
      <c r="E70" s="290" t="str">
        <f>IF(AND($C$2="sixth"),key!C72,IF(AND($C$2="Seventh"),key!C172,IF(AND($C$2="eighth"),key!C272,"")))</f>
        <v/>
      </c>
      <c r="F70" s="290" t="str">
        <f>IF(AND($C$2="sixth"),key!D72,IF(AND($C$2="Seventh"),key!D172,IF(AND($C$2="eighth"),key!D272,"")))</f>
        <v/>
      </c>
      <c r="G70" s="295" t="str">
        <f>IF(AND($C$2="sixth"),key!G72,IF(AND($C$2="Seventh"),key!G172,IF(AND($C$2="eighth"),key!G272,"")))</f>
        <v/>
      </c>
      <c r="H70" s="295" t="str">
        <f>IF(AND($C$2="sixth"),key!H72,IF(AND($C$2="Seventh"),key!H172,IF(AND($C$2="eighth"),key!H272,"")))</f>
        <v/>
      </c>
      <c r="I70" s="297" t="str">
        <f t="shared" si="0"/>
        <v/>
      </c>
      <c r="J70" s="296" t="str">
        <f>IF(AND($C$2="sixth"),key!J72,IF(AND($C$2="Seventh"),key!J172,IF(AND($C$2="eighth"),key!J272,"")))</f>
        <v/>
      </c>
      <c r="K70" s="295" t="str">
        <f>IF(AND($C$2="sixth"),key!K72,IF(AND($C$2="Seventh"),key!K172,IF(AND($C$2="eighth"),key!K272,"")))</f>
        <v/>
      </c>
      <c r="L70" s="295" t="str">
        <f>IF(AND($C$2="sixth"),key!L72,IF(AND($C$2="Seventh"),key!L172,IF(AND($C$2="eighth"),key!L272,"")))</f>
        <v/>
      </c>
      <c r="M70" s="258" t="str">
        <f t="shared" si="2"/>
        <v/>
      </c>
      <c r="N70" s="298" t="str">
        <f>IF(AND($C$2="sixth"),key!N72,IF(AND($C$2="Seventh"),key!N172,IF(AND($C$2="eighth"),key!N272,"")))</f>
        <v/>
      </c>
      <c r="O70" s="295" t="str">
        <f>IF(AND($C$2="sixth"),key!O72,IF(AND($C$2="Seventh"),key!O172,IF(AND($C$2="eighth"),key!O272,"")))</f>
        <v/>
      </c>
      <c r="P70" s="295" t="str">
        <f>IF(AND($C$2="sixth"),key!P72,IF(AND($C$2="Seventh"),key!P172,IF(AND($C$2="eighth"),key!P272,"")))</f>
        <v/>
      </c>
      <c r="Q70" s="258" t="str">
        <f t="shared" si="3"/>
        <v/>
      </c>
      <c r="R70" s="298" t="str">
        <f>IF(AND($C$2="sixth"),key!R72,IF(AND($C$2="Seventh"),key!R172,IF(AND($C$2="eighth"),key!R272,"")))</f>
        <v/>
      </c>
      <c r="S70" s="295" t="str">
        <f>IF(AND($C$2="sixth"),key!S72,IF(AND($C$2="Seventh"),key!S172,IF(AND($C$2="eighth"),key!S272,"")))</f>
        <v/>
      </c>
      <c r="T70" s="295" t="str">
        <f>IF(AND($C$2="sixth"),key!T72,IF(AND($C$2="Seventh"),key!T172,IF(AND($C$2="eighth"),key!T272,"")))</f>
        <v/>
      </c>
      <c r="U70" s="258" t="str">
        <f t="shared" si="4"/>
        <v/>
      </c>
      <c r="V70" s="298" t="str">
        <f>IF(AND($C$2="sixth"),key!V72,IF(AND($C$2="Seventh"),key!V172,IF(AND($C$2="eighth"),key!V272,"")))</f>
        <v/>
      </c>
      <c r="W70" s="295" t="str">
        <f>IF(AND($C$2="sixth"),key!W72,IF(AND($C$2="Seventh"),key!W172,IF(AND($C$2="eighth"),key!W272,"")))</f>
        <v/>
      </c>
      <c r="X70" s="295" t="str">
        <f>IF(AND($C$2="sixth"),key!X72,IF(AND($C$2="Seventh"),key!X172,IF(AND($C$2="eighth"),key!X272,"")))</f>
        <v/>
      </c>
      <c r="Y70" s="259" t="str">
        <f t="shared" si="5"/>
        <v/>
      </c>
      <c r="Z70" s="298" t="str">
        <f>IF(AND($C$2="sixth"),key!Z72,IF(AND($C$2="Seventh"),key!Z172,IF(AND($C$2="eighth"),key!Z272,"")))</f>
        <v/>
      </c>
      <c r="AA70" s="259" t="str">
        <f>IF(AND($C$2="sixth"),key!AC72,IF(AND($C$2="Seventh"),key!AC172,IF(AND($C$2="eighth"),key!AC272,"")))</f>
        <v/>
      </c>
      <c r="AB70" s="299" t="str">
        <f>IF(AND($C$2="sixth"),key!AD72,IF(AND($C$2="Seventh"),key!AD172,IF(AND($C$2="eighth"),key!AD272,"")))</f>
        <v/>
      </c>
      <c r="AC70" s="295" t="str">
        <f>IF(AND($C$2="sixth"),key!AF72,IF(AND($C$2="Seventh"),key!AF172,IF(AND($C$2="eighth"),key!AF272,"")))</f>
        <v/>
      </c>
      <c r="AD70" s="295" t="str">
        <f>IF(AND($C$2="sixth"),key!AG72,IF(AND($C$2="Seventh"),key!AG172,IF(AND($C$2="eighth"),key!AG272,"")))</f>
        <v/>
      </c>
      <c r="AE70" s="297" t="str">
        <f t="shared" si="6"/>
        <v/>
      </c>
      <c r="AF70" s="296" t="str">
        <f>IF(AND($C$2="sixth"),key!AI72,IF(AND($C$2="Seventh"),key!AI172,IF(AND($C$2="eighth"),key!AI272,"")))</f>
        <v/>
      </c>
      <c r="AG70" s="295" t="str">
        <f>IF(AND($C$2="sixth"),key!AJ72,IF(AND($C$2="Seventh"),key!AJ172,IF(AND($C$2="eighth"),key!AJ272,"")))</f>
        <v/>
      </c>
      <c r="AH70" s="295" t="str">
        <f>IF(AND($C$2="sixth"),key!AK72,IF(AND($C$2="Seventh"),key!AK172,IF(AND($C$2="eighth"),key!AK272,"")))</f>
        <v/>
      </c>
      <c r="AI70" s="258" t="str">
        <f t="shared" si="7"/>
        <v/>
      </c>
      <c r="AJ70" s="298" t="str">
        <f>IF(AND($C$2="sixth"),key!AM72,IF(AND($C$2="Seventh"),key!AM172,IF(AND($C$2="eighth"),key!AM272,"")))</f>
        <v/>
      </c>
      <c r="AK70" s="295" t="str">
        <f>IF(AND($C$2="sixth"),key!AN72,IF(AND($C$2="Seventh"),key!AN172,IF(AND($C$2="eighth"),key!AN272,"")))</f>
        <v/>
      </c>
      <c r="AL70" s="295" t="str">
        <f>IF(AND($C$2="sixth"),key!AO72,IF(AND($C$2="Seventh"),key!AO172,IF(AND($C$2="eighth"),key!AO272,"")))</f>
        <v/>
      </c>
      <c r="AM70" s="258" t="str">
        <f t="shared" si="8"/>
        <v/>
      </c>
      <c r="AN70" s="298" t="str">
        <f>IF(AND($C$2="sixth"),key!AQ72,IF(AND($C$2="Seventh"),key!AQ172,IF(AND($C$2="eighth"),key!AQ272,"")))</f>
        <v/>
      </c>
      <c r="AO70" s="295" t="str">
        <f>IF(AND($C$2="sixth"),key!AR72,IF(AND($C$2="Seventh"),key!AR172,IF(AND($C$2="eighth"),key!AR272,"")))</f>
        <v/>
      </c>
      <c r="AP70" s="295" t="str">
        <f>IF(AND($C$2="sixth"),key!AS72,IF(AND($C$2="Seventh"),key!AS172,IF(AND($C$2="eighth"),key!AS272,"")))</f>
        <v/>
      </c>
      <c r="AQ70" s="303" t="str">
        <f>IF(AND($C$2="sixth"),key!AT72,IF(AND($C$2="Seventh"),key!AT172,IF(AND($C$2="eighth"),key!AT272,"")))</f>
        <v/>
      </c>
      <c r="AR70" s="298" t="str">
        <f>IF(AND($C$2="sixth"),key!AU72,IF(AND($C$2="Seventh"),key!AU172,IF(AND($C$2="eighth"),key!AU272,"")))</f>
        <v/>
      </c>
      <c r="AS70" s="295" t="str">
        <f>IF(AND($C$2="sixth"),key!AV72,IF(AND($C$2="Seventh"),key!AV172,IF(AND($C$2="eighth"),key!AV272,"")))</f>
        <v/>
      </c>
      <c r="AT70" s="295" t="str">
        <f>IF(AND($C$2="sixth"),key!AW72,IF(AND($C$2="Seventh"),key!AW172,IF(AND($C$2="eighth"),key!AW272,"")))</f>
        <v/>
      </c>
      <c r="AU70" s="303" t="str">
        <f>IF(AND($C$2="sixth"),key!AX72,IF(AND($C$2="Seventh"),key!AX172,IF(AND($C$2="eighth"),key!AX272,"")))</f>
        <v/>
      </c>
      <c r="AV70" s="298" t="str">
        <f>IF(AND($C$2="sixth"),key!AY72,IF(AND($C$2="Seventh"),key!AY172,IF(AND($C$2="eighth"),key!AY272,"")))</f>
        <v/>
      </c>
      <c r="AW70" s="259" t="str">
        <f>IF(AND($C$2="sixth"),key!BB72,IF(AND($C$2="Seventh"),key!BB172,IF(AND($C$2="eighth"),key!BB272,"")))</f>
        <v/>
      </c>
      <c r="AX70" s="299" t="str">
        <f>IF(AND($C$2="sixth"),key!BC72,IF(AND($C$2="Seventh"),key!BC172,IF(AND($C$2="eighth"),key!BC272,"")))</f>
        <v/>
      </c>
      <c r="AY70" s="295" t="str">
        <f>IF(AND($C$2="sixth"),key!BE72,IF(AND($C$2="Seventh"),key!BE172,IF(AND($C$2="eighth"),key!BE272,"")))</f>
        <v/>
      </c>
      <c r="AZ70" s="295" t="str">
        <f>IF(AND($C$2="sixth"),key!BF72,IF(AND($C$2="Seventh"),key!BF172,IF(AND($C$2="eighth"),key!BF272,"")))</f>
        <v/>
      </c>
      <c r="BA70" s="302" t="str">
        <f>IF(AND($C$2="sixth"),key!BG72,IF(AND($C$2="Seventh"),key!BG172,IF(AND($C$2="eighth"),key!BG272,"")))</f>
        <v/>
      </c>
      <c r="BB70" s="298" t="str">
        <f>IF(AND($C$2="sixth"),key!BH72,IF(AND($C$2="Seventh"),key!BH172,IF(AND($C$2="eighth"),key!BH272,"")))</f>
        <v/>
      </c>
      <c r="BC70" s="295" t="str">
        <f>IF(AND($C$2="sixth"),key!BI72,IF(AND($C$2="Seventh"),key!BI172,IF(AND($C$2="eighth"),key!BI272,"")))</f>
        <v/>
      </c>
      <c r="BD70" s="295" t="str">
        <f>IF(AND($C$2="sixth"),key!BJ72,IF(AND($C$2="Seventh"),key!BJ172,IF(AND($C$2="eighth"),key!BJ272,"")))</f>
        <v/>
      </c>
      <c r="BE70" s="302" t="str">
        <f>IF(AND($C$2="sixth"),key!BK72,IF(AND($C$2="Seventh"),key!BK172,IF(AND($C$2="eighth"),key!BK272,"")))</f>
        <v/>
      </c>
      <c r="BF70" s="298" t="str">
        <f>IF(AND($C$2="sixth"),key!BL72,IF(AND($C$2="Seventh"),key!BL172,IF(AND($C$2="eighth"),key!BL272,"")))</f>
        <v/>
      </c>
      <c r="BG70" s="295" t="str">
        <f>IF(AND($C$2="sixth"),key!BM72,IF(AND($C$2="Seventh"),key!BM172,IF(AND($C$2="eighth"),key!BM272,"")))</f>
        <v/>
      </c>
      <c r="BH70" s="295" t="str">
        <f>IF(AND($C$2="sixth"),key!BN72,IF(AND($C$2="Seventh"),key!BN172,IF(AND($C$2="eighth"),key!BN272,"")))</f>
        <v/>
      </c>
      <c r="BI70" s="302" t="str">
        <f>IF(AND($C$2="sixth"),key!BO72,IF(AND($C$2="Seventh"),key!BO172,IF(AND($C$2="eighth"),key!BO272,"")))</f>
        <v/>
      </c>
      <c r="BJ70" s="298" t="str">
        <f>IF(AND($C$2="sixth"),key!BP72,IF(AND($C$2="Seventh"),key!BP172,IF(AND($C$2="eighth"),key!BP272,"")))</f>
        <v/>
      </c>
      <c r="BK70" s="295" t="str">
        <f>IF(AND($C$2="sixth"),key!BQ72,IF(AND($C$2="Seventh"),key!BQ172,IF(AND($C$2="eighth"),key!BQ272,"")))</f>
        <v/>
      </c>
      <c r="BL70" s="295" t="str">
        <f>IF(AND($C$2="sixth"),key!BR72,IF(AND($C$2="Seventh"),key!BR172,IF(AND($C$2="eighth"),key!BR272,"")))</f>
        <v/>
      </c>
      <c r="BM70" s="302" t="str">
        <f>IF(AND($C$2="sixth"),key!BS72,IF(AND($C$2="Seventh"),key!BS172,IF(AND($C$2="eighth"),key!BS272,"")))</f>
        <v/>
      </c>
      <c r="BN70" s="298" t="str">
        <f>IF(AND($C$2="sixth"),key!BT72,IF(AND($C$2="Seventh"),key!BT172,IF(AND($C$2="eighth"),key!BT272,"")))</f>
        <v/>
      </c>
      <c r="BO70" s="295" t="str">
        <f>IF(AND($C$2="sixth"),key!BU72,IF(AND($C$2="Seventh"),key!BU172,IF(AND($C$2="eighth"),key!BU272,"")))</f>
        <v/>
      </c>
      <c r="BP70" s="295" t="str">
        <f>IF(AND($C$2="sixth"),key!BV72,IF(AND($C$2="Seventh"),key!BV172,IF(AND($C$2="eighth"),key!BV272,"")))</f>
        <v/>
      </c>
      <c r="BQ70" s="302" t="str">
        <f>IF(AND($C$2="sixth"),key!BW72,IF(AND($C$2="Seventh"),key!BW172,IF(AND($C$2="eighth"),key!BW272,"")))</f>
        <v/>
      </c>
      <c r="BR70" s="298" t="str">
        <f>IF(AND($C$2="sixth"),key!BX72,IF(AND($C$2="Seventh"),key!BX172,IF(AND($C$2="eighth"),key!BX272,"")))</f>
        <v/>
      </c>
      <c r="BS70" s="259" t="str">
        <f>IF(AND($C$2="sixth"),key!CA72,IF(AND($C$2="Seventh"),key!CA172,IF(AND($C$2="eighth"),key!CA272,"")))</f>
        <v/>
      </c>
      <c r="BT70" s="299" t="str">
        <f>IF(AND($C$2="sixth"),key!CB72,IF(AND($C$2="Seventh"),key!CB172,IF(AND($C$2="eighth"),key!CB272,"")))</f>
        <v/>
      </c>
      <c r="BU70" s="295" t="str">
        <f>IF(AND($C$2="sixth"),key!CD72,IF(AND($C$2="Seventh"),key!CD172,IF(AND($C$2="eighth"),key!CD272,"")))</f>
        <v/>
      </c>
      <c r="BV70" s="295" t="str">
        <f>IF(AND($C$2="sixth"),key!CE72,IF(AND($C$2="Seventh"),key!CE172,IF(AND($C$2="eighth"),key!CE272,"")))</f>
        <v/>
      </c>
      <c r="BW70" s="302" t="str">
        <f>IF(AND($C$2="sixth"),key!CF72,IF(AND($C$2="Seventh"),key!CF172,IF(AND($C$2="eighth"),key!CF272,"")))</f>
        <v/>
      </c>
      <c r="BX70" s="298" t="str">
        <f>IF(AND($C$2="sixth"),key!CG72,IF(AND($C$2="Seventh"),key!CG172,IF(AND($C$2="eighth"),key!CG272,"")))</f>
        <v/>
      </c>
      <c r="BY70" s="295" t="str">
        <f>IF(AND($C$2="sixth"),key!CH72,IF(AND($C$2="Seventh"),key!CH172,IF(AND($C$2="eighth"),key!CH272,"")))</f>
        <v/>
      </c>
      <c r="BZ70" s="295" t="str">
        <f>IF(AND($C$2="sixth"),key!CI72,IF(AND($C$2="Seventh"),key!CI172,IF(AND($C$2="eighth"),key!CI272,"")))</f>
        <v/>
      </c>
      <c r="CA70" s="302" t="str">
        <f>IF(AND($C$2="sixth"),key!CJ72,IF(AND($C$2="Seventh"),key!CJ172,IF(AND($C$2="eighth"),key!CJ272,"")))</f>
        <v/>
      </c>
      <c r="CB70" s="298" t="str">
        <f>IF(AND($C$2="sixth"),key!CK72,IF(AND($C$2="Seventh"),key!CK172,IF(AND($C$2="eighth"),key!CK272,"")))</f>
        <v/>
      </c>
      <c r="CC70" s="295" t="str">
        <f>IF(AND($C$2="sixth"),key!CL72,IF(AND($C$2="Seventh"),key!CL172,IF(AND($C$2="eighth"),key!CL272,"")))</f>
        <v/>
      </c>
      <c r="CD70" s="295" t="str">
        <f>IF(AND($C$2="sixth"),key!CM72,IF(AND($C$2="Seventh"),key!CM172,IF(AND($C$2="eighth"),key!CM272,"")))</f>
        <v/>
      </c>
      <c r="CE70" s="302" t="str">
        <f>IF(AND($C$2="sixth"),key!CN72,IF(AND($C$2="Seventh"),key!CN172,IF(AND($C$2="eighth"),key!CN272,"")))</f>
        <v/>
      </c>
      <c r="CF70" s="298" t="str">
        <f>IF(AND($C$2="sixth"),key!CO72,IF(AND($C$2="Seventh"),key!CO172,IF(AND($C$2="eighth"),key!CO272,"")))</f>
        <v/>
      </c>
      <c r="CG70" s="295" t="str">
        <f>IF(AND($C$2="sixth"),key!CP72,IF(AND($C$2="Seventh"),key!CP172,IF(AND($C$2="eighth"),key!CP272,"")))</f>
        <v/>
      </c>
      <c r="CH70" s="295" t="str">
        <f>IF(AND($C$2="sixth"),key!CQ72,IF(AND($C$2="Seventh"),key!CQ172,IF(AND($C$2="eighth"),key!CQ272,"")))</f>
        <v/>
      </c>
      <c r="CI70" s="302" t="str">
        <f>IF(AND($C$2="sixth"),key!CR72,IF(AND($C$2="Seventh"),key!CR172,IF(AND($C$2="eighth"),key!CR272,"")))</f>
        <v/>
      </c>
      <c r="CJ70" s="298" t="str">
        <f>IF(AND($C$2="sixth"),key!CS72,IF(AND($C$2="Seventh"),key!CS172,IF(AND($C$2="eighth"),key!CS272,"")))</f>
        <v/>
      </c>
      <c r="CK70" s="295" t="str">
        <f>IF(AND($C$2="sixth"),key!CT72,IF(AND($C$2="Seventh"),key!CT172,IF(AND($C$2="eighth"),key!CT272,"")))</f>
        <v/>
      </c>
      <c r="CL70" s="295" t="str">
        <f>IF(AND($C$2="sixth"),key!CU72,IF(AND($C$2="Seventh"),key!CU172,IF(AND($C$2="eighth"),key!CU272,"")))</f>
        <v/>
      </c>
      <c r="CM70" s="302" t="str">
        <f>IF(AND($C$2="sixth"),key!CV72,IF(AND($C$2="Seventh"),key!CV172,IF(AND($C$2="eighth"),key!CV272,"")))</f>
        <v/>
      </c>
      <c r="CN70" s="298" t="str">
        <f>IF(AND($C$2="sixth"),key!CW72,IF(AND($C$2="Seventh"),key!CW172,IF(AND($C$2="eighth"),key!CW272,"")))</f>
        <v/>
      </c>
      <c r="CO70" s="259" t="str">
        <f>IF(AND($C$2="sixth"),key!CZ72,IF(AND($C$2="Seventh"),key!CZ172,IF(AND($C$2="eighth"),key!CZ272,"")))</f>
        <v/>
      </c>
      <c r="CP70" s="299" t="str">
        <f>IF(AND($C$2="sixth"),key!DA72,IF(AND($C$2="Seventh"),key!DA172,IF(AND($C$2="eighth"),key!DA272,"")))</f>
        <v/>
      </c>
      <c r="CQ70" s="295" t="str">
        <f>IF(AND($C$2="sixth"),key!DC72,IF(AND($C$2="Seventh"),key!DC172,IF(AND($C$2="eighth"),key!DC272,"")))</f>
        <v/>
      </c>
      <c r="CR70" s="295" t="str">
        <f>IF(AND($C$2="sixth"),key!DD72,IF(AND($C$2="Seventh"),key!DD172,IF(AND($C$2="eighth"),key!DD272,"")))</f>
        <v/>
      </c>
      <c r="CS70" s="302" t="str">
        <f>IF(AND($C$2="sixth"),key!DE72,IF(AND($C$2="Seventh"),key!DE172,IF(AND($C$2="eighth"),key!DE272,"")))</f>
        <v/>
      </c>
      <c r="CT70" s="298" t="str">
        <f>IF(AND($C$2="sixth"),key!DF72,IF(AND($C$2="Seventh"),key!DF172,IF(AND($C$2="eighth"),key!DF272,"")))</f>
        <v/>
      </c>
      <c r="CU70" s="295" t="str">
        <f>IF(AND($C$2="sixth"),key!DG72,IF(AND($C$2="Seventh"),key!DG172,IF(AND($C$2="eighth"),key!DG272,"")))</f>
        <v/>
      </c>
      <c r="CV70" s="295" t="str">
        <f>IF(AND($C$2="sixth"),key!DH72,IF(AND($C$2="Seventh"),key!DH172,IF(AND($C$2="eighth"),key!DH272,"")))</f>
        <v/>
      </c>
      <c r="CW70" s="302" t="str">
        <f>IF(AND($C$2="sixth"),key!DI72,IF(AND($C$2="Seventh"),key!DI172,IF(AND($C$2="eighth"),key!DI272,"")))</f>
        <v/>
      </c>
      <c r="CX70" s="298" t="str">
        <f>IF(AND($C$2="sixth"),key!DJ72,IF(AND($C$2="Seventh"),key!DJ172,IF(AND($C$2="eighth"),key!DJ272,"")))</f>
        <v/>
      </c>
      <c r="CY70" s="295" t="str">
        <f>IF(AND($C$2="sixth"),key!DK72,IF(AND($C$2="Seventh"),key!DK172,IF(AND($C$2="eighth"),key!DK272,"")))</f>
        <v/>
      </c>
      <c r="CZ70" s="295" t="str">
        <f>IF(AND($C$2="sixth"),key!DL72,IF(AND($C$2="Seventh"),key!DL172,IF(AND($C$2="eighth"),key!DL272,"")))</f>
        <v/>
      </c>
      <c r="DA70" s="302" t="str">
        <f>IF(AND($C$2="sixth"),key!DM72,IF(AND($C$2="Seventh"),key!DM172,IF(AND($C$2="eighth"),key!DM272,"")))</f>
        <v/>
      </c>
      <c r="DB70" s="298" t="str">
        <f>IF(AND($C$2="sixth"),key!DN72,IF(AND($C$2="Seventh"),key!DN172,IF(AND($C$2="eighth"),key!DN272,"")))</f>
        <v/>
      </c>
      <c r="DC70" s="295" t="str">
        <f>IF(AND($C$2="sixth"),key!DO72,IF(AND($C$2="Seventh"),key!DO172,IF(AND($C$2="eighth"),key!DO272,"")))</f>
        <v/>
      </c>
      <c r="DD70" s="295" t="str">
        <f>IF(AND($C$2="sixth"),key!DP72,IF(AND($C$2="Seventh"),key!DP172,IF(AND($C$2="eighth"),key!DP272,"")))</f>
        <v/>
      </c>
      <c r="DE70" s="302" t="str">
        <f>IF(AND($C$2="sixth"),key!DQ72,IF(AND($C$2="Seventh"),key!DQ172,IF(AND($C$2="eighth"),key!DQ272,"")))</f>
        <v/>
      </c>
      <c r="DF70" s="298" t="str">
        <f>IF(AND($C$2="sixth"),key!DR72,IF(AND($C$2="Seventh"),key!DR172,IF(AND($C$2="eighth"),key!DR272,"")))</f>
        <v/>
      </c>
      <c r="DG70" s="295" t="str">
        <f>IF(AND($C$2="sixth"),key!DS72,IF(AND($C$2="Seventh"),key!DS172,IF(AND($C$2="eighth"),key!DS272,"")))</f>
        <v/>
      </c>
      <c r="DH70" s="295" t="str">
        <f>IF(AND($C$2="sixth"),key!DT72,IF(AND($C$2="Seventh"),key!DT172,IF(AND($C$2="eighth"),key!DT272,"")))</f>
        <v/>
      </c>
      <c r="DI70" s="302" t="str">
        <f>IF(AND($C$2="sixth"),key!DU72,IF(AND($C$2="Seventh"),key!DU172,IF(AND($C$2="eighth"),key!DU272,"")))</f>
        <v/>
      </c>
      <c r="DJ70" s="298" t="str">
        <f>IF(AND($C$2="sixth"),key!DV72,IF(AND($C$2="Seventh"),key!DV172,IF(AND($C$2="eighth"),key!DV272,"")))</f>
        <v/>
      </c>
      <c r="DK70" s="259" t="str">
        <f>IF(AND($C$2="sixth"),key!DY72,IF(AND($C$2="Seventh"),key!DY172,IF(AND($C$2="eighth"),key!DY272,"")))</f>
        <v/>
      </c>
      <c r="DL70" s="299" t="str">
        <f>IF(AND($C$2="sixth"),key!DZ72,IF(AND($C$2="Seventh"),key!DZ172,IF(AND($C$2="eighth"),key!DZ272,"")))</f>
        <v/>
      </c>
      <c r="DM70" s="295" t="str">
        <f>IF(AND($C$2="sixth"),key!EB72,IF(AND($C$2="Seventh"),key!EB172,IF(AND($C$2="eighth"),key!EB272,"")))</f>
        <v/>
      </c>
      <c r="DN70" s="295" t="str">
        <f>IF(AND($C$2="sixth"),key!EC72,IF(AND($C$2="Seventh"),key!EC172,IF(AND($C$2="eighth"),key!EC272,"")))</f>
        <v/>
      </c>
      <c r="DO70" s="302" t="str">
        <f>IF(AND($C$2="sixth"),key!ED72,IF(AND($C$2="Seventh"),key!ED172,IF(AND($C$2="eighth"),key!ED272,"")))</f>
        <v/>
      </c>
      <c r="DP70" s="298" t="str">
        <f>IF(AND($C$2="sixth"),key!EE72,IF(AND($C$2="Seventh"),key!EE172,IF(AND($C$2="eighth"),key!EE272,"")))</f>
        <v/>
      </c>
      <c r="DQ70" s="295" t="str">
        <f>IF(AND($C$2="sixth"),key!EF72,IF(AND($C$2="Seventh"),key!EF172,IF(AND($C$2="eighth"),key!EF272,"")))</f>
        <v/>
      </c>
      <c r="DR70" s="295" t="str">
        <f>IF(AND($C$2="sixth"),key!EG72,IF(AND($C$2="Seventh"),key!EG172,IF(AND($C$2="eighth"),key!EG272,"")))</f>
        <v/>
      </c>
      <c r="DS70" s="302" t="str">
        <f>IF(AND($C$2="sixth"),key!EH72,IF(AND($C$2="Seventh"),key!EH172,IF(AND($C$2="eighth"),key!EH272,"")))</f>
        <v/>
      </c>
      <c r="DT70" s="298" t="str">
        <f>IF(AND($C$2="sixth"),key!EI72,IF(AND($C$2="Seventh"),key!EI172,IF(AND($C$2="eighth"),key!EI272,"")))</f>
        <v/>
      </c>
      <c r="DU70" s="295" t="str">
        <f>IF(AND($C$2="sixth"),key!EJ72,IF(AND($C$2="Seventh"),key!EJ172,IF(AND($C$2="eighth"),key!EJ272,"")))</f>
        <v/>
      </c>
      <c r="DV70" s="295" t="str">
        <f>IF(AND($C$2="sixth"),key!EK72,IF(AND($C$2="Seventh"),key!EK172,IF(AND($C$2="eighth"),key!EK272,"")))</f>
        <v/>
      </c>
      <c r="DW70" s="302" t="str">
        <f>IF(AND($C$2="sixth"),key!EL72,IF(AND($C$2="Seventh"),key!EL172,IF(AND($C$2="eighth"),key!EL272,"")))</f>
        <v/>
      </c>
      <c r="DX70" s="298" t="str">
        <f>IF(AND($C$2="sixth"),key!EM72,IF(AND($C$2="Seventh"),key!EM172,IF(AND($C$2="eighth"),key!EM272,"")))</f>
        <v/>
      </c>
      <c r="DY70" s="295" t="str">
        <f>IF(AND($C$2="sixth"),key!EN72,IF(AND($C$2="Seventh"),key!EN172,IF(AND($C$2="eighth"),key!EN272,"")))</f>
        <v/>
      </c>
      <c r="DZ70" s="295" t="str">
        <f>IF(AND($C$2="sixth"),key!EO72,IF(AND($C$2="Seventh"),key!EO172,IF(AND($C$2="eighth"),key!EO272,"")))</f>
        <v/>
      </c>
      <c r="EA70" s="302" t="str">
        <f>IF(AND($C$2="sixth"),key!EP72,IF(AND($C$2="Seventh"),key!EP172,IF(AND($C$2="eighth"),key!EP272,"")))</f>
        <v/>
      </c>
      <c r="EB70" s="298" t="str">
        <f>IF(AND($C$2="sixth"),key!EQ72,IF(AND($C$2="Seventh"),key!EQ172,IF(AND($C$2="eighth"),key!EQ272,"")))</f>
        <v/>
      </c>
      <c r="EC70" s="295" t="str">
        <f>IF(AND($C$2="sixth"),key!ER72,IF(AND($C$2="Seventh"),key!ER172,IF(AND($C$2="eighth"),key!ER272,"")))</f>
        <v/>
      </c>
      <c r="ED70" s="295" t="str">
        <f>IF(AND($C$2="sixth"),key!ES72,IF(AND($C$2="Seventh"),key!ES172,IF(AND($C$2="eighth"),key!ES272,"")))</f>
        <v/>
      </c>
      <c r="EE70" s="302" t="str">
        <f>IF(AND($C$2="sixth"),key!ET72,IF(AND($C$2="Seventh"),key!ET172,IF(AND($C$2="eighth"),key!ET272,"")))</f>
        <v/>
      </c>
      <c r="EF70" s="298" t="str">
        <f>IF(AND($C$2="sixth"),key!EU72,IF(AND($C$2="Seventh"),key!EU172,IF(AND($C$2="eighth"),key!EU272,"")))</f>
        <v/>
      </c>
      <c r="EG70" s="259" t="str">
        <f>IF(AND($C$2="sixth"),key!EX72,IF(AND($C$2="Seventh"),key!EX172,IF(AND($C$2="eighth"),key!EX272,"")))</f>
        <v/>
      </c>
      <c r="EH70" s="299" t="str">
        <f>IF(AND($C$2="sixth"),key!EY72,IF(AND($C$2="Seventh"),key!EY172,IF(AND($C$2="eighth"),key!EY272,"")))</f>
        <v/>
      </c>
      <c r="EI70" s="260" t="str">
        <f t="shared" si="9"/>
        <v/>
      </c>
      <c r="EJ70" s="254" t="str">
        <f>IF(AND($C$2="sixth"),key!EZ72,IF(AND($C$2="Seventh"),key!EZ172,IF(AND($C$2="eighth"),key!EZ272,"")))</f>
        <v/>
      </c>
      <c r="EK70" s="254" t="str">
        <f>IF(AND($C$2="sixth"),key!FA72,IF(AND($C$2="Seventh"),key!FA172,IF(AND($C$2="eighth"),key!FA272,"")))</f>
        <v/>
      </c>
      <c r="EL70" s="254" t="str">
        <f>IF(AND($C$2="sixth"),key!FB72,IF(AND($C$2="Seventh"),key!FB172,IF(AND($C$2="eighth"),key!FB272,"")))</f>
        <v/>
      </c>
      <c r="EM70" s="254" t="str">
        <f>IF(AND($C$2="sixth"),key!FC72,IF(AND($C$2="Seventh"),key!FC172,IF(AND($C$2="eighth"),key!FC272,"")))</f>
        <v/>
      </c>
      <c r="EN70" s="254" t="str">
        <f>IF(AND($C$2="sixth"),key!FD72,IF(AND($C$2="Seventh"),key!FD172,IF(AND($C$2="eighth"),key!FD272,"")))</f>
        <v/>
      </c>
      <c r="EO70" s="310" t="str">
        <f>IF(AND($C$2="sixth"),key!FE72,IF(AND($C$2="Seventh"),key!FE172,IF(AND($C$2="eighth"),key!FE272,"")))</f>
        <v/>
      </c>
      <c r="EP70" s="311" t="str">
        <f>IF(AND($C$2="sixth"),key!FF72,IF(AND($C$2="Seventh"),key!FF172,IF(AND($C$2="eighth"),key!FF272,"")))</f>
        <v xml:space="preserve"> </v>
      </c>
      <c r="EQ70" s="254" t="str">
        <f>IF(AND($C$2="sixth"),key!FG72,IF(AND($C$2="Seventh"),key!FG172,IF(AND($C$2="eighth"),key!FG272,"")))</f>
        <v/>
      </c>
      <c r="ER70" s="254" t="str">
        <f>IF(AND($C$2="sixth"),key!FH72,IF(AND($C$2="Seventh"),key!FH172,IF(AND($C$2="eighth"),key!FH272,"")))</f>
        <v/>
      </c>
      <c r="ES70" s="254" t="str">
        <f>IF(AND($C$2="sixth"),key!FI72,IF(AND($C$2="Seventh"),key!FI172,IF(AND($C$2="eighth"),key!FI272,"")))</f>
        <v/>
      </c>
      <c r="ET70" s="254" t="str">
        <f>IF(AND($C$2="sixth"),key!FJ72,IF(AND($C$2="Seventh"),key!FJ172,IF(AND($C$2="eighth"),key!FJ272,"")))</f>
        <v/>
      </c>
      <c r="EU70" s="254" t="str">
        <f>IF(AND($C$2="sixth"),key!FK72,IF(AND($C$2="Seventh"),key!FK172,IF(AND($C$2="eighth"),key!FK272,"")))</f>
        <v/>
      </c>
      <c r="EV70" s="310" t="str">
        <f>IF(AND($C$2="sixth"),key!FL72,IF(AND($C$2="Seventh"),key!FL172,IF(AND($C$2="eighth"),key!FL272,"")))</f>
        <v/>
      </c>
      <c r="EW70" s="311" t="str">
        <f>IF(AND($C$2="sixth"),key!FM72,IF(AND($C$2="Seventh"),key!FM172,IF(AND($C$2="eighth"),key!FM272,"")))</f>
        <v xml:space="preserve"> </v>
      </c>
      <c r="EX70" s="254" t="str">
        <f>IF(AND($C$2="sixth"),key!FN72,IF(AND($C$2="Seventh"),key!FN172,IF(AND($C$2="eighth"),key!FN272,"")))</f>
        <v/>
      </c>
      <c r="EY70" s="254" t="str">
        <f>IF(AND($C$2="sixth"),key!FO72,IF(AND($C$2="Seventh"),key!FO172,IF(AND($C$2="eighth"),key!FO272,"")))</f>
        <v/>
      </c>
      <c r="EZ70" s="254" t="str">
        <f>IF(AND($C$2="sixth"),key!FP72,IF(AND($C$2="Seventh"),key!FP172,IF(AND($C$2="eighth"),key!FP272,"")))</f>
        <v/>
      </c>
      <c r="FA70" s="254" t="str">
        <f>IF(AND($C$2="sixth"),key!FQ72,IF(AND($C$2="Seventh"),key!FQ172,IF(AND($C$2="eighth"),key!FQ272,"")))</f>
        <v/>
      </c>
      <c r="FB70" s="254" t="str">
        <f>IF(AND($C$2="sixth"),key!FR72,IF(AND($C$2="Seventh"),key!FR172,IF(AND($C$2="eighth"),key!FR272,"")))</f>
        <v/>
      </c>
      <c r="FC70" s="310" t="str">
        <f>IF(AND($C$2="sixth"),key!FS72,IF(AND($C$2="Seventh"),key!FS172,IF(AND($C$2="eighth"),key!FS272,"")))</f>
        <v/>
      </c>
      <c r="FD70" s="311" t="str">
        <f>IF(AND($C$2="sixth"),key!FT72,IF(AND($C$2="Seventh"),key!FT172,IF(AND($C$2="eighth"),key!FT272,"")))</f>
        <v xml:space="preserve"> </v>
      </c>
      <c r="FE70" s="344" t="str">
        <f t="shared" si="11"/>
        <v/>
      </c>
      <c r="FF70" s="261" t="str">
        <f>IF(AND($C$2="sixth"),key!GI72,IF(AND($C$2="Seventh"),key!GI172,IF(AND($C$2="eighth"),key!GI272,"")))</f>
        <v/>
      </c>
      <c r="FG70" s="842" t="str">
        <f>IF(AND($C$2="sixth"),key!GJ72,IF(AND($C$2="Seventh"),key!GJ172,IF(AND($C$2="eighth"),key!GJ272,"")))</f>
        <v/>
      </c>
      <c r="FH70" s="843"/>
      <c r="FI70" s="255" t="str">
        <f>IF(AND($C$2="sixth"),key!GG72,IF(AND($C$2="Seventh"),key!GG172,IF(AND($C$2="eighth"),key!GG272,"")))</f>
        <v/>
      </c>
      <c r="FJ70" s="330" t="str">
        <f t="shared" si="10"/>
        <v/>
      </c>
      <c r="FK70" s="248"/>
      <c r="FL70" s="248"/>
      <c r="FY70" s="50" t="str">
        <f>IF(AND($C$2="sixth"),key!GH72,IF(AND($C$2="Seventh"),key!GH172,IF(AND($C$2="eighth"),key!GH272,"")))</f>
        <v/>
      </c>
    </row>
    <row r="71" spans="1:181" ht="18.75">
      <c r="A71" s="257">
        <v>65</v>
      </c>
      <c r="B71" s="291" t="str">
        <f>IF(AND($C$2="sixth"),key!E73,IF(AND($C$2="Seventh"),key!E173,IF(AND($C$2="eighth"),key!E273,"")))</f>
        <v/>
      </c>
      <c r="C71" s="288" t="str">
        <f>IF(ISNA(VLOOKUP(D71,Register!A$7:Z$315,10,FALSE)),"",VLOOKUP(D71,Register!A$7:Z$315,10,FALSE))</f>
        <v/>
      </c>
      <c r="D71" s="289" t="str">
        <f>IF(AND($C$2="sixth"),key!B73,IF(AND($C$2="Seventh"),key!B173,IF(AND($C$2="eighth"),key!B273,"")))</f>
        <v/>
      </c>
      <c r="E71" s="290" t="str">
        <f>IF(AND($C$2="sixth"),key!C73,IF(AND($C$2="Seventh"),key!C173,IF(AND($C$2="eighth"),key!C273,"")))</f>
        <v/>
      </c>
      <c r="F71" s="290" t="str">
        <f>IF(AND($C$2="sixth"),key!D73,IF(AND($C$2="Seventh"),key!D173,IF(AND($C$2="eighth"),key!D273,"")))</f>
        <v/>
      </c>
      <c r="G71" s="295" t="str">
        <f>IF(AND($C$2="sixth"),key!G73,IF(AND($C$2="Seventh"),key!G173,IF(AND($C$2="eighth"),key!G273,"")))</f>
        <v/>
      </c>
      <c r="H71" s="295" t="str">
        <f>IF(AND($C$2="sixth"),key!H73,IF(AND($C$2="Seventh"),key!H173,IF(AND($C$2="eighth"),key!H273,"")))</f>
        <v/>
      </c>
      <c r="I71" s="297" t="str">
        <f t="shared" ref="I71:I106" si="12">IF(AND(G71="",H71=""),"",IF(AND(G71="NA",H71="NA"),"NA",SUM(G71:H71)))</f>
        <v/>
      </c>
      <c r="J71" s="296" t="str">
        <f>IF(AND($C$2="sixth"),key!J73,IF(AND($C$2="Seventh"),key!J173,IF(AND($C$2="eighth"),key!J273,"")))</f>
        <v/>
      </c>
      <c r="K71" s="295" t="str">
        <f>IF(AND($C$2="sixth"),key!K73,IF(AND($C$2="Seventh"),key!K173,IF(AND($C$2="eighth"),key!K273,"")))</f>
        <v/>
      </c>
      <c r="L71" s="295" t="str">
        <f>IF(AND($C$2="sixth"),key!L73,IF(AND($C$2="Seventh"),key!L173,IF(AND($C$2="eighth"),key!L273,"")))</f>
        <v/>
      </c>
      <c r="M71" s="258" t="str">
        <f t="shared" si="2"/>
        <v/>
      </c>
      <c r="N71" s="298" t="str">
        <f>IF(AND($C$2="sixth"),key!N73,IF(AND($C$2="Seventh"),key!N173,IF(AND($C$2="eighth"),key!N273,"")))</f>
        <v/>
      </c>
      <c r="O71" s="295" t="str">
        <f>IF(AND($C$2="sixth"),key!O73,IF(AND($C$2="Seventh"),key!O173,IF(AND($C$2="eighth"),key!O273,"")))</f>
        <v/>
      </c>
      <c r="P71" s="295" t="str">
        <f>IF(AND($C$2="sixth"),key!P73,IF(AND($C$2="Seventh"),key!P173,IF(AND($C$2="eighth"),key!P273,"")))</f>
        <v/>
      </c>
      <c r="Q71" s="258" t="str">
        <f t="shared" si="3"/>
        <v/>
      </c>
      <c r="R71" s="298" t="str">
        <f>IF(AND($C$2="sixth"),key!R73,IF(AND($C$2="Seventh"),key!R173,IF(AND($C$2="eighth"),key!R273,"")))</f>
        <v/>
      </c>
      <c r="S71" s="295" t="str">
        <f>IF(AND($C$2="sixth"),key!S73,IF(AND($C$2="Seventh"),key!S173,IF(AND($C$2="eighth"),key!S273,"")))</f>
        <v/>
      </c>
      <c r="T71" s="295" t="str">
        <f>IF(AND($C$2="sixth"),key!T73,IF(AND($C$2="Seventh"),key!T173,IF(AND($C$2="eighth"),key!T273,"")))</f>
        <v/>
      </c>
      <c r="U71" s="258" t="str">
        <f t="shared" si="4"/>
        <v/>
      </c>
      <c r="V71" s="298" t="str">
        <f>IF(AND($C$2="sixth"),key!V73,IF(AND($C$2="Seventh"),key!V173,IF(AND($C$2="eighth"),key!V273,"")))</f>
        <v/>
      </c>
      <c r="W71" s="295" t="str">
        <f>IF(AND($C$2="sixth"),key!W73,IF(AND($C$2="Seventh"),key!W173,IF(AND($C$2="eighth"),key!W273,"")))</f>
        <v/>
      </c>
      <c r="X71" s="295" t="str">
        <f>IF(AND($C$2="sixth"),key!X73,IF(AND($C$2="Seventh"),key!X173,IF(AND($C$2="eighth"),key!X273,"")))</f>
        <v/>
      </c>
      <c r="Y71" s="259" t="str">
        <f t="shared" si="5"/>
        <v/>
      </c>
      <c r="Z71" s="298" t="str">
        <f>IF(AND($C$2="sixth"),key!Z73,IF(AND($C$2="Seventh"),key!Z173,IF(AND($C$2="eighth"),key!Z273,"")))</f>
        <v/>
      </c>
      <c r="AA71" s="259" t="str">
        <f>IF(AND($C$2="sixth"),key!AC73,IF(AND($C$2="Seventh"),key!AC173,IF(AND($C$2="eighth"),key!AC273,"")))</f>
        <v/>
      </c>
      <c r="AB71" s="299" t="str">
        <f>IF(AND($C$2="sixth"),key!AD73,IF(AND($C$2="Seventh"),key!AD173,IF(AND($C$2="eighth"),key!AD273,"")))</f>
        <v/>
      </c>
      <c r="AC71" s="295" t="str">
        <f>IF(AND($C$2="sixth"),key!AF73,IF(AND($C$2="Seventh"),key!AF173,IF(AND($C$2="eighth"),key!AF273,"")))</f>
        <v/>
      </c>
      <c r="AD71" s="295" t="str">
        <f>IF(AND($C$2="sixth"),key!AG73,IF(AND($C$2="Seventh"),key!AG173,IF(AND($C$2="eighth"),key!AG273,"")))</f>
        <v/>
      </c>
      <c r="AE71" s="297" t="str">
        <f t="shared" si="6"/>
        <v/>
      </c>
      <c r="AF71" s="296" t="str">
        <f>IF(AND($C$2="sixth"),key!AI73,IF(AND($C$2="Seventh"),key!AI173,IF(AND($C$2="eighth"),key!AI273,"")))</f>
        <v/>
      </c>
      <c r="AG71" s="295" t="str">
        <f>IF(AND($C$2="sixth"),key!AJ73,IF(AND($C$2="Seventh"),key!AJ173,IF(AND($C$2="eighth"),key!AJ273,"")))</f>
        <v/>
      </c>
      <c r="AH71" s="295" t="str">
        <f>IF(AND($C$2="sixth"),key!AK73,IF(AND($C$2="Seventh"),key!AK173,IF(AND($C$2="eighth"),key!AK273,"")))</f>
        <v/>
      </c>
      <c r="AI71" s="258" t="str">
        <f t="shared" si="7"/>
        <v/>
      </c>
      <c r="AJ71" s="298" t="str">
        <f>IF(AND($C$2="sixth"),key!AM73,IF(AND($C$2="Seventh"),key!AM173,IF(AND($C$2="eighth"),key!AM273,"")))</f>
        <v/>
      </c>
      <c r="AK71" s="295" t="str">
        <f>IF(AND($C$2="sixth"),key!AN73,IF(AND($C$2="Seventh"),key!AN173,IF(AND($C$2="eighth"),key!AN273,"")))</f>
        <v/>
      </c>
      <c r="AL71" s="295" t="str">
        <f>IF(AND($C$2="sixth"),key!AO73,IF(AND($C$2="Seventh"),key!AO173,IF(AND($C$2="eighth"),key!AO273,"")))</f>
        <v/>
      </c>
      <c r="AM71" s="258" t="str">
        <f t="shared" si="8"/>
        <v/>
      </c>
      <c r="AN71" s="298" t="str">
        <f>IF(AND($C$2="sixth"),key!AQ73,IF(AND($C$2="Seventh"),key!AQ173,IF(AND($C$2="eighth"),key!AQ273,"")))</f>
        <v/>
      </c>
      <c r="AO71" s="295" t="str">
        <f>IF(AND($C$2="sixth"),key!AR73,IF(AND($C$2="Seventh"),key!AR173,IF(AND($C$2="eighth"),key!AR273,"")))</f>
        <v/>
      </c>
      <c r="AP71" s="295" t="str">
        <f>IF(AND($C$2="sixth"),key!AS73,IF(AND($C$2="Seventh"),key!AS173,IF(AND($C$2="eighth"),key!AS273,"")))</f>
        <v/>
      </c>
      <c r="AQ71" s="303" t="str">
        <f>IF(AND($C$2="sixth"),key!AT73,IF(AND($C$2="Seventh"),key!AT173,IF(AND($C$2="eighth"),key!AT273,"")))</f>
        <v/>
      </c>
      <c r="AR71" s="298" t="str">
        <f>IF(AND($C$2="sixth"),key!AU73,IF(AND($C$2="Seventh"),key!AU173,IF(AND($C$2="eighth"),key!AU273,"")))</f>
        <v/>
      </c>
      <c r="AS71" s="295" t="str">
        <f>IF(AND($C$2="sixth"),key!AV73,IF(AND($C$2="Seventh"),key!AV173,IF(AND($C$2="eighth"),key!AV273,"")))</f>
        <v/>
      </c>
      <c r="AT71" s="295" t="str">
        <f>IF(AND($C$2="sixth"),key!AW73,IF(AND($C$2="Seventh"),key!AW173,IF(AND($C$2="eighth"),key!AW273,"")))</f>
        <v/>
      </c>
      <c r="AU71" s="303" t="str">
        <f>IF(AND($C$2="sixth"),key!AX73,IF(AND($C$2="Seventh"),key!AX173,IF(AND($C$2="eighth"),key!AX273,"")))</f>
        <v/>
      </c>
      <c r="AV71" s="298" t="str">
        <f>IF(AND($C$2="sixth"),key!AY73,IF(AND($C$2="Seventh"),key!AY173,IF(AND($C$2="eighth"),key!AY273,"")))</f>
        <v/>
      </c>
      <c r="AW71" s="259" t="str">
        <f>IF(AND($C$2="sixth"),key!BB73,IF(AND($C$2="Seventh"),key!BB173,IF(AND($C$2="eighth"),key!BB273,"")))</f>
        <v/>
      </c>
      <c r="AX71" s="299" t="str">
        <f>IF(AND($C$2="sixth"),key!BC73,IF(AND($C$2="Seventh"),key!BC173,IF(AND($C$2="eighth"),key!BC273,"")))</f>
        <v/>
      </c>
      <c r="AY71" s="295" t="str">
        <f>IF(AND($C$2="sixth"),key!BE73,IF(AND($C$2="Seventh"),key!BE173,IF(AND($C$2="eighth"),key!BE273,"")))</f>
        <v/>
      </c>
      <c r="AZ71" s="295" t="str">
        <f>IF(AND($C$2="sixth"),key!BF73,IF(AND($C$2="Seventh"),key!BF173,IF(AND($C$2="eighth"),key!BF273,"")))</f>
        <v/>
      </c>
      <c r="BA71" s="302" t="str">
        <f>IF(AND($C$2="sixth"),key!BG73,IF(AND($C$2="Seventh"),key!BG173,IF(AND($C$2="eighth"),key!BG273,"")))</f>
        <v/>
      </c>
      <c r="BB71" s="298" t="str">
        <f>IF(AND($C$2="sixth"),key!BH73,IF(AND($C$2="Seventh"),key!BH173,IF(AND($C$2="eighth"),key!BH273,"")))</f>
        <v/>
      </c>
      <c r="BC71" s="295" t="str">
        <f>IF(AND($C$2="sixth"),key!BI73,IF(AND($C$2="Seventh"),key!BI173,IF(AND($C$2="eighth"),key!BI273,"")))</f>
        <v/>
      </c>
      <c r="BD71" s="295" t="str">
        <f>IF(AND($C$2="sixth"),key!BJ73,IF(AND($C$2="Seventh"),key!BJ173,IF(AND($C$2="eighth"),key!BJ273,"")))</f>
        <v/>
      </c>
      <c r="BE71" s="302" t="str">
        <f>IF(AND($C$2="sixth"),key!BK73,IF(AND($C$2="Seventh"),key!BK173,IF(AND($C$2="eighth"),key!BK273,"")))</f>
        <v/>
      </c>
      <c r="BF71" s="298" t="str">
        <f>IF(AND($C$2="sixth"),key!BL73,IF(AND($C$2="Seventh"),key!BL173,IF(AND($C$2="eighth"),key!BL273,"")))</f>
        <v/>
      </c>
      <c r="BG71" s="295" t="str">
        <f>IF(AND($C$2="sixth"),key!BM73,IF(AND($C$2="Seventh"),key!BM173,IF(AND($C$2="eighth"),key!BM273,"")))</f>
        <v/>
      </c>
      <c r="BH71" s="295" t="str">
        <f>IF(AND($C$2="sixth"),key!BN73,IF(AND($C$2="Seventh"),key!BN173,IF(AND($C$2="eighth"),key!BN273,"")))</f>
        <v/>
      </c>
      <c r="BI71" s="302" t="str">
        <f>IF(AND($C$2="sixth"),key!BO73,IF(AND($C$2="Seventh"),key!BO173,IF(AND($C$2="eighth"),key!BO273,"")))</f>
        <v/>
      </c>
      <c r="BJ71" s="298" t="str">
        <f>IF(AND($C$2="sixth"),key!BP73,IF(AND($C$2="Seventh"),key!BP173,IF(AND($C$2="eighth"),key!BP273,"")))</f>
        <v/>
      </c>
      <c r="BK71" s="295" t="str">
        <f>IF(AND($C$2="sixth"),key!BQ73,IF(AND($C$2="Seventh"),key!BQ173,IF(AND($C$2="eighth"),key!BQ273,"")))</f>
        <v/>
      </c>
      <c r="BL71" s="295" t="str">
        <f>IF(AND($C$2="sixth"),key!BR73,IF(AND($C$2="Seventh"),key!BR173,IF(AND($C$2="eighth"),key!BR273,"")))</f>
        <v/>
      </c>
      <c r="BM71" s="302" t="str">
        <f>IF(AND($C$2="sixth"),key!BS73,IF(AND($C$2="Seventh"),key!BS173,IF(AND($C$2="eighth"),key!BS273,"")))</f>
        <v/>
      </c>
      <c r="BN71" s="298" t="str">
        <f>IF(AND($C$2="sixth"),key!BT73,IF(AND($C$2="Seventh"),key!BT173,IF(AND($C$2="eighth"),key!BT273,"")))</f>
        <v/>
      </c>
      <c r="BO71" s="295" t="str">
        <f>IF(AND($C$2="sixth"),key!BU73,IF(AND($C$2="Seventh"),key!BU173,IF(AND($C$2="eighth"),key!BU273,"")))</f>
        <v/>
      </c>
      <c r="BP71" s="295" t="str">
        <f>IF(AND($C$2="sixth"),key!BV73,IF(AND($C$2="Seventh"),key!BV173,IF(AND($C$2="eighth"),key!BV273,"")))</f>
        <v/>
      </c>
      <c r="BQ71" s="302" t="str">
        <f>IF(AND($C$2="sixth"),key!BW73,IF(AND($C$2="Seventh"),key!BW173,IF(AND($C$2="eighth"),key!BW273,"")))</f>
        <v/>
      </c>
      <c r="BR71" s="298" t="str">
        <f>IF(AND($C$2="sixth"),key!BX73,IF(AND($C$2="Seventh"),key!BX173,IF(AND($C$2="eighth"),key!BX273,"")))</f>
        <v/>
      </c>
      <c r="BS71" s="259" t="str">
        <f>IF(AND($C$2="sixth"),key!CA73,IF(AND($C$2="Seventh"),key!CA173,IF(AND($C$2="eighth"),key!CA273,"")))</f>
        <v/>
      </c>
      <c r="BT71" s="299" t="str">
        <f>IF(AND($C$2="sixth"),key!CB73,IF(AND($C$2="Seventh"),key!CB173,IF(AND($C$2="eighth"),key!CB273,"")))</f>
        <v/>
      </c>
      <c r="BU71" s="295" t="str">
        <f>IF(AND($C$2="sixth"),key!CD73,IF(AND($C$2="Seventh"),key!CD173,IF(AND($C$2="eighth"),key!CD273,"")))</f>
        <v/>
      </c>
      <c r="BV71" s="295" t="str">
        <f>IF(AND($C$2="sixth"),key!CE73,IF(AND($C$2="Seventh"),key!CE173,IF(AND($C$2="eighth"),key!CE273,"")))</f>
        <v/>
      </c>
      <c r="BW71" s="302" t="str">
        <f>IF(AND($C$2="sixth"),key!CF73,IF(AND($C$2="Seventh"),key!CF173,IF(AND($C$2="eighth"),key!CF273,"")))</f>
        <v/>
      </c>
      <c r="BX71" s="298" t="str">
        <f>IF(AND($C$2="sixth"),key!CG73,IF(AND($C$2="Seventh"),key!CG173,IF(AND($C$2="eighth"),key!CG273,"")))</f>
        <v/>
      </c>
      <c r="BY71" s="295" t="str">
        <f>IF(AND($C$2="sixth"),key!CH73,IF(AND($C$2="Seventh"),key!CH173,IF(AND($C$2="eighth"),key!CH273,"")))</f>
        <v/>
      </c>
      <c r="BZ71" s="295" t="str">
        <f>IF(AND($C$2="sixth"),key!CI73,IF(AND($C$2="Seventh"),key!CI173,IF(AND($C$2="eighth"),key!CI273,"")))</f>
        <v/>
      </c>
      <c r="CA71" s="302" t="str">
        <f>IF(AND($C$2="sixth"),key!CJ73,IF(AND($C$2="Seventh"),key!CJ173,IF(AND($C$2="eighth"),key!CJ273,"")))</f>
        <v/>
      </c>
      <c r="CB71" s="298" t="str">
        <f>IF(AND($C$2="sixth"),key!CK73,IF(AND($C$2="Seventh"),key!CK173,IF(AND($C$2="eighth"),key!CK273,"")))</f>
        <v/>
      </c>
      <c r="CC71" s="295" t="str">
        <f>IF(AND($C$2="sixth"),key!CL73,IF(AND($C$2="Seventh"),key!CL173,IF(AND($C$2="eighth"),key!CL273,"")))</f>
        <v/>
      </c>
      <c r="CD71" s="295" t="str">
        <f>IF(AND($C$2="sixth"),key!CM73,IF(AND($C$2="Seventh"),key!CM173,IF(AND($C$2="eighth"),key!CM273,"")))</f>
        <v/>
      </c>
      <c r="CE71" s="302" t="str">
        <f>IF(AND($C$2="sixth"),key!CN73,IF(AND($C$2="Seventh"),key!CN173,IF(AND($C$2="eighth"),key!CN273,"")))</f>
        <v/>
      </c>
      <c r="CF71" s="298" t="str">
        <f>IF(AND($C$2="sixth"),key!CO73,IF(AND($C$2="Seventh"),key!CO173,IF(AND($C$2="eighth"),key!CO273,"")))</f>
        <v/>
      </c>
      <c r="CG71" s="295" t="str">
        <f>IF(AND($C$2="sixth"),key!CP73,IF(AND($C$2="Seventh"),key!CP173,IF(AND($C$2="eighth"),key!CP273,"")))</f>
        <v/>
      </c>
      <c r="CH71" s="295" t="str">
        <f>IF(AND($C$2="sixth"),key!CQ73,IF(AND($C$2="Seventh"),key!CQ173,IF(AND($C$2="eighth"),key!CQ273,"")))</f>
        <v/>
      </c>
      <c r="CI71" s="302" t="str">
        <f>IF(AND($C$2="sixth"),key!CR73,IF(AND($C$2="Seventh"),key!CR173,IF(AND($C$2="eighth"),key!CR273,"")))</f>
        <v/>
      </c>
      <c r="CJ71" s="298" t="str">
        <f>IF(AND($C$2="sixth"),key!CS73,IF(AND($C$2="Seventh"),key!CS173,IF(AND($C$2="eighth"),key!CS273,"")))</f>
        <v/>
      </c>
      <c r="CK71" s="295" t="str">
        <f>IF(AND($C$2="sixth"),key!CT73,IF(AND($C$2="Seventh"),key!CT173,IF(AND($C$2="eighth"),key!CT273,"")))</f>
        <v/>
      </c>
      <c r="CL71" s="295" t="str">
        <f>IF(AND($C$2="sixth"),key!CU73,IF(AND($C$2="Seventh"),key!CU173,IF(AND($C$2="eighth"),key!CU273,"")))</f>
        <v/>
      </c>
      <c r="CM71" s="302" t="str">
        <f>IF(AND($C$2="sixth"),key!CV73,IF(AND($C$2="Seventh"),key!CV173,IF(AND($C$2="eighth"),key!CV273,"")))</f>
        <v/>
      </c>
      <c r="CN71" s="298" t="str">
        <f>IF(AND($C$2="sixth"),key!CW73,IF(AND($C$2="Seventh"),key!CW173,IF(AND($C$2="eighth"),key!CW273,"")))</f>
        <v/>
      </c>
      <c r="CO71" s="259" t="str">
        <f>IF(AND($C$2="sixth"),key!CZ73,IF(AND($C$2="Seventh"),key!CZ173,IF(AND($C$2="eighth"),key!CZ273,"")))</f>
        <v/>
      </c>
      <c r="CP71" s="299" t="str">
        <f>IF(AND($C$2="sixth"),key!DA73,IF(AND($C$2="Seventh"),key!DA173,IF(AND($C$2="eighth"),key!DA273,"")))</f>
        <v/>
      </c>
      <c r="CQ71" s="295" t="str">
        <f>IF(AND($C$2="sixth"),key!DC73,IF(AND($C$2="Seventh"),key!DC173,IF(AND($C$2="eighth"),key!DC273,"")))</f>
        <v/>
      </c>
      <c r="CR71" s="295" t="str">
        <f>IF(AND($C$2="sixth"),key!DD73,IF(AND($C$2="Seventh"),key!DD173,IF(AND($C$2="eighth"),key!DD273,"")))</f>
        <v/>
      </c>
      <c r="CS71" s="302" t="str">
        <f>IF(AND($C$2="sixth"),key!DE73,IF(AND($C$2="Seventh"),key!DE173,IF(AND($C$2="eighth"),key!DE273,"")))</f>
        <v/>
      </c>
      <c r="CT71" s="298" t="str">
        <f>IF(AND($C$2="sixth"),key!DF73,IF(AND($C$2="Seventh"),key!DF173,IF(AND($C$2="eighth"),key!DF273,"")))</f>
        <v/>
      </c>
      <c r="CU71" s="295" t="str">
        <f>IF(AND($C$2="sixth"),key!DG73,IF(AND($C$2="Seventh"),key!DG173,IF(AND($C$2="eighth"),key!DG273,"")))</f>
        <v/>
      </c>
      <c r="CV71" s="295" t="str">
        <f>IF(AND($C$2="sixth"),key!DH73,IF(AND($C$2="Seventh"),key!DH173,IF(AND($C$2="eighth"),key!DH273,"")))</f>
        <v/>
      </c>
      <c r="CW71" s="302" t="str">
        <f>IF(AND($C$2="sixth"),key!DI73,IF(AND($C$2="Seventh"),key!DI173,IF(AND($C$2="eighth"),key!DI273,"")))</f>
        <v/>
      </c>
      <c r="CX71" s="298" t="str">
        <f>IF(AND($C$2="sixth"),key!DJ73,IF(AND($C$2="Seventh"),key!DJ173,IF(AND($C$2="eighth"),key!DJ273,"")))</f>
        <v/>
      </c>
      <c r="CY71" s="295" t="str">
        <f>IF(AND($C$2="sixth"),key!DK73,IF(AND($C$2="Seventh"),key!DK173,IF(AND($C$2="eighth"),key!DK273,"")))</f>
        <v/>
      </c>
      <c r="CZ71" s="295" t="str">
        <f>IF(AND($C$2="sixth"),key!DL73,IF(AND($C$2="Seventh"),key!DL173,IF(AND($C$2="eighth"),key!DL273,"")))</f>
        <v/>
      </c>
      <c r="DA71" s="302" t="str">
        <f>IF(AND($C$2="sixth"),key!DM73,IF(AND($C$2="Seventh"),key!DM173,IF(AND($C$2="eighth"),key!DM273,"")))</f>
        <v/>
      </c>
      <c r="DB71" s="298" t="str">
        <f>IF(AND($C$2="sixth"),key!DN73,IF(AND($C$2="Seventh"),key!DN173,IF(AND($C$2="eighth"),key!DN273,"")))</f>
        <v/>
      </c>
      <c r="DC71" s="295" t="str">
        <f>IF(AND($C$2="sixth"),key!DO73,IF(AND($C$2="Seventh"),key!DO173,IF(AND($C$2="eighth"),key!DO273,"")))</f>
        <v/>
      </c>
      <c r="DD71" s="295" t="str">
        <f>IF(AND($C$2="sixth"),key!DP73,IF(AND($C$2="Seventh"),key!DP173,IF(AND($C$2="eighth"),key!DP273,"")))</f>
        <v/>
      </c>
      <c r="DE71" s="302" t="str">
        <f>IF(AND($C$2="sixth"),key!DQ73,IF(AND($C$2="Seventh"),key!DQ173,IF(AND($C$2="eighth"),key!DQ273,"")))</f>
        <v/>
      </c>
      <c r="DF71" s="298" t="str">
        <f>IF(AND($C$2="sixth"),key!DR73,IF(AND($C$2="Seventh"),key!DR173,IF(AND($C$2="eighth"),key!DR273,"")))</f>
        <v/>
      </c>
      <c r="DG71" s="295" t="str">
        <f>IF(AND($C$2="sixth"),key!DS73,IF(AND($C$2="Seventh"),key!DS173,IF(AND($C$2="eighth"),key!DS273,"")))</f>
        <v/>
      </c>
      <c r="DH71" s="295" t="str">
        <f>IF(AND($C$2="sixth"),key!DT73,IF(AND($C$2="Seventh"),key!DT173,IF(AND($C$2="eighth"),key!DT273,"")))</f>
        <v/>
      </c>
      <c r="DI71" s="302" t="str">
        <f>IF(AND($C$2="sixth"),key!DU73,IF(AND($C$2="Seventh"),key!DU173,IF(AND($C$2="eighth"),key!DU273,"")))</f>
        <v/>
      </c>
      <c r="DJ71" s="298" t="str">
        <f>IF(AND($C$2="sixth"),key!DV73,IF(AND($C$2="Seventh"),key!DV173,IF(AND($C$2="eighth"),key!DV273,"")))</f>
        <v/>
      </c>
      <c r="DK71" s="259" t="str">
        <f>IF(AND($C$2="sixth"),key!DY73,IF(AND($C$2="Seventh"),key!DY173,IF(AND($C$2="eighth"),key!DY273,"")))</f>
        <v/>
      </c>
      <c r="DL71" s="299" t="str">
        <f>IF(AND($C$2="sixth"),key!DZ73,IF(AND($C$2="Seventh"),key!DZ173,IF(AND($C$2="eighth"),key!DZ273,"")))</f>
        <v/>
      </c>
      <c r="DM71" s="295" t="str">
        <f>IF(AND($C$2="sixth"),key!EB73,IF(AND($C$2="Seventh"),key!EB173,IF(AND($C$2="eighth"),key!EB273,"")))</f>
        <v/>
      </c>
      <c r="DN71" s="295" t="str">
        <f>IF(AND($C$2="sixth"),key!EC73,IF(AND($C$2="Seventh"),key!EC173,IF(AND($C$2="eighth"),key!EC273,"")))</f>
        <v/>
      </c>
      <c r="DO71" s="302" t="str">
        <f>IF(AND($C$2="sixth"),key!ED73,IF(AND($C$2="Seventh"),key!ED173,IF(AND($C$2="eighth"),key!ED273,"")))</f>
        <v/>
      </c>
      <c r="DP71" s="298" t="str">
        <f>IF(AND($C$2="sixth"),key!EE73,IF(AND($C$2="Seventh"),key!EE173,IF(AND($C$2="eighth"),key!EE273,"")))</f>
        <v/>
      </c>
      <c r="DQ71" s="295" t="str">
        <f>IF(AND($C$2="sixth"),key!EF73,IF(AND($C$2="Seventh"),key!EF173,IF(AND($C$2="eighth"),key!EF273,"")))</f>
        <v/>
      </c>
      <c r="DR71" s="295" t="str">
        <f>IF(AND($C$2="sixth"),key!EG73,IF(AND($C$2="Seventh"),key!EG173,IF(AND($C$2="eighth"),key!EG273,"")))</f>
        <v/>
      </c>
      <c r="DS71" s="302" t="str">
        <f>IF(AND($C$2="sixth"),key!EH73,IF(AND($C$2="Seventh"),key!EH173,IF(AND($C$2="eighth"),key!EH273,"")))</f>
        <v/>
      </c>
      <c r="DT71" s="298" t="str">
        <f>IF(AND($C$2="sixth"),key!EI73,IF(AND($C$2="Seventh"),key!EI173,IF(AND($C$2="eighth"),key!EI273,"")))</f>
        <v/>
      </c>
      <c r="DU71" s="295" t="str">
        <f>IF(AND($C$2="sixth"),key!EJ73,IF(AND($C$2="Seventh"),key!EJ173,IF(AND($C$2="eighth"),key!EJ273,"")))</f>
        <v/>
      </c>
      <c r="DV71" s="295" t="str">
        <f>IF(AND($C$2="sixth"),key!EK73,IF(AND($C$2="Seventh"),key!EK173,IF(AND($C$2="eighth"),key!EK273,"")))</f>
        <v/>
      </c>
      <c r="DW71" s="302" t="str">
        <f>IF(AND($C$2="sixth"),key!EL73,IF(AND($C$2="Seventh"),key!EL173,IF(AND($C$2="eighth"),key!EL273,"")))</f>
        <v/>
      </c>
      <c r="DX71" s="298" t="str">
        <f>IF(AND($C$2="sixth"),key!EM73,IF(AND($C$2="Seventh"),key!EM173,IF(AND($C$2="eighth"),key!EM273,"")))</f>
        <v/>
      </c>
      <c r="DY71" s="295" t="str">
        <f>IF(AND($C$2="sixth"),key!EN73,IF(AND($C$2="Seventh"),key!EN173,IF(AND($C$2="eighth"),key!EN273,"")))</f>
        <v/>
      </c>
      <c r="DZ71" s="295" t="str">
        <f>IF(AND($C$2="sixth"),key!EO73,IF(AND($C$2="Seventh"),key!EO173,IF(AND($C$2="eighth"),key!EO273,"")))</f>
        <v/>
      </c>
      <c r="EA71" s="302" t="str">
        <f>IF(AND($C$2="sixth"),key!EP73,IF(AND($C$2="Seventh"),key!EP173,IF(AND($C$2="eighth"),key!EP273,"")))</f>
        <v/>
      </c>
      <c r="EB71" s="298" t="str">
        <f>IF(AND($C$2="sixth"),key!EQ73,IF(AND($C$2="Seventh"),key!EQ173,IF(AND($C$2="eighth"),key!EQ273,"")))</f>
        <v/>
      </c>
      <c r="EC71" s="295" t="str">
        <f>IF(AND($C$2="sixth"),key!ER73,IF(AND($C$2="Seventh"),key!ER173,IF(AND($C$2="eighth"),key!ER273,"")))</f>
        <v/>
      </c>
      <c r="ED71" s="295" t="str">
        <f>IF(AND($C$2="sixth"),key!ES73,IF(AND($C$2="Seventh"),key!ES173,IF(AND($C$2="eighth"),key!ES273,"")))</f>
        <v/>
      </c>
      <c r="EE71" s="302" t="str">
        <f>IF(AND($C$2="sixth"),key!ET73,IF(AND($C$2="Seventh"),key!ET173,IF(AND($C$2="eighth"),key!ET273,"")))</f>
        <v/>
      </c>
      <c r="EF71" s="298" t="str">
        <f>IF(AND($C$2="sixth"),key!EU73,IF(AND($C$2="Seventh"),key!EU173,IF(AND($C$2="eighth"),key!EU273,"")))</f>
        <v/>
      </c>
      <c r="EG71" s="259" t="str">
        <f>IF(AND($C$2="sixth"),key!EX73,IF(AND($C$2="Seventh"),key!EX173,IF(AND($C$2="eighth"),key!EX273,"")))</f>
        <v/>
      </c>
      <c r="EH71" s="299" t="str">
        <f>IF(AND($C$2="sixth"),key!EY73,IF(AND($C$2="Seventh"),key!EY173,IF(AND($C$2="eighth"),key!EY273,"")))</f>
        <v/>
      </c>
      <c r="EI71" s="260" t="str">
        <f t="shared" si="9"/>
        <v/>
      </c>
      <c r="EJ71" s="254" t="str">
        <f>IF(AND($C$2="sixth"),key!EZ73,IF(AND($C$2="Seventh"),key!EZ173,IF(AND($C$2="eighth"),key!EZ273,"")))</f>
        <v/>
      </c>
      <c r="EK71" s="254" t="str">
        <f>IF(AND($C$2="sixth"),key!FA73,IF(AND($C$2="Seventh"),key!FA173,IF(AND($C$2="eighth"),key!FA273,"")))</f>
        <v/>
      </c>
      <c r="EL71" s="254" t="str">
        <f>IF(AND($C$2="sixth"),key!FB73,IF(AND($C$2="Seventh"),key!FB173,IF(AND($C$2="eighth"),key!FB273,"")))</f>
        <v/>
      </c>
      <c r="EM71" s="254" t="str">
        <f>IF(AND($C$2="sixth"),key!FC73,IF(AND($C$2="Seventh"),key!FC173,IF(AND($C$2="eighth"),key!FC273,"")))</f>
        <v/>
      </c>
      <c r="EN71" s="254" t="str">
        <f>IF(AND($C$2="sixth"),key!FD73,IF(AND($C$2="Seventh"),key!FD173,IF(AND($C$2="eighth"),key!FD273,"")))</f>
        <v/>
      </c>
      <c r="EO71" s="310" t="str">
        <f>IF(AND($C$2="sixth"),key!FE73,IF(AND($C$2="Seventh"),key!FE173,IF(AND($C$2="eighth"),key!FE273,"")))</f>
        <v/>
      </c>
      <c r="EP71" s="311" t="str">
        <f>IF(AND($C$2="sixth"),key!FF73,IF(AND($C$2="Seventh"),key!FF173,IF(AND($C$2="eighth"),key!FF273,"")))</f>
        <v xml:space="preserve"> </v>
      </c>
      <c r="EQ71" s="254" t="str">
        <f>IF(AND($C$2="sixth"),key!FG73,IF(AND($C$2="Seventh"),key!FG173,IF(AND($C$2="eighth"),key!FG273,"")))</f>
        <v/>
      </c>
      <c r="ER71" s="254" t="str">
        <f>IF(AND($C$2="sixth"),key!FH73,IF(AND($C$2="Seventh"),key!FH173,IF(AND($C$2="eighth"),key!FH273,"")))</f>
        <v/>
      </c>
      <c r="ES71" s="254" t="str">
        <f>IF(AND($C$2="sixth"),key!FI73,IF(AND($C$2="Seventh"),key!FI173,IF(AND($C$2="eighth"),key!FI273,"")))</f>
        <v/>
      </c>
      <c r="ET71" s="254" t="str">
        <f>IF(AND($C$2="sixth"),key!FJ73,IF(AND($C$2="Seventh"),key!FJ173,IF(AND($C$2="eighth"),key!FJ273,"")))</f>
        <v/>
      </c>
      <c r="EU71" s="254" t="str">
        <f>IF(AND($C$2="sixth"),key!FK73,IF(AND($C$2="Seventh"),key!FK173,IF(AND($C$2="eighth"),key!FK273,"")))</f>
        <v/>
      </c>
      <c r="EV71" s="310" t="str">
        <f>IF(AND($C$2="sixth"),key!FL73,IF(AND($C$2="Seventh"),key!FL173,IF(AND($C$2="eighth"),key!FL273,"")))</f>
        <v/>
      </c>
      <c r="EW71" s="311" t="str">
        <f>IF(AND($C$2="sixth"),key!FM73,IF(AND($C$2="Seventh"),key!FM173,IF(AND($C$2="eighth"),key!FM273,"")))</f>
        <v xml:space="preserve"> </v>
      </c>
      <c r="EX71" s="254" t="str">
        <f>IF(AND($C$2="sixth"),key!FN73,IF(AND($C$2="Seventh"),key!FN173,IF(AND($C$2="eighth"),key!FN273,"")))</f>
        <v/>
      </c>
      <c r="EY71" s="254" t="str">
        <f>IF(AND($C$2="sixth"),key!FO73,IF(AND($C$2="Seventh"),key!FO173,IF(AND($C$2="eighth"),key!FO273,"")))</f>
        <v/>
      </c>
      <c r="EZ71" s="254" t="str">
        <f>IF(AND($C$2="sixth"),key!FP73,IF(AND($C$2="Seventh"),key!FP173,IF(AND($C$2="eighth"),key!FP273,"")))</f>
        <v/>
      </c>
      <c r="FA71" s="254" t="str">
        <f>IF(AND($C$2="sixth"),key!FQ73,IF(AND($C$2="Seventh"),key!FQ173,IF(AND($C$2="eighth"),key!FQ273,"")))</f>
        <v/>
      </c>
      <c r="FB71" s="254" t="str">
        <f>IF(AND($C$2="sixth"),key!FR73,IF(AND($C$2="Seventh"),key!FR173,IF(AND($C$2="eighth"),key!FR273,"")))</f>
        <v/>
      </c>
      <c r="FC71" s="310" t="str">
        <f>IF(AND($C$2="sixth"),key!FS73,IF(AND($C$2="Seventh"),key!FS173,IF(AND($C$2="eighth"),key!FS273,"")))</f>
        <v/>
      </c>
      <c r="FD71" s="311" t="str">
        <f>IF(AND($C$2="sixth"),key!FT73,IF(AND($C$2="Seventh"),key!FT173,IF(AND($C$2="eighth"),key!FT273,"")))</f>
        <v xml:space="preserve"> </v>
      </c>
      <c r="FE71" s="344" t="str">
        <f t="shared" ref="FE71:FE106" si="13">IF(AND($C$2=""),"",IF(AND(EI71=""),"",IF(AND(FY71="NSO"),"",SUM(EI71/$EI$6*100))))</f>
        <v/>
      </c>
      <c r="FF71" s="261" t="str">
        <f>IF(AND($C$2="sixth"),key!GI73,IF(AND($C$2="Seventh"),key!GI173,IF(AND($C$2="eighth"),key!GI273,"")))</f>
        <v/>
      </c>
      <c r="FG71" s="842" t="str">
        <f>IF(AND($C$2="sixth"),key!GJ73,IF(AND($C$2="Seventh"),key!GJ173,IF(AND($C$2="eighth"),key!GJ273,"")))</f>
        <v/>
      </c>
      <c r="FH71" s="843"/>
      <c r="FI71" s="255" t="str">
        <f>IF(AND($C$2="sixth"),key!GG73,IF(AND($C$2="Seventh"),key!GG173,IF(AND($C$2="eighth"),key!GG273,"")))</f>
        <v/>
      </c>
      <c r="FJ71" s="330" t="str">
        <f t="shared" si="10"/>
        <v/>
      </c>
      <c r="FK71" s="248"/>
      <c r="FL71" s="248"/>
      <c r="FY71" s="50" t="str">
        <f>IF(AND($C$2="sixth"),key!GH73,IF(AND($C$2="Seventh"),key!GH173,IF(AND($C$2="eighth"),key!GH273,"")))</f>
        <v/>
      </c>
    </row>
    <row r="72" spans="1:181" ht="18.75">
      <c r="A72" s="257">
        <v>66</v>
      </c>
      <c r="B72" s="291" t="str">
        <f>IF(AND($C$2="sixth"),key!E74,IF(AND($C$2="Seventh"),key!E174,IF(AND($C$2="eighth"),key!E274,"")))</f>
        <v/>
      </c>
      <c r="C72" s="288" t="str">
        <f>IF(ISNA(VLOOKUP(D72,Register!A$7:Z$315,10,FALSE)),"",VLOOKUP(D72,Register!A$7:Z$315,10,FALSE))</f>
        <v/>
      </c>
      <c r="D72" s="289" t="str">
        <f>IF(AND($C$2="sixth"),key!B74,IF(AND($C$2="Seventh"),key!B174,IF(AND($C$2="eighth"),key!B274,"")))</f>
        <v/>
      </c>
      <c r="E72" s="290" t="str">
        <f>IF(AND($C$2="sixth"),key!C74,IF(AND($C$2="Seventh"),key!C174,IF(AND($C$2="eighth"),key!C274,"")))</f>
        <v/>
      </c>
      <c r="F72" s="290" t="str">
        <f>IF(AND($C$2="sixth"),key!D74,IF(AND($C$2="Seventh"),key!D174,IF(AND($C$2="eighth"),key!D274,"")))</f>
        <v/>
      </c>
      <c r="G72" s="295" t="str">
        <f>IF(AND($C$2="sixth"),key!G74,IF(AND($C$2="Seventh"),key!G174,IF(AND($C$2="eighth"),key!G274,"")))</f>
        <v/>
      </c>
      <c r="H72" s="295" t="str">
        <f>IF(AND($C$2="sixth"),key!H74,IF(AND($C$2="Seventh"),key!H174,IF(AND($C$2="eighth"),key!H274,"")))</f>
        <v/>
      </c>
      <c r="I72" s="297" t="str">
        <f t="shared" si="12"/>
        <v/>
      </c>
      <c r="J72" s="296" t="str">
        <f>IF(AND($C$2="sixth"),key!J74,IF(AND($C$2="Seventh"),key!J174,IF(AND($C$2="eighth"),key!J274,"")))</f>
        <v/>
      </c>
      <c r="K72" s="295" t="str">
        <f>IF(AND($C$2="sixth"),key!K74,IF(AND($C$2="Seventh"),key!K174,IF(AND($C$2="eighth"),key!K274,"")))</f>
        <v/>
      </c>
      <c r="L72" s="295" t="str">
        <f>IF(AND($C$2="sixth"),key!L74,IF(AND($C$2="Seventh"),key!L174,IF(AND($C$2="eighth"),key!L274,"")))</f>
        <v/>
      </c>
      <c r="M72" s="258" t="str">
        <f t="shared" ref="M72:M106" si="14">IF(AND(K72="",L72=""),"",IF(AND(K72="NA",L72="NA"),"NA",SUM(K72:L72)))</f>
        <v/>
      </c>
      <c r="N72" s="298" t="str">
        <f>IF(AND($C$2="sixth"),key!N74,IF(AND($C$2="Seventh"),key!N174,IF(AND($C$2="eighth"),key!N274,"")))</f>
        <v/>
      </c>
      <c r="O72" s="295" t="str">
        <f>IF(AND($C$2="sixth"),key!O74,IF(AND($C$2="Seventh"),key!O174,IF(AND($C$2="eighth"),key!O274,"")))</f>
        <v/>
      </c>
      <c r="P72" s="295" t="str">
        <f>IF(AND($C$2="sixth"),key!P74,IF(AND($C$2="Seventh"),key!P174,IF(AND($C$2="eighth"),key!P274,"")))</f>
        <v/>
      </c>
      <c r="Q72" s="258" t="str">
        <f t="shared" ref="Q72:Q106" si="15">IF(AND(O72="",P72=""),"",IF(AND(O72="NA",P72="NA"),"NA",SUM(O72:P72)))</f>
        <v/>
      </c>
      <c r="R72" s="298" t="str">
        <f>IF(AND($C$2="sixth"),key!R74,IF(AND($C$2="Seventh"),key!R174,IF(AND($C$2="eighth"),key!R274,"")))</f>
        <v/>
      </c>
      <c r="S72" s="295" t="str">
        <f>IF(AND($C$2="sixth"),key!S74,IF(AND($C$2="Seventh"),key!S174,IF(AND($C$2="eighth"),key!S274,"")))</f>
        <v/>
      </c>
      <c r="T72" s="295" t="str">
        <f>IF(AND($C$2="sixth"),key!T74,IF(AND($C$2="Seventh"),key!T174,IF(AND($C$2="eighth"),key!T274,"")))</f>
        <v/>
      </c>
      <c r="U72" s="258" t="str">
        <f t="shared" ref="U72:U106" si="16">IF(AND(S72="",T72=""),"",IF(AND(S72="NA",T72="NA"),"NA",SUM(S72:T72)))</f>
        <v/>
      </c>
      <c r="V72" s="298" t="str">
        <f>IF(AND($C$2="sixth"),key!V74,IF(AND($C$2="Seventh"),key!V174,IF(AND($C$2="eighth"),key!V274,"")))</f>
        <v/>
      </c>
      <c r="W72" s="295" t="str">
        <f>IF(AND($C$2="sixth"),key!W74,IF(AND($C$2="Seventh"),key!W174,IF(AND($C$2="eighth"),key!W274,"")))</f>
        <v/>
      </c>
      <c r="X72" s="295" t="str">
        <f>IF(AND($C$2="sixth"),key!X74,IF(AND($C$2="Seventh"),key!X174,IF(AND($C$2="eighth"),key!X274,"")))</f>
        <v/>
      </c>
      <c r="Y72" s="259" t="str">
        <f t="shared" ref="Y72:Y106" si="17">IF(AND(W72="",X72=""),"",SUM(W72:X72))</f>
        <v/>
      </c>
      <c r="Z72" s="298" t="str">
        <f>IF(AND($C$2="sixth"),key!Z74,IF(AND($C$2="Seventh"),key!Z174,IF(AND($C$2="eighth"),key!Z274,"")))</f>
        <v/>
      </c>
      <c r="AA72" s="259" t="str">
        <f>IF(AND($C$2="sixth"),key!AC74,IF(AND($C$2="Seventh"),key!AC174,IF(AND($C$2="eighth"),key!AC274,"")))</f>
        <v/>
      </c>
      <c r="AB72" s="299" t="str">
        <f>IF(AND($C$2="sixth"),key!AD74,IF(AND($C$2="Seventh"),key!AD174,IF(AND($C$2="eighth"),key!AD274,"")))</f>
        <v/>
      </c>
      <c r="AC72" s="295" t="str">
        <f>IF(AND($C$2="sixth"),key!AF74,IF(AND($C$2="Seventh"),key!AF174,IF(AND($C$2="eighth"),key!AF274,"")))</f>
        <v/>
      </c>
      <c r="AD72" s="295" t="str">
        <f>IF(AND($C$2="sixth"),key!AG74,IF(AND($C$2="Seventh"),key!AG174,IF(AND($C$2="eighth"),key!AG274,"")))</f>
        <v/>
      </c>
      <c r="AE72" s="297" t="str">
        <f t="shared" ref="AE72:AE106" si="18">IF(AND(AC72="",AD72=""),"",IF(AND(AC72="NA",AD72="NA"),"NA",SUM(AC72:AD72)))</f>
        <v/>
      </c>
      <c r="AF72" s="296" t="str">
        <f>IF(AND($C$2="sixth"),key!AI74,IF(AND($C$2="Seventh"),key!AI174,IF(AND($C$2="eighth"),key!AI274,"")))</f>
        <v/>
      </c>
      <c r="AG72" s="295" t="str">
        <f>IF(AND($C$2="sixth"),key!AJ74,IF(AND($C$2="Seventh"),key!AJ174,IF(AND($C$2="eighth"),key!AJ274,"")))</f>
        <v/>
      </c>
      <c r="AH72" s="295" t="str">
        <f>IF(AND($C$2="sixth"),key!AK74,IF(AND($C$2="Seventh"),key!AK174,IF(AND($C$2="eighth"),key!AK274,"")))</f>
        <v/>
      </c>
      <c r="AI72" s="258" t="str">
        <f t="shared" ref="AI72:AI106" si="19">IF(AND(AG72="",AH72=""),"",IF(AND(AG72="NA",AH72="NA"),"NA",SUM(AG72:AH72)))</f>
        <v/>
      </c>
      <c r="AJ72" s="298" t="str">
        <f>IF(AND($C$2="sixth"),key!AM74,IF(AND($C$2="Seventh"),key!AM174,IF(AND($C$2="eighth"),key!AM274,"")))</f>
        <v/>
      </c>
      <c r="AK72" s="295" t="str">
        <f>IF(AND($C$2="sixth"),key!AN74,IF(AND($C$2="Seventh"),key!AN174,IF(AND($C$2="eighth"),key!AN274,"")))</f>
        <v/>
      </c>
      <c r="AL72" s="295" t="str">
        <f>IF(AND($C$2="sixth"),key!AO74,IF(AND($C$2="Seventh"),key!AO174,IF(AND($C$2="eighth"),key!AO274,"")))</f>
        <v/>
      </c>
      <c r="AM72" s="258" t="str">
        <f t="shared" ref="AM72:AM106" si="20">IF(AND(AK72="",AL72=""),"",IF(AND(AK72="NA",AL72="NA"),"NA",SUM(AK72:AL72)))</f>
        <v/>
      </c>
      <c r="AN72" s="298" t="str">
        <f>IF(AND($C$2="sixth"),key!AQ74,IF(AND($C$2="Seventh"),key!AQ174,IF(AND($C$2="eighth"),key!AQ274,"")))</f>
        <v/>
      </c>
      <c r="AO72" s="295" t="str">
        <f>IF(AND($C$2="sixth"),key!AR74,IF(AND($C$2="Seventh"),key!AR174,IF(AND($C$2="eighth"),key!AR274,"")))</f>
        <v/>
      </c>
      <c r="AP72" s="295" t="str">
        <f>IF(AND($C$2="sixth"),key!AS74,IF(AND($C$2="Seventh"),key!AS174,IF(AND($C$2="eighth"),key!AS274,"")))</f>
        <v/>
      </c>
      <c r="AQ72" s="303" t="str">
        <f>IF(AND($C$2="sixth"),key!AT74,IF(AND($C$2="Seventh"),key!AT174,IF(AND($C$2="eighth"),key!AT274,"")))</f>
        <v/>
      </c>
      <c r="AR72" s="298" t="str">
        <f>IF(AND($C$2="sixth"),key!AU74,IF(AND($C$2="Seventh"),key!AU174,IF(AND($C$2="eighth"),key!AU274,"")))</f>
        <v/>
      </c>
      <c r="AS72" s="295" t="str">
        <f>IF(AND($C$2="sixth"),key!AV74,IF(AND($C$2="Seventh"),key!AV174,IF(AND($C$2="eighth"),key!AV274,"")))</f>
        <v/>
      </c>
      <c r="AT72" s="295" t="str">
        <f>IF(AND($C$2="sixth"),key!AW74,IF(AND($C$2="Seventh"),key!AW174,IF(AND($C$2="eighth"),key!AW274,"")))</f>
        <v/>
      </c>
      <c r="AU72" s="303" t="str">
        <f>IF(AND($C$2="sixth"),key!AX74,IF(AND($C$2="Seventh"),key!AX174,IF(AND($C$2="eighth"),key!AX274,"")))</f>
        <v/>
      </c>
      <c r="AV72" s="298" t="str">
        <f>IF(AND($C$2="sixth"),key!AY74,IF(AND($C$2="Seventh"),key!AY174,IF(AND($C$2="eighth"),key!AY274,"")))</f>
        <v/>
      </c>
      <c r="AW72" s="259" t="str">
        <f>IF(AND($C$2="sixth"),key!BB74,IF(AND($C$2="Seventh"),key!BB174,IF(AND($C$2="eighth"),key!BB274,"")))</f>
        <v/>
      </c>
      <c r="AX72" s="299" t="str">
        <f>IF(AND($C$2="sixth"),key!BC74,IF(AND($C$2="Seventh"),key!BC174,IF(AND($C$2="eighth"),key!BC274,"")))</f>
        <v/>
      </c>
      <c r="AY72" s="295" t="str">
        <f>IF(AND($C$2="sixth"),key!BE74,IF(AND($C$2="Seventh"),key!BE174,IF(AND($C$2="eighth"),key!BE274,"")))</f>
        <v/>
      </c>
      <c r="AZ72" s="295" t="str">
        <f>IF(AND($C$2="sixth"),key!BF74,IF(AND($C$2="Seventh"),key!BF174,IF(AND($C$2="eighth"),key!BF274,"")))</f>
        <v/>
      </c>
      <c r="BA72" s="302" t="str">
        <f>IF(AND($C$2="sixth"),key!BG74,IF(AND($C$2="Seventh"),key!BG174,IF(AND($C$2="eighth"),key!BG274,"")))</f>
        <v/>
      </c>
      <c r="BB72" s="298" t="str">
        <f>IF(AND($C$2="sixth"),key!BH74,IF(AND($C$2="Seventh"),key!BH174,IF(AND($C$2="eighth"),key!BH274,"")))</f>
        <v/>
      </c>
      <c r="BC72" s="295" t="str">
        <f>IF(AND($C$2="sixth"),key!BI74,IF(AND($C$2="Seventh"),key!BI174,IF(AND($C$2="eighth"),key!BI274,"")))</f>
        <v/>
      </c>
      <c r="BD72" s="295" t="str">
        <f>IF(AND($C$2="sixth"),key!BJ74,IF(AND($C$2="Seventh"),key!BJ174,IF(AND($C$2="eighth"),key!BJ274,"")))</f>
        <v/>
      </c>
      <c r="BE72" s="302" t="str">
        <f>IF(AND($C$2="sixth"),key!BK74,IF(AND($C$2="Seventh"),key!BK174,IF(AND($C$2="eighth"),key!BK274,"")))</f>
        <v/>
      </c>
      <c r="BF72" s="298" t="str">
        <f>IF(AND($C$2="sixth"),key!BL74,IF(AND($C$2="Seventh"),key!BL174,IF(AND($C$2="eighth"),key!BL274,"")))</f>
        <v/>
      </c>
      <c r="BG72" s="295" t="str">
        <f>IF(AND($C$2="sixth"),key!BM74,IF(AND($C$2="Seventh"),key!BM174,IF(AND($C$2="eighth"),key!BM274,"")))</f>
        <v/>
      </c>
      <c r="BH72" s="295" t="str">
        <f>IF(AND($C$2="sixth"),key!BN74,IF(AND($C$2="Seventh"),key!BN174,IF(AND($C$2="eighth"),key!BN274,"")))</f>
        <v/>
      </c>
      <c r="BI72" s="302" t="str">
        <f>IF(AND($C$2="sixth"),key!BO74,IF(AND($C$2="Seventh"),key!BO174,IF(AND($C$2="eighth"),key!BO274,"")))</f>
        <v/>
      </c>
      <c r="BJ72" s="298" t="str">
        <f>IF(AND($C$2="sixth"),key!BP74,IF(AND($C$2="Seventh"),key!BP174,IF(AND($C$2="eighth"),key!BP274,"")))</f>
        <v/>
      </c>
      <c r="BK72" s="295" t="str">
        <f>IF(AND($C$2="sixth"),key!BQ74,IF(AND($C$2="Seventh"),key!BQ174,IF(AND($C$2="eighth"),key!BQ274,"")))</f>
        <v/>
      </c>
      <c r="BL72" s="295" t="str">
        <f>IF(AND($C$2="sixth"),key!BR74,IF(AND($C$2="Seventh"),key!BR174,IF(AND($C$2="eighth"),key!BR274,"")))</f>
        <v/>
      </c>
      <c r="BM72" s="302" t="str">
        <f>IF(AND($C$2="sixth"),key!BS74,IF(AND($C$2="Seventh"),key!BS174,IF(AND($C$2="eighth"),key!BS274,"")))</f>
        <v/>
      </c>
      <c r="BN72" s="298" t="str">
        <f>IF(AND($C$2="sixth"),key!BT74,IF(AND($C$2="Seventh"),key!BT174,IF(AND($C$2="eighth"),key!BT274,"")))</f>
        <v/>
      </c>
      <c r="BO72" s="295" t="str">
        <f>IF(AND($C$2="sixth"),key!BU74,IF(AND($C$2="Seventh"),key!BU174,IF(AND($C$2="eighth"),key!BU274,"")))</f>
        <v/>
      </c>
      <c r="BP72" s="295" t="str">
        <f>IF(AND($C$2="sixth"),key!BV74,IF(AND($C$2="Seventh"),key!BV174,IF(AND($C$2="eighth"),key!BV274,"")))</f>
        <v/>
      </c>
      <c r="BQ72" s="302" t="str">
        <f>IF(AND($C$2="sixth"),key!BW74,IF(AND($C$2="Seventh"),key!BW174,IF(AND($C$2="eighth"),key!BW274,"")))</f>
        <v/>
      </c>
      <c r="BR72" s="298" t="str">
        <f>IF(AND($C$2="sixth"),key!BX74,IF(AND($C$2="Seventh"),key!BX174,IF(AND($C$2="eighth"),key!BX274,"")))</f>
        <v/>
      </c>
      <c r="BS72" s="259" t="str">
        <f>IF(AND($C$2="sixth"),key!CA74,IF(AND($C$2="Seventh"),key!CA174,IF(AND($C$2="eighth"),key!CA274,"")))</f>
        <v/>
      </c>
      <c r="BT72" s="299" t="str">
        <f>IF(AND($C$2="sixth"),key!CB74,IF(AND($C$2="Seventh"),key!CB174,IF(AND($C$2="eighth"),key!CB274,"")))</f>
        <v/>
      </c>
      <c r="BU72" s="295" t="str">
        <f>IF(AND($C$2="sixth"),key!CD74,IF(AND($C$2="Seventh"),key!CD174,IF(AND($C$2="eighth"),key!CD274,"")))</f>
        <v/>
      </c>
      <c r="BV72" s="295" t="str">
        <f>IF(AND($C$2="sixth"),key!CE74,IF(AND($C$2="Seventh"),key!CE174,IF(AND($C$2="eighth"),key!CE274,"")))</f>
        <v/>
      </c>
      <c r="BW72" s="302" t="str">
        <f>IF(AND($C$2="sixth"),key!CF74,IF(AND($C$2="Seventh"),key!CF174,IF(AND($C$2="eighth"),key!CF274,"")))</f>
        <v/>
      </c>
      <c r="BX72" s="298" t="str">
        <f>IF(AND($C$2="sixth"),key!CG74,IF(AND($C$2="Seventh"),key!CG174,IF(AND($C$2="eighth"),key!CG274,"")))</f>
        <v/>
      </c>
      <c r="BY72" s="295" t="str">
        <f>IF(AND($C$2="sixth"),key!CH74,IF(AND($C$2="Seventh"),key!CH174,IF(AND($C$2="eighth"),key!CH274,"")))</f>
        <v/>
      </c>
      <c r="BZ72" s="295" t="str">
        <f>IF(AND($C$2="sixth"),key!CI74,IF(AND($C$2="Seventh"),key!CI174,IF(AND($C$2="eighth"),key!CI274,"")))</f>
        <v/>
      </c>
      <c r="CA72" s="302" t="str">
        <f>IF(AND($C$2="sixth"),key!CJ74,IF(AND($C$2="Seventh"),key!CJ174,IF(AND($C$2="eighth"),key!CJ274,"")))</f>
        <v/>
      </c>
      <c r="CB72" s="298" t="str">
        <f>IF(AND($C$2="sixth"),key!CK74,IF(AND($C$2="Seventh"),key!CK174,IF(AND($C$2="eighth"),key!CK274,"")))</f>
        <v/>
      </c>
      <c r="CC72" s="295" t="str">
        <f>IF(AND($C$2="sixth"),key!CL74,IF(AND($C$2="Seventh"),key!CL174,IF(AND($C$2="eighth"),key!CL274,"")))</f>
        <v/>
      </c>
      <c r="CD72" s="295" t="str">
        <f>IF(AND($C$2="sixth"),key!CM74,IF(AND($C$2="Seventh"),key!CM174,IF(AND($C$2="eighth"),key!CM274,"")))</f>
        <v/>
      </c>
      <c r="CE72" s="302" t="str">
        <f>IF(AND($C$2="sixth"),key!CN74,IF(AND($C$2="Seventh"),key!CN174,IF(AND($C$2="eighth"),key!CN274,"")))</f>
        <v/>
      </c>
      <c r="CF72" s="298" t="str">
        <f>IF(AND($C$2="sixth"),key!CO74,IF(AND($C$2="Seventh"),key!CO174,IF(AND($C$2="eighth"),key!CO274,"")))</f>
        <v/>
      </c>
      <c r="CG72" s="295" t="str">
        <f>IF(AND($C$2="sixth"),key!CP74,IF(AND($C$2="Seventh"),key!CP174,IF(AND($C$2="eighth"),key!CP274,"")))</f>
        <v/>
      </c>
      <c r="CH72" s="295" t="str">
        <f>IF(AND($C$2="sixth"),key!CQ74,IF(AND($C$2="Seventh"),key!CQ174,IF(AND($C$2="eighth"),key!CQ274,"")))</f>
        <v/>
      </c>
      <c r="CI72" s="302" t="str">
        <f>IF(AND($C$2="sixth"),key!CR74,IF(AND($C$2="Seventh"),key!CR174,IF(AND($C$2="eighth"),key!CR274,"")))</f>
        <v/>
      </c>
      <c r="CJ72" s="298" t="str">
        <f>IF(AND($C$2="sixth"),key!CS74,IF(AND($C$2="Seventh"),key!CS174,IF(AND($C$2="eighth"),key!CS274,"")))</f>
        <v/>
      </c>
      <c r="CK72" s="295" t="str">
        <f>IF(AND($C$2="sixth"),key!CT74,IF(AND($C$2="Seventh"),key!CT174,IF(AND($C$2="eighth"),key!CT274,"")))</f>
        <v/>
      </c>
      <c r="CL72" s="295" t="str">
        <f>IF(AND($C$2="sixth"),key!CU74,IF(AND($C$2="Seventh"),key!CU174,IF(AND($C$2="eighth"),key!CU274,"")))</f>
        <v/>
      </c>
      <c r="CM72" s="302" t="str">
        <f>IF(AND($C$2="sixth"),key!CV74,IF(AND($C$2="Seventh"),key!CV174,IF(AND($C$2="eighth"),key!CV274,"")))</f>
        <v/>
      </c>
      <c r="CN72" s="298" t="str">
        <f>IF(AND($C$2="sixth"),key!CW74,IF(AND($C$2="Seventh"),key!CW174,IF(AND($C$2="eighth"),key!CW274,"")))</f>
        <v/>
      </c>
      <c r="CO72" s="259" t="str">
        <f>IF(AND($C$2="sixth"),key!CZ74,IF(AND($C$2="Seventh"),key!CZ174,IF(AND($C$2="eighth"),key!CZ274,"")))</f>
        <v/>
      </c>
      <c r="CP72" s="299" t="str">
        <f>IF(AND($C$2="sixth"),key!DA74,IF(AND($C$2="Seventh"),key!DA174,IF(AND($C$2="eighth"),key!DA274,"")))</f>
        <v/>
      </c>
      <c r="CQ72" s="295" t="str">
        <f>IF(AND($C$2="sixth"),key!DC74,IF(AND($C$2="Seventh"),key!DC174,IF(AND($C$2="eighth"),key!DC274,"")))</f>
        <v/>
      </c>
      <c r="CR72" s="295" t="str">
        <f>IF(AND($C$2="sixth"),key!DD74,IF(AND($C$2="Seventh"),key!DD174,IF(AND($C$2="eighth"),key!DD274,"")))</f>
        <v/>
      </c>
      <c r="CS72" s="302" t="str">
        <f>IF(AND($C$2="sixth"),key!DE74,IF(AND($C$2="Seventh"),key!DE174,IF(AND($C$2="eighth"),key!DE274,"")))</f>
        <v/>
      </c>
      <c r="CT72" s="298" t="str">
        <f>IF(AND($C$2="sixth"),key!DF74,IF(AND($C$2="Seventh"),key!DF174,IF(AND($C$2="eighth"),key!DF274,"")))</f>
        <v/>
      </c>
      <c r="CU72" s="295" t="str">
        <f>IF(AND($C$2="sixth"),key!DG74,IF(AND($C$2="Seventh"),key!DG174,IF(AND($C$2="eighth"),key!DG274,"")))</f>
        <v/>
      </c>
      <c r="CV72" s="295" t="str">
        <f>IF(AND($C$2="sixth"),key!DH74,IF(AND($C$2="Seventh"),key!DH174,IF(AND($C$2="eighth"),key!DH274,"")))</f>
        <v/>
      </c>
      <c r="CW72" s="302" t="str">
        <f>IF(AND($C$2="sixth"),key!DI74,IF(AND($C$2="Seventh"),key!DI174,IF(AND($C$2="eighth"),key!DI274,"")))</f>
        <v/>
      </c>
      <c r="CX72" s="298" t="str">
        <f>IF(AND($C$2="sixth"),key!DJ74,IF(AND($C$2="Seventh"),key!DJ174,IF(AND($C$2="eighth"),key!DJ274,"")))</f>
        <v/>
      </c>
      <c r="CY72" s="295" t="str">
        <f>IF(AND($C$2="sixth"),key!DK74,IF(AND($C$2="Seventh"),key!DK174,IF(AND($C$2="eighth"),key!DK274,"")))</f>
        <v/>
      </c>
      <c r="CZ72" s="295" t="str">
        <f>IF(AND($C$2="sixth"),key!DL74,IF(AND($C$2="Seventh"),key!DL174,IF(AND($C$2="eighth"),key!DL274,"")))</f>
        <v/>
      </c>
      <c r="DA72" s="302" t="str">
        <f>IF(AND($C$2="sixth"),key!DM74,IF(AND($C$2="Seventh"),key!DM174,IF(AND($C$2="eighth"),key!DM274,"")))</f>
        <v/>
      </c>
      <c r="DB72" s="298" t="str">
        <f>IF(AND($C$2="sixth"),key!DN74,IF(AND($C$2="Seventh"),key!DN174,IF(AND($C$2="eighth"),key!DN274,"")))</f>
        <v/>
      </c>
      <c r="DC72" s="295" t="str">
        <f>IF(AND($C$2="sixth"),key!DO74,IF(AND($C$2="Seventh"),key!DO174,IF(AND($C$2="eighth"),key!DO274,"")))</f>
        <v/>
      </c>
      <c r="DD72" s="295" t="str">
        <f>IF(AND($C$2="sixth"),key!DP74,IF(AND($C$2="Seventh"),key!DP174,IF(AND($C$2="eighth"),key!DP274,"")))</f>
        <v/>
      </c>
      <c r="DE72" s="302" t="str">
        <f>IF(AND($C$2="sixth"),key!DQ74,IF(AND($C$2="Seventh"),key!DQ174,IF(AND($C$2="eighth"),key!DQ274,"")))</f>
        <v/>
      </c>
      <c r="DF72" s="298" t="str">
        <f>IF(AND($C$2="sixth"),key!DR74,IF(AND($C$2="Seventh"),key!DR174,IF(AND($C$2="eighth"),key!DR274,"")))</f>
        <v/>
      </c>
      <c r="DG72" s="295" t="str">
        <f>IF(AND($C$2="sixth"),key!DS74,IF(AND($C$2="Seventh"),key!DS174,IF(AND($C$2="eighth"),key!DS274,"")))</f>
        <v/>
      </c>
      <c r="DH72" s="295" t="str">
        <f>IF(AND($C$2="sixth"),key!DT74,IF(AND($C$2="Seventh"),key!DT174,IF(AND($C$2="eighth"),key!DT274,"")))</f>
        <v/>
      </c>
      <c r="DI72" s="302" t="str">
        <f>IF(AND($C$2="sixth"),key!DU74,IF(AND($C$2="Seventh"),key!DU174,IF(AND($C$2="eighth"),key!DU274,"")))</f>
        <v/>
      </c>
      <c r="DJ72" s="298" t="str">
        <f>IF(AND($C$2="sixth"),key!DV74,IF(AND($C$2="Seventh"),key!DV174,IF(AND($C$2="eighth"),key!DV274,"")))</f>
        <v/>
      </c>
      <c r="DK72" s="259" t="str">
        <f>IF(AND($C$2="sixth"),key!DY74,IF(AND($C$2="Seventh"),key!DY174,IF(AND($C$2="eighth"),key!DY274,"")))</f>
        <v/>
      </c>
      <c r="DL72" s="299" t="str">
        <f>IF(AND($C$2="sixth"),key!DZ74,IF(AND($C$2="Seventh"),key!DZ174,IF(AND($C$2="eighth"),key!DZ274,"")))</f>
        <v/>
      </c>
      <c r="DM72" s="295" t="str">
        <f>IF(AND($C$2="sixth"),key!EB74,IF(AND($C$2="Seventh"),key!EB174,IF(AND($C$2="eighth"),key!EB274,"")))</f>
        <v/>
      </c>
      <c r="DN72" s="295" t="str">
        <f>IF(AND($C$2="sixth"),key!EC74,IF(AND($C$2="Seventh"),key!EC174,IF(AND($C$2="eighth"),key!EC274,"")))</f>
        <v/>
      </c>
      <c r="DO72" s="302" t="str">
        <f>IF(AND($C$2="sixth"),key!ED74,IF(AND($C$2="Seventh"),key!ED174,IF(AND($C$2="eighth"),key!ED274,"")))</f>
        <v/>
      </c>
      <c r="DP72" s="298" t="str">
        <f>IF(AND($C$2="sixth"),key!EE74,IF(AND($C$2="Seventh"),key!EE174,IF(AND($C$2="eighth"),key!EE274,"")))</f>
        <v/>
      </c>
      <c r="DQ72" s="295" t="str">
        <f>IF(AND($C$2="sixth"),key!EF74,IF(AND($C$2="Seventh"),key!EF174,IF(AND($C$2="eighth"),key!EF274,"")))</f>
        <v/>
      </c>
      <c r="DR72" s="295" t="str">
        <f>IF(AND($C$2="sixth"),key!EG74,IF(AND($C$2="Seventh"),key!EG174,IF(AND($C$2="eighth"),key!EG274,"")))</f>
        <v/>
      </c>
      <c r="DS72" s="302" t="str">
        <f>IF(AND($C$2="sixth"),key!EH74,IF(AND($C$2="Seventh"),key!EH174,IF(AND($C$2="eighth"),key!EH274,"")))</f>
        <v/>
      </c>
      <c r="DT72" s="298" t="str">
        <f>IF(AND($C$2="sixth"),key!EI74,IF(AND($C$2="Seventh"),key!EI174,IF(AND($C$2="eighth"),key!EI274,"")))</f>
        <v/>
      </c>
      <c r="DU72" s="295" t="str">
        <f>IF(AND($C$2="sixth"),key!EJ74,IF(AND($C$2="Seventh"),key!EJ174,IF(AND($C$2="eighth"),key!EJ274,"")))</f>
        <v/>
      </c>
      <c r="DV72" s="295" t="str">
        <f>IF(AND($C$2="sixth"),key!EK74,IF(AND($C$2="Seventh"),key!EK174,IF(AND($C$2="eighth"),key!EK274,"")))</f>
        <v/>
      </c>
      <c r="DW72" s="302" t="str">
        <f>IF(AND($C$2="sixth"),key!EL74,IF(AND($C$2="Seventh"),key!EL174,IF(AND($C$2="eighth"),key!EL274,"")))</f>
        <v/>
      </c>
      <c r="DX72" s="298" t="str">
        <f>IF(AND($C$2="sixth"),key!EM74,IF(AND($C$2="Seventh"),key!EM174,IF(AND($C$2="eighth"),key!EM274,"")))</f>
        <v/>
      </c>
      <c r="DY72" s="295" t="str">
        <f>IF(AND($C$2="sixth"),key!EN74,IF(AND($C$2="Seventh"),key!EN174,IF(AND($C$2="eighth"),key!EN274,"")))</f>
        <v/>
      </c>
      <c r="DZ72" s="295" t="str">
        <f>IF(AND($C$2="sixth"),key!EO74,IF(AND($C$2="Seventh"),key!EO174,IF(AND($C$2="eighth"),key!EO274,"")))</f>
        <v/>
      </c>
      <c r="EA72" s="302" t="str">
        <f>IF(AND($C$2="sixth"),key!EP74,IF(AND($C$2="Seventh"),key!EP174,IF(AND($C$2="eighth"),key!EP274,"")))</f>
        <v/>
      </c>
      <c r="EB72" s="298" t="str">
        <f>IF(AND($C$2="sixth"),key!EQ74,IF(AND($C$2="Seventh"),key!EQ174,IF(AND($C$2="eighth"),key!EQ274,"")))</f>
        <v/>
      </c>
      <c r="EC72" s="295" t="str">
        <f>IF(AND($C$2="sixth"),key!ER74,IF(AND($C$2="Seventh"),key!ER174,IF(AND($C$2="eighth"),key!ER274,"")))</f>
        <v/>
      </c>
      <c r="ED72" s="295" t="str">
        <f>IF(AND($C$2="sixth"),key!ES74,IF(AND($C$2="Seventh"),key!ES174,IF(AND($C$2="eighth"),key!ES274,"")))</f>
        <v/>
      </c>
      <c r="EE72" s="302" t="str">
        <f>IF(AND($C$2="sixth"),key!ET74,IF(AND($C$2="Seventh"),key!ET174,IF(AND($C$2="eighth"),key!ET274,"")))</f>
        <v/>
      </c>
      <c r="EF72" s="298" t="str">
        <f>IF(AND($C$2="sixth"),key!EU74,IF(AND($C$2="Seventh"),key!EU174,IF(AND($C$2="eighth"),key!EU274,"")))</f>
        <v/>
      </c>
      <c r="EG72" s="259" t="str">
        <f>IF(AND($C$2="sixth"),key!EX74,IF(AND($C$2="Seventh"),key!EX174,IF(AND($C$2="eighth"),key!EX274,"")))</f>
        <v/>
      </c>
      <c r="EH72" s="299" t="str">
        <f>IF(AND($C$2="sixth"),key!EY74,IF(AND($C$2="Seventh"),key!EY174,IF(AND($C$2="eighth"),key!EY274,"")))</f>
        <v/>
      </c>
      <c r="EI72" s="260" t="str">
        <f t="shared" ref="EI72:EI106" si="21">IF(AND(AA72="",AW72="",BS72="",CO72="",DK72="",EG72=""),"",SUM(AA72+AW72+BS72+CO72+DK72+EG72))</f>
        <v/>
      </c>
      <c r="EJ72" s="254" t="str">
        <f>IF(AND($C$2="sixth"),key!EZ74,IF(AND($C$2="Seventh"),key!EZ174,IF(AND($C$2="eighth"),key!EZ274,"")))</f>
        <v/>
      </c>
      <c r="EK72" s="254" t="str">
        <f>IF(AND($C$2="sixth"),key!FA74,IF(AND($C$2="Seventh"),key!FA174,IF(AND($C$2="eighth"),key!FA274,"")))</f>
        <v/>
      </c>
      <c r="EL72" s="254" t="str">
        <f>IF(AND($C$2="sixth"),key!FB74,IF(AND($C$2="Seventh"),key!FB174,IF(AND($C$2="eighth"),key!FB274,"")))</f>
        <v/>
      </c>
      <c r="EM72" s="254" t="str">
        <f>IF(AND($C$2="sixth"),key!FC74,IF(AND($C$2="Seventh"),key!FC174,IF(AND($C$2="eighth"),key!FC274,"")))</f>
        <v/>
      </c>
      <c r="EN72" s="254" t="str">
        <f>IF(AND($C$2="sixth"),key!FD74,IF(AND($C$2="Seventh"),key!FD174,IF(AND($C$2="eighth"),key!FD274,"")))</f>
        <v/>
      </c>
      <c r="EO72" s="310" t="str">
        <f>IF(AND($C$2="sixth"),key!FE74,IF(AND($C$2="Seventh"),key!FE174,IF(AND($C$2="eighth"),key!FE274,"")))</f>
        <v/>
      </c>
      <c r="EP72" s="311" t="str">
        <f>IF(AND($C$2="sixth"),key!FF74,IF(AND($C$2="Seventh"),key!FF174,IF(AND($C$2="eighth"),key!FF274,"")))</f>
        <v xml:space="preserve"> </v>
      </c>
      <c r="EQ72" s="254" t="str">
        <f>IF(AND($C$2="sixth"),key!FG74,IF(AND($C$2="Seventh"),key!FG174,IF(AND($C$2="eighth"),key!FG274,"")))</f>
        <v/>
      </c>
      <c r="ER72" s="254" t="str">
        <f>IF(AND($C$2="sixth"),key!FH74,IF(AND($C$2="Seventh"),key!FH174,IF(AND($C$2="eighth"),key!FH274,"")))</f>
        <v/>
      </c>
      <c r="ES72" s="254" t="str">
        <f>IF(AND($C$2="sixth"),key!FI74,IF(AND($C$2="Seventh"),key!FI174,IF(AND($C$2="eighth"),key!FI274,"")))</f>
        <v/>
      </c>
      <c r="ET72" s="254" t="str">
        <f>IF(AND($C$2="sixth"),key!FJ74,IF(AND($C$2="Seventh"),key!FJ174,IF(AND($C$2="eighth"),key!FJ274,"")))</f>
        <v/>
      </c>
      <c r="EU72" s="254" t="str">
        <f>IF(AND($C$2="sixth"),key!FK74,IF(AND($C$2="Seventh"),key!FK174,IF(AND($C$2="eighth"),key!FK274,"")))</f>
        <v/>
      </c>
      <c r="EV72" s="310" t="str">
        <f>IF(AND($C$2="sixth"),key!FL74,IF(AND($C$2="Seventh"),key!FL174,IF(AND($C$2="eighth"),key!FL274,"")))</f>
        <v/>
      </c>
      <c r="EW72" s="311" t="str">
        <f>IF(AND($C$2="sixth"),key!FM74,IF(AND($C$2="Seventh"),key!FM174,IF(AND($C$2="eighth"),key!FM274,"")))</f>
        <v xml:space="preserve"> </v>
      </c>
      <c r="EX72" s="254" t="str">
        <f>IF(AND($C$2="sixth"),key!FN74,IF(AND($C$2="Seventh"),key!FN174,IF(AND($C$2="eighth"),key!FN274,"")))</f>
        <v/>
      </c>
      <c r="EY72" s="254" t="str">
        <f>IF(AND($C$2="sixth"),key!FO74,IF(AND($C$2="Seventh"),key!FO174,IF(AND($C$2="eighth"),key!FO274,"")))</f>
        <v/>
      </c>
      <c r="EZ72" s="254" t="str">
        <f>IF(AND($C$2="sixth"),key!FP74,IF(AND($C$2="Seventh"),key!FP174,IF(AND($C$2="eighth"),key!FP274,"")))</f>
        <v/>
      </c>
      <c r="FA72" s="254" t="str">
        <f>IF(AND($C$2="sixth"),key!FQ74,IF(AND($C$2="Seventh"),key!FQ174,IF(AND($C$2="eighth"),key!FQ274,"")))</f>
        <v/>
      </c>
      <c r="FB72" s="254" t="str">
        <f>IF(AND($C$2="sixth"),key!FR74,IF(AND($C$2="Seventh"),key!FR174,IF(AND($C$2="eighth"),key!FR274,"")))</f>
        <v/>
      </c>
      <c r="FC72" s="310" t="str">
        <f>IF(AND($C$2="sixth"),key!FS74,IF(AND($C$2="Seventh"),key!FS174,IF(AND($C$2="eighth"),key!FS274,"")))</f>
        <v/>
      </c>
      <c r="FD72" s="311" t="str">
        <f>IF(AND($C$2="sixth"),key!FT74,IF(AND($C$2="Seventh"),key!FT174,IF(AND($C$2="eighth"),key!FT274,"")))</f>
        <v xml:space="preserve"> </v>
      </c>
      <c r="FE72" s="344" t="str">
        <f t="shared" si="13"/>
        <v/>
      </c>
      <c r="FF72" s="261" t="str">
        <f>IF(AND($C$2="sixth"),key!GI74,IF(AND($C$2="Seventh"),key!GI174,IF(AND($C$2="eighth"),key!GI274,"")))</f>
        <v/>
      </c>
      <c r="FG72" s="842" t="str">
        <f>IF(AND($C$2="sixth"),key!GJ74,IF(AND($C$2="Seventh"),key!GJ174,IF(AND($C$2="eighth"),key!GJ274,"")))</f>
        <v/>
      </c>
      <c r="FH72" s="843"/>
      <c r="FI72" s="255" t="str">
        <f>IF(AND($C$2="sixth"),key!GG74,IF(AND($C$2="Seventh"),key!GG174,IF(AND($C$2="eighth"),key!GG274,"")))</f>
        <v/>
      </c>
      <c r="FJ72" s="330" t="str">
        <f t="shared" ref="FJ72:FJ106" si="22">IF(EI72="","",IF(EI72=0,"",IF(EI72&gt;1080,"A+",IF(EI72&gt;900,"A",IF(EI72&gt;720,"B",IF(EI72&gt;480,"C","D"))))))</f>
        <v/>
      </c>
      <c r="FK72" s="248"/>
      <c r="FL72" s="248"/>
      <c r="FY72" s="50" t="str">
        <f>IF(AND($C$2="sixth"),key!GH74,IF(AND($C$2="Seventh"),key!GH174,IF(AND($C$2="eighth"),key!GH274,"")))</f>
        <v/>
      </c>
    </row>
    <row r="73" spans="1:181" ht="18.75">
      <c r="A73" s="257">
        <v>67</v>
      </c>
      <c r="B73" s="291" t="str">
        <f>IF(AND($C$2="sixth"),key!E75,IF(AND($C$2="Seventh"),key!E175,IF(AND($C$2="eighth"),key!E275,"")))</f>
        <v/>
      </c>
      <c r="C73" s="288" t="str">
        <f>IF(ISNA(VLOOKUP(D73,Register!A$7:Z$315,10,FALSE)),"",VLOOKUP(D73,Register!A$7:Z$315,10,FALSE))</f>
        <v/>
      </c>
      <c r="D73" s="289" t="str">
        <f>IF(AND($C$2="sixth"),key!B75,IF(AND($C$2="Seventh"),key!B175,IF(AND($C$2="eighth"),key!B275,"")))</f>
        <v/>
      </c>
      <c r="E73" s="290" t="str">
        <f>IF(AND($C$2="sixth"),key!C75,IF(AND($C$2="Seventh"),key!C175,IF(AND($C$2="eighth"),key!C275,"")))</f>
        <v/>
      </c>
      <c r="F73" s="290" t="str">
        <f>IF(AND($C$2="sixth"),key!D75,IF(AND($C$2="Seventh"),key!D175,IF(AND($C$2="eighth"),key!D275,"")))</f>
        <v/>
      </c>
      <c r="G73" s="295" t="str">
        <f>IF(AND($C$2="sixth"),key!G75,IF(AND($C$2="Seventh"),key!G175,IF(AND($C$2="eighth"),key!G275,"")))</f>
        <v/>
      </c>
      <c r="H73" s="295" t="str">
        <f>IF(AND($C$2="sixth"),key!H75,IF(AND($C$2="Seventh"),key!H175,IF(AND($C$2="eighth"),key!H275,"")))</f>
        <v/>
      </c>
      <c r="I73" s="297" t="str">
        <f t="shared" si="12"/>
        <v/>
      </c>
      <c r="J73" s="296" t="str">
        <f>IF(AND($C$2="sixth"),key!J75,IF(AND($C$2="Seventh"),key!J175,IF(AND($C$2="eighth"),key!J275,"")))</f>
        <v/>
      </c>
      <c r="K73" s="295" t="str">
        <f>IF(AND($C$2="sixth"),key!K75,IF(AND($C$2="Seventh"),key!K175,IF(AND($C$2="eighth"),key!K275,"")))</f>
        <v/>
      </c>
      <c r="L73" s="295" t="str">
        <f>IF(AND($C$2="sixth"),key!L75,IF(AND($C$2="Seventh"),key!L175,IF(AND($C$2="eighth"),key!L275,"")))</f>
        <v/>
      </c>
      <c r="M73" s="258" t="str">
        <f t="shared" si="14"/>
        <v/>
      </c>
      <c r="N73" s="298" t="str">
        <f>IF(AND($C$2="sixth"),key!N75,IF(AND($C$2="Seventh"),key!N175,IF(AND($C$2="eighth"),key!N275,"")))</f>
        <v/>
      </c>
      <c r="O73" s="295" t="str">
        <f>IF(AND($C$2="sixth"),key!O75,IF(AND($C$2="Seventh"),key!O175,IF(AND($C$2="eighth"),key!O275,"")))</f>
        <v/>
      </c>
      <c r="P73" s="295" t="str">
        <f>IF(AND($C$2="sixth"),key!P75,IF(AND($C$2="Seventh"),key!P175,IF(AND($C$2="eighth"),key!P275,"")))</f>
        <v/>
      </c>
      <c r="Q73" s="258" t="str">
        <f t="shared" si="15"/>
        <v/>
      </c>
      <c r="R73" s="298" t="str">
        <f>IF(AND($C$2="sixth"),key!R75,IF(AND($C$2="Seventh"),key!R175,IF(AND($C$2="eighth"),key!R275,"")))</f>
        <v/>
      </c>
      <c r="S73" s="295" t="str">
        <f>IF(AND($C$2="sixth"),key!S75,IF(AND($C$2="Seventh"),key!S175,IF(AND($C$2="eighth"),key!S275,"")))</f>
        <v/>
      </c>
      <c r="T73" s="295" t="str">
        <f>IF(AND($C$2="sixth"),key!T75,IF(AND($C$2="Seventh"),key!T175,IF(AND($C$2="eighth"),key!T275,"")))</f>
        <v/>
      </c>
      <c r="U73" s="258" t="str">
        <f t="shared" si="16"/>
        <v/>
      </c>
      <c r="V73" s="298" t="str">
        <f>IF(AND($C$2="sixth"),key!V75,IF(AND($C$2="Seventh"),key!V175,IF(AND($C$2="eighth"),key!V275,"")))</f>
        <v/>
      </c>
      <c r="W73" s="295" t="str">
        <f>IF(AND($C$2="sixth"),key!W75,IF(AND($C$2="Seventh"),key!W175,IF(AND($C$2="eighth"),key!W275,"")))</f>
        <v/>
      </c>
      <c r="X73" s="295" t="str">
        <f>IF(AND($C$2="sixth"),key!X75,IF(AND($C$2="Seventh"),key!X175,IF(AND($C$2="eighth"),key!X275,"")))</f>
        <v/>
      </c>
      <c r="Y73" s="259" t="str">
        <f t="shared" si="17"/>
        <v/>
      </c>
      <c r="Z73" s="298" t="str">
        <f>IF(AND($C$2="sixth"),key!Z75,IF(AND($C$2="Seventh"),key!Z175,IF(AND($C$2="eighth"),key!Z275,"")))</f>
        <v/>
      </c>
      <c r="AA73" s="259" t="str">
        <f>IF(AND($C$2="sixth"),key!AC75,IF(AND($C$2="Seventh"),key!AC175,IF(AND($C$2="eighth"),key!AC275,"")))</f>
        <v/>
      </c>
      <c r="AB73" s="299" t="str">
        <f>IF(AND($C$2="sixth"),key!AD75,IF(AND($C$2="Seventh"),key!AD175,IF(AND($C$2="eighth"),key!AD275,"")))</f>
        <v/>
      </c>
      <c r="AC73" s="295" t="str">
        <f>IF(AND($C$2="sixth"),key!AF75,IF(AND($C$2="Seventh"),key!AF175,IF(AND($C$2="eighth"),key!AF275,"")))</f>
        <v/>
      </c>
      <c r="AD73" s="295" t="str">
        <f>IF(AND($C$2="sixth"),key!AG75,IF(AND($C$2="Seventh"),key!AG175,IF(AND($C$2="eighth"),key!AG275,"")))</f>
        <v/>
      </c>
      <c r="AE73" s="297" t="str">
        <f t="shared" si="18"/>
        <v/>
      </c>
      <c r="AF73" s="296" t="str">
        <f>IF(AND($C$2="sixth"),key!AI75,IF(AND($C$2="Seventh"),key!AI175,IF(AND($C$2="eighth"),key!AI275,"")))</f>
        <v/>
      </c>
      <c r="AG73" s="295" t="str">
        <f>IF(AND($C$2="sixth"),key!AJ75,IF(AND($C$2="Seventh"),key!AJ175,IF(AND($C$2="eighth"),key!AJ275,"")))</f>
        <v/>
      </c>
      <c r="AH73" s="295" t="str">
        <f>IF(AND($C$2="sixth"),key!AK75,IF(AND($C$2="Seventh"),key!AK175,IF(AND($C$2="eighth"),key!AK275,"")))</f>
        <v/>
      </c>
      <c r="AI73" s="258" t="str">
        <f t="shared" si="19"/>
        <v/>
      </c>
      <c r="AJ73" s="298" t="str">
        <f>IF(AND($C$2="sixth"),key!AM75,IF(AND($C$2="Seventh"),key!AM175,IF(AND($C$2="eighth"),key!AM275,"")))</f>
        <v/>
      </c>
      <c r="AK73" s="295" t="str">
        <f>IF(AND($C$2="sixth"),key!AN75,IF(AND($C$2="Seventh"),key!AN175,IF(AND($C$2="eighth"),key!AN275,"")))</f>
        <v/>
      </c>
      <c r="AL73" s="295" t="str">
        <f>IF(AND($C$2="sixth"),key!AO75,IF(AND($C$2="Seventh"),key!AO175,IF(AND($C$2="eighth"),key!AO275,"")))</f>
        <v/>
      </c>
      <c r="AM73" s="258" t="str">
        <f t="shared" si="20"/>
        <v/>
      </c>
      <c r="AN73" s="298" t="str">
        <f>IF(AND($C$2="sixth"),key!AQ75,IF(AND($C$2="Seventh"),key!AQ175,IF(AND($C$2="eighth"),key!AQ275,"")))</f>
        <v/>
      </c>
      <c r="AO73" s="295" t="str">
        <f>IF(AND($C$2="sixth"),key!AR75,IF(AND($C$2="Seventh"),key!AR175,IF(AND($C$2="eighth"),key!AR275,"")))</f>
        <v/>
      </c>
      <c r="AP73" s="295" t="str">
        <f>IF(AND($C$2="sixth"),key!AS75,IF(AND($C$2="Seventh"),key!AS175,IF(AND($C$2="eighth"),key!AS275,"")))</f>
        <v/>
      </c>
      <c r="AQ73" s="303" t="str">
        <f>IF(AND($C$2="sixth"),key!AT75,IF(AND($C$2="Seventh"),key!AT175,IF(AND($C$2="eighth"),key!AT275,"")))</f>
        <v/>
      </c>
      <c r="AR73" s="298" t="str">
        <f>IF(AND($C$2="sixth"),key!AU75,IF(AND($C$2="Seventh"),key!AU175,IF(AND($C$2="eighth"),key!AU275,"")))</f>
        <v/>
      </c>
      <c r="AS73" s="295" t="str">
        <f>IF(AND($C$2="sixth"),key!AV75,IF(AND($C$2="Seventh"),key!AV175,IF(AND($C$2="eighth"),key!AV275,"")))</f>
        <v/>
      </c>
      <c r="AT73" s="295" t="str">
        <f>IF(AND($C$2="sixth"),key!AW75,IF(AND($C$2="Seventh"),key!AW175,IF(AND($C$2="eighth"),key!AW275,"")))</f>
        <v/>
      </c>
      <c r="AU73" s="303" t="str">
        <f>IF(AND($C$2="sixth"),key!AX75,IF(AND($C$2="Seventh"),key!AX175,IF(AND($C$2="eighth"),key!AX275,"")))</f>
        <v/>
      </c>
      <c r="AV73" s="298" t="str">
        <f>IF(AND($C$2="sixth"),key!AY75,IF(AND($C$2="Seventh"),key!AY175,IF(AND($C$2="eighth"),key!AY275,"")))</f>
        <v/>
      </c>
      <c r="AW73" s="259" t="str">
        <f>IF(AND($C$2="sixth"),key!BB75,IF(AND($C$2="Seventh"),key!BB175,IF(AND($C$2="eighth"),key!BB275,"")))</f>
        <v/>
      </c>
      <c r="AX73" s="299" t="str">
        <f>IF(AND($C$2="sixth"),key!BC75,IF(AND($C$2="Seventh"),key!BC175,IF(AND($C$2="eighth"),key!BC275,"")))</f>
        <v/>
      </c>
      <c r="AY73" s="295" t="str">
        <f>IF(AND($C$2="sixth"),key!BE75,IF(AND($C$2="Seventh"),key!BE175,IF(AND($C$2="eighth"),key!BE275,"")))</f>
        <v/>
      </c>
      <c r="AZ73" s="295" t="str">
        <f>IF(AND($C$2="sixth"),key!BF75,IF(AND($C$2="Seventh"),key!BF175,IF(AND($C$2="eighth"),key!BF275,"")))</f>
        <v/>
      </c>
      <c r="BA73" s="302" t="str">
        <f>IF(AND($C$2="sixth"),key!BG75,IF(AND($C$2="Seventh"),key!BG175,IF(AND($C$2="eighth"),key!BG275,"")))</f>
        <v/>
      </c>
      <c r="BB73" s="298" t="str">
        <f>IF(AND($C$2="sixth"),key!BH75,IF(AND($C$2="Seventh"),key!BH175,IF(AND($C$2="eighth"),key!BH275,"")))</f>
        <v/>
      </c>
      <c r="BC73" s="295" t="str">
        <f>IF(AND($C$2="sixth"),key!BI75,IF(AND($C$2="Seventh"),key!BI175,IF(AND($C$2="eighth"),key!BI275,"")))</f>
        <v/>
      </c>
      <c r="BD73" s="295" t="str">
        <f>IF(AND($C$2="sixth"),key!BJ75,IF(AND($C$2="Seventh"),key!BJ175,IF(AND($C$2="eighth"),key!BJ275,"")))</f>
        <v/>
      </c>
      <c r="BE73" s="302" t="str">
        <f>IF(AND($C$2="sixth"),key!BK75,IF(AND($C$2="Seventh"),key!BK175,IF(AND($C$2="eighth"),key!BK275,"")))</f>
        <v/>
      </c>
      <c r="BF73" s="298" t="str">
        <f>IF(AND($C$2="sixth"),key!BL75,IF(AND($C$2="Seventh"),key!BL175,IF(AND($C$2="eighth"),key!BL275,"")))</f>
        <v/>
      </c>
      <c r="BG73" s="295" t="str">
        <f>IF(AND($C$2="sixth"),key!BM75,IF(AND($C$2="Seventh"),key!BM175,IF(AND($C$2="eighth"),key!BM275,"")))</f>
        <v/>
      </c>
      <c r="BH73" s="295" t="str">
        <f>IF(AND($C$2="sixth"),key!BN75,IF(AND($C$2="Seventh"),key!BN175,IF(AND($C$2="eighth"),key!BN275,"")))</f>
        <v/>
      </c>
      <c r="BI73" s="302" t="str">
        <f>IF(AND($C$2="sixth"),key!BO75,IF(AND($C$2="Seventh"),key!BO175,IF(AND($C$2="eighth"),key!BO275,"")))</f>
        <v/>
      </c>
      <c r="BJ73" s="298" t="str">
        <f>IF(AND($C$2="sixth"),key!BP75,IF(AND($C$2="Seventh"),key!BP175,IF(AND($C$2="eighth"),key!BP275,"")))</f>
        <v/>
      </c>
      <c r="BK73" s="295" t="str">
        <f>IF(AND($C$2="sixth"),key!BQ75,IF(AND($C$2="Seventh"),key!BQ175,IF(AND($C$2="eighth"),key!BQ275,"")))</f>
        <v/>
      </c>
      <c r="BL73" s="295" t="str">
        <f>IF(AND($C$2="sixth"),key!BR75,IF(AND($C$2="Seventh"),key!BR175,IF(AND($C$2="eighth"),key!BR275,"")))</f>
        <v/>
      </c>
      <c r="BM73" s="302" t="str">
        <f>IF(AND($C$2="sixth"),key!BS75,IF(AND($C$2="Seventh"),key!BS175,IF(AND($C$2="eighth"),key!BS275,"")))</f>
        <v/>
      </c>
      <c r="BN73" s="298" t="str">
        <f>IF(AND($C$2="sixth"),key!BT75,IF(AND($C$2="Seventh"),key!BT175,IF(AND($C$2="eighth"),key!BT275,"")))</f>
        <v/>
      </c>
      <c r="BO73" s="295" t="str">
        <f>IF(AND($C$2="sixth"),key!BU75,IF(AND($C$2="Seventh"),key!BU175,IF(AND($C$2="eighth"),key!BU275,"")))</f>
        <v/>
      </c>
      <c r="BP73" s="295" t="str">
        <f>IF(AND($C$2="sixth"),key!BV75,IF(AND($C$2="Seventh"),key!BV175,IF(AND($C$2="eighth"),key!BV275,"")))</f>
        <v/>
      </c>
      <c r="BQ73" s="302" t="str">
        <f>IF(AND($C$2="sixth"),key!BW75,IF(AND($C$2="Seventh"),key!BW175,IF(AND($C$2="eighth"),key!BW275,"")))</f>
        <v/>
      </c>
      <c r="BR73" s="298" t="str">
        <f>IF(AND($C$2="sixth"),key!BX75,IF(AND($C$2="Seventh"),key!BX175,IF(AND($C$2="eighth"),key!BX275,"")))</f>
        <v/>
      </c>
      <c r="BS73" s="259" t="str">
        <f>IF(AND($C$2="sixth"),key!CA75,IF(AND($C$2="Seventh"),key!CA175,IF(AND($C$2="eighth"),key!CA275,"")))</f>
        <v/>
      </c>
      <c r="BT73" s="299" t="str">
        <f>IF(AND($C$2="sixth"),key!CB75,IF(AND($C$2="Seventh"),key!CB175,IF(AND($C$2="eighth"),key!CB275,"")))</f>
        <v/>
      </c>
      <c r="BU73" s="295" t="str">
        <f>IF(AND($C$2="sixth"),key!CD75,IF(AND($C$2="Seventh"),key!CD175,IF(AND($C$2="eighth"),key!CD275,"")))</f>
        <v/>
      </c>
      <c r="BV73" s="295" t="str">
        <f>IF(AND($C$2="sixth"),key!CE75,IF(AND($C$2="Seventh"),key!CE175,IF(AND($C$2="eighth"),key!CE275,"")))</f>
        <v/>
      </c>
      <c r="BW73" s="302" t="str">
        <f>IF(AND($C$2="sixth"),key!CF75,IF(AND($C$2="Seventh"),key!CF175,IF(AND($C$2="eighth"),key!CF275,"")))</f>
        <v/>
      </c>
      <c r="BX73" s="298" t="str">
        <f>IF(AND($C$2="sixth"),key!CG75,IF(AND($C$2="Seventh"),key!CG175,IF(AND($C$2="eighth"),key!CG275,"")))</f>
        <v/>
      </c>
      <c r="BY73" s="295" t="str">
        <f>IF(AND($C$2="sixth"),key!CH75,IF(AND($C$2="Seventh"),key!CH175,IF(AND($C$2="eighth"),key!CH275,"")))</f>
        <v/>
      </c>
      <c r="BZ73" s="295" t="str">
        <f>IF(AND($C$2="sixth"),key!CI75,IF(AND($C$2="Seventh"),key!CI175,IF(AND($C$2="eighth"),key!CI275,"")))</f>
        <v/>
      </c>
      <c r="CA73" s="302" t="str">
        <f>IF(AND($C$2="sixth"),key!CJ75,IF(AND($C$2="Seventh"),key!CJ175,IF(AND($C$2="eighth"),key!CJ275,"")))</f>
        <v/>
      </c>
      <c r="CB73" s="298" t="str">
        <f>IF(AND($C$2="sixth"),key!CK75,IF(AND($C$2="Seventh"),key!CK175,IF(AND($C$2="eighth"),key!CK275,"")))</f>
        <v/>
      </c>
      <c r="CC73" s="295" t="str">
        <f>IF(AND($C$2="sixth"),key!CL75,IF(AND($C$2="Seventh"),key!CL175,IF(AND($C$2="eighth"),key!CL275,"")))</f>
        <v/>
      </c>
      <c r="CD73" s="295" t="str">
        <f>IF(AND($C$2="sixth"),key!CM75,IF(AND($C$2="Seventh"),key!CM175,IF(AND($C$2="eighth"),key!CM275,"")))</f>
        <v/>
      </c>
      <c r="CE73" s="302" t="str">
        <f>IF(AND($C$2="sixth"),key!CN75,IF(AND($C$2="Seventh"),key!CN175,IF(AND($C$2="eighth"),key!CN275,"")))</f>
        <v/>
      </c>
      <c r="CF73" s="298" t="str">
        <f>IF(AND($C$2="sixth"),key!CO75,IF(AND($C$2="Seventh"),key!CO175,IF(AND($C$2="eighth"),key!CO275,"")))</f>
        <v/>
      </c>
      <c r="CG73" s="295" t="str">
        <f>IF(AND($C$2="sixth"),key!CP75,IF(AND($C$2="Seventh"),key!CP175,IF(AND($C$2="eighth"),key!CP275,"")))</f>
        <v/>
      </c>
      <c r="CH73" s="295" t="str">
        <f>IF(AND($C$2="sixth"),key!CQ75,IF(AND($C$2="Seventh"),key!CQ175,IF(AND($C$2="eighth"),key!CQ275,"")))</f>
        <v/>
      </c>
      <c r="CI73" s="302" t="str">
        <f>IF(AND($C$2="sixth"),key!CR75,IF(AND($C$2="Seventh"),key!CR175,IF(AND($C$2="eighth"),key!CR275,"")))</f>
        <v/>
      </c>
      <c r="CJ73" s="298" t="str">
        <f>IF(AND($C$2="sixth"),key!CS75,IF(AND($C$2="Seventh"),key!CS175,IF(AND($C$2="eighth"),key!CS275,"")))</f>
        <v/>
      </c>
      <c r="CK73" s="295" t="str">
        <f>IF(AND($C$2="sixth"),key!CT75,IF(AND($C$2="Seventh"),key!CT175,IF(AND($C$2="eighth"),key!CT275,"")))</f>
        <v/>
      </c>
      <c r="CL73" s="295" t="str">
        <f>IF(AND($C$2="sixth"),key!CU75,IF(AND($C$2="Seventh"),key!CU175,IF(AND($C$2="eighth"),key!CU275,"")))</f>
        <v/>
      </c>
      <c r="CM73" s="302" t="str">
        <f>IF(AND($C$2="sixth"),key!CV75,IF(AND($C$2="Seventh"),key!CV175,IF(AND($C$2="eighth"),key!CV275,"")))</f>
        <v/>
      </c>
      <c r="CN73" s="298" t="str">
        <f>IF(AND($C$2="sixth"),key!CW75,IF(AND($C$2="Seventh"),key!CW175,IF(AND($C$2="eighth"),key!CW275,"")))</f>
        <v/>
      </c>
      <c r="CO73" s="259" t="str">
        <f>IF(AND($C$2="sixth"),key!CZ75,IF(AND($C$2="Seventh"),key!CZ175,IF(AND($C$2="eighth"),key!CZ275,"")))</f>
        <v/>
      </c>
      <c r="CP73" s="299" t="str">
        <f>IF(AND($C$2="sixth"),key!DA75,IF(AND($C$2="Seventh"),key!DA175,IF(AND($C$2="eighth"),key!DA275,"")))</f>
        <v/>
      </c>
      <c r="CQ73" s="295" t="str">
        <f>IF(AND($C$2="sixth"),key!DC75,IF(AND($C$2="Seventh"),key!DC175,IF(AND($C$2="eighth"),key!DC275,"")))</f>
        <v/>
      </c>
      <c r="CR73" s="295" t="str">
        <f>IF(AND($C$2="sixth"),key!DD75,IF(AND($C$2="Seventh"),key!DD175,IF(AND($C$2="eighth"),key!DD275,"")))</f>
        <v/>
      </c>
      <c r="CS73" s="302" t="str">
        <f>IF(AND($C$2="sixth"),key!DE75,IF(AND($C$2="Seventh"),key!DE175,IF(AND($C$2="eighth"),key!DE275,"")))</f>
        <v/>
      </c>
      <c r="CT73" s="298" t="str">
        <f>IF(AND($C$2="sixth"),key!DF75,IF(AND($C$2="Seventh"),key!DF175,IF(AND($C$2="eighth"),key!DF275,"")))</f>
        <v/>
      </c>
      <c r="CU73" s="295" t="str">
        <f>IF(AND($C$2="sixth"),key!DG75,IF(AND($C$2="Seventh"),key!DG175,IF(AND($C$2="eighth"),key!DG275,"")))</f>
        <v/>
      </c>
      <c r="CV73" s="295" t="str">
        <f>IF(AND($C$2="sixth"),key!DH75,IF(AND($C$2="Seventh"),key!DH175,IF(AND($C$2="eighth"),key!DH275,"")))</f>
        <v/>
      </c>
      <c r="CW73" s="302" t="str">
        <f>IF(AND($C$2="sixth"),key!DI75,IF(AND($C$2="Seventh"),key!DI175,IF(AND($C$2="eighth"),key!DI275,"")))</f>
        <v/>
      </c>
      <c r="CX73" s="298" t="str">
        <f>IF(AND($C$2="sixth"),key!DJ75,IF(AND($C$2="Seventh"),key!DJ175,IF(AND($C$2="eighth"),key!DJ275,"")))</f>
        <v/>
      </c>
      <c r="CY73" s="295" t="str">
        <f>IF(AND($C$2="sixth"),key!DK75,IF(AND($C$2="Seventh"),key!DK175,IF(AND($C$2="eighth"),key!DK275,"")))</f>
        <v/>
      </c>
      <c r="CZ73" s="295" t="str">
        <f>IF(AND($C$2="sixth"),key!DL75,IF(AND($C$2="Seventh"),key!DL175,IF(AND($C$2="eighth"),key!DL275,"")))</f>
        <v/>
      </c>
      <c r="DA73" s="302" t="str">
        <f>IF(AND($C$2="sixth"),key!DM75,IF(AND($C$2="Seventh"),key!DM175,IF(AND($C$2="eighth"),key!DM275,"")))</f>
        <v/>
      </c>
      <c r="DB73" s="298" t="str">
        <f>IF(AND($C$2="sixth"),key!DN75,IF(AND($C$2="Seventh"),key!DN175,IF(AND($C$2="eighth"),key!DN275,"")))</f>
        <v/>
      </c>
      <c r="DC73" s="295" t="str">
        <f>IF(AND($C$2="sixth"),key!DO75,IF(AND($C$2="Seventh"),key!DO175,IF(AND($C$2="eighth"),key!DO275,"")))</f>
        <v/>
      </c>
      <c r="DD73" s="295" t="str">
        <f>IF(AND($C$2="sixth"),key!DP75,IF(AND($C$2="Seventh"),key!DP175,IF(AND($C$2="eighth"),key!DP275,"")))</f>
        <v/>
      </c>
      <c r="DE73" s="302" t="str">
        <f>IF(AND($C$2="sixth"),key!DQ75,IF(AND($C$2="Seventh"),key!DQ175,IF(AND($C$2="eighth"),key!DQ275,"")))</f>
        <v/>
      </c>
      <c r="DF73" s="298" t="str">
        <f>IF(AND($C$2="sixth"),key!DR75,IF(AND($C$2="Seventh"),key!DR175,IF(AND($C$2="eighth"),key!DR275,"")))</f>
        <v/>
      </c>
      <c r="DG73" s="295" t="str">
        <f>IF(AND($C$2="sixth"),key!DS75,IF(AND($C$2="Seventh"),key!DS175,IF(AND($C$2="eighth"),key!DS275,"")))</f>
        <v/>
      </c>
      <c r="DH73" s="295" t="str">
        <f>IF(AND($C$2="sixth"),key!DT75,IF(AND($C$2="Seventh"),key!DT175,IF(AND($C$2="eighth"),key!DT275,"")))</f>
        <v/>
      </c>
      <c r="DI73" s="302" t="str">
        <f>IF(AND($C$2="sixth"),key!DU75,IF(AND($C$2="Seventh"),key!DU175,IF(AND($C$2="eighth"),key!DU275,"")))</f>
        <v/>
      </c>
      <c r="DJ73" s="298" t="str">
        <f>IF(AND($C$2="sixth"),key!DV75,IF(AND($C$2="Seventh"),key!DV175,IF(AND($C$2="eighth"),key!DV275,"")))</f>
        <v/>
      </c>
      <c r="DK73" s="259" t="str">
        <f>IF(AND($C$2="sixth"),key!DY75,IF(AND($C$2="Seventh"),key!DY175,IF(AND($C$2="eighth"),key!DY275,"")))</f>
        <v/>
      </c>
      <c r="DL73" s="299" t="str">
        <f>IF(AND($C$2="sixth"),key!DZ75,IF(AND($C$2="Seventh"),key!DZ175,IF(AND($C$2="eighth"),key!DZ275,"")))</f>
        <v/>
      </c>
      <c r="DM73" s="295" t="str">
        <f>IF(AND($C$2="sixth"),key!EB75,IF(AND($C$2="Seventh"),key!EB175,IF(AND($C$2="eighth"),key!EB275,"")))</f>
        <v/>
      </c>
      <c r="DN73" s="295" t="str">
        <f>IF(AND($C$2="sixth"),key!EC75,IF(AND($C$2="Seventh"),key!EC175,IF(AND($C$2="eighth"),key!EC275,"")))</f>
        <v/>
      </c>
      <c r="DO73" s="302" t="str">
        <f>IF(AND($C$2="sixth"),key!ED75,IF(AND($C$2="Seventh"),key!ED175,IF(AND($C$2="eighth"),key!ED275,"")))</f>
        <v/>
      </c>
      <c r="DP73" s="298" t="str">
        <f>IF(AND($C$2="sixth"),key!EE75,IF(AND($C$2="Seventh"),key!EE175,IF(AND($C$2="eighth"),key!EE275,"")))</f>
        <v/>
      </c>
      <c r="DQ73" s="295" t="str">
        <f>IF(AND($C$2="sixth"),key!EF75,IF(AND($C$2="Seventh"),key!EF175,IF(AND($C$2="eighth"),key!EF275,"")))</f>
        <v/>
      </c>
      <c r="DR73" s="295" t="str">
        <f>IF(AND($C$2="sixth"),key!EG75,IF(AND($C$2="Seventh"),key!EG175,IF(AND($C$2="eighth"),key!EG275,"")))</f>
        <v/>
      </c>
      <c r="DS73" s="302" t="str">
        <f>IF(AND($C$2="sixth"),key!EH75,IF(AND($C$2="Seventh"),key!EH175,IF(AND($C$2="eighth"),key!EH275,"")))</f>
        <v/>
      </c>
      <c r="DT73" s="298" t="str">
        <f>IF(AND($C$2="sixth"),key!EI75,IF(AND($C$2="Seventh"),key!EI175,IF(AND($C$2="eighth"),key!EI275,"")))</f>
        <v/>
      </c>
      <c r="DU73" s="295" t="str">
        <f>IF(AND($C$2="sixth"),key!EJ75,IF(AND($C$2="Seventh"),key!EJ175,IF(AND($C$2="eighth"),key!EJ275,"")))</f>
        <v/>
      </c>
      <c r="DV73" s="295" t="str">
        <f>IF(AND($C$2="sixth"),key!EK75,IF(AND($C$2="Seventh"),key!EK175,IF(AND($C$2="eighth"),key!EK275,"")))</f>
        <v/>
      </c>
      <c r="DW73" s="302" t="str">
        <f>IF(AND($C$2="sixth"),key!EL75,IF(AND($C$2="Seventh"),key!EL175,IF(AND($C$2="eighth"),key!EL275,"")))</f>
        <v/>
      </c>
      <c r="DX73" s="298" t="str">
        <f>IF(AND($C$2="sixth"),key!EM75,IF(AND($C$2="Seventh"),key!EM175,IF(AND($C$2="eighth"),key!EM275,"")))</f>
        <v/>
      </c>
      <c r="DY73" s="295" t="str">
        <f>IF(AND($C$2="sixth"),key!EN75,IF(AND($C$2="Seventh"),key!EN175,IF(AND($C$2="eighth"),key!EN275,"")))</f>
        <v/>
      </c>
      <c r="DZ73" s="295" t="str">
        <f>IF(AND($C$2="sixth"),key!EO75,IF(AND($C$2="Seventh"),key!EO175,IF(AND($C$2="eighth"),key!EO275,"")))</f>
        <v/>
      </c>
      <c r="EA73" s="302" t="str">
        <f>IF(AND($C$2="sixth"),key!EP75,IF(AND($C$2="Seventh"),key!EP175,IF(AND($C$2="eighth"),key!EP275,"")))</f>
        <v/>
      </c>
      <c r="EB73" s="298" t="str">
        <f>IF(AND($C$2="sixth"),key!EQ75,IF(AND($C$2="Seventh"),key!EQ175,IF(AND($C$2="eighth"),key!EQ275,"")))</f>
        <v/>
      </c>
      <c r="EC73" s="295" t="str">
        <f>IF(AND($C$2="sixth"),key!ER75,IF(AND($C$2="Seventh"),key!ER175,IF(AND($C$2="eighth"),key!ER275,"")))</f>
        <v/>
      </c>
      <c r="ED73" s="295" t="str">
        <f>IF(AND($C$2="sixth"),key!ES75,IF(AND($C$2="Seventh"),key!ES175,IF(AND($C$2="eighth"),key!ES275,"")))</f>
        <v/>
      </c>
      <c r="EE73" s="302" t="str">
        <f>IF(AND($C$2="sixth"),key!ET75,IF(AND($C$2="Seventh"),key!ET175,IF(AND($C$2="eighth"),key!ET275,"")))</f>
        <v/>
      </c>
      <c r="EF73" s="298" t="str">
        <f>IF(AND($C$2="sixth"),key!EU75,IF(AND($C$2="Seventh"),key!EU175,IF(AND($C$2="eighth"),key!EU275,"")))</f>
        <v/>
      </c>
      <c r="EG73" s="259" t="str">
        <f>IF(AND($C$2="sixth"),key!EX75,IF(AND($C$2="Seventh"),key!EX175,IF(AND($C$2="eighth"),key!EX275,"")))</f>
        <v/>
      </c>
      <c r="EH73" s="299" t="str">
        <f>IF(AND($C$2="sixth"),key!EY75,IF(AND($C$2="Seventh"),key!EY175,IF(AND($C$2="eighth"),key!EY275,"")))</f>
        <v/>
      </c>
      <c r="EI73" s="260" t="str">
        <f t="shared" si="21"/>
        <v/>
      </c>
      <c r="EJ73" s="254" t="str">
        <f>IF(AND($C$2="sixth"),key!EZ75,IF(AND($C$2="Seventh"),key!EZ175,IF(AND($C$2="eighth"),key!EZ275,"")))</f>
        <v/>
      </c>
      <c r="EK73" s="254" t="str">
        <f>IF(AND($C$2="sixth"),key!FA75,IF(AND($C$2="Seventh"),key!FA175,IF(AND($C$2="eighth"),key!FA275,"")))</f>
        <v/>
      </c>
      <c r="EL73" s="254" t="str">
        <f>IF(AND($C$2="sixth"),key!FB75,IF(AND($C$2="Seventh"),key!FB175,IF(AND($C$2="eighth"),key!FB275,"")))</f>
        <v/>
      </c>
      <c r="EM73" s="254" t="str">
        <f>IF(AND($C$2="sixth"),key!FC75,IF(AND($C$2="Seventh"),key!FC175,IF(AND($C$2="eighth"),key!FC275,"")))</f>
        <v/>
      </c>
      <c r="EN73" s="254" t="str">
        <f>IF(AND($C$2="sixth"),key!FD75,IF(AND($C$2="Seventh"),key!FD175,IF(AND($C$2="eighth"),key!FD275,"")))</f>
        <v/>
      </c>
      <c r="EO73" s="310" t="str">
        <f>IF(AND($C$2="sixth"),key!FE75,IF(AND($C$2="Seventh"),key!FE175,IF(AND($C$2="eighth"),key!FE275,"")))</f>
        <v/>
      </c>
      <c r="EP73" s="311" t="str">
        <f>IF(AND($C$2="sixth"),key!FF75,IF(AND($C$2="Seventh"),key!FF175,IF(AND($C$2="eighth"),key!FF275,"")))</f>
        <v xml:space="preserve"> </v>
      </c>
      <c r="EQ73" s="254" t="str">
        <f>IF(AND($C$2="sixth"),key!FG75,IF(AND($C$2="Seventh"),key!FG175,IF(AND($C$2="eighth"),key!FG275,"")))</f>
        <v/>
      </c>
      <c r="ER73" s="254" t="str">
        <f>IF(AND($C$2="sixth"),key!FH75,IF(AND($C$2="Seventh"),key!FH175,IF(AND($C$2="eighth"),key!FH275,"")))</f>
        <v/>
      </c>
      <c r="ES73" s="254" t="str">
        <f>IF(AND($C$2="sixth"),key!FI75,IF(AND($C$2="Seventh"),key!FI175,IF(AND($C$2="eighth"),key!FI275,"")))</f>
        <v/>
      </c>
      <c r="ET73" s="254" t="str">
        <f>IF(AND($C$2="sixth"),key!FJ75,IF(AND($C$2="Seventh"),key!FJ175,IF(AND($C$2="eighth"),key!FJ275,"")))</f>
        <v/>
      </c>
      <c r="EU73" s="254" t="str">
        <f>IF(AND($C$2="sixth"),key!FK75,IF(AND($C$2="Seventh"),key!FK175,IF(AND($C$2="eighth"),key!FK275,"")))</f>
        <v/>
      </c>
      <c r="EV73" s="310" t="str">
        <f>IF(AND($C$2="sixth"),key!FL75,IF(AND($C$2="Seventh"),key!FL175,IF(AND($C$2="eighth"),key!FL275,"")))</f>
        <v/>
      </c>
      <c r="EW73" s="311" t="str">
        <f>IF(AND($C$2="sixth"),key!FM75,IF(AND($C$2="Seventh"),key!FM175,IF(AND($C$2="eighth"),key!FM275,"")))</f>
        <v xml:space="preserve"> </v>
      </c>
      <c r="EX73" s="254" t="str">
        <f>IF(AND($C$2="sixth"),key!FN75,IF(AND($C$2="Seventh"),key!FN175,IF(AND($C$2="eighth"),key!FN275,"")))</f>
        <v/>
      </c>
      <c r="EY73" s="254" t="str">
        <f>IF(AND($C$2="sixth"),key!FO75,IF(AND($C$2="Seventh"),key!FO175,IF(AND($C$2="eighth"),key!FO275,"")))</f>
        <v/>
      </c>
      <c r="EZ73" s="254" t="str">
        <f>IF(AND($C$2="sixth"),key!FP75,IF(AND($C$2="Seventh"),key!FP175,IF(AND($C$2="eighth"),key!FP275,"")))</f>
        <v/>
      </c>
      <c r="FA73" s="254" t="str">
        <f>IF(AND($C$2="sixth"),key!FQ75,IF(AND($C$2="Seventh"),key!FQ175,IF(AND($C$2="eighth"),key!FQ275,"")))</f>
        <v/>
      </c>
      <c r="FB73" s="254" t="str">
        <f>IF(AND($C$2="sixth"),key!FR75,IF(AND($C$2="Seventh"),key!FR175,IF(AND($C$2="eighth"),key!FR275,"")))</f>
        <v/>
      </c>
      <c r="FC73" s="310" t="str">
        <f>IF(AND($C$2="sixth"),key!FS75,IF(AND($C$2="Seventh"),key!FS175,IF(AND($C$2="eighth"),key!FS275,"")))</f>
        <v/>
      </c>
      <c r="FD73" s="311" t="str">
        <f>IF(AND($C$2="sixth"),key!FT75,IF(AND($C$2="Seventh"),key!FT175,IF(AND($C$2="eighth"),key!FT275,"")))</f>
        <v xml:space="preserve"> </v>
      </c>
      <c r="FE73" s="344" t="str">
        <f t="shared" si="13"/>
        <v/>
      </c>
      <c r="FF73" s="261" t="str">
        <f>IF(AND($C$2="sixth"),key!GI75,IF(AND($C$2="Seventh"),key!GI175,IF(AND($C$2="eighth"),key!GI275,"")))</f>
        <v/>
      </c>
      <c r="FG73" s="842" t="str">
        <f>IF(AND($C$2="sixth"),key!GJ75,IF(AND($C$2="Seventh"),key!GJ175,IF(AND($C$2="eighth"),key!GJ275,"")))</f>
        <v/>
      </c>
      <c r="FH73" s="843"/>
      <c r="FI73" s="255" t="str">
        <f>IF(AND($C$2="sixth"),key!GG75,IF(AND($C$2="Seventh"),key!GG175,IF(AND($C$2="eighth"),key!GG275,"")))</f>
        <v/>
      </c>
      <c r="FJ73" s="330" t="str">
        <f t="shared" si="22"/>
        <v/>
      </c>
      <c r="FK73" s="248"/>
      <c r="FL73" s="248"/>
      <c r="FY73" s="50" t="str">
        <f>IF(AND($C$2="sixth"),key!GH75,IF(AND($C$2="Seventh"),key!GH175,IF(AND($C$2="eighth"),key!GH275,"")))</f>
        <v/>
      </c>
    </row>
    <row r="74" spans="1:181" ht="18.75">
      <c r="A74" s="257">
        <v>68</v>
      </c>
      <c r="B74" s="291" t="str">
        <f>IF(AND($C$2="sixth"),key!E76,IF(AND($C$2="Seventh"),key!E176,IF(AND($C$2="eighth"),key!E276,"")))</f>
        <v/>
      </c>
      <c r="C74" s="288" t="str">
        <f>IF(ISNA(VLOOKUP(D74,Register!A$7:Z$315,10,FALSE)),"",VLOOKUP(D74,Register!A$7:Z$315,10,FALSE))</f>
        <v/>
      </c>
      <c r="D74" s="289" t="str">
        <f>IF(AND($C$2="sixth"),key!B76,IF(AND($C$2="Seventh"),key!B176,IF(AND($C$2="eighth"),key!B276,"")))</f>
        <v/>
      </c>
      <c r="E74" s="290" t="str">
        <f>IF(AND($C$2="sixth"),key!C76,IF(AND($C$2="Seventh"),key!C176,IF(AND($C$2="eighth"),key!C276,"")))</f>
        <v/>
      </c>
      <c r="F74" s="290" t="str">
        <f>IF(AND($C$2="sixth"),key!D76,IF(AND($C$2="Seventh"),key!D176,IF(AND($C$2="eighth"),key!D276,"")))</f>
        <v/>
      </c>
      <c r="G74" s="295" t="str">
        <f>IF(AND($C$2="sixth"),key!G76,IF(AND($C$2="Seventh"),key!G176,IF(AND($C$2="eighth"),key!G276,"")))</f>
        <v/>
      </c>
      <c r="H74" s="295" t="str">
        <f>IF(AND($C$2="sixth"),key!H76,IF(AND($C$2="Seventh"),key!H176,IF(AND($C$2="eighth"),key!H276,"")))</f>
        <v/>
      </c>
      <c r="I74" s="297" t="str">
        <f t="shared" si="12"/>
        <v/>
      </c>
      <c r="J74" s="296" t="str">
        <f>IF(AND($C$2="sixth"),key!J76,IF(AND($C$2="Seventh"),key!J176,IF(AND($C$2="eighth"),key!J276,"")))</f>
        <v/>
      </c>
      <c r="K74" s="295" t="str">
        <f>IF(AND($C$2="sixth"),key!K76,IF(AND($C$2="Seventh"),key!K176,IF(AND($C$2="eighth"),key!K276,"")))</f>
        <v/>
      </c>
      <c r="L74" s="295" t="str">
        <f>IF(AND($C$2="sixth"),key!L76,IF(AND($C$2="Seventh"),key!L176,IF(AND($C$2="eighth"),key!L276,"")))</f>
        <v/>
      </c>
      <c r="M74" s="258" t="str">
        <f t="shared" si="14"/>
        <v/>
      </c>
      <c r="N74" s="298" t="str">
        <f>IF(AND($C$2="sixth"),key!N76,IF(AND($C$2="Seventh"),key!N176,IF(AND($C$2="eighth"),key!N276,"")))</f>
        <v/>
      </c>
      <c r="O74" s="295" t="str">
        <f>IF(AND($C$2="sixth"),key!O76,IF(AND($C$2="Seventh"),key!O176,IF(AND($C$2="eighth"),key!O276,"")))</f>
        <v/>
      </c>
      <c r="P74" s="295" t="str">
        <f>IF(AND($C$2="sixth"),key!P76,IF(AND($C$2="Seventh"),key!P176,IF(AND($C$2="eighth"),key!P276,"")))</f>
        <v/>
      </c>
      <c r="Q74" s="258" t="str">
        <f t="shared" si="15"/>
        <v/>
      </c>
      <c r="R74" s="298" t="str">
        <f>IF(AND($C$2="sixth"),key!R76,IF(AND($C$2="Seventh"),key!R176,IF(AND($C$2="eighth"),key!R276,"")))</f>
        <v/>
      </c>
      <c r="S74" s="295" t="str">
        <f>IF(AND($C$2="sixth"),key!S76,IF(AND($C$2="Seventh"),key!S176,IF(AND($C$2="eighth"),key!S276,"")))</f>
        <v/>
      </c>
      <c r="T74" s="295" t="str">
        <f>IF(AND($C$2="sixth"),key!T76,IF(AND($C$2="Seventh"),key!T176,IF(AND($C$2="eighth"),key!T276,"")))</f>
        <v/>
      </c>
      <c r="U74" s="258" t="str">
        <f t="shared" si="16"/>
        <v/>
      </c>
      <c r="V74" s="298" t="str">
        <f>IF(AND($C$2="sixth"),key!V76,IF(AND($C$2="Seventh"),key!V176,IF(AND($C$2="eighth"),key!V276,"")))</f>
        <v/>
      </c>
      <c r="W74" s="295" t="str">
        <f>IF(AND($C$2="sixth"),key!W76,IF(AND($C$2="Seventh"),key!W176,IF(AND($C$2="eighth"),key!W276,"")))</f>
        <v/>
      </c>
      <c r="X74" s="295" t="str">
        <f>IF(AND($C$2="sixth"),key!X76,IF(AND($C$2="Seventh"),key!X176,IF(AND($C$2="eighth"),key!X276,"")))</f>
        <v/>
      </c>
      <c r="Y74" s="259" t="str">
        <f t="shared" si="17"/>
        <v/>
      </c>
      <c r="Z74" s="298" t="str">
        <f>IF(AND($C$2="sixth"),key!Z76,IF(AND($C$2="Seventh"),key!Z176,IF(AND($C$2="eighth"),key!Z276,"")))</f>
        <v/>
      </c>
      <c r="AA74" s="259" t="str">
        <f>IF(AND($C$2="sixth"),key!AC76,IF(AND($C$2="Seventh"),key!AC176,IF(AND($C$2="eighth"),key!AC276,"")))</f>
        <v/>
      </c>
      <c r="AB74" s="299" t="str">
        <f>IF(AND($C$2="sixth"),key!AD76,IF(AND($C$2="Seventh"),key!AD176,IF(AND($C$2="eighth"),key!AD276,"")))</f>
        <v/>
      </c>
      <c r="AC74" s="295" t="str">
        <f>IF(AND($C$2="sixth"),key!AF76,IF(AND($C$2="Seventh"),key!AF176,IF(AND($C$2="eighth"),key!AF276,"")))</f>
        <v/>
      </c>
      <c r="AD74" s="295" t="str">
        <f>IF(AND($C$2="sixth"),key!AG76,IF(AND($C$2="Seventh"),key!AG176,IF(AND($C$2="eighth"),key!AG276,"")))</f>
        <v/>
      </c>
      <c r="AE74" s="297" t="str">
        <f t="shared" si="18"/>
        <v/>
      </c>
      <c r="AF74" s="296" t="str">
        <f>IF(AND($C$2="sixth"),key!AI76,IF(AND($C$2="Seventh"),key!AI176,IF(AND($C$2="eighth"),key!AI276,"")))</f>
        <v/>
      </c>
      <c r="AG74" s="295" t="str">
        <f>IF(AND($C$2="sixth"),key!AJ76,IF(AND($C$2="Seventh"),key!AJ176,IF(AND($C$2="eighth"),key!AJ276,"")))</f>
        <v/>
      </c>
      <c r="AH74" s="295" t="str">
        <f>IF(AND($C$2="sixth"),key!AK76,IF(AND($C$2="Seventh"),key!AK176,IF(AND($C$2="eighth"),key!AK276,"")))</f>
        <v/>
      </c>
      <c r="AI74" s="258" t="str">
        <f t="shared" si="19"/>
        <v/>
      </c>
      <c r="AJ74" s="298" t="str">
        <f>IF(AND($C$2="sixth"),key!AM76,IF(AND($C$2="Seventh"),key!AM176,IF(AND($C$2="eighth"),key!AM276,"")))</f>
        <v/>
      </c>
      <c r="AK74" s="295" t="str">
        <f>IF(AND($C$2="sixth"),key!AN76,IF(AND($C$2="Seventh"),key!AN176,IF(AND($C$2="eighth"),key!AN276,"")))</f>
        <v/>
      </c>
      <c r="AL74" s="295" t="str">
        <f>IF(AND($C$2="sixth"),key!AO76,IF(AND($C$2="Seventh"),key!AO176,IF(AND($C$2="eighth"),key!AO276,"")))</f>
        <v/>
      </c>
      <c r="AM74" s="258" t="str">
        <f t="shared" si="20"/>
        <v/>
      </c>
      <c r="AN74" s="298" t="str">
        <f>IF(AND($C$2="sixth"),key!AQ76,IF(AND($C$2="Seventh"),key!AQ176,IF(AND($C$2="eighth"),key!AQ276,"")))</f>
        <v/>
      </c>
      <c r="AO74" s="295" t="str">
        <f>IF(AND($C$2="sixth"),key!AR76,IF(AND($C$2="Seventh"),key!AR176,IF(AND($C$2="eighth"),key!AR276,"")))</f>
        <v/>
      </c>
      <c r="AP74" s="295" t="str">
        <f>IF(AND($C$2="sixth"),key!AS76,IF(AND($C$2="Seventh"),key!AS176,IF(AND($C$2="eighth"),key!AS276,"")))</f>
        <v/>
      </c>
      <c r="AQ74" s="303" t="str">
        <f>IF(AND($C$2="sixth"),key!AT76,IF(AND($C$2="Seventh"),key!AT176,IF(AND($C$2="eighth"),key!AT276,"")))</f>
        <v/>
      </c>
      <c r="AR74" s="298" t="str">
        <f>IF(AND($C$2="sixth"),key!AU76,IF(AND($C$2="Seventh"),key!AU176,IF(AND($C$2="eighth"),key!AU276,"")))</f>
        <v/>
      </c>
      <c r="AS74" s="295" t="str">
        <f>IF(AND($C$2="sixth"),key!AV76,IF(AND($C$2="Seventh"),key!AV176,IF(AND($C$2="eighth"),key!AV276,"")))</f>
        <v/>
      </c>
      <c r="AT74" s="295" t="str">
        <f>IF(AND($C$2="sixth"),key!AW76,IF(AND($C$2="Seventh"),key!AW176,IF(AND($C$2="eighth"),key!AW276,"")))</f>
        <v/>
      </c>
      <c r="AU74" s="303" t="str">
        <f>IF(AND($C$2="sixth"),key!AX76,IF(AND($C$2="Seventh"),key!AX176,IF(AND($C$2="eighth"),key!AX276,"")))</f>
        <v/>
      </c>
      <c r="AV74" s="298" t="str">
        <f>IF(AND($C$2="sixth"),key!AY76,IF(AND($C$2="Seventh"),key!AY176,IF(AND($C$2="eighth"),key!AY276,"")))</f>
        <v/>
      </c>
      <c r="AW74" s="259" t="str">
        <f>IF(AND($C$2="sixth"),key!BB76,IF(AND($C$2="Seventh"),key!BB176,IF(AND($C$2="eighth"),key!BB276,"")))</f>
        <v/>
      </c>
      <c r="AX74" s="299" t="str">
        <f>IF(AND($C$2="sixth"),key!BC76,IF(AND($C$2="Seventh"),key!BC176,IF(AND($C$2="eighth"),key!BC276,"")))</f>
        <v/>
      </c>
      <c r="AY74" s="295" t="str">
        <f>IF(AND($C$2="sixth"),key!BE76,IF(AND($C$2="Seventh"),key!BE176,IF(AND($C$2="eighth"),key!BE276,"")))</f>
        <v/>
      </c>
      <c r="AZ74" s="295" t="str">
        <f>IF(AND($C$2="sixth"),key!BF76,IF(AND($C$2="Seventh"),key!BF176,IF(AND($C$2="eighth"),key!BF276,"")))</f>
        <v/>
      </c>
      <c r="BA74" s="302" t="str">
        <f>IF(AND($C$2="sixth"),key!BG76,IF(AND($C$2="Seventh"),key!BG176,IF(AND($C$2="eighth"),key!BG276,"")))</f>
        <v/>
      </c>
      <c r="BB74" s="298" t="str">
        <f>IF(AND($C$2="sixth"),key!BH76,IF(AND($C$2="Seventh"),key!BH176,IF(AND($C$2="eighth"),key!BH276,"")))</f>
        <v/>
      </c>
      <c r="BC74" s="295" t="str">
        <f>IF(AND($C$2="sixth"),key!BI76,IF(AND($C$2="Seventh"),key!BI176,IF(AND($C$2="eighth"),key!BI276,"")))</f>
        <v/>
      </c>
      <c r="BD74" s="295" t="str">
        <f>IF(AND($C$2="sixth"),key!BJ76,IF(AND($C$2="Seventh"),key!BJ176,IF(AND($C$2="eighth"),key!BJ276,"")))</f>
        <v/>
      </c>
      <c r="BE74" s="302" t="str">
        <f>IF(AND($C$2="sixth"),key!BK76,IF(AND($C$2="Seventh"),key!BK176,IF(AND($C$2="eighth"),key!BK276,"")))</f>
        <v/>
      </c>
      <c r="BF74" s="298" t="str">
        <f>IF(AND($C$2="sixth"),key!BL76,IF(AND($C$2="Seventh"),key!BL176,IF(AND($C$2="eighth"),key!BL276,"")))</f>
        <v/>
      </c>
      <c r="BG74" s="295" t="str">
        <f>IF(AND($C$2="sixth"),key!BM76,IF(AND($C$2="Seventh"),key!BM176,IF(AND($C$2="eighth"),key!BM276,"")))</f>
        <v/>
      </c>
      <c r="BH74" s="295" t="str">
        <f>IF(AND($C$2="sixth"),key!BN76,IF(AND($C$2="Seventh"),key!BN176,IF(AND($C$2="eighth"),key!BN276,"")))</f>
        <v/>
      </c>
      <c r="BI74" s="302" t="str">
        <f>IF(AND($C$2="sixth"),key!BO76,IF(AND($C$2="Seventh"),key!BO176,IF(AND($C$2="eighth"),key!BO276,"")))</f>
        <v/>
      </c>
      <c r="BJ74" s="298" t="str">
        <f>IF(AND($C$2="sixth"),key!BP76,IF(AND($C$2="Seventh"),key!BP176,IF(AND($C$2="eighth"),key!BP276,"")))</f>
        <v/>
      </c>
      <c r="BK74" s="295" t="str">
        <f>IF(AND($C$2="sixth"),key!BQ76,IF(AND($C$2="Seventh"),key!BQ176,IF(AND($C$2="eighth"),key!BQ276,"")))</f>
        <v/>
      </c>
      <c r="BL74" s="295" t="str">
        <f>IF(AND($C$2="sixth"),key!BR76,IF(AND($C$2="Seventh"),key!BR176,IF(AND($C$2="eighth"),key!BR276,"")))</f>
        <v/>
      </c>
      <c r="BM74" s="302" t="str">
        <f>IF(AND($C$2="sixth"),key!BS76,IF(AND($C$2="Seventh"),key!BS176,IF(AND($C$2="eighth"),key!BS276,"")))</f>
        <v/>
      </c>
      <c r="BN74" s="298" t="str">
        <f>IF(AND($C$2="sixth"),key!BT76,IF(AND($C$2="Seventh"),key!BT176,IF(AND($C$2="eighth"),key!BT276,"")))</f>
        <v/>
      </c>
      <c r="BO74" s="295" t="str">
        <f>IF(AND($C$2="sixth"),key!BU76,IF(AND($C$2="Seventh"),key!BU176,IF(AND($C$2="eighth"),key!BU276,"")))</f>
        <v/>
      </c>
      <c r="BP74" s="295" t="str">
        <f>IF(AND($C$2="sixth"),key!BV76,IF(AND($C$2="Seventh"),key!BV176,IF(AND($C$2="eighth"),key!BV276,"")))</f>
        <v/>
      </c>
      <c r="BQ74" s="302" t="str">
        <f>IF(AND($C$2="sixth"),key!BW76,IF(AND($C$2="Seventh"),key!BW176,IF(AND($C$2="eighth"),key!BW276,"")))</f>
        <v/>
      </c>
      <c r="BR74" s="298" t="str">
        <f>IF(AND($C$2="sixth"),key!BX76,IF(AND($C$2="Seventh"),key!BX176,IF(AND($C$2="eighth"),key!BX276,"")))</f>
        <v/>
      </c>
      <c r="BS74" s="259" t="str">
        <f>IF(AND($C$2="sixth"),key!CA76,IF(AND($C$2="Seventh"),key!CA176,IF(AND($C$2="eighth"),key!CA276,"")))</f>
        <v/>
      </c>
      <c r="BT74" s="299" t="str">
        <f>IF(AND($C$2="sixth"),key!CB76,IF(AND($C$2="Seventh"),key!CB176,IF(AND($C$2="eighth"),key!CB276,"")))</f>
        <v/>
      </c>
      <c r="BU74" s="295" t="str">
        <f>IF(AND($C$2="sixth"),key!CD76,IF(AND($C$2="Seventh"),key!CD176,IF(AND($C$2="eighth"),key!CD276,"")))</f>
        <v/>
      </c>
      <c r="BV74" s="295" t="str">
        <f>IF(AND($C$2="sixth"),key!CE76,IF(AND($C$2="Seventh"),key!CE176,IF(AND($C$2="eighth"),key!CE276,"")))</f>
        <v/>
      </c>
      <c r="BW74" s="302" t="str">
        <f>IF(AND($C$2="sixth"),key!CF76,IF(AND($C$2="Seventh"),key!CF176,IF(AND($C$2="eighth"),key!CF276,"")))</f>
        <v/>
      </c>
      <c r="BX74" s="298" t="str">
        <f>IF(AND($C$2="sixth"),key!CG76,IF(AND($C$2="Seventh"),key!CG176,IF(AND($C$2="eighth"),key!CG276,"")))</f>
        <v/>
      </c>
      <c r="BY74" s="295" t="str">
        <f>IF(AND($C$2="sixth"),key!CH76,IF(AND($C$2="Seventh"),key!CH176,IF(AND($C$2="eighth"),key!CH276,"")))</f>
        <v/>
      </c>
      <c r="BZ74" s="295" t="str">
        <f>IF(AND($C$2="sixth"),key!CI76,IF(AND($C$2="Seventh"),key!CI176,IF(AND($C$2="eighth"),key!CI276,"")))</f>
        <v/>
      </c>
      <c r="CA74" s="302" t="str">
        <f>IF(AND($C$2="sixth"),key!CJ76,IF(AND($C$2="Seventh"),key!CJ176,IF(AND($C$2="eighth"),key!CJ276,"")))</f>
        <v/>
      </c>
      <c r="CB74" s="298" t="str">
        <f>IF(AND($C$2="sixth"),key!CK76,IF(AND($C$2="Seventh"),key!CK176,IF(AND($C$2="eighth"),key!CK276,"")))</f>
        <v/>
      </c>
      <c r="CC74" s="295" t="str">
        <f>IF(AND($C$2="sixth"),key!CL76,IF(AND($C$2="Seventh"),key!CL176,IF(AND($C$2="eighth"),key!CL276,"")))</f>
        <v/>
      </c>
      <c r="CD74" s="295" t="str">
        <f>IF(AND($C$2="sixth"),key!CM76,IF(AND($C$2="Seventh"),key!CM176,IF(AND($C$2="eighth"),key!CM276,"")))</f>
        <v/>
      </c>
      <c r="CE74" s="302" t="str">
        <f>IF(AND($C$2="sixth"),key!CN76,IF(AND($C$2="Seventh"),key!CN176,IF(AND($C$2="eighth"),key!CN276,"")))</f>
        <v/>
      </c>
      <c r="CF74" s="298" t="str">
        <f>IF(AND($C$2="sixth"),key!CO76,IF(AND($C$2="Seventh"),key!CO176,IF(AND($C$2="eighth"),key!CO276,"")))</f>
        <v/>
      </c>
      <c r="CG74" s="295" t="str">
        <f>IF(AND($C$2="sixth"),key!CP76,IF(AND($C$2="Seventh"),key!CP176,IF(AND($C$2="eighth"),key!CP276,"")))</f>
        <v/>
      </c>
      <c r="CH74" s="295" t="str">
        <f>IF(AND($C$2="sixth"),key!CQ76,IF(AND($C$2="Seventh"),key!CQ176,IF(AND($C$2="eighth"),key!CQ276,"")))</f>
        <v/>
      </c>
      <c r="CI74" s="302" t="str">
        <f>IF(AND($C$2="sixth"),key!CR76,IF(AND($C$2="Seventh"),key!CR176,IF(AND($C$2="eighth"),key!CR276,"")))</f>
        <v/>
      </c>
      <c r="CJ74" s="298" t="str">
        <f>IF(AND($C$2="sixth"),key!CS76,IF(AND($C$2="Seventh"),key!CS176,IF(AND($C$2="eighth"),key!CS276,"")))</f>
        <v/>
      </c>
      <c r="CK74" s="295" t="str">
        <f>IF(AND($C$2="sixth"),key!CT76,IF(AND($C$2="Seventh"),key!CT176,IF(AND($C$2="eighth"),key!CT276,"")))</f>
        <v/>
      </c>
      <c r="CL74" s="295" t="str">
        <f>IF(AND($C$2="sixth"),key!CU76,IF(AND($C$2="Seventh"),key!CU176,IF(AND($C$2="eighth"),key!CU276,"")))</f>
        <v/>
      </c>
      <c r="CM74" s="302" t="str">
        <f>IF(AND($C$2="sixth"),key!CV76,IF(AND($C$2="Seventh"),key!CV176,IF(AND($C$2="eighth"),key!CV276,"")))</f>
        <v/>
      </c>
      <c r="CN74" s="298" t="str">
        <f>IF(AND($C$2="sixth"),key!CW76,IF(AND($C$2="Seventh"),key!CW176,IF(AND($C$2="eighth"),key!CW276,"")))</f>
        <v/>
      </c>
      <c r="CO74" s="259" t="str">
        <f>IF(AND($C$2="sixth"),key!CZ76,IF(AND($C$2="Seventh"),key!CZ176,IF(AND($C$2="eighth"),key!CZ276,"")))</f>
        <v/>
      </c>
      <c r="CP74" s="299" t="str">
        <f>IF(AND($C$2="sixth"),key!DA76,IF(AND($C$2="Seventh"),key!DA176,IF(AND($C$2="eighth"),key!DA276,"")))</f>
        <v/>
      </c>
      <c r="CQ74" s="295" t="str">
        <f>IF(AND($C$2="sixth"),key!DC76,IF(AND($C$2="Seventh"),key!DC176,IF(AND($C$2="eighth"),key!DC276,"")))</f>
        <v/>
      </c>
      <c r="CR74" s="295" t="str">
        <f>IF(AND($C$2="sixth"),key!DD76,IF(AND($C$2="Seventh"),key!DD176,IF(AND($C$2="eighth"),key!DD276,"")))</f>
        <v/>
      </c>
      <c r="CS74" s="302" t="str">
        <f>IF(AND($C$2="sixth"),key!DE76,IF(AND($C$2="Seventh"),key!DE176,IF(AND($C$2="eighth"),key!DE276,"")))</f>
        <v/>
      </c>
      <c r="CT74" s="298" t="str">
        <f>IF(AND($C$2="sixth"),key!DF76,IF(AND($C$2="Seventh"),key!DF176,IF(AND($C$2="eighth"),key!DF276,"")))</f>
        <v/>
      </c>
      <c r="CU74" s="295" t="str">
        <f>IF(AND($C$2="sixth"),key!DG76,IF(AND($C$2="Seventh"),key!DG176,IF(AND($C$2="eighth"),key!DG276,"")))</f>
        <v/>
      </c>
      <c r="CV74" s="295" t="str">
        <f>IF(AND($C$2="sixth"),key!DH76,IF(AND($C$2="Seventh"),key!DH176,IF(AND($C$2="eighth"),key!DH276,"")))</f>
        <v/>
      </c>
      <c r="CW74" s="302" t="str">
        <f>IF(AND($C$2="sixth"),key!DI76,IF(AND($C$2="Seventh"),key!DI176,IF(AND($C$2="eighth"),key!DI276,"")))</f>
        <v/>
      </c>
      <c r="CX74" s="298" t="str">
        <f>IF(AND($C$2="sixth"),key!DJ76,IF(AND($C$2="Seventh"),key!DJ176,IF(AND($C$2="eighth"),key!DJ276,"")))</f>
        <v/>
      </c>
      <c r="CY74" s="295" t="str">
        <f>IF(AND($C$2="sixth"),key!DK76,IF(AND($C$2="Seventh"),key!DK176,IF(AND($C$2="eighth"),key!DK276,"")))</f>
        <v/>
      </c>
      <c r="CZ74" s="295" t="str">
        <f>IF(AND($C$2="sixth"),key!DL76,IF(AND($C$2="Seventh"),key!DL176,IF(AND($C$2="eighth"),key!DL276,"")))</f>
        <v/>
      </c>
      <c r="DA74" s="302" t="str">
        <f>IF(AND($C$2="sixth"),key!DM76,IF(AND($C$2="Seventh"),key!DM176,IF(AND($C$2="eighth"),key!DM276,"")))</f>
        <v/>
      </c>
      <c r="DB74" s="298" t="str">
        <f>IF(AND($C$2="sixth"),key!DN76,IF(AND($C$2="Seventh"),key!DN176,IF(AND($C$2="eighth"),key!DN276,"")))</f>
        <v/>
      </c>
      <c r="DC74" s="295" t="str">
        <f>IF(AND($C$2="sixth"),key!DO76,IF(AND($C$2="Seventh"),key!DO176,IF(AND($C$2="eighth"),key!DO276,"")))</f>
        <v/>
      </c>
      <c r="DD74" s="295" t="str">
        <f>IF(AND($C$2="sixth"),key!DP76,IF(AND($C$2="Seventh"),key!DP176,IF(AND($C$2="eighth"),key!DP276,"")))</f>
        <v/>
      </c>
      <c r="DE74" s="302" t="str">
        <f>IF(AND($C$2="sixth"),key!DQ76,IF(AND($C$2="Seventh"),key!DQ176,IF(AND($C$2="eighth"),key!DQ276,"")))</f>
        <v/>
      </c>
      <c r="DF74" s="298" t="str">
        <f>IF(AND($C$2="sixth"),key!DR76,IF(AND($C$2="Seventh"),key!DR176,IF(AND($C$2="eighth"),key!DR276,"")))</f>
        <v/>
      </c>
      <c r="DG74" s="295" t="str">
        <f>IF(AND($C$2="sixth"),key!DS76,IF(AND($C$2="Seventh"),key!DS176,IF(AND($C$2="eighth"),key!DS276,"")))</f>
        <v/>
      </c>
      <c r="DH74" s="295" t="str">
        <f>IF(AND($C$2="sixth"),key!DT76,IF(AND($C$2="Seventh"),key!DT176,IF(AND($C$2="eighth"),key!DT276,"")))</f>
        <v/>
      </c>
      <c r="DI74" s="302" t="str">
        <f>IF(AND($C$2="sixth"),key!DU76,IF(AND($C$2="Seventh"),key!DU176,IF(AND($C$2="eighth"),key!DU276,"")))</f>
        <v/>
      </c>
      <c r="DJ74" s="298" t="str">
        <f>IF(AND($C$2="sixth"),key!DV76,IF(AND($C$2="Seventh"),key!DV176,IF(AND($C$2="eighth"),key!DV276,"")))</f>
        <v/>
      </c>
      <c r="DK74" s="259" t="str">
        <f>IF(AND($C$2="sixth"),key!DY76,IF(AND($C$2="Seventh"),key!DY176,IF(AND($C$2="eighth"),key!DY276,"")))</f>
        <v/>
      </c>
      <c r="DL74" s="299" t="str">
        <f>IF(AND($C$2="sixth"),key!DZ76,IF(AND($C$2="Seventh"),key!DZ176,IF(AND($C$2="eighth"),key!DZ276,"")))</f>
        <v/>
      </c>
      <c r="DM74" s="295" t="str">
        <f>IF(AND($C$2="sixth"),key!EB76,IF(AND($C$2="Seventh"),key!EB176,IF(AND($C$2="eighth"),key!EB276,"")))</f>
        <v/>
      </c>
      <c r="DN74" s="295" t="str">
        <f>IF(AND($C$2="sixth"),key!EC76,IF(AND($C$2="Seventh"),key!EC176,IF(AND($C$2="eighth"),key!EC276,"")))</f>
        <v/>
      </c>
      <c r="DO74" s="302" t="str">
        <f>IF(AND($C$2="sixth"),key!ED76,IF(AND($C$2="Seventh"),key!ED176,IF(AND($C$2="eighth"),key!ED276,"")))</f>
        <v/>
      </c>
      <c r="DP74" s="298" t="str">
        <f>IF(AND($C$2="sixth"),key!EE76,IF(AND($C$2="Seventh"),key!EE176,IF(AND($C$2="eighth"),key!EE276,"")))</f>
        <v/>
      </c>
      <c r="DQ74" s="295" t="str">
        <f>IF(AND($C$2="sixth"),key!EF76,IF(AND($C$2="Seventh"),key!EF176,IF(AND($C$2="eighth"),key!EF276,"")))</f>
        <v/>
      </c>
      <c r="DR74" s="295" t="str">
        <f>IF(AND($C$2="sixth"),key!EG76,IF(AND($C$2="Seventh"),key!EG176,IF(AND($C$2="eighth"),key!EG276,"")))</f>
        <v/>
      </c>
      <c r="DS74" s="302" t="str">
        <f>IF(AND($C$2="sixth"),key!EH76,IF(AND($C$2="Seventh"),key!EH176,IF(AND($C$2="eighth"),key!EH276,"")))</f>
        <v/>
      </c>
      <c r="DT74" s="298" t="str">
        <f>IF(AND($C$2="sixth"),key!EI76,IF(AND($C$2="Seventh"),key!EI176,IF(AND($C$2="eighth"),key!EI276,"")))</f>
        <v/>
      </c>
      <c r="DU74" s="295" t="str">
        <f>IF(AND($C$2="sixth"),key!EJ76,IF(AND($C$2="Seventh"),key!EJ176,IF(AND($C$2="eighth"),key!EJ276,"")))</f>
        <v/>
      </c>
      <c r="DV74" s="295" t="str">
        <f>IF(AND($C$2="sixth"),key!EK76,IF(AND($C$2="Seventh"),key!EK176,IF(AND($C$2="eighth"),key!EK276,"")))</f>
        <v/>
      </c>
      <c r="DW74" s="302" t="str">
        <f>IF(AND($C$2="sixth"),key!EL76,IF(AND($C$2="Seventh"),key!EL176,IF(AND($C$2="eighth"),key!EL276,"")))</f>
        <v/>
      </c>
      <c r="DX74" s="298" t="str">
        <f>IF(AND($C$2="sixth"),key!EM76,IF(AND($C$2="Seventh"),key!EM176,IF(AND($C$2="eighth"),key!EM276,"")))</f>
        <v/>
      </c>
      <c r="DY74" s="295" t="str">
        <f>IF(AND($C$2="sixth"),key!EN76,IF(AND($C$2="Seventh"),key!EN176,IF(AND($C$2="eighth"),key!EN276,"")))</f>
        <v/>
      </c>
      <c r="DZ74" s="295" t="str">
        <f>IF(AND($C$2="sixth"),key!EO76,IF(AND($C$2="Seventh"),key!EO176,IF(AND($C$2="eighth"),key!EO276,"")))</f>
        <v/>
      </c>
      <c r="EA74" s="302" t="str">
        <f>IF(AND($C$2="sixth"),key!EP76,IF(AND($C$2="Seventh"),key!EP176,IF(AND($C$2="eighth"),key!EP276,"")))</f>
        <v/>
      </c>
      <c r="EB74" s="298" t="str">
        <f>IF(AND($C$2="sixth"),key!EQ76,IF(AND($C$2="Seventh"),key!EQ176,IF(AND($C$2="eighth"),key!EQ276,"")))</f>
        <v/>
      </c>
      <c r="EC74" s="295" t="str">
        <f>IF(AND($C$2="sixth"),key!ER76,IF(AND($C$2="Seventh"),key!ER176,IF(AND($C$2="eighth"),key!ER276,"")))</f>
        <v/>
      </c>
      <c r="ED74" s="295" t="str">
        <f>IF(AND($C$2="sixth"),key!ES76,IF(AND($C$2="Seventh"),key!ES176,IF(AND($C$2="eighth"),key!ES276,"")))</f>
        <v/>
      </c>
      <c r="EE74" s="302" t="str">
        <f>IF(AND($C$2="sixth"),key!ET76,IF(AND($C$2="Seventh"),key!ET176,IF(AND($C$2="eighth"),key!ET276,"")))</f>
        <v/>
      </c>
      <c r="EF74" s="298" t="str">
        <f>IF(AND($C$2="sixth"),key!EU76,IF(AND($C$2="Seventh"),key!EU176,IF(AND($C$2="eighth"),key!EU276,"")))</f>
        <v/>
      </c>
      <c r="EG74" s="259" t="str">
        <f>IF(AND($C$2="sixth"),key!EX76,IF(AND($C$2="Seventh"),key!EX176,IF(AND($C$2="eighth"),key!EX276,"")))</f>
        <v/>
      </c>
      <c r="EH74" s="299" t="str">
        <f>IF(AND($C$2="sixth"),key!EY76,IF(AND($C$2="Seventh"),key!EY176,IF(AND($C$2="eighth"),key!EY276,"")))</f>
        <v/>
      </c>
      <c r="EI74" s="260" t="str">
        <f t="shared" si="21"/>
        <v/>
      </c>
      <c r="EJ74" s="254" t="str">
        <f>IF(AND($C$2="sixth"),key!EZ76,IF(AND($C$2="Seventh"),key!EZ176,IF(AND($C$2="eighth"),key!EZ276,"")))</f>
        <v/>
      </c>
      <c r="EK74" s="254" t="str">
        <f>IF(AND($C$2="sixth"),key!FA76,IF(AND($C$2="Seventh"),key!FA176,IF(AND($C$2="eighth"),key!FA276,"")))</f>
        <v/>
      </c>
      <c r="EL74" s="254" t="str">
        <f>IF(AND($C$2="sixth"),key!FB76,IF(AND($C$2="Seventh"),key!FB176,IF(AND($C$2="eighth"),key!FB276,"")))</f>
        <v/>
      </c>
      <c r="EM74" s="254" t="str">
        <f>IF(AND($C$2="sixth"),key!FC76,IF(AND($C$2="Seventh"),key!FC176,IF(AND($C$2="eighth"),key!FC276,"")))</f>
        <v/>
      </c>
      <c r="EN74" s="254" t="str">
        <f>IF(AND($C$2="sixth"),key!FD76,IF(AND($C$2="Seventh"),key!FD176,IF(AND($C$2="eighth"),key!FD276,"")))</f>
        <v/>
      </c>
      <c r="EO74" s="310" t="str">
        <f>IF(AND($C$2="sixth"),key!FE76,IF(AND($C$2="Seventh"),key!FE176,IF(AND($C$2="eighth"),key!FE276,"")))</f>
        <v/>
      </c>
      <c r="EP74" s="311" t="str">
        <f>IF(AND($C$2="sixth"),key!FF76,IF(AND($C$2="Seventh"),key!FF176,IF(AND($C$2="eighth"),key!FF276,"")))</f>
        <v xml:space="preserve"> </v>
      </c>
      <c r="EQ74" s="254" t="str">
        <f>IF(AND($C$2="sixth"),key!FG76,IF(AND($C$2="Seventh"),key!FG176,IF(AND($C$2="eighth"),key!FG276,"")))</f>
        <v/>
      </c>
      <c r="ER74" s="254" t="str">
        <f>IF(AND($C$2="sixth"),key!FH76,IF(AND($C$2="Seventh"),key!FH176,IF(AND($C$2="eighth"),key!FH276,"")))</f>
        <v/>
      </c>
      <c r="ES74" s="254" t="str">
        <f>IF(AND($C$2="sixth"),key!FI76,IF(AND($C$2="Seventh"),key!FI176,IF(AND($C$2="eighth"),key!FI276,"")))</f>
        <v/>
      </c>
      <c r="ET74" s="254" t="str">
        <f>IF(AND($C$2="sixth"),key!FJ76,IF(AND($C$2="Seventh"),key!FJ176,IF(AND($C$2="eighth"),key!FJ276,"")))</f>
        <v/>
      </c>
      <c r="EU74" s="254" t="str">
        <f>IF(AND($C$2="sixth"),key!FK76,IF(AND($C$2="Seventh"),key!FK176,IF(AND($C$2="eighth"),key!FK276,"")))</f>
        <v/>
      </c>
      <c r="EV74" s="310" t="str">
        <f>IF(AND($C$2="sixth"),key!FL76,IF(AND($C$2="Seventh"),key!FL176,IF(AND($C$2="eighth"),key!FL276,"")))</f>
        <v/>
      </c>
      <c r="EW74" s="311" t="str">
        <f>IF(AND($C$2="sixth"),key!FM76,IF(AND($C$2="Seventh"),key!FM176,IF(AND($C$2="eighth"),key!FM276,"")))</f>
        <v xml:space="preserve"> </v>
      </c>
      <c r="EX74" s="254" t="str">
        <f>IF(AND($C$2="sixth"),key!FN76,IF(AND($C$2="Seventh"),key!FN176,IF(AND($C$2="eighth"),key!FN276,"")))</f>
        <v/>
      </c>
      <c r="EY74" s="254" t="str">
        <f>IF(AND($C$2="sixth"),key!FO76,IF(AND($C$2="Seventh"),key!FO176,IF(AND($C$2="eighth"),key!FO276,"")))</f>
        <v/>
      </c>
      <c r="EZ74" s="254" t="str">
        <f>IF(AND($C$2="sixth"),key!FP76,IF(AND($C$2="Seventh"),key!FP176,IF(AND($C$2="eighth"),key!FP276,"")))</f>
        <v/>
      </c>
      <c r="FA74" s="254" t="str">
        <f>IF(AND($C$2="sixth"),key!FQ76,IF(AND($C$2="Seventh"),key!FQ176,IF(AND($C$2="eighth"),key!FQ276,"")))</f>
        <v/>
      </c>
      <c r="FB74" s="254" t="str">
        <f>IF(AND($C$2="sixth"),key!FR76,IF(AND($C$2="Seventh"),key!FR176,IF(AND($C$2="eighth"),key!FR276,"")))</f>
        <v/>
      </c>
      <c r="FC74" s="310" t="str">
        <f>IF(AND($C$2="sixth"),key!FS76,IF(AND($C$2="Seventh"),key!FS176,IF(AND($C$2="eighth"),key!FS276,"")))</f>
        <v/>
      </c>
      <c r="FD74" s="311" t="str">
        <f>IF(AND($C$2="sixth"),key!FT76,IF(AND($C$2="Seventh"),key!FT176,IF(AND($C$2="eighth"),key!FT276,"")))</f>
        <v xml:space="preserve"> </v>
      </c>
      <c r="FE74" s="344" t="str">
        <f t="shared" si="13"/>
        <v/>
      </c>
      <c r="FF74" s="261" t="str">
        <f>IF(AND($C$2="sixth"),key!GI76,IF(AND($C$2="Seventh"),key!GI176,IF(AND($C$2="eighth"),key!GI276,"")))</f>
        <v/>
      </c>
      <c r="FG74" s="842" t="str">
        <f>IF(AND($C$2="sixth"),key!GJ76,IF(AND($C$2="Seventh"),key!GJ176,IF(AND($C$2="eighth"),key!GJ276,"")))</f>
        <v/>
      </c>
      <c r="FH74" s="843"/>
      <c r="FI74" s="255" t="str">
        <f>IF(AND($C$2="sixth"),key!GG76,IF(AND($C$2="Seventh"),key!GG176,IF(AND($C$2="eighth"),key!GG276,"")))</f>
        <v/>
      </c>
      <c r="FJ74" s="330" t="str">
        <f t="shared" si="22"/>
        <v/>
      </c>
      <c r="FK74" s="248"/>
      <c r="FL74" s="248"/>
      <c r="FY74" s="50" t="str">
        <f>IF(AND($C$2="sixth"),key!GH76,IF(AND($C$2="Seventh"),key!GH176,IF(AND($C$2="eighth"),key!GH276,"")))</f>
        <v/>
      </c>
    </row>
    <row r="75" spans="1:181" ht="18.75">
      <c r="A75" s="257">
        <v>69</v>
      </c>
      <c r="B75" s="291" t="str">
        <f>IF(AND($C$2="sixth"),key!E77,IF(AND($C$2="Seventh"),key!E177,IF(AND($C$2="eighth"),key!E277,"")))</f>
        <v/>
      </c>
      <c r="C75" s="288" t="str">
        <f>IF(ISNA(VLOOKUP(D75,Register!A$7:Z$315,10,FALSE)),"",VLOOKUP(D75,Register!A$7:Z$315,10,FALSE))</f>
        <v/>
      </c>
      <c r="D75" s="289" t="str">
        <f>IF(AND($C$2="sixth"),key!B77,IF(AND($C$2="Seventh"),key!B177,IF(AND($C$2="eighth"),key!B277,"")))</f>
        <v/>
      </c>
      <c r="E75" s="290" t="str">
        <f>IF(AND($C$2="sixth"),key!C77,IF(AND($C$2="Seventh"),key!C177,IF(AND($C$2="eighth"),key!C277,"")))</f>
        <v/>
      </c>
      <c r="F75" s="290" t="str">
        <f>IF(AND($C$2="sixth"),key!D77,IF(AND($C$2="Seventh"),key!D177,IF(AND($C$2="eighth"),key!D277,"")))</f>
        <v/>
      </c>
      <c r="G75" s="295" t="str">
        <f>IF(AND($C$2="sixth"),key!G77,IF(AND($C$2="Seventh"),key!G177,IF(AND($C$2="eighth"),key!G277,"")))</f>
        <v/>
      </c>
      <c r="H75" s="295" t="str">
        <f>IF(AND($C$2="sixth"),key!H77,IF(AND($C$2="Seventh"),key!H177,IF(AND($C$2="eighth"),key!H277,"")))</f>
        <v/>
      </c>
      <c r="I75" s="297" t="str">
        <f t="shared" si="12"/>
        <v/>
      </c>
      <c r="J75" s="296" t="str">
        <f>IF(AND($C$2="sixth"),key!J77,IF(AND($C$2="Seventh"),key!J177,IF(AND($C$2="eighth"),key!J277,"")))</f>
        <v/>
      </c>
      <c r="K75" s="295" t="str">
        <f>IF(AND($C$2="sixth"),key!K77,IF(AND($C$2="Seventh"),key!K177,IF(AND($C$2="eighth"),key!K277,"")))</f>
        <v/>
      </c>
      <c r="L75" s="295" t="str">
        <f>IF(AND($C$2="sixth"),key!L77,IF(AND($C$2="Seventh"),key!L177,IF(AND($C$2="eighth"),key!L277,"")))</f>
        <v/>
      </c>
      <c r="M75" s="258" t="str">
        <f t="shared" si="14"/>
        <v/>
      </c>
      <c r="N75" s="298" t="str">
        <f>IF(AND($C$2="sixth"),key!N77,IF(AND($C$2="Seventh"),key!N177,IF(AND($C$2="eighth"),key!N277,"")))</f>
        <v/>
      </c>
      <c r="O75" s="295" t="str">
        <f>IF(AND($C$2="sixth"),key!O77,IF(AND($C$2="Seventh"),key!O177,IF(AND($C$2="eighth"),key!O277,"")))</f>
        <v/>
      </c>
      <c r="P75" s="295" t="str">
        <f>IF(AND($C$2="sixth"),key!P77,IF(AND($C$2="Seventh"),key!P177,IF(AND($C$2="eighth"),key!P277,"")))</f>
        <v/>
      </c>
      <c r="Q75" s="258" t="str">
        <f t="shared" si="15"/>
        <v/>
      </c>
      <c r="R75" s="298" t="str">
        <f>IF(AND($C$2="sixth"),key!R77,IF(AND($C$2="Seventh"),key!R177,IF(AND($C$2="eighth"),key!R277,"")))</f>
        <v/>
      </c>
      <c r="S75" s="295" t="str">
        <f>IF(AND($C$2="sixth"),key!S77,IF(AND($C$2="Seventh"),key!S177,IF(AND($C$2="eighth"),key!S277,"")))</f>
        <v/>
      </c>
      <c r="T75" s="295" t="str">
        <f>IF(AND($C$2="sixth"),key!T77,IF(AND($C$2="Seventh"),key!T177,IF(AND($C$2="eighth"),key!T277,"")))</f>
        <v/>
      </c>
      <c r="U75" s="258" t="str">
        <f t="shared" si="16"/>
        <v/>
      </c>
      <c r="V75" s="298" t="str">
        <f>IF(AND($C$2="sixth"),key!V77,IF(AND($C$2="Seventh"),key!V177,IF(AND($C$2="eighth"),key!V277,"")))</f>
        <v/>
      </c>
      <c r="W75" s="295" t="str">
        <f>IF(AND($C$2="sixth"),key!W77,IF(AND($C$2="Seventh"),key!W177,IF(AND($C$2="eighth"),key!W277,"")))</f>
        <v/>
      </c>
      <c r="X75" s="295" t="str">
        <f>IF(AND($C$2="sixth"),key!X77,IF(AND($C$2="Seventh"),key!X177,IF(AND($C$2="eighth"),key!X277,"")))</f>
        <v/>
      </c>
      <c r="Y75" s="259" t="str">
        <f t="shared" si="17"/>
        <v/>
      </c>
      <c r="Z75" s="298" t="str">
        <f>IF(AND($C$2="sixth"),key!Z77,IF(AND($C$2="Seventh"),key!Z177,IF(AND($C$2="eighth"),key!Z277,"")))</f>
        <v/>
      </c>
      <c r="AA75" s="259" t="str">
        <f>IF(AND($C$2="sixth"),key!AC77,IF(AND($C$2="Seventh"),key!AC177,IF(AND($C$2="eighth"),key!AC277,"")))</f>
        <v/>
      </c>
      <c r="AB75" s="299" t="str">
        <f>IF(AND($C$2="sixth"),key!AD77,IF(AND($C$2="Seventh"),key!AD177,IF(AND($C$2="eighth"),key!AD277,"")))</f>
        <v/>
      </c>
      <c r="AC75" s="295" t="str">
        <f>IF(AND($C$2="sixth"),key!AF77,IF(AND($C$2="Seventh"),key!AF177,IF(AND($C$2="eighth"),key!AF277,"")))</f>
        <v/>
      </c>
      <c r="AD75" s="295" t="str">
        <f>IF(AND($C$2="sixth"),key!AG77,IF(AND($C$2="Seventh"),key!AG177,IF(AND($C$2="eighth"),key!AG277,"")))</f>
        <v/>
      </c>
      <c r="AE75" s="297" t="str">
        <f t="shared" si="18"/>
        <v/>
      </c>
      <c r="AF75" s="296" t="str">
        <f>IF(AND($C$2="sixth"),key!AI77,IF(AND($C$2="Seventh"),key!AI177,IF(AND($C$2="eighth"),key!AI277,"")))</f>
        <v/>
      </c>
      <c r="AG75" s="295" t="str">
        <f>IF(AND($C$2="sixth"),key!AJ77,IF(AND($C$2="Seventh"),key!AJ177,IF(AND($C$2="eighth"),key!AJ277,"")))</f>
        <v/>
      </c>
      <c r="AH75" s="295" t="str">
        <f>IF(AND($C$2="sixth"),key!AK77,IF(AND($C$2="Seventh"),key!AK177,IF(AND($C$2="eighth"),key!AK277,"")))</f>
        <v/>
      </c>
      <c r="AI75" s="258" t="str">
        <f t="shared" si="19"/>
        <v/>
      </c>
      <c r="AJ75" s="298" t="str">
        <f>IF(AND($C$2="sixth"),key!AM77,IF(AND($C$2="Seventh"),key!AM177,IF(AND($C$2="eighth"),key!AM277,"")))</f>
        <v/>
      </c>
      <c r="AK75" s="295" t="str">
        <f>IF(AND($C$2="sixth"),key!AN77,IF(AND($C$2="Seventh"),key!AN177,IF(AND($C$2="eighth"),key!AN277,"")))</f>
        <v/>
      </c>
      <c r="AL75" s="295" t="str">
        <f>IF(AND($C$2="sixth"),key!AO77,IF(AND($C$2="Seventh"),key!AO177,IF(AND($C$2="eighth"),key!AO277,"")))</f>
        <v/>
      </c>
      <c r="AM75" s="258" t="str">
        <f t="shared" si="20"/>
        <v/>
      </c>
      <c r="AN75" s="298" t="str">
        <f>IF(AND($C$2="sixth"),key!AQ77,IF(AND($C$2="Seventh"),key!AQ177,IF(AND($C$2="eighth"),key!AQ277,"")))</f>
        <v/>
      </c>
      <c r="AO75" s="295" t="str">
        <f>IF(AND($C$2="sixth"),key!AR77,IF(AND($C$2="Seventh"),key!AR177,IF(AND($C$2="eighth"),key!AR277,"")))</f>
        <v/>
      </c>
      <c r="AP75" s="295" t="str">
        <f>IF(AND($C$2="sixth"),key!AS77,IF(AND($C$2="Seventh"),key!AS177,IF(AND($C$2="eighth"),key!AS277,"")))</f>
        <v/>
      </c>
      <c r="AQ75" s="303" t="str">
        <f>IF(AND($C$2="sixth"),key!AT77,IF(AND($C$2="Seventh"),key!AT177,IF(AND($C$2="eighth"),key!AT277,"")))</f>
        <v/>
      </c>
      <c r="AR75" s="298" t="str">
        <f>IF(AND($C$2="sixth"),key!AU77,IF(AND($C$2="Seventh"),key!AU177,IF(AND($C$2="eighth"),key!AU277,"")))</f>
        <v/>
      </c>
      <c r="AS75" s="295" t="str">
        <f>IF(AND($C$2="sixth"),key!AV77,IF(AND($C$2="Seventh"),key!AV177,IF(AND($C$2="eighth"),key!AV277,"")))</f>
        <v/>
      </c>
      <c r="AT75" s="295" t="str">
        <f>IF(AND($C$2="sixth"),key!AW77,IF(AND($C$2="Seventh"),key!AW177,IF(AND($C$2="eighth"),key!AW277,"")))</f>
        <v/>
      </c>
      <c r="AU75" s="303" t="str">
        <f>IF(AND($C$2="sixth"),key!AX77,IF(AND($C$2="Seventh"),key!AX177,IF(AND($C$2="eighth"),key!AX277,"")))</f>
        <v/>
      </c>
      <c r="AV75" s="298" t="str">
        <f>IF(AND($C$2="sixth"),key!AY77,IF(AND($C$2="Seventh"),key!AY177,IF(AND($C$2="eighth"),key!AY277,"")))</f>
        <v/>
      </c>
      <c r="AW75" s="259" t="str">
        <f>IF(AND($C$2="sixth"),key!BB77,IF(AND($C$2="Seventh"),key!BB177,IF(AND($C$2="eighth"),key!BB277,"")))</f>
        <v/>
      </c>
      <c r="AX75" s="299" t="str">
        <f>IF(AND($C$2="sixth"),key!BC77,IF(AND($C$2="Seventh"),key!BC177,IF(AND($C$2="eighth"),key!BC277,"")))</f>
        <v/>
      </c>
      <c r="AY75" s="295" t="str">
        <f>IF(AND($C$2="sixth"),key!BE77,IF(AND($C$2="Seventh"),key!BE177,IF(AND($C$2="eighth"),key!BE277,"")))</f>
        <v/>
      </c>
      <c r="AZ75" s="295" t="str">
        <f>IF(AND($C$2="sixth"),key!BF77,IF(AND($C$2="Seventh"),key!BF177,IF(AND($C$2="eighth"),key!BF277,"")))</f>
        <v/>
      </c>
      <c r="BA75" s="302" t="str">
        <f>IF(AND($C$2="sixth"),key!BG77,IF(AND($C$2="Seventh"),key!BG177,IF(AND($C$2="eighth"),key!BG277,"")))</f>
        <v/>
      </c>
      <c r="BB75" s="298" t="str">
        <f>IF(AND($C$2="sixth"),key!BH77,IF(AND($C$2="Seventh"),key!BH177,IF(AND($C$2="eighth"),key!BH277,"")))</f>
        <v/>
      </c>
      <c r="BC75" s="295" t="str">
        <f>IF(AND($C$2="sixth"),key!BI77,IF(AND($C$2="Seventh"),key!BI177,IF(AND($C$2="eighth"),key!BI277,"")))</f>
        <v/>
      </c>
      <c r="BD75" s="295" t="str">
        <f>IF(AND($C$2="sixth"),key!BJ77,IF(AND($C$2="Seventh"),key!BJ177,IF(AND($C$2="eighth"),key!BJ277,"")))</f>
        <v/>
      </c>
      <c r="BE75" s="302" t="str">
        <f>IF(AND($C$2="sixth"),key!BK77,IF(AND($C$2="Seventh"),key!BK177,IF(AND($C$2="eighth"),key!BK277,"")))</f>
        <v/>
      </c>
      <c r="BF75" s="298" t="str">
        <f>IF(AND($C$2="sixth"),key!BL77,IF(AND($C$2="Seventh"),key!BL177,IF(AND($C$2="eighth"),key!BL277,"")))</f>
        <v/>
      </c>
      <c r="BG75" s="295" t="str">
        <f>IF(AND($C$2="sixth"),key!BM77,IF(AND($C$2="Seventh"),key!BM177,IF(AND($C$2="eighth"),key!BM277,"")))</f>
        <v/>
      </c>
      <c r="BH75" s="295" t="str">
        <f>IF(AND($C$2="sixth"),key!BN77,IF(AND($C$2="Seventh"),key!BN177,IF(AND($C$2="eighth"),key!BN277,"")))</f>
        <v/>
      </c>
      <c r="BI75" s="302" t="str">
        <f>IF(AND($C$2="sixth"),key!BO77,IF(AND($C$2="Seventh"),key!BO177,IF(AND($C$2="eighth"),key!BO277,"")))</f>
        <v/>
      </c>
      <c r="BJ75" s="298" t="str">
        <f>IF(AND($C$2="sixth"),key!BP77,IF(AND($C$2="Seventh"),key!BP177,IF(AND($C$2="eighth"),key!BP277,"")))</f>
        <v/>
      </c>
      <c r="BK75" s="295" t="str">
        <f>IF(AND($C$2="sixth"),key!BQ77,IF(AND($C$2="Seventh"),key!BQ177,IF(AND($C$2="eighth"),key!BQ277,"")))</f>
        <v/>
      </c>
      <c r="BL75" s="295" t="str">
        <f>IF(AND($C$2="sixth"),key!BR77,IF(AND($C$2="Seventh"),key!BR177,IF(AND($C$2="eighth"),key!BR277,"")))</f>
        <v/>
      </c>
      <c r="BM75" s="302" t="str">
        <f>IF(AND($C$2="sixth"),key!BS77,IF(AND($C$2="Seventh"),key!BS177,IF(AND($C$2="eighth"),key!BS277,"")))</f>
        <v/>
      </c>
      <c r="BN75" s="298" t="str">
        <f>IF(AND($C$2="sixth"),key!BT77,IF(AND($C$2="Seventh"),key!BT177,IF(AND($C$2="eighth"),key!BT277,"")))</f>
        <v/>
      </c>
      <c r="BO75" s="295" t="str">
        <f>IF(AND($C$2="sixth"),key!BU77,IF(AND($C$2="Seventh"),key!BU177,IF(AND($C$2="eighth"),key!BU277,"")))</f>
        <v/>
      </c>
      <c r="BP75" s="295" t="str">
        <f>IF(AND($C$2="sixth"),key!BV77,IF(AND($C$2="Seventh"),key!BV177,IF(AND($C$2="eighth"),key!BV277,"")))</f>
        <v/>
      </c>
      <c r="BQ75" s="302" t="str">
        <f>IF(AND($C$2="sixth"),key!BW77,IF(AND($C$2="Seventh"),key!BW177,IF(AND($C$2="eighth"),key!BW277,"")))</f>
        <v/>
      </c>
      <c r="BR75" s="298" t="str">
        <f>IF(AND($C$2="sixth"),key!BX77,IF(AND($C$2="Seventh"),key!BX177,IF(AND($C$2="eighth"),key!BX277,"")))</f>
        <v/>
      </c>
      <c r="BS75" s="259" t="str">
        <f>IF(AND($C$2="sixth"),key!CA77,IF(AND($C$2="Seventh"),key!CA177,IF(AND($C$2="eighth"),key!CA277,"")))</f>
        <v/>
      </c>
      <c r="BT75" s="299" t="str">
        <f>IF(AND($C$2="sixth"),key!CB77,IF(AND($C$2="Seventh"),key!CB177,IF(AND($C$2="eighth"),key!CB277,"")))</f>
        <v/>
      </c>
      <c r="BU75" s="295" t="str">
        <f>IF(AND($C$2="sixth"),key!CD77,IF(AND($C$2="Seventh"),key!CD177,IF(AND($C$2="eighth"),key!CD277,"")))</f>
        <v/>
      </c>
      <c r="BV75" s="295" t="str">
        <f>IF(AND($C$2="sixth"),key!CE77,IF(AND($C$2="Seventh"),key!CE177,IF(AND($C$2="eighth"),key!CE277,"")))</f>
        <v/>
      </c>
      <c r="BW75" s="302" t="str">
        <f>IF(AND($C$2="sixth"),key!CF77,IF(AND($C$2="Seventh"),key!CF177,IF(AND($C$2="eighth"),key!CF277,"")))</f>
        <v/>
      </c>
      <c r="BX75" s="298" t="str">
        <f>IF(AND($C$2="sixth"),key!CG77,IF(AND($C$2="Seventh"),key!CG177,IF(AND($C$2="eighth"),key!CG277,"")))</f>
        <v/>
      </c>
      <c r="BY75" s="295" t="str">
        <f>IF(AND($C$2="sixth"),key!CH77,IF(AND($C$2="Seventh"),key!CH177,IF(AND($C$2="eighth"),key!CH277,"")))</f>
        <v/>
      </c>
      <c r="BZ75" s="295" t="str">
        <f>IF(AND($C$2="sixth"),key!CI77,IF(AND($C$2="Seventh"),key!CI177,IF(AND($C$2="eighth"),key!CI277,"")))</f>
        <v/>
      </c>
      <c r="CA75" s="302" t="str">
        <f>IF(AND($C$2="sixth"),key!CJ77,IF(AND($C$2="Seventh"),key!CJ177,IF(AND($C$2="eighth"),key!CJ277,"")))</f>
        <v/>
      </c>
      <c r="CB75" s="298" t="str">
        <f>IF(AND($C$2="sixth"),key!CK77,IF(AND($C$2="Seventh"),key!CK177,IF(AND($C$2="eighth"),key!CK277,"")))</f>
        <v/>
      </c>
      <c r="CC75" s="295" t="str">
        <f>IF(AND($C$2="sixth"),key!CL77,IF(AND($C$2="Seventh"),key!CL177,IF(AND($C$2="eighth"),key!CL277,"")))</f>
        <v/>
      </c>
      <c r="CD75" s="295" t="str">
        <f>IF(AND($C$2="sixth"),key!CM77,IF(AND($C$2="Seventh"),key!CM177,IF(AND($C$2="eighth"),key!CM277,"")))</f>
        <v/>
      </c>
      <c r="CE75" s="302" t="str">
        <f>IF(AND($C$2="sixth"),key!CN77,IF(AND($C$2="Seventh"),key!CN177,IF(AND($C$2="eighth"),key!CN277,"")))</f>
        <v/>
      </c>
      <c r="CF75" s="298" t="str">
        <f>IF(AND($C$2="sixth"),key!CO77,IF(AND($C$2="Seventh"),key!CO177,IF(AND($C$2="eighth"),key!CO277,"")))</f>
        <v/>
      </c>
      <c r="CG75" s="295" t="str">
        <f>IF(AND($C$2="sixth"),key!CP77,IF(AND($C$2="Seventh"),key!CP177,IF(AND($C$2="eighth"),key!CP277,"")))</f>
        <v/>
      </c>
      <c r="CH75" s="295" t="str">
        <f>IF(AND($C$2="sixth"),key!CQ77,IF(AND($C$2="Seventh"),key!CQ177,IF(AND($C$2="eighth"),key!CQ277,"")))</f>
        <v/>
      </c>
      <c r="CI75" s="302" t="str">
        <f>IF(AND($C$2="sixth"),key!CR77,IF(AND($C$2="Seventh"),key!CR177,IF(AND($C$2="eighth"),key!CR277,"")))</f>
        <v/>
      </c>
      <c r="CJ75" s="298" t="str">
        <f>IF(AND($C$2="sixth"),key!CS77,IF(AND($C$2="Seventh"),key!CS177,IF(AND($C$2="eighth"),key!CS277,"")))</f>
        <v/>
      </c>
      <c r="CK75" s="295" t="str">
        <f>IF(AND($C$2="sixth"),key!CT77,IF(AND($C$2="Seventh"),key!CT177,IF(AND($C$2="eighth"),key!CT277,"")))</f>
        <v/>
      </c>
      <c r="CL75" s="295" t="str">
        <f>IF(AND($C$2="sixth"),key!CU77,IF(AND($C$2="Seventh"),key!CU177,IF(AND($C$2="eighth"),key!CU277,"")))</f>
        <v/>
      </c>
      <c r="CM75" s="302" t="str">
        <f>IF(AND($C$2="sixth"),key!CV77,IF(AND($C$2="Seventh"),key!CV177,IF(AND($C$2="eighth"),key!CV277,"")))</f>
        <v/>
      </c>
      <c r="CN75" s="298" t="str">
        <f>IF(AND($C$2="sixth"),key!CW77,IF(AND($C$2="Seventh"),key!CW177,IF(AND($C$2="eighth"),key!CW277,"")))</f>
        <v/>
      </c>
      <c r="CO75" s="259" t="str">
        <f>IF(AND($C$2="sixth"),key!CZ77,IF(AND($C$2="Seventh"),key!CZ177,IF(AND($C$2="eighth"),key!CZ277,"")))</f>
        <v/>
      </c>
      <c r="CP75" s="299" t="str">
        <f>IF(AND($C$2="sixth"),key!DA77,IF(AND($C$2="Seventh"),key!DA177,IF(AND($C$2="eighth"),key!DA277,"")))</f>
        <v/>
      </c>
      <c r="CQ75" s="295" t="str">
        <f>IF(AND($C$2="sixth"),key!DC77,IF(AND($C$2="Seventh"),key!DC177,IF(AND($C$2="eighth"),key!DC277,"")))</f>
        <v/>
      </c>
      <c r="CR75" s="295" t="str">
        <f>IF(AND($C$2="sixth"),key!DD77,IF(AND($C$2="Seventh"),key!DD177,IF(AND($C$2="eighth"),key!DD277,"")))</f>
        <v/>
      </c>
      <c r="CS75" s="302" t="str">
        <f>IF(AND($C$2="sixth"),key!DE77,IF(AND($C$2="Seventh"),key!DE177,IF(AND($C$2="eighth"),key!DE277,"")))</f>
        <v/>
      </c>
      <c r="CT75" s="298" t="str">
        <f>IF(AND($C$2="sixth"),key!DF77,IF(AND($C$2="Seventh"),key!DF177,IF(AND($C$2="eighth"),key!DF277,"")))</f>
        <v/>
      </c>
      <c r="CU75" s="295" t="str">
        <f>IF(AND($C$2="sixth"),key!DG77,IF(AND($C$2="Seventh"),key!DG177,IF(AND($C$2="eighth"),key!DG277,"")))</f>
        <v/>
      </c>
      <c r="CV75" s="295" t="str">
        <f>IF(AND($C$2="sixth"),key!DH77,IF(AND($C$2="Seventh"),key!DH177,IF(AND($C$2="eighth"),key!DH277,"")))</f>
        <v/>
      </c>
      <c r="CW75" s="302" t="str">
        <f>IF(AND($C$2="sixth"),key!DI77,IF(AND($C$2="Seventh"),key!DI177,IF(AND($C$2="eighth"),key!DI277,"")))</f>
        <v/>
      </c>
      <c r="CX75" s="298" t="str">
        <f>IF(AND($C$2="sixth"),key!DJ77,IF(AND($C$2="Seventh"),key!DJ177,IF(AND($C$2="eighth"),key!DJ277,"")))</f>
        <v/>
      </c>
      <c r="CY75" s="295" t="str">
        <f>IF(AND($C$2="sixth"),key!DK77,IF(AND($C$2="Seventh"),key!DK177,IF(AND($C$2="eighth"),key!DK277,"")))</f>
        <v/>
      </c>
      <c r="CZ75" s="295" t="str">
        <f>IF(AND($C$2="sixth"),key!DL77,IF(AND($C$2="Seventh"),key!DL177,IF(AND($C$2="eighth"),key!DL277,"")))</f>
        <v/>
      </c>
      <c r="DA75" s="302" t="str">
        <f>IF(AND($C$2="sixth"),key!DM77,IF(AND($C$2="Seventh"),key!DM177,IF(AND($C$2="eighth"),key!DM277,"")))</f>
        <v/>
      </c>
      <c r="DB75" s="298" t="str">
        <f>IF(AND($C$2="sixth"),key!DN77,IF(AND($C$2="Seventh"),key!DN177,IF(AND($C$2="eighth"),key!DN277,"")))</f>
        <v/>
      </c>
      <c r="DC75" s="295" t="str">
        <f>IF(AND($C$2="sixth"),key!DO77,IF(AND($C$2="Seventh"),key!DO177,IF(AND($C$2="eighth"),key!DO277,"")))</f>
        <v/>
      </c>
      <c r="DD75" s="295" t="str">
        <f>IF(AND($C$2="sixth"),key!DP77,IF(AND($C$2="Seventh"),key!DP177,IF(AND($C$2="eighth"),key!DP277,"")))</f>
        <v/>
      </c>
      <c r="DE75" s="302" t="str">
        <f>IF(AND($C$2="sixth"),key!DQ77,IF(AND($C$2="Seventh"),key!DQ177,IF(AND($C$2="eighth"),key!DQ277,"")))</f>
        <v/>
      </c>
      <c r="DF75" s="298" t="str">
        <f>IF(AND($C$2="sixth"),key!DR77,IF(AND($C$2="Seventh"),key!DR177,IF(AND($C$2="eighth"),key!DR277,"")))</f>
        <v/>
      </c>
      <c r="DG75" s="295" t="str">
        <f>IF(AND($C$2="sixth"),key!DS77,IF(AND($C$2="Seventh"),key!DS177,IF(AND($C$2="eighth"),key!DS277,"")))</f>
        <v/>
      </c>
      <c r="DH75" s="295" t="str">
        <f>IF(AND($C$2="sixth"),key!DT77,IF(AND($C$2="Seventh"),key!DT177,IF(AND($C$2="eighth"),key!DT277,"")))</f>
        <v/>
      </c>
      <c r="DI75" s="302" t="str">
        <f>IF(AND($C$2="sixth"),key!DU77,IF(AND($C$2="Seventh"),key!DU177,IF(AND($C$2="eighth"),key!DU277,"")))</f>
        <v/>
      </c>
      <c r="DJ75" s="298" t="str">
        <f>IF(AND($C$2="sixth"),key!DV77,IF(AND($C$2="Seventh"),key!DV177,IF(AND($C$2="eighth"),key!DV277,"")))</f>
        <v/>
      </c>
      <c r="DK75" s="259" t="str">
        <f>IF(AND($C$2="sixth"),key!DY77,IF(AND($C$2="Seventh"),key!DY177,IF(AND($C$2="eighth"),key!DY277,"")))</f>
        <v/>
      </c>
      <c r="DL75" s="299" t="str">
        <f>IF(AND($C$2="sixth"),key!DZ77,IF(AND($C$2="Seventh"),key!DZ177,IF(AND($C$2="eighth"),key!DZ277,"")))</f>
        <v/>
      </c>
      <c r="DM75" s="295" t="str">
        <f>IF(AND($C$2="sixth"),key!EB77,IF(AND($C$2="Seventh"),key!EB177,IF(AND($C$2="eighth"),key!EB277,"")))</f>
        <v/>
      </c>
      <c r="DN75" s="295" t="str">
        <f>IF(AND($C$2="sixth"),key!EC77,IF(AND($C$2="Seventh"),key!EC177,IF(AND($C$2="eighth"),key!EC277,"")))</f>
        <v/>
      </c>
      <c r="DO75" s="302" t="str">
        <f>IF(AND($C$2="sixth"),key!ED77,IF(AND($C$2="Seventh"),key!ED177,IF(AND($C$2="eighth"),key!ED277,"")))</f>
        <v/>
      </c>
      <c r="DP75" s="298" t="str">
        <f>IF(AND($C$2="sixth"),key!EE77,IF(AND($C$2="Seventh"),key!EE177,IF(AND($C$2="eighth"),key!EE277,"")))</f>
        <v/>
      </c>
      <c r="DQ75" s="295" t="str">
        <f>IF(AND($C$2="sixth"),key!EF77,IF(AND($C$2="Seventh"),key!EF177,IF(AND($C$2="eighth"),key!EF277,"")))</f>
        <v/>
      </c>
      <c r="DR75" s="295" t="str">
        <f>IF(AND($C$2="sixth"),key!EG77,IF(AND($C$2="Seventh"),key!EG177,IF(AND($C$2="eighth"),key!EG277,"")))</f>
        <v/>
      </c>
      <c r="DS75" s="302" t="str">
        <f>IF(AND($C$2="sixth"),key!EH77,IF(AND($C$2="Seventh"),key!EH177,IF(AND($C$2="eighth"),key!EH277,"")))</f>
        <v/>
      </c>
      <c r="DT75" s="298" t="str">
        <f>IF(AND($C$2="sixth"),key!EI77,IF(AND($C$2="Seventh"),key!EI177,IF(AND($C$2="eighth"),key!EI277,"")))</f>
        <v/>
      </c>
      <c r="DU75" s="295" t="str">
        <f>IF(AND($C$2="sixth"),key!EJ77,IF(AND($C$2="Seventh"),key!EJ177,IF(AND($C$2="eighth"),key!EJ277,"")))</f>
        <v/>
      </c>
      <c r="DV75" s="295" t="str">
        <f>IF(AND($C$2="sixth"),key!EK77,IF(AND($C$2="Seventh"),key!EK177,IF(AND($C$2="eighth"),key!EK277,"")))</f>
        <v/>
      </c>
      <c r="DW75" s="302" t="str">
        <f>IF(AND($C$2="sixth"),key!EL77,IF(AND($C$2="Seventh"),key!EL177,IF(AND($C$2="eighth"),key!EL277,"")))</f>
        <v/>
      </c>
      <c r="DX75" s="298" t="str">
        <f>IF(AND($C$2="sixth"),key!EM77,IF(AND($C$2="Seventh"),key!EM177,IF(AND($C$2="eighth"),key!EM277,"")))</f>
        <v/>
      </c>
      <c r="DY75" s="295" t="str">
        <f>IF(AND($C$2="sixth"),key!EN77,IF(AND($C$2="Seventh"),key!EN177,IF(AND($C$2="eighth"),key!EN277,"")))</f>
        <v/>
      </c>
      <c r="DZ75" s="295" t="str">
        <f>IF(AND($C$2="sixth"),key!EO77,IF(AND($C$2="Seventh"),key!EO177,IF(AND($C$2="eighth"),key!EO277,"")))</f>
        <v/>
      </c>
      <c r="EA75" s="302" t="str">
        <f>IF(AND($C$2="sixth"),key!EP77,IF(AND($C$2="Seventh"),key!EP177,IF(AND($C$2="eighth"),key!EP277,"")))</f>
        <v/>
      </c>
      <c r="EB75" s="298" t="str">
        <f>IF(AND($C$2="sixth"),key!EQ77,IF(AND($C$2="Seventh"),key!EQ177,IF(AND($C$2="eighth"),key!EQ277,"")))</f>
        <v/>
      </c>
      <c r="EC75" s="295" t="str">
        <f>IF(AND($C$2="sixth"),key!ER77,IF(AND($C$2="Seventh"),key!ER177,IF(AND($C$2="eighth"),key!ER277,"")))</f>
        <v/>
      </c>
      <c r="ED75" s="295" t="str">
        <f>IF(AND($C$2="sixth"),key!ES77,IF(AND($C$2="Seventh"),key!ES177,IF(AND($C$2="eighth"),key!ES277,"")))</f>
        <v/>
      </c>
      <c r="EE75" s="302" t="str">
        <f>IF(AND($C$2="sixth"),key!ET77,IF(AND($C$2="Seventh"),key!ET177,IF(AND($C$2="eighth"),key!ET277,"")))</f>
        <v/>
      </c>
      <c r="EF75" s="298" t="str">
        <f>IF(AND($C$2="sixth"),key!EU77,IF(AND($C$2="Seventh"),key!EU177,IF(AND($C$2="eighth"),key!EU277,"")))</f>
        <v/>
      </c>
      <c r="EG75" s="259" t="str">
        <f>IF(AND($C$2="sixth"),key!EX77,IF(AND($C$2="Seventh"),key!EX177,IF(AND($C$2="eighth"),key!EX277,"")))</f>
        <v/>
      </c>
      <c r="EH75" s="299" t="str">
        <f>IF(AND($C$2="sixth"),key!EY77,IF(AND($C$2="Seventh"),key!EY177,IF(AND($C$2="eighth"),key!EY277,"")))</f>
        <v/>
      </c>
      <c r="EI75" s="260" t="str">
        <f t="shared" si="21"/>
        <v/>
      </c>
      <c r="EJ75" s="254" t="str">
        <f>IF(AND($C$2="sixth"),key!EZ77,IF(AND($C$2="Seventh"),key!EZ177,IF(AND($C$2="eighth"),key!EZ277,"")))</f>
        <v/>
      </c>
      <c r="EK75" s="254" t="str">
        <f>IF(AND($C$2="sixth"),key!FA77,IF(AND($C$2="Seventh"),key!FA177,IF(AND($C$2="eighth"),key!FA277,"")))</f>
        <v/>
      </c>
      <c r="EL75" s="254" t="str">
        <f>IF(AND($C$2="sixth"),key!FB77,IF(AND($C$2="Seventh"),key!FB177,IF(AND($C$2="eighth"),key!FB277,"")))</f>
        <v/>
      </c>
      <c r="EM75" s="254" t="str">
        <f>IF(AND($C$2="sixth"),key!FC77,IF(AND($C$2="Seventh"),key!FC177,IF(AND($C$2="eighth"),key!FC277,"")))</f>
        <v/>
      </c>
      <c r="EN75" s="254" t="str">
        <f>IF(AND($C$2="sixth"),key!FD77,IF(AND($C$2="Seventh"),key!FD177,IF(AND($C$2="eighth"),key!FD277,"")))</f>
        <v/>
      </c>
      <c r="EO75" s="310" t="str">
        <f>IF(AND($C$2="sixth"),key!FE77,IF(AND($C$2="Seventh"),key!FE177,IF(AND($C$2="eighth"),key!FE277,"")))</f>
        <v/>
      </c>
      <c r="EP75" s="311" t="str">
        <f>IF(AND($C$2="sixth"),key!FF77,IF(AND($C$2="Seventh"),key!FF177,IF(AND($C$2="eighth"),key!FF277,"")))</f>
        <v xml:space="preserve"> </v>
      </c>
      <c r="EQ75" s="254" t="str">
        <f>IF(AND($C$2="sixth"),key!FG77,IF(AND($C$2="Seventh"),key!FG177,IF(AND($C$2="eighth"),key!FG277,"")))</f>
        <v/>
      </c>
      <c r="ER75" s="254" t="str">
        <f>IF(AND($C$2="sixth"),key!FH77,IF(AND($C$2="Seventh"),key!FH177,IF(AND($C$2="eighth"),key!FH277,"")))</f>
        <v/>
      </c>
      <c r="ES75" s="254" t="str">
        <f>IF(AND($C$2="sixth"),key!FI77,IF(AND($C$2="Seventh"),key!FI177,IF(AND($C$2="eighth"),key!FI277,"")))</f>
        <v/>
      </c>
      <c r="ET75" s="254" t="str">
        <f>IF(AND($C$2="sixth"),key!FJ77,IF(AND($C$2="Seventh"),key!FJ177,IF(AND($C$2="eighth"),key!FJ277,"")))</f>
        <v/>
      </c>
      <c r="EU75" s="254" t="str">
        <f>IF(AND($C$2="sixth"),key!FK77,IF(AND($C$2="Seventh"),key!FK177,IF(AND($C$2="eighth"),key!FK277,"")))</f>
        <v/>
      </c>
      <c r="EV75" s="310" t="str">
        <f>IF(AND($C$2="sixth"),key!FL77,IF(AND($C$2="Seventh"),key!FL177,IF(AND($C$2="eighth"),key!FL277,"")))</f>
        <v/>
      </c>
      <c r="EW75" s="311" t="str">
        <f>IF(AND($C$2="sixth"),key!FM77,IF(AND($C$2="Seventh"),key!FM177,IF(AND($C$2="eighth"),key!FM277,"")))</f>
        <v xml:space="preserve"> </v>
      </c>
      <c r="EX75" s="254" t="str">
        <f>IF(AND($C$2="sixth"),key!FN77,IF(AND($C$2="Seventh"),key!FN177,IF(AND($C$2="eighth"),key!FN277,"")))</f>
        <v/>
      </c>
      <c r="EY75" s="254" t="str">
        <f>IF(AND($C$2="sixth"),key!FO77,IF(AND($C$2="Seventh"),key!FO177,IF(AND($C$2="eighth"),key!FO277,"")))</f>
        <v/>
      </c>
      <c r="EZ75" s="254" t="str">
        <f>IF(AND($C$2="sixth"),key!FP77,IF(AND($C$2="Seventh"),key!FP177,IF(AND($C$2="eighth"),key!FP277,"")))</f>
        <v/>
      </c>
      <c r="FA75" s="254" t="str">
        <f>IF(AND($C$2="sixth"),key!FQ77,IF(AND($C$2="Seventh"),key!FQ177,IF(AND($C$2="eighth"),key!FQ277,"")))</f>
        <v/>
      </c>
      <c r="FB75" s="254" t="str">
        <f>IF(AND($C$2="sixth"),key!FR77,IF(AND($C$2="Seventh"),key!FR177,IF(AND($C$2="eighth"),key!FR277,"")))</f>
        <v/>
      </c>
      <c r="FC75" s="310" t="str">
        <f>IF(AND($C$2="sixth"),key!FS77,IF(AND($C$2="Seventh"),key!FS177,IF(AND($C$2="eighth"),key!FS277,"")))</f>
        <v/>
      </c>
      <c r="FD75" s="311" t="str">
        <f>IF(AND($C$2="sixth"),key!FT77,IF(AND($C$2="Seventh"),key!FT177,IF(AND($C$2="eighth"),key!FT277,"")))</f>
        <v xml:space="preserve"> </v>
      </c>
      <c r="FE75" s="344" t="str">
        <f t="shared" si="13"/>
        <v/>
      </c>
      <c r="FF75" s="261" t="str">
        <f>IF(AND($C$2="sixth"),key!GI77,IF(AND($C$2="Seventh"),key!GI177,IF(AND($C$2="eighth"),key!GI277,"")))</f>
        <v/>
      </c>
      <c r="FG75" s="842" t="str">
        <f>IF(AND($C$2="sixth"),key!GJ77,IF(AND($C$2="Seventh"),key!GJ177,IF(AND($C$2="eighth"),key!GJ277,"")))</f>
        <v/>
      </c>
      <c r="FH75" s="843"/>
      <c r="FI75" s="255" t="str">
        <f>IF(AND($C$2="sixth"),key!GG77,IF(AND($C$2="Seventh"),key!GG177,IF(AND($C$2="eighth"),key!GG277,"")))</f>
        <v/>
      </c>
      <c r="FJ75" s="330" t="str">
        <f t="shared" si="22"/>
        <v/>
      </c>
      <c r="FK75" s="248"/>
      <c r="FL75" s="248"/>
      <c r="FY75" s="50" t="str">
        <f>IF(AND($C$2="sixth"),key!GH77,IF(AND($C$2="Seventh"),key!GH177,IF(AND($C$2="eighth"),key!GH277,"")))</f>
        <v/>
      </c>
    </row>
    <row r="76" spans="1:181" ht="18.75">
      <c r="A76" s="257">
        <v>70</v>
      </c>
      <c r="B76" s="291" t="str">
        <f>IF(AND($C$2="sixth"),key!E78,IF(AND($C$2="Seventh"),key!E178,IF(AND($C$2="eighth"),key!E278,"")))</f>
        <v/>
      </c>
      <c r="C76" s="288" t="str">
        <f>IF(ISNA(VLOOKUP(D76,Register!A$7:Z$315,10,FALSE)),"",VLOOKUP(D76,Register!A$7:Z$315,10,FALSE))</f>
        <v/>
      </c>
      <c r="D76" s="289" t="str">
        <f>IF(AND($C$2="sixth"),key!B78,IF(AND($C$2="Seventh"),key!B178,IF(AND($C$2="eighth"),key!B278,"")))</f>
        <v/>
      </c>
      <c r="E76" s="290" t="str">
        <f>IF(AND($C$2="sixth"),key!C78,IF(AND($C$2="Seventh"),key!C178,IF(AND($C$2="eighth"),key!C278,"")))</f>
        <v/>
      </c>
      <c r="F76" s="290" t="str">
        <f>IF(AND($C$2="sixth"),key!D78,IF(AND($C$2="Seventh"),key!D178,IF(AND($C$2="eighth"),key!D278,"")))</f>
        <v/>
      </c>
      <c r="G76" s="295" t="str">
        <f>IF(AND($C$2="sixth"),key!G78,IF(AND($C$2="Seventh"),key!G178,IF(AND($C$2="eighth"),key!G278,"")))</f>
        <v/>
      </c>
      <c r="H76" s="295" t="str">
        <f>IF(AND($C$2="sixth"),key!H78,IF(AND($C$2="Seventh"),key!H178,IF(AND($C$2="eighth"),key!H278,"")))</f>
        <v/>
      </c>
      <c r="I76" s="297" t="str">
        <f t="shared" si="12"/>
        <v/>
      </c>
      <c r="J76" s="296" t="str">
        <f>IF(AND($C$2="sixth"),key!J78,IF(AND($C$2="Seventh"),key!J178,IF(AND($C$2="eighth"),key!J278,"")))</f>
        <v/>
      </c>
      <c r="K76" s="295" t="str">
        <f>IF(AND($C$2="sixth"),key!K78,IF(AND($C$2="Seventh"),key!K178,IF(AND($C$2="eighth"),key!K278,"")))</f>
        <v/>
      </c>
      <c r="L76" s="295" t="str">
        <f>IF(AND($C$2="sixth"),key!L78,IF(AND($C$2="Seventh"),key!L178,IF(AND($C$2="eighth"),key!L278,"")))</f>
        <v/>
      </c>
      <c r="M76" s="258" t="str">
        <f t="shared" si="14"/>
        <v/>
      </c>
      <c r="N76" s="298" t="str">
        <f>IF(AND($C$2="sixth"),key!N78,IF(AND($C$2="Seventh"),key!N178,IF(AND($C$2="eighth"),key!N278,"")))</f>
        <v/>
      </c>
      <c r="O76" s="295" t="str">
        <f>IF(AND($C$2="sixth"),key!O78,IF(AND($C$2="Seventh"),key!O178,IF(AND($C$2="eighth"),key!O278,"")))</f>
        <v/>
      </c>
      <c r="P76" s="295" t="str">
        <f>IF(AND($C$2="sixth"),key!P78,IF(AND($C$2="Seventh"),key!P178,IF(AND($C$2="eighth"),key!P278,"")))</f>
        <v/>
      </c>
      <c r="Q76" s="258" t="str">
        <f t="shared" si="15"/>
        <v/>
      </c>
      <c r="R76" s="298" t="str">
        <f>IF(AND($C$2="sixth"),key!R78,IF(AND($C$2="Seventh"),key!R178,IF(AND($C$2="eighth"),key!R278,"")))</f>
        <v/>
      </c>
      <c r="S76" s="295" t="str">
        <f>IF(AND($C$2="sixth"),key!S78,IF(AND($C$2="Seventh"),key!S178,IF(AND($C$2="eighth"),key!S278,"")))</f>
        <v/>
      </c>
      <c r="T76" s="295" t="str">
        <f>IF(AND($C$2="sixth"),key!T78,IF(AND($C$2="Seventh"),key!T178,IF(AND($C$2="eighth"),key!T278,"")))</f>
        <v/>
      </c>
      <c r="U76" s="258" t="str">
        <f t="shared" si="16"/>
        <v/>
      </c>
      <c r="V76" s="298" t="str">
        <f>IF(AND($C$2="sixth"),key!V78,IF(AND($C$2="Seventh"),key!V178,IF(AND($C$2="eighth"),key!V278,"")))</f>
        <v/>
      </c>
      <c r="W76" s="295" t="str">
        <f>IF(AND($C$2="sixth"),key!W78,IF(AND($C$2="Seventh"),key!W178,IF(AND($C$2="eighth"),key!W278,"")))</f>
        <v/>
      </c>
      <c r="X76" s="295" t="str">
        <f>IF(AND($C$2="sixth"),key!X78,IF(AND($C$2="Seventh"),key!X178,IF(AND($C$2="eighth"),key!X278,"")))</f>
        <v/>
      </c>
      <c r="Y76" s="259" t="str">
        <f t="shared" si="17"/>
        <v/>
      </c>
      <c r="Z76" s="298" t="str">
        <f>IF(AND($C$2="sixth"),key!Z78,IF(AND($C$2="Seventh"),key!Z178,IF(AND($C$2="eighth"),key!Z278,"")))</f>
        <v/>
      </c>
      <c r="AA76" s="259" t="str">
        <f>IF(AND($C$2="sixth"),key!AC78,IF(AND($C$2="Seventh"),key!AC178,IF(AND($C$2="eighth"),key!AC278,"")))</f>
        <v/>
      </c>
      <c r="AB76" s="299" t="str">
        <f>IF(AND($C$2="sixth"),key!AD78,IF(AND($C$2="Seventh"),key!AD178,IF(AND($C$2="eighth"),key!AD278,"")))</f>
        <v/>
      </c>
      <c r="AC76" s="295" t="str">
        <f>IF(AND($C$2="sixth"),key!AF78,IF(AND($C$2="Seventh"),key!AF178,IF(AND($C$2="eighth"),key!AF278,"")))</f>
        <v/>
      </c>
      <c r="AD76" s="295" t="str">
        <f>IF(AND($C$2="sixth"),key!AG78,IF(AND($C$2="Seventh"),key!AG178,IF(AND($C$2="eighth"),key!AG278,"")))</f>
        <v/>
      </c>
      <c r="AE76" s="297" t="str">
        <f t="shared" si="18"/>
        <v/>
      </c>
      <c r="AF76" s="296" t="str">
        <f>IF(AND($C$2="sixth"),key!AI78,IF(AND($C$2="Seventh"),key!AI178,IF(AND($C$2="eighth"),key!AI278,"")))</f>
        <v/>
      </c>
      <c r="AG76" s="295" t="str">
        <f>IF(AND($C$2="sixth"),key!AJ78,IF(AND($C$2="Seventh"),key!AJ178,IF(AND($C$2="eighth"),key!AJ278,"")))</f>
        <v/>
      </c>
      <c r="AH76" s="295" t="str">
        <f>IF(AND($C$2="sixth"),key!AK78,IF(AND($C$2="Seventh"),key!AK178,IF(AND($C$2="eighth"),key!AK278,"")))</f>
        <v/>
      </c>
      <c r="AI76" s="258" t="str">
        <f t="shared" si="19"/>
        <v/>
      </c>
      <c r="AJ76" s="298" t="str">
        <f>IF(AND($C$2="sixth"),key!AM78,IF(AND($C$2="Seventh"),key!AM178,IF(AND($C$2="eighth"),key!AM278,"")))</f>
        <v/>
      </c>
      <c r="AK76" s="295" t="str">
        <f>IF(AND($C$2="sixth"),key!AN78,IF(AND($C$2="Seventh"),key!AN178,IF(AND($C$2="eighth"),key!AN278,"")))</f>
        <v/>
      </c>
      <c r="AL76" s="295" t="str">
        <f>IF(AND($C$2="sixth"),key!AO78,IF(AND($C$2="Seventh"),key!AO178,IF(AND($C$2="eighth"),key!AO278,"")))</f>
        <v/>
      </c>
      <c r="AM76" s="258" t="str">
        <f t="shared" si="20"/>
        <v/>
      </c>
      <c r="AN76" s="298" t="str">
        <f>IF(AND($C$2="sixth"),key!AQ78,IF(AND($C$2="Seventh"),key!AQ178,IF(AND($C$2="eighth"),key!AQ278,"")))</f>
        <v/>
      </c>
      <c r="AO76" s="295" t="str">
        <f>IF(AND($C$2="sixth"),key!AR78,IF(AND($C$2="Seventh"),key!AR178,IF(AND($C$2="eighth"),key!AR278,"")))</f>
        <v/>
      </c>
      <c r="AP76" s="295" t="str">
        <f>IF(AND($C$2="sixth"),key!AS78,IF(AND($C$2="Seventh"),key!AS178,IF(AND($C$2="eighth"),key!AS278,"")))</f>
        <v/>
      </c>
      <c r="AQ76" s="303" t="str">
        <f>IF(AND($C$2="sixth"),key!AT78,IF(AND($C$2="Seventh"),key!AT178,IF(AND($C$2="eighth"),key!AT278,"")))</f>
        <v/>
      </c>
      <c r="AR76" s="298" t="str">
        <f>IF(AND($C$2="sixth"),key!AU78,IF(AND($C$2="Seventh"),key!AU178,IF(AND($C$2="eighth"),key!AU278,"")))</f>
        <v/>
      </c>
      <c r="AS76" s="295" t="str">
        <f>IF(AND($C$2="sixth"),key!AV78,IF(AND($C$2="Seventh"),key!AV178,IF(AND($C$2="eighth"),key!AV278,"")))</f>
        <v/>
      </c>
      <c r="AT76" s="295" t="str">
        <f>IF(AND($C$2="sixth"),key!AW78,IF(AND($C$2="Seventh"),key!AW178,IF(AND($C$2="eighth"),key!AW278,"")))</f>
        <v/>
      </c>
      <c r="AU76" s="303" t="str">
        <f>IF(AND($C$2="sixth"),key!AX78,IF(AND($C$2="Seventh"),key!AX178,IF(AND($C$2="eighth"),key!AX278,"")))</f>
        <v/>
      </c>
      <c r="AV76" s="298" t="str">
        <f>IF(AND($C$2="sixth"),key!AY78,IF(AND($C$2="Seventh"),key!AY178,IF(AND($C$2="eighth"),key!AY278,"")))</f>
        <v/>
      </c>
      <c r="AW76" s="259" t="str">
        <f>IF(AND($C$2="sixth"),key!BB78,IF(AND($C$2="Seventh"),key!BB178,IF(AND($C$2="eighth"),key!BB278,"")))</f>
        <v/>
      </c>
      <c r="AX76" s="299" t="str">
        <f>IF(AND($C$2="sixth"),key!BC78,IF(AND($C$2="Seventh"),key!BC178,IF(AND($C$2="eighth"),key!BC278,"")))</f>
        <v/>
      </c>
      <c r="AY76" s="295" t="str">
        <f>IF(AND($C$2="sixth"),key!BE78,IF(AND($C$2="Seventh"),key!BE178,IF(AND($C$2="eighth"),key!BE278,"")))</f>
        <v/>
      </c>
      <c r="AZ76" s="295" t="str">
        <f>IF(AND($C$2="sixth"),key!BF78,IF(AND($C$2="Seventh"),key!BF178,IF(AND($C$2="eighth"),key!BF278,"")))</f>
        <v/>
      </c>
      <c r="BA76" s="302" t="str">
        <f>IF(AND($C$2="sixth"),key!BG78,IF(AND($C$2="Seventh"),key!BG178,IF(AND($C$2="eighth"),key!BG278,"")))</f>
        <v/>
      </c>
      <c r="BB76" s="298" t="str">
        <f>IF(AND($C$2="sixth"),key!BH78,IF(AND($C$2="Seventh"),key!BH178,IF(AND($C$2="eighth"),key!BH278,"")))</f>
        <v/>
      </c>
      <c r="BC76" s="295" t="str">
        <f>IF(AND($C$2="sixth"),key!BI78,IF(AND($C$2="Seventh"),key!BI178,IF(AND($C$2="eighth"),key!BI278,"")))</f>
        <v/>
      </c>
      <c r="BD76" s="295" t="str">
        <f>IF(AND($C$2="sixth"),key!BJ78,IF(AND($C$2="Seventh"),key!BJ178,IF(AND($C$2="eighth"),key!BJ278,"")))</f>
        <v/>
      </c>
      <c r="BE76" s="302" t="str">
        <f>IF(AND($C$2="sixth"),key!BK78,IF(AND($C$2="Seventh"),key!BK178,IF(AND($C$2="eighth"),key!BK278,"")))</f>
        <v/>
      </c>
      <c r="BF76" s="298" t="str">
        <f>IF(AND($C$2="sixth"),key!BL78,IF(AND($C$2="Seventh"),key!BL178,IF(AND($C$2="eighth"),key!BL278,"")))</f>
        <v/>
      </c>
      <c r="BG76" s="295" t="str">
        <f>IF(AND($C$2="sixth"),key!BM78,IF(AND($C$2="Seventh"),key!BM178,IF(AND($C$2="eighth"),key!BM278,"")))</f>
        <v/>
      </c>
      <c r="BH76" s="295" t="str">
        <f>IF(AND($C$2="sixth"),key!BN78,IF(AND($C$2="Seventh"),key!BN178,IF(AND($C$2="eighth"),key!BN278,"")))</f>
        <v/>
      </c>
      <c r="BI76" s="302" t="str">
        <f>IF(AND($C$2="sixth"),key!BO78,IF(AND($C$2="Seventh"),key!BO178,IF(AND($C$2="eighth"),key!BO278,"")))</f>
        <v/>
      </c>
      <c r="BJ76" s="298" t="str">
        <f>IF(AND($C$2="sixth"),key!BP78,IF(AND($C$2="Seventh"),key!BP178,IF(AND($C$2="eighth"),key!BP278,"")))</f>
        <v/>
      </c>
      <c r="BK76" s="295" t="str">
        <f>IF(AND($C$2="sixth"),key!BQ78,IF(AND($C$2="Seventh"),key!BQ178,IF(AND($C$2="eighth"),key!BQ278,"")))</f>
        <v/>
      </c>
      <c r="BL76" s="295" t="str">
        <f>IF(AND($C$2="sixth"),key!BR78,IF(AND($C$2="Seventh"),key!BR178,IF(AND($C$2="eighth"),key!BR278,"")))</f>
        <v/>
      </c>
      <c r="BM76" s="302" t="str">
        <f>IF(AND($C$2="sixth"),key!BS78,IF(AND($C$2="Seventh"),key!BS178,IF(AND($C$2="eighth"),key!BS278,"")))</f>
        <v/>
      </c>
      <c r="BN76" s="298" t="str">
        <f>IF(AND($C$2="sixth"),key!BT78,IF(AND($C$2="Seventh"),key!BT178,IF(AND($C$2="eighth"),key!BT278,"")))</f>
        <v/>
      </c>
      <c r="BO76" s="295" t="str">
        <f>IF(AND($C$2="sixth"),key!BU78,IF(AND($C$2="Seventh"),key!BU178,IF(AND($C$2="eighth"),key!BU278,"")))</f>
        <v/>
      </c>
      <c r="BP76" s="295" t="str">
        <f>IF(AND($C$2="sixth"),key!BV78,IF(AND($C$2="Seventh"),key!BV178,IF(AND($C$2="eighth"),key!BV278,"")))</f>
        <v/>
      </c>
      <c r="BQ76" s="302" t="str">
        <f>IF(AND($C$2="sixth"),key!BW78,IF(AND($C$2="Seventh"),key!BW178,IF(AND($C$2="eighth"),key!BW278,"")))</f>
        <v/>
      </c>
      <c r="BR76" s="298" t="str">
        <f>IF(AND($C$2="sixth"),key!BX78,IF(AND($C$2="Seventh"),key!BX178,IF(AND($C$2="eighth"),key!BX278,"")))</f>
        <v/>
      </c>
      <c r="BS76" s="259" t="str">
        <f>IF(AND($C$2="sixth"),key!CA78,IF(AND($C$2="Seventh"),key!CA178,IF(AND($C$2="eighth"),key!CA278,"")))</f>
        <v/>
      </c>
      <c r="BT76" s="299" t="str">
        <f>IF(AND($C$2="sixth"),key!CB78,IF(AND($C$2="Seventh"),key!CB178,IF(AND($C$2="eighth"),key!CB278,"")))</f>
        <v/>
      </c>
      <c r="BU76" s="295" t="str">
        <f>IF(AND($C$2="sixth"),key!CD78,IF(AND($C$2="Seventh"),key!CD178,IF(AND($C$2="eighth"),key!CD278,"")))</f>
        <v/>
      </c>
      <c r="BV76" s="295" t="str">
        <f>IF(AND($C$2="sixth"),key!CE78,IF(AND($C$2="Seventh"),key!CE178,IF(AND($C$2="eighth"),key!CE278,"")))</f>
        <v/>
      </c>
      <c r="BW76" s="302" t="str">
        <f>IF(AND($C$2="sixth"),key!CF78,IF(AND($C$2="Seventh"),key!CF178,IF(AND($C$2="eighth"),key!CF278,"")))</f>
        <v/>
      </c>
      <c r="BX76" s="298" t="str">
        <f>IF(AND($C$2="sixth"),key!CG78,IF(AND($C$2="Seventh"),key!CG178,IF(AND($C$2="eighth"),key!CG278,"")))</f>
        <v/>
      </c>
      <c r="BY76" s="295" t="str">
        <f>IF(AND($C$2="sixth"),key!CH78,IF(AND($C$2="Seventh"),key!CH178,IF(AND($C$2="eighth"),key!CH278,"")))</f>
        <v/>
      </c>
      <c r="BZ76" s="295" t="str">
        <f>IF(AND($C$2="sixth"),key!CI78,IF(AND($C$2="Seventh"),key!CI178,IF(AND($C$2="eighth"),key!CI278,"")))</f>
        <v/>
      </c>
      <c r="CA76" s="302" t="str">
        <f>IF(AND($C$2="sixth"),key!CJ78,IF(AND($C$2="Seventh"),key!CJ178,IF(AND($C$2="eighth"),key!CJ278,"")))</f>
        <v/>
      </c>
      <c r="CB76" s="298" t="str">
        <f>IF(AND($C$2="sixth"),key!CK78,IF(AND($C$2="Seventh"),key!CK178,IF(AND($C$2="eighth"),key!CK278,"")))</f>
        <v/>
      </c>
      <c r="CC76" s="295" t="str">
        <f>IF(AND($C$2="sixth"),key!CL78,IF(AND($C$2="Seventh"),key!CL178,IF(AND($C$2="eighth"),key!CL278,"")))</f>
        <v/>
      </c>
      <c r="CD76" s="295" t="str">
        <f>IF(AND($C$2="sixth"),key!CM78,IF(AND($C$2="Seventh"),key!CM178,IF(AND($C$2="eighth"),key!CM278,"")))</f>
        <v/>
      </c>
      <c r="CE76" s="302" t="str">
        <f>IF(AND($C$2="sixth"),key!CN78,IF(AND($C$2="Seventh"),key!CN178,IF(AND($C$2="eighth"),key!CN278,"")))</f>
        <v/>
      </c>
      <c r="CF76" s="298" t="str">
        <f>IF(AND($C$2="sixth"),key!CO78,IF(AND($C$2="Seventh"),key!CO178,IF(AND($C$2="eighth"),key!CO278,"")))</f>
        <v/>
      </c>
      <c r="CG76" s="295" t="str">
        <f>IF(AND($C$2="sixth"),key!CP78,IF(AND($C$2="Seventh"),key!CP178,IF(AND($C$2="eighth"),key!CP278,"")))</f>
        <v/>
      </c>
      <c r="CH76" s="295" t="str">
        <f>IF(AND($C$2="sixth"),key!CQ78,IF(AND($C$2="Seventh"),key!CQ178,IF(AND($C$2="eighth"),key!CQ278,"")))</f>
        <v/>
      </c>
      <c r="CI76" s="302" t="str">
        <f>IF(AND($C$2="sixth"),key!CR78,IF(AND($C$2="Seventh"),key!CR178,IF(AND($C$2="eighth"),key!CR278,"")))</f>
        <v/>
      </c>
      <c r="CJ76" s="298" t="str">
        <f>IF(AND($C$2="sixth"),key!CS78,IF(AND($C$2="Seventh"),key!CS178,IF(AND($C$2="eighth"),key!CS278,"")))</f>
        <v/>
      </c>
      <c r="CK76" s="295" t="str">
        <f>IF(AND($C$2="sixth"),key!CT78,IF(AND($C$2="Seventh"),key!CT178,IF(AND($C$2="eighth"),key!CT278,"")))</f>
        <v/>
      </c>
      <c r="CL76" s="295" t="str">
        <f>IF(AND($C$2="sixth"),key!CU78,IF(AND($C$2="Seventh"),key!CU178,IF(AND($C$2="eighth"),key!CU278,"")))</f>
        <v/>
      </c>
      <c r="CM76" s="302" t="str">
        <f>IF(AND($C$2="sixth"),key!CV78,IF(AND($C$2="Seventh"),key!CV178,IF(AND($C$2="eighth"),key!CV278,"")))</f>
        <v/>
      </c>
      <c r="CN76" s="298" t="str">
        <f>IF(AND($C$2="sixth"),key!CW78,IF(AND($C$2="Seventh"),key!CW178,IF(AND($C$2="eighth"),key!CW278,"")))</f>
        <v/>
      </c>
      <c r="CO76" s="259" t="str">
        <f>IF(AND($C$2="sixth"),key!CZ78,IF(AND($C$2="Seventh"),key!CZ178,IF(AND($C$2="eighth"),key!CZ278,"")))</f>
        <v/>
      </c>
      <c r="CP76" s="299" t="str">
        <f>IF(AND($C$2="sixth"),key!DA78,IF(AND($C$2="Seventh"),key!DA178,IF(AND($C$2="eighth"),key!DA278,"")))</f>
        <v/>
      </c>
      <c r="CQ76" s="295" t="str">
        <f>IF(AND($C$2="sixth"),key!DC78,IF(AND($C$2="Seventh"),key!DC178,IF(AND($C$2="eighth"),key!DC278,"")))</f>
        <v/>
      </c>
      <c r="CR76" s="295" t="str">
        <f>IF(AND($C$2="sixth"),key!DD78,IF(AND($C$2="Seventh"),key!DD178,IF(AND($C$2="eighth"),key!DD278,"")))</f>
        <v/>
      </c>
      <c r="CS76" s="302" t="str">
        <f>IF(AND($C$2="sixth"),key!DE78,IF(AND($C$2="Seventh"),key!DE178,IF(AND($C$2="eighth"),key!DE278,"")))</f>
        <v/>
      </c>
      <c r="CT76" s="298" t="str">
        <f>IF(AND($C$2="sixth"),key!DF78,IF(AND($C$2="Seventh"),key!DF178,IF(AND($C$2="eighth"),key!DF278,"")))</f>
        <v/>
      </c>
      <c r="CU76" s="295" t="str">
        <f>IF(AND($C$2="sixth"),key!DG78,IF(AND($C$2="Seventh"),key!DG178,IF(AND($C$2="eighth"),key!DG278,"")))</f>
        <v/>
      </c>
      <c r="CV76" s="295" t="str">
        <f>IF(AND($C$2="sixth"),key!DH78,IF(AND($C$2="Seventh"),key!DH178,IF(AND($C$2="eighth"),key!DH278,"")))</f>
        <v/>
      </c>
      <c r="CW76" s="302" t="str">
        <f>IF(AND($C$2="sixth"),key!DI78,IF(AND($C$2="Seventh"),key!DI178,IF(AND($C$2="eighth"),key!DI278,"")))</f>
        <v/>
      </c>
      <c r="CX76" s="298" t="str">
        <f>IF(AND($C$2="sixth"),key!DJ78,IF(AND($C$2="Seventh"),key!DJ178,IF(AND($C$2="eighth"),key!DJ278,"")))</f>
        <v/>
      </c>
      <c r="CY76" s="295" t="str">
        <f>IF(AND($C$2="sixth"),key!DK78,IF(AND($C$2="Seventh"),key!DK178,IF(AND($C$2="eighth"),key!DK278,"")))</f>
        <v/>
      </c>
      <c r="CZ76" s="295" t="str">
        <f>IF(AND($C$2="sixth"),key!DL78,IF(AND($C$2="Seventh"),key!DL178,IF(AND($C$2="eighth"),key!DL278,"")))</f>
        <v/>
      </c>
      <c r="DA76" s="302" t="str">
        <f>IF(AND($C$2="sixth"),key!DM78,IF(AND($C$2="Seventh"),key!DM178,IF(AND($C$2="eighth"),key!DM278,"")))</f>
        <v/>
      </c>
      <c r="DB76" s="298" t="str">
        <f>IF(AND($C$2="sixth"),key!DN78,IF(AND($C$2="Seventh"),key!DN178,IF(AND($C$2="eighth"),key!DN278,"")))</f>
        <v/>
      </c>
      <c r="DC76" s="295" t="str">
        <f>IF(AND($C$2="sixth"),key!DO78,IF(AND($C$2="Seventh"),key!DO178,IF(AND($C$2="eighth"),key!DO278,"")))</f>
        <v/>
      </c>
      <c r="DD76" s="295" t="str">
        <f>IF(AND($C$2="sixth"),key!DP78,IF(AND($C$2="Seventh"),key!DP178,IF(AND($C$2="eighth"),key!DP278,"")))</f>
        <v/>
      </c>
      <c r="DE76" s="302" t="str">
        <f>IF(AND($C$2="sixth"),key!DQ78,IF(AND($C$2="Seventh"),key!DQ178,IF(AND($C$2="eighth"),key!DQ278,"")))</f>
        <v/>
      </c>
      <c r="DF76" s="298" t="str">
        <f>IF(AND($C$2="sixth"),key!DR78,IF(AND($C$2="Seventh"),key!DR178,IF(AND($C$2="eighth"),key!DR278,"")))</f>
        <v/>
      </c>
      <c r="DG76" s="295" t="str">
        <f>IF(AND($C$2="sixth"),key!DS78,IF(AND($C$2="Seventh"),key!DS178,IF(AND($C$2="eighth"),key!DS278,"")))</f>
        <v/>
      </c>
      <c r="DH76" s="295" t="str">
        <f>IF(AND($C$2="sixth"),key!DT78,IF(AND($C$2="Seventh"),key!DT178,IF(AND($C$2="eighth"),key!DT278,"")))</f>
        <v/>
      </c>
      <c r="DI76" s="302" t="str">
        <f>IF(AND($C$2="sixth"),key!DU78,IF(AND($C$2="Seventh"),key!DU178,IF(AND($C$2="eighth"),key!DU278,"")))</f>
        <v/>
      </c>
      <c r="DJ76" s="298" t="str">
        <f>IF(AND($C$2="sixth"),key!DV78,IF(AND($C$2="Seventh"),key!DV178,IF(AND($C$2="eighth"),key!DV278,"")))</f>
        <v/>
      </c>
      <c r="DK76" s="259" t="str">
        <f>IF(AND($C$2="sixth"),key!DY78,IF(AND($C$2="Seventh"),key!DY178,IF(AND($C$2="eighth"),key!DY278,"")))</f>
        <v/>
      </c>
      <c r="DL76" s="299" t="str">
        <f>IF(AND($C$2="sixth"),key!DZ78,IF(AND($C$2="Seventh"),key!DZ178,IF(AND($C$2="eighth"),key!DZ278,"")))</f>
        <v/>
      </c>
      <c r="DM76" s="295" t="str">
        <f>IF(AND($C$2="sixth"),key!EB78,IF(AND($C$2="Seventh"),key!EB178,IF(AND($C$2="eighth"),key!EB278,"")))</f>
        <v/>
      </c>
      <c r="DN76" s="295" t="str">
        <f>IF(AND($C$2="sixth"),key!EC78,IF(AND($C$2="Seventh"),key!EC178,IF(AND($C$2="eighth"),key!EC278,"")))</f>
        <v/>
      </c>
      <c r="DO76" s="302" t="str">
        <f>IF(AND($C$2="sixth"),key!ED78,IF(AND($C$2="Seventh"),key!ED178,IF(AND($C$2="eighth"),key!ED278,"")))</f>
        <v/>
      </c>
      <c r="DP76" s="298" t="str">
        <f>IF(AND($C$2="sixth"),key!EE78,IF(AND($C$2="Seventh"),key!EE178,IF(AND($C$2="eighth"),key!EE278,"")))</f>
        <v/>
      </c>
      <c r="DQ76" s="295" t="str">
        <f>IF(AND($C$2="sixth"),key!EF78,IF(AND($C$2="Seventh"),key!EF178,IF(AND($C$2="eighth"),key!EF278,"")))</f>
        <v/>
      </c>
      <c r="DR76" s="295" t="str">
        <f>IF(AND($C$2="sixth"),key!EG78,IF(AND($C$2="Seventh"),key!EG178,IF(AND($C$2="eighth"),key!EG278,"")))</f>
        <v/>
      </c>
      <c r="DS76" s="302" t="str">
        <f>IF(AND($C$2="sixth"),key!EH78,IF(AND($C$2="Seventh"),key!EH178,IF(AND($C$2="eighth"),key!EH278,"")))</f>
        <v/>
      </c>
      <c r="DT76" s="298" t="str">
        <f>IF(AND($C$2="sixth"),key!EI78,IF(AND($C$2="Seventh"),key!EI178,IF(AND($C$2="eighth"),key!EI278,"")))</f>
        <v/>
      </c>
      <c r="DU76" s="295" t="str">
        <f>IF(AND($C$2="sixth"),key!EJ78,IF(AND($C$2="Seventh"),key!EJ178,IF(AND($C$2="eighth"),key!EJ278,"")))</f>
        <v/>
      </c>
      <c r="DV76" s="295" t="str">
        <f>IF(AND($C$2="sixth"),key!EK78,IF(AND($C$2="Seventh"),key!EK178,IF(AND($C$2="eighth"),key!EK278,"")))</f>
        <v/>
      </c>
      <c r="DW76" s="302" t="str">
        <f>IF(AND($C$2="sixth"),key!EL78,IF(AND($C$2="Seventh"),key!EL178,IF(AND($C$2="eighth"),key!EL278,"")))</f>
        <v/>
      </c>
      <c r="DX76" s="298" t="str">
        <f>IF(AND($C$2="sixth"),key!EM78,IF(AND($C$2="Seventh"),key!EM178,IF(AND($C$2="eighth"),key!EM278,"")))</f>
        <v/>
      </c>
      <c r="DY76" s="295" t="str">
        <f>IF(AND($C$2="sixth"),key!EN78,IF(AND($C$2="Seventh"),key!EN178,IF(AND($C$2="eighth"),key!EN278,"")))</f>
        <v/>
      </c>
      <c r="DZ76" s="295" t="str">
        <f>IF(AND($C$2="sixth"),key!EO78,IF(AND($C$2="Seventh"),key!EO178,IF(AND($C$2="eighth"),key!EO278,"")))</f>
        <v/>
      </c>
      <c r="EA76" s="302" t="str">
        <f>IF(AND($C$2="sixth"),key!EP78,IF(AND($C$2="Seventh"),key!EP178,IF(AND($C$2="eighth"),key!EP278,"")))</f>
        <v/>
      </c>
      <c r="EB76" s="298" t="str">
        <f>IF(AND($C$2="sixth"),key!EQ78,IF(AND($C$2="Seventh"),key!EQ178,IF(AND($C$2="eighth"),key!EQ278,"")))</f>
        <v/>
      </c>
      <c r="EC76" s="295" t="str">
        <f>IF(AND($C$2="sixth"),key!ER78,IF(AND($C$2="Seventh"),key!ER178,IF(AND($C$2="eighth"),key!ER278,"")))</f>
        <v/>
      </c>
      <c r="ED76" s="295" t="str">
        <f>IF(AND($C$2="sixth"),key!ES78,IF(AND($C$2="Seventh"),key!ES178,IF(AND($C$2="eighth"),key!ES278,"")))</f>
        <v/>
      </c>
      <c r="EE76" s="302" t="str">
        <f>IF(AND($C$2="sixth"),key!ET78,IF(AND($C$2="Seventh"),key!ET178,IF(AND($C$2="eighth"),key!ET278,"")))</f>
        <v/>
      </c>
      <c r="EF76" s="298" t="str">
        <f>IF(AND($C$2="sixth"),key!EU78,IF(AND($C$2="Seventh"),key!EU178,IF(AND($C$2="eighth"),key!EU278,"")))</f>
        <v/>
      </c>
      <c r="EG76" s="259" t="str">
        <f>IF(AND($C$2="sixth"),key!EX78,IF(AND($C$2="Seventh"),key!EX178,IF(AND($C$2="eighth"),key!EX278,"")))</f>
        <v/>
      </c>
      <c r="EH76" s="299" t="str">
        <f>IF(AND($C$2="sixth"),key!EY78,IF(AND($C$2="Seventh"),key!EY178,IF(AND($C$2="eighth"),key!EY278,"")))</f>
        <v/>
      </c>
      <c r="EI76" s="260" t="str">
        <f t="shared" si="21"/>
        <v/>
      </c>
      <c r="EJ76" s="254" t="str">
        <f>IF(AND($C$2="sixth"),key!EZ78,IF(AND($C$2="Seventh"),key!EZ178,IF(AND($C$2="eighth"),key!EZ278,"")))</f>
        <v/>
      </c>
      <c r="EK76" s="254" t="str">
        <f>IF(AND($C$2="sixth"),key!FA78,IF(AND($C$2="Seventh"),key!FA178,IF(AND($C$2="eighth"),key!FA278,"")))</f>
        <v/>
      </c>
      <c r="EL76" s="254" t="str">
        <f>IF(AND($C$2="sixth"),key!FB78,IF(AND($C$2="Seventh"),key!FB178,IF(AND($C$2="eighth"),key!FB278,"")))</f>
        <v/>
      </c>
      <c r="EM76" s="254" t="str">
        <f>IF(AND($C$2="sixth"),key!FC78,IF(AND($C$2="Seventh"),key!FC178,IF(AND($C$2="eighth"),key!FC278,"")))</f>
        <v/>
      </c>
      <c r="EN76" s="254" t="str">
        <f>IF(AND($C$2="sixth"),key!FD78,IF(AND($C$2="Seventh"),key!FD178,IF(AND($C$2="eighth"),key!FD278,"")))</f>
        <v/>
      </c>
      <c r="EO76" s="310" t="str">
        <f>IF(AND($C$2="sixth"),key!FE78,IF(AND($C$2="Seventh"),key!FE178,IF(AND($C$2="eighth"),key!FE278,"")))</f>
        <v/>
      </c>
      <c r="EP76" s="311" t="str">
        <f>IF(AND($C$2="sixth"),key!FF78,IF(AND($C$2="Seventh"),key!FF178,IF(AND($C$2="eighth"),key!FF278,"")))</f>
        <v xml:space="preserve"> </v>
      </c>
      <c r="EQ76" s="254" t="str">
        <f>IF(AND($C$2="sixth"),key!FG78,IF(AND($C$2="Seventh"),key!FG178,IF(AND($C$2="eighth"),key!FG278,"")))</f>
        <v/>
      </c>
      <c r="ER76" s="254" t="str">
        <f>IF(AND($C$2="sixth"),key!FH78,IF(AND($C$2="Seventh"),key!FH178,IF(AND($C$2="eighth"),key!FH278,"")))</f>
        <v/>
      </c>
      <c r="ES76" s="254" t="str">
        <f>IF(AND($C$2="sixth"),key!FI78,IF(AND($C$2="Seventh"),key!FI178,IF(AND($C$2="eighth"),key!FI278,"")))</f>
        <v/>
      </c>
      <c r="ET76" s="254" t="str">
        <f>IF(AND($C$2="sixth"),key!FJ78,IF(AND($C$2="Seventh"),key!FJ178,IF(AND($C$2="eighth"),key!FJ278,"")))</f>
        <v/>
      </c>
      <c r="EU76" s="254" t="str">
        <f>IF(AND($C$2="sixth"),key!FK78,IF(AND($C$2="Seventh"),key!FK178,IF(AND($C$2="eighth"),key!FK278,"")))</f>
        <v/>
      </c>
      <c r="EV76" s="310" t="str">
        <f>IF(AND($C$2="sixth"),key!FL78,IF(AND($C$2="Seventh"),key!FL178,IF(AND($C$2="eighth"),key!FL278,"")))</f>
        <v/>
      </c>
      <c r="EW76" s="311" t="str">
        <f>IF(AND($C$2="sixth"),key!FM78,IF(AND($C$2="Seventh"),key!FM178,IF(AND($C$2="eighth"),key!FM278,"")))</f>
        <v xml:space="preserve"> </v>
      </c>
      <c r="EX76" s="254" t="str">
        <f>IF(AND($C$2="sixth"),key!FN78,IF(AND($C$2="Seventh"),key!FN178,IF(AND($C$2="eighth"),key!FN278,"")))</f>
        <v/>
      </c>
      <c r="EY76" s="254" t="str">
        <f>IF(AND($C$2="sixth"),key!FO78,IF(AND($C$2="Seventh"),key!FO178,IF(AND($C$2="eighth"),key!FO278,"")))</f>
        <v/>
      </c>
      <c r="EZ76" s="254" t="str">
        <f>IF(AND($C$2="sixth"),key!FP78,IF(AND($C$2="Seventh"),key!FP178,IF(AND($C$2="eighth"),key!FP278,"")))</f>
        <v/>
      </c>
      <c r="FA76" s="254" t="str">
        <f>IF(AND($C$2="sixth"),key!FQ78,IF(AND($C$2="Seventh"),key!FQ178,IF(AND($C$2="eighth"),key!FQ278,"")))</f>
        <v/>
      </c>
      <c r="FB76" s="254" t="str">
        <f>IF(AND($C$2="sixth"),key!FR78,IF(AND($C$2="Seventh"),key!FR178,IF(AND($C$2="eighth"),key!FR278,"")))</f>
        <v/>
      </c>
      <c r="FC76" s="310" t="str">
        <f>IF(AND($C$2="sixth"),key!FS78,IF(AND($C$2="Seventh"),key!FS178,IF(AND($C$2="eighth"),key!FS278,"")))</f>
        <v/>
      </c>
      <c r="FD76" s="311" t="str">
        <f>IF(AND($C$2="sixth"),key!FT78,IF(AND($C$2="Seventh"),key!FT178,IF(AND($C$2="eighth"),key!FT278,"")))</f>
        <v xml:space="preserve"> </v>
      </c>
      <c r="FE76" s="344" t="str">
        <f t="shared" si="13"/>
        <v/>
      </c>
      <c r="FF76" s="261" t="str">
        <f>IF(AND($C$2="sixth"),key!GI78,IF(AND($C$2="Seventh"),key!GI178,IF(AND($C$2="eighth"),key!GI278,"")))</f>
        <v/>
      </c>
      <c r="FG76" s="842" t="str">
        <f>IF(AND($C$2="sixth"),key!GJ78,IF(AND($C$2="Seventh"),key!GJ178,IF(AND($C$2="eighth"),key!GJ278,"")))</f>
        <v/>
      </c>
      <c r="FH76" s="843"/>
      <c r="FI76" s="255" t="str">
        <f>IF(AND($C$2="sixth"),key!GG78,IF(AND($C$2="Seventh"),key!GG178,IF(AND($C$2="eighth"),key!GG278,"")))</f>
        <v/>
      </c>
      <c r="FJ76" s="330" t="str">
        <f t="shared" si="22"/>
        <v/>
      </c>
      <c r="FK76" s="248"/>
      <c r="FL76" s="248"/>
      <c r="FY76" s="50" t="str">
        <f>IF(AND($C$2="sixth"),key!GH78,IF(AND($C$2="Seventh"),key!GH178,IF(AND($C$2="eighth"),key!GH278,"")))</f>
        <v/>
      </c>
    </row>
    <row r="77" spans="1:181" ht="18.75">
      <c r="A77" s="257">
        <v>71</v>
      </c>
      <c r="B77" s="291" t="str">
        <f>IF(AND($C$2="sixth"),key!E79,IF(AND($C$2="Seventh"),key!E179,IF(AND($C$2="eighth"),key!E279,"")))</f>
        <v/>
      </c>
      <c r="C77" s="288" t="str">
        <f>IF(ISNA(VLOOKUP(D77,Register!A$7:Z$315,10,FALSE)),"",VLOOKUP(D77,Register!A$7:Z$315,10,FALSE))</f>
        <v/>
      </c>
      <c r="D77" s="289" t="str">
        <f>IF(AND($C$2="sixth"),key!B79,IF(AND($C$2="Seventh"),key!B179,IF(AND($C$2="eighth"),key!B279,"")))</f>
        <v/>
      </c>
      <c r="E77" s="290" t="str">
        <f>IF(AND($C$2="sixth"),key!C79,IF(AND($C$2="Seventh"),key!C179,IF(AND($C$2="eighth"),key!C279,"")))</f>
        <v/>
      </c>
      <c r="F77" s="290" t="str">
        <f>IF(AND($C$2="sixth"),key!D79,IF(AND($C$2="Seventh"),key!D179,IF(AND($C$2="eighth"),key!D279,"")))</f>
        <v/>
      </c>
      <c r="G77" s="295" t="str">
        <f>IF(AND($C$2="sixth"),key!G79,IF(AND($C$2="Seventh"),key!G179,IF(AND($C$2="eighth"),key!G279,"")))</f>
        <v/>
      </c>
      <c r="H77" s="295" t="str">
        <f>IF(AND($C$2="sixth"),key!H79,IF(AND($C$2="Seventh"),key!H179,IF(AND($C$2="eighth"),key!H279,"")))</f>
        <v/>
      </c>
      <c r="I77" s="297" t="str">
        <f t="shared" si="12"/>
        <v/>
      </c>
      <c r="J77" s="296" t="str">
        <f>IF(AND($C$2="sixth"),key!J79,IF(AND($C$2="Seventh"),key!J179,IF(AND($C$2="eighth"),key!J279,"")))</f>
        <v/>
      </c>
      <c r="K77" s="295" t="str">
        <f>IF(AND($C$2="sixth"),key!K79,IF(AND($C$2="Seventh"),key!K179,IF(AND($C$2="eighth"),key!K279,"")))</f>
        <v/>
      </c>
      <c r="L77" s="295" t="str">
        <f>IF(AND($C$2="sixth"),key!L79,IF(AND($C$2="Seventh"),key!L179,IF(AND($C$2="eighth"),key!L279,"")))</f>
        <v/>
      </c>
      <c r="M77" s="258" t="str">
        <f t="shared" si="14"/>
        <v/>
      </c>
      <c r="N77" s="298" t="str">
        <f>IF(AND($C$2="sixth"),key!N79,IF(AND($C$2="Seventh"),key!N179,IF(AND($C$2="eighth"),key!N279,"")))</f>
        <v/>
      </c>
      <c r="O77" s="295" t="str">
        <f>IF(AND($C$2="sixth"),key!O79,IF(AND($C$2="Seventh"),key!O179,IF(AND($C$2="eighth"),key!O279,"")))</f>
        <v/>
      </c>
      <c r="P77" s="295" t="str">
        <f>IF(AND($C$2="sixth"),key!P79,IF(AND($C$2="Seventh"),key!P179,IF(AND($C$2="eighth"),key!P279,"")))</f>
        <v/>
      </c>
      <c r="Q77" s="258" t="str">
        <f t="shared" si="15"/>
        <v/>
      </c>
      <c r="R77" s="298" t="str">
        <f>IF(AND($C$2="sixth"),key!R79,IF(AND($C$2="Seventh"),key!R179,IF(AND($C$2="eighth"),key!R279,"")))</f>
        <v/>
      </c>
      <c r="S77" s="295" t="str">
        <f>IF(AND($C$2="sixth"),key!S79,IF(AND($C$2="Seventh"),key!S179,IF(AND($C$2="eighth"),key!S279,"")))</f>
        <v/>
      </c>
      <c r="T77" s="295" t="str">
        <f>IF(AND($C$2="sixth"),key!T79,IF(AND($C$2="Seventh"),key!T179,IF(AND($C$2="eighth"),key!T279,"")))</f>
        <v/>
      </c>
      <c r="U77" s="258" t="str">
        <f t="shared" si="16"/>
        <v/>
      </c>
      <c r="V77" s="298" t="str">
        <f>IF(AND($C$2="sixth"),key!V79,IF(AND($C$2="Seventh"),key!V179,IF(AND($C$2="eighth"),key!V279,"")))</f>
        <v/>
      </c>
      <c r="W77" s="295" t="str">
        <f>IF(AND($C$2="sixth"),key!W79,IF(AND($C$2="Seventh"),key!W179,IF(AND($C$2="eighth"),key!W279,"")))</f>
        <v/>
      </c>
      <c r="X77" s="295" t="str">
        <f>IF(AND($C$2="sixth"),key!X79,IF(AND($C$2="Seventh"),key!X179,IF(AND($C$2="eighth"),key!X279,"")))</f>
        <v/>
      </c>
      <c r="Y77" s="259" t="str">
        <f t="shared" si="17"/>
        <v/>
      </c>
      <c r="Z77" s="298" t="str">
        <f>IF(AND($C$2="sixth"),key!Z79,IF(AND($C$2="Seventh"),key!Z179,IF(AND($C$2="eighth"),key!Z279,"")))</f>
        <v/>
      </c>
      <c r="AA77" s="259" t="str">
        <f>IF(AND($C$2="sixth"),key!AC79,IF(AND($C$2="Seventh"),key!AC179,IF(AND($C$2="eighth"),key!AC279,"")))</f>
        <v/>
      </c>
      <c r="AB77" s="299" t="str">
        <f>IF(AND($C$2="sixth"),key!AD79,IF(AND($C$2="Seventh"),key!AD179,IF(AND($C$2="eighth"),key!AD279,"")))</f>
        <v/>
      </c>
      <c r="AC77" s="295" t="str">
        <f>IF(AND($C$2="sixth"),key!AF79,IF(AND($C$2="Seventh"),key!AF179,IF(AND($C$2="eighth"),key!AF279,"")))</f>
        <v/>
      </c>
      <c r="AD77" s="295" t="str">
        <f>IF(AND($C$2="sixth"),key!AG79,IF(AND($C$2="Seventh"),key!AG179,IF(AND($C$2="eighth"),key!AG279,"")))</f>
        <v/>
      </c>
      <c r="AE77" s="297" t="str">
        <f t="shared" si="18"/>
        <v/>
      </c>
      <c r="AF77" s="296" t="str">
        <f>IF(AND($C$2="sixth"),key!AI79,IF(AND($C$2="Seventh"),key!AI179,IF(AND($C$2="eighth"),key!AI279,"")))</f>
        <v/>
      </c>
      <c r="AG77" s="295" t="str">
        <f>IF(AND($C$2="sixth"),key!AJ79,IF(AND($C$2="Seventh"),key!AJ179,IF(AND($C$2="eighth"),key!AJ279,"")))</f>
        <v/>
      </c>
      <c r="AH77" s="295" t="str">
        <f>IF(AND($C$2="sixth"),key!AK79,IF(AND($C$2="Seventh"),key!AK179,IF(AND($C$2="eighth"),key!AK279,"")))</f>
        <v/>
      </c>
      <c r="AI77" s="258" t="str">
        <f t="shared" si="19"/>
        <v/>
      </c>
      <c r="AJ77" s="298" t="str">
        <f>IF(AND($C$2="sixth"),key!AM79,IF(AND($C$2="Seventh"),key!AM179,IF(AND($C$2="eighth"),key!AM279,"")))</f>
        <v/>
      </c>
      <c r="AK77" s="295" t="str">
        <f>IF(AND($C$2="sixth"),key!AN79,IF(AND($C$2="Seventh"),key!AN179,IF(AND($C$2="eighth"),key!AN279,"")))</f>
        <v/>
      </c>
      <c r="AL77" s="295" t="str">
        <f>IF(AND($C$2="sixth"),key!AO79,IF(AND($C$2="Seventh"),key!AO179,IF(AND($C$2="eighth"),key!AO279,"")))</f>
        <v/>
      </c>
      <c r="AM77" s="258" t="str">
        <f t="shared" si="20"/>
        <v/>
      </c>
      <c r="AN77" s="298" t="str">
        <f>IF(AND($C$2="sixth"),key!AQ79,IF(AND($C$2="Seventh"),key!AQ179,IF(AND($C$2="eighth"),key!AQ279,"")))</f>
        <v/>
      </c>
      <c r="AO77" s="295" t="str">
        <f>IF(AND($C$2="sixth"),key!AR79,IF(AND($C$2="Seventh"),key!AR179,IF(AND($C$2="eighth"),key!AR279,"")))</f>
        <v/>
      </c>
      <c r="AP77" s="295" t="str">
        <f>IF(AND($C$2="sixth"),key!AS79,IF(AND($C$2="Seventh"),key!AS179,IF(AND($C$2="eighth"),key!AS279,"")))</f>
        <v/>
      </c>
      <c r="AQ77" s="303" t="str">
        <f>IF(AND($C$2="sixth"),key!AT79,IF(AND($C$2="Seventh"),key!AT179,IF(AND($C$2="eighth"),key!AT279,"")))</f>
        <v/>
      </c>
      <c r="AR77" s="298" t="str">
        <f>IF(AND($C$2="sixth"),key!AU79,IF(AND($C$2="Seventh"),key!AU179,IF(AND($C$2="eighth"),key!AU279,"")))</f>
        <v/>
      </c>
      <c r="AS77" s="295" t="str">
        <f>IF(AND($C$2="sixth"),key!AV79,IF(AND($C$2="Seventh"),key!AV179,IF(AND($C$2="eighth"),key!AV279,"")))</f>
        <v/>
      </c>
      <c r="AT77" s="295" t="str">
        <f>IF(AND($C$2="sixth"),key!AW79,IF(AND($C$2="Seventh"),key!AW179,IF(AND($C$2="eighth"),key!AW279,"")))</f>
        <v/>
      </c>
      <c r="AU77" s="303" t="str">
        <f>IF(AND($C$2="sixth"),key!AX79,IF(AND($C$2="Seventh"),key!AX179,IF(AND($C$2="eighth"),key!AX279,"")))</f>
        <v/>
      </c>
      <c r="AV77" s="298" t="str">
        <f>IF(AND($C$2="sixth"),key!AY79,IF(AND($C$2="Seventh"),key!AY179,IF(AND($C$2="eighth"),key!AY279,"")))</f>
        <v/>
      </c>
      <c r="AW77" s="259" t="str">
        <f>IF(AND($C$2="sixth"),key!BB79,IF(AND($C$2="Seventh"),key!BB179,IF(AND($C$2="eighth"),key!BB279,"")))</f>
        <v/>
      </c>
      <c r="AX77" s="299" t="str">
        <f>IF(AND($C$2="sixth"),key!BC79,IF(AND($C$2="Seventh"),key!BC179,IF(AND($C$2="eighth"),key!BC279,"")))</f>
        <v/>
      </c>
      <c r="AY77" s="295" t="str">
        <f>IF(AND($C$2="sixth"),key!BE79,IF(AND($C$2="Seventh"),key!BE179,IF(AND($C$2="eighth"),key!BE279,"")))</f>
        <v/>
      </c>
      <c r="AZ77" s="295" t="str">
        <f>IF(AND($C$2="sixth"),key!BF79,IF(AND($C$2="Seventh"),key!BF179,IF(AND($C$2="eighth"),key!BF279,"")))</f>
        <v/>
      </c>
      <c r="BA77" s="302" t="str">
        <f>IF(AND($C$2="sixth"),key!BG79,IF(AND($C$2="Seventh"),key!BG179,IF(AND($C$2="eighth"),key!BG279,"")))</f>
        <v/>
      </c>
      <c r="BB77" s="298" t="str">
        <f>IF(AND($C$2="sixth"),key!BH79,IF(AND($C$2="Seventh"),key!BH179,IF(AND($C$2="eighth"),key!BH279,"")))</f>
        <v/>
      </c>
      <c r="BC77" s="295" t="str">
        <f>IF(AND($C$2="sixth"),key!BI79,IF(AND($C$2="Seventh"),key!BI179,IF(AND($C$2="eighth"),key!BI279,"")))</f>
        <v/>
      </c>
      <c r="BD77" s="295" t="str">
        <f>IF(AND($C$2="sixth"),key!BJ79,IF(AND($C$2="Seventh"),key!BJ179,IF(AND($C$2="eighth"),key!BJ279,"")))</f>
        <v/>
      </c>
      <c r="BE77" s="302" t="str">
        <f>IF(AND($C$2="sixth"),key!BK79,IF(AND($C$2="Seventh"),key!BK179,IF(AND($C$2="eighth"),key!BK279,"")))</f>
        <v/>
      </c>
      <c r="BF77" s="298" t="str">
        <f>IF(AND($C$2="sixth"),key!BL79,IF(AND($C$2="Seventh"),key!BL179,IF(AND($C$2="eighth"),key!BL279,"")))</f>
        <v/>
      </c>
      <c r="BG77" s="295" t="str">
        <f>IF(AND($C$2="sixth"),key!BM79,IF(AND($C$2="Seventh"),key!BM179,IF(AND($C$2="eighth"),key!BM279,"")))</f>
        <v/>
      </c>
      <c r="BH77" s="295" t="str">
        <f>IF(AND($C$2="sixth"),key!BN79,IF(AND($C$2="Seventh"),key!BN179,IF(AND($C$2="eighth"),key!BN279,"")))</f>
        <v/>
      </c>
      <c r="BI77" s="302" t="str">
        <f>IF(AND($C$2="sixth"),key!BO79,IF(AND($C$2="Seventh"),key!BO179,IF(AND($C$2="eighth"),key!BO279,"")))</f>
        <v/>
      </c>
      <c r="BJ77" s="298" t="str">
        <f>IF(AND($C$2="sixth"),key!BP79,IF(AND($C$2="Seventh"),key!BP179,IF(AND($C$2="eighth"),key!BP279,"")))</f>
        <v/>
      </c>
      <c r="BK77" s="295" t="str">
        <f>IF(AND($C$2="sixth"),key!BQ79,IF(AND($C$2="Seventh"),key!BQ179,IF(AND($C$2="eighth"),key!BQ279,"")))</f>
        <v/>
      </c>
      <c r="BL77" s="295" t="str">
        <f>IF(AND($C$2="sixth"),key!BR79,IF(AND($C$2="Seventh"),key!BR179,IF(AND($C$2="eighth"),key!BR279,"")))</f>
        <v/>
      </c>
      <c r="BM77" s="302" t="str">
        <f>IF(AND($C$2="sixth"),key!BS79,IF(AND($C$2="Seventh"),key!BS179,IF(AND($C$2="eighth"),key!BS279,"")))</f>
        <v/>
      </c>
      <c r="BN77" s="298" t="str">
        <f>IF(AND($C$2="sixth"),key!BT79,IF(AND($C$2="Seventh"),key!BT179,IF(AND($C$2="eighth"),key!BT279,"")))</f>
        <v/>
      </c>
      <c r="BO77" s="295" t="str">
        <f>IF(AND($C$2="sixth"),key!BU79,IF(AND($C$2="Seventh"),key!BU179,IF(AND($C$2="eighth"),key!BU279,"")))</f>
        <v/>
      </c>
      <c r="BP77" s="295" t="str">
        <f>IF(AND($C$2="sixth"),key!BV79,IF(AND($C$2="Seventh"),key!BV179,IF(AND($C$2="eighth"),key!BV279,"")))</f>
        <v/>
      </c>
      <c r="BQ77" s="302" t="str">
        <f>IF(AND($C$2="sixth"),key!BW79,IF(AND($C$2="Seventh"),key!BW179,IF(AND($C$2="eighth"),key!BW279,"")))</f>
        <v/>
      </c>
      <c r="BR77" s="298" t="str">
        <f>IF(AND($C$2="sixth"),key!BX79,IF(AND($C$2="Seventh"),key!BX179,IF(AND($C$2="eighth"),key!BX279,"")))</f>
        <v/>
      </c>
      <c r="BS77" s="259" t="str">
        <f>IF(AND($C$2="sixth"),key!CA79,IF(AND($C$2="Seventh"),key!CA179,IF(AND($C$2="eighth"),key!CA279,"")))</f>
        <v/>
      </c>
      <c r="BT77" s="299" t="str">
        <f>IF(AND($C$2="sixth"),key!CB79,IF(AND($C$2="Seventh"),key!CB179,IF(AND($C$2="eighth"),key!CB279,"")))</f>
        <v/>
      </c>
      <c r="BU77" s="295" t="str">
        <f>IF(AND($C$2="sixth"),key!CD79,IF(AND($C$2="Seventh"),key!CD179,IF(AND($C$2="eighth"),key!CD279,"")))</f>
        <v/>
      </c>
      <c r="BV77" s="295" t="str">
        <f>IF(AND($C$2="sixth"),key!CE79,IF(AND($C$2="Seventh"),key!CE179,IF(AND($C$2="eighth"),key!CE279,"")))</f>
        <v/>
      </c>
      <c r="BW77" s="302" t="str">
        <f>IF(AND($C$2="sixth"),key!CF79,IF(AND($C$2="Seventh"),key!CF179,IF(AND($C$2="eighth"),key!CF279,"")))</f>
        <v/>
      </c>
      <c r="BX77" s="298" t="str">
        <f>IF(AND($C$2="sixth"),key!CG79,IF(AND($C$2="Seventh"),key!CG179,IF(AND($C$2="eighth"),key!CG279,"")))</f>
        <v/>
      </c>
      <c r="BY77" s="295" t="str">
        <f>IF(AND($C$2="sixth"),key!CH79,IF(AND($C$2="Seventh"),key!CH179,IF(AND($C$2="eighth"),key!CH279,"")))</f>
        <v/>
      </c>
      <c r="BZ77" s="295" t="str">
        <f>IF(AND($C$2="sixth"),key!CI79,IF(AND($C$2="Seventh"),key!CI179,IF(AND($C$2="eighth"),key!CI279,"")))</f>
        <v/>
      </c>
      <c r="CA77" s="302" t="str">
        <f>IF(AND($C$2="sixth"),key!CJ79,IF(AND($C$2="Seventh"),key!CJ179,IF(AND($C$2="eighth"),key!CJ279,"")))</f>
        <v/>
      </c>
      <c r="CB77" s="298" t="str">
        <f>IF(AND($C$2="sixth"),key!CK79,IF(AND($C$2="Seventh"),key!CK179,IF(AND($C$2="eighth"),key!CK279,"")))</f>
        <v/>
      </c>
      <c r="CC77" s="295" t="str">
        <f>IF(AND($C$2="sixth"),key!CL79,IF(AND($C$2="Seventh"),key!CL179,IF(AND($C$2="eighth"),key!CL279,"")))</f>
        <v/>
      </c>
      <c r="CD77" s="295" t="str">
        <f>IF(AND($C$2="sixth"),key!CM79,IF(AND($C$2="Seventh"),key!CM179,IF(AND($C$2="eighth"),key!CM279,"")))</f>
        <v/>
      </c>
      <c r="CE77" s="302" t="str">
        <f>IF(AND($C$2="sixth"),key!CN79,IF(AND($C$2="Seventh"),key!CN179,IF(AND($C$2="eighth"),key!CN279,"")))</f>
        <v/>
      </c>
      <c r="CF77" s="298" t="str">
        <f>IF(AND($C$2="sixth"),key!CO79,IF(AND($C$2="Seventh"),key!CO179,IF(AND($C$2="eighth"),key!CO279,"")))</f>
        <v/>
      </c>
      <c r="CG77" s="295" t="str">
        <f>IF(AND($C$2="sixth"),key!CP79,IF(AND($C$2="Seventh"),key!CP179,IF(AND($C$2="eighth"),key!CP279,"")))</f>
        <v/>
      </c>
      <c r="CH77" s="295" t="str">
        <f>IF(AND($C$2="sixth"),key!CQ79,IF(AND($C$2="Seventh"),key!CQ179,IF(AND($C$2="eighth"),key!CQ279,"")))</f>
        <v/>
      </c>
      <c r="CI77" s="302" t="str">
        <f>IF(AND($C$2="sixth"),key!CR79,IF(AND($C$2="Seventh"),key!CR179,IF(AND($C$2="eighth"),key!CR279,"")))</f>
        <v/>
      </c>
      <c r="CJ77" s="298" t="str">
        <f>IF(AND($C$2="sixth"),key!CS79,IF(AND($C$2="Seventh"),key!CS179,IF(AND($C$2="eighth"),key!CS279,"")))</f>
        <v/>
      </c>
      <c r="CK77" s="295" t="str">
        <f>IF(AND($C$2="sixth"),key!CT79,IF(AND($C$2="Seventh"),key!CT179,IF(AND($C$2="eighth"),key!CT279,"")))</f>
        <v/>
      </c>
      <c r="CL77" s="295" t="str">
        <f>IF(AND($C$2="sixth"),key!CU79,IF(AND($C$2="Seventh"),key!CU179,IF(AND($C$2="eighth"),key!CU279,"")))</f>
        <v/>
      </c>
      <c r="CM77" s="302" t="str">
        <f>IF(AND($C$2="sixth"),key!CV79,IF(AND($C$2="Seventh"),key!CV179,IF(AND($C$2="eighth"),key!CV279,"")))</f>
        <v/>
      </c>
      <c r="CN77" s="298" t="str">
        <f>IF(AND($C$2="sixth"),key!CW79,IF(AND($C$2="Seventh"),key!CW179,IF(AND($C$2="eighth"),key!CW279,"")))</f>
        <v/>
      </c>
      <c r="CO77" s="259" t="str">
        <f>IF(AND($C$2="sixth"),key!CZ79,IF(AND($C$2="Seventh"),key!CZ179,IF(AND($C$2="eighth"),key!CZ279,"")))</f>
        <v/>
      </c>
      <c r="CP77" s="299" t="str">
        <f>IF(AND($C$2="sixth"),key!DA79,IF(AND($C$2="Seventh"),key!DA179,IF(AND($C$2="eighth"),key!DA279,"")))</f>
        <v/>
      </c>
      <c r="CQ77" s="295" t="str">
        <f>IF(AND($C$2="sixth"),key!DC79,IF(AND($C$2="Seventh"),key!DC179,IF(AND($C$2="eighth"),key!DC279,"")))</f>
        <v/>
      </c>
      <c r="CR77" s="295" t="str">
        <f>IF(AND($C$2="sixth"),key!DD79,IF(AND($C$2="Seventh"),key!DD179,IF(AND($C$2="eighth"),key!DD279,"")))</f>
        <v/>
      </c>
      <c r="CS77" s="302" t="str">
        <f>IF(AND($C$2="sixth"),key!DE79,IF(AND($C$2="Seventh"),key!DE179,IF(AND($C$2="eighth"),key!DE279,"")))</f>
        <v/>
      </c>
      <c r="CT77" s="298" t="str">
        <f>IF(AND($C$2="sixth"),key!DF79,IF(AND($C$2="Seventh"),key!DF179,IF(AND($C$2="eighth"),key!DF279,"")))</f>
        <v/>
      </c>
      <c r="CU77" s="295" t="str">
        <f>IF(AND($C$2="sixth"),key!DG79,IF(AND($C$2="Seventh"),key!DG179,IF(AND($C$2="eighth"),key!DG279,"")))</f>
        <v/>
      </c>
      <c r="CV77" s="295" t="str">
        <f>IF(AND($C$2="sixth"),key!DH79,IF(AND($C$2="Seventh"),key!DH179,IF(AND($C$2="eighth"),key!DH279,"")))</f>
        <v/>
      </c>
      <c r="CW77" s="302" t="str">
        <f>IF(AND($C$2="sixth"),key!DI79,IF(AND($C$2="Seventh"),key!DI179,IF(AND($C$2="eighth"),key!DI279,"")))</f>
        <v/>
      </c>
      <c r="CX77" s="298" t="str">
        <f>IF(AND($C$2="sixth"),key!DJ79,IF(AND($C$2="Seventh"),key!DJ179,IF(AND($C$2="eighth"),key!DJ279,"")))</f>
        <v/>
      </c>
      <c r="CY77" s="295" t="str">
        <f>IF(AND($C$2="sixth"),key!DK79,IF(AND($C$2="Seventh"),key!DK179,IF(AND($C$2="eighth"),key!DK279,"")))</f>
        <v/>
      </c>
      <c r="CZ77" s="295" t="str">
        <f>IF(AND($C$2="sixth"),key!DL79,IF(AND($C$2="Seventh"),key!DL179,IF(AND($C$2="eighth"),key!DL279,"")))</f>
        <v/>
      </c>
      <c r="DA77" s="302" t="str">
        <f>IF(AND($C$2="sixth"),key!DM79,IF(AND($C$2="Seventh"),key!DM179,IF(AND($C$2="eighth"),key!DM279,"")))</f>
        <v/>
      </c>
      <c r="DB77" s="298" t="str">
        <f>IF(AND($C$2="sixth"),key!DN79,IF(AND($C$2="Seventh"),key!DN179,IF(AND($C$2="eighth"),key!DN279,"")))</f>
        <v/>
      </c>
      <c r="DC77" s="295" t="str">
        <f>IF(AND($C$2="sixth"),key!DO79,IF(AND($C$2="Seventh"),key!DO179,IF(AND($C$2="eighth"),key!DO279,"")))</f>
        <v/>
      </c>
      <c r="DD77" s="295" t="str">
        <f>IF(AND($C$2="sixth"),key!DP79,IF(AND($C$2="Seventh"),key!DP179,IF(AND($C$2="eighth"),key!DP279,"")))</f>
        <v/>
      </c>
      <c r="DE77" s="302" t="str">
        <f>IF(AND($C$2="sixth"),key!DQ79,IF(AND($C$2="Seventh"),key!DQ179,IF(AND($C$2="eighth"),key!DQ279,"")))</f>
        <v/>
      </c>
      <c r="DF77" s="298" t="str">
        <f>IF(AND($C$2="sixth"),key!DR79,IF(AND($C$2="Seventh"),key!DR179,IF(AND($C$2="eighth"),key!DR279,"")))</f>
        <v/>
      </c>
      <c r="DG77" s="295" t="str">
        <f>IF(AND($C$2="sixth"),key!DS79,IF(AND($C$2="Seventh"),key!DS179,IF(AND($C$2="eighth"),key!DS279,"")))</f>
        <v/>
      </c>
      <c r="DH77" s="295" t="str">
        <f>IF(AND($C$2="sixth"),key!DT79,IF(AND($C$2="Seventh"),key!DT179,IF(AND($C$2="eighth"),key!DT279,"")))</f>
        <v/>
      </c>
      <c r="DI77" s="302" t="str">
        <f>IF(AND($C$2="sixth"),key!DU79,IF(AND($C$2="Seventh"),key!DU179,IF(AND($C$2="eighth"),key!DU279,"")))</f>
        <v/>
      </c>
      <c r="DJ77" s="298" t="str">
        <f>IF(AND($C$2="sixth"),key!DV79,IF(AND($C$2="Seventh"),key!DV179,IF(AND($C$2="eighth"),key!DV279,"")))</f>
        <v/>
      </c>
      <c r="DK77" s="259" t="str">
        <f>IF(AND($C$2="sixth"),key!DY79,IF(AND($C$2="Seventh"),key!DY179,IF(AND($C$2="eighth"),key!DY279,"")))</f>
        <v/>
      </c>
      <c r="DL77" s="299" t="str">
        <f>IF(AND($C$2="sixth"),key!DZ79,IF(AND($C$2="Seventh"),key!DZ179,IF(AND($C$2="eighth"),key!DZ279,"")))</f>
        <v/>
      </c>
      <c r="DM77" s="295" t="str">
        <f>IF(AND($C$2="sixth"),key!EB79,IF(AND($C$2="Seventh"),key!EB179,IF(AND($C$2="eighth"),key!EB279,"")))</f>
        <v/>
      </c>
      <c r="DN77" s="295" t="str">
        <f>IF(AND($C$2="sixth"),key!EC79,IF(AND($C$2="Seventh"),key!EC179,IF(AND($C$2="eighth"),key!EC279,"")))</f>
        <v/>
      </c>
      <c r="DO77" s="302" t="str">
        <f>IF(AND($C$2="sixth"),key!ED79,IF(AND($C$2="Seventh"),key!ED179,IF(AND($C$2="eighth"),key!ED279,"")))</f>
        <v/>
      </c>
      <c r="DP77" s="298" t="str">
        <f>IF(AND($C$2="sixth"),key!EE79,IF(AND($C$2="Seventh"),key!EE179,IF(AND($C$2="eighth"),key!EE279,"")))</f>
        <v/>
      </c>
      <c r="DQ77" s="295" t="str">
        <f>IF(AND($C$2="sixth"),key!EF79,IF(AND($C$2="Seventh"),key!EF179,IF(AND($C$2="eighth"),key!EF279,"")))</f>
        <v/>
      </c>
      <c r="DR77" s="295" t="str">
        <f>IF(AND($C$2="sixth"),key!EG79,IF(AND($C$2="Seventh"),key!EG179,IF(AND($C$2="eighth"),key!EG279,"")))</f>
        <v/>
      </c>
      <c r="DS77" s="302" t="str">
        <f>IF(AND($C$2="sixth"),key!EH79,IF(AND($C$2="Seventh"),key!EH179,IF(AND($C$2="eighth"),key!EH279,"")))</f>
        <v/>
      </c>
      <c r="DT77" s="298" t="str">
        <f>IF(AND($C$2="sixth"),key!EI79,IF(AND($C$2="Seventh"),key!EI179,IF(AND($C$2="eighth"),key!EI279,"")))</f>
        <v/>
      </c>
      <c r="DU77" s="295" t="str">
        <f>IF(AND($C$2="sixth"),key!EJ79,IF(AND($C$2="Seventh"),key!EJ179,IF(AND($C$2="eighth"),key!EJ279,"")))</f>
        <v/>
      </c>
      <c r="DV77" s="295" t="str">
        <f>IF(AND($C$2="sixth"),key!EK79,IF(AND($C$2="Seventh"),key!EK179,IF(AND($C$2="eighth"),key!EK279,"")))</f>
        <v/>
      </c>
      <c r="DW77" s="302" t="str">
        <f>IF(AND($C$2="sixth"),key!EL79,IF(AND($C$2="Seventh"),key!EL179,IF(AND($C$2="eighth"),key!EL279,"")))</f>
        <v/>
      </c>
      <c r="DX77" s="298" t="str">
        <f>IF(AND($C$2="sixth"),key!EM79,IF(AND($C$2="Seventh"),key!EM179,IF(AND($C$2="eighth"),key!EM279,"")))</f>
        <v/>
      </c>
      <c r="DY77" s="295" t="str">
        <f>IF(AND($C$2="sixth"),key!EN79,IF(AND($C$2="Seventh"),key!EN179,IF(AND($C$2="eighth"),key!EN279,"")))</f>
        <v/>
      </c>
      <c r="DZ77" s="295" t="str">
        <f>IF(AND($C$2="sixth"),key!EO79,IF(AND($C$2="Seventh"),key!EO179,IF(AND($C$2="eighth"),key!EO279,"")))</f>
        <v/>
      </c>
      <c r="EA77" s="302" t="str">
        <f>IF(AND($C$2="sixth"),key!EP79,IF(AND($C$2="Seventh"),key!EP179,IF(AND($C$2="eighth"),key!EP279,"")))</f>
        <v/>
      </c>
      <c r="EB77" s="298" t="str">
        <f>IF(AND($C$2="sixth"),key!EQ79,IF(AND($C$2="Seventh"),key!EQ179,IF(AND($C$2="eighth"),key!EQ279,"")))</f>
        <v/>
      </c>
      <c r="EC77" s="295" t="str">
        <f>IF(AND($C$2="sixth"),key!ER79,IF(AND($C$2="Seventh"),key!ER179,IF(AND($C$2="eighth"),key!ER279,"")))</f>
        <v/>
      </c>
      <c r="ED77" s="295" t="str">
        <f>IF(AND($C$2="sixth"),key!ES79,IF(AND($C$2="Seventh"),key!ES179,IF(AND($C$2="eighth"),key!ES279,"")))</f>
        <v/>
      </c>
      <c r="EE77" s="302" t="str">
        <f>IF(AND($C$2="sixth"),key!ET79,IF(AND($C$2="Seventh"),key!ET179,IF(AND($C$2="eighth"),key!ET279,"")))</f>
        <v/>
      </c>
      <c r="EF77" s="298" t="str">
        <f>IF(AND($C$2="sixth"),key!EU79,IF(AND($C$2="Seventh"),key!EU179,IF(AND($C$2="eighth"),key!EU279,"")))</f>
        <v/>
      </c>
      <c r="EG77" s="259" t="str">
        <f>IF(AND($C$2="sixth"),key!EX79,IF(AND($C$2="Seventh"),key!EX179,IF(AND($C$2="eighth"),key!EX279,"")))</f>
        <v/>
      </c>
      <c r="EH77" s="299" t="str">
        <f>IF(AND($C$2="sixth"),key!EY79,IF(AND($C$2="Seventh"),key!EY179,IF(AND($C$2="eighth"),key!EY279,"")))</f>
        <v/>
      </c>
      <c r="EI77" s="260" t="str">
        <f t="shared" si="21"/>
        <v/>
      </c>
      <c r="EJ77" s="254" t="str">
        <f>IF(AND($C$2="sixth"),key!EZ79,IF(AND($C$2="Seventh"),key!EZ179,IF(AND($C$2="eighth"),key!EZ279,"")))</f>
        <v/>
      </c>
      <c r="EK77" s="254" t="str">
        <f>IF(AND($C$2="sixth"),key!FA79,IF(AND($C$2="Seventh"),key!FA179,IF(AND($C$2="eighth"),key!FA279,"")))</f>
        <v/>
      </c>
      <c r="EL77" s="254" t="str">
        <f>IF(AND($C$2="sixth"),key!FB79,IF(AND($C$2="Seventh"),key!FB179,IF(AND($C$2="eighth"),key!FB279,"")))</f>
        <v/>
      </c>
      <c r="EM77" s="254" t="str">
        <f>IF(AND($C$2="sixth"),key!FC79,IF(AND($C$2="Seventh"),key!FC179,IF(AND($C$2="eighth"),key!FC279,"")))</f>
        <v/>
      </c>
      <c r="EN77" s="254" t="str">
        <f>IF(AND($C$2="sixth"),key!FD79,IF(AND($C$2="Seventh"),key!FD179,IF(AND($C$2="eighth"),key!FD279,"")))</f>
        <v/>
      </c>
      <c r="EO77" s="310" t="str">
        <f>IF(AND($C$2="sixth"),key!FE79,IF(AND($C$2="Seventh"),key!FE179,IF(AND($C$2="eighth"),key!FE279,"")))</f>
        <v/>
      </c>
      <c r="EP77" s="311" t="str">
        <f>IF(AND($C$2="sixth"),key!FF79,IF(AND($C$2="Seventh"),key!FF179,IF(AND($C$2="eighth"),key!FF279,"")))</f>
        <v xml:space="preserve"> </v>
      </c>
      <c r="EQ77" s="254" t="str">
        <f>IF(AND($C$2="sixth"),key!FG79,IF(AND($C$2="Seventh"),key!FG179,IF(AND($C$2="eighth"),key!FG279,"")))</f>
        <v/>
      </c>
      <c r="ER77" s="254" t="str">
        <f>IF(AND($C$2="sixth"),key!FH79,IF(AND($C$2="Seventh"),key!FH179,IF(AND($C$2="eighth"),key!FH279,"")))</f>
        <v/>
      </c>
      <c r="ES77" s="254" t="str">
        <f>IF(AND($C$2="sixth"),key!FI79,IF(AND($C$2="Seventh"),key!FI179,IF(AND($C$2="eighth"),key!FI279,"")))</f>
        <v/>
      </c>
      <c r="ET77" s="254" t="str">
        <f>IF(AND($C$2="sixth"),key!FJ79,IF(AND($C$2="Seventh"),key!FJ179,IF(AND($C$2="eighth"),key!FJ279,"")))</f>
        <v/>
      </c>
      <c r="EU77" s="254" t="str">
        <f>IF(AND($C$2="sixth"),key!FK79,IF(AND($C$2="Seventh"),key!FK179,IF(AND($C$2="eighth"),key!FK279,"")))</f>
        <v/>
      </c>
      <c r="EV77" s="310" t="str">
        <f>IF(AND($C$2="sixth"),key!FL79,IF(AND($C$2="Seventh"),key!FL179,IF(AND($C$2="eighth"),key!FL279,"")))</f>
        <v/>
      </c>
      <c r="EW77" s="311" t="str">
        <f>IF(AND($C$2="sixth"),key!FM79,IF(AND($C$2="Seventh"),key!FM179,IF(AND($C$2="eighth"),key!FM279,"")))</f>
        <v xml:space="preserve"> </v>
      </c>
      <c r="EX77" s="254" t="str">
        <f>IF(AND($C$2="sixth"),key!FN79,IF(AND($C$2="Seventh"),key!FN179,IF(AND($C$2="eighth"),key!FN279,"")))</f>
        <v/>
      </c>
      <c r="EY77" s="254" t="str">
        <f>IF(AND($C$2="sixth"),key!FO79,IF(AND($C$2="Seventh"),key!FO179,IF(AND($C$2="eighth"),key!FO279,"")))</f>
        <v/>
      </c>
      <c r="EZ77" s="254" t="str">
        <f>IF(AND($C$2="sixth"),key!FP79,IF(AND($C$2="Seventh"),key!FP179,IF(AND($C$2="eighth"),key!FP279,"")))</f>
        <v/>
      </c>
      <c r="FA77" s="254" t="str">
        <f>IF(AND($C$2="sixth"),key!FQ79,IF(AND($C$2="Seventh"),key!FQ179,IF(AND($C$2="eighth"),key!FQ279,"")))</f>
        <v/>
      </c>
      <c r="FB77" s="254" t="str">
        <f>IF(AND($C$2="sixth"),key!FR79,IF(AND($C$2="Seventh"),key!FR179,IF(AND($C$2="eighth"),key!FR279,"")))</f>
        <v/>
      </c>
      <c r="FC77" s="310" t="str">
        <f>IF(AND($C$2="sixth"),key!FS79,IF(AND($C$2="Seventh"),key!FS179,IF(AND($C$2="eighth"),key!FS279,"")))</f>
        <v/>
      </c>
      <c r="FD77" s="311" t="str">
        <f>IF(AND($C$2="sixth"),key!FT79,IF(AND($C$2="Seventh"),key!FT179,IF(AND($C$2="eighth"),key!FT279,"")))</f>
        <v xml:space="preserve"> </v>
      </c>
      <c r="FE77" s="344" t="str">
        <f t="shared" si="13"/>
        <v/>
      </c>
      <c r="FF77" s="261" t="str">
        <f>IF(AND($C$2="sixth"),key!GI79,IF(AND($C$2="Seventh"),key!GI179,IF(AND($C$2="eighth"),key!GI279,"")))</f>
        <v/>
      </c>
      <c r="FG77" s="842" t="str">
        <f>IF(AND($C$2="sixth"),key!GJ79,IF(AND($C$2="Seventh"),key!GJ179,IF(AND($C$2="eighth"),key!GJ279,"")))</f>
        <v/>
      </c>
      <c r="FH77" s="843"/>
      <c r="FI77" s="255" t="str">
        <f>IF(AND($C$2="sixth"),key!GG79,IF(AND($C$2="Seventh"),key!GG179,IF(AND($C$2="eighth"),key!GG279,"")))</f>
        <v/>
      </c>
      <c r="FJ77" s="330" t="str">
        <f t="shared" si="22"/>
        <v/>
      </c>
      <c r="FK77" s="248"/>
      <c r="FL77" s="248"/>
      <c r="FY77" s="50" t="str">
        <f>IF(AND($C$2="sixth"),key!GH79,IF(AND($C$2="Seventh"),key!GH179,IF(AND($C$2="eighth"),key!GH279,"")))</f>
        <v/>
      </c>
    </row>
    <row r="78" spans="1:181" ht="18.75">
      <c r="A78" s="257">
        <v>72</v>
      </c>
      <c r="B78" s="291" t="str">
        <f>IF(AND($C$2="sixth"),key!E80,IF(AND($C$2="Seventh"),key!E180,IF(AND($C$2="eighth"),key!E280,"")))</f>
        <v/>
      </c>
      <c r="C78" s="288" t="str">
        <f>IF(ISNA(VLOOKUP(D78,Register!A$7:Z$315,10,FALSE)),"",VLOOKUP(D78,Register!A$7:Z$315,10,FALSE))</f>
        <v/>
      </c>
      <c r="D78" s="289" t="str">
        <f>IF(AND($C$2="sixth"),key!B80,IF(AND($C$2="Seventh"),key!B180,IF(AND($C$2="eighth"),key!B280,"")))</f>
        <v/>
      </c>
      <c r="E78" s="290" t="str">
        <f>IF(AND($C$2="sixth"),key!C80,IF(AND($C$2="Seventh"),key!C180,IF(AND($C$2="eighth"),key!C280,"")))</f>
        <v/>
      </c>
      <c r="F78" s="290" t="str">
        <f>IF(AND($C$2="sixth"),key!D80,IF(AND($C$2="Seventh"),key!D180,IF(AND($C$2="eighth"),key!D280,"")))</f>
        <v/>
      </c>
      <c r="G78" s="295" t="str">
        <f>IF(AND($C$2="sixth"),key!G80,IF(AND($C$2="Seventh"),key!G180,IF(AND($C$2="eighth"),key!G280,"")))</f>
        <v/>
      </c>
      <c r="H78" s="295" t="str">
        <f>IF(AND($C$2="sixth"),key!H80,IF(AND($C$2="Seventh"),key!H180,IF(AND($C$2="eighth"),key!H280,"")))</f>
        <v/>
      </c>
      <c r="I78" s="297" t="str">
        <f t="shared" si="12"/>
        <v/>
      </c>
      <c r="J78" s="296" t="str">
        <f>IF(AND($C$2="sixth"),key!J80,IF(AND($C$2="Seventh"),key!J180,IF(AND($C$2="eighth"),key!J280,"")))</f>
        <v/>
      </c>
      <c r="K78" s="295" t="str">
        <f>IF(AND($C$2="sixth"),key!K80,IF(AND($C$2="Seventh"),key!K180,IF(AND($C$2="eighth"),key!K280,"")))</f>
        <v/>
      </c>
      <c r="L78" s="295" t="str">
        <f>IF(AND($C$2="sixth"),key!L80,IF(AND($C$2="Seventh"),key!L180,IF(AND($C$2="eighth"),key!L280,"")))</f>
        <v/>
      </c>
      <c r="M78" s="258" t="str">
        <f t="shared" si="14"/>
        <v/>
      </c>
      <c r="N78" s="298" t="str">
        <f>IF(AND($C$2="sixth"),key!N80,IF(AND($C$2="Seventh"),key!N180,IF(AND($C$2="eighth"),key!N280,"")))</f>
        <v/>
      </c>
      <c r="O78" s="295" t="str">
        <f>IF(AND($C$2="sixth"),key!O80,IF(AND($C$2="Seventh"),key!O180,IF(AND($C$2="eighth"),key!O280,"")))</f>
        <v/>
      </c>
      <c r="P78" s="295" t="str">
        <f>IF(AND($C$2="sixth"),key!P80,IF(AND($C$2="Seventh"),key!P180,IF(AND($C$2="eighth"),key!P280,"")))</f>
        <v/>
      </c>
      <c r="Q78" s="258" t="str">
        <f t="shared" si="15"/>
        <v/>
      </c>
      <c r="R78" s="298" t="str">
        <f>IF(AND($C$2="sixth"),key!R80,IF(AND($C$2="Seventh"),key!R180,IF(AND($C$2="eighth"),key!R280,"")))</f>
        <v/>
      </c>
      <c r="S78" s="295" t="str">
        <f>IF(AND($C$2="sixth"),key!S80,IF(AND($C$2="Seventh"),key!S180,IF(AND($C$2="eighth"),key!S280,"")))</f>
        <v/>
      </c>
      <c r="T78" s="295" t="str">
        <f>IF(AND($C$2="sixth"),key!T80,IF(AND($C$2="Seventh"),key!T180,IF(AND($C$2="eighth"),key!T280,"")))</f>
        <v/>
      </c>
      <c r="U78" s="258" t="str">
        <f t="shared" si="16"/>
        <v/>
      </c>
      <c r="V78" s="298" t="str">
        <f>IF(AND($C$2="sixth"),key!V80,IF(AND($C$2="Seventh"),key!V180,IF(AND($C$2="eighth"),key!V280,"")))</f>
        <v/>
      </c>
      <c r="W78" s="295" t="str">
        <f>IF(AND($C$2="sixth"),key!W80,IF(AND($C$2="Seventh"),key!W180,IF(AND($C$2="eighth"),key!W280,"")))</f>
        <v/>
      </c>
      <c r="X78" s="295" t="str">
        <f>IF(AND($C$2="sixth"),key!X80,IF(AND($C$2="Seventh"),key!X180,IF(AND($C$2="eighth"),key!X280,"")))</f>
        <v/>
      </c>
      <c r="Y78" s="259" t="str">
        <f t="shared" si="17"/>
        <v/>
      </c>
      <c r="Z78" s="298" t="str">
        <f>IF(AND($C$2="sixth"),key!Z80,IF(AND($C$2="Seventh"),key!Z180,IF(AND($C$2="eighth"),key!Z280,"")))</f>
        <v/>
      </c>
      <c r="AA78" s="259" t="str">
        <f>IF(AND($C$2="sixth"),key!AC80,IF(AND($C$2="Seventh"),key!AC180,IF(AND($C$2="eighth"),key!AC280,"")))</f>
        <v/>
      </c>
      <c r="AB78" s="299" t="str">
        <f>IF(AND($C$2="sixth"),key!AD80,IF(AND($C$2="Seventh"),key!AD180,IF(AND($C$2="eighth"),key!AD280,"")))</f>
        <v/>
      </c>
      <c r="AC78" s="295" t="str">
        <f>IF(AND($C$2="sixth"),key!AF80,IF(AND($C$2="Seventh"),key!AF180,IF(AND($C$2="eighth"),key!AF280,"")))</f>
        <v/>
      </c>
      <c r="AD78" s="295" t="str">
        <f>IF(AND($C$2="sixth"),key!AG80,IF(AND($C$2="Seventh"),key!AG180,IF(AND($C$2="eighth"),key!AG280,"")))</f>
        <v/>
      </c>
      <c r="AE78" s="297" t="str">
        <f t="shared" si="18"/>
        <v/>
      </c>
      <c r="AF78" s="296" t="str">
        <f>IF(AND($C$2="sixth"),key!AI80,IF(AND($C$2="Seventh"),key!AI180,IF(AND($C$2="eighth"),key!AI280,"")))</f>
        <v/>
      </c>
      <c r="AG78" s="295" t="str">
        <f>IF(AND($C$2="sixth"),key!AJ80,IF(AND($C$2="Seventh"),key!AJ180,IF(AND($C$2="eighth"),key!AJ280,"")))</f>
        <v/>
      </c>
      <c r="AH78" s="295" t="str">
        <f>IF(AND($C$2="sixth"),key!AK80,IF(AND($C$2="Seventh"),key!AK180,IF(AND($C$2="eighth"),key!AK280,"")))</f>
        <v/>
      </c>
      <c r="AI78" s="258" t="str">
        <f t="shared" si="19"/>
        <v/>
      </c>
      <c r="AJ78" s="298" t="str">
        <f>IF(AND($C$2="sixth"),key!AM80,IF(AND($C$2="Seventh"),key!AM180,IF(AND($C$2="eighth"),key!AM280,"")))</f>
        <v/>
      </c>
      <c r="AK78" s="295" t="str">
        <f>IF(AND($C$2="sixth"),key!AN80,IF(AND($C$2="Seventh"),key!AN180,IF(AND($C$2="eighth"),key!AN280,"")))</f>
        <v/>
      </c>
      <c r="AL78" s="295" t="str">
        <f>IF(AND($C$2="sixth"),key!AO80,IF(AND($C$2="Seventh"),key!AO180,IF(AND($C$2="eighth"),key!AO280,"")))</f>
        <v/>
      </c>
      <c r="AM78" s="258" t="str">
        <f t="shared" si="20"/>
        <v/>
      </c>
      <c r="AN78" s="298" t="str">
        <f>IF(AND($C$2="sixth"),key!AQ80,IF(AND($C$2="Seventh"),key!AQ180,IF(AND($C$2="eighth"),key!AQ280,"")))</f>
        <v/>
      </c>
      <c r="AO78" s="295" t="str">
        <f>IF(AND($C$2="sixth"),key!AR80,IF(AND($C$2="Seventh"),key!AR180,IF(AND($C$2="eighth"),key!AR280,"")))</f>
        <v/>
      </c>
      <c r="AP78" s="295" t="str">
        <f>IF(AND($C$2="sixth"),key!AS80,IF(AND($C$2="Seventh"),key!AS180,IF(AND($C$2="eighth"),key!AS280,"")))</f>
        <v/>
      </c>
      <c r="AQ78" s="303" t="str">
        <f>IF(AND($C$2="sixth"),key!AT80,IF(AND($C$2="Seventh"),key!AT180,IF(AND($C$2="eighth"),key!AT280,"")))</f>
        <v/>
      </c>
      <c r="AR78" s="298" t="str">
        <f>IF(AND($C$2="sixth"),key!AU80,IF(AND($C$2="Seventh"),key!AU180,IF(AND($C$2="eighth"),key!AU280,"")))</f>
        <v/>
      </c>
      <c r="AS78" s="295" t="str">
        <f>IF(AND($C$2="sixth"),key!AV80,IF(AND($C$2="Seventh"),key!AV180,IF(AND($C$2="eighth"),key!AV280,"")))</f>
        <v/>
      </c>
      <c r="AT78" s="295" t="str">
        <f>IF(AND($C$2="sixth"),key!AW80,IF(AND($C$2="Seventh"),key!AW180,IF(AND($C$2="eighth"),key!AW280,"")))</f>
        <v/>
      </c>
      <c r="AU78" s="303" t="str">
        <f>IF(AND($C$2="sixth"),key!AX80,IF(AND($C$2="Seventh"),key!AX180,IF(AND($C$2="eighth"),key!AX280,"")))</f>
        <v/>
      </c>
      <c r="AV78" s="298" t="str">
        <f>IF(AND($C$2="sixth"),key!AY80,IF(AND($C$2="Seventh"),key!AY180,IF(AND($C$2="eighth"),key!AY280,"")))</f>
        <v/>
      </c>
      <c r="AW78" s="259" t="str">
        <f>IF(AND($C$2="sixth"),key!BB80,IF(AND($C$2="Seventh"),key!BB180,IF(AND($C$2="eighth"),key!BB280,"")))</f>
        <v/>
      </c>
      <c r="AX78" s="299" t="str">
        <f>IF(AND($C$2="sixth"),key!BC80,IF(AND($C$2="Seventh"),key!BC180,IF(AND($C$2="eighth"),key!BC280,"")))</f>
        <v/>
      </c>
      <c r="AY78" s="295" t="str">
        <f>IF(AND($C$2="sixth"),key!BE80,IF(AND($C$2="Seventh"),key!BE180,IF(AND($C$2="eighth"),key!BE280,"")))</f>
        <v/>
      </c>
      <c r="AZ78" s="295" t="str">
        <f>IF(AND($C$2="sixth"),key!BF80,IF(AND($C$2="Seventh"),key!BF180,IF(AND($C$2="eighth"),key!BF280,"")))</f>
        <v/>
      </c>
      <c r="BA78" s="302" t="str">
        <f>IF(AND($C$2="sixth"),key!BG80,IF(AND($C$2="Seventh"),key!BG180,IF(AND($C$2="eighth"),key!BG280,"")))</f>
        <v/>
      </c>
      <c r="BB78" s="298" t="str">
        <f>IF(AND($C$2="sixth"),key!BH80,IF(AND($C$2="Seventh"),key!BH180,IF(AND($C$2="eighth"),key!BH280,"")))</f>
        <v/>
      </c>
      <c r="BC78" s="295" t="str">
        <f>IF(AND($C$2="sixth"),key!BI80,IF(AND($C$2="Seventh"),key!BI180,IF(AND($C$2="eighth"),key!BI280,"")))</f>
        <v/>
      </c>
      <c r="BD78" s="295" t="str">
        <f>IF(AND($C$2="sixth"),key!BJ80,IF(AND($C$2="Seventh"),key!BJ180,IF(AND($C$2="eighth"),key!BJ280,"")))</f>
        <v/>
      </c>
      <c r="BE78" s="302" t="str">
        <f>IF(AND($C$2="sixth"),key!BK80,IF(AND($C$2="Seventh"),key!BK180,IF(AND($C$2="eighth"),key!BK280,"")))</f>
        <v/>
      </c>
      <c r="BF78" s="298" t="str">
        <f>IF(AND($C$2="sixth"),key!BL80,IF(AND($C$2="Seventh"),key!BL180,IF(AND($C$2="eighth"),key!BL280,"")))</f>
        <v/>
      </c>
      <c r="BG78" s="295" t="str">
        <f>IF(AND($C$2="sixth"),key!BM80,IF(AND($C$2="Seventh"),key!BM180,IF(AND($C$2="eighth"),key!BM280,"")))</f>
        <v/>
      </c>
      <c r="BH78" s="295" t="str">
        <f>IF(AND($C$2="sixth"),key!BN80,IF(AND($C$2="Seventh"),key!BN180,IF(AND($C$2="eighth"),key!BN280,"")))</f>
        <v/>
      </c>
      <c r="BI78" s="302" t="str">
        <f>IF(AND($C$2="sixth"),key!BO80,IF(AND($C$2="Seventh"),key!BO180,IF(AND($C$2="eighth"),key!BO280,"")))</f>
        <v/>
      </c>
      <c r="BJ78" s="298" t="str">
        <f>IF(AND($C$2="sixth"),key!BP80,IF(AND($C$2="Seventh"),key!BP180,IF(AND($C$2="eighth"),key!BP280,"")))</f>
        <v/>
      </c>
      <c r="BK78" s="295" t="str">
        <f>IF(AND($C$2="sixth"),key!BQ80,IF(AND($C$2="Seventh"),key!BQ180,IF(AND($C$2="eighth"),key!BQ280,"")))</f>
        <v/>
      </c>
      <c r="BL78" s="295" t="str">
        <f>IF(AND($C$2="sixth"),key!BR80,IF(AND($C$2="Seventh"),key!BR180,IF(AND($C$2="eighth"),key!BR280,"")))</f>
        <v/>
      </c>
      <c r="BM78" s="302" t="str">
        <f>IF(AND($C$2="sixth"),key!BS80,IF(AND($C$2="Seventh"),key!BS180,IF(AND($C$2="eighth"),key!BS280,"")))</f>
        <v/>
      </c>
      <c r="BN78" s="298" t="str">
        <f>IF(AND($C$2="sixth"),key!BT80,IF(AND($C$2="Seventh"),key!BT180,IF(AND($C$2="eighth"),key!BT280,"")))</f>
        <v/>
      </c>
      <c r="BO78" s="295" t="str">
        <f>IF(AND($C$2="sixth"),key!BU80,IF(AND($C$2="Seventh"),key!BU180,IF(AND($C$2="eighth"),key!BU280,"")))</f>
        <v/>
      </c>
      <c r="BP78" s="295" t="str">
        <f>IF(AND($C$2="sixth"),key!BV80,IF(AND($C$2="Seventh"),key!BV180,IF(AND($C$2="eighth"),key!BV280,"")))</f>
        <v/>
      </c>
      <c r="BQ78" s="302" t="str">
        <f>IF(AND($C$2="sixth"),key!BW80,IF(AND($C$2="Seventh"),key!BW180,IF(AND($C$2="eighth"),key!BW280,"")))</f>
        <v/>
      </c>
      <c r="BR78" s="298" t="str">
        <f>IF(AND($C$2="sixth"),key!BX80,IF(AND($C$2="Seventh"),key!BX180,IF(AND($C$2="eighth"),key!BX280,"")))</f>
        <v/>
      </c>
      <c r="BS78" s="259" t="str">
        <f>IF(AND($C$2="sixth"),key!CA80,IF(AND($C$2="Seventh"),key!CA180,IF(AND($C$2="eighth"),key!CA280,"")))</f>
        <v/>
      </c>
      <c r="BT78" s="299" t="str">
        <f>IF(AND($C$2="sixth"),key!CB80,IF(AND($C$2="Seventh"),key!CB180,IF(AND($C$2="eighth"),key!CB280,"")))</f>
        <v/>
      </c>
      <c r="BU78" s="295" t="str">
        <f>IF(AND($C$2="sixth"),key!CD80,IF(AND($C$2="Seventh"),key!CD180,IF(AND($C$2="eighth"),key!CD280,"")))</f>
        <v/>
      </c>
      <c r="BV78" s="295" t="str">
        <f>IF(AND($C$2="sixth"),key!CE80,IF(AND($C$2="Seventh"),key!CE180,IF(AND($C$2="eighth"),key!CE280,"")))</f>
        <v/>
      </c>
      <c r="BW78" s="302" t="str">
        <f>IF(AND($C$2="sixth"),key!CF80,IF(AND($C$2="Seventh"),key!CF180,IF(AND($C$2="eighth"),key!CF280,"")))</f>
        <v/>
      </c>
      <c r="BX78" s="298" t="str">
        <f>IF(AND($C$2="sixth"),key!CG80,IF(AND($C$2="Seventh"),key!CG180,IF(AND($C$2="eighth"),key!CG280,"")))</f>
        <v/>
      </c>
      <c r="BY78" s="295" t="str">
        <f>IF(AND($C$2="sixth"),key!CH80,IF(AND($C$2="Seventh"),key!CH180,IF(AND($C$2="eighth"),key!CH280,"")))</f>
        <v/>
      </c>
      <c r="BZ78" s="295" t="str">
        <f>IF(AND($C$2="sixth"),key!CI80,IF(AND($C$2="Seventh"),key!CI180,IF(AND($C$2="eighth"),key!CI280,"")))</f>
        <v/>
      </c>
      <c r="CA78" s="302" t="str">
        <f>IF(AND($C$2="sixth"),key!CJ80,IF(AND($C$2="Seventh"),key!CJ180,IF(AND($C$2="eighth"),key!CJ280,"")))</f>
        <v/>
      </c>
      <c r="CB78" s="298" t="str">
        <f>IF(AND($C$2="sixth"),key!CK80,IF(AND($C$2="Seventh"),key!CK180,IF(AND($C$2="eighth"),key!CK280,"")))</f>
        <v/>
      </c>
      <c r="CC78" s="295" t="str">
        <f>IF(AND($C$2="sixth"),key!CL80,IF(AND($C$2="Seventh"),key!CL180,IF(AND($C$2="eighth"),key!CL280,"")))</f>
        <v/>
      </c>
      <c r="CD78" s="295" t="str">
        <f>IF(AND($C$2="sixth"),key!CM80,IF(AND($C$2="Seventh"),key!CM180,IF(AND($C$2="eighth"),key!CM280,"")))</f>
        <v/>
      </c>
      <c r="CE78" s="302" t="str">
        <f>IF(AND($C$2="sixth"),key!CN80,IF(AND($C$2="Seventh"),key!CN180,IF(AND($C$2="eighth"),key!CN280,"")))</f>
        <v/>
      </c>
      <c r="CF78" s="298" t="str">
        <f>IF(AND($C$2="sixth"),key!CO80,IF(AND($C$2="Seventh"),key!CO180,IF(AND($C$2="eighth"),key!CO280,"")))</f>
        <v/>
      </c>
      <c r="CG78" s="295" t="str">
        <f>IF(AND($C$2="sixth"),key!CP80,IF(AND($C$2="Seventh"),key!CP180,IF(AND($C$2="eighth"),key!CP280,"")))</f>
        <v/>
      </c>
      <c r="CH78" s="295" t="str">
        <f>IF(AND($C$2="sixth"),key!CQ80,IF(AND($C$2="Seventh"),key!CQ180,IF(AND($C$2="eighth"),key!CQ280,"")))</f>
        <v/>
      </c>
      <c r="CI78" s="302" t="str">
        <f>IF(AND($C$2="sixth"),key!CR80,IF(AND($C$2="Seventh"),key!CR180,IF(AND($C$2="eighth"),key!CR280,"")))</f>
        <v/>
      </c>
      <c r="CJ78" s="298" t="str">
        <f>IF(AND($C$2="sixth"),key!CS80,IF(AND($C$2="Seventh"),key!CS180,IF(AND($C$2="eighth"),key!CS280,"")))</f>
        <v/>
      </c>
      <c r="CK78" s="295" t="str">
        <f>IF(AND($C$2="sixth"),key!CT80,IF(AND($C$2="Seventh"),key!CT180,IF(AND($C$2="eighth"),key!CT280,"")))</f>
        <v/>
      </c>
      <c r="CL78" s="295" t="str">
        <f>IF(AND($C$2="sixth"),key!CU80,IF(AND($C$2="Seventh"),key!CU180,IF(AND($C$2="eighth"),key!CU280,"")))</f>
        <v/>
      </c>
      <c r="CM78" s="302" t="str">
        <f>IF(AND($C$2="sixth"),key!CV80,IF(AND($C$2="Seventh"),key!CV180,IF(AND($C$2="eighth"),key!CV280,"")))</f>
        <v/>
      </c>
      <c r="CN78" s="298" t="str">
        <f>IF(AND($C$2="sixth"),key!CW80,IF(AND($C$2="Seventh"),key!CW180,IF(AND($C$2="eighth"),key!CW280,"")))</f>
        <v/>
      </c>
      <c r="CO78" s="259" t="str">
        <f>IF(AND($C$2="sixth"),key!CZ80,IF(AND($C$2="Seventh"),key!CZ180,IF(AND($C$2="eighth"),key!CZ280,"")))</f>
        <v/>
      </c>
      <c r="CP78" s="299" t="str">
        <f>IF(AND($C$2="sixth"),key!DA80,IF(AND($C$2="Seventh"),key!DA180,IF(AND($C$2="eighth"),key!DA280,"")))</f>
        <v/>
      </c>
      <c r="CQ78" s="295" t="str">
        <f>IF(AND($C$2="sixth"),key!DC80,IF(AND($C$2="Seventh"),key!DC180,IF(AND($C$2="eighth"),key!DC280,"")))</f>
        <v/>
      </c>
      <c r="CR78" s="295" t="str">
        <f>IF(AND($C$2="sixth"),key!DD80,IF(AND($C$2="Seventh"),key!DD180,IF(AND($C$2="eighth"),key!DD280,"")))</f>
        <v/>
      </c>
      <c r="CS78" s="302" t="str">
        <f>IF(AND($C$2="sixth"),key!DE80,IF(AND($C$2="Seventh"),key!DE180,IF(AND($C$2="eighth"),key!DE280,"")))</f>
        <v/>
      </c>
      <c r="CT78" s="298" t="str">
        <f>IF(AND($C$2="sixth"),key!DF80,IF(AND($C$2="Seventh"),key!DF180,IF(AND($C$2="eighth"),key!DF280,"")))</f>
        <v/>
      </c>
      <c r="CU78" s="295" t="str">
        <f>IF(AND($C$2="sixth"),key!DG80,IF(AND($C$2="Seventh"),key!DG180,IF(AND($C$2="eighth"),key!DG280,"")))</f>
        <v/>
      </c>
      <c r="CV78" s="295" t="str">
        <f>IF(AND($C$2="sixth"),key!DH80,IF(AND($C$2="Seventh"),key!DH180,IF(AND($C$2="eighth"),key!DH280,"")))</f>
        <v/>
      </c>
      <c r="CW78" s="302" t="str">
        <f>IF(AND($C$2="sixth"),key!DI80,IF(AND($C$2="Seventh"),key!DI180,IF(AND($C$2="eighth"),key!DI280,"")))</f>
        <v/>
      </c>
      <c r="CX78" s="298" t="str">
        <f>IF(AND($C$2="sixth"),key!DJ80,IF(AND($C$2="Seventh"),key!DJ180,IF(AND($C$2="eighth"),key!DJ280,"")))</f>
        <v/>
      </c>
      <c r="CY78" s="295" t="str">
        <f>IF(AND($C$2="sixth"),key!DK80,IF(AND($C$2="Seventh"),key!DK180,IF(AND($C$2="eighth"),key!DK280,"")))</f>
        <v/>
      </c>
      <c r="CZ78" s="295" t="str">
        <f>IF(AND($C$2="sixth"),key!DL80,IF(AND($C$2="Seventh"),key!DL180,IF(AND($C$2="eighth"),key!DL280,"")))</f>
        <v/>
      </c>
      <c r="DA78" s="302" t="str">
        <f>IF(AND($C$2="sixth"),key!DM80,IF(AND($C$2="Seventh"),key!DM180,IF(AND($C$2="eighth"),key!DM280,"")))</f>
        <v/>
      </c>
      <c r="DB78" s="298" t="str">
        <f>IF(AND($C$2="sixth"),key!DN80,IF(AND($C$2="Seventh"),key!DN180,IF(AND($C$2="eighth"),key!DN280,"")))</f>
        <v/>
      </c>
      <c r="DC78" s="295" t="str">
        <f>IF(AND($C$2="sixth"),key!DO80,IF(AND($C$2="Seventh"),key!DO180,IF(AND($C$2="eighth"),key!DO280,"")))</f>
        <v/>
      </c>
      <c r="DD78" s="295" t="str">
        <f>IF(AND($C$2="sixth"),key!DP80,IF(AND($C$2="Seventh"),key!DP180,IF(AND($C$2="eighth"),key!DP280,"")))</f>
        <v/>
      </c>
      <c r="DE78" s="302" t="str">
        <f>IF(AND($C$2="sixth"),key!DQ80,IF(AND($C$2="Seventh"),key!DQ180,IF(AND($C$2="eighth"),key!DQ280,"")))</f>
        <v/>
      </c>
      <c r="DF78" s="298" t="str">
        <f>IF(AND($C$2="sixth"),key!DR80,IF(AND($C$2="Seventh"),key!DR180,IF(AND($C$2="eighth"),key!DR280,"")))</f>
        <v/>
      </c>
      <c r="DG78" s="295" t="str">
        <f>IF(AND($C$2="sixth"),key!DS80,IF(AND($C$2="Seventh"),key!DS180,IF(AND($C$2="eighth"),key!DS280,"")))</f>
        <v/>
      </c>
      <c r="DH78" s="295" t="str">
        <f>IF(AND($C$2="sixth"),key!DT80,IF(AND($C$2="Seventh"),key!DT180,IF(AND($C$2="eighth"),key!DT280,"")))</f>
        <v/>
      </c>
      <c r="DI78" s="302" t="str">
        <f>IF(AND($C$2="sixth"),key!DU80,IF(AND($C$2="Seventh"),key!DU180,IF(AND($C$2="eighth"),key!DU280,"")))</f>
        <v/>
      </c>
      <c r="DJ78" s="298" t="str">
        <f>IF(AND($C$2="sixth"),key!DV80,IF(AND($C$2="Seventh"),key!DV180,IF(AND($C$2="eighth"),key!DV280,"")))</f>
        <v/>
      </c>
      <c r="DK78" s="259" t="str">
        <f>IF(AND($C$2="sixth"),key!DY80,IF(AND($C$2="Seventh"),key!DY180,IF(AND($C$2="eighth"),key!DY280,"")))</f>
        <v/>
      </c>
      <c r="DL78" s="299" t="str">
        <f>IF(AND($C$2="sixth"),key!DZ80,IF(AND($C$2="Seventh"),key!DZ180,IF(AND($C$2="eighth"),key!DZ280,"")))</f>
        <v/>
      </c>
      <c r="DM78" s="295" t="str">
        <f>IF(AND($C$2="sixth"),key!EB80,IF(AND($C$2="Seventh"),key!EB180,IF(AND($C$2="eighth"),key!EB280,"")))</f>
        <v/>
      </c>
      <c r="DN78" s="295" t="str">
        <f>IF(AND($C$2="sixth"),key!EC80,IF(AND($C$2="Seventh"),key!EC180,IF(AND($C$2="eighth"),key!EC280,"")))</f>
        <v/>
      </c>
      <c r="DO78" s="302" t="str">
        <f>IF(AND($C$2="sixth"),key!ED80,IF(AND($C$2="Seventh"),key!ED180,IF(AND($C$2="eighth"),key!ED280,"")))</f>
        <v/>
      </c>
      <c r="DP78" s="298" t="str">
        <f>IF(AND($C$2="sixth"),key!EE80,IF(AND($C$2="Seventh"),key!EE180,IF(AND($C$2="eighth"),key!EE280,"")))</f>
        <v/>
      </c>
      <c r="DQ78" s="295" t="str">
        <f>IF(AND($C$2="sixth"),key!EF80,IF(AND($C$2="Seventh"),key!EF180,IF(AND($C$2="eighth"),key!EF280,"")))</f>
        <v/>
      </c>
      <c r="DR78" s="295" t="str">
        <f>IF(AND($C$2="sixth"),key!EG80,IF(AND($C$2="Seventh"),key!EG180,IF(AND($C$2="eighth"),key!EG280,"")))</f>
        <v/>
      </c>
      <c r="DS78" s="302" t="str">
        <f>IF(AND($C$2="sixth"),key!EH80,IF(AND($C$2="Seventh"),key!EH180,IF(AND($C$2="eighth"),key!EH280,"")))</f>
        <v/>
      </c>
      <c r="DT78" s="298" t="str">
        <f>IF(AND($C$2="sixth"),key!EI80,IF(AND($C$2="Seventh"),key!EI180,IF(AND($C$2="eighth"),key!EI280,"")))</f>
        <v/>
      </c>
      <c r="DU78" s="295" t="str">
        <f>IF(AND($C$2="sixth"),key!EJ80,IF(AND($C$2="Seventh"),key!EJ180,IF(AND($C$2="eighth"),key!EJ280,"")))</f>
        <v/>
      </c>
      <c r="DV78" s="295" t="str">
        <f>IF(AND($C$2="sixth"),key!EK80,IF(AND($C$2="Seventh"),key!EK180,IF(AND($C$2="eighth"),key!EK280,"")))</f>
        <v/>
      </c>
      <c r="DW78" s="302" t="str">
        <f>IF(AND($C$2="sixth"),key!EL80,IF(AND($C$2="Seventh"),key!EL180,IF(AND($C$2="eighth"),key!EL280,"")))</f>
        <v/>
      </c>
      <c r="DX78" s="298" t="str">
        <f>IF(AND($C$2="sixth"),key!EM80,IF(AND($C$2="Seventh"),key!EM180,IF(AND($C$2="eighth"),key!EM280,"")))</f>
        <v/>
      </c>
      <c r="DY78" s="295" t="str">
        <f>IF(AND($C$2="sixth"),key!EN80,IF(AND($C$2="Seventh"),key!EN180,IF(AND($C$2="eighth"),key!EN280,"")))</f>
        <v/>
      </c>
      <c r="DZ78" s="295" t="str">
        <f>IF(AND($C$2="sixth"),key!EO80,IF(AND($C$2="Seventh"),key!EO180,IF(AND($C$2="eighth"),key!EO280,"")))</f>
        <v/>
      </c>
      <c r="EA78" s="302" t="str">
        <f>IF(AND($C$2="sixth"),key!EP80,IF(AND($C$2="Seventh"),key!EP180,IF(AND($C$2="eighth"),key!EP280,"")))</f>
        <v/>
      </c>
      <c r="EB78" s="298" t="str">
        <f>IF(AND($C$2="sixth"),key!EQ80,IF(AND($C$2="Seventh"),key!EQ180,IF(AND($C$2="eighth"),key!EQ280,"")))</f>
        <v/>
      </c>
      <c r="EC78" s="295" t="str">
        <f>IF(AND($C$2="sixth"),key!ER80,IF(AND($C$2="Seventh"),key!ER180,IF(AND($C$2="eighth"),key!ER280,"")))</f>
        <v/>
      </c>
      <c r="ED78" s="295" t="str">
        <f>IF(AND($C$2="sixth"),key!ES80,IF(AND($C$2="Seventh"),key!ES180,IF(AND($C$2="eighth"),key!ES280,"")))</f>
        <v/>
      </c>
      <c r="EE78" s="302" t="str">
        <f>IF(AND($C$2="sixth"),key!ET80,IF(AND($C$2="Seventh"),key!ET180,IF(AND($C$2="eighth"),key!ET280,"")))</f>
        <v/>
      </c>
      <c r="EF78" s="298" t="str">
        <f>IF(AND($C$2="sixth"),key!EU80,IF(AND($C$2="Seventh"),key!EU180,IF(AND($C$2="eighth"),key!EU280,"")))</f>
        <v/>
      </c>
      <c r="EG78" s="259" t="str">
        <f>IF(AND($C$2="sixth"),key!EX80,IF(AND($C$2="Seventh"),key!EX180,IF(AND($C$2="eighth"),key!EX280,"")))</f>
        <v/>
      </c>
      <c r="EH78" s="299" t="str">
        <f>IF(AND($C$2="sixth"),key!EY80,IF(AND($C$2="Seventh"),key!EY180,IF(AND($C$2="eighth"),key!EY280,"")))</f>
        <v/>
      </c>
      <c r="EI78" s="260" t="str">
        <f t="shared" si="21"/>
        <v/>
      </c>
      <c r="EJ78" s="254" t="str">
        <f>IF(AND($C$2="sixth"),key!EZ80,IF(AND($C$2="Seventh"),key!EZ180,IF(AND($C$2="eighth"),key!EZ280,"")))</f>
        <v/>
      </c>
      <c r="EK78" s="254" t="str">
        <f>IF(AND($C$2="sixth"),key!FA80,IF(AND($C$2="Seventh"),key!FA180,IF(AND($C$2="eighth"),key!FA280,"")))</f>
        <v/>
      </c>
      <c r="EL78" s="254" t="str">
        <f>IF(AND($C$2="sixth"),key!FB80,IF(AND($C$2="Seventh"),key!FB180,IF(AND($C$2="eighth"),key!FB280,"")))</f>
        <v/>
      </c>
      <c r="EM78" s="254" t="str">
        <f>IF(AND($C$2="sixth"),key!FC80,IF(AND($C$2="Seventh"),key!FC180,IF(AND($C$2="eighth"),key!FC280,"")))</f>
        <v/>
      </c>
      <c r="EN78" s="254" t="str">
        <f>IF(AND($C$2="sixth"),key!FD80,IF(AND($C$2="Seventh"),key!FD180,IF(AND($C$2="eighth"),key!FD280,"")))</f>
        <v/>
      </c>
      <c r="EO78" s="310" t="str">
        <f>IF(AND($C$2="sixth"),key!FE80,IF(AND($C$2="Seventh"),key!FE180,IF(AND($C$2="eighth"),key!FE280,"")))</f>
        <v/>
      </c>
      <c r="EP78" s="311" t="str">
        <f>IF(AND($C$2="sixth"),key!FF80,IF(AND($C$2="Seventh"),key!FF180,IF(AND($C$2="eighth"),key!FF280,"")))</f>
        <v xml:space="preserve"> </v>
      </c>
      <c r="EQ78" s="254" t="str">
        <f>IF(AND($C$2="sixth"),key!FG80,IF(AND($C$2="Seventh"),key!FG180,IF(AND($C$2="eighth"),key!FG280,"")))</f>
        <v/>
      </c>
      <c r="ER78" s="254" t="str">
        <f>IF(AND($C$2="sixth"),key!FH80,IF(AND($C$2="Seventh"),key!FH180,IF(AND($C$2="eighth"),key!FH280,"")))</f>
        <v/>
      </c>
      <c r="ES78" s="254" t="str">
        <f>IF(AND($C$2="sixth"),key!FI80,IF(AND($C$2="Seventh"),key!FI180,IF(AND($C$2="eighth"),key!FI280,"")))</f>
        <v/>
      </c>
      <c r="ET78" s="254" t="str">
        <f>IF(AND($C$2="sixth"),key!FJ80,IF(AND($C$2="Seventh"),key!FJ180,IF(AND($C$2="eighth"),key!FJ280,"")))</f>
        <v/>
      </c>
      <c r="EU78" s="254" t="str">
        <f>IF(AND($C$2="sixth"),key!FK80,IF(AND($C$2="Seventh"),key!FK180,IF(AND($C$2="eighth"),key!FK280,"")))</f>
        <v/>
      </c>
      <c r="EV78" s="310" t="str">
        <f>IF(AND($C$2="sixth"),key!FL80,IF(AND($C$2="Seventh"),key!FL180,IF(AND($C$2="eighth"),key!FL280,"")))</f>
        <v/>
      </c>
      <c r="EW78" s="311" t="str">
        <f>IF(AND($C$2="sixth"),key!FM80,IF(AND($C$2="Seventh"),key!FM180,IF(AND($C$2="eighth"),key!FM280,"")))</f>
        <v xml:space="preserve"> </v>
      </c>
      <c r="EX78" s="254" t="str">
        <f>IF(AND($C$2="sixth"),key!FN80,IF(AND($C$2="Seventh"),key!FN180,IF(AND($C$2="eighth"),key!FN280,"")))</f>
        <v/>
      </c>
      <c r="EY78" s="254" t="str">
        <f>IF(AND($C$2="sixth"),key!FO80,IF(AND($C$2="Seventh"),key!FO180,IF(AND($C$2="eighth"),key!FO280,"")))</f>
        <v/>
      </c>
      <c r="EZ78" s="254" t="str">
        <f>IF(AND($C$2="sixth"),key!FP80,IF(AND($C$2="Seventh"),key!FP180,IF(AND($C$2="eighth"),key!FP280,"")))</f>
        <v/>
      </c>
      <c r="FA78" s="254" t="str">
        <f>IF(AND($C$2="sixth"),key!FQ80,IF(AND($C$2="Seventh"),key!FQ180,IF(AND($C$2="eighth"),key!FQ280,"")))</f>
        <v/>
      </c>
      <c r="FB78" s="254" t="str">
        <f>IF(AND($C$2="sixth"),key!FR80,IF(AND($C$2="Seventh"),key!FR180,IF(AND($C$2="eighth"),key!FR280,"")))</f>
        <v/>
      </c>
      <c r="FC78" s="310" t="str">
        <f>IF(AND($C$2="sixth"),key!FS80,IF(AND($C$2="Seventh"),key!FS180,IF(AND($C$2="eighth"),key!FS280,"")))</f>
        <v/>
      </c>
      <c r="FD78" s="311" t="str">
        <f>IF(AND($C$2="sixth"),key!FT80,IF(AND($C$2="Seventh"),key!FT180,IF(AND($C$2="eighth"),key!FT280,"")))</f>
        <v xml:space="preserve"> </v>
      </c>
      <c r="FE78" s="344" t="str">
        <f t="shared" si="13"/>
        <v/>
      </c>
      <c r="FF78" s="261" t="str">
        <f>IF(AND($C$2="sixth"),key!GI80,IF(AND($C$2="Seventh"),key!GI180,IF(AND($C$2="eighth"),key!GI280,"")))</f>
        <v/>
      </c>
      <c r="FG78" s="842" t="str">
        <f>IF(AND($C$2="sixth"),key!GJ80,IF(AND($C$2="Seventh"),key!GJ180,IF(AND($C$2="eighth"),key!GJ280,"")))</f>
        <v/>
      </c>
      <c r="FH78" s="843"/>
      <c r="FI78" s="255" t="str">
        <f>IF(AND($C$2="sixth"),key!GG80,IF(AND($C$2="Seventh"),key!GG180,IF(AND($C$2="eighth"),key!GG280,"")))</f>
        <v/>
      </c>
      <c r="FJ78" s="330" t="str">
        <f t="shared" si="22"/>
        <v/>
      </c>
      <c r="FK78" s="248"/>
      <c r="FL78" s="248"/>
      <c r="FY78" s="50" t="str">
        <f>IF(AND($C$2="sixth"),key!GH80,IF(AND($C$2="Seventh"),key!GH180,IF(AND($C$2="eighth"),key!GH280,"")))</f>
        <v/>
      </c>
    </row>
    <row r="79" spans="1:181" ht="18.75">
      <c r="A79" s="257">
        <v>73</v>
      </c>
      <c r="B79" s="291" t="str">
        <f>IF(AND($C$2="sixth"),key!E81,IF(AND($C$2="Seventh"),key!E181,IF(AND($C$2="eighth"),key!E281,"")))</f>
        <v/>
      </c>
      <c r="C79" s="288" t="str">
        <f>IF(ISNA(VLOOKUP(D79,Register!A$7:Z$315,10,FALSE)),"",VLOOKUP(D79,Register!A$7:Z$315,10,FALSE))</f>
        <v/>
      </c>
      <c r="D79" s="289" t="str">
        <f>IF(AND($C$2="sixth"),key!B81,IF(AND($C$2="Seventh"),key!B181,IF(AND($C$2="eighth"),key!B281,"")))</f>
        <v/>
      </c>
      <c r="E79" s="290" t="str">
        <f>IF(AND($C$2="sixth"),key!C81,IF(AND($C$2="Seventh"),key!C181,IF(AND($C$2="eighth"),key!C281,"")))</f>
        <v/>
      </c>
      <c r="F79" s="290" t="str">
        <f>IF(AND($C$2="sixth"),key!D81,IF(AND($C$2="Seventh"),key!D181,IF(AND($C$2="eighth"),key!D281,"")))</f>
        <v/>
      </c>
      <c r="G79" s="295" t="str">
        <f>IF(AND($C$2="sixth"),key!G81,IF(AND($C$2="Seventh"),key!G181,IF(AND($C$2="eighth"),key!G281,"")))</f>
        <v/>
      </c>
      <c r="H79" s="295" t="str">
        <f>IF(AND($C$2="sixth"),key!H81,IF(AND($C$2="Seventh"),key!H181,IF(AND($C$2="eighth"),key!H281,"")))</f>
        <v/>
      </c>
      <c r="I79" s="297" t="str">
        <f t="shared" si="12"/>
        <v/>
      </c>
      <c r="J79" s="296" t="str">
        <f>IF(AND($C$2="sixth"),key!J81,IF(AND($C$2="Seventh"),key!J181,IF(AND($C$2="eighth"),key!J281,"")))</f>
        <v/>
      </c>
      <c r="K79" s="295" t="str">
        <f>IF(AND($C$2="sixth"),key!K81,IF(AND($C$2="Seventh"),key!K181,IF(AND($C$2="eighth"),key!K281,"")))</f>
        <v/>
      </c>
      <c r="L79" s="295" t="str">
        <f>IF(AND($C$2="sixth"),key!L81,IF(AND($C$2="Seventh"),key!L181,IF(AND($C$2="eighth"),key!L281,"")))</f>
        <v/>
      </c>
      <c r="M79" s="258" t="str">
        <f t="shared" si="14"/>
        <v/>
      </c>
      <c r="N79" s="298" t="str">
        <f>IF(AND($C$2="sixth"),key!N81,IF(AND($C$2="Seventh"),key!N181,IF(AND($C$2="eighth"),key!N281,"")))</f>
        <v/>
      </c>
      <c r="O79" s="295" t="str">
        <f>IF(AND($C$2="sixth"),key!O81,IF(AND($C$2="Seventh"),key!O181,IF(AND($C$2="eighth"),key!O281,"")))</f>
        <v/>
      </c>
      <c r="P79" s="295" t="str">
        <f>IF(AND($C$2="sixth"),key!P81,IF(AND($C$2="Seventh"),key!P181,IF(AND($C$2="eighth"),key!P281,"")))</f>
        <v/>
      </c>
      <c r="Q79" s="258" t="str">
        <f t="shared" si="15"/>
        <v/>
      </c>
      <c r="R79" s="298" t="str">
        <f>IF(AND($C$2="sixth"),key!R81,IF(AND($C$2="Seventh"),key!R181,IF(AND($C$2="eighth"),key!R281,"")))</f>
        <v/>
      </c>
      <c r="S79" s="295" t="str">
        <f>IF(AND($C$2="sixth"),key!S81,IF(AND($C$2="Seventh"),key!S181,IF(AND($C$2="eighth"),key!S281,"")))</f>
        <v/>
      </c>
      <c r="T79" s="295" t="str">
        <f>IF(AND($C$2="sixth"),key!T81,IF(AND($C$2="Seventh"),key!T181,IF(AND($C$2="eighth"),key!T281,"")))</f>
        <v/>
      </c>
      <c r="U79" s="258" t="str">
        <f t="shared" si="16"/>
        <v/>
      </c>
      <c r="V79" s="298" t="str">
        <f>IF(AND($C$2="sixth"),key!V81,IF(AND($C$2="Seventh"),key!V181,IF(AND($C$2="eighth"),key!V281,"")))</f>
        <v/>
      </c>
      <c r="W79" s="295" t="str">
        <f>IF(AND($C$2="sixth"),key!W81,IF(AND($C$2="Seventh"),key!W181,IF(AND($C$2="eighth"),key!W281,"")))</f>
        <v/>
      </c>
      <c r="X79" s="295" t="str">
        <f>IF(AND($C$2="sixth"),key!X81,IF(AND($C$2="Seventh"),key!X181,IF(AND($C$2="eighth"),key!X281,"")))</f>
        <v/>
      </c>
      <c r="Y79" s="259" t="str">
        <f t="shared" si="17"/>
        <v/>
      </c>
      <c r="Z79" s="298" t="str">
        <f>IF(AND($C$2="sixth"),key!Z81,IF(AND($C$2="Seventh"),key!Z181,IF(AND($C$2="eighth"),key!Z281,"")))</f>
        <v/>
      </c>
      <c r="AA79" s="259" t="str">
        <f>IF(AND($C$2="sixth"),key!AC81,IF(AND($C$2="Seventh"),key!AC181,IF(AND($C$2="eighth"),key!AC281,"")))</f>
        <v/>
      </c>
      <c r="AB79" s="299" t="str">
        <f>IF(AND($C$2="sixth"),key!AD81,IF(AND($C$2="Seventh"),key!AD181,IF(AND($C$2="eighth"),key!AD281,"")))</f>
        <v/>
      </c>
      <c r="AC79" s="295" t="str">
        <f>IF(AND($C$2="sixth"),key!AF81,IF(AND($C$2="Seventh"),key!AF181,IF(AND($C$2="eighth"),key!AF281,"")))</f>
        <v/>
      </c>
      <c r="AD79" s="295" t="str">
        <f>IF(AND($C$2="sixth"),key!AG81,IF(AND($C$2="Seventh"),key!AG181,IF(AND($C$2="eighth"),key!AG281,"")))</f>
        <v/>
      </c>
      <c r="AE79" s="297" t="str">
        <f t="shared" si="18"/>
        <v/>
      </c>
      <c r="AF79" s="296" t="str">
        <f>IF(AND($C$2="sixth"),key!AI81,IF(AND($C$2="Seventh"),key!AI181,IF(AND($C$2="eighth"),key!AI281,"")))</f>
        <v/>
      </c>
      <c r="AG79" s="295" t="str">
        <f>IF(AND($C$2="sixth"),key!AJ81,IF(AND($C$2="Seventh"),key!AJ181,IF(AND($C$2="eighth"),key!AJ281,"")))</f>
        <v/>
      </c>
      <c r="AH79" s="295" t="str">
        <f>IF(AND($C$2="sixth"),key!AK81,IF(AND($C$2="Seventh"),key!AK181,IF(AND($C$2="eighth"),key!AK281,"")))</f>
        <v/>
      </c>
      <c r="AI79" s="258" t="str">
        <f t="shared" si="19"/>
        <v/>
      </c>
      <c r="AJ79" s="298" t="str">
        <f>IF(AND($C$2="sixth"),key!AM81,IF(AND($C$2="Seventh"),key!AM181,IF(AND($C$2="eighth"),key!AM281,"")))</f>
        <v/>
      </c>
      <c r="AK79" s="295" t="str">
        <f>IF(AND($C$2="sixth"),key!AN81,IF(AND($C$2="Seventh"),key!AN181,IF(AND($C$2="eighth"),key!AN281,"")))</f>
        <v/>
      </c>
      <c r="AL79" s="295" t="str">
        <f>IF(AND($C$2="sixth"),key!AO81,IF(AND($C$2="Seventh"),key!AO181,IF(AND($C$2="eighth"),key!AO281,"")))</f>
        <v/>
      </c>
      <c r="AM79" s="258" t="str">
        <f t="shared" si="20"/>
        <v/>
      </c>
      <c r="AN79" s="298" t="str">
        <f>IF(AND($C$2="sixth"),key!AQ81,IF(AND($C$2="Seventh"),key!AQ181,IF(AND($C$2="eighth"),key!AQ281,"")))</f>
        <v/>
      </c>
      <c r="AO79" s="295" t="str">
        <f>IF(AND($C$2="sixth"),key!AR81,IF(AND($C$2="Seventh"),key!AR181,IF(AND($C$2="eighth"),key!AR281,"")))</f>
        <v/>
      </c>
      <c r="AP79" s="295" t="str">
        <f>IF(AND($C$2="sixth"),key!AS81,IF(AND($C$2="Seventh"),key!AS181,IF(AND($C$2="eighth"),key!AS281,"")))</f>
        <v/>
      </c>
      <c r="AQ79" s="303" t="str">
        <f>IF(AND($C$2="sixth"),key!AT81,IF(AND($C$2="Seventh"),key!AT181,IF(AND($C$2="eighth"),key!AT281,"")))</f>
        <v/>
      </c>
      <c r="AR79" s="298" t="str">
        <f>IF(AND($C$2="sixth"),key!AU81,IF(AND($C$2="Seventh"),key!AU181,IF(AND($C$2="eighth"),key!AU281,"")))</f>
        <v/>
      </c>
      <c r="AS79" s="295" t="str">
        <f>IF(AND($C$2="sixth"),key!AV81,IF(AND($C$2="Seventh"),key!AV181,IF(AND($C$2="eighth"),key!AV281,"")))</f>
        <v/>
      </c>
      <c r="AT79" s="295" t="str">
        <f>IF(AND($C$2="sixth"),key!AW81,IF(AND($C$2="Seventh"),key!AW181,IF(AND($C$2="eighth"),key!AW281,"")))</f>
        <v/>
      </c>
      <c r="AU79" s="303" t="str">
        <f>IF(AND($C$2="sixth"),key!AX81,IF(AND($C$2="Seventh"),key!AX181,IF(AND($C$2="eighth"),key!AX281,"")))</f>
        <v/>
      </c>
      <c r="AV79" s="298" t="str">
        <f>IF(AND($C$2="sixth"),key!AY81,IF(AND($C$2="Seventh"),key!AY181,IF(AND($C$2="eighth"),key!AY281,"")))</f>
        <v/>
      </c>
      <c r="AW79" s="259" t="str">
        <f>IF(AND($C$2="sixth"),key!BB81,IF(AND($C$2="Seventh"),key!BB181,IF(AND($C$2="eighth"),key!BB281,"")))</f>
        <v/>
      </c>
      <c r="AX79" s="299" t="str">
        <f>IF(AND($C$2="sixth"),key!BC81,IF(AND($C$2="Seventh"),key!BC181,IF(AND($C$2="eighth"),key!BC281,"")))</f>
        <v/>
      </c>
      <c r="AY79" s="295" t="str">
        <f>IF(AND($C$2="sixth"),key!BE81,IF(AND($C$2="Seventh"),key!BE181,IF(AND($C$2="eighth"),key!BE281,"")))</f>
        <v/>
      </c>
      <c r="AZ79" s="295" t="str">
        <f>IF(AND($C$2="sixth"),key!BF81,IF(AND($C$2="Seventh"),key!BF181,IF(AND($C$2="eighth"),key!BF281,"")))</f>
        <v/>
      </c>
      <c r="BA79" s="302" t="str">
        <f>IF(AND($C$2="sixth"),key!BG81,IF(AND($C$2="Seventh"),key!BG181,IF(AND($C$2="eighth"),key!BG281,"")))</f>
        <v/>
      </c>
      <c r="BB79" s="298" t="str">
        <f>IF(AND($C$2="sixth"),key!BH81,IF(AND($C$2="Seventh"),key!BH181,IF(AND($C$2="eighth"),key!BH281,"")))</f>
        <v/>
      </c>
      <c r="BC79" s="295" t="str">
        <f>IF(AND($C$2="sixth"),key!BI81,IF(AND($C$2="Seventh"),key!BI181,IF(AND($C$2="eighth"),key!BI281,"")))</f>
        <v/>
      </c>
      <c r="BD79" s="295" t="str">
        <f>IF(AND($C$2="sixth"),key!BJ81,IF(AND($C$2="Seventh"),key!BJ181,IF(AND($C$2="eighth"),key!BJ281,"")))</f>
        <v/>
      </c>
      <c r="BE79" s="302" t="str">
        <f>IF(AND($C$2="sixth"),key!BK81,IF(AND($C$2="Seventh"),key!BK181,IF(AND($C$2="eighth"),key!BK281,"")))</f>
        <v/>
      </c>
      <c r="BF79" s="298" t="str">
        <f>IF(AND($C$2="sixth"),key!BL81,IF(AND($C$2="Seventh"),key!BL181,IF(AND($C$2="eighth"),key!BL281,"")))</f>
        <v/>
      </c>
      <c r="BG79" s="295" t="str">
        <f>IF(AND($C$2="sixth"),key!BM81,IF(AND($C$2="Seventh"),key!BM181,IF(AND($C$2="eighth"),key!BM281,"")))</f>
        <v/>
      </c>
      <c r="BH79" s="295" t="str">
        <f>IF(AND($C$2="sixth"),key!BN81,IF(AND($C$2="Seventh"),key!BN181,IF(AND($C$2="eighth"),key!BN281,"")))</f>
        <v/>
      </c>
      <c r="BI79" s="302" t="str">
        <f>IF(AND($C$2="sixth"),key!BO81,IF(AND($C$2="Seventh"),key!BO181,IF(AND($C$2="eighth"),key!BO281,"")))</f>
        <v/>
      </c>
      <c r="BJ79" s="298" t="str">
        <f>IF(AND($C$2="sixth"),key!BP81,IF(AND($C$2="Seventh"),key!BP181,IF(AND($C$2="eighth"),key!BP281,"")))</f>
        <v/>
      </c>
      <c r="BK79" s="295" t="str">
        <f>IF(AND($C$2="sixth"),key!BQ81,IF(AND($C$2="Seventh"),key!BQ181,IF(AND($C$2="eighth"),key!BQ281,"")))</f>
        <v/>
      </c>
      <c r="BL79" s="295" t="str">
        <f>IF(AND($C$2="sixth"),key!BR81,IF(AND($C$2="Seventh"),key!BR181,IF(AND($C$2="eighth"),key!BR281,"")))</f>
        <v/>
      </c>
      <c r="BM79" s="302" t="str">
        <f>IF(AND($C$2="sixth"),key!BS81,IF(AND($C$2="Seventh"),key!BS181,IF(AND($C$2="eighth"),key!BS281,"")))</f>
        <v/>
      </c>
      <c r="BN79" s="298" t="str">
        <f>IF(AND($C$2="sixth"),key!BT81,IF(AND($C$2="Seventh"),key!BT181,IF(AND($C$2="eighth"),key!BT281,"")))</f>
        <v/>
      </c>
      <c r="BO79" s="295" t="str">
        <f>IF(AND($C$2="sixth"),key!BU81,IF(AND($C$2="Seventh"),key!BU181,IF(AND($C$2="eighth"),key!BU281,"")))</f>
        <v/>
      </c>
      <c r="BP79" s="295" t="str">
        <f>IF(AND($C$2="sixth"),key!BV81,IF(AND($C$2="Seventh"),key!BV181,IF(AND($C$2="eighth"),key!BV281,"")))</f>
        <v/>
      </c>
      <c r="BQ79" s="302" t="str">
        <f>IF(AND($C$2="sixth"),key!BW81,IF(AND($C$2="Seventh"),key!BW181,IF(AND($C$2="eighth"),key!BW281,"")))</f>
        <v/>
      </c>
      <c r="BR79" s="298" t="str">
        <f>IF(AND($C$2="sixth"),key!BX81,IF(AND($C$2="Seventh"),key!BX181,IF(AND($C$2="eighth"),key!BX281,"")))</f>
        <v/>
      </c>
      <c r="BS79" s="259" t="str">
        <f>IF(AND($C$2="sixth"),key!CA81,IF(AND($C$2="Seventh"),key!CA181,IF(AND($C$2="eighth"),key!CA281,"")))</f>
        <v/>
      </c>
      <c r="BT79" s="299" t="str">
        <f>IF(AND($C$2="sixth"),key!CB81,IF(AND($C$2="Seventh"),key!CB181,IF(AND($C$2="eighth"),key!CB281,"")))</f>
        <v/>
      </c>
      <c r="BU79" s="295" t="str">
        <f>IF(AND($C$2="sixth"),key!CD81,IF(AND($C$2="Seventh"),key!CD181,IF(AND($C$2="eighth"),key!CD281,"")))</f>
        <v/>
      </c>
      <c r="BV79" s="295" t="str">
        <f>IF(AND($C$2="sixth"),key!CE81,IF(AND($C$2="Seventh"),key!CE181,IF(AND($C$2="eighth"),key!CE281,"")))</f>
        <v/>
      </c>
      <c r="BW79" s="302" t="str">
        <f>IF(AND($C$2="sixth"),key!CF81,IF(AND($C$2="Seventh"),key!CF181,IF(AND($C$2="eighth"),key!CF281,"")))</f>
        <v/>
      </c>
      <c r="BX79" s="298" t="str">
        <f>IF(AND($C$2="sixth"),key!CG81,IF(AND($C$2="Seventh"),key!CG181,IF(AND($C$2="eighth"),key!CG281,"")))</f>
        <v/>
      </c>
      <c r="BY79" s="295" t="str">
        <f>IF(AND($C$2="sixth"),key!CH81,IF(AND($C$2="Seventh"),key!CH181,IF(AND($C$2="eighth"),key!CH281,"")))</f>
        <v/>
      </c>
      <c r="BZ79" s="295" t="str">
        <f>IF(AND($C$2="sixth"),key!CI81,IF(AND($C$2="Seventh"),key!CI181,IF(AND($C$2="eighth"),key!CI281,"")))</f>
        <v/>
      </c>
      <c r="CA79" s="302" t="str">
        <f>IF(AND($C$2="sixth"),key!CJ81,IF(AND($C$2="Seventh"),key!CJ181,IF(AND($C$2="eighth"),key!CJ281,"")))</f>
        <v/>
      </c>
      <c r="CB79" s="298" t="str">
        <f>IF(AND($C$2="sixth"),key!CK81,IF(AND($C$2="Seventh"),key!CK181,IF(AND($C$2="eighth"),key!CK281,"")))</f>
        <v/>
      </c>
      <c r="CC79" s="295" t="str">
        <f>IF(AND($C$2="sixth"),key!CL81,IF(AND($C$2="Seventh"),key!CL181,IF(AND($C$2="eighth"),key!CL281,"")))</f>
        <v/>
      </c>
      <c r="CD79" s="295" t="str">
        <f>IF(AND($C$2="sixth"),key!CM81,IF(AND($C$2="Seventh"),key!CM181,IF(AND($C$2="eighth"),key!CM281,"")))</f>
        <v/>
      </c>
      <c r="CE79" s="302" t="str">
        <f>IF(AND($C$2="sixth"),key!CN81,IF(AND($C$2="Seventh"),key!CN181,IF(AND($C$2="eighth"),key!CN281,"")))</f>
        <v/>
      </c>
      <c r="CF79" s="298" t="str">
        <f>IF(AND($C$2="sixth"),key!CO81,IF(AND($C$2="Seventh"),key!CO181,IF(AND($C$2="eighth"),key!CO281,"")))</f>
        <v/>
      </c>
      <c r="CG79" s="295" t="str">
        <f>IF(AND($C$2="sixth"),key!CP81,IF(AND($C$2="Seventh"),key!CP181,IF(AND($C$2="eighth"),key!CP281,"")))</f>
        <v/>
      </c>
      <c r="CH79" s="295" t="str">
        <f>IF(AND($C$2="sixth"),key!CQ81,IF(AND($C$2="Seventh"),key!CQ181,IF(AND($C$2="eighth"),key!CQ281,"")))</f>
        <v/>
      </c>
      <c r="CI79" s="302" t="str">
        <f>IF(AND($C$2="sixth"),key!CR81,IF(AND($C$2="Seventh"),key!CR181,IF(AND($C$2="eighth"),key!CR281,"")))</f>
        <v/>
      </c>
      <c r="CJ79" s="298" t="str">
        <f>IF(AND($C$2="sixth"),key!CS81,IF(AND($C$2="Seventh"),key!CS181,IF(AND($C$2="eighth"),key!CS281,"")))</f>
        <v/>
      </c>
      <c r="CK79" s="295" t="str">
        <f>IF(AND($C$2="sixth"),key!CT81,IF(AND($C$2="Seventh"),key!CT181,IF(AND($C$2="eighth"),key!CT281,"")))</f>
        <v/>
      </c>
      <c r="CL79" s="295" t="str">
        <f>IF(AND($C$2="sixth"),key!CU81,IF(AND($C$2="Seventh"),key!CU181,IF(AND($C$2="eighth"),key!CU281,"")))</f>
        <v/>
      </c>
      <c r="CM79" s="302" t="str">
        <f>IF(AND($C$2="sixth"),key!CV81,IF(AND($C$2="Seventh"),key!CV181,IF(AND($C$2="eighth"),key!CV281,"")))</f>
        <v/>
      </c>
      <c r="CN79" s="298" t="str">
        <f>IF(AND($C$2="sixth"),key!CW81,IF(AND($C$2="Seventh"),key!CW181,IF(AND($C$2="eighth"),key!CW281,"")))</f>
        <v/>
      </c>
      <c r="CO79" s="259" t="str">
        <f>IF(AND($C$2="sixth"),key!CZ81,IF(AND($C$2="Seventh"),key!CZ181,IF(AND($C$2="eighth"),key!CZ281,"")))</f>
        <v/>
      </c>
      <c r="CP79" s="299" t="str">
        <f>IF(AND($C$2="sixth"),key!DA81,IF(AND($C$2="Seventh"),key!DA181,IF(AND($C$2="eighth"),key!DA281,"")))</f>
        <v/>
      </c>
      <c r="CQ79" s="295" t="str">
        <f>IF(AND($C$2="sixth"),key!DC81,IF(AND($C$2="Seventh"),key!DC181,IF(AND($C$2="eighth"),key!DC281,"")))</f>
        <v/>
      </c>
      <c r="CR79" s="295" t="str">
        <f>IF(AND($C$2="sixth"),key!DD81,IF(AND($C$2="Seventh"),key!DD181,IF(AND($C$2="eighth"),key!DD281,"")))</f>
        <v/>
      </c>
      <c r="CS79" s="302" t="str">
        <f>IF(AND($C$2="sixth"),key!DE81,IF(AND($C$2="Seventh"),key!DE181,IF(AND($C$2="eighth"),key!DE281,"")))</f>
        <v/>
      </c>
      <c r="CT79" s="298" t="str">
        <f>IF(AND($C$2="sixth"),key!DF81,IF(AND($C$2="Seventh"),key!DF181,IF(AND($C$2="eighth"),key!DF281,"")))</f>
        <v/>
      </c>
      <c r="CU79" s="295" t="str">
        <f>IF(AND($C$2="sixth"),key!DG81,IF(AND($C$2="Seventh"),key!DG181,IF(AND($C$2="eighth"),key!DG281,"")))</f>
        <v/>
      </c>
      <c r="CV79" s="295" t="str">
        <f>IF(AND($C$2="sixth"),key!DH81,IF(AND($C$2="Seventh"),key!DH181,IF(AND($C$2="eighth"),key!DH281,"")))</f>
        <v/>
      </c>
      <c r="CW79" s="302" t="str">
        <f>IF(AND($C$2="sixth"),key!DI81,IF(AND($C$2="Seventh"),key!DI181,IF(AND($C$2="eighth"),key!DI281,"")))</f>
        <v/>
      </c>
      <c r="CX79" s="298" t="str">
        <f>IF(AND($C$2="sixth"),key!DJ81,IF(AND($C$2="Seventh"),key!DJ181,IF(AND($C$2="eighth"),key!DJ281,"")))</f>
        <v/>
      </c>
      <c r="CY79" s="295" t="str">
        <f>IF(AND($C$2="sixth"),key!DK81,IF(AND($C$2="Seventh"),key!DK181,IF(AND($C$2="eighth"),key!DK281,"")))</f>
        <v/>
      </c>
      <c r="CZ79" s="295" t="str">
        <f>IF(AND($C$2="sixth"),key!DL81,IF(AND($C$2="Seventh"),key!DL181,IF(AND($C$2="eighth"),key!DL281,"")))</f>
        <v/>
      </c>
      <c r="DA79" s="302" t="str">
        <f>IF(AND($C$2="sixth"),key!DM81,IF(AND($C$2="Seventh"),key!DM181,IF(AND($C$2="eighth"),key!DM281,"")))</f>
        <v/>
      </c>
      <c r="DB79" s="298" t="str">
        <f>IF(AND($C$2="sixth"),key!DN81,IF(AND($C$2="Seventh"),key!DN181,IF(AND($C$2="eighth"),key!DN281,"")))</f>
        <v/>
      </c>
      <c r="DC79" s="295" t="str">
        <f>IF(AND($C$2="sixth"),key!DO81,IF(AND($C$2="Seventh"),key!DO181,IF(AND($C$2="eighth"),key!DO281,"")))</f>
        <v/>
      </c>
      <c r="DD79" s="295" t="str">
        <f>IF(AND($C$2="sixth"),key!DP81,IF(AND($C$2="Seventh"),key!DP181,IF(AND($C$2="eighth"),key!DP281,"")))</f>
        <v/>
      </c>
      <c r="DE79" s="302" t="str">
        <f>IF(AND($C$2="sixth"),key!DQ81,IF(AND($C$2="Seventh"),key!DQ181,IF(AND($C$2="eighth"),key!DQ281,"")))</f>
        <v/>
      </c>
      <c r="DF79" s="298" t="str">
        <f>IF(AND($C$2="sixth"),key!DR81,IF(AND($C$2="Seventh"),key!DR181,IF(AND($C$2="eighth"),key!DR281,"")))</f>
        <v/>
      </c>
      <c r="DG79" s="295" t="str">
        <f>IF(AND($C$2="sixth"),key!DS81,IF(AND($C$2="Seventh"),key!DS181,IF(AND($C$2="eighth"),key!DS281,"")))</f>
        <v/>
      </c>
      <c r="DH79" s="295" t="str">
        <f>IF(AND($C$2="sixth"),key!DT81,IF(AND($C$2="Seventh"),key!DT181,IF(AND($C$2="eighth"),key!DT281,"")))</f>
        <v/>
      </c>
      <c r="DI79" s="302" t="str">
        <f>IF(AND($C$2="sixth"),key!DU81,IF(AND($C$2="Seventh"),key!DU181,IF(AND($C$2="eighth"),key!DU281,"")))</f>
        <v/>
      </c>
      <c r="DJ79" s="298" t="str">
        <f>IF(AND($C$2="sixth"),key!DV81,IF(AND($C$2="Seventh"),key!DV181,IF(AND($C$2="eighth"),key!DV281,"")))</f>
        <v/>
      </c>
      <c r="DK79" s="259" t="str">
        <f>IF(AND($C$2="sixth"),key!DY81,IF(AND($C$2="Seventh"),key!DY181,IF(AND($C$2="eighth"),key!DY281,"")))</f>
        <v/>
      </c>
      <c r="DL79" s="299" t="str">
        <f>IF(AND($C$2="sixth"),key!DZ81,IF(AND($C$2="Seventh"),key!DZ181,IF(AND($C$2="eighth"),key!DZ281,"")))</f>
        <v/>
      </c>
      <c r="DM79" s="295" t="str">
        <f>IF(AND($C$2="sixth"),key!EB81,IF(AND($C$2="Seventh"),key!EB181,IF(AND($C$2="eighth"),key!EB281,"")))</f>
        <v/>
      </c>
      <c r="DN79" s="295" t="str">
        <f>IF(AND($C$2="sixth"),key!EC81,IF(AND($C$2="Seventh"),key!EC181,IF(AND($C$2="eighth"),key!EC281,"")))</f>
        <v/>
      </c>
      <c r="DO79" s="302" t="str">
        <f>IF(AND($C$2="sixth"),key!ED81,IF(AND($C$2="Seventh"),key!ED181,IF(AND($C$2="eighth"),key!ED281,"")))</f>
        <v/>
      </c>
      <c r="DP79" s="298" t="str">
        <f>IF(AND($C$2="sixth"),key!EE81,IF(AND($C$2="Seventh"),key!EE181,IF(AND($C$2="eighth"),key!EE281,"")))</f>
        <v/>
      </c>
      <c r="DQ79" s="295" t="str">
        <f>IF(AND($C$2="sixth"),key!EF81,IF(AND($C$2="Seventh"),key!EF181,IF(AND($C$2="eighth"),key!EF281,"")))</f>
        <v/>
      </c>
      <c r="DR79" s="295" t="str">
        <f>IF(AND($C$2="sixth"),key!EG81,IF(AND($C$2="Seventh"),key!EG181,IF(AND($C$2="eighth"),key!EG281,"")))</f>
        <v/>
      </c>
      <c r="DS79" s="302" t="str">
        <f>IF(AND($C$2="sixth"),key!EH81,IF(AND($C$2="Seventh"),key!EH181,IF(AND($C$2="eighth"),key!EH281,"")))</f>
        <v/>
      </c>
      <c r="DT79" s="298" t="str">
        <f>IF(AND($C$2="sixth"),key!EI81,IF(AND($C$2="Seventh"),key!EI181,IF(AND($C$2="eighth"),key!EI281,"")))</f>
        <v/>
      </c>
      <c r="DU79" s="295" t="str">
        <f>IF(AND($C$2="sixth"),key!EJ81,IF(AND($C$2="Seventh"),key!EJ181,IF(AND($C$2="eighth"),key!EJ281,"")))</f>
        <v/>
      </c>
      <c r="DV79" s="295" t="str">
        <f>IF(AND($C$2="sixth"),key!EK81,IF(AND($C$2="Seventh"),key!EK181,IF(AND($C$2="eighth"),key!EK281,"")))</f>
        <v/>
      </c>
      <c r="DW79" s="302" t="str">
        <f>IF(AND($C$2="sixth"),key!EL81,IF(AND($C$2="Seventh"),key!EL181,IF(AND($C$2="eighth"),key!EL281,"")))</f>
        <v/>
      </c>
      <c r="DX79" s="298" t="str">
        <f>IF(AND($C$2="sixth"),key!EM81,IF(AND($C$2="Seventh"),key!EM181,IF(AND($C$2="eighth"),key!EM281,"")))</f>
        <v/>
      </c>
      <c r="DY79" s="295" t="str">
        <f>IF(AND($C$2="sixth"),key!EN81,IF(AND($C$2="Seventh"),key!EN181,IF(AND($C$2="eighth"),key!EN281,"")))</f>
        <v/>
      </c>
      <c r="DZ79" s="295" t="str">
        <f>IF(AND($C$2="sixth"),key!EO81,IF(AND($C$2="Seventh"),key!EO181,IF(AND($C$2="eighth"),key!EO281,"")))</f>
        <v/>
      </c>
      <c r="EA79" s="302" t="str">
        <f>IF(AND($C$2="sixth"),key!EP81,IF(AND($C$2="Seventh"),key!EP181,IF(AND($C$2="eighth"),key!EP281,"")))</f>
        <v/>
      </c>
      <c r="EB79" s="298" t="str">
        <f>IF(AND($C$2="sixth"),key!EQ81,IF(AND($C$2="Seventh"),key!EQ181,IF(AND($C$2="eighth"),key!EQ281,"")))</f>
        <v/>
      </c>
      <c r="EC79" s="295" t="str">
        <f>IF(AND($C$2="sixth"),key!ER81,IF(AND($C$2="Seventh"),key!ER181,IF(AND($C$2="eighth"),key!ER281,"")))</f>
        <v/>
      </c>
      <c r="ED79" s="295" t="str">
        <f>IF(AND($C$2="sixth"),key!ES81,IF(AND($C$2="Seventh"),key!ES181,IF(AND($C$2="eighth"),key!ES281,"")))</f>
        <v/>
      </c>
      <c r="EE79" s="302" t="str">
        <f>IF(AND($C$2="sixth"),key!ET81,IF(AND($C$2="Seventh"),key!ET181,IF(AND($C$2="eighth"),key!ET281,"")))</f>
        <v/>
      </c>
      <c r="EF79" s="298" t="str">
        <f>IF(AND($C$2="sixth"),key!EU81,IF(AND($C$2="Seventh"),key!EU181,IF(AND($C$2="eighth"),key!EU281,"")))</f>
        <v/>
      </c>
      <c r="EG79" s="259" t="str">
        <f>IF(AND($C$2="sixth"),key!EX81,IF(AND($C$2="Seventh"),key!EX181,IF(AND($C$2="eighth"),key!EX281,"")))</f>
        <v/>
      </c>
      <c r="EH79" s="299" t="str">
        <f>IF(AND($C$2="sixth"),key!EY81,IF(AND($C$2="Seventh"),key!EY181,IF(AND($C$2="eighth"),key!EY281,"")))</f>
        <v/>
      </c>
      <c r="EI79" s="260" t="str">
        <f t="shared" si="21"/>
        <v/>
      </c>
      <c r="EJ79" s="254" t="str">
        <f>IF(AND($C$2="sixth"),key!EZ81,IF(AND($C$2="Seventh"),key!EZ181,IF(AND($C$2="eighth"),key!EZ281,"")))</f>
        <v/>
      </c>
      <c r="EK79" s="254" t="str">
        <f>IF(AND($C$2="sixth"),key!FA81,IF(AND($C$2="Seventh"),key!FA181,IF(AND($C$2="eighth"),key!FA281,"")))</f>
        <v/>
      </c>
      <c r="EL79" s="254" t="str">
        <f>IF(AND($C$2="sixth"),key!FB81,IF(AND($C$2="Seventh"),key!FB181,IF(AND($C$2="eighth"),key!FB281,"")))</f>
        <v/>
      </c>
      <c r="EM79" s="254" t="str">
        <f>IF(AND($C$2="sixth"),key!FC81,IF(AND($C$2="Seventh"),key!FC181,IF(AND($C$2="eighth"),key!FC281,"")))</f>
        <v/>
      </c>
      <c r="EN79" s="254" t="str">
        <f>IF(AND($C$2="sixth"),key!FD81,IF(AND($C$2="Seventh"),key!FD181,IF(AND($C$2="eighth"),key!FD281,"")))</f>
        <v/>
      </c>
      <c r="EO79" s="310" t="str">
        <f>IF(AND($C$2="sixth"),key!FE81,IF(AND($C$2="Seventh"),key!FE181,IF(AND($C$2="eighth"),key!FE281,"")))</f>
        <v/>
      </c>
      <c r="EP79" s="311" t="str">
        <f>IF(AND($C$2="sixth"),key!FF81,IF(AND($C$2="Seventh"),key!FF181,IF(AND($C$2="eighth"),key!FF281,"")))</f>
        <v xml:space="preserve"> </v>
      </c>
      <c r="EQ79" s="254" t="str">
        <f>IF(AND($C$2="sixth"),key!FG81,IF(AND($C$2="Seventh"),key!FG181,IF(AND($C$2="eighth"),key!FG281,"")))</f>
        <v/>
      </c>
      <c r="ER79" s="254" t="str">
        <f>IF(AND($C$2="sixth"),key!FH81,IF(AND($C$2="Seventh"),key!FH181,IF(AND($C$2="eighth"),key!FH281,"")))</f>
        <v/>
      </c>
      <c r="ES79" s="254" t="str">
        <f>IF(AND($C$2="sixth"),key!FI81,IF(AND($C$2="Seventh"),key!FI181,IF(AND($C$2="eighth"),key!FI281,"")))</f>
        <v/>
      </c>
      <c r="ET79" s="254" t="str">
        <f>IF(AND($C$2="sixth"),key!FJ81,IF(AND($C$2="Seventh"),key!FJ181,IF(AND($C$2="eighth"),key!FJ281,"")))</f>
        <v/>
      </c>
      <c r="EU79" s="254" t="str">
        <f>IF(AND($C$2="sixth"),key!FK81,IF(AND($C$2="Seventh"),key!FK181,IF(AND($C$2="eighth"),key!FK281,"")))</f>
        <v/>
      </c>
      <c r="EV79" s="310" t="str">
        <f>IF(AND($C$2="sixth"),key!FL81,IF(AND($C$2="Seventh"),key!FL181,IF(AND($C$2="eighth"),key!FL281,"")))</f>
        <v/>
      </c>
      <c r="EW79" s="311" t="str">
        <f>IF(AND($C$2="sixth"),key!FM81,IF(AND($C$2="Seventh"),key!FM181,IF(AND($C$2="eighth"),key!FM281,"")))</f>
        <v xml:space="preserve"> </v>
      </c>
      <c r="EX79" s="254" t="str">
        <f>IF(AND($C$2="sixth"),key!FN81,IF(AND($C$2="Seventh"),key!FN181,IF(AND($C$2="eighth"),key!FN281,"")))</f>
        <v/>
      </c>
      <c r="EY79" s="254" t="str">
        <f>IF(AND($C$2="sixth"),key!FO81,IF(AND($C$2="Seventh"),key!FO181,IF(AND($C$2="eighth"),key!FO281,"")))</f>
        <v/>
      </c>
      <c r="EZ79" s="254" t="str">
        <f>IF(AND($C$2="sixth"),key!FP81,IF(AND($C$2="Seventh"),key!FP181,IF(AND($C$2="eighth"),key!FP281,"")))</f>
        <v/>
      </c>
      <c r="FA79" s="254" t="str">
        <f>IF(AND($C$2="sixth"),key!FQ81,IF(AND($C$2="Seventh"),key!FQ181,IF(AND($C$2="eighth"),key!FQ281,"")))</f>
        <v/>
      </c>
      <c r="FB79" s="254" t="str">
        <f>IF(AND($C$2="sixth"),key!FR81,IF(AND($C$2="Seventh"),key!FR181,IF(AND($C$2="eighth"),key!FR281,"")))</f>
        <v/>
      </c>
      <c r="FC79" s="310" t="str">
        <f>IF(AND($C$2="sixth"),key!FS81,IF(AND($C$2="Seventh"),key!FS181,IF(AND($C$2="eighth"),key!FS281,"")))</f>
        <v/>
      </c>
      <c r="FD79" s="311" t="str">
        <f>IF(AND($C$2="sixth"),key!FT81,IF(AND($C$2="Seventh"),key!FT181,IF(AND($C$2="eighth"),key!FT281,"")))</f>
        <v xml:space="preserve"> </v>
      </c>
      <c r="FE79" s="344" t="str">
        <f t="shared" si="13"/>
        <v/>
      </c>
      <c r="FF79" s="261" t="str">
        <f>IF(AND($C$2="sixth"),key!GI81,IF(AND($C$2="Seventh"),key!GI181,IF(AND($C$2="eighth"),key!GI281,"")))</f>
        <v/>
      </c>
      <c r="FG79" s="842" t="str">
        <f>IF(AND($C$2="sixth"),key!GJ81,IF(AND($C$2="Seventh"),key!GJ181,IF(AND($C$2="eighth"),key!GJ281,"")))</f>
        <v/>
      </c>
      <c r="FH79" s="843"/>
      <c r="FI79" s="255" t="str">
        <f>IF(AND($C$2="sixth"),key!GG81,IF(AND($C$2="Seventh"),key!GG181,IF(AND($C$2="eighth"),key!GG281,"")))</f>
        <v/>
      </c>
      <c r="FJ79" s="330" t="str">
        <f t="shared" si="22"/>
        <v/>
      </c>
      <c r="FK79" s="248"/>
      <c r="FL79" s="248"/>
      <c r="FY79" s="50" t="str">
        <f>IF(AND($C$2="sixth"),key!GH81,IF(AND($C$2="Seventh"),key!GH181,IF(AND($C$2="eighth"),key!GH281,"")))</f>
        <v/>
      </c>
    </row>
    <row r="80" spans="1:181" ht="18.75">
      <c r="A80" s="257">
        <v>74</v>
      </c>
      <c r="B80" s="291" t="str">
        <f>IF(AND($C$2="sixth"),key!E82,IF(AND($C$2="Seventh"),key!E182,IF(AND($C$2="eighth"),key!E282,"")))</f>
        <v/>
      </c>
      <c r="C80" s="288" t="str">
        <f>IF(ISNA(VLOOKUP(D80,Register!A$7:Z$315,10,FALSE)),"",VLOOKUP(D80,Register!A$7:Z$315,10,FALSE))</f>
        <v/>
      </c>
      <c r="D80" s="289" t="str">
        <f>IF(AND($C$2="sixth"),key!B82,IF(AND($C$2="Seventh"),key!B182,IF(AND($C$2="eighth"),key!B282,"")))</f>
        <v/>
      </c>
      <c r="E80" s="290" t="str">
        <f>IF(AND($C$2="sixth"),key!C82,IF(AND($C$2="Seventh"),key!C182,IF(AND($C$2="eighth"),key!C282,"")))</f>
        <v/>
      </c>
      <c r="F80" s="290" t="str">
        <f>IF(AND($C$2="sixth"),key!D82,IF(AND($C$2="Seventh"),key!D182,IF(AND($C$2="eighth"),key!D282,"")))</f>
        <v/>
      </c>
      <c r="G80" s="295" t="str">
        <f>IF(AND($C$2="sixth"),key!G82,IF(AND($C$2="Seventh"),key!G182,IF(AND($C$2="eighth"),key!G282,"")))</f>
        <v/>
      </c>
      <c r="H80" s="295" t="str">
        <f>IF(AND($C$2="sixth"),key!H82,IF(AND($C$2="Seventh"),key!H182,IF(AND($C$2="eighth"),key!H282,"")))</f>
        <v/>
      </c>
      <c r="I80" s="297" t="str">
        <f t="shared" si="12"/>
        <v/>
      </c>
      <c r="J80" s="296" t="str">
        <f>IF(AND($C$2="sixth"),key!J82,IF(AND($C$2="Seventh"),key!J182,IF(AND($C$2="eighth"),key!J282,"")))</f>
        <v/>
      </c>
      <c r="K80" s="295" t="str">
        <f>IF(AND($C$2="sixth"),key!K82,IF(AND($C$2="Seventh"),key!K182,IF(AND($C$2="eighth"),key!K282,"")))</f>
        <v/>
      </c>
      <c r="L80" s="295" t="str">
        <f>IF(AND($C$2="sixth"),key!L82,IF(AND($C$2="Seventh"),key!L182,IF(AND($C$2="eighth"),key!L282,"")))</f>
        <v/>
      </c>
      <c r="M80" s="258" t="str">
        <f t="shared" si="14"/>
        <v/>
      </c>
      <c r="N80" s="298" t="str">
        <f>IF(AND($C$2="sixth"),key!N82,IF(AND($C$2="Seventh"),key!N182,IF(AND($C$2="eighth"),key!N282,"")))</f>
        <v/>
      </c>
      <c r="O80" s="295" t="str">
        <f>IF(AND($C$2="sixth"),key!O82,IF(AND($C$2="Seventh"),key!O182,IF(AND($C$2="eighth"),key!O282,"")))</f>
        <v/>
      </c>
      <c r="P80" s="295" t="str">
        <f>IF(AND($C$2="sixth"),key!P82,IF(AND($C$2="Seventh"),key!P182,IF(AND($C$2="eighth"),key!P282,"")))</f>
        <v/>
      </c>
      <c r="Q80" s="258" t="str">
        <f t="shared" si="15"/>
        <v/>
      </c>
      <c r="R80" s="298" t="str">
        <f>IF(AND($C$2="sixth"),key!R82,IF(AND($C$2="Seventh"),key!R182,IF(AND($C$2="eighth"),key!R282,"")))</f>
        <v/>
      </c>
      <c r="S80" s="295" t="str">
        <f>IF(AND($C$2="sixth"),key!S82,IF(AND($C$2="Seventh"),key!S182,IF(AND($C$2="eighth"),key!S282,"")))</f>
        <v/>
      </c>
      <c r="T80" s="295" t="str">
        <f>IF(AND($C$2="sixth"),key!T82,IF(AND($C$2="Seventh"),key!T182,IF(AND($C$2="eighth"),key!T282,"")))</f>
        <v/>
      </c>
      <c r="U80" s="258" t="str">
        <f t="shared" si="16"/>
        <v/>
      </c>
      <c r="V80" s="298" t="str">
        <f>IF(AND($C$2="sixth"),key!V82,IF(AND($C$2="Seventh"),key!V182,IF(AND($C$2="eighth"),key!V282,"")))</f>
        <v/>
      </c>
      <c r="W80" s="295" t="str">
        <f>IF(AND($C$2="sixth"),key!W82,IF(AND($C$2="Seventh"),key!W182,IF(AND($C$2="eighth"),key!W282,"")))</f>
        <v/>
      </c>
      <c r="X80" s="295" t="str">
        <f>IF(AND($C$2="sixth"),key!X82,IF(AND($C$2="Seventh"),key!X182,IF(AND($C$2="eighth"),key!X282,"")))</f>
        <v/>
      </c>
      <c r="Y80" s="259" t="str">
        <f t="shared" si="17"/>
        <v/>
      </c>
      <c r="Z80" s="298" t="str">
        <f>IF(AND($C$2="sixth"),key!Z82,IF(AND($C$2="Seventh"),key!Z182,IF(AND($C$2="eighth"),key!Z282,"")))</f>
        <v/>
      </c>
      <c r="AA80" s="259" t="str">
        <f>IF(AND($C$2="sixth"),key!AC82,IF(AND($C$2="Seventh"),key!AC182,IF(AND($C$2="eighth"),key!AC282,"")))</f>
        <v/>
      </c>
      <c r="AB80" s="299" t="str">
        <f>IF(AND($C$2="sixth"),key!AD82,IF(AND($C$2="Seventh"),key!AD182,IF(AND($C$2="eighth"),key!AD282,"")))</f>
        <v/>
      </c>
      <c r="AC80" s="295" t="str">
        <f>IF(AND($C$2="sixth"),key!AF82,IF(AND($C$2="Seventh"),key!AF182,IF(AND($C$2="eighth"),key!AF282,"")))</f>
        <v/>
      </c>
      <c r="AD80" s="295" t="str">
        <f>IF(AND($C$2="sixth"),key!AG82,IF(AND($C$2="Seventh"),key!AG182,IF(AND($C$2="eighth"),key!AG282,"")))</f>
        <v/>
      </c>
      <c r="AE80" s="297" t="str">
        <f t="shared" si="18"/>
        <v/>
      </c>
      <c r="AF80" s="296" t="str">
        <f>IF(AND($C$2="sixth"),key!AI82,IF(AND($C$2="Seventh"),key!AI182,IF(AND($C$2="eighth"),key!AI282,"")))</f>
        <v/>
      </c>
      <c r="AG80" s="295" t="str">
        <f>IF(AND($C$2="sixth"),key!AJ82,IF(AND($C$2="Seventh"),key!AJ182,IF(AND($C$2="eighth"),key!AJ282,"")))</f>
        <v/>
      </c>
      <c r="AH80" s="295" t="str">
        <f>IF(AND($C$2="sixth"),key!AK82,IF(AND($C$2="Seventh"),key!AK182,IF(AND($C$2="eighth"),key!AK282,"")))</f>
        <v/>
      </c>
      <c r="AI80" s="258" t="str">
        <f t="shared" si="19"/>
        <v/>
      </c>
      <c r="AJ80" s="298" t="str">
        <f>IF(AND($C$2="sixth"),key!AM82,IF(AND($C$2="Seventh"),key!AM182,IF(AND($C$2="eighth"),key!AM282,"")))</f>
        <v/>
      </c>
      <c r="AK80" s="295" t="str">
        <f>IF(AND($C$2="sixth"),key!AN82,IF(AND($C$2="Seventh"),key!AN182,IF(AND($C$2="eighth"),key!AN282,"")))</f>
        <v/>
      </c>
      <c r="AL80" s="295" t="str">
        <f>IF(AND($C$2="sixth"),key!AO82,IF(AND($C$2="Seventh"),key!AO182,IF(AND($C$2="eighth"),key!AO282,"")))</f>
        <v/>
      </c>
      <c r="AM80" s="258" t="str">
        <f t="shared" si="20"/>
        <v/>
      </c>
      <c r="AN80" s="298" t="str">
        <f>IF(AND($C$2="sixth"),key!AQ82,IF(AND($C$2="Seventh"),key!AQ182,IF(AND($C$2="eighth"),key!AQ282,"")))</f>
        <v/>
      </c>
      <c r="AO80" s="295" t="str">
        <f>IF(AND($C$2="sixth"),key!AR82,IF(AND($C$2="Seventh"),key!AR182,IF(AND($C$2="eighth"),key!AR282,"")))</f>
        <v/>
      </c>
      <c r="AP80" s="295" t="str">
        <f>IF(AND($C$2="sixth"),key!AS82,IF(AND($C$2="Seventh"),key!AS182,IF(AND($C$2="eighth"),key!AS282,"")))</f>
        <v/>
      </c>
      <c r="AQ80" s="303" t="str">
        <f>IF(AND($C$2="sixth"),key!AT82,IF(AND($C$2="Seventh"),key!AT182,IF(AND($C$2="eighth"),key!AT282,"")))</f>
        <v/>
      </c>
      <c r="AR80" s="298" t="str">
        <f>IF(AND($C$2="sixth"),key!AU82,IF(AND($C$2="Seventh"),key!AU182,IF(AND($C$2="eighth"),key!AU282,"")))</f>
        <v/>
      </c>
      <c r="AS80" s="295" t="str">
        <f>IF(AND($C$2="sixth"),key!AV82,IF(AND($C$2="Seventh"),key!AV182,IF(AND($C$2="eighth"),key!AV282,"")))</f>
        <v/>
      </c>
      <c r="AT80" s="295" t="str">
        <f>IF(AND($C$2="sixth"),key!AW82,IF(AND($C$2="Seventh"),key!AW182,IF(AND($C$2="eighth"),key!AW282,"")))</f>
        <v/>
      </c>
      <c r="AU80" s="303" t="str">
        <f>IF(AND($C$2="sixth"),key!AX82,IF(AND($C$2="Seventh"),key!AX182,IF(AND($C$2="eighth"),key!AX282,"")))</f>
        <v/>
      </c>
      <c r="AV80" s="298" t="str">
        <f>IF(AND($C$2="sixth"),key!AY82,IF(AND($C$2="Seventh"),key!AY182,IF(AND($C$2="eighth"),key!AY282,"")))</f>
        <v/>
      </c>
      <c r="AW80" s="259" t="str">
        <f>IF(AND($C$2="sixth"),key!BB82,IF(AND($C$2="Seventh"),key!BB182,IF(AND($C$2="eighth"),key!BB282,"")))</f>
        <v/>
      </c>
      <c r="AX80" s="299" t="str">
        <f>IF(AND($C$2="sixth"),key!BC82,IF(AND($C$2="Seventh"),key!BC182,IF(AND($C$2="eighth"),key!BC282,"")))</f>
        <v/>
      </c>
      <c r="AY80" s="295" t="str">
        <f>IF(AND($C$2="sixth"),key!BE82,IF(AND($C$2="Seventh"),key!BE182,IF(AND($C$2="eighth"),key!BE282,"")))</f>
        <v/>
      </c>
      <c r="AZ80" s="295" t="str">
        <f>IF(AND($C$2="sixth"),key!BF82,IF(AND($C$2="Seventh"),key!BF182,IF(AND($C$2="eighth"),key!BF282,"")))</f>
        <v/>
      </c>
      <c r="BA80" s="302" t="str">
        <f>IF(AND($C$2="sixth"),key!BG82,IF(AND($C$2="Seventh"),key!BG182,IF(AND($C$2="eighth"),key!BG282,"")))</f>
        <v/>
      </c>
      <c r="BB80" s="298" t="str">
        <f>IF(AND($C$2="sixth"),key!BH82,IF(AND($C$2="Seventh"),key!BH182,IF(AND($C$2="eighth"),key!BH282,"")))</f>
        <v/>
      </c>
      <c r="BC80" s="295" t="str">
        <f>IF(AND($C$2="sixth"),key!BI82,IF(AND($C$2="Seventh"),key!BI182,IF(AND($C$2="eighth"),key!BI282,"")))</f>
        <v/>
      </c>
      <c r="BD80" s="295" t="str">
        <f>IF(AND($C$2="sixth"),key!BJ82,IF(AND($C$2="Seventh"),key!BJ182,IF(AND($C$2="eighth"),key!BJ282,"")))</f>
        <v/>
      </c>
      <c r="BE80" s="302" t="str">
        <f>IF(AND($C$2="sixth"),key!BK82,IF(AND($C$2="Seventh"),key!BK182,IF(AND($C$2="eighth"),key!BK282,"")))</f>
        <v/>
      </c>
      <c r="BF80" s="298" t="str">
        <f>IF(AND($C$2="sixth"),key!BL82,IF(AND($C$2="Seventh"),key!BL182,IF(AND($C$2="eighth"),key!BL282,"")))</f>
        <v/>
      </c>
      <c r="BG80" s="295" t="str">
        <f>IF(AND($C$2="sixth"),key!BM82,IF(AND($C$2="Seventh"),key!BM182,IF(AND($C$2="eighth"),key!BM282,"")))</f>
        <v/>
      </c>
      <c r="BH80" s="295" t="str">
        <f>IF(AND($C$2="sixth"),key!BN82,IF(AND($C$2="Seventh"),key!BN182,IF(AND($C$2="eighth"),key!BN282,"")))</f>
        <v/>
      </c>
      <c r="BI80" s="302" t="str">
        <f>IF(AND($C$2="sixth"),key!BO82,IF(AND($C$2="Seventh"),key!BO182,IF(AND($C$2="eighth"),key!BO282,"")))</f>
        <v/>
      </c>
      <c r="BJ80" s="298" t="str">
        <f>IF(AND($C$2="sixth"),key!BP82,IF(AND($C$2="Seventh"),key!BP182,IF(AND($C$2="eighth"),key!BP282,"")))</f>
        <v/>
      </c>
      <c r="BK80" s="295" t="str">
        <f>IF(AND($C$2="sixth"),key!BQ82,IF(AND($C$2="Seventh"),key!BQ182,IF(AND($C$2="eighth"),key!BQ282,"")))</f>
        <v/>
      </c>
      <c r="BL80" s="295" t="str">
        <f>IF(AND($C$2="sixth"),key!BR82,IF(AND($C$2="Seventh"),key!BR182,IF(AND($C$2="eighth"),key!BR282,"")))</f>
        <v/>
      </c>
      <c r="BM80" s="302" t="str">
        <f>IF(AND($C$2="sixth"),key!BS82,IF(AND($C$2="Seventh"),key!BS182,IF(AND($C$2="eighth"),key!BS282,"")))</f>
        <v/>
      </c>
      <c r="BN80" s="298" t="str">
        <f>IF(AND($C$2="sixth"),key!BT82,IF(AND($C$2="Seventh"),key!BT182,IF(AND($C$2="eighth"),key!BT282,"")))</f>
        <v/>
      </c>
      <c r="BO80" s="295" t="str">
        <f>IF(AND($C$2="sixth"),key!BU82,IF(AND($C$2="Seventh"),key!BU182,IF(AND($C$2="eighth"),key!BU282,"")))</f>
        <v/>
      </c>
      <c r="BP80" s="295" t="str">
        <f>IF(AND($C$2="sixth"),key!BV82,IF(AND($C$2="Seventh"),key!BV182,IF(AND($C$2="eighth"),key!BV282,"")))</f>
        <v/>
      </c>
      <c r="BQ80" s="302" t="str">
        <f>IF(AND($C$2="sixth"),key!BW82,IF(AND($C$2="Seventh"),key!BW182,IF(AND($C$2="eighth"),key!BW282,"")))</f>
        <v/>
      </c>
      <c r="BR80" s="298" t="str">
        <f>IF(AND($C$2="sixth"),key!BX82,IF(AND($C$2="Seventh"),key!BX182,IF(AND($C$2="eighth"),key!BX282,"")))</f>
        <v/>
      </c>
      <c r="BS80" s="259" t="str">
        <f>IF(AND($C$2="sixth"),key!CA82,IF(AND($C$2="Seventh"),key!CA182,IF(AND($C$2="eighth"),key!CA282,"")))</f>
        <v/>
      </c>
      <c r="BT80" s="299" t="str">
        <f>IF(AND($C$2="sixth"),key!CB82,IF(AND($C$2="Seventh"),key!CB182,IF(AND($C$2="eighth"),key!CB282,"")))</f>
        <v/>
      </c>
      <c r="BU80" s="295" t="str">
        <f>IF(AND($C$2="sixth"),key!CD82,IF(AND($C$2="Seventh"),key!CD182,IF(AND($C$2="eighth"),key!CD282,"")))</f>
        <v/>
      </c>
      <c r="BV80" s="295" t="str">
        <f>IF(AND($C$2="sixth"),key!CE82,IF(AND($C$2="Seventh"),key!CE182,IF(AND($C$2="eighth"),key!CE282,"")))</f>
        <v/>
      </c>
      <c r="BW80" s="302" t="str">
        <f>IF(AND($C$2="sixth"),key!CF82,IF(AND($C$2="Seventh"),key!CF182,IF(AND($C$2="eighth"),key!CF282,"")))</f>
        <v/>
      </c>
      <c r="BX80" s="298" t="str">
        <f>IF(AND($C$2="sixth"),key!CG82,IF(AND($C$2="Seventh"),key!CG182,IF(AND($C$2="eighth"),key!CG282,"")))</f>
        <v/>
      </c>
      <c r="BY80" s="295" t="str">
        <f>IF(AND($C$2="sixth"),key!CH82,IF(AND($C$2="Seventh"),key!CH182,IF(AND($C$2="eighth"),key!CH282,"")))</f>
        <v/>
      </c>
      <c r="BZ80" s="295" t="str">
        <f>IF(AND($C$2="sixth"),key!CI82,IF(AND($C$2="Seventh"),key!CI182,IF(AND($C$2="eighth"),key!CI282,"")))</f>
        <v/>
      </c>
      <c r="CA80" s="302" t="str">
        <f>IF(AND($C$2="sixth"),key!CJ82,IF(AND($C$2="Seventh"),key!CJ182,IF(AND($C$2="eighth"),key!CJ282,"")))</f>
        <v/>
      </c>
      <c r="CB80" s="298" t="str">
        <f>IF(AND($C$2="sixth"),key!CK82,IF(AND($C$2="Seventh"),key!CK182,IF(AND($C$2="eighth"),key!CK282,"")))</f>
        <v/>
      </c>
      <c r="CC80" s="295" t="str">
        <f>IF(AND($C$2="sixth"),key!CL82,IF(AND($C$2="Seventh"),key!CL182,IF(AND($C$2="eighth"),key!CL282,"")))</f>
        <v/>
      </c>
      <c r="CD80" s="295" t="str">
        <f>IF(AND($C$2="sixth"),key!CM82,IF(AND($C$2="Seventh"),key!CM182,IF(AND($C$2="eighth"),key!CM282,"")))</f>
        <v/>
      </c>
      <c r="CE80" s="302" t="str">
        <f>IF(AND($C$2="sixth"),key!CN82,IF(AND($C$2="Seventh"),key!CN182,IF(AND($C$2="eighth"),key!CN282,"")))</f>
        <v/>
      </c>
      <c r="CF80" s="298" t="str">
        <f>IF(AND($C$2="sixth"),key!CO82,IF(AND($C$2="Seventh"),key!CO182,IF(AND($C$2="eighth"),key!CO282,"")))</f>
        <v/>
      </c>
      <c r="CG80" s="295" t="str">
        <f>IF(AND($C$2="sixth"),key!CP82,IF(AND($C$2="Seventh"),key!CP182,IF(AND($C$2="eighth"),key!CP282,"")))</f>
        <v/>
      </c>
      <c r="CH80" s="295" t="str">
        <f>IF(AND($C$2="sixth"),key!CQ82,IF(AND($C$2="Seventh"),key!CQ182,IF(AND($C$2="eighth"),key!CQ282,"")))</f>
        <v/>
      </c>
      <c r="CI80" s="302" t="str">
        <f>IF(AND($C$2="sixth"),key!CR82,IF(AND($C$2="Seventh"),key!CR182,IF(AND($C$2="eighth"),key!CR282,"")))</f>
        <v/>
      </c>
      <c r="CJ80" s="298" t="str">
        <f>IF(AND($C$2="sixth"),key!CS82,IF(AND($C$2="Seventh"),key!CS182,IF(AND($C$2="eighth"),key!CS282,"")))</f>
        <v/>
      </c>
      <c r="CK80" s="295" t="str">
        <f>IF(AND($C$2="sixth"),key!CT82,IF(AND($C$2="Seventh"),key!CT182,IF(AND($C$2="eighth"),key!CT282,"")))</f>
        <v/>
      </c>
      <c r="CL80" s="295" t="str">
        <f>IF(AND($C$2="sixth"),key!CU82,IF(AND($C$2="Seventh"),key!CU182,IF(AND($C$2="eighth"),key!CU282,"")))</f>
        <v/>
      </c>
      <c r="CM80" s="302" t="str">
        <f>IF(AND($C$2="sixth"),key!CV82,IF(AND($C$2="Seventh"),key!CV182,IF(AND($C$2="eighth"),key!CV282,"")))</f>
        <v/>
      </c>
      <c r="CN80" s="298" t="str">
        <f>IF(AND($C$2="sixth"),key!CW82,IF(AND($C$2="Seventh"),key!CW182,IF(AND($C$2="eighth"),key!CW282,"")))</f>
        <v/>
      </c>
      <c r="CO80" s="259" t="str">
        <f>IF(AND($C$2="sixth"),key!CZ82,IF(AND($C$2="Seventh"),key!CZ182,IF(AND($C$2="eighth"),key!CZ282,"")))</f>
        <v/>
      </c>
      <c r="CP80" s="299" t="str">
        <f>IF(AND($C$2="sixth"),key!DA82,IF(AND($C$2="Seventh"),key!DA182,IF(AND($C$2="eighth"),key!DA282,"")))</f>
        <v/>
      </c>
      <c r="CQ80" s="295" t="str">
        <f>IF(AND($C$2="sixth"),key!DC82,IF(AND($C$2="Seventh"),key!DC182,IF(AND($C$2="eighth"),key!DC282,"")))</f>
        <v/>
      </c>
      <c r="CR80" s="295" t="str">
        <f>IF(AND($C$2="sixth"),key!DD82,IF(AND($C$2="Seventh"),key!DD182,IF(AND($C$2="eighth"),key!DD282,"")))</f>
        <v/>
      </c>
      <c r="CS80" s="302" t="str">
        <f>IF(AND($C$2="sixth"),key!DE82,IF(AND($C$2="Seventh"),key!DE182,IF(AND($C$2="eighth"),key!DE282,"")))</f>
        <v/>
      </c>
      <c r="CT80" s="298" t="str">
        <f>IF(AND($C$2="sixth"),key!DF82,IF(AND($C$2="Seventh"),key!DF182,IF(AND($C$2="eighth"),key!DF282,"")))</f>
        <v/>
      </c>
      <c r="CU80" s="295" t="str">
        <f>IF(AND($C$2="sixth"),key!DG82,IF(AND($C$2="Seventh"),key!DG182,IF(AND($C$2="eighth"),key!DG282,"")))</f>
        <v/>
      </c>
      <c r="CV80" s="295" t="str">
        <f>IF(AND($C$2="sixth"),key!DH82,IF(AND($C$2="Seventh"),key!DH182,IF(AND($C$2="eighth"),key!DH282,"")))</f>
        <v/>
      </c>
      <c r="CW80" s="302" t="str">
        <f>IF(AND($C$2="sixth"),key!DI82,IF(AND($C$2="Seventh"),key!DI182,IF(AND($C$2="eighth"),key!DI282,"")))</f>
        <v/>
      </c>
      <c r="CX80" s="298" t="str">
        <f>IF(AND($C$2="sixth"),key!DJ82,IF(AND($C$2="Seventh"),key!DJ182,IF(AND($C$2="eighth"),key!DJ282,"")))</f>
        <v/>
      </c>
      <c r="CY80" s="295" t="str">
        <f>IF(AND($C$2="sixth"),key!DK82,IF(AND($C$2="Seventh"),key!DK182,IF(AND($C$2="eighth"),key!DK282,"")))</f>
        <v/>
      </c>
      <c r="CZ80" s="295" t="str">
        <f>IF(AND($C$2="sixth"),key!DL82,IF(AND($C$2="Seventh"),key!DL182,IF(AND($C$2="eighth"),key!DL282,"")))</f>
        <v/>
      </c>
      <c r="DA80" s="302" t="str">
        <f>IF(AND($C$2="sixth"),key!DM82,IF(AND($C$2="Seventh"),key!DM182,IF(AND($C$2="eighth"),key!DM282,"")))</f>
        <v/>
      </c>
      <c r="DB80" s="298" t="str">
        <f>IF(AND($C$2="sixth"),key!DN82,IF(AND($C$2="Seventh"),key!DN182,IF(AND($C$2="eighth"),key!DN282,"")))</f>
        <v/>
      </c>
      <c r="DC80" s="295" t="str">
        <f>IF(AND($C$2="sixth"),key!DO82,IF(AND($C$2="Seventh"),key!DO182,IF(AND($C$2="eighth"),key!DO282,"")))</f>
        <v/>
      </c>
      <c r="DD80" s="295" t="str">
        <f>IF(AND($C$2="sixth"),key!DP82,IF(AND($C$2="Seventh"),key!DP182,IF(AND($C$2="eighth"),key!DP282,"")))</f>
        <v/>
      </c>
      <c r="DE80" s="302" t="str">
        <f>IF(AND($C$2="sixth"),key!DQ82,IF(AND($C$2="Seventh"),key!DQ182,IF(AND($C$2="eighth"),key!DQ282,"")))</f>
        <v/>
      </c>
      <c r="DF80" s="298" t="str">
        <f>IF(AND($C$2="sixth"),key!DR82,IF(AND($C$2="Seventh"),key!DR182,IF(AND($C$2="eighth"),key!DR282,"")))</f>
        <v/>
      </c>
      <c r="DG80" s="295" t="str">
        <f>IF(AND($C$2="sixth"),key!DS82,IF(AND($C$2="Seventh"),key!DS182,IF(AND($C$2="eighth"),key!DS282,"")))</f>
        <v/>
      </c>
      <c r="DH80" s="295" t="str">
        <f>IF(AND($C$2="sixth"),key!DT82,IF(AND($C$2="Seventh"),key!DT182,IF(AND($C$2="eighth"),key!DT282,"")))</f>
        <v/>
      </c>
      <c r="DI80" s="302" t="str">
        <f>IF(AND($C$2="sixth"),key!DU82,IF(AND($C$2="Seventh"),key!DU182,IF(AND($C$2="eighth"),key!DU282,"")))</f>
        <v/>
      </c>
      <c r="DJ80" s="298" t="str">
        <f>IF(AND($C$2="sixth"),key!DV82,IF(AND($C$2="Seventh"),key!DV182,IF(AND($C$2="eighth"),key!DV282,"")))</f>
        <v/>
      </c>
      <c r="DK80" s="259" t="str">
        <f>IF(AND($C$2="sixth"),key!DY82,IF(AND($C$2="Seventh"),key!DY182,IF(AND($C$2="eighth"),key!DY282,"")))</f>
        <v/>
      </c>
      <c r="DL80" s="299" t="str">
        <f>IF(AND($C$2="sixth"),key!DZ82,IF(AND($C$2="Seventh"),key!DZ182,IF(AND($C$2="eighth"),key!DZ282,"")))</f>
        <v/>
      </c>
      <c r="DM80" s="295" t="str">
        <f>IF(AND($C$2="sixth"),key!EB82,IF(AND($C$2="Seventh"),key!EB182,IF(AND($C$2="eighth"),key!EB282,"")))</f>
        <v/>
      </c>
      <c r="DN80" s="295" t="str">
        <f>IF(AND($C$2="sixth"),key!EC82,IF(AND($C$2="Seventh"),key!EC182,IF(AND($C$2="eighth"),key!EC282,"")))</f>
        <v/>
      </c>
      <c r="DO80" s="302" t="str">
        <f>IF(AND($C$2="sixth"),key!ED82,IF(AND($C$2="Seventh"),key!ED182,IF(AND($C$2="eighth"),key!ED282,"")))</f>
        <v/>
      </c>
      <c r="DP80" s="298" t="str">
        <f>IF(AND($C$2="sixth"),key!EE82,IF(AND($C$2="Seventh"),key!EE182,IF(AND($C$2="eighth"),key!EE282,"")))</f>
        <v/>
      </c>
      <c r="DQ80" s="295" t="str">
        <f>IF(AND($C$2="sixth"),key!EF82,IF(AND($C$2="Seventh"),key!EF182,IF(AND($C$2="eighth"),key!EF282,"")))</f>
        <v/>
      </c>
      <c r="DR80" s="295" t="str">
        <f>IF(AND($C$2="sixth"),key!EG82,IF(AND($C$2="Seventh"),key!EG182,IF(AND($C$2="eighth"),key!EG282,"")))</f>
        <v/>
      </c>
      <c r="DS80" s="302" t="str">
        <f>IF(AND($C$2="sixth"),key!EH82,IF(AND($C$2="Seventh"),key!EH182,IF(AND($C$2="eighth"),key!EH282,"")))</f>
        <v/>
      </c>
      <c r="DT80" s="298" t="str">
        <f>IF(AND($C$2="sixth"),key!EI82,IF(AND($C$2="Seventh"),key!EI182,IF(AND($C$2="eighth"),key!EI282,"")))</f>
        <v/>
      </c>
      <c r="DU80" s="295" t="str">
        <f>IF(AND($C$2="sixth"),key!EJ82,IF(AND($C$2="Seventh"),key!EJ182,IF(AND($C$2="eighth"),key!EJ282,"")))</f>
        <v/>
      </c>
      <c r="DV80" s="295" t="str">
        <f>IF(AND($C$2="sixth"),key!EK82,IF(AND($C$2="Seventh"),key!EK182,IF(AND($C$2="eighth"),key!EK282,"")))</f>
        <v/>
      </c>
      <c r="DW80" s="302" t="str">
        <f>IF(AND($C$2="sixth"),key!EL82,IF(AND($C$2="Seventh"),key!EL182,IF(AND($C$2="eighth"),key!EL282,"")))</f>
        <v/>
      </c>
      <c r="DX80" s="298" t="str">
        <f>IF(AND($C$2="sixth"),key!EM82,IF(AND($C$2="Seventh"),key!EM182,IF(AND($C$2="eighth"),key!EM282,"")))</f>
        <v/>
      </c>
      <c r="DY80" s="295" t="str">
        <f>IF(AND($C$2="sixth"),key!EN82,IF(AND($C$2="Seventh"),key!EN182,IF(AND($C$2="eighth"),key!EN282,"")))</f>
        <v/>
      </c>
      <c r="DZ80" s="295" t="str">
        <f>IF(AND($C$2="sixth"),key!EO82,IF(AND($C$2="Seventh"),key!EO182,IF(AND($C$2="eighth"),key!EO282,"")))</f>
        <v/>
      </c>
      <c r="EA80" s="302" t="str">
        <f>IF(AND($C$2="sixth"),key!EP82,IF(AND($C$2="Seventh"),key!EP182,IF(AND($C$2="eighth"),key!EP282,"")))</f>
        <v/>
      </c>
      <c r="EB80" s="298" t="str">
        <f>IF(AND($C$2="sixth"),key!EQ82,IF(AND($C$2="Seventh"),key!EQ182,IF(AND($C$2="eighth"),key!EQ282,"")))</f>
        <v/>
      </c>
      <c r="EC80" s="295" t="str">
        <f>IF(AND($C$2="sixth"),key!ER82,IF(AND($C$2="Seventh"),key!ER182,IF(AND($C$2="eighth"),key!ER282,"")))</f>
        <v/>
      </c>
      <c r="ED80" s="295" t="str">
        <f>IF(AND($C$2="sixth"),key!ES82,IF(AND($C$2="Seventh"),key!ES182,IF(AND($C$2="eighth"),key!ES282,"")))</f>
        <v/>
      </c>
      <c r="EE80" s="302" t="str">
        <f>IF(AND($C$2="sixth"),key!ET82,IF(AND($C$2="Seventh"),key!ET182,IF(AND($C$2="eighth"),key!ET282,"")))</f>
        <v/>
      </c>
      <c r="EF80" s="298" t="str">
        <f>IF(AND($C$2="sixth"),key!EU82,IF(AND($C$2="Seventh"),key!EU182,IF(AND($C$2="eighth"),key!EU282,"")))</f>
        <v/>
      </c>
      <c r="EG80" s="259" t="str">
        <f>IF(AND($C$2="sixth"),key!EX82,IF(AND($C$2="Seventh"),key!EX182,IF(AND($C$2="eighth"),key!EX282,"")))</f>
        <v/>
      </c>
      <c r="EH80" s="299" t="str">
        <f>IF(AND($C$2="sixth"),key!EY82,IF(AND($C$2="Seventh"),key!EY182,IF(AND($C$2="eighth"),key!EY282,"")))</f>
        <v/>
      </c>
      <c r="EI80" s="260" t="str">
        <f t="shared" si="21"/>
        <v/>
      </c>
      <c r="EJ80" s="254" t="str">
        <f>IF(AND($C$2="sixth"),key!EZ82,IF(AND($C$2="Seventh"),key!EZ182,IF(AND($C$2="eighth"),key!EZ282,"")))</f>
        <v/>
      </c>
      <c r="EK80" s="254" t="str">
        <f>IF(AND($C$2="sixth"),key!FA82,IF(AND($C$2="Seventh"),key!FA182,IF(AND($C$2="eighth"),key!FA282,"")))</f>
        <v/>
      </c>
      <c r="EL80" s="254" t="str">
        <f>IF(AND($C$2="sixth"),key!FB82,IF(AND($C$2="Seventh"),key!FB182,IF(AND($C$2="eighth"),key!FB282,"")))</f>
        <v/>
      </c>
      <c r="EM80" s="254" t="str">
        <f>IF(AND($C$2="sixth"),key!FC82,IF(AND($C$2="Seventh"),key!FC182,IF(AND($C$2="eighth"),key!FC282,"")))</f>
        <v/>
      </c>
      <c r="EN80" s="254" t="str">
        <f>IF(AND($C$2="sixth"),key!FD82,IF(AND($C$2="Seventh"),key!FD182,IF(AND($C$2="eighth"),key!FD282,"")))</f>
        <v/>
      </c>
      <c r="EO80" s="310" t="str">
        <f>IF(AND($C$2="sixth"),key!FE82,IF(AND($C$2="Seventh"),key!FE182,IF(AND($C$2="eighth"),key!FE282,"")))</f>
        <v/>
      </c>
      <c r="EP80" s="311" t="str">
        <f>IF(AND($C$2="sixth"),key!FF82,IF(AND($C$2="Seventh"),key!FF182,IF(AND($C$2="eighth"),key!FF282,"")))</f>
        <v xml:space="preserve"> </v>
      </c>
      <c r="EQ80" s="254" t="str">
        <f>IF(AND($C$2="sixth"),key!FG82,IF(AND($C$2="Seventh"),key!FG182,IF(AND($C$2="eighth"),key!FG282,"")))</f>
        <v/>
      </c>
      <c r="ER80" s="254" t="str">
        <f>IF(AND($C$2="sixth"),key!FH82,IF(AND($C$2="Seventh"),key!FH182,IF(AND($C$2="eighth"),key!FH282,"")))</f>
        <v/>
      </c>
      <c r="ES80" s="254" t="str">
        <f>IF(AND($C$2="sixth"),key!FI82,IF(AND($C$2="Seventh"),key!FI182,IF(AND($C$2="eighth"),key!FI282,"")))</f>
        <v/>
      </c>
      <c r="ET80" s="254" t="str">
        <f>IF(AND($C$2="sixth"),key!FJ82,IF(AND($C$2="Seventh"),key!FJ182,IF(AND($C$2="eighth"),key!FJ282,"")))</f>
        <v/>
      </c>
      <c r="EU80" s="254" t="str">
        <f>IF(AND($C$2="sixth"),key!FK82,IF(AND($C$2="Seventh"),key!FK182,IF(AND($C$2="eighth"),key!FK282,"")))</f>
        <v/>
      </c>
      <c r="EV80" s="310" t="str">
        <f>IF(AND($C$2="sixth"),key!FL82,IF(AND($C$2="Seventh"),key!FL182,IF(AND($C$2="eighth"),key!FL282,"")))</f>
        <v/>
      </c>
      <c r="EW80" s="311" t="str">
        <f>IF(AND($C$2="sixth"),key!FM82,IF(AND($C$2="Seventh"),key!FM182,IF(AND($C$2="eighth"),key!FM282,"")))</f>
        <v xml:space="preserve"> </v>
      </c>
      <c r="EX80" s="254" t="str">
        <f>IF(AND($C$2="sixth"),key!FN82,IF(AND($C$2="Seventh"),key!FN182,IF(AND($C$2="eighth"),key!FN282,"")))</f>
        <v/>
      </c>
      <c r="EY80" s="254" t="str">
        <f>IF(AND($C$2="sixth"),key!FO82,IF(AND($C$2="Seventh"),key!FO182,IF(AND($C$2="eighth"),key!FO282,"")))</f>
        <v/>
      </c>
      <c r="EZ80" s="254" t="str">
        <f>IF(AND($C$2="sixth"),key!FP82,IF(AND($C$2="Seventh"),key!FP182,IF(AND($C$2="eighth"),key!FP282,"")))</f>
        <v/>
      </c>
      <c r="FA80" s="254" t="str">
        <f>IF(AND($C$2="sixth"),key!FQ82,IF(AND($C$2="Seventh"),key!FQ182,IF(AND($C$2="eighth"),key!FQ282,"")))</f>
        <v/>
      </c>
      <c r="FB80" s="254" t="str">
        <f>IF(AND($C$2="sixth"),key!FR82,IF(AND($C$2="Seventh"),key!FR182,IF(AND($C$2="eighth"),key!FR282,"")))</f>
        <v/>
      </c>
      <c r="FC80" s="310" t="str">
        <f>IF(AND($C$2="sixth"),key!FS82,IF(AND($C$2="Seventh"),key!FS182,IF(AND($C$2="eighth"),key!FS282,"")))</f>
        <v/>
      </c>
      <c r="FD80" s="311" t="str">
        <f>IF(AND($C$2="sixth"),key!FT82,IF(AND($C$2="Seventh"),key!FT182,IF(AND($C$2="eighth"),key!FT282,"")))</f>
        <v xml:space="preserve"> </v>
      </c>
      <c r="FE80" s="344" t="str">
        <f t="shared" si="13"/>
        <v/>
      </c>
      <c r="FF80" s="261" t="str">
        <f>IF(AND($C$2="sixth"),key!GI82,IF(AND($C$2="Seventh"),key!GI182,IF(AND($C$2="eighth"),key!GI282,"")))</f>
        <v/>
      </c>
      <c r="FG80" s="842" t="str">
        <f>IF(AND($C$2="sixth"),key!GJ82,IF(AND($C$2="Seventh"),key!GJ182,IF(AND($C$2="eighth"),key!GJ282,"")))</f>
        <v/>
      </c>
      <c r="FH80" s="843"/>
      <c r="FI80" s="255" t="str">
        <f>IF(AND($C$2="sixth"),key!GG82,IF(AND($C$2="Seventh"),key!GG182,IF(AND($C$2="eighth"),key!GG282,"")))</f>
        <v/>
      </c>
      <c r="FJ80" s="330" t="str">
        <f t="shared" si="22"/>
        <v/>
      </c>
      <c r="FK80" s="248"/>
      <c r="FL80" s="248"/>
      <c r="FY80" s="50" t="str">
        <f>IF(AND($C$2="sixth"),key!GH82,IF(AND($C$2="Seventh"),key!GH182,IF(AND($C$2="eighth"),key!GH282,"")))</f>
        <v/>
      </c>
    </row>
    <row r="81" spans="1:181" ht="18.75">
      <c r="A81" s="257">
        <v>75</v>
      </c>
      <c r="B81" s="291" t="str">
        <f>IF(AND($C$2="sixth"),key!E83,IF(AND($C$2="Seventh"),key!E183,IF(AND($C$2="eighth"),key!E283,"")))</f>
        <v/>
      </c>
      <c r="C81" s="288" t="str">
        <f>IF(ISNA(VLOOKUP(D81,Register!A$7:Z$315,10,FALSE)),"",VLOOKUP(D81,Register!A$7:Z$315,10,FALSE))</f>
        <v/>
      </c>
      <c r="D81" s="289" t="str">
        <f>IF(AND($C$2="sixth"),key!B83,IF(AND($C$2="Seventh"),key!B183,IF(AND($C$2="eighth"),key!B283,"")))</f>
        <v/>
      </c>
      <c r="E81" s="290" t="str">
        <f>IF(AND($C$2="sixth"),key!C83,IF(AND($C$2="Seventh"),key!C183,IF(AND($C$2="eighth"),key!C283,"")))</f>
        <v/>
      </c>
      <c r="F81" s="290" t="str">
        <f>IF(AND($C$2="sixth"),key!D83,IF(AND($C$2="Seventh"),key!D183,IF(AND($C$2="eighth"),key!D283,"")))</f>
        <v/>
      </c>
      <c r="G81" s="295" t="str">
        <f>IF(AND($C$2="sixth"),key!G83,IF(AND($C$2="Seventh"),key!G183,IF(AND($C$2="eighth"),key!G283,"")))</f>
        <v/>
      </c>
      <c r="H81" s="295" t="str">
        <f>IF(AND($C$2="sixth"),key!H83,IF(AND($C$2="Seventh"),key!H183,IF(AND($C$2="eighth"),key!H283,"")))</f>
        <v/>
      </c>
      <c r="I81" s="297" t="str">
        <f t="shared" si="12"/>
        <v/>
      </c>
      <c r="J81" s="296" t="str">
        <f>IF(AND($C$2="sixth"),key!J83,IF(AND($C$2="Seventh"),key!J183,IF(AND($C$2="eighth"),key!J283,"")))</f>
        <v/>
      </c>
      <c r="K81" s="295" t="str">
        <f>IF(AND($C$2="sixth"),key!K83,IF(AND($C$2="Seventh"),key!K183,IF(AND($C$2="eighth"),key!K283,"")))</f>
        <v/>
      </c>
      <c r="L81" s="295" t="str">
        <f>IF(AND($C$2="sixth"),key!L83,IF(AND($C$2="Seventh"),key!L183,IF(AND($C$2="eighth"),key!L283,"")))</f>
        <v/>
      </c>
      <c r="M81" s="258" t="str">
        <f t="shared" si="14"/>
        <v/>
      </c>
      <c r="N81" s="298" t="str">
        <f>IF(AND($C$2="sixth"),key!N83,IF(AND($C$2="Seventh"),key!N183,IF(AND($C$2="eighth"),key!N283,"")))</f>
        <v/>
      </c>
      <c r="O81" s="295" t="str">
        <f>IF(AND($C$2="sixth"),key!O83,IF(AND($C$2="Seventh"),key!O183,IF(AND($C$2="eighth"),key!O283,"")))</f>
        <v/>
      </c>
      <c r="P81" s="295" t="str">
        <f>IF(AND($C$2="sixth"),key!P83,IF(AND($C$2="Seventh"),key!P183,IF(AND($C$2="eighth"),key!P283,"")))</f>
        <v/>
      </c>
      <c r="Q81" s="258" t="str">
        <f t="shared" si="15"/>
        <v/>
      </c>
      <c r="R81" s="298" t="str">
        <f>IF(AND($C$2="sixth"),key!R83,IF(AND($C$2="Seventh"),key!R183,IF(AND($C$2="eighth"),key!R283,"")))</f>
        <v/>
      </c>
      <c r="S81" s="295" t="str">
        <f>IF(AND($C$2="sixth"),key!S83,IF(AND($C$2="Seventh"),key!S183,IF(AND($C$2="eighth"),key!S283,"")))</f>
        <v/>
      </c>
      <c r="T81" s="295" t="str">
        <f>IF(AND($C$2="sixth"),key!T83,IF(AND($C$2="Seventh"),key!T183,IF(AND($C$2="eighth"),key!T283,"")))</f>
        <v/>
      </c>
      <c r="U81" s="258" t="str">
        <f t="shared" si="16"/>
        <v/>
      </c>
      <c r="V81" s="298" t="str">
        <f>IF(AND($C$2="sixth"),key!V83,IF(AND($C$2="Seventh"),key!V183,IF(AND($C$2="eighth"),key!V283,"")))</f>
        <v/>
      </c>
      <c r="W81" s="295" t="str">
        <f>IF(AND($C$2="sixth"),key!W83,IF(AND($C$2="Seventh"),key!W183,IF(AND($C$2="eighth"),key!W283,"")))</f>
        <v/>
      </c>
      <c r="X81" s="295" t="str">
        <f>IF(AND($C$2="sixth"),key!X83,IF(AND($C$2="Seventh"),key!X183,IF(AND($C$2="eighth"),key!X283,"")))</f>
        <v/>
      </c>
      <c r="Y81" s="259" t="str">
        <f t="shared" si="17"/>
        <v/>
      </c>
      <c r="Z81" s="298" t="str">
        <f>IF(AND($C$2="sixth"),key!Z83,IF(AND($C$2="Seventh"),key!Z183,IF(AND($C$2="eighth"),key!Z283,"")))</f>
        <v/>
      </c>
      <c r="AA81" s="259" t="str">
        <f>IF(AND($C$2="sixth"),key!AC83,IF(AND($C$2="Seventh"),key!AC183,IF(AND($C$2="eighth"),key!AC283,"")))</f>
        <v/>
      </c>
      <c r="AB81" s="299" t="str">
        <f>IF(AND($C$2="sixth"),key!AD83,IF(AND($C$2="Seventh"),key!AD183,IF(AND($C$2="eighth"),key!AD283,"")))</f>
        <v/>
      </c>
      <c r="AC81" s="295" t="str">
        <f>IF(AND($C$2="sixth"),key!AF83,IF(AND($C$2="Seventh"),key!AF183,IF(AND($C$2="eighth"),key!AF283,"")))</f>
        <v/>
      </c>
      <c r="AD81" s="295" t="str">
        <f>IF(AND($C$2="sixth"),key!AG83,IF(AND($C$2="Seventh"),key!AG183,IF(AND($C$2="eighth"),key!AG283,"")))</f>
        <v/>
      </c>
      <c r="AE81" s="297" t="str">
        <f t="shared" si="18"/>
        <v/>
      </c>
      <c r="AF81" s="296" t="str">
        <f>IF(AND($C$2="sixth"),key!AI83,IF(AND($C$2="Seventh"),key!AI183,IF(AND($C$2="eighth"),key!AI283,"")))</f>
        <v/>
      </c>
      <c r="AG81" s="295" t="str">
        <f>IF(AND($C$2="sixth"),key!AJ83,IF(AND($C$2="Seventh"),key!AJ183,IF(AND($C$2="eighth"),key!AJ283,"")))</f>
        <v/>
      </c>
      <c r="AH81" s="295" t="str">
        <f>IF(AND($C$2="sixth"),key!AK83,IF(AND($C$2="Seventh"),key!AK183,IF(AND($C$2="eighth"),key!AK283,"")))</f>
        <v/>
      </c>
      <c r="AI81" s="258" t="str">
        <f t="shared" si="19"/>
        <v/>
      </c>
      <c r="AJ81" s="298" t="str">
        <f>IF(AND($C$2="sixth"),key!AM83,IF(AND($C$2="Seventh"),key!AM183,IF(AND($C$2="eighth"),key!AM283,"")))</f>
        <v/>
      </c>
      <c r="AK81" s="295" t="str">
        <f>IF(AND($C$2="sixth"),key!AN83,IF(AND($C$2="Seventh"),key!AN183,IF(AND($C$2="eighth"),key!AN283,"")))</f>
        <v/>
      </c>
      <c r="AL81" s="295" t="str">
        <f>IF(AND($C$2="sixth"),key!AO83,IF(AND($C$2="Seventh"),key!AO183,IF(AND($C$2="eighth"),key!AO283,"")))</f>
        <v/>
      </c>
      <c r="AM81" s="258" t="str">
        <f t="shared" si="20"/>
        <v/>
      </c>
      <c r="AN81" s="298" t="str">
        <f>IF(AND($C$2="sixth"),key!AQ83,IF(AND($C$2="Seventh"),key!AQ183,IF(AND($C$2="eighth"),key!AQ283,"")))</f>
        <v/>
      </c>
      <c r="AO81" s="295" t="str">
        <f>IF(AND($C$2="sixth"),key!AR83,IF(AND($C$2="Seventh"),key!AR183,IF(AND($C$2="eighth"),key!AR283,"")))</f>
        <v/>
      </c>
      <c r="AP81" s="295" t="str">
        <f>IF(AND($C$2="sixth"),key!AS83,IF(AND($C$2="Seventh"),key!AS183,IF(AND($C$2="eighth"),key!AS283,"")))</f>
        <v/>
      </c>
      <c r="AQ81" s="303" t="str">
        <f>IF(AND($C$2="sixth"),key!AT83,IF(AND($C$2="Seventh"),key!AT183,IF(AND($C$2="eighth"),key!AT283,"")))</f>
        <v/>
      </c>
      <c r="AR81" s="298" t="str">
        <f>IF(AND($C$2="sixth"),key!AU83,IF(AND($C$2="Seventh"),key!AU183,IF(AND($C$2="eighth"),key!AU283,"")))</f>
        <v/>
      </c>
      <c r="AS81" s="295" t="str">
        <f>IF(AND($C$2="sixth"),key!AV83,IF(AND($C$2="Seventh"),key!AV183,IF(AND($C$2="eighth"),key!AV283,"")))</f>
        <v/>
      </c>
      <c r="AT81" s="295" t="str">
        <f>IF(AND($C$2="sixth"),key!AW83,IF(AND($C$2="Seventh"),key!AW183,IF(AND($C$2="eighth"),key!AW283,"")))</f>
        <v/>
      </c>
      <c r="AU81" s="303" t="str">
        <f>IF(AND($C$2="sixth"),key!AX83,IF(AND($C$2="Seventh"),key!AX183,IF(AND($C$2="eighth"),key!AX283,"")))</f>
        <v/>
      </c>
      <c r="AV81" s="298" t="str">
        <f>IF(AND($C$2="sixth"),key!AY83,IF(AND($C$2="Seventh"),key!AY183,IF(AND($C$2="eighth"),key!AY283,"")))</f>
        <v/>
      </c>
      <c r="AW81" s="259" t="str">
        <f>IF(AND($C$2="sixth"),key!BB83,IF(AND($C$2="Seventh"),key!BB183,IF(AND($C$2="eighth"),key!BB283,"")))</f>
        <v/>
      </c>
      <c r="AX81" s="299" t="str">
        <f>IF(AND($C$2="sixth"),key!BC83,IF(AND($C$2="Seventh"),key!BC183,IF(AND($C$2="eighth"),key!BC283,"")))</f>
        <v/>
      </c>
      <c r="AY81" s="295" t="str">
        <f>IF(AND($C$2="sixth"),key!BE83,IF(AND($C$2="Seventh"),key!BE183,IF(AND($C$2="eighth"),key!BE283,"")))</f>
        <v/>
      </c>
      <c r="AZ81" s="295" t="str">
        <f>IF(AND($C$2="sixth"),key!BF83,IF(AND($C$2="Seventh"),key!BF183,IF(AND($C$2="eighth"),key!BF283,"")))</f>
        <v/>
      </c>
      <c r="BA81" s="302" t="str">
        <f>IF(AND($C$2="sixth"),key!BG83,IF(AND($C$2="Seventh"),key!BG183,IF(AND($C$2="eighth"),key!BG283,"")))</f>
        <v/>
      </c>
      <c r="BB81" s="298" t="str">
        <f>IF(AND($C$2="sixth"),key!BH83,IF(AND($C$2="Seventh"),key!BH183,IF(AND($C$2="eighth"),key!BH283,"")))</f>
        <v/>
      </c>
      <c r="BC81" s="295" t="str">
        <f>IF(AND($C$2="sixth"),key!BI83,IF(AND($C$2="Seventh"),key!BI183,IF(AND($C$2="eighth"),key!BI283,"")))</f>
        <v/>
      </c>
      <c r="BD81" s="295" t="str">
        <f>IF(AND($C$2="sixth"),key!BJ83,IF(AND($C$2="Seventh"),key!BJ183,IF(AND($C$2="eighth"),key!BJ283,"")))</f>
        <v/>
      </c>
      <c r="BE81" s="302" t="str">
        <f>IF(AND($C$2="sixth"),key!BK83,IF(AND($C$2="Seventh"),key!BK183,IF(AND($C$2="eighth"),key!BK283,"")))</f>
        <v/>
      </c>
      <c r="BF81" s="298" t="str">
        <f>IF(AND($C$2="sixth"),key!BL83,IF(AND($C$2="Seventh"),key!BL183,IF(AND($C$2="eighth"),key!BL283,"")))</f>
        <v/>
      </c>
      <c r="BG81" s="295" t="str">
        <f>IF(AND($C$2="sixth"),key!BM83,IF(AND($C$2="Seventh"),key!BM183,IF(AND($C$2="eighth"),key!BM283,"")))</f>
        <v/>
      </c>
      <c r="BH81" s="295" t="str">
        <f>IF(AND($C$2="sixth"),key!BN83,IF(AND($C$2="Seventh"),key!BN183,IF(AND($C$2="eighth"),key!BN283,"")))</f>
        <v/>
      </c>
      <c r="BI81" s="302" t="str">
        <f>IF(AND($C$2="sixth"),key!BO83,IF(AND($C$2="Seventh"),key!BO183,IF(AND($C$2="eighth"),key!BO283,"")))</f>
        <v/>
      </c>
      <c r="BJ81" s="298" t="str">
        <f>IF(AND($C$2="sixth"),key!BP83,IF(AND($C$2="Seventh"),key!BP183,IF(AND($C$2="eighth"),key!BP283,"")))</f>
        <v/>
      </c>
      <c r="BK81" s="295" t="str">
        <f>IF(AND($C$2="sixth"),key!BQ83,IF(AND($C$2="Seventh"),key!BQ183,IF(AND($C$2="eighth"),key!BQ283,"")))</f>
        <v/>
      </c>
      <c r="BL81" s="295" t="str">
        <f>IF(AND($C$2="sixth"),key!BR83,IF(AND($C$2="Seventh"),key!BR183,IF(AND($C$2="eighth"),key!BR283,"")))</f>
        <v/>
      </c>
      <c r="BM81" s="302" t="str">
        <f>IF(AND($C$2="sixth"),key!BS83,IF(AND($C$2="Seventh"),key!BS183,IF(AND($C$2="eighth"),key!BS283,"")))</f>
        <v/>
      </c>
      <c r="BN81" s="298" t="str">
        <f>IF(AND($C$2="sixth"),key!BT83,IF(AND($C$2="Seventh"),key!BT183,IF(AND($C$2="eighth"),key!BT283,"")))</f>
        <v/>
      </c>
      <c r="BO81" s="295" t="str">
        <f>IF(AND($C$2="sixth"),key!BU83,IF(AND($C$2="Seventh"),key!BU183,IF(AND($C$2="eighth"),key!BU283,"")))</f>
        <v/>
      </c>
      <c r="BP81" s="295" t="str">
        <f>IF(AND($C$2="sixth"),key!BV83,IF(AND($C$2="Seventh"),key!BV183,IF(AND($C$2="eighth"),key!BV283,"")))</f>
        <v/>
      </c>
      <c r="BQ81" s="302" t="str">
        <f>IF(AND($C$2="sixth"),key!BW83,IF(AND($C$2="Seventh"),key!BW183,IF(AND($C$2="eighth"),key!BW283,"")))</f>
        <v/>
      </c>
      <c r="BR81" s="298" t="str">
        <f>IF(AND($C$2="sixth"),key!BX83,IF(AND($C$2="Seventh"),key!BX183,IF(AND($C$2="eighth"),key!BX283,"")))</f>
        <v/>
      </c>
      <c r="BS81" s="259" t="str">
        <f>IF(AND($C$2="sixth"),key!CA83,IF(AND($C$2="Seventh"),key!CA183,IF(AND($C$2="eighth"),key!CA283,"")))</f>
        <v/>
      </c>
      <c r="BT81" s="299" t="str">
        <f>IF(AND($C$2="sixth"),key!CB83,IF(AND($C$2="Seventh"),key!CB183,IF(AND($C$2="eighth"),key!CB283,"")))</f>
        <v/>
      </c>
      <c r="BU81" s="295" t="str">
        <f>IF(AND($C$2="sixth"),key!CD83,IF(AND($C$2="Seventh"),key!CD183,IF(AND($C$2="eighth"),key!CD283,"")))</f>
        <v/>
      </c>
      <c r="BV81" s="295" t="str">
        <f>IF(AND($C$2="sixth"),key!CE83,IF(AND($C$2="Seventh"),key!CE183,IF(AND($C$2="eighth"),key!CE283,"")))</f>
        <v/>
      </c>
      <c r="BW81" s="302" t="str">
        <f>IF(AND($C$2="sixth"),key!CF83,IF(AND($C$2="Seventh"),key!CF183,IF(AND($C$2="eighth"),key!CF283,"")))</f>
        <v/>
      </c>
      <c r="BX81" s="298" t="str">
        <f>IF(AND($C$2="sixth"),key!CG83,IF(AND($C$2="Seventh"),key!CG183,IF(AND($C$2="eighth"),key!CG283,"")))</f>
        <v/>
      </c>
      <c r="BY81" s="295" t="str">
        <f>IF(AND($C$2="sixth"),key!CH83,IF(AND($C$2="Seventh"),key!CH183,IF(AND($C$2="eighth"),key!CH283,"")))</f>
        <v/>
      </c>
      <c r="BZ81" s="295" t="str">
        <f>IF(AND($C$2="sixth"),key!CI83,IF(AND($C$2="Seventh"),key!CI183,IF(AND($C$2="eighth"),key!CI283,"")))</f>
        <v/>
      </c>
      <c r="CA81" s="302" t="str">
        <f>IF(AND($C$2="sixth"),key!CJ83,IF(AND($C$2="Seventh"),key!CJ183,IF(AND($C$2="eighth"),key!CJ283,"")))</f>
        <v/>
      </c>
      <c r="CB81" s="298" t="str">
        <f>IF(AND($C$2="sixth"),key!CK83,IF(AND($C$2="Seventh"),key!CK183,IF(AND($C$2="eighth"),key!CK283,"")))</f>
        <v/>
      </c>
      <c r="CC81" s="295" t="str">
        <f>IF(AND($C$2="sixth"),key!CL83,IF(AND($C$2="Seventh"),key!CL183,IF(AND($C$2="eighth"),key!CL283,"")))</f>
        <v/>
      </c>
      <c r="CD81" s="295" t="str">
        <f>IF(AND($C$2="sixth"),key!CM83,IF(AND($C$2="Seventh"),key!CM183,IF(AND($C$2="eighth"),key!CM283,"")))</f>
        <v/>
      </c>
      <c r="CE81" s="302" t="str">
        <f>IF(AND($C$2="sixth"),key!CN83,IF(AND($C$2="Seventh"),key!CN183,IF(AND($C$2="eighth"),key!CN283,"")))</f>
        <v/>
      </c>
      <c r="CF81" s="298" t="str">
        <f>IF(AND($C$2="sixth"),key!CO83,IF(AND($C$2="Seventh"),key!CO183,IF(AND($C$2="eighth"),key!CO283,"")))</f>
        <v/>
      </c>
      <c r="CG81" s="295" t="str">
        <f>IF(AND($C$2="sixth"),key!CP83,IF(AND($C$2="Seventh"),key!CP183,IF(AND($C$2="eighth"),key!CP283,"")))</f>
        <v/>
      </c>
      <c r="CH81" s="295" t="str">
        <f>IF(AND($C$2="sixth"),key!CQ83,IF(AND($C$2="Seventh"),key!CQ183,IF(AND($C$2="eighth"),key!CQ283,"")))</f>
        <v/>
      </c>
      <c r="CI81" s="302" t="str">
        <f>IF(AND($C$2="sixth"),key!CR83,IF(AND($C$2="Seventh"),key!CR183,IF(AND($C$2="eighth"),key!CR283,"")))</f>
        <v/>
      </c>
      <c r="CJ81" s="298" t="str">
        <f>IF(AND($C$2="sixth"),key!CS83,IF(AND($C$2="Seventh"),key!CS183,IF(AND($C$2="eighth"),key!CS283,"")))</f>
        <v/>
      </c>
      <c r="CK81" s="295" t="str">
        <f>IF(AND($C$2="sixth"),key!CT83,IF(AND($C$2="Seventh"),key!CT183,IF(AND($C$2="eighth"),key!CT283,"")))</f>
        <v/>
      </c>
      <c r="CL81" s="295" t="str">
        <f>IF(AND($C$2="sixth"),key!CU83,IF(AND($C$2="Seventh"),key!CU183,IF(AND($C$2="eighth"),key!CU283,"")))</f>
        <v/>
      </c>
      <c r="CM81" s="302" t="str">
        <f>IF(AND($C$2="sixth"),key!CV83,IF(AND($C$2="Seventh"),key!CV183,IF(AND($C$2="eighth"),key!CV283,"")))</f>
        <v/>
      </c>
      <c r="CN81" s="298" t="str">
        <f>IF(AND($C$2="sixth"),key!CW83,IF(AND($C$2="Seventh"),key!CW183,IF(AND($C$2="eighth"),key!CW283,"")))</f>
        <v/>
      </c>
      <c r="CO81" s="259" t="str">
        <f>IF(AND($C$2="sixth"),key!CZ83,IF(AND($C$2="Seventh"),key!CZ183,IF(AND($C$2="eighth"),key!CZ283,"")))</f>
        <v/>
      </c>
      <c r="CP81" s="299" t="str">
        <f>IF(AND($C$2="sixth"),key!DA83,IF(AND($C$2="Seventh"),key!DA183,IF(AND($C$2="eighth"),key!DA283,"")))</f>
        <v/>
      </c>
      <c r="CQ81" s="295" t="str">
        <f>IF(AND($C$2="sixth"),key!DC83,IF(AND($C$2="Seventh"),key!DC183,IF(AND($C$2="eighth"),key!DC283,"")))</f>
        <v/>
      </c>
      <c r="CR81" s="295" t="str">
        <f>IF(AND($C$2="sixth"),key!DD83,IF(AND($C$2="Seventh"),key!DD183,IF(AND($C$2="eighth"),key!DD283,"")))</f>
        <v/>
      </c>
      <c r="CS81" s="302" t="str">
        <f>IF(AND($C$2="sixth"),key!DE83,IF(AND($C$2="Seventh"),key!DE183,IF(AND($C$2="eighth"),key!DE283,"")))</f>
        <v/>
      </c>
      <c r="CT81" s="298" t="str">
        <f>IF(AND($C$2="sixth"),key!DF83,IF(AND($C$2="Seventh"),key!DF183,IF(AND($C$2="eighth"),key!DF283,"")))</f>
        <v/>
      </c>
      <c r="CU81" s="295" t="str">
        <f>IF(AND($C$2="sixth"),key!DG83,IF(AND($C$2="Seventh"),key!DG183,IF(AND($C$2="eighth"),key!DG283,"")))</f>
        <v/>
      </c>
      <c r="CV81" s="295" t="str">
        <f>IF(AND($C$2="sixth"),key!DH83,IF(AND($C$2="Seventh"),key!DH183,IF(AND($C$2="eighth"),key!DH283,"")))</f>
        <v/>
      </c>
      <c r="CW81" s="302" t="str">
        <f>IF(AND($C$2="sixth"),key!DI83,IF(AND($C$2="Seventh"),key!DI183,IF(AND($C$2="eighth"),key!DI283,"")))</f>
        <v/>
      </c>
      <c r="CX81" s="298" t="str">
        <f>IF(AND($C$2="sixth"),key!DJ83,IF(AND($C$2="Seventh"),key!DJ183,IF(AND($C$2="eighth"),key!DJ283,"")))</f>
        <v/>
      </c>
      <c r="CY81" s="295" t="str">
        <f>IF(AND($C$2="sixth"),key!DK83,IF(AND($C$2="Seventh"),key!DK183,IF(AND($C$2="eighth"),key!DK283,"")))</f>
        <v/>
      </c>
      <c r="CZ81" s="295" t="str">
        <f>IF(AND($C$2="sixth"),key!DL83,IF(AND($C$2="Seventh"),key!DL183,IF(AND($C$2="eighth"),key!DL283,"")))</f>
        <v/>
      </c>
      <c r="DA81" s="302" t="str">
        <f>IF(AND($C$2="sixth"),key!DM83,IF(AND($C$2="Seventh"),key!DM183,IF(AND($C$2="eighth"),key!DM283,"")))</f>
        <v/>
      </c>
      <c r="DB81" s="298" t="str">
        <f>IF(AND($C$2="sixth"),key!DN83,IF(AND($C$2="Seventh"),key!DN183,IF(AND($C$2="eighth"),key!DN283,"")))</f>
        <v/>
      </c>
      <c r="DC81" s="295" t="str">
        <f>IF(AND($C$2="sixth"),key!DO83,IF(AND($C$2="Seventh"),key!DO183,IF(AND($C$2="eighth"),key!DO283,"")))</f>
        <v/>
      </c>
      <c r="DD81" s="295" t="str">
        <f>IF(AND($C$2="sixth"),key!DP83,IF(AND($C$2="Seventh"),key!DP183,IF(AND($C$2="eighth"),key!DP283,"")))</f>
        <v/>
      </c>
      <c r="DE81" s="302" t="str">
        <f>IF(AND($C$2="sixth"),key!DQ83,IF(AND($C$2="Seventh"),key!DQ183,IF(AND($C$2="eighth"),key!DQ283,"")))</f>
        <v/>
      </c>
      <c r="DF81" s="298" t="str">
        <f>IF(AND($C$2="sixth"),key!DR83,IF(AND($C$2="Seventh"),key!DR183,IF(AND($C$2="eighth"),key!DR283,"")))</f>
        <v/>
      </c>
      <c r="DG81" s="295" t="str">
        <f>IF(AND($C$2="sixth"),key!DS83,IF(AND($C$2="Seventh"),key!DS183,IF(AND($C$2="eighth"),key!DS283,"")))</f>
        <v/>
      </c>
      <c r="DH81" s="295" t="str">
        <f>IF(AND($C$2="sixth"),key!DT83,IF(AND($C$2="Seventh"),key!DT183,IF(AND($C$2="eighth"),key!DT283,"")))</f>
        <v/>
      </c>
      <c r="DI81" s="302" t="str">
        <f>IF(AND($C$2="sixth"),key!DU83,IF(AND($C$2="Seventh"),key!DU183,IF(AND($C$2="eighth"),key!DU283,"")))</f>
        <v/>
      </c>
      <c r="DJ81" s="298" t="str">
        <f>IF(AND($C$2="sixth"),key!DV83,IF(AND($C$2="Seventh"),key!DV183,IF(AND($C$2="eighth"),key!DV283,"")))</f>
        <v/>
      </c>
      <c r="DK81" s="259" t="str">
        <f>IF(AND($C$2="sixth"),key!DY83,IF(AND($C$2="Seventh"),key!DY183,IF(AND($C$2="eighth"),key!DY283,"")))</f>
        <v/>
      </c>
      <c r="DL81" s="299" t="str">
        <f>IF(AND($C$2="sixth"),key!DZ83,IF(AND($C$2="Seventh"),key!DZ183,IF(AND($C$2="eighth"),key!DZ283,"")))</f>
        <v/>
      </c>
      <c r="DM81" s="295" t="str">
        <f>IF(AND($C$2="sixth"),key!EB83,IF(AND($C$2="Seventh"),key!EB183,IF(AND($C$2="eighth"),key!EB283,"")))</f>
        <v/>
      </c>
      <c r="DN81" s="295" t="str">
        <f>IF(AND($C$2="sixth"),key!EC83,IF(AND($C$2="Seventh"),key!EC183,IF(AND($C$2="eighth"),key!EC283,"")))</f>
        <v/>
      </c>
      <c r="DO81" s="302" t="str">
        <f>IF(AND($C$2="sixth"),key!ED83,IF(AND($C$2="Seventh"),key!ED183,IF(AND($C$2="eighth"),key!ED283,"")))</f>
        <v/>
      </c>
      <c r="DP81" s="298" t="str">
        <f>IF(AND($C$2="sixth"),key!EE83,IF(AND($C$2="Seventh"),key!EE183,IF(AND($C$2="eighth"),key!EE283,"")))</f>
        <v/>
      </c>
      <c r="DQ81" s="295" t="str">
        <f>IF(AND($C$2="sixth"),key!EF83,IF(AND($C$2="Seventh"),key!EF183,IF(AND($C$2="eighth"),key!EF283,"")))</f>
        <v/>
      </c>
      <c r="DR81" s="295" t="str">
        <f>IF(AND($C$2="sixth"),key!EG83,IF(AND($C$2="Seventh"),key!EG183,IF(AND($C$2="eighth"),key!EG283,"")))</f>
        <v/>
      </c>
      <c r="DS81" s="302" t="str">
        <f>IF(AND($C$2="sixth"),key!EH83,IF(AND($C$2="Seventh"),key!EH183,IF(AND($C$2="eighth"),key!EH283,"")))</f>
        <v/>
      </c>
      <c r="DT81" s="298" t="str">
        <f>IF(AND($C$2="sixth"),key!EI83,IF(AND($C$2="Seventh"),key!EI183,IF(AND($C$2="eighth"),key!EI283,"")))</f>
        <v/>
      </c>
      <c r="DU81" s="295" t="str">
        <f>IF(AND($C$2="sixth"),key!EJ83,IF(AND($C$2="Seventh"),key!EJ183,IF(AND($C$2="eighth"),key!EJ283,"")))</f>
        <v/>
      </c>
      <c r="DV81" s="295" t="str">
        <f>IF(AND($C$2="sixth"),key!EK83,IF(AND($C$2="Seventh"),key!EK183,IF(AND($C$2="eighth"),key!EK283,"")))</f>
        <v/>
      </c>
      <c r="DW81" s="302" t="str">
        <f>IF(AND($C$2="sixth"),key!EL83,IF(AND($C$2="Seventh"),key!EL183,IF(AND($C$2="eighth"),key!EL283,"")))</f>
        <v/>
      </c>
      <c r="DX81" s="298" t="str">
        <f>IF(AND($C$2="sixth"),key!EM83,IF(AND($C$2="Seventh"),key!EM183,IF(AND($C$2="eighth"),key!EM283,"")))</f>
        <v/>
      </c>
      <c r="DY81" s="295" t="str">
        <f>IF(AND($C$2="sixth"),key!EN83,IF(AND($C$2="Seventh"),key!EN183,IF(AND($C$2="eighth"),key!EN283,"")))</f>
        <v/>
      </c>
      <c r="DZ81" s="295" t="str">
        <f>IF(AND($C$2="sixth"),key!EO83,IF(AND($C$2="Seventh"),key!EO183,IF(AND($C$2="eighth"),key!EO283,"")))</f>
        <v/>
      </c>
      <c r="EA81" s="302" t="str">
        <f>IF(AND($C$2="sixth"),key!EP83,IF(AND($C$2="Seventh"),key!EP183,IF(AND($C$2="eighth"),key!EP283,"")))</f>
        <v/>
      </c>
      <c r="EB81" s="298" t="str">
        <f>IF(AND($C$2="sixth"),key!EQ83,IF(AND($C$2="Seventh"),key!EQ183,IF(AND($C$2="eighth"),key!EQ283,"")))</f>
        <v/>
      </c>
      <c r="EC81" s="295" t="str">
        <f>IF(AND($C$2="sixth"),key!ER83,IF(AND($C$2="Seventh"),key!ER183,IF(AND($C$2="eighth"),key!ER283,"")))</f>
        <v/>
      </c>
      <c r="ED81" s="295" t="str">
        <f>IF(AND($C$2="sixth"),key!ES83,IF(AND($C$2="Seventh"),key!ES183,IF(AND($C$2="eighth"),key!ES283,"")))</f>
        <v/>
      </c>
      <c r="EE81" s="302" t="str">
        <f>IF(AND($C$2="sixth"),key!ET83,IF(AND($C$2="Seventh"),key!ET183,IF(AND($C$2="eighth"),key!ET283,"")))</f>
        <v/>
      </c>
      <c r="EF81" s="298" t="str">
        <f>IF(AND($C$2="sixth"),key!EU83,IF(AND($C$2="Seventh"),key!EU183,IF(AND($C$2="eighth"),key!EU283,"")))</f>
        <v/>
      </c>
      <c r="EG81" s="259" t="str">
        <f>IF(AND($C$2="sixth"),key!EX83,IF(AND($C$2="Seventh"),key!EX183,IF(AND($C$2="eighth"),key!EX283,"")))</f>
        <v/>
      </c>
      <c r="EH81" s="299" t="str">
        <f>IF(AND($C$2="sixth"),key!EY83,IF(AND($C$2="Seventh"),key!EY183,IF(AND($C$2="eighth"),key!EY283,"")))</f>
        <v/>
      </c>
      <c r="EI81" s="260" t="str">
        <f t="shared" si="21"/>
        <v/>
      </c>
      <c r="EJ81" s="254" t="str">
        <f>IF(AND($C$2="sixth"),key!EZ83,IF(AND($C$2="Seventh"),key!EZ183,IF(AND($C$2="eighth"),key!EZ283,"")))</f>
        <v/>
      </c>
      <c r="EK81" s="254" t="str">
        <f>IF(AND($C$2="sixth"),key!FA83,IF(AND($C$2="Seventh"),key!FA183,IF(AND($C$2="eighth"),key!FA283,"")))</f>
        <v/>
      </c>
      <c r="EL81" s="254" t="str">
        <f>IF(AND($C$2="sixth"),key!FB83,IF(AND($C$2="Seventh"),key!FB183,IF(AND($C$2="eighth"),key!FB283,"")))</f>
        <v/>
      </c>
      <c r="EM81" s="254" t="str">
        <f>IF(AND($C$2="sixth"),key!FC83,IF(AND($C$2="Seventh"),key!FC183,IF(AND($C$2="eighth"),key!FC283,"")))</f>
        <v/>
      </c>
      <c r="EN81" s="254" t="str">
        <f>IF(AND($C$2="sixth"),key!FD83,IF(AND($C$2="Seventh"),key!FD183,IF(AND($C$2="eighth"),key!FD283,"")))</f>
        <v/>
      </c>
      <c r="EO81" s="310" t="str">
        <f>IF(AND($C$2="sixth"),key!FE83,IF(AND($C$2="Seventh"),key!FE183,IF(AND($C$2="eighth"),key!FE283,"")))</f>
        <v/>
      </c>
      <c r="EP81" s="311" t="str">
        <f>IF(AND($C$2="sixth"),key!FF83,IF(AND($C$2="Seventh"),key!FF183,IF(AND($C$2="eighth"),key!FF283,"")))</f>
        <v xml:space="preserve"> </v>
      </c>
      <c r="EQ81" s="254" t="str">
        <f>IF(AND($C$2="sixth"),key!FG83,IF(AND($C$2="Seventh"),key!FG183,IF(AND($C$2="eighth"),key!FG283,"")))</f>
        <v/>
      </c>
      <c r="ER81" s="254" t="str">
        <f>IF(AND($C$2="sixth"),key!FH83,IF(AND($C$2="Seventh"),key!FH183,IF(AND($C$2="eighth"),key!FH283,"")))</f>
        <v/>
      </c>
      <c r="ES81" s="254" t="str">
        <f>IF(AND($C$2="sixth"),key!FI83,IF(AND($C$2="Seventh"),key!FI183,IF(AND($C$2="eighth"),key!FI283,"")))</f>
        <v/>
      </c>
      <c r="ET81" s="254" t="str">
        <f>IF(AND($C$2="sixth"),key!FJ83,IF(AND($C$2="Seventh"),key!FJ183,IF(AND($C$2="eighth"),key!FJ283,"")))</f>
        <v/>
      </c>
      <c r="EU81" s="254" t="str">
        <f>IF(AND($C$2="sixth"),key!FK83,IF(AND($C$2="Seventh"),key!FK183,IF(AND($C$2="eighth"),key!FK283,"")))</f>
        <v/>
      </c>
      <c r="EV81" s="310" t="str">
        <f>IF(AND($C$2="sixth"),key!FL83,IF(AND($C$2="Seventh"),key!FL183,IF(AND($C$2="eighth"),key!FL283,"")))</f>
        <v/>
      </c>
      <c r="EW81" s="311" t="str">
        <f>IF(AND($C$2="sixth"),key!FM83,IF(AND($C$2="Seventh"),key!FM183,IF(AND($C$2="eighth"),key!FM283,"")))</f>
        <v xml:space="preserve"> </v>
      </c>
      <c r="EX81" s="254" t="str">
        <f>IF(AND($C$2="sixth"),key!FN83,IF(AND($C$2="Seventh"),key!FN183,IF(AND($C$2="eighth"),key!FN283,"")))</f>
        <v/>
      </c>
      <c r="EY81" s="254" t="str">
        <f>IF(AND($C$2="sixth"),key!FO83,IF(AND($C$2="Seventh"),key!FO183,IF(AND($C$2="eighth"),key!FO283,"")))</f>
        <v/>
      </c>
      <c r="EZ81" s="254" t="str">
        <f>IF(AND($C$2="sixth"),key!FP83,IF(AND($C$2="Seventh"),key!FP183,IF(AND($C$2="eighth"),key!FP283,"")))</f>
        <v/>
      </c>
      <c r="FA81" s="254" t="str">
        <f>IF(AND($C$2="sixth"),key!FQ83,IF(AND($C$2="Seventh"),key!FQ183,IF(AND($C$2="eighth"),key!FQ283,"")))</f>
        <v/>
      </c>
      <c r="FB81" s="254" t="str">
        <f>IF(AND($C$2="sixth"),key!FR83,IF(AND($C$2="Seventh"),key!FR183,IF(AND($C$2="eighth"),key!FR283,"")))</f>
        <v/>
      </c>
      <c r="FC81" s="310" t="str">
        <f>IF(AND($C$2="sixth"),key!FS83,IF(AND($C$2="Seventh"),key!FS183,IF(AND($C$2="eighth"),key!FS283,"")))</f>
        <v/>
      </c>
      <c r="FD81" s="311" t="str">
        <f>IF(AND($C$2="sixth"),key!FT83,IF(AND($C$2="Seventh"),key!FT183,IF(AND($C$2="eighth"),key!FT283,"")))</f>
        <v xml:space="preserve"> </v>
      </c>
      <c r="FE81" s="344" t="str">
        <f t="shared" si="13"/>
        <v/>
      </c>
      <c r="FF81" s="261" t="str">
        <f>IF(AND($C$2="sixth"),key!GI83,IF(AND($C$2="Seventh"),key!GI183,IF(AND($C$2="eighth"),key!GI283,"")))</f>
        <v/>
      </c>
      <c r="FG81" s="842" t="str">
        <f>IF(AND($C$2="sixth"),key!GJ83,IF(AND($C$2="Seventh"),key!GJ183,IF(AND($C$2="eighth"),key!GJ283,"")))</f>
        <v/>
      </c>
      <c r="FH81" s="843"/>
      <c r="FI81" s="255" t="str">
        <f>IF(AND($C$2="sixth"),key!GG83,IF(AND($C$2="Seventh"),key!GG183,IF(AND($C$2="eighth"),key!GG283,"")))</f>
        <v/>
      </c>
      <c r="FJ81" s="330" t="str">
        <f t="shared" si="22"/>
        <v/>
      </c>
      <c r="FK81" s="248"/>
      <c r="FL81" s="248"/>
      <c r="FY81" s="50" t="str">
        <f>IF(AND($C$2="sixth"),key!GH83,IF(AND($C$2="Seventh"),key!GH183,IF(AND($C$2="eighth"),key!GH283,"")))</f>
        <v/>
      </c>
    </row>
    <row r="82" spans="1:181" ht="18.75">
      <c r="A82" s="257">
        <v>76</v>
      </c>
      <c r="B82" s="291" t="str">
        <f>IF(AND($C$2="sixth"),key!E84,IF(AND($C$2="Seventh"),key!E184,IF(AND($C$2="eighth"),key!E284,"")))</f>
        <v/>
      </c>
      <c r="C82" s="288" t="str">
        <f>IF(ISNA(VLOOKUP(D82,Register!A$7:Z$315,10,FALSE)),"",VLOOKUP(D82,Register!A$7:Z$315,10,FALSE))</f>
        <v/>
      </c>
      <c r="D82" s="289" t="str">
        <f>IF(AND($C$2="sixth"),key!B84,IF(AND($C$2="Seventh"),key!B184,IF(AND($C$2="eighth"),key!B284,"")))</f>
        <v/>
      </c>
      <c r="E82" s="290" t="str">
        <f>IF(AND($C$2="sixth"),key!C84,IF(AND($C$2="Seventh"),key!C184,IF(AND($C$2="eighth"),key!C284,"")))</f>
        <v/>
      </c>
      <c r="F82" s="290" t="str">
        <f>IF(AND($C$2="sixth"),key!D84,IF(AND($C$2="Seventh"),key!D184,IF(AND($C$2="eighth"),key!D284,"")))</f>
        <v/>
      </c>
      <c r="G82" s="295" t="str">
        <f>IF(AND($C$2="sixth"),key!G84,IF(AND($C$2="Seventh"),key!G184,IF(AND($C$2="eighth"),key!G284,"")))</f>
        <v/>
      </c>
      <c r="H82" s="295" t="str">
        <f>IF(AND($C$2="sixth"),key!H84,IF(AND($C$2="Seventh"),key!H184,IF(AND($C$2="eighth"),key!H284,"")))</f>
        <v/>
      </c>
      <c r="I82" s="297" t="str">
        <f t="shared" si="12"/>
        <v/>
      </c>
      <c r="J82" s="296" t="str">
        <f>IF(AND($C$2="sixth"),key!J84,IF(AND($C$2="Seventh"),key!J184,IF(AND($C$2="eighth"),key!J284,"")))</f>
        <v/>
      </c>
      <c r="K82" s="295" t="str">
        <f>IF(AND($C$2="sixth"),key!K84,IF(AND($C$2="Seventh"),key!K184,IF(AND($C$2="eighth"),key!K284,"")))</f>
        <v/>
      </c>
      <c r="L82" s="295" t="str">
        <f>IF(AND($C$2="sixth"),key!L84,IF(AND($C$2="Seventh"),key!L184,IF(AND($C$2="eighth"),key!L284,"")))</f>
        <v/>
      </c>
      <c r="M82" s="258" t="str">
        <f t="shared" si="14"/>
        <v/>
      </c>
      <c r="N82" s="298" t="str">
        <f>IF(AND($C$2="sixth"),key!N84,IF(AND($C$2="Seventh"),key!N184,IF(AND($C$2="eighth"),key!N284,"")))</f>
        <v/>
      </c>
      <c r="O82" s="295" t="str">
        <f>IF(AND($C$2="sixth"),key!O84,IF(AND($C$2="Seventh"),key!O184,IF(AND($C$2="eighth"),key!O284,"")))</f>
        <v/>
      </c>
      <c r="P82" s="295" t="str">
        <f>IF(AND($C$2="sixth"),key!P84,IF(AND($C$2="Seventh"),key!P184,IF(AND($C$2="eighth"),key!P284,"")))</f>
        <v/>
      </c>
      <c r="Q82" s="258" t="str">
        <f t="shared" si="15"/>
        <v/>
      </c>
      <c r="R82" s="298" t="str">
        <f>IF(AND($C$2="sixth"),key!R84,IF(AND($C$2="Seventh"),key!R184,IF(AND($C$2="eighth"),key!R284,"")))</f>
        <v/>
      </c>
      <c r="S82" s="295" t="str">
        <f>IF(AND($C$2="sixth"),key!S84,IF(AND($C$2="Seventh"),key!S184,IF(AND($C$2="eighth"),key!S284,"")))</f>
        <v/>
      </c>
      <c r="T82" s="295" t="str">
        <f>IF(AND($C$2="sixth"),key!T84,IF(AND($C$2="Seventh"),key!T184,IF(AND($C$2="eighth"),key!T284,"")))</f>
        <v/>
      </c>
      <c r="U82" s="258" t="str">
        <f t="shared" si="16"/>
        <v/>
      </c>
      <c r="V82" s="298" t="str">
        <f>IF(AND($C$2="sixth"),key!V84,IF(AND($C$2="Seventh"),key!V184,IF(AND($C$2="eighth"),key!V284,"")))</f>
        <v/>
      </c>
      <c r="W82" s="295" t="str">
        <f>IF(AND($C$2="sixth"),key!W84,IF(AND($C$2="Seventh"),key!W184,IF(AND($C$2="eighth"),key!W284,"")))</f>
        <v/>
      </c>
      <c r="X82" s="295" t="str">
        <f>IF(AND($C$2="sixth"),key!X84,IF(AND($C$2="Seventh"),key!X184,IF(AND($C$2="eighth"),key!X284,"")))</f>
        <v/>
      </c>
      <c r="Y82" s="259" t="str">
        <f t="shared" si="17"/>
        <v/>
      </c>
      <c r="Z82" s="298" t="str">
        <f>IF(AND($C$2="sixth"),key!Z84,IF(AND($C$2="Seventh"),key!Z184,IF(AND($C$2="eighth"),key!Z284,"")))</f>
        <v/>
      </c>
      <c r="AA82" s="259" t="str">
        <f>IF(AND($C$2="sixth"),key!AC84,IF(AND($C$2="Seventh"),key!AC184,IF(AND($C$2="eighth"),key!AC284,"")))</f>
        <v/>
      </c>
      <c r="AB82" s="299" t="str">
        <f>IF(AND($C$2="sixth"),key!AD84,IF(AND($C$2="Seventh"),key!AD184,IF(AND($C$2="eighth"),key!AD284,"")))</f>
        <v/>
      </c>
      <c r="AC82" s="295" t="str">
        <f>IF(AND($C$2="sixth"),key!AF84,IF(AND($C$2="Seventh"),key!AF184,IF(AND($C$2="eighth"),key!AF284,"")))</f>
        <v/>
      </c>
      <c r="AD82" s="295" t="str">
        <f>IF(AND($C$2="sixth"),key!AG84,IF(AND($C$2="Seventh"),key!AG184,IF(AND($C$2="eighth"),key!AG284,"")))</f>
        <v/>
      </c>
      <c r="AE82" s="297" t="str">
        <f t="shared" si="18"/>
        <v/>
      </c>
      <c r="AF82" s="296" t="str">
        <f>IF(AND($C$2="sixth"),key!AI84,IF(AND($C$2="Seventh"),key!AI184,IF(AND($C$2="eighth"),key!AI284,"")))</f>
        <v/>
      </c>
      <c r="AG82" s="295" t="str">
        <f>IF(AND($C$2="sixth"),key!AJ84,IF(AND($C$2="Seventh"),key!AJ184,IF(AND($C$2="eighth"),key!AJ284,"")))</f>
        <v/>
      </c>
      <c r="AH82" s="295" t="str">
        <f>IF(AND($C$2="sixth"),key!AK84,IF(AND($C$2="Seventh"),key!AK184,IF(AND($C$2="eighth"),key!AK284,"")))</f>
        <v/>
      </c>
      <c r="AI82" s="258" t="str">
        <f t="shared" si="19"/>
        <v/>
      </c>
      <c r="AJ82" s="298" t="str">
        <f>IF(AND($C$2="sixth"),key!AM84,IF(AND($C$2="Seventh"),key!AM184,IF(AND($C$2="eighth"),key!AM284,"")))</f>
        <v/>
      </c>
      <c r="AK82" s="295" t="str">
        <f>IF(AND($C$2="sixth"),key!AN84,IF(AND($C$2="Seventh"),key!AN184,IF(AND($C$2="eighth"),key!AN284,"")))</f>
        <v/>
      </c>
      <c r="AL82" s="295" t="str">
        <f>IF(AND($C$2="sixth"),key!AO84,IF(AND($C$2="Seventh"),key!AO184,IF(AND($C$2="eighth"),key!AO284,"")))</f>
        <v/>
      </c>
      <c r="AM82" s="258" t="str">
        <f t="shared" si="20"/>
        <v/>
      </c>
      <c r="AN82" s="298" t="str">
        <f>IF(AND($C$2="sixth"),key!AQ84,IF(AND($C$2="Seventh"),key!AQ184,IF(AND($C$2="eighth"),key!AQ284,"")))</f>
        <v/>
      </c>
      <c r="AO82" s="295" t="str">
        <f>IF(AND($C$2="sixth"),key!AR84,IF(AND($C$2="Seventh"),key!AR184,IF(AND($C$2="eighth"),key!AR284,"")))</f>
        <v/>
      </c>
      <c r="AP82" s="295" t="str">
        <f>IF(AND($C$2="sixth"),key!AS84,IF(AND($C$2="Seventh"),key!AS184,IF(AND($C$2="eighth"),key!AS284,"")))</f>
        <v/>
      </c>
      <c r="AQ82" s="303" t="str">
        <f>IF(AND($C$2="sixth"),key!AT84,IF(AND($C$2="Seventh"),key!AT184,IF(AND($C$2="eighth"),key!AT284,"")))</f>
        <v/>
      </c>
      <c r="AR82" s="298" t="str">
        <f>IF(AND($C$2="sixth"),key!AU84,IF(AND($C$2="Seventh"),key!AU184,IF(AND($C$2="eighth"),key!AU284,"")))</f>
        <v/>
      </c>
      <c r="AS82" s="295" t="str">
        <f>IF(AND($C$2="sixth"),key!AV84,IF(AND($C$2="Seventh"),key!AV184,IF(AND($C$2="eighth"),key!AV284,"")))</f>
        <v/>
      </c>
      <c r="AT82" s="295" t="str">
        <f>IF(AND($C$2="sixth"),key!AW84,IF(AND($C$2="Seventh"),key!AW184,IF(AND($C$2="eighth"),key!AW284,"")))</f>
        <v/>
      </c>
      <c r="AU82" s="303" t="str">
        <f>IF(AND($C$2="sixth"),key!AX84,IF(AND($C$2="Seventh"),key!AX184,IF(AND($C$2="eighth"),key!AX284,"")))</f>
        <v/>
      </c>
      <c r="AV82" s="298" t="str">
        <f>IF(AND($C$2="sixth"),key!AY84,IF(AND($C$2="Seventh"),key!AY184,IF(AND($C$2="eighth"),key!AY284,"")))</f>
        <v/>
      </c>
      <c r="AW82" s="259" t="str">
        <f>IF(AND($C$2="sixth"),key!BB84,IF(AND($C$2="Seventh"),key!BB184,IF(AND($C$2="eighth"),key!BB284,"")))</f>
        <v/>
      </c>
      <c r="AX82" s="299" t="str">
        <f>IF(AND($C$2="sixth"),key!BC84,IF(AND($C$2="Seventh"),key!BC184,IF(AND($C$2="eighth"),key!BC284,"")))</f>
        <v/>
      </c>
      <c r="AY82" s="295" t="str">
        <f>IF(AND($C$2="sixth"),key!BE84,IF(AND($C$2="Seventh"),key!BE184,IF(AND($C$2="eighth"),key!BE284,"")))</f>
        <v/>
      </c>
      <c r="AZ82" s="295" t="str">
        <f>IF(AND($C$2="sixth"),key!BF84,IF(AND($C$2="Seventh"),key!BF184,IF(AND($C$2="eighth"),key!BF284,"")))</f>
        <v/>
      </c>
      <c r="BA82" s="302" t="str">
        <f>IF(AND($C$2="sixth"),key!BG84,IF(AND($C$2="Seventh"),key!BG184,IF(AND($C$2="eighth"),key!BG284,"")))</f>
        <v/>
      </c>
      <c r="BB82" s="298" t="str">
        <f>IF(AND($C$2="sixth"),key!BH84,IF(AND($C$2="Seventh"),key!BH184,IF(AND($C$2="eighth"),key!BH284,"")))</f>
        <v/>
      </c>
      <c r="BC82" s="295" t="str">
        <f>IF(AND($C$2="sixth"),key!BI84,IF(AND($C$2="Seventh"),key!BI184,IF(AND($C$2="eighth"),key!BI284,"")))</f>
        <v/>
      </c>
      <c r="BD82" s="295" t="str">
        <f>IF(AND($C$2="sixth"),key!BJ84,IF(AND($C$2="Seventh"),key!BJ184,IF(AND($C$2="eighth"),key!BJ284,"")))</f>
        <v/>
      </c>
      <c r="BE82" s="302" t="str">
        <f>IF(AND($C$2="sixth"),key!BK84,IF(AND($C$2="Seventh"),key!BK184,IF(AND($C$2="eighth"),key!BK284,"")))</f>
        <v/>
      </c>
      <c r="BF82" s="298" t="str">
        <f>IF(AND($C$2="sixth"),key!BL84,IF(AND($C$2="Seventh"),key!BL184,IF(AND($C$2="eighth"),key!BL284,"")))</f>
        <v/>
      </c>
      <c r="BG82" s="295" t="str">
        <f>IF(AND($C$2="sixth"),key!BM84,IF(AND($C$2="Seventh"),key!BM184,IF(AND($C$2="eighth"),key!BM284,"")))</f>
        <v/>
      </c>
      <c r="BH82" s="295" t="str">
        <f>IF(AND($C$2="sixth"),key!BN84,IF(AND($C$2="Seventh"),key!BN184,IF(AND($C$2="eighth"),key!BN284,"")))</f>
        <v/>
      </c>
      <c r="BI82" s="302" t="str">
        <f>IF(AND($C$2="sixth"),key!BO84,IF(AND($C$2="Seventh"),key!BO184,IF(AND($C$2="eighth"),key!BO284,"")))</f>
        <v/>
      </c>
      <c r="BJ82" s="298" t="str">
        <f>IF(AND($C$2="sixth"),key!BP84,IF(AND($C$2="Seventh"),key!BP184,IF(AND($C$2="eighth"),key!BP284,"")))</f>
        <v/>
      </c>
      <c r="BK82" s="295" t="str">
        <f>IF(AND($C$2="sixth"),key!BQ84,IF(AND($C$2="Seventh"),key!BQ184,IF(AND($C$2="eighth"),key!BQ284,"")))</f>
        <v/>
      </c>
      <c r="BL82" s="295" t="str">
        <f>IF(AND($C$2="sixth"),key!BR84,IF(AND($C$2="Seventh"),key!BR184,IF(AND($C$2="eighth"),key!BR284,"")))</f>
        <v/>
      </c>
      <c r="BM82" s="302" t="str">
        <f>IF(AND($C$2="sixth"),key!BS84,IF(AND($C$2="Seventh"),key!BS184,IF(AND($C$2="eighth"),key!BS284,"")))</f>
        <v/>
      </c>
      <c r="BN82" s="298" t="str">
        <f>IF(AND($C$2="sixth"),key!BT84,IF(AND($C$2="Seventh"),key!BT184,IF(AND($C$2="eighth"),key!BT284,"")))</f>
        <v/>
      </c>
      <c r="BO82" s="295" t="str">
        <f>IF(AND($C$2="sixth"),key!BU84,IF(AND($C$2="Seventh"),key!BU184,IF(AND($C$2="eighth"),key!BU284,"")))</f>
        <v/>
      </c>
      <c r="BP82" s="295" t="str">
        <f>IF(AND($C$2="sixth"),key!BV84,IF(AND($C$2="Seventh"),key!BV184,IF(AND($C$2="eighth"),key!BV284,"")))</f>
        <v/>
      </c>
      <c r="BQ82" s="302" t="str">
        <f>IF(AND($C$2="sixth"),key!BW84,IF(AND($C$2="Seventh"),key!BW184,IF(AND($C$2="eighth"),key!BW284,"")))</f>
        <v/>
      </c>
      <c r="BR82" s="298" t="str">
        <f>IF(AND($C$2="sixth"),key!BX84,IF(AND($C$2="Seventh"),key!BX184,IF(AND($C$2="eighth"),key!BX284,"")))</f>
        <v/>
      </c>
      <c r="BS82" s="259" t="str">
        <f>IF(AND($C$2="sixth"),key!CA84,IF(AND($C$2="Seventh"),key!CA184,IF(AND($C$2="eighth"),key!CA284,"")))</f>
        <v/>
      </c>
      <c r="BT82" s="299" t="str">
        <f>IF(AND($C$2="sixth"),key!CB84,IF(AND($C$2="Seventh"),key!CB184,IF(AND($C$2="eighth"),key!CB284,"")))</f>
        <v/>
      </c>
      <c r="BU82" s="295" t="str">
        <f>IF(AND($C$2="sixth"),key!CD84,IF(AND($C$2="Seventh"),key!CD184,IF(AND($C$2="eighth"),key!CD284,"")))</f>
        <v/>
      </c>
      <c r="BV82" s="295" t="str">
        <f>IF(AND($C$2="sixth"),key!CE84,IF(AND($C$2="Seventh"),key!CE184,IF(AND($C$2="eighth"),key!CE284,"")))</f>
        <v/>
      </c>
      <c r="BW82" s="302" t="str">
        <f>IF(AND($C$2="sixth"),key!CF84,IF(AND($C$2="Seventh"),key!CF184,IF(AND($C$2="eighth"),key!CF284,"")))</f>
        <v/>
      </c>
      <c r="BX82" s="298" t="str">
        <f>IF(AND($C$2="sixth"),key!CG84,IF(AND($C$2="Seventh"),key!CG184,IF(AND($C$2="eighth"),key!CG284,"")))</f>
        <v/>
      </c>
      <c r="BY82" s="295" t="str">
        <f>IF(AND($C$2="sixth"),key!CH84,IF(AND($C$2="Seventh"),key!CH184,IF(AND($C$2="eighth"),key!CH284,"")))</f>
        <v/>
      </c>
      <c r="BZ82" s="295" t="str">
        <f>IF(AND($C$2="sixth"),key!CI84,IF(AND($C$2="Seventh"),key!CI184,IF(AND($C$2="eighth"),key!CI284,"")))</f>
        <v/>
      </c>
      <c r="CA82" s="302" t="str">
        <f>IF(AND($C$2="sixth"),key!CJ84,IF(AND($C$2="Seventh"),key!CJ184,IF(AND($C$2="eighth"),key!CJ284,"")))</f>
        <v/>
      </c>
      <c r="CB82" s="298" t="str">
        <f>IF(AND($C$2="sixth"),key!CK84,IF(AND($C$2="Seventh"),key!CK184,IF(AND($C$2="eighth"),key!CK284,"")))</f>
        <v/>
      </c>
      <c r="CC82" s="295" t="str">
        <f>IF(AND($C$2="sixth"),key!CL84,IF(AND($C$2="Seventh"),key!CL184,IF(AND($C$2="eighth"),key!CL284,"")))</f>
        <v/>
      </c>
      <c r="CD82" s="295" t="str">
        <f>IF(AND($C$2="sixth"),key!CM84,IF(AND($C$2="Seventh"),key!CM184,IF(AND($C$2="eighth"),key!CM284,"")))</f>
        <v/>
      </c>
      <c r="CE82" s="302" t="str">
        <f>IF(AND($C$2="sixth"),key!CN84,IF(AND($C$2="Seventh"),key!CN184,IF(AND($C$2="eighth"),key!CN284,"")))</f>
        <v/>
      </c>
      <c r="CF82" s="298" t="str">
        <f>IF(AND($C$2="sixth"),key!CO84,IF(AND($C$2="Seventh"),key!CO184,IF(AND($C$2="eighth"),key!CO284,"")))</f>
        <v/>
      </c>
      <c r="CG82" s="295" t="str">
        <f>IF(AND($C$2="sixth"),key!CP84,IF(AND($C$2="Seventh"),key!CP184,IF(AND($C$2="eighth"),key!CP284,"")))</f>
        <v/>
      </c>
      <c r="CH82" s="295" t="str">
        <f>IF(AND($C$2="sixth"),key!CQ84,IF(AND($C$2="Seventh"),key!CQ184,IF(AND($C$2="eighth"),key!CQ284,"")))</f>
        <v/>
      </c>
      <c r="CI82" s="302" t="str">
        <f>IF(AND($C$2="sixth"),key!CR84,IF(AND($C$2="Seventh"),key!CR184,IF(AND($C$2="eighth"),key!CR284,"")))</f>
        <v/>
      </c>
      <c r="CJ82" s="298" t="str">
        <f>IF(AND($C$2="sixth"),key!CS84,IF(AND($C$2="Seventh"),key!CS184,IF(AND($C$2="eighth"),key!CS284,"")))</f>
        <v/>
      </c>
      <c r="CK82" s="295" t="str">
        <f>IF(AND($C$2="sixth"),key!CT84,IF(AND($C$2="Seventh"),key!CT184,IF(AND($C$2="eighth"),key!CT284,"")))</f>
        <v/>
      </c>
      <c r="CL82" s="295" t="str">
        <f>IF(AND($C$2="sixth"),key!CU84,IF(AND($C$2="Seventh"),key!CU184,IF(AND($C$2="eighth"),key!CU284,"")))</f>
        <v/>
      </c>
      <c r="CM82" s="302" t="str">
        <f>IF(AND($C$2="sixth"),key!CV84,IF(AND($C$2="Seventh"),key!CV184,IF(AND($C$2="eighth"),key!CV284,"")))</f>
        <v/>
      </c>
      <c r="CN82" s="298" t="str">
        <f>IF(AND($C$2="sixth"),key!CW84,IF(AND($C$2="Seventh"),key!CW184,IF(AND($C$2="eighth"),key!CW284,"")))</f>
        <v/>
      </c>
      <c r="CO82" s="259" t="str">
        <f>IF(AND($C$2="sixth"),key!CZ84,IF(AND($C$2="Seventh"),key!CZ184,IF(AND($C$2="eighth"),key!CZ284,"")))</f>
        <v/>
      </c>
      <c r="CP82" s="299" t="str">
        <f>IF(AND($C$2="sixth"),key!DA84,IF(AND($C$2="Seventh"),key!DA184,IF(AND($C$2="eighth"),key!DA284,"")))</f>
        <v/>
      </c>
      <c r="CQ82" s="295" t="str">
        <f>IF(AND($C$2="sixth"),key!DC84,IF(AND($C$2="Seventh"),key!DC184,IF(AND($C$2="eighth"),key!DC284,"")))</f>
        <v/>
      </c>
      <c r="CR82" s="295" t="str">
        <f>IF(AND($C$2="sixth"),key!DD84,IF(AND($C$2="Seventh"),key!DD184,IF(AND($C$2="eighth"),key!DD284,"")))</f>
        <v/>
      </c>
      <c r="CS82" s="302" t="str">
        <f>IF(AND($C$2="sixth"),key!DE84,IF(AND($C$2="Seventh"),key!DE184,IF(AND($C$2="eighth"),key!DE284,"")))</f>
        <v/>
      </c>
      <c r="CT82" s="298" t="str">
        <f>IF(AND($C$2="sixth"),key!DF84,IF(AND($C$2="Seventh"),key!DF184,IF(AND($C$2="eighth"),key!DF284,"")))</f>
        <v/>
      </c>
      <c r="CU82" s="295" t="str">
        <f>IF(AND($C$2="sixth"),key!DG84,IF(AND($C$2="Seventh"),key!DG184,IF(AND($C$2="eighth"),key!DG284,"")))</f>
        <v/>
      </c>
      <c r="CV82" s="295" t="str">
        <f>IF(AND($C$2="sixth"),key!DH84,IF(AND($C$2="Seventh"),key!DH184,IF(AND($C$2="eighth"),key!DH284,"")))</f>
        <v/>
      </c>
      <c r="CW82" s="302" t="str">
        <f>IF(AND($C$2="sixth"),key!DI84,IF(AND($C$2="Seventh"),key!DI184,IF(AND($C$2="eighth"),key!DI284,"")))</f>
        <v/>
      </c>
      <c r="CX82" s="298" t="str">
        <f>IF(AND($C$2="sixth"),key!DJ84,IF(AND($C$2="Seventh"),key!DJ184,IF(AND($C$2="eighth"),key!DJ284,"")))</f>
        <v/>
      </c>
      <c r="CY82" s="295" t="str">
        <f>IF(AND($C$2="sixth"),key!DK84,IF(AND($C$2="Seventh"),key!DK184,IF(AND($C$2="eighth"),key!DK284,"")))</f>
        <v/>
      </c>
      <c r="CZ82" s="295" t="str">
        <f>IF(AND($C$2="sixth"),key!DL84,IF(AND($C$2="Seventh"),key!DL184,IF(AND($C$2="eighth"),key!DL284,"")))</f>
        <v/>
      </c>
      <c r="DA82" s="302" t="str">
        <f>IF(AND($C$2="sixth"),key!DM84,IF(AND($C$2="Seventh"),key!DM184,IF(AND($C$2="eighth"),key!DM284,"")))</f>
        <v/>
      </c>
      <c r="DB82" s="298" t="str">
        <f>IF(AND($C$2="sixth"),key!DN84,IF(AND($C$2="Seventh"),key!DN184,IF(AND($C$2="eighth"),key!DN284,"")))</f>
        <v/>
      </c>
      <c r="DC82" s="295" t="str">
        <f>IF(AND($C$2="sixth"),key!DO84,IF(AND($C$2="Seventh"),key!DO184,IF(AND($C$2="eighth"),key!DO284,"")))</f>
        <v/>
      </c>
      <c r="DD82" s="295" t="str">
        <f>IF(AND($C$2="sixth"),key!DP84,IF(AND($C$2="Seventh"),key!DP184,IF(AND($C$2="eighth"),key!DP284,"")))</f>
        <v/>
      </c>
      <c r="DE82" s="302" t="str">
        <f>IF(AND($C$2="sixth"),key!DQ84,IF(AND($C$2="Seventh"),key!DQ184,IF(AND($C$2="eighth"),key!DQ284,"")))</f>
        <v/>
      </c>
      <c r="DF82" s="298" t="str">
        <f>IF(AND($C$2="sixth"),key!DR84,IF(AND($C$2="Seventh"),key!DR184,IF(AND($C$2="eighth"),key!DR284,"")))</f>
        <v/>
      </c>
      <c r="DG82" s="295" t="str">
        <f>IF(AND($C$2="sixth"),key!DS84,IF(AND($C$2="Seventh"),key!DS184,IF(AND($C$2="eighth"),key!DS284,"")))</f>
        <v/>
      </c>
      <c r="DH82" s="295" t="str">
        <f>IF(AND($C$2="sixth"),key!DT84,IF(AND($C$2="Seventh"),key!DT184,IF(AND($C$2="eighth"),key!DT284,"")))</f>
        <v/>
      </c>
      <c r="DI82" s="302" t="str">
        <f>IF(AND($C$2="sixth"),key!DU84,IF(AND($C$2="Seventh"),key!DU184,IF(AND($C$2="eighth"),key!DU284,"")))</f>
        <v/>
      </c>
      <c r="DJ82" s="298" t="str">
        <f>IF(AND($C$2="sixth"),key!DV84,IF(AND($C$2="Seventh"),key!DV184,IF(AND($C$2="eighth"),key!DV284,"")))</f>
        <v/>
      </c>
      <c r="DK82" s="259" t="str">
        <f>IF(AND($C$2="sixth"),key!DY84,IF(AND($C$2="Seventh"),key!DY184,IF(AND($C$2="eighth"),key!DY284,"")))</f>
        <v/>
      </c>
      <c r="DL82" s="299" t="str">
        <f>IF(AND($C$2="sixth"),key!DZ84,IF(AND($C$2="Seventh"),key!DZ184,IF(AND($C$2="eighth"),key!DZ284,"")))</f>
        <v/>
      </c>
      <c r="DM82" s="295" t="str">
        <f>IF(AND($C$2="sixth"),key!EB84,IF(AND($C$2="Seventh"),key!EB184,IF(AND($C$2="eighth"),key!EB284,"")))</f>
        <v/>
      </c>
      <c r="DN82" s="295" t="str">
        <f>IF(AND($C$2="sixth"),key!EC84,IF(AND($C$2="Seventh"),key!EC184,IF(AND($C$2="eighth"),key!EC284,"")))</f>
        <v/>
      </c>
      <c r="DO82" s="302" t="str">
        <f>IF(AND($C$2="sixth"),key!ED84,IF(AND($C$2="Seventh"),key!ED184,IF(AND($C$2="eighth"),key!ED284,"")))</f>
        <v/>
      </c>
      <c r="DP82" s="298" t="str">
        <f>IF(AND($C$2="sixth"),key!EE84,IF(AND($C$2="Seventh"),key!EE184,IF(AND($C$2="eighth"),key!EE284,"")))</f>
        <v/>
      </c>
      <c r="DQ82" s="295" t="str">
        <f>IF(AND($C$2="sixth"),key!EF84,IF(AND($C$2="Seventh"),key!EF184,IF(AND($C$2="eighth"),key!EF284,"")))</f>
        <v/>
      </c>
      <c r="DR82" s="295" t="str">
        <f>IF(AND($C$2="sixth"),key!EG84,IF(AND($C$2="Seventh"),key!EG184,IF(AND($C$2="eighth"),key!EG284,"")))</f>
        <v/>
      </c>
      <c r="DS82" s="302" t="str">
        <f>IF(AND($C$2="sixth"),key!EH84,IF(AND($C$2="Seventh"),key!EH184,IF(AND($C$2="eighth"),key!EH284,"")))</f>
        <v/>
      </c>
      <c r="DT82" s="298" t="str">
        <f>IF(AND($C$2="sixth"),key!EI84,IF(AND($C$2="Seventh"),key!EI184,IF(AND($C$2="eighth"),key!EI284,"")))</f>
        <v/>
      </c>
      <c r="DU82" s="295" t="str">
        <f>IF(AND($C$2="sixth"),key!EJ84,IF(AND($C$2="Seventh"),key!EJ184,IF(AND($C$2="eighth"),key!EJ284,"")))</f>
        <v/>
      </c>
      <c r="DV82" s="295" t="str">
        <f>IF(AND($C$2="sixth"),key!EK84,IF(AND($C$2="Seventh"),key!EK184,IF(AND($C$2="eighth"),key!EK284,"")))</f>
        <v/>
      </c>
      <c r="DW82" s="302" t="str">
        <f>IF(AND($C$2="sixth"),key!EL84,IF(AND($C$2="Seventh"),key!EL184,IF(AND($C$2="eighth"),key!EL284,"")))</f>
        <v/>
      </c>
      <c r="DX82" s="298" t="str">
        <f>IF(AND($C$2="sixth"),key!EM84,IF(AND($C$2="Seventh"),key!EM184,IF(AND($C$2="eighth"),key!EM284,"")))</f>
        <v/>
      </c>
      <c r="DY82" s="295" t="str">
        <f>IF(AND($C$2="sixth"),key!EN84,IF(AND($C$2="Seventh"),key!EN184,IF(AND($C$2="eighth"),key!EN284,"")))</f>
        <v/>
      </c>
      <c r="DZ82" s="295" t="str">
        <f>IF(AND($C$2="sixth"),key!EO84,IF(AND($C$2="Seventh"),key!EO184,IF(AND($C$2="eighth"),key!EO284,"")))</f>
        <v/>
      </c>
      <c r="EA82" s="302" t="str">
        <f>IF(AND($C$2="sixth"),key!EP84,IF(AND($C$2="Seventh"),key!EP184,IF(AND($C$2="eighth"),key!EP284,"")))</f>
        <v/>
      </c>
      <c r="EB82" s="298" t="str">
        <f>IF(AND($C$2="sixth"),key!EQ84,IF(AND($C$2="Seventh"),key!EQ184,IF(AND($C$2="eighth"),key!EQ284,"")))</f>
        <v/>
      </c>
      <c r="EC82" s="295" t="str">
        <f>IF(AND($C$2="sixth"),key!ER84,IF(AND($C$2="Seventh"),key!ER184,IF(AND($C$2="eighth"),key!ER284,"")))</f>
        <v/>
      </c>
      <c r="ED82" s="295" t="str">
        <f>IF(AND($C$2="sixth"),key!ES84,IF(AND($C$2="Seventh"),key!ES184,IF(AND($C$2="eighth"),key!ES284,"")))</f>
        <v/>
      </c>
      <c r="EE82" s="302" t="str">
        <f>IF(AND($C$2="sixth"),key!ET84,IF(AND($C$2="Seventh"),key!ET184,IF(AND($C$2="eighth"),key!ET284,"")))</f>
        <v/>
      </c>
      <c r="EF82" s="298" t="str">
        <f>IF(AND($C$2="sixth"),key!EU84,IF(AND($C$2="Seventh"),key!EU184,IF(AND($C$2="eighth"),key!EU284,"")))</f>
        <v/>
      </c>
      <c r="EG82" s="259" t="str">
        <f>IF(AND($C$2="sixth"),key!EX84,IF(AND($C$2="Seventh"),key!EX184,IF(AND($C$2="eighth"),key!EX284,"")))</f>
        <v/>
      </c>
      <c r="EH82" s="299" t="str">
        <f>IF(AND($C$2="sixth"),key!EY84,IF(AND($C$2="Seventh"),key!EY184,IF(AND($C$2="eighth"),key!EY284,"")))</f>
        <v/>
      </c>
      <c r="EI82" s="260" t="str">
        <f t="shared" si="21"/>
        <v/>
      </c>
      <c r="EJ82" s="254" t="str">
        <f>IF(AND($C$2="sixth"),key!EZ84,IF(AND($C$2="Seventh"),key!EZ184,IF(AND($C$2="eighth"),key!EZ284,"")))</f>
        <v/>
      </c>
      <c r="EK82" s="254" t="str">
        <f>IF(AND($C$2="sixth"),key!FA84,IF(AND($C$2="Seventh"),key!FA184,IF(AND($C$2="eighth"),key!FA284,"")))</f>
        <v/>
      </c>
      <c r="EL82" s="254" t="str">
        <f>IF(AND($C$2="sixth"),key!FB84,IF(AND($C$2="Seventh"),key!FB184,IF(AND($C$2="eighth"),key!FB284,"")))</f>
        <v/>
      </c>
      <c r="EM82" s="254" t="str">
        <f>IF(AND($C$2="sixth"),key!FC84,IF(AND($C$2="Seventh"),key!FC184,IF(AND($C$2="eighth"),key!FC284,"")))</f>
        <v/>
      </c>
      <c r="EN82" s="254" t="str">
        <f>IF(AND($C$2="sixth"),key!FD84,IF(AND($C$2="Seventh"),key!FD184,IF(AND($C$2="eighth"),key!FD284,"")))</f>
        <v/>
      </c>
      <c r="EO82" s="310" t="str">
        <f>IF(AND($C$2="sixth"),key!FE84,IF(AND($C$2="Seventh"),key!FE184,IF(AND($C$2="eighth"),key!FE284,"")))</f>
        <v/>
      </c>
      <c r="EP82" s="311" t="str">
        <f>IF(AND($C$2="sixth"),key!FF84,IF(AND($C$2="Seventh"),key!FF184,IF(AND($C$2="eighth"),key!FF284,"")))</f>
        <v xml:space="preserve"> </v>
      </c>
      <c r="EQ82" s="254" t="str">
        <f>IF(AND($C$2="sixth"),key!FG84,IF(AND($C$2="Seventh"),key!FG184,IF(AND($C$2="eighth"),key!FG284,"")))</f>
        <v/>
      </c>
      <c r="ER82" s="254" t="str">
        <f>IF(AND($C$2="sixth"),key!FH84,IF(AND($C$2="Seventh"),key!FH184,IF(AND($C$2="eighth"),key!FH284,"")))</f>
        <v/>
      </c>
      <c r="ES82" s="254" t="str">
        <f>IF(AND($C$2="sixth"),key!FI84,IF(AND($C$2="Seventh"),key!FI184,IF(AND($C$2="eighth"),key!FI284,"")))</f>
        <v/>
      </c>
      <c r="ET82" s="254" t="str">
        <f>IF(AND($C$2="sixth"),key!FJ84,IF(AND($C$2="Seventh"),key!FJ184,IF(AND($C$2="eighth"),key!FJ284,"")))</f>
        <v/>
      </c>
      <c r="EU82" s="254" t="str">
        <f>IF(AND($C$2="sixth"),key!FK84,IF(AND($C$2="Seventh"),key!FK184,IF(AND($C$2="eighth"),key!FK284,"")))</f>
        <v/>
      </c>
      <c r="EV82" s="310" t="str">
        <f>IF(AND($C$2="sixth"),key!FL84,IF(AND($C$2="Seventh"),key!FL184,IF(AND($C$2="eighth"),key!FL284,"")))</f>
        <v/>
      </c>
      <c r="EW82" s="311" t="str">
        <f>IF(AND($C$2="sixth"),key!FM84,IF(AND($C$2="Seventh"),key!FM184,IF(AND($C$2="eighth"),key!FM284,"")))</f>
        <v xml:space="preserve"> </v>
      </c>
      <c r="EX82" s="254" t="str">
        <f>IF(AND($C$2="sixth"),key!FN84,IF(AND($C$2="Seventh"),key!FN184,IF(AND($C$2="eighth"),key!FN284,"")))</f>
        <v/>
      </c>
      <c r="EY82" s="254" t="str">
        <f>IF(AND($C$2="sixth"),key!FO84,IF(AND($C$2="Seventh"),key!FO184,IF(AND($C$2="eighth"),key!FO284,"")))</f>
        <v/>
      </c>
      <c r="EZ82" s="254" t="str">
        <f>IF(AND($C$2="sixth"),key!FP84,IF(AND($C$2="Seventh"),key!FP184,IF(AND($C$2="eighth"),key!FP284,"")))</f>
        <v/>
      </c>
      <c r="FA82" s="254" t="str">
        <f>IF(AND($C$2="sixth"),key!FQ84,IF(AND($C$2="Seventh"),key!FQ184,IF(AND($C$2="eighth"),key!FQ284,"")))</f>
        <v/>
      </c>
      <c r="FB82" s="254" t="str">
        <f>IF(AND($C$2="sixth"),key!FR84,IF(AND($C$2="Seventh"),key!FR184,IF(AND($C$2="eighth"),key!FR284,"")))</f>
        <v/>
      </c>
      <c r="FC82" s="310" t="str">
        <f>IF(AND($C$2="sixth"),key!FS84,IF(AND($C$2="Seventh"),key!FS184,IF(AND($C$2="eighth"),key!FS284,"")))</f>
        <v/>
      </c>
      <c r="FD82" s="311" t="str">
        <f>IF(AND($C$2="sixth"),key!FT84,IF(AND($C$2="Seventh"),key!FT184,IF(AND($C$2="eighth"),key!FT284,"")))</f>
        <v xml:space="preserve"> </v>
      </c>
      <c r="FE82" s="344" t="str">
        <f t="shared" si="13"/>
        <v/>
      </c>
      <c r="FF82" s="261" t="str">
        <f>IF(AND($C$2="sixth"),key!GI84,IF(AND($C$2="Seventh"),key!GI184,IF(AND($C$2="eighth"),key!GI284,"")))</f>
        <v/>
      </c>
      <c r="FG82" s="842" t="str">
        <f>IF(AND($C$2="sixth"),key!GJ84,IF(AND($C$2="Seventh"),key!GJ184,IF(AND($C$2="eighth"),key!GJ284,"")))</f>
        <v/>
      </c>
      <c r="FH82" s="843"/>
      <c r="FI82" s="255" t="str">
        <f>IF(AND($C$2="sixth"),key!GG84,IF(AND($C$2="Seventh"),key!GG184,IF(AND($C$2="eighth"),key!GG284,"")))</f>
        <v/>
      </c>
      <c r="FJ82" s="330" t="str">
        <f t="shared" si="22"/>
        <v/>
      </c>
      <c r="FK82" s="248"/>
      <c r="FL82" s="248"/>
      <c r="FY82" s="50" t="str">
        <f>IF(AND($C$2="sixth"),key!GH84,IF(AND($C$2="Seventh"),key!GH184,IF(AND($C$2="eighth"),key!GH284,"")))</f>
        <v/>
      </c>
    </row>
    <row r="83" spans="1:181" ht="18.75">
      <c r="A83" s="257">
        <v>77</v>
      </c>
      <c r="B83" s="291" t="str">
        <f>IF(AND($C$2="sixth"),key!E85,IF(AND($C$2="Seventh"),key!E185,IF(AND($C$2="eighth"),key!E285,"")))</f>
        <v/>
      </c>
      <c r="C83" s="288" t="str">
        <f>IF(ISNA(VLOOKUP(D83,Register!A$7:Z$315,10,FALSE)),"",VLOOKUP(D83,Register!A$7:Z$315,10,FALSE))</f>
        <v/>
      </c>
      <c r="D83" s="289" t="str">
        <f>IF(AND($C$2="sixth"),key!B85,IF(AND($C$2="Seventh"),key!B185,IF(AND($C$2="eighth"),key!B285,"")))</f>
        <v/>
      </c>
      <c r="E83" s="290" t="str">
        <f>IF(AND($C$2="sixth"),key!C85,IF(AND($C$2="Seventh"),key!C185,IF(AND($C$2="eighth"),key!C285,"")))</f>
        <v/>
      </c>
      <c r="F83" s="290" t="str">
        <f>IF(AND($C$2="sixth"),key!D85,IF(AND($C$2="Seventh"),key!D185,IF(AND($C$2="eighth"),key!D285,"")))</f>
        <v/>
      </c>
      <c r="G83" s="295" t="str">
        <f>IF(AND($C$2="sixth"),key!G85,IF(AND($C$2="Seventh"),key!G185,IF(AND($C$2="eighth"),key!G285,"")))</f>
        <v/>
      </c>
      <c r="H83" s="295" t="str">
        <f>IF(AND($C$2="sixth"),key!H85,IF(AND($C$2="Seventh"),key!H185,IF(AND($C$2="eighth"),key!H285,"")))</f>
        <v/>
      </c>
      <c r="I83" s="297" t="str">
        <f t="shared" si="12"/>
        <v/>
      </c>
      <c r="J83" s="296" t="str">
        <f>IF(AND($C$2="sixth"),key!J85,IF(AND($C$2="Seventh"),key!J185,IF(AND($C$2="eighth"),key!J285,"")))</f>
        <v/>
      </c>
      <c r="K83" s="295" t="str">
        <f>IF(AND($C$2="sixth"),key!K85,IF(AND($C$2="Seventh"),key!K185,IF(AND($C$2="eighth"),key!K285,"")))</f>
        <v/>
      </c>
      <c r="L83" s="295" t="str">
        <f>IF(AND($C$2="sixth"),key!L85,IF(AND($C$2="Seventh"),key!L185,IF(AND($C$2="eighth"),key!L285,"")))</f>
        <v/>
      </c>
      <c r="M83" s="258" t="str">
        <f t="shared" si="14"/>
        <v/>
      </c>
      <c r="N83" s="298" t="str">
        <f>IF(AND($C$2="sixth"),key!N85,IF(AND($C$2="Seventh"),key!N185,IF(AND($C$2="eighth"),key!N285,"")))</f>
        <v/>
      </c>
      <c r="O83" s="295" t="str">
        <f>IF(AND($C$2="sixth"),key!O85,IF(AND($C$2="Seventh"),key!O185,IF(AND($C$2="eighth"),key!O285,"")))</f>
        <v/>
      </c>
      <c r="P83" s="295" t="str">
        <f>IF(AND($C$2="sixth"),key!P85,IF(AND($C$2="Seventh"),key!P185,IF(AND($C$2="eighth"),key!P285,"")))</f>
        <v/>
      </c>
      <c r="Q83" s="258" t="str">
        <f t="shared" si="15"/>
        <v/>
      </c>
      <c r="R83" s="298" t="str">
        <f>IF(AND($C$2="sixth"),key!R85,IF(AND($C$2="Seventh"),key!R185,IF(AND($C$2="eighth"),key!R285,"")))</f>
        <v/>
      </c>
      <c r="S83" s="295" t="str">
        <f>IF(AND($C$2="sixth"),key!S85,IF(AND($C$2="Seventh"),key!S185,IF(AND($C$2="eighth"),key!S285,"")))</f>
        <v/>
      </c>
      <c r="T83" s="295" t="str">
        <f>IF(AND($C$2="sixth"),key!T85,IF(AND($C$2="Seventh"),key!T185,IF(AND($C$2="eighth"),key!T285,"")))</f>
        <v/>
      </c>
      <c r="U83" s="258" t="str">
        <f t="shared" si="16"/>
        <v/>
      </c>
      <c r="V83" s="298" t="str">
        <f>IF(AND($C$2="sixth"),key!V85,IF(AND($C$2="Seventh"),key!V185,IF(AND($C$2="eighth"),key!V285,"")))</f>
        <v/>
      </c>
      <c r="W83" s="295" t="str">
        <f>IF(AND($C$2="sixth"),key!W85,IF(AND($C$2="Seventh"),key!W185,IF(AND($C$2="eighth"),key!W285,"")))</f>
        <v/>
      </c>
      <c r="X83" s="295" t="str">
        <f>IF(AND($C$2="sixth"),key!X85,IF(AND($C$2="Seventh"),key!X185,IF(AND($C$2="eighth"),key!X285,"")))</f>
        <v/>
      </c>
      <c r="Y83" s="259" t="str">
        <f t="shared" si="17"/>
        <v/>
      </c>
      <c r="Z83" s="298" t="str">
        <f>IF(AND($C$2="sixth"),key!Z85,IF(AND($C$2="Seventh"),key!Z185,IF(AND($C$2="eighth"),key!Z285,"")))</f>
        <v/>
      </c>
      <c r="AA83" s="259" t="str">
        <f>IF(AND($C$2="sixth"),key!AC85,IF(AND($C$2="Seventh"),key!AC185,IF(AND($C$2="eighth"),key!AC285,"")))</f>
        <v/>
      </c>
      <c r="AB83" s="299" t="str">
        <f>IF(AND($C$2="sixth"),key!AD85,IF(AND($C$2="Seventh"),key!AD185,IF(AND($C$2="eighth"),key!AD285,"")))</f>
        <v/>
      </c>
      <c r="AC83" s="295" t="str">
        <f>IF(AND($C$2="sixth"),key!AF85,IF(AND($C$2="Seventh"),key!AF185,IF(AND($C$2="eighth"),key!AF285,"")))</f>
        <v/>
      </c>
      <c r="AD83" s="295" t="str">
        <f>IF(AND($C$2="sixth"),key!AG85,IF(AND($C$2="Seventh"),key!AG185,IF(AND($C$2="eighth"),key!AG285,"")))</f>
        <v/>
      </c>
      <c r="AE83" s="297" t="str">
        <f t="shared" si="18"/>
        <v/>
      </c>
      <c r="AF83" s="296" t="str">
        <f>IF(AND($C$2="sixth"),key!AI85,IF(AND($C$2="Seventh"),key!AI185,IF(AND($C$2="eighth"),key!AI285,"")))</f>
        <v/>
      </c>
      <c r="AG83" s="295" t="str">
        <f>IF(AND($C$2="sixth"),key!AJ85,IF(AND($C$2="Seventh"),key!AJ185,IF(AND($C$2="eighth"),key!AJ285,"")))</f>
        <v/>
      </c>
      <c r="AH83" s="295" t="str">
        <f>IF(AND($C$2="sixth"),key!AK85,IF(AND($C$2="Seventh"),key!AK185,IF(AND($C$2="eighth"),key!AK285,"")))</f>
        <v/>
      </c>
      <c r="AI83" s="258" t="str">
        <f t="shared" si="19"/>
        <v/>
      </c>
      <c r="AJ83" s="298" t="str">
        <f>IF(AND($C$2="sixth"),key!AM85,IF(AND($C$2="Seventh"),key!AM185,IF(AND($C$2="eighth"),key!AM285,"")))</f>
        <v/>
      </c>
      <c r="AK83" s="295" t="str">
        <f>IF(AND($C$2="sixth"),key!AN85,IF(AND($C$2="Seventh"),key!AN185,IF(AND($C$2="eighth"),key!AN285,"")))</f>
        <v/>
      </c>
      <c r="AL83" s="295" t="str">
        <f>IF(AND($C$2="sixth"),key!AO85,IF(AND($C$2="Seventh"),key!AO185,IF(AND($C$2="eighth"),key!AO285,"")))</f>
        <v/>
      </c>
      <c r="AM83" s="258" t="str">
        <f t="shared" si="20"/>
        <v/>
      </c>
      <c r="AN83" s="298" t="str">
        <f>IF(AND($C$2="sixth"),key!AQ85,IF(AND($C$2="Seventh"),key!AQ185,IF(AND($C$2="eighth"),key!AQ285,"")))</f>
        <v/>
      </c>
      <c r="AO83" s="295" t="str">
        <f>IF(AND($C$2="sixth"),key!AR85,IF(AND($C$2="Seventh"),key!AR185,IF(AND($C$2="eighth"),key!AR285,"")))</f>
        <v/>
      </c>
      <c r="AP83" s="295" t="str">
        <f>IF(AND($C$2="sixth"),key!AS85,IF(AND($C$2="Seventh"),key!AS185,IF(AND($C$2="eighth"),key!AS285,"")))</f>
        <v/>
      </c>
      <c r="AQ83" s="303" t="str">
        <f>IF(AND($C$2="sixth"),key!AT85,IF(AND($C$2="Seventh"),key!AT185,IF(AND($C$2="eighth"),key!AT285,"")))</f>
        <v/>
      </c>
      <c r="AR83" s="298" t="str">
        <f>IF(AND($C$2="sixth"),key!AU85,IF(AND($C$2="Seventh"),key!AU185,IF(AND($C$2="eighth"),key!AU285,"")))</f>
        <v/>
      </c>
      <c r="AS83" s="295" t="str">
        <f>IF(AND($C$2="sixth"),key!AV85,IF(AND($C$2="Seventh"),key!AV185,IF(AND($C$2="eighth"),key!AV285,"")))</f>
        <v/>
      </c>
      <c r="AT83" s="295" t="str">
        <f>IF(AND($C$2="sixth"),key!AW85,IF(AND($C$2="Seventh"),key!AW185,IF(AND($C$2="eighth"),key!AW285,"")))</f>
        <v/>
      </c>
      <c r="AU83" s="303" t="str">
        <f>IF(AND($C$2="sixth"),key!AX85,IF(AND($C$2="Seventh"),key!AX185,IF(AND($C$2="eighth"),key!AX285,"")))</f>
        <v/>
      </c>
      <c r="AV83" s="298" t="str">
        <f>IF(AND($C$2="sixth"),key!AY85,IF(AND($C$2="Seventh"),key!AY185,IF(AND($C$2="eighth"),key!AY285,"")))</f>
        <v/>
      </c>
      <c r="AW83" s="259" t="str">
        <f>IF(AND($C$2="sixth"),key!BB85,IF(AND($C$2="Seventh"),key!BB185,IF(AND($C$2="eighth"),key!BB285,"")))</f>
        <v/>
      </c>
      <c r="AX83" s="299" t="str">
        <f>IF(AND($C$2="sixth"),key!BC85,IF(AND($C$2="Seventh"),key!BC185,IF(AND($C$2="eighth"),key!BC285,"")))</f>
        <v/>
      </c>
      <c r="AY83" s="295" t="str">
        <f>IF(AND($C$2="sixth"),key!BE85,IF(AND($C$2="Seventh"),key!BE185,IF(AND($C$2="eighth"),key!BE285,"")))</f>
        <v/>
      </c>
      <c r="AZ83" s="295" t="str">
        <f>IF(AND($C$2="sixth"),key!BF85,IF(AND($C$2="Seventh"),key!BF185,IF(AND($C$2="eighth"),key!BF285,"")))</f>
        <v/>
      </c>
      <c r="BA83" s="302" t="str">
        <f>IF(AND($C$2="sixth"),key!BG85,IF(AND($C$2="Seventh"),key!BG185,IF(AND($C$2="eighth"),key!BG285,"")))</f>
        <v/>
      </c>
      <c r="BB83" s="298" t="str">
        <f>IF(AND($C$2="sixth"),key!BH85,IF(AND($C$2="Seventh"),key!BH185,IF(AND($C$2="eighth"),key!BH285,"")))</f>
        <v/>
      </c>
      <c r="BC83" s="295" t="str">
        <f>IF(AND($C$2="sixth"),key!BI85,IF(AND($C$2="Seventh"),key!BI185,IF(AND($C$2="eighth"),key!BI285,"")))</f>
        <v/>
      </c>
      <c r="BD83" s="295" t="str">
        <f>IF(AND($C$2="sixth"),key!BJ85,IF(AND($C$2="Seventh"),key!BJ185,IF(AND($C$2="eighth"),key!BJ285,"")))</f>
        <v/>
      </c>
      <c r="BE83" s="302" t="str">
        <f>IF(AND($C$2="sixth"),key!BK85,IF(AND($C$2="Seventh"),key!BK185,IF(AND($C$2="eighth"),key!BK285,"")))</f>
        <v/>
      </c>
      <c r="BF83" s="298" t="str">
        <f>IF(AND($C$2="sixth"),key!BL85,IF(AND($C$2="Seventh"),key!BL185,IF(AND($C$2="eighth"),key!BL285,"")))</f>
        <v/>
      </c>
      <c r="BG83" s="295" t="str">
        <f>IF(AND($C$2="sixth"),key!BM85,IF(AND($C$2="Seventh"),key!BM185,IF(AND($C$2="eighth"),key!BM285,"")))</f>
        <v/>
      </c>
      <c r="BH83" s="295" t="str">
        <f>IF(AND($C$2="sixth"),key!BN85,IF(AND($C$2="Seventh"),key!BN185,IF(AND($C$2="eighth"),key!BN285,"")))</f>
        <v/>
      </c>
      <c r="BI83" s="302" t="str">
        <f>IF(AND($C$2="sixth"),key!BO85,IF(AND($C$2="Seventh"),key!BO185,IF(AND($C$2="eighth"),key!BO285,"")))</f>
        <v/>
      </c>
      <c r="BJ83" s="298" t="str">
        <f>IF(AND($C$2="sixth"),key!BP85,IF(AND($C$2="Seventh"),key!BP185,IF(AND($C$2="eighth"),key!BP285,"")))</f>
        <v/>
      </c>
      <c r="BK83" s="295" t="str">
        <f>IF(AND($C$2="sixth"),key!BQ85,IF(AND($C$2="Seventh"),key!BQ185,IF(AND($C$2="eighth"),key!BQ285,"")))</f>
        <v/>
      </c>
      <c r="BL83" s="295" t="str">
        <f>IF(AND($C$2="sixth"),key!BR85,IF(AND($C$2="Seventh"),key!BR185,IF(AND($C$2="eighth"),key!BR285,"")))</f>
        <v/>
      </c>
      <c r="BM83" s="302" t="str">
        <f>IF(AND($C$2="sixth"),key!BS85,IF(AND($C$2="Seventh"),key!BS185,IF(AND($C$2="eighth"),key!BS285,"")))</f>
        <v/>
      </c>
      <c r="BN83" s="298" t="str">
        <f>IF(AND($C$2="sixth"),key!BT85,IF(AND($C$2="Seventh"),key!BT185,IF(AND($C$2="eighth"),key!BT285,"")))</f>
        <v/>
      </c>
      <c r="BO83" s="295" t="str">
        <f>IF(AND($C$2="sixth"),key!BU85,IF(AND($C$2="Seventh"),key!BU185,IF(AND($C$2="eighth"),key!BU285,"")))</f>
        <v/>
      </c>
      <c r="BP83" s="295" t="str">
        <f>IF(AND($C$2="sixth"),key!BV85,IF(AND($C$2="Seventh"),key!BV185,IF(AND($C$2="eighth"),key!BV285,"")))</f>
        <v/>
      </c>
      <c r="BQ83" s="302" t="str">
        <f>IF(AND($C$2="sixth"),key!BW85,IF(AND($C$2="Seventh"),key!BW185,IF(AND($C$2="eighth"),key!BW285,"")))</f>
        <v/>
      </c>
      <c r="BR83" s="298" t="str">
        <f>IF(AND($C$2="sixth"),key!BX85,IF(AND($C$2="Seventh"),key!BX185,IF(AND($C$2="eighth"),key!BX285,"")))</f>
        <v/>
      </c>
      <c r="BS83" s="259" t="str">
        <f>IF(AND($C$2="sixth"),key!CA85,IF(AND($C$2="Seventh"),key!CA185,IF(AND($C$2="eighth"),key!CA285,"")))</f>
        <v/>
      </c>
      <c r="BT83" s="299" t="str">
        <f>IF(AND($C$2="sixth"),key!CB85,IF(AND($C$2="Seventh"),key!CB185,IF(AND($C$2="eighth"),key!CB285,"")))</f>
        <v/>
      </c>
      <c r="BU83" s="295" t="str">
        <f>IF(AND($C$2="sixth"),key!CD85,IF(AND($C$2="Seventh"),key!CD185,IF(AND($C$2="eighth"),key!CD285,"")))</f>
        <v/>
      </c>
      <c r="BV83" s="295" t="str">
        <f>IF(AND($C$2="sixth"),key!CE85,IF(AND($C$2="Seventh"),key!CE185,IF(AND($C$2="eighth"),key!CE285,"")))</f>
        <v/>
      </c>
      <c r="BW83" s="302" t="str">
        <f>IF(AND($C$2="sixth"),key!CF85,IF(AND($C$2="Seventh"),key!CF185,IF(AND($C$2="eighth"),key!CF285,"")))</f>
        <v/>
      </c>
      <c r="BX83" s="298" t="str">
        <f>IF(AND($C$2="sixth"),key!CG85,IF(AND($C$2="Seventh"),key!CG185,IF(AND($C$2="eighth"),key!CG285,"")))</f>
        <v/>
      </c>
      <c r="BY83" s="295" t="str">
        <f>IF(AND($C$2="sixth"),key!CH85,IF(AND($C$2="Seventh"),key!CH185,IF(AND($C$2="eighth"),key!CH285,"")))</f>
        <v/>
      </c>
      <c r="BZ83" s="295" t="str">
        <f>IF(AND($C$2="sixth"),key!CI85,IF(AND($C$2="Seventh"),key!CI185,IF(AND($C$2="eighth"),key!CI285,"")))</f>
        <v/>
      </c>
      <c r="CA83" s="302" t="str">
        <f>IF(AND($C$2="sixth"),key!CJ85,IF(AND($C$2="Seventh"),key!CJ185,IF(AND($C$2="eighth"),key!CJ285,"")))</f>
        <v/>
      </c>
      <c r="CB83" s="298" t="str">
        <f>IF(AND($C$2="sixth"),key!CK85,IF(AND($C$2="Seventh"),key!CK185,IF(AND($C$2="eighth"),key!CK285,"")))</f>
        <v/>
      </c>
      <c r="CC83" s="295" t="str">
        <f>IF(AND($C$2="sixth"),key!CL85,IF(AND($C$2="Seventh"),key!CL185,IF(AND($C$2="eighth"),key!CL285,"")))</f>
        <v/>
      </c>
      <c r="CD83" s="295" t="str">
        <f>IF(AND($C$2="sixth"),key!CM85,IF(AND($C$2="Seventh"),key!CM185,IF(AND($C$2="eighth"),key!CM285,"")))</f>
        <v/>
      </c>
      <c r="CE83" s="302" t="str">
        <f>IF(AND($C$2="sixth"),key!CN85,IF(AND($C$2="Seventh"),key!CN185,IF(AND($C$2="eighth"),key!CN285,"")))</f>
        <v/>
      </c>
      <c r="CF83" s="298" t="str">
        <f>IF(AND($C$2="sixth"),key!CO85,IF(AND($C$2="Seventh"),key!CO185,IF(AND($C$2="eighth"),key!CO285,"")))</f>
        <v/>
      </c>
      <c r="CG83" s="295" t="str">
        <f>IF(AND($C$2="sixth"),key!CP85,IF(AND($C$2="Seventh"),key!CP185,IF(AND($C$2="eighth"),key!CP285,"")))</f>
        <v/>
      </c>
      <c r="CH83" s="295" t="str">
        <f>IF(AND($C$2="sixth"),key!CQ85,IF(AND($C$2="Seventh"),key!CQ185,IF(AND($C$2="eighth"),key!CQ285,"")))</f>
        <v/>
      </c>
      <c r="CI83" s="302" t="str">
        <f>IF(AND($C$2="sixth"),key!CR85,IF(AND($C$2="Seventh"),key!CR185,IF(AND($C$2="eighth"),key!CR285,"")))</f>
        <v/>
      </c>
      <c r="CJ83" s="298" t="str">
        <f>IF(AND($C$2="sixth"),key!CS85,IF(AND($C$2="Seventh"),key!CS185,IF(AND($C$2="eighth"),key!CS285,"")))</f>
        <v/>
      </c>
      <c r="CK83" s="295" t="str">
        <f>IF(AND($C$2="sixth"),key!CT85,IF(AND($C$2="Seventh"),key!CT185,IF(AND($C$2="eighth"),key!CT285,"")))</f>
        <v/>
      </c>
      <c r="CL83" s="295" t="str">
        <f>IF(AND($C$2="sixth"),key!CU85,IF(AND($C$2="Seventh"),key!CU185,IF(AND($C$2="eighth"),key!CU285,"")))</f>
        <v/>
      </c>
      <c r="CM83" s="302" t="str">
        <f>IF(AND($C$2="sixth"),key!CV85,IF(AND($C$2="Seventh"),key!CV185,IF(AND($C$2="eighth"),key!CV285,"")))</f>
        <v/>
      </c>
      <c r="CN83" s="298" t="str">
        <f>IF(AND($C$2="sixth"),key!CW85,IF(AND($C$2="Seventh"),key!CW185,IF(AND($C$2="eighth"),key!CW285,"")))</f>
        <v/>
      </c>
      <c r="CO83" s="259" t="str">
        <f>IF(AND($C$2="sixth"),key!CZ85,IF(AND($C$2="Seventh"),key!CZ185,IF(AND($C$2="eighth"),key!CZ285,"")))</f>
        <v/>
      </c>
      <c r="CP83" s="299" t="str">
        <f>IF(AND($C$2="sixth"),key!DA85,IF(AND($C$2="Seventh"),key!DA185,IF(AND($C$2="eighth"),key!DA285,"")))</f>
        <v/>
      </c>
      <c r="CQ83" s="295" t="str">
        <f>IF(AND($C$2="sixth"),key!DC85,IF(AND($C$2="Seventh"),key!DC185,IF(AND($C$2="eighth"),key!DC285,"")))</f>
        <v/>
      </c>
      <c r="CR83" s="295" t="str">
        <f>IF(AND($C$2="sixth"),key!DD85,IF(AND($C$2="Seventh"),key!DD185,IF(AND($C$2="eighth"),key!DD285,"")))</f>
        <v/>
      </c>
      <c r="CS83" s="302" t="str">
        <f>IF(AND($C$2="sixth"),key!DE85,IF(AND($C$2="Seventh"),key!DE185,IF(AND($C$2="eighth"),key!DE285,"")))</f>
        <v/>
      </c>
      <c r="CT83" s="298" t="str">
        <f>IF(AND($C$2="sixth"),key!DF85,IF(AND($C$2="Seventh"),key!DF185,IF(AND($C$2="eighth"),key!DF285,"")))</f>
        <v/>
      </c>
      <c r="CU83" s="295" t="str">
        <f>IF(AND($C$2="sixth"),key!DG85,IF(AND($C$2="Seventh"),key!DG185,IF(AND($C$2="eighth"),key!DG285,"")))</f>
        <v/>
      </c>
      <c r="CV83" s="295" t="str">
        <f>IF(AND($C$2="sixth"),key!DH85,IF(AND($C$2="Seventh"),key!DH185,IF(AND($C$2="eighth"),key!DH285,"")))</f>
        <v/>
      </c>
      <c r="CW83" s="302" t="str">
        <f>IF(AND($C$2="sixth"),key!DI85,IF(AND($C$2="Seventh"),key!DI185,IF(AND($C$2="eighth"),key!DI285,"")))</f>
        <v/>
      </c>
      <c r="CX83" s="298" t="str">
        <f>IF(AND($C$2="sixth"),key!DJ85,IF(AND($C$2="Seventh"),key!DJ185,IF(AND($C$2="eighth"),key!DJ285,"")))</f>
        <v/>
      </c>
      <c r="CY83" s="295" t="str">
        <f>IF(AND($C$2="sixth"),key!DK85,IF(AND($C$2="Seventh"),key!DK185,IF(AND($C$2="eighth"),key!DK285,"")))</f>
        <v/>
      </c>
      <c r="CZ83" s="295" t="str">
        <f>IF(AND($C$2="sixth"),key!DL85,IF(AND($C$2="Seventh"),key!DL185,IF(AND($C$2="eighth"),key!DL285,"")))</f>
        <v/>
      </c>
      <c r="DA83" s="302" t="str">
        <f>IF(AND($C$2="sixth"),key!DM85,IF(AND($C$2="Seventh"),key!DM185,IF(AND($C$2="eighth"),key!DM285,"")))</f>
        <v/>
      </c>
      <c r="DB83" s="298" t="str">
        <f>IF(AND($C$2="sixth"),key!DN85,IF(AND($C$2="Seventh"),key!DN185,IF(AND($C$2="eighth"),key!DN285,"")))</f>
        <v/>
      </c>
      <c r="DC83" s="295" t="str">
        <f>IF(AND($C$2="sixth"),key!DO85,IF(AND($C$2="Seventh"),key!DO185,IF(AND($C$2="eighth"),key!DO285,"")))</f>
        <v/>
      </c>
      <c r="DD83" s="295" t="str">
        <f>IF(AND($C$2="sixth"),key!DP85,IF(AND($C$2="Seventh"),key!DP185,IF(AND($C$2="eighth"),key!DP285,"")))</f>
        <v/>
      </c>
      <c r="DE83" s="302" t="str">
        <f>IF(AND($C$2="sixth"),key!DQ85,IF(AND($C$2="Seventh"),key!DQ185,IF(AND($C$2="eighth"),key!DQ285,"")))</f>
        <v/>
      </c>
      <c r="DF83" s="298" t="str">
        <f>IF(AND($C$2="sixth"),key!DR85,IF(AND($C$2="Seventh"),key!DR185,IF(AND($C$2="eighth"),key!DR285,"")))</f>
        <v/>
      </c>
      <c r="DG83" s="295" t="str">
        <f>IF(AND($C$2="sixth"),key!DS85,IF(AND($C$2="Seventh"),key!DS185,IF(AND($C$2="eighth"),key!DS285,"")))</f>
        <v/>
      </c>
      <c r="DH83" s="295" t="str">
        <f>IF(AND($C$2="sixth"),key!DT85,IF(AND($C$2="Seventh"),key!DT185,IF(AND($C$2="eighth"),key!DT285,"")))</f>
        <v/>
      </c>
      <c r="DI83" s="302" t="str">
        <f>IF(AND($C$2="sixth"),key!DU85,IF(AND($C$2="Seventh"),key!DU185,IF(AND($C$2="eighth"),key!DU285,"")))</f>
        <v/>
      </c>
      <c r="DJ83" s="298" t="str">
        <f>IF(AND($C$2="sixth"),key!DV85,IF(AND($C$2="Seventh"),key!DV185,IF(AND($C$2="eighth"),key!DV285,"")))</f>
        <v/>
      </c>
      <c r="DK83" s="259" t="str">
        <f>IF(AND($C$2="sixth"),key!DY85,IF(AND($C$2="Seventh"),key!DY185,IF(AND($C$2="eighth"),key!DY285,"")))</f>
        <v/>
      </c>
      <c r="DL83" s="299" t="str">
        <f>IF(AND($C$2="sixth"),key!DZ85,IF(AND($C$2="Seventh"),key!DZ185,IF(AND($C$2="eighth"),key!DZ285,"")))</f>
        <v/>
      </c>
      <c r="DM83" s="295" t="str">
        <f>IF(AND($C$2="sixth"),key!EB85,IF(AND($C$2="Seventh"),key!EB185,IF(AND($C$2="eighth"),key!EB285,"")))</f>
        <v/>
      </c>
      <c r="DN83" s="295" t="str">
        <f>IF(AND($C$2="sixth"),key!EC85,IF(AND($C$2="Seventh"),key!EC185,IF(AND($C$2="eighth"),key!EC285,"")))</f>
        <v/>
      </c>
      <c r="DO83" s="302" t="str">
        <f>IF(AND($C$2="sixth"),key!ED85,IF(AND($C$2="Seventh"),key!ED185,IF(AND($C$2="eighth"),key!ED285,"")))</f>
        <v/>
      </c>
      <c r="DP83" s="298" t="str">
        <f>IF(AND($C$2="sixth"),key!EE85,IF(AND($C$2="Seventh"),key!EE185,IF(AND($C$2="eighth"),key!EE285,"")))</f>
        <v/>
      </c>
      <c r="DQ83" s="295" t="str">
        <f>IF(AND($C$2="sixth"),key!EF85,IF(AND($C$2="Seventh"),key!EF185,IF(AND($C$2="eighth"),key!EF285,"")))</f>
        <v/>
      </c>
      <c r="DR83" s="295" t="str">
        <f>IF(AND($C$2="sixth"),key!EG85,IF(AND($C$2="Seventh"),key!EG185,IF(AND($C$2="eighth"),key!EG285,"")))</f>
        <v/>
      </c>
      <c r="DS83" s="302" t="str">
        <f>IF(AND($C$2="sixth"),key!EH85,IF(AND($C$2="Seventh"),key!EH185,IF(AND($C$2="eighth"),key!EH285,"")))</f>
        <v/>
      </c>
      <c r="DT83" s="298" t="str">
        <f>IF(AND($C$2="sixth"),key!EI85,IF(AND($C$2="Seventh"),key!EI185,IF(AND($C$2="eighth"),key!EI285,"")))</f>
        <v/>
      </c>
      <c r="DU83" s="295" t="str">
        <f>IF(AND($C$2="sixth"),key!EJ85,IF(AND($C$2="Seventh"),key!EJ185,IF(AND($C$2="eighth"),key!EJ285,"")))</f>
        <v/>
      </c>
      <c r="DV83" s="295" t="str">
        <f>IF(AND($C$2="sixth"),key!EK85,IF(AND($C$2="Seventh"),key!EK185,IF(AND($C$2="eighth"),key!EK285,"")))</f>
        <v/>
      </c>
      <c r="DW83" s="302" t="str">
        <f>IF(AND($C$2="sixth"),key!EL85,IF(AND($C$2="Seventh"),key!EL185,IF(AND($C$2="eighth"),key!EL285,"")))</f>
        <v/>
      </c>
      <c r="DX83" s="298" t="str">
        <f>IF(AND($C$2="sixth"),key!EM85,IF(AND($C$2="Seventh"),key!EM185,IF(AND($C$2="eighth"),key!EM285,"")))</f>
        <v/>
      </c>
      <c r="DY83" s="295" t="str">
        <f>IF(AND($C$2="sixth"),key!EN85,IF(AND($C$2="Seventh"),key!EN185,IF(AND($C$2="eighth"),key!EN285,"")))</f>
        <v/>
      </c>
      <c r="DZ83" s="295" t="str">
        <f>IF(AND($C$2="sixth"),key!EO85,IF(AND($C$2="Seventh"),key!EO185,IF(AND($C$2="eighth"),key!EO285,"")))</f>
        <v/>
      </c>
      <c r="EA83" s="302" t="str">
        <f>IF(AND($C$2="sixth"),key!EP85,IF(AND($C$2="Seventh"),key!EP185,IF(AND($C$2="eighth"),key!EP285,"")))</f>
        <v/>
      </c>
      <c r="EB83" s="298" t="str">
        <f>IF(AND($C$2="sixth"),key!EQ85,IF(AND($C$2="Seventh"),key!EQ185,IF(AND($C$2="eighth"),key!EQ285,"")))</f>
        <v/>
      </c>
      <c r="EC83" s="295" t="str">
        <f>IF(AND($C$2="sixth"),key!ER85,IF(AND($C$2="Seventh"),key!ER185,IF(AND($C$2="eighth"),key!ER285,"")))</f>
        <v/>
      </c>
      <c r="ED83" s="295" t="str">
        <f>IF(AND($C$2="sixth"),key!ES85,IF(AND($C$2="Seventh"),key!ES185,IF(AND($C$2="eighth"),key!ES285,"")))</f>
        <v/>
      </c>
      <c r="EE83" s="302" t="str">
        <f>IF(AND($C$2="sixth"),key!ET85,IF(AND($C$2="Seventh"),key!ET185,IF(AND($C$2="eighth"),key!ET285,"")))</f>
        <v/>
      </c>
      <c r="EF83" s="298" t="str">
        <f>IF(AND($C$2="sixth"),key!EU85,IF(AND($C$2="Seventh"),key!EU185,IF(AND($C$2="eighth"),key!EU285,"")))</f>
        <v/>
      </c>
      <c r="EG83" s="259" t="str">
        <f>IF(AND($C$2="sixth"),key!EX85,IF(AND($C$2="Seventh"),key!EX185,IF(AND($C$2="eighth"),key!EX285,"")))</f>
        <v/>
      </c>
      <c r="EH83" s="299" t="str">
        <f>IF(AND($C$2="sixth"),key!EY85,IF(AND($C$2="Seventh"),key!EY185,IF(AND($C$2="eighth"),key!EY285,"")))</f>
        <v/>
      </c>
      <c r="EI83" s="260" t="str">
        <f t="shared" si="21"/>
        <v/>
      </c>
      <c r="EJ83" s="254" t="str">
        <f>IF(AND($C$2="sixth"),key!EZ85,IF(AND($C$2="Seventh"),key!EZ185,IF(AND($C$2="eighth"),key!EZ285,"")))</f>
        <v/>
      </c>
      <c r="EK83" s="254" t="str">
        <f>IF(AND($C$2="sixth"),key!FA85,IF(AND($C$2="Seventh"),key!FA185,IF(AND($C$2="eighth"),key!FA285,"")))</f>
        <v/>
      </c>
      <c r="EL83" s="254" t="str">
        <f>IF(AND($C$2="sixth"),key!FB85,IF(AND($C$2="Seventh"),key!FB185,IF(AND($C$2="eighth"),key!FB285,"")))</f>
        <v/>
      </c>
      <c r="EM83" s="254" t="str">
        <f>IF(AND($C$2="sixth"),key!FC85,IF(AND($C$2="Seventh"),key!FC185,IF(AND($C$2="eighth"),key!FC285,"")))</f>
        <v/>
      </c>
      <c r="EN83" s="254" t="str">
        <f>IF(AND($C$2="sixth"),key!FD85,IF(AND($C$2="Seventh"),key!FD185,IF(AND($C$2="eighth"),key!FD285,"")))</f>
        <v/>
      </c>
      <c r="EO83" s="310" t="str">
        <f>IF(AND($C$2="sixth"),key!FE85,IF(AND($C$2="Seventh"),key!FE185,IF(AND($C$2="eighth"),key!FE285,"")))</f>
        <v/>
      </c>
      <c r="EP83" s="311" t="str">
        <f>IF(AND($C$2="sixth"),key!FF85,IF(AND($C$2="Seventh"),key!FF185,IF(AND($C$2="eighth"),key!FF285,"")))</f>
        <v xml:space="preserve"> </v>
      </c>
      <c r="EQ83" s="254" t="str">
        <f>IF(AND($C$2="sixth"),key!FG85,IF(AND($C$2="Seventh"),key!FG185,IF(AND($C$2="eighth"),key!FG285,"")))</f>
        <v/>
      </c>
      <c r="ER83" s="254" t="str">
        <f>IF(AND($C$2="sixth"),key!FH85,IF(AND($C$2="Seventh"),key!FH185,IF(AND($C$2="eighth"),key!FH285,"")))</f>
        <v/>
      </c>
      <c r="ES83" s="254" t="str">
        <f>IF(AND($C$2="sixth"),key!FI85,IF(AND($C$2="Seventh"),key!FI185,IF(AND($C$2="eighth"),key!FI285,"")))</f>
        <v/>
      </c>
      <c r="ET83" s="254" t="str">
        <f>IF(AND($C$2="sixth"),key!FJ85,IF(AND($C$2="Seventh"),key!FJ185,IF(AND($C$2="eighth"),key!FJ285,"")))</f>
        <v/>
      </c>
      <c r="EU83" s="254" t="str">
        <f>IF(AND($C$2="sixth"),key!FK85,IF(AND($C$2="Seventh"),key!FK185,IF(AND($C$2="eighth"),key!FK285,"")))</f>
        <v/>
      </c>
      <c r="EV83" s="310" t="str">
        <f>IF(AND($C$2="sixth"),key!FL85,IF(AND($C$2="Seventh"),key!FL185,IF(AND($C$2="eighth"),key!FL285,"")))</f>
        <v/>
      </c>
      <c r="EW83" s="311" t="str">
        <f>IF(AND($C$2="sixth"),key!FM85,IF(AND($C$2="Seventh"),key!FM185,IF(AND($C$2="eighth"),key!FM285,"")))</f>
        <v xml:space="preserve"> </v>
      </c>
      <c r="EX83" s="254" t="str">
        <f>IF(AND($C$2="sixth"),key!FN85,IF(AND($C$2="Seventh"),key!FN185,IF(AND($C$2="eighth"),key!FN285,"")))</f>
        <v/>
      </c>
      <c r="EY83" s="254" t="str">
        <f>IF(AND($C$2="sixth"),key!FO85,IF(AND($C$2="Seventh"),key!FO185,IF(AND($C$2="eighth"),key!FO285,"")))</f>
        <v/>
      </c>
      <c r="EZ83" s="254" t="str">
        <f>IF(AND($C$2="sixth"),key!FP85,IF(AND($C$2="Seventh"),key!FP185,IF(AND($C$2="eighth"),key!FP285,"")))</f>
        <v/>
      </c>
      <c r="FA83" s="254" t="str">
        <f>IF(AND($C$2="sixth"),key!FQ85,IF(AND($C$2="Seventh"),key!FQ185,IF(AND($C$2="eighth"),key!FQ285,"")))</f>
        <v/>
      </c>
      <c r="FB83" s="254" t="str">
        <f>IF(AND($C$2="sixth"),key!FR85,IF(AND($C$2="Seventh"),key!FR185,IF(AND($C$2="eighth"),key!FR285,"")))</f>
        <v/>
      </c>
      <c r="FC83" s="310" t="str">
        <f>IF(AND($C$2="sixth"),key!FS85,IF(AND($C$2="Seventh"),key!FS185,IF(AND($C$2="eighth"),key!FS285,"")))</f>
        <v/>
      </c>
      <c r="FD83" s="311" t="str">
        <f>IF(AND($C$2="sixth"),key!FT85,IF(AND($C$2="Seventh"),key!FT185,IF(AND($C$2="eighth"),key!FT285,"")))</f>
        <v xml:space="preserve"> </v>
      </c>
      <c r="FE83" s="344" t="str">
        <f t="shared" si="13"/>
        <v/>
      </c>
      <c r="FF83" s="261" t="str">
        <f>IF(AND($C$2="sixth"),key!GI85,IF(AND($C$2="Seventh"),key!GI185,IF(AND($C$2="eighth"),key!GI285,"")))</f>
        <v/>
      </c>
      <c r="FG83" s="842" t="str">
        <f>IF(AND($C$2="sixth"),key!GJ85,IF(AND($C$2="Seventh"),key!GJ185,IF(AND($C$2="eighth"),key!GJ285,"")))</f>
        <v/>
      </c>
      <c r="FH83" s="843"/>
      <c r="FI83" s="255" t="str">
        <f>IF(AND($C$2="sixth"),key!GG85,IF(AND($C$2="Seventh"),key!GG185,IF(AND($C$2="eighth"),key!GG285,"")))</f>
        <v/>
      </c>
      <c r="FJ83" s="330" t="str">
        <f t="shared" si="22"/>
        <v/>
      </c>
      <c r="FK83" s="248"/>
      <c r="FL83" s="248"/>
      <c r="FY83" s="50" t="str">
        <f>IF(AND($C$2="sixth"),key!GH85,IF(AND($C$2="Seventh"),key!GH185,IF(AND($C$2="eighth"),key!GH285,"")))</f>
        <v/>
      </c>
    </row>
    <row r="84" spans="1:181" ht="18.75">
      <c r="A84" s="257">
        <v>78</v>
      </c>
      <c r="B84" s="291" t="str">
        <f>IF(AND($C$2="sixth"),key!E86,IF(AND($C$2="Seventh"),key!E186,IF(AND($C$2="eighth"),key!E286,"")))</f>
        <v/>
      </c>
      <c r="C84" s="288" t="str">
        <f>IF(ISNA(VLOOKUP(D84,Register!A$7:Z$315,10,FALSE)),"",VLOOKUP(D84,Register!A$7:Z$315,10,FALSE))</f>
        <v/>
      </c>
      <c r="D84" s="289" t="str">
        <f>IF(AND($C$2="sixth"),key!B86,IF(AND($C$2="Seventh"),key!B186,IF(AND($C$2="eighth"),key!B286,"")))</f>
        <v/>
      </c>
      <c r="E84" s="290" t="str">
        <f>IF(AND($C$2="sixth"),key!C86,IF(AND($C$2="Seventh"),key!C186,IF(AND($C$2="eighth"),key!C286,"")))</f>
        <v/>
      </c>
      <c r="F84" s="290" t="str">
        <f>IF(AND($C$2="sixth"),key!D86,IF(AND($C$2="Seventh"),key!D186,IF(AND($C$2="eighth"),key!D286,"")))</f>
        <v/>
      </c>
      <c r="G84" s="295" t="str">
        <f>IF(AND($C$2="sixth"),key!G86,IF(AND($C$2="Seventh"),key!G186,IF(AND($C$2="eighth"),key!G286,"")))</f>
        <v/>
      </c>
      <c r="H84" s="295" t="str">
        <f>IF(AND($C$2="sixth"),key!H86,IF(AND($C$2="Seventh"),key!H186,IF(AND($C$2="eighth"),key!H286,"")))</f>
        <v/>
      </c>
      <c r="I84" s="297" t="str">
        <f t="shared" si="12"/>
        <v/>
      </c>
      <c r="J84" s="296" t="str">
        <f>IF(AND($C$2="sixth"),key!J86,IF(AND($C$2="Seventh"),key!J186,IF(AND($C$2="eighth"),key!J286,"")))</f>
        <v/>
      </c>
      <c r="K84" s="295" t="str">
        <f>IF(AND($C$2="sixth"),key!K86,IF(AND($C$2="Seventh"),key!K186,IF(AND($C$2="eighth"),key!K286,"")))</f>
        <v/>
      </c>
      <c r="L84" s="295" t="str">
        <f>IF(AND($C$2="sixth"),key!L86,IF(AND($C$2="Seventh"),key!L186,IF(AND($C$2="eighth"),key!L286,"")))</f>
        <v/>
      </c>
      <c r="M84" s="258" t="str">
        <f t="shared" si="14"/>
        <v/>
      </c>
      <c r="N84" s="298" t="str">
        <f>IF(AND($C$2="sixth"),key!N86,IF(AND($C$2="Seventh"),key!N186,IF(AND($C$2="eighth"),key!N286,"")))</f>
        <v/>
      </c>
      <c r="O84" s="295" t="str">
        <f>IF(AND($C$2="sixth"),key!O86,IF(AND($C$2="Seventh"),key!O186,IF(AND($C$2="eighth"),key!O286,"")))</f>
        <v/>
      </c>
      <c r="P84" s="295" t="str">
        <f>IF(AND($C$2="sixth"),key!P86,IF(AND($C$2="Seventh"),key!P186,IF(AND($C$2="eighth"),key!P286,"")))</f>
        <v/>
      </c>
      <c r="Q84" s="258" t="str">
        <f t="shared" si="15"/>
        <v/>
      </c>
      <c r="R84" s="298" t="str">
        <f>IF(AND($C$2="sixth"),key!R86,IF(AND($C$2="Seventh"),key!R186,IF(AND($C$2="eighth"),key!R286,"")))</f>
        <v/>
      </c>
      <c r="S84" s="295" t="str">
        <f>IF(AND($C$2="sixth"),key!S86,IF(AND($C$2="Seventh"),key!S186,IF(AND($C$2="eighth"),key!S286,"")))</f>
        <v/>
      </c>
      <c r="T84" s="295" t="str">
        <f>IF(AND($C$2="sixth"),key!T86,IF(AND($C$2="Seventh"),key!T186,IF(AND($C$2="eighth"),key!T286,"")))</f>
        <v/>
      </c>
      <c r="U84" s="258" t="str">
        <f t="shared" si="16"/>
        <v/>
      </c>
      <c r="V84" s="298" t="str">
        <f>IF(AND($C$2="sixth"),key!V86,IF(AND($C$2="Seventh"),key!V186,IF(AND($C$2="eighth"),key!V286,"")))</f>
        <v/>
      </c>
      <c r="W84" s="295" t="str">
        <f>IF(AND($C$2="sixth"),key!W86,IF(AND($C$2="Seventh"),key!W186,IF(AND($C$2="eighth"),key!W286,"")))</f>
        <v/>
      </c>
      <c r="X84" s="295" t="str">
        <f>IF(AND($C$2="sixth"),key!X86,IF(AND($C$2="Seventh"),key!X186,IF(AND($C$2="eighth"),key!X286,"")))</f>
        <v/>
      </c>
      <c r="Y84" s="259" t="str">
        <f t="shared" si="17"/>
        <v/>
      </c>
      <c r="Z84" s="298" t="str">
        <f>IF(AND($C$2="sixth"),key!Z86,IF(AND($C$2="Seventh"),key!Z186,IF(AND($C$2="eighth"),key!Z286,"")))</f>
        <v/>
      </c>
      <c r="AA84" s="259" t="str">
        <f>IF(AND($C$2="sixth"),key!AC86,IF(AND($C$2="Seventh"),key!AC186,IF(AND($C$2="eighth"),key!AC286,"")))</f>
        <v/>
      </c>
      <c r="AB84" s="299" t="str">
        <f>IF(AND($C$2="sixth"),key!AD86,IF(AND($C$2="Seventh"),key!AD186,IF(AND($C$2="eighth"),key!AD286,"")))</f>
        <v/>
      </c>
      <c r="AC84" s="295" t="str">
        <f>IF(AND($C$2="sixth"),key!AF86,IF(AND($C$2="Seventh"),key!AF186,IF(AND($C$2="eighth"),key!AF286,"")))</f>
        <v/>
      </c>
      <c r="AD84" s="295" t="str">
        <f>IF(AND($C$2="sixth"),key!AG86,IF(AND($C$2="Seventh"),key!AG186,IF(AND($C$2="eighth"),key!AG286,"")))</f>
        <v/>
      </c>
      <c r="AE84" s="297" t="str">
        <f t="shared" si="18"/>
        <v/>
      </c>
      <c r="AF84" s="296" t="str">
        <f>IF(AND($C$2="sixth"),key!AI86,IF(AND($C$2="Seventh"),key!AI186,IF(AND($C$2="eighth"),key!AI286,"")))</f>
        <v/>
      </c>
      <c r="AG84" s="295" t="str">
        <f>IF(AND($C$2="sixth"),key!AJ86,IF(AND($C$2="Seventh"),key!AJ186,IF(AND($C$2="eighth"),key!AJ286,"")))</f>
        <v/>
      </c>
      <c r="AH84" s="295" t="str">
        <f>IF(AND($C$2="sixth"),key!AK86,IF(AND($C$2="Seventh"),key!AK186,IF(AND($C$2="eighth"),key!AK286,"")))</f>
        <v/>
      </c>
      <c r="AI84" s="258" t="str">
        <f t="shared" si="19"/>
        <v/>
      </c>
      <c r="AJ84" s="298" t="str">
        <f>IF(AND($C$2="sixth"),key!AM86,IF(AND($C$2="Seventh"),key!AM186,IF(AND($C$2="eighth"),key!AM286,"")))</f>
        <v/>
      </c>
      <c r="AK84" s="295" t="str">
        <f>IF(AND($C$2="sixth"),key!AN86,IF(AND($C$2="Seventh"),key!AN186,IF(AND($C$2="eighth"),key!AN286,"")))</f>
        <v/>
      </c>
      <c r="AL84" s="295" t="str">
        <f>IF(AND($C$2="sixth"),key!AO86,IF(AND($C$2="Seventh"),key!AO186,IF(AND($C$2="eighth"),key!AO286,"")))</f>
        <v/>
      </c>
      <c r="AM84" s="258" t="str">
        <f t="shared" si="20"/>
        <v/>
      </c>
      <c r="AN84" s="298" t="str">
        <f>IF(AND($C$2="sixth"),key!AQ86,IF(AND($C$2="Seventh"),key!AQ186,IF(AND($C$2="eighth"),key!AQ286,"")))</f>
        <v/>
      </c>
      <c r="AO84" s="295" t="str">
        <f>IF(AND($C$2="sixth"),key!AR86,IF(AND($C$2="Seventh"),key!AR186,IF(AND($C$2="eighth"),key!AR286,"")))</f>
        <v/>
      </c>
      <c r="AP84" s="295" t="str">
        <f>IF(AND($C$2="sixth"),key!AS86,IF(AND($C$2="Seventh"),key!AS186,IF(AND($C$2="eighth"),key!AS286,"")))</f>
        <v/>
      </c>
      <c r="AQ84" s="303" t="str">
        <f>IF(AND($C$2="sixth"),key!AT86,IF(AND($C$2="Seventh"),key!AT186,IF(AND($C$2="eighth"),key!AT286,"")))</f>
        <v/>
      </c>
      <c r="AR84" s="298" t="str">
        <f>IF(AND($C$2="sixth"),key!AU86,IF(AND($C$2="Seventh"),key!AU186,IF(AND($C$2="eighth"),key!AU286,"")))</f>
        <v/>
      </c>
      <c r="AS84" s="295" t="str">
        <f>IF(AND($C$2="sixth"),key!AV86,IF(AND($C$2="Seventh"),key!AV186,IF(AND($C$2="eighth"),key!AV286,"")))</f>
        <v/>
      </c>
      <c r="AT84" s="295" t="str">
        <f>IF(AND($C$2="sixth"),key!AW86,IF(AND($C$2="Seventh"),key!AW186,IF(AND($C$2="eighth"),key!AW286,"")))</f>
        <v/>
      </c>
      <c r="AU84" s="303" t="str">
        <f>IF(AND($C$2="sixth"),key!AX86,IF(AND($C$2="Seventh"),key!AX186,IF(AND($C$2="eighth"),key!AX286,"")))</f>
        <v/>
      </c>
      <c r="AV84" s="298" t="str">
        <f>IF(AND($C$2="sixth"),key!AY86,IF(AND($C$2="Seventh"),key!AY186,IF(AND($C$2="eighth"),key!AY286,"")))</f>
        <v/>
      </c>
      <c r="AW84" s="259" t="str">
        <f>IF(AND($C$2="sixth"),key!BB86,IF(AND($C$2="Seventh"),key!BB186,IF(AND($C$2="eighth"),key!BB286,"")))</f>
        <v/>
      </c>
      <c r="AX84" s="299" t="str">
        <f>IF(AND($C$2="sixth"),key!BC86,IF(AND($C$2="Seventh"),key!BC186,IF(AND($C$2="eighth"),key!BC286,"")))</f>
        <v/>
      </c>
      <c r="AY84" s="295" t="str">
        <f>IF(AND($C$2="sixth"),key!BE86,IF(AND($C$2="Seventh"),key!BE186,IF(AND($C$2="eighth"),key!BE286,"")))</f>
        <v/>
      </c>
      <c r="AZ84" s="295" t="str">
        <f>IF(AND($C$2="sixth"),key!BF86,IF(AND($C$2="Seventh"),key!BF186,IF(AND($C$2="eighth"),key!BF286,"")))</f>
        <v/>
      </c>
      <c r="BA84" s="302" t="str">
        <f>IF(AND($C$2="sixth"),key!BG86,IF(AND($C$2="Seventh"),key!BG186,IF(AND($C$2="eighth"),key!BG286,"")))</f>
        <v/>
      </c>
      <c r="BB84" s="298" t="str">
        <f>IF(AND($C$2="sixth"),key!BH86,IF(AND($C$2="Seventh"),key!BH186,IF(AND($C$2="eighth"),key!BH286,"")))</f>
        <v/>
      </c>
      <c r="BC84" s="295" t="str">
        <f>IF(AND($C$2="sixth"),key!BI86,IF(AND($C$2="Seventh"),key!BI186,IF(AND($C$2="eighth"),key!BI286,"")))</f>
        <v/>
      </c>
      <c r="BD84" s="295" t="str">
        <f>IF(AND($C$2="sixth"),key!BJ86,IF(AND($C$2="Seventh"),key!BJ186,IF(AND($C$2="eighth"),key!BJ286,"")))</f>
        <v/>
      </c>
      <c r="BE84" s="302" t="str">
        <f>IF(AND($C$2="sixth"),key!BK86,IF(AND($C$2="Seventh"),key!BK186,IF(AND($C$2="eighth"),key!BK286,"")))</f>
        <v/>
      </c>
      <c r="BF84" s="298" t="str">
        <f>IF(AND($C$2="sixth"),key!BL86,IF(AND($C$2="Seventh"),key!BL186,IF(AND($C$2="eighth"),key!BL286,"")))</f>
        <v/>
      </c>
      <c r="BG84" s="295" t="str">
        <f>IF(AND($C$2="sixth"),key!BM86,IF(AND($C$2="Seventh"),key!BM186,IF(AND($C$2="eighth"),key!BM286,"")))</f>
        <v/>
      </c>
      <c r="BH84" s="295" t="str">
        <f>IF(AND($C$2="sixth"),key!BN86,IF(AND($C$2="Seventh"),key!BN186,IF(AND($C$2="eighth"),key!BN286,"")))</f>
        <v/>
      </c>
      <c r="BI84" s="302" t="str">
        <f>IF(AND($C$2="sixth"),key!BO86,IF(AND($C$2="Seventh"),key!BO186,IF(AND($C$2="eighth"),key!BO286,"")))</f>
        <v/>
      </c>
      <c r="BJ84" s="298" t="str">
        <f>IF(AND($C$2="sixth"),key!BP86,IF(AND($C$2="Seventh"),key!BP186,IF(AND($C$2="eighth"),key!BP286,"")))</f>
        <v/>
      </c>
      <c r="BK84" s="295" t="str">
        <f>IF(AND($C$2="sixth"),key!BQ86,IF(AND($C$2="Seventh"),key!BQ186,IF(AND($C$2="eighth"),key!BQ286,"")))</f>
        <v/>
      </c>
      <c r="BL84" s="295" t="str">
        <f>IF(AND($C$2="sixth"),key!BR86,IF(AND($C$2="Seventh"),key!BR186,IF(AND($C$2="eighth"),key!BR286,"")))</f>
        <v/>
      </c>
      <c r="BM84" s="302" t="str">
        <f>IF(AND($C$2="sixth"),key!BS86,IF(AND($C$2="Seventh"),key!BS186,IF(AND($C$2="eighth"),key!BS286,"")))</f>
        <v/>
      </c>
      <c r="BN84" s="298" t="str">
        <f>IF(AND($C$2="sixth"),key!BT86,IF(AND($C$2="Seventh"),key!BT186,IF(AND($C$2="eighth"),key!BT286,"")))</f>
        <v/>
      </c>
      <c r="BO84" s="295" t="str">
        <f>IF(AND($C$2="sixth"),key!BU86,IF(AND($C$2="Seventh"),key!BU186,IF(AND($C$2="eighth"),key!BU286,"")))</f>
        <v/>
      </c>
      <c r="BP84" s="295" t="str">
        <f>IF(AND($C$2="sixth"),key!BV86,IF(AND($C$2="Seventh"),key!BV186,IF(AND($C$2="eighth"),key!BV286,"")))</f>
        <v/>
      </c>
      <c r="BQ84" s="302" t="str">
        <f>IF(AND($C$2="sixth"),key!BW86,IF(AND($C$2="Seventh"),key!BW186,IF(AND($C$2="eighth"),key!BW286,"")))</f>
        <v/>
      </c>
      <c r="BR84" s="298" t="str">
        <f>IF(AND($C$2="sixth"),key!BX86,IF(AND($C$2="Seventh"),key!BX186,IF(AND($C$2="eighth"),key!BX286,"")))</f>
        <v/>
      </c>
      <c r="BS84" s="259" t="str">
        <f>IF(AND($C$2="sixth"),key!CA86,IF(AND($C$2="Seventh"),key!CA186,IF(AND($C$2="eighth"),key!CA286,"")))</f>
        <v/>
      </c>
      <c r="BT84" s="299" t="str">
        <f>IF(AND($C$2="sixth"),key!CB86,IF(AND($C$2="Seventh"),key!CB186,IF(AND($C$2="eighth"),key!CB286,"")))</f>
        <v/>
      </c>
      <c r="BU84" s="295" t="str">
        <f>IF(AND($C$2="sixth"),key!CD86,IF(AND($C$2="Seventh"),key!CD186,IF(AND($C$2="eighth"),key!CD286,"")))</f>
        <v/>
      </c>
      <c r="BV84" s="295" t="str">
        <f>IF(AND($C$2="sixth"),key!CE86,IF(AND($C$2="Seventh"),key!CE186,IF(AND($C$2="eighth"),key!CE286,"")))</f>
        <v/>
      </c>
      <c r="BW84" s="302" t="str">
        <f>IF(AND($C$2="sixth"),key!CF86,IF(AND($C$2="Seventh"),key!CF186,IF(AND($C$2="eighth"),key!CF286,"")))</f>
        <v/>
      </c>
      <c r="BX84" s="298" t="str">
        <f>IF(AND($C$2="sixth"),key!CG86,IF(AND($C$2="Seventh"),key!CG186,IF(AND($C$2="eighth"),key!CG286,"")))</f>
        <v/>
      </c>
      <c r="BY84" s="295" t="str">
        <f>IF(AND($C$2="sixth"),key!CH86,IF(AND($C$2="Seventh"),key!CH186,IF(AND($C$2="eighth"),key!CH286,"")))</f>
        <v/>
      </c>
      <c r="BZ84" s="295" t="str">
        <f>IF(AND($C$2="sixth"),key!CI86,IF(AND($C$2="Seventh"),key!CI186,IF(AND($C$2="eighth"),key!CI286,"")))</f>
        <v/>
      </c>
      <c r="CA84" s="302" t="str">
        <f>IF(AND($C$2="sixth"),key!CJ86,IF(AND($C$2="Seventh"),key!CJ186,IF(AND($C$2="eighth"),key!CJ286,"")))</f>
        <v/>
      </c>
      <c r="CB84" s="298" t="str">
        <f>IF(AND($C$2="sixth"),key!CK86,IF(AND($C$2="Seventh"),key!CK186,IF(AND($C$2="eighth"),key!CK286,"")))</f>
        <v/>
      </c>
      <c r="CC84" s="295" t="str">
        <f>IF(AND($C$2="sixth"),key!CL86,IF(AND($C$2="Seventh"),key!CL186,IF(AND($C$2="eighth"),key!CL286,"")))</f>
        <v/>
      </c>
      <c r="CD84" s="295" t="str">
        <f>IF(AND($C$2="sixth"),key!CM86,IF(AND($C$2="Seventh"),key!CM186,IF(AND($C$2="eighth"),key!CM286,"")))</f>
        <v/>
      </c>
      <c r="CE84" s="302" t="str">
        <f>IF(AND($C$2="sixth"),key!CN86,IF(AND($C$2="Seventh"),key!CN186,IF(AND($C$2="eighth"),key!CN286,"")))</f>
        <v/>
      </c>
      <c r="CF84" s="298" t="str">
        <f>IF(AND($C$2="sixth"),key!CO86,IF(AND($C$2="Seventh"),key!CO186,IF(AND($C$2="eighth"),key!CO286,"")))</f>
        <v/>
      </c>
      <c r="CG84" s="295" t="str">
        <f>IF(AND($C$2="sixth"),key!CP86,IF(AND($C$2="Seventh"),key!CP186,IF(AND($C$2="eighth"),key!CP286,"")))</f>
        <v/>
      </c>
      <c r="CH84" s="295" t="str">
        <f>IF(AND($C$2="sixth"),key!CQ86,IF(AND($C$2="Seventh"),key!CQ186,IF(AND($C$2="eighth"),key!CQ286,"")))</f>
        <v/>
      </c>
      <c r="CI84" s="302" t="str">
        <f>IF(AND($C$2="sixth"),key!CR86,IF(AND($C$2="Seventh"),key!CR186,IF(AND($C$2="eighth"),key!CR286,"")))</f>
        <v/>
      </c>
      <c r="CJ84" s="298" t="str">
        <f>IF(AND($C$2="sixth"),key!CS86,IF(AND($C$2="Seventh"),key!CS186,IF(AND($C$2="eighth"),key!CS286,"")))</f>
        <v/>
      </c>
      <c r="CK84" s="295" t="str">
        <f>IF(AND($C$2="sixth"),key!CT86,IF(AND($C$2="Seventh"),key!CT186,IF(AND($C$2="eighth"),key!CT286,"")))</f>
        <v/>
      </c>
      <c r="CL84" s="295" t="str">
        <f>IF(AND($C$2="sixth"),key!CU86,IF(AND($C$2="Seventh"),key!CU186,IF(AND($C$2="eighth"),key!CU286,"")))</f>
        <v/>
      </c>
      <c r="CM84" s="302" t="str">
        <f>IF(AND($C$2="sixth"),key!CV86,IF(AND($C$2="Seventh"),key!CV186,IF(AND($C$2="eighth"),key!CV286,"")))</f>
        <v/>
      </c>
      <c r="CN84" s="298" t="str">
        <f>IF(AND($C$2="sixth"),key!CW86,IF(AND($C$2="Seventh"),key!CW186,IF(AND($C$2="eighth"),key!CW286,"")))</f>
        <v/>
      </c>
      <c r="CO84" s="259" t="str">
        <f>IF(AND($C$2="sixth"),key!CZ86,IF(AND($C$2="Seventh"),key!CZ186,IF(AND($C$2="eighth"),key!CZ286,"")))</f>
        <v/>
      </c>
      <c r="CP84" s="299" t="str">
        <f>IF(AND($C$2="sixth"),key!DA86,IF(AND($C$2="Seventh"),key!DA186,IF(AND($C$2="eighth"),key!DA286,"")))</f>
        <v/>
      </c>
      <c r="CQ84" s="295" t="str">
        <f>IF(AND($C$2="sixth"),key!DC86,IF(AND($C$2="Seventh"),key!DC186,IF(AND($C$2="eighth"),key!DC286,"")))</f>
        <v/>
      </c>
      <c r="CR84" s="295" t="str">
        <f>IF(AND($C$2="sixth"),key!DD86,IF(AND($C$2="Seventh"),key!DD186,IF(AND($C$2="eighth"),key!DD286,"")))</f>
        <v/>
      </c>
      <c r="CS84" s="302" t="str">
        <f>IF(AND($C$2="sixth"),key!DE86,IF(AND($C$2="Seventh"),key!DE186,IF(AND($C$2="eighth"),key!DE286,"")))</f>
        <v/>
      </c>
      <c r="CT84" s="298" t="str">
        <f>IF(AND($C$2="sixth"),key!DF86,IF(AND($C$2="Seventh"),key!DF186,IF(AND($C$2="eighth"),key!DF286,"")))</f>
        <v/>
      </c>
      <c r="CU84" s="295" t="str">
        <f>IF(AND($C$2="sixth"),key!DG86,IF(AND($C$2="Seventh"),key!DG186,IF(AND($C$2="eighth"),key!DG286,"")))</f>
        <v/>
      </c>
      <c r="CV84" s="295" t="str">
        <f>IF(AND($C$2="sixth"),key!DH86,IF(AND($C$2="Seventh"),key!DH186,IF(AND($C$2="eighth"),key!DH286,"")))</f>
        <v/>
      </c>
      <c r="CW84" s="302" t="str">
        <f>IF(AND($C$2="sixth"),key!DI86,IF(AND($C$2="Seventh"),key!DI186,IF(AND($C$2="eighth"),key!DI286,"")))</f>
        <v/>
      </c>
      <c r="CX84" s="298" t="str">
        <f>IF(AND($C$2="sixth"),key!DJ86,IF(AND($C$2="Seventh"),key!DJ186,IF(AND($C$2="eighth"),key!DJ286,"")))</f>
        <v/>
      </c>
      <c r="CY84" s="295" t="str">
        <f>IF(AND($C$2="sixth"),key!DK86,IF(AND($C$2="Seventh"),key!DK186,IF(AND($C$2="eighth"),key!DK286,"")))</f>
        <v/>
      </c>
      <c r="CZ84" s="295" t="str">
        <f>IF(AND($C$2="sixth"),key!DL86,IF(AND($C$2="Seventh"),key!DL186,IF(AND($C$2="eighth"),key!DL286,"")))</f>
        <v/>
      </c>
      <c r="DA84" s="302" t="str">
        <f>IF(AND($C$2="sixth"),key!DM86,IF(AND($C$2="Seventh"),key!DM186,IF(AND($C$2="eighth"),key!DM286,"")))</f>
        <v/>
      </c>
      <c r="DB84" s="298" t="str">
        <f>IF(AND($C$2="sixth"),key!DN86,IF(AND($C$2="Seventh"),key!DN186,IF(AND($C$2="eighth"),key!DN286,"")))</f>
        <v/>
      </c>
      <c r="DC84" s="295" t="str">
        <f>IF(AND($C$2="sixth"),key!DO86,IF(AND($C$2="Seventh"),key!DO186,IF(AND($C$2="eighth"),key!DO286,"")))</f>
        <v/>
      </c>
      <c r="DD84" s="295" t="str">
        <f>IF(AND($C$2="sixth"),key!DP86,IF(AND($C$2="Seventh"),key!DP186,IF(AND($C$2="eighth"),key!DP286,"")))</f>
        <v/>
      </c>
      <c r="DE84" s="302" t="str">
        <f>IF(AND($C$2="sixth"),key!DQ86,IF(AND($C$2="Seventh"),key!DQ186,IF(AND($C$2="eighth"),key!DQ286,"")))</f>
        <v/>
      </c>
      <c r="DF84" s="298" t="str">
        <f>IF(AND($C$2="sixth"),key!DR86,IF(AND($C$2="Seventh"),key!DR186,IF(AND($C$2="eighth"),key!DR286,"")))</f>
        <v/>
      </c>
      <c r="DG84" s="295" t="str">
        <f>IF(AND($C$2="sixth"),key!DS86,IF(AND($C$2="Seventh"),key!DS186,IF(AND($C$2="eighth"),key!DS286,"")))</f>
        <v/>
      </c>
      <c r="DH84" s="295" t="str">
        <f>IF(AND($C$2="sixth"),key!DT86,IF(AND($C$2="Seventh"),key!DT186,IF(AND($C$2="eighth"),key!DT286,"")))</f>
        <v/>
      </c>
      <c r="DI84" s="302" t="str">
        <f>IF(AND($C$2="sixth"),key!DU86,IF(AND($C$2="Seventh"),key!DU186,IF(AND($C$2="eighth"),key!DU286,"")))</f>
        <v/>
      </c>
      <c r="DJ84" s="298" t="str">
        <f>IF(AND($C$2="sixth"),key!DV86,IF(AND($C$2="Seventh"),key!DV186,IF(AND($C$2="eighth"),key!DV286,"")))</f>
        <v/>
      </c>
      <c r="DK84" s="259" t="str">
        <f>IF(AND($C$2="sixth"),key!DY86,IF(AND($C$2="Seventh"),key!DY186,IF(AND($C$2="eighth"),key!DY286,"")))</f>
        <v/>
      </c>
      <c r="DL84" s="299" t="str">
        <f>IF(AND($C$2="sixth"),key!DZ86,IF(AND($C$2="Seventh"),key!DZ186,IF(AND($C$2="eighth"),key!DZ286,"")))</f>
        <v/>
      </c>
      <c r="DM84" s="295" t="str">
        <f>IF(AND($C$2="sixth"),key!EB86,IF(AND($C$2="Seventh"),key!EB186,IF(AND($C$2="eighth"),key!EB286,"")))</f>
        <v/>
      </c>
      <c r="DN84" s="295" t="str">
        <f>IF(AND($C$2="sixth"),key!EC86,IF(AND($C$2="Seventh"),key!EC186,IF(AND($C$2="eighth"),key!EC286,"")))</f>
        <v/>
      </c>
      <c r="DO84" s="302" t="str">
        <f>IF(AND($C$2="sixth"),key!ED86,IF(AND($C$2="Seventh"),key!ED186,IF(AND($C$2="eighth"),key!ED286,"")))</f>
        <v/>
      </c>
      <c r="DP84" s="298" t="str">
        <f>IF(AND($C$2="sixth"),key!EE86,IF(AND($C$2="Seventh"),key!EE186,IF(AND($C$2="eighth"),key!EE286,"")))</f>
        <v/>
      </c>
      <c r="DQ84" s="295" t="str">
        <f>IF(AND($C$2="sixth"),key!EF86,IF(AND($C$2="Seventh"),key!EF186,IF(AND($C$2="eighth"),key!EF286,"")))</f>
        <v/>
      </c>
      <c r="DR84" s="295" t="str">
        <f>IF(AND($C$2="sixth"),key!EG86,IF(AND($C$2="Seventh"),key!EG186,IF(AND($C$2="eighth"),key!EG286,"")))</f>
        <v/>
      </c>
      <c r="DS84" s="302" t="str">
        <f>IF(AND($C$2="sixth"),key!EH86,IF(AND($C$2="Seventh"),key!EH186,IF(AND($C$2="eighth"),key!EH286,"")))</f>
        <v/>
      </c>
      <c r="DT84" s="298" t="str">
        <f>IF(AND($C$2="sixth"),key!EI86,IF(AND($C$2="Seventh"),key!EI186,IF(AND($C$2="eighth"),key!EI286,"")))</f>
        <v/>
      </c>
      <c r="DU84" s="295" t="str">
        <f>IF(AND($C$2="sixth"),key!EJ86,IF(AND($C$2="Seventh"),key!EJ186,IF(AND($C$2="eighth"),key!EJ286,"")))</f>
        <v/>
      </c>
      <c r="DV84" s="295" t="str">
        <f>IF(AND($C$2="sixth"),key!EK86,IF(AND($C$2="Seventh"),key!EK186,IF(AND($C$2="eighth"),key!EK286,"")))</f>
        <v/>
      </c>
      <c r="DW84" s="302" t="str">
        <f>IF(AND($C$2="sixth"),key!EL86,IF(AND($C$2="Seventh"),key!EL186,IF(AND($C$2="eighth"),key!EL286,"")))</f>
        <v/>
      </c>
      <c r="DX84" s="298" t="str">
        <f>IF(AND($C$2="sixth"),key!EM86,IF(AND($C$2="Seventh"),key!EM186,IF(AND($C$2="eighth"),key!EM286,"")))</f>
        <v/>
      </c>
      <c r="DY84" s="295" t="str">
        <f>IF(AND($C$2="sixth"),key!EN86,IF(AND($C$2="Seventh"),key!EN186,IF(AND($C$2="eighth"),key!EN286,"")))</f>
        <v/>
      </c>
      <c r="DZ84" s="295" t="str">
        <f>IF(AND($C$2="sixth"),key!EO86,IF(AND($C$2="Seventh"),key!EO186,IF(AND($C$2="eighth"),key!EO286,"")))</f>
        <v/>
      </c>
      <c r="EA84" s="302" t="str">
        <f>IF(AND($C$2="sixth"),key!EP86,IF(AND($C$2="Seventh"),key!EP186,IF(AND($C$2="eighth"),key!EP286,"")))</f>
        <v/>
      </c>
      <c r="EB84" s="298" t="str">
        <f>IF(AND($C$2="sixth"),key!EQ86,IF(AND($C$2="Seventh"),key!EQ186,IF(AND($C$2="eighth"),key!EQ286,"")))</f>
        <v/>
      </c>
      <c r="EC84" s="295" t="str">
        <f>IF(AND($C$2="sixth"),key!ER86,IF(AND($C$2="Seventh"),key!ER186,IF(AND($C$2="eighth"),key!ER286,"")))</f>
        <v/>
      </c>
      <c r="ED84" s="295" t="str">
        <f>IF(AND($C$2="sixth"),key!ES86,IF(AND($C$2="Seventh"),key!ES186,IF(AND($C$2="eighth"),key!ES286,"")))</f>
        <v/>
      </c>
      <c r="EE84" s="302" t="str">
        <f>IF(AND($C$2="sixth"),key!ET86,IF(AND($C$2="Seventh"),key!ET186,IF(AND($C$2="eighth"),key!ET286,"")))</f>
        <v/>
      </c>
      <c r="EF84" s="298" t="str">
        <f>IF(AND($C$2="sixth"),key!EU86,IF(AND($C$2="Seventh"),key!EU186,IF(AND($C$2="eighth"),key!EU286,"")))</f>
        <v/>
      </c>
      <c r="EG84" s="259" t="str">
        <f>IF(AND($C$2="sixth"),key!EX86,IF(AND($C$2="Seventh"),key!EX186,IF(AND($C$2="eighth"),key!EX286,"")))</f>
        <v/>
      </c>
      <c r="EH84" s="299" t="str">
        <f>IF(AND($C$2="sixth"),key!EY86,IF(AND($C$2="Seventh"),key!EY186,IF(AND($C$2="eighth"),key!EY286,"")))</f>
        <v/>
      </c>
      <c r="EI84" s="260" t="str">
        <f t="shared" si="21"/>
        <v/>
      </c>
      <c r="EJ84" s="254" t="str">
        <f>IF(AND($C$2="sixth"),key!EZ86,IF(AND($C$2="Seventh"),key!EZ186,IF(AND($C$2="eighth"),key!EZ286,"")))</f>
        <v/>
      </c>
      <c r="EK84" s="254" t="str">
        <f>IF(AND($C$2="sixth"),key!FA86,IF(AND($C$2="Seventh"),key!FA186,IF(AND($C$2="eighth"),key!FA286,"")))</f>
        <v/>
      </c>
      <c r="EL84" s="254" t="str">
        <f>IF(AND($C$2="sixth"),key!FB86,IF(AND($C$2="Seventh"),key!FB186,IF(AND($C$2="eighth"),key!FB286,"")))</f>
        <v/>
      </c>
      <c r="EM84" s="254" t="str">
        <f>IF(AND($C$2="sixth"),key!FC86,IF(AND($C$2="Seventh"),key!FC186,IF(AND($C$2="eighth"),key!FC286,"")))</f>
        <v/>
      </c>
      <c r="EN84" s="254" t="str">
        <f>IF(AND($C$2="sixth"),key!FD86,IF(AND($C$2="Seventh"),key!FD186,IF(AND($C$2="eighth"),key!FD286,"")))</f>
        <v/>
      </c>
      <c r="EO84" s="310" t="str">
        <f>IF(AND($C$2="sixth"),key!FE86,IF(AND($C$2="Seventh"),key!FE186,IF(AND($C$2="eighth"),key!FE286,"")))</f>
        <v/>
      </c>
      <c r="EP84" s="311" t="str">
        <f>IF(AND($C$2="sixth"),key!FF86,IF(AND($C$2="Seventh"),key!FF186,IF(AND($C$2="eighth"),key!FF286,"")))</f>
        <v xml:space="preserve"> </v>
      </c>
      <c r="EQ84" s="254" t="str">
        <f>IF(AND($C$2="sixth"),key!FG86,IF(AND($C$2="Seventh"),key!FG186,IF(AND($C$2="eighth"),key!FG286,"")))</f>
        <v/>
      </c>
      <c r="ER84" s="254" t="str">
        <f>IF(AND($C$2="sixth"),key!FH86,IF(AND($C$2="Seventh"),key!FH186,IF(AND($C$2="eighth"),key!FH286,"")))</f>
        <v/>
      </c>
      <c r="ES84" s="254" t="str">
        <f>IF(AND($C$2="sixth"),key!FI86,IF(AND($C$2="Seventh"),key!FI186,IF(AND($C$2="eighth"),key!FI286,"")))</f>
        <v/>
      </c>
      <c r="ET84" s="254" t="str">
        <f>IF(AND($C$2="sixth"),key!FJ86,IF(AND($C$2="Seventh"),key!FJ186,IF(AND($C$2="eighth"),key!FJ286,"")))</f>
        <v/>
      </c>
      <c r="EU84" s="254" t="str">
        <f>IF(AND($C$2="sixth"),key!FK86,IF(AND($C$2="Seventh"),key!FK186,IF(AND($C$2="eighth"),key!FK286,"")))</f>
        <v/>
      </c>
      <c r="EV84" s="310" t="str">
        <f>IF(AND($C$2="sixth"),key!FL86,IF(AND($C$2="Seventh"),key!FL186,IF(AND($C$2="eighth"),key!FL286,"")))</f>
        <v/>
      </c>
      <c r="EW84" s="311" t="str">
        <f>IF(AND($C$2="sixth"),key!FM86,IF(AND($C$2="Seventh"),key!FM186,IF(AND($C$2="eighth"),key!FM286,"")))</f>
        <v xml:space="preserve"> </v>
      </c>
      <c r="EX84" s="254" t="str">
        <f>IF(AND($C$2="sixth"),key!FN86,IF(AND($C$2="Seventh"),key!FN186,IF(AND($C$2="eighth"),key!FN286,"")))</f>
        <v/>
      </c>
      <c r="EY84" s="254" t="str">
        <f>IF(AND($C$2="sixth"),key!FO86,IF(AND($C$2="Seventh"),key!FO186,IF(AND($C$2="eighth"),key!FO286,"")))</f>
        <v/>
      </c>
      <c r="EZ84" s="254" t="str">
        <f>IF(AND($C$2="sixth"),key!FP86,IF(AND($C$2="Seventh"),key!FP186,IF(AND($C$2="eighth"),key!FP286,"")))</f>
        <v/>
      </c>
      <c r="FA84" s="254" t="str">
        <f>IF(AND($C$2="sixth"),key!FQ86,IF(AND($C$2="Seventh"),key!FQ186,IF(AND($C$2="eighth"),key!FQ286,"")))</f>
        <v/>
      </c>
      <c r="FB84" s="254" t="str">
        <f>IF(AND($C$2="sixth"),key!FR86,IF(AND($C$2="Seventh"),key!FR186,IF(AND($C$2="eighth"),key!FR286,"")))</f>
        <v/>
      </c>
      <c r="FC84" s="310" t="str">
        <f>IF(AND($C$2="sixth"),key!FS86,IF(AND($C$2="Seventh"),key!FS186,IF(AND($C$2="eighth"),key!FS286,"")))</f>
        <v/>
      </c>
      <c r="FD84" s="311" t="str">
        <f>IF(AND($C$2="sixth"),key!FT86,IF(AND($C$2="Seventh"),key!FT186,IF(AND($C$2="eighth"),key!FT286,"")))</f>
        <v xml:space="preserve"> </v>
      </c>
      <c r="FE84" s="344" t="str">
        <f t="shared" si="13"/>
        <v/>
      </c>
      <c r="FF84" s="261" t="str">
        <f>IF(AND($C$2="sixth"),key!GI86,IF(AND($C$2="Seventh"),key!GI186,IF(AND($C$2="eighth"),key!GI286,"")))</f>
        <v/>
      </c>
      <c r="FG84" s="842" t="str">
        <f>IF(AND($C$2="sixth"),key!GJ86,IF(AND($C$2="Seventh"),key!GJ186,IF(AND($C$2="eighth"),key!GJ286,"")))</f>
        <v/>
      </c>
      <c r="FH84" s="843"/>
      <c r="FI84" s="255" t="str">
        <f>IF(AND($C$2="sixth"),key!GG86,IF(AND($C$2="Seventh"),key!GG186,IF(AND($C$2="eighth"),key!GG286,"")))</f>
        <v/>
      </c>
      <c r="FJ84" s="330" t="str">
        <f t="shared" si="22"/>
        <v/>
      </c>
      <c r="FK84" s="248"/>
      <c r="FL84" s="248"/>
      <c r="FY84" s="50" t="str">
        <f>IF(AND($C$2="sixth"),key!GH86,IF(AND($C$2="Seventh"),key!GH186,IF(AND($C$2="eighth"),key!GH286,"")))</f>
        <v/>
      </c>
    </row>
    <row r="85" spans="1:181" ht="18.75">
      <c r="A85" s="257">
        <v>79</v>
      </c>
      <c r="B85" s="291" t="str">
        <f>IF(AND($C$2="sixth"),key!E87,IF(AND($C$2="Seventh"),key!E187,IF(AND($C$2="eighth"),key!E287,"")))</f>
        <v/>
      </c>
      <c r="C85" s="288" t="str">
        <f>IF(ISNA(VLOOKUP(D85,Register!A$7:Z$315,10,FALSE)),"",VLOOKUP(D85,Register!A$7:Z$315,10,FALSE))</f>
        <v/>
      </c>
      <c r="D85" s="289" t="str">
        <f>IF(AND($C$2="sixth"),key!B87,IF(AND($C$2="Seventh"),key!B187,IF(AND($C$2="eighth"),key!B287,"")))</f>
        <v/>
      </c>
      <c r="E85" s="290" t="str">
        <f>IF(AND($C$2="sixth"),key!C87,IF(AND($C$2="Seventh"),key!C187,IF(AND($C$2="eighth"),key!C287,"")))</f>
        <v/>
      </c>
      <c r="F85" s="290" t="str">
        <f>IF(AND($C$2="sixth"),key!D87,IF(AND($C$2="Seventh"),key!D187,IF(AND($C$2="eighth"),key!D287,"")))</f>
        <v/>
      </c>
      <c r="G85" s="295" t="str">
        <f>IF(AND($C$2="sixth"),key!G87,IF(AND($C$2="Seventh"),key!G187,IF(AND($C$2="eighth"),key!G287,"")))</f>
        <v/>
      </c>
      <c r="H85" s="295" t="str">
        <f>IF(AND($C$2="sixth"),key!H87,IF(AND($C$2="Seventh"),key!H187,IF(AND($C$2="eighth"),key!H287,"")))</f>
        <v/>
      </c>
      <c r="I85" s="297" t="str">
        <f t="shared" si="12"/>
        <v/>
      </c>
      <c r="J85" s="296" t="str">
        <f>IF(AND($C$2="sixth"),key!J87,IF(AND($C$2="Seventh"),key!J187,IF(AND($C$2="eighth"),key!J287,"")))</f>
        <v/>
      </c>
      <c r="K85" s="295" t="str">
        <f>IF(AND($C$2="sixth"),key!K87,IF(AND($C$2="Seventh"),key!K187,IF(AND($C$2="eighth"),key!K287,"")))</f>
        <v/>
      </c>
      <c r="L85" s="295" t="str">
        <f>IF(AND($C$2="sixth"),key!L87,IF(AND($C$2="Seventh"),key!L187,IF(AND($C$2="eighth"),key!L287,"")))</f>
        <v/>
      </c>
      <c r="M85" s="258" t="str">
        <f t="shared" si="14"/>
        <v/>
      </c>
      <c r="N85" s="298" t="str">
        <f>IF(AND($C$2="sixth"),key!N87,IF(AND($C$2="Seventh"),key!N187,IF(AND($C$2="eighth"),key!N287,"")))</f>
        <v/>
      </c>
      <c r="O85" s="295" t="str">
        <f>IF(AND($C$2="sixth"),key!O87,IF(AND($C$2="Seventh"),key!O187,IF(AND($C$2="eighth"),key!O287,"")))</f>
        <v/>
      </c>
      <c r="P85" s="295" t="str">
        <f>IF(AND($C$2="sixth"),key!P87,IF(AND($C$2="Seventh"),key!P187,IF(AND($C$2="eighth"),key!P287,"")))</f>
        <v/>
      </c>
      <c r="Q85" s="258" t="str">
        <f t="shared" si="15"/>
        <v/>
      </c>
      <c r="R85" s="298" t="str">
        <f>IF(AND($C$2="sixth"),key!R87,IF(AND($C$2="Seventh"),key!R187,IF(AND($C$2="eighth"),key!R287,"")))</f>
        <v/>
      </c>
      <c r="S85" s="295" t="str">
        <f>IF(AND($C$2="sixth"),key!S87,IF(AND($C$2="Seventh"),key!S187,IF(AND($C$2="eighth"),key!S287,"")))</f>
        <v/>
      </c>
      <c r="T85" s="295" t="str">
        <f>IF(AND($C$2="sixth"),key!T87,IF(AND($C$2="Seventh"),key!T187,IF(AND($C$2="eighth"),key!T287,"")))</f>
        <v/>
      </c>
      <c r="U85" s="258" t="str">
        <f t="shared" si="16"/>
        <v/>
      </c>
      <c r="V85" s="298" t="str">
        <f>IF(AND($C$2="sixth"),key!V87,IF(AND($C$2="Seventh"),key!V187,IF(AND($C$2="eighth"),key!V287,"")))</f>
        <v/>
      </c>
      <c r="W85" s="295" t="str">
        <f>IF(AND($C$2="sixth"),key!W87,IF(AND($C$2="Seventh"),key!W187,IF(AND($C$2="eighth"),key!W287,"")))</f>
        <v/>
      </c>
      <c r="X85" s="295" t="str">
        <f>IF(AND($C$2="sixth"),key!X87,IF(AND($C$2="Seventh"),key!X187,IF(AND($C$2="eighth"),key!X287,"")))</f>
        <v/>
      </c>
      <c r="Y85" s="259" t="str">
        <f t="shared" si="17"/>
        <v/>
      </c>
      <c r="Z85" s="298" t="str">
        <f>IF(AND($C$2="sixth"),key!Z87,IF(AND($C$2="Seventh"),key!Z187,IF(AND($C$2="eighth"),key!Z287,"")))</f>
        <v/>
      </c>
      <c r="AA85" s="259" t="str">
        <f>IF(AND($C$2="sixth"),key!AC87,IF(AND($C$2="Seventh"),key!AC187,IF(AND($C$2="eighth"),key!AC287,"")))</f>
        <v/>
      </c>
      <c r="AB85" s="299" t="str">
        <f>IF(AND($C$2="sixth"),key!AD87,IF(AND($C$2="Seventh"),key!AD187,IF(AND($C$2="eighth"),key!AD287,"")))</f>
        <v/>
      </c>
      <c r="AC85" s="295" t="str">
        <f>IF(AND($C$2="sixth"),key!AF87,IF(AND($C$2="Seventh"),key!AF187,IF(AND($C$2="eighth"),key!AF287,"")))</f>
        <v/>
      </c>
      <c r="AD85" s="295" t="str">
        <f>IF(AND($C$2="sixth"),key!AG87,IF(AND($C$2="Seventh"),key!AG187,IF(AND($C$2="eighth"),key!AG287,"")))</f>
        <v/>
      </c>
      <c r="AE85" s="297" t="str">
        <f t="shared" si="18"/>
        <v/>
      </c>
      <c r="AF85" s="296" t="str">
        <f>IF(AND($C$2="sixth"),key!AI87,IF(AND($C$2="Seventh"),key!AI187,IF(AND($C$2="eighth"),key!AI287,"")))</f>
        <v/>
      </c>
      <c r="AG85" s="295" t="str">
        <f>IF(AND($C$2="sixth"),key!AJ87,IF(AND($C$2="Seventh"),key!AJ187,IF(AND($C$2="eighth"),key!AJ287,"")))</f>
        <v/>
      </c>
      <c r="AH85" s="295" t="str">
        <f>IF(AND($C$2="sixth"),key!AK87,IF(AND($C$2="Seventh"),key!AK187,IF(AND($C$2="eighth"),key!AK287,"")))</f>
        <v/>
      </c>
      <c r="AI85" s="258" t="str">
        <f t="shared" si="19"/>
        <v/>
      </c>
      <c r="AJ85" s="298" t="str">
        <f>IF(AND($C$2="sixth"),key!AM87,IF(AND($C$2="Seventh"),key!AM187,IF(AND($C$2="eighth"),key!AM287,"")))</f>
        <v/>
      </c>
      <c r="AK85" s="295" t="str">
        <f>IF(AND($C$2="sixth"),key!AN87,IF(AND($C$2="Seventh"),key!AN187,IF(AND($C$2="eighth"),key!AN287,"")))</f>
        <v/>
      </c>
      <c r="AL85" s="295" t="str">
        <f>IF(AND($C$2="sixth"),key!AO87,IF(AND($C$2="Seventh"),key!AO187,IF(AND($C$2="eighth"),key!AO287,"")))</f>
        <v/>
      </c>
      <c r="AM85" s="258" t="str">
        <f t="shared" si="20"/>
        <v/>
      </c>
      <c r="AN85" s="298" t="str">
        <f>IF(AND($C$2="sixth"),key!AQ87,IF(AND($C$2="Seventh"),key!AQ187,IF(AND($C$2="eighth"),key!AQ287,"")))</f>
        <v/>
      </c>
      <c r="AO85" s="295" t="str">
        <f>IF(AND($C$2="sixth"),key!AR87,IF(AND($C$2="Seventh"),key!AR187,IF(AND($C$2="eighth"),key!AR287,"")))</f>
        <v/>
      </c>
      <c r="AP85" s="295" t="str">
        <f>IF(AND($C$2="sixth"),key!AS87,IF(AND($C$2="Seventh"),key!AS187,IF(AND($C$2="eighth"),key!AS287,"")))</f>
        <v/>
      </c>
      <c r="AQ85" s="303" t="str">
        <f>IF(AND($C$2="sixth"),key!AT87,IF(AND($C$2="Seventh"),key!AT187,IF(AND($C$2="eighth"),key!AT287,"")))</f>
        <v/>
      </c>
      <c r="AR85" s="298" t="str">
        <f>IF(AND($C$2="sixth"),key!AU87,IF(AND($C$2="Seventh"),key!AU187,IF(AND($C$2="eighth"),key!AU287,"")))</f>
        <v/>
      </c>
      <c r="AS85" s="295" t="str">
        <f>IF(AND($C$2="sixth"),key!AV87,IF(AND($C$2="Seventh"),key!AV187,IF(AND($C$2="eighth"),key!AV287,"")))</f>
        <v/>
      </c>
      <c r="AT85" s="295" t="str">
        <f>IF(AND($C$2="sixth"),key!AW87,IF(AND($C$2="Seventh"),key!AW187,IF(AND($C$2="eighth"),key!AW287,"")))</f>
        <v/>
      </c>
      <c r="AU85" s="303" t="str">
        <f>IF(AND($C$2="sixth"),key!AX87,IF(AND($C$2="Seventh"),key!AX187,IF(AND($C$2="eighth"),key!AX287,"")))</f>
        <v/>
      </c>
      <c r="AV85" s="298" t="str">
        <f>IF(AND($C$2="sixth"),key!AY87,IF(AND($C$2="Seventh"),key!AY187,IF(AND($C$2="eighth"),key!AY287,"")))</f>
        <v/>
      </c>
      <c r="AW85" s="259" t="str">
        <f>IF(AND($C$2="sixth"),key!BB87,IF(AND($C$2="Seventh"),key!BB187,IF(AND($C$2="eighth"),key!BB287,"")))</f>
        <v/>
      </c>
      <c r="AX85" s="299" t="str">
        <f>IF(AND($C$2="sixth"),key!BC87,IF(AND($C$2="Seventh"),key!BC187,IF(AND($C$2="eighth"),key!BC287,"")))</f>
        <v/>
      </c>
      <c r="AY85" s="295" t="str">
        <f>IF(AND($C$2="sixth"),key!BE87,IF(AND($C$2="Seventh"),key!BE187,IF(AND($C$2="eighth"),key!BE287,"")))</f>
        <v/>
      </c>
      <c r="AZ85" s="295" t="str">
        <f>IF(AND($C$2="sixth"),key!BF87,IF(AND($C$2="Seventh"),key!BF187,IF(AND($C$2="eighth"),key!BF287,"")))</f>
        <v/>
      </c>
      <c r="BA85" s="302" t="str">
        <f>IF(AND($C$2="sixth"),key!BG87,IF(AND($C$2="Seventh"),key!BG187,IF(AND($C$2="eighth"),key!BG287,"")))</f>
        <v/>
      </c>
      <c r="BB85" s="298" t="str">
        <f>IF(AND($C$2="sixth"),key!BH87,IF(AND($C$2="Seventh"),key!BH187,IF(AND($C$2="eighth"),key!BH287,"")))</f>
        <v/>
      </c>
      <c r="BC85" s="295" t="str">
        <f>IF(AND($C$2="sixth"),key!BI87,IF(AND($C$2="Seventh"),key!BI187,IF(AND($C$2="eighth"),key!BI287,"")))</f>
        <v/>
      </c>
      <c r="BD85" s="295" t="str">
        <f>IF(AND($C$2="sixth"),key!BJ87,IF(AND($C$2="Seventh"),key!BJ187,IF(AND($C$2="eighth"),key!BJ287,"")))</f>
        <v/>
      </c>
      <c r="BE85" s="302" t="str">
        <f>IF(AND($C$2="sixth"),key!BK87,IF(AND($C$2="Seventh"),key!BK187,IF(AND($C$2="eighth"),key!BK287,"")))</f>
        <v/>
      </c>
      <c r="BF85" s="298" t="str">
        <f>IF(AND($C$2="sixth"),key!BL87,IF(AND($C$2="Seventh"),key!BL187,IF(AND($C$2="eighth"),key!BL287,"")))</f>
        <v/>
      </c>
      <c r="BG85" s="295" t="str">
        <f>IF(AND($C$2="sixth"),key!BM87,IF(AND($C$2="Seventh"),key!BM187,IF(AND($C$2="eighth"),key!BM287,"")))</f>
        <v/>
      </c>
      <c r="BH85" s="295" t="str">
        <f>IF(AND($C$2="sixth"),key!BN87,IF(AND($C$2="Seventh"),key!BN187,IF(AND($C$2="eighth"),key!BN287,"")))</f>
        <v/>
      </c>
      <c r="BI85" s="302" t="str">
        <f>IF(AND($C$2="sixth"),key!BO87,IF(AND($C$2="Seventh"),key!BO187,IF(AND($C$2="eighth"),key!BO287,"")))</f>
        <v/>
      </c>
      <c r="BJ85" s="298" t="str">
        <f>IF(AND($C$2="sixth"),key!BP87,IF(AND($C$2="Seventh"),key!BP187,IF(AND($C$2="eighth"),key!BP287,"")))</f>
        <v/>
      </c>
      <c r="BK85" s="295" t="str">
        <f>IF(AND($C$2="sixth"),key!BQ87,IF(AND($C$2="Seventh"),key!BQ187,IF(AND($C$2="eighth"),key!BQ287,"")))</f>
        <v/>
      </c>
      <c r="BL85" s="295" t="str">
        <f>IF(AND($C$2="sixth"),key!BR87,IF(AND($C$2="Seventh"),key!BR187,IF(AND($C$2="eighth"),key!BR287,"")))</f>
        <v/>
      </c>
      <c r="BM85" s="302" t="str">
        <f>IF(AND($C$2="sixth"),key!BS87,IF(AND($C$2="Seventh"),key!BS187,IF(AND($C$2="eighth"),key!BS287,"")))</f>
        <v/>
      </c>
      <c r="BN85" s="298" t="str">
        <f>IF(AND($C$2="sixth"),key!BT87,IF(AND($C$2="Seventh"),key!BT187,IF(AND($C$2="eighth"),key!BT287,"")))</f>
        <v/>
      </c>
      <c r="BO85" s="295" t="str">
        <f>IF(AND($C$2="sixth"),key!BU87,IF(AND($C$2="Seventh"),key!BU187,IF(AND($C$2="eighth"),key!BU287,"")))</f>
        <v/>
      </c>
      <c r="BP85" s="295" t="str">
        <f>IF(AND($C$2="sixth"),key!BV87,IF(AND($C$2="Seventh"),key!BV187,IF(AND($C$2="eighth"),key!BV287,"")))</f>
        <v/>
      </c>
      <c r="BQ85" s="302" t="str">
        <f>IF(AND($C$2="sixth"),key!BW87,IF(AND($C$2="Seventh"),key!BW187,IF(AND($C$2="eighth"),key!BW287,"")))</f>
        <v/>
      </c>
      <c r="BR85" s="298" t="str">
        <f>IF(AND($C$2="sixth"),key!BX87,IF(AND($C$2="Seventh"),key!BX187,IF(AND($C$2="eighth"),key!BX287,"")))</f>
        <v/>
      </c>
      <c r="BS85" s="259" t="str">
        <f>IF(AND($C$2="sixth"),key!CA87,IF(AND($C$2="Seventh"),key!CA187,IF(AND($C$2="eighth"),key!CA287,"")))</f>
        <v/>
      </c>
      <c r="BT85" s="299" t="str">
        <f>IF(AND($C$2="sixth"),key!CB87,IF(AND($C$2="Seventh"),key!CB187,IF(AND($C$2="eighth"),key!CB287,"")))</f>
        <v/>
      </c>
      <c r="BU85" s="295" t="str">
        <f>IF(AND($C$2="sixth"),key!CD87,IF(AND($C$2="Seventh"),key!CD187,IF(AND($C$2="eighth"),key!CD287,"")))</f>
        <v/>
      </c>
      <c r="BV85" s="295" t="str">
        <f>IF(AND($C$2="sixth"),key!CE87,IF(AND($C$2="Seventh"),key!CE187,IF(AND($C$2="eighth"),key!CE287,"")))</f>
        <v/>
      </c>
      <c r="BW85" s="302" t="str">
        <f>IF(AND($C$2="sixth"),key!CF87,IF(AND($C$2="Seventh"),key!CF187,IF(AND($C$2="eighth"),key!CF287,"")))</f>
        <v/>
      </c>
      <c r="BX85" s="298" t="str">
        <f>IF(AND($C$2="sixth"),key!CG87,IF(AND($C$2="Seventh"),key!CG187,IF(AND($C$2="eighth"),key!CG287,"")))</f>
        <v/>
      </c>
      <c r="BY85" s="295" t="str">
        <f>IF(AND($C$2="sixth"),key!CH87,IF(AND($C$2="Seventh"),key!CH187,IF(AND($C$2="eighth"),key!CH287,"")))</f>
        <v/>
      </c>
      <c r="BZ85" s="295" t="str">
        <f>IF(AND($C$2="sixth"),key!CI87,IF(AND($C$2="Seventh"),key!CI187,IF(AND($C$2="eighth"),key!CI287,"")))</f>
        <v/>
      </c>
      <c r="CA85" s="302" t="str">
        <f>IF(AND($C$2="sixth"),key!CJ87,IF(AND($C$2="Seventh"),key!CJ187,IF(AND($C$2="eighth"),key!CJ287,"")))</f>
        <v/>
      </c>
      <c r="CB85" s="298" t="str">
        <f>IF(AND($C$2="sixth"),key!CK87,IF(AND($C$2="Seventh"),key!CK187,IF(AND($C$2="eighth"),key!CK287,"")))</f>
        <v/>
      </c>
      <c r="CC85" s="295" t="str">
        <f>IF(AND($C$2="sixth"),key!CL87,IF(AND($C$2="Seventh"),key!CL187,IF(AND($C$2="eighth"),key!CL287,"")))</f>
        <v/>
      </c>
      <c r="CD85" s="295" t="str">
        <f>IF(AND($C$2="sixth"),key!CM87,IF(AND($C$2="Seventh"),key!CM187,IF(AND($C$2="eighth"),key!CM287,"")))</f>
        <v/>
      </c>
      <c r="CE85" s="302" t="str">
        <f>IF(AND($C$2="sixth"),key!CN87,IF(AND($C$2="Seventh"),key!CN187,IF(AND($C$2="eighth"),key!CN287,"")))</f>
        <v/>
      </c>
      <c r="CF85" s="298" t="str">
        <f>IF(AND($C$2="sixth"),key!CO87,IF(AND($C$2="Seventh"),key!CO187,IF(AND($C$2="eighth"),key!CO287,"")))</f>
        <v/>
      </c>
      <c r="CG85" s="295" t="str">
        <f>IF(AND($C$2="sixth"),key!CP87,IF(AND($C$2="Seventh"),key!CP187,IF(AND($C$2="eighth"),key!CP287,"")))</f>
        <v/>
      </c>
      <c r="CH85" s="295" t="str">
        <f>IF(AND($C$2="sixth"),key!CQ87,IF(AND($C$2="Seventh"),key!CQ187,IF(AND($C$2="eighth"),key!CQ287,"")))</f>
        <v/>
      </c>
      <c r="CI85" s="302" t="str">
        <f>IF(AND($C$2="sixth"),key!CR87,IF(AND($C$2="Seventh"),key!CR187,IF(AND($C$2="eighth"),key!CR287,"")))</f>
        <v/>
      </c>
      <c r="CJ85" s="298" t="str">
        <f>IF(AND($C$2="sixth"),key!CS87,IF(AND($C$2="Seventh"),key!CS187,IF(AND($C$2="eighth"),key!CS287,"")))</f>
        <v/>
      </c>
      <c r="CK85" s="295" t="str">
        <f>IF(AND($C$2="sixth"),key!CT87,IF(AND($C$2="Seventh"),key!CT187,IF(AND($C$2="eighth"),key!CT287,"")))</f>
        <v/>
      </c>
      <c r="CL85" s="295" t="str">
        <f>IF(AND($C$2="sixth"),key!CU87,IF(AND($C$2="Seventh"),key!CU187,IF(AND($C$2="eighth"),key!CU287,"")))</f>
        <v/>
      </c>
      <c r="CM85" s="302" t="str">
        <f>IF(AND($C$2="sixth"),key!CV87,IF(AND($C$2="Seventh"),key!CV187,IF(AND($C$2="eighth"),key!CV287,"")))</f>
        <v/>
      </c>
      <c r="CN85" s="298" t="str">
        <f>IF(AND($C$2="sixth"),key!CW87,IF(AND($C$2="Seventh"),key!CW187,IF(AND($C$2="eighth"),key!CW287,"")))</f>
        <v/>
      </c>
      <c r="CO85" s="259" t="str">
        <f>IF(AND($C$2="sixth"),key!CZ87,IF(AND($C$2="Seventh"),key!CZ187,IF(AND($C$2="eighth"),key!CZ287,"")))</f>
        <v/>
      </c>
      <c r="CP85" s="299" t="str">
        <f>IF(AND($C$2="sixth"),key!DA87,IF(AND($C$2="Seventh"),key!DA187,IF(AND($C$2="eighth"),key!DA287,"")))</f>
        <v/>
      </c>
      <c r="CQ85" s="295" t="str">
        <f>IF(AND($C$2="sixth"),key!DC87,IF(AND($C$2="Seventh"),key!DC187,IF(AND($C$2="eighth"),key!DC287,"")))</f>
        <v/>
      </c>
      <c r="CR85" s="295" t="str">
        <f>IF(AND($C$2="sixth"),key!DD87,IF(AND($C$2="Seventh"),key!DD187,IF(AND($C$2="eighth"),key!DD287,"")))</f>
        <v/>
      </c>
      <c r="CS85" s="302" t="str">
        <f>IF(AND($C$2="sixth"),key!DE87,IF(AND($C$2="Seventh"),key!DE187,IF(AND($C$2="eighth"),key!DE287,"")))</f>
        <v/>
      </c>
      <c r="CT85" s="298" t="str">
        <f>IF(AND($C$2="sixth"),key!DF87,IF(AND($C$2="Seventh"),key!DF187,IF(AND($C$2="eighth"),key!DF287,"")))</f>
        <v/>
      </c>
      <c r="CU85" s="295" t="str">
        <f>IF(AND($C$2="sixth"),key!DG87,IF(AND($C$2="Seventh"),key!DG187,IF(AND($C$2="eighth"),key!DG287,"")))</f>
        <v/>
      </c>
      <c r="CV85" s="295" t="str">
        <f>IF(AND($C$2="sixth"),key!DH87,IF(AND($C$2="Seventh"),key!DH187,IF(AND($C$2="eighth"),key!DH287,"")))</f>
        <v/>
      </c>
      <c r="CW85" s="302" t="str">
        <f>IF(AND($C$2="sixth"),key!DI87,IF(AND($C$2="Seventh"),key!DI187,IF(AND($C$2="eighth"),key!DI287,"")))</f>
        <v/>
      </c>
      <c r="CX85" s="298" t="str">
        <f>IF(AND($C$2="sixth"),key!DJ87,IF(AND($C$2="Seventh"),key!DJ187,IF(AND($C$2="eighth"),key!DJ287,"")))</f>
        <v/>
      </c>
      <c r="CY85" s="295" t="str">
        <f>IF(AND($C$2="sixth"),key!DK87,IF(AND($C$2="Seventh"),key!DK187,IF(AND($C$2="eighth"),key!DK287,"")))</f>
        <v/>
      </c>
      <c r="CZ85" s="295" t="str">
        <f>IF(AND($C$2="sixth"),key!DL87,IF(AND($C$2="Seventh"),key!DL187,IF(AND($C$2="eighth"),key!DL287,"")))</f>
        <v/>
      </c>
      <c r="DA85" s="302" t="str">
        <f>IF(AND($C$2="sixth"),key!DM87,IF(AND($C$2="Seventh"),key!DM187,IF(AND($C$2="eighth"),key!DM287,"")))</f>
        <v/>
      </c>
      <c r="DB85" s="298" t="str">
        <f>IF(AND($C$2="sixth"),key!DN87,IF(AND($C$2="Seventh"),key!DN187,IF(AND($C$2="eighth"),key!DN287,"")))</f>
        <v/>
      </c>
      <c r="DC85" s="295" t="str">
        <f>IF(AND($C$2="sixth"),key!DO87,IF(AND($C$2="Seventh"),key!DO187,IF(AND($C$2="eighth"),key!DO287,"")))</f>
        <v/>
      </c>
      <c r="DD85" s="295" t="str">
        <f>IF(AND($C$2="sixth"),key!DP87,IF(AND($C$2="Seventh"),key!DP187,IF(AND($C$2="eighth"),key!DP287,"")))</f>
        <v/>
      </c>
      <c r="DE85" s="302" t="str">
        <f>IF(AND($C$2="sixth"),key!DQ87,IF(AND($C$2="Seventh"),key!DQ187,IF(AND($C$2="eighth"),key!DQ287,"")))</f>
        <v/>
      </c>
      <c r="DF85" s="298" t="str">
        <f>IF(AND($C$2="sixth"),key!DR87,IF(AND($C$2="Seventh"),key!DR187,IF(AND($C$2="eighth"),key!DR287,"")))</f>
        <v/>
      </c>
      <c r="DG85" s="295" t="str">
        <f>IF(AND($C$2="sixth"),key!DS87,IF(AND($C$2="Seventh"),key!DS187,IF(AND($C$2="eighth"),key!DS287,"")))</f>
        <v/>
      </c>
      <c r="DH85" s="295" t="str">
        <f>IF(AND($C$2="sixth"),key!DT87,IF(AND($C$2="Seventh"),key!DT187,IF(AND($C$2="eighth"),key!DT287,"")))</f>
        <v/>
      </c>
      <c r="DI85" s="302" t="str">
        <f>IF(AND($C$2="sixth"),key!DU87,IF(AND($C$2="Seventh"),key!DU187,IF(AND($C$2="eighth"),key!DU287,"")))</f>
        <v/>
      </c>
      <c r="DJ85" s="298" t="str">
        <f>IF(AND($C$2="sixth"),key!DV87,IF(AND($C$2="Seventh"),key!DV187,IF(AND($C$2="eighth"),key!DV287,"")))</f>
        <v/>
      </c>
      <c r="DK85" s="259" t="str">
        <f>IF(AND($C$2="sixth"),key!DY87,IF(AND($C$2="Seventh"),key!DY187,IF(AND($C$2="eighth"),key!DY287,"")))</f>
        <v/>
      </c>
      <c r="DL85" s="299" t="str">
        <f>IF(AND($C$2="sixth"),key!DZ87,IF(AND($C$2="Seventh"),key!DZ187,IF(AND($C$2="eighth"),key!DZ287,"")))</f>
        <v/>
      </c>
      <c r="DM85" s="295" t="str">
        <f>IF(AND($C$2="sixth"),key!EB87,IF(AND($C$2="Seventh"),key!EB187,IF(AND($C$2="eighth"),key!EB287,"")))</f>
        <v/>
      </c>
      <c r="DN85" s="295" t="str">
        <f>IF(AND($C$2="sixth"),key!EC87,IF(AND($C$2="Seventh"),key!EC187,IF(AND($C$2="eighth"),key!EC287,"")))</f>
        <v/>
      </c>
      <c r="DO85" s="302" t="str">
        <f>IF(AND($C$2="sixth"),key!ED87,IF(AND($C$2="Seventh"),key!ED187,IF(AND($C$2="eighth"),key!ED287,"")))</f>
        <v/>
      </c>
      <c r="DP85" s="298" t="str">
        <f>IF(AND($C$2="sixth"),key!EE87,IF(AND($C$2="Seventh"),key!EE187,IF(AND($C$2="eighth"),key!EE287,"")))</f>
        <v/>
      </c>
      <c r="DQ85" s="295" t="str">
        <f>IF(AND($C$2="sixth"),key!EF87,IF(AND($C$2="Seventh"),key!EF187,IF(AND($C$2="eighth"),key!EF287,"")))</f>
        <v/>
      </c>
      <c r="DR85" s="295" t="str">
        <f>IF(AND($C$2="sixth"),key!EG87,IF(AND($C$2="Seventh"),key!EG187,IF(AND($C$2="eighth"),key!EG287,"")))</f>
        <v/>
      </c>
      <c r="DS85" s="302" t="str">
        <f>IF(AND($C$2="sixth"),key!EH87,IF(AND($C$2="Seventh"),key!EH187,IF(AND($C$2="eighth"),key!EH287,"")))</f>
        <v/>
      </c>
      <c r="DT85" s="298" t="str">
        <f>IF(AND($C$2="sixth"),key!EI87,IF(AND($C$2="Seventh"),key!EI187,IF(AND($C$2="eighth"),key!EI287,"")))</f>
        <v/>
      </c>
      <c r="DU85" s="295" t="str">
        <f>IF(AND($C$2="sixth"),key!EJ87,IF(AND($C$2="Seventh"),key!EJ187,IF(AND($C$2="eighth"),key!EJ287,"")))</f>
        <v/>
      </c>
      <c r="DV85" s="295" t="str">
        <f>IF(AND($C$2="sixth"),key!EK87,IF(AND($C$2="Seventh"),key!EK187,IF(AND($C$2="eighth"),key!EK287,"")))</f>
        <v/>
      </c>
      <c r="DW85" s="302" t="str">
        <f>IF(AND($C$2="sixth"),key!EL87,IF(AND($C$2="Seventh"),key!EL187,IF(AND($C$2="eighth"),key!EL287,"")))</f>
        <v/>
      </c>
      <c r="DX85" s="298" t="str">
        <f>IF(AND($C$2="sixth"),key!EM87,IF(AND($C$2="Seventh"),key!EM187,IF(AND($C$2="eighth"),key!EM287,"")))</f>
        <v/>
      </c>
      <c r="DY85" s="295" t="str">
        <f>IF(AND($C$2="sixth"),key!EN87,IF(AND($C$2="Seventh"),key!EN187,IF(AND($C$2="eighth"),key!EN287,"")))</f>
        <v/>
      </c>
      <c r="DZ85" s="295" t="str">
        <f>IF(AND($C$2="sixth"),key!EO87,IF(AND($C$2="Seventh"),key!EO187,IF(AND($C$2="eighth"),key!EO287,"")))</f>
        <v/>
      </c>
      <c r="EA85" s="302" t="str">
        <f>IF(AND($C$2="sixth"),key!EP87,IF(AND($C$2="Seventh"),key!EP187,IF(AND($C$2="eighth"),key!EP287,"")))</f>
        <v/>
      </c>
      <c r="EB85" s="298" t="str">
        <f>IF(AND($C$2="sixth"),key!EQ87,IF(AND($C$2="Seventh"),key!EQ187,IF(AND($C$2="eighth"),key!EQ287,"")))</f>
        <v/>
      </c>
      <c r="EC85" s="295" t="str">
        <f>IF(AND($C$2="sixth"),key!ER87,IF(AND($C$2="Seventh"),key!ER187,IF(AND($C$2="eighth"),key!ER287,"")))</f>
        <v/>
      </c>
      <c r="ED85" s="295" t="str">
        <f>IF(AND($C$2="sixth"),key!ES87,IF(AND($C$2="Seventh"),key!ES187,IF(AND($C$2="eighth"),key!ES287,"")))</f>
        <v/>
      </c>
      <c r="EE85" s="302" t="str">
        <f>IF(AND($C$2="sixth"),key!ET87,IF(AND($C$2="Seventh"),key!ET187,IF(AND($C$2="eighth"),key!ET287,"")))</f>
        <v/>
      </c>
      <c r="EF85" s="298" t="str">
        <f>IF(AND($C$2="sixth"),key!EU87,IF(AND($C$2="Seventh"),key!EU187,IF(AND($C$2="eighth"),key!EU287,"")))</f>
        <v/>
      </c>
      <c r="EG85" s="259" t="str">
        <f>IF(AND($C$2="sixth"),key!EX87,IF(AND($C$2="Seventh"),key!EX187,IF(AND($C$2="eighth"),key!EX287,"")))</f>
        <v/>
      </c>
      <c r="EH85" s="299" t="str">
        <f>IF(AND($C$2="sixth"),key!EY87,IF(AND($C$2="Seventh"),key!EY187,IF(AND($C$2="eighth"),key!EY287,"")))</f>
        <v/>
      </c>
      <c r="EI85" s="260" t="str">
        <f t="shared" si="21"/>
        <v/>
      </c>
      <c r="EJ85" s="254" t="str">
        <f>IF(AND($C$2="sixth"),key!EZ87,IF(AND($C$2="Seventh"),key!EZ187,IF(AND($C$2="eighth"),key!EZ287,"")))</f>
        <v/>
      </c>
      <c r="EK85" s="254" t="str">
        <f>IF(AND($C$2="sixth"),key!FA87,IF(AND($C$2="Seventh"),key!FA187,IF(AND($C$2="eighth"),key!FA287,"")))</f>
        <v/>
      </c>
      <c r="EL85" s="254" t="str">
        <f>IF(AND($C$2="sixth"),key!FB87,IF(AND($C$2="Seventh"),key!FB187,IF(AND($C$2="eighth"),key!FB287,"")))</f>
        <v/>
      </c>
      <c r="EM85" s="254" t="str">
        <f>IF(AND($C$2="sixth"),key!FC87,IF(AND($C$2="Seventh"),key!FC187,IF(AND($C$2="eighth"),key!FC287,"")))</f>
        <v/>
      </c>
      <c r="EN85" s="254" t="str">
        <f>IF(AND($C$2="sixth"),key!FD87,IF(AND($C$2="Seventh"),key!FD187,IF(AND($C$2="eighth"),key!FD287,"")))</f>
        <v/>
      </c>
      <c r="EO85" s="310" t="str">
        <f>IF(AND($C$2="sixth"),key!FE87,IF(AND($C$2="Seventh"),key!FE187,IF(AND($C$2="eighth"),key!FE287,"")))</f>
        <v/>
      </c>
      <c r="EP85" s="311" t="str">
        <f>IF(AND($C$2="sixth"),key!FF87,IF(AND($C$2="Seventh"),key!FF187,IF(AND($C$2="eighth"),key!FF287,"")))</f>
        <v xml:space="preserve"> </v>
      </c>
      <c r="EQ85" s="254" t="str">
        <f>IF(AND($C$2="sixth"),key!FG87,IF(AND($C$2="Seventh"),key!FG187,IF(AND($C$2="eighth"),key!FG287,"")))</f>
        <v/>
      </c>
      <c r="ER85" s="254" t="str">
        <f>IF(AND($C$2="sixth"),key!FH87,IF(AND($C$2="Seventh"),key!FH187,IF(AND($C$2="eighth"),key!FH287,"")))</f>
        <v/>
      </c>
      <c r="ES85" s="254" t="str">
        <f>IF(AND($C$2="sixth"),key!FI87,IF(AND($C$2="Seventh"),key!FI187,IF(AND($C$2="eighth"),key!FI287,"")))</f>
        <v/>
      </c>
      <c r="ET85" s="254" t="str">
        <f>IF(AND($C$2="sixth"),key!FJ87,IF(AND($C$2="Seventh"),key!FJ187,IF(AND($C$2="eighth"),key!FJ287,"")))</f>
        <v/>
      </c>
      <c r="EU85" s="254" t="str">
        <f>IF(AND($C$2="sixth"),key!FK87,IF(AND($C$2="Seventh"),key!FK187,IF(AND($C$2="eighth"),key!FK287,"")))</f>
        <v/>
      </c>
      <c r="EV85" s="310" t="str">
        <f>IF(AND($C$2="sixth"),key!FL87,IF(AND($C$2="Seventh"),key!FL187,IF(AND($C$2="eighth"),key!FL287,"")))</f>
        <v/>
      </c>
      <c r="EW85" s="311" t="str">
        <f>IF(AND($C$2="sixth"),key!FM87,IF(AND($C$2="Seventh"),key!FM187,IF(AND($C$2="eighth"),key!FM287,"")))</f>
        <v xml:space="preserve"> </v>
      </c>
      <c r="EX85" s="254" t="str">
        <f>IF(AND($C$2="sixth"),key!FN87,IF(AND($C$2="Seventh"),key!FN187,IF(AND($C$2="eighth"),key!FN287,"")))</f>
        <v/>
      </c>
      <c r="EY85" s="254" t="str">
        <f>IF(AND($C$2="sixth"),key!FO87,IF(AND($C$2="Seventh"),key!FO187,IF(AND($C$2="eighth"),key!FO287,"")))</f>
        <v/>
      </c>
      <c r="EZ85" s="254" t="str">
        <f>IF(AND($C$2="sixth"),key!FP87,IF(AND($C$2="Seventh"),key!FP187,IF(AND($C$2="eighth"),key!FP287,"")))</f>
        <v/>
      </c>
      <c r="FA85" s="254" t="str">
        <f>IF(AND($C$2="sixth"),key!FQ87,IF(AND($C$2="Seventh"),key!FQ187,IF(AND($C$2="eighth"),key!FQ287,"")))</f>
        <v/>
      </c>
      <c r="FB85" s="254" t="str">
        <f>IF(AND($C$2="sixth"),key!FR87,IF(AND($C$2="Seventh"),key!FR187,IF(AND($C$2="eighth"),key!FR287,"")))</f>
        <v/>
      </c>
      <c r="FC85" s="310" t="str">
        <f>IF(AND($C$2="sixth"),key!FS87,IF(AND($C$2="Seventh"),key!FS187,IF(AND($C$2="eighth"),key!FS287,"")))</f>
        <v/>
      </c>
      <c r="FD85" s="311" t="str">
        <f>IF(AND($C$2="sixth"),key!FT87,IF(AND($C$2="Seventh"),key!FT187,IF(AND($C$2="eighth"),key!FT287,"")))</f>
        <v xml:space="preserve"> </v>
      </c>
      <c r="FE85" s="344" t="str">
        <f t="shared" si="13"/>
        <v/>
      </c>
      <c r="FF85" s="261" t="str">
        <f>IF(AND($C$2="sixth"),key!GI87,IF(AND($C$2="Seventh"),key!GI187,IF(AND($C$2="eighth"),key!GI287,"")))</f>
        <v/>
      </c>
      <c r="FG85" s="842" t="str">
        <f>IF(AND($C$2="sixth"),key!GJ87,IF(AND($C$2="Seventh"),key!GJ187,IF(AND($C$2="eighth"),key!GJ287,"")))</f>
        <v/>
      </c>
      <c r="FH85" s="843"/>
      <c r="FI85" s="255" t="str">
        <f>IF(AND($C$2="sixth"),key!GG87,IF(AND($C$2="Seventh"),key!GG187,IF(AND($C$2="eighth"),key!GG287,"")))</f>
        <v/>
      </c>
      <c r="FJ85" s="330" t="str">
        <f t="shared" si="22"/>
        <v/>
      </c>
      <c r="FK85" s="248"/>
      <c r="FL85" s="248"/>
      <c r="FY85" s="50" t="str">
        <f>IF(AND($C$2="sixth"),key!GH87,IF(AND($C$2="Seventh"),key!GH187,IF(AND($C$2="eighth"),key!GH287,"")))</f>
        <v/>
      </c>
    </row>
    <row r="86" spans="1:181" ht="18.75">
      <c r="A86" s="257">
        <v>80</v>
      </c>
      <c r="B86" s="291" t="str">
        <f>IF(AND($C$2="sixth"),key!E88,IF(AND($C$2="Seventh"),key!E188,IF(AND($C$2="eighth"),key!E288,"")))</f>
        <v/>
      </c>
      <c r="C86" s="288" t="str">
        <f>IF(ISNA(VLOOKUP(D86,Register!A$7:Z$315,10,FALSE)),"",VLOOKUP(D86,Register!A$7:Z$315,10,FALSE))</f>
        <v/>
      </c>
      <c r="D86" s="289" t="str">
        <f>IF(AND($C$2="sixth"),key!B88,IF(AND($C$2="Seventh"),key!B188,IF(AND($C$2="eighth"),key!B288,"")))</f>
        <v/>
      </c>
      <c r="E86" s="290" t="str">
        <f>IF(AND($C$2="sixth"),key!C88,IF(AND($C$2="Seventh"),key!C188,IF(AND($C$2="eighth"),key!C288,"")))</f>
        <v/>
      </c>
      <c r="F86" s="290" t="str">
        <f>IF(AND($C$2="sixth"),key!D88,IF(AND($C$2="Seventh"),key!D188,IF(AND($C$2="eighth"),key!D288,"")))</f>
        <v/>
      </c>
      <c r="G86" s="295" t="str">
        <f>IF(AND($C$2="sixth"),key!G88,IF(AND($C$2="Seventh"),key!G188,IF(AND($C$2="eighth"),key!G288,"")))</f>
        <v/>
      </c>
      <c r="H86" s="295" t="str">
        <f>IF(AND($C$2="sixth"),key!H88,IF(AND($C$2="Seventh"),key!H188,IF(AND($C$2="eighth"),key!H288,"")))</f>
        <v/>
      </c>
      <c r="I86" s="297" t="str">
        <f t="shared" si="12"/>
        <v/>
      </c>
      <c r="J86" s="296" t="str">
        <f>IF(AND($C$2="sixth"),key!J88,IF(AND($C$2="Seventh"),key!J188,IF(AND($C$2="eighth"),key!J288,"")))</f>
        <v/>
      </c>
      <c r="K86" s="295" t="str">
        <f>IF(AND($C$2="sixth"),key!K88,IF(AND($C$2="Seventh"),key!K188,IF(AND($C$2="eighth"),key!K288,"")))</f>
        <v/>
      </c>
      <c r="L86" s="295" t="str">
        <f>IF(AND($C$2="sixth"),key!L88,IF(AND($C$2="Seventh"),key!L188,IF(AND($C$2="eighth"),key!L288,"")))</f>
        <v/>
      </c>
      <c r="M86" s="258" t="str">
        <f t="shared" si="14"/>
        <v/>
      </c>
      <c r="N86" s="298" t="str">
        <f>IF(AND($C$2="sixth"),key!N88,IF(AND($C$2="Seventh"),key!N188,IF(AND($C$2="eighth"),key!N288,"")))</f>
        <v/>
      </c>
      <c r="O86" s="295" t="str">
        <f>IF(AND($C$2="sixth"),key!O88,IF(AND($C$2="Seventh"),key!O188,IF(AND($C$2="eighth"),key!O288,"")))</f>
        <v/>
      </c>
      <c r="P86" s="295" t="str">
        <f>IF(AND($C$2="sixth"),key!P88,IF(AND($C$2="Seventh"),key!P188,IF(AND($C$2="eighth"),key!P288,"")))</f>
        <v/>
      </c>
      <c r="Q86" s="258" t="str">
        <f t="shared" si="15"/>
        <v/>
      </c>
      <c r="R86" s="298" t="str">
        <f>IF(AND($C$2="sixth"),key!R88,IF(AND($C$2="Seventh"),key!R188,IF(AND($C$2="eighth"),key!R288,"")))</f>
        <v/>
      </c>
      <c r="S86" s="295" t="str">
        <f>IF(AND($C$2="sixth"),key!S88,IF(AND($C$2="Seventh"),key!S188,IF(AND($C$2="eighth"),key!S288,"")))</f>
        <v/>
      </c>
      <c r="T86" s="295" t="str">
        <f>IF(AND($C$2="sixth"),key!T88,IF(AND($C$2="Seventh"),key!T188,IF(AND($C$2="eighth"),key!T288,"")))</f>
        <v/>
      </c>
      <c r="U86" s="258" t="str">
        <f t="shared" si="16"/>
        <v/>
      </c>
      <c r="V86" s="298" t="str">
        <f>IF(AND($C$2="sixth"),key!V88,IF(AND($C$2="Seventh"),key!V188,IF(AND($C$2="eighth"),key!V288,"")))</f>
        <v/>
      </c>
      <c r="W86" s="295" t="str">
        <f>IF(AND($C$2="sixth"),key!W88,IF(AND($C$2="Seventh"),key!W188,IF(AND($C$2="eighth"),key!W288,"")))</f>
        <v/>
      </c>
      <c r="X86" s="295" t="str">
        <f>IF(AND($C$2="sixth"),key!X88,IF(AND($C$2="Seventh"),key!X188,IF(AND($C$2="eighth"),key!X288,"")))</f>
        <v/>
      </c>
      <c r="Y86" s="259" t="str">
        <f t="shared" si="17"/>
        <v/>
      </c>
      <c r="Z86" s="298" t="str">
        <f>IF(AND($C$2="sixth"),key!Z88,IF(AND($C$2="Seventh"),key!Z188,IF(AND($C$2="eighth"),key!Z288,"")))</f>
        <v/>
      </c>
      <c r="AA86" s="259" t="str">
        <f>IF(AND($C$2="sixth"),key!AC88,IF(AND($C$2="Seventh"),key!AC188,IF(AND($C$2="eighth"),key!AC288,"")))</f>
        <v/>
      </c>
      <c r="AB86" s="299" t="str">
        <f>IF(AND($C$2="sixth"),key!AD88,IF(AND($C$2="Seventh"),key!AD188,IF(AND($C$2="eighth"),key!AD288,"")))</f>
        <v/>
      </c>
      <c r="AC86" s="295" t="str">
        <f>IF(AND($C$2="sixth"),key!AF88,IF(AND($C$2="Seventh"),key!AF188,IF(AND($C$2="eighth"),key!AF288,"")))</f>
        <v/>
      </c>
      <c r="AD86" s="295" t="str">
        <f>IF(AND($C$2="sixth"),key!AG88,IF(AND($C$2="Seventh"),key!AG188,IF(AND($C$2="eighth"),key!AG288,"")))</f>
        <v/>
      </c>
      <c r="AE86" s="297" t="str">
        <f t="shared" si="18"/>
        <v/>
      </c>
      <c r="AF86" s="296" t="str">
        <f>IF(AND($C$2="sixth"),key!AI88,IF(AND($C$2="Seventh"),key!AI188,IF(AND($C$2="eighth"),key!AI288,"")))</f>
        <v/>
      </c>
      <c r="AG86" s="295" t="str">
        <f>IF(AND($C$2="sixth"),key!AJ88,IF(AND($C$2="Seventh"),key!AJ188,IF(AND($C$2="eighth"),key!AJ288,"")))</f>
        <v/>
      </c>
      <c r="AH86" s="295" t="str">
        <f>IF(AND($C$2="sixth"),key!AK88,IF(AND($C$2="Seventh"),key!AK188,IF(AND($C$2="eighth"),key!AK288,"")))</f>
        <v/>
      </c>
      <c r="AI86" s="258" t="str">
        <f t="shared" si="19"/>
        <v/>
      </c>
      <c r="AJ86" s="298" t="str">
        <f>IF(AND($C$2="sixth"),key!AM88,IF(AND($C$2="Seventh"),key!AM188,IF(AND($C$2="eighth"),key!AM288,"")))</f>
        <v/>
      </c>
      <c r="AK86" s="295" t="str">
        <f>IF(AND($C$2="sixth"),key!AN88,IF(AND($C$2="Seventh"),key!AN188,IF(AND($C$2="eighth"),key!AN288,"")))</f>
        <v/>
      </c>
      <c r="AL86" s="295" t="str">
        <f>IF(AND($C$2="sixth"),key!AO88,IF(AND($C$2="Seventh"),key!AO188,IF(AND($C$2="eighth"),key!AO288,"")))</f>
        <v/>
      </c>
      <c r="AM86" s="258" t="str">
        <f t="shared" si="20"/>
        <v/>
      </c>
      <c r="AN86" s="298" t="str">
        <f>IF(AND($C$2="sixth"),key!AQ88,IF(AND($C$2="Seventh"),key!AQ188,IF(AND($C$2="eighth"),key!AQ288,"")))</f>
        <v/>
      </c>
      <c r="AO86" s="295" t="str">
        <f>IF(AND($C$2="sixth"),key!AR88,IF(AND($C$2="Seventh"),key!AR188,IF(AND($C$2="eighth"),key!AR288,"")))</f>
        <v/>
      </c>
      <c r="AP86" s="295" t="str">
        <f>IF(AND($C$2="sixth"),key!AS88,IF(AND($C$2="Seventh"),key!AS188,IF(AND($C$2="eighth"),key!AS288,"")))</f>
        <v/>
      </c>
      <c r="AQ86" s="303" t="str">
        <f>IF(AND($C$2="sixth"),key!AT88,IF(AND($C$2="Seventh"),key!AT188,IF(AND($C$2="eighth"),key!AT288,"")))</f>
        <v/>
      </c>
      <c r="AR86" s="298" t="str">
        <f>IF(AND($C$2="sixth"),key!AU88,IF(AND($C$2="Seventh"),key!AU188,IF(AND($C$2="eighth"),key!AU288,"")))</f>
        <v/>
      </c>
      <c r="AS86" s="295" t="str">
        <f>IF(AND($C$2="sixth"),key!AV88,IF(AND($C$2="Seventh"),key!AV188,IF(AND($C$2="eighth"),key!AV288,"")))</f>
        <v/>
      </c>
      <c r="AT86" s="295" t="str">
        <f>IF(AND($C$2="sixth"),key!AW88,IF(AND($C$2="Seventh"),key!AW188,IF(AND($C$2="eighth"),key!AW288,"")))</f>
        <v/>
      </c>
      <c r="AU86" s="303" t="str">
        <f>IF(AND($C$2="sixth"),key!AX88,IF(AND($C$2="Seventh"),key!AX188,IF(AND($C$2="eighth"),key!AX288,"")))</f>
        <v/>
      </c>
      <c r="AV86" s="298" t="str">
        <f>IF(AND($C$2="sixth"),key!AY88,IF(AND($C$2="Seventh"),key!AY188,IF(AND($C$2="eighth"),key!AY288,"")))</f>
        <v/>
      </c>
      <c r="AW86" s="259" t="str">
        <f>IF(AND($C$2="sixth"),key!BB88,IF(AND($C$2="Seventh"),key!BB188,IF(AND($C$2="eighth"),key!BB288,"")))</f>
        <v/>
      </c>
      <c r="AX86" s="299" t="str">
        <f>IF(AND($C$2="sixth"),key!BC88,IF(AND($C$2="Seventh"),key!BC188,IF(AND($C$2="eighth"),key!BC288,"")))</f>
        <v/>
      </c>
      <c r="AY86" s="295" t="str">
        <f>IF(AND($C$2="sixth"),key!BE88,IF(AND($C$2="Seventh"),key!BE188,IF(AND($C$2="eighth"),key!BE288,"")))</f>
        <v/>
      </c>
      <c r="AZ86" s="295" t="str">
        <f>IF(AND($C$2="sixth"),key!BF88,IF(AND($C$2="Seventh"),key!BF188,IF(AND($C$2="eighth"),key!BF288,"")))</f>
        <v/>
      </c>
      <c r="BA86" s="302" t="str">
        <f>IF(AND($C$2="sixth"),key!BG88,IF(AND($C$2="Seventh"),key!BG188,IF(AND($C$2="eighth"),key!BG288,"")))</f>
        <v/>
      </c>
      <c r="BB86" s="298" t="str">
        <f>IF(AND($C$2="sixth"),key!BH88,IF(AND($C$2="Seventh"),key!BH188,IF(AND($C$2="eighth"),key!BH288,"")))</f>
        <v/>
      </c>
      <c r="BC86" s="295" t="str">
        <f>IF(AND($C$2="sixth"),key!BI88,IF(AND($C$2="Seventh"),key!BI188,IF(AND($C$2="eighth"),key!BI288,"")))</f>
        <v/>
      </c>
      <c r="BD86" s="295" t="str">
        <f>IF(AND($C$2="sixth"),key!BJ88,IF(AND($C$2="Seventh"),key!BJ188,IF(AND($C$2="eighth"),key!BJ288,"")))</f>
        <v/>
      </c>
      <c r="BE86" s="302" t="str">
        <f>IF(AND($C$2="sixth"),key!BK88,IF(AND($C$2="Seventh"),key!BK188,IF(AND($C$2="eighth"),key!BK288,"")))</f>
        <v/>
      </c>
      <c r="BF86" s="298" t="str">
        <f>IF(AND($C$2="sixth"),key!BL88,IF(AND($C$2="Seventh"),key!BL188,IF(AND($C$2="eighth"),key!BL288,"")))</f>
        <v/>
      </c>
      <c r="BG86" s="295" t="str">
        <f>IF(AND($C$2="sixth"),key!BM88,IF(AND($C$2="Seventh"),key!BM188,IF(AND($C$2="eighth"),key!BM288,"")))</f>
        <v/>
      </c>
      <c r="BH86" s="295" t="str">
        <f>IF(AND($C$2="sixth"),key!BN88,IF(AND($C$2="Seventh"),key!BN188,IF(AND($C$2="eighth"),key!BN288,"")))</f>
        <v/>
      </c>
      <c r="BI86" s="302" t="str">
        <f>IF(AND($C$2="sixth"),key!BO88,IF(AND($C$2="Seventh"),key!BO188,IF(AND($C$2="eighth"),key!BO288,"")))</f>
        <v/>
      </c>
      <c r="BJ86" s="298" t="str">
        <f>IF(AND($C$2="sixth"),key!BP88,IF(AND($C$2="Seventh"),key!BP188,IF(AND($C$2="eighth"),key!BP288,"")))</f>
        <v/>
      </c>
      <c r="BK86" s="295" t="str">
        <f>IF(AND($C$2="sixth"),key!BQ88,IF(AND($C$2="Seventh"),key!BQ188,IF(AND($C$2="eighth"),key!BQ288,"")))</f>
        <v/>
      </c>
      <c r="BL86" s="295" t="str">
        <f>IF(AND($C$2="sixth"),key!BR88,IF(AND($C$2="Seventh"),key!BR188,IF(AND($C$2="eighth"),key!BR288,"")))</f>
        <v/>
      </c>
      <c r="BM86" s="302" t="str">
        <f>IF(AND($C$2="sixth"),key!BS88,IF(AND($C$2="Seventh"),key!BS188,IF(AND($C$2="eighth"),key!BS288,"")))</f>
        <v/>
      </c>
      <c r="BN86" s="298" t="str">
        <f>IF(AND($C$2="sixth"),key!BT88,IF(AND($C$2="Seventh"),key!BT188,IF(AND($C$2="eighth"),key!BT288,"")))</f>
        <v/>
      </c>
      <c r="BO86" s="295" t="str">
        <f>IF(AND($C$2="sixth"),key!BU88,IF(AND($C$2="Seventh"),key!BU188,IF(AND($C$2="eighth"),key!BU288,"")))</f>
        <v/>
      </c>
      <c r="BP86" s="295" t="str">
        <f>IF(AND($C$2="sixth"),key!BV88,IF(AND($C$2="Seventh"),key!BV188,IF(AND($C$2="eighth"),key!BV288,"")))</f>
        <v/>
      </c>
      <c r="BQ86" s="302" t="str">
        <f>IF(AND($C$2="sixth"),key!BW88,IF(AND($C$2="Seventh"),key!BW188,IF(AND($C$2="eighth"),key!BW288,"")))</f>
        <v/>
      </c>
      <c r="BR86" s="298" t="str">
        <f>IF(AND($C$2="sixth"),key!BX88,IF(AND($C$2="Seventh"),key!BX188,IF(AND($C$2="eighth"),key!BX288,"")))</f>
        <v/>
      </c>
      <c r="BS86" s="259" t="str">
        <f>IF(AND($C$2="sixth"),key!CA88,IF(AND($C$2="Seventh"),key!CA188,IF(AND($C$2="eighth"),key!CA288,"")))</f>
        <v/>
      </c>
      <c r="BT86" s="299" t="str">
        <f>IF(AND($C$2="sixth"),key!CB88,IF(AND($C$2="Seventh"),key!CB188,IF(AND($C$2="eighth"),key!CB288,"")))</f>
        <v/>
      </c>
      <c r="BU86" s="295" t="str">
        <f>IF(AND($C$2="sixth"),key!CD88,IF(AND($C$2="Seventh"),key!CD188,IF(AND($C$2="eighth"),key!CD288,"")))</f>
        <v/>
      </c>
      <c r="BV86" s="295" t="str">
        <f>IF(AND($C$2="sixth"),key!CE88,IF(AND($C$2="Seventh"),key!CE188,IF(AND($C$2="eighth"),key!CE288,"")))</f>
        <v/>
      </c>
      <c r="BW86" s="302" t="str">
        <f>IF(AND($C$2="sixth"),key!CF88,IF(AND($C$2="Seventh"),key!CF188,IF(AND($C$2="eighth"),key!CF288,"")))</f>
        <v/>
      </c>
      <c r="BX86" s="298" t="str">
        <f>IF(AND($C$2="sixth"),key!CG88,IF(AND($C$2="Seventh"),key!CG188,IF(AND($C$2="eighth"),key!CG288,"")))</f>
        <v/>
      </c>
      <c r="BY86" s="295" t="str">
        <f>IF(AND($C$2="sixth"),key!CH88,IF(AND($C$2="Seventh"),key!CH188,IF(AND($C$2="eighth"),key!CH288,"")))</f>
        <v/>
      </c>
      <c r="BZ86" s="295" t="str">
        <f>IF(AND($C$2="sixth"),key!CI88,IF(AND($C$2="Seventh"),key!CI188,IF(AND($C$2="eighth"),key!CI288,"")))</f>
        <v/>
      </c>
      <c r="CA86" s="302" t="str">
        <f>IF(AND($C$2="sixth"),key!CJ88,IF(AND($C$2="Seventh"),key!CJ188,IF(AND($C$2="eighth"),key!CJ288,"")))</f>
        <v/>
      </c>
      <c r="CB86" s="298" t="str">
        <f>IF(AND($C$2="sixth"),key!CK88,IF(AND($C$2="Seventh"),key!CK188,IF(AND($C$2="eighth"),key!CK288,"")))</f>
        <v/>
      </c>
      <c r="CC86" s="295" t="str">
        <f>IF(AND($C$2="sixth"),key!CL88,IF(AND($C$2="Seventh"),key!CL188,IF(AND($C$2="eighth"),key!CL288,"")))</f>
        <v/>
      </c>
      <c r="CD86" s="295" t="str">
        <f>IF(AND($C$2="sixth"),key!CM88,IF(AND($C$2="Seventh"),key!CM188,IF(AND($C$2="eighth"),key!CM288,"")))</f>
        <v/>
      </c>
      <c r="CE86" s="302" t="str">
        <f>IF(AND($C$2="sixth"),key!CN88,IF(AND($C$2="Seventh"),key!CN188,IF(AND($C$2="eighth"),key!CN288,"")))</f>
        <v/>
      </c>
      <c r="CF86" s="298" t="str">
        <f>IF(AND($C$2="sixth"),key!CO88,IF(AND($C$2="Seventh"),key!CO188,IF(AND($C$2="eighth"),key!CO288,"")))</f>
        <v/>
      </c>
      <c r="CG86" s="295" t="str">
        <f>IF(AND($C$2="sixth"),key!CP88,IF(AND($C$2="Seventh"),key!CP188,IF(AND($C$2="eighth"),key!CP288,"")))</f>
        <v/>
      </c>
      <c r="CH86" s="295" t="str">
        <f>IF(AND($C$2="sixth"),key!CQ88,IF(AND($C$2="Seventh"),key!CQ188,IF(AND($C$2="eighth"),key!CQ288,"")))</f>
        <v/>
      </c>
      <c r="CI86" s="302" t="str">
        <f>IF(AND($C$2="sixth"),key!CR88,IF(AND($C$2="Seventh"),key!CR188,IF(AND($C$2="eighth"),key!CR288,"")))</f>
        <v/>
      </c>
      <c r="CJ86" s="298" t="str">
        <f>IF(AND($C$2="sixth"),key!CS88,IF(AND($C$2="Seventh"),key!CS188,IF(AND($C$2="eighth"),key!CS288,"")))</f>
        <v/>
      </c>
      <c r="CK86" s="295" t="str">
        <f>IF(AND($C$2="sixth"),key!CT88,IF(AND($C$2="Seventh"),key!CT188,IF(AND($C$2="eighth"),key!CT288,"")))</f>
        <v/>
      </c>
      <c r="CL86" s="295" t="str">
        <f>IF(AND($C$2="sixth"),key!CU88,IF(AND($C$2="Seventh"),key!CU188,IF(AND($C$2="eighth"),key!CU288,"")))</f>
        <v/>
      </c>
      <c r="CM86" s="302" t="str">
        <f>IF(AND($C$2="sixth"),key!CV88,IF(AND($C$2="Seventh"),key!CV188,IF(AND($C$2="eighth"),key!CV288,"")))</f>
        <v/>
      </c>
      <c r="CN86" s="298" t="str">
        <f>IF(AND($C$2="sixth"),key!CW88,IF(AND($C$2="Seventh"),key!CW188,IF(AND($C$2="eighth"),key!CW288,"")))</f>
        <v/>
      </c>
      <c r="CO86" s="259" t="str">
        <f>IF(AND($C$2="sixth"),key!CZ88,IF(AND($C$2="Seventh"),key!CZ188,IF(AND($C$2="eighth"),key!CZ288,"")))</f>
        <v/>
      </c>
      <c r="CP86" s="299" t="str">
        <f>IF(AND($C$2="sixth"),key!DA88,IF(AND($C$2="Seventh"),key!DA188,IF(AND($C$2="eighth"),key!DA288,"")))</f>
        <v/>
      </c>
      <c r="CQ86" s="295" t="str">
        <f>IF(AND($C$2="sixth"),key!DC88,IF(AND($C$2="Seventh"),key!DC188,IF(AND($C$2="eighth"),key!DC288,"")))</f>
        <v/>
      </c>
      <c r="CR86" s="295" t="str">
        <f>IF(AND($C$2="sixth"),key!DD88,IF(AND($C$2="Seventh"),key!DD188,IF(AND($C$2="eighth"),key!DD288,"")))</f>
        <v/>
      </c>
      <c r="CS86" s="302" t="str">
        <f>IF(AND($C$2="sixth"),key!DE88,IF(AND($C$2="Seventh"),key!DE188,IF(AND($C$2="eighth"),key!DE288,"")))</f>
        <v/>
      </c>
      <c r="CT86" s="298" t="str">
        <f>IF(AND($C$2="sixth"),key!DF88,IF(AND($C$2="Seventh"),key!DF188,IF(AND($C$2="eighth"),key!DF288,"")))</f>
        <v/>
      </c>
      <c r="CU86" s="295" t="str">
        <f>IF(AND($C$2="sixth"),key!DG88,IF(AND($C$2="Seventh"),key!DG188,IF(AND($C$2="eighth"),key!DG288,"")))</f>
        <v/>
      </c>
      <c r="CV86" s="295" t="str">
        <f>IF(AND($C$2="sixth"),key!DH88,IF(AND($C$2="Seventh"),key!DH188,IF(AND($C$2="eighth"),key!DH288,"")))</f>
        <v/>
      </c>
      <c r="CW86" s="302" t="str">
        <f>IF(AND($C$2="sixth"),key!DI88,IF(AND($C$2="Seventh"),key!DI188,IF(AND($C$2="eighth"),key!DI288,"")))</f>
        <v/>
      </c>
      <c r="CX86" s="298" t="str">
        <f>IF(AND($C$2="sixth"),key!DJ88,IF(AND($C$2="Seventh"),key!DJ188,IF(AND($C$2="eighth"),key!DJ288,"")))</f>
        <v/>
      </c>
      <c r="CY86" s="295" t="str">
        <f>IF(AND($C$2="sixth"),key!DK88,IF(AND($C$2="Seventh"),key!DK188,IF(AND($C$2="eighth"),key!DK288,"")))</f>
        <v/>
      </c>
      <c r="CZ86" s="295" t="str">
        <f>IF(AND($C$2="sixth"),key!DL88,IF(AND($C$2="Seventh"),key!DL188,IF(AND($C$2="eighth"),key!DL288,"")))</f>
        <v/>
      </c>
      <c r="DA86" s="302" t="str">
        <f>IF(AND($C$2="sixth"),key!DM88,IF(AND($C$2="Seventh"),key!DM188,IF(AND($C$2="eighth"),key!DM288,"")))</f>
        <v/>
      </c>
      <c r="DB86" s="298" t="str">
        <f>IF(AND($C$2="sixth"),key!DN88,IF(AND($C$2="Seventh"),key!DN188,IF(AND($C$2="eighth"),key!DN288,"")))</f>
        <v/>
      </c>
      <c r="DC86" s="295" t="str">
        <f>IF(AND($C$2="sixth"),key!DO88,IF(AND($C$2="Seventh"),key!DO188,IF(AND($C$2="eighth"),key!DO288,"")))</f>
        <v/>
      </c>
      <c r="DD86" s="295" t="str">
        <f>IF(AND($C$2="sixth"),key!DP88,IF(AND($C$2="Seventh"),key!DP188,IF(AND($C$2="eighth"),key!DP288,"")))</f>
        <v/>
      </c>
      <c r="DE86" s="302" t="str">
        <f>IF(AND($C$2="sixth"),key!DQ88,IF(AND($C$2="Seventh"),key!DQ188,IF(AND($C$2="eighth"),key!DQ288,"")))</f>
        <v/>
      </c>
      <c r="DF86" s="298" t="str">
        <f>IF(AND($C$2="sixth"),key!DR88,IF(AND($C$2="Seventh"),key!DR188,IF(AND($C$2="eighth"),key!DR288,"")))</f>
        <v/>
      </c>
      <c r="DG86" s="295" t="str">
        <f>IF(AND($C$2="sixth"),key!DS88,IF(AND($C$2="Seventh"),key!DS188,IF(AND($C$2="eighth"),key!DS288,"")))</f>
        <v/>
      </c>
      <c r="DH86" s="295" t="str">
        <f>IF(AND($C$2="sixth"),key!DT88,IF(AND($C$2="Seventh"),key!DT188,IF(AND($C$2="eighth"),key!DT288,"")))</f>
        <v/>
      </c>
      <c r="DI86" s="302" t="str">
        <f>IF(AND($C$2="sixth"),key!DU88,IF(AND($C$2="Seventh"),key!DU188,IF(AND($C$2="eighth"),key!DU288,"")))</f>
        <v/>
      </c>
      <c r="DJ86" s="298" t="str">
        <f>IF(AND($C$2="sixth"),key!DV88,IF(AND($C$2="Seventh"),key!DV188,IF(AND($C$2="eighth"),key!DV288,"")))</f>
        <v/>
      </c>
      <c r="DK86" s="259" t="str">
        <f>IF(AND($C$2="sixth"),key!DY88,IF(AND($C$2="Seventh"),key!DY188,IF(AND($C$2="eighth"),key!DY288,"")))</f>
        <v/>
      </c>
      <c r="DL86" s="299" t="str">
        <f>IF(AND($C$2="sixth"),key!DZ88,IF(AND($C$2="Seventh"),key!DZ188,IF(AND($C$2="eighth"),key!DZ288,"")))</f>
        <v/>
      </c>
      <c r="DM86" s="295" t="str">
        <f>IF(AND($C$2="sixth"),key!EB88,IF(AND($C$2="Seventh"),key!EB188,IF(AND($C$2="eighth"),key!EB288,"")))</f>
        <v/>
      </c>
      <c r="DN86" s="295" t="str">
        <f>IF(AND($C$2="sixth"),key!EC88,IF(AND($C$2="Seventh"),key!EC188,IF(AND($C$2="eighth"),key!EC288,"")))</f>
        <v/>
      </c>
      <c r="DO86" s="302" t="str">
        <f>IF(AND($C$2="sixth"),key!ED88,IF(AND($C$2="Seventh"),key!ED188,IF(AND($C$2="eighth"),key!ED288,"")))</f>
        <v/>
      </c>
      <c r="DP86" s="298" t="str">
        <f>IF(AND($C$2="sixth"),key!EE88,IF(AND($C$2="Seventh"),key!EE188,IF(AND($C$2="eighth"),key!EE288,"")))</f>
        <v/>
      </c>
      <c r="DQ86" s="295" t="str">
        <f>IF(AND($C$2="sixth"),key!EF88,IF(AND($C$2="Seventh"),key!EF188,IF(AND($C$2="eighth"),key!EF288,"")))</f>
        <v/>
      </c>
      <c r="DR86" s="295" t="str">
        <f>IF(AND($C$2="sixth"),key!EG88,IF(AND($C$2="Seventh"),key!EG188,IF(AND($C$2="eighth"),key!EG288,"")))</f>
        <v/>
      </c>
      <c r="DS86" s="302" t="str">
        <f>IF(AND($C$2="sixth"),key!EH88,IF(AND($C$2="Seventh"),key!EH188,IF(AND($C$2="eighth"),key!EH288,"")))</f>
        <v/>
      </c>
      <c r="DT86" s="298" t="str">
        <f>IF(AND($C$2="sixth"),key!EI88,IF(AND($C$2="Seventh"),key!EI188,IF(AND($C$2="eighth"),key!EI288,"")))</f>
        <v/>
      </c>
      <c r="DU86" s="295" t="str">
        <f>IF(AND($C$2="sixth"),key!EJ88,IF(AND($C$2="Seventh"),key!EJ188,IF(AND($C$2="eighth"),key!EJ288,"")))</f>
        <v/>
      </c>
      <c r="DV86" s="295" t="str">
        <f>IF(AND($C$2="sixth"),key!EK88,IF(AND($C$2="Seventh"),key!EK188,IF(AND($C$2="eighth"),key!EK288,"")))</f>
        <v/>
      </c>
      <c r="DW86" s="302" t="str">
        <f>IF(AND($C$2="sixth"),key!EL88,IF(AND($C$2="Seventh"),key!EL188,IF(AND($C$2="eighth"),key!EL288,"")))</f>
        <v/>
      </c>
      <c r="DX86" s="298" t="str">
        <f>IF(AND($C$2="sixth"),key!EM88,IF(AND($C$2="Seventh"),key!EM188,IF(AND($C$2="eighth"),key!EM288,"")))</f>
        <v/>
      </c>
      <c r="DY86" s="295" t="str">
        <f>IF(AND($C$2="sixth"),key!EN88,IF(AND($C$2="Seventh"),key!EN188,IF(AND($C$2="eighth"),key!EN288,"")))</f>
        <v/>
      </c>
      <c r="DZ86" s="295" t="str">
        <f>IF(AND($C$2="sixth"),key!EO88,IF(AND($C$2="Seventh"),key!EO188,IF(AND($C$2="eighth"),key!EO288,"")))</f>
        <v/>
      </c>
      <c r="EA86" s="302" t="str">
        <f>IF(AND($C$2="sixth"),key!EP88,IF(AND($C$2="Seventh"),key!EP188,IF(AND($C$2="eighth"),key!EP288,"")))</f>
        <v/>
      </c>
      <c r="EB86" s="298" t="str">
        <f>IF(AND($C$2="sixth"),key!EQ88,IF(AND($C$2="Seventh"),key!EQ188,IF(AND($C$2="eighth"),key!EQ288,"")))</f>
        <v/>
      </c>
      <c r="EC86" s="295" t="str">
        <f>IF(AND($C$2="sixth"),key!ER88,IF(AND($C$2="Seventh"),key!ER188,IF(AND($C$2="eighth"),key!ER288,"")))</f>
        <v/>
      </c>
      <c r="ED86" s="295" t="str">
        <f>IF(AND($C$2="sixth"),key!ES88,IF(AND($C$2="Seventh"),key!ES188,IF(AND($C$2="eighth"),key!ES288,"")))</f>
        <v/>
      </c>
      <c r="EE86" s="302" t="str">
        <f>IF(AND($C$2="sixth"),key!ET88,IF(AND($C$2="Seventh"),key!ET188,IF(AND($C$2="eighth"),key!ET288,"")))</f>
        <v/>
      </c>
      <c r="EF86" s="298" t="str">
        <f>IF(AND($C$2="sixth"),key!EU88,IF(AND($C$2="Seventh"),key!EU188,IF(AND($C$2="eighth"),key!EU288,"")))</f>
        <v/>
      </c>
      <c r="EG86" s="259" t="str">
        <f>IF(AND($C$2="sixth"),key!EX88,IF(AND($C$2="Seventh"),key!EX188,IF(AND($C$2="eighth"),key!EX288,"")))</f>
        <v/>
      </c>
      <c r="EH86" s="299" t="str">
        <f>IF(AND($C$2="sixth"),key!EY88,IF(AND($C$2="Seventh"),key!EY188,IF(AND($C$2="eighth"),key!EY288,"")))</f>
        <v/>
      </c>
      <c r="EI86" s="260" t="str">
        <f t="shared" si="21"/>
        <v/>
      </c>
      <c r="EJ86" s="254" t="str">
        <f>IF(AND($C$2="sixth"),key!EZ88,IF(AND($C$2="Seventh"),key!EZ188,IF(AND($C$2="eighth"),key!EZ288,"")))</f>
        <v/>
      </c>
      <c r="EK86" s="254" t="str">
        <f>IF(AND($C$2="sixth"),key!FA88,IF(AND($C$2="Seventh"),key!FA188,IF(AND($C$2="eighth"),key!FA288,"")))</f>
        <v/>
      </c>
      <c r="EL86" s="254" t="str">
        <f>IF(AND($C$2="sixth"),key!FB88,IF(AND($C$2="Seventh"),key!FB188,IF(AND($C$2="eighth"),key!FB288,"")))</f>
        <v/>
      </c>
      <c r="EM86" s="254" t="str">
        <f>IF(AND($C$2="sixth"),key!FC88,IF(AND($C$2="Seventh"),key!FC188,IF(AND($C$2="eighth"),key!FC288,"")))</f>
        <v/>
      </c>
      <c r="EN86" s="254" t="str">
        <f>IF(AND($C$2="sixth"),key!FD88,IF(AND($C$2="Seventh"),key!FD188,IF(AND($C$2="eighth"),key!FD288,"")))</f>
        <v/>
      </c>
      <c r="EO86" s="310" t="str">
        <f>IF(AND($C$2="sixth"),key!FE88,IF(AND($C$2="Seventh"),key!FE188,IF(AND($C$2="eighth"),key!FE288,"")))</f>
        <v/>
      </c>
      <c r="EP86" s="311" t="str">
        <f>IF(AND($C$2="sixth"),key!FF88,IF(AND($C$2="Seventh"),key!FF188,IF(AND($C$2="eighth"),key!FF288,"")))</f>
        <v xml:space="preserve"> </v>
      </c>
      <c r="EQ86" s="254" t="str">
        <f>IF(AND($C$2="sixth"),key!FG88,IF(AND($C$2="Seventh"),key!FG188,IF(AND($C$2="eighth"),key!FG288,"")))</f>
        <v/>
      </c>
      <c r="ER86" s="254" t="str">
        <f>IF(AND($C$2="sixth"),key!FH88,IF(AND($C$2="Seventh"),key!FH188,IF(AND($C$2="eighth"),key!FH288,"")))</f>
        <v/>
      </c>
      <c r="ES86" s="254" t="str">
        <f>IF(AND($C$2="sixth"),key!FI88,IF(AND($C$2="Seventh"),key!FI188,IF(AND($C$2="eighth"),key!FI288,"")))</f>
        <v/>
      </c>
      <c r="ET86" s="254" t="str">
        <f>IF(AND($C$2="sixth"),key!FJ88,IF(AND($C$2="Seventh"),key!FJ188,IF(AND($C$2="eighth"),key!FJ288,"")))</f>
        <v/>
      </c>
      <c r="EU86" s="254" t="str">
        <f>IF(AND($C$2="sixth"),key!FK88,IF(AND($C$2="Seventh"),key!FK188,IF(AND($C$2="eighth"),key!FK288,"")))</f>
        <v/>
      </c>
      <c r="EV86" s="310" t="str">
        <f>IF(AND($C$2="sixth"),key!FL88,IF(AND($C$2="Seventh"),key!FL188,IF(AND($C$2="eighth"),key!FL288,"")))</f>
        <v/>
      </c>
      <c r="EW86" s="311" t="str">
        <f>IF(AND($C$2="sixth"),key!FM88,IF(AND($C$2="Seventh"),key!FM188,IF(AND($C$2="eighth"),key!FM288,"")))</f>
        <v xml:space="preserve"> </v>
      </c>
      <c r="EX86" s="254" t="str">
        <f>IF(AND($C$2="sixth"),key!FN88,IF(AND($C$2="Seventh"),key!FN188,IF(AND($C$2="eighth"),key!FN288,"")))</f>
        <v/>
      </c>
      <c r="EY86" s="254" t="str">
        <f>IF(AND($C$2="sixth"),key!FO88,IF(AND($C$2="Seventh"),key!FO188,IF(AND($C$2="eighth"),key!FO288,"")))</f>
        <v/>
      </c>
      <c r="EZ86" s="254" t="str">
        <f>IF(AND($C$2="sixth"),key!FP88,IF(AND($C$2="Seventh"),key!FP188,IF(AND($C$2="eighth"),key!FP288,"")))</f>
        <v/>
      </c>
      <c r="FA86" s="254" t="str">
        <f>IF(AND($C$2="sixth"),key!FQ88,IF(AND($C$2="Seventh"),key!FQ188,IF(AND($C$2="eighth"),key!FQ288,"")))</f>
        <v/>
      </c>
      <c r="FB86" s="254" t="str">
        <f>IF(AND($C$2="sixth"),key!FR88,IF(AND($C$2="Seventh"),key!FR188,IF(AND($C$2="eighth"),key!FR288,"")))</f>
        <v/>
      </c>
      <c r="FC86" s="310" t="str">
        <f>IF(AND($C$2="sixth"),key!FS88,IF(AND($C$2="Seventh"),key!FS188,IF(AND($C$2="eighth"),key!FS288,"")))</f>
        <v/>
      </c>
      <c r="FD86" s="311" t="str">
        <f>IF(AND($C$2="sixth"),key!FT88,IF(AND($C$2="Seventh"),key!FT188,IF(AND($C$2="eighth"),key!FT288,"")))</f>
        <v xml:space="preserve"> </v>
      </c>
      <c r="FE86" s="344" t="str">
        <f t="shared" si="13"/>
        <v/>
      </c>
      <c r="FF86" s="261" t="str">
        <f>IF(AND($C$2="sixth"),key!GI88,IF(AND($C$2="Seventh"),key!GI188,IF(AND($C$2="eighth"),key!GI288,"")))</f>
        <v/>
      </c>
      <c r="FG86" s="842" t="str">
        <f>IF(AND($C$2="sixth"),key!GJ88,IF(AND($C$2="Seventh"),key!GJ188,IF(AND($C$2="eighth"),key!GJ288,"")))</f>
        <v/>
      </c>
      <c r="FH86" s="843"/>
      <c r="FI86" s="255" t="str">
        <f>IF(AND($C$2="sixth"),key!GG88,IF(AND($C$2="Seventh"),key!GG188,IF(AND($C$2="eighth"),key!GG288,"")))</f>
        <v/>
      </c>
      <c r="FJ86" s="330" t="str">
        <f t="shared" si="22"/>
        <v/>
      </c>
      <c r="FK86" s="248"/>
      <c r="FL86" s="248"/>
      <c r="FY86" s="50" t="str">
        <f>IF(AND($C$2="sixth"),key!GH88,IF(AND($C$2="Seventh"),key!GH188,IF(AND($C$2="eighth"),key!GH288,"")))</f>
        <v/>
      </c>
    </row>
    <row r="87" spans="1:181" ht="18.75">
      <c r="A87" s="257">
        <v>81</v>
      </c>
      <c r="B87" s="291" t="str">
        <f>IF(AND($C$2="sixth"),key!E89,IF(AND($C$2="Seventh"),key!E189,IF(AND($C$2="eighth"),key!E289,"")))</f>
        <v/>
      </c>
      <c r="C87" s="288" t="str">
        <f>IF(ISNA(VLOOKUP(D87,Register!A$7:Z$315,10,FALSE)),"",VLOOKUP(D87,Register!A$7:Z$315,10,FALSE))</f>
        <v/>
      </c>
      <c r="D87" s="289" t="str">
        <f>IF(AND($C$2="sixth"),key!B89,IF(AND($C$2="Seventh"),key!B189,IF(AND($C$2="eighth"),key!B289,"")))</f>
        <v/>
      </c>
      <c r="E87" s="290" t="str">
        <f>IF(AND($C$2="sixth"),key!C89,IF(AND($C$2="Seventh"),key!C189,IF(AND($C$2="eighth"),key!C289,"")))</f>
        <v/>
      </c>
      <c r="F87" s="290" t="str">
        <f>IF(AND($C$2="sixth"),key!D89,IF(AND($C$2="Seventh"),key!D189,IF(AND($C$2="eighth"),key!D289,"")))</f>
        <v/>
      </c>
      <c r="G87" s="295" t="str">
        <f>IF(AND($C$2="sixth"),key!G89,IF(AND($C$2="Seventh"),key!G189,IF(AND($C$2="eighth"),key!G289,"")))</f>
        <v/>
      </c>
      <c r="H87" s="295" t="str">
        <f>IF(AND($C$2="sixth"),key!H89,IF(AND($C$2="Seventh"),key!H189,IF(AND($C$2="eighth"),key!H289,"")))</f>
        <v/>
      </c>
      <c r="I87" s="297" t="str">
        <f t="shared" si="12"/>
        <v/>
      </c>
      <c r="J87" s="296" t="str">
        <f>IF(AND($C$2="sixth"),key!J89,IF(AND($C$2="Seventh"),key!J189,IF(AND($C$2="eighth"),key!J289,"")))</f>
        <v/>
      </c>
      <c r="K87" s="295" t="str">
        <f>IF(AND($C$2="sixth"),key!K89,IF(AND($C$2="Seventh"),key!K189,IF(AND($C$2="eighth"),key!K289,"")))</f>
        <v/>
      </c>
      <c r="L87" s="295" t="str">
        <f>IF(AND($C$2="sixth"),key!L89,IF(AND($C$2="Seventh"),key!L189,IF(AND($C$2="eighth"),key!L289,"")))</f>
        <v/>
      </c>
      <c r="M87" s="258" t="str">
        <f t="shared" si="14"/>
        <v/>
      </c>
      <c r="N87" s="298" t="str">
        <f>IF(AND($C$2="sixth"),key!N89,IF(AND($C$2="Seventh"),key!N189,IF(AND($C$2="eighth"),key!N289,"")))</f>
        <v/>
      </c>
      <c r="O87" s="295" t="str">
        <f>IF(AND($C$2="sixth"),key!O89,IF(AND($C$2="Seventh"),key!O189,IF(AND($C$2="eighth"),key!O289,"")))</f>
        <v/>
      </c>
      <c r="P87" s="295" t="str">
        <f>IF(AND($C$2="sixth"),key!P89,IF(AND($C$2="Seventh"),key!P189,IF(AND($C$2="eighth"),key!P289,"")))</f>
        <v/>
      </c>
      <c r="Q87" s="258" t="str">
        <f t="shared" si="15"/>
        <v/>
      </c>
      <c r="R87" s="298" t="str">
        <f>IF(AND($C$2="sixth"),key!R89,IF(AND($C$2="Seventh"),key!R189,IF(AND($C$2="eighth"),key!R289,"")))</f>
        <v/>
      </c>
      <c r="S87" s="295" t="str">
        <f>IF(AND($C$2="sixth"),key!S89,IF(AND($C$2="Seventh"),key!S189,IF(AND($C$2="eighth"),key!S289,"")))</f>
        <v/>
      </c>
      <c r="T87" s="295" t="str">
        <f>IF(AND($C$2="sixth"),key!T89,IF(AND($C$2="Seventh"),key!T189,IF(AND($C$2="eighth"),key!T289,"")))</f>
        <v/>
      </c>
      <c r="U87" s="258" t="str">
        <f t="shared" si="16"/>
        <v/>
      </c>
      <c r="V87" s="298" t="str">
        <f>IF(AND($C$2="sixth"),key!V89,IF(AND($C$2="Seventh"),key!V189,IF(AND($C$2="eighth"),key!V289,"")))</f>
        <v/>
      </c>
      <c r="W87" s="295" t="str">
        <f>IF(AND($C$2="sixth"),key!W89,IF(AND($C$2="Seventh"),key!W189,IF(AND($C$2="eighth"),key!W289,"")))</f>
        <v/>
      </c>
      <c r="X87" s="295" t="str">
        <f>IF(AND($C$2="sixth"),key!X89,IF(AND($C$2="Seventh"),key!X189,IF(AND($C$2="eighth"),key!X289,"")))</f>
        <v/>
      </c>
      <c r="Y87" s="259" t="str">
        <f t="shared" si="17"/>
        <v/>
      </c>
      <c r="Z87" s="298" t="str">
        <f>IF(AND($C$2="sixth"),key!Z89,IF(AND($C$2="Seventh"),key!Z189,IF(AND($C$2="eighth"),key!Z289,"")))</f>
        <v/>
      </c>
      <c r="AA87" s="259" t="str">
        <f>IF(AND($C$2="sixth"),key!AC89,IF(AND($C$2="Seventh"),key!AC189,IF(AND($C$2="eighth"),key!AC289,"")))</f>
        <v/>
      </c>
      <c r="AB87" s="299" t="str">
        <f>IF(AND($C$2="sixth"),key!AD89,IF(AND($C$2="Seventh"),key!AD189,IF(AND($C$2="eighth"),key!AD289,"")))</f>
        <v/>
      </c>
      <c r="AC87" s="295" t="str">
        <f>IF(AND($C$2="sixth"),key!AF89,IF(AND($C$2="Seventh"),key!AF189,IF(AND($C$2="eighth"),key!AF289,"")))</f>
        <v/>
      </c>
      <c r="AD87" s="295" t="str">
        <f>IF(AND($C$2="sixth"),key!AG89,IF(AND($C$2="Seventh"),key!AG189,IF(AND($C$2="eighth"),key!AG289,"")))</f>
        <v/>
      </c>
      <c r="AE87" s="297" t="str">
        <f t="shared" si="18"/>
        <v/>
      </c>
      <c r="AF87" s="296" t="str">
        <f>IF(AND($C$2="sixth"),key!AI89,IF(AND($C$2="Seventh"),key!AI189,IF(AND($C$2="eighth"),key!AI289,"")))</f>
        <v/>
      </c>
      <c r="AG87" s="295" t="str">
        <f>IF(AND($C$2="sixth"),key!AJ89,IF(AND($C$2="Seventh"),key!AJ189,IF(AND($C$2="eighth"),key!AJ289,"")))</f>
        <v/>
      </c>
      <c r="AH87" s="295" t="str">
        <f>IF(AND($C$2="sixth"),key!AK89,IF(AND($C$2="Seventh"),key!AK189,IF(AND($C$2="eighth"),key!AK289,"")))</f>
        <v/>
      </c>
      <c r="AI87" s="258" t="str">
        <f t="shared" si="19"/>
        <v/>
      </c>
      <c r="AJ87" s="298" t="str">
        <f>IF(AND($C$2="sixth"),key!AM89,IF(AND($C$2="Seventh"),key!AM189,IF(AND($C$2="eighth"),key!AM289,"")))</f>
        <v/>
      </c>
      <c r="AK87" s="295" t="str">
        <f>IF(AND($C$2="sixth"),key!AN89,IF(AND($C$2="Seventh"),key!AN189,IF(AND($C$2="eighth"),key!AN289,"")))</f>
        <v/>
      </c>
      <c r="AL87" s="295" t="str">
        <f>IF(AND($C$2="sixth"),key!AO89,IF(AND($C$2="Seventh"),key!AO189,IF(AND($C$2="eighth"),key!AO289,"")))</f>
        <v/>
      </c>
      <c r="AM87" s="258" t="str">
        <f t="shared" si="20"/>
        <v/>
      </c>
      <c r="AN87" s="298" t="str">
        <f>IF(AND($C$2="sixth"),key!AQ89,IF(AND($C$2="Seventh"),key!AQ189,IF(AND($C$2="eighth"),key!AQ289,"")))</f>
        <v/>
      </c>
      <c r="AO87" s="295" t="str">
        <f>IF(AND($C$2="sixth"),key!AR89,IF(AND($C$2="Seventh"),key!AR189,IF(AND($C$2="eighth"),key!AR289,"")))</f>
        <v/>
      </c>
      <c r="AP87" s="295" t="str">
        <f>IF(AND($C$2="sixth"),key!AS89,IF(AND($C$2="Seventh"),key!AS189,IF(AND($C$2="eighth"),key!AS289,"")))</f>
        <v/>
      </c>
      <c r="AQ87" s="303" t="str">
        <f>IF(AND($C$2="sixth"),key!AT89,IF(AND($C$2="Seventh"),key!AT189,IF(AND($C$2="eighth"),key!AT289,"")))</f>
        <v/>
      </c>
      <c r="AR87" s="298" t="str">
        <f>IF(AND($C$2="sixth"),key!AU89,IF(AND($C$2="Seventh"),key!AU189,IF(AND($C$2="eighth"),key!AU289,"")))</f>
        <v/>
      </c>
      <c r="AS87" s="295" t="str">
        <f>IF(AND($C$2="sixth"),key!AV89,IF(AND($C$2="Seventh"),key!AV189,IF(AND($C$2="eighth"),key!AV289,"")))</f>
        <v/>
      </c>
      <c r="AT87" s="295" t="str">
        <f>IF(AND($C$2="sixth"),key!AW89,IF(AND($C$2="Seventh"),key!AW189,IF(AND($C$2="eighth"),key!AW289,"")))</f>
        <v/>
      </c>
      <c r="AU87" s="303" t="str">
        <f>IF(AND($C$2="sixth"),key!AX89,IF(AND($C$2="Seventh"),key!AX189,IF(AND($C$2="eighth"),key!AX289,"")))</f>
        <v/>
      </c>
      <c r="AV87" s="298" t="str">
        <f>IF(AND($C$2="sixth"),key!AY89,IF(AND($C$2="Seventh"),key!AY189,IF(AND($C$2="eighth"),key!AY289,"")))</f>
        <v/>
      </c>
      <c r="AW87" s="259" t="str">
        <f>IF(AND($C$2="sixth"),key!BB89,IF(AND($C$2="Seventh"),key!BB189,IF(AND($C$2="eighth"),key!BB289,"")))</f>
        <v/>
      </c>
      <c r="AX87" s="299" t="str">
        <f>IF(AND($C$2="sixth"),key!BC89,IF(AND($C$2="Seventh"),key!BC189,IF(AND($C$2="eighth"),key!BC289,"")))</f>
        <v/>
      </c>
      <c r="AY87" s="295" t="str">
        <f>IF(AND($C$2="sixth"),key!BE89,IF(AND($C$2="Seventh"),key!BE189,IF(AND($C$2="eighth"),key!BE289,"")))</f>
        <v/>
      </c>
      <c r="AZ87" s="295" t="str">
        <f>IF(AND($C$2="sixth"),key!BF89,IF(AND($C$2="Seventh"),key!BF189,IF(AND($C$2="eighth"),key!BF289,"")))</f>
        <v/>
      </c>
      <c r="BA87" s="302" t="str">
        <f>IF(AND($C$2="sixth"),key!BG89,IF(AND($C$2="Seventh"),key!BG189,IF(AND($C$2="eighth"),key!BG289,"")))</f>
        <v/>
      </c>
      <c r="BB87" s="298" t="str">
        <f>IF(AND($C$2="sixth"),key!BH89,IF(AND($C$2="Seventh"),key!BH189,IF(AND($C$2="eighth"),key!BH289,"")))</f>
        <v/>
      </c>
      <c r="BC87" s="295" t="str">
        <f>IF(AND($C$2="sixth"),key!BI89,IF(AND($C$2="Seventh"),key!BI189,IF(AND($C$2="eighth"),key!BI289,"")))</f>
        <v/>
      </c>
      <c r="BD87" s="295" t="str">
        <f>IF(AND($C$2="sixth"),key!BJ89,IF(AND($C$2="Seventh"),key!BJ189,IF(AND($C$2="eighth"),key!BJ289,"")))</f>
        <v/>
      </c>
      <c r="BE87" s="302" t="str">
        <f>IF(AND($C$2="sixth"),key!BK89,IF(AND($C$2="Seventh"),key!BK189,IF(AND($C$2="eighth"),key!BK289,"")))</f>
        <v/>
      </c>
      <c r="BF87" s="298" t="str">
        <f>IF(AND($C$2="sixth"),key!BL89,IF(AND($C$2="Seventh"),key!BL189,IF(AND($C$2="eighth"),key!BL289,"")))</f>
        <v/>
      </c>
      <c r="BG87" s="295" t="str">
        <f>IF(AND($C$2="sixth"),key!BM89,IF(AND($C$2="Seventh"),key!BM189,IF(AND($C$2="eighth"),key!BM289,"")))</f>
        <v/>
      </c>
      <c r="BH87" s="295" t="str">
        <f>IF(AND($C$2="sixth"),key!BN89,IF(AND($C$2="Seventh"),key!BN189,IF(AND($C$2="eighth"),key!BN289,"")))</f>
        <v/>
      </c>
      <c r="BI87" s="302" t="str">
        <f>IF(AND($C$2="sixth"),key!BO89,IF(AND($C$2="Seventh"),key!BO189,IF(AND($C$2="eighth"),key!BO289,"")))</f>
        <v/>
      </c>
      <c r="BJ87" s="298" t="str">
        <f>IF(AND($C$2="sixth"),key!BP89,IF(AND($C$2="Seventh"),key!BP189,IF(AND($C$2="eighth"),key!BP289,"")))</f>
        <v/>
      </c>
      <c r="BK87" s="295" t="str">
        <f>IF(AND($C$2="sixth"),key!BQ89,IF(AND($C$2="Seventh"),key!BQ189,IF(AND($C$2="eighth"),key!BQ289,"")))</f>
        <v/>
      </c>
      <c r="BL87" s="295" t="str">
        <f>IF(AND($C$2="sixth"),key!BR89,IF(AND($C$2="Seventh"),key!BR189,IF(AND($C$2="eighth"),key!BR289,"")))</f>
        <v/>
      </c>
      <c r="BM87" s="302" t="str">
        <f>IF(AND($C$2="sixth"),key!BS89,IF(AND($C$2="Seventh"),key!BS189,IF(AND($C$2="eighth"),key!BS289,"")))</f>
        <v/>
      </c>
      <c r="BN87" s="298" t="str">
        <f>IF(AND($C$2="sixth"),key!BT89,IF(AND($C$2="Seventh"),key!BT189,IF(AND($C$2="eighth"),key!BT289,"")))</f>
        <v/>
      </c>
      <c r="BO87" s="295" t="str">
        <f>IF(AND($C$2="sixth"),key!BU89,IF(AND($C$2="Seventh"),key!BU189,IF(AND($C$2="eighth"),key!BU289,"")))</f>
        <v/>
      </c>
      <c r="BP87" s="295" t="str">
        <f>IF(AND($C$2="sixth"),key!BV89,IF(AND($C$2="Seventh"),key!BV189,IF(AND($C$2="eighth"),key!BV289,"")))</f>
        <v/>
      </c>
      <c r="BQ87" s="302" t="str">
        <f>IF(AND($C$2="sixth"),key!BW89,IF(AND($C$2="Seventh"),key!BW189,IF(AND($C$2="eighth"),key!BW289,"")))</f>
        <v/>
      </c>
      <c r="BR87" s="298" t="str">
        <f>IF(AND($C$2="sixth"),key!BX89,IF(AND($C$2="Seventh"),key!BX189,IF(AND($C$2="eighth"),key!BX289,"")))</f>
        <v/>
      </c>
      <c r="BS87" s="259" t="str">
        <f>IF(AND($C$2="sixth"),key!CA89,IF(AND($C$2="Seventh"),key!CA189,IF(AND($C$2="eighth"),key!CA289,"")))</f>
        <v/>
      </c>
      <c r="BT87" s="299" t="str">
        <f>IF(AND($C$2="sixth"),key!CB89,IF(AND($C$2="Seventh"),key!CB189,IF(AND($C$2="eighth"),key!CB289,"")))</f>
        <v/>
      </c>
      <c r="BU87" s="295" t="str">
        <f>IF(AND($C$2="sixth"),key!CD89,IF(AND($C$2="Seventh"),key!CD189,IF(AND($C$2="eighth"),key!CD289,"")))</f>
        <v/>
      </c>
      <c r="BV87" s="295" t="str">
        <f>IF(AND($C$2="sixth"),key!CE89,IF(AND($C$2="Seventh"),key!CE189,IF(AND($C$2="eighth"),key!CE289,"")))</f>
        <v/>
      </c>
      <c r="BW87" s="302" t="str">
        <f>IF(AND($C$2="sixth"),key!CF89,IF(AND($C$2="Seventh"),key!CF189,IF(AND($C$2="eighth"),key!CF289,"")))</f>
        <v/>
      </c>
      <c r="BX87" s="298" t="str">
        <f>IF(AND($C$2="sixth"),key!CG89,IF(AND($C$2="Seventh"),key!CG189,IF(AND($C$2="eighth"),key!CG289,"")))</f>
        <v/>
      </c>
      <c r="BY87" s="295" t="str">
        <f>IF(AND($C$2="sixth"),key!CH89,IF(AND($C$2="Seventh"),key!CH189,IF(AND($C$2="eighth"),key!CH289,"")))</f>
        <v/>
      </c>
      <c r="BZ87" s="295" t="str">
        <f>IF(AND($C$2="sixth"),key!CI89,IF(AND($C$2="Seventh"),key!CI189,IF(AND($C$2="eighth"),key!CI289,"")))</f>
        <v/>
      </c>
      <c r="CA87" s="302" t="str">
        <f>IF(AND($C$2="sixth"),key!CJ89,IF(AND($C$2="Seventh"),key!CJ189,IF(AND($C$2="eighth"),key!CJ289,"")))</f>
        <v/>
      </c>
      <c r="CB87" s="298" t="str">
        <f>IF(AND($C$2="sixth"),key!CK89,IF(AND($C$2="Seventh"),key!CK189,IF(AND($C$2="eighth"),key!CK289,"")))</f>
        <v/>
      </c>
      <c r="CC87" s="295" t="str">
        <f>IF(AND($C$2="sixth"),key!CL89,IF(AND($C$2="Seventh"),key!CL189,IF(AND($C$2="eighth"),key!CL289,"")))</f>
        <v/>
      </c>
      <c r="CD87" s="295" t="str">
        <f>IF(AND($C$2="sixth"),key!CM89,IF(AND($C$2="Seventh"),key!CM189,IF(AND($C$2="eighth"),key!CM289,"")))</f>
        <v/>
      </c>
      <c r="CE87" s="302" t="str">
        <f>IF(AND($C$2="sixth"),key!CN89,IF(AND($C$2="Seventh"),key!CN189,IF(AND($C$2="eighth"),key!CN289,"")))</f>
        <v/>
      </c>
      <c r="CF87" s="298" t="str">
        <f>IF(AND($C$2="sixth"),key!CO89,IF(AND($C$2="Seventh"),key!CO189,IF(AND($C$2="eighth"),key!CO289,"")))</f>
        <v/>
      </c>
      <c r="CG87" s="295" t="str">
        <f>IF(AND($C$2="sixth"),key!CP89,IF(AND($C$2="Seventh"),key!CP189,IF(AND($C$2="eighth"),key!CP289,"")))</f>
        <v/>
      </c>
      <c r="CH87" s="295" t="str">
        <f>IF(AND($C$2="sixth"),key!CQ89,IF(AND($C$2="Seventh"),key!CQ189,IF(AND($C$2="eighth"),key!CQ289,"")))</f>
        <v/>
      </c>
      <c r="CI87" s="302" t="str">
        <f>IF(AND($C$2="sixth"),key!CR89,IF(AND($C$2="Seventh"),key!CR189,IF(AND($C$2="eighth"),key!CR289,"")))</f>
        <v/>
      </c>
      <c r="CJ87" s="298" t="str">
        <f>IF(AND($C$2="sixth"),key!CS89,IF(AND($C$2="Seventh"),key!CS189,IF(AND($C$2="eighth"),key!CS289,"")))</f>
        <v/>
      </c>
      <c r="CK87" s="295" t="str">
        <f>IF(AND($C$2="sixth"),key!CT89,IF(AND($C$2="Seventh"),key!CT189,IF(AND($C$2="eighth"),key!CT289,"")))</f>
        <v/>
      </c>
      <c r="CL87" s="295" t="str">
        <f>IF(AND($C$2="sixth"),key!CU89,IF(AND($C$2="Seventh"),key!CU189,IF(AND($C$2="eighth"),key!CU289,"")))</f>
        <v/>
      </c>
      <c r="CM87" s="302" t="str">
        <f>IF(AND($C$2="sixth"),key!CV89,IF(AND($C$2="Seventh"),key!CV189,IF(AND($C$2="eighth"),key!CV289,"")))</f>
        <v/>
      </c>
      <c r="CN87" s="298" t="str">
        <f>IF(AND($C$2="sixth"),key!CW89,IF(AND($C$2="Seventh"),key!CW189,IF(AND($C$2="eighth"),key!CW289,"")))</f>
        <v/>
      </c>
      <c r="CO87" s="259" t="str">
        <f>IF(AND($C$2="sixth"),key!CZ89,IF(AND($C$2="Seventh"),key!CZ189,IF(AND($C$2="eighth"),key!CZ289,"")))</f>
        <v/>
      </c>
      <c r="CP87" s="299" t="str">
        <f>IF(AND($C$2="sixth"),key!DA89,IF(AND($C$2="Seventh"),key!DA189,IF(AND($C$2="eighth"),key!DA289,"")))</f>
        <v/>
      </c>
      <c r="CQ87" s="295" t="str">
        <f>IF(AND($C$2="sixth"),key!DC89,IF(AND($C$2="Seventh"),key!DC189,IF(AND($C$2="eighth"),key!DC289,"")))</f>
        <v/>
      </c>
      <c r="CR87" s="295" t="str">
        <f>IF(AND($C$2="sixth"),key!DD89,IF(AND($C$2="Seventh"),key!DD189,IF(AND($C$2="eighth"),key!DD289,"")))</f>
        <v/>
      </c>
      <c r="CS87" s="302" t="str">
        <f>IF(AND($C$2="sixth"),key!DE89,IF(AND($C$2="Seventh"),key!DE189,IF(AND($C$2="eighth"),key!DE289,"")))</f>
        <v/>
      </c>
      <c r="CT87" s="298" t="str">
        <f>IF(AND($C$2="sixth"),key!DF89,IF(AND($C$2="Seventh"),key!DF189,IF(AND($C$2="eighth"),key!DF289,"")))</f>
        <v/>
      </c>
      <c r="CU87" s="295" t="str">
        <f>IF(AND($C$2="sixth"),key!DG89,IF(AND($C$2="Seventh"),key!DG189,IF(AND($C$2="eighth"),key!DG289,"")))</f>
        <v/>
      </c>
      <c r="CV87" s="295" t="str">
        <f>IF(AND($C$2="sixth"),key!DH89,IF(AND($C$2="Seventh"),key!DH189,IF(AND($C$2="eighth"),key!DH289,"")))</f>
        <v/>
      </c>
      <c r="CW87" s="302" t="str">
        <f>IF(AND($C$2="sixth"),key!DI89,IF(AND($C$2="Seventh"),key!DI189,IF(AND($C$2="eighth"),key!DI289,"")))</f>
        <v/>
      </c>
      <c r="CX87" s="298" t="str">
        <f>IF(AND($C$2="sixth"),key!DJ89,IF(AND($C$2="Seventh"),key!DJ189,IF(AND($C$2="eighth"),key!DJ289,"")))</f>
        <v/>
      </c>
      <c r="CY87" s="295" t="str">
        <f>IF(AND($C$2="sixth"),key!DK89,IF(AND($C$2="Seventh"),key!DK189,IF(AND($C$2="eighth"),key!DK289,"")))</f>
        <v/>
      </c>
      <c r="CZ87" s="295" t="str">
        <f>IF(AND($C$2="sixth"),key!DL89,IF(AND($C$2="Seventh"),key!DL189,IF(AND($C$2="eighth"),key!DL289,"")))</f>
        <v/>
      </c>
      <c r="DA87" s="302" t="str">
        <f>IF(AND($C$2="sixth"),key!DM89,IF(AND($C$2="Seventh"),key!DM189,IF(AND($C$2="eighth"),key!DM289,"")))</f>
        <v/>
      </c>
      <c r="DB87" s="298" t="str">
        <f>IF(AND($C$2="sixth"),key!DN89,IF(AND($C$2="Seventh"),key!DN189,IF(AND($C$2="eighth"),key!DN289,"")))</f>
        <v/>
      </c>
      <c r="DC87" s="295" t="str">
        <f>IF(AND($C$2="sixth"),key!DO89,IF(AND($C$2="Seventh"),key!DO189,IF(AND($C$2="eighth"),key!DO289,"")))</f>
        <v/>
      </c>
      <c r="DD87" s="295" t="str">
        <f>IF(AND($C$2="sixth"),key!DP89,IF(AND($C$2="Seventh"),key!DP189,IF(AND($C$2="eighth"),key!DP289,"")))</f>
        <v/>
      </c>
      <c r="DE87" s="302" t="str">
        <f>IF(AND($C$2="sixth"),key!DQ89,IF(AND($C$2="Seventh"),key!DQ189,IF(AND($C$2="eighth"),key!DQ289,"")))</f>
        <v/>
      </c>
      <c r="DF87" s="298" t="str">
        <f>IF(AND($C$2="sixth"),key!DR89,IF(AND($C$2="Seventh"),key!DR189,IF(AND($C$2="eighth"),key!DR289,"")))</f>
        <v/>
      </c>
      <c r="DG87" s="295" t="str">
        <f>IF(AND($C$2="sixth"),key!DS89,IF(AND($C$2="Seventh"),key!DS189,IF(AND($C$2="eighth"),key!DS289,"")))</f>
        <v/>
      </c>
      <c r="DH87" s="295" t="str">
        <f>IF(AND($C$2="sixth"),key!DT89,IF(AND($C$2="Seventh"),key!DT189,IF(AND($C$2="eighth"),key!DT289,"")))</f>
        <v/>
      </c>
      <c r="DI87" s="302" t="str">
        <f>IF(AND($C$2="sixth"),key!DU89,IF(AND($C$2="Seventh"),key!DU189,IF(AND($C$2="eighth"),key!DU289,"")))</f>
        <v/>
      </c>
      <c r="DJ87" s="298" t="str">
        <f>IF(AND($C$2="sixth"),key!DV89,IF(AND($C$2="Seventh"),key!DV189,IF(AND($C$2="eighth"),key!DV289,"")))</f>
        <v/>
      </c>
      <c r="DK87" s="259" t="str">
        <f>IF(AND($C$2="sixth"),key!DY89,IF(AND($C$2="Seventh"),key!DY189,IF(AND($C$2="eighth"),key!DY289,"")))</f>
        <v/>
      </c>
      <c r="DL87" s="299" t="str">
        <f>IF(AND($C$2="sixth"),key!DZ89,IF(AND($C$2="Seventh"),key!DZ189,IF(AND($C$2="eighth"),key!DZ289,"")))</f>
        <v/>
      </c>
      <c r="DM87" s="295" t="str">
        <f>IF(AND($C$2="sixth"),key!EB89,IF(AND($C$2="Seventh"),key!EB189,IF(AND($C$2="eighth"),key!EB289,"")))</f>
        <v/>
      </c>
      <c r="DN87" s="295" t="str">
        <f>IF(AND($C$2="sixth"),key!EC89,IF(AND($C$2="Seventh"),key!EC189,IF(AND($C$2="eighth"),key!EC289,"")))</f>
        <v/>
      </c>
      <c r="DO87" s="302" t="str">
        <f>IF(AND($C$2="sixth"),key!ED89,IF(AND($C$2="Seventh"),key!ED189,IF(AND($C$2="eighth"),key!ED289,"")))</f>
        <v/>
      </c>
      <c r="DP87" s="298" t="str">
        <f>IF(AND($C$2="sixth"),key!EE89,IF(AND($C$2="Seventh"),key!EE189,IF(AND($C$2="eighth"),key!EE289,"")))</f>
        <v/>
      </c>
      <c r="DQ87" s="295" t="str">
        <f>IF(AND($C$2="sixth"),key!EF89,IF(AND($C$2="Seventh"),key!EF189,IF(AND($C$2="eighth"),key!EF289,"")))</f>
        <v/>
      </c>
      <c r="DR87" s="295" t="str">
        <f>IF(AND($C$2="sixth"),key!EG89,IF(AND($C$2="Seventh"),key!EG189,IF(AND($C$2="eighth"),key!EG289,"")))</f>
        <v/>
      </c>
      <c r="DS87" s="302" t="str">
        <f>IF(AND($C$2="sixth"),key!EH89,IF(AND($C$2="Seventh"),key!EH189,IF(AND($C$2="eighth"),key!EH289,"")))</f>
        <v/>
      </c>
      <c r="DT87" s="298" t="str">
        <f>IF(AND($C$2="sixth"),key!EI89,IF(AND($C$2="Seventh"),key!EI189,IF(AND($C$2="eighth"),key!EI289,"")))</f>
        <v/>
      </c>
      <c r="DU87" s="295" t="str">
        <f>IF(AND($C$2="sixth"),key!EJ89,IF(AND($C$2="Seventh"),key!EJ189,IF(AND($C$2="eighth"),key!EJ289,"")))</f>
        <v/>
      </c>
      <c r="DV87" s="295" t="str">
        <f>IF(AND($C$2="sixth"),key!EK89,IF(AND($C$2="Seventh"),key!EK189,IF(AND($C$2="eighth"),key!EK289,"")))</f>
        <v/>
      </c>
      <c r="DW87" s="302" t="str">
        <f>IF(AND($C$2="sixth"),key!EL89,IF(AND($C$2="Seventh"),key!EL189,IF(AND($C$2="eighth"),key!EL289,"")))</f>
        <v/>
      </c>
      <c r="DX87" s="298" t="str">
        <f>IF(AND($C$2="sixth"),key!EM89,IF(AND($C$2="Seventh"),key!EM189,IF(AND($C$2="eighth"),key!EM289,"")))</f>
        <v/>
      </c>
      <c r="DY87" s="295" t="str">
        <f>IF(AND($C$2="sixth"),key!EN89,IF(AND($C$2="Seventh"),key!EN189,IF(AND($C$2="eighth"),key!EN289,"")))</f>
        <v/>
      </c>
      <c r="DZ87" s="295" t="str">
        <f>IF(AND($C$2="sixth"),key!EO89,IF(AND($C$2="Seventh"),key!EO189,IF(AND($C$2="eighth"),key!EO289,"")))</f>
        <v/>
      </c>
      <c r="EA87" s="302" t="str">
        <f>IF(AND($C$2="sixth"),key!EP89,IF(AND($C$2="Seventh"),key!EP189,IF(AND($C$2="eighth"),key!EP289,"")))</f>
        <v/>
      </c>
      <c r="EB87" s="298" t="str">
        <f>IF(AND($C$2="sixth"),key!EQ89,IF(AND($C$2="Seventh"),key!EQ189,IF(AND($C$2="eighth"),key!EQ289,"")))</f>
        <v/>
      </c>
      <c r="EC87" s="295" t="str">
        <f>IF(AND($C$2="sixth"),key!ER89,IF(AND($C$2="Seventh"),key!ER189,IF(AND($C$2="eighth"),key!ER289,"")))</f>
        <v/>
      </c>
      <c r="ED87" s="295" t="str">
        <f>IF(AND($C$2="sixth"),key!ES89,IF(AND($C$2="Seventh"),key!ES189,IF(AND($C$2="eighth"),key!ES289,"")))</f>
        <v/>
      </c>
      <c r="EE87" s="302" t="str">
        <f>IF(AND($C$2="sixth"),key!ET89,IF(AND($C$2="Seventh"),key!ET189,IF(AND($C$2="eighth"),key!ET289,"")))</f>
        <v/>
      </c>
      <c r="EF87" s="298" t="str">
        <f>IF(AND($C$2="sixth"),key!EU89,IF(AND($C$2="Seventh"),key!EU189,IF(AND($C$2="eighth"),key!EU289,"")))</f>
        <v/>
      </c>
      <c r="EG87" s="259" t="str">
        <f>IF(AND($C$2="sixth"),key!EX89,IF(AND($C$2="Seventh"),key!EX189,IF(AND($C$2="eighth"),key!EX289,"")))</f>
        <v/>
      </c>
      <c r="EH87" s="299" t="str">
        <f>IF(AND($C$2="sixth"),key!EY89,IF(AND($C$2="Seventh"),key!EY189,IF(AND($C$2="eighth"),key!EY289,"")))</f>
        <v/>
      </c>
      <c r="EI87" s="260" t="str">
        <f t="shared" si="21"/>
        <v/>
      </c>
      <c r="EJ87" s="254" t="str">
        <f>IF(AND($C$2="sixth"),key!EZ89,IF(AND($C$2="Seventh"),key!EZ189,IF(AND($C$2="eighth"),key!EZ289,"")))</f>
        <v/>
      </c>
      <c r="EK87" s="254" t="str">
        <f>IF(AND($C$2="sixth"),key!FA89,IF(AND($C$2="Seventh"),key!FA189,IF(AND($C$2="eighth"),key!FA289,"")))</f>
        <v/>
      </c>
      <c r="EL87" s="254" t="str">
        <f>IF(AND($C$2="sixth"),key!FB89,IF(AND($C$2="Seventh"),key!FB189,IF(AND($C$2="eighth"),key!FB289,"")))</f>
        <v/>
      </c>
      <c r="EM87" s="254" t="str">
        <f>IF(AND($C$2="sixth"),key!FC89,IF(AND($C$2="Seventh"),key!FC189,IF(AND($C$2="eighth"),key!FC289,"")))</f>
        <v/>
      </c>
      <c r="EN87" s="254" t="str">
        <f>IF(AND($C$2="sixth"),key!FD89,IF(AND($C$2="Seventh"),key!FD189,IF(AND($C$2="eighth"),key!FD289,"")))</f>
        <v/>
      </c>
      <c r="EO87" s="310" t="str">
        <f>IF(AND($C$2="sixth"),key!FE89,IF(AND($C$2="Seventh"),key!FE189,IF(AND($C$2="eighth"),key!FE289,"")))</f>
        <v/>
      </c>
      <c r="EP87" s="311" t="str">
        <f>IF(AND($C$2="sixth"),key!FF89,IF(AND($C$2="Seventh"),key!FF189,IF(AND($C$2="eighth"),key!FF289,"")))</f>
        <v xml:space="preserve"> </v>
      </c>
      <c r="EQ87" s="254" t="str">
        <f>IF(AND($C$2="sixth"),key!FG89,IF(AND($C$2="Seventh"),key!FG189,IF(AND($C$2="eighth"),key!FG289,"")))</f>
        <v/>
      </c>
      <c r="ER87" s="254" t="str">
        <f>IF(AND($C$2="sixth"),key!FH89,IF(AND($C$2="Seventh"),key!FH189,IF(AND($C$2="eighth"),key!FH289,"")))</f>
        <v/>
      </c>
      <c r="ES87" s="254" t="str">
        <f>IF(AND($C$2="sixth"),key!FI89,IF(AND($C$2="Seventh"),key!FI189,IF(AND($C$2="eighth"),key!FI289,"")))</f>
        <v/>
      </c>
      <c r="ET87" s="254" t="str">
        <f>IF(AND($C$2="sixth"),key!FJ89,IF(AND($C$2="Seventh"),key!FJ189,IF(AND($C$2="eighth"),key!FJ289,"")))</f>
        <v/>
      </c>
      <c r="EU87" s="254" t="str">
        <f>IF(AND($C$2="sixth"),key!FK89,IF(AND($C$2="Seventh"),key!FK189,IF(AND($C$2="eighth"),key!FK289,"")))</f>
        <v/>
      </c>
      <c r="EV87" s="310" t="str">
        <f>IF(AND($C$2="sixth"),key!FL89,IF(AND($C$2="Seventh"),key!FL189,IF(AND($C$2="eighth"),key!FL289,"")))</f>
        <v/>
      </c>
      <c r="EW87" s="311" t="str">
        <f>IF(AND($C$2="sixth"),key!FM89,IF(AND($C$2="Seventh"),key!FM189,IF(AND($C$2="eighth"),key!FM289,"")))</f>
        <v xml:space="preserve"> </v>
      </c>
      <c r="EX87" s="254" t="str">
        <f>IF(AND($C$2="sixth"),key!FN89,IF(AND($C$2="Seventh"),key!FN189,IF(AND($C$2="eighth"),key!FN289,"")))</f>
        <v/>
      </c>
      <c r="EY87" s="254" t="str">
        <f>IF(AND($C$2="sixth"),key!FO89,IF(AND($C$2="Seventh"),key!FO189,IF(AND($C$2="eighth"),key!FO289,"")))</f>
        <v/>
      </c>
      <c r="EZ87" s="254" t="str">
        <f>IF(AND($C$2="sixth"),key!FP89,IF(AND($C$2="Seventh"),key!FP189,IF(AND($C$2="eighth"),key!FP289,"")))</f>
        <v/>
      </c>
      <c r="FA87" s="254" t="str">
        <f>IF(AND($C$2="sixth"),key!FQ89,IF(AND($C$2="Seventh"),key!FQ189,IF(AND($C$2="eighth"),key!FQ289,"")))</f>
        <v/>
      </c>
      <c r="FB87" s="254" t="str">
        <f>IF(AND($C$2="sixth"),key!FR89,IF(AND($C$2="Seventh"),key!FR189,IF(AND($C$2="eighth"),key!FR289,"")))</f>
        <v/>
      </c>
      <c r="FC87" s="310" t="str">
        <f>IF(AND($C$2="sixth"),key!FS89,IF(AND($C$2="Seventh"),key!FS189,IF(AND($C$2="eighth"),key!FS289,"")))</f>
        <v/>
      </c>
      <c r="FD87" s="311" t="str">
        <f>IF(AND($C$2="sixth"),key!FT89,IF(AND($C$2="Seventh"),key!FT189,IF(AND($C$2="eighth"),key!FT289,"")))</f>
        <v xml:space="preserve"> </v>
      </c>
      <c r="FE87" s="344" t="str">
        <f t="shared" si="13"/>
        <v/>
      </c>
      <c r="FF87" s="261" t="str">
        <f>IF(AND($C$2="sixth"),key!GI89,IF(AND($C$2="Seventh"),key!GI189,IF(AND($C$2="eighth"),key!GI289,"")))</f>
        <v/>
      </c>
      <c r="FG87" s="842" t="str">
        <f>IF(AND($C$2="sixth"),key!GJ89,IF(AND($C$2="Seventh"),key!GJ189,IF(AND($C$2="eighth"),key!GJ289,"")))</f>
        <v/>
      </c>
      <c r="FH87" s="843"/>
      <c r="FI87" s="255" t="str">
        <f>IF(AND($C$2="sixth"),key!GG89,IF(AND($C$2="Seventh"),key!GG189,IF(AND($C$2="eighth"),key!GG289,"")))</f>
        <v/>
      </c>
      <c r="FJ87" s="330" t="str">
        <f t="shared" si="22"/>
        <v/>
      </c>
      <c r="FK87" s="248"/>
      <c r="FL87" s="248"/>
      <c r="FY87" s="50" t="str">
        <f>IF(AND($C$2="sixth"),key!GH89,IF(AND($C$2="Seventh"),key!GH189,IF(AND($C$2="eighth"),key!GH289,"")))</f>
        <v/>
      </c>
    </row>
    <row r="88" spans="1:181" ht="18.75">
      <c r="A88" s="257">
        <v>82</v>
      </c>
      <c r="B88" s="291" t="str">
        <f>IF(AND($C$2="sixth"),key!E90,IF(AND($C$2="Seventh"),key!E190,IF(AND($C$2="eighth"),key!E290,"")))</f>
        <v/>
      </c>
      <c r="C88" s="288" t="str">
        <f>IF(ISNA(VLOOKUP(D88,Register!A$7:Z$315,10,FALSE)),"",VLOOKUP(D88,Register!A$7:Z$315,10,FALSE))</f>
        <v/>
      </c>
      <c r="D88" s="289" t="str">
        <f>IF(AND($C$2="sixth"),key!B90,IF(AND($C$2="Seventh"),key!B190,IF(AND($C$2="eighth"),key!B290,"")))</f>
        <v/>
      </c>
      <c r="E88" s="290" t="str">
        <f>IF(AND($C$2="sixth"),key!C90,IF(AND($C$2="Seventh"),key!C190,IF(AND($C$2="eighth"),key!C290,"")))</f>
        <v/>
      </c>
      <c r="F88" s="290" t="str">
        <f>IF(AND($C$2="sixth"),key!D90,IF(AND($C$2="Seventh"),key!D190,IF(AND($C$2="eighth"),key!D290,"")))</f>
        <v/>
      </c>
      <c r="G88" s="295" t="str">
        <f>IF(AND($C$2="sixth"),key!G90,IF(AND($C$2="Seventh"),key!G190,IF(AND($C$2="eighth"),key!G290,"")))</f>
        <v/>
      </c>
      <c r="H88" s="295" t="str">
        <f>IF(AND($C$2="sixth"),key!H90,IF(AND($C$2="Seventh"),key!H190,IF(AND($C$2="eighth"),key!H290,"")))</f>
        <v/>
      </c>
      <c r="I88" s="297" t="str">
        <f t="shared" si="12"/>
        <v/>
      </c>
      <c r="J88" s="296" t="str">
        <f>IF(AND($C$2="sixth"),key!J90,IF(AND($C$2="Seventh"),key!J190,IF(AND($C$2="eighth"),key!J290,"")))</f>
        <v/>
      </c>
      <c r="K88" s="295" t="str">
        <f>IF(AND($C$2="sixth"),key!K90,IF(AND($C$2="Seventh"),key!K190,IF(AND($C$2="eighth"),key!K290,"")))</f>
        <v/>
      </c>
      <c r="L88" s="295" t="str">
        <f>IF(AND($C$2="sixth"),key!L90,IF(AND($C$2="Seventh"),key!L190,IF(AND($C$2="eighth"),key!L290,"")))</f>
        <v/>
      </c>
      <c r="M88" s="258" t="str">
        <f t="shared" si="14"/>
        <v/>
      </c>
      <c r="N88" s="298" t="str">
        <f>IF(AND($C$2="sixth"),key!N90,IF(AND($C$2="Seventh"),key!N190,IF(AND($C$2="eighth"),key!N290,"")))</f>
        <v/>
      </c>
      <c r="O88" s="295" t="str">
        <f>IF(AND($C$2="sixth"),key!O90,IF(AND($C$2="Seventh"),key!O190,IF(AND($C$2="eighth"),key!O290,"")))</f>
        <v/>
      </c>
      <c r="P88" s="295" t="str">
        <f>IF(AND($C$2="sixth"),key!P90,IF(AND($C$2="Seventh"),key!P190,IF(AND($C$2="eighth"),key!P290,"")))</f>
        <v/>
      </c>
      <c r="Q88" s="258" t="str">
        <f t="shared" si="15"/>
        <v/>
      </c>
      <c r="R88" s="298" t="str">
        <f>IF(AND($C$2="sixth"),key!R90,IF(AND($C$2="Seventh"),key!R190,IF(AND($C$2="eighth"),key!R290,"")))</f>
        <v/>
      </c>
      <c r="S88" s="295" t="str">
        <f>IF(AND($C$2="sixth"),key!S90,IF(AND($C$2="Seventh"),key!S190,IF(AND($C$2="eighth"),key!S290,"")))</f>
        <v/>
      </c>
      <c r="T88" s="295" t="str">
        <f>IF(AND($C$2="sixth"),key!T90,IF(AND($C$2="Seventh"),key!T190,IF(AND($C$2="eighth"),key!T290,"")))</f>
        <v/>
      </c>
      <c r="U88" s="258" t="str">
        <f t="shared" si="16"/>
        <v/>
      </c>
      <c r="V88" s="298" t="str">
        <f>IF(AND($C$2="sixth"),key!V90,IF(AND($C$2="Seventh"),key!V190,IF(AND($C$2="eighth"),key!V290,"")))</f>
        <v/>
      </c>
      <c r="W88" s="295" t="str">
        <f>IF(AND($C$2="sixth"),key!W90,IF(AND($C$2="Seventh"),key!W190,IF(AND($C$2="eighth"),key!W290,"")))</f>
        <v/>
      </c>
      <c r="X88" s="295" t="str">
        <f>IF(AND($C$2="sixth"),key!X90,IF(AND($C$2="Seventh"),key!X190,IF(AND($C$2="eighth"),key!X290,"")))</f>
        <v/>
      </c>
      <c r="Y88" s="259" t="str">
        <f t="shared" si="17"/>
        <v/>
      </c>
      <c r="Z88" s="298" t="str">
        <f>IF(AND($C$2="sixth"),key!Z90,IF(AND($C$2="Seventh"),key!Z190,IF(AND($C$2="eighth"),key!Z290,"")))</f>
        <v/>
      </c>
      <c r="AA88" s="259" t="str">
        <f>IF(AND($C$2="sixth"),key!AC90,IF(AND($C$2="Seventh"),key!AC190,IF(AND($C$2="eighth"),key!AC290,"")))</f>
        <v/>
      </c>
      <c r="AB88" s="299" t="str">
        <f>IF(AND($C$2="sixth"),key!AD90,IF(AND($C$2="Seventh"),key!AD190,IF(AND($C$2="eighth"),key!AD290,"")))</f>
        <v/>
      </c>
      <c r="AC88" s="295" t="str">
        <f>IF(AND($C$2="sixth"),key!AF90,IF(AND($C$2="Seventh"),key!AF190,IF(AND($C$2="eighth"),key!AF290,"")))</f>
        <v/>
      </c>
      <c r="AD88" s="295" t="str">
        <f>IF(AND($C$2="sixth"),key!AG90,IF(AND($C$2="Seventh"),key!AG190,IF(AND($C$2="eighth"),key!AG290,"")))</f>
        <v/>
      </c>
      <c r="AE88" s="297" t="str">
        <f t="shared" si="18"/>
        <v/>
      </c>
      <c r="AF88" s="296" t="str">
        <f>IF(AND($C$2="sixth"),key!AI90,IF(AND($C$2="Seventh"),key!AI190,IF(AND($C$2="eighth"),key!AI290,"")))</f>
        <v/>
      </c>
      <c r="AG88" s="295" t="str">
        <f>IF(AND($C$2="sixth"),key!AJ90,IF(AND($C$2="Seventh"),key!AJ190,IF(AND($C$2="eighth"),key!AJ290,"")))</f>
        <v/>
      </c>
      <c r="AH88" s="295" t="str">
        <f>IF(AND($C$2="sixth"),key!AK90,IF(AND($C$2="Seventh"),key!AK190,IF(AND($C$2="eighth"),key!AK290,"")))</f>
        <v/>
      </c>
      <c r="AI88" s="258" t="str">
        <f t="shared" si="19"/>
        <v/>
      </c>
      <c r="AJ88" s="298" t="str">
        <f>IF(AND($C$2="sixth"),key!AM90,IF(AND($C$2="Seventh"),key!AM190,IF(AND($C$2="eighth"),key!AM290,"")))</f>
        <v/>
      </c>
      <c r="AK88" s="295" t="str">
        <f>IF(AND($C$2="sixth"),key!AN90,IF(AND($C$2="Seventh"),key!AN190,IF(AND($C$2="eighth"),key!AN290,"")))</f>
        <v/>
      </c>
      <c r="AL88" s="295" t="str">
        <f>IF(AND($C$2="sixth"),key!AO90,IF(AND($C$2="Seventh"),key!AO190,IF(AND($C$2="eighth"),key!AO290,"")))</f>
        <v/>
      </c>
      <c r="AM88" s="258" t="str">
        <f t="shared" si="20"/>
        <v/>
      </c>
      <c r="AN88" s="298" t="str">
        <f>IF(AND($C$2="sixth"),key!AQ90,IF(AND($C$2="Seventh"),key!AQ190,IF(AND($C$2="eighth"),key!AQ290,"")))</f>
        <v/>
      </c>
      <c r="AO88" s="295" t="str">
        <f>IF(AND($C$2="sixth"),key!AR90,IF(AND($C$2="Seventh"),key!AR190,IF(AND($C$2="eighth"),key!AR290,"")))</f>
        <v/>
      </c>
      <c r="AP88" s="295" t="str">
        <f>IF(AND($C$2="sixth"),key!AS90,IF(AND($C$2="Seventh"),key!AS190,IF(AND($C$2="eighth"),key!AS290,"")))</f>
        <v/>
      </c>
      <c r="AQ88" s="303" t="str">
        <f>IF(AND($C$2="sixth"),key!AT90,IF(AND($C$2="Seventh"),key!AT190,IF(AND($C$2="eighth"),key!AT290,"")))</f>
        <v/>
      </c>
      <c r="AR88" s="298" t="str">
        <f>IF(AND($C$2="sixth"),key!AU90,IF(AND($C$2="Seventh"),key!AU190,IF(AND($C$2="eighth"),key!AU290,"")))</f>
        <v/>
      </c>
      <c r="AS88" s="295" t="str">
        <f>IF(AND($C$2="sixth"),key!AV90,IF(AND($C$2="Seventh"),key!AV190,IF(AND($C$2="eighth"),key!AV290,"")))</f>
        <v/>
      </c>
      <c r="AT88" s="295" t="str">
        <f>IF(AND($C$2="sixth"),key!AW90,IF(AND($C$2="Seventh"),key!AW190,IF(AND($C$2="eighth"),key!AW290,"")))</f>
        <v/>
      </c>
      <c r="AU88" s="303" t="str">
        <f>IF(AND($C$2="sixth"),key!AX90,IF(AND($C$2="Seventh"),key!AX190,IF(AND($C$2="eighth"),key!AX290,"")))</f>
        <v/>
      </c>
      <c r="AV88" s="298" t="str">
        <f>IF(AND($C$2="sixth"),key!AY90,IF(AND($C$2="Seventh"),key!AY190,IF(AND($C$2="eighth"),key!AY290,"")))</f>
        <v/>
      </c>
      <c r="AW88" s="259" t="str">
        <f>IF(AND($C$2="sixth"),key!BB90,IF(AND($C$2="Seventh"),key!BB190,IF(AND($C$2="eighth"),key!BB290,"")))</f>
        <v/>
      </c>
      <c r="AX88" s="299" t="str">
        <f>IF(AND($C$2="sixth"),key!BC90,IF(AND($C$2="Seventh"),key!BC190,IF(AND($C$2="eighth"),key!BC290,"")))</f>
        <v/>
      </c>
      <c r="AY88" s="295" t="str">
        <f>IF(AND($C$2="sixth"),key!BE90,IF(AND($C$2="Seventh"),key!BE190,IF(AND($C$2="eighth"),key!BE290,"")))</f>
        <v/>
      </c>
      <c r="AZ88" s="295" t="str">
        <f>IF(AND($C$2="sixth"),key!BF90,IF(AND($C$2="Seventh"),key!BF190,IF(AND($C$2="eighth"),key!BF290,"")))</f>
        <v/>
      </c>
      <c r="BA88" s="302" t="str">
        <f>IF(AND($C$2="sixth"),key!BG90,IF(AND($C$2="Seventh"),key!BG190,IF(AND($C$2="eighth"),key!BG290,"")))</f>
        <v/>
      </c>
      <c r="BB88" s="298" t="str">
        <f>IF(AND($C$2="sixth"),key!BH90,IF(AND($C$2="Seventh"),key!BH190,IF(AND($C$2="eighth"),key!BH290,"")))</f>
        <v/>
      </c>
      <c r="BC88" s="295" t="str">
        <f>IF(AND($C$2="sixth"),key!BI90,IF(AND($C$2="Seventh"),key!BI190,IF(AND($C$2="eighth"),key!BI290,"")))</f>
        <v/>
      </c>
      <c r="BD88" s="295" t="str">
        <f>IF(AND($C$2="sixth"),key!BJ90,IF(AND($C$2="Seventh"),key!BJ190,IF(AND($C$2="eighth"),key!BJ290,"")))</f>
        <v/>
      </c>
      <c r="BE88" s="302" t="str">
        <f>IF(AND($C$2="sixth"),key!BK90,IF(AND($C$2="Seventh"),key!BK190,IF(AND($C$2="eighth"),key!BK290,"")))</f>
        <v/>
      </c>
      <c r="BF88" s="298" t="str">
        <f>IF(AND($C$2="sixth"),key!BL90,IF(AND($C$2="Seventh"),key!BL190,IF(AND($C$2="eighth"),key!BL290,"")))</f>
        <v/>
      </c>
      <c r="BG88" s="295" t="str">
        <f>IF(AND($C$2="sixth"),key!BM90,IF(AND($C$2="Seventh"),key!BM190,IF(AND($C$2="eighth"),key!BM290,"")))</f>
        <v/>
      </c>
      <c r="BH88" s="295" t="str">
        <f>IF(AND($C$2="sixth"),key!BN90,IF(AND($C$2="Seventh"),key!BN190,IF(AND($C$2="eighth"),key!BN290,"")))</f>
        <v/>
      </c>
      <c r="BI88" s="302" t="str">
        <f>IF(AND($C$2="sixth"),key!BO90,IF(AND($C$2="Seventh"),key!BO190,IF(AND($C$2="eighth"),key!BO290,"")))</f>
        <v/>
      </c>
      <c r="BJ88" s="298" t="str">
        <f>IF(AND($C$2="sixth"),key!BP90,IF(AND($C$2="Seventh"),key!BP190,IF(AND($C$2="eighth"),key!BP290,"")))</f>
        <v/>
      </c>
      <c r="BK88" s="295" t="str">
        <f>IF(AND($C$2="sixth"),key!BQ90,IF(AND($C$2="Seventh"),key!BQ190,IF(AND($C$2="eighth"),key!BQ290,"")))</f>
        <v/>
      </c>
      <c r="BL88" s="295" t="str">
        <f>IF(AND($C$2="sixth"),key!BR90,IF(AND($C$2="Seventh"),key!BR190,IF(AND($C$2="eighth"),key!BR290,"")))</f>
        <v/>
      </c>
      <c r="BM88" s="302" t="str">
        <f>IF(AND($C$2="sixth"),key!BS90,IF(AND($C$2="Seventh"),key!BS190,IF(AND($C$2="eighth"),key!BS290,"")))</f>
        <v/>
      </c>
      <c r="BN88" s="298" t="str">
        <f>IF(AND($C$2="sixth"),key!BT90,IF(AND($C$2="Seventh"),key!BT190,IF(AND($C$2="eighth"),key!BT290,"")))</f>
        <v/>
      </c>
      <c r="BO88" s="295" t="str">
        <f>IF(AND($C$2="sixth"),key!BU90,IF(AND($C$2="Seventh"),key!BU190,IF(AND($C$2="eighth"),key!BU290,"")))</f>
        <v/>
      </c>
      <c r="BP88" s="295" t="str">
        <f>IF(AND($C$2="sixth"),key!BV90,IF(AND($C$2="Seventh"),key!BV190,IF(AND($C$2="eighth"),key!BV290,"")))</f>
        <v/>
      </c>
      <c r="BQ88" s="302" t="str">
        <f>IF(AND($C$2="sixth"),key!BW90,IF(AND($C$2="Seventh"),key!BW190,IF(AND($C$2="eighth"),key!BW290,"")))</f>
        <v/>
      </c>
      <c r="BR88" s="298" t="str">
        <f>IF(AND($C$2="sixth"),key!BX90,IF(AND($C$2="Seventh"),key!BX190,IF(AND($C$2="eighth"),key!BX290,"")))</f>
        <v/>
      </c>
      <c r="BS88" s="259" t="str">
        <f>IF(AND($C$2="sixth"),key!CA90,IF(AND($C$2="Seventh"),key!CA190,IF(AND($C$2="eighth"),key!CA290,"")))</f>
        <v/>
      </c>
      <c r="BT88" s="299" t="str">
        <f>IF(AND($C$2="sixth"),key!CB90,IF(AND($C$2="Seventh"),key!CB190,IF(AND($C$2="eighth"),key!CB290,"")))</f>
        <v/>
      </c>
      <c r="BU88" s="295" t="str">
        <f>IF(AND($C$2="sixth"),key!CD90,IF(AND($C$2="Seventh"),key!CD190,IF(AND($C$2="eighth"),key!CD290,"")))</f>
        <v/>
      </c>
      <c r="BV88" s="295" t="str">
        <f>IF(AND($C$2="sixth"),key!CE90,IF(AND($C$2="Seventh"),key!CE190,IF(AND($C$2="eighth"),key!CE290,"")))</f>
        <v/>
      </c>
      <c r="BW88" s="302" t="str">
        <f>IF(AND($C$2="sixth"),key!CF90,IF(AND($C$2="Seventh"),key!CF190,IF(AND($C$2="eighth"),key!CF290,"")))</f>
        <v/>
      </c>
      <c r="BX88" s="298" t="str">
        <f>IF(AND($C$2="sixth"),key!CG90,IF(AND($C$2="Seventh"),key!CG190,IF(AND($C$2="eighth"),key!CG290,"")))</f>
        <v/>
      </c>
      <c r="BY88" s="295" t="str">
        <f>IF(AND($C$2="sixth"),key!CH90,IF(AND($C$2="Seventh"),key!CH190,IF(AND($C$2="eighth"),key!CH290,"")))</f>
        <v/>
      </c>
      <c r="BZ88" s="295" t="str">
        <f>IF(AND($C$2="sixth"),key!CI90,IF(AND($C$2="Seventh"),key!CI190,IF(AND($C$2="eighth"),key!CI290,"")))</f>
        <v/>
      </c>
      <c r="CA88" s="302" t="str">
        <f>IF(AND($C$2="sixth"),key!CJ90,IF(AND($C$2="Seventh"),key!CJ190,IF(AND($C$2="eighth"),key!CJ290,"")))</f>
        <v/>
      </c>
      <c r="CB88" s="298" t="str">
        <f>IF(AND($C$2="sixth"),key!CK90,IF(AND($C$2="Seventh"),key!CK190,IF(AND($C$2="eighth"),key!CK290,"")))</f>
        <v/>
      </c>
      <c r="CC88" s="295" t="str">
        <f>IF(AND($C$2="sixth"),key!CL90,IF(AND($C$2="Seventh"),key!CL190,IF(AND($C$2="eighth"),key!CL290,"")))</f>
        <v/>
      </c>
      <c r="CD88" s="295" t="str">
        <f>IF(AND($C$2="sixth"),key!CM90,IF(AND($C$2="Seventh"),key!CM190,IF(AND($C$2="eighth"),key!CM290,"")))</f>
        <v/>
      </c>
      <c r="CE88" s="302" t="str">
        <f>IF(AND($C$2="sixth"),key!CN90,IF(AND($C$2="Seventh"),key!CN190,IF(AND($C$2="eighth"),key!CN290,"")))</f>
        <v/>
      </c>
      <c r="CF88" s="298" t="str">
        <f>IF(AND($C$2="sixth"),key!CO90,IF(AND($C$2="Seventh"),key!CO190,IF(AND($C$2="eighth"),key!CO290,"")))</f>
        <v/>
      </c>
      <c r="CG88" s="295" t="str">
        <f>IF(AND($C$2="sixth"),key!CP90,IF(AND($C$2="Seventh"),key!CP190,IF(AND($C$2="eighth"),key!CP290,"")))</f>
        <v/>
      </c>
      <c r="CH88" s="295" t="str">
        <f>IF(AND($C$2="sixth"),key!CQ90,IF(AND($C$2="Seventh"),key!CQ190,IF(AND($C$2="eighth"),key!CQ290,"")))</f>
        <v/>
      </c>
      <c r="CI88" s="302" t="str">
        <f>IF(AND($C$2="sixth"),key!CR90,IF(AND($C$2="Seventh"),key!CR190,IF(AND($C$2="eighth"),key!CR290,"")))</f>
        <v/>
      </c>
      <c r="CJ88" s="298" t="str">
        <f>IF(AND($C$2="sixth"),key!CS90,IF(AND($C$2="Seventh"),key!CS190,IF(AND($C$2="eighth"),key!CS290,"")))</f>
        <v/>
      </c>
      <c r="CK88" s="295" t="str">
        <f>IF(AND($C$2="sixth"),key!CT90,IF(AND($C$2="Seventh"),key!CT190,IF(AND($C$2="eighth"),key!CT290,"")))</f>
        <v/>
      </c>
      <c r="CL88" s="295" t="str">
        <f>IF(AND($C$2="sixth"),key!CU90,IF(AND($C$2="Seventh"),key!CU190,IF(AND($C$2="eighth"),key!CU290,"")))</f>
        <v/>
      </c>
      <c r="CM88" s="302" t="str">
        <f>IF(AND($C$2="sixth"),key!CV90,IF(AND($C$2="Seventh"),key!CV190,IF(AND($C$2="eighth"),key!CV290,"")))</f>
        <v/>
      </c>
      <c r="CN88" s="298" t="str">
        <f>IF(AND($C$2="sixth"),key!CW90,IF(AND($C$2="Seventh"),key!CW190,IF(AND($C$2="eighth"),key!CW290,"")))</f>
        <v/>
      </c>
      <c r="CO88" s="259" t="str">
        <f>IF(AND($C$2="sixth"),key!CZ90,IF(AND($C$2="Seventh"),key!CZ190,IF(AND($C$2="eighth"),key!CZ290,"")))</f>
        <v/>
      </c>
      <c r="CP88" s="299" t="str">
        <f>IF(AND($C$2="sixth"),key!DA90,IF(AND($C$2="Seventh"),key!DA190,IF(AND($C$2="eighth"),key!DA290,"")))</f>
        <v/>
      </c>
      <c r="CQ88" s="295" t="str">
        <f>IF(AND($C$2="sixth"),key!DC90,IF(AND($C$2="Seventh"),key!DC190,IF(AND($C$2="eighth"),key!DC290,"")))</f>
        <v/>
      </c>
      <c r="CR88" s="295" t="str">
        <f>IF(AND($C$2="sixth"),key!DD90,IF(AND($C$2="Seventh"),key!DD190,IF(AND($C$2="eighth"),key!DD290,"")))</f>
        <v/>
      </c>
      <c r="CS88" s="302" t="str">
        <f>IF(AND($C$2="sixth"),key!DE90,IF(AND($C$2="Seventh"),key!DE190,IF(AND($C$2="eighth"),key!DE290,"")))</f>
        <v/>
      </c>
      <c r="CT88" s="298" t="str">
        <f>IF(AND($C$2="sixth"),key!DF90,IF(AND($C$2="Seventh"),key!DF190,IF(AND($C$2="eighth"),key!DF290,"")))</f>
        <v/>
      </c>
      <c r="CU88" s="295" t="str">
        <f>IF(AND($C$2="sixth"),key!DG90,IF(AND($C$2="Seventh"),key!DG190,IF(AND($C$2="eighth"),key!DG290,"")))</f>
        <v/>
      </c>
      <c r="CV88" s="295" t="str">
        <f>IF(AND($C$2="sixth"),key!DH90,IF(AND($C$2="Seventh"),key!DH190,IF(AND($C$2="eighth"),key!DH290,"")))</f>
        <v/>
      </c>
      <c r="CW88" s="302" t="str">
        <f>IF(AND($C$2="sixth"),key!DI90,IF(AND($C$2="Seventh"),key!DI190,IF(AND($C$2="eighth"),key!DI290,"")))</f>
        <v/>
      </c>
      <c r="CX88" s="298" t="str">
        <f>IF(AND($C$2="sixth"),key!DJ90,IF(AND($C$2="Seventh"),key!DJ190,IF(AND($C$2="eighth"),key!DJ290,"")))</f>
        <v/>
      </c>
      <c r="CY88" s="295" t="str">
        <f>IF(AND($C$2="sixth"),key!DK90,IF(AND($C$2="Seventh"),key!DK190,IF(AND($C$2="eighth"),key!DK290,"")))</f>
        <v/>
      </c>
      <c r="CZ88" s="295" t="str">
        <f>IF(AND($C$2="sixth"),key!DL90,IF(AND($C$2="Seventh"),key!DL190,IF(AND($C$2="eighth"),key!DL290,"")))</f>
        <v/>
      </c>
      <c r="DA88" s="302" t="str">
        <f>IF(AND($C$2="sixth"),key!DM90,IF(AND($C$2="Seventh"),key!DM190,IF(AND($C$2="eighth"),key!DM290,"")))</f>
        <v/>
      </c>
      <c r="DB88" s="298" t="str">
        <f>IF(AND($C$2="sixth"),key!DN90,IF(AND($C$2="Seventh"),key!DN190,IF(AND($C$2="eighth"),key!DN290,"")))</f>
        <v/>
      </c>
      <c r="DC88" s="295" t="str">
        <f>IF(AND($C$2="sixth"),key!DO90,IF(AND($C$2="Seventh"),key!DO190,IF(AND($C$2="eighth"),key!DO290,"")))</f>
        <v/>
      </c>
      <c r="DD88" s="295" t="str">
        <f>IF(AND($C$2="sixth"),key!DP90,IF(AND($C$2="Seventh"),key!DP190,IF(AND($C$2="eighth"),key!DP290,"")))</f>
        <v/>
      </c>
      <c r="DE88" s="302" t="str">
        <f>IF(AND($C$2="sixth"),key!DQ90,IF(AND($C$2="Seventh"),key!DQ190,IF(AND($C$2="eighth"),key!DQ290,"")))</f>
        <v/>
      </c>
      <c r="DF88" s="298" t="str">
        <f>IF(AND($C$2="sixth"),key!DR90,IF(AND($C$2="Seventh"),key!DR190,IF(AND($C$2="eighth"),key!DR290,"")))</f>
        <v/>
      </c>
      <c r="DG88" s="295" t="str">
        <f>IF(AND($C$2="sixth"),key!DS90,IF(AND($C$2="Seventh"),key!DS190,IF(AND($C$2="eighth"),key!DS290,"")))</f>
        <v/>
      </c>
      <c r="DH88" s="295" t="str">
        <f>IF(AND($C$2="sixth"),key!DT90,IF(AND($C$2="Seventh"),key!DT190,IF(AND($C$2="eighth"),key!DT290,"")))</f>
        <v/>
      </c>
      <c r="DI88" s="302" t="str">
        <f>IF(AND($C$2="sixth"),key!DU90,IF(AND($C$2="Seventh"),key!DU190,IF(AND($C$2="eighth"),key!DU290,"")))</f>
        <v/>
      </c>
      <c r="DJ88" s="298" t="str">
        <f>IF(AND($C$2="sixth"),key!DV90,IF(AND($C$2="Seventh"),key!DV190,IF(AND($C$2="eighth"),key!DV290,"")))</f>
        <v/>
      </c>
      <c r="DK88" s="259" t="str">
        <f>IF(AND($C$2="sixth"),key!DY90,IF(AND($C$2="Seventh"),key!DY190,IF(AND($C$2="eighth"),key!DY290,"")))</f>
        <v/>
      </c>
      <c r="DL88" s="299" t="str">
        <f>IF(AND($C$2="sixth"),key!DZ90,IF(AND($C$2="Seventh"),key!DZ190,IF(AND($C$2="eighth"),key!DZ290,"")))</f>
        <v/>
      </c>
      <c r="DM88" s="295" t="str">
        <f>IF(AND($C$2="sixth"),key!EB90,IF(AND($C$2="Seventh"),key!EB190,IF(AND($C$2="eighth"),key!EB290,"")))</f>
        <v/>
      </c>
      <c r="DN88" s="295" t="str">
        <f>IF(AND($C$2="sixth"),key!EC90,IF(AND($C$2="Seventh"),key!EC190,IF(AND($C$2="eighth"),key!EC290,"")))</f>
        <v/>
      </c>
      <c r="DO88" s="302" t="str">
        <f>IF(AND($C$2="sixth"),key!ED90,IF(AND($C$2="Seventh"),key!ED190,IF(AND($C$2="eighth"),key!ED290,"")))</f>
        <v/>
      </c>
      <c r="DP88" s="298" t="str">
        <f>IF(AND($C$2="sixth"),key!EE90,IF(AND($C$2="Seventh"),key!EE190,IF(AND($C$2="eighth"),key!EE290,"")))</f>
        <v/>
      </c>
      <c r="DQ88" s="295" t="str">
        <f>IF(AND($C$2="sixth"),key!EF90,IF(AND($C$2="Seventh"),key!EF190,IF(AND($C$2="eighth"),key!EF290,"")))</f>
        <v/>
      </c>
      <c r="DR88" s="295" t="str">
        <f>IF(AND($C$2="sixth"),key!EG90,IF(AND($C$2="Seventh"),key!EG190,IF(AND($C$2="eighth"),key!EG290,"")))</f>
        <v/>
      </c>
      <c r="DS88" s="302" t="str">
        <f>IF(AND($C$2="sixth"),key!EH90,IF(AND($C$2="Seventh"),key!EH190,IF(AND($C$2="eighth"),key!EH290,"")))</f>
        <v/>
      </c>
      <c r="DT88" s="298" t="str">
        <f>IF(AND($C$2="sixth"),key!EI90,IF(AND($C$2="Seventh"),key!EI190,IF(AND($C$2="eighth"),key!EI290,"")))</f>
        <v/>
      </c>
      <c r="DU88" s="295" t="str">
        <f>IF(AND($C$2="sixth"),key!EJ90,IF(AND($C$2="Seventh"),key!EJ190,IF(AND($C$2="eighth"),key!EJ290,"")))</f>
        <v/>
      </c>
      <c r="DV88" s="295" t="str">
        <f>IF(AND($C$2="sixth"),key!EK90,IF(AND($C$2="Seventh"),key!EK190,IF(AND($C$2="eighth"),key!EK290,"")))</f>
        <v/>
      </c>
      <c r="DW88" s="302" t="str">
        <f>IF(AND($C$2="sixth"),key!EL90,IF(AND($C$2="Seventh"),key!EL190,IF(AND($C$2="eighth"),key!EL290,"")))</f>
        <v/>
      </c>
      <c r="DX88" s="298" t="str">
        <f>IF(AND($C$2="sixth"),key!EM90,IF(AND($C$2="Seventh"),key!EM190,IF(AND($C$2="eighth"),key!EM290,"")))</f>
        <v/>
      </c>
      <c r="DY88" s="295" t="str">
        <f>IF(AND($C$2="sixth"),key!EN90,IF(AND($C$2="Seventh"),key!EN190,IF(AND($C$2="eighth"),key!EN290,"")))</f>
        <v/>
      </c>
      <c r="DZ88" s="295" t="str">
        <f>IF(AND($C$2="sixth"),key!EO90,IF(AND($C$2="Seventh"),key!EO190,IF(AND($C$2="eighth"),key!EO290,"")))</f>
        <v/>
      </c>
      <c r="EA88" s="302" t="str">
        <f>IF(AND($C$2="sixth"),key!EP90,IF(AND($C$2="Seventh"),key!EP190,IF(AND($C$2="eighth"),key!EP290,"")))</f>
        <v/>
      </c>
      <c r="EB88" s="298" t="str">
        <f>IF(AND($C$2="sixth"),key!EQ90,IF(AND($C$2="Seventh"),key!EQ190,IF(AND($C$2="eighth"),key!EQ290,"")))</f>
        <v/>
      </c>
      <c r="EC88" s="295" t="str">
        <f>IF(AND($C$2="sixth"),key!ER90,IF(AND($C$2="Seventh"),key!ER190,IF(AND($C$2="eighth"),key!ER290,"")))</f>
        <v/>
      </c>
      <c r="ED88" s="295" t="str">
        <f>IF(AND($C$2="sixth"),key!ES90,IF(AND($C$2="Seventh"),key!ES190,IF(AND($C$2="eighth"),key!ES290,"")))</f>
        <v/>
      </c>
      <c r="EE88" s="302" t="str">
        <f>IF(AND($C$2="sixth"),key!ET90,IF(AND($C$2="Seventh"),key!ET190,IF(AND($C$2="eighth"),key!ET290,"")))</f>
        <v/>
      </c>
      <c r="EF88" s="298" t="str">
        <f>IF(AND($C$2="sixth"),key!EU90,IF(AND($C$2="Seventh"),key!EU190,IF(AND($C$2="eighth"),key!EU290,"")))</f>
        <v/>
      </c>
      <c r="EG88" s="259" t="str">
        <f>IF(AND($C$2="sixth"),key!EX90,IF(AND($C$2="Seventh"),key!EX190,IF(AND($C$2="eighth"),key!EX290,"")))</f>
        <v/>
      </c>
      <c r="EH88" s="299" t="str">
        <f>IF(AND($C$2="sixth"),key!EY90,IF(AND($C$2="Seventh"),key!EY190,IF(AND($C$2="eighth"),key!EY290,"")))</f>
        <v/>
      </c>
      <c r="EI88" s="260" t="str">
        <f t="shared" si="21"/>
        <v/>
      </c>
      <c r="EJ88" s="254" t="str">
        <f>IF(AND($C$2="sixth"),key!EZ90,IF(AND($C$2="Seventh"),key!EZ190,IF(AND($C$2="eighth"),key!EZ290,"")))</f>
        <v/>
      </c>
      <c r="EK88" s="254" t="str">
        <f>IF(AND($C$2="sixth"),key!FA90,IF(AND($C$2="Seventh"),key!FA190,IF(AND($C$2="eighth"),key!FA290,"")))</f>
        <v/>
      </c>
      <c r="EL88" s="254" t="str">
        <f>IF(AND($C$2="sixth"),key!FB90,IF(AND($C$2="Seventh"),key!FB190,IF(AND($C$2="eighth"),key!FB290,"")))</f>
        <v/>
      </c>
      <c r="EM88" s="254" t="str">
        <f>IF(AND($C$2="sixth"),key!FC90,IF(AND($C$2="Seventh"),key!FC190,IF(AND($C$2="eighth"),key!FC290,"")))</f>
        <v/>
      </c>
      <c r="EN88" s="254" t="str">
        <f>IF(AND($C$2="sixth"),key!FD90,IF(AND($C$2="Seventh"),key!FD190,IF(AND($C$2="eighth"),key!FD290,"")))</f>
        <v/>
      </c>
      <c r="EO88" s="310" t="str">
        <f>IF(AND($C$2="sixth"),key!FE90,IF(AND($C$2="Seventh"),key!FE190,IF(AND($C$2="eighth"),key!FE290,"")))</f>
        <v/>
      </c>
      <c r="EP88" s="311" t="str">
        <f>IF(AND($C$2="sixth"),key!FF90,IF(AND($C$2="Seventh"),key!FF190,IF(AND($C$2="eighth"),key!FF290,"")))</f>
        <v xml:space="preserve"> </v>
      </c>
      <c r="EQ88" s="254" t="str">
        <f>IF(AND($C$2="sixth"),key!FG90,IF(AND($C$2="Seventh"),key!FG190,IF(AND($C$2="eighth"),key!FG290,"")))</f>
        <v/>
      </c>
      <c r="ER88" s="254" t="str">
        <f>IF(AND($C$2="sixth"),key!FH90,IF(AND($C$2="Seventh"),key!FH190,IF(AND($C$2="eighth"),key!FH290,"")))</f>
        <v/>
      </c>
      <c r="ES88" s="254" t="str">
        <f>IF(AND($C$2="sixth"),key!FI90,IF(AND($C$2="Seventh"),key!FI190,IF(AND($C$2="eighth"),key!FI290,"")))</f>
        <v/>
      </c>
      <c r="ET88" s="254" t="str">
        <f>IF(AND($C$2="sixth"),key!FJ90,IF(AND($C$2="Seventh"),key!FJ190,IF(AND($C$2="eighth"),key!FJ290,"")))</f>
        <v/>
      </c>
      <c r="EU88" s="254" t="str">
        <f>IF(AND($C$2="sixth"),key!FK90,IF(AND($C$2="Seventh"),key!FK190,IF(AND($C$2="eighth"),key!FK290,"")))</f>
        <v/>
      </c>
      <c r="EV88" s="310" t="str">
        <f>IF(AND($C$2="sixth"),key!FL90,IF(AND($C$2="Seventh"),key!FL190,IF(AND($C$2="eighth"),key!FL290,"")))</f>
        <v/>
      </c>
      <c r="EW88" s="311" t="str">
        <f>IF(AND($C$2="sixth"),key!FM90,IF(AND($C$2="Seventh"),key!FM190,IF(AND($C$2="eighth"),key!FM290,"")))</f>
        <v xml:space="preserve"> </v>
      </c>
      <c r="EX88" s="254" t="str">
        <f>IF(AND($C$2="sixth"),key!FN90,IF(AND($C$2="Seventh"),key!FN190,IF(AND($C$2="eighth"),key!FN290,"")))</f>
        <v/>
      </c>
      <c r="EY88" s="254" t="str">
        <f>IF(AND($C$2="sixth"),key!FO90,IF(AND($C$2="Seventh"),key!FO190,IF(AND($C$2="eighth"),key!FO290,"")))</f>
        <v/>
      </c>
      <c r="EZ88" s="254" t="str">
        <f>IF(AND($C$2="sixth"),key!FP90,IF(AND($C$2="Seventh"),key!FP190,IF(AND($C$2="eighth"),key!FP290,"")))</f>
        <v/>
      </c>
      <c r="FA88" s="254" t="str">
        <f>IF(AND($C$2="sixth"),key!FQ90,IF(AND($C$2="Seventh"),key!FQ190,IF(AND($C$2="eighth"),key!FQ290,"")))</f>
        <v/>
      </c>
      <c r="FB88" s="254" t="str">
        <f>IF(AND($C$2="sixth"),key!FR90,IF(AND($C$2="Seventh"),key!FR190,IF(AND($C$2="eighth"),key!FR290,"")))</f>
        <v/>
      </c>
      <c r="FC88" s="310" t="str">
        <f>IF(AND($C$2="sixth"),key!FS90,IF(AND($C$2="Seventh"),key!FS190,IF(AND($C$2="eighth"),key!FS290,"")))</f>
        <v/>
      </c>
      <c r="FD88" s="311" t="str">
        <f>IF(AND($C$2="sixth"),key!FT90,IF(AND($C$2="Seventh"),key!FT190,IF(AND($C$2="eighth"),key!FT290,"")))</f>
        <v xml:space="preserve"> </v>
      </c>
      <c r="FE88" s="344" t="str">
        <f t="shared" si="13"/>
        <v/>
      </c>
      <c r="FF88" s="261" t="str">
        <f>IF(AND($C$2="sixth"),key!GI90,IF(AND($C$2="Seventh"),key!GI190,IF(AND($C$2="eighth"),key!GI290,"")))</f>
        <v/>
      </c>
      <c r="FG88" s="842" t="str">
        <f>IF(AND($C$2="sixth"),key!GJ90,IF(AND($C$2="Seventh"),key!GJ190,IF(AND($C$2="eighth"),key!GJ290,"")))</f>
        <v/>
      </c>
      <c r="FH88" s="843"/>
      <c r="FI88" s="255" t="str">
        <f>IF(AND($C$2="sixth"),key!GG90,IF(AND($C$2="Seventh"),key!GG190,IF(AND($C$2="eighth"),key!GG290,"")))</f>
        <v/>
      </c>
      <c r="FJ88" s="330" t="str">
        <f t="shared" si="22"/>
        <v/>
      </c>
      <c r="FK88" s="248"/>
      <c r="FL88" s="248"/>
      <c r="FY88" s="50" t="str">
        <f>IF(AND($C$2="sixth"),key!GH90,IF(AND($C$2="Seventh"),key!GH190,IF(AND($C$2="eighth"),key!GH290,"")))</f>
        <v/>
      </c>
    </row>
    <row r="89" spans="1:181" ht="18.75">
      <c r="A89" s="257">
        <v>83</v>
      </c>
      <c r="B89" s="291" t="str">
        <f>IF(AND($C$2="sixth"),key!E91,IF(AND($C$2="Seventh"),key!E191,IF(AND($C$2="eighth"),key!E291,"")))</f>
        <v/>
      </c>
      <c r="C89" s="288" t="str">
        <f>IF(ISNA(VLOOKUP(D89,Register!A$7:Z$315,10,FALSE)),"",VLOOKUP(D89,Register!A$7:Z$315,10,FALSE))</f>
        <v/>
      </c>
      <c r="D89" s="289" t="str">
        <f>IF(AND($C$2="sixth"),key!B91,IF(AND($C$2="Seventh"),key!B191,IF(AND($C$2="eighth"),key!B291,"")))</f>
        <v/>
      </c>
      <c r="E89" s="290" t="str">
        <f>IF(AND($C$2="sixth"),key!C91,IF(AND($C$2="Seventh"),key!C191,IF(AND($C$2="eighth"),key!C291,"")))</f>
        <v/>
      </c>
      <c r="F89" s="290" t="str">
        <f>IF(AND($C$2="sixth"),key!D91,IF(AND($C$2="Seventh"),key!D191,IF(AND($C$2="eighth"),key!D291,"")))</f>
        <v/>
      </c>
      <c r="G89" s="295" t="str">
        <f>IF(AND($C$2="sixth"),key!G91,IF(AND($C$2="Seventh"),key!G191,IF(AND($C$2="eighth"),key!G291,"")))</f>
        <v/>
      </c>
      <c r="H89" s="295" t="str">
        <f>IF(AND($C$2="sixth"),key!H91,IF(AND($C$2="Seventh"),key!H191,IF(AND($C$2="eighth"),key!H291,"")))</f>
        <v/>
      </c>
      <c r="I89" s="297" t="str">
        <f t="shared" si="12"/>
        <v/>
      </c>
      <c r="J89" s="296" t="str">
        <f>IF(AND($C$2="sixth"),key!J91,IF(AND($C$2="Seventh"),key!J191,IF(AND($C$2="eighth"),key!J291,"")))</f>
        <v/>
      </c>
      <c r="K89" s="295" t="str">
        <f>IF(AND($C$2="sixth"),key!K91,IF(AND($C$2="Seventh"),key!K191,IF(AND($C$2="eighth"),key!K291,"")))</f>
        <v/>
      </c>
      <c r="L89" s="295" t="str">
        <f>IF(AND($C$2="sixth"),key!L91,IF(AND($C$2="Seventh"),key!L191,IF(AND($C$2="eighth"),key!L291,"")))</f>
        <v/>
      </c>
      <c r="M89" s="258" t="str">
        <f t="shared" si="14"/>
        <v/>
      </c>
      <c r="N89" s="298" t="str">
        <f>IF(AND($C$2="sixth"),key!N91,IF(AND($C$2="Seventh"),key!N191,IF(AND($C$2="eighth"),key!N291,"")))</f>
        <v/>
      </c>
      <c r="O89" s="295" t="str">
        <f>IF(AND($C$2="sixth"),key!O91,IF(AND($C$2="Seventh"),key!O191,IF(AND($C$2="eighth"),key!O291,"")))</f>
        <v/>
      </c>
      <c r="P89" s="295" t="str">
        <f>IF(AND($C$2="sixth"),key!P91,IF(AND($C$2="Seventh"),key!P191,IF(AND($C$2="eighth"),key!P291,"")))</f>
        <v/>
      </c>
      <c r="Q89" s="258" t="str">
        <f t="shared" si="15"/>
        <v/>
      </c>
      <c r="R89" s="298" t="str">
        <f>IF(AND($C$2="sixth"),key!R91,IF(AND($C$2="Seventh"),key!R191,IF(AND($C$2="eighth"),key!R291,"")))</f>
        <v/>
      </c>
      <c r="S89" s="295" t="str">
        <f>IF(AND($C$2="sixth"),key!S91,IF(AND($C$2="Seventh"),key!S191,IF(AND($C$2="eighth"),key!S291,"")))</f>
        <v/>
      </c>
      <c r="T89" s="295" t="str">
        <f>IF(AND($C$2="sixth"),key!T91,IF(AND($C$2="Seventh"),key!T191,IF(AND($C$2="eighth"),key!T291,"")))</f>
        <v/>
      </c>
      <c r="U89" s="258" t="str">
        <f t="shared" si="16"/>
        <v/>
      </c>
      <c r="V89" s="298" t="str">
        <f>IF(AND($C$2="sixth"),key!V91,IF(AND($C$2="Seventh"),key!V191,IF(AND($C$2="eighth"),key!V291,"")))</f>
        <v/>
      </c>
      <c r="W89" s="295" t="str">
        <f>IF(AND($C$2="sixth"),key!W91,IF(AND($C$2="Seventh"),key!W191,IF(AND($C$2="eighth"),key!W291,"")))</f>
        <v/>
      </c>
      <c r="X89" s="295" t="str">
        <f>IF(AND($C$2="sixth"),key!X91,IF(AND($C$2="Seventh"),key!X191,IF(AND($C$2="eighth"),key!X291,"")))</f>
        <v/>
      </c>
      <c r="Y89" s="259" t="str">
        <f t="shared" si="17"/>
        <v/>
      </c>
      <c r="Z89" s="298" t="str">
        <f>IF(AND($C$2="sixth"),key!Z91,IF(AND($C$2="Seventh"),key!Z191,IF(AND($C$2="eighth"),key!Z291,"")))</f>
        <v/>
      </c>
      <c r="AA89" s="259" t="str">
        <f>IF(AND($C$2="sixth"),key!AC91,IF(AND($C$2="Seventh"),key!AC191,IF(AND($C$2="eighth"),key!AC291,"")))</f>
        <v/>
      </c>
      <c r="AB89" s="299" t="str">
        <f>IF(AND($C$2="sixth"),key!AD91,IF(AND($C$2="Seventh"),key!AD191,IF(AND($C$2="eighth"),key!AD291,"")))</f>
        <v/>
      </c>
      <c r="AC89" s="295" t="str">
        <f>IF(AND($C$2="sixth"),key!AF91,IF(AND($C$2="Seventh"),key!AF191,IF(AND($C$2="eighth"),key!AF291,"")))</f>
        <v/>
      </c>
      <c r="AD89" s="295" t="str">
        <f>IF(AND($C$2="sixth"),key!AG91,IF(AND($C$2="Seventh"),key!AG191,IF(AND($C$2="eighth"),key!AG291,"")))</f>
        <v/>
      </c>
      <c r="AE89" s="297" t="str">
        <f t="shared" si="18"/>
        <v/>
      </c>
      <c r="AF89" s="296" t="str">
        <f>IF(AND($C$2="sixth"),key!AI91,IF(AND($C$2="Seventh"),key!AI191,IF(AND($C$2="eighth"),key!AI291,"")))</f>
        <v/>
      </c>
      <c r="AG89" s="295" t="str">
        <f>IF(AND($C$2="sixth"),key!AJ91,IF(AND($C$2="Seventh"),key!AJ191,IF(AND($C$2="eighth"),key!AJ291,"")))</f>
        <v/>
      </c>
      <c r="AH89" s="295" t="str">
        <f>IF(AND($C$2="sixth"),key!AK91,IF(AND($C$2="Seventh"),key!AK191,IF(AND($C$2="eighth"),key!AK291,"")))</f>
        <v/>
      </c>
      <c r="AI89" s="258" t="str">
        <f t="shared" si="19"/>
        <v/>
      </c>
      <c r="AJ89" s="298" t="str">
        <f>IF(AND($C$2="sixth"),key!AM91,IF(AND($C$2="Seventh"),key!AM191,IF(AND($C$2="eighth"),key!AM291,"")))</f>
        <v/>
      </c>
      <c r="AK89" s="295" t="str">
        <f>IF(AND($C$2="sixth"),key!AN91,IF(AND($C$2="Seventh"),key!AN191,IF(AND($C$2="eighth"),key!AN291,"")))</f>
        <v/>
      </c>
      <c r="AL89" s="295" t="str">
        <f>IF(AND($C$2="sixth"),key!AO91,IF(AND($C$2="Seventh"),key!AO191,IF(AND($C$2="eighth"),key!AO291,"")))</f>
        <v/>
      </c>
      <c r="AM89" s="258" t="str">
        <f t="shared" si="20"/>
        <v/>
      </c>
      <c r="AN89" s="298" t="str">
        <f>IF(AND($C$2="sixth"),key!AQ91,IF(AND($C$2="Seventh"),key!AQ191,IF(AND($C$2="eighth"),key!AQ291,"")))</f>
        <v/>
      </c>
      <c r="AO89" s="295" t="str">
        <f>IF(AND($C$2="sixth"),key!AR91,IF(AND($C$2="Seventh"),key!AR191,IF(AND($C$2="eighth"),key!AR291,"")))</f>
        <v/>
      </c>
      <c r="AP89" s="295" t="str">
        <f>IF(AND($C$2="sixth"),key!AS91,IF(AND($C$2="Seventh"),key!AS191,IF(AND($C$2="eighth"),key!AS291,"")))</f>
        <v/>
      </c>
      <c r="AQ89" s="303" t="str">
        <f>IF(AND($C$2="sixth"),key!AT91,IF(AND($C$2="Seventh"),key!AT191,IF(AND($C$2="eighth"),key!AT291,"")))</f>
        <v/>
      </c>
      <c r="AR89" s="298" t="str">
        <f>IF(AND($C$2="sixth"),key!AU91,IF(AND($C$2="Seventh"),key!AU191,IF(AND($C$2="eighth"),key!AU291,"")))</f>
        <v/>
      </c>
      <c r="AS89" s="295" t="str">
        <f>IF(AND($C$2="sixth"),key!AV91,IF(AND($C$2="Seventh"),key!AV191,IF(AND($C$2="eighth"),key!AV291,"")))</f>
        <v/>
      </c>
      <c r="AT89" s="295" t="str">
        <f>IF(AND($C$2="sixth"),key!AW91,IF(AND($C$2="Seventh"),key!AW191,IF(AND($C$2="eighth"),key!AW291,"")))</f>
        <v/>
      </c>
      <c r="AU89" s="303" t="str">
        <f>IF(AND($C$2="sixth"),key!AX91,IF(AND($C$2="Seventh"),key!AX191,IF(AND($C$2="eighth"),key!AX291,"")))</f>
        <v/>
      </c>
      <c r="AV89" s="298" t="str">
        <f>IF(AND($C$2="sixth"),key!AY91,IF(AND($C$2="Seventh"),key!AY191,IF(AND($C$2="eighth"),key!AY291,"")))</f>
        <v/>
      </c>
      <c r="AW89" s="259" t="str">
        <f>IF(AND($C$2="sixth"),key!BB91,IF(AND($C$2="Seventh"),key!BB191,IF(AND($C$2="eighth"),key!BB291,"")))</f>
        <v/>
      </c>
      <c r="AX89" s="299" t="str">
        <f>IF(AND($C$2="sixth"),key!BC91,IF(AND($C$2="Seventh"),key!BC191,IF(AND($C$2="eighth"),key!BC291,"")))</f>
        <v/>
      </c>
      <c r="AY89" s="295" t="str">
        <f>IF(AND($C$2="sixth"),key!BE91,IF(AND($C$2="Seventh"),key!BE191,IF(AND($C$2="eighth"),key!BE291,"")))</f>
        <v/>
      </c>
      <c r="AZ89" s="295" t="str">
        <f>IF(AND($C$2="sixth"),key!BF91,IF(AND($C$2="Seventh"),key!BF191,IF(AND($C$2="eighth"),key!BF291,"")))</f>
        <v/>
      </c>
      <c r="BA89" s="302" t="str">
        <f>IF(AND($C$2="sixth"),key!BG91,IF(AND($C$2="Seventh"),key!BG191,IF(AND($C$2="eighth"),key!BG291,"")))</f>
        <v/>
      </c>
      <c r="BB89" s="298" t="str">
        <f>IF(AND($C$2="sixth"),key!BH91,IF(AND($C$2="Seventh"),key!BH191,IF(AND($C$2="eighth"),key!BH291,"")))</f>
        <v/>
      </c>
      <c r="BC89" s="295" t="str">
        <f>IF(AND($C$2="sixth"),key!BI91,IF(AND($C$2="Seventh"),key!BI191,IF(AND($C$2="eighth"),key!BI291,"")))</f>
        <v/>
      </c>
      <c r="BD89" s="295" t="str">
        <f>IF(AND($C$2="sixth"),key!BJ91,IF(AND($C$2="Seventh"),key!BJ191,IF(AND($C$2="eighth"),key!BJ291,"")))</f>
        <v/>
      </c>
      <c r="BE89" s="302" t="str">
        <f>IF(AND($C$2="sixth"),key!BK91,IF(AND($C$2="Seventh"),key!BK191,IF(AND($C$2="eighth"),key!BK291,"")))</f>
        <v/>
      </c>
      <c r="BF89" s="298" t="str">
        <f>IF(AND($C$2="sixth"),key!BL91,IF(AND($C$2="Seventh"),key!BL191,IF(AND($C$2="eighth"),key!BL291,"")))</f>
        <v/>
      </c>
      <c r="BG89" s="295" t="str">
        <f>IF(AND($C$2="sixth"),key!BM91,IF(AND($C$2="Seventh"),key!BM191,IF(AND($C$2="eighth"),key!BM291,"")))</f>
        <v/>
      </c>
      <c r="BH89" s="295" t="str">
        <f>IF(AND($C$2="sixth"),key!BN91,IF(AND($C$2="Seventh"),key!BN191,IF(AND($C$2="eighth"),key!BN291,"")))</f>
        <v/>
      </c>
      <c r="BI89" s="302" t="str">
        <f>IF(AND($C$2="sixth"),key!BO91,IF(AND($C$2="Seventh"),key!BO191,IF(AND($C$2="eighth"),key!BO291,"")))</f>
        <v/>
      </c>
      <c r="BJ89" s="298" t="str">
        <f>IF(AND($C$2="sixth"),key!BP91,IF(AND($C$2="Seventh"),key!BP191,IF(AND($C$2="eighth"),key!BP291,"")))</f>
        <v/>
      </c>
      <c r="BK89" s="295" t="str">
        <f>IF(AND($C$2="sixth"),key!BQ91,IF(AND($C$2="Seventh"),key!BQ191,IF(AND($C$2="eighth"),key!BQ291,"")))</f>
        <v/>
      </c>
      <c r="BL89" s="295" t="str">
        <f>IF(AND($C$2="sixth"),key!BR91,IF(AND($C$2="Seventh"),key!BR191,IF(AND($C$2="eighth"),key!BR291,"")))</f>
        <v/>
      </c>
      <c r="BM89" s="302" t="str">
        <f>IF(AND($C$2="sixth"),key!BS91,IF(AND($C$2="Seventh"),key!BS191,IF(AND($C$2="eighth"),key!BS291,"")))</f>
        <v/>
      </c>
      <c r="BN89" s="298" t="str">
        <f>IF(AND($C$2="sixth"),key!BT91,IF(AND($C$2="Seventh"),key!BT191,IF(AND($C$2="eighth"),key!BT291,"")))</f>
        <v/>
      </c>
      <c r="BO89" s="295" t="str">
        <f>IF(AND($C$2="sixth"),key!BU91,IF(AND($C$2="Seventh"),key!BU191,IF(AND($C$2="eighth"),key!BU291,"")))</f>
        <v/>
      </c>
      <c r="BP89" s="295" t="str">
        <f>IF(AND($C$2="sixth"),key!BV91,IF(AND($C$2="Seventh"),key!BV191,IF(AND($C$2="eighth"),key!BV291,"")))</f>
        <v/>
      </c>
      <c r="BQ89" s="302" t="str">
        <f>IF(AND($C$2="sixth"),key!BW91,IF(AND($C$2="Seventh"),key!BW191,IF(AND($C$2="eighth"),key!BW291,"")))</f>
        <v/>
      </c>
      <c r="BR89" s="298" t="str">
        <f>IF(AND($C$2="sixth"),key!BX91,IF(AND($C$2="Seventh"),key!BX191,IF(AND($C$2="eighth"),key!BX291,"")))</f>
        <v/>
      </c>
      <c r="BS89" s="259" t="str">
        <f>IF(AND($C$2="sixth"),key!CA91,IF(AND($C$2="Seventh"),key!CA191,IF(AND($C$2="eighth"),key!CA291,"")))</f>
        <v/>
      </c>
      <c r="BT89" s="299" t="str">
        <f>IF(AND($C$2="sixth"),key!CB91,IF(AND($C$2="Seventh"),key!CB191,IF(AND($C$2="eighth"),key!CB291,"")))</f>
        <v/>
      </c>
      <c r="BU89" s="295" t="str">
        <f>IF(AND($C$2="sixth"),key!CD91,IF(AND($C$2="Seventh"),key!CD191,IF(AND($C$2="eighth"),key!CD291,"")))</f>
        <v/>
      </c>
      <c r="BV89" s="295" t="str">
        <f>IF(AND($C$2="sixth"),key!CE91,IF(AND($C$2="Seventh"),key!CE191,IF(AND($C$2="eighth"),key!CE291,"")))</f>
        <v/>
      </c>
      <c r="BW89" s="302" t="str">
        <f>IF(AND($C$2="sixth"),key!CF91,IF(AND($C$2="Seventh"),key!CF191,IF(AND($C$2="eighth"),key!CF291,"")))</f>
        <v/>
      </c>
      <c r="BX89" s="298" t="str">
        <f>IF(AND($C$2="sixth"),key!CG91,IF(AND($C$2="Seventh"),key!CG191,IF(AND($C$2="eighth"),key!CG291,"")))</f>
        <v/>
      </c>
      <c r="BY89" s="295" t="str">
        <f>IF(AND($C$2="sixth"),key!CH91,IF(AND($C$2="Seventh"),key!CH191,IF(AND($C$2="eighth"),key!CH291,"")))</f>
        <v/>
      </c>
      <c r="BZ89" s="295" t="str">
        <f>IF(AND($C$2="sixth"),key!CI91,IF(AND($C$2="Seventh"),key!CI191,IF(AND($C$2="eighth"),key!CI291,"")))</f>
        <v/>
      </c>
      <c r="CA89" s="302" t="str">
        <f>IF(AND($C$2="sixth"),key!CJ91,IF(AND($C$2="Seventh"),key!CJ191,IF(AND($C$2="eighth"),key!CJ291,"")))</f>
        <v/>
      </c>
      <c r="CB89" s="298" t="str">
        <f>IF(AND($C$2="sixth"),key!CK91,IF(AND($C$2="Seventh"),key!CK191,IF(AND($C$2="eighth"),key!CK291,"")))</f>
        <v/>
      </c>
      <c r="CC89" s="295" t="str">
        <f>IF(AND($C$2="sixth"),key!CL91,IF(AND($C$2="Seventh"),key!CL191,IF(AND($C$2="eighth"),key!CL291,"")))</f>
        <v/>
      </c>
      <c r="CD89" s="295" t="str">
        <f>IF(AND($C$2="sixth"),key!CM91,IF(AND($C$2="Seventh"),key!CM191,IF(AND($C$2="eighth"),key!CM291,"")))</f>
        <v/>
      </c>
      <c r="CE89" s="302" t="str">
        <f>IF(AND($C$2="sixth"),key!CN91,IF(AND($C$2="Seventh"),key!CN191,IF(AND($C$2="eighth"),key!CN291,"")))</f>
        <v/>
      </c>
      <c r="CF89" s="298" t="str">
        <f>IF(AND($C$2="sixth"),key!CO91,IF(AND($C$2="Seventh"),key!CO191,IF(AND($C$2="eighth"),key!CO291,"")))</f>
        <v/>
      </c>
      <c r="CG89" s="295" t="str">
        <f>IF(AND($C$2="sixth"),key!CP91,IF(AND($C$2="Seventh"),key!CP191,IF(AND($C$2="eighth"),key!CP291,"")))</f>
        <v/>
      </c>
      <c r="CH89" s="295" t="str">
        <f>IF(AND($C$2="sixth"),key!CQ91,IF(AND($C$2="Seventh"),key!CQ191,IF(AND($C$2="eighth"),key!CQ291,"")))</f>
        <v/>
      </c>
      <c r="CI89" s="302" t="str">
        <f>IF(AND($C$2="sixth"),key!CR91,IF(AND($C$2="Seventh"),key!CR191,IF(AND($C$2="eighth"),key!CR291,"")))</f>
        <v/>
      </c>
      <c r="CJ89" s="298" t="str">
        <f>IF(AND($C$2="sixth"),key!CS91,IF(AND($C$2="Seventh"),key!CS191,IF(AND($C$2="eighth"),key!CS291,"")))</f>
        <v/>
      </c>
      <c r="CK89" s="295" t="str">
        <f>IF(AND($C$2="sixth"),key!CT91,IF(AND($C$2="Seventh"),key!CT191,IF(AND($C$2="eighth"),key!CT291,"")))</f>
        <v/>
      </c>
      <c r="CL89" s="295" t="str">
        <f>IF(AND($C$2="sixth"),key!CU91,IF(AND($C$2="Seventh"),key!CU191,IF(AND($C$2="eighth"),key!CU291,"")))</f>
        <v/>
      </c>
      <c r="CM89" s="302" t="str">
        <f>IF(AND($C$2="sixth"),key!CV91,IF(AND($C$2="Seventh"),key!CV191,IF(AND($C$2="eighth"),key!CV291,"")))</f>
        <v/>
      </c>
      <c r="CN89" s="298" t="str">
        <f>IF(AND($C$2="sixth"),key!CW91,IF(AND($C$2="Seventh"),key!CW191,IF(AND($C$2="eighth"),key!CW291,"")))</f>
        <v/>
      </c>
      <c r="CO89" s="259" t="str">
        <f>IF(AND($C$2="sixth"),key!CZ91,IF(AND($C$2="Seventh"),key!CZ191,IF(AND($C$2="eighth"),key!CZ291,"")))</f>
        <v/>
      </c>
      <c r="CP89" s="299" t="str">
        <f>IF(AND($C$2="sixth"),key!DA91,IF(AND($C$2="Seventh"),key!DA191,IF(AND($C$2="eighth"),key!DA291,"")))</f>
        <v/>
      </c>
      <c r="CQ89" s="295" t="str">
        <f>IF(AND($C$2="sixth"),key!DC91,IF(AND($C$2="Seventh"),key!DC191,IF(AND($C$2="eighth"),key!DC291,"")))</f>
        <v/>
      </c>
      <c r="CR89" s="295" t="str">
        <f>IF(AND($C$2="sixth"),key!DD91,IF(AND($C$2="Seventh"),key!DD191,IF(AND($C$2="eighth"),key!DD291,"")))</f>
        <v/>
      </c>
      <c r="CS89" s="302" t="str">
        <f>IF(AND($C$2="sixth"),key!DE91,IF(AND($C$2="Seventh"),key!DE191,IF(AND($C$2="eighth"),key!DE291,"")))</f>
        <v/>
      </c>
      <c r="CT89" s="298" t="str">
        <f>IF(AND($C$2="sixth"),key!DF91,IF(AND($C$2="Seventh"),key!DF191,IF(AND($C$2="eighth"),key!DF291,"")))</f>
        <v/>
      </c>
      <c r="CU89" s="295" t="str">
        <f>IF(AND($C$2="sixth"),key!DG91,IF(AND($C$2="Seventh"),key!DG191,IF(AND($C$2="eighth"),key!DG291,"")))</f>
        <v/>
      </c>
      <c r="CV89" s="295" t="str">
        <f>IF(AND($C$2="sixth"),key!DH91,IF(AND($C$2="Seventh"),key!DH191,IF(AND($C$2="eighth"),key!DH291,"")))</f>
        <v/>
      </c>
      <c r="CW89" s="302" t="str">
        <f>IF(AND($C$2="sixth"),key!DI91,IF(AND($C$2="Seventh"),key!DI191,IF(AND($C$2="eighth"),key!DI291,"")))</f>
        <v/>
      </c>
      <c r="CX89" s="298" t="str">
        <f>IF(AND($C$2="sixth"),key!DJ91,IF(AND($C$2="Seventh"),key!DJ191,IF(AND($C$2="eighth"),key!DJ291,"")))</f>
        <v/>
      </c>
      <c r="CY89" s="295" t="str">
        <f>IF(AND($C$2="sixth"),key!DK91,IF(AND($C$2="Seventh"),key!DK191,IF(AND($C$2="eighth"),key!DK291,"")))</f>
        <v/>
      </c>
      <c r="CZ89" s="295" t="str">
        <f>IF(AND($C$2="sixth"),key!DL91,IF(AND($C$2="Seventh"),key!DL191,IF(AND($C$2="eighth"),key!DL291,"")))</f>
        <v/>
      </c>
      <c r="DA89" s="302" t="str">
        <f>IF(AND($C$2="sixth"),key!DM91,IF(AND($C$2="Seventh"),key!DM191,IF(AND($C$2="eighth"),key!DM291,"")))</f>
        <v/>
      </c>
      <c r="DB89" s="298" t="str">
        <f>IF(AND($C$2="sixth"),key!DN91,IF(AND($C$2="Seventh"),key!DN191,IF(AND($C$2="eighth"),key!DN291,"")))</f>
        <v/>
      </c>
      <c r="DC89" s="295" t="str">
        <f>IF(AND($C$2="sixth"),key!DO91,IF(AND($C$2="Seventh"),key!DO191,IF(AND($C$2="eighth"),key!DO291,"")))</f>
        <v/>
      </c>
      <c r="DD89" s="295" t="str">
        <f>IF(AND($C$2="sixth"),key!DP91,IF(AND($C$2="Seventh"),key!DP191,IF(AND($C$2="eighth"),key!DP291,"")))</f>
        <v/>
      </c>
      <c r="DE89" s="302" t="str">
        <f>IF(AND($C$2="sixth"),key!DQ91,IF(AND($C$2="Seventh"),key!DQ191,IF(AND($C$2="eighth"),key!DQ291,"")))</f>
        <v/>
      </c>
      <c r="DF89" s="298" t="str">
        <f>IF(AND($C$2="sixth"),key!DR91,IF(AND($C$2="Seventh"),key!DR191,IF(AND($C$2="eighth"),key!DR291,"")))</f>
        <v/>
      </c>
      <c r="DG89" s="295" t="str">
        <f>IF(AND($C$2="sixth"),key!DS91,IF(AND($C$2="Seventh"),key!DS191,IF(AND($C$2="eighth"),key!DS291,"")))</f>
        <v/>
      </c>
      <c r="DH89" s="295" t="str">
        <f>IF(AND($C$2="sixth"),key!DT91,IF(AND($C$2="Seventh"),key!DT191,IF(AND($C$2="eighth"),key!DT291,"")))</f>
        <v/>
      </c>
      <c r="DI89" s="302" t="str">
        <f>IF(AND($C$2="sixth"),key!DU91,IF(AND($C$2="Seventh"),key!DU191,IF(AND($C$2="eighth"),key!DU291,"")))</f>
        <v/>
      </c>
      <c r="DJ89" s="298" t="str">
        <f>IF(AND($C$2="sixth"),key!DV91,IF(AND($C$2="Seventh"),key!DV191,IF(AND($C$2="eighth"),key!DV291,"")))</f>
        <v/>
      </c>
      <c r="DK89" s="259" t="str">
        <f>IF(AND($C$2="sixth"),key!DY91,IF(AND($C$2="Seventh"),key!DY191,IF(AND($C$2="eighth"),key!DY291,"")))</f>
        <v/>
      </c>
      <c r="DL89" s="299" t="str">
        <f>IF(AND($C$2="sixth"),key!DZ91,IF(AND($C$2="Seventh"),key!DZ191,IF(AND($C$2="eighth"),key!DZ291,"")))</f>
        <v/>
      </c>
      <c r="DM89" s="295" t="str">
        <f>IF(AND($C$2="sixth"),key!EB91,IF(AND($C$2="Seventh"),key!EB191,IF(AND($C$2="eighth"),key!EB291,"")))</f>
        <v/>
      </c>
      <c r="DN89" s="295" t="str">
        <f>IF(AND($C$2="sixth"),key!EC91,IF(AND($C$2="Seventh"),key!EC191,IF(AND($C$2="eighth"),key!EC291,"")))</f>
        <v/>
      </c>
      <c r="DO89" s="302" t="str">
        <f>IF(AND($C$2="sixth"),key!ED91,IF(AND($C$2="Seventh"),key!ED191,IF(AND($C$2="eighth"),key!ED291,"")))</f>
        <v/>
      </c>
      <c r="DP89" s="298" t="str">
        <f>IF(AND($C$2="sixth"),key!EE91,IF(AND($C$2="Seventh"),key!EE191,IF(AND($C$2="eighth"),key!EE291,"")))</f>
        <v/>
      </c>
      <c r="DQ89" s="295" t="str">
        <f>IF(AND($C$2="sixth"),key!EF91,IF(AND($C$2="Seventh"),key!EF191,IF(AND($C$2="eighth"),key!EF291,"")))</f>
        <v/>
      </c>
      <c r="DR89" s="295" t="str">
        <f>IF(AND($C$2="sixth"),key!EG91,IF(AND($C$2="Seventh"),key!EG191,IF(AND($C$2="eighth"),key!EG291,"")))</f>
        <v/>
      </c>
      <c r="DS89" s="302" t="str">
        <f>IF(AND($C$2="sixth"),key!EH91,IF(AND($C$2="Seventh"),key!EH191,IF(AND($C$2="eighth"),key!EH291,"")))</f>
        <v/>
      </c>
      <c r="DT89" s="298" t="str">
        <f>IF(AND($C$2="sixth"),key!EI91,IF(AND($C$2="Seventh"),key!EI191,IF(AND($C$2="eighth"),key!EI291,"")))</f>
        <v/>
      </c>
      <c r="DU89" s="295" t="str">
        <f>IF(AND($C$2="sixth"),key!EJ91,IF(AND($C$2="Seventh"),key!EJ191,IF(AND($C$2="eighth"),key!EJ291,"")))</f>
        <v/>
      </c>
      <c r="DV89" s="295" t="str">
        <f>IF(AND($C$2="sixth"),key!EK91,IF(AND($C$2="Seventh"),key!EK191,IF(AND($C$2="eighth"),key!EK291,"")))</f>
        <v/>
      </c>
      <c r="DW89" s="302" t="str">
        <f>IF(AND($C$2="sixth"),key!EL91,IF(AND($C$2="Seventh"),key!EL191,IF(AND($C$2="eighth"),key!EL291,"")))</f>
        <v/>
      </c>
      <c r="DX89" s="298" t="str">
        <f>IF(AND($C$2="sixth"),key!EM91,IF(AND($C$2="Seventh"),key!EM191,IF(AND($C$2="eighth"),key!EM291,"")))</f>
        <v/>
      </c>
      <c r="DY89" s="295" t="str">
        <f>IF(AND($C$2="sixth"),key!EN91,IF(AND($C$2="Seventh"),key!EN191,IF(AND($C$2="eighth"),key!EN291,"")))</f>
        <v/>
      </c>
      <c r="DZ89" s="295" t="str">
        <f>IF(AND($C$2="sixth"),key!EO91,IF(AND($C$2="Seventh"),key!EO191,IF(AND($C$2="eighth"),key!EO291,"")))</f>
        <v/>
      </c>
      <c r="EA89" s="302" t="str">
        <f>IF(AND($C$2="sixth"),key!EP91,IF(AND($C$2="Seventh"),key!EP191,IF(AND($C$2="eighth"),key!EP291,"")))</f>
        <v/>
      </c>
      <c r="EB89" s="298" t="str">
        <f>IF(AND($C$2="sixth"),key!EQ91,IF(AND($C$2="Seventh"),key!EQ191,IF(AND($C$2="eighth"),key!EQ291,"")))</f>
        <v/>
      </c>
      <c r="EC89" s="295" t="str">
        <f>IF(AND($C$2="sixth"),key!ER91,IF(AND($C$2="Seventh"),key!ER191,IF(AND($C$2="eighth"),key!ER291,"")))</f>
        <v/>
      </c>
      <c r="ED89" s="295" t="str">
        <f>IF(AND($C$2="sixth"),key!ES91,IF(AND($C$2="Seventh"),key!ES191,IF(AND($C$2="eighth"),key!ES291,"")))</f>
        <v/>
      </c>
      <c r="EE89" s="302" t="str">
        <f>IF(AND($C$2="sixth"),key!ET91,IF(AND($C$2="Seventh"),key!ET191,IF(AND($C$2="eighth"),key!ET291,"")))</f>
        <v/>
      </c>
      <c r="EF89" s="298" t="str">
        <f>IF(AND($C$2="sixth"),key!EU91,IF(AND($C$2="Seventh"),key!EU191,IF(AND($C$2="eighth"),key!EU291,"")))</f>
        <v/>
      </c>
      <c r="EG89" s="259" t="str">
        <f>IF(AND($C$2="sixth"),key!EX91,IF(AND($C$2="Seventh"),key!EX191,IF(AND($C$2="eighth"),key!EX291,"")))</f>
        <v/>
      </c>
      <c r="EH89" s="299" t="str">
        <f>IF(AND($C$2="sixth"),key!EY91,IF(AND($C$2="Seventh"),key!EY191,IF(AND($C$2="eighth"),key!EY291,"")))</f>
        <v/>
      </c>
      <c r="EI89" s="260" t="str">
        <f t="shared" si="21"/>
        <v/>
      </c>
      <c r="EJ89" s="254" t="str">
        <f>IF(AND($C$2="sixth"),key!EZ91,IF(AND($C$2="Seventh"),key!EZ191,IF(AND($C$2="eighth"),key!EZ291,"")))</f>
        <v/>
      </c>
      <c r="EK89" s="254" t="str">
        <f>IF(AND($C$2="sixth"),key!FA91,IF(AND($C$2="Seventh"),key!FA191,IF(AND($C$2="eighth"),key!FA291,"")))</f>
        <v/>
      </c>
      <c r="EL89" s="254" t="str">
        <f>IF(AND($C$2="sixth"),key!FB91,IF(AND($C$2="Seventh"),key!FB191,IF(AND($C$2="eighth"),key!FB291,"")))</f>
        <v/>
      </c>
      <c r="EM89" s="254" t="str">
        <f>IF(AND($C$2="sixth"),key!FC91,IF(AND($C$2="Seventh"),key!FC191,IF(AND($C$2="eighth"),key!FC291,"")))</f>
        <v/>
      </c>
      <c r="EN89" s="254" t="str">
        <f>IF(AND($C$2="sixth"),key!FD91,IF(AND($C$2="Seventh"),key!FD191,IF(AND($C$2="eighth"),key!FD291,"")))</f>
        <v/>
      </c>
      <c r="EO89" s="310" t="str">
        <f>IF(AND($C$2="sixth"),key!FE91,IF(AND($C$2="Seventh"),key!FE191,IF(AND($C$2="eighth"),key!FE291,"")))</f>
        <v/>
      </c>
      <c r="EP89" s="311" t="str">
        <f>IF(AND($C$2="sixth"),key!FF91,IF(AND($C$2="Seventh"),key!FF191,IF(AND($C$2="eighth"),key!FF291,"")))</f>
        <v xml:space="preserve"> </v>
      </c>
      <c r="EQ89" s="254" t="str">
        <f>IF(AND($C$2="sixth"),key!FG91,IF(AND($C$2="Seventh"),key!FG191,IF(AND($C$2="eighth"),key!FG291,"")))</f>
        <v/>
      </c>
      <c r="ER89" s="254" t="str">
        <f>IF(AND($C$2="sixth"),key!FH91,IF(AND($C$2="Seventh"),key!FH191,IF(AND($C$2="eighth"),key!FH291,"")))</f>
        <v/>
      </c>
      <c r="ES89" s="254" t="str">
        <f>IF(AND($C$2="sixth"),key!FI91,IF(AND($C$2="Seventh"),key!FI191,IF(AND($C$2="eighth"),key!FI291,"")))</f>
        <v/>
      </c>
      <c r="ET89" s="254" t="str">
        <f>IF(AND($C$2="sixth"),key!FJ91,IF(AND($C$2="Seventh"),key!FJ191,IF(AND($C$2="eighth"),key!FJ291,"")))</f>
        <v/>
      </c>
      <c r="EU89" s="254" t="str">
        <f>IF(AND($C$2="sixth"),key!FK91,IF(AND($C$2="Seventh"),key!FK191,IF(AND($C$2="eighth"),key!FK291,"")))</f>
        <v/>
      </c>
      <c r="EV89" s="310" t="str">
        <f>IF(AND($C$2="sixth"),key!FL91,IF(AND($C$2="Seventh"),key!FL191,IF(AND($C$2="eighth"),key!FL291,"")))</f>
        <v/>
      </c>
      <c r="EW89" s="311" t="str">
        <f>IF(AND($C$2="sixth"),key!FM91,IF(AND($C$2="Seventh"),key!FM191,IF(AND($C$2="eighth"),key!FM291,"")))</f>
        <v xml:space="preserve"> </v>
      </c>
      <c r="EX89" s="254" t="str">
        <f>IF(AND($C$2="sixth"),key!FN91,IF(AND($C$2="Seventh"),key!FN191,IF(AND($C$2="eighth"),key!FN291,"")))</f>
        <v/>
      </c>
      <c r="EY89" s="254" t="str">
        <f>IF(AND($C$2="sixth"),key!FO91,IF(AND($C$2="Seventh"),key!FO191,IF(AND($C$2="eighth"),key!FO291,"")))</f>
        <v/>
      </c>
      <c r="EZ89" s="254" t="str">
        <f>IF(AND($C$2="sixth"),key!FP91,IF(AND($C$2="Seventh"),key!FP191,IF(AND($C$2="eighth"),key!FP291,"")))</f>
        <v/>
      </c>
      <c r="FA89" s="254" t="str">
        <f>IF(AND($C$2="sixth"),key!FQ91,IF(AND($C$2="Seventh"),key!FQ191,IF(AND($C$2="eighth"),key!FQ291,"")))</f>
        <v/>
      </c>
      <c r="FB89" s="254" t="str">
        <f>IF(AND($C$2="sixth"),key!FR91,IF(AND($C$2="Seventh"),key!FR191,IF(AND($C$2="eighth"),key!FR291,"")))</f>
        <v/>
      </c>
      <c r="FC89" s="310" t="str">
        <f>IF(AND($C$2="sixth"),key!FS91,IF(AND($C$2="Seventh"),key!FS191,IF(AND($C$2="eighth"),key!FS291,"")))</f>
        <v/>
      </c>
      <c r="FD89" s="311" t="str">
        <f>IF(AND($C$2="sixth"),key!FT91,IF(AND($C$2="Seventh"),key!FT191,IF(AND($C$2="eighth"),key!FT291,"")))</f>
        <v xml:space="preserve"> </v>
      </c>
      <c r="FE89" s="344" t="str">
        <f t="shared" si="13"/>
        <v/>
      </c>
      <c r="FF89" s="261" t="str">
        <f>IF(AND($C$2="sixth"),key!GI91,IF(AND($C$2="Seventh"),key!GI191,IF(AND($C$2="eighth"),key!GI291,"")))</f>
        <v/>
      </c>
      <c r="FG89" s="842" t="str">
        <f>IF(AND($C$2="sixth"),key!GJ91,IF(AND($C$2="Seventh"),key!GJ191,IF(AND($C$2="eighth"),key!GJ291,"")))</f>
        <v/>
      </c>
      <c r="FH89" s="843"/>
      <c r="FI89" s="255" t="str">
        <f>IF(AND($C$2="sixth"),key!GG91,IF(AND($C$2="Seventh"),key!GG191,IF(AND($C$2="eighth"),key!GG291,"")))</f>
        <v/>
      </c>
      <c r="FJ89" s="330" t="str">
        <f t="shared" si="22"/>
        <v/>
      </c>
      <c r="FK89" s="248"/>
      <c r="FL89" s="248"/>
      <c r="FY89" s="50" t="str">
        <f>IF(AND($C$2="sixth"),key!GH91,IF(AND($C$2="Seventh"),key!GH191,IF(AND($C$2="eighth"),key!GH291,"")))</f>
        <v/>
      </c>
    </row>
    <row r="90" spans="1:181" ht="18.75">
      <c r="A90" s="257">
        <v>84</v>
      </c>
      <c r="B90" s="291" t="str">
        <f>IF(AND($C$2="sixth"),key!E92,IF(AND($C$2="Seventh"),key!E192,IF(AND($C$2="eighth"),key!E292,"")))</f>
        <v/>
      </c>
      <c r="C90" s="288" t="str">
        <f>IF(ISNA(VLOOKUP(D90,Register!A$7:Z$315,10,FALSE)),"",VLOOKUP(D90,Register!A$7:Z$315,10,FALSE))</f>
        <v/>
      </c>
      <c r="D90" s="289" t="str">
        <f>IF(AND($C$2="sixth"),key!B92,IF(AND($C$2="Seventh"),key!B192,IF(AND($C$2="eighth"),key!B292,"")))</f>
        <v/>
      </c>
      <c r="E90" s="290" t="str">
        <f>IF(AND($C$2="sixth"),key!C92,IF(AND($C$2="Seventh"),key!C192,IF(AND($C$2="eighth"),key!C292,"")))</f>
        <v/>
      </c>
      <c r="F90" s="290" t="str">
        <f>IF(AND($C$2="sixth"),key!D92,IF(AND($C$2="Seventh"),key!D192,IF(AND($C$2="eighth"),key!D292,"")))</f>
        <v/>
      </c>
      <c r="G90" s="295" t="str">
        <f>IF(AND($C$2="sixth"),key!G92,IF(AND($C$2="Seventh"),key!G192,IF(AND($C$2="eighth"),key!G292,"")))</f>
        <v/>
      </c>
      <c r="H90" s="295" t="str">
        <f>IF(AND($C$2="sixth"),key!H92,IF(AND($C$2="Seventh"),key!H192,IF(AND($C$2="eighth"),key!H292,"")))</f>
        <v/>
      </c>
      <c r="I90" s="297" t="str">
        <f t="shared" si="12"/>
        <v/>
      </c>
      <c r="J90" s="296" t="str">
        <f>IF(AND($C$2="sixth"),key!J92,IF(AND($C$2="Seventh"),key!J192,IF(AND($C$2="eighth"),key!J292,"")))</f>
        <v/>
      </c>
      <c r="K90" s="295" t="str">
        <f>IF(AND($C$2="sixth"),key!K92,IF(AND($C$2="Seventh"),key!K192,IF(AND($C$2="eighth"),key!K292,"")))</f>
        <v/>
      </c>
      <c r="L90" s="295" t="str">
        <f>IF(AND($C$2="sixth"),key!L92,IF(AND($C$2="Seventh"),key!L192,IF(AND($C$2="eighth"),key!L292,"")))</f>
        <v/>
      </c>
      <c r="M90" s="258" t="str">
        <f t="shared" si="14"/>
        <v/>
      </c>
      <c r="N90" s="298" t="str">
        <f>IF(AND($C$2="sixth"),key!N92,IF(AND($C$2="Seventh"),key!N192,IF(AND($C$2="eighth"),key!N292,"")))</f>
        <v/>
      </c>
      <c r="O90" s="295" t="str">
        <f>IF(AND($C$2="sixth"),key!O92,IF(AND($C$2="Seventh"),key!O192,IF(AND($C$2="eighth"),key!O292,"")))</f>
        <v/>
      </c>
      <c r="P90" s="295" t="str">
        <f>IF(AND($C$2="sixth"),key!P92,IF(AND($C$2="Seventh"),key!P192,IF(AND($C$2="eighth"),key!P292,"")))</f>
        <v/>
      </c>
      <c r="Q90" s="258" t="str">
        <f t="shared" si="15"/>
        <v/>
      </c>
      <c r="R90" s="298" t="str">
        <f>IF(AND($C$2="sixth"),key!R92,IF(AND($C$2="Seventh"),key!R192,IF(AND($C$2="eighth"),key!R292,"")))</f>
        <v/>
      </c>
      <c r="S90" s="295" t="str">
        <f>IF(AND($C$2="sixth"),key!S92,IF(AND($C$2="Seventh"),key!S192,IF(AND($C$2="eighth"),key!S292,"")))</f>
        <v/>
      </c>
      <c r="T90" s="295" t="str">
        <f>IF(AND($C$2="sixth"),key!T92,IF(AND($C$2="Seventh"),key!T192,IF(AND($C$2="eighth"),key!T292,"")))</f>
        <v/>
      </c>
      <c r="U90" s="258" t="str">
        <f t="shared" si="16"/>
        <v/>
      </c>
      <c r="V90" s="298" t="str">
        <f>IF(AND($C$2="sixth"),key!V92,IF(AND($C$2="Seventh"),key!V192,IF(AND($C$2="eighth"),key!V292,"")))</f>
        <v/>
      </c>
      <c r="W90" s="295" t="str">
        <f>IF(AND($C$2="sixth"),key!W92,IF(AND($C$2="Seventh"),key!W192,IF(AND($C$2="eighth"),key!W292,"")))</f>
        <v/>
      </c>
      <c r="X90" s="295" t="str">
        <f>IF(AND($C$2="sixth"),key!X92,IF(AND($C$2="Seventh"),key!X192,IF(AND($C$2="eighth"),key!X292,"")))</f>
        <v/>
      </c>
      <c r="Y90" s="259" t="str">
        <f t="shared" si="17"/>
        <v/>
      </c>
      <c r="Z90" s="298" t="str">
        <f>IF(AND($C$2="sixth"),key!Z92,IF(AND($C$2="Seventh"),key!Z192,IF(AND($C$2="eighth"),key!Z292,"")))</f>
        <v/>
      </c>
      <c r="AA90" s="259" t="str">
        <f>IF(AND($C$2="sixth"),key!AC92,IF(AND($C$2="Seventh"),key!AC192,IF(AND($C$2="eighth"),key!AC292,"")))</f>
        <v/>
      </c>
      <c r="AB90" s="299" t="str">
        <f>IF(AND($C$2="sixth"),key!AD92,IF(AND($C$2="Seventh"),key!AD192,IF(AND($C$2="eighth"),key!AD292,"")))</f>
        <v/>
      </c>
      <c r="AC90" s="295" t="str">
        <f>IF(AND($C$2="sixth"),key!AF92,IF(AND($C$2="Seventh"),key!AF192,IF(AND($C$2="eighth"),key!AF292,"")))</f>
        <v/>
      </c>
      <c r="AD90" s="295" t="str">
        <f>IF(AND($C$2="sixth"),key!AG92,IF(AND($C$2="Seventh"),key!AG192,IF(AND($C$2="eighth"),key!AG292,"")))</f>
        <v/>
      </c>
      <c r="AE90" s="297" t="str">
        <f t="shared" si="18"/>
        <v/>
      </c>
      <c r="AF90" s="296" t="str">
        <f>IF(AND($C$2="sixth"),key!AI92,IF(AND($C$2="Seventh"),key!AI192,IF(AND($C$2="eighth"),key!AI292,"")))</f>
        <v/>
      </c>
      <c r="AG90" s="295" t="str">
        <f>IF(AND($C$2="sixth"),key!AJ92,IF(AND($C$2="Seventh"),key!AJ192,IF(AND($C$2="eighth"),key!AJ292,"")))</f>
        <v/>
      </c>
      <c r="AH90" s="295" t="str">
        <f>IF(AND($C$2="sixth"),key!AK92,IF(AND($C$2="Seventh"),key!AK192,IF(AND($C$2="eighth"),key!AK292,"")))</f>
        <v/>
      </c>
      <c r="AI90" s="258" t="str">
        <f t="shared" si="19"/>
        <v/>
      </c>
      <c r="AJ90" s="298" t="str">
        <f>IF(AND($C$2="sixth"),key!AM92,IF(AND($C$2="Seventh"),key!AM192,IF(AND($C$2="eighth"),key!AM292,"")))</f>
        <v/>
      </c>
      <c r="AK90" s="295" t="str">
        <f>IF(AND($C$2="sixth"),key!AN92,IF(AND($C$2="Seventh"),key!AN192,IF(AND($C$2="eighth"),key!AN292,"")))</f>
        <v/>
      </c>
      <c r="AL90" s="295" t="str">
        <f>IF(AND($C$2="sixth"),key!AO92,IF(AND($C$2="Seventh"),key!AO192,IF(AND($C$2="eighth"),key!AO292,"")))</f>
        <v/>
      </c>
      <c r="AM90" s="258" t="str">
        <f t="shared" si="20"/>
        <v/>
      </c>
      <c r="AN90" s="298" t="str">
        <f>IF(AND($C$2="sixth"),key!AQ92,IF(AND($C$2="Seventh"),key!AQ192,IF(AND($C$2="eighth"),key!AQ292,"")))</f>
        <v/>
      </c>
      <c r="AO90" s="295" t="str">
        <f>IF(AND($C$2="sixth"),key!AR92,IF(AND($C$2="Seventh"),key!AR192,IF(AND($C$2="eighth"),key!AR292,"")))</f>
        <v/>
      </c>
      <c r="AP90" s="295" t="str">
        <f>IF(AND($C$2="sixth"),key!AS92,IF(AND($C$2="Seventh"),key!AS192,IF(AND($C$2="eighth"),key!AS292,"")))</f>
        <v/>
      </c>
      <c r="AQ90" s="303" t="str">
        <f>IF(AND($C$2="sixth"),key!AT92,IF(AND($C$2="Seventh"),key!AT192,IF(AND($C$2="eighth"),key!AT292,"")))</f>
        <v/>
      </c>
      <c r="AR90" s="298" t="str">
        <f>IF(AND($C$2="sixth"),key!AU92,IF(AND($C$2="Seventh"),key!AU192,IF(AND($C$2="eighth"),key!AU292,"")))</f>
        <v/>
      </c>
      <c r="AS90" s="295" t="str">
        <f>IF(AND($C$2="sixth"),key!AV92,IF(AND($C$2="Seventh"),key!AV192,IF(AND($C$2="eighth"),key!AV292,"")))</f>
        <v/>
      </c>
      <c r="AT90" s="295" t="str">
        <f>IF(AND($C$2="sixth"),key!AW92,IF(AND($C$2="Seventh"),key!AW192,IF(AND($C$2="eighth"),key!AW292,"")))</f>
        <v/>
      </c>
      <c r="AU90" s="303" t="str">
        <f>IF(AND($C$2="sixth"),key!AX92,IF(AND($C$2="Seventh"),key!AX192,IF(AND($C$2="eighth"),key!AX292,"")))</f>
        <v/>
      </c>
      <c r="AV90" s="298" t="str">
        <f>IF(AND($C$2="sixth"),key!AY92,IF(AND($C$2="Seventh"),key!AY192,IF(AND($C$2="eighth"),key!AY292,"")))</f>
        <v/>
      </c>
      <c r="AW90" s="259" t="str">
        <f>IF(AND($C$2="sixth"),key!BB92,IF(AND($C$2="Seventh"),key!BB192,IF(AND($C$2="eighth"),key!BB292,"")))</f>
        <v/>
      </c>
      <c r="AX90" s="299" t="str">
        <f>IF(AND($C$2="sixth"),key!BC92,IF(AND($C$2="Seventh"),key!BC192,IF(AND($C$2="eighth"),key!BC292,"")))</f>
        <v/>
      </c>
      <c r="AY90" s="295" t="str">
        <f>IF(AND($C$2="sixth"),key!BE92,IF(AND($C$2="Seventh"),key!BE192,IF(AND($C$2="eighth"),key!BE292,"")))</f>
        <v/>
      </c>
      <c r="AZ90" s="295" t="str">
        <f>IF(AND($C$2="sixth"),key!BF92,IF(AND($C$2="Seventh"),key!BF192,IF(AND($C$2="eighth"),key!BF292,"")))</f>
        <v/>
      </c>
      <c r="BA90" s="302" t="str">
        <f>IF(AND($C$2="sixth"),key!BG92,IF(AND($C$2="Seventh"),key!BG192,IF(AND($C$2="eighth"),key!BG292,"")))</f>
        <v/>
      </c>
      <c r="BB90" s="298" t="str">
        <f>IF(AND($C$2="sixth"),key!BH92,IF(AND($C$2="Seventh"),key!BH192,IF(AND($C$2="eighth"),key!BH292,"")))</f>
        <v/>
      </c>
      <c r="BC90" s="295" t="str">
        <f>IF(AND($C$2="sixth"),key!BI92,IF(AND($C$2="Seventh"),key!BI192,IF(AND($C$2="eighth"),key!BI292,"")))</f>
        <v/>
      </c>
      <c r="BD90" s="295" t="str">
        <f>IF(AND($C$2="sixth"),key!BJ92,IF(AND($C$2="Seventh"),key!BJ192,IF(AND($C$2="eighth"),key!BJ292,"")))</f>
        <v/>
      </c>
      <c r="BE90" s="302" t="str">
        <f>IF(AND($C$2="sixth"),key!BK92,IF(AND($C$2="Seventh"),key!BK192,IF(AND($C$2="eighth"),key!BK292,"")))</f>
        <v/>
      </c>
      <c r="BF90" s="298" t="str">
        <f>IF(AND($C$2="sixth"),key!BL92,IF(AND($C$2="Seventh"),key!BL192,IF(AND($C$2="eighth"),key!BL292,"")))</f>
        <v/>
      </c>
      <c r="BG90" s="295" t="str">
        <f>IF(AND($C$2="sixth"),key!BM92,IF(AND($C$2="Seventh"),key!BM192,IF(AND($C$2="eighth"),key!BM292,"")))</f>
        <v/>
      </c>
      <c r="BH90" s="295" t="str">
        <f>IF(AND($C$2="sixth"),key!BN92,IF(AND($C$2="Seventh"),key!BN192,IF(AND($C$2="eighth"),key!BN292,"")))</f>
        <v/>
      </c>
      <c r="BI90" s="302" t="str">
        <f>IF(AND($C$2="sixth"),key!BO92,IF(AND($C$2="Seventh"),key!BO192,IF(AND($C$2="eighth"),key!BO292,"")))</f>
        <v/>
      </c>
      <c r="BJ90" s="298" t="str">
        <f>IF(AND($C$2="sixth"),key!BP92,IF(AND($C$2="Seventh"),key!BP192,IF(AND($C$2="eighth"),key!BP292,"")))</f>
        <v/>
      </c>
      <c r="BK90" s="295" t="str">
        <f>IF(AND($C$2="sixth"),key!BQ92,IF(AND($C$2="Seventh"),key!BQ192,IF(AND($C$2="eighth"),key!BQ292,"")))</f>
        <v/>
      </c>
      <c r="BL90" s="295" t="str">
        <f>IF(AND($C$2="sixth"),key!BR92,IF(AND($C$2="Seventh"),key!BR192,IF(AND($C$2="eighth"),key!BR292,"")))</f>
        <v/>
      </c>
      <c r="BM90" s="302" t="str">
        <f>IF(AND($C$2="sixth"),key!BS92,IF(AND($C$2="Seventh"),key!BS192,IF(AND($C$2="eighth"),key!BS292,"")))</f>
        <v/>
      </c>
      <c r="BN90" s="298" t="str">
        <f>IF(AND($C$2="sixth"),key!BT92,IF(AND($C$2="Seventh"),key!BT192,IF(AND($C$2="eighth"),key!BT292,"")))</f>
        <v/>
      </c>
      <c r="BO90" s="295" t="str">
        <f>IF(AND($C$2="sixth"),key!BU92,IF(AND($C$2="Seventh"),key!BU192,IF(AND($C$2="eighth"),key!BU292,"")))</f>
        <v/>
      </c>
      <c r="BP90" s="295" t="str">
        <f>IF(AND($C$2="sixth"),key!BV92,IF(AND($C$2="Seventh"),key!BV192,IF(AND($C$2="eighth"),key!BV292,"")))</f>
        <v/>
      </c>
      <c r="BQ90" s="302" t="str">
        <f>IF(AND($C$2="sixth"),key!BW92,IF(AND($C$2="Seventh"),key!BW192,IF(AND($C$2="eighth"),key!BW292,"")))</f>
        <v/>
      </c>
      <c r="BR90" s="298" t="str">
        <f>IF(AND($C$2="sixth"),key!BX92,IF(AND($C$2="Seventh"),key!BX192,IF(AND($C$2="eighth"),key!BX292,"")))</f>
        <v/>
      </c>
      <c r="BS90" s="259" t="str">
        <f>IF(AND($C$2="sixth"),key!CA92,IF(AND($C$2="Seventh"),key!CA192,IF(AND($C$2="eighth"),key!CA292,"")))</f>
        <v/>
      </c>
      <c r="BT90" s="299" t="str">
        <f>IF(AND($C$2="sixth"),key!CB92,IF(AND($C$2="Seventh"),key!CB192,IF(AND($C$2="eighth"),key!CB292,"")))</f>
        <v/>
      </c>
      <c r="BU90" s="295" t="str">
        <f>IF(AND($C$2="sixth"),key!CD92,IF(AND($C$2="Seventh"),key!CD192,IF(AND($C$2="eighth"),key!CD292,"")))</f>
        <v/>
      </c>
      <c r="BV90" s="295" t="str">
        <f>IF(AND($C$2="sixth"),key!CE92,IF(AND($C$2="Seventh"),key!CE192,IF(AND($C$2="eighth"),key!CE292,"")))</f>
        <v/>
      </c>
      <c r="BW90" s="302" t="str">
        <f>IF(AND($C$2="sixth"),key!CF92,IF(AND($C$2="Seventh"),key!CF192,IF(AND($C$2="eighth"),key!CF292,"")))</f>
        <v/>
      </c>
      <c r="BX90" s="298" t="str">
        <f>IF(AND($C$2="sixth"),key!CG92,IF(AND($C$2="Seventh"),key!CG192,IF(AND($C$2="eighth"),key!CG292,"")))</f>
        <v/>
      </c>
      <c r="BY90" s="295" t="str">
        <f>IF(AND($C$2="sixth"),key!CH92,IF(AND($C$2="Seventh"),key!CH192,IF(AND($C$2="eighth"),key!CH292,"")))</f>
        <v/>
      </c>
      <c r="BZ90" s="295" t="str">
        <f>IF(AND($C$2="sixth"),key!CI92,IF(AND($C$2="Seventh"),key!CI192,IF(AND($C$2="eighth"),key!CI292,"")))</f>
        <v/>
      </c>
      <c r="CA90" s="302" t="str">
        <f>IF(AND($C$2="sixth"),key!CJ92,IF(AND($C$2="Seventh"),key!CJ192,IF(AND($C$2="eighth"),key!CJ292,"")))</f>
        <v/>
      </c>
      <c r="CB90" s="298" t="str">
        <f>IF(AND($C$2="sixth"),key!CK92,IF(AND($C$2="Seventh"),key!CK192,IF(AND($C$2="eighth"),key!CK292,"")))</f>
        <v/>
      </c>
      <c r="CC90" s="295" t="str">
        <f>IF(AND($C$2="sixth"),key!CL92,IF(AND($C$2="Seventh"),key!CL192,IF(AND($C$2="eighth"),key!CL292,"")))</f>
        <v/>
      </c>
      <c r="CD90" s="295" t="str">
        <f>IF(AND($C$2="sixth"),key!CM92,IF(AND($C$2="Seventh"),key!CM192,IF(AND($C$2="eighth"),key!CM292,"")))</f>
        <v/>
      </c>
      <c r="CE90" s="302" t="str">
        <f>IF(AND($C$2="sixth"),key!CN92,IF(AND($C$2="Seventh"),key!CN192,IF(AND($C$2="eighth"),key!CN292,"")))</f>
        <v/>
      </c>
      <c r="CF90" s="298" t="str">
        <f>IF(AND($C$2="sixth"),key!CO92,IF(AND($C$2="Seventh"),key!CO192,IF(AND($C$2="eighth"),key!CO292,"")))</f>
        <v/>
      </c>
      <c r="CG90" s="295" t="str">
        <f>IF(AND($C$2="sixth"),key!CP92,IF(AND($C$2="Seventh"),key!CP192,IF(AND($C$2="eighth"),key!CP292,"")))</f>
        <v/>
      </c>
      <c r="CH90" s="295" t="str">
        <f>IF(AND($C$2="sixth"),key!CQ92,IF(AND($C$2="Seventh"),key!CQ192,IF(AND($C$2="eighth"),key!CQ292,"")))</f>
        <v/>
      </c>
      <c r="CI90" s="302" t="str">
        <f>IF(AND($C$2="sixth"),key!CR92,IF(AND($C$2="Seventh"),key!CR192,IF(AND($C$2="eighth"),key!CR292,"")))</f>
        <v/>
      </c>
      <c r="CJ90" s="298" t="str">
        <f>IF(AND($C$2="sixth"),key!CS92,IF(AND($C$2="Seventh"),key!CS192,IF(AND($C$2="eighth"),key!CS292,"")))</f>
        <v/>
      </c>
      <c r="CK90" s="295" t="str">
        <f>IF(AND($C$2="sixth"),key!CT92,IF(AND($C$2="Seventh"),key!CT192,IF(AND($C$2="eighth"),key!CT292,"")))</f>
        <v/>
      </c>
      <c r="CL90" s="295" t="str">
        <f>IF(AND($C$2="sixth"),key!CU92,IF(AND($C$2="Seventh"),key!CU192,IF(AND($C$2="eighth"),key!CU292,"")))</f>
        <v/>
      </c>
      <c r="CM90" s="302" t="str">
        <f>IF(AND($C$2="sixth"),key!CV92,IF(AND($C$2="Seventh"),key!CV192,IF(AND($C$2="eighth"),key!CV292,"")))</f>
        <v/>
      </c>
      <c r="CN90" s="298" t="str">
        <f>IF(AND($C$2="sixth"),key!CW92,IF(AND($C$2="Seventh"),key!CW192,IF(AND($C$2="eighth"),key!CW292,"")))</f>
        <v/>
      </c>
      <c r="CO90" s="259" t="str">
        <f>IF(AND($C$2="sixth"),key!CZ92,IF(AND($C$2="Seventh"),key!CZ192,IF(AND($C$2="eighth"),key!CZ292,"")))</f>
        <v/>
      </c>
      <c r="CP90" s="299" t="str">
        <f>IF(AND($C$2="sixth"),key!DA92,IF(AND($C$2="Seventh"),key!DA192,IF(AND($C$2="eighth"),key!DA292,"")))</f>
        <v/>
      </c>
      <c r="CQ90" s="295" t="str">
        <f>IF(AND($C$2="sixth"),key!DC92,IF(AND($C$2="Seventh"),key!DC192,IF(AND($C$2="eighth"),key!DC292,"")))</f>
        <v/>
      </c>
      <c r="CR90" s="295" t="str">
        <f>IF(AND($C$2="sixth"),key!DD92,IF(AND($C$2="Seventh"),key!DD192,IF(AND($C$2="eighth"),key!DD292,"")))</f>
        <v/>
      </c>
      <c r="CS90" s="302" t="str">
        <f>IF(AND($C$2="sixth"),key!DE92,IF(AND($C$2="Seventh"),key!DE192,IF(AND($C$2="eighth"),key!DE292,"")))</f>
        <v/>
      </c>
      <c r="CT90" s="298" t="str">
        <f>IF(AND($C$2="sixth"),key!DF92,IF(AND($C$2="Seventh"),key!DF192,IF(AND($C$2="eighth"),key!DF292,"")))</f>
        <v/>
      </c>
      <c r="CU90" s="295" t="str">
        <f>IF(AND($C$2="sixth"),key!DG92,IF(AND($C$2="Seventh"),key!DG192,IF(AND($C$2="eighth"),key!DG292,"")))</f>
        <v/>
      </c>
      <c r="CV90" s="295" t="str">
        <f>IF(AND($C$2="sixth"),key!DH92,IF(AND($C$2="Seventh"),key!DH192,IF(AND($C$2="eighth"),key!DH292,"")))</f>
        <v/>
      </c>
      <c r="CW90" s="302" t="str">
        <f>IF(AND($C$2="sixth"),key!DI92,IF(AND($C$2="Seventh"),key!DI192,IF(AND($C$2="eighth"),key!DI292,"")))</f>
        <v/>
      </c>
      <c r="CX90" s="298" t="str">
        <f>IF(AND($C$2="sixth"),key!DJ92,IF(AND($C$2="Seventh"),key!DJ192,IF(AND($C$2="eighth"),key!DJ292,"")))</f>
        <v/>
      </c>
      <c r="CY90" s="295" t="str">
        <f>IF(AND($C$2="sixth"),key!DK92,IF(AND($C$2="Seventh"),key!DK192,IF(AND($C$2="eighth"),key!DK292,"")))</f>
        <v/>
      </c>
      <c r="CZ90" s="295" t="str">
        <f>IF(AND($C$2="sixth"),key!DL92,IF(AND($C$2="Seventh"),key!DL192,IF(AND($C$2="eighth"),key!DL292,"")))</f>
        <v/>
      </c>
      <c r="DA90" s="302" t="str">
        <f>IF(AND($C$2="sixth"),key!DM92,IF(AND($C$2="Seventh"),key!DM192,IF(AND($C$2="eighth"),key!DM292,"")))</f>
        <v/>
      </c>
      <c r="DB90" s="298" t="str">
        <f>IF(AND($C$2="sixth"),key!DN92,IF(AND($C$2="Seventh"),key!DN192,IF(AND($C$2="eighth"),key!DN292,"")))</f>
        <v/>
      </c>
      <c r="DC90" s="295" t="str">
        <f>IF(AND($C$2="sixth"),key!DO92,IF(AND($C$2="Seventh"),key!DO192,IF(AND($C$2="eighth"),key!DO292,"")))</f>
        <v/>
      </c>
      <c r="DD90" s="295" t="str">
        <f>IF(AND($C$2="sixth"),key!DP92,IF(AND($C$2="Seventh"),key!DP192,IF(AND($C$2="eighth"),key!DP292,"")))</f>
        <v/>
      </c>
      <c r="DE90" s="302" t="str">
        <f>IF(AND($C$2="sixth"),key!DQ92,IF(AND($C$2="Seventh"),key!DQ192,IF(AND($C$2="eighth"),key!DQ292,"")))</f>
        <v/>
      </c>
      <c r="DF90" s="298" t="str">
        <f>IF(AND($C$2="sixth"),key!DR92,IF(AND($C$2="Seventh"),key!DR192,IF(AND($C$2="eighth"),key!DR292,"")))</f>
        <v/>
      </c>
      <c r="DG90" s="295" t="str">
        <f>IF(AND($C$2="sixth"),key!DS92,IF(AND($C$2="Seventh"),key!DS192,IF(AND($C$2="eighth"),key!DS292,"")))</f>
        <v/>
      </c>
      <c r="DH90" s="295" t="str">
        <f>IF(AND($C$2="sixth"),key!DT92,IF(AND($C$2="Seventh"),key!DT192,IF(AND($C$2="eighth"),key!DT292,"")))</f>
        <v/>
      </c>
      <c r="DI90" s="302" t="str">
        <f>IF(AND($C$2="sixth"),key!DU92,IF(AND($C$2="Seventh"),key!DU192,IF(AND($C$2="eighth"),key!DU292,"")))</f>
        <v/>
      </c>
      <c r="DJ90" s="298" t="str">
        <f>IF(AND($C$2="sixth"),key!DV92,IF(AND($C$2="Seventh"),key!DV192,IF(AND($C$2="eighth"),key!DV292,"")))</f>
        <v/>
      </c>
      <c r="DK90" s="259" t="str">
        <f>IF(AND($C$2="sixth"),key!DY92,IF(AND($C$2="Seventh"),key!DY192,IF(AND($C$2="eighth"),key!DY292,"")))</f>
        <v/>
      </c>
      <c r="DL90" s="299" t="str">
        <f>IF(AND($C$2="sixth"),key!DZ92,IF(AND($C$2="Seventh"),key!DZ192,IF(AND($C$2="eighth"),key!DZ292,"")))</f>
        <v/>
      </c>
      <c r="DM90" s="295" t="str">
        <f>IF(AND($C$2="sixth"),key!EB92,IF(AND($C$2="Seventh"),key!EB192,IF(AND($C$2="eighth"),key!EB292,"")))</f>
        <v/>
      </c>
      <c r="DN90" s="295" t="str">
        <f>IF(AND($C$2="sixth"),key!EC92,IF(AND($C$2="Seventh"),key!EC192,IF(AND($C$2="eighth"),key!EC292,"")))</f>
        <v/>
      </c>
      <c r="DO90" s="302" t="str">
        <f>IF(AND($C$2="sixth"),key!ED92,IF(AND($C$2="Seventh"),key!ED192,IF(AND($C$2="eighth"),key!ED292,"")))</f>
        <v/>
      </c>
      <c r="DP90" s="298" t="str">
        <f>IF(AND($C$2="sixth"),key!EE92,IF(AND($C$2="Seventh"),key!EE192,IF(AND($C$2="eighth"),key!EE292,"")))</f>
        <v/>
      </c>
      <c r="DQ90" s="295" t="str">
        <f>IF(AND($C$2="sixth"),key!EF92,IF(AND($C$2="Seventh"),key!EF192,IF(AND($C$2="eighth"),key!EF292,"")))</f>
        <v/>
      </c>
      <c r="DR90" s="295" t="str">
        <f>IF(AND($C$2="sixth"),key!EG92,IF(AND($C$2="Seventh"),key!EG192,IF(AND($C$2="eighth"),key!EG292,"")))</f>
        <v/>
      </c>
      <c r="DS90" s="302" t="str">
        <f>IF(AND($C$2="sixth"),key!EH92,IF(AND($C$2="Seventh"),key!EH192,IF(AND($C$2="eighth"),key!EH292,"")))</f>
        <v/>
      </c>
      <c r="DT90" s="298" t="str">
        <f>IF(AND($C$2="sixth"),key!EI92,IF(AND($C$2="Seventh"),key!EI192,IF(AND($C$2="eighth"),key!EI292,"")))</f>
        <v/>
      </c>
      <c r="DU90" s="295" t="str">
        <f>IF(AND($C$2="sixth"),key!EJ92,IF(AND($C$2="Seventh"),key!EJ192,IF(AND($C$2="eighth"),key!EJ292,"")))</f>
        <v/>
      </c>
      <c r="DV90" s="295" t="str">
        <f>IF(AND($C$2="sixth"),key!EK92,IF(AND($C$2="Seventh"),key!EK192,IF(AND($C$2="eighth"),key!EK292,"")))</f>
        <v/>
      </c>
      <c r="DW90" s="302" t="str">
        <f>IF(AND($C$2="sixth"),key!EL92,IF(AND($C$2="Seventh"),key!EL192,IF(AND($C$2="eighth"),key!EL292,"")))</f>
        <v/>
      </c>
      <c r="DX90" s="298" t="str">
        <f>IF(AND($C$2="sixth"),key!EM92,IF(AND($C$2="Seventh"),key!EM192,IF(AND($C$2="eighth"),key!EM292,"")))</f>
        <v/>
      </c>
      <c r="DY90" s="295" t="str">
        <f>IF(AND($C$2="sixth"),key!EN92,IF(AND($C$2="Seventh"),key!EN192,IF(AND($C$2="eighth"),key!EN292,"")))</f>
        <v/>
      </c>
      <c r="DZ90" s="295" t="str">
        <f>IF(AND($C$2="sixth"),key!EO92,IF(AND($C$2="Seventh"),key!EO192,IF(AND($C$2="eighth"),key!EO292,"")))</f>
        <v/>
      </c>
      <c r="EA90" s="302" t="str">
        <f>IF(AND($C$2="sixth"),key!EP92,IF(AND($C$2="Seventh"),key!EP192,IF(AND($C$2="eighth"),key!EP292,"")))</f>
        <v/>
      </c>
      <c r="EB90" s="298" t="str">
        <f>IF(AND($C$2="sixth"),key!EQ92,IF(AND($C$2="Seventh"),key!EQ192,IF(AND($C$2="eighth"),key!EQ292,"")))</f>
        <v/>
      </c>
      <c r="EC90" s="295" t="str">
        <f>IF(AND($C$2="sixth"),key!ER92,IF(AND($C$2="Seventh"),key!ER192,IF(AND($C$2="eighth"),key!ER292,"")))</f>
        <v/>
      </c>
      <c r="ED90" s="295" t="str">
        <f>IF(AND($C$2="sixth"),key!ES92,IF(AND($C$2="Seventh"),key!ES192,IF(AND($C$2="eighth"),key!ES292,"")))</f>
        <v/>
      </c>
      <c r="EE90" s="302" t="str">
        <f>IF(AND($C$2="sixth"),key!ET92,IF(AND($C$2="Seventh"),key!ET192,IF(AND($C$2="eighth"),key!ET292,"")))</f>
        <v/>
      </c>
      <c r="EF90" s="298" t="str">
        <f>IF(AND($C$2="sixth"),key!EU92,IF(AND($C$2="Seventh"),key!EU192,IF(AND($C$2="eighth"),key!EU292,"")))</f>
        <v/>
      </c>
      <c r="EG90" s="259" t="str">
        <f>IF(AND($C$2="sixth"),key!EX92,IF(AND($C$2="Seventh"),key!EX192,IF(AND($C$2="eighth"),key!EX292,"")))</f>
        <v/>
      </c>
      <c r="EH90" s="299" t="str">
        <f>IF(AND($C$2="sixth"),key!EY92,IF(AND($C$2="Seventh"),key!EY192,IF(AND($C$2="eighth"),key!EY292,"")))</f>
        <v/>
      </c>
      <c r="EI90" s="260" t="str">
        <f t="shared" si="21"/>
        <v/>
      </c>
      <c r="EJ90" s="254" t="str">
        <f>IF(AND($C$2="sixth"),key!EZ92,IF(AND($C$2="Seventh"),key!EZ192,IF(AND($C$2="eighth"),key!EZ292,"")))</f>
        <v/>
      </c>
      <c r="EK90" s="254" t="str">
        <f>IF(AND($C$2="sixth"),key!FA92,IF(AND($C$2="Seventh"),key!FA192,IF(AND($C$2="eighth"),key!FA292,"")))</f>
        <v/>
      </c>
      <c r="EL90" s="254" t="str">
        <f>IF(AND($C$2="sixth"),key!FB92,IF(AND($C$2="Seventh"),key!FB192,IF(AND($C$2="eighth"),key!FB292,"")))</f>
        <v/>
      </c>
      <c r="EM90" s="254" t="str">
        <f>IF(AND($C$2="sixth"),key!FC92,IF(AND($C$2="Seventh"),key!FC192,IF(AND($C$2="eighth"),key!FC292,"")))</f>
        <v/>
      </c>
      <c r="EN90" s="254" t="str">
        <f>IF(AND($C$2="sixth"),key!FD92,IF(AND($C$2="Seventh"),key!FD192,IF(AND($C$2="eighth"),key!FD292,"")))</f>
        <v/>
      </c>
      <c r="EO90" s="310" t="str">
        <f>IF(AND($C$2="sixth"),key!FE92,IF(AND($C$2="Seventh"),key!FE192,IF(AND($C$2="eighth"),key!FE292,"")))</f>
        <v/>
      </c>
      <c r="EP90" s="311" t="str">
        <f>IF(AND($C$2="sixth"),key!FF92,IF(AND($C$2="Seventh"),key!FF192,IF(AND($C$2="eighth"),key!FF292,"")))</f>
        <v xml:space="preserve"> </v>
      </c>
      <c r="EQ90" s="254" t="str">
        <f>IF(AND($C$2="sixth"),key!FG92,IF(AND($C$2="Seventh"),key!FG192,IF(AND($C$2="eighth"),key!FG292,"")))</f>
        <v/>
      </c>
      <c r="ER90" s="254" t="str">
        <f>IF(AND($C$2="sixth"),key!FH92,IF(AND($C$2="Seventh"),key!FH192,IF(AND($C$2="eighth"),key!FH292,"")))</f>
        <v/>
      </c>
      <c r="ES90" s="254" t="str">
        <f>IF(AND($C$2="sixth"),key!FI92,IF(AND($C$2="Seventh"),key!FI192,IF(AND($C$2="eighth"),key!FI292,"")))</f>
        <v/>
      </c>
      <c r="ET90" s="254" t="str">
        <f>IF(AND($C$2="sixth"),key!FJ92,IF(AND($C$2="Seventh"),key!FJ192,IF(AND($C$2="eighth"),key!FJ292,"")))</f>
        <v/>
      </c>
      <c r="EU90" s="254" t="str">
        <f>IF(AND($C$2="sixth"),key!FK92,IF(AND($C$2="Seventh"),key!FK192,IF(AND($C$2="eighth"),key!FK292,"")))</f>
        <v/>
      </c>
      <c r="EV90" s="310" t="str">
        <f>IF(AND($C$2="sixth"),key!FL92,IF(AND($C$2="Seventh"),key!FL192,IF(AND($C$2="eighth"),key!FL292,"")))</f>
        <v/>
      </c>
      <c r="EW90" s="311" t="str">
        <f>IF(AND($C$2="sixth"),key!FM92,IF(AND($C$2="Seventh"),key!FM192,IF(AND($C$2="eighth"),key!FM292,"")))</f>
        <v xml:space="preserve"> </v>
      </c>
      <c r="EX90" s="254" t="str">
        <f>IF(AND($C$2="sixth"),key!FN92,IF(AND($C$2="Seventh"),key!FN192,IF(AND($C$2="eighth"),key!FN292,"")))</f>
        <v/>
      </c>
      <c r="EY90" s="254" t="str">
        <f>IF(AND($C$2="sixth"),key!FO92,IF(AND($C$2="Seventh"),key!FO192,IF(AND($C$2="eighth"),key!FO292,"")))</f>
        <v/>
      </c>
      <c r="EZ90" s="254" t="str">
        <f>IF(AND($C$2="sixth"),key!FP92,IF(AND($C$2="Seventh"),key!FP192,IF(AND($C$2="eighth"),key!FP292,"")))</f>
        <v/>
      </c>
      <c r="FA90" s="254" t="str">
        <f>IF(AND($C$2="sixth"),key!FQ92,IF(AND($C$2="Seventh"),key!FQ192,IF(AND($C$2="eighth"),key!FQ292,"")))</f>
        <v/>
      </c>
      <c r="FB90" s="254" t="str">
        <f>IF(AND($C$2="sixth"),key!FR92,IF(AND($C$2="Seventh"),key!FR192,IF(AND($C$2="eighth"),key!FR292,"")))</f>
        <v/>
      </c>
      <c r="FC90" s="310" t="str">
        <f>IF(AND($C$2="sixth"),key!FS92,IF(AND($C$2="Seventh"),key!FS192,IF(AND($C$2="eighth"),key!FS292,"")))</f>
        <v/>
      </c>
      <c r="FD90" s="311" t="str">
        <f>IF(AND($C$2="sixth"),key!FT92,IF(AND($C$2="Seventh"),key!FT192,IF(AND($C$2="eighth"),key!FT292,"")))</f>
        <v xml:space="preserve"> </v>
      </c>
      <c r="FE90" s="344" t="str">
        <f t="shared" si="13"/>
        <v/>
      </c>
      <c r="FF90" s="261" t="str">
        <f>IF(AND($C$2="sixth"),key!GI92,IF(AND($C$2="Seventh"),key!GI192,IF(AND($C$2="eighth"),key!GI292,"")))</f>
        <v/>
      </c>
      <c r="FG90" s="842" t="str">
        <f>IF(AND($C$2="sixth"),key!GJ92,IF(AND($C$2="Seventh"),key!GJ192,IF(AND($C$2="eighth"),key!GJ292,"")))</f>
        <v/>
      </c>
      <c r="FH90" s="843"/>
      <c r="FI90" s="255" t="str">
        <f>IF(AND($C$2="sixth"),key!GG92,IF(AND($C$2="Seventh"),key!GG192,IF(AND($C$2="eighth"),key!GG292,"")))</f>
        <v/>
      </c>
      <c r="FJ90" s="330" t="str">
        <f t="shared" si="22"/>
        <v/>
      </c>
      <c r="FK90" s="248"/>
      <c r="FL90" s="248"/>
      <c r="FY90" s="50" t="str">
        <f>IF(AND($C$2="sixth"),key!GH92,IF(AND($C$2="Seventh"),key!GH192,IF(AND($C$2="eighth"),key!GH292,"")))</f>
        <v/>
      </c>
    </row>
    <row r="91" spans="1:181" ht="18.75">
      <c r="A91" s="257">
        <v>85</v>
      </c>
      <c r="B91" s="291" t="str">
        <f>IF(AND($C$2="sixth"),key!E93,IF(AND($C$2="Seventh"),key!E193,IF(AND($C$2="eighth"),key!E293,"")))</f>
        <v/>
      </c>
      <c r="C91" s="288" t="str">
        <f>IF(ISNA(VLOOKUP(D91,Register!A$7:Z$315,10,FALSE)),"",VLOOKUP(D91,Register!A$7:Z$315,10,FALSE))</f>
        <v/>
      </c>
      <c r="D91" s="289" t="str">
        <f>IF(AND($C$2="sixth"),key!B93,IF(AND($C$2="Seventh"),key!B193,IF(AND($C$2="eighth"),key!B293,"")))</f>
        <v/>
      </c>
      <c r="E91" s="290" t="str">
        <f>IF(AND($C$2="sixth"),key!C93,IF(AND($C$2="Seventh"),key!C193,IF(AND($C$2="eighth"),key!C293,"")))</f>
        <v/>
      </c>
      <c r="F91" s="290" t="str">
        <f>IF(AND($C$2="sixth"),key!D93,IF(AND($C$2="Seventh"),key!D193,IF(AND($C$2="eighth"),key!D293,"")))</f>
        <v/>
      </c>
      <c r="G91" s="295" t="str">
        <f>IF(AND($C$2="sixth"),key!G93,IF(AND($C$2="Seventh"),key!G193,IF(AND($C$2="eighth"),key!G293,"")))</f>
        <v/>
      </c>
      <c r="H91" s="295" t="str">
        <f>IF(AND($C$2="sixth"),key!H93,IF(AND($C$2="Seventh"),key!H193,IF(AND($C$2="eighth"),key!H293,"")))</f>
        <v/>
      </c>
      <c r="I91" s="297" t="str">
        <f t="shared" si="12"/>
        <v/>
      </c>
      <c r="J91" s="296" t="str">
        <f>IF(AND($C$2="sixth"),key!J93,IF(AND($C$2="Seventh"),key!J193,IF(AND($C$2="eighth"),key!J293,"")))</f>
        <v/>
      </c>
      <c r="K91" s="295" t="str">
        <f>IF(AND($C$2="sixth"),key!K93,IF(AND($C$2="Seventh"),key!K193,IF(AND($C$2="eighth"),key!K293,"")))</f>
        <v/>
      </c>
      <c r="L91" s="295" t="str">
        <f>IF(AND($C$2="sixth"),key!L93,IF(AND($C$2="Seventh"),key!L193,IF(AND($C$2="eighth"),key!L293,"")))</f>
        <v/>
      </c>
      <c r="M91" s="258" t="str">
        <f t="shared" si="14"/>
        <v/>
      </c>
      <c r="N91" s="298" t="str">
        <f>IF(AND($C$2="sixth"),key!N93,IF(AND($C$2="Seventh"),key!N193,IF(AND($C$2="eighth"),key!N293,"")))</f>
        <v/>
      </c>
      <c r="O91" s="295" t="str">
        <f>IF(AND($C$2="sixth"),key!O93,IF(AND($C$2="Seventh"),key!O193,IF(AND($C$2="eighth"),key!O293,"")))</f>
        <v/>
      </c>
      <c r="P91" s="295" t="str">
        <f>IF(AND($C$2="sixth"),key!P93,IF(AND($C$2="Seventh"),key!P193,IF(AND($C$2="eighth"),key!P293,"")))</f>
        <v/>
      </c>
      <c r="Q91" s="258" t="str">
        <f t="shared" si="15"/>
        <v/>
      </c>
      <c r="R91" s="298" t="str">
        <f>IF(AND($C$2="sixth"),key!R93,IF(AND($C$2="Seventh"),key!R193,IF(AND($C$2="eighth"),key!R293,"")))</f>
        <v/>
      </c>
      <c r="S91" s="295" t="str">
        <f>IF(AND($C$2="sixth"),key!S93,IF(AND($C$2="Seventh"),key!S193,IF(AND($C$2="eighth"),key!S293,"")))</f>
        <v/>
      </c>
      <c r="T91" s="295" t="str">
        <f>IF(AND($C$2="sixth"),key!T93,IF(AND($C$2="Seventh"),key!T193,IF(AND($C$2="eighth"),key!T293,"")))</f>
        <v/>
      </c>
      <c r="U91" s="258" t="str">
        <f t="shared" si="16"/>
        <v/>
      </c>
      <c r="V91" s="298" t="str">
        <f>IF(AND($C$2="sixth"),key!V93,IF(AND($C$2="Seventh"),key!V193,IF(AND($C$2="eighth"),key!V293,"")))</f>
        <v/>
      </c>
      <c r="W91" s="295" t="str">
        <f>IF(AND($C$2="sixth"),key!W93,IF(AND($C$2="Seventh"),key!W193,IF(AND($C$2="eighth"),key!W293,"")))</f>
        <v/>
      </c>
      <c r="X91" s="295" t="str">
        <f>IF(AND($C$2="sixth"),key!X93,IF(AND($C$2="Seventh"),key!X193,IF(AND($C$2="eighth"),key!X293,"")))</f>
        <v/>
      </c>
      <c r="Y91" s="259" t="str">
        <f t="shared" si="17"/>
        <v/>
      </c>
      <c r="Z91" s="298" t="str">
        <f>IF(AND($C$2="sixth"),key!Z93,IF(AND($C$2="Seventh"),key!Z193,IF(AND($C$2="eighth"),key!Z293,"")))</f>
        <v/>
      </c>
      <c r="AA91" s="259" t="str">
        <f>IF(AND($C$2="sixth"),key!AC93,IF(AND($C$2="Seventh"),key!AC193,IF(AND($C$2="eighth"),key!AC293,"")))</f>
        <v/>
      </c>
      <c r="AB91" s="299" t="str">
        <f>IF(AND($C$2="sixth"),key!AD93,IF(AND($C$2="Seventh"),key!AD193,IF(AND($C$2="eighth"),key!AD293,"")))</f>
        <v/>
      </c>
      <c r="AC91" s="295" t="str">
        <f>IF(AND($C$2="sixth"),key!AF93,IF(AND($C$2="Seventh"),key!AF193,IF(AND($C$2="eighth"),key!AF293,"")))</f>
        <v/>
      </c>
      <c r="AD91" s="295" t="str">
        <f>IF(AND($C$2="sixth"),key!AG93,IF(AND($C$2="Seventh"),key!AG193,IF(AND($C$2="eighth"),key!AG293,"")))</f>
        <v/>
      </c>
      <c r="AE91" s="297" t="str">
        <f t="shared" si="18"/>
        <v/>
      </c>
      <c r="AF91" s="296" t="str">
        <f>IF(AND($C$2="sixth"),key!AI93,IF(AND($C$2="Seventh"),key!AI193,IF(AND($C$2="eighth"),key!AI293,"")))</f>
        <v/>
      </c>
      <c r="AG91" s="295" t="str">
        <f>IF(AND($C$2="sixth"),key!AJ93,IF(AND($C$2="Seventh"),key!AJ193,IF(AND($C$2="eighth"),key!AJ293,"")))</f>
        <v/>
      </c>
      <c r="AH91" s="295" t="str">
        <f>IF(AND($C$2="sixth"),key!AK93,IF(AND($C$2="Seventh"),key!AK193,IF(AND($C$2="eighth"),key!AK293,"")))</f>
        <v/>
      </c>
      <c r="AI91" s="258" t="str">
        <f t="shared" si="19"/>
        <v/>
      </c>
      <c r="AJ91" s="298" t="str">
        <f>IF(AND($C$2="sixth"),key!AM93,IF(AND($C$2="Seventh"),key!AM193,IF(AND($C$2="eighth"),key!AM293,"")))</f>
        <v/>
      </c>
      <c r="AK91" s="295" t="str">
        <f>IF(AND($C$2="sixth"),key!AN93,IF(AND($C$2="Seventh"),key!AN193,IF(AND($C$2="eighth"),key!AN293,"")))</f>
        <v/>
      </c>
      <c r="AL91" s="295" t="str">
        <f>IF(AND($C$2="sixth"),key!AO93,IF(AND($C$2="Seventh"),key!AO193,IF(AND($C$2="eighth"),key!AO293,"")))</f>
        <v/>
      </c>
      <c r="AM91" s="258" t="str">
        <f t="shared" si="20"/>
        <v/>
      </c>
      <c r="AN91" s="298" t="str">
        <f>IF(AND($C$2="sixth"),key!AQ93,IF(AND($C$2="Seventh"),key!AQ193,IF(AND($C$2="eighth"),key!AQ293,"")))</f>
        <v/>
      </c>
      <c r="AO91" s="295" t="str">
        <f>IF(AND($C$2="sixth"),key!AR93,IF(AND($C$2="Seventh"),key!AR193,IF(AND($C$2="eighth"),key!AR293,"")))</f>
        <v/>
      </c>
      <c r="AP91" s="295" t="str">
        <f>IF(AND($C$2="sixth"),key!AS93,IF(AND($C$2="Seventh"),key!AS193,IF(AND($C$2="eighth"),key!AS293,"")))</f>
        <v/>
      </c>
      <c r="AQ91" s="303" t="str">
        <f>IF(AND($C$2="sixth"),key!AT93,IF(AND($C$2="Seventh"),key!AT193,IF(AND($C$2="eighth"),key!AT293,"")))</f>
        <v/>
      </c>
      <c r="AR91" s="298" t="str">
        <f>IF(AND($C$2="sixth"),key!AU93,IF(AND($C$2="Seventh"),key!AU193,IF(AND($C$2="eighth"),key!AU293,"")))</f>
        <v/>
      </c>
      <c r="AS91" s="295" t="str">
        <f>IF(AND($C$2="sixth"),key!AV93,IF(AND($C$2="Seventh"),key!AV193,IF(AND($C$2="eighth"),key!AV293,"")))</f>
        <v/>
      </c>
      <c r="AT91" s="295" t="str">
        <f>IF(AND($C$2="sixth"),key!AW93,IF(AND($C$2="Seventh"),key!AW193,IF(AND($C$2="eighth"),key!AW293,"")))</f>
        <v/>
      </c>
      <c r="AU91" s="303" t="str">
        <f>IF(AND($C$2="sixth"),key!AX93,IF(AND($C$2="Seventh"),key!AX193,IF(AND($C$2="eighth"),key!AX293,"")))</f>
        <v/>
      </c>
      <c r="AV91" s="298" t="str">
        <f>IF(AND($C$2="sixth"),key!AY93,IF(AND($C$2="Seventh"),key!AY193,IF(AND($C$2="eighth"),key!AY293,"")))</f>
        <v/>
      </c>
      <c r="AW91" s="259" t="str">
        <f>IF(AND($C$2="sixth"),key!BB93,IF(AND($C$2="Seventh"),key!BB193,IF(AND($C$2="eighth"),key!BB293,"")))</f>
        <v/>
      </c>
      <c r="AX91" s="299" t="str">
        <f>IF(AND($C$2="sixth"),key!BC93,IF(AND($C$2="Seventh"),key!BC193,IF(AND($C$2="eighth"),key!BC293,"")))</f>
        <v/>
      </c>
      <c r="AY91" s="295" t="str">
        <f>IF(AND($C$2="sixth"),key!BE93,IF(AND($C$2="Seventh"),key!BE193,IF(AND($C$2="eighth"),key!BE293,"")))</f>
        <v/>
      </c>
      <c r="AZ91" s="295" t="str">
        <f>IF(AND($C$2="sixth"),key!BF93,IF(AND($C$2="Seventh"),key!BF193,IF(AND($C$2="eighth"),key!BF293,"")))</f>
        <v/>
      </c>
      <c r="BA91" s="302" t="str">
        <f>IF(AND($C$2="sixth"),key!BG93,IF(AND($C$2="Seventh"),key!BG193,IF(AND($C$2="eighth"),key!BG293,"")))</f>
        <v/>
      </c>
      <c r="BB91" s="298" t="str">
        <f>IF(AND($C$2="sixth"),key!BH93,IF(AND($C$2="Seventh"),key!BH193,IF(AND($C$2="eighth"),key!BH293,"")))</f>
        <v/>
      </c>
      <c r="BC91" s="295" t="str">
        <f>IF(AND($C$2="sixth"),key!BI93,IF(AND($C$2="Seventh"),key!BI193,IF(AND($C$2="eighth"),key!BI293,"")))</f>
        <v/>
      </c>
      <c r="BD91" s="295" t="str">
        <f>IF(AND($C$2="sixth"),key!BJ93,IF(AND($C$2="Seventh"),key!BJ193,IF(AND($C$2="eighth"),key!BJ293,"")))</f>
        <v/>
      </c>
      <c r="BE91" s="302" t="str">
        <f>IF(AND($C$2="sixth"),key!BK93,IF(AND($C$2="Seventh"),key!BK193,IF(AND($C$2="eighth"),key!BK293,"")))</f>
        <v/>
      </c>
      <c r="BF91" s="298" t="str">
        <f>IF(AND($C$2="sixth"),key!BL93,IF(AND($C$2="Seventh"),key!BL193,IF(AND($C$2="eighth"),key!BL293,"")))</f>
        <v/>
      </c>
      <c r="BG91" s="295" t="str">
        <f>IF(AND($C$2="sixth"),key!BM93,IF(AND($C$2="Seventh"),key!BM193,IF(AND($C$2="eighth"),key!BM293,"")))</f>
        <v/>
      </c>
      <c r="BH91" s="295" t="str">
        <f>IF(AND($C$2="sixth"),key!BN93,IF(AND($C$2="Seventh"),key!BN193,IF(AND($C$2="eighth"),key!BN293,"")))</f>
        <v/>
      </c>
      <c r="BI91" s="302" t="str">
        <f>IF(AND($C$2="sixth"),key!BO93,IF(AND($C$2="Seventh"),key!BO193,IF(AND($C$2="eighth"),key!BO293,"")))</f>
        <v/>
      </c>
      <c r="BJ91" s="298" t="str">
        <f>IF(AND($C$2="sixth"),key!BP93,IF(AND($C$2="Seventh"),key!BP193,IF(AND($C$2="eighth"),key!BP293,"")))</f>
        <v/>
      </c>
      <c r="BK91" s="295" t="str">
        <f>IF(AND($C$2="sixth"),key!BQ93,IF(AND($C$2="Seventh"),key!BQ193,IF(AND($C$2="eighth"),key!BQ293,"")))</f>
        <v/>
      </c>
      <c r="BL91" s="295" t="str">
        <f>IF(AND($C$2="sixth"),key!BR93,IF(AND($C$2="Seventh"),key!BR193,IF(AND($C$2="eighth"),key!BR293,"")))</f>
        <v/>
      </c>
      <c r="BM91" s="302" t="str">
        <f>IF(AND($C$2="sixth"),key!BS93,IF(AND($C$2="Seventh"),key!BS193,IF(AND($C$2="eighth"),key!BS293,"")))</f>
        <v/>
      </c>
      <c r="BN91" s="298" t="str">
        <f>IF(AND($C$2="sixth"),key!BT93,IF(AND($C$2="Seventh"),key!BT193,IF(AND($C$2="eighth"),key!BT293,"")))</f>
        <v/>
      </c>
      <c r="BO91" s="295" t="str">
        <f>IF(AND($C$2="sixth"),key!BU93,IF(AND($C$2="Seventh"),key!BU193,IF(AND($C$2="eighth"),key!BU293,"")))</f>
        <v/>
      </c>
      <c r="BP91" s="295" t="str">
        <f>IF(AND($C$2="sixth"),key!BV93,IF(AND($C$2="Seventh"),key!BV193,IF(AND($C$2="eighth"),key!BV293,"")))</f>
        <v/>
      </c>
      <c r="BQ91" s="302" t="str">
        <f>IF(AND($C$2="sixth"),key!BW93,IF(AND($C$2="Seventh"),key!BW193,IF(AND($C$2="eighth"),key!BW293,"")))</f>
        <v/>
      </c>
      <c r="BR91" s="298" t="str">
        <f>IF(AND($C$2="sixth"),key!BX93,IF(AND($C$2="Seventh"),key!BX193,IF(AND($C$2="eighth"),key!BX293,"")))</f>
        <v/>
      </c>
      <c r="BS91" s="259" t="str">
        <f>IF(AND($C$2="sixth"),key!CA93,IF(AND($C$2="Seventh"),key!CA193,IF(AND($C$2="eighth"),key!CA293,"")))</f>
        <v/>
      </c>
      <c r="BT91" s="299" t="str">
        <f>IF(AND($C$2="sixth"),key!CB93,IF(AND($C$2="Seventh"),key!CB193,IF(AND($C$2="eighth"),key!CB293,"")))</f>
        <v/>
      </c>
      <c r="BU91" s="295" t="str">
        <f>IF(AND($C$2="sixth"),key!CD93,IF(AND($C$2="Seventh"),key!CD193,IF(AND($C$2="eighth"),key!CD293,"")))</f>
        <v/>
      </c>
      <c r="BV91" s="295" t="str">
        <f>IF(AND($C$2="sixth"),key!CE93,IF(AND($C$2="Seventh"),key!CE193,IF(AND($C$2="eighth"),key!CE293,"")))</f>
        <v/>
      </c>
      <c r="BW91" s="302" t="str">
        <f>IF(AND($C$2="sixth"),key!CF93,IF(AND($C$2="Seventh"),key!CF193,IF(AND($C$2="eighth"),key!CF293,"")))</f>
        <v/>
      </c>
      <c r="BX91" s="298" t="str">
        <f>IF(AND($C$2="sixth"),key!CG93,IF(AND($C$2="Seventh"),key!CG193,IF(AND($C$2="eighth"),key!CG293,"")))</f>
        <v/>
      </c>
      <c r="BY91" s="295" t="str">
        <f>IF(AND($C$2="sixth"),key!CH93,IF(AND($C$2="Seventh"),key!CH193,IF(AND($C$2="eighth"),key!CH293,"")))</f>
        <v/>
      </c>
      <c r="BZ91" s="295" t="str">
        <f>IF(AND($C$2="sixth"),key!CI93,IF(AND($C$2="Seventh"),key!CI193,IF(AND($C$2="eighth"),key!CI293,"")))</f>
        <v/>
      </c>
      <c r="CA91" s="302" t="str">
        <f>IF(AND($C$2="sixth"),key!CJ93,IF(AND($C$2="Seventh"),key!CJ193,IF(AND($C$2="eighth"),key!CJ293,"")))</f>
        <v/>
      </c>
      <c r="CB91" s="298" t="str">
        <f>IF(AND($C$2="sixth"),key!CK93,IF(AND($C$2="Seventh"),key!CK193,IF(AND($C$2="eighth"),key!CK293,"")))</f>
        <v/>
      </c>
      <c r="CC91" s="295" t="str">
        <f>IF(AND($C$2="sixth"),key!CL93,IF(AND($C$2="Seventh"),key!CL193,IF(AND($C$2="eighth"),key!CL293,"")))</f>
        <v/>
      </c>
      <c r="CD91" s="295" t="str">
        <f>IF(AND($C$2="sixth"),key!CM93,IF(AND($C$2="Seventh"),key!CM193,IF(AND($C$2="eighth"),key!CM293,"")))</f>
        <v/>
      </c>
      <c r="CE91" s="302" t="str">
        <f>IF(AND($C$2="sixth"),key!CN93,IF(AND($C$2="Seventh"),key!CN193,IF(AND($C$2="eighth"),key!CN293,"")))</f>
        <v/>
      </c>
      <c r="CF91" s="298" t="str">
        <f>IF(AND($C$2="sixth"),key!CO93,IF(AND($C$2="Seventh"),key!CO193,IF(AND($C$2="eighth"),key!CO293,"")))</f>
        <v/>
      </c>
      <c r="CG91" s="295" t="str">
        <f>IF(AND($C$2="sixth"),key!CP93,IF(AND($C$2="Seventh"),key!CP193,IF(AND($C$2="eighth"),key!CP293,"")))</f>
        <v/>
      </c>
      <c r="CH91" s="295" t="str">
        <f>IF(AND($C$2="sixth"),key!CQ93,IF(AND($C$2="Seventh"),key!CQ193,IF(AND($C$2="eighth"),key!CQ293,"")))</f>
        <v/>
      </c>
      <c r="CI91" s="302" t="str">
        <f>IF(AND($C$2="sixth"),key!CR93,IF(AND($C$2="Seventh"),key!CR193,IF(AND($C$2="eighth"),key!CR293,"")))</f>
        <v/>
      </c>
      <c r="CJ91" s="298" t="str">
        <f>IF(AND($C$2="sixth"),key!CS93,IF(AND($C$2="Seventh"),key!CS193,IF(AND($C$2="eighth"),key!CS293,"")))</f>
        <v/>
      </c>
      <c r="CK91" s="295" t="str">
        <f>IF(AND($C$2="sixth"),key!CT93,IF(AND($C$2="Seventh"),key!CT193,IF(AND($C$2="eighth"),key!CT293,"")))</f>
        <v/>
      </c>
      <c r="CL91" s="295" t="str">
        <f>IF(AND($C$2="sixth"),key!CU93,IF(AND($C$2="Seventh"),key!CU193,IF(AND($C$2="eighth"),key!CU293,"")))</f>
        <v/>
      </c>
      <c r="CM91" s="302" t="str">
        <f>IF(AND($C$2="sixth"),key!CV93,IF(AND($C$2="Seventh"),key!CV193,IF(AND($C$2="eighth"),key!CV293,"")))</f>
        <v/>
      </c>
      <c r="CN91" s="298" t="str">
        <f>IF(AND($C$2="sixth"),key!CW93,IF(AND($C$2="Seventh"),key!CW193,IF(AND($C$2="eighth"),key!CW293,"")))</f>
        <v/>
      </c>
      <c r="CO91" s="259" t="str">
        <f>IF(AND($C$2="sixth"),key!CZ93,IF(AND($C$2="Seventh"),key!CZ193,IF(AND($C$2="eighth"),key!CZ293,"")))</f>
        <v/>
      </c>
      <c r="CP91" s="299" t="str">
        <f>IF(AND($C$2="sixth"),key!DA93,IF(AND($C$2="Seventh"),key!DA193,IF(AND($C$2="eighth"),key!DA293,"")))</f>
        <v/>
      </c>
      <c r="CQ91" s="295" t="str">
        <f>IF(AND($C$2="sixth"),key!DC93,IF(AND($C$2="Seventh"),key!DC193,IF(AND($C$2="eighth"),key!DC293,"")))</f>
        <v/>
      </c>
      <c r="CR91" s="295" t="str">
        <f>IF(AND($C$2="sixth"),key!DD93,IF(AND($C$2="Seventh"),key!DD193,IF(AND($C$2="eighth"),key!DD293,"")))</f>
        <v/>
      </c>
      <c r="CS91" s="302" t="str">
        <f>IF(AND($C$2="sixth"),key!DE93,IF(AND($C$2="Seventh"),key!DE193,IF(AND($C$2="eighth"),key!DE293,"")))</f>
        <v/>
      </c>
      <c r="CT91" s="298" t="str">
        <f>IF(AND($C$2="sixth"),key!DF93,IF(AND($C$2="Seventh"),key!DF193,IF(AND($C$2="eighth"),key!DF293,"")))</f>
        <v/>
      </c>
      <c r="CU91" s="295" t="str">
        <f>IF(AND($C$2="sixth"),key!DG93,IF(AND($C$2="Seventh"),key!DG193,IF(AND($C$2="eighth"),key!DG293,"")))</f>
        <v/>
      </c>
      <c r="CV91" s="295" t="str">
        <f>IF(AND($C$2="sixth"),key!DH93,IF(AND($C$2="Seventh"),key!DH193,IF(AND($C$2="eighth"),key!DH293,"")))</f>
        <v/>
      </c>
      <c r="CW91" s="302" t="str">
        <f>IF(AND($C$2="sixth"),key!DI93,IF(AND($C$2="Seventh"),key!DI193,IF(AND($C$2="eighth"),key!DI293,"")))</f>
        <v/>
      </c>
      <c r="CX91" s="298" t="str">
        <f>IF(AND($C$2="sixth"),key!DJ93,IF(AND($C$2="Seventh"),key!DJ193,IF(AND($C$2="eighth"),key!DJ293,"")))</f>
        <v/>
      </c>
      <c r="CY91" s="295" t="str">
        <f>IF(AND($C$2="sixth"),key!DK93,IF(AND($C$2="Seventh"),key!DK193,IF(AND($C$2="eighth"),key!DK293,"")))</f>
        <v/>
      </c>
      <c r="CZ91" s="295" t="str">
        <f>IF(AND($C$2="sixth"),key!DL93,IF(AND($C$2="Seventh"),key!DL193,IF(AND($C$2="eighth"),key!DL293,"")))</f>
        <v/>
      </c>
      <c r="DA91" s="302" t="str">
        <f>IF(AND($C$2="sixth"),key!DM93,IF(AND($C$2="Seventh"),key!DM193,IF(AND($C$2="eighth"),key!DM293,"")))</f>
        <v/>
      </c>
      <c r="DB91" s="298" t="str">
        <f>IF(AND($C$2="sixth"),key!DN93,IF(AND($C$2="Seventh"),key!DN193,IF(AND($C$2="eighth"),key!DN293,"")))</f>
        <v/>
      </c>
      <c r="DC91" s="295" t="str">
        <f>IF(AND($C$2="sixth"),key!DO93,IF(AND($C$2="Seventh"),key!DO193,IF(AND($C$2="eighth"),key!DO293,"")))</f>
        <v/>
      </c>
      <c r="DD91" s="295" t="str">
        <f>IF(AND($C$2="sixth"),key!DP93,IF(AND($C$2="Seventh"),key!DP193,IF(AND($C$2="eighth"),key!DP293,"")))</f>
        <v/>
      </c>
      <c r="DE91" s="302" t="str">
        <f>IF(AND($C$2="sixth"),key!DQ93,IF(AND($C$2="Seventh"),key!DQ193,IF(AND($C$2="eighth"),key!DQ293,"")))</f>
        <v/>
      </c>
      <c r="DF91" s="298" t="str">
        <f>IF(AND($C$2="sixth"),key!DR93,IF(AND($C$2="Seventh"),key!DR193,IF(AND($C$2="eighth"),key!DR293,"")))</f>
        <v/>
      </c>
      <c r="DG91" s="295" t="str">
        <f>IF(AND($C$2="sixth"),key!DS93,IF(AND($C$2="Seventh"),key!DS193,IF(AND($C$2="eighth"),key!DS293,"")))</f>
        <v/>
      </c>
      <c r="DH91" s="295" t="str">
        <f>IF(AND($C$2="sixth"),key!DT93,IF(AND($C$2="Seventh"),key!DT193,IF(AND($C$2="eighth"),key!DT293,"")))</f>
        <v/>
      </c>
      <c r="DI91" s="302" t="str">
        <f>IF(AND($C$2="sixth"),key!DU93,IF(AND($C$2="Seventh"),key!DU193,IF(AND($C$2="eighth"),key!DU293,"")))</f>
        <v/>
      </c>
      <c r="DJ91" s="298" t="str">
        <f>IF(AND($C$2="sixth"),key!DV93,IF(AND($C$2="Seventh"),key!DV193,IF(AND($C$2="eighth"),key!DV293,"")))</f>
        <v/>
      </c>
      <c r="DK91" s="259" t="str">
        <f>IF(AND($C$2="sixth"),key!DY93,IF(AND($C$2="Seventh"),key!DY193,IF(AND($C$2="eighth"),key!DY293,"")))</f>
        <v/>
      </c>
      <c r="DL91" s="299" t="str">
        <f>IF(AND($C$2="sixth"),key!DZ93,IF(AND($C$2="Seventh"),key!DZ193,IF(AND($C$2="eighth"),key!DZ293,"")))</f>
        <v/>
      </c>
      <c r="DM91" s="295" t="str">
        <f>IF(AND($C$2="sixth"),key!EB93,IF(AND($C$2="Seventh"),key!EB193,IF(AND($C$2="eighth"),key!EB293,"")))</f>
        <v/>
      </c>
      <c r="DN91" s="295" t="str">
        <f>IF(AND($C$2="sixth"),key!EC93,IF(AND($C$2="Seventh"),key!EC193,IF(AND($C$2="eighth"),key!EC293,"")))</f>
        <v/>
      </c>
      <c r="DO91" s="302" t="str">
        <f>IF(AND($C$2="sixth"),key!ED93,IF(AND($C$2="Seventh"),key!ED193,IF(AND($C$2="eighth"),key!ED293,"")))</f>
        <v/>
      </c>
      <c r="DP91" s="298" t="str">
        <f>IF(AND($C$2="sixth"),key!EE93,IF(AND($C$2="Seventh"),key!EE193,IF(AND($C$2="eighth"),key!EE293,"")))</f>
        <v/>
      </c>
      <c r="DQ91" s="295" t="str">
        <f>IF(AND($C$2="sixth"),key!EF93,IF(AND($C$2="Seventh"),key!EF193,IF(AND($C$2="eighth"),key!EF293,"")))</f>
        <v/>
      </c>
      <c r="DR91" s="295" t="str">
        <f>IF(AND($C$2="sixth"),key!EG93,IF(AND($C$2="Seventh"),key!EG193,IF(AND($C$2="eighth"),key!EG293,"")))</f>
        <v/>
      </c>
      <c r="DS91" s="302" t="str">
        <f>IF(AND($C$2="sixth"),key!EH93,IF(AND($C$2="Seventh"),key!EH193,IF(AND($C$2="eighth"),key!EH293,"")))</f>
        <v/>
      </c>
      <c r="DT91" s="298" t="str">
        <f>IF(AND($C$2="sixth"),key!EI93,IF(AND($C$2="Seventh"),key!EI193,IF(AND($C$2="eighth"),key!EI293,"")))</f>
        <v/>
      </c>
      <c r="DU91" s="295" t="str">
        <f>IF(AND($C$2="sixth"),key!EJ93,IF(AND($C$2="Seventh"),key!EJ193,IF(AND($C$2="eighth"),key!EJ293,"")))</f>
        <v/>
      </c>
      <c r="DV91" s="295" t="str">
        <f>IF(AND($C$2="sixth"),key!EK93,IF(AND($C$2="Seventh"),key!EK193,IF(AND($C$2="eighth"),key!EK293,"")))</f>
        <v/>
      </c>
      <c r="DW91" s="302" t="str">
        <f>IF(AND($C$2="sixth"),key!EL93,IF(AND($C$2="Seventh"),key!EL193,IF(AND($C$2="eighth"),key!EL293,"")))</f>
        <v/>
      </c>
      <c r="DX91" s="298" t="str">
        <f>IF(AND($C$2="sixth"),key!EM93,IF(AND($C$2="Seventh"),key!EM193,IF(AND($C$2="eighth"),key!EM293,"")))</f>
        <v/>
      </c>
      <c r="DY91" s="295" t="str">
        <f>IF(AND($C$2="sixth"),key!EN93,IF(AND($C$2="Seventh"),key!EN193,IF(AND($C$2="eighth"),key!EN293,"")))</f>
        <v/>
      </c>
      <c r="DZ91" s="295" t="str">
        <f>IF(AND($C$2="sixth"),key!EO93,IF(AND($C$2="Seventh"),key!EO193,IF(AND($C$2="eighth"),key!EO293,"")))</f>
        <v/>
      </c>
      <c r="EA91" s="302" t="str">
        <f>IF(AND($C$2="sixth"),key!EP93,IF(AND($C$2="Seventh"),key!EP193,IF(AND($C$2="eighth"),key!EP293,"")))</f>
        <v/>
      </c>
      <c r="EB91" s="298" t="str">
        <f>IF(AND($C$2="sixth"),key!EQ93,IF(AND($C$2="Seventh"),key!EQ193,IF(AND($C$2="eighth"),key!EQ293,"")))</f>
        <v/>
      </c>
      <c r="EC91" s="295" t="str">
        <f>IF(AND($C$2="sixth"),key!ER93,IF(AND($C$2="Seventh"),key!ER193,IF(AND($C$2="eighth"),key!ER293,"")))</f>
        <v/>
      </c>
      <c r="ED91" s="295" t="str">
        <f>IF(AND($C$2="sixth"),key!ES93,IF(AND($C$2="Seventh"),key!ES193,IF(AND($C$2="eighth"),key!ES293,"")))</f>
        <v/>
      </c>
      <c r="EE91" s="302" t="str">
        <f>IF(AND($C$2="sixth"),key!ET93,IF(AND($C$2="Seventh"),key!ET193,IF(AND($C$2="eighth"),key!ET293,"")))</f>
        <v/>
      </c>
      <c r="EF91" s="298" t="str">
        <f>IF(AND($C$2="sixth"),key!EU93,IF(AND($C$2="Seventh"),key!EU193,IF(AND($C$2="eighth"),key!EU293,"")))</f>
        <v/>
      </c>
      <c r="EG91" s="259" t="str">
        <f>IF(AND($C$2="sixth"),key!EX93,IF(AND($C$2="Seventh"),key!EX193,IF(AND($C$2="eighth"),key!EX293,"")))</f>
        <v/>
      </c>
      <c r="EH91" s="299" t="str">
        <f>IF(AND($C$2="sixth"),key!EY93,IF(AND($C$2="Seventh"),key!EY193,IF(AND($C$2="eighth"),key!EY293,"")))</f>
        <v/>
      </c>
      <c r="EI91" s="260" t="str">
        <f t="shared" si="21"/>
        <v/>
      </c>
      <c r="EJ91" s="254" t="str">
        <f>IF(AND($C$2="sixth"),key!EZ93,IF(AND($C$2="Seventh"),key!EZ193,IF(AND($C$2="eighth"),key!EZ293,"")))</f>
        <v/>
      </c>
      <c r="EK91" s="254" t="str">
        <f>IF(AND($C$2="sixth"),key!FA93,IF(AND($C$2="Seventh"),key!FA193,IF(AND($C$2="eighth"),key!FA293,"")))</f>
        <v/>
      </c>
      <c r="EL91" s="254" t="str">
        <f>IF(AND($C$2="sixth"),key!FB93,IF(AND($C$2="Seventh"),key!FB193,IF(AND($C$2="eighth"),key!FB293,"")))</f>
        <v/>
      </c>
      <c r="EM91" s="254" t="str">
        <f>IF(AND($C$2="sixth"),key!FC93,IF(AND($C$2="Seventh"),key!FC193,IF(AND($C$2="eighth"),key!FC293,"")))</f>
        <v/>
      </c>
      <c r="EN91" s="254" t="str">
        <f>IF(AND($C$2="sixth"),key!FD93,IF(AND($C$2="Seventh"),key!FD193,IF(AND($C$2="eighth"),key!FD293,"")))</f>
        <v/>
      </c>
      <c r="EO91" s="310" t="str">
        <f>IF(AND($C$2="sixth"),key!FE93,IF(AND($C$2="Seventh"),key!FE193,IF(AND($C$2="eighth"),key!FE293,"")))</f>
        <v/>
      </c>
      <c r="EP91" s="311" t="str">
        <f>IF(AND($C$2="sixth"),key!FF93,IF(AND($C$2="Seventh"),key!FF193,IF(AND($C$2="eighth"),key!FF293,"")))</f>
        <v xml:space="preserve"> </v>
      </c>
      <c r="EQ91" s="254" t="str">
        <f>IF(AND($C$2="sixth"),key!FG93,IF(AND($C$2="Seventh"),key!FG193,IF(AND($C$2="eighth"),key!FG293,"")))</f>
        <v/>
      </c>
      <c r="ER91" s="254" t="str">
        <f>IF(AND($C$2="sixth"),key!FH93,IF(AND($C$2="Seventh"),key!FH193,IF(AND($C$2="eighth"),key!FH293,"")))</f>
        <v/>
      </c>
      <c r="ES91" s="254" t="str">
        <f>IF(AND($C$2="sixth"),key!FI93,IF(AND($C$2="Seventh"),key!FI193,IF(AND($C$2="eighth"),key!FI293,"")))</f>
        <v/>
      </c>
      <c r="ET91" s="254" t="str">
        <f>IF(AND($C$2="sixth"),key!FJ93,IF(AND($C$2="Seventh"),key!FJ193,IF(AND($C$2="eighth"),key!FJ293,"")))</f>
        <v/>
      </c>
      <c r="EU91" s="254" t="str">
        <f>IF(AND($C$2="sixth"),key!FK93,IF(AND($C$2="Seventh"),key!FK193,IF(AND($C$2="eighth"),key!FK293,"")))</f>
        <v/>
      </c>
      <c r="EV91" s="310" t="str">
        <f>IF(AND($C$2="sixth"),key!FL93,IF(AND($C$2="Seventh"),key!FL193,IF(AND($C$2="eighth"),key!FL293,"")))</f>
        <v/>
      </c>
      <c r="EW91" s="311" t="str">
        <f>IF(AND($C$2="sixth"),key!FM93,IF(AND($C$2="Seventh"),key!FM193,IF(AND($C$2="eighth"),key!FM293,"")))</f>
        <v xml:space="preserve"> </v>
      </c>
      <c r="EX91" s="254" t="str">
        <f>IF(AND($C$2="sixth"),key!FN93,IF(AND($C$2="Seventh"),key!FN193,IF(AND($C$2="eighth"),key!FN293,"")))</f>
        <v/>
      </c>
      <c r="EY91" s="254" t="str">
        <f>IF(AND($C$2="sixth"),key!FO93,IF(AND($C$2="Seventh"),key!FO193,IF(AND($C$2="eighth"),key!FO293,"")))</f>
        <v/>
      </c>
      <c r="EZ91" s="254" t="str">
        <f>IF(AND($C$2="sixth"),key!FP93,IF(AND($C$2="Seventh"),key!FP193,IF(AND($C$2="eighth"),key!FP293,"")))</f>
        <v/>
      </c>
      <c r="FA91" s="254" t="str">
        <f>IF(AND($C$2="sixth"),key!FQ93,IF(AND($C$2="Seventh"),key!FQ193,IF(AND($C$2="eighth"),key!FQ293,"")))</f>
        <v/>
      </c>
      <c r="FB91" s="254" t="str">
        <f>IF(AND($C$2="sixth"),key!FR93,IF(AND($C$2="Seventh"),key!FR193,IF(AND($C$2="eighth"),key!FR293,"")))</f>
        <v/>
      </c>
      <c r="FC91" s="310" t="str">
        <f>IF(AND($C$2="sixth"),key!FS93,IF(AND($C$2="Seventh"),key!FS193,IF(AND($C$2="eighth"),key!FS293,"")))</f>
        <v/>
      </c>
      <c r="FD91" s="311" t="str">
        <f>IF(AND($C$2="sixth"),key!FT93,IF(AND($C$2="Seventh"),key!FT193,IF(AND($C$2="eighth"),key!FT293,"")))</f>
        <v xml:space="preserve"> </v>
      </c>
      <c r="FE91" s="344" t="str">
        <f t="shared" si="13"/>
        <v/>
      </c>
      <c r="FF91" s="261" t="str">
        <f>IF(AND($C$2="sixth"),key!GI93,IF(AND($C$2="Seventh"),key!GI193,IF(AND($C$2="eighth"),key!GI293,"")))</f>
        <v/>
      </c>
      <c r="FG91" s="842" t="str">
        <f>IF(AND($C$2="sixth"),key!GJ93,IF(AND($C$2="Seventh"),key!GJ193,IF(AND($C$2="eighth"),key!GJ293,"")))</f>
        <v/>
      </c>
      <c r="FH91" s="843"/>
      <c r="FI91" s="255" t="str">
        <f>IF(AND($C$2="sixth"),key!GG93,IF(AND($C$2="Seventh"),key!GG193,IF(AND($C$2="eighth"),key!GG293,"")))</f>
        <v/>
      </c>
      <c r="FJ91" s="330" t="str">
        <f t="shared" si="22"/>
        <v/>
      </c>
      <c r="FK91" s="248"/>
      <c r="FL91" s="248"/>
      <c r="FY91" s="50" t="str">
        <f>IF(AND($C$2="sixth"),key!GH93,IF(AND($C$2="Seventh"),key!GH193,IF(AND($C$2="eighth"),key!GH293,"")))</f>
        <v/>
      </c>
    </row>
    <row r="92" spans="1:181" ht="18.75">
      <c r="A92" s="257">
        <v>86</v>
      </c>
      <c r="B92" s="291" t="str">
        <f>IF(AND($C$2="sixth"),key!E94,IF(AND($C$2="Seventh"),key!E194,IF(AND($C$2="eighth"),key!E294,"")))</f>
        <v/>
      </c>
      <c r="C92" s="288" t="str">
        <f>IF(ISNA(VLOOKUP(D92,Register!A$7:Z$315,10,FALSE)),"",VLOOKUP(D92,Register!A$7:Z$315,10,FALSE))</f>
        <v/>
      </c>
      <c r="D92" s="289" t="str">
        <f>IF(AND($C$2="sixth"),key!B94,IF(AND($C$2="Seventh"),key!B194,IF(AND($C$2="eighth"),key!B294,"")))</f>
        <v/>
      </c>
      <c r="E92" s="290" t="str">
        <f>IF(AND($C$2="sixth"),key!C94,IF(AND($C$2="Seventh"),key!C194,IF(AND($C$2="eighth"),key!C294,"")))</f>
        <v/>
      </c>
      <c r="F92" s="290" t="str">
        <f>IF(AND($C$2="sixth"),key!D94,IF(AND($C$2="Seventh"),key!D194,IF(AND($C$2="eighth"),key!D294,"")))</f>
        <v/>
      </c>
      <c r="G92" s="295" t="str">
        <f>IF(AND($C$2="sixth"),key!G94,IF(AND($C$2="Seventh"),key!G194,IF(AND($C$2="eighth"),key!G294,"")))</f>
        <v/>
      </c>
      <c r="H92" s="295" t="str">
        <f>IF(AND($C$2="sixth"),key!H94,IF(AND($C$2="Seventh"),key!H194,IF(AND($C$2="eighth"),key!H294,"")))</f>
        <v/>
      </c>
      <c r="I92" s="297" t="str">
        <f t="shared" si="12"/>
        <v/>
      </c>
      <c r="J92" s="296" t="str">
        <f>IF(AND($C$2="sixth"),key!J94,IF(AND($C$2="Seventh"),key!J194,IF(AND($C$2="eighth"),key!J294,"")))</f>
        <v/>
      </c>
      <c r="K92" s="295" t="str">
        <f>IF(AND($C$2="sixth"),key!K94,IF(AND($C$2="Seventh"),key!K194,IF(AND($C$2="eighth"),key!K294,"")))</f>
        <v/>
      </c>
      <c r="L92" s="295" t="str">
        <f>IF(AND($C$2="sixth"),key!L94,IF(AND($C$2="Seventh"),key!L194,IF(AND($C$2="eighth"),key!L294,"")))</f>
        <v/>
      </c>
      <c r="M92" s="258" t="str">
        <f t="shared" si="14"/>
        <v/>
      </c>
      <c r="N92" s="298" t="str">
        <f>IF(AND($C$2="sixth"),key!N94,IF(AND($C$2="Seventh"),key!N194,IF(AND($C$2="eighth"),key!N294,"")))</f>
        <v/>
      </c>
      <c r="O92" s="295" t="str">
        <f>IF(AND($C$2="sixth"),key!O94,IF(AND($C$2="Seventh"),key!O194,IF(AND($C$2="eighth"),key!O294,"")))</f>
        <v/>
      </c>
      <c r="P92" s="295" t="str">
        <f>IF(AND($C$2="sixth"),key!P94,IF(AND($C$2="Seventh"),key!P194,IF(AND($C$2="eighth"),key!P294,"")))</f>
        <v/>
      </c>
      <c r="Q92" s="258" t="str">
        <f t="shared" si="15"/>
        <v/>
      </c>
      <c r="R92" s="298" t="str">
        <f>IF(AND($C$2="sixth"),key!R94,IF(AND($C$2="Seventh"),key!R194,IF(AND($C$2="eighth"),key!R294,"")))</f>
        <v/>
      </c>
      <c r="S92" s="295" t="str">
        <f>IF(AND($C$2="sixth"),key!S94,IF(AND($C$2="Seventh"),key!S194,IF(AND($C$2="eighth"),key!S294,"")))</f>
        <v/>
      </c>
      <c r="T92" s="295" t="str">
        <f>IF(AND($C$2="sixth"),key!T94,IF(AND($C$2="Seventh"),key!T194,IF(AND($C$2="eighth"),key!T294,"")))</f>
        <v/>
      </c>
      <c r="U92" s="258" t="str">
        <f t="shared" si="16"/>
        <v/>
      </c>
      <c r="V92" s="298" t="str">
        <f>IF(AND($C$2="sixth"),key!V94,IF(AND($C$2="Seventh"),key!V194,IF(AND($C$2="eighth"),key!V294,"")))</f>
        <v/>
      </c>
      <c r="W92" s="295" t="str">
        <f>IF(AND($C$2="sixth"),key!W94,IF(AND($C$2="Seventh"),key!W194,IF(AND($C$2="eighth"),key!W294,"")))</f>
        <v/>
      </c>
      <c r="X92" s="295" t="str">
        <f>IF(AND($C$2="sixth"),key!X94,IF(AND($C$2="Seventh"),key!X194,IF(AND($C$2="eighth"),key!X294,"")))</f>
        <v/>
      </c>
      <c r="Y92" s="259" t="str">
        <f t="shared" si="17"/>
        <v/>
      </c>
      <c r="Z92" s="298" t="str">
        <f>IF(AND($C$2="sixth"),key!Z94,IF(AND($C$2="Seventh"),key!Z194,IF(AND($C$2="eighth"),key!Z294,"")))</f>
        <v/>
      </c>
      <c r="AA92" s="259" t="str">
        <f>IF(AND($C$2="sixth"),key!AC94,IF(AND($C$2="Seventh"),key!AC194,IF(AND($C$2="eighth"),key!AC294,"")))</f>
        <v/>
      </c>
      <c r="AB92" s="299" t="str">
        <f>IF(AND($C$2="sixth"),key!AD94,IF(AND($C$2="Seventh"),key!AD194,IF(AND($C$2="eighth"),key!AD294,"")))</f>
        <v/>
      </c>
      <c r="AC92" s="295" t="str">
        <f>IF(AND($C$2="sixth"),key!AF94,IF(AND($C$2="Seventh"),key!AF194,IF(AND($C$2="eighth"),key!AF294,"")))</f>
        <v/>
      </c>
      <c r="AD92" s="295" t="str">
        <f>IF(AND($C$2="sixth"),key!AG94,IF(AND($C$2="Seventh"),key!AG194,IF(AND($C$2="eighth"),key!AG294,"")))</f>
        <v/>
      </c>
      <c r="AE92" s="297" t="str">
        <f t="shared" si="18"/>
        <v/>
      </c>
      <c r="AF92" s="296" t="str">
        <f>IF(AND($C$2="sixth"),key!AI94,IF(AND($C$2="Seventh"),key!AI194,IF(AND($C$2="eighth"),key!AI294,"")))</f>
        <v/>
      </c>
      <c r="AG92" s="295" t="str">
        <f>IF(AND($C$2="sixth"),key!AJ94,IF(AND($C$2="Seventh"),key!AJ194,IF(AND($C$2="eighth"),key!AJ294,"")))</f>
        <v/>
      </c>
      <c r="AH92" s="295" t="str">
        <f>IF(AND($C$2="sixth"),key!AK94,IF(AND($C$2="Seventh"),key!AK194,IF(AND($C$2="eighth"),key!AK294,"")))</f>
        <v/>
      </c>
      <c r="AI92" s="258" t="str">
        <f t="shared" si="19"/>
        <v/>
      </c>
      <c r="AJ92" s="298" t="str">
        <f>IF(AND($C$2="sixth"),key!AM94,IF(AND($C$2="Seventh"),key!AM194,IF(AND($C$2="eighth"),key!AM294,"")))</f>
        <v/>
      </c>
      <c r="AK92" s="295" t="str">
        <f>IF(AND($C$2="sixth"),key!AN94,IF(AND($C$2="Seventh"),key!AN194,IF(AND($C$2="eighth"),key!AN294,"")))</f>
        <v/>
      </c>
      <c r="AL92" s="295" t="str">
        <f>IF(AND($C$2="sixth"),key!AO94,IF(AND($C$2="Seventh"),key!AO194,IF(AND($C$2="eighth"),key!AO294,"")))</f>
        <v/>
      </c>
      <c r="AM92" s="258" t="str">
        <f t="shared" si="20"/>
        <v/>
      </c>
      <c r="AN92" s="298" t="str">
        <f>IF(AND($C$2="sixth"),key!AQ94,IF(AND($C$2="Seventh"),key!AQ194,IF(AND($C$2="eighth"),key!AQ294,"")))</f>
        <v/>
      </c>
      <c r="AO92" s="295" t="str">
        <f>IF(AND($C$2="sixth"),key!AR94,IF(AND($C$2="Seventh"),key!AR194,IF(AND($C$2="eighth"),key!AR294,"")))</f>
        <v/>
      </c>
      <c r="AP92" s="295" t="str">
        <f>IF(AND($C$2="sixth"),key!AS94,IF(AND($C$2="Seventh"),key!AS194,IF(AND($C$2="eighth"),key!AS294,"")))</f>
        <v/>
      </c>
      <c r="AQ92" s="303" t="str">
        <f>IF(AND($C$2="sixth"),key!AT94,IF(AND($C$2="Seventh"),key!AT194,IF(AND($C$2="eighth"),key!AT294,"")))</f>
        <v/>
      </c>
      <c r="AR92" s="298" t="str">
        <f>IF(AND($C$2="sixth"),key!AU94,IF(AND($C$2="Seventh"),key!AU194,IF(AND($C$2="eighth"),key!AU294,"")))</f>
        <v/>
      </c>
      <c r="AS92" s="295" t="str">
        <f>IF(AND($C$2="sixth"),key!AV94,IF(AND($C$2="Seventh"),key!AV194,IF(AND($C$2="eighth"),key!AV294,"")))</f>
        <v/>
      </c>
      <c r="AT92" s="295" t="str">
        <f>IF(AND($C$2="sixth"),key!AW94,IF(AND($C$2="Seventh"),key!AW194,IF(AND($C$2="eighth"),key!AW294,"")))</f>
        <v/>
      </c>
      <c r="AU92" s="303" t="str">
        <f>IF(AND($C$2="sixth"),key!AX94,IF(AND($C$2="Seventh"),key!AX194,IF(AND($C$2="eighth"),key!AX294,"")))</f>
        <v/>
      </c>
      <c r="AV92" s="298" t="str">
        <f>IF(AND($C$2="sixth"),key!AY94,IF(AND($C$2="Seventh"),key!AY194,IF(AND($C$2="eighth"),key!AY294,"")))</f>
        <v/>
      </c>
      <c r="AW92" s="259" t="str">
        <f>IF(AND($C$2="sixth"),key!BB94,IF(AND($C$2="Seventh"),key!BB194,IF(AND($C$2="eighth"),key!BB294,"")))</f>
        <v/>
      </c>
      <c r="AX92" s="299" t="str">
        <f>IF(AND($C$2="sixth"),key!BC94,IF(AND($C$2="Seventh"),key!BC194,IF(AND($C$2="eighth"),key!BC294,"")))</f>
        <v/>
      </c>
      <c r="AY92" s="295" t="str">
        <f>IF(AND($C$2="sixth"),key!BE94,IF(AND($C$2="Seventh"),key!BE194,IF(AND($C$2="eighth"),key!BE294,"")))</f>
        <v/>
      </c>
      <c r="AZ92" s="295" t="str">
        <f>IF(AND($C$2="sixth"),key!BF94,IF(AND($C$2="Seventh"),key!BF194,IF(AND($C$2="eighth"),key!BF294,"")))</f>
        <v/>
      </c>
      <c r="BA92" s="302" t="str">
        <f>IF(AND($C$2="sixth"),key!BG94,IF(AND($C$2="Seventh"),key!BG194,IF(AND($C$2="eighth"),key!BG294,"")))</f>
        <v/>
      </c>
      <c r="BB92" s="298" t="str">
        <f>IF(AND($C$2="sixth"),key!BH94,IF(AND($C$2="Seventh"),key!BH194,IF(AND($C$2="eighth"),key!BH294,"")))</f>
        <v/>
      </c>
      <c r="BC92" s="295" t="str">
        <f>IF(AND($C$2="sixth"),key!BI94,IF(AND($C$2="Seventh"),key!BI194,IF(AND($C$2="eighth"),key!BI294,"")))</f>
        <v/>
      </c>
      <c r="BD92" s="295" t="str">
        <f>IF(AND($C$2="sixth"),key!BJ94,IF(AND($C$2="Seventh"),key!BJ194,IF(AND($C$2="eighth"),key!BJ294,"")))</f>
        <v/>
      </c>
      <c r="BE92" s="302" t="str">
        <f>IF(AND($C$2="sixth"),key!BK94,IF(AND($C$2="Seventh"),key!BK194,IF(AND($C$2="eighth"),key!BK294,"")))</f>
        <v/>
      </c>
      <c r="BF92" s="298" t="str">
        <f>IF(AND($C$2="sixth"),key!BL94,IF(AND($C$2="Seventh"),key!BL194,IF(AND($C$2="eighth"),key!BL294,"")))</f>
        <v/>
      </c>
      <c r="BG92" s="295" t="str">
        <f>IF(AND($C$2="sixth"),key!BM94,IF(AND($C$2="Seventh"),key!BM194,IF(AND($C$2="eighth"),key!BM294,"")))</f>
        <v/>
      </c>
      <c r="BH92" s="295" t="str">
        <f>IF(AND($C$2="sixth"),key!BN94,IF(AND($C$2="Seventh"),key!BN194,IF(AND($C$2="eighth"),key!BN294,"")))</f>
        <v/>
      </c>
      <c r="BI92" s="302" t="str">
        <f>IF(AND($C$2="sixth"),key!BO94,IF(AND($C$2="Seventh"),key!BO194,IF(AND($C$2="eighth"),key!BO294,"")))</f>
        <v/>
      </c>
      <c r="BJ92" s="298" t="str">
        <f>IF(AND($C$2="sixth"),key!BP94,IF(AND($C$2="Seventh"),key!BP194,IF(AND($C$2="eighth"),key!BP294,"")))</f>
        <v/>
      </c>
      <c r="BK92" s="295" t="str">
        <f>IF(AND($C$2="sixth"),key!BQ94,IF(AND($C$2="Seventh"),key!BQ194,IF(AND($C$2="eighth"),key!BQ294,"")))</f>
        <v/>
      </c>
      <c r="BL92" s="295" t="str">
        <f>IF(AND($C$2="sixth"),key!BR94,IF(AND($C$2="Seventh"),key!BR194,IF(AND($C$2="eighth"),key!BR294,"")))</f>
        <v/>
      </c>
      <c r="BM92" s="302" t="str">
        <f>IF(AND($C$2="sixth"),key!BS94,IF(AND($C$2="Seventh"),key!BS194,IF(AND($C$2="eighth"),key!BS294,"")))</f>
        <v/>
      </c>
      <c r="BN92" s="298" t="str">
        <f>IF(AND($C$2="sixth"),key!BT94,IF(AND($C$2="Seventh"),key!BT194,IF(AND($C$2="eighth"),key!BT294,"")))</f>
        <v/>
      </c>
      <c r="BO92" s="295" t="str">
        <f>IF(AND($C$2="sixth"),key!BU94,IF(AND($C$2="Seventh"),key!BU194,IF(AND($C$2="eighth"),key!BU294,"")))</f>
        <v/>
      </c>
      <c r="BP92" s="295" t="str">
        <f>IF(AND($C$2="sixth"),key!BV94,IF(AND($C$2="Seventh"),key!BV194,IF(AND($C$2="eighth"),key!BV294,"")))</f>
        <v/>
      </c>
      <c r="BQ92" s="302" t="str">
        <f>IF(AND($C$2="sixth"),key!BW94,IF(AND($C$2="Seventh"),key!BW194,IF(AND($C$2="eighth"),key!BW294,"")))</f>
        <v/>
      </c>
      <c r="BR92" s="298" t="str">
        <f>IF(AND($C$2="sixth"),key!BX94,IF(AND($C$2="Seventh"),key!BX194,IF(AND($C$2="eighth"),key!BX294,"")))</f>
        <v/>
      </c>
      <c r="BS92" s="259" t="str">
        <f>IF(AND($C$2="sixth"),key!CA94,IF(AND($C$2="Seventh"),key!CA194,IF(AND($C$2="eighth"),key!CA294,"")))</f>
        <v/>
      </c>
      <c r="BT92" s="299" t="str">
        <f>IF(AND($C$2="sixth"),key!CB94,IF(AND($C$2="Seventh"),key!CB194,IF(AND($C$2="eighth"),key!CB294,"")))</f>
        <v/>
      </c>
      <c r="BU92" s="295" t="str">
        <f>IF(AND($C$2="sixth"),key!CD94,IF(AND($C$2="Seventh"),key!CD194,IF(AND($C$2="eighth"),key!CD294,"")))</f>
        <v/>
      </c>
      <c r="BV92" s="295" t="str">
        <f>IF(AND($C$2="sixth"),key!CE94,IF(AND($C$2="Seventh"),key!CE194,IF(AND($C$2="eighth"),key!CE294,"")))</f>
        <v/>
      </c>
      <c r="BW92" s="302" t="str">
        <f>IF(AND($C$2="sixth"),key!CF94,IF(AND($C$2="Seventh"),key!CF194,IF(AND($C$2="eighth"),key!CF294,"")))</f>
        <v/>
      </c>
      <c r="BX92" s="298" t="str">
        <f>IF(AND($C$2="sixth"),key!CG94,IF(AND($C$2="Seventh"),key!CG194,IF(AND($C$2="eighth"),key!CG294,"")))</f>
        <v/>
      </c>
      <c r="BY92" s="295" t="str">
        <f>IF(AND($C$2="sixth"),key!CH94,IF(AND($C$2="Seventh"),key!CH194,IF(AND($C$2="eighth"),key!CH294,"")))</f>
        <v/>
      </c>
      <c r="BZ92" s="295" t="str">
        <f>IF(AND($C$2="sixth"),key!CI94,IF(AND($C$2="Seventh"),key!CI194,IF(AND($C$2="eighth"),key!CI294,"")))</f>
        <v/>
      </c>
      <c r="CA92" s="302" t="str">
        <f>IF(AND($C$2="sixth"),key!CJ94,IF(AND($C$2="Seventh"),key!CJ194,IF(AND($C$2="eighth"),key!CJ294,"")))</f>
        <v/>
      </c>
      <c r="CB92" s="298" t="str">
        <f>IF(AND($C$2="sixth"),key!CK94,IF(AND($C$2="Seventh"),key!CK194,IF(AND($C$2="eighth"),key!CK294,"")))</f>
        <v/>
      </c>
      <c r="CC92" s="295" t="str">
        <f>IF(AND($C$2="sixth"),key!CL94,IF(AND($C$2="Seventh"),key!CL194,IF(AND($C$2="eighth"),key!CL294,"")))</f>
        <v/>
      </c>
      <c r="CD92" s="295" t="str">
        <f>IF(AND($C$2="sixth"),key!CM94,IF(AND($C$2="Seventh"),key!CM194,IF(AND($C$2="eighth"),key!CM294,"")))</f>
        <v/>
      </c>
      <c r="CE92" s="302" t="str">
        <f>IF(AND($C$2="sixth"),key!CN94,IF(AND($C$2="Seventh"),key!CN194,IF(AND($C$2="eighth"),key!CN294,"")))</f>
        <v/>
      </c>
      <c r="CF92" s="298" t="str">
        <f>IF(AND($C$2="sixth"),key!CO94,IF(AND($C$2="Seventh"),key!CO194,IF(AND($C$2="eighth"),key!CO294,"")))</f>
        <v/>
      </c>
      <c r="CG92" s="295" t="str">
        <f>IF(AND($C$2="sixth"),key!CP94,IF(AND($C$2="Seventh"),key!CP194,IF(AND($C$2="eighth"),key!CP294,"")))</f>
        <v/>
      </c>
      <c r="CH92" s="295" t="str">
        <f>IF(AND($C$2="sixth"),key!CQ94,IF(AND($C$2="Seventh"),key!CQ194,IF(AND($C$2="eighth"),key!CQ294,"")))</f>
        <v/>
      </c>
      <c r="CI92" s="302" t="str">
        <f>IF(AND($C$2="sixth"),key!CR94,IF(AND($C$2="Seventh"),key!CR194,IF(AND($C$2="eighth"),key!CR294,"")))</f>
        <v/>
      </c>
      <c r="CJ92" s="298" t="str">
        <f>IF(AND($C$2="sixth"),key!CS94,IF(AND($C$2="Seventh"),key!CS194,IF(AND($C$2="eighth"),key!CS294,"")))</f>
        <v/>
      </c>
      <c r="CK92" s="295" t="str">
        <f>IF(AND($C$2="sixth"),key!CT94,IF(AND($C$2="Seventh"),key!CT194,IF(AND($C$2="eighth"),key!CT294,"")))</f>
        <v/>
      </c>
      <c r="CL92" s="295" t="str">
        <f>IF(AND($C$2="sixth"),key!CU94,IF(AND($C$2="Seventh"),key!CU194,IF(AND($C$2="eighth"),key!CU294,"")))</f>
        <v/>
      </c>
      <c r="CM92" s="302" t="str">
        <f>IF(AND($C$2="sixth"),key!CV94,IF(AND($C$2="Seventh"),key!CV194,IF(AND($C$2="eighth"),key!CV294,"")))</f>
        <v/>
      </c>
      <c r="CN92" s="298" t="str">
        <f>IF(AND($C$2="sixth"),key!CW94,IF(AND($C$2="Seventh"),key!CW194,IF(AND($C$2="eighth"),key!CW294,"")))</f>
        <v/>
      </c>
      <c r="CO92" s="259" t="str">
        <f>IF(AND($C$2="sixth"),key!CZ94,IF(AND($C$2="Seventh"),key!CZ194,IF(AND($C$2="eighth"),key!CZ294,"")))</f>
        <v/>
      </c>
      <c r="CP92" s="299" t="str">
        <f>IF(AND($C$2="sixth"),key!DA94,IF(AND($C$2="Seventh"),key!DA194,IF(AND($C$2="eighth"),key!DA294,"")))</f>
        <v/>
      </c>
      <c r="CQ92" s="295" t="str">
        <f>IF(AND($C$2="sixth"),key!DC94,IF(AND($C$2="Seventh"),key!DC194,IF(AND($C$2="eighth"),key!DC294,"")))</f>
        <v/>
      </c>
      <c r="CR92" s="295" t="str">
        <f>IF(AND($C$2="sixth"),key!DD94,IF(AND($C$2="Seventh"),key!DD194,IF(AND($C$2="eighth"),key!DD294,"")))</f>
        <v/>
      </c>
      <c r="CS92" s="302" t="str">
        <f>IF(AND($C$2="sixth"),key!DE94,IF(AND($C$2="Seventh"),key!DE194,IF(AND($C$2="eighth"),key!DE294,"")))</f>
        <v/>
      </c>
      <c r="CT92" s="298" t="str">
        <f>IF(AND($C$2="sixth"),key!DF94,IF(AND($C$2="Seventh"),key!DF194,IF(AND($C$2="eighth"),key!DF294,"")))</f>
        <v/>
      </c>
      <c r="CU92" s="295" t="str">
        <f>IF(AND($C$2="sixth"),key!DG94,IF(AND($C$2="Seventh"),key!DG194,IF(AND($C$2="eighth"),key!DG294,"")))</f>
        <v/>
      </c>
      <c r="CV92" s="295" t="str">
        <f>IF(AND($C$2="sixth"),key!DH94,IF(AND($C$2="Seventh"),key!DH194,IF(AND($C$2="eighth"),key!DH294,"")))</f>
        <v/>
      </c>
      <c r="CW92" s="302" t="str">
        <f>IF(AND($C$2="sixth"),key!DI94,IF(AND($C$2="Seventh"),key!DI194,IF(AND($C$2="eighth"),key!DI294,"")))</f>
        <v/>
      </c>
      <c r="CX92" s="298" t="str">
        <f>IF(AND($C$2="sixth"),key!DJ94,IF(AND($C$2="Seventh"),key!DJ194,IF(AND($C$2="eighth"),key!DJ294,"")))</f>
        <v/>
      </c>
      <c r="CY92" s="295" t="str">
        <f>IF(AND($C$2="sixth"),key!DK94,IF(AND($C$2="Seventh"),key!DK194,IF(AND($C$2="eighth"),key!DK294,"")))</f>
        <v/>
      </c>
      <c r="CZ92" s="295" t="str">
        <f>IF(AND($C$2="sixth"),key!DL94,IF(AND($C$2="Seventh"),key!DL194,IF(AND($C$2="eighth"),key!DL294,"")))</f>
        <v/>
      </c>
      <c r="DA92" s="302" t="str">
        <f>IF(AND($C$2="sixth"),key!DM94,IF(AND($C$2="Seventh"),key!DM194,IF(AND($C$2="eighth"),key!DM294,"")))</f>
        <v/>
      </c>
      <c r="DB92" s="298" t="str">
        <f>IF(AND($C$2="sixth"),key!DN94,IF(AND($C$2="Seventh"),key!DN194,IF(AND($C$2="eighth"),key!DN294,"")))</f>
        <v/>
      </c>
      <c r="DC92" s="295" t="str">
        <f>IF(AND($C$2="sixth"),key!DO94,IF(AND($C$2="Seventh"),key!DO194,IF(AND($C$2="eighth"),key!DO294,"")))</f>
        <v/>
      </c>
      <c r="DD92" s="295" t="str">
        <f>IF(AND($C$2="sixth"),key!DP94,IF(AND($C$2="Seventh"),key!DP194,IF(AND($C$2="eighth"),key!DP294,"")))</f>
        <v/>
      </c>
      <c r="DE92" s="302" t="str">
        <f>IF(AND($C$2="sixth"),key!DQ94,IF(AND($C$2="Seventh"),key!DQ194,IF(AND($C$2="eighth"),key!DQ294,"")))</f>
        <v/>
      </c>
      <c r="DF92" s="298" t="str">
        <f>IF(AND($C$2="sixth"),key!DR94,IF(AND($C$2="Seventh"),key!DR194,IF(AND($C$2="eighth"),key!DR294,"")))</f>
        <v/>
      </c>
      <c r="DG92" s="295" t="str">
        <f>IF(AND($C$2="sixth"),key!DS94,IF(AND($C$2="Seventh"),key!DS194,IF(AND($C$2="eighth"),key!DS294,"")))</f>
        <v/>
      </c>
      <c r="DH92" s="295" t="str">
        <f>IF(AND($C$2="sixth"),key!DT94,IF(AND($C$2="Seventh"),key!DT194,IF(AND($C$2="eighth"),key!DT294,"")))</f>
        <v/>
      </c>
      <c r="DI92" s="302" t="str">
        <f>IF(AND($C$2="sixth"),key!DU94,IF(AND($C$2="Seventh"),key!DU194,IF(AND($C$2="eighth"),key!DU294,"")))</f>
        <v/>
      </c>
      <c r="DJ92" s="298" t="str">
        <f>IF(AND($C$2="sixth"),key!DV94,IF(AND($C$2="Seventh"),key!DV194,IF(AND($C$2="eighth"),key!DV294,"")))</f>
        <v/>
      </c>
      <c r="DK92" s="259" t="str">
        <f>IF(AND($C$2="sixth"),key!DY94,IF(AND($C$2="Seventh"),key!DY194,IF(AND($C$2="eighth"),key!DY294,"")))</f>
        <v/>
      </c>
      <c r="DL92" s="299" t="str">
        <f>IF(AND($C$2="sixth"),key!DZ94,IF(AND($C$2="Seventh"),key!DZ194,IF(AND($C$2="eighth"),key!DZ294,"")))</f>
        <v/>
      </c>
      <c r="DM92" s="295" t="str">
        <f>IF(AND($C$2="sixth"),key!EB94,IF(AND($C$2="Seventh"),key!EB194,IF(AND($C$2="eighth"),key!EB294,"")))</f>
        <v/>
      </c>
      <c r="DN92" s="295" t="str">
        <f>IF(AND($C$2="sixth"),key!EC94,IF(AND($C$2="Seventh"),key!EC194,IF(AND($C$2="eighth"),key!EC294,"")))</f>
        <v/>
      </c>
      <c r="DO92" s="302" t="str">
        <f>IF(AND($C$2="sixth"),key!ED94,IF(AND($C$2="Seventh"),key!ED194,IF(AND($C$2="eighth"),key!ED294,"")))</f>
        <v/>
      </c>
      <c r="DP92" s="298" t="str">
        <f>IF(AND($C$2="sixth"),key!EE94,IF(AND($C$2="Seventh"),key!EE194,IF(AND($C$2="eighth"),key!EE294,"")))</f>
        <v/>
      </c>
      <c r="DQ92" s="295" t="str">
        <f>IF(AND($C$2="sixth"),key!EF94,IF(AND($C$2="Seventh"),key!EF194,IF(AND($C$2="eighth"),key!EF294,"")))</f>
        <v/>
      </c>
      <c r="DR92" s="295" t="str">
        <f>IF(AND($C$2="sixth"),key!EG94,IF(AND($C$2="Seventh"),key!EG194,IF(AND($C$2="eighth"),key!EG294,"")))</f>
        <v/>
      </c>
      <c r="DS92" s="302" t="str">
        <f>IF(AND($C$2="sixth"),key!EH94,IF(AND($C$2="Seventh"),key!EH194,IF(AND($C$2="eighth"),key!EH294,"")))</f>
        <v/>
      </c>
      <c r="DT92" s="298" t="str">
        <f>IF(AND($C$2="sixth"),key!EI94,IF(AND($C$2="Seventh"),key!EI194,IF(AND($C$2="eighth"),key!EI294,"")))</f>
        <v/>
      </c>
      <c r="DU92" s="295" t="str">
        <f>IF(AND($C$2="sixth"),key!EJ94,IF(AND($C$2="Seventh"),key!EJ194,IF(AND($C$2="eighth"),key!EJ294,"")))</f>
        <v/>
      </c>
      <c r="DV92" s="295" t="str">
        <f>IF(AND($C$2="sixth"),key!EK94,IF(AND($C$2="Seventh"),key!EK194,IF(AND($C$2="eighth"),key!EK294,"")))</f>
        <v/>
      </c>
      <c r="DW92" s="302" t="str">
        <f>IF(AND($C$2="sixth"),key!EL94,IF(AND($C$2="Seventh"),key!EL194,IF(AND($C$2="eighth"),key!EL294,"")))</f>
        <v/>
      </c>
      <c r="DX92" s="298" t="str">
        <f>IF(AND($C$2="sixth"),key!EM94,IF(AND($C$2="Seventh"),key!EM194,IF(AND($C$2="eighth"),key!EM294,"")))</f>
        <v/>
      </c>
      <c r="DY92" s="295" t="str">
        <f>IF(AND($C$2="sixth"),key!EN94,IF(AND($C$2="Seventh"),key!EN194,IF(AND($C$2="eighth"),key!EN294,"")))</f>
        <v/>
      </c>
      <c r="DZ92" s="295" t="str">
        <f>IF(AND($C$2="sixth"),key!EO94,IF(AND($C$2="Seventh"),key!EO194,IF(AND($C$2="eighth"),key!EO294,"")))</f>
        <v/>
      </c>
      <c r="EA92" s="302" t="str">
        <f>IF(AND($C$2="sixth"),key!EP94,IF(AND($C$2="Seventh"),key!EP194,IF(AND($C$2="eighth"),key!EP294,"")))</f>
        <v/>
      </c>
      <c r="EB92" s="298" t="str">
        <f>IF(AND($C$2="sixth"),key!EQ94,IF(AND($C$2="Seventh"),key!EQ194,IF(AND($C$2="eighth"),key!EQ294,"")))</f>
        <v/>
      </c>
      <c r="EC92" s="295" t="str">
        <f>IF(AND($C$2="sixth"),key!ER94,IF(AND($C$2="Seventh"),key!ER194,IF(AND($C$2="eighth"),key!ER294,"")))</f>
        <v/>
      </c>
      <c r="ED92" s="295" t="str">
        <f>IF(AND($C$2="sixth"),key!ES94,IF(AND($C$2="Seventh"),key!ES194,IF(AND($C$2="eighth"),key!ES294,"")))</f>
        <v/>
      </c>
      <c r="EE92" s="302" t="str">
        <f>IF(AND($C$2="sixth"),key!ET94,IF(AND($C$2="Seventh"),key!ET194,IF(AND($C$2="eighth"),key!ET294,"")))</f>
        <v/>
      </c>
      <c r="EF92" s="298" t="str">
        <f>IF(AND($C$2="sixth"),key!EU94,IF(AND($C$2="Seventh"),key!EU194,IF(AND($C$2="eighth"),key!EU294,"")))</f>
        <v/>
      </c>
      <c r="EG92" s="259" t="str">
        <f>IF(AND($C$2="sixth"),key!EX94,IF(AND($C$2="Seventh"),key!EX194,IF(AND($C$2="eighth"),key!EX294,"")))</f>
        <v/>
      </c>
      <c r="EH92" s="299" t="str">
        <f>IF(AND($C$2="sixth"),key!EY94,IF(AND($C$2="Seventh"),key!EY194,IF(AND($C$2="eighth"),key!EY294,"")))</f>
        <v/>
      </c>
      <c r="EI92" s="260" t="str">
        <f t="shared" si="21"/>
        <v/>
      </c>
      <c r="EJ92" s="254" t="str">
        <f>IF(AND($C$2="sixth"),key!EZ94,IF(AND($C$2="Seventh"),key!EZ194,IF(AND($C$2="eighth"),key!EZ294,"")))</f>
        <v/>
      </c>
      <c r="EK92" s="254" t="str">
        <f>IF(AND($C$2="sixth"),key!FA94,IF(AND($C$2="Seventh"),key!FA194,IF(AND($C$2="eighth"),key!FA294,"")))</f>
        <v/>
      </c>
      <c r="EL92" s="254" t="str">
        <f>IF(AND($C$2="sixth"),key!FB94,IF(AND($C$2="Seventh"),key!FB194,IF(AND($C$2="eighth"),key!FB294,"")))</f>
        <v/>
      </c>
      <c r="EM92" s="254" t="str">
        <f>IF(AND($C$2="sixth"),key!FC94,IF(AND($C$2="Seventh"),key!FC194,IF(AND($C$2="eighth"),key!FC294,"")))</f>
        <v/>
      </c>
      <c r="EN92" s="254" t="str">
        <f>IF(AND($C$2="sixth"),key!FD94,IF(AND($C$2="Seventh"),key!FD194,IF(AND($C$2="eighth"),key!FD294,"")))</f>
        <v/>
      </c>
      <c r="EO92" s="310" t="str">
        <f>IF(AND($C$2="sixth"),key!FE94,IF(AND($C$2="Seventh"),key!FE194,IF(AND($C$2="eighth"),key!FE294,"")))</f>
        <v/>
      </c>
      <c r="EP92" s="311" t="str">
        <f>IF(AND($C$2="sixth"),key!FF94,IF(AND($C$2="Seventh"),key!FF194,IF(AND($C$2="eighth"),key!FF294,"")))</f>
        <v xml:space="preserve"> </v>
      </c>
      <c r="EQ92" s="254" t="str">
        <f>IF(AND($C$2="sixth"),key!FG94,IF(AND($C$2="Seventh"),key!FG194,IF(AND($C$2="eighth"),key!FG294,"")))</f>
        <v/>
      </c>
      <c r="ER92" s="254" t="str">
        <f>IF(AND($C$2="sixth"),key!FH94,IF(AND($C$2="Seventh"),key!FH194,IF(AND($C$2="eighth"),key!FH294,"")))</f>
        <v/>
      </c>
      <c r="ES92" s="254" t="str">
        <f>IF(AND($C$2="sixth"),key!FI94,IF(AND($C$2="Seventh"),key!FI194,IF(AND($C$2="eighth"),key!FI294,"")))</f>
        <v/>
      </c>
      <c r="ET92" s="254" t="str">
        <f>IF(AND($C$2="sixth"),key!FJ94,IF(AND($C$2="Seventh"),key!FJ194,IF(AND($C$2="eighth"),key!FJ294,"")))</f>
        <v/>
      </c>
      <c r="EU92" s="254" t="str">
        <f>IF(AND($C$2="sixth"),key!FK94,IF(AND($C$2="Seventh"),key!FK194,IF(AND($C$2="eighth"),key!FK294,"")))</f>
        <v/>
      </c>
      <c r="EV92" s="310" t="str">
        <f>IF(AND($C$2="sixth"),key!FL94,IF(AND($C$2="Seventh"),key!FL194,IF(AND($C$2="eighth"),key!FL294,"")))</f>
        <v/>
      </c>
      <c r="EW92" s="311" t="str">
        <f>IF(AND($C$2="sixth"),key!FM94,IF(AND($C$2="Seventh"),key!FM194,IF(AND($C$2="eighth"),key!FM294,"")))</f>
        <v xml:space="preserve"> </v>
      </c>
      <c r="EX92" s="254" t="str">
        <f>IF(AND($C$2="sixth"),key!FN94,IF(AND($C$2="Seventh"),key!FN194,IF(AND($C$2="eighth"),key!FN294,"")))</f>
        <v/>
      </c>
      <c r="EY92" s="254" t="str">
        <f>IF(AND($C$2="sixth"),key!FO94,IF(AND($C$2="Seventh"),key!FO194,IF(AND($C$2="eighth"),key!FO294,"")))</f>
        <v/>
      </c>
      <c r="EZ92" s="254" t="str">
        <f>IF(AND($C$2="sixth"),key!FP94,IF(AND($C$2="Seventh"),key!FP194,IF(AND($C$2="eighth"),key!FP294,"")))</f>
        <v/>
      </c>
      <c r="FA92" s="254" t="str">
        <f>IF(AND($C$2="sixth"),key!FQ94,IF(AND($C$2="Seventh"),key!FQ194,IF(AND($C$2="eighth"),key!FQ294,"")))</f>
        <v/>
      </c>
      <c r="FB92" s="254" t="str">
        <f>IF(AND($C$2="sixth"),key!FR94,IF(AND($C$2="Seventh"),key!FR194,IF(AND($C$2="eighth"),key!FR294,"")))</f>
        <v/>
      </c>
      <c r="FC92" s="310" t="str">
        <f>IF(AND($C$2="sixth"),key!FS94,IF(AND($C$2="Seventh"),key!FS194,IF(AND($C$2="eighth"),key!FS294,"")))</f>
        <v/>
      </c>
      <c r="FD92" s="311" t="str">
        <f>IF(AND($C$2="sixth"),key!FT94,IF(AND($C$2="Seventh"),key!FT194,IF(AND($C$2="eighth"),key!FT294,"")))</f>
        <v xml:space="preserve"> </v>
      </c>
      <c r="FE92" s="344" t="str">
        <f t="shared" si="13"/>
        <v/>
      </c>
      <c r="FF92" s="261" t="str">
        <f>IF(AND($C$2="sixth"),key!GI94,IF(AND($C$2="Seventh"),key!GI194,IF(AND($C$2="eighth"),key!GI294,"")))</f>
        <v/>
      </c>
      <c r="FG92" s="842" t="str">
        <f>IF(AND($C$2="sixth"),key!GJ94,IF(AND($C$2="Seventh"),key!GJ194,IF(AND($C$2="eighth"),key!GJ294,"")))</f>
        <v/>
      </c>
      <c r="FH92" s="843"/>
      <c r="FI92" s="255" t="str">
        <f>IF(AND($C$2="sixth"),key!GG94,IF(AND($C$2="Seventh"),key!GG194,IF(AND($C$2="eighth"),key!GG294,"")))</f>
        <v/>
      </c>
      <c r="FJ92" s="330" t="str">
        <f t="shared" si="22"/>
        <v/>
      </c>
      <c r="FK92" s="248"/>
      <c r="FL92" s="248"/>
      <c r="FY92" s="50" t="str">
        <f>IF(AND($C$2="sixth"),key!GH94,IF(AND($C$2="Seventh"),key!GH194,IF(AND($C$2="eighth"),key!GH294,"")))</f>
        <v/>
      </c>
    </row>
    <row r="93" spans="1:181" ht="18.75">
      <c r="A93" s="257">
        <v>87</v>
      </c>
      <c r="B93" s="291" t="str">
        <f>IF(AND($C$2="sixth"),key!E95,IF(AND($C$2="Seventh"),key!E195,IF(AND($C$2="eighth"),key!E295,"")))</f>
        <v/>
      </c>
      <c r="C93" s="288" t="str">
        <f>IF(ISNA(VLOOKUP(D93,Register!A$7:Z$315,10,FALSE)),"",VLOOKUP(D93,Register!A$7:Z$315,10,FALSE))</f>
        <v/>
      </c>
      <c r="D93" s="289" t="str">
        <f>IF(AND($C$2="sixth"),key!B95,IF(AND($C$2="Seventh"),key!B195,IF(AND($C$2="eighth"),key!B295,"")))</f>
        <v/>
      </c>
      <c r="E93" s="290" t="str">
        <f>IF(AND($C$2="sixth"),key!C95,IF(AND($C$2="Seventh"),key!C195,IF(AND($C$2="eighth"),key!C295,"")))</f>
        <v/>
      </c>
      <c r="F93" s="290" t="str">
        <f>IF(AND($C$2="sixth"),key!D95,IF(AND($C$2="Seventh"),key!D195,IF(AND($C$2="eighth"),key!D295,"")))</f>
        <v/>
      </c>
      <c r="G93" s="295" t="str">
        <f>IF(AND($C$2="sixth"),key!G95,IF(AND($C$2="Seventh"),key!G195,IF(AND($C$2="eighth"),key!G295,"")))</f>
        <v/>
      </c>
      <c r="H93" s="295" t="str">
        <f>IF(AND($C$2="sixth"),key!H95,IF(AND($C$2="Seventh"),key!H195,IF(AND($C$2="eighth"),key!H295,"")))</f>
        <v/>
      </c>
      <c r="I93" s="297" t="str">
        <f t="shared" si="12"/>
        <v/>
      </c>
      <c r="J93" s="296" t="str">
        <f>IF(AND($C$2="sixth"),key!J95,IF(AND($C$2="Seventh"),key!J195,IF(AND($C$2="eighth"),key!J295,"")))</f>
        <v/>
      </c>
      <c r="K93" s="295" t="str">
        <f>IF(AND($C$2="sixth"),key!K95,IF(AND($C$2="Seventh"),key!K195,IF(AND($C$2="eighth"),key!K295,"")))</f>
        <v/>
      </c>
      <c r="L93" s="295" t="str">
        <f>IF(AND($C$2="sixth"),key!L95,IF(AND($C$2="Seventh"),key!L195,IF(AND($C$2="eighth"),key!L295,"")))</f>
        <v/>
      </c>
      <c r="M93" s="258" t="str">
        <f t="shared" si="14"/>
        <v/>
      </c>
      <c r="N93" s="298" t="str">
        <f>IF(AND($C$2="sixth"),key!N95,IF(AND($C$2="Seventh"),key!N195,IF(AND($C$2="eighth"),key!N295,"")))</f>
        <v/>
      </c>
      <c r="O93" s="295" t="str">
        <f>IF(AND($C$2="sixth"),key!O95,IF(AND($C$2="Seventh"),key!O195,IF(AND($C$2="eighth"),key!O295,"")))</f>
        <v/>
      </c>
      <c r="P93" s="295" t="str">
        <f>IF(AND($C$2="sixth"),key!P95,IF(AND($C$2="Seventh"),key!P195,IF(AND($C$2="eighth"),key!P295,"")))</f>
        <v/>
      </c>
      <c r="Q93" s="258" t="str">
        <f t="shared" si="15"/>
        <v/>
      </c>
      <c r="R93" s="298" t="str">
        <f>IF(AND($C$2="sixth"),key!R95,IF(AND($C$2="Seventh"),key!R195,IF(AND($C$2="eighth"),key!R295,"")))</f>
        <v/>
      </c>
      <c r="S93" s="295" t="str">
        <f>IF(AND($C$2="sixth"),key!S95,IF(AND($C$2="Seventh"),key!S195,IF(AND($C$2="eighth"),key!S295,"")))</f>
        <v/>
      </c>
      <c r="T93" s="295" t="str">
        <f>IF(AND($C$2="sixth"),key!T95,IF(AND($C$2="Seventh"),key!T195,IF(AND($C$2="eighth"),key!T295,"")))</f>
        <v/>
      </c>
      <c r="U93" s="258" t="str">
        <f t="shared" si="16"/>
        <v/>
      </c>
      <c r="V93" s="298" t="str">
        <f>IF(AND($C$2="sixth"),key!V95,IF(AND($C$2="Seventh"),key!V195,IF(AND($C$2="eighth"),key!V295,"")))</f>
        <v/>
      </c>
      <c r="W93" s="295" t="str">
        <f>IF(AND($C$2="sixth"),key!W95,IF(AND($C$2="Seventh"),key!W195,IF(AND($C$2="eighth"),key!W295,"")))</f>
        <v/>
      </c>
      <c r="X93" s="295" t="str">
        <f>IF(AND($C$2="sixth"),key!X95,IF(AND($C$2="Seventh"),key!X195,IF(AND($C$2="eighth"),key!X295,"")))</f>
        <v/>
      </c>
      <c r="Y93" s="259" t="str">
        <f t="shared" si="17"/>
        <v/>
      </c>
      <c r="Z93" s="298" t="str">
        <f>IF(AND($C$2="sixth"),key!Z95,IF(AND($C$2="Seventh"),key!Z195,IF(AND($C$2="eighth"),key!Z295,"")))</f>
        <v/>
      </c>
      <c r="AA93" s="259" t="str">
        <f>IF(AND($C$2="sixth"),key!AC95,IF(AND($C$2="Seventh"),key!AC195,IF(AND($C$2="eighth"),key!AC295,"")))</f>
        <v/>
      </c>
      <c r="AB93" s="299" t="str">
        <f>IF(AND($C$2="sixth"),key!AD95,IF(AND($C$2="Seventh"),key!AD195,IF(AND($C$2="eighth"),key!AD295,"")))</f>
        <v/>
      </c>
      <c r="AC93" s="295" t="str">
        <f>IF(AND($C$2="sixth"),key!AF95,IF(AND($C$2="Seventh"),key!AF195,IF(AND($C$2="eighth"),key!AF295,"")))</f>
        <v/>
      </c>
      <c r="AD93" s="295" t="str">
        <f>IF(AND($C$2="sixth"),key!AG95,IF(AND($C$2="Seventh"),key!AG195,IF(AND($C$2="eighth"),key!AG295,"")))</f>
        <v/>
      </c>
      <c r="AE93" s="297" t="str">
        <f t="shared" si="18"/>
        <v/>
      </c>
      <c r="AF93" s="296" t="str">
        <f>IF(AND($C$2="sixth"),key!AI95,IF(AND($C$2="Seventh"),key!AI195,IF(AND($C$2="eighth"),key!AI295,"")))</f>
        <v/>
      </c>
      <c r="AG93" s="295" t="str">
        <f>IF(AND($C$2="sixth"),key!AJ95,IF(AND($C$2="Seventh"),key!AJ195,IF(AND($C$2="eighth"),key!AJ295,"")))</f>
        <v/>
      </c>
      <c r="AH93" s="295" t="str">
        <f>IF(AND($C$2="sixth"),key!AK95,IF(AND($C$2="Seventh"),key!AK195,IF(AND($C$2="eighth"),key!AK295,"")))</f>
        <v/>
      </c>
      <c r="AI93" s="258" t="str">
        <f t="shared" si="19"/>
        <v/>
      </c>
      <c r="AJ93" s="298" t="str">
        <f>IF(AND($C$2="sixth"),key!AM95,IF(AND($C$2="Seventh"),key!AM195,IF(AND($C$2="eighth"),key!AM295,"")))</f>
        <v/>
      </c>
      <c r="AK93" s="295" t="str">
        <f>IF(AND($C$2="sixth"),key!AN95,IF(AND($C$2="Seventh"),key!AN195,IF(AND($C$2="eighth"),key!AN295,"")))</f>
        <v/>
      </c>
      <c r="AL93" s="295" t="str">
        <f>IF(AND($C$2="sixth"),key!AO95,IF(AND($C$2="Seventh"),key!AO195,IF(AND($C$2="eighth"),key!AO295,"")))</f>
        <v/>
      </c>
      <c r="AM93" s="258" t="str">
        <f t="shared" si="20"/>
        <v/>
      </c>
      <c r="AN93" s="298" t="str">
        <f>IF(AND($C$2="sixth"),key!AQ95,IF(AND($C$2="Seventh"),key!AQ195,IF(AND($C$2="eighth"),key!AQ295,"")))</f>
        <v/>
      </c>
      <c r="AO93" s="295" t="str">
        <f>IF(AND($C$2="sixth"),key!AR95,IF(AND($C$2="Seventh"),key!AR195,IF(AND($C$2="eighth"),key!AR295,"")))</f>
        <v/>
      </c>
      <c r="AP93" s="295" t="str">
        <f>IF(AND($C$2="sixth"),key!AS95,IF(AND($C$2="Seventh"),key!AS195,IF(AND($C$2="eighth"),key!AS295,"")))</f>
        <v/>
      </c>
      <c r="AQ93" s="303" t="str">
        <f>IF(AND($C$2="sixth"),key!AT95,IF(AND($C$2="Seventh"),key!AT195,IF(AND($C$2="eighth"),key!AT295,"")))</f>
        <v/>
      </c>
      <c r="AR93" s="298" t="str">
        <f>IF(AND($C$2="sixth"),key!AU95,IF(AND($C$2="Seventh"),key!AU195,IF(AND($C$2="eighth"),key!AU295,"")))</f>
        <v/>
      </c>
      <c r="AS93" s="295" t="str">
        <f>IF(AND($C$2="sixth"),key!AV95,IF(AND($C$2="Seventh"),key!AV195,IF(AND($C$2="eighth"),key!AV295,"")))</f>
        <v/>
      </c>
      <c r="AT93" s="295" t="str">
        <f>IF(AND($C$2="sixth"),key!AW95,IF(AND($C$2="Seventh"),key!AW195,IF(AND($C$2="eighth"),key!AW295,"")))</f>
        <v/>
      </c>
      <c r="AU93" s="303" t="str">
        <f>IF(AND($C$2="sixth"),key!AX95,IF(AND($C$2="Seventh"),key!AX195,IF(AND($C$2="eighth"),key!AX295,"")))</f>
        <v/>
      </c>
      <c r="AV93" s="298" t="str">
        <f>IF(AND($C$2="sixth"),key!AY95,IF(AND($C$2="Seventh"),key!AY195,IF(AND($C$2="eighth"),key!AY295,"")))</f>
        <v/>
      </c>
      <c r="AW93" s="259" t="str">
        <f>IF(AND($C$2="sixth"),key!BB95,IF(AND($C$2="Seventh"),key!BB195,IF(AND($C$2="eighth"),key!BB295,"")))</f>
        <v/>
      </c>
      <c r="AX93" s="299" t="str">
        <f>IF(AND($C$2="sixth"),key!BC95,IF(AND($C$2="Seventh"),key!BC195,IF(AND($C$2="eighth"),key!BC295,"")))</f>
        <v/>
      </c>
      <c r="AY93" s="295" t="str">
        <f>IF(AND($C$2="sixth"),key!BE95,IF(AND($C$2="Seventh"),key!BE195,IF(AND($C$2="eighth"),key!BE295,"")))</f>
        <v/>
      </c>
      <c r="AZ93" s="295" t="str">
        <f>IF(AND($C$2="sixth"),key!BF95,IF(AND($C$2="Seventh"),key!BF195,IF(AND($C$2="eighth"),key!BF295,"")))</f>
        <v/>
      </c>
      <c r="BA93" s="302" t="str">
        <f>IF(AND($C$2="sixth"),key!BG95,IF(AND($C$2="Seventh"),key!BG195,IF(AND($C$2="eighth"),key!BG295,"")))</f>
        <v/>
      </c>
      <c r="BB93" s="298" t="str">
        <f>IF(AND($C$2="sixth"),key!BH95,IF(AND($C$2="Seventh"),key!BH195,IF(AND($C$2="eighth"),key!BH295,"")))</f>
        <v/>
      </c>
      <c r="BC93" s="295" t="str">
        <f>IF(AND($C$2="sixth"),key!BI95,IF(AND($C$2="Seventh"),key!BI195,IF(AND($C$2="eighth"),key!BI295,"")))</f>
        <v/>
      </c>
      <c r="BD93" s="295" t="str">
        <f>IF(AND($C$2="sixth"),key!BJ95,IF(AND($C$2="Seventh"),key!BJ195,IF(AND($C$2="eighth"),key!BJ295,"")))</f>
        <v/>
      </c>
      <c r="BE93" s="302" t="str">
        <f>IF(AND($C$2="sixth"),key!BK95,IF(AND($C$2="Seventh"),key!BK195,IF(AND($C$2="eighth"),key!BK295,"")))</f>
        <v/>
      </c>
      <c r="BF93" s="298" t="str">
        <f>IF(AND($C$2="sixth"),key!BL95,IF(AND($C$2="Seventh"),key!BL195,IF(AND($C$2="eighth"),key!BL295,"")))</f>
        <v/>
      </c>
      <c r="BG93" s="295" t="str">
        <f>IF(AND($C$2="sixth"),key!BM95,IF(AND($C$2="Seventh"),key!BM195,IF(AND($C$2="eighth"),key!BM295,"")))</f>
        <v/>
      </c>
      <c r="BH93" s="295" t="str">
        <f>IF(AND($C$2="sixth"),key!BN95,IF(AND($C$2="Seventh"),key!BN195,IF(AND($C$2="eighth"),key!BN295,"")))</f>
        <v/>
      </c>
      <c r="BI93" s="302" t="str">
        <f>IF(AND($C$2="sixth"),key!BO95,IF(AND($C$2="Seventh"),key!BO195,IF(AND($C$2="eighth"),key!BO295,"")))</f>
        <v/>
      </c>
      <c r="BJ93" s="298" t="str">
        <f>IF(AND($C$2="sixth"),key!BP95,IF(AND($C$2="Seventh"),key!BP195,IF(AND($C$2="eighth"),key!BP295,"")))</f>
        <v/>
      </c>
      <c r="BK93" s="295" t="str">
        <f>IF(AND($C$2="sixth"),key!BQ95,IF(AND($C$2="Seventh"),key!BQ195,IF(AND($C$2="eighth"),key!BQ295,"")))</f>
        <v/>
      </c>
      <c r="BL93" s="295" t="str">
        <f>IF(AND($C$2="sixth"),key!BR95,IF(AND($C$2="Seventh"),key!BR195,IF(AND($C$2="eighth"),key!BR295,"")))</f>
        <v/>
      </c>
      <c r="BM93" s="302" t="str">
        <f>IF(AND($C$2="sixth"),key!BS95,IF(AND($C$2="Seventh"),key!BS195,IF(AND($C$2="eighth"),key!BS295,"")))</f>
        <v/>
      </c>
      <c r="BN93" s="298" t="str">
        <f>IF(AND($C$2="sixth"),key!BT95,IF(AND($C$2="Seventh"),key!BT195,IF(AND($C$2="eighth"),key!BT295,"")))</f>
        <v/>
      </c>
      <c r="BO93" s="295" t="str">
        <f>IF(AND($C$2="sixth"),key!BU95,IF(AND($C$2="Seventh"),key!BU195,IF(AND($C$2="eighth"),key!BU295,"")))</f>
        <v/>
      </c>
      <c r="BP93" s="295" t="str">
        <f>IF(AND($C$2="sixth"),key!BV95,IF(AND($C$2="Seventh"),key!BV195,IF(AND($C$2="eighth"),key!BV295,"")))</f>
        <v/>
      </c>
      <c r="BQ93" s="302" t="str">
        <f>IF(AND($C$2="sixth"),key!BW95,IF(AND($C$2="Seventh"),key!BW195,IF(AND($C$2="eighth"),key!BW295,"")))</f>
        <v/>
      </c>
      <c r="BR93" s="298" t="str">
        <f>IF(AND($C$2="sixth"),key!BX95,IF(AND($C$2="Seventh"),key!BX195,IF(AND($C$2="eighth"),key!BX295,"")))</f>
        <v/>
      </c>
      <c r="BS93" s="259" t="str">
        <f>IF(AND($C$2="sixth"),key!CA95,IF(AND($C$2="Seventh"),key!CA195,IF(AND($C$2="eighth"),key!CA295,"")))</f>
        <v/>
      </c>
      <c r="BT93" s="299" t="str">
        <f>IF(AND($C$2="sixth"),key!CB95,IF(AND($C$2="Seventh"),key!CB195,IF(AND($C$2="eighth"),key!CB295,"")))</f>
        <v/>
      </c>
      <c r="BU93" s="295" t="str">
        <f>IF(AND($C$2="sixth"),key!CD95,IF(AND($C$2="Seventh"),key!CD195,IF(AND($C$2="eighth"),key!CD295,"")))</f>
        <v/>
      </c>
      <c r="BV93" s="295" t="str">
        <f>IF(AND($C$2="sixth"),key!CE95,IF(AND($C$2="Seventh"),key!CE195,IF(AND($C$2="eighth"),key!CE295,"")))</f>
        <v/>
      </c>
      <c r="BW93" s="302" t="str">
        <f>IF(AND($C$2="sixth"),key!CF95,IF(AND($C$2="Seventh"),key!CF195,IF(AND($C$2="eighth"),key!CF295,"")))</f>
        <v/>
      </c>
      <c r="BX93" s="298" t="str">
        <f>IF(AND($C$2="sixth"),key!CG95,IF(AND($C$2="Seventh"),key!CG195,IF(AND($C$2="eighth"),key!CG295,"")))</f>
        <v/>
      </c>
      <c r="BY93" s="295" t="str">
        <f>IF(AND($C$2="sixth"),key!CH95,IF(AND($C$2="Seventh"),key!CH195,IF(AND($C$2="eighth"),key!CH295,"")))</f>
        <v/>
      </c>
      <c r="BZ93" s="295" t="str">
        <f>IF(AND($C$2="sixth"),key!CI95,IF(AND($C$2="Seventh"),key!CI195,IF(AND($C$2="eighth"),key!CI295,"")))</f>
        <v/>
      </c>
      <c r="CA93" s="302" t="str">
        <f>IF(AND($C$2="sixth"),key!CJ95,IF(AND($C$2="Seventh"),key!CJ195,IF(AND($C$2="eighth"),key!CJ295,"")))</f>
        <v/>
      </c>
      <c r="CB93" s="298" t="str">
        <f>IF(AND($C$2="sixth"),key!CK95,IF(AND($C$2="Seventh"),key!CK195,IF(AND($C$2="eighth"),key!CK295,"")))</f>
        <v/>
      </c>
      <c r="CC93" s="295" t="str">
        <f>IF(AND($C$2="sixth"),key!CL95,IF(AND($C$2="Seventh"),key!CL195,IF(AND($C$2="eighth"),key!CL295,"")))</f>
        <v/>
      </c>
      <c r="CD93" s="295" t="str">
        <f>IF(AND($C$2="sixth"),key!CM95,IF(AND($C$2="Seventh"),key!CM195,IF(AND($C$2="eighth"),key!CM295,"")))</f>
        <v/>
      </c>
      <c r="CE93" s="302" t="str">
        <f>IF(AND($C$2="sixth"),key!CN95,IF(AND($C$2="Seventh"),key!CN195,IF(AND($C$2="eighth"),key!CN295,"")))</f>
        <v/>
      </c>
      <c r="CF93" s="298" t="str">
        <f>IF(AND($C$2="sixth"),key!CO95,IF(AND($C$2="Seventh"),key!CO195,IF(AND($C$2="eighth"),key!CO295,"")))</f>
        <v/>
      </c>
      <c r="CG93" s="295" t="str">
        <f>IF(AND($C$2="sixth"),key!CP95,IF(AND($C$2="Seventh"),key!CP195,IF(AND($C$2="eighth"),key!CP295,"")))</f>
        <v/>
      </c>
      <c r="CH93" s="295" t="str">
        <f>IF(AND($C$2="sixth"),key!CQ95,IF(AND($C$2="Seventh"),key!CQ195,IF(AND($C$2="eighth"),key!CQ295,"")))</f>
        <v/>
      </c>
      <c r="CI93" s="302" t="str">
        <f>IF(AND($C$2="sixth"),key!CR95,IF(AND($C$2="Seventh"),key!CR195,IF(AND($C$2="eighth"),key!CR295,"")))</f>
        <v/>
      </c>
      <c r="CJ93" s="298" t="str">
        <f>IF(AND($C$2="sixth"),key!CS95,IF(AND($C$2="Seventh"),key!CS195,IF(AND($C$2="eighth"),key!CS295,"")))</f>
        <v/>
      </c>
      <c r="CK93" s="295" t="str">
        <f>IF(AND($C$2="sixth"),key!CT95,IF(AND($C$2="Seventh"),key!CT195,IF(AND($C$2="eighth"),key!CT295,"")))</f>
        <v/>
      </c>
      <c r="CL93" s="295" t="str">
        <f>IF(AND($C$2="sixth"),key!CU95,IF(AND($C$2="Seventh"),key!CU195,IF(AND($C$2="eighth"),key!CU295,"")))</f>
        <v/>
      </c>
      <c r="CM93" s="302" t="str">
        <f>IF(AND($C$2="sixth"),key!CV95,IF(AND($C$2="Seventh"),key!CV195,IF(AND($C$2="eighth"),key!CV295,"")))</f>
        <v/>
      </c>
      <c r="CN93" s="298" t="str">
        <f>IF(AND($C$2="sixth"),key!CW95,IF(AND($C$2="Seventh"),key!CW195,IF(AND($C$2="eighth"),key!CW295,"")))</f>
        <v/>
      </c>
      <c r="CO93" s="259" t="str">
        <f>IF(AND($C$2="sixth"),key!CZ95,IF(AND($C$2="Seventh"),key!CZ195,IF(AND($C$2="eighth"),key!CZ295,"")))</f>
        <v/>
      </c>
      <c r="CP93" s="299" t="str">
        <f>IF(AND($C$2="sixth"),key!DA95,IF(AND($C$2="Seventh"),key!DA195,IF(AND($C$2="eighth"),key!DA295,"")))</f>
        <v/>
      </c>
      <c r="CQ93" s="295" t="str">
        <f>IF(AND($C$2="sixth"),key!DC95,IF(AND($C$2="Seventh"),key!DC195,IF(AND($C$2="eighth"),key!DC295,"")))</f>
        <v/>
      </c>
      <c r="CR93" s="295" t="str">
        <f>IF(AND($C$2="sixth"),key!DD95,IF(AND($C$2="Seventh"),key!DD195,IF(AND($C$2="eighth"),key!DD295,"")))</f>
        <v/>
      </c>
      <c r="CS93" s="302" t="str">
        <f>IF(AND($C$2="sixth"),key!DE95,IF(AND($C$2="Seventh"),key!DE195,IF(AND($C$2="eighth"),key!DE295,"")))</f>
        <v/>
      </c>
      <c r="CT93" s="298" t="str">
        <f>IF(AND($C$2="sixth"),key!DF95,IF(AND($C$2="Seventh"),key!DF195,IF(AND($C$2="eighth"),key!DF295,"")))</f>
        <v/>
      </c>
      <c r="CU93" s="295" t="str">
        <f>IF(AND($C$2="sixth"),key!DG95,IF(AND($C$2="Seventh"),key!DG195,IF(AND($C$2="eighth"),key!DG295,"")))</f>
        <v/>
      </c>
      <c r="CV93" s="295" t="str">
        <f>IF(AND($C$2="sixth"),key!DH95,IF(AND($C$2="Seventh"),key!DH195,IF(AND($C$2="eighth"),key!DH295,"")))</f>
        <v/>
      </c>
      <c r="CW93" s="302" t="str">
        <f>IF(AND($C$2="sixth"),key!DI95,IF(AND($C$2="Seventh"),key!DI195,IF(AND($C$2="eighth"),key!DI295,"")))</f>
        <v/>
      </c>
      <c r="CX93" s="298" t="str">
        <f>IF(AND($C$2="sixth"),key!DJ95,IF(AND($C$2="Seventh"),key!DJ195,IF(AND($C$2="eighth"),key!DJ295,"")))</f>
        <v/>
      </c>
      <c r="CY93" s="295" t="str">
        <f>IF(AND($C$2="sixth"),key!DK95,IF(AND($C$2="Seventh"),key!DK195,IF(AND($C$2="eighth"),key!DK295,"")))</f>
        <v/>
      </c>
      <c r="CZ93" s="295" t="str">
        <f>IF(AND($C$2="sixth"),key!DL95,IF(AND($C$2="Seventh"),key!DL195,IF(AND($C$2="eighth"),key!DL295,"")))</f>
        <v/>
      </c>
      <c r="DA93" s="302" t="str">
        <f>IF(AND($C$2="sixth"),key!DM95,IF(AND($C$2="Seventh"),key!DM195,IF(AND($C$2="eighth"),key!DM295,"")))</f>
        <v/>
      </c>
      <c r="DB93" s="298" t="str">
        <f>IF(AND($C$2="sixth"),key!DN95,IF(AND($C$2="Seventh"),key!DN195,IF(AND($C$2="eighth"),key!DN295,"")))</f>
        <v/>
      </c>
      <c r="DC93" s="295" t="str">
        <f>IF(AND($C$2="sixth"),key!DO95,IF(AND($C$2="Seventh"),key!DO195,IF(AND($C$2="eighth"),key!DO295,"")))</f>
        <v/>
      </c>
      <c r="DD93" s="295" t="str">
        <f>IF(AND($C$2="sixth"),key!DP95,IF(AND($C$2="Seventh"),key!DP195,IF(AND($C$2="eighth"),key!DP295,"")))</f>
        <v/>
      </c>
      <c r="DE93" s="302" t="str">
        <f>IF(AND($C$2="sixth"),key!DQ95,IF(AND($C$2="Seventh"),key!DQ195,IF(AND($C$2="eighth"),key!DQ295,"")))</f>
        <v/>
      </c>
      <c r="DF93" s="298" t="str">
        <f>IF(AND($C$2="sixth"),key!DR95,IF(AND($C$2="Seventh"),key!DR195,IF(AND($C$2="eighth"),key!DR295,"")))</f>
        <v/>
      </c>
      <c r="DG93" s="295" t="str">
        <f>IF(AND($C$2="sixth"),key!DS95,IF(AND($C$2="Seventh"),key!DS195,IF(AND($C$2="eighth"),key!DS295,"")))</f>
        <v/>
      </c>
      <c r="DH93" s="295" t="str">
        <f>IF(AND($C$2="sixth"),key!DT95,IF(AND($C$2="Seventh"),key!DT195,IF(AND($C$2="eighth"),key!DT295,"")))</f>
        <v/>
      </c>
      <c r="DI93" s="302" t="str">
        <f>IF(AND($C$2="sixth"),key!DU95,IF(AND($C$2="Seventh"),key!DU195,IF(AND($C$2="eighth"),key!DU295,"")))</f>
        <v/>
      </c>
      <c r="DJ93" s="298" t="str">
        <f>IF(AND($C$2="sixth"),key!DV95,IF(AND($C$2="Seventh"),key!DV195,IF(AND($C$2="eighth"),key!DV295,"")))</f>
        <v/>
      </c>
      <c r="DK93" s="259" t="str">
        <f>IF(AND($C$2="sixth"),key!DY95,IF(AND($C$2="Seventh"),key!DY195,IF(AND($C$2="eighth"),key!DY295,"")))</f>
        <v/>
      </c>
      <c r="DL93" s="299" t="str">
        <f>IF(AND($C$2="sixth"),key!DZ95,IF(AND($C$2="Seventh"),key!DZ195,IF(AND($C$2="eighth"),key!DZ295,"")))</f>
        <v/>
      </c>
      <c r="DM93" s="295" t="str">
        <f>IF(AND($C$2="sixth"),key!EB95,IF(AND($C$2="Seventh"),key!EB195,IF(AND($C$2="eighth"),key!EB295,"")))</f>
        <v/>
      </c>
      <c r="DN93" s="295" t="str">
        <f>IF(AND($C$2="sixth"),key!EC95,IF(AND($C$2="Seventh"),key!EC195,IF(AND($C$2="eighth"),key!EC295,"")))</f>
        <v/>
      </c>
      <c r="DO93" s="302" t="str">
        <f>IF(AND($C$2="sixth"),key!ED95,IF(AND($C$2="Seventh"),key!ED195,IF(AND($C$2="eighth"),key!ED295,"")))</f>
        <v/>
      </c>
      <c r="DP93" s="298" t="str">
        <f>IF(AND($C$2="sixth"),key!EE95,IF(AND($C$2="Seventh"),key!EE195,IF(AND($C$2="eighth"),key!EE295,"")))</f>
        <v/>
      </c>
      <c r="DQ93" s="295" t="str">
        <f>IF(AND($C$2="sixth"),key!EF95,IF(AND($C$2="Seventh"),key!EF195,IF(AND($C$2="eighth"),key!EF295,"")))</f>
        <v/>
      </c>
      <c r="DR93" s="295" t="str">
        <f>IF(AND($C$2="sixth"),key!EG95,IF(AND($C$2="Seventh"),key!EG195,IF(AND($C$2="eighth"),key!EG295,"")))</f>
        <v/>
      </c>
      <c r="DS93" s="302" t="str">
        <f>IF(AND($C$2="sixth"),key!EH95,IF(AND($C$2="Seventh"),key!EH195,IF(AND($C$2="eighth"),key!EH295,"")))</f>
        <v/>
      </c>
      <c r="DT93" s="298" t="str">
        <f>IF(AND($C$2="sixth"),key!EI95,IF(AND($C$2="Seventh"),key!EI195,IF(AND($C$2="eighth"),key!EI295,"")))</f>
        <v/>
      </c>
      <c r="DU93" s="295" t="str">
        <f>IF(AND($C$2="sixth"),key!EJ95,IF(AND($C$2="Seventh"),key!EJ195,IF(AND($C$2="eighth"),key!EJ295,"")))</f>
        <v/>
      </c>
      <c r="DV93" s="295" t="str">
        <f>IF(AND($C$2="sixth"),key!EK95,IF(AND($C$2="Seventh"),key!EK195,IF(AND($C$2="eighth"),key!EK295,"")))</f>
        <v/>
      </c>
      <c r="DW93" s="302" t="str">
        <f>IF(AND($C$2="sixth"),key!EL95,IF(AND($C$2="Seventh"),key!EL195,IF(AND($C$2="eighth"),key!EL295,"")))</f>
        <v/>
      </c>
      <c r="DX93" s="298" t="str">
        <f>IF(AND($C$2="sixth"),key!EM95,IF(AND($C$2="Seventh"),key!EM195,IF(AND($C$2="eighth"),key!EM295,"")))</f>
        <v/>
      </c>
      <c r="DY93" s="295" t="str">
        <f>IF(AND($C$2="sixth"),key!EN95,IF(AND($C$2="Seventh"),key!EN195,IF(AND($C$2="eighth"),key!EN295,"")))</f>
        <v/>
      </c>
      <c r="DZ93" s="295" t="str">
        <f>IF(AND($C$2="sixth"),key!EO95,IF(AND($C$2="Seventh"),key!EO195,IF(AND($C$2="eighth"),key!EO295,"")))</f>
        <v/>
      </c>
      <c r="EA93" s="302" t="str">
        <f>IF(AND($C$2="sixth"),key!EP95,IF(AND($C$2="Seventh"),key!EP195,IF(AND($C$2="eighth"),key!EP295,"")))</f>
        <v/>
      </c>
      <c r="EB93" s="298" t="str">
        <f>IF(AND($C$2="sixth"),key!EQ95,IF(AND($C$2="Seventh"),key!EQ195,IF(AND($C$2="eighth"),key!EQ295,"")))</f>
        <v/>
      </c>
      <c r="EC93" s="295" t="str">
        <f>IF(AND($C$2="sixth"),key!ER95,IF(AND($C$2="Seventh"),key!ER195,IF(AND($C$2="eighth"),key!ER295,"")))</f>
        <v/>
      </c>
      <c r="ED93" s="295" t="str">
        <f>IF(AND($C$2="sixth"),key!ES95,IF(AND($C$2="Seventh"),key!ES195,IF(AND($C$2="eighth"),key!ES295,"")))</f>
        <v/>
      </c>
      <c r="EE93" s="302" t="str">
        <f>IF(AND($C$2="sixth"),key!ET95,IF(AND($C$2="Seventh"),key!ET195,IF(AND($C$2="eighth"),key!ET295,"")))</f>
        <v/>
      </c>
      <c r="EF93" s="298" t="str">
        <f>IF(AND($C$2="sixth"),key!EU95,IF(AND($C$2="Seventh"),key!EU195,IF(AND($C$2="eighth"),key!EU295,"")))</f>
        <v/>
      </c>
      <c r="EG93" s="259" t="str">
        <f>IF(AND($C$2="sixth"),key!EX95,IF(AND($C$2="Seventh"),key!EX195,IF(AND($C$2="eighth"),key!EX295,"")))</f>
        <v/>
      </c>
      <c r="EH93" s="299" t="str">
        <f>IF(AND($C$2="sixth"),key!EY95,IF(AND($C$2="Seventh"),key!EY195,IF(AND($C$2="eighth"),key!EY295,"")))</f>
        <v/>
      </c>
      <c r="EI93" s="260" t="str">
        <f t="shared" si="21"/>
        <v/>
      </c>
      <c r="EJ93" s="254" t="str">
        <f>IF(AND($C$2="sixth"),key!EZ95,IF(AND($C$2="Seventh"),key!EZ195,IF(AND($C$2="eighth"),key!EZ295,"")))</f>
        <v/>
      </c>
      <c r="EK93" s="254" t="str">
        <f>IF(AND($C$2="sixth"),key!FA95,IF(AND($C$2="Seventh"),key!FA195,IF(AND($C$2="eighth"),key!FA295,"")))</f>
        <v/>
      </c>
      <c r="EL93" s="254" t="str">
        <f>IF(AND($C$2="sixth"),key!FB95,IF(AND($C$2="Seventh"),key!FB195,IF(AND($C$2="eighth"),key!FB295,"")))</f>
        <v/>
      </c>
      <c r="EM93" s="254" t="str">
        <f>IF(AND($C$2="sixth"),key!FC95,IF(AND($C$2="Seventh"),key!FC195,IF(AND($C$2="eighth"),key!FC295,"")))</f>
        <v/>
      </c>
      <c r="EN93" s="254" t="str">
        <f>IF(AND($C$2="sixth"),key!FD95,IF(AND($C$2="Seventh"),key!FD195,IF(AND($C$2="eighth"),key!FD295,"")))</f>
        <v/>
      </c>
      <c r="EO93" s="310" t="str">
        <f>IF(AND($C$2="sixth"),key!FE95,IF(AND($C$2="Seventh"),key!FE195,IF(AND($C$2="eighth"),key!FE295,"")))</f>
        <v/>
      </c>
      <c r="EP93" s="311" t="str">
        <f>IF(AND($C$2="sixth"),key!FF95,IF(AND($C$2="Seventh"),key!FF195,IF(AND($C$2="eighth"),key!FF295,"")))</f>
        <v xml:space="preserve"> </v>
      </c>
      <c r="EQ93" s="254" t="str">
        <f>IF(AND($C$2="sixth"),key!FG95,IF(AND($C$2="Seventh"),key!FG195,IF(AND($C$2="eighth"),key!FG295,"")))</f>
        <v/>
      </c>
      <c r="ER93" s="254" t="str">
        <f>IF(AND($C$2="sixth"),key!FH95,IF(AND($C$2="Seventh"),key!FH195,IF(AND($C$2="eighth"),key!FH295,"")))</f>
        <v/>
      </c>
      <c r="ES93" s="254" t="str">
        <f>IF(AND($C$2="sixth"),key!FI95,IF(AND($C$2="Seventh"),key!FI195,IF(AND($C$2="eighth"),key!FI295,"")))</f>
        <v/>
      </c>
      <c r="ET93" s="254" t="str">
        <f>IF(AND($C$2="sixth"),key!FJ95,IF(AND($C$2="Seventh"),key!FJ195,IF(AND($C$2="eighth"),key!FJ295,"")))</f>
        <v/>
      </c>
      <c r="EU93" s="254" t="str">
        <f>IF(AND($C$2="sixth"),key!FK95,IF(AND($C$2="Seventh"),key!FK195,IF(AND($C$2="eighth"),key!FK295,"")))</f>
        <v/>
      </c>
      <c r="EV93" s="310" t="str">
        <f>IF(AND($C$2="sixth"),key!FL95,IF(AND($C$2="Seventh"),key!FL195,IF(AND($C$2="eighth"),key!FL295,"")))</f>
        <v/>
      </c>
      <c r="EW93" s="311" t="str">
        <f>IF(AND($C$2="sixth"),key!FM95,IF(AND($C$2="Seventh"),key!FM195,IF(AND($C$2="eighth"),key!FM295,"")))</f>
        <v xml:space="preserve"> </v>
      </c>
      <c r="EX93" s="254" t="str">
        <f>IF(AND($C$2="sixth"),key!FN95,IF(AND($C$2="Seventh"),key!FN195,IF(AND($C$2="eighth"),key!FN295,"")))</f>
        <v/>
      </c>
      <c r="EY93" s="254" t="str">
        <f>IF(AND($C$2="sixth"),key!FO95,IF(AND($C$2="Seventh"),key!FO195,IF(AND($C$2="eighth"),key!FO295,"")))</f>
        <v/>
      </c>
      <c r="EZ93" s="254" t="str">
        <f>IF(AND($C$2="sixth"),key!FP95,IF(AND($C$2="Seventh"),key!FP195,IF(AND($C$2="eighth"),key!FP295,"")))</f>
        <v/>
      </c>
      <c r="FA93" s="254" t="str">
        <f>IF(AND($C$2="sixth"),key!FQ95,IF(AND($C$2="Seventh"),key!FQ195,IF(AND($C$2="eighth"),key!FQ295,"")))</f>
        <v/>
      </c>
      <c r="FB93" s="254" t="str">
        <f>IF(AND($C$2="sixth"),key!FR95,IF(AND($C$2="Seventh"),key!FR195,IF(AND($C$2="eighth"),key!FR295,"")))</f>
        <v/>
      </c>
      <c r="FC93" s="310" t="str">
        <f>IF(AND($C$2="sixth"),key!FS95,IF(AND($C$2="Seventh"),key!FS195,IF(AND($C$2="eighth"),key!FS295,"")))</f>
        <v/>
      </c>
      <c r="FD93" s="311" t="str">
        <f>IF(AND($C$2="sixth"),key!FT95,IF(AND($C$2="Seventh"),key!FT195,IF(AND($C$2="eighth"),key!FT295,"")))</f>
        <v xml:space="preserve"> </v>
      </c>
      <c r="FE93" s="344" t="str">
        <f t="shared" si="13"/>
        <v/>
      </c>
      <c r="FF93" s="261" t="str">
        <f>IF(AND($C$2="sixth"),key!GI95,IF(AND($C$2="Seventh"),key!GI195,IF(AND($C$2="eighth"),key!GI295,"")))</f>
        <v/>
      </c>
      <c r="FG93" s="842" t="str">
        <f>IF(AND($C$2="sixth"),key!GJ95,IF(AND($C$2="Seventh"),key!GJ195,IF(AND($C$2="eighth"),key!GJ295,"")))</f>
        <v/>
      </c>
      <c r="FH93" s="843"/>
      <c r="FI93" s="255" t="str">
        <f>IF(AND($C$2="sixth"),key!GG95,IF(AND($C$2="Seventh"),key!GG195,IF(AND($C$2="eighth"),key!GG295,"")))</f>
        <v/>
      </c>
      <c r="FJ93" s="330" t="str">
        <f t="shared" si="22"/>
        <v/>
      </c>
      <c r="FK93" s="248"/>
      <c r="FL93" s="248"/>
      <c r="FY93" s="50" t="str">
        <f>IF(AND($C$2="sixth"),key!GH95,IF(AND($C$2="Seventh"),key!GH195,IF(AND($C$2="eighth"),key!GH295,"")))</f>
        <v/>
      </c>
    </row>
    <row r="94" spans="1:181" ht="18.75">
      <c r="A94" s="257">
        <v>88</v>
      </c>
      <c r="B94" s="291" t="str">
        <f>IF(AND($C$2="sixth"),key!E96,IF(AND($C$2="Seventh"),key!E196,IF(AND($C$2="eighth"),key!E296,"")))</f>
        <v/>
      </c>
      <c r="C94" s="288" t="str">
        <f>IF(ISNA(VLOOKUP(D94,Register!A$7:Z$315,10,FALSE)),"",VLOOKUP(D94,Register!A$7:Z$315,10,FALSE))</f>
        <v/>
      </c>
      <c r="D94" s="289" t="str">
        <f>IF(AND($C$2="sixth"),key!B96,IF(AND($C$2="Seventh"),key!B196,IF(AND($C$2="eighth"),key!B296,"")))</f>
        <v/>
      </c>
      <c r="E94" s="290" t="str">
        <f>IF(AND($C$2="sixth"),key!C96,IF(AND($C$2="Seventh"),key!C196,IF(AND($C$2="eighth"),key!C296,"")))</f>
        <v/>
      </c>
      <c r="F94" s="290" t="str">
        <f>IF(AND($C$2="sixth"),key!D96,IF(AND($C$2="Seventh"),key!D196,IF(AND($C$2="eighth"),key!D296,"")))</f>
        <v/>
      </c>
      <c r="G94" s="295" t="str">
        <f>IF(AND($C$2="sixth"),key!G96,IF(AND($C$2="Seventh"),key!G196,IF(AND($C$2="eighth"),key!G296,"")))</f>
        <v/>
      </c>
      <c r="H94" s="295" t="str">
        <f>IF(AND($C$2="sixth"),key!H96,IF(AND($C$2="Seventh"),key!H196,IF(AND($C$2="eighth"),key!H296,"")))</f>
        <v/>
      </c>
      <c r="I94" s="297" t="str">
        <f t="shared" si="12"/>
        <v/>
      </c>
      <c r="J94" s="296" t="str">
        <f>IF(AND($C$2="sixth"),key!J96,IF(AND($C$2="Seventh"),key!J196,IF(AND($C$2="eighth"),key!J296,"")))</f>
        <v/>
      </c>
      <c r="K94" s="295" t="str">
        <f>IF(AND($C$2="sixth"),key!K96,IF(AND($C$2="Seventh"),key!K196,IF(AND($C$2="eighth"),key!K296,"")))</f>
        <v/>
      </c>
      <c r="L94" s="295" t="str">
        <f>IF(AND($C$2="sixth"),key!L96,IF(AND($C$2="Seventh"),key!L196,IF(AND($C$2="eighth"),key!L296,"")))</f>
        <v/>
      </c>
      <c r="M94" s="258" t="str">
        <f t="shared" si="14"/>
        <v/>
      </c>
      <c r="N94" s="298" t="str">
        <f>IF(AND($C$2="sixth"),key!N96,IF(AND($C$2="Seventh"),key!N196,IF(AND($C$2="eighth"),key!N296,"")))</f>
        <v/>
      </c>
      <c r="O94" s="295" t="str">
        <f>IF(AND($C$2="sixth"),key!O96,IF(AND($C$2="Seventh"),key!O196,IF(AND($C$2="eighth"),key!O296,"")))</f>
        <v/>
      </c>
      <c r="P94" s="295" t="str">
        <f>IF(AND($C$2="sixth"),key!P96,IF(AND($C$2="Seventh"),key!P196,IF(AND($C$2="eighth"),key!P296,"")))</f>
        <v/>
      </c>
      <c r="Q94" s="258" t="str">
        <f t="shared" si="15"/>
        <v/>
      </c>
      <c r="R94" s="298" t="str">
        <f>IF(AND($C$2="sixth"),key!R96,IF(AND($C$2="Seventh"),key!R196,IF(AND($C$2="eighth"),key!R296,"")))</f>
        <v/>
      </c>
      <c r="S94" s="295" t="str">
        <f>IF(AND($C$2="sixth"),key!S96,IF(AND($C$2="Seventh"),key!S196,IF(AND($C$2="eighth"),key!S296,"")))</f>
        <v/>
      </c>
      <c r="T94" s="295" t="str">
        <f>IF(AND($C$2="sixth"),key!T96,IF(AND($C$2="Seventh"),key!T196,IF(AND($C$2="eighth"),key!T296,"")))</f>
        <v/>
      </c>
      <c r="U94" s="258" t="str">
        <f t="shared" si="16"/>
        <v/>
      </c>
      <c r="V94" s="298" t="str">
        <f>IF(AND($C$2="sixth"),key!V96,IF(AND($C$2="Seventh"),key!V196,IF(AND($C$2="eighth"),key!V296,"")))</f>
        <v/>
      </c>
      <c r="W94" s="295" t="str">
        <f>IF(AND($C$2="sixth"),key!W96,IF(AND($C$2="Seventh"),key!W196,IF(AND($C$2="eighth"),key!W296,"")))</f>
        <v/>
      </c>
      <c r="X94" s="295" t="str">
        <f>IF(AND($C$2="sixth"),key!X96,IF(AND($C$2="Seventh"),key!X196,IF(AND($C$2="eighth"),key!X296,"")))</f>
        <v/>
      </c>
      <c r="Y94" s="259" t="str">
        <f t="shared" si="17"/>
        <v/>
      </c>
      <c r="Z94" s="298" t="str">
        <f>IF(AND($C$2="sixth"),key!Z96,IF(AND($C$2="Seventh"),key!Z196,IF(AND($C$2="eighth"),key!Z296,"")))</f>
        <v/>
      </c>
      <c r="AA94" s="259" t="str">
        <f>IF(AND($C$2="sixth"),key!AC96,IF(AND($C$2="Seventh"),key!AC196,IF(AND($C$2="eighth"),key!AC296,"")))</f>
        <v/>
      </c>
      <c r="AB94" s="299" t="str">
        <f>IF(AND($C$2="sixth"),key!AD96,IF(AND($C$2="Seventh"),key!AD196,IF(AND($C$2="eighth"),key!AD296,"")))</f>
        <v/>
      </c>
      <c r="AC94" s="295" t="str">
        <f>IF(AND($C$2="sixth"),key!AF96,IF(AND($C$2="Seventh"),key!AF196,IF(AND($C$2="eighth"),key!AF296,"")))</f>
        <v/>
      </c>
      <c r="AD94" s="295" t="str">
        <f>IF(AND($C$2="sixth"),key!AG96,IF(AND($C$2="Seventh"),key!AG196,IF(AND($C$2="eighth"),key!AG296,"")))</f>
        <v/>
      </c>
      <c r="AE94" s="297" t="str">
        <f t="shared" si="18"/>
        <v/>
      </c>
      <c r="AF94" s="296" t="str">
        <f>IF(AND($C$2="sixth"),key!AI96,IF(AND($C$2="Seventh"),key!AI196,IF(AND($C$2="eighth"),key!AI296,"")))</f>
        <v/>
      </c>
      <c r="AG94" s="295" t="str">
        <f>IF(AND($C$2="sixth"),key!AJ96,IF(AND($C$2="Seventh"),key!AJ196,IF(AND($C$2="eighth"),key!AJ296,"")))</f>
        <v/>
      </c>
      <c r="AH94" s="295" t="str">
        <f>IF(AND($C$2="sixth"),key!AK96,IF(AND($C$2="Seventh"),key!AK196,IF(AND($C$2="eighth"),key!AK296,"")))</f>
        <v/>
      </c>
      <c r="AI94" s="258" t="str">
        <f t="shared" si="19"/>
        <v/>
      </c>
      <c r="AJ94" s="298" t="str">
        <f>IF(AND($C$2="sixth"),key!AM96,IF(AND($C$2="Seventh"),key!AM196,IF(AND($C$2="eighth"),key!AM296,"")))</f>
        <v/>
      </c>
      <c r="AK94" s="295" t="str">
        <f>IF(AND($C$2="sixth"),key!AN96,IF(AND($C$2="Seventh"),key!AN196,IF(AND($C$2="eighth"),key!AN296,"")))</f>
        <v/>
      </c>
      <c r="AL94" s="295" t="str">
        <f>IF(AND($C$2="sixth"),key!AO96,IF(AND($C$2="Seventh"),key!AO196,IF(AND($C$2="eighth"),key!AO296,"")))</f>
        <v/>
      </c>
      <c r="AM94" s="258" t="str">
        <f t="shared" si="20"/>
        <v/>
      </c>
      <c r="AN94" s="298" t="str">
        <f>IF(AND($C$2="sixth"),key!AQ96,IF(AND($C$2="Seventh"),key!AQ196,IF(AND($C$2="eighth"),key!AQ296,"")))</f>
        <v/>
      </c>
      <c r="AO94" s="295" t="str">
        <f>IF(AND($C$2="sixth"),key!AR96,IF(AND($C$2="Seventh"),key!AR196,IF(AND($C$2="eighth"),key!AR296,"")))</f>
        <v/>
      </c>
      <c r="AP94" s="295" t="str">
        <f>IF(AND($C$2="sixth"),key!AS96,IF(AND($C$2="Seventh"),key!AS196,IF(AND($C$2="eighth"),key!AS296,"")))</f>
        <v/>
      </c>
      <c r="AQ94" s="303" t="str">
        <f>IF(AND($C$2="sixth"),key!AT96,IF(AND($C$2="Seventh"),key!AT196,IF(AND($C$2="eighth"),key!AT296,"")))</f>
        <v/>
      </c>
      <c r="AR94" s="298" t="str">
        <f>IF(AND($C$2="sixth"),key!AU96,IF(AND($C$2="Seventh"),key!AU196,IF(AND($C$2="eighth"),key!AU296,"")))</f>
        <v/>
      </c>
      <c r="AS94" s="295" t="str">
        <f>IF(AND($C$2="sixth"),key!AV96,IF(AND($C$2="Seventh"),key!AV196,IF(AND($C$2="eighth"),key!AV296,"")))</f>
        <v/>
      </c>
      <c r="AT94" s="295" t="str">
        <f>IF(AND($C$2="sixth"),key!AW96,IF(AND($C$2="Seventh"),key!AW196,IF(AND($C$2="eighth"),key!AW296,"")))</f>
        <v/>
      </c>
      <c r="AU94" s="303" t="str">
        <f>IF(AND($C$2="sixth"),key!AX96,IF(AND($C$2="Seventh"),key!AX196,IF(AND($C$2="eighth"),key!AX296,"")))</f>
        <v/>
      </c>
      <c r="AV94" s="298" t="str">
        <f>IF(AND($C$2="sixth"),key!AY96,IF(AND($C$2="Seventh"),key!AY196,IF(AND($C$2="eighth"),key!AY296,"")))</f>
        <v/>
      </c>
      <c r="AW94" s="259" t="str">
        <f>IF(AND($C$2="sixth"),key!BB96,IF(AND($C$2="Seventh"),key!BB196,IF(AND($C$2="eighth"),key!BB296,"")))</f>
        <v/>
      </c>
      <c r="AX94" s="299" t="str">
        <f>IF(AND($C$2="sixth"),key!BC96,IF(AND($C$2="Seventh"),key!BC196,IF(AND($C$2="eighth"),key!BC296,"")))</f>
        <v/>
      </c>
      <c r="AY94" s="295" t="str">
        <f>IF(AND($C$2="sixth"),key!BE96,IF(AND($C$2="Seventh"),key!BE196,IF(AND($C$2="eighth"),key!BE296,"")))</f>
        <v/>
      </c>
      <c r="AZ94" s="295" t="str">
        <f>IF(AND($C$2="sixth"),key!BF96,IF(AND($C$2="Seventh"),key!BF196,IF(AND($C$2="eighth"),key!BF296,"")))</f>
        <v/>
      </c>
      <c r="BA94" s="302" t="str">
        <f>IF(AND($C$2="sixth"),key!BG96,IF(AND($C$2="Seventh"),key!BG196,IF(AND($C$2="eighth"),key!BG296,"")))</f>
        <v/>
      </c>
      <c r="BB94" s="298" t="str">
        <f>IF(AND($C$2="sixth"),key!BH96,IF(AND($C$2="Seventh"),key!BH196,IF(AND($C$2="eighth"),key!BH296,"")))</f>
        <v/>
      </c>
      <c r="BC94" s="295" t="str">
        <f>IF(AND($C$2="sixth"),key!BI96,IF(AND($C$2="Seventh"),key!BI196,IF(AND($C$2="eighth"),key!BI296,"")))</f>
        <v/>
      </c>
      <c r="BD94" s="295" t="str">
        <f>IF(AND($C$2="sixth"),key!BJ96,IF(AND($C$2="Seventh"),key!BJ196,IF(AND($C$2="eighth"),key!BJ296,"")))</f>
        <v/>
      </c>
      <c r="BE94" s="302" t="str">
        <f>IF(AND($C$2="sixth"),key!BK96,IF(AND($C$2="Seventh"),key!BK196,IF(AND($C$2="eighth"),key!BK296,"")))</f>
        <v/>
      </c>
      <c r="BF94" s="298" t="str">
        <f>IF(AND($C$2="sixth"),key!BL96,IF(AND($C$2="Seventh"),key!BL196,IF(AND($C$2="eighth"),key!BL296,"")))</f>
        <v/>
      </c>
      <c r="BG94" s="295" t="str">
        <f>IF(AND($C$2="sixth"),key!BM96,IF(AND($C$2="Seventh"),key!BM196,IF(AND($C$2="eighth"),key!BM296,"")))</f>
        <v/>
      </c>
      <c r="BH94" s="295" t="str">
        <f>IF(AND($C$2="sixth"),key!BN96,IF(AND($C$2="Seventh"),key!BN196,IF(AND($C$2="eighth"),key!BN296,"")))</f>
        <v/>
      </c>
      <c r="BI94" s="302" t="str">
        <f>IF(AND($C$2="sixth"),key!BO96,IF(AND($C$2="Seventh"),key!BO196,IF(AND($C$2="eighth"),key!BO296,"")))</f>
        <v/>
      </c>
      <c r="BJ94" s="298" t="str">
        <f>IF(AND($C$2="sixth"),key!BP96,IF(AND($C$2="Seventh"),key!BP196,IF(AND($C$2="eighth"),key!BP296,"")))</f>
        <v/>
      </c>
      <c r="BK94" s="295" t="str">
        <f>IF(AND($C$2="sixth"),key!BQ96,IF(AND($C$2="Seventh"),key!BQ196,IF(AND($C$2="eighth"),key!BQ296,"")))</f>
        <v/>
      </c>
      <c r="BL94" s="295" t="str">
        <f>IF(AND($C$2="sixth"),key!BR96,IF(AND($C$2="Seventh"),key!BR196,IF(AND($C$2="eighth"),key!BR296,"")))</f>
        <v/>
      </c>
      <c r="BM94" s="302" t="str">
        <f>IF(AND($C$2="sixth"),key!BS96,IF(AND($C$2="Seventh"),key!BS196,IF(AND($C$2="eighth"),key!BS296,"")))</f>
        <v/>
      </c>
      <c r="BN94" s="298" t="str">
        <f>IF(AND($C$2="sixth"),key!BT96,IF(AND($C$2="Seventh"),key!BT196,IF(AND($C$2="eighth"),key!BT296,"")))</f>
        <v/>
      </c>
      <c r="BO94" s="295" t="str">
        <f>IF(AND($C$2="sixth"),key!BU96,IF(AND($C$2="Seventh"),key!BU196,IF(AND($C$2="eighth"),key!BU296,"")))</f>
        <v/>
      </c>
      <c r="BP94" s="295" t="str">
        <f>IF(AND($C$2="sixth"),key!BV96,IF(AND($C$2="Seventh"),key!BV196,IF(AND($C$2="eighth"),key!BV296,"")))</f>
        <v/>
      </c>
      <c r="BQ94" s="302" t="str">
        <f>IF(AND($C$2="sixth"),key!BW96,IF(AND($C$2="Seventh"),key!BW196,IF(AND($C$2="eighth"),key!BW296,"")))</f>
        <v/>
      </c>
      <c r="BR94" s="298" t="str">
        <f>IF(AND($C$2="sixth"),key!BX96,IF(AND($C$2="Seventh"),key!BX196,IF(AND($C$2="eighth"),key!BX296,"")))</f>
        <v/>
      </c>
      <c r="BS94" s="259" t="str">
        <f>IF(AND($C$2="sixth"),key!CA96,IF(AND($C$2="Seventh"),key!CA196,IF(AND($C$2="eighth"),key!CA296,"")))</f>
        <v/>
      </c>
      <c r="BT94" s="299" t="str">
        <f>IF(AND($C$2="sixth"),key!CB96,IF(AND($C$2="Seventh"),key!CB196,IF(AND($C$2="eighth"),key!CB296,"")))</f>
        <v/>
      </c>
      <c r="BU94" s="295" t="str">
        <f>IF(AND($C$2="sixth"),key!CD96,IF(AND($C$2="Seventh"),key!CD196,IF(AND($C$2="eighth"),key!CD296,"")))</f>
        <v/>
      </c>
      <c r="BV94" s="295" t="str">
        <f>IF(AND($C$2="sixth"),key!CE96,IF(AND($C$2="Seventh"),key!CE196,IF(AND($C$2="eighth"),key!CE296,"")))</f>
        <v/>
      </c>
      <c r="BW94" s="302" t="str">
        <f>IF(AND($C$2="sixth"),key!CF96,IF(AND($C$2="Seventh"),key!CF196,IF(AND($C$2="eighth"),key!CF296,"")))</f>
        <v/>
      </c>
      <c r="BX94" s="298" t="str">
        <f>IF(AND($C$2="sixth"),key!CG96,IF(AND($C$2="Seventh"),key!CG196,IF(AND($C$2="eighth"),key!CG296,"")))</f>
        <v/>
      </c>
      <c r="BY94" s="295" t="str">
        <f>IF(AND($C$2="sixth"),key!CH96,IF(AND($C$2="Seventh"),key!CH196,IF(AND($C$2="eighth"),key!CH296,"")))</f>
        <v/>
      </c>
      <c r="BZ94" s="295" t="str">
        <f>IF(AND($C$2="sixth"),key!CI96,IF(AND($C$2="Seventh"),key!CI196,IF(AND($C$2="eighth"),key!CI296,"")))</f>
        <v/>
      </c>
      <c r="CA94" s="302" t="str">
        <f>IF(AND($C$2="sixth"),key!CJ96,IF(AND($C$2="Seventh"),key!CJ196,IF(AND($C$2="eighth"),key!CJ296,"")))</f>
        <v/>
      </c>
      <c r="CB94" s="298" t="str">
        <f>IF(AND($C$2="sixth"),key!CK96,IF(AND($C$2="Seventh"),key!CK196,IF(AND($C$2="eighth"),key!CK296,"")))</f>
        <v/>
      </c>
      <c r="CC94" s="295" t="str">
        <f>IF(AND($C$2="sixth"),key!CL96,IF(AND($C$2="Seventh"),key!CL196,IF(AND($C$2="eighth"),key!CL296,"")))</f>
        <v/>
      </c>
      <c r="CD94" s="295" t="str">
        <f>IF(AND($C$2="sixth"),key!CM96,IF(AND($C$2="Seventh"),key!CM196,IF(AND($C$2="eighth"),key!CM296,"")))</f>
        <v/>
      </c>
      <c r="CE94" s="302" t="str">
        <f>IF(AND($C$2="sixth"),key!CN96,IF(AND($C$2="Seventh"),key!CN196,IF(AND($C$2="eighth"),key!CN296,"")))</f>
        <v/>
      </c>
      <c r="CF94" s="298" t="str">
        <f>IF(AND($C$2="sixth"),key!CO96,IF(AND($C$2="Seventh"),key!CO196,IF(AND($C$2="eighth"),key!CO296,"")))</f>
        <v/>
      </c>
      <c r="CG94" s="295" t="str">
        <f>IF(AND($C$2="sixth"),key!CP96,IF(AND($C$2="Seventh"),key!CP196,IF(AND($C$2="eighth"),key!CP296,"")))</f>
        <v/>
      </c>
      <c r="CH94" s="295" t="str">
        <f>IF(AND($C$2="sixth"),key!CQ96,IF(AND($C$2="Seventh"),key!CQ196,IF(AND($C$2="eighth"),key!CQ296,"")))</f>
        <v/>
      </c>
      <c r="CI94" s="302" t="str">
        <f>IF(AND($C$2="sixth"),key!CR96,IF(AND($C$2="Seventh"),key!CR196,IF(AND($C$2="eighth"),key!CR296,"")))</f>
        <v/>
      </c>
      <c r="CJ94" s="298" t="str">
        <f>IF(AND($C$2="sixth"),key!CS96,IF(AND($C$2="Seventh"),key!CS196,IF(AND($C$2="eighth"),key!CS296,"")))</f>
        <v/>
      </c>
      <c r="CK94" s="295" t="str">
        <f>IF(AND($C$2="sixth"),key!CT96,IF(AND($C$2="Seventh"),key!CT196,IF(AND($C$2="eighth"),key!CT296,"")))</f>
        <v/>
      </c>
      <c r="CL94" s="295" t="str">
        <f>IF(AND($C$2="sixth"),key!CU96,IF(AND($C$2="Seventh"),key!CU196,IF(AND($C$2="eighth"),key!CU296,"")))</f>
        <v/>
      </c>
      <c r="CM94" s="302" t="str">
        <f>IF(AND($C$2="sixth"),key!CV96,IF(AND($C$2="Seventh"),key!CV196,IF(AND($C$2="eighth"),key!CV296,"")))</f>
        <v/>
      </c>
      <c r="CN94" s="298" t="str">
        <f>IF(AND($C$2="sixth"),key!CW96,IF(AND($C$2="Seventh"),key!CW196,IF(AND($C$2="eighth"),key!CW296,"")))</f>
        <v/>
      </c>
      <c r="CO94" s="259" t="str">
        <f>IF(AND($C$2="sixth"),key!CZ96,IF(AND($C$2="Seventh"),key!CZ196,IF(AND($C$2="eighth"),key!CZ296,"")))</f>
        <v/>
      </c>
      <c r="CP94" s="299" t="str">
        <f>IF(AND($C$2="sixth"),key!DA96,IF(AND($C$2="Seventh"),key!DA196,IF(AND($C$2="eighth"),key!DA296,"")))</f>
        <v/>
      </c>
      <c r="CQ94" s="295" t="str">
        <f>IF(AND($C$2="sixth"),key!DC96,IF(AND($C$2="Seventh"),key!DC196,IF(AND($C$2="eighth"),key!DC296,"")))</f>
        <v/>
      </c>
      <c r="CR94" s="295" t="str">
        <f>IF(AND($C$2="sixth"),key!DD96,IF(AND($C$2="Seventh"),key!DD196,IF(AND($C$2="eighth"),key!DD296,"")))</f>
        <v/>
      </c>
      <c r="CS94" s="302" t="str">
        <f>IF(AND($C$2="sixth"),key!DE96,IF(AND($C$2="Seventh"),key!DE196,IF(AND($C$2="eighth"),key!DE296,"")))</f>
        <v/>
      </c>
      <c r="CT94" s="298" t="str">
        <f>IF(AND($C$2="sixth"),key!DF96,IF(AND($C$2="Seventh"),key!DF196,IF(AND($C$2="eighth"),key!DF296,"")))</f>
        <v/>
      </c>
      <c r="CU94" s="295" t="str">
        <f>IF(AND($C$2="sixth"),key!DG96,IF(AND($C$2="Seventh"),key!DG196,IF(AND($C$2="eighth"),key!DG296,"")))</f>
        <v/>
      </c>
      <c r="CV94" s="295" t="str">
        <f>IF(AND($C$2="sixth"),key!DH96,IF(AND($C$2="Seventh"),key!DH196,IF(AND($C$2="eighth"),key!DH296,"")))</f>
        <v/>
      </c>
      <c r="CW94" s="302" t="str">
        <f>IF(AND($C$2="sixth"),key!DI96,IF(AND($C$2="Seventh"),key!DI196,IF(AND($C$2="eighth"),key!DI296,"")))</f>
        <v/>
      </c>
      <c r="CX94" s="298" t="str">
        <f>IF(AND($C$2="sixth"),key!DJ96,IF(AND($C$2="Seventh"),key!DJ196,IF(AND($C$2="eighth"),key!DJ296,"")))</f>
        <v/>
      </c>
      <c r="CY94" s="295" t="str">
        <f>IF(AND($C$2="sixth"),key!DK96,IF(AND($C$2="Seventh"),key!DK196,IF(AND($C$2="eighth"),key!DK296,"")))</f>
        <v/>
      </c>
      <c r="CZ94" s="295" t="str">
        <f>IF(AND($C$2="sixth"),key!DL96,IF(AND($C$2="Seventh"),key!DL196,IF(AND($C$2="eighth"),key!DL296,"")))</f>
        <v/>
      </c>
      <c r="DA94" s="302" t="str">
        <f>IF(AND($C$2="sixth"),key!DM96,IF(AND($C$2="Seventh"),key!DM196,IF(AND($C$2="eighth"),key!DM296,"")))</f>
        <v/>
      </c>
      <c r="DB94" s="298" t="str">
        <f>IF(AND($C$2="sixth"),key!DN96,IF(AND($C$2="Seventh"),key!DN196,IF(AND($C$2="eighth"),key!DN296,"")))</f>
        <v/>
      </c>
      <c r="DC94" s="295" t="str">
        <f>IF(AND($C$2="sixth"),key!DO96,IF(AND($C$2="Seventh"),key!DO196,IF(AND($C$2="eighth"),key!DO296,"")))</f>
        <v/>
      </c>
      <c r="DD94" s="295" t="str">
        <f>IF(AND($C$2="sixth"),key!DP96,IF(AND($C$2="Seventh"),key!DP196,IF(AND($C$2="eighth"),key!DP296,"")))</f>
        <v/>
      </c>
      <c r="DE94" s="302" t="str">
        <f>IF(AND($C$2="sixth"),key!DQ96,IF(AND($C$2="Seventh"),key!DQ196,IF(AND($C$2="eighth"),key!DQ296,"")))</f>
        <v/>
      </c>
      <c r="DF94" s="298" t="str">
        <f>IF(AND($C$2="sixth"),key!DR96,IF(AND($C$2="Seventh"),key!DR196,IF(AND($C$2="eighth"),key!DR296,"")))</f>
        <v/>
      </c>
      <c r="DG94" s="295" t="str">
        <f>IF(AND($C$2="sixth"),key!DS96,IF(AND($C$2="Seventh"),key!DS196,IF(AND($C$2="eighth"),key!DS296,"")))</f>
        <v/>
      </c>
      <c r="DH94" s="295" t="str">
        <f>IF(AND($C$2="sixth"),key!DT96,IF(AND($C$2="Seventh"),key!DT196,IF(AND($C$2="eighth"),key!DT296,"")))</f>
        <v/>
      </c>
      <c r="DI94" s="302" t="str">
        <f>IF(AND($C$2="sixth"),key!DU96,IF(AND($C$2="Seventh"),key!DU196,IF(AND($C$2="eighth"),key!DU296,"")))</f>
        <v/>
      </c>
      <c r="DJ94" s="298" t="str">
        <f>IF(AND($C$2="sixth"),key!DV96,IF(AND($C$2="Seventh"),key!DV196,IF(AND($C$2="eighth"),key!DV296,"")))</f>
        <v/>
      </c>
      <c r="DK94" s="259" t="str">
        <f>IF(AND($C$2="sixth"),key!DY96,IF(AND($C$2="Seventh"),key!DY196,IF(AND($C$2="eighth"),key!DY296,"")))</f>
        <v/>
      </c>
      <c r="DL94" s="299" t="str">
        <f>IF(AND($C$2="sixth"),key!DZ96,IF(AND($C$2="Seventh"),key!DZ196,IF(AND($C$2="eighth"),key!DZ296,"")))</f>
        <v/>
      </c>
      <c r="DM94" s="295" t="str">
        <f>IF(AND($C$2="sixth"),key!EB96,IF(AND($C$2="Seventh"),key!EB196,IF(AND($C$2="eighth"),key!EB296,"")))</f>
        <v/>
      </c>
      <c r="DN94" s="295" t="str">
        <f>IF(AND($C$2="sixth"),key!EC96,IF(AND($C$2="Seventh"),key!EC196,IF(AND($C$2="eighth"),key!EC296,"")))</f>
        <v/>
      </c>
      <c r="DO94" s="302" t="str">
        <f>IF(AND($C$2="sixth"),key!ED96,IF(AND($C$2="Seventh"),key!ED196,IF(AND($C$2="eighth"),key!ED296,"")))</f>
        <v/>
      </c>
      <c r="DP94" s="298" t="str">
        <f>IF(AND($C$2="sixth"),key!EE96,IF(AND($C$2="Seventh"),key!EE196,IF(AND($C$2="eighth"),key!EE296,"")))</f>
        <v/>
      </c>
      <c r="DQ94" s="295" t="str">
        <f>IF(AND($C$2="sixth"),key!EF96,IF(AND($C$2="Seventh"),key!EF196,IF(AND($C$2="eighth"),key!EF296,"")))</f>
        <v/>
      </c>
      <c r="DR94" s="295" t="str">
        <f>IF(AND($C$2="sixth"),key!EG96,IF(AND($C$2="Seventh"),key!EG196,IF(AND($C$2="eighth"),key!EG296,"")))</f>
        <v/>
      </c>
      <c r="DS94" s="302" t="str">
        <f>IF(AND($C$2="sixth"),key!EH96,IF(AND($C$2="Seventh"),key!EH196,IF(AND($C$2="eighth"),key!EH296,"")))</f>
        <v/>
      </c>
      <c r="DT94" s="298" t="str">
        <f>IF(AND($C$2="sixth"),key!EI96,IF(AND($C$2="Seventh"),key!EI196,IF(AND($C$2="eighth"),key!EI296,"")))</f>
        <v/>
      </c>
      <c r="DU94" s="295" t="str">
        <f>IF(AND($C$2="sixth"),key!EJ96,IF(AND($C$2="Seventh"),key!EJ196,IF(AND($C$2="eighth"),key!EJ296,"")))</f>
        <v/>
      </c>
      <c r="DV94" s="295" t="str">
        <f>IF(AND($C$2="sixth"),key!EK96,IF(AND($C$2="Seventh"),key!EK196,IF(AND($C$2="eighth"),key!EK296,"")))</f>
        <v/>
      </c>
      <c r="DW94" s="302" t="str">
        <f>IF(AND($C$2="sixth"),key!EL96,IF(AND($C$2="Seventh"),key!EL196,IF(AND($C$2="eighth"),key!EL296,"")))</f>
        <v/>
      </c>
      <c r="DX94" s="298" t="str">
        <f>IF(AND($C$2="sixth"),key!EM96,IF(AND($C$2="Seventh"),key!EM196,IF(AND($C$2="eighth"),key!EM296,"")))</f>
        <v/>
      </c>
      <c r="DY94" s="295" t="str">
        <f>IF(AND($C$2="sixth"),key!EN96,IF(AND($C$2="Seventh"),key!EN196,IF(AND($C$2="eighth"),key!EN296,"")))</f>
        <v/>
      </c>
      <c r="DZ94" s="295" t="str">
        <f>IF(AND($C$2="sixth"),key!EO96,IF(AND($C$2="Seventh"),key!EO196,IF(AND($C$2="eighth"),key!EO296,"")))</f>
        <v/>
      </c>
      <c r="EA94" s="302" t="str">
        <f>IF(AND($C$2="sixth"),key!EP96,IF(AND($C$2="Seventh"),key!EP196,IF(AND($C$2="eighth"),key!EP296,"")))</f>
        <v/>
      </c>
      <c r="EB94" s="298" t="str">
        <f>IF(AND($C$2="sixth"),key!EQ96,IF(AND($C$2="Seventh"),key!EQ196,IF(AND($C$2="eighth"),key!EQ296,"")))</f>
        <v/>
      </c>
      <c r="EC94" s="295" t="str">
        <f>IF(AND($C$2="sixth"),key!ER96,IF(AND($C$2="Seventh"),key!ER196,IF(AND($C$2="eighth"),key!ER296,"")))</f>
        <v/>
      </c>
      <c r="ED94" s="295" t="str">
        <f>IF(AND($C$2="sixth"),key!ES96,IF(AND($C$2="Seventh"),key!ES196,IF(AND($C$2="eighth"),key!ES296,"")))</f>
        <v/>
      </c>
      <c r="EE94" s="302" t="str">
        <f>IF(AND($C$2="sixth"),key!ET96,IF(AND($C$2="Seventh"),key!ET196,IF(AND($C$2="eighth"),key!ET296,"")))</f>
        <v/>
      </c>
      <c r="EF94" s="298" t="str">
        <f>IF(AND($C$2="sixth"),key!EU96,IF(AND($C$2="Seventh"),key!EU196,IF(AND($C$2="eighth"),key!EU296,"")))</f>
        <v/>
      </c>
      <c r="EG94" s="259" t="str">
        <f>IF(AND($C$2="sixth"),key!EX96,IF(AND($C$2="Seventh"),key!EX196,IF(AND($C$2="eighth"),key!EX296,"")))</f>
        <v/>
      </c>
      <c r="EH94" s="299" t="str">
        <f>IF(AND($C$2="sixth"),key!EY96,IF(AND($C$2="Seventh"),key!EY196,IF(AND($C$2="eighth"),key!EY296,"")))</f>
        <v/>
      </c>
      <c r="EI94" s="260" t="str">
        <f t="shared" si="21"/>
        <v/>
      </c>
      <c r="EJ94" s="254" t="str">
        <f>IF(AND($C$2="sixth"),key!EZ96,IF(AND($C$2="Seventh"),key!EZ196,IF(AND($C$2="eighth"),key!EZ296,"")))</f>
        <v/>
      </c>
      <c r="EK94" s="254" t="str">
        <f>IF(AND($C$2="sixth"),key!FA96,IF(AND($C$2="Seventh"),key!FA196,IF(AND($C$2="eighth"),key!FA296,"")))</f>
        <v/>
      </c>
      <c r="EL94" s="254" t="str">
        <f>IF(AND($C$2="sixth"),key!FB96,IF(AND($C$2="Seventh"),key!FB196,IF(AND($C$2="eighth"),key!FB296,"")))</f>
        <v/>
      </c>
      <c r="EM94" s="254" t="str">
        <f>IF(AND($C$2="sixth"),key!FC96,IF(AND($C$2="Seventh"),key!FC196,IF(AND($C$2="eighth"),key!FC296,"")))</f>
        <v/>
      </c>
      <c r="EN94" s="254" t="str">
        <f>IF(AND($C$2="sixth"),key!FD96,IF(AND($C$2="Seventh"),key!FD196,IF(AND($C$2="eighth"),key!FD296,"")))</f>
        <v/>
      </c>
      <c r="EO94" s="310" t="str">
        <f>IF(AND($C$2="sixth"),key!FE96,IF(AND($C$2="Seventh"),key!FE196,IF(AND($C$2="eighth"),key!FE296,"")))</f>
        <v/>
      </c>
      <c r="EP94" s="311" t="str">
        <f>IF(AND($C$2="sixth"),key!FF96,IF(AND($C$2="Seventh"),key!FF196,IF(AND($C$2="eighth"),key!FF296,"")))</f>
        <v xml:space="preserve"> </v>
      </c>
      <c r="EQ94" s="254" t="str">
        <f>IF(AND($C$2="sixth"),key!FG96,IF(AND($C$2="Seventh"),key!FG196,IF(AND($C$2="eighth"),key!FG296,"")))</f>
        <v/>
      </c>
      <c r="ER94" s="254" t="str">
        <f>IF(AND($C$2="sixth"),key!FH96,IF(AND($C$2="Seventh"),key!FH196,IF(AND($C$2="eighth"),key!FH296,"")))</f>
        <v/>
      </c>
      <c r="ES94" s="254" t="str">
        <f>IF(AND($C$2="sixth"),key!FI96,IF(AND($C$2="Seventh"),key!FI196,IF(AND($C$2="eighth"),key!FI296,"")))</f>
        <v/>
      </c>
      <c r="ET94" s="254" t="str">
        <f>IF(AND($C$2="sixth"),key!FJ96,IF(AND($C$2="Seventh"),key!FJ196,IF(AND($C$2="eighth"),key!FJ296,"")))</f>
        <v/>
      </c>
      <c r="EU94" s="254" t="str">
        <f>IF(AND($C$2="sixth"),key!FK96,IF(AND($C$2="Seventh"),key!FK196,IF(AND($C$2="eighth"),key!FK296,"")))</f>
        <v/>
      </c>
      <c r="EV94" s="310" t="str">
        <f>IF(AND($C$2="sixth"),key!FL96,IF(AND($C$2="Seventh"),key!FL196,IF(AND($C$2="eighth"),key!FL296,"")))</f>
        <v/>
      </c>
      <c r="EW94" s="311" t="str">
        <f>IF(AND($C$2="sixth"),key!FM96,IF(AND($C$2="Seventh"),key!FM196,IF(AND($C$2="eighth"),key!FM296,"")))</f>
        <v xml:space="preserve"> </v>
      </c>
      <c r="EX94" s="254" t="str">
        <f>IF(AND($C$2="sixth"),key!FN96,IF(AND($C$2="Seventh"),key!FN196,IF(AND($C$2="eighth"),key!FN296,"")))</f>
        <v/>
      </c>
      <c r="EY94" s="254" t="str">
        <f>IF(AND($C$2="sixth"),key!FO96,IF(AND($C$2="Seventh"),key!FO196,IF(AND($C$2="eighth"),key!FO296,"")))</f>
        <v/>
      </c>
      <c r="EZ94" s="254" t="str">
        <f>IF(AND($C$2="sixth"),key!FP96,IF(AND($C$2="Seventh"),key!FP196,IF(AND($C$2="eighth"),key!FP296,"")))</f>
        <v/>
      </c>
      <c r="FA94" s="254" t="str">
        <f>IF(AND($C$2="sixth"),key!FQ96,IF(AND($C$2="Seventh"),key!FQ196,IF(AND($C$2="eighth"),key!FQ296,"")))</f>
        <v/>
      </c>
      <c r="FB94" s="254" t="str">
        <f>IF(AND($C$2="sixth"),key!FR96,IF(AND($C$2="Seventh"),key!FR196,IF(AND($C$2="eighth"),key!FR296,"")))</f>
        <v/>
      </c>
      <c r="FC94" s="310" t="str">
        <f>IF(AND($C$2="sixth"),key!FS96,IF(AND($C$2="Seventh"),key!FS196,IF(AND($C$2="eighth"),key!FS296,"")))</f>
        <v/>
      </c>
      <c r="FD94" s="311" t="str">
        <f>IF(AND($C$2="sixth"),key!FT96,IF(AND($C$2="Seventh"),key!FT196,IF(AND($C$2="eighth"),key!FT296,"")))</f>
        <v xml:space="preserve"> </v>
      </c>
      <c r="FE94" s="344" t="str">
        <f t="shared" si="13"/>
        <v/>
      </c>
      <c r="FF94" s="261" t="str">
        <f>IF(AND($C$2="sixth"),key!GI96,IF(AND($C$2="Seventh"),key!GI196,IF(AND($C$2="eighth"),key!GI296,"")))</f>
        <v/>
      </c>
      <c r="FG94" s="842" t="str">
        <f>IF(AND($C$2="sixth"),key!GJ96,IF(AND($C$2="Seventh"),key!GJ196,IF(AND($C$2="eighth"),key!GJ296,"")))</f>
        <v/>
      </c>
      <c r="FH94" s="843"/>
      <c r="FI94" s="255" t="str">
        <f>IF(AND($C$2="sixth"),key!GG96,IF(AND($C$2="Seventh"),key!GG196,IF(AND($C$2="eighth"),key!GG296,"")))</f>
        <v/>
      </c>
      <c r="FJ94" s="330" t="str">
        <f t="shared" si="22"/>
        <v/>
      </c>
      <c r="FK94" s="248"/>
      <c r="FL94" s="248"/>
      <c r="FY94" s="50" t="str">
        <f>IF(AND($C$2="sixth"),key!GH96,IF(AND($C$2="Seventh"),key!GH196,IF(AND($C$2="eighth"),key!GH296,"")))</f>
        <v/>
      </c>
    </row>
    <row r="95" spans="1:181" ht="18.75">
      <c r="A95" s="257">
        <v>89</v>
      </c>
      <c r="B95" s="291" t="str">
        <f>IF(AND($C$2="sixth"),key!E97,IF(AND($C$2="Seventh"),key!E197,IF(AND($C$2="eighth"),key!E297,"")))</f>
        <v/>
      </c>
      <c r="C95" s="288" t="str">
        <f>IF(ISNA(VLOOKUP(D95,Register!A$7:Z$315,10,FALSE)),"",VLOOKUP(D95,Register!A$7:Z$315,10,FALSE))</f>
        <v/>
      </c>
      <c r="D95" s="289" t="str">
        <f>IF(AND($C$2="sixth"),key!B97,IF(AND($C$2="Seventh"),key!B197,IF(AND($C$2="eighth"),key!B297,"")))</f>
        <v/>
      </c>
      <c r="E95" s="290" t="str">
        <f>IF(AND($C$2="sixth"),key!C97,IF(AND($C$2="Seventh"),key!C197,IF(AND($C$2="eighth"),key!C297,"")))</f>
        <v/>
      </c>
      <c r="F95" s="290" t="str">
        <f>IF(AND($C$2="sixth"),key!D97,IF(AND($C$2="Seventh"),key!D197,IF(AND($C$2="eighth"),key!D297,"")))</f>
        <v/>
      </c>
      <c r="G95" s="295" t="str">
        <f>IF(AND($C$2="sixth"),key!G97,IF(AND($C$2="Seventh"),key!G197,IF(AND($C$2="eighth"),key!G297,"")))</f>
        <v/>
      </c>
      <c r="H95" s="295" t="str">
        <f>IF(AND($C$2="sixth"),key!H97,IF(AND($C$2="Seventh"),key!H197,IF(AND($C$2="eighth"),key!H297,"")))</f>
        <v/>
      </c>
      <c r="I95" s="297" t="str">
        <f t="shared" si="12"/>
        <v/>
      </c>
      <c r="J95" s="296" t="str">
        <f>IF(AND($C$2="sixth"),key!J97,IF(AND($C$2="Seventh"),key!J197,IF(AND($C$2="eighth"),key!J297,"")))</f>
        <v/>
      </c>
      <c r="K95" s="295" t="str">
        <f>IF(AND($C$2="sixth"),key!K97,IF(AND($C$2="Seventh"),key!K197,IF(AND($C$2="eighth"),key!K297,"")))</f>
        <v/>
      </c>
      <c r="L95" s="295" t="str">
        <f>IF(AND($C$2="sixth"),key!L97,IF(AND($C$2="Seventh"),key!L197,IF(AND($C$2="eighth"),key!L297,"")))</f>
        <v/>
      </c>
      <c r="M95" s="258" t="str">
        <f t="shared" si="14"/>
        <v/>
      </c>
      <c r="N95" s="298" t="str">
        <f>IF(AND($C$2="sixth"),key!N97,IF(AND($C$2="Seventh"),key!N197,IF(AND($C$2="eighth"),key!N297,"")))</f>
        <v/>
      </c>
      <c r="O95" s="295" t="str">
        <f>IF(AND($C$2="sixth"),key!O97,IF(AND($C$2="Seventh"),key!O197,IF(AND($C$2="eighth"),key!O297,"")))</f>
        <v/>
      </c>
      <c r="P95" s="295" t="str">
        <f>IF(AND($C$2="sixth"),key!P97,IF(AND($C$2="Seventh"),key!P197,IF(AND($C$2="eighth"),key!P297,"")))</f>
        <v/>
      </c>
      <c r="Q95" s="258" t="str">
        <f t="shared" si="15"/>
        <v/>
      </c>
      <c r="R95" s="298" t="str">
        <f>IF(AND($C$2="sixth"),key!R97,IF(AND($C$2="Seventh"),key!R197,IF(AND($C$2="eighth"),key!R297,"")))</f>
        <v/>
      </c>
      <c r="S95" s="295" t="str">
        <f>IF(AND($C$2="sixth"),key!S97,IF(AND($C$2="Seventh"),key!S197,IF(AND($C$2="eighth"),key!S297,"")))</f>
        <v/>
      </c>
      <c r="T95" s="295" t="str">
        <f>IF(AND($C$2="sixth"),key!T97,IF(AND($C$2="Seventh"),key!T197,IF(AND($C$2="eighth"),key!T297,"")))</f>
        <v/>
      </c>
      <c r="U95" s="258" t="str">
        <f t="shared" si="16"/>
        <v/>
      </c>
      <c r="V95" s="298" t="str">
        <f>IF(AND($C$2="sixth"),key!V97,IF(AND($C$2="Seventh"),key!V197,IF(AND($C$2="eighth"),key!V297,"")))</f>
        <v/>
      </c>
      <c r="W95" s="295" t="str">
        <f>IF(AND($C$2="sixth"),key!W97,IF(AND($C$2="Seventh"),key!W197,IF(AND($C$2="eighth"),key!W297,"")))</f>
        <v/>
      </c>
      <c r="X95" s="295" t="str">
        <f>IF(AND($C$2="sixth"),key!X97,IF(AND($C$2="Seventh"),key!X197,IF(AND($C$2="eighth"),key!X297,"")))</f>
        <v/>
      </c>
      <c r="Y95" s="259" t="str">
        <f t="shared" si="17"/>
        <v/>
      </c>
      <c r="Z95" s="298" t="str">
        <f>IF(AND($C$2="sixth"),key!Z97,IF(AND($C$2="Seventh"),key!Z197,IF(AND($C$2="eighth"),key!Z297,"")))</f>
        <v/>
      </c>
      <c r="AA95" s="259" t="str">
        <f>IF(AND($C$2="sixth"),key!AC97,IF(AND($C$2="Seventh"),key!AC197,IF(AND($C$2="eighth"),key!AC297,"")))</f>
        <v/>
      </c>
      <c r="AB95" s="299" t="str">
        <f>IF(AND($C$2="sixth"),key!AD97,IF(AND($C$2="Seventh"),key!AD197,IF(AND($C$2="eighth"),key!AD297,"")))</f>
        <v/>
      </c>
      <c r="AC95" s="295" t="str">
        <f>IF(AND($C$2="sixth"),key!AF97,IF(AND($C$2="Seventh"),key!AF197,IF(AND($C$2="eighth"),key!AF297,"")))</f>
        <v/>
      </c>
      <c r="AD95" s="295" t="str">
        <f>IF(AND($C$2="sixth"),key!AG97,IF(AND($C$2="Seventh"),key!AG197,IF(AND($C$2="eighth"),key!AG297,"")))</f>
        <v/>
      </c>
      <c r="AE95" s="297" t="str">
        <f t="shared" si="18"/>
        <v/>
      </c>
      <c r="AF95" s="296" t="str">
        <f>IF(AND($C$2="sixth"),key!AI97,IF(AND($C$2="Seventh"),key!AI197,IF(AND($C$2="eighth"),key!AI297,"")))</f>
        <v/>
      </c>
      <c r="AG95" s="295" t="str">
        <f>IF(AND($C$2="sixth"),key!AJ97,IF(AND($C$2="Seventh"),key!AJ197,IF(AND($C$2="eighth"),key!AJ297,"")))</f>
        <v/>
      </c>
      <c r="AH95" s="295" t="str">
        <f>IF(AND($C$2="sixth"),key!AK97,IF(AND($C$2="Seventh"),key!AK197,IF(AND($C$2="eighth"),key!AK297,"")))</f>
        <v/>
      </c>
      <c r="AI95" s="258" t="str">
        <f t="shared" si="19"/>
        <v/>
      </c>
      <c r="AJ95" s="298" t="str">
        <f>IF(AND($C$2="sixth"),key!AM97,IF(AND($C$2="Seventh"),key!AM197,IF(AND($C$2="eighth"),key!AM297,"")))</f>
        <v/>
      </c>
      <c r="AK95" s="295" t="str">
        <f>IF(AND($C$2="sixth"),key!AN97,IF(AND($C$2="Seventh"),key!AN197,IF(AND($C$2="eighth"),key!AN297,"")))</f>
        <v/>
      </c>
      <c r="AL95" s="295" t="str">
        <f>IF(AND($C$2="sixth"),key!AO97,IF(AND($C$2="Seventh"),key!AO197,IF(AND($C$2="eighth"),key!AO297,"")))</f>
        <v/>
      </c>
      <c r="AM95" s="258" t="str">
        <f t="shared" si="20"/>
        <v/>
      </c>
      <c r="AN95" s="298" t="str">
        <f>IF(AND($C$2="sixth"),key!AQ97,IF(AND($C$2="Seventh"),key!AQ197,IF(AND($C$2="eighth"),key!AQ297,"")))</f>
        <v/>
      </c>
      <c r="AO95" s="295" t="str">
        <f>IF(AND($C$2="sixth"),key!AR97,IF(AND($C$2="Seventh"),key!AR197,IF(AND($C$2="eighth"),key!AR297,"")))</f>
        <v/>
      </c>
      <c r="AP95" s="295" t="str">
        <f>IF(AND($C$2="sixth"),key!AS97,IF(AND($C$2="Seventh"),key!AS197,IF(AND($C$2="eighth"),key!AS297,"")))</f>
        <v/>
      </c>
      <c r="AQ95" s="303" t="str">
        <f>IF(AND($C$2="sixth"),key!AT97,IF(AND($C$2="Seventh"),key!AT197,IF(AND($C$2="eighth"),key!AT297,"")))</f>
        <v/>
      </c>
      <c r="AR95" s="298" t="str">
        <f>IF(AND($C$2="sixth"),key!AU97,IF(AND($C$2="Seventh"),key!AU197,IF(AND($C$2="eighth"),key!AU297,"")))</f>
        <v/>
      </c>
      <c r="AS95" s="295" t="str">
        <f>IF(AND($C$2="sixth"),key!AV97,IF(AND($C$2="Seventh"),key!AV197,IF(AND($C$2="eighth"),key!AV297,"")))</f>
        <v/>
      </c>
      <c r="AT95" s="295" t="str">
        <f>IF(AND($C$2="sixth"),key!AW97,IF(AND($C$2="Seventh"),key!AW197,IF(AND($C$2="eighth"),key!AW297,"")))</f>
        <v/>
      </c>
      <c r="AU95" s="303" t="str">
        <f>IF(AND($C$2="sixth"),key!AX97,IF(AND($C$2="Seventh"),key!AX197,IF(AND($C$2="eighth"),key!AX297,"")))</f>
        <v/>
      </c>
      <c r="AV95" s="298" t="str">
        <f>IF(AND($C$2="sixth"),key!AY97,IF(AND($C$2="Seventh"),key!AY197,IF(AND($C$2="eighth"),key!AY297,"")))</f>
        <v/>
      </c>
      <c r="AW95" s="259" t="str">
        <f>IF(AND($C$2="sixth"),key!BB97,IF(AND($C$2="Seventh"),key!BB197,IF(AND($C$2="eighth"),key!BB297,"")))</f>
        <v/>
      </c>
      <c r="AX95" s="299" t="str">
        <f>IF(AND($C$2="sixth"),key!BC97,IF(AND($C$2="Seventh"),key!BC197,IF(AND($C$2="eighth"),key!BC297,"")))</f>
        <v/>
      </c>
      <c r="AY95" s="295" t="str">
        <f>IF(AND($C$2="sixth"),key!BE97,IF(AND($C$2="Seventh"),key!BE197,IF(AND($C$2="eighth"),key!BE297,"")))</f>
        <v/>
      </c>
      <c r="AZ95" s="295" t="str">
        <f>IF(AND($C$2="sixth"),key!BF97,IF(AND($C$2="Seventh"),key!BF197,IF(AND($C$2="eighth"),key!BF297,"")))</f>
        <v/>
      </c>
      <c r="BA95" s="302" t="str">
        <f>IF(AND($C$2="sixth"),key!BG97,IF(AND($C$2="Seventh"),key!BG197,IF(AND($C$2="eighth"),key!BG297,"")))</f>
        <v/>
      </c>
      <c r="BB95" s="298" t="str">
        <f>IF(AND($C$2="sixth"),key!BH97,IF(AND($C$2="Seventh"),key!BH197,IF(AND($C$2="eighth"),key!BH297,"")))</f>
        <v/>
      </c>
      <c r="BC95" s="295" t="str">
        <f>IF(AND($C$2="sixth"),key!BI97,IF(AND($C$2="Seventh"),key!BI197,IF(AND($C$2="eighth"),key!BI297,"")))</f>
        <v/>
      </c>
      <c r="BD95" s="295" t="str">
        <f>IF(AND($C$2="sixth"),key!BJ97,IF(AND($C$2="Seventh"),key!BJ197,IF(AND($C$2="eighth"),key!BJ297,"")))</f>
        <v/>
      </c>
      <c r="BE95" s="302" t="str">
        <f>IF(AND($C$2="sixth"),key!BK97,IF(AND($C$2="Seventh"),key!BK197,IF(AND($C$2="eighth"),key!BK297,"")))</f>
        <v/>
      </c>
      <c r="BF95" s="298" t="str">
        <f>IF(AND($C$2="sixth"),key!BL97,IF(AND($C$2="Seventh"),key!BL197,IF(AND($C$2="eighth"),key!BL297,"")))</f>
        <v/>
      </c>
      <c r="BG95" s="295" t="str">
        <f>IF(AND($C$2="sixth"),key!BM97,IF(AND($C$2="Seventh"),key!BM197,IF(AND($C$2="eighth"),key!BM297,"")))</f>
        <v/>
      </c>
      <c r="BH95" s="295" t="str">
        <f>IF(AND($C$2="sixth"),key!BN97,IF(AND($C$2="Seventh"),key!BN197,IF(AND($C$2="eighth"),key!BN297,"")))</f>
        <v/>
      </c>
      <c r="BI95" s="302" t="str">
        <f>IF(AND($C$2="sixth"),key!BO97,IF(AND($C$2="Seventh"),key!BO197,IF(AND($C$2="eighth"),key!BO297,"")))</f>
        <v/>
      </c>
      <c r="BJ95" s="298" t="str">
        <f>IF(AND($C$2="sixth"),key!BP97,IF(AND($C$2="Seventh"),key!BP197,IF(AND($C$2="eighth"),key!BP297,"")))</f>
        <v/>
      </c>
      <c r="BK95" s="295" t="str">
        <f>IF(AND($C$2="sixth"),key!BQ97,IF(AND($C$2="Seventh"),key!BQ197,IF(AND($C$2="eighth"),key!BQ297,"")))</f>
        <v/>
      </c>
      <c r="BL95" s="295" t="str">
        <f>IF(AND($C$2="sixth"),key!BR97,IF(AND($C$2="Seventh"),key!BR197,IF(AND($C$2="eighth"),key!BR297,"")))</f>
        <v/>
      </c>
      <c r="BM95" s="302" t="str">
        <f>IF(AND($C$2="sixth"),key!BS97,IF(AND($C$2="Seventh"),key!BS197,IF(AND($C$2="eighth"),key!BS297,"")))</f>
        <v/>
      </c>
      <c r="BN95" s="298" t="str">
        <f>IF(AND($C$2="sixth"),key!BT97,IF(AND($C$2="Seventh"),key!BT197,IF(AND($C$2="eighth"),key!BT297,"")))</f>
        <v/>
      </c>
      <c r="BO95" s="295" t="str">
        <f>IF(AND($C$2="sixth"),key!BU97,IF(AND($C$2="Seventh"),key!BU197,IF(AND($C$2="eighth"),key!BU297,"")))</f>
        <v/>
      </c>
      <c r="BP95" s="295" t="str">
        <f>IF(AND($C$2="sixth"),key!BV97,IF(AND($C$2="Seventh"),key!BV197,IF(AND($C$2="eighth"),key!BV297,"")))</f>
        <v/>
      </c>
      <c r="BQ95" s="302" t="str">
        <f>IF(AND($C$2="sixth"),key!BW97,IF(AND($C$2="Seventh"),key!BW197,IF(AND($C$2="eighth"),key!BW297,"")))</f>
        <v/>
      </c>
      <c r="BR95" s="298" t="str">
        <f>IF(AND($C$2="sixth"),key!BX97,IF(AND($C$2="Seventh"),key!BX197,IF(AND($C$2="eighth"),key!BX297,"")))</f>
        <v/>
      </c>
      <c r="BS95" s="259" t="str">
        <f>IF(AND($C$2="sixth"),key!CA97,IF(AND($C$2="Seventh"),key!CA197,IF(AND($C$2="eighth"),key!CA297,"")))</f>
        <v/>
      </c>
      <c r="BT95" s="299" t="str">
        <f>IF(AND($C$2="sixth"),key!CB97,IF(AND($C$2="Seventh"),key!CB197,IF(AND($C$2="eighth"),key!CB297,"")))</f>
        <v/>
      </c>
      <c r="BU95" s="295" t="str">
        <f>IF(AND($C$2="sixth"),key!CD97,IF(AND($C$2="Seventh"),key!CD197,IF(AND($C$2="eighth"),key!CD297,"")))</f>
        <v/>
      </c>
      <c r="BV95" s="295" t="str">
        <f>IF(AND($C$2="sixth"),key!CE97,IF(AND($C$2="Seventh"),key!CE197,IF(AND($C$2="eighth"),key!CE297,"")))</f>
        <v/>
      </c>
      <c r="BW95" s="302" t="str">
        <f>IF(AND($C$2="sixth"),key!CF97,IF(AND($C$2="Seventh"),key!CF197,IF(AND($C$2="eighth"),key!CF297,"")))</f>
        <v/>
      </c>
      <c r="BX95" s="298" t="str">
        <f>IF(AND($C$2="sixth"),key!CG97,IF(AND($C$2="Seventh"),key!CG197,IF(AND($C$2="eighth"),key!CG297,"")))</f>
        <v/>
      </c>
      <c r="BY95" s="295" t="str">
        <f>IF(AND($C$2="sixth"),key!CH97,IF(AND($C$2="Seventh"),key!CH197,IF(AND($C$2="eighth"),key!CH297,"")))</f>
        <v/>
      </c>
      <c r="BZ95" s="295" t="str">
        <f>IF(AND($C$2="sixth"),key!CI97,IF(AND($C$2="Seventh"),key!CI197,IF(AND($C$2="eighth"),key!CI297,"")))</f>
        <v/>
      </c>
      <c r="CA95" s="302" t="str">
        <f>IF(AND($C$2="sixth"),key!CJ97,IF(AND($C$2="Seventh"),key!CJ197,IF(AND($C$2="eighth"),key!CJ297,"")))</f>
        <v/>
      </c>
      <c r="CB95" s="298" t="str">
        <f>IF(AND($C$2="sixth"),key!CK97,IF(AND($C$2="Seventh"),key!CK197,IF(AND($C$2="eighth"),key!CK297,"")))</f>
        <v/>
      </c>
      <c r="CC95" s="295" t="str">
        <f>IF(AND($C$2="sixth"),key!CL97,IF(AND($C$2="Seventh"),key!CL197,IF(AND($C$2="eighth"),key!CL297,"")))</f>
        <v/>
      </c>
      <c r="CD95" s="295" t="str">
        <f>IF(AND($C$2="sixth"),key!CM97,IF(AND($C$2="Seventh"),key!CM197,IF(AND($C$2="eighth"),key!CM297,"")))</f>
        <v/>
      </c>
      <c r="CE95" s="302" t="str">
        <f>IF(AND($C$2="sixth"),key!CN97,IF(AND($C$2="Seventh"),key!CN197,IF(AND($C$2="eighth"),key!CN297,"")))</f>
        <v/>
      </c>
      <c r="CF95" s="298" t="str">
        <f>IF(AND($C$2="sixth"),key!CO97,IF(AND($C$2="Seventh"),key!CO197,IF(AND($C$2="eighth"),key!CO297,"")))</f>
        <v/>
      </c>
      <c r="CG95" s="295" t="str">
        <f>IF(AND($C$2="sixth"),key!CP97,IF(AND($C$2="Seventh"),key!CP197,IF(AND($C$2="eighth"),key!CP297,"")))</f>
        <v/>
      </c>
      <c r="CH95" s="295" t="str">
        <f>IF(AND($C$2="sixth"),key!CQ97,IF(AND($C$2="Seventh"),key!CQ197,IF(AND($C$2="eighth"),key!CQ297,"")))</f>
        <v/>
      </c>
      <c r="CI95" s="302" t="str">
        <f>IF(AND($C$2="sixth"),key!CR97,IF(AND($C$2="Seventh"),key!CR197,IF(AND($C$2="eighth"),key!CR297,"")))</f>
        <v/>
      </c>
      <c r="CJ95" s="298" t="str">
        <f>IF(AND($C$2="sixth"),key!CS97,IF(AND($C$2="Seventh"),key!CS197,IF(AND($C$2="eighth"),key!CS297,"")))</f>
        <v/>
      </c>
      <c r="CK95" s="295" t="str">
        <f>IF(AND($C$2="sixth"),key!CT97,IF(AND($C$2="Seventh"),key!CT197,IF(AND($C$2="eighth"),key!CT297,"")))</f>
        <v/>
      </c>
      <c r="CL95" s="295" t="str">
        <f>IF(AND($C$2="sixth"),key!CU97,IF(AND($C$2="Seventh"),key!CU197,IF(AND($C$2="eighth"),key!CU297,"")))</f>
        <v/>
      </c>
      <c r="CM95" s="302" t="str">
        <f>IF(AND($C$2="sixth"),key!CV97,IF(AND($C$2="Seventh"),key!CV197,IF(AND($C$2="eighth"),key!CV297,"")))</f>
        <v/>
      </c>
      <c r="CN95" s="298" t="str">
        <f>IF(AND($C$2="sixth"),key!CW97,IF(AND($C$2="Seventh"),key!CW197,IF(AND($C$2="eighth"),key!CW297,"")))</f>
        <v/>
      </c>
      <c r="CO95" s="259" t="str">
        <f>IF(AND($C$2="sixth"),key!CZ97,IF(AND($C$2="Seventh"),key!CZ197,IF(AND($C$2="eighth"),key!CZ297,"")))</f>
        <v/>
      </c>
      <c r="CP95" s="299" t="str">
        <f>IF(AND($C$2="sixth"),key!DA97,IF(AND($C$2="Seventh"),key!DA197,IF(AND($C$2="eighth"),key!DA297,"")))</f>
        <v/>
      </c>
      <c r="CQ95" s="295" t="str">
        <f>IF(AND($C$2="sixth"),key!DC97,IF(AND($C$2="Seventh"),key!DC197,IF(AND($C$2="eighth"),key!DC297,"")))</f>
        <v/>
      </c>
      <c r="CR95" s="295" t="str">
        <f>IF(AND($C$2="sixth"),key!DD97,IF(AND($C$2="Seventh"),key!DD197,IF(AND($C$2="eighth"),key!DD297,"")))</f>
        <v/>
      </c>
      <c r="CS95" s="302" t="str">
        <f>IF(AND($C$2="sixth"),key!DE97,IF(AND($C$2="Seventh"),key!DE197,IF(AND($C$2="eighth"),key!DE297,"")))</f>
        <v/>
      </c>
      <c r="CT95" s="298" t="str">
        <f>IF(AND($C$2="sixth"),key!DF97,IF(AND($C$2="Seventh"),key!DF197,IF(AND($C$2="eighth"),key!DF297,"")))</f>
        <v/>
      </c>
      <c r="CU95" s="295" t="str">
        <f>IF(AND($C$2="sixth"),key!DG97,IF(AND($C$2="Seventh"),key!DG197,IF(AND($C$2="eighth"),key!DG297,"")))</f>
        <v/>
      </c>
      <c r="CV95" s="295" t="str">
        <f>IF(AND($C$2="sixth"),key!DH97,IF(AND($C$2="Seventh"),key!DH197,IF(AND($C$2="eighth"),key!DH297,"")))</f>
        <v/>
      </c>
      <c r="CW95" s="302" t="str">
        <f>IF(AND($C$2="sixth"),key!DI97,IF(AND($C$2="Seventh"),key!DI197,IF(AND($C$2="eighth"),key!DI297,"")))</f>
        <v/>
      </c>
      <c r="CX95" s="298" t="str">
        <f>IF(AND($C$2="sixth"),key!DJ97,IF(AND($C$2="Seventh"),key!DJ197,IF(AND($C$2="eighth"),key!DJ297,"")))</f>
        <v/>
      </c>
      <c r="CY95" s="295" t="str">
        <f>IF(AND($C$2="sixth"),key!DK97,IF(AND($C$2="Seventh"),key!DK197,IF(AND($C$2="eighth"),key!DK297,"")))</f>
        <v/>
      </c>
      <c r="CZ95" s="295" t="str">
        <f>IF(AND($C$2="sixth"),key!DL97,IF(AND($C$2="Seventh"),key!DL197,IF(AND($C$2="eighth"),key!DL297,"")))</f>
        <v/>
      </c>
      <c r="DA95" s="302" t="str">
        <f>IF(AND($C$2="sixth"),key!DM97,IF(AND($C$2="Seventh"),key!DM197,IF(AND($C$2="eighth"),key!DM297,"")))</f>
        <v/>
      </c>
      <c r="DB95" s="298" t="str">
        <f>IF(AND($C$2="sixth"),key!DN97,IF(AND($C$2="Seventh"),key!DN197,IF(AND($C$2="eighth"),key!DN297,"")))</f>
        <v/>
      </c>
      <c r="DC95" s="295" t="str">
        <f>IF(AND($C$2="sixth"),key!DO97,IF(AND($C$2="Seventh"),key!DO197,IF(AND($C$2="eighth"),key!DO297,"")))</f>
        <v/>
      </c>
      <c r="DD95" s="295" t="str">
        <f>IF(AND($C$2="sixth"),key!DP97,IF(AND($C$2="Seventh"),key!DP197,IF(AND($C$2="eighth"),key!DP297,"")))</f>
        <v/>
      </c>
      <c r="DE95" s="302" t="str">
        <f>IF(AND($C$2="sixth"),key!DQ97,IF(AND($C$2="Seventh"),key!DQ197,IF(AND($C$2="eighth"),key!DQ297,"")))</f>
        <v/>
      </c>
      <c r="DF95" s="298" t="str">
        <f>IF(AND($C$2="sixth"),key!DR97,IF(AND($C$2="Seventh"),key!DR197,IF(AND($C$2="eighth"),key!DR297,"")))</f>
        <v/>
      </c>
      <c r="DG95" s="295" t="str">
        <f>IF(AND($C$2="sixth"),key!DS97,IF(AND($C$2="Seventh"),key!DS197,IF(AND($C$2="eighth"),key!DS297,"")))</f>
        <v/>
      </c>
      <c r="DH95" s="295" t="str">
        <f>IF(AND($C$2="sixth"),key!DT97,IF(AND($C$2="Seventh"),key!DT197,IF(AND($C$2="eighth"),key!DT297,"")))</f>
        <v/>
      </c>
      <c r="DI95" s="302" t="str">
        <f>IF(AND($C$2="sixth"),key!DU97,IF(AND($C$2="Seventh"),key!DU197,IF(AND($C$2="eighth"),key!DU297,"")))</f>
        <v/>
      </c>
      <c r="DJ95" s="298" t="str">
        <f>IF(AND($C$2="sixth"),key!DV97,IF(AND($C$2="Seventh"),key!DV197,IF(AND($C$2="eighth"),key!DV297,"")))</f>
        <v/>
      </c>
      <c r="DK95" s="259" t="str">
        <f>IF(AND($C$2="sixth"),key!DY97,IF(AND($C$2="Seventh"),key!DY197,IF(AND($C$2="eighth"),key!DY297,"")))</f>
        <v/>
      </c>
      <c r="DL95" s="299" t="str">
        <f>IF(AND($C$2="sixth"),key!DZ97,IF(AND($C$2="Seventh"),key!DZ197,IF(AND($C$2="eighth"),key!DZ297,"")))</f>
        <v/>
      </c>
      <c r="DM95" s="295" t="str">
        <f>IF(AND($C$2="sixth"),key!EB97,IF(AND($C$2="Seventh"),key!EB197,IF(AND($C$2="eighth"),key!EB297,"")))</f>
        <v/>
      </c>
      <c r="DN95" s="295" t="str">
        <f>IF(AND($C$2="sixth"),key!EC97,IF(AND($C$2="Seventh"),key!EC197,IF(AND($C$2="eighth"),key!EC297,"")))</f>
        <v/>
      </c>
      <c r="DO95" s="302" t="str">
        <f>IF(AND($C$2="sixth"),key!ED97,IF(AND($C$2="Seventh"),key!ED197,IF(AND($C$2="eighth"),key!ED297,"")))</f>
        <v/>
      </c>
      <c r="DP95" s="298" t="str">
        <f>IF(AND($C$2="sixth"),key!EE97,IF(AND($C$2="Seventh"),key!EE197,IF(AND($C$2="eighth"),key!EE297,"")))</f>
        <v/>
      </c>
      <c r="DQ95" s="295" t="str">
        <f>IF(AND($C$2="sixth"),key!EF97,IF(AND($C$2="Seventh"),key!EF197,IF(AND($C$2="eighth"),key!EF297,"")))</f>
        <v/>
      </c>
      <c r="DR95" s="295" t="str">
        <f>IF(AND($C$2="sixth"),key!EG97,IF(AND($C$2="Seventh"),key!EG197,IF(AND($C$2="eighth"),key!EG297,"")))</f>
        <v/>
      </c>
      <c r="DS95" s="302" t="str">
        <f>IF(AND($C$2="sixth"),key!EH97,IF(AND($C$2="Seventh"),key!EH197,IF(AND($C$2="eighth"),key!EH297,"")))</f>
        <v/>
      </c>
      <c r="DT95" s="298" t="str">
        <f>IF(AND($C$2="sixth"),key!EI97,IF(AND($C$2="Seventh"),key!EI197,IF(AND($C$2="eighth"),key!EI297,"")))</f>
        <v/>
      </c>
      <c r="DU95" s="295" t="str">
        <f>IF(AND($C$2="sixth"),key!EJ97,IF(AND($C$2="Seventh"),key!EJ197,IF(AND($C$2="eighth"),key!EJ297,"")))</f>
        <v/>
      </c>
      <c r="DV95" s="295" t="str">
        <f>IF(AND($C$2="sixth"),key!EK97,IF(AND($C$2="Seventh"),key!EK197,IF(AND($C$2="eighth"),key!EK297,"")))</f>
        <v/>
      </c>
      <c r="DW95" s="302" t="str">
        <f>IF(AND($C$2="sixth"),key!EL97,IF(AND($C$2="Seventh"),key!EL197,IF(AND($C$2="eighth"),key!EL297,"")))</f>
        <v/>
      </c>
      <c r="DX95" s="298" t="str">
        <f>IF(AND($C$2="sixth"),key!EM97,IF(AND($C$2="Seventh"),key!EM197,IF(AND($C$2="eighth"),key!EM297,"")))</f>
        <v/>
      </c>
      <c r="DY95" s="295" t="str">
        <f>IF(AND($C$2="sixth"),key!EN97,IF(AND($C$2="Seventh"),key!EN197,IF(AND($C$2="eighth"),key!EN297,"")))</f>
        <v/>
      </c>
      <c r="DZ95" s="295" t="str">
        <f>IF(AND($C$2="sixth"),key!EO97,IF(AND($C$2="Seventh"),key!EO197,IF(AND($C$2="eighth"),key!EO297,"")))</f>
        <v/>
      </c>
      <c r="EA95" s="302" t="str">
        <f>IF(AND($C$2="sixth"),key!EP97,IF(AND($C$2="Seventh"),key!EP197,IF(AND($C$2="eighth"),key!EP297,"")))</f>
        <v/>
      </c>
      <c r="EB95" s="298" t="str">
        <f>IF(AND($C$2="sixth"),key!EQ97,IF(AND($C$2="Seventh"),key!EQ197,IF(AND($C$2="eighth"),key!EQ297,"")))</f>
        <v/>
      </c>
      <c r="EC95" s="295" t="str">
        <f>IF(AND($C$2="sixth"),key!ER97,IF(AND($C$2="Seventh"),key!ER197,IF(AND($C$2="eighth"),key!ER297,"")))</f>
        <v/>
      </c>
      <c r="ED95" s="295" t="str">
        <f>IF(AND($C$2="sixth"),key!ES97,IF(AND($C$2="Seventh"),key!ES197,IF(AND($C$2="eighth"),key!ES297,"")))</f>
        <v/>
      </c>
      <c r="EE95" s="302" t="str">
        <f>IF(AND($C$2="sixth"),key!ET97,IF(AND($C$2="Seventh"),key!ET197,IF(AND($C$2="eighth"),key!ET297,"")))</f>
        <v/>
      </c>
      <c r="EF95" s="298" t="str">
        <f>IF(AND($C$2="sixth"),key!EU97,IF(AND($C$2="Seventh"),key!EU197,IF(AND($C$2="eighth"),key!EU297,"")))</f>
        <v/>
      </c>
      <c r="EG95" s="259" t="str">
        <f>IF(AND($C$2="sixth"),key!EX97,IF(AND($C$2="Seventh"),key!EX197,IF(AND($C$2="eighth"),key!EX297,"")))</f>
        <v/>
      </c>
      <c r="EH95" s="299" t="str">
        <f>IF(AND($C$2="sixth"),key!EY97,IF(AND($C$2="Seventh"),key!EY197,IF(AND($C$2="eighth"),key!EY297,"")))</f>
        <v/>
      </c>
      <c r="EI95" s="260" t="str">
        <f t="shared" si="21"/>
        <v/>
      </c>
      <c r="EJ95" s="254" t="str">
        <f>IF(AND($C$2="sixth"),key!EZ97,IF(AND($C$2="Seventh"),key!EZ197,IF(AND($C$2="eighth"),key!EZ297,"")))</f>
        <v/>
      </c>
      <c r="EK95" s="254" t="str">
        <f>IF(AND($C$2="sixth"),key!FA97,IF(AND($C$2="Seventh"),key!FA197,IF(AND($C$2="eighth"),key!FA297,"")))</f>
        <v/>
      </c>
      <c r="EL95" s="254" t="str">
        <f>IF(AND($C$2="sixth"),key!FB97,IF(AND($C$2="Seventh"),key!FB197,IF(AND($C$2="eighth"),key!FB297,"")))</f>
        <v/>
      </c>
      <c r="EM95" s="254" t="str">
        <f>IF(AND($C$2="sixth"),key!FC97,IF(AND($C$2="Seventh"),key!FC197,IF(AND($C$2="eighth"),key!FC297,"")))</f>
        <v/>
      </c>
      <c r="EN95" s="254" t="str">
        <f>IF(AND($C$2="sixth"),key!FD97,IF(AND($C$2="Seventh"),key!FD197,IF(AND($C$2="eighth"),key!FD297,"")))</f>
        <v/>
      </c>
      <c r="EO95" s="310" t="str">
        <f>IF(AND($C$2="sixth"),key!FE97,IF(AND($C$2="Seventh"),key!FE197,IF(AND($C$2="eighth"),key!FE297,"")))</f>
        <v/>
      </c>
      <c r="EP95" s="311" t="str">
        <f>IF(AND($C$2="sixth"),key!FF97,IF(AND($C$2="Seventh"),key!FF197,IF(AND($C$2="eighth"),key!FF297,"")))</f>
        <v xml:space="preserve"> </v>
      </c>
      <c r="EQ95" s="254" t="str">
        <f>IF(AND($C$2="sixth"),key!FG97,IF(AND($C$2="Seventh"),key!FG197,IF(AND($C$2="eighth"),key!FG297,"")))</f>
        <v/>
      </c>
      <c r="ER95" s="254" t="str">
        <f>IF(AND($C$2="sixth"),key!FH97,IF(AND($C$2="Seventh"),key!FH197,IF(AND($C$2="eighth"),key!FH297,"")))</f>
        <v/>
      </c>
      <c r="ES95" s="254" t="str">
        <f>IF(AND($C$2="sixth"),key!FI97,IF(AND($C$2="Seventh"),key!FI197,IF(AND($C$2="eighth"),key!FI297,"")))</f>
        <v/>
      </c>
      <c r="ET95" s="254" t="str">
        <f>IF(AND($C$2="sixth"),key!FJ97,IF(AND($C$2="Seventh"),key!FJ197,IF(AND($C$2="eighth"),key!FJ297,"")))</f>
        <v/>
      </c>
      <c r="EU95" s="254" t="str">
        <f>IF(AND($C$2="sixth"),key!FK97,IF(AND($C$2="Seventh"),key!FK197,IF(AND($C$2="eighth"),key!FK297,"")))</f>
        <v/>
      </c>
      <c r="EV95" s="310" t="str">
        <f>IF(AND($C$2="sixth"),key!FL97,IF(AND($C$2="Seventh"),key!FL197,IF(AND($C$2="eighth"),key!FL297,"")))</f>
        <v/>
      </c>
      <c r="EW95" s="311" t="str">
        <f>IF(AND($C$2="sixth"),key!FM97,IF(AND($C$2="Seventh"),key!FM197,IF(AND($C$2="eighth"),key!FM297,"")))</f>
        <v xml:space="preserve"> </v>
      </c>
      <c r="EX95" s="254" t="str">
        <f>IF(AND($C$2="sixth"),key!FN97,IF(AND($C$2="Seventh"),key!FN197,IF(AND($C$2="eighth"),key!FN297,"")))</f>
        <v/>
      </c>
      <c r="EY95" s="254" t="str">
        <f>IF(AND($C$2="sixth"),key!FO97,IF(AND($C$2="Seventh"),key!FO197,IF(AND($C$2="eighth"),key!FO297,"")))</f>
        <v/>
      </c>
      <c r="EZ95" s="254" t="str">
        <f>IF(AND($C$2="sixth"),key!FP97,IF(AND($C$2="Seventh"),key!FP197,IF(AND($C$2="eighth"),key!FP297,"")))</f>
        <v/>
      </c>
      <c r="FA95" s="254" t="str">
        <f>IF(AND($C$2="sixth"),key!FQ97,IF(AND($C$2="Seventh"),key!FQ197,IF(AND($C$2="eighth"),key!FQ297,"")))</f>
        <v/>
      </c>
      <c r="FB95" s="254" t="str">
        <f>IF(AND($C$2="sixth"),key!FR97,IF(AND($C$2="Seventh"),key!FR197,IF(AND($C$2="eighth"),key!FR297,"")))</f>
        <v/>
      </c>
      <c r="FC95" s="310" t="str">
        <f>IF(AND($C$2="sixth"),key!FS97,IF(AND($C$2="Seventh"),key!FS197,IF(AND($C$2="eighth"),key!FS297,"")))</f>
        <v/>
      </c>
      <c r="FD95" s="311" t="str">
        <f>IF(AND($C$2="sixth"),key!FT97,IF(AND($C$2="Seventh"),key!FT197,IF(AND($C$2="eighth"),key!FT297,"")))</f>
        <v xml:space="preserve"> </v>
      </c>
      <c r="FE95" s="344" t="str">
        <f t="shared" si="13"/>
        <v/>
      </c>
      <c r="FF95" s="261" t="str">
        <f>IF(AND($C$2="sixth"),key!GI97,IF(AND($C$2="Seventh"),key!GI197,IF(AND($C$2="eighth"),key!GI297,"")))</f>
        <v/>
      </c>
      <c r="FG95" s="842" t="str">
        <f>IF(AND($C$2="sixth"),key!GJ97,IF(AND($C$2="Seventh"),key!GJ197,IF(AND($C$2="eighth"),key!GJ297,"")))</f>
        <v/>
      </c>
      <c r="FH95" s="843"/>
      <c r="FI95" s="255" t="str">
        <f>IF(AND($C$2="sixth"),key!GG97,IF(AND($C$2="Seventh"),key!GG197,IF(AND($C$2="eighth"),key!GG297,"")))</f>
        <v/>
      </c>
      <c r="FJ95" s="330" t="str">
        <f t="shared" si="22"/>
        <v/>
      </c>
      <c r="FK95" s="248"/>
      <c r="FL95" s="248"/>
      <c r="FY95" s="50" t="str">
        <f>IF(AND($C$2="sixth"),key!GH97,IF(AND($C$2="Seventh"),key!GH197,IF(AND($C$2="eighth"),key!GH297,"")))</f>
        <v/>
      </c>
    </row>
    <row r="96" spans="1:181" ht="18.75">
      <c r="A96" s="257">
        <v>90</v>
      </c>
      <c r="B96" s="291" t="str">
        <f>IF(AND($C$2="sixth"),key!E98,IF(AND($C$2="Seventh"),key!E198,IF(AND($C$2="eighth"),key!E298,"")))</f>
        <v/>
      </c>
      <c r="C96" s="288" t="str">
        <f>IF(ISNA(VLOOKUP(D96,Register!A$7:Z$315,10,FALSE)),"",VLOOKUP(D96,Register!A$7:Z$315,10,FALSE))</f>
        <v/>
      </c>
      <c r="D96" s="289" t="str">
        <f>IF(AND($C$2="sixth"),key!B98,IF(AND($C$2="Seventh"),key!B198,IF(AND($C$2="eighth"),key!B298,"")))</f>
        <v/>
      </c>
      <c r="E96" s="290" t="str">
        <f>IF(AND($C$2="sixth"),key!C98,IF(AND($C$2="Seventh"),key!C198,IF(AND($C$2="eighth"),key!C298,"")))</f>
        <v/>
      </c>
      <c r="F96" s="290" t="str">
        <f>IF(AND($C$2="sixth"),key!D98,IF(AND($C$2="Seventh"),key!D198,IF(AND($C$2="eighth"),key!D298,"")))</f>
        <v/>
      </c>
      <c r="G96" s="295" t="str">
        <f>IF(AND($C$2="sixth"),key!G98,IF(AND($C$2="Seventh"),key!G198,IF(AND($C$2="eighth"),key!G298,"")))</f>
        <v/>
      </c>
      <c r="H96" s="295" t="str">
        <f>IF(AND($C$2="sixth"),key!H98,IF(AND($C$2="Seventh"),key!H198,IF(AND($C$2="eighth"),key!H298,"")))</f>
        <v/>
      </c>
      <c r="I96" s="297" t="str">
        <f t="shared" si="12"/>
        <v/>
      </c>
      <c r="J96" s="296" t="str">
        <f>IF(AND($C$2="sixth"),key!J98,IF(AND($C$2="Seventh"),key!J198,IF(AND($C$2="eighth"),key!J298,"")))</f>
        <v/>
      </c>
      <c r="K96" s="295" t="str">
        <f>IF(AND($C$2="sixth"),key!K98,IF(AND($C$2="Seventh"),key!K198,IF(AND($C$2="eighth"),key!K298,"")))</f>
        <v/>
      </c>
      <c r="L96" s="295" t="str">
        <f>IF(AND($C$2="sixth"),key!L98,IF(AND($C$2="Seventh"),key!L198,IF(AND($C$2="eighth"),key!L298,"")))</f>
        <v/>
      </c>
      <c r="M96" s="258" t="str">
        <f t="shared" si="14"/>
        <v/>
      </c>
      <c r="N96" s="298" t="str">
        <f>IF(AND($C$2="sixth"),key!N98,IF(AND($C$2="Seventh"),key!N198,IF(AND($C$2="eighth"),key!N298,"")))</f>
        <v/>
      </c>
      <c r="O96" s="295" t="str">
        <f>IF(AND($C$2="sixth"),key!O98,IF(AND($C$2="Seventh"),key!O198,IF(AND($C$2="eighth"),key!O298,"")))</f>
        <v/>
      </c>
      <c r="P96" s="295" t="str">
        <f>IF(AND($C$2="sixth"),key!P98,IF(AND($C$2="Seventh"),key!P198,IF(AND($C$2="eighth"),key!P298,"")))</f>
        <v/>
      </c>
      <c r="Q96" s="258" t="str">
        <f t="shared" si="15"/>
        <v/>
      </c>
      <c r="R96" s="298" t="str">
        <f>IF(AND($C$2="sixth"),key!R98,IF(AND($C$2="Seventh"),key!R198,IF(AND($C$2="eighth"),key!R298,"")))</f>
        <v/>
      </c>
      <c r="S96" s="295" t="str">
        <f>IF(AND($C$2="sixth"),key!S98,IF(AND($C$2="Seventh"),key!S198,IF(AND($C$2="eighth"),key!S298,"")))</f>
        <v/>
      </c>
      <c r="T96" s="295" t="str">
        <f>IF(AND($C$2="sixth"),key!T98,IF(AND($C$2="Seventh"),key!T198,IF(AND($C$2="eighth"),key!T298,"")))</f>
        <v/>
      </c>
      <c r="U96" s="258" t="str">
        <f t="shared" si="16"/>
        <v/>
      </c>
      <c r="V96" s="298" t="str">
        <f>IF(AND($C$2="sixth"),key!V98,IF(AND($C$2="Seventh"),key!V198,IF(AND($C$2="eighth"),key!V298,"")))</f>
        <v/>
      </c>
      <c r="W96" s="295" t="str">
        <f>IF(AND($C$2="sixth"),key!W98,IF(AND($C$2="Seventh"),key!W198,IF(AND($C$2="eighth"),key!W298,"")))</f>
        <v/>
      </c>
      <c r="X96" s="295" t="str">
        <f>IF(AND($C$2="sixth"),key!X98,IF(AND($C$2="Seventh"),key!X198,IF(AND($C$2="eighth"),key!X298,"")))</f>
        <v/>
      </c>
      <c r="Y96" s="259" t="str">
        <f t="shared" si="17"/>
        <v/>
      </c>
      <c r="Z96" s="298" t="str">
        <f>IF(AND($C$2="sixth"),key!Z98,IF(AND($C$2="Seventh"),key!Z198,IF(AND($C$2="eighth"),key!Z298,"")))</f>
        <v/>
      </c>
      <c r="AA96" s="259" t="str">
        <f>IF(AND($C$2="sixth"),key!AC98,IF(AND($C$2="Seventh"),key!AC198,IF(AND($C$2="eighth"),key!AC298,"")))</f>
        <v/>
      </c>
      <c r="AB96" s="299" t="str">
        <f>IF(AND($C$2="sixth"),key!AD98,IF(AND($C$2="Seventh"),key!AD198,IF(AND($C$2="eighth"),key!AD298,"")))</f>
        <v/>
      </c>
      <c r="AC96" s="295" t="str">
        <f>IF(AND($C$2="sixth"),key!AF98,IF(AND($C$2="Seventh"),key!AF198,IF(AND($C$2="eighth"),key!AF298,"")))</f>
        <v/>
      </c>
      <c r="AD96" s="295" t="str">
        <f>IF(AND($C$2="sixth"),key!AG98,IF(AND($C$2="Seventh"),key!AG198,IF(AND($C$2="eighth"),key!AG298,"")))</f>
        <v/>
      </c>
      <c r="AE96" s="297" t="str">
        <f t="shared" si="18"/>
        <v/>
      </c>
      <c r="AF96" s="296" t="str">
        <f>IF(AND($C$2="sixth"),key!AI98,IF(AND($C$2="Seventh"),key!AI198,IF(AND($C$2="eighth"),key!AI298,"")))</f>
        <v/>
      </c>
      <c r="AG96" s="295" t="str">
        <f>IF(AND($C$2="sixth"),key!AJ98,IF(AND($C$2="Seventh"),key!AJ198,IF(AND($C$2="eighth"),key!AJ298,"")))</f>
        <v/>
      </c>
      <c r="AH96" s="295" t="str">
        <f>IF(AND($C$2="sixth"),key!AK98,IF(AND($C$2="Seventh"),key!AK198,IF(AND($C$2="eighth"),key!AK298,"")))</f>
        <v/>
      </c>
      <c r="AI96" s="258" t="str">
        <f t="shared" si="19"/>
        <v/>
      </c>
      <c r="AJ96" s="298" t="str">
        <f>IF(AND($C$2="sixth"),key!AM98,IF(AND($C$2="Seventh"),key!AM198,IF(AND($C$2="eighth"),key!AM298,"")))</f>
        <v/>
      </c>
      <c r="AK96" s="295" t="str">
        <f>IF(AND($C$2="sixth"),key!AN98,IF(AND($C$2="Seventh"),key!AN198,IF(AND($C$2="eighth"),key!AN298,"")))</f>
        <v/>
      </c>
      <c r="AL96" s="295" t="str">
        <f>IF(AND($C$2="sixth"),key!AO98,IF(AND($C$2="Seventh"),key!AO198,IF(AND($C$2="eighth"),key!AO298,"")))</f>
        <v/>
      </c>
      <c r="AM96" s="258" t="str">
        <f t="shared" si="20"/>
        <v/>
      </c>
      <c r="AN96" s="298" t="str">
        <f>IF(AND($C$2="sixth"),key!AQ98,IF(AND($C$2="Seventh"),key!AQ198,IF(AND($C$2="eighth"),key!AQ298,"")))</f>
        <v/>
      </c>
      <c r="AO96" s="295" t="str">
        <f>IF(AND($C$2="sixth"),key!AR98,IF(AND($C$2="Seventh"),key!AR198,IF(AND($C$2="eighth"),key!AR298,"")))</f>
        <v/>
      </c>
      <c r="AP96" s="295" t="str">
        <f>IF(AND($C$2="sixth"),key!AS98,IF(AND($C$2="Seventh"),key!AS198,IF(AND($C$2="eighth"),key!AS298,"")))</f>
        <v/>
      </c>
      <c r="AQ96" s="303" t="str">
        <f>IF(AND($C$2="sixth"),key!AT98,IF(AND($C$2="Seventh"),key!AT198,IF(AND($C$2="eighth"),key!AT298,"")))</f>
        <v/>
      </c>
      <c r="AR96" s="298" t="str">
        <f>IF(AND($C$2="sixth"),key!AU98,IF(AND($C$2="Seventh"),key!AU198,IF(AND($C$2="eighth"),key!AU298,"")))</f>
        <v/>
      </c>
      <c r="AS96" s="295" t="str">
        <f>IF(AND($C$2="sixth"),key!AV98,IF(AND($C$2="Seventh"),key!AV198,IF(AND($C$2="eighth"),key!AV298,"")))</f>
        <v/>
      </c>
      <c r="AT96" s="295" t="str">
        <f>IF(AND($C$2="sixth"),key!AW98,IF(AND($C$2="Seventh"),key!AW198,IF(AND($C$2="eighth"),key!AW298,"")))</f>
        <v/>
      </c>
      <c r="AU96" s="303" t="str">
        <f>IF(AND($C$2="sixth"),key!AX98,IF(AND($C$2="Seventh"),key!AX198,IF(AND($C$2="eighth"),key!AX298,"")))</f>
        <v/>
      </c>
      <c r="AV96" s="298" t="str">
        <f>IF(AND($C$2="sixth"),key!AY98,IF(AND($C$2="Seventh"),key!AY198,IF(AND($C$2="eighth"),key!AY298,"")))</f>
        <v/>
      </c>
      <c r="AW96" s="259" t="str">
        <f>IF(AND($C$2="sixth"),key!BB98,IF(AND($C$2="Seventh"),key!BB198,IF(AND($C$2="eighth"),key!BB298,"")))</f>
        <v/>
      </c>
      <c r="AX96" s="299" t="str">
        <f>IF(AND($C$2="sixth"),key!BC98,IF(AND($C$2="Seventh"),key!BC198,IF(AND($C$2="eighth"),key!BC298,"")))</f>
        <v/>
      </c>
      <c r="AY96" s="295" t="str">
        <f>IF(AND($C$2="sixth"),key!BE98,IF(AND($C$2="Seventh"),key!BE198,IF(AND($C$2="eighth"),key!BE298,"")))</f>
        <v/>
      </c>
      <c r="AZ96" s="295" t="str">
        <f>IF(AND($C$2="sixth"),key!BF98,IF(AND($C$2="Seventh"),key!BF198,IF(AND($C$2="eighth"),key!BF298,"")))</f>
        <v/>
      </c>
      <c r="BA96" s="302" t="str">
        <f>IF(AND($C$2="sixth"),key!BG98,IF(AND($C$2="Seventh"),key!BG198,IF(AND($C$2="eighth"),key!BG298,"")))</f>
        <v/>
      </c>
      <c r="BB96" s="298" t="str">
        <f>IF(AND($C$2="sixth"),key!BH98,IF(AND($C$2="Seventh"),key!BH198,IF(AND($C$2="eighth"),key!BH298,"")))</f>
        <v/>
      </c>
      <c r="BC96" s="295" t="str">
        <f>IF(AND($C$2="sixth"),key!BI98,IF(AND($C$2="Seventh"),key!BI198,IF(AND($C$2="eighth"),key!BI298,"")))</f>
        <v/>
      </c>
      <c r="BD96" s="295" t="str">
        <f>IF(AND($C$2="sixth"),key!BJ98,IF(AND($C$2="Seventh"),key!BJ198,IF(AND($C$2="eighth"),key!BJ298,"")))</f>
        <v/>
      </c>
      <c r="BE96" s="302" t="str">
        <f>IF(AND($C$2="sixth"),key!BK98,IF(AND($C$2="Seventh"),key!BK198,IF(AND($C$2="eighth"),key!BK298,"")))</f>
        <v/>
      </c>
      <c r="BF96" s="298" t="str">
        <f>IF(AND($C$2="sixth"),key!BL98,IF(AND($C$2="Seventh"),key!BL198,IF(AND($C$2="eighth"),key!BL298,"")))</f>
        <v/>
      </c>
      <c r="BG96" s="295" t="str">
        <f>IF(AND($C$2="sixth"),key!BM98,IF(AND($C$2="Seventh"),key!BM198,IF(AND($C$2="eighth"),key!BM298,"")))</f>
        <v/>
      </c>
      <c r="BH96" s="295" t="str">
        <f>IF(AND($C$2="sixth"),key!BN98,IF(AND($C$2="Seventh"),key!BN198,IF(AND($C$2="eighth"),key!BN298,"")))</f>
        <v/>
      </c>
      <c r="BI96" s="302" t="str">
        <f>IF(AND($C$2="sixth"),key!BO98,IF(AND($C$2="Seventh"),key!BO198,IF(AND($C$2="eighth"),key!BO298,"")))</f>
        <v/>
      </c>
      <c r="BJ96" s="298" t="str">
        <f>IF(AND($C$2="sixth"),key!BP98,IF(AND($C$2="Seventh"),key!BP198,IF(AND($C$2="eighth"),key!BP298,"")))</f>
        <v/>
      </c>
      <c r="BK96" s="295" t="str">
        <f>IF(AND($C$2="sixth"),key!BQ98,IF(AND($C$2="Seventh"),key!BQ198,IF(AND($C$2="eighth"),key!BQ298,"")))</f>
        <v/>
      </c>
      <c r="BL96" s="295" t="str">
        <f>IF(AND($C$2="sixth"),key!BR98,IF(AND($C$2="Seventh"),key!BR198,IF(AND($C$2="eighth"),key!BR298,"")))</f>
        <v/>
      </c>
      <c r="BM96" s="302" t="str">
        <f>IF(AND($C$2="sixth"),key!BS98,IF(AND($C$2="Seventh"),key!BS198,IF(AND($C$2="eighth"),key!BS298,"")))</f>
        <v/>
      </c>
      <c r="BN96" s="298" t="str">
        <f>IF(AND($C$2="sixth"),key!BT98,IF(AND($C$2="Seventh"),key!BT198,IF(AND($C$2="eighth"),key!BT298,"")))</f>
        <v/>
      </c>
      <c r="BO96" s="295" t="str">
        <f>IF(AND($C$2="sixth"),key!BU98,IF(AND($C$2="Seventh"),key!BU198,IF(AND($C$2="eighth"),key!BU298,"")))</f>
        <v/>
      </c>
      <c r="BP96" s="295" t="str">
        <f>IF(AND($C$2="sixth"),key!BV98,IF(AND($C$2="Seventh"),key!BV198,IF(AND($C$2="eighth"),key!BV298,"")))</f>
        <v/>
      </c>
      <c r="BQ96" s="302" t="str">
        <f>IF(AND($C$2="sixth"),key!BW98,IF(AND($C$2="Seventh"),key!BW198,IF(AND($C$2="eighth"),key!BW298,"")))</f>
        <v/>
      </c>
      <c r="BR96" s="298" t="str">
        <f>IF(AND($C$2="sixth"),key!BX98,IF(AND($C$2="Seventh"),key!BX198,IF(AND($C$2="eighth"),key!BX298,"")))</f>
        <v/>
      </c>
      <c r="BS96" s="259" t="str">
        <f>IF(AND($C$2="sixth"),key!CA98,IF(AND($C$2="Seventh"),key!CA198,IF(AND($C$2="eighth"),key!CA298,"")))</f>
        <v/>
      </c>
      <c r="BT96" s="299" t="str">
        <f>IF(AND($C$2="sixth"),key!CB98,IF(AND($C$2="Seventh"),key!CB198,IF(AND($C$2="eighth"),key!CB298,"")))</f>
        <v/>
      </c>
      <c r="BU96" s="295" t="str">
        <f>IF(AND($C$2="sixth"),key!CD98,IF(AND($C$2="Seventh"),key!CD198,IF(AND($C$2="eighth"),key!CD298,"")))</f>
        <v/>
      </c>
      <c r="BV96" s="295" t="str">
        <f>IF(AND($C$2="sixth"),key!CE98,IF(AND($C$2="Seventh"),key!CE198,IF(AND($C$2="eighth"),key!CE298,"")))</f>
        <v/>
      </c>
      <c r="BW96" s="302" t="str">
        <f>IF(AND($C$2="sixth"),key!CF98,IF(AND($C$2="Seventh"),key!CF198,IF(AND($C$2="eighth"),key!CF298,"")))</f>
        <v/>
      </c>
      <c r="BX96" s="298" t="str">
        <f>IF(AND($C$2="sixth"),key!CG98,IF(AND($C$2="Seventh"),key!CG198,IF(AND($C$2="eighth"),key!CG298,"")))</f>
        <v/>
      </c>
      <c r="BY96" s="295" t="str">
        <f>IF(AND($C$2="sixth"),key!CH98,IF(AND($C$2="Seventh"),key!CH198,IF(AND($C$2="eighth"),key!CH298,"")))</f>
        <v/>
      </c>
      <c r="BZ96" s="295" t="str">
        <f>IF(AND($C$2="sixth"),key!CI98,IF(AND($C$2="Seventh"),key!CI198,IF(AND($C$2="eighth"),key!CI298,"")))</f>
        <v/>
      </c>
      <c r="CA96" s="302" t="str">
        <f>IF(AND($C$2="sixth"),key!CJ98,IF(AND($C$2="Seventh"),key!CJ198,IF(AND($C$2="eighth"),key!CJ298,"")))</f>
        <v/>
      </c>
      <c r="CB96" s="298" t="str">
        <f>IF(AND($C$2="sixth"),key!CK98,IF(AND($C$2="Seventh"),key!CK198,IF(AND($C$2="eighth"),key!CK298,"")))</f>
        <v/>
      </c>
      <c r="CC96" s="295" t="str">
        <f>IF(AND($C$2="sixth"),key!CL98,IF(AND($C$2="Seventh"),key!CL198,IF(AND($C$2="eighth"),key!CL298,"")))</f>
        <v/>
      </c>
      <c r="CD96" s="295" t="str">
        <f>IF(AND($C$2="sixth"),key!CM98,IF(AND($C$2="Seventh"),key!CM198,IF(AND($C$2="eighth"),key!CM298,"")))</f>
        <v/>
      </c>
      <c r="CE96" s="302" t="str">
        <f>IF(AND($C$2="sixth"),key!CN98,IF(AND($C$2="Seventh"),key!CN198,IF(AND($C$2="eighth"),key!CN298,"")))</f>
        <v/>
      </c>
      <c r="CF96" s="298" t="str">
        <f>IF(AND($C$2="sixth"),key!CO98,IF(AND($C$2="Seventh"),key!CO198,IF(AND($C$2="eighth"),key!CO298,"")))</f>
        <v/>
      </c>
      <c r="CG96" s="295" t="str">
        <f>IF(AND($C$2="sixth"),key!CP98,IF(AND($C$2="Seventh"),key!CP198,IF(AND($C$2="eighth"),key!CP298,"")))</f>
        <v/>
      </c>
      <c r="CH96" s="295" t="str">
        <f>IF(AND($C$2="sixth"),key!CQ98,IF(AND($C$2="Seventh"),key!CQ198,IF(AND($C$2="eighth"),key!CQ298,"")))</f>
        <v/>
      </c>
      <c r="CI96" s="302" t="str">
        <f>IF(AND($C$2="sixth"),key!CR98,IF(AND($C$2="Seventh"),key!CR198,IF(AND($C$2="eighth"),key!CR298,"")))</f>
        <v/>
      </c>
      <c r="CJ96" s="298" t="str">
        <f>IF(AND($C$2="sixth"),key!CS98,IF(AND($C$2="Seventh"),key!CS198,IF(AND($C$2="eighth"),key!CS298,"")))</f>
        <v/>
      </c>
      <c r="CK96" s="295" t="str">
        <f>IF(AND($C$2="sixth"),key!CT98,IF(AND($C$2="Seventh"),key!CT198,IF(AND($C$2="eighth"),key!CT298,"")))</f>
        <v/>
      </c>
      <c r="CL96" s="295" t="str">
        <f>IF(AND($C$2="sixth"),key!CU98,IF(AND($C$2="Seventh"),key!CU198,IF(AND($C$2="eighth"),key!CU298,"")))</f>
        <v/>
      </c>
      <c r="CM96" s="302" t="str">
        <f>IF(AND($C$2="sixth"),key!CV98,IF(AND($C$2="Seventh"),key!CV198,IF(AND($C$2="eighth"),key!CV298,"")))</f>
        <v/>
      </c>
      <c r="CN96" s="298" t="str">
        <f>IF(AND($C$2="sixth"),key!CW98,IF(AND($C$2="Seventh"),key!CW198,IF(AND($C$2="eighth"),key!CW298,"")))</f>
        <v/>
      </c>
      <c r="CO96" s="259" t="str">
        <f>IF(AND($C$2="sixth"),key!CZ98,IF(AND($C$2="Seventh"),key!CZ198,IF(AND($C$2="eighth"),key!CZ298,"")))</f>
        <v/>
      </c>
      <c r="CP96" s="299" t="str">
        <f>IF(AND($C$2="sixth"),key!DA98,IF(AND($C$2="Seventh"),key!DA198,IF(AND($C$2="eighth"),key!DA298,"")))</f>
        <v/>
      </c>
      <c r="CQ96" s="295" t="str">
        <f>IF(AND($C$2="sixth"),key!DC98,IF(AND($C$2="Seventh"),key!DC198,IF(AND($C$2="eighth"),key!DC298,"")))</f>
        <v/>
      </c>
      <c r="CR96" s="295" t="str">
        <f>IF(AND($C$2="sixth"),key!DD98,IF(AND($C$2="Seventh"),key!DD198,IF(AND($C$2="eighth"),key!DD298,"")))</f>
        <v/>
      </c>
      <c r="CS96" s="302" t="str">
        <f>IF(AND($C$2="sixth"),key!DE98,IF(AND($C$2="Seventh"),key!DE198,IF(AND($C$2="eighth"),key!DE298,"")))</f>
        <v/>
      </c>
      <c r="CT96" s="298" t="str">
        <f>IF(AND($C$2="sixth"),key!DF98,IF(AND($C$2="Seventh"),key!DF198,IF(AND($C$2="eighth"),key!DF298,"")))</f>
        <v/>
      </c>
      <c r="CU96" s="295" t="str">
        <f>IF(AND($C$2="sixth"),key!DG98,IF(AND($C$2="Seventh"),key!DG198,IF(AND($C$2="eighth"),key!DG298,"")))</f>
        <v/>
      </c>
      <c r="CV96" s="295" t="str">
        <f>IF(AND($C$2="sixth"),key!DH98,IF(AND($C$2="Seventh"),key!DH198,IF(AND($C$2="eighth"),key!DH298,"")))</f>
        <v/>
      </c>
      <c r="CW96" s="302" t="str">
        <f>IF(AND($C$2="sixth"),key!DI98,IF(AND($C$2="Seventh"),key!DI198,IF(AND($C$2="eighth"),key!DI298,"")))</f>
        <v/>
      </c>
      <c r="CX96" s="298" t="str">
        <f>IF(AND($C$2="sixth"),key!DJ98,IF(AND($C$2="Seventh"),key!DJ198,IF(AND($C$2="eighth"),key!DJ298,"")))</f>
        <v/>
      </c>
      <c r="CY96" s="295" t="str">
        <f>IF(AND($C$2="sixth"),key!DK98,IF(AND($C$2="Seventh"),key!DK198,IF(AND($C$2="eighth"),key!DK298,"")))</f>
        <v/>
      </c>
      <c r="CZ96" s="295" t="str">
        <f>IF(AND($C$2="sixth"),key!DL98,IF(AND($C$2="Seventh"),key!DL198,IF(AND($C$2="eighth"),key!DL298,"")))</f>
        <v/>
      </c>
      <c r="DA96" s="302" t="str">
        <f>IF(AND($C$2="sixth"),key!DM98,IF(AND($C$2="Seventh"),key!DM198,IF(AND($C$2="eighth"),key!DM298,"")))</f>
        <v/>
      </c>
      <c r="DB96" s="298" t="str">
        <f>IF(AND($C$2="sixth"),key!DN98,IF(AND($C$2="Seventh"),key!DN198,IF(AND($C$2="eighth"),key!DN298,"")))</f>
        <v/>
      </c>
      <c r="DC96" s="295" t="str">
        <f>IF(AND($C$2="sixth"),key!DO98,IF(AND($C$2="Seventh"),key!DO198,IF(AND($C$2="eighth"),key!DO298,"")))</f>
        <v/>
      </c>
      <c r="DD96" s="295" t="str">
        <f>IF(AND($C$2="sixth"),key!DP98,IF(AND($C$2="Seventh"),key!DP198,IF(AND($C$2="eighth"),key!DP298,"")))</f>
        <v/>
      </c>
      <c r="DE96" s="302" t="str">
        <f>IF(AND($C$2="sixth"),key!DQ98,IF(AND($C$2="Seventh"),key!DQ198,IF(AND($C$2="eighth"),key!DQ298,"")))</f>
        <v/>
      </c>
      <c r="DF96" s="298" t="str">
        <f>IF(AND($C$2="sixth"),key!DR98,IF(AND($C$2="Seventh"),key!DR198,IF(AND($C$2="eighth"),key!DR298,"")))</f>
        <v/>
      </c>
      <c r="DG96" s="295" t="str">
        <f>IF(AND($C$2="sixth"),key!DS98,IF(AND($C$2="Seventh"),key!DS198,IF(AND($C$2="eighth"),key!DS298,"")))</f>
        <v/>
      </c>
      <c r="DH96" s="295" t="str">
        <f>IF(AND($C$2="sixth"),key!DT98,IF(AND($C$2="Seventh"),key!DT198,IF(AND($C$2="eighth"),key!DT298,"")))</f>
        <v/>
      </c>
      <c r="DI96" s="302" t="str">
        <f>IF(AND($C$2="sixth"),key!DU98,IF(AND($C$2="Seventh"),key!DU198,IF(AND($C$2="eighth"),key!DU298,"")))</f>
        <v/>
      </c>
      <c r="DJ96" s="298" t="str">
        <f>IF(AND($C$2="sixth"),key!DV98,IF(AND($C$2="Seventh"),key!DV198,IF(AND($C$2="eighth"),key!DV298,"")))</f>
        <v/>
      </c>
      <c r="DK96" s="259" t="str">
        <f>IF(AND($C$2="sixth"),key!DY98,IF(AND($C$2="Seventh"),key!DY198,IF(AND($C$2="eighth"),key!DY298,"")))</f>
        <v/>
      </c>
      <c r="DL96" s="299" t="str">
        <f>IF(AND($C$2="sixth"),key!DZ98,IF(AND($C$2="Seventh"),key!DZ198,IF(AND($C$2="eighth"),key!DZ298,"")))</f>
        <v/>
      </c>
      <c r="DM96" s="295" t="str">
        <f>IF(AND($C$2="sixth"),key!EB98,IF(AND($C$2="Seventh"),key!EB198,IF(AND($C$2="eighth"),key!EB298,"")))</f>
        <v/>
      </c>
      <c r="DN96" s="295" t="str">
        <f>IF(AND($C$2="sixth"),key!EC98,IF(AND($C$2="Seventh"),key!EC198,IF(AND($C$2="eighth"),key!EC298,"")))</f>
        <v/>
      </c>
      <c r="DO96" s="302" t="str">
        <f>IF(AND($C$2="sixth"),key!ED98,IF(AND($C$2="Seventh"),key!ED198,IF(AND($C$2="eighth"),key!ED298,"")))</f>
        <v/>
      </c>
      <c r="DP96" s="298" t="str">
        <f>IF(AND($C$2="sixth"),key!EE98,IF(AND($C$2="Seventh"),key!EE198,IF(AND($C$2="eighth"),key!EE298,"")))</f>
        <v/>
      </c>
      <c r="DQ96" s="295" t="str">
        <f>IF(AND($C$2="sixth"),key!EF98,IF(AND($C$2="Seventh"),key!EF198,IF(AND($C$2="eighth"),key!EF298,"")))</f>
        <v/>
      </c>
      <c r="DR96" s="295" t="str">
        <f>IF(AND($C$2="sixth"),key!EG98,IF(AND($C$2="Seventh"),key!EG198,IF(AND($C$2="eighth"),key!EG298,"")))</f>
        <v/>
      </c>
      <c r="DS96" s="302" t="str">
        <f>IF(AND($C$2="sixth"),key!EH98,IF(AND($C$2="Seventh"),key!EH198,IF(AND($C$2="eighth"),key!EH298,"")))</f>
        <v/>
      </c>
      <c r="DT96" s="298" t="str">
        <f>IF(AND($C$2="sixth"),key!EI98,IF(AND($C$2="Seventh"),key!EI198,IF(AND($C$2="eighth"),key!EI298,"")))</f>
        <v/>
      </c>
      <c r="DU96" s="295" t="str">
        <f>IF(AND($C$2="sixth"),key!EJ98,IF(AND($C$2="Seventh"),key!EJ198,IF(AND($C$2="eighth"),key!EJ298,"")))</f>
        <v/>
      </c>
      <c r="DV96" s="295" t="str">
        <f>IF(AND($C$2="sixth"),key!EK98,IF(AND($C$2="Seventh"),key!EK198,IF(AND($C$2="eighth"),key!EK298,"")))</f>
        <v/>
      </c>
      <c r="DW96" s="302" t="str">
        <f>IF(AND($C$2="sixth"),key!EL98,IF(AND($C$2="Seventh"),key!EL198,IF(AND($C$2="eighth"),key!EL298,"")))</f>
        <v/>
      </c>
      <c r="DX96" s="298" t="str">
        <f>IF(AND($C$2="sixth"),key!EM98,IF(AND($C$2="Seventh"),key!EM198,IF(AND($C$2="eighth"),key!EM298,"")))</f>
        <v/>
      </c>
      <c r="DY96" s="295" t="str">
        <f>IF(AND($C$2="sixth"),key!EN98,IF(AND($C$2="Seventh"),key!EN198,IF(AND($C$2="eighth"),key!EN298,"")))</f>
        <v/>
      </c>
      <c r="DZ96" s="295" t="str">
        <f>IF(AND($C$2="sixth"),key!EO98,IF(AND($C$2="Seventh"),key!EO198,IF(AND($C$2="eighth"),key!EO298,"")))</f>
        <v/>
      </c>
      <c r="EA96" s="302" t="str">
        <f>IF(AND($C$2="sixth"),key!EP98,IF(AND($C$2="Seventh"),key!EP198,IF(AND($C$2="eighth"),key!EP298,"")))</f>
        <v/>
      </c>
      <c r="EB96" s="298" t="str">
        <f>IF(AND($C$2="sixth"),key!EQ98,IF(AND($C$2="Seventh"),key!EQ198,IF(AND($C$2="eighth"),key!EQ298,"")))</f>
        <v/>
      </c>
      <c r="EC96" s="295" t="str">
        <f>IF(AND($C$2="sixth"),key!ER98,IF(AND($C$2="Seventh"),key!ER198,IF(AND($C$2="eighth"),key!ER298,"")))</f>
        <v/>
      </c>
      <c r="ED96" s="295" t="str">
        <f>IF(AND($C$2="sixth"),key!ES98,IF(AND($C$2="Seventh"),key!ES198,IF(AND($C$2="eighth"),key!ES298,"")))</f>
        <v/>
      </c>
      <c r="EE96" s="302" t="str">
        <f>IF(AND($C$2="sixth"),key!ET98,IF(AND($C$2="Seventh"),key!ET198,IF(AND($C$2="eighth"),key!ET298,"")))</f>
        <v/>
      </c>
      <c r="EF96" s="298" t="str">
        <f>IF(AND($C$2="sixth"),key!EU98,IF(AND($C$2="Seventh"),key!EU198,IF(AND($C$2="eighth"),key!EU298,"")))</f>
        <v/>
      </c>
      <c r="EG96" s="259" t="str">
        <f>IF(AND($C$2="sixth"),key!EX98,IF(AND($C$2="Seventh"),key!EX198,IF(AND($C$2="eighth"),key!EX298,"")))</f>
        <v/>
      </c>
      <c r="EH96" s="299" t="str">
        <f>IF(AND($C$2="sixth"),key!EY98,IF(AND($C$2="Seventh"),key!EY198,IF(AND($C$2="eighth"),key!EY298,"")))</f>
        <v/>
      </c>
      <c r="EI96" s="260" t="str">
        <f t="shared" si="21"/>
        <v/>
      </c>
      <c r="EJ96" s="254" t="str">
        <f>IF(AND($C$2="sixth"),key!EZ98,IF(AND($C$2="Seventh"),key!EZ198,IF(AND($C$2="eighth"),key!EZ298,"")))</f>
        <v/>
      </c>
      <c r="EK96" s="254" t="str">
        <f>IF(AND($C$2="sixth"),key!FA98,IF(AND($C$2="Seventh"),key!FA198,IF(AND($C$2="eighth"),key!FA298,"")))</f>
        <v/>
      </c>
      <c r="EL96" s="254" t="str">
        <f>IF(AND($C$2="sixth"),key!FB98,IF(AND($C$2="Seventh"),key!FB198,IF(AND($C$2="eighth"),key!FB298,"")))</f>
        <v/>
      </c>
      <c r="EM96" s="254" t="str">
        <f>IF(AND($C$2="sixth"),key!FC98,IF(AND($C$2="Seventh"),key!FC198,IF(AND($C$2="eighth"),key!FC298,"")))</f>
        <v/>
      </c>
      <c r="EN96" s="254" t="str">
        <f>IF(AND($C$2="sixth"),key!FD98,IF(AND($C$2="Seventh"),key!FD198,IF(AND($C$2="eighth"),key!FD298,"")))</f>
        <v/>
      </c>
      <c r="EO96" s="310" t="str">
        <f>IF(AND($C$2="sixth"),key!FE98,IF(AND($C$2="Seventh"),key!FE198,IF(AND($C$2="eighth"),key!FE298,"")))</f>
        <v/>
      </c>
      <c r="EP96" s="311" t="str">
        <f>IF(AND($C$2="sixth"),key!FF98,IF(AND($C$2="Seventh"),key!FF198,IF(AND($C$2="eighth"),key!FF298,"")))</f>
        <v xml:space="preserve"> </v>
      </c>
      <c r="EQ96" s="254" t="str">
        <f>IF(AND($C$2="sixth"),key!FG98,IF(AND($C$2="Seventh"),key!FG198,IF(AND($C$2="eighth"),key!FG298,"")))</f>
        <v/>
      </c>
      <c r="ER96" s="254" t="str">
        <f>IF(AND($C$2="sixth"),key!FH98,IF(AND($C$2="Seventh"),key!FH198,IF(AND($C$2="eighth"),key!FH298,"")))</f>
        <v/>
      </c>
      <c r="ES96" s="254" t="str">
        <f>IF(AND($C$2="sixth"),key!FI98,IF(AND($C$2="Seventh"),key!FI198,IF(AND($C$2="eighth"),key!FI298,"")))</f>
        <v/>
      </c>
      <c r="ET96" s="254" t="str">
        <f>IF(AND($C$2="sixth"),key!FJ98,IF(AND($C$2="Seventh"),key!FJ198,IF(AND($C$2="eighth"),key!FJ298,"")))</f>
        <v/>
      </c>
      <c r="EU96" s="254" t="str">
        <f>IF(AND($C$2="sixth"),key!FK98,IF(AND($C$2="Seventh"),key!FK198,IF(AND($C$2="eighth"),key!FK298,"")))</f>
        <v/>
      </c>
      <c r="EV96" s="310" t="str">
        <f>IF(AND($C$2="sixth"),key!FL98,IF(AND($C$2="Seventh"),key!FL198,IF(AND($C$2="eighth"),key!FL298,"")))</f>
        <v/>
      </c>
      <c r="EW96" s="311" t="str">
        <f>IF(AND($C$2="sixth"),key!FM98,IF(AND($C$2="Seventh"),key!FM198,IF(AND($C$2="eighth"),key!FM298,"")))</f>
        <v xml:space="preserve"> </v>
      </c>
      <c r="EX96" s="254" t="str">
        <f>IF(AND($C$2="sixth"),key!FN98,IF(AND($C$2="Seventh"),key!FN198,IF(AND($C$2="eighth"),key!FN298,"")))</f>
        <v/>
      </c>
      <c r="EY96" s="254" t="str">
        <f>IF(AND($C$2="sixth"),key!FO98,IF(AND($C$2="Seventh"),key!FO198,IF(AND($C$2="eighth"),key!FO298,"")))</f>
        <v/>
      </c>
      <c r="EZ96" s="254" t="str">
        <f>IF(AND($C$2="sixth"),key!FP98,IF(AND($C$2="Seventh"),key!FP198,IF(AND($C$2="eighth"),key!FP298,"")))</f>
        <v/>
      </c>
      <c r="FA96" s="254" t="str">
        <f>IF(AND($C$2="sixth"),key!FQ98,IF(AND($C$2="Seventh"),key!FQ198,IF(AND($C$2="eighth"),key!FQ298,"")))</f>
        <v/>
      </c>
      <c r="FB96" s="254" t="str">
        <f>IF(AND($C$2="sixth"),key!FR98,IF(AND($C$2="Seventh"),key!FR198,IF(AND($C$2="eighth"),key!FR298,"")))</f>
        <v/>
      </c>
      <c r="FC96" s="310" t="str">
        <f>IF(AND($C$2="sixth"),key!FS98,IF(AND($C$2="Seventh"),key!FS198,IF(AND($C$2="eighth"),key!FS298,"")))</f>
        <v/>
      </c>
      <c r="FD96" s="311" t="str">
        <f>IF(AND($C$2="sixth"),key!FT98,IF(AND($C$2="Seventh"),key!FT198,IF(AND($C$2="eighth"),key!FT298,"")))</f>
        <v xml:space="preserve"> </v>
      </c>
      <c r="FE96" s="344" t="str">
        <f t="shared" si="13"/>
        <v/>
      </c>
      <c r="FF96" s="261" t="str">
        <f>IF(AND($C$2="sixth"),key!GI98,IF(AND($C$2="Seventh"),key!GI198,IF(AND($C$2="eighth"),key!GI298,"")))</f>
        <v/>
      </c>
      <c r="FG96" s="842" t="str">
        <f>IF(AND($C$2="sixth"),key!GJ98,IF(AND($C$2="Seventh"),key!GJ198,IF(AND($C$2="eighth"),key!GJ298,"")))</f>
        <v/>
      </c>
      <c r="FH96" s="843"/>
      <c r="FI96" s="255" t="str">
        <f>IF(AND($C$2="sixth"),key!GG98,IF(AND($C$2="Seventh"),key!GG198,IF(AND($C$2="eighth"),key!GG298,"")))</f>
        <v/>
      </c>
      <c r="FJ96" s="330" t="str">
        <f t="shared" si="22"/>
        <v/>
      </c>
      <c r="FK96" s="248"/>
      <c r="FL96" s="248"/>
      <c r="FY96" s="50" t="str">
        <f>IF(AND($C$2="sixth"),key!GH98,IF(AND($C$2="Seventh"),key!GH198,IF(AND($C$2="eighth"),key!GH298,"")))</f>
        <v/>
      </c>
    </row>
    <row r="97" spans="1:193" ht="18.75">
      <c r="A97" s="257">
        <v>91</v>
      </c>
      <c r="B97" s="291" t="str">
        <f>IF(AND($C$2="sixth"),key!E99,IF(AND($C$2="Seventh"),key!E199,IF(AND($C$2="eighth"),key!E299,"")))</f>
        <v/>
      </c>
      <c r="C97" s="288" t="str">
        <f>IF(ISNA(VLOOKUP(D97,Register!A$7:Z$315,10,FALSE)),"",VLOOKUP(D97,Register!A$7:Z$315,10,FALSE))</f>
        <v/>
      </c>
      <c r="D97" s="289" t="str">
        <f>IF(AND($C$2="sixth"),key!B99,IF(AND($C$2="Seventh"),key!B199,IF(AND($C$2="eighth"),key!B299,"")))</f>
        <v/>
      </c>
      <c r="E97" s="290" t="str">
        <f>IF(AND($C$2="sixth"),key!C99,IF(AND($C$2="Seventh"),key!C199,IF(AND($C$2="eighth"),key!C299,"")))</f>
        <v/>
      </c>
      <c r="F97" s="290" t="str">
        <f>IF(AND($C$2="sixth"),key!D99,IF(AND($C$2="Seventh"),key!D199,IF(AND($C$2="eighth"),key!D299,"")))</f>
        <v/>
      </c>
      <c r="G97" s="295" t="str">
        <f>IF(AND($C$2="sixth"),key!G99,IF(AND($C$2="Seventh"),key!G199,IF(AND($C$2="eighth"),key!G299,"")))</f>
        <v/>
      </c>
      <c r="H97" s="295" t="str">
        <f>IF(AND($C$2="sixth"),key!H99,IF(AND($C$2="Seventh"),key!H199,IF(AND($C$2="eighth"),key!H299,"")))</f>
        <v/>
      </c>
      <c r="I97" s="297" t="str">
        <f t="shared" si="12"/>
        <v/>
      </c>
      <c r="J97" s="296" t="str">
        <f>IF(AND($C$2="sixth"),key!J99,IF(AND($C$2="Seventh"),key!J199,IF(AND($C$2="eighth"),key!J299,"")))</f>
        <v/>
      </c>
      <c r="K97" s="295" t="str">
        <f>IF(AND($C$2="sixth"),key!K99,IF(AND($C$2="Seventh"),key!K199,IF(AND($C$2="eighth"),key!K299,"")))</f>
        <v/>
      </c>
      <c r="L97" s="295" t="str">
        <f>IF(AND($C$2="sixth"),key!L99,IF(AND($C$2="Seventh"),key!L199,IF(AND($C$2="eighth"),key!L299,"")))</f>
        <v/>
      </c>
      <c r="M97" s="258" t="str">
        <f t="shared" si="14"/>
        <v/>
      </c>
      <c r="N97" s="298" t="str">
        <f>IF(AND($C$2="sixth"),key!N99,IF(AND($C$2="Seventh"),key!N199,IF(AND($C$2="eighth"),key!N299,"")))</f>
        <v/>
      </c>
      <c r="O97" s="295" t="str">
        <f>IF(AND($C$2="sixth"),key!O99,IF(AND($C$2="Seventh"),key!O199,IF(AND($C$2="eighth"),key!O299,"")))</f>
        <v/>
      </c>
      <c r="P97" s="295" t="str">
        <f>IF(AND($C$2="sixth"),key!P99,IF(AND($C$2="Seventh"),key!P199,IF(AND($C$2="eighth"),key!P299,"")))</f>
        <v/>
      </c>
      <c r="Q97" s="258" t="str">
        <f t="shared" si="15"/>
        <v/>
      </c>
      <c r="R97" s="298" t="str">
        <f>IF(AND($C$2="sixth"),key!R99,IF(AND($C$2="Seventh"),key!R199,IF(AND($C$2="eighth"),key!R299,"")))</f>
        <v/>
      </c>
      <c r="S97" s="295" t="str">
        <f>IF(AND($C$2="sixth"),key!S99,IF(AND($C$2="Seventh"),key!S199,IF(AND($C$2="eighth"),key!S299,"")))</f>
        <v/>
      </c>
      <c r="T97" s="295" t="str">
        <f>IF(AND($C$2="sixth"),key!T99,IF(AND($C$2="Seventh"),key!T199,IF(AND($C$2="eighth"),key!T299,"")))</f>
        <v/>
      </c>
      <c r="U97" s="258" t="str">
        <f t="shared" si="16"/>
        <v/>
      </c>
      <c r="V97" s="298" t="str">
        <f>IF(AND($C$2="sixth"),key!V99,IF(AND($C$2="Seventh"),key!V199,IF(AND($C$2="eighth"),key!V299,"")))</f>
        <v/>
      </c>
      <c r="W97" s="295" t="str">
        <f>IF(AND($C$2="sixth"),key!W99,IF(AND($C$2="Seventh"),key!W199,IF(AND($C$2="eighth"),key!W299,"")))</f>
        <v/>
      </c>
      <c r="X97" s="295" t="str">
        <f>IF(AND($C$2="sixth"),key!X99,IF(AND($C$2="Seventh"),key!X199,IF(AND($C$2="eighth"),key!X299,"")))</f>
        <v/>
      </c>
      <c r="Y97" s="259" t="str">
        <f t="shared" si="17"/>
        <v/>
      </c>
      <c r="Z97" s="298" t="str">
        <f>IF(AND($C$2="sixth"),key!Z99,IF(AND($C$2="Seventh"),key!Z199,IF(AND($C$2="eighth"),key!Z299,"")))</f>
        <v/>
      </c>
      <c r="AA97" s="259" t="str">
        <f>IF(AND($C$2="sixth"),key!AC99,IF(AND($C$2="Seventh"),key!AC199,IF(AND($C$2="eighth"),key!AC299,"")))</f>
        <v/>
      </c>
      <c r="AB97" s="299" t="str">
        <f>IF(AND($C$2="sixth"),key!AD99,IF(AND($C$2="Seventh"),key!AD199,IF(AND($C$2="eighth"),key!AD299,"")))</f>
        <v/>
      </c>
      <c r="AC97" s="295" t="str">
        <f>IF(AND($C$2="sixth"),key!AF99,IF(AND($C$2="Seventh"),key!AF199,IF(AND($C$2="eighth"),key!AF299,"")))</f>
        <v/>
      </c>
      <c r="AD97" s="295" t="str">
        <f>IF(AND($C$2="sixth"),key!AG99,IF(AND($C$2="Seventh"),key!AG199,IF(AND($C$2="eighth"),key!AG299,"")))</f>
        <v/>
      </c>
      <c r="AE97" s="297" t="str">
        <f t="shared" si="18"/>
        <v/>
      </c>
      <c r="AF97" s="296" t="str">
        <f>IF(AND($C$2="sixth"),key!AI99,IF(AND($C$2="Seventh"),key!AI199,IF(AND($C$2="eighth"),key!AI299,"")))</f>
        <v/>
      </c>
      <c r="AG97" s="295" t="str">
        <f>IF(AND($C$2="sixth"),key!AJ99,IF(AND($C$2="Seventh"),key!AJ199,IF(AND($C$2="eighth"),key!AJ299,"")))</f>
        <v/>
      </c>
      <c r="AH97" s="295" t="str">
        <f>IF(AND($C$2="sixth"),key!AK99,IF(AND($C$2="Seventh"),key!AK199,IF(AND($C$2="eighth"),key!AK299,"")))</f>
        <v/>
      </c>
      <c r="AI97" s="258" t="str">
        <f t="shared" si="19"/>
        <v/>
      </c>
      <c r="AJ97" s="298" t="str">
        <f>IF(AND($C$2="sixth"),key!AM99,IF(AND($C$2="Seventh"),key!AM199,IF(AND($C$2="eighth"),key!AM299,"")))</f>
        <v/>
      </c>
      <c r="AK97" s="295" t="str">
        <f>IF(AND($C$2="sixth"),key!AN99,IF(AND($C$2="Seventh"),key!AN199,IF(AND($C$2="eighth"),key!AN299,"")))</f>
        <v/>
      </c>
      <c r="AL97" s="295" t="str">
        <f>IF(AND($C$2="sixth"),key!AO99,IF(AND($C$2="Seventh"),key!AO199,IF(AND($C$2="eighth"),key!AO299,"")))</f>
        <v/>
      </c>
      <c r="AM97" s="258" t="str">
        <f t="shared" si="20"/>
        <v/>
      </c>
      <c r="AN97" s="298" t="str">
        <f>IF(AND($C$2="sixth"),key!AQ99,IF(AND($C$2="Seventh"),key!AQ199,IF(AND($C$2="eighth"),key!AQ299,"")))</f>
        <v/>
      </c>
      <c r="AO97" s="295" t="str">
        <f>IF(AND($C$2="sixth"),key!AR99,IF(AND($C$2="Seventh"),key!AR199,IF(AND($C$2="eighth"),key!AR299,"")))</f>
        <v/>
      </c>
      <c r="AP97" s="295" t="str">
        <f>IF(AND($C$2="sixth"),key!AS99,IF(AND($C$2="Seventh"),key!AS199,IF(AND($C$2="eighth"),key!AS299,"")))</f>
        <v/>
      </c>
      <c r="AQ97" s="303" t="str">
        <f>IF(AND($C$2="sixth"),key!AT99,IF(AND($C$2="Seventh"),key!AT199,IF(AND($C$2="eighth"),key!AT299,"")))</f>
        <v/>
      </c>
      <c r="AR97" s="298" t="str">
        <f>IF(AND($C$2="sixth"),key!AU99,IF(AND($C$2="Seventh"),key!AU199,IF(AND($C$2="eighth"),key!AU299,"")))</f>
        <v/>
      </c>
      <c r="AS97" s="295" t="str">
        <f>IF(AND($C$2="sixth"),key!AV99,IF(AND($C$2="Seventh"),key!AV199,IF(AND($C$2="eighth"),key!AV299,"")))</f>
        <v/>
      </c>
      <c r="AT97" s="295" t="str">
        <f>IF(AND($C$2="sixth"),key!AW99,IF(AND($C$2="Seventh"),key!AW199,IF(AND($C$2="eighth"),key!AW299,"")))</f>
        <v/>
      </c>
      <c r="AU97" s="303" t="str">
        <f>IF(AND($C$2="sixth"),key!AX99,IF(AND($C$2="Seventh"),key!AX199,IF(AND($C$2="eighth"),key!AX299,"")))</f>
        <v/>
      </c>
      <c r="AV97" s="298" t="str">
        <f>IF(AND($C$2="sixth"),key!AY99,IF(AND($C$2="Seventh"),key!AY199,IF(AND($C$2="eighth"),key!AY299,"")))</f>
        <v/>
      </c>
      <c r="AW97" s="259" t="str">
        <f>IF(AND($C$2="sixth"),key!BB99,IF(AND($C$2="Seventh"),key!BB199,IF(AND($C$2="eighth"),key!BB299,"")))</f>
        <v/>
      </c>
      <c r="AX97" s="299" t="str">
        <f>IF(AND($C$2="sixth"),key!BC99,IF(AND($C$2="Seventh"),key!BC199,IF(AND($C$2="eighth"),key!BC299,"")))</f>
        <v/>
      </c>
      <c r="AY97" s="295" t="str">
        <f>IF(AND($C$2="sixth"),key!BE99,IF(AND($C$2="Seventh"),key!BE199,IF(AND($C$2="eighth"),key!BE299,"")))</f>
        <v/>
      </c>
      <c r="AZ97" s="295" t="str">
        <f>IF(AND($C$2="sixth"),key!BF99,IF(AND($C$2="Seventh"),key!BF199,IF(AND($C$2="eighth"),key!BF299,"")))</f>
        <v/>
      </c>
      <c r="BA97" s="302" t="str">
        <f>IF(AND($C$2="sixth"),key!BG99,IF(AND($C$2="Seventh"),key!BG199,IF(AND($C$2="eighth"),key!BG299,"")))</f>
        <v/>
      </c>
      <c r="BB97" s="298" t="str">
        <f>IF(AND($C$2="sixth"),key!BH99,IF(AND($C$2="Seventh"),key!BH199,IF(AND($C$2="eighth"),key!BH299,"")))</f>
        <v/>
      </c>
      <c r="BC97" s="295" t="str">
        <f>IF(AND($C$2="sixth"),key!BI99,IF(AND($C$2="Seventh"),key!BI199,IF(AND($C$2="eighth"),key!BI299,"")))</f>
        <v/>
      </c>
      <c r="BD97" s="295" t="str">
        <f>IF(AND($C$2="sixth"),key!BJ99,IF(AND($C$2="Seventh"),key!BJ199,IF(AND($C$2="eighth"),key!BJ299,"")))</f>
        <v/>
      </c>
      <c r="BE97" s="302" t="str">
        <f>IF(AND($C$2="sixth"),key!BK99,IF(AND($C$2="Seventh"),key!BK199,IF(AND($C$2="eighth"),key!BK299,"")))</f>
        <v/>
      </c>
      <c r="BF97" s="298" t="str">
        <f>IF(AND($C$2="sixth"),key!BL99,IF(AND($C$2="Seventh"),key!BL199,IF(AND($C$2="eighth"),key!BL299,"")))</f>
        <v/>
      </c>
      <c r="BG97" s="295" t="str">
        <f>IF(AND($C$2="sixth"),key!BM99,IF(AND($C$2="Seventh"),key!BM199,IF(AND($C$2="eighth"),key!BM299,"")))</f>
        <v/>
      </c>
      <c r="BH97" s="295" t="str">
        <f>IF(AND($C$2="sixth"),key!BN99,IF(AND($C$2="Seventh"),key!BN199,IF(AND($C$2="eighth"),key!BN299,"")))</f>
        <v/>
      </c>
      <c r="BI97" s="302" t="str">
        <f>IF(AND($C$2="sixth"),key!BO99,IF(AND($C$2="Seventh"),key!BO199,IF(AND($C$2="eighth"),key!BO299,"")))</f>
        <v/>
      </c>
      <c r="BJ97" s="298" t="str">
        <f>IF(AND($C$2="sixth"),key!BP99,IF(AND($C$2="Seventh"),key!BP199,IF(AND($C$2="eighth"),key!BP299,"")))</f>
        <v/>
      </c>
      <c r="BK97" s="295" t="str">
        <f>IF(AND($C$2="sixth"),key!BQ99,IF(AND($C$2="Seventh"),key!BQ199,IF(AND($C$2="eighth"),key!BQ299,"")))</f>
        <v/>
      </c>
      <c r="BL97" s="295" t="str">
        <f>IF(AND($C$2="sixth"),key!BR99,IF(AND($C$2="Seventh"),key!BR199,IF(AND($C$2="eighth"),key!BR299,"")))</f>
        <v/>
      </c>
      <c r="BM97" s="302" t="str">
        <f>IF(AND($C$2="sixth"),key!BS99,IF(AND($C$2="Seventh"),key!BS199,IF(AND($C$2="eighth"),key!BS299,"")))</f>
        <v/>
      </c>
      <c r="BN97" s="298" t="str">
        <f>IF(AND($C$2="sixth"),key!BT99,IF(AND($C$2="Seventh"),key!BT199,IF(AND($C$2="eighth"),key!BT299,"")))</f>
        <v/>
      </c>
      <c r="BO97" s="295" t="str">
        <f>IF(AND($C$2="sixth"),key!BU99,IF(AND($C$2="Seventh"),key!BU199,IF(AND($C$2="eighth"),key!BU299,"")))</f>
        <v/>
      </c>
      <c r="BP97" s="295" t="str">
        <f>IF(AND($C$2="sixth"),key!BV99,IF(AND($C$2="Seventh"),key!BV199,IF(AND($C$2="eighth"),key!BV299,"")))</f>
        <v/>
      </c>
      <c r="BQ97" s="302" t="str">
        <f>IF(AND($C$2="sixth"),key!BW99,IF(AND($C$2="Seventh"),key!BW199,IF(AND($C$2="eighth"),key!BW299,"")))</f>
        <v/>
      </c>
      <c r="BR97" s="298" t="str">
        <f>IF(AND($C$2="sixth"),key!BX99,IF(AND($C$2="Seventh"),key!BX199,IF(AND($C$2="eighth"),key!BX299,"")))</f>
        <v/>
      </c>
      <c r="BS97" s="259" t="str">
        <f>IF(AND($C$2="sixth"),key!CA99,IF(AND($C$2="Seventh"),key!CA199,IF(AND($C$2="eighth"),key!CA299,"")))</f>
        <v/>
      </c>
      <c r="BT97" s="299" t="str">
        <f>IF(AND($C$2="sixth"),key!CB99,IF(AND($C$2="Seventh"),key!CB199,IF(AND($C$2="eighth"),key!CB299,"")))</f>
        <v/>
      </c>
      <c r="BU97" s="295" t="str">
        <f>IF(AND($C$2="sixth"),key!CD99,IF(AND($C$2="Seventh"),key!CD199,IF(AND($C$2="eighth"),key!CD299,"")))</f>
        <v/>
      </c>
      <c r="BV97" s="295" t="str">
        <f>IF(AND($C$2="sixth"),key!CE99,IF(AND($C$2="Seventh"),key!CE199,IF(AND($C$2="eighth"),key!CE299,"")))</f>
        <v/>
      </c>
      <c r="BW97" s="302" t="str">
        <f>IF(AND($C$2="sixth"),key!CF99,IF(AND($C$2="Seventh"),key!CF199,IF(AND($C$2="eighth"),key!CF299,"")))</f>
        <v/>
      </c>
      <c r="BX97" s="298" t="str">
        <f>IF(AND($C$2="sixth"),key!CG99,IF(AND($C$2="Seventh"),key!CG199,IF(AND($C$2="eighth"),key!CG299,"")))</f>
        <v/>
      </c>
      <c r="BY97" s="295" t="str">
        <f>IF(AND($C$2="sixth"),key!CH99,IF(AND($C$2="Seventh"),key!CH199,IF(AND($C$2="eighth"),key!CH299,"")))</f>
        <v/>
      </c>
      <c r="BZ97" s="295" t="str">
        <f>IF(AND($C$2="sixth"),key!CI99,IF(AND($C$2="Seventh"),key!CI199,IF(AND($C$2="eighth"),key!CI299,"")))</f>
        <v/>
      </c>
      <c r="CA97" s="302" t="str">
        <f>IF(AND($C$2="sixth"),key!CJ99,IF(AND($C$2="Seventh"),key!CJ199,IF(AND($C$2="eighth"),key!CJ299,"")))</f>
        <v/>
      </c>
      <c r="CB97" s="298" t="str">
        <f>IF(AND($C$2="sixth"),key!CK99,IF(AND($C$2="Seventh"),key!CK199,IF(AND($C$2="eighth"),key!CK299,"")))</f>
        <v/>
      </c>
      <c r="CC97" s="295" t="str">
        <f>IF(AND($C$2="sixth"),key!CL99,IF(AND($C$2="Seventh"),key!CL199,IF(AND($C$2="eighth"),key!CL299,"")))</f>
        <v/>
      </c>
      <c r="CD97" s="295" t="str">
        <f>IF(AND($C$2="sixth"),key!CM99,IF(AND($C$2="Seventh"),key!CM199,IF(AND($C$2="eighth"),key!CM299,"")))</f>
        <v/>
      </c>
      <c r="CE97" s="302" t="str">
        <f>IF(AND($C$2="sixth"),key!CN99,IF(AND($C$2="Seventh"),key!CN199,IF(AND($C$2="eighth"),key!CN299,"")))</f>
        <v/>
      </c>
      <c r="CF97" s="298" t="str">
        <f>IF(AND($C$2="sixth"),key!CO99,IF(AND($C$2="Seventh"),key!CO199,IF(AND($C$2="eighth"),key!CO299,"")))</f>
        <v/>
      </c>
      <c r="CG97" s="295" t="str">
        <f>IF(AND($C$2="sixth"),key!CP99,IF(AND($C$2="Seventh"),key!CP199,IF(AND($C$2="eighth"),key!CP299,"")))</f>
        <v/>
      </c>
      <c r="CH97" s="295" t="str">
        <f>IF(AND($C$2="sixth"),key!CQ99,IF(AND($C$2="Seventh"),key!CQ199,IF(AND($C$2="eighth"),key!CQ299,"")))</f>
        <v/>
      </c>
      <c r="CI97" s="302" t="str">
        <f>IF(AND($C$2="sixth"),key!CR99,IF(AND($C$2="Seventh"),key!CR199,IF(AND($C$2="eighth"),key!CR299,"")))</f>
        <v/>
      </c>
      <c r="CJ97" s="298" t="str">
        <f>IF(AND($C$2="sixth"),key!CS99,IF(AND($C$2="Seventh"),key!CS199,IF(AND($C$2="eighth"),key!CS299,"")))</f>
        <v/>
      </c>
      <c r="CK97" s="295" t="str">
        <f>IF(AND($C$2="sixth"),key!CT99,IF(AND($C$2="Seventh"),key!CT199,IF(AND($C$2="eighth"),key!CT299,"")))</f>
        <v/>
      </c>
      <c r="CL97" s="295" t="str">
        <f>IF(AND($C$2="sixth"),key!CU99,IF(AND($C$2="Seventh"),key!CU199,IF(AND($C$2="eighth"),key!CU299,"")))</f>
        <v/>
      </c>
      <c r="CM97" s="302" t="str">
        <f>IF(AND($C$2="sixth"),key!CV99,IF(AND($C$2="Seventh"),key!CV199,IF(AND($C$2="eighth"),key!CV299,"")))</f>
        <v/>
      </c>
      <c r="CN97" s="298" t="str">
        <f>IF(AND($C$2="sixth"),key!CW99,IF(AND($C$2="Seventh"),key!CW199,IF(AND($C$2="eighth"),key!CW299,"")))</f>
        <v/>
      </c>
      <c r="CO97" s="259" t="str">
        <f>IF(AND($C$2="sixth"),key!CZ99,IF(AND($C$2="Seventh"),key!CZ199,IF(AND($C$2="eighth"),key!CZ299,"")))</f>
        <v/>
      </c>
      <c r="CP97" s="299" t="str">
        <f>IF(AND($C$2="sixth"),key!DA99,IF(AND($C$2="Seventh"),key!DA199,IF(AND($C$2="eighth"),key!DA299,"")))</f>
        <v/>
      </c>
      <c r="CQ97" s="295" t="str">
        <f>IF(AND($C$2="sixth"),key!DC99,IF(AND($C$2="Seventh"),key!DC199,IF(AND($C$2="eighth"),key!DC299,"")))</f>
        <v/>
      </c>
      <c r="CR97" s="295" t="str">
        <f>IF(AND($C$2="sixth"),key!DD99,IF(AND($C$2="Seventh"),key!DD199,IF(AND($C$2="eighth"),key!DD299,"")))</f>
        <v/>
      </c>
      <c r="CS97" s="302" t="str">
        <f>IF(AND($C$2="sixth"),key!DE99,IF(AND($C$2="Seventh"),key!DE199,IF(AND($C$2="eighth"),key!DE299,"")))</f>
        <v/>
      </c>
      <c r="CT97" s="298" t="str">
        <f>IF(AND($C$2="sixth"),key!DF99,IF(AND($C$2="Seventh"),key!DF199,IF(AND($C$2="eighth"),key!DF299,"")))</f>
        <v/>
      </c>
      <c r="CU97" s="295" t="str">
        <f>IF(AND($C$2="sixth"),key!DG99,IF(AND($C$2="Seventh"),key!DG199,IF(AND($C$2="eighth"),key!DG299,"")))</f>
        <v/>
      </c>
      <c r="CV97" s="295" t="str">
        <f>IF(AND($C$2="sixth"),key!DH99,IF(AND($C$2="Seventh"),key!DH199,IF(AND($C$2="eighth"),key!DH299,"")))</f>
        <v/>
      </c>
      <c r="CW97" s="302" t="str">
        <f>IF(AND($C$2="sixth"),key!DI99,IF(AND($C$2="Seventh"),key!DI199,IF(AND($C$2="eighth"),key!DI299,"")))</f>
        <v/>
      </c>
      <c r="CX97" s="298" t="str">
        <f>IF(AND($C$2="sixth"),key!DJ99,IF(AND($C$2="Seventh"),key!DJ199,IF(AND($C$2="eighth"),key!DJ299,"")))</f>
        <v/>
      </c>
      <c r="CY97" s="295" t="str">
        <f>IF(AND($C$2="sixth"),key!DK99,IF(AND($C$2="Seventh"),key!DK199,IF(AND($C$2="eighth"),key!DK299,"")))</f>
        <v/>
      </c>
      <c r="CZ97" s="295" t="str">
        <f>IF(AND($C$2="sixth"),key!DL99,IF(AND($C$2="Seventh"),key!DL199,IF(AND($C$2="eighth"),key!DL299,"")))</f>
        <v/>
      </c>
      <c r="DA97" s="302" t="str">
        <f>IF(AND($C$2="sixth"),key!DM99,IF(AND($C$2="Seventh"),key!DM199,IF(AND($C$2="eighth"),key!DM299,"")))</f>
        <v/>
      </c>
      <c r="DB97" s="298" t="str">
        <f>IF(AND($C$2="sixth"),key!DN99,IF(AND($C$2="Seventh"),key!DN199,IF(AND($C$2="eighth"),key!DN299,"")))</f>
        <v/>
      </c>
      <c r="DC97" s="295" t="str">
        <f>IF(AND($C$2="sixth"),key!DO99,IF(AND($C$2="Seventh"),key!DO199,IF(AND($C$2="eighth"),key!DO299,"")))</f>
        <v/>
      </c>
      <c r="DD97" s="295" t="str">
        <f>IF(AND($C$2="sixth"),key!DP99,IF(AND($C$2="Seventh"),key!DP199,IF(AND($C$2="eighth"),key!DP299,"")))</f>
        <v/>
      </c>
      <c r="DE97" s="302" t="str">
        <f>IF(AND($C$2="sixth"),key!DQ99,IF(AND($C$2="Seventh"),key!DQ199,IF(AND($C$2="eighth"),key!DQ299,"")))</f>
        <v/>
      </c>
      <c r="DF97" s="298" t="str">
        <f>IF(AND($C$2="sixth"),key!DR99,IF(AND($C$2="Seventh"),key!DR199,IF(AND($C$2="eighth"),key!DR299,"")))</f>
        <v/>
      </c>
      <c r="DG97" s="295" t="str">
        <f>IF(AND($C$2="sixth"),key!DS99,IF(AND($C$2="Seventh"),key!DS199,IF(AND($C$2="eighth"),key!DS299,"")))</f>
        <v/>
      </c>
      <c r="DH97" s="295" t="str">
        <f>IF(AND($C$2="sixth"),key!DT99,IF(AND($C$2="Seventh"),key!DT199,IF(AND($C$2="eighth"),key!DT299,"")))</f>
        <v/>
      </c>
      <c r="DI97" s="302" t="str">
        <f>IF(AND($C$2="sixth"),key!DU99,IF(AND($C$2="Seventh"),key!DU199,IF(AND($C$2="eighth"),key!DU299,"")))</f>
        <v/>
      </c>
      <c r="DJ97" s="298" t="str">
        <f>IF(AND($C$2="sixth"),key!DV99,IF(AND($C$2="Seventh"),key!DV199,IF(AND($C$2="eighth"),key!DV299,"")))</f>
        <v/>
      </c>
      <c r="DK97" s="259" t="str">
        <f>IF(AND($C$2="sixth"),key!DY99,IF(AND($C$2="Seventh"),key!DY199,IF(AND($C$2="eighth"),key!DY299,"")))</f>
        <v/>
      </c>
      <c r="DL97" s="299" t="str">
        <f>IF(AND($C$2="sixth"),key!DZ99,IF(AND($C$2="Seventh"),key!DZ199,IF(AND($C$2="eighth"),key!DZ299,"")))</f>
        <v/>
      </c>
      <c r="DM97" s="295" t="str">
        <f>IF(AND($C$2="sixth"),key!EB99,IF(AND($C$2="Seventh"),key!EB199,IF(AND($C$2="eighth"),key!EB299,"")))</f>
        <v/>
      </c>
      <c r="DN97" s="295" t="str">
        <f>IF(AND($C$2="sixth"),key!EC99,IF(AND($C$2="Seventh"),key!EC199,IF(AND($C$2="eighth"),key!EC299,"")))</f>
        <v/>
      </c>
      <c r="DO97" s="302" t="str">
        <f>IF(AND($C$2="sixth"),key!ED99,IF(AND($C$2="Seventh"),key!ED199,IF(AND($C$2="eighth"),key!ED299,"")))</f>
        <v/>
      </c>
      <c r="DP97" s="298" t="str">
        <f>IF(AND($C$2="sixth"),key!EE99,IF(AND($C$2="Seventh"),key!EE199,IF(AND($C$2="eighth"),key!EE299,"")))</f>
        <v/>
      </c>
      <c r="DQ97" s="295" t="str">
        <f>IF(AND($C$2="sixth"),key!EF99,IF(AND($C$2="Seventh"),key!EF199,IF(AND($C$2="eighth"),key!EF299,"")))</f>
        <v/>
      </c>
      <c r="DR97" s="295" t="str">
        <f>IF(AND($C$2="sixth"),key!EG99,IF(AND($C$2="Seventh"),key!EG199,IF(AND($C$2="eighth"),key!EG299,"")))</f>
        <v/>
      </c>
      <c r="DS97" s="302" t="str">
        <f>IF(AND($C$2="sixth"),key!EH99,IF(AND($C$2="Seventh"),key!EH199,IF(AND($C$2="eighth"),key!EH299,"")))</f>
        <v/>
      </c>
      <c r="DT97" s="298" t="str">
        <f>IF(AND($C$2="sixth"),key!EI99,IF(AND($C$2="Seventh"),key!EI199,IF(AND($C$2="eighth"),key!EI299,"")))</f>
        <v/>
      </c>
      <c r="DU97" s="295" t="str">
        <f>IF(AND($C$2="sixth"),key!EJ99,IF(AND($C$2="Seventh"),key!EJ199,IF(AND($C$2="eighth"),key!EJ299,"")))</f>
        <v/>
      </c>
      <c r="DV97" s="295" t="str">
        <f>IF(AND($C$2="sixth"),key!EK99,IF(AND($C$2="Seventh"),key!EK199,IF(AND($C$2="eighth"),key!EK299,"")))</f>
        <v/>
      </c>
      <c r="DW97" s="302" t="str">
        <f>IF(AND($C$2="sixth"),key!EL99,IF(AND($C$2="Seventh"),key!EL199,IF(AND($C$2="eighth"),key!EL299,"")))</f>
        <v/>
      </c>
      <c r="DX97" s="298" t="str">
        <f>IF(AND($C$2="sixth"),key!EM99,IF(AND($C$2="Seventh"),key!EM199,IF(AND($C$2="eighth"),key!EM299,"")))</f>
        <v/>
      </c>
      <c r="DY97" s="295" t="str">
        <f>IF(AND($C$2="sixth"),key!EN99,IF(AND($C$2="Seventh"),key!EN199,IF(AND($C$2="eighth"),key!EN299,"")))</f>
        <v/>
      </c>
      <c r="DZ97" s="295" t="str">
        <f>IF(AND($C$2="sixth"),key!EO99,IF(AND($C$2="Seventh"),key!EO199,IF(AND($C$2="eighth"),key!EO299,"")))</f>
        <v/>
      </c>
      <c r="EA97" s="302" t="str">
        <f>IF(AND($C$2="sixth"),key!EP99,IF(AND($C$2="Seventh"),key!EP199,IF(AND($C$2="eighth"),key!EP299,"")))</f>
        <v/>
      </c>
      <c r="EB97" s="298" t="str">
        <f>IF(AND($C$2="sixth"),key!EQ99,IF(AND($C$2="Seventh"),key!EQ199,IF(AND($C$2="eighth"),key!EQ299,"")))</f>
        <v/>
      </c>
      <c r="EC97" s="295" t="str">
        <f>IF(AND($C$2="sixth"),key!ER99,IF(AND($C$2="Seventh"),key!ER199,IF(AND($C$2="eighth"),key!ER299,"")))</f>
        <v/>
      </c>
      <c r="ED97" s="295" t="str">
        <f>IF(AND($C$2="sixth"),key!ES99,IF(AND($C$2="Seventh"),key!ES199,IF(AND($C$2="eighth"),key!ES299,"")))</f>
        <v/>
      </c>
      <c r="EE97" s="302" t="str">
        <f>IF(AND($C$2="sixth"),key!ET99,IF(AND($C$2="Seventh"),key!ET199,IF(AND($C$2="eighth"),key!ET299,"")))</f>
        <v/>
      </c>
      <c r="EF97" s="298" t="str">
        <f>IF(AND($C$2="sixth"),key!EU99,IF(AND($C$2="Seventh"),key!EU199,IF(AND($C$2="eighth"),key!EU299,"")))</f>
        <v/>
      </c>
      <c r="EG97" s="259" t="str">
        <f>IF(AND($C$2="sixth"),key!EX99,IF(AND($C$2="Seventh"),key!EX199,IF(AND($C$2="eighth"),key!EX299,"")))</f>
        <v/>
      </c>
      <c r="EH97" s="299" t="str">
        <f>IF(AND($C$2="sixth"),key!EY99,IF(AND($C$2="Seventh"),key!EY199,IF(AND($C$2="eighth"),key!EY299,"")))</f>
        <v/>
      </c>
      <c r="EI97" s="260" t="str">
        <f t="shared" si="21"/>
        <v/>
      </c>
      <c r="EJ97" s="254" t="str">
        <f>IF(AND($C$2="sixth"),key!EZ99,IF(AND($C$2="Seventh"),key!EZ199,IF(AND($C$2="eighth"),key!EZ299,"")))</f>
        <v/>
      </c>
      <c r="EK97" s="254" t="str">
        <f>IF(AND($C$2="sixth"),key!FA99,IF(AND($C$2="Seventh"),key!FA199,IF(AND($C$2="eighth"),key!FA299,"")))</f>
        <v/>
      </c>
      <c r="EL97" s="254" t="str">
        <f>IF(AND($C$2="sixth"),key!FB99,IF(AND($C$2="Seventh"),key!FB199,IF(AND($C$2="eighth"),key!FB299,"")))</f>
        <v/>
      </c>
      <c r="EM97" s="254" t="str">
        <f>IF(AND($C$2="sixth"),key!FC99,IF(AND($C$2="Seventh"),key!FC199,IF(AND($C$2="eighth"),key!FC299,"")))</f>
        <v/>
      </c>
      <c r="EN97" s="254" t="str">
        <f>IF(AND($C$2="sixth"),key!FD99,IF(AND($C$2="Seventh"),key!FD199,IF(AND($C$2="eighth"),key!FD299,"")))</f>
        <v/>
      </c>
      <c r="EO97" s="310" t="str">
        <f>IF(AND($C$2="sixth"),key!FE99,IF(AND($C$2="Seventh"),key!FE199,IF(AND($C$2="eighth"),key!FE299,"")))</f>
        <v/>
      </c>
      <c r="EP97" s="311" t="str">
        <f>IF(AND($C$2="sixth"),key!FF99,IF(AND($C$2="Seventh"),key!FF199,IF(AND($C$2="eighth"),key!FF299,"")))</f>
        <v xml:space="preserve"> </v>
      </c>
      <c r="EQ97" s="254" t="str">
        <f>IF(AND($C$2="sixth"),key!FG99,IF(AND($C$2="Seventh"),key!FG199,IF(AND($C$2="eighth"),key!FG299,"")))</f>
        <v/>
      </c>
      <c r="ER97" s="254" t="str">
        <f>IF(AND($C$2="sixth"),key!FH99,IF(AND($C$2="Seventh"),key!FH199,IF(AND($C$2="eighth"),key!FH299,"")))</f>
        <v/>
      </c>
      <c r="ES97" s="254" t="str">
        <f>IF(AND($C$2="sixth"),key!FI99,IF(AND($C$2="Seventh"),key!FI199,IF(AND($C$2="eighth"),key!FI299,"")))</f>
        <v/>
      </c>
      <c r="ET97" s="254" t="str">
        <f>IF(AND($C$2="sixth"),key!FJ99,IF(AND($C$2="Seventh"),key!FJ199,IF(AND($C$2="eighth"),key!FJ299,"")))</f>
        <v/>
      </c>
      <c r="EU97" s="254" t="str">
        <f>IF(AND($C$2="sixth"),key!FK99,IF(AND($C$2="Seventh"),key!FK199,IF(AND($C$2="eighth"),key!FK299,"")))</f>
        <v/>
      </c>
      <c r="EV97" s="310" t="str">
        <f>IF(AND($C$2="sixth"),key!FL99,IF(AND($C$2="Seventh"),key!FL199,IF(AND($C$2="eighth"),key!FL299,"")))</f>
        <v/>
      </c>
      <c r="EW97" s="311" t="str">
        <f>IF(AND($C$2="sixth"),key!FM99,IF(AND($C$2="Seventh"),key!FM199,IF(AND($C$2="eighth"),key!FM299,"")))</f>
        <v xml:space="preserve"> </v>
      </c>
      <c r="EX97" s="254" t="str">
        <f>IF(AND($C$2="sixth"),key!FN99,IF(AND($C$2="Seventh"),key!FN199,IF(AND($C$2="eighth"),key!FN299,"")))</f>
        <v/>
      </c>
      <c r="EY97" s="254" t="str">
        <f>IF(AND($C$2="sixth"),key!FO99,IF(AND($C$2="Seventh"),key!FO199,IF(AND($C$2="eighth"),key!FO299,"")))</f>
        <v/>
      </c>
      <c r="EZ97" s="254" t="str">
        <f>IF(AND($C$2="sixth"),key!FP99,IF(AND($C$2="Seventh"),key!FP199,IF(AND($C$2="eighth"),key!FP299,"")))</f>
        <v/>
      </c>
      <c r="FA97" s="254" t="str">
        <f>IF(AND($C$2="sixth"),key!FQ99,IF(AND($C$2="Seventh"),key!FQ199,IF(AND($C$2="eighth"),key!FQ299,"")))</f>
        <v/>
      </c>
      <c r="FB97" s="254" t="str">
        <f>IF(AND($C$2="sixth"),key!FR99,IF(AND($C$2="Seventh"),key!FR199,IF(AND($C$2="eighth"),key!FR299,"")))</f>
        <v/>
      </c>
      <c r="FC97" s="310" t="str">
        <f>IF(AND($C$2="sixth"),key!FS99,IF(AND($C$2="Seventh"),key!FS199,IF(AND($C$2="eighth"),key!FS299,"")))</f>
        <v/>
      </c>
      <c r="FD97" s="311" t="str">
        <f>IF(AND($C$2="sixth"),key!FT99,IF(AND($C$2="Seventh"),key!FT199,IF(AND($C$2="eighth"),key!FT299,"")))</f>
        <v xml:space="preserve"> </v>
      </c>
      <c r="FE97" s="344" t="str">
        <f t="shared" si="13"/>
        <v/>
      </c>
      <c r="FF97" s="261" t="str">
        <f>IF(AND($C$2="sixth"),key!GI99,IF(AND($C$2="Seventh"),key!GI199,IF(AND($C$2="eighth"),key!GI299,"")))</f>
        <v/>
      </c>
      <c r="FG97" s="842" t="str">
        <f>IF(AND($C$2="sixth"),key!GJ99,IF(AND($C$2="Seventh"),key!GJ199,IF(AND($C$2="eighth"),key!GJ299,"")))</f>
        <v/>
      </c>
      <c r="FH97" s="843"/>
      <c r="FI97" s="255" t="str">
        <f>IF(AND($C$2="sixth"),key!GG99,IF(AND($C$2="Seventh"),key!GG199,IF(AND($C$2="eighth"),key!GG299,"")))</f>
        <v/>
      </c>
      <c r="FJ97" s="330" t="str">
        <f t="shared" si="22"/>
        <v/>
      </c>
      <c r="FK97" s="248"/>
      <c r="FL97" s="248"/>
      <c r="FY97" s="50" t="str">
        <f>IF(AND($C$2="sixth"),key!GH99,IF(AND($C$2="Seventh"),key!GH199,IF(AND($C$2="eighth"),key!GH299,"")))</f>
        <v/>
      </c>
    </row>
    <row r="98" spans="1:193" ht="18.75">
      <c r="A98" s="257">
        <v>92</v>
      </c>
      <c r="B98" s="291" t="str">
        <f>IF(AND($C$2="sixth"),key!E100,IF(AND($C$2="Seventh"),key!E200,IF(AND($C$2="eighth"),key!E300,"")))</f>
        <v/>
      </c>
      <c r="C98" s="288" t="str">
        <f>IF(ISNA(VLOOKUP(D98,Register!A$7:Z$315,10,FALSE)),"",VLOOKUP(D98,Register!A$7:Z$315,10,FALSE))</f>
        <v/>
      </c>
      <c r="D98" s="289" t="str">
        <f>IF(AND($C$2="sixth"),key!B100,IF(AND($C$2="Seventh"),key!B200,IF(AND($C$2="eighth"),key!B300,"")))</f>
        <v/>
      </c>
      <c r="E98" s="290" t="str">
        <f>IF(AND($C$2="sixth"),key!C100,IF(AND($C$2="Seventh"),key!C200,IF(AND($C$2="eighth"),key!C300,"")))</f>
        <v/>
      </c>
      <c r="F98" s="290" t="str">
        <f>IF(AND($C$2="sixth"),key!D100,IF(AND($C$2="Seventh"),key!D200,IF(AND($C$2="eighth"),key!D300,"")))</f>
        <v/>
      </c>
      <c r="G98" s="295" t="str">
        <f>IF(AND($C$2="sixth"),key!G100,IF(AND($C$2="Seventh"),key!G200,IF(AND($C$2="eighth"),key!G300,"")))</f>
        <v/>
      </c>
      <c r="H98" s="295" t="str">
        <f>IF(AND($C$2="sixth"),key!H100,IF(AND($C$2="Seventh"),key!H200,IF(AND($C$2="eighth"),key!H300,"")))</f>
        <v/>
      </c>
      <c r="I98" s="297" t="str">
        <f t="shared" si="12"/>
        <v/>
      </c>
      <c r="J98" s="296" t="str">
        <f>IF(AND($C$2="sixth"),key!J100,IF(AND($C$2="Seventh"),key!J200,IF(AND($C$2="eighth"),key!J300,"")))</f>
        <v/>
      </c>
      <c r="K98" s="295" t="str">
        <f>IF(AND($C$2="sixth"),key!K100,IF(AND($C$2="Seventh"),key!K200,IF(AND($C$2="eighth"),key!K300,"")))</f>
        <v/>
      </c>
      <c r="L98" s="295" t="str">
        <f>IF(AND($C$2="sixth"),key!L100,IF(AND($C$2="Seventh"),key!L200,IF(AND($C$2="eighth"),key!L300,"")))</f>
        <v/>
      </c>
      <c r="M98" s="258" t="str">
        <f t="shared" si="14"/>
        <v/>
      </c>
      <c r="N98" s="298" t="str">
        <f>IF(AND($C$2="sixth"),key!N100,IF(AND($C$2="Seventh"),key!N200,IF(AND($C$2="eighth"),key!N300,"")))</f>
        <v/>
      </c>
      <c r="O98" s="295" t="str">
        <f>IF(AND($C$2="sixth"),key!O100,IF(AND($C$2="Seventh"),key!O200,IF(AND($C$2="eighth"),key!O300,"")))</f>
        <v/>
      </c>
      <c r="P98" s="295" t="str">
        <f>IF(AND($C$2="sixth"),key!P100,IF(AND($C$2="Seventh"),key!P200,IF(AND($C$2="eighth"),key!P300,"")))</f>
        <v/>
      </c>
      <c r="Q98" s="258" t="str">
        <f t="shared" si="15"/>
        <v/>
      </c>
      <c r="R98" s="298" t="str">
        <f>IF(AND($C$2="sixth"),key!R100,IF(AND($C$2="Seventh"),key!R200,IF(AND($C$2="eighth"),key!R300,"")))</f>
        <v/>
      </c>
      <c r="S98" s="295" t="str">
        <f>IF(AND($C$2="sixth"),key!S100,IF(AND($C$2="Seventh"),key!S200,IF(AND($C$2="eighth"),key!S300,"")))</f>
        <v/>
      </c>
      <c r="T98" s="295" t="str">
        <f>IF(AND($C$2="sixth"),key!T100,IF(AND($C$2="Seventh"),key!T200,IF(AND($C$2="eighth"),key!T300,"")))</f>
        <v/>
      </c>
      <c r="U98" s="258" t="str">
        <f t="shared" si="16"/>
        <v/>
      </c>
      <c r="V98" s="298" t="str">
        <f>IF(AND($C$2="sixth"),key!V100,IF(AND($C$2="Seventh"),key!V200,IF(AND($C$2="eighth"),key!V300,"")))</f>
        <v/>
      </c>
      <c r="W98" s="295" t="str">
        <f>IF(AND($C$2="sixth"),key!W100,IF(AND($C$2="Seventh"),key!W200,IF(AND($C$2="eighth"),key!W300,"")))</f>
        <v/>
      </c>
      <c r="X98" s="295" t="str">
        <f>IF(AND($C$2="sixth"),key!X100,IF(AND($C$2="Seventh"),key!X200,IF(AND($C$2="eighth"),key!X300,"")))</f>
        <v/>
      </c>
      <c r="Y98" s="259" t="str">
        <f t="shared" si="17"/>
        <v/>
      </c>
      <c r="Z98" s="298" t="str">
        <f>IF(AND($C$2="sixth"),key!Z100,IF(AND($C$2="Seventh"),key!Z200,IF(AND($C$2="eighth"),key!Z300,"")))</f>
        <v/>
      </c>
      <c r="AA98" s="259" t="str">
        <f>IF(AND($C$2="sixth"),key!AC100,IF(AND($C$2="Seventh"),key!AC200,IF(AND($C$2="eighth"),key!AC300,"")))</f>
        <v/>
      </c>
      <c r="AB98" s="299" t="str">
        <f>IF(AND($C$2="sixth"),key!AD100,IF(AND($C$2="Seventh"),key!AD200,IF(AND($C$2="eighth"),key!AD300,"")))</f>
        <v/>
      </c>
      <c r="AC98" s="295" t="str">
        <f>IF(AND($C$2="sixth"),key!AF100,IF(AND($C$2="Seventh"),key!AF200,IF(AND($C$2="eighth"),key!AF300,"")))</f>
        <v/>
      </c>
      <c r="AD98" s="295" t="str">
        <f>IF(AND($C$2="sixth"),key!AG100,IF(AND($C$2="Seventh"),key!AG200,IF(AND($C$2="eighth"),key!AG300,"")))</f>
        <v/>
      </c>
      <c r="AE98" s="297" t="str">
        <f t="shared" si="18"/>
        <v/>
      </c>
      <c r="AF98" s="296" t="str">
        <f>IF(AND($C$2="sixth"),key!AI100,IF(AND($C$2="Seventh"),key!AI200,IF(AND($C$2="eighth"),key!AI300,"")))</f>
        <v/>
      </c>
      <c r="AG98" s="295" t="str">
        <f>IF(AND($C$2="sixth"),key!AJ100,IF(AND($C$2="Seventh"),key!AJ200,IF(AND($C$2="eighth"),key!AJ300,"")))</f>
        <v/>
      </c>
      <c r="AH98" s="295" t="str">
        <f>IF(AND($C$2="sixth"),key!AK100,IF(AND($C$2="Seventh"),key!AK200,IF(AND($C$2="eighth"),key!AK300,"")))</f>
        <v/>
      </c>
      <c r="AI98" s="258" t="str">
        <f t="shared" si="19"/>
        <v/>
      </c>
      <c r="AJ98" s="298" t="str">
        <f>IF(AND($C$2="sixth"),key!AM100,IF(AND($C$2="Seventh"),key!AM200,IF(AND($C$2="eighth"),key!AM300,"")))</f>
        <v/>
      </c>
      <c r="AK98" s="295" t="str">
        <f>IF(AND($C$2="sixth"),key!AN100,IF(AND($C$2="Seventh"),key!AN200,IF(AND($C$2="eighth"),key!AN300,"")))</f>
        <v/>
      </c>
      <c r="AL98" s="295" t="str">
        <f>IF(AND($C$2="sixth"),key!AO100,IF(AND($C$2="Seventh"),key!AO200,IF(AND($C$2="eighth"),key!AO300,"")))</f>
        <v/>
      </c>
      <c r="AM98" s="258" t="str">
        <f t="shared" si="20"/>
        <v/>
      </c>
      <c r="AN98" s="298" t="str">
        <f>IF(AND($C$2="sixth"),key!AQ100,IF(AND($C$2="Seventh"),key!AQ200,IF(AND($C$2="eighth"),key!AQ300,"")))</f>
        <v/>
      </c>
      <c r="AO98" s="295" t="str">
        <f>IF(AND($C$2="sixth"),key!AR100,IF(AND($C$2="Seventh"),key!AR200,IF(AND($C$2="eighth"),key!AR300,"")))</f>
        <v/>
      </c>
      <c r="AP98" s="295" t="str">
        <f>IF(AND($C$2="sixth"),key!AS100,IF(AND($C$2="Seventh"),key!AS200,IF(AND($C$2="eighth"),key!AS300,"")))</f>
        <v/>
      </c>
      <c r="AQ98" s="303" t="str">
        <f>IF(AND($C$2="sixth"),key!AT100,IF(AND($C$2="Seventh"),key!AT200,IF(AND($C$2="eighth"),key!AT300,"")))</f>
        <v/>
      </c>
      <c r="AR98" s="298" t="str">
        <f>IF(AND($C$2="sixth"),key!AU100,IF(AND($C$2="Seventh"),key!AU200,IF(AND($C$2="eighth"),key!AU300,"")))</f>
        <v/>
      </c>
      <c r="AS98" s="295" t="str">
        <f>IF(AND($C$2="sixth"),key!AV100,IF(AND($C$2="Seventh"),key!AV200,IF(AND($C$2="eighth"),key!AV300,"")))</f>
        <v/>
      </c>
      <c r="AT98" s="295" t="str">
        <f>IF(AND($C$2="sixth"),key!AW100,IF(AND($C$2="Seventh"),key!AW200,IF(AND($C$2="eighth"),key!AW300,"")))</f>
        <v/>
      </c>
      <c r="AU98" s="303" t="str">
        <f>IF(AND($C$2="sixth"),key!AX100,IF(AND($C$2="Seventh"),key!AX200,IF(AND($C$2="eighth"),key!AX300,"")))</f>
        <v/>
      </c>
      <c r="AV98" s="298" t="str">
        <f>IF(AND($C$2="sixth"),key!AY100,IF(AND($C$2="Seventh"),key!AY200,IF(AND($C$2="eighth"),key!AY300,"")))</f>
        <v/>
      </c>
      <c r="AW98" s="259" t="str">
        <f>IF(AND($C$2="sixth"),key!BB100,IF(AND($C$2="Seventh"),key!BB200,IF(AND($C$2="eighth"),key!BB300,"")))</f>
        <v/>
      </c>
      <c r="AX98" s="299" t="str">
        <f>IF(AND($C$2="sixth"),key!BC100,IF(AND($C$2="Seventh"),key!BC200,IF(AND($C$2="eighth"),key!BC300,"")))</f>
        <v/>
      </c>
      <c r="AY98" s="295" t="str">
        <f>IF(AND($C$2="sixth"),key!BE100,IF(AND($C$2="Seventh"),key!BE200,IF(AND($C$2="eighth"),key!BE300,"")))</f>
        <v/>
      </c>
      <c r="AZ98" s="295" t="str">
        <f>IF(AND($C$2="sixth"),key!BF100,IF(AND($C$2="Seventh"),key!BF200,IF(AND($C$2="eighth"),key!BF300,"")))</f>
        <v/>
      </c>
      <c r="BA98" s="302" t="str">
        <f>IF(AND($C$2="sixth"),key!BG100,IF(AND($C$2="Seventh"),key!BG200,IF(AND($C$2="eighth"),key!BG300,"")))</f>
        <v/>
      </c>
      <c r="BB98" s="298" t="str">
        <f>IF(AND($C$2="sixth"),key!BH100,IF(AND($C$2="Seventh"),key!BH200,IF(AND($C$2="eighth"),key!BH300,"")))</f>
        <v/>
      </c>
      <c r="BC98" s="295" t="str">
        <f>IF(AND($C$2="sixth"),key!BI100,IF(AND($C$2="Seventh"),key!BI200,IF(AND($C$2="eighth"),key!BI300,"")))</f>
        <v/>
      </c>
      <c r="BD98" s="295" t="str">
        <f>IF(AND($C$2="sixth"),key!BJ100,IF(AND($C$2="Seventh"),key!BJ200,IF(AND($C$2="eighth"),key!BJ300,"")))</f>
        <v/>
      </c>
      <c r="BE98" s="302" t="str">
        <f>IF(AND($C$2="sixth"),key!BK100,IF(AND($C$2="Seventh"),key!BK200,IF(AND($C$2="eighth"),key!BK300,"")))</f>
        <v/>
      </c>
      <c r="BF98" s="298" t="str">
        <f>IF(AND($C$2="sixth"),key!BL100,IF(AND($C$2="Seventh"),key!BL200,IF(AND($C$2="eighth"),key!BL300,"")))</f>
        <v/>
      </c>
      <c r="BG98" s="295" t="str">
        <f>IF(AND($C$2="sixth"),key!BM100,IF(AND($C$2="Seventh"),key!BM200,IF(AND($C$2="eighth"),key!BM300,"")))</f>
        <v/>
      </c>
      <c r="BH98" s="295" t="str">
        <f>IF(AND($C$2="sixth"),key!BN100,IF(AND($C$2="Seventh"),key!BN200,IF(AND($C$2="eighth"),key!BN300,"")))</f>
        <v/>
      </c>
      <c r="BI98" s="302" t="str">
        <f>IF(AND($C$2="sixth"),key!BO100,IF(AND($C$2="Seventh"),key!BO200,IF(AND($C$2="eighth"),key!BO300,"")))</f>
        <v/>
      </c>
      <c r="BJ98" s="298" t="str">
        <f>IF(AND($C$2="sixth"),key!BP100,IF(AND($C$2="Seventh"),key!BP200,IF(AND($C$2="eighth"),key!BP300,"")))</f>
        <v/>
      </c>
      <c r="BK98" s="295" t="str">
        <f>IF(AND($C$2="sixth"),key!BQ100,IF(AND($C$2="Seventh"),key!BQ200,IF(AND($C$2="eighth"),key!BQ300,"")))</f>
        <v/>
      </c>
      <c r="BL98" s="295" t="str">
        <f>IF(AND($C$2="sixth"),key!BR100,IF(AND($C$2="Seventh"),key!BR200,IF(AND($C$2="eighth"),key!BR300,"")))</f>
        <v/>
      </c>
      <c r="BM98" s="302" t="str">
        <f>IF(AND($C$2="sixth"),key!BS100,IF(AND($C$2="Seventh"),key!BS200,IF(AND($C$2="eighth"),key!BS300,"")))</f>
        <v/>
      </c>
      <c r="BN98" s="298" t="str">
        <f>IF(AND($C$2="sixth"),key!BT100,IF(AND($C$2="Seventh"),key!BT200,IF(AND($C$2="eighth"),key!BT300,"")))</f>
        <v/>
      </c>
      <c r="BO98" s="295" t="str">
        <f>IF(AND($C$2="sixth"),key!BU100,IF(AND($C$2="Seventh"),key!BU200,IF(AND($C$2="eighth"),key!BU300,"")))</f>
        <v/>
      </c>
      <c r="BP98" s="295" t="str">
        <f>IF(AND($C$2="sixth"),key!BV100,IF(AND($C$2="Seventh"),key!BV200,IF(AND($C$2="eighth"),key!BV300,"")))</f>
        <v/>
      </c>
      <c r="BQ98" s="302" t="str">
        <f>IF(AND($C$2="sixth"),key!BW100,IF(AND($C$2="Seventh"),key!BW200,IF(AND($C$2="eighth"),key!BW300,"")))</f>
        <v/>
      </c>
      <c r="BR98" s="298" t="str">
        <f>IF(AND($C$2="sixth"),key!BX100,IF(AND($C$2="Seventh"),key!BX200,IF(AND($C$2="eighth"),key!BX300,"")))</f>
        <v/>
      </c>
      <c r="BS98" s="259" t="str">
        <f>IF(AND($C$2="sixth"),key!CA100,IF(AND($C$2="Seventh"),key!CA200,IF(AND($C$2="eighth"),key!CA300,"")))</f>
        <v/>
      </c>
      <c r="BT98" s="299" t="str">
        <f>IF(AND($C$2="sixth"),key!CB100,IF(AND($C$2="Seventh"),key!CB200,IF(AND($C$2="eighth"),key!CB300,"")))</f>
        <v/>
      </c>
      <c r="BU98" s="295" t="str">
        <f>IF(AND($C$2="sixth"),key!CD100,IF(AND($C$2="Seventh"),key!CD200,IF(AND($C$2="eighth"),key!CD300,"")))</f>
        <v/>
      </c>
      <c r="BV98" s="295" t="str">
        <f>IF(AND($C$2="sixth"),key!CE100,IF(AND($C$2="Seventh"),key!CE200,IF(AND($C$2="eighth"),key!CE300,"")))</f>
        <v/>
      </c>
      <c r="BW98" s="302" t="str">
        <f>IF(AND($C$2="sixth"),key!CF100,IF(AND($C$2="Seventh"),key!CF200,IF(AND($C$2="eighth"),key!CF300,"")))</f>
        <v/>
      </c>
      <c r="BX98" s="298" t="str">
        <f>IF(AND($C$2="sixth"),key!CG100,IF(AND($C$2="Seventh"),key!CG200,IF(AND($C$2="eighth"),key!CG300,"")))</f>
        <v/>
      </c>
      <c r="BY98" s="295" t="str">
        <f>IF(AND($C$2="sixth"),key!CH100,IF(AND($C$2="Seventh"),key!CH200,IF(AND($C$2="eighth"),key!CH300,"")))</f>
        <v/>
      </c>
      <c r="BZ98" s="295" t="str">
        <f>IF(AND($C$2="sixth"),key!CI100,IF(AND($C$2="Seventh"),key!CI200,IF(AND($C$2="eighth"),key!CI300,"")))</f>
        <v/>
      </c>
      <c r="CA98" s="302" t="str">
        <f>IF(AND($C$2="sixth"),key!CJ100,IF(AND($C$2="Seventh"),key!CJ200,IF(AND($C$2="eighth"),key!CJ300,"")))</f>
        <v/>
      </c>
      <c r="CB98" s="298" t="str">
        <f>IF(AND($C$2="sixth"),key!CK100,IF(AND($C$2="Seventh"),key!CK200,IF(AND($C$2="eighth"),key!CK300,"")))</f>
        <v/>
      </c>
      <c r="CC98" s="295" t="str">
        <f>IF(AND($C$2="sixth"),key!CL100,IF(AND($C$2="Seventh"),key!CL200,IF(AND($C$2="eighth"),key!CL300,"")))</f>
        <v/>
      </c>
      <c r="CD98" s="295" t="str">
        <f>IF(AND($C$2="sixth"),key!CM100,IF(AND($C$2="Seventh"),key!CM200,IF(AND($C$2="eighth"),key!CM300,"")))</f>
        <v/>
      </c>
      <c r="CE98" s="302" t="str">
        <f>IF(AND($C$2="sixth"),key!CN100,IF(AND($C$2="Seventh"),key!CN200,IF(AND($C$2="eighth"),key!CN300,"")))</f>
        <v/>
      </c>
      <c r="CF98" s="298" t="str">
        <f>IF(AND($C$2="sixth"),key!CO100,IF(AND($C$2="Seventh"),key!CO200,IF(AND($C$2="eighth"),key!CO300,"")))</f>
        <v/>
      </c>
      <c r="CG98" s="295" t="str">
        <f>IF(AND($C$2="sixth"),key!CP100,IF(AND($C$2="Seventh"),key!CP200,IF(AND($C$2="eighth"),key!CP300,"")))</f>
        <v/>
      </c>
      <c r="CH98" s="295" t="str">
        <f>IF(AND($C$2="sixth"),key!CQ100,IF(AND($C$2="Seventh"),key!CQ200,IF(AND($C$2="eighth"),key!CQ300,"")))</f>
        <v/>
      </c>
      <c r="CI98" s="302" t="str">
        <f>IF(AND($C$2="sixth"),key!CR100,IF(AND($C$2="Seventh"),key!CR200,IF(AND($C$2="eighth"),key!CR300,"")))</f>
        <v/>
      </c>
      <c r="CJ98" s="298" t="str">
        <f>IF(AND($C$2="sixth"),key!CS100,IF(AND($C$2="Seventh"),key!CS200,IF(AND($C$2="eighth"),key!CS300,"")))</f>
        <v/>
      </c>
      <c r="CK98" s="295" t="str">
        <f>IF(AND($C$2="sixth"),key!CT100,IF(AND($C$2="Seventh"),key!CT200,IF(AND($C$2="eighth"),key!CT300,"")))</f>
        <v/>
      </c>
      <c r="CL98" s="295" t="str">
        <f>IF(AND($C$2="sixth"),key!CU100,IF(AND($C$2="Seventh"),key!CU200,IF(AND($C$2="eighth"),key!CU300,"")))</f>
        <v/>
      </c>
      <c r="CM98" s="302" t="str">
        <f>IF(AND($C$2="sixth"),key!CV100,IF(AND($C$2="Seventh"),key!CV200,IF(AND($C$2="eighth"),key!CV300,"")))</f>
        <v/>
      </c>
      <c r="CN98" s="298" t="str">
        <f>IF(AND($C$2="sixth"),key!CW100,IF(AND($C$2="Seventh"),key!CW200,IF(AND($C$2="eighth"),key!CW300,"")))</f>
        <v/>
      </c>
      <c r="CO98" s="259" t="str">
        <f>IF(AND($C$2="sixth"),key!CZ100,IF(AND($C$2="Seventh"),key!CZ200,IF(AND($C$2="eighth"),key!CZ300,"")))</f>
        <v/>
      </c>
      <c r="CP98" s="299" t="str">
        <f>IF(AND($C$2="sixth"),key!DA100,IF(AND($C$2="Seventh"),key!DA200,IF(AND($C$2="eighth"),key!DA300,"")))</f>
        <v/>
      </c>
      <c r="CQ98" s="295" t="str">
        <f>IF(AND($C$2="sixth"),key!DC100,IF(AND($C$2="Seventh"),key!DC200,IF(AND($C$2="eighth"),key!DC300,"")))</f>
        <v/>
      </c>
      <c r="CR98" s="295" t="str">
        <f>IF(AND($C$2="sixth"),key!DD100,IF(AND($C$2="Seventh"),key!DD200,IF(AND($C$2="eighth"),key!DD300,"")))</f>
        <v/>
      </c>
      <c r="CS98" s="302" t="str">
        <f>IF(AND($C$2="sixth"),key!DE100,IF(AND($C$2="Seventh"),key!DE200,IF(AND($C$2="eighth"),key!DE300,"")))</f>
        <v/>
      </c>
      <c r="CT98" s="298" t="str">
        <f>IF(AND($C$2="sixth"),key!DF100,IF(AND($C$2="Seventh"),key!DF200,IF(AND($C$2="eighth"),key!DF300,"")))</f>
        <v/>
      </c>
      <c r="CU98" s="295" t="str">
        <f>IF(AND($C$2="sixth"),key!DG100,IF(AND($C$2="Seventh"),key!DG200,IF(AND($C$2="eighth"),key!DG300,"")))</f>
        <v/>
      </c>
      <c r="CV98" s="295" t="str">
        <f>IF(AND($C$2="sixth"),key!DH100,IF(AND($C$2="Seventh"),key!DH200,IF(AND($C$2="eighth"),key!DH300,"")))</f>
        <v/>
      </c>
      <c r="CW98" s="302" t="str">
        <f>IF(AND($C$2="sixth"),key!DI100,IF(AND($C$2="Seventh"),key!DI200,IF(AND($C$2="eighth"),key!DI300,"")))</f>
        <v/>
      </c>
      <c r="CX98" s="298" t="str">
        <f>IF(AND($C$2="sixth"),key!DJ100,IF(AND($C$2="Seventh"),key!DJ200,IF(AND($C$2="eighth"),key!DJ300,"")))</f>
        <v/>
      </c>
      <c r="CY98" s="295" t="str">
        <f>IF(AND($C$2="sixth"),key!DK100,IF(AND($C$2="Seventh"),key!DK200,IF(AND($C$2="eighth"),key!DK300,"")))</f>
        <v/>
      </c>
      <c r="CZ98" s="295" t="str">
        <f>IF(AND($C$2="sixth"),key!DL100,IF(AND($C$2="Seventh"),key!DL200,IF(AND($C$2="eighth"),key!DL300,"")))</f>
        <v/>
      </c>
      <c r="DA98" s="302" t="str">
        <f>IF(AND($C$2="sixth"),key!DM100,IF(AND($C$2="Seventh"),key!DM200,IF(AND($C$2="eighth"),key!DM300,"")))</f>
        <v/>
      </c>
      <c r="DB98" s="298" t="str">
        <f>IF(AND($C$2="sixth"),key!DN100,IF(AND($C$2="Seventh"),key!DN200,IF(AND($C$2="eighth"),key!DN300,"")))</f>
        <v/>
      </c>
      <c r="DC98" s="295" t="str">
        <f>IF(AND($C$2="sixth"),key!DO100,IF(AND($C$2="Seventh"),key!DO200,IF(AND($C$2="eighth"),key!DO300,"")))</f>
        <v/>
      </c>
      <c r="DD98" s="295" t="str">
        <f>IF(AND($C$2="sixth"),key!DP100,IF(AND($C$2="Seventh"),key!DP200,IF(AND($C$2="eighth"),key!DP300,"")))</f>
        <v/>
      </c>
      <c r="DE98" s="302" t="str">
        <f>IF(AND($C$2="sixth"),key!DQ100,IF(AND($C$2="Seventh"),key!DQ200,IF(AND($C$2="eighth"),key!DQ300,"")))</f>
        <v/>
      </c>
      <c r="DF98" s="298" t="str">
        <f>IF(AND($C$2="sixth"),key!DR100,IF(AND($C$2="Seventh"),key!DR200,IF(AND($C$2="eighth"),key!DR300,"")))</f>
        <v/>
      </c>
      <c r="DG98" s="295" t="str">
        <f>IF(AND($C$2="sixth"),key!DS100,IF(AND($C$2="Seventh"),key!DS200,IF(AND($C$2="eighth"),key!DS300,"")))</f>
        <v/>
      </c>
      <c r="DH98" s="295" t="str">
        <f>IF(AND($C$2="sixth"),key!DT100,IF(AND($C$2="Seventh"),key!DT200,IF(AND($C$2="eighth"),key!DT300,"")))</f>
        <v/>
      </c>
      <c r="DI98" s="302" t="str">
        <f>IF(AND($C$2="sixth"),key!DU100,IF(AND($C$2="Seventh"),key!DU200,IF(AND($C$2="eighth"),key!DU300,"")))</f>
        <v/>
      </c>
      <c r="DJ98" s="298" t="str">
        <f>IF(AND($C$2="sixth"),key!DV100,IF(AND($C$2="Seventh"),key!DV200,IF(AND($C$2="eighth"),key!DV300,"")))</f>
        <v/>
      </c>
      <c r="DK98" s="259" t="str">
        <f>IF(AND($C$2="sixth"),key!DY100,IF(AND($C$2="Seventh"),key!DY200,IF(AND($C$2="eighth"),key!DY300,"")))</f>
        <v/>
      </c>
      <c r="DL98" s="299" t="str">
        <f>IF(AND($C$2="sixth"),key!DZ100,IF(AND($C$2="Seventh"),key!DZ200,IF(AND($C$2="eighth"),key!DZ300,"")))</f>
        <v/>
      </c>
      <c r="DM98" s="295" t="str">
        <f>IF(AND($C$2="sixth"),key!EB100,IF(AND($C$2="Seventh"),key!EB200,IF(AND($C$2="eighth"),key!EB300,"")))</f>
        <v/>
      </c>
      <c r="DN98" s="295" t="str">
        <f>IF(AND($C$2="sixth"),key!EC100,IF(AND($C$2="Seventh"),key!EC200,IF(AND($C$2="eighth"),key!EC300,"")))</f>
        <v/>
      </c>
      <c r="DO98" s="302" t="str">
        <f>IF(AND($C$2="sixth"),key!ED100,IF(AND($C$2="Seventh"),key!ED200,IF(AND($C$2="eighth"),key!ED300,"")))</f>
        <v/>
      </c>
      <c r="DP98" s="298" t="str">
        <f>IF(AND($C$2="sixth"),key!EE100,IF(AND($C$2="Seventh"),key!EE200,IF(AND($C$2="eighth"),key!EE300,"")))</f>
        <v/>
      </c>
      <c r="DQ98" s="295" t="str">
        <f>IF(AND($C$2="sixth"),key!EF100,IF(AND($C$2="Seventh"),key!EF200,IF(AND($C$2="eighth"),key!EF300,"")))</f>
        <v/>
      </c>
      <c r="DR98" s="295" t="str">
        <f>IF(AND($C$2="sixth"),key!EG100,IF(AND($C$2="Seventh"),key!EG200,IF(AND($C$2="eighth"),key!EG300,"")))</f>
        <v/>
      </c>
      <c r="DS98" s="302" t="str">
        <f>IF(AND($C$2="sixth"),key!EH100,IF(AND($C$2="Seventh"),key!EH200,IF(AND($C$2="eighth"),key!EH300,"")))</f>
        <v/>
      </c>
      <c r="DT98" s="298" t="str">
        <f>IF(AND($C$2="sixth"),key!EI100,IF(AND($C$2="Seventh"),key!EI200,IF(AND($C$2="eighth"),key!EI300,"")))</f>
        <v/>
      </c>
      <c r="DU98" s="295" t="str">
        <f>IF(AND($C$2="sixth"),key!EJ100,IF(AND($C$2="Seventh"),key!EJ200,IF(AND($C$2="eighth"),key!EJ300,"")))</f>
        <v/>
      </c>
      <c r="DV98" s="295" t="str">
        <f>IF(AND($C$2="sixth"),key!EK100,IF(AND($C$2="Seventh"),key!EK200,IF(AND($C$2="eighth"),key!EK300,"")))</f>
        <v/>
      </c>
      <c r="DW98" s="302" t="str">
        <f>IF(AND($C$2="sixth"),key!EL100,IF(AND($C$2="Seventh"),key!EL200,IF(AND($C$2="eighth"),key!EL300,"")))</f>
        <v/>
      </c>
      <c r="DX98" s="298" t="str">
        <f>IF(AND($C$2="sixth"),key!EM100,IF(AND($C$2="Seventh"),key!EM200,IF(AND($C$2="eighth"),key!EM300,"")))</f>
        <v/>
      </c>
      <c r="DY98" s="295" t="str">
        <f>IF(AND($C$2="sixth"),key!EN100,IF(AND($C$2="Seventh"),key!EN200,IF(AND($C$2="eighth"),key!EN300,"")))</f>
        <v/>
      </c>
      <c r="DZ98" s="295" t="str">
        <f>IF(AND($C$2="sixth"),key!EO100,IF(AND($C$2="Seventh"),key!EO200,IF(AND($C$2="eighth"),key!EO300,"")))</f>
        <v/>
      </c>
      <c r="EA98" s="302" t="str">
        <f>IF(AND($C$2="sixth"),key!EP100,IF(AND($C$2="Seventh"),key!EP200,IF(AND($C$2="eighth"),key!EP300,"")))</f>
        <v/>
      </c>
      <c r="EB98" s="298" t="str">
        <f>IF(AND($C$2="sixth"),key!EQ100,IF(AND($C$2="Seventh"),key!EQ200,IF(AND($C$2="eighth"),key!EQ300,"")))</f>
        <v/>
      </c>
      <c r="EC98" s="295" t="str">
        <f>IF(AND($C$2="sixth"),key!ER100,IF(AND($C$2="Seventh"),key!ER200,IF(AND($C$2="eighth"),key!ER300,"")))</f>
        <v/>
      </c>
      <c r="ED98" s="295" t="str">
        <f>IF(AND($C$2="sixth"),key!ES100,IF(AND($C$2="Seventh"),key!ES200,IF(AND($C$2="eighth"),key!ES300,"")))</f>
        <v/>
      </c>
      <c r="EE98" s="302" t="str">
        <f>IF(AND($C$2="sixth"),key!ET100,IF(AND($C$2="Seventh"),key!ET200,IF(AND($C$2="eighth"),key!ET300,"")))</f>
        <v/>
      </c>
      <c r="EF98" s="298" t="str">
        <f>IF(AND($C$2="sixth"),key!EU100,IF(AND($C$2="Seventh"),key!EU200,IF(AND($C$2="eighth"),key!EU300,"")))</f>
        <v/>
      </c>
      <c r="EG98" s="259" t="str">
        <f>IF(AND($C$2="sixth"),key!EX100,IF(AND($C$2="Seventh"),key!EX200,IF(AND($C$2="eighth"),key!EX300,"")))</f>
        <v/>
      </c>
      <c r="EH98" s="299" t="str">
        <f>IF(AND($C$2="sixth"),key!EY100,IF(AND($C$2="Seventh"),key!EY200,IF(AND($C$2="eighth"),key!EY300,"")))</f>
        <v/>
      </c>
      <c r="EI98" s="260" t="str">
        <f t="shared" si="21"/>
        <v/>
      </c>
      <c r="EJ98" s="254" t="str">
        <f>IF(AND($C$2="sixth"),key!EZ100,IF(AND($C$2="Seventh"),key!EZ200,IF(AND($C$2="eighth"),key!EZ300,"")))</f>
        <v/>
      </c>
      <c r="EK98" s="254" t="str">
        <f>IF(AND($C$2="sixth"),key!FA100,IF(AND($C$2="Seventh"),key!FA200,IF(AND($C$2="eighth"),key!FA300,"")))</f>
        <v/>
      </c>
      <c r="EL98" s="254" t="str">
        <f>IF(AND($C$2="sixth"),key!FB100,IF(AND($C$2="Seventh"),key!FB200,IF(AND($C$2="eighth"),key!FB300,"")))</f>
        <v/>
      </c>
      <c r="EM98" s="254" t="str">
        <f>IF(AND($C$2="sixth"),key!FC100,IF(AND($C$2="Seventh"),key!FC200,IF(AND($C$2="eighth"),key!FC300,"")))</f>
        <v/>
      </c>
      <c r="EN98" s="254" t="str">
        <f>IF(AND($C$2="sixth"),key!FD100,IF(AND($C$2="Seventh"),key!FD200,IF(AND($C$2="eighth"),key!FD300,"")))</f>
        <v/>
      </c>
      <c r="EO98" s="310" t="str">
        <f>IF(AND($C$2="sixth"),key!FE100,IF(AND($C$2="Seventh"),key!FE200,IF(AND($C$2="eighth"),key!FE300,"")))</f>
        <v/>
      </c>
      <c r="EP98" s="311" t="str">
        <f>IF(AND($C$2="sixth"),key!FF100,IF(AND($C$2="Seventh"),key!FF200,IF(AND($C$2="eighth"),key!FF300,"")))</f>
        <v xml:space="preserve"> </v>
      </c>
      <c r="EQ98" s="254" t="str">
        <f>IF(AND($C$2="sixth"),key!FG100,IF(AND($C$2="Seventh"),key!FG200,IF(AND($C$2="eighth"),key!FG300,"")))</f>
        <v/>
      </c>
      <c r="ER98" s="254" t="str">
        <f>IF(AND($C$2="sixth"),key!FH100,IF(AND($C$2="Seventh"),key!FH200,IF(AND($C$2="eighth"),key!FH300,"")))</f>
        <v/>
      </c>
      <c r="ES98" s="254" t="str">
        <f>IF(AND($C$2="sixth"),key!FI100,IF(AND($C$2="Seventh"),key!FI200,IF(AND($C$2="eighth"),key!FI300,"")))</f>
        <v/>
      </c>
      <c r="ET98" s="254" t="str">
        <f>IF(AND($C$2="sixth"),key!FJ100,IF(AND($C$2="Seventh"),key!FJ200,IF(AND($C$2="eighth"),key!FJ300,"")))</f>
        <v/>
      </c>
      <c r="EU98" s="254" t="str">
        <f>IF(AND($C$2="sixth"),key!FK100,IF(AND($C$2="Seventh"),key!FK200,IF(AND($C$2="eighth"),key!FK300,"")))</f>
        <v/>
      </c>
      <c r="EV98" s="310" t="str">
        <f>IF(AND($C$2="sixth"),key!FL100,IF(AND($C$2="Seventh"),key!FL200,IF(AND($C$2="eighth"),key!FL300,"")))</f>
        <v/>
      </c>
      <c r="EW98" s="311" t="str">
        <f>IF(AND($C$2="sixth"),key!FM100,IF(AND($C$2="Seventh"),key!FM200,IF(AND($C$2="eighth"),key!FM300,"")))</f>
        <v xml:space="preserve"> </v>
      </c>
      <c r="EX98" s="254" t="str">
        <f>IF(AND($C$2="sixth"),key!FN100,IF(AND($C$2="Seventh"),key!FN200,IF(AND($C$2="eighth"),key!FN300,"")))</f>
        <v/>
      </c>
      <c r="EY98" s="254" t="str">
        <f>IF(AND($C$2="sixth"),key!FO100,IF(AND($C$2="Seventh"),key!FO200,IF(AND($C$2="eighth"),key!FO300,"")))</f>
        <v/>
      </c>
      <c r="EZ98" s="254" t="str">
        <f>IF(AND($C$2="sixth"),key!FP100,IF(AND($C$2="Seventh"),key!FP200,IF(AND($C$2="eighth"),key!FP300,"")))</f>
        <v/>
      </c>
      <c r="FA98" s="254" t="str">
        <f>IF(AND($C$2="sixth"),key!FQ100,IF(AND($C$2="Seventh"),key!FQ200,IF(AND($C$2="eighth"),key!FQ300,"")))</f>
        <v/>
      </c>
      <c r="FB98" s="254" t="str">
        <f>IF(AND($C$2="sixth"),key!FR100,IF(AND($C$2="Seventh"),key!FR200,IF(AND($C$2="eighth"),key!FR300,"")))</f>
        <v/>
      </c>
      <c r="FC98" s="310" t="str">
        <f>IF(AND($C$2="sixth"),key!FS100,IF(AND($C$2="Seventh"),key!FS200,IF(AND($C$2="eighth"),key!FS300,"")))</f>
        <v/>
      </c>
      <c r="FD98" s="311" t="str">
        <f>IF(AND($C$2="sixth"),key!FT100,IF(AND($C$2="Seventh"),key!FT200,IF(AND($C$2="eighth"),key!FT300,"")))</f>
        <v xml:space="preserve"> </v>
      </c>
      <c r="FE98" s="344" t="str">
        <f t="shared" si="13"/>
        <v/>
      </c>
      <c r="FF98" s="261" t="str">
        <f>IF(AND($C$2="sixth"),key!GI100,IF(AND($C$2="Seventh"),key!GI200,IF(AND($C$2="eighth"),key!GI300,"")))</f>
        <v/>
      </c>
      <c r="FG98" s="842" t="str">
        <f>IF(AND($C$2="sixth"),key!GJ100,IF(AND($C$2="Seventh"),key!GJ200,IF(AND($C$2="eighth"),key!GJ300,"")))</f>
        <v/>
      </c>
      <c r="FH98" s="843"/>
      <c r="FI98" s="255" t="str">
        <f>IF(AND($C$2="sixth"),key!GG100,IF(AND($C$2="Seventh"),key!GG200,IF(AND($C$2="eighth"),key!GG300,"")))</f>
        <v/>
      </c>
      <c r="FJ98" s="330" t="str">
        <f t="shared" si="22"/>
        <v/>
      </c>
      <c r="FK98" s="248"/>
      <c r="FL98" s="248"/>
      <c r="FY98" s="50" t="str">
        <f>IF(AND($C$2="sixth"),key!GH100,IF(AND($C$2="Seventh"),key!GH200,IF(AND($C$2="eighth"),key!GH300,"")))</f>
        <v/>
      </c>
    </row>
    <row r="99" spans="1:193" ht="18.75">
      <c r="A99" s="257">
        <v>93</v>
      </c>
      <c r="B99" s="291" t="str">
        <f>IF(AND($C$2="sixth"),key!E101,IF(AND($C$2="Seventh"),key!E201,IF(AND($C$2="eighth"),key!E301,"")))</f>
        <v/>
      </c>
      <c r="C99" s="288" t="str">
        <f>IF(ISNA(VLOOKUP(D99,Register!A$7:Z$315,10,FALSE)),"",VLOOKUP(D99,Register!A$7:Z$315,10,FALSE))</f>
        <v/>
      </c>
      <c r="D99" s="289" t="str">
        <f>IF(AND($C$2="sixth"),key!B101,IF(AND($C$2="Seventh"),key!B201,IF(AND($C$2="eighth"),key!B301,"")))</f>
        <v/>
      </c>
      <c r="E99" s="290" t="str">
        <f>IF(AND($C$2="sixth"),key!C101,IF(AND($C$2="Seventh"),key!C201,IF(AND($C$2="eighth"),key!C301,"")))</f>
        <v/>
      </c>
      <c r="F99" s="290" t="str">
        <f>IF(AND($C$2="sixth"),key!D101,IF(AND($C$2="Seventh"),key!D201,IF(AND($C$2="eighth"),key!D301,"")))</f>
        <v/>
      </c>
      <c r="G99" s="295" t="str">
        <f>IF(AND($C$2="sixth"),key!G101,IF(AND($C$2="Seventh"),key!G201,IF(AND($C$2="eighth"),key!G301,"")))</f>
        <v/>
      </c>
      <c r="H99" s="295" t="str">
        <f>IF(AND($C$2="sixth"),key!H101,IF(AND($C$2="Seventh"),key!H201,IF(AND($C$2="eighth"),key!H301,"")))</f>
        <v/>
      </c>
      <c r="I99" s="297" t="str">
        <f t="shared" si="12"/>
        <v/>
      </c>
      <c r="J99" s="296" t="str">
        <f>IF(AND($C$2="sixth"),key!J101,IF(AND($C$2="Seventh"),key!J201,IF(AND($C$2="eighth"),key!J301,"")))</f>
        <v/>
      </c>
      <c r="K99" s="295" t="str">
        <f>IF(AND($C$2="sixth"),key!K101,IF(AND($C$2="Seventh"),key!K201,IF(AND($C$2="eighth"),key!K301,"")))</f>
        <v/>
      </c>
      <c r="L99" s="295" t="str">
        <f>IF(AND($C$2="sixth"),key!L101,IF(AND($C$2="Seventh"),key!L201,IF(AND($C$2="eighth"),key!L301,"")))</f>
        <v/>
      </c>
      <c r="M99" s="258" t="str">
        <f t="shared" si="14"/>
        <v/>
      </c>
      <c r="N99" s="298" t="str">
        <f>IF(AND($C$2="sixth"),key!N101,IF(AND($C$2="Seventh"),key!N201,IF(AND($C$2="eighth"),key!N301,"")))</f>
        <v/>
      </c>
      <c r="O99" s="295" t="str">
        <f>IF(AND($C$2="sixth"),key!O101,IF(AND($C$2="Seventh"),key!O201,IF(AND($C$2="eighth"),key!O301,"")))</f>
        <v/>
      </c>
      <c r="P99" s="295" t="str">
        <f>IF(AND($C$2="sixth"),key!P101,IF(AND($C$2="Seventh"),key!P201,IF(AND($C$2="eighth"),key!P301,"")))</f>
        <v/>
      </c>
      <c r="Q99" s="258" t="str">
        <f t="shared" si="15"/>
        <v/>
      </c>
      <c r="R99" s="298" t="str">
        <f>IF(AND($C$2="sixth"),key!R101,IF(AND($C$2="Seventh"),key!R201,IF(AND($C$2="eighth"),key!R301,"")))</f>
        <v/>
      </c>
      <c r="S99" s="295" t="str">
        <f>IF(AND($C$2="sixth"),key!S101,IF(AND($C$2="Seventh"),key!S201,IF(AND($C$2="eighth"),key!S301,"")))</f>
        <v/>
      </c>
      <c r="T99" s="295" t="str">
        <f>IF(AND($C$2="sixth"),key!T101,IF(AND($C$2="Seventh"),key!T201,IF(AND($C$2="eighth"),key!T301,"")))</f>
        <v/>
      </c>
      <c r="U99" s="258" t="str">
        <f t="shared" si="16"/>
        <v/>
      </c>
      <c r="V99" s="298" t="str">
        <f>IF(AND($C$2="sixth"),key!V101,IF(AND($C$2="Seventh"),key!V201,IF(AND($C$2="eighth"),key!V301,"")))</f>
        <v/>
      </c>
      <c r="W99" s="295" t="str">
        <f>IF(AND($C$2="sixth"),key!W101,IF(AND($C$2="Seventh"),key!W201,IF(AND($C$2="eighth"),key!W301,"")))</f>
        <v/>
      </c>
      <c r="X99" s="295" t="str">
        <f>IF(AND($C$2="sixth"),key!X101,IF(AND($C$2="Seventh"),key!X201,IF(AND($C$2="eighth"),key!X301,"")))</f>
        <v/>
      </c>
      <c r="Y99" s="259" t="str">
        <f t="shared" si="17"/>
        <v/>
      </c>
      <c r="Z99" s="298" t="str">
        <f>IF(AND($C$2="sixth"),key!Z101,IF(AND($C$2="Seventh"),key!Z201,IF(AND($C$2="eighth"),key!Z301,"")))</f>
        <v/>
      </c>
      <c r="AA99" s="259" t="str">
        <f>IF(AND($C$2="sixth"),key!AC101,IF(AND($C$2="Seventh"),key!AC201,IF(AND($C$2="eighth"),key!AC301,"")))</f>
        <v/>
      </c>
      <c r="AB99" s="299" t="str">
        <f>IF(AND($C$2="sixth"),key!AD101,IF(AND($C$2="Seventh"),key!AD201,IF(AND($C$2="eighth"),key!AD301,"")))</f>
        <v/>
      </c>
      <c r="AC99" s="295" t="str">
        <f>IF(AND($C$2="sixth"),key!AF101,IF(AND($C$2="Seventh"),key!AF201,IF(AND($C$2="eighth"),key!AF301,"")))</f>
        <v/>
      </c>
      <c r="AD99" s="295" t="str">
        <f>IF(AND($C$2="sixth"),key!AG101,IF(AND($C$2="Seventh"),key!AG201,IF(AND($C$2="eighth"),key!AG301,"")))</f>
        <v/>
      </c>
      <c r="AE99" s="297" t="str">
        <f t="shared" si="18"/>
        <v/>
      </c>
      <c r="AF99" s="296" t="str">
        <f>IF(AND($C$2="sixth"),key!AI101,IF(AND($C$2="Seventh"),key!AI201,IF(AND($C$2="eighth"),key!AI301,"")))</f>
        <v/>
      </c>
      <c r="AG99" s="295" t="str">
        <f>IF(AND($C$2="sixth"),key!AJ101,IF(AND($C$2="Seventh"),key!AJ201,IF(AND($C$2="eighth"),key!AJ301,"")))</f>
        <v/>
      </c>
      <c r="AH99" s="295" t="str">
        <f>IF(AND($C$2="sixth"),key!AK101,IF(AND($C$2="Seventh"),key!AK201,IF(AND($C$2="eighth"),key!AK301,"")))</f>
        <v/>
      </c>
      <c r="AI99" s="258" t="str">
        <f t="shared" si="19"/>
        <v/>
      </c>
      <c r="AJ99" s="298" t="str">
        <f>IF(AND($C$2="sixth"),key!AM101,IF(AND($C$2="Seventh"),key!AM201,IF(AND($C$2="eighth"),key!AM301,"")))</f>
        <v/>
      </c>
      <c r="AK99" s="295" t="str">
        <f>IF(AND($C$2="sixth"),key!AN101,IF(AND($C$2="Seventh"),key!AN201,IF(AND($C$2="eighth"),key!AN301,"")))</f>
        <v/>
      </c>
      <c r="AL99" s="295" t="str">
        <f>IF(AND($C$2="sixth"),key!AO101,IF(AND($C$2="Seventh"),key!AO201,IF(AND($C$2="eighth"),key!AO301,"")))</f>
        <v/>
      </c>
      <c r="AM99" s="258" t="str">
        <f t="shared" si="20"/>
        <v/>
      </c>
      <c r="AN99" s="298" t="str">
        <f>IF(AND($C$2="sixth"),key!AQ101,IF(AND($C$2="Seventh"),key!AQ201,IF(AND($C$2="eighth"),key!AQ301,"")))</f>
        <v/>
      </c>
      <c r="AO99" s="295" t="str">
        <f>IF(AND($C$2="sixth"),key!AR101,IF(AND($C$2="Seventh"),key!AR201,IF(AND($C$2="eighth"),key!AR301,"")))</f>
        <v/>
      </c>
      <c r="AP99" s="295" t="str">
        <f>IF(AND($C$2="sixth"),key!AS101,IF(AND($C$2="Seventh"),key!AS201,IF(AND($C$2="eighth"),key!AS301,"")))</f>
        <v/>
      </c>
      <c r="AQ99" s="303" t="str">
        <f>IF(AND($C$2="sixth"),key!AT101,IF(AND($C$2="Seventh"),key!AT201,IF(AND($C$2="eighth"),key!AT301,"")))</f>
        <v/>
      </c>
      <c r="AR99" s="298" t="str">
        <f>IF(AND($C$2="sixth"),key!AU101,IF(AND($C$2="Seventh"),key!AU201,IF(AND($C$2="eighth"),key!AU301,"")))</f>
        <v/>
      </c>
      <c r="AS99" s="295" t="str">
        <f>IF(AND($C$2="sixth"),key!AV101,IF(AND($C$2="Seventh"),key!AV201,IF(AND($C$2="eighth"),key!AV301,"")))</f>
        <v/>
      </c>
      <c r="AT99" s="295" t="str">
        <f>IF(AND($C$2="sixth"),key!AW101,IF(AND($C$2="Seventh"),key!AW201,IF(AND($C$2="eighth"),key!AW301,"")))</f>
        <v/>
      </c>
      <c r="AU99" s="303" t="str">
        <f>IF(AND($C$2="sixth"),key!AX101,IF(AND($C$2="Seventh"),key!AX201,IF(AND($C$2="eighth"),key!AX301,"")))</f>
        <v/>
      </c>
      <c r="AV99" s="298" t="str">
        <f>IF(AND($C$2="sixth"),key!AY101,IF(AND($C$2="Seventh"),key!AY201,IF(AND($C$2="eighth"),key!AY301,"")))</f>
        <v/>
      </c>
      <c r="AW99" s="259" t="str">
        <f>IF(AND($C$2="sixth"),key!BB101,IF(AND($C$2="Seventh"),key!BB201,IF(AND($C$2="eighth"),key!BB301,"")))</f>
        <v/>
      </c>
      <c r="AX99" s="299" t="str">
        <f>IF(AND($C$2="sixth"),key!BC101,IF(AND($C$2="Seventh"),key!BC201,IF(AND($C$2="eighth"),key!BC301,"")))</f>
        <v/>
      </c>
      <c r="AY99" s="295" t="str">
        <f>IF(AND($C$2="sixth"),key!BE101,IF(AND($C$2="Seventh"),key!BE201,IF(AND($C$2="eighth"),key!BE301,"")))</f>
        <v/>
      </c>
      <c r="AZ99" s="295" t="str">
        <f>IF(AND($C$2="sixth"),key!BF101,IF(AND($C$2="Seventh"),key!BF201,IF(AND($C$2="eighth"),key!BF301,"")))</f>
        <v/>
      </c>
      <c r="BA99" s="302" t="str">
        <f>IF(AND($C$2="sixth"),key!BG101,IF(AND($C$2="Seventh"),key!BG201,IF(AND($C$2="eighth"),key!BG301,"")))</f>
        <v/>
      </c>
      <c r="BB99" s="298" t="str">
        <f>IF(AND($C$2="sixth"),key!BH101,IF(AND($C$2="Seventh"),key!BH201,IF(AND($C$2="eighth"),key!BH301,"")))</f>
        <v/>
      </c>
      <c r="BC99" s="295" t="str">
        <f>IF(AND($C$2="sixth"),key!BI101,IF(AND($C$2="Seventh"),key!BI201,IF(AND($C$2="eighth"),key!BI301,"")))</f>
        <v/>
      </c>
      <c r="BD99" s="295" t="str">
        <f>IF(AND($C$2="sixth"),key!BJ101,IF(AND($C$2="Seventh"),key!BJ201,IF(AND($C$2="eighth"),key!BJ301,"")))</f>
        <v/>
      </c>
      <c r="BE99" s="302" t="str">
        <f>IF(AND($C$2="sixth"),key!BK101,IF(AND($C$2="Seventh"),key!BK201,IF(AND($C$2="eighth"),key!BK301,"")))</f>
        <v/>
      </c>
      <c r="BF99" s="298" t="str">
        <f>IF(AND($C$2="sixth"),key!BL101,IF(AND($C$2="Seventh"),key!BL201,IF(AND($C$2="eighth"),key!BL301,"")))</f>
        <v/>
      </c>
      <c r="BG99" s="295" t="str">
        <f>IF(AND($C$2="sixth"),key!BM101,IF(AND($C$2="Seventh"),key!BM201,IF(AND($C$2="eighth"),key!BM301,"")))</f>
        <v/>
      </c>
      <c r="BH99" s="295" t="str">
        <f>IF(AND($C$2="sixth"),key!BN101,IF(AND($C$2="Seventh"),key!BN201,IF(AND($C$2="eighth"),key!BN301,"")))</f>
        <v/>
      </c>
      <c r="BI99" s="302" t="str">
        <f>IF(AND($C$2="sixth"),key!BO101,IF(AND($C$2="Seventh"),key!BO201,IF(AND($C$2="eighth"),key!BO301,"")))</f>
        <v/>
      </c>
      <c r="BJ99" s="298" t="str">
        <f>IF(AND($C$2="sixth"),key!BP101,IF(AND($C$2="Seventh"),key!BP201,IF(AND($C$2="eighth"),key!BP301,"")))</f>
        <v/>
      </c>
      <c r="BK99" s="295" t="str">
        <f>IF(AND($C$2="sixth"),key!BQ101,IF(AND($C$2="Seventh"),key!BQ201,IF(AND($C$2="eighth"),key!BQ301,"")))</f>
        <v/>
      </c>
      <c r="BL99" s="295" t="str">
        <f>IF(AND($C$2="sixth"),key!BR101,IF(AND($C$2="Seventh"),key!BR201,IF(AND($C$2="eighth"),key!BR301,"")))</f>
        <v/>
      </c>
      <c r="BM99" s="302" t="str">
        <f>IF(AND($C$2="sixth"),key!BS101,IF(AND($C$2="Seventh"),key!BS201,IF(AND($C$2="eighth"),key!BS301,"")))</f>
        <v/>
      </c>
      <c r="BN99" s="298" t="str">
        <f>IF(AND($C$2="sixth"),key!BT101,IF(AND($C$2="Seventh"),key!BT201,IF(AND($C$2="eighth"),key!BT301,"")))</f>
        <v/>
      </c>
      <c r="BO99" s="295" t="str">
        <f>IF(AND($C$2="sixth"),key!BU101,IF(AND($C$2="Seventh"),key!BU201,IF(AND($C$2="eighth"),key!BU301,"")))</f>
        <v/>
      </c>
      <c r="BP99" s="295" t="str">
        <f>IF(AND($C$2="sixth"),key!BV101,IF(AND($C$2="Seventh"),key!BV201,IF(AND($C$2="eighth"),key!BV301,"")))</f>
        <v/>
      </c>
      <c r="BQ99" s="302" t="str">
        <f>IF(AND($C$2="sixth"),key!BW101,IF(AND($C$2="Seventh"),key!BW201,IF(AND($C$2="eighth"),key!BW301,"")))</f>
        <v/>
      </c>
      <c r="BR99" s="298" t="str">
        <f>IF(AND($C$2="sixth"),key!BX101,IF(AND($C$2="Seventh"),key!BX201,IF(AND($C$2="eighth"),key!BX301,"")))</f>
        <v/>
      </c>
      <c r="BS99" s="259" t="str">
        <f>IF(AND($C$2="sixth"),key!CA101,IF(AND($C$2="Seventh"),key!CA201,IF(AND($C$2="eighth"),key!CA301,"")))</f>
        <v/>
      </c>
      <c r="BT99" s="299" t="str">
        <f>IF(AND($C$2="sixth"),key!CB101,IF(AND($C$2="Seventh"),key!CB201,IF(AND($C$2="eighth"),key!CB301,"")))</f>
        <v/>
      </c>
      <c r="BU99" s="295" t="str">
        <f>IF(AND($C$2="sixth"),key!CD101,IF(AND($C$2="Seventh"),key!CD201,IF(AND($C$2="eighth"),key!CD301,"")))</f>
        <v/>
      </c>
      <c r="BV99" s="295" t="str">
        <f>IF(AND($C$2="sixth"),key!CE101,IF(AND($C$2="Seventh"),key!CE201,IF(AND($C$2="eighth"),key!CE301,"")))</f>
        <v/>
      </c>
      <c r="BW99" s="302" t="str">
        <f>IF(AND($C$2="sixth"),key!CF101,IF(AND($C$2="Seventh"),key!CF201,IF(AND($C$2="eighth"),key!CF301,"")))</f>
        <v/>
      </c>
      <c r="BX99" s="298" t="str">
        <f>IF(AND($C$2="sixth"),key!CG101,IF(AND($C$2="Seventh"),key!CG201,IF(AND($C$2="eighth"),key!CG301,"")))</f>
        <v/>
      </c>
      <c r="BY99" s="295" t="str">
        <f>IF(AND($C$2="sixth"),key!CH101,IF(AND($C$2="Seventh"),key!CH201,IF(AND($C$2="eighth"),key!CH301,"")))</f>
        <v/>
      </c>
      <c r="BZ99" s="295" t="str">
        <f>IF(AND($C$2="sixth"),key!CI101,IF(AND($C$2="Seventh"),key!CI201,IF(AND($C$2="eighth"),key!CI301,"")))</f>
        <v/>
      </c>
      <c r="CA99" s="302" t="str">
        <f>IF(AND($C$2="sixth"),key!CJ101,IF(AND($C$2="Seventh"),key!CJ201,IF(AND($C$2="eighth"),key!CJ301,"")))</f>
        <v/>
      </c>
      <c r="CB99" s="298" t="str">
        <f>IF(AND($C$2="sixth"),key!CK101,IF(AND($C$2="Seventh"),key!CK201,IF(AND($C$2="eighth"),key!CK301,"")))</f>
        <v/>
      </c>
      <c r="CC99" s="295" t="str">
        <f>IF(AND($C$2="sixth"),key!CL101,IF(AND($C$2="Seventh"),key!CL201,IF(AND($C$2="eighth"),key!CL301,"")))</f>
        <v/>
      </c>
      <c r="CD99" s="295" t="str">
        <f>IF(AND($C$2="sixth"),key!CM101,IF(AND($C$2="Seventh"),key!CM201,IF(AND($C$2="eighth"),key!CM301,"")))</f>
        <v/>
      </c>
      <c r="CE99" s="302" t="str">
        <f>IF(AND($C$2="sixth"),key!CN101,IF(AND($C$2="Seventh"),key!CN201,IF(AND($C$2="eighth"),key!CN301,"")))</f>
        <v/>
      </c>
      <c r="CF99" s="298" t="str">
        <f>IF(AND($C$2="sixth"),key!CO101,IF(AND($C$2="Seventh"),key!CO201,IF(AND($C$2="eighth"),key!CO301,"")))</f>
        <v/>
      </c>
      <c r="CG99" s="295" t="str">
        <f>IF(AND($C$2="sixth"),key!CP101,IF(AND($C$2="Seventh"),key!CP201,IF(AND($C$2="eighth"),key!CP301,"")))</f>
        <v/>
      </c>
      <c r="CH99" s="295" t="str">
        <f>IF(AND($C$2="sixth"),key!CQ101,IF(AND($C$2="Seventh"),key!CQ201,IF(AND($C$2="eighth"),key!CQ301,"")))</f>
        <v/>
      </c>
      <c r="CI99" s="302" t="str">
        <f>IF(AND($C$2="sixth"),key!CR101,IF(AND($C$2="Seventh"),key!CR201,IF(AND($C$2="eighth"),key!CR301,"")))</f>
        <v/>
      </c>
      <c r="CJ99" s="298" t="str">
        <f>IF(AND($C$2="sixth"),key!CS101,IF(AND($C$2="Seventh"),key!CS201,IF(AND($C$2="eighth"),key!CS301,"")))</f>
        <v/>
      </c>
      <c r="CK99" s="295" t="str">
        <f>IF(AND($C$2="sixth"),key!CT101,IF(AND($C$2="Seventh"),key!CT201,IF(AND($C$2="eighth"),key!CT301,"")))</f>
        <v/>
      </c>
      <c r="CL99" s="295" t="str">
        <f>IF(AND($C$2="sixth"),key!CU101,IF(AND($C$2="Seventh"),key!CU201,IF(AND($C$2="eighth"),key!CU301,"")))</f>
        <v/>
      </c>
      <c r="CM99" s="302" t="str">
        <f>IF(AND($C$2="sixth"),key!CV101,IF(AND($C$2="Seventh"),key!CV201,IF(AND($C$2="eighth"),key!CV301,"")))</f>
        <v/>
      </c>
      <c r="CN99" s="298" t="str">
        <f>IF(AND($C$2="sixth"),key!CW101,IF(AND($C$2="Seventh"),key!CW201,IF(AND($C$2="eighth"),key!CW301,"")))</f>
        <v/>
      </c>
      <c r="CO99" s="259" t="str">
        <f>IF(AND($C$2="sixth"),key!CZ101,IF(AND($C$2="Seventh"),key!CZ201,IF(AND($C$2="eighth"),key!CZ301,"")))</f>
        <v/>
      </c>
      <c r="CP99" s="299" t="str">
        <f>IF(AND($C$2="sixth"),key!DA101,IF(AND($C$2="Seventh"),key!DA201,IF(AND($C$2="eighth"),key!DA301,"")))</f>
        <v/>
      </c>
      <c r="CQ99" s="295" t="str">
        <f>IF(AND($C$2="sixth"),key!DC101,IF(AND($C$2="Seventh"),key!DC201,IF(AND($C$2="eighth"),key!DC301,"")))</f>
        <v/>
      </c>
      <c r="CR99" s="295" t="str">
        <f>IF(AND($C$2="sixth"),key!DD101,IF(AND($C$2="Seventh"),key!DD201,IF(AND($C$2="eighth"),key!DD301,"")))</f>
        <v/>
      </c>
      <c r="CS99" s="302" t="str">
        <f>IF(AND($C$2="sixth"),key!DE101,IF(AND($C$2="Seventh"),key!DE201,IF(AND($C$2="eighth"),key!DE301,"")))</f>
        <v/>
      </c>
      <c r="CT99" s="298" t="str">
        <f>IF(AND($C$2="sixth"),key!DF101,IF(AND($C$2="Seventh"),key!DF201,IF(AND($C$2="eighth"),key!DF301,"")))</f>
        <v/>
      </c>
      <c r="CU99" s="295" t="str">
        <f>IF(AND($C$2="sixth"),key!DG101,IF(AND($C$2="Seventh"),key!DG201,IF(AND($C$2="eighth"),key!DG301,"")))</f>
        <v/>
      </c>
      <c r="CV99" s="295" t="str">
        <f>IF(AND($C$2="sixth"),key!DH101,IF(AND($C$2="Seventh"),key!DH201,IF(AND($C$2="eighth"),key!DH301,"")))</f>
        <v/>
      </c>
      <c r="CW99" s="302" t="str">
        <f>IF(AND($C$2="sixth"),key!DI101,IF(AND($C$2="Seventh"),key!DI201,IF(AND($C$2="eighth"),key!DI301,"")))</f>
        <v/>
      </c>
      <c r="CX99" s="298" t="str">
        <f>IF(AND($C$2="sixth"),key!DJ101,IF(AND($C$2="Seventh"),key!DJ201,IF(AND($C$2="eighth"),key!DJ301,"")))</f>
        <v/>
      </c>
      <c r="CY99" s="295" t="str">
        <f>IF(AND($C$2="sixth"),key!DK101,IF(AND($C$2="Seventh"),key!DK201,IF(AND($C$2="eighth"),key!DK301,"")))</f>
        <v/>
      </c>
      <c r="CZ99" s="295" t="str">
        <f>IF(AND($C$2="sixth"),key!DL101,IF(AND($C$2="Seventh"),key!DL201,IF(AND($C$2="eighth"),key!DL301,"")))</f>
        <v/>
      </c>
      <c r="DA99" s="302" t="str">
        <f>IF(AND($C$2="sixth"),key!DM101,IF(AND($C$2="Seventh"),key!DM201,IF(AND($C$2="eighth"),key!DM301,"")))</f>
        <v/>
      </c>
      <c r="DB99" s="298" t="str">
        <f>IF(AND($C$2="sixth"),key!DN101,IF(AND($C$2="Seventh"),key!DN201,IF(AND($C$2="eighth"),key!DN301,"")))</f>
        <v/>
      </c>
      <c r="DC99" s="295" t="str">
        <f>IF(AND($C$2="sixth"),key!DO101,IF(AND($C$2="Seventh"),key!DO201,IF(AND($C$2="eighth"),key!DO301,"")))</f>
        <v/>
      </c>
      <c r="DD99" s="295" t="str">
        <f>IF(AND($C$2="sixth"),key!DP101,IF(AND($C$2="Seventh"),key!DP201,IF(AND($C$2="eighth"),key!DP301,"")))</f>
        <v/>
      </c>
      <c r="DE99" s="302" t="str">
        <f>IF(AND($C$2="sixth"),key!DQ101,IF(AND($C$2="Seventh"),key!DQ201,IF(AND($C$2="eighth"),key!DQ301,"")))</f>
        <v/>
      </c>
      <c r="DF99" s="298" t="str">
        <f>IF(AND($C$2="sixth"),key!DR101,IF(AND($C$2="Seventh"),key!DR201,IF(AND($C$2="eighth"),key!DR301,"")))</f>
        <v/>
      </c>
      <c r="DG99" s="295" t="str">
        <f>IF(AND($C$2="sixth"),key!DS101,IF(AND($C$2="Seventh"),key!DS201,IF(AND($C$2="eighth"),key!DS301,"")))</f>
        <v/>
      </c>
      <c r="DH99" s="295" t="str">
        <f>IF(AND($C$2="sixth"),key!DT101,IF(AND($C$2="Seventh"),key!DT201,IF(AND($C$2="eighth"),key!DT301,"")))</f>
        <v/>
      </c>
      <c r="DI99" s="302" t="str">
        <f>IF(AND($C$2="sixth"),key!DU101,IF(AND($C$2="Seventh"),key!DU201,IF(AND($C$2="eighth"),key!DU301,"")))</f>
        <v/>
      </c>
      <c r="DJ99" s="298" t="str">
        <f>IF(AND($C$2="sixth"),key!DV101,IF(AND($C$2="Seventh"),key!DV201,IF(AND($C$2="eighth"),key!DV301,"")))</f>
        <v/>
      </c>
      <c r="DK99" s="259" t="str">
        <f>IF(AND($C$2="sixth"),key!DY101,IF(AND($C$2="Seventh"),key!DY201,IF(AND($C$2="eighth"),key!DY301,"")))</f>
        <v/>
      </c>
      <c r="DL99" s="299" t="str">
        <f>IF(AND($C$2="sixth"),key!DZ101,IF(AND($C$2="Seventh"),key!DZ201,IF(AND($C$2="eighth"),key!DZ301,"")))</f>
        <v/>
      </c>
      <c r="DM99" s="295" t="str">
        <f>IF(AND($C$2="sixth"),key!EB101,IF(AND($C$2="Seventh"),key!EB201,IF(AND($C$2="eighth"),key!EB301,"")))</f>
        <v/>
      </c>
      <c r="DN99" s="295" t="str">
        <f>IF(AND($C$2="sixth"),key!EC101,IF(AND($C$2="Seventh"),key!EC201,IF(AND($C$2="eighth"),key!EC301,"")))</f>
        <v/>
      </c>
      <c r="DO99" s="302" t="str">
        <f>IF(AND($C$2="sixth"),key!ED101,IF(AND($C$2="Seventh"),key!ED201,IF(AND($C$2="eighth"),key!ED301,"")))</f>
        <v/>
      </c>
      <c r="DP99" s="298" t="str">
        <f>IF(AND($C$2="sixth"),key!EE101,IF(AND($C$2="Seventh"),key!EE201,IF(AND($C$2="eighth"),key!EE301,"")))</f>
        <v/>
      </c>
      <c r="DQ99" s="295" t="str">
        <f>IF(AND($C$2="sixth"),key!EF101,IF(AND($C$2="Seventh"),key!EF201,IF(AND($C$2="eighth"),key!EF301,"")))</f>
        <v/>
      </c>
      <c r="DR99" s="295" t="str">
        <f>IF(AND($C$2="sixth"),key!EG101,IF(AND($C$2="Seventh"),key!EG201,IF(AND($C$2="eighth"),key!EG301,"")))</f>
        <v/>
      </c>
      <c r="DS99" s="302" t="str">
        <f>IF(AND($C$2="sixth"),key!EH101,IF(AND($C$2="Seventh"),key!EH201,IF(AND($C$2="eighth"),key!EH301,"")))</f>
        <v/>
      </c>
      <c r="DT99" s="298" t="str">
        <f>IF(AND($C$2="sixth"),key!EI101,IF(AND($C$2="Seventh"),key!EI201,IF(AND($C$2="eighth"),key!EI301,"")))</f>
        <v/>
      </c>
      <c r="DU99" s="295" t="str">
        <f>IF(AND($C$2="sixth"),key!EJ101,IF(AND($C$2="Seventh"),key!EJ201,IF(AND($C$2="eighth"),key!EJ301,"")))</f>
        <v/>
      </c>
      <c r="DV99" s="295" t="str">
        <f>IF(AND($C$2="sixth"),key!EK101,IF(AND($C$2="Seventh"),key!EK201,IF(AND($C$2="eighth"),key!EK301,"")))</f>
        <v/>
      </c>
      <c r="DW99" s="302" t="str">
        <f>IF(AND($C$2="sixth"),key!EL101,IF(AND($C$2="Seventh"),key!EL201,IF(AND($C$2="eighth"),key!EL301,"")))</f>
        <v/>
      </c>
      <c r="DX99" s="298" t="str">
        <f>IF(AND($C$2="sixth"),key!EM101,IF(AND($C$2="Seventh"),key!EM201,IF(AND($C$2="eighth"),key!EM301,"")))</f>
        <v/>
      </c>
      <c r="DY99" s="295" t="str">
        <f>IF(AND($C$2="sixth"),key!EN101,IF(AND($C$2="Seventh"),key!EN201,IF(AND($C$2="eighth"),key!EN301,"")))</f>
        <v/>
      </c>
      <c r="DZ99" s="295" t="str">
        <f>IF(AND($C$2="sixth"),key!EO101,IF(AND($C$2="Seventh"),key!EO201,IF(AND($C$2="eighth"),key!EO301,"")))</f>
        <v/>
      </c>
      <c r="EA99" s="302" t="str">
        <f>IF(AND($C$2="sixth"),key!EP101,IF(AND($C$2="Seventh"),key!EP201,IF(AND($C$2="eighth"),key!EP301,"")))</f>
        <v/>
      </c>
      <c r="EB99" s="298" t="str">
        <f>IF(AND($C$2="sixth"),key!EQ101,IF(AND($C$2="Seventh"),key!EQ201,IF(AND($C$2="eighth"),key!EQ301,"")))</f>
        <v/>
      </c>
      <c r="EC99" s="295" t="str">
        <f>IF(AND($C$2="sixth"),key!ER101,IF(AND($C$2="Seventh"),key!ER201,IF(AND($C$2="eighth"),key!ER301,"")))</f>
        <v/>
      </c>
      <c r="ED99" s="295" t="str">
        <f>IF(AND($C$2="sixth"),key!ES101,IF(AND($C$2="Seventh"),key!ES201,IF(AND($C$2="eighth"),key!ES301,"")))</f>
        <v/>
      </c>
      <c r="EE99" s="302" t="str">
        <f>IF(AND($C$2="sixth"),key!ET101,IF(AND($C$2="Seventh"),key!ET201,IF(AND($C$2="eighth"),key!ET301,"")))</f>
        <v/>
      </c>
      <c r="EF99" s="298" t="str">
        <f>IF(AND($C$2="sixth"),key!EU101,IF(AND($C$2="Seventh"),key!EU201,IF(AND($C$2="eighth"),key!EU301,"")))</f>
        <v/>
      </c>
      <c r="EG99" s="259" t="str">
        <f>IF(AND($C$2="sixth"),key!EX101,IF(AND($C$2="Seventh"),key!EX201,IF(AND($C$2="eighth"),key!EX301,"")))</f>
        <v/>
      </c>
      <c r="EH99" s="299" t="str">
        <f>IF(AND($C$2="sixth"),key!EY101,IF(AND($C$2="Seventh"),key!EY201,IF(AND($C$2="eighth"),key!EY301,"")))</f>
        <v/>
      </c>
      <c r="EI99" s="260" t="str">
        <f t="shared" si="21"/>
        <v/>
      </c>
      <c r="EJ99" s="254" t="str">
        <f>IF(AND($C$2="sixth"),key!EZ101,IF(AND($C$2="Seventh"),key!EZ201,IF(AND($C$2="eighth"),key!EZ301,"")))</f>
        <v/>
      </c>
      <c r="EK99" s="254" t="str">
        <f>IF(AND($C$2="sixth"),key!FA101,IF(AND($C$2="Seventh"),key!FA201,IF(AND($C$2="eighth"),key!FA301,"")))</f>
        <v/>
      </c>
      <c r="EL99" s="254" t="str">
        <f>IF(AND($C$2="sixth"),key!FB101,IF(AND($C$2="Seventh"),key!FB201,IF(AND($C$2="eighth"),key!FB301,"")))</f>
        <v/>
      </c>
      <c r="EM99" s="254" t="str">
        <f>IF(AND($C$2="sixth"),key!FC101,IF(AND($C$2="Seventh"),key!FC201,IF(AND($C$2="eighth"),key!FC301,"")))</f>
        <v/>
      </c>
      <c r="EN99" s="254" t="str">
        <f>IF(AND($C$2="sixth"),key!FD101,IF(AND($C$2="Seventh"),key!FD201,IF(AND($C$2="eighth"),key!FD301,"")))</f>
        <v/>
      </c>
      <c r="EO99" s="310" t="str">
        <f>IF(AND($C$2="sixth"),key!FE101,IF(AND($C$2="Seventh"),key!FE201,IF(AND($C$2="eighth"),key!FE301,"")))</f>
        <v/>
      </c>
      <c r="EP99" s="311" t="str">
        <f>IF(AND($C$2="sixth"),key!FF101,IF(AND($C$2="Seventh"),key!FF201,IF(AND($C$2="eighth"),key!FF301,"")))</f>
        <v xml:space="preserve"> </v>
      </c>
      <c r="EQ99" s="254" t="str">
        <f>IF(AND($C$2="sixth"),key!FG101,IF(AND($C$2="Seventh"),key!FG201,IF(AND($C$2="eighth"),key!FG301,"")))</f>
        <v/>
      </c>
      <c r="ER99" s="254" t="str">
        <f>IF(AND($C$2="sixth"),key!FH101,IF(AND($C$2="Seventh"),key!FH201,IF(AND($C$2="eighth"),key!FH301,"")))</f>
        <v/>
      </c>
      <c r="ES99" s="254" t="str">
        <f>IF(AND($C$2="sixth"),key!FI101,IF(AND($C$2="Seventh"),key!FI201,IF(AND($C$2="eighth"),key!FI301,"")))</f>
        <v/>
      </c>
      <c r="ET99" s="254" t="str">
        <f>IF(AND($C$2="sixth"),key!FJ101,IF(AND($C$2="Seventh"),key!FJ201,IF(AND($C$2="eighth"),key!FJ301,"")))</f>
        <v/>
      </c>
      <c r="EU99" s="254" t="str">
        <f>IF(AND($C$2="sixth"),key!FK101,IF(AND($C$2="Seventh"),key!FK201,IF(AND($C$2="eighth"),key!FK301,"")))</f>
        <v/>
      </c>
      <c r="EV99" s="310" t="str">
        <f>IF(AND($C$2="sixth"),key!FL101,IF(AND($C$2="Seventh"),key!FL201,IF(AND($C$2="eighth"),key!FL301,"")))</f>
        <v/>
      </c>
      <c r="EW99" s="311" t="str">
        <f>IF(AND($C$2="sixth"),key!FM101,IF(AND($C$2="Seventh"),key!FM201,IF(AND($C$2="eighth"),key!FM301,"")))</f>
        <v xml:space="preserve"> </v>
      </c>
      <c r="EX99" s="254" t="str">
        <f>IF(AND($C$2="sixth"),key!FN101,IF(AND($C$2="Seventh"),key!FN201,IF(AND($C$2="eighth"),key!FN301,"")))</f>
        <v/>
      </c>
      <c r="EY99" s="254" t="str">
        <f>IF(AND($C$2="sixth"),key!FO101,IF(AND($C$2="Seventh"),key!FO201,IF(AND($C$2="eighth"),key!FO301,"")))</f>
        <v/>
      </c>
      <c r="EZ99" s="254" t="str">
        <f>IF(AND($C$2="sixth"),key!FP101,IF(AND($C$2="Seventh"),key!FP201,IF(AND($C$2="eighth"),key!FP301,"")))</f>
        <v/>
      </c>
      <c r="FA99" s="254" t="str">
        <f>IF(AND($C$2="sixth"),key!FQ101,IF(AND($C$2="Seventh"),key!FQ201,IF(AND($C$2="eighth"),key!FQ301,"")))</f>
        <v/>
      </c>
      <c r="FB99" s="254" t="str">
        <f>IF(AND($C$2="sixth"),key!FR101,IF(AND($C$2="Seventh"),key!FR201,IF(AND($C$2="eighth"),key!FR301,"")))</f>
        <v/>
      </c>
      <c r="FC99" s="310" t="str">
        <f>IF(AND($C$2="sixth"),key!FS101,IF(AND($C$2="Seventh"),key!FS201,IF(AND($C$2="eighth"),key!FS301,"")))</f>
        <v/>
      </c>
      <c r="FD99" s="311" t="str">
        <f>IF(AND($C$2="sixth"),key!FT101,IF(AND($C$2="Seventh"),key!FT201,IF(AND($C$2="eighth"),key!FT301,"")))</f>
        <v xml:space="preserve"> </v>
      </c>
      <c r="FE99" s="344" t="str">
        <f t="shared" si="13"/>
        <v/>
      </c>
      <c r="FF99" s="261" t="str">
        <f>IF(AND($C$2="sixth"),key!GI101,IF(AND($C$2="Seventh"),key!GI201,IF(AND($C$2="eighth"),key!GI301,"")))</f>
        <v/>
      </c>
      <c r="FG99" s="842" t="str">
        <f>IF(AND($C$2="sixth"),key!GJ101,IF(AND($C$2="Seventh"),key!GJ201,IF(AND($C$2="eighth"),key!GJ301,"")))</f>
        <v/>
      </c>
      <c r="FH99" s="843"/>
      <c r="FI99" s="255" t="str">
        <f>IF(AND($C$2="sixth"),key!GG101,IF(AND($C$2="Seventh"),key!GG201,IF(AND($C$2="eighth"),key!GG301,"")))</f>
        <v/>
      </c>
      <c r="FJ99" s="330" t="str">
        <f t="shared" si="22"/>
        <v/>
      </c>
      <c r="FK99" s="248"/>
      <c r="FL99" s="248"/>
      <c r="FY99" s="50" t="str">
        <f>IF(AND($C$2="sixth"),key!GH101,IF(AND($C$2="Seventh"),key!GH201,IF(AND($C$2="eighth"),key!GH301,"")))</f>
        <v/>
      </c>
    </row>
    <row r="100" spans="1:193" ht="18.75">
      <c r="A100" s="257">
        <v>94</v>
      </c>
      <c r="B100" s="291" t="str">
        <f>IF(AND($C$2="sixth"),key!E102,IF(AND($C$2="Seventh"),key!E202,IF(AND($C$2="eighth"),key!E302,"")))</f>
        <v/>
      </c>
      <c r="C100" s="288" t="str">
        <f>IF(ISNA(VLOOKUP(D100,Register!A$7:Z$315,10,FALSE)),"",VLOOKUP(D100,Register!A$7:Z$315,10,FALSE))</f>
        <v/>
      </c>
      <c r="D100" s="289" t="str">
        <f>IF(AND($C$2="sixth"),key!B102,IF(AND($C$2="Seventh"),key!B202,IF(AND($C$2="eighth"),key!B302,"")))</f>
        <v/>
      </c>
      <c r="E100" s="290" t="str">
        <f>IF(AND($C$2="sixth"),key!C102,IF(AND($C$2="Seventh"),key!C202,IF(AND($C$2="eighth"),key!C302,"")))</f>
        <v/>
      </c>
      <c r="F100" s="290" t="str">
        <f>IF(AND($C$2="sixth"),key!D102,IF(AND($C$2="Seventh"),key!D202,IF(AND($C$2="eighth"),key!D302,"")))</f>
        <v/>
      </c>
      <c r="G100" s="295" t="str">
        <f>IF(AND($C$2="sixth"),key!G102,IF(AND($C$2="Seventh"),key!G202,IF(AND($C$2="eighth"),key!G302,"")))</f>
        <v/>
      </c>
      <c r="H100" s="295" t="str">
        <f>IF(AND($C$2="sixth"),key!H102,IF(AND($C$2="Seventh"),key!H202,IF(AND($C$2="eighth"),key!H302,"")))</f>
        <v/>
      </c>
      <c r="I100" s="297" t="str">
        <f t="shared" si="12"/>
        <v/>
      </c>
      <c r="J100" s="296" t="str">
        <f>IF(AND($C$2="sixth"),key!J102,IF(AND($C$2="Seventh"),key!J202,IF(AND($C$2="eighth"),key!J302,"")))</f>
        <v/>
      </c>
      <c r="K100" s="295" t="str">
        <f>IF(AND($C$2="sixth"),key!K102,IF(AND($C$2="Seventh"),key!K202,IF(AND($C$2="eighth"),key!K302,"")))</f>
        <v/>
      </c>
      <c r="L100" s="295" t="str">
        <f>IF(AND($C$2="sixth"),key!L102,IF(AND($C$2="Seventh"),key!L202,IF(AND($C$2="eighth"),key!L302,"")))</f>
        <v/>
      </c>
      <c r="M100" s="258" t="str">
        <f t="shared" si="14"/>
        <v/>
      </c>
      <c r="N100" s="298" t="str">
        <f>IF(AND($C$2="sixth"),key!N102,IF(AND($C$2="Seventh"),key!N202,IF(AND($C$2="eighth"),key!N302,"")))</f>
        <v/>
      </c>
      <c r="O100" s="295" t="str">
        <f>IF(AND($C$2="sixth"),key!O102,IF(AND($C$2="Seventh"),key!O202,IF(AND($C$2="eighth"),key!O302,"")))</f>
        <v/>
      </c>
      <c r="P100" s="295" t="str">
        <f>IF(AND($C$2="sixth"),key!P102,IF(AND($C$2="Seventh"),key!P202,IF(AND($C$2="eighth"),key!P302,"")))</f>
        <v/>
      </c>
      <c r="Q100" s="258" t="str">
        <f t="shared" si="15"/>
        <v/>
      </c>
      <c r="R100" s="298" t="str">
        <f>IF(AND($C$2="sixth"),key!R102,IF(AND($C$2="Seventh"),key!R202,IF(AND($C$2="eighth"),key!R302,"")))</f>
        <v/>
      </c>
      <c r="S100" s="295" t="str">
        <f>IF(AND($C$2="sixth"),key!S102,IF(AND($C$2="Seventh"),key!S202,IF(AND($C$2="eighth"),key!S302,"")))</f>
        <v/>
      </c>
      <c r="T100" s="295" t="str">
        <f>IF(AND($C$2="sixth"),key!T102,IF(AND($C$2="Seventh"),key!T202,IF(AND($C$2="eighth"),key!T302,"")))</f>
        <v/>
      </c>
      <c r="U100" s="258" t="str">
        <f t="shared" si="16"/>
        <v/>
      </c>
      <c r="V100" s="298" t="str">
        <f>IF(AND($C$2="sixth"),key!V102,IF(AND($C$2="Seventh"),key!V202,IF(AND($C$2="eighth"),key!V302,"")))</f>
        <v/>
      </c>
      <c r="W100" s="295" t="str">
        <f>IF(AND($C$2="sixth"),key!W102,IF(AND($C$2="Seventh"),key!W202,IF(AND($C$2="eighth"),key!W302,"")))</f>
        <v/>
      </c>
      <c r="X100" s="295" t="str">
        <f>IF(AND($C$2="sixth"),key!X102,IF(AND($C$2="Seventh"),key!X202,IF(AND($C$2="eighth"),key!X302,"")))</f>
        <v/>
      </c>
      <c r="Y100" s="259" t="str">
        <f t="shared" si="17"/>
        <v/>
      </c>
      <c r="Z100" s="298" t="str">
        <f>IF(AND($C$2="sixth"),key!Z102,IF(AND($C$2="Seventh"),key!Z202,IF(AND($C$2="eighth"),key!Z302,"")))</f>
        <v/>
      </c>
      <c r="AA100" s="259" t="str">
        <f>IF(AND($C$2="sixth"),key!AC102,IF(AND($C$2="Seventh"),key!AC202,IF(AND($C$2="eighth"),key!AC302,"")))</f>
        <v/>
      </c>
      <c r="AB100" s="299" t="str">
        <f>IF(AND($C$2="sixth"),key!AD102,IF(AND($C$2="Seventh"),key!AD202,IF(AND($C$2="eighth"),key!AD302,"")))</f>
        <v/>
      </c>
      <c r="AC100" s="295" t="str">
        <f>IF(AND($C$2="sixth"),key!AF102,IF(AND($C$2="Seventh"),key!AF202,IF(AND($C$2="eighth"),key!AF302,"")))</f>
        <v/>
      </c>
      <c r="AD100" s="295" t="str">
        <f>IF(AND($C$2="sixth"),key!AG102,IF(AND($C$2="Seventh"),key!AG202,IF(AND($C$2="eighth"),key!AG302,"")))</f>
        <v/>
      </c>
      <c r="AE100" s="297" t="str">
        <f t="shared" si="18"/>
        <v/>
      </c>
      <c r="AF100" s="296" t="str">
        <f>IF(AND($C$2="sixth"),key!AI102,IF(AND($C$2="Seventh"),key!AI202,IF(AND($C$2="eighth"),key!AI302,"")))</f>
        <v/>
      </c>
      <c r="AG100" s="295" t="str">
        <f>IF(AND($C$2="sixth"),key!AJ102,IF(AND($C$2="Seventh"),key!AJ202,IF(AND($C$2="eighth"),key!AJ302,"")))</f>
        <v/>
      </c>
      <c r="AH100" s="295" t="str">
        <f>IF(AND($C$2="sixth"),key!AK102,IF(AND($C$2="Seventh"),key!AK202,IF(AND($C$2="eighth"),key!AK302,"")))</f>
        <v/>
      </c>
      <c r="AI100" s="258" t="str">
        <f t="shared" si="19"/>
        <v/>
      </c>
      <c r="AJ100" s="298" t="str">
        <f>IF(AND($C$2="sixth"),key!AM102,IF(AND($C$2="Seventh"),key!AM202,IF(AND($C$2="eighth"),key!AM302,"")))</f>
        <v/>
      </c>
      <c r="AK100" s="295" t="str">
        <f>IF(AND($C$2="sixth"),key!AN102,IF(AND($C$2="Seventh"),key!AN202,IF(AND($C$2="eighth"),key!AN302,"")))</f>
        <v/>
      </c>
      <c r="AL100" s="295" t="str">
        <f>IF(AND($C$2="sixth"),key!AO102,IF(AND($C$2="Seventh"),key!AO202,IF(AND($C$2="eighth"),key!AO302,"")))</f>
        <v/>
      </c>
      <c r="AM100" s="258" t="str">
        <f t="shared" si="20"/>
        <v/>
      </c>
      <c r="AN100" s="298" t="str">
        <f>IF(AND($C$2="sixth"),key!AQ102,IF(AND($C$2="Seventh"),key!AQ202,IF(AND($C$2="eighth"),key!AQ302,"")))</f>
        <v/>
      </c>
      <c r="AO100" s="295" t="str">
        <f>IF(AND($C$2="sixth"),key!AR102,IF(AND($C$2="Seventh"),key!AR202,IF(AND($C$2="eighth"),key!AR302,"")))</f>
        <v/>
      </c>
      <c r="AP100" s="295" t="str">
        <f>IF(AND($C$2="sixth"),key!AS102,IF(AND($C$2="Seventh"),key!AS202,IF(AND($C$2="eighth"),key!AS302,"")))</f>
        <v/>
      </c>
      <c r="AQ100" s="303" t="str">
        <f>IF(AND($C$2="sixth"),key!AT102,IF(AND($C$2="Seventh"),key!AT202,IF(AND($C$2="eighth"),key!AT302,"")))</f>
        <v/>
      </c>
      <c r="AR100" s="298" t="str">
        <f>IF(AND($C$2="sixth"),key!AU102,IF(AND($C$2="Seventh"),key!AU202,IF(AND($C$2="eighth"),key!AU302,"")))</f>
        <v/>
      </c>
      <c r="AS100" s="295" t="str">
        <f>IF(AND($C$2="sixth"),key!AV102,IF(AND($C$2="Seventh"),key!AV202,IF(AND($C$2="eighth"),key!AV302,"")))</f>
        <v/>
      </c>
      <c r="AT100" s="295" t="str">
        <f>IF(AND($C$2="sixth"),key!AW102,IF(AND($C$2="Seventh"),key!AW202,IF(AND($C$2="eighth"),key!AW302,"")))</f>
        <v/>
      </c>
      <c r="AU100" s="303" t="str">
        <f>IF(AND($C$2="sixth"),key!AX102,IF(AND($C$2="Seventh"),key!AX202,IF(AND($C$2="eighth"),key!AX302,"")))</f>
        <v/>
      </c>
      <c r="AV100" s="298" t="str">
        <f>IF(AND($C$2="sixth"),key!AY102,IF(AND($C$2="Seventh"),key!AY202,IF(AND($C$2="eighth"),key!AY302,"")))</f>
        <v/>
      </c>
      <c r="AW100" s="259" t="str">
        <f>IF(AND($C$2="sixth"),key!BB102,IF(AND($C$2="Seventh"),key!BB202,IF(AND($C$2="eighth"),key!BB302,"")))</f>
        <v/>
      </c>
      <c r="AX100" s="299" t="str">
        <f>IF(AND($C$2="sixth"),key!BC102,IF(AND($C$2="Seventh"),key!BC202,IF(AND($C$2="eighth"),key!BC302,"")))</f>
        <v/>
      </c>
      <c r="AY100" s="295" t="str">
        <f>IF(AND($C$2="sixth"),key!BE102,IF(AND($C$2="Seventh"),key!BE202,IF(AND($C$2="eighth"),key!BE302,"")))</f>
        <v/>
      </c>
      <c r="AZ100" s="295" t="str">
        <f>IF(AND($C$2="sixth"),key!BF102,IF(AND($C$2="Seventh"),key!BF202,IF(AND($C$2="eighth"),key!BF302,"")))</f>
        <v/>
      </c>
      <c r="BA100" s="302" t="str">
        <f>IF(AND($C$2="sixth"),key!BG102,IF(AND($C$2="Seventh"),key!BG202,IF(AND($C$2="eighth"),key!BG302,"")))</f>
        <v/>
      </c>
      <c r="BB100" s="298" t="str">
        <f>IF(AND($C$2="sixth"),key!BH102,IF(AND($C$2="Seventh"),key!BH202,IF(AND($C$2="eighth"),key!BH302,"")))</f>
        <v/>
      </c>
      <c r="BC100" s="295" t="str">
        <f>IF(AND($C$2="sixth"),key!BI102,IF(AND($C$2="Seventh"),key!BI202,IF(AND($C$2="eighth"),key!BI302,"")))</f>
        <v/>
      </c>
      <c r="BD100" s="295" t="str">
        <f>IF(AND($C$2="sixth"),key!BJ102,IF(AND($C$2="Seventh"),key!BJ202,IF(AND($C$2="eighth"),key!BJ302,"")))</f>
        <v/>
      </c>
      <c r="BE100" s="302" t="str">
        <f>IF(AND($C$2="sixth"),key!BK102,IF(AND($C$2="Seventh"),key!BK202,IF(AND($C$2="eighth"),key!BK302,"")))</f>
        <v/>
      </c>
      <c r="BF100" s="298" t="str">
        <f>IF(AND($C$2="sixth"),key!BL102,IF(AND($C$2="Seventh"),key!BL202,IF(AND($C$2="eighth"),key!BL302,"")))</f>
        <v/>
      </c>
      <c r="BG100" s="295" t="str">
        <f>IF(AND($C$2="sixth"),key!BM102,IF(AND($C$2="Seventh"),key!BM202,IF(AND($C$2="eighth"),key!BM302,"")))</f>
        <v/>
      </c>
      <c r="BH100" s="295" t="str">
        <f>IF(AND($C$2="sixth"),key!BN102,IF(AND($C$2="Seventh"),key!BN202,IF(AND($C$2="eighth"),key!BN302,"")))</f>
        <v/>
      </c>
      <c r="BI100" s="302" t="str">
        <f>IF(AND($C$2="sixth"),key!BO102,IF(AND($C$2="Seventh"),key!BO202,IF(AND($C$2="eighth"),key!BO302,"")))</f>
        <v/>
      </c>
      <c r="BJ100" s="298" t="str">
        <f>IF(AND($C$2="sixth"),key!BP102,IF(AND($C$2="Seventh"),key!BP202,IF(AND($C$2="eighth"),key!BP302,"")))</f>
        <v/>
      </c>
      <c r="BK100" s="295" t="str">
        <f>IF(AND($C$2="sixth"),key!BQ102,IF(AND($C$2="Seventh"),key!BQ202,IF(AND($C$2="eighth"),key!BQ302,"")))</f>
        <v/>
      </c>
      <c r="BL100" s="295" t="str">
        <f>IF(AND($C$2="sixth"),key!BR102,IF(AND($C$2="Seventh"),key!BR202,IF(AND($C$2="eighth"),key!BR302,"")))</f>
        <v/>
      </c>
      <c r="BM100" s="302" t="str">
        <f>IF(AND($C$2="sixth"),key!BS102,IF(AND($C$2="Seventh"),key!BS202,IF(AND($C$2="eighth"),key!BS302,"")))</f>
        <v/>
      </c>
      <c r="BN100" s="298" t="str">
        <f>IF(AND($C$2="sixth"),key!BT102,IF(AND($C$2="Seventh"),key!BT202,IF(AND($C$2="eighth"),key!BT302,"")))</f>
        <v/>
      </c>
      <c r="BO100" s="295" t="str">
        <f>IF(AND($C$2="sixth"),key!BU102,IF(AND($C$2="Seventh"),key!BU202,IF(AND($C$2="eighth"),key!BU302,"")))</f>
        <v/>
      </c>
      <c r="BP100" s="295" t="str">
        <f>IF(AND($C$2="sixth"),key!BV102,IF(AND($C$2="Seventh"),key!BV202,IF(AND($C$2="eighth"),key!BV302,"")))</f>
        <v/>
      </c>
      <c r="BQ100" s="302" t="str">
        <f>IF(AND($C$2="sixth"),key!BW102,IF(AND($C$2="Seventh"),key!BW202,IF(AND($C$2="eighth"),key!BW302,"")))</f>
        <v/>
      </c>
      <c r="BR100" s="298" t="str">
        <f>IF(AND($C$2="sixth"),key!BX102,IF(AND($C$2="Seventh"),key!BX202,IF(AND($C$2="eighth"),key!BX302,"")))</f>
        <v/>
      </c>
      <c r="BS100" s="259" t="str">
        <f>IF(AND($C$2="sixth"),key!CA102,IF(AND($C$2="Seventh"),key!CA202,IF(AND($C$2="eighth"),key!CA302,"")))</f>
        <v/>
      </c>
      <c r="BT100" s="299" t="str">
        <f>IF(AND($C$2="sixth"),key!CB102,IF(AND($C$2="Seventh"),key!CB202,IF(AND($C$2="eighth"),key!CB302,"")))</f>
        <v/>
      </c>
      <c r="BU100" s="295" t="str">
        <f>IF(AND($C$2="sixth"),key!CD102,IF(AND($C$2="Seventh"),key!CD202,IF(AND($C$2="eighth"),key!CD302,"")))</f>
        <v/>
      </c>
      <c r="BV100" s="295" t="str">
        <f>IF(AND($C$2="sixth"),key!CE102,IF(AND($C$2="Seventh"),key!CE202,IF(AND($C$2="eighth"),key!CE302,"")))</f>
        <v/>
      </c>
      <c r="BW100" s="302" t="str">
        <f>IF(AND($C$2="sixth"),key!CF102,IF(AND($C$2="Seventh"),key!CF202,IF(AND($C$2="eighth"),key!CF302,"")))</f>
        <v/>
      </c>
      <c r="BX100" s="298" t="str">
        <f>IF(AND($C$2="sixth"),key!CG102,IF(AND($C$2="Seventh"),key!CG202,IF(AND($C$2="eighth"),key!CG302,"")))</f>
        <v/>
      </c>
      <c r="BY100" s="295" t="str">
        <f>IF(AND($C$2="sixth"),key!CH102,IF(AND($C$2="Seventh"),key!CH202,IF(AND($C$2="eighth"),key!CH302,"")))</f>
        <v/>
      </c>
      <c r="BZ100" s="295" t="str">
        <f>IF(AND($C$2="sixth"),key!CI102,IF(AND($C$2="Seventh"),key!CI202,IF(AND($C$2="eighth"),key!CI302,"")))</f>
        <v/>
      </c>
      <c r="CA100" s="302" t="str">
        <f>IF(AND($C$2="sixth"),key!CJ102,IF(AND($C$2="Seventh"),key!CJ202,IF(AND($C$2="eighth"),key!CJ302,"")))</f>
        <v/>
      </c>
      <c r="CB100" s="298" t="str">
        <f>IF(AND($C$2="sixth"),key!CK102,IF(AND($C$2="Seventh"),key!CK202,IF(AND($C$2="eighth"),key!CK302,"")))</f>
        <v/>
      </c>
      <c r="CC100" s="295" t="str">
        <f>IF(AND($C$2="sixth"),key!CL102,IF(AND($C$2="Seventh"),key!CL202,IF(AND($C$2="eighth"),key!CL302,"")))</f>
        <v/>
      </c>
      <c r="CD100" s="295" t="str">
        <f>IF(AND($C$2="sixth"),key!CM102,IF(AND($C$2="Seventh"),key!CM202,IF(AND($C$2="eighth"),key!CM302,"")))</f>
        <v/>
      </c>
      <c r="CE100" s="302" t="str">
        <f>IF(AND($C$2="sixth"),key!CN102,IF(AND($C$2="Seventh"),key!CN202,IF(AND($C$2="eighth"),key!CN302,"")))</f>
        <v/>
      </c>
      <c r="CF100" s="298" t="str">
        <f>IF(AND($C$2="sixth"),key!CO102,IF(AND($C$2="Seventh"),key!CO202,IF(AND($C$2="eighth"),key!CO302,"")))</f>
        <v/>
      </c>
      <c r="CG100" s="295" t="str">
        <f>IF(AND($C$2="sixth"),key!CP102,IF(AND($C$2="Seventh"),key!CP202,IF(AND($C$2="eighth"),key!CP302,"")))</f>
        <v/>
      </c>
      <c r="CH100" s="295" t="str">
        <f>IF(AND($C$2="sixth"),key!CQ102,IF(AND($C$2="Seventh"),key!CQ202,IF(AND($C$2="eighth"),key!CQ302,"")))</f>
        <v/>
      </c>
      <c r="CI100" s="302" t="str">
        <f>IF(AND($C$2="sixth"),key!CR102,IF(AND($C$2="Seventh"),key!CR202,IF(AND($C$2="eighth"),key!CR302,"")))</f>
        <v/>
      </c>
      <c r="CJ100" s="298" t="str">
        <f>IF(AND($C$2="sixth"),key!CS102,IF(AND($C$2="Seventh"),key!CS202,IF(AND($C$2="eighth"),key!CS302,"")))</f>
        <v/>
      </c>
      <c r="CK100" s="295" t="str">
        <f>IF(AND($C$2="sixth"),key!CT102,IF(AND($C$2="Seventh"),key!CT202,IF(AND($C$2="eighth"),key!CT302,"")))</f>
        <v/>
      </c>
      <c r="CL100" s="295" t="str">
        <f>IF(AND($C$2="sixth"),key!CU102,IF(AND($C$2="Seventh"),key!CU202,IF(AND($C$2="eighth"),key!CU302,"")))</f>
        <v/>
      </c>
      <c r="CM100" s="302" t="str">
        <f>IF(AND($C$2="sixth"),key!CV102,IF(AND($C$2="Seventh"),key!CV202,IF(AND($C$2="eighth"),key!CV302,"")))</f>
        <v/>
      </c>
      <c r="CN100" s="298" t="str">
        <f>IF(AND($C$2="sixth"),key!CW102,IF(AND($C$2="Seventh"),key!CW202,IF(AND($C$2="eighth"),key!CW302,"")))</f>
        <v/>
      </c>
      <c r="CO100" s="259" t="str">
        <f>IF(AND($C$2="sixth"),key!CZ102,IF(AND($C$2="Seventh"),key!CZ202,IF(AND($C$2="eighth"),key!CZ302,"")))</f>
        <v/>
      </c>
      <c r="CP100" s="299" t="str">
        <f>IF(AND($C$2="sixth"),key!DA102,IF(AND($C$2="Seventh"),key!DA202,IF(AND($C$2="eighth"),key!DA302,"")))</f>
        <v/>
      </c>
      <c r="CQ100" s="295" t="str">
        <f>IF(AND($C$2="sixth"),key!DC102,IF(AND($C$2="Seventh"),key!DC202,IF(AND($C$2="eighth"),key!DC302,"")))</f>
        <v/>
      </c>
      <c r="CR100" s="295" t="str">
        <f>IF(AND($C$2="sixth"),key!DD102,IF(AND($C$2="Seventh"),key!DD202,IF(AND($C$2="eighth"),key!DD302,"")))</f>
        <v/>
      </c>
      <c r="CS100" s="302" t="str">
        <f>IF(AND($C$2="sixth"),key!DE102,IF(AND($C$2="Seventh"),key!DE202,IF(AND($C$2="eighth"),key!DE302,"")))</f>
        <v/>
      </c>
      <c r="CT100" s="298" t="str">
        <f>IF(AND($C$2="sixth"),key!DF102,IF(AND($C$2="Seventh"),key!DF202,IF(AND($C$2="eighth"),key!DF302,"")))</f>
        <v/>
      </c>
      <c r="CU100" s="295" t="str">
        <f>IF(AND($C$2="sixth"),key!DG102,IF(AND($C$2="Seventh"),key!DG202,IF(AND($C$2="eighth"),key!DG302,"")))</f>
        <v/>
      </c>
      <c r="CV100" s="295" t="str">
        <f>IF(AND($C$2="sixth"),key!DH102,IF(AND($C$2="Seventh"),key!DH202,IF(AND($C$2="eighth"),key!DH302,"")))</f>
        <v/>
      </c>
      <c r="CW100" s="302" t="str">
        <f>IF(AND($C$2="sixth"),key!DI102,IF(AND($C$2="Seventh"),key!DI202,IF(AND($C$2="eighth"),key!DI302,"")))</f>
        <v/>
      </c>
      <c r="CX100" s="298" t="str">
        <f>IF(AND($C$2="sixth"),key!DJ102,IF(AND($C$2="Seventh"),key!DJ202,IF(AND($C$2="eighth"),key!DJ302,"")))</f>
        <v/>
      </c>
      <c r="CY100" s="295" t="str">
        <f>IF(AND($C$2="sixth"),key!DK102,IF(AND($C$2="Seventh"),key!DK202,IF(AND($C$2="eighth"),key!DK302,"")))</f>
        <v/>
      </c>
      <c r="CZ100" s="295" t="str">
        <f>IF(AND($C$2="sixth"),key!DL102,IF(AND($C$2="Seventh"),key!DL202,IF(AND($C$2="eighth"),key!DL302,"")))</f>
        <v/>
      </c>
      <c r="DA100" s="302" t="str">
        <f>IF(AND($C$2="sixth"),key!DM102,IF(AND($C$2="Seventh"),key!DM202,IF(AND($C$2="eighth"),key!DM302,"")))</f>
        <v/>
      </c>
      <c r="DB100" s="298" t="str">
        <f>IF(AND($C$2="sixth"),key!DN102,IF(AND($C$2="Seventh"),key!DN202,IF(AND($C$2="eighth"),key!DN302,"")))</f>
        <v/>
      </c>
      <c r="DC100" s="295" t="str">
        <f>IF(AND($C$2="sixth"),key!DO102,IF(AND($C$2="Seventh"),key!DO202,IF(AND($C$2="eighth"),key!DO302,"")))</f>
        <v/>
      </c>
      <c r="DD100" s="295" t="str">
        <f>IF(AND($C$2="sixth"),key!DP102,IF(AND($C$2="Seventh"),key!DP202,IF(AND($C$2="eighth"),key!DP302,"")))</f>
        <v/>
      </c>
      <c r="DE100" s="302" t="str">
        <f>IF(AND($C$2="sixth"),key!DQ102,IF(AND($C$2="Seventh"),key!DQ202,IF(AND($C$2="eighth"),key!DQ302,"")))</f>
        <v/>
      </c>
      <c r="DF100" s="298" t="str">
        <f>IF(AND($C$2="sixth"),key!DR102,IF(AND($C$2="Seventh"),key!DR202,IF(AND($C$2="eighth"),key!DR302,"")))</f>
        <v/>
      </c>
      <c r="DG100" s="295" t="str">
        <f>IF(AND($C$2="sixth"),key!DS102,IF(AND($C$2="Seventh"),key!DS202,IF(AND($C$2="eighth"),key!DS302,"")))</f>
        <v/>
      </c>
      <c r="DH100" s="295" t="str">
        <f>IF(AND($C$2="sixth"),key!DT102,IF(AND($C$2="Seventh"),key!DT202,IF(AND($C$2="eighth"),key!DT302,"")))</f>
        <v/>
      </c>
      <c r="DI100" s="302" t="str">
        <f>IF(AND($C$2="sixth"),key!DU102,IF(AND($C$2="Seventh"),key!DU202,IF(AND($C$2="eighth"),key!DU302,"")))</f>
        <v/>
      </c>
      <c r="DJ100" s="298" t="str">
        <f>IF(AND($C$2="sixth"),key!DV102,IF(AND($C$2="Seventh"),key!DV202,IF(AND($C$2="eighth"),key!DV302,"")))</f>
        <v/>
      </c>
      <c r="DK100" s="259" t="str">
        <f>IF(AND($C$2="sixth"),key!DY102,IF(AND($C$2="Seventh"),key!DY202,IF(AND($C$2="eighth"),key!DY302,"")))</f>
        <v/>
      </c>
      <c r="DL100" s="299" t="str">
        <f>IF(AND($C$2="sixth"),key!DZ102,IF(AND($C$2="Seventh"),key!DZ202,IF(AND($C$2="eighth"),key!DZ302,"")))</f>
        <v/>
      </c>
      <c r="DM100" s="295" t="str">
        <f>IF(AND($C$2="sixth"),key!EB102,IF(AND($C$2="Seventh"),key!EB202,IF(AND($C$2="eighth"),key!EB302,"")))</f>
        <v/>
      </c>
      <c r="DN100" s="295" t="str">
        <f>IF(AND($C$2="sixth"),key!EC102,IF(AND($C$2="Seventh"),key!EC202,IF(AND($C$2="eighth"),key!EC302,"")))</f>
        <v/>
      </c>
      <c r="DO100" s="302" t="str">
        <f>IF(AND($C$2="sixth"),key!ED102,IF(AND($C$2="Seventh"),key!ED202,IF(AND($C$2="eighth"),key!ED302,"")))</f>
        <v/>
      </c>
      <c r="DP100" s="298" t="str">
        <f>IF(AND($C$2="sixth"),key!EE102,IF(AND($C$2="Seventh"),key!EE202,IF(AND($C$2="eighth"),key!EE302,"")))</f>
        <v/>
      </c>
      <c r="DQ100" s="295" t="str">
        <f>IF(AND($C$2="sixth"),key!EF102,IF(AND($C$2="Seventh"),key!EF202,IF(AND($C$2="eighth"),key!EF302,"")))</f>
        <v/>
      </c>
      <c r="DR100" s="295" t="str">
        <f>IF(AND($C$2="sixth"),key!EG102,IF(AND($C$2="Seventh"),key!EG202,IF(AND($C$2="eighth"),key!EG302,"")))</f>
        <v/>
      </c>
      <c r="DS100" s="302" t="str">
        <f>IF(AND($C$2="sixth"),key!EH102,IF(AND($C$2="Seventh"),key!EH202,IF(AND($C$2="eighth"),key!EH302,"")))</f>
        <v/>
      </c>
      <c r="DT100" s="298" t="str">
        <f>IF(AND($C$2="sixth"),key!EI102,IF(AND($C$2="Seventh"),key!EI202,IF(AND($C$2="eighth"),key!EI302,"")))</f>
        <v/>
      </c>
      <c r="DU100" s="295" t="str">
        <f>IF(AND($C$2="sixth"),key!EJ102,IF(AND($C$2="Seventh"),key!EJ202,IF(AND($C$2="eighth"),key!EJ302,"")))</f>
        <v/>
      </c>
      <c r="DV100" s="295" t="str">
        <f>IF(AND($C$2="sixth"),key!EK102,IF(AND($C$2="Seventh"),key!EK202,IF(AND($C$2="eighth"),key!EK302,"")))</f>
        <v/>
      </c>
      <c r="DW100" s="302" t="str">
        <f>IF(AND($C$2="sixth"),key!EL102,IF(AND($C$2="Seventh"),key!EL202,IF(AND($C$2="eighth"),key!EL302,"")))</f>
        <v/>
      </c>
      <c r="DX100" s="298" t="str">
        <f>IF(AND($C$2="sixth"),key!EM102,IF(AND($C$2="Seventh"),key!EM202,IF(AND($C$2="eighth"),key!EM302,"")))</f>
        <v/>
      </c>
      <c r="DY100" s="295" t="str">
        <f>IF(AND($C$2="sixth"),key!EN102,IF(AND($C$2="Seventh"),key!EN202,IF(AND($C$2="eighth"),key!EN302,"")))</f>
        <v/>
      </c>
      <c r="DZ100" s="295" t="str">
        <f>IF(AND($C$2="sixth"),key!EO102,IF(AND($C$2="Seventh"),key!EO202,IF(AND($C$2="eighth"),key!EO302,"")))</f>
        <v/>
      </c>
      <c r="EA100" s="302" t="str">
        <f>IF(AND($C$2="sixth"),key!EP102,IF(AND($C$2="Seventh"),key!EP202,IF(AND($C$2="eighth"),key!EP302,"")))</f>
        <v/>
      </c>
      <c r="EB100" s="298" t="str">
        <f>IF(AND($C$2="sixth"),key!EQ102,IF(AND($C$2="Seventh"),key!EQ202,IF(AND($C$2="eighth"),key!EQ302,"")))</f>
        <v/>
      </c>
      <c r="EC100" s="295" t="str">
        <f>IF(AND($C$2="sixth"),key!ER102,IF(AND($C$2="Seventh"),key!ER202,IF(AND($C$2="eighth"),key!ER302,"")))</f>
        <v/>
      </c>
      <c r="ED100" s="295" t="str">
        <f>IF(AND($C$2="sixth"),key!ES102,IF(AND($C$2="Seventh"),key!ES202,IF(AND($C$2="eighth"),key!ES302,"")))</f>
        <v/>
      </c>
      <c r="EE100" s="302" t="str">
        <f>IF(AND($C$2="sixth"),key!ET102,IF(AND($C$2="Seventh"),key!ET202,IF(AND($C$2="eighth"),key!ET302,"")))</f>
        <v/>
      </c>
      <c r="EF100" s="298" t="str">
        <f>IF(AND($C$2="sixth"),key!EU102,IF(AND($C$2="Seventh"),key!EU202,IF(AND($C$2="eighth"),key!EU302,"")))</f>
        <v/>
      </c>
      <c r="EG100" s="259" t="str">
        <f>IF(AND($C$2="sixth"),key!EX102,IF(AND($C$2="Seventh"),key!EX202,IF(AND($C$2="eighth"),key!EX302,"")))</f>
        <v/>
      </c>
      <c r="EH100" s="299" t="str">
        <f>IF(AND($C$2="sixth"),key!EY102,IF(AND($C$2="Seventh"),key!EY202,IF(AND($C$2="eighth"),key!EY302,"")))</f>
        <v/>
      </c>
      <c r="EI100" s="260" t="str">
        <f t="shared" si="21"/>
        <v/>
      </c>
      <c r="EJ100" s="254" t="str">
        <f>IF(AND($C$2="sixth"),key!EZ102,IF(AND($C$2="Seventh"),key!EZ202,IF(AND($C$2="eighth"),key!EZ302,"")))</f>
        <v/>
      </c>
      <c r="EK100" s="254" t="str">
        <f>IF(AND($C$2="sixth"),key!FA102,IF(AND($C$2="Seventh"),key!FA202,IF(AND($C$2="eighth"),key!FA302,"")))</f>
        <v/>
      </c>
      <c r="EL100" s="254" t="str">
        <f>IF(AND($C$2="sixth"),key!FB102,IF(AND($C$2="Seventh"),key!FB202,IF(AND($C$2="eighth"),key!FB302,"")))</f>
        <v/>
      </c>
      <c r="EM100" s="254" t="str">
        <f>IF(AND($C$2="sixth"),key!FC102,IF(AND($C$2="Seventh"),key!FC202,IF(AND($C$2="eighth"),key!FC302,"")))</f>
        <v/>
      </c>
      <c r="EN100" s="254" t="str">
        <f>IF(AND($C$2="sixth"),key!FD102,IF(AND($C$2="Seventh"),key!FD202,IF(AND($C$2="eighth"),key!FD302,"")))</f>
        <v/>
      </c>
      <c r="EO100" s="310" t="str">
        <f>IF(AND($C$2="sixth"),key!FE102,IF(AND($C$2="Seventh"),key!FE202,IF(AND($C$2="eighth"),key!FE302,"")))</f>
        <v/>
      </c>
      <c r="EP100" s="311" t="str">
        <f>IF(AND($C$2="sixth"),key!FF102,IF(AND($C$2="Seventh"),key!FF202,IF(AND($C$2="eighth"),key!FF302,"")))</f>
        <v xml:space="preserve"> </v>
      </c>
      <c r="EQ100" s="254" t="str">
        <f>IF(AND($C$2="sixth"),key!FG102,IF(AND($C$2="Seventh"),key!FG202,IF(AND($C$2="eighth"),key!FG302,"")))</f>
        <v/>
      </c>
      <c r="ER100" s="254" t="str">
        <f>IF(AND($C$2="sixth"),key!FH102,IF(AND($C$2="Seventh"),key!FH202,IF(AND($C$2="eighth"),key!FH302,"")))</f>
        <v/>
      </c>
      <c r="ES100" s="254" t="str">
        <f>IF(AND($C$2="sixth"),key!FI102,IF(AND($C$2="Seventh"),key!FI202,IF(AND($C$2="eighth"),key!FI302,"")))</f>
        <v/>
      </c>
      <c r="ET100" s="254" t="str">
        <f>IF(AND($C$2="sixth"),key!FJ102,IF(AND($C$2="Seventh"),key!FJ202,IF(AND($C$2="eighth"),key!FJ302,"")))</f>
        <v/>
      </c>
      <c r="EU100" s="254" t="str">
        <f>IF(AND($C$2="sixth"),key!FK102,IF(AND($C$2="Seventh"),key!FK202,IF(AND($C$2="eighth"),key!FK302,"")))</f>
        <v/>
      </c>
      <c r="EV100" s="310" t="str">
        <f>IF(AND($C$2="sixth"),key!FL102,IF(AND($C$2="Seventh"),key!FL202,IF(AND($C$2="eighth"),key!FL302,"")))</f>
        <v/>
      </c>
      <c r="EW100" s="311" t="str">
        <f>IF(AND($C$2="sixth"),key!FM102,IF(AND($C$2="Seventh"),key!FM202,IF(AND($C$2="eighth"),key!FM302,"")))</f>
        <v xml:space="preserve"> </v>
      </c>
      <c r="EX100" s="254" t="str">
        <f>IF(AND($C$2="sixth"),key!FN102,IF(AND($C$2="Seventh"),key!FN202,IF(AND($C$2="eighth"),key!FN302,"")))</f>
        <v/>
      </c>
      <c r="EY100" s="254" t="str">
        <f>IF(AND($C$2="sixth"),key!FO102,IF(AND($C$2="Seventh"),key!FO202,IF(AND($C$2="eighth"),key!FO302,"")))</f>
        <v/>
      </c>
      <c r="EZ100" s="254" t="str">
        <f>IF(AND($C$2="sixth"),key!FP102,IF(AND($C$2="Seventh"),key!FP202,IF(AND($C$2="eighth"),key!FP302,"")))</f>
        <v/>
      </c>
      <c r="FA100" s="254" t="str">
        <f>IF(AND($C$2="sixth"),key!FQ102,IF(AND($C$2="Seventh"),key!FQ202,IF(AND($C$2="eighth"),key!FQ302,"")))</f>
        <v/>
      </c>
      <c r="FB100" s="254" t="str">
        <f>IF(AND($C$2="sixth"),key!FR102,IF(AND($C$2="Seventh"),key!FR202,IF(AND($C$2="eighth"),key!FR302,"")))</f>
        <v/>
      </c>
      <c r="FC100" s="310" t="str">
        <f>IF(AND($C$2="sixth"),key!FS102,IF(AND($C$2="Seventh"),key!FS202,IF(AND($C$2="eighth"),key!FS302,"")))</f>
        <v/>
      </c>
      <c r="FD100" s="311" t="str">
        <f>IF(AND($C$2="sixth"),key!FT102,IF(AND($C$2="Seventh"),key!FT202,IF(AND($C$2="eighth"),key!FT302,"")))</f>
        <v xml:space="preserve"> </v>
      </c>
      <c r="FE100" s="344" t="str">
        <f t="shared" si="13"/>
        <v/>
      </c>
      <c r="FF100" s="261" t="str">
        <f>IF(AND($C$2="sixth"),key!GI102,IF(AND($C$2="Seventh"),key!GI202,IF(AND($C$2="eighth"),key!GI302,"")))</f>
        <v/>
      </c>
      <c r="FG100" s="842" t="str">
        <f>IF(AND($C$2="sixth"),key!GJ102,IF(AND($C$2="Seventh"),key!GJ202,IF(AND($C$2="eighth"),key!GJ302,"")))</f>
        <v/>
      </c>
      <c r="FH100" s="843"/>
      <c r="FI100" s="255" t="str">
        <f>IF(AND($C$2="sixth"),key!GG102,IF(AND($C$2="Seventh"),key!GG202,IF(AND($C$2="eighth"),key!GG302,"")))</f>
        <v/>
      </c>
      <c r="FJ100" s="330" t="str">
        <f t="shared" si="22"/>
        <v/>
      </c>
      <c r="FK100" s="248"/>
      <c r="FL100" s="248"/>
      <c r="FY100" s="50" t="str">
        <f>IF(AND($C$2="sixth"),key!GH102,IF(AND($C$2="Seventh"),key!GH202,IF(AND($C$2="eighth"),key!GH302,"")))</f>
        <v/>
      </c>
    </row>
    <row r="101" spans="1:193" ht="18.75">
      <c r="A101" s="257">
        <v>95</v>
      </c>
      <c r="B101" s="291" t="str">
        <f>IF(AND($C$2="sixth"),key!E103,IF(AND($C$2="Seventh"),key!E203,IF(AND($C$2="eighth"),key!E303,"")))</f>
        <v/>
      </c>
      <c r="C101" s="288" t="str">
        <f>IF(ISNA(VLOOKUP(D101,Register!A$7:Z$315,10,FALSE)),"",VLOOKUP(D101,Register!A$7:Z$315,10,FALSE))</f>
        <v/>
      </c>
      <c r="D101" s="289" t="str">
        <f>IF(AND($C$2="sixth"),key!B103,IF(AND($C$2="Seventh"),key!B203,IF(AND($C$2="eighth"),key!B303,"")))</f>
        <v/>
      </c>
      <c r="E101" s="290" t="str">
        <f>IF(AND($C$2="sixth"),key!C103,IF(AND($C$2="Seventh"),key!C203,IF(AND($C$2="eighth"),key!C303,"")))</f>
        <v/>
      </c>
      <c r="F101" s="290" t="str">
        <f>IF(AND($C$2="sixth"),key!D103,IF(AND($C$2="Seventh"),key!D203,IF(AND($C$2="eighth"),key!D303,"")))</f>
        <v/>
      </c>
      <c r="G101" s="295" t="str">
        <f>IF(AND($C$2="sixth"),key!G103,IF(AND($C$2="Seventh"),key!G203,IF(AND($C$2="eighth"),key!G303,"")))</f>
        <v/>
      </c>
      <c r="H101" s="295" t="str">
        <f>IF(AND($C$2="sixth"),key!H103,IF(AND($C$2="Seventh"),key!H203,IF(AND($C$2="eighth"),key!H303,"")))</f>
        <v/>
      </c>
      <c r="I101" s="297" t="str">
        <f t="shared" si="12"/>
        <v/>
      </c>
      <c r="J101" s="296" t="str">
        <f>IF(AND($C$2="sixth"),key!J103,IF(AND($C$2="Seventh"),key!J203,IF(AND($C$2="eighth"),key!J303,"")))</f>
        <v/>
      </c>
      <c r="K101" s="295" t="str">
        <f>IF(AND($C$2="sixth"),key!K103,IF(AND($C$2="Seventh"),key!K203,IF(AND($C$2="eighth"),key!K303,"")))</f>
        <v/>
      </c>
      <c r="L101" s="295" t="str">
        <f>IF(AND($C$2="sixth"),key!L103,IF(AND($C$2="Seventh"),key!L203,IF(AND($C$2="eighth"),key!L303,"")))</f>
        <v/>
      </c>
      <c r="M101" s="258" t="str">
        <f t="shared" si="14"/>
        <v/>
      </c>
      <c r="N101" s="298" t="str">
        <f>IF(AND($C$2="sixth"),key!N103,IF(AND($C$2="Seventh"),key!N203,IF(AND($C$2="eighth"),key!N303,"")))</f>
        <v/>
      </c>
      <c r="O101" s="295" t="str">
        <f>IF(AND($C$2="sixth"),key!O103,IF(AND($C$2="Seventh"),key!O203,IF(AND($C$2="eighth"),key!O303,"")))</f>
        <v/>
      </c>
      <c r="P101" s="295" t="str">
        <f>IF(AND($C$2="sixth"),key!P103,IF(AND($C$2="Seventh"),key!P203,IF(AND($C$2="eighth"),key!P303,"")))</f>
        <v/>
      </c>
      <c r="Q101" s="258" t="str">
        <f t="shared" si="15"/>
        <v/>
      </c>
      <c r="R101" s="298" t="str">
        <f>IF(AND($C$2="sixth"),key!R103,IF(AND($C$2="Seventh"),key!R203,IF(AND($C$2="eighth"),key!R303,"")))</f>
        <v/>
      </c>
      <c r="S101" s="295" t="str">
        <f>IF(AND($C$2="sixth"),key!S103,IF(AND($C$2="Seventh"),key!S203,IF(AND($C$2="eighth"),key!S303,"")))</f>
        <v/>
      </c>
      <c r="T101" s="295" t="str">
        <f>IF(AND($C$2="sixth"),key!T103,IF(AND($C$2="Seventh"),key!T203,IF(AND($C$2="eighth"),key!T303,"")))</f>
        <v/>
      </c>
      <c r="U101" s="258" t="str">
        <f t="shared" si="16"/>
        <v/>
      </c>
      <c r="V101" s="298" t="str">
        <f>IF(AND($C$2="sixth"),key!V103,IF(AND($C$2="Seventh"),key!V203,IF(AND($C$2="eighth"),key!V303,"")))</f>
        <v/>
      </c>
      <c r="W101" s="295" t="str">
        <f>IF(AND($C$2="sixth"),key!W103,IF(AND($C$2="Seventh"),key!W203,IF(AND($C$2="eighth"),key!W303,"")))</f>
        <v/>
      </c>
      <c r="X101" s="295" t="str">
        <f>IF(AND($C$2="sixth"),key!X103,IF(AND($C$2="Seventh"),key!X203,IF(AND($C$2="eighth"),key!X303,"")))</f>
        <v/>
      </c>
      <c r="Y101" s="259" t="str">
        <f t="shared" si="17"/>
        <v/>
      </c>
      <c r="Z101" s="298" t="str">
        <f>IF(AND($C$2="sixth"),key!Z103,IF(AND($C$2="Seventh"),key!Z203,IF(AND($C$2="eighth"),key!Z303,"")))</f>
        <v/>
      </c>
      <c r="AA101" s="259" t="str">
        <f>IF(AND($C$2="sixth"),key!AC103,IF(AND($C$2="Seventh"),key!AC203,IF(AND($C$2="eighth"),key!AC303,"")))</f>
        <v/>
      </c>
      <c r="AB101" s="299" t="str">
        <f>IF(AND($C$2="sixth"),key!AD103,IF(AND($C$2="Seventh"),key!AD203,IF(AND($C$2="eighth"),key!AD303,"")))</f>
        <v/>
      </c>
      <c r="AC101" s="295" t="str">
        <f>IF(AND($C$2="sixth"),key!AF103,IF(AND($C$2="Seventh"),key!AF203,IF(AND($C$2="eighth"),key!AF303,"")))</f>
        <v/>
      </c>
      <c r="AD101" s="295" t="str">
        <f>IF(AND($C$2="sixth"),key!AG103,IF(AND($C$2="Seventh"),key!AG203,IF(AND($C$2="eighth"),key!AG303,"")))</f>
        <v/>
      </c>
      <c r="AE101" s="297" t="str">
        <f t="shared" si="18"/>
        <v/>
      </c>
      <c r="AF101" s="296" t="str">
        <f>IF(AND($C$2="sixth"),key!AI103,IF(AND($C$2="Seventh"),key!AI203,IF(AND($C$2="eighth"),key!AI303,"")))</f>
        <v/>
      </c>
      <c r="AG101" s="295" t="str">
        <f>IF(AND($C$2="sixth"),key!AJ103,IF(AND($C$2="Seventh"),key!AJ203,IF(AND($C$2="eighth"),key!AJ303,"")))</f>
        <v/>
      </c>
      <c r="AH101" s="295" t="str">
        <f>IF(AND($C$2="sixth"),key!AK103,IF(AND($C$2="Seventh"),key!AK203,IF(AND($C$2="eighth"),key!AK303,"")))</f>
        <v/>
      </c>
      <c r="AI101" s="258" t="str">
        <f t="shared" si="19"/>
        <v/>
      </c>
      <c r="AJ101" s="298" t="str">
        <f>IF(AND($C$2="sixth"),key!AM103,IF(AND($C$2="Seventh"),key!AM203,IF(AND($C$2="eighth"),key!AM303,"")))</f>
        <v/>
      </c>
      <c r="AK101" s="295" t="str">
        <f>IF(AND($C$2="sixth"),key!AN103,IF(AND($C$2="Seventh"),key!AN203,IF(AND($C$2="eighth"),key!AN303,"")))</f>
        <v/>
      </c>
      <c r="AL101" s="295" t="str">
        <f>IF(AND($C$2="sixth"),key!AO103,IF(AND($C$2="Seventh"),key!AO203,IF(AND($C$2="eighth"),key!AO303,"")))</f>
        <v/>
      </c>
      <c r="AM101" s="258" t="str">
        <f t="shared" si="20"/>
        <v/>
      </c>
      <c r="AN101" s="298" t="str">
        <f>IF(AND($C$2="sixth"),key!AQ103,IF(AND($C$2="Seventh"),key!AQ203,IF(AND($C$2="eighth"),key!AQ303,"")))</f>
        <v/>
      </c>
      <c r="AO101" s="295" t="str">
        <f>IF(AND($C$2="sixth"),key!AR103,IF(AND($C$2="Seventh"),key!AR203,IF(AND($C$2="eighth"),key!AR303,"")))</f>
        <v/>
      </c>
      <c r="AP101" s="295" t="str">
        <f>IF(AND($C$2="sixth"),key!AS103,IF(AND($C$2="Seventh"),key!AS203,IF(AND($C$2="eighth"),key!AS303,"")))</f>
        <v/>
      </c>
      <c r="AQ101" s="303" t="str">
        <f>IF(AND($C$2="sixth"),key!AT103,IF(AND($C$2="Seventh"),key!AT203,IF(AND($C$2="eighth"),key!AT303,"")))</f>
        <v/>
      </c>
      <c r="AR101" s="298" t="str">
        <f>IF(AND($C$2="sixth"),key!AU103,IF(AND($C$2="Seventh"),key!AU203,IF(AND($C$2="eighth"),key!AU303,"")))</f>
        <v/>
      </c>
      <c r="AS101" s="295" t="str">
        <f>IF(AND($C$2="sixth"),key!AV103,IF(AND($C$2="Seventh"),key!AV203,IF(AND($C$2="eighth"),key!AV303,"")))</f>
        <v/>
      </c>
      <c r="AT101" s="295" t="str">
        <f>IF(AND($C$2="sixth"),key!AW103,IF(AND($C$2="Seventh"),key!AW203,IF(AND($C$2="eighth"),key!AW303,"")))</f>
        <v/>
      </c>
      <c r="AU101" s="303" t="str">
        <f>IF(AND($C$2="sixth"),key!AX103,IF(AND($C$2="Seventh"),key!AX203,IF(AND($C$2="eighth"),key!AX303,"")))</f>
        <v/>
      </c>
      <c r="AV101" s="298" t="str">
        <f>IF(AND($C$2="sixth"),key!AY103,IF(AND($C$2="Seventh"),key!AY203,IF(AND($C$2="eighth"),key!AY303,"")))</f>
        <v/>
      </c>
      <c r="AW101" s="259" t="str">
        <f>IF(AND($C$2="sixth"),key!BB103,IF(AND($C$2="Seventh"),key!BB203,IF(AND($C$2="eighth"),key!BB303,"")))</f>
        <v/>
      </c>
      <c r="AX101" s="299" t="str">
        <f>IF(AND($C$2="sixth"),key!BC103,IF(AND($C$2="Seventh"),key!BC203,IF(AND($C$2="eighth"),key!BC303,"")))</f>
        <v/>
      </c>
      <c r="AY101" s="295" t="str">
        <f>IF(AND($C$2="sixth"),key!BE103,IF(AND($C$2="Seventh"),key!BE203,IF(AND($C$2="eighth"),key!BE303,"")))</f>
        <v/>
      </c>
      <c r="AZ101" s="295" t="str">
        <f>IF(AND($C$2="sixth"),key!BF103,IF(AND($C$2="Seventh"),key!BF203,IF(AND($C$2="eighth"),key!BF303,"")))</f>
        <v/>
      </c>
      <c r="BA101" s="302" t="str">
        <f>IF(AND($C$2="sixth"),key!BG103,IF(AND($C$2="Seventh"),key!BG203,IF(AND($C$2="eighth"),key!BG303,"")))</f>
        <v/>
      </c>
      <c r="BB101" s="298" t="str">
        <f>IF(AND($C$2="sixth"),key!BH103,IF(AND($C$2="Seventh"),key!BH203,IF(AND($C$2="eighth"),key!BH303,"")))</f>
        <v/>
      </c>
      <c r="BC101" s="295" t="str">
        <f>IF(AND($C$2="sixth"),key!BI103,IF(AND($C$2="Seventh"),key!BI203,IF(AND($C$2="eighth"),key!BI303,"")))</f>
        <v/>
      </c>
      <c r="BD101" s="295" t="str">
        <f>IF(AND($C$2="sixth"),key!BJ103,IF(AND($C$2="Seventh"),key!BJ203,IF(AND($C$2="eighth"),key!BJ303,"")))</f>
        <v/>
      </c>
      <c r="BE101" s="302" t="str">
        <f>IF(AND($C$2="sixth"),key!BK103,IF(AND($C$2="Seventh"),key!BK203,IF(AND($C$2="eighth"),key!BK303,"")))</f>
        <v/>
      </c>
      <c r="BF101" s="298" t="str">
        <f>IF(AND($C$2="sixth"),key!BL103,IF(AND($C$2="Seventh"),key!BL203,IF(AND($C$2="eighth"),key!BL303,"")))</f>
        <v/>
      </c>
      <c r="BG101" s="295" t="str">
        <f>IF(AND($C$2="sixth"),key!BM103,IF(AND($C$2="Seventh"),key!BM203,IF(AND($C$2="eighth"),key!BM303,"")))</f>
        <v/>
      </c>
      <c r="BH101" s="295" t="str">
        <f>IF(AND($C$2="sixth"),key!BN103,IF(AND($C$2="Seventh"),key!BN203,IF(AND($C$2="eighth"),key!BN303,"")))</f>
        <v/>
      </c>
      <c r="BI101" s="302" t="str">
        <f>IF(AND($C$2="sixth"),key!BO103,IF(AND($C$2="Seventh"),key!BO203,IF(AND($C$2="eighth"),key!BO303,"")))</f>
        <v/>
      </c>
      <c r="BJ101" s="298" t="str">
        <f>IF(AND($C$2="sixth"),key!BP103,IF(AND($C$2="Seventh"),key!BP203,IF(AND($C$2="eighth"),key!BP303,"")))</f>
        <v/>
      </c>
      <c r="BK101" s="295" t="str">
        <f>IF(AND($C$2="sixth"),key!BQ103,IF(AND($C$2="Seventh"),key!BQ203,IF(AND($C$2="eighth"),key!BQ303,"")))</f>
        <v/>
      </c>
      <c r="BL101" s="295" t="str">
        <f>IF(AND($C$2="sixth"),key!BR103,IF(AND($C$2="Seventh"),key!BR203,IF(AND($C$2="eighth"),key!BR303,"")))</f>
        <v/>
      </c>
      <c r="BM101" s="302" t="str">
        <f>IF(AND($C$2="sixth"),key!BS103,IF(AND($C$2="Seventh"),key!BS203,IF(AND($C$2="eighth"),key!BS303,"")))</f>
        <v/>
      </c>
      <c r="BN101" s="298" t="str">
        <f>IF(AND($C$2="sixth"),key!BT103,IF(AND($C$2="Seventh"),key!BT203,IF(AND($C$2="eighth"),key!BT303,"")))</f>
        <v/>
      </c>
      <c r="BO101" s="295" t="str">
        <f>IF(AND($C$2="sixth"),key!BU103,IF(AND($C$2="Seventh"),key!BU203,IF(AND($C$2="eighth"),key!BU303,"")))</f>
        <v/>
      </c>
      <c r="BP101" s="295" t="str">
        <f>IF(AND($C$2="sixth"),key!BV103,IF(AND($C$2="Seventh"),key!BV203,IF(AND($C$2="eighth"),key!BV303,"")))</f>
        <v/>
      </c>
      <c r="BQ101" s="302" t="str">
        <f>IF(AND($C$2="sixth"),key!BW103,IF(AND($C$2="Seventh"),key!BW203,IF(AND($C$2="eighth"),key!BW303,"")))</f>
        <v/>
      </c>
      <c r="BR101" s="298" t="str">
        <f>IF(AND($C$2="sixth"),key!BX103,IF(AND($C$2="Seventh"),key!BX203,IF(AND($C$2="eighth"),key!BX303,"")))</f>
        <v/>
      </c>
      <c r="BS101" s="259" t="str">
        <f>IF(AND($C$2="sixth"),key!CA103,IF(AND($C$2="Seventh"),key!CA203,IF(AND($C$2="eighth"),key!CA303,"")))</f>
        <v/>
      </c>
      <c r="BT101" s="299" t="str">
        <f>IF(AND($C$2="sixth"),key!CB103,IF(AND($C$2="Seventh"),key!CB203,IF(AND($C$2="eighth"),key!CB303,"")))</f>
        <v/>
      </c>
      <c r="BU101" s="295" t="str">
        <f>IF(AND($C$2="sixth"),key!CD103,IF(AND($C$2="Seventh"),key!CD203,IF(AND($C$2="eighth"),key!CD303,"")))</f>
        <v/>
      </c>
      <c r="BV101" s="295" t="str">
        <f>IF(AND($C$2="sixth"),key!CE103,IF(AND($C$2="Seventh"),key!CE203,IF(AND($C$2="eighth"),key!CE303,"")))</f>
        <v/>
      </c>
      <c r="BW101" s="302" t="str">
        <f>IF(AND($C$2="sixth"),key!CF103,IF(AND($C$2="Seventh"),key!CF203,IF(AND($C$2="eighth"),key!CF303,"")))</f>
        <v/>
      </c>
      <c r="BX101" s="298" t="str">
        <f>IF(AND($C$2="sixth"),key!CG103,IF(AND($C$2="Seventh"),key!CG203,IF(AND($C$2="eighth"),key!CG303,"")))</f>
        <v/>
      </c>
      <c r="BY101" s="295" t="str">
        <f>IF(AND($C$2="sixth"),key!CH103,IF(AND($C$2="Seventh"),key!CH203,IF(AND($C$2="eighth"),key!CH303,"")))</f>
        <v/>
      </c>
      <c r="BZ101" s="295" t="str">
        <f>IF(AND($C$2="sixth"),key!CI103,IF(AND($C$2="Seventh"),key!CI203,IF(AND($C$2="eighth"),key!CI303,"")))</f>
        <v/>
      </c>
      <c r="CA101" s="302" t="str">
        <f>IF(AND($C$2="sixth"),key!CJ103,IF(AND($C$2="Seventh"),key!CJ203,IF(AND($C$2="eighth"),key!CJ303,"")))</f>
        <v/>
      </c>
      <c r="CB101" s="298" t="str">
        <f>IF(AND($C$2="sixth"),key!CK103,IF(AND($C$2="Seventh"),key!CK203,IF(AND($C$2="eighth"),key!CK303,"")))</f>
        <v/>
      </c>
      <c r="CC101" s="295" t="str">
        <f>IF(AND($C$2="sixth"),key!CL103,IF(AND($C$2="Seventh"),key!CL203,IF(AND($C$2="eighth"),key!CL303,"")))</f>
        <v/>
      </c>
      <c r="CD101" s="295" t="str">
        <f>IF(AND($C$2="sixth"),key!CM103,IF(AND($C$2="Seventh"),key!CM203,IF(AND($C$2="eighth"),key!CM303,"")))</f>
        <v/>
      </c>
      <c r="CE101" s="302" t="str">
        <f>IF(AND($C$2="sixth"),key!CN103,IF(AND($C$2="Seventh"),key!CN203,IF(AND($C$2="eighth"),key!CN303,"")))</f>
        <v/>
      </c>
      <c r="CF101" s="298" t="str">
        <f>IF(AND($C$2="sixth"),key!CO103,IF(AND($C$2="Seventh"),key!CO203,IF(AND($C$2="eighth"),key!CO303,"")))</f>
        <v/>
      </c>
      <c r="CG101" s="295" t="str">
        <f>IF(AND($C$2="sixth"),key!CP103,IF(AND($C$2="Seventh"),key!CP203,IF(AND($C$2="eighth"),key!CP303,"")))</f>
        <v/>
      </c>
      <c r="CH101" s="295" t="str">
        <f>IF(AND($C$2="sixth"),key!CQ103,IF(AND($C$2="Seventh"),key!CQ203,IF(AND($C$2="eighth"),key!CQ303,"")))</f>
        <v/>
      </c>
      <c r="CI101" s="302" t="str">
        <f>IF(AND($C$2="sixth"),key!CR103,IF(AND($C$2="Seventh"),key!CR203,IF(AND($C$2="eighth"),key!CR303,"")))</f>
        <v/>
      </c>
      <c r="CJ101" s="298" t="str">
        <f>IF(AND($C$2="sixth"),key!CS103,IF(AND($C$2="Seventh"),key!CS203,IF(AND($C$2="eighth"),key!CS303,"")))</f>
        <v/>
      </c>
      <c r="CK101" s="295" t="str">
        <f>IF(AND($C$2="sixth"),key!CT103,IF(AND($C$2="Seventh"),key!CT203,IF(AND($C$2="eighth"),key!CT303,"")))</f>
        <v/>
      </c>
      <c r="CL101" s="295" t="str">
        <f>IF(AND($C$2="sixth"),key!CU103,IF(AND($C$2="Seventh"),key!CU203,IF(AND($C$2="eighth"),key!CU303,"")))</f>
        <v/>
      </c>
      <c r="CM101" s="302" t="str">
        <f>IF(AND($C$2="sixth"),key!CV103,IF(AND($C$2="Seventh"),key!CV203,IF(AND($C$2="eighth"),key!CV303,"")))</f>
        <v/>
      </c>
      <c r="CN101" s="298" t="str">
        <f>IF(AND($C$2="sixth"),key!CW103,IF(AND($C$2="Seventh"),key!CW203,IF(AND($C$2="eighth"),key!CW303,"")))</f>
        <v/>
      </c>
      <c r="CO101" s="259" t="str">
        <f>IF(AND($C$2="sixth"),key!CZ103,IF(AND($C$2="Seventh"),key!CZ203,IF(AND($C$2="eighth"),key!CZ303,"")))</f>
        <v/>
      </c>
      <c r="CP101" s="299" t="str">
        <f>IF(AND($C$2="sixth"),key!DA103,IF(AND($C$2="Seventh"),key!DA203,IF(AND($C$2="eighth"),key!DA303,"")))</f>
        <v/>
      </c>
      <c r="CQ101" s="295" t="str">
        <f>IF(AND($C$2="sixth"),key!DC103,IF(AND($C$2="Seventh"),key!DC203,IF(AND($C$2="eighth"),key!DC303,"")))</f>
        <v/>
      </c>
      <c r="CR101" s="295" t="str">
        <f>IF(AND($C$2="sixth"),key!DD103,IF(AND($C$2="Seventh"),key!DD203,IF(AND($C$2="eighth"),key!DD303,"")))</f>
        <v/>
      </c>
      <c r="CS101" s="302" t="str">
        <f>IF(AND($C$2="sixth"),key!DE103,IF(AND($C$2="Seventh"),key!DE203,IF(AND($C$2="eighth"),key!DE303,"")))</f>
        <v/>
      </c>
      <c r="CT101" s="298" t="str">
        <f>IF(AND($C$2="sixth"),key!DF103,IF(AND($C$2="Seventh"),key!DF203,IF(AND($C$2="eighth"),key!DF303,"")))</f>
        <v/>
      </c>
      <c r="CU101" s="295" t="str">
        <f>IF(AND($C$2="sixth"),key!DG103,IF(AND($C$2="Seventh"),key!DG203,IF(AND($C$2="eighth"),key!DG303,"")))</f>
        <v/>
      </c>
      <c r="CV101" s="295" t="str">
        <f>IF(AND($C$2="sixth"),key!DH103,IF(AND($C$2="Seventh"),key!DH203,IF(AND($C$2="eighth"),key!DH303,"")))</f>
        <v/>
      </c>
      <c r="CW101" s="302" t="str">
        <f>IF(AND($C$2="sixth"),key!DI103,IF(AND($C$2="Seventh"),key!DI203,IF(AND($C$2="eighth"),key!DI303,"")))</f>
        <v/>
      </c>
      <c r="CX101" s="298" t="str">
        <f>IF(AND($C$2="sixth"),key!DJ103,IF(AND($C$2="Seventh"),key!DJ203,IF(AND($C$2="eighth"),key!DJ303,"")))</f>
        <v/>
      </c>
      <c r="CY101" s="295" t="str">
        <f>IF(AND($C$2="sixth"),key!DK103,IF(AND($C$2="Seventh"),key!DK203,IF(AND($C$2="eighth"),key!DK303,"")))</f>
        <v/>
      </c>
      <c r="CZ101" s="295" t="str">
        <f>IF(AND($C$2="sixth"),key!DL103,IF(AND($C$2="Seventh"),key!DL203,IF(AND($C$2="eighth"),key!DL303,"")))</f>
        <v/>
      </c>
      <c r="DA101" s="302" t="str">
        <f>IF(AND($C$2="sixth"),key!DM103,IF(AND($C$2="Seventh"),key!DM203,IF(AND($C$2="eighth"),key!DM303,"")))</f>
        <v/>
      </c>
      <c r="DB101" s="298" t="str">
        <f>IF(AND($C$2="sixth"),key!DN103,IF(AND($C$2="Seventh"),key!DN203,IF(AND($C$2="eighth"),key!DN303,"")))</f>
        <v/>
      </c>
      <c r="DC101" s="295" t="str">
        <f>IF(AND($C$2="sixth"),key!DO103,IF(AND($C$2="Seventh"),key!DO203,IF(AND($C$2="eighth"),key!DO303,"")))</f>
        <v/>
      </c>
      <c r="DD101" s="295" t="str">
        <f>IF(AND($C$2="sixth"),key!DP103,IF(AND($C$2="Seventh"),key!DP203,IF(AND($C$2="eighth"),key!DP303,"")))</f>
        <v/>
      </c>
      <c r="DE101" s="302" t="str">
        <f>IF(AND($C$2="sixth"),key!DQ103,IF(AND($C$2="Seventh"),key!DQ203,IF(AND($C$2="eighth"),key!DQ303,"")))</f>
        <v/>
      </c>
      <c r="DF101" s="298" t="str">
        <f>IF(AND($C$2="sixth"),key!DR103,IF(AND($C$2="Seventh"),key!DR203,IF(AND($C$2="eighth"),key!DR303,"")))</f>
        <v/>
      </c>
      <c r="DG101" s="295" t="str">
        <f>IF(AND($C$2="sixth"),key!DS103,IF(AND($C$2="Seventh"),key!DS203,IF(AND($C$2="eighth"),key!DS303,"")))</f>
        <v/>
      </c>
      <c r="DH101" s="295" t="str">
        <f>IF(AND($C$2="sixth"),key!DT103,IF(AND($C$2="Seventh"),key!DT203,IF(AND($C$2="eighth"),key!DT303,"")))</f>
        <v/>
      </c>
      <c r="DI101" s="302" t="str">
        <f>IF(AND($C$2="sixth"),key!DU103,IF(AND($C$2="Seventh"),key!DU203,IF(AND($C$2="eighth"),key!DU303,"")))</f>
        <v/>
      </c>
      <c r="DJ101" s="298" t="str">
        <f>IF(AND($C$2="sixth"),key!DV103,IF(AND($C$2="Seventh"),key!DV203,IF(AND($C$2="eighth"),key!DV303,"")))</f>
        <v/>
      </c>
      <c r="DK101" s="259" t="str">
        <f>IF(AND($C$2="sixth"),key!DY103,IF(AND($C$2="Seventh"),key!DY203,IF(AND($C$2="eighth"),key!DY303,"")))</f>
        <v/>
      </c>
      <c r="DL101" s="299" t="str">
        <f>IF(AND($C$2="sixth"),key!DZ103,IF(AND($C$2="Seventh"),key!DZ203,IF(AND($C$2="eighth"),key!DZ303,"")))</f>
        <v/>
      </c>
      <c r="DM101" s="295" t="str">
        <f>IF(AND($C$2="sixth"),key!EB103,IF(AND($C$2="Seventh"),key!EB203,IF(AND($C$2="eighth"),key!EB303,"")))</f>
        <v/>
      </c>
      <c r="DN101" s="295" t="str">
        <f>IF(AND($C$2="sixth"),key!EC103,IF(AND($C$2="Seventh"),key!EC203,IF(AND($C$2="eighth"),key!EC303,"")))</f>
        <v/>
      </c>
      <c r="DO101" s="302" t="str">
        <f>IF(AND($C$2="sixth"),key!ED103,IF(AND($C$2="Seventh"),key!ED203,IF(AND($C$2="eighth"),key!ED303,"")))</f>
        <v/>
      </c>
      <c r="DP101" s="298" t="str">
        <f>IF(AND($C$2="sixth"),key!EE103,IF(AND($C$2="Seventh"),key!EE203,IF(AND($C$2="eighth"),key!EE303,"")))</f>
        <v/>
      </c>
      <c r="DQ101" s="295" t="str">
        <f>IF(AND($C$2="sixth"),key!EF103,IF(AND($C$2="Seventh"),key!EF203,IF(AND($C$2="eighth"),key!EF303,"")))</f>
        <v/>
      </c>
      <c r="DR101" s="295" t="str">
        <f>IF(AND($C$2="sixth"),key!EG103,IF(AND($C$2="Seventh"),key!EG203,IF(AND($C$2="eighth"),key!EG303,"")))</f>
        <v/>
      </c>
      <c r="DS101" s="302" t="str">
        <f>IF(AND($C$2="sixth"),key!EH103,IF(AND($C$2="Seventh"),key!EH203,IF(AND($C$2="eighth"),key!EH303,"")))</f>
        <v/>
      </c>
      <c r="DT101" s="298" t="str">
        <f>IF(AND($C$2="sixth"),key!EI103,IF(AND($C$2="Seventh"),key!EI203,IF(AND($C$2="eighth"),key!EI303,"")))</f>
        <v/>
      </c>
      <c r="DU101" s="295" t="str">
        <f>IF(AND($C$2="sixth"),key!EJ103,IF(AND($C$2="Seventh"),key!EJ203,IF(AND($C$2="eighth"),key!EJ303,"")))</f>
        <v/>
      </c>
      <c r="DV101" s="295" t="str">
        <f>IF(AND($C$2="sixth"),key!EK103,IF(AND($C$2="Seventh"),key!EK203,IF(AND($C$2="eighth"),key!EK303,"")))</f>
        <v/>
      </c>
      <c r="DW101" s="302" t="str">
        <f>IF(AND($C$2="sixth"),key!EL103,IF(AND($C$2="Seventh"),key!EL203,IF(AND($C$2="eighth"),key!EL303,"")))</f>
        <v/>
      </c>
      <c r="DX101" s="298" t="str">
        <f>IF(AND($C$2="sixth"),key!EM103,IF(AND($C$2="Seventh"),key!EM203,IF(AND($C$2="eighth"),key!EM303,"")))</f>
        <v/>
      </c>
      <c r="DY101" s="295" t="str">
        <f>IF(AND($C$2="sixth"),key!EN103,IF(AND($C$2="Seventh"),key!EN203,IF(AND($C$2="eighth"),key!EN303,"")))</f>
        <v/>
      </c>
      <c r="DZ101" s="295" t="str">
        <f>IF(AND($C$2="sixth"),key!EO103,IF(AND($C$2="Seventh"),key!EO203,IF(AND($C$2="eighth"),key!EO303,"")))</f>
        <v/>
      </c>
      <c r="EA101" s="302" t="str">
        <f>IF(AND($C$2="sixth"),key!EP103,IF(AND($C$2="Seventh"),key!EP203,IF(AND($C$2="eighth"),key!EP303,"")))</f>
        <v/>
      </c>
      <c r="EB101" s="298" t="str">
        <f>IF(AND($C$2="sixth"),key!EQ103,IF(AND($C$2="Seventh"),key!EQ203,IF(AND($C$2="eighth"),key!EQ303,"")))</f>
        <v/>
      </c>
      <c r="EC101" s="295" t="str">
        <f>IF(AND($C$2="sixth"),key!ER103,IF(AND($C$2="Seventh"),key!ER203,IF(AND($C$2="eighth"),key!ER303,"")))</f>
        <v/>
      </c>
      <c r="ED101" s="295" t="str">
        <f>IF(AND($C$2="sixth"),key!ES103,IF(AND($C$2="Seventh"),key!ES203,IF(AND($C$2="eighth"),key!ES303,"")))</f>
        <v/>
      </c>
      <c r="EE101" s="302" t="str">
        <f>IF(AND($C$2="sixth"),key!ET103,IF(AND($C$2="Seventh"),key!ET203,IF(AND($C$2="eighth"),key!ET303,"")))</f>
        <v/>
      </c>
      <c r="EF101" s="298" t="str">
        <f>IF(AND($C$2="sixth"),key!EU103,IF(AND($C$2="Seventh"),key!EU203,IF(AND($C$2="eighth"),key!EU303,"")))</f>
        <v/>
      </c>
      <c r="EG101" s="259" t="str">
        <f>IF(AND($C$2="sixth"),key!EX103,IF(AND($C$2="Seventh"),key!EX203,IF(AND($C$2="eighth"),key!EX303,"")))</f>
        <v/>
      </c>
      <c r="EH101" s="299" t="str">
        <f>IF(AND($C$2="sixth"),key!EY103,IF(AND($C$2="Seventh"),key!EY203,IF(AND($C$2="eighth"),key!EY303,"")))</f>
        <v/>
      </c>
      <c r="EI101" s="260" t="str">
        <f t="shared" si="21"/>
        <v/>
      </c>
      <c r="EJ101" s="254" t="str">
        <f>IF(AND($C$2="sixth"),key!EZ103,IF(AND($C$2="Seventh"),key!EZ203,IF(AND($C$2="eighth"),key!EZ303,"")))</f>
        <v/>
      </c>
      <c r="EK101" s="254" t="str">
        <f>IF(AND($C$2="sixth"),key!FA103,IF(AND($C$2="Seventh"),key!FA203,IF(AND($C$2="eighth"),key!FA303,"")))</f>
        <v/>
      </c>
      <c r="EL101" s="254" t="str">
        <f>IF(AND($C$2="sixth"),key!FB103,IF(AND($C$2="Seventh"),key!FB203,IF(AND($C$2="eighth"),key!FB303,"")))</f>
        <v/>
      </c>
      <c r="EM101" s="254" t="str">
        <f>IF(AND($C$2="sixth"),key!FC103,IF(AND($C$2="Seventh"),key!FC203,IF(AND($C$2="eighth"),key!FC303,"")))</f>
        <v/>
      </c>
      <c r="EN101" s="254" t="str">
        <f>IF(AND($C$2="sixth"),key!FD103,IF(AND($C$2="Seventh"),key!FD203,IF(AND($C$2="eighth"),key!FD303,"")))</f>
        <v/>
      </c>
      <c r="EO101" s="310" t="str">
        <f>IF(AND($C$2="sixth"),key!FE103,IF(AND($C$2="Seventh"),key!FE203,IF(AND($C$2="eighth"),key!FE303,"")))</f>
        <v/>
      </c>
      <c r="EP101" s="311" t="str">
        <f>IF(AND($C$2="sixth"),key!FF103,IF(AND($C$2="Seventh"),key!FF203,IF(AND($C$2="eighth"),key!FF303,"")))</f>
        <v xml:space="preserve"> </v>
      </c>
      <c r="EQ101" s="254" t="str">
        <f>IF(AND($C$2="sixth"),key!FG103,IF(AND($C$2="Seventh"),key!FG203,IF(AND($C$2="eighth"),key!FG303,"")))</f>
        <v/>
      </c>
      <c r="ER101" s="254" t="str">
        <f>IF(AND($C$2="sixth"),key!FH103,IF(AND($C$2="Seventh"),key!FH203,IF(AND($C$2="eighth"),key!FH303,"")))</f>
        <v/>
      </c>
      <c r="ES101" s="254" t="str">
        <f>IF(AND($C$2="sixth"),key!FI103,IF(AND($C$2="Seventh"),key!FI203,IF(AND($C$2="eighth"),key!FI303,"")))</f>
        <v/>
      </c>
      <c r="ET101" s="254" t="str">
        <f>IF(AND($C$2="sixth"),key!FJ103,IF(AND($C$2="Seventh"),key!FJ203,IF(AND($C$2="eighth"),key!FJ303,"")))</f>
        <v/>
      </c>
      <c r="EU101" s="254" t="str">
        <f>IF(AND($C$2="sixth"),key!FK103,IF(AND($C$2="Seventh"),key!FK203,IF(AND($C$2="eighth"),key!FK303,"")))</f>
        <v/>
      </c>
      <c r="EV101" s="310" t="str">
        <f>IF(AND($C$2="sixth"),key!FL103,IF(AND($C$2="Seventh"),key!FL203,IF(AND($C$2="eighth"),key!FL303,"")))</f>
        <v/>
      </c>
      <c r="EW101" s="311" t="str">
        <f>IF(AND($C$2="sixth"),key!FM103,IF(AND($C$2="Seventh"),key!FM203,IF(AND($C$2="eighth"),key!FM303,"")))</f>
        <v xml:space="preserve"> </v>
      </c>
      <c r="EX101" s="254" t="str">
        <f>IF(AND($C$2="sixth"),key!FN103,IF(AND($C$2="Seventh"),key!FN203,IF(AND($C$2="eighth"),key!FN303,"")))</f>
        <v/>
      </c>
      <c r="EY101" s="254" t="str">
        <f>IF(AND($C$2="sixth"),key!FO103,IF(AND($C$2="Seventh"),key!FO203,IF(AND($C$2="eighth"),key!FO303,"")))</f>
        <v/>
      </c>
      <c r="EZ101" s="254" t="str">
        <f>IF(AND($C$2="sixth"),key!FP103,IF(AND($C$2="Seventh"),key!FP203,IF(AND($C$2="eighth"),key!FP303,"")))</f>
        <v/>
      </c>
      <c r="FA101" s="254" t="str">
        <f>IF(AND($C$2="sixth"),key!FQ103,IF(AND($C$2="Seventh"),key!FQ203,IF(AND($C$2="eighth"),key!FQ303,"")))</f>
        <v/>
      </c>
      <c r="FB101" s="254" t="str">
        <f>IF(AND($C$2="sixth"),key!FR103,IF(AND($C$2="Seventh"),key!FR203,IF(AND($C$2="eighth"),key!FR303,"")))</f>
        <v/>
      </c>
      <c r="FC101" s="310" t="str">
        <f>IF(AND($C$2="sixth"),key!FS103,IF(AND($C$2="Seventh"),key!FS203,IF(AND($C$2="eighth"),key!FS303,"")))</f>
        <v/>
      </c>
      <c r="FD101" s="311" t="str">
        <f>IF(AND($C$2="sixth"),key!FT103,IF(AND($C$2="Seventh"),key!FT203,IF(AND($C$2="eighth"),key!FT303,"")))</f>
        <v xml:space="preserve"> </v>
      </c>
      <c r="FE101" s="344" t="str">
        <f t="shared" si="13"/>
        <v/>
      </c>
      <c r="FF101" s="261" t="str">
        <f>IF(AND($C$2="sixth"),key!GI103,IF(AND($C$2="Seventh"),key!GI203,IF(AND($C$2="eighth"),key!GI303,"")))</f>
        <v/>
      </c>
      <c r="FG101" s="842" t="str">
        <f>IF(AND($C$2="sixth"),key!GJ103,IF(AND($C$2="Seventh"),key!GJ203,IF(AND($C$2="eighth"),key!GJ303,"")))</f>
        <v/>
      </c>
      <c r="FH101" s="843"/>
      <c r="FI101" s="255" t="str">
        <f>IF(AND($C$2="sixth"),key!GG103,IF(AND($C$2="Seventh"),key!GG203,IF(AND($C$2="eighth"),key!GG303,"")))</f>
        <v/>
      </c>
      <c r="FJ101" s="330" t="str">
        <f t="shared" si="22"/>
        <v/>
      </c>
      <c r="FK101" s="248"/>
      <c r="FL101" s="248"/>
      <c r="FY101" s="50" t="str">
        <f>IF(AND($C$2="sixth"),key!GH103,IF(AND($C$2="Seventh"),key!GH203,IF(AND($C$2="eighth"),key!GH303,"")))</f>
        <v/>
      </c>
    </row>
    <row r="102" spans="1:193" ht="18.75">
      <c r="A102" s="257">
        <v>96</v>
      </c>
      <c r="B102" s="291" t="str">
        <f>IF(AND($C$2="sixth"),key!E104,IF(AND($C$2="Seventh"),key!E204,IF(AND($C$2="eighth"),key!E304,"")))</f>
        <v/>
      </c>
      <c r="C102" s="288" t="str">
        <f>IF(ISNA(VLOOKUP(D102,Register!A$7:Z$315,10,FALSE)),"",VLOOKUP(D102,Register!A$7:Z$315,10,FALSE))</f>
        <v/>
      </c>
      <c r="D102" s="289" t="str">
        <f>IF(AND($C$2="sixth"),key!B104,IF(AND($C$2="Seventh"),key!B204,IF(AND($C$2="eighth"),key!B304,"")))</f>
        <v/>
      </c>
      <c r="E102" s="290" t="str">
        <f>IF(AND($C$2="sixth"),key!C104,IF(AND($C$2="Seventh"),key!C204,IF(AND($C$2="eighth"),key!C304,"")))</f>
        <v/>
      </c>
      <c r="F102" s="290" t="str">
        <f>IF(AND($C$2="sixth"),key!D104,IF(AND($C$2="Seventh"),key!D204,IF(AND($C$2="eighth"),key!D304,"")))</f>
        <v/>
      </c>
      <c r="G102" s="295" t="str">
        <f>IF(AND($C$2="sixth"),key!G104,IF(AND($C$2="Seventh"),key!G204,IF(AND($C$2="eighth"),key!G304,"")))</f>
        <v/>
      </c>
      <c r="H102" s="295" t="str">
        <f>IF(AND($C$2="sixth"),key!H104,IF(AND($C$2="Seventh"),key!H204,IF(AND($C$2="eighth"),key!H304,"")))</f>
        <v/>
      </c>
      <c r="I102" s="297" t="str">
        <f t="shared" si="12"/>
        <v/>
      </c>
      <c r="J102" s="296" t="str">
        <f>IF(AND($C$2="sixth"),key!J104,IF(AND($C$2="Seventh"),key!J204,IF(AND($C$2="eighth"),key!J304,"")))</f>
        <v/>
      </c>
      <c r="K102" s="295" t="str">
        <f>IF(AND($C$2="sixth"),key!K104,IF(AND($C$2="Seventh"),key!K204,IF(AND($C$2="eighth"),key!K304,"")))</f>
        <v/>
      </c>
      <c r="L102" s="295" t="str">
        <f>IF(AND($C$2="sixth"),key!L104,IF(AND($C$2="Seventh"),key!L204,IF(AND($C$2="eighth"),key!L304,"")))</f>
        <v/>
      </c>
      <c r="M102" s="258" t="str">
        <f t="shared" si="14"/>
        <v/>
      </c>
      <c r="N102" s="298" t="str">
        <f>IF(AND($C$2="sixth"),key!N104,IF(AND($C$2="Seventh"),key!N204,IF(AND($C$2="eighth"),key!N304,"")))</f>
        <v/>
      </c>
      <c r="O102" s="295" t="str">
        <f>IF(AND($C$2="sixth"),key!O104,IF(AND($C$2="Seventh"),key!O204,IF(AND($C$2="eighth"),key!O304,"")))</f>
        <v/>
      </c>
      <c r="P102" s="295" t="str">
        <f>IF(AND($C$2="sixth"),key!P104,IF(AND($C$2="Seventh"),key!P204,IF(AND($C$2="eighth"),key!P304,"")))</f>
        <v/>
      </c>
      <c r="Q102" s="258" t="str">
        <f t="shared" si="15"/>
        <v/>
      </c>
      <c r="R102" s="298" t="str">
        <f>IF(AND($C$2="sixth"),key!R104,IF(AND($C$2="Seventh"),key!R204,IF(AND($C$2="eighth"),key!R304,"")))</f>
        <v/>
      </c>
      <c r="S102" s="295" t="str">
        <f>IF(AND($C$2="sixth"),key!S104,IF(AND($C$2="Seventh"),key!S204,IF(AND($C$2="eighth"),key!S304,"")))</f>
        <v/>
      </c>
      <c r="T102" s="295" t="str">
        <f>IF(AND($C$2="sixth"),key!T104,IF(AND($C$2="Seventh"),key!T204,IF(AND($C$2="eighth"),key!T304,"")))</f>
        <v/>
      </c>
      <c r="U102" s="258" t="str">
        <f t="shared" si="16"/>
        <v/>
      </c>
      <c r="V102" s="298" t="str">
        <f>IF(AND($C$2="sixth"),key!V104,IF(AND($C$2="Seventh"),key!V204,IF(AND($C$2="eighth"),key!V304,"")))</f>
        <v/>
      </c>
      <c r="W102" s="295" t="str">
        <f>IF(AND($C$2="sixth"),key!W104,IF(AND($C$2="Seventh"),key!W204,IF(AND($C$2="eighth"),key!W304,"")))</f>
        <v/>
      </c>
      <c r="X102" s="295" t="str">
        <f>IF(AND($C$2="sixth"),key!X104,IF(AND($C$2="Seventh"),key!X204,IF(AND($C$2="eighth"),key!X304,"")))</f>
        <v/>
      </c>
      <c r="Y102" s="259" t="str">
        <f t="shared" si="17"/>
        <v/>
      </c>
      <c r="Z102" s="298" t="str">
        <f>IF(AND($C$2="sixth"),key!Z104,IF(AND($C$2="Seventh"),key!Z204,IF(AND($C$2="eighth"),key!Z304,"")))</f>
        <v/>
      </c>
      <c r="AA102" s="259" t="str">
        <f>IF(AND($C$2="sixth"),key!AC104,IF(AND($C$2="Seventh"),key!AC204,IF(AND($C$2="eighth"),key!AC304,"")))</f>
        <v/>
      </c>
      <c r="AB102" s="299" t="str">
        <f>IF(AND($C$2="sixth"),key!AD104,IF(AND($C$2="Seventh"),key!AD204,IF(AND($C$2="eighth"),key!AD304,"")))</f>
        <v/>
      </c>
      <c r="AC102" s="295" t="str">
        <f>IF(AND($C$2="sixth"),key!AF104,IF(AND($C$2="Seventh"),key!AF204,IF(AND($C$2="eighth"),key!AF304,"")))</f>
        <v/>
      </c>
      <c r="AD102" s="295" t="str">
        <f>IF(AND($C$2="sixth"),key!AG104,IF(AND($C$2="Seventh"),key!AG204,IF(AND($C$2="eighth"),key!AG304,"")))</f>
        <v/>
      </c>
      <c r="AE102" s="297" t="str">
        <f t="shared" si="18"/>
        <v/>
      </c>
      <c r="AF102" s="296" t="str">
        <f>IF(AND($C$2="sixth"),key!AI104,IF(AND($C$2="Seventh"),key!AI204,IF(AND($C$2="eighth"),key!AI304,"")))</f>
        <v/>
      </c>
      <c r="AG102" s="295" t="str">
        <f>IF(AND($C$2="sixth"),key!AJ104,IF(AND($C$2="Seventh"),key!AJ204,IF(AND($C$2="eighth"),key!AJ304,"")))</f>
        <v/>
      </c>
      <c r="AH102" s="295" t="str">
        <f>IF(AND($C$2="sixth"),key!AK104,IF(AND($C$2="Seventh"),key!AK204,IF(AND($C$2="eighth"),key!AK304,"")))</f>
        <v/>
      </c>
      <c r="AI102" s="258" t="str">
        <f t="shared" si="19"/>
        <v/>
      </c>
      <c r="AJ102" s="298" t="str">
        <f>IF(AND($C$2="sixth"),key!AM104,IF(AND($C$2="Seventh"),key!AM204,IF(AND($C$2="eighth"),key!AM304,"")))</f>
        <v/>
      </c>
      <c r="AK102" s="295" t="str">
        <f>IF(AND($C$2="sixth"),key!AN104,IF(AND($C$2="Seventh"),key!AN204,IF(AND($C$2="eighth"),key!AN304,"")))</f>
        <v/>
      </c>
      <c r="AL102" s="295" t="str">
        <f>IF(AND($C$2="sixth"),key!AO104,IF(AND($C$2="Seventh"),key!AO204,IF(AND($C$2="eighth"),key!AO304,"")))</f>
        <v/>
      </c>
      <c r="AM102" s="258" t="str">
        <f t="shared" si="20"/>
        <v/>
      </c>
      <c r="AN102" s="298" t="str">
        <f>IF(AND($C$2="sixth"),key!AQ104,IF(AND($C$2="Seventh"),key!AQ204,IF(AND($C$2="eighth"),key!AQ304,"")))</f>
        <v/>
      </c>
      <c r="AO102" s="295" t="str">
        <f>IF(AND($C$2="sixth"),key!AR104,IF(AND($C$2="Seventh"),key!AR204,IF(AND($C$2="eighth"),key!AR304,"")))</f>
        <v/>
      </c>
      <c r="AP102" s="295" t="str">
        <f>IF(AND($C$2="sixth"),key!AS104,IF(AND($C$2="Seventh"),key!AS204,IF(AND($C$2="eighth"),key!AS304,"")))</f>
        <v/>
      </c>
      <c r="AQ102" s="303" t="str">
        <f>IF(AND($C$2="sixth"),key!AT104,IF(AND($C$2="Seventh"),key!AT204,IF(AND($C$2="eighth"),key!AT304,"")))</f>
        <v/>
      </c>
      <c r="AR102" s="298" t="str">
        <f>IF(AND($C$2="sixth"),key!AU104,IF(AND($C$2="Seventh"),key!AU204,IF(AND($C$2="eighth"),key!AU304,"")))</f>
        <v/>
      </c>
      <c r="AS102" s="295" t="str">
        <f>IF(AND($C$2="sixth"),key!AV104,IF(AND($C$2="Seventh"),key!AV204,IF(AND($C$2="eighth"),key!AV304,"")))</f>
        <v/>
      </c>
      <c r="AT102" s="295" t="str">
        <f>IF(AND($C$2="sixth"),key!AW104,IF(AND($C$2="Seventh"),key!AW204,IF(AND($C$2="eighth"),key!AW304,"")))</f>
        <v/>
      </c>
      <c r="AU102" s="303" t="str">
        <f>IF(AND($C$2="sixth"),key!AX104,IF(AND($C$2="Seventh"),key!AX204,IF(AND($C$2="eighth"),key!AX304,"")))</f>
        <v/>
      </c>
      <c r="AV102" s="298" t="str">
        <f>IF(AND($C$2="sixth"),key!AY104,IF(AND($C$2="Seventh"),key!AY204,IF(AND($C$2="eighth"),key!AY304,"")))</f>
        <v/>
      </c>
      <c r="AW102" s="259" t="str">
        <f>IF(AND($C$2="sixth"),key!BB104,IF(AND($C$2="Seventh"),key!BB204,IF(AND($C$2="eighth"),key!BB304,"")))</f>
        <v/>
      </c>
      <c r="AX102" s="299" t="str">
        <f>IF(AND($C$2="sixth"),key!BC104,IF(AND($C$2="Seventh"),key!BC204,IF(AND($C$2="eighth"),key!BC304,"")))</f>
        <v/>
      </c>
      <c r="AY102" s="295" t="str">
        <f>IF(AND($C$2="sixth"),key!BE104,IF(AND($C$2="Seventh"),key!BE204,IF(AND($C$2="eighth"),key!BE304,"")))</f>
        <v/>
      </c>
      <c r="AZ102" s="295" t="str">
        <f>IF(AND($C$2="sixth"),key!BF104,IF(AND($C$2="Seventh"),key!BF204,IF(AND($C$2="eighth"),key!BF304,"")))</f>
        <v/>
      </c>
      <c r="BA102" s="302" t="str">
        <f>IF(AND($C$2="sixth"),key!BG104,IF(AND($C$2="Seventh"),key!BG204,IF(AND($C$2="eighth"),key!BG304,"")))</f>
        <v/>
      </c>
      <c r="BB102" s="298" t="str">
        <f>IF(AND($C$2="sixth"),key!BH104,IF(AND($C$2="Seventh"),key!BH204,IF(AND($C$2="eighth"),key!BH304,"")))</f>
        <v/>
      </c>
      <c r="BC102" s="295" t="str">
        <f>IF(AND($C$2="sixth"),key!BI104,IF(AND($C$2="Seventh"),key!BI204,IF(AND($C$2="eighth"),key!BI304,"")))</f>
        <v/>
      </c>
      <c r="BD102" s="295" t="str">
        <f>IF(AND($C$2="sixth"),key!BJ104,IF(AND($C$2="Seventh"),key!BJ204,IF(AND($C$2="eighth"),key!BJ304,"")))</f>
        <v/>
      </c>
      <c r="BE102" s="302" t="str">
        <f>IF(AND($C$2="sixth"),key!BK104,IF(AND($C$2="Seventh"),key!BK204,IF(AND($C$2="eighth"),key!BK304,"")))</f>
        <v/>
      </c>
      <c r="BF102" s="298" t="str">
        <f>IF(AND($C$2="sixth"),key!BL104,IF(AND($C$2="Seventh"),key!BL204,IF(AND($C$2="eighth"),key!BL304,"")))</f>
        <v/>
      </c>
      <c r="BG102" s="295" t="str">
        <f>IF(AND($C$2="sixth"),key!BM104,IF(AND($C$2="Seventh"),key!BM204,IF(AND($C$2="eighth"),key!BM304,"")))</f>
        <v/>
      </c>
      <c r="BH102" s="295" t="str">
        <f>IF(AND($C$2="sixth"),key!BN104,IF(AND($C$2="Seventh"),key!BN204,IF(AND($C$2="eighth"),key!BN304,"")))</f>
        <v/>
      </c>
      <c r="BI102" s="302" t="str">
        <f>IF(AND($C$2="sixth"),key!BO104,IF(AND($C$2="Seventh"),key!BO204,IF(AND($C$2="eighth"),key!BO304,"")))</f>
        <v/>
      </c>
      <c r="BJ102" s="298" t="str">
        <f>IF(AND($C$2="sixth"),key!BP104,IF(AND($C$2="Seventh"),key!BP204,IF(AND($C$2="eighth"),key!BP304,"")))</f>
        <v/>
      </c>
      <c r="BK102" s="295" t="str">
        <f>IF(AND($C$2="sixth"),key!BQ104,IF(AND($C$2="Seventh"),key!BQ204,IF(AND($C$2="eighth"),key!BQ304,"")))</f>
        <v/>
      </c>
      <c r="BL102" s="295" t="str">
        <f>IF(AND($C$2="sixth"),key!BR104,IF(AND($C$2="Seventh"),key!BR204,IF(AND($C$2="eighth"),key!BR304,"")))</f>
        <v/>
      </c>
      <c r="BM102" s="302" t="str">
        <f>IF(AND($C$2="sixth"),key!BS104,IF(AND($C$2="Seventh"),key!BS204,IF(AND($C$2="eighth"),key!BS304,"")))</f>
        <v/>
      </c>
      <c r="BN102" s="298" t="str">
        <f>IF(AND($C$2="sixth"),key!BT104,IF(AND($C$2="Seventh"),key!BT204,IF(AND($C$2="eighth"),key!BT304,"")))</f>
        <v/>
      </c>
      <c r="BO102" s="295" t="str">
        <f>IF(AND($C$2="sixth"),key!BU104,IF(AND($C$2="Seventh"),key!BU204,IF(AND($C$2="eighth"),key!BU304,"")))</f>
        <v/>
      </c>
      <c r="BP102" s="295" t="str">
        <f>IF(AND($C$2="sixth"),key!BV104,IF(AND($C$2="Seventh"),key!BV204,IF(AND($C$2="eighth"),key!BV304,"")))</f>
        <v/>
      </c>
      <c r="BQ102" s="302" t="str">
        <f>IF(AND($C$2="sixth"),key!BW104,IF(AND($C$2="Seventh"),key!BW204,IF(AND($C$2="eighth"),key!BW304,"")))</f>
        <v/>
      </c>
      <c r="BR102" s="298" t="str">
        <f>IF(AND($C$2="sixth"),key!BX104,IF(AND($C$2="Seventh"),key!BX204,IF(AND($C$2="eighth"),key!BX304,"")))</f>
        <v/>
      </c>
      <c r="BS102" s="259" t="str">
        <f>IF(AND($C$2="sixth"),key!CA104,IF(AND($C$2="Seventh"),key!CA204,IF(AND($C$2="eighth"),key!CA304,"")))</f>
        <v/>
      </c>
      <c r="BT102" s="299" t="str">
        <f>IF(AND($C$2="sixth"),key!CB104,IF(AND($C$2="Seventh"),key!CB204,IF(AND($C$2="eighth"),key!CB304,"")))</f>
        <v/>
      </c>
      <c r="BU102" s="295" t="str">
        <f>IF(AND($C$2="sixth"),key!CD104,IF(AND($C$2="Seventh"),key!CD204,IF(AND($C$2="eighth"),key!CD304,"")))</f>
        <v/>
      </c>
      <c r="BV102" s="295" t="str">
        <f>IF(AND($C$2="sixth"),key!CE104,IF(AND($C$2="Seventh"),key!CE204,IF(AND($C$2="eighth"),key!CE304,"")))</f>
        <v/>
      </c>
      <c r="BW102" s="302" t="str">
        <f>IF(AND($C$2="sixth"),key!CF104,IF(AND($C$2="Seventh"),key!CF204,IF(AND($C$2="eighth"),key!CF304,"")))</f>
        <v/>
      </c>
      <c r="BX102" s="298" t="str">
        <f>IF(AND($C$2="sixth"),key!CG104,IF(AND($C$2="Seventh"),key!CG204,IF(AND($C$2="eighth"),key!CG304,"")))</f>
        <v/>
      </c>
      <c r="BY102" s="295" t="str">
        <f>IF(AND($C$2="sixth"),key!CH104,IF(AND($C$2="Seventh"),key!CH204,IF(AND($C$2="eighth"),key!CH304,"")))</f>
        <v/>
      </c>
      <c r="BZ102" s="295" t="str">
        <f>IF(AND($C$2="sixth"),key!CI104,IF(AND($C$2="Seventh"),key!CI204,IF(AND($C$2="eighth"),key!CI304,"")))</f>
        <v/>
      </c>
      <c r="CA102" s="302" t="str">
        <f>IF(AND($C$2="sixth"),key!CJ104,IF(AND($C$2="Seventh"),key!CJ204,IF(AND($C$2="eighth"),key!CJ304,"")))</f>
        <v/>
      </c>
      <c r="CB102" s="298" t="str">
        <f>IF(AND($C$2="sixth"),key!CK104,IF(AND($C$2="Seventh"),key!CK204,IF(AND($C$2="eighth"),key!CK304,"")))</f>
        <v/>
      </c>
      <c r="CC102" s="295" t="str">
        <f>IF(AND($C$2="sixth"),key!CL104,IF(AND($C$2="Seventh"),key!CL204,IF(AND($C$2="eighth"),key!CL304,"")))</f>
        <v/>
      </c>
      <c r="CD102" s="295" t="str">
        <f>IF(AND($C$2="sixth"),key!CM104,IF(AND($C$2="Seventh"),key!CM204,IF(AND($C$2="eighth"),key!CM304,"")))</f>
        <v/>
      </c>
      <c r="CE102" s="302" t="str">
        <f>IF(AND($C$2="sixth"),key!CN104,IF(AND($C$2="Seventh"),key!CN204,IF(AND($C$2="eighth"),key!CN304,"")))</f>
        <v/>
      </c>
      <c r="CF102" s="298" t="str">
        <f>IF(AND($C$2="sixth"),key!CO104,IF(AND($C$2="Seventh"),key!CO204,IF(AND($C$2="eighth"),key!CO304,"")))</f>
        <v/>
      </c>
      <c r="CG102" s="295" t="str">
        <f>IF(AND($C$2="sixth"),key!CP104,IF(AND($C$2="Seventh"),key!CP204,IF(AND($C$2="eighth"),key!CP304,"")))</f>
        <v/>
      </c>
      <c r="CH102" s="295" t="str">
        <f>IF(AND($C$2="sixth"),key!CQ104,IF(AND($C$2="Seventh"),key!CQ204,IF(AND($C$2="eighth"),key!CQ304,"")))</f>
        <v/>
      </c>
      <c r="CI102" s="302" t="str">
        <f>IF(AND($C$2="sixth"),key!CR104,IF(AND($C$2="Seventh"),key!CR204,IF(AND($C$2="eighth"),key!CR304,"")))</f>
        <v/>
      </c>
      <c r="CJ102" s="298" t="str">
        <f>IF(AND($C$2="sixth"),key!CS104,IF(AND($C$2="Seventh"),key!CS204,IF(AND($C$2="eighth"),key!CS304,"")))</f>
        <v/>
      </c>
      <c r="CK102" s="295" t="str">
        <f>IF(AND($C$2="sixth"),key!CT104,IF(AND($C$2="Seventh"),key!CT204,IF(AND($C$2="eighth"),key!CT304,"")))</f>
        <v/>
      </c>
      <c r="CL102" s="295" t="str">
        <f>IF(AND($C$2="sixth"),key!CU104,IF(AND($C$2="Seventh"),key!CU204,IF(AND($C$2="eighth"),key!CU304,"")))</f>
        <v/>
      </c>
      <c r="CM102" s="302" t="str">
        <f>IF(AND($C$2="sixth"),key!CV104,IF(AND($C$2="Seventh"),key!CV204,IF(AND($C$2="eighth"),key!CV304,"")))</f>
        <v/>
      </c>
      <c r="CN102" s="298" t="str">
        <f>IF(AND($C$2="sixth"),key!CW104,IF(AND($C$2="Seventh"),key!CW204,IF(AND($C$2="eighth"),key!CW304,"")))</f>
        <v/>
      </c>
      <c r="CO102" s="259" t="str">
        <f>IF(AND($C$2="sixth"),key!CZ104,IF(AND($C$2="Seventh"),key!CZ204,IF(AND($C$2="eighth"),key!CZ304,"")))</f>
        <v/>
      </c>
      <c r="CP102" s="299" t="str">
        <f>IF(AND($C$2="sixth"),key!DA104,IF(AND($C$2="Seventh"),key!DA204,IF(AND($C$2="eighth"),key!DA304,"")))</f>
        <v/>
      </c>
      <c r="CQ102" s="295" t="str">
        <f>IF(AND($C$2="sixth"),key!DC104,IF(AND($C$2="Seventh"),key!DC204,IF(AND($C$2="eighth"),key!DC304,"")))</f>
        <v/>
      </c>
      <c r="CR102" s="295" t="str">
        <f>IF(AND($C$2="sixth"),key!DD104,IF(AND($C$2="Seventh"),key!DD204,IF(AND($C$2="eighth"),key!DD304,"")))</f>
        <v/>
      </c>
      <c r="CS102" s="302" t="str">
        <f>IF(AND($C$2="sixth"),key!DE104,IF(AND($C$2="Seventh"),key!DE204,IF(AND($C$2="eighth"),key!DE304,"")))</f>
        <v/>
      </c>
      <c r="CT102" s="298" t="str">
        <f>IF(AND($C$2="sixth"),key!DF104,IF(AND($C$2="Seventh"),key!DF204,IF(AND($C$2="eighth"),key!DF304,"")))</f>
        <v/>
      </c>
      <c r="CU102" s="295" t="str">
        <f>IF(AND($C$2="sixth"),key!DG104,IF(AND($C$2="Seventh"),key!DG204,IF(AND($C$2="eighth"),key!DG304,"")))</f>
        <v/>
      </c>
      <c r="CV102" s="295" t="str">
        <f>IF(AND($C$2="sixth"),key!DH104,IF(AND($C$2="Seventh"),key!DH204,IF(AND($C$2="eighth"),key!DH304,"")))</f>
        <v/>
      </c>
      <c r="CW102" s="302" t="str">
        <f>IF(AND($C$2="sixth"),key!DI104,IF(AND($C$2="Seventh"),key!DI204,IF(AND($C$2="eighth"),key!DI304,"")))</f>
        <v/>
      </c>
      <c r="CX102" s="298" t="str">
        <f>IF(AND($C$2="sixth"),key!DJ104,IF(AND($C$2="Seventh"),key!DJ204,IF(AND($C$2="eighth"),key!DJ304,"")))</f>
        <v/>
      </c>
      <c r="CY102" s="295" t="str">
        <f>IF(AND($C$2="sixth"),key!DK104,IF(AND($C$2="Seventh"),key!DK204,IF(AND($C$2="eighth"),key!DK304,"")))</f>
        <v/>
      </c>
      <c r="CZ102" s="295" t="str">
        <f>IF(AND($C$2="sixth"),key!DL104,IF(AND($C$2="Seventh"),key!DL204,IF(AND($C$2="eighth"),key!DL304,"")))</f>
        <v/>
      </c>
      <c r="DA102" s="302" t="str">
        <f>IF(AND($C$2="sixth"),key!DM104,IF(AND($C$2="Seventh"),key!DM204,IF(AND($C$2="eighth"),key!DM304,"")))</f>
        <v/>
      </c>
      <c r="DB102" s="298" t="str">
        <f>IF(AND($C$2="sixth"),key!DN104,IF(AND($C$2="Seventh"),key!DN204,IF(AND($C$2="eighth"),key!DN304,"")))</f>
        <v/>
      </c>
      <c r="DC102" s="295" t="str">
        <f>IF(AND($C$2="sixth"),key!DO104,IF(AND($C$2="Seventh"),key!DO204,IF(AND($C$2="eighth"),key!DO304,"")))</f>
        <v/>
      </c>
      <c r="DD102" s="295" t="str">
        <f>IF(AND($C$2="sixth"),key!DP104,IF(AND($C$2="Seventh"),key!DP204,IF(AND($C$2="eighth"),key!DP304,"")))</f>
        <v/>
      </c>
      <c r="DE102" s="302" t="str">
        <f>IF(AND($C$2="sixth"),key!DQ104,IF(AND($C$2="Seventh"),key!DQ204,IF(AND($C$2="eighth"),key!DQ304,"")))</f>
        <v/>
      </c>
      <c r="DF102" s="298" t="str">
        <f>IF(AND($C$2="sixth"),key!DR104,IF(AND($C$2="Seventh"),key!DR204,IF(AND($C$2="eighth"),key!DR304,"")))</f>
        <v/>
      </c>
      <c r="DG102" s="295" t="str">
        <f>IF(AND($C$2="sixth"),key!DS104,IF(AND($C$2="Seventh"),key!DS204,IF(AND($C$2="eighth"),key!DS304,"")))</f>
        <v/>
      </c>
      <c r="DH102" s="295" t="str">
        <f>IF(AND($C$2="sixth"),key!DT104,IF(AND($C$2="Seventh"),key!DT204,IF(AND($C$2="eighth"),key!DT304,"")))</f>
        <v/>
      </c>
      <c r="DI102" s="302" t="str">
        <f>IF(AND($C$2="sixth"),key!DU104,IF(AND($C$2="Seventh"),key!DU204,IF(AND($C$2="eighth"),key!DU304,"")))</f>
        <v/>
      </c>
      <c r="DJ102" s="298" t="str">
        <f>IF(AND($C$2="sixth"),key!DV104,IF(AND($C$2="Seventh"),key!DV204,IF(AND($C$2="eighth"),key!DV304,"")))</f>
        <v/>
      </c>
      <c r="DK102" s="259" t="str">
        <f>IF(AND($C$2="sixth"),key!DY104,IF(AND($C$2="Seventh"),key!DY204,IF(AND($C$2="eighth"),key!DY304,"")))</f>
        <v/>
      </c>
      <c r="DL102" s="299" t="str">
        <f>IF(AND($C$2="sixth"),key!DZ104,IF(AND($C$2="Seventh"),key!DZ204,IF(AND($C$2="eighth"),key!DZ304,"")))</f>
        <v/>
      </c>
      <c r="DM102" s="295" t="str">
        <f>IF(AND($C$2="sixth"),key!EB104,IF(AND($C$2="Seventh"),key!EB204,IF(AND($C$2="eighth"),key!EB304,"")))</f>
        <v/>
      </c>
      <c r="DN102" s="295" t="str">
        <f>IF(AND($C$2="sixth"),key!EC104,IF(AND($C$2="Seventh"),key!EC204,IF(AND($C$2="eighth"),key!EC304,"")))</f>
        <v/>
      </c>
      <c r="DO102" s="302" t="str">
        <f>IF(AND($C$2="sixth"),key!ED104,IF(AND($C$2="Seventh"),key!ED204,IF(AND($C$2="eighth"),key!ED304,"")))</f>
        <v/>
      </c>
      <c r="DP102" s="298" t="str">
        <f>IF(AND($C$2="sixth"),key!EE104,IF(AND($C$2="Seventh"),key!EE204,IF(AND($C$2="eighth"),key!EE304,"")))</f>
        <v/>
      </c>
      <c r="DQ102" s="295" t="str">
        <f>IF(AND($C$2="sixth"),key!EF104,IF(AND($C$2="Seventh"),key!EF204,IF(AND($C$2="eighth"),key!EF304,"")))</f>
        <v/>
      </c>
      <c r="DR102" s="295" t="str">
        <f>IF(AND($C$2="sixth"),key!EG104,IF(AND($C$2="Seventh"),key!EG204,IF(AND($C$2="eighth"),key!EG304,"")))</f>
        <v/>
      </c>
      <c r="DS102" s="302" t="str">
        <f>IF(AND($C$2="sixth"),key!EH104,IF(AND($C$2="Seventh"),key!EH204,IF(AND($C$2="eighth"),key!EH304,"")))</f>
        <v/>
      </c>
      <c r="DT102" s="298" t="str">
        <f>IF(AND($C$2="sixth"),key!EI104,IF(AND($C$2="Seventh"),key!EI204,IF(AND($C$2="eighth"),key!EI304,"")))</f>
        <v/>
      </c>
      <c r="DU102" s="295" t="str">
        <f>IF(AND($C$2="sixth"),key!EJ104,IF(AND($C$2="Seventh"),key!EJ204,IF(AND($C$2="eighth"),key!EJ304,"")))</f>
        <v/>
      </c>
      <c r="DV102" s="295" t="str">
        <f>IF(AND($C$2="sixth"),key!EK104,IF(AND($C$2="Seventh"),key!EK204,IF(AND($C$2="eighth"),key!EK304,"")))</f>
        <v/>
      </c>
      <c r="DW102" s="302" t="str">
        <f>IF(AND($C$2="sixth"),key!EL104,IF(AND($C$2="Seventh"),key!EL204,IF(AND($C$2="eighth"),key!EL304,"")))</f>
        <v/>
      </c>
      <c r="DX102" s="298" t="str">
        <f>IF(AND($C$2="sixth"),key!EM104,IF(AND($C$2="Seventh"),key!EM204,IF(AND($C$2="eighth"),key!EM304,"")))</f>
        <v/>
      </c>
      <c r="DY102" s="295" t="str">
        <f>IF(AND($C$2="sixth"),key!EN104,IF(AND($C$2="Seventh"),key!EN204,IF(AND($C$2="eighth"),key!EN304,"")))</f>
        <v/>
      </c>
      <c r="DZ102" s="295" t="str">
        <f>IF(AND($C$2="sixth"),key!EO104,IF(AND($C$2="Seventh"),key!EO204,IF(AND($C$2="eighth"),key!EO304,"")))</f>
        <v/>
      </c>
      <c r="EA102" s="302" t="str">
        <f>IF(AND($C$2="sixth"),key!EP104,IF(AND($C$2="Seventh"),key!EP204,IF(AND($C$2="eighth"),key!EP304,"")))</f>
        <v/>
      </c>
      <c r="EB102" s="298" t="str">
        <f>IF(AND($C$2="sixth"),key!EQ104,IF(AND($C$2="Seventh"),key!EQ204,IF(AND($C$2="eighth"),key!EQ304,"")))</f>
        <v/>
      </c>
      <c r="EC102" s="295" t="str">
        <f>IF(AND($C$2="sixth"),key!ER104,IF(AND($C$2="Seventh"),key!ER204,IF(AND($C$2="eighth"),key!ER304,"")))</f>
        <v/>
      </c>
      <c r="ED102" s="295" t="str">
        <f>IF(AND($C$2="sixth"),key!ES104,IF(AND($C$2="Seventh"),key!ES204,IF(AND($C$2="eighth"),key!ES304,"")))</f>
        <v/>
      </c>
      <c r="EE102" s="302" t="str">
        <f>IF(AND($C$2="sixth"),key!ET104,IF(AND($C$2="Seventh"),key!ET204,IF(AND($C$2="eighth"),key!ET304,"")))</f>
        <v/>
      </c>
      <c r="EF102" s="298" t="str">
        <f>IF(AND($C$2="sixth"),key!EU104,IF(AND($C$2="Seventh"),key!EU204,IF(AND($C$2="eighth"),key!EU304,"")))</f>
        <v/>
      </c>
      <c r="EG102" s="259" t="str">
        <f>IF(AND($C$2="sixth"),key!EX104,IF(AND($C$2="Seventh"),key!EX204,IF(AND($C$2="eighth"),key!EX304,"")))</f>
        <v/>
      </c>
      <c r="EH102" s="299" t="str">
        <f>IF(AND($C$2="sixth"),key!EY104,IF(AND($C$2="Seventh"),key!EY204,IF(AND($C$2="eighth"),key!EY304,"")))</f>
        <v/>
      </c>
      <c r="EI102" s="260" t="str">
        <f t="shared" si="21"/>
        <v/>
      </c>
      <c r="EJ102" s="254" t="str">
        <f>IF(AND($C$2="sixth"),key!EZ104,IF(AND($C$2="Seventh"),key!EZ204,IF(AND($C$2="eighth"),key!EZ304,"")))</f>
        <v/>
      </c>
      <c r="EK102" s="254" t="str">
        <f>IF(AND($C$2="sixth"),key!FA104,IF(AND($C$2="Seventh"),key!FA204,IF(AND($C$2="eighth"),key!FA304,"")))</f>
        <v/>
      </c>
      <c r="EL102" s="254" t="str">
        <f>IF(AND($C$2="sixth"),key!FB104,IF(AND($C$2="Seventh"),key!FB204,IF(AND($C$2="eighth"),key!FB304,"")))</f>
        <v/>
      </c>
      <c r="EM102" s="254" t="str">
        <f>IF(AND($C$2="sixth"),key!FC104,IF(AND($C$2="Seventh"),key!FC204,IF(AND($C$2="eighth"),key!FC304,"")))</f>
        <v/>
      </c>
      <c r="EN102" s="254" t="str">
        <f>IF(AND($C$2="sixth"),key!FD104,IF(AND($C$2="Seventh"),key!FD204,IF(AND($C$2="eighth"),key!FD304,"")))</f>
        <v/>
      </c>
      <c r="EO102" s="310" t="str">
        <f>IF(AND($C$2="sixth"),key!FE104,IF(AND($C$2="Seventh"),key!FE204,IF(AND($C$2="eighth"),key!FE304,"")))</f>
        <v/>
      </c>
      <c r="EP102" s="311" t="str">
        <f>IF(AND($C$2="sixth"),key!FF104,IF(AND($C$2="Seventh"),key!FF204,IF(AND($C$2="eighth"),key!FF304,"")))</f>
        <v xml:space="preserve"> </v>
      </c>
      <c r="EQ102" s="254" t="str">
        <f>IF(AND($C$2="sixth"),key!FG104,IF(AND($C$2="Seventh"),key!FG204,IF(AND($C$2="eighth"),key!FG304,"")))</f>
        <v/>
      </c>
      <c r="ER102" s="254" t="str">
        <f>IF(AND($C$2="sixth"),key!FH104,IF(AND($C$2="Seventh"),key!FH204,IF(AND($C$2="eighth"),key!FH304,"")))</f>
        <v/>
      </c>
      <c r="ES102" s="254" t="str">
        <f>IF(AND($C$2="sixth"),key!FI104,IF(AND($C$2="Seventh"),key!FI204,IF(AND($C$2="eighth"),key!FI304,"")))</f>
        <v/>
      </c>
      <c r="ET102" s="254" t="str">
        <f>IF(AND($C$2="sixth"),key!FJ104,IF(AND($C$2="Seventh"),key!FJ204,IF(AND($C$2="eighth"),key!FJ304,"")))</f>
        <v/>
      </c>
      <c r="EU102" s="254" t="str">
        <f>IF(AND($C$2="sixth"),key!FK104,IF(AND($C$2="Seventh"),key!FK204,IF(AND($C$2="eighth"),key!FK304,"")))</f>
        <v/>
      </c>
      <c r="EV102" s="310" t="str">
        <f>IF(AND($C$2="sixth"),key!FL104,IF(AND($C$2="Seventh"),key!FL204,IF(AND($C$2="eighth"),key!FL304,"")))</f>
        <v/>
      </c>
      <c r="EW102" s="311" t="str">
        <f>IF(AND($C$2="sixth"),key!FM104,IF(AND($C$2="Seventh"),key!FM204,IF(AND($C$2="eighth"),key!FM304,"")))</f>
        <v xml:space="preserve"> </v>
      </c>
      <c r="EX102" s="254" t="str">
        <f>IF(AND($C$2="sixth"),key!FN104,IF(AND($C$2="Seventh"),key!FN204,IF(AND($C$2="eighth"),key!FN304,"")))</f>
        <v/>
      </c>
      <c r="EY102" s="254" t="str">
        <f>IF(AND($C$2="sixth"),key!FO104,IF(AND($C$2="Seventh"),key!FO204,IF(AND($C$2="eighth"),key!FO304,"")))</f>
        <v/>
      </c>
      <c r="EZ102" s="254" t="str">
        <f>IF(AND($C$2="sixth"),key!FP104,IF(AND($C$2="Seventh"),key!FP204,IF(AND($C$2="eighth"),key!FP304,"")))</f>
        <v/>
      </c>
      <c r="FA102" s="254" t="str">
        <f>IF(AND($C$2="sixth"),key!FQ104,IF(AND($C$2="Seventh"),key!FQ204,IF(AND($C$2="eighth"),key!FQ304,"")))</f>
        <v/>
      </c>
      <c r="FB102" s="254" t="str">
        <f>IF(AND($C$2="sixth"),key!FR104,IF(AND($C$2="Seventh"),key!FR204,IF(AND($C$2="eighth"),key!FR304,"")))</f>
        <v/>
      </c>
      <c r="FC102" s="310" t="str">
        <f>IF(AND($C$2="sixth"),key!FS104,IF(AND($C$2="Seventh"),key!FS204,IF(AND($C$2="eighth"),key!FS304,"")))</f>
        <v/>
      </c>
      <c r="FD102" s="311" t="str">
        <f>IF(AND($C$2="sixth"),key!FT104,IF(AND($C$2="Seventh"),key!FT204,IF(AND($C$2="eighth"),key!FT304,"")))</f>
        <v xml:space="preserve"> </v>
      </c>
      <c r="FE102" s="344" t="str">
        <f t="shared" si="13"/>
        <v/>
      </c>
      <c r="FF102" s="261" t="str">
        <f>IF(AND($C$2="sixth"),key!GI104,IF(AND($C$2="Seventh"),key!GI204,IF(AND($C$2="eighth"),key!GI304,"")))</f>
        <v/>
      </c>
      <c r="FG102" s="842" t="str">
        <f>IF(AND($C$2="sixth"),key!GJ104,IF(AND($C$2="Seventh"),key!GJ204,IF(AND($C$2="eighth"),key!GJ304,"")))</f>
        <v/>
      </c>
      <c r="FH102" s="843"/>
      <c r="FI102" s="255" t="str">
        <f>IF(AND($C$2="sixth"),key!GG104,IF(AND($C$2="Seventh"),key!GG204,IF(AND($C$2="eighth"),key!GG304,"")))</f>
        <v/>
      </c>
      <c r="FJ102" s="330" t="str">
        <f t="shared" si="22"/>
        <v/>
      </c>
      <c r="FK102" s="248"/>
      <c r="FL102" s="248"/>
      <c r="FY102" s="50" t="str">
        <f>IF(AND($C$2="sixth"),key!GH104,IF(AND($C$2="Seventh"),key!GH204,IF(AND($C$2="eighth"),key!GH304,"")))</f>
        <v/>
      </c>
    </row>
    <row r="103" spans="1:193" ht="18.75">
      <c r="A103" s="257">
        <v>97</v>
      </c>
      <c r="B103" s="291" t="str">
        <f>IF(AND($C$2="sixth"),key!E105,IF(AND($C$2="Seventh"),key!E205,IF(AND($C$2="eighth"),key!E305,"")))</f>
        <v/>
      </c>
      <c r="C103" s="288" t="str">
        <f>IF(ISNA(VLOOKUP(D103,Register!A$7:Z$315,10,FALSE)),"",VLOOKUP(D103,Register!A$7:Z$315,10,FALSE))</f>
        <v/>
      </c>
      <c r="D103" s="289" t="str">
        <f>IF(AND($C$2="sixth"),key!B105,IF(AND($C$2="Seventh"),key!B205,IF(AND($C$2="eighth"),key!B305,"")))</f>
        <v/>
      </c>
      <c r="E103" s="290" t="str">
        <f>IF(AND($C$2="sixth"),key!C105,IF(AND($C$2="Seventh"),key!C205,IF(AND($C$2="eighth"),key!C305,"")))</f>
        <v/>
      </c>
      <c r="F103" s="290" t="str">
        <f>IF(AND($C$2="sixth"),key!D105,IF(AND($C$2="Seventh"),key!D205,IF(AND($C$2="eighth"),key!D305,"")))</f>
        <v/>
      </c>
      <c r="G103" s="295" t="str">
        <f>IF(AND($C$2="sixth"),key!G105,IF(AND($C$2="Seventh"),key!G205,IF(AND($C$2="eighth"),key!G305,"")))</f>
        <v/>
      </c>
      <c r="H103" s="295" t="str">
        <f>IF(AND($C$2="sixth"),key!H105,IF(AND($C$2="Seventh"),key!H205,IF(AND($C$2="eighth"),key!H305,"")))</f>
        <v/>
      </c>
      <c r="I103" s="297" t="str">
        <f t="shared" si="12"/>
        <v/>
      </c>
      <c r="J103" s="296" t="str">
        <f>IF(AND($C$2="sixth"),key!J105,IF(AND($C$2="Seventh"),key!J205,IF(AND($C$2="eighth"),key!J305,"")))</f>
        <v/>
      </c>
      <c r="K103" s="295" t="str">
        <f>IF(AND($C$2="sixth"),key!K105,IF(AND($C$2="Seventh"),key!K205,IF(AND($C$2="eighth"),key!K305,"")))</f>
        <v/>
      </c>
      <c r="L103" s="295" t="str">
        <f>IF(AND($C$2="sixth"),key!L105,IF(AND($C$2="Seventh"),key!L205,IF(AND($C$2="eighth"),key!L305,"")))</f>
        <v/>
      </c>
      <c r="M103" s="258" t="str">
        <f t="shared" si="14"/>
        <v/>
      </c>
      <c r="N103" s="298" t="str">
        <f>IF(AND($C$2="sixth"),key!N105,IF(AND($C$2="Seventh"),key!N205,IF(AND($C$2="eighth"),key!N305,"")))</f>
        <v/>
      </c>
      <c r="O103" s="295" t="str">
        <f>IF(AND($C$2="sixth"),key!O105,IF(AND($C$2="Seventh"),key!O205,IF(AND($C$2="eighth"),key!O305,"")))</f>
        <v/>
      </c>
      <c r="P103" s="295" t="str">
        <f>IF(AND($C$2="sixth"),key!P105,IF(AND($C$2="Seventh"),key!P205,IF(AND($C$2="eighth"),key!P305,"")))</f>
        <v/>
      </c>
      <c r="Q103" s="258" t="str">
        <f t="shared" si="15"/>
        <v/>
      </c>
      <c r="R103" s="298" t="str">
        <f>IF(AND($C$2="sixth"),key!R105,IF(AND($C$2="Seventh"),key!R205,IF(AND($C$2="eighth"),key!R305,"")))</f>
        <v/>
      </c>
      <c r="S103" s="295" t="str">
        <f>IF(AND($C$2="sixth"),key!S105,IF(AND($C$2="Seventh"),key!S205,IF(AND($C$2="eighth"),key!S305,"")))</f>
        <v/>
      </c>
      <c r="T103" s="295" t="str">
        <f>IF(AND($C$2="sixth"),key!T105,IF(AND($C$2="Seventh"),key!T205,IF(AND($C$2="eighth"),key!T305,"")))</f>
        <v/>
      </c>
      <c r="U103" s="258" t="str">
        <f t="shared" si="16"/>
        <v/>
      </c>
      <c r="V103" s="298" t="str">
        <f>IF(AND($C$2="sixth"),key!V105,IF(AND($C$2="Seventh"),key!V205,IF(AND($C$2="eighth"),key!V305,"")))</f>
        <v/>
      </c>
      <c r="W103" s="295" t="str">
        <f>IF(AND($C$2="sixth"),key!W105,IF(AND($C$2="Seventh"),key!W205,IF(AND($C$2="eighth"),key!W305,"")))</f>
        <v/>
      </c>
      <c r="X103" s="295" t="str">
        <f>IF(AND($C$2="sixth"),key!X105,IF(AND($C$2="Seventh"),key!X205,IF(AND($C$2="eighth"),key!X305,"")))</f>
        <v/>
      </c>
      <c r="Y103" s="259" t="str">
        <f t="shared" si="17"/>
        <v/>
      </c>
      <c r="Z103" s="298" t="str">
        <f>IF(AND($C$2="sixth"),key!Z105,IF(AND($C$2="Seventh"),key!Z205,IF(AND($C$2="eighth"),key!Z305,"")))</f>
        <v/>
      </c>
      <c r="AA103" s="259" t="str">
        <f>IF(AND($C$2="sixth"),key!AC105,IF(AND($C$2="Seventh"),key!AC205,IF(AND($C$2="eighth"),key!AC305,"")))</f>
        <v/>
      </c>
      <c r="AB103" s="299" t="str">
        <f>IF(AND($C$2="sixth"),key!AD105,IF(AND($C$2="Seventh"),key!AD205,IF(AND($C$2="eighth"),key!AD305,"")))</f>
        <v/>
      </c>
      <c r="AC103" s="295" t="str">
        <f>IF(AND($C$2="sixth"),key!AF105,IF(AND($C$2="Seventh"),key!AF205,IF(AND($C$2="eighth"),key!AF305,"")))</f>
        <v/>
      </c>
      <c r="AD103" s="295" t="str">
        <f>IF(AND($C$2="sixth"),key!AG105,IF(AND($C$2="Seventh"),key!AG205,IF(AND($C$2="eighth"),key!AG305,"")))</f>
        <v/>
      </c>
      <c r="AE103" s="297" t="str">
        <f t="shared" si="18"/>
        <v/>
      </c>
      <c r="AF103" s="296" t="str">
        <f>IF(AND($C$2="sixth"),key!AI105,IF(AND($C$2="Seventh"),key!AI205,IF(AND($C$2="eighth"),key!AI305,"")))</f>
        <v/>
      </c>
      <c r="AG103" s="295" t="str">
        <f>IF(AND($C$2="sixth"),key!AJ105,IF(AND($C$2="Seventh"),key!AJ205,IF(AND($C$2="eighth"),key!AJ305,"")))</f>
        <v/>
      </c>
      <c r="AH103" s="295" t="str">
        <f>IF(AND($C$2="sixth"),key!AK105,IF(AND($C$2="Seventh"),key!AK205,IF(AND($C$2="eighth"),key!AK305,"")))</f>
        <v/>
      </c>
      <c r="AI103" s="258" t="str">
        <f t="shared" si="19"/>
        <v/>
      </c>
      <c r="AJ103" s="298" t="str">
        <f>IF(AND($C$2="sixth"),key!AM105,IF(AND($C$2="Seventh"),key!AM205,IF(AND($C$2="eighth"),key!AM305,"")))</f>
        <v/>
      </c>
      <c r="AK103" s="295" t="str">
        <f>IF(AND($C$2="sixth"),key!AN105,IF(AND($C$2="Seventh"),key!AN205,IF(AND($C$2="eighth"),key!AN305,"")))</f>
        <v/>
      </c>
      <c r="AL103" s="295" t="str">
        <f>IF(AND($C$2="sixth"),key!AO105,IF(AND($C$2="Seventh"),key!AO205,IF(AND($C$2="eighth"),key!AO305,"")))</f>
        <v/>
      </c>
      <c r="AM103" s="258" t="str">
        <f t="shared" si="20"/>
        <v/>
      </c>
      <c r="AN103" s="298" t="str">
        <f>IF(AND($C$2="sixth"),key!AQ105,IF(AND($C$2="Seventh"),key!AQ205,IF(AND($C$2="eighth"),key!AQ305,"")))</f>
        <v/>
      </c>
      <c r="AO103" s="295" t="str">
        <f>IF(AND($C$2="sixth"),key!AR105,IF(AND($C$2="Seventh"),key!AR205,IF(AND($C$2="eighth"),key!AR305,"")))</f>
        <v/>
      </c>
      <c r="AP103" s="295" t="str">
        <f>IF(AND($C$2="sixth"),key!AS105,IF(AND($C$2="Seventh"),key!AS205,IF(AND($C$2="eighth"),key!AS305,"")))</f>
        <v/>
      </c>
      <c r="AQ103" s="303" t="str">
        <f>IF(AND($C$2="sixth"),key!AT105,IF(AND($C$2="Seventh"),key!AT205,IF(AND($C$2="eighth"),key!AT305,"")))</f>
        <v/>
      </c>
      <c r="AR103" s="298" t="str">
        <f>IF(AND($C$2="sixth"),key!AU105,IF(AND($C$2="Seventh"),key!AU205,IF(AND($C$2="eighth"),key!AU305,"")))</f>
        <v/>
      </c>
      <c r="AS103" s="295" t="str">
        <f>IF(AND($C$2="sixth"),key!AV105,IF(AND($C$2="Seventh"),key!AV205,IF(AND($C$2="eighth"),key!AV305,"")))</f>
        <v/>
      </c>
      <c r="AT103" s="295" t="str">
        <f>IF(AND($C$2="sixth"),key!AW105,IF(AND($C$2="Seventh"),key!AW205,IF(AND($C$2="eighth"),key!AW305,"")))</f>
        <v/>
      </c>
      <c r="AU103" s="303" t="str">
        <f>IF(AND($C$2="sixth"),key!AX105,IF(AND($C$2="Seventh"),key!AX205,IF(AND($C$2="eighth"),key!AX305,"")))</f>
        <v/>
      </c>
      <c r="AV103" s="298" t="str">
        <f>IF(AND($C$2="sixth"),key!AY105,IF(AND($C$2="Seventh"),key!AY205,IF(AND($C$2="eighth"),key!AY305,"")))</f>
        <v/>
      </c>
      <c r="AW103" s="259" t="str">
        <f>IF(AND($C$2="sixth"),key!BB105,IF(AND($C$2="Seventh"),key!BB205,IF(AND($C$2="eighth"),key!BB305,"")))</f>
        <v/>
      </c>
      <c r="AX103" s="299" t="str">
        <f>IF(AND($C$2="sixth"),key!BC105,IF(AND($C$2="Seventh"),key!BC205,IF(AND($C$2="eighth"),key!BC305,"")))</f>
        <v/>
      </c>
      <c r="AY103" s="295" t="str">
        <f>IF(AND($C$2="sixth"),key!BE105,IF(AND($C$2="Seventh"),key!BE205,IF(AND($C$2="eighth"),key!BE305,"")))</f>
        <v/>
      </c>
      <c r="AZ103" s="295" t="str">
        <f>IF(AND($C$2="sixth"),key!BF105,IF(AND($C$2="Seventh"),key!BF205,IF(AND($C$2="eighth"),key!BF305,"")))</f>
        <v/>
      </c>
      <c r="BA103" s="302" t="str">
        <f>IF(AND($C$2="sixth"),key!BG105,IF(AND($C$2="Seventh"),key!BG205,IF(AND($C$2="eighth"),key!BG305,"")))</f>
        <v/>
      </c>
      <c r="BB103" s="298" t="str">
        <f>IF(AND($C$2="sixth"),key!BH105,IF(AND($C$2="Seventh"),key!BH205,IF(AND($C$2="eighth"),key!BH305,"")))</f>
        <v/>
      </c>
      <c r="BC103" s="295" t="str">
        <f>IF(AND($C$2="sixth"),key!BI105,IF(AND($C$2="Seventh"),key!BI205,IF(AND($C$2="eighth"),key!BI305,"")))</f>
        <v/>
      </c>
      <c r="BD103" s="295" t="str">
        <f>IF(AND($C$2="sixth"),key!BJ105,IF(AND($C$2="Seventh"),key!BJ205,IF(AND($C$2="eighth"),key!BJ305,"")))</f>
        <v/>
      </c>
      <c r="BE103" s="302" t="str">
        <f>IF(AND($C$2="sixth"),key!BK105,IF(AND($C$2="Seventh"),key!BK205,IF(AND($C$2="eighth"),key!BK305,"")))</f>
        <v/>
      </c>
      <c r="BF103" s="298" t="str">
        <f>IF(AND($C$2="sixth"),key!BL105,IF(AND($C$2="Seventh"),key!BL205,IF(AND($C$2="eighth"),key!BL305,"")))</f>
        <v/>
      </c>
      <c r="BG103" s="295" t="str">
        <f>IF(AND($C$2="sixth"),key!BM105,IF(AND($C$2="Seventh"),key!BM205,IF(AND($C$2="eighth"),key!BM305,"")))</f>
        <v/>
      </c>
      <c r="BH103" s="295" t="str">
        <f>IF(AND($C$2="sixth"),key!BN105,IF(AND($C$2="Seventh"),key!BN205,IF(AND($C$2="eighth"),key!BN305,"")))</f>
        <v/>
      </c>
      <c r="BI103" s="302" t="str">
        <f>IF(AND($C$2="sixth"),key!BO105,IF(AND($C$2="Seventh"),key!BO205,IF(AND($C$2="eighth"),key!BO305,"")))</f>
        <v/>
      </c>
      <c r="BJ103" s="298" t="str">
        <f>IF(AND($C$2="sixth"),key!BP105,IF(AND($C$2="Seventh"),key!BP205,IF(AND($C$2="eighth"),key!BP305,"")))</f>
        <v/>
      </c>
      <c r="BK103" s="295" t="str">
        <f>IF(AND($C$2="sixth"),key!BQ105,IF(AND($C$2="Seventh"),key!BQ205,IF(AND($C$2="eighth"),key!BQ305,"")))</f>
        <v/>
      </c>
      <c r="BL103" s="295" t="str">
        <f>IF(AND($C$2="sixth"),key!BR105,IF(AND($C$2="Seventh"),key!BR205,IF(AND($C$2="eighth"),key!BR305,"")))</f>
        <v/>
      </c>
      <c r="BM103" s="302" t="str">
        <f>IF(AND($C$2="sixth"),key!BS105,IF(AND($C$2="Seventh"),key!BS205,IF(AND($C$2="eighth"),key!BS305,"")))</f>
        <v/>
      </c>
      <c r="BN103" s="298" t="str">
        <f>IF(AND($C$2="sixth"),key!BT105,IF(AND($C$2="Seventh"),key!BT205,IF(AND($C$2="eighth"),key!BT305,"")))</f>
        <v/>
      </c>
      <c r="BO103" s="295" t="str">
        <f>IF(AND($C$2="sixth"),key!BU105,IF(AND($C$2="Seventh"),key!BU205,IF(AND($C$2="eighth"),key!BU305,"")))</f>
        <v/>
      </c>
      <c r="BP103" s="295" t="str">
        <f>IF(AND($C$2="sixth"),key!BV105,IF(AND($C$2="Seventh"),key!BV205,IF(AND($C$2="eighth"),key!BV305,"")))</f>
        <v/>
      </c>
      <c r="BQ103" s="302" t="str">
        <f>IF(AND($C$2="sixth"),key!BW105,IF(AND($C$2="Seventh"),key!BW205,IF(AND($C$2="eighth"),key!BW305,"")))</f>
        <v/>
      </c>
      <c r="BR103" s="298" t="str">
        <f>IF(AND($C$2="sixth"),key!BX105,IF(AND($C$2="Seventh"),key!BX205,IF(AND($C$2="eighth"),key!BX305,"")))</f>
        <v/>
      </c>
      <c r="BS103" s="259" t="str">
        <f>IF(AND($C$2="sixth"),key!CA105,IF(AND($C$2="Seventh"),key!CA205,IF(AND($C$2="eighth"),key!CA305,"")))</f>
        <v/>
      </c>
      <c r="BT103" s="299" t="str">
        <f>IF(AND($C$2="sixth"),key!CB105,IF(AND($C$2="Seventh"),key!CB205,IF(AND($C$2="eighth"),key!CB305,"")))</f>
        <v/>
      </c>
      <c r="BU103" s="295" t="str">
        <f>IF(AND($C$2="sixth"),key!CD105,IF(AND($C$2="Seventh"),key!CD205,IF(AND($C$2="eighth"),key!CD305,"")))</f>
        <v/>
      </c>
      <c r="BV103" s="295" t="str">
        <f>IF(AND($C$2="sixth"),key!CE105,IF(AND($C$2="Seventh"),key!CE205,IF(AND($C$2="eighth"),key!CE305,"")))</f>
        <v/>
      </c>
      <c r="BW103" s="302" t="str">
        <f>IF(AND($C$2="sixth"),key!CF105,IF(AND($C$2="Seventh"),key!CF205,IF(AND($C$2="eighth"),key!CF305,"")))</f>
        <v/>
      </c>
      <c r="BX103" s="298" t="str">
        <f>IF(AND($C$2="sixth"),key!CG105,IF(AND($C$2="Seventh"),key!CG205,IF(AND($C$2="eighth"),key!CG305,"")))</f>
        <v/>
      </c>
      <c r="BY103" s="295" t="str">
        <f>IF(AND($C$2="sixth"),key!CH105,IF(AND($C$2="Seventh"),key!CH205,IF(AND($C$2="eighth"),key!CH305,"")))</f>
        <v/>
      </c>
      <c r="BZ103" s="295" t="str">
        <f>IF(AND($C$2="sixth"),key!CI105,IF(AND($C$2="Seventh"),key!CI205,IF(AND($C$2="eighth"),key!CI305,"")))</f>
        <v/>
      </c>
      <c r="CA103" s="302" t="str">
        <f>IF(AND($C$2="sixth"),key!CJ105,IF(AND($C$2="Seventh"),key!CJ205,IF(AND($C$2="eighth"),key!CJ305,"")))</f>
        <v/>
      </c>
      <c r="CB103" s="298" t="str">
        <f>IF(AND($C$2="sixth"),key!CK105,IF(AND($C$2="Seventh"),key!CK205,IF(AND($C$2="eighth"),key!CK305,"")))</f>
        <v/>
      </c>
      <c r="CC103" s="295" t="str">
        <f>IF(AND($C$2="sixth"),key!CL105,IF(AND($C$2="Seventh"),key!CL205,IF(AND($C$2="eighth"),key!CL305,"")))</f>
        <v/>
      </c>
      <c r="CD103" s="295" t="str">
        <f>IF(AND($C$2="sixth"),key!CM105,IF(AND($C$2="Seventh"),key!CM205,IF(AND($C$2="eighth"),key!CM305,"")))</f>
        <v/>
      </c>
      <c r="CE103" s="302" t="str">
        <f>IF(AND($C$2="sixth"),key!CN105,IF(AND($C$2="Seventh"),key!CN205,IF(AND($C$2="eighth"),key!CN305,"")))</f>
        <v/>
      </c>
      <c r="CF103" s="298" t="str">
        <f>IF(AND($C$2="sixth"),key!CO105,IF(AND($C$2="Seventh"),key!CO205,IF(AND($C$2="eighth"),key!CO305,"")))</f>
        <v/>
      </c>
      <c r="CG103" s="295" t="str">
        <f>IF(AND($C$2="sixth"),key!CP105,IF(AND($C$2="Seventh"),key!CP205,IF(AND($C$2="eighth"),key!CP305,"")))</f>
        <v/>
      </c>
      <c r="CH103" s="295" t="str">
        <f>IF(AND($C$2="sixth"),key!CQ105,IF(AND($C$2="Seventh"),key!CQ205,IF(AND($C$2="eighth"),key!CQ305,"")))</f>
        <v/>
      </c>
      <c r="CI103" s="302" t="str">
        <f>IF(AND($C$2="sixth"),key!CR105,IF(AND($C$2="Seventh"),key!CR205,IF(AND($C$2="eighth"),key!CR305,"")))</f>
        <v/>
      </c>
      <c r="CJ103" s="298" t="str">
        <f>IF(AND($C$2="sixth"),key!CS105,IF(AND($C$2="Seventh"),key!CS205,IF(AND($C$2="eighth"),key!CS305,"")))</f>
        <v/>
      </c>
      <c r="CK103" s="295" t="str">
        <f>IF(AND($C$2="sixth"),key!CT105,IF(AND($C$2="Seventh"),key!CT205,IF(AND($C$2="eighth"),key!CT305,"")))</f>
        <v/>
      </c>
      <c r="CL103" s="295" t="str">
        <f>IF(AND($C$2="sixth"),key!CU105,IF(AND($C$2="Seventh"),key!CU205,IF(AND($C$2="eighth"),key!CU305,"")))</f>
        <v/>
      </c>
      <c r="CM103" s="302" t="str">
        <f>IF(AND($C$2="sixth"),key!CV105,IF(AND($C$2="Seventh"),key!CV205,IF(AND($C$2="eighth"),key!CV305,"")))</f>
        <v/>
      </c>
      <c r="CN103" s="298" t="str">
        <f>IF(AND($C$2="sixth"),key!CW105,IF(AND($C$2="Seventh"),key!CW205,IF(AND($C$2="eighth"),key!CW305,"")))</f>
        <v/>
      </c>
      <c r="CO103" s="259" t="str">
        <f>IF(AND($C$2="sixth"),key!CZ105,IF(AND($C$2="Seventh"),key!CZ205,IF(AND($C$2="eighth"),key!CZ305,"")))</f>
        <v/>
      </c>
      <c r="CP103" s="299" t="str">
        <f>IF(AND($C$2="sixth"),key!DA105,IF(AND($C$2="Seventh"),key!DA205,IF(AND($C$2="eighth"),key!DA305,"")))</f>
        <v/>
      </c>
      <c r="CQ103" s="295" t="str">
        <f>IF(AND($C$2="sixth"),key!DC105,IF(AND($C$2="Seventh"),key!DC205,IF(AND($C$2="eighth"),key!DC305,"")))</f>
        <v/>
      </c>
      <c r="CR103" s="295" t="str">
        <f>IF(AND($C$2="sixth"),key!DD105,IF(AND($C$2="Seventh"),key!DD205,IF(AND($C$2="eighth"),key!DD305,"")))</f>
        <v/>
      </c>
      <c r="CS103" s="302" t="str">
        <f>IF(AND($C$2="sixth"),key!DE105,IF(AND($C$2="Seventh"),key!DE205,IF(AND($C$2="eighth"),key!DE305,"")))</f>
        <v/>
      </c>
      <c r="CT103" s="298" t="str">
        <f>IF(AND($C$2="sixth"),key!DF105,IF(AND($C$2="Seventh"),key!DF205,IF(AND($C$2="eighth"),key!DF305,"")))</f>
        <v/>
      </c>
      <c r="CU103" s="295" t="str">
        <f>IF(AND($C$2="sixth"),key!DG105,IF(AND($C$2="Seventh"),key!DG205,IF(AND($C$2="eighth"),key!DG305,"")))</f>
        <v/>
      </c>
      <c r="CV103" s="295" t="str">
        <f>IF(AND($C$2="sixth"),key!DH105,IF(AND($C$2="Seventh"),key!DH205,IF(AND($C$2="eighth"),key!DH305,"")))</f>
        <v/>
      </c>
      <c r="CW103" s="302" t="str">
        <f>IF(AND($C$2="sixth"),key!DI105,IF(AND($C$2="Seventh"),key!DI205,IF(AND($C$2="eighth"),key!DI305,"")))</f>
        <v/>
      </c>
      <c r="CX103" s="298" t="str">
        <f>IF(AND($C$2="sixth"),key!DJ105,IF(AND($C$2="Seventh"),key!DJ205,IF(AND($C$2="eighth"),key!DJ305,"")))</f>
        <v/>
      </c>
      <c r="CY103" s="295" t="str">
        <f>IF(AND($C$2="sixth"),key!DK105,IF(AND($C$2="Seventh"),key!DK205,IF(AND($C$2="eighth"),key!DK305,"")))</f>
        <v/>
      </c>
      <c r="CZ103" s="295" t="str">
        <f>IF(AND($C$2="sixth"),key!DL105,IF(AND($C$2="Seventh"),key!DL205,IF(AND($C$2="eighth"),key!DL305,"")))</f>
        <v/>
      </c>
      <c r="DA103" s="302" t="str">
        <f>IF(AND($C$2="sixth"),key!DM105,IF(AND($C$2="Seventh"),key!DM205,IF(AND($C$2="eighth"),key!DM305,"")))</f>
        <v/>
      </c>
      <c r="DB103" s="298" t="str">
        <f>IF(AND($C$2="sixth"),key!DN105,IF(AND($C$2="Seventh"),key!DN205,IF(AND($C$2="eighth"),key!DN305,"")))</f>
        <v/>
      </c>
      <c r="DC103" s="295" t="str">
        <f>IF(AND($C$2="sixth"),key!DO105,IF(AND($C$2="Seventh"),key!DO205,IF(AND($C$2="eighth"),key!DO305,"")))</f>
        <v/>
      </c>
      <c r="DD103" s="295" t="str">
        <f>IF(AND($C$2="sixth"),key!DP105,IF(AND($C$2="Seventh"),key!DP205,IF(AND($C$2="eighth"),key!DP305,"")))</f>
        <v/>
      </c>
      <c r="DE103" s="302" t="str">
        <f>IF(AND($C$2="sixth"),key!DQ105,IF(AND($C$2="Seventh"),key!DQ205,IF(AND($C$2="eighth"),key!DQ305,"")))</f>
        <v/>
      </c>
      <c r="DF103" s="298" t="str">
        <f>IF(AND($C$2="sixth"),key!DR105,IF(AND($C$2="Seventh"),key!DR205,IF(AND($C$2="eighth"),key!DR305,"")))</f>
        <v/>
      </c>
      <c r="DG103" s="295" t="str">
        <f>IF(AND($C$2="sixth"),key!DS105,IF(AND($C$2="Seventh"),key!DS205,IF(AND($C$2="eighth"),key!DS305,"")))</f>
        <v/>
      </c>
      <c r="DH103" s="295" t="str">
        <f>IF(AND($C$2="sixth"),key!DT105,IF(AND($C$2="Seventh"),key!DT205,IF(AND($C$2="eighth"),key!DT305,"")))</f>
        <v/>
      </c>
      <c r="DI103" s="302" t="str">
        <f>IF(AND($C$2="sixth"),key!DU105,IF(AND($C$2="Seventh"),key!DU205,IF(AND($C$2="eighth"),key!DU305,"")))</f>
        <v/>
      </c>
      <c r="DJ103" s="298" t="str">
        <f>IF(AND($C$2="sixth"),key!DV105,IF(AND($C$2="Seventh"),key!DV205,IF(AND($C$2="eighth"),key!DV305,"")))</f>
        <v/>
      </c>
      <c r="DK103" s="259" t="str">
        <f>IF(AND($C$2="sixth"),key!DY105,IF(AND($C$2="Seventh"),key!DY205,IF(AND($C$2="eighth"),key!DY305,"")))</f>
        <v/>
      </c>
      <c r="DL103" s="299" t="str">
        <f>IF(AND($C$2="sixth"),key!DZ105,IF(AND($C$2="Seventh"),key!DZ205,IF(AND($C$2="eighth"),key!DZ305,"")))</f>
        <v/>
      </c>
      <c r="DM103" s="295" t="str">
        <f>IF(AND($C$2="sixth"),key!EB105,IF(AND($C$2="Seventh"),key!EB205,IF(AND($C$2="eighth"),key!EB305,"")))</f>
        <v/>
      </c>
      <c r="DN103" s="295" t="str">
        <f>IF(AND($C$2="sixth"),key!EC105,IF(AND($C$2="Seventh"),key!EC205,IF(AND($C$2="eighth"),key!EC305,"")))</f>
        <v/>
      </c>
      <c r="DO103" s="302" t="str">
        <f>IF(AND($C$2="sixth"),key!ED105,IF(AND($C$2="Seventh"),key!ED205,IF(AND($C$2="eighth"),key!ED305,"")))</f>
        <v/>
      </c>
      <c r="DP103" s="298" t="str">
        <f>IF(AND($C$2="sixth"),key!EE105,IF(AND($C$2="Seventh"),key!EE205,IF(AND($C$2="eighth"),key!EE305,"")))</f>
        <v/>
      </c>
      <c r="DQ103" s="295" t="str">
        <f>IF(AND($C$2="sixth"),key!EF105,IF(AND($C$2="Seventh"),key!EF205,IF(AND($C$2="eighth"),key!EF305,"")))</f>
        <v/>
      </c>
      <c r="DR103" s="295" t="str">
        <f>IF(AND($C$2="sixth"),key!EG105,IF(AND($C$2="Seventh"),key!EG205,IF(AND($C$2="eighth"),key!EG305,"")))</f>
        <v/>
      </c>
      <c r="DS103" s="302" t="str">
        <f>IF(AND($C$2="sixth"),key!EH105,IF(AND($C$2="Seventh"),key!EH205,IF(AND($C$2="eighth"),key!EH305,"")))</f>
        <v/>
      </c>
      <c r="DT103" s="298" t="str">
        <f>IF(AND($C$2="sixth"),key!EI105,IF(AND($C$2="Seventh"),key!EI205,IF(AND($C$2="eighth"),key!EI305,"")))</f>
        <v/>
      </c>
      <c r="DU103" s="295" t="str">
        <f>IF(AND($C$2="sixth"),key!EJ105,IF(AND($C$2="Seventh"),key!EJ205,IF(AND($C$2="eighth"),key!EJ305,"")))</f>
        <v/>
      </c>
      <c r="DV103" s="295" t="str">
        <f>IF(AND($C$2="sixth"),key!EK105,IF(AND($C$2="Seventh"),key!EK205,IF(AND($C$2="eighth"),key!EK305,"")))</f>
        <v/>
      </c>
      <c r="DW103" s="302" t="str">
        <f>IF(AND($C$2="sixth"),key!EL105,IF(AND($C$2="Seventh"),key!EL205,IF(AND($C$2="eighth"),key!EL305,"")))</f>
        <v/>
      </c>
      <c r="DX103" s="298" t="str">
        <f>IF(AND($C$2="sixth"),key!EM105,IF(AND($C$2="Seventh"),key!EM205,IF(AND($C$2="eighth"),key!EM305,"")))</f>
        <v/>
      </c>
      <c r="DY103" s="295" t="str">
        <f>IF(AND($C$2="sixth"),key!EN105,IF(AND($C$2="Seventh"),key!EN205,IF(AND($C$2="eighth"),key!EN305,"")))</f>
        <v/>
      </c>
      <c r="DZ103" s="295" t="str">
        <f>IF(AND($C$2="sixth"),key!EO105,IF(AND($C$2="Seventh"),key!EO205,IF(AND($C$2="eighth"),key!EO305,"")))</f>
        <v/>
      </c>
      <c r="EA103" s="302" t="str">
        <f>IF(AND($C$2="sixth"),key!EP105,IF(AND($C$2="Seventh"),key!EP205,IF(AND($C$2="eighth"),key!EP305,"")))</f>
        <v/>
      </c>
      <c r="EB103" s="298" t="str">
        <f>IF(AND($C$2="sixth"),key!EQ105,IF(AND($C$2="Seventh"),key!EQ205,IF(AND($C$2="eighth"),key!EQ305,"")))</f>
        <v/>
      </c>
      <c r="EC103" s="295" t="str">
        <f>IF(AND($C$2="sixth"),key!ER105,IF(AND($C$2="Seventh"),key!ER205,IF(AND($C$2="eighth"),key!ER305,"")))</f>
        <v/>
      </c>
      <c r="ED103" s="295" t="str">
        <f>IF(AND($C$2="sixth"),key!ES105,IF(AND($C$2="Seventh"),key!ES205,IF(AND($C$2="eighth"),key!ES305,"")))</f>
        <v/>
      </c>
      <c r="EE103" s="302" t="str">
        <f>IF(AND($C$2="sixth"),key!ET105,IF(AND($C$2="Seventh"),key!ET205,IF(AND($C$2="eighth"),key!ET305,"")))</f>
        <v/>
      </c>
      <c r="EF103" s="298" t="str">
        <f>IF(AND($C$2="sixth"),key!EU105,IF(AND($C$2="Seventh"),key!EU205,IF(AND($C$2="eighth"),key!EU305,"")))</f>
        <v/>
      </c>
      <c r="EG103" s="259" t="str">
        <f>IF(AND($C$2="sixth"),key!EX105,IF(AND($C$2="Seventh"),key!EX205,IF(AND($C$2="eighth"),key!EX305,"")))</f>
        <v/>
      </c>
      <c r="EH103" s="299" t="str">
        <f>IF(AND($C$2="sixth"),key!EY105,IF(AND($C$2="Seventh"),key!EY205,IF(AND($C$2="eighth"),key!EY305,"")))</f>
        <v/>
      </c>
      <c r="EI103" s="260" t="str">
        <f t="shared" si="21"/>
        <v/>
      </c>
      <c r="EJ103" s="254" t="str">
        <f>IF(AND($C$2="sixth"),key!EZ105,IF(AND($C$2="Seventh"),key!EZ205,IF(AND($C$2="eighth"),key!EZ305,"")))</f>
        <v/>
      </c>
      <c r="EK103" s="254" t="str">
        <f>IF(AND($C$2="sixth"),key!FA105,IF(AND($C$2="Seventh"),key!FA205,IF(AND($C$2="eighth"),key!FA305,"")))</f>
        <v/>
      </c>
      <c r="EL103" s="254" t="str">
        <f>IF(AND($C$2="sixth"),key!FB105,IF(AND($C$2="Seventh"),key!FB205,IF(AND($C$2="eighth"),key!FB305,"")))</f>
        <v/>
      </c>
      <c r="EM103" s="254" t="str">
        <f>IF(AND($C$2="sixth"),key!FC105,IF(AND($C$2="Seventh"),key!FC205,IF(AND($C$2="eighth"),key!FC305,"")))</f>
        <v/>
      </c>
      <c r="EN103" s="254" t="str">
        <f>IF(AND($C$2="sixth"),key!FD105,IF(AND($C$2="Seventh"),key!FD205,IF(AND($C$2="eighth"),key!FD305,"")))</f>
        <v/>
      </c>
      <c r="EO103" s="310" t="str">
        <f>IF(AND($C$2="sixth"),key!FE105,IF(AND($C$2="Seventh"),key!FE205,IF(AND($C$2="eighth"),key!FE305,"")))</f>
        <v/>
      </c>
      <c r="EP103" s="311" t="str">
        <f>IF(AND($C$2="sixth"),key!FF105,IF(AND($C$2="Seventh"),key!FF205,IF(AND($C$2="eighth"),key!FF305,"")))</f>
        <v xml:space="preserve"> </v>
      </c>
      <c r="EQ103" s="254" t="str">
        <f>IF(AND($C$2="sixth"),key!FG105,IF(AND($C$2="Seventh"),key!FG205,IF(AND($C$2="eighth"),key!FG305,"")))</f>
        <v/>
      </c>
      <c r="ER103" s="254" t="str">
        <f>IF(AND($C$2="sixth"),key!FH105,IF(AND($C$2="Seventh"),key!FH205,IF(AND($C$2="eighth"),key!FH305,"")))</f>
        <v/>
      </c>
      <c r="ES103" s="254" t="str">
        <f>IF(AND($C$2="sixth"),key!FI105,IF(AND($C$2="Seventh"),key!FI205,IF(AND($C$2="eighth"),key!FI305,"")))</f>
        <v/>
      </c>
      <c r="ET103" s="254" t="str">
        <f>IF(AND($C$2="sixth"),key!FJ105,IF(AND($C$2="Seventh"),key!FJ205,IF(AND($C$2="eighth"),key!FJ305,"")))</f>
        <v/>
      </c>
      <c r="EU103" s="254" t="str">
        <f>IF(AND($C$2="sixth"),key!FK105,IF(AND($C$2="Seventh"),key!FK205,IF(AND($C$2="eighth"),key!FK305,"")))</f>
        <v/>
      </c>
      <c r="EV103" s="310" t="str">
        <f>IF(AND($C$2="sixth"),key!FL105,IF(AND($C$2="Seventh"),key!FL205,IF(AND($C$2="eighth"),key!FL305,"")))</f>
        <v/>
      </c>
      <c r="EW103" s="311" t="str">
        <f>IF(AND($C$2="sixth"),key!FM105,IF(AND($C$2="Seventh"),key!FM205,IF(AND($C$2="eighth"),key!FM305,"")))</f>
        <v xml:space="preserve"> </v>
      </c>
      <c r="EX103" s="254" t="str">
        <f>IF(AND($C$2="sixth"),key!FN105,IF(AND($C$2="Seventh"),key!FN205,IF(AND($C$2="eighth"),key!FN305,"")))</f>
        <v/>
      </c>
      <c r="EY103" s="254" t="str">
        <f>IF(AND($C$2="sixth"),key!FO105,IF(AND($C$2="Seventh"),key!FO205,IF(AND($C$2="eighth"),key!FO305,"")))</f>
        <v/>
      </c>
      <c r="EZ103" s="254" t="str">
        <f>IF(AND($C$2="sixth"),key!FP105,IF(AND($C$2="Seventh"),key!FP205,IF(AND($C$2="eighth"),key!FP305,"")))</f>
        <v/>
      </c>
      <c r="FA103" s="254" t="str">
        <f>IF(AND($C$2="sixth"),key!FQ105,IF(AND($C$2="Seventh"),key!FQ205,IF(AND($C$2="eighth"),key!FQ305,"")))</f>
        <v/>
      </c>
      <c r="FB103" s="254" t="str">
        <f>IF(AND($C$2="sixth"),key!FR105,IF(AND($C$2="Seventh"),key!FR205,IF(AND($C$2="eighth"),key!FR305,"")))</f>
        <v/>
      </c>
      <c r="FC103" s="310" t="str">
        <f>IF(AND($C$2="sixth"),key!FS105,IF(AND($C$2="Seventh"),key!FS205,IF(AND($C$2="eighth"),key!FS305,"")))</f>
        <v/>
      </c>
      <c r="FD103" s="311" t="str">
        <f>IF(AND($C$2="sixth"),key!FT105,IF(AND($C$2="Seventh"),key!FT205,IF(AND($C$2="eighth"),key!FT305,"")))</f>
        <v xml:space="preserve"> </v>
      </c>
      <c r="FE103" s="344" t="str">
        <f t="shared" si="13"/>
        <v/>
      </c>
      <c r="FF103" s="261" t="str">
        <f>IF(AND($C$2="sixth"),key!GI105,IF(AND($C$2="Seventh"),key!GI205,IF(AND($C$2="eighth"),key!GI305,"")))</f>
        <v/>
      </c>
      <c r="FG103" s="842" t="str">
        <f>IF(AND($C$2="sixth"),key!GJ105,IF(AND($C$2="Seventh"),key!GJ205,IF(AND($C$2="eighth"),key!GJ305,"")))</f>
        <v/>
      </c>
      <c r="FH103" s="843"/>
      <c r="FI103" s="255" t="str">
        <f>IF(AND($C$2="sixth"),key!GG105,IF(AND($C$2="Seventh"),key!GG205,IF(AND($C$2="eighth"),key!GG305,"")))</f>
        <v/>
      </c>
      <c r="FJ103" s="330" t="str">
        <f t="shared" si="22"/>
        <v/>
      </c>
      <c r="FK103" s="248"/>
      <c r="FL103" s="248"/>
      <c r="FY103" s="50" t="str">
        <f>IF(AND($C$2="sixth"),key!GH105,IF(AND($C$2="Seventh"),key!GH205,IF(AND($C$2="eighth"),key!GH305,"")))</f>
        <v/>
      </c>
    </row>
    <row r="104" spans="1:193" ht="18.75">
      <c r="A104" s="257">
        <v>98</v>
      </c>
      <c r="B104" s="291" t="str">
        <f>IF(AND($C$2="sixth"),key!E106,IF(AND($C$2="Seventh"),key!E206,IF(AND($C$2="eighth"),key!E306,"")))</f>
        <v/>
      </c>
      <c r="C104" s="288" t="str">
        <f>IF(ISNA(VLOOKUP(D104,Register!A$7:Z$315,10,FALSE)),"",VLOOKUP(D104,Register!A$7:Z$315,10,FALSE))</f>
        <v/>
      </c>
      <c r="D104" s="289" t="str">
        <f>IF(AND($C$2="sixth"),key!B106,IF(AND($C$2="Seventh"),key!B206,IF(AND($C$2="eighth"),key!B306,"")))</f>
        <v/>
      </c>
      <c r="E104" s="290" t="str">
        <f>IF(AND($C$2="sixth"),key!C106,IF(AND($C$2="Seventh"),key!C206,IF(AND($C$2="eighth"),key!C306,"")))</f>
        <v/>
      </c>
      <c r="F104" s="290" t="str">
        <f>IF(AND($C$2="sixth"),key!D106,IF(AND($C$2="Seventh"),key!D206,IF(AND($C$2="eighth"),key!D306,"")))</f>
        <v/>
      </c>
      <c r="G104" s="295" t="str">
        <f>IF(AND($C$2="sixth"),key!G106,IF(AND($C$2="Seventh"),key!G206,IF(AND($C$2="eighth"),key!G306,"")))</f>
        <v/>
      </c>
      <c r="H104" s="295" t="str">
        <f>IF(AND($C$2="sixth"),key!H106,IF(AND($C$2="Seventh"),key!H206,IF(AND($C$2="eighth"),key!H306,"")))</f>
        <v/>
      </c>
      <c r="I104" s="297" t="str">
        <f t="shared" si="12"/>
        <v/>
      </c>
      <c r="J104" s="296" t="str">
        <f>IF(AND($C$2="sixth"),key!J106,IF(AND($C$2="Seventh"),key!J206,IF(AND($C$2="eighth"),key!J306,"")))</f>
        <v/>
      </c>
      <c r="K104" s="295" t="str">
        <f>IF(AND($C$2="sixth"),key!K106,IF(AND($C$2="Seventh"),key!K206,IF(AND($C$2="eighth"),key!K306,"")))</f>
        <v/>
      </c>
      <c r="L104" s="295" t="str">
        <f>IF(AND($C$2="sixth"),key!L106,IF(AND($C$2="Seventh"),key!L206,IF(AND($C$2="eighth"),key!L306,"")))</f>
        <v/>
      </c>
      <c r="M104" s="258" t="str">
        <f t="shared" si="14"/>
        <v/>
      </c>
      <c r="N104" s="298" t="str">
        <f>IF(AND($C$2="sixth"),key!N106,IF(AND($C$2="Seventh"),key!N206,IF(AND($C$2="eighth"),key!N306,"")))</f>
        <v/>
      </c>
      <c r="O104" s="295" t="str">
        <f>IF(AND($C$2="sixth"),key!O106,IF(AND($C$2="Seventh"),key!O206,IF(AND($C$2="eighth"),key!O306,"")))</f>
        <v/>
      </c>
      <c r="P104" s="295" t="str">
        <f>IF(AND($C$2="sixth"),key!P106,IF(AND($C$2="Seventh"),key!P206,IF(AND($C$2="eighth"),key!P306,"")))</f>
        <v/>
      </c>
      <c r="Q104" s="258" t="str">
        <f t="shared" si="15"/>
        <v/>
      </c>
      <c r="R104" s="298" t="str">
        <f>IF(AND($C$2="sixth"),key!R106,IF(AND($C$2="Seventh"),key!R206,IF(AND($C$2="eighth"),key!R306,"")))</f>
        <v/>
      </c>
      <c r="S104" s="295" t="str">
        <f>IF(AND($C$2="sixth"),key!S106,IF(AND($C$2="Seventh"),key!S206,IF(AND($C$2="eighth"),key!S306,"")))</f>
        <v/>
      </c>
      <c r="T104" s="295" t="str">
        <f>IF(AND($C$2="sixth"),key!T106,IF(AND($C$2="Seventh"),key!T206,IF(AND($C$2="eighth"),key!T306,"")))</f>
        <v/>
      </c>
      <c r="U104" s="258" t="str">
        <f t="shared" si="16"/>
        <v/>
      </c>
      <c r="V104" s="298" t="str">
        <f>IF(AND($C$2="sixth"),key!V106,IF(AND($C$2="Seventh"),key!V206,IF(AND($C$2="eighth"),key!V306,"")))</f>
        <v/>
      </c>
      <c r="W104" s="295" t="str">
        <f>IF(AND($C$2="sixth"),key!W106,IF(AND($C$2="Seventh"),key!W206,IF(AND($C$2="eighth"),key!W306,"")))</f>
        <v/>
      </c>
      <c r="X104" s="295" t="str">
        <f>IF(AND($C$2="sixth"),key!X106,IF(AND($C$2="Seventh"),key!X206,IF(AND($C$2="eighth"),key!X306,"")))</f>
        <v/>
      </c>
      <c r="Y104" s="259" t="str">
        <f t="shared" si="17"/>
        <v/>
      </c>
      <c r="Z104" s="298" t="str">
        <f>IF(AND($C$2="sixth"),key!Z106,IF(AND($C$2="Seventh"),key!Z206,IF(AND($C$2="eighth"),key!Z306,"")))</f>
        <v/>
      </c>
      <c r="AA104" s="259" t="str">
        <f>IF(AND($C$2="sixth"),key!AC106,IF(AND($C$2="Seventh"),key!AC206,IF(AND($C$2="eighth"),key!AC306,"")))</f>
        <v/>
      </c>
      <c r="AB104" s="299" t="str">
        <f>IF(AND($C$2="sixth"),key!AD106,IF(AND($C$2="Seventh"),key!AD206,IF(AND($C$2="eighth"),key!AD306,"")))</f>
        <v/>
      </c>
      <c r="AC104" s="295" t="str">
        <f>IF(AND($C$2="sixth"),key!AF106,IF(AND($C$2="Seventh"),key!AF206,IF(AND($C$2="eighth"),key!AF306,"")))</f>
        <v/>
      </c>
      <c r="AD104" s="295" t="str">
        <f>IF(AND($C$2="sixth"),key!AG106,IF(AND($C$2="Seventh"),key!AG206,IF(AND($C$2="eighth"),key!AG306,"")))</f>
        <v/>
      </c>
      <c r="AE104" s="297" t="str">
        <f t="shared" si="18"/>
        <v/>
      </c>
      <c r="AF104" s="296" t="str">
        <f>IF(AND($C$2="sixth"),key!AI106,IF(AND($C$2="Seventh"),key!AI206,IF(AND($C$2="eighth"),key!AI306,"")))</f>
        <v/>
      </c>
      <c r="AG104" s="295" t="str">
        <f>IF(AND($C$2="sixth"),key!AJ106,IF(AND($C$2="Seventh"),key!AJ206,IF(AND($C$2="eighth"),key!AJ306,"")))</f>
        <v/>
      </c>
      <c r="AH104" s="295" t="str">
        <f>IF(AND($C$2="sixth"),key!AK106,IF(AND($C$2="Seventh"),key!AK206,IF(AND($C$2="eighth"),key!AK306,"")))</f>
        <v/>
      </c>
      <c r="AI104" s="258" t="str">
        <f t="shared" si="19"/>
        <v/>
      </c>
      <c r="AJ104" s="298" t="str">
        <f>IF(AND($C$2="sixth"),key!AM106,IF(AND($C$2="Seventh"),key!AM206,IF(AND($C$2="eighth"),key!AM306,"")))</f>
        <v/>
      </c>
      <c r="AK104" s="295" t="str">
        <f>IF(AND($C$2="sixth"),key!AN106,IF(AND($C$2="Seventh"),key!AN206,IF(AND($C$2="eighth"),key!AN306,"")))</f>
        <v/>
      </c>
      <c r="AL104" s="295" t="str">
        <f>IF(AND($C$2="sixth"),key!AO106,IF(AND($C$2="Seventh"),key!AO206,IF(AND($C$2="eighth"),key!AO306,"")))</f>
        <v/>
      </c>
      <c r="AM104" s="258" t="str">
        <f t="shared" si="20"/>
        <v/>
      </c>
      <c r="AN104" s="298" t="str">
        <f>IF(AND($C$2="sixth"),key!AQ106,IF(AND($C$2="Seventh"),key!AQ206,IF(AND($C$2="eighth"),key!AQ306,"")))</f>
        <v/>
      </c>
      <c r="AO104" s="295" t="str">
        <f>IF(AND($C$2="sixth"),key!AR106,IF(AND($C$2="Seventh"),key!AR206,IF(AND($C$2="eighth"),key!AR306,"")))</f>
        <v/>
      </c>
      <c r="AP104" s="295" t="str">
        <f>IF(AND($C$2="sixth"),key!AS106,IF(AND($C$2="Seventh"),key!AS206,IF(AND($C$2="eighth"),key!AS306,"")))</f>
        <v/>
      </c>
      <c r="AQ104" s="303" t="str">
        <f>IF(AND($C$2="sixth"),key!AT106,IF(AND($C$2="Seventh"),key!AT206,IF(AND($C$2="eighth"),key!AT306,"")))</f>
        <v/>
      </c>
      <c r="AR104" s="298" t="str">
        <f>IF(AND($C$2="sixth"),key!AU106,IF(AND($C$2="Seventh"),key!AU206,IF(AND($C$2="eighth"),key!AU306,"")))</f>
        <v/>
      </c>
      <c r="AS104" s="295" t="str">
        <f>IF(AND($C$2="sixth"),key!AV106,IF(AND($C$2="Seventh"),key!AV206,IF(AND($C$2="eighth"),key!AV306,"")))</f>
        <v/>
      </c>
      <c r="AT104" s="295" t="str">
        <f>IF(AND($C$2="sixth"),key!AW106,IF(AND($C$2="Seventh"),key!AW206,IF(AND($C$2="eighth"),key!AW306,"")))</f>
        <v/>
      </c>
      <c r="AU104" s="303" t="str">
        <f>IF(AND($C$2="sixth"),key!AX106,IF(AND($C$2="Seventh"),key!AX206,IF(AND($C$2="eighth"),key!AX306,"")))</f>
        <v/>
      </c>
      <c r="AV104" s="298" t="str">
        <f>IF(AND($C$2="sixth"),key!AY106,IF(AND($C$2="Seventh"),key!AY206,IF(AND($C$2="eighth"),key!AY306,"")))</f>
        <v/>
      </c>
      <c r="AW104" s="259" t="str">
        <f>IF(AND($C$2="sixth"),key!BB106,IF(AND($C$2="Seventh"),key!BB206,IF(AND($C$2="eighth"),key!BB306,"")))</f>
        <v/>
      </c>
      <c r="AX104" s="299" t="str">
        <f>IF(AND($C$2="sixth"),key!BC106,IF(AND($C$2="Seventh"),key!BC206,IF(AND($C$2="eighth"),key!BC306,"")))</f>
        <v/>
      </c>
      <c r="AY104" s="295" t="str">
        <f>IF(AND($C$2="sixth"),key!BE106,IF(AND($C$2="Seventh"),key!BE206,IF(AND($C$2="eighth"),key!BE306,"")))</f>
        <v/>
      </c>
      <c r="AZ104" s="295" t="str">
        <f>IF(AND($C$2="sixth"),key!BF106,IF(AND($C$2="Seventh"),key!BF206,IF(AND($C$2="eighth"),key!BF306,"")))</f>
        <v/>
      </c>
      <c r="BA104" s="302" t="str">
        <f>IF(AND($C$2="sixth"),key!BG106,IF(AND($C$2="Seventh"),key!BG206,IF(AND($C$2="eighth"),key!BG306,"")))</f>
        <v/>
      </c>
      <c r="BB104" s="298" t="str">
        <f>IF(AND($C$2="sixth"),key!BH106,IF(AND($C$2="Seventh"),key!BH206,IF(AND($C$2="eighth"),key!BH306,"")))</f>
        <v/>
      </c>
      <c r="BC104" s="295" t="str">
        <f>IF(AND($C$2="sixth"),key!BI106,IF(AND($C$2="Seventh"),key!BI206,IF(AND($C$2="eighth"),key!BI306,"")))</f>
        <v/>
      </c>
      <c r="BD104" s="295" t="str">
        <f>IF(AND($C$2="sixth"),key!BJ106,IF(AND($C$2="Seventh"),key!BJ206,IF(AND($C$2="eighth"),key!BJ306,"")))</f>
        <v/>
      </c>
      <c r="BE104" s="302" t="str">
        <f>IF(AND($C$2="sixth"),key!BK106,IF(AND($C$2="Seventh"),key!BK206,IF(AND($C$2="eighth"),key!BK306,"")))</f>
        <v/>
      </c>
      <c r="BF104" s="298" t="str">
        <f>IF(AND($C$2="sixth"),key!BL106,IF(AND($C$2="Seventh"),key!BL206,IF(AND($C$2="eighth"),key!BL306,"")))</f>
        <v/>
      </c>
      <c r="BG104" s="295" t="str">
        <f>IF(AND($C$2="sixth"),key!BM106,IF(AND($C$2="Seventh"),key!BM206,IF(AND($C$2="eighth"),key!BM306,"")))</f>
        <v/>
      </c>
      <c r="BH104" s="295" t="str">
        <f>IF(AND($C$2="sixth"),key!BN106,IF(AND($C$2="Seventh"),key!BN206,IF(AND($C$2="eighth"),key!BN306,"")))</f>
        <v/>
      </c>
      <c r="BI104" s="302" t="str">
        <f>IF(AND($C$2="sixth"),key!BO106,IF(AND($C$2="Seventh"),key!BO206,IF(AND($C$2="eighth"),key!BO306,"")))</f>
        <v/>
      </c>
      <c r="BJ104" s="298" t="str">
        <f>IF(AND($C$2="sixth"),key!BP106,IF(AND($C$2="Seventh"),key!BP206,IF(AND($C$2="eighth"),key!BP306,"")))</f>
        <v/>
      </c>
      <c r="BK104" s="295" t="str">
        <f>IF(AND($C$2="sixth"),key!BQ106,IF(AND($C$2="Seventh"),key!BQ206,IF(AND($C$2="eighth"),key!BQ306,"")))</f>
        <v/>
      </c>
      <c r="BL104" s="295" t="str">
        <f>IF(AND($C$2="sixth"),key!BR106,IF(AND($C$2="Seventh"),key!BR206,IF(AND($C$2="eighth"),key!BR306,"")))</f>
        <v/>
      </c>
      <c r="BM104" s="302" t="str">
        <f>IF(AND($C$2="sixth"),key!BS106,IF(AND($C$2="Seventh"),key!BS206,IF(AND($C$2="eighth"),key!BS306,"")))</f>
        <v/>
      </c>
      <c r="BN104" s="298" t="str">
        <f>IF(AND($C$2="sixth"),key!BT106,IF(AND($C$2="Seventh"),key!BT206,IF(AND($C$2="eighth"),key!BT306,"")))</f>
        <v/>
      </c>
      <c r="BO104" s="295" t="str">
        <f>IF(AND($C$2="sixth"),key!BU106,IF(AND($C$2="Seventh"),key!BU206,IF(AND($C$2="eighth"),key!BU306,"")))</f>
        <v/>
      </c>
      <c r="BP104" s="295" t="str">
        <f>IF(AND($C$2="sixth"),key!BV106,IF(AND($C$2="Seventh"),key!BV206,IF(AND($C$2="eighth"),key!BV306,"")))</f>
        <v/>
      </c>
      <c r="BQ104" s="302" t="str">
        <f>IF(AND($C$2="sixth"),key!BW106,IF(AND($C$2="Seventh"),key!BW206,IF(AND($C$2="eighth"),key!BW306,"")))</f>
        <v/>
      </c>
      <c r="BR104" s="298" t="str">
        <f>IF(AND($C$2="sixth"),key!BX106,IF(AND($C$2="Seventh"),key!BX206,IF(AND($C$2="eighth"),key!BX306,"")))</f>
        <v/>
      </c>
      <c r="BS104" s="259" t="str">
        <f>IF(AND($C$2="sixth"),key!CA106,IF(AND($C$2="Seventh"),key!CA206,IF(AND($C$2="eighth"),key!CA306,"")))</f>
        <v/>
      </c>
      <c r="BT104" s="299" t="str">
        <f>IF(AND($C$2="sixth"),key!CB106,IF(AND($C$2="Seventh"),key!CB206,IF(AND($C$2="eighth"),key!CB306,"")))</f>
        <v/>
      </c>
      <c r="BU104" s="295" t="str">
        <f>IF(AND($C$2="sixth"),key!CD106,IF(AND($C$2="Seventh"),key!CD206,IF(AND($C$2="eighth"),key!CD306,"")))</f>
        <v/>
      </c>
      <c r="BV104" s="295" t="str">
        <f>IF(AND($C$2="sixth"),key!CE106,IF(AND($C$2="Seventh"),key!CE206,IF(AND($C$2="eighth"),key!CE306,"")))</f>
        <v/>
      </c>
      <c r="BW104" s="302" t="str">
        <f>IF(AND($C$2="sixth"),key!CF106,IF(AND($C$2="Seventh"),key!CF206,IF(AND($C$2="eighth"),key!CF306,"")))</f>
        <v/>
      </c>
      <c r="BX104" s="298" t="str">
        <f>IF(AND($C$2="sixth"),key!CG106,IF(AND($C$2="Seventh"),key!CG206,IF(AND($C$2="eighth"),key!CG306,"")))</f>
        <v/>
      </c>
      <c r="BY104" s="295" t="str">
        <f>IF(AND($C$2="sixth"),key!CH106,IF(AND($C$2="Seventh"),key!CH206,IF(AND($C$2="eighth"),key!CH306,"")))</f>
        <v/>
      </c>
      <c r="BZ104" s="295" t="str">
        <f>IF(AND($C$2="sixth"),key!CI106,IF(AND($C$2="Seventh"),key!CI206,IF(AND($C$2="eighth"),key!CI306,"")))</f>
        <v/>
      </c>
      <c r="CA104" s="302" t="str">
        <f>IF(AND($C$2="sixth"),key!CJ106,IF(AND($C$2="Seventh"),key!CJ206,IF(AND($C$2="eighth"),key!CJ306,"")))</f>
        <v/>
      </c>
      <c r="CB104" s="298" t="str">
        <f>IF(AND($C$2="sixth"),key!CK106,IF(AND($C$2="Seventh"),key!CK206,IF(AND($C$2="eighth"),key!CK306,"")))</f>
        <v/>
      </c>
      <c r="CC104" s="295" t="str">
        <f>IF(AND($C$2="sixth"),key!CL106,IF(AND($C$2="Seventh"),key!CL206,IF(AND($C$2="eighth"),key!CL306,"")))</f>
        <v/>
      </c>
      <c r="CD104" s="295" t="str">
        <f>IF(AND($C$2="sixth"),key!CM106,IF(AND($C$2="Seventh"),key!CM206,IF(AND($C$2="eighth"),key!CM306,"")))</f>
        <v/>
      </c>
      <c r="CE104" s="302" t="str">
        <f>IF(AND($C$2="sixth"),key!CN106,IF(AND($C$2="Seventh"),key!CN206,IF(AND($C$2="eighth"),key!CN306,"")))</f>
        <v/>
      </c>
      <c r="CF104" s="298" t="str">
        <f>IF(AND($C$2="sixth"),key!CO106,IF(AND($C$2="Seventh"),key!CO206,IF(AND($C$2="eighth"),key!CO306,"")))</f>
        <v/>
      </c>
      <c r="CG104" s="295" t="str">
        <f>IF(AND($C$2="sixth"),key!CP106,IF(AND($C$2="Seventh"),key!CP206,IF(AND($C$2="eighth"),key!CP306,"")))</f>
        <v/>
      </c>
      <c r="CH104" s="295" t="str">
        <f>IF(AND($C$2="sixth"),key!CQ106,IF(AND($C$2="Seventh"),key!CQ206,IF(AND($C$2="eighth"),key!CQ306,"")))</f>
        <v/>
      </c>
      <c r="CI104" s="302" t="str">
        <f>IF(AND($C$2="sixth"),key!CR106,IF(AND($C$2="Seventh"),key!CR206,IF(AND($C$2="eighth"),key!CR306,"")))</f>
        <v/>
      </c>
      <c r="CJ104" s="298" t="str">
        <f>IF(AND($C$2="sixth"),key!CS106,IF(AND($C$2="Seventh"),key!CS206,IF(AND($C$2="eighth"),key!CS306,"")))</f>
        <v/>
      </c>
      <c r="CK104" s="295" t="str">
        <f>IF(AND($C$2="sixth"),key!CT106,IF(AND($C$2="Seventh"),key!CT206,IF(AND($C$2="eighth"),key!CT306,"")))</f>
        <v/>
      </c>
      <c r="CL104" s="295" t="str">
        <f>IF(AND($C$2="sixth"),key!CU106,IF(AND($C$2="Seventh"),key!CU206,IF(AND($C$2="eighth"),key!CU306,"")))</f>
        <v/>
      </c>
      <c r="CM104" s="302" t="str">
        <f>IF(AND($C$2="sixth"),key!CV106,IF(AND($C$2="Seventh"),key!CV206,IF(AND($C$2="eighth"),key!CV306,"")))</f>
        <v/>
      </c>
      <c r="CN104" s="298" t="str">
        <f>IF(AND($C$2="sixth"),key!CW106,IF(AND($C$2="Seventh"),key!CW206,IF(AND($C$2="eighth"),key!CW306,"")))</f>
        <v/>
      </c>
      <c r="CO104" s="259" t="str">
        <f>IF(AND($C$2="sixth"),key!CZ106,IF(AND($C$2="Seventh"),key!CZ206,IF(AND($C$2="eighth"),key!CZ306,"")))</f>
        <v/>
      </c>
      <c r="CP104" s="299" t="str">
        <f>IF(AND($C$2="sixth"),key!DA106,IF(AND($C$2="Seventh"),key!DA206,IF(AND($C$2="eighth"),key!DA306,"")))</f>
        <v/>
      </c>
      <c r="CQ104" s="295" t="str">
        <f>IF(AND($C$2="sixth"),key!DC106,IF(AND($C$2="Seventh"),key!DC206,IF(AND($C$2="eighth"),key!DC306,"")))</f>
        <v/>
      </c>
      <c r="CR104" s="295" t="str">
        <f>IF(AND($C$2="sixth"),key!DD106,IF(AND($C$2="Seventh"),key!DD206,IF(AND($C$2="eighth"),key!DD306,"")))</f>
        <v/>
      </c>
      <c r="CS104" s="302" t="str">
        <f>IF(AND($C$2="sixth"),key!DE106,IF(AND($C$2="Seventh"),key!DE206,IF(AND($C$2="eighth"),key!DE306,"")))</f>
        <v/>
      </c>
      <c r="CT104" s="298" t="str">
        <f>IF(AND($C$2="sixth"),key!DF106,IF(AND($C$2="Seventh"),key!DF206,IF(AND($C$2="eighth"),key!DF306,"")))</f>
        <v/>
      </c>
      <c r="CU104" s="295" t="str">
        <f>IF(AND($C$2="sixth"),key!DG106,IF(AND($C$2="Seventh"),key!DG206,IF(AND($C$2="eighth"),key!DG306,"")))</f>
        <v/>
      </c>
      <c r="CV104" s="295" t="str">
        <f>IF(AND($C$2="sixth"),key!DH106,IF(AND($C$2="Seventh"),key!DH206,IF(AND($C$2="eighth"),key!DH306,"")))</f>
        <v/>
      </c>
      <c r="CW104" s="302" t="str">
        <f>IF(AND($C$2="sixth"),key!DI106,IF(AND($C$2="Seventh"),key!DI206,IF(AND($C$2="eighth"),key!DI306,"")))</f>
        <v/>
      </c>
      <c r="CX104" s="298" t="str">
        <f>IF(AND($C$2="sixth"),key!DJ106,IF(AND($C$2="Seventh"),key!DJ206,IF(AND($C$2="eighth"),key!DJ306,"")))</f>
        <v/>
      </c>
      <c r="CY104" s="295" t="str">
        <f>IF(AND($C$2="sixth"),key!DK106,IF(AND($C$2="Seventh"),key!DK206,IF(AND($C$2="eighth"),key!DK306,"")))</f>
        <v/>
      </c>
      <c r="CZ104" s="295" t="str">
        <f>IF(AND($C$2="sixth"),key!DL106,IF(AND($C$2="Seventh"),key!DL206,IF(AND($C$2="eighth"),key!DL306,"")))</f>
        <v/>
      </c>
      <c r="DA104" s="302" t="str">
        <f>IF(AND($C$2="sixth"),key!DM106,IF(AND($C$2="Seventh"),key!DM206,IF(AND($C$2="eighth"),key!DM306,"")))</f>
        <v/>
      </c>
      <c r="DB104" s="298" t="str">
        <f>IF(AND($C$2="sixth"),key!DN106,IF(AND($C$2="Seventh"),key!DN206,IF(AND($C$2="eighth"),key!DN306,"")))</f>
        <v/>
      </c>
      <c r="DC104" s="295" t="str">
        <f>IF(AND($C$2="sixth"),key!DO106,IF(AND($C$2="Seventh"),key!DO206,IF(AND($C$2="eighth"),key!DO306,"")))</f>
        <v/>
      </c>
      <c r="DD104" s="295" t="str">
        <f>IF(AND($C$2="sixth"),key!DP106,IF(AND($C$2="Seventh"),key!DP206,IF(AND($C$2="eighth"),key!DP306,"")))</f>
        <v/>
      </c>
      <c r="DE104" s="302" t="str">
        <f>IF(AND($C$2="sixth"),key!DQ106,IF(AND($C$2="Seventh"),key!DQ206,IF(AND($C$2="eighth"),key!DQ306,"")))</f>
        <v/>
      </c>
      <c r="DF104" s="298" t="str">
        <f>IF(AND($C$2="sixth"),key!DR106,IF(AND($C$2="Seventh"),key!DR206,IF(AND($C$2="eighth"),key!DR306,"")))</f>
        <v/>
      </c>
      <c r="DG104" s="295" t="str">
        <f>IF(AND($C$2="sixth"),key!DS106,IF(AND($C$2="Seventh"),key!DS206,IF(AND($C$2="eighth"),key!DS306,"")))</f>
        <v/>
      </c>
      <c r="DH104" s="295" t="str">
        <f>IF(AND($C$2="sixth"),key!DT106,IF(AND($C$2="Seventh"),key!DT206,IF(AND($C$2="eighth"),key!DT306,"")))</f>
        <v/>
      </c>
      <c r="DI104" s="302" t="str">
        <f>IF(AND($C$2="sixth"),key!DU106,IF(AND($C$2="Seventh"),key!DU206,IF(AND($C$2="eighth"),key!DU306,"")))</f>
        <v/>
      </c>
      <c r="DJ104" s="298" t="str">
        <f>IF(AND($C$2="sixth"),key!DV106,IF(AND($C$2="Seventh"),key!DV206,IF(AND($C$2="eighth"),key!DV306,"")))</f>
        <v/>
      </c>
      <c r="DK104" s="259" t="str">
        <f>IF(AND($C$2="sixth"),key!DY106,IF(AND($C$2="Seventh"),key!DY206,IF(AND($C$2="eighth"),key!DY306,"")))</f>
        <v/>
      </c>
      <c r="DL104" s="299" t="str">
        <f>IF(AND($C$2="sixth"),key!DZ106,IF(AND($C$2="Seventh"),key!DZ206,IF(AND($C$2="eighth"),key!DZ306,"")))</f>
        <v/>
      </c>
      <c r="DM104" s="295" t="str">
        <f>IF(AND($C$2="sixth"),key!EB106,IF(AND($C$2="Seventh"),key!EB206,IF(AND($C$2="eighth"),key!EB306,"")))</f>
        <v/>
      </c>
      <c r="DN104" s="295" t="str">
        <f>IF(AND($C$2="sixth"),key!EC106,IF(AND($C$2="Seventh"),key!EC206,IF(AND($C$2="eighth"),key!EC306,"")))</f>
        <v/>
      </c>
      <c r="DO104" s="302" t="str">
        <f>IF(AND($C$2="sixth"),key!ED106,IF(AND($C$2="Seventh"),key!ED206,IF(AND($C$2="eighth"),key!ED306,"")))</f>
        <v/>
      </c>
      <c r="DP104" s="298" t="str">
        <f>IF(AND($C$2="sixth"),key!EE106,IF(AND($C$2="Seventh"),key!EE206,IF(AND($C$2="eighth"),key!EE306,"")))</f>
        <v/>
      </c>
      <c r="DQ104" s="295" t="str">
        <f>IF(AND($C$2="sixth"),key!EF106,IF(AND($C$2="Seventh"),key!EF206,IF(AND($C$2="eighth"),key!EF306,"")))</f>
        <v/>
      </c>
      <c r="DR104" s="295" t="str">
        <f>IF(AND($C$2="sixth"),key!EG106,IF(AND($C$2="Seventh"),key!EG206,IF(AND($C$2="eighth"),key!EG306,"")))</f>
        <v/>
      </c>
      <c r="DS104" s="302" t="str">
        <f>IF(AND($C$2="sixth"),key!EH106,IF(AND($C$2="Seventh"),key!EH206,IF(AND($C$2="eighth"),key!EH306,"")))</f>
        <v/>
      </c>
      <c r="DT104" s="298" t="str">
        <f>IF(AND($C$2="sixth"),key!EI106,IF(AND($C$2="Seventh"),key!EI206,IF(AND($C$2="eighth"),key!EI306,"")))</f>
        <v/>
      </c>
      <c r="DU104" s="295" t="str">
        <f>IF(AND($C$2="sixth"),key!EJ106,IF(AND($C$2="Seventh"),key!EJ206,IF(AND($C$2="eighth"),key!EJ306,"")))</f>
        <v/>
      </c>
      <c r="DV104" s="295" t="str">
        <f>IF(AND($C$2="sixth"),key!EK106,IF(AND($C$2="Seventh"),key!EK206,IF(AND($C$2="eighth"),key!EK306,"")))</f>
        <v/>
      </c>
      <c r="DW104" s="302" t="str">
        <f>IF(AND($C$2="sixth"),key!EL106,IF(AND($C$2="Seventh"),key!EL206,IF(AND($C$2="eighth"),key!EL306,"")))</f>
        <v/>
      </c>
      <c r="DX104" s="298" t="str">
        <f>IF(AND($C$2="sixth"),key!EM106,IF(AND($C$2="Seventh"),key!EM206,IF(AND($C$2="eighth"),key!EM306,"")))</f>
        <v/>
      </c>
      <c r="DY104" s="295" t="str">
        <f>IF(AND($C$2="sixth"),key!EN106,IF(AND($C$2="Seventh"),key!EN206,IF(AND($C$2="eighth"),key!EN306,"")))</f>
        <v/>
      </c>
      <c r="DZ104" s="295" t="str">
        <f>IF(AND($C$2="sixth"),key!EO106,IF(AND($C$2="Seventh"),key!EO206,IF(AND($C$2="eighth"),key!EO306,"")))</f>
        <v/>
      </c>
      <c r="EA104" s="302" t="str">
        <f>IF(AND($C$2="sixth"),key!EP106,IF(AND($C$2="Seventh"),key!EP206,IF(AND($C$2="eighth"),key!EP306,"")))</f>
        <v/>
      </c>
      <c r="EB104" s="298" t="str">
        <f>IF(AND($C$2="sixth"),key!EQ106,IF(AND($C$2="Seventh"),key!EQ206,IF(AND($C$2="eighth"),key!EQ306,"")))</f>
        <v/>
      </c>
      <c r="EC104" s="295" t="str">
        <f>IF(AND($C$2="sixth"),key!ER106,IF(AND($C$2="Seventh"),key!ER206,IF(AND($C$2="eighth"),key!ER306,"")))</f>
        <v/>
      </c>
      <c r="ED104" s="295" t="str">
        <f>IF(AND($C$2="sixth"),key!ES106,IF(AND($C$2="Seventh"),key!ES206,IF(AND($C$2="eighth"),key!ES306,"")))</f>
        <v/>
      </c>
      <c r="EE104" s="302" t="str">
        <f>IF(AND($C$2="sixth"),key!ET106,IF(AND($C$2="Seventh"),key!ET206,IF(AND($C$2="eighth"),key!ET306,"")))</f>
        <v/>
      </c>
      <c r="EF104" s="298" t="str">
        <f>IF(AND($C$2="sixth"),key!EU106,IF(AND($C$2="Seventh"),key!EU206,IF(AND($C$2="eighth"),key!EU306,"")))</f>
        <v/>
      </c>
      <c r="EG104" s="259" t="str">
        <f>IF(AND($C$2="sixth"),key!EX106,IF(AND($C$2="Seventh"),key!EX206,IF(AND($C$2="eighth"),key!EX306,"")))</f>
        <v/>
      </c>
      <c r="EH104" s="299" t="str">
        <f>IF(AND($C$2="sixth"),key!EY106,IF(AND($C$2="Seventh"),key!EY206,IF(AND($C$2="eighth"),key!EY306,"")))</f>
        <v/>
      </c>
      <c r="EI104" s="260" t="str">
        <f t="shared" si="21"/>
        <v/>
      </c>
      <c r="EJ104" s="254" t="str">
        <f>IF(AND($C$2="sixth"),key!EZ106,IF(AND($C$2="Seventh"),key!EZ206,IF(AND($C$2="eighth"),key!EZ306,"")))</f>
        <v/>
      </c>
      <c r="EK104" s="254" t="str">
        <f>IF(AND($C$2="sixth"),key!FA106,IF(AND($C$2="Seventh"),key!FA206,IF(AND($C$2="eighth"),key!FA306,"")))</f>
        <v/>
      </c>
      <c r="EL104" s="254" t="str">
        <f>IF(AND($C$2="sixth"),key!FB106,IF(AND($C$2="Seventh"),key!FB206,IF(AND($C$2="eighth"),key!FB306,"")))</f>
        <v/>
      </c>
      <c r="EM104" s="254" t="str">
        <f>IF(AND($C$2="sixth"),key!FC106,IF(AND($C$2="Seventh"),key!FC206,IF(AND($C$2="eighth"),key!FC306,"")))</f>
        <v/>
      </c>
      <c r="EN104" s="254" t="str">
        <f>IF(AND($C$2="sixth"),key!FD106,IF(AND($C$2="Seventh"),key!FD206,IF(AND($C$2="eighth"),key!FD306,"")))</f>
        <v/>
      </c>
      <c r="EO104" s="310" t="str">
        <f>IF(AND($C$2="sixth"),key!FE106,IF(AND($C$2="Seventh"),key!FE206,IF(AND($C$2="eighth"),key!FE306,"")))</f>
        <v/>
      </c>
      <c r="EP104" s="311" t="str">
        <f>IF(AND($C$2="sixth"),key!FF106,IF(AND($C$2="Seventh"),key!FF206,IF(AND($C$2="eighth"),key!FF306,"")))</f>
        <v xml:space="preserve"> </v>
      </c>
      <c r="EQ104" s="254" t="str">
        <f>IF(AND($C$2="sixth"),key!FG106,IF(AND($C$2="Seventh"),key!FG206,IF(AND($C$2="eighth"),key!FG306,"")))</f>
        <v/>
      </c>
      <c r="ER104" s="254" t="str">
        <f>IF(AND($C$2="sixth"),key!FH106,IF(AND($C$2="Seventh"),key!FH206,IF(AND($C$2="eighth"),key!FH306,"")))</f>
        <v/>
      </c>
      <c r="ES104" s="254" t="str">
        <f>IF(AND($C$2="sixth"),key!FI106,IF(AND($C$2="Seventh"),key!FI206,IF(AND($C$2="eighth"),key!FI306,"")))</f>
        <v/>
      </c>
      <c r="ET104" s="254" t="str">
        <f>IF(AND($C$2="sixth"),key!FJ106,IF(AND($C$2="Seventh"),key!FJ206,IF(AND($C$2="eighth"),key!FJ306,"")))</f>
        <v/>
      </c>
      <c r="EU104" s="254" t="str">
        <f>IF(AND($C$2="sixth"),key!FK106,IF(AND($C$2="Seventh"),key!FK206,IF(AND($C$2="eighth"),key!FK306,"")))</f>
        <v/>
      </c>
      <c r="EV104" s="310" t="str">
        <f>IF(AND($C$2="sixth"),key!FL106,IF(AND($C$2="Seventh"),key!FL206,IF(AND($C$2="eighth"),key!FL306,"")))</f>
        <v/>
      </c>
      <c r="EW104" s="311" t="str">
        <f>IF(AND($C$2="sixth"),key!FM106,IF(AND($C$2="Seventh"),key!FM206,IF(AND($C$2="eighth"),key!FM306,"")))</f>
        <v xml:space="preserve"> </v>
      </c>
      <c r="EX104" s="254" t="str">
        <f>IF(AND($C$2="sixth"),key!FN106,IF(AND($C$2="Seventh"),key!FN206,IF(AND($C$2="eighth"),key!FN306,"")))</f>
        <v/>
      </c>
      <c r="EY104" s="254" t="str">
        <f>IF(AND($C$2="sixth"),key!FO106,IF(AND($C$2="Seventh"),key!FO206,IF(AND($C$2="eighth"),key!FO306,"")))</f>
        <v/>
      </c>
      <c r="EZ104" s="254" t="str">
        <f>IF(AND($C$2="sixth"),key!FP106,IF(AND($C$2="Seventh"),key!FP206,IF(AND($C$2="eighth"),key!FP306,"")))</f>
        <v/>
      </c>
      <c r="FA104" s="254" t="str">
        <f>IF(AND($C$2="sixth"),key!FQ106,IF(AND($C$2="Seventh"),key!FQ206,IF(AND($C$2="eighth"),key!FQ306,"")))</f>
        <v/>
      </c>
      <c r="FB104" s="254" t="str">
        <f>IF(AND($C$2="sixth"),key!FR106,IF(AND($C$2="Seventh"),key!FR206,IF(AND($C$2="eighth"),key!FR306,"")))</f>
        <v/>
      </c>
      <c r="FC104" s="310" t="str">
        <f>IF(AND($C$2="sixth"),key!FS106,IF(AND($C$2="Seventh"),key!FS206,IF(AND($C$2="eighth"),key!FS306,"")))</f>
        <v/>
      </c>
      <c r="FD104" s="311" t="str">
        <f>IF(AND($C$2="sixth"),key!FT106,IF(AND($C$2="Seventh"),key!FT206,IF(AND($C$2="eighth"),key!FT306,"")))</f>
        <v xml:space="preserve"> </v>
      </c>
      <c r="FE104" s="344" t="str">
        <f t="shared" si="13"/>
        <v/>
      </c>
      <c r="FF104" s="261" t="str">
        <f>IF(AND($C$2="sixth"),key!GI106,IF(AND($C$2="Seventh"),key!GI206,IF(AND($C$2="eighth"),key!GI306,"")))</f>
        <v/>
      </c>
      <c r="FG104" s="842" t="str">
        <f>IF(AND($C$2="sixth"),key!GJ106,IF(AND($C$2="Seventh"),key!GJ206,IF(AND($C$2="eighth"),key!GJ306,"")))</f>
        <v/>
      </c>
      <c r="FH104" s="843"/>
      <c r="FI104" s="255" t="str">
        <f>IF(AND($C$2="sixth"),key!GG106,IF(AND($C$2="Seventh"),key!GG206,IF(AND($C$2="eighth"),key!GG306,"")))</f>
        <v/>
      </c>
      <c r="FJ104" s="330" t="str">
        <f t="shared" si="22"/>
        <v/>
      </c>
      <c r="FK104" s="248"/>
      <c r="FL104" s="248"/>
      <c r="FY104" s="50" t="str">
        <f>IF(AND($C$2="sixth"),key!GH106,IF(AND($C$2="Seventh"),key!GH206,IF(AND($C$2="eighth"),key!GH306,"")))</f>
        <v/>
      </c>
    </row>
    <row r="105" spans="1:193" ht="18.75">
      <c r="A105" s="257">
        <v>99</v>
      </c>
      <c r="B105" s="291" t="str">
        <f>IF(AND($C$2="sixth"),key!E107,IF(AND($C$2="Seventh"),key!E207,IF(AND($C$2="eighth"),key!E307,"")))</f>
        <v/>
      </c>
      <c r="C105" s="288" t="str">
        <f>IF(ISNA(VLOOKUP(D105,Register!A$7:Z$315,10,FALSE)),"",VLOOKUP(D105,Register!A$7:Z$315,10,FALSE))</f>
        <v/>
      </c>
      <c r="D105" s="289" t="str">
        <f>IF(AND($C$2="sixth"),key!B107,IF(AND($C$2="Seventh"),key!B207,IF(AND($C$2="eighth"),key!B307,"")))</f>
        <v/>
      </c>
      <c r="E105" s="290" t="str">
        <f>IF(AND($C$2="sixth"),key!C107,IF(AND($C$2="Seventh"),key!C207,IF(AND($C$2="eighth"),key!C307,"")))</f>
        <v/>
      </c>
      <c r="F105" s="369" t="str">
        <f>IF(AND($C$2="sixth"),key!D107,IF(AND($C$2="Seventh"),key!D207,IF(AND($C$2="eighth"),key!D307,"")))</f>
        <v/>
      </c>
      <c r="G105" s="347" t="str">
        <f>IF(AND($C$2="sixth"),key!G107,IF(AND($C$2="Seventh"),key!G207,IF(AND($C$2="eighth"),key!G307,"")))</f>
        <v/>
      </c>
      <c r="H105" s="347" t="str">
        <f>IF(AND($C$2="sixth"),key!H107,IF(AND($C$2="Seventh"),key!H207,IF(AND($C$2="eighth"),key!H307,"")))</f>
        <v/>
      </c>
      <c r="I105" s="370" t="str">
        <f t="shared" si="12"/>
        <v/>
      </c>
      <c r="J105" s="371" t="str">
        <f>IF(AND($C$2="sixth"),key!J107,IF(AND($C$2="Seventh"),key!J207,IF(AND($C$2="eighth"),key!J307,"")))</f>
        <v/>
      </c>
      <c r="K105" s="347" t="str">
        <f>IF(AND($C$2="sixth"),key!K107,IF(AND($C$2="Seventh"),key!K207,IF(AND($C$2="eighth"),key!K307,"")))</f>
        <v/>
      </c>
      <c r="L105" s="347" t="str">
        <f>IF(AND($C$2="sixth"),key!L107,IF(AND($C$2="Seventh"),key!L207,IF(AND($C$2="eighth"),key!L307,"")))</f>
        <v/>
      </c>
      <c r="M105" s="345" t="str">
        <f t="shared" si="14"/>
        <v/>
      </c>
      <c r="N105" s="346" t="str">
        <f>IF(AND($C$2="sixth"),key!N107,IF(AND($C$2="Seventh"),key!N207,IF(AND($C$2="eighth"),key!N307,"")))</f>
        <v/>
      </c>
      <c r="O105" s="347" t="str">
        <f>IF(AND($C$2="sixth"),key!O107,IF(AND($C$2="Seventh"),key!O207,IF(AND($C$2="eighth"),key!O307,"")))</f>
        <v/>
      </c>
      <c r="P105" s="347" t="str">
        <f>IF(AND($C$2="sixth"),key!P107,IF(AND($C$2="Seventh"),key!P207,IF(AND($C$2="eighth"),key!P307,"")))</f>
        <v/>
      </c>
      <c r="Q105" s="345" t="str">
        <f t="shared" si="15"/>
        <v/>
      </c>
      <c r="R105" s="346" t="str">
        <f>IF(AND($C$2="sixth"),key!R107,IF(AND($C$2="Seventh"),key!R207,IF(AND($C$2="eighth"),key!R307,"")))</f>
        <v/>
      </c>
      <c r="S105" s="347" t="str">
        <f>IF(AND($C$2="sixth"),key!S107,IF(AND($C$2="Seventh"),key!S207,IF(AND($C$2="eighth"),key!S307,"")))</f>
        <v/>
      </c>
      <c r="T105" s="347" t="str">
        <f>IF(AND($C$2="sixth"),key!T107,IF(AND($C$2="Seventh"),key!T207,IF(AND($C$2="eighth"),key!T307,"")))</f>
        <v/>
      </c>
      <c r="U105" s="345" t="str">
        <f t="shared" si="16"/>
        <v/>
      </c>
      <c r="V105" s="346" t="str">
        <f>IF(AND($C$2="sixth"),key!V107,IF(AND($C$2="Seventh"),key!V207,IF(AND($C$2="eighth"),key!V307,"")))</f>
        <v/>
      </c>
      <c r="W105" s="347" t="str">
        <f>IF(AND($C$2="sixth"),key!W107,IF(AND($C$2="Seventh"),key!W207,IF(AND($C$2="eighth"),key!W307,"")))</f>
        <v/>
      </c>
      <c r="X105" s="347" t="str">
        <f>IF(AND($C$2="sixth"),key!X107,IF(AND($C$2="Seventh"),key!X207,IF(AND($C$2="eighth"),key!X307,"")))</f>
        <v/>
      </c>
      <c r="Y105" s="349" t="str">
        <f t="shared" si="17"/>
        <v/>
      </c>
      <c r="Z105" s="346" t="str">
        <f>IF(AND($C$2="sixth"),key!Z107,IF(AND($C$2="Seventh"),key!Z207,IF(AND($C$2="eighth"),key!Z307,"")))</f>
        <v/>
      </c>
      <c r="AA105" s="349" t="str">
        <f>IF(AND($C$2="sixth"),key!AC107,IF(AND($C$2="Seventh"),key!AC207,IF(AND($C$2="eighth"),key!AC307,"")))</f>
        <v/>
      </c>
      <c r="AB105" s="350" t="str">
        <f>IF(AND($C$2="sixth"),key!AD107,IF(AND($C$2="Seventh"),key!AD207,IF(AND($C$2="eighth"),key!AD307,"")))</f>
        <v/>
      </c>
      <c r="AC105" s="347" t="str">
        <f>IF(AND($C$2="sixth"),key!AF107,IF(AND($C$2="Seventh"),key!AF207,IF(AND($C$2="eighth"),key!AF307,"")))</f>
        <v/>
      </c>
      <c r="AD105" s="347" t="str">
        <f>IF(AND($C$2="sixth"),key!AG107,IF(AND($C$2="Seventh"),key!AG207,IF(AND($C$2="eighth"),key!AG307,"")))</f>
        <v/>
      </c>
      <c r="AE105" s="370" t="str">
        <f t="shared" si="18"/>
        <v/>
      </c>
      <c r="AF105" s="371" t="str">
        <f>IF(AND($C$2="sixth"),key!AI107,IF(AND($C$2="Seventh"),key!AI207,IF(AND($C$2="eighth"),key!AI307,"")))</f>
        <v/>
      </c>
      <c r="AG105" s="347" t="str">
        <f>IF(AND($C$2="sixth"),key!AJ107,IF(AND($C$2="Seventh"),key!AJ207,IF(AND($C$2="eighth"),key!AJ307,"")))</f>
        <v/>
      </c>
      <c r="AH105" s="347" t="str">
        <f>IF(AND($C$2="sixth"),key!AK107,IF(AND($C$2="Seventh"),key!AK207,IF(AND($C$2="eighth"),key!AK307,"")))</f>
        <v/>
      </c>
      <c r="AI105" s="345" t="str">
        <f t="shared" si="19"/>
        <v/>
      </c>
      <c r="AJ105" s="346" t="str">
        <f>IF(AND($C$2="sixth"),key!AM107,IF(AND($C$2="Seventh"),key!AM207,IF(AND($C$2="eighth"),key!AM307,"")))</f>
        <v/>
      </c>
      <c r="AK105" s="347" t="str">
        <f>IF(AND($C$2="sixth"),key!AN107,IF(AND($C$2="Seventh"),key!AN207,IF(AND($C$2="eighth"),key!AN307,"")))</f>
        <v/>
      </c>
      <c r="AL105" s="347" t="str">
        <f>IF(AND($C$2="sixth"),key!AO107,IF(AND($C$2="Seventh"),key!AO207,IF(AND($C$2="eighth"),key!AO307,"")))</f>
        <v/>
      </c>
      <c r="AM105" s="345" t="str">
        <f t="shared" si="20"/>
        <v/>
      </c>
      <c r="AN105" s="346" t="str">
        <f>IF(AND($C$2="sixth"),key!AQ107,IF(AND($C$2="Seventh"),key!AQ207,IF(AND($C$2="eighth"),key!AQ307,"")))</f>
        <v/>
      </c>
      <c r="AO105" s="347" t="str">
        <f>IF(AND($C$2="sixth"),key!AR107,IF(AND($C$2="Seventh"),key!AR207,IF(AND($C$2="eighth"),key!AR307,"")))</f>
        <v/>
      </c>
      <c r="AP105" s="347" t="str">
        <f>IF(AND($C$2="sixth"),key!AS107,IF(AND($C$2="Seventh"),key!AS207,IF(AND($C$2="eighth"),key!AS307,"")))</f>
        <v/>
      </c>
      <c r="AQ105" s="348" t="str">
        <f>IF(AND($C$2="sixth"),key!AT107,IF(AND($C$2="Seventh"),key!AT207,IF(AND($C$2="eighth"),key!AT307,"")))</f>
        <v/>
      </c>
      <c r="AR105" s="346" t="str">
        <f>IF(AND($C$2="sixth"),key!AU107,IF(AND($C$2="Seventh"),key!AU207,IF(AND($C$2="eighth"),key!AU307,"")))</f>
        <v/>
      </c>
      <c r="AS105" s="347" t="str">
        <f>IF(AND($C$2="sixth"),key!AV107,IF(AND($C$2="Seventh"),key!AV207,IF(AND($C$2="eighth"),key!AV307,"")))</f>
        <v/>
      </c>
      <c r="AT105" s="347" t="str">
        <f>IF(AND($C$2="sixth"),key!AW107,IF(AND($C$2="Seventh"),key!AW207,IF(AND($C$2="eighth"),key!AW307,"")))</f>
        <v/>
      </c>
      <c r="AU105" s="348" t="str">
        <f>IF(AND($C$2="sixth"),key!AX107,IF(AND($C$2="Seventh"),key!AX207,IF(AND($C$2="eighth"),key!AX307,"")))</f>
        <v/>
      </c>
      <c r="AV105" s="346" t="str">
        <f>IF(AND($C$2="sixth"),key!AY107,IF(AND($C$2="Seventh"),key!AY207,IF(AND($C$2="eighth"),key!AY307,"")))</f>
        <v/>
      </c>
      <c r="AW105" s="349" t="str">
        <f>IF(AND($C$2="sixth"),key!BB107,IF(AND($C$2="Seventh"),key!BB207,IF(AND($C$2="eighth"),key!BB307,"")))</f>
        <v/>
      </c>
      <c r="AX105" s="350" t="str">
        <f>IF(AND($C$2="sixth"),key!BC107,IF(AND($C$2="Seventh"),key!BC207,IF(AND($C$2="eighth"),key!BC307,"")))</f>
        <v/>
      </c>
      <c r="AY105" s="347" t="str">
        <f>IF(AND($C$2="sixth"),key!BE107,IF(AND($C$2="Seventh"),key!BE207,IF(AND($C$2="eighth"),key!BE307,"")))</f>
        <v/>
      </c>
      <c r="AZ105" s="347" t="str">
        <f>IF(AND($C$2="sixth"),key!BF107,IF(AND($C$2="Seventh"),key!BF207,IF(AND($C$2="eighth"),key!BF307,"")))</f>
        <v/>
      </c>
      <c r="BA105" s="351" t="str">
        <f>IF(AND($C$2="sixth"),key!BG107,IF(AND($C$2="Seventh"),key!BG207,IF(AND($C$2="eighth"),key!BG307,"")))</f>
        <v/>
      </c>
      <c r="BB105" s="346" t="str">
        <f>IF(AND($C$2="sixth"),key!BH107,IF(AND($C$2="Seventh"),key!BH207,IF(AND($C$2="eighth"),key!BH307,"")))</f>
        <v/>
      </c>
      <c r="BC105" s="347" t="str">
        <f>IF(AND($C$2="sixth"),key!BI107,IF(AND($C$2="Seventh"),key!BI207,IF(AND($C$2="eighth"),key!BI307,"")))</f>
        <v/>
      </c>
      <c r="BD105" s="347" t="str">
        <f>IF(AND($C$2="sixth"),key!BJ107,IF(AND($C$2="Seventh"),key!BJ207,IF(AND($C$2="eighth"),key!BJ307,"")))</f>
        <v/>
      </c>
      <c r="BE105" s="351" t="str">
        <f>IF(AND($C$2="sixth"),key!BK107,IF(AND($C$2="Seventh"),key!BK207,IF(AND($C$2="eighth"),key!BK307,"")))</f>
        <v/>
      </c>
      <c r="BF105" s="346" t="str">
        <f>IF(AND($C$2="sixth"),key!BL107,IF(AND($C$2="Seventh"),key!BL207,IF(AND($C$2="eighth"),key!BL307,"")))</f>
        <v/>
      </c>
      <c r="BG105" s="347" t="str">
        <f>IF(AND($C$2="sixth"),key!BM107,IF(AND($C$2="Seventh"),key!BM207,IF(AND($C$2="eighth"),key!BM307,"")))</f>
        <v/>
      </c>
      <c r="BH105" s="347" t="str">
        <f>IF(AND($C$2="sixth"),key!BN107,IF(AND($C$2="Seventh"),key!BN207,IF(AND($C$2="eighth"),key!BN307,"")))</f>
        <v/>
      </c>
      <c r="BI105" s="351" t="str">
        <f>IF(AND($C$2="sixth"),key!BO107,IF(AND($C$2="Seventh"),key!BO207,IF(AND($C$2="eighth"),key!BO307,"")))</f>
        <v/>
      </c>
      <c r="BJ105" s="346" t="str">
        <f>IF(AND($C$2="sixth"),key!BP107,IF(AND($C$2="Seventh"),key!BP207,IF(AND($C$2="eighth"),key!BP307,"")))</f>
        <v/>
      </c>
      <c r="BK105" s="347" t="str">
        <f>IF(AND($C$2="sixth"),key!BQ107,IF(AND($C$2="Seventh"),key!BQ207,IF(AND($C$2="eighth"),key!BQ307,"")))</f>
        <v/>
      </c>
      <c r="BL105" s="347" t="str">
        <f>IF(AND($C$2="sixth"),key!BR107,IF(AND($C$2="Seventh"),key!BR207,IF(AND($C$2="eighth"),key!BR307,"")))</f>
        <v/>
      </c>
      <c r="BM105" s="351" t="str">
        <f>IF(AND($C$2="sixth"),key!BS107,IF(AND($C$2="Seventh"),key!BS207,IF(AND($C$2="eighth"),key!BS307,"")))</f>
        <v/>
      </c>
      <c r="BN105" s="346" t="str">
        <f>IF(AND($C$2="sixth"),key!BT107,IF(AND($C$2="Seventh"),key!BT207,IF(AND($C$2="eighth"),key!BT307,"")))</f>
        <v/>
      </c>
      <c r="BO105" s="347" t="str">
        <f>IF(AND($C$2="sixth"),key!BU107,IF(AND($C$2="Seventh"),key!BU207,IF(AND($C$2="eighth"),key!BU307,"")))</f>
        <v/>
      </c>
      <c r="BP105" s="347" t="str">
        <f>IF(AND($C$2="sixth"),key!BV107,IF(AND($C$2="Seventh"),key!BV207,IF(AND($C$2="eighth"),key!BV307,"")))</f>
        <v/>
      </c>
      <c r="BQ105" s="351" t="str">
        <f>IF(AND($C$2="sixth"),key!BW107,IF(AND($C$2="Seventh"),key!BW207,IF(AND($C$2="eighth"),key!BW307,"")))</f>
        <v/>
      </c>
      <c r="BR105" s="346" t="str">
        <f>IF(AND($C$2="sixth"),key!BX107,IF(AND($C$2="Seventh"),key!BX207,IF(AND($C$2="eighth"),key!BX307,"")))</f>
        <v/>
      </c>
      <c r="BS105" s="349" t="str">
        <f>IF(AND($C$2="sixth"),key!CA107,IF(AND($C$2="Seventh"),key!CA207,IF(AND($C$2="eighth"),key!CA307,"")))</f>
        <v/>
      </c>
      <c r="BT105" s="350" t="str">
        <f>IF(AND($C$2="sixth"),key!CB107,IF(AND($C$2="Seventh"),key!CB207,IF(AND($C$2="eighth"),key!CB307,"")))</f>
        <v/>
      </c>
      <c r="BU105" s="347" t="str">
        <f>IF(AND($C$2="sixth"),key!CD107,IF(AND($C$2="Seventh"),key!CD207,IF(AND($C$2="eighth"),key!CD307,"")))</f>
        <v/>
      </c>
      <c r="BV105" s="347" t="str">
        <f>IF(AND($C$2="sixth"),key!CE107,IF(AND($C$2="Seventh"),key!CE207,IF(AND($C$2="eighth"),key!CE307,"")))</f>
        <v/>
      </c>
      <c r="BW105" s="351" t="str">
        <f>IF(AND($C$2="sixth"),key!CF107,IF(AND($C$2="Seventh"),key!CF207,IF(AND($C$2="eighth"),key!CF307,"")))</f>
        <v/>
      </c>
      <c r="BX105" s="346" t="str">
        <f>IF(AND($C$2="sixth"),key!CG107,IF(AND($C$2="Seventh"),key!CG207,IF(AND($C$2="eighth"),key!CG307,"")))</f>
        <v/>
      </c>
      <c r="BY105" s="347" t="str">
        <f>IF(AND($C$2="sixth"),key!CH107,IF(AND($C$2="Seventh"),key!CH207,IF(AND($C$2="eighth"),key!CH307,"")))</f>
        <v/>
      </c>
      <c r="BZ105" s="347" t="str">
        <f>IF(AND($C$2="sixth"),key!CI107,IF(AND($C$2="Seventh"),key!CI207,IF(AND($C$2="eighth"),key!CI307,"")))</f>
        <v/>
      </c>
      <c r="CA105" s="351" t="str">
        <f>IF(AND($C$2="sixth"),key!CJ107,IF(AND($C$2="Seventh"),key!CJ207,IF(AND($C$2="eighth"),key!CJ307,"")))</f>
        <v/>
      </c>
      <c r="CB105" s="346" t="str">
        <f>IF(AND($C$2="sixth"),key!CK107,IF(AND($C$2="Seventh"),key!CK207,IF(AND($C$2="eighth"),key!CK307,"")))</f>
        <v/>
      </c>
      <c r="CC105" s="347" t="str">
        <f>IF(AND($C$2="sixth"),key!CL107,IF(AND($C$2="Seventh"),key!CL207,IF(AND($C$2="eighth"),key!CL307,"")))</f>
        <v/>
      </c>
      <c r="CD105" s="347" t="str">
        <f>IF(AND($C$2="sixth"),key!CM107,IF(AND($C$2="Seventh"),key!CM207,IF(AND($C$2="eighth"),key!CM307,"")))</f>
        <v/>
      </c>
      <c r="CE105" s="351" t="str">
        <f>IF(AND($C$2="sixth"),key!CN107,IF(AND($C$2="Seventh"),key!CN207,IF(AND($C$2="eighth"),key!CN307,"")))</f>
        <v/>
      </c>
      <c r="CF105" s="346" t="str">
        <f>IF(AND($C$2="sixth"),key!CO107,IF(AND($C$2="Seventh"),key!CO207,IF(AND($C$2="eighth"),key!CO307,"")))</f>
        <v/>
      </c>
      <c r="CG105" s="347" t="str">
        <f>IF(AND($C$2="sixth"),key!CP107,IF(AND($C$2="Seventh"),key!CP207,IF(AND($C$2="eighth"),key!CP307,"")))</f>
        <v/>
      </c>
      <c r="CH105" s="347" t="str">
        <f>IF(AND($C$2="sixth"),key!CQ107,IF(AND($C$2="Seventh"),key!CQ207,IF(AND($C$2="eighth"),key!CQ307,"")))</f>
        <v/>
      </c>
      <c r="CI105" s="351" t="str">
        <f>IF(AND($C$2="sixth"),key!CR107,IF(AND($C$2="Seventh"),key!CR207,IF(AND($C$2="eighth"),key!CR307,"")))</f>
        <v/>
      </c>
      <c r="CJ105" s="346" t="str">
        <f>IF(AND($C$2="sixth"),key!CS107,IF(AND($C$2="Seventh"),key!CS207,IF(AND($C$2="eighth"),key!CS307,"")))</f>
        <v/>
      </c>
      <c r="CK105" s="347" t="str">
        <f>IF(AND($C$2="sixth"),key!CT107,IF(AND($C$2="Seventh"),key!CT207,IF(AND($C$2="eighth"),key!CT307,"")))</f>
        <v/>
      </c>
      <c r="CL105" s="347" t="str">
        <f>IF(AND($C$2="sixth"),key!CU107,IF(AND($C$2="Seventh"),key!CU207,IF(AND($C$2="eighth"),key!CU307,"")))</f>
        <v/>
      </c>
      <c r="CM105" s="351" t="str">
        <f>IF(AND($C$2="sixth"),key!CV107,IF(AND($C$2="Seventh"),key!CV207,IF(AND($C$2="eighth"),key!CV307,"")))</f>
        <v/>
      </c>
      <c r="CN105" s="346" t="str">
        <f>IF(AND($C$2="sixth"),key!CW107,IF(AND($C$2="Seventh"),key!CW207,IF(AND($C$2="eighth"),key!CW307,"")))</f>
        <v/>
      </c>
      <c r="CO105" s="349" t="str">
        <f>IF(AND($C$2="sixth"),key!CZ107,IF(AND($C$2="Seventh"),key!CZ207,IF(AND($C$2="eighth"),key!CZ307,"")))</f>
        <v/>
      </c>
      <c r="CP105" s="350" t="str">
        <f>IF(AND($C$2="sixth"),key!DA107,IF(AND($C$2="Seventh"),key!DA207,IF(AND($C$2="eighth"),key!DA307,"")))</f>
        <v/>
      </c>
      <c r="CQ105" s="347" t="str">
        <f>IF(AND($C$2="sixth"),key!DC107,IF(AND($C$2="Seventh"),key!DC207,IF(AND($C$2="eighth"),key!DC307,"")))</f>
        <v/>
      </c>
      <c r="CR105" s="347" t="str">
        <f>IF(AND($C$2="sixth"),key!DD107,IF(AND($C$2="Seventh"),key!DD207,IF(AND($C$2="eighth"),key!DD307,"")))</f>
        <v/>
      </c>
      <c r="CS105" s="351" t="str">
        <f>IF(AND($C$2="sixth"),key!DE107,IF(AND($C$2="Seventh"),key!DE207,IF(AND($C$2="eighth"),key!DE307,"")))</f>
        <v/>
      </c>
      <c r="CT105" s="346" t="str">
        <f>IF(AND($C$2="sixth"),key!DF107,IF(AND($C$2="Seventh"),key!DF207,IF(AND($C$2="eighth"),key!DF307,"")))</f>
        <v/>
      </c>
      <c r="CU105" s="347" t="str">
        <f>IF(AND($C$2="sixth"),key!DG107,IF(AND($C$2="Seventh"),key!DG207,IF(AND($C$2="eighth"),key!DG307,"")))</f>
        <v/>
      </c>
      <c r="CV105" s="347" t="str">
        <f>IF(AND($C$2="sixth"),key!DH107,IF(AND($C$2="Seventh"),key!DH207,IF(AND($C$2="eighth"),key!DH307,"")))</f>
        <v/>
      </c>
      <c r="CW105" s="351" t="str">
        <f>IF(AND($C$2="sixth"),key!DI107,IF(AND($C$2="Seventh"),key!DI207,IF(AND($C$2="eighth"),key!DI307,"")))</f>
        <v/>
      </c>
      <c r="CX105" s="346" t="str">
        <f>IF(AND($C$2="sixth"),key!DJ107,IF(AND($C$2="Seventh"),key!DJ207,IF(AND($C$2="eighth"),key!DJ307,"")))</f>
        <v/>
      </c>
      <c r="CY105" s="347" t="str">
        <f>IF(AND($C$2="sixth"),key!DK107,IF(AND($C$2="Seventh"),key!DK207,IF(AND($C$2="eighth"),key!DK307,"")))</f>
        <v/>
      </c>
      <c r="CZ105" s="347" t="str">
        <f>IF(AND($C$2="sixth"),key!DL107,IF(AND($C$2="Seventh"),key!DL207,IF(AND($C$2="eighth"),key!DL307,"")))</f>
        <v/>
      </c>
      <c r="DA105" s="351" t="str">
        <f>IF(AND($C$2="sixth"),key!DM107,IF(AND($C$2="Seventh"),key!DM207,IF(AND($C$2="eighth"),key!DM307,"")))</f>
        <v/>
      </c>
      <c r="DB105" s="346" t="str">
        <f>IF(AND($C$2="sixth"),key!DN107,IF(AND($C$2="Seventh"),key!DN207,IF(AND($C$2="eighth"),key!DN307,"")))</f>
        <v/>
      </c>
      <c r="DC105" s="347" t="str">
        <f>IF(AND($C$2="sixth"),key!DO107,IF(AND($C$2="Seventh"),key!DO207,IF(AND($C$2="eighth"),key!DO307,"")))</f>
        <v/>
      </c>
      <c r="DD105" s="347" t="str">
        <f>IF(AND($C$2="sixth"),key!DP107,IF(AND($C$2="Seventh"),key!DP207,IF(AND($C$2="eighth"),key!DP307,"")))</f>
        <v/>
      </c>
      <c r="DE105" s="351" t="str">
        <f>IF(AND($C$2="sixth"),key!DQ107,IF(AND($C$2="Seventh"),key!DQ207,IF(AND($C$2="eighth"),key!DQ307,"")))</f>
        <v/>
      </c>
      <c r="DF105" s="346" t="str">
        <f>IF(AND($C$2="sixth"),key!DR107,IF(AND($C$2="Seventh"),key!DR207,IF(AND($C$2="eighth"),key!DR307,"")))</f>
        <v/>
      </c>
      <c r="DG105" s="347" t="str">
        <f>IF(AND($C$2="sixth"),key!DS107,IF(AND($C$2="Seventh"),key!DS207,IF(AND($C$2="eighth"),key!DS307,"")))</f>
        <v/>
      </c>
      <c r="DH105" s="347" t="str">
        <f>IF(AND($C$2="sixth"),key!DT107,IF(AND($C$2="Seventh"),key!DT207,IF(AND($C$2="eighth"),key!DT307,"")))</f>
        <v/>
      </c>
      <c r="DI105" s="351" t="str">
        <f>IF(AND($C$2="sixth"),key!DU107,IF(AND($C$2="Seventh"),key!DU207,IF(AND($C$2="eighth"),key!DU307,"")))</f>
        <v/>
      </c>
      <c r="DJ105" s="346" t="str">
        <f>IF(AND($C$2="sixth"),key!DV107,IF(AND($C$2="Seventh"),key!DV207,IF(AND($C$2="eighth"),key!DV307,"")))</f>
        <v/>
      </c>
      <c r="DK105" s="349" t="str">
        <f>IF(AND($C$2="sixth"),key!DY107,IF(AND($C$2="Seventh"),key!DY207,IF(AND($C$2="eighth"),key!DY307,"")))</f>
        <v/>
      </c>
      <c r="DL105" s="350" t="str">
        <f>IF(AND($C$2="sixth"),key!DZ107,IF(AND($C$2="Seventh"),key!DZ207,IF(AND($C$2="eighth"),key!DZ307,"")))</f>
        <v/>
      </c>
      <c r="DM105" s="347" t="str">
        <f>IF(AND($C$2="sixth"),key!EB107,IF(AND($C$2="Seventh"),key!EB207,IF(AND($C$2="eighth"),key!EB307,"")))</f>
        <v/>
      </c>
      <c r="DN105" s="347" t="str">
        <f>IF(AND($C$2="sixth"),key!EC107,IF(AND($C$2="Seventh"),key!EC207,IF(AND($C$2="eighth"),key!EC307,"")))</f>
        <v/>
      </c>
      <c r="DO105" s="351" t="str">
        <f>IF(AND($C$2="sixth"),key!ED107,IF(AND($C$2="Seventh"),key!ED207,IF(AND($C$2="eighth"),key!ED307,"")))</f>
        <v/>
      </c>
      <c r="DP105" s="346" t="str">
        <f>IF(AND($C$2="sixth"),key!EE107,IF(AND($C$2="Seventh"),key!EE207,IF(AND($C$2="eighth"),key!EE307,"")))</f>
        <v/>
      </c>
      <c r="DQ105" s="347" t="str">
        <f>IF(AND($C$2="sixth"),key!EF107,IF(AND($C$2="Seventh"),key!EF207,IF(AND($C$2="eighth"),key!EF307,"")))</f>
        <v/>
      </c>
      <c r="DR105" s="347" t="str">
        <f>IF(AND($C$2="sixth"),key!EG107,IF(AND($C$2="Seventh"),key!EG207,IF(AND($C$2="eighth"),key!EG307,"")))</f>
        <v/>
      </c>
      <c r="DS105" s="351" t="str">
        <f>IF(AND($C$2="sixth"),key!EH107,IF(AND($C$2="Seventh"),key!EH207,IF(AND($C$2="eighth"),key!EH307,"")))</f>
        <v/>
      </c>
      <c r="DT105" s="346" t="str">
        <f>IF(AND($C$2="sixth"),key!EI107,IF(AND($C$2="Seventh"),key!EI207,IF(AND($C$2="eighth"),key!EI307,"")))</f>
        <v/>
      </c>
      <c r="DU105" s="347" t="str">
        <f>IF(AND($C$2="sixth"),key!EJ107,IF(AND($C$2="Seventh"),key!EJ207,IF(AND($C$2="eighth"),key!EJ307,"")))</f>
        <v/>
      </c>
      <c r="DV105" s="347" t="str">
        <f>IF(AND($C$2="sixth"),key!EK107,IF(AND($C$2="Seventh"),key!EK207,IF(AND($C$2="eighth"),key!EK307,"")))</f>
        <v/>
      </c>
      <c r="DW105" s="351" t="str">
        <f>IF(AND($C$2="sixth"),key!EL107,IF(AND($C$2="Seventh"),key!EL207,IF(AND($C$2="eighth"),key!EL307,"")))</f>
        <v/>
      </c>
      <c r="DX105" s="346" t="str">
        <f>IF(AND($C$2="sixth"),key!EM107,IF(AND($C$2="Seventh"),key!EM207,IF(AND($C$2="eighth"),key!EM307,"")))</f>
        <v/>
      </c>
      <c r="DY105" s="347" t="str">
        <f>IF(AND($C$2="sixth"),key!EN107,IF(AND($C$2="Seventh"),key!EN207,IF(AND($C$2="eighth"),key!EN307,"")))</f>
        <v/>
      </c>
      <c r="DZ105" s="347" t="str">
        <f>IF(AND($C$2="sixth"),key!EO107,IF(AND($C$2="Seventh"),key!EO207,IF(AND($C$2="eighth"),key!EO307,"")))</f>
        <v/>
      </c>
      <c r="EA105" s="351" t="str">
        <f>IF(AND($C$2="sixth"),key!EP107,IF(AND($C$2="Seventh"),key!EP207,IF(AND($C$2="eighth"),key!EP307,"")))</f>
        <v/>
      </c>
      <c r="EB105" s="346" t="str">
        <f>IF(AND($C$2="sixth"),key!EQ107,IF(AND($C$2="Seventh"),key!EQ207,IF(AND($C$2="eighth"),key!EQ307,"")))</f>
        <v/>
      </c>
      <c r="EC105" s="347" t="str">
        <f>IF(AND($C$2="sixth"),key!ER107,IF(AND($C$2="Seventh"),key!ER207,IF(AND($C$2="eighth"),key!ER307,"")))</f>
        <v/>
      </c>
      <c r="ED105" s="347" t="str">
        <f>IF(AND($C$2="sixth"),key!ES107,IF(AND($C$2="Seventh"),key!ES207,IF(AND($C$2="eighth"),key!ES307,"")))</f>
        <v/>
      </c>
      <c r="EE105" s="351" t="str">
        <f>IF(AND($C$2="sixth"),key!ET107,IF(AND($C$2="Seventh"),key!ET207,IF(AND($C$2="eighth"),key!ET307,"")))</f>
        <v/>
      </c>
      <c r="EF105" s="346" t="str">
        <f>IF(AND($C$2="sixth"),key!EU107,IF(AND($C$2="Seventh"),key!EU207,IF(AND($C$2="eighth"),key!EU307,"")))</f>
        <v/>
      </c>
      <c r="EG105" s="349" t="str">
        <f>IF(AND($C$2="sixth"),key!EX107,IF(AND($C$2="Seventh"),key!EX207,IF(AND($C$2="eighth"),key!EX307,"")))</f>
        <v/>
      </c>
      <c r="EH105" s="350" t="str">
        <f>IF(AND($C$2="sixth"),key!EY107,IF(AND($C$2="Seventh"),key!EY207,IF(AND($C$2="eighth"),key!EY307,"")))</f>
        <v/>
      </c>
      <c r="EI105" s="352" t="str">
        <f t="shared" si="21"/>
        <v/>
      </c>
      <c r="EJ105" s="353" t="str">
        <f>IF(AND($C$2="sixth"),key!EZ107,IF(AND($C$2="Seventh"),key!EZ207,IF(AND($C$2="eighth"),key!EZ307,"")))</f>
        <v/>
      </c>
      <c r="EK105" s="353" t="str">
        <f>IF(AND($C$2="sixth"),key!FA107,IF(AND($C$2="Seventh"),key!FA207,IF(AND($C$2="eighth"),key!FA307,"")))</f>
        <v/>
      </c>
      <c r="EL105" s="353" t="str">
        <f>IF(AND($C$2="sixth"),key!FB107,IF(AND($C$2="Seventh"),key!FB207,IF(AND($C$2="eighth"),key!FB307,"")))</f>
        <v/>
      </c>
      <c r="EM105" s="353" t="str">
        <f>IF(AND($C$2="sixth"),key!FC107,IF(AND($C$2="Seventh"),key!FC207,IF(AND($C$2="eighth"),key!FC307,"")))</f>
        <v/>
      </c>
      <c r="EN105" s="353" t="str">
        <f>IF(AND($C$2="sixth"),key!FD107,IF(AND($C$2="Seventh"),key!FD207,IF(AND($C$2="eighth"),key!FD307,"")))</f>
        <v/>
      </c>
      <c r="EO105" s="354" t="str">
        <f>IF(AND($C$2="sixth"),key!FE107,IF(AND($C$2="Seventh"),key!FE207,IF(AND($C$2="eighth"),key!FE307,"")))</f>
        <v/>
      </c>
      <c r="EP105" s="355" t="str">
        <f>IF(AND($C$2="sixth"),key!FF107,IF(AND($C$2="Seventh"),key!FF207,IF(AND($C$2="eighth"),key!FF307,"")))</f>
        <v xml:space="preserve"> </v>
      </c>
      <c r="EQ105" s="353" t="str">
        <f>IF(AND($C$2="sixth"),key!FG107,IF(AND($C$2="Seventh"),key!FG207,IF(AND($C$2="eighth"),key!FG307,"")))</f>
        <v/>
      </c>
      <c r="ER105" s="353" t="str">
        <f>IF(AND($C$2="sixth"),key!FH107,IF(AND($C$2="Seventh"),key!FH207,IF(AND($C$2="eighth"),key!FH307,"")))</f>
        <v/>
      </c>
      <c r="ES105" s="353" t="str">
        <f>IF(AND($C$2="sixth"),key!FI107,IF(AND($C$2="Seventh"),key!FI207,IF(AND($C$2="eighth"),key!FI307,"")))</f>
        <v/>
      </c>
      <c r="ET105" s="353" t="str">
        <f>IF(AND($C$2="sixth"),key!FJ107,IF(AND($C$2="Seventh"),key!FJ207,IF(AND($C$2="eighth"),key!FJ307,"")))</f>
        <v/>
      </c>
      <c r="EU105" s="353" t="str">
        <f>IF(AND($C$2="sixth"),key!FK107,IF(AND($C$2="Seventh"),key!FK207,IF(AND($C$2="eighth"),key!FK307,"")))</f>
        <v/>
      </c>
      <c r="EV105" s="354" t="str">
        <f>IF(AND($C$2="sixth"),key!FL107,IF(AND($C$2="Seventh"),key!FL207,IF(AND($C$2="eighth"),key!FL307,"")))</f>
        <v/>
      </c>
      <c r="EW105" s="355" t="str">
        <f>IF(AND($C$2="sixth"),key!FM107,IF(AND($C$2="Seventh"),key!FM207,IF(AND($C$2="eighth"),key!FM307,"")))</f>
        <v xml:space="preserve"> </v>
      </c>
      <c r="EX105" s="353" t="str">
        <f>IF(AND($C$2="sixth"),key!FN107,IF(AND($C$2="Seventh"),key!FN207,IF(AND($C$2="eighth"),key!FN307,"")))</f>
        <v/>
      </c>
      <c r="EY105" s="353" t="str">
        <f>IF(AND($C$2="sixth"),key!FO107,IF(AND($C$2="Seventh"),key!FO207,IF(AND($C$2="eighth"),key!FO307,"")))</f>
        <v/>
      </c>
      <c r="EZ105" s="353" t="str">
        <f>IF(AND($C$2="sixth"),key!FP107,IF(AND($C$2="Seventh"),key!FP207,IF(AND($C$2="eighth"),key!FP307,"")))</f>
        <v/>
      </c>
      <c r="FA105" s="353" t="str">
        <f>IF(AND($C$2="sixth"),key!FQ107,IF(AND($C$2="Seventh"),key!FQ207,IF(AND($C$2="eighth"),key!FQ307,"")))</f>
        <v/>
      </c>
      <c r="FB105" s="353" t="str">
        <f>IF(AND($C$2="sixth"),key!FR107,IF(AND($C$2="Seventh"),key!FR207,IF(AND($C$2="eighth"),key!FR307,"")))</f>
        <v/>
      </c>
      <c r="FC105" s="354" t="str">
        <f>IF(AND($C$2="sixth"),key!FS107,IF(AND($C$2="Seventh"),key!FS207,IF(AND($C$2="eighth"),key!FS307,"")))</f>
        <v/>
      </c>
      <c r="FD105" s="355" t="str">
        <f>IF(AND($C$2="sixth"),key!FT107,IF(AND($C$2="Seventh"),key!FT207,IF(AND($C$2="eighth"),key!FT307,"")))</f>
        <v xml:space="preserve"> </v>
      </c>
      <c r="FE105" s="356" t="str">
        <f t="shared" si="13"/>
        <v/>
      </c>
      <c r="FF105" s="357" t="str">
        <f>IF(AND($C$2="sixth"),key!GI107,IF(AND($C$2="Seventh"),key!GI207,IF(AND($C$2="eighth"),key!GI307,"")))</f>
        <v/>
      </c>
      <c r="FG105" s="837" t="str">
        <f>IF(AND($C$2="sixth"),key!GJ107,IF(AND($C$2="Seventh"),key!GJ207,IF(AND($C$2="eighth"),key!GJ307,"")))</f>
        <v/>
      </c>
      <c r="FH105" s="838"/>
      <c r="FI105" s="367" t="str">
        <f>IF(AND($C$2="sixth"),key!GG107,IF(AND($C$2="Seventh"),key!GG207,IF(AND($C$2="eighth"),key!GG307,"")))</f>
        <v/>
      </c>
      <c r="FJ105" s="330" t="str">
        <f t="shared" si="22"/>
        <v/>
      </c>
      <c r="FK105" s="248"/>
      <c r="FL105" s="248"/>
      <c r="FY105" s="50" t="str">
        <f>IF(AND($C$2="sixth"),key!GH107,IF(AND($C$2="Seventh"),key!GH207,IF(AND($C$2="eighth"),key!GH307,"")))</f>
        <v/>
      </c>
    </row>
    <row r="106" spans="1:193" ht="18.75">
      <c r="A106" s="257">
        <v>100</v>
      </c>
      <c r="B106" s="291" t="str">
        <f>IF(AND($C$2="sixth"),key!E108,IF(AND($C$2="Seventh"),key!E208,IF(AND($C$2="eighth"),key!E308,"")))</f>
        <v/>
      </c>
      <c r="C106" s="288" t="str">
        <f>IF(ISNA(VLOOKUP(D106,Register!A$7:Z$315,10,FALSE)),"",VLOOKUP(D106,Register!A$7:Z$315,10,FALSE))</f>
        <v/>
      </c>
      <c r="D106" s="289" t="str">
        <f>IF(AND($C$2="sixth"),key!B108,IF(AND($C$2="Seventh"),key!B208,IF(AND($C$2="eighth"),key!B308,"")))</f>
        <v/>
      </c>
      <c r="E106" s="290" t="str">
        <f>IF(AND($C$2="sixth"),key!C108,IF(AND($C$2="Seventh"),key!C208,IF(AND($C$2="eighth"),key!C308,"")))</f>
        <v/>
      </c>
      <c r="F106" s="290" t="str">
        <f>IF(AND($C$2="sixth"),key!D108,IF(AND($C$2="Seventh"),key!D208,IF(AND($C$2="eighth"),key!D308,"")))</f>
        <v/>
      </c>
      <c r="G106" s="295" t="str">
        <f>IF(AND($C$2="sixth"),key!G108,IF(AND($C$2="Seventh"),key!G208,IF(AND($C$2="eighth"),key!G308,"")))</f>
        <v/>
      </c>
      <c r="H106" s="295" t="str">
        <f>IF(AND($C$2="sixth"),key!H108,IF(AND($C$2="Seventh"),key!H208,IF(AND($C$2="eighth"),key!H308,"")))</f>
        <v/>
      </c>
      <c r="I106" s="297" t="str">
        <f t="shared" si="12"/>
        <v/>
      </c>
      <c r="J106" s="296" t="str">
        <f>IF(AND($C$2="sixth"),key!J108,IF(AND($C$2="Seventh"),key!J208,IF(AND($C$2="eighth"),key!J308,"")))</f>
        <v/>
      </c>
      <c r="K106" s="295" t="str">
        <f>IF(AND($C$2="sixth"),key!K108,IF(AND($C$2="Seventh"),key!K208,IF(AND($C$2="eighth"),key!K308,"")))</f>
        <v/>
      </c>
      <c r="L106" s="295" t="str">
        <f>IF(AND($C$2="sixth"),key!L108,IF(AND($C$2="Seventh"),key!L208,IF(AND($C$2="eighth"),key!L308,"")))</f>
        <v/>
      </c>
      <c r="M106" s="258" t="str">
        <f t="shared" si="14"/>
        <v/>
      </c>
      <c r="N106" s="298" t="str">
        <f>IF(AND($C$2="sixth"),key!N108,IF(AND($C$2="Seventh"),key!N208,IF(AND($C$2="eighth"),key!N308,"")))</f>
        <v/>
      </c>
      <c r="O106" s="295" t="str">
        <f>IF(AND($C$2="sixth"),key!O108,IF(AND($C$2="Seventh"),key!O208,IF(AND($C$2="eighth"),key!O308,"")))</f>
        <v/>
      </c>
      <c r="P106" s="295" t="str">
        <f>IF(AND($C$2="sixth"),key!P108,IF(AND($C$2="Seventh"),key!P208,IF(AND($C$2="eighth"),key!P308,"")))</f>
        <v/>
      </c>
      <c r="Q106" s="258" t="str">
        <f t="shared" si="15"/>
        <v/>
      </c>
      <c r="R106" s="298" t="str">
        <f>IF(AND($C$2="sixth"),key!R108,IF(AND($C$2="Seventh"),key!R208,IF(AND($C$2="eighth"),key!R308,"")))</f>
        <v/>
      </c>
      <c r="S106" s="295" t="str">
        <f>IF(AND($C$2="sixth"),key!S108,IF(AND($C$2="Seventh"),key!S208,IF(AND($C$2="eighth"),key!S308,"")))</f>
        <v/>
      </c>
      <c r="T106" s="295" t="str">
        <f>IF(AND($C$2="sixth"),key!T108,IF(AND($C$2="Seventh"),key!T208,IF(AND($C$2="eighth"),key!T308,"")))</f>
        <v/>
      </c>
      <c r="U106" s="258" t="str">
        <f t="shared" si="16"/>
        <v/>
      </c>
      <c r="V106" s="298" t="str">
        <f>IF(AND($C$2="sixth"),key!V108,IF(AND($C$2="Seventh"),key!V208,IF(AND($C$2="eighth"),key!V308,"")))</f>
        <v/>
      </c>
      <c r="W106" s="295" t="str">
        <f>IF(AND($C$2="sixth"),key!W108,IF(AND($C$2="Seventh"),key!W208,IF(AND($C$2="eighth"),key!W308,"")))</f>
        <v/>
      </c>
      <c r="X106" s="295" t="str">
        <f>IF(AND($C$2="sixth"),key!X108,IF(AND($C$2="Seventh"),key!X208,IF(AND($C$2="eighth"),key!X308,"")))</f>
        <v/>
      </c>
      <c r="Y106" s="259" t="str">
        <f t="shared" si="17"/>
        <v/>
      </c>
      <c r="Z106" s="298" t="str">
        <f>IF(AND($C$2="sixth"),key!Z108,IF(AND($C$2="Seventh"),key!Z208,IF(AND($C$2="eighth"),key!Z308,"")))</f>
        <v/>
      </c>
      <c r="AA106" s="259" t="str">
        <f>IF(AND($C$2="sixth"),key!AC108,IF(AND($C$2="Seventh"),key!AC208,IF(AND($C$2="eighth"),key!AC308,"")))</f>
        <v/>
      </c>
      <c r="AB106" s="299" t="str">
        <f>IF(AND($C$2="sixth"),key!AD108,IF(AND($C$2="Seventh"),key!AD208,IF(AND($C$2="eighth"),key!AD308,"")))</f>
        <v/>
      </c>
      <c r="AC106" s="295" t="str">
        <f>IF(AND($C$2="sixth"),key!AF108,IF(AND($C$2="Seventh"),key!AF208,IF(AND($C$2="eighth"),key!AF308,"")))</f>
        <v/>
      </c>
      <c r="AD106" s="295" t="str">
        <f>IF(AND($C$2="sixth"),key!AG108,IF(AND($C$2="Seventh"),key!AG208,IF(AND($C$2="eighth"),key!AG308,"")))</f>
        <v/>
      </c>
      <c r="AE106" s="297" t="str">
        <f t="shared" si="18"/>
        <v/>
      </c>
      <c r="AF106" s="296" t="str">
        <f>IF(AND($C$2="sixth"),key!AI108,IF(AND($C$2="Seventh"),key!AI208,IF(AND($C$2="eighth"),key!AI308,"")))</f>
        <v/>
      </c>
      <c r="AG106" s="295" t="str">
        <f>IF(AND($C$2="sixth"),key!AJ108,IF(AND($C$2="Seventh"),key!AJ208,IF(AND($C$2="eighth"),key!AJ308,"")))</f>
        <v/>
      </c>
      <c r="AH106" s="295" t="str">
        <f>IF(AND($C$2="sixth"),key!AK108,IF(AND($C$2="Seventh"),key!AK208,IF(AND($C$2="eighth"),key!AK308,"")))</f>
        <v/>
      </c>
      <c r="AI106" s="258" t="str">
        <f t="shared" si="19"/>
        <v/>
      </c>
      <c r="AJ106" s="298" t="str">
        <f>IF(AND($C$2="sixth"),key!AM108,IF(AND($C$2="Seventh"),key!AM208,IF(AND($C$2="eighth"),key!AM308,"")))</f>
        <v/>
      </c>
      <c r="AK106" s="295" t="str">
        <f>IF(AND($C$2="sixth"),key!AN108,IF(AND($C$2="Seventh"),key!AN208,IF(AND($C$2="eighth"),key!AN308,"")))</f>
        <v/>
      </c>
      <c r="AL106" s="295" t="str">
        <f>IF(AND($C$2="sixth"),key!AO108,IF(AND($C$2="Seventh"),key!AO208,IF(AND($C$2="eighth"),key!AO308,"")))</f>
        <v/>
      </c>
      <c r="AM106" s="258" t="str">
        <f t="shared" si="20"/>
        <v/>
      </c>
      <c r="AN106" s="298" t="str">
        <f>IF(AND($C$2="sixth"),key!AQ108,IF(AND($C$2="Seventh"),key!AQ208,IF(AND($C$2="eighth"),key!AQ308,"")))</f>
        <v/>
      </c>
      <c r="AO106" s="295" t="str">
        <f>IF(AND($C$2="sixth"),key!AR108,IF(AND($C$2="Seventh"),key!AR208,IF(AND($C$2="eighth"),key!AR308,"")))</f>
        <v/>
      </c>
      <c r="AP106" s="295" t="str">
        <f>IF(AND($C$2="sixth"),key!AS108,IF(AND($C$2="Seventh"),key!AS208,IF(AND($C$2="eighth"),key!AS308,"")))</f>
        <v/>
      </c>
      <c r="AQ106" s="303" t="str">
        <f>IF(AND($C$2="sixth"),key!AT108,IF(AND($C$2="Seventh"),key!AT208,IF(AND($C$2="eighth"),key!AT308,"")))</f>
        <v/>
      </c>
      <c r="AR106" s="298" t="str">
        <f>IF(AND($C$2="sixth"),key!AU108,IF(AND($C$2="Seventh"),key!AU208,IF(AND($C$2="eighth"),key!AU308,"")))</f>
        <v/>
      </c>
      <c r="AS106" s="295" t="str">
        <f>IF(AND($C$2="sixth"),key!AV108,IF(AND($C$2="Seventh"),key!AV208,IF(AND($C$2="eighth"),key!AV308,"")))</f>
        <v/>
      </c>
      <c r="AT106" s="295" t="str">
        <f>IF(AND($C$2="sixth"),key!AW108,IF(AND($C$2="Seventh"),key!AW208,IF(AND($C$2="eighth"),key!AW308,"")))</f>
        <v/>
      </c>
      <c r="AU106" s="303" t="str">
        <f>IF(AND($C$2="sixth"),key!AX108,IF(AND($C$2="Seventh"),key!AX208,IF(AND($C$2="eighth"),key!AX308,"")))</f>
        <v/>
      </c>
      <c r="AV106" s="298" t="str">
        <f>IF(AND($C$2="sixth"),key!AY108,IF(AND($C$2="Seventh"),key!AY208,IF(AND($C$2="eighth"),key!AY308,"")))</f>
        <v/>
      </c>
      <c r="AW106" s="259" t="str">
        <f>IF(AND($C$2="sixth"),key!BB108,IF(AND($C$2="Seventh"),key!BB208,IF(AND($C$2="eighth"),key!BB308,"")))</f>
        <v/>
      </c>
      <c r="AX106" s="299" t="str">
        <f>IF(AND($C$2="sixth"),key!BC108,IF(AND($C$2="Seventh"),key!BC208,IF(AND($C$2="eighth"),key!BC308,"")))</f>
        <v/>
      </c>
      <c r="AY106" s="295" t="str">
        <f>IF(AND($C$2="sixth"),key!BE108,IF(AND($C$2="Seventh"),key!BE208,IF(AND($C$2="eighth"),key!BE308,"")))</f>
        <v/>
      </c>
      <c r="AZ106" s="295" t="str">
        <f>IF(AND($C$2="sixth"),key!BF108,IF(AND($C$2="Seventh"),key!BF208,IF(AND($C$2="eighth"),key!BF308,"")))</f>
        <v/>
      </c>
      <c r="BA106" s="302" t="str">
        <f>IF(AND($C$2="sixth"),key!BG108,IF(AND($C$2="Seventh"),key!BG208,IF(AND($C$2="eighth"),key!BG308,"")))</f>
        <v/>
      </c>
      <c r="BB106" s="298" t="str">
        <f>IF(AND($C$2="sixth"),key!BH108,IF(AND($C$2="Seventh"),key!BH208,IF(AND($C$2="eighth"),key!BH308,"")))</f>
        <v/>
      </c>
      <c r="BC106" s="295" t="str">
        <f>IF(AND($C$2="sixth"),key!BI108,IF(AND($C$2="Seventh"),key!BI208,IF(AND($C$2="eighth"),key!BI308,"")))</f>
        <v/>
      </c>
      <c r="BD106" s="295" t="str">
        <f>IF(AND($C$2="sixth"),key!BJ108,IF(AND($C$2="Seventh"),key!BJ208,IF(AND($C$2="eighth"),key!BJ308,"")))</f>
        <v/>
      </c>
      <c r="BE106" s="302" t="str">
        <f>IF(AND($C$2="sixth"),key!BK108,IF(AND($C$2="Seventh"),key!BK208,IF(AND($C$2="eighth"),key!BK308,"")))</f>
        <v/>
      </c>
      <c r="BF106" s="298" t="str">
        <f>IF(AND($C$2="sixth"),key!BL108,IF(AND($C$2="Seventh"),key!BL208,IF(AND($C$2="eighth"),key!BL308,"")))</f>
        <v/>
      </c>
      <c r="BG106" s="295" t="str">
        <f>IF(AND($C$2="sixth"),key!BM108,IF(AND($C$2="Seventh"),key!BM208,IF(AND($C$2="eighth"),key!BM308,"")))</f>
        <v/>
      </c>
      <c r="BH106" s="295" t="str">
        <f>IF(AND($C$2="sixth"),key!BN108,IF(AND($C$2="Seventh"),key!BN208,IF(AND($C$2="eighth"),key!BN308,"")))</f>
        <v/>
      </c>
      <c r="BI106" s="302" t="str">
        <f>IF(AND($C$2="sixth"),key!BO108,IF(AND($C$2="Seventh"),key!BO208,IF(AND($C$2="eighth"),key!BO308,"")))</f>
        <v/>
      </c>
      <c r="BJ106" s="298" t="str">
        <f>IF(AND($C$2="sixth"),key!BP108,IF(AND($C$2="Seventh"),key!BP208,IF(AND($C$2="eighth"),key!BP308,"")))</f>
        <v/>
      </c>
      <c r="BK106" s="295" t="str">
        <f>IF(AND($C$2="sixth"),key!BQ108,IF(AND($C$2="Seventh"),key!BQ208,IF(AND($C$2="eighth"),key!BQ308,"")))</f>
        <v/>
      </c>
      <c r="BL106" s="295" t="str">
        <f>IF(AND($C$2="sixth"),key!BR108,IF(AND($C$2="Seventh"),key!BR208,IF(AND($C$2="eighth"),key!BR308,"")))</f>
        <v/>
      </c>
      <c r="BM106" s="302" t="str">
        <f>IF(AND($C$2="sixth"),key!BS108,IF(AND($C$2="Seventh"),key!BS208,IF(AND($C$2="eighth"),key!BS308,"")))</f>
        <v/>
      </c>
      <c r="BN106" s="298" t="str">
        <f>IF(AND($C$2="sixth"),key!BT108,IF(AND($C$2="Seventh"),key!BT208,IF(AND($C$2="eighth"),key!BT308,"")))</f>
        <v/>
      </c>
      <c r="BO106" s="295" t="str">
        <f>IF(AND($C$2="sixth"),key!BU108,IF(AND($C$2="Seventh"),key!BU208,IF(AND($C$2="eighth"),key!BU308,"")))</f>
        <v/>
      </c>
      <c r="BP106" s="295" t="str">
        <f>IF(AND($C$2="sixth"),key!BV108,IF(AND($C$2="Seventh"),key!BV208,IF(AND($C$2="eighth"),key!BV308,"")))</f>
        <v/>
      </c>
      <c r="BQ106" s="302" t="str">
        <f>IF(AND($C$2="sixth"),key!BW108,IF(AND($C$2="Seventh"),key!BW208,IF(AND($C$2="eighth"),key!BW308,"")))</f>
        <v/>
      </c>
      <c r="BR106" s="298" t="str">
        <f>IF(AND($C$2="sixth"),key!BX108,IF(AND($C$2="Seventh"),key!BX208,IF(AND($C$2="eighth"),key!BX308,"")))</f>
        <v/>
      </c>
      <c r="BS106" s="259" t="str">
        <f>IF(AND($C$2="sixth"),key!CA108,IF(AND($C$2="Seventh"),key!CA208,IF(AND($C$2="eighth"),key!CA308,"")))</f>
        <v/>
      </c>
      <c r="BT106" s="299" t="str">
        <f>IF(AND($C$2="sixth"),key!CB108,IF(AND($C$2="Seventh"),key!CB208,IF(AND($C$2="eighth"),key!CB308,"")))</f>
        <v/>
      </c>
      <c r="BU106" s="295" t="str">
        <f>IF(AND($C$2="sixth"),key!CD108,IF(AND($C$2="Seventh"),key!CD208,IF(AND($C$2="eighth"),key!CD308,"")))</f>
        <v/>
      </c>
      <c r="BV106" s="295" t="str">
        <f>IF(AND($C$2="sixth"),key!CE108,IF(AND($C$2="Seventh"),key!CE208,IF(AND($C$2="eighth"),key!CE308,"")))</f>
        <v/>
      </c>
      <c r="BW106" s="302" t="str">
        <f>IF(AND($C$2="sixth"),key!CF108,IF(AND($C$2="Seventh"),key!CF208,IF(AND($C$2="eighth"),key!CF308,"")))</f>
        <v/>
      </c>
      <c r="BX106" s="298" t="str">
        <f>IF(AND($C$2="sixth"),key!CG108,IF(AND($C$2="Seventh"),key!CG208,IF(AND($C$2="eighth"),key!CG308,"")))</f>
        <v/>
      </c>
      <c r="BY106" s="295" t="str">
        <f>IF(AND($C$2="sixth"),key!CH108,IF(AND($C$2="Seventh"),key!CH208,IF(AND($C$2="eighth"),key!CH308,"")))</f>
        <v/>
      </c>
      <c r="BZ106" s="295" t="str">
        <f>IF(AND($C$2="sixth"),key!CI108,IF(AND($C$2="Seventh"),key!CI208,IF(AND($C$2="eighth"),key!CI308,"")))</f>
        <v/>
      </c>
      <c r="CA106" s="302" t="str">
        <f>IF(AND($C$2="sixth"),key!CJ108,IF(AND($C$2="Seventh"),key!CJ208,IF(AND($C$2="eighth"),key!CJ308,"")))</f>
        <v/>
      </c>
      <c r="CB106" s="298" t="str">
        <f>IF(AND($C$2="sixth"),key!CK108,IF(AND($C$2="Seventh"),key!CK208,IF(AND($C$2="eighth"),key!CK308,"")))</f>
        <v/>
      </c>
      <c r="CC106" s="295" t="str">
        <f>IF(AND($C$2="sixth"),key!CL108,IF(AND($C$2="Seventh"),key!CL208,IF(AND($C$2="eighth"),key!CL308,"")))</f>
        <v/>
      </c>
      <c r="CD106" s="295" t="str">
        <f>IF(AND($C$2="sixth"),key!CM108,IF(AND($C$2="Seventh"),key!CM208,IF(AND($C$2="eighth"),key!CM308,"")))</f>
        <v/>
      </c>
      <c r="CE106" s="302" t="str">
        <f>IF(AND($C$2="sixth"),key!CN108,IF(AND($C$2="Seventh"),key!CN208,IF(AND($C$2="eighth"),key!CN308,"")))</f>
        <v/>
      </c>
      <c r="CF106" s="298" t="str">
        <f>IF(AND($C$2="sixth"),key!CO108,IF(AND($C$2="Seventh"),key!CO208,IF(AND($C$2="eighth"),key!CO308,"")))</f>
        <v/>
      </c>
      <c r="CG106" s="295" t="str">
        <f>IF(AND($C$2="sixth"),key!CP108,IF(AND($C$2="Seventh"),key!CP208,IF(AND($C$2="eighth"),key!CP308,"")))</f>
        <v/>
      </c>
      <c r="CH106" s="295" t="str">
        <f>IF(AND($C$2="sixth"),key!CQ108,IF(AND($C$2="Seventh"),key!CQ208,IF(AND($C$2="eighth"),key!CQ308,"")))</f>
        <v/>
      </c>
      <c r="CI106" s="302" t="str">
        <f>IF(AND($C$2="sixth"),key!CR108,IF(AND($C$2="Seventh"),key!CR208,IF(AND($C$2="eighth"),key!CR308,"")))</f>
        <v/>
      </c>
      <c r="CJ106" s="298" t="str">
        <f>IF(AND($C$2="sixth"),key!CS108,IF(AND($C$2="Seventh"),key!CS208,IF(AND($C$2="eighth"),key!CS308,"")))</f>
        <v/>
      </c>
      <c r="CK106" s="295" t="str">
        <f>IF(AND($C$2="sixth"),key!CT108,IF(AND($C$2="Seventh"),key!CT208,IF(AND($C$2="eighth"),key!CT308,"")))</f>
        <v/>
      </c>
      <c r="CL106" s="295" t="str">
        <f>IF(AND($C$2="sixth"),key!CU108,IF(AND($C$2="Seventh"),key!CU208,IF(AND($C$2="eighth"),key!CU308,"")))</f>
        <v/>
      </c>
      <c r="CM106" s="302" t="str">
        <f>IF(AND($C$2="sixth"),key!CV108,IF(AND($C$2="Seventh"),key!CV208,IF(AND($C$2="eighth"),key!CV308,"")))</f>
        <v/>
      </c>
      <c r="CN106" s="298" t="str">
        <f>IF(AND($C$2="sixth"),key!CW108,IF(AND($C$2="Seventh"),key!CW208,IF(AND($C$2="eighth"),key!CW308,"")))</f>
        <v/>
      </c>
      <c r="CO106" s="259" t="str">
        <f>IF(AND($C$2="sixth"),key!CZ108,IF(AND($C$2="Seventh"),key!CZ208,IF(AND($C$2="eighth"),key!CZ308,"")))</f>
        <v/>
      </c>
      <c r="CP106" s="299" t="str">
        <f>IF(AND($C$2="sixth"),key!DA108,IF(AND($C$2="Seventh"),key!DA208,IF(AND($C$2="eighth"),key!DA308,"")))</f>
        <v/>
      </c>
      <c r="CQ106" s="295" t="str">
        <f>IF(AND($C$2="sixth"),key!DC108,IF(AND($C$2="Seventh"),key!DC208,IF(AND($C$2="eighth"),key!DC308,"")))</f>
        <v/>
      </c>
      <c r="CR106" s="295" t="str">
        <f>IF(AND($C$2="sixth"),key!DD108,IF(AND($C$2="Seventh"),key!DD208,IF(AND($C$2="eighth"),key!DD308,"")))</f>
        <v/>
      </c>
      <c r="CS106" s="302" t="str">
        <f>IF(AND($C$2="sixth"),key!DE108,IF(AND($C$2="Seventh"),key!DE208,IF(AND($C$2="eighth"),key!DE308,"")))</f>
        <v/>
      </c>
      <c r="CT106" s="298" t="str">
        <f>IF(AND($C$2="sixth"),key!DF108,IF(AND($C$2="Seventh"),key!DF208,IF(AND($C$2="eighth"),key!DF308,"")))</f>
        <v/>
      </c>
      <c r="CU106" s="295" t="str">
        <f>IF(AND($C$2="sixth"),key!DG108,IF(AND($C$2="Seventh"),key!DG208,IF(AND($C$2="eighth"),key!DG308,"")))</f>
        <v/>
      </c>
      <c r="CV106" s="295" t="str">
        <f>IF(AND($C$2="sixth"),key!DH108,IF(AND($C$2="Seventh"),key!DH208,IF(AND($C$2="eighth"),key!DH308,"")))</f>
        <v/>
      </c>
      <c r="CW106" s="302" t="str">
        <f>IF(AND($C$2="sixth"),key!DI108,IF(AND($C$2="Seventh"),key!DI208,IF(AND($C$2="eighth"),key!DI308,"")))</f>
        <v/>
      </c>
      <c r="CX106" s="298" t="str">
        <f>IF(AND($C$2="sixth"),key!DJ108,IF(AND($C$2="Seventh"),key!DJ208,IF(AND($C$2="eighth"),key!DJ308,"")))</f>
        <v/>
      </c>
      <c r="CY106" s="295" t="str">
        <f>IF(AND($C$2="sixth"),key!DK108,IF(AND($C$2="Seventh"),key!DK208,IF(AND($C$2="eighth"),key!DK308,"")))</f>
        <v/>
      </c>
      <c r="CZ106" s="295" t="str">
        <f>IF(AND($C$2="sixth"),key!DL108,IF(AND($C$2="Seventh"),key!DL208,IF(AND($C$2="eighth"),key!DL308,"")))</f>
        <v/>
      </c>
      <c r="DA106" s="302" t="str">
        <f>IF(AND($C$2="sixth"),key!DM108,IF(AND($C$2="Seventh"),key!DM208,IF(AND($C$2="eighth"),key!DM308,"")))</f>
        <v/>
      </c>
      <c r="DB106" s="298" t="str">
        <f>IF(AND($C$2="sixth"),key!DN108,IF(AND($C$2="Seventh"),key!DN208,IF(AND($C$2="eighth"),key!DN308,"")))</f>
        <v/>
      </c>
      <c r="DC106" s="295" t="str">
        <f>IF(AND($C$2="sixth"),key!DO108,IF(AND($C$2="Seventh"),key!DO208,IF(AND($C$2="eighth"),key!DO308,"")))</f>
        <v/>
      </c>
      <c r="DD106" s="295" t="str">
        <f>IF(AND($C$2="sixth"),key!DP108,IF(AND($C$2="Seventh"),key!DP208,IF(AND($C$2="eighth"),key!DP308,"")))</f>
        <v/>
      </c>
      <c r="DE106" s="302" t="str">
        <f>IF(AND($C$2="sixth"),key!DQ108,IF(AND($C$2="Seventh"),key!DQ208,IF(AND($C$2="eighth"),key!DQ308,"")))</f>
        <v/>
      </c>
      <c r="DF106" s="298" t="str">
        <f>IF(AND($C$2="sixth"),key!DR108,IF(AND($C$2="Seventh"),key!DR208,IF(AND($C$2="eighth"),key!DR308,"")))</f>
        <v/>
      </c>
      <c r="DG106" s="295" t="str">
        <f>IF(AND($C$2="sixth"),key!DS108,IF(AND($C$2="Seventh"),key!DS208,IF(AND($C$2="eighth"),key!DS308,"")))</f>
        <v/>
      </c>
      <c r="DH106" s="295" t="str">
        <f>IF(AND($C$2="sixth"),key!DT108,IF(AND($C$2="Seventh"),key!DT208,IF(AND($C$2="eighth"),key!DT308,"")))</f>
        <v/>
      </c>
      <c r="DI106" s="302" t="str">
        <f>IF(AND($C$2="sixth"),key!DU108,IF(AND($C$2="Seventh"),key!DU208,IF(AND($C$2="eighth"),key!DU308,"")))</f>
        <v/>
      </c>
      <c r="DJ106" s="298" t="str">
        <f>IF(AND($C$2="sixth"),key!DV108,IF(AND($C$2="Seventh"),key!DV208,IF(AND($C$2="eighth"),key!DV308,"")))</f>
        <v/>
      </c>
      <c r="DK106" s="259" t="str">
        <f>IF(AND($C$2="sixth"),key!DY108,IF(AND($C$2="Seventh"),key!DY208,IF(AND($C$2="eighth"),key!DY308,"")))</f>
        <v/>
      </c>
      <c r="DL106" s="299" t="str">
        <f>IF(AND($C$2="sixth"),key!DZ108,IF(AND($C$2="Seventh"),key!DZ208,IF(AND($C$2="eighth"),key!DZ308,"")))</f>
        <v/>
      </c>
      <c r="DM106" s="295" t="str">
        <f>IF(AND($C$2="sixth"),key!EB108,IF(AND($C$2="Seventh"),key!EB208,IF(AND($C$2="eighth"),key!EB308,"")))</f>
        <v/>
      </c>
      <c r="DN106" s="295" t="str">
        <f>IF(AND($C$2="sixth"),key!EC108,IF(AND($C$2="Seventh"),key!EC208,IF(AND($C$2="eighth"),key!EC308,"")))</f>
        <v/>
      </c>
      <c r="DO106" s="302" t="str">
        <f>IF(AND($C$2="sixth"),key!ED108,IF(AND($C$2="Seventh"),key!ED208,IF(AND($C$2="eighth"),key!ED308,"")))</f>
        <v/>
      </c>
      <c r="DP106" s="298" t="str">
        <f>IF(AND($C$2="sixth"),key!EE108,IF(AND($C$2="Seventh"),key!EE208,IF(AND($C$2="eighth"),key!EE308,"")))</f>
        <v/>
      </c>
      <c r="DQ106" s="295" t="str">
        <f>IF(AND($C$2="sixth"),key!EF108,IF(AND($C$2="Seventh"),key!EF208,IF(AND($C$2="eighth"),key!EF308,"")))</f>
        <v/>
      </c>
      <c r="DR106" s="295" t="str">
        <f>IF(AND($C$2="sixth"),key!EG108,IF(AND($C$2="Seventh"),key!EG208,IF(AND($C$2="eighth"),key!EG308,"")))</f>
        <v/>
      </c>
      <c r="DS106" s="302" t="str">
        <f>IF(AND($C$2="sixth"),key!EH108,IF(AND($C$2="Seventh"),key!EH208,IF(AND($C$2="eighth"),key!EH308,"")))</f>
        <v/>
      </c>
      <c r="DT106" s="298" t="str">
        <f>IF(AND($C$2="sixth"),key!EI108,IF(AND($C$2="Seventh"),key!EI208,IF(AND($C$2="eighth"),key!EI308,"")))</f>
        <v/>
      </c>
      <c r="DU106" s="295" t="str">
        <f>IF(AND($C$2="sixth"),key!EJ108,IF(AND($C$2="Seventh"),key!EJ208,IF(AND($C$2="eighth"),key!EJ308,"")))</f>
        <v/>
      </c>
      <c r="DV106" s="295" t="str">
        <f>IF(AND($C$2="sixth"),key!EK108,IF(AND($C$2="Seventh"),key!EK208,IF(AND($C$2="eighth"),key!EK308,"")))</f>
        <v/>
      </c>
      <c r="DW106" s="302" t="str">
        <f>IF(AND($C$2="sixth"),key!EL108,IF(AND($C$2="Seventh"),key!EL208,IF(AND($C$2="eighth"),key!EL308,"")))</f>
        <v/>
      </c>
      <c r="DX106" s="298" t="str">
        <f>IF(AND($C$2="sixth"),key!EM108,IF(AND($C$2="Seventh"),key!EM208,IF(AND($C$2="eighth"),key!EM308,"")))</f>
        <v/>
      </c>
      <c r="DY106" s="295" t="str">
        <f>IF(AND($C$2="sixth"),key!EN108,IF(AND($C$2="Seventh"),key!EN208,IF(AND($C$2="eighth"),key!EN308,"")))</f>
        <v/>
      </c>
      <c r="DZ106" s="295" t="str">
        <f>IF(AND($C$2="sixth"),key!EO108,IF(AND($C$2="Seventh"),key!EO208,IF(AND($C$2="eighth"),key!EO308,"")))</f>
        <v/>
      </c>
      <c r="EA106" s="302" t="str">
        <f>IF(AND($C$2="sixth"),key!EP108,IF(AND($C$2="Seventh"),key!EP208,IF(AND($C$2="eighth"),key!EP308,"")))</f>
        <v/>
      </c>
      <c r="EB106" s="298" t="str">
        <f>IF(AND($C$2="sixth"),key!EQ108,IF(AND($C$2="Seventh"),key!EQ208,IF(AND($C$2="eighth"),key!EQ308,"")))</f>
        <v/>
      </c>
      <c r="EC106" s="295" t="str">
        <f>IF(AND($C$2="sixth"),key!ER108,IF(AND($C$2="Seventh"),key!ER208,IF(AND($C$2="eighth"),key!ER308,"")))</f>
        <v/>
      </c>
      <c r="ED106" s="295" t="str">
        <f>IF(AND($C$2="sixth"),key!ES108,IF(AND($C$2="Seventh"),key!ES208,IF(AND($C$2="eighth"),key!ES308,"")))</f>
        <v/>
      </c>
      <c r="EE106" s="302" t="str">
        <f>IF(AND($C$2="sixth"),key!ET108,IF(AND($C$2="Seventh"),key!ET208,IF(AND($C$2="eighth"),key!ET308,"")))</f>
        <v/>
      </c>
      <c r="EF106" s="298" t="str">
        <f>IF(AND($C$2="sixth"),key!EU108,IF(AND($C$2="Seventh"),key!EU208,IF(AND($C$2="eighth"),key!EU308,"")))</f>
        <v/>
      </c>
      <c r="EG106" s="259" t="str">
        <f>IF(AND($C$2="sixth"),key!EX108,IF(AND($C$2="Seventh"),key!EX208,IF(AND($C$2="eighth"),key!EX308,"")))</f>
        <v/>
      </c>
      <c r="EH106" s="299" t="str">
        <f>IF(AND($C$2="sixth"),key!EY108,IF(AND($C$2="Seventh"),key!EY208,IF(AND($C$2="eighth"),key!EY308,"")))</f>
        <v/>
      </c>
      <c r="EI106" s="260" t="str">
        <f t="shared" si="21"/>
        <v/>
      </c>
      <c r="EJ106" s="254" t="str">
        <f>IF(AND($C$2="sixth"),key!EZ108,IF(AND($C$2="Seventh"),key!EZ208,IF(AND($C$2="eighth"),key!EZ308,"")))</f>
        <v/>
      </c>
      <c r="EK106" s="254" t="str">
        <f>IF(AND($C$2="sixth"),key!FA108,IF(AND($C$2="Seventh"),key!FA208,IF(AND($C$2="eighth"),key!FA308,"")))</f>
        <v/>
      </c>
      <c r="EL106" s="254" t="str">
        <f>IF(AND($C$2="sixth"),key!FB108,IF(AND($C$2="Seventh"),key!FB208,IF(AND($C$2="eighth"),key!FB308,"")))</f>
        <v/>
      </c>
      <c r="EM106" s="254" t="str">
        <f>IF(AND($C$2="sixth"),key!FC108,IF(AND($C$2="Seventh"),key!FC208,IF(AND($C$2="eighth"),key!FC308,"")))</f>
        <v/>
      </c>
      <c r="EN106" s="254" t="str">
        <f>IF(AND($C$2="sixth"),key!FD108,IF(AND($C$2="Seventh"),key!FD208,IF(AND($C$2="eighth"),key!FD308,"")))</f>
        <v/>
      </c>
      <c r="EO106" s="310" t="str">
        <f>IF(AND($C$2="sixth"),key!FE108,IF(AND($C$2="Seventh"),key!FE208,IF(AND($C$2="eighth"),key!FE308,"")))</f>
        <v/>
      </c>
      <c r="EP106" s="311" t="str">
        <f>IF(AND($C$2="sixth"),key!FF108,IF(AND($C$2="Seventh"),key!FF208,IF(AND($C$2="eighth"),key!FF308,"")))</f>
        <v xml:space="preserve"> </v>
      </c>
      <c r="EQ106" s="254" t="str">
        <f>IF(AND($C$2="sixth"),key!FG108,IF(AND($C$2="Seventh"),key!FG208,IF(AND($C$2="eighth"),key!FG308,"")))</f>
        <v/>
      </c>
      <c r="ER106" s="254" t="str">
        <f>IF(AND($C$2="sixth"),key!FH108,IF(AND($C$2="Seventh"),key!FH208,IF(AND($C$2="eighth"),key!FH308,"")))</f>
        <v/>
      </c>
      <c r="ES106" s="254" t="str">
        <f>IF(AND($C$2="sixth"),key!FI108,IF(AND($C$2="Seventh"),key!FI208,IF(AND($C$2="eighth"),key!FI308,"")))</f>
        <v/>
      </c>
      <c r="ET106" s="254" t="str">
        <f>IF(AND($C$2="sixth"),key!FJ108,IF(AND($C$2="Seventh"),key!FJ208,IF(AND($C$2="eighth"),key!FJ308,"")))</f>
        <v/>
      </c>
      <c r="EU106" s="254" t="str">
        <f>IF(AND($C$2="sixth"),key!FK108,IF(AND($C$2="Seventh"),key!FK208,IF(AND($C$2="eighth"),key!FK308,"")))</f>
        <v/>
      </c>
      <c r="EV106" s="310" t="str">
        <f>IF(AND($C$2="sixth"),key!FL108,IF(AND($C$2="Seventh"),key!FL208,IF(AND($C$2="eighth"),key!FL308,"")))</f>
        <v/>
      </c>
      <c r="EW106" s="311" t="str">
        <f>IF(AND($C$2="sixth"),key!FM108,IF(AND($C$2="Seventh"),key!FM208,IF(AND($C$2="eighth"),key!FM308,"")))</f>
        <v xml:space="preserve"> </v>
      </c>
      <c r="EX106" s="254" t="str">
        <f>IF(AND($C$2="sixth"),key!FN108,IF(AND($C$2="Seventh"),key!FN208,IF(AND($C$2="eighth"),key!FN308,"")))</f>
        <v/>
      </c>
      <c r="EY106" s="254" t="str">
        <f>IF(AND($C$2="sixth"),key!FO108,IF(AND($C$2="Seventh"),key!FO208,IF(AND($C$2="eighth"),key!FO308,"")))</f>
        <v/>
      </c>
      <c r="EZ106" s="254" t="str">
        <f>IF(AND($C$2="sixth"),key!FP108,IF(AND($C$2="Seventh"),key!FP208,IF(AND($C$2="eighth"),key!FP308,"")))</f>
        <v/>
      </c>
      <c r="FA106" s="254" t="str">
        <f>IF(AND($C$2="sixth"),key!FQ108,IF(AND($C$2="Seventh"),key!FQ208,IF(AND($C$2="eighth"),key!FQ308,"")))</f>
        <v/>
      </c>
      <c r="FB106" s="254" t="str">
        <f>IF(AND($C$2="sixth"),key!FR108,IF(AND($C$2="Seventh"),key!FR208,IF(AND($C$2="eighth"),key!FR308,"")))</f>
        <v/>
      </c>
      <c r="FC106" s="310" t="str">
        <f>IF(AND($C$2="sixth"),key!FS108,IF(AND($C$2="Seventh"),key!FS208,IF(AND($C$2="eighth"),key!FS308,"")))</f>
        <v/>
      </c>
      <c r="FD106" s="311" t="str">
        <f>IF(AND($C$2="sixth"),key!FT108,IF(AND($C$2="Seventh"),key!FT208,IF(AND($C$2="eighth"),key!FT308,"")))</f>
        <v xml:space="preserve"> </v>
      </c>
      <c r="FE106" s="344" t="str">
        <f t="shared" si="13"/>
        <v/>
      </c>
      <c r="FF106" s="372" t="str">
        <f>IF(AND($C$2="sixth"),key!GI108,IF(AND($C$2="Seventh"),key!GI208,IF(AND($C$2="eighth"),key!GI308,"")))</f>
        <v/>
      </c>
      <c r="FG106" s="839" t="str">
        <f>IF(AND($C$2="sixth"),key!GJ108,IF(AND($C$2="Seventh"),key!GJ208,IF(AND($C$2="eighth"),key!GJ308,"")))</f>
        <v/>
      </c>
      <c r="FH106" s="839"/>
      <c r="FI106" s="255" t="str">
        <f>IF(AND($C$2="sixth"),key!GG108,IF(AND($C$2="Seventh"),key!GG208,IF(AND($C$2="eighth"),key!GG308,"")))</f>
        <v/>
      </c>
      <c r="FJ106" s="330" t="str">
        <f t="shared" si="22"/>
        <v/>
      </c>
      <c r="FK106" s="248"/>
      <c r="FL106" s="248"/>
      <c r="FY106" s="50" t="str">
        <f>IF(AND($C$2="sixth"),key!GH108,IF(AND($C$2="Seventh"),key!GH208,IF(AND($C$2="eighth"),key!GH308,"")))</f>
        <v/>
      </c>
    </row>
    <row r="107" spans="1:193" ht="22.5" customHeight="1">
      <c r="A107" s="263"/>
      <c r="B107" s="926" t="s">
        <v>16</v>
      </c>
      <c r="C107" s="926"/>
      <c r="D107" s="926"/>
      <c r="E107" s="264"/>
      <c r="F107" s="852" t="s">
        <v>15</v>
      </c>
      <c r="G107" s="852"/>
      <c r="H107" s="852"/>
      <c r="I107" s="866" t="s">
        <v>17</v>
      </c>
      <c r="J107" s="867"/>
      <c r="K107" s="867"/>
      <c r="L107" s="867"/>
      <c r="M107" s="867"/>
      <c r="N107" s="867"/>
      <c r="O107" s="867"/>
      <c r="P107" s="867"/>
      <c r="Q107" s="867"/>
      <c r="R107" s="867"/>
      <c r="S107" s="867"/>
      <c r="T107" s="868"/>
      <c r="U107" s="265"/>
      <c r="V107" s="266"/>
      <c r="W107" s="267"/>
      <c r="X107" s="267"/>
      <c r="Y107" s="268"/>
      <c r="Z107" s="268"/>
      <c r="AA107" s="268"/>
      <c r="AB107" s="269"/>
      <c r="AC107" s="852" t="s">
        <v>15</v>
      </c>
      <c r="AD107" s="852"/>
      <c r="AE107" s="852"/>
      <c r="AF107" s="852"/>
      <c r="AG107" s="852"/>
      <c r="AH107" s="866"/>
      <c r="AI107" s="866" t="s">
        <v>18</v>
      </c>
      <c r="AJ107" s="867"/>
      <c r="AK107" s="867"/>
      <c r="AL107" s="867"/>
      <c r="AM107" s="867"/>
      <c r="AN107" s="867"/>
      <c r="AO107" s="867"/>
      <c r="AP107" s="867"/>
      <c r="AQ107" s="867"/>
      <c r="AR107" s="867"/>
      <c r="AS107" s="867"/>
      <c r="AT107" s="868"/>
      <c r="AU107" s="268"/>
      <c r="AV107" s="358"/>
      <c r="AW107" s="358"/>
      <c r="AX107" s="358"/>
      <c r="AY107" s="852" t="s">
        <v>15</v>
      </c>
      <c r="AZ107" s="852"/>
      <c r="BA107" s="852"/>
      <c r="BB107" s="852"/>
      <c r="BC107" s="852"/>
      <c r="BD107" s="866"/>
      <c r="BE107" s="866" t="s">
        <v>19</v>
      </c>
      <c r="BF107" s="867"/>
      <c r="BG107" s="867"/>
      <c r="BH107" s="867"/>
      <c r="BI107" s="867"/>
      <c r="BJ107" s="867"/>
      <c r="BK107" s="867"/>
      <c r="BL107" s="867"/>
      <c r="BM107" s="867"/>
      <c r="BN107" s="867"/>
      <c r="BO107" s="867"/>
      <c r="BP107" s="868"/>
      <c r="BQ107" s="268"/>
      <c r="BR107" s="268"/>
      <c r="BS107" s="268"/>
      <c r="BT107" s="358"/>
      <c r="BU107" s="852" t="s">
        <v>15</v>
      </c>
      <c r="BV107" s="852"/>
      <c r="BW107" s="852"/>
      <c r="BX107" s="852"/>
      <c r="BY107" s="852"/>
      <c r="BZ107" s="866"/>
      <c r="CA107" s="866" t="s">
        <v>84</v>
      </c>
      <c r="CB107" s="867"/>
      <c r="CC107" s="867"/>
      <c r="CD107" s="867"/>
      <c r="CE107" s="867"/>
      <c r="CF107" s="867"/>
      <c r="CG107" s="867"/>
      <c r="CH107" s="867"/>
      <c r="CI107" s="867"/>
      <c r="CJ107" s="867"/>
      <c r="CK107" s="867"/>
      <c r="CL107" s="868"/>
      <c r="CM107" s="358"/>
      <c r="CN107" s="358"/>
      <c r="CO107" s="358"/>
      <c r="CP107" s="358"/>
      <c r="CQ107" s="852" t="s">
        <v>15</v>
      </c>
      <c r="CR107" s="852"/>
      <c r="CS107" s="852"/>
      <c r="CT107" s="852"/>
      <c r="CU107" s="852"/>
      <c r="CV107" s="866"/>
      <c r="CW107" s="866" t="s">
        <v>49</v>
      </c>
      <c r="CX107" s="867"/>
      <c r="CY107" s="867"/>
      <c r="CZ107" s="867"/>
      <c r="DA107" s="867"/>
      <c r="DB107" s="867"/>
      <c r="DC107" s="867"/>
      <c r="DD107" s="867"/>
      <c r="DE107" s="867"/>
      <c r="DF107" s="867"/>
      <c r="DG107" s="867"/>
      <c r="DH107" s="868"/>
      <c r="DI107" s="268"/>
      <c r="DJ107" s="268"/>
      <c r="DK107" s="268"/>
      <c r="DL107" s="269"/>
      <c r="DM107" s="852" t="s">
        <v>15</v>
      </c>
      <c r="DN107" s="852"/>
      <c r="DO107" s="852"/>
      <c r="DP107" s="852"/>
      <c r="DQ107" s="852"/>
      <c r="DR107" s="866"/>
      <c r="DS107" s="866" t="s">
        <v>50</v>
      </c>
      <c r="DT107" s="867"/>
      <c r="DU107" s="867"/>
      <c r="DV107" s="867"/>
      <c r="DW107" s="867"/>
      <c r="DX107" s="867"/>
      <c r="DY107" s="867"/>
      <c r="DZ107" s="867"/>
      <c r="EA107" s="867"/>
      <c r="EB107" s="867"/>
      <c r="EC107" s="867"/>
      <c r="ED107" s="868"/>
      <c r="EE107" s="267"/>
      <c r="EF107" s="268"/>
      <c r="EG107" s="852" t="s">
        <v>15</v>
      </c>
      <c r="EH107" s="852"/>
      <c r="EI107" s="852"/>
      <c r="EJ107" s="852"/>
      <c r="EK107" s="840" t="s">
        <v>284</v>
      </c>
      <c r="EL107" s="840"/>
      <c r="EM107" s="840"/>
      <c r="EN107" s="840"/>
      <c r="EO107" s="840"/>
      <c r="EP107" s="840"/>
      <c r="EQ107" s="852" t="s">
        <v>15</v>
      </c>
      <c r="ER107" s="852"/>
      <c r="ES107" s="852"/>
      <c r="ET107" s="852"/>
      <c r="EU107" s="840" t="s">
        <v>286</v>
      </c>
      <c r="EV107" s="840"/>
      <c r="EW107" s="840"/>
      <c r="EX107" s="840"/>
      <c r="EY107" s="840"/>
      <c r="EZ107" s="840"/>
      <c r="FA107" s="852" t="s">
        <v>15</v>
      </c>
      <c r="FB107" s="852"/>
      <c r="FC107" s="852"/>
      <c r="FD107" s="852"/>
      <c r="FE107" s="840" t="s">
        <v>618</v>
      </c>
      <c r="FF107" s="840"/>
      <c r="FG107" s="840"/>
      <c r="FH107" s="840"/>
      <c r="FI107" s="840"/>
      <c r="FJ107" s="840"/>
      <c r="FK107" s="359"/>
      <c r="FL107" s="276"/>
      <c r="FM107" s="58"/>
      <c r="FN107" s="58"/>
      <c r="FO107" s="58"/>
      <c r="FP107" s="58"/>
      <c r="FQ107" s="58"/>
      <c r="FR107" s="58"/>
      <c r="FS107" s="58"/>
      <c r="FT107" s="58"/>
      <c r="FU107" s="58"/>
      <c r="FV107" s="58"/>
      <c r="FW107" s="58"/>
      <c r="FX107" s="58"/>
      <c r="FY107" s="58"/>
      <c r="FZ107" s="58"/>
      <c r="GA107" s="58"/>
      <c r="GB107" s="58"/>
      <c r="GC107" s="58"/>
      <c r="GD107" s="58"/>
      <c r="GE107" s="58"/>
      <c r="GF107" s="58"/>
      <c r="GG107" s="58"/>
      <c r="GH107" s="58"/>
      <c r="GI107" s="58"/>
      <c r="GJ107" s="58"/>
      <c r="GK107" s="58"/>
    </row>
    <row r="108" spans="1:193" ht="20.100000000000001" customHeight="1">
      <c r="A108" s="263"/>
      <c r="B108" s="284"/>
      <c r="C108" s="317" t="s">
        <v>574</v>
      </c>
      <c r="D108" s="317" t="s">
        <v>575</v>
      </c>
      <c r="E108" s="264"/>
      <c r="F108" s="850" t="s">
        <v>95</v>
      </c>
      <c r="G108" s="850"/>
      <c r="H108" s="850"/>
      <c r="I108" s="860">
        <f>IF(AND($C$2="sixth"),'6'!AD118,IF(AND($C$2="Seventh"),'7'!AD118,IF(AND($C$2="eighth"),'8'!AD118,"")))</f>
        <v>8</v>
      </c>
      <c r="J108" s="861"/>
      <c r="K108" s="861"/>
      <c r="L108" s="861"/>
      <c r="M108" s="861"/>
      <c r="N108" s="861"/>
      <c r="O108" s="861"/>
      <c r="P108" s="861"/>
      <c r="Q108" s="861"/>
      <c r="R108" s="861"/>
      <c r="S108" s="861"/>
      <c r="T108" s="862"/>
      <c r="U108" s="265"/>
      <c r="V108" s="266"/>
      <c r="W108" s="267"/>
      <c r="X108" s="267"/>
      <c r="Y108" s="268"/>
      <c r="Z108" s="268"/>
      <c r="AA108" s="268"/>
      <c r="AB108" s="269"/>
      <c r="AC108" s="850" t="s">
        <v>95</v>
      </c>
      <c r="AD108" s="850"/>
      <c r="AE108" s="850"/>
      <c r="AF108" s="850"/>
      <c r="AG108" s="850"/>
      <c r="AH108" s="860"/>
      <c r="AI108" s="860">
        <f>IF(AND($C$2="sixth"),'6'!BC118,IF(AND($C$2="Seventh"),'7'!BC118,IF(AND($C$2="eighth"),'8'!BC118,"")))</f>
        <v>10</v>
      </c>
      <c r="AJ108" s="861"/>
      <c r="AK108" s="861"/>
      <c r="AL108" s="861"/>
      <c r="AM108" s="861"/>
      <c r="AN108" s="861"/>
      <c r="AO108" s="861"/>
      <c r="AP108" s="861"/>
      <c r="AQ108" s="861"/>
      <c r="AR108" s="861"/>
      <c r="AS108" s="861"/>
      <c r="AT108" s="862"/>
      <c r="AU108" s="268"/>
      <c r="AV108" s="358"/>
      <c r="AW108" s="358"/>
      <c r="AX108" s="358"/>
      <c r="AY108" s="850" t="s">
        <v>95</v>
      </c>
      <c r="AZ108" s="850"/>
      <c r="BA108" s="850"/>
      <c r="BB108" s="850"/>
      <c r="BC108" s="850"/>
      <c r="BD108" s="860"/>
      <c r="BE108" s="860">
        <f>IF(AND($C$2="sixth"),'6'!CB118,IF(AND($C$2="Seventh"),'7'!CB118,IF(AND($C$2="eighth"),'8'!CB118,"")))</f>
        <v>8</v>
      </c>
      <c r="BF108" s="861"/>
      <c r="BG108" s="861"/>
      <c r="BH108" s="861"/>
      <c r="BI108" s="861"/>
      <c r="BJ108" s="861"/>
      <c r="BK108" s="861"/>
      <c r="BL108" s="861"/>
      <c r="BM108" s="861"/>
      <c r="BN108" s="861"/>
      <c r="BO108" s="861"/>
      <c r="BP108" s="862"/>
      <c r="BQ108" s="268"/>
      <c r="BR108" s="268"/>
      <c r="BS108" s="268"/>
      <c r="BT108" s="358"/>
      <c r="BU108" s="850" t="s">
        <v>95</v>
      </c>
      <c r="BV108" s="850"/>
      <c r="BW108" s="850"/>
      <c r="BX108" s="850"/>
      <c r="BY108" s="850"/>
      <c r="BZ108" s="860"/>
      <c r="CA108" s="860">
        <f>IF(AND($C$2="sixth"),'6'!DA118,IF(AND($C$2="Seventh"),'7'!DA118,IF(AND($C$2="eighth"),'8'!DA118,"")))</f>
        <v>8</v>
      </c>
      <c r="CB108" s="861"/>
      <c r="CC108" s="861"/>
      <c r="CD108" s="861"/>
      <c r="CE108" s="861"/>
      <c r="CF108" s="861"/>
      <c r="CG108" s="861"/>
      <c r="CH108" s="861"/>
      <c r="CI108" s="861"/>
      <c r="CJ108" s="861"/>
      <c r="CK108" s="861"/>
      <c r="CL108" s="862"/>
      <c r="CM108" s="358"/>
      <c r="CN108" s="358"/>
      <c r="CO108" s="358"/>
      <c r="CP108" s="358"/>
      <c r="CQ108" s="850" t="s">
        <v>95</v>
      </c>
      <c r="CR108" s="850"/>
      <c r="CS108" s="850"/>
      <c r="CT108" s="850"/>
      <c r="CU108" s="850"/>
      <c r="CV108" s="860"/>
      <c r="CW108" s="860">
        <f>IF(AND($C$2="sixth"),'6'!DZ118,IF(AND($C$2="Seventh"),'7'!DZ118,IF(AND($C$2="eighth"),'8'!DZ118,"")))</f>
        <v>8</v>
      </c>
      <c r="CX108" s="861"/>
      <c r="CY108" s="861"/>
      <c r="CZ108" s="861"/>
      <c r="DA108" s="861"/>
      <c r="DB108" s="861"/>
      <c r="DC108" s="861"/>
      <c r="DD108" s="861"/>
      <c r="DE108" s="861"/>
      <c r="DF108" s="861"/>
      <c r="DG108" s="861"/>
      <c r="DH108" s="862"/>
      <c r="DI108" s="268"/>
      <c r="DJ108" s="268"/>
      <c r="DK108" s="268"/>
      <c r="DL108" s="269"/>
      <c r="DM108" s="850" t="s">
        <v>95</v>
      </c>
      <c r="DN108" s="850"/>
      <c r="DO108" s="850"/>
      <c r="DP108" s="850"/>
      <c r="DQ108" s="850"/>
      <c r="DR108" s="860"/>
      <c r="DS108" s="860">
        <f>IF(AND($C$2="sixth"),'6'!EY118,IF(AND($C$2="Seventh"),'7'!EY118,IF(AND($C$2="eighth"),'8'!EY118,"")))</f>
        <v>8</v>
      </c>
      <c r="DT108" s="861"/>
      <c r="DU108" s="861"/>
      <c r="DV108" s="861"/>
      <c r="DW108" s="861"/>
      <c r="DX108" s="861"/>
      <c r="DY108" s="861"/>
      <c r="DZ108" s="861"/>
      <c r="EA108" s="861"/>
      <c r="EB108" s="861"/>
      <c r="EC108" s="861"/>
      <c r="ED108" s="862"/>
      <c r="EE108" s="267"/>
      <c r="EF108" s="268"/>
      <c r="EG108" s="850" t="s">
        <v>95</v>
      </c>
      <c r="EH108" s="850"/>
      <c r="EI108" s="850"/>
      <c r="EJ108" s="850"/>
      <c r="EK108" s="841">
        <f>IF(AND($C$2="sixth"),'6'!FF118,IF(AND($C$2="Seventh"),'7'!FF118,IF(AND($C$2="eighth"),'8'!FF118,"")))</f>
        <v>11</v>
      </c>
      <c r="EL108" s="841"/>
      <c r="EM108" s="841"/>
      <c r="EN108" s="841"/>
      <c r="EO108" s="841"/>
      <c r="EP108" s="841"/>
      <c r="EQ108" s="850" t="s">
        <v>95</v>
      </c>
      <c r="ER108" s="850"/>
      <c r="ES108" s="850"/>
      <c r="ET108" s="850"/>
      <c r="EU108" s="841">
        <f>IF(AND($C$2="sixth"),'6'!FM118,IF(AND($C$2="Seventh"),'7'!FM118,IF(AND($C$2="eighth"),'8'!FM118,"")))</f>
        <v>11</v>
      </c>
      <c r="EV108" s="841"/>
      <c r="EW108" s="841"/>
      <c r="EX108" s="841"/>
      <c r="EY108" s="841"/>
      <c r="EZ108" s="841"/>
      <c r="FA108" s="850" t="s">
        <v>95</v>
      </c>
      <c r="FB108" s="850"/>
      <c r="FC108" s="850"/>
      <c r="FD108" s="850"/>
      <c r="FE108" s="841">
        <f>IF(AND($C$2="sixth"),'6'!FT118,IF(AND($C$2="Seventh"),'7'!FT118,IF(AND($C$2="eighth"),'8'!FT118,"")))</f>
        <v>11</v>
      </c>
      <c r="FF108" s="841"/>
      <c r="FG108" s="841"/>
      <c r="FH108" s="841"/>
      <c r="FI108" s="841"/>
      <c r="FJ108" s="841"/>
      <c r="FK108" s="359"/>
      <c r="FL108" s="276"/>
      <c r="FM108" s="58"/>
      <c r="FN108" s="58"/>
      <c r="FO108" s="58"/>
      <c r="FP108" s="58"/>
      <c r="FQ108" s="58"/>
      <c r="FR108" s="58"/>
      <c r="FS108" s="58"/>
      <c r="FT108" s="58"/>
      <c r="FU108" s="58"/>
      <c r="FV108" s="58"/>
      <c r="FW108" s="58"/>
      <c r="FX108" s="58"/>
      <c r="FY108" s="58"/>
      <c r="FZ108" s="58"/>
      <c r="GA108" s="58"/>
      <c r="GB108" s="58"/>
      <c r="GC108" s="58"/>
      <c r="GD108" s="58"/>
      <c r="GE108" s="58"/>
      <c r="GF108" s="58"/>
      <c r="GG108" s="58"/>
      <c r="GH108" s="58"/>
      <c r="GI108" s="58"/>
      <c r="GJ108" s="58"/>
      <c r="GK108" s="58"/>
    </row>
    <row r="109" spans="1:193" ht="20.100000000000001" customHeight="1">
      <c r="A109" s="263"/>
      <c r="B109" s="285" t="s">
        <v>576</v>
      </c>
      <c r="C109" s="317">
        <f>IF(AND($C$2="sixth"),'6'!HY113,IF(AND($C$2="Seventh"),'7'!HY113,IF(AND($C$2="eighth"),'8'!HY113,"")))</f>
        <v>0</v>
      </c>
      <c r="D109" s="317">
        <f>IF(AND($C$2="sixth"),'6'!HZ113,IF(AND($C$2="Seventh"),'7'!HZ113,IF(AND($C$2="eighth"),'8'!HZ113,"")))</f>
        <v>0</v>
      </c>
      <c r="E109" s="264"/>
      <c r="F109" s="853" t="s">
        <v>577</v>
      </c>
      <c r="G109" s="853"/>
      <c r="H109" s="853"/>
      <c r="I109" s="860">
        <f>IF(AND($C$2="sixth"),'6'!AD119,IF(AND($C$2="Seventh"),'7'!AD119,IF(AND($C$2="eighth"),'8'!AD119,"")))</f>
        <v>7</v>
      </c>
      <c r="J109" s="861"/>
      <c r="K109" s="861"/>
      <c r="L109" s="861"/>
      <c r="M109" s="861"/>
      <c r="N109" s="861"/>
      <c r="O109" s="861"/>
      <c r="P109" s="861"/>
      <c r="Q109" s="861"/>
      <c r="R109" s="861"/>
      <c r="S109" s="861"/>
      <c r="T109" s="862"/>
      <c r="U109" s="265"/>
      <c r="V109" s="266"/>
      <c r="W109" s="267"/>
      <c r="X109" s="267"/>
      <c r="Y109" s="268"/>
      <c r="Z109" s="268"/>
      <c r="AA109" s="268"/>
      <c r="AB109" s="269"/>
      <c r="AC109" s="853" t="s">
        <v>577</v>
      </c>
      <c r="AD109" s="853"/>
      <c r="AE109" s="853"/>
      <c r="AF109" s="853"/>
      <c r="AG109" s="853"/>
      <c r="AH109" s="863"/>
      <c r="AI109" s="860">
        <f>IF(AND($C$2="sixth"),'6'!BC119,IF(AND($C$2="Seventh"),'7'!BC119,IF(AND($C$2="eighth"),'8'!BC119,"")))</f>
        <v>9</v>
      </c>
      <c r="AJ109" s="861"/>
      <c r="AK109" s="861"/>
      <c r="AL109" s="861"/>
      <c r="AM109" s="861"/>
      <c r="AN109" s="861"/>
      <c r="AO109" s="861"/>
      <c r="AP109" s="861"/>
      <c r="AQ109" s="861"/>
      <c r="AR109" s="861"/>
      <c r="AS109" s="861"/>
      <c r="AT109" s="862"/>
      <c r="AU109" s="268"/>
      <c r="AV109" s="358"/>
      <c r="AW109" s="358"/>
      <c r="AX109" s="358"/>
      <c r="AY109" s="853" t="s">
        <v>577</v>
      </c>
      <c r="AZ109" s="853"/>
      <c r="BA109" s="853"/>
      <c r="BB109" s="853"/>
      <c r="BC109" s="853"/>
      <c r="BD109" s="863"/>
      <c r="BE109" s="860">
        <f>IF(AND($C$2="sixth"),'6'!CB119,IF(AND($C$2="Seventh"),'7'!CB119,IF(AND($C$2="eighth"),'8'!CB119,"")))</f>
        <v>7</v>
      </c>
      <c r="BF109" s="861"/>
      <c r="BG109" s="861"/>
      <c r="BH109" s="861"/>
      <c r="BI109" s="861"/>
      <c r="BJ109" s="861"/>
      <c r="BK109" s="861"/>
      <c r="BL109" s="861"/>
      <c r="BM109" s="861"/>
      <c r="BN109" s="861"/>
      <c r="BO109" s="861"/>
      <c r="BP109" s="862"/>
      <c r="BQ109" s="268"/>
      <c r="BR109" s="268"/>
      <c r="BS109" s="268"/>
      <c r="BT109" s="358"/>
      <c r="BU109" s="853" t="s">
        <v>577</v>
      </c>
      <c r="BV109" s="853"/>
      <c r="BW109" s="853"/>
      <c r="BX109" s="853"/>
      <c r="BY109" s="853"/>
      <c r="BZ109" s="863"/>
      <c r="CA109" s="860">
        <f>IF(AND($C$2="sixth"),'6'!DA119,IF(AND($C$2="Seventh"),'7'!DA119,IF(AND($C$2="eighth"),'8'!DA119,"")))</f>
        <v>7</v>
      </c>
      <c r="CB109" s="861"/>
      <c r="CC109" s="861"/>
      <c r="CD109" s="861"/>
      <c r="CE109" s="861"/>
      <c r="CF109" s="861"/>
      <c r="CG109" s="861"/>
      <c r="CH109" s="861"/>
      <c r="CI109" s="861"/>
      <c r="CJ109" s="861"/>
      <c r="CK109" s="861"/>
      <c r="CL109" s="862"/>
      <c r="CM109" s="358"/>
      <c r="CN109" s="358"/>
      <c r="CO109" s="358"/>
      <c r="CP109" s="358"/>
      <c r="CQ109" s="853" t="s">
        <v>577</v>
      </c>
      <c r="CR109" s="853"/>
      <c r="CS109" s="853"/>
      <c r="CT109" s="853"/>
      <c r="CU109" s="853"/>
      <c r="CV109" s="863"/>
      <c r="CW109" s="860">
        <f>IF(AND($C$2="sixth"),'6'!DZ119,IF(AND($C$2="Seventh"),'7'!DZ119,IF(AND($C$2="eighth"),'8'!DZ119,"")))</f>
        <v>7</v>
      </c>
      <c r="CX109" s="861"/>
      <c r="CY109" s="861"/>
      <c r="CZ109" s="861"/>
      <c r="DA109" s="861"/>
      <c r="DB109" s="861"/>
      <c r="DC109" s="861"/>
      <c r="DD109" s="861"/>
      <c r="DE109" s="861"/>
      <c r="DF109" s="861"/>
      <c r="DG109" s="861"/>
      <c r="DH109" s="862"/>
      <c r="DI109" s="268"/>
      <c r="DJ109" s="268"/>
      <c r="DK109" s="268"/>
      <c r="DL109" s="269"/>
      <c r="DM109" s="853" t="s">
        <v>577</v>
      </c>
      <c r="DN109" s="853"/>
      <c r="DO109" s="853"/>
      <c r="DP109" s="853"/>
      <c r="DQ109" s="853"/>
      <c r="DR109" s="863"/>
      <c r="DS109" s="860">
        <f>IF(AND($C$2="sixth"),'6'!EY119,IF(AND($C$2="Seventh"),'7'!EY119,IF(AND($C$2="eighth"),'8'!EY119,"")))</f>
        <v>7</v>
      </c>
      <c r="DT109" s="861"/>
      <c r="DU109" s="861"/>
      <c r="DV109" s="861"/>
      <c r="DW109" s="861"/>
      <c r="DX109" s="861"/>
      <c r="DY109" s="861"/>
      <c r="DZ109" s="861"/>
      <c r="EA109" s="861"/>
      <c r="EB109" s="861"/>
      <c r="EC109" s="861"/>
      <c r="ED109" s="862"/>
      <c r="EE109" s="267"/>
      <c r="EF109" s="268"/>
      <c r="EG109" s="853" t="s">
        <v>577</v>
      </c>
      <c r="EH109" s="853"/>
      <c r="EI109" s="853"/>
      <c r="EJ109" s="853"/>
      <c r="EK109" s="841">
        <f>IF(AND($C$2="sixth"),'6'!FF119,IF(AND($C$2="Seventh"),'7'!FF119,IF(AND($C$2="eighth"),'8'!FF119,"")))</f>
        <v>10</v>
      </c>
      <c r="EL109" s="841"/>
      <c r="EM109" s="841"/>
      <c r="EN109" s="841"/>
      <c r="EO109" s="841"/>
      <c r="EP109" s="841"/>
      <c r="EQ109" s="853" t="s">
        <v>577</v>
      </c>
      <c r="ER109" s="853"/>
      <c r="ES109" s="853"/>
      <c r="ET109" s="853"/>
      <c r="EU109" s="841">
        <f>IF(AND($C$2="sixth"),'6'!FM119,IF(AND($C$2="Seventh"),'7'!FM119,IF(AND($C$2="eighth"),'8'!FM119,"")))</f>
        <v>10</v>
      </c>
      <c r="EV109" s="841"/>
      <c r="EW109" s="841"/>
      <c r="EX109" s="841"/>
      <c r="EY109" s="841"/>
      <c r="EZ109" s="841"/>
      <c r="FA109" s="853" t="s">
        <v>577</v>
      </c>
      <c r="FB109" s="853"/>
      <c r="FC109" s="853"/>
      <c r="FD109" s="853"/>
      <c r="FE109" s="841">
        <f>IF(AND($C$2="sixth"),'6'!FT119,IF(AND($C$2="Seventh"),'7'!FT119,IF(AND($C$2="eighth"),'8'!FT119,"")))</f>
        <v>10</v>
      </c>
      <c r="FF109" s="841"/>
      <c r="FG109" s="841"/>
      <c r="FH109" s="841"/>
      <c r="FI109" s="841"/>
      <c r="FJ109" s="841"/>
      <c r="FK109" s="359"/>
      <c r="FL109" s="276"/>
      <c r="FM109" s="58"/>
      <c r="FN109" s="58"/>
      <c r="FO109" s="58"/>
      <c r="FP109" s="58"/>
      <c r="FQ109" s="58"/>
      <c r="FR109" s="58"/>
      <c r="FS109" s="58"/>
      <c r="FT109" s="58"/>
      <c r="FU109" s="58"/>
      <c r="FV109" s="58"/>
      <c r="FW109" s="58"/>
      <c r="FX109" s="58"/>
      <c r="FY109" s="58"/>
      <c r="FZ109" s="58"/>
      <c r="GA109" s="58"/>
      <c r="GB109" s="58"/>
      <c r="GC109" s="58"/>
      <c r="GD109" s="58"/>
      <c r="GE109" s="58"/>
      <c r="GF109" s="58"/>
      <c r="GG109" s="58"/>
      <c r="GH109" s="58"/>
      <c r="GI109" s="58"/>
      <c r="GJ109" s="58"/>
      <c r="GK109" s="58"/>
    </row>
    <row r="110" spans="1:193" ht="20.100000000000001" customHeight="1">
      <c r="A110" s="263"/>
      <c r="B110" s="285" t="s">
        <v>578</v>
      </c>
      <c r="C110" s="317">
        <f>IF(AND($C$2="sixth"),'6'!IA113,IF(AND($C$2="Seventh"),'7'!IA113,IF(AND($C$2="eighth"),'8'!IA113,"")))</f>
        <v>4</v>
      </c>
      <c r="D110" s="317">
        <f>IF(AND($C$2="sixth"),'6'!IB113,IF(AND($C$2="Seventh"),'7'!IB113,IF(AND($C$2="eighth"),'8'!IB113,"")))</f>
        <v>1</v>
      </c>
      <c r="E110" s="264"/>
      <c r="F110" s="841" t="s">
        <v>579</v>
      </c>
      <c r="G110" s="841"/>
      <c r="H110" s="841"/>
      <c r="I110" s="860" t="str">
        <f>IF(AND($C$2="sixth"),Menu!M19,IF(AND($C$2="Seventh"),Menu!Q19,IF(AND($C$2="eighth"),Menu!U19,"")))</f>
        <v>txnh'kflag</v>
      </c>
      <c r="J110" s="861"/>
      <c r="K110" s="861"/>
      <c r="L110" s="861"/>
      <c r="M110" s="861"/>
      <c r="N110" s="861"/>
      <c r="O110" s="861"/>
      <c r="P110" s="861"/>
      <c r="Q110" s="861"/>
      <c r="R110" s="861"/>
      <c r="S110" s="861"/>
      <c r="T110" s="862"/>
      <c r="U110" s="265"/>
      <c r="V110" s="266"/>
      <c r="W110" s="267"/>
      <c r="X110" s="267"/>
      <c r="Y110" s="268"/>
      <c r="Z110" s="268"/>
      <c r="AA110" s="268"/>
      <c r="AB110" s="269"/>
      <c r="AC110" s="841" t="s">
        <v>579</v>
      </c>
      <c r="AD110" s="841"/>
      <c r="AE110" s="841"/>
      <c r="AF110" s="841"/>
      <c r="AG110" s="841"/>
      <c r="AH110" s="864"/>
      <c r="AI110" s="860" t="str">
        <f>IF(AND($C$2="sixth"),Menu!M20,IF(AND($C$2="Seventh"),Menu!Q20,IF(AND($C$2="eighth"),Menu!U20,"")))</f>
        <v>ghjkyky tkV</v>
      </c>
      <c r="AJ110" s="861"/>
      <c r="AK110" s="861"/>
      <c r="AL110" s="861"/>
      <c r="AM110" s="861"/>
      <c r="AN110" s="861"/>
      <c r="AO110" s="861"/>
      <c r="AP110" s="861"/>
      <c r="AQ110" s="861"/>
      <c r="AR110" s="861"/>
      <c r="AS110" s="861"/>
      <c r="AT110" s="862"/>
      <c r="AU110" s="268"/>
      <c r="AV110" s="358"/>
      <c r="AW110" s="358"/>
      <c r="AX110" s="358"/>
      <c r="AY110" s="841" t="s">
        <v>579</v>
      </c>
      <c r="AZ110" s="841"/>
      <c r="BA110" s="841"/>
      <c r="BB110" s="841"/>
      <c r="BC110" s="841"/>
      <c r="BD110" s="864"/>
      <c r="BE110" s="860" t="str">
        <f>IF(AND($C$2="sixth"),Menu!M21,IF(AND($C$2="Seventh"),Menu!Q21,IF(AND($C$2="eighth"),Menu!U21,"")))</f>
        <v>eksrhjke</v>
      </c>
      <c r="BF110" s="861"/>
      <c r="BG110" s="861"/>
      <c r="BH110" s="861"/>
      <c r="BI110" s="861"/>
      <c r="BJ110" s="861"/>
      <c r="BK110" s="861"/>
      <c r="BL110" s="861"/>
      <c r="BM110" s="861"/>
      <c r="BN110" s="861"/>
      <c r="BO110" s="861"/>
      <c r="BP110" s="862"/>
      <c r="BQ110" s="268"/>
      <c r="BR110" s="268"/>
      <c r="BS110" s="268"/>
      <c r="BT110" s="358"/>
      <c r="BU110" s="841" t="s">
        <v>579</v>
      </c>
      <c r="BV110" s="841"/>
      <c r="BW110" s="841"/>
      <c r="BX110" s="841"/>
      <c r="BY110" s="841"/>
      <c r="BZ110" s="864"/>
      <c r="CA110" s="860" t="str">
        <f>IF(AND($C$2="sixth"),Menu!M22,IF(AND($C$2="Seventh"),Menu!Q22,IF(AND($C$2="eighth"),Menu!U22,"")))</f>
        <v xml:space="preserve">thouflag </v>
      </c>
      <c r="CB110" s="861"/>
      <c r="CC110" s="861"/>
      <c r="CD110" s="861"/>
      <c r="CE110" s="861"/>
      <c r="CF110" s="861"/>
      <c r="CG110" s="861"/>
      <c r="CH110" s="861"/>
      <c r="CI110" s="861"/>
      <c r="CJ110" s="861"/>
      <c r="CK110" s="861"/>
      <c r="CL110" s="862"/>
      <c r="CM110" s="358"/>
      <c r="CN110" s="358"/>
      <c r="CO110" s="358"/>
      <c r="CP110" s="358"/>
      <c r="CQ110" s="841" t="s">
        <v>579</v>
      </c>
      <c r="CR110" s="841"/>
      <c r="CS110" s="841"/>
      <c r="CT110" s="841"/>
      <c r="CU110" s="841"/>
      <c r="CV110" s="864"/>
      <c r="CW110" s="860" t="str">
        <f>IF(AND($C$2="sixth"),Menu!M23,IF(AND($C$2="Seventh"),Menu!Q23,IF(AND($C$2="eighth"),Menu!U23,"")))</f>
        <v>eksrhjke</v>
      </c>
      <c r="CX110" s="861"/>
      <c r="CY110" s="861"/>
      <c r="CZ110" s="861"/>
      <c r="DA110" s="861"/>
      <c r="DB110" s="861"/>
      <c r="DC110" s="861"/>
      <c r="DD110" s="861"/>
      <c r="DE110" s="861"/>
      <c r="DF110" s="861"/>
      <c r="DG110" s="861"/>
      <c r="DH110" s="862"/>
      <c r="DI110" s="268"/>
      <c r="DJ110" s="268"/>
      <c r="DK110" s="268"/>
      <c r="DL110" s="269"/>
      <c r="DM110" s="841" t="s">
        <v>579</v>
      </c>
      <c r="DN110" s="841"/>
      <c r="DO110" s="841"/>
      <c r="DP110" s="841"/>
      <c r="DQ110" s="841"/>
      <c r="DR110" s="864"/>
      <c r="DS110" s="860" t="str">
        <f>IF(AND($C$2="sixth"),Menu!M24,IF(AND($C$2="Seventh"),Menu!Q24,IF(AND($C$2="eighth"),Menu!U24,"")))</f>
        <v xml:space="preserve">thouflag </v>
      </c>
      <c r="DT110" s="861"/>
      <c r="DU110" s="861"/>
      <c r="DV110" s="861"/>
      <c r="DW110" s="861"/>
      <c r="DX110" s="861"/>
      <c r="DY110" s="861"/>
      <c r="DZ110" s="861"/>
      <c r="EA110" s="861"/>
      <c r="EB110" s="861"/>
      <c r="EC110" s="861"/>
      <c r="ED110" s="862"/>
      <c r="EE110" s="267"/>
      <c r="EF110" s="268"/>
      <c r="EG110" s="841" t="s">
        <v>579</v>
      </c>
      <c r="EH110" s="841"/>
      <c r="EI110" s="841"/>
      <c r="EJ110" s="841"/>
      <c r="EK110" s="841" t="str">
        <f>IF(AND($C$2="sixth"),Menu!M25,IF(AND($C$2="Seventh"),Menu!Q25,IF(AND($C$2="eighth"),Menu!U25,"")))</f>
        <v>txnh'kflag</v>
      </c>
      <c r="EL110" s="841"/>
      <c r="EM110" s="841"/>
      <c r="EN110" s="841"/>
      <c r="EO110" s="841"/>
      <c r="EP110" s="841"/>
      <c r="EQ110" s="841" t="s">
        <v>579</v>
      </c>
      <c r="ER110" s="841"/>
      <c r="ES110" s="841"/>
      <c r="ET110" s="841"/>
      <c r="EU110" s="841" t="str">
        <f>IF(AND($C$2="sixth"),Menu!M26,IF(AND($C$2="Seventh"),Menu!Q26,IF(AND($C$2="eighth"),Menu!U26,"")))</f>
        <v>txnh'kflag</v>
      </c>
      <c r="EV110" s="841"/>
      <c r="EW110" s="841"/>
      <c r="EX110" s="841"/>
      <c r="EY110" s="841"/>
      <c r="EZ110" s="841"/>
      <c r="FA110" s="841" t="s">
        <v>579</v>
      </c>
      <c r="FB110" s="841"/>
      <c r="FC110" s="841"/>
      <c r="FD110" s="841"/>
      <c r="FE110" s="841" t="str">
        <f>IF(AND($C$2="sixth"),Menu!M27,IF(AND($C$2="Seventh"),Menu!Q27,IF(AND($C$2="eighth"),Menu!U27,"")))</f>
        <v>ghjkyky tkV</v>
      </c>
      <c r="FF110" s="841"/>
      <c r="FG110" s="841"/>
      <c r="FH110" s="841"/>
      <c r="FI110" s="841"/>
      <c r="FJ110" s="841"/>
      <c r="FK110" s="359"/>
      <c r="FL110" s="276"/>
      <c r="FM110" s="58"/>
      <c r="FN110" s="58"/>
      <c r="FO110" s="58"/>
      <c r="FP110" s="58"/>
      <c r="FQ110" s="58"/>
      <c r="FR110" s="58"/>
      <c r="FS110" s="58"/>
      <c r="FT110" s="58"/>
      <c r="FU110" s="58"/>
      <c r="FV110" s="58"/>
      <c r="FW110" s="58"/>
      <c r="FX110" s="58"/>
      <c r="FY110" s="58"/>
      <c r="FZ110" s="58"/>
      <c r="GA110" s="58"/>
      <c r="GB110" s="58"/>
      <c r="GC110" s="58"/>
      <c r="GD110" s="58"/>
      <c r="GE110" s="58"/>
      <c r="GF110" s="58"/>
      <c r="GG110" s="58"/>
      <c r="GH110" s="58"/>
      <c r="GI110" s="58"/>
      <c r="GJ110" s="58"/>
      <c r="GK110" s="58"/>
    </row>
    <row r="111" spans="1:193" ht="20.100000000000001" customHeight="1">
      <c r="A111" s="263"/>
      <c r="B111" s="285" t="s">
        <v>580</v>
      </c>
      <c r="C111" s="317">
        <f>IF(AND($C$2="sixth"),'6'!IC113,IF(AND($C$2="Seventh"),'7'!IC113,IF(AND($C$2="eighth"),'8'!IC113,"")))</f>
        <v>4</v>
      </c>
      <c r="D111" s="317">
        <f>IF(AND($C$2="sixth"),'6'!ID113,IF(AND($C$2="Seventh"),'7'!ID113,IF(AND($C$2="eighth"),'8'!ID113,"")))</f>
        <v>2</v>
      </c>
      <c r="E111" s="264"/>
      <c r="F111" s="841" t="s">
        <v>38</v>
      </c>
      <c r="G111" s="841"/>
      <c r="H111" s="841"/>
      <c r="I111" s="856" t="s">
        <v>617</v>
      </c>
      <c r="J111" s="857"/>
      <c r="K111" s="857" t="s">
        <v>21</v>
      </c>
      <c r="L111" s="857"/>
      <c r="M111" s="857" t="s">
        <v>22</v>
      </c>
      <c r="N111" s="857"/>
      <c r="O111" s="857" t="s">
        <v>23</v>
      </c>
      <c r="P111" s="857"/>
      <c r="Q111" s="857" t="s">
        <v>43</v>
      </c>
      <c r="R111" s="857"/>
      <c r="S111" s="864" t="s">
        <v>134</v>
      </c>
      <c r="T111" s="865"/>
      <c r="U111" s="265"/>
      <c r="V111" s="266"/>
      <c r="W111" s="267"/>
      <c r="X111" s="267"/>
      <c r="Y111" s="268"/>
      <c r="Z111" s="268"/>
      <c r="AA111" s="268"/>
      <c r="AB111" s="269"/>
      <c r="AC111" s="841" t="s">
        <v>38</v>
      </c>
      <c r="AD111" s="841"/>
      <c r="AE111" s="841"/>
      <c r="AF111" s="841"/>
      <c r="AG111" s="841"/>
      <c r="AH111" s="841"/>
      <c r="AI111" s="856" t="s">
        <v>617</v>
      </c>
      <c r="AJ111" s="857"/>
      <c r="AK111" s="857" t="s">
        <v>21</v>
      </c>
      <c r="AL111" s="857"/>
      <c r="AM111" s="857" t="s">
        <v>22</v>
      </c>
      <c r="AN111" s="857"/>
      <c r="AO111" s="857" t="s">
        <v>23</v>
      </c>
      <c r="AP111" s="857"/>
      <c r="AQ111" s="857" t="s">
        <v>43</v>
      </c>
      <c r="AR111" s="857"/>
      <c r="AS111" s="864" t="s">
        <v>134</v>
      </c>
      <c r="AT111" s="865"/>
      <c r="AU111" s="268"/>
      <c r="AV111" s="268"/>
      <c r="AW111" s="268"/>
      <c r="AX111" s="269"/>
      <c r="AY111" s="841" t="s">
        <v>38</v>
      </c>
      <c r="AZ111" s="841"/>
      <c r="BA111" s="841"/>
      <c r="BB111" s="841"/>
      <c r="BC111" s="841"/>
      <c r="BD111" s="841"/>
      <c r="BE111" s="856" t="s">
        <v>617</v>
      </c>
      <c r="BF111" s="857"/>
      <c r="BG111" s="857" t="s">
        <v>21</v>
      </c>
      <c r="BH111" s="857"/>
      <c r="BI111" s="857" t="s">
        <v>22</v>
      </c>
      <c r="BJ111" s="857"/>
      <c r="BK111" s="857" t="s">
        <v>23</v>
      </c>
      <c r="BL111" s="857"/>
      <c r="BM111" s="857" t="s">
        <v>43</v>
      </c>
      <c r="BN111" s="857"/>
      <c r="BO111" s="864" t="s">
        <v>134</v>
      </c>
      <c r="BP111" s="865"/>
      <c r="BQ111" s="268"/>
      <c r="BR111" s="268"/>
      <c r="BS111" s="268"/>
      <c r="BT111" s="269"/>
      <c r="BU111" s="841" t="s">
        <v>38</v>
      </c>
      <c r="BV111" s="841"/>
      <c r="BW111" s="841"/>
      <c r="BX111" s="841"/>
      <c r="BY111" s="841"/>
      <c r="BZ111" s="841"/>
      <c r="CA111" s="856" t="s">
        <v>617</v>
      </c>
      <c r="CB111" s="857"/>
      <c r="CC111" s="857" t="s">
        <v>21</v>
      </c>
      <c r="CD111" s="857"/>
      <c r="CE111" s="857" t="s">
        <v>22</v>
      </c>
      <c r="CF111" s="857"/>
      <c r="CG111" s="857" t="s">
        <v>23</v>
      </c>
      <c r="CH111" s="857"/>
      <c r="CI111" s="857" t="s">
        <v>43</v>
      </c>
      <c r="CJ111" s="857"/>
      <c r="CK111" s="864" t="s">
        <v>134</v>
      </c>
      <c r="CL111" s="865"/>
      <c r="CM111" s="268"/>
      <c r="CN111" s="268"/>
      <c r="CO111" s="268"/>
      <c r="CP111" s="269"/>
      <c r="CQ111" s="841" t="s">
        <v>38</v>
      </c>
      <c r="CR111" s="841"/>
      <c r="CS111" s="841"/>
      <c r="CT111" s="841"/>
      <c r="CU111" s="841"/>
      <c r="CV111" s="841"/>
      <c r="CW111" s="856" t="s">
        <v>617</v>
      </c>
      <c r="CX111" s="857"/>
      <c r="CY111" s="857" t="s">
        <v>21</v>
      </c>
      <c r="CZ111" s="857"/>
      <c r="DA111" s="857" t="s">
        <v>22</v>
      </c>
      <c r="DB111" s="857"/>
      <c r="DC111" s="857" t="s">
        <v>23</v>
      </c>
      <c r="DD111" s="857"/>
      <c r="DE111" s="857" t="s">
        <v>43</v>
      </c>
      <c r="DF111" s="857"/>
      <c r="DG111" s="864" t="s">
        <v>134</v>
      </c>
      <c r="DH111" s="865"/>
      <c r="DI111" s="268"/>
      <c r="DJ111" s="268"/>
      <c r="DK111" s="268"/>
      <c r="DL111" s="269"/>
      <c r="DM111" s="841" t="s">
        <v>38</v>
      </c>
      <c r="DN111" s="841"/>
      <c r="DO111" s="841"/>
      <c r="DP111" s="841"/>
      <c r="DQ111" s="841"/>
      <c r="DR111" s="841"/>
      <c r="DS111" s="856" t="s">
        <v>617</v>
      </c>
      <c r="DT111" s="857"/>
      <c r="DU111" s="857" t="s">
        <v>21</v>
      </c>
      <c r="DV111" s="857"/>
      <c r="DW111" s="857" t="s">
        <v>22</v>
      </c>
      <c r="DX111" s="857"/>
      <c r="DY111" s="857" t="s">
        <v>23</v>
      </c>
      <c r="DZ111" s="857"/>
      <c r="EA111" s="857" t="s">
        <v>43</v>
      </c>
      <c r="EB111" s="857"/>
      <c r="EC111" s="864" t="s">
        <v>134</v>
      </c>
      <c r="ED111" s="865"/>
      <c r="EE111" s="267"/>
      <c r="EF111" s="268"/>
      <c r="EG111" s="841" t="s">
        <v>38</v>
      </c>
      <c r="EH111" s="841"/>
      <c r="EI111" s="841"/>
      <c r="EJ111" s="841"/>
      <c r="EK111" s="366" t="s">
        <v>617</v>
      </c>
      <c r="EL111" s="366" t="s">
        <v>21</v>
      </c>
      <c r="EM111" s="366" t="s">
        <v>22</v>
      </c>
      <c r="EN111" s="366" t="s">
        <v>23</v>
      </c>
      <c r="EO111" s="366" t="s">
        <v>43</v>
      </c>
      <c r="EP111" s="365" t="s">
        <v>134</v>
      </c>
      <c r="EQ111" s="841" t="s">
        <v>38</v>
      </c>
      <c r="ER111" s="841"/>
      <c r="ES111" s="841"/>
      <c r="ET111" s="841"/>
      <c r="EU111" s="366" t="s">
        <v>617</v>
      </c>
      <c r="EV111" s="366" t="s">
        <v>21</v>
      </c>
      <c r="EW111" s="366" t="s">
        <v>22</v>
      </c>
      <c r="EX111" s="366" t="s">
        <v>23</v>
      </c>
      <c r="EY111" s="366" t="s">
        <v>43</v>
      </c>
      <c r="EZ111" s="365" t="s">
        <v>134</v>
      </c>
      <c r="FA111" s="841" t="s">
        <v>38</v>
      </c>
      <c r="FB111" s="841"/>
      <c r="FC111" s="841"/>
      <c r="FD111" s="841"/>
      <c r="FE111" s="366" t="s">
        <v>617</v>
      </c>
      <c r="FF111" s="366" t="s">
        <v>21</v>
      </c>
      <c r="FG111" s="366" t="s">
        <v>22</v>
      </c>
      <c r="FH111" s="366" t="s">
        <v>23</v>
      </c>
      <c r="FI111" s="366" t="s">
        <v>43</v>
      </c>
      <c r="FJ111" s="365" t="s">
        <v>134</v>
      </c>
      <c r="FK111" s="364"/>
      <c r="FL111" s="276"/>
      <c r="FM111" s="58"/>
      <c r="FN111" s="58"/>
      <c r="FO111" s="58"/>
      <c r="FP111" s="58"/>
      <c r="FQ111" s="58"/>
      <c r="FR111" s="58"/>
      <c r="FS111" s="58"/>
      <c r="FT111" s="58"/>
      <c r="FU111" s="58"/>
      <c r="FV111" s="58"/>
      <c r="FW111" s="58"/>
      <c r="FX111" s="58"/>
      <c r="FY111" s="58"/>
      <c r="FZ111" s="58"/>
      <c r="GA111" s="58"/>
      <c r="GB111" s="58"/>
      <c r="GC111" s="58"/>
      <c r="GD111" s="58"/>
      <c r="GE111" s="58"/>
      <c r="GF111" s="58"/>
      <c r="GG111" s="58"/>
      <c r="GH111" s="58"/>
      <c r="GI111" s="58"/>
      <c r="GJ111" s="58"/>
      <c r="GK111" s="58"/>
    </row>
    <row r="112" spans="1:193" ht="20.100000000000001" customHeight="1">
      <c r="A112" s="263"/>
      <c r="B112" s="294" t="s">
        <v>581</v>
      </c>
      <c r="C112" s="317">
        <f>IF(AND($C$2="sixth"),'6'!IE113,IF(AND($C$2="Seventh"),'7'!IE113,IF(AND($C$2="eighth"),'8'!IE113,"")))</f>
        <v>0</v>
      </c>
      <c r="D112" s="317">
        <f>IF(AND($C$2="sixth"),'6'!IF113,IF(AND($C$2="Seventh"),'7'!IF113,IF(AND($C$2="eighth"),'8'!IF113,"")))</f>
        <v>0</v>
      </c>
      <c r="E112" s="264"/>
      <c r="F112" s="860" t="s">
        <v>582</v>
      </c>
      <c r="G112" s="861"/>
      <c r="H112" s="862"/>
      <c r="I112" s="856">
        <f>IF(AND(C2=""),"",COUNTIF(AB7:AB106,"A+"))</f>
        <v>0</v>
      </c>
      <c r="J112" s="857"/>
      <c r="K112" s="857">
        <f>IF(AND(C2=""),"",COUNTIF(AB7:AB106,"A"))</f>
        <v>0</v>
      </c>
      <c r="L112" s="857"/>
      <c r="M112" s="857">
        <f>IF(AND(C2=""),"",COUNTIF(AB7:AB106,"B"))</f>
        <v>2</v>
      </c>
      <c r="N112" s="857"/>
      <c r="O112" s="857">
        <f>IF(AND(C2=""),"",COUNTIF(AB7:AB106,"C"))</f>
        <v>2</v>
      </c>
      <c r="P112" s="857"/>
      <c r="Q112" s="857">
        <f>IF(AND(C2=""),"",COUNTIF(AB7:AB106,"D"))</f>
        <v>4</v>
      </c>
      <c r="R112" s="857"/>
      <c r="S112" s="858">
        <f>IF(AND($C$2=""),"",I112+K112+M112+O112+Q112)</f>
        <v>8</v>
      </c>
      <c r="T112" s="859"/>
      <c r="U112" s="265"/>
      <c r="V112" s="266"/>
      <c r="W112" s="267"/>
      <c r="X112" s="267"/>
      <c r="Y112" s="268"/>
      <c r="Z112" s="268"/>
      <c r="AA112" s="268"/>
      <c r="AB112" s="269"/>
      <c r="AC112" s="850" t="s">
        <v>582</v>
      </c>
      <c r="AD112" s="850"/>
      <c r="AE112" s="850"/>
      <c r="AF112" s="850"/>
      <c r="AG112" s="850"/>
      <c r="AH112" s="850"/>
      <c r="AI112" s="927">
        <f>IF(AND(C2=""),"",COUNTIF(AX7:AX106,"A+"))</f>
        <v>0</v>
      </c>
      <c r="AJ112" s="856"/>
      <c r="AK112" s="927">
        <f>IF(AND(C2=""),"",COUNTIF(AX7:AX106,"A"))</f>
        <v>0</v>
      </c>
      <c r="AL112" s="856"/>
      <c r="AM112" s="927">
        <f>IF(AND(C2=""),"",COUNTIF(AX7:AX106,"B"))</f>
        <v>2</v>
      </c>
      <c r="AN112" s="856"/>
      <c r="AO112" s="927">
        <f>IF(AND(C2=""),"",COUNTIF(AX7:AX106,"C"))</f>
        <v>2</v>
      </c>
      <c r="AP112" s="856"/>
      <c r="AQ112" s="927">
        <f>IF(AND(C2=""),"",COUNTIF(AX7:AX106,"D"))</f>
        <v>6</v>
      </c>
      <c r="AR112" s="856"/>
      <c r="AS112" s="858">
        <f>IF(AND($C$2=""),"",AI112+AK112+AM112+AO112+AQ112)</f>
        <v>10</v>
      </c>
      <c r="AT112" s="859"/>
      <c r="AU112" s="268"/>
      <c r="AV112" s="268"/>
      <c r="AW112" s="268"/>
      <c r="AX112" s="271"/>
      <c r="AY112" s="850" t="s">
        <v>582</v>
      </c>
      <c r="AZ112" s="850"/>
      <c r="BA112" s="850"/>
      <c r="BB112" s="850"/>
      <c r="BC112" s="850"/>
      <c r="BD112" s="850"/>
      <c r="BE112" s="856">
        <f>IF(AND(C2=""),"",COUNTIF(BT7:BT106,"A+"))</f>
        <v>0</v>
      </c>
      <c r="BF112" s="857"/>
      <c r="BG112" s="857">
        <f>IF(AND(C2=""),"",COUNTIF(BT7:BT106,"A"))</f>
        <v>0</v>
      </c>
      <c r="BH112" s="857"/>
      <c r="BI112" s="857">
        <f>IF(AND(C2=""),"",COUNTIF(BT7:BT106,"B"))</f>
        <v>2</v>
      </c>
      <c r="BJ112" s="857"/>
      <c r="BK112" s="857">
        <f>IF(AND(C2=""),"",COUNTIF(BT7:BT106,"C"))</f>
        <v>2</v>
      </c>
      <c r="BL112" s="857"/>
      <c r="BM112" s="857">
        <f>IF(AND(C2=""),"",COUNTIF(BT7:BT106,"D"))</f>
        <v>4</v>
      </c>
      <c r="BN112" s="857"/>
      <c r="BO112" s="858">
        <f>IF(AND($C$2=""),"",BE112+BG112+BI112+BK112+BM112)</f>
        <v>8</v>
      </c>
      <c r="BP112" s="859"/>
      <c r="BQ112" s="268"/>
      <c r="BR112" s="268"/>
      <c r="BS112" s="268"/>
      <c r="BT112" s="361"/>
      <c r="BU112" s="850" t="s">
        <v>582</v>
      </c>
      <c r="BV112" s="850"/>
      <c r="BW112" s="850"/>
      <c r="BX112" s="850"/>
      <c r="BY112" s="850"/>
      <c r="BZ112" s="850"/>
      <c r="CA112" s="856">
        <f>IF(AND(C2=""),"",COUNTIF(CP7:CP106,"A+"))</f>
        <v>0</v>
      </c>
      <c r="CB112" s="857"/>
      <c r="CC112" s="857">
        <f>IF(AND(C2=""),"",COUNTIF(CP7:CP106,"A"))</f>
        <v>0</v>
      </c>
      <c r="CD112" s="857"/>
      <c r="CE112" s="857">
        <f>IF(AND(C2=""),"",COUNTIF(CP7:CP106,"B"))</f>
        <v>2</v>
      </c>
      <c r="CF112" s="857"/>
      <c r="CG112" s="857">
        <f>IF(AND(C2=""),"",COUNTIF(CP7:CP106,"C"))</f>
        <v>2</v>
      </c>
      <c r="CH112" s="857"/>
      <c r="CI112" s="857">
        <f>IF(AND(C2=""),"",COUNTIF(CP7:CP106,"D"))</f>
        <v>4</v>
      </c>
      <c r="CJ112" s="857"/>
      <c r="CK112" s="858">
        <f>IF(AND($C$2=""),"",CA112+CC112+CE112+CG112+CI112)</f>
        <v>8</v>
      </c>
      <c r="CL112" s="859"/>
      <c r="CM112" s="268"/>
      <c r="CN112" s="268"/>
      <c r="CO112" s="268"/>
      <c r="CP112" s="360"/>
      <c r="CQ112" s="850" t="s">
        <v>582</v>
      </c>
      <c r="CR112" s="850"/>
      <c r="CS112" s="850"/>
      <c r="CT112" s="850"/>
      <c r="CU112" s="850"/>
      <c r="CV112" s="850"/>
      <c r="CW112" s="856">
        <f>IF(AND(C2=""),"",COUNTIF(DL7:DL106,"A+"))</f>
        <v>0</v>
      </c>
      <c r="CX112" s="857"/>
      <c r="CY112" s="857">
        <f>IF(AND(C2=""),"",COUNTIF(DL7:DL106,"A"))</f>
        <v>0</v>
      </c>
      <c r="CZ112" s="857"/>
      <c r="DA112" s="857">
        <f>IF(AND(C2=""),"",COUNTIF(DL7:DL106,"B"))</f>
        <v>2</v>
      </c>
      <c r="DB112" s="857"/>
      <c r="DC112" s="857">
        <f>IF(AND(C2=""),"",COUNTIF(DL7:DL106,"C"))</f>
        <v>2</v>
      </c>
      <c r="DD112" s="857"/>
      <c r="DE112" s="857">
        <f>IF(AND(C2=""),"",COUNTIF(DL7:DL106,"D"))</f>
        <v>4</v>
      </c>
      <c r="DF112" s="857"/>
      <c r="DG112" s="858">
        <f>IF(AND($C$2=""),"",CW112+CY112+DA112+DC112+DE112)</f>
        <v>8</v>
      </c>
      <c r="DH112" s="859"/>
      <c r="DI112" s="268"/>
      <c r="DJ112" s="268"/>
      <c r="DK112" s="268"/>
      <c r="DL112" s="269"/>
      <c r="DM112" s="850" t="s">
        <v>582</v>
      </c>
      <c r="DN112" s="850"/>
      <c r="DO112" s="850"/>
      <c r="DP112" s="850"/>
      <c r="DQ112" s="850"/>
      <c r="DR112" s="850"/>
      <c r="DS112" s="856">
        <f>IF(AND(C2=""),"",COUNTIF(EH7:EH106,"A+"))</f>
        <v>0</v>
      </c>
      <c r="DT112" s="857"/>
      <c r="DU112" s="857">
        <f>IF(AND(C2=""),"",COUNTIF(EH7:EH106,"A"))</f>
        <v>0</v>
      </c>
      <c r="DV112" s="857"/>
      <c r="DW112" s="857">
        <f>IF(AND(C2=""),"",COUNTIF(EH7:EH106,"B"))</f>
        <v>2</v>
      </c>
      <c r="DX112" s="857"/>
      <c r="DY112" s="857">
        <f>IF(AND(C2=""),"",COUNTIF(EH7:EH106,"C"))</f>
        <v>2</v>
      </c>
      <c r="DZ112" s="857"/>
      <c r="EA112" s="857">
        <f>IF(AND(C2=""),"",COUNTIF(EH7:EH106,"D"))</f>
        <v>4</v>
      </c>
      <c r="EB112" s="857"/>
      <c r="EC112" s="858">
        <f>IF(AND($C$2=""),"",DS112+DU112+DW112+DY112+EA112)</f>
        <v>8</v>
      </c>
      <c r="ED112" s="859"/>
      <c r="EE112" s="267"/>
      <c r="EF112" s="268"/>
      <c r="EG112" s="850" t="s">
        <v>582</v>
      </c>
      <c r="EH112" s="850"/>
      <c r="EI112" s="850"/>
      <c r="EJ112" s="850"/>
      <c r="EK112" s="366">
        <f>IF(AND(C2=""),"",COUNTIF(EP7:EP106,"A+"))</f>
        <v>1</v>
      </c>
      <c r="EL112" s="366">
        <f>IF(AND(C2=""),"",COUNTIF(EP7:EP106,"A"))</f>
        <v>7</v>
      </c>
      <c r="EM112" s="366">
        <f>IF(AND(C2=""),"",COUNTIF(EP7:EP106,"B"))</f>
        <v>0</v>
      </c>
      <c r="EN112" s="366">
        <f>IF(AND(C2=""),"",COUNTIF(EP7:EP106,"C"))</f>
        <v>0</v>
      </c>
      <c r="EO112" s="366">
        <f>IF(AND(C2=""),"",COUNTIF(EP7:EP106,"D"))</f>
        <v>3</v>
      </c>
      <c r="EP112" s="366">
        <f>IF(AND($C$2=""),"",SUM(EK112+EL112+EM112+EN112+EO112))</f>
        <v>11</v>
      </c>
      <c r="EQ112" s="850" t="s">
        <v>582</v>
      </c>
      <c r="ER112" s="850"/>
      <c r="ES112" s="850"/>
      <c r="ET112" s="850"/>
      <c r="EU112" s="366">
        <f>IF(AND(C2=""),"",COUNTIF(EW7:EW106,"A+"))</f>
        <v>2</v>
      </c>
      <c r="EV112" s="366">
        <f>IF(AND(C2=""),"",COUNTIF(EW7:EW106,"A"))</f>
        <v>6</v>
      </c>
      <c r="EW112" s="366">
        <f>IF(AND(C2=""),"",COUNTIF(EW7:EW106,"B"))</f>
        <v>0</v>
      </c>
      <c r="EX112" s="366">
        <f>IF(AND(C2=""),"",COUNTIF(EW7:EW106,"C"))</f>
        <v>0</v>
      </c>
      <c r="EY112" s="366">
        <f>IF(AND(C2=""),"",COUNTIF(EW7:EW106,"D"))</f>
        <v>3</v>
      </c>
      <c r="EZ112" s="366">
        <f>IF(AND($C$2=""),"",SUM(EU112+EV112+EW112+EX112+EY112))</f>
        <v>11</v>
      </c>
      <c r="FA112" s="850" t="s">
        <v>582</v>
      </c>
      <c r="FB112" s="850"/>
      <c r="FC112" s="850"/>
      <c r="FD112" s="850"/>
      <c r="FE112" s="366">
        <f>IF(AND(C2=""),"",COUNTIF(FD7:FD106,"A+"))</f>
        <v>2</v>
      </c>
      <c r="FF112" s="366">
        <f>IF(AND(C2=""),"",COUNTIF(FD7:FD106,"A"))</f>
        <v>6</v>
      </c>
      <c r="FG112" s="366">
        <f>IF(AND(C2=""),"",COUNTIF(FD7:FD106,"B"))</f>
        <v>0</v>
      </c>
      <c r="FH112" s="366">
        <f>IF(AND(C2=""),"",COUNTIF(FD7:FD106,"C"))</f>
        <v>0</v>
      </c>
      <c r="FI112" s="366">
        <f>IF(AND(C2=""),"",COUNTIF(FD7:FD106,"D"))</f>
        <v>3</v>
      </c>
      <c r="FJ112" s="366">
        <f>IF(AND($C$2=""),"",SUM(FE112+FF112+FG112+FH112+FI112))</f>
        <v>11</v>
      </c>
      <c r="FK112" s="270"/>
      <c r="FL112" s="276"/>
      <c r="FM112" s="58"/>
      <c r="FN112" s="58"/>
      <c r="FO112" s="58"/>
      <c r="FP112" s="58"/>
      <c r="FQ112" s="58"/>
      <c r="FR112" s="58"/>
      <c r="FS112" s="58"/>
      <c r="FT112" s="58"/>
      <c r="FU112" s="58"/>
      <c r="FV112" s="58"/>
      <c r="FW112" s="58"/>
      <c r="FX112" s="58"/>
      <c r="FY112" s="58"/>
      <c r="FZ112" s="58"/>
      <c r="GA112" s="58"/>
      <c r="GB112" s="58"/>
      <c r="GC112" s="58"/>
      <c r="GD112" s="58"/>
      <c r="GE112" s="58"/>
      <c r="GF112" s="58"/>
      <c r="GG112" s="58"/>
      <c r="GH112" s="58"/>
      <c r="GI112" s="58"/>
      <c r="GJ112" s="58"/>
      <c r="GK112" s="58"/>
    </row>
    <row r="113" spans="1:193" ht="20.100000000000001" customHeight="1">
      <c r="A113" s="248"/>
      <c r="B113" s="285" t="s">
        <v>134</v>
      </c>
      <c r="C113" s="317">
        <f>IF(AND(C2=""),"",SUM(C109:C112))</f>
        <v>8</v>
      </c>
      <c r="D113" s="317">
        <f>IF(AND(C2=""),"",SUM(D109:D112))</f>
        <v>3</v>
      </c>
      <c r="E113" s="274"/>
      <c r="F113" s="841" t="s">
        <v>44</v>
      </c>
      <c r="G113" s="841"/>
      <c r="H113" s="841"/>
      <c r="I113" s="850"/>
      <c r="J113" s="850"/>
      <c r="K113" s="850"/>
      <c r="L113" s="850"/>
      <c r="M113" s="850"/>
      <c r="N113" s="850"/>
      <c r="O113" s="850"/>
      <c r="P113" s="850"/>
      <c r="Q113" s="850"/>
      <c r="R113" s="850"/>
      <c r="S113" s="850"/>
      <c r="T113" s="850"/>
      <c r="U113" s="248"/>
      <c r="V113" s="248"/>
      <c r="W113" s="248"/>
      <c r="X113" s="248"/>
      <c r="Y113" s="248"/>
      <c r="Z113" s="248"/>
      <c r="AA113" s="248"/>
      <c r="AB113" s="275"/>
      <c r="AC113" s="841" t="s">
        <v>44</v>
      </c>
      <c r="AD113" s="841"/>
      <c r="AE113" s="841"/>
      <c r="AF113" s="841"/>
      <c r="AG113" s="841"/>
      <c r="AH113" s="841"/>
      <c r="AI113" s="850"/>
      <c r="AJ113" s="850"/>
      <c r="AK113" s="850"/>
      <c r="AL113" s="850"/>
      <c r="AM113" s="850"/>
      <c r="AN113" s="850"/>
      <c r="AO113" s="850"/>
      <c r="AP113" s="850"/>
      <c r="AQ113" s="850"/>
      <c r="AR113" s="850"/>
      <c r="AS113" s="850"/>
      <c r="AT113" s="850"/>
      <c r="AU113" s="276"/>
      <c r="AV113" s="276"/>
      <c r="AW113" s="276"/>
      <c r="AX113" s="362"/>
      <c r="AY113" s="841" t="s">
        <v>44</v>
      </c>
      <c r="AZ113" s="841"/>
      <c r="BA113" s="841"/>
      <c r="BB113" s="841"/>
      <c r="BC113" s="841"/>
      <c r="BD113" s="841"/>
      <c r="BE113" s="850"/>
      <c r="BF113" s="850"/>
      <c r="BG113" s="850"/>
      <c r="BH113" s="850"/>
      <c r="BI113" s="850"/>
      <c r="BJ113" s="850"/>
      <c r="BK113" s="850"/>
      <c r="BL113" s="850"/>
      <c r="BM113" s="850"/>
      <c r="BN113" s="850"/>
      <c r="BO113" s="850"/>
      <c r="BP113" s="850"/>
      <c r="BQ113" s="276"/>
      <c r="BR113" s="276"/>
      <c r="BS113" s="276"/>
      <c r="BT113" s="363"/>
      <c r="BU113" s="841" t="s">
        <v>44</v>
      </c>
      <c r="BV113" s="841"/>
      <c r="BW113" s="841"/>
      <c r="BX113" s="841"/>
      <c r="BY113" s="841"/>
      <c r="BZ113" s="841"/>
      <c r="CA113" s="850"/>
      <c r="CB113" s="850"/>
      <c r="CC113" s="850"/>
      <c r="CD113" s="850"/>
      <c r="CE113" s="850"/>
      <c r="CF113" s="850"/>
      <c r="CG113" s="850"/>
      <c r="CH113" s="850"/>
      <c r="CI113" s="850"/>
      <c r="CJ113" s="850"/>
      <c r="CK113" s="850"/>
      <c r="CL113" s="850"/>
      <c r="CM113" s="276"/>
      <c r="CN113" s="276"/>
      <c r="CO113" s="276"/>
      <c r="CP113" s="363"/>
      <c r="CQ113" s="841" t="s">
        <v>44</v>
      </c>
      <c r="CR113" s="841"/>
      <c r="CS113" s="841"/>
      <c r="CT113" s="841"/>
      <c r="CU113" s="841"/>
      <c r="CV113" s="841"/>
      <c r="CW113" s="850"/>
      <c r="CX113" s="850"/>
      <c r="CY113" s="850"/>
      <c r="CZ113" s="850"/>
      <c r="DA113" s="850"/>
      <c r="DB113" s="850"/>
      <c r="DC113" s="850"/>
      <c r="DD113" s="850"/>
      <c r="DE113" s="850"/>
      <c r="DF113" s="850"/>
      <c r="DG113" s="850"/>
      <c r="DH113" s="850"/>
      <c r="DI113" s="276"/>
      <c r="DJ113" s="276"/>
      <c r="DK113" s="276"/>
      <c r="DL113" s="275"/>
      <c r="DM113" s="841" t="s">
        <v>44</v>
      </c>
      <c r="DN113" s="841"/>
      <c r="DO113" s="841"/>
      <c r="DP113" s="841"/>
      <c r="DQ113" s="841"/>
      <c r="DR113" s="841"/>
      <c r="DS113" s="850"/>
      <c r="DT113" s="850"/>
      <c r="DU113" s="850"/>
      <c r="DV113" s="850"/>
      <c r="DW113" s="850"/>
      <c r="DX113" s="850"/>
      <c r="DY113" s="850"/>
      <c r="DZ113" s="850"/>
      <c r="EA113" s="850"/>
      <c r="EB113" s="850"/>
      <c r="EC113" s="850"/>
      <c r="ED113" s="850"/>
      <c r="EE113" s="276"/>
      <c r="EF113" s="276"/>
      <c r="EG113" s="851" t="s">
        <v>44</v>
      </c>
      <c r="EH113" s="851"/>
      <c r="EI113" s="851"/>
      <c r="EJ113" s="851"/>
      <c r="EK113" s="841"/>
      <c r="EL113" s="841"/>
      <c r="EM113" s="841"/>
      <c r="EN113" s="841"/>
      <c r="EO113" s="841"/>
      <c r="EP113" s="841"/>
      <c r="EQ113" s="851" t="s">
        <v>44</v>
      </c>
      <c r="ER113" s="851"/>
      <c r="ES113" s="851"/>
      <c r="ET113" s="851"/>
      <c r="EU113" s="841"/>
      <c r="EV113" s="841"/>
      <c r="EW113" s="841"/>
      <c r="EX113" s="841"/>
      <c r="EY113" s="841"/>
      <c r="EZ113" s="841"/>
      <c r="FA113" s="854" t="s">
        <v>44</v>
      </c>
      <c r="FB113" s="855"/>
      <c r="FC113" s="855"/>
      <c r="FD113" s="855"/>
      <c r="FE113" s="841"/>
      <c r="FF113" s="841"/>
      <c r="FG113" s="841"/>
      <c r="FH113" s="841"/>
      <c r="FI113" s="841"/>
      <c r="FJ113" s="841"/>
      <c r="FK113" s="368"/>
      <c r="FL113" s="271"/>
      <c r="FM113" s="58"/>
      <c r="FN113" s="58"/>
      <c r="FO113" s="58"/>
      <c r="FP113" s="58"/>
      <c r="FQ113" s="58"/>
      <c r="FR113" s="58"/>
      <c r="FS113" s="58"/>
      <c r="FT113" s="58"/>
      <c r="FU113" s="58"/>
      <c r="FV113" s="58"/>
      <c r="FW113" s="58"/>
      <c r="FX113" s="58"/>
      <c r="FY113" s="58"/>
      <c r="FZ113" s="58"/>
      <c r="GA113" s="58"/>
      <c r="GB113" s="58"/>
      <c r="GC113" s="58"/>
      <c r="GD113" s="58"/>
      <c r="GE113" s="58"/>
      <c r="GF113" s="58"/>
      <c r="GG113" s="58"/>
      <c r="GH113" s="58"/>
      <c r="GI113" s="58"/>
      <c r="GJ113" s="58"/>
      <c r="GK113" s="58"/>
    </row>
    <row r="114" spans="1:193" ht="23.25">
      <c r="A114" s="248"/>
      <c r="B114" s="286"/>
      <c r="C114" s="320"/>
      <c r="D114" s="277"/>
      <c r="E114" s="274"/>
      <c r="F114" s="292"/>
      <c r="G114" s="928"/>
      <c r="H114" s="928"/>
      <c r="I114" s="928"/>
      <c r="J114" s="319"/>
      <c r="K114" s="270"/>
      <c r="L114" s="270"/>
      <c r="M114" s="270"/>
      <c r="N114" s="270"/>
      <c r="O114" s="270"/>
      <c r="P114" s="248"/>
      <c r="Q114" s="248"/>
      <c r="R114" s="248"/>
      <c r="S114" s="248"/>
      <c r="T114" s="248"/>
      <c r="U114" s="248"/>
      <c r="V114" s="248"/>
      <c r="W114" s="248"/>
      <c r="X114" s="248"/>
      <c r="Y114" s="248"/>
      <c r="Z114" s="248"/>
      <c r="AA114" s="248"/>
      <c r="AB114" s="929"/>
      <c r="AC114" s="929"/>
      <c r="AD114" s="929"/>
      <c r="AE114" s="929"/>
      <c r="AF114" s="319"/>
      <c r="AG114" s="270"/>
      <c r="AH114" s="270"/>
      <c r="AI114" s="270"/>
      <c r="AJ114" s="270"/>
      <c r="AK114" s="270"/>
      <c r="AL114" s="248"/>
      <c r="AM114" s="248"/>
      <c r="AN114" s="248"/>
      <c r="AO114" s="248"/>
      <c r="AP114" s="248"/>
      <c r="AQ114" s="248"/>
      <c r="AR114" s="248"/>
      <c r="AS114" s="248"/>
      <c r="AT114" s="248"/>
      <c r="AU114" s="248"/>
      <c r="AV114" s="930"/>
      <c r="AW114" s="931"/>
      <c r="AX114" s="931"/>
      <c r="AY114" s="931"/>
      <c r="AZ114" s="931"/>
      <c r="BA114" s="319"/>
      <c r="BB114" s="319"/>
      <c r="BC114" s="270"/>
      <c r="BD114" s="270"/>
      <c r="BE114" s="270"/>
      <c r="BF114" s="270"/>
      <c r="BG114" s="270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928"/>
      <c r="BU114" s="928"/>
      <c r="BV114" s="928"/>
      <c r="BW114" s="248"/>
      <c r="BX114" s="319"/>
      <c r="BY114" s="270"/>
      <c r="BZ114" s="270"/>
      <c r="CA114" s="270"/>
      <c r="CB114" s="270"/>
      <c r="CC114" s="270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928"/>
      <c r="CR114" s="928"/>
      <c r="CS114" s="928"/>
      <c r="CT114" s="319"/>
      <c r="CU114" s="270"/>
      <c r="CV114" s="270"/>
      <c r="CW114" s="270"/>
      <c r="CX114" s="270"/>
      <c r="CY114" s="270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8"/>
      <c r="EP114" s="248"/>
      <c r="EQ114" s="248"/>
      <c r="ER114" s="248"/>
      <c r="ES114" s="248"/>
      <c r="ET114" s="248"/>
      <c r="EU114" s="248"/>
      <c r="EV114" s="248"/>
      <c r="EW114" s="248"/>
      <c r="EX114" s="248"/>
      <c r="EY114" s="248"/>
      <c r="EZ114" s="248"/>
      <c r="FA114" s="248"/>
      <c r="FB114" s="248"/>
      <c r="FC114" s="248"/>
      <c r="FD114" s="248"/>
      <c r="FE114" s="248"/>
      <c r="FF114" s="248"/>
      <c r="FG114" s="248"/>
      <c r="FH114" s="248"/>
      <c r="FI114" s="248"/>
      <c r="FJ114" s="276"/>
      <c r="FK114" s="273"/>
      <c r="FL114" s="273"/>
      <c r="FO114" s="339">
        <f>COUNTIFS(FE7:FE106,"&gt;=36",FE7:FE106,"&lt;=48")</f>
        <v>4</v>
      </c>
      <c r="FQ114" s="50">
        <f>COUNTIFS(FJ7:FJ106,"&gt;=d",FJ7:FJ106,"&lt;=d")</f>
        <v>6</v>
      </c>
    </row>
    <row r="115" spans="1:193" ht="23.25">
      <c r="A115" s="248"/>
      <c r="B115" s="286"/>
      <c r="C115" s="320"/>
      <c r="D115" s="320"/>
      <c r="E115" s="274"/>
      <c r="F115" s="292"/>
      <c r="G115" s="928"/>
      <c r="H115" s="928"/>
      <c r="I115" s="928"/>
      <c r="J115" s="319"/>
      <c r="K115" s="270"/>
      <c r="L115" s="270"/>
      <c r="M115" s="270"/>
      <c r="N115" s="270"/>
      <c r="O115" s="270"/>
      <c r="P115" s="248"/>
      <c r="Q115" s="248"/>
      <c r="R115" s="248"/>
      <c r="S115" s="248"/>
      <c r="T115" s="248"/>
      <c r="U115" s="248"/>
      <c r="V115" s="248"/>
      <c r="W115" s="248"/>
      <c r="X115" s="248"/>
      <c r="Y115" s="248"/>
      <c r="Z115" s="248"/>
      <c r="AA115" s="248"/>
      <c r="AB115" s="929"/>
      <c r="AC115" s="929"/>
      <c r="AD115" s="929"/>
      <c r="AE115" s="929"/>
      <c r="AF115" s="319"/>
      <c r="AG115" s="270"/>
      <c r="AH115" s="270"/>
      <c r="AI115" s="270"/>
      <c r="AJ115" s="270"/>
      <c r="AK115" s="270"/>
      <c r="AL115" s="248"/>
      <c r="AM115" s="248"/>
      <c r="AN115" s="248"/>
      <c r="AO115" s="248"/>
      <c r="AP115" s="248"/>
      <c r="AQ115" s="248"/>
      <c r="AR115" s="248"/>
      <c r="AS115" s="248"/>
      <c r="AT115" s="248"/>
      <c r="AU115" s="248"/>
      <c r="AV115" s="930"/>
      <c r="AW115" s="931"/>
      <c r="AX115" s="931"/>
      <c r="AY115" s="931"/>
      <c r="AZ115" s="931"/>
      <c r="BA115" s="319"/>
      <c r="BB115" s="319"/>
      <c r="BC115" s="270"/>
      <c r="BD115" s="270"/>
      <c r="BE115" s="270"/>
      <c r="BF115" s="270"/>
      <c r="BG115" s="270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928"/>
      <c r="BU115" s="928"/>
      <c r="BV115" s="928"/>
      <c r="BW115" s="248"/>
      <c r="BX115" s="319"/>
      <c r="BY115" s="270"/>
      <c r="BZ115" s="270"/>
      <c r="CA115" s="270"/>
      <c r="CB115" s="270"/>
      <c r="CC115" s="270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928"/>
      <c r="CR115" s="928"/>
      <c r="CS115" s="928"/>
      <c r="CT115" s="319"/>
      <c r="CU115" s="270"/>
      <c r="CV115" s="270"/>
      <c r="CW115" s="270"/>
      <c r="CX115" s="270"/>
      <c r="CY115" s="270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8"/>
      <c r="EL115" s="248"/>
      <c r="EM115" s="248"/>
      <c r="EN115" s="248"/>
      <c r="EO115" s="248"/>
      <c r="EP115" s="248"/>
      <c r="EQ115" s="248"/>
      <c r="ER115" s="248"/>
      <c r="ES115" s="248"/>
      <c r="ET115" s="248"/>
      <c r="EU115" s="248"/>
      <c r="EV115" s="248"/>
      <c r="EW115" s="248"/>
      <c r="EX115" s="248"/>
      <c r="EY115" s="248"/>
      <c r="EZ115" s="248"/>
      <c r="FA115" s="248"/>
      <c r="FB115" s="248"/>
      <c r="FC115" s="248"/>
      <c r="FD115" s="248"/>
      <c r="FE115" s="248"/>
      <c r="FF115" s="248"/>
      <c r="FG115" s="248"/>
      <c r="FH115" s="248"/>
      <c r="FI115" s="248"/>
      <c r="FJ115" s="276"/>
      <c r="FK115" s="273"/>
      <c r="FL115" s="273"/>
      <c r="FO115" s="340">
        <f>COUNTIFS(FE7:FE106,"&gt;=25",FE7:FE106,"&lt;=36")</f>
        <v>1</v>
      </c>
      <c r="FQ115" s="341">
        <f>COUNTIFS(FJ7:FJ106,"&gt;=e",FJ7:FJ106,"&lt;=e")-COUNTIF(FE7:FE106,"0")</f>
        <v>-1</v>
      </c>
    </row>
    <row r="116" spans="1:193" ht="23.25">
      <c r="A116" s="248"/>
      <c r="B116" s="286"/>
      <c r="C116" s="320"/>
      <c r="D116" s="320"/>
      <c r="E116" s="274"/>
      <c r="F116" s="292"/>
      <c r="G116" s="928"/>
      <c r="H116" s="928"/>
      <c r="I116" s="928"/>
      <c r="J116" s="319"/>
      <c r="K116" s="270"/>
      <c r="L116" s="270"/>
      <c r="M116" s="270"/>
      <c r="N116" s="270"/>
      <c r="O116" s="270"/>
      <c r="P116" s="248"/>
      <c r="Q116" s="248"/>
      <c r="R116" s="248"/>
      <c r="S116" s="248"/>
      <c r="T116" s="248"/>
      <c r="U116" s="248"/>
      <c r="V116" s="248"/>
      <c r="W116" s="248"/>
      <c r="X116" s="248"/>
      <c r="Y116" s="248"/>
      <c r="Z116" s="248"/>
      <c r="AA116" s="248"/>
      <c r="AB116" s="929"/>
      <c r="AC116" s="929"/>
      <c r="AD116" s="929"/>
      <c r="AE116" s="929"/>
      <c r="AF116" s="319"/>
      <c r="AG116" s="270"/>
      <c r="AH116" s="270"/>
      <c r="AI116" s="270"/>
      <c r="AJ116" s="270"/>
      <c r="AK116" s="270"/>
      <c r="AL116" s="248"/>
      <c r="AM116" s="248"/>
      <c r="AN116" s="248"/>
      <c r="AO116" s="248"/>
      <c r="AP116" s="248"/>
      <c r="AQ116" s="248"/>
      <c r="AR116" s="248"/>
      <c r="AS116" s="248"/>
      <c r="AT116" s="248"/>
      <c r="AU116" s="248"/>
      <c r="AV116" s="930"/>
      <c r="AW116" s="931"/>
      <c r="AX116" s="931"/>
      <c r="AY116" s="931"/>
      <c r="AZ116" s="931"/>
      <c r="BA116" s="319"/>
      <c r="BB116" s="319"/>
      <c r="BC116" s="270"/>
      <c r="BD116" s="270"/>
      <c r="BE116" s="270"/>
      <c r="BF116" s="270"/>
      <c r="BG116" s="270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928"/>
      <c r="BU116" s="928"/>
      <c r="BV116" s="928"/>
      <c r="BW116" s="248"/>
      <c r="BX116" s="319"/>
      <c r="BY116" s="270"/>
      <c r="BZ116" s="270"/>
      <c r="CA116" s="270"/>
      <c r="CB116" s="270"/>
      <c r="CC116" s="270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928"/>
      <c r="CR116" s="928"/>
      <c r="CS116" s="928"/>
      <c r="CT116" s="319"/>
      <c r="CU116" s="270"/>
      <c r="CV116" s="270"/>
      <c r="CW116" s="270"/>
      <c r="CX116" s="270"/>
      <c r="CY116" s="270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8"/>
      <c r="EK116" s="248"/>
      <c r="EL116" s="248"/>
      <c r="EM116" s="248"/>
      <c r="EN116" s="248"/>
      <c r="EO116" s="248"/>
      <c r="EP116" s="248"/>
      <c r="EQ116" s="248"/>
      <c r="ER116" s="248"/>
      <c r="ES116" s="248"/>
      <c r="ET116" s="248"/>
      <c r="EU116" s="248"/>
      <c r="EV116" s="248"/>
      <c r="EW116" s="248"/>
      <c r="EX116" s="248"/>
      <c r="EY116" s="248"/>
      <c r="EZ116" s="248"/>
      <c r="FA116" s="248"/>
      <c r="FB116" s="248"/>
      <c r="FC116" s="248"/>
      <c r="FD116" s="248"/>
      <c r="FE116" s="248"/>
      <c r="FF116" s="248"/>
      <c r="FG116" s="248"/>
      <c r="FH116" s="248"/>
      <c r="FI116" s="248"/>
      <c r="FJ116" s="276"/>
      <c r="FK116" s="273"/>
      <c r="FL116" s="273"/>
    </row>
    <row r="117" spans="1:193" ht="23.25">
      <c r="A117" s="248"/>
      <c r="B117" s="286"/>
      <c r="C117" s="320"/>
      <c r="D117" s="320"/>
      <c r="E117" s="274"/>
      <c r="F117" s="292"/>
      <c r="G117" s="928"/>
      <c r="H117" s="928"/>
      <c r="I117" s="928"/>
      <c r="J117" s="319"/>
      <c r="K117" s="270"/>
      <c r="L117" s="270"/>
      <c r="M117" s="270"/>
      <c r="N117" s="270"/>
      <c r="O117" s="270"/>
      <c r="P117" s="248"/>
      <c r="Q117" s="248"/>
      <c r="R117" s="248"/>
      <c r="S117" s="248"/>
      <c r="T117" s="248"/>
      <c r="U117" s="248"/>
      <c r="V117" s="248"/>
      <c r="W117" s="248"/>
      <c r="X117" s="248"/>
      <c r="Y117" s="248"/>
      <c r="Z117" s="248"/>
      <c r="AA117" s="248"/>
      <c r="AB117" s="929"/>
      <c r="AC117" s="929"/>
      <c r="AD117" s="929"/>
      <c r="AE117" s="929"/>
      <c r="AF117" s="319"/>
      <c r="AG117" s="270"/>
      <c r="AH117" s="270"/>
      <c r="AI117" s="270"/>
      <c r="AJ117" s="270"/>
      <c r="AK117" s="270"/>
      <c r="AL117" s="248"/>
      <c r="AM117" s="248"/>
      <c r="AN117" s="248"/>
      <c r="AO117" s="248"/>
      <c r="AP117" s="248"/>
      <c r="AQ117" s="248"/>
      <c r="AR117" s="248"/>
      <c r="AS117" s="248"/>
      <c r="AT117" s="248"/>
      <c r="AU117" s="248"/>
      <c r="AV117" s="930"/>
      <c r="AW117" s="931"/>
      <c r="AX117" s="931"/>
      <c r="AY117" s="931"/>
      <c r="AZ117" s="931"/>
      <c r="BA117" s="319"/>
      <c r="BB117" s="319"/>
      <c r="BC117" s="270"/>
      <c r="BD117" s="270"/>
      <c r="BE117" s="270"/>
      <c r="BF117" s="270"/>
      <c r="BG117" s="270"/>
      <c r="BH117" s="248"/>
      <c r="BI117" s="248"/>
      <c r="BJ117" s="248"/>
      <c r="BK117" s="248"/>
      <c r="BL117" s="248"/>
      <c r="BM117" s="248"/>
      <c r="BN117" s="248"/>
      <c r="BO117" s="248"/>
      <c r="BP117" s="248"/>
      <c r="BQ117" s="248"/>
      <c r="BR117" s="248"/>
      <c r="BS117" s="248"/>
      <c r="BT117" s="928"/>
      <c r="BU117" s="928"/>
      <c r="BV117" s="928"/>
      <c r="BW117" s="248"/>
      <c r="BX117" s="319"/>
      <c r="BY117" s="270"/>
      <c r="BZ117" s="270"/>
      <c r="CA117" s="270"/>
      <c r="CB117" s="270"/>
      <c r="CC117" s="270"/>
      <c r="CD117" s="248"/>
      <c r="CE117" s="248"/>
      <c r="CF117" s="248"/>
      <c r="CG117" s="248"/>
      <c r="CH117" s="248"/>
      <c r="CI117" s="248"/>
      <c r="CJ117" s="248"/>
      <c r="CK117" s="248"/>
      <c r="CL117" s="248"/>
      <c r="CM117" s="248"/>
      <c r="CN117" s="248"/>
      <c r="CO117" s="248"/>
      <c r="CP117" s="248"/>
      <c r="CQ117" s="928"/>
      <c r="CR117" s="928"/>
      <c r="CS117" s="928"/>
      <c r="CT117" s="319"/>
      <c r="CU117" s="270"/>
      <c r="CV117" s="270"/>
      <c r="CW117" s="270"/>
      <c r="CX117" s="270"/>
      <c r="CY117" s="270"/>
      <c r="CZ117" s="248"/>
      <c r="DA117" s="248"/>
      <c r="DB117" s="248"/>
      <c r="DC117" s="248"/>
      <c r="DD117" s="248"/>
      <c r="DE117" s="248"/>
      <c r="DF117" s="248"/>
      <c r="DG117" s="248"/>
      <c r="DH117" s="248"/>
      <c r="DI117" s="248"/>
      <c r="DJ117" s="248"/>
      <c r="DK117" s="248"/>
      <c r="DL117" s="248"/>
      <c r="DM117" s="248"/>
      <c r="DN117" s="248"/>
      <c r="DO117" s="248"/>
      <c r="DP117" s="248"/>
      <c r="DQ117" s="248"/>
      <c r="DR117" s="248"/>
      <c r="DS117" s="248"/>
      <c r="DT117" s="248"/>
      <c r="DU117" s="248"/>
      <c r="DV117" s="248"/>
      <c r="DW117" s="248"/>
      <c r="DX117" s="248"/>
      <c r="DY117" s="248"/>
      <c r="DZ117" s="248"/>
      <c r="EA117" s="248"/>
      <c r="EB117" s="248"/>
      <c r="EC117" s="248"/>
      <c r="ED117" s="248"/>
      <c r="EE117" s="248"/>
      <c r="EF117" s="248"/>
      <c r="EG117" s="248"/>
      <c r="EH117" s="248"/>
      <c r="EI117" s="248"/>
      <c r="EJ117" s="248"/>
      <c r="EK117" s="248"/>
      <c r="EL117" s="248"/>
      <c r="EM117" s="248"/>
      <c r="EN117" s="248"/>
      <c r="EO117" s="248"/>
      <c r="EP117" s="248"/>
      <c r="EQ117" s="248"/>
      <c r="ER117" s="248"/>
      <c r="ES117" s="248"/>
      <c r="ET117" s="248"/>
      <c r="EU117" s="248"/>
      <c r="EV117" s="248"/>
      <c r="EW117" s="248"/>
      <c r="EX117" s="248"/>
      <c r="EY117" s="248"/>
      <c r="EZ117" s="248"/>
      <c r="FA117" s="248"/>
      <c r="FB117" s="248"/>
      <c r="FC117" s="248"/>
      <c r="FD117" s="248"/>
      <c r="FE117" s="248"/>
      <c r="FF117" s="248"/>
      <c r="FG117" s="248"/>
      <c r="FH117" s="248"/>
      <c r="FI117" s="248"/>
      <c r="FJ117" s="276"/>
      <c r="FK117" s="276"/>
      <c r="FL117" s="248"/>
    </row>
    <row r="118" spans="1:193" ht="23.25">
      <c r="A118" s="248"/>
      <c r="B118" s="287"/>
      <c r="C118" s="248"/>
      <c r="D118" s="248"/>
      <c r="E118" s="274"/>
      <c r="F118" s="292"/>
      <c r="G118" s="928"/>
      <c r="H118" s="928"/>
      <c r="I118" s="928"/>
      <c r="J118" s="319"/>
      <c r="K118" s="270"/>
      <c r="L118" s="270"/>
      <c r="M118" s="270"/>
      <c r="N118" s="270"/>
      <c r="O118" s="270"/>
      <c r="P118" s="248"/>
      <c r="Q118" s="248"/>
      <c r="R118" s="248"/>
      <c r="S118" s="248"/>
      <c r="T118" s="248"/>
      <c r="U118" s="248"/>
      <c r="V118" s="248"/>
      <c r="W118" s="248"/>
      <c r="X118" s="248"/>
      <c r="Y118" s="248"/>
      <c r="Z118" s="248"/>
      <c r="AA118" s="248"/>
      <c r="AB118" s="929"/>
      <c r="AC118" s="929"/>
      <c r="AD118" s="929"/>
      <c r="AE118" s="929"/>
      <c r="AF118" s="319"/>
      <c r="AG118" s="270"/>
      <c r="AH118" s="270"/>
      <c r="AI118" s="270"/>
      <c r="AJ118" s="270"/>
      <c r="AK118" s="270"/>
      <c r="AL118" s="248"/>
      <c r="AM118" s="248"/>
      <c r="AN118" s="248"/>
      <c r="AO118" s="248"/>
      <c r="AP118" s="248"/>
      <c r="AQ118" s="248"/>
      <c r="AR118" s="248"/>
      <c r="AS118" s="248"/>
      <c r="AT118" s="248"/>
      <c r="AU118" s="248"/>
      <c r="AV118" s="930"/>
      <c r="AW118" s="931"/>
      <c r="AX118" s="931"/>
      <c r="AY118" s="931"/>
      <c r="AZ118" s="931"/>
      <c r="BA118" s="319"/>
      <c r="BB118" s="319"/>
      <c r="BC118" s="270"/>
      <c r="BD118" s="270"/>
      <c r="BE118" s="270"/>
      <c r="BF118" s="270"/>
      <c r="BG118" s="270"/>
      <c r="BH118" s="248"/>
      <c r="BI118" s="248"/>
      <c r="BJ118" s="248"/>
      <c r="BK118" s="248"/>
      <c r="BL118" s="248"/>
      <c r="BM118" s="248"/>
      <c r="BN118" s="248"/>
      <c r="BO118" s="248"/>
      <c r="BP118" s="248"/>
      <c r="BQ118" s="248"/>
      <c r="BR118" s="248"/>
      <c r="BS118" s="248"/>
      <c r="BT118" s="928"/>
      <c r="BU118" s="928"/>
      <c r="BV118" s="928"/>
      <c r="BW118" s="248"/>
      <c r="BX118" s="319"/>
      <c r="BY118" s="270"/>
      <c r="BZ118" s="270"/>
      <c r="CA118" s="270"/>
      <c r="CB118" s="270"/>
      <c r="CC118" s="270"/>
      <c r="CD118" s="248"/>
      <c r="CE118" s="248"/>
      <c r="CF118" s="248"/>
      <c r="CG118" s="248"/>
      <c r="CH118" s="248"/>
      <c r="CI118" s="248"/>
      <c r="CJ118" s="248"/>
      <c r="CK118" s="248"/>
      <c r="CL118" s="248"/>
      <c r="CM118" s="248"/>
      <c r="CN118" s="248"/>
      <c r="CO118" s="248"/>
      <c r="CP118" s="248"/>
      <c r="CQ118" s="928"/>
      <c r="CR118" s="928"/>
      <c r="CS118" s="928"/>
      <c r="CT118" s="319"/>
      <c r="CU118" s="270"/>
      <c r="CV118" s="270"/>
      <c r="CW118" s="270"/>
      <c r="CX118" s="270"/>
      <c r="CY118" s="270"/>
      <c r="CZ118" s="248"/>
      <c r="DA118" s="248"/>
      <c r="DB118" s="248"/>
      <c r="DC118" s="248"/>
      <c r="DD118" s="248"/>
      <c r="DE118" s="248"/>
      <c r="DF118" s="248"/>
      <c r="DG118" s="248"/>
      <c r="DH118" s="248"/>
      <c r="DI118" s="248"/>
      <c r="DJ118" s="248"/>
      <c r="DK118" s="248"/>
      <c r="DL118" s="248"/>
      <c r="DM118" s="248"/>
      <c r="DN118" s="248"/>
      <c r="DO118" s="248"/>
      <c r="DP118" s="248"/>
      <c r="DQ118" s="248"/>
      <c r="DR118" s="248"/>
      <c r="DS118" s="248"/>
      <c r="DT118" s="248"/>
      <c r="DU118" s="248"/>
      <c r="DV118" s="248"/>
      <c r="DW118" s="248"/>
      <c r="DX118" s="248"/>
      <c r="DY118" s="248"/>
      <c r="DZ118" s="248"/>
      <c r="EA118" s="248"/>
      <c r="EB118" s="248"/>
      <c r="EC118" s="248"/>
      <c r="ED118" s="248"/>
      <c r="EE118" s="248"/>
      <c r="EF118" s="248"/>
      <c r="EG118" s="248"/>
      <c r="EH118" s="248"/>
      <c r="EI118" s="248"/>
      <c r="EJ118" s="248"/>
      <c r="EK118" s="248"/>
      <c r="EL118" s="248"/>
      <c r="EM118" s="248"/>
      <c r="EN118" s="248"/>
      <c r="EO118" s="248"/>
      <c r="EP118" s="248"/>
      <c r="EQ118" s="248"/>
      <c r="ER118" s="248"/>
      <c r="ES118" s="248"/>
      <c r="ET118" s="248"/>
      <c r="EU118" s="248"/>
      <c r="EV118" s="248"/>
      <c r="EW118" s="248"/>
      <c r="EX118" s="248"/>
      <c r="EY118" s="248"/>
      <c r="EZ118" s="248"/>
      <c r="FA118" s="248"/>
      <c r="FB118" s="248"/>
      <c r="FC118" s="248"/>
      <c r="FD118" s="248"/>
      <c r="FE118" s="248"/>
      <c r="FF118" s="248"/>
      <c r="FG118" s="248"/>
      <c r="FH118" s="248"/>
      <c r="FI118" s="248"/>
      <c r="FJ118" s="248"/>
      <c r="FK118" s="248"/>
      <c r="FL118" s="248"/>
    </row>
    <row r="119" spans="1:193">
      <c r="A119" s="248"/>
      <c r="B119" s="287"/>
      <c r="C119" s="248"/>
      <c r="D119" s="248"/>
      <c r="E119" s="248"/>
      <c r="F119" s="293"/>
      <c r="G119" s="248"/>
      <c r="H119" s="248"/>
      <c r="I119" s="248"/>
      <c r="J119" s="248"/>
      <c r="K119" s="248"/>
      <c r="L119" s="248"/>
      <c r="M119" s="248"/>
      <c r="N119" s="248"/>
      <c r="O119" s="248"/>
      <c r="P119" s="248"/>
      <c r="Q119" s="248"/>
      <c r="R119" s="248"/>
      <c r="S119" s="248"/>
      <c r="T119" s="248"/>
      <c r="U119" s="248"/>
      <c r="V119" s="248"/>
      <c r="W119" s="248"/>
      <c r="X119" s="248"/>
      <c r="Y119" s="248"/>
      <c r="Z119" s="248"/>
      <c r="AA119" s="248"/>
      <c r="AB119" s="248"/>
      <c r="AC119" s="248"/>
      <c r="AD119" s="248"/>
      <c r="AE119" s="248"/>
      <c r="AF119" s="248"/>
      <c r="AG119" s="248"/>
      <c r="AH119" s="248"/>
      <c r="AI119" s="248"/>
      <c r="AJ119" s="248"/>
      <c r="AK119" s="248"/>
      <c r="AL119" s="248"/>
      <c r="AM119" s="248"/>
      <c r="AN119" s="248"/>
      <c r="AO119" s="248"/>
      <c r="AP119" s="248"/>
      <c r="AQ119" s="248"/>
      <c r="AR119" s="248"/>
      <c r="AS119" s="248"/>
      <c r="AT119" s="248"/>
      <c r="AU119" s="248"/>
      <c r="AV119" s="248"/>
      <c r="AW119" s="248"/>
      <c r="AX119" s="248"/>
      <c r="AY119" s="248"/>
      <c r="AZ119" s="248"/>
      <c r="BA119" s="248"/>
      <c r="BB119" s="248"/>
      <c r="BC119" s="248"/>
      <c r="BD119" s="248"/>
      <c r="BE119" s="248"/>
      <c r="BF119" s="248"/>
      <c r="BG119" s="248"/>
      <c r="BH119" s="248"/>
      <c r="BI119" s="248"/>
      <c r="BJ119" s="248"/>
      <c r="BK119" s="248"/>
      <c r="BL119" s="248"/>
      <c r="BM119" s="248"/>
      <c r="BN119" s="248"/>
      <c r="BO119" s="248"/>
      <c r="BP119" s="248"/>
      <c r="BQ119" s="248"/>
      <c r="BR119" s="248"/>
      <c r="BS119" s="248"/>
      <c r="BT119" s="248"/>
      <c r="BU119" s="248"/>
      <c r="BV119" s="248"/>
      <c r="BW119" s="248"/>
      <c r="BX119" s="248"/>
      <c r="BY119" s="248"/>
      <c r="BZ119" s="248"/>
      <c r="CA119" s="248"/>
      <c r="CB119" s="248"/>
      <c r="CC119" s="248"/>
      <c r="CD119" s="248"/>
      <c r="CE119" s="248"/>
      <c r="CF119" s="248"/>
      <c r="CG119" s="248"/>
      <c r="CH119" s="248"/>
      <c r="CI119" s="248"/>
      <c r="CJ119" s="248"/>
      <c r="CK119" s="248"/>
      <c r="CL119" s="248"/>
      <c r="CM119" s="248"/>
      <c r="CN119" s="248"/>
      <c r="CO119" s="248"/>
      <c r="CP119" s="248"/>
      <c r="CQ119" s="248"/>
      <c r="CR119" s="248"/>
      <c r="CS119" s="248"/>
      <c r="CT119" s="248"/>
      <c r="CU119" s="248"/>
      <c r="CV119" s="248"/>
      <c r="CW119" s="248"/>
      <c r="CX119" s="248"/>
      <c r="CY119" s="248"/>
      <c r="CZ119" s="248"/>
      <c r="DA119" s="248"/>
      <c r="DB119" s="248"/>
      <c r="DC119" s="248"/>
      <c r="DD119" s="248"/>
      <c r="DE119" s="248"/>
      <c r="DF119" s="248"/>
      <c r="DG119" s="248"/>
      <c r="DH119" s="248"/>
      <c r="DI119" s="248"/>
      <c r="DJ119" s="248"/>
      <c r="DK119" s="248"/>
      <c r="DL119" s="248"/>
      <c r="DM119" s="248"/>
      <c r="DN119" s="248"/>
      <c r="DO119" s="248"/>
      <c r="DP119" s="248"/>
      <c r="DQ119" s="248"/>
      <c r="DR119" s="248"/>
      <c r="DS119" s="248"/>
      <c r="DT119" s="248"/>
      <c r="DU119" s="248"/>
      <c r="DV119" s="248"/>
      <c r="DW119" s="248"/>
      <c r="DX119" s="248"/>
      <c r="DY119" s="248"/>
      <c r="DZ119" s="248"/>
      <c r="EA119" s="248"/>
      <c r="EB119" s="248"/>
      <c r="EC119" s="248"/>
      <c r="ED119" s="248"/>
      <c r="EE119" s="248"/>
      <c r="EF119" s="248"/>
      <c r="EG119" s="248"/>
      <c r="EH119" s="248"/>
      <c r="EI119" s="248"/>
      <c r="FK119" s="248"/>
      <c r="FL119" s="248"/>
    </row>
    <row r="120" spans="1:193">
      <c r="A120" s="248"/>
      <c r="B120" s="287"/>
      <c r="C120" s="248"/>
      <c r="D120" s="248"/>
      <c r="E120" s="248"/>
      <c r="F120" s="293"/>
      <c r="G120" s="248"/>
      <c r="H120" s="248"/>
      <c r="I120" s="248"/>
      <c r="J120" s="248"/>
      <c r="K120" s="248"/>
      <c r="L120" s="248"/>
      <c r="M120" s="248"/>
      <c r="N120" s="248"/>
      <c r="O120" s="248"/>
      <c r="P120" s="248"/>
      <c r="Q120" s="248"/>
      <c r="R120" s="248"/>
      <c r="S120" s="248"/>
      <c r="T120" s="248"/>
      <c r="U120" s="248"/>
      <c r="V120" s="248"/>
      <c r="W120" s="248"/>
      <c r="X120" s="248"/>
      <c r="Y120" s="248"/>
      <c r="Z120" s="248"/>
      <c r="AA120" s="248"/>
      <c r="AB120" s="248"/>
      <c r="AC120" s="248"/>
      <c r="AD120" s="248"/>
      <c r="AE120" s="248"/>
      <c r="AF120" s="248"/>
      <c r="AG120" s="248"/>
      <c r="AH120" s="248"/>
      <c r="AI120" s="248"/>
      <c r="AJ120" s="248"/>
      <c r="AK120" s="248"/>
      <c r="AL120" s="248"/>
      <c r="AM120" s="248"/>
      <c r="AN120" s="248"/>
      <c r="AO120" s="248"/>
      <c r="AP120" s="248"/>
      <c r="AQ120" s="248"/>
      <c r="AR120" s="248"/>
      <c r="AS120" s="248"/>
      <c r="AT120" s="248"/>
      <c r="AU120" s="248"/>
      <c r="AV120" s="248"/>
      <c r="AW120" s="248"/>
      <c r="AX120" s="248"/>
      <c r="AY120" s="248"/>
      <c r="AZ120" s="248"/>
      <c r="BA120" s="248"/>
      <c r="BB120" s="248"/>
      <c r="BC120" s="248"/>
      <c r="BD120" s="248"/>
      <c r="BE120" s="248"/>
      <c r="BF120" s="248"/>
      <c r="BG120" s="248"/>
      <c r="BH120" s="248"/>
      <c r="BI120" s="248"/>
      <c r="BJ120" s="248"/>
      <c r="BK120" s="248"/>
      <c r="BL120" s="248"/>
      <c r="BM120" s="248"/>
      <c r="BN120" s="248"/>
      <c r="BO120" s="248"/>
      <c r="BP120" s="248"/>
      <c r="BQ120" s="248"/>
      <c r="BR120" s="248"/>
      <c r="BS120" s="248"/>
      <c r="BT120" s="248"/>
      <c r="BU120" s="248"/>
      <c r="BV120" s="248"/>
      <c r="BW120" s="248"/>
      <c r="BX120" s="248"/>
      <c r="BY120" s="248"/>
      <c r="BZ120" s="248"/>
      <c r="CA120" s="248"/>
      <c r="CB120" s="248"/>
      <c r="CC120" s="248"/>
      <c r="CD120" s="248"/>
      <c r="CE120" s="248"/>
      <c r="CF120" s="248"/>
      <c r="CG120" s="248"/>
      <c r="CH120" s="248"/>
      <c r="CI120" s="248"/>
      <c r="CJ120" s="248"/>
      <c r="CK120" s="248"/>
      <c r="CL120" s="248"/>
      <c r="CM120" s="248"/>
      <c r="CN120" s="248"/>
      <c r="CO120" s="248"/>
      <c r="CP120" s="248"/>
      <c r="CQ120" s="248"/>
      <c r="CR120" s="248"/>
      <c r="CS120" s="248"/>
      <c r="CT120" s="248"/>
      <c r="CU120" s="248"/>
      <c r="CV120" s="248"/>
      <c r="CW120" s="248"/>
      <c r="CX120" s="248"/>
      <c r="CY120" s="248"/>
      <c r="CZ120" s="248"/>
      <c r="DA120" s="248"/>
      <c r="DB120" s="248"/>
      <c r="DC120" s="248"/>
      <c r="DD120" s="248"/>
      <c r="DE120" s="248"/>
      <c r="DF120" s="248"/>
      <c r="DG120" s="248"/>
      <c r="DH120" s="248"/>
      <c r="DI120" s="248"/>
      <c r="DJ120" s="248"/>
      <c r="DK120" s="248"/>
      <c r="DL120" s="248"/>
      <c r="DM120" s="248"/>
      <c r="DN120" s="248"/>
      <c r="DO120" s="248"/>
      <c r="DP120" s="248"/>
      <c r="DQ120" s="248"/>
      <c r="DR120" s="248"/>
      <c r="DS120" s="248"/>
      <c r="DT120" s="248"/>
      <c r="DU120" s="248"/>
      <c r="DV120" s="248"/>
      <c r="DW120" s="248"/>
      <c r="DX120" s="248"/>
      <c r="DY120" s="248"/>
      <c r="DZ120" s="248"/>
      <c r="EA120" s="248"/>
      <c r="EB120" s="248"/>
      <c r="EC120" s="248"/>
      <c r="ED120" s="248"/>
      <c r="EE120" s="248"/>
      <c r="EF120" s="248"/>
      <c r="EG120" s="248"/>
      <c r="EH120" s="248"/>
      <c r="EI120" s="248"/>
      <c r="FK120" s="248"/>
      <c r="FL120" s="248"/>
    </row>
    <row r="121" spans="1:193">
      <c r="A121" s="248"/>
      <c r="B121" s="287"/>
      <c r="C121" s="248"/>
      <c r="D121" s="248"/>
      <c r="E121" s="248"/>
      <c r="F121" s="293"/>
      <c r="G121" s="248"/>
      <c r="H121" s="248"/>
      <c r="I121" s="248"/>
      <c r="J121" s="248"/>
      <c r="K121" s="248"/>
      <c r="L121" s="248"/>
      <c r="M121" s="248"/>
      <c r="N121" s="248"/>
      <c r="O121" s="248"/>
      <c r="P121" s="248"/>
      <c r="Q121" s="248"/>
      <c r="R121" s="248"/>
      <c r="S121" s="248"/>
      <c r="T121" s="248"/>
      <c r="U121" s="248"/>
      <c r="V121" s="248"/>
      <c r="W121" s="248"/>
      <c r="X121" s="248"/>
      <c r="Y121" s="248"/>
      <c r="Z121" s="248"/>
      <c r="AA121" s="248"/>
      <c r="AB121" s="248"/>
      <c r="AC121" s="248"/>
      <c r="AD121" s="248"/>
      <c r="AE121" s="248"/>
      <c r="AF121" s="248"/>
      <c r="AG121" s="248"/>
      <c r="AH121" s="248"/>
      <c r="AI121" s="248"/>
      <c r="AJ121" s="248"/>
      <c r="AK121" s="248"/>
      <c r="AL121" s="248"/>
      <c r="AM121" s="248"/>
      <c r="AN121" s="248"/>
      <c r="AO121" s="248"/>
      <c r="AP121" s="248"/>
      <c r="AQ121" s="248"/>
      <c r="AR121" s="248"/>
      <c r="AS121" s="248"/>
      <c r="AT121" s="248"/>
      <c r="AU121" s="248"/>
      <c r="AV121" s="248"/>
      <c r="AW121" s="248"/>
      <c r="AX121" s="248"/>
      <c r="AY121" s="248"/>
      <c r="AZ121" s="248"/>
      <c r="BA121" s="248"/>
      <c r="BB121" s="248"/>
      <c r="BC121" s="248"/>
      <c r="BD121" s="248"/>
      <c r="BE121" s="248"/>
      <c r="BF121" s="248"/>
      <c r="BG121" s="248"/>
      <c r="BH121" s="248"/>
      <c r="BI121" s="248"/>
      <c r="BJ121" s="248"/>
      <c r="BK121" s="248"/>
      <c r="BL121" s="248"/>
      <c r="BM121" s="248"/>
      <c r="BN121" s="248"/>
      <c r="BO121" s="248"/>
      <c r="BP121" s="248"/>
      <c r="BQ121" s="248"/>
      <c r="BR121" s="248"/>
      <c r="BS121" s="248"/>
      <c r="BT121" s="248"/>
      <c r="BU121" s="248"/>
      <c r="BV121" s="248"/>
      <c r="BW121" s="248"/>
      <c r="BX121" s="248"/>
      <c r="BY121" s="248"/>
      <c r="BZ121" s="248"/>
      <c r="CA121" s="248"/>
      <c r="CB121" s="248"/>
      <c r="CC121" s="248"/>
      <c r="CD121" s="248"/>
      <c r="CE121" s="248"/>
      <c r="CF121" s="248"/>
      <c r="CG121" s="248"/>
      <c r="CH121" s="248"/>
      <c r="CI121" s="248"/>
      <c r="CJ121" s="248"/>
      <c r="CK121" s="248"/>
      <c r="CL121" s="248"/>
      <c r="CM121" s="248"/>
      <c r="CN121" s="248"/>
      <c r="CO121" s="248"/>
      <c r="CP121" s="248"/>
      <c r="CQ121" s="248"/>
      <c r="CR121" s="248"/>
      <c r="CS121" s="248"/>
      <c r="CT121" s="248"/>
      <c r="CU121" s="248"/>
      <c r="CV121" s="248"/>
      <c r="CW121" s="248"/>
      <c r="CX121" s="248"/>
      <c r="CY121" s="248"/>
      <c r="CZ121" s="248"/>
      <c r="DA121" s="248"/>
      <c r="DB121" s="248"/>
      <c r="DC121" s="248"/>
      <c r="DD121" s="248"/>
      <c r="DE121" s="248"/>
      <c r="DF121" s="248"/>
      <c r="DG121" s="248"/>
      <c r="DH121" s="248"/>
      <c r="DI121" s="248"/>
      <c r="DJ121" s="248"/>
      <c r="DK121" s="248"/>
      <c r="DL121" s="248"/>
      <c r="DM121" s="248"/>
      <c r="DN121" s="248"/>
      <c r="DO121" s="248"/>
      <c r="DP121" s="248"/>
      <c r="DQ121" s="248"/>
      <c r="DR121" s="248"/>
      <c r="DS121" s="248"/>
      <c r="DT121" s="248"/>
      <c r="DU121" s="248"/>
      <c r="DV121" s="248"/>
      <c r="DW121" s="248"/>
      <c r="DX121" s="248"/>
      <c r="DY121" s="248"/>
      <c r="DZ121" s="248"/>
      <c r="EA121" s="248"/>
      <c r="EB121" s="248"/>
      <c r="EC121" s="248"/>
      <c r="ED121" s="248"/>
      <c r="EE121" s="248"/>
      <c r="EF121" s="248"/>
      <c r="EG121" s="248"/>
      <c r="EH121" s="248"/>
      <c r="EI121" s="248"/>
      <c r="FK121" s="248"/>
      <c r="FL121" s="248"/>
    </row>
    <row r="122" spans="1:193">
      <c r="A122" s="248"/>
      <c r="B122" s="287"/>
      <c r="C122" s="248"/>
      <c r="D122" s="248"/>
      <c r="E122" s="248"/>
      <c r="F122" s="293"/>
      <c r="G122" s="248"/>
      <c r="H122" s="248"/>
      <c r="I122" s="248"/>
      <c r="J122" s="248"/>
      <c r="K122" s="248"/>
      <c r="L122" s="248"/>
      <c r="M122" s="248"/>
      <c r="N122" s="248"/>
      <c r="O122" s="248"/>
      <c r="P122" s="248"/>
      <c r="Q122" s="248"/>
      <c r="R122" s="248"/>
      <c r="S122" s="248"/>
      <c r="T122" s="248"/>
      <c r="U122" s="248"/>
      <c r="V122" s="248"/>
      <c r="W122" s="248"/>
      <c r="X122" s="248"/>
      <c r="Y122" s="248"/>
      <c r="Z122" s="248"/>
      <c r="AA122" s="248"/>
      <c r="AB122" s="248"/>
      <c r="AC122" s="248"/>
      <c r="AD122" s="248"/>
      <c r="AE122" s="248"/>
      <c r="AF122" s="248"/>
      <c r="AG122" s="248"/>
      <c r="AH122" s="248"/>
      <c r="AI122" s="248"/>
      <c r="AJ122" s="248"/>
      <c r="AK122" s="248"/>
      <c r="AL122" s="248"/>
      <c r="AM122" s="248"/>
      <c r="AN122" s="248"/>
      <c r="AO122" s="248"/>
      <c r="AP122" s="248"/>
      <c r="AQ122" s="248"/>
      <c r="AR122" s="248"/>
      <c r="AS122" s="248"/>
      <c r="AT122" s="248"/>
      <c r="AU122" s="248"/>
      <c r="AV122" s="248"/>
      <c r="AW122" s="248"/>
      <c r="AX122" s="248"/>
      <c r="AY122" s="248"/>
      <c r="AZ122" s="248"/>
      <c r="BA122" s="248"/>
      <c r="BB122" s="248"/>
      <c r="BC122" s="248"/>
      <c r="BD122" s="248"/>
      <c r="BE122" s="248"/>
      <c r="BF122" s="248"/>
      <c r="BG122" s="248"/>
      <c r="BH122" s="248"/>
      <c r="BI122" s="248"/>
      <c r="BJ122" s="248"/>
      <c r="BK122" s="248"/>
      <c r="BL122" s="248"/>
      <c r="BM122" s="248"/>
      <c r="BN122" s="248"/>
      <c r="BO122" s="248"/>
      <c r="BP122" s="248"/>
      <c r="BQ122" s="248"/>
      <c r="BR122" s="248"/>
      <c r="BS122" s="248"/>
      <c r="BT122" s="248"/>
      <c r="BU122" s="248"/>
      <c r="BV122" s="248"/>
      <c r="BW122" s="248"/>
      <c r="BX122" s="248"/>
      <c r="BY122" s="248"/>
      <c r="BZ122" s="248"/>
      <c r="CA122" s="248"/>
      <c r="CB122" s="248"/>
      <c r="CC122" s="248"/>
      <c r="CD122" s="248"/>
      <c r="CE122" s="248"/>
      <c r="CF122" s="248"/>
      <c r="CG122" s="248"/>
      <c r="CH122" s="248"/>
      <c r="CI122" s="248"/>
      <c r="CJ122" s="248"/>
      <c r="CK122" s="248"/>
      <c r="CL122" s="248"/>
      <c r="CM122" s="248"/>
      <c r="CN122" s="248"/>
      <c r="CO122" s="248"/>
      <c r="CP122" s="248"/>
      <c r="CQ122" s="248"/>
      <c r="CR122" s="248"/>
      <c r="CS122" s="248"/>
      <c r="CT122" s="248"/>
      <c r="CU122" s="248"/>
      <c r="CV122" s="248"/>
      <c r="CW122" s="248"/>
      <c r="CX122" s="248"/>
      <c r="CY122" s="248"/>
      <c r="CZ122" s="248"/>
      <c r="DA122" s="248"/>
      <c r="DB122" s="248"/>
      <c r="DC122" s="248"/>
      <c r="DD122" s="248"/>
      <c r="DE122" s="248"/>
      <c r="DF122" s="248"/>
      <c r="DG122" s="248"/>
      <c r="DH122" s="248"/>
      <c r="DI122" s="248"/>
      <c r="DJ122" s="248"/>
      <c r="DK122" s="248"/>
      <c r="DL122" s="248"/>
      <c r="DM122" s="248"/>
      <c r="DN122" s="248"/>
      <c r="DO122" s="248"/>
      <c r="DP122" s="248"/>
      <c r="DQ122" s="248"/>
      <c r="DR122" s="248"/>
      <c r="DS122" s="248"/>
      <c r="DT122" s="248"/>
      <c r="DU122" s="248"/>
      <c r="DV122" s="248"/>
      <c r="DW122" s="248"/>
      <c r="DX122" s="248"/>
      <c r="DY122" s="248"/>
      <c r="DZ122" s="248"/>
      <c r="EA122" s="248"/>
      <c r="EB122" s="248"/>
      <c r="EC122" s="248"/>
      <c r="ED122" s="248"/>
      <c r="EE122" s="248"/>
      <c r="EF122" s="248"/>
      <c r="EG122" s="248"/>
      <c r="EH122" s="248"/>
      <c r="EI122" s="248"/>
      <c r="FK122" s="248"/>
      <c r="FL122" s="248"/>
    </row>
    <row r="123" spans="1:193">
      <c r="A123" s="248"/>
      <c r="B123" s="287"/>
      <c r="C123" s="248"/>
      <c r="D123" s="248"/>
      <c r="E123" s="248"/>
      <c r="F123" s="293"/>
      <c r="G123" s="248"/>
      <c r="H123" s="248"/>
      <c r="I123" s="248"/>
      <c r="J123" s="248"/>
      <c r="K123" s="248"/>
      <c r="L123" s="248"/>
      <c r="M123" s="248"/>
      <c r="N123" s="248"/>
      <c r="O123" s="248"/>
      <c r="P123" s="248"/>
      <c r="Q123" s="248"/>
      <c r="R123" s="248"/>
      <c r="S123" s="248"/>
      <c r="T123" s="248"/>
      <c r="U123" s="248"/>
      <c r="V123" s="248"/>
      <c r="W123" s="248"/>
      <c r="X123" s="248"/>
      <c r="Y123" s="248"/>
      <c r="Z123" s="248"/>
      <c r="AA123" s="248"/>
      <c r="AB123" s="248"/>
      <c r="AC123" s="248"/>
      <c r="AD123" s="248"/>
      <c r="AE123" s="248"/>
      <c r="AF123" s="248"/>
      <c r="AG123" s="248"/>
      <c r="AH123" s="248"/>
      <c r="AI123" s="248"/>
      <c r="AJ123" s="248"/>
      <c r="AK123" s="248"/>
      <c r="AL123" s="248"/>
      <c r="AM123" s="248"/>
      <c r="AN123" s="248"/>
      <c r="AO123" s="248"/>
      <c r="AP123" s="248"/>
      <c r="AQ123" s="248"/>
      <c r="AR123" s="248"/>
      <c r="AS123" s="248"/>
      <c r="AT123" s="248"/>
      <c r="AU123" s="248"/>
      <c r="AV123" s="248"/>
      <c r="AW123" s="248"/>
      <c r="AX123" s="248"/>
      <c r="AY123" s="248"/>
      <c r="AZ123" s="248"/>
      <c r="BA123" s="248"/>
      <c r="BB123" s="248"/>
      <c r="BC123" s="248"/>
      <c r="BD123" s="248"/>
      <c r="BE123" s="248"/>
      <c r="BF123" s="248"/>
      <c r="BG123" s="248"/>
      <c r="BH123" s="248"/>
      <c r="BI123" s="248"/>
      <c r="BJ123" s="248"/>
      <c r="BK123" s="248"/>
      <c r="BL123" s="248"/>
      <c r="BM123" s="248"/>
      <c r="BN123" s="248"/>
      <c r="BO123" s="248"/>
      <c r="BP123" s="248"/>
      <c r="BQ123" s="248"/>
      <c r="BR123" s="248"/>
      <c r="BS123" s="248"/>
      <c r="BT123" s="248"/>
      <c r="BU123" s="248"/>
      <c r="BV123" s="248"/>
      <c r="BW123" s="248"/>
      <c r="BX123" s="248"/>
      <c r="BY123" s="248"/>
      <c r="BZ123" s="248"/>
      <c r="CA123" s="248"/>
      <c r="CB123" s="248"/>
      <c r="CC123" s="248"/>
      <c r="CD123" s="248"/>
      <c r="CE123" s="248"/>
      <c r="CF123" s="248"/>
      <c r="CG123" s="248"/>
      <c r="CH123" s="248"/>
      <c r="CI123" s="248"/>
      <c r="CJ123" s="248"/>
      <c r="CK123" s="248"/>
      <c r="CL123" s="248"/>
      <c r="CM123" s="248"/>
      <c r="CN123" s="248"/>
      <c r="CO123" s="248"/>
      <c r="CP123" s="248"/>
      <c r="CQ123" s="248"/>
      <c r="CR123" s="248"/>
      <c r="CS123" s="248"/>
      <c r="CT123" s="248"/>
      <c r="CU123" s="248"/>
      <c r="CV123" s="248"/>
      <c r="CW123" s="248"/>
      <c r="CX123" s="248"/>
      <c r="CY123" s="248"/>
      <c r="CZ123" s="248"/>
      <c r="DA123" s="248"/>
      <c r="DB123" s="248"/>
      <c r="DC123" s="248"/>
      <c r="DD123" s="248"/>
      <c r="DE123" s="248"/>
      <c r="DF123" s="248"/>
      <c r="DG123" s="248"/>
      <c r="DH123" s="248"/>
      <c r="DI123" s="248"/>
      <c r="DJ123" s="248"/>
      <c r="DK123" s="248"/>
      <c r="DL123" s="248"/>
      <c r="DM123" s="248"/>
      <c r="DN123" s="248"/>
      <c r="DO123" s="248"/>
      <c r="DP123" s="248"/>
      <c r="DQ123" s="248"/>
      <c r="DR123" s="248"/>
      <c r="DS123" s="248"/>
      <c r="DT123" s="248"/>
      <c r="DU123" s="248"/>
      <c r="DV123" s="248"/>
      <c r="DW123" s="248"/>
      <c r="DX123" s="248"/>
      <c r="DY123" s="248"/>
      <c r="DZ123" s="248"/>
      <c r="EA123" s="248"/>
      <c r="EB123" s="248"/>
      <c r="EC123" s="248"/>
      <c r="ED123" s="248"/>
      <c r="EE123" s="248"/>
      <c r="EF123" s="248"/>
      <c r="EG123" s="248"/>
      <c r="EH123" s="248"/>
      <c r="EI123" s="248"/>
      <c r="FK123" s="248"/>
      <c r="FL123" s="248"/>
    </row>
    <row r="124" spans="1:193">
      <c r="A124" s="248"/>
      <c r="B124" s="287"/>
      <c r="C124" s="248"/>
      <c r="D124" s="248"/>
      <c r="E124" s="248"/>
      <c r="F124" s="293"/>
      <c r="G124" s="248"/>
      <c r="H124" s="248"/>
      <c r="I124" s="248"/>
      <c r="J124" s="248"/>
      <c r="K124" s="248"/>
      <c r="L124" s="248"/>
      <c r="M124" s="248"/>
      <c r="N124" s="248"/>
      <c r="O124" s="248"/>
      <c r="P124" s="248"/>
      <c r="Q124" s="248"/>
      <c r="R124" s="248"/>
      <c r="S124" s="248"/>
      <c r="T124" s="248"/>
      <c r="U124" s="248"/>
      <c r="V124" s="248"/>
      <c r="W124" s="248"/>
      <c r="X124" s="248"/>
      <c r="Y124" s="248"/>
      <c r="Z124" s="248"/>
      <c r="AA124" s="248"/>
      <c r="AB124" s="248"/>
      <c r="AC124" s="248"/>
      <c r="AD124" s="248"/>
      <c r="AE124" s="248"/>
      <c r="AF124" s="248"/>
      <c r="AG124" s="248"/>
      <c r="AH124" s="248"/>
      <c r="AI124" s="248"/>
      <c r="AJ124" s="248"/>
      <c r="AK124" s="248"/>
      <c r="AL124" s="248"/>
      <c r="AM124" s="248"/>
      <c r="AN124" s="248"/>
      <c r="AO124" s="248"/>
      <c r="AP124" s="248"/>
      <c r="AQ124" s="248"/>
      <c r="AR124" s="248"/>
      <c r="AS124" s="248"/>
      <c r="AT124" s="248"/>
      <c r="AU124" s="248"/>
      <c r="AV124" s="248"/>
      <c r="AW124" s="248"/>
      <c r="AX124" s="248"/>
      <c r="AY124" s="248"/>
      <c r="AZ124" s="248"/>
      <c r="BA124" s="248"/>
      <c r="BB124" s="248"/>
      <c r="BC124" s="248"/>
      <c r="BD124" s="248"/>
      <c r="BE124" s="248"/>
      <c r="BF124" s="248"/>
      <c r="BG124" s="248"/>
      <c r="BH124" s="248"/>
      <c r="BI124" s="248"/>
      <c r="BJ124" s="248"/>
      <c r="BK124" s="248"/>
      <c r="BL124" s="248"/>
      <c r="BM124" s="248"/>
      <c r="BN124" s="248"/>
      <c r="BO124" s="248"/>
      <c r="BP124" s="248"/>
      <c r="BQ124" s="248"/>
      <c r="BR124" s="248"/>
      <c r="BS124" s="248"/>
      <c r="BT124" s="248"/>
      <c r="BU124" s="248"/>
      <c r="BV124" s="248"/>
      <c r="BW124" s="248"/>
      <c r="BX124" s="248"/>
      <c r="BY124" s="248"/>
      <c r="BZ124" s="248"/>
      <c r="CA124" s="248"/>
      <c r="CB124" s="248"/>
      <c r="CC124" s="248"/>
      <c r="CD124" s="248"/>
      <c r="CE124" s="248"/>
      <c r="CF124" s="248"/>
      <c r="CG124" s="248"/>
      <c r="CH124" s="248"/>
      <c r="CI124" s="248"/>
      <c r="CJ124" s="248"/>
      <c r="CK124" s="248"/>
      <c r="CL124" s="248"/>
      <c r="CM124" s="248"/>
      <c r="CN124" s="248"/>
      <c r="CO124" s="248"/>
      <c r="CP124" s="248"/>
      <c r="CQ124" s="248"/>
      <c r="CR124" s="248"/>
      <c r="CS124" s="248"/>
      <c r="CT124" s="248"/>
      <c r="CU124" s="248"/>
      <c r="CV124" s="248"/>
      <c r="CW124" s="248"/>
      <c r="CX124" s="248"/>
      <c r="CY124" s="248"/>
      <c r="CZ124" s="248"/>
      <c r="DA124" s="248"/>
      <c r="DB124" s="248"/>
      <c r="DC124" s="248"/>
      <c r="DD124" s="248"/>
      <c r="DE124" s="248"/>
      <c r="DF124" s="248"/>
      <c r="DG124" s="248"/>
      <c r="DH124" s="248"/>
      <c r="DI124" s="248"/>
      <c r="DJ124" s="248"/>
      <c r="DK124" s="248"/>
      <c r="DL124" s="248"/>
      <c r="DM124" s="248"/>
      <c r="DN124" s="248"/>
      <c r="DO124" s="248"/>
      <c r="DP124" s="248"/>
      <c r="DQ124" s="248"/>
      <c r="DR124" s="248"/>
      <c r="DS124" s="248"/>
      <c r="DT124" s="248"/>
      <c r="DU124" s="248"/>
      <c r="DV124" s="248"/>
      <c r="DW124" s="248"/>
      <c r="DX124" s="248"/>
      <c r="DY124" s="248"/>
      <c r="DZ124" s="248"/>
      <c r="EA124" s="248"/>
      <c r="EB124" s="248"/>
      <c r="EC124" s="248"/>
      <c r="ED124" s="248"/>
      <c r="EE124" s="248"/>
      <c r="EF124" s="248"/>
      <c r="EG124" s="248"/>
      <c r="EH124" s="248"/>
      <c r="EI124" s="248"/>
      <c r="FK124" s="248"/>
      <c r="FL124" s="248"/>
    </row>
    <row r="125" spans="1:193" ht="18.75">
      <c r="EZ125" s="271"/>
      <c r="FA125" s="271"/>
      <c r="FB125" s="271"/>
      <c r="FC125" s="271"/>
      <c r="FD125" s="271"/>
      <c r="FE125" s="271"/>
      <c r="FF125" s="271"/>
      <c r="FG125" s="271"/>
      <c r="FH125" s="271"/>
    </row>
    <row r="126" spans="1:193" ht="23.25">
      <c r="EZ126" s="272"/>
      <c r="FA126" s="273"/>
      <c r="FB126" s="273"/>
      <c r="FC126" s="273"/>
      <c r="FD126" s="273"/>
      <c r="FE126" s="273"/>
      <c r="FF126" s="273"/>
      <c r="FG126" s="273"/>
      <c r="FH126" s="273"/>
    </row>
    <row r="127" spans="1:193" ht="23.25">
      <c r="EZ127" s="272"/>
      <c r="FA127" s="273"/>
      <c r="FB127" s="273"/>
      <c r="FC127" s="273"/>
      <c r="FD127" s="273"/>
      <c r="FE127" s="273"/>
      <c r="FF127" s="273"/>
      <c r="FG127" s="273"/>
      <c r="FH127" s="273"/>
    </row>
    <row r="128" spans="1:193" ht="23.25">
      <c r="EZ128" s="272"/>
      <c r="FA128" s="273"/>
      <c r="FB128" s="273"/>
      <c r="FC128" s="273"/>
      <c r="FD128" s="273"/>
      <c r="FE128" s="273"/>
      <c r="FF128" s="273"/>
      <c r="FG128" s="273"/>
      <c r="FH128" s="273"/>
    </row>
    <row r="129" spans="156:164" ht="23.25">
      <c r="EZ129" s="932"/>
      <c r="FA129" s="933"/>
      <c r="FB129" s="933"/>
      <c r="FC129" s="933"/>
      <c r="FD129" s="933"/>
      <c r="FE129" s="933"/>
      <c r="FF129" s="933"/>
      <c r="FG129" s="318"/>
      <c r="FH129" s="318"/>
    </row>
    <row r="130" spans="156:164" ht="23.25">
      <c r="EZ130" s="932"/>
      <c r="FA130" s="933"/>
      <c r="FB130" s="933"/>
      <c r="FC130" s="933"/>
      <c r="FD130" s="933"/>
      <c r="FE130" s="933"/>
      <c r="FF130" s="933"/>
      <c r="FG130" s="318"/>
      <c r="FH130" s="318"/>
    </row>
  </sheetData>
  <sheetProtection password="85B9" sheet="1" objects="1" scenarios="1" formatCells="0" formatColumns="0" formatRows="0" selectLockedCells="1"/>
  <protectedRanges>
    <protectedRange sqref="C2" name="Range1"/>
    <protectedRange password="EA02" sqref="U107:V112 Y107:AA112 EF107:EF112 G4:AA6 M7:M106 Q7:Q106 U7:U106 Y7:Y106 AA7:AB106 AU107:AW112 BQ107:BS112 CM107:CO112 DI107:DK112 AE7:AF106 AI7:AI106 AM7:AM106 AW7:AX106 BS7:BT106 CO7:CP106 DK7:DL106 AC4:AW6 AY4:BS6 BU4:CO6 CQ4:DK6 DM4:EG6 M113:N113 Q113:R113 I113:J113 AF107:AG110 AF113:AG113 AM113:AN113 AQ113:AR113 AI113:AJ113 BB107:BC110 BB113:BC113 BI113:BJ113 BM113:BN113 BE113:BF113 BX107:BY110 BX113:BY113 CE113:CF113 CI113:CJ113 CA113:CB113 CT107:CU110 CT113:CU113 DA113:DB113 DE113:DF113 CW113:CX113 DP107:DQ110 DP113:DQ113 DW113:DX113 EA113:EB113 DS113:DT113 EJ113:EK113 ET113:EU113 FD113:FE113 M107:N110 Q107:R110 I7:J110 AM107:AN110 AQ107:AR110 AI107:AJ110 BI107:BJ110 BM107:BN110 BE107:BF110 CE107:CF110 CI107:CJ110 CA107:CB110 DA107:DB110 DE107:DF110 CW107:CX110 DW107:DX110 EA107:EB110 DS107:DT110 EJ107:EK110 ET107:EU110 FD107:FE110" name="mark sheet"/>
  </protectedRanges>
  <mergeCells count="442">
    <mergeCell ref="CQ118:CS118"/>
    <mergeCell ref="DC111:DD111"/>
    <mergeCell ref="CQ3:CV3"/>
    <mergeCell ref="CA110:CL110"/>
    <mergeCell ref="BU111:BZ111"/>
    <mergeCell ref="CA111:CB111"/>
    <mergeCell ref="CC111:CD111"/>
    <mergeCell ref="CE111:CF111"/>
    <mergeCell ref="CI111:CJ111"/>
    <mergeCell ref="CK111:CL111"/>
    <mergeCell ref="BU112:BZ112"/>
    <mergeCell ref="CA112:CB112"/>
    <mergeCell ref="CI112:CJ112"/>
    <mergeCell ref="CK112:CL112"/>
    <mergeCell ref="BU3:BY3"/>
    <mergeCell ref="BZ3:CP3"/>
    <mergeCell ref="CW3:DL3"/>
    <mergeCell ref="BU4:BX4"/>
    <mergeCell ref="BY4:CB4"/>
    <mergeCell ref="CC4:CF4"/>
    <mergeCell ref="CN5:CN6"/>
    <mergeCell ref="BX5:BX6"/>
    <mergeCell ref="CB5:CB6"/>
    <mergeCell ref="CF5:CF6"/>
    <mergeCell ref="FI3:FI5"/>
    <mergeCell ref="CQ115:CS115"/>
    <mergeCell ref="CQ116:CS116"/>
    <mergeCell ref="CQ117:CS117"/>
    <mergeCell ref="DB5:DB6"/>
    <mergeCell ref="CP4:CP6"/>
    <mergeCell ref="CT5:CT6"/>
    <mergeCell ref="AY3:BB3"/>
    <mergeCell ref="AY4:BB4"/>
    <mergeCell ref="BC4:BF4"/>
    <mergeCell ref="BC3:BT3"/>
    <mergeCell ref="BJ5:BJ6"/>
    <mergeCell ref="BN5:BN6"/>
    <mergeCell ref="BR5:BR6"/>
    <mergeCell ref="CG4:CJ4"/>
    <mergeCell ref="CO4:CO5"/>
    <mergeCell ref="CK4:CM4"/>
    <mergeCell ref="CJ5:CJ6"/>
    <mergeCell ref="AV115:AZ115"/>
    <mergeCell ref="BT115:BV115"/>
    <mergeCell ref="DM108:DR108"/>
    <mergeCell ref="DS108:ED108"/>
    <mergeCell ref="DC112:DD112"/>
    <mergeCell ref="BU109:BZ109"/>
    <mergeCell ref="AS4:AU4"/>
    <mergeCell ref="AW4:AW5"/>
    <mergeCell ref="AF5:AF6"/>
    <mergeCell ref="AJ5:AJ6"/>
    <mergeCell ref="AN5:AN6"/>
    <mergeCell ref="AR5:AR6"/>
    <mergeCell ref="CX5:CX6"/>
    <mergeCell ref="BG4:BJ4"/>
    <mergeCell ref="BK4:BN4"/>
    <mergeCell ref="BS4:BS5"/>
    <mergeCell ref="AC3:AF3"/>
    <mergeCell ref="AG3:AX3"/>
    <mergeCell ref="A4:A6"/>
    <mergeCell ref="F4:F6"/>
    <mergeCell ref="G3:J3"/>
    <mergeCell ref="G4:J4"/>
    <mergeCell ref="K4:N4"/>
    <mergeCell ref="J5:J6"/>
    <mergeCell ref="N5:N6"/>
    <mergeCell ref="W4:Y4"/>
    <mergeCell ref="AA4:AA5"/>
    <mergeCell ref="S4:V4"/>
    <mergeCell ref="V5:V6"/>
    <mergeCell ref="Z5:Z6"/>
    <mergeCell ref="AB4:AB6"/>
    <mergeCell ref="O4:R4"/>
    <mergeCell ref="R5:R6"/>
    <mergeCell ref="E4:E6"/>
    <mergeCell ref="D4:D6"/>
    <mergeCell ref="C4:C6"/>
    <mergeCell ref="B4:B6"/>
    <mergeCell ref="AC4:AF4"/>
    <mergeCell ref="AG4:AJ4"/>
    <mergeCell ref="AK4:AN4"/>
    <mergeCell ref="G114:I114"/>
    <mergeCell ref="AB114:AE114"/>
    <mergeCell ref="AV114:AZ114"/>
    <mergeCell ref="BT114:BV114"/>
    <mergeCell ref="CQ114:CS114"/>
    <mergeCell ref="EZ130:FF130"/>
    <mergeCell ref="Y1:AB1"/>
    <mergeCell ref="G2:M2"/>
    <mergeCell ref="Y2:AB2"/>
    <mergeCell ref="BT118:BV118"/>
    <mergeCell ref="EZ129:FF129"/>
    <mergeCell ref="G118:I118"/>
    <mergeCell ref="AB118:AE118"/>
    <mergeCell ref="AV118:AZ118"/>
    <mergeCell ref="BT117:BV117"/>
    <mergeCell ref="BT116:BV116"/>
    <mergeCell ref="G117:I117"/>
    <mergeCell ref="AB117:AE117"/>
    <mergeCell ref="AV117:AZ117"/>
    <mergeCell ref="G116:I116"/>
    <mergeCell ref="AB116:AE116"/>
    <mergeCell ref="AV116:AZ116"/>
    <mergeCell ref="G115:I115"/>
    <mergeCell ref="AB115:AE115"/>
    <mergeCell ref="BK111:BL111"/>
    <mergeCell ref="S111:T111"/>
    <mergeCell ref="AO111:AP111"/>
    <mergeCell ref="CY112:CZ112"/>
    <mergeCell ref="DA112:DB112"/>
    <mergeCell ref="AK112:AL112"/>
    <mergeCell ref="AM112:AN112"/>
    <mergeCell ref="AO112:AP112"/>
    <mergeCell ref="BG112:BH112"/>
    <mergeCell ref="BI112:BJ112"/>
    <mergeCell ref="BK112:BL112"/>
    <mergeCell ref="CG111:CH111"/>
    <mergeCell ref="CC112:CD112"/>
    <mergeCell ref="CE112:CF112"/>
    <mergeCell ref="CG112:CH112"/>
    <mergeCell ref="AK111:AL111"/>
    <mergeCell ref="AM111:AN111"/>
    <mergeCell ref="AQ111:AR111"/>
    <mergeCell ref="AS111:AT111"/>
    <mergeCell ref="AI112:AJ112"/>
    <mergeCell ref="AQ112:AR112"/>
    <mergeCell ref="AY112:BD112"/>
    <mergeCell ref="BE112:BF112"/>
    <mergeCell ref="BM112:BN112"/>
    <mergeCell ref="BU110:BZ110"/>
    <mergeCell ref="ET4:ET5"/>
    <mergeCell ref="EU4:EU5"/>
    <mergeCell ref="EV4:EV5"/>
    <mergeCell ref="EX4:EX5"/>
    <mergeCell ref="B107:D107"/>
    <mergeCell ref="CQ4:CT4"/>
    <mergeCell ref="CU4:CX4"/>
    <mergeCell ref="CY4:DB4"/>
    <mergeCell ref="DC4:DF4"/>
    <mergeCell ref="DF5:DF6"/>
    <mergeCell ref="BT4:BT6"/>
    <mergeCell ref="AX4:AX6"/>
    <mergeCell ref="AV5:AV6"/>
    <mergeCell ref="BB5:BB6"/>
    <mergeCell ref="BF5:BF6"/>
    <mergeCell ref="EJ4:EJ5"/>
    <mergeCell ref="EK4:EK5"/>
    <mergeCell ref="EL4:EL5"/>
    <mergeCell ref="EM4:EM5"/>
    <mergeCell ref="BU107:BZ107"/>
    <mergeCell ref="CA107:CL107"/>
    <mergeCell ref="DM107:DR107"/>
    <mergeCell ref="AO4:AR4"/>
    <mergeCell ref="DS107:ED107"/>
    <mergeCell ref="DG4:DI4"/>
    <mergeCell ref="EG4:EG5"/>
    <mergeCell ref="DJ5:DJ6"/>
    <mergeCell ref="FA3:FD3"/>
    <mergeCell ref="FJ3:FJ6"/>
    <mergeCell ref="EI3:EI5"/>
    <mergeCell ref="EJ3:EL3"/>
    <mergeCell ref="EM3:EP3"/>
    <mergeCell ref="EQ3:ES3"/>
    <mergeCell ref="ET3:EW3"/>
    <mergeCell ref="EX3:EZ3"/>
    <mergeCell ref="EO4:EO5"/>
    <mergeCell ref="EQ4:EQ5"/>
    <mergeCell ref="ER4:ER5"/>
    <mergeCell ref="EW4:EW6"/>
    <mergeCell ref="EP4:EP6"/>
    <mergeCell ref="FD4:FD6"/>
    <mergeCell ref="FE3:FE6"/>
    <mergeCell ref="FF3:FF6"/>
    <mergeCell ref="EN4:EN5"/>
    <mergeCell ref="EY4:EY5"/>
    <mergeCell ref="EZ4:EZ5"/>
    <mergeCell ref="FA4:FA5"/>
    <mergeCell ref="ES4:ES5"/>
    <mergeCell ref="FB4:FB5"/>
    <mergeCell ref="FC4:FC5"/>
    <mergeCell ref="N2:X2"/>
    <mergeCell ref="A1:B1"/>
    <mergeCell ref="A2:B2"/>
    <mergeCell ref="C2:D2"/>
    <mergeCell ref="E2:F2"/>
    <mergeCell ref="DK4:DK5"/>
    <mergeCell ref="DL4:DL6"/>
    <mergeCell ref="DM3:DR3"/>
    <mergeCell ref="DS3:EH3"/>
    <mergeCell ref="DM4:DP4"/>
    <mergeCell ref="DQ4:DT4"/>
    <mergeCell ref="DU4:DX4"/>
    <mergeCell ref="DY4:EB4"/>
    <mergeCell ref="EC4:EE4"/>
    <mergeCell ref="EH4:EH6"/>
    <mergeCell ref="DP5:DP6"/>
    <mergeCell ref="DT5:DT6"/>
    <mergeCell ref="DX5:DX6"/>
    <mergeCell ref="EB5:EB6"/>
    <mergeCell ref="EF5:EF6"/>
    <mergeCell ref="BO4:BQ4"/>
    <mergeCell ref="Q1:X1"/>
    <mergeCell ref="C1:P1"/>
    <mergeCell ref="M111:N111"/>
    <mergeCell ref="O111:P111"/>
    <mergeCell ref="Q111:R111"/>
    <mergeCell ref="K111:L111"/>
    <mergeCell ref="I111:J111"/>
    <mergeCell ref="F111:H111"/>
    <mergeCell ref="F110:H110"/>
    <mergeCell ref="F109:H109"/>
    <mergeCell ref="F108:H108"/>
    <mergeCell ref="F107:H107"/>
    <mergeCell ref="I107:T107"/>
    <mergeCell ref="I108:T108"/>
    <mergeCell ref="I109:T109"/>
    <mergeCell ref="I110:T110"/>
    <mergeCell ref="K3:AB3"/>
    <mergeCell ref="A3:F3"/>
    <mergeCell ref="AI107:AT107"/>
    <mergeCell ref="AI108:AT108"/>
    <mergeCell ref="AI109:AT109"/>
    <mergeCell ref="AI110:AT110"/>
    <mergeCell ref="AI111:AJ111"/>
    <mergeCell ref="AI113:AT113"/>
    <mergeCell ref="F112:H112"/>
    <mergeCell ref="I112:J112"/>
    <mergeCell ref="K112:L112"/>
    <mergeCell ref="M112:N112"/>
    <mergeCell ref="F113:H113"/>
    <mergeCell ref="I113:T113"/>
    <mergeCell ref="O112:P112"/>
    <mergeCell ref="Q112:R112"/>
    <mergeCell ref="S112:T112"/>
    <mergeCell ref="AY107:BD107"/>
    <mergeCell ref="BE107:BP107"/>
    <mergeCell ref="AY108:BD108"/>
    <mergeCell ref="BE108:BP108"/>
    <mergeCell ref="AY109:BD109"/>
    <mergeCell ref="BE109:BP109"/>
    <mergeCell ref="AC113:AH113"/>
    <mergeCell ref="AY113:BD113"/>
    <mergeCell ref="BE113:BP113"/>
    <mergeCell ref="AC107:AH107"/>
    <mergeCell ref="AC108:AH108"/>
    <mergeCell ref="AC109:AH109"/>
    <mergeCell ref="AC110:AH110"/>
    <mergeCell ref="AC111:AH111"/>
    <mergeCell ref="AC112:AH112"/>
    <mergeCell ref="AS112:AT112"/>
    <mergeCell ref="AY110:BD110"/>
    <mergeCell ref="BE110:BP110"/>
    <mergeCell ref="AY111:BD111"/>
    <mergeCell ref="BE111:BF111"/>
    <mergeCell ref="BG111:BH111"/>
    <mergeCell ref="BI111:BJ111"/>
    <mergeCell ref="BM111:BN111"/>
    <mergeCell ref="BO111:BP111"/>
    <mergeCell ref="BO112:BP112"/>
    <mergeCell ref="BU113:BZ113"/>
    <mergeCell ref="CA113:CL113"/>
    <mergeCell ref="CQ107:CV107"/>
    <mergeCell ref="CW107:DH107"/>
    <mergeCell ref="CQ108:CV108"/>
    <mergeCell ref="CW108:DH108"/>
    <mergeCell ref="CQ109:CV109"/>
    <mergeCell ref="CW109:DH109"/>
    <mergeCell ref="CQ110:CV110"/>
    <mergeCell ref="CW110:DH110"/>
    <mergeCell ref="CQ111:CV111"/>
    <mergeCell ref="CW111:CX111"/>
    <mergeCell ref="CY111:CZ111"/>
    <mergeCell ref="DA111:DB111"/>
    <mergeCell ref="DE111:DF111"/>
    <mergeCell ref="DG111:DH111"/>
    <mergeCell ref="CQ112:CV112"/>
    <mergeCell ref="CW112:CX112"/>
    <mergeCell ref="DE112:DF112"/>
    <mergeCell ref="DG112:DH112"/>
    <mergeCell ref="CQ113:CV113"/>
    <mergeCell ref="CW113:DH113"/>
    <mergeCell ref="BU108:BZ108"/>
    <mergeCell ref="CA108:CL108"/>
    <mergeCell ref="DM109:DR109"/>
    <mergeCell ref="DS109:ED109"/>
    <mergeCell ref="DM110:DR110"/>
    <mergeCell ref="DS110:ED110"/>
    <mergeCell ref="DM111:DR111"/>
    <mergeCell ref="DS111:DT111"/>
    <mergeCell ref="DU111:DV111"/>
    <mergeCell ref="DW111:DX111"/>
    <mergeCell ref="DY111:DZ111"/>
    <mergeCell ref="EA111:EB111"/>
    <mergeCell ref="EC111:ED111"/>
    <mergeCell ref="CA109:CL109"/>
    <mergeCell ref="DM112:DR112"/>
    <mergeCell ref="DS112:DT112"/>
    <mergeCell ref="DU112:DV112"/>
    <mergeCell ref="DW112:DX112"/>
    <mergeCell ref="DY112:DZ112"/>
    <mergeCell ref="EA112:EB112"/>
    <mergeCell ref="EC112:ED112"/>
    <mergeCell ref="DM113:DR113"/>
    <mergeCell ref="DS113:ED113"/>
    <mergeCell ref="EG107:EJ107"/>
    <mergeCell ref="EG108:EJ108"/>
    <mergeCell ref="EG109:EJ109"/>
    <mergeCell ref="EG110:EJ110"/>
    <mergeCell ref="EG111:EJ111"/>
    <mergeCell ref="EG112:EJ112"/>
    <mergeCell ref="EG113:EJ113"/>
    <mergeCell ref="EK113:EP113"/>
    <mergeCell ref="EK110:EP110"/>
    <mergeCell ref="EK107:EP107"/>
    <mergeCell ref="EK108:EP108"/>
    <mergeCell ref="EK109:EP109"/>
    <mergeCell ref="EQ112:ET112"/>
    <mergeCell ref="EQ113:ET113"/>
    <mergeCell ref="EU113:EZ113"/>
    <mergeCell ref="FA107:FD107"/>
    <mergeCell ref="FA108:FD108"/>
    <mergeCell ref="FA109:FD109"/>
    <mergeCell ref="FA110:FD110"/>
    <mergeCell ref="FA111:FD111"/>
    <mergeCell ref="FA112:FD112"/>
    <mergeCell ref="FA113:FD113"/>
    <mergeCell ref="EQ107:ET107"/>
    <mergeCell ref="EU107:EZ107"/>
    <mergeCell ref="EQ108:ET108"/>
    <mergeCell ref="EU108:EZ108"/>
    <mergeCell ref="EQ109:ET109"/>
    <mergeCell ref="EU109:EZ109"/>
    <mergeCell ref="EQ110:ET110"/>
    <mergeCell ref="EU110:EZ110"/>
    <mergeCell ref="EQ111:ET111"/>
    <mergeCell ref="FG3:FH6"/>
    <mergeCell ref="FG7:FH7"/>
    <mergeCell ref="FG8:FH8"/>
    <mergeCell ref="FG9:FH9"/>
    <mergeCell ref="FG10:FH10"/>
    <mergeCell ref="FG11:FH11"/>
    <mergeCell ref="FG12:FH12"/>
    <mergeCell ref="FG13:FH13"/>
    <mergeCell ref="FG14:FH14"/>
    <mergeCell ref="FG15:FH15"/>
    <mergeCell ref="FG16:FH16"/>
    <mergeCell ref="FG17:FH17"/>
    <mergeCell ref="FG18:FH18"/>
    <mergeCell ref="FG19:FH19"/>
    <mergeCell ref="FG20:FH20"/>
    <mergeCell ref="FG21:FH21"/>
    <mergeCell ref="FG22:FH22"/>
    <mergeCell ref="FG23:FH23"/>
    <mergeCell ref="FG24:FH24"/>
    <mergeCell ref="FG25:FH25"/>
    <mergeCell ref="FG26:FH26"/>
    <mergeCell ref="FG27:FH27"/>
    <mergeCell ref="FG28:FH28"/>
    <mergeCell ref="FG29:FH29"/>
    <mergeCell ref="FG30:FH30"/>
    <mergeCell ref="FG31:FH31"/>
    <mergeCell ref="FG32:FH32"/>
    <mergeCell ref="FG33:FH33"/>
    <mergeCell ref="FG34:FH34"/>
    <mergeCell ref="FG35:FH35"/>
    <mergeCell ref="FG36:FH36"/>
    <mergeCell ref="FG37:FH37"/>
    <mergeCell ref="FG38:FH38"/>
    <mergeCell ref="FG39:FH39"/>
    <mergeCell ref="FG40:FH40"/>
    <mergeCell ref="FG41:FH41"/>
    <mergeCell ref="FG42:FH42"/>
    <mergeCell ref="FG43:FH43"/>
    <mergeCell ref="FG44:FH44"/>
    <mergeCell ref="FG45:FH45"/>
    <mergeCell ref="FG46:FH46"/>
    <mergeCell ref="FG47:FH47"/>
    <mergeCell ref="FG48:FH48"/>
    <mergeCell ref="FG49:FH49"/>
    <mergeCell ref="FG50:FH50"/>
    <mergeCell ref="FG51:FH51"/>
    <mergeCell ref="FG52:FH52"/>
    <mergeCell ref="FG53:FH53"/>
    <mergeCell ref="FG54:FH54"/>
    <mergeCell ref="FG55:FH55"/>
    <mergeCell ref="FG56:FH56"/>
    <mergeCell ref="FG57:FH57"/>
    <mergeCell ref="FG58:FH58"/>
    <mergeCell ref="FG59:FH59"/>
    <mergeCell ref="FG60:FH60"/>
    <mergeCell ref="FG61:FH61"/>
    <mergeCell ref="FG62:FH62"/>
    <mergeCell ref="FG63:FH63"/>
    <mergeCell ref="FG64:FH64"/>
    <mergeCell ref="FG65:FH65"/>
    <mergeCell ref="FG66:FH66"/>
    <mergeCell ref="FG67:FH67"/>
    <mergeCell ref="FG68:FH68"/>
    <mergeCell ref="FG69:FH69"/>
    <mergeCell ref="FG70:FH70"/>
    <mergeCell ref="FG71:FH71"/>
    <mergeCell ref="FG72:FH72"/>
    <mergeCell ref="FG73:FH73"/>
    <mergeCell ref="FG74:FH74"/>
    <mergeCell ref="FG75:FH75"/>
    <mergeCell ref="FG76:FH76"/>
    <mergeCell ref="FG77:FH77"/>
    <mergeCell ref="FG78:FH78"/>
    <mergeCell ref="FG79:FH79"/>
    <mergeCell ref="FG80:FH80"/>
    <mergeCell ref="FG81:FH81"/>
    <mergeCell ref="FG82:FH82"/>
    <mergeCell ref="FG83:FH83"/>
    <mergeCell ref="FG84:FH84"/>
    <mergeCell ref="FG85:FH85"/>
    <mergeCell ref="FG86:FH86"/>
    <mergeCell ref="FG87:FH87"/>
    <mergeCell ref="FG88:FH88"/>
    <mergeCell ref="FG89:FH89"/>
    <mergeCell ref="FG90:FH90"/>
    <mergeCell ref="FG91:FH91"/>
    <mergeCell ref="FG92:FH92"/>
    <mergeCell ref="FG93:FH93"/>
    <mergeCell ref="FG94:FH94"/>
    <mergeCell ref="FG95:FH95"/>
    <mergeCell ref="FG105:FH105"/>
    <mergeCell ref="FG106:FH106"/>
    <mergeCell ref="FE107:FJ107"/>
    <mergeCell ref="FE108:FJ108"/>
    <mergeCell ref="FE109:FJ109"/>
    <mergeCell ref="FE110:FJ110"/>
    <mergeCell ref="FE113:FJ113"/>
    <mergeCell ref="FG96:FH96"/>
    <mergeCell ref="FG97:FH97"/>
    <mergeCell ref="FG98:FH98"/>
    <mergeCell ref="FG99:FH99"/>
    <mergeCell ref="FG100:FH100"/>
    <mergeCell ref="FG101:FH101"/>
    <mergeCell ref="FG102:FH102"/>
    <mergeCell ref="FG103:FH103"/>
    <mergeCell ref="FG104:FH104"/>
  </mergeCells>
  <conditionalFormatting sqref="DY6:DY106 EF7:EF112 EG10:EH10 EG12:EH12 CP112 EE6:EE106 M8:N106 Q8:R106 DO6:DO106 BS6:BS112 J7:J106 DM6:DM106 DK6:DL6 DS6:DS106 BW6:BX6 CA6:CB6 BT112 DC6:DC106 AW6:AW112 BA6 DA6:DA106 DE6:DF106 AX112 BD6:BE6 BH6:BI6 CE6:CF6 CI6:CJ6 I6:I106 M6:M106 Q6:Q106 U6:U112 V8:V112 Z8:Z112 Y6:Y112 AA6:AA112 AB7:AB106 DW6:DW106 AS6:AT106 AV8:AV112 DI6:DK112 BQ107:BR112 AU6:AU112 AX6:AX106 CM6 CO6:CO112 CM107:CN112 CW6:CY106 BS106:BT106 CS6:CU106 BL6:BM6 BQ6 AH6 AF7:AF106 AO6:AQ106 AP7:AV106 BT6:BT106 CP6:CQ106 CR7:DJ106 DL7:DL106 DK10:DL10 DK12:DL12 DK14:DL14 DK16:DL16 DK18:DL18 DK20:DL20 DK22:DL22 DK24:DL24 DK26:DL26 DK28:DL28 DK30:DL30 DK32:DL32 DK34:DL34 DK36:DL36 DK38:DL38 DK40:DL40 DK42:DL42 DK44:DL44 DK46:DL46 DK48:DL48 DK50:DL50 DK52:DL52 DK54:DL54 DK56:DL56 DK58:DL58 DK60:DL60 DK62:DL62 DK64:DL64 DK66:DL66 DK68:DL68 DK70:DL70 DK72:DL72 DK74:DL74 DK76:DL76 DK78:DL78 DK80:DL80 DK82:DL82 DK84:DL84 DK86:DL86 DK88:DL88 DK90:DL90 DK92:DL92 DK94:DL94 DK96:DL96 DK98:DL98 DK100:DL100 DK102:DL102 DK104:DL104 DK106:DL106 DU6:DU106 DQ6:DQ106 DK8:EH8 EA6:EA106 DN7:EF106 EG16:EH16 EG22:EH22 EG28:EH28 EG34:EH34 EG40:EH40 EG46:EH46 EG52:EH52 EG58:EH58 EG64:EH64 EG70:EH70 EG76:EH76 EG82:EH82 EG88:EH88 EG94:EH94 EG100:EH100 EG106:EH106 EG18:EH18 EG24:EH24 EG30:EH30 EG36:EH36 EG42:EH42 EG48:EH48 EG54:EH54 EG60:EH60 EG66:EH66 EG72:EH72 EG78:EH78 EG84:EH84 EG90:EH90 EG96:EH96 EG102:EH102 EG14:EH14 EG20:EH20 EG26:EH26 EG32:EH32 EG38:EH38 EG44:EH44 EG50:EH50 EG56:EH56 EG62:EH62 EG68:EH68 EG74:EH74 EG80:EH80 EG86:EH86 EG92:EH92 EG98:EH98 EG104:EH104 EH7:EH106 AE6:AE106 AI6:AI106 AK6:AM106 EG6:EG106">
    <cfRule type="cellIs" dxfId="11" priority="1" operator="equal">
      <formula>0</formula>
    </cfRule>
  </conditionalFormatting>
  <dataValidations count="1">
    <dataValidation type="list" allowBlank="1" showInputMessage="1" showErrorMessage="1" prompt="sellect Class Here and get result sheet" sqref="C2:D2">
      <formula1>$IB$3:$IB$6</formula1>
    </dataValidation>
  </dataValidations>
  <pageMargins left="0.2" right="0.2" top="0.5" bottom="0.25" header="0.3" footer="0.3"/>
  <pageSetup paperSize="9" orientation="landscape" r:id="rId1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>
  <dimension ref="A1:CW106"/>
  <sheetViews>
    <sheetView workbookViewId="0">
      <selection activeCell="B2" sqref="B2:C2"/>
    </sheetView>
  </sheetViews>
  <sheetFormatPr defaultRowHeight="15"/>
  <cols>
    <col min="1" max="1" width="6.42578125" style="50" customWidth="1"/>
    <col min="2" max="2" width="8" style="50" customWidth="1"/>
    <col min="3" max="3" width="8.7109375" style="50" customWidth="1"/>
    <col min="4" max="4" width="3.7109375" style="50" customWidth="1"/>
    <col min="5" max="5" width="4.28515625" style="50" customWidth="1"/>
    <col min="6" max="22" width="3.7109375" style="50" customWidth="1"/>
    <col min="23" max="23" width="3.85546875" style="50" customWidth="1"/>
    <col min="24" max="33" width="3.7109375" style="50" customWidth="1"/>
    <col min="34" max="51" width="9.140625" style="50"/>
    <col min="52" max="52" width="15.140625" style="50" hidden="1" customWidth="1"/>
    <col min="53" max="53" width="14.28515625" style="50" hidden="1" customWidth="1"/>
    <col min="54" max="54" width="9.140625" style="50" hidden="1" customWidth="1"/>
    <col min="55" max="100" width="9.140625" style="50"/>
    <col min="101" max="108" width="9.140625" style="50" customWidth="1"/>
    <col min="109" max="16384" width="9.140625" style="50"/>
  </cols>
  <sheetData>
    <row r="1" spans="1:53" ht="18.75">
      <c r="A1" s="384"/>
      <c r="B1" s="385"/>
      <c r="C1" s="385"/>
      <c r="D1" s="385"/>
      <c r="E1" s="385"/>
      <c r="F1" s="385"/>
      <c r="G1" s="385"/>
      <c r="H1" s="385"/>
      <c r="I1" s="385"/>
      <c r="J1" s="385"/>
      <c r="K1" s="385"/>
      <c r="L1" s="385"/>
      <c r="M1" s="385"/>
      <c r="N1" s="385"/>
      <c r="O1" s="385"/>
      <c r="P1" s="385"/>
      <c r="Q1" s="385"/>
      <c r="R1" s="385"/>
      <c r="S1" s="385"/>
      <c r="T1" s="385"/>
      <c r="U1" s="385"/>
      <c r="V1" s="385"/>
      <c r="W1" s="385"/>
      <c r="X1" s="385"/>
      <c r="Y1" s="385"/>
      <c r="Z1" s="385"/>
      <c r="AA1" s="385"/>
      <c r="AB1" s="385"/>
      <c r="AC1" s="386" t="s">
        <v>82</v>
      </c>
      <c r="AD1" s="385"/>
      <c r="AE1" s="385"/>
      <c r="AF1" s="385"/>
      <c r="AG1" s="387"/>
    </row>
    <row r="2" spans="1:53" ht="18.75">
      <c r="A2" s="84" t="s">
        <v>630</v>
      </c>
      <c r="B2" s="981" t="s">
        <v>89</v>
      </c>
      <c r="C2" s="981"/>
      <c r="D2" s="955"/>
      <c r="E2" s="955"/>
      <c r="F2" s="41"/>
      <c r="G2" s="41"/>
      <c r="H2" s="813" t="s">
        <v>45</v>
      </c>
      <c r="I2" s="813"/>
      <c r="J2" s="813"/>
      <c r="K2" s="813"/>
      <c r="L2" s="813"/>
      <c r="M2" s="813"/>
      <c r="N2" s="813"/>
      <c r="O2" s="813"/>
      <c r="P2" s="813"/>
      <c r="Q2" s="813"/>
      <c r="R2" s="813"/>
      <c r="S2" s="813"/>
      <c r="T2" s="813"/>
      <c r="U2" s="813"/>
      <c r="V2" s="813"/>
      <c r="W2" s="813"/>
      <c r="X2" s="41"/>
      <c r="Y2" s="41"/>
      <c r="Z2" s="41"/>
      <c r="AA2" s="41"/>
      <c r="AB2" s="41"/>
      <c r="AC2" s="41"/>
      <c r="AD2" s="41"/>
      <c r="AE2" s="41"/>
      <c r="AF2" s="41"/>
      <c r="AG2" s="83"/>
    </row>
    <row r="3" spans="1:53" ht="8.25" customHeight="1">
      <c r="A3" s="82"/>
      <c r="B3" s="42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Q3" s="41"/>
      <c r="R3" s="41"/>
      <c r="S3" s="41"/>
      <c r="T3" s="41"/>
      <c r="U3" s="41"/>
      <c r="V3" s="41"/>
      <c r="W3" s="41"/>
      <c r="X3" s="41"/>
      <c r="Y3" s="41"/>
      <c r="Z3" s="41"/>
      <c r="AA3" s="41"/>
      <c r="AB3" s="41"/>
      <c r="AC3" s="41"/>
      <c r="AD3" s="41" t="s">
        <v>88</v>
      </c>
      <c r="AE3" s="41"/>
      <c r="AF3" s="41"/>
      <c r="AG3" s="83"/>
    </row>
    <row r="4" spans="1:53" ht="20.25">
      <c r="A4" s="82"/>
      <c r="B4" s="42"/>
      <c r="C4" s="41"/>
      <c r="D4" s="41"/>
      <c r="E4" s="41"/>
      <c r="F4" s="41"/>
      <c r="G4" s="41"/>
      <c r="H4" s="41"/>
      <c r="I4" s="41"/>
      <c r="J4" s="41"/>
      <c r="K4" s="985" t="s">
        <v>46</v>
      </c>
      <c r="L4" s="985"/>
      <c r="M4" s="985"/>
      <c r="N4" s="985"/>
      <c r="O4" s="985"/>
      <c r="P4" s="985"/>
      <c r="Q4" s="985"/>
      <c r="R4" s="985"/>
      <c r="S4" s="985"/>
      <c r="T4" s="832"/>
      <c r="U4" s="832"/>
      <c r="V4" s="832"/>
      <c r="W4" s="832"/>
      <c r="X4" s="832"/>
      <c r="Y4" s="832"/>
      <c r="Z4" s="832"/>
      <c r="AA4" s="832"/>
      <c r="AB4" s="41"/>
      <c r="AC4" s="41"/>
      <c r="AD4" s="41"/>
      <c r="AE4" s="41"/>
      <c r="AF4" s="41"/>
      <c r="AG4" s="83"/>
    </row>
    <row r="5" spans="1:53" ht="8.25" customHeight="1">
      <c r="A5" s="84"/>
      <c r="B5" s="41"/>
      <c r="C5" s="41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  <c r="Q5" s="41"/>
      <c r="R5" s="41"/>
      <c r="S5" s="41"/>
      <c r="T5" s="41"/>
      <c r="U5" s="41"/>
      <c r="V5" s="41"/>
      <c r="W5" s="41"/>
      <c r="X5" s="41"/>
      <c r="Y5" s="41"/>
      <c r="Z5" s="41"/>
      <c r="AA5" s="41"/>
      <c r="AB5" s="41"/>
      <c r="AC5" s="41"/>
      <c r="AD5" s="41"/>
      <c r="AE5" s="41"/>
      <c r="AF5" s="41"/>
      <c r="AG5" s="83"/>
    </row>
    <row r="6" spans="1:53" ht="18.75">
      <c r="A6" s="956" t="s">
        <v>127</v>
      </c>
      <c r="B6" s="804"/>
      <c r="C6" s="804"/>
      <c r="D6" s="804"/>
      <c r="E6" s="804"/>
      <c r="F6" s="813" t="str">
        <f>IF(AND(B2=""),"",Menu!G14)</f>
        <v>jk-m-izk-fo- iksVfy;k] ia-l-&amp;lkstr ¼ikyh½</v>
      </c>
      <c r="G6" s="813"/>
      <c r="H6" s="813"/>
      <c r="I6" s="813"/>
      <c r="J6" s="813"/>
      <c r="K6" s="813"/>
      <c r="L6" s="813"/>
      <c r="M6" s="813"/>
      <c r="N6" s="813"/>
      <c r="O6" s="813"/>
      <c r="P6" s="813"/>
      <c r="Q6" s="813"/>
      <c r="R6" s="813"/>
      <c r="S6" s="804" t="s">
        <v>549</v>
      </c>
      <c r="T6" s="804"/>
      <c r="U6" s="804"/>
      <c r="V6" s="804"/>
      <c r="W6" s="804"/>
      <c r="X6" s="808">
        <f>IF(AND(B2=""),"",Menu!G15)</f>
        <v>8200303101</v>
      </c>
      <c r="Y6" s="808"/>
      <c r="Z6" s="808"/>
      <c r="AA6" s="808"/>
      <c r="AB6" s="808"/>
      <c r="AC6" s="808"/>
      <c r="AD6" s="808"/>
      <c r="AE6" s="808"/>
      <c r="AF6" s="808"/>
      <c r="AG6" s="85"/>
      <c r="BA6" s="50" t="s">
        <v>89</v>
      </c>
    </row>
    <row r="7" spans="1:53" ht="18.75">
      <c r="A7" s="956" t="s">
        <v>541</v>
      </c>
      <c r="B7" s="804"/>
      <c r="C7" s="804"/>
      <c r="D7" s="804"/>
      <c r="E7" s="804"/>
      <c r="F7" s="813" t="str">
        <f>IF(AND(B2=""),"",Menu!G17)</f>
        <v xml:space="preserve">mPp izkFkfed </v>
      </c>
      <c r="G7" s="813"/>
      <c r="H7" s="813"/>
      <c r="I7" s="813"/>
      <c r="J7" s="813"/>
      <c r="K7" s="813"/>
      <c r="L7" s="813"/>
      <c r="M7" s="41"/>
      <c r="N7" s="41"/>
      <c r="O7" s="42"/>
      <c r="P7" s="42"/>
      <c r="Q7" s="42"/>
      <c r="R7" s="42"/>
      <c r="S7" s="984" t="s">
        <v>629</v>
      </c>
      <c r="T7" s="984"/>
      <c r="U7" s="984"/>
      <c r="V7" s="984"/>
      <c r="W7" s="984"/>
      <c r="X7" s="803">
        <f>IF(AND(B2=""),"",B24)</f>
        <v>31</v>
      </c>
      <c r="Y7" s="803"/>
      <c r="Z7" s="803"/>
      <c r="AA7" s="380"/>
      <c r="AB7" s="381"/>
      <c r="AC7" s="381"/>
      <c r="AD7" s="381"/>
      <c r="AE7" s="381"/>
      <c r="AF7" s="381"/>
      <c r="AG7" s="86"/>
      <c r="BA7" s="50" t="s">
        <v>90</v>
      </c>
    </row>
    <row r="8" spans="1:53" ht="17.25" customHeight="1">
      <c r="A8" s="956"/>
      <c r="B8" s="804"/>
      <c r="C8" s="804"/>
      <c r="D8" s="804"/>
      <c r="E8" s="804"/>
      <c r="F8" s="813"/>
      <c r="G8" s="813"/>
      <c r="H8" s="813"/>
      <c r="I8" s="813"/>
      <c r="J8" s="813"/>
      <c r="K8" s="813"/>
      <c r="L8" s="813"/>
      <c r="M8" s="43"/>
      <c r="N8" s="43"/>
      <c r="O8" s="43"/>
      <c r="P8" s="43"/>
      <c r="Q8" s="43"/>
      <c r="R8" s="43"/>
      <c r="S8" s="984"/>
      <c r="T8" s="984"/>
      <c r="U8" s="984"/>
      <c r="V8" s="984"/>
      <c r="W8" s="984"/>
      <c r="X8" s="803"/>
      <c r="Y8" s="803"/>
      <c r="Z8" s="803"/>
      <c r="AA8" s="382"/>
      <c r="AB8" s="382"/>
      <c r="AC8" s="382"/>
      <c r="AD8" s="382"/>
      <c r="AE8" s="382"/>
      <c r="AF8" s="382"/>
      <c r="AG8" s="85"/>
      <c r="BA8" s="50" t="s">
        <v>91</v>
      </c>
    </row>
    <row r="9" spans="1:53" ht="18.75">
      <c r="A9" s="956" t="s">
        <v>628</v>
      </c>
      <c r="B9" s="804"/>
      <c r="C9" s="804"/>
      <c r="D9" s="804"/>
      <c r="E9" s="804"/>
      <c r="F9" s="813" t="str">
        <f>IF(AND(B2=""),"",Menu!G25)</f>
        <v>Jh txnh'kflag</v>
      </c>
      <c r="G9" s="813"/>
      <c r="H9" s="813"/>
      <c r="I9" s="813"/>
      <c r="J9" s="813"/>
      <c r="K9" s="813"/>
      <c r="L9" s="813"/>
      <c r="M9" s="44"/>
      <c r="N9" s="44"/>
      <c r="O9" s="44"/>
      <c r="P9" s="44"/>
      <c r="Q9" s="44"/>
      <c r="R9" s="804" t="s">
        <v>627</v>
      </c>
      <c r="S9" s="804"/>
      <c r="T9" s="804"/>
      <c r="U9" s="804"/>
      <c r="V9" s="804"/>
      <c r="W9" s="804"/>
      <c r="X9" s="808">
        <f>IF(AND(B2=""),"",Menu!G26)</f>
        <v>98269607409</v>
      </c>
      <c r="Y9" s="808"/>
      <c r="Z9" s="808"/>
      <c r="AA9" s="808"/>
      <c r="AB9" s="808"/>
      <c r="AC9" s="808"/>
      <c r="AD9" s="808"/>
      <c r="AE9" s="383"/>
      <c r="AF9" s="383"/>
      <c r="AG9" s="83"/>
      <c r="BA9" s="50" t="s">
        <v>92</v>
      </c>
    </row>
    <row r="10" spans="1:53" ht="18.75">
      <c r="A10" s="956"/>
      <c r="B10" s="804"/>
      <c r="C10" s="804"/>
      <c r="D10" s="804"/>
      <c r="E10" s="804"/>
      <c r="F10" s="813"/>
      <c r="G10" s="813"/>
      <c r="H10" s="813"/>
      <c r="I10" s="813"/>
      <c r="J10" s="813"/>
      <c r="K10" s="813"/>
      <c r="L10" s="813"/>
      <c r="M10" s="44"/>
      <c r="N10" s="44"/>
      <c r="O10" s="44"/>
      <c r="P10" s="44"/>
      <c r="Q10" s="44"/>
      <c r="R10" s="811"/>
      <c r="S10" s="811"/>
      <c r="T10" s="811"/>
      <c r="U10" s="811"/>
      <c r="V10" s="811"/>
      <c r="W10" s="811"/>
      <c r="X10" s="982"/>
      <c r="Y10" s="982"/>
      <c r="Z10" s="982"/>
      <c r="AA10" s="982"/>
      <c r="AB10" s="982"/>
      <c r="AC10" s="982"/>
      <c r="AD10" s="982"/>
      <c r="AE10" s="383"/>
      <c r="AF10" s="383"/>
      <c r="AG10" s="83"/>
      <c r="BA10" s="50" t="s">
        <v>93</v>
      </c>
    </row>
    <row r="11" spans="1:53" ht="18.75">
      <c r="A11" s="818" t="s">
        <v>5</v>
      </c>
      <c r="B11" s="965" t="s">
        <v>16</v>
      </c>
      <c r="C11" s="966" t="s">
        <v>47</v>
      </c>
      <c r="D11" s="818" t="s">
        <v>17</v>
      </c>
      <c r="E11" s="818"/>
      <c r="F11" s="818"/>
      <c r="G11" s="818"/>
      <c r="H11" s="818"/>
      <c r="I11" s="818" t="s">
        <v>48</v>
      </c>
      <c r="J11" s="818"/>
      <c r="K11" s="818"/>
      <c r="L11" s="818"/>
      <c r="M11" s="818"/>
      <c r="N11" s="818" t="s">
        <v>19</v>
      </c>
      <c r="O11" s="818"/>
      <c r="P11" s="818"/>
      <c r="Q11" s="818"/>
      <c r="R11" s="818"/>
      <c r="S11" s="818" t="s">
        <v>84</v>
      </c>
      <c r="T11" s="818"/>
      <c r="U11" s="818"/>
      <c r="V11" s="818"/>
      <c r="W11" s="818"/>
      <c r="X11" s="818" t="s">
        <v>49</v>
      </c>
      <c r="Y11" s="818"/>
      <c r="Z11" s="818"/>
      <c r="AA11" s="818"/>
      <c r="AB11" s="818"/>
      <c r="AC11" s="818" t="s">
        <v>50</v>
      </c>
      <c r="AD11" s="818"/>
      <c r="AE11" s="818"/>
      <c r="AF11" s="818"/>
      <c r="AG11" s="818"/>
      <c r="BA11" s="50" t="s">
        <v>99</v>
      </c>
    </row>
    <row r="12" spans="1:53" ht="15.75">
      <c r="A12" s="818"/>
      <c r="B12" s="965"/>
      <c r="C12" s="966"/>
      <c r="D12" s="93" t="s">
        <v>617</v>
      </c>
      <c r="E12" s="93" t="s">
        <v>21</v>
      </c>
      <c r="F12" s="93" t="s">
        <v>22</v>
      </c>
      <c r="G12" s="93" t="s">
        <v>23</v>
      </c>
      <c r="H12" s="93" t="s">
        <v>43</v>
      </c>
      <c r="I12" s="93" t="s">
        <v>617</v>
      </c>
      <c r="J12" s="93" t="s">
        <v>21</v>
      </c>
      <c r="K12" s="93" t="s">
        <v>22</v>
      </c>
      <c r="L12" s="93" t="s">
        <v>23</v>
      </c>
      <c r="M12" s="93" t="s">
        <v>43</v>
      </c>
      <c r="N12" s="93" t="s">
        <v>617</v>
      </c>
      <c r="O12" s="93" t="s">
        <v>21</v>
      </c>
      <c r="P12" s="93" t="s">
        <v>22</v>
      </c>
      <c r="Q12" s="93" t="s">
        <v>23</v>
      </c>
      <c r="R12" s="93" t="s">
        <v>43</v>
      </c>
      <c r="S12" s="93" t="s">
        <v>617</v>
      </c>
      <c r="T12" s="93" t="s">
        <v>21</v>
      </c>
      <c r="U12" s="93" t="s">
        <v>22</v>
      </c>
      <c r="V12" s="93" t="s">
        <v>23</v>
      </c>
      <c r="W12" s="93" t="s">
        <v>43</v>
      </c>
      <c r="X12" s="93" t="s">
        <v>617</v>
      </c>
      <c r="Y12" s="93" t="s">
        <v>21</v>
      </c>
      <c r="Z12" s="93" t="s">
        <v>22</v>
      </c>
      <c r="AA12" s="93" t="s">
        <v>23</v>
      </c>
      <c r="AB12" s="93" t="s">
        <v>43</v>
      </c>
      <c r="AC12" s="93" t="s">
        <v>617</v>
      </c>
      <c r="AD12" s="93" t="s">
        <v>21</v>
      </c>
      <c r="AE12" s="93" t="s">
        <v>22</v>
      </c>
      <c r="AF12" s="93" t="s">
        <v>23</v>
      </c>
      <c r="AG12" s="93" t="s">
        <v>43</v>
      </c>
      <c r="BA12" s="50" t="s">
        <v>98</v>
      </c>
    </row>
    <row r="13" spans="1:53" ht="27.95" customHeight="1">
      <c r="A13" s="379">
        <v>1</v>
      </c>
      <c r="B13" s="378" t="str">
        <f>IF(AND($B$2=""),"",$AC$1)</f>
        <v>&amp;</v>
      </c>
      <c r="C13" s="378" t="str">
        <f t="shared" ref="C13:AG17" si="0">IF(AND($B$2=""),"",$AC$1)</f>
        <v>&amp;</v>
      </c>
      <c r="D13" s="378" t="str">
        <f t="shared" si="0"/>
        <v>&amp;</v>
      </c>
      <c r="E13" s="378" t="str">
        <f t="shared" si="0"/>
        <v>&amp;</v>
      </c>
      <c r="F13" s="378" t="str">
        <f t="shared" si="0"/>
        <v>&amp;</v>
      </c>
      <c r="G13" s="378" t="str">
        <f t="shared" si="0"/>
        <v>&amp;</v>
      </c>
      <c r="H13" s="378" t="str">
        <f t="shared" si="0"/>
        <v>&amp;</v>
      </c>
      <c r="I13" s="378" t="str">
        <f t="shared" si="0"/>
        <v>&amp;</v>
      </c>
      <c r="J13" s="378" t="str">
        <f t="shared" si="0"/>
        <v>&amp;</v>
      </c>
      <c r="K13" s="378" t="str">
        <f t="shared" si="0"/>
        <v>&amp;</v>
      </c>
      <c r="L13" s="378" t="str">
        <f t="shared" si="0"/>
        <v>&amp;</v>
      </c>
      <c r="M13" s="378" t="str">
        <f t="shared" si="0"/>
        <v>&amp;</v>
      </c>
      <c r="N13" s="378" t="str">
        <f t="shared" si="0"/>
        <v>&amp;</v>
      </c>
      <c r="O13" s="378" t="str">
        <f t="shared" si="0"/>
        <v>&amp;</v>
      </c>
      <c r="P13" s="378" t="str">
        <f t="shared" si="0"/>
        <v>&amp;</v>
      </c>
      <c r="Q13" s="378" t="str">
        <f t="shared" si="0"/>
        <v>&amp;</v>
      </c>
      <c r="R13" s="378" t="str">
        <f t="shared" si="0"/>
        <v>&amp;</v>
      </c>
      <c r="S13" s="378" t="str">
        <f t="shared" si="0"/>
        <v>&amp;</v>
      </c>
      <c r="T13" s="378" t="str">
        <f t="shared" si="0"/>
        <v>&amp;</v>
      </c>
      <c r="U13" s="378" t="str">
        <f t="shared" si="0"/>
        <v>&amp;</v>
      </c>
      <c r="V13" s="378" t="str">
        <f t="shared" si="0"/>
        <v>&amp;</v>
      </c>
      <c r="W13" s="378" t="str">
        <f t="shared" si="0"/>
        <v>&amp;</v>
      </c>
      <c r="X13" s="378" t="str">
        <f t="shared" si="0"/>
        <v>&amp;</v>
      </c>
      <c r="Y13" s="378" t="str">
        <f t="shared" si="0"/>
        <v>&amp;</v>
      </c>
      <c r="Z13" s="378" t="str">
        <f t="shared" si="0"/>
        <v>&amp;</v>
      </c>
      <c r="AA13" s="378" t="str">
        <f t="shared" si="0"/>
        <v>&amp;</v>
      </c>
      <c r="AB13" s="378" t="str">
        <f t="shared" si="0"/>
        <v>&amp;</v>
      </c>
      <c r="AC13" s="378" t="str">
        <f t="shared" si="0"/>
        <v>&amp;</v>
      </c>
      <c r="AD13" s="378" t="str">
        <f t="shared" si="0"/>
        <v>&amp;</v>
      </c>
      <c r="AE13" s="378" t="str">
        <f t="shared" si="0"/>
        <v>&amp;</v>
      </c>
      <c r="AF13" s="378" t="str">
        <f t="shared" si="0"/>
        <v>&amp;</v>
      </c>
      <c r="AG13" s="378" t="str">
        <f t="shared" si="0"/>
        <v>&amp;</v>
      </c>
    </row>
    <row r="14" spans="1:53" ht="27.95" customHeight="1">
      <c r="A14" s="379">
        <v>2</v>
      </c>
      <c r="B14" s="378" t="str">
        <f>IF(AND($B$2=""),"",$AC$1)</f>
        <v>&amp;</v>
      </c>
      <c r="C14" s="378" t="str">
        <f t="shared" si="0"/>
        <v>&amp;</v>
      </c>
      <c r="D14" s="378" t="str">
        <f t="shared" si="0"/>
        <v>&amp;</v>
      </c>
      <c r="E14" s="378" t="str">
        <f t="shared" si="0"/>
        <v>&amp;</v>
      </c>
      <c r="F14" s="378" t="str">
        <f t="shared" si="0"/>
        <v>&amp;</v>
      </c>
      <c r="G14" s="378" t="str">
        <f t="shared" si="0"/>
        <v>&amp;</v>
      </c>
      <c r="H14" s="378" t="str">
        <f t="shared" si="0"/>
        <v>&amp;</v>
      </c>
      <c r="I14" s="378" t="str">
        <f t="shared" si="0"/>
        <v>&amp;</v>
      </c>
      <c r="J14" s="378" t="str">
        <f t="shared" si="0"/>
        <v>&amp;</v>
      </c>
      <c r="K14" s="378" t="str">
        <f t="shared" si="0"/>
        <v>&amp;</v>
      </c>
      <c r="L14" s="378" t="str">
        <f t="shared" si="0"/>
        <v>&amp;</v>
      </c>
      <c r="M14" s="378" t="str">
        <f t="shared" si="0"/>
        <v>&amp;</v>
      </c>
      <c r="N14" s="378" t="str">
        <f t="shared" si="0"/>
        <v>&amp;</v>
      </c>
      <c r="O14" s="378" t="str">
        <f t="shared" si="0"/>
        <v>&amp;</v>
      </c>
      <c r="P14" s="378" t="str">
        <f t="shared" si="0"/>
        <v>&amp;</v>
      </c>
      <c r="Q14" s="378" t="str">
        <f t="shared" si="0"/>
        <v>&amp;</v>
      </c>
      <c r="R14" s="378" t="str">
        <f t="shared" si="0"/>
        <v>&amp;</v>
      </c>
      <c r="S14" s="378" t="str">
        <f t="shared" si="0"/>
        <v>&amp;</v>
      </c>
      <c r="T14" s="378" t="str">
        <f t="shared" si="0"/>
        <v>&amp;</v>
      </c>
      <c r="U14" s="378" t="str">
        <f t="shared" si="0"/>
        <v>&amp;</v>
      </c>
      <c r="V14" s="378" t="str">
        <f t="shared" si="0"/>
        <v>&amp;</v>
      </c>
      <c r="W14" s="378" t="str">
        <f t="shared" si="0"/>
        <v>&amp;</v>
      </c>
      <c r="X14" s="378" t="str">
        <f t="shared" si="0"/>
        <v>&amp;</v>
      </c>
      <c r="Y14" s="378" t="str">
        <f t="shared" si="0"/>
        <v>&amp;</v>
      </c>
      <c r="Z14" s="378" t="str">
        <f t="shared" si="0"/>
        <v>&amp;</v>
      </c>
      <c r="AA14" s="378" t="str">
        <f t="shared" si="0"/>
        <v>&amp;</v>
      </c>
      <c r="AB14" s="378" t="str">
        <f t="shared" si="0"/>
        <v>&amp;</v>
      </c>
      <c r="AC14" s="378" t="str">
        <f t="shared" si="0"/>
        <v>&amp;</v>
      </c>
      <c r="AD14" s="378" t="str">
        <f t="shared" si="0"/>
        <v>&amp;</v>
      </c>
      <c r="AE14" s="378" t="str">
        <f t="shared" si="0"/>
        <v>&amp;</v>
      </c>
      <c r="AF14" s="378" t="str">
        <f t="shared" si="0"/>
        <v>&amp;</v>
      </c>
      <c r="AG14" s="378" t="str">
        <f t="shared" si="0"/>
        <v>&amp;</v>
      </c>
    </row>
    <row r="15" spans="1:53" ht="27.95" customHeight="1">
      <c r="A15" s="379">
        <v>3</v>
      </c>
      <c r="B15" s="378" t="str">
        <f>IF(AND($B$2=""),"",$AC$1)</f>
        <v>&amp;</v>
      </c>
      <c r="C15" s="378" t="str">
        <f t="shared" si="0"/>
        <v>&amp;</v>
      </c>
      <c r="D15" s="378" t="str">
        <f t="shared" si="0"/>
        <v>&amp;</v>
      </c>
      <c r="E15" s="378" t="str">
        <f t="shared" si="0"/>
        <v>&amp;</v>
      </c>
      <c r="F15" s="378" t="str">
        <f t="shared" si="0"/>
        <v>&amp;</v>
      </c>
      <c r="G15" s="378" t="str">
        <f t="shared" si="0"/>
        <v>&amp;</v>
      </c>
      <c r="H15" s="378" t="str">
        <f t="shared" si="0"/>
        <v>&amp;</v>
      </c>
      <c r="I15" s="378" t="str">
        <f t="shared" si="0"/>
        <v>&amp;</v>
      </c>
      <c r="J15" s="378" t="str">
        <f t="shared" si="0"/>
        <v>&amp;</v>
      </c>
      <c r="K15" s="378" t="str">
        <f t="shared" si="0"/>
        <v>&amp;</v>
      </c>
      <c r="L15" s="378" t="str">
        <f t="shared" si="0"/>
        <v>&amp;</v>
      </c>
      <c r="M15" s="378" t="str">
        <f t="shared" si="0"/>
        <v>&amp;</v>
      </c>
      <c r="N15" s="378" t="str">
        <f t="shared" si="0"/>
        <v>&amp;</v>
      </c>
      <c r="O15" s="378" t="str">
        <f t="shared" si="0"/>
        <v>&amp;</v>
      </c>
      <c r="P15" s="378" t="str">
        <f t="shared" si="0"/>
        <v>&amp;</v>
      </c>
      <c r="Q15" s="378" t="str">
        <f t="shared" si="0"/>
        <v>&amp;</v>
      </c>
      <c r="R15" s="378" t="str">
        <f t="shared" si="0"/>
        <v>&amp;</v>
      </c>
      <c r="S15" s="378" t="str">
        <f t="shared" si="0"/>
        <v>&amp;</v>
      </c>
      <c r="T15" s="378" t="str">
        <f t="shared" si="0"/>
        <v>&amp;</v>
      </c>
      <c r="U15" s="378" t="str">
        <f t="shared" si="0"/>
        <v>&amp;</v>
      </c>
      <c r="V15" s="378" t="str">
        <f t="shared" si="0"/>
        <v>&amp;</v>
      </c>
      <c r="W15" s="378" t="str">
        <f t="shared" si="0"/>
        <v>&amp;</v>
      </c>
      <c r="X15" s="378" t="str">
        <f t="shared" si="0"/>
        <v>&amp;</v>
      </c>
      <c r="Y15" s="378" t="str">
        <f t="shared" si="0"/>
        <v>&amp;</v>
      </c>
      <c r="Z15" s="378" t="str">
        <f t="shared" si="0"/>
        <v>&amp;</v>
      </c>
      <c r="AA15" s="378" t="str">
        <f t="shared" si="0"/>
        <v>&amp;</v>
      </c>
      <c r="AB15" s="378" t="str">
        <f t="shared" si="0"/>
        <v>&amp;</v>
      </c>
      <c r="AC15" s="378" t="str">
        <f t="shared" si="0"/>
        <v>&amp;</v>
      </c>
      <c r="AD15" s="378" t="str">
        <f t="shared" si="0"/>
        <v>&amp;</v>
      </c>
      <c r="AE15" s="378" t="str">
        <f t="shared" si="0"/>
        <v>&amp;</v>
      </c>
      <c r="AF15" s="378" t="str">
        <f t="shared" si="0"/>
        <v>&amp;</v>
      </c>
      <c r="AG15" s="378" t="str">
        <f t="shared" si="0"/>
        <v>&amp;</v>
      </c>
    </row>
    <row r="16" spans="1:53" ht="27.95" customHeight="1">
      <c r="A16" s="379">
        <v>4</v>
      </c>
      <c r="B16" s="378" t="str">
        <f>IF(AND($B$2=""),"",$AC$1)</f>
        <v>&amp;</v>
      </c>
      <c r="C16" s="378" t="str">
        <f t="shared" si="0"/>
        <v>&amp;</v>
      </c>
      <c r="D16" s="378" t="str">
        <f t="shared" si="0"/>
        <v>&amp;</v>
      </c>
      <c r="E16" s="378" t="str">
        <f t="shared" si="0"/>
        <v>&amp;</v>
      </c>
      <c r="F16" s="378" t="str">
        <f t="shared" si="0"/>
        <v>&amp;</v>
      </c>
      <c r="G16" s="378" t="str">
        <f t="shared" si="0"/>
        <v>&amp;</v>
      </c>
      <c r="H16" s="378" t="str">
        <f t="shared" si="0"/>
        <v>&amp;</v>
      </c>
      <c r="I16" s="378" t="str">
        <f t="shared" si="0"/>
        <v>&amp;</v>
      </c>
      <c r="J16" s="378" t="str">
        <f t="shared" si="0"/>
        <v>&amp;</v>
      </c>
      <c r="K16" s="378" t="str">
        <f t="shared" si="0"/>
        <v>&amp;</v>
      </c>
      <c r="L16" s="378" t="str">
        <f t="shared" si="0"/>
        <v>&amp;</v>
      </c>
      <c r="M16" s="378" t="str">
        <f t="shared" si="0"/>
        <v>&amp;</v>
      </c>
      <c r="N16" s="378" t="str">
        <f t="shared" si="0"/>
        <v>&amp;</v>
      </c>
      <c r="O16" s="378" t="str">
        <f t="shared" si="0"/>
        <v>&amp;</v>
      </c>
      <c r="P16" s="378" t="str">
        <f t="shared" si="0"/>
        <v>&amp;</v>
      </c>
      <c r="Q16" s="378" t="str">
        <f t="shared" si="0"/>
        <v>&amp;</v>
      </c>
      <c r="R16" s="378" t="str">
        <f t="shared" si="0"/>
        <v>&amp;</v>
      </c>
      <c r="S16" s="378" t="str">
        <f t="shared" si="0"/>
        <v>&amp;</v>
      </c>
      <c r="T16" s="378" t="str">
        <f t="shared" si="0"/>
        <v>&amp;</v>
      </c>
      <c r="U16" s="378" t="str">
        <f t="shared" si="0"/>
        <v>&amp;</v>
      </c>
      <c r="V16" s="378" t="str">
        <f t="shared" si="0"/>
        <v>&amp;</v>
      </c>
      <c r="W16" s="378" t="str">
        <f t="shared" si="0"/>
        <v>&amp;</v>
      </c>
      <c r="X16" s="378" t="str">
        <f t="shared" si="0"/>
        <v>&amp;</v>
      </c>
      <c r="Y16" s="378" t="str">
        <f t="shared" si="0"/>
        <v>&amp;</v>
      </c>
      <c r="Z16" s="378" t="str">
        <f t="shared" si="0"/>
        <v>&amp;</v>
      </c>
      <c r="AA16" s="378" t="str">
        <f t="shared" si="0"/>
        <v>&amp;</v>
      </c>
      <c r="AB16" s="378" t="str">
        <f t="shared" si="0"/>
        <v>&amp;</v>
      </c>
      <c r="AC16" s="378" t="str">
        <f t="shared" si="0"/>
        <v>&amp;</v>
      </c>
      <c r="AD16" s="378" t="str">
        <f t="shared" si="0"/>
        <v>&amp;</v>
      </c>
      <c r="AE16" s="378" t="str">
        <f t="shared" si="0"/>
        <v>&amp;</v>
      </c>
      <c r="AF16" s="378" t="str">
        <f t="shared" si="0"/>
        <v>&amp;</v>
      </c>
      <c r="AG16" s="378" t="str">
        <f t="shared" si="0"/>
        <v>&amp;</v>
      </c>
    </row>
    <row r="17" spans="1:33" ht="27.95" customHeight="1">
      <c r="A17" s="379">
        <v>5</v>
      </c>
      <c r="B17" s="378" t="str">
        <f>IF(AND($B$2=""),"",$AC$1)</f>
        <v>&amp;</v>
      </c>
      <c r="C17" s="378" t="str">
        <f t="shared" si="0"/>
        <v>&amp;</v>
      </c>
      <c r="D17" s="378" t="str">
        <f t="shared" si="0"/>
        <v>&amp;</v>
      </c>
      <c r="E17" s="378" t="str">
        <f t="shared" si="0"/>
        <v>&amp;</v>
      </c>
      <c r="F17" s="378" t="str">
        <f t="shared" si="0"/>
        <v>&amp;</v>
      </c>
      <c r="G17" s="378" t="str">
        <f t="shared" si="0"/>
        <v>&amp;</v>
      </c>
      <c r="H17" s="378" t="str">
        <f t="shared" si="0"/>
        <v>&amp;</v>
      </c>
      <c r="I17" s="378" t="str">
        <f t="shared" si="0"/>
        <v>&amp;</v>
      </c>
      <c r="J17" s="378" t="str">
        <f t="shared" si="0"/>
        <v>&amp;</v>
      </c>
      <c r="K17" s="378" t="str">
        <f t="shared" si="0"/>
        <v>&amp;</v>
      </c>
      <c r="L17" s="378" t="str">
        <f t="shared" si="0"/>
        <v>&amp;</v>
      </c>
      <c r="M17" s="378" t="str">
        <f t="shared" si="0"/>
        <v>&amp;</v>
      </c>
      <c r="N17" s="378" t="str">
        <f t="shared" si="0"/>
        <v>&amp;</v>
      </c>
      <c r="O17" s="378" t="str">
        <f t="shared" si="0"/>
        <v>&amp;</v>
      </c>
      <c r="P17" s="378" t="str">
        <f t="shared" si="0"/>
        <v>&amp;</v>
      </c>
      <c r="Q17" s="378" t="str">
        <f t="shared" si="0"/>
        <v>&amp;</v>
      </c>
      <c r="R17" s="378" t="str">
        <f t="shared" si="0"/>
        <v>&amp;</v>
      </c>
      <c r="S17" s="378" t="str">
        <f t="shared" si="0"/>
        <v>&amp;</v>
      </c>
      <c r="T17" s="378" t="str">
        <f t="shared" si="0"/>
        <v>&amp;</v>
      </c>
      <c r="U17" s="378" t="str">
        <f t="shared" si="0"/>
        <v>&amp;</v>
      </c>
      <c r="V17" s="378" t="str">
        <f t="shared" si="0"/>
        <v>&amp;</v>
      </c>
      <c r="W17" s="378" t="str">
        <f t="shared" si="0"/>
        <v>&amp;</v>
      </c>
      <c r="X17" s="378" t="str">
        <f t="shared" si="0"/>
        <v>&amp;</v>
      </c>
      <c r="Y17" s="378" t="str">
        <f t="shared" si="0"/>
        <v>&amp;</v>
      </c>
      <c r="Z17" s="378" t="str">
        <f t="shared" si="0"/>
        <v>&amp;</v>
      </c>
      <c r="AA17" s="378" t="str">
        <f t="shared" si="0"/>
        <v>&amp;</v>
      </c>
      <c r="AB17" s="378" t="str">
        <f t="shared" si="0"/>
        <v>&amp;</v>
      </c>
      <c r="AC17" s="378" t="str">
        <f t="shared" si="0"/>
        <v>&amp;</v>
      </c>
      <c r="AD17" s="378" t="str">
        <f t="shared" si="0"/>
        <v>&amp;</v>
      </c>
      <c r="AE17" s="378" t="str">
        <f t="shared" si="0"/>
        <v>&amp;</v>
      </c>
      <c r="AF17" s="378" t="str">
        <f t="shared" si="0"/>
        <v>&amp;</v>
      </c>
      <c r="AG17" s="378" t="str">
        <f t="shared" si="0"/>
        <v>&amp;</v>
      </c>
    </row>
    <row r="18" spans="1:33" ht="15" customHeight="1">
      <c r="A18" s="957">
        <v>6</v>
      </c>
      <c r="B18" s="959">
        <f>IF(AND(B2=""),"",'6'!P7)</f>
        <v>11</v>
      </c>
      <c r="C18" s="961">
        <f>IF(AND($B$2="1st"),'6'!FY115,IF(AND($B$2="2nd"),'6'!GA115,IF(AND($B$2="3rd"),'6'!GC115,IF(AND($B$2="4th"),'6'!GE115,IF(AND($B$2="5th"),'6'!GG115,IF(AND($B$2="Final Report"),'6'!GH115,IF(AND($B$2="Base Line"),'6'!FV115,"")))))))</f>
        <v>10.56</v>
      </c>
      <c r="D18" s="963">
        <f>IF(AND($B$2="1st"),'6'!J113,IF(AND($B$2="2nd"),'6'!N113,IF(AND($B$2="3rd"),'6'!R113,IF(AND($B$2="4th"),'6'!V113,IF(AND($B$2="5th"),'6'!Z113,IF(AND($B$2="Final Report"),'6'!AD113,IF(AND($B$2="Base Line"),'6'!F113,"")))))))</f>
        <v>0</v>
      </c>
      <c r="E18" s="963">
        <f>IF(AND($B$2="1st"),'6'!J114,IF(AND($B$2="2nd"),'6'!N114,IF(AND($B$2="3rd"),'6'!R114,IF(AND($B$2="4th"),'6'!V114,IF(AND($B$2="5th"),'6'!Z114,IF(AND($B$2="Final Report"),'6'!AD114,IF(AND($B$2="Base Line"),'6'!F114,"")))))))</f>
        <v>1</v>
      </c>
      <c r="F18" s="963">
        <f>IF(AND($B$2="1st"),'6'!J115,IF(AND($B$2="2nd"),'6'!N115,IF(AND($B$2="3rd"),'6'!R115,IF(AND($B$2="4th"),'6'!V115,IF(AND($B$2="5th"),'6'!Z115,IF(AND($B$2="Final Report"),'6'!AD115,IF(AND($B$2="Base Line"),'6'!F115,"")))))))</f>
        <v>1</v>
      </c>
      <c r="G18" s="963">
        <f>IF(AND($B$2="1st"),'6'!J116,IF(AND($B$2="2nd"),'6'!N116,IF(AND($B$2="3rd"),'6'!R116,IF(AND($B$2="4th"),'6'!V116,IF(AND($B$2="5th"),'6'!Z116,IF(AND($B$2="Final Report"),'6'!AD116,IF(AND($B$2="Base Line"),'6'!F116,"")))))))</f>
        <v>2</v>
      </c>
      <c r="H18" s="963">
        <f>IF(AND($B$2="1st"),'6'!J117,IF(AND($B$2="2nd"),'6'!N117,IF(AND($B$2="3rd"),'6'!R117,IF(AND($B$2="4th"),'6'!V117,IF(AND($B$2="5th"),'6'!Z117,IF(AND($B$2="Final Report"),'6'!AD117,IF(AND($B$2="Base Line"),'6'!F117,"")))))))</f>
        <v>1</v>
      </c>
      <c r="I18" s="963">
        <f>IF(AND($B$2="1st"),'6'!AI113,IF(AND($B$2="2nd"),'6'!AM113,IF(AND($B$2="3rd"),'6'!AQ113,IF(AND($B$2="4th"),'6'!AU113,IF(AND($B$2="5th"),'6'!AY113,IF(AND($B$2="Final Report"),'6'!BC113,IF(AND($B$2="Base Line"),'6'!AE113,"")))))))</f>
        <v>1</v>
      </c>
      <c r="J18" s="963">
        <f>IF(AND($B$2="1st"),'6'!AI114,IF(AND($B$2="2nd"),'6'!AM114,IF(AND($B$2="3rd"),'6'!AQ114,IF(AND($B$2="4th"),'6'!AU114,IF(AND($B$2="5th"),'6'!AY114,IF(AND($B$2="Final Report"),'6'!BC114,IF(AND($B$2="Base Line"),'6'!AE114,"")))))))</f>
        <v>2</v>
      </c>
      <c r="K18" s="963">
        <f>IF(AND($B$2="1st"),'6'!AI115,IF(AND($B$2="2nd"),'6'!AM115,IF(AND($B$2="3rd"),'6'!AQ115,IF(AND($B$2="4th"),'6'!AU115,IF(AND($B$2="5th"),'6'!AY115,IF(AND($B$2="Final Report"),'6'!BC115,IF(AND($B$2="Base Line"),'6'!AE115,"")))))))</f>
        <v>1</v>
      </c>
      <c r="L18" s="963">
        <f>IF(AND($B$2="1st"),'6'!AI116,IF(AND($B$2="2nd"),'6'!AM116,IF(AND($B$2="3rd"),'6'!AQ116,IF(AND($B$2="4th"),'6'!AU116,IF(AND($B$2="5th"),'6'!AY116,IF(AND($B$2="Final Report"),'6'!BC116,IF(AND($B$2="Base Line"),'6'!AE116,"")))))))</f>
        <v>1</v>
      </c>
      <c r="M18" s="963">
        <f>IF(AND($B$2="1st"),'6'!AI117,IF(AND($B$2="2nd"),'6'!AM117,IF(AND($B$2="3rd"),'6'!AQ117,IF(AND($B$2="4th"),'6'!AU117,IF(AND($B$2="5th"),'6'!AY117,IF(AND($B$2="Final Report"),'6'!BC117,IF(AND($B$2="Base Line"),'6'!AE117,"")))))))</f>
        <v>1</v>
      </c>
      <c r="N18" s="963">
        <f>IF(AND($B$2="1st"),'6'!BH113,IF(AND($B$2="2nd"),'6'!BL113,IF(AND($B$2="3rd"),'6'!BP113,IF(AND($B$2="4th"),'6'!BT113,IF(AND($B$2="5th"),'6'!BX113,IF(AND($B$2="Final Report"),'6'!CB113,IF(AND($B$2="Base Line"),'6'!BD113,"")))))))</f>
        <v>0</v>
      </c>
      <c r="O18" s="963">
        <f>IF(AND($B$2="1st"),'6'!BH114,IF(AND($B$2="2nd"),'6'!BL114,IF(AND($B$2="3rd"),'6'!BP114,IF(AND($B$2="4th"),'6'!BT114,IF(AND($B$2="5th"),'6'!BX114,IF(AND($B$2="Final Report"),'6'!CB114,IF(AND($B$2="Base Line"),'6'!BD114,"")))))))</f>
        <v>1</v>
      </c>
      <c r="P18" s="963">
        <f>IF(AND($B$2="1st"),'6'!BH115,IF(AND($B$2="2nd"),'6'!BL115,IF(AND($B$2="3rd"),'6'!BP115,IF(AND($B$2="4th"),'6'!BT115,IF(AND($B$2="5th"),'6'!BX115,IF(AND($B$2="Final Report"),'6'!CB115,IF(AND($B$2="Base Line"),'6'!BD115,"")))))))</f>
        <v>1</v>
      </c>
      <c r="Q18" s="963">
        <f>IF(AND($B$2="1st"),'6'!BH116,IF(AND($B$2="2nd"),'6'!BL116,IF(AND($B$2="3rd"),'6'!BP116,IF(AND($B$2="4th"),'6'!BT116,IF(AND($B$2="5th"),'6'!BX116,IF(AND($B$2="Final Report"),'6'!CB116,IF(AND($B$2="Base Line"),'6'!BD116,"")))))))</f>
        <v>1</v>
      </c>
      <c r="R18" s="963">
        <f>IF(AND($B$2="1st"),'6'!BH117,IF(AND($B$2="2nd"),'6'!BL117,IF(AND($B$2="3rd"),'6'!BP117,IF(AND($B$2="4th"),'6'!BT117,IF(AND($B$2="5th"),'6'!BX117,IF(AND($B$2="Final Report"),'6'!CB117,IF(AND($B$2="Base Line"),'6'!BD117,"")))))))</f>
        <v>1</v>
      </c>
      <c r="S18" s="963">
        <f>IF(AND($B$2="1st"),'6'!CG113,IF(AND($B$2="2nd"),'6'!CK113,IF(AND($B$2="3rd"),'6'!CO113,IF(AND($B$2="4th"),'6'!CS113,IF(AND($B$2="5th"),'6'!CW113,IF(AND($B$2="Final Report"),'6'!DA113,IF(AND($B$2="Base Line"),'6'!CC113,"")))))))</f>
        <v>0</v>
      </c>
      <c r="T18" s="963">
        <f>IF(AND($B$2="1st"),'6'!CG114,IF(AND($B$2="2nd"),'6'!CK114,IF(AND($B$2="3rd"),'6'!CO114,IF(AND($B$2="4th"),'6'!CS114,IF(AND($B$2="5th"),'6'!CW114,IF(AND($B$2="Final Report"),'6'!DA114,IF(AND($B$2="Base Line"),'6'!CC114,"")))))))</f>
        <v>1</v>
      </c>
      <c r="U18" s="963">
        <f>IF(AND($B$2="1st"),'6'!CG115,IF(AND($B$2="2nd"),'6'!CK115,IF(AND($B$2="3rd"),'6'!CO115,IF(AND($B$2="4th"),'6'!CS115,IF(AND($B$2="5th"),'6'!CW115,IF(AND($B$2="Final Report"),'6'!DA115,IF(AND($B$2="Base Line"),'6'!CC115,"")))))))</f>
        <v>1</v>
      </c>
      <c r="V18" s="963">
        <f>IF(AND($B$2="1st"),'6'!CG116,IF(AND($B$2="2nd"),'6'!CK116,IF(AND($B$2="3rd"),'6'!CO116,IF(AND($B$2="4th"),'6'!CS116,IF(AND($B$2="5th"),'6'!CW116,IF(AND($B$2="Final Report"),'6'!DA116,IF(AND($B$2="Base Line"),'6'!CC116,"")))))))</f>
        <v>1</v>
      </c>
      <c r="W18" s="963">
        <f>IF(AND($B$2="1st"),'6'!CG117,IF(AND($B$2="2nd"),'6'!CK117,IF(AND($B$2="3rd"),'6'!CO117,IF(AND($B$2="4th"),'6'!CS117,IF(AND($B$2="5th"),'6'!CW117,IF(AND($B$2="Final Report"),'6'!DA117,IF(AND($B$2="Base Line"),'6'!CC117,"")))))))</f>
        <v>1</v>
      </c>
      <c r="X18" s="963">
        <f>IF(AND($B$2="1st"),'6'!DF113,IF(AND($B$2="2nd"),'6'!DJ113,IF(AND($B$2="3rd"),'6'!DN113,IF(AND($B$2="4th"),'6'!DR113,IF(AND($B$2="5th"),'6'!DV113,IF(AND($B$2="Final Report"),'6'!DZ113,IF(AND($B$2="Base Line"),'6'!DB113,"")))))))</f>
        <v>0</v>
      </c>
      <c r="Y18" s="963">
        <f>IF(AND($B$2="1st"),'6'!DF114,IF(AND($B$2="2nd"),'6'!DJ114,IF(AND($B$2="3rd"),'6'!DN114,IF(AND($B$2="4th"),'6'!DR114,IF(AND($B$2="5th"),'6'!DV114,IF(AND($B$2="Final Report"),'6'!DZ114,IF(AND($B$2="Base Line"),'6'!DB114,"")))))))</f>
        <v>1</v>
      </c>
      <c r="Z18" s="963">
        <f>IF(AND($B$2="1st"),'6'!DF115,IF(AND($B$2="2nd"),'6'!DJ115,IF(AND($B$2="3rd"),'6'!DN115,IF(AND($B$2="4th"),'6'!DR115,IF(AND($B$2="5th"),'6'!DV115,IF(AND($B$2="Final Report"),'6'!DZ115,IF(AND($B$2="Base Line"),'6'!DB115,"")))))))</f>
        <v>1</v>
      </c>
      <c r="AA18" s="963">
        <f>IF(AND($B$2="1st"),'6'!DF116,IF(AND($B$2="2nd"),'6'!DJ116,IF(AND($B$2="3rd"),'6'!DN116,IF(AND($B$2="4th"),'6'!DR116,IF(AND($B$2="5th"),'6'!DV116,IF(AND($B$2="Final Report"),'6'!DZ116,IF(AND($B$2="Base Line"),'6'!DB116,"")))))))</f>
        <v>1</v>
      </c>
      <c r="AB18" s="963">
        <f>IF(AND($B$2="1st"),'6'!DF117,IF(AND($B$2="2nd"),'6'!DJ117,IF(AND($B$2="3rd"),'6'!DN117,IF(AND($B$2="4th"),'6'!DR117,IF(AND($B$2="5th"),'6'!DV117,IF(AND($B$2="Final Report"),'6'!DZ117,IF(AND($B$2="Base Line"),'6'!DB117,"")))))))</f>
        <v>1</v>
      </c>
      <c r="AC18" s="963">
        <f>IF(AND($B$2="1st"),'6'!EE113,IF(AND($B$2="2nd"),'6'!EI113,IF(AND($B$2="3rd"),'6'!EM113,IF(AND($B$2="4th"),'6'!EQ113,IF(AND($B$2="5th"),'6'!EU113,IF(AND($B$2="Final Report"),'6'!EY113,IF(AND($B$2="Base Line"),'6'!EA113,"")))))))</f>
        <v>0</v>
      </c>
      <c r="AD18" s="963">
        <f>IF(AND($B$2="1st"),'6'!EE114,IF(AND($B$2="2nd"),'6'!EI114,IF(AND($B$2="3rd"),'6'!EM114,IF(AND($B$2="4th"),'6'!EQ114,IF(AND($B$2="5th"),'6'!EU114,IF(AND($B$2="Final Report"),'6'!EY114,IF(AND($B$2="Base Line"),'6'!EA114,"")))))))</f>
        <v>1</v>
      </c>
      <c r="AE18" s="963">
        <f>IF(AND($B$2="1st"),'6'!EE115,IF(AND($B$2="2nd"),'6'!EI115,IF(AND($B$2="3rd"),'6'!EM115,IF(AND($B$2="4th"),'6'!EQ115,IF(AND($B$2="5th"),'6'!EU115,IF(AND($B$2="Final Report"),'6'!EY115,IF(AND($B$2="Base Line"),'6'!EA115,"")))))))</f>
        <v>1</v>
      </c>
      <c r="AF18" s="963">
        <f>IF(AND($B$2="1st"),'6'!EE116,IF(AND($B$2="2nd"),'6'!EI116,IF(AND($B$2="3rd"),'6'!EM116,IF(AND($B$2="4th"),'6'!EQ116,IF(AND($B$2="5th"),'6'!EU116,IF(AND($B$2="Final Report"),'6'!EY116,IF(AND($B$2="Base Line"),'6'!EA116,"")))))))</f>
        <v>1</v>
      </c>
      <c r="AG18" s="963">
        <f>IF(AND($B$2="1st"),'6'!EE117,IF(AND($B$2="2nd"),'6'!EI117,IF(AND($B$2="3rd"),'6'!EM117,IF(AND($B$2="4th"),'6'!EQ117,IF(AND($B$2="5th"),'6'!EU117,IF(AND($B$2="Final Report"),'6'!EY117,IF(AND($B$2="Base Line"),'6'!EA117,"")))))))</f>
        <v>1</v>
      </c>
    </row>
    <row r="19" spans="1:33" ht="15" customHeight="1">
      <c r="A19" s="958"/>
      <c r="B19" s="960"/>
      <c r="C19" s="962"/>
      <c r="D19" s="964"/>
      <c r="E19" s="964"/>
      <c r="F19" s="964"/>
      <c r="G19" s="964"/>
      <c r="H19" s="964"/>
      <c r="I19" s="964"/>
      <c r="J19" s="964"/>
      <c r="K19" s="964"/>
      <c r="L19" s="964"/>
      <c r="M19" s="964"/>
      <c r="N19" s="964"/>
      <c r="O19" s="964"/>
      <c r="P19" s="964"/>
      <c r="Q19" s="964"/>
      <c r="R19" s="964"/>
      <c r="S19" s="964"/>
      <c r="T19" s="964"/>
      <c r="U19" s="964"/>
      <c r="V19" s="964"/>
      <c r="W19" s="964"/>
      <c r="X19" s="964"/>
      <c r="Y19" s="964"/>
      <c r="Z19" s="964"/>
      <c r="AA19" s="964"/>
      <c r="AB19" s="964"/>
      <c r="AC19" s="964"/>
      <c r="AD19" s="964"/>
      <c r="AE19" s="964"/>
      <c r="AF19" s="964"/>
      <c r="AG19" s="964"/>
    </row>
    <row r="20" spans="1:33" ht="15" customHeight="1">
      <c r="A20" s="957">
        <v>7</v>
      </c>
      <c r="B20" s="959">
        <f>IF(AND(B2=""),"",'7'!P7)</f>
        <v>5</v>
      </c>
      <c r="C20" s="961">
        <f>IF(AND($B$2="1st"),'7'!FY115,IF(AND($B$2="2nd"),'7'!GA115,IF(AND($B$2="3rd"),'7'!GC115,IF(AND($B$2="4th"),'7'!GE115,IF(AND($B$2="5th"),'7'!GG115,IF(AND($B$2="Final Report"),'7'!GH115,IF(AND($B$2="Base Line"),'7'!FV115,"")))))))</f>
        <v>3.96</v>
      </c>
      <c r="D20" s="963">
        <f>IF(AND($B$2="1st"),'7'!J113,IF(AND($B$2="2nd"),'7'!N113,IF(AND($B$2="3rd"),'7'!R113,IF(AND($B$2="4th"),'7'!V113,IF(AND($B$2="5th"),'7'!Z113,IF(AND($B$2="Final Report"),'7'!AD113,IF(AND($B$2="Base Line"),'7'!F113,"")))))))</f>
        <v>0</v>
      </c>
      <c r="E20" s="963">
        <f>IF(AND($B$2="1st"),'7'!J114,IF(AND($B$2="2nd"),'7'!N114,IF(AND($B$2="3rd"),'7'!R114,IF(AND($B$2="4th"),'7'!V114,IF(AND($B$2="5th"),'7'!Z114,IF(AND($B$2="Final Report"),'7'!AD114,IF(AND($B$2="Base Line"),'7'!F114,"")))))))</f>
        <v>0</v>
      </c>
      <c r="F20" s="963">
        <f>IF(AND($B$2="1st"),'7'!J115,IF(AND($B$2="2nd"),'7'!N115,IF(AND($B$2="3rd"),'7'!R115,IF(AND($B$2="4th"),'7'!V115,IF(AND($B$2="5th"),'7'!Z115,IF(AND($B$2="Final Report"),'7'!AD115,IF(AND($B$2="Base Line"),'7'!F115,"")))))))</f>
        <v>0</v>
      </c>
      <c r="G20" s="963">
        <f>IF(AND($B$2="1st"),'7'!J116,IF(AND($B$2="2nd"),'7'!N116,IF(AND($B$2="3rd"),'7'!R116,IF(AND($B$2="4th"),'7'!V116,IF(AND($B$2="5th"),'7'!Z116,IF(AND($B$2="Final Report"),'7'!AD116,IF(AND($B$2="Base Line"),'7'!F116,"")))))))</f>
        <v>2</v>
      </c>
      <c r="H20" s="963">
        <f>IF(AND($B$2="1st"),'7'!J117,IF(AND($B$2="2nd"),'7'!N117,IF(AND($B$2="3rd"),'7'!R117,IF(AND($B$2="4th"),'7'!V117,IF(AND($B$2="5th"),'7'!Z117,IF(AND($B$2="Final Report"),'7'!AD117,IF(AND($B$2="Base Line"),'7'!F117,"")))))))</f>
        <v>0</v>
      </c>
      <c r="I20" s="963">
        <f>IF(AND($B$2="1st"),'7'!AI113,IF(AND($B$2="2nd"),'7'!AM113,IF(AND($B$2="3rd"),'7'!AQ113,IF(AND($B$2="4th"),'7'!AU113,IF(AND($B$2="5th"),'7'!AY113,IF(AND($B$2="Final Report"),'7'!BC113,IF(AND($B$2="Base Line"),'7'!AE113,"")))))))</f>
        <v>0</v>
      </c>
      <c r="J20" s="963">
        <f>IF(AND($B$2="1st"),'7'!AI114,IF(AND($B$2="2nd"),'7'!AM114,IF(AND($B$2="3rd"),'7'!AQ114,IF(AND($B$2="4th"),'7'!AU114,IF(AND($B$2="5th"),'7'!AY114,IF(AND($B$2="Final Report"),'7'!BC114,IF(AND($B$2="Base Line"),'7'!AE114,"")))))))</f>
        <v>0</v>
      </c>
      <c r="K20" s="963">
        <f>IF(AND($B$2="1st"),'7'!AI115,IF(AND($B$2="2nd"),'7'!AM115,IF(AND($B$2="3rd"),'7'!AQ115,IF(AND($B$2="4th"),'7'!AU115,IF(AND($B$2="5th"),'7'!AY115,IF(AND($B$2="Final Report"),'7'!BC115,IF(AND($B$2="Base Line"),'7'!AE115,"")))))))</f>
        <v>0</v>
      </c>
      <c r="L20" s="963">
        <f>IF(AND($B$2="1st"),'7'!AI116,IF(AND($B$2="2nd"),'7'!AM116,IF(AND($B$2="3rd"),'7'!AQ116,IF(AND($B$2="4th"),'7'!AU116,IF(AND($B$2="5th"),'7'!AY116,IF(AND($B$2="Final Report"),'7'!BC116,IF(AND($B$2="Base Line"),'7'!AE116,"")))))))</f>
        <v>1</v>
      </c>
      <c r="M20" s="963">
        <f>IF(AND($B$2="1st"),'7'!AI117,IF(AND($B$2="2nd"),'7'!AM117,IF(AND($B$2="3rd"),'7'!AQ117,IF(AND($B$2="4th"),'7'!AU117,IF(AND($B$2="5th"),'7'!AY117,IF(AND($B$2="Final Report"),'7'!BC117,IF(AND($B$2="Base Line"),'7'!AE117,"")))))))</f>
        <v>0</v>
      </c>
      <c r="N20" s="963">
        <f>IF(AND($B$2="1st"),'7'!BH113,IF(AND($B$2="2nd"),'7'!BL113,IF(AND($B$2="3rd"),'7'!BP113,IF(AND($B$2="4th"),'7'!BT113,IF(AND($B$2="5th"),'7'!BX113,IF(AND($B$2="Final Report"),'7'!CB113,IF(AND($B$2="Base Line"),'7'!BD113,"")))))))</f>
        <v>0</v>
      </c>
      <c r="O20" s="963">
        <f>IF(AND($B$2="1st"),'7'!BH114,IF(AND($B$2="2nd"),'7'!BL114,IF(AND($B$2="3rd"),'7'!BP114,IF(AND($B$2="4th"),'7'!BT114,IF(AND($B$2="5th"),'7'!BX114,IF(AND($B$2="Final Report"),'7'!CB114,IF(AND($B$2="Base Line"),'7'!BD114,"")))))))</f>
        <v>0</v>
      </c>
      <c r="P20" s="963">
        <f>IF(AND($B$2="1st"),'7'!BH115,IF(AND($B$2="2nd"),'7'!BL115,IF(AND($B$2="3rd"),'7'!BP115,IF(AND($B$2="4th"),'7'!BT115,IF(AND($B$2="5th"),'7'!BX115,IF(AND($B$2="Final Report"),'7'!CB115,IF(AND($B$2="Base Line"),'7'!BD115,"")))))))</f>
        <v>0</v>
      </c>
      <c r="Q20" s="963">
        <f>IF(AND($B$2="1st"),'7'!BH116,IF(AND($B$2="2nd"),'7'!BL116,IF(AND($B$2="3rd"),'7'!BP116,IF(AND($B$2="4th"),'7'!BT116,IF(AND($B$2="5th"),'7'!BX116,IF(AND($B$2="Final Report"),'7'!CB116,IF(AND($B$2="Base Line"),'7'!BD116,"")))))))</f>
        <v>1</v>
      </c>
      <c r="R20" s="963">
        <f>IF(AND($B$2="1st"),'7'!BH117,IF(AND($B$2="2nd"),'7'!BL117,IF(AND($B$2="3rd"),'7'!BP117,IF(AND($B$2="4th"),'7'!BT117,IF(AND($B$2="5th"),'7'!BX117,IF(AND($B$2="Final Report"),'7'!CB117,IF(AND($B$2="Base Line"),'7'!BD117,"")))))))</f>
        <v>0</v>
      </c>
      <c r="S20" s="963">
        <f>IF(AND($B$2="1st"),'7'!CG113,IF(AND($B$2="2nd"),'7'!CK113,IF(AND($B$2="3rd"),'7'!CO113,IF(AND($B$2="4th"),'7'!CS113,IF(AND($B$2="5th"),'7'!CW113,IF(AND($B$2="Final Report"),'7'!DA113,IF(AND($B$2="Base Line"),'7'!CC113,"")))))))</f>
        <v>0</v>
      </c>
      <c r="T20" s="963">
        <f>IF(AND($B$2="1st"),'7'!CG114,IF(AND($B$2="2nd"),'7'!CK114,IF(AND($B$2="3rd"),'7'!CO114,IF(AND($B$2="4th"),'7'!CS114,IF(AND($B$2="5th"),'7'!CW114,IF(AND($B$2="Final Report"),'7'!DA114,IF(AND($B$2="Base Line"),'7'!CC114,"")))))))</f>
        <v>0</v>
      </c>
      <c r="U20" s="963">
        <f>IF(AND($B$2="1st"),'7'!CG115,IF(AND($B$2="2nd"),'7'!CK115,IF(AND($B$2="3rd"),'7'!CO115,IF(AND($B$2="4th"),'7'!CS115,IF(AND($B$2="5th"),'7'!CW115,IF(AND($B$2="Final Report"),'7'!DA115,IF(AND($B$2="Base Line"),'7'!CC115,"")))))))</f>
        <v>0</v>
      </c>
      <c r="V20" s="963">
        <f>IF(AND($B$2="1st"),'7'!CG116,IF(AND($B$2="2nd"),'7'!CK116,IF(AND($B$2="3rd"),'7'!CO116,IF(AND($B$2="4th"),'7'!CS116,IF(AND($B$2="5th"),'7'!CW116,IF(AND($B$2="Final Report"),'7'!DA116,IF(AND($B$2="Base Line"),'7'!CC116,"")))))))</f>
        <v>1</v>
      </c>
      <c r="W20" s="963">
        <f>IF(AND($B$2="1st"),'7'!CG117,IF(AND($B$2="2nd"),'7'!CK117,IF(AND($B$2="3rd"),'7'!CO117,IF(AND($B$2="4th"),'7'!CS117,IF(AND($B$2="5th"),'7'!CW117,IF(AND($B$2="Final Report"),'7'!DA117,IF(AND($B$2="Base Line"),'7'!CC117,"")))))))</f>
        <v>0</v>
      </c>
      <c r="X20" s="963">
        <f>IF(AND($B$2="1st"),'7'!DF113,IF(AND($B$2="2nd"),'7'!DJ113,IF(AND($B$2="3rd"),'7'!DN113,IF(AND($B$2="4th"),'7'!DR113,IF(AND($B$2="5th"),'7'!DV113,IF(AND($B$2="Final Report"),'7'!DZ113,IF(AND($B$2="Base Line"),'7'!DB113,"")))))))</f>
        <v>0</v>
      </c>
      <c r="Y20" s="963">
        <f>IF(AND($B$2="1st"),'7'!DF114,IF(AND($B$2="2nd"),'7'!DJ114,IF(AND($B$2="3rd"),'7'!DN114,IF(AND($B$2="4th"),'7'!DR114,IF(AND($B$2="5th"),'7'!DV114,IF(AND($B$2="Final Report"),'7'!DZ114,IF(AND($B$2="Base Line"),'7'!DB114,"")))))))</f>
        <v>0</v>
      </c>
      <c r="Z20" s="963">
        <f>IF(AND($B$2="1st"),'7'!DF115,IF(AND($B$2="2nd"),'7'!DJ115,IF(AND($B$2="3rd"),'7'!DN115,IF(AND($B$2="4th"),'7'!DR115,IF(AND($B$2="5th"),'7'!DV115,IF(AND($B$2="Final Report"),'7'!DZ115,IF(AND($B$2="Base Line"),'7'!DB115,"")))))))</f>
        <v>0</v>
      </c>
      <c r="AA20" s="963">
        <f>IF(AND($B$2="1st"),'7'!DF116,IF(AND($B$2="2nd"),'7'!DJ116,IF(AND($B$2="3rd"),'7'!DN116,IF(AND($B$2="4th"),'7'!DR116,IF(AND($B$2="5th"),'7'!DV116,IF(AND($B$2="Final Report"),'7'!DZ116,IF(AND($B$2="Base Line"),'7'!DB116,"")))))))</f>
        <v>1</v>
      </c>
      <c r="AB20" s="963">
        <f>IF(AND($B$2="1st"),'7'!DF117,IF(AND($B$2="2nd"),'7'!DJ117,IF(AND($B$2="3rd"),'7'!DN117,IF(AND($B$2="4th"),'7'!DR117,IF(AND($B$2="5th"),'7'!DV117,IF(AND($B$2="Final Report"),'7'!DZ117,IF(AND($B$2="Base Line"),'7'!DB117,"")))))))</f>
        <v>0</v>
      </c>
      <c r="AC20" s="963">
        <f>IF(AND($B$2="1st"),'7'!EE113,IF(AND($B$2="2nd"),'7'!EI113,IF(AND($B$2="3rd"),'7'!EM113,IF(AND($B$2="4th"),'7'!EQ113,IF(AND($B$2="5th"),'7'!EU113,IF(AND($B$2="Final Report"),'7'!EY113,IF(AND($B$2="Base Line"),'7'!EA113,"")))))))</f>
        <v>0</v>
      </c>
      <c r="AD20" s="963">
        <f>IF(AND($B$2="1st"),'7'!EE114,IF(AND($B$2="2nd"),'7'!EI114,IF(AND($B$2="3rd"),'7'!EM114,IF(AND($B$2="4th"),'7'!EQ114,IF(AND($B$2="5th"),'7'!EU114,IF(AND($B$2="Final Report"),'7'!EY114,IF(AND($B$2="Base Line"),'7'!EA114,"")))))))</f>
        <v>0</v>
      </c>
      <c r="AE20" s="963">
        <f>IF(AND($B$2="1st"),'7'!EE115,IF(AND($B$2="2nd"),'7'!EI115,IF(AND($B$2="3rd"),'7'!EM115,IF(AND($B$2="4th"),'7'!EQ115,IF(AND($B$2="5th"),'7'!EU115,IF(AND($B$2="Final Report"),'7'!EY115,IF(AND($B$2="Base Line"),'7'!EA115,"")))))))</f>
        <v>0</v>
      </c>
      <c r="AF20" s="963">
        <f>IF(AND($B$2="1st"),'7'!EE116,IF(AND($B$2="2nd"),'7'!EI116,IF(AND($B$2="3rd"),'7'!EM116,IF(AND($B$2="4th"),'7'!EQ116,IF(AND($B$2="5th"),'7'!EU116,IF(AND($B$2="Final Report"),'7'!EY116,IF(AND($B$2="Base Line"),'7'!EA116,"")))))))</f>
        <v>1</v>
      </c>
      <c r="AG20" s="963">
        <f>IF(AND($B$2="1st"),'7'!EE117,IF(AND($B$2="2nd"),'7'!EI117,IF(AND($B$2="3rd"),'7'!EM117,IF(AND($B$2="4th"),'7'!EQ117,IF(AND($B$2="5th"),'7'!EU117,IF(AND($B$2="Final Report"),'7'!EY117,IF(AND($B$2="Base Line"),'7'!EA117,"")))))))</f>
        <v>0</v>
      </c>
    </row>
    <row r="21" spans="1:33" ht="15" customHeight="1">
      <c r="A21" s="958"/>
      <c r="B21" s="960"/>
      <c r="C21" s="962"/>
      <c r="D21" s="964"/>
      <c r="E21" s="964"/>
      <c r="F21" s="964"/>
      <c r="G21" s="964"/>
      <c r="H21" s="964"/>
      <c r="I21" s="964"/>
      <c r="J21" s="964"/>
      <c r="K21" s="964"/>
      <c r="L21" s="964"/>
      <c r="M21" s="964"/>
      <c r="N21" s="964"/>
      <c r="O21" s="964"/>
      <c r="P21" s="964"/>
      <c r="Q21" s="964"/>
      <c r="R21" s="964"/>
      <c r="S21" s="964"/>
      <c r="T21" s="964"/>
      <c r="U21" s="964"/>
      <c r="V21" s="964"/>
      <c r="W21" s="964"/>
      <c r="X21" s="964"/>
      <c r="Y21" s="964"/>
      <c r="Z21" s="964"/>
      <c r="AA21" s="964"/>
      <c r="AB21" s="964"/>
      <c r="AC21" s="964"/>
      <c r="AD21" s="964"/>
      <c r="AE21" s="964"/>
      <c r="AF21" s="964"/>
      <c r="AG21" s="964"/>
    </row>
    <row r="22" spans="1:33" ht="15" customHeight="1">
      <c r="A22" s="957">
        <v>8</v>
      </c>
      <c r="B22" s="959">
        <f>IF(AND(B2=""),"",'8'!P7)</f>
        <v>15</v>
      </c>
      <c r="C22" s="961">
        <f>IF(AND($B$2="1st"),'8'!FY115,IF(AND($B$2="2nd"),'8'!GA115,IF(AND($B$2="3rd"),'8'!GC115,IF(AND($B$2="4th"),'8'!GE115,IF(AND($B$2="5th"),'8'!GG115,IF(AND($B$2="Final Report"),'8'!GH115,IF(AND($B$2="Base Line"),'8'!FV115,"")))))))</f>
        <v>12.92</v>
      </c>
      <c r="D22" s="963">
        <f>IF(AND($B$2="1st"),'8'!J113,IF(AND($B$2="2nd"),'8'!N113,IF(AND($B$2="3rd"),'8'!R113,IF(AND($B$2="4th"),'8'!V113,IF(AND($B$2="5th"),'8'!Z113,IF(AND($B$2="Final Report"),'8'!AD113,IF(AND($B$2="Base Line"),'8'!F113,"")))))))</f>
        <v>3</v>
      </c>
      <c r="E22" s="963">
        <f>IF(AND($B$2="1st"),'8'!J114,IF(AND($B$2="2nd"),'8'!N114,IF(AND($B$2="3rd"),'8'!R114,IF(AND($B$2="4th"),'8'!V114,IF(AND($B$2="5th"),'8'!Z114,IF(AND($B$2="Final Report"),'8'!AD114,IF(AND($B$2="Base Line"),'8'!F114,"")))))))</f>
        <v>2</v>
      </c>
      <c r="F22" s="963">
        <f>IF(AND($B$2="1st"),'8'!J115,IF(AND($B$2="2nd"),'8'!N115,IF(AND($B$2="3rd"),'8'!R115,IF(AND($B$2="4th"),'8'!V115,IF(AND($B$2="5th"),'8'!Z115,IF(AND($B$2="Final Report"),'8'!AD115,IF(AND($B$2="Base Line"),'8'!F115,"")))))))</f>
        <v>2</v>
      </c>
      <c r="G22" s="963">
        <f>IF(AND($B$2="1st"),'8'!J116,IF(AND($B$2="2nd"),'8'!N116,IF(AND($B$2="3rd"),'8'!R116,IF(AND($B$2="4th"),'8'!V116,IF(AND($B$2="5th"),'8'!Z116,IF(AND($B$2="Final Report"),'8'!AD116,IF(AND($B$2="Base Line"),'8'!F116,"")))))))</f>
        <v>3</v>
      </c>
      <c r="H22" s="963">
        <f>IF(AND($B$2="1st"),'8'!J117,IF(AND($B$2="2nd"),'8'!N117,IF(AND($B$2="3rd"),'8'!R117,IF(AND($B$2="4th"),'8'!V117,IF(AND($B$2="5th"),'8'!Z117,IF(AND($B$2="Final Report"),'8'!AD117,IF(AND($B$2="Base Line"),'8'!F117,"")))))))</f>
        <v>1</v>
      </c>
      <c r="I22" s="963">
        <f>IF(AND($B$2="1st"),'8'!AI113,IF(AND($B$2="2nd"),'8'!AM113,IF(AND($B$2="3rd"),'8'!AQ113,IF(AND($B$2="4th"),'8'!AU113,IF(AND($B$2="5th"),'8'!AY113,IF(AND($B$2="Final Report"),'8'!BC113,IF(AND($B$2="Base Line"),'8'!AE113,"")))))))</f>
        <v>3</v>
      </c>
      <c r="J22" s="963">
        <f>IF(AND($B$2="1st"),'8'!AI114,IF(AND($B$2="2nd"),'8'!AM114,IF(AND($B$2="3rd"),'8'!AQ114,IF(AND($B$2="4th"),'8'!AU114,IF(AND($B$2="5th"),'8'!AY114,IF(AND($B$2="Final Report"),'8'!BC114,IF(AND($B$2="Base Line"),'8'!AE114,"")))))))</f>
        <v>2</v>
      </c>
      <c r="K22" s="963">
        <f>IF(AND($B$2="1st"),'8'!AI115,IF(AND($B$2="2nd"),'8'!AM115,IF(AND($B$2="3rd"),'8'!AQ115,IF(AND($B$2="4th"),'8'!AU115,IF(AND($B$2="5th"),'8'!AY115,IF(AND($B$2="Final Report"),'8'!BC115,IF(AND($B$2="Base Line"),'8'!AE115,"")))))))</f>
        <v>2</v>
      </c>
      <c r="L22" s="963">
        <f>IF(AND($B$2="1st"),'8'!AI116,IF(AND($B$2="2nd"),'8'!AM116,IF(AND($B$2="3rd"),'8'!AQ116,IF(AND($B$2="4th"),'8'!AU116,IF(AND($B$2="5th"),'8'!AY116,IF(AND($B$2="Final Report"),'8'!BC116,IF(AND($B$2="Base Line"),'8'!AE116,"")))))))</f>
        <v>2</v>
      </c>
      <c r="M22" s="963">
        <f>IF(AND($B$2="1st"),'8'!AI117,IF(AND($B$2="2nd"),'8'!AM117,IF(AND($B$2="3rd"),'8'!AQ117,IF(AND($B$2="4th"),'8'!AU117,IF(AND($B$2="5th"),'8'!AY117,IF(AND($B$2="Final Report"),'8'!BC117,IF(AND($B$2="Base Line"),'8'!AE117,"")))))))</f>
        <v>1</v>
      </c>
      <c r="N22" s="963">
        <f>IF(AND($B$2="1st"),'8'!BH113,IF(AND($B$2="2nd"),'8'!BL113,IF(AND($B$2="3rd"),'8'!BP113,IF(AND($B$2="4th"),'8'!BT113,IF(AND($B$2="5th"),'8'!BX113,IF(AND($B$2="Final Report"),'8'!CB113,IF(AND($B$2="Base Line"),'8'!BD113,"")))))))</f>
        <v>3</v>
      </c>
      <c r="O22" s="963">
        <f>IF(AND($B$2="1st"),'8'!BH114,IF(AND($B$2="2nd"),'8'!BL114,IF(AND($B$2="3rd"),'8'!BP114,IF(AND($B$2="4th"),'8'!BT114,IF(AND($B$2="5th"),'8'!BX114,IF(AND($B$2="Final Report"),'8'!CB114,IF(AND($B$2="Base Line"),'8'!BD114,"")))))))</f>
        <v>2</v>
      </c>
      <c r="P22" s="963">
        <f>IF(AND($B$2="1st"),'8'!BH115,IF(AND($B$2="2nd"),'8'!BL115,IF(AND($B$2="3rd"),'8'!BP115,IF(AND($B$2="4th"),'8'!BT115,IF(AND($B$2="5th"),'8'!BX115,IF(AND($B$2="Final Report"),'8'!CB115,IF(AND($B$2="Base Line"),'8'!BD115,"")))))))</f>
        <v>2</v>
      </c>
      <c r="Q22" s="963">
        <f>IF(AND($B$2="1st"),'8'!BH116,IF(AND($B$2="2nd"),'8'!BL116,IF(AND($B$2="3rd"),'8'!BP116,IF(AND($B$2="4th"),'8'!BT116,IF(AND($B$2="5th"),'8'!BX116,IF(AND($B$2="Final Report"),'8'!CB116,IF(AND($B$2="Base Line"),'8'!BD116,"")))))))</f>
        <v>2</v>
      </c>
      <c r="R22" s="963">
        <f>IF(AND($B$2="1st"),'8'!BH117,IF(AND($B$2="2nd"),'8'!BL117,IF(AND($B$2="3rd"),'8'!BP117,IF(AND($B$2="4th"),'8'!BT117,IF(AND($B$2="5th"),'8'!BX117,IF(AND($B$2="Final Report"),'8'!CB117,IF(AND($B$2="Base Line"),'8'!BD117,"")))))))</f>
        <v>1</v>
      </c>
      <c r="S22" s="963">
        <f>IF(AND($B$2="1st"),'8'!CG113,IF(AND($B$2="2nd"),'8'!CK113,IF(AND($B$2="3rd"),'8'!CO113,IF(AND($B$2="4th"),'8'!CS113,IF(AND($B$2="5th"),'8'!CW113,IF(AND($B$2="Final Report"),'8'!DA113,IF(AND($B$2="Base Line"),'8'!CC113,"")))))))</f>
        <v>3</v>
      </c>
      <c r="T22" s="963">
        <f>IF(AND($B$2="1st"),'8'!CG114,IF(AND($B$2="2nd"),'8'!CK114,IF(AND($B$2="3rd"),'8'!CO114,IF(AND($B$2="4th"),'8'!CS114,IF(AND($B$2="5th"),'8'!CW114,IF(AND($B$2="Final Report"),'8'!DA114,IF(AND($B$2="Base Line"),'8'!CC114,"")))))))</f>
        <v>2</v>
      </c>
      <c r="U22" s="963">
        <f>IF(AND($B$2="1st"),'8'!CG115,IF(AND($B$2="2nd"),'8'!CK115,IF(AND($B$2="3rd"),'8'!CO115,IF(AND($B$2="4th"),'8'!CS115,IF(AND($B$2="5th"),'8'!CW115,IF(AND($B$2="Final Report"),'8'!DA115,IF(AND($B$2="Base Line"),'8'!CC115,"")))))))</f>
        <v>2</v>
      </c>
      <c r="V22" s="963">
        <f>IF(AND($B$2="1st"),'8'!CG116,IF(AND($B$2="2nd"),'8'!CK116,IF(AND($B$2="3rd"),'8'!CO116,IF(AND($B$2="4th"),'8'!CS116,IF(AND($B$2="5th"),'8'!CW116,IF(AND($B$2="Final Report"),'8'!DA116,IF(AND($B$2="Base Line"),'8'!CC116,"")))))))</f>
        <v>2</v>
      </c>
      <c r="W22" s="963">
        <f>IF(AND($B$2="1st"),'8'!CG117,IF(AND($B$2="2nd"),'8'!CK117,IF(AND($B$2="3rd"),'8'!CO117,IF(AND($B$2="4th"),'8'!CS117,IF(AND($B$2="5th"),'8'!CW117,IF(AND($B$2="Final Report"),'8'!DA117,IF(AND($B$2="Base Line"),'8'!CC117,"")))))))</f>
        <v>1</v>
      </c>
      <c r="X22" s="963">
        <f>IF(AND($B$2="1st"),'8'!DF113,IF(AND($B$2="2nd"),'8'!DJ113,IF(AND($B$2="3rd"),'8'!DN113,IF(AND($B$2="4th"),'8'!DR113,IF(AND($B$2="5th"),'8'!DV113,IF(AND($B$2="Final Report"),'8'!DZ113,IF(AND($B$2="Base Line"),'8'!DB113,"")))))))</f>
        <v>3</v>
      </c>
      <c r="Y22" s="963">
        <f>IF(AND($B$2="1st"),'8'!DF114,IF(AND($B$2="2nd"),'8'!DJ114,IF(AND($B$2="3rd"),'8'!DN114,IF(AND($B$2="4th"),'8'!DR114,IF(AND($B$2="5th"),'8'!DV114,IF(AND($B$2="Final Report"),'8'!DZ114,IF(AND($B$2="Base Line"),'8'!DB114,"")))))))</f>
        <v>2</v>
      </c>
      <c r="Z22" s="963">
        <f>IF(AND($B$2="1st"),'8'!DF115,IF(AND($B$2="2nd"),'8'!DJ115,IF(AND($B$2="3rd"),'8'!DN115,IF(AND($B$2="4th"),'8'!DR115,IF(AND($B$2="5th"),'8'!DV115,IF(AND($B$2="Final Report"),'8'!DZ115,IF(AND($B$2="Base Line"),'8'!DB115,"")))))))</f>
        <v>2</v>
      </c>
      <c r="AA22" s="963">
        <f>IF(AND($B$2="1st"),'8'!DF116,IF(AND($B$2="2nd"),'8'!DJ116,IF(AND($B$2="3rd"),'8'!DN116,IF(AND($B$2="4th"),'8'!DR116,IF(AND($B$2="5th"),'8'!DV116,IF(AND($B$2="Final Report"),'8'!DZ116,IF(AND($B$2="Base Line"),'8'!DB116,"")))))))</f>
        <v>2</v>
      </c>
      <c r="AB22" s="963">
        <f>IF(AND($B$2="1st"),'8'!DF117,IF(AND($B$2="2nd"),'8'!DJ117,IF(AND($B$2="3rd"),'8'!DN117,IF(AND($B$2="4th"),'8'!DR117,IF(AND($B$2="5th"),'8'!DV117,IF(AND($B$2="Final Report"),'8'!DZ117,IF(AND($B$2="Base Line"),'8'!DB117,"")))))))</f>
        <v>1</v>
      </c>
      <c r="AC22" s="963">
        <f>IF(AND($B$2="1st"),'8'!EE113,IF(AND($B$2="2nd"),'8'!EI113,IF(AND($B$2="3rd"),'8'!EM113,IF(AND($B$2="4th"),'8'!EQ113,IF(AND($B$2="5th"),'8'!EU113,IF(AND($B$2="Final Report"),'8'!EY113,IF(AND($B$2="Base Line"),'8'!EA113,"")))))))</f>
        <v>3</v>
      </c>
      <c r="AD22" s="963">
        <f>IF(AND($B$2="1st"),'8'!EE114,IF(AND($B$2="2nd"),'8'!EI114,IF(AND($B$2="3rd"),'8'!EM114,IF(AND($B$2="4th"),'8'!EQ114,IF(AND($B$2="5th"),'8'!EU114,IF(AND($B$2="Final Report"),'8'!EY114,IF(AND($B$2="Base Line"),'8'!EA114,"")))))))</f>
        <v>2</v>
      </c>
      <c r="AE22" s="963">
        <f>IF(AND($B$2="1st"),'8'!EE115,IF(AND($B$2="2nd"),'8'!EI115,IF(AND($B$2="3rd"),'8'!EM115,IF(AND($B$2="4th"),'8'!EQ115,IF(AND($B$2="5th"),'8'!EU115,IF(AND($B$2="Final Report"),'8'!EY115,IF(AND($B$2="Base Line"),'8'!EA115,"")))))))</f>
        <v>2</v>
      </c>
      <c r="AF22" s="963">
        <f>IF(AND($B$2="1st"),'8'!EE116,IF(AND($B$2="2nd"),'8'!EI116,IF(AND($B$2="3rd"),'8'!EM116,IF(AND($B$2="4th"),'8'!EQ116,IF(AND($B$2="5th"),'8'!EU116,IF(AND($B$2="Final Report"),'8'!EY116,IF(AND($B$2="Base Line"),'8'!EA116,"")))))))</f>
        <v>2</v>
      </c>
      <c r="AG22" s="963">
        <f>IF(AND($B$2="1st"),'8'!EE117,IF(AND($B$2="2nd"),'8'!EI117,IF(AND($B$2="3rd"),'8'!EM117,IF(AND($B$2="4th"),'8'!EQ117,IF(AND($B$2="5th"),'8'!EU117,IF(AND($B$2="Final Report"),'8'!EY117,IF(AND($B$2="Base Line"),'8'!EA117,"")))))))</f>
        <v>1</v>
      </c>
    </row>
    <row r="23" spans="1:33" ht="15" customHeight="1">
      <c r="A23" s="958"/>
      <c r="B23" s="960"/>
      <c r="C23" s="962"/>
      <c r="D23" s="964"/>
      <c r="E23" s="964"/>
      <c r="F23" s="964"/>
      <c r="G23" s="964"/>
      <c r="H23" s="964"/>
      <c r="I23" s="964"/>
      <c r="J23" s="964"/>
      <c r="K23" s="964"/>
      <c r="L23" s="964"/>
      <c r="M23" s="964"/>
      <c r="N23" s="964"/>
      <c r="O23" s="964"/>
      <c r="P23" s="964"/>
      <c r="Q23" s="964"/>
      <c r="R23" s="964"/>
      <c r="S23" s="964"/>
      <c r="T23" s="964"/>
      <c r="U23" s="964"/>
      <c r="V23" s="964"/>
      <c r="W23" s="964"/>
      <c r="X23" s="964"/>
      <c r="Y23" s="964"/>
      <c r="Z23" s="964"/>
      <c r="AA23" s="964"/>
      <c r="AB23" s="964"/>
      <c r="AC23" s="964"/>
      <c r="AD23" s="964"/>
      <c r="AE23" s="964"/>
      <c r="AF23" s="964"/>
      <c r="AG23" s="964"/>
    </row>
    <row r="24" spans="1:33" ht="18" customHeight="1">
      <c r="A24" s="967" t="s">
        <v>42</v>
      </c>
      <c r="B24" s="968">
        <f>IF(AND(B2=""),"",SUM(B18:B23))</f>
        <v>31</v>
      </c>
      <c r="C24" s="970">
        <f>IF(AND(B2=""),"",SUM(C18:C23))</f>
        <v>27.439999999999998</v>
      </c>
      <c r="D24" s="963">
        <f>IF(AND($B$2=""),"",SUM(D18:D23))</f>
        <v>3</v>
      </c>
      <c r="E24" s="963">
        <f>IF(AND($B$2=""),"",SUM(E18:E23))</f>
        <v>3</v>
      </c>
      <c r="F24" s="963">
        <f t="shared" ref="F24:AF24" si="1">IF(AND($B$2=""),"",SUM(F18:F23))</f>
        <v>3</v>
      </c>
      <c r="G24" s="963">
        <f t="shared" si="1"/>
        <v>7</v>
      </c>
      <c r="H24" s="963">
        <f t="shared" si="1"/>
        <v>2</v>
      </c>
      <c r="I24" s="963">
        <f t="shared" si="1"/>
        <v>4</v>
      </c>
      <c r="J24" s="963">
        <f t="shared" si="1"/>
        <v>4</v>
      </c>
      <c r="K24" s="963">
        <f t="shared" si="1"/>
        <v>3</v>
      </c>
      <c r="L24" s="963">
        <f t="shared" si="1"/>
        <v>4</v>
      </c>
      <c r="M24" s="963">
        <f t="shared" si="1"/>
        <v>2</v>
      </c>
      <c r="N24" s="963">
        <f t="shared" si="1"/>
        <v>3</v>
      </c>
      <c r="O24" s="963">
        <f t="shared" si="1"/>
        <v>3</v>
      </c>
      <c r="P24" s="963">
        <f t="shared" si="1"/>
        <v>3</v>
      </c>
      <c r="Q24" s="963">
        <f t="shared" si="1"/>
        <v>4</v>
      </c>
      <c r="R24" s="963">
        <f t="shared" si="1"/>
        <v>2</v>
      </c>
      <c r="S24" s="963">
        <f t="shared" si="1"/>
        <v>3</v>
      </c>
      <c r="T24" s="963">
        <f t="shared" si="1"/>
        <v>3</v>
      </c>
      <c r="U24" s="963">
        <f t="shared" si="1"/>
        <v>3</v>
      </c>
      <c r="V24" s="963">
        <f t="shared" si="1"/>
        <v>4</v>
      </c>
      <c r="W24" s="963">
        <f t="shared" si="1"/>
        <v>2</v>
      </c>
      <c r="X24" s="963">
        <f t="shared" si="1"/>
        <v>3</v>
      </c>
      <c r="Y24" s="963">
        <f t="shared" si="1"/>
        <v>3</v>
      </c>
      <c r="Z24" s="963">
        <f t="shared" si="1"/>
        <v>3</v>
      </c>
      <c r="AA24" s="963">
        <f t="shared" si="1"/>
        <v>4</v>
      </c>
      <c r="AB24" s="963">
        <f t="shared" si="1"/>
        <v>2</v>
      </c>
      <c r="AC24" s="963">
        <f t="shared" si="1"/>
        <v>3</v>
      </c>
      <c r="AD24" s="963">
        <f t="shared" si="1"/>
        <v>3</v>
      </c>
      <c r="AE24" s="963">
        <f t="shared" si="1"/>
        <v>3</v>
      </c>
      <c r="AF24" s="963">
        <f t="shared" si="1"/>
        <v>4</v>
      </c>
      <c r="AG24" s="963">
        <f>IF(AND($B$2=""),"",SUM(AG18:AG23))</f>
        <v>2</v>
      </c>
    </row>
    <row r="25" spans="1:33" ht="20.25" customHeight="1">
      <c r="A25" s="836"/>
      <c r="B25" s="969"/>
      <c r="C25" s="971"/>
      <c r="D25" s="964"/>
      <c r="E25" s="964"/>
      <c r="F25" s="964"/>
      <c r="G25" s="964"/>
      <c r="H25" s="964"/>
      <c r="I25" s="964"/>
      <c r="J25" s="964"/>
      <c r="K25" s="964"/>
      <c r="L25" s="964"/>
      <c r="M25" s="964"/>
      <c r="N25" s="964"/>
      <c r="O25" s="964"/>
      <c r="P25" s="964"/>
      <c r="Q25" s="964"/>
      <c r="R25" s="964"/>
      <c r="S25" s="964"/>
      <c r="T25" s="964"/>
      <c r="U25" s="964"/>
      <c r="V25" s="964"/>
      <c r="W25" s="964"/>
      <c r="X25" s="964"/>
      <c r="Y25" s="964"/>
      <c r="Z25" s="964"/>
      <c r="AA25" s="964"/>
      <c r="AB25" s="964"/>
      <c r="AC25" s="964"/>
      <c r="AD25" s="964"/>
      <c r="AE25" s="964"/>
      <c r="AF25" s="964"/>
      <c r="AG25" s="964"/>
    </row>
    <row r="26" spans="1:33" ht="21.75" customHeight="1">
      <c r="A26" s="977" t="s">
        <v>51</v>
      </c>
      <c r="B26" s="978"/>
      <c r="C26" s="972">
        <f>IF(AND(B2=""),"",IF(AND(B24=""),"",C24/B24*100))</f>
        <v>88.516129032258064</v>
      </c>
      <c r="D26" s="974">
        <f>IF(AND($B$2=""),"",IF(AND($B$24=""),"",IF(AND(D24="0"),"",D24/$B$24*100)))</f>
        <v>9.67741935483871</v>
      </c>
      <c r="E26" s="974">
        <f>IF(AND($B$2=""),"",IF(AND($B$24=""),"",IF(AND(E24=""),"",E24/$B$24*100)))</f>
        <v>9.67741935483871</v>
      </c>
      <c r="F26" s="974">
        <f t="shared" ref="F26:AF26" si="2">IF(AND($B$2=""),"",IF(AND($B$24=""),"",IF(AND(F24=""),"",F24/$B$24*100)))</f>
        <v>9.67741935483871</v>
      </c>
      <c r="G26" s="974">
        <f t="shared" si="2"/>
        <v>22.58064516129032</v>
      </c>
      <c r="H26" s="974">
        <f t="shared" si="2"/>
        <v>6.4516129032258061</v>
      </c>
      <c r="I26" s="974">
        <f t="shared" si="2"/>
        <v>12.903225806451612</v>
      </c>
      <c r="J26" s="974">
        <f t="shared" si="2"/>
        <v>12.903225806451612</v>
      </c>
      <c r="K26" s="974">
        <f t="shared" si="2"/>
        <v>9.67741935483871</v>
      </c>
      <c r="L26" s="974">
        <f t="shared" si="2"/>
        <v>12.903225806451612</v>
      </c>
      <c r="M26" s="974">
        <f t="shared" si="2"/>
        <v>6.4516129032258061</v>
      </c>
      <c r="N26" s="974">
        <f t="shared" si="2"/>
        <v>9.67741935483871</v>
      </c>
      <c r="O26" s="974">
        <f t="shared" si="2"/>
        <v>9.67741935483871</v>
      </c>
      <c r="P26" s="974">
        <f t="shared" si="2"/>
        <v>9.67741935483871</v>
      </c>
      <c r="Q26" s="974">
        <f t="shared" si="2"/>
        <v>12.903225806451612</v>
      </c>
      <c r="R26" s="974">
        <f t="shared" si="2"/>
        <v>6.4516129032258061</v>
      </c>
      <c r="S26" s="974">
        <f t="shared" si="2"/>
        <v>9.67741935483871</v>
      </c>
      <c r="T26" s="974">
        <f t="shared" si="2"/>
        <v>9.67741935483871</v>
      </c>
      <c r="U26" s="974">
        <f t="shared" si="2"/>
        <v>9.67741935483871</v>
      </c>
      <c r="V26" s="974">
        <f t="shared" si="2"/>
        <v>12.903225806451612</v>
      </c>
      <c r="W26" s="974">
        <f t="shared" si="2"/>
        <v>6.4516129032258061</v>
      </c>
      <c r="X26" s="974">
        <f t="shared" si="2"/>
        <v>9.67741935483871</v>
      </c>
      <c r="Y26" s="974">
        <f t="shared" si="2"/>
        <v>9.67741935483871</v>
      </c>
      <c r="Z26" s="974">
        <f t="shared" si="2"/>
        <v>9.67741935483871</v>
      </c>
      <c r="AA26" s="974">
        <f t="shared" si="2"/>
        <v>12.903225806451612</v>
      </c>
      <c r="AB26" s="974">
        <f t="shared" si="2"/>
        <v>6.4516129032258061</v>
      </c>
      <c r="AC26" s="974">
        <f t="shared" si="2"/>
        <v>9.67741935483871</v>
      </c>
      <c r="AD26" s="974">
        <f t="shared" si="2"/>
        <v>9.67741935483871</v>
      </c>
      <c r="AE26" s="974">
        <f t="shared" si="2"/>
        <v>9.67741935483871</v>
      </c>
      <c r="AF26" s="974">
        <f t="shared" si="2"/>
        <v>12.903225806451612</v>
      </c>
      <c r="AG26" s="974">
        <f>IF(AND($B$2=""),"",IF(AND($B$24=""),"",IF(AND(AG24=""),"",AG24/$B$24*100)))</f>
        <v>6.4516129032258061</v>
      </c>
    </row>
    <row r="27" spans="1:33" ht="23.25" customHeight="1">
      <c r="A27" s="979"/>
      <c r="B27" s="980"/>
      <c r="C27" s="973"/>
      <c r="D27" s="975"/>
      <c r="E27" s="975"/>
      <c r="F27" s="975"/>
      <c r="G27" s="975"/>
      <c r="H27" s="975"/>
      <c r="I27" s="975"/>
      <c r="J27" s="975"/>
      <c r="K27" s="975"/>
      <c r="L27" s="975"/>
      <c r="M27" s="975"/>
      <c r="N27" s="975"/>
      <c r="O27" s="975"/>
      <c r="P27" s="975"/>
      <c r="Q27" s="975"/>
      <c r="R27" s="975"/>
      <c r="S27" s="975"/>
      <c r="T27" s="975"/>
      <c r="U27" s="975"/>
      <c r="V27" s="975"/>
      <c r="W27" s="975"/>
      <c r="X27" s="975"/>
      <c r="Y27" s="975"/>
      <c r="Z27" s="975"/>
      <c r="AA27" s="975"/>
      <c r="AB27" s="975"/>
      <c r="AC27" s="975"/>
      <c r="AD27" s="975"/>
      <c r="AE27" s="975"/>
      <c r="AF27" s="975"/>
      <c r="AG27" s="975"/>
    </row>
    <row r="28" spans="1:33">
      <c r="A28" s="987"/>
      <c r="B28" s="832"/>
      <c r="C28" s="832"/>
      <c r="D28" s="832"/>
      <c r="E28" s="832"/>
      <c r="F28" s="832"/>
      <c r="G28" s="832"/>
      <c r="H28" s="832"/>
      <c r="I28" s="832"/>
      <c r="J28" s="832"/>
      <c r="K28" s="832"/>
      <c r="L28" s="832"/>
      <c r="M28" s="832"/>
      <c r="N28" s="832"/>
      <c r="O28" s="832"/>
      <c r="P28" s="832"/>
      <c r="Q28" s="832"/>
      <c r="R28" s="832"/>
      <c r="S28" s="832"/>
      <c r="T28" s="832"/>
      <c r="U28" s="832"/>
      <c r="V28" s="986"/>
      <c r="W28" s="986"/>
      <c r="X28" s="986"/>
      <c r="Y28" s="986"/>
      <c r="Z28" s="986"/>
      <c r="AA28" s="986"/>
      <c r="AB28" s="986"/>
      <c r="AC28" s="986"/>
      <c r="AD28" s="832"/>
      <c r="AE28" s="832"/>
      <c r="AF28" s="832"/>
      <c r="AG28" s="976"/>
    </row>
    <row r="29" spans="1:33" ht="20.25" customHeight="1">
      <c r="A29" s="987"/>
      <c r="B29" s="832"/>
      <c r="C29" s="832"/>
      <c r="D29" s="832"/>
      <c r="E29" s="832"/>
      <c r="F29" s="832"/>
      <c r="G29" s="832"/>
      <c r="H29" s="832"/>
      <c r="I29" s="832"/>
      <c r="J29" s="832"/>
      <c r="K29" s="832"/>
      <c r="L29" s="832"/>
      <c r="M29" s="832"/>
      <c r="N29" s="832"/>
      <c r="O29" s="832"/>
      <c r="P29" s="832"/>
      <c r="Q29" s="832"/>
      <c r="R29" s="832"/>
      <c r="S29" s="832"/>
      <c r="T29" s="832"/>
      <c r="U29" s="832"/>
      <c r="V29" s="832"/>
      <c r="W29" s="832"/>
      <c r="X29" s="832"/>
      <c r="Y29" s="832"/>
      <c r="Z29" s="832"/>
      <c r="AA29" s="832"/>
      <c r="AB29" s="832"/>
      <c r="AC29" s="832"/>
      <c r="AD29" s="832"/>
      <c r="AE29" s="832"/>
      <c r="AF29" s="832"/>
      <c r="AG29" s="976"/>
    </row>
    <row r="30" spans="1:33" ht="18.75">
      <c r="A30" s="87"/>
      <c r="B30" s="88"/>
      <c r="C30" s="88"/>
      <c r="D30" s="88"/>
      <c r="E30" s="88"/>
      <c r="F30" s="88"/>
      <c r="G30" s="94"/>
      <c r="H30" s="88"/>
      <c r="I30" s="88"/>
      <c r="J30" s="88"/>
      <c r="K30" s="88"/>
      <c r="L30" s="88"/>
      <c r="M30" s="88"/>
      <c r="N30" s="88"/>
      <c r="O30" s="88"/>
      <c r="P30" s="88"/>
      <c r="Q30" s="88"/>
      <c r="R30" s="88"/>
      <c r="S30" s="88"/>
      <c r="T30" s="88"/>
      <c r="U30" s="88"/>
      <c r="V30" s="983" t="s">
        <v>25</v>
      </c>
      <c r="W30" s="983"/>
      <c r="X30" s="983"/>
      <c r="Y30" s="983"/>
      <c r="Z30" s="983"/>
      <c r="AA30" s="983"/>
      <c r="AB30" s="983"/>
      <c r="AC30" s="983"/>
      <c r="AD30" s="88"/>
      <c r="AE30" s="88"/>
      <c r="AF30" s="88"/>
      <c r="AG30" s="89"/>
    </row>
    <row r="32" spans="1:33">
      <c r="B32" s="388"/>
      <c r="C32" s="388"/>
      <c r="D32" s="388"/>
      <c r="E32" s="389"/>
      <c r="F32" s="390"/>
      <c r="G32" s="389"/>
      <c r="H32" s="390"/>
      <c r="I32" s="389"/>
      <c r="J32" s="390"/>
      <c r="K32" s="389"/>
      <c r="L32" s="390"/>
      <c r="M32" s="389"/>
      <c r="N32" s="390"/>
      <c r="O32" s="389"/>
      <c r="P32" s="391"/>
    </row>
    <row r="33" spans="2:16" ht="15" customHeight="1">
      <c r="B33" s="388"/>
      <c r="C33" s="388"/>
      <c r="D33" s="388"/>
      <c r="E33" s="388"/>
      <c r="F33" s="388"/>
      <c r="G33" s="388"/>
      <c r="H33" s="388"/>
      <c r="I33" s="388"/>
      <c r="J33" s="388"/>
      <c r="K33" s="388"/>
      <c r="L33" s="388"/>
      <c r="M33" s="388"/>
      <c r="N33" s="388"/>
      <c r="O33" s="388"/>
      <c r="P33" s="388"/>
    </row>
    <row r="34" spans="2:16" ht="15" customHeight="1">
      <c r="B34" s="388"/>
      <c r="C34" s="392">
        <f>SUM(C18:C23)</f>
        <v>27.439999999999998</v>
      </c>
      <c r="D34" s="388"/>
      <c r="E34" s="388"/>
      <c r="F34" s="388"/>
      <c r="G34" s="388"/>
      <c r="H34" s="388"/>
      <c r="I34" s="388"/>
      <c r="J34" s="388"/>
      <c r="K34" s="388"/>
      <c r="L34" s="388"/>
      <c r="M34" s="388"/>
      <c r="N34" s="388"/>
      <c r="O34" s="388"/>
      <c r="P34" s="388"/>
    </row>
    <row r="35" spans="2:16" ht="15" customHeight="1">
      <c r="B35" s="388"/>
      <c r="C35" s="388"/>
      <c r="D35" s="388"/>
      <c r="E35" s="388"/>
      <c r="F35" s="388"/>
      <c r="G35" s="388"/>
      <c r="H35" s="388"/>
      <c r="I35" s="388"/>
      <c r="J35" s="388"/>
      <c r="K35" s="388"/>
      <c r="L35" s="388"/>
      <c r="M35" s="388"/>
      <c r="N35" s="388"/>
      <c r="O35" s="388"/>
      <c r="P35" s="388"/>
    </row>
    <row r="36" spans="2:16" ht="15" customHeight="1">
      <c r="B36" s="388"/>
      <c r="C36" s="112"/>
      <c r="D36" s="388"/>
      <c r="E36" s="388"/>
      <c r="F36" s="388"/>
      <c r="G36" s="388"/>
      <c r="H36" s="388"/>
      <c r="I36" s="388"/>
      <c r="J36" s="388"/>
      <c r="K36" s="388"/>
      <c r="L36" s="388"/>
      <c r="M36" s="388"/>
      <c r="N36" s="388"/>
      <c r="O36" s="388"/>
      <c r="P36" s="388"/>
    </row>
    <row r="37" spans="2:16" ht="18.75">
      <c r="B37" s="388"/>
      <c r="C37" s="393"/>
      <c r="D37" s="388"/>
      <c r="E37" s="394"/>
      <c r="F37" s="388"/>
      <c r="G37" s="388"/>
      <c r="H37" s="388"/>
      <c r="I37" s="388"/>
      <c r="J37" s="388"/>
      <c r="K37" s="388"/>
      <c r="L37" s="388"/>
      <c r="M37" s="388"/>
      <c r="N37" s="388"/>
      <c r="O37" s="388"/>
      <c r="P37" s="388"/>
    </row>
    <row r="38" spans="2:16" ht="15" customHeight="1">
      <c r="C38" s="388"/>
      <c r="D38" s="388"/>
      <c r="E38" s="388"/>
      <c r="F38" s="388"/>
    </row>
    <row r="39" spans="2:16" ht="15" customHeight="1"/>
    <row r="40" spans="2:16" ht="15" customHeight="1"/>
    <row r="48" spans="2:16" ht="15" customHeight="1"/>
    <row r="49" ht="15" customHeight="1"/>
    <row r="50" ht="15" customHeight="1"/>
    <row r="51" ht="15" customHeight="1"/>
    <row r="52" ht="15" customHeight="1"/>
    <row r="53" ht="15" customHeight="1"/>
    <row r="54" ht="15" customHeight="1"/>
    <row r="55" ht="15" customHeight="1"/>
    <row r="63" ht="15" customHeight="1"/>
    <row r="64" ht="15" customHeight="1"/>
    <row r="65" spans="101:101" ht="15" customHeight="1"/>
    <row r="66" spans="101:101" ht="15" customHeight="1"/>
    <row r="67" spans="101:101" ht="15" customHeight="1"/>
    <row r="68" spans="101:101" ht="15" customHeight="1"/>
    <row r="69" spans="101:101" ht="15" customHeight="1"/>
    <row r="70" spans="101:101" ht="15" customHeight="1"/>
    <row r="78" spans="101:101" ht="15" customHeight="1"/>
    <row r="79" spans="101:101" ht="15" customHeight="1">
      <c r="CW79" s="50" t="e">
        <f>IF(AND($B$2="1st"),#REF!,IF(AND($B$2="2nd"),#REF!,IF(AND($B$2="3rd"),#REF!,IF(AND($B$2="4th"),#REF!,IF(AND($B$2="5th"),#REF!,"")))))</f>
        <v>#REF!</v>
      </c>
    </row>
    <row r="80" spans="101:101" ht="15" customHeight="1"/>
    <row r="81" ht="15" customHeight="1"/>
    <row r="82" ht="15" customHeight="1"/>
    <row r="83" ht="15" customHeight="1"/>
    <row r="84" ht="15" customHeight="1"/>
    <row r="85" ht="15" customHeight="1"/>
    <row r="93" ht="15" customHeight="1"/>
    <row r="94" ht="15" customHeight="1"/>
    <row r="95" ht="15" customHeight="1"/>
    <row r="96" ht="15" customHeight="1"/>
    <row r="97" ht="15" customHeight="1"/>
    <row r="98" ht="15" customHeight="1"/>
    <row r="99" ht="15" customHeight="1"/>
    <row r="100" ht="15" customHeight="1"/>
    <row r="105" ht="20.25" customHeight="1"/>
    <row r="106" ht="20.25" customHeight="1"/>
  </sheetData>
  <sheetProtection password="85B9" sheet="1" objects="1" scenarios="1" formatCells="0" formatColumns="0" formatRows="0" selectLockedCells="1"/>
  <mergeCells count="217">
    <mergeCell ref="A26:B27"/>
    <mergeCell ref="B2:C2"/>
    <mergeCell ref="X9:AD10"/>
    <mergeCell ref="X6:AF6"/>
    <mergeCell ref="V30:AC30"/>
    <mergeCell ref="S7:W8"/>
    <mergeCell ref="K4:S4"/>
    <mergeCell ref="U28:U29"/>
    <mergeCell ref="V28:AC29"/>
    <mergeCell ref="AD28:AD29"/>
    <mergeCell ref="AE28:AE29"/>
    <mergeCell ref="AF28:AF29"/>
    <mergeCell ref="N26:N27"/>
    <mergeCell ref="AE24:AE25"/>
    <mergeCell ref="AF24:AF25"/>
    <mergeCell ref="Q24:Q25"/>
    <mergeCell ref="R24:R25"/>
    <mergeCell ref="A28:A29"/>
    <mergeCell ref="B28:B29"/>
    <mergeCell ref="C28:C29"/>
    <mergeCell ref="D28:D29"/>
    <mergeCell ref="E28:E29"/>
    <mergeCell ref="F28:F29"/>
    <mergeCell ref="G28:G29"/>
    <mergeCell ref="AG28:AG29"/>
    <mergeCell ref="O28:O29"/>
    <mergeCell ref="P28:P29"/>
    <mergeCell ref="Q28:Q29"/>
    <mergeCell ref="R28:R29"/>
    <mergeCell ref="S28:S29"/>
    <mergeCell ref="T28:T29"/>
    <mergeCell ref="V26:V27"/>
    <mergeCell ref="W26:W27"/>
    <mergeCell ref="X26:X27"/>
    <mergeCell ref="Y26:Y27"/>
    <mergeCell ref="O26:O27"/>
    <mergeCell ref="P26:P27"/>
    <mergeCell ref="Q26:Q27"/>
    <mergeCell ref="R26:R27"/>
    <mergeCell ref="AG24:AG25"/>
    <mergeCell ref="X20:X21"/>
    <mergeCell ref="Y20:Y21"/>
    <mergeCell ref="Z20:Z21"/>
    <mergeCell ref="I28:I29"/>
    <mergeCell ref="J28:J29"/>
    <mergeCell ref="K28:K29"/>
    <mergeCell ref="L28:L29"/>
    <mergeCell ref="M28:M29"/>
    <mergeCell ref="N28:N29"/>
    <mergeCell ref="AF26:AF27"/>
    <mergeCell ref="AG26:AG27"/>
    <mergeCell ref="AC24:AC25"/>
    <mergeCell ref="AD24:AD25"/>
    <mergeCell ref="L24:L25"/>
    <mergeCell ref="P22:P23"/>
    <mergeCell ref="Q22:Q23"/>
    <mergeCell ref="R22:R23"/>
    <mergeCell ref="S22:S23"/>
    <mergeCell ref="T22:T23"/>
    <mergeCell ref="U22:U23"/>
    <mergeCell ref="AA20:AA21"/>
    <mergeCell ref="AB20:AB21"/>
    <mergeCell ref="AC20:AC21"/>
    <mergeCell ref="H28:H29"/>
    <mergeCell ref="Z26:Z27"/>
    <mergeCell ref="AA26:AA27"/>
    <mergeCell ref="AB26:AB27"/>
    <mergeCell ref="AC26:AC27"/>
    <mergeCell ref="AD26:AD27"/>
    <mergeCell ref="AE26:AE27"/>
    <mergeCell ref="T26:T27"/>
    <mergeCell ref="U26:U27"/>
    <mergeCell ref="S26:S27"/>
    <mergeCell ref="H26:H27"/>
    <mergeCell ref="I26:I27"/>
    <mergeCell ref="J26:J27"/>
    <mergeCell ref="K26:K27"/>
    <mergeCell ref="L26:L27"/>
    <mergeCell ref="M26:M27"/>
    <mergeCell ref="C26:C27"/>
    <mergeCell ref="D26:D27"/>
    <mergeCell ref="E26:E27"/>
    <mergeCell ref="F26:F27"/>
    <mergeCell ref="G26:G27"/>
    <mergeCell ref="Y24:Y25"/>
    <mergeCell ref="Z24:Z25"/>
    <mergeCell ref="AA24:AA25"/>
    <mergeCell ref="AB24:AB25"/>
    <mergeCell ref="S24:S25"/>
    <mergeCell ref="T24:T25"/>
    <mergeCell ref="U24:U25"/>
    <mergeCell ref="V24:V25"/>
    <mergeCell ref="W24:W25"/>
    <mergeCell ref="X24:X25"/>
    <mergeCell ref="M24:M25"/>
    <mergeCell ref="N24:N25"/>
    <mergeCell ref="O24:O25"/>
    <mergeCell ref="P24:P25"/>
    <mergeCell ref="G24:G25"/>
    <mergeCell ref="H24:H25"/>
    <mergeCell ref="I24:I25"/>
    <mergeCell ref="J24:J25"/>
    <mergeCell ref="K24:K25"/>
    <mergeCell ref="A24:A25"/>
    <mergeCell ref="B24:B25"/>
    <mergeCell ref="C24:C25"/>
    <mergeCell ref="D24:D25"/>
    <mergeCell ref="E24:E25"/>
    <mergeCell ref="F24:F25"/>
    <mergeCell ref="AE22:AE23"/>
    <mergeCell ref="AF22:AF23"/>
    <mergeCell ref="AG22:AG23"/>
    <mergeCell ref="V22:V23"/>
    <mergeCell ref="W22:W23"/>
    <mergeCell ref="X22:X23"/>
    <mergeCell ref="Y22:Y23"/>
    <mergeCell ref="Z22:Z23"/>
    <mergeCell ref="AA22:AA23"/>
    <mergeCell ref="J22:J23"/>
    <mergeCell ref="K22:K23"/>
    <mergeCell ref="L22:L23"/>
    <mergeCell ref="M22:M23"/>
    <mergeCell ref="N22:N23"/>
    <mergeCell ref="O22:O23"/>
    <mergeCell ref="AB22:AB23"/>
    <mergeCell ref="AC22:AC23"/>
    <mergeCell ref="AD22:AD23"/>
    <mergeCell ref="A22:A23"/>
    <mergeCell ref="B22:B23"/>
    <mergeCell ref="C22:C23"/>
    <mergeCell ref="D22:D23"/>
    <mergeCell ref="E22:E23"/>
    <mergeCell ref="F22:F23"/>
    <mergeCell ref="G22:G23"/>
    <mergeCell ref="H22:H23"/>
    <mergeCell ref="I22:I23"/>
    <mergeCell ref="L20:L21"/>
    <mergeCell ref="M20:M21"/>
    <mergeCell ref="N20:N21"/>
    <mergeCell ref="O20:O21"/>
    <mergeCell ref="P20:P21"/>
    <mergeCell ref="AG18:AG19"/>
    <mergeCell ref="AA18:AA19"/>
    <mergeCell ref="AB18:AB19"/>
    <mergeCell ref="AC18:AC19"/>
    <mergeCell ref="AD18:AD19"/>
    <mergeCell ref="AE18:AE19"/>
    <mergeCell ref="AG20:AG21"/>
    <mergeCell ref="AF18:AF19"/>
    <mergeCell ref="AD20:AD21"/>
    <mergeCell ref="AE20:AE21"/>
    <mergeCell ref="AF20:AF21"/>
    <mergeCell ref="U20:U21"/>
    <mergeCell ref="V20:V21"/>
    <mergeCell ref="W20:W21"/>
    <mergeCell ref="Q20:Q21"/>
    <mergeCell ref="R20:R21"/>
    <mergeCell ref="S20:S21"/>
    <mergeCell ref="T20:T21"/>
    <mergeCell ref="A20:A21"/>
    <mergeCell ref="B20:B21"/>
    <mergeCell ref="C20:C21"/>
    <mergeCell ref="D20:D21"/>
    <mergeCell ref="E20:E21"/>
    <mergeCell ref="F20:F21"/>
    <mergeCell ref="G20:G21"/>
    <mergeCell ref="H20:H21"/>
    <mergeCell ref="Z18:Z19"/>
    <mergeCell ref="T18:T19"/>
    <mergeCell ref="U18:U19"/>
    <mergeCell ref="V18:V19"/>
    <mergeCell ref="W18:W19"/>
    <mergeCell ref="X18:X19"/>
    <mergeCell ref="Y18:Y19"/>
    <mergeCell ref="N18:N19"/>
    <mergeCell ref="O18:O19"/>
    <mergeCell ref="L18:L19"/>
    <mergeCell ref="M18:M19"/>
    <mergeCell ref="I18:I19"/>
    <mergeCell ref="J18:J19"/>
    <mergeCell ref="I20:I21"/>
    <mergeCell ref="J20:J21"/>
    <mergeCell ref="K20:K21"/>
    <mergeCell ref="S11:W11"/>
    <mergeCell ref="X11:AB11"/>
    <mergeCell ref="AC11:AG11"/>
    <mergeCell ref="A18:A19"/>
    <mergeCell ref="B18:B19"/>
    <mergeCell ref="C18:C19"/>
    <mergeCell ref="D18:D19"/>
    <mergeCell ref="E18:E19"/>
    <mergeCell ref="F18:F19"/>
    <mergeCell ref="G18:G19"/>
    <mergeCell ref="A11:A12"/>
    <mergeCell ref="B11:B12"/>
    <mergeCell ref="C11:C12"/>
    <mergeCell ref="D11:H11"/>
    <mergeCell ref="I11:M11"/>
    <mergeCell ref="N11:R11"/>
    <mergeCell ref="P18:P19"/>
    <mergeCell ref="Q18:Q19"/>
    <mergeCell ref="R18:R19"/>
    <mergeCell ref="S18:S19"/>
    <mergeCell ref="H18:H19"/>
    <mergeCell ref="K18:K19"/>
    <mergeCell ref="T4:AA4"/>
    <mergeCell ref="D2:E2"/>
    <mergeCell ref="A7:E8"/>
    <mergeCell ref="F7:L8"/>
    <mergeCell ref="X7:Z8"/>
    <mergeCell ref="A9:E10"/>
    <mergeCell ref="F9:L10"/>
    <mergeCell ref="H2:W2"/>
    <mergeCell ref="A6:E6"/>
    <mergeCell ref="F6:R6"/>
    <mergeCell ref="R9:W10"/>
    <mergeCell ref="S6:W6"/>
  </mergeCells>
  <dataValidations count="2">
    <dataValidation type="list" allowBlank="1" showInputMessage="1" showErrorMessage="1" sqref="F7"/>
    <dataValidation type="list" allowBlank="1" showInputMessage="1" showErrorMessage="1" prompt="here is sellet term and get result" sqref="B2:C2">
      <formula1>$BA$6:$BA$13</formula1>
    </dataValidation>
  </dataValidations>
  <pageMargins left="0.7" right="0.3" top="0.25" bottom="0.25" header="0.3" footer="0.3"/>
  <pageSetup paperSize="9" orientation="landscape" horizontalDpi="4294967293" verticalDpi="4294967293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>
  <dimension ref="A1:CW94"/>
  <sheetViews>
    <sheetView workbookViewId="0">
      <selection activeCell="D55" sqref="D55"/>
    </sheetView>
  </sheetViews>
  <sheetFormatPr defaultRowHeight="15"/>
  <cols>
    <col min="1" max="1" width="6.140625" style="50" customWidth="1"/>
    <col min="2" max="2" width="16" style="155" customWidth="1"/>
    <col min="3" max="3" width="7.85546875" style="50" customWidth="1"/>
    <col min="4" max="4" width="11.140625" style="50" customWidth="1"/>
    <col min="5" max="5" width="6.5703125" style="50" customWidth="1"/>
    <col min="6" max="6" width="6.28515625" style="50" customWidth="1"/>
    <col min="7" max="7" width="6.5703125" style="50" customWidth="1"/>
    <col min="8" max="8" width="6.85546875" style="50" customWidth="1"/>
    <col min="9" max="9" width="6.5703125" style="50" customWidth="1"/>
    <col min="10" max="10" width="5.7109375" style="50" customWidth="1"/>
    <col min="11" max="11" width="5.140625" style="50" customWidth="1"/>
    <col min="12" max="12" width="7.42578125" style="50" customWidth="1"/>
    <col min="13" max="19" width="9.140625" style="50"/>
    <col min="20" max="20" width="5" style="50" customWidth="1"/>
    <col min="21" max="21" width="15.5703125" style="50" customWidth="1"/>
    <col min="22" max="22" width="8.85546875" style="50" customWidth="1"/>
    <col min="23" max="23" width="12.5703125" style="50" customWidth="1"/>
    <col min="24" max="29" width="7.28515625" style="50" customWidth="1"/>
    <col min="30" max="30" width="8" style="50" customWidth="1"/>
    <col min="31" max="32" width="9.140625" style="50"/>
    <col min="33" max="40" width="9.140625" style="50" hidden="1" customWidth="1"/>
    <col min="41" max="41" width="3.7109375" style="50" hidden="1" customWidth="1"/>
    <col min="42" max="42" width="11.140625" style="50" hidden="1" customWidth="1"/>
    <col min="43" max="60" width="3.7109375" style="50" hidden="1" customWidth="1"/>
    <col min="61" max="61" width="4.28515625" style="50" hidden="1" customWidth="1"/>
    <col min="62" max="83" width="3.7109375" style="50" hidden="1" customWidth="1"/>
    <col min="84" max="84" width="4.42578125" style="50" hidden="1" customWidth="1"/>
    <col min="85" max="85" width="4" style="50" hidden="1" customWidth="1"/>
    <col min="86" max="92" width="3.7109375" style="50" hidden="1" customWidth="1"/>
    <col min="93" max="93" width="4.7109375" style="50" hidden="1" customWidth="1"/>
    <col min="94" max="97" width="3.7109375" style="50" hidden="1" customWidth="1"/>
    <col min="98" max="98" width="4.5703125" style="50" hidden="1" customWidth="1"/>
    <col min="99" max="99" width="3.7109375" style="50" hidden="1" customWidth="1"/>
    <col min="100" max="101" width="9.140625" style="50" hidden="1" customWidth="1"/>
    <col min="102" max="16384" width="9.140625" style="50"/>
  </cols>
  <sheetData>
    <row r="1" spans="1:99" ht="30" customHeight="1">
      <c r="A1" s="813" t="s">
        <v>127</v>
      </c>
      <c r="B1" s="813"/>
      <c r="C1" s="1006" t="str">
        <f>IF(AND(H3=""),"",Menu!C8)</f>
        <v>jktdh; mRd`"V mPp izkFkfed fo|ky; iksVfy;k] ia-l-&amp; lkstr ¼ikyh½</v>
      </c>
      <c r="D1" s="1006"/>
      <c r="E1" s="1006"/>
      <c r="F1" s="1006"/>
      <c r="G1" s="1006"/>
      <c r="H1" s="1006"/>
      <c r="I1" s="1006"/>
      <c r="J1" s="1006"/>
      <c r="K1" s="1006"/>
      <c r="L1" s="1006"/>
      <c r="T1" s="813" t="s">
        <v>127</v>
      </c>
      <c r="U1" s="813"/>
      <c r="V1" s="1000" t="str">
        <f>IF(AND(H3=""),"",Menu!C8)</f>
        <v>jktdh; mRd`"V mPp izkFkfed fo|ky; iksVfy;k] ia-l-&amp; lkstr ¼ikyh½</v>
      </c>
      <c r="W1" s="1000"/>
      <c r="X1" s="1000"/>
      <c r="Y1" s="1000"/>
      <c r="Z1" s="1000"/>
      <c r="AA1" s="1000"/>
      <c r="AB1" s="1000"/>
      <c r="AC1" s="1000"/>
      <c r="AD1" s="1000"/>
      <c r="AE1" s="425"/>
      <c r="AF1" s="425"/>
    </row>
    <row r="2" spans="1:99" ht="30" customHeight="1">
      <c r="A2" s="1001" t="s">
        <v>634</v>
      </c>
      <c r="B2" s="1001"/>
      <c r="C2" s="1001"/>
      <c r="D2" s="1001"/>
      <c r="E2" s="1001"/>
      <c r="F2" s="1001"/>
      <c r="G2" s="1002" t="str">
        <f>IF(AND(H3=""),"",Register!A2)</f>
        <v>2017 -2018</v>
      </c>
      <c r="H2" s="1002"/>
      <c r="I2" s="1002"/>
      <c r="J2" s="399"/>
      <c r="K2" s="41"/>
      <c r="L2" s="58"/>
      <c r="T2" s="1001" t="s">
        <v>634</v>
      </c>
      <c r="U2" s="1001"/>
      <c r="V2" s="1001"/>
      <c r="W2" s="1001"/>
      <c r="X2" s="1001"/>
      <c r="Y2" s="416"/>
      <c r="Z2" s="1002" t="str">
        <f>IF(AND(H3=""),"",Register!A2)</f>
        <v>2017 -2018</v>
      </c>
      <c r="AA2" s="1002"/>
      <c r="AB2" s="1002"/>
      <c r="AC2" s="432"/>
      <c r="AD2" s="399"/>
    </row>
    <row r="3" spans="1:99" ht="24.95" customHeight="1">
      <c r="A3" s="832" t="s">
        <v>633</v>
      </c>
      <c r="B3" s="832"/>
      <c r="C3" s="803" t="str">
        <f>IF(AND($H$3=""),"",IF(AND($H$3="Hindi"),Menu!U19,IF(AND($H$3="English"),Menu!U20,IF(AND($H$3="Maths"),Menu!U21,IF(AND($H$3="Sanskrit"),Menu!U22,IF(AND($H$3="Science"),Menu!U23,IF(AND($H$3="Social Science"),Menu!U24,"")))))))</f>
        <v>ghjkyky tkV</v>
      </c>
      <c r="D3" s="803"/>
      <c r="E3" s="803"/>
      <c r="F3" s="832" t="s">
        <v>547</v>
      </c>
      <c r="G3" s="832"/>
      <c r="H3" s="1012" t="s">
        <v>24</v>
      </c>
      <c r="I3" s="1012"/>
      <c r="J3" s="1012"/>
      <c r="K3" s="41"/>
      <c r="L3" s="58"/>
      <c r="T3" s="983"/>
      <c r="U3" s="983"/>
      <c r="V3" s="1005"/>
      <c r="W3" s="1005"/>
      <c r="X3" s="1005"/>
      <c r="Y3" s="415"/>
      <c r="Z3" s="412"/>
      <c r="AA3" s="412"/>
      <c r="AB3" s="1019"/>
      <c r="AC3" s="1019"/>
      <c r="AD3" s="1019"/>
      <c r="AO3" s="828" t="s">
        <v>271</v>
      </c>
      <c r="AP3" s="829"/>
      <c r="AQ3" s="1008"/>
      <c r="AR3" s="1008"/>
      <c r="AS3" s="1008"/>
      <c r="AT3" s="1008"/>
      <c r="AU3" s="1009"/>
      <c r="AV3" s="433" t="s">
        <v>271</v>
      </c>
      <c r="AW3" s="1008"/>
      <c r="AX3" s="1008"/>
      <c r="AY3" s="1008"/>
      <c r="AZ3" s="1008"/>
      <c r="BA3" s="1009"/>
      <c r="BB3" s="409" t="s">
        <v>271</v>
      </c>
      <c r="BC3" s="1008"/>
      <c r="BD3" s="1008"/>
      <c r="BE3" s="1008"/>
      <c r="BF3" s="1008"/>
      <c r="BG3" s="1009"/>
      <c r="BH3" s="1007"/>
      <c r="BI3" s="1008"/>
      <c r="BJ3" s="1008"/>
      <c r="BK3" s="1008"/>
      <c r="BL3" s="1008"/>
      <c r="BM3" s="1008"/>
      <c r="BN3" s="409" t="s">
        <v>271</v>
      </c>
      <c r="BO3" s="1008"/>
      <c r="BP3" s="1008"/>
      <c r="BQ3" s="1008"/>
      <c r="BR3" s="1008"/>
      <c r="BS3" s="1009"/>
      <c r="BT3" s="1007"/>
      <c r="BU3" s="1008"/>
      <c r="BV3" s="1008"/>
      <c r="BW3" s="1008"/>
      <c r="BX3" s="1008"/>
      <c r="BY3" s="1008"/>
      <c r="BZ3" s="409" t="s">
        <v>271</v>
      </c>
      <c r="CA3" s="1007">
        <f>'8'!EE8</f>
        <v>0</v>
      </c>
      <c r="CB3" s="1008"/>
      <c r="CC3" s="1008"/>
      <c r="CD3" s="1008"/>
      <c r="CE3" s="1008"/>
      <c r="CF3" s="1008"/>
      <c r="CG3" s="1009"/>
      <c r="CH3" s="1007" t="str">
        <f>'8'!EL8</f>
        <v>fo"k; v/;kid dk uke</v>
      </c>
      <c r="CI3" s="1008"/>
      <c r="CJ3" s="1008"/>
      <c r="CK3" s="1008"/>
      <c r="CL3" s="1008"/>
      <c r="CM3" s="1008"/>
      <c r="CN3" s="1009"/>
      <c r="CO3" s="1007">
        <f>'8'!ES8</f>
        <v>0</v>
      </c>
      <c r="CP3" s="1008"/>
      <c r="CQ3" s="1008"/>
      <c r="CR3" s="1008"/>
      <c r="CS3" s="1008"/>
      <c r="CT3" s="1008"/>
      <c r="CU3" s="1009"/>
    </row>
    <row r="4" spans="1:99" ht="12.75" customHeight="1">
      <c r="A4" s="412"/>
      <c r="B4" s="380"/>
      <c r="C4" s="408"/>
      <c r="D4" s="408"/>
      <c r="E4" s="415"/>
      <c r="F4" s="412"/>
      <c r="G4" s="411"/>
      <c r="H4" s="434"/>
      <c r="I4" s="435"/>
      <c r="J4" s="434"/>
      <c r="K4" s="41"/>
      <c r="L4" s="58"/>
      <c r="T4" s="818" t="s">
        <v>32</v>
      </c>
      <c r="U4" s="818" t="s">
        <v>26</v>
      </c>
      <c r="V4" s="965" t="s">
        <v>296</v>
      </c>
      <c r="W4" s="965" t="s">
        <v>295</v>
      </c>
      <c r="X4" s="822" t="s">
        <v>284</v>
      </c>
      <c r="Y4" s="1003"/>
      <c r="Z4" s="822" t="s">
        <v>289</v>
      </c>
      <c r="AA4" s="1003"/>
      <c r="AB4" s="822" t="s">
        <v>299</v>
      </c>
      <c r="AC4" s="1003"/>
      <c r="AD4" s="965" t="s">
        <v>66</v>
      </c>
      <c r="AO4" s="409"/>
      <c r="AP4" s="122"/>
      <c r="AQ4" s="417"/>
      <c r="AR4" s="436"/>
      <c r="AS4" s="409"/>
      <c r="AT4" s="437"/>
      <c r="AU4" s="437"/>
      <c r="AV4" s="409"/>
      <c r="AW4" s="417"/>
      <c r="AX4" s="436"/>
      <c r="AY4" s="409"/>
      <c r="AZ4" s="437"/>
      <c r="BA4" s="437"/>
      <c r="BB4" s="409"/>
      <c r="BC4" s="417"/>
      <c r="BD4" s="436"/>
      <c r="BE4" s="409"/>
      <c r="BF4" s="437"/>
      <c r="BG4" s="437"/>
      <c r="BH4" s="409"/>
      <c r="BI4" s="417"/>
      <c r="BJ4" s="436"/>
      <c r="BK4" s="409"/>
      <c r="BL4" s="437"/>
      <c r="BM4" s="437"/>
      <c r="BN4" s="409"/>
      <c r="BO4" s="417"/>
      <c r="BP4" s="436"/>
      <c r="BQ4" s="409"/>
      <c r="BR4" s="437"/>
      <c r="BS4" s="437"/>
      <c r="BT4" s="409"/>
      <c r="BU4" s="417"/>
      <c r="BV4" s="436"/>
      <c r="BW4" s="409"/>
      <c r="BX4" s="437"/>
      <c r="BY4" s="437"/>
      <c r="BZ4" s="409"/>
      <c r="CA4" s="418"/>
      <c r="CB4" s="438"/>
      <c r="CC4" s="438"/>
      <c r="CD4" s="438"/>
      <c r="CE4" s="438"/>
      <c r="CF4" s="438"/>
      <c r="CG4" s="439"/>
      <c r="CH4" s="418"/>
      <c r="CI4" s="438"/>
      <c r="CJ4" s="438"/>
      <c r="CK4" s="438"/>
      <c r="CL4" s="438"/>
      <c r="CM4" s="438"/>
      <c r="CN4" s="439"/>
      <c r="CO4" s="418"/>
      <c r="CP4" s="438"/>
      <c r="CQ4" s="438"/>
      <c r="CR4" s="438"/>
      <c r="CS4" s="438"/>
      <c r="CT4" s="438"/>
      <c r="CU4" s="439"/>
    </row>
    <row r="5" spans="1:99" ht="34.5" customHeight="1">
      <c r="A5" s="836" t="s">
        <v>32</v>
      </c>
      <c r="B5" s="1010" t="s">
        <v>26</v>
      </c>
      <c r="C5" s="819" t="s">
        <v>296</v>
      </c>
      <c r="D5" s="822" t="s">
        <v>295</v>
      </c>
      <c r="E5" s="421" t="s">
        <v>300</v>
      </c>
      <c r="F5" s="421" t="s">
        <v>301</v>
      </c>
      <c r="G5" s="421" t="s">
        <v>294</v>
      </c>
      <c r="H5" s="420" t="s">
        <v>302</v>
      </c>
      <c r="I5" s="421" t="s">
        <v>100</v>
      </c>
      <c r="J5" s="1016" t="s">
        <v>290</v>
      </c>
      <c r="K5" s="1017"/>
      <c r="L5" s="1018"/>
      <c r="T5" s="818"/>
      <c r="U5" s="818"/>
      <c r="V5" s="965"/>
      <c r="W5" s="965"/>
      <c r="X5" s="824"/>
      <c r="Y5" s="1004"/>
      <c r="Z5" s="824"/>
      <c r="AA5" s="1004"/>
      <c r="AB5" s="824"/>
      <c r="AC5" s="1004"/>
      <c r="AD5" s="965"/>
      <c r="AO5" s="1010" t="s">
        <v>32</v>
      </c>
      <c r="AP5" s="977" t="s">
        <v>631</v>
      </c>
      <c r="AQ5" s="410" t="s">
        <v>273</v>
      </c>
      <c r="AR5" s="410" t="s">
        <v>272</v>
      </c>
      <c r="AS5" s="410" t="s">
        <v>274</v>
      </c>
      <c r="AT5" s="410" t="s">
        <v>275</v>
      </c>
      <c r="AU5" s="410" t="s">
        <v>276</v>
      </c>
      <c r="AV5" s="1010" t="s">
        <v>32</v>
      </c>
      <c r="AW5" s="410" t="s">
        <v>273</v>
      </c>
      <c r="AX5" s="410" t="s">
        <v>272</v>
      </c>
      <c r="AY5" s="410" t="s">
        <v>274</v>
      </c>
      <c r="AZ5" s="410" t="s">
        <v>275</v>
      </c>
      <c r="BA5" s="410" t="s">
        <v>276</v>
      </c>
      <c r="BB5" s="1010" t="s">
        <v>32</v>
      </c>
      <c r="BC5" s="410" t="s">
        <v>273</v>
      </c>
      <c r="BD5" s="410" t="s">
        <v>272</v>
      </c>
      <c r="BE5" s="410" t="s">
        <v>274</v>
      </c>
      <c r="BF5" s="410" t="s">
        <v>275</v>
      </c>
      <c r="BG5" s="822"/>
      <c r="BH5" s="1003"/>
      <c r="BI5" s="410" t="s">
        <v>273</v>
      </c>
      <c r="BJ5" s="410" t="s">
        <v>272</v>
      </c>
      <c r="BK5" s="410" t="s">
        <v>274</v>
      </c>
      <c r="BL5" s="410" t="s">
        <v>275</v>
      </c>
      <c r="BM5" s="410"/>
      <c r="BN5" s="1010" t="s">
        <v>32</v>
      </c>
      <c r="BO5" s="410" t="s">
        <v>273</v>
      </c>
      <c r="BP5" s="410" t="s">
        <v>272</v>
      </c>
      <c r="BQ5" s="410" t="s">
        <v>274</v>
      </c>
      <c r="BR5" s="410" t="s">
        <v>275</v>
      </c>
      <c r="BS5" s="822"/>
      <c r="BT5" s="1003"/>
      <c r="BU5" s="410" t="s">
        <v>273</v>
      </c>
      <c r="BV5" s="410" t="s">
        <v>272</v>
      </c>
      <c r="BW5" s="410" t="s">
        <v>274</v>
      </c>
      <c r="BX5" s="410" t="s">
        <v>275</v>
      </c>
      <c r="BY5" s="410"/>
      <c r="BZ5" s="1010" t="s">
        <v>32</v>
      </c>
      <c r="CA5" s="822">
        <f>'8'!EC9</f>
        <v>0</v>
      </c>
      <c r="CB5" s="823"/>
      <c r="CC5" s="823"/>
      <c r="CD5" s="823"/>
      <c r="CE5" s="823"/>
      <c r="CF5" s="823"/>
      <c r="CG5" s="1003"/>
      <c r="CH5" s="822" t="str">
        <f>'8'!EJ9</f>
        <v>r`rh; ewY;kadu          v)Zokf"kZd ijh{kk           vad&amp;70</v>
      </c>
      <c r="CI5" s="823"/>
      <c r="CJ5" s="823"/>
      <c r="CK5" s="823"/>
      <c r="CL5" s="823"/>
      <c r="CM5" s="823"/>
      <c r="CN5" s="1003"/>
      <c r="CO5" s="822">
        <f>'8'!EQ9</f>
        <v>0</v>
      </c>
      <c r="CP5" s="823"/>
      <c r="CQ5" s="823"/>
      <c r="CR5" s="823"/>
      <c r="CS5" s="823"/>
      <c r="CT5" s="823"/>
      <c r="CU5" s="1003"/>
    </row>
    <row r="6" spans="1:99" ht="14.25" customHeight="1" thickBot="1">
      <c r="A6" s="818"/>
      <c r="B6" s="836"/>
      <c r="C6" s="820"/>
      <c r="D6" s="1013"/>
      <c r="E6" s="402">
        <v>10</v>
      </c>
      <c r="F6" s="402">
        <v>10</v>
      </c>
      <c r="G6" s="402">
        <v>70</v>
      </c>
      <c r="H6" s="402">
        <v>10</v>
      </c>
      <c r="I6" s="402">
        <v>100</v>
      </c>
      <c r="J6" s="404">
        <v>15</v>
      </c>
      <c r="K6" s="403">
        <v>5</v>
      </c>
      <c r="L6" s="465">
        <v>15</v>
      </c>
      <c r="T6" s="818"/>
      <c r="U6" s="818"/>
      <c r="V6" s="965"/>
      <c r="W6" s="965"/>
      <c r="X6" s="409">
        <v>100</v>
      </c>
      <c r="Y6" s="409" t="s">
        <v>38</v>
      </c>
      <c r="Z6" s="409">
        <v>100</v>
      </c>
      <c r="AA6" s="409" t="s">
        <v>38</v>
      </c>
      <c r="AB6" s="409">
        <v>100</v>
      </c>
      <c r="AC6" s="409" t="s">
        <v>38</v>
      </c>
      <c r="AD6" s="965"/>
      <c r="AG6" s="440">
        <v>20</v>
      </c>
      <c r="AH6" s="441">
        <v>5</v>
      </c>
      <c r="AI6" s="441">
        <v>15</v>
      </c>
      <c r="AM6" s="442">
        <v>20</v>
      </c>
      <c r="AO6" s="1011"/>
      <c r="AP6" s="987"/>
      <c r="AQ6" s="119">
        <v>10</v>
      </c>
      <c r="AR6" s="119">
        <v>10</v>
      </c>
      <c r="AS6" s="119">
        <v>10</v>
      </c>
      <c r="AT6" s="119">
        <v>70</v>
      </c>
      <c r="AU6" s="119">
        <v>100</v>
      </c>
      <c r="AV6" s="1011"/>
      <c r="AW6" s="119">
        <v>10</v>
      </c>
      <c r="AX6" s="119">
        <v>10</v>
      </c>
      <c r="AY6" s="119">
        <v>10</v>
      </c>
      <c r="AZ6" s="119">
        <v>70</v>
      </c>
      <c r="BA6" s="119">
        <v>100</v>
      </c>
      <c r="BB6" s="1011"/>
      <c r="BC6" s="119">
        <v>10</v>
      </c>
      <c r="BD6" s="119">
        <v>10</v>
      </c>
      <c r="BE6" s="119">
        <v>10</v>
      </c>
      <c r="BF6" s="119">
        <v>70</v>
      </c>
      <c r="BG6" s="119">
        <v>100</v>
      </c>
      <c r="BH6" s="443"/>
      <c r="BI6" s="119">
        <v>10</v>
      </c>
      <c r="BJ6" s="119">
        <v>10</v>
      </c>
      <c r="BK6" s="119">
        <v>10</v>
      </c>
      <c r="BL6" s="119">
        <v>70</v>
      </c>
      <c r="BM6" s="119">
        <v>100</v>
      </c>
      <c r="BN6" s="1011"/>
      <c r="BO6" s="119">
        <v>10</v>
      </c>
      <c r="BP6" s="119">
        <v>10</v>
      </c>
      <c r="BQ6" s="119">
        <v>10</v>
      </c>
      <c r="BR6" s="119">
        <v>70</v>
      </c>
      <c r="BS6" s="119">
        <v>100</v>
      </c>
      <c r="BT6" s="443"/>
      <c r="BU6" s="119">
        <v>10</v>
      </c>
      <c r="BV6" s="119">
        <v>10</v>
      </c>
      <c r="BW6" s="119">
        <v>10</v>
      </c>
      <c r="BX6" s="119">
        <v>70</v>
      </c>
      <c r="BY6" s="119">
        <v>100</v>
      </c>
      <c r="BZ6" s="1011"/>
      <c r="CA6" s="119">
        <v>20</v>
      </c>
      <c r="CB6" s="443">
        <v>20</v>
      </c>
      <c r="CC6" s="119">
        <v>20</v>
      </c>
      <c r="CD6" s="443">
        <v>20</v>
      </c>
      <c r="CE6" s="119">
        <v>20</v>
      </c>
      <c r="CF6" s="443">
        <v>100</v>
      </c>
      <c r="CG6" s="443" t="s">
        <v>38</v>
      </c>
      <c r="CH6" s="119">
        <v>20</v>
      </c>
      <c r="CI6" s="443">
        <v>20</v>
      </c>
      <c r="CJ6" s="119">
        <v>20</v>
      </c>
      <c r="CK6" s="443">
        <v>20</v>
      </c>
      <c r="CL6" s="119">
        <v>20</v>
      </c>
      <c r="CM6" s="443">
        <v>100</v>
      </c>
      <c r="CN6" s="443" t="s">
        <v>38</v>
      </c>
      <c r="CO6" s="119">
        <v>20</v>
      </c>
      <c r="CP6" s="443">
        <v>20</v>
      </c>
      <c r="CQ6" s="119">
        <v>20</v>
      </c>
      <c r="CR6" s="443">
        <v>20</v>
      </c>
      <c r="CS6" s="119">
        <v>20</v>
      </c>
      <c r="CT6" s="443">
        <v>100</v>
      </c>
      <c r="CU6" s="443" t="s">
        <v>38</v>
      </c>
    </row>
    <row r="7" spans="1:99" ht="16.350000000000001" customHeight="1" thickBot="1">
      <c r="A7" s="409">
        <v>1</v>
      </c>
      <c r="B7" s="431" t="str">
        <f>IF(AND(H$3=""),"",IF(ISNA(VLOOKUP(C7,'8'!$B$13:PZ$315,2,FALSE)),"",VLOOKUP(C7,'8'!$B$13:PZ$315,2,FALSE)))</f>
        <v>vafdr</v>
      </c>
      <c r="C7" s="429">
        <f>IF(AND(H$3=""),"",IF(AND('8'!B13=""),"",'8'!B13))</f>
        <v>801</v>
      </c>
      <c r="D7" s="395">
        <v>478123</v>
      </c>
      <c r="E7" s="93">
        <f>IF(AND($H$3=""),"",IF(AND($H$3="Hindi"),AQ7,IF(AND($H$3="English"),AW7,IF(AND($H$3="Maths"),BC7,IF(AND($H$3="Sanskrit"),BI7,IF(AND($H$3="Science"),BO7,IF(AND($H$3="Social Science"),BU7,"")))))))</f>
        <v>0</v>
      </c>
      <c r="F7" s="93">
        <f>IF(AND($H$3=""),"",IF(AND($H$3="Hindi"),AR7,IF(AND($H$3="English"),AX7,IF(AND($H$3="Maths"),BD7,IF(AND($H$3="Sanskrit"),BJ7,IF(AND($H$3="Science"),BP7,IF(AND($H$3="Social Science"),BV7,"")))))))</f>
        <v>7</v>
      </c>
      <c r="G7" s="93">
        <f>IF(AND($H$3=""),"",IF(AND($H$3="Hindi"),AS7,IF(AND($H$3="English"),AY7,IF(AND($H$3="Maths"),BE7,IF(AND($H$3="Sanskrit"),BK7,IF(AND($H$3="Science"),BQ7,IF(AND($H$3="Social Science"),BW7,"")))))))</f>
        <v>32</v>
      </c>
      <c r="H7" s="93">
        <f>IF(AND($H$3=""),"",IF(AND($H$3="Hindi"),AT7,IF(AND($H$3="English"),AZ7,IF(AND($H$3="Maths"),BF7,IF(AND($H$3="Sanskrit"),BL7,IF(AND($H$3="Science"),BR7,IF(AND($H$3="Social Science"),BX7,"")))))))</f>
        <v>6</v>
      </c>
      <c r="I7" s="93">
        <f>IF(AND($H$3=""),"",IF(AND($H$3="Hindi"),AU7,IF(AND($H$3="English"),BA7,IF(AND($H$3="Maths"),BG7,IF(AND($H$3="Sanskrit"),BM7,IF(AND($H$3="Science"),BS7,IF(AND($H$3="Social Science"),BY7,"")))))))</f>
        <v>45</v>
      </c>
      <c r="J7" s="97" t="str">
        <f t="shared" ref="J7:J46" si="0">IF(B7="","",IF(I7&gt;AJ$20,"15",IF(I7&gt;AJ$19,"14",IF(I7&gt;AJ$18,"13",IF(I7&gt;AJ$17,"12",IF(I7&gt;AJ$16,"11",IF(I7&gt;AJ$15,"10",IF(I7&gt;AJ$14,"9",IF(I7&gt;AJ$13,"8",IF(I7&gt;AJ$12,"7",IF(I7&gt;AJ$11,"6",IF(I7&gt;AJ$10,"5",IF(I7&gt;AJ$9,"4",IF(I7&gt;AJ$8,"3",IF(I7&gt;AJ$7,"2",IF(I7&gt;1,"1",IF(I7&lt;1,"0")))))))))))))))))</f>
        <v>7</v>
      </c>
      <c r="K7" s="395"/>
      <c r="L7" s="424" t="str">
        <f t="shared" ref="L7:L46" si="1">IF(L$6=20,AM7,IF(L$6=15,AG7,IF(L$6="","",IF(H$3="",""))))</f>
        <v/>
      </c>
      <c r="O7" s="988" t="s">
        <v>660</v>
      </c>
      <c r="P7" s="989"/>
      <c r="Q7" s="990"/>
      <c r="T7" s="409">
        <v>1</v>
      </c>
      <c r="U7" s="426" t="str">
        <f>IF(AND(H$3=""),"",IF(ISNA(VLOOKUP(V7,'8'!$B$13:PZ$315,2,FALSE)),"",VLOOKUP(V7,'8'!$B$13:PZ$315,2,FALSE)))</f>
        <v>vafdr</v>
      </c>
      <c r="V7" s="428">
        <f>IF(AND(H$3=""),"",IF(AND('8'!B13=""),"",'8'!B13))</f>
        <v>801</v>
      </c>
      <c r="W7" s="428">
        <f>IF(AND(D7=""),"",D7)</f>
        <v>478123</v>
      </c>
      <c r="X7" s="422">
        <f>IF(AND(V7=""),"",IF(ISNA(VLOOKUP(V7,$AP$7:CV$94,43,FALSE)),"",VLOOKUP(V7,$AP$7:CV$94,43,FALSE)))</f>
        <v>87</v>
      </c>
      <c r="Y7" s="422" t="str">
        <f>IF(AND(V7=""),"",IF(ISNA(VLOOKUP(V7,$AP$7:CV$94,44,FALSE)),"",VLOOKUP(V7,$AP$7:CV$94,44,FALSE)))</f>
        <v>A</v>
      </c>
      <c r="Z7" s="422">
        <f>IF(AND(V7=""),"",IF(ISNA(VLOOKUP(V7,$AP$7:CV$94,50,FALSE)),"",VLOOKUP(V7,$AP$7:CV$94,50,FALSE)))</f>
        <v>89</v>
      </c>
      <c r="AA7" s="422" t="str">
        <f>IF(AND(V7=""),"",IF(ISNA(VLOOKUP(V7,$AP$7:CV$94,51,FALSE)),"",VLOOKUP(V7,$AP$7:CV$94,51,FALSE)))</f>
        <v>A</v>
      </c>
      <c r="AB7" s="422">
        <f>IF(AND(V7=""),"",IF(ISNA(VLOOKUP(V7,$AP$7:CV$94,57,FALSE)),"",VLOOKUP(V7,$AP$7:CV$94,57,FALSE)))</f>
        <v>88</v>
      </c>
      <c r="AC7" s="422" t="str">
        <f>IF(AND(V7=""),"",IF(ISNA(VLOOKUP(V7,$AP$7:CV$94,58,FALSE)),"",VLOOKUP(V7,$AP$7:CV$94,58,FALSE)))</f>
        <v>A</v>
      </c>
      <c r="AD7" s="427"/>
      <c r="AG7" s="50" t="str">
        <f>IF(AND(AH7=""),"",SUM(AH7+AI7))</f>
        <v/>
      </c>
      <c r="AH7" s="50" t="str">
        <f>IF(AND(K7=""),"",K7)</f>
        <v/>
      </c>
      <c r="AI7" s="313" t="str">
        <f t="shared" ref="AI7:AI46" si="2">IF(B7="","",IF(I7&gt;AJ$20,"15",IF(I7&gt;AJ$19,"14",IF(I7&gt;AJ$18,"13",IF(I7&gt;AJ$17,"12",IF(I7&gt;AJ$16,"11",IF(I7&gt;AJ$15,"10",IF(I7&gt;AJ$14,"9",IF(I7&gt;AJ$13,"8",IF(I7&gt;AJ$12,"7",IF(I7&gt;AJ$11,"6",IF(I7&gt;AJ$10,"5",IF(I7&gt;AJ$9,"4",IF(I7&gt;AJ$8,"3",IF(I7&gt;AJ$7,"2",IF(I7&gt;1,"1",IF(I7&lt;1,"0")))))))))))))))))</f>
        <v>7</v>
      </c>
      <c r="AJ7" s="154">
        <f>100/15</f>
        <v>6.666666666666667</v>
      </c>
      <c r="AM7" s="313" t="str">
        <f>IF(B7="","",IF(I7&gt;95,"20",IF(I7&gt;90,"19",IF(I7&gt;85,"18",IF(I7&gt;80,"17",IF(I7&gt;75,"16",IF(I7&gt;70,"15",IF(I7&gt;65,"14",IF(I7&gt;60,"13",IF(I7&gt;55,"12",IF(I7&gt;50,"11",IF(I7&gt;45,"10",IF(I7&gt;40,"9",IF(I7&gt;35,"8",IF(I7&gt;30,"7",IF(I7&gt;25,"6",IF(I7&gt;20,"5",IF(I7&gt;15,"4",IF(I7&gt;10,"3",IF(I7&gt;5,"2",IF(I7&gt;1,"1",IF(I7&lt;1,"0"))))))))))))))))))))))</f>
        <v>9</v>
      </c>
      <c r="AO7" s="409">
        <v>1</v>
      </c>
      <c r="AP7" s="397">
        <f>IF(AND('8'!B13=""),"",'8'!B13)</f>
        <v>801</v>
      </c>
      <c r="AQ7" s="93">
        <f>IF(ISNA(VLOOKUP($AP7,'8'!$B$13:PZ$315,8,FALSE)),"",VLOOKUP($AP7,'8'!$B$13:PZ$315,8,FALSE))</f>
        <v>5</v>
      </c>
      <c r="AR7" s="93">
        <f>IF(ISNA(VLOOKUP($AP7,'8'!$B$13:QA$315,12,FALSE)),"",VLOOKUP($AP7,'8'!$B$13:QA$315,12,FALSE))</f>
        <v>7</v>
      </c>
      <c r="AS7" s="93">
        <f>IF(ISNA(VLOOKUP($AP7,'8'!$B$13:QB$315,16,FALSE)),"",VLOOKUP($AP7,'8'!$B$13:QB$315,16,FALSE))</f>
        <v>32</v>
      </c>
      <c r="AT7" s="93">
        <f>IF(ISNA(VLOOKUP($AP7,'8'!$B$13:QC$315,20,FALSE)),"",VLOOKUP($AP7,'8'!$B$13:QC$315,20,FALSE))</f>
        <v>6</v>
      </c>
      <c r="AU7" s="93">
        <f>IF(AND(AQ7="",AR7="",AS7="",AT7=""),"",SUM(AQ7+AR7+AS7+AT7))</f>
        <v>50</v>
      </c>
      <c r="AV7" s="409">
        <v>1</v>
      </c>
      <c r="AW7" s="93">
        <f>IF(ISNA(VLOOKUP($AP7,'8'!$B$13:QF$315,33,FALSE)),"",VLOOKUP($AP7,'8'!$B$13:QF$315,33,FALSE))</f>
        <v>0</v>
      </c>
      <c r="AX7" s="93">
        <f>IF(ISNA(VLOOKUP($AP7,'8'!$B$13:QG$315,37,FALSE)),"",VLOOKUP($AP7,'8'!$B$13:QG$315,37,FALSE))</f>
        <v>7</v>
      </c>
      <c r="AY7" s="93">
        <f>IF(ISNA(VLOOKUP($AP7,'8'!$B$13:QH$315,41,FALSE)),"",VLOOKUP($AP7,'8'!$B$13:QH$315,41,FALSE))</f>
        <v>32</v>
      </c>
      <c r="AZ7" s="93">
        <f>IF(ISNA(VLOOKUP($AP7,'8'!$B$13:QI$315,45,FALSE)),"",VLOOKUP($AP7,'8'!$B$13:QI$315,45,FALSE))</f>
        <v>6</v>
      </c>
      <c r="BA7" s="93">
        <f>IF(AND(AW7="",AX7="",AY7="",AZ7=""),"",SUM(AW7+AX7+AY7+AZ7))</f>
        <v>45</v>
      </c>
      <c r="BB7" s="409">
        <v>1</v>
      </c>
      <c r="BC7" s="93">
        <f>IF(ISNA(VLOOKUP($AP7,'8'!$B$13:QL$315,58,FALSE)),"",VLOOKUP($AP7,'8'!$B$13:QL$315,58,FALSE))</f>
        <v>0</v>
      </c>
      <c r="BD7" s="93">
        <f>IF(ISNA(VLOOKUP($AP7,'8'!$B$13:QM$315,62,FALSE)),"",VLOOKUP($AP7,'8'!$B$13:QM$315,62,FALSE))</f>
        <v>7</v>
      </c>
      <c r="BE7" s="93">
        <f>IF(ISNA(VLOOKUP($AP7,'8'!$B$13:QN$315,66,FALSE)),"",VLOOKUP($AP7,'8'!$B$13:QN$315,66,FALSE))</f>
        <v>32</v>
      </c>
      <c r="BF7" s="93">
        <f>IF(ISNA(VLOOKUP($AP7,'8'!$B$13:QO$315,70,FALSE)),"",VLOOKUP($AP7,'8'!$B$13:QO$315,70,FALSE))</f>
        <v>6</v>
      </c>
      <c r="BG7" s="93">
        <f>IF(AND(BC7="",BD7="",BE7="",BF7=""),"",SUM(BC7+BD7+BE7+BF7))</f>
        <v>45</v>
      </c>
      <c r="BH7" s="409">
        <v>1</v>
      </c>
      <c r="BI7" s="93">
        <f>IF(ISNA(VLOOKUP($AP7,'8'!$B$13:QR$315,83,FALSE)),"",VLOOKUP($AP7,'8'!$B$13:QR$315,83,FALSE))</f>
        <v>0</v>
      </c>
      <c r="BJ7" s="93">
        <f>IF(ISNA(VLOOKUP($AP7,'8'!$B$13:QS$315,87,FALSE)),"",VLOOKUP($AP7,'8'!$B$13:QS$315,87,FALSE))</f>
        <v>7</v>
      </c>
      <c r="BK7" s="93">
        <f>IF(ISNA(VLOOKUP($AP7,'8'!$B$13:QT$315,91,FALSE)),"",VLOOKUP($AP7,'8'!$B$13:QT$315,91,FALSE))</f>
        <v>32</v>
      </c>
      <c r="BL7" s="93">
        <f>IF(ISNA(VLOOKUP($AP7,'8'!$B$13:QU$315,95,FALSE)),"",VLOOKUP($AP7,'8'!$B$13:QU$315,95,FALSE))</f>
        <v>6</v>
      </c>
      <c r="BM7" s="93">
        <f>IF(AND(BI7="",BJ7="",BK7="",BL7=""),"",SUM(BI7+BJ7+BK7+BL7))</f>
        <v>45</v>
      </c>
      <c r="BN7" s="409">
        <v>1</v>
      </c>
      <c r="BO7" s="93">
        <f>IF(ISNA(VLOOKUP($AP7,'8'!$B$13:QY$315,108,FALSE)),"",VLOOKUP($AP7,'8'!$B$13:QY$315,108,FALSE))</f>
        <v>0</v>
      </c>
      <c r="BP7" s="93">
        <f>IF(ISNA(VLOOKUP($AP7,'8'!$B$13:QZ$315,112,FALSE)),"",VLOOKUP($AP7,'8'!$B$13:QZ$315,112,FALSE))</f>
        <v>7</v>
      </c>
      <c r="BQ7" s="93">
        <f>IF(ISNA(VLOOKUP($AP7,'8'!$B$13:RA$315,116,FALSE)),"",VLOOKUP($AP7,'8'!$B$13:RA$315,116,FALSE))</f>
        <v>32</v>
      </c>
      <c r="BR7" s="93">
        <f>IF(ISNA(VLOOKUP($AP7,'8'!$B$13:RB$315,120,FALSE)),"",VLOOKUP($AP7,'8'!$B$13:RB$315,120,FALSE))</f>
        <v>6</v>
      </c>
      <c r="BS7" s="93">
        <f>IF(AND(BO7="",BP7="",BQ7="",BR7=""),"",SUM(BO7+BP7+BQ7+BR7))</f>
        <v>45</v>
      </c>
      <c r="BT7" s="409">
        <v>1</v>
      </c>
      <c r="BU7" s="93">
        <f>IF(ISNA(VLOOKUP($AP7,'8'!$B$13:RE$315,133,FALSE)),"",VLOOKUP($AP7,'8'!$B$13:RE$315,133,FALSE))</f>
        <v>0</v>
      </c>
      <c r="BV7" s="93">
        <f>IF(ISNA(VLOOKUP($AP7,'8'!$B$13:RF$315,137,FALSE)),"",VLOOKUP($AP7,'8'!$B$13:RF$315,137,FALSE))</f>
        <v>7</v>
      </c>
      <c r="BW7" s="93">
        <f>IF(ISNA(VLOOKUP($AP7,'8'!$B$13:RG$315,141,FALSE)),"",VLOOKUP($AP7,'8'!$B$13:RG$315,141,FALSE))</f>
        <v>32</v>
      </c>
      <c r="BX7" s="93">
        <f>IF(ISNA(VLOOKUP($AP7,'8'!$B$13:RH$315,145,FALSE)),"",VLOOKUP($AP7,'8'!$B$13:RH$315,145,FALSE))</f>
        <v>6</v>
      </c>
      <c r="BY7" s="93">
        <f>IF(AND(BU7="",BV7="",BW7="",BX7=""),"",SUM(BU7+BV7+BW7+BX7))</f>
        <v>45</v>
      </c>
      <c r="BZ7" s="409">
        <v>1</v>
      </c>
      <c r="CA7" s="93">
        <f>IF(ISNA(VLOOKUP($AP7,'8'!$B$13:RE$315,155,FALSE)),"",VLOOKUP($AP7,'8'!$B$13:RE$315,155,FALSE))</f>
        <v>17</v>
      </c>
      <c r="CB7" s="93">
        <f>IF(ISNA(VLOOKUP($AP7,'8'!$B$13:RF$315,156,FALSE)),"",VLOOKUP($AP7,'8'!$B$13:RF$315,156,FALSE))</f>
        <v>18</v>
      </c>
      <c r="CC7" s="93">
        <f>IF(ISNA(VLOOKUP($AP7,'8'!$B$13:RG$315,157,FALSE)),"",VLOOKUP($AP7,'8'!$B$13:RG$315,157,FALSE))</f>
        <v>17</v>
      </c>
      <c r="CD7" s="93">
        <f>IF(ISNA(VLOOKUP($AP7,'8'!$B$13:RH$315,158,FALSE)),"",VLOOKUP($AP7,'8'!$B$13:RH$315,158,FALSE))</f>
        <v>18</v>
      </c>
      <c r="CE7" s="93">
        <f>IF(ISNA(VLOOKUP($AP7,'8'!$B$13:RI$315,159,FALSE)),"",VLOOKUP($AP7,'8'!$B$13:RI$315,159,FALSE))</f>
        <v>17</v>
      </c>
      <c r="CF7" s="93">
        <f>IF(ISNA(VLOOKUP($AP7,'8'!$B$13:RJ$315,160,FALSE)),"",VLOOKUP($AP7,'8'!$B$13:RJ$315,160,FALSE))</f>
        <v>87</v>
      </c>
      <c r="CG7" s="93" t="str">
        <f>IF(ISNA(VLOOKUP($AP7,'8'!$B$13:RK$315,161,FALSE)),"",VLOOKUP($AP7,'8'!$B$13:RK$315,161,FALSE))</f>
        <v>A</v>
      </c>
      <c r="CH7" s="93">
        <f>IF(ISNA(VLOOKUP($AP7,'8'!$B$13:RK$315,162,FALSE)),"",VLOOKUP($AP7,'8'!$B$13:RK$315,162,FALSE))</f>
        <v>18</v>
      </c>
      <c r="CI7" s="93">
        <f>IF(ISNA(VLOOKUP($AP7,'8'!$B$13:RL$315,163,FALSE)),"",VLOOKUP($AP7,'8'!$B$13:RL$315,163,FALSE))</f>
        <v>18</v>
      </c>
      <c r="CJ7" s="93">
        <f>IF(ISNA(VLOOKUP($AP7,'8'!$B$13:RM$315,164,FALSE)),"",VLOOKUP($AP7,'8'!$B$13:RM$315,164,FALSE))</f>
        <v>17</v>
      </c>
      <c r="CK7" s="93">
        <f>IF(ISNA(VLOOKUP($AP7,'8'!$B$13:RN$315,165,FALSE)),"",VLOOKUP($AP7,'8'!$B$13:RN$315,165,FALSE))</f>
        <v>18</v>
      </c>
      <c r="CL7" s="93">
        <f>IF(ISNA(VLOOKUP($AP7,'8'!$B$13:RO$315,166,FALSE)),"",VLOOKUP($AP7,'8'!$B$13:RO$315,166,FALSE))</f>
        <v>18</v>
      </c>
      <c r="CM7" s="93">
        <f>IF(ISNA(VLOOKUP($AP7,'8'!$B$13:RP$315,167,FALSE)),"",VLOOKUP($AP7,'8'!$B$13:RP$315,167,FALSE))</f>
        <v>89</v>
      </c>
      <c r="CN7" s="93" t="str">
        <f>IF(ISNA(VLOOKUP($AP7,'8'!$B$13:RQ$315,168,FALSE)),"",VLOOKUP($AP7,'8'!$B$13:RQ$315,168,FALSE))</f>
        <v>A</v>
      </c>
      <c r="CO7" s="93">
        <f>IF(ISNA(VLOOKUP($AP7,'8'!$B$13:RR$315,169,FALSE)),"",VLOOKUP($AP7,'8'!$B$13:RR$315,169,FALSE))</f>
        <v>18</v>
      </c>
      <c r="CP7" s="93">
        <f>IF(ISNA(VLOOKUP($AP7,'8'!$B$13:RS$315,170,FALSE)),"",VLOOKUP($AP7,'8'!$B$13:RS$315,170,FALSE))</f>
        <v>17</v>
      </c>
      <c r="CQ7" s="93">
        <f>IF(ISNA(VLOOKUP($AP7,'8'!$B$13:RT$315,171,FALSE)),"",VLOOKUP($AP7,'8'!$B$13:RT$315,171,FALSE))</f>
        <v>18</v>
      </c>
      <c r="CR7" s="93">
        <f>IF(ISNA(VLOOKUP($AP7,'8'!$B$13:RU$315,172,FALSE)),"",VLOOKUP($AP7,'8'!$B$13:RU$315,172,FALSE))</f>
        <v>17</v>
      </c>
      <c r="CS7" s="93">
        <f>IF(ISNA(VLOOKUP($AP7,'8'!$B$13:RV$315,173,FALSE)),"",VLOOKUP($AP7,'8'!$B$13:RV$315,173,FALSE))</f>
        <v>18</v>
      </c>
      <c r="CT7" s="93">
        <f>IF(ISNA(VLOOKUP($AP7,'8'!$B$13:RW$375,174,FALSE)),"",VLOOKUP($AP7,'8'!$B$13:RW$375,174,FALSE))</f>
        <v>88</v>
      </c>
      <c r="CU7" s="93" t="str">
        <f>IF(ISNA(VLOOKUP($AP7,'8'!$B$13:RX$315,175,FALSE)),"",VLOOKUP($AP7,'8'!$B$13:RX$315,175,FALSE))</f>
        <v>A</v>
      </c>
    </row>
    <row r="8" spans="1:99" ht="16.350000000000001" customHeight="1">
      <c r="A8" s="409">
        <v>2</v>
      </c>
      <c r="B8" s="431" t="str">
        <f>IF(AND(H$3=""),"",IF(ISNA(VLOOKUP(C8,'8'!$B$13:PZ$315,2,FALSE)),"",VLOOKUP(C8,'8'!$B$13:PZ$315,2,FALSE)))</f>
        <v>nhiw nsoh</v>
      </c>
      <c r="C8" s="429">
        <f>IF(AND(H$3=""),"",IF(AND('8'!B14=""),"",'8'!B14))</f>
        <v>802</v>
      </c>
      <c r="D8" s="395"/>
      <c r="E8" s="93">
        <f t="shared" ref="E8:E45" si="3">IF(AND($H$3=""),"",IF(AND($H$3="Hindi"),AQ8,IF(AND($H$3="English"),AW8,IF(AND($H$3="Maths"),BC8,IF(AND($H$3="Sanskrit"),BI8,IF(AND($H$3="Science"),BO8,IF(AND($H$3="Social Science"),BU8,"")))))))</f>
        <v>0</v>
      </c>
      <c r="F8" s="93">
        <f t="shared" ref="F8:F46" si="4">IF(AND($H$3=""),"",IF(AND($H$3="Hindi"),AR8,IF(AND($H$3="English"),AX8,IF(AND($H$3="Maths"),BD8,IF(AND($H$3="Sanskrit"),BJ8,IF(AND($H$3="Science"),BP8,IF(AND($H$3="Social Science"),BV8,"")))))))</f>
        <v>6</v>
      </c>
      <c r="G8" s="93">
        <f t="shared" ref="G8:G46" si="5">IF(AND($H$3=""),"",IF(AND($H$3="Hindi"),AS8,IF(AND($H$3="English"),AY8,IF(AND($H$3="Maths"),BE8,IF(AND($H$3="Sanskrit"),BK8,IF(AND($H$3="Science"),BQ8,IF(AND($H$3="Social Science"),BW8,"")))))))</f>
        <v>14</v>
      </c>
      <c r="H8" s="93">
        <f t="shared" ref="H8:H46" si="6">IF(AND($H$3=""),"",IF(AND($H$3="Hindi"),AT8,IF(AND($H$3="English"),AZ8,IF(AND($H$3="Maths"),BF8,IF(AND($H$3="Sanskrit"),BL8,IF(AND($H$3="Science"),BR8,IF(AND($H$3="Social Science"),BX8,"")))))))</f>
        <v>5</v>
      </c>
      <c r="I8" s="93">
        <f t="shared" ref="I8:I46" si="7">IF(AND($H$3=""),"",IF(AND($H$3="Hindi"),AU8,IF(AND($H$3="English"),BA8,IF(AND($H$3="Maths"),BG8,IF(AND($H$3="Sanskrit"),BM8,IF(AND($H$3="Science"),BS8,IF(AND($H$3="Social Science"),BY8,"")))))))</f>
        <v>25</v>
      </c>
      <c r="J8" s="97" t="str">
        <f t="shared" si="0"/>
        <v>4</v>
      </c>
      <c r="K8" s="395">
        <v>5</v>
      </c>
      <c r="L8" s="424">
        <f t="shared" si="1"/>
        <v>9</v>
      </c>
      <c r="O8" s="991" t="s">
        <v>661</v>
      </c>
      <c r="P8" s="992"/>
      <c r="Q8" s="993"/>
      <c r="T8" s="409">
        <v>2</v>
      </c>
      <c r="U8" s="426" t="str">
        <f>IF(AND(H$3=""),"",IF(ISNA(VLOOKUP(V8,'8'!$B$13:PZ$315,2,FALSE)),"",VLOOKUP(V8,'8'!$B$13:PZ$315,2,FALSE)))</f>
        <v>nhiw nsoh</v>
      </c>
      <c r="V8" s="428">
        <f>IF(AND(H$3=""),"",IF(AND('8'!B14=""),"",'8'!B14))</f>
        <v>802</v>
      </c>
      <c r="W8" s="428" t="str">
        <f t="shared" ref="W8:W46" si="8">IF(AND(D8=""),"",D8)</f>
        <v/>
      </c>
      <c r="X8" s="466">
        <f>IF(AND(V8=""),"",IF(ISNA(VLOOKUP(V8,$AP$7:CV$94,43,FALSE)),"",VLOOKUP(V8,$AP$7:CV$94,43,FALSE)))</f>
        <v>83</v>
      </c>
      <c r="Y8" s="466" t="str">
        <f>IF(AND(V8=""),"",IF(ISNA(VLOOKUP(V8,$AP$7:CV$94,44,FALSE)),"",VLOOKUP(V8,$AP$7:CV$94,44,FALSE)))</f>
        <v>A</v>
      </c>
      <c r="Z8" s="466">
        <f>IF(AND(V8=""),"",IF(ISNA(VLOOKUP(V8,$AP$7:CV$94,50,FALSE)),"",VLOOKUP(V8,$AP$7:CV$94,50,FALSE)))</f>
        <v>83</v>
      </c>
      <c r="AA8" s="466" t="str">
        <f>IF(AND(V8=""),"",IF(ISNA(VLOOKUP(V8,$AP$7:CV$94,51,FALSE)),"",VLOOKUP(V8,$AP$7:CV$94,51,FALSE)))</f>
        <v>A</v>
      </c>
      <c r="AB8" s="466">
        <f>IF(AND(V8=""),"",IF(ISNA(VLOOKUP(V8,$AP$7:CV$94,57,FALSE)),"",VLOOKUP(V8,$AP$7:CV$94,57,FALSE)))</f>
        <v>87</v>
      </c>
      <c r="AC8" s="466" t="str">
        <f>IF(AND(V8=""),"",IF(ISNA(VLOOKUP(V8,$AP$7:CV$94,58,FALSE)),"",VLOOKUP(V8,$AP$7:CV$94,58,FALSE)))</f>
        <v>A</v>
      </c>
      <c r="AD8" s="97"/>
      <c r="AG8" s="50">
        <f t="shared" ref="AG8:AG71" si="9">IF(AND(AH8=""),"",SUM(AH8+AI8))</f>
        <v>9</v>
      </c>
      <c r="AH8" s="50">
        <f t="shared" ref="AH8:AH71" si="10">IF(AND(K8=""),"",K8)</f>
        <v>5</v>
      </c>
      <c r="AI8" s="313" t="str">
        <f t="shared" si="2"/>
        <v>4</v>
      </c>
      <c r="AJ8" s="154">
        <f>AJ$7*2</f>
        <v>13.333333333333334</v>
      </c>
      <c r="AL8" s="50" t="s">
        <v>249</v>
      </c>
      <c r="AM8" s="313" t="str">
        <f t="shared" ref="AM8:AM71" si="11">IF(B8="","",IF(I8&gt;95,"20",IF(I8&gt;90,"19",IF(I8&gt;85,"18",IF(I8&gt;80,"17",IF(I8&gt;75,"16",IF(I8&gt;70,"15",IF(I8&gt;65,"14",IF(I8&gt;60,"13",IF(I8&gt;55,"12",IF(I8&gt;50,"11",IF(I8&gt;45,"10",IF(I8&gt;40,"9",IF(I8&gt;35,"8",IF(I8&gt;30,"7",IF(I8&gt;25,"6",IF(I8&gt;20,"5",IF(I8&gt;15,"4",IF(I8&gt;10,"3",IF(I8&gt;5,"2",IF(I8&gt;1,"1",IF(I8&lt;1,"0"))))))))))))))))))))))</f>
        <v>5</v>
      </c>
      <c r="AO8" s="409">
        <v>2</v>
      </c>
      <c r="AP8" s="397">
        <f>IF(AND('8'!B14=""),"",'8'!B14)</f>
        <v>802</v>
      </c>
      <c r="AQ8" s="93">
        <f>IF(ISNA(VLOOKUP($AP8,'8'!$B$13:PZ$315,8,FALSE)),"",VLOOKUP($AP8,'8'!$B$13:PZ$315,8,FALSE))</f>
        <v>0</v>
      </c>
      <c r="AR8" s="93">
        <f>IF(ISNA(VLOOKUP($AP8,'8'!$B$13:QA$315,12,FALSE)),"",VLOOKUP($AP8,'8'!$B$13:QA$315,12,FALSE))</f>
        <v>6</v>
      </c>
      <c r="AS8" s="93">
        <f>IF(ISNA(VLOOKUP($AP8,'8'!$B$13:QB$315,16,FALSE)),"",VLOOKUP($AP8,'8'!$B$13:QB$315,16,FALSE))</f>
        <v>14</v>
      </c>
      <c r="AT8" s="93">
        <f>IF(ISNA(VLOOKUP($AP8,'8'!$B$13:QC$315,20,FALSE)),"",VLOOKUP($AP8,'8'!$B$13:QC$315,20,FALSE))</f>
        <v>5</v>
      </c>
      <c r="AU8" s="93">
        <f>IF(AND(AQ8="",AR8="",AS8="",AT8=""),"",SUM(AQ8+AR8+AS8+AT8))</f>
        <v>25</v>
      </c>
      <c r="AV8" s="409">
        <v>2</v>
      </c>
      <c r="AW8" s="93">
        <f>IF(ISNA(VLOOKUP($AP8,'8'!$B$13:QF$315,33,FALSE)),"",VLOOKUP($AP8,'8'!$B$13:QF$315,33,FALSE))</f>
        <v>0</v>
      </c>
      <c r="AX8" s="93">
        <f>IF(ISNA(VLOOKUP($AP8,'8'!$B$13:QG$315,37,FALSE)),"",VLOOKUP($AP8,'8'!$B$13:QG$315,37,FALSE))</f>
        <v>6</v>
      </c>
      <c r="AY8" s="93">
        <f>IF(ISNA(VLOOKUP($AP8,'8'!$B$13:QH$315,41,FALSE)),"",VLOOKUP($AP8,'8'!$B$13:QH$315,41,FALSE))</f>
        <v>14</v>
      </c>
      <c r="AZ8" s="93">
        <f>IF(ISNA(VLOOKUP($AP8,'8'!$B$13:QI$315,45,FALSE)),"",VLOOKUP($AP8,'8'!$B$13:QI$315,45,FALSE))</f>
        <v>5</v>
      </c>
      <c r="BA8" s="93">
        <f>IF(AND(AW8="",AX8="",AY8="",AZ8=""),"",SUM(AW8+AX8+AY8+AZ8))</f>
        <v>25</v>
      </c>
      <c r="BB8" s="409">
        <v>2</v>
      </c>
      <c r="BC8" s="93">
        <f>IF(ISNA(VLOOKUP($AP8,'8'!$B$13:QL$315,58,FALSE)),"",VLOOKUP($AP8,'8'!$B$13:QL$315,58,FALSE))</f>
        <v>0</v>
      </c>
      <c r="BD8" s="93">
        <f>IF(ISNA(VLOOKUP($AP8,'8'!$B$13:QM$315,62,FALSE)),"",VLOOKUP($AP8,'8'!$B$13:QM$315,62,FALSE))</f>
        <v>6</v>
      </c>
      <c r="BE8" s="93">
        <f>IF(ISNA(VLOOKUP($AP8,'8'!$B$13:QN$315,66,FALSE)),"",VLOOKUP($AP8,'8'!$B$13:QN$315,66,FALSE))</f>
        <v>14</v>
      </c>
      <c r="BF8" s="93">
        <f>IF(ISNA(VLOOKUP($AP8,'8'!$B$13:QO$315,70,FALSE)),"",VLOOKUP($AP8,'8'!$B$13:QO$315,70,FALSE))</f>
        <v>5</v>
      </c>
      <c r="BG8" s="93">
        <f>IF(AND(BC8="",BD8="",BE8="",BF8=""),"",SUM(BC8+BD8+BE8+BF8))</f>
        <v>25</v>
      </c>
      <c r="BH8" s="409">
        <v>2</v>
      </c>
      <c r="BI8" s="93">
        <f>IF(ISNA(VLOOKUP($AP8,'8'!$B$13:QR$315,83,FALSE)),"",VLOOKUP($AP8,'8'!$B$13:QR$315,83,FALSE))</f>
        <v>0</v>
      </c>
      <c r="BJ8" s="93">
        <f>IF(ISNA(VLOOKUP($AP8,'8'!$B$13:QS$315,87,FALSE)),"",VLOOKUP($AP8,'8'!$B$13:QS$315,87,FALSE))</f>
        <v>6</v>
      </c>
      <c r="BK8" s="93">
        <f>IF(ISNA(VLOOKUP($AP8,'8'!$B$13:QT$315,91,FALSE)),"",VLOOKUP($AP8,'8'!$B$13:QT$315,91,FALSE))</f>
        <v>14</v>
      </c>
      <c r="BL8" s="93">
        <f>IF(ISNA(VLOOKUP($AP8,'8'!$B$13:QU$315,95,FALSE)),"",VLOOKUP($AP8,'8'!$B$13:QU$315,95,FALSE))</f>
        <v>5</v>
      </c>
      <c r="BM8" s="93">
        <f>IF(AND(BI8="",BJ8="",BK8="",BL8=""),"",SUM(BI8+BJ8+BK8+BL8))</f>
        <v>25</v>
      </c>
      <c r="BN8" s="409">
        <v>2</v>
      </c>
      <c r="BO8" s="93">
        <f>IF(ISNA(VLOOKUP($AP8,'8'!$B$13:QY$315,108,FALSE)),"",VLOOKUP($AP8,'8'!$B$13:QY$315,108,FALSE))</f>
        <v>0</v>
      </c>
      <c r="BP8" s="93">
        <f>IF(ISNA(VLOOKUP($AP8,'8'!$B$13:QZ$315,112,FALSE)),"",VLOOKUP($AP8,'8'!$B$13:QZ$315,112,FALSE))</f>
        <v>6</v>
      </c>
      <c r="BQ8" s="93">
        <f>IF(ISNA(VLOOKUP($AP8,'8'!$B$13:RA$315,116,FALSE)),"",VLOOKUP($AP8,'8'!$B$13:RA$315,116,FALSE))</f>
        <v>14</v>
      </c>
      <c r="BR8" s="93">
        <f>IF(ISNA(VLOOKUP($AP8,'8'!$B$13:RB$315,120,FALSE)),"",VLOOKUP($AP8,'8'!$B$13:RB$315,120,FALSE))</f>
        <v>5</v>
      </c>
      <c r="BS8" s="93">
        <f>IF(AND(BO8="",BP8="",BQ8="",BR8=""),"",SUM(BO8+BP8+BQ8+BR8))</f>
        <v>25</v>
      </c>
      <c r="BT8" s="409">
        <v>2</v>
      </c>
      <c r="BU8" s="93">
        <f>IF(ISNA(VLOOKUP($AP8,'8'!$B$13:RE$315,133,FALSE)),"",VLOOKUP($AP8,'8'!$B$13:RE$315,133,FALSE))</f>
        <v>0</v>
      </c>
      <c r="BV8" s="93">
        <f>IF(ISNA(VLOOKUP($AP8,'8'!$B$13:RF$315,137,FALSE)),"",VLOOKUP($AP8,'8'!$B$13:RF$315,137,FALSE))</f>
        <v>6</v>
      </c>
      <c r="BW8" s="93">
        <f>IF(ISNA(VLOOKUP($AP8,'8'!$B$13:RG$315,141,FALSE)),"",VLOOKUP($AP8,'8'!$B$13:RG$315,141,FALSE))</f>
        <v>14</v>
      </c>
      <c r="BX8" s="93">
        <f>IF(ISNA(VLOOKUP($AP8,'8'!$B$13:RH$315,145,FALSE)),"",VLOOKUP($AP8,'8'!$B$13:RH$315,145,FALSE))</f>
        <v>5</v>
      </c>
      <c r="BY8" s="93">
        <f>IF(AND(BU8="",BV8="",BW8="",BX8=""),"",SUM(BU8+BV8+BW8+BX8))</f>
        <v>25</v>
      </c>
      <c r="BZ8" s="409">
        <v>2</v>
      </c>
      <c r="CA8" s="93">
        <f>IF(ISNA(VLOOKUP($AP8,'8'!$B$13:RE$315,155,FALSE)),"",VLOOKUP($AP8,'8'!$B$13:RE$315,155,FALSE))</f>
        <v>16</v>
      </c>
      <c r="CB8" s="93">
        <f>IF(ISNA(VLOOKUP($AP8,'8'!$B$13:RF$315,156,FALSE)),"",VLOOKUP($AP8,'8'!$B$13:RF$315,156,FALSE))</f>
        <v>17</v>
      </c>
      <c r="CC8" s="93">
        <f>IF(ISNA(VLOOKUP($AP8,'8'!$B$13:RG$315,157,FALSE)),"",VLOOKUP($AP8,'8'!$B$13:RG$315,157,FALSE))</f>
        <v>17</v>
      </c>
      <c r="CD8" s="93">
        <f>IF(ISNA(VLOOKUP($AP8,'8'!$B$13:RH$315,158,FALSE)),"",VLOOKUP($AP8,'8'!$B$13:RH$315,158,FALSE))</f>
        <v>16</v>
      </c>
      <c r="CE8" s="93">
        <f>IF(ISNA(VLOOKUP($AP8,'8'!$B$13:RI$315,159,FALSE)),"",VLOOKUP($AP8,'8'!$B$13:RI$315,159,FALSE))</f>
        <v>17</v>
      </c>
      <c r="CF8" s="93">
        <f>IF(ISNA(VLOOKUP($AP8,'8'!$B$13:RJ$315,160,FALSE)),"",VLOOKUP($AP8,'8'!$B$13:RJ$315,160,FALSE))</f>
        <v>83</v>
      </c>
      <c r="CG8" s="93" t="str">
        <f>IF(ISNA(VLOOKUP($AP8,'8'!$B$13:RK$315,161,FALSE)),"",VLOOKUP($AP8,'8'!$B$13:RK$315,161,FALSE))</f>
        <v>A</v>
      </c>
      <c r="CH8" s="93">
        <f>IF(ISNA(VLOOKUP($AP8,'8'!$B$13:RK$315,162,FALSE)),"",VLOOKUP($AP8,'8'!$B$13:RK$315,162,FALSE))</f>
        <v>17</v>
      </c>
      <c r="CI8" s="93">
        <f>IF(ISNA(VLOOKUP($AP8,'8'!$B$13:RL$315,163,FALSE)),"",VLOOKUP($AP8,'8'!$B$13:RL$315,163,FALSE))</f>
        <v>17</v>
      </c>
      <c r="CJ8" s="93">
        <f>IF(ISNA(VLOOKUP($AP8,'8'!$B$13:RM$315,164,FALSE)),"",VLOOKUP($AP8,'8'!$B$13:RM$315,164,FALSE))</f>
        <v>16</v>
      </c>
      <c r="CK8" s="93">
        <f>IF(ISNA(VLOOKUP($AP8,'8'!$B$13:RN$315,165,FALSE)),"",VLOOKUP($AP8,'8'!$B$13:RN$315,165,FALSE))</f>
        <v>16</v>
      </c>
      <c r="CL8" s="93">
        <f>IF(ISNA(VLOOKUP($AP8,'8'!$B$13:RO$315,166,FALSE)),"",VLOOKUP($AP8,'8'!$B$13:RO$315,166,FALSE))</f>
        <v>17</v>
      </c>
      <c r="CM8" s="93">
        <f>IF(ISNA(VLOOKUP($AP8,'8'!$B$13:RP$315,167,FALSE)),"",VLOOKUP($AP8,'8'!$B$13:RP$315,167,FALSE))</f>
        <v>83</v>
      </c>
      <c r="CN8" s="93" t="str">
        <f>IF(ISNA(VLOOKUP($AP8,'8'!$B$13:RQ$315,168,FALSE)),"",VLOOKUP($AP8,'8'!$B$13:RQ$315,168,FALSE))</f>
        <v>A</v>
      </c>
      <c r="CO8" s="93">
        <f>IF(ISNA(VLOOKUP($AP8,'8'!$B$13:RR$315,169,FALSE)),"",VLOOKUP($AP8,'8'!$B$13:RR$315,169,FALSE))</f>
        <v>18</v>
      </c>
      <c r="CP8" s="93">
        <f>IF(ISNA(VLOOKUP($AP8,'8'!$B$13:RS$315,170,FALSE)),"",VLOOKUP($AP8,'8'!$B$13:RS$315,170,FALSE))</f>
        <v>17</v>
      </c>
      <c r="CQ8" s="93">
        <f>IF(ISNA(VLOOKUP($AP8,'8'!$B$13:RT$315,171,FALSE)),"",VLOOKUP($AP8,'8'!$B$13:RT$315,171,FALSE))</f>
        <v>17</v>
      </c>
      <c r="CR8" s="93">
        <f>IF(ISNA(VLOOKUP($AP8,'8'!$B$13:RU$315,172,FALSE)),"",VLOOKUP($AP8,'8'!$B$13:RU$315,172,FALSE))</f>
        <v>17</v>
      </c>
      <c r="CS8" s="93">
        <f>IF(ISNA(VLOOKUP($AP8,'8'!$B$13:RV$315,173,FALSE)),"",VLOOKUP($AP8,'8'!$B$13:RV$315,173,FALSE))</f>
        <v>18</v>
      </c>
      <c r="CT8" s="93">
        <f>IF(ISNA(VLOOKUP($AP8,'8'!$B$13:RW$375,174,FALSE)),"",VLOOKUP($AP8,'8'!$B$13:RW$375,174,FALSE))</f>
        <v>87</v>
      </c>
      <c r="CU8" s="93" t="str">
        <f>IF(ISNA(VLOOKUP($AP8,'8'!$B$13:RX$315,175,FALSE)),"",VLOOKUP($AP8,'8'!$B$13:RX$315,175,FALSE))</f>
        <v>A</v>
      </c>
    </row>
    <row r="9" spans="1:99" ht="16.350000000000001" customHeight="1">
      <c r="A9" s="409">
        <v>3</v>
      </c>
      <c r="B9" s="431" t="str">
        <f>IF(AND(H$3=""),"",IF(ISNA(VLOOKUP(C9,'8'!$B$13:PZ$315,2,FALSE)),"",VLOOKUP(C9,'8'!$B$13:PZ$315,2,FALSE)))</f>
        <v>xksfoUnjke</v>
      </c>
      <c r="C9" s="429">
        <f>IF(AND(H$3=""),"",IF(AND('8'!B15=""),"",'8'!B15))</f>
        <v>803</v>
      </c>
      <c r="D9" s="395"/>
      <c r="E9" s="93">
        <f t="shared" si="3"/>
        <v>0</v>
      </c>
      <c r="F9" s="93">
        <f t="shared" si="4"/>
        <v>6</v>
      </c>
      <c r="G9" s="93">
        <f t="shared" si="5"/>
        <v>16</v>
      </c>
      <c r="H9" s="93">
        <f t="shared" si="6"/>
        <v>7</v>
      </c>
      <c r="I9" s="93">
        <f t="shared" si="7"/>
        <v>29</v>
      </c>
      <c r="J9" s="97" t="str">
        <f t="shared" si="0"/>
        <v>5</v>
      </c>
      <c r="K9" s="395"/>
      <c r="L9" s="424" t="str">
        <f t="shared" si="1"/>
        <v/>
      </c>
      <c r="O9" s="994"/>
      <c r="P9" s="995"/>
      <c r="Q9" s="996"/>
      <c r="T9" s="409">
        <v>3</v>
      </c>
      <c r="U9" s="426" t="str">
        <f>IF(AND(H$3=""),"",IF(ISNA(VLOOKUP(V9,'8'!$B$13:PZ$315,2,FALSE)),"",VLOOKUP(V9,'8'!$B$13:PZ$315,2,FALSE)))</f>
        <v>xksfoUnjke</v>
      </c>
      <c r="V9" s="428">
        <f>IF(AND(H$3=""),"",IF(AND('8'!B15=""),"",'8'!B15))</f>
        <v>803</v>
      </c>
      <c r="W9" s="428" t="str">
        <f t="shared" si="8"/>
        <v/>
      </c>
      <c r="X9" s="466">
        <f>IF(AND(V9=""),"",IF(ISNA(VLOOKUP(V9,$AP$7:CV$94,43,FALSE)),"",VLOOKUP(V9,$AP$7:CV$94,43,FALSE)))</f>
        <v>84</v>
      </c>
      <c r="Y9" s="466" t="str">
        <f>IF(AND(V9=""),"",IF(ISNA(VLOOKUP(V9,$AP$7:CV$94,44,FALSE)),"",VLOOKUP(V9,$AP$7:CV$94,44,FALSE)))</f>
        <v>A</v>
      </c>
      <c r="Z9" s="466">
        <f>IF(AND(V9=""),"",IF(ISNA(VLOOKUP(V9,$AP$7:CV$94,50,FALSE)),"",VLOOKUP(V9,$AP$7:CV$94,50,FALSE)))</f>
        <v>83</v>
      </c>
      <c r="AA9" s="466" t="str">
        <f>IF(AND(V9=""),"",IF(ISNA(VLOOKUP(V9,$AP$7:CV$94,51,FALSE)),"",VLOOKUP(V9,$AP$7:CV$94,51,FALSE)))</f>
        <v>A</v>
      </c>
      <c r="AB9" s="466">
        <f>IF(AND(V9=""),"",IF(ISNA(VLOOKUP(V9,$AP$7:CV$94,57,FALSE)),"",VLOOKUP(V9,$AP$7:CV$94,57,FALSE)))</f>
        <v>86</v>
      </c>
      <c r="AC9" s="466" t="str">
        <f>IF(AND(V9=""),"",IF(ISNA(VLOOKUP(V9,$AP$7:CV$94,58,FALSE)),"",VLOOKUP(V9,$AP$7:CV$94,58,FALSE)))</f>
        <v>A</v>
      </c>
      <c r="AD9" s="97"/>
      <c r="AG9" s="50" t="str">
        <f t="shared" si="9"/>
        <v/>
      </c>
      <c r="AH9" s="50" t="str">
        <f t="shared" si="10"/>
        <v/>
      </c>
      <c r="AI9" s="313" t="str">
        <f t="shared" si="2"/>
        <v>5</v>
      </c>
      <c r="AJ9" s="50">
        <f>AJ$7*3</f>
        <v>20</v>
      </c>
      <c r="AK9" s="153">
        <v>20</v>
      </c>
      <c r="AL9" s="50" t="s">
        <v>24</v>
      </c>
      <c r="AM9" s="313" t="str">
        <f t="shared" si="11"/>
        <v>6</v>
      </c>
      <c r="AO9" s="409">
        <v>3</v>
      </c>
      <c r="AP9" s="397">
        <f>IF(AND('8'!B15=""),"",'8'!B15)</f>
        <v>803</v>
      </c>
      <c r="AQ9" s="93">
        <f>IF(ISNA(VLOOKUP($AP9,'8'!$B$13:PZ$315,8,FALSE)),"",VLOOKUP($AP9,'8'!$B$13:PZ$315,8,FALSE))</f>
        <v>0</v>
      </c>
      <c r="AR9" s="93">
        <f>IF(ISNA(VLOOKUP($AP9,'8'!$B$13:QA$315,12,FALSE)),"",VLOOKUP($AP9,'8'!$B$13:QA$315,12,FALSE))</f>
        <v>6</v>
      </c>
      <c r="AS9" s="93">
        <f>IF(ISNA(VLOOKUP($AP9,'8'!$B$13:QB$315,16,FALSE)),"",VLOOKUP($AP9,'8'!$B$13:QB$315,16,FALSE))</f>
        <v>16</v>
      </c>
      <c r="AT9" s="93">
        <f>IF(ISNA(VLOOKUP($AP9,'8'!$B$13:QC$315,20,FALSE)),"",VLOOKUP($AP9,'8'!$B$13:QC$315,20,FALSE))</f>
        <v>7</v>
      </c>
      <c r="AU9" s="93">
        <f t="shared" ref="AU9:AU72" si="12">IF(AND(AQ9="",AR9="",AS9="",AT9=""),"",SUM(AQ9+AR9+AS9+AT9))</f>
        <v>29</v>
      </c>
      <c r="AV9" s="409">
        <v>3</v>
      </c>
      <c r="AW9" s="93">
        <f>IF(ISNA(VLOOKUP($AP9,'8'!$B$13:QF$315,33,FALSE)),"",VLOOKUP($AP9,'8'!$B$13:QF$315,33,FALSE))</f>
        <v>0</v>
      </c>
      <c r="AX9" s="93">
        <f>IF(ISNA(VLOOKUP($AP9,'8'!$B$13:QG$315,37,FALSE)),"",VLOOKUP($AP9,'8'!$B$13:QG$315,37,FALSE))</f>
        <v>6</v>
      </c>
      <c r="AY9" s="93">
        <f>IF(ISNA(VLOOKUP($AP9,'8'!$B$13:QH$315,41,FALSE)),"",VLOOKUP($AP9,'8'!$B$13:QH$315,41,FALSE))</f>
        <v>16</v>
      </c>
      <c r="AZ9" s="93">
        <f>IF(ISNA(VLOOKUP($AP9,'8'!$B$13:QI$315,45,FALSE)),"",VLOOKUP($AP9,'8'!$B$13:QI$315,45,FALSE))</f>
        <v>7</v>
      </c>
      <c r="BA9" s="93">
        <f t="shared" ref="BA9:BA72" si="13">IF(AND(AW9="",AX9="",AY9="",AZ9=""),"",SUM(AW9+AX9+AY9+AZ9))</f>
        <v>29</v>
      </c>
      <c r="BB9" s="409">
        <v>3</v>
      </c>
      <c r="BC9" s="93">
        <f>IF(ISNA(VLOOKUP($AP9,'8'!$B$13:QL$315,58,FALSE)),"",VLOOKUP($AP9,'8'!$B$13:QL$315,58,FALSE))</f>
        <v>0</v>
      </c>
      <c r="BD9" s="93">
        <f>IF(ISNA(VLOOKUP($AP9,'8'!$B$13:QM$315,62,FALSE)),"",VLOOKUP($AP9,'8'!$B$13:QM$315,62,FALSE))</f>
        <v>6</v>
      </c>
      <c r="BE9" s="93">
        <f>IF(ISNA(VLOOKUP($AP9,'8'!$B$13:QN$315,66,FALSE)),"",VLOOKUP($AP9,'8'!$B$13:QN$315,66,FALSE))</f>
        <v>16</v>
      </c>
      <c r="BF9" s="93">
        <f>IF(ISNA(VLOOKUP($AP9,'8'!$B$13:QO$315,70,FALSE)),"",VLOOKUP($AP9,'8'!$B$13:QO$315,70,FALSE))</f>
        <v>7</v>
      </c>
      <c r="BG9" s="93">
        <f t="shared" ref="BG9:BG72" si="14">IF(AND(BC9="",BD9="",BE9="",BF9=""),"",SUM(BC9+BD9+BE9+BF9))</f>
        <v>29</v>
      </c>
      <c r="BH9" s="409">
        <v>3</v>
      </c>
      <c r="BI9" s="93">
        <f>IF(ISNA(VLOOKUP($AP9,'8'!$B$13:QR$315,83,FALSE)),"",VLOOKUP($AP9,'8'!$B$13:QR$315,83,FALSE))</f>
        <v>0</v>
      </c>
      <c r="BJ9" s="93">
        <f>IF(ISNA(VLOOKUP($AP9,'8'!$B$13:QS$315,87,FALSE)),"",VLOOKUP($AP9,'8'!$B$13:QS$315,87,FALSE))</f>
        <v>6</v>
      </c>
      <c r="BK9" s="93">
        <f>IF(ISNA(VLOOKUP($AP9,'8'!$B$13:QT$315,91,FALSE)),"",VLOOKUP($AP9,'8'!$B$13:QT$315,91,FALSE))</f>
        <v>16</v>
      </c>
      <c r="BL9" s="93">
        <f>IF(ISNA(VLOOKUP($AP9,'8'!$B$13:QU$315,95,FALSE)),"",VLOOKUP($AP9,'8'!$B$13:QU$315,95,FALSE))</f>
        <v>7</v>
      </c>
      <c r="BM9" s="93">
        <f t="shared" ref="BM9:BM72" si="15">IF(AND(BI9="",BJ9="",BK9="",BL9=""),"",SUM(BI9+BJ9+BK9+BL9))</f>
        <v>29</v>
      </c>
      <c r="BN9" s="409">
        <v>3</v>
      </c>
      <c r="BO9" s="93">
        <f>IF(ISNA(VLOOKUP($AP9,'8'!$B$13:QY$315,108,FALSE)),"",VLOOKUP($AP9,'8'!$B$13:QY$315,108,FALSE))</f>
        <v>0</v>
      </c>
      <c r="BP9" s="93">
        <f>IF(ISNA(VLOOKUP($AP9,'8'!$B$13:QZ$315,112,FALSE)),"",VLOOKUP($AP9,'8'!$B$13:QZ$315,112,FALSE))</f>
        <v>6</v>
      </c>
      <c r="BQ9" s="93">
        <f>IF(ISNA(VLOOKUP($AP9,'8'!$B$13:RA$315,116,FALSE)),"",VLOOKUP($AP9,'8'!$B$13:RA$315,116,FALSE))</f>
        <v>16</v>
      </c>
      <c r="BR9" s="93">
        <f>IF(ISNA(VLOOKUP($AP9,'8'!$B$13:RB$315,120,FALSE)),"",VLOOKUP($AP9,'8'!$B$13:RB$315,120,FALSE))</f>
        <v>7</v>
      </c>
      <c r="BS9" s="93">
        <f t="shared" ref="BS9:BS72" si="16">IF(AND(BO9="",BP9="",BQ9="",BR9=""),"",SUM(BO9+BP9+BQ9+BR9))</f>
        <v>29</v>
      </c>
      <c r="BT9" s="409">
        <v>3</v>
      </c>
      <c r="BU9" s="93">
        <f>IF(ISNA(VLOOKUP($AP9,'8'!$B$13:RE$315,133,FALSE)),"",VLOOKUP($AP9,'8'!$B$13:RE$315,133,FALSE))</f>
        <v>0</v>
      </c>
      <c r="BV9" s="93">
        <f>IF(ISNA(VLOOKUP($AP9,'8'!$B$13:RF$315,137,FALSE)),"",VLOOKUP($AP9,'8'!$B$13:RF$315,137,FALSE))</f>
        <v>6</v>
      </c>
      <c r="BW9" s="93">
        <f>IF(ISNA(VLOOKUP($AP9,'8'!$B$13:RG$315,141,FALSE)),"",VLOOKUP($AP9,'8'!$B$13:RG$315,141,FALSE))</f>
        <v>16</v>
      </c>
      <c r="BX9" s="93">
        <f>IF(ISNA(VLOOKUP($AP9,'8'!$B$13:RH$315,145,FALSE)),"",VLOOKUP($AP9,'8'!$B$13:RH$315,145,FALSE))</f>
        <v>7</v>
      </c>
      <c r="BY9" s="93">
        <f t="shared" ref="BY9:BY72" si="17">IF(AND(BU9="",BV9="",BW9="",BX9=""),"",SUM(BU9+BV9+BW9+BX9))</f>
        <v>29</v>
      </c>
      <c r="BZ9" s="409">
        <v>3</v>
      </c>
      <c r="CA9" s="93">
        <f>IF(ISNA(VLOOKUP($AP9,'8'!$B$13:RE$315,155,FALSE)),"",VLOOKUP($AP9,'8'!$B$13:RE$315,155,FALSE))</f>
        <v>17</v>
      </c>
      <c r="CB9" s="93">
        <f>IF(ISNA(VLOOKUP($AP9,'8'!$B$13:RF$315,156,FALSE)),"",VLOOKUP($AP9,'8'!$B$13:RF$315,156,FALSE))</f>
        <v>17</v>
      </c>
      <c r="CC9" s="93">
        <f>IF(ISNA(VLOOKUP($AP9,'8'!$B$13:RG$315,157,FALSE)),"",VLOOKUP($AP9,'8'!$B$13:RG$315,157,FALSE))</f>
        <v>17</v>
      </c>
      <c r="CD9" s="93">
        <f>IF(ISNA(VLOOKUP($AP9,'8'!$B$13:RH$315,158,FALSE)),"",VLOOKUP($AP9,'8'!$B$13:RH$315,158,FALSE))</f>
        <v>16</v>
      </c>
      <c r="CE9" s="93">
        <f>IF(ISNA(VLOOKUP($AP9,'8'!$B$13:RI$315,159,FALSE)),"",VLOOKUP($AP9,'8'!$B$13:RI$315,159,FALSE))</f>
        <v>17</v>
      </c>
      <c r="CF9" s="93">
        <f>IF(ISNA(VLOOKUP($AP9,'8'!$B$13:RJ$315,160,FALSE)),"",VLOOKUP($AP9,'8'!$B$13:RJ$315,160,FALSE))</f>
        <v>84</v>
      </c>
      <c r="CG9" s="93" t="str">
        <f>IF(ISNA(VLOOKUP($AP9,'8'!$B$13:RK$315,161,FALSE)),"",VLOOKUP($AP9,'8'!$B$13:RK$315,161,FALSE))</f>
        <v>A</v>
      </c>
      <c r="CH9" s="93">
        <f>IF(ISNA(VLOOKUP($AP9,'8'!$B$13:RK$315,162,FALSE)),"",VLOOKUP($AP9,'8'!$B$13:RK$315,162,FALSE))</f>
        <v>16</v>
      </c>
      <c r="CI9" s="93">
        <f>IF(ISNA(VLOOKUP($AP9,'8'!$B$13:RL$315,163,FALSE)),"",VLOOKUP($AP9,'8'!$B$13:RL$315,163,FALSE))</f>
        <v>16</v>
      </c>
      <c r="CJ9" s="93">
        <f>IF(ISNA(VLOOKUP($AP9,'8'!$B$13:RM$315,164,FALSE)),"",VLOOKUP($AP9,'8'!$B$13:RM$315,164,FALSE))</f>
        <v>17</v>
      </c>
      <c r="CK9" s="93">
        <f>IF(ISNA(VLOOKUP($AP9,'8'!$B$13:RN$315,165,FALSE)),"",VLOOKUP($AP9,'8'!$B$13:RN$315,165,FALSE))</f>
        <v>17</v>
      </c>
      <c r="CL9" s="93">
        <f>IF(ISNA(VLOOKUP($AP9,'8'!$B$13:RO$315,166,FALSE)),"",VLOOKUP($AP9,'8'!$B$13:RO$315,166,FALSE))</f>
        <v>17</v>
      </c>
      <c r="CM9" s="93">
        <f>IF(ISNA(VLOOKUP($AP9,'8'!$B$13:RP$315,167,FALSE)),"",VLOOKUP($AP9,'8'!$B$13:RP$315,167,FALSE))</f>
        <v>83</v>
      </c>
      <c r="CN9" s="93" t="str">
        <f>IF(ISNA(VLOOKUP($AP9,'8'!$B$13:RQ$315,168,FALSE)),"",VLOOKUP($AP9,'8'!$B$13:RQ$315,168,FALSE))</f>
        <v>A</v>
      </c>
      <c r="CO9" s="93">
        <f>IF(ISNA(VLOOKUP($AP9,'8'!$B$13:RR$315,169,FALSE)),"",VLOOKUP($AP9,'8'!$B$13:RR$315,169,FALSE))</f>
        <v>17</v>
      </c>
      <c r="CP9" s="93">
        <f>IF(ISNA(VLOOKUP($AP9,'8'!$B$13:RS$315,170,FALSE)),"",VLOOKUP($AP9,'8'!$B$13:RS$315,170,FALSE))</f>
        <v>17</v>
      </c>
      <c r="CQ9" s="93">
        <f>IF(ISNA(VLOOKUP($AP9,'8'!$B$13:RT$315,171,FALSE)),"",VLOOKUP($AP9,'8'!$B$13:RT$315,171,FALSE))</f>
        <v>18</v>
      </c>
      <c r="CR9" s="93">
        <f>IF(ISNA(VLOOKUP($AP9,'8'!$B$13:RU$315,172,FALSE)),"",VLOOKUP($AP9,'8'!$B$13:RU$315,172,FALSE))</f>
        <v>17</v>
      </c>
      <c r="CS9" s="93">
        <f>IF(ISNA(VLOOKUP($AP9,'8'!$B$13:RV$315,173,FALSE)),"",VLOOKUP($AP9,'8'!$B$13:RV$315,173,FALSE))</f>
        <v>17</v>
      </c>
      <c r="CT9" s="93">
        <f>IF(ISNA(VLOOKUP($AP9,'8'!$B$13:RW$375,174,FALSE)),"",VLOOKUP($AP9,'8'!$B$13:RW$375,174,FALSE))</f>
        <v>86</v>
      </c>
      <c r="CU9" s="93" t="str">
        <f>IF(ISNA(VLOOKUP($AP9,'8'!$B$13:RX$315,175,FALSE)),"",VLOOKUP($AP9,'8'!$B$13:RX$315,175,FALSE))</f>
        <v>A</v>
      </c>
    </row>
    <row r="10" spans="1:99" ht="16.350000000000001" customHeight="1">
      <c r="A10" s="409">
        <v>4</v>
      </c>
      <c r="B10" s="431" t="str">
        <f>IF(AND(H$3=""),"",IF(ISNA(VLOOKUP(C10,'8'!$B$13:PZ$315,2,FALSE)),"",VLOOKUP(C10,'8'!$B$13:PZ$315,2,FALSE)))</f>
        <v>ftrsUnz</v>
      </c>
      <c r="C10" s="429">
        <f>IF(AND(H$3=""),"",IF(AND('8'!B16=""),"",'8'!B16))</f>
        <v>804</v>
      </c>
      <c r="D10" s="395"/>
      <c r="E10" s="93">
        <f t="shared" si="3"/>
        <v>0</v>
      </c>
      <c r="F10" s="93">
        <f t="shared" si="4"/>
        <v>6</v>
      </c>
      <c r="G10" s="93">
        <f t="shared" si="5"/>
        <v>27</v>
      </c>
      <c r="H10" s="93">
        <f t="shared" si="6"/>
        <v>6</v>
      </c>
      <c r="I10" s="93">
        <f t="shared" si="7"/>
        <v>39</v>
      </c>
      <c r="J10" s="97" t="str">
        <f t="shared" si="0"/>
        <v>6</v>
      </c>
      <c r="K10" s="395"/>
      <c r="L10" s="424" t="str">
        <f t="shared" si="1"/>
        <v/>
      </c>
      <c r="O10" s="994"/>
      <c r="P10" s="995"/>
      <c r="Q10" s="996"/>
      <c r="T10" s="409">
        <v>4</v>
      </c>
      <c r="U10" s="426" t="str">
        <f>IF(AND(H$3=""),"",IF(ISNA(VLOOKUP(V10,'8'!$B$13:PZ$315,2,FALSE)),"",VLOOKUP(V10,'8'!$B$13:PZ$315,2,FALSE)))</f>
        <v>ftrsUnz</v>
      </c>
      <c r="V10" s="428">
        <f>IF(AND(H$3=""),"",IF(AND('8'!B16=""),"",'8'!B16))</f>
        <v>804</v>
      </c>
      <c r="W10" s="428" t="str">
        <f t="shared" si="8"/>
        <v/>
      </c>
      <c r="X10" s="466">
        <f>IF(AND(V10=""),"",IF(ISNA(VLOOKUP(V10,$AP$7:CV$94,43,FALSE)),"",VLOOKUP(V10,$AP$7:CV$94,43,FALSE)))</f>
        <v>82</v>
      </c>
      <c r="Y10" s="466" t="str">
        <f>IF(AND(V10=""),"",IF(ISNA(VLOOKUP(V10,$AP$7:CV$94,44,FALSE)),"",VLOOKUP(V10,$AP$7:CV$94,44,FALSE)))</f>
        <v>A</v>
      </c>
      <c r="Z10" s="466">
        <f>IF(AND(V10=""),"",IF(ISNA(VLOOKUP(V10,$AP$7:CV$94,50,FALSE)),"",VLOOKUP(V10,$AP$7:CV$94,50,FALSE)))</f>
        <v>88</v>
      </c>
      <c r="AA10" s="466" t="str">
        <f>IF(AND(V10=""),"",IF(ISNA(VLOOKUP(V10,$AP$7:CV$94,51,FALSE)),"",VLOOKUP(V10,$AP$7:CV$94,51,FALSE)))</f>
        <v>A</v>
      </c>
      <c r="AB10" s="466">
        <f>IF(AND(V10=""),"",IF(ISNA(VLOOKUP(V10,$AP$7:CV$94,57,FALSE)),"",VLOOKUP(V10,$AP$7:CV$94,57,FALSE)))</f>
        <v>82</v>
      </c>
      <c r="AC10" s="466" t="str">
        <f>IF(AND(V10=""),"",IF(ISNA(VLOOKUP(V10,$AP$7:CV$94,58,FALSE)),"",VLOOKUP(V10,$AP$7:CV$94,58,FALSE)))</f>
        <v>A</v>
      </c>
      <c r="AD10" s="97"/>
      <c r="AG10" s="50" t="str">
        <f t="shared" si="9"/>
        <v/>
      </c>
      <c r="AH10" s="50" t="str">
        <f t="shared" si="10"/>
        <v/>
      </c>
      <c r="AI10" s="313" t="str">
        <f t="shared" si="2"/>
        <v>6</v>
      </c>
      <c r="AJ10" s="154">
        <f>AJ$7*4</f>
        <v>26.666666666666668</v>
      </c>
      <c r="AK10" s="153">
        <v>15</v>
      </c>
      <c r="AL10" s="50" t="s">
        <v>280</v>
      </c>
      <c r="AM10" s="313" t="str">
        <f t="shared" si="11"/>
        <v>8</v>
      </c>
      <c r="AO10" s="409">
        <v>4</v>
      </c>
      <c r="AP10" s="397">
        <f>IF(AND('8'!B16=""),"",'8'!B16)</f>
        <v>804</v>
      </c>
      <c r="AQ10" s="93">
        <f>IF(ISNA(VLOOKUP($AP10,'8'!$B$13:PZ$315,8,FALSE)),"",VLOOKUP($AP10,'8'!$B$13:PZ$315,8,FALSE))</f>
        <v>0</v>
      </c>
      <c r="AR10" s="93">
        <f>IF(ISNA(VLOOKUP($AP10,'8'!$B$13:QA$315,12,FALSE)),"",VLOOKUP($AP10,'8'!$B$13:QA$315,12,FALSE))</f>
        <v>6</v>
      </c>
      <c r="AS10" s="93">
        <f>IF(ISNA(VLOOKUP($AP10,'8'!$B$13:QB$315,16,FALSE)),"",VLOOKUP($AP10,'8'!$B$13:QB$315,16,FALSE))</f>
        <v>27</v>
      </c>
      <c r="AT10" s="93">
        <f>IF(ISNA(VLOOKUP($AP10,'8'!$B$13:QC$315,20,FALSE)),"",VLOOKUP($AP10,'8'!$B$13:QC$315,20,FALSE))</f>
        <v>6</v>
      </c>
      <c r="AU10" s="93">
        <f t="shared" si="12"/>
        <v>39</v>
      </c>
      <c r="AV10" s="409">
        <v>4</v>
      </c>
      <c r="AW10" s="93">
        <f>IF(ISNA(VLOOKUP($AP10,'8'!$B$13:QF$315,33,FALSE)),"",VLOOKUP($AP10,'8'!$B$13:QF$315,33,FALSE))</f>
        <v>0</v>
      </c>
      <c r="AX10" s="93">
        <f>IF(ISNA(VLOOKUP($AP10,'8'!$B$13:QG$315,37,FALSE)),"",VLOOKUP($AP10,'8'!$B$13:QG$315,37,FALSE))</f>
        <v>6</v>
      </c>
      <c r="AY10" s="93">
        <f>IF(ISNA(VLOOKUP($AP10,'8'!$B$13:QH$315,41,FALSE)),"",VLOOKUP($AP10,'8'!$B$13:QH$315,41,FALSE))</f>
        <v>27</v>
      </c>
      <c r="AZ10" s="93">
        <f>IF(ISNA(VLOOKUP($AP10,'8'!$B$13:QI$315,45,FALSE)),"",VLOOKUP($AP10,'8'!$B$13:QI$315,45,FALSE))</f>
        <v>6</v>
      </c>
      <c r="BA10" s="93">
        <f t="shared" si="13"/>
        <v>39</v>
      </c>
      <c r="BB10" s="409">
        <v>4</v>
      </c>
      <c r="BC10" s="93">
        <f>IF(ISNA(VLOOKUP($AP10,'8'!$B$13:QL$315,58,FALSE)),"",VLOOKUP($AP10,'8'!$B$13:QL$315,58,FALSE))</f>
        <v>0</v>
      </c>
      <c r="BD10" s="93">
        <f>IF(ISNA(VLOOKUP($AP10,'8'!$B$13:QM$315,62,FALSE)),"",VLOOKUP($AP10,'8'!$B$13:QM$315,62,FALSE))</f>
        <v>6</v>
      </c>
      <c r="BE10" s="93">
        <f>IF(ISNA(VLOOKUP($AP10,'8'!$B$13:QN$315,66,FALSE)),"",VLOOKUP($AP10,'8'!$B$13:QN$315,66,FALSE))</f>
        <v>27</v>
      </c>
      <c r="BF10" s="93">
        <f>IF(ISNA(VLOOKUP($AP10,'8'!$B$13:QO$315,70,FALSE)),"",VLOOKUP($AP10,'8'!$B$13:QO$315,70,FALSE))</f>
        <v>6</v>
      </c>
      <c r="BG10" s="93">
        <f t="shared" si="14"/>
        <v>39</v>
      </c>
      <c r="BH10" s="409">
        <v>4</v>
      </c>
      <c r="BI10" s="93">
        <f>IF(ISNA(VLOOKUP($AP10,'8'!$B$13:QR$315,83,FALSE)),"",VLOOKUP($AP10,'8'!$B$13:QR$315,83,FALSE))</f>
        <v>0</v>
      </c>
      <c r="BJ10" s="93">
        <f>IF(ISNA(VLOOKUP($AP10,'8'!$B$13:QS$315,87,FALSE)),"",VLOOKUP($AP10,'8'!$B$13:QS$315,87,FALSE))</f>
        <v>6</v>
      </c>
      <c r="BK10" s="93">
        <f>IF(ISNA(VLOOKUP($AP10,'8'!$B$13:QT$315,91,FALSE)),"",VLOOKUP($AP10,'8'!$B$13:QT$315,91,FALSE))</f>
        <v>27</v>
      </c>
      <c r="BL10" s="93">
        <f>IF(ISNA(VLOOKUP($AP10,'8'!$B$13:QU$315,95,FALSE)),"",VLOOKUP($AP10,'8'!$B$13:QU$315,95,FALSE))</f>
        <v>6</v>
      </c>
      <c r="BM10" s="93">
        <f t="shared" si="15"/>
        <v>39</v>
      </c>
      <c r="BN10" s="409">
        <v>4</v>
      </c>
      <c r="BO10" s="93">
        <f>IF(ISNA(VLOOKUP($AP10,'8'!$B$13:QY$315,108,FALSE)),"",VLOOKUP($AP10,'8'!$B$13:QY$315,108,FALSE))</f>
        <v>0</v>
      </c>
      <c r="BP10" s="93">
        <f>IF(ISNA(VLOOKUP($AP10,'8'!$B$13:QZ$315,112,FALSE)),"",VLOOKUP($AP10,'8'!$B$13:QZ$315,112,FALSE))</f>
        <v>6</v>
      </c>
      <c r="BQ10" s="93">
        <f>IF(ISNA(VLOOKUP($AP10,'8'!$B$13:RA$315,116,FALSE)),"",VLOOKUP($AP10,'8'!$B$13:RA$315,116,FALSE))</f>
        <v>27</v>
      </c>
      <c r="BR10" s="93">
        <f>IF(ISNA(VLOOKUP($AP10,'8'!$B$13:RB$315,120,FALSE)),"",VLOOKUP($AP10,'8'!$B$13:RB$315,120,FALSE))</f>
        <v>6</v>
      </c>
      <c r="BS10" s="93">
        <f t="shared" si="16"/>
        <v>39</v>
      </c>
      <c r="BT10" s="409">
        <v>4</v>
      </c>
      <c r="BU10" s="93">
        <f>IF(ISNA(VLOOKUP($AP10,'8'!$B$13:RE$315,133,FALSE)),"",VLOOKUP($AP10,'8'!$B$13:RE$315,133,FALSE))</f>
        <v>0</v>
      </c>
      <c r="BV10" s="93">
        <f>IF(ISNA(VLOOKUP($AP10,'8'!$B$13:RF$315,137,FALSE)),"",VLOOKUP($AP10,'8'!$B$13:RF$315,137,FALSE))</f>
        <v>6</v>
      </c>
      <c r="BW10" s="93">
        <f>IF(ISNA(VLOOKUP($AP10,'8'!$B$13:RG$315,141,FALSE)),"",VLOOKUP($AP10,'8'!$B$13:RG$315,141,FALSE))</f>
        <v>27</v>
      </c>
      <c r="BX10" s="93">
        <f>IF(ISNA(VLOOKUP($AP10,'8'!$B$13:RH$315,145,FALSE)),"",VLOOKUP($AP10,'8'!$B$13:RH$315,145,FALSE))</f>
        <v>6</v>
      </c>
      <c r="BY10" s="93">
        <f t="shared" si="17"/>
        <v>39</v>
      </c>
      <c r="BZ10" s="409">
        <v>4</v>
      </c>
      <c r="CA10" s="93">
        <f>IF(ISNA(VLOOKUP($AP10,'8'!$B$13:RE$315,155,FALSE)),"",VLOOKUP($AP10,'8'!$B$13:RE$315,155,FALSE))</f>
        <v>16</v>
      </c>
      <c r="CB10" s="93">
        <f>IF(ISNA(VLOOKUP($AP10,'8'!$B$13:RF$315,156,FALSE)),"",VLOOKUP($AP10,'8'!$B$13:RF$315,156,FALSE))</f>
        <v>16</v>
      </c>
      <c r="CC10" s="93">
        <f>IF(ISNA(VLOOKUP($AP10,'8'!$B$13:RG$315,157,FALSE)),"",VLOOKUP($AP10,'8'!$B$13:RG$315,157,FALSE))</f>
        <v>17</v>
      </c>
      <c r="CD10" s="93">
        <f>IF(ISNA(VLOOKUP($AP10,'8'!$B$13:RH$315,158,FALSE)),"",VLOOKUP($AP10,'8'!$B$13:RH$315,158,FALSE))</f>
        <v>16</v>
      </c>
      <c r="CE10" s="93">
        <f>IF(ISNA(VLOOKUP($AP10,'8'!$B$13:RI$315,159,FALSE)),"",VLOOKUP($AP10,'8'!$B$13:RI$315,159,FALSE))</f>
        <v>17</v>
      </c>
      <c r="CF10" s="93">
        <f>IF(ISNA(VLOOKUP($AP10,'8'!$B$13:RJ$315,160,FALSE)),"",VLOOKUP($AP10,'8'!$B$13:RJ$315,160,FALSE))</f>
        <v>82</v>
      </c>
      <c r="CG10" s="93" t="str">
        <f>IF(ISNA(VLOOKUP($AP10,'8'!$B$13:RK$315,161,FALSE)),"",VLOOKUP($AP10,'8'!$B$13:RK$315,161,FALSE))</f>
        <v>A</v>
      </c>
      <c r="CH10" s="93">
        <f>IF(ISNA(VLOOKUP($AP10,'8'!$B$13:RK$315,162,FALSE)),"",VLOOKUP($AP10,'8'!$B$13:RK$315,162,FALSE))</f>
        <v>17</v>
      </c>
      <c r="CI10" s="93">
        <f>IF(ISNA(VLOOKUP($AP10,'8'!$B$13:RL$315,163,FALSE)),"",VLOOKUP($AP10,'8'!$B$13:RL$315,163,FALSE))</f>
        <v>18</v>
      </c>
      <c r="CJ10" s="93">
        <f>IF(ISNA(VLOOKUP($AP10,'8'!$B$13:RM$315,164,FALSE)),"",VLOOKUP($AP10,'8'!$B$13:RM$315,164,FALSE))</f>
        <v>18</v>
      </c>
      <c r="CK10" s="93">
        <f>IF(ISNA(VLOOKUP($AP10,'8'!$B$13:RN$315,165,FALSE)),"",VLOOKUP($AP10,'8'!$B$13:RN$315,165,FALSE))</f>
        <v>17</v>
      </c>
      <c r="CL10" s="93">
        <f>IF(ISNA(VLOOKUP($AP10,'8'!$B$13:RO$315,166,FALSE)),"",VLOOKUP($AP10,'8'!$B$13:RO$315,166,FALSE))</f>
        <v>18</v>
      </c>
      <c r="CM10" s="93">
        <f>IF(ISNA(VLOOKUP($AP10,'8'!$B$13:RP$315,167,FALSE)),"",VLOOKUP($AP10,'8'!$B$13:RP$315,167,FALSE))</f>
        <v>88</v>
      </c>
      <c r="CN10" s="93" t="str">
        <f>IF(ISNA(VLOOKUP($AP10,'8'!$B$13:RQ$315,168,FALSE)),"",VLOOKUP($AP10,'8'!$B$13:RQ$315,168,FALSE))</f>
        <v>A</v>
      </c>
      <c r="CO10" s="93">
        <f>IF(ISNA(VLOOKUP($AP10,'8'!$B$13:RR$315,169,FALSE)),"",VLOOKUP($AP10,'8'!$B$13:RR$315,169,FALSE))</f>
        <v>16</v>
      </c>
      <c r="CP10" s="93">
        <f>IF(ISNA(VLOOKUP($AP10,'8'!$B$13:RS$315,170,FALSE)),"",VLOOKUP($AP10,'8'!$B$13:RS$315,170,FALSE))</f>
        <v>17</v>
      </c>
      <c r="CQ10" s="93">
        <f>IF(ISNA(VLOOKUP($AP10,'8'!$B$13:RT$315,171,FALSE)),"",VLOOKUP($AP10,'8'!$B$13:RT$315,171,FALSE))</f>
        <v>17</v>
      </c>
      <c r="CR10" s="93">
        <f>IF(ISNA(VLOOKUP($AP10,'8'!$B$13:RU$315,172,FALSE)),"",VLOOKUP($AP10,'8'!$B$13:RU$315,172,FALSE))</f>
        <v>16</v>
      </c>
      <c r="CS10" s="93">
        <f>IF(ISNA(VLOOKUP($AP10,'8'!$B$13:RV$315,173,FALSE)),"",VLOOKUP($AP10,'8'!$B$13:RV$315,173,FALSE))</f>
        <v>16</v>
      </c>
      <c r="CT10" s="93">
        <f>IF(ISNA(VLOOKUP($AP10,'8'!$B$13:RW$375,174,FALSE)),"",VLOOKUP($AP10,'8'!$B$13:RW$375,174,FALSE))</f>
        <v>82</v>
      </c>
      <c r="CU10" s="93" t="str">
        <f>IF(ISNA(VLOOKUP($AP10,'8'!$B$13:RX$315,175,FALSE)),"",VLOOKUP($AP10,'8'!$B$13:RX$315,175,FALSE))</f>
        <v>A</v>
      </c>
    </row>
    <row r="11" spans="1:99" ht="16.350000000000001" customHeight="1">
      <c r="A11" s="409">
        <v>5</v>
      </c>
      <c r="B11" s="431" t="str">
        <f>IF(AND(H$3=""),"",IF(ISNA(VLOOKUP(C11,'8'!$B$13:PZ$315,2,FALSE)),"",VLOOKUP(C11,'8'!$B$13:PZ$315,2,FALSE)))</f>
        <v>yfyrk</v>
      </c>
      <c r="C11" s="429">
        <f>IF(AND(H$3=""),"",IF(AND('8'!B17=""),"",'8'!B17))</f>
        <v>805</v>
      </c>
      <c r="D11" s="395"/>
      <c r="E11" s="93">
        <f t="shared" si="3"/>
        <v>5</v>
      </c>
      <c r="F11" s="93">
        <f t="shared" si="4"/>
        <v>6</v>
      </c>
      <c r="G11" s="93">
        <f t="shared" si="5"/>
        <v>24</v>
      </c>
      <c r="H11" s="93">
        <f t="shared" si="6"/>
        <v>5</v>
      </c>
      <c r="I11" s="93">
        <f t="shared" si="7"/>
        <v>40</v>
      </c>
      <c r="J11" s="97" t="str">
        <f t="shared" si="0"/>
        <v>6</v>
      </c>
      <c r="K11" s="395"/>
      <c r="L11" s="424" t="str">
        <f t="shared" si="1"/>
        <v/>
      </c>
      <c r="O11" s="994"/>
      <c r="P11" s="995"/>
      <c r="Q11" s="996"/>
      <c r="T11" s="409">
        <v>5</v>
      </c>
      <c r="U11" s="426" t="str">
        <f>IF(AND(H$3=""),"",IF(ISNA(VLOOKUP(V11,'8'!$B$13:PZ$315,2,FALSE)),"",VLOOKUP(V11,'8'!$B$13:PZ$315,2,FALSE)))</f>
        <v>yfyrk</v>
      </c>
      <c r="V11" s="428">
        <f>IF(AND(H$3=""),"",IF(AND('8'!B17=""),"",'8'!B17))</f>
        <v>805</v>
      </c>
      <c r="W11" s="428" t="str">
        <f t="shared" si="8"/>
        <v/>
      </c>
      <c r="X11" s="466">
        <f>IF(AND(V11=""),"",IF(ISNA(VLOOKUP(V11,$AP$7:CV$94,43,FALSE)),"",VLOOKUP(V11,$AP$7:CV$94,43,FALSE)))</f>
        <v>89</v>
      </c>
      <c r="Y11" s="466" t="str">
        <f>IF(AND(V11=""),"",IF(ISNA(VLOOKUP(V11,$AP$7:CV$94,44,FALSE)),"",VLOOKUP(V11,$AP$7:CV$94,44,FALSE)))</f>
        <v>A</v>
      </c>
      <c r="Z11" s="466">
        <f>IF(AND(V11=""),"",IF(ISNA(VLOOKUP(V11,$AP$7:CV$94,50,FALSE)),"",VLOOKUP(V11,$AP$7:CV$94,50,FALSE)))</f>
        <v>87</v>
      </c>
      <c r="AA11" s="466" t="str">
        <f>IF(AND(V11=""),"",IF(ISNA(VLOOKUP(V11,$AP$7:CV$94,51,FALSE)),"",VLOOKUP(V11,$AP$7:CV$94,51,FALSE)))</f>
        <v>A</v>
      </c>
      <c r="AB11" s="466">
        <f>IF(AND(V11=""),"",IF(ISNA(VLOOKUP(V11,$AP$7:CV$94,57,FALSE)),"",VLOOKUP(V11,$AP$7:CV$94,57,FALSE)))</f>
        <v>89</v>
      </c>
      <c r="AC11" s="466" t="str">
        <f>IF(AND(V11=""),"",IF(ISNA(VLOOKUP(V11,$AP$7:CV$94,58,FALSE)),"",VLOOKUP(V11,$AP$7:CV$94,58,FALSE)))</f>
        <v>A</v>
      </c>
      <c r="AD11" s="97"/>
      <c r="AG11" s="50" t="str">
        <f t="shared" si="9"/>
        <v/>
      </c>
      <c r="AH11" s="50" t="str">
        <f t="shared" si="10"/>
        <v/>
      </c>
      <c r="AI11" s="313" t="str">
        <f t="shared" si="2"/>
        <v>6</v>
      </c>
      <c r="AJ11" s="50">
        <f>AJ$7*5</f>
        <v>33.333333333333336</v>
      </c>
      <c r="AL11" s="50" t="s">
        <v>281</v>
      </c>
      <c r="AM11" s="313" t="str">
        <f t="shared" si="11"/>
        <v>8</v>
      </c>
      <c r="AO11" s="409">
        <v>5</v>
      </c>
      <c r="AP11" s="397">
        <f>IF(AND('8'!B17=""),"",'8'!B17)</f>
        <v>805</v>
      </c>
      <c r="AQ11" s="93">
        <f>IF(ISNA(VLOOKUP($AP11,'8'!$B$13:PZ$315,8,FALSE)),"",VLOOKUP($AP11,'8'!$B$13:PZ$315,8,FALSE))</f>
        <v>5</v>
      </c>
      <c r="AR11" s="93">
        <f>IF(ISNA(VLOOKUP($AP11,'8'!$B$13:QA$315,12,FALSE)),"",VLOOKUP($AP11,'8'!$B$13:QA$315,12,FALSE))</f>
        <v>6</v>
      </c>
      <c r="AS11" s="93">
        <f>IF(ISNA(VLOOKUP($AP11,'8'!$B$13:QB$315,16,FALSE)),"",VLOOKUP($AP11,'8'!$B$13:QB$315,16,FALSE))</f>
        <v>24</v>
      </c>
      <c r="AT11" s="93">
        <f>IF(ISNA(VLOOKUP($AP11,'8'!$B$13:QC$315,20,FALSE)),"",VLOOKUP($AP11,'8'!$B$13:QC$315,20,FALSE))</f>
        <v>5</v>
      </c>
      <c r="AU11" s="93">
        <f t="shared" si="12"/>
        <v>40</v>
      </c>
      <c r="AV11" s="409">
        <v>5</v>
      </c>
      <c r="AW11" s="93">
        <f>IF(ISNA(VLOOKUP($AP11,'8'!$B$13:QF$315,33,FALSE)),"",VLOOKUP($AP11,'8'!$B$13:QF$315,33,FALSE))</f>
        <v>5</v>
      </c>
      <c r="AX11" s="93">
        <f>IF(ISNA(VLOOKUP($AP11,'8'!$B$13:QG$315,37,FALSE)),"",VLOOKUP($AP11,'8'!$B$13:QG$315,37,FALSE))</f>
        <v>6</v>
      </c>
      <c r="AY11" s="93">
        <f>IF(ISNA(VLOOKUP($AP11,'8'!$B$13:QH$315,41,FALSE)),"",VLOOKUP($AP11,'8'!$B$13:QH$315,41,FALSE))</f>
        <v>24</v>
      </c>
      <c r="AZ11" s="93">
        <f>IF(ISNA(VLOOKUP($AP11,'8'!$B$13:QI$315,45,FALSE)),"",VLOOKUP($AP11,'8'!$B$13:QI$315,45,FALSE))</f>
        <v>5</v>
      </c>
      <c r="BA11" s="93">
        <f t="shared" si="13"/>
        <v>40</v>
      </c>
      <c r="BB11" s="409">
        <v>5</v>
      </c>
      <c r="BC11" s="93">
        <f>IF(ISNA(VLOOKUP($AP11,'8'!$B$13:QL$315,58,FALSE)),"",VLOOKUP($AP11,'8'!$B$13:QL$315,58,FALSE))</f>
        <v>5</v>
      </c>
      <c r="BD11" s="93">
        <f>IF(ISNA(VLOOKUP($AP11,'8'!$B$13:QM$315,62,FALSE)),"",VLOOKUP($AP11,'8'!$B$13:QM$315,62,FALSE))</f>
        <v>6</v>
      </c>
      <c r="BE11" s="93">
        <f>IF(ISNA(VLOOKUP($AP11,'8'!$B$13:QN$315,66,FALSE)),"",VLOOKUP($AP11,'8'!$B$13:QN$315,66,FALSE))</f>
        <v>24</v>
      </c>
      <c r="BF11" s="93">
        <f>IF(ISNA(VLOOKUP($AP11,'8'!$B$13:QO$315,70,FALSE)),"",VLOOKUP($AP11,'8'!$B$13:QO$315,70,FALSE))</f>
        <v>5</v>
      </c>
      <c r="BG11" s="93">
        <f t="shared" si="14"/>
        <v>40</v>
      </c>
      <c r="BH11" s="409">
        <v>5</v>
      </c>
      <c r="BI11" s="93">
        <f>IF(ISNA(VLOOKUP($AP11,'8'!$B$13:QR$315,83,FALSE)),"",VLOOKUP($AP11,'8'!$B$13:QR$315,83,FALSE))</f>
        <v>5</v>
      </c>
      <c r="BJ11" s="93">
        <f>IF(ISNA(VLOOKUP($AP11,'8'!$B$13:QS$315,87,FALSE)),"",VLOOKUP($AP11,'8'!$B$13:QS$315,87,FALSE))</f>
        <v>6</v>
      </c>
      <c r="BK11" s="93">
        <f>IF(ISNA(VLOOKUP($AP11,'8'!$B$13:QT$315,91,FALSE)),"",VLOOKUP($AP11,'8'!$B$13:QT$315,91,FALSE))</f>
        <v>24</v>
      </c>
      <c r="BL11" s="93">
        <f>IF(ISNA(VLOOKUP($AP11,'8'!$B$13:QU$315,95,FALSE)),"",VLOOKUP($AP11,'8'!$B$13:QU$315,95,FALSE))</f>
        <v>5</v>
      </c>
      <c r="BM11" s="93">
        <f t="shared" si="15"/>
        <v>40</v>
      </c>
      <c r="BN11" s="409">
        <v>5</v>
      </c>
      <c r="BO11" s="93">
        <f>IF(ISNA(VLOOKUP($AP11,'8'!$B$13:QY$315,108,FALSE)),"",VLOOKUP($AP11,'8'!$B$13:QY$315,108,FALSE))</f>
        <v>5</v>
      </c>
      <c r="BP11" s="93">
        <f>IF(ISNA(VLOOKUP($AP11,'8'!$B$13:QZ$315,112,FALSE)),"",VLOOKUP($AP11,'8'!$B$13:QZ$315,112,FALSE))</f>
        <v>6</v>
      </c>
      <c r="BQ11" s="93">
        <f>IF(ISNA(VLOOKUP($AP11,'8'!$B$13:RA$315,116,FALSE)),"",VLOOKUP($AP11,'8'!$B$13:RA$315,116,FALSE))</f>
        <v>24</v>
      </c>
      <c r="BR11" s="93">
        <f>IF(ISNA(VLOOKUP($AP11,'8'!$B$13:RB$315,120,FALSE)),"",VLOOKUP($AP11,'8'!$B$13:RB$315,120,FALSE))</f>
        <v>5</v>
      </c>
      <c r="BS11" s="93">
        <f t="shared" si="16"/>
        <v>40</v>
      </c>
      <c r="BT11" s="409">
        <v>5</v>
      </c>
      <c r="BU11" s="93">
        <f>IF(ISNA(VLOOKUP($AP11,'8'!$B$13:RE$315,133,FALSE)),"",VLOOKUP($AP11,'8'!$B$13:RE$315,133,FALSE))</f>
        <v>5</v>
      </c>
      <c r="BV11" s="93">
        <f>IF(ISNA(VLOOKUP($AP11,'8'!$B$13:RF$315,137,FALSE)),"",VLOOKUP($AP11,'8'!$B$13:RF$315,137,FALSE))</f>
        <v>6</v>
      </c>
      <c r="BW11" s="93">
        <f>IF(ISNA(VLOOKUP($AP11,'8'!$B$13:RG$315,141,FALSE)),"",VLOOKUP($AP11,'8'!$B$13:RG$315,141,FALSE))</f>
        <v>24</v>
      </c>
      <c r="BX11" s="93">
        <f>IF(ISNA(VLOOKUP($AP11,'8'!$B$13:RH$315,145,FALSE)),"",VLOOKUP($AP11,'8'!$B$13:RH$315,145,FALSE))</f>
        <v>5</v>
      </c>
      <c r="BY11" s="93">
        <f t="shared" si="17"/>
        <v>40</v>
      </c>
      <c r="BZ11" s="409">
        <v>5</v>
      </c>
      <c r="CA11" s="93">
        <f>IF(ISNA(VLOOKUP($AP11,'8'!$B$13:RE$315,155,FALSE)),"",VLOOKUP($AP11,'8'!$B$13:RE$315,155,FALSE))</f>
        <v>18</v>
      </c>
      <c r="CB11" s="93">
        <f>IF(ISNA(VLOOKUP($AP11,'8'!$B$13:RF$315,156,FALSE)),"",VLOOKUP($AP11,'8'!$B$13:RF$315,156,FALSE))</f>
        <v>18</v>
      </c>
      <c r="CC11" s="93">
        <f>IF(ISNA(VLOOKUP($AP11,'8'!$B$13:RG$315,157,FALSE)),"",VLOOKUP($AP11,'8'!$B$13:RG$315,157,FALSE))</f>
        <v>17</v>
      </c>
      <c r="CD11" s="93">
        <f>IF(ISNA(VLOOKUP($AP11,'8'!$B$13:RH$315,158,FALSE)),"",VLOOKUP($AP11,'8'!$B$13:RH$315,158,FALSE))</f>
        <v>18</v>
      </c>
      <c r="CE11" s="93">
        <f>IF(ISNA(VLOOKUP($AP11,'8'!$B$13:RI$315,159,FALSE)),"",VLOOKUP($AP11,'8'!$B$13:RI$315,159,FALSE))</f>
        <v>18</v>
      </c>
      <c r="CF11" s="93">
        <f>IF(ISNA(VLOOKUP($AP11,'8'!$B$13:RJ$315,160,FALSE)),"",VLOOKUP($AP11,'8'!$B$13:RJ$315,160,FALSE))</f>
        <v>89</v>
      </c>
      <c r="CG11" s="93" t="str">
        <f>IF(ISNA(VLOOKUP($AP11,'8'!$B$13:RK$315,161,FALSE)),"",VLOOKUP($AP11,'8'!$B$13:RK$315,161,FALSE))</f>
        <v>A</v>
      </c>
      <c r="CH11" s="93">
        <f>IF(ISNA(VLOOKUP($AP11,'8'!$B$13:RK$315,162,FALSE)),"",VLOOKUP($AP11,'8'!$B$13:RK$315,162,FALSE))</f>
        <v>18</v>
      </c>
      <c r="CI11" s="93">
        <f>IF(ISNA(VLOOKUP($AP11,'8'!$B$13:RL$315,163,FALSE)),"",VLOOKUP($AP11,'8'!$B$13:RL$315,163,FALSE))</f>
        <v>18</v>
      </c>
      <c r="CJ11" s="93">
        <f>IF(ISNA(VLOOKUP($AP11,'8'!$B$13:RM$315,164,FALSE)),"",VLOOKUP($AP11,'8'!$B$13:RM$315,164,FALSE))</f>
        <v>17</v>
      </c>
      <c r="CK11" s="93">
        <f>IF(ISNA(VLOOKUP($AP11,'8'!$B$13:RN$315,165,FALSE)),"",VLOOKUP($AP11,'8'!$B$13:RN$315,165,FALSE))</f>
        <v>17</v>
      </c>
      <c r="CL11" s="93">
        <f>IF(ISNA(VLOOKUP($AP11,'8'!$B$13:RO$315,166,FALSE)),"",VLOOKUP($AP11,'8'!$B$13:RO$315,166,FALSE))</f>
        <v>17</v>
      </c>
      <c r="CM11" s="93">
        <f>IF(ISNA(VLOOKUP($AP11,'8'!$B$13:RP$315,167,FALSE)),"",VLOOKUP($AP11,'8'!$B$13:RP$315,167,FALSE))</f>
        <v>87</v>
      </c>
      <c r="CN11" s="93" t="str">
        <f>IF(ISNA(VLOOKUP($AP11,'8'!$B$13:RQ$315,168,FALSE)),"",VLOOKUP($AP11,'8'!$B$13:RQ$315,168,FALSE))</f>
        <v>A</v>
      </c>
      <c r="CO11" s="93">
        <f>IF(ISNA(VLOOKUP($AP11,'8'!$B$13:RR$315,169,FALSE)),"",VLOOKUP($AP11,'8'!$B$13:RR$315,169,FALSE))</f>
        <v>18</v>
      </c>
      <c r="CP11" s="93">
        <f>IF(ISNA(VLOOKUP($AP11,'8'!$B$13:RS$315,170,FALSE)),"",VLOOKUP($AP11,'8'!$B$13:RS$315,170,FALSE))</f>
        <v>18</v>
      </c>
      <c r="CQ11" s="93">
        <f>IF(ISNA(VLOOKUP($AP11,'8'!$B$13:RT$315,171,FALSE)),"",VLOOKUP($AP11,'8'!$B$13:RT$315,171,FALSE))</f>
        <v>18</v>
      </c>
      <c r="CR11" s="93">
        <f>IF(ISNA(VLOOKUP($AP11,'8'!$B$13:RU$315,172,FALSE)),"",VLOOKUP($AP11,'8'!$B$13:RU$315,172,FALSE))</f>
        <v>17</v>
      </c>
      <c r="CS11" s="93">
        <f>IF(ISNA(VLOOKUP($AP11,'8'!$B$13:RV$315,173,FALSE)),"",VLOOKUP($AP11,'8'!$B$13:RV$315,173,FALSE))</f>
        <v>18</v>
      </c>
      <c r="CT11" s="93">
        <f>IF(ISNA(VLOOKUP($AP11,'8'!$B$13:RW$375,174,FALSE)),"",VLOOKUP($AP11,'8'!$B$13:RW$375,174,FALSE))</f>
        <v>89</v>
      </c>
      <c r="CU11" s="93" t="str">
        <f>IF(ISNA(VLOOKUP($AP11,'8'!$B$13:RX$315,175,FALSE)),"",VLOOKUP($AP11,'8'!$B$13:RX$315,175,FALSE))</f>
        <v>A</v>
      </c>
    </row>
    <row r="12" spans="1:99" ht="16.350000000000001" customHeight="1">
      <c r="A12" s="409">
        <v>6</v>
      </c>
      <c r="B12" s="431" t="str">
        <f>IF(AND(H$3=""),"",IF(ISNA(VLOOKUP(C12,'8'!$B$13:PZ$315,2,FALSE)),"",VLOOKUP(C12,'8'!$B$13:PZ$315,2,FALSE)))</f>
        <v>ujsUnz</v>
      </c>
      <c r="C12" s="429">
        <f>IF(AND(H$3=""),"",IF(AND('8'!B18=""),"",'8'!B18))</f>
        <v>806</v>
      </c>
      <c r="D12" s="395"/>
      <c r="E12" s="93">
        <f t="shared" si="3"/>
        <v>0</v>
      </c>
      <c r="F12" s="93">
        <f t="shared" si="4"/>
        <v>0</v>
      </c>
      <c r="G12" s="93">
        <f t="shared" si="5"/>
        <v>0</v>
      </c>
      <c r="H12" s="93">
        <f t="shared" si="6"/>
        <v>0</v>
      </c>
      <c r="I12" s="93">
        <f t="shared" si="7"/>
        <v>0</v>
      </c>
      <c r="J12" s="97" t="str">
        <f t="shared" si="0"/>
        <v>0</v>
      </c>
      <c r="K12" s="395"/>
      <c r="L12" s="424" t="str">
        <f t="shared" si="1"/>
        <v/>
      </c>
      <c r="O12" s="994"/>
      <c r="P12" s="995"/>
      <c r="Q12" s="996"/>
      <c r="T12" s="409">
        <v>6</v>
      </c>
      <c r="U12" s="426" t="str">
        <f>IF(AND(H$3=""),"",IF(ISNA(VLOOKUP(V12,'8'!$B$13:PZ$315,2,FALSE)),"",VLOOKUP(V12,'8'!$B$13:PZ$315,2,FALSE)))</f>
        <v>ujsUnz</v>
      </c>
      <c r="V12" s="428">
        <f>IF(AND(H$3=""),"",IF(AND('8'!B18=""),"",'8'!B18))</f>
        <v>806</v>
      </c>
      <c r="W12" s="428" t="str">
        <f t="shared" si="8"/>
        <v/>
      </c>
      <c r="X12" s="466">
        <f>IF(AND(V12=""),"",IF(ISNA(VLOOKUP(V12,$AP$7:CV$94,43,FALSE)),"",VLOOKUP(V12,$AP$7:CV$94,43,FALSE)))</f>
        <v>18</v>
      </c>
      <c r="Y12" s="466" t="str">
        <f>IF(AND(V12=""),"",IF(ISNA(VLOOKUP(V12,$AP$7:CV$94,44,FALSE)),"",VLOOKUP(V12,$AP$7:CV$94,44,FALSE)))</f>
        <v>D</v>
      </c>
      <c r="Z12" s="466">
        <f>IF(AND(V12=""),"",IF(ISNA(VLOOKUP(V12,$AP$7:CV$94,50,FALSE)),"",VLOOKUP(V12,$AP$7:CV$94,50,FALSE)))</f>
        <v>17</v>
      </c>
      <c r="AA12" s="466" t="str">
        <f>IF(AND(V12=""),"",IF(ISNA(VLOOKUP(V12,$AP$7:CV$94,51,FALSE)),"",VLOOKUP(V12,$AP$7:CV$94,51,FALSE)))</f>
        <v>D</v>
      </c>
      <c r="AB12" s="466">
        <f>IF(AND(V12=""),"",IF(ISNA(VLOOKUP(V12,$AP$7:CV$94,57,FALSE)),"",VLOOKUP(V12,$AP$7:CV$94,57,FALSE)))</f>
        <v>18</v>
      </c>
      <c r="AC12" s="466" t="str">
        <f>IF(AND(V12=""),"",IF(ISNA(VLOOKUP(V12,$AP$7:CV$94,58,FALSE)),"",VLOOKUP(V12,$AP$7:CV$94,58,FALSE)))</f>
        <v>D</v>
      </c>
      <c r="AD12" s="97"/>
      <c r="AG12" s="50" t="str">
        <f t="shared" si="9"/>
        <v/>
      </c>
      <c r="AH12" s="50" t="str">
        <f t="shared" si="10"/>
        <v/>
      </c>
      <c r="AI12" s="313" t="str">
        <f t="shared" si="2"/>
        <v>0</v>
      </c>
      <c r="AJ12" s="154">
        <f>AJ$7*6</f>
        <v>40</v>
      </c>
      <c r="AL12" s="50" t="s">
        <v>282</v>
      </c>
      <c r="AM12" s="313" t="str">
        <f t="shared" si="11"/>
        <v>0</v>
      </c>
      <c r="AO12" s="409">
        <v>6</v>
      </c>
      <c r="AP12" s="397">
        <f>IF(AND('8'!B18=""),"",'8'!B18)</f>
        <v>806</v>
      </c>
      <c r="AQ12" s="93">
        <f>IF(ISNA(VLOOKUP($AP12,'8'!$B$13:PZ$315,8,FALSE)),"",VLOOKUP($AP12,'8'!$B$13:PZ$315,8,FALSE))</f>
        <v>0</v>
      </c>
      <c r="AR12" s="93">
        <f>IF(ISNA(VLOOKUP($AP12,'8'!$B$13:QA$315,12,FALSE)),"",VLOOKUP($AP12,'8'!$B$13:QA$315,12,FALSE))</f>
        <v>0</v>
      </c>
      <c r="AS12" s="93">
        <f>IF(ISNA(VLOOKUP($AP12,'8'!$B$13:QB$315,16,FALSE)),"",VLOOKUP($AP12,'8'!$B$13:QB$315,16,FALSE))</f>
        <v>0</v>
      </c>
      <c r="AT12" s="93">
        <f>IF(ISNA(VLOOKUP($AP12,'8'!$B$13:QC$315,20,FALSE)),"",VLOOKUP($AP12,'8'!$B$13:QC$315,20,FALSE))</f>
        <v>0</v>
      </c>
      <c r="AU12" s="93">
        <f t="shared" si="12"/>
        <v>0</v>
      </c>
      <c r="AV12" s="409">
        <v>6</v>
      </c>
      <c r="AW12" s="93">
        <f>IF(ISNA(VLOOKUP($AP12,'8'!$B$13:QF$315,33,FALSE)),"",VLOOKUP($AP12,'8'!$B$13:QF$315,33,FALSE))</f>
        <v>0</v>
      </c>
      <c r="AX12" s="93">
        <f>IF(ISNA(VLOOKUP($AP12,'8'!$B$13:QG$315,37,FALSE)),"",VLOOKUP($AP12,'8'!$B$13:QG$315,37,FALSE))</f>
        <v>0</v>
      </c>
      <c r="AY12" s="93">
        <f>IF(ISNA(VLOOKUP($AP12,'8'!$B$13:QH$315,41,FALSE)),"",VLOOKUP($AP12,'8'!$B$13:QH$315,41,FALSE))</f>
        <v>0</v>
      </c>
      <c r="AZ12" s="93">
        <f>IF(ISNA(VLOOKUP($AP12,'8'!$B$13:QI$315,45,FALSE)),"",VLOOKUP($AP12,'8'!$B$13:QI$315,45,FALSE))</f>
        <v>0</v>
      </c>
      <c r="BA12" s="93">
        <f t="shared" si="13"/>
        <v>0</v>
      </c>
      <c r="BB12" s="409">
        <v>6</v>
      </c>
      <c r="BC12" s="93">
        <f>IF(ISNA(VLOOKUP($AP12,'8'!$B$13:QL$315,58,FALSE)),"",VLOOKUP($AP12,'8'!$B$13:QL$315,58,FALSE))</f>
        <v>0</v>
      </c>
      <c r="BD12" s="93">
        <f>IF(ISNA(VLOOKUP($AP12,'8'!$B$13:QM$315,62,FALSE)),"",VLOOKUP($AP12,'8'!$B$13:QM$315,62,FALSE))</f>
        <v>0</v>
      </c>
      <c r="BE12" s="93">
        <f>IF(ISNA(VLOOKUP($AP12,'8'!$B$13:QN$315,66,FALSE)),"",VLOOKUP($AP12,'8'!$B$13:QN$315,66,FALSE))</f>
        <v>0</v>
      </c>
      <c r="BF12" s="93">
        <f>IF(ISNA(VLOOKUP($AP12,'8'!$B$13:QO$315,70,FALSE)),"",VLOOKUP($AP12,'8'!$B$13:QO$315,70,FALSE))</f>
        <v>0</v>
      </c>
      <c r="BG12" s="93">
        <f t="shared" si="14"/>
        <v>0</v>
      </c>
      <c r="BH12" s="409">
        <v>6</v>
      </c>
      <c r="BI12" s="93">
        <f>IF(ISNA(VLOOKUP($AP12,'8'!$B$13:QR$315,83,FALSE)),"",VLOOKUP($AP12,'8'!$B$13:QR$315,83,FALSE))</f>
        <v>0</v>
      </c>
      <c r="BJ12" s="93">
        <f>IF(ISNA(VLOOKUP($AP12,'8'!$B$13:QS$315,87,FALSE)),"",VLOOKUP($AP12,'8'!$B$13:QS$315,87,FALSE))</f>
        <v>0</v>
      </c>
      <c r="BK12" s="93">
        <f>IF(ISNA(VLOOKUP($AP12,'8'!$B$13:QT$315,91,FALSE)),"",VLOOKUP($AP12,'8'!$B$13:QT$315,91,FALSE))</f>
        <v>0</v>
      </c>
      <c r="BL12" s="93">
        <f>IF(ISNA(VLOOKUP($AP12,'8'!$B$13:QU$315,95,FALSE)),"",VLOOKUP($AP12,'8'!$B$13:QU$315,95,FALSE))</f>
        <v>0</v>
      </c>
      <c r="BM12" s="93">
        <f t="shared" si="15"/>
        <v>0</v>
      </c>
      <c r="BN12" s="409">
        <v>6</v>
      </c>
      <c r="BO12" s="93">
        <f>IF(ISNA(VLOOKUP($AP12,'8'!$B$13:QY$315,108,FALSE)),"",VLOOKUP($AP12,'8'!$B$13:QY$315,108,FALSE))</f>
        <v>0</v>
      </c>
      <c r="BP12" s="93">
        <f>IF(ISNA(VLOOKUP($AP12,'8'!$B$13:QZ$315,112,FALSE)),"",VLOOKUP($AP12,'8'!$B$13:QZ$315,112,FALSE))</f>
        <v>0</v>
      </c>
      <c r="BQ12" s="93">
        <f>IF(ISNA(VLOOKUP($AP12,'8'!$B$13:RA$315,116,FALSE)),"",VLOOKUP($AP12,'8'!$B$13:RA$315,116,FALSE))</f>
        <v>0</v>
      </c>
      <c r="BR12" s="93">
        <f>IF(ISNA(VLOOKUP($AP12,'8'!$B$13:RB$315,120,FALSE)),"",VLOOKUP($AP12,'8'!$B$13:RB$315,120,FALSE))</f>
        <v>0</v>
      </c>
      <c r="BS12" s="93">
        <f t="shared" si="16"/>
        <v>0</v>
      </c>
      <c r="BT12" s="409">
        <v>6</v>
      </c>
      <c r="BU12" s="93">
        <f>IF(ISNA(VLOOKUP($AP12,'8'!$B$13:RE$315,133,FALSE)),"",VLOOKUP($AP12,'8'!$B$13:RE$315,133,FALSE))</f>
        <v>0</v>
      </c>
      <c r="BV12" s="93">
        <f>IF(ISNA(VLOOKUP($AP12,'8'!$B$13:RF$315,137,FALSE)),"",VLOOKUP($AP12,'8'!$B$13:RF$315,137,FALSE))</f>
        <v>0</v>
      </c>
      <c r="BW12" s="93">
        <f>IF(ISNA(VLOOKUP($AP12,'8'!$B$13:RG$315,141,FALSE)),"",VLOOKUP($AP12,'8'!$B$13:RG$315,141,FALSE))</f>
        <v>0</v>
      </c>
      <c r="BX12" s="93">
        <f>IF(ISNA(VLOOKUP($AP12,'8'!$B$13:RH$315,145,FALSE)),"",VLOOKUP($AP12,'8'!$B$13:RH$315,145,FALSE))</f>
        <v>0</v>
      </c>
      <c r="BY12" s="93">
        <f t="shared" si="17"/>
        <v>0</v>
      </c>
      <c r="BZ12" s="409">
        <v>6</v>
      </c>
      <c r="CA12" s="93">
        <f>IF(ISNA(VLOOKUP($AP12,'8'!$B$13:RE$315,155,FALSE)),"",VLOOKUP($AP12,'8'!$B$13:RE$315,155,FALSE))</f>
        <v>18</v>
      </c>
      <c r="CB12" s="93">
        <f>IF(ISNA(VLOOKUP($AP12,'8'!$B$13:RF$315,156,FALSE)),"",VLOOKUP($AP12,'8'!$B$13:RF$315,156,FALSE))</f>
        <v>0</v>
      </c>
      <c r="CC12" s="93">
        <f>IF(ISNA(VLOOKUP($AP12,'8'!$B$13:RG$315,157,FALSE)),"",VLOOKUP($AP12,'8'!$B$13:RG$315,157,FALSE))</f>
        <v>0</v>
      </c>
      <c r="CD12" s="93">
        <f>IF(ISNA(VLOOKUP($AP12,'8'!$B$13:RH$315,158,FALSE)),"",VLOOKUP($AP12,'8'!$B$13:RH$315,158,FALSE))</f>
        <v>0</v>
      </c>
      <c r="CE12" s="93">
        <f>IF(ISNA(VLOOKUP($AP12,'8'!$B$13:RI$315,159,FALSE)),"",VLOOKUP($AP12,'8'!$B$13:RI$315,159,FALSE))</f>
        <v>0</v>
      </c>
      <c r="CF12" s="93">
        <f>IF(ISNA(VLOOKUP($AP12,'8'!$B$13:RJ$315,160,FALSE)),"",VLOOKUP($AP12,'8'!$B$13:RJ$315,160,FALSE))</f>
        <v>18</v>
      </c>
      <c r="CG12" s="93" t="str">
        <f>IF(ISNA(VLOOKUP($AP12,'8'!$B$13:RK$315,161,FALSE)),"",VLOOKUP($AP12,'8'!$B$13:RK$315,161,FALSE))</f>
        <v>D</v>
      </c>
      <c r="CH12" s="93">
        <f>IF(ISNA(VLOOKUP($AP12,'8'!$B$13:RK$315,162,FALSE)),"",VLOOKUP($AP12,'8'!$B$13:RK$315,162,FALSE))</f>
        <v>17</v>
      </c>
      <c r="CI12" s="93">
        <f>IF(ISNA(VLOOKUP($AP12,'8'!$B$13:RL$315,163,FALSE)),"",VLOOKUP($AP12,'8'!$B$13:RL$315,163,FALSE))</f>
        <v>0</v>
      </c>
      <c r="CJ12" s="93">
        <f>IF(ISNA(VLOOKUP($AP12,'8'!$B$13:RM$315,164,FALSE)),"",VLOOKUP($AP12,'8'!$B$13:RM$315,164,FALSE))</f>
        <v>0</v>
      </c>
      <c r="CK12" s="93">
        <f>IF(ISNA(VLOOKUP($AP12,'8'!$B$13:RN$315,165,FALSE)),"",VLOOKUP($AP12,'8'!$B$13:RN$315,165,FALSE))</f>
        <v>0</v>
      </c>
      <c r="CL12" s="93">
        <f>IF(ISNA(VLOOKUP($AP12,'8'!$B$13:RO$315,166,FALSE)),"",VLOOKUP($AP12,'8'!$B$13:RO$315,166,FALSE))</f>
        <v>0</v>
      </c>
      <c r="CM12" s="93">
        <f>IF(ISNA(VLOOKUP($AP12,'8'!$B$13:RP$315,167,FALSE)),"",VLOOKUP($AP12,'8'!$B$13:RP$315,167,FALSE))</f>
        <v>17</v>
      </c>
      <c r="CN12" s="93" t="str">
        <f>IF(ISNA(VLOOKUP($AP12,'8'!$B$13:RQ$315,168,FALSE)),"",VLOOKUP($AP12,'8'!$B$13:RQ$315,168,FALSE))</f>
        <v>D</v>
      </c>
      <c r="CO12" s="93">
        <f>IF(ISNA(VLOOKUP($AP12,'8'!$B$13:RR$315,169,FALSE)),"",VLOOKUP($AP12,'8'!$B$13:RR$315,169,FALSE))</f>
        <v>18</v>
      </c>
      <c r="CP12" s="93">
        <f>IF(ISNA(VLOOKUP($AP12,'8'!$B$13:RS$315,170,FALSE)),"",VLOOKUP($AP12,'8'!$B$13:RS$315,170,FALSE))</f>
        <v>0</v>
      </c>
      <c r="CQ12" s="93">
        <f>IF(ISNA(VLOOKUP($AP12,'8'!$B$13:RT$315,171,FALSE)),"",VLOOKUP($AP12,'8'!$B$13:RT$315,171,FALSE))</f>
        <v>0</v>
      </c>
      <c r="CR12" s="93">
        <f>IF(ISNA(VLOOKUP($AP12,'8'!$B$13:RU$315,172,FALSE)),"",VLOOKUP($AP12,'8'!$B$13:RU$315,172,FALSE))</f>
        <v>0</v>
      </c>
      <c r="CS12" s="93">
        <f>IF(ISNA(VLOOKUP($AP12,'8'!$B$13:RV$315,173,FALSE)),"",VLOOKUP($AP12,'8'!$B$13:RV$315,173,FALSE))</f>
        <v>0</v>
      </c>
      <c r="CT12" s="93">
        <f>IF(ISNA(VLOOKUP($AP12,'8'!$B$13:RW$375,174,FALSE)),"",VLOOKUP($AP12,'8'!$B$13:RW$375,174,FALSE))</f>
        <v>18</v>
      </c>
      <c r="CU12" s="93" t="str">
        <f>IF(ISNA(VLOOKUP($AP12,'8'!$B$13:RX$315,175,FALSE)),"",VLOOKUP($AP12,'8'!$B$13:RX$315,175,FALSE))</f>
        <v>D</v>
      </c>
    </row>
    <row r="13" spans="1:99" ht="16.350000000000001" customHeight="1">
      <c r="A13" s="409">
        <v>7</v>
      </c>
      <c r="B13" s="431" t="str">
        <f>IF(AND(H$3=""),"",IF(ISNA(VLOOKUP(C13,'8'!$B$13:PZ$315,2,FALSE)),"",VLOOKUP(C13,'8'!$B$13:PZ$315,2,FALSE)))</f>
        <v>iz/kkujke</v>
      </c>
      <c r="C13" s="429">
        <f>IF(AND(H$3=""),"",IF(AND('8'!B19=""),"",'8'!B19))</f>
        <v>807</v>
      </c>
      <c r="D13" s="395"/>
      <c r="E13" s="93">
        <f t="shared" si="3"/>
        <v>7</v>
      </c>
      <c r="F13" s="93">
        <f t="shared" si="4"/>
        <v>8</v>
      </c>
      <c r="G13" s="93">
        <f t="shared" si="5"/>
        <v>37</v>
      </c>
      <c r="H13" s="93">
        <f t="shared" si="6"/>
        <v>7</v>
      </c>
      <c r="I13" s="93">
        <f t="shared" si="7"/>
        <v>59</v>
      </c>
      <c r="J13" s="97" t="str">
        <f t="shared" si="0"/>
        <v>9</v>
      </c>
      <c r="K13" s="395"/>
      <c r="L13" s="424" t="str">
        <f t="shared" si="1"/>
        <v/>
      </c>
      <c r="O13" s="994"/>
      <c r="P13" s="995"/>
      <c r="Q13" s="996"/>
      <c r="T13" s="409">
        <v>7</v>
      </c>
      <c r="U13" s="426" t="str">
        <f>IF(AND(H$3=""),"",IF(ISNA(VLOOKUP(V13,'8'!$B$13:PZ$315,2,FALSE)),"",VLOOKUP(V13,'8'!$B$13:PZ$315,2,FALSE)))</f>
        <v>iz/kkujke</v>
      </c>
      <c r="V13" s="428">
        <f>IF(AND(H$3=""),"",IF(AND('8'!B19=""),"",'8'!B19))</f>
        <v>807</v>
      </c>
      <c r="W13" s="428" t="str">
        <f t="shared" si="8"/>
        <v/>
      </c>
      <c r="X13" s="466">
        <f>IF(AND(V13=""),"",IF(ISNA(VLOOKUP(V13,$AP$7:CV$94,43,FALSE)),"",VLOOKUP(V13,$AP$7:CV$94,43,FALSE)))</f>
        <v>94</v>
      </c>
      <c r="Y13" s="466" t="str">
        <f>IF(AND(V13=""),"",IF(ISNA(VLOOKUP(V13,$AP$7:CV$94,44,FALSE)),"",VLOOKUP(V13,$AP$7:CV$94,44,FALSE)))</f>
        <v>A+</v>
      </c>
      <c r="Z13" s="466">
        <f>IF(AND(V13=""),"",IF(ISNA(VLOOKUP(V13,$AP$7:CV$94,50,FALSE)),"",VLOOKUP(V13,$AP$7:CV$94,50,FALSE)))</f>
        <v>92</v>
      </c>
      <c r="AA13" s="466" t="str">
        <f>IF(AND(V13=""),"",IF(ISNA(VLOOKUP(V13,$AP$7:CV$94,51,FALSE)),"",VLOOKUP(V13,$AP$7:CV$94,51,FALSE)))</f>
        <v>A+</v>
      </c>
      <c r="AB13" s="466">
        <f>IF(AND(V13=""),"",IF(ISNA(VLOOKUP(V13,$AP$7:CV$94,57,FALSE)),"",VLOOKUP(V13,$AP$7:CV$94,57,FALSE)))</f>
        <v>93</v>
      </c>
      <c r="AC13" s="466" t="str">
        <f>IF(AND(V13=""),"",IF(ISNA(VLOOKUP(V13,$AP$7:CV$94,58,FALSE)),"",VLOOKUP(V13,$AP$7:CV$94,58,FALSE)))</f>
        <v>A+</v>
      </c>
      <c r="AD13" s="97"/>
      <c r="AG13" s="50" t="str">
        <f t="shared" si="9"/>
        <v/>
      </c>
      <c r="AH13" s="50" t="str">
        <f t="shared" si="10"/>
        <v/>
      </c>
      <c r="AI13" s="313" t="str">
        <f t="shared" si="2"/>
        <v>9</v>
      </c>
      <c r="AJ13" s="50">
        <f>AJ$7*7</f>
        <v>46.666666666666671</v>
      </c>
      <c r="AL13" s="50" t="s">
        <v>283</v>
      </c>
      <c r="AM13" s="313" t="str">
        <f t="shared" si="11"/>
        <v>12</v>
      </c>
      <c r="AO13" s="409">
        <v>7</v>
      </c>
      <c r="AP13" s="397">
        <f>IF(AND('8'!B19=""),"",'8'!B19)</f>
        <v>807</v>
      </c>
      <c r="AQ13" s="93">
        <f>IF(ISNA(VLOOKUP($AP13,'8'!$B$13:PZ$315,8,FALSE)),"",VLOOKUP($AP13,'8'!$B$13:PZ$315,8,FALSE))</f>
        <v>7</v>
      </c>
      <c r="AR13" s="93">
        <f>IF(ISNA(VLOOKUP($AP13,'8'!$B$13:QA$315,12,FALSE)),"",VLOOKUP($AP13,'8'!$B$13:QA$315,12,FALSE))</f>
        <v>8</v>
      </c>
      <c r="AS13" s="93">
        <f>IF(ISNA(VLOOKUP($AP13,'8'!$B$13:QB$315,16,FALSE)),"",VLOOKUP($AP13,'8'!$B$13:QB$315,16,FALSE))</f>
        <v>37</v>
      </c>
      <c r="AT13" s="93">
        <f>IF(ISNA(VLOOKUP($AP13,'8'!$B$13:QC$315,20,FALSE)),"",VLOOKUP($AP13,'8'!$B$13:QC$315,20,FALSE))</f>
        <v>7</v>
      </c>
      <c r="AU13" s="93">
        <f t="shared" si="12"/>
        <v>59</v>
      </c>
      <c r="AV13" s="409">
        <v>7</v>
      </c>
      <c r="AW13" s="93">
        <f>IF(ISNA(VLOOKUP($AP13,'8'!$B$13:QF$315,33,FALSE)),"",VLOOKUP($AP13,'8'!$B$13:QF$315,33,FALSE))</f>
        <v>7</v>
      </c>
      <c r="AX13" s="93">
        <f>IF(ISNA(VLOOKUP($AP13,'8'!$B$13:QG$315,37,FALSE)),"",VLOOKUP($AP13,'8'!$B$13:QG$315,37,FALSE))</f>
        <v>8</v>
      </c>
      <c r="AY13" s="93">
        <f>IF(ISNA(VLOOKUP($AP13,'8'!$B$13:QH$315,41,FALSE)),"",VLOOKUP($AP13,'8'!$B$13:QH$315,41,FALSE))</f>
        <v>37</v>
      </c>
      <c r="AZ13" s="93">
        <f>IF(ISNA(VLOOKUP($AP13,'8'!$B$13:QI$315,45,FALSE)),"",VLOOKUP($AP13,'8'!$B$13:QI$315,45,FALSE))</f>
        <v>7</v>
      </c>
      <c r="BA13" s="93">
        <f t="shared" si="13"/>
        <v>59</v>
      </c>
      <c r="BB13" s="409">
        <v>7</v>
      </c>
      <c r="BC13" s="93">
        <f>IF(ISNA(VLOOKUP($AP13,'8'!$B$13:QL$315,58,FALSE)),"",VLOOKUP($AP13,'8'!$B$13:QL$315,58,FALSE))</f>
        <v>7</v>
      </c>
      <c r="BD13" s="93">
        <f>IF(ISNA(VLOOKUP($AP13,'8'!$B$13:QM$315,62,FALSE)),"",VLOOKUP($AP13,'8'!$B$13:QM$315,62,FALSE))</f>
        <v>8</v>
      </c>
      <c r="BE13" s="93">
        <f>IF(ISNA(VLOOKUP($AP13,'8'!$B$13:QN$315,66,FALSE)),"",VLOOKUP($AP13,'8'!$B$13:QN$315,66,FALSE))</f>
        <v>37</v>
      </c>
      <c r="BF13" s="93">
        <f>IF(ISNA(VLOOKUP($AP13,'8'!$B$13:QO$315,70,FALSE)),"",VLOOKUP($AP13,'8'!$B$13:QO$315,70,FALSE))</f>
        <v>7</v>
      </c>
      <c r="BG13" s="93">
        <f t="shared" si="14"/>
        <v>59</v>
      </c>
      <c r="BH13" s="409">
        <v>7</v>
      </c>
      <c r="BI13" s="93">
        <f>IF(ISNA(VLOOKUP($AP13,'8'!$B$13:QR$315,83,FALSE)),"",VLOOKUP($AP13,'8'!$B$13:QR$315,83,FALSE))</f>
        <v>7</v>
      </c>
      <c r="BJ13" s="93">
        <f>IF(ISNA(VLOOKUP($AP13,'8'!$B$13:QS$315,87,FALSE)),"",VLOOKUP($AP13,'8'!$B$13:QS$315,87,FALSE))</f>
        <v>8</v>
      </c>
      <c r="BK13" s="93">
        <f>IF(ISNA(VLOOKUP($AP13,'8'!$B$13:QT$315,91,FALSE)),"",VLOOKUP($AP13,'8'!$B$13:QT$315,91,FALSE))</f>
        <v>37</v>
      </c>
      <c r="BL13" s="93">
        <f>IF(ISNA(VLOOKUP($AP13,'8'!$B$13:QU$315,95,FALSE)),"",VLOOKUP($AP13,'8'!$B$13:QU$315,95,FALSE))</f>
        <v>7</v>
      </c>
      <c r="BM13" s="93">
        <f t="shared" si="15"/>
        <v>59</v>
      </c>
      <c r="BN13" s="409">
        <v>7</v>
      </c>
      <c r="BO13" s="93">
        <f>IF(ISNA(VLOOKUP($AP13,'8'!$B$13:QY$315,108,FALSE)),"",VLOOKUP($AP13,'8'!$B$13:QY$315,108,FALSE))</f>
        <v>7</v>
      </c>
      <c r="BP13" s="93">
        <f>IF(ISNA(VLOOKUP($AP13,'8'!$B$13:QZ$315,112,FALSE)),"",VLOOKUP($AP13,'8'!$B$13:QZ$315,112,FALSE))</f>
        <v>8</v>
      </c>
      <c r="BQ13" s="93">
        <f>IF(ISNA(VLOOKUP($AP13,'8'!$B$13:RA$315,116,FALSE)),"",VLOOKUP($AP13,'8'!$B$13:RA$315,116,FALSE))</f>
        <v>37</v>
      </c>
      <c r="BR13" s="93">
        <f>IF(ISNA(VLOOKUP($AP13,'8'!$B$13:RB$315,120,FALSE)),"",VLOOKUP($AP13,'8'!$B$13:RB$315,120,FALSE))</f>
        <v>7</v>
      </c>
      <c r="BS13" s="93">
        <f t="shared" si="16"/>
        <v>59</v>
      </c>
      <c r="BT13" s="409">
        <v>7</v>
      </c>
      <c r="BU13" s="93">
        <f>IF(ISNA(VLOOKUP($AP13,'8'!$B$13:RE$315,133,FALSE)),"",VLOOKUP($AP13,'8'!$B$13:RE$315,133,FALSE))</f>
        <v>7</v>
      </c>
      <c r="BV13" s="93">
        <f>IF(ISNA(VLOOKUP($AP13,'8'!$B$13:RF$315,137,FALSE)),"",VLOOKUP($AP13,'8'!$B$13:RF$315,137,FALSE))</f>
        <v>8</v>
      </c>
      <c r="BW13" s="93">
        <f>IF(ISNA(VLOOKUP($AP13,'8'!$B$13:RG$315,141,FALSE)),"",VLOOKUP($AP13,'8'!$B$13:RG$315,141,FALSE))</f>
        <v>37</v>
      </c>
      <c r="BX13" s="93">
        <f>IF(ISNA(VLOOKUP($AP13,'8'!$B$13:RH$315,145,FALSE)),"",VLOOKUP($AP13,'8'!$B$13:RH$315,145,FALSE))</f>
        <v>7</v>
      </c>
      <c r="BY13" s="93">
        <f t="shared" si="17"/>
        <v>59</v>
      </c>
      <c r="BZ13" s="409">
        <v>7</v>
      </c>
      <c r="CA13" s="93">
        <f>IF(ISNA(VLOOKUP($AP13,'8'!$B$13:RE$315,155,FALSE)),"",VLOOKUP($AP13,'8'!$B$13:RE$315,155,FALSE))</f>
        <v>19</v>
      </c>
      <c r="CB13" s="93">
        <f>IF(ISNA(VLOOKUP($AP13,'8'!$B$13:RF$315,156,FALSE)),"",VLOOKUP($AP13,'8'!$B$13:RF$315,156,FALSE))</f>
        <v>19</v>
      </c>
      <c r="CC13" s="93">
        <f>IF(ISNA(VLOOKUP($AP13,'8'!$B$13:RG$315,157,FALSE)),"",VLOOKUP($AP13,'8'!$B$13:RG$315,157,FALSE))</f>
        <v>18</v>
      </c>
      <c r="CD13" s="93">
        <f>IF(ISNA(VLOOKUP($AP13,'8'!$B$13:RH$315,158,FALSE)),"",VLOOKUP($AP13,'8'!$B$13:RH$315,158,FALSE))</f>
        <v>19</v>
      </c>
      <c r="CE13" s="93">
        <f>IF(ISNA(VLOOKUP($AP13,'8'!$B$13:RI$315,159,FALSE)),"",VLOOKUP($AP13,'8'!$B$13:RI$315,159,FALSE))</f>
        <v>19</v>
      </c>
      <c r="CF13" s="93">
        <f>IF(ISNA(VLOOKUP($AP13,'8'!$B$13:RJ$315,160,FALSE)),"",VLOOKUP($AP13,'8'!$B$13:RJ$315,160,FALSE))</f>
        <v>94</v>
      </c>
      <c r="CG13" s="93" t="str">
        <f>IF(ISNA(VLOOKUP($AP13,'8'!$B$13:RK$315,161,FALSE)),"",VLOOKUP($AP13,'8'!$B$13:RK$315,161,FALSE))</f>
        <v>A+</v>
      </c>
      <c r="CH13" s="93">
        <f>IF(ISNA(VLOOKUP($AP13,'8'!$B$13:RK$315,162,FALSE)),"",VLOOKUP($AP13,'8'!$B$13:RK$315,162,FALSE))</f>
        <v>18</v>
      </c>
      <c r="CI13" s="93">
        <f>IF(ISNA(VLOOKUP($AP13,'8'!$B$13:RL$315,163,FALSE)),"",VLOOKUP($AP13,'8'!$B$13:RL$315,163,FALSE))</f>
        <v>18</v>
      </c>
      <c r="CJ13" s="93">
        <f>IF(ISNA(VLOOKUP($AP13,'8'!$B$13:RM$315,164,FALSE)),"",VLOOKUP($AP13,'8'!$B$13:RM$315,164,FALSE))</f>
        <v>19</v>
      </c>
      <c r="CK13" s="93">
        <f>IF(ISNA(VLOOKUP($AP13,'8'!$B$13:RN$315,165,FALSE)),"",VLOOKUP($AP13,'8'!$B$13:RN$315,165,FALSE))</f>
        <v>18</v>
      </c>
      <c r="CL13" s="93">
        <f>IF(ISNA(VLOOKUP($AP13,'8'!$B$13:RO$315,166,FALSE)),"",VLOOKUP($AP13,'8'!$B$13:RO$315,166,FALSE))</f>
        <v>19</v>
      </c>
      <c r="CM13" s="93">
        <f>IF(ISNA(VLOOKUP($AP13,'8'!$B$13:RP$315,167,FALSE)),"",VLOOKUP($AP13,'8'!$B$13:RP$315,167,FALSE))</f>
        <v>92</v>
      </c>
      <c r="CN13" s="93" t="str">
        <f>IF(ISNA(VLOOKUP($AP13,'8'!$B$13:RQ$315,168,FALSE)),"",VLOOKUP($AP13,'8'!$B$13:RQ$315,168,FALSE))</f>
        <v>A+</v>
      </c>
      <c r="CO13" s="93">
        <f>IF(ISNA(VLOOKUP($AP13,'8'!$B$13:RR$315,169,FALSE)),"",VLOOKUP($AP13,'8'!$B$13:RR$315,169,FALSE))</f>
        <v>19</v>
      </c>
      <c r="CP13" s="93">
        <f>IF(ISNA(VLOOKUP($AP13,'8'!$B$13:RS$315,170,FALSE)),"",VLOOKUP($AP13,'8'!$B$13:RS$315,170,FALSE))</f>
        <v>19</v>
      </c>
      <c r="CQ13" s="93">
        <f>IF(ISNA(VLOOKUP($AP13,'8'!$B$13:RT$315,171,FALSE)),"",VLOOKUP($AP13,'8'!$B$13:RT$315,171,FALSE))</f>
        <v>18</v>
      </c>
      <c r="CR13" s="93">
        <f>IF(ISNA(VLOOKUP($AP13,'8'!$B$13:RU$315,172,FALSE)),"",VLOOKUP($AP13,'8'!$B$13:RU$315,172,FALSE))</f>
        <v>19</v>
      </c>
      <c r="CS13" s="93">
        <f>IF(ISNA(VLOOKUP($AP13,'8'!$B$13:RV$315,173,FALSE)),"",VLOOKUP($AP13,'8'!$B$13:RV$315,173,FALSE))</f>
        <v>18</v>
      </c>
      <c r="CT13" s="93">
        <f>IF(ISNA(VLOOKUP($AP13,'8'!$B$13:RW$375,174,FALSE)),"",VLOOKUP($AP13,'8'!$B$13:RW$375,174,FALSE))</f>
        <v>93</v>
      </c>
      <c r="CU13" s="93" t="str">
        <f>IF(ISNA(VLOOKUP($AP13,'8'!$B$13:RX$315,175,FALSE)),"",VLOOKUP($AP13,'8'!$B$13:RX$315,175,FALSE))</f>
        <v>A+</v>
      </c>
    </row>
    <row r="14" spans="1:99" ht="16.350000000000001" customHeight="1">
      <c r="A14" s="409">
        <v>8</v>
      </c>
      <c r="B14" s="431" t="str">
        <f>IF(AND(H$3=""),"",IF(ISNA(VLOOKUP(C14,'8'!$B$13:PZ$315,2,FALSE)),"",VLOOKUP(C14,'8'!$B$13:PZ$315,2,FALSE)))</f>
        <v>iznhi pkS/kjh</v>
      </c>
      <c r="C14" s="429">
        <f>IF(AND(H$3=""),"",IF(AND('8'!B20=""),"",'8'!B20))</f>
        <v>808</v>
      </c>
      <c r="D14" s="395"/>
      <c r="E14" s="93">
        <f t="shared" si="3"/>
        <v>9</v>
      </c>
      <c r="F14" s="93">
        <f t="shared" si="4"/>
        <v>7</v>
      </c>
      <c r="G14" s="93">
        <f t="shared" si="5"/>
        <v>44</v>
      </c>
      <c r="H14" s="93">
        <f t="shared" si="6"/>
        <v>7</v>
      </c>
      <c r="I14" s="93">
        <f t="shared" si="7"/>
        <v>67</v>
      </c>
      <c r="J14" s="97" t="str">
        <f t="shared" si="0"/>
        <v>11</v>
      </c>
      <c r="K14" s="395"/>
      <c r="L14" s="424" t="str">
        <f t="shared" si="1"/>
        <v/>
      </c>
      <c r="O14" s="994"/>
      <c r="P14" s="995"/>
      <c r="Q14" s="996"/>
      <c r="T14" s="409">
        <v>8</v>
      </c>
      <c r="U14" s="426" t="str">
        <f>IF(AND(H$3=""),"",IF(ISNA(VLOOKUP(V14,'8'!$B$13:PZ$315,2,FALSE)),"",VLOOKUP(V14,'8'!$B$13:PZ$315,2,FALSE)))</f>
        <v>iznhi pkS/kjh</v>
      </c>
      <c r="V14" s="428">
        <f>IF(AND(H$3=""),"",IF(AND('8'!B20=""),"",'8'!B20))</f>
        <v>808</v>
      </c>
      <c r="W14" s="428" t="str">
        <f t="shared" si="8"/>
        <v/>
      </c>
      <c r="X14" s="466">
        <f>IF(AND(V14=""),"",IF(ISNA(VLOOKUP(V14,$AP$7:CV$94,43,FALSE)),"",VLOOKUP(V14,$AP$7:CV$94,43,FALSE)))</f>
        <v>88</v>
      </c>
      <c r="Y14" s="466" t="str">
        <f>IF(AND(V14=""),"",IF(ISNA(VLOOKUP(V14,$AP$7:CV$94,44,FALSE)),"",VLOOKUP(V14,$AP$7:CV$94,44,FALSE)))</f>
        <v>A</v>
      </c>
      <c r="Z14" s="466">
        <f>IF(AND(V14=""),"",IF(ISNA(VLOOKUP(V14,$AP$7:CV$94,50,FALSE)),"",VLOOKUP(V14,$AP$7:CV$94,50,FALSE)))</f>
        <v>93</v>
      </c>
      <c r="AA14" s="466" t="str">
        <f>IF(AND(V14=""),"",IF(ISNA(VLOOKUP(V14,$AP$7:CV$94,51,FALSE)),"",VLOOKUP(V14,$AP$7:CV$94,51,FALSE)))</f>
        <v>A+</v>
      </c>
      <c r="AB14" s="466">
        <f>IF(AND(V14=""),"",IF(ISNA(VLOOKUP(V14,$AP$7:CV$94,57,FALSE)),"",VLOOKUP(V14,$AP$7:CV$94,57,FALSE)))</f>
        <v>94</v>
      </c>
      <c r="AC14" s="466" t="str">
        <f>IF(AND(V14=""),"",IF(ISNA(VLOOKUP(V14,$AP$7:CV$94,58,FALSE)),"",VLOOKUP(V14,$AP$7:CV$94,58,FALSE)))</f>
        <v>A+</v>
      </c>
      <c r="AD14" s="97"/>
      <c r="AG14" s="50" t="str">
        <f t="shared" si="9"/>
        <v/>
      </c>
      <c r="AH14" s="50" t="str">
        <f t="shared" si="10"/>
        <v/>
      </c>
      <c r="AI14" s="313" t="str">
        <f t="shared" si="2"/>
        <v>11</v>
      </c>
      <c r="AJ14" s="154">
        <f>AJ$7*8</f>
        <v>53.333333333333336</v>
      </c>
      <c r="AM14" s="313" t="str">
        <f t="shared" si="11"/>
        <v>14</v>
      </c>
      <c r="AO14" s="409">
        <v>8</v>
      </c>
      <c r="AP14" s="397">
        <f>IF(AND('8'!B20=""),"",'8'!B20)</f>
        <v>808</v>
      </c>
      <c r="AQ14" s="93">
        <f>IF(ISNA(VLOOKUP($AP14,'8'!$B$13:PZ$315,8,FALSE)),"",VLOOKUP($AP14,'8'!$B$13:PZ$315,8,FALSE))</f>
        <v>9</v>
      </c>
      <c r="AR14" s="93">
        <f>IF(ISNA(VLOOKUP($AP14,'8'!$B$13:QA$315,12,FALSE)),"",VLOOKUP($AP14,'8'!$B$13:QA$315,12,FALSE))</f>
        <v>7</v>
      </c>
      <c r="AS14" s="93">
        <f>IF(ISNA(VLOOKUP($AP14,'8'!$B$13:QB$315,16,FALSE)),"",VLOOKUP($AP14,'8'!$B$13:QB$315,16,FALSE))</f>
        <v>44</v>
      </c>
      <c r="AT14" s="93">
        <f>IF(ISNA(VLOOKUP($AP14,'8'!$B$13:QC$315,20,FALSE)),"",VLOOKUP($AP14,'8'!$B$13:QC$315,20,FALSE))</f>
        <v>7</v>
      </c>
      <c r="AU14" s="93">
        <f t="shared" si="12"/>
        <v>67</v>
      </c>
      <c r="AV14" s="409">
        <v>8</v>
      </c>
      <c r="AW14" s="93">
        <f>IF(ISNA(VLOOKUP($AP14,'8'!$B$13:QF$315,33,FALSE)),"",VLOOKUP($AP14,'8'!$B$13:QF$315,33,FALSE))</f>
        <v>9</v>
      </c>
      <c r="AX14" s="93">
        <f>IF(ISNA(VLOOKUP($AP14,'8'!$B$13:QG$315,37,FALSE)),"",VLOOKUP($AP14,'8'!$B$13:QG$315,37,FALSE))</f>
        <v>7</v>
      </c>
      <c r="AY14" s="93">
        <f>IF(ISNA(VLOOKUP($AP14,'8'!$B$13:QH$315,41,FALSE)),"",VLOOKUP($AP14,'8'!$B$13:QH$315,41,FALSE))</f>
        <v>44</v>
      </c>
      <c r="AZ14" s="93">
        <f>IF(ISNA(VLOOKUP($AP14,'8'!$B$13:QI$315,45,FALSE)),"",VLOOKUP($AP14,'8'!$B$13:QI$315,45,FALSE))</f>
        <v>7</v>
      </c>
      <c r="BA14" s="93">
        <f t="shared" si="13"/>
        <v>67</v>
      </c>
      <c r="BB14" s="409">
        <v>8</v>
      </c>
      <c r="BC14" s="93">
        <f>IF(ISNA(VLOOKUP($AP14,'8'!$B$13:QL$315,58,FALSE)),"",VLOOKUP($AP14,'8'!$B$13:QL$315,58,FALSE))</f>
        <v>9</v>
      </c>
      <c r="BD14" s="93">
        <f>IF(ISNA(VLOOKUP($AP14,'8'!$B$13:QM$315,62,FALSE)),"",VLOOKUP($AP14,'8'!$B$13:QM$315,62,FALSE))</f>
        <v>7</v>
      </c>
      <c r="BE14" s="93">
        <f>IF(ISNA(VLOOKUP($AP14,'8'!$B$13:QN$315,66,FALSE)),"",VLOOKUP($AP14,'8'!$B$13:QN$315,66,FALSE))</f>
        <v>44</v>
      </c>
      <c r="BF14" s="93">
        <f>IF(ISNA(VLOOKUP($AP14,'8'!$B$13:QO$315,70,FALSE)),"",VLOOKUP($AP14,'8'!$B$13:QO$315,70,FALSE))</f>
        <v>7</v>
      </c>
      <c r="BG14" s="93">
        <f t="shared" si="14"/>
        <v>67</v>
      </c>
      <c r="BH14" s="409">
        <v>8</v>
      </c>
      <c r="BI14" s="93">
        <f>IF(ISNA(VLOOKUP($AP14,'8'!$B$13:QR$315,83,FALSE)),"",VLOOKUP($AP14,'8'!$B$13:QR$315,83,FALSE))</f>
        <v>9</v>
      </c>
      <c r="BJ14" s="93">
        <f>IF(ISNA(VLOOKUP($AP14,'8'!$B$13:QS$315,87,FALSE)),"",VLOOKUP($AP14,'8'!$B$13:QS$315,87,FALSE))</f>
        <v>7</v>
      </c>
      <c r="BK14" s="93">
        <f>IF(ISNA(VLOOKUP($AP14,'8'!$B$13:QT$315,91,FALSE)),"",VLOOKUP($AP14,'8'!$B$13:QT$315,91,FALSE))</f>
        <v>44</v>
      </c>
      <c r="BL14" s="93">
        <f>IF(ISNA(VLOOKUP($AP14,'8'!$B$13:QU$315,95,FALSE)),"",VLOOKUP($AP14,'8'!$B$13:QU$315,95,FALSE))</f>
        <v>7</v>
      </c>
      <c r="BM14" s="93">
        <f t="shared" si="15"/>
        <v>67</v>
      </c>
      <c r="BN14" s="409">
        <v>8</v>
      </c>
      <c r="BO14" s="93">
        <f>IF(ISNA(VLOOKUP($AP14,'8'!$B$13:QY$315,108,FALSE)),"",VLOOKUP($AP14,'8'!$B$13:QY$315,108,FALSE))</f>
        <v>9</v>
      </c>
      <c r="BP14" s="93">
        <f>IF(ISNA(VLOOKUP($AP14,'8'!$B$13:QZ$315,112,FALSE)),"",VLOOKUP($AP14,'8'!$B$13:QZ$315,112,FALSE))</f>
        <v>7</v>
      </c>
      <c r="BQ14" s="93">
        <f>IF(ISNA(VLOOKUP($AP14,'8'!$B$13:RA$315,116,FALSE)),"",VLOOKUP($AP14,'8'!$B$13:RA$315,116,FALSE))</f>
        <v>44</v>
      </c>
      <c r="BR14" s="93">
        <f>IF(ISNA(VLOOKUP($AP14,'8'!$B$13:RB$315,120,FALSE)),"",VLOOKUP($AP14,'8'!$B$13:RB$315,120,FALSE))</f>
        <v>7</v>
      </c>
      <c r="BS14" s="93">
        <f t="shared" si="16"/>
        <v>67</v>
      </c>
      <c r="BT14" s="409">
        <v>8</v>
      </c>
      <c r="BU14" s="93">
        <f>IF(ISNA(VLOOKUP($AP14,'8'!$B$13:RE$315,133,FALSE)),"",VLOOKUP($AP14,'8'!$B$13:RE$315,133,FALSE))</f>
        <v>9</v>
      </c>
      <c r="BV14" s="93">
        <f>IF(ISNA(VLOOKUP($AP14,'8'!$B$13:RF$315,137,FALSE)),"",VLOOKUP($AP14,'8'!$B$13:RF$315,137,FALSE))</f>
        <v>7</v>
      </c>
      <c r="BW14" s="93">
        <f>IF(ISNA(VLOOKUP($AP14,'8'!$B$13:RG$315,141,FALSE)),"",VLOOKUP($AP14,'8'!$B$13:RG$315,141,FALSE))</f>
        <v>44</v>
      </c>
      <c r="BX14" s="93">
        <f>IF(ISNA(VLOOKUP($AP14,'8'!$B$13:RH$315,145,FALSE)),"",VLOOKUP($AP14,'8'!$B$13:RH$315,145,FALSE))</f>
        <v>7</v>
      </c>
      <c r="BY14" s="93">
        <f t="shared" si="17"/>
        <v>67</v>
      </c>
      <c r="BZ14" s="409">
        <v>8</v>
      </c>
      <c r="CA14" s="93">
        <f>IF(ISNA(VLOOKUP($AP14,'8'!$B$13:RE$315,155,FALSE)),"",VLOOKUP($AP14,'8'!$B$13:RE$315,155,FALSE))</f>
        <v>17</v>
      </c>
      <c r="CB14" s="93">
        <f>IF(ISNA(VLOOKUP($AP14,'8'!$B$13:RF$315,156,FALSE)),"",VLOOKUP($AP14,'8'!$B$13:RF$315,156,FALSE))</f>
        <v>18</v>
      </c>
      <c r="CC14" s="93">
        <f>IF(ISNA(VLOOKUP($AP14,'8'!$B$13:RG$315,157,FALSE)),"",VLOOKUP($AP14,'8'!$B$13:RG$315,157,FALSE))</f>
        <v>17</v>
      </c>
      <c r="CD14" s="93">
        <f>IF(ISNA(VLOOKUP($AP14,'8'!$B$13:RH$315,158,FALSE)),"",VLOOKUP($AP14,'8'!$B$13:RH$315,158,FALSE))</f>
        <v>18</v>
      </c>
      <c r="CE14" s="93">
        <f>IF(ISNA(VLOOKUP($AP14,'8'!$B$13:RI$315,159,FALSE)),"",VLOOKUP($AP14,'8'!$B$13:RI$315,159,FALSE))</f>
        <v>18</v>
      </c>
      <c r="CF14" s="93">
        <f>IF(ISNA(VLOOKUP($AP14,'8'!$B$13:RJ$315,160,FALSE)),"",VLOOKUP($AP14,'8'!$B$13:RJ$315,160,FALSE))</f>
        <v>88</v>
      </c>
      <c r="CG14" s="93" t="str">
        <f>IF(ISNA(VLOOKUP($AP14,'8'!$B$13:RK$315,161,FALSE)),"",VLOOKUP($AP14,'8'!$B$13:RK$315,161,FALSE))</f>
        <v>A</v>
      </c>
      <c r="CH14" s="93">
        <f>IF(ISNA(VLOOKUP($AP14,'8'!$B$13:RK$315,162,FALSE)),"",VLOOKUP($AP14,'8'!$B$13:RK$315,162,FALSE))</f>
        <v>18</v>
      </c>
      <c r="CI14" s="93">
        <f>IF(ISNA(VLOOKUP($AP14,'8'!$B$13:RL$315,163,FALSE)),"",VLOOKUP($AP14,'8'!$B$13:RL$315,163,FALSE))</f>
        <v>19</v>
      </c>
      <c r="CJ14" s="93">
        <f>IF(ISNA(VLOOKUP($AP14,'8'!$B$13:RM$315,164,FALSE)),"",VLOOKUP($AP14,'8'!$B$13:RM$315,164,FALSE))</f>
        <v>18</v>
      </c>
      <c r="CK14" s="93">
        <f>IF(ISNA(VLOOKUP($AP14,'8'!$B$13:RN$315,165,FALSE)),"",VLOOKUP($AP14,'8'!$B$13:RN$315,165,FALSE))</f>
        <v>19</v>
      </c>
      <c r="CL14" s="93">
        <f>IF(ISNA(VLOOKUP($AP14,'8'!$B$13:RO$315,166,FALSE)),"",VLOOKUP($AP14,'8'!$B$13:RO$315,166,FALSE))</f>
        <v>19</v>
      </c>
      <c r="CM14" s="93">
        <f>IF(ISNA(VLOOKUP($AP14,'8'!$B$13:RP$315,167,FALSE)),"",VLOOKUP($AP14,'8'!$B$13:RP$315,167,FALSE))</f>
        <v>93</v>
      </c>
      <c r="CN14" s="93" t="str">
        <f>IF(ISNA(VLOOKUP($AP14,'8'!$B$13:RQ$315,168,FALSE)),"",VLOOKUP($AP14,'8'!$B$13:RQ$315,168,FALSE))</f>
        <v>A+</v>
      </c>
      <c r="CO14" s="93">
        <f>IF(ISNA(VLOOKUP($AP14,'8'!$B$13:RR$315,169,FALSE)),"",VLOOKUP($AP14,'8'!$B$13:RR$315,169,FALSE))</f>
        <v>18</v>
      </c>
      <c r="CP14" s="93">
        <f>IF(ISNA(VLOOKUP($AP14,'8'!$B$13:RS$315,170,FALSE)),"",VLOOKUP($AP14,'8'!$B$13:RS$315,170,FALSE))</f>
        <v>19</v>
      </c>
      <c r="CQ14" s="93">
        <f>IF(ISNA(VLOOKUP($AP14,'8'!$B$13:RT$315,171,FALSE)),"",VLOOKUP($AP14,'8'!$B$13:RT$315,171,FALSE))</f>
        <v>19</v>
      </c>
      <c r="CR14" s="93">
        <f>IF(ISNA(VLOOKUP($AP14,'8'!$B$13:RU$315,172,FALSE)),"",VLOOKUP($AP14,'8'!$B$13:RU$315,172,FALSE))</f>
        <v>19</v>
      </c>
      <c r="CS14" s="93">
        <f>IF(ISNA(VLOOKUP($AP14,'8'!$B$13:RV$315,173,FALSE)),"",VLOOKUP($AP14,'8'!$B$13:RV$315,173,FALSE))</f>
        <v>19</v>
      </c>
      <c r="CT14" s="93">
        <f>IF(ISNA(VLOOKUP($AP14,'8'!$B$13:RW$375,174,FALSE)),"",VLOOKUP($AP14,'8'!$B$13:RW$375,174,FALSE))</f>
        <v>94</v>
      </c>
      <c r="CU14" s="93" t="str">
        <f>IF(ISNA(VLOOKUP($AP14,'8'!$B$13:RX$315,175,FALSE)),"",VLOOKUP($AP14,'8'!$B$13:RX$315,175,FALSE))</f>
        <v>A+</v>
      </c>
    </row>
    <row r="15" spans="1:99" ht="16.350000000000001" customHeight="1">
      <c r="A15" s="409">
        <v>9</v>
      </c>
      <c r="B15" s="431" t="str">
        <f>IF(AND(H$3=""),"",IF(ISNA(VLOOKUP(C15,'8'!$B$13:PZ$315,2,FALSE)),"",VLOOKUP(C15,'8'!$B$13:PZ$315,2,FALSE)))</f>
        <v>iwtk</v>
      </c>
      <c r="C15" s="429">
        <f>IF(AND(H$3=""),"",IF(AND('8'!B21=""),"",'8'!B21))</f>
        <v>809</v>
      </c>
      <c r="D15" s="395"/>
      <c r="E15" s="93">
        <f t="shared" si="3"/>
        <v>4</v>
      </c>
      <c r="F15" s="93">
        <f t="shared" si="4"/>
        <v>0</v>
      </c>
      <c r="G15" s="93">
        <f t="shared" si="5"/>
        <v>16</v>
      </c>
      <c r="H15" s="93">
        <f t="shared" si="6"/>
        <v>5</v>
      </c>
      <c r="I15" s="93">
        <f t="shared" si="7"/>
        <v>25</v>
      </c>
      <c r="J15" s="97" t="str">
        <f t="shared" si="0"/>
        <v>4</v>
      </c>
      <c r="K15" s="395"/>
      <c r="L15" s="424" t="str">
        <f t="shared" si="1"/>
        <v/>
      </c>
      <c r="O15" s="994"/>
      <c r="P15" s="995"/>
      <c r="Q15" s="996"/>
      <c r="R15" s="154"/>
      <c r="T15" s="409">
        <v>9</v>
      </c>
      <c r="U15" s="426" t="str">
        <f>IF(AND(H$3=""),"",IF(ISNA(VLOOKUP(V15,'8'!$B$13:PZ$315,2,FALSE)),"",VLOOKUP(V15,'8'!$B$13:PZ$315,2,FALSE)))</f>
        <v>iwtk</v>
      </c>
      <c r="V15" s="428">
        <f>IF(AND(H$3=""),"",IF(AND('8'!B21=""),"",'8'!B21))</f>
        <v>809</v>
      </c>
      <c r="W15" s="428" t="str">
        <f t="shared" si="8"/>
        <v/>
      </c>
      <c r="X15" s="466">
        <f>IF(AND(V15=""),"",IF(ISNA(VLOOKUP(V15,$AP$7:CV$94,43,FALSE)),"",VLOOKUP(V15,$AP$7:CV$94,43,FALSE)))</f>
        <v>84</v>
      </c>
      <c r="Y15" s="466" t="str">
        <f>IF(AND(V15=""),"",IF(ISNA(VLOOKUP(V15,$AP$7:CV$94,44,FALSE)),"",VLOOKUP(V15,$AP$7:CV$94,44,FALSE)))</f>
        <v>A</v>
      </c>
      <c r="Z15" s="466">
        <f>IF(AND(V15=""),"",IF(ISNA(VLOOKUP(V15,$AP$7:CV$94,50,FALSE)),"",VLOOKUP(V15,$AP$7:CV$94,50,FALSE)))</f>
        <v>83</v>
      </c>
      <c r="AA15" s="466" t="str">
        <f>IF(AND(V15=""),"",IF(ISNA(VLOOKUP(V15,$AP$7:CV$94,51,FALSE)),"",VLOOKUP(V15,$AP$7:CV$94,51,FALSE)))</f>
        <v>A</v>
      </c>
      <c r="AB15" s="466">
        <f>IF(AND(V15=""),"",IF(ISNA(VLOOKUP(V15,$AP$7:CV$94,57,FALSE)),"",VLOOKUP(V15,$AP$7:CV$94,57,FALSE)))</f>
        <v>84</v>
      </c>
      <c r="AC15" s="466" t="str">
        <f>IF(AND(V15=""),"",IF(ISNA(VLOOKUP(V15,$AP$7:CV$94,58,FALSE)),"",VLOOKUP(V15,$AP$7:CV$94,58,FALSE)))</f>
        <v>A</v>
      </c>
      <c r="AD15" s="97"/>
      <c r="AG15" s="50" t="str">
        <f t="shared" si="9"/>
        <v/>
      </c>
      <c r="AH15" s="50" t="str">
        <f t="shared" si="10"/>
        <v/>
      </c>
      <c r="AI15" s="313" t="str">
        <f t="shared" si="2"/>
        <v>4</v>
      </c>
      <c r="AJ15" s="50">
        <f>AJ$7*9</f>
        <v>60</v>
      </c>
      <c r="AM15" s="313" t="str">
        <f t="shared" si="11"/>
        <v>5</v>
      </c>
      <c r="AO15" s="409">
        <v>9</v>
      </c>
      <c r="AP15" s="397">
        <f>IF(AND('8'!B21=""),"",'8'!B21)</f>
        <v>809</v>
      </c>
      <c r="AQ15" s="93">
        <f>IF(ISNA(VLOOKUP($AP15,'8'!$B$13:PZ$315,8,FALSE)),"",VLOOKUP($AP15,'8'!$B$13:PZ$315,8,FALSE))</f>
        <v>4</v>
      </c>
      <c r="AR15" s="93">
        <f>IF(ISNA(VLOOKUP($AP15,'8'!$B$13:QA$315,12,FALSE)),"",VLOOKUP($AP15,'8'!$B$13:QA$315,12,FALSE))</f>
        <v>0</v>
      </c>
      <c r="AS15" s="93">
        <f>IF(ISNA(VLOOKUP($AP15,'8'!$B$13:QB$315,16,FALSE)),"",VLOOKUP($AP15,'8'!$B$13:QB$315,16,FALSE))</f>
        <v>16</v>
      </c>
      <c r="AT15" s="93">
        <f>IF(ISNA(VLOOKUP($AP15,'8'!$B$13:QC$315,20,FALSE)),"",VLOOKUP($AP15,'8'!$B$13:QC$315,20,FALSE))</f>
        <v>5</v>
      </c>
      <c r="AU15" s="93">
        <f t="shared" si="12"/>
        <v>25</v>
      </c>
      <c r="AV15" s="409">
        <v>9</v>
      </c>
      <c r="AW15" s="93">
        <f>IF(ISNA(VLOOKUP($AP15,'8'!$B$13:QF$315,33,FALSE)),"",VLOOKUP($AP15,'8'!$B$13:QF$315,33,FALSE))</f>
        <v>4</v>
      </c>
      <c r="AX15" s="93">
        <f>IF(ISNA(VLOOKUP($AP15,'8'!$B$13:QG$315,37,FALSE)),"",VLOOKUP($AP15,'8'!$B$13:QG$315,37,FALSE))</f>
        <v>0</v>
      </c>
      <c r="AY15" s="93">
        <f>IF(ISNA(VLOOKUP($AP15,'8'!$B$13:QH$315,41,FALSE)),"",VLOOKUP($AP15,'8'!$B$13:QH$315,41,FALSE))</f>
        <v>16</v>
      </c>
      <c r="AZ15" s="93">
        <f>IF(ISNA(VLOOKUP($AP15,'8'!$B$13:QI$315,45,FALSE)),"",VLOOKUP($AP15,'8'!$B$13:QI$315,45,FALSE))</f>
        <v>5</v>
      </c>
      <c r="BA15" s="93">
        <f t="shared" si="13"/>
        <v>25</v>
      </c>
      <c r="BB15" s="409">
        <v>9</v>
      </c>
      <c r="BC15" s="93">
        <f>IF(ISNA(VLOOKUP($AP15,'8'!$B$13:QL$315,58,FALSE)),"",VLOOKUP($AP15,'8'!$B$13:QL$315,58,FALSE))</f>
        <v>4</v>
      </c>
      <c r="BD15" s="93">
        <f>IF(ISNA(VLOOKUP($AP15,'8'!$B$13:QM$315,62,FALSE)),"",VLOOKUP($AP15,'8'!$B$13:QM$315,62,FALSE))</f>
        <v>0</v>
      </c>
      <c r="BE15" s="93">
        <f>IF(ISNA(VLOOKUP($AP15,'8'!$B$13:QN$315,66,FALSE)),"",VLOOKUP($AP15,'8'!$B$13:QN$315,66,FALSE))</f>
        <v>16</v>
      </c>
      <c r="BF15" s="93">
        <f>IF(ISNA(VLOOKUP($AP15,'8'!$B$13:QO$315,70,FALSE)),"",VLOOKUP($AP15,'8'!$B$13:QO$315,70,FALSE))</f>
        <v>5</v>
      </c>
      <c r="BG15" s="93">
        <f t="shared" si="14"/>
        <v>25</v>
      </c>
      <c r="BH15" s="409">
        <v>9</v>
      </c>
      <c r="BI15" s="93">
        <f>IF(ISNA(VLOOKUP($AP15,'8'!$B$13:QR$315,83,FALSE)),"",VLOOKUP($AP15,'8'!$B$13:QR$315,83,FALSE))</f>
        <v>4</v>
      </c>
      <c r="BJ15" s="93">
        <f>IF(ISNA(VLOOKUP($AP15,'8'!$B$13:QS$315,87,FALSE)),"",VLOOKUP($AP15,'8'!$B$13:QS$315,87,FALSE))</f>
        <v>0</v>
      </c>
      <c r="BK15" s="93">
        <f>IF(ISNA(VLOOKUP($AP15,'8'!$B$13:QT$315,91,FALSE)),"",VLOOKUP($AP15,'8'!$B$13:QT$315,91,FALSE))</f>
        <v>16</v>
      </c>
      <c r="BL15" s="93">
        <f>IF(ISNA(VLOOKUP($AP15,'8'!$B$13:QU$315,95,FALSE)),"",VLOOKUP($AP15,'8'!$B$13:QU$315,95,FALSE))</f>
        <v>5</v>
      </c>
      <c r="BM15" s="93">
        <f t="shared" si="15"/>
        <v>25</v>
      </c>
      <c r="BN15" s="409">
        <v>9</v>
      </c>
      <c r="BO15" s="93">
        <f>IF(ISNA(VLOOKUP($AP15,'8'!$B$13:QY$315,108,FALSE)),"",VLOOKUP($AP15,'8'!$B$13:QY$315,108,FALSE))</f>
        <v>4</v>
      </c>
      <c r="BP15" s="93">
        <f>IF(ISNA(VLOOKUP($AP15,'8'!$B$13:QZ$315,112,FALSE)),"",VLOOKUP($AP15,'8'!$B$13:QZ$315,112,FALSE))</f>
        <v>0</v>
      </c>
      <c r="BQ15" s="93">
        <f>IF(ISNA(VLOOKUP($AP15,'8'!$B$13:RA$315,116,FALSE)),"",VLOOKUP($AP15,'8'!$B$13:RA$315,116,FALSE))</f>
        <v>16</v>
      </c>
      <c r="BR15" s="93">
        <f>IF(ISNA(VLOOKUP($AP15,'8'!$B$13:RB$315,120,FALSE)),"",VLOOKUP($AP15,'8'!$B$13:RB$315,120,FALSE))</f>
        <v>5</v>
      </c>
      <c r="BS15" s="93">
        <f t="shared" si="16"/>
        <v>25</v>
      </c>
      <c r="BT15" s="409">
        <v>9</v>
      </c>
      <c r="BU15" s="93">
        <f>IF(ISNA(VLOOKUP($AP15,'8'!$B$13:RE$315,133,FALSE)),"",VLOOKUP($AP15,'8'!$B$13:RE$315,133,FALSE))</f>
        <v>4</v>
      </c>
      <c r="BV15" s="93">
        <f>IF(ISNA(VLOOKUP($AP15,'8'!$B$13:RF$315,137,FALSE)),"",VLOOKUP($AP15,'8'!$B$13:RF$315,137,FALSE))</f>
        <v>0</v>
      </c>
      <c r="BW15" s="93">
        <f>IF(ISNA(VLOOKUP($AP15,'8'!$B$13:RG$315,141,FALSE)),"",VLOOKUP($AP15,'8'!$B$13:RG$315,141,FALSE))</f>
        <v>16</v>
      </c>
      <c r="BX15" s="93">
        <f>IF(ISNA(VLOOKUP($AP15,'8'!$B$13:RH$315,145,FALSE)),"",VLOOKUP($AP15,'8'!$B$13:RH$315,145,FALSE))</f>
        <v>5</v>
      </c>
      <c r="BY15" s="93">
        <f t="shared" si="17"/>
        <v>25</v>
      </c>
      <c r="BZ15" s="409">
        <v>9</v>
      </c>
      <c r="CA15" s="93">
        <f>IF(ISNA(VLOOKUP($AP15,'8'!$B$13:RE$315,155,FALSE)),"",VLOOKUP($AP15,'8'!$B$13:RE$315,155,FALSE))</f>
        <v>17</v>
      </c>
      <c r="CB15" s="93">
        <f>IF(ISNA(VLOOKUP($AP15,'8'!$B$13:RF$315,156,FALSE)),"",VLOOKUP($AP15,'8'!$B$13:RF$315,156,FALSE))</f>
        <v>17</v>
      </c>
      <c r="CC15" s="93">
        <f>IF(ISNA(VLOOKUP($AP15,'8'!$B$13:RG$315,157,FALSE)),"",VLOOKUP($AP15,'8'!$B$13:RG$315,157,FALSE))</f>
        <v>16</v>
      </c>
      <c r="CD15" s="93">
        <f>IF(ISNA(VLOOKUP($AP15,'8'!$B$13:RH$315,158,FALSE)),"",VLOOKUP($AP15,'8'!$B$13:RH$315,158,FALSE))</f>
        <v>17</v>
      </c>
      <c r="CE15" s="93">
        <f>IF(ISNA(VLOOKUP($AP15,'8'!$B$13:RI$315,159,FALSE)),"",VLOOKUP($AP15,'8'!$B$13:RI$315,159,FALSE))</f>
        <v>17</v>
      </c>
      <c r="CF15" s="93">
        <f>IF(ISNA(VLOOKUP($AP15,'8'!$B$13:RJ$315,160,FALSE)),"",VLOOKUP($AP15,'8'!$B$13:RJ$315,160,FALSE))</f>
        <v>84</v>
      </c>
      <c r="CG15" s="93" t="str">
        <f>IF(ISNA(VLOOKUP($AP15,'8'!$B$13:RK$315,161,FALSE)),"",VLOOKUP($AP15,'8'!$B$13:RK$315,161,FALSE))</f>
        <v>A</v>
      </c>
      <c r="CH15" s="93">
        <f>IF(ISNA(VLOOKUP($AP15,'8'!$B$13:RK$315,162,FALSE)),"",VLOOKUP($AP15,'8'!$B$13:RK$315,162,FALSE))</f>
        <v>17</v>
      </c>
      <c r="CI15" s="93">
        <f>IF(ISNA(VLOOKUP($AP15,'8'!$B$13:RL$315,163,FALSE)),"",VLOOKUP($AP15,'8'!$B$13:RL$315,163,FALSE))</f>
        <v>17</v>
      </c>
      <c r="CJ15" s="93">
        <f>IF(ISNA(VLOOKUP($AP15,'8'!$B$13:RM$315,164,FALSE)),"",VLOOKUP($AP15,'8'!$B$13:RM$315,164,FALSE))</f>
        <v>17</v>
      </c>
      <c r="CK15" s="93">
        <f>IF(ISNA(VLOOKUP($AP15,'8'!$B$13:RN$315,165,FALSE)),"",VLOOKUP($AP15,'8'!$B$13:RN$315,165,FALSE))</f>
        <v>16</v>
      </c>
      <c r="CL15" s="93">
        <f>IF(ISNA(VLOOKUP($AP15,'8'!$B$13:RO$315,166,FALSE)),"",VLOOKUP($AP15,'8'!$B$13:RO$315,166,FALSE))</f>
        <v>16</v>
      </c>
      <c r="CM15" s="93">
        <f>IF(ISNA(VLOOKUP($AP15,'8'!$B$13:RP$315,167,FALSE)),"",VLOOKUP($AP15,'8'!$B$13:RP$315,167,FALSE))</f>
        <v>83</v>
      </c>
      <c r="CN15" s="93" t="str">
        <f>IF(ISNA(VLOOKUP($AP15,'8'!$B$13:RQ$315,168,FALSE)),"",VLOOKUP($AP15,'8'!$B$13:RQ$315,168,FALSE))</f>
        <v>A</v>
      </c>
      <c r="CO15" s="93">
        <f>IF(ISNA(VLOOKUP($AP15,'8'!$B$13:RR$315,169,FALSE)),"",VLOOKUP($AP15,'8'!$B$13:RR$315,169,FALSE))</f>
        <v>17</v>
      </c>
      <c r="CP15" s="93">
        <f>IF(ISNA(VLOOKUP($AP15,'8'!$B$13:RS$315,170,FALSE)),"",VLOOKUP($AP15,'8'!$B$13:RS$315,170,FALSE))</f>
        <v>17</v>
      </c>
      <c r="CQ15" s="93">
        <f>IF(ISNA(VLOOKUP($AP15,'8'!$B$13:RT$315,171,FALSE)),"",VLOOKUP($AP15,'8'!$B$13:RT$315,171,FALSE))</f>
        <v>17</v>
      </c>
      <c r="CR15" s="93">
        <f>IF(ISNA(VLOOKUP($AP15,'8'!$B$13:RU$315,172,FALSE)),"",VLOOKUP($AP15,'8'!$B$13:RU$315,172,FALSE))</f>
        <v>16</v>
      </c>
      <c r="CS15" s="93">
        <f>IF(ISNA(VLOOKUP($AP15,'8'!$B$13:RV$315,173,FALSE)),"",VLOOKUP($AP15,'8'!$B$13:RV$315,173,FALSE))</f>
        <v>17</v>
      </c>
      <c r="CT15" s="93">
        <f>IF(ISNA(VLOOKUP($AP15,'8'!$B$13:RW$375,174,FALSE)),"",VLOOKUP($AP15,'8'!$B$13:RW$375,174,FALSE))</f>
        <v>84</v>
      </c>
      <c r="CU15" s="93" t="str">
        <f>IF(ISNA(VLOOKUP($AP15,'8'!$B$13:RX$315,175,FALSE)),"",VLOOKUP($AP15,'8'!$B$13:RX$315,175,FALSE))</f>
        <v>A</v>
      </c>
    </row>
    <row r="16" spans="1:99" ht="16.350000000000001" customHeight="1">
      <c r="A16" s="409">
        <v>10</v>
      </c>
      <c r="B16" s="431" t="str">
        <f>IF(AND(H$3=""),"",IF(ISNA(VLOOKUP(C16,'8'!$B$13:PZ$315,2,FALSE)),"",VLOOKUP(C16,'8'!$B$13:PZ$315,2,FALSE)))</f>
        <v>iwtk</v>
      </c>
      <c r="C16" s="429">
        <f>IF(AND(H$3=""),"",IF(AND('8'!B22=""),"",'8'!B22))</f>
        <v>810</v>
      </c>
      <c r="D16" s="395"/>
      <c r="E16" s="93">
        <f t="shared" si="3"/>
        <v>10</v>
      </c>
      <c r="F16" s="93">
        <f t="shared" si="4"/>
        <v>9</v>
      </c>
      <c r="G16" s="93">
        <f t="shared" si="5"/>
        <v>57</v>
      </c>
      <c r="H16" s="93">
        <f t="shared" si="6"/>
        <v>10</v>
      </c>
      <c r="I16" s="93">
        <f t="shared" si="7"/>
        <v>86</v>
      </c>
      <c r="J16" s="97" t="str">
        <f t="shared" si="0"/>
        <v>13</v>
      </c>
      <c r="K16" s="395"/>
      <c r="L16" s="424" t="str">
        <f t="shared" si="1"/>
        <v/>
      </c>
      <c r="O16" s="994"/>
      <c r="P16" s="995"/>
      <c r="Q16" s="996"/>
      <c r="R16" s="154"/>
      <c r="T16" s="409">
        <v>10</v>
      </c>
      <c r="U16" s="426" t="str">
        <f>IF(AND(H$3=""),"",IF(ISNA(VLOOKUP(V16,'8'!$B$13:PZ$315,2,FALSE)),"",VLOOKUP(V16,'8'!$B$13:PZ$315,2,FALSE)))</f>
        <v>iwtk</v>
      </c>
      <c r="V16" s="428">
        <f>IF(AND(H$3=""),"",IF(AND('8'!B22=""),"",'8'!B22))</f>
        <v>810</v>
      </c>
      <c r="W16" s="428" t="str">
        <f t="shared" si="8"/>
        <v/>
      </c>
      <c r="X16" s="466">
        <f>IF(AND(V16=""),"",IF(ISNA(VLOOKUP(V16,$AP$7:CV$94,43,FALSE)),"",VLOOKUP(V16,$AP$7:CV$94,43,FALSE)))</f>
        <v>93</v>
      </c>
      <c r="Y16" s="466" t="str">
        <f>IF(AND(V16=""),"",IF(ISNA(VLOOKUP(V16,$AP$7:CV$94,44,FALSE)),"",VLOOKUP(V16,$AP$7:CV$94,44,FALSE)))</f>
        <v>A+</v>
      </c>
      <c r="Z16" s="466">
        <f>IF(AND(V16=""),"",IF(ISNA(VLOOKUP(V16,$AP$7:CV$94,50,FALSE)),"",VLOOKUP(V16,$AP$7:CV$94,50,FALSE)))</f>
        <v>94</v>
      </c>
      <c r="AA16" s="466" t="str">
        <f>IF(AND(V16=""),"",IF(ISNA(VLOOKUP(V16,$AP$7:CV$94,51,FALSE)),"",VLOOKUP(V16,$AP$7:CV$94,51,FALSE)))</f>
        <v>A+</v>
      </c>
      <c r="AB16" s="466">
        <f>IF(AND(V16=""),"",IF(ISNA(VLOOKUP(V16,$AP$7:CV$94,57,FALSE)),"",VLOOKUP(V16,$AP$7:CV$94,57,FALSE)))</f>
        <v>91</v>
      </c>
      <c r="AC16" s="466" t="str">
        <f>IF(AND(V16=""),"",IF(ISNA(VLOOKUP(V16,$AP$7:CV$94,58,FALSE)),"",VLOOKUP(V16,$AP$7:CV$94,58,FALSE)))</f>
        <v>A+</v>
      </c>
      <c r="AD16" s="97"/>
      <c r="AG16" s="50" t="str">
        <f t="shared" si="9"/>
        <v/>
      </c>
      <c r="AH16" s="50" t="str">
        <f t="shared" si="10"/>
        <v/>
      </c>
      <c r="AI16" s="313" t="str">
        <f t="shared" si="2"/>
        <v>13</v>
      </c>
      <c r="AJ16" s="154">
        <f>AJ$7*10</f>
        <v>66.666666666666671</v>
      </c>
      <c r="AM16" s="313" t="str">
        <f t="shared" si="11"/>
        <v>18</v>
      </c>
      <c r="AO16" s="409">
        <v>10</v>
      </c>
      <c r="AP16" s="397">
        <f>IF(AND('8'!B22=""),"",'8'!B22)</f>
        <v>810</v>
      </c>
      <c r="AQ16" s="93">
        <f>IF(ISNA(VLOOKUP($AP16,'8'!$B$13:PZ$315,8,FALSE)),"",VLOOKUP($AP16,'8'!$B$13:PZ$315,8,FALSE))</f>
        <v>10</v>
      </c>
      <c r="AR16" s="93">
        <f>IF(ISNA(VLOOKUP($AP16,'8'!$B$13:QA$315,12,FALSE)),"",VLOOKUP($AP16,'8'!$B$13:QA$315,12,FALSE))</f>
        <v>9</v>
      </c>
      <c r="AS16" s="93">
        <f>IF(ISNA(VLOOKUP($AP16,'8'!$B$13:QB$315,16,FALSE)),"",VLOOKUP($AP16,'8'!$B$13:QB$315,16,FALSE))</f>
        <v>57</v>
      </c>
      <c r="AT16" s="93">
        <f>IF(ISNA(VLOOKUP($AP16,'8'!$B$13:QC$315,20,FALSE)),"",VLOOKUP($AP16,'8'!$B$13:QC$315,20,FALSE))</f>
        <v>10</v>
      </c>
      <c r="AU16" s="93">
        <f t="shared" si="12"/>
        <v>86</v>
      </c>
      <c r="AV16" s="409">
        <v>10</v>
      </c>
      <c r="AW16" s="93">
        <f>IF(ISNA(VLOOKUP($AP16,'8'!$B$13:QF$315,33,FALSE)),"",VLOOKUP($AP16,'8'!$B$13:QF$315,33,FALSE))</f>
        <v>10</v>
      </c>
      <c r="AX16" s="93">
        <f>IF(ISNA(VLOOKUP($AP16,'8'!$B$13:QG$315,37,FALSE)),"",VLOOKUP($AP16,'8'!$B$13:QG$315,37,FALSE))</f>
        <v>9</v>
      </c>
      <c r="AY16" s="93">
        <f>IF(ISNA(VLOOKUP($AP16,'8'!$B$13:QH$315,41,FALSE)),"",VLOOKUP($AP16,'8'!$B$13:QH$315,41,FALSE))</f>
        <v>57</v>
      </c>
      <c r="AZ16" s="93">
        <f>IF(ISNA(VLOOKUP($AP16,'8'!$B$13:QI$315,45,FALSE)),"",VLOOKUP($AP16,'8'!$B$13:QI$315,45,FALSE))</f>
        <v>10</v>
      </c>
      <c r="BA16" s="93">
        <f t="shared" si="13"/>
        <v>86</v>
      </c>
      <c r="BB16" s="409">
        <v>10</v>
      </c>
      <c r="BC16" s="93">
        <f>IF(ISNA(VLOOKUP($AP16,'8'!$B$13:QL$315,58,FALSE)),"",VLOOKUP($AP16,'8'!$B$13:QL$315,58,FALSE))</f>
        <v>10</v>
      </c>
      <c r="BD16" s="93">
        <f>IF(ISNA(VLOOKUP($AP16,'8'!$B$13:QM$315,62,FALSE)),"",VLOOKUP($AP16,'8'!$B$13:QM$315,62,FALSE))</f>
        <v>9</v>
      </c>
      <c r="BE16" s="93">
        <f>IF(ISNA(VLOOKUP($AP16,'8'!$B$13:QN$315,66,FALSE)),"",VLOOKUP($AP16,'8'!$B$13:QN$315,66,FALSE))</f>
        <v>57</v>
      </c>
      <c r="BF16" s="93">
        <f>IF(ISNA(VLOOKUP($AP16,'8'!$B$13:QO$315,70,FALSE)),"",VLOOKUP($AP16,'8'!$B$13:QO$315,70,FALSE))</f>
        <v>10</v>
      </c>
      <c r="BG16" s="93">
        <f t="shared" si="14"/>
        <v>86</v>
      </c>
      <c r="BH16" s="409">
        <v>10</v>
      </c>
      <c r="BI16" s="93">
        <f>IF(ISNA(VLOOKUP($AP16,'8'!$B$13:QR$315,83,FALSE)),"",VLOOKUP($AP16,'8'!$B$13:QR$315,83,FALSE))</f>
        <v>10</v>
      </c>
      <c r="BJ16" s="93">
        <f>IF(ISNA(VLOOKUP($AP16,'8'!$B$13:QS$315,87,FALSE)),"",VLOOKUP($AP16,'8'!$B$13:QS$315,87,FALSE))</f>
        <v>9</v>
      </c>
      <c r="BK16" s="93">
        <f>IF(ISNA(VLOOKUP($AP16,'8'!$B$13:QT$315,91,FALSE)),"",VLOOKUP($AP16,'8'!$B$13:QT$315,91,FALSE))</f>
        <v>57</v>
      </c>
      <c r="BL16" s="93">
        <f>IF(ISNA(VLOOKUP($AP16,'8'!$B$13:QU$315,95,FALSE)),"",VLOOKUP($AP16,'8'!$B$13:QU$315,95,FALSE))</f>
        <v>10</v>
      </c>
      <c r="BM16" s="93">
        <f t="shared" si="15"/>
        <v>86</v>
      </c>
      <c r="BN16" s="409">
        <v>10</v>
      </c>
      <c r="BO16" s="93">
        <f>IF(ISNA(VLOOKUP($AP16,'8'!$B$13:QY$315,108,FALSE)),"",VLOOKUP($AP16,'8'!$B$13:QY$315,108,FALSE))</f>
        <v>10</v>
      </c>
      <c r="BP16" s="93">
        <f>IF(ISNA(VLOOKUP($AP16,'8'!$B$13:QZ$315,112,FALSE)),"",VLOOKUP($AP16,'8'!$B$13:QZ$315,112,FALSE))</f>
        <v>9</v>
      </c>
      <c r="BQ16" s="93">
        <f>IF(ISNA(VLOOKUP($AP16,'8'!$B$13:RA$315,116,FALSE)),"",VLOOKUP($AP16,'8'!$B$13:RA$315,116,FALSE))</f>
        <v>57</v>
      </c>
      <c r="BR16" s="93">
        <f>IF(ISNA(VLOOKUP($AP16,'8'!$B$13:RB$315,120,FALSE)),"",VLOOKUP($AP16,'8'!$B$13:RB$315,120,FALSE))</f>
        <v>10</v>
      </c>
      <c r="BS16" s="93">
        <f t="shared" si="16"/>
        <v>86</v>
      </c>
      <c r="BT16" s="409">
        <v>10</v>
      </c>
      <c r="BU16" s="93">
        <f>IF(ISNA(VLOOKUP($AP16,'8'!$B$13:RE$315,133,FALSE)),"",VLOOKUP($AP16,'8'!$B$13:RE$315,133,FALSE))</f>
        <v>10</v>
      </c>
      <c r="BV16" s="93">
        <f>IF(ISNA(VLOOKUP($AP16,'8'!$B$13:RF$315,137,FALSE)),"",VLOOKUP($AP16,'8'!$B$13:RF$315,137,FALSE))</f>
        <v>9</v>
      </c>
      <c r="BW16" s="93">
        <f>IF(ISNA(VLOOKUP($AP16,'8'!$B$13:RG$315,141,FALSE)),"",VLOOKUP($AP16,'8'!$B$13:RG$315,141,FALSE))</f>
        <v>57</v>
      </c>
      <c r="BX16" s="93">
        <f>IF(ISNA(VLOOKUP($AP16,'8'!$B$13:RH$315,145,FALSE)),"",VLOOKUP($AP16,'8'!$B$13:RH$315,145,FALSE))</f>
        <v>10</v>
      </c>
      <c r="BY16" s="93">
        <f t="shared" si="17"/>
        <v>86</v>
      </c>
      <c r="BZ16" s="409">
        <v>10</v>
      </c>
      <c r="CA16" s="93">
        <f>IF(ISNA(VLOOKUP($AP16,'8'!$B$13:RE$315,155,FALSE)),"",VLOOKUP($AP16,'8'!$B$13:RE$315,155,FALSE))</f>
        <v>19</v>
      </c>
      <c r="CB16" s="93">
        <f>IF(ISNA(VLOOKUP($AP16,'8'!$B$13:RF$315,156,FALSE)),"",VLOOKUP($AP16,'8'!$B$13:RF$315,156,FALSE))</f>
        <v>18</v>
      </c>
      <c r="CC16" s="93">
        <f>IF(ISNA(VLOOKUP($AP16,'8'!$B$13:RG$315,157,FALSE)),"",VLOOKUP($AP16,'8'!$B$13:RG$315,157,FALSE))</f>
        <v>19</v>
      </c>
      <c r="CD16" s="93">
        <f>IF(ISNA(VLOOKUP($AP16,'8'!$B$13:RH$315,158,FALSE)),"",VLOOKUP($AP16,'8'!$B$13:RH$315,158,FALSE))</f>
        <v>18</v>
      </c>
      <c r="CE16" s="93">
        <f>IF(ISNA(VLOOKUP($AP16,'8'!$B$13:RI$315,159,FALSE)),"",VLOOKUP($AP16,'8'!$B$13:RI$315,159,FALSE))</f>
        <v>19</v>
      </c>
      <c r="CF16" s="93">
        <f>IF(ISNA(VLOOKUP($AP16,'8'!$B$13:RJ$315,160,FALSE)),"",VLOOKUP($AP16,'8'!$B$13:RJ$315,160,FALSE))</f>
        <v>93</v>
      </c>
      <c r="CG16" s="93" t="str">
        <f>IF(ISNA(VLOOKUP($AP16,'8'!$B$13:RK$315,161,FALSE)),"",VLOOKUP($AP16,'8'!$B$13:RK$315,161,FALSE))</f>
        <v>A+</v>
      </c>
      <c r="CH16" s="93">
        <f>IF(ISNA(VLOOKUP($AP16,'8'!$B$13:RK$315,162,FALSE)),"",VLOOKUP($AP16,'8'!$B$13:RK$315,162,FALSE))</f>
        <v>19</v>
      </c>
      <c r="CI16" s="93">
        <f>IF(ISNA(VLOOKUP($AP16,'8'!$B$13:RL$315,163,FALSE)),"",VLOOKUP($AP16,'8'!$B$13:RL$315,163,FALSE))</f>
        <v>19</v>
      </c>
      <c r="CJ16" s="93">
        <f>IF(ISNA(VLOOKUP($AP16,'8'!$B$13:RM$315,164,FALSE)),"",VLOOKUP($AP16,'8'!$B$13:RM$315,164,FALSE))</f>
        <v>19</v>
      </c>
      <c r="CK16" s="93">
        <f>IF(ISNA(VLOOKUP($AP16,'8'!$B$13:RN$315,165,FALSE)),"",VLOOKUP($AP16,'8'!$B$13:RN$315,165,FALSE))</f>
        <v>18</v>
      </c>
      <c r="CL16" s="93">
        <f>IF(ISNA(VLOOKUP($AP16,'8'!$B$13:RO$315,166,FALSE)),"",VLOOKUP($AP16,'8'!$B$13:RO$315,166,FALSE))</f>
        <v>19</v>
      </c>
      <c r="CM16" s="93">
        <f>IF(ISNA(VLOOKUP($AP16,'8'!$B$13:RP$315,167,FALSE)),"",VLOOKUP($AP16,'8'!$B$13:RP$315,167,FALSE))</f>
        <v>94</v>
      </c>
      <c r="CN16" s="93" t="str">
        <f>IF(ISNA(VLOOKUP($AP16,'8'!$B$13:RQ$315,168,FALSE)),"",VLOOKUP($AP16,'8'!$B$13:RQ$315,168,FALSE))</f>
        <v>A+</v>
      </c>
      <c r="CO16" s="93">
        <f>IF(ISNA(VLOOKUP($AP16,'8'!$B$13:RR$315,169,FALSE)),"",VLOOKUP($AP16,'8'!$B$13:RR$315,169,FALSE))</f>
        <v>18</v>
      </c>
      <c r="CP16" s="93">
        <f>IF(ISNA(VLOOKUP($AP16,'8'!$B$13:RS$315,170,FALSE)),"",VLOOKUP($AP16,'8'!$B$13:RS$315,170,FALSE))</f>
        <v>18</v>
      </c>
      <c r="CQ16" s="93">
        <f>IF(ISNA(VLOOKUP($AP16,'8'!$B$13:RT$315,171,FALSE)),"",VLOOKUP($AP16,'8'!$B$13:RT$315,171,FALSE))</f>
        <v>19</v>
      </c>
      <c r="CR16" s="93">
        <f>IF(ISNA(VLOOKUP($AP16,'8'!$B$13:RU$315,172,FALSE)),"",VLOOKUP($AP16,'8'!$B$13:RU$315,172,FALSE))</f>
        <v>18</v>
      </c>
      <c r="CS16" s="93">
        <f>IF(ISNA(VLOOKUP($AP16,'8'!$B$13:RV$315,173,FALSE)),"",VLOOKUP($AP16,'8'!$B$13:RV$315,173,FALSE))</f>
        <v>18</v>
      </c>
      <c r="CT16" s="93">
        <f>IF(ISNA(VLOOKUP($AP16,'8'!$B$13:RW$375,174,FALSE)),"",VLOOKUP($AP16,'8'!$B$13:RW$375,174,FALSE))</f>
        <v>91</v>
      </c>
      <c r="CU16" s="93" t="str">
        <f>IF(ISNA(VLOOKUP($AP16,'8'!$B$13:RX$315,175,FALSE)),"",VLOOKUP($AP16,'8'!$B$13:RX$315,175,FALSE))</f>
        <v>A+</v>
      </c>
    </row>
    <row r="17" spans="1:99" ht="16.350000000000001" customHeight="1">
      <c r="A17" s="409">
        <v>11</v>
      </c>
      <c r="B17" s="431" t="str">
        <f>IF(AND(H$3=""),"",IF(ISNA(VLOOKUP(C17,'8'!$B$13:PZ$315,2,FALSE)),"",VLOOKUP(C17,'8'!$B$13:PZ$315,2,FALSE)))</f>
        <v>iwtk</v>
      </c>
      <c r="C17" s="429">
        <f>IF(AND(H$3=""),"",IF(AND('8'!B23=""),"",'8'!B23))</f>
        <v>811</v>
      </c>
      <c r="D17" s="395"/>
      <c r="E17" s="93">
        <f t="shared" si="3"/>
        <v>5</v>
      </c>
      <c r="F17" s="93">
        <f t="shared" si="4"/>
        <v>6</v>
      </c>
      <c r="G17" s="93">
        <f t="shared" si="5"/>
        <v>24</v>
      </c>
      <c r="H17" s="93">
        <f t="shared" si="6"/>
        <v>7</v>
      </c>
      <c r="I17" s="93">
        <f t="shared" si="7"/>
        <v>42</v>
      </c>
      <c r="J17" s="97" t="str">
        <f t="shared" si="0"/>
        <v>7</v>
      </c>
      <c r="K17" s="395"/>
      <c r="L17" s="424" t="str">
        <f t="shared" si="1"/>
        <v/>
      </c>
      <c r="O17" s="994"/>
      <c r="P17" s="995"/>
      <c r="Q17" s="996"/>
      <c r="R17" s="154"/>
      <c r="T17" s="409">
        <v>11</v>
      </c>
      <c r="U17" s="426" t="str">
        <f>IF(AND(H$3=""),"",IF(ISNA(VLOOKUP(V17,'8'!$B$13:PZ$315,2,FALSE)),"",VLOOKUP(V17,'8'!$B$13:PZ$315,2,FALSE)))</f>
        <v>iwtk</v>
      </c>
      <c r="V17" s="428">
        <f>IF(AND(H$3=""),"",IF(AND('8'!B23=""),"",'8'!B23))</f>
        <v>811</v>
      </c>
      <c r="W17" s="428" t="str">
        <f t="shared" si="8"/>
        <v/>
      </c>
      <c r="X17" s="466">
        <f>IF(AND(V17=""),"",IF(ISNA(VLOOKUP(V17,$AP$7:CV$94,43,FALSE)),"",VLOOKUP(V17,$AP$7:CV$94,43,FALSE)))</f>
        <v>87</v>
      </c>
      <c r="Y17" s="466" t="str">
        <f>IF(AND(V17=""),"",IF(ISNA(VLOOKUP(V17,$AP$7:CV$94,44,FALSE)),"",VLOOKUP(V17,$AP$7:CV$94,44,FALSE)))</f>
        <v>A</v>
      </c>
      <c r="Z17" s="466">
        <f>IF(AND(V17=""),"",IF(ISNA(VLOOKUP(V17,$AP$7:CV$94,50,FALSE)),"",VLOOKUP(V17,$AP$7:CV$94,50,FALSE)))</f>
        <v>84</v>
      </c>
      <c r="AA17" s="466" t="str">
        <f>IF(AND(V17=""),"",IF(ISNA(VLOOKUP(V17,$AP$7:CV$94,51,FALSE)),"",VLOOKUP(V17,$AP$7:CV$94,51,FALSE)))</f>
        <v>A</v>
      </c>
      <c r="AB17" s="466">
        <f>IF(AND(V17=""),"",IF(ISNA(VLOOKUP(V17,$AP$7:CV$94,57,FALSE)),"",VLOOKUP(V17,$AP$7:CV$94,57,FALSE)))</f>
        <v>91</v>
      </c>
      <c r="AC17" s="466" t="str">
        <f>IF(AND(V17=""),"",IF(ISNA(VLOOKUP(V17,$AP$7:CV$94,58,FALSE)),"",VLOOKUP(V17,$AP$7:CV$94,58,FALSE)))</f>
        <v>A+</v>
      </c>
      <c r="AD17" s="97"/>
      <c r="AG17" s="50" t="str">
        <f t="shared" si="9"/>
        <v/>
      </c>
      <c r="AH17" s="50" t="str">
        <f t="shared" si="10"/>
        <v/>
      </c>
      <c r="AI17" s="313" t="str">
        <f t="shared" si="2"/>
        <v>7</v>
      </c>
      <c r="AJ17" s="50">
        <f>AJ$7*11</f>
        <v>73.333333333333343</v>
      </c>
      <c r="AM17" s="313" t="str">
        <f t="shared" si="11"/>
        <v>9</v>
      </c>
      <c r="AO17" s="409">
        <v>11</v>
      </c>
      <c r="AP17" s="397">
        <f>IF(AND('8'!B23=""),"",'8'!B23)</f>
        <v>811</v>
      </c>
      <c r="AQ17" s="93">
        <f>IF(ISNA(VLOOKUP($AP17,'8'!$B$13:PZ$315,8,FALSE)),"",VLOOKUP($AP17,'8'!$B$13:PZ$315,8,FALSE))</f>
        <v>5</v>
      </c>
      <c r="AR17" s="93">
        <f>IF(ISNA(VLOOKUP($AP17,'8'!$B$13:QA$315,12,FALSE)),"",VLOOKUP($AP17,'8'!$B$13:QA$315,12,FALSE))</f>
        <v>6</v>
      </c>
      <c r="AS17" s="93">
        <f>IF(ISNA(VLOOKUP($AP17,'8'!$B$13:QB$315,16,FALSE)),"",VLOOKUP($AP17,'8'!$B$13:QB$315,16,FALSE))</f>
        <v>24</v>
      </c>
      <c r="AT17" s="93">
        <f>IF(ISNA(VLOOKUP($AP17,'8'!$B$13:QC$315,20,FALSE)),"",VLOOKUP($AP17,'8'!$B$13:QC$315,20,FALSE))</f>
        <v>7</v>
      </c>
      <c r="AU17" s="93">
        <f t="shared" si="12"/>
        <v>42</v>
      </c>
      <c r="AV17" s="409">
        <v>11</v>
      </c>
      <c r="AW17" s="93">
        <f>IF(ISNA(VLOOKUP($AP17,'8'!$B$13:QF$315,33,FALSE)),"",VLOOKUP($AP17,'8'!$B$13:QF$315,33,FALSE))</f>
        <v>5</v>
      </c>
      <c r="AX17" s="93">
        <f>IF(ISNA(VLOOKUP($AP17,'8'!$B$13:QG$315,37,FALSE)),"",VLOOKUP($AP17,'8'!$B$13:QG$315,37,FALSE))</f>
        <v>6</v>
      </c>
      <c r="AY17" s="93">
        <f>IF(ISNA(VLOOKUP($AP17,'8'!$B$13:QH$315,41,FALSE)),"",VLOOKUP($AP17,'8'!$B$13:QH$315,41,FALSE))</f>
        <v>24</v>
      </c>
      <c r="AZ17" s="93">
        <f>IF(ISNA(VLOOKUP($AP17,'8'!$B$13:QI$315,45,FALSE)),"",VLOOKUP($AP17,'8'!$B$13:QI$315,45,FALSE))</f>
        <v>7</v>
      </c>
      <c r="BA17" s="93">
        <f t="shared" si="13"/>
        <v>42</v>
      </c>
      <c r="BB17" s="409">
        <v>11</v>
      </c>
      <c r="BC17" s="93">
        <f>IF(ISNA(VLOOKUP($AP17,'8'!$B$13:QL$315,58,FALSE)),"",VLOOKUP($AP17,'8'!$B$13:QL$315,58,FALSE))</f>
        <v>5</v>
      </c>
      <c r="BD17" s="93">
        <f>IF(ISNA(VLOOKUP($AP17,'8'!$B$13:QM$315,62,FALSE)),"",VLOOKUP($AP17,'8'!$B$13:QM$315,62,FALSE))</f>
        <v>6</v>
      </c>
      <c r="BE17" s="93">
        <f>IF(ISNA(VLOOKUP($AP17,'8'!$B$13:QN$315,66,FALSE)),"",VLOOKUP($AP17,'8'!$B$13:QN$315,66,FALSE))</f>
        <v>24</v>
      </c>
      <c r="BF17" s="93">
        <f>IF(ISNA(VLOOKUP($AP17,'8'!$B$13:QO$315,70,FALSE)),"",VLOOKUP($AP17,'8'!$B$13:QO$315,70,FALSE))</f>
        <v>7</v>
      </c>
      <c r="BG17" s="93">
        <f t="shared" si="14"/>
        <v>42</v>
      </c>
      <c r="BH17" s="409">
        <v>11</v>
      </c>
      <c r="BI17" s="93">
        <f>IF(ISNA(VLOOKUP($AP17,'8'!$B$13:QR$315,83,FALSE)),"",VLOOKUP($AP17,'8'!$B$13:QR$315,83,FALSE))</f>
        <v>5</v>
      </c>
      <c r="BJ17" s="93">
        <f>IF(ISNA(VLOOKUP($AP17,'8'!$B$13:QS$315,87,FALSE)),"",VLOOKUP($AP17,'8'!$B$13:QS$315,87,FALSE))</f>
        <v>6</v>
      </c>
      <c r="BK17" s="93">
        <f>IF(ISNA(VLOOKUP($AP17,'8'!$B$13:QT$315,91,FALSE)),"",VLOOKUP($AP17,'8'!$B$13:QT$315,91,FALSE))</f>
        <v>24</v>
      </c>
      <c r="BL17" s="93">
        <f>IF(ISNA(VLOOKUP($AP17,'8'!$B$13:QU$315,95,FALSE)),"",VLOOKUP($AP17,'8'!$B$13:QU$315,95,FALSE))</f>
        <v>7</v>
      </c>
      <c r="BM17" s="93">
        <f t="shared" si="15"/>
        <v>42</v>
      </c>
      <c r="BN17" s="409">
        <v>11</v>
      </c>
      <c r="BO17" s="93">
        <f>IF(ISNA(VLOOKUP($AP17,'8'!$B$13:QY$315,108,FALSE)),"",VLOOKUP($AP17,'8'!$B$13:QY$315,108,FALSE))</f>
        <v>5</v>
      </c>
      <c r="BP17" s="93">
        <f>IF(ISNA(VLOOKUP($AP17,'8'!$B$13:QZ$315,112,FALSE)),"",VLOOKUP($AP17,'8'!$B$13:QZ$315,112,FALSE))</f>
        <v>6</v>
      </c>
      <c r="BQ17" s="93">
        <f>IF(ISNA(VLOOKUP($AP17,'8'!$B$13:RA$315,116,FALSE)),"",VLOOKUP($AP17,'8'!$B$13:RA$315,116,FALSE))</f>
        <v>24</v>
      </c>
      <c r="BR17" s="93">
        <f>IF(ISNA(VLOOKUP($AP17,'8'!$B$13:RB$315,120,FALSE)),"",VLOOKUP($AP17,'8'!$B$13:RB$315,120,FALSE))</f>
        <v>7</v>
      </c>
      <c r="BS17" s="93">
        <f t="shared" si="16"/>
        <v>42</v>
      </c>
      <c r="BT17" s="409">
        <v>11</v>
      </c>
      <c r="BU17" s="93">
        <f>IF(ISNA(VLOOKUP($AP17,'8'!$B$13:RE$315,133,FALSE)),"",VLOOKUP($AP17,'8'!$B$13:RE$315,133,FALSE))</f>
        <v>5</v>
      </c>
      <c r="BV17" s="93">
        <f>IF(ISNA(VLOOKUP($AP17,'8'!$B$13:RF$315,137,FALSE)),"",VLOOKUP($AP17,'8'!$B$13:RF$315,137,FALSE))</f>
        <v>6</v>
      </c>
      <c r="BW17" s="93">
        <f>IF(ISNA(VLOOKUP($AP17,'8'!$B$13:RG$315,141,FALSE)),"",VLOOKUP($AP17,'8'!$B$13:RG$315,141,FALSE))</f>
        <v>24</v>
      </c>
      <c r="BX17" s="93">
        <f>IF(ISNA(VLOOKUP($AP17,'8'!$B$13:RH$315,145,FALSE)),"",VLOOKUP($AP17,'8'!$B$13:RH$315,145,FALSE))</f>
        <v>7</v>
      </c>
      <c r="BY17" s="93">
        <f t="shared" si="17"/>
        <v>42</v>
      </c>
      <c r="BZ17" s="409">
        <v>11</v>
      </c>
      <c r="CA17" s="93">
        <f>IF(ISNA(VLOOKUP($AP17,'8'!$B$13:RE$315,155,FALSE)),"",VLOOKUP($AP17,'8'!$B$13:RE$315,155,FALSE))</f>
        <v>17</v>
      </c>
      <c r="CB17" s="93">
        <f>IF(ISNA(VLOOKUP($AP17,'8'!$B$13:RF$315,156,FALSE)),"",VLOOKUP($AP17,'8'!$B$13:RF$315,156,FALSE))</f>
        <v>17</v>
      </c>
      <c r="CC17" s="93">
        <f>IF(ISNA(VLOOKUP($AP17,'8'!$B$13:RG$315,157,FALSE)),"",VLOOKUP($AP17,'8'!$B$13:RG$315,157,FALSE))</f>
        <v>18</v>
      </c>
      <c r="CD17" s="93">
        <f>IF(ISNA(VLOOKUP($AP17,'8'!$B$13:RH$315,158,FALSE)),"",VLOOKUP($AP17,'8'!$B$13:RH$315,158,FALSE))</f>
        <v>17</v>
      </c>
      <c r="CE17" s="93">
        <f>IF(ISNA(VLOOKUP($AP17,'8'!$B$13:RI$315,159,FALSE)),"",VLOOKUP($AP17,'8'!$B$13:RI$315,159,FALSE))</f>
        <v>18</v>
      </c>
      <c r="CF17" s="93">
        <f>IF(ISNA(VLOOKUP($AP17,'8'!$B$13:RJ$315,160,FALSE)),"",VLOOKUP($AP17,'8'!$B$13:RJ$315,160,FALSE))</f>
        <v>87</v>
      </c>
      <c r="CG17" s="93" t="str">
        <f>IF(ISNA(VLOOKUP($AP17,'8'!$B$13:RK$315,161,FALSE)),"",VLOOKUP($AP17,'8'!$B$13:RK$315,161,FALSE))</f>
        <v>A</v>
      </c>
      <c r="CH17" s="93">
        <f>IF(ISNA(VLOOKUP($AP17,'8'!$B$13:RK$315,162,FALSE)),"",VLOOKUP($AP17,'8'!$B$13:RK$315,162,FALSE))</f>
        <v>17</v>
      </c>
      <c r="CI17" s="93">
        <f>IF(ISNA(VLOOKUP($AP17,'8'!$B$13:RL$315,163,FALSE)),"",VLOOKUP($AP17,'8'!$B$13:RL$315,163,FALSE))</f>
        <v>17</v>
      </c>
      <c r="CJ17" s="93">
        <f>IF(ISNA(VLOOKUP($AP17,'8'!$B$13:RM$315,164,FALSE)),"",VLOOKUP($AP17,'8'!$B$13:RM$315,164,FALSE))</f>
        <v>17</v>
      </c>
      <c r="CK17" s="93">
        <f>IF(ISNA(VLOOKUP($AP17,'8'!$B$13:RN$315,165,FALSE)),"",VLOOKUP($AP17,'8'!$B$13:RN$315,165,FALSE))</f>
        <v>16</v>
      </c>
      <c r="CL17" s="93">
        <f>IF(ISNA(VLOOKUP($AP17,'8'!$B$13:RO$315,166,FALSE)),"",VLOOKUP($AP17,'8'!$B$13:RO$315,166,FALSE))</f>
        <v>17</v>
      </c>
      <c r="CM17" s="93">
        <f>IF(ISNA(VLOOKUP($AP17,'8'!$B$13:RP$315,167,FALSE)),"",VLOOKUP($AP17,'8'!$B$13:RP$315,167,FALSE))</f>
        <v>84</v>
      </c>
      <c r="CN17" s="93" t="str">
        <f>IF(ISNA(VLOOKUP($AP17,'8'!$B$13:RQ$315,168,FALSE)),"",VLOOKUP($AP17,'8'!$B$13:RQ$315,168,FALSE))</f>
        <v>A</v>
      </c>
      <c r="CO17" s="93">
        <f>IF(ISNA(VLOOKUP($AP17,'8'!$B$13:RR$315,169,FALSE)),"",VLOOKUP($AP17,'8'!$B$13:RR$315,169,FALSE))</f>
        <v>18</v>
      </c>
      <c r="CP17" s="93">
        <f>IF(ISNA(VLOOKUP($AP17,'8'!$B$13:RS$315,170,FALSE)),"",VLOOKUP($AP17,'8'!$B$13:RS$315,170,FALSE))</f>
        <v>18</v>
      </c>
      <c r="CQ17" s="93">
        <f>IF(ISNA(VLOOKUP($AP17,'8'!$B$13:RT$315,171,FALSE)),"",VLOOKUP($AP17,'8'!$B$13:RT$315,171,FALSE))</f>
        <v>19</v>
      </c>
      <c r="CR17" s="93">
        <f>IF(ISNA(VLOOKUP($AP17,'8'!$B$13:RU$315,172,FALSE)),"",VLOOKUP($AP17,'8'!$B$13:RU$315,172,FALSE))</f>
        <v>18</v>
      </c>
      <c r="CS17" s="93">
        <f>IF(ISNA(VLOOKUP($AP17,'8'!$B$13:RV$315,173,FALSE)),"",VLOOKUP($AP17,'8'!$B$13:RV$315,173,FALSE))</f>
        <v>18</v>
      </c>
      <c r="CT17" s="93">
        <f>IF(ISNA(VLOOKUP($AP17,'8'!$B$13:RW$375,174,FALSE)),"",VLOOKUP($AP17,'8'!$B$13:RW$375,174,FALSE))</f>
        <v>91</v>
      </c>
      <c r="CU17" s="93" t="str">
        <f>IF(ISNA(VLOOKUP($AP17,'8'!$B$13:RX$315,175,FALSE)),"",VLOOKUP($AP17,'8'!$B$13:RX$315,175,FALSE))</f>
        <v>A+</v>
      </c>
    </row>
    <row r="18" spans="1:99" ht="16.350000000000001" customHeight="1">
      <c r="A18" s="409">
        <v>12</v>
      </c>
      <c r="B18" s="431" t="str">
        <f>IF(AND(H$3=""),"",IF(ISNA(VLOOKUP(C18,'8'!$B$13:PZ$315,2,FALSE)),"",VLOOKUP(C18,'8'!$B$13:PZ$315,2,FALSE)))</f>
        <v>js[kk nsoh</v>
      </c>
      <c r="C18" s="429">
        <f>IF(AND(H$3=""),"",IF(AND('8'!B24=""),"",'8'!B24))</f>
        <v>812</v>
      </c>
      <c r="D18" s="395"/>
      <c r="E18" s="93">
        <f t="shared" si="3"/>
        <v>10</v>
      </c>
      <c r="F18" s="93">
        <f t="shared" si="4"/>
        <v>10</v>
      </c>
      <c r="G18" s="93">
        <f t="shared" si="5"/>
        <v>49</v>
      </c>
      <c r="H18" s="93">
        <f t="shared" si="6"/>
        <v>10</v>
      </c>
      <c r="I18" s="93">
        <f t="shared" si="7"/>
        <v>79</v>
      </c>
      <c r="J18" s="97" t="str">
        <f t="shared" si="0"/>
        <v>12</v>
      </c>
      <c r="K18" s="395"/>
      <c r="L18" s="424" t="str">
        <f t="shared" si="1"/>
        <v/>
      </c>
      <c r="O18" s="994"/>
      <c r="P18" s="995"/>
      <c r="Q18" s="996"/>
      <c r="R18" s="154"/>
      <c r="T18" s="409">
        <v>12</v>
      </c>
      <c r="U18" s="426" t="str">
        <f>IF(AND(H$3=""),"",IF(ISNA(VLOOKUP(V18,'8'!$B$13:PZ$315,2,FALSE)),"",VLOOKUP(V18,'8'!$B$13:PZ$315,2,FALSE)))</f>
        <v>js[kk nsoh</v>
      </c>
      <c r="V18" s="428">
        <f>IF(AND(H$3=""),"",IF(AND('8'!B24=""),"",'8'!B24))</f>
        <v>812</v>
      </c>
      <c r="W18" s="428" t="str">
        <f t="shared" si="8"/>
        <v/>
      </c>
      <c r="X18" s="466">
        <f>IF(AND(V18=""),"",IF(ISNA(VLOOKUP(V18,$AP$7:CV$94,43,FALSE)),"",VLOOKUP(V18,$AP$7:CV$94,43,FALSE)))</f>
        <v>89</v>
      </c>
      <c r="Y18" s="466" t="str">
        <f>IF(AND(V18=""),"",IF(ISNA(VLOOKUP(V18,$AP$7:CV$94,44,FALSE)),"",VLOOKUP(V18,$AP$7:CV$94,44,FALSE)))</f>
        <v>A</v>
      </c>
      <c r="Z18" s="466">
        <f>IF(AND(V18=""),"",IF(ISNA(VLOOKUP(V18,$AP$7:CV$94,50,FALSE)),"",VLOOKUP(V18,$AP$7:CV$94,50,FALSE)))</f>
        <v>89</v>
      </c>
      <c r="AA18" s="466" t="str">
        <f>IF(AND(V18=""),"",IF(ISNA(VLOOKUP(V18,$AP$7:CV$94,51,FALSE)),"",VLOOKUP(V18,$AP$7:CV$94,51,FALSE)))</f>
        <v>A</v>
      </c>
      <c r="AB18" s="466">
        <f>IF(AND(V18=""),"",IF(ISNA(VLOOKUP(V18,$AP$7:CV$94,57,FALSE)),"",VLOOKUP(V18,$AP$7:CV$94,57,FALSE)))</f>
        <v>90</v>
      </c>
      <c r="AC18" s="466" t="str">
        <f>IF(AND(V18=""),"",IF(ISNA(VLOOKUP(V18,$AP$7:CV$94,58,FALSE)),"",VLOOKUP(V18,$AP$7:CV$94,58,FALSE)))</f>
        <v>A</v>
      </c>
      <c r="AD18" s="97"/>
      <c r="AG18" s="50" t="str">
        <f t="shared" si="9"/>
        <v/>
      </c>
      <c r="AH18" s="50" t="str">
        <f t="shared" si="10"/>
        <v/>
      </c>
      <c r="AI18" s="313" t="str">
        <f t="shared" si="2"/>
        <v>12</v>
      </c>
      <c r="AJ18" s="154">
        <f>AJ$7*12</f>
        <v>80</v>
      </c>
      <c r="AM18" s="313" t="str">
        <f t="shared" si="11"/>
        <v>16</v>
      </c>
      <c r="AO18" s="409">
        <v>12</v>
      </c>
      <c r="AP18" s="397">
        <f>IF(AND('8'!B24=""),"",'8'!B24)</f>
        <v>812</v>
      </c>
      <c r="AQ18" s="93">
        <f>IF(ISNA(VLOOKUP($AP18,'8'!$B$13:PZ$315,8,FALSE)),"",VLOOKUP($AP18,'8'!$B$13:PZ$315,8,FALSE))</f>
        <v>10</v>
      </c>
      <c r="AR18" s="93">
        <f>IF(ISNA(VLOOKUP($AP18,'8'!$B$13:QA$315,12,FALSE)),"",VLOOKUP($AP18,'8'!$B$13:QA$315,12,FALSE))</f>
        <v>10</v>
      </c>
      <c r="AS18" s="93">
        <f>IF(ISNA(VLOOKUP($AP18,'8'!$B$13:QB$315,16,FALSE)),"",VLOOKUP($AP18,'8'!$B$13:QB$315,16,FALSE))</f>
        <v>49</v>
      </c>
      <c r="AT18" s="93">
        <f>IF(ISNA(VLOOKUP($AP18,'8'!$B$13:QC$315,20,FALSE)),"",VLOOKUP($AP18,'8'!$B$13:QC$315,20,FALSE))</f>
        <v>10</v>
      </c>
      <c r="AU18" s="93">
        <f t="shared" si="12"/>
        <v>79</v>
      </c>
      <c r="AV18" s="409">
        <v>12</v>
      </c>
      <c r="AW18" s="93">
        <f>IF(ISNA(VLOOKUP($AP18,'8'!$B$13:QF$315,33,FALSE)),"",VLOOKUP($AP18,'8'!$B$13:QF$315,33,FALSE))</f>
        <v>10</v>
      </c>
      <c r="AX18" s="93">
        <f>IF(ISNA(VLOOKUP($AP18,'8'!$B$13:QG$315,37,FALSE)),"",VLOOKUP($AP18,'8'!$B$13:QG$315,37,FALSE))</f>
        <v>10</v>
      </c>
      <c r="AY18" s="93">
        <f>IF(ISNA(VLOOKUP($AP18,'8'!$B$13:QH$315,41,FALSE)),"",VLOOKUP($AP18,'8'!$B$13:QH$315,41,FALSE))</f>
        <v>49</v>
      </c>
      <c r="AZ18" s="93">
        <f>IF(ISNA(VLOOKUP($AP18,'8'!$B$13:QI$315,45,FALSE)),"",VLOOKUP($AP18,'8'!$B$13:QI$315,45,FALSE))</f>
        <v>10</v>
      </c>
      <c r="BA18" s="93">
        <f t="shared" si="13"/>
        <v>79</v>
      </c>
      <c r="BB18" s="409">
        <v>12</v>
      </c>
      <c r="BC18" s="93">
        <f>IF(ISNA(VLOOKUP($AP18,'8'!$B$13:QL$315,58,FALSE)),"",VLOOKUP($AP18,'8'!$B$13:QL$315,58,FALSE))</f>
        <v>10</v>
      </c>
      <c r="BD18" s="93">
        <f>IF(ISNA(VLOOKUP($AP18,'8'!$B$13:QM$315,62,FALSE)),"",VLOOKUP($AP18,'8'!$B$13:QM$315,62,FALSE))</f>
        <v>10</v>
      </c>
      <c r="BE18" s="93">
        <f>IF(ISNA(VLOOKUP($AP18,'8'!$B$13:QN$315,66,FALSE)),"",VLOOKUP($AP18,'8'!$B$13:QN$315,66,FALSE))</f>
        <v>49</v>
      </c>
      <c r="BF18" s="93">
        <f>IF(ISNA(VLOOKUP($AP18,'8'!$B$13:QO$315,70,FALSE)),"",VLOOKUP($AP18,'8'!$B$13:QO$315,70,FALSE))</f>
        <v>10</v>
      </c>
      <c r="BG18" s="93">
        <f t="shared" si="14"/>
        <v>79</v>
      </c>
      <c r="BH18" s="409">
        <v>12</v>
      </c>
      <c r="BI18" s="93">
        <f>IF(ISNA(VLOOKUP($AP18,'8'!$B$13:QR$315,83,FALSE)),"",VLOOKUP($AP18,'8'!$B$13:QR$315,83,FALSE))</f>
        <v>10</v>
      </c>
      <c r="BJ18" s="93">
        <f>IF(ISNA(VLOOKUP($AP18,'8'!$B$13:QS$315,87,FALSE)),"",VLOOKUP($AP18,'8'!$B$13:QS$315,87,FALSE))</f>
        <v>10</v>
      </c>
      <c r="BK18" s="93">
        <f>IF(ISNA(VLOOKUP($AP18,'8'!$B$13:QT$315,91,FALSE)),"",VLOOKUP($AP18,'8'!$B$13:QT$315,91,FALSE))</f>
        <v>49</v>
      </c>
      <c r="BL18" s="93">
        <f>IF(ISNA(VLOOKUP($AP18,'8'!$B$13:QU$315,95,FALSE)),"",VLOOKUP($AP18,'8'!$B$13:QU$315,95,FALSE))</f>
        <v>10</v>
      </c>
      <c r="BM18" s="93">
        <f t="shared" si="15"/>
        <v>79</v>
      </c>
      <c r="BN18" s="409">
        <v>12</v>
      </c>
      <c r="BO18" s="93">
        <f>IF(ISNA(VLOOKUP($AP18,'8'!$B$13:QY$315,108,FALSE)),"",VLOOKUP($AP18,'8'!$B$13:QY$315,108,FALSE))</f>
        <v>10</v>
      </c>
      <c r="BP18" s="93">
        <f>IF(ISNA(VLOOKUP($AP18,'8'!$B$13:QZ$315,112,FALSE)),"",VLOOKUP($AP18,'8'!$B$13:QZ$315,112,FALSE))</f>
        <v>10</v>
      </c>
      <c r="BQ18" s="93">
        <f>IF(ISNA(VLOOKUP($AP18,'8'!$B$13:RA$315,116,FALSE)),"",VLOOKUP($AP18,'8'!$B$13:RA$315,116,FALSE))</f>
        <v>49</v>
      </c>
      <c r="BR18" s="93">
        <f>IF(ISNA(VLOOKUP($AP18,'8'!$B$13:RB$315,120,FALSE)),"",VLOOKUP($AP18,'8'!$B$13:RB$315,120,FALSE))</f>
        <v>10</v>
      </c>
      <c r="BS18" s="93">
        <f t="shared" si="16"/>
        <v>79</v>
      </c>
      <c r="BT18" s="409">
        <v>12</v>
      </c>
      <c r="BU18" s="93">
        <f>IF(ISNA(VLOOKUP($AP18,'8'!$B$13:RE$315,133,FALSE)),"",VLOOKUP($AP18,'8'!$B$13:RE$315,133,FALSE))</f>
        <v>10</v>
      </c>
      <c r="BV18" s="93">
        <f>IF(ISNA(VLOOKUP($AP18,'8'!$B$13:RF$315,137,FALSE)),"",VLOOKUP($AP18,'8'!$B$13:RF$315,137,FALSE))</f>
        <v>10</v>
      </c>
      <c r="BW18" s="93">
        <f>IF(ISNA(VLOOKUP($AP18,'8'!$B$13:RG$315,141,FALSE)),"",VLOOKUP($AP18,'8'!$B$13:RG$315,141,FALSE))</f>
        <v>49</v>
      </c>
      <c r="BX18" s="93">
        <f>IF(ISNA(VLOOKUP($AP18,'8'!$B$13:RH$315,145,FALSE)),"",VLOOKUP($AP18,'8'!$B$13:RH$315,145,FALSE))</f>
        <v>10</v>
      </c>
      <c r="BY18" s="93">
        <f t="shared" si="17"/>
        <v>79</v>
      </c>
      <c r="BZ18" s="409">
        <v>12</v>
      </c>
      <c r="CA18" s="93">
        <f>IF(ISNA(VLOOKUP($AP18,'8'!$B$13:RE$315,155,FALSE)),"",VLOOKUP($AP18,'8'!$B$13:RE$315,155,FALSE))</f>
        <v>18</v>
      </c>
      <c r="CB18" s="93">
        <f>IF(ISNA(VLOOKUP($AP18,'8'!$B$13:RF$315,156,FALSE)),"",VLOOKUP($AP18,'8'!$B$13:RF$315,156,FALSE))</f>
        <v>18</v>
      </c>
      <c r="CC18" s="93">
        <f>IF(ISNA(VLOOKUP($AP18,'8'!$B$13:RG$315,157,FALSE)),"",VLOOKUP($AP18,'8'!$B$13:RG$315,157,FALSE))</f>
        <v>18</v>
      </c>
      <c r="CD18" s="93">
        <f>IF(ISNA(VLOOKUP($AP18,'8'!$B$13:RH$315,158,FALSE)),"",VLOOKUP($AP18,'8'!$B$13:RH$315,158,FALSE))</f>
        <v>17</v>
      </c>
      <c r="CE18" s="93">
        <f>IF(ISNA(VLOOKUP($AP18,'8'!$B$13:RI$315,159,FALSE)),"",VLOOKUP($AP18,'8'!$B$13:RI$315,159,FALSE))</f>
        <v>18</v>
      </c>
      <c r="CF18" s="93">
        <f>IF(ISNA(VLOOKUP($AP18,'8'!$B$13:RJ$315,160,FALSE)),"",VLOOKUP($AP18,'8'!$B$13:RJ$315,160,FALSE))</f>
        <v>89</v>
      </c>
      <c r="CG18" s="93" t="str">
        <f>IF(ISNA(VLOOKUP($AP18,'8'!$B$13:RK$315,161,FALSE)),"",VLOOKUP($AP18,'8'!$B$13:RK$315,161,FALSE))</f>
        <v>A</v>
      </c>
      <c r="CH18" s="93">
        <f>IF(ISNA(VLOOKUP($AP18,'8'!$B$13:RK$315,162,FALSE)),"",VLOOKUP($AP18,'8'!$B$13:RK$315,162,FALSE))</f>
        <v>18</v>
      </c>
      <c r="CI18" s="93">
        <f>IF(ISNA(VLOOKUP($AP18,'8'!$B$13:RL$315,163,FALSE)),"",VLOOKUP($AP18,'8'!$B$13:RL$315,163,FALSE))</f>
        <v>18</v>
      </c>
      <c r="CJ18" s="93">
        <f>IF(ISNA(VLOOKUP($AP18,'8'!$B$13:RM$315,164,FALSE)),"",VLOOKUP($AP18,'8'!$B$13:RM$315,164,FALSE))</f>
        <v>17</v>
      </c>
      <c r="CK18" s="93">
        <f>IF(ISNA(VLOOKUP($AP18,'8'!$B$13:RN$315,165,FALSE)),"",VLOOKUP($AP18,'8'!$B$13:RN$315,165,FALSE))</f>
        <v>18</v>
      </c>
      <c r="CL18" s="93">
        <f>IF(ISNA(VLOOKUP($AP18,'8'!$B$13:RO$315,166,FALSE)),"",VLOOKUP($AP18,'8'!$B$13:RO$315,166,FALSE))</f>
        <v>18</v>
      </c>
      <c r="CM18" s="93">
        <f>IF(ISNA(VLOOKUP($AP18,'8'!$B$13:RP$315,167,FALSE)),"",VLOOKUP($AP18,'8'!$B$13:RP$315,167,FALSE))</f>
        <v>89</v>
      </c>
      <c r="CN18" s="93" t="str">
        <f>IF(ISNA(VLOOKUP($AP18,'8'!$B$13:RQ$315,168,FALSE)),"",VLOOKUP($AP18,'8'!$B$13:RQ$315,168,FALSE))</f>
        <v>A</v>
      </c>
      <c r="CO18" s="93">
        <f>IF(ISNA(VLOOKUP($AP18,'8'!$B$13:RR$315,169,FALSE)),"",VLOOKUP($AP18,'8'!$B$13:RR$315,169,FALSE))</f>
        <v>17</v>
      </c>
      <c r="CP18" s="93">
        <f>IF(ISNA(VLOOKUP($AP18,'8'!$B$13:RS$315,170,FALSE)),"",VLOOKUP($AP18,'8'!$B$13:RS$315,170,FALSE))</f>
        <v>18</v>
      </c>
      <c r="CQ18" s="93">
        <f>IF(ISNA(VLOOKUP($AP18,'8'!$B$13:RT$315,171,FALSE)),"",VLOOKUP($AP18,'8'!$B$13:RT$315,171,FALSE))</f>
        <v>19</v>
      </c>
      <c r="CR18" s="93">
        <f>IF(ISNA(VLOOKUP($AP18,'8'!$B$13:RU$315,172,FALSE)),"",VLOOKUP($AP18,'8'!$B$13:RU$315,172,FALSE))</f>
        <v>18</v>
      </c>
      <c r="CS18" s="93">
        <f>IF(ISNA(VLOOKUP($AP18,'8'!$B$13:RV$315,173,FALSE)),"",VLOOKUP($AP18,'8'!$B$13:RV$315,173,FALSE))</f>
        <v>18</v>
      </c>
      <c r="CT18" s="93">
        <f>IF(ISNA(VLOOKUP($AP18,'8'!$B$13:RW$375,174,FALSE)),"",VLOOKUP($AP18,'8'!$B$13:RW$375,174,FALSE))</f>
        <v>90</v>
      </c>
      <c r="CU18" s="93" t="str">
        <f>IF(ISNA(VLOOKUP($AP18,'8'!$B$13:RX$315,175,FALSE)),"",VLOOKUP($AP18,'8'!$B$13:RX$315,175,FALSE))</f>
        <v>A</v>
      </c>
    </row>
    <row r="19" spans="1:99" ht="16.350000000000001" customHeight="1">
      <c r="A19" s="409">
        <v>13</v>
      </c>
      <c r="B19" s="431" t="str">
        <f>IF(AND(H$3=""),"",IF(ISNA(VLOOKUP(C19,'8'!$B$13:PZ$315,2,FALSE)),"",VLOOKUP(C19,'8'!$B$13:PZ$315,2,FALSE)))</f>
        <v>lqfurk</v>
      </c>
      <c r="C19" s="429">
        <f>IF(AND(H$3=""),"",IF(AND('8'!B25=""),"",'8'!B25))</f>
        <v>813</v>
      </c>
      <c r="D19" s="395"/>
      <c r="E19" s="93">
        <f t="shared" si="3"/>
        <v>9</v>
      </c>
      <c r="F19" s="93">
        <f t="shared" si="4"/>
        <v>10</v>
      </c>
      <c r="G19" s="93">
        <f t="shared" si="5"/>
        <v>47</v>
      </c>
      <c r="H19" s="93">
        <f t="shared" si="6"/>
        <v>9</v>
      </c>
      <c r="I19" s="93">
        <f t="shared" si="7"/>
        <v>75</v>
      </c>
      <c r="J19" s="97" t="str">
        <f t="shared" si="0"/>
        <v>12</v>
      </c>
      <c r="K19" s="395"/>
      <c r="L19" s="424" t="str">
        <f t="shared" si="1"/>
        <v/>
      </c>
      <c r="O19" s="994"/>
      <c r="P19" s="995"/>
      <c r="Q19" s="996"/>
      <c r="R19" s="154"/>
      <c r="T19" s="409">
        <v>13</v>
      </c>
      <c r="U19" s="426" t="str">
        <f>IF(AND(H$3=""),"",IF(ISNA(VLOOKUP(V19,'8'!$B$13:PZ$315,2,FALSE)),"",VLOOKUP(V19,'8'!$B$13:PZ$315,2,FALSE)))</f>
        <v>lqfurk</v>
      </c>
      <c r="V19" s="428">
        <f>IF(AND(H$3=""),"",IF(AND('8'!B25=""),"",'8'!B25))</f>
        <v>813</v>
      </c>
      <c r="W19" s="428" t="str">
        <f t="shared" si="8"/>
        <v/>
      </c>
      <c r="X19" s="466">
        <f>IF(AND(V19=""),"",IF(ISNA(VLOOKUP(V19,$AP$7:CV$94,43,FALSE)),"",VLOOKUP(V19,$AP$7:CV$94,43,FALSE)))</f>
        <v>89</v>
      </c>
      <c r="Y19" s="466" t="str">
        <f>IF(AND(V19=""),"",IF(ISNA(VLOOKUP(V19,$AP$7:CV$94,44,FALSE)),"",VLOOKUP(V19,$AP$7:CV$94,44,FALSE)))</f>
        <v>A</v>
      </c>
      <c r="Z19" s="466">
        <f>IF(AND(V19=""),"",IF(ISNA(VLOOKUP(V19,$AP$7:CV$94,50,FALSE)),"",VLOOKUP(V19,$AP$7:CV$94,50,FALSE)))</f>
        <v>88</v>
      </c>
      <c r="AA19" s="466" t="str">
        <f>IF(AND(V19=""),"",IF(ISNA(VLOOKUP(V19,$AP$7:CV$94,51,FALSE)),"",VLOOKUP(V19,$AP$7:CV$94,51,FALSE)))</f>
        <v>A</v>
      </c>
      <c r="AB19" s="466">
        <f>IF(AND(V19=""),"",IF(ISNA(VLOOKUP(V19,$AP$7:CV$94,57,FALSE)),"",VLOOKUP(V19,$AP$7:CV$94,57,FALSE)))</f>
        <v>87</v>
      </c>
      <c r="AC19" s="466" t="str">
        <f>IF(AND(V19=""),"",IF(ISNA(VLOOKUP(V19,$AP$7:CV$94,58,FALSE)),"",VLOOKUP(V19,$AP$7:CV$94,58,FALSE)))</f>
        <v>A</v>
      </c>
      <c r="AD19" s="97"/>
      <c r="AG19" s="50" t="str">
        <f t="shared" si="9"/>
        <v/>
      </c>
      <c r="AH19" s="50" t="str">
        <f t="shared" si="10"/>
        <v/>
      </c>
      <c r="AI19" s="313" t="str">
        <f t="shared" si="2"/>
        <v>12</v>
      </c>
      <c r="AJ19" s="50">
        <f>AJ$7*13</f>
        <v>86.666666666666671</v>
      </c>
      <c r="AM19" s="313" t="str">
        <f t="shared" si="11"/>
        <v>15</v>
      </c>
      <c r="AO19" s="409">
        <v>13</v>
      </c>
      <c r="AP19" s="397">
        <f>IF(AND('8'!B25=""),"",'8'!B25)</f>
        <v>813</v>
      </c>
      <c r="AQ19" s="93">
        <f>IF(ISNA(VLOOKUP($AP19,'8'!$B$13:PZ$315,8,FALSE)),"",VLOOKUP($AP19,'8'!$B$13:PZ$315,8,FALSE))</f>
        <v>9</v>
      </c>
      <c r="AR19" s="93">
        <f>IF(ISNA(VLOOKUP($AP19,'8'!$B$13:QA$315,12,FALSE)),"",VLOOKUP($AP19,'8'!$B$13:QA$315,12,FALSE))</f>
        <v>10</v>
      </c>
      <c r="AS19" s="93">
        <f>IF(ISNA(VLOOKUP($AP19,'8'!$B$13:QB$315,16,FALSE)),"",VLOOKUP($AP19,'8'!$B$13:QB$315,16,FALSE))</f>
        <v>47</v>
      </c>
      <c r="AT19" s="93">
        <f>IF(ISNA(VLOOKUP($AP19,'8'!$B$13:QC$315,20,FALSE)),"",VLOOKUP($AP19,'8'!$B$13:QC$315,20,FALSE))</f>
        <v>9</v>
      </c>
      <c r="AU19" s="93">
        <f t="shared" si="12"/>
        <v>75</v>
      </c>
      <c r="AV19" s="409">
        <v>13</v>
      </c>
      <c r="AW19" s="93">
        <f>IF(ISNA(VLOOKUP($AP19,'8'!$B$13:QF$315,33,FALSE)),"",VLOOKUP($AP19,'8'!$B$13:QF$315,33,FALSE))</f>
        <v>9</v>
      </c>
      <c r="AX19" s="93">
        <f>IF(ISNA(VLOOKUP($AP19,'8'!$B$13:QG$315,37,FALSE)),"",VLOOKUP($AP19,'8'!$B$13:QG$315,37,FALSE))</f>
        <v>10</v>
      </c>
      <c r="AY19" s="93">
        <f>IF(ISNA(VLOOKUP($AP19,'8'!$B$13:QH$315,41,FALSE)),"",VLOOKUP($AP19,'8'!$B$13:QH$315,41,FALSE))</f>
        <v>47</v>
      </c>
      <c r="AZ19" s="93">
        <f>IF(ISNA(VLOOKUP($AP19,'8'!$B$13:QI$315,45,FALSE)),"",VLOOKUP($AP19,'8'!$B$13:QI$315,45,FALSE))</f>
        <v>9</v>
      </c>
      <c r="BA19" s="93">
        <f t="shared" si="13"/>
        <v>75</v>
      </c>
      <c r="BB19" s="409">
        <v>13</v>
      </c>
      <c r="BC19" s="93">
        <f>IF(ISNA(VLOOKUP($AP19,'8'!$B$13:QL$315,58,FALSE)),"",VLOOKUP($AP19,'8'!$B$13:QL$315,58,FALSE))</f>
        <v>9</v>
      </c>
      <c r="BD19" s="93">
        <f>IF(ISNA(VLOOKUP($AP19,'8'!$B$13:QM$315,62,FALSE)),"",VLOOKUP($AP19,'8'!$B$13:QM$315,62,FALSE))</f>
        <v>10</v>
      </c>
      <c r="BE19" s="93">
        <f>IF(ISNA(VLOOKUP($AP19,'8'!$B$13:QN$315,66,FALSE)),"",VLOOKUP($AP19,'8'!$B$13:QN$315,66,FALSE))</f>
        <v>47</v>
      </c>
      <c r="BF19" s="93">
        <f>IF(ISNA(VLOOKUP($AP19,'8'!$B$13:QO$315,70,FALSE)),"",VLOOKUP($AP19,'8'!$B$13:QO$315,70,FALSE))</f>
        <v>9</v>
      </c>
      <c r="BG19" s="93">
        <f t="shared" si="14"/>
        <v>75</v>
      </c>
      <c r="BH19" s="409">
        <v>13</v>
      </c>
      <c r="BI19" s="93">
        <f>IF(ISNA(VLOOKUP($AP19,'8'!$B$13:QR$315,83,FALSE)),"",VLOOKUP($AP19,'8'!$B$13:QR$315,83,FALSE))</f>
        <v>9</v>
      </c>
      <c r="BJ19" s="93">
        <f>IF(ISNA(VLOOKUP($AP19,'8'!$B$13:QS$315,87,FALSE)),"",VLOOKUP($AP19,'8'!$B$13:QS$315,87,FALSE))</f>
        <v>10</v>
      </c>
      <c r="BK19" s="93">
        <f>IF(ISNA(VLOOKUP($AP19,'8'!$B$13:QT$315,91,FALSE)),"",VLOOKUP($AP19,'8'!$B$13:QT$315,91,FALSE))</f>
        <v>47</v>
      </c>
      <c r="BL19" s="93">
        <f>IF(ISNA(VLOOKUP($AP19,'8'!$B$13:QU$315,95,FALSE)),"",VLOOKUP($AP19,'8'!$B$13:QU$315,95,FALSE))</f>
        <v>9</v>
      </c>
      <c r="BM19" s="93">
        <f t="shared" si="15"/>
        <v>75</v>
      </c>
      <c r="BN19" s="409">
        <v>13</v>
      </c>
      <c r="BO19" s="93">
        <f>IF(ISNA(VLOOKUP($AP19,'8'!$B$13:QY$315,108,FALSE)),"",VLOOKUP($AP19,'8'!$B$13:QY$315,108,FALSE))</f>
        <v>9</v>
      </c>
      <c r="BP19" s="93">
        <f>IF(ISNA(VLOOKUP($AP19,'8'!$B$13:QZ$315,112,FALSE)),"",VLOOKUP($AP19,'8'!$B$13:QZ$315,112,FALSE))</f>
        <v>10</v>
      </c>
      <c r="BQ19" s="93">
        <f>IF(ISNA(VLOOKUP($AP19,'8'!$B$13:RA$315,116,FALSE)),"",VLOOKUP($AP19,'8'!$B$13:RA$315,116,FALSE))</f>
        <v>47</v>
      </c>
      <c r="BR19" s="93">
        <f>IF(ISNA(VLOOKUP($AP19,'8'!$B$13:RB$315,120,FALSE)),"",VLOOKUP($AP19,'8'!$B$13:RB$315,120,FALSE))</f>
        <v>9</v>
      </c>
      <c r="BS19" s="93">
        <f t="shared" si="16"/>
        <v>75</v>
      </c>
      <c r="BT19" s="409">
        <v>13</v>
      </c>
      <c r="BU19" s="93">
        <f>IF(ISNA(VLOOKUP($AP19,'8'!$B$13:RE$315,133,FALSE)),"",VLOOKUP($AP19,'8'!$B$13:RE$315,133,FALSE))</f>
        <v>9</v>
      </c>
      <c r="BV19" s="93">
        <f>IF(ISNA(VLOOKUP($AP19,'8'!$B$13:RF$315,137,FALSE)),"",VLOOKUP($AP19,'8'!$B$13:RF$315,137,FALSE))</f>
        <v>10</v>
      </c>
      <c r="BW19" s="93">
        <f>IF(ISNA(VLOOKUP($AP19,'8'!$B$13:RG$315,141,FALSE)),"",VLOOKUP($AP19,'8'!$B$13:RG$315,141,FALSE))</f>
        <v>47</v>
      </c>
      <c r="BX19" s="93">
        <f>IF(ISNA(VLOOKUP($AP19,'8'!$B$13:RH$315,145,FALSE)),"",VLOOKUP($AP19,'8'!$B$13:RH$315,145,FALSE))</f>
        <v>9</v>
      </c>
      <c r="BY19" s="93">
        <f t="shared" si="17"/>
        <v>75</v>
      </c>
      <c r="BZ19" s="409">
        <v>13</v>
      </c>
      <c r="CA19" s="93">
        <f>IF(ISNA(VLOOKUP($AP19,'8'!$B$13:RE$315,155,FALSE)),"",VLOOKUP($AP19,'8'!$B$13:RE$315,155,FALSE))</f>
        <v>17</v>
      </c>
      <c r="CB19" s="93">
        <f>IF(ISNA(VLOOKUP($AP19,'8'!$B$13:RF$315,156,FALSE)),"",VLOOKUP($AP19,'8'!$B$13:RF$315,156,FALSE))</f>
        <v>18</v>
      </c>
      <c r="CC19" s="93">
        <f>IF(ISNA(VLOOKUP($AP19,'8'!$B$13:RG$315,157,FALSE)),"",VLOOKUP($AP19,'8'!$B$13:RG$315,157,FALSE))</f>
        <v>18</v>
      </c>
      <c r="CD19" s="93">
        <f>IF(ISNA(VLOOKUP($AP19,'8'!$B$13:RH$315,158,FALSE)),"",VLOOKUP($AP19,'8'!$B$13:RH$315,158,FALSE))</f>
        <v>18</v>
      </c>
      <c r="CE19" s="93">
        <f>IF(ISNA(VLOOKUP($AP19,'8'!$B$13:RI$315,159,FALSE)),"",VLOOKUP($AP19,'8'!$B$13:RI$315,159,FALSE))</f>
        <v>18</v>
      </c>
      <c r="CF19" s="93">
        <f>IF(ISNA(VLOOKUP($AP19,'8'!$B$13:RJ$315,160,FALSE)),"",VLOOKUP($AP19,'8'!$B$13:RJ$315,160,FALSE))</f>
        <v>89</v>
      </c>
      <c r="CG19" s="93" t="str">
        <f>IF(ISNA(VLOOKUP($AP19,'8'!$B$13:RK$315,161,FALSE)),"",VLOOKUP($AP19,'8'!$B$13:RK$315,161,FALSE))</f>
        <v>A</v>
      </c>
      <c r="CH19" s="93">
        <f>IF(ISNA(VLOOKUP($AP19,'8'!$B$13:RK$315,162,FALSE)),"",VLOOKUP($AP19,'8'!$B$13:RK$315,162,FALSE))</f>
        <v>18</v>
      </c>
      <c r="CI19" s="93">
        <f>IF(ISNA(VLOOKUP($AP19,'8'!$B$13:RL$315,163,FALSE)),"",VLOOKUP($AP19,'8'!$B$13:RL$315,163,FALSE))</f>
        <v>17</v>
      </c>
      <c r="CJ19" s="93">
        <f>IF(ISNA(VLOOKUP($AP19,'8'!$B$13:RM$315,164,FALSE)),"",VLOOKUP($AP19,'8'!$B$13:RM$315,164,FALSE))</f>
        <v>18</v>
      </c>
      <c r="CK19" s="93">
        <f>IF(ISNA(VLOOKUP($AP19,'8'!$B$13:RN$315,165,FALSE)),"",VLOOKUP($AP19,'8'!$B$13:RN$315,165,FALSE))</f>
        <v>17</v>
      </c>
      <c r="CL19" s="93">
        <f>IF(ISNA(VLOOKUP($AP19,'8'!$B$13:RO$315,166,FALSE)),"",VLOOKUP($AP19,'8'!$B$13:RO$315,166,FALSE))</f>
        <v>18</v>
      </c>
      <c r="CM19" s="93">
        <f>IF(ISNA(VLOOKUP($AP19,'8'!$B$13:RP$315,167,FALSE)),"",VLOOKUP($AP19,'8'!$B$13:RP$315,167,FALSE))</f>
        <v>88</v>
      </c>
      <c r="CN19" s="93" t="str">
        <f>IF(ISNA(VLOOKUP($AP19,'8'!$B$13:RQ$315,168,FALSE)),"",VLOOKUP($AP19,'8'!$B$13:RQ$315,168,FALSE))</f>
        <v>A</v>
      </c>
      <c r="CO19" s="93">
        <f>IF(ISNA(VLOOKUP($AP19,'8'!$B$13:RR$315,169,FALSE)),"",VLOOKUP($AP19,'8'!$B$13:RR$315,169,FALSE))</f>
        <v>17</v>
      </c>
      <c r="CP19" s="93">
        <f>IF(ISNA(VLOOKUP($AP19,'8'!$B$13:RS$315,170,FALSE)),"",VLOOKUP($AP19,'8'!$B$13:RS$315,170,FALSE))</f>
        <v>17</v>
      </c>
      <c r="CQ19" s="93">
        <f>IF(ISNA(VLOOKUP($AP19,'8'!$B$13:RT$315,171,FALSE)),"",VLOOKUP($AP19,'8'!$B$13:RT$315,171,FALSE))</f>
        <v>18</v>
      </c>
      <c r="CR19" s="93">
        <f>IF(ISNA(VLOOKUP($AP19,'8'!$B$13:RU$315,172,FALSE)),"",VLOOKUP($AP19,'8'!$B$13:RU$315,172,FALSE))</f>
        <v>17</v>
      </c>
      <c r="CS19" s="93">
        <f>IF(ISNA(VLOOKUP($AP19,'8'!$B$13:RV$315,173,FALSE)),"",VLOOKUP($AP19,'8'!$B$13:RV$315,173,FALSE))</f>
        <v>18</v>
      </c>
      <c r="CT19" s="93">
        <f>IF(ISNA(VLOOKUP($AP19,'8'!$B$13:RW$375,174,FALSE)),"",VLOOKUP($AP19,'8'!$B$13:RW$375,174,FALSE))</f>
        <v>87</v>
      </c>
      <c r="CU19" s="93" t="str">
        <f>IF(ISNA(VLOOKUP($AP19,'8'!$B$13:RX$315,175,FALSE)),"",VLOOKUP($AP19,'8'!$B$13:RX$315,175,FALSE))</f>
        <v>A</v>
      </c>
    </row>
    <row r="20" spans="1:99" ht="16.350000000000001" customHeight="1">
      <c r="A20" s="409">
        <v>14</v>
      </c>
      <c r="B20" s="431" t="str">
        <f>IF(AND(H$3=""),"",IF(ISNA(VLOOKUP(C20,'8'!$B$13:PZ$315,2,FALSE)),"",VLOOKUP(C20,'8'!$B$13:PZ$315,2,FALSE)))</f>
        <v>foØejkt</v>
      </c>
      <c r="C20" s="429">
        <f>IF(AND(H$3=""),"",IF(AND('8'!B26=""),"",'8'!B26))</f>
        <v>814</v>
      </c>
      <c r="D20" s="395"/>
      <c r="E20" s="93">
        <f t="shared" si="3"/>
        <v>7</v>
      </c>
      <c r="F20" s="93">
        <f t="shared" si="4"/>
        <v>0</v>
      </c>
      <c r="G20" s="93">
        <f t="shared" si="5"/>
        <v>25</v>
      </c>
      <c r="H20" s="93">
        <f t="shared" si="6"/>
        <v>7</v>
      </c>
      <c r="I20" s="93">
        <f t="shared" si="7"/>
        <v>39</v>
      </c>
      <c r="J20" s="97" t="str">
        <f t="shared" si="0"/>
        <v>6</v>
      </c>
      <c r="K20" s="395"/>
      <c r="L20" s="424" t="str">
        <f t="shared" si="1"/>
        <v/>
      </c>
      <c r="O20" s="994"/>
      <c r="P20" s="995"/>
      <c r="Q20" s="996"/>
      <c r="R20" s="154"/>
      <c r="T20" s="409">
        <v>14</v>
      </c>
      <c r="U20" s="426" t="str">
        <f>IF(AND(H$3=""),"",IF(ISNA(VLOOKUP(V20,'8'!$B$13:PZ$315,2,FALSE)),"",VLOOKUP(V20,'8'!$B$13:PZ$315,2,FALSE)))</f>
        <v>foØejkt</v>
      </c>
      <c r="V20" s="428">
        <f>IF(AND(H$3=""),"",IF(AND('8'!B26=""),"",'8'!B26))</f>
        <v>814</v>
      </c>
      <c r="W20" s="428" t="str">
        <f t="shared" si="8"/>
        <v/>
      </c>
      <c r="X20" s="466">
        <f>IF(AND(V20=""),"",IF(ISNA(VLOOKUP(V20,$AP$7:CV$94,43,FALSE)),"",VLOOKUP(V20,$AP$7:CV$94,43,FALSE)))</f>
        <v>87</v>
      </c>
      <c r="Y20" s="466" t="str">
        <f>IF(AND(V20=""),"",IF(ISNA(VLOOKUP(V20,$AP$7:CV$94,44,FALSE)),"",VLOOKUP(V20,$AP$7:CV$94,44,FALSE)))</f>
        <v>A</v>
      </c>
      <c r="Z20" s="466">
        <f>IF(AND(V20=""),"",IF(ISNA(VLOOKUP(V20,$AP$7:CV$94,50,FALSE)),"",VLOOKUP(V20,$AP$7:CV$94,50,FALSE)))</f>
        <v>85</v>
      </c>
      <c r="AA20" s="466" t="str">
        <f>IF(AND(V20=""),"",IF(ISNA(VLOOKUP(V20,$AP$7:CV$94,51,FALSE)),"",VLOOKUP(V20,$AP$7:CV$94,51,FALSE)))</f>
        <v>A</v>
      </c>
      <c r="AB20" s="466">
        <f>IF(AND(V20=""),"",IF(ISNA(VLOOKUP(V20,$AP$7:CV$94,57,FALSE)),"",VLOOKUP(V20,$AP$7:CV$94,57,FALSE)))</f>
        <v>88</v>
      </c>
      <c r="AC20" s="466" t="str">
        <f>IF(AND(V20=""),"",IF(ISNA(VLOOKUP(V20,$AP$7:CV$94,58,FALSE)),"",VLOOKUP(V20,$AP$7:CV$94,58,FALSE)))</f>
        <v>A</v>
      </c>
      <c r="AD20" s="97"/>
      <c r="AG20" s="50" t="str">
        <f t="shared" si="9"/>
        <v/>
      </c>
      <c r="AH20" s="50" t="str">
        <f t="shared" si="10"/>
        <v/>
      </c>
      <c r="AI20" s="313" t="str">
        <f t="shared" si="2"/>
        <v>6</v>
      </c>
      <c r="AJ20" s="154">
        <f>AJ$7*14</f>
        <v>93.333333333333343</v>
      </c>
      <c r="AM20" s="313" t="str">
        <f t="shared" si="11"/>
        <v>8</v>
      </c>
      <c r="AO20" s="409">
        <v>14</v>
      </c>
      <c r="AP20" s="397">
        <f>IF(AND('8'!B26=""),"",'8'!B26)</f>
        <v>814</v>
      </c>
      <c r="AQ20" s="93">
        <f>IF(ISNA(VLOOKUP($AP20,'8'!$B$13:PZ$315,8,FALSE)),"",VLOOKUP($AP20,'8'!$B$13:PZ$315,8,FALSE))</f>
        <v>7</v>
      </c>
      <c r="AR20" s="93">
        <f>IF(ISNA(VLOOKUP($AP20,'8'!$B$13:QA$315,12,FALSE)),"",VLOOKUP($AP20,'8'!$B$13:QA$315,12,FALSE))</f>
        <v>0</v>
      </c>
      <c r="AS20" s="93">
        <f>IF(ISNA(VLOOKUP($AP20,'8'!$B$13:QB$315,16,FALSE)),"",VLOOKUP($AP20,'8'!$B$13:QB$315,16,FALSE))</f>
        <v>25</v>
      </c>
      <c r="AT20" s="93">
        <f>IF(ISNA(VLOOKUP($AP20,'8'!$B$13:QC$315,20,FALSE)),"",VLOOKUP($AP20,'8'!$B$13:QC$315,20,FALSE))</f>
        <v>7</v>
      </c>
      <c r="AU20" s="93">
        <f t="shared" si="12"/>
        <v>39</v>
      </c>
      <c r="AV20" s="409">
        <v>14</v>
      </c>
      <c r="AW20" s="93">
        <f>IF(ISNA(VLOOKUP($AP20,'8'!$B$13:QF$315,33,FALSE)),"",VLOOKUP($AP20,'8'!$B$13:QF$315,33,FALSE))</f>
        <v>7</v>
      </c>
      <c r="AX20" s="93">
        <f>IF(ISNA(VLOOKUP($AP20,'8'!$B$13:QG$315,37,FALSE)),"",VLOOKUP($AP20,'8'!$B$13:QG$315,37,FALSE))</f>
        <v>0</v>
      </c>
      <c r="AY20" s="93">
        <f>IF(ISNA(VLOOKUP($AP20,'8'!$B$13:QH$315,41,FALSE)),"",VLOOKUP($AP20,'8'!$B$13:QH$315,41,FALSE))</f>
        <v>25</v>
      </c>
      <c r="AZ20" s="93">
        <f>IF(ISNA(VLOOKUP($AP20,'8'!$B$13:QI$315,45,FALSE)),"",VLOOKUP($AP20,'8'!$B$13:QI$315,45,FALSE))</f>
        <v>7</v>
      </c>
      <c r="BA20" s="93">
        <f t="shared" si="13"/>
        <v>39</v>
      </c>
      <c r="BB20" s="409">
        <v>14</v>
      </c>
      <c r="BC20" s="93">
        <f>IF(ISNA(VLOOKUP($AP20,'8'!$B$13:QL$315,58,FALSE)),"",VLOOKUP($AP20,'8'!$B$13:QL$315,58,FALSE))</f>
        <v>7</v>
      </c>
      <c r="BD20" s="93">
        <f>IF(ISNA(VLOOKUP($AP20,'8'!$B$13:QM$315,62,FALSE)),"",VLOOKUP($AP20,'8'!$B$13:QM$315,62,FALSE))</f>
        <v>0</v>
      </c>
      <c r="BE20" s="93">
        <f>IF(ISNA(VLOOKUP($AP20,'8'!$B$13:QN$315,66,FALSE)),"",VLOOKUP($AP20,'8'!$B$13:QN$315,66,FALSE))</f>
        <v>25</v>
      </c>
      <c r="BF20" s="93">
        <f>IF(ISNA(VLOOKUP($AP20,'8'!$B$13:QO$315,70,FALSE)),"",VLOOKUP($AP20,'8'!$B$13:QO$315,70,FALSE))</f>
        <v>7</v>
      </c>
      <c r="BG20" s="93">
        <f t="shared" si="14"/>
        <v>39</v>
      </c>
      <c r="BH20" s="409">
        <v>14</v>
      </c>
      <c r="BI20" s="93">
        <f>IF(ISNA(VLOOKUP($AP20,'8'!$B$13:QR$315,83,FALSE)),"",VLOOKUP($AP20,'8'!$B$13:QR$315,83,FALSE))</f>
        <v>7</v>
      </c>
      <c r="BJ20" s="93">
        <f>IF(ISNA(VLOOKUP($AP20,'8'!$B$13:QS$315,87,FALSE)),"",VLOOKUP($AP20,'8'!$B$13:QS$315,87,FALSE))</f>
        <v>0</v>
      </c>
      <c r="BK20" s="93">
        <f>IF(ISNA(VLOOKUP($AP20,'8'!$B$13:QT$315,91,FALSE)),"",VLOOKUP($AP20,'8'!$B$13:QT$315,91,FALSE))</f>
        <v>25</v>
      </c>
      <c r="BL20" s="93">
        <f>IF(ISNA(VLOOKUP($AP20,'8'!$B$13:QU$315,95,FALSE)),"",VLOOKUP($AP20,'8'!$B$13:QU$315,95,FALSE))</f>
        <v>7</v>
      </c>
      <c r="BM20" s="93">
        <f t="shared" si="15"/>
        <v>39</v>
      </c>
      <c r="BN20" s="409">
        <v>14</v>
      </c>
      <c r="BO20" s="93">
        <f>IF(ISNA(VLOOKUP($AP20,'8'!$B$13:QY$315,108,FALSE)),"",VLOOKUP($AP20,'8'!$B$13:QY$315,108,FALSE))</f>
        <v>7</v>
      </c>
      <c r="BP20" s="93">
        <f>IF(ISNA(VLOOKUP($AP20,'8'!$B$13:QZ$315,112,FALSE)),"",VLOOKUP($AP20,'8'!$B$13:QZ$315,112,FALSE))</f>
        <v>0</v>
      </c>
      <c r="BQ20" s="93">
        <f>IF(ISNA(VLOOKUP($AP20,'8'!$B$13:RA$315,116,FALSE)),"",VLOOKUP($AP20,'8'!$B$13:RA$315,116,FALSE))</f>
        <v>25</v>
      </c>
      <c r="BR20" s="93">
        <f>IF(ISNA(VLOOKUP($AP20,'8'!$B$13:RB$315,120,FALSE)),"",VLOOKUP($AP20,'8'!$B$13:RB$315,120,FALSE))</f>
        <v>7</v>
      </c>
      <c r="BS20" s="93">
        <f t="shared" si="16"/>
        <v>39</v>
      </c>
      <c r="BT20" s="409">
        <v>14</v>
      </c>
      <c r="BU20" s="93">
        <f>IF(ISNA(VLOOKUP($AP20,'8'!$B$13:RE$315,133,FALSE)),"",VLOOKUP($AP20,'8'!$B$13:RE$315,133,FALSE))</f>
        <v>7</v>
      </c>
      <c r="BV20" s="93">
        <f>IF(ISNA(VLOOKUP($AP20,'8'!$B$13:RF$315,137,FALSE)),"",VLOOKUP($AP20,'8'!$B$13:RF$315,137,FALSE))</f>
        <v>0</v>
      </c>
      <c r="BW20" s="93">
        <f>IF(ISNA(VLOOKUP($AP20,'8'!$B$13:RG$315,141,FALSE)),"",VLOOKUP($AP20,'8'!$B$13:RG$315,141,FALSE))</f>
        <v>25</v>
      </c>
      <c r="BX20" s="93">
        <f>IF(ISNA(VLOOKUP($AP20,'8'!$B$13:RH$315,145,FALSE)),"",VLOOKUP($AP20,'8'!$B$13:RH$315,145,FALSE))</f>
        <v>7</v>
      </c>
      <c r="BY20" s="93">
        <f t="shared" si="17"/>
        <v>39</v>
      </c>
      <c r="BZ20" s="409">
        <v>14</v>
      </c>
      <c r="CA20" s="93">
        <f>IF(ISNA(VLOOKUP($AP20,'8'!$B$13:RE$315,155,FALSE)),"",VLOOKUP($AP20,'8'!$B$13:RE$315,155,FALSE))</f>
        <v>17</v>
      </c>
      <c r="CB20" s="93">
        <f>IF(ISNA(VLOOKUP($AP20,'8'!$B$13:RF$315,156,FALSE)),"",VLOOKUP($AP20,'8'!$B$13:RF$315,156,FALSE))</f>
        <v>17</v>
      </c>
      <c r="CC20" s="93">
        <f>IF(ISNA(VLOOKUP($AP20,'8'!$B$13:RG$315,157,FALSE)),"",VLOOKUP($AP20,'8'!$B$13:RG$315,157,FALSE))</f>
        <v>17</v>
      </c>
      <c r="CD20" s="93">
        <f>IF(ISNA(VLOOKUP($AP20,'8'!$B$13:RH$315,158,FALSE)),"",VLOOKUP($AP20,'8'!$B$13:RH$315,158,FALSE))</f>
        <v>18</v>
      </c>
      <c r="CE20" s="93">
        <f>IF(ISNA(VLOOKUP($AP20,'8'!$B$13:RI$315,159,FALSE)),"",VLOOKUP($AP20,'8'!$B$13:RI$315,159,FALSE))</f>
        <v>18</v>
      </c>
      <c r="CF20" s="93">
        <f>IF(ISNA(VLOOKUP($AP20,'8'!$B$13:RJ$315,160,FALSE)),"",VLOOKUP($AP20,'8'!$B$13:RJ$315,160,FALSE))</f>
        <v>87</v>
      </c>
      <c r="CG20" s="93" t="str">
        <f>IF(ISNA(VLOOKUP($AP20,'8'!$B$13:RK$315,161,FALSE)),"",VLOOKUP($AP20,'8'!$B$13:RK$315,161,FALSE))</f>
        <v>A</v>
      </c>
      <c r="CH20" s="93">
        <f>IF(ISNA(VLOOKUP($AP20,'8'!$B$13:RK$315,162,FALSE)),"",VLOOKUP($AP20,'8'!$B$13:RK$315,162,FALSE))</f>
        <v>17</v>
      </c>
      <c r="CI20" s="93">
        <f>IF(ISNA(VLOOKUP($AP20,'8'!$B$13:RL$315,163,FALSE)),"",VLOOKUP($AP20,'8'!$B$13:RL$315,163,FALSE))</f>
        <v>17</v>
      </c>
      <c r="CJ20" s="93">
        <f>IF(ISNA(VLOOKUP($AP20,'8'!$B$13:RM$315,164,FALSE)),"",VLOOKUP($AP20,'8'!$B$13:RM$315,164,FALSE))</f>
        <v>17</v>
      </c>
      <c r="CK20" s="93">
        <f>IF(ISNA(VLOOKUP($AP20,'8'!$B$13:RN$315,165,FALSE)),"",VLOOKUP($AP20,'8'!$B$13:RN$315,165,FALSE))</f>
        <v>17</v>
      </c>
      <c r="CL20" s="93">
        <f>IF(ISNA(VLOOKUP($AP20,'8'!$B$13:RO$315,166,FALSE)),"",VLOOKUP($AP20,'8'!$B$13:RO$315,166,FALSE))</f>
        <v>17</v>
      </c>
      <c r="CM20" s="93">
        <f>IF(ISNA(VLOOKUP($AP20,'8'!$B$13:RP$315,167,FALSE)),"",VLOOKUP($AP20,'8'!$B$13:RP$315,167,FALSE))</f>
        <v>85</v>
      </c>
      <c r="CN20" s="93" t="str">
        <f>IF(ISNA(VLOOKUP($AP20,'8'!$B$13:RQ$315,168,FALSE)),"",VLOOKUP($AP20,'8'!$B$13:RQ$315,168,FALSE))</f>
        <v>A</v>
      </c>
      <c r="CO20" s="93">
        <f>IF(ISNA(VLOOKUP($AP20,'8'!$B$13:RR$315,169,FALSE)),"",VLOOKUP($AP20,'8'!$B$13:RR$315,169,FALSE))</f>
        <v>18</v>
      </c>
      <c r="CP20" s="93">
        <f>IF(ISNA(VLOOKUP($AP20,'8'!$B$13:RS$315,170,FALSE)),"",VLOOKUP($AP20,'8'!$B$13:RS$315,170,FALSE))</f>
        <v>17</v>
      </c>
      <c r="CQ20" s="93">
        <f>IF(ISNA(VLOOKUP($AP20,'8'!$B$13:RT$315,171,FALSE)),"",VLOOKUP($AP20,'8'!$B$13:RT$315,171,FALSE))</f>
        <v>18</v>
      </c>
      <c r="CR20" s="93">
        <f>IF(ISNA(VLOOKUP($AP20,'8'!$B$13:RU$315,172,FALSE)),"",VLOOKUP($AP20,'8'!$B$13:RU$315,172,FALSE))</f>
        <v>17</v>
      </c>
      <c r="CS20" s="93">
        <f>IF(ISNA(VLOOKUP($AP20,'8'!$B$13:RV$315,173,FALSE)),"",VLOOKUP($AP20,'8'!$B$13:RV$315,173,FALSE))</f>
        <v>18</v>
      </c>
      <c r="CT20" s="93">
        <f>IF(ISNA(VLOOKUP($AP20,'8'!$B$13:RW$375,174,FALSE)),"",VLOOKUP($AP20,'8'!$B$13:RW$375,174,FALSE))</f>
        <v>88</v>
      </c>
      <c r="CU20" s="93" t="str">
        <f>IF(ISNA(VLOOKUP($AP20,'8'!$B$13:RX$315,175,FALSE)),"",VLOOKUP($AP20,'8'!$B$13:RX$315,175,FALSE))</f>
        <v>A</v>
      </c>
    </row>
    <row r="21" spans="1:99" ht="16.350000000000001" customHeight="1">
      <c r="A21" s="409">
        <v>15</v>
      </c>
      <c r="B21" s="431" t="str">
        <f>IF(AND(H$3=""),"",IF(ISNA(VLOOKUP(C21,'8'!$B$13:PZ$315,2,FALSE)),"",VLOOKUP(C21,'8'!$B$13:PZ$315,2,FALSE)))</f>
        <v/>
      </c>
      <c r="C21" s="429">
        <f>IF(AND(H$3=""),"",IF(AND('8'!B27=""),"",'8'!B27))</f>
        <v>815</v>
      </c>
      <c r="D21" s="395"/>
      <c r="E21" s="93">
        <f t="shared" si="3"/>
        <v>10</v>
      </c>
      <c r="F21" s="93">
        <f t="shared" si="4"/>
        <v>7</v>
      </c>
      <c r="G21" s="93">
        <f t="shared" si="5"/>
        <v>66</v>
      </c>
      <c r="H21" s="93">
        <f t="shared" si="6"/>
        <v>10</v>
      </c>
      <c r="I21" s="93">
        <f t="shared" si="7"/>
        <v>93</v>
      </c>
      <c r="J21" s="97" t="str">
        <f t="shared" si="0"/>
        <v/>
      </c>
      <c r="K21" s="395"/>
      <c r="L21" s="424" t="str">
        <f t="shared" si="1"/>
        <v/>
      </c>
      <c r="O21" s="994"/>
      <c r="P21" s="995"/>
      <c r="Q21" s="996"/>
      <c r="R21" s="154"/>
      <c r="T21" s="409">
        <v>15</v>
      </c>
      <c r="U21" s="426" t="str">
        <f>IF(AND(H$3=""),"",IF(ISNA(VLOOKUP(V21,'8'!$B$13:PZ$315,2,FALSE)),"",VLOOKUP(V21,'8'!$B$13:PZ$315,2,FALSE)))</f>
        <v/>
      </c>
      <c r="V21" s="428">
        <f>IF(AND(H$3=""),"",IF(AND('8'!B27=""),"",'8'!B27))</f>
        <v>815</v>
      </c>
      <c r="W21" s="428" t="str">
        <f t="shared" si="8"/>
        <v/>
      </c>
      <c r="X21" s="466">
        <f>IF(AND(V21=""),"",IF(ISNA(VLOOKUP(V21,$AP$7:CV$94,43,FALSE)),"",VLOOKUP(V21,$AP$7:CV$94,43,FALSE)))</f>
        <v>95</v>
      </c>
      <c r="Y21" s="466" t="str">
        <f>IF(AND(V21=""),"",IF(ISNA(VLOOKUP(V21,$AP$7:CV$94,44,FALSE)),"",VLOOKUP(V21,$AP$7:CV$94,44,FALSE)))</f>
        <v>A+</v>
      </c>
      <c r="Z21" s="466">
        <f>IF(AND(V21=""),"",IF(ISNA(VLOOKUP(V21,$AP$7:CV$94,50,FALSE)),"",VLOOKUP(V21,$AP$7:CV$94,50,FALSE)))</f>
        <v>95</v>
      </c>
      <c r="AA21" s="466" t="str">
        <f>IF(AND(V21=""),"",IF(ISNA(VLOOKUP(V21,$AP$7:CV$94,51,FALSE)),"",VLOOKUP(V21,$AP$7:CV$94,51,FALSE)))</f>
        <v>A+</v>
      </c>
      <c r="AB21" s="466">
        <f>IF(AND(V21=""),"",IF(ISNA(VLOOKUP(V21,$AP$7:CV$94,57,FALSE)),"",VLOOKUP(V21,$AP$7:CV$94,57,FALSE)))</f>
        <v>94</v>
      </c>
      <c r="AC21" s="466" t="str">
        <f>IF(AND(V21=""),"",IF(ISNA(VLOOKUP(V21,$AP$7:CV$94,58,FALSE)),"",VLOOKUP(V21,$AP$7:CV$94,58,FALSE)))</f>
        <v>A+</v>
      </c>
      <c r="AD21" s="97"/>
      <c r="AG21" s="50" t="str">
        <f t="shared" si="9"/>
        <v/>
      </c>
      <c r="AH21" s="50" t="str">
        <f t="shared" si="10"/>
        <v/>
      </c>
      <c r="AI21" s="313" t="str">
        <f t="shared" si="2"/>
        <v/>
      </c>
      <c r="AM21" s="313" t="str">
        <f t="shared" si="11"/>
        <v/>
      </c>
      <c r="AO21" s="409">
        <v>15</v>
      </c>
      <c r="AP21" s="397">
        <f>IF(AND('8'!B27=""),"",'8'!B27)</f>
        <v>815</v>
      </c>
      <c r="AQ21" s="93">
        <f>IF(ISNA(VLOOKUP($AP21,'8'!$B$13:PZ$315,8,FALSE)),"",VLOOKUP($AP21,'8'!$B$13:PZ$315,8,FALSE))</f>
        <v>10</v>
      </c>
      <c r="AR21" s="93">
        <f>IF(ISNA(VLOOKUP($AP21,'8'!$B$13:QA$315,12,FALSE)),"",VLOOKUP($AP21,'8'!$B$13:QA$315,12,FALSE))</f>
        <v>7</v>
      </c>
      <c r="AS21" s="93">
        <f>IF(ISNA(VLOOKUP($AP21,'8'!$B$13:QB$315,16,FALSE)),"",VLOOKUP($AP21,'8'!$B$13:QB$315,16,FALSE))</f>
        <v>66</v>
      </c>
      <c r="AT21" s="93">
        <f>IF(ISNA(VLOOKUP($AP21,'8'!$B$13:QC$315,20,FALSE)),"",VLOOKUP($AP21,'8'!$B$13:QC$315,20,FALSE))</f>
        <v>10</v>
      </c>
      <c r="AU21" s="93">
        <f t="shared" si="12"/>
        <v>93</v>
      </c>
      <c r="AV21" s="409">
        <v>15</v>
      </c>
      <c r="AW21" s="93">
        <f>IF(ISNA(VLOOKUP($AP21,'8'!$B$13:QF$315,33,FALSE)),"",VLOOKUP($AP21,'8'!$B$13:QF$315,33,FALSE))</f>
        <v>10</v>
      </c>
      <c r="AX21" s="93">
        <f>IF(ISNA(VLOOKUP($AP21,'8'!$B$13:QG$315,37,FALSE)),"",VLOOKUP($AP21,'8'!$B$13:QG$315,37,FALSE))</f>
        <v>7</v>
      </c>
      <c r="AY21" s="93">
        <f>IF(ISNA(VLOOKUP($AP21,'8'!$B$13:QH$315,41,FALSE)),"",VLOOKUP($AP21,'8'!$B$13:QH$315,41,FALSE))</f>
        <v>66</v>
      </c>
      <c r="AZ21" s="93">
        <f>IF(ISNA(VLOOKUP($AP21,'8'!$B$13:QI$315,45,FALSE)),"",VLOOKUP($AP21,'8'!$B$13:QI$315,45,FALSE))</f>
        <v>10</v>
      </c>
      <c r="BA21" s="93">
        <f t="shared" si="13"/>
        <v>93</v>
      </c>
      <c r="BB21" s="409">
        <v>15</v>
      </c>
      <c r="BC21" s="93">
        <f>IF(ISNA(VLOOKUP($AP21,'8'!$B$13:QL$315,58,FALSE)),"",VLOOKUP($AP21,'8'!$B$13:QL$315,58,FALSE))</f>
        <v>10</v>
      </c>
      <c r="BD21" s="93">
        <f>IF(ISNA(VLOOKUP($AP21,'8'!$B$13:QM$315,62,FALSE)),"",VLOOKUP($AP21,'8'!$B$13:QM$315,62,FALSE))</f>
        <v>7</v>
      </c>
      <c r="BE21" s="93">
        <f>IF(ISNA(VLOOKUP($AP21,'8'!$B$13:QN$315,66,FALSE)),"",VLOOKUP($AP21,'8'!$B$13:QN$315,66,FALSE))</f>
        <v>66</v>
      </c>
      <c r="BF21" s="93">
        <f>IF(ISNA(VLOOKUP($AP21,'8'!$B$13:QO$315,70,FALSE)),"",VLOOKUP($AP21,'8'!$B$13:QO$315,70,FALSE))</f>
        <v>10</v>
      </c>
      <c r="BG21" s="93">
        <f t="shared" si="14"/>
        <v>93</v>
      </c>
      <c r="BH21" s="409">
        <v>15</v>
      </c>
      <c r="BI21" s="93">
        <f>IF(ISNA(VLOOKUP($AP21,'8'!$B$13:QR$315,83,FALSE)),"",VLOOKUP($AP21,'8'!$B$13:QR$315,83,FALSE))</f>
        <v>10</v>
      </c>
      <c r="BJ21" s="93">
        <f>IF(ISNA(VLOOKUP($AP21,'8'!$B$13:QS$315,87,FALSE)),"",VLOOKUP($AP21,'8'!$B$13:QS$315,87,FALSE))</f>
        <v>7</v>
      </c>
      <c r="BK21" s="93">
        <f>IF(ISNA(VLOOKUP($AP21,'8'!$B$13:QT$315,91,FALSE)),"",VLOOKUP($AP21,'8'!$B$13:QT$315,91,FALSE))</f>
        <v>66</v>
      </c>
      <c r="BL21" s="93">
        <f>IF(ISNA(VLOOKUP($AP21,'8'!$B$13:QU$315,95,FALSE)),"",VLOOKUP($AP21,'8'!$B$13:QU$315,95,FALSE))</f>
        <v>10</v>
      </c>
      <c r="BM21" s="93">
        <f t="shared" si="15"/>
        <v>93</v>
      </c>
      <c r="BN21" s="409">
        <v>15</v>
      </c>
      <c r="BO21" s="93">
        <f>IF(ISNA(VLOOKUP($AP21,'8'!$B$13:QY$315,108,FALSE)),"",VLOOKUP($AP21,'8'!$B$13:QY$315,108,FALSE))</f>
        <v>10</v>
      </c>
      <c r="BP21" s="93">
        <f>IF(ISNA(VLOOKUP($AP21,'8'!$B$13:QZ$315,112,FALSE)),"",VLOOKUP($AP21,'8'!$B$13:QZ$315,112,FALSE))</f>
        <v>7</v>
      </c>
      <c r="BQ21" s="93">
        <f>IF(ISNA(VLOOKUP($AP21,'8'!$B$13:RA$315,116,FALSE)),"",VLOOKUP($AP21,'8'!$B$13:RA$315,116,FALSE))</f>
        <v>66</v>
      </c>
      <c r="BR21" s="93">
        <f>IF(ISNA(VLOOKUP($AP21,'8'!$B$13:RB$315,120,FALSE)),"",VLOOKUP($AP21,'8'!$B$13:RB$315,120,FALSE))</f>
        <v>10</v>
      </c>
      <c r="BS21" s="93">
        <f t="shared" si="16"/>
        <v>93</v>
      </c>
      <c r="BT21" s="409">
        <v>15</v>
      </c>
      <c r="BU21" s="93">
        <f>IF(ISNA(VLOOKUP($AP21,'8'!$B$13:RE$315,133,FALSE)),"",VLOOKUP($AP21,'8'!$B$13:RE$315,133,FALSE))</f>
        <v>10</v>
      </c>
      <c r="BV21" s="93">
        <f>IF(ISNA(VLOOKUP($AP21,'8'!$B$13:RF$315,137,FALSE)),"",VLOOKUP($AP21,'8'!$B$13:RF$315,137,FALSE))</f>
        <v>7</v>
      </c>
      <c r="BW21" s="93">
        <f>IF(ISNA(VLOOKUP($AP21,'8'!$B$13:RG$315,141,FALSE)),"",VLOOKUP($AP21,'8'!$B$13:RG$315,141,FALSE))</f>
        <v>66</v>
      </c>
      <c r="BX21" s="93">
        <f>IF(ISNA(VLOOKUP($AP21,'8'!$B$13:RH$315,145,FALSE)),"",VLOOKUP($AP21,'8'!$B$13:RH$315,145,FALSE))</f>
        <v>10</v>
      </c>
      <c r="BY21" s="93">
        <f t="shared" si="17"/>
        <v>93</v>
      </c>
      <c r="BZ21" s="409">
        <v>15</v>
      </c>
      <c r="CA21" s="93">
        <f>IF(ISNA(VLOOKUP($AP21,'8'!$B$13:RE$315,155,FALSE)),"",VLOOKUP($AP21,'8'!$B$13:RE$315,155,FALSE))</f>
        <v>19</v>
      </c>
      <c r="CB21" s="93">
        <f>IF(ISNA(VLOOKUP($AP21,'8'!$B$13:RF$315,156,FALSE)),"",VLOOKUP($AP21,'8'!$B$13:RF$315,156,FALSE))</f>
        <v>19</v>
      </c>
      <c r="CC21" s="93">
        <f>IF(ISNA(VLOOKUP($AP21,'8'!$B$13:RG$315,157,FALSE)),"",VLOOKUP($AP21,'8'!$B$13:RG$315,157,FALSE))</f>
        <v>19</v>
      </c>
      <c r="CD21" s="93">
        <f>IF(ISNA(VLOOKUP($AP21,'8'!$B$13:RH$315,158,FALSE)),"",VLOOKUP($AP21,'8'!$B$13:RH$315,158,FALSE))</f>
        <v>19</v>
      </c>
      <c r="CE21" s="93">
        <f>IF(ISNA(VLOOKUP($AP21,'8'!$B$13:RI$315,159,FALSE)),"",VLOOKUP($AP21,'8'!$B$13:RI$315,159,FALSE))</f>
        <v>19</v>
      </c>
      <c r="CF21" s="93">
        <f>IF(ISNA(VLOOKUP($AP21,'8'!$B$13:RJ$315,160,FALSE)),"",VLOOKUP($AP21,'8'!$B$13:RJ$315,160,FALSE))</f>
        <v>95</v>
      </c>
      <c r="CG21" s="93" t="str">
        <f>IF(ISNA(VLOOKUP($AP21,'8'!$B$13:RK$315,161,FALSE)),"",VLOOKUP($AP21,'8'!$B$13:RK$315,161,FALSE))</f>
        <v>A+</v>
      </c>
      <c r="CH21" s="93">
        <f>IF(ISNA(VLOOKUP($AP21,'8'!$B$13:RK$315,162,FALSE)),"",VLOOKUP($AP21,'8'!$B$13:RK$315,162,FALSE))</f>
        <v>19</v>
      </c>
      <c r="CI21" s="93">
        <f>IF(ISNA(VLOOKUP($AP21,'8'!$B$13:RL$315,163,FALSE)),"",VLOOKUP($AP21,'8'!$B$13:RL$315,163,FALSE))</f>
        <v>19</v>
      </c>
      <c r="CJ21" s="93">
        <f>IF(ISNA(VLOOKUP($AP21,'8'!$B$13:RM$315,164,FALSE)),"",VLOOKUP($AP21,'8'!$B$13:RM$315,164,FALSE))</f>
        <v>19</v>
      </c>
      <c r="CK21" s="93">
        <f>IF(ISNA(VLOOKUP($AP21,'8'!$B$13:RN$315,165,FALSE)),"",VLOOKUP($AP21,'8'!$B$13:RN$315,165,FALSE))</f>
        <v>19</v>
      </c>
      <c r="CL21" s="93">
        <f>IF(ISNA(VLOOKUP($AP21,'8'!$B$13:RO$315,166,FALSE)),"",VLOOKUP($AP21,'8'!$B$13:RO$315,166,FALSE))</f>
        <v>19</v>
      </c>
      <c r="CM21" s="93">
        <f>IF(ISNA(VLOOKUP($AP21,'8'!$B$13:RP$315,167,FALSE)),"",VLOOKUP($AP21,'8'!$B$13:RP$315,167,FALSE))</f>
        <v>95</v>
      </c>
      <c r="CN21" s="93" t="str">
        <f>IF(ISNA(VLOOKUP($AP21,'8'!$B$13:RQ$315,168,FALSE)),"",VLOOKUP($AP21,'8'!$B$13:RQ$315,168,FALSE))</f>
        <v>A+</v>
      </c>
      <c r="CO21" s="93">
        <f>IF(ISNA(VLOOKUP($AP21,'8'!$B$13:RR$315,169,FALSE)),"",VLOOKUP($AP21,'8'!$B$13:RR$315,169,FALSE))</f>
        <v>18</v>
      </c>
      <c r="CP21" s="93">
        <f>IF(ISNA(VLOOKUP($AP21,'8'!$B$13:RS$315,170,FALSE)),"",VLOOKUP($AP21,'8'!$B$13:RS$315,170,FALSE))</f>
        <v>19</v>
      </c>
      <c r="CQ21" s="93">
        <f>IF(ISNA(VLOOKUP($AP21,'8'!$B$13:RT$315,171,FALSE)),"",VLOOKUP($AP21,'8'!$B$13:RT$315,171,FALSE))</f>
        <v>19</v>
      </c>
      <c r="CR21" s="93">
        <f>IF(ISNA(VLOOKUP($AP21,'8'!$B$13:RU$315,172,FALSE)),"",VLOOKUP($AP21,'8'!$B$13:RU$315,172,FALSE))</f>
        <v>19</v>
      </c>
      <c r="CS21" s="93">
        <f>IF(ISNA(VLOOKUP($AP21,'8'!$B$13:RV$315,173,FALSE)),"",VLOOKUP($AP21,'8'!$B$13:RV$315,173,FALSE))</f>
        <v>19</v>
      </c>
      <c r="CT21" s="93">
        <f>IF(ISNA(VLOOKUP($AP21,'8'!$B$13:RW$375,174,FALSE)),"",VLOOKUP($AP21,'8'!$B$13:RW$375,174,FALSE))</f>
        <v>94</v>
      </c>
      <c r="CU21" s="93" t="str">
        <f>IF(ISNA(VLOOKUP($AP21,'8'!$B$13:RX$315,175,FALSE)),"",VLOOKUP($AP21,'8'!$B$13:RX$315,175,FALSE))</f>
        <v>A+</v>
      </c>
    </row>
    <row r="22" spans="1:99" ht="16.350000000000001" customHeight="1">
      <c r="A22" s="409">
        <v>16</v>
      </c>
      <c r="B22" s="431" t="str">
        <f>IF(AND(H$3=""),"",IF(ISNA(VLOOKUP(C22,'8'!$B$13:PZ$315,2,FALSE)),"",VLOOKUP(C22,'8'!$B$13:PZ$315,2,FALSE)))</f>
        <v/>
      </c>
      <c r="C22" s="429" t="str">
        <f>IF(AND(H$3=""),"",IF(AND('8'!B28=""),"",'8'!B28))</f>
        <v/>
      </c>
      <c r="D22" s="395"/>
      <c r="E22" s="93" t="str">
        <f t="shared" si="3"/>
        <v/>
      </c>
      <c r="F22" s="93" t="str">
        <f t="shared" si="4"/>
        <v/>
      </c>
      <c r="G22" s="93" t="str">
        <f t="shared" si="5"/>
        <v/>
      </c>
      <c r="H22" s="93" t="str">
        <f t="shared" si="6"/>
        <v/>
      </c>
      <c r="I22" s="93" t="str">
        <f t="shared" si="7"/>
        <v/>
      </c>
      <c r="J22" s="97" t="str">
        <f t="shared" si="0"/>
        <v/>
      </c>
      <c r="K22" s="395"/>
      <c r="L22" s="424" t="str">
        <f t="shared" si="1"/>
        <v/>
      </c>
      <c r="O22" s="994"/>
      <c r="P22" s="995"/>
      <c r="Q22" s="996"/>
      <c r="R22" s="154"/>
      <c r="T22" s="409">
        <v>16</v>
      </c>
      <c r="U22" s="426" t="str">
        <f>IF(AND(H$3=""),"",IF(ISNA(VLOOKUP(V22,'8'!$B$13:PZ$315,2,FALSE)),"",VLOOKUP(V22,'8'!$B$13:PZ$315,2,FALSE)))</f>
        <v/>
      </c>
      <c r="V22" s="428" t="str">
        <f>IF(AND(H$3=""),"",IF(AND('8'!B28=""),"",'8'!B28))</f>
        <v/>
      </c>
      <c r="W22" s="428" t="str">
        <f t="shared" si="8"/>
        <v/>
      </c>
      <c r="X22" s="466" t="str">
        <f>IF(AND(V22=""),"",IF(ISNA(VLOOKUP(V22,$AP$7:CV$94,43,FALSE)),"",VLOOKUP(V22,$AP$7:CV$94,43,FALSE)))</f>
        <v/>
      </c>
      <c r="Y22" s="466" t="str">
        <f>IF(AND(V22=""),"",IF(ISNA(VLOOKUP(V22,$AP$7:CV$94,44,FALSE)),"",VLOOKUP(V22,$AP$7:CV$94,44,FALSE)))</f>
        <v/>
      </c>
      <c r="Z22" s="466" t="str">
        <f>IF(AND(V22=""),"",IF(ISNA(VLOOKUP(V22,$AP$7:CV$94,50,FALSE)),"",VLOOKUP(V22,$AP$7:CV$94,50,FALSE)))</f>
        <v/>
      </c>
      <c r="AA22" s="466" t="str">
        <f>IF(AND(V22=""),"",IF(ISNA(VLOOKUP(V22,$AP$7:CV$94,51,FALSE)),"",VLOOKUP(V22,$AP$7:CV$94,51,FALSE)))</f>
        <v/>
      </c>
      <c r="AB22" s="466" t="str">
        <f>IF(AND(V22=""),"",IF(ISNA(VLOOKUP(V22,$AP$7:CV$94,57,FALSE)),"",VLOOKUP(V22,$AP$7:CV$94,57,FALSE)))</f>
        <v/>
      </c>
      <c r="AC22" s="466" t="str">
        <f>IF(AND(V22=""),"",IF(ISNA(VLOOKUP(V22,$AP$7:CV$94,58,FALSE)),"",VLOOKUP(V22,$AP$7:CV$94,58,FALSE)))</f>
        <v/>
      </c>
      <c r="AD22" s="97"/>
      <c r="AG22" s="50" t="str">
        <f t="shared" si="9"/>
        <v/>
      </c>
      <c r="AH22" s="50" t="str">
        <f t="shared" si="10"/>
        <v/>
      </c>
      <c r="AI22" s="313" t="str">
        <f t="shared" si="2"/>
        <v/>
      </c>
      <c r="AJ22" s="154"/>
      <c r="AM22" s="313" t="str">
        <f t="shared" si="11"/>
        <v/>
      </c>
      <c r="AO22" s="409">
        <v>16</v>
      </c>
      <c r="AP22" s="397" t="str">
        <f>IF(AND('8'!B28=""),"",'8'!B28)</f>
        <v/>
      </c>
      <c r="AQ22" s="93" t="str">
        <f>IF(ISNA(VLOOKUP($AP22,'8'!$B$13:PZ$315,8,FALSE)),"",VLOOKUP($AP22,'8'!$B$13:PZ$315,8,FALSE))</f>
        <v/>
      </c>
      <c r="AR22" s="93" t="str">
        <f>IF(ISNA(VLOOKUP($AP22,'8'!$B$13:QA$315,12,FALSE)),"",VLOOKUP($AP22,'8'!$B$13:QA$315,12,FALSE))</f>
        <v/>
      </c>
      <c r="AS22" s="93" t="str">
        <f>IF(ISNA(VLOOKUP($AP22,'8'!$B$13:QB$315,16,FALSE)),"",VLOOKUP($AP22,'8'!$B$13:QB$315,16,FALSE))</f>
        <v/>
      </c>
      <c r="AT22" s="93" t="str">
        <f>IF(ISNA(VLOOKUP($AP22,'8'!$B$13:QC$315,20,FALSE)),"",VLOOKUP($AP22,'8'!$B$13:QC$315,20,FALSE))</f>
        <v/>
      </c>
      <c r="AU22" s="93" t="str">
        <f t="shared" si="12"/>
        <v/>
      </c>
      <c r="AV22" s="409">
        <v>16</v>
      </c>
      <c r="AW22" s="93" t="str">
        <f>IF(ISNA(VLOOKUP($AP22,'8'!$B$13:QF$315,33,FALSE)),"",VLOOKUP($AP22,'8'!$B$13:QF$315,33,FALSE))</f>
        <v/>
      </c>
      <c r="AX22" s="93" t="str">
        <f>IF(ISNA(VLOOKUP($AP22,'8'!$B$13:QG$315,37,FALSE)),"",VLOOKUP($AP22,'8'!$B$13:QG$315,37,FALSE))</f>
        <v/>
      </c>
      <c r="AY22" s="93" t="str">
        <f>IF(ISNA(VLOOKUP($AP22,'8'!$B$13:QH$315,41,FALSE)),"",VLOOKUP($AP22,'8'!$B$13:QH$315,41,FALSE))</f>
        <v/>
      </c>
      <c r="AZ22" s="93" t="str">
        <f>IF(ISNA(VLOOKUP($AP22,'8'!$B$13:QI$315,45,FALSE)),"",VLOOKUP($AP22,'8'!$B$13:QI$315,45,FALSE))</f>
        <v/>
      </c>
      <c r="BA22" s="93" t="str">
        <f t="shared" si="13"/>
        <v/>
      </c>
      <c r="BB22" s="409">
        <v>16</v>
      </c>
      <c r="BC22" s="93" t="str">
        <f>IF(ISNA(VLOOKUP($AP22,'8'!$B$13:QL$315,58,FALSE)),"",VLOOKUP($AP22,'8'!$B$13:QL$315,58,FALSE))</f>
        <v/>
      </c>
      <c r="BD22" s="93" t="str">
        <f>IF(ISNA(VLOOKUP($AP22,'8'!$B$13:QM$315,62,FALSE)),"",VLOOKUP($AP22,'8'!$B$13:QM$315,62,FALSE))</f>
        <v/>
      </c>
      <c r="BE22" s="93" t="str">
        <f>IF(ISNA(VLOOKUP($AP22,'8'!$B$13:QN$315,66,FALSE)),"",VLOOKUP($AP22,'8'!$B$13:QN$315,66,FALSE))</f>
        <v/>
      </c>
      <c r="BF22" s="93" t="str">
        <f>IF(ISNA(VLOOKUP($AP22,'8'!$B$13:QO$315,70,FALSE)),"",VLOOKUP($AP22,'8'!$B$13:QO$315,70,FALSE))</f>
        <v/>
      </c>
      <c r="BG22" s="93" t="str">
        <f t="shared" si="14"/>
        <v/>
      </c>
      <c r="BH22" s="409">
        <v>16</v>
      </c>
      <c r="BI22" s="93" t="str">
        <f>IF(ISNA(VLOOKUP($AP22,'8'!$B$13:QR$315,83,FALSE)),"",VLOOKUP($AP22,'8'!$B$13:QR$315,83,FALSE))</f>
        <v/>
      </c>
      <c r="BJ22" s="93" t="str">
        <f>IF(ISNA(VLOOKUP($AP22,'8'!$B$13:QS$315,87,FALSE)),"",VLOOKUP($AP22,'8'!$B$13:QS$315,87,FALSE))</f>
        <v/>
      </c>
      <c r="BK22" s="93" t="str">
        <f>IF(ISNA(VLOOKUP($AP22,'8'!$B$13:QT$315,91,FALSE)),"",VLOOKUP($AP22,'8'!$B$13:QT$315,91,FALSE))</f>
        <v/>
      </c>
      <c r="BL22" s="93" t="str">
        <f>IF(ISNA(VLOOKUP($AP22,'8'!$B$13:QU$315,95,FALSE)),"",VLOOKUP($AP22,'8'!$B$13:QU$315,95,FALSE))</f>
        <v/>
      </c>
      <c r="BM22" s="93" t="str">
        <f t="shared" si="15"/>
        <v/>
      </c>
      <c r="BN22" s="409">
        <v>16</v>
      </c>
      <c r="BO22" s="93" t="str">
        <f>IF(ISNA(VLOOKUP($AP22,'8'!$B$13:QY$315,108,FALSE)),"",VLOOKUP($AP22,'8'!$B$13:QY$315,108,FALSE))</f>
        <v/>
      </c>
      <c r="BP22" s="93" t="str">
        <f>IF(ISNA(VLOOKUP($AP22,'8'!$B$13:QZ$315,112,FALSE)),"",VLOOKUP($AP22,'8'!$B$13:QZ$315,112,FALSE))</f>
        <v/>
      </c>
      <c r="BQ22" s="93" t="str">
        <f>IF(ISNA(VLOOKUP($AP22,'8'!$B$13:RA$315,116,FALSE)),"",VLOOKUP($AP22,'8'!$B$13:RA$315,116,FALSE))</f>
        <v/>
      </c>
      <c r="BR22" s="93" t="str">
        <f>IF(ISNA(VLOOKUP($AP22,'8'!$B$13:RB$315,120,FALSE)),"",VLOOKUP($AP22,'8'!$B$13:RB$315,120,FALSE))</f>
        <v/>
      </c>
      <c r="BS22" s="93" t="str">
        <f t="shared" si="16"/>
        <v/>
      </c>
      <c r="BT22" s="409">
        <v>16</v>
      </c>
      <c r="BU22" s="93" t="str">
        <f>IF(ISNA(VLOOKUP($AP22,'8'!$B$13:RE$315,133,FALSE)),"",VLOOKUP($AP22,'8'!$B$13:RE$315,133,FALSE))</f>
        <v/>
      </c>
      <c r="BV22" s="93" t="str">
        <f>IF(ISNA(VLOOKUP($AP22,'8'!$B$13:RF$315,137,FALSE)),"",VLOOKUP($AP22,'8'!$B$13:RF$315,137,FALSE))</f>
        <v/>
      </c>
      <c r="BW22" s="93" t="str">
        <f>IF(ISNA(VLOOKUP($AP22,'8'!$B$13:RG$315,141,FALSE)),"",VLOOKUP($AP22,'8'!$B$13:RG$315,141,FALSE))</f>
        <v/>
      </c>
      <c r="BX22" s="93" t="str">
        <f>IF(ISNA(VLOOKUP($AP22,'8'!$B$13:RH$315,145,FALSE)),"",VLOOKUP($AP22,'8'!$B$13:RH$315,145,FALSE))</f>
        <v/>
      </c>
      <c r="BY22" s="93" t="str">
        <f t="shared" si="17"/>
        <v/>
      </c>
      <c r="BZ22" s="409">
        <v>16</v>
      </c>
      <c r="CA22" s="93" t="str">
        <f>IF(ISNA(VLOOKUP($AP22,'8'!$B$13:RE$315,155,FALSE)),"",VLOOKUP($AP22,'8'!$B$13:RE$315,155,FALSE))</f>
        <v/>
      </c>
      <c r="CB22" s="93" t="str">
        <f>IF(ISNA(VLOOKUP($AP22,'8'!$B$13:RF$315,156,FALSE)),"",VLOOKUP($AP22,'8'!$B$13:RF$315,156,FALSE))</f>
        <v/>
      </c>
      <c r="CC22" s="93" t="str">
        <f>IF(ISNA(VLOOKUP($AP22,'8'!$B$13:RG$315,157,FALSE)),"",VLOOKUP($AP22,'8'!$B$13:RG$315,157,FALSE))</f>
        <v/>
      </c>
      <c r="CD22" s="93" t="str">
        <f>IF(ISNA(VLOOKUP($AP22,'8'!$B$13:RH$315,158,FALSE)),"",VLOOKUP($AP22,'8'!$B$13:RH$315,158,FALSE))</f>
        <v/>
      </c>
      <c r="CE22" s="93" t="str">
        <f>IF(ISNA(VLOOKUP($AP22,'8'!$B$13:RI$315,159,FALSE)),"",VLOOKUP($AP22,'8'!$B$13:RI$315,159,FALSE))</f>
        <v/>
      </c>
      <c r="CF22" s="93" t="str">
        <f>IF(ISNA(VLOOKUP($AP22,'8'!$B$13:RJ$315,160,FALSE)),"",VLOOKUP($AP22,'8'!$B$13:RJ$315,160,FALSE))</f>
        <v/>
      </c>
      <c r="CG22" s="93" t="str">
        <f>IF(ISNA(VLOOKUP($AP22,'8'!$B$13:RK$315,161,FALSE)),"",VLOOKUP($AP22,'8'!$B$13:RK$315,161,FALSE))</f>
        <v/>
      </c>
      <c r="CH22" s="93" t="str">
        <f>IF(ISNA(VLOOKUP($AP22,'8'!$B$13:RK$315,162,FALSE)),"",VLOOKUP($AP22,'8'!$B$13:RK$315,162,FALSE))</f>
        <v/>
      </c>
      <c r="CI22" s="93" t="str">
        <f>IF(ISNA(VLOOKUP($AP22,'8'!$B$13:RL$315,163,FALSE)),"",VLOOKUP($AP22,'8'!$B$13:RL$315,163,FALSE))</f>
        <v/>
      </c>
      <c r="CJ22" s="93" t="str">
        <f>IF(ISNA(VLOOKUP($AP22,'8'!$B$13:RM$315,164,FALSE)),"",VLOOKUP($AP22,'8'!$B$13:RM$315,164,FALSE))</f>
        <v/>
      </c>
      <c r="CK22" s="93" t="str">
        <f>IF(ISNA(VLOOKUP($AP22,'8'!$B$13:RN$315,165,FALSE)),"",VLOOKUP($AP22,'8'!$B$13:RN$315,165,FALSE))</f>
        <v/>
      </c>
      <c r="CL22" s="93" t="str">
        <f>IF(ISNA(VLOOKUP($AP22,'8'!$B$13:RO$315,166,FALSE)),"",VLOOKUP($AP22,'8'!$B$13:RO$315,166,FALSE))</f>
        <v/>
      </c>
      <c r="CM22" s="93" t="str">
        <f>IF(ISNA(VLOOKUP($AP22,'8'!$B$13:RP$315,167,FALSE)),"",VLOOKUP($AP22,'8'!$B$13:RP$315,167,FALSE))</f>
        <v/>
      </c>
      <c r="CN22" s="93" t="str">
        <f>IF(ISNA(VLOOKUP($AP22,'8'!$B$13:RQ$315,168,FALSE)),"",VLOOKUP($AP22,'8'!$B$13:RQ$315,168,FALSE))</f>
        <v/>
      </c>
      <c r="CO22" s="93" t="str">
        <f>IF(ISNA(VLOOKUP($AP22,'8'!$B$13:RR$315,169,FALSE)),"",VLOOKUP($AP22,'8'!$B$13:RR$315,169,FALSE))</f>
        <v/>
      </c>
      <c r="CP22" s="93" t="str">
        <f>IF(ISNA(VLOOKUP($AP22,'8'!$B$13:RS$315,170,FALSE)),"",VLOOKUP($AP22,'8'!$B$13:RS$315,170,FALSE))</f>
        <v/>
      </c>
      <c r="CQ22" s="93" t="str">
        <f>IF(ISNA(VLOOKUP($AP22,'8'!$B$13:RT$315,171,FALSE)),"",VLOOKUP($AP22,'8'!$B$13:RT$315,171,FALSE))</f>
        <v/>
      </c>
      <c r="CR22" s="93" t="str">
        <f>IF(ISNA(VLOOKUP($AP22,'8'!$B$13:RU$315,172,FALSE)),"",VLOOKUP($AP22,'8'!$B$13:RU$315,172,FALSE))</f>
        <v/>
      </c>
      <c r="CS22" s="93" t="str">
        <f>IF(ISNA(VLOOKUP($AP22,'8'!$B$13:RV$315,173,FALSE)),"",VLOOKUP($AP22,'8'!$B$13:RV$315,173,FALSE))</f>
        <v/>
      </c>
      <c r="CT22" s="93" t="str">
        <f>IF(ISNA(VLOOKUP($AP22,'8'!$B$13:RW$375,174,FALSE)),"",VLOOKUP($AP22,'8'!$B$13:RW$375,174,FALSE))</f>
        <v/>
      </c>
      <c r="CU22" s="93" t="str">
        <f>IF(ISNA(VLOOKUP($AP22,'8'!$B$13:RX$315,175,FALSE)),"",VLOOKUP($AP22,'8'!$B$13:RX$315,175,FALSE))</f>
        <v/>
      </c>
    </row>
    <row r="23" spans="1:99" ht="16.350000000000001" customHeight="1">
      <c r="A23" s="409">
        <v>17</v>
      </c>
      <c r="B23" s="431" t="str">
        <f>IF(AND(H$3=""),"",IF(ISNA(VLOOKUP(C23,'8'!$B$13:PZ$315,2,FALSE)),"",VLOOKUP(C23,'8'!$B$13:PZ$315,2,FALSE)))</f>
        <v/>
      </c>
      <c r="C23" s="429" t="str">
        <f>IF(AND(H$3=""),"",IF(AND('8'!B29=""),"",'8'!B29))</f>
        <v/>
      </c>
      <c r="D23" s="395"/>
      <c r="E23" s="93" t="str">
        <f t="shared" si="3"/>
        <v/>
      </c>
      <c r="F23" s="93" t="str">
        <f t="shared" si="4"/>
        <v/>
      </c>
      <c r="G23" s="93" t="str">
        <f t="shared" si="5"/>
        <v/>
      </c>
      <c r="H23" s="93" t="str">
        <f t="shared" si="6"/>
        <v/>
      </c>
      <c r="I23" s="93" t="str">
        <f t="shared" si="7"/>
        <v/>
      </c>
      <c r="J23" s="97" t="str">
        <f t="shared" si="0"/>
        <v/>
      </c>
      <c r="K23" s="395"/>
      <c r="L23" s="424" t="str">
        <f t="shared" si="1"/>
        <v/>
      </c>
      <c r="O23" s="994"/>
      <c r="P23" s="995"/>
      <c r="Q23" s="996"/>
      <c r="R23" s="154"/>
      <c r="T23" s="409">
        <v>17</v>
      </c>
      <c r="U23" s="426" t="str">
        <f>IF(AND(H$3=""),"",IF(ISNA(VLOOKUP(V23,'8'!$B$13:PZ$315,2,FALSE)),"",VLOOKUP(V23,'8'!$B$13:PZ$315,2,FALSE)))</f>
        <v/>
      </c>
      <c r="V23" s="428" t="str">
        <f>IF(AND(H$3=""),"",IF(AND('8'!B29=""),"",'8'!B29))</f>
        <v/>
      </c>
      <c r="W23" s="428" t="str">
        <f t="shared" si="8"/>
        <v/>
      </c>
      <c r="X23" s="466" t="str">
        <f>IF(AND(V23=""),"",IF(ISNA(VLOOKUP(V23,$AP$7:CV$94,43,FALSE)),"",VLOOKUP(V23,$AP$7:CV$94,43,FALSE)))</f>
        <v/>
      </c>
      <c r="Y23" s="466" t="str">
        <f>IF(AND(V23=""),"",IF(ISNA(VLOOKUP(V23,$AP$7:CV$94,44,FALSE)),"",VLOOKUP(V23,$AP$7:CV$94,44,FALSE)))</f>
        <v/>
      </c>
      <c r="Z23" s="466" t="str">
        <f>IF(AND(V23=""),"",IF(ISNA(VLOOKUP(V23,$AP$7:CV$94,50,FALSE)),"",VLOOKUP(V23,$AP$7:CV$94,50,FALSE)))</f>
        <v/>
      </c>
      <c r="AA23" s="466" t="str">
        <f>IF(AND(V23=""),"",IF(ISNA(VLOOKUP(V23,$AP$7:CV$94,51,FALSE)),"",VLOOKUP(V23,$AP$7:CV$94,51,FALSE)))</f>
        <v/>
      </c>
      <c r="AB23" s="466" t="str">
        <f>IF(AND(V23=""),"",IF(ISNA(VLOOKUP(V23,$AP$7:CV$94,57,FALSE)),"",VLOOKUP(V23,$AP$7:CV$94,57,FALSE)))</f>
        <v/>
      </c>
      <c r="AC23" s="466" t="str">
        <f>IF(AND(V23=""),"",IF(ISNA(VLOOKUP(V23,$AP$7:CV$94,58,FALSE)),"",VLOOKUP(V23,$AP$7:CV$94,58,FALSE)))</f>
        <v/>
      </c>
      <c r="AD23" s="97"/>
      <c r="AG23" s="50" t="str">
        <f t="shared" si="9"/>
        <v/>
      </c>
      <c r="AH23" s="50" t="str">
        <f t="shared" si="10"/>
        <v/>
      </c>
      <c r="AI23" s="313" t="str">
        <f t="shared" si="2"/>
        <v/>
      </c>
      <c r="AM23" s="313" t="str">
        <f t="shared" si="11"/>
        <v/>
      </c>
      <c r="AO23" s="409">
        <v>17</v>
      </c>
      <c r="AP23" s="397" t="str">
        <f>IF(AND('8'!B29=""),"",'8'!B29)</f>
        <v/>
      </c>
      <c r="AQ23" s="93" t="str">
        <f>IF(ISNA(VLOOKUP($AP23,'8'!$B$13:PZ$315,8,FALSE)),"",VLOOKUP($AP23,'8'!$B$13:PZ$315,8,FALSE))</f>
        <v/>
      </c>
      <c r="AR23" s="93" t="str">
        <f>IF(ISNA(VLOOKUP($AP23,'8'!$B$13:QA$315,12,FALSE)),"",VLOOKUP($AP23,'8'!$B$13:QA$315,12,FALSE))</f>
        <v/>
      </c>
      <c r="AS23" s="93" t="str">
        <f>IF(ISNA(VLOOKUP($AP23,'8'!$B$13:QB$315,16,FALSE)),"",VLOOKUP($AP23,'8'!$B$13:QB$315,16,FALSE))</f>
        <v/>
      </c>
      <c r="AT23" s="93" t="str">
        <f>IF(ISNA(VLOOKUP($AP23,'8'!$B$13:QC$315,20,FALSE)),"",VLOOKUP($AP23,'8'!$B$13:QC$315,20,FALSE))</f>
        <v/>
      </c>
      <c r="AU23" s="93" t="str">
        <f t="shared" si="12"/>
        <v/>
      </c>
      <c r="AV23" s="409">
        <v>17</v>
      </c>
      <c r="AW23" s="93" t="str">
        <f>IF(ISNA(VLOOKUP($AP23,'8'!$B$13:QF$315,33,FALSE)),"",VLOOKUP($AP23,'8'!$B$13:QF$315,33,FALSE))</f>
        <v/>
      </c>
      <c r="AX23" s="93" t="str">
        <f>IF(ISNA(VLOOKUP($AP23,'8'!$B$13:QG$315,37,FALSE)),"",VLOOKUP($AP23,'8'!$B$13:QG$315,37,FALSE))</f>
        <v/>
      </c>
      <c r="AY23" s="93" t="str">
        <f>IF(ISNA(VLOOKUP($AP23,'8'!$B$13:QH$315,41,FALSE)),"",VLOOKUP($AP23,'8'!$B$13:QH$315,41,FALSE))</f>
        <v/>
      </c>
      <c r="AZ23" s="93" t="str">
        <f>IF(ISNA(VLOOKUP($AP23,'8'!$B$13:QI$315,45,FALSE)),"",VLOOKUP($AP23,'8'!$B$13:QI$315,45,FALSE))</f>
        <v/>
      </c>
      <c r="BA23" s="93" t="str">
        <f t="shared" si="13"/>
        <v/>
      </c>
      <c r="BB23" s="409">
        <v>17</v>
      </c>
      <c r="BC23" s="93" t="str">
        <f>IF(ISNA(VLOOKUP($AP23,'8'!$B$13:QL$315,58,FALSE)),"",VLOOKUP($AP23,'8'!$B$13:QL$315,58,FALSE))</f>
        <v/>
      </c>
      <c r="BD23" s="93" t="str">
        <f>IF(ISNA(VLOOKUP($AP23,'8'!$B$13:QM$315,62,FALSE)),"",VLOOKUP($AP23,'8'!$B$13:QM$315,62,FALSE))</f>
        <v/>
      </c>
      <c r="BE23" s="93" t="str">
        <f>IF(ISNA(VLOOKUP($AP23,'8'!$B$13:QN$315,66,FALSE)),"",VLOOKUP($AP23,'8'!$B$13:QN$315,66,FALSE))</f>
        <v/>
      </c>
      <c r="BF23" s="93" t="str">
        <f>IF(ISNA(VLOOKUP($AP23,'8'!$B$13:QO$315,70,FALSE)),"",VLOOKUP($AP23,'8'!$B$13:QO$315,70,FALSE))</f>
        <v/>
      </c>
      <c r="BG23" s="93" t="str">
        <f t="shared" si="14"/>
        <v/>
      </c>
      <c r="BH23" s="409">
        <v>17</v>
      </c>
      <c r="BI23" s="93" t="str">
        <f>IF(ISNA(VLOOKUP($AP23,'8'!$B$13:QR$315,83,FALSE)),"",VLOOKUP($AP23,'8'!$B$13:QR$315,83,FALSE))</f>
        <v/>
      </c>
      <c r="BJ23" s="93" t="str">
        <f>IF(ISNA(VLOOKUP($AP23,'8'!$B$13:QS$315,87,FALSE)),"",VLOOKUP($AP23,'8'!$B$13:QS$315,87,FALSE))</f>
        <v/>
      </c>
      <c r="BK23" s="93" t="str">
        <f>IF(ISNA(VLOOKUP($AP23,'8'!$B$13:QT$315,91,FALSE)),"",VLOOKUP($AP23,'8'!$B$13:QT$315,91,FALSE))</f>
        <v/>
      </c>
      <c r="BL23" s="93" t="str">
        <f>IF(ISNA(VLOOKUP($AP23,'8'!$B$13:QU$315,95,FALSE)),"",VLOOKUP($AP23,'8'!$B$13:QU$315,95,FALSE))</f>
        <v/>
      </c>
      <c r="BM23" s="93" t="str">
        <f t="shared" si="15"/>
        <v/>
      </c>
      <c r="BN23" s="409">
        <v>17</v>
      </c>
      <c r="BO23" s="93" t="str">
        <f>IF(ISNA(VLOOKUP($AP23,'8'!$B$13:QY$315,108,FALSE)),"",VLOOKUP($AP23,'8'!$B$13:QY$315,108,FALSE))</f>
        <v/>
      </c>
      <c r="BP23" s="93" t="str">
        <f>IF(ISNA(VLOOKUP($AP23,'8'!$B$13:QZ$315,112,FALSE)),"",VLOOKUP($AP23,'8'!$B$13:QZ$315,112,FALSE))</f>
        <v/>
      </c>
      <c r="BQ23" s="93" t="str">
        <f>IF(ISNA(VLOOKUP($AP23,'8'!$B$13:RA$315,116,FALSE)),"",VLOOKUP($AP23,'8'!$B$13:RA$315,116,FALSE))</f>
        <v/>
      </c>
      <c r="BR23" s="93" t="str">
        <f>IF(ISNA(VLOOKUP($AP23,'8'!$B$13:RB$315,120,FALSE)),"",VLOOKUP($AP23,'8'!$B$13:RB$315,120,FALSE))</f>
        <v/>
      </c>
      <c r="BS23" s="93" t="str">
        <f t="shared" si="16"/>
        <v/>
      </c>
      <c r="BT23" s="409">
        <v>17</v>
      </c>
      <c r="BU23" s="93" t="str">
        <f>IF(ISNA(VLOOKUP($AP23,'8'!$B$13:RE$315,133,FALSE)),"",VLOOKUP($AP23,'8'!$B$13:RE$315,133,FALSE))</f>
        <v/>
      </c>
      <c r="BV23" s="93" t="str">
        <f>IF(ISNA(VLOOKUP($AP23,'8'!$B$13:RF$315,137,FALSE)),"",VLOOKUP($AP23,'8'!$B$13:RF$315,137,FALSE))</f>
        <v/>
      </c>
      <c r="BW23" s="93" t="str">
        <f>IF(ISNA(VLOOKUP($AP23,'8'!$B$13:RG$315,141,FALSE)),"",VLOOKUP($AP23,'8'!$B$13:RG$315,141,FALSE))</f>
        <v/>
      </c>
      <c r="BX23" s="93" t="str">
        <f>IF(ISNA(VLOOKUP($AP23,'8'!$B$13:RH$315,145,FALSE)),"",VLOOKUP($AP23,'8'!$B$13:RH$315,145,FALSE))</f>
        <v/>
      </c>
      <c r="BY23" s="93" t="str">
        <f t="shared" si="17"/>
        <v/>
      </c>
      <c r="BZ23" s="409">
        <v>17</v>
      </c>
      <c r="CA23" s="93" t="str">
        <f>IF(ISNA(VLOOKUP($AP23,'8'!$B$13:RE$315,155,FALSE)),"",VLOOKUP($AP23,'8'!$B$13:RE$315,155,FALSE))</f>
        <v/>
      </c>
      <c r="CB23" s="93" t="str">
        <f>IF(ISNA(VLOOKUP($AP23,'8'!$B$13:RF$315,156,FALSE)),"",VLOOKUP($AP23,'8'!$B$13:RF$315,156,FALSE))</f>
        <v/>
      </c>
      <c r="CC23" s="93" t="str">
        <f>IF(ISNA(VLOOKUP($AP23,'8'!$B$13:RG$315,157,FALSE)),"",VLOOKUP($AP23,'8'!$B$13:RG$315,157,FALSE))</f>
        <v/>
      </c>
      <c r="CD23" s="93" t="str">
        <f>IF(ISNA(VLOOKUP($AP23,'8'!$B$13:RH$315,158,FALSE)),"",VLOOKUP($AP23,'8'!$B$13:RH$315,158,FALSE))</f>
        <v/>
      </c>
      <c r="CE23" s="93" t="str">
        <f>IF(ISNA(VLOOKUP($AP23,'8'!$B$13:RI$315,159,FALSE)),"",VLOOKUP($AP23,'8'!$B$13:RI$315,159,FALSE))</f>
        <v/>
      </c>
      <c r="CF23" s="93" t="str">
        <f>IF(ISNA(VLOOKUP($AP23,'8'!$B$13:RJ$315,160,FALSE)),"",VLOOKUP($AP23,'8'!$B$13:RJ$315,160,FALSE))</f>
        <v/>
      </c>
      <c r="CG23" s="93" t="str">
        <f>IF(ISNA(VLOOKUP($AP23,'8'!$B$13:RK$315,161,FALSE)),"",VLOOKUP($AP23,'8'!$B$13:RK$315,161,FALSE))</f>
        <v/>
      </c>
      <c r="CH23" s="93" t="str">
        <f>IF(ISNA(VLOOKUP($AP23,'8'!$B$13:RK$315,162,FALSE)),"",VLOOKUP($AP23,'8'!$B$13:RK$315,162,FALSE))</f>
        <v/>
      </c>
      <c r="CI23" s="93" t="str">
        <f>IF(ISNA(VLOOKUP($AP23,'8'!$B$13:RL$315,163,FALSE)),"",VLOOKUP($AP23,'8'!$B$13:RL$315,163,FALSE))</f>
        <v/>
      </c>
      <c r="CJ23" s="93" t="str">
        <f>IF(ISNA(VLOOKUP($AP23,'8'!$B$13:RM$315,164,FALSE)),"",VLOOKUP($AP23,'8'!$B$13:RM$315,164,FALSE))</f>
        <v/>
      </c>
      <c r="CK23" s="93" t="str">
        <f>IF(ISNA(VLOOKUP($AP23,'8'!$B$13:RN$315,165,FALSE)),"",VLOOKUP($AP23,'8'!$B$13:RN$315,165,FALSE))</f>
        <v/>
      </c>
      <c r="CL23" s="93" t="str">
        <f>IF(ISNA(VLOOKUP($AP23,'8'!$B$13:RO$315,166,FALSE)),"",VLOOKUP($AP23,'8'!$B$13:RO$315,166,FALSE))</f>
        <v/>
      </c>
      <c r="CM23" s="93" t="str">
        <f>IF(ISNA(VLOOKUP($AP23,'8'!$B$13:RP$315,167,FALSE)),"",VLOOKUP($AP23,'8'!$B$13:RP$315,167,FALSE))</f>
        <v/>
      </c>
      <c r="CN23" s="93" t="str">
        <f>IF(ISNA(VLOOKUP($AP23,'8'!$B$13:RQ$315,168,FALSE)),"",VLOOKUP($AP23,'8'!$B$13:RQ$315,168,FALSE))</f>
        <v/>
      </c>
      <c r="CO23" s="93" t="str">
        <f>IF(ISNA(VLOOKUP($AP23,'8'!$B$13:RR$315,169,FALSE)),"",VLOOKUP($AP23,'8'!$B$13:RR$315,169,FALSE))</f>
        <v/>
      </c>
      <c r="CP23" s="93" t="str">
        <f>IF(ISNA(VLOOKUP($AP23,'8'!$B$13:RS$315,170,FALSE)),"",VLOOKUP($AP23,'8'!$B$13:RS$315,170,FALSE))</f>
        <v/>
      </c>
      <c r="CQ23" s="93" t="str">
        <f>IF(ISNA(VLOOKUP($AP23,'8'!$B$13:RT$315,171,FALSE)),"",VLOOKUP($AP23,'8'!$B$13:RT$315,171,FALSE))</f>
        <v/>
      </c>
      <c r="CR23" s="93" t="str">
        <f>IF(ISNA(VLOOKUP($AP23,'8'!$B$13:RU$315,172,FALSE)),"",VLOOKUP($AP23,'8'!$B$13:RU$315,172,FALSE))</f>
        <v/>
      </c>
      <c r="CS23" s="93" t="str">
        <f>IF(ISNA(VLOOKUP($AP23,'8'!$B$13:RV$315,173,FALSE)),"",VLOOKUP($AP23,'8'!$B$13:RV$315,173,FALSE))</f>
        <v/>
      </c>
      <c r="CT23" s="93" t="str">
        <f>IF(ISNA(VLOOKUP($AP23,'8'!$B$13:RW$375,174,FALSE)),"",VLOOKUP($AP23,'8'!$B$13:RW$375,174,FALSE))</f>
        <v/>
      </c>
      <c r="CU23" s="93" t="str">
        <f>IF(ISNA(VLOOKUP($AP23,'8'!$B$13:RX$315,175,FALSE)),"",VLOOKUP($AP23,'8'!$B$13:RX$315,175,FALSE))</f>
        <v/>
      </c>
    </row>
    <row r="24" spans="1:99" ht="16.350000000000001" customHeight="1">
      <c r="A24" s="409">
        <v>18</v>
      </c>
      <c r="B24" s="431" t="str">
        <f>IF(AND(H$3=""),"",IF(ISNA(VLOOKUP(C24,'8'!$B$13:PZ$315,2,FALSE)),"",VLOOKUP(C24,'8'!$B$13:PZ$315,2,FALSE)))</f>
        <v/>
      </c>
      <c r="C24" s="429" t="str">
        <f>IF(AND(H$3=""),"",IF(AND('8'!B30=""),"",'8'!B30))</f>
        <v/>
      </c>
      <c r="D24" s="395"/>
      <c r="E24" s="93" t="str">
        <f t="shared" si="3"/>
        <v/>
      </c>
      <c r="F24" s="93" t="str">
        <f t="shared" si="4"/>
        <v/>
      </c>
      <c r="G24" s="93" t="str">
        <f t="shared" si="5"/>
        <v/>
      </c>
      <c r="H24" s="93" t="str">
        <f t="shared" si="6"/>
        <v/>
      </c>
      <c r="I24" s="93" t="str">
        <f t="shared" si="7"/>
        <v/>
      </c>
      <c r="J24" s="97" t="str">
        <f t="shared" si="0"/>
        <v/>
      </c>
      <c r="K24" s="395"/>
      <c r="L24" s="424" t="str">
        <f t="shared" si="1"/>
        <v/>
      </c>
      <c r="O24" s="994"/>
      <c r="P24" s="995"/>
      <c r="Q24" s="996"/>
      <c r="R24" s="154"/>
      <c r="T24" s="409">
        <v>18</v>
      </c>
      <c r="U24" s="426" t="str">
        <f>IF(AND(H$3=""),"",IF(ISNA(VLOOKUP(V24,'8'!$B$13:PZ$315,2,FALSE)),"",VLOOKUP(V24,'8'!$B$13:PZ$315,2,FALSE)))</f>
        <v/>
      </c>
      <c r="V24" s="428" t="str">
        <f>IF(AND(H$3=""),"",IF(AND('8'!B30=""),"",'8'!B30))</f>
        <v/>
      </c>
      <c r="W24" s="428" t="str">
        <f t="shared" si="8"/>
        <v/>
      </c>
      <c r="X24" s="466" t="str">
        <f>IF(AND(V24=""),"",IF(ISNA(VLOOKUP(V24,$AP$7:CV$94,43,FALSE)),"",VLOOKUP(V24,$AP$7:CV$94,43,FALSE)))</f>
        <v/>
      </c>
      <c r="Y24" s="466" t="str">
        <f>IF(AND(V24=""),"",IF(ISNA(VLOOKUP(V24,$AP$7:CV$94,44,FALSE)),"",VLOOKUP(V24,$AP$7:CV$94,44,FALSE)))</f>
        <v/>
      </c>
      <c r="Z24" s="466" t="str">
        <f>IF(AND(V24=""),"",IF(ISNA(VLOOKUP(V24,$AP$7:CV$94,50,FALSE)),"",VLOOKUP(V24,$AP$7:CV$94,50,FALSE)))</f>
        <v/>
      </c>
      <c r="AA24" s="466" t="str">
        <f>IF(AND(V24=""),"",IF(ISNA(VLOOKUP(V24,$AP$7:CV$94,51,FALSE)),"",VLOOKUP(V24,$AP$7:CV$94,51,FALSE)))</f>
        <v/>
      </c>
      <c r="AB24" s="466" t="str">
        <f>IF(AND(V24=""),"",IF(ISNA(VLOOKUP(V24,$AP$7:CV$94,57,FALSE)),"",VLOOKUP(V24,$AP$7:CV$94,57,FALSE)))</f>
        <v/>
      </c>
      <c r="AC24" s="466" t="str">
        <f>IF(AND(V24=""),"",IF(ISNA(VLOOKUP(V24,$AP$7:CV$94,58,FALSE)),"",VLOOKUP(V24,$AP$7:CV$94,58,FALSE)))</f>
        <v/>
      </c>
      <c r="AD24" s="97"/>
      <c r="AG24" s="50" t="str">
        <f t="shared" si="9"/>
        <v/>
      </c>
      <c r="AH24" s="50" t="str">
        <f t="shared" si="10"/>
        <v/>
      </c>
      <c r="AI24" s="313" t="str">
        <f t="shared" si="2"/>
        <v/>
      </c>
      <c r="AJ24" s="154"/>
      <c r="AM24" s="313" t="str">
        <f t="shared" si="11"/>
        <v/>
      </c>
      <c r="AO24" s="409">
        <v>18</v>
      </c>
      <c r="AP24" s="397" t="str">
        <f>IF(AND('8'!B30=""),"",'8'!B30)</f>
        <v/>
      </c>
      <c r="AQ24" s="93" t="str">
        <f>IF(ISNA(VLOOKUP($AP24,'8'!$B$13:PZ$315,8,FALSE)),"",VLOOKUP($AP24,'8'!$B$13:PZ$315,8,FALSE))</f>
        <v/>
      </c>
      <c r="AR24" s="93" t="str">
        <f>IF(ISNA(VLOOKUP($AP24,'8'!$B$13:QA$315,12,FALSE)),"",VLOOKUP($AP24,'8'!$B$13:QA$315,12,FALSE))</f>
        <v/>
      </c>
      <c r="AS24" s="93" t="str">
        <f>IF(ISNA(VLOOKUP($AP24,'8'!$B$13:QB$315,16,FALSE)),"",VLOOKUP($AP24,'8'!$B$13:QB$315,16,FALSE))</f>
        <v/>
      </c>
      <c r="AT24" s="93" t="str">
        <f>IF(ISNA(VLOOKUP($AP24,'8'!$B$13:QC$315,20,FALSE)),"",VLOOKUP($AP24,'8'!$B$13:QC$315,20,FALSE))</f>
        <v/>
      </c>
      <c r="AU24" s="93" t="str">
        <f t="shared" si="12"/>
        <v/>
      </c>
      <c r="AV24" s="409">
        <v>18</v>
      </c>
      <c r="AW24" s="93" t="str">
        <f>IF(ISNA(VLOOKUP($AP24,'8'!$B$13:QF$315,33,FALSE)),"",VLOOKUP($AP24,'8'!$B$13:QF$315,33,FALSE))</f>
        <v/>
      </c>
      <c r="AX24" s="93" t="str">
        <f>IF(ISNA(VLOOKUP($AP24,'8'!$B$13:QG$315,37,FALSE)),"",VLOOKUP($AP24,'8'!$B$13:QG$315,37,FALSE))</f>
        <v/>
      </c>
      <c r="AY24" s="93" t="str">
        <f>IF(ISNA(VLOOKUP($AP24,'8'!$B$13:QH$315,41,FALSE)),"",VLOOKUP($AP24,'8'!$B$13:QH$315,41,FALSE))</f>
        <v/>
      </c>
      <c r="AZ24" s="93" t="str">
        <f>IF(ISNA(VLOOKUP($AP24,'8'!$B$13:QI$315,45,FALSE)),"",VLOOKUP($AP24,'8'!$B$13:QI$315,45,FALSE))</f>
        <v/>
      </c>
      <c r="BA24" s="93" t="str">
        <f t="shared" si="13"/>
        <v/>
      </c>
      <c r="BB24" s="409">
        <v>18</v>
      </c>
      <c r="BC24" s="93" t="str">
        <f>IF(ISNA(VLOOKUP($AP24,'8'!$B$13:QL$315,58,FALSE)),"",VLOOKUP($AP24,'8'!$B$13:QL$315,58,FALSE))</f>
        <v/>
      </c>
      <c r="BD24" s="93" t="str">
        <f>IF(ISNA(VLOOKUP($AP24,'8'!$B$13:QM$315,62,FALSE)),"",VLOOKUP($AP24,'8'!$B$13:QM$315,62,FALSE))</f>
        <v/>
      </c>
      <c r="BE24" s="93" t="str">
        <f>IF(ISNA(VLOOKUP($AP24,'8'!$B$13:QN$315,66,FALSE)),"",VLOOKUP($AP24,'8'!$B$13:QN$315,66,FALSE))</f>
        <v/>
      </c>
      <c r="BF24" s="93" t="str">
        <f>IF(ISNA(VLOOKUP($AP24,'8'!$B$13:QO$315,70,FALSE)),"",VLOOKUP($AP24,'8'!$B$13:QO$315,70,FALSE))</f>
        <v/>
      </c>
      <c r="BG24" s="93" t="str">
        <f t="shared" si="14"/>
        <v/>
      </c>
      <c r="BH24" s="409">
        <v>18</v>
      </c>
      <c r="BI24" s="93" t="str">
        <f>IF(ISNA(VLOOKUP($AP24,'8'!$B$13:QR$315,83,FALSE)),"",VLOOKUP($AP24,'8'!$B$13:QR$315,83,FALSE))</f>
        <v/>
      </c>
      <c r="BJ24" s="93" t="str">
        <f>IF(ISNA(VLOOKUP($AP24,'8'!$B$13:QS$315,87,FALSE)),"",VLOOKUP($AP24,'8'!$B$13:QS$315,87,FALSE))</f>
        <v/>
      </c>
      <c r="BK24" s="93" t="str">
        <f>IF(ISNA(VLOOKUP($AP24,'8'!$B$13:QT$315,91,FALSE)),"",VLOOKUP($AP24,'8'!$B$13:QT$315,91,FALSE))</f>
        <v/>
      </c>
      <c r="BL24" s="93" t="str">
        <f>IF(ISNA(VLOOKUP($AP24,'8'!$B$13:QU$315,95,FALSE)),"",VLOOKUP($AP24,'8'!$B$13:QU$315,95,FALSE))</f>
        <v/>
      </c>
      <c r="BM24" s="93" t="str">
        <f t="shared" si="15"/>
        <v/>
      </c>
      <c r="BN24" s="409">
        <v>18</v>
      </c>
      <c r="BO24" s="93" t="str">
        <f>IF(ISNA(VLOOKUP($AP24,'8'!$B$13:QY$315,108,FALSE)),"",VLOOKUP($AP24,'8'!$B$13:QY$315,108,FALSE))</f>
        <v/>
      </c>
      <c r="BP24" s="93" t="str">
        <f>IF(ISNA(VLOOKUP($AP24,'8'!$B$13:QZ$315,112,FALSE)),"",VLOOKUP($AP24,'8'!$B$13:QZ$315,112,FALSE))</f>
        <v/>
      </c>
      <c r="BQ24" s="93" t="str">
        <f>IF(ISNA(VLOOKUP($AP24,'8'!$B$13:RA$315,116,FALSE)),"",VLOOKUP($AP24,'8'!$B$13:RA$315,116,FALSE))</f>
        <v/>
      </c>
      <c r="BR24" s="93" t="str">
        <f>IF(ISNA(VLOOKUP($AP24,'8'!$B$13:RB$315,120,FALSE)),"",VLOOKUP($AP24,'8'!$B$13:RB$315,120,FALSE))</f>
        <v/>
      </c>
      <c r="BS24" s="93" t="str">
        <f t="shared" si="16"/>
        <v/>
      </c>
      <c r="BT24" s="409">
        <v>18</v>
      </c>
      <c r="BU24" s="93" t="str">
        <f>IF(ISNA(VLOOKUP($AP24,'8'!$B$13:RE$315,133,FALSE)),"",VLOOKUP($AP24,'8'!$B$13:RE$315,133,FALSE))</f>
        <v/>
      </c>
      <c r="BV24" s="93" t="str">
        <f>IF(ISNA(VLOOKUP($AP24,'8'!$B$13:RF$315,137,FALSE)),"",VLOOKUP($AP24,'8'!$B$13:RF$315,137,FALSE))</f>
        <v/>
      </c>
      <c r="BW24" s="93" t="str">
        <f>IF(ISNA(VLOOKUP($AP24,'8'!$B$13:RG$315,141,FALSE)),"",VLOOKUP($AP24,'8'!$B$13:RG$315,141,FALSE))</f>
        <v/>
      </c>
      <c r="BX24" s="93" t="str">
        <f>IF(ISNA(VLOOKUP($AP24,'8'!$B$13:RH$315,145,FALSE)),"",VLOOKUP($AP24,'8'!$B$13:RH$315,145,FALSE))</f>
        <v/>
      </c>
      <c r="BY24" s="93" t="str">
        <f t="shared" si="17"/>
        <v/>
      </c>
      <c r="BZ24" s="409">
        <v>18</v>
      </c>
      <c r="CA24" s="93" t="str">
        <f>IF(ISNA(VLOOKUP($AP24,'8'!$B$13:RE$315,155,FALSE)),"",VLOOKUP($AP24,'8'!$B$13:RE$315,155,FALSE))</f>
        <v/>
      </c>
      <c r="CB24" s="93" t="str">
        <f>IF(ISNA(VLOOKUP($AP24,'8'!$B$13:RF$315,156,FALSE)),"",VLOOKUP($AP24,'8'!$B$13:RF$315,156,FALSE))</f>
        <v/>
      </c>
      <c r="CC24" s="93" t="str">
        <f>IF(ISNA(VLOOKUP($AP24,'8'!$B$13:RG$315,157,FALSE)),"",VLOOKUP($AP24,'8'!$B$13:RG$315,157,FALSE))</f>
        <v/>
      </c>
      <c r="CD24" s="93" t="str">
        <f>IF(ISNA(VLOOKUP($AP24,'8'!$B$13:RH$315,158,FALSE)),"",VLOOKUP($AP24,'8'!$B$13:RH$315,158,FALSE))</f>
        <v/>
      </c>
      <c r="CE24" s="93" t="str">
        <f>IF(ISNA(VLOOKUP($AP24,'8'!$B$13:RI$315,159,FALSE)),"",VLOOKUP($AP24,'8'!$B$13:RI$315,159,FALSE))</f>
        <v/>
      </c>
      <c r="CF24" s="93" t="str">
        <f>IF(ISNA(VLOOKUP($AP24,'8'!$B$13:RJ$315,160,FALSE)),"",VLOOKUP($AP24,'8'!$B$13:RJ$315,160,FALSE))</f>
        <v/>
      </c>
      <c r="CG24" s="93" t="str">
        <f>IF(ISNA(VLOOKUP($AP24,'8'!$B$13:RK$315,161,FALSE)),"",VLOOKUP($AP24,'8'!$B$13:RK$315,161,FALSE))</f>
        <v/>
      </c>
      <c r="CH24" s="93" t="str">
        <f>IF(ISNA(VLOOKUP($AP24,'8'!$B$13:RK$315,162,FALSE)),"",VLOOKUP($AP24,'8'!$B$13:RK$315,162,FALSE))</f>
        <v/>
      </c>
      <c r="CI24" s="93" t="str">
        <f>IF(ISNA(VLOOKUP($AP24,'8'!$B$13:RL$315,163,FALSE)),"",VLOOKUP($AP24,'8'!$B$13:RL$315,163,FALSE))</f>
        <v/>
      </c>
      <c r="CJ24" s="93" t="str">
        <f>IF(ISNA(VLOOKUP($AP24,'8'!$B$13:RM$315,164,FALSE)),"",VLOOKUP($AP24,'8'!$B$13:RM$315,164,FALSE))</f>
        <v/>
      </c>
      <c r="CK24" s="93" t="str">
        <f>IF(ISNA(VLOOKUP($AP24,'8'!$B$13:RN$315,165,FALSE)),"",VLOOKUP($AP24,'8'!$B$13:RN$315,165,FALSE))</f>
        <v/>
      </c>
      <c r="CL24" s="93" t="str">
        <f>IF(ISNA(VLOOKUP($AP24,'8'!$B$13:RO$315,166,FALSE)),"",VLOOKUP($AP24,'8'!$B$13:RO$315,166,FALSE))</f>
        <v/>
      </c>
      <c r="CM24" s="93" t="str">
        <f>IF(ISNA(VLOOKUP($AP24,'8'!$B$13:RP$315,167,FALSE)),"",VLOOKUP($AP24,'8'!$B$13:RP$315,167,FALSE))</f>
        <v/>
      </c>
      <c r="CN24" s="93" t="str">
        <f>IF(ISNA(VLOOKUP($AP24,'8'!$B$13:RQ$315,168,FALSE)),"",VLOOKUP($AP24,'8'!$B$13:RQ$315,168,FALSE))</f>
        <v/>
      </c>
      <c r="CO24" s="93" t="str">
        <f>IF(ISNA(VLOOKUP($AP24,'8'!$B$13:RR$315,169,FALSE)),"",VLOOKUP($AP24,'8'!$B$13:RR$315,169,FALSE))</f>
        <v/>
      </c>
      <c r="CP24" s="93" t="str">
        <f>IF(ISNA(VLOOKUP($AP24,'8'!$B$13:RS$315,170,FALSE)),"",VLOOKUP($AP24,'8'!$B$13:RS$315,170,FALSE))</f>
        <v/>
      </c>
      <c r="CQ24" s="93" t="str">
        <f>IF(ISNA(VLOOKUP($AP24,'8'!$B$13:RT$315,171,FALSE)),"",VLOOKUP($AP24,'8'!$B$13:RT$315,171,FALSE))</f>
        <v/>
      </c>
      <c r="CR24" s="93" t="str">
        <f>IF(ISNA(VLOOKUP($AP24,'8'!$B$13:RU$315,172,FALSE)),"",VLOOKUP($AP24,'8'!$B$13:RU$315,172,FALSE))</f>
        <v/>
      </c>
      <c r="CS24" s="93" t="str">
        <f>IF(ISNA(VLOOKUP($AP24,'8'!$B$13:RV$315,173,FALSE)),"",VLOOKUP($AP24,'8'!$B$13:RV$315,173,FALSE))</f>
        <v/>
      </c>
      <c r="CT24" s="93" t="str">
        <f>IF(ISNA(VLOOKUP($AP24,'8'!$B$13:RW$375,174,FALSE)),"",VLOOKUP($AP24,'8'!$B$13:RW$375,174,FALSE))</f>
        <v/>
      </c>
      <c r="CU24" s="93" t="str">
        <f>IF(ISNA(VLOOKUP($AP24,'8'!$B$13:RX$315,175,FALSE)),"",VLOOKUP($AP24,'8'!$B$13:RX$315,175,FALSE))</f>
        <v/>
      </c>
    </row>
    <row r="25" spans="1:99" ht="16.350000000000001" customHeight="1">
      <c r="A25" s="409">
        <v>19</v>
      </c>
      <c r="B25" s="431" t="str">
        <f>IF(AND(H$3=""),"",IF(ISNA(VLOOKUP(C25,'8'!$B$13:PZ$315,2,FALSE)),"",VLOOKUP(C25,'8'!$B$13:PZ$315,2,FALSE)))</f>
        <v/>
      </c>
      <c r="C25" s="429" t="str">
        <f>IF(AND(H$3=""),"",IF(AND('8'!B31=""),"",'8'!B31))</f>
        <v/>
      </c>
      <c r="D25" s="395"/>
      <c r="E25" s="93" t="str">
        <f t="shared" si="3"/>
        <v/>
      </c>
      <c r="F25" s="93" t="str">
        <f t="shared" si="4"/>
        <v/>
      </c>
      <c r="G25" s="93" t="str">
        <f t="shared" si="5"/>
        <v/>
      </c>
      <c r="H25" s="93" t="str">
        <f t="shared" si="6"/>
        <v/>
      </c>
      <c r="I25" s="93" t="str">
        <f t="shared" si="7"/>
        <v/>
      </c>
      <c r="J25" s="97" t="str">
        <f t="shared" si="0"/>
        <v/>
      </c>
      <c r="K25" s="395"/>
      <c r="L25" s="424" t="str">
        <f t="shared" si="1"/>
        <v/>
      </c>
      <c r="O25" s="994"/>
      <c r="P25" s="995"/>
      <c r="Q25" s="996"/>
      <c r="R25" s="154"/>
      <c r="T25" s="409">
        <v>19</v>
      </c>
      <c r="U25" s="426" t="str">
        <f>IF(AND(H$3=""),"",IF(ISNA(VLOOKUP(V25,'8'!$B$13:PZ$315,2,FALSE)),"",VLOOKUP(V25,'8'!$B$13:PZ$315,2,FALSE)))</f>
        <v/>
      </c>
      <c r="V25" s="428" t="str">
        <f>IF(AND(H$3=""),"",IF(AND('8'!B31=""),"",'8'!B31))</f>
        <v/>
      </c>
      <c r="W25" s="428" t="str">
        <f t="shared" si="8"/>
        <v/>
      </c>
      <c r="X25" s="466" t="str">
        <f>IF(AND(V25=""),"",IF(ISNA(VLOOKUP(V25,$AP$7:CV$94,43,FALSE)),"",VLOOKUP(V25,$AP$7:CV$94,43,FALSE)))</f>
        <v/>
      </c>
      <c r="Y25" s="466" t="str">
        <f>IF(AND(V25=""),"",IF(ISNA(VLOOKUP(V25,$AP$7:CV$94,44,FALSE)),"",VLOOKUP(V25,$AP$7:CV$94,44,FALSE)))</f>
        <v/>
      </c>
      <c r="Z25" s="466" t="str">
        <f>IF(AND(V25=""),"",IF(ISNA(VLOOKUP(V25,$AP$7:CV$94,50,FALSE)),"",VLOOKUP(V25,$AP$7:CV$94,50,FALSE)))</f>
        <v/>
      </c>
      <c r="AA25" s="466" t="str">
        <f>IF(AND(V25=""),"",IF(ISNA(VLOOKUP(V25,$AP$7:CV$94,51,FALSE)),"",VLOOKUP(V25,$AP$7:CV$94,51,FALSE)))</f>
        <v/>
      </c>
      <c r="AB25" s="466" t="str">
        <f>IF(AND(V25=""),"",IF(ISNA(VLOOKUP(V25,$AP$7:CV$94,57,FALSE)),"",VLOOKUP(V25,$AP$7:CV$94,57,FALSE)))</f>
        <v/>
      </c>
      <c r="AC25" s="466" t="str">
        <f>IF(AND(V25=""),"",IF(ISNA(VLOOKUP(V25,$AP$7:CV$94,58,FALSE)),"",VLOOKUP(V25,$AP$7:CV$94,58,FALSE)))</f>
        <v/>
      </c>
      <c r="AD25" s="97"/>
      <c r="AG25" s="50" t="str">
        <f t="shared" si="9"/>
        <v/>
      </c>
      <c r="AH25" s="50" t="str">
        <f t="shared" si="10"/>
        <v/>
      </c>
      <c r="AI25" s="313" t="str">
        <f t="shared" si="2"/>
        <v/>
      </c>
      <c r="AM25" s="313" t="str">
        <f t="shared" si="11"/>
        <v/>
      </c>
      <c r="AO25" s="409">
        <v>19</v>
      </c>
      <c r="AP25" s="397" t="str">
        <f>IF(AND('8'!B31=""),"",'8'!B31)</f>
        <v/>
      </c>
      <c r="AQ25" s="93" t="str">
        <f>IF(ISNA(VLOOKUP($AP25,'8'!$B$13:PZ$315,8,FALSE)),"",VLOOKUP($AP25,'8'!$B$13:PZ$315,8,FALSE))</f>
        <v/>
      </c>
      <c r="AR25" s="93" t="str">
        <f>IF(ISNA(VLOOKUP($AP25,'8'!$B$13:QA$315,12,FALSE)),"",VLOOKUP($AP25,'8'!$B$13:QA$315,12,FALSE))</f>
        <v/>
      </c>
      <c r="AS25" s="93" t="str">
        <f>IF(ISNA(VLOOKUP($AP25,'8'!$B$13:QB$315,16,FALSE)),"",VLOOKUP($AP25,'8'!$B$13:QB$315,16,FALSE))</f>
        <v/>
      </c>
      <c r="AT25" s="93" t="str">
        <f>IF(ISNA(VLOOKUP($AP25,'8'!$B$13:QC$315,20,FALSE)),"",VLOOKUP($AP25,'8'!$B$13:QC$315,20,FALSE))</f>
        <v/>
      </c>
      <c r="AU25" s="93" t="str">
        <f t="shared" si="12"/>
        <v/>
      </c>
      <c r="AV25" s="409">
        <v>19</v>
      </c>
      <c r="AW25" s="93" t="str">
        <f>IF(ISNA(VLOOKUP($AP25,'8'!$B$13:QF$315,33,FALSE)),"",VLOOKUP($AP25,'8'!$B$13:QF$315,33,FALSE))</f>
        <v/>
      </c>
      <c r="AX25" s="93" t="str">
        <f>IF(ISNA(VLOOKUP($AP25,'8'!$B$13:QG$315,37,FALSE)),"",VLOOKUP($AP25,'8'!$B$13:QG$315,37,FALSE))</f>
        <v/>
      </c>
      <c r="AY25" s="93" t="str">
        <f>IF(ISNA(VLOOKUP($AP25,'8'!$B$13:QH$315,41,FALSE)),"",VLOOKUP($AP25,'8'!$B$13:QH$315,41,FALSE))</f>
        <v/>
      </c>
      <c r="AZ25" s="93" t="str">
        <f>IF(ISNA(VLOOKUP($AP25,'8'!$B$13:QI$315,45,FALSE)),"",VLOOKUP($AP25,'8'!$B$13:QI$315,45,FALSE))</f>
        <v/>
      </c>
      <c r="BA25" s="93" t="str">
        <f t="shared" si="13"/>
        <v/>
      </c>
      <c r="BB25" s="409">
        <v>19</v>
      </c>
      <c r="BC25" s="93" t="str">
        <f>IF(ISNA(VLOOKUP($AP25,'8'!$B$13:QL$315,58,FALSE)),"",VLOOKUP($AP25,'8'!$B$13:QL$315,58,FALSE))</f>
        <v/>
      </c>
      <c r="BD25" s="93" t="str">
        <f>IF(ISNA(VLOOKUP($AP25,'8'!$B$13:QM$315,62,FALSE)),"",VLOOKUP($AP25,'8'!$B$13:QM$315,62,FALSE))</f>
        <v/>
      </c>
      <c r="BE25" s="93" t="str">
        <f>IF(ISNA(VLOOKUP($AP25,'8'!$B$13:QN$315,66,FALSE)),"",VLOOKUP($AP25,'8'!$B$13:QN$315,66,FALSE))</f>
        <v/>
      </c>
      <c r="BF25" s="93" t="str">
        <f>IF(ISNA(VLOOKUP($AP25,'8'!$B$13:QO$315,70,FALSE)),"",VLOOKUP($AP25,'8'!$B$13:QO$315,70,FALSE))</f>
        <v/>
      </c>
      <c r="BG25" s="93" t="str">
        <f t="shared" si="14"/>
        <v/>
      </c>
      <c r="BH25" s="409">
        <v>19</v>
      </c>
      <c r="BI25" s="93" t="str">
        <f>IF(ISNA(VLOOKUP($AP25,'8'!$B$13:QR$315,83,FALSE)),"",VLOOKUP($AP25,'8'!$B$13:QR$315,83,FALSE))</f>
        <v/>
      </c>
      <c r="BJ25" s="93" t="str">
        <f>IF(ISNA(VLOOKUP($AP25,'8'!$B$13:QS$315,87,FALSE)),"",VLOOKUP($AP25,'8'!$B$13:QS$315,87,FALSE))</f>
        <v/>
      </c>
      <c r="BK25" s="93" t="str">
        <f>IF(ISNA(VLOOKUP($AP25,'8'!$B$13:QT$315,91,FALSE)),"",VLOOKUP($AP25,'8'!$B$13:QT$315,91,FALSE))</f>
        <v/>
      </c>
      <c r="BL25" s="93" t="str">
        <f>IF(ISNA(VLOOKUP($AP25,'8'!$B$13:QU$315,95,FALSE)),"",VLOOKUP($AP25,'8'!$B$13:QU$315,95,FALSE))</f>
        <v/>
      </c>
      <c r="BM25" s="93" t="str">
        <f t="shared" si="15"/>
        <v/>
      </c>
      <c r="BN25" s="409">
        <v>19</v>
      </c>
      <c r="BO25" s="93" t="str">
        <f>IF(ISNA(VLOOKUP($AP25,'8'!$B$13:QY$315,108,FALSE)),"",VLOOKUP($AP25,'8'!$B$13:QY$315,108,FALSE))</f>
        <v/>
      </c>
      <c r="BP25" s="93" t="str">
        <f>IF(ISNA(VLOOKUP($AP25,'8'!$B$13:QZ$315,112,FALSE)),"",VLOOKUP($AP25,'8'!$B$13:QZ$315,112,FALSE))</f>
        <v/>
      </c>
      <c r="BQ25" s="93" t="str">
        <f>IF(ISNA(VLOOKUP($AP25,'8'!$B$13:RA$315,116,FALSE)),"",VLOOKUP($AP25,'8'!$B$13:RA$315,116,FALSE))</f>
        <v/>
      </c>
      <c r="BR25" s="93" t="str">
        <f>IF(ISNA(VLOOKUP($AP25,'8'!$B$13:RB$315,120,FALSE)),"",VLOOKUP($AP25,'8'!$B$13:RB$315,120,FALSE))</f>
        <v/>
      </c>
      <c r="BS25" s="93" t="str">
        <f t="shared" si="16"/>
        <v/>
      </c>
      <c r="BT25" s="409">
        <v>19</v>
      </c>
      <c r="BU25" s="93" t="str">
        <f>IF(ISNA(VLOOKUP($AP25,'8'!$B$13:RE$315,133,FALSE)),"",VLOOKUP($AP25,'8'!$B$13:RE$315,133,FALSE))</f>
        <v/>
      </c>
      <c r="BV25" s="93" t="str">
        <f>IF(ISNA(VLOOKUP($AP25,'8'!$B$13:RF$315,137,FALSE)),"",VLOOKUP($AP25,'8'!$B$13:RF$315,137,FALSE))</f>
        <v/>
      </c>
      <c r="BW25" s="93" t="str">
        <f>IF(ISNA(VLOOKUP($AP25,'8'!$B$13:RG$315,141,FALSE)),"",VLOOKUP($AP25,'8'!$B$13:RG$315,141,FALSE))</f>
        <v/>
      </c>
      <c r="BX25" s="93" t="str">
        <f>IF(ISNA(VLOOKUP($AP25,'8'!$B$13:RH$315,145,FALSE)),"",VLOOKUP($AP25,'8'!$B$13:RH$315,145,FALSE))</f>
        <v/>
      </c>
      <c r="BY25" s="93" t="str">
        <f t="shared" si="17"/>
        <v/>
      </c>
      <c r="BZ25" s="409">
        <v>19</v>
      </c>
      <c r="CA25" s="93" t="str">
        <f>IF(ISNA(VLOOKUP($AP25,'8'!$B$13:RE$315,155,FALSE)),"",VLOOKUP($AP25,'8'!$B$13:RE$315,155,FALSE))</f>
        <v/>
      </c>
      <c r="CB25" s="93" t="str">
        <f>IF(ISNA(VLOOKUP($AP25,'8'!$B$13:RF$315,156,FALSE)),"",VLOOKUP($AP25,'8'!$B$13:RF$315,156,FALSE))</f>
        <v/>
      </c>
      <c r="CC25" s="93" t="str">
        <f>IF(ISNA(VLOOKUP($AP25,'8'!$B$13:RG$315,157,FALSE)),"",VLOOKUP($AP25,'8'!$B$13:RG$315,157,FALSE))</f>
        <v/>
      </c>
      <c r="CD25" s="93" t="str">
        <f>IF(ISNA(VLOOKUP($AP25,'8'!$B$13:RH$315,158,FALSE)),"",VLOOKUP($AP25,'8'!$B$13:RH$315,158,FALSE))</f>
        <v/>
      </c>
      <c r="CE25" s="93" t="str">
        <f>IF(ISNA(VLOOKUP($AP25,'8'!$B$13:RI$315,159,FALSE)),"",VLOOKUP($AP25,'8'!$B$13:RI$315,159,FALSE))</f>
        <v/>
      </c>
      <c r="CF25" s="93" t="str">
        <f>IF(ISNA(VLOOKUP($AP25,'8'!$B$13:RJ$315,160,FALSE)),"",VLOOKUP($AP25,'8'!$B$13:RJ$315,160,FALSE))</f>
        <v/>
      </c>
      <c r="CG25" s="93" t="str">
        <f>IF(ISNA(VLOOKUP($AP25,'8'!$B$13:RK$315,161,FALSE)),"",VLOOKUP($AP25,'8'!$B$13:RK$315,161,FALSE))</f>
        <v/>
      </c>
      <c r="CH25" s="93" t="str">
        <f>IF(ISNA(VLOOKUP($AP25,'8'!$B$13:RK$315,162,FALSE)),"",VLOOKUP($AP25,'8'!$B$13:RK$315,162,FALSE))</f>
        <v/>
      </c>
      <c r="CI25" s="93" t="str">
        <f>IF(ISNA(VLOOKUP($AP25,'8'!$B$13:RL$315,163,FALSE)),"",VLOOKUP($AP25,'8'!$B$13:RL$315,163,FALSE))</f>
        <v/>
      </c>
      <c r="CJ25" s="93" t="str">
        <f>IF(ISNA(VLOOKUP($AP25,'8'!$B$13:RM$315,164,FALSE)),"",VLOOKUP($AP25,'8'!$B$13:RM$315,164,FALSE))</f>
        <v/>
      </c>
      <c r="CK25" s="93" t="str">
        <f>IF(ISNA(VLOOKUP($AP25,'8'!$B$13:RN$315,165,FALSE)),"",VLOOKUP($AP25,'8'!$B$13:RN$315,165,FALSE))</f>
        <v/>
      </c>
      <c r="CL25" s="93" t="str">
        <f>IF(ISNA(VLOOKUP($AP25,'8'!$B$13:RO$315,166,FALSE)),"",VLOOKUP($AP25,'8'!$B$13:RO$315,166,FALSE))</f>
        <v/>
      </c>
      <c r="CM25" s="93" t="str">
        <f>IF(ISNA(VLOOKUP($AP25,'8'!$B$13:RP$315,167,FALSE)),"",VLOOKUP($AP25,'8'!$B$13:RP$315,167,FALSE))</f>
        <v/>
      </c>
      <c r="CN25" s="93" t="str">
        <f>IF(ISNA(VLOOKUP($AP25,'8'!$B$13:RQ$315,168,FALSE)),"",VLOOKUP($AP25,'8'!$B$13:RQ$315,168,FALSE))</f>
        <v/>
      </c>
      <c r="CO25" s="93" t="str">
        <f>IF(ISNA(VLOOKUP($AP25,'8'!$B$13:RR$315,169,FALSE)),"",VLOOKUP($AP25,'8'!$B$13:RR$315,169,FALSE))</f>
        <v/>
      </c>
      <c r="CP25" s="93" t="str">
        <f>IF(ISNA(VLOOKUP($AP25,'8'!$B$13:RS$315,170,FALSE)),"",VLOOKUP($AP25,'8'!$B$13:RS$315,170,FALSE))</f>
        <v/>
      </c>
      <c r="CQ25" s="93" t="str">
        <f>IF(ISNA(VLOOKUP($AP25,'8'!$B$13:RT$315,171,FALSE)),"",VLOOKUP($AP25,'8'!$B$13:RT$315,171,FALSE))</f>
        <v/>
      </c>
      <c r="CR25" s="93" t="str">
        <f>IF(ISNA(VLOOKUP($AP25,'8'!$B$13:RU$315,172,FALSE)),"",VLOOKUP($AP25,'8'!$B$13:RU$315,172,FALSE))</f>
        <v/>
      </c>
      <c r="CS25" s="93" t="str">
        <f>IF(ISNA(VLOOKUP($AP25,'8'!$B$13:RV$315,173,FALSE)),"",VLOOKUP($AP25,'8'!$B$13:RV$315,173,FALSE))</f>
        <v/>
      </c>
      <c r="CT25" s="93" t="str">
        <f>IF(ISNA(VLOOKUP($AP25,'8'!$B$13:RW$375,174,FALSE)),"",VLOOKUP($AP25,'8'!$B$13:RW$375,174,FALSE))</f>
        <v/>
      </c>
      <c r="CU25" s="93" t="str">
        <f>IF(ISNA(VLOOKUP($AP25,'8'!$B$13:RX$315,175,FALSE)),"",VLOOKUP($AP25,'8'!$B$13:RX$315,175,FALSE))</f>
        <v/>
      </c>
    </row>
    <row r="26" spans="1:99" ht="16.350000000000001" customHeight="1">
      <c r="A26" s="409">
        <v>20</v>
      </c>
      <c r="B26" s="431" t="str">
        <f>IF(AND(H$3=""),"",IF(ISNA(VLOOKUP(C26,'8'!$B$13:PZ$315,2,FALSE)),"",VLOOKUP(C26,'8'!$B$13:PZ$315,2,FALSE)))</f>
        <v/>
      </c>
      <c r="C26" s="429" t="str">
        <f>IF(AND(H$3=""),"",IF(AND('8'!B32=""),"",'8'!B32))</f>
        <v/>
      </c>
      <c r="D26" s="395"/>
      <c r="E26" s="93" t="str">
        <f t="shared" si="3"/>
        <v/>
      </c>
      <c r="F26" s="93" t="str">
        <f t="shared" si="4"/>
        <v/>
      </c>
      <c r="G26" s="93" t="str">
        <f t="shared" si="5"/>
        <v/>
      </c>
      <c r="H26" s="93" t="str">
        <f t="shared" si="6"/>
        <v/>
      </c>
      <c r="I26" s="93" t="str">
        <f t="shared" si="7"/>
        <v/>
      </c>
      <c r="J26" s="97" t="str">
        <f t="shared" si="0"/>
        <v/>
      </c>
      <c r="K26" s="395"/>
      <c r="L26" s="424" t="str">
        <f t="shared" si="1"/>
        <v/>
      </c>
      <c r="O26" s="994"/>
      <c r="P26" s="995"/>
      <c r="Q26" s="996"/>
      <c r="R26" s="154"/>
      <c r="T26" s="409">
        <v>20</v>
      </c>
      <c r="U26" s="426" t="str">
        <f>IF(AND(H$3=""),"",IF(ISNA(VLOOKUP(V26,'8'!$B$13:PZ$315,2,FALSE)),"",VLOOKUP(V26,'8'!$B$13:PZ$315,2,FALSE)))</f>
        <v/>
      </c>
      <c r="V26" s="428" t="str">
        <f>IF(AND(H$3=""),"",IF(AND('8'!B32=""),"",'8'!B32))</f>
        <v/>
      </c>
      <c r="W26" s="428" t="str">
        <f t="shared" si="8"/>
        <v/>
      </c>
      <c r="X26" s="466" t="str">
        <f>IF(AND(V26=""),"",IF(ISNA(VLOOKUP(V26,$AP$7:CV$94,43,FALSE)),"",VLOOKUP(V26,$AP$7:CV$94,43,FALSE)))</f>
        <v/>
      </c>
      <c r="Y26" s="466" t="str">
        <f>IF(AND(V26=""),"",IF(ISNA(VLOOKUP(V26,$AP$7:CV$94,44,FALSE)),"",VLOOKUP(V26,$AP$7:CV$94,44,FALSE)))</f>
        <v/>
      </c>
      <c r="Z26" s="466" t="str">
        <f>IF(AND(V26=""),"",IF(ISNA(VLOOKUP(V26,$AP$7:CV$94,50,FALSE)),"",VLOOKUP(V26,$AP$7:CV$94,50,FALSE)))</f>
        <v/>
      </c>
      <c r="AA26" s="466" t="str">
        <f>IF(AND(V26=""),"",IF(ISNA(VLOOKUP(V26,$AP$7:CV$94,51,FALSE)),"",VLOOKUP(V26,$AP$7:CV$94,51,FALSE)))</f>
        <v/>
      </c>
      <c r="AB26" s="466" t="str">
        <f>IF(AND(V26=""),"",IF(ISNA(VLOOKUP(V26,$AP$7:CV$94,57,FALSE)),"",VLOOKUP(V26,$AP$7:CV$94,57,FALSE)))</f>
        <v/>
      </c>
      <c r="AC26" s="466" t="str">
        <f>IF(AND(V26=""),"",IF(ISNA(VLOOKUP(V26,$AP$7:CV$94,58,FALSE)),"",VLOOKUP(V26,$AP$7:CV$94,58,FALSE)))</f>
        <v/>
      </c>
      <c r="AD26" s="97"/>
      <c r="AG26" s="50" t="str">
        <f t="shared" si="9"/>
        <v/>
      </c>
      <c r="AH26" s="50" t="str">
        <f t="shared" si="10"/>
        <v/>
      </c>
      <c r="AI26" s="313" t="str">
        <f t="shared" si="2"/>
        <v/>
      </c>
      <c r="AJ26" s="154"/>
      <c r="AM26" s="313" t="str">
        <f t="shared" si="11"/>
        <v/>
      </c>
      <c r="AO26" s="409">
        <v>20</v>
      </c>
      <c r="AP26" s="397" t="str">
        <f>IF(AND('8'!B32=""),"",'8'!B32)</f>
        <v/>
      </c>
      <c r="AQ26" s="93" t="str">
        <f>IF(ISNA(VLOOKUP($AP26,'8'!$B$13:PZ$315,8,FALSE)),"",VLOOKUP($AP26,'8'!$B$13:PZ$315,8,FALSE))</f>
        <v/>
      </c>
      <c r="AR26" s="93" t="str">
        <f>IF(ISNA(VLOOKUP($AP26,'8'!$B$13:QA$315,12,FALSE)),"",VLOOKUP($AP26,'8'!$B$13:QA$315,12,FALSE))</f>
        <v/>
      </c>
      <c r="AS26" s="93" t="str">
        <f>IF(ISNA(VLOOKUP($AP26,'8'!$B$13:QB$315,16,FALSE)),"",VLOOKUP($AP26,'8'!$B$13:QB$315,16,FALSE))</f>
        <v/>
      </c>
      <c r="AT26" s="93" t="str">
        <f>IF(ISNA(VLOOKUP($AP26,'8'!$B$13:QC$315,20,FALSE)),"",VLOOKUP($AP26,'8'!$B$13:QC$315,20,FALSE))</f>
        <v/>
      </c>
      <c r="AU26" s="93" t="str">
        <f t="shared" si="12"/>
        <v/>
      </c>
      <c r="AV26" s="409">
        <v>20</v>
      </c>
      <c r="AW26" s="93" t="str">
        <f>IF(ISNA(VLOOKUP($AP26,'8'!$B$13:QF$315,33,FALSE)),"",VLOOKUP($AP26,'8'!$B$13:QF$315,33,FALSE))</f>
        <v/>
      </c>
      <c r="AX26" s="93" t="str">
        <f>IF(ISNA(VLOOKUP($AP26,'8'!$B$13:QG$315,37,FALSE)),"",VLOOKUP($AP26,'8'!$B$13:QG$315,37,FALSE))</f>
        <v/>
      </c>
      <c r="AY26" s="93" t="str">
        <f>IF(ISNA(VLOOKUP($AP26,'8'!$B$13:QH$315,41,FALSE)),"",VLOOKUP($AP26,'8'!$B$13:QH$315,41,FALSE))</f>
        <v/>
      </c>
      <c r="AZ26" s="93" t="str">
        <f>IF(ISNA(VLOOKUP($AP26,'8'!$B$13:QI$315,45,FALSE)),"",VLOOKUP($AP26,'8'!$B$13:QI$315,45,FALSE))</f>
        <v/>
      </c>
      <c r="BA26" s="93" t="str">
        <f t="shared" si="13"/>
        <v/>
      </c>
      <c r="BB26" s="409">
        <v>20</v>
      </c>
      <c r="BC26" s="93" t="str">
        <f>IF(ISNA(VLOOKUP($AP26,'8'!$B$13:QL$315,58,FALSE)),"",VLOOKUP($AP26,'8'!$B$13:QL$315,58,FALSE))</f>
        <v/>
      </c>
      <c r="BD26" s="93" t="str">
        <f>IF(ISNA(VLOOKUP($AP26,'8'!$B$13:QM$315,62,FALSE)),"",VLOOKUP($AP26,'8'!$B$13:QM$315,62,FALSE))</f>
        <v/>
      </c>
      <c r="BE26" s="93" t="str">
        <f>IF(ISNA(VLOOKUP($AP26,'8'!$B$13:QN$315,66,FALSE)),"",VLOOKUP($AP26,'8'!$B$13:QN$315,66,FALSE))</f>
        <v/>
      </c>
      <c r="BF26" s="93" t="str">
        <f>IF(ISNA(VLOOKUP($AP26,'8'!$B$13:QO$315,70,FALSE)),"",VLOOKUP($AP26,'8'!$B$13:QO$315,70,FALSE))</f>
        <v/>
      </c>
      <c r="BG26" s="93" t="str">
        <f t="shared" si="14"/>
        <v/>
      </c>
      <c r="BH26" s="409">
        <v>20</v>
      </c>
      <c r="BI26" s="93" t="str">
        <f>IF(ISNA(VLOOKUP($AP26,'8'!$B$13:QR$315,83,FALSE)),"",VLOOKUP($AP26,'8'!$B$13:QR$315,83,FALSE))</f>
        <v/>
      </c>
      <c r="BJ26" s="93" t="str">
        <f>IF(ISNA(VLOOKUP($AP26,'8'!$B$13:QS$315,87,FALSE)),"",VLOOKUP($AP26,'8'!$B$13:QS$315,87,FALSE))</f>
        <v/>
      </c>
      <c r="BK26" s="93" t="str">
        <f>IF(ISNA(VLOOKUP($AP26,'8'!$B$13:QT$315,91,FALSE)),"",VLOOKUP($AP26,'8'!$B$13:QT$315,91,FALSE))</f>
        <v/>
      </c>
      <c r="BL26" s="93" t="str">
        <f>IF(ISNA(VLOOKUP($AP26,'8'!$B$13:QU$315,95,FALSE)),"",VLOOKUP($AP26,'8'!$B$13:QU$315,95,FALSE))</f>
        <v/>
      </c>
      <c r="BM26" s="93" t="str">
        <f t="shared" si="15"/>
        <v/>
      </c>
      <c r="BN26" s="409">
        <v>20</v>
      </c>
      <c r="BO26" s="93" t="str">
        <f>IF(ISNA(VLOOKUP($AP26,'8'!$B$13:QY$315,108,FALSE)),"",VLOOKUP($AP26,'8'!$B$13:QY$315,108,FALSE))</f>
        <v/>
      </c>
      <c r="BP26" s="93" t="str">
        <f>IF(ISNA(VLOOKUP($AP26,'8'!$B$13:QZ$315,112,FALSE)),"",VLOOKUP($AP26,'8'!$B$13:QZ$315,112,FALSE))</f>
        <v/>
      </c>
      <c r="BQ26" s="93" t="str">
        <f>IF(ISNA(VLOOKUP($AP26,'8'!$B$13:RA$315,116,FALSE)),"",VLOOKUP($AP26,'8'!$B$13:RA$315,116,FALSE))</f>
        <v/>
      </c>
      <c r="BR26" s="93" t="str">
        <f>IF(ISNA(VLOOKUP($AP26,'8'!$B$13:RB$315,120,FALSE)),"",VLOOKUP($AP26,'8'!$B$13:RB$315,120,FALSE))</f>
        <v/>
      </c>
      <c r="BS26" s="93" t="str">
        <f t="shared" si="16"/>
        <v/>
      </c>
      <c r="BT26" s="409">
        <v>20</v>
      </c>
      <c r="BU26" s="93" t="str">
        <f>IF(ISNA(VLOOKUP($AP26,'8'!$B$13:RE$315,133,FALSE)),"",VLOOKUP($AP26,'8'!$B$13:RE$315,133,FALSE))</f>
        <v/>
      </c>
      <c r="BV26" s="93" t="str">
        <f>IF(ISNA(VLOOKUP($AP26,'8'!$B$13:RF$315,137,FALSE)),"",VLOOKUP($AP26,'8'!$B$13:RF$315,137,FALSE))</f>
        <v/>
      </c>
      <c r="BW26" s="93" t="str">
        <f>IF(ISNA(VLOOKUP($AP26,'8'!$B$13:RG$315,141,FALSE)),"",VLOOKUP($AP26,'8'!$B$13:RG$315,141,FALSE))</f>
        <v/>
      </c>
      <c r="BX26" s="93" t="str">
        <f>IF(ISNA(VLOOKUP($AP26,'8'!$B$13:RH$315,145,FALSE)),"",VLOOKUP($AP26,'8'!$B$13:RH$315,145,FALSE))</f>
        <v/>
      </c>
      <c r="BY26" s="93" t="str">
        <f t="shared" si="17"/>
        <v/>
      </c>
      <c r="BZ26" s="409">
        <v>20</v>
      </c>
      <c r="CA26" s="93" t="str">
        <f>IF(ISNA(VLOOKUP($AP26,'8'!$B$13:RE$315,155,FALSE)),"",VLOOKUP($AP26,'8'!$B$13:RE$315,155,FALSE))</f>
        <v/>
      </c>
      <c r="CB26" s="93" t="str">
        <f>IF(ISNA(VLOOKUP($AP26,'8'!$B$13:RF$315,156,FALSE)),"",VLOOKUP($AP26,'8'!$B$13:RF$315,156,FALSE))</f>
        <v/>
      </c>
      <c r="CC26" s="93" t="str">
        <f>IF(ISNA(VLOOKUP($AP26,'8'!$B$13:RG$315,157,FALSE)),"",VLOOKUP($AP26,'8'!$B$13:RG$315,157,FALSE))</f>
        <v/>
      </c>
      <c r="CD26" s="93" t="str">
        <f>IF(ISNA(VLOOKUP($AP26,'8'!$B$13:RH$315,158,FALSE)),"",VLOOKUP($AP26,'8'!$B$13:RH$315,158,FALSE))</f>
        <v/>
      </c>
      <c r="CE26" s="93" t="str">
        <f>IF(ISNA(VLOOKUP($AP26,'8'!$B$13:RI$315,159,FALSE)),"",VLOOKUP($AP26,'8'!$B$13:RI$315,159,FALSE))</f>
        <v/>
      </c>
      <c r="CF26" s="93" t="str">
        <f>IF(ISNA(VLOOKUP($AP26,'8'!$B$13:RJ$315,160,FALSE)),"",VLOOKUP($AP26,'8'!$B$13:RJ$315,160,FALSE))</f>
        <v/>
      </c>
      <c r="CG26" s="93" t="str">
        <f>IF(ISNA(VLOOKUP($AP26,'8'!$B$13:RK$315,161,FALSE)),"",VLOOKUP($AP26,'8'!$B$13:RK$315,161,FALSE))</f>
        <v/>
      </c>
      <c r="CH26" s="93" t="str">
        <f>IF(ISNA(VLOOKUP($AP26,'8'!$B$13:RK$315,162,FALSE)),"",VLOOKUP($AP26,'8'!$B$13:RK$315,162,FALSE))</f>
        <v/>
      </c>
      <c r="CI26" s="93" t="str">
        <f>IF(ISNA(VLOOKUP($AP26,'8'!$B$13:RL$315,163,FALSE)),"",VLOOKUP($AP26,'8'!$B$13:RL$315,163,FALSE))</f>
        <v/>
      </c>
      <c r="CJ26" s="93" t="str">
        <f>IF(ISNA(VLOOKUP($AP26,'8'!$B$13:RM$315,164,FALSE)),"",VLOOKUP($AP26,'8'!$B$13:RM$315,164,FALSE))</f>
        <v/>
      </c>
      <c r="CK26" s="93" t="str">
        <f>IF(ISNA(VLOOKUP($AP26,'8'!$B$13:RN$315,165,FALSE)),"",VLOOKUP($AP26,'8'!$B$13:RN$315,165,FALSE))</f>
        <v/>
      </c>
      <c r="CL26" s="93" t="str">
        <f>IF(ISNA(VLOOKUP($AP26,'8'!$B$13:RO$315,166,FALSE)),"",VLOOKUP($AP26,'8'!$B$13:RO$315,166,FALSE))</f>
        <v/>
      </c>
      <c r="CM26" s="93" t="str">
        <f>IF(ISNA(VLOOKUP($AP26,'8'!$B$13:RP$315,167,FALSE)),"",VLOOKUP($AP26,'8'!$B$13:RP$315,167,FALSE))</f>
        <v/>
      </c>
      <c r="CN26" s="93" t="str">
        <f>IF(ISNA(VLOOKUP($AP26,'8'!$B$13:RQ$315,168,FALSE)),"",VLOOKUP($AP26,'8'!$B$13:RQ$315,168,FALSE))</f>
        <v/>
      </c>
      <c r="CO26" s="93" t="str">
        <f>IF(ISNA(VLOOKUP($AP26,'8'!$B$13:RR$315,169,FALSE)),"",VLOOKUP($AP26,'8'!$B$13:RR$315,169,FALSE))</f>
        <v/>
      </c>
      <c r="CP26" s="93" t="str">
        <f>IF(ISNA(VLOOKUP($AP26,'8'!$B$13:RS$315,170,FALSE)),"",VLOOKUP($AP26,'8'!$B$13:RS$315,170,FALSE))</f>
        <v/>
      </c>
      <c r="CQ26" s="93" t="str">
        <f>IF(ISNA(VLOOKUP($AP26,'8'!$B$13:RT$315,171,FALSE)),"",VLOOKUP($AP26,'8'!$B$13:RT$315,171,FALSE))</f>
        <v/>
      </c>
      <c r="CR26" s="93" t="str">
        <f>IF(ISNA(VLOOKUP($AP26,'8'!$B$13:RU$315,172,FALSE)),"",VLOOKUP($AP26,'8'!$B$13:RU$315,172,FALSE))</f>
        <v/>
      </c>
      <c r="CS26" s="93" t="str">
        <f>IF(ISNA(VLOOKUP($AP26,'8'!$B$13:RV$315,173,FALSE)),"",VLOOKUP($AP26,'8'!$B$13:RV$315,173,FALSE))</f>
        <v/>
      </c>
      <c r="CT26" s="93" t="str">
        <f>IF(ISNA(VLOOKUP($AP26,'8'!$B$13:RW$375,174,FALSE)),"",VLOOKUP($AP26,'8'!$B$13:RW$375,174,FALSE))</f>
        <v/>
      </c>
      <c r="CU26" s="93" t="str">
        <f>IF(ISNA(VLOOKUP($AP26,'8'!$B$13:RX$315,175,FALSE)),"",VLOOKUP($AP26,'8'!$B$13:RX$315,175,FALSE))</f>
        <v/>
      </c>
    </row>
    <row r="27" spans="1:99" ht="16.350000000000001" customHeight="1">
      <c r="A27" s="409">
        <v>21</v>
      </c>
      <c r="B27" s="431" t="str">
        <f>IF(AND(H$3=""),"",IF(ISNA(VLOOKUP(C27,'8'!$B$13:PZ$315,2,FALSE)),"",VLOOKUP(C27,'8'!$B$13:PZ$315,2,FALSE)))</f>
        <v/>
      </c>
      <c r="C27" s="429" t="str">
        <f>IF(AND(H$3=""),"",IF(AND('8'!B33=""),"",'8'!B33))</f>
        <v/>
      </c>
      <c r="D27" s="395"/>
      <c r="E27" s="93" t="str">
        <f t="shared" si="3"/>
        <v/>
      </c>
      <c r="F27" s="93" t="str">
        <f t="shared" si="4"/>
        <v/>
      </c>
      <c r="G27" s="93" t="str">
        <f t="shared" si="5"/>
        <v/>
      </c>
      <c r="H27" s="93" t="str">
        <f t="shared" si="6"/>
        <v/>
      </c>
      <c r="I27" s="93" t="str">
        <f t="shared" si="7"/>
        <v/>
      </c>
      <c r="J27" s="97" t="str">
        <f t="shared" si="0"/>
        <v/>
      </c>
      <c r="K27" s="395"/>
      <c r="L27" s="424" t="str">
        <f t="shared" si="1"/>
        <v/>
      </c>
      <c r="O27" s="994"/>
      <c r="P27" s="995"/>
      <c r="Q27" s="996"/>
      <c r="R27" s="154"/>
      <c r="T27" s="409">
        <v>21</v>
      </c>
      <c r="U27" s="426" t="str">
        <f>IF(AND(H$3=""),"",IF(ISNA(VLOOKUP(V27,'8'!$B$13:PZ$315,2,FALSE)),"",VLOOKUP(V27,'8'!$B$13:PZ$315,2,FALSE)))</f>
        <v/>
      </c>
      <c r="V27" s="428" t="str">
        <f>IF(AND(H$3=""),"",IF(AND('8'!B33=""),"",'8'!B33))</f>
        <v/>
      </c>
      <c r="W27" s="428" t="str">
        <f t="shared" si="8"/>
        <v/>
      </c>
      <c r="X27" s="466" t="str">
        <f>IF(AND(V27=""),"",IF(ISNA(VLOOKUP(V27,$AP$7:CV$94,43,FALSE)),"",VLOOKUP(V27,$AP$7:CV$94,43,FALSE)))</f>
        <v/>
      </c>
      <c r="Y27" s="466" t="str">
        <f>IF(AND(V27=""),"",IF(ISNA(VLOOKUP(V27,$AP$7:CV$94,44,FALSE)),"",VLOOKUP(V27,$AP$7:CV$94,44,FALSE)))</f>
        <v/>
      </c>
      <c r="Z27" s="466" t="str">
        <f>IF(AND(V27=""),"",IF(ISNA(VLOOKUP(V27,$AP$7:CV$94,50,FALSE)),"",VLOOKUP(V27,$AP$7:CV$94,50,FALSE)))</f>
        <v/>
      </c>
      <c r="AA27" s="466" t="str">
        <f>IF(AND(V27=""),"",IF(ISNA(VLOOKUP(V27,$AP$7:CV$94,51,FALSE)),"",VLOOKUP(V27,$AP$7:CV$94,51,FALSE)))</f>
        <v/>
      </c>
      <c r="AB27" s="466" t="str">
        <f>IF(AND(V27=""),"",IF(ISNA(VLOOKUP(V27,$AP$7:CV$94,57,FALSE)),"",VLOOKUP(V27,$AP$7:CV$94,57,FALSE)))</f>
        <v/>
      </c>
      <c r="AC27" s="466" t="str">
        <f>IF(AND(V27=""),"",IF(ISNA(VLOOKUP(V27,$AP$7:CV$94,58,FALSE)),"",VLOOKUP(V27,$AP$7:CV$94,58,FALSE)))</f>
        <v/>
      </c>
      <c r="AD27" s="97"/>
      <c r="AG27" s="50" t="str">
        <f t="shared" si="9"/>
        <v/>
      </c>
      <c r="AH27" s="50" t="str">
        <f t="shared" si="10"/>
        <v/>
      </c>
      <c r="AI27" s="313" t="str">
        <f t="shared" si="2"/>
        <v/>
      </c>
      <c r="AM27" s="313" t="str">
        <f t="shared" si="11"/>
        <v/>
      </c>
      <c r="AO27" s="409">
        <v>21</v>
      </c>
      <c r="AP27" s="397" t="str">
        <f>IF(AND('8'!B33=""),"",'8'!B33)</f>
        <v/>
      </c>
      <c r="AQ27" s="93" t="str">
        <f>IF(ISNA(VLOOKUP($AP27,'8'!$B$13:PZ$315,8,FALSE)),"",VLOOKUP($AP27,'8'!$B$13:PZ$315,8,FALSE))</f>
        <v/>
      </c>
      <c r="AR27" s="93" t="str">
        <f>IF(ISNA(VLOOKUP($AP27,'8'!$B$13:QA$315,12,FALSE)),"",VLOOKUP($AP27,'8'!$B$13:QA$315,12,FALSE))</f>
        <v/>
      </c>
      <c r="AS27" s="93" t="str">
        <f>IF(ISNA(VLOOKUP($AP27,'8'!$B$13:QB$315,16,FALSE)),"",VLOOKUP($AP27,'8'!$B$13:QB$315,16,FALSE))</f>
        <v/>
      </c>
      <c r="AT27" s="93" t="str">
        <f>IF(ISNA(VLOOKUP($AP27,'8'!$B$13:QC$315,20,FALSE)),"",VLOOKUP($AP27,'8'!$B$13:QC$315,20,FALSE))</f>
        <v/>
      </c>
      <c r="AU27" s="93" t="str">
        <f t="shared" si="12"/>
        <v/>
      </c>
      <c r="AV27" s="409">
        <v>21</v>
      </c>
      <c r="AW27" s="93" t="str">
        <f>IF(ISNA(VLOOKUP($AP27,'8'!$B$13:QF$315,33,FALSE)),"",VLOOKUP($AP27,'8'!$B$13:QF$315,33,FALSE))</f>
        <v/>
      </c>
      <c r="AX27" s="93" t="str">
        <f>IF(ISNA(VLOOKUP($AP27,'8'!$B$13:QG$315,37,FALSE)),"",VLOOKUP($AP27,'8'!$B$13:QG$315,37,FALSE))</f>
        <v/>
      </c>
      <c r="AY27" s="93" t="str">
        <f>IF(ISNA(VLOOKUP($AP27,'8'!$B$13:QH$315,41,FALSE)),"",VLOOKUP($AP27,'8'!$B$13:QH$315,41,FALSE))</f>
        <v/>
      </c>
      <c r="AZ27" s="93" t="str">
        <f>IF(ISNA(VLOOKUP($AP27,'8'!$B$13:QI$315,45,FALSE)),"",VLOOKUP($AP27,'8'!$B$13:QI$315,45,FALSE))</f>
        <v/>
      </c>
      <c r="BA27" s="93" t="str">
        <f t="shared" si="13"/>
        <v/>
      </c>
      <c r="BB27" s="409">
        <v>21</v>
      </c>
      <c r="BC27" s="93" t="str">
        <f>IF(ISNA(VLOOKUP($AP27,'8'!$B$13:QL$315,58,FALSE)),"",VLOOKUP($AP27,'8'!$B$13:QL$315,58,FALSE))</f>
        <v/>
      </c>
      <c r="BD27" s="93" t="str">
        <f>IF(ISNA(VLOOKUP($AP27,'8'!$B$13:QM$315,62,FALSE)),"",VLOOKUP($AP27,'8'!$B$13:QM$315,62,FALSE))</f>
        <v/>
      </c>
      <c r="BE27" s="93" t="str">
        <f>IF(ISNA(VLOOKUP($AP27,'8'!$B$13:QN$315,66,FALSE)),"",VLOOKUP($AP27,'8'!$B$13:QN$315,66,FALSE))</f>
        <v/>
      </c>
      <c r="BF27" s="93" t="str">
        <f>IF(ISNA(VLOOKUP($AP27,'8'!$B$13:QO$315,70,FALSE)),"",VLOOKUP($AP27,'8'!$B$13:QO$315,70,FALSE))</f>
        <v/>
      </c>
      <c r="BG27" s="93" t="str">
        <f t="shared" si="14"/>
        <v/>
      </c>
      <c r="BH27" s="409">
        <v>21</v>
      </c>
      <c r="BI27" s="93" t="str">
        <f>IF(ISNA(VLOOKUP($AP27,'8'!$B$13:QR$315,83,FALSE)),"",VLOOKUP($AP27,'8'!$B$13:QR$315,83,FALSE))</f>
        <v/>
      </c>
      <c r="BJ27" s="93" t="str">
        <f>IF(ISNA(VLOOKUP($AP27,'8'!$B$13:QS$315,87,FALSE)),"",VLOOKUP($AP27,'8'!$B$13:QS$315,87,FALSE))</f>
        <v/>
      </c>
      <c r="BK27" s="93" t="str">
        <f>IF(ISNA(VLOOKUP($AP27,'8'!$B$13:QT$315,91,FALSE)),"",VLOOKUP($AP27,'8'!$B$13:QT$315,91,FALSE))</f>
        <v/>
      </c>
      <c r="BL27" s="93" t="str">
        <f>IF(ISNA(VLOOKUP($AP27,'8'!$B$13:QU$315,95,FALSE)),"",VLOOKUP($AP27,'8'!$B$13:QU$315,95,FALSE))</f>
        <v/>
      </c>
      <c r="BM27" s="93" t="str">
        <f t="shared" si="15"/>
        <v/>
      </c>
      <c r="BN27" s="409">
        <v>21</v>
      </c>
      <c r="BO27" s="93" t="str">
        <f>IF(ISNA(VLOOKUP($AP27,'8'!$B$13:QY$315,108,FALSE)),"",VLOOKUP($AP27,'8'!$B$13:QY$315,108,FALSE))</f>
        <v/>
      </c>
      <c r="BP27" s="93" t="str">
        <f>IF(ISNA(VLOOKUP($AP27,'8'!$B$13:QZ$315,112,FALSE)),"",VLOOKUP($AP27,'8'!$B$13:QZ$315,112,FALSE))</f>
        <v/>
      </c>
      <c r="BQ27" s="93" t="str">
        <f>IF(ISNA(VLOOKUP($AP27,'8'!$B$13:RA$315,116,FALSE)),"",VLOOKUP($AP27,'8'!$B$13:RA$315,116,FALSE))</f>
        <v/>
      </c>
      <c r="BR27" s="93" t="str">
        <f>IF(ISNA(VLOOKUP($AP27,'8'!$B$13:RB$315,120,FALSE)),"",VLOOKUP($AP27,'8'!$B$13:RB$315,120,FALSE))</f>
        <v/>
      </c>
      <c r="BS27" s="93" t="str">
        <f t="shared" si="16"/>
        <v/>
      </c>
      <c r="BT27" s="409">
        <v>21</v>
      </c>
      <c r="BU27" s="93" t="str">
        <f>IF(ISNA(VLOOKUP($AP27,'8'!$B$13:RE$315,133,FALSE)),"",VLOOKUP($AP27,'8'!$B$13:RE$315,133,FALSE))</f>
        <v/>
      </c>
      <c r="BV27" s="93" t="str">
        <f>IF(ISNA(VLOOKUP($AP27,'8'!$B$13:RF$315,137,FALSE)),"",VLOOKUP($AP27,'8'!$B$13:RF$315,137,FALSE))</f>
        <v/>
      </c>
      <c r="BW27" s="93" t="str">
        <f>IF(ISNA(VLOOKUP($AP27,'8'!$B$13:RG$315,141,FALSE)),"",VLOOKUP($AP27,'8'!$B$13:RG$315,141,FALSE))</f>
        <v/>
      </c>
      <c r="BX27" s="93" t="str">
        <f>IF(ISNA(VLOOKUP($AP27,'8'!$B$13:RH$315,145,FALSE)),"",VLOOKUP($AP27,'8'!$B$13:RH$315,145,FALSE))</f>
        <v/>
      </c>
      <c r="BY27" s="93" t="str">
        <f t="shared" si="17"/>
        <v/>
      </c>
      <c r="BZ27" s="409">
        <v>21</v>
      </c>
      <c r="CA27" s="93" t="str">
        <f>IF(ISNA(VLOOKUP($AP27,'8'!$B$13:RE$315,155,FALSE)),"",VLOOKUP($AP27,'8'!$B$13:RE$315,155,FALSE))</f>
        <v/>
      </c>
      <c r="CB27" s="93" t="str">
        <f>IF(ISNA(VLOOKUP($AP27,'8'!$B$13:RF$315,156,FALSE)),"",VLOOKUP($AP27,'8'!$B$13:RF$315,156,FALSE))</f>
        <v/>
      </c>
      <c r="CC27" s="93" t="str">
        <f>IF(ISNA(VLOOKUP($AP27,'8'!$B$13:RG$315,157,FALSE)),"",VLOOKUP($AP27,'8'!$B$13:RG$315,157,FALSE))</f>
        <v/>
      </c>
      <c r="CD27" s="93" t="str">
        <f>IF(ISNA(VLOOKUP($AP27,'8'!$B$13:RH$315,158,FALSE)),"",VLOOKUP($AP27,'8'!$B$13:RH$315,158,FALSE))</f>
        <v/>
      </c>
      <c r="CE27" s="93" t="str">
        <f>IF(ISNA(VLOOKUP($AP27,'8'!$B$13:RI$315,159,FALSE)),"",VLOOKUP($AP27,'8'!$B$13:RI$315,159,FALSE))</f>
        <v/>
      </c>
      <c r="CF27" s="93" t="str">
        <f>IF(ISNA(VLOOKUP($AP27,'8'!$B$13:RJ$315,160,FALSE)),"",VLOOKUP($AP27,'8'!$B$13:RJ$315,160,FALSE))</f>
        <v/>
      </c>
      <c r="CG27" s="93" t="str">
        <f>IF(ISNA(VLOOKUP($AP27,'8'!$B$13:RK$315,161,FALSE)),"",VLOOKUP($AP27,'8'!$B$13:RK$315,161,FALSE))</f>
        <v/>
      </c>
      <c r="CH27" s="93" t="str">
        <f>IF(ISNA(VLOOKUP($AP27,'8'!$B$13:RK$315,162,FALSE)),"",VLOOKUP($AP27,'8'!$B$13:RK$315,162,FALSE))</f>
        <v/>
      </c>
      <c r="CI27" s="93" t="str">
        <f>IF(ISNA(VLOOKUP($AP27,'8'!$B$13:RL$315,163,FALSE)),"",VLOOKUP($AP27,'8'!$B$13:RL$315,163,FALSE))</f>
        <v/>
      </c>
      <c r="CJ27" s="93" t="str">
        <f>IF(ISNA(VLOOKUP($AP27,'8'!$B$13:RM$315,164,FALSE)),"",VLOOKUP($AP27,'8'!$B$13:RM$315,164,FALSE))</f>
        <v/>
      </c>
      <c r="CK27" s="93" t="str">
        <f>IF(ISNA(VLOOKUP($AP27,'8'!$B$13:RN$315,165,FALSE)),"",VLOOKUP($AP27,'8'!$B$13:RN$315,165,FALSE))</f>
        <v/>
      </c>
      <c r="CL27" s="93" t="str">
        <f>IF(ISNA(VLOOKUP($AP27,'8'!$B$13:RO$315,166,FALSE)),"",VLOOKUP($AP27,'8'!$B$13:RO$315,166,FALSE))</f>
        <v/>
      </c>
      <c r="CM27" s="93" t="str">
        <f>IF(ISNA(VLOOKUP($AP27,'8'!$B$13:RP$315,167,FALSE)),"",VLOOKUP($AP27,'8'!$B$13:RP$315,167,FALSE))</f>
        <v/>
      </c>
      <c r="CN27" s="93" t="str">
        <f>IF(ISNA(VLOOKUP($AP27,'8'!$B$13:RQ$315,168,FALSE)),"",VLOOKUP($AP27,'8'!$B$13:RQ$315,168,FALSE))</f>
        <v/>
      </c>
      <c r="CO27" s="93" t="str">
        <f>IF(ISNA(VLOOKUP($AP27,'8'!$B$13:RR$315,169,FALSE)),"",VLOOKUP($AP27,'8'!$B$13:RR$315,169,FALSE))</f>
        <v/>
      </c>
      <c r="CP27" s="93" t="str">
        <f>IF(ISNA(VLOOKUP($AP27,'8'!$B$13:RS$315,170,FALSE)),"",VLOOKUP($AP27,'8'!$B$13:RS$315,170,FALSE))</f>
        <v/>
      </c>
      <c r="CQ27" s="93" t="str">
        <f>IF(ISNA(VLOOKUP($AP27,'8'!$B$13:RT$315,171,FALSE)),"",VLOOKUP($AP27,'8'!$B$13:RT$315,171,FALSE))</f>
        <v/>
      </c>
      <c r="CR27" s="93" t="str">
        <f>IF(ISNA(VLOOKUP($AP27,'8'!$B$13:RU$315,172,FALSE)),"",VLOOKUP($AP27,'8'!$B$13:RU$315,172,FALSE))</f>
        <v/>
      </c>
      <c r="CS27" s="93" t="str">
        <f>IF(ISNA(VLOOKUP($AP27,'8'!$B$13:RV$315,173,FALSE)),"",VLOOKUP($AP27,'8'!$B$13:RV$315,173,FALSE))</f>
        <v/>
      </c>
      <c r="CT27" s="93" t="str">
        <f>IF(ISNA(VLOOKUP($AP27,'8'!$B$13:RW$375,174,FALSE)),"",VLOOKUP($AP27,'8'!$B$13:RW$375,174,FALSE))</f>
        <v/>
      </c>
      <c r="CU27" s="93" t="str">
        <f>IF(ISNA(VLOOKUP($AP27,'8'!$B$13:RX$315,175,FALSE)),"",VLOOKUP($AP27,'8'!$B$13:RX$315,175,FALSE))</f>
        <v/>
      </c>
    </row>
    <row r="28" spans="1:99" ht="16.350000000000001" customHeight="1">
      <c r="A28" s="409">
        <v>22</v>
      </c>
      <c r="B28" s="431" t="str">
        <f>IF(AND(H$3=""),"",IF(ISNA(VLOOKUP(C28,'8'!$B$13:PZ$315,2,FALSE)),"",VLOOKUP(C28,'8'!$B$13:PZ$315,2,FALSE)))</f>
        <v/>
      </c>
      <c r="C28" s="429" t="str">
        <f>IF(AND(H$3=""),"",IF(AND('8'!B34=""),"",'8'!B34))</f>
        <v/>
      </c>
      <c r="D28" s="395"/>
      <c r="E28" s="93" t="str">
        <f t="shared" si="3"/>
        <v/>
      </c>
      <c r="F28" s="93" t="str">
        <f t="shared" si="4"/>
        <v/>
      </c>
      <c r="G28" s="93" t="str">
        <f t="shared" si="5"/>
        <v/>
      </c>
      <c r="H28" s="93" t="str">
        <f t="shared" si="6"/>
        <v/>
      </c>
      <c r="I28" s="93" t="str">
        <f t="shared" si="7"/>
        <v/>
      </c>
      <c r="J28" s="97" t="str">
        <f t="shared" si="0"/>
        <v/>
      </c>
      <c r="K28" s="395"/>
      <c r="L28" s="424" t="str">
        <f t="shared" si="1"/>
        <v/>
      </c>
      <c r="O28" s="994"/>
      <c r="P28" s="995"/>
      <c r="Q28" s="996"/>
      <c r="R28" s="154"/>
      <c r="T28" s="409">
        <v>22</v>
      </c>
      <c r="U28" s="426" t="str">
        <f>IF(AND(H$3=""),"",IF(ISNA(VLOOKUP(V28,'8'!$B$13:PZ$315,2,FALSE)),"",VLOOKUP(V28,'8'!$B$13:PZ$315,2,FALSE)))</f>
        <v/>
      </c>
      <c r="V28" s="428" t="str">
        <f>IF(AND(H$3=""),"",IF(AND('8'!B34=""),"",'8'!B34))</f>
        <v/>
      </c>
      <c r="W28" s="428" t="str">
        <f t="shared" si="8"/>
        <v/>
      </c>
      <c r="X28" s="466" t="str">
        <f>IF(AND(V28=""),"",IF(ISNA(VLOOKUP(V28,$AP$7:CV$94,43,FALSE)),"",VLOOKUP(V28,$AP$7:CV$94,43,FALSE)))</f>
        <v/>
      </c>
      <c r="Y28" s="466" t="str">
        <f>IF(AND(V28=""),"",IF(ISNA(VLOOKUP(V28,$AP$7:CV$94,44,FALSE)),"",VLOOKUP(V28,$AP$7:CV$94,44,FALSE)))</f>
        <v/>
      </c>
      <c r="Z28" s="466" t="str">
        <f>IF(AND(V28=""),"",IF(ISNA(VLOOKUP(V28,$AP$7:CV$94,50,FALSE)),"",VLOOKUP(V28,$AP$7:CV$94,50,FALSE)))</f>
        <v/>
      </c>
      <c r="AA28" s="466" t="str">
        <f>IF(AND(V28=""),"",IF(ISNA(VLOOKUP(V28,$AP$7:CV$94,51,FALSE)),"",VLOOKUP(V28,$AP$7:CV$94,51,FALSE)))</f>
        <v/>
      </c>
      <c r="AB28" s="466" t="str">
        <f>IF(AND(V28=""),"",IF(ISNA(VLOOKUP(V28,$AP$7:CV$94,57,FALSE)),"",VLOOKUP(V28,$AP$7:CV$94,57,FALSE)))</f>
        <v/>
      </c>
      <c r="AC28" s="466" t="str">
        <f>IF(AND(V28=""),"",IF(ISNA(VLOOKUP(V28,$AP$7:CV$94,58,FALSE)),"",VLOOKUP(V28,$AP$7:CV$94,58,FALSE)))</f>
        <v/>
      </c>
      <c r="AD28" s="97"/>
      <c r="AG28" s="50" t="str">
        <f t="shared" si="9"/>
        <v/>
      </c>
      <c r="AH28" s="50" t="str">
        <f t="shared" si="10"/>
        <v/>
      </c>
      <c r="AI28" s="313" t="str">
        <f t="shared" si="2"/>
        <v/>
      </c>
      <c r="AJ28" s="154"/>
      <c r="AM28" s="313" t="str">
        <f t="shared" si="11"/>
        <v/>
      </c>
      <c r="AO28" s="409">
        <v>22</v>
      </c>
      <c r="AP28" s="397" t="str">
        <f>IF(AND('8'!B34=""),"",'8'!B34)</f>
        <v/>
      </c>
      <c r="AQ28" s="93" t="str">
        <f>IF(ISNA(VLOOKUP($AP28,'8'!$B$13:PZ$315,8,FALSE)),"",VLOOKUP($AP28,'8'!$B$13:PZ$315,8,FALSE))</f>
        <v/>
      </c>
      <c r="AR28" s="93" t="str">
        <f>IF(ISNA(VLOOKUP($AP28,'8'!$B$13:QA$315,12,FALSE)),"",VLOOKUP($AP28,'8'!$B$13:QA$315,12,FALSE))</f>
        <v/>
      </c>
      <c r="AS28" s="93" t="str">
        <f>IF(ISNA(VLOOKUP($AP28,'8'!$B$13:QB$315,16,FALSE)),"",VLOOKUP($AP28,'8'!$B$13:QB$315,16,FALSE))</f>
        <v/>
      </c>
      <c r="AT28" s="93" t="str">
        <f>IF(ISNA(VLOOKUP($AP28,'8'!$B$13:QC$315,20,FALSE)),"",VLOOKUP($AP28,'8'!$B$13:QC$315,20,FALSE))</f>
        <v/>
      </c>
      <c r="AU28" s="93" t="str">
        <f t="shared" si="12"/>
        <v/>
      </c>
      <c r="AV28" s="409">
        <v>22</v>
      </c>
      <c r="AW28" s="93" t="str">
        <f>IF(ISNA(VLOOKUP($AP28,'8'!$B$13:QF$315,33,FALSE)),"",VLOOKUP($AP28,'8'!$B$13:QF$315,33,FALSE))</f>
        <v/>
      </c>
      <c r="AX28" s="93" t="str">
        <f>IF(ISNA(VLOOKUP($AP28,'8'!$B$13:QG$315,37,FALSE)),"",VLOOKUP($AP28,'8'!$B$13:QG$315,37,FALSE))</f>
        <v/>
      </c>
      <c r="AY28" s="93" t="str">
        <f>IF(ISNA(VLOOKUP($AP28,'8'!$B$13:QH$315,41,FALSE)),"",VLOOKUP($AP28,'8'!$B$13:QH$315,41,FALSE))</f>
        <v/>
      </c>
      <c r="AZ28" s="93" t="str">
        <f>IF(ISNA(VLOOKUP($AP28,'8'!$B$13:QI$315,45,FALSE)),"",VLOOKUP($AP28,'8'!$B$13:QI$315,45,FALSE))</f>
        <v/>
      </c>
      <c r="BA28" s="93" t="str">
        <f t="shared" si="13"/>
        <v/>
      </c>
      <c r="BB28" s="409">
        <v>22</v>
      </c>
      <c r="BC28" s="93" t="str">
        <f>IF(ISNA(VLOOKUP($AP28,'8'!$B$13:QL$315,58,FALSE)),"",VLOOKUP($AP28,'8'!$B$13:QL$315,58,FALSE))</f>
        <v/>
      </c>
      <c r="BD28" s="93" t="str">
        <f>IF(ISNA(VLOOKUP($AP28,'8'!$B$13:QM$315,62,FALSE)),"",VLOOKUP($AP28,'8'!$B$13:QM$315,62,FALSE))</f>
        <v/>
      </c>
      <c r="BE28" s="93" t="str">
        <f>IF(ISNA(VLOOKUP($AP28,'8'!$B$13:QN$315,66,FALSE)),"",VLOOKUP($AP28,'8'!$B$13:QN$315,66,FALSE))</f>
        <v/>
      </c>
      <c r="BF28" s="93" t="str">
        <f>IF(ISNA(VLOOKUP($AP28,'8'!$B$13:QO$315,70,FALSE)),"",VLOOKUP($AP28,'8'!$B$13:QO$315,70,FALSE))</f>
        <v/>
      </c>
      <c r="BG28" s="93" t="str">
        <f t="shared" si="14"/>
        <v/>
      </c>
      <c r="BH28" s="409">
        <v>22</v>
      </c>
      <c r="BI28" s="93" t="str">
        <f>IF(ISNA(VLOOKUP($AP28,'8'!$B$13:QR$315,83,FALSE)),"",VLOOKUP($AP28,'8'!$B$13:QR$315,83,FALSE))</f>
        <v/>
      </c>
      <c r="BJ28" s="93" t="str">
        <f>IF(ISNA(VLOOKUP($AP28,'8'!$B$13:QS$315,87,FALSE)),"",VLOOKUP($AP28,'8'!$B$13:QS$315,87,FALSE))</f>
        <v/>
      </c>
      <c r="BK28" s="93" t="str">
        <f>IF(ISNA(VLOOKUP($AP28,'8'!$B$13:QT$315,91,FALSE)),"",VLOOKUP($AP28,'8'!$B$13:QT$315,91,FALSE))</f>
        <v/>
      </c>
      <c r="BL28" s="93" t="str">
        <f>IF(ISNA(VLOOKUP($AP28,'8'!$B$13:QU$315,95,FALSE)),"",VLOOKUP($AP28,'8'!$B$13:QU$315,95,FALSE))</f>
        <v/>
      </c>
      <c r="BM28" s="93" t="str">
        <f t="shared" si="15"/>
        <v/>
      </c>
      <c r="BN28" s="409">
        <v>22</v>
      </c>
      <c r="BO28" s="93" t="str">
        <f>IF(ISNA(VLOOKUP($AP28,'8'!$B$13:QY$315,108,FALSE)),"",VLOOKUP($AP28,'8'!$B$13:QY$315,108,FALSE))</f>
        <v/>
      </c>
      <c r="BP28" s="93" t="str">
        <f>IF(ISNA(VLOOKUP($AP28,'8'!$B$13:QZ$315,112,FALSE)),"",VLOOKUP($AP28,'8'!$B$13:QZ$315,112,FALSE))</f>
        <v/>
      </c>
      <c r="BQ28" s="93" t="str">
        <f>IF(ISNA(VLOOKUP($AP28,'8'!$B$13:RA$315,116,FALSE)),"",VLOOKUP($AP28,'8'!$B$13:RA$315,116,FALSE))</f>
        <v/>
      </c>
      <c r="BR28" s="93" t="str">
        <f>IF(ISNA(VLOOKUP($AP28,'8'!$B$13:RB$315,120,FALSE)),"",VLOOKUP($AP28,'8'!$B$13:RB$315,120,FALSE))</f>
        <v/>
      </c>
      <c r="BS28" s="93" t="str">
        <f t="shared" si="16"/>
        <v/>
      </c>
      <c r="BT28" s="409">
        <v>22</v>
      </c>
      <c r="BU28" s="93" t="str">
        <f>IF(ISNA(VLOOKUP($AP28,'8'!$B$13:RE$315,133,FALSE)),"",VLOOKUP($AP28,'8'!$B$13:RE$315,133,FALSE))</f>
        <v/>
      </c>
      <c r="BV28" s="93" t="str">
        <f>IF(ISNA(VLOOKUP($AP28,'8'!$B$13:RF$315,137,FALSE)),"",VLOOKUP($AP28,'8'!$B$13:RF$315,137,FALSE))</f>
        <v/>
      </c>
      <c r="BW28" s="93" t="str">
        <f>IF(ISNA(VLOOKUP($AP28,'8'!$B$13:RG$315,141,FALSE)),"",VLOOKUP($AP28,'8'!$B$13:RG$315,141,FALSE))</f>
        <v/>
      </c>
      <c r="BX28" s="93" t="str">
        <f>IF(ISNA(VLOOKUP($AP28,'8'!$B$13:RH$315,145,FALSE)),"",VLOOKUP($AP28,'8'!$B$13:RH$315,145,FALSE))</f>
        <v/>
      </c>
      <c r="BY28" s="93" t="str">
        <f t="shared" si="17"/>
        <v/>
      </c>
      <c r="BZ28" s="409">
        <v>22</v>
      </c>
      <c r="CA28" s="93" t="str">
        <f>IF(ISNA(VLOOKUP($AP28,'8'!$B$13:RE$315,155,FALSE)),"",VLOOKUP($AP28,'8'!$B$13:RE$315,155,FALSE))</f>
        <v/>
      </c>
      <c r="CB28" s="93" t="str">
        <f>IF(ISNA(VLOOKUP($AP28,'8'!$B$13:RF$315,156,FALSE)),"",VLOOKUP($AP28,'8'!$B$13:RF$315,156,FALSE))</f>
        <v/>
      </c>
      <c r="CC28" s="93" t="str">
        <f>IF(ISNA(VLOOKUP($AP28,'8'!$B$13:RG$315,157,FALSE)),"",VLOOKUP($AP28,'8'!$B$13:RG$315,157,FALSE))</f>
        <v/>
      </c>
      <c r="CD28" s="93" t="str">
        <f>IF(ISNA(VLOOKUP($AP28,'8'!$B$13:RH$315,158,FALSE)),"",VLOOKUP($AP28,'8'!$B$13:RH$315,158,FALSE))</f>
        <v/>
      </c>
      <c r="CE28" s="93" t="str">
        <f>IF(ISNA(VLOOKUP($AP28,'8'!$B$13:RI$315,159,FALSE)),"",VLOOKUP($AP28,'8'!$B$13:RI$315,159,FALSE))</f>
        <v/>
      </c>
      <c r="CF28" s="93" t="str">
        <f>IF(ISNA(VLOOKUP($AP28,'8'!$B$13:RJ$315,160,FALSE)),"",VLOOKUP($AP28,'8'!$B$13:RJ$315,160,FALSE))</f>
        <v/>
      </c>
      <c r="CG28" s="93" t="str">
        <f>IF(ISNA(VLOOKUP($AP28,'8'!$B$13:RK$315,161,FALSE)),"",VLOOKUP($AP28,'8'!$B$13:RK$315,161,FALSE))</f>
        <v/>
      </c>
      <c r="CH28" s="93" t="str">
        <f>IF(ISNA(VLOOKUP($AP28,'8'!$B$13:RK$315,162,FALSE)),"",VLOOKUP($AP28,'8'!$B$13:RK$315,162,FALSE))</f>
        <v/>
      </c>
      <c r="CI28" s="93" t="str">
        <f>IF(ISNA(VLOOKUP($AP28,'8'!$B$13:RL$315,163,FALSE)),"",VLOOKUP($AP28,'8'!$B$13:RL$315,163,FALSE))</f>
        <v/>
      </c>
      <c r="CJ28" s="93" t="str">
        <f>IF(ISNA(VLOOKUP($AP28,'8'!$B$13:RM$315,164,FALSE)),"",VLOOKUP($AP28,'8'!$B$13:RM$315,164,FALSE))</f>
        <v/>
      </c>
      <c r="CK28" s="93" t="str">
        <f>IF(ISNA(VLOOKUP($AP28,'8'!$B$13:RN$315,165,FALSE)),"",VLOOKUP($AP28,'8'!$B$13:RN$315,165,FALSE))</f>
        <v/>
      </c>
      <c r="CL28" s="93" t="str">
        <f>IF(ISNA(VLOOKUP($AP28,'8'!$B$13:RO$315,166,FALSE)),"",VLOOKUP($AP28,'8'!$B$13:RO$315,166,FALSE))</f>
        <v/>
      </c>
      <c r="CM28" s="93" t="str">
        <f>IF(ISNA(VLOOKUP($AP28,'8'!$B$13:RP$315,167,FALSE)),"",VLOOKUP($AP28,'8'!$B$13:RP$315,167,FALSE))</f>
        <v/>
      </c>
      <c r="CN28" s="93" t="str">
        <f>IF(ISNA(VLOOKUP($AP28,'8'!$B$13:RQ$315,168,FALSE)),"",VLOOKUP($AP28,'8'!$B$13:RQ$315,168,FALSE))</f>
        <v/>
      </c>
      <c r="CO28" s="93" t="str">
        <f>IF(ISNA(VLOOKUP($AP28,'8'!$B$13:RR$315,169,FALSE)),"",VLOOKUP($AP28,'8'!$B$13:RR$315,169,FALSE))</f>
        <v/>
      </c>
      <c r="CP28" s="93" t="str">
        <f>IF(ISNA(VLOOKUP($AP28,'8'!$B$13:RS$315,170,FALSE)),"",VLOOKUP($AP28,'8'!$B$13:RS$315,170,FALSE))</f>
        <v/>
      </c>
      <c r="CQ28" s="93" t="str">
        <f>IF(ISNA(VLOOKUP($AP28,'8'!$B$13:RT$315,171,FALSE)),"",VLOOKUP($AP28,'8'!$B$13:RT$315,171,FALSE))</f>
        <v/>
      </c>
      <c r="CR28" s="93" t="str">
        <f>IF(ISNA(VLOOKUP($AP28,'8'!$B$13:RU$315,172,FALSE)),"",VLOOKUP($AP28,'8'!$B$13:RU$315,172,FALSE))</f>
        <v/>
      </c>
      <c r="CS28" s="93" t="str">
        <f>IF(ISNA(VLOOKUP($AP28,'8'!$B$13:RV$315,173,FALSE)),"",VLOOKUP($AP28,'8'!$B$13:RV$315,173,FALSE))</f>
        <v/>
      </c>
      <c r="CT28" s="93" t="str">
        <f>IF(ISNA(VLOOKUP($AP28,'8'!$B$13:RW$375,174,FALSE)),"",VLOOKUP($AP28,'8'!$B$13:RW$375,174,FALSE))</f>
        <v/>
      </c>
      <c r="CU28" s="93" t="str">
        <f>IF(ISNA(VLOOKUP($AP28,'8'!$B$13:RX$315,175,FALSE)),"",VLOOKUP($AP28,'8'!$B$13:RX$315,175,FALSE))</f>
        <v/>
      </c>
    </row>
    <row r="29" spans="1:99" ht="16.350000000000001" customHeight="1">
      <c r="A29" s="409">
        <v>23</v>
      </c>
      <c r="B29" s="431" t="str">
        <f>IF(AND(H$3=""),"",IF(ISNA(VLOOKUP(C29,'8'!$B$13:PZ$315,2,FALSE)),"",VLOOKUP(C29,'8'!$B$13:PZ$315,2,FALSE)))</f>
        <v/>
      </c>
      <c r="C29" s="429" t="str">
        <f>IF(AND(H$3=""),"",IF(AND('8'!B35=""),"",'8'!B35))</f>
        <v/>
      </c>
      <c r="D29" s="395"/>
      <c r="E29" s="93" t="str">
        <f t="shared" si="3"/>
        <v/>
      </c>
      <c r="F29" s="93" t="str">
        <f t="shared" si="4"/>
        <v/>
      </c>
      <c r="G29" s="93" t="str">
        <f t="shared" si="5"/>
        <v/>
      </c>
      <c r="H29" s="93" t="str">
        <f t="shared" si="6"/>
        <v/>
      </c>
      <c r="I29" s="93" t="str">
        <f t="shared" si="7"/>
        <v/>
      </c>
      <c r="J29" s="97" t="str">
        <f t="shared" si="0"/>
        <v/>
      </c>
      <c r="K29" s="395"/>
      <c r="L29" s="424" t="str">
        <f t="shared" si="1"/>
        <v/>
      </c>
      <c r="O29" s="994"/>
      <c r="P29" s="995"/>
      <c r="Q29" s="996"/>
      <c r="R29" s="154"/>
      <c r="T29" s="409">
        <v>23</v>
      </c>
      <c r="U29" s="426" t="str">
        <f>IF(AND(H$3=""),"",IF(ISNA(VLOOKUP(V29,'8'!$B$13:PZ$315,2,FALSE)),"",VLOOKUP(V29,'8'!$B$13:PZ$315,2,FALSE)))</f>
        <v/>
      </c>
      <c r="V29" s="428" t="str">
        <f>IF(AND(H$3=""),"",IF(AND('8'!B35=""),"",'8'!B35))</f>
        <v/>
      </c>
      <c r="W29" s="428" t="str">
        <f t="shared" si="8"/>
        <v/>
      </c>
      <c r="X29" s="466" t="str">
        <f>IF(AND(V29=""),"",IF(ISNA(VLOOKUP(V29,$AP$7:CV$94,43,FALSE)),"",VLOOKUP(V29,$AP$7:CV$94,43,FALSE)))</f>
        <v/>
      </c>
      <c r="Y29" s="466" t="str">
        <f>IF(AND(V29=""),"",IF(ISNA(VLOOKUP(V29,$AP$7:CV$94,44,FALSE)),"",VLOOKUP(V29,$AP$7:CV$94,44,FALSE)))</f>
        <v/>
      </c>
      <c r="Z29" s="466" t="str">
        <f>IF(AND(V29=""),"",IF(ISNA(VLOOKUP(V29,$AP$7:CV$94,50,FALSE)),"",VLOOKUP(V29,$AP$7:CV$94,50,FALSE)))</f>
        <v/>
      </c>
      <c r="AA29" s="466" t="str">
        <f>IF(AND(V29=""),"",IF(ISNA(VLOOKUP(V29,$AP$7:CV$94,51,FALSE)),"",VLOOKUP(V29,$AP$7:CV$94,51,FALSE)))</f>
        <v/>
      </c>
      <c r="AB29" s="466" t="str">
        <f>IF(AND(V29=""),"",IF(ISNA(VLOOKUP(V29,$AP$7:CV$94,57,FALSE)),"",VLOOKUP(V29,$AP$7:CV$94,57,FALSE)))</f>
        <v/>
      </c>
      <c r="AC29" s="466" t="str">
        <f>IF(AND(V29=""),"",IF(ISNA(VLOOKUP(V29,$AP$7:CV$94,58,FALSE)),"",VLOOKUP(V29,$AP$7:CV$94,58,FALSE)))</f>
        <v/>
      </c>
      <c r="AD29" s="97"/>
      <c r="AG29" s="50" t="str">
        <f t="shared" si="9"/>
        <v/>
      </c>
      <c r="AH29" s="50" t="str">
        <f t="shared" si="10"/>
        <v/>
      </c>
      <c r="AI29" s="313" t="str">
        <f t="shared" si="2"/>
        <v/>
      </c>
      <c r="AM29" s="313" t="str">
        <f t="shared" si="11"/>
        <v/>
      </c>
      <c r="AO29" s="409">
        <v>23</v>
      </c>
      <c r="AP29" s="397" t="str">
        <f>IF(AND('8'!B35=""),"",'8'!B35)</f>
        <v/>
      </c>
      <c r="AQ29" s="93" t="str">
        <f>IF(ISNA(VLOOKUP($AP29,'8'!$B$13:PZ$315,8,FALSE)),"",VLOOKUP($AP29,'8'!$B$13:PZ$315,8,FALSE))</f>
        <v/>
      </c>
      <c r="AR29" s="93" t="str">
        <f>IF(ISNA(VLOOKUP($AP29,'8'!$B$13:QA$315,12,FALSE)),"",VLOOKUP($AP29,'8'!$B$13:QA$315,12,FALSE))</f>
        <v/>
      </c>
      <c r="AS29" s="93" t="str">
        <f>IF(ISNA(VLOOKUP($AP29,'8'!$B$13:QB$315,16,FALSE)),"",VLOOKUP($AP29,'8'!$B$13:QB$315,16,FALSE))</f>
        <v/>
      </c>
      <c r="AT29" s="93" t="str">
        <f>IF(ISNA(VLOOKUP($AP29,'8'!$B$13:QC$315,20,FALSE)),"",VLOOKUP($AP29,'8'!$B$13:QC$315,20,FALSE))</f>
        <v/>
      </c>
      <c r="AU29" s="93" t="str">
        <f t="shared" si="12"/>
        <v/>
      </c>
      <c r="AV29" s="409">
        <v>23</v>
      </c>
      <c r="AW29" s="93" t="str">
        <f>IF(ISNA(VLOOKUP($AP29,'8'!$B$13:QF$315,33,FALSE)),"",VLOOKUP($AP29,'8'!$B$13:QF$315,33,FALSE))</f>
        <v/>
      </c>
      <c r="AX29" s="93" t="str">
        <f>IF(ISNA(VLOOKUP($AP29,'8'!$B$13:QG$315,37,FALSE)),"",VLOOKUP($AP29,'8'!$B$13:QG$315,37,FALSE))</f>
        <v/>
      </c>
      <c r="AY29" s="93" t="str">
        <f>IF(ISNA(VLOOKUP($AP29,'8'!$B$13:QH$315,41,FALSE)),"",VLOOKUP($AP29,'8'!$B$13:QH$315,41,FALSE))</f>
        <v/>
      </c>
      <c r="AZ29" s="93" t="str">
        <f>IF(ISNA(VLOOKUP($AP29,'8'!$B$13:QI$315,45,FALSE)),"",VLOOKUP($AP29,'8'!$B$13:QI$315,45,FALSE))</f>
        <v/>
      </c>
      <c r="BA29" s="93" t="str">
        <f t="shared" si="13"/>
        <v/>
      </c>
      <c r="BB29" s="409">
        <v>23</v>
      </c>
      <c r="BC29" s="93" t="str">
        <f>IF(ISNA(VLOOKUP($AP29,'8'!$B$13:QL$315,58,FALSE)),"",VLOOKUP($AP29,'8'!$B$13:QL$315,58,FALSE))</f>
        <v/>
      </c>
      <c r="BD29" s="93" t="str">
        <f>IF(ISNA(VLOOKUP($AP29,'8'!$B$13:QM$315,62,FALSE)),"",VLOOKUP($AP29,'8'!$B$13:QM$315,62,FALSE))</f>
        <v/>
      </c>
      <c r="BE29" s="93" t="str">
        <f>IF(ISNA(VLOOKUP($AP29,'8'!$B$13:QN$315,66,FALSE)),"",VLOOKUP($AP29,'8'!$B$13:QN$315,66,FALSE))</f>
        <v/>
      </c>
      <c r="BF29" s="93" t="str">
        <f>IF(ISNA(VLOOKUP($AP29,'8'!$B$13:QO$315,70,FALSE)),"",VLOOKUP($AP29,'8'!$B$13:QO$315,70,FALSE))</f>
        <v/>
      </c>
      <c r="BG29" s="93" t="str">
        <f t="shared" si="14"/>
        <v/>
      </c>
      <c r="BH29" s="409">
        <v>23</v>
      </c>
      <c r="BI29" s="93" t="str">
        <f>IF(ISNA(VLOOKUP($AP29,'8'!$B$13:QR$315,83,FALSE)),"",VLOOKUP($AP29,'8'!$B$13:QR$315,83,FALSE))</f>
        <v/>
      </c>
      <c r="BJ29" s="93" t="str">
        <f>IF(ISNA(VLOOKUP($AP29,'8'!$B$13:QS$315,87,FALSE)),"",VLOOKUP($AP29,'8'!$B$13:QS$315,87,FALSE))</f>
        <v/>
      </c>
      <c r="BK29" s="93" t="str">
        <f>IF(ISNA(VLOOKUP($AP29,'8'!$B$13:QT$315,91,FALSE)),"",VLOOKUP($AP29,'8'!$B$13:QT$315,91,FALSE))</f>
        <v/>
      </c>
      <c r="BL29" s="93" t="str">
        <f>IF(ISNA(VLOOKUP($AP29,'8'!$B$13:QU$315,95,FALSE)),"",VLOOKUP($AP29,'8'!$B$13:QU$315,95,FALSE))</f>
        <v/>
      </c>
      <c r="BM29" s="93" t="str">
        <f t="shared" si="15"/>
        <v/>
      </c>
      <c r="BN29" s="409">
        <v>23</v>
      </c>
      <c r="BO29" s="93" t="str">
        <f>IF(ISNA(VLOOKUP($AP29,'8'!$B$13:QY$315,108,FALSE)),"",VLOOKUP($AP29,'8'!$B$13:QY$315,108,FALSE))</f>
        <v/>
      </c>
      <c r="BP29" s="93" t="str">
        <f>IF(ISNA(VLOOKUP($AP29,'8'!$B$13:QZ$315,112,FALSE)),"",VLOOKUP($AP29,'8'!$B$13:QZ$315,112,FALSE))</f>
        <v/>
      </c>
      <c r="BQ29" s="93" t="str">
        <f>IF(ISNA(VLOOKUP($AP29,'8'!$B$13:RA$315,116,FALSE)),"",VLOOKUP($AP29,'8'!$B$13:RA$315,116,FALSE))</f>
        <v/>
      </c>
      <c r="BR29" s="93" t="str">
        <f>IF(ISNA(VLOOKUP($AP29,'8'!$B$13:RB$315,120,FALSE)),"",VLOOKUP($AP29,'8'!$B$13:RB$315,120,FALSE))</f>
        <v/>
      </c>
      <c r="BS29" s="93" t="str">
        <f t="shared" si="16"/>
        <v/>
      </c>
      <c r="BT29" s="409">
        <v>23</v>
      </c>
      <c r="BU29" s="93" t="str">
        <f>IF(ISNA(VLOOKUP($AP29,'8'!$B$13:RE$315,133,FALSE)),"",VLOOKUP($AP29,'8'!$B$13:RE$315,133,FALSE))</f>
        <v/>
      </c>
      <c r="BV29" s="93" t="str">
        <f>IF(ISNA(VLOOKUP($AP29,'8'!$B$13:RF$315,137,FALSE)),"",VLOOKUP($AP29,'8'!$B$13:RF$315,137,FALSE))</f>
        <v/>
      </c>
      <c r="BW29" s="93" t="str">
        <f>IF(ISNA(VLOOKUP($AP29,'8'!$B$13:RG$315,141,FALSE)),"",VLOOKUP($AP29,'8'!$B$13:RG$315,141,FALSE))</f>
        <v/>
      </c>
      <c r="BX29" s="93" t="str">
        <f>IF(ISNA(VLOOKUP($AP29,'8'!$B$13:RH$315,145,FALSE)),"",VLOOKUP($AP29,'8'!$B$13:RH$315,145,FALSE))</f>
        <v/>
      </c>
      <c r="BY29" s="93" t="str">
        <f t="shared" si="17"/>
        <v/>
      </c>
      <c r="BZ29" s="409">
        <v>23</v>
      </c>
      <c r="CA29" s="93" t="str">
        <f>IF(ISNA(VLOOKUP($AP29,'8'!$B$13:RE$315,155,FALSE)),"",VLOOKUP($AP29,'8'!$B$13:RE$315,155,FALSE))</f>
        <v/>
      </c>
      <c r="CB29" s="93" t="str">
        <f>IF(ISNA(VLOOKUP($AP29,'8'!$B$13:RF$315,156,FALSE)),"",VLOOKUP($AP29,'8'!$B$13:RF$315,156,FALSE))</f>
        <v/>
      </c>
      <c r="CC29" s="93" t="str">
        <f>IF(ISNA(VLOOKUP($AP29,'8'!$B$13:RG$315,157,FALSE)),"",VLOOKUP($AP29,'8'!$B$13:RG$315,157,FALSE))</f>
        <v/>
      </c>
      <c r="CD29" s="93" t="str">
        <f>IF(ISNA(VLOOKUP($AP29,'8'!$B$13:RH$315,158,FALSE)),"",VLOOKUP($AP29,'8'!$B$13:RH$315,158,FALSE))</f>
        <v/>
      </c>
      <c r="CE29" s="93" t="str">
        <f>IF(ISNA(VLOOKUP($AP29,'8'!$B$13:RI$315,159,FALSE)),"",VLOOKUP($AP29,'8'!$B$13:RI$315,159,FALSE))</f>
        <v/>
      </c>
      <c r="CF29" s="93" t="str">
        <f>IF(ISNA(VLOOKUP($AP29,'8'!$B$13:RJ$315,160,FALSE)),"",VLOOKUP($AP29,'8'!$B$13:RJ$315,160,FALSE))</f>
        <v/>
      </c>
      <c r="CG29" s="93" t="str">
        <f>IF(ISNA(VLOOKUP($AP29,'8'!$B$13:RK$315,161,FALSE)),"",VLOOKUP($AP29,'8'!$B$13:RK$315,161,FALSE))</f>
        <v/>
      </c>
      <c r="CH29" s="93" t="str">
        <f>IF(ISNA(VLOOKUP($AP29,'8'!$B$13:RK$315,162,FALSE)),"",VLOOKUP($AP29,'8'!$B$13:RK$315,162,FALSE))</f>
        <v/>
      </c>
      <c r="CI29" s="93" t="str">
        <f>IF(ISNA(VLOOKUP($AP29,'8'!$B$13:RL$315,163,FALSE)),"",VLOOKUP($AP29,'8'!$B$13:RL$315,163,FALSE))</f>
        <v/>
      </c>
      <c r="CJ29" s="93" t="str">
        <f>IF(ISNA(VLOOKUP($AP29,'8'!$B$13:RM$315,164,FALSE)),"",VLOOKUP($AP29,'8'!$B$13:RM$315,164,FALSE))</f>
        <v/>
      </c>
      <c r="CK29" s="93" t="str">
        <f>IF(ISNA(VLOOKUP($AP29,'8'!$B$13:RN$315,165,FALSE)),"",VLOOKUP($AP29,'8'!$B$13:RN$315,165,FALSE))</f>
        <v/>
      </c>
      <c r="CL29" s="93" t="str">
        <f>IF(ISNA(VLOOKUP($AP29,'8'!$B$13:RO$315,166,FALSE)),"",VLOOKUP($AP29,'8'!$B$13:RO$315,166,FALSE))</f>
        <v/>
      </c>
      <c r="CM29" s="93" t="str">
        <f>IF(ISNA(VLOOKUP($AP29,'8'!$B$13:RP$315,167,FALSE)),"",VLOOKUP($AP29,'8'!$B$13:RP$315,167,FALSE))</f>
        <v/>
      </c>
      <c r="CN29" s="93" t="str">
        <f>IF(ISNA(VLOOKUP($AP29,'8'!$B$13:RQ$315,168,FALSE)),"",VLOOKUP($AP29,'8'!$B$13:RQ$315,168,FALSE))</f>
        <v/>
      </c>
      <c r="CO29" s="93" t="str">
        <f>IF(ISNA(VLOOKUP($AP29,'8'!$B$13:RR$315,169,FALSE)),"",VLOOKUP($AP29,'8'!$B$13:RR$315,169,FALSE))</f>
        <v/>
      </c>
      <c r="CP29" s="93" t="str">
        <f>IF(ISNA(VLOOKUP($AP29,'8'!$B$13:RS$315,170,FALSE)),"",VLOOKUP($AP29,'8'!$B$13:RS$315,170,FALSE))</f>
        <v/>
      </c>
      <c r="CQ29" s="93" t="str">
        <f>IF(ISNA(VLOOKUP($AP29,'8'!$B$13:RT$315,171,FALSE)),"",VLOOKUP($AP29,'8'!$B$13:RT$315,171,FALSE))</f>
        <v/>
      </c>
      <c r="CR29" s="93" t="str">
        <f>IF(ISNA(VLOOKUP($AP29,'8'!$B$13:RU$315,172,FALSE)),"",VLOOKUP($AP29,'8'!$B$13:RU$315,172,FALSE))</f>
        <v/>
      </c>
      <c r="CS29" s="93" t="str">
        <f>IF(ISNA(VLOOKUP($AP29,'8'!$B$13:RV$315,173,FALSE)),"",VLOOKUP($AP29,'8'!$B$13:RV$315,173,FALSE))</f>
        <v/>
      </c>
      <c r="CT29" s="93" t="str">
        <f>IF(ISNA(VLOOKUP($AP29,'8'!$B$13:RW$375,174,FALSE)),"",VLOOKUP($AP29,'8'!$B$13:RW$375,174,FALSE))</f>
        <v/>
      </c>
      <c r="CU29" s="93" t="str">
        <f>IF(ISNA(VLOOKUP($AP29,'8'!$B$13:RX$315,175,FALSE)),"",VLOOKUP($AP29,'8'!$B$13:RX$315,175,FALSE))</f>
        <v/>
      </c>
    </row>
    <row r="30" spans="1:99" ht="16.350000000000001" customHeight="1">
      <c r="A30" s="409">
        <v>24</v>
      </c>
      <c r="B30" s="431" t="str">
        <f>IF(AND(H$3=""),"",IF(ISNA(VLOOKUP(C30,'8'!$B$13:PZ$315,2,FALSE)),"",VLOOKUP(C30,'8'!$B$13:PZ$315,2,FALSE)))</f>
        <v/>
      </c>
      <c r="C30" s="429" t="str">
        <f>IF(AND(H$3=""),"",IF(AND('8'!B36=""),"",'8'!B36))</f>
        <v/>
      </c>
      <c r="D30" s="395"/>
      <c r="E30" s="93" t="str">
        <f t="shared" si="3"/>
        <v/>
      </c>
      <c r="F30" s="93" t="str">
        <f t="shared" si="4"/>
        <v/>
      </c>
      <c r="G30" s="93" t="str">
        <f t="shared" si="5"/>
        <v/>
      </c>
      <c r="H30" s="93" t="str">
        <f t="shared" si="6"/>
        <v/>
      </c>
      <c r="I30" s="93" t="str">
        <f t="shared" si="7"/>
        <v/>
      </c>
      <c r="J30" s="97" t="str">
        <f t="shared" si="0"/>
        <v/>
      </c>
      <c r="K30" s="395"/>
      <c r="L30" s="424" t="str">
        <f t="shared" si="1"/>
        <v/>
      </c>
      <c r="O30" s="994"/>
      <c r="P30" s="995"/>
      <c r="Q30" s="996"/>
      <c r="T30" s="409">
        <v>24</v>
      </c>
      <c r="U30" s="426" t="str">
        <f>IF(AND(H$3=""),"",IF(ISNA(VLOOKUP(V30,'8'!$B$13:PZ$315,2,FALSE)),"",VLOOKUP(V30,'8'!$B$13:PZ$315,2,FALSE)))</f>
        <v/>
      </c>
      <c r="V30" s="428" t="str">
        <f>IF(AND(H$3=""),"",IF(AND('8'!B36=""),"",'8'!B36))</f>
        <v/>
      </c>
      <c r="W30" s="428" t="str">
        <f t="shared" si="8"/>
        <v/>
      </c>
      <c r="X30" s="466" t="str">
        <f>IF(AND(V30=""),"",IF(ISNA(VLOOKUP(V30,$AP$7:CV$94,43,FALSE)),"",VLOOKUP(V30,$AP$7:CV$94,43,FALSE)))</f>
        <v/>
      </c>
      <c r="Y30" s="466" t="str">
        <f>IF(AND(V30=""),"",IF(ISNA(VLOOKUP(V30,$AP$7:CV$94,44,FALSE)),"",VLOOKUP(V30,$AP$7:CV$94,44,FALSE)))</f>
        <v/>
      </c>
      <c r="Z30" s="466" t="str">
        <f>IF(AND(V30=""),"",IF(ISNA(VLOOKUP(V30,$AP$7:CV$94,50,FALSE)),"",VLOOKUP(V30,$AP$7:CV$94,50,FALSE)))</f>
        <v/>
      </c>
      <c r="AA30" s="466" t="str">
        <f>IF(AND(V30=""),"",IF(ISNA(VLOOKUP(V30,$AP$7:CV$94,51,FALSE)),"",VLOOKUP(V30,$AP$7:CV$94,51,FALSE)))</f>
        <v/>
      </c>
      <c r="AB30" s="466" t="str">
        <f>IF(AND(V30=""),"",IF(ISNA(VLOOKUP(V30,$AP$7:CV$94,57,FALSE)),"",VLOOKUP(V30,$AP$7:CV$94,57,FALSE)))</f>
        <v/>
      </c>
      <c r="AC30" s="466" t="str">
        <f>IF(AND(V30=""),"",IF(ISNA(VLOOKUP(V30,$AP$7:CV$94,58,FALSE)),"",VLOOKUP(V30,$AP$7:CV$94,58,FALSE)))</f>
        <v/>
      </c>
      <c r="AD30" s="97"/>
      <c r="AG30" s="50" t="str">
        <f t="shared" si="9"/>
        <v/>
      </c>
      <c r="AH30" s="50" t="str">
        <f t="shared" si="10"/>
        <v/>
      </c>
      <c r="AI30" s="313" t="str">
        <f t="shared" si="2"/>
        <v/>
      </c>
      <c r="AJ30" s="154"/>
      <c r="AM30" s="313" t="str">
        <f t="shared" si="11"/>
        <v/>
      </c>
      <c r="AO30" s="409">
        <v>24</v>
      </c>
      <c r="AP30" s="397" t="str">
        <f>IF(AND('8'!B36=""),"",'8'!B36)</f>
        <v/>
      </c>
      <c r="AQ30" s="93" t="str">
        <f>IF(ISNA(VLOOKUP($AP30,'8'!$B$13:PZ$315,8,FALSE)),"",VLOOKUP($AP30,'8'!$B$13:PZ$315,8,FALSE))</f>
        <v/>
      </c>
      <c r="AR30" s="93" t="str">
        <f>IF(ISNA(VLOOKUP($AP30,'8'!$B$13:QA$315,12,FALSE)),"",VLOOKUP($AP30,'8'!$B$13:QA$315,12,FALSE))</f>
        <v/>
      </c>
      <c r="AS30" s="93" t="str">
        <f>IF(ISNA(VLOOKUP($AP30,'8'!$B$13:QB$315,16,FALSE)),"",VLOOKUP($AP30,'8'!$B$13:QB$315,16,FALSE))</f>
        <v/>
      </c>
      <c r="AT30" s="93" t="str">
        <f>IF(ISNA(VLOOKUP($AP30,'8'!$B$13:QC$315,20,FALSE)),"",VLOOKUP($AP30,'8'!$B$13:QC$315,20,FALSE))</f>
        <v/>
      </c>
      <c r="AU30" s="93" t="str">
        <f t="shared" si="12"/>
        <v/>
      </c>
      <c r="AV30" s="409">
        <v>24</v>
      </c>
      <c r="AW30" s="93" t="str">
        <f>IF(ISNA(VLOOKUP($AP30,'8'!$B$13:QF$315,33,FALSE)),"",VLOOKUP($AP30,'8'!$B$13:QF$315,33,FALSE))</f>
        <v/>
      </c>
      <c r="AX30" s="93" t="str">
        <f>IF(ISNA(VLOOKUP($AP30,'8'!$B$13:QG$315,37,FALSE)),"",VLOOKUP($AP30,'8'!$B$13:QG$315,37,FALSE))</f>
        <v/>
      </c>
      <c r="AY30" s="93" t="str">
        <f>IF(ISNA(VLOOKUP($AP30,'8'!$B$13:QH$315,41,FALSE)),"",VLOOKUP($AP30,'8'!$B$13:QH$315,41,FALSE))</f>
        <v/>
      </c>
      <c r="AZ30" s="93" t="str">
        <f>IF(ISNA(VLOOKUP($AP30,'8'!$B$13:QI$315,45,FALSE)),"",VLOOKUP($AP30,'8'!$B$13:QI$315,45,FALSE))</f>
        <v/>
      </c>
      <c r="BA30" s="93" t="str">
        <f t="shared" si="13"/>
        <v/>
      </c>
      <c r="BB30" s="409">
        <v>24</v>
      </c>
      <c r="BC30" s="93" t="str">
        <f>IF(ISNA(VLOOKUP($AP30,'8'!$B$13:QL$315,58,FALSE)),"",VLOOKUP($AP30,'8'!$B$13:QL$315,58,FALSE))</f>
        <v/>
      </c>
      <c r="BD30" s="93" t="str">
        <f>IF(ISNA(VLOOKUP($AP30,'8'!$B$13:QM$315,62,FALSE)),"",VLOOKUP($AP30,'8'!$B$13:QM$315,62,FALSE))</f>
        <v/>
      </c>
      <c r="BE30" s="93" t="str">
        <f>IF(ISNA(VLOOKUP($AP30,'8'!$B$13:QN$315,66,FALSE)),"",VLOOKUP($AP30,'8'!$B$13:QN$315,66,FALSE))</f>
        <v/>
      </c>
      <c r="BF30" s="93" t="str">
        <f>IF(ISNA(VLOOKUP($AP30,'8'!$B$13:QO$315,70,FALSE)),"",VLOOKUP($AP30,'8'!$B$13:QO$315,70,FALSE))</f>
        <v/>
      </c>
      <c r="BG30" s="93" t="str">
        <f t="shared" si="14"/>
        <v/>
      </c>
      <c r="BH30" s="409">
        <v>24</v>
      </c>
      <c r="BI30" s="93" t="str">
        <f>IF(ISNA(VLOOKUP($AP30,'8'!$B$13:QR$315,83,FALSE)),"",VLOOKUP($AP30,'8'!$B$13:QR$315,83,FALSE))</f>
        <v/>
      </c>
      <c r="BJ30" s="93" t="str">
        <f>IF(ISNA(VLOOKUP($AP30,'8'!$B$13:QS$315,87,FALSE)),"",VLOOKUP($AP30,'8'!$B$13:QS$315,87,FALSE))</f>
        <v/>
      </c>
      <c r="BK30" s="93" t="str">
        <f>IF(ISNA(VLOOKUP($AP30,'8'!$B$13:QT$315,91,FALSE)),"",VLOOKUP($AP30,'8'!$B$13:QT$315,91,FALSE))</f>
        <v/>
      </c>
      <c r="BL30" s="93" t="str">
        <f>IF(ISNA(VLOOKUP($AP30,'8'!$B$13:QU$315,95,FALSE)),"",VLOOKUP($AP30,'8'!$B$13:QU$315,95,FALSE))</f>
        <v/>
      </c>
      <c r="BM30" s="93" t="str">
        <f t="shared" si="15"/>
        <v/>
      </c>
      <c r="BN30" s="409">
        <v>24</v>
      </c>
      <c r="BO30" s="93" t="str">
        <f>IF(ISNA(VLOOKUP($AP30,'8'!$B$13:QY$315,108,FALSE)),"",VLOOKUP($AP30,'8'!$B$13:QY$315,108,FALSE))</f>
        <v/>
      </c>
      <c r="BP30" s="93" t="str">
        <f>IF(ISNA(VLOOKUP($AP30,'8'!$B$13:QZ$315,112,FALSE)),"",VLOOKUP($AP30,'8'!$B$13:QZ$315,112,FALSE))</f>
        <v/>
      </c>
      <c r="BQ30" s="93" t="str">
        <f>IF(ISNA(VLOOKUP($AP30,'8'!$B$13:RA$315,116,FALSE)),"",VLOOKUP($AP30,'8'!$B$13:RA$315,116,FALSE))</f>
        <v/>
      </c>
      <c r="BR30" s="93" t="str">
        <f>IF(ISNA(VLOOKUP($AP30,'8'!$B$13:RB$315,120,FALSE)),"",VLOOKUP($AP30,'8'!$B$13:RB$315,120,FALSE))</f>
        <v/>
      </c>
      <c r="BS30" s="93" t="str">
        <f t="shared" si="16"/>
        <v/>
      </c>
      <c r="BT30" s="409">
        <v>24</v>
      </c>
      <c r="BU30" s="93" t="str">
        <f>IF(ISNA(VLOOKUP($AP30,'8'!$B$13:RE$315,133,FALSE)),"",VLOOKUP($AP30,'8'!$B$13:RE$315,133,FALSE))</f>
        <v/>
      </c>
      <c r="BV30" s="93" t="str">
        <f>IF(ISNA(VLOOKUP($AP30,'8'!$B$13:RF$315,137,FALSE)),"",VLOOKUP($AP30,'8'!$B$13:RF$315,137,FALSE))</f>
        <v/>
      </c>
      <c r="BW30" s="93" t="str">
        <f>IF(ISNA(VLOOKUP($AP30,'8'!$B$13:RG$315,141,FALSE)),"",VLOOKUP($AP30,'8'!$B$13:RG$315,141,FALSE))</f>
        <v/>
      </c>
      <c r="BX30" s="93" t="str">
        <f>IF(ISNA(VLOOKUP($AP30,'8'!$B$13:RH$315,145,FALSE)),"",VLOOKUP($AP30,'8'!$B$13:RH$315,145,FALSE))</f>
        <v/>
      </c>
      <c r="BY30" s="93" t="str">
        <f t="shared" si="17"/>
        <v/>
      </c>
      <c r="BZ30" s="409">
        <v>24</v>
      </c>
      <c r="CA30" s="93" t="str">
        <f>IF(ISNA(VLOOKUP($AP30,'8'!$B$13:RE$315,155,FALSE)),"",VLOOKUP($AP30,'8'!$B$13:RE$315,155,FALSE))</f>
        <v/>
      </c>
      <c r="CB30" s="93" t="str">
        <f>IF(ISNA(VLOOKUP($AP30,'8'!$B$13:RF$315,156,FALSE)),"",VLOOKUP($AP30,'8'!$B$13:RF$315,156,FALSE))</f>
        <v/>
      </c>
      <c r="CC30" s="93" t="str">
        <f>IF(ISNA(VLOOKUP($AP30,'8'!$B$13:RG$315,157,FALSE)),"",VLOOKUP($AP30,'8'!$B$13:RG$315,157,FALSE))</f>
        <v/>
      </c>
      <c r="CD30" s="93" t="str">
        <f>IF(ISNA(VLOOKUP($AP30,'8'!$B$13:RH$315,158,FALSE)),"",VLOOKUP($AP30,'8'!$B$13:RH$315,158,FALSE))</f>
        <v/>
      </c>
      <c r="CE30" s="93" t="str">
        <f>IF(ISNA(VLOOKUP($AP30,'8'!$B$13:RI$315,159,FALSE)),"",VLOOKUP($AP30,'8'!$B$13:RI$315,159,FALSE))</f>
        <v/>
      </c>
      <c r="CF30" s="93" t="str">
        <f>IF(ISNA(VLOOKUP($AP30,'8'!$B$13:RJ$315,160,FALSE)),"",VLOOKUP($AP30,'8'!$B$13:RJ$315,160,FALSE))</f>
        <v/>
      </c>
      <c r="CG30" s="93" t="str">
        <f>IF(ISNA(VLOOKUP($AP30,'8'!$B$13:RK$315,161,FALSE)),"",VLOOKUP($AP30,'8'!$B$13:RK$315,161,FALSE))</f>
        <v/>
      </c>
      <c r="CH30" s="93" t="str">
        <f>IF(ISNA(VLOOKUP($AP30,'8'!$B$13:RK$315,162,FALSE)),"",VLOOKUP($AP30,'8'!$B$13:RK$315,162,FALSE))</f>
        <v/>
      </c>
      <c r="CI30" s="93" t="str">
        <f>IF(ISNA(VLOOKUP($AP30,'8'!$B$13:RL$315,163,FALSE)),"",VLOOKUP($AP30,'8'!$B$13:RL$315,163,FALSE))</f>
        <v/>
      </c>
      <c r="CJ30" s="93" t="str">
        <f>IF(ISNA(VLOOKUP($AP30,'8'!$B$13:RM$315,164,FALSE)),"",VLOOKUP($AP30,'8'!$B$13:RM$315,164,FALSE))</f>
        <v/>
      </c>
      <c r="CK30" s="93" t="str">
        <f>IF(ISNA(VLOOKUP($AP30,'8'!$B$13:RN$315,165,FALSE)),"",VLOOKUP($AP30,'8'!$B$13:RN$315,165,FALSE))</f>
        <v/>
      </c>
      <c r="CL30" s="93" t="str">
        <f>IF(ISNA(VLOOKUP($AP30,'8'!$B$13:RO$315,166,FALSE)),"",VLOOKUP($AP30,'8'!$B$13:RO$315,166,FALSE))</f>
        <v/>
      </c>
      <c r="CM30" s="93" t="str">
        <f>IF(ISNA(VLOOKUP($AP30,'8'!$B$13:RP$315,167,FALSE)),"",VLOOKUP($AP30,'8'!$B$13:RP$315,167,FALSE))</f>
        <v/>
      </c>
      <c r="CN30" s="93" t="str">
        <f>IF(ISNA(VLOOKUP($AP30,'8'!$B$13:RQ$315,168,FALSE)),"",VLOOKUP($AP30,'8'!$B$13:RQ$315,168,FALSE))</f>
        <v/>
      </c>
      <c r="CO30" s="93" t="str">
        <f>IF(ISNA(VLOOKUP($AP30,'8'!$B$13:RR$315,169,FALSE)),"",VLOOKUP($AP30,'8'!$B$13:RR$315,169,FALSE))</f>
        <v/>
      </c>
      <c r="CP30" s="93" t="str">
        <f>IF(ISNA(VLOOKUP($AP30,'8'!$B$13:RS$315,170,FALSE)),"",VLOOKUP($AP30,'8'!$B$13:RS$315,170,FALSE))</f>
        <v/>
      </c>
      <c r="CQ30" s="93" t="str">
        <f>IF(ISNA(VLOOKUP($AP30,'8'!$B$13:RT$315,171,FALSE)),"",VLOOKUP($AP30,'8'!$B$13:RT$315,171,FALSE))</f>
        <v/>
      </c>
      <c r="CR30" s="93" t="str">
        <f>IF(ISNA(VLOOKUP($AP30,'8'!$B$13:RU$315,172,FALSE)),"",VLOOKUP($AP30,'8'!$B$13:RU$315,172,FALSE))</f>
        <v/>
      </c>
      <c r="CS30" s="93" t="str">
        <f>IF(ISNA(VLOOKUP($AP30,'8'!$B$13:RV$315,173,FALSE)),"",VLOOKUP($AP30,'8'!$B$13:RV$315,173,FALSE))</f>
        <v/>
      </c>
      <c r="CT30" s="93" t="str">
        <f>IF(ISNA(VLOOKUP($AP30,'8'!$B$13:RW$375,174,FALSE)),"",VLOOKUP($AP30,'8'!$B$13:RW$375,174,FALSE))</f>
        <v/>
      </c>
      <c r="CU30" s="93" t="str">
        <f>IF(ISNA(VLOOKUP($AP30,'8'!$B$13:RX$315,175,FALSE)),"",VLOOKUP($AP30,'8'!$B$13:RX$315,175,FALSE))</f>
        <v/>
      </c>
    </row>
    <row r="31" spans="1:99" ht="16.350000000000001" customHeight="1">
      <c r="A31" s="409">
        <v>25</v>
      </c>
      <c r="B31" s="431" t="str">
        <f>IF(AND(H$3=""),"",IF(ISNA(VLOOKUP(C31,'8'!$B$13:PZ$315,2,FALSE)),"",VLOOKUP(C31,'8'!$B$13:PZ$315,2,FALSE)))</f>
        <v/>
      </c>
      <c r="C31" s="429" t="str">
        <f>IF(AND(H$3=""),"",IF(AND('8'!B37=""),"",'8'!B37))</f>
        <v/>
      </c>
      <c r="D31" s="395"/>
      <c r="E31" s="93" t="str">
        <f t="shared" si="3"/>
        <v/>
      </c>
      <c r="F31" s="93" t="str">
        <f t="shared" si="4"/>
        <v/>
      </c>
      <c r="G31" s="93" t="str">
        <f t="shared" si="5"/>
        <v/>
      </c>
      <c r="H31" s="93" t="str">
        <f t="shared" si="6"/>
        <v/>
      </c>
      <c r="I31" s="93" t="str">
        <f t="shared" si="7"/>
        <v/>
      </c>
      <c r="J31" s="97" t="str">
        <f t="shared" si="0"/>
        <v/>
      </c>
      <c r="K31" s="395"/>
      <c r="L31" s="424" t="str">
        <f t="shared" si="1"/>
        <v/>
      </c>
      <c r="O31" s="994"/>
      <c r="P31" s="995"/>
      <c r="Q31" s="996"/>
      <c r="T31" s="409">
        <v>25</v>
      </c>
      <c r="U31" s="426" t="str">
        <f>IF(AND(H$3=""),"",IF(ISNA(VLOOKUP(V31,'8'!$B$13:PZ$315,2,FALSE)),"",VLOOKUP(V31,'8'!$B$13:PZ$315,2,FALSE)))</f>
        <v/>
      </c>
      <c r="V31" s="428" t="str">
        <f>IF(AND(H$3=""),"",IF(AND('8'!B37=""),"",'8'!B37))</f>
        <v/>
      </c>
      <c r="W31" s="428" t="str">
        <f t="shared" si="8"/>
        <v/>
      </c>
      <c r="X31" s="466" t="str">
        <f>IF(AND(V31=""),"",IF(ISNA(VLOOKUP(V31,$AP$7:CV$94,43,FALSE)),"",VLOOKUP(V31,$AP$7:CV$94,43,FALSE)))</f>
        <v/>
      </c>
      <c r="Y31" s="466" t="str">
        <f>IF(AND(V31=""),"",IF(ISNA(VLOOKUP(V31,$AP$7:CV$94,44,FALSE)),"",VLOOKUP(V31,$AP$7:CV$94,44,FALSE)))</f>
        <v/>
      </c>
      <c r="Z31" s="466" t="str">
        <f>IF(AND(V31=""),"",IF(ISNA(VLOOKUP(V31,$AP$7:CV$94,50,FALSE)),"",VLOOKUP(V31,$AP$7:CV$94,50,FALSE)))</f>
        <v/>
      </c>
      <c r="AA31" s="466" t="str">
        <f>IF(AND(V31=""),"",IF(ISNA(VLOOKUP(V31,$AP$7:CV$94,51,FALSE)),"",VLOOKUP(V31,$AP$7:CV$94,51,FALSE)))</f>
        <v/>
      </c>
      <c r="AB31" s="466" t="str">
        <f>IF(AND(V31=""),"",IF(ISNA(VLOOKUP(V31,$AP$7:CV$94,57,FALSE)),"",VLOOKUP(V31,$AP$7:CV$94,57,FALSE)))</f>
        <v/>
      </c>
      <c r="AC31" s="466" t="str">
        <f>IF(AND(V31=""),"",IF(ISNA(VLOOKUP(V31,$AP$7:CV$94,58,FALSE)),"",VLOOKUP(V31,$AP$7:CV$94,58,FALSE)))</f>
        <v/>
      </c>
      <c r="AD31" s="97"/>
      <c r="AG31" s="50" t="str">
        <f t="shared" si="9"/>
        <v/>
      </c>
      <c r="AH31" s="50" t="str">
        <f t="shared" si="10"/>
        <v/>
      </c>
      <c r="AI31" s="313" t="str">
        <f t="shared" si="2"/>
        <v/>
      </c>
      <c r="AM31" s="313" t="str">
        <f t="shared" si="11"/>
        <v/>
      </c>
      <c r="AO31" s="409">
        <v>25</v>
      </c>
      <c r="AP31" s="397" t="str">
        <f>IF(AND('8'!B37=""),"",'8'!B37)</f>
        <v/>
      </c>
      <c r="AQ31" s="93" t="str">
        <f>IF(ISNA(VLOOKUP($AP31,'8'!$B$13:PZ$315,8,FALSE)),"",VLOOKUP($AP31,'8'!$B$13:PZ$315,8,FALSE))</f>
        <v/>
      </c>
      <c r="AR31" s="93" t="str">
        <f>IF(ISNA(VLOOKUP($AP31,'8'!$B$13:QA$315,12,FALSE)),"",VLOOKUP($AP31,'8'!$B$13:QA$315,12,FALSE))</f>
        <v/>
      </c>
      <c r="AS31" s="93" t="str">
        <f>IF(ISNA(VLOOKUP($AP31,'8'!$B$13:QB$315,16,FALSE)),"",VLOOKUP($AP31,'8'!$B$13:QB$315,16,FALSE))</f>
        <v/>
      </c>
      <c r="AT31" s="93" t="str">
        <f>IF(ISNA(VLOOKUP($AP31,'8'!$B$13:QC$315,20,FALSE)),"",VLOOKUP($AP31,'8'!$B$13:QC$315,20,FALSE))</f>
        <v/>
      </c>
      <c r="AU31" s="93" t="str">
        <f t="shared" si="12"/>
        <v/>
      </c>
      <c r="AV31" s="409">
        <v>25</v>
      </c>
      <c r="AW31" s="93" t="str">
        <f>IF(ISNA(VLOOKUP($AP31,'8'!$B$13:QF$315,33,FALSE)),"",VLOOKUP($AP31,'8'!$B$13:QF$315,33,FALSE))</f>
        <v/>
      </c>
      <c r="AX31" s="93" t="str">
        <f>IF(ISNA(VLOOKUP($AP31,'8'!$B$13:QG$315,37,FALSE)),"",VLOOKUP($AP31,'8'!$B$13:QG$315,37,FALSE))</f>
        <v/>
      </c>
      <c r="AY31" s="93" t="str">
        <f>IF(ISNA(VLOOKUP($AP31,'8'!$B$13:QH$315,41,FALSE)),"",VLOOKUP($AP31,'8'!$B$13:QH$315,41,FALSE))</f>
        <v/>
      </c>
      <c r="AZ31" s="93" t="str">
        <f>IF(ISNA(VLOOKUP($AP31,'8'!$B$13:QI$315,45,FALSE)),"",VLOOKUP($AP31,'8'!$B$13:QI$315,45,FALSE))</f>
        <v/>
      </c>
      <c r="BA31" s="93" t="str">
        <f t="shared" si="13"/>
        <v/>
      </c>
      <c r="BB31" s="409">
        <v>25</v>
      </c>
      <c r="BC31" s="93" t="str">
        <f>IF(ISNA(VLOOKUP($AP31,'8'!$B$13:QL$315,58,FALSE)),"",VLOOKUP($AP31,'8'!$B$13:QL$315,58,FALSE))</f>
        <v/>
      </c>
      <c r="BD31" s="93" t="str">
        <f>IF(ISNA(VLOOKUP($AP31,'8'!$B$13:QM$315,62,FALSE)),"",VLOOKUP($AP31,'8'!$B$13:QM$315,62,FALSE))</f>
        <v/>
      </c>
      <c r="BE31" s="93" t="str">
        <f>IF(ISNA(VLOOKUP($AP31,'8'!$B$13:QN$315,66,FALSE)),"",VLOOKUP($AP31,'8'!$B$13:QN$315,66,FALSE))</f>
        <v/>
      </c>
      <c r="BF31" s="93" t="str">
        <f>IF(ISNA(VLOOKUP($AP31,'8'!$B$13:QO$315,70,FALSE)),"",VLOOKUP($AP31,'8'!$B$13:QO$315,70,FALSE))</f>
        <v/>
      </c>
      <c r="BG31" s="93" t="str">
        <f t="shared" si="14"/>
        <v/>
      </c>
      <c r="BH31" s="409">
        <v>25</v>
      </c>
      <c r="BI31" s="93" t="str">
        <f>IF(ISNA(VLOOKUP($AP31,'8'!$B$13:QR$315,83,FALSE)),"",VLOOKUP($AP31,'8'!$B$13:QR$315,83,FALSE))</f>
        <v/>
      </c>
      <c r="BJ31" s="93" t="str">
        <f>IF(ISNA(VLOOKUP($AP31,'8'!$B$13:QS$315,87,FALSE)),"",VLOOKUP($AP31,'8'!$B$13:QS$315,87,FALSE))</f>
        <v/>
      </c>
      <c r="BK31" s="93" t="str">
        <f>IF(ISNA(VLOOKUP($AP31,'8'!$B$13:QT$315,91,FALSE)),"",VLOOKUP($AP31,'8'!$B$13:QT$315,91,FALSE))</f>
        <v/>
      </c>
      <c r="BL31" s="93" t="str">
        <f>IF(ISNA(VLOOKUP($AP31,'8'!$B$13:QU$315,95,FALSE)),"",VLOOKUP($AP31,'8'!$B$13:QU$315,95,FALSE))</f>
        <v/>
      </c>
      <c r="BM31" s="93" t="str">
        <f t="shared" si="15"/>
        <v/>
      </c>
      <c r="BN31" s="409">
        <v>25</v>
      </c>
      <c r="BO31" s="93" t="str">
        <f>IF(ISNA(VLOOKUP($AP31,'8'!$B$13:QY$315,108,FALSE)),"",VLOOKUP($AP31,'8'!$B$13:QY$315,108,FALSE))</f>
        <v/>
      </c>
      <c r="BP31" s="93" t="str">
        <f>IF(ISNA(VLOOKUP($AP31,'8'!$B$13:QZ$315,112,FALSE)),"",VLOOKUP($AP31,'8'!$B$13:QZ$315,112,FALSE))</f>
        <v/>
      </c>
      <c r="BQ31" s="93" t="str">
        <f>IF(ISNA(VLOOKUP($AP31,'8'!$B$13:RA$315,116,FALSE)),"",VLOOKUP($AP31,'8'!$B$13:RA$315,116,FALSE))</f>
        <v/>
      </c>
      <c r="BR31" s="93" t="str">
        <f>IF(ISNA(VLOOKUP($AP31,'8'!$B$13:RB$315,120,FALSE)),"",VLOOKUP($AP31,'8'!$B$13:RB$315,120,FALSE))</f>
        <v/>
      </c>
      <c r="BS31" s="93" t="str">
        <f t="shared" si="16"/>
        <v/>
      </c>
      <c r="BT31" s="409">
        <v>25</v>
      </c>
      <c r="BU31" s="93" t="str">
        <f>IF(ISNA(VLOOKUP($AP31,'8'!$B$13:RE$315,133,FALSE)),"",VLOOKUP($AP31,'8'!$B$13:RE$315,133,FALSE))</f>
        <v/>
      </c>
      <c r="BV31" s="93" t="str">
        <f>IF(ISNA(VLOOKUP($AP31,'8'!$B$13:RF$315,137,FALSE)),"",VLOOKUP($AP31,'8'!$B$13:RF$315,137,FALSE))</f>
        <v/>
      </c>
      <c r="BW31" s="93" t="str">
        <f>IF(ISNA(VLOOKUP($AP31,'8'!$B$13:RG$315,141,FALSE)),"",VLOOKUP($AP31,'8'!$B$13:RG$315,141,FALSE))</f>
        <v/>
      </c>
      <c r="BX31" s="93" t="str">
        <f>IF(ISNA(VLOOKUP($AP31,'8'!$B$13:RH$315,145,FALSE)),"",VLOOKUP($AP31,'8'!$B$13:RH$315,145,FALSE))</f>
        <v/>
      </c>
      <c r="BY31" s="93" t="str">
        <f t="shared" si="17"/>
        <v/>
      </c>
      <c r="BZ31" s="409">
        <v>25</v>
      </c>
      <c r="CA31" s="93" t="str">
        <f>IF(ISNA(VLOOKUP($AP31,'8'!$B$13:RE$315,155,FALSE)),"",VLOOKUP($AP31,'8'!$B$13:RE$315,155,FALSE))</f>
        <v/>
      </c>
      <c r="CB31" s="93" t="str">
        <f>IF(ISNA(VLOOKUP($AP31,'8'!$B$13:RF$315,156,FALSE)),"",VLOOKUP($AP31,'8'!$B$13:RF$315,156,FALSE))</f>
        <v/>
      </c>
      <c r="CC31" s="93" t="str">
        <f>IF(ISNA(VLOOKUP($AP31,'8'!$B$13:RG$315,157,FALSE)),"",VLOOKUP($AP31,'8'!$B$13:RG$315,157,FALSE))</f>
        <v/>
      </c>
      <c r="CD31" s="93" t="str">
        <f>IF(ISNA(VLOOKUP($AP31,'8'!$B$13:RH$315,158,FALSE)),"",VLOOKUP($AP31,'8'!$B$13:RH$315,158,FALSE))</f>
        <v/>
      </c>
      <c r="CE31" s="93" t="str">
        <f>IF(ISNA(VLOOKUP($AP31,'8'!$B$13:RI$315,159,FALSE)),"",VLOOKUP($AP31,'8'!$B$13:RI$315,159,FALSE))</f>
        <v/>
      </c>
      <c r="CF31" s="93" t="str">
        <f>IF(ISNA(VLOOKUP($AP31,'8'!$B$13:RJ$315,160,FALSE)),"",VLOOKUP($AP31,'8'!$B$13:RJ$315,160,FALSE))</f>
        <v/>
      </c>
      <c r="CG31" s="93" t="str">
        <f>IF(ISNA(VLOOKUP($AP31,'8'!$B$13:RK$315,161,FALSE)),"",VLOOKUP($AP31,'8'!$B$13:RK$315,161,FALSE))</f>
        <v/>
      </c>
      <c r="CH31" s="93" t="str">
        <f>IF(ISNA(VLOOKUP($AP31,'8'!$B$13:RK$315,162,FALSE)),"",VLOOKUP($AP31,'8'!$B$13:RK$315,162,FALSE))</f>
        <v/>
      </c>
      <c r="CI31" s="93" t="str">
        <f>IF(ISNA(VLOOKUP($AP31,'8'!$B$13:RL$315,163,FALSE)),"",VLOOKUP($AP31,'8'!$B$13:RL$315,163,FALSE))</f>
        <v/>
      </c>
      <c r="CJ31" s="93" t="str">
        <f>IF(ISNA(VLOOKUP($AP31,'8'!$B$13:RM$315,164,FALSE)),"",VLOOKUP($AP31,'8'!$B$13:RM$315,164,FALSE))</f>
        <v/>
      </c>
      <c r="CK31" s="93" t="str">
        <f>IF(ISNA(VLOOKUP($AP31,'8'!$B$13:RN$315,165,FALSE)),"",VLOOKUP($AP31,'8'!$B$13:RN$315,165,FALSE))</f>
        <v/>
      </c>
      <c r="CL31" s="93" t="str">
        <f>IF(ISNA(VLOOKUP($AP31,'8'!$B$13:RO$315,166,FALSE)),"",VLOOKUP($AP31,'8'!$B$13:RO$315,166,FALSE))</f>
        <v/>
      </c>
      <c r="CM31" s="93" t="str">
        <f>IF(ISNA(VLOOKUP($AP31,'8'!$B$13:RP$315,167,FALSE)),"",VLOOKUP($AP31,'8'!$B$13:RP$315,167,FALSE))</f>
        <v/>
      </c>
      <c r="CN31" s="93" t="str">
        <f>IF(ISNA(VLOOKUP($AP31,'8'!$B$13:RQ$315,168,FALSE)),"",VLOOKUP($AP31,'8'!$B$13:RQ$315,168,FALSE))</f>
        <v/>
      </c>
      <c r="CO31" s="93" t="str">
        <f>IF(ISNA(VLOOKUP($AP31,'8'!$B$13:RR$315,169,FALSE)),"",VLOOKUP($AP31,'8'!$B$13:RR$315,169,FALSE))</f>
        <v/>
      </c>
      <c r="CP31" s="93" t="str">
        <f>IF(ISNA(VLOOKUP($AP31,'8'!$B$13:RS$315,170,FALSE)),"",VLOOKUP($AP31,'8'!$B$13:RS$315,170,FALSE))</f>
        <v/>
      </c>
      <c r="CQ31" s="93" t="str">
        <f>IF(ISNA(VLOOKUP($AP31,'8'!$B$13:RT$315,171,FALSE)),"",VLOOKUP($AP31,'8'!$B$13:RT$315,171,FALSE))</f>
        <v/>
      </c>
      <c r="CR31" s="93" t="str">
        <f>IF(ISNA(VLOOKUP($AP31,'8'!$B$13:RU$315,172,FALSE)),"",VLOOKUP($AP31,'8'!$B$13:RU$315,172,FALSE))</f>
        <v/>
      </c>
      <c r="CS31" s="93" t="str">
        <f>IF(ISNA(VLOOKUP($AP31,'8'!$B$13:RV$315,173,FALSE)),"",VLOOKUP($AP31,'8'!$B$13:RV$315,173,FALSE))</f>
        <v/>
      </c>
      <c r="CT31" s="93" t="str">
        <f>IF(ISNA(VLOOKUP($AP31,'8'!$B$13:RW$375,174,FALSE)),"",VLOOKUP($AP31,'8'!$B$13:RW$375,174,FALSE))</f>
        <v/>
      </c>
      <c r="CU31" s="93" t="str">
        <f>IF(ISNA(VLOOKUP($AP31,'8'!$B$13:RX$315,175,FALSE)),"",VLOOKUP($AP31,'8'!$B$13:RX$315,175,FALSE))</f>
        <v/>
      </c>
    </row>
    <row r="32" spans="1:99" ht="16.350000000000001" customHeight="1">
      <c r="A32" s="409">
        <v>26</v>
      </c>
      <c r="B32" s="431" t="str">
        <f>IF(AND(H$3=""),"",IF(ISNA(VLOOKUP(C32,'8'!$B$13:PZ$315,2,FALSE)),"",VLOOKUP(C32,'8'!$B$13:PZ$315,2,FALSE)))</f>
        <v/>
      </c>
      <c r="C32" s="429" t="str">
        <f>IF(AND(H$3=""),"",IF(AND('8'!B38=""),"",'8'!B38))</f>
        <v/>
      </c>
      <c r="D32" s="398"/>
      <c r="E32" s="93" t="str">
        <f t="shared" si="3"/>
        <v/>
      </c>
      <c r="F32" s="93" t="str">
        <f t="shared" si="4"/>
        <v/>
      </c>
      <c r="G32" s="93" t="str">
        <f t="shared" si="5"/>
        <v/>
      </c>
      <c r="H32" s="93" t="str">
        <f t="shared" si="6"/>
        <v/>
      </c>
      <c r="I32" s="93" t="str">
        <f t="shared" si="7"/>
        <v/>
      </c>
      <c r="J32" s="97" t="str">
        <f t="shared" si="0"/>
        <v/>
      </c>
      <c r="K32" s="447"/>
      <c r="L32" s="424" t="str">
        <f t="shared" si="1"/>
        <v/>
      </c>
      <c r="O32" s="994"/>
      <c r="P32" s="995"/>
      <c r="Q32" s="996"/>
      <c r="T32" s="409">
        <v>26</v>
      </c>
      <c r="U32" s="426" t="str">
        <f>IF(AND(H$3=""),"",IF(ISNA(VLOOKUP(V32,'8'!$B$13:PZ$315,2,FALSE)),"",VLOOKUP(V32,'8'!$B$13:PZ$315,2,FALSE)))</f>
        <v/>
      </c>
      <c r="V32" s="428" t="str">
        <f>IF(AND(H$3=""),"",IF(AND('8'!B38=""),"",'8'!B38))</f>
        <v/>
      </c>
      <c r="W32" s="428" t="str">
        <f t="shared" si="8"/>
        <v/>
      </c>
      <c r="X32" s="466" t="str">
        <f>IF(AND(V32=""),"",IF(ISNA(VLOOKUP(V32,$AP$7:CV$94,43,FALSE)),"",VLOOKUP(V32,$AP$7:CV$94,43,FALSE)))</f>
        <v/>
      </c>
      <c r="Y32" s="466" t="str">
        <f>IF(AND(V32=""),"",IF(ISNA(VLOOKUP(V32,$AP$7:CV$94,44,FALSE)),"",VLOOKUP(V32,$AP$7:CV$94,44,FALSE)))</f>
        <v/>
      </c>
      <c r="Z32" s="466" t="str">
        <f>IF(AND(V32=""),"",IF(ISNA(VLOOKUP(V32,$AP$7:CV$94,50,FALSE)),"",VLOOKUP(V32,$AP$7:CV$94,50,FALSE)))</f>
        <v/>
      </c>
      <c r="AA32" s="466" t="str">
        <f>IF(AND(V32=""),"",IF(ISNA(VLOOKUP(V32,$AP$7:CV$94,51,FALSE)),"",VLOOKUP(V32,$AP$7:CV$94,51,FALSE)))</f>
        <v/>
      </c>
      <c r="AB32" s="466" t="str">
        <f>IF(AND(V32=""),"",IF(ISNA(VLOOKUP(V32,$AP$7:CV$94,57,FALSE)),"",VLOOKUP(V32,$AP$7:CV$94,57,FALSE)))</f>
        <v/>
      </c>
      <c r="AC32" s="466" t="str">
        <f>IF(AND(V32=""),"",IF(ISNA(VLOOKUP(V32,$AP$7:CV$94,58,FALSE)),"",VLOOKUP(V32,$AP$7:CV$94,58,FALSE)))</f>
        <v/>
      </c>
      <c r="AD32" s="97"/>
      <c r="AG32" s="50" t="str">
        <f t="shared" si="9"/>
        <v/>
      </c>
      <c r="AH32" s="50" t="str">
        <f t="shared" si="10"/>
        <v/>
      </c>
      <c r="AI32" s="313" t="str">
        <f t="shared" si="2"/>
        <v/>
      </c>
      <c r="AJ32" s="154"/>
      <c r="AM32" s="313" t="str">
        <f t="shared" si="11"/>
        <v/>
      </c>
      <c r="AO32" s="409">
        <v>26</v>
      </c>
      <c r="AP32" s="397" t="str">
        <f>IF(AND('8'!B38=""),"",'8'!B38)</f>
        <v/>
      </c>
      <c r="AQ32" s="93" t="str">
        <f>IF(ISNA(VLOOKUP($AP32,'8'!$B$13:PZ$315,8,FALSE)),"",VLOOKUP($AP32,'8'!$B$13:PZ$315,8,FALSE))</f>
        <v/>
      </c>
      <c r="AR32" s="93" t="str">
        <f>IF(ISNA(VLOOKUP($AP32,'8'!$B$13:QA$315,12,FALSE)),"",VLOOKUP($AP32,'8'!$B$13:QA$315,12,FALSE))</f>
        <v/>
      </c>
      <c r="AS32" s="93" t="str">
        <f>IF(ISNA(VLOOKUP($AP32,'8'!$B$13:QB$315,16,FALSE)),"",VLOOKUP($AP32,'8'!$B$13:QB$315,16,FALSE))</f>
        <v/>
      </c>
      <c r="AT32" s="93" t="str">
        <f>IF(ISNA(VLOOKUP($AP32,'8'!$B$13:QC$315,20,FALSE)),"",VLOOKUP($AP32,'8'!$B$13:QC$315,20,FALSE))</f>
        <v/>
      </c>
      <c r="AU32" s="93" t="str">
        <f t="shared" si="12"/>
        <v/>
      </c>
      <c r="AV32" s="409">
        <v>26</v>
      </c>
      <c r="AW32" s="93" t="str">
        <f>IF(ISNA(VLOOKUP($AP32,'8'!$B$13:QF$315,33,FALSE)),"",VLOOKUP($AP32,'8'!$B$13:QF$315,33,FALSE))</f>
        <v/>
      </c>
      <c r="AX32" s="93" t="str">
        <f>IF(ISNA(VLOOKUP($AP32,'8'!$B$13:QG$315,37,FALSE)),"",VLOOKUP($AP32,'8'!$B$13:QG$315,37,FALSE))</f>
        <v/>
      </c>
      <c r="AY32" s="93" t="str">
        <f>IF(ISNA(VLOOKUP($AP32,'8'!$B$13:QH$315,41,FALSE)),"",VLOOKUP($AP32,'8'!$B$13:QH$315,41,FALSE))</f>
        <v/>
      </c>
      <c r="AZ32" s="93" t="str">
        <f>IF(ISNA(VLOOKUP($AP32,'8'!$B$13:QI$315,45,FALSE)),"",VLOOKUP($AP32,'8'!$B$13:QI$315,45,FALSE))</f>
        <v/>
      </c>
      <c r="BA32" s="93" t="str">
        <f t="shared" si="13"/>
        <v/>
      </c>
      <c r="BB32" s="409">
        <v>26</v>
      </c>
      <c r="BC32" s="93" t="str">
        <f>IF(ISNA(VLOOKUP($AP32,'8'!$B$13:QL$315,58,FALSE)),"",VLOOKUP($AP32,'8'!$B$13:QL$315,58,FALSE))</f>
        <v/>
      </c>
      <c r="BD32" s="93" t="str">
        <f>IF(ISNA(VLOOKUP($AP32,'8'!$B$13:QM$315,62,FALSE)),"",VLOOKUP($AP32,'8'!$B$13:QM$315,62,FALSE))</f>
        <v/>
      </c>
      <c r="BE32" s="93" t="str">
        <f>IF(ISNA(VLOOKUP($AP32,'8'!$B$13:QN$315,66,FALSE)),"",VLOOKUP($AP32,'8'!$B$13:QN$315,66,FALSE))</f>
        <v/>
      </c>
      <c r="BF32" s="93" t="str">
        <f>IF(ISNA(VLOOKUP($AP32,'8'!$B$13:QO$315,70,FALSE)),"",VLOOKUP($AP32,'8'!$B$13:QO$315,70,FALSE))</f>
        <v/>
      </c>
      <c r="BG32" s="93" t="str">
        <f t="shared" si="14"/>
        <v/>
      </c>
      <c r="BH32" s="409">
        <v>26</v>
      </c>
      <c r="BI32" s="93" t="str">
        <f>IF(ISNA(VLOOKUP($AP32,'8'!$B$13:QR$315,83,FALSE)),"",VLOOKUP($AP32,'8'!$B$13:QR$315,83,FALSE))</f>
        <v/>
      </c>
      <c r="BJ32" s="93" t="str">
        <f>IF(ISNA(VLOOKUP($AP32,'8'!$B$13:QS$315,87,FALSE)),"",VLOOKUP($AP32,'8'!$B$13:QS$315,87,FALSE))</f>
        <v/>
      </c>
      <c r="BK32" s="93" t="str">
        <f>IF(ISNA(VLOOKUP($AP32,'8'!$B$13:QT$315,91,FALSE)),"",VLOOKUP($AP32,'8'!$B$13:QT$315,91,FALSE))</f>
        <v/>
      </c>
      <c r="BL32" s="93" t="str">
        <f>IF(ISNA(VLOOKUP($AP32,'8'!$B$13:QU$315,95,FALSE)),"",VLOOKUP($AP32,'8'!$B$13:QU$315,95,FALSE))</f>
        <v/>
      </c>
      <c r="BM32" s="93" t="str">
        <f t="shared" si="15"/>
        <v/>
      </c>
      <c r="BN32" s="409">
        <v>26</v>
      </c>
      <c r="BO32" s="93" t="str">
        <f>IF(ISNA(VLOOKUP($AP32,'8'!$B$13:QY$315,108,FALSE)),"",VLOOKUP($AP32,'8'!$B$13:QY$315,108,FALSE))</f>
        <v/>
      </c>
      <c r="BP32" s="93" t="str">
        <f>IF(ISNA(VLOOKUP($AP32,'8'!$B$13:QZ$315,112,FALSE)),"",VLOOKUP($AP32,'8'!$B$13:QZ$315,112,FALSE))</f>
        <v/>
      </c>
      <c r="BQ32" s="93" t="str">
        <f>IF(ISNA(VLOOKUP($AP32,'8'!$B$13:RA$315,116,FALSE)),"",VLOOKUP($AP32,'8'!$B$13:RA$315,116,FALSE))</f>
        <v/>
      </c>
      <c r="BR32" s="93" t="str">
        <f>IF(ISNA(VLOOKUP($AP32,'8'!$B$13:RB$315,120,FALSE)),"",VLOOKUP($AP32,'8'!$B$13:RB$315,120,FALSE))</f>
        <v/>
      </c>
      <c r="BS32" s="93" t="str">
        <f t="shared" si="16"/>
        <v/>
      </c>
      <c r="BT32" s="409">
        <v>26</v>
      </c>
      <c r="BU32" s="93" t="str">
        <f>IF(ISNA(VLOOKUP($AP32,'8'!$B$13:RE$315,133,FALSE)),"",VLOOKUP($AP32,'8'!$B$13:RE$315,133,FALSE))</f>
        <v/>
      </c>
      <c r="BV32" s="93" t="str">
        <f>IF(ISNA(VLOOKUP($AP32,'8'!$B$13:RF$315,137,FALSE)),"",VLOOKUP($AP32,'8'!$B$13:RF$315,137,FALSE))</f>
        <v/>
      </c>
      <c r="BW32" s="93" t="str">
        <f>IF(ISNA(VLOOKUP($AP32,'8'!$B$13:RG$315,141,FALSE)),"",VLOOKUP($AP32,'8'!$B$13:RG$315,141,FALSE))</f>
        <v/>
      </c>
      <c r="BX32" s="93" t="str">
        <f>IF(ISNA(VLOOKUP($AP32,'8'!$B$13:RH$315,145,FALSE)),"",VLOOKUP($AP32,'8'!$B$13:RH$315,145,FALSE))</f>
        <v/>
      </c>
      <c r="BY32" s="93" t="str">
        <f t="shared" si="17"/>
        <v/>
      </c>
      <c r="BZ32" s="98"/>
      <c r="CA32" s="93" t="str">
        <f>IF(ISNA(VLOOKUP($AP32,'8'!$B$13:RE$315,155,FALSE)),"",VLOOKUP($AP32,'8'!$B$13:RE$315,155,FALSE))</f>
        <v/>
      </c>
      <c r="CB32" s="93" t="str">
        <f>IF(ISNA(VLOOKUP($AP32,'8'!$B$13:RF$315,156,FALSE)),"",VLOOKUP($AP32,'8'!$B$13:RF$315,156,FALSE))</f>
        <v/>
      </c>
      <c r="CC32" s="93" t="str">
        <f>IF(ISNA(VLOOKUP($AP32,'8'!$B$13:RG$315,157,FALSE)),"",VLOOKUP($AP32,'8'!$B$13:RG$315,157,FALSE))</f>
        <v/>
      </c>
      <c r="CD32" s="93" t="str">
        <f>IF(ISNA(VLOOKUP($AP32,'8'!$B$13:RH$315,158,FALSE)),"",VLOOKUP($AP32,'8'!$B$13:RH$315,158,FALSE))</f>
        <v/>
      </c>
      <c r="CE32" s="93" t="str">
        <f>IF(ISNA(VLOOKUP($AP32,'8'!$B$13:RI$315,159,FALSE)),"",VLOOKUP($AP32,'8'!$B$13:RI$315,159,FALSE))</f>
        <v/>
      </c>
      <c r="CF32" s="93" t="str">
        <f>IF(ISNA(VLOOKUP($AP32,'8'!$B$13:RJ$315,160,FALSE)),"",VLOOKUP($AP32,'8'!$B$13:RJ$315,160,FALSE))</f>
        <v/>
      </c>
      <c r="CG32" s="93" t="str">
        <f>IF(ISNA(VLOOKUP($AP32,'8'!$B$13:RK$315,161,FALSE)),"",VLOOKUP($AP32,'8'!$B$13:RK$315,161,FALSE))</f>
        <v/>
      </c>
      <c r="CH32" s="93" t="str">
        <f>IF(ISNA(VLOOKUP($AP32,'8'!$B$13:RK$315,162,FALSE)),"",VLOOKUP($AP32,'8'!$B$13:RK$315,162,FALSE))</f>
        <v/>
      </c>
      <c r="CI32" s="93" t="str">
        <f>IF(ISNA(VLOOKUP($AP32,'8'!$B$13:RL$315,163,FALSE)),"",VLOOKUP($AP32,'8'!$B$13:RL$315,163,FALSE))</f>
        <v/>
      </c>
      <c r="CJ32" s="93" t="str">
        <f>IF(ISNA(VLOOKUP($AP32,'8'!$B$13:RM$315,164,FALSE)),"",VLOOKUP($AP32,'8'!$B$13:RM$315,164,FALSE))</f>
        <v/>
      </c>
      <c r="CK32" s="93" t="str">
        <f>IF(ISNA(VLOOKUP($AP32,'8'!$B$13:RN$315,165,FALSE)),"",VLOOKUP($AP32,'8'!$B$13:RN$315,165,FALSE))</f>
        <v/>
      </c>
      <c r="CL32" s="93" t="str">
        <f>IF(ISNA(VLOOKUP($AP32,'8'!$B$13:RO$315,166,FALSE)),"",VLOOKUP($AP32,'8'!$B$13:RO$315,166,FALSE))</f>
        <v/>
      </c>
      <c r="CM32" s="93" t="str">
        <f>IF(ISNA(VLOOKUP($AP32,'8'!$B$13:RP$315,167,FALSE)),"",VLOOKUP($AP32,'8'!$B$13:RP$315,167,FALSE))</f>
        <v/>
      </c>
      <c r="CN32" s="93" t="str">
        <f>IF(ISNA(VLOOKUP($AP32,'8'!$B$13:RQ$315,168,FALSE)),"",VLOOKUP($AP32,'8'!$B$13:RQ$315,168,FALSE))</f>
        <v/>
      </c>
      <c r="CO32" s="93" t="str">
        <f>IF(ISNA(VLOOKUP($AP32,'8'!$B$13:RR$315,169,FALSE)),"",VLOOKUP($AP32,'8'!$B$13:RR$315,169,FALSE))</f>
        <v/>
      </c>
      <c r="CP32" s="93" t="str">
        <f>IF(ISNA(VLOOKUP($AP32,'8'!$B$13:RS$315,170,FALSE)),"",VLOOKUP($AP32,'8'!$B$13:RS$315,170,FALSE))</f>
        <v/>
      </c>
      <c r="CQ32" s="93" t="str">
        <f>IF(ISNA(VLOOKUP($AP32,'8'!$B$13:RT$315,171,FALSE)),"",VLOOKUP($AP32,'8'!$B$13:RT$315,171,FALSE))</f>
        <v/>
      </c>
      <c r="CR32" s="93" t="str">
        <f>IF(ISNA(VLOOKUP($AP32,'8'!$B$13:RU$315,172,FALSE)),"",VLOOKUP($AP32,'8'!$B$13:RU$315,172,FALSE))</f>
        <v/>
      </c>
      <c r="CS32" s="93" t="str">
        <f>IF(ISNA(VLOOKUP($AP32,'8'!$B$13:RV$315,173,FALSE)),"",VLOOKUP($AP32,'8'!$B$13:RV$315,173,FALSE))</f>
        <v/>
      </c>
      <c r="CT32" s="93" t="str">
        <f>IF(ISNA(VLOOKUP($AP32,'8'!$B$13:RW$375,174,FALSE)),"",VLOOKUP($AP32,'8'!$B$13:RW$375,174,FALSE))</f>
        <v/>
      </c>
      <c r="CU32" s="93" t="str">
        <f>IF(ISNA(VLOOKUP($AP32,'8'!$B$13:RX$315,175,FALSE)),"",VLOOKUP($AP32,'8'!$B$13:RX$315,175,FALSE))</f>
        <v/>
      </c>
    </row>
    <row r="33" spans="1:99" ht="16.350000000000001" customHeight="1">
      <c r="A33" s="409">
        <v>27</v>
      </c>
      <c r="B33" s="431" t="str">
        <f>IF(AND(H$3=""),"",IF(ISNA(VLOOKUP(C33,'8'!$B$13:PZ$315,2,FALSE)),"",VLOOKUP(C33,'8'!$B$13:PZ$315,2,FALSE)))</f>
        <v/>
      </c>
      <c r="C33" s="429" t="str">
        <f>IF(AND(H$3=""),"",IF(AND('8'!B39=""),"",'8'!B39))</f>
        <v/>
      </c>
      <c r="D33" s="398"/>
      <c r="E33" s="93" t="str">
        <f t="shared" si="3"/>
        <v/>
      </c>
      <c r="F33" s="93" t="str">
        <f t="shared" si="4"/>
        <v/>
      </c>
      <c r="G33" s="93" t="str">
        <f t="shared" si="5"/>
        <v/>
      </c>
      <c r="H33" s="93" t="str">
        <f t="shared" si="6"/>
        <v/>
      </c>
      <c r="I33" s="93" t="str">
        <f t="shared" si="7"/>
        <v/>
      </c>
      <c r="J33" s="97" t="str">
        <f t="shared" si="0"/>
        <v/>
      </c>
      <c r="K33" s="447"/>
      <c r="L33" s="424" t="str">
        <f t="shared" si="1"/>
        <v/>
      </c>
      <c r="O33" s="994"/>
      <c r="P33" s="995"/>
      <c r="Q33" s="996"/>
      <c r="T33" s="409">
        <v>27</v>
      </c>
      <c r="U33" s="426" t="str">
        <f>IF(AND(H$3=""),"",IF(ISNA(VLOOKUP(V33,'8'!$B$13:PZ$315,2,FALSE)),"",VLOOKUP(V33,'8'!$B$13:PZ$315,2,FALSE)))</f>
        <v/>
      </c>
      <c r="V33" s="428" t="str">
        <f>IF(AND(H$3=""),"",IF(AND('8'!B39=""),"",'8'!B39))</f>
        <v/>
      </c>
      <c r="W33" s="428" t="str">
        <f t="shared" si="8"/>
        <v/>
      </c>
      <c r="X33" s="466" t="str">
        <f>IF(AND(V33=""),"",IF(ISNA(VLOOKUP(V33,$AP$7:CV$94,43,FALSE)),"",VLOOKUP(V33,$AP$7:CV$94,43,FALSE)))</f>
        <v/>
      </c>
      <c r="Y33" s="466" t="str">
        <f>IF(AND(V33=""),"",IF(ISNA(VLOOKUP(V33,$AP$7:CV$94,44,FALSE)),"",VLOOKUP(V33,$AP$7:CV$94,44,FALSE)))</f>
        <v/>
      </c>
      <c r="Z33" s="466" t="str">
        <f>IF(AND(V33=""),"",IF(ISNA(VLOOKUP(V33,$AP$7:CV$94,50,FALSE)),"",VLOOKUP(V33,$AP$7:CV$94,50,FALSE)))</f>
        <v/>
      </c>
      <c r="AA33" s="466" t="str">
        <f>IF(AND(V33=""),"",IF(ISNA(VLOOKUP(V33,$AP$7:CV$94,51,FALSE)),"",VLOOKUP(V33,$AP$7:CV$94,51,FALSE)))</f>
        <v/>
      </c>
      <c r="AB33" s="466" t="str">
        <f>IF(AND(V33=""),"",IF(ISNA(VLOOKUP(V33,$AP$7:CV$94,57,FALSE)),"",VLOOKUP(V33,$AP$7:CV$94,57,FALSE)))</f>
        <v/>
      </c>
      <c r="AC33" s="466" t="str">
        <f>IF(AND(V33=""),"",IF(ISNA(VLOOKUP(V33,$AP$7:CV$94,58,FALSE)),"",VLOOKUP(V33,$AP$7:CV$94,58,FALSE)))</f>
        <v/>
      </c>
      <c r="AD33" s="97"/>
      <c r="AG33" s="50" t="str">
        <f t="shared" si="9"/>
        <v/>
      </c>
      <c r="AH33" s="50" t="str">
        <f t="shared" si="10"/>
        <v/>
      </c>
      <c r="AI33" s="313" t="str">
        <f t="shared" si="2"/>
        <v/>
      </c>
      <c r="AM33" s="313" t="str">
        <f t="shared" si="11"/>
        <v/>
      </c>
      <c r="AO33" s="409">
        <v>27</v>
      </c>
      <c r="AP33" s="397" t="str">
        <f>IF(AND('8'!B39=""),"",'8'!B39)</f>
        <v/>
      </c>
      <c r="AQ33" s="93" t="str">
        <f>IF(ISNA(VLOOKUP($AP33,'8'!$B$13:PZ$315,8,FALSE)),"",VLOOKUP($AP33,'8'!$B$13:PZ$315,8,FALSE))</f>
        <v/>
      </c>
      <c r="AR33" s="93" t="str">
        <f>IF(ISNA(VLOOKUP($AP33,'8'!$B$13:QA$315,12,FALSE)),"",VLOOKUP($AP33,'8'!$B$13:QA$315,12,FALSE))</f>
        <v/>
      </c>
      <c r="AS33" s="93" t="str">
        <f>IF(ISNA(VLOOKUP($AP33,'8'!$B$13:QB$315,16,FALSE)),"",VLOOKUP($AP33,'8'!$B$13:QB$315,16,FALSE))</f>
        <v/>
      </c>
      <c r="AT33" s="93" t="str">
        <f>IF(ISNA(VLOOKUP($AP33,'8'!$B$13:QC$315,20,FALSE)),"",VLOOKUP($AP33,'8'!$B$13:QC$315,20,FALSE))</f>
        <v/>
      </c>
      <c r="AU33" s="93" t="str">
        <f t="shared" si="12"/>
        <v/>
      </c>
      <c r="AV33" s="409">
        <v>27</v>
      </c>
      <c r="AW33" s="93" t="str">
        <f>IF(ISNA(VLOOKUP($AP33,'8'!$B$13:QF$315,33,FALSE)),"",VLOOKUP($AP33,'8'!$B$13:QF$315,33,FALSE))</f>
        <v/>
      </c>
      <c r="AX33" s="93" t="str">
        <f>IF(ISNA(VLOOKUP($AP33,'8'!$B$13:QG$315,37,FALSE)),"",VLOOKUP($AP33,'8'!$B$13:QG$315,37,FALSE))</f>
        <v/>
      </c>
      <c r="AY33" s="93" t="str">
        <f>IF(ISNA(VLOOKUP($AP33,'8'!$B$13:QH$315,41,FALSE)),"",VLOOKUP($AP33,'8'!$B$13:QH$315,41,FALSE))</f>
        <v/>
      </c>
      <c r="AZ33" s="93" t="str">
        <f>IF(ISNA(VLOOKUP($AP33,'8'!$B$13:QI$315,45,FALSE)),"",VLOOKUP($AP33,'8'!$B$13:QI$315,45,FALSE))</f>
        <v/>
      </c>
      <c r="BA33" s="93" t="str">
        <f t="shared" si="13"/>
        <v/>
      </c>
      <c r="BB33" s="409">
        <v>27</v>
      </c>
      <c r="BC33" s="93" t="str">
        <f>IF(ISNA(VLOOKUP($AP33,'8'!$B$13:QL$315,58,FALSE)),"",VLOOKUP($AP33,'8'!$B$13:QL$315,58,FALSE))</f>
        <v/>
      </c>
      <c r="BD33" s="93" t="str">
        <f>IF(ISNA(VLOOKUP($AP33,'8'!$B$13:QM$315,62,FALSE)),"",VLOOKUP($AP33,'8'!$B$13:QM$315,62,FALSE))</f>
        <v/>
      </c>
      <c r="BE33" s="93" t="str">
        <f>IF(ISNA(VLOOKUP($AP33,'8'!$B$13:QN$315,66,FALSE)),"",VLOOKUP($AP33,'8'!$B$13:QN$315,66,FALSE))</f>
        <v/>
      </c>
      <c r="BF33" s="93" t="str">
        <f>IF(ISNA(VLOOKUP($AP33,'8'!$B$13:QO$315,70,FALSE)),"",VLOOKUP($AP33,'8'!$B$13:QO$315,70,FALSE))</f>
        <v/>
      </c>
      <c r="BG33" s="93" t="str">
        <f t="shared" si="14"/>
        <v/>
      </c>
      <c r="BH33" s="409">
        <v>27</v>
      </c>
      <c r="BI33" s="93" t="str">
        <f>IF(ISNA(VLOOKUP($AP33,'8'!$B$13:QR$315,83,FALSE)),"",VLOOKUP($AP33,'8'!$B$13:QR$315,83,FALSE))</f>
        <v/>
      </c>
      <c r="BJ33" s="93" t="str">
        <f>IF(ISNA(VLOOKUP($AP33,'8'!$B$13:QS$315,87,FALSE)),"",VLOOKUP($AP33,'8'!$B$13:QS$315,87,FALSE))</f>
        <v/>
      </c>
      <c r="BK33" s="93" t="str">
        <f>IF(ISNA(VLOOKUP($AP33,'8'!$B$13:QT$315,91,FALSE)),"",VLOOKUP($AP33,'8'!$B$13:QT$315,91,FALSE))</f>
        <v/>
      </c>
      <c r="BL33" s="93" t="str">
        <f>IF(ISNA(VLOOKUP($AP33,'8'!$B$13:QU$315,95,FALSE)),"",VLOOKUP($AP33,'8'!$B$13:QU$315,95,FALSE))</f>
        <v/>
      </c>
      <c r="BM33" s="93" t="str">
        <f t="shared" si="15"/>
        <v/>
      </c>
      <c r="BN33" s="409">
        <v>27</v>
      </c>
      <c r="BO33" s="93" t="str">
        <f>IF(ISNA(VLOOKUP($AP33,'8'!$B$13:QY$315,108,FALSE)),"",VLOOKUP($AP33,'8'!$B$13:QY$315,108,FALSE))</f>
        <v/>
      </c>
      <c r="BP33" s="93" t="str">
        <f>IF(ISNA(VLOOKUP($AP33,'8'!$B$13:QZ$315,112,FALSE)),"",VLOOKUP($AP33,'8'!$B$13:QZ$315,112,FALSE))</f>
        <v/>
      </c>
      <c r="BQ33" s="93" t="str">
        <f>IF(ISNA(VLOOKUP($AP33,'8'!$B$13:RA$315,116,FALSE)),"",VLOOKUP($AP33,'8'!$B$13:RA$315,116,FALSE))</f>
        <v/>
      </c>
      <c r="BR33" s="93" t="str">
        <f>IF(ISNA(VLOOKUP($AP33,'8'!$B$13:RB$315,120,FALSE)),"",VLOOKUP($AP33,'8'!$B$13:RB$315,120,FALSE))</f>
        <v/>
      </c>
      <c r="BS33" s="93" t="str">
        <f t="shared" si="16"/>
        <v/>
      </c>
      <c r="BT33" s="409">
        <v>27</v>
      </c>
      <c r="BU33" s="93" t="str">
        <f>IF(ISNA(VLOOKUP($AP33,'8'!$B$13:RE$315,133,FALSE)),"",VLOOKUP($AP33,'8'!$B$13:RE$315,133,FALSE))</f>
        <v/>
      </c>
      <c r="BV33" s="93" t="str">
        <f>IF(ISNA(VLOOKUP($AP33,'8'!$B$13:RF$315,137,FALSE)),"",VLOOKUP($AP33,'8'!$B$13:RF$315,137,FALSE))</f>
        <v/>
      </c>
      <c r="BW33" s="93" t="str">
        <f>IF(ISNA(VLOOKUP($AP33,'8'!$B$13:RG$315,141,FALSE)),"",VLOOKUP($AP33,'8'!$B$13:RG$315,141,FALSE))</f>
        <v/>
      </c>
      <c r="BX33" s="93" t="str">
        <f>IF(ISNA(VLOOKUP($AP33,'8'!$B$13:RH$315,145,FALSE)),"",VLOOKUP($AP33,'8'!$B$13:RH$315,145,FALSE))</f>
        <v/>
      </c>
      <c r="BY33" s="93" t="str">
        <f t="shared" si="17"/>
        <v/>
      </c>
      <c r="BZ33" s="98"/>
      <c r="CA33" s="93" t="str">
        <f>IF(ISNA(VLOOKUP($AP33,'8'!$B$13:RE$315,155,FALSE)),"",VLOOKUP($AP33,'8'!$B$13:RE$315,155,FALSE))</f>
        <v/>
      </c>
      <c r="CB33" s="93" t="str">
        <f>IF(ISNA(VLOOKUP($AP33,'8'!$B$13:RF$315,156,FALSE)),"",VLOOKUP($AP33,'8'!$B$13:RF$315,156,FALSE))</f>
        <v/>
      </c>
      <c r="CC33" s="93" t="str">
        <f>IF(ISNA(VLOOKUP($AP33,'8'!$B$13:RG$315,157,FALSE)),"",VLOOKUP($AP33,'8'!$B$13:RG$315,157,FALSE))</f>
        <v/>
      </c>
      <c r="CD33" s="93" t="str">
        <f>IF(ISNA(VLOOKUP($AP33,'8'!$B$13:RH$315,158,FALSE)),"",VLOOKUP($AP33,'8'!$B$13:RH$315,158,FALSE))</f>
        <v/>
      </c>
      <c r="CE33" s="93" t="str">
        <f>IF(ISNA(VLOOKUP($AP33,'8'!$B$13:RI$315,159,FALSE)),"",VLOOKUP($AP33,'8'!$B$13:RI$315,159,FALSE))</f>
        <v/>
      </c>
      <c r="CF33" s="93" t="str">
        <f>IF(ISNA(VLOOKUP($AP33,'8'!$B$13:RJ$315,160,FALSE)),"",VLOOKUP($AP33,'8'!$B$13:RJ$315,160,FALSE))</f>
        <v/>
      </c>
      <c r="CG33" s="93" t="str">
        <f>IF(ISNA(VLOOKUP($AP33,'8'!$B$13:RK$315,161,FALSE)),"",VLOOKUP($AP33,'8'!$B$13:RK$315,161,FALSE))</f>
        <v/>
      </c>
      <c r="CH33" s="93" t="str">
        <f>IF(ISNA(VLOOKUP($AP33,'8'!$B$13:RK$315,162,FALSE)),"",VLOOKUP($AP33,'8'!$B$13:RK$315,162,FALSE))</f>
        <v/>
      </c>
      <c r="CI33" s="93" t="str">
        <f>IF(ISNA(VLOOKUP($AP33,'8'!$B$13:RL$315,163,FALSE)),"",VLOOKUP($AP33,'8'!$B$13:RL$315,163,FALSE))</f>
        <v/>
      </c>
      <c r="CJ33" s="93" t="str">
        <f>IF(ISNA(VLOOKUP($AP33,'8'!$B$13:RM$315,164,FALSE)),"",VLOOKUP($AP33,'8'!$B$13:RM$315,164,FALSE))</f>
        <v/>
      </c>
      <c r="CK33" s="93" t="str">
        <f>IF(ISNA(VLOOKUP($AP33,'8'!$B$13:RN$315,165,FALSE)),"",VLOOKUP($AP33,'8'!$B$13:RN$315,165,FALSE))</f>
        <v/>
      </c>
      <c r="CL33" s="93" t="str">
        <f>IF(ISNA(VLOOKUP($AP33,'8'!$B$13:RO$315,166,FALSE)),"",VLOOKUP($AP33,'8'!$B$13:RO$315,166,FALSE))</f>
        <v/>
      </c>
      <c r="CM33" s="93" t="str">
        <f>IF(ISNA(VLOOKUP($AP33,'8'!$B$13:RP$315,167,FALSE)),"",VLOOKUP($AP33,'8'!$B$13:RP$315,167,FALSE))</f>
        <v/>
      </c>
      <c r="CN33" s="93" t="str">
        <f>IF(ISNA(VLOOKUP($AP33,'8'!$B$13:RQ$315,168,FALSE)),"",VLOOKUP($AP33,'8'!$B$13:RQ$315,168,FALSE))</f>
        <v/>
      </c>
      <c r="CO33" s="93" t="str">
        <f>IF(ISNA(VLOOKUP($AP33,'8'!$B$13:RR$315,169,FALSE)),"",VLOOKUP($AP33,'8'!$B$13:RR$315,169,FALSE))</f>
        <v/>
      </c>
      <c r="CP33" s="93" t="str">
        <f>IF(ISNA(VLOOKUP($AP33,'8'!$B$13:RS$315,170,FALSE)),"",VLOOKUP($AP33,'8'!$B$13:RS$315,170,FALSE))</f>
        <v/>
      </c>
      <c r="CQ33" s="93" t="str">
        <f>IF(ISNA(VLOOKUP($AP33,'8'!$B$13:RT$315,171,FALSE)),"",VLOOKUP($AP33,'8'!$B$13:RT$315,171,FALSE))</f>
        <v/>
      </c>
      <c r="CR33" s="93" t="str">
        <f>IF(ISNA(VLOOKUP($AP33,'8'!$B$13:RU$315,172,FALSE)),"",VLOOKUP($AP33,'8'!$B$13:RU$315,172,FALSE))</f>
        <v/>
      </c>
      <c r="CS33" s="93" t="str">
        <f>IF(ISNA(VLOOKUP($AP33,'8'!$B$13:RV$315,173,FALSE)),"",VLOOKUP($AP33,'8'!$B$13:RV$315,173,FALSE))</f>
        <v/>
      </c>
      <c r="CT33" s="93" t="str">
        <f>IF(ISNA(VLOOKUP($AP33,'8'!$B$13:RW$375,174,FALSE)),"",VLOOKUP($AP33,'8'!$B$13:RW$375,174,FALSE))</f>
        <v/>
      </c>
      <c r="CU33" s="93" t="str">
        <f>IF(ISNA(VLOOKUP($AP33,'8'!$B$13:RX$315,175,FALSE)),"",VLOOKUP($AP33,'8'!$B$13:RX$315,175,FALSE))</f>
        <v/>
      </c>
    </row>
    <row r="34" spans="1:99" ht="16.350000000000001" customHeight="1">
      <c r="A34" s="409">
        <v>28</v>
      </c>
      <c r="B34" s="431" t="str">
        <f>IF(AND(H$3=""),"",IF(ISNA(VLOOKUP(C34,'8'!$B$13:PZ$315,2,FALSE)),"",VLOOKUP(C34,'8'!$B$13:PZ$315,2,FALSE)))</f>
        <v/>
      </c>
      <c r="C34" s="429" t="str">
        <f>IF(AND(H$3=""),"",IF(AND('8'!B40=""),"",'8'!B40))</f>
        <v/>
      </c>
      <c r="D34" s="398"/>
      <c r="E34" s="93" t="str">
        <f t="shared" si="3"/>
        <v/>
      </c>
      <c r="F34" s="93" t="str">
        <f t="shared" si="4"/>
        <v/>
      </c>
      <c r="G34" s="93" t="str">
        <f t="shared" si="5"/>
        <v/>
      </c>
      <c r="H34" s="93" t="str">
        <f t="shared" si="6"/>
        <v/>
      </c>
      <c r="I34" s="93" t="str">
        <f t="shared" si="7"/>
        <v/>
      </c>
      <c r="J34" s="97" t="str">
        <f t="shared" si="0"/>
        <v/>
      </c>
      <c r="K34" s="447"/>
      <c r="L34" s="424" t="str">
        <f t="shared" si="1"/>
        <v/>
      </c>
      <c r="O34" s="994"/>
      <c r="P34" s="995"/>
      <c r="Q34" s="996"/>
      <c r="T34" s="409">
        <v>28</v>
      </c>
      <c r="U34" s="426" t="str">
        <f>IF(AND(H$3=""),"",IF(ISNA(VLOOKUP(V34,'8'!$B$13:PZ$315,2,FALSE)),"",VLOOKUP(V34,'8'!$B$13:PZ$315,2,FALSE)))</f>
        <v/>
      </c>
      <c r="V34" s="428" t="str">
        <f>IF(AND(H$3=""),"",IF(AND('8'!B40=""),"",'8'!B40))</f>
        <v/>
      </c>
      <c r="W34" s="428" t="str">
        <f t="shared" si="8"/>
        <v/>
      </c>
      <c r="X34" s="466" t="str">
        <f>IF(AND(V34=""),"",IF(ISNA(VLOOKUP(V34,$AP$7:CV$94,43,FALSE)),"",VLOOKUP(V34,$AP$7:CV$94,43,FALSE)))</f>
        <v/>
      </c>
      <c r="Y34" s="466" t="str">
        <f>IF(AND(V34=""),"",IF(ISNA(VLOOKUP(V34,$AP$7:CV$94,44,FALSE)),"",VLOOKUP(V34,$AP$7:CV$94,44,FALSE)))</f>
        <v/>
      </c>
      <c r="Z34" s="466" t="str">
        <f>IF(AND(V34=""),"",IF(ISNA(VLOOKUP(V34,$AP$7:CV$94,50,FALSE)),"",VLOOKUP(V34,$AP$7:CV$94,50,FALSE)))</f>
        <v/>
      </c>
      <c r="AA34" s="466" t="str">
        <f>IF(AND(V34=""),"",IF(ISNA(VLOOKUP(V34,$AP$7:CV$94,51,FALSE)),"",VLOOKUP(V34,$AP$7:CV$94,51,FALSE)))</f>
        <v/>
      </c>
      <c r="AB34" s="466" t="str">
        <f>IF(AND(V34=""),"",IF(ISNA(VLOOKUP(V34,$AP$7:CV$94,57,FALSE)),"",VLOOKUP(V34,$AP$7:CV$94,57,FALSE)))</f>
        <v/>
      </c>
      <c r="AC34" s="466" t="str">
        <f>IF(AND(V34=""),"",IF(ISNA(VLOOKUP(V34,$AP$7:CV$94,58,FALSE)),"",VLOOKUP(V34,$AP$7:CV$94,58,FALSE)))</f>
        <v/>
      </c>
      <c r="AD34" s="97"/>
      <c r="AG34" s="50" t="str">
        <f t="shared" si="9"/>
        <v/>
      </c>
      <c r="AH34" s="50" t="str">
        <f t="shared" si="10"/>
        <v/>
      </c>
      <c r="AI34" s="313" t="str">
        <f t="shared" si="2"/>
        <v/>
      </c>
      <c r="AM34" s="313" t="str">
        <f t="shared" si="11"/>
        <v/>
      </c>
      <c r="AO34" s="409">
        <v>28</v>
      </c>
      <c r="AP34" s="397" t="str">
        <f>IF(AND('8'!B40=""),"",'8'!B40)</f>
        <v/>
      </c>
      <c r="AQ34" s="93" t="str">
        <f>IF(ISNA(VLOOKUP($AP34,'8'!$B$13:PZ$315,8,FALSE)),"",VLOOKUP($AP34,'8'!$B$13:PZ$315,8,FALSE))</f>
        <v/>
      </c>
      <c r="AR34" s="93" t="str">
        <f>IF(ISNA(VLOOKUP($AP34,'8'!$B$13:QA$315,12,FALSE)),"",VLOOKUP($AP34,'8'!$B$13:QA$315,12,FALSE))</f>
        <v/>
      </c>
      <c r="AS34" s="93" t="str">
        <f>IF(ISNA(VLOOKUP($AP34,'8'!$B$13:QB$315,16,FALSE)),"",VLOOKUP($AP34,'8'!$B$13:QB$315,16,FALSE))</f>
        <v/>
      </c>
      <c r="AT34" s="93" t="str">
        <f>IF(ISNA(VLOOKUP($AP34,'8'!$B$13:QC$315,20,FALSE)),"",VLOOKUP($AP34,'8'!$B$13:QC$315,20,FALSE))</f>
        <v/>
      </c>
      <c r="AU34" s="93" t="str">
        <f t="shared" si="12"/>
        <v/>
      </c>
      <c r="AV34" s="409">
        <v>28</v>
      </c>
      <c r="AW34" s="93" t="str">
        <f>IF(ISNA(VLOOKUP($AP34,'8'!$B$13:QF$315,33,FALSE)),"",VLOOKUP($AP34,'8'!$B$13:QF$315,33,FALSE))</f>
        <v/>
      </c>
      <c r="AX34" s="93" t="str">
        <f>IF(ISNA(VLOOKUP($AP34,'8'!$B$13:QG$315,37,FALSE)),"",VLOOKUP($AP34,'8'!$B$13:QG$315,37,FALSE))</f>
        <v/>
      </c>
      <c r="AY34" s="93" t="str">
        <f>IF(ISNA(VLOOKUP($AP34,'8'!$B$13:QH$315,41,FALSE)),"",VLOOKUP($AP34,'8'!$B$13:QH$315,41,FALSE))</f>
        <v/>
      </c>
      <c r="AZ34" s="93" t="str">
        <f>IF(ISNA(VLOOKUP($AP34,'8'!$B$13:QI$315,45,FALSE)),"",VLOOKUP($AP34,'8'!$B$13:QI$315,45,FALSE))</f>
        <v/>
      </c>
      <c r="BA34" s="93" t="str">
        <f t="shared" si="13"/>
        <v/>
      </c>
      <c r="BB34" s="409">
        <v>28</v>
      </c>
      <c r="BC34" s="93" t="str">
        <f>IF(ISNA(VLOOKUP($AP34,'8'!$B$13:QL$315,58,FALSE)),"",VLOOKUP($AP34,'8'!$B$13:QL$315,58,FALSE))</f>
        <v/>
      </c>
      <c r="BD34" s="93" t="str">
        <f>IF(ISNA(VLOOKUP($AP34,'8'!$B$13:QM$315,62,FALSE)),"",VLOOKUP($AP34,'8'!$B$13:QM$315,62,FALSE))</f>
        <v/>
      </c>
      <c r="BE34" s="93" t="str">
        <f>IF(ISNA(VLOOKUP($AP34,'8'!$B$13:QN$315,66,FALSE)),"",VLOOKUP($AP34,'8'!$B$13:QN$315,66,FALSE))</f>
        <v/>
      </c>
      <c r="BF34" s="93" t="str">
        <f>IF(ISNA(VLOOKUP($AP34,'8'!$B$13:QO$315,70,FALSE)),"",VLOOKUP($AP34,'8'!$B$13:QO$315,70,FALSE))</f>
        <v/>
      </c>
      <c r="BG34" s="93" t="str">
        <f t="shared" si="14"/>
        <v/>
      </c>
      <c r="BH34" s="409">
        <v>28</v>
      </c>
      <c r="BI34" s="93" t="str">
        <f>IF(ISNA(VLOOKUP($AP34,'8'!$B$13:QR$315,83,FALSE)),"",VLOOKUP($AP34,'8'!$B$13:QR$315,83,FALSE))</f>
        <v/>
      </c>
      <c r="BJ34" s="93" t="str">
        <f>IF(ISNA(VLOOKUP($AP34,'8'!$B$13:QS$315,87,FALSE)),"",VLOOKUP($AP34,'8'!$B$13:QS$315,87,FALSE))</f>
        <v/>
      </c>
      <c r="BK34" s="93" t="str">
        <f>IF(ISNA(VLOOKUP($AP34,'8'!$B$13:QT$315,91,FALSE)),"",VLOOKUP($AP34,'8'!$B$13:QT$315,91,FALSE))</f>
        <v/>
      </c>
      <c r="BL34" s="93" t="str">
        <f>IF(ISNA(VLOOKUP($AP34,'8'!$B$13:QU$315,95,FALSE)),"",VLOOKUP($AP34,'8'!$B$13:QU$315,95,FALSE))</f>
        <v/>
      </c>
      <c r="BM34" s="93" t="str">
        <f t="shared" si="15"/>
        <v/>
      </c>
      <c r="BN34" s="409">
        <v>28</v>
      </c>
      <c r="BO34" s="93" t="str">
        <f>IF(ISNA(VLOOKUP($AP34,'8'!$B$13:QY$315,108,FALSE)),"",VLOOKUP($AP34,'8'!$B$13:QY$315,108,FALSE))</f>
        <v/>
      </c>
      <c r="BP34" s="93" t="str">
        <f>IF(ISNA(VLOOKUP($AP34,'8'!$B$13:QZ$315,112,FALSE)),"",VLOOKUP($AP34,'8'!$B$13:QZ$315,112,FALSE))</f>
        <v/>
      </c>
      <c r="BQ34" s="93" t="str">
        <f>IF(ISNA(VLOOKUP($AP34,'8'!$B$13:RA$315,116,FALSE)),"",VLOOKUP($AP34,'8'!$B$13:RA$315,116,FALSE))</f>
        <v/>
      </c>
      <c r="BR34" s="93" t="str">
        <f>IF(ISNA(VLOOKUP($AP34,'8'!$B$13:RB$315,120,FALSE)),"",VLOOKUP($AP34,'8'!$B$13:RB$315,120,FALSE))</f>
        <v/>
      </c>
      <c r="BS34" s="93" t="str">
        <f t="shared" si="16"/>
        <v/>
      </c>
      <c r="BT34" s="409">
        <v>28</v>
      </c>
      <c r="BU34" s="93" t="str">
        <f>IF(ISNA(VLOOKUP($AP34,'8'!$B$13:RE$315,133,FALSE)),"",VLOOKUP($AP34,'8'!$B$13:RE$315,133,FALSE))</f>
        <v/>
      </c>
      <c r="BV34" s="93" t="str">
        <f>IF(ISNA(VLOOKUP($AP34,'8'!$B$13:RF$315,137,FALSE)),"",VLOOKUP($AP34,'8'!$B$13:RF$315,137,FALSE))</f>
        <v/>
      </c>
      <c r="BW34" s="93" t="str">
        <f>IF(ISNA(VLOOKUP($AP34,'8'!$B$13:RG$315,141,FALSE)),"",VLOOKUP($AP34,'8'!$B$13:RG$315,141,FALSE))</f>
        <v/>
      </c>
      <c r="BX34" s="93" t="str">
        <f>IF(ISNA(VLOOKUP($AP34,'8'!$B$13:RH$315,145,FALSE)),"",VLOOKUP($AP34,'8'!$B$13:RH$315,145,FALSE))</f>
        <v/>
      </c>
      <c r="BY34" s="93" t="str">
        <f t="shared" si="17"/>
        <v/>
      </c>
      <c r="BZ34" s="98"/>
      <c r="CA34" s="93" t="str">
        <f>IF(ISNA(VLOOKUP($AP34,'8'!$B$13:RE$315,155,FALSE)),"",VLOOKUP($AP34,'8'!$B$13:RE$315,155,FALSE))</f>
        <v/>
      </c>
      <c r="CB34" s="93" t="str">
        <f>IF(ISNA(VLOOKUP($AP34,'8'!$B$13:RF$315,156,FALSE)),"",VLOOKUP($AP34,'8'!$B$13:RF$315,156,FALSE))</f>
        <v/>
      </c>
      <c r="CC34" s="93" t="str">
        <f>IF(ISNA(VLOOKUP($AP34,'8'!$B$13:RG$315,157,FALSE)),"",VLOOKUP($AP34,'8'!$B$13:RG$315,157,FALSE))</f>
        <v/>
      </c>
      <c r="CD34" s="93" t="str">
        <f>IF(ISNA(VLOOKUP($AP34,'8'!$B$13:RH$315,158,FALSE)),"",VLOOKUP($AP34,'8'!$B$13:RH$315,158,FALSE))</f>
        <v/>
      </c>
      <c r="CE34" s="93" t="str">
        <f>IF(ISNA(VLOOKUP($AP34,'8'!$B$13:RI$315,159,FALSE)),"",VLOOKUP($AP34,'8'!$B$13:RI$315,159,FALSE))</f>
        <v/>
      </c>
      <c r="CF34" s="93" t="str">
        <f>IF(ISNA(VLOOKUP($AP34,'8'!$B$13:RJ$315,160,FALSE)),"",VLOOKUP($AP34,'8'!$B$13:RJ$315,160,FALSE))</f>
        <v/>
      </c>
      <c r="CG34" s="93" t="str">
        <f>IF(ISNA(VLOOKUP($AP34,'8'!$B$13:RK$315,161,FALSE)),"",VLOOKUP($AP34,'8'!$B$13:RK$315,161,FALSE))</f>
        <v/>
      </c>
      <c r="CH34" s="93" t="str">
        <f>IF(ISNA(VLOOKUP($AP34,'8'!$B$13:RK$315,162,FALSE)),"",VLOOKUP($AP34,'8'!$B$13:RK$315,162,FALSE))</f>
        <v/>
      </c>
      <c r="CI34" s="93" t="str">
        <f>IF(ISNA(VLOOKUP($AP34,'8'!$B$13:RL$315,163,FALSE)),"",VLOOKUP($AP34,'8'!$B$13:RL$315,163,FALSE))</f>
        <v/>
      </c>
      <c r="CJ34" s="93" t="str">
        <f>IF(ISNA(VLOOKUP($AP34,'8'!$B$13:RM$315,164,FALSE)),"",VLOOKUP($AP34,'8'!$B$13:RM$315,164,FALSE))</f>
        <v/>
      </c>
      <c r="CK34" s="93" t="str">
        <f>IF(ISNA(VLOOKUP($AP34,'8'!$B$13:RN$315,165,FALSE)),"",VLOOKUP($AP34,'8'!$B$13:RN$315,165,FALSE))</f>
        <v/>
      </c>
      <c r="CL34" s="93" t="str">
        <f>IF(ISNA(VLOOKUP($AP34,'8'!$B$13:RO$315,166,FALSE)),"",VLOOKUP($AP34,'8'!$B$13:RO$315,166,FALSE))</f>
        <v/>
      </c>
      <c r="CM34" s="93" t="str">
        <f>IF(ISNA(VLOOKUP($AP34,'8'!$B$13:RP$315,167,FALSE)),"",VLOOKUP($AP34,'8'!$B$13:RP$315,167,FALSE))</f>
        <v/>
      </c>
      <c r="CN34" s="93" t="str">
        <f>IF(ISNA(VLOOKUP($AP34,'8'!$B$13:RQ$315,168,FALSE)),"",VLOOKUP($AP34,'8'!$B$13:RQ$315,168,FALSE))</f>
        <v/>
      </c>
      <c r="CO34" s="93" t="str">
        <f>IF(ISNA(VLOOKUP($AP34,'8'!$B$13:RR$315,169,FALSE)),"",VLOOKUP($AP34,'8'!$B$13:RR$315,169,FALSE))</f>
        <v/>
      </c>
      <c r="CP34" s="93" t="str">
        <f>IF(ISNA(VLOOKUP($AP34,'8'!$B$13:RS$315,170,FALSE)),"",VLOOKUP($AP34,'8'!$B$13:RS$315,170,FALSE))</f>
        <v/>
      </c>
      <c r="CQ34" s="93" t="str">
        <f>IF(ISNA(VLOOKUP($AP34,'8'!$B$13:RT$315,171,FALSE)),"",VLOOKUP($AP34,'8'!$B$13:RT$315,171,FALSE))</f>
        <v/>
      </c>
      <c r="CR34" s="93" t="str">
        <f>IF(ISNA(VLOOKUP($AP34,'8'!$B$13:RU$315,172,FALSE)),"",VLOOKUP($AP34,'8'!$B$13:RU$315,172,FALSE))</f>
        <v/>
      </c>
      <c r="CS34" s="93" t="str">
        <f>IF(ISNA(VLOOKUP($AP34,'8'!$B$13:RV$315,173,FALSE)),"",VLOOKUP($AP34,'8'!$B$13:RV$315,173,FALSE))</f>
        <v/>
      </c>
      <c r="CT34" s="93" t="str">
        <f>IF(ISNA(VLOOKUP($AP34,'8'!$B$13:RW$375,174,FALSE)),"",VLOOKUP($AP34,'8'!$B$13:RW$375,174,FALSE))</f>
        <v/>
      </c>
      <c r="CU34" s="93" t="str">
        <f>IF(ISNA(VLOOKUP($AP34,'8'!$B$13:RX$315,175,FALSE)),"",VLOOKUP($AP34,'8'!$B$13:RX$315,175,FALSE))</f>
        <v/>
      </c>
    </row>
    <row r="35" spans="1:99" ht="16.350000000000001" customHeight="1" thickBot="1">
      <c r="A35" s="409">
        <v>29</v>
      </c>
      <c r="B35" s="431" t="str">
        <f>IF(AND(H$3=""),"",IF(ISNA(VLOOKUP(C35,'8'!$B$13:PZ$315,2,FALSE)),"",VLOOKUP(C35,'8'!$B$13:PZ$315,2,FALSE)))</f>
        <v/>
      </c>
      <c r="C35" s="429" t="str">
        <f>IF(AND(H$3=""),"",IF(AND('8'!B41=""),"",'8'!B41))</f>
        <v/>
      </c>
      <c r="D35" s="398"/>
      <c r="E35" s="93" t="str">
        <f t="shared" si="3"/>
        <v/>
      </c>
      <c r="F35" s="93" t="str">
        <f t="shared" si="4"/>
        <v/>
      </c>
      <c r="G35" s="93" t="str">
        <f t="shared" si="5"/>
        <v/>
      </c>
      <c r="H35" s="93" t="str">
        <f t="shared" si="6"/>
        <v/>
      </c>
      <c r="I35" s="93" t="str">
        <f t="shared" si="7"/>
        <v/>
      </c>
      <c r="J35" s="97" t="str">
        <f t="shared" si="0"/>
        <v/>
      </c>
      <c r="K35" s="447"/>
      <c r="L35" s="424" t="str">
        <f t="shared" si="1"/>
        <v/>
      </c>
      <c r="O35" s="997"/>
      <c r="P35" s="998"/>
      <c r="Q35" s="999"/>
      <c r="T35" s="409">
        <v>29</v>
      </c>
      <c r="U35" s="426" t="str">
        <f>IF(AND(H$3=""),"",IF(ISNA(VLOOKUP(V35,'8'!$B$13:PZ$315,2,FALSE)),"",VLOOKUP(V35,'8'!$B$13:PZ$315,2,FALSE)))</f>
        <v/>
      </c>
      <c r="V35" s="428" t="str">
        <f>IF(AND(H$3=""),"",IF(AND('8'!B41=""),"",'8'!B41))</f>
        <v/>
      </c>
      <c r="W35" s="428" t="str">
        <f t="shared" si="8"/>
        <v/>
      </c>
      <c r="X35" s="466" t="str">
        <f>IF(AND(V35=""),"",IF(ISNA(VLOOKUP(V35,$AP$7:CV$94,43,FALSE)),"",VLOOKUP(V35,$AP$7:CV$94,43,FALSE)))</f>
        <v/>
      </c>
      <c r="Y35" s="466" t="str">
        <f>IF(AND(V35=""),"",IF(ISNA(VLOOKUP(V35,$AP$7:CV$94,44,FALSE)),"",VLOOKUP(V35,$AP$7:CV$94,44,FALSE)))</f>
        <v/>
      </c>
      <c r="Z35" s="466" t="str">
        <f>IF(AND(V35=""),"",IF(ISNA(VLOOKUP(V35,$AP$7:CV$94,50,FALSE)),"",VLOOKUP(V35,$AP$7:CV$94,50,FALSE)))</f>
        <v/>
      </c>
      <c r="AA35" s="466" t="str">
        <f>IF(AND(V35=""),"",IF(ISNA(VLOOKUP(V35,$AP$7:CV$94,51,FALSE)),"",VLOOKUP(V35,$AP$7:CV$94,51,FALSE)))</f>
        <v/>
      </c>
      <c r="AB35" s="466" t="str">
        <f>IF(AND(V35=""),"",IF(ISNA(VLOOKUP(V35,$AP$7:CV$94,57,FALSE)),"",VLOOKUP(V35,$AP$7:CV$94,57,FALSE)))</f>
        <v/>
      </c>
      <c r="AC35" s="466" t="str">
        <f>IF(AND(V35=""),"",IF(ISNA(VLOOKUP(V35,$AP$7:CV$94,58,FALSE)),"",VLOOKUP(V35,$AP$7:CV$94,58,FALSE)))</f>
        <v/>
      </c>
      <c r="AD35" s="97"/>
      <c r="AG35" s="50" t="str">
        <f t="shared" si="9"/>
        <v/>
      </c>
      <c r="AH35" s="50" t="str">
        <f t="shared" si="10"/>
        <v/>
      </c>
      <c r="AI35" s="313" t="str">
        <f t="shared" si="2"/>
        <v/>
      </c>
      <c r="AM35" s="313" t="str">
        <f t="shared" si="11"/>
        <v/>
      </c>
      <c r="AO35" s="409">
        <v>29</v>
      </c>
      <c r="AP35" s="397" t="str">
        <f>IF(AND('8'!B41=""),"",'8'!B41)</f>
        <v/>
      </c>
      <c r="AQ35" s="93" t="str">
        <f>IF(ISNA(VLOOKUP($AP35,'8'!$B$13:PZ$315,8,FALSE)),"",VLOOKUP($AP35,'8'!$B$13:PZ$315,8,FALSE))</f>
        <v/>
      </c>
      <c r="AR35" s="93" t="str">
        <f>IF(ISNA(VLOOKUP($AP35,'8'!$B$13:QA$315,12,FALSE)),"",VLOOKUP($AP35,'8'!$B$13:QA$315,12,FALSE))</f>
        <v/>
      </c>
      <c r="AS35" s="93" t="str">
        <f>IF(ISNA(VLOOKUP($AP35,'8'!$B$13:QB$315,16,FALSE)),"",VLOOKUP($AP35,'8'!$B$13:QB$315,16,FALSE))</f>
        <v/>
      </c>
      <c r="AT35" s="93" t="str">
        <f>IF(ISNA(VLOOKUP($AP35,'8'!$B$13:QC$315,20,FALSE)),"",VLOOKUP($AP35,'8'!$B$13:QC$315,20,FALSE))</f>
        <v/>
      </c>
      <c r="AU35" s="93" t="str">
        <f t="shared" si="12"/>
        <v/>
      </c>
      <c r="AV35" s="409">
        <v>29</v>
      </c>
      <c r="AW35" s="93" t="str">
        <f>IF(ISNA(VLOOKUP($AP35,'8'!$B$13:QF$315,33,FALSE)),"",VLOOKUP($AP35,'8'!$B$13:QF$315,33,FALSE))</f>
        <v/>
      </c>
      <c r="AX35" s="93" t="str">
        <f>IF(ISNA(VLOOKUP($AP35,'8'!$B$13:QG$315,37,FALSE)),"",VLOOKUP($AP35,'8'!$B$13:QG$315,37,FALSE))</f>
        <v/>
      </c>
      <c r="AY35" s="93" t="str">
        <f>IF(ISNA(VLOOKUP($AP35,'8'!$B$13:QH$315,41,FALSE)),"",VLOOKUP($AP35,'8'!$B$13:QH$315,41,FALSE))</f>
        <v/>
      </c>
      <c r="AZ35" s="93" t="str">
        <f>IF(ISNA(VLOOKUP($AP35,'8'!$B$13:QI$315,45,FALSE)),"",VLOOKUP($AP35,'8'!$B$13:QI$315,45,FALSE))</f>
        <v/>
      </c>
      <c r="BA35" s="93" t="str">
        <f t="shared" si="13"/>
        <v/>
      </c>
      <c r="BB35" s="409">
        <v>29</v>
      </c>
      <c r="BC35" s="93" t="str">
        <f>IF(ISNA(VLOOKUP($AP35,'8'!$B$13:QL$315,58,FALSE)),"",VLOOKUP($AP35,'8'!$B$13:QL$315,58,FALSE))</f>
        <v/>
      </c>
      <c r="BD35" s="93" t="str">
        <f>IF(ISNA(VLOOKUP($AP35,'8'!$B$13:QM$315,62,FALSE)),"",VLOOKUP($AP35,'8'!$B$13:QM$315,62,FALSE))</f>
        <v/>
      </c>
      <c r="BE35" s="93" t="str">
        <f>IF(ISNA(VLOOKUP($AP35,'8'!$B$13:QN$315,66,FALSE)),"",VLOOKUP($AP35,'8'!$B$13:QN$315,66,FALSE))</f>
        <v/>
      </c>
      <c r="BF35" s="93" t="str">
        <f>IF(ISNA(VLOOKUP($AP35,'8'!$B$13:QO$315,70,FALSE)),"",VLOOKUP($AP35,'8'!$B$13:QO$315,70,FALSE))</f>
        <v/>
      </c>
      <c r="BG35" s="93" t="str">
        <f t="shared" si="14"/>
        <v/>
      </c>
      <c r="BH35" s="409">
        <v>29</v>
      </c>
      <c r="BI35" s="93" t="str">
        <f>IF(ISNA(VLOOKUP($AP35,'8'!$B$13:QR$315,83,FALSE)),"",VLOOKUP($AP35,'8'!$B$13:QR$315,83,FALSE))</f>
        <v/>
      </c>
      <c r="BJ35" s="93" t="str">
        <f>IF(ISNA(VLOOKUP($AP35,'8'!$B$13:QS$315,87,FALSE)),"",VLOOKUP($AP35,'8'!$B$13:QS$315,87,FALSE))</f>
        <v/>
      </c>
      <c r="BK35" s="93" t="str">
        <f>IF(ISNA(VLOOKUP($AP35,'8'!$B$13:QT$315,91,FALSE)),"",VLOOKUP($AP35,'8'!$B$13:QT$315,91,FALSE))</f>
        <v/>
      </c>
      <c r="BL35" s="93" t="str">
        <f>IF(ISNA(VLOOKUP($AP35,'8'!$B$13:QU$315,95,FALSE)),"",VLOOKUP($AP35,'8'!$B$13:QU$315,95,FALSE))</f>
        <v/>
      </c>
      <c r="BM35" s="93" t="str">
        <f t="shared" si="15"/>
        <v/>
      </c>
      <c r="BN35" s="409">
        <v>29</v>
      </c>
      <c r="BO35" s="93" t="str">
        <f>IF(ISNA(VLOOKUP($AP35,'8'!$B$13:QY$315,108,FALSE)),"",VLOOKUP($AP35,'8'!$B$13:QY$315,108,FALSE))</f>
        <v/>
      </c>
      <c r="BP35" s="93" t="str">
        <f>IF(ISNA(VLOOKUP($AP35,'8'!$B$13:QZ$315,112,FALSE)),"",VLOOKUP($AP35,'8'!$B$13:QZ$315,112,FALSE))</f>
        <v/>
      </c>
      <c r="BQ35" s="93" t="str">
        <f>IF(ISNA(VLOOKUP($AP35,'8'!$B$13:RA$315,116,FALSE)),"",VLOOKUP($AP35,'8'!$B$13:RA$315,116,FALSE))</f>
        <v/>
      </c>
      <c r="BR35" s="93" t="str">
        <f>IF(ISNA(VLOOKUP($AP35,'8'!$B$13:RB$315,120,FALSE)),"",VLOOKUP($AP35,'8'!$B$13:RB$315,120,FALSE))</f>
        <v/>
      </c>
      <c r="BS35" s="93" t="str">
        <f t="shared" si="16"/>
        <v/>
      </c>
      <c r="BT35" s="409">
        <v>29</v>
      </c>
      <c r="BU35" s="93" t="str">
        <f>IF(ISNA(VLOOKUP($AP35,'8'!$B$13:RE$315,133,FALSE)),"",VLOOKUP($AP35,'8'!$B$13:RE$315,133,FALSE))</f>
        <v/>
      </c>
      <c r="BV35" s="93" t="str">
        <f>IF(ISNA(VLOOKUP($AP35,'8'!$B$13:RF$315,137,FALSE)),"",VLOOKUP($AP35,'8'!$B$13:RF$315,137,FALSE))</f>
        <v/>
      </c>
      <c r="BW35" s="93" t="str">
        <f>IF(ISNA(VLOOKUP($AP35,'8'!$B$13:RG$315,141,FALSE)),"",VLOOKUP($AP35,'8'!$B$13:RG$315,141,FALSE))</f>
        <v/>
      </c>
      <c r="BX35" s="93" t="str">
        <f>IF(ISNA(VLOOKUP($AP35,'8'!$B$13:RH$315,145,FALSE)),"",VLOOKUP($AP35,'8'!$B$13:RH$315,145,FALSE))</f>
        <v/>
      </c>
      <c r="BY35" s="93" t="str">
        <f t="shared" si="17"/>
        <v/>
      </c>
      <c r="BZ35" s="98"/>
      <c r="CA35" s="93" t="str">
        <f>IF(ISNA(VLOOKUP($AP35,'8'!$B$13:RE$315,155,FALSE)),"",VLOOKUP($AP35,'8'!$B$13:RE$315,155,FALSE))</f>
        <v/>
      </c>
      <c r="CB35" s="93" t="str">
        <f>IF(ISNA(VLOOKUP($AP35,'8'!$B$13:RF$315,156,FALSE)),"",VLOOKUP($AP35,'8'!$B$13:RF$315,156,FALSE))</f>
        <v/>
      </c>
      <c r="CC35" s="93" t="str">
        <f>IF(ISNA(VLOOKUP($AP35,'8'!$B$13:RG$315,157,FALSE)),"",VLOOKUP($AP35,'8'!$B$13:RG$315,157,FALSE))</f>
        <v/>
      </c>
      <c r="CD35" s="93" t="str">
        <f>IF(ISNA(VLOOKUP($AP35,'8'!$B$13:RH$315,158,FALSE)),"",VLOOKUP($AP35,'8'!$B$13:RH$315,158,FALSE))</f>
        <v/>
      </c>
      <c r="CE35" s="93" t="str">
        <f>IF(ISNA(VLOOKUP($AP35,'8'!$B$13:RI$315,159,FALSE)),"",VLOOKUP($AP35,'8'!$B$13:RI$315,159,FALSE))</f>
        <v/>
      </c>
      <c r="CF35" s="93" t="str">
        <f>IF(ISNA(VLOOKUP($AP35,'8'!$B$13:RJ$315,160,FALSE)),"",VLOOKUP($AP35,'8'!$B$13:RJ$315,160,FALSE))</f>
        <v/>
      </c>
      <c r="CG35" s="93" t="str">
        <f>IF(ISNA(VLOOKUP($AP35,'8'!$B$13:RK$315,161,FALSE)),"",VLOOKUP($AP35,'8'!$B$13:RK$315,161,FALSE))</f>
        <v/>
      </c>
      <c r="CH35" s="93" t="str">
        <f>IF(ISNA(VLOOKUP($AP35,'8'!$B$13:RK$315,162,FALSE)),"",VLOOKUP($AP35,'8'!$B$13:RK$315,162,FALSE))</f>
        <v/>
      </c>
      <c r="CI35" s="93" t="str">
        <f>IF(ISNA(VLOOKUP($AP35,'8'!$B$13:RL$315,163,FALSE)),"",VLOOKUP($AP35,'8'!$B$13:RL$315,163,FALSE))</f>
        <v/>
      </c>
      <c r="CJ35" s="93" t="str">
        <f>IF(ISNA(VLOOKUP($AP35,'8'!$B$13:RM$315,164,FALSE)),"",VLOOKUP($AP35,'8'!$B$13:RM$315,164,FALSE))</f>
        <v/>
      </c>
      <c r="CK35" s="93" t="str">
        <f>IF(ISNA(VLOOKUP($AP35,'8'!$B$13:RN$315,165,FALSE)),"",VLOOKUP($AP35,'8'!$B$13:RN$315,165,FALSE))</f>
        <v/>
      </c>
      <c r="CL35" s="93" t="str">
        <f>IF(ISNA(VLOOKUP($AP35,'8'!$B$13:RO$315,166,FALSE)),"",VLOOKUP($AP35,'8'!$B$13:RO$315,166,FALSE))</f>
        <v/>
      </c>
      <c r="CM35" s="93" t="str">
        <f>IF(ISNA(VLOOKUP($AP35,'8'!$B$13:RP$315,167,FALSE)),"",VLOOKUP($AP35,'8'!$B$13:RP$315,167,FALSE))</f>
        <v/>
      </c>
      <c r="CN35" s="93" t="str">
        <f>IF(ISNA(VLOOKUP($AP35,'8'!$B$13:RQ$315,168,FALSE)),"",VLOOKUP($AP35,'8'!$B$13:RQ$315,168,FALSE))</f>
        <v/>
      </c>
      <c r="CO35" s="93" t="str">
        <f>IF(ISNA(VLOOKUP($AP35,'8'!$B$13:RR$315,169,FALSE)),"",VLOOKUP($AP35,'8'!$B$13:RR$315,169,FALSE))</f>
        <v/>
      </c>
      <c r="CP35" s="93" t="str">
        <f>IF(ISNA(VLOOKUP($AP35,'8'!$B$13:RS$315,170,FALSE)),"",VLOOKUP($AP35,'8'!$B$13:RS$315,170,FALSE))</f>
        <v/>
      </c>
      <c r="CQ35" s="93" t="str">
        <f>IF(ISNA(VLOOKUP($AP35,'8'!$B$13:RT$315,171,FALSE)),"",VLOOKUP($AP35,'8'!$B$13:RT$315,171,FALSE))</f>
        <v/>
      </c>
      <c r="CR35" s="93" t="str">
        <f>IF(ISNA(VLOOKUP($AP35,'8'!$B$13:RU$315,172,FALSE)),"",VLOOKUP($AP35,'8'!$B$13:RU$315,172,FALSE))</f>
        <v/>
      </c>
      <c r="CS35" s="93" t="str">
        <f>IF(ISNA(VLOOKUP($AP35,'8'!$B$13:RV$315,173,FALSE)),"",VLOOKUP($AP35,'8'!$B$13:RV$315,173,FALSE))</f>
        <v/>
      </c>
      <c r="CT35" s="93" t="str">
        <f>IF(ISNA(VLOOKUP($AP35,'8'!$B$13:RW$375,174,FALSE)),"",VLOOKUP($AP35,'8'!$B$13:RW$375,174,FALSE))</f>
        <v/>
      </c>
      <c r="CU35" s="93" t="str">
        <f>IF(ISNA(VLOOKUP($AP35,'8'!$B$13:RX$315,175,FALSE)),"",VLOOKUP($AP35,'8'!$B$13:RX$315,175,FALSE))</f>
        <v/>
      </c>
    </row>
    <row r="36" spans="1:99" ht="16.350000000000001" customHeight="1">
      <c r="A36" s="409">
        <v>30</v>
      </c>
      <c r="B36" s="431" t="str">
        <f>IF(AND(H$3=""),"",IF(ISNA(VLOOKUP(C36,'8'!$B$13:PZ$315,2,FALSE)),"",VLOOKUP(C36,'8'!$B$13:PZ$315,2,FALSE)))</f>
        <v/>
      </c>
      <c r="C36" s="429" t="str">
        <f>IF(AND(H$3=""),"",IF(AND('8'!B42=""),"",'8'!B42))</f>
        <v/>
      </c>
      <c r="D36" s="398"/>
      <c r="E36" s="93" t="str">
        <f t="shared" si="3"/>
        <v/>
      </c>
      <c r="F36" s="93" t="str">
        <f t="shared" si="4"/>
        <v/>
      </c>
      <c r="G36" s="93" t="str">
        <f t="shared" si="5"/>
        <v/>
      </c>
      <c r="H36" s="93" t="str">
        <f t="shared" si="6"/>
        <v/>
      </c>
      <c r="I36" s="93" t="str">
        <f t="shared" si="7"/>
        <v/>
      </c>
      <c r="J36" s="97" t="str">
        <f t="shared" si="0"/>
        <v/>
      </c>
      <c r="K36" s="447"/>
      <c r="L36" s="424" t="str">
        <f t="shared" si="1"/>
        <v/>
      </c>
      <c r="T36" s="409">
        <v>30</v>
      </c>
      <c r="U36" s="426" t="str">
        <f>IF(AND(H$3=""),"",IF(ISNA(VLOOKUP(V36,'8'!$B$13:PZ$315,2,FALSE)),"",VLOOKUP(V36,'8'!$B$13:PZ$315,2,FALSE)))</f>
        <v/>
      </c>
      <c r="V36" s="428" t="str">
        <f>IF(AND(H$3=""),"",IF(AND('8'!B42=""),"",'8'!B42))</f>
        <v/>
      </c>
      <c r="W36" s="428" t="str">
        <f t="shared" si="8"/>
        <v/>
      </c>
      <c r="X36" s="466" t="str">
        <f>IF(AND(V36=""),"",IF(ISNA(VLOOKUP(V36,$AP$7:CV$94,43,FALSE)),"",VLOOKUP(V36,$AP$7:CV$94,43,FALSE)))</f>
        <v/>
      </c>
      <c r="Y36" s="466" t="str">
        <f>IF(AND(V36=""),"",IF(ISNA(VLOOKUP(V36,$AP$7:CV$94,44,FALSE)),"",VLOOKUP(V36,$AP$7:CV$94,44,FALSE)))</f>
        <v/>
      </c>
      <c r="Z36" s="466" t="str">
        <f>IF(AND(V36=""),"",IF(ISNA(VLOOKUP(V36,$AP$7:CV$94,50,FALSE)),"",VLOOKUP(V36,$AP$7:CV$94,50,FALSE)))</f>
        <v/>
      </c>
      <c r="AA36" s="466" t="str">
        <f>IF(AND(V36=""),"",IF(ISNA(VLOOKUP(V36,$AP$7:CV$94,51,FALSE)),"",VLOOKUP(V36,$AP$7:CV$94,51,FALSE)))</f>
        <v/>
      </c>
      <c r="AB36" s="466" t="str">
        <f>IF(AND(V36=""),"",IF(ISNA(VLOOKUP(V36,$AP$7:CV$94,57,FALSE)),"",VLOOKUP(V36,$AP$7:CV$94,57,FALSE)))</f>
        <v/>
      </c>
      <c r="AC36" s="466" t="str">
        <f>IF(AND(V36=""),"",IF(ISNA(VLOOKUP(V36,$AP$7:CV$94,58,FALSE)),"",VLOOKUP(V36,$AP$7:CV$94,58,FALSE)))</f>
        <v/>
      </c>
      <c r="AD36" s="97"/>
      <c r="AG36" s="50" t="str">
        <f t="shared" si="9"/>
        <v/>
      </c>
      <c r="AH36" s="50" t="str">
        <f t="shared" si="10"/>
        <v/>
      </c>
      <c r="AI36" s="313" t="str">
        <f t="shared" si="2"/>
        <v/>
      </c>
      <c r="AM36" s="313" t="str">
        <f t="shared" si="11"/>
        <v/>
      </c>
      <c r="AO36" s="409">
        <v>30</v>
      </c>
      <c r="AP36" s="397" t="str">
        <f>IF(AND('8'!B42=""),"",'8'!B42)</f>
        <v/>
      </c>
      <c r="AQ36" s="93" t="str">
        <f>IF(ISNA(VLOOKUP($AP36,'8'!$B$13:PZ$315,8,FALSE)),"",VLOOKUP($AP36,'8'!$B$13:PZ$315,8,FALSE))</f>
        <v/>
      </c>
      <c r="AR36" s="93" t="str">
        <f>IF(ISNA(VLOOKUP($AP36,'8'!$B$13:QA$315,12,FALSE)),"",VLOOKUP($AP36,'8'!$B$13:QA$315,12,FALSE))</f>
        <v/>
      </c>
      <c r="AS36" s="93" t="str">
        <f>IF(ISNA(VLOOKUP($AP36,'8'!$B$13:QB$315,16,FALSE)),"",VLOOKUP($AP36,'8'!$B$13:QB$315,16,FALSE))</f>
        <v/>
      </c>
      <c r="AT36" s="93" t="str">
        <f>IF(ISNA(VLOOKUP($AP36,'8'!$B$13:QC$315,20,FALSE)),"",VLOOKUP($AP36,'8'!$B$13:QC$315,20,FALSE))</f>
        <v/>
      </c>
      <c r="AU36" s="93" t="str">
        <f t="shared" si="12"/>
        <v/>
      </c>
      <c r="AV36" s="409">
        <v>30</v>
      </c>
      <c r="AW36" s="93" t="str">
        <f>IF(ISNA(VLOOKUP($AP36,'8'!$B$13:QF$315,33,FALSE)),"",VLOOKUP($AP36,'8'!$B$13:QF$315,33,FALSE))</f>
        <v/>
      </c>
      <c r="AX36" s="93" t="str">
        <f>IF(ISNA(VLOOKUP($AP36,'8'!$B$13:QG$315,37,FALSE)),"",VLOOKUP($AP36,'8'!$B$13:QG$315,37,FALSE))</f>
        <v/>
      </c>
      <c r="AY36" s="93" t="str">
        <f>IF(ISNA(VLOOKUP($AP36,'8'!$B$13:QH$315,41,FALSE)),"",VLOOKUP($AP36,'8'!$B$13:QH$315,41,FALSE))</f>
        <v/>
      </c>
      <c r="AZ36" s="93" t="str">
        <f>IF(ISNA(VLOOKUP($AP36,'8'!$B$13:QI$315,45,FALSE)),"",VLOOKUP($AP36,'8'!$B$13:QI$315,45,FALSE))</f>
        <v/>
      </c>
      <c r="BA36" s="93" t="str">
        <f t="shared" si="13"/>
        <v/>
      </c>
      <c r="BB36" s="409">
        <v>30</v>
      </c>
      <c r="BC36" s="93" t="str">
        <f>IF(ISNA(VLOOKUP($AP36,'8'!$B$13:QL$315,58,FALSE)),"",VLOOKUP($AP36,'8'!$B$13:QL$315,58,FALSE))</f>
        <v/>
      </c>
      <c r="BD36" s="93" t="str">
        <f>IF(ISNA(VLOOKUP($AP36,'8'!$B$13:QM$315,62,FALSE)),"",VLOOKUP($AP36,'8'!$B$13:QM$315,62,FALSE))</f>
        <v/>
      </c>
      <c r="BE36" s="93" t="str">
        <f>IF(ISNA(VLOOKUP($AP36,'8'!$B$13:QN$315,66,FALSE)),"",VLOOKUP($AP36,'8'!$B$13:QN$315,66,FALSE))</f>
        <v/>
      </c>
      <c r="BF36" s="93" t="str">
        <f>IF(ISNA(VLOOKUP($AP36,'8'!$B$13:QO$315,70,FALSE)),"",VLOOKUP($AP36,'8'!$B$13:QO$315,70,FALSE))</f>
        <v/>
      </c>
      <c r="BG36" s="93" t="str">
        <f t="shared" si="14"/>
        <v/>
      </c>
      <c r="BH36" s="409">
        <v>30</v>
      </c>
      <c r="BI36" s="93" t="str">
        <f>IF(ISNA(VLOOKUP($AP36,'8'!$B$13:QR$315,83,FALSE)),"",VLOOKUP($AP36,'8'!$B$13:QR$315,83,FALSE))</f>
        <v/>
      </c>
      <c r="BJ36" s="93" t="str">
        <f>IF(ISNA(VLOOKUP($AP36,'8'!$B$13:QS$315,87,FALSE)),"",VLOOKUP($AP36,'8'!$B$13:QS$315,87,FALSE))</f>
        <v/>
      </c>
      <c r="BK36" s="93" t="str">
        <f>IF(ISNA(VLOOKUP($AP36,'8'!$B$13:QT$315,91,FALSE)),"",VLOOKUP($AP36,'8'!$B$13:QT$315,91,FALSE))</f>
        <v/>
      </c>
      <c r="BL36" s="93" t="str">
        <f>IF(ISNA(VLOOKUP($AP36,'8'!$B$13:QU$315,95,FALSE)),"",VLOOKUP($AP36,'8'!$B$13:QU$315,95,FALSE))</f>
        <v/>
      </c>
      <c r="BM36" s="93" t="str">
        <f t="shared" si="15"/>
        <v/>
      </c>
      <c r="BN36" s="409">
        <v>30</v>
      </c>
      <c r="BO36" s="93" t="str">
        <f>IF(ISNA(VLOOKUP($AP36,'8'!$B$13:QY$315,108,FALSE)),"",VLOOKUP($AP36,'8'!$B$13:QY$315,108,FALSE))</f>
        <v/>
      </c>
      <c r="BP36" s="93" t="str">
        <f>IF(ISNA(VLOOKUP($AP36,'8'!$B$13:QZ$315,112,FALSE)),"",VLOOKUP($AP36,'8'!$B$13:QZ$315,112,FALSE))</f>
        <v/>
      </c>
      <c r="BQ36" s="93" t="str">
        <f>IF(ISNA(VLOOKUP($AP36,'8'!$B$13:RA$315,116,FALSE)),"",VLOOKUP($AP36,'8'!$B$13:RA$315,116,FALSE))</f>
        <v/>
      </c>
      <c r="BR36" s="93" t="str">
        <f>IF(ISNA(VLOOKUP($AP36,'8'!$B$13:RB$315,120,FALSE)),"",VLOOKUP($AP36,'8'!$B$13:RB$315,120,FALSE))</f>
        <v/>
      </c>
      <c r="BS36" s="93" t="str">
        <f t="shared" si="16"/>
        <v/>
      </c>
      <c r="BT36" s="409">
        <v>30</v>
      </c>
      <c r="BU36" s="93" t="str">
        <f>IF(ISNA(VLOOKUP($AP36,'8'!$B$13:RE$315,133,FALSE)),"",VLOOKUP($AP36,'8'!$B$13:RE$315,133,FALSE))</f>
        <v/>
      </c>
      <c r="BV36" s="93" t="str">
        <f>IF(ISNA(VLOOKUP($AP36,'8'!$B$13:RF$315,137,FALSE)),"",VLOOKUP($AP36,'8'!$B$13:RF$315,137,FALSE))</f>
        <v/>
      </c>
      <c r="BW36" s="93" t="str">
        <f>IF(ISNA(VLOOKUP($AP36,'8'!$B$13:RG$315,141,FALSE)),"",VLOOKUP($AP36,'8'!$B$13:RG$315,141,FALSE))</f>
        <v/>
      </c>
      <c r="BX36" s="93" t="str">
        <f>IF(ISNA(VLOOKUP($AP36,'8'!$B$13:RH$315,145,FALSE)),"",VLOOKUP($AP36,'8'!$B$13:RH$315,145,FALSE))</f>
        <v/>
      </c>
      <c r="BY36" s="93" t="str">
        <f t="shared" si="17"/>
        <v/>
      </c>
      <c r="BZ36" s="98"/>
      <c r="CA36" s="93" t="str">
        <f>IF(ISNA(VLOOKUP($AP36,'8'!$B$13:RE$315,155,FALSE)),"",VLOOKUP($AP36,'8'!$B$13:RE$315,155,FALSE))</f>
        <v/>
      </c>
      <c r="CB36" s="93" t="str">
        <f>IF(ISNA(VLOOKUP($AP36,'8'!$B$13:RF$315,156,FALSE)),"",VLOOKUP($AP36,'8'!$B$13:RF$315,156,FALSE))</f>
        <v/>
      </c>
      <c r="CC36" s="93" t="str">
        <f>IF(ISNA(VLOOKUP($AP36,'8'!$B$13:RG$315,157,FALSE)),"",VLOOKUP($AP36,'8'!$B$13:RG$315,157,FALSE))</f>
        <v/>
      </c>
      <c r="CD36" s="93" t="str">
        <f>IF(ISNA(VLOOKUP($AP36,'8'!$B$13:RH$315,158,FALSE)),"",VLOOKUP($AP36,'8'!$B$13:RH$315,158,FALSE))</f>
        <v/>
      </c>
      <c r="CE36" s="93" t="str">
        <f>IF(ISNA(VLOOKUP($AP36,'8'!$B$13:RI$315,159,FALSE)),"",VLOOKUP($AP36,'8'!$B$13:RI$315,159,FALSE))</f>
        <v/>
      </c>
      <c r="CF36" s="93" t="str">
        <f>IF(ISNA(VLOOKUP($AP36,'8'!$B$13:RJ$315,160,FALSE)),"",VLOOKUP($AP36,'8'!$B$13:RJ$315,160,FALSE))</f>
        <v/>
      </c>
      <c r="CG36" s="93" t="str">
        <f>IF(ISNA(VLOOKUP($AP36,'8'!$B$13:RK$315,161,FALSE)),"",VLOOKUP($AP36,'8'!$B$13:RK$315,161,FALSE))</f>
        <v/>
      </c>
      <c r="CH36" s="93" t="str">
        <f>IF(ISNA(VLOOKUP($AP36,'8'!$B$13:RK$315,162,FALSE)),"",VLOOKUP($AP36,'8'!$B$13:RK$315,162,FALSE))</f>
        <v/>
      </c>
      <c r="CI36" s="93" t="str">
        <f>IF(ISNA(VLOOKUP($AP36,'8'!$B$13:RL$315,163,FALSE)),"",VLOOKUP($AP36,'8'!$B$13:RL$315,163,FALSE))</f>
        <v/>
      </c>
      <c r="CJ36" s="93" t="str">
        <f>IF(ISNA(VLOOKUP($AP36,'8'!$B$13:RM$315,164,FALSE)),"",VLOOKUP($AP36,'8'!$B$13:RM$315,164,FALSE))</f>
        <v/>
      </c>
      <c r="CK36" s="93" t="str">
        <f>IF(ISNA(VLOOKUP($AP36,'8'!$B$13:RN$315,165,FALSE)),"",VLOOKUP($AP36,'8'!$B$13:RN$315,165,FALSE))</f>
        <v/>
      </c>
      <c r="CL36" s="93" t="str">
        <f>IF(ISNA(VLOOKUP($AP36,'8'!$B$13:RO$315,166,FALSE)),"",VLOOKUP($AP36,'8'!$B$13:RO$315,166,FALSE))</f>
        <v/>
      </c>
      <c r="CM36" s="93" t="str">
        <f>IF(ISNA(VLOOKUP($AP36,'8'!$B$13:RP$315,167,FALSE)),"",VLOOKUP($AP36,'8'!$B$13:RP$315,167,FALSE))</f>
        <v/>
      </c>
      <c r="CN36" s="93" t="str">
        <f>IF(ISNA(VLOOKUP($AP36,'8'!$B$13:RQ$315,168,FALSE)),"",VLOOKUP($AP36,'8'!$B$13:RQ$315,168,FALSE))</f>
        <v/>
      </c>
      <c r="CO36" s="93" t="str">
        <f>IF(ISNA(VLOOKUP($AP36,'8'!$B$13:RR$315,169,FALSE)),"",VLOOKUP($AP36,'8'!$B$13:RR$315,169,FALSE))</f>
        <v/>
      </c>
      <c r="CP36" s="93" t="str">
        <f>IF(ISNA(VLOOKUP($AP36,'8'!$B$13:RS$315,170,FALSE)),"",VLOOKUP($AP36,'8'!$B$13:RS$315,170,FALSE))</f>
        <v/>
      </c>
      <c r="CQ36" s="93" t="str">
        <f>IF(ISNA(VLOOKUP($AP36,'8'!$B$13:RT$315,171,FALSE)),"",VLOOKUP($AP36,'8'!$B$13:RT$315,171,FALSE))</f>
        <v/>
      </c>
      <c r="CR36" s="93" t="str">
        <f>IF(ISNA(VLOOKUP($AP36,'8'!$B$13:RU$315,172,FALSE)),"",VLOOKUP($AP36,'8'!$B$13:RU$315,172,FALSE))</f>
        <v/>
      </c>
      <c r="CS36" s="93" t="str">
        <f>IF(ISNA(VLOOKUP($AP36,'8'!$B$13:RV$315,173,FALSE)),"",VLOOKUP($AP36,'8'!$B$13:RV$315,173,FALSE))</f>
        <v/>
      </c>
      <c r="CT36" s="93" t="str">
        <f>IF(ISNA(VLOOKUP($AP36,'8'!$B$13:RW$375,174,FALSE)),"",VLOOKUP($AP36,'8'!$B$13:RW$375,174,FALSE))</f>
        <v/>
      </c>
      <c r="CU36" s="93" t="str">
        <f>IF(ISNA(VLOOKUP($AP36,'8'!$B$13:RX$315,175,FALSE)),"",VLOOKUP($AP36,'8'!$B$13:RX$315,175,FALSE))</f>
        <v/>
      </c>
    </row>
    <row r="37" spans="1:99" ht="16.350000000000001" customHeight="1">
      <c r="A37" s="409">
        <v>31</v>
      </c>
      <c r="B37" s="431" t="str">
        <f>IF(AND(H$3=""),"",IF(ISNA(VLOOKUP(C37,'8'!$B$13:PZ$315,2,FALSE)),"",VLOOKUP(C37,'8'!$B$13:PZ$315,2,FALSE)))</f>
        <v/>
      </c>
      <c r="C37" s="429" t="str">
        <f>IF(AND(H$3=""),"",IF(AND('8'!B43=""),"",'8'!B43))</f>
        <v/>
      </c>
      <c r="D37" s="398"/>
      <c r="E37" s="93" t="str">
        <f t="shared" si="3"/>
        <v/>
      </c>
      <c r="F37" s="93" t="str">
        <f t="shared" si="4"/>
        <v/>
      </c>
      <c r="G37" s="93" t="str">
        <f t="shared" si="5"/>
        <v/>
      </c>
      <c r="H37" s="93" t="str">
        <f t="shared" si="6"/>
        <v/>
      </c>
      <c r="I37" s="93" t="str">
        <f t="shared" si="7"/>
        <v/>
      </c>
      <c r="J37" s="97" t="str">
        <f t="shared" si="0"/>
        <v/>
      </c>
      <c r="K37" s="447"/>
      <c r="L37" s="424" t="str">
        <f t="shared" si="1"/>
        <v/>
      </c>
      <c r="T37" s="409">
        <v>31</v>
      </c>
      <c r="U37" s="426" t="str">
        <f>IF(AND(H$3=""),"",IF(ISNA(VLOOKUP(V37,'8'!$B$13:PZ$315,2,FALSE)),"",VLOOKUP(V37,'8'!$B$13:PZ$315,2,FALSE)))</f>
        <v/>
      </c>
      <c r="V37" s="428" t="str">
        <f>IF(AND(H$3=""),"",IF(AND('8'!B43=""),"",'8'!B43))</f>
        <v/>
      </c>
      <c r="W37" s="428" t="str">
        <f t="shared" si="8"/>
        <v/>
      </c>
      <c r="X37" s="466" t="str">
        <f>IF(AND(V37=""),"",IF(ISNA(VLOOKUP(V37,$AP$7:CV$94,43,FALSE)),"",VLOOKUP(V37,$AP$7:CV$94,43,FALSE)))</f>
        <v/>
      </c>
      <c r="Y37" s="466" t="str">
        <f>IF(AND(V37=""),"",IF(ISNA(VLOOKUP(V37,$AP$7:CV$94,44,FALSE)),"",VLOOKUP(V37,$AP$7:CV$94,44,FALSE)))</f>
        <v/>
      </c>
      <c r="Z37" s="466" t="str">
        <f>IF(AND(V37=""),"",IF(ISNA(VLOOKUP(V37,$AP$7:CV$94,50,FALSE)),"",VLOOKUP(V37,$AP$7:CV$94,50,FALSE)))</f>
        <v/>
      </c>
      <c r="AA37" s="466" t="str">
        <f>IF(AND(V37=""),"",IF(ISNA(VLOOKUP(V37,$AP$7:CV$94,51,FALSE)),"",VLOOKUP(V37,$AP$7:CV$94,51,FALSE)))</f>
        <v/>
      </c>
      <c r="AB37" s="466" t="str">
        <f>IF(AND(V37=""),"",IF(ISNA(VLOOKUP(V37,$AP$7:CV$94,57,FALSE)),"",VLOOKUP(V37,$AP$7:CV$94,57,FALSE)))</f>
        <v/>
      </c>
      <c r="AC37" s="466" t="str">
        <f>IF(AND(V37=""),"",IF(ISNA(VLOOKUP(V37,$AP$7:CV$94,58,FALSE)),"",VLOOKUP(V37,$AP$7:CV$94,58,FALSE)))</f>
        <v/>
      </c>
      <c r="AD37" s="97"/>
      <c r="AG37" s="50" t="str">
        <f t="shared" si="9"/>
        <v/>
      </c>
      <c r="AH37" s="50" t="str">
        <f t="shared" si="10"/>
        <v/>
      </c>
      <c r="AI37" s="313" t="str">
        <f t="shared" si="2"/>
        <v/>
      </c>
      <c r="AM37" s="313" t="str">
        <f t="shared" si="11"/>
        <v/>
      </c>
      <c r="AO37" s="409">
        <v>31</v>
      </c>
      <c r="AP37" s="397" t="str">
        <f>IF(AND('8'!B43=""),"",'8'!B43)</f>
        <v/>
      </c>
      <c r="AQ37" s="93" t="str">
        <f>IF(ISNA(VLOOKUP($AP37,'8'!$B$13:PZ$315,8,FALSE)),"",VLOOKUP($AP37,'8'!$B$13:PZ$315,8,FALSE))</f>
        <v/>
      </c>
      <c r="AR37" s="93" t="str">
        <f>IF(ISNA(VLOOKUP($AP37,'8'!$B$13:QA$315,12,FALSE)),"",VLOOKUP($AP37,'8'!$B$13:QA$315,12,FALSE))</f>
        <v/>
      </c>
      <c r="AS37" s="93" t="str">
        <f>IF(ISNA(VLOOKUP($AP37,'8'!$B$13:QB$315,16,FALSE)),"",VLOOKUP($AP37,'8'!$B$13:QB$315,16,FALSE))</f>
        <v/>
      </c>
      <c r="AT37" s="93" t="str">
        <f>IF(ISNA(VLOOKUP($AP37,'8'!$B$13:QC$315,20,FALSE)),"",VLOOKUP($AP37,'8'!$B$13:QC$315,20,FALSE))</f>
        <v/>
      </c>
      <c r="AU37" s="93" t="str">
        <f t="shared" si="12"/>
        <v/>
      </c>
      <c r="AV37" s="409">
        <v>31</v>
      </c>
      <c r="AW37" s="93" t="str">
        <f>IF(ISNA(VLOOKUP($AP37,'8'!$B$13:QF$315,33,FALSE)),"",VLOOKUP($AP37,'8'!$B$13:QF$315,33,FALSE))</f>
        <v/>
      </c>
      <c r="AX37" s="93" t="str">
        <f>IF(ISNA(VLOOKUP($AP37,'8'!$B$13:QG$315,37,FALSE)),"",VLOOKUP($AP37,'8'!$B$13:QG$315,37,FALSE))</f>
        <v/>
      </c>
      <c r="AY37" s="93" t="str">
        <f>IF(ISNA(VLOOKUP($AP37,'8'!$B$13:QH$315,41,FALSE)),"",VLOOKUP($AP37,'8'!$B$13:QH$315,41,FALSE))</f>
        <v/>
      </c>
      <c r="AZ37" s="93" t="str">
        <f>IF(ISNA(VLOOKUP($AP37,'8'!$B$13:QI$315,45,FALSE)),"",VLOOKUP($AP37,'8'!$B$13:QI$315,45,FALSE))</f>
        <v/>
      </c>
      <c r="BA37" s="93" t="str">
        <f t="shared" si="13"/>
        <v/>
      </c>
      <c r="BB37" s="409">
        <v>31</v>
      </c>
      <c r="BC37" s="93" t="str">
        <f>IF(ISNA(VLOOKUP($AP37,'8'!$B$13:QL$315,58,FALSE)),"",VLOOKUP($AP37,'8'!$B$13:QL$315,58,FALSE))</f>
        <v/>
      </c>
      <c r="BD37" s="93" t="str">
        <f>IF(ISNA(VLOOKUP($AP37,'8'!$B$13:QM$315,62,FALSE)),"",VLOOKUP($AP37,'8'!$B$13:QM$315,62,FALSE))</f>
        <v/>
      </c>
      <c r="BE37" s="93" t="str">
        <f>IF(ISNA(VLOOKUP($AP37,'8'!$B$13:QN$315,66,FALSE)),"",VLOOKUP($AP37,'8'!$B$13:QN$315,66,FALSE))</f>
        <v/>
      </c>
      <c r="BF37" s="93" t="str">
        <f>IF(ISNA(VLOOKUP($AP37,'8'!$B$13:QO$315,70,FALSE)),"",VLOOKUP($AP37,'8'!$B$13:QO$315,70,FALSE))</f>
        <v/>
      </c>
      <c r="BG37" s="93" t="str">
        <f t="shared" si="14"/>
        <v/>
      </c>
      <c r="BH37" s="409">
        <v>31</v>
      </c>
      <c r="BI37" s="93" t="str">
        <f>IF(ISNA(VLOOKUP($AP37,'8'!$B$13:QR$315,83,FALSE)),"",VLOOKUP($AP37,'8'!$B$13:QR$315,83,FALSE))</f>
        <v/>
      </c>
      <c r="BJ37" s="93" t="str">
        <f>IF(ISNA(VLOOKUP($AP37,'8'!$B$13:QS$315,87,FALSE)),"",VLOOKUP($AP37,'8'!$B$13:QS$315,87,FALSE))</f>
        <v/>
      </c>
      <c r="BK37" s="93" t="str">
        <f>IF(ISNA(VLOOKUP($AP37,'8'!$B$13:QT$315,91,FALSE)),"",VLOOKUP($AP37,'8'!$B$13:QT$315,91,FALSE))</f>
        <v/>
      </c>
      <c r="BL37" s="93" t="str">
        <f>IF(ISNA(VLOOKUP($AP37,'8'!$B$13:QU$315,95,FALSE)),"",VLOOKUP($AP37,'8'!$B$13:QU$315,95,FALSE))</f>
        <v/>
      </c>
      <c r="BM37" s="93" t="str">
        <f t="shared" si="15"/>
        <v/>
      </c>
      <c r="BN37" s="409">
        <v>31</v>
      </c>
      <c r="BO37" s="93" t="str">
        <f>IF(ISNA(VLOOKUP($AP37,'8'!$B$13:QY$315,108,FALSE)),"",VLOOKUP($AP37,'8'!$B$13:QY$315,108,FALSE))</f>
        <v/>
      </c>
      <c r="BP37" s="93" t="str">
        <f>IF(ISNA(VLOOKUP($AP37,'8'!$B$13:QZ$315,112,FALSE)),"",VLOOKUP($AP37,'8'!$B$13:QZ$315,112,FALSE))</f>
        <v/>
      </c>
      <c r="BQ37" s="93" t="str">
        <f>IF(ISNA(VLOOKUP($AP37,'8'!$B$13:RA$315,116,FALSE)),"",VLOOKUP($AP37,'8'!$B$13:RA$315,116,FALSE))</f>
        <v/>
      </c>
      <c r="BR37" s="93" t="str">
        <f>IF(ISNA(VLOOKUP($AP37,'8'!$B$13:RB$315,120,FALSE)),"",VLOOKUP($AP37,'8'!$B$13:RB$315,120,FALSE))</f>
        <v/>
      </c>
      <c r="BS37" s="93" t="str">
        <f t="shared" si="16"/>
        <v/>
      </c>
      <c r="BT37" s="409">
        <v>31</v>
      </c>
      <c r="BU37" s="93" t="str">
        <f>IF(ISNA(VLOOKUP($AP37,'8'!$B$13:RE$315,133,FALSE)),"",VLOOKUP($AP37,'8'!$B$13:RE$315,133,FALSE))</f>
        <v/>
      </c>
      <c r="BV37" s="93" t="str">
        <f>IF(ISNA(VLOOKUP($AP37,'8'!$B$13:RF$315,137,FALSE)),"",VLOOKUP($AP37,'8'!$B$13:RF$315,137,FALSE))</f>
        <v/>
      </c>
      <c r="BW37" s="93" t="str">
        <f>IF(ISNA(VLOOKUP($AP37,'8'!$B$13:RG$315,141,FALSE)),"",VLOOKUP($AP37,'8'!$B$13:RG$315,141,FALSE))</f>
        <v/>
      </c>
      <c r="BX37" s="93" t="str">
        <f>IF(ISNA(VLOOKUP($AP37,'8'!$B$13:RH$315,145,FALSE)),"",VLOOKUP($AP37,'8'!$B$13:RH$315,145,FALSE))</f>
        <v/>
      </c>
      <c r="BY37" s="93" t="str">
        <f t="shared" si="17"/>
        <v/>
      </c>
      <c r="BZ37" s="98"/>
      <c r="CA37" s="93" t="str">
        <f>IF(ISNA(VLOOKUP($AP37,'8'!$B$13:RE$315,155,FALSE)),"",VLOOKUP($AP37,'8'!$B$13:RE$315,155,FALSE))</f>
        <v/>
      </c>
      <c r="CB37" s="93" t="str">
        <f>IF(ISNA(VLOOKUP($AP37,'8'!$B$13:RF$315,156,FALSE)),"",VLOOKUP($AP37,'8'!$B$13:RF$315,156,FALSE))</f>
        <v/>
      </c>
      <c r="CC37" s="93" t="str">
        <f>IF(ISNA(VLOOKUP($AP37,'8'!$B$13:RG$315,157,FALSE)),"",VLOOKUP($AP37,'8'!$B$13:RG$315,157,FALSE))</f>
        <v/>
      </c>
      <c r="CD37" s="93" t="str">
        <f>IF(ISNA(VLOOKUP($AP37,'8'!$B$13:RH$315,158,FALSE)),"",VLOOKUP($AP37,'8'!$B$13:RH$315,158,FALSE))</f>
        <v/>
      </c>
      <c r="CE37" s="93" t="str">
        <f>IF(ISNA(VLOOKUP($AP37,'8'!$B$13:RI$315,159,FALSE)),"",VLOOKUP($AP37,'8'!$B$13:RI$315,159,FALSE))</f>
        <v/>
      </c>
      <c r="CF37" s="93" t="str">
        <f>IF(ISNA(VLOOKUP($AP37,'8'!$B$13:RJ$315,160,FALSE)),"",VLOOKUP($AP37,'8'!$B$13:RJ$315,160,FALSE))</f>
        <v/>
      </c>
      <c r="CG37" s="93" t="str">
        <f>IF(ISNA(VLOOKUP($AP37,'8'!$B$13:RK$315,161,FALSE)),"",VLOOKUP($AP37,'8'!$B$13:RK$315,161,FALSE))</f>
        <v/>
      </c>
      <c r="CH37" s="93" t="str">
        <f>IF(ISNA(VLOOKUP($AP37,'8'!$B$13:RK$315,162,FALSE)),"",VLOOKUP($AP37,'8'!$B$13:RK$315,162,FALSE))</f>
        <v/>
      </c>
      <c r="CI37" s="93" t="str">
        <f>IF(ISNA(VLOOKUP($AP37,'8'!$B$13:RL$315,163,FALSE)),"",VLOOKUP($AP37,'8'!$B$13:RL$315,163,FALSE))</f>
        <v/>
      </c>
      <c r="CJ37" s="93" t="str">
        <f>IF(ISNA(VLOOKUP($AP37,'8'!$B$13:RM$315,164,FALSE)),"",VLOOKUP($AP37,'8'!$B$13:RM$315,164,FALSE))</f>
        <v/>
      </c>
      <c r="CK37" s="93" t="str">
        <f>IF(ISNA(VLOOKUP($AP37,'8'!$B$13:RN$315,165,FALSE)),"",VLOOKUP($AP37,'8'!$B$13:RN$315,165,FALSE))</f>
        <v/>
      </c>
      <c r="CL37" s="93" t="str">
        <f>IF(ISNA(VLOOKUP($AP37,'8'!$B$13:RO$315,166,FALSE)),"",VLOOKUP($AP37,'8'!$B$13:RO$315,166,FALSE))</f>
        <v/>
      </c>
      <c r="CM37" s="93" t="str">
        <f>IF(ISNA(VLOOKUP($AP37,'8'!$B$13:RP$315,167,FALSE)),"",VLOOKUP($AP37,'8'!$B$13:RP$315,167,FALSE))</f>
        <v/>
      </c>
      <c r="CN37" s="93" t="str">
        <f>IF(ISNA(VLOOKUP($AP37,'8'!$B$13:RQ$315,168,FALSE)),"",VLOOKUP($AP37,'8'!$B$13:RQ$315,168,FALSE))</f>
        <v/>
      </c>
      <c r="CO37" s="93" t="str">
        <f>IF(ISNA(VLOOKUP($AP37,'8'!$B$13:RR$315,169,FALSE)),"",VLOOKUP($AP37,'8'!$B$13:RR$315,169,FALSE))</f>
        <v/>
      </c>
      <c r="CP37" s="93" t="str">
        <f>IF(ISNA(VLOOKUP($AP37,'8'!$B$13:RS$315,170,FALSE)),"",VLOOKUP($AP37,'8'!$B$13:RS$315,170,FALSE))</f>
        <v/>
      </c>
      <c r="CQ37" s="93" t="str">
        <f>IF(ISNA(VLOOKUP($AP37,'8'!$B$13:RT$315,171,FALSE)),"",VLOOKUP($AP37,'8'!$B$13:RT$315,171,FALSE))</f>
        <v/>
      </c>
      <c r="CR37" s="93" t="str">
        <f>IF(ISNA(VLOOKUP($AP37,'8'!$B$13:RU$315,172,FALSE)),"",VLOOKUP($AP37,'8'!$B$13:RU$315,172,FALSE))</f>
        <v/>
      </c>
      <c r="CS37" s="93" t="str">
        <f>IF(ISNA(VLOOKUP($AP37,'8'!$B$13:RV$315,173,FALSE)),"",VLOOKUP($AP37,'8'!$B$13:RV$315,173,FALSE))</f>
        <v/>
      </c>
      <c r="CT37" s="93" t="str">
        <f>IF(ISNA(VLOOKUP($AP37,'8'!$B$13:RW$375,174,FALSE)),"",VLOOKUP($AP37,'8'!$B$13:RW$375,174,FALSE))</f>
        <v/>
      </c>
      <c r="CU37" s="93" t="str">
        <f>IF(ISNA(VLOOKUP($AP37,'8'!$B$13:RX$315,175,FALSE)),"",VLOOKUP($AP37,'8'!$B$13:RX$315,175,FALSE))</f>
        <v/>
      </c>
    </row>
    <row r="38" spans="1:99" ht="16.350000000000001" customHeight="1">
      <c r="A38" s="409">
        <v>32</v>
      </c>
      <c r="B38" s="431" t="str">
        <f>IF(AND(H$3=""),"",IF(ISNA(VLOOKUP(C38,'8'!$B$13:PZ$315,2,FALSE)),"",VLOOKUP(C38,'8'!$B$13:PZ$315,2,FALSE)))</f>
        <v/>
      </c>
      <c r="C38" s="429" t="str">
        <f>IF(AND(H$3=""),"",IF(AND('8'!B44=""),"",'8'!B44))</f>
        <v/>
      </c>
      <c r="D38" s="398"/>
      <c r="E38" s="93" t="str">
        <f t="shared" si="3"/>
        <v/>
      </c>
      <c r="F38" s="93" t="str">
        <f t="shared" si="4"/>
        <v/>
      </c>
      <c r="G38" s="93" t="str">
        <f t="shared" si="5"/>
        <v/>
      </c>
      <c r="H38" s="93" t="str">
        <f t="shared" si="6"/>
        <v/>
      </c>
      <c r="I38" s="93" t="str">
        <f t="shared" si="7"/>
        <v/>
      </c>
      <c r="J38" s="97" t="str">
        <f t="shared" si="0"/>
        <v/>
      </c>
      <c r="K38" s="447"/>
      <c r="L38" s="424" t="str">
        <f t="shared" si="1"/>
        <v/>
      </c>
      <c r="M38" s="396"/>
      <c r="N38" s="396"/>
      <c r="O38" s="396"/>
      <c r="P38" s="396"/>
      <c r="Q38" s="396"/>
      <c r="R38" s="444"/>
      <c r="S38" s="414"/>
      <c r="T38" s="409">
        <v>32</v>
      </c>
      <c r="U38" s="426" t="str">
        <f>IF(AND(H$3=""),"",IF(ISNA(VLOOKUP(V38,'8'!$B$13:PZ$315,2,FALSE)),"",VLOOKUP(V38,'8'!$B$13:PZ$315,2,FALSE)))</f>
        <v/>
      </c>
      <c r="V38" s="428" t="str">
        <f>IF(AND(H$3=""),"",IF(AND('8'!B44=""),"",'8'!B44))</f>
        <v/>
      </c>
      <c r="W38" s="428" t="str">
        <f t="shared" si="8"/>
        <v/>
      </c>
      <c r="X38" s="466" t="str">
        <f>IF(AND(V38=""),"",IF(ISNA(VLOOKUP(V38,$AP$7:CV$94,43,FALSE)),"",VLOOKUP(V38,$AP$7:CV$94,43,FALSE)))</f>
        <v/>
      </c>
      <c r="Y38" s="466" t="str">
        <f>IF(AND(V38=""),"",IF(ISNA(VLOOKUP(V38,$AP$7:CV$94,44,FALSE)),"",VLOOKUP(V38,$AP$7:CV$94,44,FALSE)))</f>
        <v/>
      </c>
      <c r="Z38" s="466" t="str">
        <f>IF(AND(V38=""),"",IF(ISNA(VLOOKUP(V38,$AP$7:CV$94,50,FALSE)),"",VLOOKUP(V38,$AP$7:CV$94,50,FALSE)))</f>
        <v/>
      </c>
      <c r="AA38" s="466" t="str">
        <f>IF(AND(V38=""),"",IF(ISNA(VLOOKUP(V38,$AP$7:CV$94,51,FALSE)),"",VLOOKUP(V38,$AP$7:CV$94,51,FALSE)))</f>
        <v/>
      </c>
      <c r="AB38" s="466" t="str">
        <f>IF(AND(V38=""),"",IF(ISNA(VLOOKUP(V38,$AP$7:CV$94,57,FALSE)),"",VLOOKUP(V38,$AP$7:CV$94,57,FALSE)))</f>
        <v/>
      </c>
      <c r="AC38" s="466" t="str">
        <f>IF(AND(V38=""),"",IF(ISNA(VLOOKUP(V38,$AP$7:CV$94,58,FALSE)),"",VLOOKUP(V38,$AP$7:CV$94,58,FALSE)))</f>
        <v/>
      </c>
      <c r="AD38" s="97"/>
      <c r="AG38" s="50" t="str">
        <f t="shared" si="9"/>
        <v/>
      </c>
      <c r="AH38" s="50" t="str">
        <f t="shared" si="10"/>
        <v/>
      </c>
      <c r="AI38" s="313" t="str">
        <f t="shared" si="2"/>
        <v/>
      </c>
      <c r="AM38" s="313" t="str">
        <f t="shared" si="11"/>
        <v/>
      </c>
      <c r="AO38" s="409">
        <v>32</v>
      </c>
      <c r="AP38" s="397" t="str">
        <f>IF(AND('8'!B44=""),"",'8'!B44)</f>
        <v/>
      </c>
      <c r="AQ38" s="93" t="str">
        <f>IF(ISNA(VLOOKUP($AP38,'8'!$B$13:PZ$315,8,FALSE)),"",VLOOKUP($AP38,'8'!$B$13:PZ$315,8,FALSE))</f>
        <v/>
      </c>
      <c r="AR38" s="93" t="str">
        <f>IF(ISNA(VLOOKUP($AP38,'8'!$B$13:QA$315,12,FALSE)),"",VLOOKUP($AP38,'8'!$B$13:QA$315,12,FALSE))</f>
        <v/>
      </c>
      <c r="AS38" s="93" t="str">
        <f>IF(ISNA(VLOOKUP($AP38,'8'!$B$13:QB$315,16,FALSE)),"",VLOOKUP($AP38,'8'!$B$13:QB$315,16,FALSE))</f>
        <v/>
      </c>
      <c r="AT38" s="93" t="str">
        <f>IF(ISNA(VLOOKUP($AP38,'8'!$B$13:QC$315,20,FALSE)),"",VLOOKUP($AP38,'8'!$B$13:QC$315,20,FALSE))</f>
        <v/>
      </c>
      <c r="AU38" s="93" t="str">
        <f t="shared" si="12"/>
        <v/>
      </c>
      <c r="AV38" s="409">
        <v>32</v>
      </c>
      <c r="AW38" s="93" t="str">
        <f>IF(ISNA(VLOOKUP($AP38,'8'!$B$13:QF$315,33,FALSE)),"",VLOOKUP($AP38,'8'!$B$13:QF$315,33,FALSE))</f>
        <v/>
      </c>
      <c r="AX38" s="93" t="str">
        <f>IF(ISNA(VLOOKUP($AP38,'8'!$B$13:QG$315,37,FALSE)),"",VLOOKUP($AP38,'8'!$B$13:QG$315,37,FALSE))</f>
        <v/>
      </c>
      <c r="AY38" s="93" t="str">
        <f>IF(ISNA(VLOOKUP($AP38,'8'!$B$13:QH$315,41,FALSE)),"",VLOOKUP($AP38,'8'!$B$13:QH$315,41,FALSE))</f>
        <v/>
      </c>
      <c r="AZ38" s="93" t="str">
        <f>IF(ISNA(VLOOKUP($AP38,'8'!$B$13:QI$315,45,FALSE)),"",VLOOKUP($AP38,'8'!$B$13:QI$315,45,FALSE))</f>
        <v/>
      </c>
      <c r="BA38" s="93" t="str">
        <f t="shared" si="13"/>
        <v/>
      </c>
      <c r="BB38" s="409">
        <v>32</v>
      </c>
      <c r="BC38" s="93" t="str">
        <f>IF(ISNA(VLOOKUP($AP38,'8'!$B$13:QL$315,58,FALSE)),"",VLOOKUP($AP38,'8'!$B$13:QL$315,58,FALSE))</f>
        <v/>
      </c>
      <c r="BD38" s="93" t="str">
        <f>IF(ISNA(VLOOKUP($AP38,'8'!$B$13:QM$315,62,FALSE)),"",VLOOKUP($AP38,'8'!$B$13:QM$315,62,FALSE))</f>
        <v/>
      </c>
      <c r="BE38" s="93" t="str">
        <f>IF(ISNA(VLOOKUP($AP38,'8'!$B$13:QN$315,66,FALSE)),"",VLOOKUP($AP38,'8'!$B$13:QN$315,66,FALSE))</f>
        <v/>
      </c>
      <c r="BF38" s="93" t="str">
        <f>IF(ISNA(VLOOKUP($AP38,'8'!$B$13:QO$315,70,FALSE)),"",VLOOKUP($AP38,'8'!$B$13:QO$315,70,FALSE))</f>
        <v/>
      </c>
      <c r="BG38" s="93" t="str">
        <f t="shared" si="14"/>
        <v/>
      </c>
      <c r="BH38" s="409">
        <v>32</v>
      </c>
      <c r="BI38" s="93" t="str">
        <f>IF(ISNA(VLOOKUP($AP38,'8'!$B$13:QR$315,83,FALSE)),"",VLOOKUP($AP38,'8'!$B$13:QR$315,83,FALSE))</f>
        <v/>
      </c>
      <c r="BJ38" s="93" t="str">
        <f>IF(ISNA(VLOOKUP($AP38,'8'!$B$13:QS$315,87,FALSE)),"",VLOOKUP($AP38,'8'!$B$13:QS$315,87,FALSE))</f>
        <v/>
      </c>
      <c r="BK38" s="93" t="str">
        <f>IF(ISNA(VLOOKUP($AP38,'8'!$B$13:QT$315,91,FALSE)),"",VLOOKUP($AP38,'8'!$B$13:QT$315,91,FALSE))</f>
        <v/>
      </c>
      <c r="BL38" s="93" t="str">
        <f>IF(ISNA(VLOOKUP($AP38,'8'!$B$13:QU$315,95,FALSE)),"",VLOOKUP($AP38,'8'!$B$13:QU$315,95,FALSE))</f>
        <v/>
      </c>
      <c r="BM38" s="93" t="str">
        <f t="shared" si="15"/>
        <v/>
      </c>
      <c r="BN38" s="409">
        <v>32</v>
      </c>
      <c r="BO38" s="93" t="str">
        <f>IF(ISNA(VLOOKUP($AP38,'8'!$B$13:QY$315,108,FALSE)),"",VLOOKUP($AP38,'8'!$B$13:QY$315,108,FALSE))</f>
        <v/>
      </c>
      <c r="BP38" s="93" t="str">
        <f>IF(ISNA(VLOOKUP($AP38,'8'!$B$13:QZ$315,112,FALSE)),"",VLOOKUP($AP38,'8'!$B$13:QZ$315,112,FALSE))</f>
        <v/>
      </c>
      <c r="BQ38" s="93" t="str">
        <f>IF(ISNA(VLOOKUP($AP38,'8'!$B$13:RA$315,116,FALSE)),"",VLOOKUP($AP38,'8'!$B$13:RA$315,116,FALSE))</f>
        <v/>
      </c>
      <c r="BR38" s="93" t="str">
        <f>IF(ISNA(VLOOKUP($AP38,'8'!$B$13:RB$315,120,FALSE)),"",VLOOKUP($AP38,'8'!$B$13:RB$315,120,FALSE))</f>
        <v/>
      </c>
      <c r="BS38" s="93" t="str">
        <f t="shared" si="16"/>
        <v/>
      </c>
      <c r="BT38" s="409">
        <v>32</v>
      </c>
      <c r="BU38" s="93" t="str">
        <f>IF(ISNA(VLOOKUP($AP38,'8'!$B$13:RE$315,133,FALSE)),"",VLOOKUP($AP38,'8'!$B$13:RE$315,133,FALSE))</f>
        <v/>
      </c>
      <c r="BV38" s="93" t="str">
        <f>IF(ISNA(VLOOKUP($AP38,'8'!$B$13:RF$315,137,FALSE)),"",VLOOKUP($AP38,'8'!$B$13:RF$315,137,FALSE))</f>
        <v/>
      </c>
      <c r="BW38" s="93" t="str">
        <f>IF(ISNA(VLOOKUP($AP38,'8'!$B$13:RG$315,141,FALSE)),"",VLOOKUP($AP38,'8'!$B$13:RG$315,141,FALSE))</f>
        <v/>
      </c>
      <c r="BX38" s="93" t="str">
        <f>IF(ISNA(VLOOKUP($AP38,'8'!$B$13:RH$315,145,FALSE)),"",VLOOKUP($AP38,'8'!$B$13:RH$315,145,FALSE))</f>
        <v/>
      </c>
      <c r="BY38" s="93" t="str">
        <f t="shared" si="17"/>
        <v/>
      </c>
      <c r="BZ38" s="98"/>
      <c r="CA38" s="93" t="str">
        <f>IF(ISNA(VLOOKUP($AP38,'8'!$B$13:RE$315,155,FALSE)),"",VLOOKUP($AP38,'8'!$B$13:RE$315,155,FALSE))</f>
        <v/>
      </c>
      <c r="CB38" s="93" t="str">
        <f>IF(ISNA(VLOOKUP($AP38,'8'!$B$13:RF$315,156,FALSE)),"",VLOOKUP($AP38,'8'!$B$13:RF$315,156,FALSE))</f>
        <v/>
      </c>
      <c r="CC38" s="93" t="str">
        <f>IF(ISNA(VLOOKUP($AP38,'8'!$B$13:RG$315,157,FALSE)),"",VLOOKUP($AP38,'8'!$B$13:RG$315,157,FALSE))</f>
        <v/>
      </c>
      <c r="CD38" s="93" t="str">
        <f>IF(ISNA(VLOOKUP($AP38,'8'!$B$13:RH$315,158,FALSE)),"",VLOOKUP($AP38,'8'!$B$13:RH$315,158,FALSE))</f>
        <v/>
      </c>
      <c r="CE38" s="93" t="str">
        <f>IF(ISNA(VLOOKUP($AP38,'8'!$B$13:RI$315,159,FALSE)),"",VLOOKUP($AP38,'8'!$B$13:RI$315,159,FALSE))</f>
        <v/>
      </c>
      <c r="CF38" s="93" t="str">
        <f>IF(ISNA(VLOOKUP($AP38,'8'!$B$13:RJ$315,160,FALSE)),"",VLOOKUP($AP38,'8'!$B$13:RJ$315,160,FALSE))</f>
        <v/>
      </c>
      <c r="CG38" s="93" t="str">
        <f>IF(ISNA(VLOOKUP($AP38,'8'!$B$13:RK$315,161,FALSE)),"",VLOOKUP($AP38,'8'!$B$13:RK$315,161,FALSE))</f>
        <v/>
      </c>
      <c r="CH38" s="93" t="str">
        <f>IF(ISNA(VLOOKUP($AP38,'8'!$B$13:RK$315,162,FALSE)),"",VLOOKUP($AP38,'8'!$B$13:RK$315,162,FALSE))</f>
        <v/>
      </c>
      <c r="CI38" s="93" t="str">
        <f>IF(ISNA(VLOOKUP($AP38,'8'!$B$13:RL$315,163,FALSE)),"",VLOOKUP($AP38,'8'!$B$13:RL$315,163,FALSE))</f>
        <v/>
      </c>
      <c r="CJ38" s="93" t="str">
        <f>IF(ISNA(VLOOKUP($AP38,'8'!$B$13:RM$315,164,FALSE)),"",VLOOKUP($AP38,'8'!$B$13:RM$315,164,FALSE))</f>
        <v/>
      </c>
      <c r="CK38" s="93" t="str">
        <f>IF(ISNA(VLOOKUP($AP38,'8'!$B$13:RN$315,165,FALSE)),"",VLOOKUP($AP38,'8'!$B$13:RN$315,165,FALSE))</f>
        <v/>
      </c>
      <c r="CL38" s="93" t="str">
        <f>IF(ISNA(VLOOKUP($AP38,'8'!$B$13:RO$315,166,FALSE)),"",VLOOKUP($AP38,'8'!$B$13:RO$315,166,FALSE))</f>
        <v/>
      </c>
      <c r="CM38" s="93" t="str">
        <f>IF(ISNA(VLOOKUP($AP38,'8'!$B$13:RP$315,167,FALSE)),"",VLOOKUP($AP38,'8'!$B$13:RP$315,167,FALSE))</f>
        <v/>
      </c>
      <c r="CN38" s="93" t="str">
        <f>IF(ISNA(VLOOKUP($AP38,'8'!$B$13:RQ$315,168,FALSE)),"",VLOOKUP($AP38,'8'!$B$13:RQ$315,168,FALSE))</f>
        <v/>
      </c>
      <c r="CO38" s="93" t="str">
        <f>IF(ISNA(VLOOKUP($AP38,'8'!$B$13:RR$315,169,FALSE)),"",VLOOKUP($AP38,'8'!$B$13:RR$315,169,FALSE))</f>
        <v/>
      </c>
      <c r="CP38" s="93" t="str">
        <f>IF(ISNA(VLOOKUP($AP38,'8'!$B$13:RS$315,170,FALSE)),"",VLOOKUP($AP38,'8'!$B$13:RS$315,170,FALSE))</f>
        <v/>
      </c>
      <c r="CQ38" s="93" t="str">
        <f>IF(ISNA(VLOOKUP($AP38,'8'!$B$13:RT$315,171,FALSE)),"",VLOOKUP($AP38,'8'!$B$13:RT$315,171,FALSE))</f>
        <v/>
      </c>
      <c r="CR38" s="93" t="str">
        <f>IF(ISNA(VLOOKUP($AP38,'8'!$B$13:RU$315,172,FALSE)),"",VLOOKUP($AP38,'8'!$B$13:RU$315,172,FALSE))</f>
        <v/>
      </c>
      <c r="CS38" s="93" t="str">
        <f>IF(ISNA(VLOOKUP($AP38,'8'!$B$13:RV$315,173,FALSE)),"",VLOOKUP($AP38,'8'!$B$13:RV$315,173,FALSE))</f>
        <v/>
      </c>
      <c r="CT38" s="93" t="str">
        <f>IF(ISNA(VLOOKUP($AP38,'8'!$B$13:RW$375,174,FALSE)),"",VLOOKUP($AP38,'8'!$B$13:RW$375,174,FALSE))</f>
        <v/>
      </c>
      <c r="CU38" s="93" t="str">
        <f>IF(ISNA(VLOOKUP($AP38,'8'!$B$13:RX$315,175,FALSE)),"",VLOOKUP($AP38,'8'!$B$13:RX$315,175,FALSE))</f>
        <v/>
      </c>
    </row>
    <row r="39" spans="1:99" ht="16.350000000000001" customHeight="1">
      <c r="A39" s="409">
        <v>33</v>
      </c>
      <c r="B39" s="431" t="str">
        <f>IF(AND(H$3=""),"",IF(ISNA(VLOOKUP(C39,'8'!$B$13:PZ$315,2,FALSE)),"",VLOOKUP(C39,'8'!$B$13:PZ$315,2,FALSE)))</f>
        <v/>
      </c>
      <c r="C39" s="429" t="str">
        <f>IF(AND(H$3=""),"",IF(AND('8'!B45=""),"",'8'!B45))</f>
        <v/>
      </c>
      <c r="D39" s="398"/>
      <c r="E39" s="93" t="str">
        <f t="shared" si="3"/>
        <v/>
      </c>
      <c r="F39" s="93" t="str">
        <f t="shared" si="4"/>
        <v/>
      </c>
      <c r="G39" s="93" t="str">
        <f t="shared" si="5"/>
        <v/>
      </c>
      <c r="H39" s="93" t="str">
        <f t="shared" si="6"/>
        <v/>
      </c>
      <c r="I39" s="93" t="str">
        <f t="shared" si="7"/>
        <v/>
      </c>
      <c r="J39" s="97" t="str">
        <f t="shared" si="0"/>
        <v/>
      </c>
      <c r="K39" s="447"/>
      <c r="L39" s="424" t="str">
        <f t="shared" si="1"/>
        <v/>
      </c>
      <c r="T39" s="409">
        <v>33</v>
      </c>
      <c r="U39" s="426" t="str">
        <f>IF(AND(H$3=""),"",IF(ISNA(VLOOKUP(V39,'8'!$B$13:PZ$315,2,FALSE)),"",VLOOKUP(V39,'8'!$B$13:PZ$315,2,FALSE)))</f>
        <v/>
      </c>
      <c r="V39" s="428" t="str">
        <f>IF(AND(H$3=""),"",IF(AND('8'!B45=""),"",'8'!B45))</f>
        <v/>
      </c>
      <c r="W39" s="428" t="str">
        <f t="shared" si="8"/>
        <v/>
      </c>
      <c r="X39" s="466" t="str">
        <f>IF(AND(V39=""),"",IF(ISNA(VLOOKUP(V39,$AP$7:CV$94,43,FALSE)),"",VLOOKUP(V39,$AP$7:CV$94,43,FALSE)))</f>
        <v/>
      </c>
      <c r="Y39" s="466" t="str">
        <f>IF(AND(V39=""),"",IF(ISNA(VLOOKUP(V39,$AP$7:CV$94,44,FALSE)),"",VLOOKUP(V39,$AP$7:CV$94,44,FALSE)))</f>
        <v/>
      </c>
      <c r="Z39" s="466" t="str">
        <f>IF(AND(V39=""),"",IF(ISNA(VLOOKUP(V39,$AP$7:CV$94,50,FALSE)),"",VLOOKUP(V39,$AP$7:CV$94,50,FALSE)))</f>
        <v/>
      </c>
      <c r="AA39" s="466" t="str">
        <f>IF(AND(V39=""),"",IF(ISNA(VLOOKUP(V39,$AP$7:CV$94,51,FALSE)),"",VLOOKUP(V39,$AP$7:CV$94,51,FALSE)))</f>
        <v/>
      </c>
      <c r="AB39" s="466" t="str">
        <f>IF(AND(V39=""),"",IF(ISNA(VLOOKUP(V39,$AP$7:CV$94,57,FALSE)),"",VLOOKUP(V39,$AP$7:CV$94,57,FALSE)))</f>
        <v/>
      </c>
      <c r="AC39" s="466" t="str">
        <f>IF(AND(V39=""),"",IF(ISNA(VLOOKUP(V39,$AP$7:CV$94,58,FALSE)),"",VLOOKUP(V39,$AP$7:CV$94,58,FALSE)))</f>
        <v/>
      </c>
      <c r="AD39" s="97"/>
      <c r="AG39" s="50" t="str">
        <f t="shared" si="9"/>
        <v/>
      </c>
      <c r="AH39" s="50" t="str">
        <f t="shared" si="10"/>
        <v/>
      </c>
      <c r="AI39" s="313" t="str">
        <f t="shared" si="2"/>
        <v/>
      </c>
      <c r="AM39" s="313" t="str">
        <f t="shared" si="11"/>
        <v/>
      </c>
      <c r="AO39" s="409">
        <v>33</v>
      </c>
      <c r="AP39" s="397"/>
      <c r="AQ39" s="93" t="str">
        <f>IF(ISNA(VLOOKUP($AP39,'8'!$B$13:PZ$315,8,FALSE)),"",VLOOKUP($AP39,'8'!$B$13:PZ$315,8,FALSE))</f>
        <v/>
      </c>
      <c r="AR39" s="93" t="str">
        <f>IF(ISNA(VLOOKUP($AP39,'8'!$B$13:QA$315,12,FALSE)),"",VLOOKUP($AP39,'8'!$B$13:QA$315,12,FALSE))</f>
        <v/>
      </c>
      <c r="AS39" s="93" t="str">
        <f>IF(ISNA(VLOOKUP($AP39,'8'!$B$13:QB$315,16,FALSE)),"",VLOOKUP($AP39,'8'!$B$13:QB$315,16,FALSE))</f>
        <v/>
      </c>
      <c r="AT39" s="93" t="str">
        <f>IF(ISNA(VLOOKUP($AP39,'8'!$B$13:QC$315,20,FALSE)),"",VLOOKUP($AP39,'8'!$B$13:QC$315,20,FALSE))</f>
        <v/>
      </c>
      <c r="AU39" s="93" t="str">
        <f t="shared" si="12"/>
        <v/>
      </c>
      <c r="AV39" s="409">
        <v>33</v>
      </c>
      <c r="AW39" s="93" t="str">
        <f>IF(ISNA(VLOOKUP($AP39,'8'!$B$13:QF$315,33,FALSE)),"",VLOOKUP($AP39,'8'!$B$13:QF$315,33,FALSE))</f>
        <v/>
      </c>
      <c r="AX39" s="93" t="str">
        <f>IF(ISNA(VLOOKUP($AP39,'8'!$B$13:QG$315,37,FALSE)),"",VLOOKUP($AP39,'8'!$B$13:QG$315,37,FALSE))</f>
        <v/>
      </c>
      <c r="AY39" s="93" t="str">
        <f>IF(ISNA(VLOOKUP($AP39,'8'!$B$13:QH$315,41,FALSE)),"",VLOOKUP($AP39,'8'!$B$13:QH$315,41,FALSE))</f>
        <v/>
      </c>
      <c r="AZ39" s="93" t="str">
        <f>IF(ISNA(VLOOKUP($AP39,'8'!$B$13:QI$315,45,FALSE)),"",VLOOKUP($AP39,'8'!$B$13:QI$315,45,FALSE))</f>
        <v/>
      </c>
      <c r="BA39" s="93" t="str">
        <f t="shared" si="13"/>
        <v/>
      </c>
      <c r="BB39" s="409">
        <v>33</v>
      </c>
      <c r="BC39" s="93" t="str">
        <f>IF(ISNA(VLOOKUP($AP39,'8'!$B$13:QL$315,58,FALSE)),"",VLOOKUP($AP39,'8'!$B$13:QL$315,58,FALSE))</f>
        <v/>
      </c>
      <c r="BD39" s="93" t="str">
        <f>IF(ISNA(VLOOKUP($AP39,'8'!$B$13:QM$315,62,FALSE)),"",VLOOKUP($AP39,'8'!$B$13:QM$315,62,FALSE))</f>
        <v/>
      </c>
      <c r="BE39" s="93" t="str">
        <f>IF(ISNA(VLOOKUP($AP39,'8'!$B$13:QN$315,66,FALSE)),"",VLOOKUP($AP39,'8'!$B$13:QN$315,66,FALSE))</f>
        <v/>
      </c>
      <c r="BF39" s="93" t="str">
        <f>IF(ISNA(VLOOKUP($AP39,'8'!$B$13:QO$315,70,FALSE)),"",VLOOKUP($AP39,'8'!$B$13:QO$315,70,FALSE))</f>
        <v/>
      </c>
      <c r="BG39" s="93" t="str">
        <f t="shared" si="14"/>
        <v/>
      </c>
      <c r="BH39" s="409">
        <v>33</v>
      </c>
      <c r="BI39" s="93" t="str">
        <f>IF(ISNA(VLOOKUP($AP39,'8'!$B$13:QR$315,83,FALSE)),"",VLOOKUP($AP39,'8'!$B$13:QR$315,83,FALSE))</f>
        <v/>
      </c>
      <c r="BJ39" s="93" t="str">
        <f>IF(ISNA(VLOOKUP($AP39,'8'!$B$13:QS$315,87,FALSE)),"",VLOOKUP($AP39,'8'!$B$13:QS$315,87,FALSE))</f>
        <v/>
      </c>
      <c r="BK39" s="93" t="str">
        <f>IF(ISNA(VLOOKUP($AP39,'8'!$B$13:QT$315,91,FALSE)),"",VLOOKUP($AP39,'8'!$B$13:QT$315,91,FALSE))</f>
        <v/>
      </c>
      <c r="BL39" s="93" t="str">
        <f>IF(ISNA(VLOOKUP($AP39,'8'!$B$13:QU$315,95,FALSE)),"",VLOOKUP($AP39,'8'!$B$13:QU$315,95,FALSE))</f>
        <v/>
      </c>
      <c r="BM39" s="93" t="str">
        <f t="shared" si="15"/>
        <v/>
      </c>
      <c r="BN39" s="409">
        <v>33</v>
      </c>
      <c r="BO39" s="93" t="str">
        <f>IF(ISNA(VLOOKUP($AP39,'8'!$B$13:QY$315,108,FALSE)),"",VLOOKUP($AP39,'8'!$B$13:QY$315,108,FALSE))</f>
        <v/>
      </c>
      <c r="BP39" s="93" t="str">
        <f>IF(ISNA(VLOOKUP($AP39,'8'!$B$13:QZ$315,112,FALSE)),"",VLOOKUP($AP39,'8'!$B$13:QZ$315,112,FALSE))</f>
        <v/>
      </c>
      <c r="BQ39" s="93" t="str">
        <f>IF(ISNA(VLOOKUP($AP39,'8'!$B$13:RA$315,116,FALSE)),"",VLOOKUP($AP39,'8'!$B$13:RA$315,116,FALSE))</f>
        <v/>
      </c>
      <c r="BR39" s="93" t="str">
        <f>IF(ISNA(VLOOKUP($AP39,'8'!$B$13:RB$315,120,FALSE)),"",VLOOKUP($AP39,'8'!$B$13:RB$315,120,FALSE))</f>
        <v/>
      </c>
      <c r="BS39" s="93" t="str">
        <f t="shared" si="16"/>
        <v/>
      </c>
      <c r="BT39" s="409">
        <v>33</v>
      </c>
      <c r="BU39" s="93" t="str">
        <f>IF(ISNA(VLOOKUP($AP39,'8'!$B$13:RE$315,133,FALSE)),"",VLOOKUP($AP39,'8'!$B$13:RE$315,133,FALSE))</f>
        <v/>
      </c>
      <c r="BV39" s="93" t="str">
        <f>IF(ISNA(VLOOKUP($AP39,'8'!$B$13:RF$315,137,FALSE)),"",VLOOKUP($AP39,'8'!$B$13:RF$315,137,FALSE))</f>
        <v/>
      </c>
      <c r="BW39" s="93" t="str">
        <f>IF(ISNA(VLOOKUP($AP39,'8'!$B$13:RG$315,141,FALSE)),"",VLOOKUP($AP39,'8'!$B$13:RG$315,141,FALSE))</f>
        <v/>
      </c>
      <c r="BX39" s="93" t="str">
        <f>IF(ISNA(VLOOKUP($AP39,'8'!$B$13:RH$315,145,FALSE)),"",VLOOKUP($AP39,'8'!$B$13:RH$315,145,FALSE))</f>
        <v/>
      </c>
      <c r="BY39" s="93" t="str">
        <f t="shared" si="17"/>
        <v/>
      </c>
      <c r="BZ39" s="98"/>
      <c r="CA39" s="93" t="str">
        <f>IF(ISNA(VLOOKUP($AP39,'8'!$B$13:RE$315,155,FALSE)),"",VLOOKUP($AP39,'8'!$B$13:RE$315,155,FALSE))</f>
        <v/>
      </c>
      <c r="CB39" s="93" t="str">
        <f>IF(ISNA(VLOOKUP($AP39,'8'!$B$13:RF$315,156,FALSE)),"",VLOOKUP($AP39,'8'!$B$13:RF$315,156,FALSE))</f>
        <v/>
      </c>
      <c r="CC39" s="93" t="str">
        <f>IF(ISNA(VLOOKUP($AP39,'8'!$B$13:RG$315,157,FALSE)),"",VLOOKUP($AP39,'8'!$B$13:RG$315,157,FALSE))</f>
        <v/>
      </c>
      <c r="CD39" s="93" t="str">
        <f>IF(ISNA(VLOOKUP($AP39,'8'!$B$13:RH$315,158,FALSE)),"",VLOOKUP($AP39,'8'!$B$13:RH$315,158,FALSE))</f>
        <v/>
      </c>
      <c r="CE39" s="93" t="str">
        <f>IF(ISNA(VLOOKUP($AP39,'8'!$B$13:RI$315,159,FALSE)),"",VLOOKUP($AP39,'8'!$B$13:RI$315,159,FALSE))</f>
        <v/>
      </c>
      <c r="CF39" s="93" t="str">
        <f>IF(ISNA(VLOOKUP($AP39,'8'!$B$13:RJ$315,160,FALSE)),"",VLOOKUP($AP39,'8'!$B$13:RJ$315,160,FALSE))</f>
        <v/>
      </c>
      <c r="CG39" s="93" t="str">
        <f>IF(ISNA(VLOOKUP($AP39,'8'!$B$13:RK$315,161,FALSE)),"",VLOOKUP($AP39,'8'!$B$13:RK$315,161,FALSE))</f>
        <v/>
      </c>
      <c r="CH39" s="93" t="str">
        <f>IF(ISNA(VLOOKUP($AP39,'8'!$B$13:RK$315,162,FALSE)),"",VLOOKUP($AP39,'8'!$B$13:RK$315,162,FALSE))</f>
        <v/>
      </c>
      <c r="CI39" s="93" t="str">
        <f>IF(ISNA(VLOOKUP($AP39,'8'!$B$13:RL$315,163,FALSE)),"",VLOOKUP($AP39,'8'!$B$13:RL$315,163,FALSE))</f>
        <v/>
      </c>
      <c r="CJ39" s="93" t="str">
        <f>IF(ISNA(VLOOKUP($AP39,'8'!$B$13:RM$315,164,FALSE)),"",VLOOKUP($AP39,'8'!$B$13:RM$315,164,FALSE))</f>
        <v/>
      </c>
      <c r="CK39" s="93" t="str">
        <f>IF(ISNA(VLOOKUP($AP39,'8'!$B$13:RN$315,165,FALSE)),"",VLOOKUP($AP39,'8'!$B$13:RN$315,165,FALSE))</f>
        <v/>
      </c>
      <c r="CL39" s="93" t="str">
        <f>IF(ISNA(VLOOKUP($AP39,'8'!$B$13:RO$315,166,FALSE)),"",VLOOKUP($AP39,'8'!$B$13:RO$315,166,FALSE))</f>
        <v/>
      </c>
      <c r="CM39" s="93" t="str">
        <f>IF(ISNA(VLOOKUP($AP39,'8'!$B$13:RP$315,167,FALSE)),"",VLOOKUP($AP39,'8'!$B$13:RP$315,167,FALSE))</f>
        <v/>
      </c>
      <c r="CN39" s="93" t="str">
        <f>IF(ISNA(VLOOKUP($AP39,'8'!$B$13:RQ$315,168,FALSE)),"",VLOOKUP($AP39,'8'!$B$13:RQ$315,168,FALSE))</f>
        <v/>
      </c>
      <c r="CO39" s="93" t="str">
        <f>IF(ISNA(VLOOKUP($AP39,'8'!$B$13:RR$315,169,FALSE)),"",VLOOKUP($AP39,'8'!$B$13:RR$315,169,FALSE))</f>
        <v/>
      </c>
      <c r="CP39" s="93" t="str">
        <f>IF(ISNA(VLOOKUP($AP39,'8'!$B$13:RS$315,170,FALSE)),"",VLOOKUP($AP39,'8'!$B$13:RS$315,170,FALSE))</f>
        <v/>
      </c>
      <c r="CQ39" s="93" t="str">
        <f>IF(ISNA(VLOOKUP($AP39,'8'!$B$13:RT$315,171,FALSE)),"",VLOOKUP($AP39,'8'!$B$13:RT$315,171,FALSE))</f>
        <v/>
      </c>
      <c r="CR39" s="93" t="str">
        <f>IF(ISNA(VLOOKUP($AP39,'8'!$B$13:RU$315,172,FALSE)),"",VLOOKUP($AP39,'8'!$B$13:RU$315,172,FALSE))</f>
        <v/>
      </c>
      <c r="CS39" s="93" t="str">
        <f>IF(ISNA(VLOOKUP($AP39,'8'!$B$13:RV$315,173,FALSE)),"",VLOOKUP($AP39,'8'!$B$13:RV$315,173,FALSE))</f>
        <v/>
      </c>
      <c r="CT39" s="93" t="str">
        <f>IF(ISNA(VLOOKUP($AP39,'8'!$B$13:RW$375,174,FALSE)),"",VLOOKUP($AP39,'8'!$B$13:RW$375,174,FALSE))</f>
        <v/>
      </c>
      <c r="CU39" s="93" t="str">
        <f>IF(ISNA(VLOOKUP($AP39,'8'!$B$13:RX$315,175,FALSE)),"",VLOOKUP($AP39,'8'!$B$13:RX$315,175,FALSE))</f>
        <v/>
      </c>
    </row>
    <row r="40" spans="1:99" ht="16.350000000000001" customHeight="1">
      <c r="A40" s="409">
        <v>34</v>
      </c>
      <c r="B40" s="431" t="str">
        <f>IF(AND(H$3=""),"",IF(ISNA(VLOOKUP(C40,'8'!$B$13:PZ$315,2,FALSE)),"",VLOOKUP(C40,'8'!$B$13:PZ$315,2,FALSE)))</f>
        <v/>
      </c>
      <c r="C40" s="429" t="str">
        <f>IF(AND(H$3=""),"",IF(AND('8'!B46=""),"",'8'!B46))</f>
        <v/>
      </c>
      <c r="D40" s="398"/>
      <c r="E40" s="93" t="str">
        <f t="shared" si="3"/>
        <v/>
      </c>
      <c r="F40" s="93" t="str">
        <f t="shared" si="4"/>
        <v/>
      </c>
      <c r="G40" s="93" t="str">
        <f t="shared" si="5"/>
        <v/>
      </c>
      <c r="H40" s="93" t="str">
        <f t="shared" si="6"/>
        <v/>
      </c>
      <c r="I40" s="93" t="str">
        <f t="shared" si="7"/>
        <v/>
      </c>
      <c r="J40" s="97" t="str">
        <f t="shared" si="0"/>
        <v/>
      </c>
      <c r="K40" s="447"/>
      <c r="L40" s="424" t="str">
        <f t="shared" si="1"/>
        <v/>
      </c>
      <c r="T40" s="409">
        <v>34</v>
      </c>
      <c r="U40" s="426" t="str">
        <f>IF(AND(H$3=""),"",IF(ISNA(VLOOKUP(V40,'8'!$B$13:PZ$315,2,FALSE)),"",VLOOKUP(V40,'8'!$B$13:PZ$315,2,FALSE)))</f>
        <v/>
      </c>
      <c r="V40" s="428" t="str">
        <f>IF(AND(H$3=""),"",IF(AND('8'!B46=""),"",'8'!B46))</f>
        <v/>
      </c>
      <c r="W40" s="428" t="str">
        <f t="shared" si="8"/>
        <v/>
      </c>
      <c r="X40" s="466" t="str">
        <f>IF(AND(V40=""),"",IF(ISNA(VLOOKUP(V40,$AP$7:CV$94,43,FALSE)),"",VLOOKUP(V40,$AP$7:CV$94,43,FALSE)))</f>
        <v/>
      </c>
      <c r="Y40" s="466" t="str">
        <f>IF(AND(V40=""),"",IF(ISNA(VLOOKUP(V40,$AP$7:CV$94,44,FALSE)),"",VLOOKUP(V40,$AP$7:CV$94,44,FALSE)))</f>
        <v/>
      </c>
      <c r="Z40" s="466" t="str">
        <f>IF(AND(V40=""),"",IF(ISNA(VLOOKUP(V40,$AP$7:CV$94,50,FALSE)),"",VLOOKUP(V40,$AP$7:CV$94,50,FALSE)))</f>
        <v/>
      </c>
      <c r="AA40" s="466" t="str">
        <f>IF(AND(V40=""),"",IF(ISNA(VLOOKUP(V40,$AP$7:CV$94,51,FALSE)),"",VLOOKUP(V40,$AP$7:CV$94,51,FALSE)))</f>
        <v/>
      </c>
      <c r="AB40" s="466" t="str">
        <f>IF(AND(V40=""),"",IF(ISNA(VLOOKUP(V40,$AP$7:CV$94,57,FALSE)),"",VLOOKUP(V40,$AP$7:CV$94,57,FALSE)))</f>
        <v/>
      </c>
      <c r="AC40" s="466" t="str">
        <f>IF(AND(V40=""),"",IF(ISNA(VLOOKUP(V40,$AP$7:CV$94,58,FALSE)),"",VLOOKUP(V40,$AP$7:CV$94,58,FALSE)))</f>
        <v/>
      </c>
      <c r="AD40" s="97"/>
      <c r="AG40" s="50" t="str">
        <f t="shared" si="9"/>
        <v/>
      </c>
      <c r="AH40" s="50" t="str">
        <f t="shared" si="10"/>
        <v/>
      </c>
      <c r="AI40" s="313" t="str">
        <f t="shared" si="2"/>
        <v/>
      </c>
      <c r="AM40" s="313" t="str">
        <f t="shared" si="11"/>
        <v/>
      </c>
      <c r="AO40" s="409">
        <v>34</v>
      </c>
      <c r="AP40" s="397"/>
      <c r="AQ40" s="93" t="str">
        <f>IF(ISNA(VLOOKUP($AP40,'8'!$B$13:PZ$315,8,FALSE)),"",VLOOKUP($AP40,'8'!$B$13:PZ$315,8,FALSE))</f>
        <v/>
      </c>
      <c r="AR40" s="93" t="str">
        <f>IF(ISNA(VLOOKUP($AP40,'8'!$B$13:QA$315,12,FALSE)),"",VLOOKUP($AP40,'8'!$B$13:QA$315,12,FALSE))</f>
        <v/>
      </c>
      <c r="AS40" s="93" t="str">
        <f>IF(ISNA(VLOOKUP($AP40,'8'!$B$13:QB$315,16,FALSE)),"",VLOOKUP($AP40,'8'!$B$13:QB$315,16,FALSE))</f>
        <v/>
      </c>
      <c r="AT40" s="93" t="str">
        <f>IF(ISNA(VLOOKUP($AP40,'8'!$B$13:QC$315,20,FALSE)),"",VLOOKUP($AP40,'8'!$B$13:QC$315,20,FALSE))</f>
        <v/>
      </c>
      <c r="AU40" s="93" t="str">
        <f t="shared" si="12"/>
        <v/>
      </c>
      <c r="AV40" s="409">
        <v>34</v>
      </c>
      <c r="AW40" s="93" t="str">
        <f>IF(ISNA(VLOOKUP($AP40,'8'!$B$13:QF$315,33,FALSE)),"",VLOOKUP($AP40,'8'!$B$13:QF$315,33,FALSE))</f>
        <v/>
      </c>
      <c r="AX40" s="93" t="str">
        <f>IF(ISNA(VLOOKUP($AP40,'8'!$B$13:QG$315,37,FALSE)),"",VLOOKUP($AP40,'8'!$B$13:QG$315,37,FALSE))</f>
        <v/>
      </c>
      <c r="AY40" s="93" t="str">
        <f>IF(ISNA(VLOOKUP($AP40,'8'!$B$13:QH$315,41,FALSE)),"",VLOOKUP($AP40,'8'!$B$13:QH$315,41,FALSE))</f>
        <v/>
      </c>
      <c r="AZ40" s="93" t="str">
        <f>IF(ISNA(VLOOKUP($AP40,'8'!$B$13:QI$315,45,FALSE)),"",VLOOKUP($AP40,'8'!$B$13:QI$315,45,FALSE))</f>
        <v/>
      </c>
      <c r="BA40" s="93" t="str">
        <f t="shared" si="13"/>
        <v/>
      </c>
      <c r="BB40" s="409">
        <v>34</v>
      </c>
      <c r="BC40" s="93" t="str">
        <f>IF(ISNA(VLOOKUP($AP40,'8'!$B$13:QL$315,58,FALSE)),"",VLOOKUP($AP40,'8'!$B$13:QL$315,58,FALSE))</f>
        <v/>
      </c>
      <c r="BD40" s="93" t="str">
        <f>IF(ISNA(VLOOKUP($AP40,'8'!$B$13:QM$315,62,FALSE)),"",VLOOKUP($AP40,'8'!$B$13:QM$315,62,FALSE))</f>
        <v/>
      </c>
      <c r="BE40" s="93" t="str">
        <f>IF(ISNA(VLOOKUP($AP40,'8'!$B$13:QN$315,66,FALSE)),"",VLOOKUP($AP40,'8'!$B$13:QN$315,66,FALSE))</f>
        <v/>
      </c>
      <c r="BF40" s="93" t="str">
        <f>IF(ISNA(VLOOKUP($AP40,'8'!$B$13:QO$315,70,FALSE)),"",VLOOKUP($AP40,'8'!$B$13:QO$315,70,FALSE))</f>
        <v/>
      </c>
      <c r="BG40" s="93" t="str">
        <f t="shared" si="14"/>
        <v/>
      </c>
      <c r="BH40" s="409">
        <v>34</v>
      </c>
      <c r="BI40" s="93" t="str">
        <f>IF(ISNA(VLOOKUP($AP40,'8'!$B$13:QR$315,83,FALSE)),"",VLOOKUP($AP40,'8'!$B$13:QR$315,83,FALSE))</f>
        <v/>
      </c>
      <c r="BJ40" s="93" t="str">
        <f>IF(ISNA(VLOOKUP($AP40,'8'!$B$13:QS$315,87,FALSE)),"",VLOOKUP($AP40,'8'!$B$13:QS$315,87,FALSE))</f>
        <v/>
      </c>
      <c r="BK40" s="93" t="str">
        <f>IF(ISNA(VLOOKUP($AP40,'8'!$B$13:QT$315,91,FALSE)),"",VLOOKUP($AP40,'8'!$B$13:QT$315,91,FALSE))</f>
        <v/>
      </c>
      <c r="BL40" s="93" t="str">
        <f>IF(ISNA(VLOOKUP($AP40,'8'!$B$13:QU$315,95,FALSE)),"",VLOOKUP($AP40,'8'!$B$13:QU$315,95,FALSE))</f>
        <v/>
      </c>
      <c r="BM40" s="93" t="str">
        <f t="shared" si="15"/>
        <v/>
      </c>
      <c r="BN40" s="409">
        <v>34</v>
      </c>
      <c r="BO40" s="93" t="str">
        <f>IF(ISNA(VLOOKUP($AP40,'8'!$B$13:QY$315,108,FALSE)),"",VLOOKUP($AP40,'8'!$B$13:QY$315,108,FALSE))</f>
        <v/>
      </c>
      <c r="BP40" s="93" t="str">
        <f>IF(ISNA(VLOOKUP($AP40,'8'!$B$13:QZ$315,112,FALSE)),"",VLOOKUP($AP40,'8'!$B$13:QZ$315,112,FALSE))</f>
        <v/>
      </c>
      <c r="BQ40" s="93" t="str">
        <f>IF(ISNA(VLOOKUP($AP40,'8'!$B$13:RA$315,116,FALSE)),"",VLOOKUP($AP40,'8'!$B$13:RA$315,116,FALSE))</f>
        <v/>
      </c>
      <c r="BR40" s="93" t="str">
        <f>IF(ISNA(VLOOKUP($AP40,'8'!$B$13:RB$315,120,FALSE)),"",VLOOKUP($AP40,'8'!$B$13:RB$315,120,FALSE))</f>
        <v/>
      </c>
      <c r="BS40" s="93" t="str">
        <f t="shared" si="16"/>
        <v/>
      </c>
      <c r="BT40" s="409">
        <v>34</v>
      </c>
      <c r="BU40" s="93" t="str">
        <f>IF(ISNA(VLOOKUP($AP40,'8'!$B$13:RE$315,133,FALSE)),"",VLOOKUP($AP40,'8'!$B$13:RE$315,133,FALSE))</f>
        <v/>
      </c>
      <c r="BV40" s="93" t="str">
        <f>IF(ISNA(VLOOKUP($AP40,'8'!$B$13:RF$315,137,FALSE)),"",VLOOKUP($AP40,'8'!$B$13:RF$315,137,FALSE))</f>
        <v/>
      </c>
      <c r="BW40" s="93" t="str">
        <f>IF(ISNA(VLOOKUP($AP40,'8'!$B$13:RG$315,141,FALSE)),"",VLOOKUP($AP40,'8'!$B$13:RG$315,141,FALSE))</f>
        <v/>
      </c>
      <c r="BX40" s="93" t="str">
        <f>IF(ISNA(VLOOKUP($AP40,'8'!$B$13:RH$315,145,FALSE)),"",VLOOKUP($AP40,'8'!$B$13:RH$315,145,FALSE))</f>
        <v/>
      </c>
      <c r="BY40" s="93" t="str">
        <f t="shared" si="17"/>
        <v/>
      </c>
      <c r="BZ40" s="98"/>
      <c r="CA40" s="93" t="str">
        <f>IF(ISNA(VLOOKUP($AP40,'8'!$B$13:RE$315,155,FALSE)),"",VLOOKUP($AP40,'8'!$B$13:RE$315,155,FALSE))</f>
        <v/>
      </c>
      <c r="CB40" s="93" t="str">
        <f>IF(ISNA(VLOOKUP($AP40,'8'!$B$13:RF$315,156,FALSE)),"",VLOOKUP($AP40,'8'!$B$13:RF$315,156,FALSE))</f>
        <v/>
      </c>
      <c r="CC40" s="93" t="str">
        <f>IF(ISNA(VLOOKUP($AP40,'8'!$B$13:RG$315,157,FALSE)),"",VLOOKUP($AP40,'8'!$B$13:RG$315,157,FALSE))</f>
        <v/>
      </c>
      <c r="CD40" s="93" t="str">
        <f>IF(ISNA(VLOOKUP($AP40,'8'!$B$13:RH$315,158,FALSE)),"",VLOOKUP($AP40,'8'!$B$13:RH$315,158,FALSE))</f>
        <v/>
      </c>
      <c r="CE40" s="93" t="str">
        <f>IF(ISNA(VLOOKUP($AP40,'8'!$B$13:RI$315,159,FALSE)),"",VLOOKUP($AP40,'8'!$B$13:RI$315,159,FALSE))</f>
        <v/>
      </c>
      <c r="CF40" s="93" t="str">
        <f>IF(ISNA(VLOOKUP($AP40,'8'!$B$13:RJ$315,160,FALSE)),"",VLOOKUP($AP40,'8'!$B$13:RJ$315,160,FALSE))</f>
        <v/>
      </c>
      <c r="CG40" s="93" t="str">
        <f>IF(ISNA(VLOOKUP($AP40,'8'!$B$13:RK$315,161,FALSE)),"",VLOOKUP($AP40,'8'!$B$13:RK$315,161,FALSE))</f>
        <v/>
      </c>
      <c r="CH40" s="93" t="str">
        <f>IF(ISNA(VLOOKUP($AP40,'8'!$B$13:RK$315,162,FALSE)),"",VLOOKUP($AP40,'8'!$B$13:RK$315,162,FALSE))</f>
        <v/>
      </c>
      <c r="CI40" s="93" t="str">
        <f>IF(ISNA(VLOOKUP($AP40,'8'!$B$13:RL$315,163,FALSE)),"",VLOOKUP($AP40,'8'!$B$13:RL$315,163,FALSE))</f>
        <v/>
      </c>
      <c r="CJ40" s="93" t="str">
        <f>IF(ISNA(VLOOKUP($AP40,'8'!$B$13:RM$315,164,FALSE)),"",VLOOKUP($AP40,'8'!$B$13:RM$315,164,FALSE))</f>
        <v/>
      </c>
      <c r="CK40" s="93" t="str">
        <f>IF(ISNA(VLOOKUP($AP40,'8'!$B$13:RN$315,165,FALSE)),"",VLOOKUP($AP40,'8'!$B$13:RN$315,165,FALSE))</f>
        <v/>
      </c>
      <c r="CL40" s="93" t="str">
        <f>IF(ISNA(VLOOKUP($AP40,'8'!$B$13:RO$315,166,FALSE)),"",VLOOKUP($AP40,'8'!$B$13:RO$315,166,FALSE))</f>
        <v/>
      </c>
      <c r="CM40" s="93" t="str">
        <f>IF(ISNA(VLOOKUP($AP40,'8'!$B$13:RP$315,167,FALSE)),"",VLOOKUP($AP40,'8'!$B$13:RP$315,167,FALSE))</f>
        <v/>
      </c>
      <c r="CN40" s="93" t="str">
        <f>IF(ISNA(VLOOKUP($AP40,'8'!$B$13:RQ$315,168,FALSE)),"",VLOOKUP($AP40,'8'!$B$13:RQ$315,168,FALSE))</f>
        <v/>
      </c>
      <c r="CO40" s="93" t="str">
        <f>IF(ISNA(VLOOKUP($AP40,'8'!$B$13:RR$315,169,FALSE)),"",VLOOKUP($AP40,'8'!$B$13:RR$315,169,FALSE))</f>
        <v/>
      </c>
      <c r="CP40" s="93" t="str">
        <f>IF(ISNA(VLOOKUP($AP40,'8'!$B$13:RS$315,170,FALSE)),"",VLOOKUP($AP40,'8'!$B$13:RS$315,170,FALSE))</f>
        <v/>
      </c>
      <c r="CQ40" s="93" t="str">
        <f>IF(ISNA(VLOOKUP($AP40,'8'!$B$13:RT$315,171,FALSE)),"",VLOOKUP($AP40,'8'!$B$13:RT$315,171,FALSE))</f>
        <v/>
      </c>
      <c r="CR40" s="93" t="str">
        <f>IF(ISNA(VLOOKUP($AP40,'8'!$B$13:RU$315,172,FALSE)),"",VLOOKUP($AP40,'8'!$B$13:RU$315,172,FALSE))</f>
        <v/>
      </c>
      <c r="CS40" s="93" t="str">
        <f>IF(ISNA(VLOOKUP($AP40,'8'!$B$13:RV$315,173,FALSE)),"",VLOOKUP($AP40,'8'!$B$13:RV$315,173,FALSE))</f>
        <v/>
      </c>
      <c r="CT40" s="93" t="str">
        <f>IF(ISNA(VLOOKUP($AP40,'8'!$B$13:RW$375,174,FALSE)),"",VLOOKUP($AP40,'8'!$B$13:RW$375,174,FALSE))</f>
        <v/>
      </c>
      <c r="CU40" s="93" t="str">
        <f>IF(ISNA(VLOOKUP($AP40,'8'!$B$13:RX$315,175,FALSE)),"",VLOOKUP($AP40,'8'!$B$13:RX$315,175,FALSE))</f>
        <v/>
      </c>
    </row>
    <row r="41" spans="1:99" ht="16.350000000000001" customHeight="1">
      <c r="A41" s="409">
        <v>35</v>
      </c>
      <c r="B41" s="431" t="str">
        <f>IF(AND(H$3=""),"",IF(ISNA(VLOOKUP(C41,'8'!$B$13:PZ$315,2,FALSE)),"",VLOOKUP(C41,'8'!$B$13:PZ$315,2,FALSE)))</f>
        <v/>
      </c>
      <c r="C41" s="429" t="str">
        <f>IF(AND(H$3=""),"",IF(AND('8'!B47=""),"",'8'!B47))</f>
        <v/>
      </c>
      <c r="D41" s="398"/>
      <c r="E41" s="93" t="str">
        <f t="shared" si="3"/>
        <v/>
      </c>
      <c r="F41" s="93" t="str">
        <f t="shared" si="4"/>
        <v/>
      </c>
      <c r="G41" s="93" t="str">
        <f t="shared" si="5"/>
        <v/>
      </c>
      <c r="H41" s="93" t="str">
        <f t="shared" si="6"/>
        <v/>
      </c>
      <c r="I41" s="93" t="str">
        <f t="shared" si="7"/>
        <v/>
      </c>
      <c r="J41" s="97" t="str">
        <f t="shared" si="0"/>
        <v/>
      </c>
      <c r="K41" s="447"/>
      <c r="L41" s="424" t="str">
        <f t="shared" si="1"/>
        <v/>
      </c>
      <c r="T41" s="409">
        <v>35</v>
      </c>
      <c r="U41" s="426" t="str">
        <f>IF(AND(H$3=""),"",IF(ISNA(VLOOKUP(V41,'8'!$B$13:PZ$315,2,FALSE)),"",VLOOKUP(V41,'8'!$B$13:PZ$315,2,FALSE)))</f>
        <v/>
      </c>
      <c r="V41" s="428" t="str">
        <f>IF(AND(H$3=""),"",IF(AND('8'!B47=""),"",'8'!B47))</f>
        <v/>
      </c>
      <c r="W41" s="428" t="str">
        <f t="shared" si="8"/>
        <v/>
      </c>
      <c r="X41" s="466" t="str">
        <f>IF(AND(V41=""),"",IF(ISNA(VLOOKUP(V41,$AP$7:CV$94,43,FALSE)),"",VLOOKUP(V41,$AP$7:CV$94,43,FALSE)))</f>
        <v/>
      </c>
      <c r="Y41" s="466" t="str">
        <f>IF(AND(V41=""),"",IF(ISNA(VLOOKUP(V41,$AP$7:CV$94,44,FALSE)),"",VLOOKUP(V41,$AP$7:CV$94,44,FALSE)))</f>
        <v/>
      </c>
      <c r="Z41" s="466" t="str">
        <f>IF(AND(V41=""),"",IF(ISNA(VLOOKUP(V41,$AP$7:CV$94,50,FALSE)),"",VLOOKUP(V41,$AP$7:CV$94,50,FALSE)))</f>
        <v/>
      </c>
      <c r="AA41" s="466" t="str">
        <f>IF(AND(V41=""),"",IF(ISNA(VLOOKUP(V41,$AP$7:CV$94,51,FALSE)),"",VLOOKUP(V41,$AP$7:CV$94,51,FALSE)))</f>
        <v/>
      </c>
      <c r="AB41" s="466" t="str">
        <f>IF(AND(V41=""),"",IF(ISNA(VLOOKUP(V41,$AP$7:CV$94,57,FALSE)),"",VLOOKUP(V41,$AP$7:CV$94,57,FALSE)))</f>
        <v/>
      </c>
      <c r="AC41" s="466" t="str">
        <f>IF(AND(V41=""),"",IF(ISNA(VLOOKUP(V41,$AP$7:CV$94,58,FALSE)),"",VLOOKUP(V41,$AP$7:CV$94,58,FALSE)))</f>
        <v/>
      </c>
      <c r="AD41" s="97"/>
      <c r="AG41" s="50" t="str">
        <f t="shared" si="9"/>
        <v/>
      </c>
      <c r="AH41" s="50" t="str">
        <f t="shared" si="10"/>
        <v/>
      </c>
      <c r="AI41" s="313" t="str">
        <f t="shared" si="2"/>
        <v/>
      </c>
      <c r="AM41" s="313" t="str">
        <f t="shared" si="11"/>
        <v/>
      </c>
      <c r="AO41" s="409">
        <v>35</v>
      </c>
      <c r="AP41" s="397"/>
      <c r="AQ41" s="93" t="str">
        <f>IF(ISNA(VLOOKUP($AP41,'8'!$B$13:PZ$315,8,FALSE)),"",VLOOKUP($AP41,'8'!$B$13:PZ$315,8,FALSE))</f>
        <v/>
      </c>
      <c r="AR41" s="93" t="str">
        <f>IF(ISNA(VLOOKUP($AP41,'8'!$B$13:QA$315,12,FALSE)),"",VLOOKUP($AP41,'8'!$B$13:QA$315,12,FALSE))</f>
        <v/>
      </c>
      <c r="AS41" s="93" t="str">
        <f>IF(ISNA(VLOOKUP($AP41,'8'!$B$13:QB$315,16,FALSE)),"",VLOOKUP($AP41,'8'!$B$13:QB$315,16,FALSE))</f>
        <v/>
      </c>
      <c r="AT41" s="93" t="str">
        <f>IF(ISNA(VLOOKUP($AP41,'8'!$B$13:QC$315,20,FALSE)),"",VLOOKUP($AP41,'8'!$B$13:QC$315,20,FALSE))</f>
        <v/>
      </c>
      <c r="AU41" s="93" t="str">
        <f t="shared" si="12"/>
        <v/>
      </c>
      <c r="AV41" s="409">
        <v>35</v>
      </c>
      <c r="AW41" s="93" t="str">
        <f>IF(ISNA(VLOOKUP($AP41,'8'!$B$13:QF$315,33,FALSE)),"",VLOOKUP($AP41,'8'!$B$13:QF$315,33,FALSE))</f>
        <v/>
      </c>
      <c r="AX41" s="93" t="str">
        <f>IF(ISNA(VLOOKUP($AP41,'8'!$B$13:QG$315,37,FALSE)),"",VLOOKUP($AP41,'8'!$B$13:QG$315,37,FALSE))</f>
        <v/>
      </c>
      <c r="AY41" s="93" t="str">
        <f>IF(ISNA(VLOOKUP($AP41,'8'!$B$13:QH$315,41,FALSE)),"",VLOOKUP($AP41,'8'!$B$13:QH$315,41,FALSE))</f>
        <v/>
      </c>
      <c r="AZ41" s="93" t="str">
        <f>IF(ISNA(VLOOKUP($AP41,'8'!$B$13:QI$315,45,FALSE)),"",VLOOKUP($AP41,'8'!$B$13:QI$315,45,FALSE))</f>
        <v/>
      </c>
      <c r="BA41" s="93" t="str">
        <f t="shared" si="13"/>
        <v/>
      </c>
      <c r="BB41" s="409">
        <v>35</v>
      </c>
      <c r="BC41" s="93" t="str">
        <f>IF(ISNA(VLOOKUP($AP41,'8'!$B$13:QL$315,58,FALSE)),"",VLOOKUP($AP41,'8'!$B$13:QL$315,58,FALSE))</f>
        <v/>
      </c>
      <c r="BD41" s="93" t="str">
        <f>IF(ISNA(VLOOKUP($AP41,'8'!$B$13:QM$315,62,FALSE)),"",VLOOKUP($AP41,'8'!$B$13:QM$315,62,FALSE))</f>
        <v/>
      </c>
      <c r="BE41" s="93" t="str">
        <f>IF(ISNA(VLOOKUP($AP41,'8'!$B$13:QN$315,66,FALSE)),"",VLOOKUP($AP41,'8'!$B$13:QN$315,66,FALSE))</f>
        <v/>
      </c>
      <c r="BF41" s="93" t="str">
        <f>IF(ISNA(VLOOKUP($AP41,'8'!$B$13:QO$315,70,FALSE)),"",VLOOKUP($AP41,'8'!$B$13:QO$315,70,FALSE))</f>
        <v/>
      </c>
      <c r="BG41" s="93" t="str">
        <f t="shared" si="14"/>
        <v/>
      </c>
      <c r="BH41" s="409">
        <v>35</v>
      </c>
      <c r="BI41" s="93" t="str">
        <f>IF(ISNA(VLOOKUP($AP41,'8'!$B$13:QR$315,83,FALSE)),"",VLOOKUP($AP41,'8'!$B$13:QR$315,83,FALSE))</f>
        <v/>
      </c>
      <c r="BJ41" s="93" t="str">
        <f>IF(ISNA(VLOOKUP($AP41,'8'!$B$13:QS$315,87,FALSE)),"",VLOOKUP($AP41,'8'!$B$13:QS$315,87,FALSE))</f>
        <v/>
      </c>
      <c r="BK41" s="93" t="str">
        <f>IF(ISNA(VLOOKUP($AP41,'8'!$B$13:QT$315,91,FALSE)),"",VLOOKUP($AP41,'8'!$B$13:QT$315,91,FALSE))</f>
        <v/>
      </c>
      <c r="BL41" s="93" t="str">
        <f>IF(ISNA(VLOOKUP($AP41,'8'!$B$13:QU$315,95,FALSE)),"",VLOOKUP($AP41,'8'!$B$13:QU$315,95,FALSE))</f>
        <v/>
      </c>
      <c r="BM41" s="93" t="str">
        <f t="shared" si="15"/>
        <v/>
      </c>
      <c r="BN41" s="409">
        <v>35</v>
      </c>
      <c r="BO41" s="93" t="str">
        <f>IF(ISNA(VLOOKUP($AP41,'8'!$B$13:QY$315,108,FALSE)),"",VLOOKUP($AP41,'8'!$B$13:QY$315,108,FALSE))</f>
        <v/>
      </c>
      <c r="BP41" s="93" t="str">
        <f>IF(ISNA(VLOOKUP($AP41,'8'!$B$13:QZ$315,112,FALSE)),"",VLOOKUP($AP41,'8'!$B$13:QZ$315,112,FALSE))</f>
        <v/>
      </c>
      <c r="BQ41" s="93" t="str">
        <f>IF(ISNA(VLOOKUP($AP41,'8'!$B$13:RA$315,116,FALSE)),"",VLOOKUP($AP41,'8'!$B$13:RA$315,116,FALSE))</f>
        <v/>
      </c>
      <c r="BR41" s="93" t="str">
        <f>IF(ISNA(VLOOKUP($AP41,'8'!$B$13:RB$315,120,FALSE)),"",VLOOKUP($AP41,'8'!$B$13:RB$315,120,FALSE))</f>
        <v/>
      </c>
      <c r="BS41" s="93" t="str">
        <f t="shared" si="16"/>
        <v/>
      </c>
      <c r="BT41" s="409">
        <v>35</v>
      </c>
      <c r="BU41" s="93" t="str">
        <f>IF(ISNA(VLOOKUP($AP41,'8'!$B$13:RE$315,133,FALSE)),"",VLOOKUP($AP41,'8'!$B$13:RE$315,133,FALSE))</f>
        <v/>
      </c>
      <c r="BV41" s="93" t="str">
        <f>IF(ISNA(VLOOKUP($AP41,'8'!$B$13:RF$315,137,FALSE)),"",VLOOKUP($AP41,'8'!$B$13:RF$315,137,FALSE))</f>
        <v/>
      </c>
      <c r="BW41" s="93" t="str">
        <f>IF(ISNA(VLOOKUP($AP41,'8'!$B$13:RG$315,141,FALSE)),"",VLOOKUP($AP41,'8'!$B$13:RG$315,141,FALSE))</f>
        <v/>
      </c>
      <c r="BX41" s="93" t="str">
        <f>IF(ISNA(VLOOKUP($AP41,'8'!$B$13:RH$315,145,FALSE)),"",VLOOKUP($AP41,'8'!$B$13:RH$315,145,FALSE))</f>
        <v/>
      </c>
      <c r="BY41" s="93" t="str">
        <f t="shared" si="17"/>
        <v/>
      </c>
      <c r="BZ41" s="98"/>
      <c r="CA41" s="93" t="str">
        <f>IF(ISNA(VLOOKUP($AP41,'8'!$B$13:RE$315,155,FALSE)),"",VLOOKUP($AP41,'8'!$B$13:RE$315,155,FALSE))</f>
        <v/>
      </c>
      <c r="CB41" s="93" t="str">
        <f>IF(ISNA(VLOOKUP($AP41,'8'!$B$13:RF$315,156,FALSE)),"",VLOOKUP($AP41,'8'!$B$13:RF$315,156,FALSE))</f>
        <v/>
      </c>
      <c r="CC41" s="93" t="str">
        <f>IF(ISNA(VLOOKUP($AP41,'8'!$B$13:RG$315,157,FALSE)),"",VLOOKUP($AP41,'8'!$B$13:RG$315,157,FALSE))</f>
        <v/>
      </c>
      <c r="CD41" s="93" t="str">
        <f>IF(ISNA(VLOOKUP($AP41,'8'!$B$13:RH$315,158,FALSE)),"",VLOOKUP($AP41,'8'!$B$13:RH$315,158,FALSE))</f>
        <v/>
      </c>
      <c r="CE41" s="93" t="str">
        <f>IF(ISNA(VLOOKUP($AP41,'8'!$B$13:RI$315,159,FALSE)),"",VLOOKUP($AP41,'8'!$B$13:RI$315,159,FALSE))</f>
        <v/>
      </c>
      <c r="CF41" s="93" t="str">
        <f>IF(ISNA(VLOOKUP($AP41,'8'!$B$13:RJ$315,160,FALSE)),"",VLOOKUP($AP41,'8'!$B$13:RJ$315,160,FALSE))</f>
        <v/>
      </c>
      <c r="CG41" s="93" t="str">
        <f>IF(ISNA(VLOOKUP($AP41,'8'!$B$13:RK$315,161,FALSE)),"",VLOOKUP($AP41,'8'!$B$13:RK$315,161,FALSE))</f>
        <v/>
      </c>
      <c r="CH41" s="93" t="str">
        <f>IF(ISNA(VLOOKUP($AP41,'8'!$B$13:RK$315,162,FALSE)),"",VLOOKUP($AP41,'8'!$B$13:RK$315,162,FALSE))</f>
        <v/>
      </c>
      <c r="CI41" s="93" t="str">
        <f>IF(ISNA(VLOOKUP($AP41,'8'!$B$13:RL$315,163,FALSE)),"",VLOOKUP($AP41,'8'!$B$13:RL$315,163,FALSE))</f>
        <v/>
      </c>
      <c r="CJ41" s="93" t="str">
        <f>IF(ISNA(VLOOKUP($AP41,'8'!$B$13:RM$315,164,FALSE)),"",VLOOKUP($AP41,'8'!$B$13:RM$315,164,FALSE))</f>
        <v/>
      </c>
      <c r="CK41" s="93" t="str">
        <f>IF(ISNA(VLOOKUP($AP41,'8'!$B$13:RN$315,165,FALSE)),"",VLOOKUP($AP41,'8'!$B$13:RN$315,165,FALSE))</f>
        <v/>
      </c>
      <c r="CL41" s="93" t="str">
        <f>IF(ISNA(VLOOKUP($AP41,'8'!$B$13:RO$315,166,FALSE)),"",VLOOKUP($AP41,'8'!$B$13:RO$315,166,FALSE))</f>
        <v/>
      </c>
      <c r="CM41" s="93" t="str">
        <f>IF(ISNA(VLOOKUP($AP41,'8'!$B$13:RP$315,167,FALSE)),"",VLOOKUP($AP41,'8'!$B$13:RP$315,167,FALSE))</f>
        <v/>
      </c>
      <c r="CN41" s="93" t="str">
        <f>IF(ISNA(VLOOKUP($AP41,'8'!$B$13:RQ$315,168,FALSE)),"",VLOOKUP($AP41,'8'!$B$13:RQ$315,168,FALSE))</f>
        <v/>
      </c>
      <c r="CO41" s="93" t="str">
        <f>IF(ISNA(VLOOKUP($AP41,'8'!$B$13:RR$315,169,FALSE)),"",VLOOKUP($AP41,'8'!$B$13:RR$315,169,FALSE))</f>
        <v/>
      </c>
      <c r="CP41" s="93" t="str">
        <f>IF(ISNA(VLOOKUP($AP41,'8'!$B$13:RS$315,170,FALSE)),"",VLOOKUP($AP41,'8'!$B$13:RS$315,170,FALSE))</f>
        <v/>
      </c>
      <c r="CQ41" s="93" t="str">
        <f>IF(ISNA(VLOOKUP($AP41,'8'!$B$13:RT$315,171,FALSE)),"",VLOOKUP($AP41,'8'!$B$13:RT$315,171,FALSE))</f>
        <v/>
      </c>
      <c r="CR41" s="93" t="str">
        <f>IF(ISNA(VLOOKUP($AP41,'8'!$B$13:RU$315,172,FALSE)),"",VLOOKUP($AP41,'8'!$B$13:RU$315,172,FALSE))</f>
        <v/>
      </c>
      <c r="CS41" s="93" t="str">
        <f>IF(ISNA(VLOOKUP($AP41,'8'!$B$13:RV$315,173,FALSE)),"",VLOOKUP($AP41,'8'!$B$13:RV$315,173,FALSE))</f>
        <v/>
      </c>
      <c r="CT41" s="93" t="str">
        <f>IF(ISNA(VLOOKUP($AP41,'8'!$B$13:RW$375,174,FALSE)),"",VLOOKUP($AP41,'8'!$B$13:RW$375,174,FALSE))</f>
        <v/>
      </c>
      <c r="CU41" s="93" t="str">
        <f>IF(ISNA(VLOOKUP($AP41,'8'!$B$13:RX$315,175,FALSE)),"",VLOOKUP($AP41,'8'!$B$13:RX$315,175,FALSE))</f>
        <v/>
      </c>
    </row>
    <row r="42" spans="1:99" ht="16.350000000000001" customHeight="1">
      <c r="A42" s="409">
        <v>36</v>
      </c>
      <c r="B42" s="431" t="str">
        <f>IF(AND(H$3=""),"",IF(ISNA(VLOOKUP(C42,'8'!$B$13:PZ$315,2,FALSE)),"",VLOOKUP(C42,'8'!$B$13:PZ$315,2,FALSE)))</f>
        <v/>
      </c>
      <c r="C42" s="429" t="str">
        <f>IF(AND(H$3=""),"",IF(AND('8'!B48=""),"",'8'!B48))</f>
        <v/>
      </c>
      <c r="D42" s="398"/>
      <c r="E42" s="93" t="str">
        <f t="shared" si="3"/>
        <v/>
      </c>
      <c r="F42" s="93" t="str">
        <f t="shared" si="4"/>
        <v/>
      </c>
      <c r="G42" s="93" t="str">
        <f t="shared" si="5"/>
        <v/>
      </c>
      <c r="H42" s="93" t="str">
        <f t="shared" si="6"/>
        <v/>
      </c>
      <c r="I42" s="93" t="str">
        <f t="shared" si="7"/>
        <v/>
      </c>
      <c r="J42" s="97" t="str">
        <f t="shared" si="0"/>
        <v/>
      </c>
      <c r="K42" s="447"/>
      <c r="L42" s="424" t="str">
        <f t="shared" si="1"/>
        <v/>
      </c>
      <c r="T42" s="409">
        <v>36</v>
      </c>
      <c r="U42" s="426" t="str">
        <f>IF(AND(H$3=""),"",IF(ISNA(VLOOKUP(V42,'8'!$B$13:PZ$315,2,FALSE)),"",VLOOKUP(V42,'8'!$B$13:PZ$315,2,FALSE)))</f>
        <v/>
      </c>
      <c r="V42" s="428" t="str">
        <f>IF(AND(H$3=""),"",IF(AND('8'!B48=""),"",'8'!B48))</f>
        <v/>
      </c>
      <c r="W42" s="428" t="str">
        <f t="shared" si="8"/>
        <v/>
      </c>
      <c r="X42" s="466" t="str">
        <f>IF(AND(V42=""),"",IF(ISNA(VLOOKUP(V42,$AP$7:CV$94,43,FALSE)),"",VLOOKUP(V42,$AP$7:CV$94,43,FALSE)))</f>
        <v/>
      </c>
      <c r="Y42" s="466" t="str">
        <f>IF(AND(V42=""),"",IF(ISNA(VLOOKUP(V42,$AP$7:CV$94,44,FALSE)),"",VLOOKUP(V42,$AP$7:CV$94,44,FALSE)))</f>
        <v/>
      </c>
      <c r="Z42" s="466" t="str">
        <f>IF(AND(V42=""),"",IF(ISNA(VLOOKUP(V42,$AP$7:CV$94,50,FALSE)),"",VLOOKUP(V42,$AP$7:CV$94,50,FALSE)))</f>
        <v/>
      </c>
      <c r="AA42" s="466" t="str">
        <f>IF(AND(V42=""),"",IF(ISNA(VLOOKUP(V42,$AP$7:CV$94,51,FALSE)),"",VLOOKUP(V42,$AP$7:CV$94,51,FALSE)))</f>
        <v/>
      </c>
      <c r="AB42" s="466" t="str">
        <f>IF(AND(V42=""),"",IF(ISNA(VLOOKUP(V42,$AP$7:CV$94,57,FALSE)),"",VLOOKUP(V42,$AP$7:CV$94,57,FALSE)))</f>
        <v/>
      </c>
      <c r="AC42" s="466" t="str">
        <f>IF(AND(V42=""),"",IF(ISNA(VLOOKUP(V42,$AP$7:CV$94,58,FALSE)),"",VLOOKUP(V42,$AP$7:CV$94,58,FALSE)))</f>
        <v/>
      </c>
      <c r="AD42" s="97"/>
      <c r="AG42" s="50" t="str">
        <f t="shared" si="9"/>
        <v/>
      </c>
      <c r="AH42" s="50" t="str">
        <f t="shared" si="10"/>
        <v/>
      </c>
      <c r="AI42" s="313" t="str">
        <f t="shared" si="2"/>
        <v/>
      </c>
      <c r="AM42" s="313" t="str">
        <f t="shared" si="11"/>
        <v/>
      </c>
      <c r="AO42" s="409">
        <v>36</v>
      </c>
      <c r="AP42" s="397"/>
      <c r="AQ42" s="93" t="str">
        <f>IF(ISNA(VLOOKUP($AP42,'8'!$B$13:PZ$315,8,FALSE)),"",VLOOKUP($AP42,'8'!$B$13:PZ$315,8,FALSE))</f>
        <v/>
      </c>
      <c r="AR42" s="93" t="str">
        <f>IF(ISNA(VLOOKUP($AP42,'8'!$B$13:QA$315,12,FALSE)),"",VLOOKUP($AP42,'8'!$B$13:QA$315,12,FALSE))</f>
        <v/>
      </c>
      <c r="AS42" s="93" t="str">
        <f>IF(ISNA(VLOOKUP($AP42,'8'!$B$13:QB$315,16,FALSE)),"",VLOOKUP($AP42,'8'!$B$13:QB$315,16,FALSE))</f>
        <v/>
      </c>
      <c r="AT42" s="93" t="str">
        <f>IF(ISNA(VLOOKUP($AP42,'8'!$B$13:QC$315,20,FALSE)),"",VLOOKUP($AP42,'8'!$B$13:QC$315,20,FALSE))</f>
        <v/>
      </c>
      <c r="AU42" s="93" t="str">
        <f t="shared" si="12"/>
        <v/>
      </c>
      <c r="AV42" s="409">
        <v>36</v>
      </c>
      <c r="AW42" s="93" t="str">
        <f>IF(ISNA(VLOOKUP($AP42,'8'!$B$13:QF$315,33,FALSE)),"",VLOOKUP($AP42,'8'!$B$13:QF$315,33,FALSE))</f>
        <v/>
      </c>
      <c r="AX42" s="93" t="str">
        <f>IF(ISNA(VLOOKUP($AP42,'8'!$B$13:QG$315,37,FALSE)),"",VLOOKUP($AP42,'8'!$B$13:QG$315,37,FALSE))</f>
        <v/>
      </c>
      <c r="AY42" s="93" t="str">
        <f>IF(ISNA(VLOOKUP($AP42,'8'!$B$13:QH$315,41,FALSE)),"",VLOOKUP($AP42,'8'!$B$13:QH$315,41,FALSE))</f>
        <v/>
      </c>
      <c r="AZ42" s="93" t="str">
        <f>IF(ISNA(VLOOKUP($AP42,'8'!$B$13:QI$315,45,FALSE)),"",VLOOKUP($AP42,'8'!$B$13:QI$315,45,FALSE))</f>
        <v/>
      </c>
      <c r="BA42" s="93" t="str">
        <f t="shared" si="13"/>
        <v/>
      </c>
      <c r="BB42" s="409">
        <v>36</v>
      </c>
      <c r="BC42" s="93" t="str">
        <f>IF(ISNA(VLOOKUP($AP42,'8'!$B$13:QL$315,58,FALSE)),"",VLOOKUP($AP42,'8'!$B$13:QL$315,58,FALSE))</f>
        <v/>
      </c>
      <c r="BD42" s="93" t="str">
        <f>IF(ISNA(VLOOKUP($AP42,'8'!$B$13:QM$315,62,FALSE)),"",VLOOKUP($AP42,'8'!$B$13:QM$315,62,FALSE))</f>
        <v/>
      </c>
      <c r="BE42" s="93" t="str">
        <f>IF(ISNA(VLOOKUP($AP42,'8'!$B$13:QN$315,66,FALSE)),"",VLOOKUP($AP42,'8'!$B$13:QN$315,66,FALSE))</f>
        <v/>
      </c>
      <c r="BF42" s="93" t="str">
        <f>IF(ISNA(VLOOKUP($AP42,'8'!$B$13:QO$315,70,FALSE)),"",VLOOKUP($AP42,'8'!$B$13:QO$315,70,FALSE))</f>
        <v/>
      </c>
      <c r="BG42" s="93" t="str">
        <f t="shared" si="14"/>
        <v/>
      </c>
      <c r="BH42" s="409">
        <v>36</v>
      </c>
      <c r="BI42" s="93" t="str">
        <f>IF(ISNA(VLOOKUP($AP42,'8'!$B$13:QR$315,83,FALSE)),"",VLOOKUP($AP42,'8'!$B$13:QR$315,83,FALSE))</f>
        <v/>
      </c>
      <c r="BJ42" s="93" t="str">
        <f>IF(ISNA(VLOOKUP($AP42,'8'!$B$13:QS$315,87,FALSE)),"",VLOOKUP($AP42,'8'!$B$13:QS$315,87,FALSE))</f>
        <v/>
      </c>
      <c r="BK42" s="93" t="str">
        <f>IF(ISNA(VLOOKUP($AP42,'8'!$B$13:QT$315,91,FALSE)),"",VLOOKUP($AP42,'8'!$B$13:QT$315,91,FALSE))</f>
        <v/>
      </c>
      <c r="BL42" s="93" t="str">
        <f>IF(ISNA(VLOOKUP($AP42,'8'!$B$13:QU$315,95,FALSE)),"",VLOOKUP($AP42,'8'!$B$13:QU$315,95,FALSE))</f>
        <v/>
      </c>
      <c r="BM42" s="93" t="str">
        <f t="shared" si="15"/>
        <v/>
      </c>
      <c r="BN42" s="409">
        <v>36</v>
      </c>
      <c r="BO42" s="93" t="str">
        <f>IF(ISNA(VLOOKUP($AP42,'8'!$B$13:QY$315,108,FALSE)),"",VLOOKUP($AP42,'8'!$B$13:QY$315,108,FALSE))</f>
        <v/>
      </c>
      <c r="BP42" s="93" t="str">
        <f>IF(ISNA(VLOOKUP($AP42,'8'!$B$13:QZ$315,112,FALSE)),"",VLOOKUP($AP42,'8'!$B$13:QZ$315,112,FALSE))</f>
        <v/>
      </c>
      <c r="BQ42" s="93" t="str">
        <f>IF(ISNA(VLOOKUP($AP42,'8'!$B$13:RA$315,116,FALSE)),"",VLOOKUP($AP42,'8'!$B$13:RA$315,116,FALSE))</f>
        <v/>
      </c>
      <c r="BR42" s="93" t="str">
        <f>IF(ISNA(VLOOKUP($AP42,'8'!$B$13:RB$315,120,FALSE)),"",VLOOKUP($AP42,'8'!$B$13:RB$315,120,FALSE))</f>
        <v/>
      </c>
      <c r="BS42" s="93" t="str">
        <f t="shared" si="16"/>
        <v/>
      </c>
      <c r="BT42" s="409">
        <v>36</v>
      </c>
      <c r="BU42" s="93" t="str">
        <f>IF(ISNA(VLOOKUP($AP42,'8'!$B$13:RE$315,133,FALSE)),"",VLOOKUP($AP42,'8'!$B$13:RE$315,133,FALSE))</f>
        <v/>
      </c>
      <c r="BV42" s="93" t="str">
        <f>IF(ISNA(VLOOKUP($AP42,'8'!$B$13:RF$315,137,FALSE)),"",VLOOKUP($AP42,'8'!$B$13:RF$315,137,FALSE))</f>
        <v/>
      </c>
      <c r="BW42" s="93" t="str">
        <f>IF(ISNA(VLOOKUP($AP42,'8'!$B$13:RG$315,141,FALSE)),"",VLOOKUP($AP42,'8'!$B$13:RG$315,141,FALSE))</f>
        <v/>
      </c>
      <c r="BX42" s="93" t="str">
        <f>IF(ISNA(VLOOKUP($AP42,'8'!$B$13:RH$315,145,FALSE)),"",VLOOKUP($AP42,'8'!$B$13:RH$315,145,FALSE))</f>
        <v/>
      </c>
      <c r="BY42" s="93" t="str">
        <f t="shared" si="17"/>
        <v/>
      </c>
      <c r="BZ42" s="98"/>
      <c r="CA42" s="93" t="str">
        <f>IF(ISNA(VLOOKUP($AP42,'8'!$B$13:RE$315,155,FALSE)),"",VLOOKUP($AP42,'8'!$B$13:RE$315,155,FALSE))</f>
        <v/>
      </c>
      <c r="CB42" s="93" t="str">
        <f>IF(ISNA(VLOOKUP($AP42,'8'!$B$13:RF$315,156,FALSE)),"",VLOOKUP($AP42,'8'!$B$13:RF$315,156,FALSE))</f>
        <v/>
      </c>
      <c r="CC42" s="93" t="str">
        <f>IF(ISNA(VLOOKUP($AP42,'8'!$B$13:RG$315,157,FALSE)),"",VLOOKUP($AP42,'8'!$B$13:RG$315,157,FALSE))</f>
        <v/>
      </c>
      <c r="CD42" s="93" t="str">
        <f>IF(ISNA(VLOOKUP($AP42,'8'!$B$13:RH$315,158,FALSE)),"",VLOOKUP($AP42,'8'!$B$13:RH$315,158,FALSE))</f>
        <v/>
      </c>
      <c r="CE42" s="93" t="str">
        <f>IF(ISNA(VLOOKUP($AP42,'8'!$B$13:RI$315,159,FALSE)),"",VLOOKUP($AP42,'8'!$B$13:RI$315,159,FALSE))</f>
        <v/>
      </c>
      <c r="CF42" s="93" t="str">
        <f>IF(ISNA(VLOOKUP($AP42,'8'!$B$13:RJ$315,160,FALSE)),"",VLOOKUP($AP42,'8'!$B$13:RJ$315,160,FALSE))</f>
        <v/>
      </c>
      <c r="CG42" s="93" t="str">
        <f>IF(ISNA(VLOOKUP($AP42,'8'!$B$13:RK$315,161,FALSE)),"",VLOOKUP($AP42,'8'!$B$13:RK$315,161,FALSE))</f>
        <v/>
      </c>
      <c r="CH42" s="93" t="str">
        <f>IF(ISNA(VLOOKUP($AP42,'8'!$B$13:RK$315,162,FALSE)),"",VLOOKUP($AP42,'8'!$B$13:RK$315,162,FALSE))</f>
        <v/>
      </c>
      <c r="CI42" s="93" t="str">
        <f>IF(ISNA(VLOOKUP($AP42,'8'!$B$13:RL$315,163,FALSE)),"",VLOOKUP($AP42,'8'!$B$13:RL$315,163,FALSE))</f>
        <v/>
      </c>
      <c r="CJ42" s="93" t="str">
        <f>IF(ISNA(VLOOKUP($AP42,'8'!$B$13:RM$315,164,FALSE)),"",VLOOKUP($AP42,'8'!$B$13:RM$315,164,FALSE))</f>
        <v/>
      </c>
      <c r="CK42" s="93" t="str">
        <f>IF(ISNA(VLOOKUP($AP42,'8'!$B$13:RN$315,165,FALSE)),"",VLOOKUP($AP42,'8'!$B$13:RN$315,165,FALSE))</f>
        <v/>
      </c>
      <c r="CL42" s="93" t="str">
        <f>IF(ISNA(VLOOKUP($AP42,'8'!$B$13:RO$315,166,FALSE)),"",VLOOKUP($AP42,'8'!$B$13:RO$315,166,FALSE))</f>
        <v/>
      </c>
      <c r="CM42" s="93" t="str">
        <f>IF(ISNA(VLOOKUP($AP42,'8'!$B$13:RP$315,167,FALSE)),"",VLOOKUP($AP42,'8'!$B$13:RP$315,167,FALSE))</f>
        <v/>
      </c>
      <c r="CN42" s="93" t="str">
        <f>IF(ISNA(VLOOKUP($AP42,'8'!$B$13:RQ$315,168,FALSE)),"",VLOOKUP($AP42,'8'!$B$13:RQ$315,168,FALSE))</f>
        <v/>
      </c>
      <c r="CO42" s="93" t="str">
        <f>IF(ISNA(VLOOKUP($AP42,'8'!$B$13:RR$315,169,FALSE)),"",VLOOKUP($AP42,'8'!$B$13:RR$315,169,FALSE))</f>
        <v/>
      </c>
      <c r="CP42" s="93" t="str">
        <f>IF(ISNA(VLOOKUP($AP42,'8'!$B$13:RS$315,170,FALSE)),"",VLOOKUP($AP42,'8'!$B$13:RS$315,170,FALSE))</f>
        <v/>
      </c>
      <c r="CQ42" s="93" t="str">
        <f>IF(ISNA(VLOOKUP($AP42,'8'!$B$13:RT$315,171,FALSE)),"",VLOOKUP($AP42,'8'!$B$13:RT$315,171,FALSE))</f>
        <v/>
      </c>
      <c r="CR42" s="93" t="str">
        <f>IF(ISNA(VLOOKUP($AP42,'8'!$B$13:RU$315,172,FALSE)),"",VLOOKUP($AP42,'8'!$B$13:RU$315,172,FALSE))</f>
        <v/>
      </c>
      <c r="CS42" s="93" t="str">
        <f>IF(ISNA(VLOOKUP($AP42,'8'!$B$13:RV$315,173,FALSE)),"",VLOOKUP($AP42,'8'!$B$13:RV$315,173,FALSE))</f>
        <v/>
      </c>
      <c r="CT42" s="93" t="str">
        <f>IF(ISNA(VLOOKUP($AP42,'8'!$B$13:RW$375,174,FALSE)),"",VLOOKUP($AP42,'8'!$B$13:RW$375,174,FALSE))</f>
        <v/>
      </c>
      <c r="CU42" s="93" t="str">
        <f>IF(ISNA(VLOOKUP($AP42,'8'!$B$13:RX$315,175,FALSE)),"",VLOOKUP($AP42,'8'!$B$13:RX$315,175,FALSE))</f>
        <v/>
      </c>
    </row>
    <row r="43" spans="1:99" ht="16.350000000000001" customHeight="1">
      <c r="A43" s="409">
        <v>37</v>
      </c>
      <c r="B43" s="431" t="str">
        <f>IF(AND(H$3=""),"",IF(ISNA(VLOOKUP(C43,'8'!$B$13:PZ$315,2,FALSE)),"",VLOOKUP(C43,'8'!$B$13:PZ$315,2,FALSE)))</f>
        <v/>
      </c>
      <c r="C43" s="429" t="str">
        <f>IF(AND(H$3=""),"",IF(AND('8'!B49=""),"",'8'!B49))</f>
        <v/>
      </c>
      <c r="D43" s="398"/>
      <c r="E43" s="93" t="str">
        <f t="shared" si="3"/>
        <v/>
      </c>
      <c r="F43" s="93" t="str">
        <f t="shared" si="4"/>
        <v/>
      </c>
      <c r="G43" s="93" t="str">
        <f t="shared" si="5"/>
        <v/>
      </c>
      <c r="H43" s="93" t="str">
        <f t="shared" si="6"/>
        <v/>
      </c>
      <c r="I43" s="93" t="str">
        <f t="shared" si="7"/>
        <v/>
      </c>
      <c r="J43" s="97" t="str">
        <f t="shared" si="0"/>
        <v/>
      </c>
      <c r="K43" s="447"/>
      <c r="L43" s="424" t="str">
        <f t="shared" si="1"/>
        <v/>
      </c>
      <c r="T43" s="409">
        <v>37</v>
      </c>
      <c r="U43" s="426" t="str">
        <f>IF(AND(H$3=""),"",IF(ISNA(VLOOKUP(V43,'8'!$B$13:PZ$315,2,FALSE)),"",VLOOKUP(V43,'8'!$B$13:PZ$315,2,FALSE)))</f>
        <v/>
      </c>
      <c r="V43" s="428" t="str">
        <f>IF(AND(H$3=""),"",IF(AND('8'!B49=""),"",'8'!B49))</f>
        <v/>
      </c>
      <c r="W43" s="428" t="str">
        <f t="shared" si="8"/>
        <v/>
      </c>
      <c r="X43" s="466" t="str">
        <f>IF(AND(V43=""),"",IF(ISNA(VLOOKUP(V43,$AP$7:CV$94,43,FALSE)),"",VLOOKUP(V43,$AP$7:CV$94,43,FALSE)))</f>
        <v/>
      </c>
      <c r="Y43" s="466" t="str">
        <f>IF(AND(V43=""),"",IF(ISNA(VLOOKUP(V43,$AP$7:CV$94,44,FALSE)),"",VLOOKUP(V43,$AP$7:CV$94,44,FALSE)))</f>
        <v/>
      </c>
      <c r="Z43" s="466" t="str">
        <f>IF(AND(V43=""),"",IF(ISNA(VLOOKUP(V43,$AP$7:CV$94,50,FALSE)),"",VLOOKUP(V43,$AP$7:CV$94,50,FALSE)))</f>
        <v/>
      </c>
      <c r="AA43" s="466" t="str">
        <f>IF(AND(V43=""),"",IF(ISNA(VLOOKUP(V43,$AP$7:CV$94,51,FALSE)),"",VLOOKUP(V43,$AP$7:CV$94,51,FALSE)))</f>
        <v/>
      </c>
      <c r="AB43" s="466" t="str">
        <f>IF(AND(V43=""),"",IF(ISNA(VLOOKUP(V43,$AP$7:CV$94,57,FALSE)),"",VLOOKUP(V43,$AP$7:CV$94,57,FALSE)))</f>
        <v/>
      </c>
      <c r="AC43" s="466" t="str">
        <f>IF(AND(V43=""),"",IF(ISNA(VLOOKUP(V43,$AP$7:CV$94,58,FALSE)),"",VLOOKUP(V43,$AP$7:CV$94,58,FALSE)))</f>
        <v/>
      </c>
      <c r="AD43" s="97"/>
      <c r="AG43" s="50" t="str">
        <f t="shared" si="9"/>
        <v/>
      </c>
      <c r="AH43" s="50" t="str">
        <f t="shared" si="10"/>
        <v/>
      </c>
      <c r="AI43" s="313" t="str">
        <f t="shared" si="2"/>
        <v/>
      </c>
      <c r="AM43" s="313" t="str">
        <f t="shared" si="11"/>
        <v/>
      </c>
      <c r="AO43" s="409">
        <v>37</v>
      </c>
      <c r="AP43" s="397"/>
      <c r="AQ43" s="93" t="str">
        <f>IF(ISNA(VLOOKUP($AP43,'8'!$B$13:PZ$315,8,FALSE)),"",VLOOKUP($AP43,'8'!$B$13:PZ$315,8,FALSE))</f>
        <v/>
      </c>
      <c r="AR43" s="93" t="str">
        <f>IF(ISNA(VLOOKUP($AP43,'8'!$B$13:QA$315,12,FALSE)),"",VLOOKUP($AP43,'8'!$B$13:QA$315,12,FALSE))</f>
        <v/>
      </c>
      <c r="AS43" s="93" t="str">
        <f>IF(ISNA(VLOOKUP($AP43,'8'!$B$13:QB$315,16,FALSE)),"",VLOOKUP($AP43,'8'!$B$13:QB$315,16,FALSE))</f>
        <v/>
      </c>
      <c r="AT43" s="93" t="str">
        <f>IF(ISNA(VLOOKUP($AP43,'8'!$B$13:QC$315,20,FALSE)),"",VLOOKUP($AP43,'8'!$B$13:QC$315,20,FALSE))</f>
        <v/>
      </c>
      <c r="AU43" s="93" t="str">
        <f t="shared" si="12"/>
        <v/>
      </c>
      <c r="AV43" s="409">
        <v>37</v>
      </c>
      <c r="AW43" s="93" t="str">
        <f>IF(ISNA(VLOOKUP($AP43,'8'!$B$13:QF$315,33,FALSE)),"",VLOOKUP($AP43,'8'!$B$13:QF$315,33,FALSE))</f>
        <v/>
      </c>
      <c r="AX43" s="93" t="str">
        <f>IF(ISNA(VLOOKUP($AP43,'8'!$B$13:QG$315,37,FALSE)),"",VLOOKUP($AP43,'8'!$B$13:QG$315,37,FALSE))</f>
        <v/>
      </c>
      <c r="AY43" s="93" t="str">
        <f>IF(ISNA(VLOOKUP($AP43,'8'!$B$13:QH$315,41,FALSE)),"",VLOOKUP($AP43,'8'!$B$13:QH$315,41,FALSE))</f>
        <v/>
      </c>
      <c r="AZ43" s="93" t="str">
        <f>IF(ISNA(VLOOKUP($AP43,'8'!$B$13:QI$315,45,FALSE)),"",VLOOKUP($AP43,'8'!$B$13:QI$315,45,FALSE))</f>
        <v/>
      </c>
      <c r="BA43" s="93" t="str">
        <f t="shared" si="13"/>
        <v/>
      </c>
      <c r="BB43" s="409">
        <v>37</v>
      </c>
      <c r="BC43" s="93" t="str">
        <f>IF(ISNA(VLOOKUP($AP43,'8'!$B$13:QL$315,58,FALSE)),"",VLOOKUP($AP43,'8'!$B$13:QL$315,58,FALSE))</f>
        <v/>
      </c>
      <c r="BD43" s="93" t="str">
        <f>IF(ISNA(VLOOKUP($AP43,'8'!$B$13:QM$315,62,FALSE)),"",VLOOKUP($AP43,'8'!$B$13:QM$315,62,FALSE))</f>
        <v/>
      </c>
      <c r="BE43" s="93" t="str">
        <f>IF(ISNA(VLOOKUP($AP43,'8'!$B$13:QN$315,66,FALSE)),"",VLOOKUP($AP43,'8'!$B$13:QN$315,66,FALSE))</f>
        <v/>
      </c>
      <c r="BF43" s="93" t="str">
        <f>IF(ISNA(VLOOKUP($AP43,'8'!$B$13:QO$315,70,FALSE)),"",VLOOKUP($AP43,'8'!$B$13:QO$315,70,FALSE))</f>
        <v/>
      </c>
      <c r="BG43" s="93" t="str">
        <f t="shared" si="14"/>
        <v/>
      </c>
      <c r="BH43" s="409">
        <v>37</v>
      </c>
      <c r="BI43" s="93" t="str">
        <f>IF(ISNA(VLOOKUP($AP43,'8'!$B$13:QR$315,83,FALSE)),"",VLOOKUP($AP43,'8'!$B$13:QR$315,83,FALSE))</f>
        <v/>
      </c>
      <c r="BJ43" s="93" t="str">
        <f>IF(ISNA(VLOOKUP($AP43,'8'!$B$13:QS$315,87,FALSE)),"",VLOOKUP($AP43,'8'!$B$13:QS$315,87,FALSE))</f>
        <v/>
      </c>
      <c r="BK43" s="93" t="str">
        <f>IF(ISNA(VLOOKUP($AP43,'8'!$B$13:QT$315,91,FALSE)),"",VLOOKUP($AP43,'8'!$B$13:QT$315,91,FALSE))</f>
        <v/>
      </c>
      <c r="BL43" s="93" t="str">
        <f>IF(ISNA(VLOOKUP($AP43,'8'!$B$13:QU$315,95,FALSE)),"",VLOOKUP($AP43,'8'!$B$13:QU$315,95,FALSE))</f>
        <v/>
      </c>
      <c r="BM43" s="93" t="str">
        <f t="shared" si="15"/>
        <v/>
      </c>
      <c r="BN43" s="409">
        <v>37</v>
      </c>
      <c r="BO43" s="93" t="str">
        <f>IF(ISNA(VLOOKUP($AP43,'8'!$B$13:QY$315,108,FALSE)),"",VLOOKUP($AP43,'8'!$B$13:QY$315,108,FALSE))</f>
        <v/>
      </c>
      <c r="BP43" s="93" t="str">
        <f>IF(ISNA(VLOOKUP($AP43,'8'!$B$13:QZ$315,112,FALSE)),"",VLOOKUP($AP43,'8'!$B$13:QZ$315,112,FALSE))</f>
        <v/>
      </c>
      <c r="BQ43" s="93" t="str">
        <f>IF(ISNA(VLOOKUP($AP43,'8'!$B$13:RA$315,116,FALSE)),"",VLOOKUP($AP43,'8'!$B$13:RA$315,116,FALSE))</f>
        <v/>
      </c>
      <c r="BR43" s="93" t="str">
        <f>IF(ISNA(VLOOKUP($AP43,'8'!$B$13:RB$315,120,FALSE)),"",VLOOKUP($AP43,'8'!$B$13:RB$315,120,FALSE))</f>
        <v/>
      </c>
      <c r="BS43" s="93" t="str">
        <f t="shared" si="16"/>
        <v/>
      </c>
      <c r="BT43" s="409">
        <v>37</v>
      </c>
      <c r="BU43" s="93" t="str">
        <f>IF(ISNA(VLOOKUP($AP43,'8'!$B$13:RE$315,133,FALSE)),"",VLOOKUP($AP43,'8'!$B$13:RE$315,133,FALSE))</f>
        <v/>
      </c>
      <c r="BV43" s="93" t="str">
        <f>IF(ISNA(VLOOKUP($AP43,'8'!$B$13:RF$315,137,FALSE)),"",VLOOKUP($AP43,'8'!$B$13:RF$315,137,FALSE))</f>
        <v/>
      </c>
      <c r="BW43" s="93" t="str">
        <f>IF(ISNA(VLOOKUP($AP43,'8'!$B$13:RG$315,141,FALSE)),"",VLOOKUP($AP43,'8'!$B$13:RG$315,141,FALSE))</f>
        <v/>
      </c>
      <c r="BX43" s="93" t="str">
        <f>IF(ISNA(VLOOKUP($AP43,'8'!$B$13:RH$315,145,FALSE)),"",VLOOKUP($AP43,'8'!$B$13:RH$315,145,FALSE))</f>
        <v/>
      </c>
      <c r="BY43" s="93" t="str">
        <f t="shared" si="17"/>
        <v/>
      </c>
      <c r="BZ43" s="98"/>
      <c r="CA43" s="93" t="str">
        <f>IF(ISNA(VLOOKUP($AP43,'8'!$B$13:RE$315,155,FALSE)),"",VLOOKUP($AP43,'8'!$B$13:RE$315,155,FALSE))</f>
        <v/>
      </c>
      <c r="CB43" s="93" t="str">
        <f>IF(ISNA(VLOOKUP($AP43,'8'!$B$13:RF$315,156,FALSE)),"",VLOOKUP($AP43,'8'!$B$13:RF$315,156,FALSE))</f>
        <v/>
      </c>
      <c r="CC43" s="93" t="str">
        <f>IF(ISNA(VLOOKUP($AP43,'8'!$B$13:RG$315,157,FALSE)),"",VLOOKUP($AP43,'8'!$B$13:RG$315,157,FALSE))</f>
        <v/>
      </c>
      <c r="CD43" s="93" t="str">
        <f>IF(ISNA(VLOOKUP($AP43,'8'!$B$13:RH$315,158,FALSE)),"",VLOOKUP($AP43,'8'!$B$13:RH$315,158,FALSE))</f>
        <v/>
      </c>
      <c r="CE43" s="93" t="str">
        <f>IF(ISNA(VLOOKUP($AP43,'8'!$B$13:RI$315,159,FALSE)),"",VLOOKUP($AP43,'8'!$B$13:RI$315,159,FALSE))</f>
        <v/>
      </c>
      <c r="CF43" s="93" t="str">
        <f>IF(ISNA(VLOOKUP($AP43,'8'!$B$13:RJ$315,160,FALSE)),"",VLOOKUP($AP43,'8'!$B$13:RJ$315,160,FALSE))</f>
        <v/>
      </c>
      <c r="CG43" s="93" t="str">
        <f>IF(ISNA(VLOOKUP($AP43,'8'!$B$13:RK$315,161,FALSE)),"",VLOOKUP($AP43,'8'!$B$13:RK$315,161,FALSE))</f>
        <v/>
      </c>
      <c r="CH43" s="93" t="str">
        <f>IF(ISNA(VLOOKUP($AP43,'8'!$B$13:RK$315,162,FALSE)),"",VLOOKUP($AP43,'8'!$B$13:RK$315,162,FALSE))</f>
        <v/>
      </c>
      <c r="CI43" s="93" t="str">
        <f>IF(ISNA(VLOOKUP($AP43,'8'!$B$13:RL$315,163,FALSE)),"",VLOOKUP($AP43,'8'!$B$13:RL$315,163,FALSE))</f>
        <v/>
      </c>
      <c r="CJ43" s="93" t="str">
        <f>IF(ISNA(VLOOKUP($AP43,'8'!$B$13:RM$315,164,FALSE)),"",VLOOKUP($AP43,'8'!$B$13:RM$315,164,FALSE))</f>
        <v/>
      </c>
      <c r="CK43" s="93" t="str">
        <f>IF(ISNA(VLOOKUP($AP43,'8'!$B$13:RN$315,165,FALSE)),"",VLOOKUP($AP43,'8'!$B$13:RN$315,165,FALSE))</f>
        <v/>
      </c>
      <c r="CL43" s="93" t="str">
        <f>IF(ISNA(VLOOKUP($AP43,'8'!$B$13:RO$315,166,FALSE)),"",VLOOKUP($AP43,'8'!$B$13:RO$315,166,FALSE))</f>
        <v/>
      </c>
      <c r="CM43" s="93" t="str">
        <f>IF(ISNA(VLOOKUP($AP43,'8'!$B$13:RP$315,167,FALSE)),"",VLOOKUP($AP43,'8'!$B$13:RP$315,167,FALSE))</f>
        <v/>
      </c>
      <c r="CN43" s="93" t="str">
        <f>IF(ISNA(VLOOKUP($AP43,'8'!$B$13:RQ$315,168,FALSE)),"",VLOOKUP($AP43,'8'!$B$13:RQ$315,168,FALSE))</f>
        <v/>
      </c>
      <c r="CO43" s="93" t="str">
        <f>IF(ISNA(VLOOKUP($AP43,'8'!$B$13:RR$315,169,FALSE)),"",VLOOKUP($AP43,'8'!$B$13:RR$315,169,FALSE))</f>
        <v/>
      </c>
      <c r="CP43" s="93" t="str">
        <f>IF(ISNA(VLOOKUP($AP43,'8'!$B$13:RS$315,170,FALSE)),"",VLOOKUP($AP43,'8'!$B$13:RS$315,170,FALSE))</f>
        <v/>
      </c>
      <c r="CQ43" s="93" t="str">
        <f>IF(ISNA(VLOOKUP($AP43,'8'!$B$13:RT$315,171,FALSE)),"",VLOOKUP($AP43,'8'!$B$13:RT$315,171,FALSE))</f>
        <v/>
      </c>
      <c r="CR43" s="93" t="str">
        <f>IF(ISNA(VLOOKUP($AP43,'8'!$B$13:RU$315,172,FALSE)),"",VLOOKUP($AP43,'8'!$B$13:RU$315,172,FALSE))</f>
        <v/>
      </c>
      <c r="CS43" s="93" t="str">
        <f>IF(ISNA(VLOOKUP($AP43,'8'!$B$13:RV$315,173,FALSE)),"",VLOOKUP($AP43,'8'!$B$13:RV$315,173,FALSE))</f>
        <v/>
      </c>
      <c r="CT43" s="93" t="str">
        <f>IF(ISNA(VLOOKUP($AP43,'8'!$B$13:RW$375,174,FALSE)),"",VLOOKUP($AP43,'8'!$B$13:RW$375,174,FALSE))</f>
        <v/>
      </c>
      <c r="CU43" s="93" t="str">
        <f>IF(ISNA(VLOOKUP($AP43,'8'!$B$13:RX$315,175,FALSE)),"",VLOOKUP($AP43,'8'!$B$13:RX$315,175,FALSE))</f>
        <v/>
      </c>
    </row>
    <row r="44" spans="1:99" ht="16.350000000000001" customHeight="1">
      <c r="A44" s="409">
        <v>38</v>
      </c>
      <c r="B44" s="431" t="str">
        <f>IF(AND(H$3=""),"",IF(ISNA(VLOOKUP(C44,'8'!$B$13:PZ$315,2,FALSE)),"",VLOOKUP(C44,'8'!$B$13:PZ$315,2,FALSE)))</f>
        <v/>
      </c>
      <c r="C44" s="429" t="str">
        <f>IF(AND(H$3=""),"",IF(AND('8'!B50=""),"",'8'!B50))</f>
        <v/>
      </c>
      <c r="D44" s="398"/>
      <c r="E44" s="93" t="str">
        <f t="shared" si="3"/>
        <v/>
      </c>
      <c r="F44" s="93" t="str">
        <f t="shared" si="4"/>
        <v/>
      </c>
      <c r="G44" s="93" t="str">
        <f t="shared" si="5"/>
        <v/>
      </c>
      <c r="H44" s="93" t="str">
        <f t="shared" si="6"/>
        <v/>
      </c>
      <c r="I44" s="93" t="str">
        <f t="shared" si="7"/>
        <v/>
      </c>
      <c r="J44" s="97" t="str">
        <f t="shared" si="0"/>
        <v/>
      </c>
      <c r="K44" s="447"/>
      <c r="L44" s="424" t="str">
        <f t="shared" si="1"/>
        <v/>
      </c>
      <c r="T44" s="409">
        <v>38</v>
      </c>
      <c r="U44" s="426" t="str">
        <f>IF(AND(H$3=""),"",IF(ISNA(VLOOKUP(V44,'8'!$B$13:PZ$315,2,FALSE)),"",VLOOKUP(V44,'8'!$B$13:PZ$315,2,FALSE)))</f>
        <v/>
      </c>
      <c r="V44" s="428" t="str">
        <f>IF(AND(H$3=""),"",IF(AND('8'!B50=""),"",'8'!B50))</f>
        <v/>
      </c>
      <c r="W44" s="428" t="str">
        <f t="shared" si="8"/>
        <v/>
      </c>
      <c r="X44" s="466" t="str">
        <f>IF(AND(V44=""),"",IF(ISNA(VLOOKUP(V44,$AP$7:CV$94,43,FALSE)),"",VLOOKUP(V44,$AP$7:CV$94,43,FALSE)))</f>
        <v/>
      </c>
      <c r="Y44" s="466" t="str">
        <f>IF(AND(V44=""),"",IF(ISNA(VLOOKUP(V44,$AP$7:CV$94,44,FALSE)),"",VLOOKUP(V44,$AP$7:CV$94,44,FALSE)))</f>
        <v/>
      </c>
      <c r="Z44" s="466" t="str">
        <f>IF(AND(V44=""),"",IF(ISNA(VLOOKUP(V44,$AP$7:CV$94,50,FALSE)),"",VLOOKUP(V44,$AP$7:CV$94,50,FALSE)))</f>
        <v/>
      </c>
      <c r="AA44" s="466" t="str">
        <f>IF(AND(V44=""),"",IF(ISNA(VLOOKUP(V44,$AP$7:CV$94,51,FALSE)),"",VLOOKUP(V44,$AP$7:CV$94,51,FALSE)))</f>
        <v/>
      </c>
      <c r="AB44" s="466" t="str">
        <f>IF(AND(V44=""),"",IF(ISNA(VLOOKUP(V44,$AP$7:CV$94,57,FALSE)),"",VLOOKUP(V44,$AP$7:CV$94,57,FALSE)))</f>
        <v/>
      </c>
      <c r="AC44" s="466" t="str">
        <f>IF(AND(V44=""),"",IF(ISNA(VLOOKUP(V44,$AP$7:CV$94,58,FALSE)),"",VLOOKUP(V44,$AP$7:CV$94,58,FALSE)))</f>
        <v/>
      </c>
      <c r="AD44" s="97"/>
      <c r="AG44" s="50" t="str">
        <f t="shared" si="9"/>
        <v/>
      </c>
      <c r="AH44" s="50" t="str">
        <f t="shared" si="10"/>
        <v/>
      </c>
      <c r="AI44" s="313" t="str">
        <f t="shared" si="2"/>
        <v/>
      </c>
      <c r="AM44" s="313" t="str">
        <f t="shared" si="11"/>
        <v/>
      </c>
      <c r="AO44" s="409">
        <v>38</v>
      </c>
      <c r="AP44" s="397"/>
      <c r="AQ44" s="93" t="str">
        <f>IF(ISNA(VLOOKUP($AP44,'8'!$B$13:PZ$315,8,FALSE)),"",VLOOKUP($AP44,'8'!$B$13:PZ$315,8,FALSE))</f>
        <v/>
      </c>
      <c r="AR44" s="93" t="str">
        <f>IF(ISNA(VLOOKUP($AP44,'8'!$B$13:QA$315,12,FALSE)),"",VLOOKUP($AP44,'8'!$B$13:QA$315,12,FALSE))</f>
        <v/>
      </c>
      <c r="AS44" s="93" t="str">
        <f>IF(ISNA(VLOOKUP($AP44,'8'!$B$13:QB$315,16,FALSE)),"",VLOOKUP($AP44,'8'!$B$13:QB$315,16,FALSE))</f>
        <v/>
      </c>
      <c r="AT44" s="93" t="str">
        <f>IF(ISNA(VLOOKUP($AP44,'8'!$B$13:QC$315,20,FALSE)),"",VLOOKUP($AP44,'8'!$B$13:QC$315,20,FALSE))</f>
        <v/>
      </c>
      <c r="AU44" s="93" t="str">
        <f t="shared" si="12"/>
        <v/>
      </c>
      <c r="AV44" s="409">
        <v>38</v>
      </c>
      <c r="AW44" s="93" t="str">
        <f>IF(ISNA(VLOOKUP($AP44,'8'!$B$13:QF$315,33,FALSE)),"",VLOOKUP($AP44,'8'!$B$13:QF$315,33,FALSE))</f>
        <v/>
      </c>
      <c r="AX44" s="93" t="str">
        <f>IF(ISNA(VLOOKUP($AP44,'8'!$B$13:QG$315,37,FALSE)),"",VLOOKUP($AP44,'8'!$B$13:QG$315,37,FALSE))</f>
        <v/>
      </c>
      <c r="AY44" s="93" t="str">
        <f>IF(ISNA(VLOOKUP($AP44,'8'!$B$13:QH$315,41,FALSE)),"",VLOOKUP($AP44,'8'!$B$13:QH$315,41,FALSE))</f>
        <v/>
      </c>
      <c r="AZ44" s="93" t="str">
        <f>IF(ISNA(VLOOKUP($AP44,'8'!$B$13:QI$315,45,FALSE)),"",VLOOKUP($AP44,'8'!$B$13:QI$315,45,FALSE))</f>
        <v/>
      </c>
      <c r="BA44" s="93" t="str">
        <f t="shared" si="13"/>
        <v/>
      </c>
      <c r="BB44" s="409">
        <v>38</v>
      </c>
      <c r="BC44" s="93" t="str">
        <f>IF(ISNA(VLOOKUP($AP44,'8'!$B$13:QL$315,58,FALSE)),"",VLOOKUP($AP44,'8'!$B$13:QL$315,58,FALSE))</f>
        <v/>
      </c>
      <c r="BD44" s="93" t="str">
        <f>IF(ISNA(VLOOKUP($AP44,'8'!$B$13:QM$315,62,FALSE)),"",VLOOKUP($AP44,'8'!$B$13:QM$315,62,FALSE))</f>
        <v/>
      </c>
      <c r="BE44" s="93" t="str">
        <f>IF(ISNA(VLOOKUP($AP44,'8'!$B$13:QN$315,66,FALSE)),"",VLOOKUP($AP44,'8'!$B$13:QN$315,66,FALSE))</f>
        <v/>
      </c>
      <c r="BF44" s="93" t="str">
        <f>IF(ISNA(VLOOKUP($AP44,'8'!$B$13:QO$315,70,FALSE)),"",VLOOKUP($AP44,'8'!$B$13:QO$315,70,FALSE))</f>
        <v/>
      </c>
      <c r="BG44" s="93" t="str">
        <f t="shared" si="14"/>
        <v/>
      </c>
      <c r="BH44" s="409">
        <v>38</v>
      </c>
      <c r="BI44" s="93" t="str">
        <f>IF(ISNA(VLOOKUP($AP44,'8'!$B$13:QR$315,83,FALSE)),"",VLOOKUP($AP44,'8'!$B$13:QR$315,83,FALSE))</f>
        <v/>
      </c>
      <c r="BJ44" s="93" t="str">
        <f>IF(ISNA(VLOOKUP($AP44,'8'!$B$13:QS$315,87,FALSE)),"",VLOOKUP($AP44,'8'!$B$13:QS$315,87,FALSE))</f>
        <v/>
      </c>
      <c r="BK44" s="93" t="str">
        <f>IF(ISNA(VLOOKUP($AP44,'8'!$B$13:QT$315,91,FALSE)),"",VLOOKUP($AP44,'8'!$B$13:QT$315,91,FALSE))</f>
        <v/>
      </c>
      <c r="BL44" s="93" t="str">
        <f>IF(ISNA(VLOOKUP($AP44,'8'!$B$13:QU$315,95,FALSE)),"",VLOOKUP($AP44,'8'!$B$13:QU$315,95,FALSE))</f>
        <v/>
      </c>
      <c r="BM44" s="93" t="str">
        <f t="shared" si="15"/>
        <v/>
      </c>
      <c r="BN44" s="409">
        <v>38</v>
      </c>
      <c r="BO44" s="93" t="str">
        <f>IF(ISNA(VLOOKUP($AP44,'8'!$B$13:QY$315,108,FALSE)),"",VLOOKUP($AP44,'8'!$B$13:QY$315,108,FALSE))</f>
        <v/>
      </c>
      <c r="BP44" s="93" t="str">
        <f>IF(ISNA(VLOOKUP($AP44,'8'!$B$13:QZ$315,112,FALSE)),"",VLOOKUP($AP44,'8'!$B$13:QZ$315,112,FALSE))</f>
        <v/>
      </c>
      <c r="BQ44" s="93" t="str">
        <f>IF(ISNA(VLOOKUP($AP44,'8'!$B$13:RA$315,116,FALSE)),"",VLOOKUP($AP44,'8'!$B$13:RA$315,116,FALSE))</f>
        <v/>
      </c>
      <c r="BR44" s="93" t="str">
        <f>IF(ISNA(VLOOKUP($AP44,'8'!$B$13:RB$315,120,FALSE)),"",VLOOKUP($AP44,'8'!$B$13:RB$315,120,FALSE))</f>
        <v/>
      </c>
      <c r="BS44" s="93" t="str">
        <f t="shared" si="16"/>
        <v/>
      </c>
      <c r="BT44" s="409">
        <v>38</v>
      </c>
      <c r="BU44" s="93" t="str">
        <f>IF(ISNA(VLOOKUP($AP44,'8'!$B$13:RE$315,133,FALSE)),"",VLOOKUP($AP44,'8'!$B$13:RE$315,133,FALSE))</f>
        <v/>
      </c>
      <c r="BV44" s="93" t="str">
        <f>IF(ISNA(VLOOKUP($AP44,'8'!$B$13:RF$315,137,FALSE)),"",VLOOKUP($AP44,'8'!$B$13:RF$315,137,FALSE))</f>
        <v/>
      </c>
      <c r="BW44" s="93" t="str">
        <f>IF(ISNA(VLOOKUP($AP44,'8'!$B$13:RG$315,141,FALSE)),"",VLOOKUP($AP44,'8'!$B$13:RG$315,141,FALSE))</f>
        <v/>
      </c>
      <c r="BX44" s="93" t="str">
        <f>IF(ISNA(VLOOKUP($AP44,'8'!$B$13:RH$315,145,FALSE)),"",VLOOKUP($AP44,'8'!$B$13:RH$315,145,FALSE))</f>
        <v/>
      </c>
      <c r="BY44" s="93" t="str">
        <f t="shared" si="17"/>
        <v/>
      </c>
      <c r="BZ44" s="98"/>
      <c r="CA44" s="93" t="str">
        <f>IF(ISNA(VLOOKUP($AP44,'8'!$B$13:RE$315,155,FALSE)),"",VLOOKUP($AP44,'8'!$B$13:RE$315,155,FALSE))</f>
        <v/>
      </c>
      <c r="CB44" s="93" t="str">
        <f>IF(ISNA(VLOOKUP($AP44,'8'!$B$13:RF$315,156,FALSE)),"",VLOOKUP($AP44,'8'!$B$13:RF$315,156,FALSE))</f>
        <v/>
      </c>
      <c r="CC44" s="93" t="str">
        <f>IF(ISNA(VLOOKUP($AP44,'8'!$B$13:RG$315,157,FALSE)),"",VLOOKUP($AP44,'8'!$B$13:RG$315,157,FALSE))</f>
        <v/>
      </c>
      <c r="CD44" s="93" t="str">
        <f>IF(ISNA(VLOOKUP($AP44,'8'!$B$13:RH$315,158,FALSE)),"",VLOOKUP($AP44,'8'!$B$13:RH$315,158,FALSE))</f>
        <v/>
      </c>
      <c r="CE44" s="93" t="str">
        <f>IF(ISNA(VLOOKUP($AP44,'8'!$B$13:RI$315,159,FALSE)),"",VLOOKUP($AP44,'8'!$B$13:RI$315,159,FALSE))</f>
        <v/>
      </c>
      <c r="CF44" s="93" t="str">
        <f>IF(ISNA(VLOOKUP($AP44,'8'!$B$13:RJ$315,160,FALSE)),"",VLOOKUP($AP44,'8'!$B$13:RJ$315,160,FALSE))</f>
        <v/>
      </c>
      <c r="CG44" s="93" t="str">
        <f>IF(ISNA(VLOOKUP($AP44,'8'!$B$13:RK$315,161,FALSE)),"",VLOOKUP($AP44,'8'!$B$13:RK$315,161,FALSE))</f>
        <v/>
      </c>
      <c r="CH44" s="93" t="str">
        <f>IF(ISNA(VLOOKUP($AP44,'8'!$B$13:RK$315,162,FALSE)),"",VLOOKUP($AP44,'8'!$B$13:RK$315,162,FALSE))</f>
        <v/>
      </c>
      <c r="CI44" s="93" t="str">
        <f>IF(ISNA(VLOOKUP($AP44,'8'!$B$13:RL$315,163,FALSE)),"",VLOOKUP($AP44,'8'!$B$13:RL$315,163,FALSE))</f>
        <v/>
      </c>
      <c r="CJ44" s="93" t="str">
        <f>IF(ISNA(VLOOKUP($AP44,'8'!$B$13:RM$315,164,FALSE)),"",VLOOKUP($AP44,'8'!$B$13:RM$315,164,FALSE))</f>
        <v/>
      </c>
      <c r="CK44" s="93" t="str">
        <f>IF(ISNA(VLOOKUP($AP44,'8'!$B$13:RN$315,165,FALSE)),"",VLOOKUP($AP44,'8'!$B$13:RN$315,165,FALSE))</f>
        <v/>
      </c>
      <c r="CL44" s="93" t="str">
        <f>IF(ISNA(VLOOKUP($AP44,'8'!$B$13:RO$315,166,FALSE)),"",VLOOKUP($AP44,'8'!$B$13:RO$315,166,FALSE))</f>
        <v/>
      </c>
      <c r="CM44" s="93" t="str">
        <f>IF(ISNA(VLOOKUP($AP44,'8'!$B$13:RP$315,167,FALSE)),"",VLOOKUP($AP44,'8'!$B$13:RP$315,167,FALSE))</f>
        <v/>
      </c>
      <c r="CN44" s="93" t="str">
        <f>IF(ISNA(VLOOKUP($AP44,'8'!$B$13:RQ$315,168,FALSE)),"",VLOOKUP($AP44,'8'!$B$13:RQ$315,168,FALSE))</f>
        <v/>
      </c>
      <c r="CO44" s="93" t="str">
        <f>IF(ISNA(VLOOKUP($AP44,'8'!$B$13:RR$315,169,FALSE)),"",VLOOKUP($AP44,'8'!$B$13:RR$315,169,FALSE))</f>
        <v/>
      </c>
      <c r="CP44" s="93" t="str">
        <f>IF(ISNA(VLOOKUP($AP44,'8'!$B$13:RS$315,170,FALSE)),"",VLOOKUP($AP44,'8'!$B$13:RS$315,170,FALSE))</f>
        <v/>
      </c>
      <c r="CQ44" s="93" t="str">
        <f>IF(ISNA(VLOOKUP($AP44,'8'!$B$13:RT$315,171,FALSE)),"",VLOOKUP($AP44,'8'!$B$13:RT$315,171,FALSE))</f>
        <v/>
      </c>
      <c r="CR44" s="93" t="str">
        <f>IF(ISNA(VLOOKUP($AP44,'8'!$B$13:RU$315,172,FALSE)),"",VLOOKUP($AP44,'8'!$B$13:RU$315,172,FALSE))</f>
        <v/>
      </c>
      <c r="CS44" s="93" t="str">
        <f>IF(ISNA(VLOOKUP($AP44,'8'!$B$13:RV$315,173,FALSE)),"",VLOOKUP($AP44,'8'!$B$13:RV$315,173,FALSE))</f>
        <v/>
      </c>
      <c r="CT44" s="93" t="str">
        <f>IF(ISNA(VLOOKUP($AP44,'8'!$B$13:RW$375,174,FALSE)),"",VLOOKUP($AP44,'8'!$B$13:RW$375,174,FALSE))</f>
        <v/>
      </c>
      <c r="CU44" s="93" t="str">
        <f>IF(ISNA(VLOOKUP($AP44,'8'!$B$13:RX$315,175,FALSE)),"",VLOOKUP($AP44,'8'!$B$13:RX$315,175,FALSE))</f>
        <v/>
      </c>
    </row>
    <row r="45" spans="1:99" ht="16.350000000000001" customHeight="1">
      <c r="A45" s="409">
        <v>39</v>
      </c>
      <c r="B45" s="431" t="str">
        <f>IF(AND(H$3=""),"",IF(ISNA(VLOOKUP(C45,'8'!$B$13:PZ$315,2,FALSE)),"",VLOOKUP(C45,'8'!$B$13:PZ$315,2,FALSE)))</f>
        <v/>
      </c>
      <c r="C45" s="429" t="str">
        <f>IF(AND(H$3=""),"",IF(AND('8'!B51=""),"",'8'!B51))</f>
        <v/>
      </c>
      <c r="D45" s="398"/>
      <c r="E45" s="93" t="str">
        <f t="shared" si="3"/>
        <v/>
      </c>
      <c r="F45" s="93" t="str">
        <f t="shared" si="4"/>
        <v/>
      </c>
      <c r="G45" s="93" t="str">
        <f t="shared" si="5"/>
        <v/>
      </c>
      <c r="H45" s="93" t="str">
        <f t="shared" si="6"/>
        <v/>
      </c>
      <c r="I45" s="93" t="str">
        <f t="shared" si="7"/>
        <v/>
      </c>
      <c r="J45" s="97" t="str">
        <f t="shared" si="0"/>
        <v/>
      </c>
      <c r="K45" s="447"/>
      <c r="L45" s="424" t="str">
        <f t="shared" si="1"/>
        <v/>
      </c>
      <c r="T45" s="409">
        <v>39</v>
      </c>
      <c r="U45" s="426" t="str">
        <f>IF(AND(H$3=""),"",IF(ISNA(VLOOKUP(V45,'8'!$B$13:PZ$315,2,FALSE)),"",VLOOKUP(V45,'8'!$B$13:PZ$315,2,FALSE)))</f>
        <v/>
      </c>
      <c r="V45" s="428" t="str">
        <f>IF(AND(H$3=""),"",IF(AND('8'!B51=""),"",'8'!B51))</f>
        <v/>
      </c>
      <c r="W45" s="428" t="str">
        <f t="shared" si="8"/>
        <v/>
      </c>
      <c r="X45" s="466" t="str">
        <f>IF(AND(V45=""),"",IF(ISNA(VLOOKUP(V45,$AP$7:CV$94,43,FALSE)),"",VLOOKUP(V45,$AP$7:CV$94,43,FALSE)))</f>
        <v/>
      </c>
      <c r="Y45" s="466" t="str">
        <f>IF(AND(V45=""),"",IF(ISNA(VLOOKUP(V45,$AP$7:CV$94,44,FALSE)),"",VLOOKUP(V45,$AP$7:CV$94,44,FALSE)))</f>
        <v/>
      </c>
      <c r="Z45" s="466" t="str">
        <f>IF(AND(V45=""),"",IF(ISNA(VLOOKUP(V45,$AP$7:CV$94,50,FALSE)),"",VLOOKUP(V45,$AP$7:CV$94,50,FALSE)))</f>
        <v/>
      </c>
      <c r="AA45" s="466" t="str">
        <f>IF(AND(V45=""),"",IF(ISNA(VLOOKUP(V45,$AP$7:CV$94,51,FALSE)),"",VLOOKUP(V45,$AP$7:CV$94,51,FALSE)))</f>
        <v/>
      </c>
      <c r="AB45" s="466" t="str">
        <f>IF(AND(V45=""),"",IF(ISNA(VLOOKUP(V45,$AP$7:CV$94,57,FALSE)),"",VLOOKUP(V45,$AP$7:CV$94,57,FALSE)))</f>
        <v/>
      </c>
      <c r="AC45" s="466" t="str">
        <f>IF(AND(V45=""),"",IF(ISNA(VLOOKUP(V45,$AP$7:CV$94,58,FALSE)),"",VLOOKUP(V45,$AP$7:CV$94,58,FALSE)))</f>
        <v/>
      </c>
      <c r="AD45" s="97"/>
      <c r="AG45" s="50" t="str">
        <f t="shared" si="9"/>
        <v/>
      </c>
      <c r="AH45" s="50" t="str">
        <f t="shared" si="10"/>
        <v/>
      </c>
      <c r="AI45" s="313" t="str">
        <f t="shared" si="2"/>
        <v/>
      </c>
      <c r="AM45" s="313" t="str">
        <f t="shared" si="11"/>
        <v/>
      </c>
      <c r="AO45" s="409">
        <v>39</v>
      </c>
      <c r="AP45" s="397"/>
      <c r="AQ45" s="93" t="str">
        <f>IF(ISNA(VLOOKUP($AP45,'8'!$B$13:PZ$315,8,FALSE)),"",VLOOKUP($AP45,'8'!$B$13:PZ$315,8,FALSE))</f>
        <v/>
      </c>
      <c r="AR45" s="93" t="str">
        <f>IF(ISNA(VLOOKUP($AP45,'8'!$B$13:QA$315,12,FALSE)),"",VLOOKUP($AP45,'8'!$B$13:QA$315,12,FALSE))</f>
        <v/>
      </c>
      <c r="AS45" s="93" t="str">
        <f>IF(ISNA(VLOOKUP($AP45,'8'!$B$13:QB$315,16,FALSE)),"",VLOOKUP($AP45,'8'!$B$13:QB$315,16,FALSE))</f>
        <v/>
      </c>
      <c r="AT45" s="93" t="str">
        <f>IF(ISNA(VLOOKUP($AP45,'8'!$B$13:QC$315,20,FALSE)),"",VLOOKUP($AP45,'8'!$B$13:QC$315,20,FALSE))</f>
        <v/>
      </c>
      <c r="AU45" s="93" t="str">
        <f t="shared" si="12"/>
        <v/>
      </c>
      <c r="AV45" s="409">
        <v>39</v>
      </c>
      <c r="AW45" s="93" t="str">
        <f>IF(ISNA(VLOOKUP($AP45,'8'!$B$13:QF$315,33,FALSE)),"",VLOOKUP($AP45,'8'!$B$13:QF$315,33,FALSE))</f>
        <v/>
      </c>
      <c r="AX45" s="93" t="str">
        <f>IF(ISNA(VLOOKUP($AP45,'8'!$B$13:QG$315,37,FALSE)),"",VLOOKUP($AP45,'8'!$B$13:QG$315,37,FALSE))</f>
        <v/>
      </c>
      <c r="AY45" s="93" t="str">
        <f>IF(ISNA(VLOOKUP($AP45,'8'!$B$13:QH$315,41,FALSE)),"",VLOOKUP($AP45,'8'!$B$13:QH$315,41,FALSE))</f>
        <v/>
      </c>
      <c r="AZ45" s="93" t="str">
        <f>IF(ISNA(VLOOKUP($AP45,'8'!$B$13:QI$315,45,FALSE)),"",VLOOKUP($AP45,'8'!$B$13:QI$315,45,FALSE))</f>
        <v/>
      </c>
      <c r="BA45" s="93" t="str">
        <f t="shared" si="13"/>
        <v/>
      </c>
      <c r="BB45" s="409">
        <v>39</v>
      </c>
      <c r="BC45" s="93" t="str">
        <f>IF(ISNA(VLOOKUP($AP45,'8'!$B$13:QL$315,58,FALSE)),"",VLOOKUP($AP45,'8'!$B$13:QL$315,58,FALSE))</f>
        <v/>
      </c>
      <c r="BD45" s="93" t="str">
        <f>IF(ISNA(VLOOKUP($AP45,'8'!$B$13:QM$315,62,FALSE)),"",VLOOKUP($AP45,'8'!$B$13:QM$315,62,FALSE))</f>
        <v/>
      </c>
      <c r="BE45" s="93" t="str">
        <f>IF(ISNA(VLOOKUP($AP45,'8'!$B$13:QN$315,66,FALSE)),"",VLOOKUP($AP45,'8'!$B$13:QN$315,66,FALSE))</f>
        <v/>
      </c>
      <c r="BF45" s="93" t="str">
        <f>IF(ISNA(VLOOKUP($AP45,'8'!$B$13:QO$315,70,FALSE)),"",VLOOKUP($AP45,'8'!$B$13:QO$315,70,FALSE))</f>
        <v/>
      </c>
      <c r="BG45" s="93" t="str">
        <f t="shared" si="14"/>
        <v/>
      </c>
      <c r="BH45" s="409">
        <v>39</v>
      </c>
      <c r="BI45" s="93" t="str">
        <f>IF(ISNA(VLOOKUP($AP45,'8'!$B$13:QR$315,83,FALSE)),"",VLOOKUP($AP45,'8'!$B$13:QR$315,83,FALSE))</f>
        <v/>
      </c>
      <c r="BJ45" s="93" t="str">
        <f>IF(ISNA(VLOOKUP($AP45,'8'!$B$13:QS$315,87,FALSE)),"",VLOOKUP($AP45,'8'!$B$13:QS$315,87,FALSE))</f>
        <v/>
      </c>
      <c r="BK45" s="93" t="str">
        <f>IF(ISNA(VLOOKUP($AP45,'8'!$B$13:QT$315,91,FALSE)),"",VLOOKUP($AP45,'8'!$B$13:QT$315,91,FALSE))</f>
        <v/>
      </c>
      <c r="BL45" s="93" t="str">
        <f>IF(ISNA(VLOOKUP($AP45,'8'!$B$13:QU$315,95,FALSE)),"",VLOOKUP($AP45,'8'!$B$13:QU$315,95,FALSE))</f>
        <v/>
      </c>
      <c r="BM45" s="93" t="str">
        <f t="shared" si="15"/>
        <v/>
      </c>
      <c r="BN45" s="409">
        <v>39</v>
      </c>
      <c r="BO45" s="93" t="str">
        <f>IF(ISNA(VLOOKUP($AP45,'8'!$B$13:QY$315,108,FALSE)),"",VLOOKUP($AP45,'8'!$B$13:QY$315,108,FALSE))</f>
        <v/>
      </c>
      <c r="BP45" s="93" t="str">
        <f>IF(ISNA(VLOOKUP($AP45,'8'!$B$13:QZ$315,112,FALSE)),"",VLOOKUP($AP45,'8'!$B$13:QZ$315,112,FALSE))</f>
        <v/>
      </c>
      <c r="BQ45" s="93" t="str">
        <f>IF(ISNA(VLOOKUP($AP45,'8'!$B$13:RA$315,116,FALSE)),"",VLOOKUP($AP45,'8'!$B$13:RA$315,116,FALSE))</f>
        <v/>
      </c>
      <c r="BR45" s="93" t="str">
        <f>IF(ISNA(VLOOKUP($AP45,'8'!$B$13:RB$315,120,FALSE)),"",VLOOKUP($AP45,'8'!$B$13:RB$315,120,FALSE))</f>
        <v/>
      </c>
      <c r="BS45" s="93" t="str">
        <f t="shared" si="16"/>
        <v/>
      </c>
      <c r="BT45" s="409">
        <v>39</v>
      </c>
      <c r="BU45" s="93" t="str">
        <f>IF(ISNA(VLOOKUP($AP45,'8'!$B$13:RE$315,133,FALSE)),"",VLOOKUP($AP45,'8'!$B$13:RE$315,133,FALSE))</f>
        <v/>
      </c>
      <c r="BV45" s="93" t="str">
        <f>IF(ISNA(VLOOKUP($AP45,'8'!$B$13:RF$315,137,FALSE)),"",VLOOKUP($AP45,'8'!$B$13:RF$315,137,FALSE))</f>
        <v/>
      </c>
      <c r="BW45" s="93" t="str">
        <f>IF(ISNA(VLOOKUP($AP45,'8'!$B$13:RG$315,141,FALSE)),"",VLOOKUP($AP45,'8'!$B$13:RG$315,141,FALSE))</f>
        <v/>
      </c>
      <c r="BX45" s="93" t="str">
        <f>IF(ISNA(VLOOKUP($AP45,'8'!$B$13:RH$315,145,FALSE)),"",VLOOKUP($AP45,'8'!$B$13:RH$315,145,FALSE))</f>
        <v/>
      </c>
      <c r="BY45" s="93" t="str">
        <f t="shared" si="17"/>
        <v/>
      </c>
      <c r="BZ45" s="98"/>
      <c r="CA45" s="93" t="str">
        <f>IF(ISNA(VLOOKUP($AP45,'8'!$B$13:RE$315,155,FALSE)),"",VLOOKUP($AP45,'8'!$B$13:RE$315,155,FALSE))</f>
        <v/>
      </c>
      <c r="CB45" s="93" t="str">
        <f>IF(ISNA(VLOOKUP($AP45,'8'!$B$13:RF$315,156,FALSE)),"",VLOOKUP($AP45,'8'!$B$13:RF$315,156,FALSE))</f>
        <v/>
      </c>
      <c r="CC45" s="93" t="str">
        <f>IF(ISNA(VLOOKUP($AP45,'8'!$B$13:RG$315,157,FALSE)),"",VLOOKUP($AP45,'8'!$B$13:RG$315,157,FALSE))</f>
        <v/>
      </c>
      <c r="CD45" s="93" t="str">
        <f>IF(ISNA(VLOOKUP($AP45,'8'!$B$13:RH$315,158,FALSE)),"",VLOOKUP($AP45,'8'!$B$13:RH$315,158,FALSE))</f>
        <v/>
      </c>
      <c r="CE45" s="93" t="str">
        <f>IF(ISNA(VLOOKUP($AP45,'8'!$B$13:RI$315,159,FALSE)),"",VLOOKUP($AP45,'8'!$B$13:RI$315,159,FALSE))</f>
        <v/>
      </c>
      <c r="CF45" s="93" t="str">
        <f>IF(ISNA(VLOOKUP($AP45,'8'!$B$13:RJ$315,160,FALSE)),"",VLOOKUP($AP45,'8'!$B$13:RJ$315,160,FALSE))</f>
        <v/>
      </c>
      <c r="CG45" s="93" t="str">
        <f>IF(ISNA(VLOOKUP($AP45,'8'!$B$13:RK$315,161,FALSE)),"",VLOOKUP($AP45,'8'!$B$13:RK$315,161,FALSE))</f>
        <v/>
      </c>
      <c r="CH45" s="93" t="str">
        <f>IF(ISNA(VLOOKUP($AP45,'8'!$B$13:RK$315,162,FALSE)),"",VLOOKUP($AP45,'8'!$B$13:RK$315,162,FALSE))</f>
        <v/>
      </c>
      <c r="CI45" s="93" t="str">
        <f>IF(ISNA(VLOOKUP($AP45,'8'!$B$13:RL$315,163,FALSE)),"",VLOOKUP($AP45,'8'!$B$13:RL$315,163,FALSE))</f>
        <v/>
      </c>
      <c r="CJ45" s="93" t="str">
        <f>IF(ISNA(VLOOKUP($AP45,'8'!$B$13:RM$315,164,FALSE)),"",VLOOKUP($AP45,'8'!$B$13:RM$315,164,FALSE))</f>
        <v/>
      </c>
      <c r="CK45" s="93" t="str">
        <f>IF(ISNA(VLOOKUP($AP45,'8'!$B$13:RN$315,165,FALSE)),"",VLOOKUP($AP45,'8'!$B$13:RN$315,165,FALSE))</f>
        <v/>
      </c>
      <c r="CL45" s="93" t="str">
        <f>IF(ISNA(VLOOKUP($AP45,'8'!$B$13:RO$315,166,FALSE)),"",VLOOKUP($AP45,'8'!$B$13:RO$315,166,FALSE))</f>
        <v/>
      </c>
      <c r="CM45" s="93" t="str">
        <f>IF(ISNA(VLOOKUP($AP45,'8'!$B$13:RP$315,167,FALSE)),"",VLOOKUP($AP45,'8'!$B$13:RP$315,167,FALSE))</f>
        <v/>
      </c>
      <c r="CN45" s="93" t="str">
        <f>IF(ISNA(VLOOKUP($AP45,'8'!$B$13:RQ$315,168,FALSE)),"",VLOOKUP($AP45,'8'!$B$13:RQ$315,168,FALSE))</f>
        <v/>
      </c>
      <c r="CO45" s="93" t="str">
        <f>IF(ISNA(VLOOKUP($AP45,'8'!$B$13:RR$315,169,FALSE)),"",VLOOKUP($AP45,'8'!$B$13:RR$315,169,FALSE))</f>
        <v/>
      </c>
      <c r="CP45" s="93" t="str">
        <f>IF(ISNA(VLOOKUP($AP45,'8'!$B$13:RS$315,170,FALSE)),"",VLOOKUP($AP45,'8'!$B$13:RS$315,170,FALSE))</f>
        <v/>
      </c>
      <c r="CQ45" s="93" t="str">
        <f>IF(ISNA(VLOOKUP($AP45,'8'!$B$13:RT$315,171,FALSE)),"",VLOOKUP($AP45,'8'!$B$13:RT$315,171,FALSE))</f>
        <v/>
      </c>
      <c r="CR45" s="93" t="str">
        <f>IF(ISNA(VLOOKUP($AP45,'8'!$B$13:RU$315,172,FALSE)),"",VLOOKUP($AP45,'8'!$B$13:RU$315,172,FALSE))</f>
        <v/>
      </c>
      <c r="CS45" s="93" t="str">
        <f>IF(ISNA(VLOOKUP($AP45,'8'!$B$13:RV$315,173,FALSE)),"",VLOOKUP($AP45,'8'!$B$13:RV$315,173,FALSE))</f>
        <v/>
      </c>
      <c r="CT45" s="93" t="str">
        <f>IF(ISNA(VLOOKUP($AP45,'8'!$B$13:RW$375,174,FALSE)),"",VLOOKUP($AP45,'8'!$B$13:RW$375,174,FALSE))</f>
        <v/>
      </c>
      <c r="CU45" s="93" t="str">
        <f>IF(ISNA(VLOOKUP($AP45,'8'!$B$13:RX$315,175,FALSE)),"",VLOOKUP($AP45,'8'!$B$13:RX$315,175,FALSE))</f>
        <v/>
      </c>
    </row>
    <row r="46" spans="1:99" ht="16.350000000000001" customHeight="1">
      <c r="A46" s="409">
        <v>40</v>
      </c>
      <c r="B46" s="431" t="str">
        <f>IF(AND(H$3=""),"",IF(ISNA(VLOOKUP(C46,'8'!$B$13:PZ$315,2,FALSE)),"",VLOOKUP(C46,'8'!$B$13:PZ$315,2,FALSE)))</f>
        <v/>
      </c>
      <c r="C46" s="429" t="str">
        <f>IF(AND(H$3=""),"",IF(AND('8'!B52=""),"",'8'!B52))</f>
        <v/>
      </c>
      <c r="D46" s="400"/>
      <c r="E46" s="93" t="str">
        <f>IF(AND($H$3=""),"",IF(AND($H$3="Hindi"),AQ46,IF(AND($H$3="English"),AW46,IF(AND($H$3="Maths"),BC46,IF(AND($H$3="Sanskrit"),BI46,IF(AND($H$3="Science"),BO46,IF(AND($H$3="Social Science"),BU46,"")))))))</f>
        <v/>
      </c>
      <c r="F46" s="93" t="str">
        <f t="shared" si="4"/>
        <v/>
      </c>
      <c r="G46" s="93" t="str">
        <f t="shared" si="5"/>
        <v/>
      </c>
      <c r="H46" s="93" t="str">
        <f t="shared" si="6"/>
        <v/>
      </c>
      <c r="I46" s="93" t="str">
        <f t="shared" si="7"/>
        <v/>
      </c>
      <c r="J46" s="97" t="str">
        <f t="shared" si="0"/>
        <v/>
      </c>
      <c r="K46" s="447"/>
      <c r="L46" s="424" t="str">
        <f t="shared" si="1"/>
        <v/>
      </c>
      <c r="T46" s="409">
        <v>40</v>
      </c>
      <c r="U46" s="426" t="str">
        <f>IF(AND(H$3=""),"",IF(ISNA(VLOOKUP(V46,'8'!$B$13:PZ$315,2,FALSE)),"",VLOOKUP(V46,'8'!$B$13:PZ$315,2,FALSE)))</f>
        <v/>
      </c>
      <c r="V46" s="428" t="str">
        <f>IF(AND(H$3=""),"",IF(AND('8'!B52=""),"",'8'!B52))</f>
        <v/>
      </c>
      <c r="W46" s="428" t="str">
        <f t="shared" si="8"/>
        <v/>
      </c>
      <c r="X46" s="466" t="str">
        <f>IF(AND(V46=""),"",IF(ISNA(VLOOKUP(V46,$AP$7:CV$94,43,FALSE)),"",VLOOKUP(V46,$AP$7:CV$94,43,FALSE)))</f>
        <v/>
      </c>
      <c r="Y46" s="466" t="str">
        <f>IF(AND(V46=""),"",IF(ISNA(VLOOKUP(V46,$AP$7:CV$94,44,FALSE)),"",VLOOKUP(V46,$AP$7:CV$94,44,FALSE)))</f>
        <v/>
      </c>
      <c r="Z46" s="466" t="str">
        <f>IF(AND(V46=""),"",IF(ISNA(VLOOKUP(V46,$AP$7:CV$94,50,FALSE)),"",VLOOKUP(V46,$AP$7:CV$94,50,FALSE)))</f>
        <v/>
      </c>
      <c r="AA46" s="466" t="str">
        <f>IF(AND(V46=""),"",IF(ISNA(VLOOKUP(V46,$AP$7:CV$94,51,FALSE)),"",VLOOKUP(V46,$AP$7:CV$94,51,FALSE)))</f>
        <v/>
      </c>
      <c r="AB46" s="466" t="str">
        <f>IF(AND(V46=""),"",IF(ISNA(VLOOKUP(V46,$AP$7:CV$94,57,FALSE)),"",VLOOKUP(V46,$AP$7:CV$94,57,FALSE)))</f>
        <v/>
      </c>
      <c r="AC46" s="466" t="str">
        <f>IF(AND(V46=""),"",IF(ISNA(VLOOKUP(V46,$AP$7:CV$94,58,FALSE)),"",VLOOKUP(V46,$AP$7:CV$94,58,FALSE)))</f>
        <v/>
      </c>
      <c r="AD46" s="97"/>
      <c r="AG46" s="50" t="str">
        <f t="shared" si="9"/>
        <v/>
      </c>
      <c r="AH46" s="50" t="str">
        <f t="shared" si="10"/>
        <v/>
      </c>
      <c r="AI46" s="313" t="str">
        <f t="shared" si="2"/>
        <v/>
      </c>
      <c r="AM46" s="313" t="str">
        <f t="shared" si="11"/>
        <v/>
      </c>
      <c r="AO46" s="409">
        <v>40</v>
      </c>
      <c r="AP46" s="397"/>
      <c r="AQ46" s="93" t="str">
        <f>IF(ISNA(VLOOKUP($AP46,'8'!$B$13:PZ$315,8,FALSE)),"",VLOOKUP($AP46,'8'!$B$13:PZ$315,8,FALSE))</f>
        <v/>
      </c>
      <c r="AR46" s="93" t="str">
        <f>IF(ISNA(VLOOKUP($AP46,'8'!$B$13:QA$315,12,FALSE)),"",VLOOKUP($AP46,'8'!$B$13:QA$315,12,FALSE))</f>
        <v/>
      </c>
      <c r="AS46" s="93" t="str">
        <f>IF(ISNA(VLOOKUP($AP46,'8'!$B$13:QB$315,16,FALSE)),"",VLOOKUP($AP46,'8'!$B$13:QB$315,16,FALSE))</f>
        <v/>
      </c>
      <c r="AT46" s="93" t="str">
        <f>IF(ISNA(VLOOKUP($AP46,'8'!$B$13:QC$315,20,FALSE)),"",VLOOKUP($AP46,'8'!$B$13:QC$315,20,FALSE))</f>
        <v/>
      </c>
      <c r="AU46" s="93" t="str">
        <f t="shared" si="12"/>
        <v/>
      </c>
      <c r="AV46" s="409">
        <v>40</v>
      </c>
      <c r="AW46" s="93" t="str">
        <f>IF(ISNA(VLOOKUP($AP46,'8'!$B$13:QF$315,33,FALSE)),"",VLOOKUP($AP46,'8'!$B$13:QF$315,33,FALSE))</f>
        <v/>
      </c>
      <c r="AX46" s="93" t="str">
        <f>IF(ISNA(VLOOKUP($AP46,'8'!$B$13:QG$315,37,FALSE)),"",VLOOKUP($AP46,'8'!$B$13:QG$315,37,FALSE))</f>
        <v/>
      </c>
      <c r="AY46" s="93" t="str">
        <f>IF(ISNA(VLOOKUP($AP46,'8'!$B$13:QH$315,41,FALSE)),"",VLOOKUP($AP46,'8'!$B$13:QH$315,41,FALSE))</f>
        <v/>
      </c>
      <c r="AZ46" s="93" t="str">
        <f>IF(ISNA(VLOOKUP($AP46,'8'!$B$13:QI$315,45,FALSE)),"",VLOOKUP($AP46,'8'!$B$13:QI$315,45,FALSE))</f>
        <v/>
      </c>
      <c r="BA46" s="93" t="str">
        <f t="shared" si="13"/>
        <v/>
      </c>
      <c r="BB46" s="409">
        <v>40</v>
      </c>
      <c r="BC46" s="93" t="str">
        <f>IF(ISNA(VLOOKUP($AP46,'8'!$B$13:QL$315,58,FALSE)),"",VLOOKUP($AP46,'8'!$B$13:QL$315,58,FALSE))</f>
        <v/>
      </c>
      <c r="BD46" s="93" t="str">
        <f>IF(ISNA(VLOOKUP($AP46,'8'!$B$13:QM$315,62,FALSE)),"",VLOOKUP($AP46,'8'!$B$13:QM$315,62,FALSE))</f>
        <v/>
      </c>
      <c r="BE46" s="93" t="str">
        <f>IF(ISNA(VLOOKUP($AP46,'8'!$B$13:QN$315,66,FALSE)),"",VLOOKUP($AP46,'8'!$B$13:QN$315,66,FALSE))</f>
        <v/>
      </c>
      <c r="BF46" s="93" t="str">
        <f>IF(ISNA(VLOOKUP($AP46,'8'!$B$13:QO$315,70,FALSE)),"",VLOOKUP($AP46,'8'!$B$13:QO$315,70,FALSE))</f>
        <v/>
      </c>
      <c r="BG46" s="93" t="str">
        <f t="shared" si="14"/>
        <v/>
      </c>
      <c r="BH46" s="409">
        <v>40</v>
      </c>
      <c r="BI46" s="93" t="str">
        <f>IF(ISNA(VLOOKUP($AP46,'8'!$B$13:QR$315,83,FALSE)),"",VLOOKUP($AP46,'8'!$B$13:QR$315,83,FALSE))</f>
        <v/>
      </c>
      <c r="BJ46" s="93" t="str">
        <f>IF(ISNA(VLOOKUP($AP46,'8'!$B$13:QS$315,87,FALSE)),"",VLOOKUP($AP46,'8'!$B$13:QS$315,87,FALSE))</f>
        <v/>
      </c>
      <c r="BK46" s="93" t="str">
        <f>IF(ISNA(VLOOKUP($AP46,'8'!$B$13:QT$315,91,FALSE)),"",VLOOKUP($AP46,'8'!$B$13:QT$315,91,FALSE))</f>
        <v/>
      </c>
      <c r="BL46" s="93" t="str">
        <f>IF(ISNA(VLOOKUP($AP46,'8'!$B$13:QU$315,95,FALSE)),"",VLOOKUP($AP46,'8'!$B$13:QU$315,95,FALSE))</f>
        <v/>
      </c>
      <c r="BM46" s="93" t="str">
        <f t="shared" si="15"/>
        <v/>
      </c>
      <c r="BN46" s="409">
        <v>40</v>
      </c>
      <c r="BO46" s="93" t="str">
        <f>IF(ISNA(VLOOKUP($AP46,'8'!$B$13:QY$315,108,FALSE)),"",VLOOKUP($AP46,'8'!$B$13:QY$315,108,FALSE))</f>
        <v/>
      </c>
      <c r="BP46" s="93" t="str">
        <f>IF(ISNA(VLOOKUP($AP46,'8'!$B$13:QZ$315,112,FALSE)),"",VLOOKUP($AP46,'8'!$B$13:QZ$315,112,FALSE))</f>
        <v/>
      </c>
      <c r="BQ46" s="93" t="str">
        <f>IF(ISNA(VLOOKUP($AP46,'8'!$B$13:RA$315,116,FALSE)),"",VLOOKUP($AP46,'8'!$B$13:RA$315,116,FALSE))</f>
        <v/>
      </c>
      <c r="BR46" s="93" t="str">
        <f>IF(ISNA(VLOOKUP($AP46,'8'!$B$13:RB$315,120,FALSE)),"",VLOOKUP($AP46,'8'!$B$13:RB$315,120,FALSE))</f>
        <v/>
      </c>
      <c r="BS46" s="93" t="str">
        <f t="shared" si="16"/>
        <v/>
      </c>
      <c r="BT46" s="409">
        <v>40</v>
      </c>
      <c r="BU46" s="93" t="str">
        <f>IF(ISNA(VLOOKUP($AP46,'8'!$B$13:RE$315,133,FALSE)),"",VLOOKUP($AP46,'8'!$B$13:RE$315,133,FALSE))</f>
        <v/>
      </c>
      <c r="BV46" s="93" t="str">
        <f>IF(ISNA(VLOOKUP($AP46,'8'!$B$13:RF$315,137,FALSE)),"",VLOOKUP($AP46,'8'!$B$13:RF$315,137,FALSE))</f>
        <v/>
      </c>
      <c r="BW46" s="93" t="str">
        <f>IF(ISNA(VLOOKUP($AP46,'8'!$B$13:RG$315,141,FALSE)),"",VLOOKUP($AP46,'8'!$B$13:RG$315,141,FALSE))</f>
        <v/>
      </c>
      <c r="BX46" s="93" t="str">
        <f>IF(ISNA(VLOOKUP($AP46,'8'!$B$13:RH$315,145,FALSE)),"",VLOOKUP($AP46,'8'!$B$13:RH$315,145,FALSE))</f>
        <v/>
      </c>
      <c r="BY46" s="93" t="str">
        <f t="shared" si="17"/>
        <v/>
      </c>
      <c r="BZ46" s="98"/>
      <c r="CA46" s="93" t="str">
        <f>IF(ISNA(VLOOKUP($AP46,'8'!$B$13:RE$315,155,FALSE)),"",VLOOKUP($AP46,'8'!$B$13:RE$315,155,FALSE))</f>
        <v/>
      </c>
      <c r="CB46" s="93" t="str">
        <f>IF(ISNA(VLOOKUP($AP46,'8'!$B$13:RF$315,156,FALSE)),"",VLOOKUP($AP46,'8'!$B$13:RF$315,156,FALSE))</f>
        <v/>
      </c>
      <c r="CC46" s="93" t="str">
        <f>IF(ISNA(VLOOKUP($AP46,'8'!$B$13:RG$315,157,FALSE)),"",VLOOKUP($AP46,'8'!$B$13:RG$315,157,FALSE))</f>
        <v/>
      </c>
      <c r="CD46" s="93" t="str">
        <f>IF(ISNA(VLOOKUP($AP46,'8'!$B$13:RH$315,158,FALSE)),"",VLOOKUP($AP46,'8'!$B$13:RH$315,158,FALSE))</f>
        <v/>
      </c>
      <c r="CE46" s="93" t="str">
        <f>IF(ISNA(VLOOKUP($AP46,'8'!$B$13:RI$315,159,FALSE)),"",VLOOKUP($AP46,'8'!$B$13:RI$315,159,FALSE))</f>
        <v/>
      </c>
      <c r="CF46" s="93" t="str">
        <f>IF(ISNA(VLOOKUP($AP46,'8'!$B$13:RJ$315,160,FALSE)),"",VLOOKUP($AP46,'8'!$B$13:RJ$315,160,FALSE))</f>
        <v/>
      </c>
      <c r="CG46" s="93" t="str">
        <f>IF(ISNA(VLOOKUP($AP46,'8'!$B$13:RK$315,161,FALSE)),"",VLOOKUP($AP46,'8'!$B$13:RK$315,161,FALSE))</f>
        <v/>
      </c>
      <c r="CH46" s="93" t="str">
        <f>IF(ISNA(VLOOKUP($AP46,'8'!$B$13:RK$315,162,FALSE)),"",VLOOKUP($AP46,'8'!$B$13:RK$315,162,FALSE))</f>
        <v/>
      </c>
      <c r="CI46" s="93" t="str">
        <f>IF(ISNA(VLOOKUP($AP46,'8'!$B$13:RL$315,163,FALSE)),"",VLOOKUP($AP46,'8'!$B$13:RL$315,163,FALSE))</f>
        <v/>
      </c>
      <c r="CJ46" s="93" t="str">
        <f>IF(ISNA(VLOOKUP($AP46,'8'!$B$13:RM$315,164,FALSE)),"",VLOOKUP($AP46,'8'!$B$13:RM$315,164,FALSE))</f>
        <v/>
      </c>
      <c r="CK46" s="93" t="str">
        <f>IF(ISNA(VLOOKUP($AP46,'8'!$B$13:RN$315,165,FALSE)),"",VLOOKUP($AP46,'8'!$B$13:RN$315,165,FALSE))</f>
        <v/>
      </c>
      <c r="CL46" s="93" t="str">
        <f>IF(ISNA(VLOOKUP($AP46,'8'!$B$13:RO$315,166,FALSE)),"",VLOOKUP($AP46,'8'!$B$13:RO$315,166,FALSE))</f>
        <v/>
      </c>
      <c r="CM46" s="93" t="str">
        <f>IF(ISNA(VLOOKUP($AP46,'8'!$B$13:RP$315,167,FALSE)),"",VLOOKUP($AP46,'8'!$B$13:RP$315,167,FALSE))</f>
        <v/>
      </c>
      <c r="CN46" s="93" t="str">
        <f>IF(ISNA(VLOOKUP($AP46,'8'!$B$13:RQ$315,168,FALSE)),"",VLOOKUP($AP46,'8'!$B$13:RQ$315,168,FALSE))</f>
        <v/>
      </c>
      <c r="CO46" s="93" t="str">
        <f>IF(ISNA(VLOOKUP($AP46,'8'!$B$13:RR$315,169,FALSE)),"",VLOOKUP($AP46,'8'!$B$13:RR$315,169,FALSE))</f>
        <v/>
      </c>
      <c r="CP46" s="93" t="str">
        <f>IF(ISNA(VLOOKUP($AP46,'8'!$B$13:RS$315,170,FALSE)),"",VLOOKUP($AP46,'8'!$B$13:RS$315,170,FALSE))</f>
        <v/>
      </c>
      <c r="CQ46" s="93" t="str">
        <f>IF(ISNA(VLOOKUP($AP46,'8'!$B$13:RT$315,171,FALSE)),"",VLOOKUP($AP46,'8'!$B$13:RT$315,171,FALSE))</f>
        <v/>
      </c>
      <c r="CR46" s="93" t="str">
        <f>IF(ISNA(VLOOKUP($AP46,'8'!$B$13:RU$315,172,FALSE)),"",VLOOKUP($AP46,'8'!$B$13:RU$315,172,FALSE))</f>
        <v/>
      </c>
      <c r="CS46" s="93" t="str">
        <f>IF(ISNA(VLOOKUP($AP46,'8'!$B$13:RV$315,173,FALSE)),"",VLOOKUP($AP46,'8'!$B$13:RV$315,173,FALSE))</f>
        <v/>
      </c>
      <c r="CT46" s="93" t="str">
        <f>IF(ISNA(VLOOKUP($AP46,'8'!$B$13:RW$375,174,FALSE)),"",VLOOKUP($AP46,'8'!$B$13:RW$375,174,FALSE))</f>
        <v/>
      </c>
      <c r="CU46" s="93" t="str">
        <f>IF(ISNA(VLOOKUP($AP46,'8'!$B$13:RX$315,175,FALSE)),"",VLOOKUP($AP46,'8'!$B$13:RX$315,175,FALSE))</f>
        <v/>
      </c>
    </row>
    <row r="47" spans="1:99" ht="16.350000000000001" customHeight="1">
      <c r="B47" s="383" t="s">
        <v>297</v>
      </c>
      <c r="C47" s="430"/>
      <c r="D47" s="444"/>
      <c r="E47" s="414"/>
      <c r="F47" s="414"/>
      <c r="G47" s="414"/>
      <c r="H47" s="832" t="s">
        <v>298</v>
      </c>
      <c r="I47" s="832"/>
      <c r="K47" s="445"/>
      <c r="L47" s="445"/>
      <c r="U47" s="383" t="s">
        <v>297</v>
      </c>
      <c r="V47" s="430"/>
      <c r="W47" s="444"/>
      <c r="X47" s="414"/>
      <c r="Y47" s="414"/>
      <c r="Z47" s="414"/>
      <c r="AA47" s="832" t="s">
        <v>298</v>
      </c>
      <c r="AB47" s="832"/>
      <c r="AG47" s="446"/>
      <c r="AH47" s="446"/>
      <c r="AI47" s="340"/>
      <c r="AM47" s="313"/>
      <c r="AN47" s="446"/>
      <c r="AO47" s="409">
        <v>41</v>
      </c>
      <c r="AP47" s="397"/>
      <c r="AQ47" s="93" t="str">
        <f>IF(ISNA(VLOOKUP($AP47,'8'!$B$13:PZ$315,8,FALSE)),"",VLOOKUP($AP47,'8'!$B$13:PZ$315,8,FALSE))</f>
        <v/>
      </c>
      <c r="AR47" s="93" t="str">
        <f>IF(ISNA(VLOOKUP($AP47,'8'!$B$13:QA$315,12,FALSE)),"",VLOOKUP($AP47,'8'!$B$13:QA$315,12,FALSE))</f>
        <v/>
      </c>
      <c r="AS47" s="93" t="str">
        <f>IF(ISNA(VLOOKUP($AP47,'8'!$B$13:QB$315,16,FALSE)),"",VLOOKUP($AP47,'8'!$B$13:QB$315,16,FALSE))</f>
        <v/>
      </c>
      <c r="AT47" s="93" t="str">
        <f>IF(ISNA(VLOOKUP($AP47,'8'!$B$13:QC$315,20,FALSE)),"",VLOOKUP($AP47,'8'!$B$13:QC$315,20,FALSE))</f>
        <v/>
      </c>
      <c r="AU47" s="93" t="str">
        <f t="shared" si="12"/>
        <v/>
      </c>
      <c r="AV47" s="409">
        <v>41</v>
      </c>
      <c r="AW47" s="93" t="str">
        <f>IF(ISNA(VLOOKUP($AP47,'8'!$B$13:QF$315,33,FALSE)),"",VLOOKUP($AP47,'8'!$B$13:QF$315,33,FALSE))</f>
        <v/>
      </c>
      <c r="AX47" s="93" t="str">
        <f>IF(ISNA(VLOOKUP($AP47,'8'!$B$13:QG$315,37,FALSE)),"",VLOOKUP($AP47,'8'!$B$13:QG$315,37,FALSE))</f>
        <v/>
      </c>
      <c r="AY47" s="93" t="str">
        <f>IF(ISNA(VLOOKUP($AP47,'8'!$B$13:QH$315,41,FALSE)),"",VLOOKUP($AP47,'8'!$B$13:QH$315,41,FALSE))</f>
        <v/>
      </c>
      <c r="AZ47" s="93" t="str">
        <f>IF(ISNA(VLOOKUP($AP47,'8'!$B$13:QI$315,45,FALSE)),"",VLOOKUP($AP47,'8'!$B$13:QI$315,45,FALSE))</f>
        <v/>
      </c>
      <c r="BA47" s="93" t="str">
        <f t="shared" si="13"/>
        <v/>
      </c>
      <c r="BB47" s="409">
        <v>41</v>
      </c>
      <c r="BC47" s="93" t="str">
        <f>IF(ISNA(VLOOKUP($AP47,'8'!$B$13:QL$315,58,FALSE)),"",VLOOKUP($AP47,'8'!$B$13:QL$315,58,FALSE))</f>
        <v/>
      </c>
      <c r="BD47" s="93" t="str">
        <f>IF(ISNA(VLOOKUP($AP47,'8'!$B$13:QM$315,62,FALSE)),"",VLOOKUP($AP47,'8'!$B$13:QM$315,62,FALSE))</f>
        <v/>
      </c>
      <c r="BE47" s="93" t="str">
        <f>IF(ISNA(VLOOKUP($AP47,'8'!$B$13:QN$315,66,FALSE)),"",VLOOKUP($AP47,'8'!$B$13:QN$315,66,FALSE))</f>
        <v/>
      </c>
      <c r="BF47" s="93" t="str">
        <f>IF(ISNA(VLOOKUP($AP47,'8'!$B$13:QO$315,70,FALSE)),"",VLOOKUP($AP47,'8'!$B$13:QO$315,70,FALSE))</f>
        <v/>
      </c>
      <c r="BG47" s="93" t="str">
        <f t="shared" si="14"/>
        <v/>
      </c>
      <c r="BH47" s="409">
        <v>41</v>
      </c>
      <c r="BI47" s="93" t="str">
        <f>IF(ISNA(VLOOKUP($AP47,'8'!$B$13:QR$315,83,FALSE)),"",VLOOKUP($AP47,'8'!$B$13:QR$315,83,FALSE))</f>
        <v/>
      </c>
      <c r="BJ47" s="93" t="str">
        <f>IF(ISNA(VLOOKUP($AP47,'8'!$B$13:QS$315,87,FALSE)),"",VLOOKUP($AP47,'8'!$B$13:QS$315,87,FALSE))</f>
        <v/>
      </c>
      <c r="BK47" s="93" t="str">
        <f>IF(ISNA(VLOOKUP($AP47,'8'!$B$13:QT$315,91,FALSE)),"",VLOOKUP($AP47,'8'!$B$13:QT$315,91,FALSE))</f>
        <v/>
      </c>
      <c r="BL47" s="93" t="str">
        <f>IF(ISNA(VLOOKUP($AP47,'8'!$B$13:QU$315,95,FALSE)),"",VLOOKUP($AP47,'8'!$B$13:QU$315,95,FALSE))</f>
        <v/>
      </c>
      <c r="BM47" s="93" t="str">
        <f t="shared" si="15"/>
        <v/>
      </c>
      <c r="BN47" s="409">
        <v>41</v>
      </c>
      <c r="BO47" s="93" t="str">
        <f>IF(ISNA(VLOOKUP($AP47,'8'!$B$13:QY$315,108,FALSE)),"",VLOOKUP($AP47,'8'!$B$13:QY$315,108,FALSE))</f>
        <v/>
      </c>
      <c r="BP47" s="93" t="str">
        <f>IF(ISNA(VLOOKUP($AP47,'8'!$B$13:QZ$315,112,FALSE)),"",VLOOKUP($AP47,'8'!$B$13:QZ$315,112,FALSE))</f>
        <v/>
      </c>
      <c r="BQ47" s="93" t="str">
        <f>IF(ISNA(VLOOKUP($AP47,'8'!$B$13:RA$315,116,FALSE)),"",VLOOKUP($AP47,'8'!$B$13:RA$315,116,FALSE))</f>
        <v/>
      </c>
      <c r="BR47" s="93" t="str">
        <f>IF(ISNA(VLOOKUP($AP47,'8'!$B$13:RB$315,120,FALSE)),"",VLOOKUP($AP47,'8'!$B$13:RB$315,120,FALSE))</f>
        <v/>
      </c>
      <c r="BS47" s="93" t="str">
        <f t="shared" si="16"/>
        <v/>
      </c>
      <c r="BT47" s="409">
        <v>41</v>
      </c>
      <c r="BU47" s="93" t="str">
        <f>IF(ISNA(VLOOKUP($AP47,'8'!$B$13:RE$315,133,FALSE)),"",VLOOKUP($AP47,'8'!$B$13:RE$315,133,FALSE))</f>
        <v/>
      </c>
      <c r="BV47" s="93" t="str">
        <f>IF(ISNA(VLOOKUP($AP47,'8'!$B$13:RF$315,137,FALSE)),"",VLOOKUP($AP47,'8'!$B$13:RF$315,137,FALSE))</f>
        <v/>
      </c>
      <c r="BW47" s="93" t="str">
        <f>IF(ISNA(VLOOKUP($AP47,'8'!$B$13:RG$315,141,FALSE)),"",VLOOKUP($AP47,'8'!$B$13:RG$315,141,FALSE))</f>
        <v/>
      </c>
      <c r="BX47" s="93" t="str">
        <f>IF(ISNA(VLOOKUP($AP47,'8'!$B$13:RH$315,145,FALSE)),"",VLOOKUP($AP47,'8'!$B$13:RH$315,145,FALSE))</f>
        <v/>
      </c>
      <c r="BY47" s="93" t="str">
        <f t="shared" si="17"/>
        <v/>
      </c>
      <c r="BZ47" s="98"/>
      <c r="CA47" s="93" t="str">
        <f>IF(ISNA(VLOOKUP($AP47,'8'!$B$13:RE$315,155,FALSE)),"",VLOOKUP($AP47,'8'!$B$13:RE$315,155,FALSE))</f>
        <v/>
      </c>
      <c r="CB47" s="93" t="str">
        <f>IF(ISNA(VLOOKUP($AP47,'8'!$B$13:RF$315,156,FALSE)),"",VLOOKUP($AP47,'8'!$B$13:RF$315,156,FALSE))</f>
        <v/>
      </c>
      <c r="CC47" s="93" t="str">
        <f>IF(ISNA(VLOOKUP($AP47,'8'!$B$13:RG$315,157,FALSE)),"",VLOOKUP($AP47,'8'!$B$13:RG$315,157,FALSE))</f>
        <v/>
      </c>
      <c r="CD47" s="93" t="str">
        <f>IF(ISNA(VLOOKUP($AP47,'8'!$B$13:RH$315,158,FALSE)),"",VLOOKUP($AP47,'8'!$B$13:RH$315,158,FALSE))</f>
        <v/>
      </c>
      <c r="CE47" s="93" t="str">
        <f>IF(ISNA(VLOOKUP($AP47,'8'!$B$13:RI$315,159,FALSE)),"",VLOOKUP($AP47,'8'!$B$13:RI$315,159,FALSE))</f>
        <v/>
      </c>
      <c r="CF47" s="93" t="str">
        <f>IF(ISNA(VLOOKUP($AP47,'8'!$B$13:RJ$315,160,FALSE)),"",VLOOKUP($AP47,'8'!$B$13:RJ$315,160,FALSE))</f>
        <v/>
      </c>
      <c r="CG47" s="93" t="str">
        <f>IF(ISNA(VLOOKUP($AP47,'8'!$B$13:RK$315,161,FALSE)),"",VLOOKUP($AP47,'8'!$B$13:RK$315,161,FALSE))</f>
        <v/>
      </c>
      <c r="CH47" s="93" t="str">
        <f>IF(ISNA(VLOOKUP($AP47,'8'!$B$13:RK$315,162,FALSE)),"",VLOOKUP($AP47,'8'!$B$13:RK$315,162,FALSE))</f>
        <v/>
      </c>
      <c r="CI47" s="93" t="str">
        <f>IF(ISNA(VLOOKUP($AP47,'8'!$B$13:RL$315,163,FALSE)),"",VLOOKUP($AP47,'8'!$B$13:RL$315,163,FALSE))</f>
        <v/>
      </c>
      <c r="CJ47" s="93" t="str">
        <f>IF(ISNA(VLOOKUP($AP47,'8'!$B$13:RM$315,164,FALSE)),"",VLOOKUP($AP47,'8'!$B$13:RM$315,164,FALSE))</f>
        <v/>
      </c>
      <c r="CK47" s="93" t="str">
        <f>IF(ISNA(VLOOKUP($AP47,'8'!$B$13:RN$315,165,FALSE)),"",VLOOKUP($AP47,'8'!$B$13:RN$315,165,FALSE))</f>
        <v/>
      </c>
      <c r="CL47" s="93" t="str">
        <f>IF(ISNA(VLOOKUP($AP47,'8'!$B$13:RO$315,166,FALSE)),"",VLOOKUP($AP47,'8'!$B$13:RO$315,166,FALSE))</f>
        <v/>
      </c>
      <c r="CM47" s="93" t="str">
        <f>IF(ISNA(VLOOKUP($AP47,'8'!$B$13:RP$315,167,FALSE)),"",VLOOKUP($AP47,'8'!$B$13:RP$315,167,FALSE))</f>
        <v/>
      </c>
      <c r="CN47" s="93" t="str">
        <f>IF(ISNA(VLOOKUP($AP47,'8'!$B$13:RQ$315,168,FALSE)),"",VLOOKUP($AP47,'8'!$B$13:RQ$315,168,FALSE))</f>
        <v/>
      </c>
      <c r="CO47" s="93" t="str">
        <f>IF(ISNA(VLOOKUP($AP47,'8'!$B$13:RR$315,169,FALSE)),"",VLOOKUP($AP47,'8'!$B$13:RR$315,169,FALSE))</f>
        <v/>
      </c>
      <c r="CP47" s="93" t="str">
        <f>IF(ISNA(VLOOKUP($AP47,'8'!$B$13:RS$315,170,FALSE)),"",VLOOKUP($AP47,'8'!$B$13:RS$315,170,FALSE))</f>
        <v/>
      </c>
      <c r="CQ47" s="93" t="str">
        <f>IF(ISNA(VLOOKUP($AP47,'8'!$B$13:RT$315,171,FALSE)),"",VLOOKUP($AP47,'8'!$B$13:RT$315,171,FALSE))</f>
        <v/>
      </c>
      <c r="CR47" s="93" t="str">
        <f>IF(ISNA(VLOOKUP($AP47,'8'!$B$13:RU$315,172,FALSE)),"",VLOOKUP($AP47,'8'!$B$13:RU$315,172,FALSE))</f>
        <v/>
      </c>
      <c r="CS47" s="93" t="str">
        <f>IF(ISNA(VLOOKUP($AP47,'8'!$B$13:RV$315,173,FALSE)),"",VLOOKUP($AP47,'8'!$B$13:RV$315,173,FALSE))</f>
        <v/>
      </c>
      <c r="CT47" s="93" t="str">
        <f>IF(ISNA(VLOOKUP($AP47,'8'!$B$13:RW$375,174,FALSE)),"",VLOOKUP($AP47,'8'!$B$13:RW$375,174,FALSE))</f>
        <v/>
      </c>
      <c r="CU47" s="93" t="str">
        <f>IF(ISNA(VLOOKUP($AP47,'8'!$B$13:RX$315,175,FALSE)),"",VLOOKUP($AP47,'8'!$B$13:RX$315,175,FALSE))</f>
        <v/>
      </c>
    </row>
    <row r="48" spans="1:99" ht="31.5">
      <c r="A48" s="836" t="s">
        <v>32</v>
      </c>
      <c r="B48" s="1014" t="s">
        <v>26</v>
      </c>
      <c r="C48" s="815" t="s">
        <v>296</v>
      </c>
      <c r="D48" s="822" t="s">
        <v>295</v>
      </c>
      <c r="E48" s="421" t="s">
        <v>300</v>
      </c>
      <c r="F48" s="421" t="s">
        <v>301</v>
      </c>
      <c r="G48" s="420" t="s">
        <v>302</v>
      </c>
      <c r="H48" s="419" t="s">
        <v>134</v>
      </c>
      <c r="I48" s="421" t="s">
        <v>100</v>
      </c>
      <c r="J48" s="1016" t="s">
        <v>290</v>
      </c>
      <c r="K48" s="1017"/>
      <c r="L48" s="1018"/>
      <c r="T48" s="1010" t="s">
        <v>32</v>
      </c>
      <c r="U48" s="1010" t="s">
        <v>26</v>
      </c>
      <c r="V48" s="819" t="s">
        <v>296</v>
      </c>
      <c r="W48" s="819" t="s">
        <v>295</v>
      </c>
      <c r="X48" s="822" t="s">
        <v>284</v>
      </c>
      <c r="Y48" s="1003"/>
      <c r="Z48" s="822" t="s">
        <v>289</v>
      </c>
      <c r="AA48" s="1003"/>
      <c r="AB48" s="822" t="s">
        <v>299</v>
      </c>
      <c r="AC48" s="1003"/>
      <c r="AD48" s="819" t="s">
        <v>66</v>
      </c>
      <c r="AG48" s="446"/>
      <c r="AH48" s="446"/>
      <c r="AI48" s="340"/>
      <c r="AM48" s="313"/>
      <c r="AN48" s="446"/>
      <c r="AO48" s="409">
        <v>42</v>
      </c>
      <c r="AP48" s="397"/>
      <c r="AQ48" s="93" t="str">
        <f>IF(ISNA(VLOOKUP($AP48,'8'!$B$13:PZ$315,8,FALSE)),"",VLOOKUP($AP48,'8'!$B$13:PZ$315,8,FALSE))</f>
        <v/>
      </c>
      <c r="AR48" s="93" t="str">
        <f>IF(ISNA(VLOOKUP($AP48,'8'!$B$13:QA$315,12,FALSE)),"",VLOOKUP($AP48,'8'!$B$13:QA$315,12,FALSE))</f>
        <v/>
      </c>
      <c r="AS48" s="93" t="str">
        <f>IF(ISNA(VLOOKUP($AP48,'8'!$B$13:QB$315,16,FALSE)),"",VLOOKUP($AP48,'8'!$B$13:QB$315,16,FALSE))</f>
        <v/>
      </c>
      <c r="AT48" s="93" t="str">
        <f>IF(ISNA(VLOOKUP($AP48,'8'!$B$13:QC$315,20,FALSE)),"",VLOOKUP($AP48,'8'!$B$13:QC$315,20,FALSE))</f>
        <v/>
      </c>
      <c r="AU48" s="93" t="str">
        <f t="shared" si="12"/>
        <v/>
      </c>
      <c r="AV48" s="409">
        <v>42</v>
      </c>
      <c r="AW48" s="93" t="str">
        <f>IF(ISNA(VLOOKUP($AP48,'8'!$B$13:QF$315,33,FALSE)),"",VLOOKUP($AP48,'8'!$B$13:QF$315,33,FALSE))</f>
        <v/>
      </c>
      <c r="AX48" s="93" t="str">
        <f>IF(ISNA(VLOOKUP($AP48,'8'!$B$13:QG$315,37,FALSE)),"",VLOOKUP($AP48,'8'!$B$13:QG$315,37,FALSE))</f>
        <v/>
      </c>
      <c r="AY48" s="93" t="str">
        <f>IF(ISNA(VLOOKUP($AP48,'8'!$B$13:QH$315,41,FALSE)),"",VLOOKUP($AP48,'8'!$B$13:QH$315,41,FALSE))</f>
        <v/>
      </c>
      <c r="AZ48" s="93" t="str">
        <f>IF(ISNA(VLOOKUP($AP48,'8'!$B$13:QI$315,45,FALSE)),"",VLOOKUP($AP48,'8'!$B$13:QI$315,45,FALSE))</f>
        <v/>
      </c>
      <c r="BA48" s="93" t="str">
        <f t="shared" si="13"/>
        <v/>
      </c>
      <c r="BB48" s="409">
        <v>42</v>
      </c>
      <c r="BC48" s="93" t="str">
        <f>IF(ISNA(VLOOKUP($AP48,'8'!$B$13:QL$315,58,FALSE)),"",VLOOKUP($AP48,'8'!$B$13:QL$315,58,FALSE))</f>
        <v/>
      </c>
      <c r="BD48" s="93" t="str">
        <f>IF(ISNA(VLOOKUP($AP48,'8'!$B$13:QM$315,62,FALSE)),"",VLOOKUP($AP48,'8'!$B$13:QM$315,62,FALSE))</f>
        <v/>
      </c>
      <c r="BE48" s="93" t="str">
        <f>IF(ISNA(VLOOKUP($AP48,'8'!$B$13:QN$315,66,FALSE)),"",VLOOKUP($AP48,'8'!$B$13:QN$315,66,FALSE))</f>
        <v/>
      </c>
      <c r="BF48" s="93" t="str">
        <f>IF(ISNA(VLOOKUP($AP48,'8'!$B$13:QO$315,70,FALSE)),"",VLOOKUP($AP48,'8'!$B$13:QO$315,70,FALSE))</f>
        <v/>
      </c>
      <c r="BG48" s="93" t="str">
        <f t="shared" si="14"/>
        <v/>
      </c>
      <c r="BH48" s="409">
        <v>42</v>
      </c>
      <c r="BI48" s="93" t="str">
        <f>IF(ISNA(VLOOKUP($AP48,'8'!$B$13:QR$315,83,FALSE)),"",VLOOKUP($AP48,'8'!$B$13:QR$315,83,FALSE))</f>
        <v/>
      </c>
      <c r="BJ48" s="93" t="str">
        <f>IF(ISNA(VLOOKUP($AP48,'8'!$B$13:QS$315,87,FALSE)),"",VLOOKUP($AP48,'8'!$B$13:QS$315,87,FALSE))</f>
        <v/>
      </c>
      <c r="BK48" s="93" t="str">
        <f>IF(ISNA(VLOOKUP($AP48,'8'!$B$13:QT$315,91,FALSE)),"",VLOOKUP($AP48,'8'!$B$13:QT$315,91,FALSE))</f>
        <v/>
      </c>
      <c r="BL48" s="93" t="str">
        <f>IF(ISNA(VLOOKUP($AP48,'8'!$B$13:QU$315,95,FALSE)),"",VLOOKUP($AP48,'8'!$B$13:QU$315,95,FALSE))</f>
        <v/>
      </c>
      <c r="BM48" s="93" t="str">
        <f t="shared" si="15"/>
        <v/>
      </c>
      <c r="BN48" s="409">
        <v>42</v>
      </c>
      <c r="BO48" s="93" t="str">
        <f>IF(ISNA(VLOOKUP($AP48,'8'!$B$13:QY$315,108,FALSE)),"",VLOOKUP($AP48,'8'!$B$13:QY$315,108,FALSE))</f>
        <v/>
      </c>
      <c r="BP48" s="93" t="str">
        <f>IF(ISNA(VLOOKUP($AP48,'8'!$B$13:QZ$315,112,FALSE)),"",VLOOKUP($AP48,'8'!$B$13:QZ$315,112,FALSE))</f>
        <v/>
      </c>
      <c r="BQ48" s="93" t="str">
        <f>IF(ISNA(VLOOKUP($AP48,'8'!$B$13:RA$315,116,FALSE)),"",VLOOKUP($AP48,'8'!$B$13:RA$315,116,FALSE))</f>
        <v/>
      </c>
      <c r="BR48" s="93" t="str">
        <f>IF(ISNA(VLOOKUP($AP48,'8'!$B$13:RB$315,120,FALSE)),"",VLOOKUP($AP48,'8'!$B$13:RB$315,120,FALSE))</f>
        <v/>
      </c>
      <c r="BS48" s="93" t="str">
        <f t="shared" si="16"/>
        <v/>
      </c>
      <c r="BT48" s="409">
        <v>42</v>
      </c>
      <c r="BU48" s="93" t="str">
        <f>IF(ISNA(VLOOKUP($AP48,'8'!$B$13:RE$315,133,FALSE)),"",VLOOKUP($AP48,'8'!$B$13:RE$315,133,FALSE))</f>
        <v/>
      </c>
      <c r="BV48" s="93" t="str">
        <f>IF(ISNA(VLOOKUP($AP48,'8'!$B$13:RF$315,137,FALSE)),"",VLOOKUP($AP48,'8'!$B$13:RF$315,137,FALSE))</f>
        <v/>
      </c>
      <c r="BW48" s="93" t="str">
        <f>IF(ISNA(VLOOKUP($AP48,'8'!$B$13:RG$315,141,FALSE)),"",VLOOKUP($AP48,'8'!$B$13:RG$315,141,FALSE))</f>
        <v/>
      </c>
      <c r="BX48" s="93" t="str">
        <f>IF(ISNA(VLOOKUP($AP48,'8'!$B$13:RH$315,145,FALSE)),"",VLOOKUP($AP48,'8'!$B$13:RH$315,145,FALSE))</f>
        <v/>
      </c>
      <c r="BY48" s="93" t="str">
        <f t="shared" si="17"/>
        <v/>
      </c>
      <c r="BZ48" s="98"/>
      <c r="CA48" s="93" t="str">
        <f>IF(ISNA(VLOOKUP($AP48,'8'!$B$13:RE$315,155,FALSE)),"",VLOOKUP($AP48,'8'!$B$13:RE$315,155,FALSE))</f>
        <v/>
      </c>
      <c r="CB48" s="93" t="str">
        <f>IF(ISNA(VLOOKUP($AP48,'8'!$B$13:RF$315,156,FALSE)),"",VLOOKUP($AP48,'8'!$B$13:RF$315,156,FALSE))</f>
        <v/>
      </c>
      <c r="CC48" s="93" t="str">
        <f>IF(ISNA(VLOOKUP($AP48,'8'!$B$13:RG$315,157,FALSE)),"",VLOOKUP($AP48,'8'!$B$13:RG$315,157,FALSE))</f>
        <v/>
      </c>
      <c r="CD48" s="93" t="str">
        <f>IF(ISNA(VLOOKUP($AP48,'8'!$B$13:RH$315,158,FALSE)),"",VLOOKUP($AP48,'8'!$B$13:RH$315,158,FALSE))</f>
        <v/>
      </c>
      <c r="CE48" s="93" t="str">
        <f>IF(ISNA(VLOOKUP($AP48,'8'!$B$13:RI$315,159,FALSE)),"",VLOOKUP($AP48,'8'!$B$13:RI$315,159,FALSE))</f>
        <v/>
      </c>
      <c r="CF48" s="93" t="str">
        <f>IF(ISNA(VLOOKUP($AP48,'8'!$B$13:RJ$315,160,FALSE)),"",VLOOKUP($AP48,'8'!$B$13:RJ$315,160,FALSE))</f>
        <v/>
      </c>
      <c r="CG48" s="93" t="str">
        <f>IF(ISNA(VLOOKUP($AP48,'8'!$B$13:RK$315,161,FALSE)),"",VLOOKUP($AP48,'8'!$B$13:RK$315,161,FALSE))</f>
        <v/>
      </c>
      <c r="CH48" s="93" t="str">
        <f>IF(ISNA(VLOOKUP($AP48,'8'!$B$13:RK$315,162,FALSE)),"",VLOOKUP($AP48,'8'!$B$13:RK$315,162,FALSE))</f>
        <v/>
      </c>
      <c r="CI48" s="93" t="str">
        <f>IF(ISNA(VLOOKUP($AP48,'8'!$B$13:RL$315,163,FALSE)),"",VLOOKUP($AP48,'8'!$B$13:RL$315,163,FALSE))</f>
        <v/>
      </c>
      <c r="CJ48" s="93" t="str">
        <f>IF(ISNA(VLOOKUP($AP48,'8'!$B$13:RM$315,164,FALSE)),"",VLOOKUP($AP48,'8'!$B$13:RM$315,164,FALSE))</f>
        <v/>
      </c>
      <c r="CK48" s="93" t="str">
        <f>IF(ISNA(VLOOKUP($AP48,'8'!$B$13:RN$315,165,FALSE)),"",VLOOKUP($AP48,'8'!$B$13:RN$315,165,FALSE))</f>
        <v/>
      </c>
      <c r="CL48" s="93" t="str">
        <f>IF(ISNA(VLOOKUP($AP48,'8'!$B$13:RO$315,166,FALSE)),"",VLOOKUP($AP48,'8'!$B$13:RO$315,166,FALSE))</f>
        <v/>
      </c>
      <c r="CM48" s="93" t="str">
        <f>IF(ISNA(VLOOKUP($AP48,'8'!$B$13:RP$315,167,FALSE)),"",VLOOKUP($AP48,'8'!$B$13:RP$315,167,FALSE))</f>
        <v/>
      </c>
      <c r="CN48" s="93" t="str">
        <f>IF(ISNA(VLOOKUP($AP48,'8'!$B$13:RQ$315,168,FALSE)),"",VLOOKUP($AP48,'8'!$B$13:RQ$315,168,FALSE))</f>
        <v/>
      </c>
      <c r="CO48" s="93" t="str">
        <f>IF(ISNA(VLOOKUP($AP48,'8'!$B$13:RR$315,169,FALSE)),"",VLOOKUP($AP48,'8'!$B$13:RR$315,169,FALSE))</f>
        <v/>
      </c>
      <c r="CP48" s="93" t="str">
        <f>IF(ISNA(VLOOKUP($AP48,'8'!$B$13:RS$315,170,FALSE)),"",VLOOKUP($AP48,'8'!$B$13:RS$315,170,FALSE))</f>
        <v/>
      </c>
      <c r="CQ48" s="93" t="str">
        <f>IF(ISNA(VLOOKUP($AP48,'8'!$B$13:RT$315,171,FALSE)),"",VLOOKUP($AP48,'8'!$B$13:RT$315,171,FALSE))</f>
        <v/>
      </c>
      <c r="CR48" s="93" t="str">
        <f>IF(ISNA(VLOOKUP($AP48,'8'!$B$13:RU$315,172,FALSE)),"",VLOOKUP($AP48,'8'!$B$13:RU$315,172,FALSE))</f>
        <v/>
      </c>
      <c r="CS48" s="93" t="str">
        <f>IF(ISNA(VLOOKUP($AP48,'8'!$B$13:RV$315,173,FALSE)),"",VLOOKUP($AP48,'8'!$B$13:RV$315,173,FALSE))</f>
        <v/>
      </c>
      <c r="CT48" s="93" t="str">
        <f>IF(ISNA(VLOOKUP($AP48,'8'!$B$13:RW$375,174,FALSE)),"",VLOOKUP($AP48,'8'!$B$13:RW$375,174,FALSE))</f>
        <v/>
      </c>
      <c r="CU48" s="93" t="str">
        <f>IF(ISNA(VLOOKUP($AP48,'8'!$B$13:RX$315,175,FALSE)),"",VLOOKUP($AP48,'8'!$B$13:RX$315,175,FALSE))</f>
        <v/>
      </c>
    </row>
    <row r="49" spans="1:99" ht="16.5" customHeight="1">
      <c r="A49" s="818"/>
      <c r="B49" s="1015"/>
      <c r="C49" s="816"/>
      <c r="D49" s="1013"/>
      <c r="E49" s="401">
        <v>10</v>
      </c>
      <c r="F49" s="402">
        <v>10</v>
      </c>
      <c r="G49" s="402">
        <v>10</v>
      </c>
      <c r="H49" s="402">
        <v>30</v>
      </c>
      <c r="I49" s="402">
        <v>100</v>
      </c>
      <c r="J49" s="404">
        <f>J6</f>
        <v>15</v>
      </c>
      <c r="K49" s="404">
        <f>K6</f>
        <v>5</v>
      </c>
      <c r="L49" s="404">
        <f>L6</f>
        <v>15</v>
      </c>
      <c r="T49" s="1011"/>
      <c r="U49" s="1011"/>
      <c r="V49" s="820"/>
      <c r="W49" s="820"/>
      <c r="X49" s="119">
        <v>100</v>
      </c>
      <c r="Y49" s="119" t="s">
        <v>38</v>
      </c>
      <c r="Z49" s="119">
        <v>100</v>
      </c>
      <c r="AA49" s="119" t="s">
        <v>38</v>
      </c>
      <c r="AB49" s="119">
        <v>100</v>
      </c>
      <c r="AC49" s="119" t="s">
        <v>38</v>
      </c>
      <c r="AD49" s="820"/>
      <c r="AG49" s="446"/>
      <c r="AH49" s="446"/>
      <c r="AI49" s="340"/>
      <c r="AM49" s="313"/>
      <c r="AN49" s="446"/>
      <c r="AO49" s="409">
        <v>43</v>
      </c>
      <c r="AP49" s="397"/>
      <c r="AQ49" s="93" t="str">
        <f>IF(ISNA(VLOOKUP($AP49,'8'!$B$13:PZ$315,8,FALSE)),"",VLOOKUP($AP49,'8'!$B$13:PZ$315,8,FALSE))</f>
        <v/>
      </c>
      <c r="AR49" s="93" t="str">
        <f>IF(ISNA(VLOOKUP($AP49,'8'!$B$13:QA$315,12,FALSE)),"",VLOOKUP($AP49,'8'!$B$13:QA$315,12,FALSE))</f>
        <v/>
      </c>
      <c r="AS49" s="93" t="str">
        <f>IF(ISNA(VLOOKUP($AP49,'8'!$B$13:QB$315,16,FALSE)),"",VLOOKUP($AP49,'8'!$B$13:QB$315,16,FALSE))</f>
        <v/>
      </c>
      <c r="AT49" s="93" t="str">
        <f>IF(ISNA(VLOOKUP($AP49,'8'!$B$13:QC$315,20,FALSE)),"",VLOOKUP($AP49,'8'!$B$13:QC$315,20,FALSE))</f>
        <v/>
      </c>
      <c r="AU49" s="93" t="str">
        <f t="shared" si="12"/>
        <v/>
      </c>
      <c r="AV49" s="409">
        <v>43</v>
      </c>
      <c r="AW49" s="93" t="str">
        <f>IF(ISNA(VLOOKUP($AP49,'8'!$B$13:QF$315,33,FALSE)),"",VLOOKUP($AP49,'8'!$B$13:QF$315,33,FALSE))</f>
        <v/>
      </c>
      <c r="AX49" s="93" t="str">
        <f>IF(ISNA(VLOOKUP($AP49,'8'!$B$13:QG$315,37,FALSE)),"",VLOOKUP($AP49,'8'!$B$13:QG$315,37,FALSE))</f>
        <v/>
      </c>
      <c r="AY49" s="93" t="str">
        <f>IF(ISNA(VLOOKUP($AP49,'8'!$B$13:QH$315,41,FALSE)),"",VLOOKUP($AP49,'8'!$B$13:QH$315,41,FALSE))</f>
        <v/>
      </c>
      <c r="AZ49" s="93" t="str">
        <f>IF(ISNA(VLOOKUP($AP49,'8'!$B$13:QI$315,45,FALSE)),"",VLOOKUP($AP49,'8'!$B$13:QI$315,45,FALSE))</f>
        <v/>
      </c>
      <c r="BA49" s="93" t="str">
        <f t="shared" si="13"/>
        <v/>
      </c>
      <c r="BB49" s="409">
        <v>43</v>
      </c>
      <c r="BC49" s="93" t="str">
        <f>IF(ISNA(VLOOKUP($AP49,'8'!$B$13:QL$315,58,FALSE)),"",VLOOKUP($AP49,'8'!$B$13:QL$315,58,FALSE))</f>
        <v/>
      </c>
      <c r="BD49" s="93" t="str">
        <f>IF(ISNA(VLOOKUP($AP49,'8'!$B$13:QM$315,62,FALSE)),"",VLOOKUP($AP49,'8'!$B$13:QM$315,62,FALSE))</f>
        <v/>
      </c>
      <c r="BE49" s="93" t="str">
        <f>IF(ISNA(VLOOKUP($AP49,'8'!$B$13:QN$315,66,FALSE)),"",VLOOKUP($AP49,'8'!$B$13:QN$315,66,FALSE))</f>
        <v/>
      </c>
      <c r="BF49" s="93" t="str">
        <f>IF(ISNA(VLOOKUP($AP49,'8'!$B$13:QO$315,70,FALSE)),"",VLOOKUP($AP49,'8'!$B$13:QO$315,70,FALSE))</f>
        <v/>
      </c>
      <c r="BG49" s="93" t="str">
        <f t="shared" si="14"/>
        <v/>
      </c>
      <c r="BH49" s="409">
        <v>43</v>
      </c>
      <c r="BI49" s="93" t="str">
        <f>IF(ISNA(VLOOKUP($AP49,'8'!$B$13:QR$315,83,FALSE)),"",VLOOKUP($AP49,'8'!$B$13:QR$315,83,FALSE))</f>
        <v/>
      </c>
      <c r="BJ49" s="93" t="str">
        <f>IF(ISNA(VLOOKUP($AP49,'8'!$B$13:QS$315,87,FALSE)),"",VLOOKUP($AP49,'8'!$B$13:QS$315,87,FALSE))</f>
        <v/>
      </c>
      <c r="BK49" s="93" t="str">
        <f>IF(ISNA(VLOOKUP($AP49,'8'!$B$13:QT$315,91,FALSE)),"",VLOOKUP($AP49,'8'!$B$13:QT$315,91,FALSE))</f>
        <v/>
      </c>
      <c r="BL49" s="93" t="str">
        <f>IF(ISNA(VLOOKUP($AP49,'8'!$B$13:QU$315,95,FALSE)),"",VLOOKUP($AP49,'8'!$B$13:QU$315,95,FALSE))</f>
        <v/>
      </c>
      <c r="BM49" s="93" t="str">
        <f t="shared" si="15"/>
        <v/>
      </c>
      <c r="BN49" s="409">
        <v>43</v>
      </c>
      <c r="BO49" s="93" t="str">
        <f>IF(ISNA(VLOOKUP($AP49,'8'!$B$13:QY$315,108,FALSE)),"",VLOOKUP($AP49,'8'!$B$13:QY$315,108,FALSE))</f>
        <v/>
      </c>
      <c r="BP49" s="93" t="str">
        <f>IF(ISNA(VLOOKUP($AP49,'8'!$B$13:QZ$315,112,FALSE)),"",VLOOKUP($AP49,'8'!$B$13:QZ$315,112,FALSE))</f>
        <v/>
      </c>
      <c r="BQ49" s="93" t="str">
        <f>IF(ISNA(VLOOKUP($AP49,'8'!$B$13:RA$315,116,FALSE)),"",VLOOKUP($AP49,'8'!$B$13:RA$315,116,FALSE))</f>
        <v/>
      </c>
      <c r="BR49" s="93" t="str">
        <f>IF(ISNA(VLOOKUP($AP49,'8'!$B$13:RB$315,120,FALSE)),"",VLOOKUP($AP49,'8'!$B$13:RB$315,120,FALSE))</f>
        <v/>
      </c>
      <c r="BS49" s="93" t="str">
        <f t="shared" si="16"/>
        <v/>
      </c>
      <c r="BT49" s="409">
        <v>43</v>
      </c>
      <c r="BU49" s="93" t="str">
        <f>IF(ISNA(VLOOKUP($AP49,'8'!$B$13:RE$315,133,FALSE)),"",VLOOKUP($AP49,'8'!$B$13:RE$315,133,FALSE))</f>
        <v/>
      </c>
      <c r="BV49" s="93" t="str">
        <f>IF(ISNA(VLOOKUP($AP49,'8'!$B$13:RF$315,137,FALSE)),"",VLOOKUP($AP49,'8'!$B$13:RF$315,137,FALSE))</f>
        <v/>
      </c>
      <c r="BW49" s="93" t="str">
        <f>IF(ISNA(VLOOKUP($AP49,'8'!$B$13:RG$315,141,FALSE)),"",VLOOKUP($AP49,'8'!$B$13:RG$315,141,FALSE))</f>
        <v/>
      </c>
      <c r="BX49" s="93" t="str">
        <f>IF(ISNA(VLOOKUP($AP49,'8'!$B$13:RH$315,145,FALSE)),"",VLOOKUP($AP49,'8'!$B$13:RH$315,145,FALSE))</f>
        <v/>
      </c>
      <c r="BY49" s="93" t="str">
        <f t="shared" si="17"/>
        <v/>
      </c>
      <c r="BZ49" s="98"/>
      <c r="CA49" s="93" t="str">
        <f>IF(ISNA(VLOOKUP($AP49,'8'!$B$13:RE$315,155,FALSE)),"",VLOOKUP($AP49,'8'!$B$13:RE$315,155,FALSE))</f>
        <v/>
      </c>
      <c r="CB49" s="93" t="str">
        <f>IF(ISNA(VLOOKUP($AP49,'8'!$B$13:RF$315,156,FALSE)),"",VLOOKUP($AP49,'8'!$B$13:RF$315,156,FALSE))</f>
        <v/>
      </c>
      <c r="CC49" s="93" t="str">
        <f>IF(ISNA(VLOOKUP($AP49,'8'!$B$13:RG$315,157,FALSE)),"",VLOOKUP($AP49,'8'!$B$13:RG$315,157,FALSE))</f>
        <v/>
      </c>
      <c r="CD49" s="93" t="str">
        <f>IF(ISNA(VLOOKUP($AP49,'8'!$B$13:RH$315,158,FALSE)),"",VLOOKUP($AP49,'8'!$B$13:RH$315,158,FALSE))</f>
        <v/>
      </c>
      <c r="CE49" s="93" t="str">
        <f>IF(ISNA(VLOOKUP($AP49,'8'!$B$13:RI$315,159,FALSE)),"",VLOOKUP($AP49,'8'!$B$13:RI$315,159,FALSE))</f>
        <v/>
      </c>
      <c r="CF49" s="93" t="str">
        <f>IF(ISNA(VLOOKUP($AP49,'8'!$B$13:RJ$315,160,FALSE)),"",VLOOKUP($AP49,'8'!$B$13:RJ$315,160,FALSE))</f>
        <v/>
      </c>
      <c r="CG49" s="93" t="str">
        <f>IF(ISNA(VLOOKUP($AP49,'8'!$B$13:RK$315,161,FALSE)),"",VLOOKUP($AP49,'8'!$B$13:RK$315,161,FALSE))</f>
        <v/>
      </c>
      <c r="CH49" s="93" t="str">
        <f>IF(ISNA(VLOOKUP($AP49,'8'!$B$13:RK$315,162,FALSE)),"",VLOOKUP($AP49,'8'!$B$13:RK$315,162,FALSE))</f>
        <v/>
      </c>
      <c r="CI49" s="93" t="str">
        <f>IF(ISNA(VLOOKUP($AP49,'8'!$B$13:RL$315,163,FALSE)),"",VLOOKUP($AP49,'8'!$B$13:RL$315,163,FALSE))</f>
        <v/>
      </c>
      <c r="CJ49" s="93" t="str">
        <f>IF(ISNA(VLOOKUP($AP49,'8'!$B$13:RM$315,164,FALSE)),"",VLOOKUP($AP49,'8'!$B$13:RM$315,164,FALSE))</f>
        <v/>
      </c>
      <c r="CK49" s="93" t="str">
        <f>IF(ISNA(VLOOKUP($AP49,'8'!$B$13:RN$315,165,FALSE)),"",VLOOKUP($AP49,'8'!$B$13:RN$315,165,FALSE))</f>
        <v/>
      </c>
      <c r="CL49" s="93" t="str">
        <f>IF(ISNA(VLOOKUP($AP49,'8'!$B$13:RO$315,166,FALSE)),"",VLOOKUP($AP49,'8'!$B$13:RO$315,166,FALSE))</f>
        <v/>
      </c>
      <c r="CM49" s="93" t="str">
        <f>IF(ISNA(VLOOKUP($AP49,'8'!$B$13:RP$315,167,FALSE)),"",VLOOKUP($AP49,'8'!$B$13:RP$315,167,FALSE))</f>
        <v/>
      </c>
      <c r="CN49" s="93" t="str">
        <f>IF(ISNA(VLOOKUP($AP49,'8'!$B$13:RQ$315,168,FALSE)),"",VLOOKUP($AP49,'8'!$B$13:RQ$315,168,FALSE))</f>
        <v/>
      </c>
      <c r="CO49" s="93" t="str">
        <f>IF(ISNA(VLOOKUP($AP49,'8'!$B$13:RR$315,169,FALSE)),"",VLOOKUP($AP49,'8'!$B$13:RR$315,169,FALSE))</f>
        <v/>
      </c>
      <c r="CP49" s="93" t="str">
        <f>IF(ISNA(VLOOKUP($AP49,'8'!$B$13:RS$315,170,FALSE)),"",VLOOKUP($AP49,'8'!$B$13:RS$315,170,FALSE))</f>
        <v/>
      </c>
      <c r="CQ49" s="93" t="str">
        <f>IF(ISNA(VLOOKUP($AP49,'8'!$B$13:RT$315,171,FALSE)),"",VLOOKUP($AP49,'8'!$B$13:RT$315,171,FALSE))</f>
        <v/>
      </c>
      <c r="CR49" s="93" t="str">
        <f>IF(ISNA(VLOOKUP($AP49,'8'!$B$13:RU$315,172,FALSE)),"",VLOOKUP($AP49,'8'!$B$13:RU$315,172,FALSE))</f>
        <v/>
      </c>
      <c r="CS49" s="93" t="str">
        <f>IF(ISNA(VLOOKUP($AP49,'8'!$B$13:RV$315,173,FALSE)),"",VLOOKUP($AP49,'8'!$B$13:RV$315,173,FALSE))</f>
        <v/>
      </c>
      <c r="CT49" s="93" t="str">
        <f>IF(ISNA(VLOOKUP($AP49,'8'!$B$13:RW$375,174,FALSE)),"",VLOOKUP($AP49,'8'!$B$13:RW$375,174,FALSE))</f>
        <v/>
      </c>
      <c r="CU49" s="93" t="str">
        <f>IF(ISNA(VLOOKUP($AP49,'8'!$B$13:RX$315,175,FALSE)),"",VLOOKUP($AP49,'8'!$B$13:RX$315,175,FALSE))</f>
        <v/>
      </c>
    </row>
    <row r="50" spans="1:99" ht="16.5" customHeight="1">
      <c r="A50" s="409">
        <v>41</v>
      </c>
      <c r="B50" s="431" t="str">
        <f>IF(AND(H$3=""),"",IF(ISNA(VLOOKUP(C50,'8'!$B$13:PZ$315,2,FALSE)),"",VLOOKUP(C50,'8'!$B$13:PZ$315,2,FALSE)))</f>
        <v/>
      </c>
      <c r="C50" s="429" t="str">
        <f>IF(AND(H$3=""),"",IF(AND('8'!B53=""),"",'8'!B53))</f>
        <v/>
      </c>
      <c r="D50" s="395"/>
      <c r="E50" s="93" t="str">
        <f>IF(AND($H$3=""),"",IF(AND($H$3="Hindi"),AQ47,IF(AND($H$3="English"),AW47,IF(AND($H$3="Maths"),BC47,IF(AND($H$3="Sanskrit"),BI47,IF(AND($H$3="Science"),BO47,IF(AND($H$3="Social Science"),BU47,"")))))))</f>
        <v/>
      </c>
      <c r="F50" s="93" t="str">
        <f>IF(AND($H$3=""),"",IF(AND($H$3="Hindi"),AR47,IF(AND($H$3="English"),AX47,IF(AND($H$3="Maths"),BD47,IF(AND($H$3="Sanskrit"),BJ47,IF(AND($H$3="Science"),BP47,IF(AND($H$3="Social Science"),BV47,"")))))))</f>
        <v/>
      </c>
      <c r="G50" s="93" t="str">
        <f>IF(AND($H$3=""),"",IF(AND($H$3="Hindi"),AS47,IF(AND($H$3="English"),AY47,IF(AND($H$3="Maths"),BE47,IF(AND($H$3="Sanskrit"),BK47,IF(AND($H$3="Science"),BQ47,IF(AND($H$3="Social Science"),BW47,"")))))))</f>
        <v/>
      </c>
      <c r="H50" s="93" t="str">
        <f>IF(AND($H$3=""),"",IF(AND($H$3="Hindi"),AT47,IF(AND($H$3="English"),AZ47,IF(AND($H$3="Maths"),BF47,IF(AND($H$3="Sanskrit"),BL47,IF(AND($H$3="Science"),BR47,IF(AND($H$3="Social Science"),BX47,"")))))))</f>
        <v/>
      </c>
      <c r="I50" s="93" t="str">
        <f>IF(AND($H$3=""),"",IF(AND($H$3="Hindi"),AU47,IF(AND($H$3="English"),BA47,IF(AND($H$3="Maths"),BG47,IF(AND($H$3="Sanskrit"),BM47,IF(AND($H$3="Science"),BS47,IF(AND($H$3="Social Science"),BY47,"")))))))</f>
        <v/>
      </c>
      <c r="J50" s="97" t="str">
        <f t="shared" ref="J50:J90" si="18">IF(B50="","",IF(I50&gt;AJ$20,"15",IF(I50&gt;AJ$19,"14",IF(I50&gt;AJ$18,"13",IF(I50&gt;AJ$17,"12",IF(I50&gt;AJ$16,"11",IF(I50&gt;AJ$15,"10",IF(I50&gt;AJ$14,"9",IF(I50&gt;AJ$13,"8",IF(I50&gt;AJ$12,"7",IF(I50&gt;AJ$11,"6",IF(I50&gt;AJ$10,"5",IF(I50&gt;AJ$9,"4",IF(I50&gt;AJ$8,"3",IF(I50&gt;AJ$7,"2",IF(I50&gt;1,"1",IF(I50&lt;1,"0")))))))))))))))))</f>
        <v/>
      </c>
      <c r="K50" s="448"/>
      <c r="L50" s="424" t="str">
        <f t="shared" ref="L50:L90" si="19">IF(L$6=20,AM50,IF(L$6=15,AG50,IF(L$6="","")))</f>
        <v/>
      </c>
      <c r="T50" s="409">
        <v>41</v>
      </c>
      <c r="U50" s="426" t="str">
        <f>IF(AND(H$3=""),"",IF(ISNA(VLOOKUP(V50,'8'!$B$13:PZ$315,2,FALSE)),"",VLOOKUP(V50,'8'!$B$13:PZ$315,2,FALSE)))</f>
        <v/>
      </c>
      <c r="V50" s="427" t="str">
        <f>IF(AND(H$3=""),"",IF(AND('8'!B53=""),"",'8'!B53))</f>
        <v/>
      </c>
      <c r="W50" s="428" t="str">
        <f>IF(AND(D50=""),"",D50)</f>
        <v/>
      </c>
      <c r="X50" s="422" t="str">
        <f>IF(AND(V50=""),"",IF(ISNA(VLOOKUP(V50,$AP$7:CV$94,43,FALSE)),"",VLOOKUP(V50,$AP$7:CV$94,43,FALSE)))</f>
        <v/>
      </c>
      <c r="Y50" s="422" t="str">
        <f>IF(AND(V50=""),"",IF(ISNA(VLOOKUP(V50,$AP$7:CV$94,44,FALSE)),"",VLOOKUP(V50,$AP$7:CV$94,44,FALSE)))</f>
        <v/>
      </c>
      <c r="Z50" s="422" t="str">
        <f>IF(AND(V50=""),"",IF(ISNA(VLOOKUP(V50,$AP$7:CV$94,50,FALSE)),"",VLOOKUP(V50,$AP$7:CV$94,50,FALSE)))</f>
        <v/>
      </c>
      <c r="AA50" s="422" t="str">
        <f>IF(AND(V50=""),"",IF(ISNA(VLOOKUP(V50,$AP$7:CV$94,51,FALSE)),"",VLOOKUP(V50,$AP$7:CV$94,51,FALSE)))</f>
        <v/>
      </c>
      <c r="AB50" s="422" t="str">
        <f>IF(AND(V50=""),"",IF(ISNA(VLOOKUP(V50,$AP$7:CV$94,57,FALSE)),"",VLOOKUP(V50,$AP$7:CV$94,57,FALSE)))</f>
        <v/>
      </c>
      <c r="AC50" s="422" t="str">
        <f>IF(AND(V50=""),"",IF(ISNA(VLOOKUP(V50,$AP$7:CV$94,58,FALSE)),"",VLOOKUP(V50,$AP$7:CV$94,58,FALSE)))</f>
        <v/>
      </c>
      <c r="AD50" s="427"/>
      <c r="AG50" s="50" t="str">
        <f t="shared" si="9"/>
        <v/>
      </c>
      <c r="AH50" s="50" t="str">
        <f t="shared" si="10"/>
        <v/>
      </c>
      <c r="AI50" s="313" t="str">
        <f t="shared" ref="AI50:AI91" si="20">IF(B50="","",IF(I50&gt;AJ$20,"15",IF(I50&gt;AJ$19,"14",IF(I50&gt;AJ$18,"13",IF(I50&gt;AJ$17,"12",IF(I50&gt;AJ$16,"11",IF(I50&gt;AJ$15,"10",IF(I50&gt;AJ$14,"9",IF(I50&gt;AJ$13,"8",IF(I50&gt;AJ$12,"7",IF(I50&gt;AJ$11,"6",IF(I50&gt;AJ$10,"5",IF(I50&gt;AJ$9,"4",IF(I50&gt;AJ$8,"3",IF(I50&gt;AJ$7,"2",IF(I50&gt;1,"1",IF(I50&lt;1,"0")))))))))))))))))</f>
        <v/>
      </c>
      <c r="AM50" s="313" t="str">
        <f>IF(B50="","",IF(I50&gt;95,"20",IF(I50&gt;90,"19",IF(I50&gt;85,"18",IF(I50&gt;80,"17",IF(I50&gt;75,"16",IF(I50&gt;70,"15",IF(I50&gt;65,"14",IF(I50&gt;60,"13",IF(I50&gt;55,"12",IF(I50&gt;50,"11",IF(I50&gt;45,"10",IF(I50&gt;40,"9",IF(I50&gt;35,"8",IF(I50&gt;30,"7",IF(I50&gt;25,"6",IF(I50&gt;20,"5",IF(I50&gt;15,"4",IF(I50&gt;10,"3",IF(I50&gt;5,"2",IF(I50&gt;1,"1",IF(I50&lt;1,"0"))))))))))))))))))))))</f>
        <v/>
      </c>
      <c r="AO50" s="409">
        <v>44</v>
      </c>
      <c r="AP50" s="397"/>
      <c r="AQ50" s="93" t="str">
        <f>IF(ISNA(VLOOKUP($AP50,'8'!$B$13:PZ$315,8,FALSE)),"",VLOOKUP($AP50,'8'!$B$13:PZ$315,8,FALSE))</f>
        <v/>
      </c>
      <c r="AR50" s="93" t="str">
        <f>IF(ISNA(VLOOKUP($AP50,'8'!$B$13:QA$315,12,FALSE)),"",VLOOKUP($AP50,'8'!$B$13:QA$315,12,FALSE))</f>
        <v/>
      </c>
      <c r="AS50" s="93" t="str">
        <f>IF(ISNA(VLOOKUP($AP50,'8'!$B$13:QB$315,16,FALSE)),"",VLOOKUP($AP50,'8'!$B$13:QB$315,16,FALSE))</f>
        <v/>
      </c>
      <c r="AT50" s="93" t="str">
        <f>IF(ISNA(VLOOKUP($AP50,'8'!$B$13:QC$315,20,FALSE)),"",VLOOKUP($AP50,'8'!$B$13:QC$315,20,FALSE))</f>
        <v/>
      </c>
      <c r="AU50" s="93" t="str">
        <f t="shared" si="12"/>
        <v/>
      </c>
      <c r="AV50" s="409">
        <v>44</v>
      </c>
      <c r="AW50" s="93" t="str">
        <f>IF(ISNA(VLOOKUP($AP50,'8'!$B$13:QF$315,33,FALSE)),"",VLOOKUP($AP50,'8'!$B$13:QF$315,33,FALSE))</f>
        <v/>
      </c>
      <c r="AX50" s="93" t="str">
        <f>IF(ISNA(VLOOKUP($AP50,'8'!$B$13:QG$315,37,FALSE)),"",VLOOKUP($AP50,'8'!$B$13:QG$315,37,FALSE))</f>
        <v/>
      </c>
      <c r="AY50" s="93" t="str">
        <f>IF(ISNA(VLOOKUP($AP50,'8'!$B$13:QH$315,41,FALSE)),"",VLOOKUP($AP50,'8'!$B$13:QH$315,41,FALSE))</f>
        <v/>
      </c>
      <c r="AZ50" s="93" t="str">
        <f>IF(ISNA(VLOOKUP($AP50,'8'!$B$13:QI$315,45,FALSE)),"",VLOOKUP($AP50,'8'!$B$13:QI$315,45,FALSE))</f>
        <v/>
      </c>
      <c r="BA50" s="93" t="str">
        <f t="shared" si="13"/>
        <v/>
      </c>
      <c r="BB50" s="409">
        <v>44</v>
      </c>
      <c r="BC50" s="93" t="str">
        <f>IF(ISNA(VLOOKUP($AP50,'8'!$B$13:QL$315,58,FALSE)),"",VLOOKUP($AP50,'8'!$B$13:QL$315,58,FALSE))</f>
        <v/>
      </c>
      <c r="BD50" s="93" t="str">
        <f>IF(ISNA(VLOOKUP($AP50,'8'!$B$13:QM$315,62,FALSE)),"",VLOOKUP($AP50,'8'!$B$13:QM$315,62,FALSE))</f>
        <v/>
      </c>
      <c r="BE50" s="93" t="str">
        <f>IF(ISNA(VLOOKUP($AP50,'8'!$B$13:QN$315,66,FALSE)),"",VLOOKUP($AP50,'8'!$B$13:QN$315,66,FALSE))</f>
        <v/>
      </c>
      <c r="BF50" s="93" t="str">
        <f>IF(ISNA(VLOOKUP($AP50,'8'!$B$13:QO$315,70,FALSE)),"",VLOOKUP($AP50,'8'!$B$13:QO$315,70,FALSE))</f>
        <v/>
      </c>
      <c r="BG50" s="93" t="str">
        <f t="shared" si="14"/>
        <v/>
      </c>
      <c r="BH50" s="409">
        <v>44</v>
      </c>
      <c r="BI50" s="93" t="str">
        <f>IF(ISNA(VLOOKUP($AP50,'8'!$B$13:QR$315,83,FALSE)),"",VLOOKUP($AP50,'8'!$B$13:QR$315,83,FALSE))</f>
        <v/>
      </c>
      <c r="BJ50" s="93" t="str">
        <f>IF(ISNA(VLOOKUP($AP50,'8'!$B$13:QS$315,87,FALSE)),"",VLOOKUP($AP50,'8'!$B$13:QS$315,87,FALSE))</f>
        <v/>
      </c>
      <c r="BK50" s="93" t="str">
        <f>IF(ISNA(VLOOKUP($AP50,'8'!$B$13:QT$315,91,FALSE)),"",VLOOKUP($AP50,'8'!$B$13:QT$315,91,FALSE))</f>
        <v/>
      </c>
      <c r="BL50" s="93" t="str">
        <f>IF(ISNA(VLOOKUP($AP50,'8'!$B$13:QU$315,95,FALSE)),"",VLOOKUP($AP50,'8'!$B$13:QU$315,95,FALSE))</f>
        <v/>
      </c>
      <c r="BM50" s="93" t="str">
        <f t="shared" si="15"/>
        <v/>
      </c>
      <c r="BN50" s="409">
        <v>44</v>
      </c>
      <c r="BO50" s="93" t="str">
        <f>IF(ISNA(VLOOKUP($AP50,'8'!$B$13:QY$315,108,FALSE)),"",VLOOKUP($AP50,'8'!$B$13:QY$315,108,FALSE))</f>
        <v/>
      </c>
      <c r="BP50" s="93" t="str">
        <f>IF(ISNA(VLOOKUP($AP50,'8'!$B$13:QZ$315,112,FALSE)),"",VLOOKUP($AP50,'8'!$B$13:QZ$315,112,FALSE))</f>
        <v/>
      </c>
      <c r="BQ50" s="93" t="str">
        <f>IF(ISNA(VLOOKUP($AP50,'8'!$B$13:RA$315,116,FALSE)),"",VLOOKUP($AP50,'8'!$B$13:RA$315,116,FALSE))</f>
        <v/>
      </c>
      <c r="BR50" s="93" t="str">
        <f>IF(ISNA(VLOOKUP($AP50,'8'!$B$13:RB$315,120,FALSE)),"",VLOOKUP($AP50,'8'!$B$13:RB$315,120,FALSE))</f>
        <v/>
      </c>
      <c r="BS50" s="93" t="str">
        <f t="shared" si="16"/>
        <v/>
      </c>
      <c r="BT50" s="409">
        <v>44</v>
      </c>
      <c r="BU50" s="93" t="str">
        <f>IF(ISNA(VLOOKUP($AP50,'8'!$B$13:RE$315,133,FALSE)),"",VLOOKUP($AP50,'8'!$B$13:RE$315,133,FALSE))</f>
        <v/>
      </c>
      <c r="BV50" s="93" t="str">
        <f>IF(ISNA(VLOOKUP($AP50,'8'!$B$13:RF$315,137,FALSE)),"",VLOOKUP($AP50,'8'!$B$13:RF$315,137,FALSE))</f>
        <v/>
      </c>
      <c r="BW50" s="93" t="str">
        <f>IF(ISNA(VLOOKUP($AP50,'8'!$B$13:RG$315,141,FALSE)),"",VLOOKUP($AP50,'8'!$B$13:RG$315,141,FALSE))</f>
        <v/>
      </c>
      <c r="BX50" s="93" t="str">
        <f>IF(ISNA(VLOOKUP($AP50,'8'!$B$13:RH$315,145,FALSE)),"",VLOOKUP($AP50,'8'!$B$13:RH$315,145,FALSE))</f>
        <v/>
      </c>
      <c r="BY50" s="93" t="str">
        <f t="shared" si="17"/>
        <v/>
      </c>
      <c r="BZ50" s="98"/>
      <c r="CA50" s="93" t="str">
        <f>IF(ISNA(VLOOKUP($AP50,'8'!$B$13:RE$315,155,FALSE)),"",VLOOKUP($AP50,'8'!$B$13:RE$315,155,FALSE))</f>
        <v/>
      </c>
      <c r="CB50" s="93" t="str">
        <f>IF(ISNA(VLOOKUP($AP50,'8'!$B$13:RF$315,156,FALSE)),"",VLOOKUP($AP50,'8'!$B$13:RF$315,156,FALSE))</f>
        <v/>
      </c>
      <c r="CC50" s="93" t="str">
        <f>IF(ISNA(VLOOKUP($AP50,'8'!$B$13:RG$315,157,FALSE)),"",VLOOKUP($AP50,'8'!$B$13:RG$315,157,FALSE))</f>
        <v/>
      </c>
      <c r="CD50" s="93" t="str">
        <f>IF(ISNA(VLOOKUP($AP50,'8'!$B$13:RH$315,158,FALSE)),"",VLOOKUP($AP50,'8'!$B$13:RH$315,158,FALSE))</f>
        <v/>
      </c>
      <c r="CE50" s="93" t="str">
        <f>IF(ISNA(VLOOKUP($AP50,'8'!$B$13:RI$315,159,FALSE)),"",VLOOKUP($AP50,'8'!$B$13:RI$315,159,FALSE))</f>
        <v/>
      </c>
      <c r="CF50" s="93" t="str">
        <f>IF(ISNA(VLOOKUP($AP50,'8'!$B$13:RJ$315,160,FALSE)),"",VLOOKUP($AP50,'8'!$B$13:RJ$315,160,FALSE))</f>
        <v/>
      </c>
      <c r="CG50" s="93" t="str">
        <f>IF(ISNA(VLOOKUP($AP50,'8'!$B$13:RK$315,161,FALSE)),"",VLOOKUP($AP50,'8'!$B$13:RK$315,161,FALSE))</f>
        <v/>
      </c>
      <c r="CH50" s="93" t="str">
        <f>IF(ISNA(VLOOKUP($AP50,'8'!$B$13:RK$315,162,FALSE)),"",VLOOKUP($AP50,'8'!$B$13:RK$315,162,FALSE))</f>
        <v/>
      </c>
      <c r="CI50" s="93" t="str">
        <f>IF(ISNA(VLOOKUP($AP50,'8'!$B$13:RL$315,163,FALSE)),"",VLOOKUP($AP50,'8'!$B$13:RL$315,163,FALSE))</f>
        <v/>
      </c>
      <c r="CJ50" s="93" t="str">
        <f>IF(ISNA(VLOOKUP($AP50,'8'!$B$13:RM$315,164,FALSE)),"",VLOOKUP($AP50,'8'!$B$13:RM$315,164,FALSE))</f>
        <v/>
      </c>
      <c r="CK50" s="93" t="str">
        <f>IF(ISNA(VLOOKUP($AP50,'8'!$B$13:RN$315,165,FALSE)),"",VLOOKUP($AP50,'8'!$B$13:RN$315,165,FALSE))</f>
        <v/>
      </c>
      <c r="CL50" s="93" t="str">
        <f>IF(ISNA(VLOOKUP($AP50,'8'!$B$13:RO$315,166,FALSE)),"",VLOOKUP($AP50,'8'!$B$13:RO$315,166,FALSE))</f>
        <v/>
      </c>
      <c r="CM50" s="93" t="str">
        <f>IF(ISNA(VLOOKUP($AP50,'8'!$B$13:RP$315,167,FALSE)),"",VLOOKUP($AP50,'8'!$B$13:RP$315,167,FALSE))</f>
        <v/>
      </c>
      <c r="CN50" s="93" t="str">
        <f>IF(ISNA(VLOOKUP($AP50,'8'!$B$13:RQ$315,168,FALSE)),"",VLOOKUP($AP50,'8'!$B$13:RQ$315,168,FALSE))</f>
        <v/>
      </c>
      <c r="CO50" s="93" t="str">
        <f>IF(ISNA(VLOOKUP($AP50,'8'!$B$13:RR$315,169,FALSE)),"",VLOOKUP($AP50,'8'!$B$13:RR$315,169,FALSE))</f>
        <v/>
      </c>
      <c r="CP50" s="93" t="str">
        <f>IF(ISNA(VLOOKUP($AP50,'8'!$B$13:RS$315,170,FALSE)),"",VLOOKUP($AP50,'8'!$B$13:RS$315,170,FALSE))</f>
        <v/>
      </c>
      <c r="CQ50" s="93" t="str">
        <f>IF(ISNA(VLOOKUP($AP50,'8'!$B$13:RT$315,171,FALSE)),"",VLOOKUP($AP50,'8'!$B$13:RT$315,171,FALSE))</f>
        <v/>
      </c>
      <c r="CR50" s="93" t="str">
        <f>IF(ISNA(VLOOKUP($AP50,'8'!$B$13:RU$315,172,FALSE)),"",VLOOKUP($AP50,'8'!$B$13:RU$315,172,FALSE))</f>
        <v/>
      </c>
      <c r="CS50" s="93" t="str">
        <f>IF(ISNA(VLOOKUP($AP50,'8'!$B$13:RV$315,173,FALSE)),"",VLOOKUP($AP50,'8'!$B$13:RV$315,173,FALSE))</f>
        <v/>
      </c>
      <c r="CT50" s="93" t="str">
        <f>IF(ISNA(VLOOKUP($AP50,'8'!$B$13:RW$375,174,FALSE)),"",VLOOKUP($AP50,'8'!$B$13:RW$375,174,FALSE))</f>
        <v/>
      </c>
      <c r="CU50" s="93" t="str">
        <f>IF(ISNA(VLOOKUP($AP50,'8'!$B$13:RX$315,175,FALSE)),"",VLOOKUP($AP50,'8'!$B$13:RX$315,175,FALSE))</f>
        <v/>
      </c>
    </row>
    <row r="51" spans="1:99" ht="16.5" customHeight="1">
      <c r="A51" s="409">
        <v>42</v>
      </c>
      <c r="B51" s="431" t="str">
        <f>IF(AND(H$3=""),"",IF(ISNA(VLOOKUP(C51,'8'!$B$13:PZ$315,2,FALSE)),"",VLOOKUP(C51,'8'!$B$13:PZ$315,2,FALSE)))</f>
        <v/>
      </c>
      <c r="C51" s="429" t="str">
        <f>IF(AND(H$3=""),"",IF(AND('8'!B54=""),"",'8'!B54))</f>
        <v/>
      </c>
      <c r="D51" s="395"/>
      <c r="E51" s="93" t="str">
        <f t="shared" ref="E51:I51" si="21">IF(AND($H$3=""),"",IF(AND($H$3="Hindi"),AQ48,IF(AND($H$3="English"),AW48,IF(AND($H$3="Maths"),BC48,IF(AND($H$3="Sanskrit"),BI48,IF(AND($H$3="Science"),BO48,IF(AND($H$3="Social Science"),BU48,"")))))))</f>
        <v/>
      </c>
      <c r="F51" s="93" t="str">
        <f t="shared" si="21"/>
        <v/>
      </c>
      <c r="G51" s="93" t="str">
        <f t="shared" si="21"/>
        <v/>
      </c>
      <c r="H51" s="93" t="str">
        <f t="shared" si="21"/>
        <v/>
      </c>
      <c r="I51" s="93" t="str">
        <f t="shared" si="21"/>
        <v/>
      </c>
      <c r="J51" s="97" t="str">
        <f t="shared" si="18"/>
        <v/>
      </c>
      <c r="K51" s="448"/>
      <c r="L51" s="424" t="str">
        <f t="shared" si="19"/>
        <v/>
      </c>
      <c r="T51" s="409">
        <v>42</v>
      </c>
      <c r="U51" s="426" t="str">
        <f>IF(AND(H$3=""),"",IF(ISNA(VLOOKUP(V51,'8'!$B$13:PZ$315,2,FALSE)),"",VLOOKUP(V51,'8'!$B$13:PZ$315,2,FALSE)))</f>
        <v/>
      </c>
      <c r="V51" s="427" t="str">
        <f>IF(AND(H$3=""),"",IF(AND('8'!B54=""),"",'8'!B54))</f>
        <v/>
      </c>
      <c r="W51" s="428" t="str">
        <f t="shared" ref="W51:W90" si="22">IF(AND(D51=""),"",D51)</f>
        <v/>
      </c>
      <c r="X51" s="466" t="str">
        <f>IF(AND(V51=""),"",IF(ISNA(VLOOKUP(V51,$AP$7:CV$94,43,FALSE)),"",VLOOKUP(V51,$AP$7:CV$94,43,FALSE)))</f>
        <v/>
      </c>
      <c r="Y51" s="466" t="str">
        <f>IF(AND(V51=""),"",IF(ISNA(VLOOKUP(V51,$AP$7:CV$94,44,FALSE)),"",VLOOKUP(V51,$AP$7:CV$94,44,FALSE)))</f>
        <v/>
      </c>
      <c r="Z51" s="466" t="str">
        <f>IF(AND(V51=""),"",IF(ISNA(VLOOKUP(V51,$AP$7:CV$94,50,FALSE)),"",VLOOKUP(V51,$AP$7:CV$94,50,FALSE)))</f>
        <v/>
      </c>
      <c r="AA51" s="466" t="str">
        <f>IF(AND(V51=""),"",IF(ISNA(VLOOKUP(V51,$AP$7:CV$94,51,FALSE)),"",VLOOKUP(V51,$AP$7:CV$94,51,FALSE)))</f>
        <v/>
      </c>
      <c r="AB51" s="466" t="str">
        <f>IF(AND(V51=""),"",IF(ISNA(VLOOKUP(V51,$AP$7:CV$94,57,FALSE)),"",VLOOKUP(V51,$AP$7:CV$94,57,FALSE)))</f>
        <v/>
      </c>
      <c r="AC51" s="466" t="str">
        <f>IF(AND(V51=""),"",IF(ISNA(VLOOKUP(V51,$AP$7:CV$94,58,FALSE)),"",VLOOKUP(V51,$AP$7:CV$94,58,FALSE)))</f>
        <v/>
      </c>
      <c r="AD51" s="427"/>
      <c r="AG51" s="50" t="str">
        <f t="shared" si="9"/>
        <v/>
      </c>
      <c r="AH51" s="50" t="str">
        <f t="shared" si="10"/>
        <v/>
      </c>
      <c r="AI51" s="313" t="str">
        <f t="shared" si="20"/>
        <v/>
      </c>
      <c r="AM51" s="313" t="str">
        <f>IF(B51="","",IF(I51&gt;95,"20",IF(I51&gt;90,"19",IF(I51&gt;85,"18",IF(I51&gt;80,"17",IF(I51&gt;75,"16",IF(I51&gt;70,"15",IF(I51&gt;65,"14",IF(I51&gt;60,"13",IF(I51&gt;55,"12",IF(I51&gt;50,"11",IF(I51&gt;45,"10",IF(I51&gt;40,"9",IF(I51&gt;35,"8",IF(I51&gt;30,"7",IF(I51&gt;25,"6",IF(I51&gt;20,"5",IF(I51&gt;15,"4",IF(I51&gt;10,"3",IF(I51&gt;5,"2",IF(I51&gt;1,"1",IF(I51&lt;1,"0"))))))))))))))))))))))</f>
        <v/>
      </c>
      <c r="AO51" s="409">
        <v>45</v>
      </c>
      <c r="AP51" s="397"/>
      <c r="AQ51" s="93" t="str">
        <f>IF(ISNA(VLOOKUP($AP51,'8'!$B$13:PZ$315,8,FALSE)),"",VLOOKUP($AP51,'8'!$B$13:PZ$315,8,FALSE))</f>
        <v/>
      </c>
      <c r="AR51" s="93" t="str">
        <f>IF(ISNA(VLOOKUP($AP51,'8'!$B$13:QA$315,12,FALSE)),"",VLOOKUP($AP51,'8'!$B$13:QA$315,12,FALSE))</f>
        <v/>
      </c>
      <c r="AS51" s="93" t="str">
        <f>IF(ISNA(VLOOKUP($AP51,'8'!$B$13:QB$315,16,FALSE)),"",VLOOKUP($AP51,'8'!$B$13:QB$315,16,FALSE))</f>
        <v/>
      </c>
      <c r="AT51" s="93" t="str">
        <f>IF(ISNA(VLOOKUP($AP51,'8'!$B$13:QC$315,20,FALSE)),"",VLOOKUP($AP51,'8'!$B$13:QC$315,20,FALSE))</f>
        <v/>
      </c>
      <c r="AU51" s="93" t="str">
        <f t="shared" si="12"/>
        <v/>
      </c>
      <c r="AV51" s="409">
        <v>45</v>
      </c>
      <c r="AW51" s="93" t="str">
        <f>IF(ISNA(VLOOKUP($AP51,'8'!$B$13:QF$315,33,FALSE)),"",VLOOKUP($AP51,'8'!$B$13:QF$315,33,FALSE))</f>
        <v/>
      </c>
      <c r="AX51" s="93" t="str">
        <f>IF(ISNA(VLOOKUP($AP51,'8'!$B$13:QG$315,37,FALSE)),"",VLOOKUP($AP51,'8'!$B$13:QG$315,37,FALSE))</f>
        <v/>
      </c>
      <c r="AY51" s="93" t="str">
        <f>IF(ISNA(VLOOKUP($AP51,'8'!$B$13:QH$315,41,FALSE)),"",VLOOKUP($AP51,'8'!$B$13:QH$315,41,FALSE))</f>
        <v/>
      </c>
      <c r="AZ51" s="93" t="str">
        <f>IF(ISNA(VLOOKUP($AP51,'8'!$B$13:QI$315,45,FALSE)),"",VLOOKUP($AP51,'8'!$B$13:QI$315,45,FALSE))</f>
        <v/>
      </c>
      <c r="BA51" s="93" t="str">
        <f t="shared" si="13"/>
        <v/>
      </c>
      <c r="BB51" s="409">
        <v>45</v>
      </c>
      <c r="BC51" s="93" t="str">
        <f>IF(ISNA(VLOOKUP($AP51,'8'!$B$13:QL$315,58,FALSE)),"",VLOOKUP($AP51,'8'!$B$13:QL$315,58,FALSE))</f>
        <v/>
      </c>
      <c r="BD51" s="93" t="str">
        <f>IF(ISNA(VLOOKUP($AP51,'8'!$B$13:QM$315,62,FALSE)),"",VLOOKUP($AP51,'8'!$B$13:QM$315,62,FALSE))</f>
        <v/>
      </c>
      <c r="BE51" s="93" t="str">
        <f>IF(ISNA(VLOOKUP($AP51,'8'!$B$13:QN$315,66,FALSE)),"",VLOOKUP($AP51,'8'!$B$13:QN$315,66,FALSE))</f>
        <v/>
      </c>
      <c r="BF51" s="93" t="str">
        <f>IF(ISNA(VLOOKUP($AP51,'8'!$B$13:QO$315,70,FALSE)),"",VLOOKUP($AP51,'8'!$B$13:QO$315,70,FALSE))</f>
        <v/>
      </c>
      <c r="BG51" s="93" t="str">
        <f t="shared" si="14"/>
        <v/>
      </c>
      <c r="BH51" s="409">
        <v>45</v>
      </c>
      <c r="BI51" s="93" t="str">
        <f>IF(ISNA(VLOOKUP($AP51,'8'!$B$13:QR$315,83,FALSE)),"",VLOOKUP($AP51,'8'!$B$13:QR$315,83,FALSE))</f>
        <v/>
      </c>
      <c r="BJ51" s="93" t="str">
        <f>IF(ISNA(VLOOKUP($AP51,'8'!$B$13:QS$315,87,FALSE)),"",VLOOKUP($AP51,'8'!$B$13:QS$315,87,FALSE))</f>
        <v/>
      </c>
      <c r="BK51" s="93" t="str">
        <f>IF(ISNA(VLOOKUP($AP51,'8'!$B$13:QT$315,91,FALSE)),"",VLOOKUP($AP51,'8'!$B$13:QT$315,91,FALSE))</f>
        <v/>
      </c>
      <c r="BL51" s="93" t="str">
        <f>IF(ISNA(VLOOKUP($AP51,'8'!$B$13:QU$315,95,FALSE)),"",VLOOKUP($AP51,'8'!$B$13:QU$315,95,FALSE))</f>
        <v/>
      </c>
      <c r="BM51" s="93" t="str">
        <f t="shared" si="15"/>
        <v/>
      </c>
      <c r="BN51" s="409">
        <v>45</v>
      </c>
      <c r="BO51" s="93" t="str">
        <f>IF(ISNA(VLOOKUP($AP51,'8'!$B$13:QY$315,108,FALSE)),"",VLOOKUP($AP51,'8'!$B$13:QY$315,108,FALSE))</f>
        <v/>
      </c>
      <c r="BP51" s="93" t="str">
        <f>IF(ISNA(VLOOKUP($AP51,'8'!$B$13:QZ$315,112,FALSE)),"",VLOOKUP($AP51,'8'!$B$13:QZ$315,112,FALSE))</f>
        <v/>
      </c>
      <c r="BQ51" s="93" t="str">
        <f>IF(ISNA(VLOOKUP($AP51,'8'!$B$13:RA$315,116,FALSE)),"",VLOOKUP($AP51,'8'!$B$13:RA$315,116,FALSE))</f>
        <v/>
      </c>
      <c r="BR51" s="93" t="str">
        <f>IF(ISNA(VLOOKUP($AP51,'8'!$B$13:RB$315,120,FALSE)),"",VLOOKUP($AP51,'8'!$B$13:RB$315,120,FALSE))</f>
        <v/>
      </c>
      <c r="BS51" s="93" t="str">
        <f t="shared" si="16"/>
        <v/>
      </c>
      <c r="BT51" s="409">
        <v>45</v>
      </c>
      <c r="BU51" s="93" t="str">
        <f>IF(ISNA(VLOOKUP($AP51,'8'!$B$13:RE$315,133,FALSE)),"",VLOOKUP($AP51,'8'!$B$13:RE$315,133,FALSE))</f>
        <v/>
      </c>
      <c r="BV51" s="93" t="str">
        <f>IF(ISNA(VLOOKUP($AP51,'8'!$B$13:RF$315,137,FALSE)),"",VLOOKUP($AP51,'8'!$B$13:RF$315,137,FALSE))</f>
        <v/>
      </c>
      <c r="BW51" s="93" t="str">
        <f>IF(ISNA(VLOOKUP($AP51,'8'!$B$13:RG$315,141,FALSE)),"",VLOOKUP($AP51,'8'!$B$13:RG$315,141,FALSE))</f>
        <v/>
      </c>
      <c r="BX51" s="93" t="str">
        <f>IF(ISNA(VLOOKUP($AP51,'8'!$B$13:RH$315,145,FALSE)),"",VLOOKUP($AP51,'8'!$B$13:RH$315,145,FALSE))</f>
        <v/>
      </c>
      <c r="BY51" s="93" t="str">
        <f t="shared" si="17"/>
        <v/>
      </c>
      <c r="BZ51" s="98"/>
      <c r="CA51" s="93" t="str">
        <f>IF(ISNA(VLOOKUP($AP51,'8'!$B$13:RE$315,155,FALSE)),"",VLOOKUP($AP51,'8'!$B$13:RE$315,155,FALSE))</f>
        <v/>
      </c>
      <c r="CB51" s="93" t="str">
        <f>IF(ISNA(VLOOKUP($AP51,'8'!$B$13:RF$315,156,FALSE)),"",VLOOKUP($AP51,'8'!$B$13:RF$315,156,FALSE))</f>
        <v/>
      </c>
      <c r="CC51" s="93" t="str">
        <f>IF(ISNA(VLOOKUP($AP51,'8'!$B$13:RG$315,157,FALSE)),"",VLOOKUP($AP51,'8'!$B$13:RG$315,157,FALSE))</f>
        <v/>
      </c>
      <c r="CD51" s="93" t="str">
        <f>IF(ISNA(VLOOKUP($AP51,'8'!$B$13:RH$315,158,FALSE)),"",VLOOKUP($AP51,'8'!$B$13:RH$315,158,FALSE))</f>
        <v/>
      </c>
      <c r="CE51" s="93" t="str">
        <f>IF(ISNA(VLOOKUP($AP51,'8'!$B$13:RI$315,159,FALSE)),"",VLOOKUP($AP51,'8'!$B$13:RI$315,159,FALSE))</f>
        <v/>
      </c>
      <c r="CF51" s="93" t="str">
        <f>IF(ISNA(VLOOKUP($AP51,'8'!$B$13:RJ$315,160,FALSE)),"",VLOOKUP($AP51,'8'!$B$13:RJ$315,160,FALSE))</f>
        <v/>
      </c>
      <c r="CG51" s="93" t="str">
        <f>IF(ISNA(VLOOKUP($AP51,'8'!$B$13:RK$315,161,FALSE)),"",VLOOKUP($AP51,'8'!$B$13:RK$315,161,FALSE))</f>
        <v/>
      </c>
      <c r="CH51" s="93" t="str">
        <f>IF(ISNA(VLOOKUP($AP51,'8'!$B$13:RK$315,162,FALSE)),"",VLOOKUP($AP51,'8'!$B$13:RK$315,162,FALSE))</f>
        <v/>
      </c>
      <c r="CI51" s="93" t="str">
        <f>IF(ISNA(VLOOKUP($AP51,'8'!$B$13:RL$315,163,FALSE)),"",VLOOKUP($AP51,'8'!$B$13:RL$315,163,FALSE))</f>
        <v/>
      </c>
      <c r="CJ51" s="93" t="str">
        <f>IF(ISNA(VLOOKUP($AP51,'8'!$B$13:RM$315,164,FALSE)),"",VLOOKUP($AP51,'8'!$B$13:RM$315,164,FALSE))</f>
        <v/>
      </c>
      <c r="CK51" s="93" t="str">
        <f>IF(ISNA(VLOOKUP($AP51,'8'!$B$13:RN$315,165,FALSE)),"",VLOOKUP($AP51,'8'!$B$13:RN$315,165,FALSE))</f>
        <v/>
      </c>
      <c r="CL51" s="93" t="str">
        <f>IF(ISNA(VLOOKUP($AP51,'8'!$B$13:RO$315,166,FALSE)),"",VLOOKUP($AP51,'8'!$B$13:RO$315,166,FALSE))</f>
        <v/>
      </c>
      <c r="CM51" s="93" t="str">
        <f>IF(ISNA(VLOOKUP($AP51,'8'!$B$13:RP$315,167,FALSE)),"",VLOOKUP($AP51,'8'!$B$13:RP$315,167,FALSE))</f>
        <v/>
      </c>
      <c r="CN51" s="93" t="str">
        <f>IF(ISNA(VLOOKUP($AP51,'8'!$B$13:RQ$315,168,FALSE)),"",VLOOKUP($AP51,'8'!$B$13:RQ$315,168,FALSE))</f>
        <v/>
      </c>
      <c r="CO51" s="93" t="str">
        <f>IF(ISNA(VLOOKUP($AP51,'8'!$B$13:RR$315,169,FALSE)),"",VLOOKUP($AP51,'8'!$B$13:RR$315,169,FALSE))</f>
        <v/>
      </c>
      <c r="CP51" s="93" t="str">
        <f>IF(ISNA(VLOOKUP($AP51,'8'!$B$13:RS$315,170,FALSE)),"",VLOOKUP($AP51,'8'!$B$13:RS$315,170,FALSE))</f>
        <v/>
      </c>
      <c r="CQ51" s="93" t="str">
        <f>IF(ISNA(VLOOKUP($AP51,'8'!$B$13:RT$315,171,FALSE)),"",VLOOKUP($AP51,'8'!$B$13:RT$315,171,FALSE))</f>
        <v/>
      </c>
      <c r="CR51" s="93" t="str">
        <f>IF(ISNA(VLOOKUP($AP51,'8'!$B$13:RU$315,172,FALSE)),"",VLOOKUP($AP51,'8'!$B$13:RU$315,172,FALSE))</f>
        <v/>
      </c>
      <c r="CS51" s="93" t="str">
        <f>IF(ISNA(VLOOKUP($AP51,'8'!$B$13:RV$315,173,FALSE)),"",VLOOKUP($AP51,'8'!$B$13:RV$315,173,FALSE))</f>
        <v/>
      </c>
      <c r="CT51" s="93" t="str">
        <f>IF(ISNA(VLOOKUP($AP51,'8'!$B$13:RW$375,174,FALSE)),"",VLOOKUP($AP51,'8'!$B$13:RW$375,174,FALSE))</f>
        <v/>
      </c>
      <c r="CU51" s="93" t="str">
        <f>IF(ISNA(VLOOKUP($AP51,'8'!$B$13:RX$315,175,FALSE)),"",VLOOKUP($AP51,'8'!$B$13:RX$315,175,FALSE))</f>
        <v/>
      </c>
    </row>
    <row r="52" spans="1:99" ht="16.5" customHeight="1">
      <c r="A52" s="409">
        <v>43</v>
      </c>
      <c r="B52" s="431" t="str">
        <f>IF(AND(H$3=""),"",IF(ISNA(VLOOKUP(C52,'8'!$B$13:PZ$315,2,FALSE)),"",VLOOKUP(C52,'8'!$B$13:PZ$315,2,FALSE)))</f>
        <v/>
      </c>
      <c r="C52" s="429" t="str">
        <f>IF(AND(H$3=""),"",IF(AND('8'!B55=""),"",'8'!B55))</f>
        <v/>
      </c>
      <c r="D52" s="395"/>
      <c r="E52" s="93" t="str">
        <f t="shared" ref="E52:I52" si="23">IF(AND($H$3=""),"",IF(AND($H$3="Hindi"),AQ49,IF(AND($H$3="English"),AW49,IF(AND($H$3="Maths"),BC49,IF(AND($H$3="Sanskrit"),BI49,IF(AND($H$3="Science"),BO49,IF(AND($H$3="Social Science"),BU49,"")))))))</f>
        <v/>
      </c>
      <c r="F52" s="93" t="str">
        <f t="shared" si="23"/>
        <v/>
      </c>
      <c r="G52" s="93" t="str">
        <f t="shared" si="23"/>
        <v/>
      </c>
      <c r="H52" s="93" t="str">
        <f t="shared" si="23"/>
        <v/>
      </c>
      <c r="I52" s="93" t="str">
        <f t="shared" si="23"/>
        <v/>
      </c>
      <c r="J52" s="97" t="str">
        <f t="shared" si="18"/>
        <v/>
      </c>
      <c r="K52" s="448"/>
      <c r="L52" s="424" t="str">
        <f t="shared" si="19"/>
        <v/>
      </c>
      <c r="T52" s="409">
        <v>43</v>
      </c>
      <c r="U52" s="426" t="str">
        <f>IF(AND(H$3=""),"",IF(ISNA(VLOOKUP(V52,'8'!$B$13:PZ$315,2,FALSE)),"",VLOOKUP(V52,'8'!$B$13:PZ$315,2,FALSE)))</f>
        <v/>
      </c>
      <c r="V52" s="427" t="str">
        <f>IF(AND(H$3=""),"",IF(AND('8'!B55=""),"",'8'!B55))</f>
        <v/>
      </c>
      <c r="W52" s="428" t="str">
        <f t="shared" si="22"/>
        <v/>
      </c>
      <c r="X52" s="466" t="str">
        <f>IF(AND(V52=""),"",IF(ISNA(VLOOKUP(V52,$AP$7:CV$94,43,FALSE)),"",VLOOKUP(V52,$AP$7:CV$94,43,FALSE)))</f>
        <v/>
      </c>
      <c r="Y52" s="466" t="str">
        <f>IF(AND(V52=""),"",IF(ISNA(VLOOKUP(V52,$AP$7:CV$94,44,FALSE)),"",VLOOKUP(V52,$AP$7:CV$94,44,FALSE)))</f>
        <v/>
      </c>
      <c r="Z52" s="466" t="str">
        <f>IF(AND(V52=""),"",IF(ISNA(VLOOKUP(V52,$AP$7:CV$94,50,FALSE)),"",VLOOKUP(V52,$AP$7:CV$94,50,FALSE)))</f>
        <v/>
      </c>
      <c r="AA52" s="466" t="str">
        <f>IF(AND(V52=""),"",IF(ISNA(VLOOKUP(V52,$AP$7:CV$94,51,FALSE)),"",VLOOKUP(V52,$AP$7:CV$94,51,FALSE)))</f>
        <v/>
      </c>
      <c r="AB52" s="466" t="str">
        <f>IF(AND(V52=""),"",IF(ISNA(VLOOKUP(V52,$AP$7:CV$94,57,FALSE)),"",VLOOKUP(V52,$AP$7:CV$94,57,FALSE)))</f>
        <v/>
      </c>
      <c r="AC52" s="466" t="str">
        <f>IF(AND(V52=""),"",IF(ISNA(VLOOKUP(V52,$AP$7:CV$94,58,FALSE)),"",VLOOKUP(V52,$AP$7:CV$94,58,FALSE)))</f>
        <v/>
      </c>
      <c r="AD52" s="427"/>
      <c r="AG52" s="50" t="str">
        <f t="shared" si="9"/>
        <v/>
      </c>
      <c r="AH52" s="50" t="str">
        <f t="shared" si="10"/>
        <v/>
      </c>
      <c r="AI52" s="313" t="str">
        <f t="shared" si="20"/>
        <v/>
      </c>
      <c r="AM52" s="313" t="str">
        <f t="shared" si="11"/>
        <v/>
      </c>
      <c r="AO52" s="409">
        <v>46</v>
      </c>
      <c r="AP52" s="397"/>
      <c r="AQ52" s="93" t="str">
        <f>IF(ISNA(VLOOKUP($AP52,'8'!$B$13:PZ$315,8,FALSE)),"",VLOOKUP($AP52,'8'!$B$13:PZ$315,8,FALSE))</f>
        <v/>
      </c>
      <c r="AR52" s="93" t="str">
        <f>IF(ISNA(VLOOKUP($AP52,'8'!$B$13:QA$315,12,FALSE)),"",VLOOKUP($AP52,'8'!$B$13:QA$315,12,FALSE))</f>
        <v/>
      </c>
      <c r="AS52" s="93" t="str">
        <f>IF(ISNA(VLOOKUP($AP52,'8'!$B$13:QB$315,16,FALSE)),"",VLOOKUP($AP52,'8'!$B$13:QB$315,16,FALSE))</f>
        <v/>
      </c>
      <c r="AT52" s="93" t="str">
        <f>IF(ISNA(VLOOKUP($AP52,'8'!$B$13:QC$315,20,FALSE)),"",VLOOKUP($AP52,'8'!$B$13:QC$315,20,FALSE))</f>
        <v/>
      </c>
      <c r="AU52" s="93" t="str">
        <f t="shared" si="12"/>
        <v/>
      </c>
      <c r="AV52" s="409">
        <v>46</v>
      </c>
      <c r="AW52" s="93" t="str">
        <f>IF(ISNA(VLOOKUP($AP52,'8'!$B$13:QF$315,33,FALSE)),"",VLOOKUP($AP52,'8'!$B$13:QF$315,33,FALSE))</f>
        <v/>
      </c>
      <c r="AX52" s="93" t="str">
        <f>IF(ISNA(VLOOKUP($AP52,'8'!$B$13:QG$315,37,FALSE)),"",VLOOKUP($AP52,'8'!$B$13:QG$315,37,FALSE))</f>
        <v/>
      </c>
      <c r="AY52" s="93" t="str">
        <f>IF(ISNA(VLOOKUP($AP52,'8'!$B$13:QH$315,41,FALSE)),"",VLOOKUP($AP52,'8'!$B$13:QH$315,41,FALSE))</f>
        <v/>
      </c>
      <c r="AZ52" s="93" t="str">
        <f>IF(ISNA(VLOOKUP($AP52,'8'!$B$13:QI$315,45,FALSE)),"",VLOOKUP($AP52,'8'!$B$13:QI$315,45,FALSE))</f>
        <v/>
      </c>
      <c r="BA52" s="93" t="str">
        <f t="shared" si="13"/>
        <v/>
      </c>
      <c r="BB52" s="409">
        <v>46</v>
      </c>
      <c r="BC52" s="93" t="str">
        <f>IF(ISNA(VLOOKUP($AP52,'8'!$B$13:QL$315,58,FALSE)),"",VLOOKUP($AP52,'8'!$B$13:QL$315,58,FALSE))</f>
        <v/>
      </c>
      <c r="BD52" s="93" t="str">
        <f>IF(ISNA(VLOOKUP($AP52,'8'!$B$13:QM$315,62,FALSE)),"",VLOOKUP($AP52,'8'!$B$13:QM$315,62,FALSE))</f>
        <v/>
      </c>
      <c r="BE52" s="93" t="str">
        <f>IF(ISNA(VLOOKUP($AP52,'8'!$B$13:QN$315,66,FALSE)),"",VLOOKUP($AP52,'8'!$B$13:QN$315,66,FALSE))</f>
        <v/>
      </c>
      <c r="BF52" s="93" t="str">
        <f>IF(ISNA(VLOOKUP($AP52,'8'!$B$13:QO$315,70,FALSE)),"",VLOOKUP($AP52,'8'!$B$13:QO$315,70,FALSE))</f>
        <v/>
      </c>
      <c r="BG52" s="93" t="str">
        <f t="shared" si="14"/>
        <v/>
      </c>
      <c r="BH52" s="409">
        <v>46</v>
      </c>
      <c r="BI52" s="93" t="str">
        <f>IF(ISNA(VLOOKUP($AP52,'8'!$B$13:QR$315,83,FALSE)),"",VLOOKUP($AP52,'8'!$B$13:QR$315,83,FALSE))</f>
        <v/>
      </c>
      <c r="BJ52" s="93" t="str">
        <f>IF(ISNA(VLOOKUP($AP52,'8'!$B$13:QS$315,87,FALSE)),"",VLOOKUP($AP52,'8'!$B$13:QS$315,87,FALSE))</f>
        <v/>
      </c>
      <c r="BK52" s="93" t="str">
        <f>IF(ISNA(VLOOKUP($AP52,'8'!$B$13:QT$315,91,FALSE)),"",VLOOKUP($AP52,'8'!$B$13:QT$315,91,FALSE))</f>
        <v/>
      </c>
      <c r="BL52" s="93" t="str">
        <f>IF(ISNA(VLOOKUP($AP52,'8'!$B$13:QU$315,95,FALSE)),"",VLOOKUP($AP52,'8'!$B$13:QU$315,95,FALSE))</f>
        <v/>
      </c>
      <c r="BM52" s="93" t="str">
        <f t="shared" si="15"/>
        <v/>
      </c>
      <c r="BN52" s="409">
        <v>46</v>
      </c>
      <c r="BO52" s="93" t="str">
        <f>IF(ISNA(VLOOKUP($AP52,'8'!$B$13:QY$315,108,FALSE)),"",VLOOKUP($AP52,'8'!$B$13:QY$315,108,FALSE))</f>
        <v/>
      </c>
      <c r="BP52" s="93" t="str">
        <f>IF(ISNA(VLOOKUP($AP52,'8'!$B$13:QZ$315,112,FALSE)),"",VLOOKUP($AP52,'8'!$B$13:QZ$315,112,FALSE))</f>
        <v/>
      </c>
      <c r="BQ52" s="93" t="str">
        <f>IF(ISNA(VLOOKUP($AP52,'8'!$B$13:RA$315,116,FALSE)),"",VLOOKUP($AP52,'8'!$B$13:RA$315,116,FALSE))</f>
        <v/>
      </c>
      <c r="BR52" s="93" t="str">
        <f>IF(ISNA(VLOOKUP($AP52,'8'!$B$13:RB$315,120,FALSE)),"",VLOOKUP($AP52,'8'!$B$13:RB$315,120,FALSE))</f>
        <v/>
      </c>
      <c r="BS52" s="93" t="str">
        <f t="shared" si="16"/>
        <v/>
      </c>
      <c r="BT52" s="409">
        <v>46</v>
      </c>
      <c r="BU52" s="93" t="str">
        <f>IF(ISNA(VLOOKUP($AP52,'8'!$B$13:RE$315,133,FALSE)),"",VLOOKUP($AP52,'8'!$B$13:RE$315,133,FALSE))</f>
        <v/>
      </c>
      <c r="BV52" s="93" t="str">
        <f>IF(ISNA(VLOOKUP($AP52,'8'!$B$13:RF$315,137,FALSE)),"",VLOOKUP($AP52,'8'!$B$13:RF$315,137,FALSE))</f>
        <v/>
      </c>
      <c r="BW52" s="93" t="str">
        <f>IF(ISNA(VLOOKUP($AP52,'8'!$B$13:RG$315,141,FALSE)),"",VLOOKUP($AP52,'8'!$B$13:RG$315,141,FALSE))</f>
        <v/>
      </c>
      <c r="BX52" s="93" t="str">
        <f>IF(ISNA(VLOOKUP($AP52,'8'!$B$13:RH$315,145,FALSE)),"",VLOOKUP($AP52,'8'!$B$13:RH$315,145,FALSE))</f>
        <v/>
      </c>
      <c r="BY52" s="93" t="str">
        <f t="shared" si="17"/>
        <v/>
      </c>
      <c r="BZ52" s="98"/>
      <c r="CA52" s="93" t="str">
        <f>IF(ISNA(VLOOKUP($AP52,'8'!$B$13:RE$315,155,FALSE)),"",VLOOKUP($AP52,'8'!$B$13:RE$315,155,FALSE))</f>
        <v/>
      </c>
      <c r="CB52" s="93" t="str">
        <f>IF(ISNA(VLOOKUP($AP52,'8'!$B$13:RF$315,156,FALSE)),"",VLOOKUP($AP52,'8'!$B$13:RF$315,156,FALSE))</f>
        <v/>
      </c>
      <c r="CC52" s="93" t="str">
        <f>IF(ISNA(VLOOKUP($AP52,'8'!$B$13:RG$315,157,FALSE)),"",VLOOKUP($AP52,'8'!$B$13:RG$315,157,FALSE))</f>
        <v/>
      </c>
      <c r="CD52" s="93" t="str">
        <f>IF(ISNA(VLOOKUP($AP52,'8'!$B$13:RH$315,158,FALSE)),"",VLOOKUP($AP52,'8'!$B$13:RH$315,158,FALSE))</f>
        <v/>
      </c>
      <c r="CE52" s="93" t="str">
        <f>IF(ISNA(VLOOKUP($AP52,'8'!$B$13:RI$315,159,FALSE)),"",VLOOKUP($AP52,'8'!$B$13:RI$315,159,FALSE))</f>
        <v/>
      </c>
      <c r="CF52" s="93" t="str">
        <f>IF(ISNA(VLOOKUP($AP52,'8'!$B$13:RJ$315,160,FALSE)),"",VLOOKUP($AP52,'8'!$B$13:RJ$315,160,FALSE))</f>
        <v/>
      </c>
      <c r="CG52" s="93" t="str">
        <f>IF(ISNA(VLOOKUP($AP52,'8'!$B$13:RK$315,161,FALSE)),"",VLOOKUP($AP52,'8'!$B$13:RK$315,161,FALSE))</f>
        <v/>
      </c>
      <c r="CH52" s="93" t="str">
        <f>IF(ISNA(VLOOKUP($AP52,'8'!$B$13:RK$315,162,FALSE)),"",VLOOKUP($AP52,'8'!$B$13:RK$315,162,FALSE))</f>
        <v/>
      </c>
      <c r="CI52" s="93" t="str">
        <f>IF(ISNA(VLOOKUP($AP52,'8'!$B$13:RL$315,163,FALSE)),"",VLOOKUP($AP52,'8'!$B$13:RL$315,163,FALSE))</f>
        <v/>
      </c>
      <c r="CJ52" s="93" t="str">
        <f>IF(ISNA(VLOOKUP($AP52,'8'!$B$13:RM$315,164,FALSE)),"",VLOOKUP($AP52,'8'!$B$13:RM$315,164,FALSE))</f>
        <v/>
      </c>
      <c r="CK52" s="93" t="str">
        <f>IF(ISNA(VLOOKUP($AP52,'8'!$B$13:RN$315,165,FALSE)),"",VLOOKUP($AP52,'8'!$B$13:RN$315,165,FALSE))</f>
        <v/>
      </c>
      <c r="CL52" s="93" t="str">
        <f>IF(ISNA(VLOOKUP($AP52,'8'!$B$13:RO$315,166,FALSE)),"",VLOOKUP($AP52,'8'!$B$13:RO$315,166,FALSE))</f>
        <v/>
      </c>
      <c r="CM52" s="93" t="str">
        <f>IF(ISNA(VLOOKUP($AP52,'8'!$B$13:RP$315,167,FALSE)),"",VLOOKUP($AP52,'8'!$B$13:RP$315,167,FALSE))</f>
        <v/>
      </c>
      <c r="CN52" s="93" t="str">
        <f>IF(ISNA(VLOOKUP($AP52,'8'!$B$13:RQ$315,168,FALSE)),"",VLOOKUP($AP52,'8'!$B$13:RQ$315,168,FALSE))</f>
        <v/>
      </c>
      <c r="CO52" s="93" t="str">
        <f>IF(ISNA(VLOOKUP($AP52,'8'!$B$13:RR$315,169,FALSE)),"",VLOOKUP($AP52,'8'!$B$13:RR$315,169,FALSE))</f>
        <v/>
      </c>
      <c r="CP52" s="93" t="str">
        <f>IF(ISNA(VLOOKUP($AP52,'8'!$B$13:RS$315,170,FALSE)),"",VLOOKUP($AP52,'8'!$B$13:RS$315,170,FALSE))</f>
        <v/>
      </c>
      <c r="CQ52" s="93" t="str">
        <f>IF(ISNA(VLOOKUP($AP52,'8'!$B$13:RT$315,171,FALSE)),"",VLOOKUP($AP52,'8'!$B$13:RT$315,171,FALSE))</f>
        <v/>
      </c>
      <c r="CR52" s="93" t="str">
        <f>IF(ISNA(VLOOKUP($AP52,'8'!$B$13:RU$315,172,FALSE)),"",VLOOKUP($AP52,'8'!$B$13:RU$315,172,FALSE))</f>
        <v/>
      </c>
      <c r="CS52" s="93" t="str">
        <f>IF(ISNA(VLOOKUP($AP52,'8'!$B$13:RV$315,173,FALSE)),"",VLOOKUP($AP52,'8'!$B$13:RV$315,173,FALSE))</f>
        <v/>
      </c>
      <c r="CT52" s="93" t="str">
        <f>IF(ISNA(VLOOKUP($AP52,'8'!$B$13:RW$375,174,FALSE)),"",VLOOKUP($AP52,'8'!$B$13:RW$375,174,FALSE))</f>
        <v/>
      </c>
      <c r="CU52" s="93" t="str">
        <f>IF(ISNA(VLOOKUP($AP52,'8'!$B$13:RX$315,175,FALSE)),"",VLOOKUP($AP52,'8'!$B$13:RX$315,175,FALSE))</f>
        <v/>
      </c>
    </row>
    <row r="53" spans="1:99" ht="16.5" customHeight="1">
      <c r="A53" s="409">
        <v>44</v>
      </c>
      <c r="B53" s="431" t="str">
        <f>IF(AND(H$3=""),"",IF(ISNA(VLOOKUP(C53,'8'!$B$13:PZ$315,2,FALSE)),"",VLOOKUP(C53,'8'!$B$13:PZ$315,2,FALSE)))</f>
        <v/>
      </c>
      <c r="C53" s="429" t="str">
        <f>IF(AND(H$3=""),"",IF(AND('8'!B56=""),"",'8'!B56))</f>
        <v/>
      </c>
      <c r="D53" s="395"/>
      <c r="E53" s="93" t="str">
        <f t="shared" ref="E53:I53" si="24">IF(AND($H$3=""),"",IF(AND($H$3="Hindi"),AQ50,IF(AND($H$3="English"),AW50,IF(AND($H$3="Maths"),BC50,IF(AND($H$3="Sanskrit"),BI50,IF(AND($H$3="Science"),BO50,IF(AND($H$3="Social Science"),BU50,"")))))))</f>
        <v/>
      </c>
      <c r="F53" s="93" t="str">
        <f t="shared" si="24"/>
        <v/>
      </c>
      <c r="G53" s="93" t="str">
        <f t="shared" si="24"/>
        <v/>
      </c>
      <c r="H53" s="93" t="str">
        <f t="shared" si="24"/>
        <v/>
      </c>
      <c r="I53" s="93" t="str">
        <f t="shared" si="24"/>
        <v/>
      </c>
      <c r="J53" s="97" t="str">
        <f t="shared" si="18"/>
        <v/>
      </c>
      <c r="K53" s="448"/>
      <c r="L53" s="424" t="str">
        <f t="shared" si="19"/>
        <v/>
      </c>
      <c r="T53" s="409">
        <v>44</v>
      </c>
      <c r="U53" s="426" t="str">
        <f>IF(AND(H$3=""),"",IF(ISNA(VLOOKUP(V53,'8'!$B$13:PZ$315,2,FALSE)),"",VLOOKUP(V53,'8'!$B$13:PZ$315,2,FALSE)))</f>
        <v/>
      </c>
      <c r="V53" s="427" t="str">
        <f>IF(AND(H$3=""),"",IF(AND('8'!B56=""),"",'8'!B56))</f>
        <v/>
      </c>
      <c r="W53" s="428" t="str">
        <f t="shared" si="22"/>
        <v/>
      </c>
      <c r="X53" s="466" t="str">
        <f>IF(AND(V53=""),"",IF(ISNA(VLOOKUP(V53,$AP$7:CV$94,43,FALSE)),"",VLOOKUP(V53,$AP$7:CV$94,43,FALSE)))</f>
        <v/>
      </c>
      <c r="Y53" s="466" t="str">
        <f>IF(AND(V53=""),"",IF(ISNA(VLOOKUP(V53,$AP$7:CV$94,44,FALSE)),"",VLOOKUP(V53,$AP$7:CV$94,44,FALSE)))</f>
        <v/>
      </c>
      <c r="Z53" s="466" t="str">
        <f>IF(AND(V53=""),"",IF(ISNA(VLOOKUP(V53,$AP$7:CV$94,50,FALSE)),"",VLOOKUP(V53,$AP$7:CV$94,50,FALSE)))</f>
        <v/>
      </c>
      <c r="AA53" s="466" t="str">
        <f>IF(AND(V53=""),"",IF(ISNA(VLOOKUP(V53,$AP$7:CV$94,51,FALSE)),"",VLOOKUP(V53,$AP$7:CV$94,51,FALSE)))</f>
        <v/>
      </c>
      <c r="AB53" s="466" t="str">
        <f>IF(AND(V53=""),"",IF(ISNA(VLOOKUP(V53,$AP$7:CV$94,57,FALSE)),"",VLOOKUP(V53,$AP$7:CV$94,57,FALSE)))</f>
        <v/>
      </c>
      <c r="AC53" s="466" t="str">
        <f>IF(AND(V53=""),"",IF(ISNA(VLOOKUP(V53,$AP$7:CV$94,58,FALSE)),"",VLOOKUP(V53,$AP$7:CV$94,58,FALSE)))</f>
        <v/>
      </c>
      <c r="AD53" s="427"/>
      <c r="AG53" s="50" t="str">
        <f t="shared" si="9"/>
        <v/>
      </c>
      <c r="AH53" s="50" t="str">
        <f t="shared" si="10"/>
        <v/>
      </c>
      <c r="AI53" s="313" t="str">
        <f t="shared" si="20"/>
        <v/>
      </c>
      <c r="AM53" s="313" t="str">
        <f t="shared" si="11"/>
        <v/>
      </c>
      <c r="AO53" s="409">
        <v>47</v>
      </c>
      <c r="AP53" s="397"/>
      <c r="AQ53" s="93" t="str">
        <f>IF(ISNA(VLOOKUP($AP53,'8'!$B$13:PZ$315,8,FALSE)),"",VLOOKUP($AP53,'8'!$B$13:PZ$315,8,FALSE))</f>
        <v/>
      </c>
      <c r="AR53" s="93" t="str">
        <f>IF(ISNA(VLOOKUP($AP53,'8'!$B$13:QA$315,12,FALSE)),"",VLOOKUP($AP53,'8'!$B$13:QA$315,12,FALSE))</f>
        <v/>
      </c>
      <c r="AS53" s="93" t="str">
        <f>IF(ISNA(VLOOKUP($AP53,'8'!$B$13:QB$315,16,FALSE)),"",VLOOKUP($AP53,'8'!$B$13:QB$315,16,FALSE))</f>
        <v/>
      </c>
      <c r="AT53" s="93" t="str">
        <f>IF(ISNA(VLOOKUP($AP53,'8'!$B$13:QC$315,20,FALSE)),"",VLOOKUP($AP53,'8'!$B$13:QC$315,20,FALSE))</f>
        <v/>
      </c>
      <c r="AU53" s="93" t="str">
        <f t="shared" si="12"/>
        <v/>
      </c>
      <c r="AV53" s="409">
        <v>47</v>
      </c>
      <c r="AW53" s="93" t="str">
        <f>IF(ISNA(VLOOKUP($AP53,'8'!$B$13:QF$315,33,FALSE)),"",VLOOKUP($AP53,'8'!$B$13:QF$315,33,FALSE))</f>
        <v/>
      </c>
      <c r="AX53" s="93" t="str">
        <f>IF(ISNA(VLOOKUP($AP53,'8'!$B$13:QG$315,37,FALSE)),"",VLOOKUP($AP53,'8'!$B$13:QG$315,37,FALSE))</f>
        <v/>
      </c>
      <c r="AY53" s="93" t="str">
        <f>IF(ISNA(VLOOKUP($AP53,'8'!$B$13:QH$315,41,FALSE)),"",VLOOKUP($AP53,'8'!$B$13:QH$315,41,FALSE))</f>
        <v/>
      </c>
      <c r="AZ53" s="93" t="str">
        <f>IF(ISNA(VLOOKUP($AP53,'8'!$B$13:QI$315,45,FALSE)),"",VLOOKUP($AP53,'8'!$B$13:QI$315,45,FALSE))</f>
        <v/>
      </c>
      <c r="BA53" s="93" t="str">
        <f t="shared" si="13"/>
        <v/>
      </c>
      <c r="BB53" s="409">
        <v>47</v>
      </c>
      <c r="BC53" s="93" t="str">
        <f>IF(ISNA(VLOOKUP($AP53,'8'!$B$13:QL$315,58,FALSE)),"",VLOOKUP($AP53,'8'!$B$13:QL$315,58,FALSE))</f>
        <v/>
      </c>
      <c r="BD53" s="93" t="str">
        <f>IF(ISNA(VLOOKUP($AP53,'8'!$B$13:QM$315,62,FALSE)),"",VLOOKUP($AP53,'8'!$B$13:QM$315,62,FALSE))</f>
        <v/>
      </c>
      <c r="BE53" s="93" t="str">
        <f>IF(ISNA(VLOOKUP($AP53,'8'!$B$13:QN$315,66,FALSE)),"",VLOOKUP($AP53,'8'!$B$13:QN$315,66,FALSE))</f>
        <v/>
      </c>
      <c r="BF53" s="93" t="str">
        <f>IF(ISNA(VLOOKUP($AP53,'8'!$B$13:QO$315,70,FALSE)),"",VLOOKUP($AP53,'8'!$B$13:QO$315,70,FALSE))</f>
        <v/>
      </c>
      <c r="BG53" s="93" t="str">
        <f t="shared" si="14"/>
        <v/>
      </c>
      <c r="BH53" s="409">
        <v>47</v>
      </c>
      <c r="BI53" s="93" t="str">
        <f>IF(ISNA(VLOOKUP($AP53,'8'!$B$13:QR$315,83,FALSE)),"",VLOOKUP($AP53,'8'!$B$13:QR$315,83,FALSE))</f>
        <v/>
      </c>
      <c r="BJ53" s="93" t="str">
        <f>IF(ISNA(VLOOKUP($AP53,'8'!$B$13:QS$315,87,FALSE)),"",VLOOKUP($AP53,'8'!$B$13:QS$315,87,FALSE))</f>
        <v/>
      </c>
      <c r="BK53" s="93" t="str">
        <f>IF(ISNA(VLOOKUP($AP53,'8'!$B$13:QT$315,91,FALSE)),"",VLOOKUP($AP53,'8'!$B$13:QT$315,91,FALSE))</f>
        <v/>
      </c>
      <c r="BL53" s="93" t="str">
        <f>IF(ISNA(VLOOKUP($AP53,'8'!$B$13:QU$315,95,FALSE)),"",VLOOKUP($AP53,'8'!$B$13:QU$315,95,FALSE))</f>
        <v/>
      </c>
      <c r="BM53" s="93" t="str">
        <f t="shared" si="15"/>
        <v/>
      </c>
      <c r="BN53" s="409">
        <v>47</v>
      </c>
      <c r="BO53" s="93" t="str">
        <f>IF(ISNA(VLOOKUP($AP53,'8'!$B$13:QY$315,108,FALSE)),"",VLOOKUP($AP53,'8'!$B$13:QY$315,108,FALSE))</f>
        <v/>
      </c>
      <c r="BP53" s="93" t="str">
        <f>IF(ISNA(VLOOKUP($AP53,'8'!$B$13:QZ$315,112,FALSE)),"",VLOOKUP($AP53,'8'!$B$13:QZ$315,112,FALSE))</f>
        <v/>
      </c>
      <c r="BQ53" s="93" t="str">
        <f>IF(ISNA(VLOOKUP($AP53,'8'!$B$13:RA$315,116,FALSE)),"",VLOOKUP($AP53,'8'!$B$13:RA$315,116,FALSE))</f>
        <v/>
      </c>
      <c r="BR53" s="93" t="str">
        <f>IF(ISNA(VLOOKUP($AP53,'8'!$B$13:RB$315,120,FALSE)),"",VLOOKUP($AP53,'8'!$B$13:RB$315,120,FALSE))</f>
        <v/>
      </c>
      <c r="BS53" s="93" t="str">
        <f t="shared" si="16"/>
        <v/>
      </c>
      <c r="BT53" s="409">
        <v>47</v>
      </c>
      <c r="BU53" s="93" t="str">
        <f>IF(ISNA(VLOOKUP($AP53,'8'!$B$13:RE$315,133,FALSE)),"",VLOOKUP($AP53,'8'!$B$13:RE$315,133,FALSE))</f>
        <v/>
      </c>
      <c r="BV53" s="93" t="str">
        <f>IF(ISNA(VLOOKUP($AP53,'8'!$B$13:RF$315,137,FALSE)),"",VLOOKUP($AP53,'8'!$B$13:RF$315,137,FALSE))</f>
        <v/>
      </c>
      <c r="BW53" s="93" t="str">
        <f>IF(ISNA(VLOOKUP($AP53,'8'!$B$13:RG$315,141,FALSE)),"",VLOOKUP($AP53,'8'!$B$13:RG$315,141,FALSE))</f>
        <v/>
      </c>
      <c r="BX53" s="93" t="str">
        <f>IF(ISNA(VLOOKUP($AP53,'8'!$B$13:RH$315,145,FALSE)),"",VLOOKUP($AP53,'8'!$B$13:RH$315,145,FALSE))</f>
        <v/>
      </c>
      <c r="BY53" s="93" t="str">
        <f t="shared" si="17"/>
        <v/>
      </c>
      <c r="BZ53" s="98"/>
      <c r="CA53" s="93" t="str">
        <f>IF(ISNA(VLOOKUP($AP53,'8'!$B$13:RE$315,155,FALSE)),"",VLOOKUP($AP53,'8'!$B$13:RE$315,155,FALSE))</f>
        <v/>
      </c>
      <c r="CB53" s="93" t="str">
        <f>IF(ISNA(VLOOKUP($AP53,'8'!$B$13:RF$315,156,FALSE)),"",VLOOKUP($AP53,'8'!$B$13:RF$315,156,FALSE))</f>
        <v/>
      </c>
      <c r="CC53" s="93" t="str">
        <f>IF(ISNA(VLOOKUP($AP53,'8'!$B$13:RG$315,157,FALSE)),"",VLOOKUP($AP53,'8'!$B$13:RG$315,157,FALSE))</f>
        <v/>
      </c>
      <c r="CD53" s="93" t="str">
        <f>IF(ISNA(VLOOKUP($AP53,'8'!$B$13:RH$315,158,FALSE)),"",VLOOKUP($AP53,'8'!$B$13:RH$315,158,FALSE))</f>
        <v/>
      </c>
      <c r="CE53" s="93" t="str">
        <f>IF(ISNA(VLOOKUP($AP53,'8'!$B$13:RI$315,159,FALSE)),"",VLOOKUP($AP53,'8'!$B$13:RI$315,159,FALSE))</f>
        <v/>
      </c>
      <c r="CF53" s="93" t="str">
        <f>IF(ISNA(VLOOKUP($AP53,'8'!$B$13:RJ$315,160,FALSE)),"",VLOOKUP($AP53,'8'!$B$13:RJ$315,160,FALSE))</f>
        <v/>
      </c>
      <c r="CG53" s="93" t="str">
        <f>IF(ISNA(VLOOKUP($AP53,'8'!$B$13:RK$315,161,FALSE)),"",VLOOKUP($AP53,'8'!$B$13:RK$315,161,FALSE))</f>
        <v/>
      </c>
      <c r="CH53" s="93" t="str">
        <f>IF(ISNA(VLOOKUP($AP53,'8'!$B$13:RK$315,162,FALSE)),"",VLOOKUP($AP53,'8'!$B$13:RK$315,162,FALSE))</f>
        <v/>
      </c>
      <c r="CI53" s="93" t="str">
        <f>IF(ISNA(VLOOKUP($AP53,'8'!$B$13:RL$315,163,FALSE)),"",VLOOKUP($AP53,'8'!$B$13:RL$315,163,FALSE))</f>
        <v/>
      </c>
      <c r="CJ53" s="93" t="str">
        <f>IF(ISNA(VLOOKUP($AP53,'8'!$B$13:RM$315,164,FALSE)),"",VLOOKUP($AP53,'8'!$B$13:RM$315,164,FALSE))</f>
        <v/>
      </c>
      <c r="CK53" s="93" t="str">
        <f>IF(ISNA(VLOOKUP($AP53,'8'!$B$13:RN$315,165,FALSE)),"",VLOOKUP($AP53,'8'!$B$13:RN$315,165,FALSE))</f>
        <v/>
      </c>
      <c r="CL53" s="93" t="str">
        <f>IF(ISNA(VLOOKUP($AP53,'8'!$B$13:RO$315,166,FALSE)),"",VLOOKUP($AP53,'8'!$B$13:RO$315,166,FALSE))</f>
        <v/>
      </c>
      <c r="CM53" s="93" t="str">
        <f>IF(ISNA(VLOOKUP($AP53,'8'!$B$13:RP$315,167,FALSE)),"",VLOOKUP($AP53,'8'!$B$13:RP$315,167,FALSE))</f>
        <v/>
      </c>
      <c r="CN53" s="93" t="str">
        <f>IF(ISNA(VLOOKUP($AP53,'8'!$B$13:RQ$315,168,FALSE)),"",VLOOKUP($AP53,'8'!$B$13:RQ$315,168,FALSE))</f>
        <v/>
      </c>
      <c r="CO53" s="93" t="str">
        <f>IF(ISNA(VLOOKUP($AP53,'8'!$B$13:RR$315,169,FALSE)),"",VLOOKUP($AP53,'8'!$B$13:RR$315,169,FALSE))</f>
        <v/>
      </c>
      <c r="CP53" s="93" t="str">
        <f>IF(ISNA(VLOOKUP($AP53,'8'!$B$13:RS$315,170,FALSE)),"",VLOOKUP($AP53,'8'!$B$13:RS$315,170,FALSE))</f>
        <v/>
      </c>
      <c r="CQ53" s="93" t="str">
        <f>IF(ISNA(VLOOKUP($AP53,'8'!$B$13:RT$315,171,FALSE)),"",VLOOKUP($AP53,'8'!$B$13:RT$315,171,FALSE))</f>
        <v/>
      </c>
      <c r="CR53" s="93" t="str">
        <f>IF(ISNA(VLOOKUP($AP53,'8'!$B$13:RU$315,172,FALSE)),"",VLOOKUP($AP53,'8'!$B$13:RU$315,172,FALSE))</f>
        <v/>
      </c>
      <c r="CS53" s="93" t="str">
        <f>IF(ISNA(VLOOKUP($AP53,'8'!$B$13:RV$315,173,FALSE)),"",VLOOKUP($AP53,'8'!$B$13:RV$315,173,FALSE))</f>
        <v/>
      </c>
      <c r="CT53" s="93" t="str">
        <f>IF(ISNA(VLOOKUP($AP53,'8'!$B$13:RW$375,174,FALSE)),"",VLOOKUP($AP53,'8'!$B$13:RW$375,174,FALSE))</f>
        <v/>
      </c>
      <c r="CU53" s="93" t="str">
        <f>IF(ISNA(VLOOKUP($AP53,'8'!$B$13:RX$315,175,FALSE)),"",VLOOKUP($AP53,'8'!$B$13:RX$315,175,FALSE))</f>
        <v/>
      </c>
    </row>
    <row r="54" spans="1:99" ht="16.5" customHeight="1">
      <c r="A54" s="409">
        <v>45</v>
      </c>
      <c r="B54" s="431" t="str">
        <f>IF(AND(H$3=""),"",IF(ISNA(VLOOKUP(C54,'8'!$B$13:PZ$315,2,FALSE)),"",VLOOKUP(C54,'8'!$B$13:PZ$315,2,FALSE)))</f>
        <v/>
      </c>
      <c r="C54" s="429" t="str">
        <f>IF(AND(H$3=""),"",IF(AND('8'!B57=""),"",'8'!B57))</f>
        <v/>
      </c>
      <c r="D54" s="395"/>
      <c r="E54" s="93" t="str">
        <f t="shared" ref="E54:I54" si="25">IF(AND($H$3=""),"",IF(AND($H$3="Hindi"),AQ51,IF(AND($H$3="English"),AW51,IF(AND($H$3="Maths"),BC51,IF(AND($H$3="Sanskrit"),BI51,IF(AND($H$3="Science"),BO51,IF(AND($H$3="Social Science"),BU51,"")))))))</f>
        <v/>
      </c>
      <c r="F54" s="93" t="str">
        <f t="shared" si="25"/>
        <v/>
      </c>
      <c r="G54" s="93" t="str">
        <f t="shared" si="25"/>
        <v/>
      </c>
      <c r="H54" s="93" t="str">
        <f t="shared" si="25"/>
        <v/>
      </c>
      <c r="I54" s="93" t="str">
        <f t="shared" si="25"/>
        <v/>
      </c>
      <c r="J54" s="97" t="str">
        <f t="shared" si="18"/>
        <v/>
      </c>
      <c r="K54" s="448"/>
      <c r="L54" s="424" t="str">
        <f t="shared" si="19"/>
        <v/>
      </c>
      <c r="T54" s="409">
        <v>45</v>
      </c>
      <c r="U54" s="426" t="str">
        <f>IF(AND(H$3=""),"",IF(ISNA(VLOOKUP(V54,'8'!$B$13:PZ$315,2,FALSE)),"",VLOOKUP(V54,'8'!$B$13:PZ$315,2,FALSE)))</f>
        <v/>
      </c>
      <c r="V54" s="427" t="str">
        <f>IF(AND(H$3=""),"",IF(AND('8'!B57=""),"",'8'!B57))</f>
        <v/>
      </c>
      <c r="W54" s="428" t="str">
        <f t="shared" si="22"/>
        <v/>
      </c>
      <c r="X54" s="466" t="str">
        <f>IF(AND(V54=""),"",IF(ISNA(VLOOKUP(V54,$AP$7:CV$94,43,FALSE)),"",VLOOKUP(V54,$AP$7:CV$94,43,FALSE)))</f>
        <v/>
      </c>
      <c r="Y54" s="466" t="str">
        <f>IF(AND(V54=""),"",IF(ISNA(VLOOKUP(V54,$AP$7:CV$94,44,FALSE)),"",VLOOKUP(V54,$AP$7:CV$94,44,FALSE)))</f>
        <v/>
      </c>
      <c r="Z54" s="466" t="str">
        <f>IF(AND(V54=""),"",IF(ISNA(VLOOKUP(V54,$AP$7:CV$94,50,FALSE)),"",VLOOKUP(V54,$AP$7:CV$94,50,FALSE)))</f>
        <v/>
      </c>
      <c r="AA54" s="466" t="str">
        <f>IF(AND(V54=""),"",IF(ISNA(VLOOKUP(V54,$AP$7:CV$94,51,FALSE)),"",VLOOKUP(V54,$AP$7:CV$94,51,FALSE)))</f>
        <v/>
      </c>
      <c r="AB54" s="466" t="str">
        <f>IF(AND(V54=""),"",IF(ISNA(VLOOKUP(V54,$AP$7:CV$94,57,FALSE)),"",VLOOKUP(V54,$AP$7:CV$94,57,FALSE)))</f>
        <v/>
      </c>
      <c r="AC54" s="466" t="str">
        <f>IF(AND(V54=""),"",IF(ISNA(VLOOKUP(V54,$AP$7:CV$94,58,FALSE)),"",VLOOKUP(V54,$AP$7:CV$94,58,FALSE)))</f>
        <v/>
      </c>
      <c r="AD54" s="427"/>
      <c r="AG54" s="50" t="str">
        <f t="shared" si="9"/>
        <v/>
      </c>
      <c r="AH54" s="50" t="str">
        <f t="shared" si="10"/>
        <v/>
      </c>
      <c r="AI54" s="313" t="str">
        <f t="shared" si="20"/>
        <v/>
      </c>
      <c r="AM54" s="313" t="str">
        <f t="shared" si="11"/>
        <v/>
      </c>
      <c r="AO54" s="409">
        <v>48</v>
      </c>
      <c r="AP54" s="397"/>
      <c r="AQ54" s="93" t="str">
        <f>IF(ISNA(VLOOKUP($AP54,'8'!$B$13:PZ$315,8,FALSE)),"",VLOOKUP($AP54,'8'!$B$13:PZ$315,8,FALSE))</f>
        <v/>
      </c>
      <c r="AR54" s="93" t="str">
        <f>IF(ISNA(VLOOKUP($AP54,'8'!$B$13:QA$315,12,FALSE)),"",VLOOKUP($AP54,'8'!$B$13:QA$315,12,FALSE))</f>
        <v/>
      </c>
      <c r="AS54" s="93" t="str">
        <f>IF(ISNA(VLOOKUP($AP54,'8'!$B$13:QB$315,16,FALSE)),"",VLOOKUP($AP54,'8'!$B$13:QB$315,16,FALSE))</f>
        <v/>
      </c>
      <c r="AT54" s="93" t="str">
        <f>IF(ISNA(VLOOKUP($AP54,'8'!$B$13:QC$315,20,FALSE)),"",VLOOKUP($AP54,'8'!$B$13:QC$315,20,FALSE))</f>
        <v/>
      </c>
      <c r="AU54" s="93" t="str">
        <f t="shared" si="12"/>
        <v/>
      </c>
      <c r="AV54" s="409">
        <v>48</v>
      </c>
      <c r="AW54" s="93" t="str">
        <f>IF(ISNA(VLOOKUP($AP54,'8'!$B$13:QF$315,33,FALSE)),"",VLOOKUP($AP54,'8'!$B$13:QF$315,33,FALSE))</f>
        <v/>
      </c>
      <c r="AX54" s="93" t="str">
        <f>IF(ISNA(VLOOKUP($AP54,'8'!$B$13:QG$315,37,FALSE)),"",VLOOKUP($AP54,'8'!$B$13:QG$315,37,FALSE))</f>
        <v/>
      </c>
      <c r="AY54" s="93" t="str">
        <f>IF(ISNA(VLOOKUP($AP54,'8'!$B$13:QH$315,41,FALSE)),"",VLOOKUP($AP54,'8'!$B$13:QH$315,41,FALSE))</f>
        <v/>
      </c>
      <c r="AZ54" s="93" t="str">
        <f>IF(ISNA(VLOOKUP($AP54,'8'!$B$13:QI$315,45,FALSE)),"",VLOOKUP($AP54,'8'!$B$13:QI$315,45,FALSE))</f>
        <v/>
      </c>
      <c r="BA54" s="93" t="str">
        <f t="shared" si="13"/>
        <v/>
      </c>
      <c r="BB54" s="409">
        <v>48</v>
      </c>
      <c r="BC54" s="93" t="str">
        <f>IF(ISNA(VLOOKUP($AP54,'8'!$B$13:QL$315,58,FALSE)),"",VLOOKUP($AP54,'8'!$B$13:QL$315,58,FALSE))</f>
        <v/>
      </c>
      <c r="BD54" s="93" t="str">
        <f>IF(ISNA(VLOOKUP($AP54,'8'!$B$13:QM$315,62,FALSE)),"",VLOOKUP($AP54,'8'!$B$13:QM$315,62,FALSE))</f>
        <v/>
      </c>
      <c r="BE54" s="93" t="str">
        <f>IF(ISNA(VLOOKUP($AP54,'8'!$B$13:QN$315,66,FALSE)),"",VLOOKUP($AP54,'8'!$B$13:QN$315,66,FALSE))</f>
        <v/>
      </c>
      <c r="BF54" s="93" t="str">
        <f>IF(ISNA(VLOOKUP($AP54,'8'!$B$13:QO$315,70,FALSE)),"",VLOOKUP($AP54,'8'!$B$13:QO$315,70,FALSE))</f>
        <v/>
      </c>
      <c r="BG54" s="93" t="str">
        <f t="shared" si="14"/>
        <v/>
      </c>
      <c r="BH54" s="409">
        <v>48</v>
      </c>
      <c r="BI54" s="93" t="str">
        <f>IF(ISNA(VLOOKUP($AP54,'8'!$B$13:QR$315,83,FALSE)),"",VLOOKUP($AP54,'8'!$B$13:QR$315,83,FALSE))</f>
        <v/>
      </c>
      <c r="BJ54" s="93" t="str">
        <f>IF(ISNA(VLOOKUP($AP54,'8'!$B$13:QS$315,87,FALSE)),"",VLOOKUP($AP54,'8'!$B$13:QS$315,87,FALSE))</f>
        <v/>
      </c>
      <c r="BK54" s="93" t="str">
        <f>IF(ISNA(VLOOKUP($AP54,'8'!$B$13:QT$315,91,FALSE)),"",VLOOKUP($AP54,'8'!$B$13:QT$315,91,FALSE))</f>
        <v/>
      </c>
      <c r="BL54" s="93" t="str">
        <f>IF(ISNA(VLOOKUP($AP54,'8'!$B$13:QU$315,95,FALSE)),"",VLOOKUP($AP54,'8'!$B$13:QU$315,95,FALSE))</f>
        <v/>
      </c>
      <c r="BM54" s="93" t="str">
        <f t="shared" si="15"/>
        <v/>
      </c>
      <c r="BN54" s="409">
        <v>48</v>
      </c>
      <c r="BO54" s="93" t="str">
        <f>IF(ISNA(VLOOKUP($AP54,'8'!$B$13:QY$315,108,FALSE)),"",VLOOKUP($AP54,'8'!$B$13:QY$315,108,FALSE))</f>
        <v/>
      </c>
      <c r="BP54" s="93" t="str">
        <f>IF(ISNA(VLOOKUP($AP54,'8'!$B$13:QZ$315,112,FALSE)),"",VLOOKUP($AP54,'8'!$B$13:QZ$315,112,FALSE))</f>
        <v/>
      </c>
      <c r="BQ54" s="93" t="str">
        <f>IF(ISNA(VLOOKUP($AP54,'8'!$B$13:RA$315,116,FALSE)),"",VLOOKUP($AP54,'8'!$B$13:RA$315,116,FALSE))</f>
        <v/>
      </c>
      <c r="BR54" s="93" t="str">
        <f>IF(ISNA(VLOOKUP($AP54,'8'!$B$13:RB$315,120,FALSE)),"",VLOOKUP($AP54,'8'!$B$13:RB$315,120,FALSE))</f>
        <v/>
      </c>
      <c r="BS54" s="93" t="str">
        <f t="shared" si="16"/>
        <v/>
      </c>
      <c r="BT54" s="409">
        <v>48</v>
      </c>
      <c r="BU54" s="93" t="str">
        <f>IF(ISNA(VLOOKUP($AP54,'8'!$B$13:RE$315,133,FALSE)),"",VLOOKUP($AP54,'8'!$B$13:RE$315,133,FALSE))</f>
        <v/>
      </c>
      <c r="BV54" s="93" t="str">
        <f>IF(ISNA(VLOOKUP($AP54,'8'!$B$13:RF$315,137,FALSE)),"",VLOOKUP($AP54,'8'!$B$13:RF$315,137,FALSE))</f>
        <v/>
      </c>
      <c r="BW54" s="93" t="str">
        <f>IF(ISNA(VLOOKUP($AP54,'8'!$B$13:RG$315,141,FALSE)),"",VLOOKUP($AP54,'8'!$B$13:RG$315,141,FALSE))</f>
        <v/>
      </c>
      <c r="BX54" s="93" t="str">
        <f>IF(ISNA(VLOOKUP($AP54,'8'!$B$13:RH$315,145,FALSE)),"",VLOOKUP($AP54,'8'!$B$13:RH$315,145,FALSE))</f>
        <v/>
      </c>
      <c r="BY54" s="93" t="str">
        <f t="shared" si="17"/>
        <v/>
      </c>
      <c r="BZ54" s="98"/>
      <c r="CA54" s="93" t="str">
        <f>IF(ISNA(VLOOKUP($AP54,'8'!$B$13:RE$315,155,FALSE)),"",VLOOKUP($AP54,'8'!$B$13:RE$315,155,FALSE))</f>
        <v/>
      </c>
      <c r="CB54" s="93" t="str">
        <f>IF(ISNA(VLOOKUP($AP54,'8'!$B$13:RF$315,156,FALSE)),"",VLOOKUP($AP54,'8'!$B$13:RF$315,156,FALSE))</f>
        <v/>
      </c>
      <c r="CC54" s="93" t="str">
        <f>IF(ISNA(VLOOKUP($AP54,'8'!$B$13:RG$315,157,FALSE)),"",VLOOKUP($AP54,'8'!$B$13:RG$315,157,FALSE))</f>
        <v/>
      </c>
      <c r="CD54" s="93" t="str">
        <f>IF(ISNA(VLOOKUP($AP54,'8'!$B$13:RH$315,158,FALSE)),"",VLOOKUP($AP54,'8'!$B$13:RH$315,158,FALSE))</f>
        <v/>
      </c>
      <c r="CE54" s="93" t="str">
        <f>IF(ISNA(VLOOKUP($AP54,'8'!$B$13:RI$315,159,FALSE)),"",VLOOKUP($AP54,'8'!$B$13:RI$315,159,FALSE))</f>
        <v/>
      </c>
      <c r="CF54" s="93" t="str">
        <f>IF(ISNA(VLOOKUP($AP54,'8'!$B$13:RJ$315,160,FALSE)),"",VLOOKUP($AP54,'8'!$B$13:RJ$315,160,FALSE))</f>
        <v/>
      </c>
      <c r="CG54" s="93" t="str">
        <f>IF(ISNA(VLOOKUP($AP54,'8'!$B$13:RK$315,161,FALSE)),"",VLOOKUP($AP54,'8'!$B$13:RK$315,161,FALSE))</f>
        <v/>
      </c>
      <c r="CH54" s="93" t="str">
        <f>IF(ISNA(VLOOKUP($AP54,'8'!$B$13:RK$315,162,FALSE)),"",VLOOKUP($AP54,'8'!$B$13:RK$315,162,FALSE))</f>
        <v/>
      </c>
      <c r="CI54" s="93" t="str">
        <f>IF(ISNA(VLOOKUP($AP54,'8'!$B$13:RL$315,163,FALSE)),"",VLOOKUP($AP54,'8'!$B$13:RL$315,163,FALSE))</f>
        <v/>
      </c>
      <c r="CJ54" s="93" t="str">
        <f>IF(ISNA(VLOOKUP($AP54,'8'!$B$13:RM$315,164,FALSE)),"",VLOOKUP($AP54,'8'!$B$13:RM$315,164,FALSE))</f>
        <v/>
      </c>
      <c r="CK54" s="93" t="str">
        <f>IF(ISNA(VLOOKUP($AP54,'8'!$B$13:RN$315,165,FALSE)),"",VLOOKUP($AP54,'8'!$B$13:RN$315,165,FALSE))</f>
        <v/>
      </c>
      <c r="CL54" s="93" t="str">
        <f>IF(ISNA(VLOOKUP($AP54,'8'!$B$13:RO$315,166,FALSE)),"",VLOOKUP($AP54,'8'!$B$13:RO$315,166,FALSE))</f>
        <v/>
      </c>
      <c r="CM54" s="93" t="str">
        <f>IF(ISNA(VLOOKUP($AP54,'8'!$B$13:RP$315,167,FALSE)),"",VLOOKUP($AP54,'8'!$B$13:RP$315,167,FALSE))</f>
        <v/>
      </c>
      <c r="CN54" s="93" t="str">
        <f>IF(ISNA(VLOOKUP($AP54,'8'!$B$13:RQ$315,168,FALSE)),"",VLOOKUP($AP54,'8'!$B$13:RQ$315,168,FALSE))</f>
        <v/>
      </c>
      <c r="CO54" s="93" t="str">
        <f>IF(ISNA(VLOOKUP($AP54,'8'!$B$13:RR$315,169,FALSE)),"",VLOOKUP($AP54,'8'!$B$13:RR$315,169,FALSE))</f>
        <v/>
      </c>
      <c r="CP54" s="93" t="str">
        <f>IF(ISNA(VLOOKUP($AP54,'8'!$B$13:RS$315,170,FALSE)),"",VLOOKUP($AP54,'8'!$B$13:RS$315,170,FALSE))</f>
        <v/>
      </c>
      <c r="CQ54" s="93" t="str">
        <f>IF(ISNA(VLOOKUP($AP54,'8'!$B$13:RT$315,171,FALSE)),"",VLOOKUP($AP54,'8'!$B$13:RT$315,171,FALSE))</f>
        <v/>
      </c>
      <c r="CR54" s="93" t="str">
        <f>IF(ISNA(VLOOKUP($AP54,'8'!$B$13:RU$315,172,FALSE)),"",VLOOKUP($AP54,'8'!$B$13:RU$315,172,FALSE))</f>
        <v/>
      </c>
      <c r="CS54" s="93" t="str">
        <f>IF(ISNA(VLOOKUP($AP54,'8'!$B$13:RV$315,173,FALSE)),"",VLOOKUP($AP54,'8'!$B$13:RV$315,173,FALSE))</f>
        <v/>
      </c>
      <c r="CT54" s="93" t="str">
        <f>IF(ISNA(VLOOKUP($AP54,'8'!$B$13:RW$375,174,FALSE)),"",VLOOKUP($AP54,'8'!$B$13:RW$375,174,FALSE))</f>
        <v/>
      </c>
      <c r="CU54" s="93" t="str">
        <f>IF(ISNA(VLOOKUP($AP54,'8'!$B$13:RX$315,175,FALSE)),"",VLOOKUP($AP54,'8'!$B$13:RX$315,175,FALSE))</f>
        <v/>
      </c>
    </row>
    <row r="55" spans="1:99" ht="16.5" customHeight="1">
      <c r="A55" s="409">
        <v>46</v>
      </c>
      <c r="B55" s="431" t="str">
        <f>IF(AND(H$3=""),"",IF(ISNA(VLOOKUP(C55,'8'!$B$13:PZ$315,2,FALSE)),"",VLOOKUP(C55,'8'!$B$13:PZ$315,2,FALSE)))</f>
        <v/>
      </c>
      <c r="C55" s="429" t="str">
        <f>IF(AND(H$3=""),"",IF(AND('8'!B58=""),"",'8'!B58))</f>
        <v/>
      </c>
      <c r="D55" s="395"/>
      <c r="E55" s="93" t="str">
        <f t="shared" ref="E55:I55" si="26">IF(AND($H$3=""),"",IF(AND($H$3="Hindi"),AQ52,IF(AND($H$3="English"),AW52,IF(AND($H$3="Maths"),BC52,IF(AND($H$3="Sanskrit"),BI52,IF(AND($H$3="Science"),BO52,IF(AND($H$3="Social Science"),BU52,"")))))))</f>
        <v/>
      </c>
      <c r="F55" s="93" t="str">
        <f t="shared" si="26"/>
        <v/>
      </c>
      <c r="G55" s="93" t="str">
        <f t="shared" si="26"/>
        <v/>
      </c>
      <c r="H55" s="93" t="str">
        <f t="shared" si="26"/>
        <v/>
      </c>
      <c r="I55" s="93" t="str">
        <f t="shared" si="26"/>
        <v/>
      </c>
      <c r="J55" s="97" t="str">
        <f t="shared" si="18"/>
        <v/>
      </c>
      <c r="K55" s="448"/>
      <c r="L55" s="424" t="str">
        <f t="shared" si="19"/>
        <v/>
      </c>
      <c r="T55" s="409">
        <v>46</v>
      </c>
      <c r="U55" s="426" t="str">
        <f>IF(AND(H$3=""),"",IF(ISNA(VLOOKUP(V55,'8'!$B$13:PZ$315,2,FALSE)),"",VLOOKUP(V55,'8'!$B$13:PZ$315,2,FALSE)))</f>
        <v/>
      </c>
      <c r="V55" s="427" t="str">
        <f>IF(AND(H$3=""),"",IF(AND('8'!B58=""),"",'8'!B58))</f>
        <v/>
      </c>
      <c r="W55" s="428" t="str">
        <f t="shared" si="22"/>
        <v/>
      </c>
      <c r="X55" s="466" t="str">
        <f>IF(AND(V55=""),"",IF(ISNA(VLOOKUP(V55,$AP$7:CV$94,43,FALSE)),"",VLOOKUP(V55,$AP$7:CV$94,43,FALSE)))</f>
        <v/>
      </c>
      <c r="Y55" s="466" t="str">
        <f>IF(AND(V55=""),"",IF(ISNA(VLOOKUP(V55,$AP$7:CV$94,44,FALSE)),"",VLOOKUP(V55,$AP$7:CV$94,44,FALSE)))</f>
        <v/>
      </c>
      <c r="Z55" s="466" t="str">
        <f>IF(AND(V55=""),"",IF(ISNA(VLOOKUP(V55,$AP$7:CV$94,50,FALSE)),"",VLOOKUP(V55,$AP$7:CV$94,50,FALSE)))</f>
        <v/>
      </c>
      <c r="AA55" s="466" t="str">
        <f>IF(AND(V55=""),"",IF(ISNA(VLOOKUP(V55,$AP$7:CV$94,51,FALSE)),"",VLOOKUP(V55,$AP$7:CV$94,51,FALSE)))</f>
        <v/>
      </c>
      <c r="AB55" s="466" t="str">
        <f>IF(AND(V55=""),"",IF(ISNA(VLOOKUP(V55,$AP$7:CV$94,57,FALSE)),"",VLOOKUP(V55,$AP$7:CV$94,57,FALSE)))</f>
        <v/>
      </c>
      <c r="AC55" s="466" t="str">
        <f>IF(AND(V55=""),"",IF(ISNA(VLOOKUP(V55,$AP$7:CV$94,58,FALSE)),"",VLOOKUP(V55,$AP$7:CV$94,58,FALSE)))</f>
        <v/>
      </c>
      <c r="AD55" s="427"/>
      <c r="AG55" s="50" t="str">
        <f t="shared" si="9"/>
        <v/>
      </c>
      <c r="AH55" s="50" t="str">
        <f t="shared" si="10"/>
        <v/>
      </c>
      <c r="AI55" s="313" t="str">
        <f t="shared" si="20"/>
        <v/>
      </c>
      <c r="AM55" s="313" t="str">
        <f t="shared" si="11"/>
        <v/>
      </c>
      <c r="AO55" s="409">
        <v>49</v>
      </c>
      <c r="AP55" s="397"/>
      <c r="AQ55" s="93" t="str">
        <f>IF(ISNA(VLOOKUP($AP55,'8'!$B$13:PZ$315,8,FALSE)),"",VLOOKUP($AP55,'8'!$B$13:PZ$315,8,FALSE))</f>
        <v/>
      </c>
      <c r="AR55" s="93" t="str">
        <f>IF(ISNA(VLOOKUP($AP55,'8'!$B$13:QA$315,12,FALSE)),"",VLOOKUP($AP55,'8'!$B$13:QA$315,12,FALSE))</f>
        <v/>
      </c>
      <c r="AS55" s="93" t="str">
        <f>IF(ISNA(VLOOKUP($AP55,'8'!$B$13:QB$315,16,FALSE)),"",VLOOKUP($AP55,'8'!$B$13:QB$315,16,FALSE))</f>
        <v/>
      </c>
      <c r="AT55" s="93" t="str">
        <f>IF(ISNA(VLOOKUP($AP55,'8'!$B$13:QC$315,20,FALSE)),"",VLOOKUP($AP55,'8'!$B$13:QC$315,20,FALSE))</f>
        <v/>
      </c>
      <c r="AU55" s="93" t="str">
        <f t="shared" si="12"/>
        <v/>
      </c>
      <c r="AV55" s="409">
        <v>49</v>
      </c>
      <c r="AW55" s="93" t="str">
        <f>IF(ISNA(VLOOKUP($AP55,'8'!$B$13:QF$315,33,FALSE)),"",VLOOKUP($AP55,'8'!$B$13:QF$315,33,FALSE))</f>
        <v/>
      </c>
      <c r="AX55" s="93" t="str">
        <f>IF(ISNA(VLOOKUP($AP55,'8'!$B$13:QG$315,37,FALSE)),"",VLOOKUP($AP55,'8'!$B$13:QG$315,37,FALSE))</f>
        <v/>
      </c>
      <c r="AY55" s="93" t="str">
        <f>IF(ISNA(VLOOKUP($AP55,'8'!$B$13:QH$315,41,FALSE)),"",VLOOKUP($AP55,'8'!$B$13:QH$315,41,FALSE))</f>
        <v/>
      </c>
      <c r="AZ55" s="93" t="str">
        <f>IF(ISNA(VLOOKUP($AP55,'8'!$B$13:QI$315,45,FALSE)),"",VLOOKUP($AP55,'8'!$B$13:QI$315,45,FALSE))</f>
        <v/>
      </c>
      <c r="BA55" s="93" t="str">
        <f t="shared" si="13"/>
        <v/>
      </c>
      <c r="BB55" s="409">
        <v>49</v>
      </c>
      <c r="BC55" s="93" t="str">
        <f>IF(ISNA(VLOOKUP($AP55,'8'!$B$13:QL$315,58,FALSE)),"",VLOOKUP($AP55,'8'!$B$13:QL$315,58,FALSE))</f>
        <v/>
      </c>
      <c r="BD55" s="93" t="str">
        <f>IF(ISNA(VLOOKUP($AP55,'8'!$B$13:QM$315,62,FALSE)),"",VLOOKUP($AP55,'8'!$B$13:QM$315,62,FALSE))</f>
        <v/>
      </c>
      <c r="BE55" s="93" t="str">
        <f>IF(ISNA(VLOOKUP($AP55,'8'!$B$13:QN$315,66,FALSE)),"",VLOOKUP($AP55,'8'!$B$13:QN$315,66,FALSE))</f>
        <v/>
      </c>
      <c r="BF55" s="93" t="str">
        <f>IF(ISNA(VLOOKUP($AP55,'8'!$B$13:QO$315,70,FALSE)),"",VLOOKUP($AP55,'8'!$B$13:QO$315,70,FALSE))</f>
        <v/>
      </c>
      <c r="BG55" s="93" t="str">
        <f t="shared" si="14"/>
        <v/>
      </c>
      <c r="BH55" s="409">
        <v>49</v>
      </c>
      <c r="BI55" s="93" t="str">
        <f>IF(ISNA(VLOOKUP($AP55,'8'!$B$13:QR$315,83,FALSE)),"",VLOOKUP($AP55,'8'!$B$13:QR$315,83,FALSE))</f>
        <v/>
      </c>
      <c r="BJ55" s="93" t="str">
        <f>IF(ISNA(VLOOKUP($AP55,'8'!$B$13:QS$315,87,FALSE)),"",VLOOKUP($AP55,'8'!$B$13:QS$315,87,FALSE))</f>
        <v/>
      </c>
      <c r="BK55" s="93" t="str">
        <f>IF(ISNA(VLOOKUP($AP55,'8'!$B$13:QT$315,91,FALSE)),"",VLOOKUP($AP55,'8'!$B$13:QT$315,91,FALSE))</f>
        <v/>
      </c>
      <c r="BL55" s="93" t="str">
        <f>IF(ISNA(VLOOKUP($AP55,'8'!$B$13:QU$315,95,FALSE)),"",VLOOKUP($AP55,'8'!$B$13:QU$315,95,FALSE))</f>
        <v/>
      </c>
      <c r="BM55" s="93" t="str">
        <f t="shared" si="15"/>
        <v/>
      </c>
      <c r="BN55" s="409">
        <v>49</v>
      </c>
      <c r="BO55" s="93" t="str">
        <f>IF(ISNA(VLOOKUP($AP55,'8'!$B$13:QY$315,108,FALSE)),"",VLOOKUP($AP55,'8'!$B$13:QY$315,108,FALSE))</f>
        <v/>
      </c>
      <c r="BP55" s="93" t="str">
        <f>IF(ISNA(VLOOKUP($AP55,'8'!$B$13:QZ$315,112,FALSE)),"",VLOOKUP($AP55,'8'!$B$13:QZ$315,112,FALSE))</f>
        <v/>
      </c>
      <c r="BQ55" s="93" t="str">
        <f>IF(ISNA(VLOOKUP($AP55,'8'!$B$13:RA$315,116,FALSE)),"",VLOOKUP($AP55,'8'!$B$13:RA$315,116,FALSE))</f>
        <v/>
      </c>
      <c r="BR55" s="93" t="str">
        <f>IF(ISNA(VLOOKUP($AP55,'8'!$B$13:RB$315,120,FALSE)),"",VLOOKUP($AP55,'8'!$B$13:RB$315,120,FALSE))</f>
        <v/>
      </c>
      <c r="BS55" s="93" t="str">
        <f t="shared" si="16"/>
        <v/>
      </c>
      <c r="BT55" s="409">
        <v>49</v>
      </c>
      <c r="BU55" s="93" t="str">
        <f>IF(ISNA(VLOOKUP($AP55,'8'!$B$13:RE$315,133,FALSE)),"",VLOOKUP($AP55,'8'!$B$13:RE$315,133,FALSE))</f>
        <v/>
      </c>
      <c r="BV55" s="93" t="str">
        <f>IF(ISNA(VLOOKUP($AP55,'8'!$B$13:RF$315,137,FALSE)),"",VLOOKUP($AP55,'8'!$B$13:RF$315,137,FALSE))</f>
        <v/>
      </c>
      <c r="BW55" s="93" t="str">
        <f>IF(ISNA(VLOOKUP($AP55,'8'!$B$13:RG$315,141,FALSE)),"",VLOOKUP($AP55,'8'!$B$13:RG$315,141,FALSE))</f>
        <v/>
      </c>
      <c r="BX55" s="93" t="str">
        <f>IF(ISNA(VLOOKUP($AP55,'8'!$B$13:RH$315,145,FALSE)),"",VLOOKUP($AP55,'8'!$B$13:RH$315,145,FALSE))</f>
        <v/>
      </c>
      <c r="BY55" s="93" t="str">
        <f t="shared" si="17"/>
        <v/>
      </c>
      <c r="BZ55" s="98"/>
      <c r="CA55" s="93" t="str">
        <f>IF(ISNA(VLOOKUP($AP55,'8'!$B$13:RE$315,155,FALSE)),"",VLOOKUP($AP55,'8'!$B$13:RE$315,155,FALSE))</f>
        <v/>
      </c>
      <c r="CB55" s="93" t="str">
        <f>IF(ISNA(VLOOKUP($AP55,'8'!$B$13:RF$315,156,FALSE)),"",VLOOKUP($AP55,'8'!$B$13:RF$315,156,FALSE))</f>
        <v/>
      </c>
      <c r="CC55" s="93" t="str">
        <f>IF(ISNA(VLOOKUP($AP55,'8'!$B$13:RG$315,157,FALSE)),"",VLOOKUP($AP55,'8'!$B$13:RG$315,157,FALSE))</f>
        <v/>
      </c>
      <c r="CD55" s="93" t="str">
        <f>IF(ISNA(VLOOKUP($AP55,'8'!$B$13:RH$315,158,FALSE)),"",VLOOKUP($AP55,'8'!$B$13:RH$315,158,FALSE))</f>
        <v/>
      </c>
      <c r="CE55" s="93" t="str">
        <f>IF(ISNA(VLOOKUP($AP55,'8'!$B$13:RI$315,159,FALSE)),"",VLOOKUP($AP55,'8'!$B$13:RI$315,159,FALSE))</f>
        <v/>
      </c>
      <c r="CF55" s="93" t="str">
        <f>IF(ISNA(VLOOKUP($AP55,'8'!$B$13:RJ$315,160,FALSE)),"",VLOOKUP($AP55,'8'!$B$13:RJ$315,160,FALSE))</f>
        <v/>
      </c>
      <c r="CG55" s="93" t="str">
        <f>IF(ISNA(VLOOKUP($AP55,'8'!$B$13:RK$315,161,FALSE)),"",VLOOKUP($AP55,'8'!$B$13:RK$315,161,FALSE))</f>
        <v/>
      </c>
      <c r="CH55" s="93" t="str">
        <f>IF(ISNA(VLOOKUP($AP55,'8'!$B$13:RK$315,162,FALSE)),"",VLOOKUP($AP55,'8'!$B$13:RK$315,162,FALSE))</f>
        <v/>
      </c>
      <c r="CI55" s="93" t="str">
        <f>IF(ISNA(VLOOKUP($AP55,'8'!$B$13:RL$315,163,FALSE)),"",VLOOKUP($AP55,'8'!$B$13:RL$315,163,FALSE))</f>
        <v/>
      </c>
      <c r="CJ55" s="93" t="str">
        <f>IF(ISNA(VLOOKUP($AP55,'8'!$B$13:RM$315,164,FALSE)),"",VLOOKUP($AP55,'8'!$B$13:RM$315,164,FALSE))</f>
        <v/>
      </c>
      <c r="CK55" s="93" t="str">
        <f>IF(ISNA(VLOOKUP($AP55,'8'!$B$13:RN$315,165,FALSE)),"",VLOOKUP($AP55,'8'!$B$13:RN$315,165,FALSE))</f>
        <v/>
      </c>
      <c r="CL55" s="93" t="str">
        <f>IF(ISNA(VLOOKUP($AP55,'8'!$B$13:RO$315,166,FALSE)),"",VLOOKUP($AP55,'8'!$B$13:RO$315,166,FALSE))</f>
        <v/>
      </c>
      <c r="CM55" s="93" t="str">
        <f>IF(ISNA(VLOOKUP($AP55,'8'!$B$13:RP$315,167,FALSE)),"",VLOOKUP($AP55,'8'!$B$13:RP$315,167,FALSE))</f>
        <v/>
      </c>
      <c r="CN55" s="93" t="str">
        <f>IF(ISNA(VLOOKUP($AP55,'8'!$B$13:RQ$315,168,FALSE)),"",VLOOKUP($AP55,'8'!$B$13:RQ$315,168,FALSE))</f>
        <v/>
      </c>
      <c r="CO55" s="93" t="str">
        <f>IF(ISNA(VLOOKUP($AP55,'8'!$B$13:RR$315,169,FALSE)),"",VLOOKUP($AP55,'8'!$B$13:RR$315,169,FALSE))</f>
        <v/>
      </c>
      <c r="CP55" s="93" t="str">
        <f>IF(ISNA(VLOOKUP($AP55,'8'!$B$13:RS$315,170,FALSE)),"",VLOOKUP($AP55,'8'!$B$13:RS$315,170,FALSE))</f>
        <v/>
      </c>
      <c r="CQ55" s="93" t="str">
        <f>IF(ISNA(VLOOKUP($AP55,'8'!$B$13:RT$315,171,FALSE)),"",VLOOKUP($AP55,'8'!$B$13:RT$315,171,FALSE))</f>
        <v/>
      </c>
      <c r="CR55" s="93" t="str">
        <f>IF(ISNA(VLOOKUP($AP55,'8'!$B$13:RU$315,172,FALSE)),"",VLOOKUP($AP55,'8'!$B$13:RU$315,172,FALSE))</f>
        <v/>
      </c>
      <c r="CS55" s="93" t="str">
        <f>IF(ISNA(VLOOKUP($AP55,'8'!$B$13:RV$315,173,FALSE)),"",VLOOKUP($AP55,'8'!$B$13:RV$315,173,FALSE))</f>
        <v/>
      </c>
      <c r="CT55" s="93" t="str">
        <f>IF(ISNA(VLOOKUP($AP55,'8'!$B$13:RW$375,174,FALSE)),"",VLOOKUP($AP55,'8'!$B$13:RW$375,174,FALSE))</f>
        <v/>
      </c>
      <c r="CU55" s="93" t="str">
        <f>IF(ISNA(VLOOKUP($AP55,'8'!$B$13:RX$315,175,FALSE)),"",VLOOKUP($AP55,'8'!$B$13:RX$315,175,FALSE))</f>
        <v/>
      </c>
    </row>
    <row r="56" spans="1:99" ht="16.5" customHeight="1">
      <c r="A56" s="409">
        <v>47</v>
      </c>
      <c r="B56" s="431" t="str">
        <f>IF(AND(H$3=""),"",IF(ISNA(VLOOKUP(C56,'8'!$B$13:PZ$315,2,FALSE)),"",VLOOKUP(C56,'8'!$B$13:PZ$315,2,FALSE)))</f>
        <v/>
      </c>
      <c r="C56" s="429" t="str">
        <f>IF(AND(H$3=""),"",IF(AND('8'!B59=""),"",'8'!B59))</f>
        <v/>
      </c>
      <c r="D56" s="395"/>
      <c r="E56" s="93" t="str">
        <f t="shared" ref="E56:I56" si="27">IF(AND($H$3=""),"",IF(AND($H$3="Hindi"),AQ53,IF(AND($H$3="English"),AW53,IF(AND($H$3="Maths"),BC53,IF(AND($H$3="Sanskrit"),BI53,IF(AND($H$3="Science"),BO53,IF(AND($H$3="Social Science"),BU53,"")))))))</f>
        <v/>
      </c>
      <c r="F56" s="93" t="str">
        <f t="shared" si="27"/>
        <v/>
      </c>
      <c r="G56" s="93" t="str">
        <f t="shared" si="27"/>
        <v/>
      </c>
      <c r="H56" s="93" t="str">
        <f t="shared" si="27"/>
        <v/>
      </c>
      <c r="I56" s="93" t="str">
        <f t="shared" si="27"/>
        <v/>
      </c>
      <c r="J56" s="97" t="str">
        <f t="shared" si="18"/>
        <v/>
      </c>
      <c r="K56" s="448"/>
      <c r="L56" s="424" t="str">
        <f t="shared" si="19"/>
        <v/>
      </c>
      <c r="T56" s="409">
        <v>47</v>
      </c>
      <c r="U56" s="426" t="str">
        <f>IF(AND(H$3=""),"",IF(ISNA(VLOOKUP(V56,'8'!$B$13:PZ$315,2,FALSE)),"",VLOOKUP(V56,'8'!$B$13:PZ$315,2,FALSE)))</f>
        <v/>
      </c>
      <c r="V56" s="427" t="str">
        <f>IF(AND(H$3=""),"",IF(AND('8'!B59=""),"",'8'!B59))</f>
        <v/>
      </c>
      <c r="W56" s="428" t="str">
        <f t="shared" si="22"/>
        <v/>
      </c>
      <c r="X56" s="466" t="str">
        <f>IF(AND(V56=""),"",IF(ISNA(VLOOKUP(V56,$AP$7:CV$94,43,FALSE)),"",VLOOKUP(V56,$AP$7:CV$94,43,FALSE)))</f>
        <v/>
      </c>
      <c r="Y56" s="466" t="str">
        <f>IF(AND(V56=""),"",IF(ISNA(VLOOKUP(V56,$AP$7:CV$94,44,FALSE)),"",VLOOKUP(V56,$AP$7:CV$94,44,FALSE)))</f>
        <v/>
      </c>
      <c r="Z56" s="466" t="str">
        <f>IF(AND(V56=""),"",IF(ISNA(VLOOKUP(V56,$AP$7:CV$94,50,FALSE)),"",VLOOKUP(V56,$AP$7:CV$94,50,FALSE)))</f>
        <v/>
      </c>
      <c r="AA56" s="466" t="str">
        <f>IF(AND(V56=""),"",IF(ISNA(VLOOKUP(V56,$AP$7:CV$94,51,FALSE)),"",VLOOKUP(V56,$AP$7:CV$94,51,FALSE)))</f>
        <v/>
      </c>
      <c r="AB56" s="466" t="str">
        <f>IF(AND(V56=""),"",IF(ISNA(VLOOKUP(V56,$AP$7:CV$94,57,FALSE)),"",VLOOKUP(V56,$AP$7:CV$94,57,FALSE)))</f>
        <v/>
      </c>
      <c r="AC56" s="466" t="str">
        <f>IF(AND(V56=""),"",IF(ISNA(VLOOKUP(V56,$AP$7:CV$94,58,FALSE)),"",VLOOKUP(V56,$AP$7:CV$94,58,FALSE)))</f>
        <v/>
      </c>
      <c r="AD56" s="427"/>
      <c r="AG56" s="50" t="str">
        <f t="shared" si="9"/>
        <v/>
      </c>
      <c r="AH56" s="50" t="str">
        <f t="shared" si="10"/>
        <v/>
      </c>
      <c r="AI56" s="313" t="str">
        <f t="shared" si="20"/>
        <v/>
      </c>
      <c r="AM56" s="313" t="str">
        <f t="shared" si="11"/>
        <v/>
      </c>
      <c r="AO56" s="409">
        <v>50</v>
      </c>
      <c r="AP56" s="397"/>
      <c r="AQ56" s="93" t="str">
        <f>IF(ISNA(VLOOKUP($AP56,'8'!$B$13:PZ$315,8,FALSE)),"",VLOOKUP($AP56,'8'!$B$13:PZ$315,8,FALSE))</f>
        <v/>
      </c>
      <c r="AR56" s="93" t="str">
        <f>IF(ISNA(VLOOKUP($AP56,'8'!$B$13:QA$315,12,FALSE)),"",VLOOKUP($AP56,'8'!$B$13:QA$315,12,FALSE))</f>
        <v/>
      </c>
      <c r="AS56" s="93" t="str">
        <f>IF(ISNA(VLOOKUP($AP56,'8'!$B$13:QB$315,16,FALSE)),"",VLOOKUP($AP56,'8'!$B$13:QB$315,16,FALSE))</f>
        <v/>
      </c>
      <c r="AT56" s="93" t="str">
        <f>IF(ISNA(VLOOKUP($AP56,'8'!$B$13:QC$315,20,FALSE)),"",VLOOKUP($AP56,'8'!$B$13:QC$315,20,FALSE))</f>
        <v/>
      </c>
      <c r="AU56" s="93" t="str">
        <f t="shared" si="12"/>
        <v/>
      </c>
      <c r="AV56" s="409">
        <v>50</v>
      </c>
      <c r="AW56" s="93" t="str">
        <f>IF(ISNA(VLOOKUP($AP56,'8'!$B$13:QF$315,33,FALSE)),"",VLOOKUP($AP56,'8'!$B$13:QF$315,33,FALSE))</f>
        <v/>
      </c>
      <c r="AX56" s="93" t="str">
        <f>IF(ISNA(VLOOKUP($AP56,'8'!$B$13:QG$315,37,FALSE)),"",VLOOKUP($AP56,'8'!$B$13:QG$315,37,FALSE))</f>
        <v/>
      </c>
      <c r="AY56" s="93" t="str">
        <f>IF(ISNA(VLOOKUP($AP56,'8'!$B$13:QH$315,41,FALSE)),"",VLOOKUP($AP56,'8'!$B$13:QH$315,41,FALSE))</f>
        <v/>
      </c>
      <c r="AZ56" s="93" t="str">
        <f>IF(ISNA(VLOOKUP($AP56,'8'!$B$13:QI$315,45,FALSE)),"",VLOOKUP($AP56,'8'!$B$13:QI$315,45,FALSE))</f>
        <v/>
      </c>
      <c r="BA56" s="93" t="str">
        <f t="shared" si="13"/>
        <v/>
      </c>
      <c r="BB56" s="409">
        <v>50</v>
      </c>
      <c r="BC56" s="93" t="str">
        <f>IF(ISNA(VLOOKUP($AP56,'8'!$B$13:QL$315,58,FALSE)),"",VLOOKUP($AP56,'8'!$B$13:QL$315,58,FALSE))</f>
        <v/>
      </c>
      <c r="BD56" s="93" t="str">
        <f>IF(ISNA(VLOOKUP($AP56,'8'!$B$13:QM$315,62,FALSE)),"",VLOOKUP($AP56,'8'!$B$13:QM$315,62,FALSE))</f>
        <v/>
      </c>
      <c r="BE56" s="93" t="str">
        <f>IF(ISNA(VLOOKUP($AP56,'8'!$B$13:QN$315,66,FALSE)),"",VLOOKUP($AP56,'8'!$B$13:QN$315,66,FALSE))</f>
        <v/>
      </c>
      <c r="BF56" s="93" t="str">
        <f>IF(ISNA(VLOOKUP($AP56,'8'!$B$13:QO$315,70,FALSE)),"",VLOOKUP($AP56,'8'!$B$13:QO$315,70,FALSE))</f>
        <v/>
      </c>
      <c r="BG56" s="93" t="str">
        <f t="shared" si="14"/>
        <v/>
      </c>
      <c r="BH56" s="409">
        <v>50</v>
      </c>
      <c r="BI56" s="93" t="str">
        <f>IF(ISNA(VLOOKUP($AP56,'8'!$B$13:QR$315,83,FALSE)),"",VLOOKUP($AP56,'8'!$B$13:QR$315,83,FALSE))</f>
        <v/>
      </c>
      <c r="BJ56" s="93" t="str">
        <f>IF(ISNA(VLOOKUP($AP56,'8'!$B$13:QS$315,87,FALSE)),"",VLOOKUP($AP56,'8'!$B$13:QS$315,87,FALSE))</f>
        <v/>
      </c>
      <c r="BK56" s="93" t="str">
        <f>IF(ISNA(VLOOKUP($AP56,'8'!$B$13:QT$315,91,FALSE)),"",VLOOKUP($AP56,'8'!$B$13:QT$315,91,FALSE))</f>
        <v/>
      </c>
      <c r="BL56" s="93" t="str">
        <f>IF(ISNA(VLOOKUP($AP56,'8'!$B$13:QU$315,95,FALSE)),"",VLOOKUP($AP56,'8'!$B$13:QU$315,95,FALSE))</f>
        <v/>
      </c>
      <c r="BM56" s="93" t="str">
        <f t="shared" si="15"/>
        <v/>
      </c>
      <c r="BN56" s="409">
        <v>50</v>
      </c>
      <c r="BO56" s="93" t="str">
        <f>IF(ISNA(VLOOKUP($AP56,'8'!$B$13:QY$315,108,FALSE)),"",VLOOKUP($AP56,'8'!$B$13:QY$315,108,FALSE))</f>
        <v/>
      </c>
      <c r="BP56" s="93" t="str">
        <f>IF(ISNA(VLOOKUP($AP56,'8'!$B$13:QZ$315,112,FALSE)),"",VLOOKUP($AP56,'8'!$B$13:QZ$315,112,FALSE))</f>
        <v/>
      </c>
      <c r="BQ56" s="93" t="str">
        <f>IF(ISNA(VLOOKUP($AP56,'8'!$B$13:RA$315,116,FALSE)),"",VLOOKUP($AP56,'8'!$B$13:RA$315,116,FALSE))</f>
        <v/>
      </c>
      <c r="BR56" s="93" t="str">
        <f>IF(ISNA(VLOOKUP($AP56,'8'!$B$13:RB$315,120,FALSE)),"",VLOOKUP($AP56,'8'!$B$13:RB$315,120,FALSE))</f>
        <v/>
      </c>
      <c r="BS56" s="93" t="str">
        <f t="shared" si="16"/>
        <v/>
      </c>
      <c r="BT56" s="409">
        <v>50</v>
      </c>
      <c r="BU56" s="93" t="str">
        <f>IF(ISNA(VLOOKUP($AP56,'8'!$B$13:RE$315,133,FALSE)),"",VLOOKUP($AP56,'8'!$B$13:RE$315,133,FALSE))</f>
        <v/>
      </c>
      <c r="BV56" s="93" t="str">
        <f>IF(ISNA(VLOOKUP($AP56,'8'!$B$13:RF$315,137,FALSE)),"",VLOOKUP($AP56,'8'!$B$13:RF$315,137,FALSE))</f>
        <v/>
      </c>
      <c r="BW56" s="93" t="str">
        <f>IF(ISNA(VLOOKUP($AP56,'8'!$B$13:RG$315,141,FALSE)),"",VLOOKUP($AP56,'8'!$B$13:RG$315,141,FALSE))</f>
        <v/>
      </c>
      <c r="BX56" s="93" t="str">
        <f>IF(ISNA(VLOOKUP($AP56,'8'!$B$13:RH$315,145,FALSE)),"",VLOOKUP($AP56,'8'!$B$13:RH$315,145,FALSE))</f>
        <v/>
      </c>
      <c r="BY56" s="93" t="str">
        <f t="shared" si="17"/>
        <v/>
      </c>
      <c r="BZ56" s="98"/>
      <c r="CA56" s="93" t="str">
        <f>IF(ISNA(VLOOKUP($AP56,'8'!$B$13:RE$315,155,FALSE)),"",VLOOKUP($AP56,'8'!$B$13:RE$315,155,FALSE))</f>
        <v/>
      </c>
      <c r="CB56" s="93" t="str">
        <f>IF(ISNA(VLOOKUP($AP56,'8'!$B$13:RF$315,156,FALSE)),"",VLOOKUP($AP56,'8'!$B$13:RF$315,156,FALSE))</f>
        <v/>
      </c>
      <c r="CC56" s="93" t="str">
        <f>IF(ISNA(VLOOKUP($AP56,'8'!$B$13:RG$315,157,FALSE)),"",VLOOKUP($AP56,'8'!$B$13:RG$315,157,FALSE))</f>
        <v/>
      </c>
      <c r="CD56" s="93" t="str">
        <f>IF(ISNA(VLOOKUP($AP56,'8'!$B$13:RH$315,158,FALSE)),"",VLOOKUP($AP56,'8'!$B$13:RH$315,158,FALSE))</f>
        <v/>
      </c>
      <c r="CE56" s="93" t="str">
        <f>IF(ISNA(VLOOKUP($AP56,'8'!$B$13:RI$315,159,FALSE)),"",VLOOKUP($AP56,'8'!$B$13:RI$315,159,FALSE))</f>
        <v/>
      </c>
      <c r="CF56" s="93" t="str">
        <f>IF(ISNA(VLOOKUP($AP56,'8'!$B$13:RJ$315,160,FALSE)),"",VLOOKUP($AP56,'8'!$B$13:RJ$315,160,FALSE))</f>
        <v/>
      </c>
      <c r="CG56" s="93" t="str">
        <f>IF(ISNA(VLOOKUP($AP56,'8'!$B$13:RK$315,161,FALSE)),"",VLOOKUP($AP56,'8'!$B$13:RK$315,161,FALSE))</f>
        <v/>
      </c>
      <c r="CH56" s="93" t="str">
        <f>IF(ISNA(VLOOKUP($AP56,'8'!$B$13:RK$315,162,FALSE)),"",VLOOKUP($AP56,'8'!$B$13:RK$315,162,FALSE))</f>
        <v/>
      </c>
      <c r="CI56" s="93" t="str">
        <f>IF(ISNA(VLOOKUP($AP56,'8'!$B$13:RL$315,163,FALSE)),"",VLOOKUP($AP56,'8'!$B$13:RL$315,163,FALSE))</f>
        <v/>
      </c>
      <c r="CJ56" s="93" t="str">
        <f>IF(ISNA(VLOOKUP($AP56,'8'!$B$13:RM$315,164,FALSE)),"",VLOOKUP($AP56,'8'!$B$13:RM$315,164,FALSE))</f>
        <v/>
      </c>
      <c r="CK56" s="93" t="str">
        <f>IF(ISNA(VLOOKUP($AP56,'8'!$B$13:RN$315,165,FALSE)),"",VLOOKUP($AP56,'8'!$B$13:RN$315,165,FALSE))</f>
        <v/>
      </c>
      <c r="CL56" s="93" t="str">
        <f>IF(ISNA(VLOOKUP($AP56,'8'!$B$13:RO$315,166,FALSE)),"",VLOOKUP($AP56,'8'!$B$13:RO$315,166,FALSE))</f>
        <v/>
      </c>
      <c r="CM56" s="93" t="str">
        <f>IF(ISNA(VLOOKUP($AP56,'8'!$B$13:RP$315,167,FALSE)),"",VLOOKUP($AP56,'8'!$B$13:RP$315,167,FALSE))</f>
        <v/>
      </c>
      <c r="CN56" s="93" t="str">
        <f>IF(ISNA(VLOOKUP($AP56,'8'!$B$13:RQ$315,168,FALSE)),"",VLOOKUP($AP56,'8'!$B$13:RQ$315,168,FALSE))</f>
        <v/>
      </c>
      <c r="CO56" s="93" t="str">
        <f>IF(ISNA(VLOOKUP($AP56,'8'!$B$13:RR$315,169,FALSE)),"",VLOOKUP($AP56,'8'!$B$13:RR$315,169,FALSE))</f>
        <v/>
      </c>
      <c r="CP56" s="93" t="str">
        <f>IF(ISNA(VLOOKUP($AP56,'8'!$B$13:RS$315,170,FALSE)),"",VLOOKUP($AP56,'8'!$B$13:RS$315,170,FALSE))</f>
        <v/>
      </c>
      <c r="CQ56" s="93" t="str">
        <f>IF(ISNA(VLOOKUP($AP56,'8'!$B$13:RT$315,171,FALSE)),"",VLOOKUP($AP56,'8'!$B$13:RT$315,171,FALSE))</f>
        <v/>
      </c>
      <c r="CR56" s="93" t="str">
        <f>IF(ISNA(VLOOKUP($AP56,'8'!$B$13:RU$315,172,FALSE)),"",VLOOKUP($AP56,'8'!$B$13:RU$315,172,FALSE))</f>
        <v/>
      </c>
      <c r="CS56" s="93" t="str">
        <f>IF(ISNA(VLOOKUP($AP56,'8'!$B$13:RV$315,173,FALSE)),"",VLOOKUP($AP56,'8'!$B$13:RV$315,173,FALSE))</f>
        <v/>
      </c>
      <c r="CT56" s="93" t="str">
        <f>IF(ISNA(VLOOKUP($AP56,'8'!$B$13:RW$375,174,FALSE)),"",VLOOKUP($AP56,'8'!$B$13:RW$375,174,FALSE))</f>
        <v/>
      </c>
      <c r="CU56" s="93" t="str">
        <f>IF(ISNA(VLOOKUP($AP56,'8'!$B$13:RX$315,175,FALSE)),"",VLOOKUP($AP56,'8'!$B$13:RX$315,175,FALSE))</f>
        <v/>
      </c>
    </row>
    <row r="57" spans="1:99" ht="16.5" customHeight="1">
      <c r="A57" s="409">
        <v>48</v>
      </c>
      <c r="B57" s="431" t="str">
        <f>IF(AND(H$3=""),"",IF(ISNA(VLOOKUP(C57,'8'!$B$13:PZ$315,2,FALSE)),"",VLOOKUP(C57,'8'!$B$13:PZ$315,2,FALSE)))</f>
        <v/>
      </c>
      <c r="C57" s="429" t="str">
        <f>IF(AND(H$3=""),"",IF(AND('8'!B60=""),"",'8'!B60))</f>
        <v/>
      </c>
      <c r="D57" s="395"/>
      <c r="E57" s="93" t="str">
        <f t="shared" ref="E57:I57" si="28">IF(AND($H$3=""),"",IF(AND($H$3="Hindi"),AQ54,IF(AND($H$3="English"),AW54,IF(AND($H$3="Maths"),BC54,IF(AND($H$3="Sanskrit"),BI54,IF(AND($H$3="Science"),BO54,IF(AND($H$3="Social Science"),BU54,"")))))))</f>
        <v/>
      </c>
      <c r="F57" s="93" t="str">
        <f t="shared" si="28"/>
        <v/>
      </c>
      <c r="G57" s="93" t="str">
        <f t="shared" si="28"/>
        <v/>
      </c>
      <c r="H57" s="93" t="str">
        <f t="shared" si="28"/>
        <v/>
      </c>
      <c r="I57" s="93" t="str">
        <f t="shared" si="28"/>
        <v/>
      </c>
      <c r="J57" s="97" t="str">
        <f t="shared" si="18"/>
        <v/>
      </c>
      <c r="K57" s="448"/>
      <c r="L57" s="424" t="str">
        <f t="shared" si="19"/>
        <v/>
      </c>
      <c r="T57" s="409">
        <v>48</v>
      </c>
      <c r="U57" s="426" t="str">
        <f>IF(AND(H$3=""),"",IF(ISNA(VLOOKUP(V57,'8'!$B$13:PZ$315,2,FALSE)),"",VLOOKUP(V57,'8'!$B$13:PZ$315,2,FALSE)))</f>
        <v/>
      </c>
      <c r="V57" s="427" t="str">
        <f>IF(AND(H$3=""),"",IF(AND('8'!B60=""),"",'8'!B60))</f>
        <v/>
      </c>
      <c r="W57" s="428" t="str">
        <f t="shared" si="22"/>
        <v/>
      </c>
      <c r="X57" s="466" t="str">
        <f>IF(AND(V57=""),"",IF(ISNA(VLOOKUP(V57,$AP$7:CV$94,43,FALSE)),"",VLOOKUP(V57,$AP$7:CV$94,43,FALSE)))</f>
        <v/>
      </c>
      <c r="Y57" s="466" t="str">
        <f>IF(AND(V57=""),"",IF(ISNA(VLOOKUP(V57,$AP$7:CV$94,44,FALSE)),"",VLOOKUP(V57,$AP$7:CV$94,44,FALSE)))</f>
        <v/>
      </c>
      <c r="Z57" s="466" t="str">
        <f>IF(AND(V57=""),"",IF(ISNA(VLOOKUP(V57,$AP$7:CV$94,50,FALSE)),"",VLOOKUP(V57,$AP$7:CV$94,50,FALSE)))</f>
        <v/>
      </c>
      <c r="AA57" s="466" t="str">
        <f>IF(AND(V57=""),"",IF(ISNA(VLOOKUP(V57,$AP$7:CV$94,51,FALSE)),"",VLOOKUP(V57,$AP$7:CV$94,51,FALSE)))</f>
        <v/>
      </c>
      <c r="AB57" s="466" t="str">
        <f>IF(AND(V57=""),"",IF(ISNA(VLOOKUP(V57,$AP$7:CV$94,57,FALSE)),"",VLOOKUP(V57,$AP$7:CV$94,57,FALSE)))</f>
        <v/>
      </c>
      <c r="AC57" s="466" t="str">
        <f>IF(AND(V57=""),"",IF(ISNA(VLOOKUP(V57,$AP$7:CV$94,58,FALSE)),"",VLOOKUP(V57,$AP$7:CV$94,58,FALSE)))</f>
        <v/>
      </c>
      <c r="AD57" s="427"/>
      <c r="AG57" s="50" t="str">
        <f t="shared" si="9"/>
        <v/>
      </c>
      <c r="AH57" s="50" t="str">
        <f t="shared" si="10"/>
        <v/>
      </c>
      <c r="AI57" s="313" t="str">
        <f t="shared" si="20"/>
        <v/>
      </c>
      <c r="AM57" s="313" t="str">
        <f t="shared" si="11"/>
        <v/>
      </c>
      <c r="AO57" s="409">
        <v>51</v>
      </c>
      <c r="AP57" s="397"/>
      <c r="AQ57" s="93" t="str">
        <f>IF(ISNA(VLOOKUP($AP57,'8'!$B$13:PZ$315,8,FALSE)),"",VLOOKUP($AP57,'8'!$B$13:PZ$315,8,FALSE))</f>
        <v/>
      </c>
      <c r="AR57" s="93" t="str">
        <f>IF(ISNA(VLOOKUP($AP57,'8'!$B$13:QA$315,12,FALSE)),"",VLOOKUP($AP57,'8'!$B$13:QA$315,12,FALSE))</f>
        <v/>
      </c>
      <c r="AS57" s="93" t="str">
        <f>IF(ISNA(VLOOKUP($AP57,'8'!$B$13:QB$315,16,FALSE)),"",VLOOKUP($AP57,'8'!$B$13:QB$315,16,FALSE))</f>
        <v/>
      </c>
      <c r="AT57" s="93" t="str">
        <f>IF(ISNA(VLOOKUP($AP57,'8'!$B$13:QC$315,20,FALSE)),"",VLOOKUP($AP57,'8'!$B$13:QC$315,20,FALSE))</f>
        <v/>
      </c>
      <c r="AU57" s="93" t="str">
        <f t="shared" si="12"/>
        <v/>
      </c>
      <c r="AV57" s="409">
        <v>51</v>
      </c>
      <c r="AW57" s="93" t="str">
        <f>IF(ISNA(VLOOKUP($AP57,'8'!$B$13:QF$315,33,FALSE)),"",VLOOKUP($AP57,'8'!$B$13:QF$315,33,FALSE))</f>
        <v/>
      </c>
      <c r="AX57" s="93" t="str">
        <f>IF(ISNA(VLOOKUP($AP57,'8'!$B$13:QG$315,37,FALSE)),"",VLOOKUP($AP57,'8'!$B$13:QG$315,37,FALSE))</f>
        <v/>
      </c>
      <c r="AY57" s="93" t="str">
        <f>IF(ISNA(VLOOKUP($AP57,'8'!$B$13:QH$315,41,FALSE)),"",VLOOKUP($AP57,'8'!$B$13:QH$315,41,FALSE))</f>
        <v/>
      </c>
      <c r="AZ57" s="93" t="str">
        <f>IF(ISNA(VLOOKUP($AP57,'8'!$B$13:QI$315,45,FALSE)),"",VLOOKUP($AP57,'8'!$B$13:QI$315,45,FALSE))</f>
        <v/>
      </c>
      <c r="BA57" s="93" t="str">
        <f t="shared" si="13"/>
        <v/>
      </c>
      <c r="BB57" s="409">
        <v>51</v>
      </c>
      <c r="BC57" s="93" t="str">
        <f>IF(ISNA(VLOOKUP($AP57,'8'!$B$13:QL$315,58,FALSE)),"",VLOOKUP($AP57,'8'!$B$13:QL$315,58,FALSE))</f>
        <v/>
      </c>
      <c r="BD57" s="93" t="str">
        <f>IF(ISNA(VLOOKUP($AP57,'8'!$B$13:QM$315,62,FALSE)),"",VLOOKUP($AP57,'8'!$B$13:QM$315,62,FALSE))</f>
        <v/>
      </c>
      <c r="BE57" s="93" t="str">
        <f>IF(ISNA(VLOOKUP($AP57,'8'!$B$13:QN$315,66,FALSE)),"",VLOOKUP($AP57,'8'!$B$13:QN$315,66,FALSE))</f>
        <v/>
      </c>
      <c r="BF57" s="93" t="str">
        <f>IF(ISNA(VLOOKUP($AP57,'8'!$B$13:QO$315,70,FALSE)),"",VLOOKUP($AP57,'8'!$B$13:QO$315,70,FALSE))</f>
        <v/>
      </c>
      <c r="BG57" s="93" t="str">
        <f t="shared" si="14"/>
        <v/>
      </c>
      <c r="BH57" s="409">
        <v>51</v>
      </c>
      <c r="BI57" s="93" t="str">
        <f>IF(ISNA(VLOOKUP($AP57,'8'!$B$13:QR$315,83,FALSE)),"",VLOOKUP($AP57,'8'!$B$13:QR$315,83,FALSE))</f>
        <v/>
      </c>
      <c r="BJ57" s="93" t="str">
        <f>IF(ISNA(VLOOKUP($AP57,'8'!$B$13:QS$315,87,FALSE)),"",VLOOKUP($AP57,'8'!$B$13:QS$315,87,FALSE))</f>
        <v/>
      </c>
      <c r="BK57" s="93" t="str">
        <f>IF(ISNA(VLOOKUP($AP57,'8'!$B$13:QT$315,91,FALSE)),"",VLOOKUP($AP57,'8'!$B$13:QT$315,91,FALSE))</f>
        <v/>
      </c>
      <c r="BL57" s="93" t="str">
        <f>IF(ISNA(VLOOKUP($AP57,'8'!$B$13:QU$315,95,FALSE)),"",VLOOKUP($AP57,'8'!$B$13:QU$315,95,FALSE))</f>
        <v/>
      </c>
      <c r="BM57" s="93" t="str">
        <f t="shared" si="15"/>
        <v/>
      </c>
      <c r="BN57" s="409">
        <v>51</v>
      </c>
      <c r="BO57" s="93" t="str">
        <f>IF(ISNA(VLOOKUP($AP57,'8'!$B$13:QY$315,108,FALSE)),"",VLOOKUP($AP57,'8'!$B$13:QY$315,108,FALSE))</f>
        <v/>
      </c>
      <c r="BP57" s="93" t="str">
        <f>IF(ISNA(VLOOKUP($AP57,'8'!$B$13:QZ$315,112,FALSE)),"",VLOOKUP($AP57,'8'!$B$13:QZ$315,112,FALSE))</f>
        <v/>
      </c>
      <c r="BQ57" s="93" t="str">
        <f>IF(ISNA(VLOOKUP($AP57,'8'!$B$13:RA$315,116,FALSE)),"",VLOOKUP($AP57,'8'!$B$13:RA$315,116,FALSE))</f>
        <v/>
      </c>
      <c r="BR57" s="93" t="str">
        <f>IF(ISNA(VLOOKUP($AP57,'8'!$B$13:RB$315,120,FALSE)),"",VLOOKUP($AP57,'8'!$B$13:RB$315,120,FALSE))</f>
        <v/>
      </c>
      <c r="BS57" s="93" t="str">
        <f t="shared" si="16"/>
        <v/>
      </c>
      <c r="BT57" s="409">
        <v>51</v>
      </c>
      <c r="BU57" s="93" t="str">
        <f>IF(ISNA(VLOOKUP($AP57,'8'!$B$13:RE$315,133,FALSE)),"",VLOOKUP($AP57,'8'!$B$13:RE$315,133,FALSE))</f>
        <v/>
      </c>
      <c r="BV57" s="93" t="str">
        <f>IF(ISNA(VLOOKUP($AP57,'8'!$B$13:RF$315,137,FALSE)),"",VLOOKUP($AP57,'8'!$B$13:RF$315,137,FALSE))</f>
        <v/>
      </c>
      <c r="BW57" s="93" t="str">
        <f>IF(ISNA(VLOOKUP($AP57,'8'!$B$13:RG$315,141,FALSE)),"",VLOOKUP($AP57,'8'!$B$13:RG$315,141,FALSE))</f>
        <v/>
      </c>
      <c r="BX57" s="93" t="str">
        <f>IF(ISNA(VLOOKUP($AP57,'8'!$B$13:RH$315,145,FALSE)),"",VLOOKUP($AP57,'8'!$B$13:RH$315,145,FALSE))</f>
        <v/>
      </c>
      <c r="BY57" s="93" t="str">
        <f t="shared" si="17"/>
        <v/>
      </c>
      <c r="BZ57" s="98"/>
      <c r="CA57" s="93" t="str">
        <f>IF(ISNA(VLOOKUP($AP57,'8'!$B$13:RE$315,155,FALSE)),"",VLOOKUP($AP57,'8'!$B$13:RE$315,155,FALSE))</f>
        <v/>
      </c>
      <c r="CB57" s="93" t="str">
        <f>IF(ISNA(VLOOKUP($AP57,'8'!$B$13:RF$315,156,FALSE)),"",VLOOKUP($AP57,'8'!$B$13:RF$315,156,FALSE))</f>
        <v/>
      </c>
      <c r="CC57" s="93" t="str">
        <f>IF(ISNA(VLOOKUP($AP57,'8'!$B$13:RG$315,157,FALSE)),"",VLOOKUP($AP57,'8'!$B$13:RG$315,157,FALSE))</f>
        <v/>
      </c>
      <c r="CD57" s="93" t="str">
        <f>IF(ISNA(VLOOKUP($AP57,'8'!$B$13:RH$315,158,FALSE)),"",VLOOKUP($AP57,'8'!$B$13:RH$315,158,FALSE))</f>
        <v/>
      </c>
      <c r="CE57" s="93" t="str">
        <f>IF(ISNA(VLOOKUP($AP57,'8'!$B$13:RI$315,159,FALSE)),"",VLOOKUP($AP57,'8'!$B$13:RI$315,159,FALSE))</f>
        <v/>
      </c>
      <c r="CF57" s="93" t="str">
        <f>IF(ISNA(VLOOKUP($AP57,'8'!$B$13:RJ$315,160,FALSE)),"",VLOOKUP($AP57,'8'!$B$13:RJ$315,160,FALSE))</f>
        <v/>
      </c>
      <c r="CG57" s="93" t="str">
        <f>IF(ISNA(VLOOKUP($AP57,'8'!$B$13:RK$315,161,FALSE)),"",VLOOKUP($AP57,'8'!$B$13:RK$315,161,FALSE))</f>
        <v/>
      </c>
      <c r="CH57" s="93" t="str">
        <f>IF(ISNA(VLOOKUP($AP57,'8'!$B$13:RK$315,162,FALSE)),"",VLOOKUP($AP57,'8'!$B$13:RK$315,162,FALSE))</f>
        <v/>
      </c>
      <c r="CI57" s="93" t="str">
        <f>IF(ISNA(VLOOKUP($AP57,'8'!$B$13:RL$315,163,FALSE)),"",VLOOKUP($AP57,'8'!$B$13:RL$315,163,FALSE))</f>
        <v/>
      </c>
      <c r="CJ57" s="93" t="str">
        <f>IF(ISNA(VLOOKUP($AP57,'8'!$B$13:RM$315,164,FALSE)),"",VLOOKUP($AP57,'8'!$B$13:RM$315,164,FALSE))</f>
        <v/>
      </c>
      <c r="CK57" s="93" t="str">
        <f>IF(ISNA(VLOOKUP($AP57,'8'!$B$13:RN$315,165,FALSE)),"",VLOOKUP($AP57,'8'!$B$13:RN$315,165,FALSE))</f>
        <v/>
      </c>
      <c r="CL57" s="93" t="str">
        <f>IF(ISNA(VLOOKUP($AP57,'8'!$B$13:RO$315,166,FALSE)),"",VLOOKUP($AP57,'8'!$B$13:RO$315,166,FALSE))</f>
        <v/>
      </c>
      <c r="CM57" s="93" t="str">
        <f>IF(ISNA(VLOOKUP($AP57,'8'!$B$13:RP$315,167,FALSE)),"",VLOOKUP($AP57,'8'!$B$13:RP$315,167,FALSE))</f>
        <v/>
      </c>
      <c r="CN57" s="93" t="str">
        <f>IF(ISNA(VLOOKUP($AP57,'8'!$B$13:RQ$315,168,FALSE)),"",VLOOKUP($AP57,'8'!$B$13:RQ$315,168,FALSE))</f>
        <v/>
      </c>
      <c r="CO57" s="93" t="str">
        <f>IF(ISNA(VLOOKUP($AP57,'8'!$B$13:RR$315,169,FALSE)),"",VLOOKUP($AP57,'8'!$B$13:RR$315,169,FALSE))</f>
        <v/>
      </c>
      <c r="CP57" s="93" t="str">
        <f>IF(ISNA(VLOOKUP($AP57,'8'!$B$13:RS$315,170,FALSE)),"",VLOOKUP($AP57,'8'!$B$13:RS$315,170,FALSE))</f>
        <v/>
      </c>
      <c r="CQ57" s="93" t="str">
        <f>IF(ISNA(VLOOKUP($AP57,'8'!$B$13:RT$315,171,FALSE)),"",VLOOKUP($AP57,'8'!$B$13:RT$315,171,FALSE))</f>
        <v/>
      </c>
      <c r="CR57" s="93" t="str">
        <f>IF(ISNA(VLOOKUP($AP57,'8'!$B$13:RU$315,172,FALSE)),"",VLOOKUP($AP57,'8'!$B$13:RU$315,172,FALSE))</f>
        <v/>
      </c>
      <c r="CS57" s="93" t="str">
        <f>IF(ISNA(VLOOKUP($AP57,'8'!$B$13:RV$315,173,FALSE)),"",VLOOKUP($AP57,'8'!$B$13:RV$315,173,FALSE))</f>
        <v/>
      </c>
      <c r="CT57" s="93" t="str">
        <f>IF(ISNA(VLOOKUP($AP57,'8'!$B$13:RW$375,174,FALSE)),"",VLOOKUP($AP57,'8'!$B$13:RW$375,174,FALSE))</f>
        <v/>
      </c>
      <c r="CU57" s="93" t="str">
        <f>IF(ISNA(VLOOKUP($AP57,'8'!$B$13:RX$315,175,FALSE)),"",VLOOKUP($AP57,'8'!$B$13:RX$315,175,FALSE))</f>
        <v/>
      </c>
    </row>
    <row r="58" spans="1:99" ht="16.5" customHeight="1">
      <c r="A58" s="409">
        <v>49</v>
      </c>
      <c r="B58" s="431" t="str">
        <f>IF(AND(H$3=""),"",IF(ISNA(VLOOKUP(C58,'8'!$B$13:PZ$315,2,FALSE)),"",VLOOKUP(C58,'8'!$B$13:PZ$315,2,FALSE)))</f>
        <v/>
      </c>
      <c r="C58" s="429" t="str">
        <f>IF(AND(H$3=""),"",IF(AND('8'!B61=""),"",'8'!B61))</f>
        <v/>
      </c>
      <c r="D58" s="395"/>
      <c r="E58" s="93" t="str">
        <f t="shared" ref="E58:I58" si="29">IF(AND($H$3=""),"",IF(AND($H$3="Hindi"),AQ55,IF(AND($H$3="English"),AW55,IF(AND($H$3="Maths"),BC55,IF(AND($H$3="Sanskrit"),BI55,IF(AND($H$3="Science"),BO55,IF(AND($H$3="Social Science"),BU55,"")))))))</f>
        <v/>
      </c>
      <c r="F58" s="93" t="str">
        <f t="shared" si="29"/>
        <v/>
      </c>
      <c r="G58" s="93" t="str">
        <f t="shared" si="29"/>
        <v/>
      </c>
      <c r="H58" s="93" t="str">
        <f t="shared" si="29"/>
        <v/>
      </c>
      <c r="I58" s="93" t="str">
        <f t="shared" si="29"/>
        <v/>
      </c>
      <c r="J58" s="97" t="str">
        <f t="shared" si="18"/>
        <v/>
      </c>
      <c r="K58" s="448"/>
      <c r="L58" s="424" t="str">
        <f t="shared" si="19"/>
        <v/>
      </c>
      <c r="T58" s="409">
        <v>49</v>
      </c>
      <c r="U58" s="426" t="str">
        <f>IF(AND(H$3=""),"",IF(ISNA(VLOOKUP(V58,'8'!$B$13:PZ$315,2,FALSE)),"",VLOOKUP(V58,'8'!$B$13:PZ$315,2,FALSE)))</f>
        <v/>
      </c>
      <c r="V58" s="427" t="str">
        <f>IF(AND(H$3=""),"",IF(AND('8'!B61=""),"",'8'!B61))</f>
        <v/>
      </c>
      <c r="W58" s="428" t="str">
        <f t="shared" si="22"/>
        <v/>
      </c>
      <c r="X58" s="466" t="str">
        <f>IF(AND(V58=""),"",IF(ISNA(VLOOKUP(V58,$AP$7:CV$94,43,FALSE)),"",VLOOKUP(V58,$AP$7:CV$94,43,FALSE)))</f>
        <v/>
      </c>
      <c r="Y58" s="466" t="str">
        <f>IF(AND(V58=""),"",IF(ISNA(VLOOKUP(V58,$AP$7:CV$94,44,FALSE)),"",VLOOKUP(V58,$AP$7:CV$94,44,FALSE)))</f>
        <v/>
      </c>
      <c r="Z58" s="466" t="str">
        <f>IF(AND(V58=""),"",IF(ISNA(VLOOKUP(V58,$AP$7:CV$94,50,FALSE)),"",VLOOKUP(V58,$AP$7:CV$94,50,FALSE)))</f>
        <v/>
      </c>
      <c r="AA58" s="466" t="str">
        <f>IF(AND(V58=""),"",IF(ISNA(VLOOKUP(V58,$AP$7:CV$94,51,FALSE)),"",VLOOKUP(V58,$AP$7:CV$94,51,FALSE)))</f>
        <v/>
      </c>
      <c r="AB58" s="466" t="str">
        <f>IF(AND(V58=""),"",IF(ISNA(VLOOKUP(V58,$AP$7:CV$94,57,FALSE)),"",VLOOKUP(V58,$AP$7:CV$94,57,FALSE)))</f>
        <v/>
      </c>
      <c r="AC58" s="466" t="str">
        <f>IF(AND(V58=""),"",IF(ISNA(VLOOKUP(V58,$AP$7:CV$94,58,FALSE)),"",VLOOKUP(V58,$AP$7:CV$94,58,FALSE)))</f>
        <v/>
      </c>
      <c r="AD58" s="427"/>
      <c r="AG58" s="50" t="str">
        <f t="shared" si="9"/>
        <v/>
      </c>
      <c r="AH58" s="50" t="str">
        <f t="shared" si="10"/>
        <v/>
      </c>
      <c r="AI58" s="313" t="str">
        <f t="shared" si="20"/>
        <v/>
      </c>
      <c r="AM58" s="313" t="str">
        <f t="shared" si="11"/>
        <v/>
      </c>
      <c r="AO58" s="409">
        <v>52</v>
      </c>
      <c r="AP58" s="397"/>
      <c r="AQ58" s="93" t="str">
        <f>IF(ISNA(VLOOKUP($AP58,'8'!$B$13:PZ$315,8,FALSE)),"",VLOOKUP($AP58,'8'!$B$13:PZ$315,8,FALSE))</f>
        <v/>
      </c>
      <c r="AR58" s="93" t="str">
        <f>IF(ISNA(VLOOKUP($AP58,'8'!$B$13:QA$315,12,FALSE)),"",VLOOKUP($AP58,'8'!$B$13:QA$315,12,FALSE))</f>
        <v/>
      </c>
      <c r="AS58" s="93" t="str">
        <f>IF(ISNA(VLOOKUP($AP58,'8'!$B$13:QB$315,16,FALSE)),"",VLOOKUP($AP58,'8'!$B$13:QB$315,16,FALSE))</f>
        <v/>
      </c>
      <c r="AT58" s="93" t="str">
        <f>IF(ISNA(VLOOKUP($AP58,'8'!$B$13:QC$315,20,FALSE)),"",VLOOKUP($AP58,'8'!$B$13:QC$315,20,FALSE))</f>
        <v/>
      </c>
      <c r="AU58" s="93" t="str">
        <f t="shared" si="12"/>
        <v/>
      </c>
      <c r="AV58" s="409">
        <v>52</v>
      </c>
      <c r="AW58" s="93" t="str">
        <f>IF(ISNA(VLOOKUP($AP58,'8'!$B$13:QF$315,33,FALSE)),"",VLOOKUP($AP58,'8'!$B$13:QF$315,33,FALSE))</f>
        <v/>
      </c>
      <c r="AX58" s="93" t="str">
        <f>IF(ISNA(VLOOKUP($AP58,'8'!$B$13:QG$315,37,FALSE)),"",VLOOKUP($AP58,'8'!$B$13:QG$315,37,FALSE))</f>
        <v/>
      </c>
      <c r="AY58" s="93" t="str">
        <f>IF(ISNA(VLOOKUP($AP58,'8'!$B$13:QH$315,41,FALSE)),"",VLOOKUP($AP58,'8'!$B$13:QH$315,41,FALSE))</f>
        <v/>
      </c>
      <c r="AZ58" s="93" t="str">
        <f>IF(ISNA(VLOOKUP($AP58,'8'!$B$13:QI$315,45,FALSE)),"",VLOOKUP($AP58,'8'!$B$13:QI$315,45,FALSE))</f>
        <v/>
      </c>
      <c r="BA58" s="93" t="str">
        <f t="shared" si="13"/>
        <v/>
      </c>
      <c r="BB58" s="409">
        <v>52</v>
      </c>
      <c r="BC58" s="93" t="str">
        <f>IF(ISNA(VLOOKUP($AP58,'8'!$B$13:QL$315,58,FALSE)),"",VLOOKUP($AP58,'8'!$B$13:QL$315,58,FALSE))</f>
        <v/>
      </c>
      <c r="BD58" s="93" t="str">
        <f>IF(ISNA(VLOOKUP($AP58,'8'!$B$13:QM$315,62,FALSE)),"",VLOOKUP($AP58,'8'!$B$13:QM$315,62,FALSE))</f>
        <v/>
      </c>
      <c r="BE58" s="93" t="str">
        <f>IF(ISNA(VLOOKUP($AP58,'8'!$B$13:QN$315,66,FALSE)),"",VLOOKUP($AP58,'8'!$B$13:QN$315,66,FALSE))</f>
        <v/>
      </c>
      <c r="BF58" s="93" t="str">
        <f>IF(ISNA(VLOOKUP($AP58,'8'!$B$13:QO$315,70,FALSE)),"",VLOOKUP($AP58,'8'!$B$13:QO$315,70,FALSE))</f>
        <v/>
      </c>
      <c r="BG58" s="93" t="str">
        <f t="shared" si="14"/>
        <v/>
      </c>
      <c r="BH58" s="409">
        <v>52</v>
      </c>
      <c r="BI58" s="93" t="str">
        <f>IF(ISNA(VLOOKUP($AP58,'8'!$B$13:QR$315,83,FALSE)),"",VLOOKUP($AP58,'8'!$B$13:QR$315,83,FALSE))</f>
        <v/>
      </c>
      <c r="BJ58" s="93" t="str">
        <f>IF(ISNA(VLOOKUP($AP58,'8'!$B$13:QS$315,87,FALSE)),"",VLOOKUP($AP58,'8'!$B$13:QS$315,87,FALSE))</f>
        <v/>
      </c>
      <c r="BK58" s="93" t="str">
        <f>IF(ISNA(VLOOKUP($AP58,'8'!$B$13:QT$315,91,FALSE)),"",VLOOKUP($AP58,'8'!$B$13:QT$315,91,FALSE))</f>
        <v/>
      </c>
      <c r="BL58" s="93" t="str">
        <f>IF(ISNA(VLOOKUP($AP58,'8'!$B$13:QU$315,95,FALSE)),"",VLOOKUP($AP58,'8'!$B$13:QU$315,95,FALSE))</f>
        <v/>
      </c>
      <c r="BM58" s="93" t="str">
        <f t="shared" si="15"/>
        <v/>
      </c>
      <c r="BN58" s="409">
        <v>52</v>
      </c>
      <c r="BO58" s="93" t="str">
        <f>IF(ISNA(VLOOKUP($AP58,'8'!$B$13:QY$315,108,FALSE)),"",VLOOKUP($AP58,'8'!$B$13:QY$315,108,FALSE))</f>
        <v/>
      </c>
      <c r="BP58" s="93" t="str">
        <f>IF(ISNA(VLOOKUP($AP58,'8'!$B$13:QZ$315,112,FALSE)),"",VLOOKUP($AP58,'8'!$B$13:QZ$315,112,FALSE))</f>
        <v/>
      </c>
      <c r="BQ58" s="93" t="str">
        <f>IF(ISNA(VLOOKUP($AP58,'8'!$B$13:RA$315,116,FALSE)),"",VLOOKUP($AP58,'8'!$B$13:RA$315,116,FALSE))</f>
        <v/>
      </c>
      <c r="BR58" s="93" t="str">
        <f>IF(ISNA(VLOOKUP($AP58,'8'!$B$13:RB$315,120,FALSE)),"",VLOOKUP($AP58,'8'!$B$13:RB$315,120,FALSE))</f>
        <v/>
      </c>
      <c r="BS58" s="93" t="str">
        <f t="shared" si="16"/>
        <v/>
      </c>
      <c r="BT58" s="409">
        <v>52</v>
      </c>
      <c r="BU58" s="93" t="str">
        <f>IF(ISNA(VLOOKUP($AP58,'8'!$B$13:RE$315,133,FALSE)),"",VLOOKUP($AP58,'8'!$B$13:RE$315,133,FALSE))</f>
        <v/>
      </c>
      <c r="BV58" s="93" t="str">
        <f>IF(ISNA(VLOOKUP($AP58,'8'!$B$13:RF$315,137,FALSE)),"",VLOOKUP($AP58,'8'!$B$13:RF$315,137,FALSE))</f>
        <v/>
      </c>
      <c r="BW58" s="93" t="str">
        <f>IF(ISNA(VLOOKUP($AP58,'8'!$B$13:RG$315,141,FALSE)),"",VLOOKUP($AP58,'8'!$B$13:RG$315,141,FALSE))</f>
        <v/>
      </c>
      <c r="BX58" s="93" t="str">
        <f>IF(ISNA(VLOOKUP($AP58,'8'!$B$13:RH$315,145,FALSE)),"",VLOOKUP($AP58,'8'!$B$13:RH$315,145,FALSE))</f>
        <v/>
      </c>
      <c r="BY58" s="93" t="str">
        <f t="shared" si="17"/>
        <v/>
      </c>
      <c r="BZ58" s="98"/>
      <c r="CA58" s="93" t="str">
        <f>IF(ISNA(VLOOKUP($AP58,'8'!$B$13:RE$315,155,FALSE)),"",VLOOKUP($AP58,'8'!$B$13:RE$315,155,FALSE))</f>
        <v/>
      </c>
      <c r="CB58" s="93" t="str">
        <f>IF(ISNA(VLOOKUP($AP58,'8'!$B$13:RF$315,156,FALSE)),"",VLOOKUP($AP58,'8'!$B$13:RF$315,156,FALSE))</f>
        <v/>
      </c>
      <c r="CC58" s="93" t="str">
        <f>IF(ISNA(VLOOKUP($AP58,'8'!$B$13:RG$315,157,FALSE)),"",VLOOKUP($AP58,'8'!$B$13:RG$315,157,FALSE))</f>
        <v/>
      </c>
      <c r="CD58" s="93" t="str">
        <f>IF(ISNA(VLOOKUP($AP58,'8'!$B$13:RH$315,158,FALSE)),"",VLOOKUP($AP58,'8'!$B$13:RH$315,158,FALSE))</f>
        <v/>
      </c>
      <c r="CE58" s="93" t="str">
        <f>IF(ISNA(VLOOKUP($AP58,'8'!$B$13:RI$315,159,FALSE)),"",VLOOKUP($AP58,'8'!$B$13:RI$315,159,FALSE))</f>
        <v/>
      </c>
      <c r="CF58" s="93" t="str">
        <f>IF(ISNA(VLOOKUP($AP58,'8'!$B$13:RJ$315,160,FALSE)),"",VLOOKUP($AP58,'8'!$B$13:RJ$315,160,FALSE))</f>
        <v/>
      </c>
      <c r="CG58" s="93" t="str">
        <f>IF(ISNA(VLOOKUP($AP58,'8'!$B$13:RK$315,161,FALSE)),"",VLOOKUP($AP58,'8'!$B$13:RK$315,161,FALSE))</f>
        <v/>
      </c>
      <c r="CH58" s="93" t="str">
        <f>IF(ISNA(VLOOKUP($AP58,'8'!$B$13:RK$315,162,FALSE)),"",VLOOKUP($AP58,'8'!$B$13:RK$315,162,FALSE))</f>
        <v/>
      </c>
      <c r="CI58" s="93" t="str">
        <f>IF(ISNA(VLOOKUP($AP58,'8'!$B$13:RL$315,163,FALSE)),"",VLOOKUP($AP58,'8'!$B$13:RL$315,163,FALSE))</f>
        <v/>
      </c>
      <c r="CJ58" s="93" t="str">
        <f>IF(ISNA(VLOOKUP($AP58,'8'!$B$13:RM$315,164,FALSE)),"",VLOOKUP($AP58,'8'!$B$13:RM$315,164,FALSE))</f>
        <v/>
      </c>
      <c r="CK58" s="93" t="str">
        <f>IF(ISNA(VLOOKUP($AP58,'8'!$B$13:RN$315,165,FALSE)),"",VLOOKUP($AP58,'8'!$B$13:RN$315,165,FALSE))</f>
        <v/>
      </c>
      <c r="CL58" s="93" t="str">
        <f>IF(ISNA(VLOOKUP($AP58,'8'!$B$13:RO$315,166,FALSE)),"",VLOOKUP($AP58,'8'!$B$13:RO$315,166,FALSE))</f>
        <v/>
      </c>
      <c r="CM58" s="93" t="str">
        <f>IF(ISNA(VLOOKUP($AP58,'8'!$B$13:RP$315,167,FALSE)),"",VLOOKUP($AP58,'8'!$B$13:RP$315,167,FALSE))</f>
        <v/>
      </c>
      <c r="CN58" s="93" t="str">
        <f>IF(ISNA(VLOOKUP($AP58,'8'!$B$13:RQ$315,168,FALSE)),"",VLOOKUP($AP58,'8'!$B$13:RQ$315,168,FALSE))</f>
        <v/>
      </c>
      <c r="CO58" s="93" t="str">
        <f>IF(ISNA(VLOOKUP($AP58,'8'!$B$13:RR$315,169,FALSE)),"",VLOOKUP($AP58,'8'!$B$13:RR$315,169,FALSE))</f>
        <v/>
      </c>
      <c r="CP58" s="93" t="str">
        <f>IF(ISNA(VLOOKUP($AP58,'8'!$B$13:RS$315,170,FALSE)),"",VLOOKUP($AP58,'8'!$B$13:RS$315,170,FALSE))</f>
        <v/>
      </c>
      <c r="CQ58" s="93" t="str">
        <f>IF(ISNA(VLOOKUP($AP58,'8'!$B$13:RT$315,171,FALSE)),"",VLOOKUP($AP58,'8'!$B$13:RT$315,171,FALSE))</f>
        <v/>
      </c>
      <c r="CR58" s="93" t="str">
        <f>IF(ISNA(VLOOKUP($AP58,'8'!$B$13:RU$315,172,FALSE)),"",VLOOKUP($AP58,'8'!$B$13:RU$315,172,FALSE))</f>
        <v/>
      </c>
      <c r="CS58" s="93" t="str">
        <f>IF(ISNA(VLOOKUP($AP58,'8'!$B$13:RV$315,173,FALSE)),"",VLOOKUP($AP58,'8'!$B$13:RV$315,173,FALSE))</f>
        <v/>
      </c>
      <c r="CT58" s="93" t="str">
        <f>IF(ISNA(VLOOKUP($AP58,'8'!$B$13:RW$375,174,FALSE)),"",VLOOKUP($AP58,'8'!$B$13:RW$375,174,FALSE))</f>
        <v/>
      </c>
      <c r="CU58" s="93" t="str">
        <f>IF(ISNA(VLOOKUP($AP58,'8'!$B$13:RX$315,175,FALSE)),"",VLOOKUP($AP58,'8'!$B$13:RX$315,175,FALSE))</f>
        <v/>
      </c>
    </row>
    <row r="59" spans="1:99" ht="16.5" customHeight="1">
      <c r="A59" s="409">
        <v>50</v>
      </c>
      <c r="B59" s="431" t="str">
        <f>IF(AND(H$3=""),"",IF(ISNA(VLOOKUP(C59,'8'!$B$13:PZ$315,2,FALSE)),"",VLOOKUP(C59,'8'!$B$13:PZ$315,2,FALSE)))</f>
        <v/>
      </c>
      <c r="C59" s="429" t="str">
        <f>IF(AND(H$3=""),"",IF(AND('8'!B62=""),"",'8'!B62))</f>
        <v/>
      </c>
      <c r="D59" s="395"/>
      <c r="E59" s="93" t="str">
        <f t="shared" ref="E59:I59" si="30">IF(AND($H$3=""),"",IF(AND($H$3="Hindi"),AQ56,IF(AND($H$3="English"),AW56,IF(AND($H$3="Maths"),BC56,IF(AND($H$3="Sanskrit"),BI56,IF(AND($H$3="Science"),BO56,IF(AND($H$3="Social Science"),BU56,"")))))))</f>
        <v/>
      </c>
      <c r="F59" s="93" t="str">
        <f t="shared" si="30"/>
        <v/>
      </c>
      <c r="G59" s="93" t="str">
        <f t="shared" si="30"/>
        <v/>
      </c>
      <c r="H59" s="93" t="str">
        <f t="shared" si="30"/>
        <v/>
      </c>
      <c r="I59" s="93" t="str">
        <f t="shared" si="30"/>
        <v/>
      </c>
      <c r="J59" s="97" t="str">
        <f t="shared" si="18"/>
        <v/>
      </c>
      <c r="K59" s="448"/>
      <c r="L59" s="424" t="str">
        <f t="shared" si="19"/>
        <v/>
      </c>
      <c r="T59" s="409">
        <v>50</v>
      </c>
      <c r="U59" s="426" t="str">
        <f>IF(AND(H$3=""),"",IF(ISNA(VLOOKUP(V59,'8'!$B$13:PZ$315,2,FALSE)),"",VLOOKUP(V59,'8'!$B$13:PZ$315,2,FALSE)))</f>
        <v/>
      </c>
      <c r="V59" s="427" t="str">
        <f>IF(AND(H$3=""),"",IF(AND('8'!B62=""),"",'8'!B62))</f>
        <v/>
      </c>
      <c r="W59" s="428" t="str">
        <f t="shared" si="22"/>
        <v/>
      </c>
      <c r="X59" s="466" t="str">
        <f>IF(AND(V59=""),"",IF(ISNA(VLOOKUP(V59,$AP$7:CV$94,43,FALSE)),"",VLOOKUP(V59,$AP$7:CV$94,43,FALSE)))</f>
        <v/>
      </c>
      <c r="Y59" s="466" t="str">
        <f>IF(AND(V59=""),"",IF(ISNA(VLOOKUP(V59,$AP$7:CV$94,44,FALSE)),"",VLOOKUP(V59,$AP$7:CV$94,44,FALSE)))</f>
        <v/>
      </c>
      <c r="Z59" s="466" t="str">
        <f>IF(AND(V59=""),"",IF(ISNA(VLOOKUP(V59,$AP$7:CV$94,50,FALSE)),"",VLOOKUP(V59,$AP$7:CV$94,50,FALSE)))</f>
        <v/>
      </c>
      <c r="AA59" s="466" t="str">
        <f>IF(AND(V59=""),"",IF(ISNA(VLOOKUP(V59,$AP$7:CV$94,51,FALSE)),"",VLOOKUP(V59,$AP$7:CV$94,51,FALSE)))</f>
        <v/>
      </c>
      <c r="AB59" s="466" t="str">
        <f>IF(AND(V59=""),"",IF(ISNA(VLOOKUP(V59,$AP$7:CV$94,57,FALSE)),"",VLOOKUP(V59,$AP$7:CV$94,57,FALSE)))</f>
        <v/>
      </c>
      <c r="AC59" s="466" t="str">
        <f>IF(AND(V59=""),"",IF(ISNA(VLOOKUP(V59,$AP$7:CV$94,58,FALSE)),"",VLOOKUP(V59,$AP$7:CV$94,58,FALSE)))</f>
        <v/>
      </c>
      <c r="AD59" s="427"/>
      <c r="AG59" s="50" t="str">
        <f t="shared" si="9"/>
        <v/>
      </c>
      <c r="AH59" s="50" t="str">
        <f t="shared" si="10"/>
        <v/>
      </c>
      <c r="AI59" s="313" t="str">
        <f t="shared" si="20"/>
        <v/>
      </c>
      <c r="AM59" s="313" t="str">
        <f t="shared" si="11"/>
        <v/>
      </c>
      <c r="AO59" s="409">
        <v>53</v>
      </c>
      <c r="AP59" s="397"/>
      <c r="AQ59" s="93" t="str">
        <f>IF(ISNA(VLOOKUP($AP59,'8'!$B$13:PZ$315,8,FALSE)),"",VLOOKUP($AP59,'8'!$B$13:PZ$315,8,FALSE))</f>
        <v/>
      </c>
      <c r="AR59" s="93" t="str">
        <f>IF(ISNA(VLOOKUP($AP59,'8'!$B$13:QA$315,12,FALSE)),"",VLOOKUP($AP59,'8'!$B$13:QA$315,12,FALSE))</f>
        <v/>
      </c>
      <c r="AS59" s="93" t="str">
        <f>IF(ISNA(VLOOKUP($AP59,'8'!$B$13:QB$315,16,FALSE)),"",VLOOKUP($AP59,'8'!$B$13:QB$315,16,FALSE))</f>
        <v/>
      </c>
      <c r="AT59" s="93" t="str">
        <f>IF(ISNA(VLOOKUP($AP59,'8'!$B$13:QC$315,20,FALSE)),"",VLOOKUP($AP59,'8'!$B$13:QC$315,20,FALSE))</f>
        <v/>
      </c>
      <c r="AU59" s="93" t="str">
        <f t="shared" si="12"/>
        <v/>
      </c>
      <c r="AV59" s="409">
        <v>53</v>
      </c>
      <c r="AW59" s="93" t="str">
        <f>IF(ISNA(VLOOKUP($AP59,'8'!$B$13:QF$315,33,FALSE)),"",VLOOKUP($AP59,'8'!$B$13:QF$315,33,FALSE))</f>
        <v/>
      </c>
      <c r="AX59" s="93" t="str">
        <f>IF(ISNA(VLOOKUP($AP59,'8'!$B$13:QG$315,37,FALSE)),"",VLOOKUP($AP59,'8'!$B$13:QG$315,37,FALSE))</f>
        <v/>
      </c>
      <c r="AY59" s="93" t="str">
        <f>IF(ISNA(VLOOKUP($AP59,'8'!$B$13:QH$315,41,FALSE)),"",VLOOKUP($AP59,'8'!$B$13:QH$315,41,FALSE))</f>
        <v/>
      </c>
      <c r="AZ59" s="93" t="str">
        <f>IF(ISNA(VLOOKUP($AP59,'8'!$B$13:QI$315,45,FALSE)),"",VLOOKUP($AP59,'8'!$B$13:QI$315,45,FALSE))</f>
        <v/>
      </c>
      <c r="BA59" s="93" t="str">
        <f t="shared" si="13"/>
        <v/>
      </c>
      <c r="BB59" s="409">
        <v>53</v>
      </c>
      <c r="BC59" s="93" t="str">
        <f>IF(ISNA(VLOOKUP($AP59,'8'!$B$13:QL$315,58,FALSE)),"",VLOOKUP($AP59,'8'!$B$13:QL$315,58,FALSE))</f>
        <v/>
      </c>
      <c r="BD59" s="93" t="str">
        <f>IF(ISNA(VLOOKUP($AP59,'8'!$B$13:QM$315,62,FALSE)),"",VLOOKUP($AP59,'8'!$B$13:QM$315,62,FALSE))</f>
        <v/>
      </c>
      <c r="BE59" s="93" t="str">
        <f>IF(ISNA(VLOOKUP($AP59,'8'!$B$13:QN$315,66,FALSE)),"",VLOOKUP($AP59,'8'!$B$13:QN$315,66,FALSE))</f>
        <v/>
      </c>
      <c r="BF59" s="93" t="str">
        <f>IF(ISNA(VLOOKUP($AP59,'8'!$B$13:QO$315,70,FALSE)),"",VLOOKUP($AP59,'8'!$B$13:QO$315,70,FALSE))</f>
        <v/>
      </c>
      <c r="BG59" s="93" t="str">
        <f t="shared" si="14"/>
        <v/>
      </c>
      <c r="BH59" s="409">
        <v>53</v>
      </c>
      <c r="BI59" s="93" t="str">
        <f>IF(ISNA(VLOOKUP($AP59,'8'!$B$13:QR$315,83,FALSE)),"",VLOOKUP($AP59,'8'!$B$13:QR$315,83,FALSE))</f>
        <v/>
      </c>
      <c r="BJ59" s="93" t="str">
        <f>IF(ISNA(VLOOKUP($AP59,'8'!$B$13:QS$315,87,FALSE)),"",VLOOKUP($AP59,'8'!$B$13:QS$315,87,FALSE))</f>
        <v/>
      </c>
      <c r="BK59" s="93" t="str">
        <f>IF(ISNA(VLOOKUP($AP59,'8'!$B$13:QT$315,91,FALSE)),"",VLOOKUP($AP59,'8'!$B$13:QT$315,91,FALSE))</f>
        <v/>
      </c>
      <c r="BL59" s="93" t="str">
        <f>IF(ISNA(VLOOKUP($AP59,'8'!$B$13:QU$315,95,FALSE)),"",VLOOKUP($AP59,'8'!$B$13:QU$315,95,FALSE))</f>
        <v/>
      </c>
      <c r="BM59" s="93" t="str">
        <f t="shared" si="15"/>
        <v/>
      </c>
      <c r="BN59" s="409">
        <v>53</v>
      </c>
      <c r="BO59" s="93" t="str">
        <f>IF(ISNA(VLOOKUP($AP59,'8'!$B$13:QY$315,108,FALSE)),"",VLOOKUP($AP59,'8'!$B$13:QY$315,108,FALSE))</f>
        <v/>
      </c>
      <c r="BP59" s="93" t="str">
        <f>IF(ISNA(VLOOKUP($AP59,'8'!$B$13:QZ$315,112,FALSE)),"",VLOOKUP($AP59,'8'!$B$13:QZ$315,112,FALSE))</f>
        <v/>
      </c>
      <c r="BQ59" s="93" t="str">
        <f>IF(ISNA(VLOOKUP($AP59,'8'!$B$13:RA$315,116,FALSE)),"",VLOOKUP($AP59,'8'!$B$13:RA$315,116,FALSE))</f>
        <v/>
      </c>
      <c r="BR59" s="93" t="str">
        <f>IF(ISNA(VLOOKUP($AP59,'8'!$B$13:RB$315,120,FALSE)),"",VLOOKUP($AP59,'8'!$B$13:RB$315,120,FALSE))</f>
        <v/>
      </c>
      <c r="BS59" s="93" t="str">
        <f t="shared" si="16"/>
        <v/>
      </c>
      <c r="BT59" s="409">
        <v>53</v>
      </c>
      <c r="BU59" s="93" t="str">
        <f>IF(ISNA(VLOOKUP($AP59,'8'!$B$13:RE$315,133,FALSE)),"",VLOOKUP($AP59,'8'!$B$13:RE$315,133,FALSE))</f>
        <v/>
      </c>
      <c r="BV59" s="93" t="str">
        <f>IF(ISNA(VLOOKUP($AP59,'8'!$B$13:RF$315,137,FALSE)),"",VLOOKUP($AP59,'8'!$B$13:RF$315,137,FALSE))</f>
        <v/>
      </c>
      <c r="BW59" s="93" t="str">
        <f>IF(ISNA(VLOOKUP($AP59,'8'!$B$13:RG$315,141,FALSE)),"",VLOOKUP($AP59,'8'!$B$13:RG$315,141,FALSE))</f>
        <v/>
      </c>
      <c r="BX59" s="93" t="str">
        <f>IF(ISNA(VLOOKUP($AP59,'8'!$B$13:RH$315,145,FALSE)),"",VLOOKUP($AP59,'8'!$B$13:RH$315,145,FALSE))</f>
        <v/>
      </c>
      <c r="BY59" s="93" t="str">
        <f t="shared" si="17"/>
        <v/>
      </c>
      <c r="BZ59" s="98"/>
      <c r="CA59" s="93" t="str">
        <f>IF(ISNA(VLOOKUP($AP59,'8'!$B$13:RE$315,155,FALSE)),"",VLOOKUP($AP59,'8'!$B$13:RE$315,155,FALSE))</f>
        <v/>
      </c>
      <c r="CB59" s="93" t="str">
        <f>IF(ISNA(VLOOKUP($AP59,'8'!$B$13:RF$315,156,FALSE)),"",VLOOKUP($AP59,'8'!$B$13:RF$315,156,FALSE))</f>
        <v/>
      </c>
      <c r="CC59" s="93" t="str">
        <f>IF(ISNA(VLOOKUP($AP59,'8'!$B$13:RG$315,157,FALSE)),"",VLOOKUP($AP59,'8'!$B$13:RG$315,157,FALSE))</f>
        <v/>
      </c>
      <c r="CD59" s="93" t="str">
        <f>IF(ISNA(VLOOKUP($AP59,'8'!$B$13:RH$315,158,FALSE)),"",VLOOKUP($AP59,'8'!$B$13:RH$315,158,FALSE))</f>
        <v/>
      </c>
      <c r="CE59" s="93" t="str">
        <f>IF(ISNA(VLOOKUP($AP59,'8'!$B$13:RI$315,159,FALSE)),"",VLOOKUP($AP59,'8'!$B$13:RI$315,159,FALSE))</f>
        <v/>
      </c>
      <c r="CF59" s="93" t="str">
        <f>IF(ISNA(VLOOKUP($AP59,'8'!$B$13:RJ$315,160,FALSE)),"",VLOOKUP($AP59,'8'!$B$13:RJ$315,160,FALSE))</f>
        <v/>
      </c>
      <c r="CG59" s="93" t="str">
        <f>IF(ISNA(VLOOKUP($AP59,'8'!$B$13:RK$315,161,FALSE)),"",VLOOKUP($AP59,'8'!$B$13:RK$315,161,FALSE))</f>
        <v/>
      </c>
      <c r="CH59" s="93" t="str">
        <f>IF(ISNA(VLOOKUP($AP59,'8'!$B$13:RK$315,162,FALSE)),"",VLOOKUP($AP59,'8'!$B$13:RK$315,162,FALSE))</f>
        <v/>
      </c>
      <c r="CI59" s="93" t="str">
        <f>IF(ISNA(VLOOKUP($AP59,'8'!$B$13:RL$315,163,FALSE)),"",VLOOKUP($AP59,'8'!$B$13:RL$315,163,FALSE))</f>
        <v/>
      </c>
      <c r="CJ59" s="93" t="str">
        <f>IF(ISNA(VLOOKUP($AP59,'8'!$B$13:RM$315,164,FALSE)),"",VLOOKUP($AP59,'8'!$B$13:RM$315,164,FALSE))</f>
        <v/>
      </c>
      <c r="CK59" s="93" t="str">
        <f>IF(ISNA(VLOOKUP($AP59,'8'!$B$13:RN$315,165,FALSE)),"",VLOOKUP($AP59,'8'!$B$13:RN$315,165,FALSE))</f>
        <v/>
      </c>
      <c r="CL59" s="93" t="str">
        <f>IF(ISNA(VLOOKUP($AP59,'8'!$B$13:RO$315,166,FALSE)),"",VLOOKUP($AP59,'8'!$B$13:RO$315,166,FALSE))</f>
        <v/>
      </c>
      <c r="CM59" s="93" t="str">
        <f>IF(ISNA(VLOOKUP($AP59,'8'!$B$13:RP$315,167,FALSE)),"",VLOOKUP($AP59,'8'!$B$13:RP$315,167,FALSE))</f>
        <v/>
      </c>
      <c r="CN59" s="93" t="str">
        <f>IF(ISNA(VLOOKUP($AP59,'8'!$B$13:RQ$315,168,FALSE)),"",VLOOKUP($AP59,'8'!$B$13:RQ$315,168,FALSE))</f>
        <v/>
      </c>
      <c r="CO59" s="93" t="str">
        <f>IF(ISNA(VLOOKUP($AP59,'8'!$B$13:RR$315,169,FALSE)),"",VLOOKUP($AP59,'8'!$B$13:RR$315,169,FALSE))</f>
        <v/>
      </c>
      <c r="CP59" s="93" t="str">
        <f>IF(ISNA(VLOOKUP($AP59,'8'!$B$13:RS$315,170,FALSE)),"",VLOOKUP($AP59,'8'!$B$13:RS$315,170,FALSE))</f>
        <v/>
      </c>
      <c r="CQ59" s="93" t="str">
        <f>IF(ISNA(VLOOKUP($AP59,'8'!$B$13:RT$315,171,FALSE)),"",VLOOKUP($AP59,'8'!$B$13:RT$315,171,FALSE))</f>
        <v/>
      </c>
      <c r="CR59" s="93" t="str">
        <f>IF(ISNA(VLOOKUP($AP59,'8'!$B$13:RU$315,172,FALSE)),"",VLOOKUP($AP59,'8'!$B$13:RU$315,172,FALSE))</f>
        <v/>
      </c>
      <c r="CS59" s="93" t="str">
        <f>IF(ISNA(VLOOKUP($AP59,'8'!$B$13:RV$315,173,FALSE)),"",VLOOKUP($AP59,'8'!$B$13:RV$315,173,FALSE))</f>
        <v/>
      </c>
      <c r="CT59" s="93" t="str">
        <f>IF(ISNA(VLOOKUP($AP59,'8'!$B$13:RW$375,174,FALSE)),"",VLOOKUP($AP59,'8'!$B$13:RW$375,174,FALSE))</f>
        <v/>
      </c>
      <c r="CU59" s="93" t="str">
        <f>IF(ISNA(VLOOKUP($AP59,'8'!$B$13:RX$315,175,FALSE)),"",VLOOKUP($AP59,'8'!$B$13:RX$315,175,FALSE))</f>
        <v/>
      </c>
    </row>
    <row r="60" spans="1:99" ht="16.5" customHeight="1">
      <c r="A60" s="409">
        <v>51</v>
      </c>
      <c r="B60" s="431"/>
      <c r="C60" s="429" t="str">
        <f>IF(AND(H$3=""),"",IF(AND('8'!B63=""),"",'8'!B63))</f>
        <v/>
      </c>
      <c r="D60" s="395">
        <v>458796</v>
      </c>
      <c r="E60" s="93" t="str">
        <f t="shared" ref="E60:I60" si="31">IF(AND($H$3=""),"",IF(AND($H$3="Hindi"),AQ57,IF(AND($H$3="English"),AW57,IF(AND($H$3="Maths"),BC57,IF(AND($H$3="Sanskrit"),BI57,IF(AND($H$3="Science"),BO57,IF(AND($H$3="Social Science"),BU57,"")))))))</f>
        <v/>
      </c>
      <c r="F60" s="93" t="str">
        <f t="shared" si="31"/>
        <v/>
      </c>
      <c r="G60" s="93" t="str">
        <f t="shared" si="31"/>
        <v/>
      </c>
      <c r="H60" s="93" t="str">
        <f t="shared" si="31"/>
        <v/>
      </c>
      <c r="I60" s="93" t="str">
        <f t="shared" si="31"/>
        <v/>
      </c>
      <c r="J60" s="97" t="str">
        <f t="shared" si="18"/>
        <v/>
      </c>
      <c r="K60" s="448"/>
      <c r="L60" s="424" t="str">
        <f t="shared" si="19"/>
        <v/>
      </c>
      <c r="T60" s="409">
        <v>51</v>
      </c>
      <c r="U60" s="426" t="str">
        <f>IF(AND(H$3=""),"",IF(ISNA(VLOOKUP(V60,'8'!$B$13:PZ$315,2,FALSE)),"",VLOOKUP(V60,'8'!$B$13:PZ$315,2,FALSE)))</f>
        <v/>
      </c>
      <c r="V60" s="427" t="str">
        <f>IF(AND(H$3=""),"",IF(AND('8'!B63=""),"",'8'!B63))</f>
        <v/>
      </c>
      <c r="W60" s="428">
        <f t="shared" si="22"/>
        <v>458796</v>
      </c>
      <c r="X60" s="466" t="str">
        <f>IF(AND(V60=""),"",IF(ISNA(VLOOKUP(V60,$AP$7:CV$94,43,FALSE)),"",VLOOKUP(V60,$AP$7:CV$94,43,FALSE)))</f>
        <v/>
      </c>
      <c r="Y60" s="466" t="str">
        <f>IF(AND(V60=""),"",IF(ISNA(VLOOKUP(V60,$AP$7:CV$94,44,FALSE)),"",VLOOKUP(V60,$AP$7:CV$94,44,FALSE)))</f>
        <v/>
      </c>
      <c r="Z60" s="466" t="str">
        <f>IF(AND(V60=""),"",IF(ISNA(VLOOKUP(V60,$AP$7:CV$94,50,FALSE)),"",VLOOKUP(V60,$AP$7:CV$94,50,FALSE)))</f>
        <v/>
      </c>
      <c r="AA60" s="466" t="str">
        <f>IF(AND(V60=""),"",IF(ISNA(VLOOKUP(V60,$AP$7:CV$94,51,FALSE)),"",VLOOKUP(V60,$AP$7:CV$94,51,FALSE)))</f>
        <v/>
      </c>
      <c r="AB60" s="466" t="str">
        <f>IF(AND(V60=""),"",IF(ISNA(VLOOKUP(V60,$AP$7:CV$94,57,FALSE)),"",VLOOKUP(V60,$AP$7:CV$94,57,FALSE)))</f>
        <v/>
      </c>
      <c r="AC60" s="466" t="str">
        <f>IF(AND(V60=""),"",IF(ISNA(VLOOKUP(V60,$AP$7:CV$94,58,FALSE)),"",VLOOKUP(V60,$AP$7:CV$94,58,FALSE)))</f>
        <v/>
      </c>
      <c r="AD60" s="427"/>
      <c r="AG60" s="50" t="str">
        <f t="shared" si="9"/>
        <v/>
      </c>
      <c r="AH60" s="50" t="str">
        <f t="shared" si="10"/>
        <v/>
      </c>
      <c r="AI60" s="313" t="str">
        <f t="shared" si="20"/>
        <v/>
      </c>
      <c r="AM60" s="313" t="str">
        <f t="shared" si="11"/>
        <v/>
      </c>
      <c r="AO60" s="409">
        <v>54</v>
      </c>
      <c r="AP60" s="397"/>
      <c r="AQ60" s="93" t="str">
        <f>IF(ISNA(VLOOKUP($AP60,'8'!$B$13:PZ$315,8,FALSE)),"",VLOOKUP($AP60,'8'!$B$13:PZ$315,8,FALSE))</f>
        <v/>
      </c>
      <c r="AR60" s="93" t="str">
        <f>IF(ISNA(VLOOKUP($AP60,'8'!$B$13:QA$315,12,FALSE)),"",VLOOKUP($AP60,'8'!$B$13:QA$315,12,FALSE))</f>
        <v/>
      </c>
      <c r="AS60" s="93" t="str">
        <f>IF(ISNA(VLOOKUP($AP60,'8'!$B$13:QB$315,16,FALSE)),"",VLOOKUP($AP60,'8'!$B$13:QB$315,16,FALSE))</f>
        <v/>
      </c>
      <c r="AT60" s="93" t="str">
        <f>IF(ISNA(VLOOKUP($AP60,'8'!$B$13:QC$315,20,FALSE)),"",VLOOKUP($AP60,'8'!$B$13:QC$315,20,FALSE))</f>
        <v/>
      </c>
      <c r="AU60" s="93" t="str">
        <f t="shared" si="12"/>
        <v/>
      </c>
      <c r="AV60" s="409">
        <v>54</v>
      </c>
      <c r="AW60" s="93" t="str">
        <f>IF(ISNA(VLOOKUP($AP60,'8'!$B$13:QF$315,33,FALSE)),"",VLOOKUP($AP60,'8'!$B$13:QF$315,33,FALSE))</f>
        <v/>
      </c>
      <c r="AX60" s="93" t="str">
        <f>IF(ISNA(VLOOKUP($AP60,'8'!$B$13:QG$315,37,FALSE)),"",VLOOKUP($AP60,'8'!$B$13:QG$315,37,FALSE))</f>
        <v/>
      </c>
      <c r="AY60" s="93" t="str">
        <f>IF(ISNA(VLOOKUP($AP60,'8'!$B$13:QH$315,41,FALSE)),"",VLOOKUP($AP60,'8'!$B$13:QH$315,41,FALSE))</f>
        <v/>
      </c>
      <c r="AZ60" s="93" t="str">
        <f>IF(ISNA(VLOOKUP($AP60,'8'!$B$13:QI$315,45,FALSE)),"",VLOOKUP($AP60,'8'!$B$13:QI$315,45,FALSE))</f>
        <v/>
      </c>
      <c r="BA60" s="93" t="str">
        <f t="shared" si="13"/>
        <v/>
      </c>
      <c r="BB60" s="409">
        <v>54</v>
      </c>
      <c r="BC60" s="93" t="str">
        <f>IF(ISNA(VLOOKUP($AP60,'8'!$B$13:QL$315,58,FALSE)),"",VLOOKUP($AP60,'8'!$B$13:QL$315,58,FALSE))</f>
        <v/>
      </c>
      <c r="BD60" s="93" t="str">
        <f>IF(ISNA(VLOOKUP($AP60,'8'!$B$13:QM$315,62,FALSE)),"",VLOOKUP($AP60,'8'!$B$13:QM$315,62,FALSE))</f>
        <v/>
      </c>
      <c r="BE60" s="93" t="str">
        <f>IF(ISNA(VLOOKUP($AP60,'8'!$B$13:QN$315,66,FALSE)),"",VLOOKUP($AP60,'8'!$B$13:QN$315,66,FALSE))</f>
        <v/>
      </c>
      <c r="BF60" s="93" t="str">
        <f>IF(ISNA(VLOOKUP($AP60,'8'!$B$13:QO$315,70,FALSE)),"",VLOOKUP($AP60,'8'!$B$13:QO$315,70,FALSE))</f>
        <v/>
      </c>
      <c r="BG60" s="93" t="str">
        <f t="shared" si="14"/>
        <v/>
      </c>
      <c r="BH60" s="409">
        <v>54</v>
      </c>
      <c r="BI60" s="93" t="str">
        <f>IF(ISNA(VLOOKUP($AP60,'8'!$B$13:QR$315,83,FALSE)),"",VLOOKUP($AP60,'8'!$B$13:QR$315,83,FALSE))</f>
        <v/>
      </c>
      <c r="BJ60" s="93" t="str">
        <f>IF(ISNA(VLOOKUP($AP60,'8'!$B$13:QS$315,87,FALSE)),"",VLOOKUP($AP60,'8'!$B$13:QS$315,87,FALSE))</f>
        <v/>
      </c>
      <c r="BK60" s="93" t="str">
        <f>IF(ISNA(VLOOKUP($AP60,'8'!$B$13:QT$315,91,FALSE)),"",VLOOKUP($AP60,'8'!$B$13:QT$315,91,FALSE))</f>
        <v/>
      </c>
      <c r="BL60" s="93" t="str">
        <f>IF(ISNA(VLOOKUP($AP60,'8'!$B$13:QU$315,95,FALSE)),"",VLOOKUP($AP60,'8'!$B$13:QU$315,95,FALSE))</f>
        <v/>
      </c>
      <c r="BM60" s="93" t="str">
        <f t="shared" si="15"/>
        <v/>
      </c>
      <c r="BN60" s="409">
        <v>54</v>
      </c>
      <c r="BO60" s="93" t="str">
        <f>IF(ISNA(VLOOKUP($AP60,'8'!$B$13:QY$315,108,FALSE)),"",VLOOKUP($AP60,'8'!$B$13:QY$315,108,FALSE))</f>
        <v/>
      </c>
      <c r="BP60" s="93" t="str">
        <f>IF(ISNA(VLOOKUP($AP60,'8'!$B$13:QZ$315,112,FALSE)),"",VLOOKUP($AP60,'8'!$B$13:QZ$315,112,FALSE))</f>
        <v/>
      </c>
      <c r="BQ60" s="93" t="str">
        <f>IF(ISNA(VLOOKUP($AP60,'8'!$B$13:RA$315,116,FALSE)),"",VLOOKUP($AP60,'8'!$B$13:RA$315,116,FALSE))</f>
        <v/>
      </c>
      <c r="BR60" s="93" t="str">
        <f>IF(ISNA(VLOOKUP($AP60,'8'!$B$13:RB$315,120,FALSE)),"",VLOOKUP($AP60,'8'!$B$13:RB$315,120,FALSE))</f>
        <v/>
      </c>
      <c r="BS60" s="93" t="str">
        <f t="shared" si="16"/>
        <v/>
      </c>
      <c r="BT60" s="409">
        <v>54</v>
      </c>
      <c r="BU60" s="93" t="str">
        <f>IF(ISNA(VLOOKUP($AP60,'8'!$B$13:RE$315,133,FALSE)),"",VLOOKUP($AP60,'8'!$B$13:RE$315,133,FALSE))</f>
        <v/>
      </c>
      <c r="BV60" s="93" t="str">
        <f>IF(ISNA(VLOOKUP($AP60,'8'!$B$13:RF$315,137,FALSE)),"",VLOOKUP($AP60,'8'!$B$13:RF$315,137,FALSE))</f>
        <v/>
      </c>
      <c r="BW60" s="93" t="str">
        <f>IF(ISNA(VLOOKUP($AP60,'8'!$B$13:RG$315,141,FALSE)),"",VLOOKUP($AP60,'8'!$B$13:RG$315,141,FALSE))</f>
        <v/>
      </c>
      <c r="BX60" s="93" t="str">
        <f>IF(ISNA(VLOOKUP($AP60,'8'!$B$13:RH$315,145,FALSE)),"",VLOOKUP($AP60,'8'!$B$13:RH$315,145,FALSE))</f>
        <v/>
      </c>
      <c r="BY60" s="93" t="str">
        <f t="shared" si="17"/>
        <v/>
      </c>
      <c r="BZ60" s="98"/>
      <c r="CA60" s="93" t="str">
        <f>IF(ISNA(VLOOKUP($AP60,'8'!$B$13:RE$315,155,FALSE)),"",VLOOKUP($AP60,'8'!$B$13:RE$315,155,FALSE))</f>
        <v/>
      </c>
      <c r="CB60" s="93" t="str">
        <f>IF(ISNA(VLOOKUP($AP60,'8'!$B$13:RF$315,156,FALSE)),"",VLOOKUP($AP60,'8'!$B$13:RF$315,156,FALSE))</f>
        <v/>
      </c>
      <c r="CC60" s="93" t="str">
        <f>IF(ISNA(VLOOKUP($AP60,'8'!$B$13:RG$315,157,FALSE)),"",VLOOKUP($AP60,'8'!$B$13:RG$315,157,FALSE))</f>
        <v/>
      </c>
      <c r="CD60" s="93" t="str">
        <f>IF(ISNA(VLOOKUP($AP60,'8'!$B$13:RH$315,158,FALSE)),"",VLOOKUP($AP60,'8'!$B$13:RH$315,158,FALSE))</f>
        <v/>
      </c>
      <c r="CE60" s="93" t="str">
        <f>IF(ISNA(VLOOKUP($AP60,'8'!$B$13:RI$315,159,FALSE)),"",VLOOKUP($AP60,'8'!$B$13:RI$315,159,FALSE))</f>
        <v/>
      </c>
      <c r="CF60" s="93" t="str">
        <f>IF(ISNA(VLOOKUP($AP60,'8'!$B$13:RJ$315,160,FALSE)),"",VLOOKUP($AP60,'8'!$B$13:RJ$315,160,FALSE))</f>
        <v/>
      </c>
      <c r="CG60" s="93" t="str">
        <f>IF(ISNA(VLOOKUP($AP60,'8'!$B$13:RK$315,161,FALSE)),"",VLOOKUP($AP60,'8'!$B$13:RK$315,161,FALSE))</f>
        <v/>
      </c>
      <c r="CH60" s="93" t="str">
        <f>IF(ISNA(VLOOKUP($AP60,'8'!$B$13:RK$315,162,FALSE)),"",VLOOKUP($AP60,'8'!$B$13:RK$315,162,FALSE))</f>
        <v/>
      </c>
      <c r="CI60" s="93" t="str">
        <f>IF(ISNA(VLOOKUP($AP60,'8'!$B$13:RL$315,163,FALSE)),"",VLOOKUP($AP60,'8'!$B$13:RL$315,163,FALSE))</f>
        <v/>
      </c>
      <c r="CJ60" s="93" t="str">
        <f>IF(ISNA(VLOOKUP($AP60,'8'!$B$13:RM$315,164,FALSE)),"",VLOOKUP($AP60,'8'!$B$13:RM$315,164,FALSE))</f>
        <v/>
      </c>
      <c r="CK60" s="93" t="str">
        <f>IF(ISNA(VLOOKUP($AP60,'8'!$B$13:RN$315,165,FALSE)),"",VLOOKUP($AP60,'8'!$B$13:RN$315,165,FALSE))</f>
        <v/>
      </c>
      <c r="CL60" s="93" t="str">
        <f>IF(ISNA(VLOOKUP($AP60,'8'!$B$13:RO$315,166,FALSE)),"",VLOOKUP($AP60,'8'!$B$13:RO$315,166,FALSE))</f>
        <v/>
      </c>
      <c r="CM60" s="93" t="str">
        <f>IF(ISNA(VLOOKUP($AP60,'8'!$B$13:RP$315,167,FALSE)),"",VLOOKUP($AP60,'8'!$B$13:RP$315,167,FALSE))</f>
        <v/>
      </c>
      <c r="CN60" s="93" t="str">
        <f>IF(ISNA(VLOOKUP($AP60,'8'!$B$13:RQ$315,168,FALSE)),"",VLOOKUP($AP60,'8'!$B$13:RQ$315,168,FALSE))</f>
        <v/>
      </c>
      <c r="CO60" s="93" t="str">
        <f>IF(ISNA(VLOOKUP($AP60,'8'!$B$13:RR$315,169,FALSE)),"",VLOOKUP($AP60,'8'!$B$13:RR$315,169,FALSE))</f>
        <v/>
      </c>
      <c r="CP60" s="93" t="str">
        <f>IF(ISNA(VLOOKUP($AP60,'8'!$B$13:RS$315,170,FALSE)),"",VLOOKUP($AP60,'8'!$B$13:RS$315,170,FALSE))</f>
        <v/>
      </c>
      <c r="CQ60" s="93" t="str">
        <f>IF(ISNA(VLOOKUP($AP60,'8'!$B$13:RT$315,171,FALSE)),"",VLOOKUP($AP60,'8'!$B$13:RT$315,171,FALSE))</f>
        <v/>
      </c>
      <c r="CR60" s="93" t="str">
        <f>IF(ISNA(VLOOKUP($AP60,'8'!$B$13:RU$315,172,FALSE)),"",VLOOKUP($AP60,'8'!$B$13:RU$315,172,FALSE))</f>
        <v/>
      </c>
      <c r="CS60" s="93" t="str">
        <f>IF(ISNA(VLOOKUP($AP60,'8'!$B$13:RV$315,173,FALSE)),"",VLOOKUP($AP60,'8'!$B$13:RV$315,173,FALSE))</f>
        <v/>
      </c>
      <c r="CT60" s="93" t="str">
        <f>IF(ISNA(VLOOKUP($AP60,'8'!$B$13:RW$375,174,FALSE)),"",VLOOKUP($AP60,'8'!$B$13:RW$375,174,FALSE))</f>
        <v/>
      </c>
      <c r="CU60" s="93" t="str">
        <f>IF(ISNA(VLOOKUP($AP60,'8'!$B$13:RX$315,175,FALSE)),"",VLOOKUP($AP60,'8'!$B$13:RX$315,175,FALSE))</f>
        <v/>
      </c>
    </row>
    <row r="61" spans="1:99" ht="16.5" customHeight="1">
      <c r="A61" s="409">
        <v>52</v>
      </c>
      <c r="B61" s="431" t="str">
        <f>IF(AND(H$3=""),"",IF(ISNA(VLOOKUP(C61,'8'!$B$13:PZ$315,2,FALSE)),"",VLOOKUP(C61,'8'!$B$13:PZ$315,2,FALSE)))</f>
        <v/>
      </c>
      <c r="C61" s="429" t="str">
        <f>IF(AND(H$3=""),"",IF(AND('8'!B64=""),"",'8'!B64))</f>
        <v/>
      </c>
      <c r="D61" s="395"/>
      <c r="E61" s="93" t="str">
        <f t="shared" ref="E61:I61" si="32">IF(AND($H$3=""),"",IF(AND($H$3="Hindi"),AQ58,IF(AND($H$3="English"),AW58,IF(AND($H$3="Maths"),BC58,IF(AND($H$3="Sanskrit"),BI58,IF(AND($H$3="Science"),BO58,IF(AND($H$3="Social Science"),BU58,"")))))))</f>
        <v/>
      </c>
      <c r="F61" s="93" t="str">
        <f t="shared" si="32"/>
        <v/>
      </c>
      <c r="G61" s="93" t="str">
        <f t="shared" si="32"/>
        <v/>
      </c>
      <c r="H61" s="93" t="str">
        <f t="shared" si="32"/>
        <v/>
      </c>
      <c r="I61" s="93" t="str">
        <f t="shared" si="32"/>
        <v/>
      </c>
      <c r="J61" s="97" t="str">
        <f t="shared" si="18"/>
        <v/>
      </c>
      <c r="K61" s="448"/>
      <c r="L61" s="424" t="str">
        <f t="shared" si="19"/>
        <v/>
      </c>
      <c r="T61" s="409">
        <v>52</v>
      </c>
      <c r="U61" s="426" t="str">
        <f>IF(AND(H$3=""),"",IF(ISNA(VLOOKUP(V61,'8'!$B$13:PZ$315,2,FALSE)),"",VLOOKUP(V61,'8'!$B$13:PZ$315,2,FALSE)))</f>
        <v/>
      </c>
      <c r="V61" s="427" t="str">
        <f>IF(AND(H$3=""),"",IF(AND('8'!B64=""),"",'8'!B64))</f>
        <v/>
      </c>
      <c r="W61" s="428" t="str">
        <f t="shared" si="22"/>
        <v/>
      </c>
      <c r="X61" s="466" t="str">
        <f>IF(AND(V61=""),"",IF(ISNA(VLOOKUP(V61,$AP$7:CV$94,43,FALSE)),"",VLOOKUP(V61,$AP$7:CV$94,43,FALSE)))</f>
        <v/>
      </c>
      <c r="Y61" s="466" t="str">
        <f>IF(AND(V61=""),"",IF(ISNA(VLOOKUP(V61,$AP$7:CV$94,44,FALSE)),"",VLOOKUP(V61,$AP$7:CV$94,44,FALSE)))</f>
        <v/>
      </c>
      <c r="Z61" s="466" t="str">
        <f>IF(AND(V61=""),"",IF(ISNA(VLOOKUP(V61,$AP$7:CV$94,50,FALSE)),"",VLOOKUP(V61,$AP$7:CV$94,50,FALSE)))</f>
        <v/>
      </c>
      <c r="AA61" s="466" t="str">
        <f>IF(AND(V61=""),"",IF(ISNA(VLOOKUP(V61,$AP$7:CV$94,51,FALSE)),"",VLOOKUP(V61,$AP$7:CV$94,51,FALSE)))</f>
        <v/>
      </c>
      <c r="AB61" s="466" t="str">
        <f>IF(AND(V61=""),"",IF(ISNA(VLOOKUP(V61,$AP$7:CV$94,57,FALSE)),"",VLOOKUP(V61,$AP$7:CV$94,57,FALSE)))</f>
        <v/>
      </c>
      <c r="AC61" s="466" t="str">
        <f>IF(AND(V61=""),"",IF(ISNA(VLOOKUP(V61,$AP$7:CV$94,58,FALSE)),"",VLOOKUP(V61,$AP$7:CV$94,58,FALSE)))</f>
        <v/>
      </c>
      <c r="AD61" s="427"/>
      <c r="AG61" s="50" t="str">
        <f t="shared" si="9"/>
        <v/>
      </c>
      <c r="AH61" s="50" t="str">
        <f t="shared" si="10"/>
        <v/>
      </c>
      <c r="AI61" s="313" t="str">
        <f t="shared" si="20"/>
        <v/>
      </c>
      <c r="AM61" s="313" t="str">
        <f t="shared" si="11"/>
        <v/>
      </c>
      <c r="AO61" s="409">
        <v>55</v>
      </c>
      <c r="AP61" s="397"/>
      <c r="AQ61" s="93" t="str">
        <f>IF(ISNA(VLOOKUP($AP61,'8'!$B$13:PZ$315,8,FALSE)),"",VLOOKUP($AP61,'8'!$B$13:PZ$315,8,FALSE))</f>
        <v/>
      </c>
      <c r="AR61" s="93" t="str">
        <f>IF(ISNA(VLOOKUP($AP61,'8'!$B$13:QA$315,12,FALSE)),"",VLOOKUP($AP61,'8'!$B$13:QA$315,12,FALSE))</f>
        <v/>
      </c>
      <c r="AS61" s="93" t="str">
        <f>IF(ISNA(VLOOKUP($AP61,'8'!$B$13:QB$315,16,FALSE)),"",VLOOKUP($AP61,'8'!$B$13:QB$315,16,FALSE))</f>
        <v/>
      </c>
      <c r="AT61" s="93" t="str">
        <f>IF(ISNA(VLOOKUP($AP61,'8'!$B$13:QC$315,20,FALSE)),"",VLOOKUP($AP61,'8'!$B$13:QC$315,20,FALSE))</f>
        <v/>
      </c>
      <c r="AU61" s="93" t="str">
        <f t="shared" si="12"/>
        <v/>
      </c>
      <c r="AV61" s="409">
        <v>55</v>
      </c>
      <c r="AW61" s="93" t="str">
        <f>IF(ISNA(VLOOKUP($AP61,'8'!$B$13:QF$315,33,FALSE)),"",VLOOKUP($AP61,'8'!$B$13:QF$315,33,FALSE))</f>
        <v/>
      </c>
      <c r="AX61" s="93" t="str">
        <f>IF(ISNA(VLOOKUP($AP61,'8'!$B$13:QG$315,37,FALSE)),"",VLOOKUP($AP61,'8'!$B$13:QG$315,37,FALSE))</f>
        <v/>
      </c>
      <c r="AY61" s="93" t="str">
        <f>IF(ISNA(VLOOKUP($AP61,'8'!$B$13:QH$315,41,FALSE)),"",VLOOKUP($AP61,'8'!$B$13:QH$315,41,FALSE))</f>
        <v/>
      </c>
      <c r="AZ61" s="93" t="str">
        <f>IF(ISNA(VLOOKUP($AP61,'8'!$B$13:QI$315,45,FALSE)),"",VLOOKUP($AP61,'8'!$B$13:QI$315,45,FALSE))</f>
        <v/>
      </c>
      <c r="BA61" s="93" t="str">
        <f t="shared" si="13"/>
        <v/>
      </c>
      <c r="BB61" s="409">
        <v>55</v>
      </c>
      <c r="BC61" s="93" t="str">
        <f>IF(ISNA(VLOOKUP($AP61,'8'!$B$13:QL$315,58,FALSE)),"",VLOOKUP($AP61,'8'!$B$13:QL$315,58,FALSE))</f>
        <v/>
      </c>
      <c r="BD61" s="93" t="str">
        <f>IF(ISNA(VLOOKUP($AP61,'8'!$B$13:QM$315,62,FALSE)),"",VLOOKUP($AP61,'8'!$B$13:QM$315,62,FALSE))</f>
        <v/>
      </c>
      <c r="BE61" s="93" t="str">
        <f>IF(ISNA(VLOOKUP($AP61,'8'!$B$13:QN$315,66,FALSE)),"",VLOOKUP($AP61,'8'!$B$13:QN$315,66,FALSE))</f>
        <v/>
      </c>
      <c r="BF61" s="93" t="str">
        <f>IF(ISNA(VLOOKUP($AP61,'8'!$B$13:QO$315,70,FALSE)),"",VLOOKUP($AP61,'8'!$B$13:QO$315,70,FALSE))</f>
        <v/>
      </c>
      <c r="BG61" s="93" t="str">
        <f t="shared" si="14"/>
        <v/>
      </c>
      <c r="BH61" s="409">
        <v>55</v>
      </c>
      <c r="BI61" s="93" t="str">
        <f>IF(ISNA(VLOOKUP($AP61,'8'!$B$13:QR$315,83,FALSE)),"",VLOOKUP($AP61,'8'!$B$13:QR$315,83,FALSE))</f>
        <v/>
      </c>
      <c r="BJ61" s="93" t="str">
        <f>IF(ISNA(VLOOKUP($AP61,'8'!$B$13:QS$315,87,FALSE)),"",VLOOKUP($AP61,'8'!$B$13:QS$315,87,FALSE))</f>
        <v/>
      </c>
      <c r="BK61" s="93" t="str">
        <f>IF(ISNA(VLOOKUP($AP61,'8'!$B$13:QT$315,91,FALSE)),"",VLOOKUP($AP61,'8'!$B$13:QT$315,91,FALSE))</f>
        <v/>
      </c>
      <c r="BL61" s="93" t="str">
        <f>IF(ISNA(VLOOKUP($AP61,'8'!$B$13:QU$315,95,FALSE)),"",VLOOKUP($AP61,'8'!$B$13:QU$315,95,FALSE))</f>
        <v/>
      </c>
      <c r="BM61" s="93" t="str">
        <f t="shared" si="15"/>
        <v/>
      </c>
      <c r="BN61" s="409">
        <v>55</v>
      </c>
      <c r="BO61" s="93" t="str">
        <f>IF(ISNA(VLOOKUP($AP61,'8'!$B$13:QY$315,108,FALSE)),"",VLOOKUP($AP61,'8'!$B$13:QY$315,108,FALSE))</f>
        <v/>
      </c>
      <c r="BP61" s="93" t="str">
        <f>IF(ISNA(VLOOKUP($AP61,'8'!$B$13:QZ$315,112,FALSE)),"",VLOOKUP($AP61,'8'!$B$13:QZ$315,112,FALSE))</f>
        <v/>
      </c>
      <c r="BQ61" s="93" t="str">
        <f>IF(ISNA(VLOOKUP($AP61,'8'!$B$13:RA$315,116,FALSE)),"",VLOOKUP($AP61,'8'!$B$13:RA$315,116,FALSE))</f>
        <v/>
      </c>
      <c r="BR61" s="93" t="str">
        <f>IF(ISNA(VLOOKUP($AP61,'8'!$B$13:RB$315,120,FALSE)),"",VLOOKUP($AP61,'8'!$B$13:RB$315,120,FALSE))</f>
        <v/>
      </c>
      <c r="BS61" s="93" t="str">
        <f t="shared" si="16"/>
        <v/>
      </c>
      <c r="BT61" s="409">
        <v>55</v>
      </c>
      <c r="BU61" s="93" t="str">
        <f>IF(ISNA(VLOOKUP($AP61,'8'!$B$13:RE$315,133,FALSE)),"",VLOOKUP($AP61,'8'!$B$13:RE$315,133,FALSE))</f>
        <v/>
      </c>
      <c r="BV61" s="93" t="str">
        <f>IF(ISNA(VLOOKUP($AP61,'8'!$B$13:RF$315,137,FALSE)),"",VLOOKUP($AP61,'8'!$B$13:RF$315,137,FALSE))</f>
        <v/>
      </c>
      <c r="BW61" s="93" t="str">
        <f>IF(ISNA(VLOOKUP($AP61,'8'!$B$13:RG$315,141,FALSE)),"",VLOOKUP($AP61,'8'!$B$13:RG$315,141,FALSE))</f>
        <v/>
      </c>
      <c r="BX61" s="93" t="str">
        <f>IF(ISNA(VLOOKUP($AP61,'8'!$B$13:RH$315,145,FALSE)),"",VLOOKUP($AP61,'8'!$B$13:RH$315,145,FALSE))</f>
        <v/>
      </c>
      <c r="BY61" s="93" t="str">
        <f t="shared" si="17"/>
        <v/>
      </c>
      <c r="BZ61" s="98"/>
      <c r="CA61" s="93" t="str">
        <f>IF(ISNA(VLOOKUP($AP61,'8'!$B$13:RE$315,155,FALSE)),"",VLOOKUP($AP61,'8'!$B$13:RE$315,155,FALSE))</f>
        <v/>
      </c>
      <c r="CB61" s="93" t="str">
        <f>IF(ISNA(VLOOKUP($AP61,'8'!$B$13:RF$315,156,FALSE)),"",VLOOKUP($AP61,'8'!$B$13:RF$315,156,FALSE))</f>
        <v/>
      </c>
      <c r="CC61" s="93" t="str">
        <f>IF(ISNA(VLOOKUP($AP61,'8'!$B$13:RG$315,157,FALSE)),"",VLOOKUP($AP61,'8'!$B$13:RG$315,157,FALSE))</f>
        <v/>
      </c>
      <c r="CD61" s="93" t="str">
        <f>IF(ISNA(VLOOKUP($AP61,'8'!$B$13:RH$315,158,FALSE)),"",VLOOKUP($AP61,'8'!$B$13:RH$315,158,FALSE))</f>
        <v/>
      </c>
      <c r="CE61" s="93" t="str">
        <f>IF(ISNA(VLOOKUP($AP61,'8'!$B$13:RI$315,159,FALSE)),"",VLOOKUP($AP61,'8'!$B$13:RI$315,159,FALSE))</f>
        <v/>
      </c>
      <c r="CF61" s="93" t="str">
        <f>IF(ISNA(VLOOKUP($AP61,'8'!$B$13:RJ$315,160,FALSE)),"",VLOOKUP($AP61,'8'!$B$13:RJ$315,160,FALSE))</f>
        <v/>
      </c>
      <c r="CG61" s="93" t="str">
        <f>IF(ISNA(VLOOKUP($AP61,'8'!$B$13:RK$315,161,FALSE)),"",VLOOKUP($AP61,'8'!$B$13:RK$315,161,FALSE))</f>
        <v/>
      </c>
      <c r="CH61" s="93" t="str">
        <f>IF(ISNA(VLOOKUP($AP61,'8'!$B$13:RK$315,162,FALSE)),"",VLOOKUP($AP61,'8'!$B$13:RK$315,162,FALSE))</f>
        <v/>
      </c>
      <c r="CI61" s="93" t="str">
        <f>IF(ISNA(VLOOKUP($AP61,'8'!$B$13:RL$315,163,FALSE)),"",VLOOKUP($AP61,'8'!$B$13:RL$315,163,FALSE))</f>
        <v/>
      </c>
      <c r="CJ61" s="93" t="str">
        <f>IF(ISNA(VLOOKUP($AP61,'8'!$B$13:RM$315,164,FALSE)),"",VLOOKUP($AP61,'8'!$B$13:RM$315,164,FALSE))</f>
        <v/>
      </c>
      <c r="CK61" s="93" t="str">
        <f>IF(ISNA(VLOOKUP($AP61,'8'!$B$13:RN$315,165,FALSE)),"",VLOOKUP($AP61,'8'!$B$13:RN$315,165,FALSE))</f>
        <v/>
      </c>
      <c r="CL61" s="93" t="str">
        <f>IF(ISNA(VLOOKUP($AP61,'8'!$B$13:RO$315,166,FALSE)),"",VLOOKUP($AP61,'8'!$B$13:RO$315,166,FALSE))</f>
        <v/>
      </c>
      <c r="CM61" s="93" t="str">
        <f>IF(ISNA(VLOOKUP($AP61,'8'!$B$13:RP$315,167,FALSE)),"",VLOOKUP($AP61,'8'!$B$13:RP$315,167,FALSE))</f>
        <v/>
      </c>
      <c r="CN61" s="93" t="str">
        <f>IF(ISNA(VLOOKUP($AP61,'8'!$B$13:RQ$315,168,FALSE)),"",VLOOKUP($AP61,'8'!$B$13:RQ$315,168,FALSE))</f>
        <v/>
      </c>
      <c r="CO61" s="93" t="str">
        <f>IF(ISNA(VLOOKUP($AP61,'8'!$B$13:RR$315,169,FALSE)),"",VLOOKUP($AP61,'8'!$B$13:RR$315,169,FALSE))</f>
        <v/>
      </c>
      <c r="CP61" s="93" t="str">
        <f>IF(ISNA(VLOOKUP($AP61,'8'!$B$13:RS$315,170,FALSE)),"",VLOOKUP($AP61,'8'!$B$13:RS$315,170,FALSE))</f>
        <v/>
      </c>
      <c r="CQ61" s="93" t="str">
        <f>IF(ISNA(VLOOKUP($AP61,'8'!$B$13:RT$315,171,FALSE)),"",VLOOKUP($AP61,'8'!$B$13:RT$315,171,FALSE))</f>
        <v/>
      </c>
      <c r="CR61" s="93" t="str">
        <f>IF(ISNA(VLOOKUP($AP61,'8'!$B$13:RU$315,172,FALSE)),"",VLOOKUP($AP61,'8'!$B$13:RU$315,172,FALSE))</f>
        <v/>
      </c>
      <c r="CS61" s="93" t="str">
        <f>IF(ISNA(VLOOKUP($AP61,'8'!$B$13:RV$315,173,FALSE)),"",VLOOKUP($AP61,'8'!$B$13:RV$315,173,FALSE))</f>
        <v/>
      </c>
      <c r="CT61" s="93" t="str">
        <f>IF(ISNA(VLOOKUP($AP61,'8'!$B$13:RW$375,174,FALSE)),"",VLOOKUP($AP61,'8'!$B$13:RW$375,174,FALSE))</f>
        <v/>
      </c>
      <c r="CU61" s="93" t="str">
        <f>IF(ISNA(VLOOKUP($AP61,'8'!$B$13:RX$315,175,FALSE)),"",VLOOKUP($AP61,'8'!$B$13:RX$315,175,FALSE))</f>
        <v/>
      </c>
    </row>
    <row r="62" spans="1:99" ht="16.5" customHeight="1">
      <c r="A62" s="409">
        <v>53</v>
      </c>
      <c r="B62" s="431" t="str">
        <f>IF(AND(H$3=""),"",IF(ISNA(VLOOKUP(C62,'8'!$B$13:PZ$315,2,FALSE)),"",VLOOKUP(C62,'8'!$B$13:PZ$315,2,FALSE)))</f>
        <v/>
      </c>
      <c r="C62" s="429" t="str">
        <f>IF(AND(H$3=""),"",IF(AND('8'!B65=""),"",'8'!B65))</f>
        <v/>
      </c>
      <c r="D62" s="395"/>
      <c r="E62" s="93" t="str">
        <f t="shared" ref="E62:I62" si="33">IF(AND($H$3=""),"",IF(AND($H$3="Hindi"),AQ59,IF(AND($H$3="English"),AW59,IF(AND($H$3="Maths"),BC59,IF(AND($H$3="Sanskrit"),BI59,IF(AND($H$3="Science"),BO59,IF(AND($H$3="Social Science"),BU59,"")))))))</f>
        <v/>
      </c>
      <c r="F62" s="93" t="str">
        <f t="shared" si="33"/>
        <v/>
      </c>
      <c r="G62" s="93" t="str">
        <f t="shared" si="33"/>
        <v/>
      </c>
      <c r="H62" s="93" t="str">
        <f t="shared" si="33"/>
        <v/>
      </c>
      <c r="I62" s="93" t="str">
        <f t="shared" si="33"/>
        <v/>
      </c>
      <c r="J62" s="97" t="str">
        <f t="shared" si="18"/>
        <v/>
      </c>
      <c r="K62" s="448"/>
      <c r="L62" s="424" t="str">
        <f t="shared" si="19"/>
        <v/>
      </c>
      <c r="T62" s="409">
        <v>53</v>
      </c>
      <c r="U62" s="426" t="str">
        <f>IF(AND(H$3=""),"",IF(ISNA(VLOOKUP(V62,'8'!$B$13:PZ$315,2,FALSE)),"",VLOOKUP(V62,'8'!$B$13:PZ$315,2,FALSE)))</f>
        <v/>
      </c>
      <c r="V62" s="427" t="str">
        <f>IF(AND(H$3=""),"",IF(AND('8'!B65=""),"",'8'!B65))</f>
        <v/>
      </c>
      <c r="W62" s="428" t="str">
        <f t="shared" si="22"/>
        <v/>
      </c>
      <c r="X62" s="466" t="str">
        <f>IF(AND(V62=""),"",IF(ISNA(VLOOKUP(V62,$AP$7:CV$94,43,FALSE)),"",VLOOKUP(V62,$AP$7:CV$94,43,FALSE)))</f>
        <v/>
      </c>
      <c r="Y62" s="466" t="str">
        <f>IF(AND(V62=""),"",IF(ISNA(VLOOKUP(V62,$AP$7:CV$94,44,FALSE)),"",VLOOKUP(V62,$AP$7:CV$94,44,FALSE)))</f>
        <v/>
      </c>
      <c r="Z62" s="466" t="str">
        <f>IF(AND(V62=""),"",IF(ISNA(VLOOKUP(V62,$AP$7:CV$94,50,FALSE)),"",VLOOKUP(V62,$AP$7:CV$94,50,FALSE)))</f>
        <v/>
      </c>
      <c r="AA62" s="466" t="str">
        <f>IF(AND(V62=""),"",IF(ISNA(VLOOKUP(V62,$AP$7:CV$94,51,FALSE)),"",VLOOKUP(V62,$AP$7:CV$94,51,FALSE)))</f>
        <v/>
      </c>
      <c r="AB62" s="466" t="str">
        <f>IF(AND(V62=""),"",IF(ISNA(VLOOKUP(V62,$AP$7:CV$94,57,FALSE)),"",VLOOKUP(V62,$AP$7:CV$94,57,FALSE)))</f>
        <v/>
      </c>
      <c r="AC62" s="466" t="str">
        <f>IF(AND(V62=""),"",IF(ISNA(VLOOKUP(V62,$AP$7:CV$94,58,FALSE)),"",VLOOKUP(V62,$AP$7:CV$94,58,FALSE)))</f>
        <v/>
      </c>
      <c r="AD62" s="427"/>
      <c r="AG62" s="50" t="str">
        <f t="shared" si="9"/>
        <v/>
      </c>
      <c r="AH62" s="50" t="str">
        <f t="shared" si="10"/>
        <v/>
      </c>
      <c r="AI62" s="313" t="str">
        <f t="shared" si="20"/>
        <v/>
      </c>
      <c r="AM62" s="313" t="str">
        <f t="shared" si="11"/>
        <v/>
      </c>
      <c r="AO62" s="409">
        <v>56</v>
      </c>
      <c r="AP62" s="397"/>
      <c r="AQ62" s="93" t="str">
        <f>IF(ISNA(VLOOKUP($AP62,'8'!$B$13:PZ$315,8,FALSE)),"",VLOOKUP($AP62,'8'!$B$13:PZ$315,8,FALSE))</f>
        <v/>
      </c>
      <c r="AR62" s="93" t="str">
        <f>IF(ISNA(VLOOKUP($AP62,'8'!$B$13:QA$315,12,FALSE)),"",VLOOKUP($AP62,'8'!$B$13:QA$315,12,FALSE))</f>
        <v/>
      </c>
      <c r="AS62" s="93" t="str">
        <f>IF(ISNA(VLOOKUP($AP62,'8'!$B$13:QB$315,16,FALSE)),"",VLOOKUP($AP62,'8'!$B$13:QB$315,16,FALSE))</f>
        <v/>
      </c>
      <c r="AT62" s="93" t="str">
        <f>IF(ISNA(VLOOKUP($AP62,'8'!$B$13:QC$315,20,FALSE)),"",VLOOKUP($AP62,'8'!$B$13:QC$315,20,FALSE))</f>
        <v/>
      </c>
      <c r="AU62" s="93" t="str">
        <f t="shared" si="12"/>
        <v/>
      </c>
      <c r="AV62" s="409">
        <v>56</v>
      </c>
      <c r="AW62" s="93" t="str">
        <f>IF(ISNA(VLOOKUP($AP62,'8'!$B$13:QF$315,33,FALSE)),"",VLOOKUP($AP62,'8'!$B$13:QF$315,33,FALSE))</f>
        <v/>
      </c>
      <c r="AX62" s="93" t="str">
        <f>IF(ISNA(VLOOKUP($AP62,'8'!$B$13:QG$315,37,FALSE)),"",VLOOKUP($AP62,'8'!$B$13:QG$315,37,FALSE))</f>
        <v/>
      </c>
      <c r="AY62" s="93" t="str">
        <f>IF(ISNA(VLOOKUP($AP62,'8'!$B$13:QH$315,41,FALSE)),"",VLOOKUP($AP62,'8'!$B$13:QH$315,41,FALSE))</f>
        <v/>
      </c>
      <c r="AZ62" s="93" t="str">
        <f>IF(ISNA(VLOOKUP($AP62,'8'!$B$13:QI$315,45,FALSE)),"",VLOOKUP($AP62,'8'!$B$13:QI$315,45,FALSE))</f>
        <v/>
      </c>
      <c r="BA62" s="93" t="str">
        <f t="shared" si="13"/>
        <v/>
      </c>
      <c r="BB62" s="409">
        <v>56</v>
      </c>
      <c r="BC62" s="93" t="str">
        <f>IF(ISNA(VLOOKUP($AP62,'8'!$B$13:QL$315,58,FALSE)),"",VLOOKUP($AP62,'8'!$B$13:QL$315,58,FALSE))</f>
        <v/>
      </c>
      <c r="BD62" s="93" t="str">
        <f>IF(ISNA(VLOOKUP($AP62,'8'!$B$13:QM$315,62,FALSE)),"",VLOOKUP($AP62,'8'!$B$13:QM$315,62,FALSE))</f>
        <v/>
      </c>
      <c r="BE62" s="93" t="str">
        <f>IF(ISNA(VLOOKUP($AP62,'8'!$B$13:QN$315,66,FALSE)),"",VLOOKUP($AP62,'8'!$B$13:QN$315,66,FALSE))</f>
        <v/>
      </c>
      <c r="BF62" s="93" t="str">
        <f>IF(ISNA(VLOOKUP($AP62,'8'!$B$13:QO$315,70,FALSE)),"",VLOOKUP($AP62,'8'!$B$13:QO$315,70,FALSE))</f>
        <v/>
      </c>
      <c r="BG62" s="93" t="str">
        <f t="shared" si="14"/>
        <v/>
      </c>
      <c r="BH62" s="409">
        <v>56</v>
      </c>
      <c r="BI62" s="93" t="str">
        <f>IF(ISNA(VLOOKUP($AP62,'8'!$B$13:QR$315,83,FALSE)),"",VLOOKUP($AP62,'8'!$B$13:QR$315,83,FALSE))</f>
        <v/>
      </c>
      <c r="BJ62" s="93" t="str">
        <f>IF(ISNA(VLOOKUP($AP62,'8'!$B$13:QS$315,87,FALSE)),"",VLOOKUP($AP62,'8'!$B$13:QS$315,87,FALSE))</f>
        <v/>
      </c>
      <c r="BK62" s="93" t="str">
        <f>IF(ISNA(VLOOKUP($AP62,'8'!$B$13:QT$315,91,FALSE)),"",VLOOKUP($AP62,'8'!$B$13:QT$315,91,FALSE))</f>
        <v/>
      </c>
      <c r="BL62" s="93" t="str">
        <f>IF(ISNA(VLOOKUP($AP62,'8'!$B$13:QU$315,95,FALSE)),"",VLOOKUP($AP62,'8'!$B$13:QU$315,95,FALSE))</f>
        <v/>
      </c>
      <c r="BM62" s="93" t="str">
        <f t="shared" si="15"/>
        <v/>
      </c>
      <c r="BN62" s="409">
        <v>56</v>
      </c>
      <c r="BO62" s="93" t="str">
        <f>IF(ISNA(VLOOKUP($AP62,'8'!$B$13:QY$315,108,FALSE)),"",VLOOKUP($AP62,'8'!$B$13:QY$315,108,FALSE))</f>
        <v/>
      </c>
      <c r="BP62" s="93" t="str">
        <f>IF(ISNA(VLOOKUP($AP62,'8'!$B$13:QZ$315,112,FALSE)),"",VLOOKUP($AP62,'8'!$B$13:QZ$315,112,FALSE))</f>
        <v/>
      </c>
      <c r="BQ62" s="93" t="str">
        <f>IF(ISNA(VLOOKUP($AP62,'8'!$B$13:RA$315,116,FALSE)),"",VLOOKUP($AP62,'8'!$B$13:RA$315,116,FALSE))</f>
        <v/>
      </c>
      <c r="BR62" s="93" t="str">
        <f>IF(ISNA(VLOOKUP($AP62,'8'!$B$13:RB$315,120,FALSE)),"",VLOOKUP($AP62,'8'!$B$13:RB$315,120,FALSE))</f>
        <v/>
      </c>
      <c r="BS62" s="93" t="str">
        <f t="shared" si="16"/>
        <v/>
      </c>
      <c r="BT62" s="409">
        <v>56</v>
      </c>
      <c r="BU62" s="93" t="str">
        <f>IF(ISNA(VLOOKUP($AP62,'8'!$B$13:RE$315,133,FALSE)),"",VLOOKUP($AP62,'8'!$B$13:RE$315,133,FALSE))</f>
        <v/>
      </c>
      <c r="BV62" s="93" t="str">
        <f>IF(ISNA(VLOOKUP($AP62,'8'!$B$13:RF$315,137,FALSE)),"",VLOOKUP($AP62,'8'!$B$13:RF$315,137,FALSE))</f>
        <v/>
      </c>
      <c r="BW62" s="93" t="str">
        <f>IF(ISNA(VLOOKUP($AP62,'8'!$B$13:RG$315,141,FALSE)),"",VLOOKUP($AP62,'8'!$B$13:RG$315,141,FALSE))</f>
        <v/>
      </c>
      <c r="BX62" s="93" t="str">
        <f>IF(ISNA(VLOOKUP($AP62,'8'!$B$13:RH$315,145,FALSE)),"",VLOOKUP($AP62,'8'!$B$13:RH$315,145,FALSE))</f>
        <v/>
      </c>
      <c r="BY62" s="93" t="str">
        <f t="shared" si="17"/>
        <v/>
      </c>
      <c r="BZ62" s="98"/>
      <c r="CA62" s="93" t="str">
        <f>IF(ISNA(VLOOKUP($AP62,'8'!$B$13:RE$315,155,FALSE)),"",VLOOKUP($AP62,'8'!$B$13:RE$315,155,FALSE))</f>
        <v/>
      </c>
      <c r="CB62" s="93" t="str">
        <f>IF(ISNA(VLOOKUP($AP62,'8'!$B$13:RF$315,156,FALSE)),"",VLOOKUP($AP62,'8'!$B$13:RF$315,156,FALSE))</f>
        <v/>
      </c>
      <c r="CC62" s="93" t="str">
        <f>IF(ISNA(VLOOKUP($AP62,'8'!$B$13:RG$315,157,FALSE)),"",VLOOKUP($AP62,'8'!$B$13:RG$315,157,FALSE))</f>
        <v/>
      </c>
      <c r="CD62" s="93" t="str">
        <f>IF(ISNA(VLOOKUP($AP62,'8'!$B$13:RH$315,158,FALSE)),"",VLOOKUP($AP62,'8'!$B$13:RH$315,158,FALSE))</f>
        <v/>
      </c>
      <c r="CE62" s="93" t="str">
        <f>IF(ISNA(VLOOKUP($AP62,'8'!$B$13:RI$315,159,FALSE)),"",VLOOKUP($AP62,'8'!$B$13:RI$315,159,FALSE))</f>
        <v/>
      </c>
      <c r="CF62" s="93" t="str">
        <f>IF(ISNA(VLOOKUP($AP62,'8'!$B$13:RJ$315,160,FALSE)),"",VLOOKUP($AP62,'8'!$B$13:RJ$315,160,FALSE))</f>
        <v/>
      </c>
      <c r="CG62" s="93" t="str">
        <f>IF(ISNA(VLOOKUP($AP62,'8'!$B$13:RK$315,161,FALSE)),"",VLOOKUP($AP62,'8'!$B$13:RK$315,161,FALSE))</f>
        <v/>
      </c>
      <c r="CH62" s="93" t="str">
        <f>IF(ISNA(VLOOKUP($AP62,'8'!$B$13:RK$315,162,FALSE)),"",VLOOKUP($AP62,'8'!$B$13:RK$315,162,FALSE))</f>
        <v/>
      </c>
      <c r="CI62" s="93" t="str">
        <f>IF(ISNA(VLOOKUP($AP62,'8'!$B$13:RL$315,163,FALSE)),"",VLOOKUP($AP62,'8'!$B$13:RL$315,163,FALSE))</f>
        <v/>
      </c>
      <c r="CJ62" s="93" t="str">
        <f>IF(ISNA(VLOOKUP($AP62,'8'!$B$13:RM$315,164,FALSE)),"",VLOOKUP($AP62,'8'!$B$13:RM$315,164,FALSE))</f>
        <v/>
      </c>
      <c r="CK62" s="93" t="str">
        <f>IF(ISNA(VLOOKUP($AP62,'8'!$B$13:RN$315,165,FALSE)),"",VLOOKUP($AP62,'8'!$B$13:RN$315,165,FALSE))</f>
        <v/>
      </c>
      <c r="CL62" s="93" t="str">
        <f>IF(ISNA(VLOOKUP($AP62,'8'!$B$13:RO$315,166,FALSE)),"",VLOOKUP($AP62,'8'!$B$13:RO$315,166,FALSE))</f>
        <v/>
      </c>
      <c r="CM62" s="93" t="str">
        <f>IF(ISNA(VLOOKUP($AP62,'8'!$B$13:RP$315,167,FALSE)),"",VLOOKUP($AP62,'8'!$B$13:RP$315,167,FALSE))</f>
        <v/>
      </c>
      <c r="CN62" s="93" t="str">
        <f>IF(ISNA(VLOOKUP($AP62,'8'!$B$13:RQ$315,168,FALSE)),"",VLOOKUP($AP62,'8'!$B$13:RQ$315,168,FALSE))</f>
        <v/>
      </c>
      <c r="CO62" s="93" t="str">
        <f>IF(ISNA(VLOOKUP($AP62,'8'!$B$13:RR$315,169,FALSE)),"",VLOOKUP($AP62,'8'!$B$13:RR$315,169,FALSE))</f>
        <v/>
      </c>
      <c r="CP62" s="93" t="str">
        <f>IF(ISNA(VLOOKUP($AP62,'8'!$B$13:RS$315,170,FALSE)),"",VLOOKUP($AP62,'8'!$B$13:RS$315,170,FALSE))</f>
        <v/>
      </c>
      <c r="CQ62" s="93" t="str">
        <f>IF(ISNA(VLOOKUP($AP62,'8'!$B$13:RT$315,171,FALSE)),"",VLOOKUP($AP62,'8'!$B$13:RT$315,171,FALSE))</f>
        <v/>
      </c>
      <c r="CR62" s="93" t="str">
        <f>IF(ISNA(VLOOKUP($AP62,'8'!$B$13:RU$315,172,FALSE)),"",VLOOKUP($AP62,'8'!$B$13:RU$315,172,FALSE))</f>
        <v/>
      </c>
      <c r="CS62" s="93" t="str">
        <f>IF(ISNA(VLOOKUP($AP62,'8'!$B$13:RV$315,173,FALSE)),"",VLOOKUP($AP62,'8'!$B$13:RV$315,173,FALSE))</f>
        <v/>
      </c>
      <c r="CT62" s="93" t="str">
        <f>IF(ISNA(VLOOKUP($AP62,'8'!$B$13:RW$375,174,FALSE)),"",VLOOKUP($AP62,'8'!$B$13:RW$375,174,FALSE))</f>
        <v/>
      </c>
      <c r="CU62" s="93" t="str">
        <f>IF(ISNA(VLOOKUP($AP62,'8'!$B$13:RX$315,175,FALSE)),"",VLOOKUP($AP62,'8'!$B$13:RX$315,175,FALSE))</f>
        <v/>
      </c>
    </row>
    <row r="63" spans="1:99" ht="16.5" customHeight="1">
      <c r="A63" s="409">
        <v>54</v>
      </c>
      <c r="B63" s="431" t="str">
        <f>IF(AND(H$3=""),"",IF(ISNA(VLOOKUP(C63,'8'!$B$13:PZ$315,2,FALSE)),"",VLOOKUP(C63,'8'!$B$13:PZ$315,2,FALSE)))</f>
        <v/>
      </c>
      <c r="C63" s="429" t="str">
        <f>IF(AND(H$3=""),"",IF(AND('8'!B66=""),"",'8'!B66))</f>
        <v/>
      </c>
      <c r="D63" s="395"/>
      <c r="E63" s="93" t="str">
        <f t="shared" ref="E63:I63" si="34">IF(AND($H$3=""),"",IF(AND($H$3="Hindi"),AQ60,IF(AND($H$3="English"),AW60,IF(AND($H$3="Maths"),BC60,IF(AND($H$3="Sanskrit"),BI60,IF(AND($H$3="Science"),BO60,IF(AND($H$3="Social Science"),BU60,"")))))))</f>
        <v/>
      </c>
      <c r="F63" s="93" t="str">
        <f t="shared" si="34"/>
        <v/>
      </c>
      <c r="G63" s="93" t="str">
        <f t="shared" si="34"/>
        <v/>
      </c>
      <c r="H63" s="93" t="str">
        <f t="shared" si="34"/>
        <v/>
      </c>
      <c r="I63" s="93" t="str">
        <f t="shared" si="34"/>
        <v/>
      </c>
      <c r="J63" s="97" t="str">
        <f t="shared" si="18"/>
        <v/>
      </c>
      <c r="K63" s="448"/>
      <c r="L63" s="424" t="str">
        <f t="shared" si="19"/>
        <v/>
      </c>
      <c r="T63" s="409">
        <v>54</v>
      </c>
      <c r="U63" s="426" t="str">
        <f>IF(AND(H$3=""),"",IF(ISNA(VLOOKUP(V63,'8'!$B$13:PZ$315,2,FALSE)),"",VLOOKUP(V63,'8'!$B$13:PZ$315,2,FALSE)))</f>
        <v/>
      </c>
      <c r="V63" s="427" t="str">
        <f>IF(AND(H$3=""),"",IF(AND('8'!B66=""),"",'8'!B66))</f>
        <v/>
      </c>
      <c r="W63" s="428" t="str">
        <f t="shared" si="22"/>
        <v/>
      </c>
      <c r="X63" s="466" t="str">
        <f>IF(AND(V63=""),"",IF(ISNA(VLOOKUP(V63,$AP$7:CV$94,43,FALSE)),"",VLOOKUP(V63,$AP$7:CV$94,43,FALSE)))</f>
        <v/>
      </c>
      <c r="Y63" s="466" t="str">
        <f>IF(AND(V63=""),"",IF(ISNA(VLOOKUP(V63,$AP$7:CV$94,44,FALSE)),"",VLOOKUP(V63,$AP$7:CV$94,44,FALSE)))</f>
        <v/>
      </c>
      <c r="Z63" s="466" t="str">
        <f>IF(AND(V63=""),"",IF(ISNA(VLOOKUP(V63,$AP$7:CV$94,50,FALSE)),"",VLOOKUP(V63,$AP$7:CV$94,50,FALSE)))</f>
        <v/>
      </c>
      <c r="AA63" s="466" t="str">
        <f>IF(AND(V63=""),"",IF(ISNA(VLOOKUP(V63,$AP$7:CV$94,51,FALSE)),"",VLOOKUP(V63,$AP$7:CV$94,51,FALSE)))</f>
        <v/>
      </c>
      <c r="AB63" s="466" t="str">
        <f>IF(AND(V63=""),"",IF(ISNA(VLOOKUP(V63,$AP$7:CV$94,57,FALSE)),"",VLOOKUP(V63,$AP$7:CV$94,57,FALSE)))</f>
        <v/>
      </c>
      <c r="AC63" s="466" t="str">
        <f>IF(AND(V63=""),"",IF(ISNA(VLOOKUP(V63,$AP$7:CV$94,58,FALSE)),"",VLOOKUP(V63,$AP$7:CV$94,58,FALSE)))</f>
        <v/>
      </c>
      <c r="AD63" s="427"/>
      <c r="AG63" s="50" t="str">
        <f t="shared" si="9"/>
        <v/>
      </c>
      <c r="AH63" s="50" t="str">
        <f t="shared" si="10"/>
        <v/>
      </c>
      <c r="AI63" s="313" t="str">
        <f t="shared" si="20"/>
        <v/>
      </c>
      <c r="AM63" s="313" t="str">
        <f t="shared" si="11"/>
        <v/>
      </c>
      <c r="AO63" s="409">
        <v>57</v>
      </c>
      <c r="AP63" s="397"/>
      <c r="AQ63" s="93" t="str">
        <f>IF(ISNA(VLOOKUP($AP63,'8'!$B$13:PZ$315,8,FALSE)),"",VLOOKUP($AP63,'8'!$B$13:PZ$315,8,FALSE))</f>
        <v/>
      </c>
      <c r="AR63" s="93" t="str">
        <f>IF(ISNA(VLOOKUP($AP63,'8'!$B$13:QA$315,12,FALSE)),"",VLOOKUP($AP63,'8'!$B$13:QA$315,12,FALSE))</f>
        <v/>
      </c>
      <c r="AS63" s="93" t="str">
        <f>IF(ISNA(VLOOKUP($AP63,'8'!$B$13:QB$315,16,FALSE)),"",VLOOKUP($AP63,'8'!$B$13:QB$315,16,FALSE))</f>
        <v/>
      </c>
      <c r="AT63" s="93" t="str">
        <f>IF(ISNA(VLOOKUP($AP63,'8'!$B$13:QC$315,20,FALSE)),"",VLOOKUP($AP63,'8'!$B$13:QC$315,20,FALSE))</f>
        <v/>
      </c>
      <c r="AU63" s="93" t="str">
        <f t="shared" si="12"/>
        <v/>
      </c>
      <c r="AV63" s="409">
        <v>57</v>
      </c>
      <c r="AW63" s="93" t="str">
        <f>IF(ISNA(VLOOKUP($AP63,'8'!$B$13:QF$315,33,FALSE)),"",VLOOKUP($AP63,'8'!$B$13:QF$315,33,FALSE))</f>
        <v/>
      </c>
      <c r="AX63" s="93" t="str">
        <f>IF(ISNA(VLOOKUP($AP63,'8'!$B$13:QG$315,37,FALSE)),"",VLOOKUP($AP63,'8'!$B$13:QG$315,37,FALSE))</f>
        <v/>
      </c>
      <c r="AY63" s="93" t="str">
        <f>IF(ISNA(VLOOKUP($AP63,'8'!$B$13:QH$315,41,FALSE)),"",VLOOKUP($AP63,'8'!$B$13:QH$315,41,FALSE))</f>
        <v/>
      </c>
      <c r="AZ63" s="93" t="str">
        <f>IF(ISNA(VLOOKUP($AP63,'8'!$B$13:QI$315,45,FALSE)),"",VLOOKUP($AP63,'8'!$B$13:QI$315,45,FALSE))</f>
        <v/>
      </c>
      <c r="BA63" s="93" t="str">
        <f t="shared" si="13"/>
        <v/>
      </c>
      <c r="BB63" s="409">
        <v>57</v>
      </c>
      <c r="BC63" s="93" t="str">
        <f>IF(ISNA(VLOOKUP($AP63,'8'!$B$13:QL$315,58,FALSE)),"",VLOOKUP($AP63,'8'!$B$13:QL$315,58,FALSE))</f>
        <v/>
      </c>
      <c r="BD63" s="93" t="str">
        <f>IF(ISNA(VLOOKUP($AP63,'8'!$B$13:QM$315,62,FALSE)),"",VLOOKUP($AP63,'8'!$B$13:QM$315,62,FALSE))</f>
        <v/>
      </c>
      <c r="BE63" s="93" t="str">
        <f>IF(ISNA(VLOOKUP($AP63,'8'!$B$13:QN$315,66,FALSE)),"",VLOOKUP($AP63,'8'!$B$13:QN$315,66,FALSE))</f>
        <v/>
      </c>
      <c r="BF63" s="93" t="str">
        <f>IF(ISNA(VLOOKUP($AP63,'8'!$B$13:QO$315,70,FALSE)),"",VLOOKUP($AP63,'8'!$B$13:QO$315,70,FALSE))</f>
        <v/>
      </c>
      <c r="BG63" s="93" t="str">
        <f t="shared" si="14"/>
        <v/>
      </c>
      <c r="BH63" s="409">
        <v>57</v>
      </c>
      <c r="BI63" s="93" t="str">
        <f>IF(ISNA(VLOOKUP($AP63,'8'!$B$13:QR$315,83,FALSE)),"",VLOOKUP($AP63,'8'!$B$13:QR$315,83,FALSE))</f>
        <v/>
      </c>
      <c r="BJ63" s="93" t="str">
        <f>IF(ISNA(VLOOKUP($AP63,'8'!$B$13:QS$315,87,FALSE)),"",VLOOKUP($AP63,'8'!$B$13:QS$315,87,FALSE))</f>
        <v/>
      </c>
      <c r="BK63" s="93" t="str">
        <f>IF(ISNA(VLOOKUP($AP63,'8'!$B$13:QT$315,91,FALSE)),"",VLOOKUP($AP63,'8'!$B$13:QT$315,91,FALSE))</f>
        <v/>
      </c>
      <c r="BL63" s="93" t="str">
        <f>IF(ISNA(VLOOKUP($AP63,'8'!$B$13:QU$315,95,FALSE)),"",VLOOKUP($AP63,'8'!$B$13:QU$315,95,FALSE))</f>
        <v/>
      </c>
      <c r="BM63" s="93" t="str">
        <f t="shared" si="15"/>
        <v/>
      </c>
      <c r="BN63" s="409">
        <v>57</v>
      </c>
      <c r="BO63" s="93" t="str">
        <f>IF(ISNA(VLOOKUP($AP63,'8'!$B$13:QY$315,108,FALSE)),"",VLOOKUP($AP63,'8'!$B$13:QY$315,108,FALSE))</f>
        <v/>
      </c>
      <c r="BP63" s="93" t="str">
        <f>IF(ISNA(VLOOKUP($AP63,'8'!$B$13:QZ$315,112,FALSE)),"",VLOOKUP($AP63,'8'!$B$13:QZ$315,112,FALSE))</f>
        <v/>
      </c>
      <c r="BQ63" s="93" t="str">
        <f>IF(ISNA(VLOOKUP($AP63,'8'!$B$13:RA$315,116,FALSE)),"",VLOOKUP($AP63,'8'!$B$13:RA$315,116,FALSE))</f>
        <v/>
      </c>
      <c r="BR63" s="93" t="str">
        <f>IF(ISNA(VLOOKUP($AP63,'8'!$B$13:RB$315,120,FALSE)),"",VLOOKUP($AP63,'8'!$B$13:RB$315,120,FALSE))</f>
        <v/>
      </c>
      <c r="BS63" s="93" t="str">
        <f t="shared" si="16"/>
        <v/>
      </c>
      <c r="BT63" s="409">
        <v>57</v>
      </c>
      <c r="BU63" s="93" t="str">
        <f>IF(ISNA(VLOOKUP($AP63,'8'!$B$13:RE$315,133,FALSE)),"",VLOOKUP($AP63,'8'!$B$13:RE$315,133,FALSE))</f>
        <v/>
      </c>
      <c r="BV63" s="93" t="str">
        <f>IF(ISNA(VLOOKUP($AP63,'8'!$B$13:RF$315,137,FALSE)),"",VLOOKUP($AP63,'8'!$B$13:RF$315,137,FALSE))</f>
        <v/>
      </c>
      <c r="BW63" s="93" t="str">
        <f>IF(ISNA(VLOOKUP($AP63,'8'!$B$13:RG$315,141,FALSE)),"",VLOOKUP($AP63,'8'!$B$13:RG$315,141,FALSE))</f>
        <v/>
      </c>
      <c r="BX63" s="93" t="str">
        <f>IF(ISNA(VLOOKUP($AP63,'8'!$B$13:RH$315,145,FALSE)),"",VLOOKUP($AP63,'8'!$B$13:RH$315,145,FALSE))</f>
        <v/>
      </c>
      <c r="BY63" s="93" t="str">
        <f t="shared" si="17"/>
        <v/>
      </c>
      <c r="BZ63" s="98"/>
      <c r="CA63" s="93" t="str">
        <f>IF(ISNA(VLOOKUP($AP63,'8'!$B$13:RE$315,155,FALSE)),"",VLOOKUP($AP63,'8'!$B$13:RE$315,155,FALSE))</f>
        <v/>
      </c>
      <c r="CB63" s="93" t="str">
        <f>IF(ISNA(VLOOKUP($AP63,'8'!$B$13:RF$315,156,FALSE)),"",VLOOKUP($AP63,'8'!$B$13:RF$315,156,FALSE))</f>
        <v/>
      </c>
      <c r="CC63" s="93" t="str">
        <f>IF(ISNA(VLOOKUP($AP63,'8'!$B$13:RG$315,157,FALSE)),"",VLOOKUP($AP63,'8'!$B$13:RG$315,157,FALSE))</f>
        <v/>
      </c>
      <c r="CD63" s="93" t="str">
        <f>IF(ISNA(VLOOKUP($AP63,'8'!$B$13:RH$315,158,FALSE)),"",VLOOKUP($AP63,'8'!$B$13:RH$315,158,FALSE))</f>
        <v/>
      </c>
      <c r="CE63" s="93" t="str">
        <f>IF(ISNA(VLOOKUP($AP63,'8'!$B$13:RI$315,159,FALSE)),"",VLOOKUP($AP63,'8'!$B$13:RI$315,159,FALSE))</f>
        <v/>
      </c>
      <c r="CF63" s="93" t="str">
        <f>IF(ISNA(VLOOKUP($AP63,'8'!$B$13:RJ$315,160,FALSE)),"",VLOOKUP($AP63,'8'!$B$13:RJ$315,160,FALSE))</f>
        <v/>
      </c>
      <c r="CG63" s="93" t="str">
        <f>IF(ISNA(VLOOKUP($AP63,'8'!$B$13:RK$315,161,FALSE)),"",VLOOKUP($AP63,'8'!$B$13:RK$315,161,FALSE))</f>
        <v/>
      </c>
      <c r="CH63" s="93" t="str">
        <f>IF(ISNA(VLOOKUP($AP63,'8'!$B$13:RK$315,162,FALSE)),"",VLOOKUP($AP63,'8'!$B$13:RK$315,162,FALSE))</f>
        <v/>
      </c>
      <c r="CI63" s="93" t="str">
        <f>IF(ISNA(VLOOKUP($AP63,'8'!$B$13:RL$315,163,FALSE)),"",VLOOKUP($AP63,'8'!$B$13:RL$315,163,FALSE))</f>
        <v/>
      </c>
      <c r="CJ63" s="93" t="str">
        <f>IF(ISNA(VLOOKUP($AP63,'8'!$B$13:RM$315,164,FALSE)),"",VLOOKUP($AP63,'8'!$B$13:RM$315,164,FALSE))</f>
        <v/>
      </c>
      <c r="CK63" s="93" t="str">
        <f>IF(ISNA(VLOOKUP($AP63,'8'!$B$13:RN$315,165,FALSE)),"",VLOOKUP($AP63,'8'!$B$13:RN$315,165,FALSE))</f>
        <v/>
      </c>
      <c r="CL63" s="93" t="str">
        <f>IF(ISNA(VLOOKUP($AP63,'8'!$B$13:RO$315,166,FALSE)),"",VLOOKUP($AP63,'8'!$B$13:RO$315,166,FALSE))</f>
        <v/>
      </c>
      <c r="CM63" s="93" t="str">
        <f>IF(ISNA(VLOOKUP($AP63,'8'!$B$13:RP$315,167,FALSE)),"",VLOOKUP($AP63,'8'!$B$13:RP$315,167,FALSE))</f>
        <v/>
      </c>
      <c r="CN63" s="93" t="str">
        <f>IF(ISNA(VLOOKUP($AP63,'8'!$B$13:RQ$315,168,FALSE)),"",VLOOKUP($AP63,'8'!$B$13:RQ$315,168,FALSE))</f>
        <v/>
      </c>
      <c r="CO63" s="93" t="str">
        <f>IF(ISNA(VLOOKUP($AP63,'8'!$B$13:RR$315,169,FALSE)),"",VLOOKUP($AP63,'8'!$B$13:RR$315,169,FALSE))</f>
        <v/>
      </c>
      <c r="CP63" s="93" t="str">
        <f>IF(ISNA(VLOOKUP($AP63,'8'!$B$13:RS$315,170,FALSE)),"",VLOOKUP($AP63,'8'!$B$13:RS$315,170,FALSE))</f>
        <v/>
      </c>
      <c r="CQ63" s="93" t="str">
        <f>IF(ISNA(VLOOKUP($AP63,'8'!$B$13:RT$315,171,FALSE)),"",VLOOKUP($AP63,'8'!$B$13:RT$315,171,FALSE))</f>
        <v/>
      </c>
      <c r="CR63" s="93" t="str">
        <f>IF(ISNA(VLOOKUP($AP63,'8'!$B$13:RU$315,172,FALSE)),"",VLOOKUP($AP63,'8'!$B$13:RU$315,172,FALSE))</f>
        <v/>
      </c>
      <c r="CS63" s="93" t="str">
        <f>IF(ISNA(VLOOKUP($AP63,'8'!$B$13:RV$315,173,FALSE)),"",VLOOKUP($AP63,'8'!$B$13:RV$315,173,FALSE))</f>
        <v/>
      </c>
      <c r="CT63" s="93" t="str">
        <f>IF(ISNA(VLOOKUP($AP63,'8'!$B$13:RW$375,174,FALSE)),"",VLOOKUP($AP63,'8'!$B$13:RW$375,174,FALSE))</f>
        <v/>
      </c>
      <c r="CU63" s="93" t="str">
        <f>IF(ISNA(VLOOKUP($AP63,'8'!$B$13:RX$315,175,FALSE)),"",VLOOKUP($AP63,'8'!$B$13:RX$315,175,FALSE))</f>
        <v/>
      </c>
    </row>
    <row r="64" spans="1:99" ht="16.5" customHeight="1">
      <c r="A64" s="409">
        <v>55</v>
      </c>
      <c r="B64" s="431" t="str">
        <f>IF(AND(H$3=""),"",IF(ISNA(VLOOKUP(C64,'8'!$B$13:PZ$315,2,FALSE)),"",VLOOKUP(C64,'8'!$B$13:PZ$315,2,FALSE)))</f>
        <v/>
      </c>
      <c r="C64" s="429" t="str">
        <f>IF(AND(H$3=""),"",IF(AND('8'!B67=""),"",'8'!B67))</f>
        <v/>
      </c>
      <c r="D64" s="395"/>
      <c r="E64" s="93" t="str">
        <f t="shared" ref="E64:I64" si="35">IF(AND($H$3=""),"",IF(AND($H$3="Hindi"),AQ61,IF(AND($H$3="English"),AW61,IF(AND($H$3="Maths"),BC61,IF(AND($H$3="Sanskrit"),BI61,IF(AND($H$3="Science"),BO61,IF(AND($H$3="Social Science"),BU61,"")))))))</f>
        <v/>
      </c>
      <c r="F64" s="93" t="str">
        <f t="shared" si="35"/>
        <v/>
      </c>
      <c r="G64" s="93" t="str">
        <f t="shared" si="35"/>
        <v/>
      </c>
      <c r="H64" s="93" t="str">
        <f t="shared" si="35"/>
        <v/>
      </c>
      <c r="I64" s="93" t="str">
        <f t="shared" si="35"/>
        <v/>
      </c>
      <c r="J64" s="97" t="str">
        <f t="shared" si="18"/>
        <v/>
      </c>
      <c r="K64" s="448"/>
      <c r="L64" s="424" t="str">
        <f t="shared" si="19"/>
        <v/>
      </c>
      <c r="T64" s="409">
        <v>55</v>
      </c>
      <c r="U64" s="426" t="str">
        <f>IF(AND(H$3=""),"",IF(ISNA(VLOOKUP(V64,'8'!$B$13:PZ$315,2,FALSE)),"",VLOOKUP(V64,'8'!$B$13:PZ$315,2,FALSE)))</f>
        <v/>
      </c>
      <c r="V64" s="427" t="str">
        <f>IF(AND(H$3=""),"",IF(AND('8'!B67=""),"",'8'!B67))</f>
        <v/>
      </c>
      <c r="W64" s="428" t="str">
        <f t="shared" si="22"/>
        <v/>
      </c>
      <c r="X64" s="466" t="str">
        <f>IF(AND(V64=""),"",IF(ISNA(VLOOKUP(V64,$AP$7:CV$94,43,FALSE)),"",VLOOKUP(V64,$AP$7:CV$94,43,FALSE)))</f>
        <v/>
      </c>
      <c r="Y64" s="466" t="str">
        <f>IF(AND(V64=""),"",IF(ISNA(VLOOKUP(V64,$AP$7:CV$94,44,FALSE)),"",VLOOKUP(V64,$AP$7:CV$94,44,FALSE)))</f>
        <v/>
      </c>
      <c r="Z64" s="466" t="str">
        <f>IF(AND(V64=""),"",IF(ISNA(VLOOKUP(V64,$AP$7:CV$94,50,FALSE)),"",VLOOKUP(V64,$AP$7:CV$94,50,FALSE)))</f>
        <v/>
      </c>
      <c r="AA64" s="466" t="str">
        <f>IF(AND(V64=""),"",IF(ISNA(VLOOKUP(V64,$AP$7:CV$94,51,FALSE)),"",VLOOKUP(V64,$AP$7:CV$94,51,FALSE)))</f>
        <v/>
      </c>
      <c r="AB64" s="466" t="str">
        <f>IF(AND(V64=""),"",IF(ISNA(VLOOKUP(V64,$AP$7:CV$94,57,FALSE)),"",VLOOKUP(V64,$AP$7:CV$94,57,FALSE)))</f>
        <v/>
      </c>
      <c r="AC64" s="466" t="str">
        <f>IF(AND(V64=""),"",IF(ISNA(VLOOKUP(V64,$AP$7:CV$94,58,FALSE)),"",VLOOKUP(V64,$AP$7:CV$94,58,FALSE)))</f>
        <v/>
      </c>
      <c r="AD64" s="427"/>
      <c r="AG64" s="50" t="str">
        <f t="shared" si="9"/>
        <v/>
      </c>
      <c r="AH64" s="50" t="str">
        <f t="shared" si="10"/>
        <v/>
      </c>
      <c r="AI64" s="313" t="str">
        <f t="shared" si="20"/>
        <v/>
      </c>
      <c r="AM64" s="313" t="str">
        <f t="shared" si="11"/>
        <v/>
      </c>
      <c r="AO64" s="409">
        <v>58</v>
      </c>
      <c r="AP64" s="397"/>
      <c r="AQ64" s="93" t="str">
        <f>IF(ISNA(VLOOKUP($AP64,'8'!$B$13:PZ$315,8,FALSE)),"",VLOOKUP($AP64,'8'!$B$13:PZ$315,8,FALSE))</f>
        <v/>
      </c>
      <c r="AR64" s="93" t="str">
        <f>IF(ISNA(VLOOKUP($AP64,'8'!$B$13:QA$315,12,FALSE)),"",VLOOKUP($AP64,'8'!$B$13:QA$315,12,FALSE))</f>
        <v/>
      </c>
      <c r="AS64" s="93" t="str">
        <f>IF(ISNA(VLOOKUP($AP64,'8'!$B$13:QB$315,16,FALSE)),"",VLOOKUP($AP64,'8'!$B$13:QB$315,16,FALSE))</f>
        <v/>
      </c>
      <c r="AT64" s="93" t="str">
        <f>IF(ISNA(VLOOKUP($AP64,'8'!$B$13:QC$315,20,FALSE)),"",VLOOKUP($AP64,'8'!$B$13:QC$315,20,FALSE))</f>
        <v/>
      </c>
      <c r="AU64" s="93" t="str">
        <f t="shared" si="12"/>
        <v/>
      </c>
      <c r="AV64" s="409">
        <v>58</v>
      </c>
      <c r="AW64" s="93" t="str">
        <f>IF(ISNA(VLOOKUP($AP64,'8'!$B$13:QF$315,33,FALSE)),"",VLOOKUP($AP64,'8'!$B$13:QF$315,33,FALSE))</f>
        <v/>
      </c>
      <c r="AX64" s="93" t="str">
        <f>IF(ISNA(VLOOKUP($AP64,'8'!$B$13:QG$315,37,FALSE)),"",VLOOKUP($AP64,'8'!$B$13:QG$315,37,FALSE))</f>
        <v/>
      </c>
      <c r="AY64" s="93" t="str">
        <f>IF(ISNA(VLOOKUP($AP64,'8'!$B$13:QH$315,41,FALSE)),"",VLOOKUP($AP64,'8'!$B$13:QH$315,41,FALSE))</f>
        <v/>
      </c>
      <c r="AZ64" s="93" t="str">
        <f>IF(ISNA(VLOOKUP($AP64,'8'!$B$13:QI$315,45,FALSE)),"",VLOOKUP($AP64,'8'!$B$13:QI$315,45,FALSE))</f>
        <v/>
      </c>
      <c r="BA64" s="93" t="str">
        <f t="shared" si="13"/>
        <v/>
      </c>
      <c r="BB64" s="409">
        <v>58</v>
      </c>
      <c r="BC64" s="93" t="str">
        <f>IF(ISNA(VLOOKUP($AP64,'8'!$B$13:QL$315,58,FALSE)),"",VLOOKUP($AP64,'8'!$B$13:QL$315,58,FALSE))</f>
        <v/>
      </c>
      <c r="BD64" s="93" t="str">
        <f>IF(ISNA(VLOOKUP($AP64,'8'!$B$13:QM$315,62,FALSE)),"",VLOOKUP($AP64,'8'!$B$13:QM$315,62,FALSE))</f>
        <v/>
      </c>
      <c r="BE64" s="93" t="str">
        <f>IF(ISNA(VLOOKUP($AP64,'8'!$B$13:QN$315,66,FALSE)),"",VLOOKUP($AP64,'8'!$B$13:QN$315,66,FALSE))</f>
        <v/>
      </c>
      <c r="BF64" s="93" t="str">
        <f>IF(ISNA(VLOOKUP($AP64,'8'!$B$13:QO$315,70,FALSE)),"",VLOOKUP($AP64,'8'!$B$13:QO$315,70,FALSE))</f>
        <v/>
      </c>
      <c r="BG64" s="93" t="str">
        <f t="shared" si="14"/>
        <v/>
      </c>
      <c r="BH64" s="409">
        <v>58</v>
      </c>
      <c r="BI64" s="93" t="str">
        <f>IF(ISNA(VLOOKUP($AP64,'8'!$B$13:QR$315,83,FALSE)),"",VLOOKUP($AP64,'8'!$B$13:QR$315,83,FALSE))</f>
        <v/>
      </c>
      <c r="BJ64" s="93" t="str">
        <f>IF(ISNA(VLOOKUP($AP64,'8'!$B$13:QS$315,87,FALSE)),"",VLOOKUP($AP64,'8'!$B$13:QS$315,87,FALSE))</f>
        <v/>
      </c>
      <c r="BK64" s="93" t="str">
        <f>IF(ISNA(VLOOKUP($AP64,'8'!$B$13:QT$315,91,FALSE)),"",VLOOKUP($AP64,'8'!$B$13:QT$315,91,FALSE))</f>
        <v/>
      </c>
      <c r="BL64" s="93" t="str">
        <f>IF(ISNA(VLOOKUP($AP64,'8'!$B$13:QU$315,95,FALSE)),"",VLOOKUP($AP64,'8'!$B$13:QU$315,95,FALSE))</f>
        <v/>
      </c>
      <c r="BM64" s="93" t="str">
        <f t="shared" si="15"/>
        <v/>
      </c>
      <c r="BN64" s="409">
        <v>58</v>
      </c>
      <c r="BO64" s="93" t="str">
        <f>IF(ISNA(VLOOKUP($AP64,'8'!$B$13:QY$315,108,FALSE)),"",VLOOKUP($AP64,'8'!$B$13:QY$315,108,FALSE))</f>
        <v/>
      </c>
      <c r="BP64" s="93" t="str">
        <f>IF(ISNA(VLOOKUP($AP64,'8'!$B$13:QZ$315,112,FALSE)),"",VLOOKUP($AP64,'8'!$B$13:QZ$315,112,FALSE))</f>
        <v/>
      </c>
      <c r="BQ64" s="93" t="str">
        <f>IF(ISNA(VLOOKUP($AP64,'8'!$B$13:RA$315,116,FALSE)),"",VLOOKUP($AP64,'8'!$B$13:RA$315,116,FALSE))</f>
        <v/>
      </c>
      <c r="BR64" s="93" t="str">
        <f>IF(ISNA(VLOOKUP($AP64,'8'!$B$13:RB$315,120,FALSE)),"",VLOOKUP($AP64,'8'!$B$13:RB$315,120,FALSE))</f>
        <v/>
      </c>
      <c r="BS64" s="93" t="str">
        <f t="shared" si="16"/>
        <v/>
      </c>
      <c r="BT64" s="409">
        <v>58</v>
      </c>
      <c r="BU64" s="93" t="str">
        <f>IF(ISNA(VLOOKUP($AP64,'8'!$B$13:RE$315,133,FALSE)),"",VLOOKUP($AP64,'8'!$B$13:RE$315,133,FALSE))</f>
        <v/>
      </c>
      <c r="BV64" s="93" t="str">
        <f>IF(ISNA(VLOOKUP($AP64,'8'!$B$13:RF$315,137,FALSE)),"",VLOOKUP($AP64,'8'!$B$13:RF$315,137,FALSE))</f>
        <v/>
      </c>
      <c r="BW64" s="93" t="str">
        <f>IF(ISNA(VLOOKUP($AP64,'8'!$B$13:RG$315,141,FALSE)),"",VLOOKUP($AP64,'8'!$B$13:RG$315,141,FALSE))</f>
        <v/>
      </c>
      <c r="BX64" s="93" t="str">
        <f>IF(ISNA(VLOOKUP($AP64,'8'!$B$13:RH$315,145,FALSE)),"",VLOOKUP($AP64,'8'!$B$13:RH$315,145,FALSE))</f>
        <v/>
      </c>
      <c r="BY64" s="93" t="str">
        <f t="shared" si="17"/>
        <v/>
      </c>
      <c r="BZ64" s="98"/>
      <c r="CA64" s="93" t="str">
        <f>IF(ISNA(VLOOKUP($AP64,'8'!$B$13:RE$315,155,FALSE)),"",VLOOKUP($AP64,'8'!$B$13:RE$315,155,FALSE))</f>
        <v/>
      </c>
      <c r="CB64" s="93" t="str">
        <f>IF(ISNA(VLOOKUP($AP64,'8'!$B$13:RF$315,156,FALSE)),"",VLOOKUP($AP64,'8'!$B$13:RF$315,156,FALSE))</f>
        <v/>
      </c>
      <c r="CC64" s="93" t="str">
        <f>IF(ISNA(VLOOKUP($AP64,'8'!$B$13:RG$315,157,FALSE)),"",VLOOKUP($AP64,'8'!$B$13:RG$315,157,FALSE))</f>
        <v/>
      </c>
      <c r="CD64" s="93" t="str">
        <f>IF(ISNA(VLOOKUP($AP64,'8'!$B$13:RH$315,158,FALSE)),"",VLOOKUP($AP64,'8'!$B$13:RH$315,158,FALSE))</f>
        <v/>
      </c>
      <c r="CE64" s="93" t="str">
        <f>IF(ISNA(VLOOKUP($AP64,'8'!$B$13:RI$315,159,FALSE)),"",VLOOKUP($AP64,'8'!$B$13:RI$315,159,FALSE))</f>
        <v/>
      </c>
      <c r="CF64" s="93" t="str">
        <f>IF(ISNA(VLOOKUP($AP64,'8'!$B$13:RJ$315,160,FALSE)),"",VLOOKUP($AP64,'8'!$B$13:RJ$315,160,FALSE))</f>
        <v/>
      </c>
      <c r="CG64" s="93" t="str">
        <f>IF(ISNA(VLOOKUP($AP64,'8'!$B$13:RK$315,161,FALSE)),"",VLOOKUP($AP64,'8'!$B$13:RK$315,161,FALSE))</f>
        <v/>
      </c>
      <c r="CH64" s="93" t="str">
        <f>IF(ISNA(VLOOKUP($AP64,'8'!$B$13:RK$315,162,FALSE)),"",VLOOKUP($AP64,'8'!$B$13:RK$315,162,FALSE))</f>
        <v/>
      </c>
      <c r="CI64" s="93" t="str">
        <f>IF(ISNA(VLOOKUP($AP64,'8'!$B$13:RL$315,163,FALSE)),"",VLOOKUP($AP64,'8'!$B$13:RL$315,163,FALSE))</f>
        <v/>
      </c>
      <c r="CJ64" s="93" t="str">
        <f>IF(ISNA(VLOOKUP($AP64,'8'!$B$13:RM$315,164,FALSE)),"",VLOOKUP($AP64,'8'!$B$13:RM$315,164,FALSE))</f>
        <v/>
      </c>
      <c r="CK64" s="93" t="str">
        <f>IF(ISNA(VLOOKUP($AP64,'8'!$B$13:RN$315,165,FALSE)),"",VLOOKUP($AP64,'8'!$B$13:RN$315,165,FALSE))</f>
        <v/>
      </c>
      <c r="CL64" s="93" t="str">
        <f>IF(ISNA(VLOOKUP($AP64,'8'!$B$13:RO$315,166,FALSE)),"",VLOOKUP($AP64,'8'!$B$13:RO$315,166,FALSE))</f>
        <v/>
      </c>
      <c r="CM64" s="93" t="str">
        <f>IF(ISNA(VLOOKUP($AP64,'8'!$B$13:RP$315,167,FALSE)),"",VLOOKUP($AP64,'8'!$B$13:RP$315,167,FALSE))</f>
        <v/>
      </c>
      <c r="CN64" s="93" t="str">
        <f>IF(ISNA(VLOOKUP($AP64,'8'!$B$13:RQ$315,168,FALSE)),"",VLOOKUP($AP64,'8'!$B$13:RQ$315,168,FALSE))</f>
        <v/>
      </c>
      <c r="CO64" s="93" t="str">
        <f>IF(ISNA(VLOOKUP($AP64,'8'!$B$13:RR$315,169,FALSE)),"",VLOOKUP($AP64,'8'!$B$13:RR$315,169,FALSE))</f>
        <v/>
      </c>
      <c r="CP64" s="93" t="str">
        <f>IF(ISNA(VLOOKUP($AP64,'8'!$B$13:RS$315,170,FALSE)),"",VLOOKUP($AP64,'8'!$B$13:RS$315,170,FALSE))</f>
        <v/>
      </c>
      <c r="CQ64" s="93" t="str">
        <f>IF(ISNA(VLOOKUP($AP64,'8'!$B$13:RT$315,171,FALSE)),"",VLOOKUP($AP64,'8'!$B$13:RT$315,171,FALSE))</f>
        <v/>
      </c>
      <c r="CR64" s="93" t="str">
        <f>IF(ISNA(VLOOKUP($AP64,'8'!$B$13:RU$315,172,FALSE)),"",VLOOKUP($AP64,'8'!$B$13:RU$315,172,FALSE))</f>
        <v/>
      </c>
      <c r="CS64" s="93" t="str">
        <f>IF(ISNA(VLOOKUP($AP64,'8'!$B$13:RV$315,173,FALSE)),"",VLOOKUP($AP64,'8'!$B$13:RV$315,173,FALSE))</f>
        <v/>
      </c>
      <c r="CT64" s="93" t="str">
        <f>IF(ISNA(VLOOKUP($AP64,'8'!$B$13:RW$375,174,FALSE)),"",VLOOKUP($AP64,'8'!$B$13:RW$375,174,FALSE))</f>
        <v/>
      </c>
      <c r="CU64" s="93" t="str">
        <f>IF(ISNA(VLOOKUP($AP64,'8'!$B$13:RX$315,175,FALSE)),"",VLOOKUP($AP64,'8'!$B$13:RX$315,175,FALSE))</f>
        <v/>
      </c>
    </row>
    <row r="65" spans="1:99" ht="16.5" customHeight="1">
      <c r="A65" s="409">
        <v>56</v>
      </c>
      <c r="B65" s="431" t="str">
        <f>IF(AND(H$3=""),"",IF(ISNA(VLOOKUP(C65,'8'!$B$13:PZ$315,2,FALSE)),"",VLOOKUP(C65,'8'!$B$13:PZ$315,2,FALSE)))</f>
        <v/>
      </c>
      <c r="C65" s="429" t="str">
        <f>IF(AND(H$3=""),"",IF(AND('8'!B68=""),"",'8'!B68))</f>
        <v/>
      </c>
      <c r="D65" s="395"/>
      <c r="E65" s="93" t="str">
        <f t="shared" ref="E65:I65" si="36">IF(AND($H$3=""),"",IF(AND($H$3="Hindi"),AQ62,IF(AND($H$3="English"),AW62,IF(AND($H$3="Maths"),BC62,IF(AND($H$3="Sanskrit"),BI62,IF(AND($H$3="Science"),BO62,IF(AND($H$3="Social Science"),BU62,"")))))))</f>
        <v/>
      </c>
      <c r="F65" s="93" t="str">
        <f t="shared" si="36"/>
        <v/>
      </c>
      <c r="G65" s="93" t="str">
        <f t="shared" si="36"/>
        <v/>
      </c>
      <c r="H65" s="93" t="str">
        <f t="shared" si="36"/>
        <v/>
      </c>
      <c r="I65" s="93" t="str">
        <f t="shared" si="36"/>
        <v/>
      </c>
      <c r="J65" s="97" t="str">
        <f t="shared" si="18"/>
        <v/>
      </c>
      <c r="K65" s="448"/>
      <c r="L65" s="424" t="str">
        <f t="shared" si="19"/>
        <v/>
      </c>
      <c r="T65" s="409">
        <v>56</v>
      </c>
      <c r="U65" s="426" t="str">
        <f>IF(AND(H$3=""),"",IF(ISNA(VLOOKUP(V65,'8'!$B$13:PZ$315,2,FALSE)),"",VLOOKUP(V65,'8'!$B$13:PZ$315,2,FALSE)))</f>
        <v/>
      </c>
      <c r="V65" s="427" t="str">
        <f>IF(AND(H$3=""),"",IF(AND('8'!B68=""),"",'8'!B68))</f>
        <v/>
      </c>
      <c r="W65" s="428" t="str">
        <f t="shared" si="22"/>
        <v/>
      </c>
      <c r="X65" s="466" t="str">
        <f>IF(AND(V65=""),"",IF(ISNA(VLOOKUP(V65,$AP$7:CV$94,43,FALSE)),"",VLOOKUP(V65,$AP$7:CV$94,43,FALSE)))</f>
        <v/>
      </c>
      <c r="Y65" s="466" t="str">
        <f>IF(AND(V65=""),"",IF(ISNA(VLOOKUP(V65,$AP$7:CV$94,44,FALSE)),"",VLOOKUP(V65,$AP$7:CV$94,44,FALSE)))</f>
        <v/>
      </c>
      <c r="Z65" s="466" t="str">
        <f>IF(AND(V65=""),"",IF(ISNA(VLOOKUP(V65,$AP$7:CV$94,50,FALSE)),"",VLOOKUP(V65,$AP$7:CV$94,50,FALSE)))</f>
        <v/>
      </c>
      <c r="AA65" s="466" t="str">
        <f>IF(AND(V65=""),"",IF(ISNA(VLOOKUP(V65,$AP$7:CV$94,51,FALSE)),"",VLOOKUP(V65,$AP$7:CV$94,51,FALSE)))</f>
        <v/>
      </c>
      <c r="AB65" s="466" t="str">
        <f>IF(AND(V65=""),"",IF(ISNA(VLOOKUP(V65,$AP$7:CV$94,57,FALSE)),"",VLOOKUP(V65,$AP$7:CV$94,57,FALSE)))</f>
        <v/>
      </c>
      <c r="AC65" s="466" t="str">
        <f>IF(AND(V65=""),"",IF(ISNA(VLOOKUP(V65,$AP$7:CV$94,58,FALSE)),"",VLOOKUP(V65,$AP$7:CV$94,58,FALSE)))</f>
        <v/>
      </c>
      <c r="AD65" s="427"/>
      <c r="AG65" s="50" t="str">
        <f t="shared" si="9"/>
        <v/>
      </c>
      <c r="AH65" s="50" t="str">
        <f t="shared" si="10"/>
        <v/>
      </c>
      <c r="AI65" s="313" t="str">
        <f t="shared" si="20"/>
        <v/>
      </c>
      <c r="AM65" s="313" t="str">
        <f t="shared" si="11"/>
        <v/>
      </c>
      <c r="AO65" s="409">
        <v>59</v>
      </c>
      <c r="AP65" s="397"/>
      <c r="AQ65" s="93" t="str">
        <f>IF(ISNA(VLOOKUP($AP65,'8'!$B$13:PZ$315,8,FALSE)),"",VLOOKUP($AP65,'8'!$B$13:PZ$315,8,FALSE))</f>
        <v/>
      </c>
      <c r="AR65" s="93" t="str">
        <f>IF(ISNA(VLOOKUP($AP65,'8'!$B$13:QA$315,12,FALSE)),"",VLOOKUP($AP65,'8'!$B$13:QA$315,12,FALSE))</f>
        <v/>
      </c>
      <c r="AS65" s="93" t="str">
        <f>IF(ISNA(VLOOKUP($AP65,'8'!$B$13:QB$315,16,FALSE)),"",VLOOKUP($AP65,'8'!$B$13:QB$315,16,FALSE))</f>
        <v/>
      </c>
      <c r="AT65" s="93" t="str">
        <f>IF(ISNA(VLOOKUP($AP65,'8'!$B$13:QC$315,20,FALSE)),"",VLOOKUP($AP65,'8'!$B$13:QC$315,20,FALSE))</f>
        <v/>
      </c>
      <c r="AU65" s="93" t="str">
        <f t="shared" si="12"/>
        <v/>
      </c>
      <c r="AV65" s="409">
        <v>59</v>
      </c>
      <c r="AW65" s="93" t="str">
        <f>IF(ISNA(VLOOKUP($AP65,'8'!$B$13:QF$315,33,FALSE)),"",VLOOKUP($AP65,'8'!$B$13:QF$315,33,FALSE))</f>
        <v/>
      </c>
      <c r="AX65" s="93" t="str">
        <f>IF(ISNA(VLOOKUP($AP65,'8'!$B$13:QG$315,37,FALSE)),"",VLOOKUP($AP65,'8'!$B$13:QG$315,37,FALSE))</f>
        <v/>
      </c>
      <c r="AY65" s="93" t="str">
        <f>IF(ISNA(VLOOKUP($AP65,'8'!$B$13:QH$315,41,FALSE)),"",VLOOKUP($AP65,'8'!$B$13:QH$315,41,FALSE))</f>
        <v/>
      </c>
      <c r="AZ65" s="93" t="str">
        <f>IF(ISNA(VLOOKUP($AP65,'8'!$B$13:QI$315,45,FALSE)),"",VLOOKUP($AP65,'8'!$B$13:QI$315,45,FALSE))</f>
        <v/>
      </c>
      <c r="BA65" s="93" t="str">
        <f t="shared" si="13"/>
        <v/>
      </c>
      <c r="BB65" s="409">
        <v>59</v>
      </c>
      <c r="BC65" s="93" t="str">
        <f>IF(ISNA(VLOOKUP($AP65,'8'!$B$13:QL$315,58,FALSE)),"",VLOOKUP($AP65,'8'!$B$13:QL$315,58,FALSE))</f>
        <v/>
      </c>
      <c r="BD65" s="93" t="str">
        <f>IF(ISNA(VLOOKUP($AP65,'8'!$B$13:QM$315,62,FALSE)),"",VLOOKUP($AP65,'8'!$B$13:QM$315,62,FALSE))</f>
        <v/>
      </c>
      <c r="BE65" s="93" t="str">
        <f>IF(ISNA(VLOOKUP($AP65,'8'!$B$13:QN$315,66,FALSE)),"",VLOOKUP($AP65,'8'!$B$13:QN$315,66,FALSE))</f>
        <v/>
      </c>
      <c r="BF65" s="93" t="str">
        <f>IF(ISNA(VLOOKUP($AP65,'8'!$B$13:QO$315,70,FALSE)),"",VLOOKUP($AP65,'8'!$B$13:QO$315,70,FALSE))</f>
        <v/>
      </c>
      <c r="BG65" s="93" t="str">
        <f t="shared" si="14"/>
        <v/>
      </c>
      <c r="BH65" s="409">
        <v>59</v>
      </c>
      <c r="BI65" s="93" t="str">
        <f>IF(ISNA(VLOOKUP($AP65,'8'!$B$13:QR$315,83,FALSE)),"",VLOOKUP($AP65,'8'!$B$13:QR$315,83,FALSE))</f>
        <v/>
      </c>
      <c r="BJ65" s="93" t="str">
        <f>IF(ISNA(VLOOKUP($AP65,'8'!$B$13:QS$315,87,FALSE)),"",VLOOKUP($AP65,'8'!$B$13:QS$315,87,FALSE))</f>
        <v/>
      </c>
      <c r="BK65" s="93" t="str">
        <f>IF(ISNA(VLOOKUP($AP65,'8'!$B$13:QT$315,91,FALSE)),"",VLOOKUP($AP65,'8'!$B$13:QT$315,91,FALSE))</f>
        <v/>
      </c>
      <c r="BL65" s="93" t="str">
        <f>IF(ISNA(VLOOKUP($AP65,'8'!$B$13:QU$315,95,FALSE)),"",VLOOKUP($AP65,'8'!$B$13:QU$315,95,FALSE))</f>
        <v/>
      </c>
      <c r="BM65" s="93" t="str">
        <f t="shared" si="15"/>
        <v/>
      </c>
      <c r="BN65" s="409">
        <v>59</v>
      </c>
      <c r="BO65" s="93" t="str">
        <f>IF(ISNA(VLOOKUP($AP65,'8'!$B$13:QY$315,108,FALSE)),"",VLOOKUP($AP65,'8'!$B$13:QY$315,108,FALSE))</f>
        <v/>
      </c>
      <c r="BP65" s="93" t="str">
        <f>IF(ISNA(VLOOKUP($AP65,'8'!$B$13:QZ$315,112,FALSE)),"",VLOOKUP($AP65,'8'!$B$13:QZ$315,112,FALSE))</f>
        <v/>
      </c>
      <c r="BQ65" s="93" t="str">
        <f>IF(ISNA(VLOOKUP($AP65,'8'!$B$13:RA$315,116,FALSE)),"",VLOOKUP($AP65,'8'!$B$13:RA$315,116,FALSE))</f>
        <v/>
      </c>
      <c r="BR65" s="93" t="str">
        <f>IF(ISNA(VLOOKUP($AP65,'8'!$B$13:RB$315,120,FALSE)),"",VLOOKUP($AP65,'8'!$B$13:RB$315,120,FALSE))</f>
        <v/>
      </c>
      <c r="BS65" s="93" t="str">
        <f t="shared" si="16"/>
        <v/>
      </c>
      <c r="BT65" s="409">
        <v>59</v>
      </c>
      <c r="BU65" s="93" t="str">
        <f>IF(ISNA(VLOOKUP($AP65,'8'!$B$13:RE$315,133,FALSE)),"",VLOOKUP($AP65,'8'!$B$13:RE$315,133,FALSE))</f>
        <v/>
      </c>
      <c r="BV65" s="93" t="str">
        <f>IF(ISNA(VLOOKUP($AP65,'8'!$B$13:RF$315,137,FALSE)),"",VLOOKUP($AP65,'8'!$B$13:RF$315,137,FALSE))</f>
        <v/>
      </c>
      <c r="BW65" s="93" t="str">
        <f>IF(ISNA(VLOOKUP($AP65,'8'!$B$13:RG$315,141,FALSE)),"",VLOOKUP($AP65,'8'!$B$13:RG$315,141,FALSE))</f>
        <v/>
      </c>
      <c r="BX65" s="93" t="str">
        <f>IF(ISNA(VLOOKUP($AP65,'8'!$B$13:RH$315,145,FALSE)),"",VLOOKUP($AP65,'8'!$B$13:RH$315,145,FALSE))</f>
        <v/>
      </c>
      <c r="BY65" s="93" t="str">
        <f t="shared" si="17"/>
        <v/>
      </c>
      <c r="BZ65" s="98"/>
      <c r="CA65" s="93" t="str">
        <f>IF(ISNA(VLOOKUP($AP65,'8'!$B$13:RE$315,155,FALSE)),"",VLOOKUP($AP65,'8'!$B$13:RE$315,155,FALSE))</f>
        <v/>
      </c>
      <c r="CB65" s="93" t="str">
        <f>IF(ISNA(VLOOKUP($AP65,'8'!$B$13:RF$315,156,FALSE)),"",VLOOKUP($AP65,'8'!$B$13:RF$315,156,FALSE))</f>
        <v/>
      </c>
      <c r="CC65" s="93" t="str">
        <f>IF(ISNA(VLOOKUP($AP65,'8'!$B$13:RG$315,157,FALSE)),"",VLOOKUP($AP65,'8'!$B$13:RG$315,157,FALSE))</f>
        <v/>
      </c>
      <c r="CD65" s="93" t="str">
        <f>IF(ISNA(VLOOKUP($AP65,'8'!$B$13:RH$315,158,FALSE)),"",VLOOKUP($AP65,'8'!$B$13:RH$315,158,FALSE))</f>
        <v/>
      </c>
      <c r="CE65" s="93" t="str">
        <f>IF(ISNA(VLOOKUP($AP65,'8'!$B$13:RI$315,159,FALSE)),"",VLOOKUP($AP65,'8'!$B$13:RI$315,159,FALSE))</f>
        <v/>
      </c>
      <c r="CF65" s="93" t="str">
        <f>IF(ISNA(VLOOKUP($AP65,'8'!$B$13:RJ$315,160,FALSE)),"",VLOOKUP($AP65,'8'!$B$13:RJ$315,160,FALSE))</f>
        <v/>
      </c>
      <c r="CG65" s="93" t="str">
        <f>IF(ISNA(VLOOKUP($AP65,'8'!$B$13:RK$315,161,FALSE)),"",VLOOKUP($AP65,'8'!$B$13:RK$315,161,FALSE))</f>
        <v/>
      </c>
      <c r="CH65" s="93" t="str">
        <f>IF(ISNA(VLOOKUP($AP65,'8'!$B$13:RK$315,162,FALSE)),"",VLOOKUP($AP65,'8'!$B$13:RK$315,162,FALSE))</f>
        <v/>
      </c>
      <c r="CI65" s="93" t="str">
        <f>IF(ISNA(VLOOKUP($AP65,'8'!$B$13:RL$315,163,FALSE)),"",VLOOKUP($AP65,'8'!$B$13:RL$315,163,FALSE))</f>
        <v/>
      </c>
      <c r="CJ65" s="93" t="str">
        <f>IF(ISNA(VLOOKUP($AP65,'8'!$B$13:RM$315,164,FALSE)),"",VLOOKUP($AP65,'8'!$B$13:RM$315,164,FALSE))</f>
        <v/>
      </c>
      <c r="CK65" s="93" t="str">
        <f>IF(ISNA(VLOOKUP($AP65,'8'!$B$13:RN$315,165,FALSE)),"",VLOOKUP($AP65,'8'!$B$13:RN$315,165,FALSE))</f>
        <v/>
      </c>
      <c r="CL65" s="93" t="str">
        <f>IF(ISNA(VLOOKUP($AP65,'8'!$B$13:RO$315,166,FALSE)),"",VLOOKUP($AP65,'8'!$B$13:RO$315,166,FALSE))</f>
        <v/>
      </c>
      <c r="CM65" s="93" t="str">
        <f>IF(ISNA(VLOOKUP($AP65,'8'!$B$13:RP$315,167,FALSE)),"",VLOOKUP($AP65,'8'!$B$13:RP$315,167,FALSE))</f>
        <v/>
      </c>
      <c r="CN65" s="93" t="str">
        <f>IF(ISNA(VLOOKUP($AP65,'8'!$B$13:RQ$315,168,FALSE)),"",VLOOKUP($AP65,'8'!$B$13:RQ$315,168,FALSE))</f>
        <v/>
      </c>
      <c r="CO65" s="93" t="str">
        <f>IF(ISNA(VLOOKUP($AP65,'8'!$B$13:RR$315,169,FALSE)),"",VLOOKUP($AP65,'8'!$B$13:RR$315,169,FALSE))</f>
        <v/>
      </c>
      <c r="CP65" s="93" t="str">
        <f>IF(ISNA(VLOOKUP($AP65,'8'!$B$13:RS$315,170,FALSE)),"",VLOOKUP($AP65,'8'!$B$13:RS$315,170,FALSE))</f>
        <v/>
      </c>
      <c r="CQ65" s="93" t="str">
        <f>IF(ISNA(VLOOKUP($AP65,'8'!$B$13:RT$315,171,FALSE)),"",VLOOKUP($AP65,'8'!$B$13:RT$315,171,FALSE))</f>
        <v/>
      </c>
      <c r="CR65" s="93" t="str">
        <f>IF(ISNA(VLOOKUP($AP65,'8'!$B$13:RU$315,172,FALSE)),"",VLOOKUP($AP65,'8'!$B$13:RU$315,172,FALSE))</f>
        <v/>
      </c>
      <c r="CS65" s="93" t="str">
        <f>IF(ISNA(VLOOKUP($AP65,'8'!$B$13:RV$315,173,FALSE)),"",VLOOKUP($AP65,'8'!$B$13:RV$315,173,FALSE))</f>
        <v/>
      </c>
      <c r="CT65" s="93" t="str">
        <f>IF(ISNA(VLOOKUP($AP65,'8'!$B$13:RW$375,174,FALSE)),"",VLOOKUP($AP65,'8'!$B$13:RW$375,174,FALSE))</f>
        <v/>
      </c>
      <c r="CU65" s="93" t="str">
        <f>IF(ISNA(VLOOKUP($AP65,'8'!$B$13:RX$315,175,FALSE)),"",VLOOKUP($AP65,'8'!$B$13:RX$315,175,FALSE))</f>
        <v/>
      </c>
    </row>
    <row r="66" spans="1:99" ht="16.5" customHeight="1">
      <c r="A66" s="409">
        <v>57</v>
      </c>
      <c r="B66" s="431" t="str">
        <f>IF(AND(H$3=""),"",IF(ISNA(VLOOKUP(C66,'8'!$B$13:PZ$315,2,FALSE)),"",VLOOKUP(C66,'8'!$B$13:PZ$315,2,FALSE)))</f>
        <v/>
      </c>
      <c r="C66" s="429" t="str">
        <f>IF(AND(H$3=""),"",IF(AND('8'!B69=""),"",'8'!B69))</f>
        <v/>
      </c>
      <c r="D66" s="395"/>
      <c r="E66" s="93" t="str">
        <f t="shared" ref="E66:I66" si="37">IF(AND($H$3=""),"",IF(AND($H$3="Hindi"),AQ63,IF(AND($H$3="English"),AW63,IF(AND($H$3="Maths"),BC63,IF(AND($H$3="Sanskrit"),BI63,IF(AND($H$3="Science"),BO63,IF(AND($H$3="Social Science"),BU63,"")))))))</f>
        <v/>
      </c>
      <c r="F66" s="93" t="str">
        <f t="shared" si="37"/>
        <v/>
      </c>
      <c r="G66" s="93" t="str">
        <f t="shared" si="37"/>
        <v/>
      </c>
      <c r="H66" s="93" t="str">
        <f t="shared" si="37"/>
        <v/>
      </c>
      <c r="I66" s="93" t="str">
        <f t="shared" si="37"/>
        <v/>
      </c>
      <c r="J66" s="97" t="str">
        <f t="shared" si="18"/>
        <v/>
      </c>
      <c r="K66" s="448"/>
      <c r="L66" s="424" t="str">
        <f t="shared" si="19"/>
        <v/>
      </c>
      <c r="T66" s="409">
        <v>57</v>
      </c>
      <c r="U66" s="426" t="str">
        <f>IF(AND(H$3=""),"",IF(ISNA(VLOOKUP(V66,'8'!$B$13:PZ$315,2,FALSE)),"",VLOOKUP(V66,'8'!$B$13:PZ$315,2,FALSE)))</f>
        <v/>
      </c>
      <c r="V66" s="427" t="str">
        <f>IF(AND(H$3=""),"",IF(AND('8'!B69=""),"",'8'!B69))</f>
        <v/>
      </c>
      <c r="W66" s="428" t="str">
        <f t="shared" si="22"/>
        <v/>
      </c>
      <c r="X66" s="466" t="str">
        <f>IF(AND(V66=""),"",IF(ISNA(VLOOKUP(V66,$AP$7:CV$94,43,FALSE)),"",VLOOKUP(V66,$AP$7:CV$94,43,FALSE)))</f>
        <v/>
      </c>
      <c r="Y66" s="466" t="str">
        <f>IF(AND(V66=""),"",IF(ISNA(VLOOKUP(V66,$AP$7:CV$94,44,FALSE)),"",VLOOKUP(V66,$AP$7:CV$94,44,FALSE)))</f>
        <v/>
      </c>
      <c r="Z66" s="466" t="str">
        <f>IF(AND(V66=""),"",IF(ISNA(VLOOKUP(V66,$AP$7:CV$94,50,FALSE)),"",VLOOKUP(V66,$AP$7:CV$94,50,FALSE)))</f>
        <v/>
      </c>
      <c r="AA66" s="466" t="str">
        <f>IF(AND(V66=""),"",IF(ISNA(VLOOKUP(V66,$AP$7:CV$94,51,FALSE)),"",VLOOKUP(V66,$AP$7:CV$94,51,FALSE)))</f>
        <v/>
      </c>
      <c r="AB66" s="466" t="str">
        <f>IF(AND(V66=""),"",IF(ISNA(VLOOKUP(V66,$AP$7:CV$94,57,FALSE)),"",VLOOKUP(V66,$AP$7:CV$94,57,FALSE)))</f>
        <v/>
      </c>
      <c r="AC66" s="466" t="str">
        <f>IF(AND(V66=""),"",IF(ISNA(VLOOKUP(V66,$AP$7:CV$94,58,FALSE)),"",VLOOKUP(V66,$AP$7:CV$94,58,FALSE)))</f>
        <v/>
      </c>
      <c r="AD66" s="427"/>
      <c r="AG66" s="50" t="str">
        <f t="shared" si="9"/>
        <v/>
      </c>
      <c r="AH66" s="50" t="str">
        <f t="shared" si="10"/>
        <v/>
      </c>
      <c r="AI66" s="313" t="str">
        <f t="shared" si="20"/>
        <v/>
      </c>
      <c r="AM66" s="313" t="str">
        <f t="shared" si="11"/>
        <v/>
      </c>
      <c r="AO66" s="409">
        <v>60</v>
      </c>
      <c r="AP66" s="397"/>
      <c r="AQ66" s="93" t="str">
        <f>IF(ISNA(VLOOKUP($AP66,'8'!$B$13:PZ$315,8,FALSE)),"",VLOOKUP($AP66,'8'!$B$13:PZ$315,8,FALSE))</f>
        <v/>
      </c>
      <c r="AR66" s="93" t="str">
        <f>IF(ISNA(VLOOKUP($AP66,'8'!$B$13:QA$315,12,FALSE)),"",VLOOKUP($AP66,'8'!$B$13:QA$315,12,FALSE))</f>
        <v/>
      </c>
      <c r="AS66" s="93" t="str">
        <f>IF(ISNA(VLOOKUP($AP66,'8'!$B$13:QB$315,16,FALSE)),"",VLOOKUP($AP66,'8'!$B$13:QB$315,16,FALSE))</f>
        <v/>
      </c>
      <c r="AT66" s="93" t="str">
        <f>IF(ISNA(VLOOKUP($AP66,'8'!$B$13:QC$315,20,FALSE)),"",VLOOKUP($AP66,'8'!$B$13:QC$315,20,FALSE))</f>
        <v/>
      </c>
      <c r="AU66" s="93" t="str">
        <f t="shared" si="12"/>
        <v/>
      </c>
      <c r="AV66" s="409">
        <v>60</v>
      </c>
      <c r="AW66" s="93" t="str">
        <f>IF(ISNA(VLOOKUP($AP66,'8'!$B$13:QF$315,33,FALSE)),"",VLOOKUP($AP66,'8'!$B$13:QF$315,33,FALSE))</f>
        <v/>
      </c>
      <c r="AX66" s="93" t="str">
        <f>IF(ISNA(VLOOKUP($AP66,'8'!$B$13:QG$315,37,FALSE)),"",VLOOKUP($AP66,'8'!$B$13:QG$315,37,FALSE))</f>
        <v/>
      </c>
      <c r="AY66" s="93" t="str">
        <f>IF(ISNA(VLOOKUP($AP66,'8'!$B$13:QH$315,41,FALSE)),"",VLOOKUP($AP66,'8'!$B$13:QH$315,41,FALSE))</f>
        <v/>
      </c>
      <c r="AZ66" s="93" t="str">
        <f>IF(ISNA(VLOOKUP($AP66,'8'!$B$13:QI$315,45,FALSE)),"",VLOOKUP($AP66,'8'!$B$13:QI$315,45,FALSE))</f>
        <v/>
      </c>
      <c r="BA66" s="93" t="str">
        <f t="shared" si="13"/>
        <v/>
      </c>
      <c r="BB66" s="409">
        <v>60</v>
      </c>
      <c r="BC66" s="93" t="str">
        <f>IF(ISNA(VLOOKUP($AP66,'8'!$B$13:QL$315,58,FALSE)),"",VLOOKUP($AP66,'8'!$B$13:QL$315,58,FALSE))</f>
        <v/>
      </c>
      <c r="BD66" s="93" t="str">
        <f>IF(ISNA(VLOOKUP($AP66,'8'!$B$13:QM$315,62,FALSE)),"",VLOOKUP($AP66,'8'!$B$13:QM$315,62,FALSE))</f>
        <v/>
      </c>
      <c r="BE66" s="93" t="str">
        <f>IF(ISNA(VLOOKUP($AP66,'8'!$B$13:QN$315,66,FALSE)),"",VLOOKUP($AP66,'8'!$B$13:QN$315,66,FALSE))</f>
        <v/>
      </c>
      <c r="BF66" s="93" t="str">
        <f>IF(ISNA(VLOOKUP($AP66,'8'!$B$13:QO$315,70,FALSE)),"",VLOOKUP($AP66,'8'!$B$13:QO$315,70,FALSE))</f>
        <v/>
      </c>
      <c r="BG66" s="93" t="str">
        <f t="shared" si="14"/>
        <v/>
      </c>
      <c r="BH66" s="409">
        <v>60</v>
      </c>
      <c r="BI66" s="93" t="str">
        <f>IF(ISNA(VLOOKUP($AP66,'8'!$B$13:QR$315,83,FALSE)),"",VLOOKUP($AP66,'8'!$B$13:QR$315,83,FALSE))</f>
        <v/>
      </c>
      <c r="BJ66" s="93" t="str">
        <f>IF(ISNA(VLOOKUP($AP66,'8'!$B$13:QS$315,87,FALSE)),"",VLOOKUP($AP66,'8'!$B$13:QS$315,87,FALSE))</f>
        <v/>
      </c>
      <c r="BK66" s="93" t="str">
        <f>IF(ISNA(VLOOKUP($AP66,'8'!$B$13:QT$315,91,FALSE)),"",VLOOKUP($AP66,'8'!$B$13:QT$315,91,FALSE))</f>
        <v/>
      </c>
      <c r="BL66" s="93" t="str">
        <f>IF(ISNA(VLOOKUP($AP66,'8'!$B$13:QU$315,95,FALSE)),"",VLOOKUP($AP66,'8'!$B$13:QU$315,95,FALSE))</f>
        <v/>
      </c>
      <c r="BM66" s="93" t="str">
        <f t="shared" si="15"/>
        <v/>
      </c>
      <c r="BN66" s="409">
        <v>60</v>
      </c>
      <c r="BO66" s="93" t="str">
        <f>IF(ISNA(VLOOKUP($AP66,'8'!$B$13:QY$315,108,FALSE)),"",VLOOKUP($AP66,'8'!$B$13:QY$315,108,FALSE))</f>
        <v/>
      </c>
      <c r="BP66" s="93" t="str">
        <f>IF(ISNA(VLOOKUP($AP66,'8'!$B$13:QZ$315,112,FALSE)),"",VLOOKUP($AP66,'8'!$B$13:QZ$315,112,FALSE))</f>
        <v/>
      </c>
      <c r="BQ66" s="93" t="str">
        <f>IF(ISNA(VLOOKUP($AP66,'8'!$B$13:RA$315,116,FALSE)),"",VLOOKUP($AP66,'8'!$B$13:RA$315,116,FALSE))</f>
        <v/>
      </c>
      <c r="BR66" s="93" t="str">
        <f>IF(ISNA(VLOOKUP($AP66,'8'!$B$13:RB$315,120,FALSE)),"",VLOOKUP($AP66,'8'!$B$13:RB$315,120,FALSE))</f>
        <v/>
      </c>
      <c r="BS66" s="93" t="str">
        <f t="shared" si="16"/>
        <v/>
      </c>
      <c r="BT66" s="409">
        <v>60</v>
      </c>
      <c r="BU66" s="93" t="str">
        <f>IF(ISNA(VLOOKUP($AP66,'8'!$B$13:RE$315,133,FALSE)),"",VLOOKUP($AP66,'8'!$B$13:RE$315,133,FALSE))</f>
        <v/>
      </c>
      <c r="BV66" s="93" t="str">
        <f>IF(ISNA(VLOOKUP($AP66,'8'!$B$13:RF$315,137,FALSE)),"",VLOOKUP($AP66,'8'!$B$13:RF$315,137,FALSE))</f>
        <v/>
      </c>
      <c r="BW66" s="93" t="str">
        <f>IF(ISNA(VLOOKUP($AP66,'8'!$B$13:RG$315,141,FALSE)),"",VLOOKUP($AP66,'8'!$B$13:RG$315,141,FALSE))</f>
        <v/>
      </c>
      <c r="BX66" s="93" t="str">
        <f>IF(ISNA(VLOOKUP($AP66,'8'!$B$13:RH$315,145,FALSE)),"",VLOOKUP($AP66,'8'!$B$13:RH$315,145,FALSE))</f>
        <v/>
      </c>
      <c r="BY66" s="93" t="str">
        <f t="shared" si="17"/>
        <v/>
      </c>
      <c r="BZ66" s="98"/>
      <c r="CA66" s="93" t="str">
        <f>IF(ISNA(VLOOKUP($AP66,'8'!$B$13:RE$315,155,FALSE)),"",VLOOKUP($AP66,'8'!$B$13:RE$315,155,FALSE))</f>
        <v/>
      </c>
      <c r="CB66" s="93" t="str">
        <f>IF(ISNA(VLOOKUP($AP66,'8'!$B$13:RF$315,156,FALSE)),"",VLOOKUP($AP66,'8'!$B$13:RF$315,156,FALSE))</f>
        <v/>
      </c>
      <c r="CC66" s="93" t="str">
        <f>IF(ISNA(VLOOKUP($AP66,'8'!$B$13:RG$315,157,FALSE)),"",VLOOKUP($AP66,'8'!$B$13:RG$315,157,FALSE))</f>
        <v/>
      </c>
      <c r="CD66" s="93" t="str">
        <f>IF(ISNA(VLOOKUP($AP66,'8'!$B$13:RH$315,158,FALSE)),"",VLOOKUP($AP66,'8'!$B$13:RH$315,158,FALSE))</f>
        <v/>
      </c>
      <c r="CE66" s="93" t="str">
        <f>IF(ISNA(VLOOKUP($AP66,'8'!$B$13:RI$315,159,FALSE)),"",VLOOKUP($AP66,'8'!$B$13:RI$315,159,FALSE))</f>
        <v/>
      </c>
      <c r="CF66" s="93" t="str">
        <f>IF(ISNA(VLOOKUP($AP66,'8'!$B$13:RJ$315,160,FALSE)),"",VLOOKUP($AP66,'8'!$B$13:RJ$315,160,FALSE))</f>
        <v/>
      </c>
      <c r="CG66" s="93" t="str">
        <f>IF(ISNA(VLOOKUP($AP66,'8'!$B$13:RK$315,161,FALSE)),"",VLOOKUP($AP66,'8'!$B$13:RK$315,161,FALSE))</f>
        <v/>
      </c>
      <c r="CH66" s="93" t="str">
        <f>IF(ISNA(VLOOKUP($AP66,'8'!$B$13:RK$315,162,FALSE)),"",VLOOKUP($AP66,'8'!$B$13:RK$315,162,FALSE))</f>
        <v/>
      </c>
      <c r="CI66" s="93" t="str">
        <f>IF(ISNA(VLOOKUP($AP66,'8'!$B$13:RL$315,163,FALSE)),"",VLOOKUP($AP66,'8'!$B$13:RL$315,163,FALSE))</f>
        <v/>
      </c>
      <c r="CJ66" s="93" t="str">
        <f>IF(ISNA(VLOOKUP($AP66,'8'!$B$13:RM$315,164,FALSE)),"",VLOOKUP($AP66,'8'!$B$13:RM$315,164,FALSE))</f>
        <v/>
      </c>
      <c r="CK66" s="93" t="str">
        <f>IF(ISNA(VLOOKUP($AP66,'8'!$B$13:RN$315,165,FALSE)),"",VLOOKUP($AP66,'8'!$B$13:RN$315,165,FALSE))</f>
        <v/>
      </c>
      <c r="CL66" s="93" t="str">
        <f>IF(ISNA(VLOOKUP($AP66,'8'!$B$13:RO$315,166,FALSE)),"",VLOOKUP($AP66,'8'!$B$13:RO$315,166,FALSE))</f>
        <v/>
      </c>
      <c r="CM66" s="93" t="str">
        <f>IF(ISNA(VLOOKUP($AP66,'8'!$B$13:RP$315,167,FALSE)),"",VLOOKUP($AP66,'8'!$B$13:RP$315,167,FALSE))</f>
        <v/>
      </c>
      <c r="CN66" s="93" t="str">
        <f>IF(ISNA(VLOOKUP($AP66,'8'!$B$13:RQ$315,168,FALSE)),"",VLOOKUP($AP66,'8'!$B$13:RQ$315,168,FALSE))</f>
        <v/>
      </c>
      <c r="CO66" s="93" t="str">
        <f>IF(ISNA(VLOOKUP($AP66,'8'!$B$13:RR$315,169,FALSE)),"",VLOOKUP($AP66,'8'!$B$13:RR$315,169,FALSE))</f>
        <v/>
      </c>
      <c r="CP66" s="93" t="str">
        <f>IF(ISNA(VLOOKUP($AP66,'8'!$B$13:RS$315,170,FALSE)),"",VLOOKUP($AP66,'8'!$B$13:RS$315,170,FALSE))</f>
        <v/>
      </c>
      <c r="CQ66" s="93" t="str">
        <f>IF(ISNA(VLOOKUP($AP66,'8'!$B$13:RT$315,171,FALSE)),"",VLOOKUP($AP66,'8'!$B$13:RT$315,171,FALSE))</f>
        <v/>
      </c>
      <c r="CR66" s="93" t="str">
        <f>IF(ISNA(VLOOKUP($AP66,'8'!$B$13:RU$315,172,FALSE)),"",VLOOKUP($AP66,'8'!$B$13:RU$315,172,FALSE))</f>
        <v/>
      </c>
      <c r="CS66" s="93" t="str">
        <f>IF(ISNA(VLOOKUP($AP66,'8'!$B$13:RV$315,173,FALSE)),"",VLOOKUP($AP66,'8'!$B$13:RV$315,173,FALSE))</f>
        <v/>
      </c>
      <c r="CT66" s="93" t="str">
        <f>IF(ISNA(VLOOKUP($AP66,'8'!$B$13:RW$375,174,FALSE)),"",VLOOKUP($AP66,'8'!$B$13:RW$375,174,FALSE))</f>
        <v/>
      </c>
      <c r="CU66" s="93" t="str">
        <f>IF(ISNA(VLOOKUP($AP66,'8'!$B$13:RX$315,175,FALSE)),"",VLOOKUP($AP66,'8'!$B$13:RX$315,175,FALSE))</f>
        <v/>
      </c>
    </row>
    <row r="67" spans="1:99" ht="16.5" customHeight="1">
      <c r="A67" s="409">
        <v>58</v>
      </c>
      <c r="B67" s="431" t="str">
        <f>IF(AND(H$3=""),"",IF(ISNA(VLOOKUP(C67,'8'!$B$13:PZ$315,2,FALSE)),"",VLOOKUP(C67,'8'!$B$13:PZ$315,2,FALSE)))</f>
        <v/>
      </c>
      <c r="C67" s="429" t="str">
        <f>IF(AND(H$3=""),"",IF(AND('8'!B70=""),"",'8'!B70))</f>
        <v/>
      </c>
      <c r="D67" s="395"/>
      <c r="E67" s="93" t="str">
        <f t="shared" ref="E67:I67" si="38">IF(AND($H$3=""),"",IF(AND($H$3="Hindi"),AQ64,IF(AND($H$3="English"),AW64,IF(AND($H$3="Maths"),BC64,IF(AND($H$3="Sanskrit"),BI64,IF(AND($H$3="Science"),BO64,IF(AND($H$3="Social Science"),BU64,"")))))))</f>
        <v/>
      </c>
      <c r="F67" s="93" t="str">
        <f t="shared" si="38"/>
        <v/>
      </c>
      <c r="G67" s="93" t="str">
        <f t="shared" si="38"/>
        <v/>
      </c>
      <c r="H67" s="93" t="str">
        <f t="shared" si="38"/>
        <v/>
      </c>
      <c r="I67" s="93" t="str">
        <f t="shared" si="38"/>
        <v/>
      </c>
      <c r="J67" s="97" t="str">
        <f t="shared" si="18"/>
        <v/>
      </c>
      <c r="K67" s="448"/>
      <c r="L67" s="424" t="str">
        <f t="shared" si="19"/>
        <v/>
      </c>
      <c r="T67" s="409">
        <v>58</v>
      </c>
      <c r="U67" s="426" t="str">
        <f>IF(AND(H$3=""),"",IF(ISNA(VLOOKUP(V67,'8'!$B$13:PZ$315,2,FALSE)),"",VLOOKUP(V67,'8'!$B$13:PZ$315,2,FALSE)))</f>
        <v/>
      </c>
      <c r="V67" s="427" t="str">
        <f>IF(AND(H$3=""),"",IF(AND('8'!B70=""),"",'8'!B70))</f>
        <v/>
      </c>
      <c r="W67" s="428" t="str">
        <f t="shared" si="22"/>
        <v/>
      </c>
      <c r="X67" s="466" t="str">
        <f>IF(AND(V67=""),"",IF(ISNA(VLOOKUP(V67,$AP$7:CV$94,43,FALSE)),"",VLOOKUP(V67,$AP$7:CV$94,43,FALSE)))</f>
        <v/>
      </c>
      <c r="Y67" s="466" t="str">
        <f>IF(AND(V67=""),"",IF(ISNA(VLOOKUP(V67,$AP$7:CV$94,44,FALSE)),"",VLOOKUP(V67,$AP$7:CV$94,44,FALSE)))</f>
        <v/>
      </c>
      <c r="Z67" s="466" t="str">
        <f>IF(AND(V67=""),"",IF(ISNA(VLOOKUP(V67,$AP$7:CV$94,50,FALSE)),"",VLOOKUP(V67,$AP$7:CV$94,50,FALSE)))</f>
        <v/>
      </c>
      <c r="AA67" s="466" t="str">
        <f>IF(AND(V67=""),"",IF(ISNA(VLOOKUP(V67,$AP$7:CV$94,51,FALSE)),"",VLOOKUP(V67,$AP$7:CV$94,51,FALSE)))</f>
        <v/>
      </c>
      <c r="AB67" s="466" t="str">
        <f>IF(AND(V67=""),"",IF(ISNA(VLOOKUP(V67,$AP$7:CV$94,57,FALSE)),"",VLOOKUP(V67,$AP$7:CV$94,57,FALSE)))</f>
        <v/>
      </c>
      <c r="AC67" s="466" t="str">
        <f>IF(AND(V67=""),"",IF(ISNA(VLOOKUP(V67,$AP$7:CV$94,58,FALSE)),"",VLOOKUP(V67,$AP$7:CV$94,58,FALSE)))</f>
        <v/>
      </c>
      <c r="AD67" s="427"/>
      <c r="AG67" s="50" t="str">
        <f t="shared" si="9"/>
        <v/>
      </c>
      <c r="AH67" s="50" t="str">
        <f t="shared" si="10"/>
        <v/>
      </c>
      <c r="AI67" s="313" t="str">
        <f t="shared" si="20"/>
        <v/>
      </c>
      <c r="AM67" s="313" t="str">
        <f t="shared" si="11"/>
        <v/>
      </c>
      <c r="AO67" s="409">
        <v>61</v>
      </c>
      <c r="AP67" s="397"/>
      <c r="AQ67" s="93" t="str">
        <f>IF(ISNA(VLOOKUP($AP67,'8'!$B$13:PZ$315,8,FALSE)),"",VLOOKUP($AP67,'8'!$B$13:PZ$315,8,FALSE))</f>
        <v/>
      </c>
      <c r="AR67" s="93" t="str">
        <f>IF(ISNA(VLOOKUP($AP67,'8'!$B$13:QA$315,12,FALSE)),"",VLOOKUP($AP67,'8'!$B$13:QA$315,12,FALSE))</f>
        <v/>
      </c>
      <c r="AS67" s="93" t="str">
        <f>IF(ISNA(VLOOKUP($AP67,'8'!$B$13:QB$315,16,FALSE)),"",VLOOKUP($AP67,'8'!$B$13:QB$315,16,FALSE))</f>
        <v/>
      </c>
      <c r="AT67" s="93" t="str">
        <f>IF(ISNA(VLOOKUP($AP67,'8'!$B$13:QC$315,20,FALSE)),"",VLOOKUP($AP67,'8'!$B$13:QC$315,20,FALSE))</f>
        <v/>
      </c>
      <c r="AU67" s="93" t="str">
        <f t="shared" si="12"/>
        <v/>
      </c>
      <c r="AV67" s="409">
        <v>61</v>
      </c>
      <c r="AW67" s="93" t="str">
        <f>IF(ISNA(VLOOKUP($AP67,'8'!$B$13:QF$315,33,FALSE)),"",VLOOKUP($AP67,'8'!$B$13:QF$315,33,FALSE))</f>
        <v/>
      </c>
      <c r="AX67" s="93" t="str">
        <f>IF(ISNA(VLOOKUP($AP67,'8'!$B$13:QG$315,37,FALSE)),"",VLOOKUP($AP67,'8'!$B$13:QG$315,37,FALSE))</f>
        <v/>
      </c>
      <c r="AY67" s="93" t="str">
        <f>IF(ISNA(VLOOKUP($AP67,'8'!$B$13:QH$315,41,FALSE)),"",VLOOKUP($AP67,'8'!$B$13:QH$315,41,FALSE))</f>
        <v/>
      </c>
      <c r="AZ67" s="93" t="str">
        <f>IF(ISNA(VLOOKUP($AP67,'8'!$B$13:QI$315,45,FALSE)),"",VLOOKUP($AP67,'8'!$B$13:QI$315,45,FALSE))</f>
        <v/>
      </c>
      <c r="BA67" s="93" t="str">
        <f t="shared" si="13"/>
        <v/>
      </c>
      <c r="BB67" s="409">
        <v>61</v>
      </c>
      <c r="BC67" s="93" t="str">
        <f>IF(ISNA(VLOOKUP($AP67,'8'!$B$13:QL$315,58,FALSE)),"",VLOOKUP($AP67,'8'!$B$13:QL$315,58,FALSE))</f>
        <v/>
      </c>
      <c r="BD67" s="93" t="str">
        <f>IF(ISNA(VLOOKUP($AP67,'8'!$B$13:QM$315,62,FALSE)),"",VLOOKUP($AP67,'8'!$B$13:QM$315,62,FALSE))</f>
        <v/>
      </c>
      <c r="BE67" s="93" t="str">
        <f>IF(ISNA(VLOOKUP($AP67,'8'!$B$13:QN$315,66,FALSE)),"",VLOOKUP($AP67,'8'!$B$13:QN$315,66,FALSE))</f>
        <v/>
      </c>
      <c r="BF67" s="93" t="str">
        <f>IF(ISNA(VLOOKUP($AP67,'8'!$B$13:QO$315,70,FALSE)),"",VLOOKUP($AP67,'8'!$B$13:QO$315,70,FALSE))</f>
        <v/>
      </c>
      <c r="BG67" s="93" t="str">
        <f t="shared" si="14"/>
        <v/>
      </c>
      <c r="BH67" s="409">
        <v>61</v>
      </c>
      <c r="BI67" s="93" t="str">
        <f>IF(ISNA(VLOOKUP($AP67,'8'!$B$13:QR$315,83,FALSE)),"",VLOOKUP($AP67,'8'!$B$13:QR$315,83,FALSE))</f>
        <v/>
      </c>
      <c r="BJ67" s="93" t="str">
        <f>IF(ISNA(VLOOKUP($AP67,'8'!$B$13:QS$315,87,FALSE)),"",VLOOKUP($AP67,'8'!$B$13:QS$315,87,FALSE))</f>
        <v/>
      </c>
      <c r="BK67" s="93" t="str">
        <f>IF(ISNA(VLOOKUP($AP67,'8'!$B$13:QT$315,91,FALSE)),"",VLOOKUP($AP67,'8'!$B$13:QT$315,91,FALSE))</f>
        <v/>
      </c>
      <c r="BL67" s="93" t="str">
        <f>IF(ISNA(VLOOKUP($AP67,'8'!$B$13:QU$315,95,FALSE)),"",VLOOKUP($AP67,'8'!$B$13:QU$315,95,FALSE))</f>
        <v/>
      </c>
      <c r="BM67" s="93" t="str">
        <f t="shared" si="15"/>
        <v/>
      </c>
      <c r="BN67" s="409">
        <v>61</v>
      </c>
      <c r="BO67" s="93" t="str">
        <f>IF(ISNA(VLOOKUP($AP67,'8'!$B$13:QY$315,108,FALSE)),"",VLOOKUP($AP67,'8'!$B$13:QY$315,108,FALSE))</f>
        <v/>
      </c>
      <c r="BP67" s="93" t="str">
        <f>IF(ISNA(VLOOKUP($AP67,'8'!$B$13:QZ$315,112,FALSE)),"",VLOOKUP($AP67,'8'!$B$13:QZ$315,112,FALSE))</f>
        <v/>
      </c>
      <c r="BQ67" s="93" t="str">
        <f>IF(ISNA(VLOOKUP($AP67,'8'!$B$13:RA$315,116,FALSE)),"",VLOOKUP($AP67,'8'!$B$13:RA$315,116,FALSE))</f>
        <v/>
      </c>
      <c r="BR67" s="93" t="str">
        <f>IF(ISNA(VLOOKUP($AP67,'8'!$B$13:RB$315,120,FALSE)),"",VLOOKUP($AP67,'8'!$B$13:RB$315,120,FALSE))</f>
        <v/>
      </c>
      <c r="BS67" s="93" t="str">
        <f t="shared" si="16"/>
        <v/>
      </c>
      <c r="BT67" s="409">
        <v>61</v>
      </c>
      <c r="BU67" s="93" t="str">
        <f>IF(ISNA(VLOOKUP($AP67,'8'!$B$13:RE$315,133,FALSE)),"",VLOOKUP($AP67,'8'!$B$13:RE$315,133,FALSE))</f>
        <v/>
      </c>
      <c r="BV67" s="93" t="str">
        <f>IF(ISNA(VLOOKUP($AP67,'8'!$B$13:RF$315,137,FALSE)),"",VLOOKUP($AP67,'8'!$B$13:RF$315,137,FALSE))</f>
        <v/>
      </c>
      <c r="BW67" s="93" t="str">
        <f>IF(ISNA(VLOOKUP($AP67,'8'!$B$13:RG$315,141,FALSE)),"",VLOOKUP($AP67,'8'!$B$13:RG$315,141,FALSE))</f>
        <v/>
      </c>
      <c r="BX67" s="93" t="str">
        <f>IF(ISNA(VLOOKUP($AP67,'8'!$B$13:RH$315,145,FALSE)),"",VLOOKUP($AP67,'8'!$B$13:RH$315,145,FALSE))</f>
        <v/>
      </c>
      <c r="BY67" s="93" t="str">
        <f t="shared" si="17"/>
        <v/>
      </c>
      <c r="BZ67" s="98"/>
      <c r="CA67" s="93" t="str">
        <f>IF(ISNA(VLOOKUP($AP67,'8'!$B$13:RE$315,155,FALSE)),"",VLOOKUP($AP67,'8'!$B$13:RE$315,155,FALSE))</f>
        <v/>
      </c>
      <c r="CB67" s="93" t="str">
        <f>IF(ISNA(VLOOKUP($AP67,'8'!$B$13:RF$315,156,FALSE)),"",VLOOKUP($AP67,'8'!$B$13:RF$315,156,FALSE))</f>
        <v/>
      </c>
      <c r="CC67" s="93" t="str">
        <f>IF(ISNA(VLOOKUP($AP67,'8'!$B$13:RG$315,157,FALSE)),"",VLOOKUP($AP67,'8'!$B$13:RG$315,157,FALSE))</f>
        <v/>
      </c>
      <c r="CD67" s="93" t="str">
        <f>IF(ISNA(VLOOKUP($AP67,'8'!$B$13:RH$315,158,FALSE)),"",VLOOKUP($AP67,'8'!$B$13:RH$315,158,FALSE))</f>
        <v/>
      </c>
      <c r="CE67" s="93" t="str">
        <f>IF(ISNA(VLOOKUP($AP67,'8'!$B$13:RI$315,159,FALSE)),"",VLOOKUP($AP67,'8'!$B$13:RI$315,159,FALSE))</f>
        <v/>
      </c>
      <c r="CF67" s="93" t="str">
        <f>IF(ISNA(VLOOKUP($AP67,'8'!$B$13:RJ$315,160,FALSE)),"",VLOOKUP($AP67,'8'!$B$13:RJ$315,160,FALSE))</f>
        <v/>
      </c>
      <c r="CG67" s="93" t="str">
        <f>IF(ISNA(VLOOKUP($AP67,'8'!$B$13:RK$315,161,FALSE)),"",VLOOKUP($AP67,'8'!$B$13:RK$315,161,FALSE))</f>
        <v/>
      </c>
      <c r="CH67" s="93" t="str">
        <f>IF(ISNA(VLOOKUP($AP67,'8'!$B$13:RK$315,162,FALSE)),"",VLOOKUP($AP67,'8'!$B$13:RK$315,162,FALSE))</f>
        <v/>
      </c>
      <c r="CI67" s="93" t="str">
        <f>IF(ISNA(VLOOKUP($AP67,'8'!$B$13:RL$315,163,FALSE)),"",VLOOKUP($AP67,'8'!$B$13:RL$315,163,FALSE))</f>
        <v/>
      </c>
      <c r="CJ67" s="93" t="str">
        <f>IF(ISNA(VLOOKUP($AP67,'8'!$B$13:RM$315,164,FALSE)),"",VLOOKUP($AP67,'8'!$B$13:RM$315,164,FALSE))</f>
        <v/>
      </c>
      <c r="CK67" s="93" t="str">
        <f>IF(ISNA(VLOOKUP($AP67,'8'!$B$13:RN$315,165,FALSE)),"",VLOOKUP($AP67,'8'!$B$13:RN$315,165,FALSE))</f>
        <v/>
      </c>
      <c r="CL67" s="93" t="str">
        <f>IF(ISNA(VLOOKUP($AP67,'8'!$B$13:RO$315,166,FALSE)),"",VLOOKUP($AP67,'8'!$B$13:RO$315,166,FALSE))</f>
        <v/>
      </c>
      <c r="CM67" s="93" t="str">
        <f>IF(ISNA(VLOOKUP($AP67,'8'!$B$13:RP$315,167,FALSE)),"",VLOOKUP($AP67,'8'!$B$13:RP$315,167,FALSE))</f>
        <v/>
      </c>
      <c r="CN67" s="93" t="str">
        <f>IF(ISNA(VLOOKUP($AP67,'8'!$B$13:RQ$315,168,FALSE)),"",VLOOKUP($AP67,'8'!$B$13:RQ$315,168,FALSE))</f>
        <v/>
      </c>
      <c r="CO67" s="93" t="str">
        <f>IF(ISNA(VLOOKUP($AP67,'8'!$B$13:RR$315,169,FALSE)),"",VLOOKUP($AP67,'8'!$B$13:RR$315,169,FALSE))</f>
        <v/>
      </c>
      <c r="CP67" s="93" t="str">
        <f>IF(ISNA(VLOOKUP($AP67,'8'!$B$13:RS$315,170,FALSE)),"",VLOOKUP($AP67,'8'!$B$13:RS$315,170,FALSE))</f>
        <v/>
      </c>
      <c r="CQ67" s="93" t="str">
        <f>IF(ISNA(VLOOKUP($AP67,'8'!$B$13:RT$315,171,FALSE)),"",VLOOKUP($AP67,'8'!$B$13:RT$315,171,FALSE))</f>
        <v/>
      </c>
      <c r="CR67" s="93" t="str">
        <f>IF(ISNA(VLOOKUP($AP67,'8'!$B$13:RU$315,172,FALSE)),"",VLOOKUP($AP67,'8'!$B$13:RU$315,172,FALSE))</f>
        <v/>
      </c>
      <c r="CS67" s="93" t="str">
        <f>IF(ISNA(VLOOKUP($AP67,'8'!$B$13:RV$315,173,FALSE)),"",VLOOKUP($AP67,'8'!$B$13:RV$315,173,FALSE))</f>
        <v/>
      </c>
      <c r="CT67" s="93" t="str">
        <f>IF(ISNA(VLOOKUP($AP67,'8'!$B$13:RW$375,174,FALSE)),"",VLOOKUP($AP67,'8'!$B$13:RW$375,174,FALSE))</f>
        <v/>
      </c>
      <c r="CU67" s="93" t="str">
        <f>IF(ISNA(VLOOKUP($AP67,'8'!$B$13:RX$315,175,FALSE)),"",VLOOKUP($AP67,'8'!$B$13:RX$315,175,FALSE))</f>
        <v/>
      </c>
    </row>
    <row r="68" spans="1:99" ht="16.5" customHeight="1">
      <c r="A68" s="409">
        <v>59</v>
      </c>
      <c r="B68" s="431" t="str">
        <f>IF(AND(H$3=""),"",IF(ISNA(VLOOKUP(C68,'8'!$B$13:PZ$315,2,FALSE)),"",VLOOKUP(C68,'8'!$B$13:PZ$315,2,FALSE)))</f>
        <v/>
      </c>
      <c r="C68" s="429" t="str">
        <f>IF(AND(H$3=""),"",IF(AND('8'!B71=""),"",'8'!B71))</f>
        <v/>
      </c>
      <c r="D68" s="395"/>
      <c r="E68" s="93" t="str">
        <f t="shared" ref="E68:I68" si="39">IF(AND($H$3=""),"",IF(AND($H$3="Hindi"),AQ65,IF(AND($H$3="English"),AW65,IF(AND($H$3="Maths"),BC65,IF(AND($H$3="Sanskrit"),BI65,IF(AND($H$3="Science"),BO65,IF(AND($H$3="Social Science"),BU65,"")))))))</f>
        <v/>
      </c>
      <c r="F68" s="93" t="str">
        <f t="shared" si="39"/>
        <v/>
      </c>
      <c r="G68" s="93" t="str">
        <f t="shared" si="39"/>
        <v/>
      </c>
      <c r="H68" s="93" t="str">
        <f t="shared" si="39"/>
        <v/>
      </c>
      <c r="I68" s="93" t="str">
        <f t="shared" si="39"/>
        <v/>
      </c>
      <c r="J68" s="97" t="str">
        <f t="shared" si="18"/>
        <v/>
      </c>
      <c r="K68" s="448"/>
      <c r="L68" s="424" t="str">
        <f t="shared" si="19"/>
        <v/>
      </c>
      <c r="T68" s="409">
        <v>59</v>
      </c>
      <c r="U68" s="426" t="str">
        <f>IF(AND(H$3=""),"",IF(ISNA(VLOOKUP(V68,'8'!$B$13:PZ$315,2,FALSE)),"",VLOOKUP(V68,'8'!$B$13:PZ$315,2,FALSE)))</f>
        <v/>
      </c>
      <c r="V68" s="427" t="str">
        <f>IF(AND(H$3=""),"",IF(AND('8'!B71=""),"",'8'!B71))</f>
        <v/>
      </c>
      <c r="W68" s="428" t="str">
        <f t="shared" si="22"/>
        <v/>
      </c>
      <c r="X68" s="466" t="str">
        <f>IF(AND(V68=""),"",IF(ISNA(VLOOKUP(V68,$AP$7:CV$94,43,FALSE)),"",VLOOKUP(V68,$AP$7:CV$94,43,FALSE)))</f>
        <v/>
      </c>
      <c r="Y68" s="466" t="str">
        <f>IF(AND(V68=""),"",IF(ISNA(VLOOKUP(V68,$AP$7:CV$94,44,FALSE)),"",VLOOKUP(V68,$AP$7:CV$94,44,FALSE)))</f>
        <v/>
      </c>
      <c r="Z68" s="466" t="str">
        <f>IF(AND(V68=""),"",IF(ISNA(VLOOKUP(V68,$AP$7:CV$94,50,FALSE)),"",VLOOKUP(V68,$AP$7:CV$94,50,FALSE)))</f>
        <v/>
      </c>
      <c r="AA68" s="466" t="str">
        <f>IF(AND(V68=""),"",IF(ISNA(VLOOKUP(V68,$AP$7:CV$94,51,FALSE)),"",VLOOKUP(V68,$AP$7:CV$94,51,FALSE)))</f>
        <v/>
      </c>
      <c r="AB68" s="466" t="str">
        <f>IF(AND(V68=""),"",IF(ISNA(VLOOKUP(V68,$AP$7:CV$94,57,FALSE)),"",VLOOKUP(V68,$AP$7:CV$94,57,FALSE)))</f>
        <v/>
      </c>
      <c r="AC68" s="466" t="str">
        <f>IF(AND(V68=""),"",IF(ISNA(VLOOKUP(V68,$AP$7:CV$94,58,FALSE)),"",VLOOKUP(V68,$AP$7:CV$94,58,FALSE)))</f>
        <v/>
      </c>
      <c r="AD68" s="427"/>
      <c r="AG68" s="50" t="str">
        <f t="shared" si="9"/>
        <v/>
      </c>
      <c r="AH68" s="50" t="str">
        <f t="shared" si="10"/>
        <v/>
      </c>
      <c r="AI68" s="313" t="str">
        <f t="shared" si="20"/>
        <v/>
      </c>
      <c r="AM68" s="313" t="str">
        <f t="shared" si="11"/>
        <v/>
      </c>
      <c r="AO68" s="409">
        <v>62</v>
      </c>
      <c r="AP68" s="397"/>
      <c r="AQ68" s="93" t="str">
        <f>IF(ISNA(VLOOKUP($AP68,'8'!$B$13:PZ$315,8,FALSE)),"",VLOOKUP($AP68,'8'!$B$13:PZ$315,8,FALSE))</f>
        <v/>
      </c>
      <c r="AR68" s="93" t="str">
        <f>IF(ISNA(VLOOKUP($AP68,'8'!$B$13:QA$315,12,FALSE)),"",VLOOKUP($AP68,'8'!$B$13:QA$315,12,FALSE))</f>
        <v/>
      </c>
      <c r="AS68" s="93" t="str">
        <f>IF(ISNA(VLOOKUP($AP68,'8'!$B$13:QB$315,16,FALSE)),"",VLOOKUP($AP68,'8'!$B$13:QB$315,16,FALSE))</f>
        <v/>
      </c>
      <c r="AT68" s="93" t="str">
        <f>IF(ISNA(VLOOKUP($AP68,'8'!$B$13:QC$315,20,FALSE)),"",VLOOKUP($AP68,'8'!$B$13:QC$315,20,FALSE))</f>
        <v/>
      </c>
      <c r="AU68" s="93" t="str">
        <f t="shared" si="12"/>
        <v/>
      </c>
      <c r="AV68" s="409">
        <v>62</v>
      </c>
      <c r="AW68" s="93" t="str">
        <f>IF(ISNA(VLOOKUP($AP68,'8'!$B$13:QF$315,33,FALSE)),"",VLOOKUP($AP68,'8'!$B$13:QF$315,33,FALSE))</f>
        <v/>
      </c>
      <c r="AX68" s="93" t="str">
        <f>IF(ISNA(VLOOKUP($AP68,'8'!$B$13:QG$315,37,FALSE)),"",VLOOKUP($AP68,'8'!$B$13:QG$315,37,FALSE))</f>
        <v/>
      </c>
      <c r="AY68" s="93" t="str">
        <f>IF(ISNA(VLOOKUP($AP68,'8'!$B$13:QH$315,41,FALSE)),"",VLOOKUP($AP68,'8'!$B$13:QH$315,41,FALSE))</f>
        <v/>
      </c>
      <c r="AZ68" s="93" t="str">
        <f>IF(ISNA(VLOOKUP($AP68,'8'!$B$13:QI$315,45,FALSE)),"",VLOOKUP($AP68,'8'!$B$13:QI$315,45,FALSE))</f>
        <v/>
      </c>
      <c r="BA68" s="93" t="str">
        <f t="shared" si="13"/>
        <v/>
      </c>
      <c r="BB68" s="409">
        <v>62</v>
      </c>
      <c r="BC68" s="93" t="str">
        <f>IF(ISNA(VLOOKUP($AP68,'8'!$B$13:QL$315,58,FALSE)),"",VLOOKUP($AP68,'8'!$B$13:QL$315,58,FALSE))</f>
        <v/>
      </c>
      <c r="BD68" s="93" t="str">
        <f>IF(ISNA(VLOOKUP($AP68,'8'!$B$13:QM$315,62,FALSE)),"",VLOOKUP($AP68,'8'!$B$13:QM$315,62,FALSE))</f>
        <v/>
      </c>
      <c r="BE68" s="93" t="str">
        <f>IF(ISNA(VLOOKUP($AP68,'8'!$B$13:QN$315,66,FALSE)),"",VLOOKUP($AP68,'8'!$B$13:QN$315,66,FALSE))</f>
        <v/>
      </c>
      <c r="BF68" s="93" t="str">
        <f>IF(ISNA(VLOOKUP($AP68,'8'!$B$13:QO$315,70,FALSE)),"",VLOOKUP($AP68,'8'!$B$13:QO$315,70,FALSE))</f>
        <v/>
      </c>
      <c r="BG68" s="93" t="str">
        <f t="shared" si="14"/>
        <v/>
      </c>
      <c r="BH68" s="409">
        <v>62</v>
      </c>
      <c r="BI68" s="93" t="str">
        <f>IF(ISNA(VLOOKUP($AP68,'8'!$B$13:QR$315,83,FALSE)),"",VLOOKUP($AP68,'8'!$B$13:QR$315,83,FALSE))</f>
        <v/>
      </c>
      <c r="BJ68" s="93" t="str">
        <f>IF(ISNA(VLOOKUP($AP68,'8'!$B$13:QS$315,87,FALSE)),"",VLOOKUP($AP68,'8'!$B$13:QS$315,87,FALSE))</f>
        <v/>
      </c>
      <c r="BK68" s="93" t="str">
        <f>IF(ISNA(VLOOKUP($AP68,'8'!$B$13:QT$315,91,FALSE)),"",VLOOKUP($AP68,'8'!$B$13:QT$315,91,FALSE))</f>
        <v/>
      </c>
      <c r="BL68" s="93" t="str">
        <f>IF(ISNA(VLOOKUP($AP68,'8'!$B$13:QU$315,95,FALSE)),"",VLOOKUP($AP68,'8'!$B$13:QU$315,95,FALSE))</f>
        <v/>
      </c>
      <c r="BM68" s="93" t="str">
        <f t="shared" si="15"/>
        <v/>
      </c>
      <c r="BN68" s="409">
        <v>62</v>
      </c>
      <c r="BO68" s="93" t="str">
        <f>IF(ISNA(VLOOKUP($AP68,'8'!$B$13:QY$315,108,FALSE)),"",VLOOKUP($AP68,'8'!$B$13:QY$315,108,FALSE))</f>
        <v/>
      </c>
      <c r="BP68" s="93" t="str">
        <f>IF(ISNA(VLOOKUP($AP68,'8'!$B$13:QZ$315,112,FALSE)),"",VLOOKUP($AP68,'8'!$B$13:QZ$315,112,FALSE))</f>
        <v/>
      </c>
      <c r="BQ68" s="93" t="str">
        <f>IF(ISNA(VLOOKUP($AP68,'8'!$B$13:RA$315,116,FALSE)),"",VLOOKUP($AP68,'8'!$B$13:RA$315,116,FALSE))</f>
        <v/>
      </c>
      <c r="BR68" s="93" t="str">
        <f>IF(ISNA(VLOOKUP($AP68,'8'!$B$13:RB$315,120,FALSE)),"",VLOOKUP($AP68,'8'!$B$13:RB$315,120,FALSE))</f>
        <v/>
      </c>
      <c r="BS68" s="93" t="str">
        <f t="shared" si="16"/>
        <v/>
      </c>
      <c r="BT68" s="409">
        <v>62</v>
      </c>
      <c r="BU68" s="93" t="str">
        <f>IF(ISNA(VLOOKUP($AP68,'8'!$B$13:RE$315,133,FALSE)),"",VLOOKUP($AP68,'8'!$B$13:RE$315,133,FALSE))</f>
        <v/>
      </c>
      <c r="BV68" s="93" t="str">
        <f>IF(ISNA(VLOOKUP($AP68,'8'!$B$13:RF$315,137,FALSE)),"",VLOOKUP($AP68,'8'!$B$13:RF$315,137,FALSE))</f>
        <v/>
      </c>
      <c r="BW68" s="93" t="str">
        <f>IF(ISNA(VLOOKUP($AP68,'8'!$B$13:RG$315,141,FALSE)),"",VLOOKUP($AP68,'8'!$B$13:RG$315,141,FALSE))</f>
        <v/>
      </c>
      <c r="BX68" s="93" t="str">
        <f>IF(ISNA(VLOOKUP($AP68,'8'!$B$13:RH$315,145,FALSE)),"",VLOOKUP($AP68,'8'!$B$13:RH$315,145,FALSE))</f>
        <v/>
      </c>
      <c r="BY68" s="93" t="str">
        <f t="shared" si="17"/>
        <v/>
      </c>
      <c r="BZ68" s="98"/>
      <c r="CA68" s="93" t="str">
        <f>IF(ISNA(VLOOKUP($AP68,'8'!$B$13:RE$315,155,FALSE)),"",VLOOKUP($AP68,'8'!$B$13:RE$315,155,FALSE))</f>
        <v/>
      </c>
      <c r="CB68" s="93" t="str">
        <f>IF(ISNA(VLOOKUP($AP68,'8'!$B$13:RF$315,156,FALSE)),"",VLOOKUP($AP68,'8'!$B$13:RF$315,156,FALSE))</f>
        <v/>
      </c>
      <c r="CC68" s="93" t="str">
        <f>IF(ISNA(VLOOKUP($AP68,'8'!$B$13:RG$315,157,FALSE)),"",VLOOKUP($AP68,'8'!$B$13:RG$315,157,FALSE))</f>
        <v/>
      </c>
      <c r="CD68" s="93" t="str">
        <f>IF(ISNA(VLOOKUP($AP68,'8'!$B$13:RH$315,158,FALSE)),"",VLOOKUP($AP68,'8'!$B$13:RH$315,158,FALSE))</f>
        <v/>
      </c>
      <c r="CE68" s="93" t="str">
        <f>IF(ISNA(VLOOKUP($AP68,'8'!$B$13:RI$315,159,FALSE)),"",VLOOKUP($AP68,'8'!$B$13:RI$315,159,FALSE))</f>
        <v/>
      </c>
      <c r="CF68" s="93" t="str">
        <f>IF(ISNA(VLOOKUP($AP68,'8'!$B$13:RJ$315,160,FALSE)),"",VLOOKUP($AP68,'8'!$B$13:RJ$315,160,FALSE))</f>
        <v/>
      </c>
      <c r="CG68" s="93" t="str">
        <f>IF(ISNA(VLOOKUP($AP68,'8'!$B$13:RK$315,161,FALSE)),"",VLOOKUP($AP68,'8'!$B$13:RK$315,161,FALSE))</f>
        <v/>
      </c>
      <c r="CH68" s="93" t="str">
        <f>IF(ISNA(VLOOKUP($AP68,'8'!$B$13:RK$315,162,FALSE)),"",VLOOKUP($AP68,'8'!$B$13:RK$315,162,FALSE))</f>
        <v/>
      </c>
      <c r="CI68" s="93" t="str">
        <f>IF(ISNA(VLOOKUP($AP68,'8'!$B$13:RL$315,163,FALSE)),"",VLOOKUP($AP68,'8'!$B$13:RL$315,163,FALSE))</f>
        <v/>
      </c>
      <c r="CJ68" s="93" t="str">
        <f>IF(ISNA(VLOOKUP($AP68,'8'!$B$13:RM$315,164,FALSE)),"",VLOOKUP($AP68,'8'!$B$13:RM$315,164,FALSE))</f>
        <v/>
      </c>
      <c r="CK68" s="93" t="str">
        <f>IF(ISNA(VLOOKUP($AP68,'8'!$B$13:RN$315,165,FALSE)),"",VLOOKUP($AP68,'8'!$B$13:RN$315,165,FALSE))</f>
        <v/>
      </c>
      <c r="CL68" s="93" t="str">
        <f>IF(ISNA(VLOOKUP($AP68,'8'!$B$13:RO$315,166,FALSE)),"",VLOOKUP($AP68,'8'!$B$13:RO$315,166,FALSE))</f>
        <v/>
      </c>
      <c r="CM68" s="93" t="str">
        <f>IF(ISNA(VLOOKUP($AP68,'8'!$B$13:RP$315,167,FALSE)),"",VLOOKUP($AP68,'8'!$B$13:RP$315,167,FALSE))</f>
        <v/>
      </c>
      <c r="CN68" s="93" t="str">
        <f>IF(ISNA(VLOOKUP($AP68,'8'!$B$13:RQ$315,168,FALSE)),"",VLOOKUP($AP68,'8'!$B$13:RQ$315,168,FALSE))</f>
        <v/>
      </c>
      <c r="CO68" s="93" t="str">
        <f>IF(ISNA(VLOOKUP($AP68,'8'!$B$13:RR$315,169,FALSE)),"",VLOOKUP($AP68,'8'!$B$13:RR$315,169,FALSE))</f>
        <v/>
      </c>
      <c r="CP68" s="93" t="str">
        <f>IF(ISNA(VLOOKUP($AP68,'8'!$B$13:RS$315,170,FALSE)),"",VLOOKUP($AP68,'8'!$B$13:RS$315,170,FALSE))</f>
        <v/>
      </c>
      <c r="CQ68" s="93" t="str">
        <f>IF(ISNA(VLOOKUP($AP68,'8'!$B$13:RT$315,171,FALSE)),"",VLOOKUP($AP68,'8'!$B$13:RT$315,171,FALSE))</f>
        <v/>
      </c>
      <c r="CR68" s="93" t="str">
        <f>IF(ISNA(VLOOKUP($AP68,'8'!$B$13:RU$315,172,FALSE)),"",VLOOKUP($AP68,'8'!$B$13:RU$315,172,FALSE))</f>
        <v/>
      </c>
      <c r="CS68" s="93" t="str">
        <f>IF(ISNA(VLOOKUP($AP68,'8'!$B$13:RV$315,173,FALSE)),"",VLOOKUP($AP68,'8'!$B$13:RV$315,173,FALSE))</f>
        <v/>
      </c>
      <c r="CT68" s="93" t="str">
        <f>IF(ISNA(VLOOKUP($AP68,'8'!$B$13:RW$375,174,FALSE)),"",VLOOKUP($AP68,'8'!$B$13:RW$375,174,FALSE))</f>
        <v/>
      </c>
      <c r="CU68" s="93" t="str">
        <f>IF(ISNA(VLOOKUP($AP68,'8'!$B$13:RX$315,175,FALSE)),"",VLOOKUP($AP68,'8'!$B$13:RX$315,175,FALSE))</f>
        <v/>
      </c>
    </row>
    <row r="69" spans="1:99" ht="16.5" customHeight="1">
      <c r="A69" s="409">
        <v>60</v>
      </c>
      <c r="B69" s="431" t="str">
        <f>IF(AND(H$3=""),"",IF(ISNA(VLOOKUP(C69,'8'!$B$13:PZ$315,2,FALSE)),"",VLOOKUP(C69,'8'!$B$13:PZ$315,2,FALSE)))</f>
        <v/>
      </c>
      <c r="C69" s="429" t="str">
        <f>IF(AND(H$3=""),"",IF(AND('8'!B72=""),"",'8'!B72))</f>
        <v/>
      </c>
      <c r="D69" s="395"/>
      <c r="E69" s="93" t="str">
        <f t="shared" ref="E69:I69" si="40">IF(AND($H$3=""),"",IF(AND($H$3="Hindi"),AQ66,IF(AND($H$3="English"),AW66,IF(AND($H$3="Maths"),BC66,IF(AND($H$3="Sanskrit"),BI66,IF(AND($H$3="Science"),BO66,IF(AND($H$3="Social Science"),BU66,"")))))))</f>
        <v/>
      </c>
      <c r="F69" s="93" t="str">
        <f t="shared" si="40"/>
        <v/>
      </c>
      <c r="G69" s="93" t="str">
        <f t="shared" si="40"/>
        <v/>
      </c>
      <c r="H69" s="93" t="str">
        <f t="shared" si="40"/>
        <v/>
      </c>
      <c r="I69" s="93" t="str">
        <f t="shared" si="40"/>
        <v/>
      </c>
      <c r="J69" s="97" t="str">
        <f t="shared" si="18"/>
        <v/>
      </c>
      <c r="K69" s="448"/>
      <c r="L69" s="424" t="str">
        <f t="shared" si="19"/>
        <v/>
      </c>
      <c r="T69" s="409">
        <v>60</v>
      </c>
      <c r="U69" s="426" t="str">
        <f>IF(AND(H$3=""),"",IF(ISNA(VLOOKUP(V69,'8'!$B$13:PZ$315,2,FALSE)),"",VLOOKUP(V69,'8'!$B$13:PZ$315,2,FALSE)))</f>
        <v/>
      </c>
      <c r="V69" s="427" t="str">
        <f>IF(AND(H$3=""),"",IF(AND('8'!B72=""),"",'8'!B72))</f>
        <v/>
      </c>
      <c r="W69" s="428" t="str">
        <f t="shared" si="22"/>
        <v/>
      </c>
      <c r="X69" s="466" t="str">
        <f>IF(AND(V69=""),"",IF(ISNA(VLOOKUP(V69,$AP$7:CV$94,43,FALSE)),"",VLOOKUP(V69,$AP$7:CV$94,43,FALSE)))</f>
        <v/>
      </c>
      <c r="Y69" s="466" t="str">
        <f>IF(AND(V69=""),"",IF(ISNA(VLOOKUP(V69,$AP$7:CV$94,44,FALSE)),"",VLOOKUP(V69,$AP$7:CV$94,44,FALSE)))</f>
        <v/>
      </c>
      <c r="Z69" s="466" t="str">
        <f>IF(AND(V69=""),"",IF(ISNA(VLOOKUP(V69,$AP$7:CV$94,50,FALSE)),"",VLOOKUP(V69,$AP$7:CV$94,50,FALSE)))</f>
        <v/>
      </c>
      <c r="AA69" s="466" t="str">
        <f>IF(AND(V69=""),"",IF(ISNA(VLOOKUP(V69,$AP$7:CV$94,51,FALSE)),"",VLOOKUP(V69,$AP$7:CV$94,51,FALSE)))</f>
        <v/>
      </c>
      <c r="AB69" s="466" t="str">
        <f>IF(AND(V69=""),"",IF(ISNA(VLOOKUP(V69,$AP$7:CV$94,57,FALSE)),"",VLOOKUP(V69,$AP$7:CV$94,57,FALSE)))</f>
        <v/>
      </c>
      <c r="AC69" s="466" t="str">
        <f>IF(AND(V69=""),"",IF(ISNA(VLOOKUP(V69,$AP$7:CV$94,58,FALSE)),"",VLOOKUP(V69,$AP$7:CV$94,58,FALSE)))</f>
        <v/>
      </c>
      <c r="AD69" s="427"/>
      <c r="AG69" s="50" t="str">
        <f t="shared" si="9"/>
        <v/>
      </c>
      <c r="AH69" s="50" t="str">
        <f t="shared" si="10"/>
        <v/>
      </c>
      <c r="AI69" s="313" t="str">
        <f t="shared" si="20"/>
        <v/>
      </c>
      <c r="AM69" s="313" t="str">
        <f t="shared" si="11"/>
        <v/>
      </c>
      <c r="AO69" s="409">
        <v>63</v>
      </c>
      <c r="AP69" s="397"/>
      <c r="AQ69" s="93" t="str">
        <f>IF(ISNA(VLOOKUP($AP69,'8'!$B$13:PZ$315,8,FALSE)),"",VLOOKUP($AP69,'8'!$B$13:PZ$315,8,FALSE))</f>
        <v/>
      </c>
      <c r="AR69" s="93" t="str">
        <f>IF(ISNA(VLOOKUP($AP69,'8'!$B$13:QA$315,12,FALSE)),"",VLOOKUP($AP69,'8'!$B$13:QA$315,12,FALSE))</f>
        <v/>
      </c>
      <c r="AS69" s="93" t="str">
        <f>IF(ISNA(VLOOKUP($AP69,'8'!$B$13:QB$315,16,FALSE)),"",VLOOKUP($AP69,'8'!$B$13:QB$315,16,FALSE))</f>
        <v/>
      </c>
      <c r="AT69" s="93" t="str">
        <f>IF(ISNA(VLOOKUP($AP69,'8'!$B$13:QC$315,20,FALSE)),"",VLOOKUP($AP69,'8'!$B$13:QC$315,20,FALSE))</f>
        <v/>
      </c>
      <c r="AU69" s="93" t="str">
        <f t="shared" si="12"/>
        <v/>
      </c>
      <c r="AV69" s="409">
        <v>63</v>
      </c>
      <c r="AW69" s="93" t="str">
        <f>IF(ISNA(VLOOKUP($AP69,'8'!$B$13:QF$315,33,FALSE)),"",VLOOKUP($AP69,'8'!$B$13:QF$315,33,FALSE))</f>
        <v/>
      </c>
      <c r="AX69" s="93" t="str">
        <f>IF(ISNA(VLOOKUP($AP69,'8'!$B$13:QG$315,37,FALSE)),"",VLOOKUP($AP69,'8'!$B$13:QG$315,37,FALSE))</f>
        <v/>
      </c>
      <c r="AY69" s="93" t="str">
        <f>IF(ISNA(VLOOKUP($AP69,'8'!$B$13:QH$315,41,FALSE)),"",VLOOKUP($AP69,'8'!$B$13:QH$315,41,FALSE))</f>
        <v/>
      </c>
      <c r="AZ69" s="93" t="str">
        <f>IF(ISNA(VLOOKUP($AP69,'8'!$B$13:QI$315,45,FALSE)),"",VLOOKUP($AP69,'8'!$B$13:QI$315,45,FALSE))</f>
        <v/>
      </c>
      <c r="BA69" s="93" t="str">
        <f t="shared" si="13"/>
        <v/>
      </c>
      <c r="BB69" s="409">
        <v>63</v>
      </c>
      <c r="BC69" s="93" t="str">
        <f>IF(ISNA(VLOOKUP($AP69,'8'!$B$13:QL$315,58,FALSE)),"",VLOOKUP($AP69,'8'!$B$13:QL$315,58,FALSE))</f>
        <v/>
      </c>
      <c r="BD69" s="93" t="str">
        <f>IF(ISNA(VLOOKUP($AP69,'8'!$B$13:QM$315,62,FALSE)),"",VLOOKUP($AP69,'8'!$B$13:QM$315,62,FALSE))</f>
        <v/>
      </c>
      <c r="BE69" s="93" t="str">
        <f>IF(ISNA(VLOOKUP($AP69,'8'!$B$13:QN$315,66,FALSE)),"",VLOOKUP($AP69,'8'!$B$13:QN$315,66,FALSE))</f>
        <v/>
      </c>
      <c r="BF69" s="93" t="str">
        <f>IF(ISNA(VLOOKUP($AP69,'8'!$B$13:QO$315,70,FALSE)),"",VLOOKUP($AP69,'8'!$B$13:QO$315,70,FALSE))</f>
        <v/>
      </c>
      <c r="BG69" s="93" t="str">
        <f t="shared" si="14"/>
        <v/>
      </c>
      <c r="BH69" s="409">
        <v>63</v>
      </c>
      <c r="BI69" s="93" t="str">
        <f>IF(ISNA(VLOOKUP($AP69,'8'!$B$13:QR$315,83,FALSE)),"",VLOOKUP($AP69,'8'!$B$13:QR$315,83,FALSE))</f>
        <v/>
      </c>
      <c r="BJ69" s="93" t="str">
        <f>IF(ISNA(VLOOKUP($AP69,'8'!$B$13:QS$315,87,FALSE)),"",VLOOKUP($AP69,'8'!$B$13:QS$315,87,FALSE))</f>
        <v/>
      </c>
      <c r="BK69" s="93" t="str">
        <f>IF(ISNA(VLOOKUP($AP69,'8'!$B$13:QT$315,91,FALSE)),"",VLOOKUP($AP69,'8'!$B$13:QT$315,91,FALSE))</f>
        <v/>
      </c>
      <c r="BL69" s="93" t="str">
        <f>IF(ISNA(VLOOKUP($AP69,'8'!$B$13:QU$315,95,FALSE)),"",VLOOKUP($AP69,'8'!$B$13:QU$315,95,FALSE))</f>
        <v/>
      </c>
      <c r="BM69" s="93" t="str">
        <f t="shared" si="15"/>
        <v/>
      </c>
      <c r="BN69" s="409">
        <v>63</v>
      </c>
      <c r="BO69" s="93" t="str">
        <f>IF(ISNA(VLOOKUP($AP69,'8'!$B$13:QY$315,108,FALSE)),"",VLOOKUP($AP69,'8'!$B$13:QY$315,108,FALSE))</f>
        <v/>
      </c>
      <c r="BP69" s="93" t="str">
        <f>IF(ISNA(VLOOKUP($AP69,'8'!$B$13:QZ$315,112,FALSE)),"",VLOOKUP($AP69,'8'!$B$13:QZ$315,112,FALSE))</f>
        <v/>
      </c>
      <c r="BQ69" s="93" t="str">
        <f>IF(ISNA(VLOOKUP($AP69,'8'!$B$13:RA$315,116,FALSE)),"",VLOOKUP($AP69,'8'!$B$13:RA$315,116,FALSE))</f>
        <v/>
      </c>
      <c r="BR69" s="93" t="str">
        <f>IF(ISNA(VLOOKUP($AP69,'8'!$B$13:RB$315,120,FALSE)),"",VLOOKUP($AP69,'8'!$B$13:RB$315,120,FALSE))</f>
        <v/>
      </c>
      <c r="BS69" s="93" t="str">
        <f t="shared" si="16"/>
        <v/>
      </c>
      <c r="BT69" s="409">
        <v>63</v>
      </c>
      <c r="BU69" s="93" t="str">
        <f>IF(ISNA(VLOOKUP($AP69,'8'!$B$13:RE$315,133,FALSE)),"",VLOOKUP($AP69,'8'!$B$13:RE$315,133,FALSE))</f>
        <v/>
      </c>
      <c r="BV69" s="93" t="str">
        <f>IF(ISNA(VLOOKUP($AP69,'8'!$B$13:RF$315,137,FALSE)),"",VLOOKUP($AP69,'8'!$B$13:RF$315,137,FALSE))</f>
        <v/>
      </c>
      <c r="BW69" s="93" t="str">
        <f>IF(ISNA(VLOOKUP($AP69,'8'!$B$13:RG$315,141,FALSE)),"",VLOOKUP($AP69,'8'!$B$13:RG$315,141,FALSE))</f>
        <v/>
      </c>
      <c r="BX69" s="93" t="str">
        <f>IF(ISNA(VLOOKUP($AP69,'8'!$B$13:RH$315,145,FALSE)),"",VLOOKUP($AP69,'8'!$B$13:RH$315,145,FALSE))</f>
        <v/>
      </c>
      <c r="BY69" s="93" t="str">
        <f t="shared" si="17"/>
        <v/>
      </c>
      <c r="BZ69" s="98"/>
      <c r="CA69" s="93" t="str">
        <f>IF(ISNA(VLOOKUP($AP69,'8'!$B$13:RE$315,155,FALSE)),"",VLOOKUP($AP69,'8'!$B$13:RE$315,155,FALSE))</f>
        <v/>
      </c>
      <c r="CB69" s="93" t="str">
        <f>IF(ISNA(VLOOKUP($AP69,'8'!$B$13:RF$315,156,FALSE)),"",VLOOKUP($AP69,'8'!$B$13:RF$315,156,FALSE))</f>
        <v/>
      </c>
      <c r="CC69" s="93" t="str">
        <f>IF(ISNA(VLOOKUP($AP69,'8'!$B$13:RG$315,157,FALSE)),"",VLOOKUP($AP69,'8'!$B$13:RG$315,157,FALSE))</f>
        <v/>
      </c>
      <c r="CD69" s="93" t="str">
        <f>IF(ISNA(VLOOKUP($AP69,'8'!$B$13:RH$315,158,FALSE)),"",VLOOKUP($AP69,'8'!$B$13:RH$315,158,FALSE))</f>
        <v/>
      </c>
      <c r="CE69" s="93" t="str">
        <f>IF(ISNA(VLOOKUP($AP69,'8'!$B$13:RI$315,159,FALSE)),"",VLOOKUP($AP69,'8'!$B$13:RI$315,159,FALSE))</f>
        <v/>
      </c>
      <c r="CF69" s="93" t="str">
        <f>IF(ISNA(VLOOKUP($AP69,'8'!$B$13:RJ$315,160,FALSE)),"",VLOOKUP($AP69,'8'!$B$13:RJ$315,160,FALSE))</f>
        <v/>
      </c>
      <c r="CG69" s="93" t="str">
        <f>IF(ISNA(VLOOKUP($AP69,'8'!$B$13:RK$315,161,FALSE)),"",VLOOKUP($AP69,'8'!$B$13:RK$315,161,FALSE))</f>
        <v/>
      </c>
      <c r="CH69" s="93" t="str">
        <f>IF(ISNA(VLOOKUP($AP69,'8'!$B$13:RK$315,162,FALSE)),"",VLOOKUP($AP69,'8'!$B$13:RK$315,162,FALSE))</f>
        <v/>
      </c>
      <c r="CI69" s="93" t="str">
        <f>IF(ISNA(VLOOKUP($AP69,'8'!$B$13:RL$315,163,FALSE)),"",VLOOKUP($AP69,'8'!$B$13:RL$315,163,FALSE))</f>
        <v/>
      </c>
      <c r="CJ69" s="93" t="str">
        <f>IF(ISNA(VLOOKUP($AP69,'8'!$B$13:RM$315,164,FALSE)),"",VLOOKUP($AP69,'8'!$B$13:RM$315,164,FALSE))</f>
        <v/>
      </c>
      <c r="CK69" s="93" t="str">
        <f>IF(ISNA(VLOOKUP($AP69,'8'!$B$13:RN$315,165,FALSE)),"",VLOOKUP($AP69,'8'!$B$13:RN$315,165,FALSE))</f>
        <v/>
      </c>
      <c r="CL69" s="93" t="str">
        <f>IF(ISNA(VLOOKUP($AP69,'8'!$B$13:RO$315,166,FALSE)),"",VLOOKUP($AP69,'8'!$B$13:RO$315,166,FALSE))</f>
        <v/>
      </c>
      <c r="CM69" s="93" t="str">
        <f>IF(ISNA(VLOOKUP($AP69,'8'!$B$13:RP$315,167,FALSE)),"",VLOOKUP($AP69,'8'!$B$13:RP$315,167,FALSE))</f>
        <v/>
      </c>
      <c r="CN69" s="93" t="str">
        <f>IF(ISNA(VLOOKUP($AP69,'8'!$B$13:RQ$315,168,FALSE)),"",VLOOKUP($AP69,'8'!$B$13:RQ$315,168,FALSE))</f>
        <v/>
      </c>
      <c r="CO69" s="93" t="str">
        <f>IF(ISNA(VLOOKUP($AP69,'8'!$B$13:RR$315,169,FALSE)),"",VLOOKUP($AP69,'8'!$B$13:RR$315,169,FALSE))</f>
        <v/>
      </c>
      <c r="CP69" s="93" t="str">
        <f>IF(ISNA(VLOOKUP($AP69,'8'!$B$13:RS$315,170,FALSE)),"",VLOOKUP($AP69,'8'!$B$13:RS$315,170,FALSE))</f>
        <v/>
      </c>
      <c r="CQ69" s="93" t="str">
        <f>IF(ISNA(VLOOKUP($AP69,'8'!$B$13:RT$315,171,FALSE)),"",VLOOKUP($AP69,'8'!$B$13:RT$315,171,FALSE))</f>
        <v/>
      </c>
      <c r="CR69" s="93" t="str">
        <f>IF(ISNA(VLOOKUP($AP69,'8'!$B$13:RU$315,172,FALSE)),"",VLOOKUP($AP69,'8'!$B$13:RU$315,172,FALSE))</f>
        <v/>
      </c>
      <c r="CS69" s="93" t="str">
        <f>IF(ISNA(VLOOKUP($AP69,'8'!$B$13:RV$315,173,FALSE)),"",VLOOKUP($AP69,'8'!$B$13:RV$315,173,FALSE))</f>
        <v/>
      </c>
      <c r="CT69" s="93" t="str">
        <f>IF(ISNA(VLOOKUP($AP69,'8'!$B$13:RW$375,174,FALSE)),"",VLOOKUP($AP69,'8'!$B$13:RW$375,174,FALSE))</f>
        <v/>
      </c>
      <c r="CU69" s="93" t="str">
        <f>IF(ISNA(VLOOKUP($AP69,'8'!$B$13:RX$315,175,FALSE)),"",VLOOKUP($AP69,'8'!$B$13:RX$315,175,FALSE))</f>
        <v/>
      </c>
    </row>
    <row r="70" spans="1:99" ht="16.5" customHeight="1">
      <c r="A70" s="409">
        <v>61</v>
      </c>
      <c r="B70" s="431" t="str">
        <f>IF(AND(H$3=""),"",IF(ISNA(VLOOKUP(C70,'8'!$B$13:PZ$315,2,FALSE)),"",VLOOKUP(C70,'8'!$B$13:PZ$315,2,FALSE)))</f>
        <v/>
      </c>
      <c r="C70" s="429" t="str">
        <f>IF(AND(H$3=""),"",IF(AND('8'!B73=""),"",'8'!B73))</f>
        <v/>
      </c>
      <c r="D70" s="395"/>
      <c r="E70" s="93" t="str">
        <f t="shared" ref="E70:I70" si="41">IF(AND($H$3=""),"",IF(AND($H$3="Hindi"),AQ67,IF(AND($H$3="English"),AW67,IF(AND($H$3="Maths"),BC67,IF(AND($H$3="Sanskrit"),BI67,IF(AND($H$3="Science"),BO67,IF(AND($H$3="Social Science"),BU67,"")))))))</f>
        <v/>
      </c>
      <c r="F70" s="93" t="str">
        <f t="shared" si="41"/>
        <v/>
      </c>
      <c r="G70" s="93" t="str">
        <f t="shared" si="41"/>
        <v/>
      </c>
      <c r="H70" s="93" t="str">
        <f t="shared" si="41"/>
        <v/>
      </c>
      <c r="I70" s="93" t="str">
        <f t="shared" si="41"/>
        <v/>
      </c>
      <c r="J70" s="97" t="str">
        <f t="shared" si="18"/>
        <v/>
      </c>
      <c r="K70" s="448"/>
      <c r="L70" s="424" t="str">
        <f t="shared" si="19"/>
        <v/>
      </c>
      <c r="T70" s="409">
        <v>61</v>
      </c>
      <c r="U70" s="426" t="str">
        <f>IF(AND(H$3=""),"",IF(ISNA(VLOOKUP(V70,'8'!$B$13:PZ$315,2,FALSE)),"",VLOOKUP(V70,'8'!$B$13:PZ$315,2,FALSE)))</f>
        <v/>
      </c>
      <c r="V70" s="427" t="str">
        <f>IF(AND(H$3=""),"",IF(AND('8'!B73=""),"",'8'!B73))</f>
        <v/>
      </c>
      <c r="W70" s="428" t="str">
        <f t="shared" si="22"/>
        <v/>
      </c>
      <c r="X70" s="466" t="str">
        <f>IF(AND(V70=""),"",IF(ISNA(VLOOKUP(V70,$AP$7:CV$94,43,FALSE)),"",VLOOKUP(V70,$AP$7:CV$94,43,FALSE)))</f>
        <v/>
      </c>
      <c r="Y70" s="466" t="str">
        <f>IF(AND(V70=""),"",IF(ISNA(VLOOKUP(V70,$AP$7:CV$94,44,FALSE)),"",VLOOKUP(V70,$AP$7:CV$94,44,FALSE)))</f>
        <v/>
      </c>
      <c r="Z70" s="466" t="str">
        <f>IF(AND(V70=""),"",IF(ISNA(VLOOKUP(V70,$AP$7:CV$94,50,FALSE)),"",VLOOKUP(V70,$AP$7:CV$94,50,FALSE)))</f>
        <v/>
      </c>
      <c r="AA70" s="466" t="str">
        <f>IF(AND(V70=""),"",IF(ISNA(VLOOKUP(V70,$AP$7:CV$94,51,FALSE)),"",VLOOKUP(V70,$AP$7:CV$94,51,FALSE)))</f>
        <v/>
      </c>
      <c r="AB70" s="466" t="str">
        <f>IF(AND(V70=""),"",IF(ISNA(VLOOKUP(V70,$AP$7:CV$94,57,FALSE)),"",VLOOKUP(V70,$AP$7:CV$94,57,FALSE)))</f>
        <v/>
      </c>
      <c r="AC70" s="466" t="str">
        <f>IF(AND(V70=""),"",IF(ISNA(VLOOKUP(V70,$AP$7:CV$94,58,FALSE)),"",VLOOKUP(V70,$AP$7:CV$94,58,FALSE)))</f>
        <v/>
      </c>
      <c r="AD70" s="427"/>
      <c r="AG70" s="50" t="str">
        <f t="shared" si="9"/>
        <v/>
      </c>
      <c r="AH70" s="50" t="str">
        <f t="shared" si="10"/>
        <v/>
      </c>
      <c r="AI70" s="313" t="str">
        <f t="shared" si="20"/>
        <v/>
      </c>
      <c r="AM70" s="313" t="str">
        <f t="shared" si="11"/>
        <v/>
      </c>
      <c r="AO70" s="409">
        <v>64</v>
      </c>
      <c r="AP70" s="397"/>
      <c r="AQ70" s="93" t="str">
        <f>IF(ISNA(VLOOKUP($AP70,'8'!$B$13:PZ$315,8,FALSE)),"",VLOOKUP($AP70,'8'!$B$13:PZ$315,8,FALSE))</f>
        <v/>
      </c>
      <c r="AR70" s="93" t="str">
        <f>IF(ISNA(VLOOKUP($AP70,'8'!$B$13:QA$315,12,FALSE)),"",VLOOKUP($AP70,'8'!$B$13:QA$315,12,FALSE))</f>
        <v/>
      </c>
      <c r="AS70" s="93" t="str">
        <f>IF(ISNA(VLOOKUP($AP70,'8'!$B$13:QB$315,16,FALSE)),"",VLOOKUP($AP70,'8'!$B$13:QB$315,16,FALSE))</f>
        <v/>
      </c>
      <c r="AT70" s="93" t="str">
        <f>IF(ISNA(VLOOKUP($AP70,'8'!$B$13:QC$315,20,FALSE)),"",VLOOKUP($AP70,'8'!$B$13:QC$315,20,FALSE))</f>
        <v/>
      </c>
      <c r="AU70" s="93" t="str">
        <f t="shared" si="12"/>
        <v/>
      </c>
      <c r="AV70" s="409">
        <v>64</v>
      </c>
      <c r="AW70" s="93" t="str">
        <f>IF(ISNA(VLOOKUP($AP70,'8'!$B$13:QF$315,33,FALSE)),"",VLOOKUP($AP70,'8'!$B$13:QF$315,33,FALSE))</f>
        <v/>
      </c>
      <c r="AX70" s="93" t="str">
        <f>IF(ISNA(VLOOKUP($AP70,'8'!$B$13:QG$315,37,FALSE)),"",VLOOKUP($AP70,'8'!$B$13:QG$315,37,FALSE))</f>
        <v/>
      </c>
      <c r="AY70" s="93" t="str">
        <f>IF(ISNA(VLOOKUP($AP70,'8'!$B$13:QH$315,41,FALSE)),"",VLOOKUP($AP70,'8'!$B$13:QH$315,41,FALSE))</f>
        <v/>
      </c>
      <c r="AZ70" s="93" t="str">
        <f>IF(ISNA(VLOOKUP($AP70,'8'!$B$13:QI$315,45,FALSE)),"",VLOOKUP($AP70,'8'!$B$13:QI$315,45,FALSE))</f>
        <v/>
      </c>
      <c r="BA70" s="93" t="str">
        <f t="shared" si="13"/>
        <v/>
      </c>
      <c r="BB70" s="409">
        <v>64</v>
      </c>
      <c r="BC70" s="93" t="str">
        <f>IF(ISNA(VLOOKUP($AP70,'8'!$B$13:QL$315,58,FALSE)),"",VLOOKUP($AP70,'8'!$B$13:QL$315,58,FALSE))</f>
        <v/>
      </c>
      <c r="BD70" s="93" t="str">
        <f>IF(ISNA(VLOOKUP($AP70,'8'!$B$13:QM$315,62,FALSE)),"",VLOOKUP($AP70,'8'!$B$13:QM$315,62,FALSE))</f>
        <v/>
      </c>
      <c r="BE70" s="93" t="str">
        <f>IF(ISNA(VLOOKUP($AP70,'8'!$B$13:QN$315,66,FALSE)),"",VLOOKUP($AP70,'8'!$B$13:QN$315,66,FALSE))</f>
        <v/>
      </c>
      <c r="BF70" s="93" t="str">
        <f>IF(ISNA(VLOOKUP($AP70,'8'!$B$13:QO$315,70,FALSE)),"",VLOOKUP($AP70,'8'!$B$13:QO$315,70,FALSE))</f>
        <v/>
      </c>
      <c r="BG70" s="93" t="str">
        <f t="shared" si="14"/>
        <v/>
      </c>
      <c r="BH70" s="409">
        <v>64</v>
      </c>
      <c r="BI70" s="93" t="str">
        <f>IF(ISNA(VLOOKUP($AP70,'8'!$B$13:QR$315,83,FALSE)),"",VLOOKUP($AP70,'8'!$B$13:QR$315,83,FALSE))</f>
        <v/>
      </c>
      <c r="BJ70" s="93" t="str">
        <f>IF(ISNA(VLOOKUP($AP70,'8'!$B$13:QS$315,87,FALSE)),"",VLOOKUP($AP70,'8'!$B$13:QS$315,87,FALSE))</f>
        <v/>
      </c>
      <c r="BK70" s="93" t="str">
        <f>IF(ISNA(VLOOKUP($AP70,'8'!$B$13:QT$315,91,FALSE)),"",VLOOKUP($AP70,'8'!$B$13:QT$315,91,FALSE))</f>
        <v/>
      </c>
      <c r="BL70" s="93" t="str">
        <f>IF(ISNA(VLOOKUP($AP70,'8'!$B$13:QU$315,95,FALSE)),"",VLOOKUP($AP70,'8'!$B$13:QU$315,95,FALSE))</f>
        <v/>
      </c>
      <c r="BM70" s="93" t="str">
        <f t="shared" si="15"/>
        <v/>
      </c>
      <c r="BN70" s="409">
        <v>64</v>
      </c>
      <c r="BO70" s="93" t="str">
        <f>IF(ISNA(VLOOKUP($AP70,'8'!$B$13:QY$315,108,FALSE)),"",VLOOKUP($AP70,'8'!$B$13:QY$315,108,FALSE))</f>
        <v/>
      </c>
      <c r="BP70" s="93" t="str">
        <f>IF(ISNA(VLOOKUP($AP70,'8'!$B$13:QZ$315,112,FALSE)),"",VLOOKUP($AP70,'8'!$B$13:QZ$315,112,FALSE))</f>
        <v/>
      </c>
      <c r="BQ70" s="93" t="str">
        <f>IF(ISNA(VLOOKUP($AP70,'8'!$B$13:RA$315,116,FALSE)),"",VLOOKUP($AP70,'8'!$B$13:RA$315,116,FALSE))</f>
        <v/>
      </c>
      <c r="BR70" s="93" t="str">
        <f>IF(ISNA(VLOOKUP($AP70,'8'!$B$13:RB$315,120,FALSE)),"",VLOOKUP($AP70,'8'!$B$13:RB$315,120,FALSE))</f>
        <v/>
      </c>
      <c r="BS70" s="93" t="str">
        <f t="shared" si="16"/>
        <v/>
      </c>
      <c r="BT70" s="409">
        <v>64</v>
      </c>
      <c r="BU70" s="93" t="str">
        <f>IF(ISNA(VLOOKUP($AP70,'8'!$B$13:RE$315,133,FALSE)),"",VLOOKUP($AP70,'8'!$B$13:RE$315,133,FALSE))</f>
        <v/>
      </c>
      <c r="BV70" s="93" t="str">
        <f>IF(ISNA(VLOOKUP($AP70,'8'!$B$13:RF$315,137,FALSE)),"",VLOOKUP($AP70,'8'!$B$13:RF$315,137,FALSE))</f>
        <v/>
      </c>
      <c r="BW70" s="93" t="str">
        <f>IF(ISNA(VLOOKUP($AP70,'8'!$B$13:RG$315,141,FALSE)),"",VLOOKUP($AP70,'8'!$B$13:RG$315,141,FALSE))</f>
        <v/>
      </c>
      <c r="BX70" s="93" t="str">
        <f>IF(ISNA(VLOOKUP($AP70,'8'!$B$13:RH$315,145,FALSE)),"",VLOOKUP($AP70,'8'!$B$13:RH$315,145,FALSE))</f>
        <v/>
      </c>
      <c r="BY70" s="93" t="str">
        <f t="shared" si="17"/>
        <v/>
      </c>
      <c r="BZ70" s="98"/>
      <c r="CA70" s="93" t="str">
        <f>IF(ISNA(VLOOKUP($AP70,'8'!$B$13:RE$315,155,FALSE)),"",VLOOKUP($AP70,'8'!$B$13:RE$315,155,FALSE))</f>
        <v/>
      </c>
      <c r="CB70" s="93" t="str">
        <f>IF(ISNA(VLOOKUP($AP70,'8'!$B$13:RF$315,156,FALSE)),"",VLOOKUP($AP70,'8'!$B$13:RF$315,156,FALSE))</f>
        <v/>
      </c>
      <c r="CC70" s="93" t="str">
        <f>IF(ISNA(VLOOKUP($AP70,'8'!$B$13:RG$315,157,FALSE)),"",VLOOKUP($AP70,'8'!$B$13:RG$315,157,FALSE))</f>
        <v/>
      </c>
      <c r="CD70" s="93" t="str">
        <f>IF(ISNA(VLOOKUP($AP70,'8'!$B$13:RH$315,158,FALSE)),"",VLOOKUP($AP70,'8'!$B$13:RH$315,158,FALSE))</f>
        <v/>
      </c>
      <c r="CE70" s="93" t="str">
        <f>IF(ISNA(VLOOKUP($AP70,'8'!$B$13:RI$315,159,FALSE)),"",VLOOKUP($AP70,'8'!$B$13:RI$315,159,FALSE))</f>
        <v/>
      </c>
      <c r="CF70" s="93" t="str">
        <f>IF(ISNA(VLOOKUP($AP70,'8'!$B$13:RJ$315,160,FALSE)),"",VLOOKUP($AP70,'8'!$B$13:RJ$315,160,FALSE))</f>
        <v/>
      </c>
      <c r="CG70" s="93" t="str">
        <f>IF(ISNA(VLOOKUP($AP70,'8'!$B$13:RK$315,161,FALSE)),"",VLOOKUP($AP70,'8'!$B$13:RK$315,161,FALSE))</f>
        <v/>
      </c>
      <c r="CH70" s="93" t="str">
        <f>IF(ISNA(VLOOKUP($AP70,'8'!$B$13:RK$315,162,FALSE)),"",VLOOKUP($AP70,'8'!$B$13:RK$315,162,FALSE))</f>
        <v/>
      </c>
      <c r="CI70" s="93" t="str">
        <f>IF(ISNA(VLOOKUP($AP70,'8'!$B$13:RL$315,163,FALSE)),"",VLOOKUP($AP70,'8'!$B$13:RL$315,163,FALSE))</f>
        <v/>
      </c>
      <c r="CJ70" s="93" t="str">
        <f>IF(ISNA(VLOOKUP($AP70,'8'!$B$13:RM$315,164,FALSE)),"",VLOOKUP($AP70,'8'!$B$13:RM$315,164,FALSE))</f>
        <v/>
      </c>
      <c r="CK70" s="93" t="str">
        <f>IF(ISNA(VLOOKUP($AP70,'8'!$B$13:RN$315,165,FALSE)),"",VLOOKUP($AP70,'8'!$B$13:RN$315,165,FALSE))</f>
        <v/>
      </c>
      <c r="CL70" s="93" t="str">
        <f>IF(ISNA(VLOOKUP($AP70,'8'!$B$13:RO$315,166,FALSE)),"",VLOOKUP($AP70,'8'!$B$13:RO$315,166,FALSE))</f>
        <v/>
      </c>
      <c r="CM70" s="93" t="str">
        <f>IF(ISNA(VLOOKUP($AP70,'8'!$B$13:RP$315,167,FALSE)),"",VLOOKUP($AP70,'8'!$B$13:RP$315,167,FALSE))</f>
        <v/>
      </c>
      <c r="CN70" s="93" t="str">
        <f>IF(ISNA(VLOOKUP($AP70,'8'!$B$13:RQ$315,168,FALSE)),"",VLOOKUP($AP70,'8'!$B$13:RQ$315,168,FALSE))</f>
        <v/>
      </c>
      <c r="CO70" s="93" t="str">
        <f>IF(ISNA(VLOOKUP($AP70,'8'!$B$13:RR$315,169,FALSE)),"",VLOOKUP($AP70,'8'!$B$13:RR$315,169,FALSE))</f>
        <v/>
      </c>
      <c r="CP70" s="93" t="str">
        <f>IF(ISNA(VLOOKUP($AP70,'8'!$B$13:RS$315,170,FALSE)),"",VLOOKUP($AP70,'8'!$B$13:RS$315,170,FALSE))</f>
        <v/>
      </c>
      <c r="CQ70" s="93" t="str">
        <f>IF(ISNA(VLOOKUP($AP70,'8'!$B$13:RT$315,171,FALSE)),"",VLOOKUP($AP70,'8'!$B$13:RT$315,171,FALSE))</f>
        <v/>
      </c>
      <c r="CR70" s="93" t="str">
        <f>IF(ISNA(VLOOKUP($AP70,'8'!$B$13:RU$315,172,FALSE)),"",VLOOKUP($AP70,'8'!$B$13:RU$315,172,FALSE))</f>
        <v/>
      </c>
      <c r="CS70" s="93" t="str">
        <f>IF(ISNA(VLOOKUP($AP70,'8'!$B$13:RV$315,173,FALSE)),"",VLOOKUP($AP70,'8'!$B$13:RV$315,173,FALSE))</f>
        <v/>
      </c>
      <c r="CT70" s="93" t="str">
        <f>IF(ISNA(VLOOKUP($AP70,'8'!$B$13:RW$375,174,FALSE)),"",VLOOKUP($AP70,'8'!$B$13:RW$375,174,FALSE))</f>
        <v/>
      </c>
      <c r="CU70" s="93" t="str">
        <f>IF(ISNA(VLOOKUP($AP70,'8'!$B$13:RX$315,175,FALSE)),"",VLOOKUP($AP70,'8'!$B$13:RX$315,175,FALSE))</f>
        <v/>
      </c>
    </row>
    <row r="71" spans="1:99" ht="16.5" customHeight="1">
      <c r="A71" s="409">
        <v>62</v>
      </c>
      <c r="B71" s="431" t="str">
        <f>IF(AND(H$3=""),"",IF(ISNA(VLOOKUP(C71,'8'!$B$13:PZ$315,2,FALSE)),"",VLOOKUP(C71,'8'!$B$13:PZ$315,2,FALSE)))</f>
        <v/>
      </c>
      <c r="C71" s="429" t="str">
        <f>IF(AND(H$3=""),"",IF(AND('8'!B74=""),"",'8'!B74))</f>
        <v/>
      </c>
      <c r="D71" s="395"/>
      <c r="E71" s="93" t="str">
        <f t="shared" ref="E71:I71" si="42">IF(AND($H$3=""),"",IF(AND($H$3="Hindi"),AQ68,IF(AND($H$3="English"),AW68,IF(AND($H$3="Maths"),BC68,IF(AND($H$3="Sanskrit"),BI68,IF(AND($H$3="Science"),BO68,IF(AND($H$3="Social Science"),BU68,"")))))))</f>
        <v/>
      </c>
      <c r="F71" s="93" t="str">
        <f t="shared" si="42"/>
        <v/>
      </c>
      <c r="G71" s="93" t="str">
        <f t="shared" si="42"/>
        <v/>
      </c>
      <c r="H71" s="93" t="str">
        <f t="shared" si="42"/>
        <v/>
      </c>
      <c r="I71" s="93" t="str">
        <f t="shared" si="42"/>
        <v/>
      </c>
      <c r="J71" s="97" t="str">
        <f t="shared" si="18"/>
        <v/>
      </c>
      <c r="K71" s="448"/>
      <c r="L71" s="424" t="str">
        <f t="shared" si="19"/>
        <v/>
      </c>
      <c r="T71" s="409">
        <v>62</v>
      </c>
      <c r="U71" s="426" t="str">
        <f>IF(AND(H$3=""),"",IF(ISNA(VLOOKUP(V71,'8'!$B$13:PZ$315,2,FALSE)),"",VLOOKUP(V71,'8'!$B$13:PZ$315,2,FALSE)))</f>
        <v/>
      </c>
      <c r="V71" s="427" t="str">
        <f>IF(AND(H$3=""),"",IF(AND('8'!B74=""),"",'8'!B74))</f>
        <v/>
      </c>
      <c r="W71" s="428" t="str">
        <f t="shared" si="22"/>
        <v/>
      </c>
      <c r="X71" s="466" t="str">
        <f>IF(AND(V71=""),"",IF(ISNA(VLOOKUP(V71,$AP$7:CV$94,43,FALSE)),"",VLOOKUP(V71,$AP$7:CV$94,43,FALSE)))</f>
        <v/>
      </c>
      <c r="Y71" s="466" t="str">
        <f>IF(AND(V71=""),"",IF(ISNA(VLOOKUP(V71,$AP$7:CV$94,44,FALSE)),"",VLOOKUP(V71,$AP$7:CV$94,44,FALSE)))</f>
        <v/>
      </c>
      <c r="Z71" s="466" t="str">
        <f>IF(AND(V71=""),"",IF(ISNA(VLOOKUP(V71,$AP$7:CV$94,50,FALSE)),"",VLOOKUP(V71,$AP$7:CV$94,50,FALSE)))</f>
        <v/>
      </c>
      <c r="AA71" s="466" t="str">
        <f>IF(AND(V71=""),"",IF(ISNA(VLOOKUP(V71,$AP$7:CV$94,51,FALSE)),"",VLOOKUP(V71,$AP$7:CV$94,51,FALSE)))</f>
        <v/>
      </c>
      <c r="AB71" s="466" t="str">
        <f>IF(AND(V71=""),"",IF(ISNA(VLOOKUP(V71,$AP$7:CV$94,57,FALSE)),"",VLOOKUP(V71,$AP$7:CV$94,57,FALSE)))</f>
        <v/>
      </c>
      <c r="AC71" s="466" t="str">
        <f>IF(AND(V71=""),"",IF(ISNA(VLOOKUP(V71,$AP$7:CV$94,58,FALSE)),"",VLOOKUP(V71,$AP$7:CV$94,58,FALSE)))</f>
        <v/>
      </c>
      <c r="AD71" s="427"/>
      <c r="AG71" s="50" t="str">
        <f t="shared" si="9"/>
        <v/>
      </c>
      <c r="AH71" s="50" t="str">
        <f t="shared" si="10"/>
        <v/>
      </c>
      <c r="AI71" s="313" t="str">
        <f t="shared" si="20"/>
        <v/>
      </c>
      <c r="AM71" s="313" t="str">
        <f t="shared" si="11"/>
        <v/>
      </c>
      <c r="AO71" s="409">
        <v>65</v>
      </c>
      <c r="AP71" s="397"/>
      <c r="AQ71" s="93" t="str">
        <f>IF(ISNA(VLOOKUP($AP71,'8'!$B$13:PZ$315,8,FALSE)),"",VLOOKUP($AP71,'8'!$B$13:PZ$315,8,FALSE))</f>
        <v/>
      </c>
      <c r="AR71" s="93" t="str">
        <f>IF(ISNA(VLOOKUP($AP71,'8'!$B$13:QA$315,12,FALSE)),"",VLOOKUP($AP71,'8'!$B$13:QA$315,12,FALSE))</f>
        <v/>
      </c>
      <c r="AS71" s="93" t="str">
        <f>IF(ISNA(VLOOKUP($AP71,'8'!$B$13:QB$315,16,FALSE)),"",VLOOKUP($AP71,'8'!$B$13:QB$315,16,FALSE))</f>
        <v/>
      </c>
      <c r="AT71" s="93" t="str">
        <f>IF(ISNA(VLOOKUP($AP71,'8'!$B$13:QC$315,20,FALSE)),"",VLOOKUP($AP71,'8'!$B$13:QC$315,20,FALSE))</f>
        <v/>
      </c>
      <c r="AU71" s="93" t="str">
        <f t="shared" si="12"/>
        <v/>
      </c>
      <c r="AV71" s="409">
        <v>65</v>
      </c>
      <c r="AW71" s="93" t="str">
        <f>IF(ISNA(VLOOKUP($AP71,'8'!$B$13:QF$315,33,FALSE)),"",VLOOKUP($AP71,'8'!$B$13:QF$315,33,FALSE))</f>
        <v/>
      </c>
      <c r="AX71" s="93" t="str">
        <f>IF(ISNA(VLOOKUP($AP71,'8'!$B$13:QG$315,37,FALSE)),"",VLOOKUP($AP71,'8'!$B$13:QG$315,37,FALSE))</f>
        <v/>
      </c>
      <c r="AY71" s="93" t="str">
        <f>IF(ISNA(VLOOKUP($AP71,'8'!$B$13:QH$315,41,FALSE)),"",VLOOKUP($AP71,'8'!$B$13:QH$315,41,FALSE))</f>
        <v/>
      </c>
      <c r="AZ71" s="93" t="str">
        <f>IF(ISNA(VLOOKUP($AP71,'8'!$B$13:QI$315,45,FALSE)),"",VLOOKUP($AP71,'8'!$B$13:QI$315,45,FALSE))</f>
        <v/>
      </c>
      <c r="BA71" s="93" t="str">
        <f t="shared" si="13"/>
        <v/>
      </c>
      <c r="BB71" s="409">
        <v>65</v>
      </c>
      <c r="BC71" s="93" t="str">
        <f>IF(ISNA(VLOOKUP($AP71,'8'!$B$13:QL$315,58,FALSE)),"",VLOOKUP($AP71,'8'!$B$13:QL$315,58,FALSE))</f>
        <v/>
      </c>
      <c r="BD71" s="93" t="str">
        <f>IF(ISNA(VLOOKUP($AP71,'8'!$B$13:QM$315,62,FALSE)),"",VLOOKUP($AP71,'8'!$B$13:QM$315,62,FALSE))</f>
        <v/>
      </c>
      <c r="BE71" s="93" t="str">
        <f>IF(ISNA(VLOOKUP($AP71,'8'!$B$13:QN$315,66,FALSE)),"",VLOOKUP($AP71,'8'!$B$13:QN$315,66,FALSE))</f>
        <v/>
      </c>
      <c r="BF71" s="93" t="str">
        <f>IF(ISNA(VLOOKUP($AP71,'8'!$B$13:QO$315,70,FALSE)),"",VLOOKUP($AP71,'8'!$B$13:QO$315,70,FALSE))</f>
        <v/>
      </c>
      <c r="BG71" s="93" t="str">
        <f t="shared" si="14"/>
        <v/>
      </c>
      <c r="BH71" s="409">
        <v>65</v>
      </c>
      <c r="BI71" s="93" t="str">
        <f>IF(ISNA(VLOOKUP($AP71,'8'!$B$13:QR$315,83,FALSE)),"",VLOOKUP($AP71,'8'!$B$13:QR$315,83,FALSE))</f>
        <v/>
      </c>
      <c r="BJ71" s="93" t="str">
        <f>IF(ISNA(VLOOKUP($AP71,'8'!$B$13:QS$315,87,FALSE)),"",VLOOKUP($AP71,'8'!$B$13:QS$315,87,FALSE))</f>
        <v/>
      </c>
      <c r="BK71" s="93" t="str">
        <f>IF(ISNA(VLOOKUP($AP71,'8'!$B$13:QT$315,91,FALSE)),"",VLOOKUP($AP71,'8'!$B$13:QT$315,91,FALSE))</f>
        <v/>
      </c>
      <c r="BL71" s="93" t="str">
        <f>IF(ISNA(VLOOKUP($AP71,'8'!$B$13:QU$315,95,FALSE)),"",VLOOKUP($AP71,'8'!$B$13:QU$315,95,FALSE))</f>
        <v/>
      </c>
      <c r="BM71" s="93" t="str">
        <f t="shared" si="15"/>
        <v/>
      </c>
      <c r="BN71" s="409">
        <v>65</v>
      </c>
      <c r="BO71" s="93" t="str">
        <f>IF(ISNA(VLOOKUP($AP71,'8'!$B$13:QY$315,108,FALSE)),"",VLOOKUP($AP71,'8'!$B$13:QY$315,108,FALSE))</f>
        <v/>
      </c>
      <c r="BP71" s="93" t="str">
        <f>IF(ISNA(VLOOKUP($AP71,'8'!$B$13:QZ$315,112,FALSE)),"",VLOOKUP($AP71,'8'!$B$13:QZ$315,112,FALSE))</f>
        <v/>
      </c>
      <c r="BQ71" s="93" t="str">
        <f>IF(ISNA(VLOOKUP($AP71,'8'!$B$13:RA$315,116,FALSE)),"",VLOOKUP($AP71,'8'!$B$13:RA$315,116,FALSE))</f>
        <v/>
      </c>
      <c r="BR71" s="93" t="str">
        <f>IF(ISNA(VLOOKUP($AP71,'8'!$B$13:RB$315,120,FALSE)),"",VLOOKUP($AP71,'8'!$B$13:RB$315,120,FALSE))</f>
        <v/>
      </c>
      <c r="BS71" s="93" t="str">
        <f t="shared" si="16"/>
        <v/>
      </c>
      <c r="BT71" s="409">
        <v>65</v>
      </c>
      <c r="BU71" s="93" t="str">
        <f>IF(ISNA(VLOOKUP($AP71,'8'!$B$13:RE$315,133,FALSE)),"",VLOOKUP($AP71,'8'!$B$13:RE$315,133,FALSE))</f>
        <v/>
      </c>
      <c r="BV71" s="93" t="str">
        <f>IF(ISNA(VLOOKUP($AP71,'8'!$B$13:RF$315,137,FALSE)),"",VLOOKUP($AP71,'8'!$B$13:RF$315,137,FALSE))</f>
        <v/>
      </c>
      <c r="BW71" s="93" t="str">
        <f>IF(ISNA(VLOOKUP($AP71,'8'!$B$13:RG$315,141,FALSE)),"",VLOOKUP($AP71,'8'!$B$13:RG$315,141,FALSE))</f>
        <v/>
      </c>
      <c r="BX71" s="93" t="str">
        <f>IF(ISNA(VLOOKUP($AP71,'8'!$B$13:RH$315,145,FALSE)),"",VLOOKUP($AP71,'8'!$B$13:RH$315,145,FALSE))</f>
        <v/>
      </c>
      <c r="BY71" s="93" t="str">
        <f t="shared" si="17"/>
        <v/>
      </c>
      <c r="BZ71" s="98"/>
      <c r="CA71" s="93" t="str">
        <f>IF(ISNA(VLOOKUP($AP71,'8'!$B$13:RE$315,155,FALSE)),"",VLOOKUP($AP71,'8'!$B$13:RE$315,155,FALSE))</f>
        <v/>
      </c>
      <c r="CB71" s="93" t="str">
        <f>IF(ISNA(VLOOKUP($AP71,'8'!$B$13:RF$315,156,FALSE)),"",VLOOKUP($AP71,'8'!$B$13:RF$315,156,FALSE))</f>
        <v/>
      </c>
      <c r="CC71" s="93" t="str">
        <f>IF(ISNA(VLOOKUP($AP71,'8'!$B$13:RG$315,157,FALSE)),"",VLOOKUP($AP71,'8'!$B$13:RG$315,157,FALSE))</f>
        <v/>
      </c>
      <c r="CD71" s="93" t="str">
        <f>IF(ISNA(VLOOKUP($AP71,'8'!$B$13:RH$315,158,FALSE)),"",VLOOKUP($AP71,'8'!$B$13:RH$315,158,FALSE))</f>
        <v/>
      </c>
      <c r="CE71" s="93" t="str">
        <f>IF(ISNA(VLOOKUP($AP71,'8'!$B$13:RI$315,159,FALSE)),"",VLOOKUP($AP71,'8'!$B$13:RI$315,159,FALSE))</f>
        <v/>
      </c>
      <c r="CF71" s="93" t="str">
        <f>IF(ISNA(VLOOKUP($AP71,'8'!$B$13:RJ$315,160,FALSE)),"",VLOOKUP($AP71,'8'!$B$13:RJ$315,160,FALSE))</f>
        <v/>
      </c>
      <c r="CG71" s="93" t="str">
        <f>IF(ISNA(VLOOKUP($AP71,'8'!$B$13:RK$315,161,FALSE)),"",VLOOKUP($AP71,'8'!$B$13:RK$315,161,FALSE))</f>
        <v/>
      </c>
      <c r="CH71" s="93" t="str">
        <f>IF(ISNA(VLOOKUP($AP71,'8'!$B$13:RK$315,162,FALSE)),"",VLOOKUP($AP71,'8'!$B$13:RK$315,162,FALSE))</f>
        <v/>
      </c>
      <c r="CI71" s="93" t="str">
        <f>IF(ISNA(VLOOKUP($AP71,'8'!$B$13:RL$315,163,FALSE)),"",VLOOKUP($AP71,'8'!$B$13:RL$315,163,FALSE))</f>
        <v/>
      </c>
      <c r="CJ71" s="93" t="str">
        <f>IF(ISNA(VLOOKUP($AP71,'8'!$B$13:RM$315,164,FALSE)),"",VLOOKUP($AP71,'8'!$B$13:RM$315,164,FALSE))</f>
        <v/>
      </c>
      <c r="CK71" s="93" t="str">
        <f>IF(ISNA(VLOOKUP($AP71,'8'!$B$13:RN$315,165,FALSE)),"",VLOOKUP($AP71,'8'!$B$13:RN$315,165,FALSE))</f>
        <v/>
      </c>
      <c r="CL71" s="93" t="str">
        <f>IF(ISNA(VLOOKUP($AP71,'8'!$B$13:RO$315,166,FALSE)),"",VLOOKUP($AP71,'8'!$B$13:RO$315,166,FALSE))</f>
        <v/>
      </c>
      <c r="CM71" s="93" t="str">
        <f>IF(ISNA(VLOOKUP($AP71,'8'!$B$13:RP$315,167,FALSE)),"",VLOOKUP($AP71,'8'!$B$13:RP$315,167,FALSE))</f>
        <v/>
      </c>
      <c r="CN71" s="93" t="str">
        <f>IF(ISNA(VLOOKUP($AP71,'8'!$B$13:RQ$315,168,FALSE)),"",VLOOKUP($AP71,'8'!$B$13:RQ$315,168,FALSE))</f>
        <v/>
      </c>
      <c r="CO71" s="93" t="str">
        <f>IF(ISNA(VLOOKUP($AP71,'8'!$B$13:RR$315,169,FALSE)),"",VLOOKUP($AP71,'8'!$B$13:RR$315,169,FALSE))</f>
        <v/>
      </c>
      <c r="CP71" s="93" t="str">
        <f>IF(ISNA(VLOOKUP($AP71,'8'!$B$13:RS$315,170,FALSE)),"",VLOOKUP($AP71,'8'!$B$13:RS$315,170,FALSE))</f>
        <v/>
      </c>
      <c r="CQ71" s="93" t="str">
        <f>IF(ISNA(VLOOKUP($AP71,'8'!$B$13:RT$315,171,FALSE)),"",VLOOKUP($AP71,'8'!$B$13:RT$315,171,FALSE))</f>
        <v/>
      </c>
      <c r="CR71" s="93" t="str">
        <f>IF(ISNA(VLOOKUP($AP71,'8'!$B$13:RU$315,172,FALSE)),"",VLOOKUP($AP71,'8'!$B$13:RU$315,172,FALSE))</f>
        <v/>
      </c>
      <c r="CS71" s="93" t="str">
        <f>IF(ISNA(VLOOKUP($AP71,'8'!$B$13:RV$315,173,FALSE)),"",VLOOKUP($AP71,'8'!$B$13:RV$315,173,FALSE))</f>
        <v/>
      </c>
      <c r="CT71" s="93" t="str">
        <f>IF(ISNA(VLOOKUP($AP71,'8'!$B$13:RW$375,174,FALSE)),"",VLOOKUP($AP71,'8'!$B$13:RW$375,174,FALSE))</f>
        <v/>
      </c>
      <c r="CU71" s="93" t="str">
        <f>IF(ISNA(VLOOKUP($AP71,'8'!$B$13:RX$315,175,FALSE)),"",VLOOKUP($AP71,'8'!$B$13:RX$315,175,FALSE))</f>
        <v/>
      </c>
    </row>
    <row r="72" spans="1:99" ht="16.5" customHeight="1">
      <c r="A72" s="409">
        <v>63</v>
      </c>
      <c r="B72" s="431" t="str">
        <f>IF(AND(H$3=""),"",IF(ISNA(VLOOKUP(C72,'8'!$B$13:PZ$315,2,FALSE)),"",VLOOKUP(C72,'8'!$B$13:PZ$315,2,FALSE)))</f>
        <v/>
      </c>
      <c r="C72" s="429" t="str">
        <f>IF(AND(H$3=""),"",IF(AND('8'!B75=""),"",'8'!B75))</f>
        <v/>
      </c>
      <c r="D72" s="395"/>
      <c r="E72" s="93" t="str">
        <f t="shared" ref="E72:I72" si="43">IF(AND($H$3=""),"",IF(AND($H$3="Hindi"),AQ69,IF(AND($H$3="English"),AW69,IF(AND($H$3="Maths"),BC69,IF(AND($H$3="Sanskrit"),BI69,IF(AND($H$3="Science"),BO69,IF(AND($H$3="Social Science"),BU69,"")))))))</f>
        <v/>
      </c>
      <c r="F72" s="93" t="str">
        <f t="shared" si="43"/>
        <v/>
      </c>
      <c r="G72" s="93" t="str">
        <f t="shared" si="43"/>
        <v/>
      </c>
      <c r="H72" s="93" t="str">
        <f t="shared" si="43"/>
        <v/>
      </c>
      <c r="I72" s="93" t="str">
        <f t="shared" si="43"/>
        <v/>
      </c>
      <c r="J72" s="97" t="str">
        <f t="shared" si="18"/>
        <v/>
      </c>
      <c r="K72" s="448"/>
      <c r="L72" s="424" t="str">
        <f t="shared" si="19"/>
        <v/>
      </c>
      <c r="T72" s="409">
        <v>63</v>
      </c>
      <c r="U72" s="426" t="str">
        <f>IF(AND(H$3=""),"",IF(ISNA(VLOOKUP(V72,'8'!$B$13:PZ$315,2,FALSE)),"",VLOOKUP(V72,'8'!$B$13:PZ$315,2,FALSE)))</f>
        <v/>
      </c>
      <c r="V72" s="427" t="str">
        <f>IF(AND(H$3=""),"",IF(AND('8'!B75=""),"",'8'!B75))</f>
        <v/>
      </c>
      <c r="W72" s="428" t="str">
        <f t="shared" si="22"/>
        <v/>
      </c>
      <c r="X72" s="466" t="str">
        <f>IF(AND(V72=""),"",IF(ISNA(VLOOKUP(V72,$AP$7:CV$94,43,FALSE)),"",VLOOKUP(V72,$AP$7:CV$94,43,FALSE)))</f>
        <v/>
      </c>
      <c r="Y72" s="466" t="str">
        <f>IF(AND(V72=""),"",IF(ISNA(VLOOKUP(V72,$AP$7:CV$94,44,FALSE)),"",VLOOKUP(V72,$AP$7:CV$94,44,FALSE)))</f>
        <v/>
      </c>
      <c r="Z72" s="466" t="str">
        <f>IF(AND(V72=""),"",IF(ISNA(VLOOKUP(V72,$AP$7:CV$94,50,FALSE)),"",VLOOKUP(V72,$AP$7:CV$94,50,FALSE)))</f>
        <v/>
      </c>
      <c r="AA72" s="466" t="str">
        <f>IF(AND(V72=""),"",IF(ISNA(VLOOKUP(V72,$AP$7:CV$94,51,FALSE)),"",VLOOKUP(V72,$AP$7:CV$94,51,FALSE)))</f>
        <v/>
      </c>
      <c r="AB72" s="466" t="str">
        <f>IF(AND(V72=""),"",IF(ISNA(VLOOKUP(V72,$AP$7:CV$94,57,FALSE)),"",VLOOKUP(V72,$AP$7:CV$94,57,FALSE)))</f>
        <v/>
      </c>
      <c r="AC72" s="466" t="str">
        <f>IF(AND(V72=""),"",IF(ISNA(VLOOKUP(V72,$AP$7:CV$94,58,FALSE)),"",VLOOKUP(V72,$AP$7:CV$94,58,FALSE)))</f>
        <v/>
      </c>
      <c r="AD72" s="427"/>
      <c r="AG72" s="50" t="str">
        <f t="shared" ref="AG72:AG91" si="44">IF(AND(AH72=""),"",SUM(AH72+AI72))</f>
        <v/>
      </c>
      <c r="AH72" s="50" t="str">
        <f t="shared" ref="AH72:AH94" si="45">IF(AND(K72=""),"",K72)</f>
        <v/>
      </c>
      <c r="AI72" s="313" t="str">
        <f t="shared" si="20"/>
        <v/>
      </c>
      <c r="AM72" s="313" t="str">
        <f t="shared" ref="AM72:AM90" si="46">IF(B72="","",IF(I72&gt;95,"20",IF(I72&gt;90,"19",IF(I72&gt;85,"18",IF(I72&gt;80,"17",IF(I72&gt;75,"16",IF(I72&gt;70,"15",IF(I72&gt;65,"14",IF(I72&gt;60,"13",IF(I72&gt;55,"12",IF(I72&gt;50,"11",IF(I72&gt;45,"10",IF(I72&gt;40,"9",IF(I72&gt;35,"8",IF(I72&gt;30,"7",IF(I72&gt;25,"6",IF(I72&gt;20,"5",IF(I72&gt;15,"4",IF(I72&gt;10,"3",IF(I72&gt;5,"2",IF(I72&gt;1,"1",IF(I72&lt;1,"0"))))))))))))))))))))))</f>
        <v/>
      </c>
      <c r="AO72" s="409">
        <v>66</v>
      </c>
      <c r="AP72" s="397"/>
      <c r="AQ72" s="93" t="str">
        <f>IF(ISNA(VLOOKUP($AP72,'8'!$B$13:PZ$315,8,FALSE)),"",VLOOKUP($AP72,'8'!$B$13:PZ$315,8,FALSE))</f>
        <v/>
      </c>
      <c r="AR72" s="93" t="str">
        <f>IF(ISNA(VLOOKUP($AP72,'8'!$B$13:QA$315,12,FALSE)),"",VLOOKUP($AP72,'8'!$B$13:QA$315,12,FALSE))</f>
        <v/>
      </c>
      <c r="AS72" s="93" t="str">
        <f>IF(ISNA(VLOOKUP($AP72,'8'!$B$13:QB$315,16,FALSE)),"",VLOOKUP($AP72,'8'!$B$13:QB$315,16,FALSE))</f>
        <v/>
      </c>
      <c r="AT72" s="93" t="str">
        <f>IF(ISNA(VLOOKUP($AP72,'8'!$B$13:QC$315,20,FALSE)),"",VLOOKUP($AP72,'8'!$B$13:QC$315,20,FALSE))</f>
        <v/>
      </c>
      <c r="AU72" s="93" t="str">
        <f t="shared" si="12"/>
        <v/>
      </c>
      <c r="AV72" s="409">
        <v>66</v>
      </c>
      <c r="AW72" s="93" t="str">
        <f>IF(ISNA(VLOOKUP($AP72,'8'!$B$13:QF$315,33,FALSE)),"",VLOOKUP($AP72,'8'!$B$13:QF$315,33,FALSE))</f>
        <v/>
      </c>
      <c r="AX72" s="93" t="str">
        <f>IF(ISNA(VLOOKUP($AP72,'8'!$B$13:QG$315,37,FALSE)),"",VLOOKUP($AP72,'8'!$B$13:QG$315,37,FALSE))</f>
        <v/>
      </c>
      <c r="AY72" s="93" t="str">
        <f>IF(ISNA(VLOOKUP($AP72,'8'!$B$13:QH$315,41,FALSE)),"",VLOOKUP($AP72,'8'!$B$13:QH$315,41,FALSE))</f>
        <v/>
      </c>
      <c r="AZ72" s="93" t="str">
        <f>IF(ISNA(VLOOKUP($AP72,'8'!$B$13:QI$315,45,FALSE)),"",VLOOKUP($AP72,'8'!$B$13:QI$315,45,FALSE))</f>
        <v/>
      </c>
      <c r="BA72" s="93" t="str">
        <f t="shared" si="13"/>
        <v/>
      </c>
      <c r="BB72" s="409">
        <v>66</v>
      </c>
      <c r="BC72" s="93" t="str">
        <f>IF(ISNA(VLOOKUP($AP72,'8'!$B$13:QL$315,58,FALSE)),"",VLOOKUP($AP72,'8'!$B$13:QL$315,58,FALSE))</f>
        <v/>
      </c>
      <c r="BD72" s="93" t="str">
        <f>IF(ISNA(VLOOKUP($AP72,'8'!$B$13:QM$315,62,FALSE)),"",VLOOKUP($AP72,'8'!$B$13:QM$315,62,FALSE))</f>
        <v/>
      </c>
      <c r="BE72" s="93" t="str">
        <f>IF(ISNA(VLOOKUP($AP72,'8'!$B$13:QN$315,66,FALSE)),"",VLOOKUP($AP72,'8'!$B$13:QN$315,66,FALSE))</f>
        <v/>
      </c>
      <c r="BF72" s="93" t="str">
        <f>IF(ISNA(VLOOKUP($AP72,'8'!$B$13:QO$315,70,FALSE)),"",VLOOKUP($AP72,'8'!$B$13:QO$315,70,FALSE))</f>
        <v/>
      </c>
      <c r="BG72" s="93" t="str">
        <f t="shared" si="14"/>
        <v/>
      </c>
      <c r="BH72" s="409">
        <v>66</v>
      </c>
      <c r="BI72" s="93" t="str">
        <f>IF(ISNA(VLOOKUP($AP72,'8'!$B$13:QR$315,83,FALSE)),"",VLOOKUP($AP72,'8'!$B$13:QR$315,83,FALSE))</f>
        <v/>
      </c>
      <c r="BJ72" s="93" t="str">
        <f>IF(ISNA(VLOOKUP($AP72,'8'!$B$13:QS$315,87,FALSE)),"",VLOOKUP($AP72,'8'!$B$13:QS$315,87,FALSE))</f>
        <v/>
      </c>
      <c r="BK72" s="93" t="str">
        <f>IF(ISNA(VLOOKUP($AP72,'8'!$B$13:QT$315,91,FALSE)),"",VLOOKUP($AP72,'8'!$B$13:QT$315,91,FALSE))</f>
        <v/>
      </c>
      <c r="BL72" s="93" t="str">
        <f>IF(ISNA(VLOOKUP($AP72,'8'!$B$13:QU$315,95,FALSE)),"",VLOOKUP($AP72,'8'!$B$13:QU$315,95,FALSE))</f>
        <v/>
      </c>
      <c r="BM72" s="93" t="str">
        <f t="shared" si="15"/>
        <v/>
      </c>
      <c r="BN72" s="409">
        <v>66</v>
      </c>
      <c r="BO72" s="93" t="str">
        <f>IF(ISNA(VLOOKUP($AP72,'8'!$B$13:QY$315,108,FALSE)),"",VLOOKUP($AP72,'8'!$B$13:QY$315,108,FALSE))</f>
        <v/>
      </c>
      <c r="BP72" s="93" t="str">
        <f>IF(ISNA(VLOOKUP($AP72,'8'!$B$13:QZ$315,112,FALSE)),"",VLOOKUP($AP72,'8'!$B$13:QZ$315,112,FALSE))</f>
        <v/>
      </c>
      <c r="BQ72" s="93" t="str">
        <f>IF(ISNA(VLOOKUP($AP72,'8'!$B$13:RA$315,116,FALSE)),"",VLOOKUP($AP72,'8'!$B$13:RA$315,116,FALSE))</f>
        <v/>
      </c>
      <c r="BR72" s="93" t="str">
        <f>IF(ISNA(VLOOKUP($AP72,'8'!$B$13:RB$315,120,FALSE)),"",VLOOKUP($AP72,'8'!$B$13:RB$315,120,FALSE))</f>
        <v/>
      </c>
      <c r="BS72" s="93" t="str">
        <f t="shared" si="16"/>
        <v/>
      </c>
      <c r="BT72" s="409">
        <v>66</v>
      </c>
      <c r="BU72" s="93" t="str">
        <f>IF(ISNA(VLOOKUP($AP72,'8'!$B$13:RE$315,133,FALSE)),"",VLOOKUP($AP72,'8'!$B$13:RE$315,133,FALSE))</f>
        <v/>
      </c>
      <c r="BV72" s="93" t="str">
        <f>IF(ISNA(VLOOKUP($AP72,'8'!$B$13:RF$315,137,FALSE)),"",VLOOKUP($AP72,'8'!$B$13:RF$315,137,FALSE))</f>
        <v/>
      </c>
      <c r="BW72" s="93" t="str">
        <f>IF(ISNA(VLOOKUP($AP72,'8'!$B$13:RG$315,141,FALSE)),"",VLOOKUP($AP72,'8'!$B$13:RG$315,141,FALSE))</f>
        <v/>
      </c>
      <c r="BX72" s="93" t="str">
        <f>IF(ISNA(VLOOKUP($AP72,'8'!$B$13:RH$315,145,FALSE)),"",VLOOKUP($AP72,'8'!$B$13:RH$315,145,FALSE))</f>
        <v/>
      </c>
      <c r="BY72" s="93" t="str">
        <f t="shared" si="17"/>
        <v/>
      </c>
      <c r="BZ72" s="98"/>
      <c r="CA72" s="93" t="str">
        <f>IF(ISNA(VLOOKUP($AP72,'8'!$B$13:RE$315,155,FALSE)),"",VLOOKUP($AP72,'8'!$B$13:RE$315,155,FALSE))</f>
        <v/>
      </c>
      <c r="CB72" s="93" t="str">
        <f>IF(ISNA(VLOOKUP($AP72,'8'!$B$13:RF$315,156,FALSE)),"",VLOOKUP($AP72,'8'!$B$13:RF$315,156,FALSE))</f>
        <v/>
      </c>
      <c r="CC72" s="93" t="str">
        <f>IF(ISNA(VLOOKUP($AP72,'8'!$B$13:RG$315,157,FALSE)),"",VLOOKUP($AP72,'8'!$B$13:RG$315,157,FALSE))</f>
        <v/>
      </c>
      <c r="CD72" s="93" t="str">
        <f>IF(ISNA(VLOOKUP($AP72,'8'!$B$13:RH$315,158,FALSE)),"",VLOOKUP($AP72,'8'!$B$13:RH$315,158,FALSE))</f>
        <v/>
      </c>
      <c r="CE72" s="93" t="str">
        <f>IF(ISNA(VLOOKUP($AP72,'8'!$B$13:RI$315,159,FALSE)),"",VLOOKUP($AP72,'8'!$B$13:RI$315,159,FALSE))</f>
        <v/>
      </c>
      <c r="CF72" s="93" t="str">
        <f>IF(ISNA(VLOOKUP($AP72,'8'!$B$13:RJ$315,160,FALSE)),"",VLOOKUP($AP72,'8'!$B$13:RJ$315,160,FALSE))</f>
        <v/>
      </c>
      <c r="CG72" s="93" t="str">
        <f>IF(ISNA(VLOOKUP($AP72,'8'!$B$13:RK$315,161,FALSE)),"",VLOOKUP($AP72,'8'!$B$13:RK$315,161,FALSE))</f>
        <v/>
      </c>
      <c r="CH72" s="93" t="str">
        <f>IF(ISNA(VLOOKUP($AP72,'8'!$B$13:RK$315,162,FALSE)),"",VLOOKUP($AP72,'8'!$B$13:RK$315,162,FALSE))</f>
        <v/>
      </c>
      <c r="CI72" s="93" t="str">
        <f>IF(ISNA(VLOOKUP($AP72,'8'!$B$13:RL$315,163,FALSE)),"",VLOOKUP($AP72,'8'!$B$13:RL$315,163,FALSE))</f>
        <v/>
      </c>
      <c r="CJ72" s="93" t="str">
        <f>IF(ISNA(VLOOKUP($AP72,'8'!$B$13:RM$315,164,FALSE)),"",VLOOKUP($AP72,'8'!$B$13:RM$315,164,FALSE))</f>
        <v/>
      </c>
      <c r="CK72" s="93" t="str">
        <f>IF(ISNA(VLOOKUP($AP72,'8'!$B$13:RN$315,165,FALSE)),"",VLOOKUP($AP72,'8'!$B$13:RN$315,165,FALSE))</f>
        <v/>
      </c>
      <c r="CL72" s="93" t="str">
        <f>IF(ISNA(VLOOKUP($AP72,'8'!$B$13:RO$315,166,FALSE)),"",VLOOKUP($AP72,'8'!$B$13:RO$315,166,FALSE))</f>
        <v/>
      </c>
      <c r="CM72" s="93" t="str">
        <f>IF(ISNA(VLOOKUP($AP72,'8'!$B$13:RP$315,167,FALSE)),"",VLOOKUP($AP72,'8'!$B$13:RP$315,167,FALSE))</f>
        <v/>
      </c>
      <c r="CN72" s="93" t="str">
        <f>IF(ISNA(VLOOKUP($AP72,'8'!$B$13:RQ$315,168,FALSE)),"",VLOOKUP($AP72,'8'!$B$13:RQ$315,168,FALSE))</f>
        <v/>
      </c>
      <c r="CO72" s="93" t="str">
        <f>IF(ISNA(VLOOKUP($AP72,'8'!$B$13:RR$315,169,FALSE)),"",VLOOKUP($AP72,'8'!$B$13:RR$315,169,FALSE))</f>
        <v/>
      </c>
      <c r="CP72" s="93" t="str">
        <f>IF(ISNA(VLOOKUP($AP72,'8'!$B$13:RS$315,170,FALSE)),"",VLOOKUP($AP72,'8'!$B$13:RS$315,170,FALSE))</f>
        <v/>
      </c>
      <c r="CQ72" s="93" t="str">
        <f>IF(ISNA(VLOOKUP($AP72,'8'!$B$13:RT$315,171,FALSE)),"",VLOOKUP($AP72,'8'!$B$13:RT$315,171,FALSE))</f>
        <v/>
      </c>
      <c r="CR72" s="93" t="str">
        <f>IF(ISNA(VLOOKUP($AP72,'8'!$B$13:RU$315,172,FALSE)),"",VLOOKUP($AP72,'8'!$B$13:RU$315,172,FALSE))</f>
        <v/>
      </c>
      <c r="CS72" s="93" t="str">
        <f>IF(ISNA(VLOOKUP($AP72,'8'!$B$13:RV$315,173,FALSE)),"",VLOOKUP($AP72,'8'!$B$13:RV$315,173,FALSE))</f>
        <v/>
      </c>
      <c r="CT72" s="93" t="str">
        <f>IF(ISNA(VLOOKUP($AP72,'8'!$B$13:RW$375,174,FALSE)),"",VLOOKUP($AP72,'8'!$B$13:RW$375,174,FALSE))</f>
        <v/>
      </c>
      <c r="CU72" s="93" t="str">
        <f>IF(ISNA(VLOOKUP($AP72,'8'!$B$13:RX$315,175,FALSE)),"",VLOOKUP($AP72,'8'!$B$13:RX$315,175,FALSE))</f>
        <v/>
      </c>
    </row>
    <row r="73" spans="1:99" ht="16.5" customHeight="1">
      <c r="A73" s="409">
        <v>64</v>
      </c>
      <c r="B73" s="431" t="str">
        <f>IF(AND(H$3=""),"",IF(ISNA(VLOOKUP(C73,'8'!$B$13:PZ$315,2,FALSE)),"",VLOOKUP(C73,'8'!$B$13:PZ$315,2,FALSE)))</f>
        <v/>
      </c>
      <c r="C73" s="429" t="str">
        <f>IF(AND(H$3=""),"",IF(AND('8'!B76=""),"",'8'!B76))</f>
        <v/>
      </c>
      <c r="D73" s="395"/>
      <c r="E73" s="93" t="str">
        <f t="shared" ref="E73:I73" si="47">IF(AND($H$3=""),"",IF(AND($H$3="Hindi"),AQ70,IF(AND($H$3="English"),AW70,IF(AND($H$3="Maths"),BC70,IF(AND($H$3="Sanskrit"),BI70,IF(AND($H$3="Science"),BO70,IF(AND($H$3="Social Science"),BU70,"")))))))</f>
        <v/>
      </c>
      <c r="F73" s="93" t="str">
        <f t="shared" si="47"/>
        <v/>
      </c>
      <c r="G73" s="93" t="str">
        <f t="shared" si="47"/>
        <v/>
      </c>
      <c r="H73" s="93" t="str">
        <f t="shared" si="47"/>
        <v/>
      </c>
      <c r="I73" s="93" t="str">
        <f t="shared" si="47"/>
        <v/>
      </c>
      <c r="J73" s="97" t="str">
        <f t="shared" si="18"/>
        <v/>
      </c>
      <c r="K73" s="448"/>
      <c r="L73" s="424" t="str">
        <f t="shared" si="19"/>
        <v/>
      </c>
      <c r="T73" s="409">
        <v>64</v>
      </c>
      <c r="U73" s="426" t="str">
        <f>IF(AND(H$3=""),"",IF(ISNA(VLOOKUP(V73,'8'!$B$13:PZ$315,2,FALSE)),"",VLOOKUP(V73,'8'!$B$13:PZ$315,2,FALSE)))</f>
        <v/>
      </c>
      <c r="V73" s="427" t="str">
        <f>IF(AND(H$3=""),"",IF(AND('8'!B76=""),"",'8'!B76))</f>
        <v/>
      </c>
      <c r="W73" s="428" t="str">
        <f t="shared" si="22"/>
        <v/>
      </c>
      <c r="X73" s="466" t="str">
        <f>IF(AND(V73=""),"",IF(ISNA(VLOOKUP(V73,$AP$7:CV$94,43,FALSE)),"",VLOOKUP(V73,$AP$7:CV$94,43,FALSE)))</f>
        <v/>
      </c>
      <c r="Y73" s="466" t="str">
        <f>IF(AND(V73=""),"",IF(ISNA(VLOOKUP(V73,$AP$7:CV$94,44,FALSE)),"",VLOOKUP(V73,$AP$7:CV$94,44,FALSE)))</f>
        <v/>
      </c>
      <c r="Z73" s="466" t="str">
        <f>IF(AND(V73=""),"",IF(ISNA(VLOOKUP(V73,$AP$7:CV$94,50,FALSE)),"",VLOOKUP(V73,$AP$7:CV$94,50,FALSE)))</f>
        <v/>
      </c>
      <c r="AA73" s="466" t="str">
        <f>IF(AND(V73=""),"",IF(ISNA(VLOOKUP(V73,$AP$7:CV$94,51,FALSE)),"",VLOOKUP(V73,$AP$7:CV$94,51,FALSE)))</f>
        <v/>
      </c>
      <c r="AB73" s="466" t="str">
        <f>IF(AND(V73=""),"",IF(ISNA(VLOOKUP(V73,$AP$7:CV$94,57,FALSE)),"",VLOOKUP(V73,$AP$7:CV$94,57,FALSE)))</f>
        <v/>
      </c>
      <c r="AC73" s="466" t="str">
        <f>IF(AND(V73=""),"",IF(ISNA(VLOOKUP(V73,$AP$7:CV$94,58,FALSE)),"",VLOOKUP(V73,$AP$7:CV$94,58,FALSE)))</f>
        <v/>
      </c>
      <c r="AD73" s="427"/>
      <c r="AG73" s="50" t="str">
        <f t="shared" si="44"/>
        <v/>
      </c>
      <c r="AH73" s="50" t="str">
        <f t="shared" si="45"/>
        <v/>
      </c>
      <c r="AI73" s="313" t="str">
        <f t="shared" si="20"/>
        <v/>
      </c>
      <c r="AM73" s="313" t="str">
        <f t="shared" si="46"/>
        <v/>
      </c>
      <c r="AO73" s="409">
        <v>67</v>
      </c>
      <c r="AP73" s="397"/>
      <c r="AQ73" s="93" t="str">
        <f>IF(ISNA(VLOOKUP($AP73,'8'!$B$13:PZ$315,8,FALSE)),"",VLOOKUP($AP73,'8'!$B$13:PZ$315,8,FALSE))</f>
        <v/>
      </c>
      <c r="AR73" s="93" t="str">
        <f>IF(ISNA(VLOOKUP($AP73,'8'!$B$13:QA$315,12,FALSE)),"",VLOOKUP($AP73,'8'!$B$13:QA$315,12,FALSE))</f>
        <v/>
      </c>
      <c r="AS73" s="93" t="str">
        <f>IF(ISNA(VLOOKUP($AP73,'8'!$B$13:QB$315,16,FALSE)),"",VLOOKUP($AP73,'8'!$B$13:QB$315,16,FALSE))</f>
        <v/>
      </c>
      <c r="AT73" s="93" t="str">
        <f>IF(ISNA(VLOOKUP($AP73,'8'!$B$13:QC$315,20,FALSE)),"",VLOOKUP($AP73,'8'!$B$13:QC$315,20,FALSE))</f>
        <v/>
      </c>
      <c r="AU73" s="93" t="str">
        <f t="shared" ref="AU73:AU89" si="48">IF(AND(AQ73="",AR73="",AS73="",AT73=""),"",SUM(AQ73+AR73+AS73+AT73))</f>
        <v/>
      </c>
      <c r="AV73" s="409">
        <v>67</v>
      </c>
      <c r="AW73" s="93" t="str">
        <f>IF(ISNA(VLOOKUP($AP73,'8'!$B$13:QF$315,33,FALSE)),"",VLOOKUP($AP73,'8'!$B$13:QF$315,33,FALSE))</f>
        <v/>
      </c>
      <c r="AX73" s="93" t="str">
        <f>IF(ISNA(VLOOKUP($AP73,'8'!$B$13:QG$315,37,FALSE)),"",VLOOKUP($AP73,'8'!$B$13:QG$315,37,FALSE))</f>
        <v/>
      </c>
      <c r="AY73" s="93" t="str">
        <f>IF(ISNA(VLOOKUP($AP73,'8'!$B$13:QH$315,41,FALSE)),"",VLOOKUP($AP73,'8'!$B$13:QH$315,41,FALSE))</f>
        <v/>
      </c>
      <c r="AZ73" s="93" t="str">
        <f>IF(ISNA(VLOOKUP($AP73,'8'!$B$13:QI$315,45,FALSE)),"",VLOOKUP($AP73,'8'!$B$13:QI$315,45,FALSE))</f>
        <v/>
      </c>
      <c r="BA73" s="93" t="str">
        <f t="shared" ref="BA73:BA89" si="49">IF(AND(AW73="",AX73="",AY73="",AZ73=""),"",SUM(AW73+AX73+AY73+AZ73))</f>
        <v/>
      </c>
      <c r="BB73" s="409">
        <v>67</v>
      </c>
      <c r="BC73" s="93" t="str">
        <f>IF(ISNA(VLOOKUP($AP73,'8'!$B$13:QL$315,58,FALSE)),"",VLOOKUP($AP73,'8'!$B$13:QL$315,58,FALSE))</f>
        <v/>
      </c>
      <c r="BD73" s="93" t="str">
        <f>IF(ISNA(VLOOKUP($AP73,'8'!$B$13:QM$315,62,FALSE)),"",VLOOKUP($AP73,'8'!$B$13:QM$315,62,FALSE))</f>
        <v/>
      </c>
      <c r="BE73" s="93" t="str">
        <f>IF(ISNA(VLOOKUP($AP73,'8'!$B$13:QN$315,66,FALSE)),"",VLOOKUP($AP73,'8'!$B$13:QN$315,66,FALSE))</f>
        <v/>
      </c>
      <c r="BF73" s="93" t="str">
        <f>IF(ISNA(VLOOKUP($AP73,'8'!$B$13:QO$315,70,FALSE)),"",VLOOKUP($AP73,'8'!$B$13:QO$315,70,FALSE))</f>
        <v/>
      </c>
      <c r="BG73" s="93" t="str">
        <f t="shared" ref="BG73:BG89" si="50">IF(AND(BC73="",BD73="",BE73="",BF73=""),"",SUM(BC73+BD73+BE73+BF73))</f>
        <v/>
      </c>
      <c r="BH73" s="409">
        <v>67</v>
      </c>
      <c r="BI73" s="93" t="str">
        <f>IF(ISNA(VLOOKUP($AP73,'8'!$B$13:QR$315,83,FALSE)),"",VLOOKUP($AP73,'8'!$B$13:QR$315,83,FALSE))</f>
        <v/>
      </c>
      <c r="BJ73" s="93" t="str">
        <f>IF(ISNA(VLOOKUP($AP73,'8'!$B$13:QS$315,87,FALSE)),"",VLOOKUP($AP73,'8'!$B$13:QS$315,87,FALSE))</f>
        <v/>
      </c>
      <c r="BK73" s="93" t="str">
        <f>IF(ISNA(VLOOKUP($AP73,'8'!$B$13:QT$315,91,FALSE)),"",VLOOKUP($AP73,'8'!$B$13:QT$315,91,FALSE))</f>
        <v/>
      </c>
      <c r="BL73" s="93" t="str">
        <f>IF(ISNA(VLOOKUP($AP73,'8'!$B$13:QU$315,95,FALSE)),"",VLOOKUP($AP73,'8'!$B$13:QU$315,95,FALSE))</f>
        <v/>
      </c>
      <c r="BM73" s="93" t="str">
        <f t="shared" ref="BM73:BM89" si="51">IF(AND(BI73="",BJ73="",BK73="",BL73=""),"",SUM(BI73+BJ73+BK73+BL73))</f>
        <v/>
      </c>
      <c r="BN73" s="409">
        <v>67</v>
      </c>
      <c r="BO73" s="93" t="str">
        <f>IF(ISNA(VLOOKUP($AP73,'8'!$B$13:QY$315,108,FALSE)),"",VLOOKUP($AP73,'8'!$B$13:QY$315,108,FALSE))</f>
        <v/>
      </c>
      <c r="BP73" s="93" t="str">
        <f>IF(ISNA(VLOOKUP($AP73,'8'!$B$13:QZ$315,112,FALSE)),"",VLOOKUP($AP73,'8'!$B$13:QZ$315,112,FALSE))</f>
        <v/>
      </c>
      <c r="BQ73" s="93" t="str">
        <f>IF(ISNA(VLOOKUP($AP73,'8'!$B$13:RA$315,116,FALSE)),"",VLOOKUP($AP73,'8'!$B$13:RA$315,116,FALSE))</f>
        <v/>
      </c>
      <c r="BR73" s="93" t="str">
        <f>IF(ISNA(VLOOKUP($AP73,'8'!$B$13:RB$315,120,FALSE)),"",VLOOKUP($AP73,'8'!$B$13:RB$315,120,FALSE))</f>
        <v/>
      </c>
      <c r="BS73" s="93" t="str">
        <f t="shared" ref="BS73:BS89" si="52">IF(AND(BO73="",BP73="",BQ73="",BR73=""),"",SUM(BO73+BP73+BQ73+BR73))</f>
        <v/>
      </c>
      <c r="BT73" s="409">
        <v>67</v>
      </c>
      <c r="BU73" s="93" t="str">
        <f>IF(ISNA(VLOOKUP($AP73,'8'!$B$13:RE$315,133,FALSE)),"",VLOOKUP($AP73,'8'!$B$13:RE$315,133,FALSE))</f>
        <v/>
      </c>
      <c r="BV73" s="93" t="str">
        <f>IF(ISNA(VLOOKUP($AP73,'8'!$B$13:RF$315,137,FALSE)),"",VLOOKUP($AP73,'8'!$B$13:RF$315,137,FALSE))</f>
        <v/>
      </c>
      <c r="BW73" s="93" t="str">
        <f>IF(ISNA(VLOOKUP($AP73,'8'!$B$13:RG$315,141,FALSE)),"",VLOOKUP($AP73,'8'!$B$13:RG$315,141,FALSE))</f>
        <v/>
      </c>
      <c r="BX73" s="93" t="str">
        <f>IF(ISNA(VLOOKUP($AP73,'8'!$B$13:RH$315,145,FALSE)),"",VLOOKUP($AP73,'8'!$B$13:RH$315,145,FALSE))</f>
        <v/>
      </c>
      <c r="BY73" s="93" t="str">
        <f t="shared" ref="BY73:BY89" si="53">IF(AND(BU73="",BV73="",BW73="",BX73=""),"",SUM(BU73+BV73+BW73+BX73))</f>
        <v/>
      </c>
      <c r="BZ73" s="98"/>
      <c r="CA73" s="93" t="str">
        <f>IF(ISNA(VLOOKUP($AP73,'8'!$B$13:RE$315,155,FALSE)),"",VLOOKUP($AP73,'8'!$B$13:RE$315,155,FALSE))</f>
        <v/>
      </c>
      <c r="CB73" s="93" t="str">
        <f>IF(ISNA(VLOOKUP($AP73,'8'!$B$13:RF$315,156,FALSE)),"",VLOOKUP($AP73,'8'!$B$13:RF$315,156,FALSE))</f>
        <v/>
      </c>
      <c r="CC73" s="93" t="str">
        <f>IF(ISNA(VLOOKUP($AP73,'8'!$B$13:RG$315,157,FALSE)),"",VLOOKUP($AP73,'8'!$B$13:RG$315,157,FALSE))</f>
        <v/>
      </c>
      <c r="CD73" s="93" t="str">
        <f>IF(ISNA(VLOOKUP($AP73,'8'!$B$13:RH$315,158,FALSE)),"",VLOOKUP($AP73,'8'!$B$13:RH$315,158,FALSE))</f>
        <v/>
      </c>
      <c r="CE73" s="93" t="str">
        <f>IF(ISNA(VLOOKUP($AP73,'8'!$B$13:RI$315,159,FALSE)),"",VLOOKUP($AP73,'8'!$B$13:RI$315,159,FALSE))</f>
        <v/>
      </c>
      <c r="CF73" s="93" t="str">
        <f>IF(ISNA(VLOOKUP($AP73,'8'!$B$13:RJ$315,160,FALSE)),"",VLOOKUP($AP73,'8'!$B$13:RJ$315,160,FALSE))</f>
        <v/>
      </c>
      <c r="CG73" s="93" t="str">
        <f>IF(ISNA(VLOOKUP($AP73,'8'!$B$13:RK$315,161,FALSE)),"",VLOOKUP($AP73,'8'!$B$13:RK$315,161,FALSE))</f>
        <v/>
      </c>
      <c r="CH73" s="93" t="str">
        <f>IF(ISNA(VLOOKUP($AP73,'8'!$B$13:RK$315,162,FALSE)),"",VLOOKUP($AP73,'8'!$B$13:RK$315,162,FALSE))</f>
        <v/>
      </c>
      <c r="CI73" s="93" t="str">
        <f>IF(ISNA(VLOOKUP($AP73,'8'!$B$13:RL$315,163,FALSE)),"",VLOOKUP($AP73,'8'!$B$13:RL$315,163,FALSE))</f>
        <v/>
      </c>
      <c r="CJ73" s="93" t="str">
        <f>IF(ISNA(VLOOKUP($AP73,'8'!$B$13:RM$315,164,FALSE)),"",VLOOKUP($AP73,'8'!$B$13:RM$315,164,FALSE))</f>
        <v/>
      </c>
      <c r="CK73" s="93" t="str">
        <f>IF(ISNA(VLOOKUP($AP73,'8'!$B$13:RN$315,165,FALSE)),"",VLOOKUP($AP73,'8'!$B$13:RN$315,165,FALSE))</f>
        <v/>
      </c>
      <c r="CL73" s="93" t="str">
        <f>IF(ISNA(VLOOKUP($AP73,'8'!$B$13:RO$315,166,FALSE)),"",VLOOKUP($AP73,'8'!$B$13:RO$315,166,FALSE))</f>
        <v/>
      </c>
      <c r="CM73" s="93" t="str">
        <f>IF(ISNA(VLOOKUP($AP73,'8'!$B$13:RP$315,167,FALSE)),"",VLOOKUP($AP73,'8'!$B$13:RP$315,167,FALSE))</f>
        <v/>
      </c>
      <c r="CN73" s="93" t="str">
        <f>IF(ISNA(VLOOKUP($AP73,'8'!$B$13:RQ$315,168,FALSE)),"",VLOOKUP($AP73,'8'!$B$13:RQ$315,168,FALSE))</f>
        <v/>
      </c>
      <c r="CO73" s="93" t="str">
        <f>IF(ISNA(VLOOKUP($AP73,'8'!$B$13:RR$315,169,FALSE)),"",VLOOKUP($AP73,'8'!$B$13:RR$315,169,FALSE))</f>
        <v/>
      </c>
      <c r="CP73" s="93" t="str">
        <f>IF(ISNA(VLOOKUP($AP73,'8'!$B$13:RS$315,170,FALSE)),"",VLOOKUP($AP73,'8'!$B$13:RS$315,170,FALSE))</f>
        <v/>
      </c>
      <c r="CQ73" s="93" t="str">
        <f>IF(ISNA(VLOOKUP($AP73,'8'!$B$13:RT$315,171,FALSE)),"",VLOOKUP($AP73,'8'!$B$13:RT$315,171,FALSE))</f>
        <v/>
      </c>
      <c r="CR73" s="93" t="str">
        <f>IF(ISNA(VLOOKUP($AP73,'8'!$B$13:RU$315,172,FALSE)),"",VLOOKUP($AP73,'8'!$B$13:RU$315,172,FALSE))</f>
        <v/>
      </c>
      <c r="CS73" s="93" t="str">
        <f>IF(ISNA(VLOOKUP($AP73,'8'!$B$13:RV$315,173,FALSE)),"",VLOOKUP($AP73,'8'!$B$13:RV$315,173,FALSE))</f>
        <v/>
      </c>
      <c r="CT73" s="93" t="str">
        <f>IF(ISNA(VLOOKUP($AP73,'8'!$B$13:RW$375,174,FALSE)),"",VLOOKUP($AP73,'8'!$B$13:RW$375,174,FALSE))</f>
        <v/>
      </c>
      <c r="CU73" s="93" t="str">
        <f>IF(ISNA(VLOOKUP($AP73,'8'!$B$13:RX$315,175,FALSE)),"",VLOOKUP($AP73,'8'!$B$13:RX$315,175,FALSE))</f>
        <v/>
      </c>
    </row>
    <row r="74" spans="1:99" ht="16.5" customHeight="1">
      <c r="A74" s="409">
        <v>65</v>
      </c>
      <c r="B74" s="431" t="str">
        <f>IF(AND(H$3=""),"",IF(ISNA(VLOOKUP(C74,'8'!$B$13:PZ$315,2,FALSE)),"",VLOOKUP(C74,'8'!$B$13:PZ$315,2,FALSE)))</f>
        <v/>
      </c>
      <c r="C74" s="429" t="str">
        <f>IF(AND(H$3=""),"",IF(AND('8'!B77=""),"",'8'!B77))</f>
        <v/>
      </c>
      <c r="D74" s="395"/>
      <c r="E74" s="93" t="str">
        <f t="shared" ref="E74:I74" si="54">IF(AND($H$3=""),"",IF(AND($H$3="Hindi"),AQ71,IF(AND($H$3="English"),AW71,IF(AND($H$3="Maths"),BC71,IF(AND($H$3="Sanskrit"),BI71,IF(AND($H$3="Science"),BO71,IF(AND($H$3="Social Science"),BU71,"")))))))</f>
        <v/>
      </c>
      <c r="F74" s="93" t="str">
        <f t="shared" si="54"/>
        <v/>
      </c>
      <c r="G74" s="93" t="str">
        <f t="shared" si="54"/>
        <v/>
      </c>
      <c r="H74" s="93" t="str">
        <f t="shared" si="54"/>
        <v/>
      </c>
      <c r="I74" s="93" t="str">
        <f t="shared" si="54"/>
        <v/>
      </c>
      <c r="J74" s="97" t="str">
        <f t="shared" si="18"/>
        <v/>
      </c>
      <c r="K74" s="448"/>
      <c r="L74" s="424" t="str">
        <f t="shared" si="19"/>
        <v/>
      </c>
      <c r="T74" s="409">
        <v>65</v>
      </c>
      <c r="U74" s="426" t="str">
        <f>IF(AND(H$3=""),"",IF(ISNA(VLOOKUP(V74,'8'!$B$13:PZ$315,2,FALSE)),"",VLOOKUP(V74,'8'!$B$13:PZ$315,2,FALSE)))</f>
        <v/>
      </c>
      <c r="V74" s="427" t="str">
        <f>IF(AND(H$3=""),"",IF(AND('8'!B77=""),"",'8'!B77))</f>
        <v/>
      </c>
      <c r="W74" s="428" t="str">
        <f t="shared" si="22"/>
        <v/>
      </c>
      <c r="X74" s="466" t="str">
        <f>IF(AND(V74=""),"",IF(ISNA(VLOOKUP(V74,$AP$7:CV$94,43,FALSE)),"",VLOOKUP(V74,$AP$7:CV$94,43,FALSE)))</f>
        <v/>
      </c>
      <c r="Y74" s="466" t="str">
        <f>IF(AND(V74=""),"",IF(ISNA(VLOOKUP(V74,$AP$7:CV$94,44,FALSE)),"",VLOOKUP(V74,$AP$7:CV$94,44,FALSE)))</f>
        <v/>
      </c>
      <c r="Z74" s="466" t="str">
        <f>IF(AND(V74=""),"",IF(ISNA(VLOOKUP(V74,$AP$7:CV$94,50,FALSE)),"",VLOOKUP(V74,$AP$7:CV$94,50,FALSE)))</f>
        <v/>
      </c>
      <c r="AA74" s="466" t="str">
        <f>IF(AND(V74=""),"",IF(ISNA(VLOOKUP(V74,$AP$7:CV$94,51,FALSE)),"",VLOOKUP(V74,$AP$7:CV$94,51,FALSE)))</f>
        <v/>
      </c>
      <c r="AB74" s="466" t="str">
        <f>IF(AND(V74=""),"",IF(ISNA(VLOOKUP(V74,$AP$7:CV$94,57,FALSE)),"",VLOOKUP(V74,$AP$7:CV$94,57,FALSE)))</f>
        <v/>
      </c>
      <c r="AC74" s="466" t="str">
        <f>IF(AND(V74=""),"",IF(ISNA(VLOOKUP(V74,$AP$7:CV$94,58,FALSE)),"",VLOOKUP(V74,$AP$7:CV$94,58,FALSE)))</f>
        <v/>
      </c>
      <c r="AD74" s="427"/>
      <c r="AG74" s="50" t="str">
        <f t="shared" si="44"/>
        <v/>
      </c>
      <c r="AH74" s="50" t="str">
        <f t="shared" si="45"/>
        <v/>
      </c>
      <c r="AI74" s="313" t="str">
        <f t="shared" si="20"/>
        <v/>
      </c>
      <c r="AM74" s="313" t="str">
        <f t="shared" si="46"/>
        <v/>
      </c>
      <c r="AO74" s="409">
        <v>68</v>
      </c>
      <c r="AP74" s="397"/>
      <c r="AQ74" s="93" t="str">
        <f>IF(ISNA(VLOOKUP($AP74,'8'!$B$13:PZ$315,8,FALSE)),"",VLOOKUP($AP74,'8'!$B$13:PZ$315,8,FALSE))</f>
        <v/>
      </c>
      <c r="AR74" s="93" t="str">
        <f>IF(ISNA(VLOOKUP($AP74,'8'!$B$13:QA$315,12,FALSE)),"",VLOOKUP($AP74,'8'!$B$13:QA$315,12,FALSE))</f>
        <v/>
      </c>
      <c r="AS74" s="93" t="str">
        <f>IF(ISNA(VLOOKUP($AP74,'8'!$B$13:QB$315,16,FALSE)),"",VLOOKUP($AP74,'8'!$B$13:QB$315,16,FALSE))</f>
        <v/>
      </c>
      <c r="AT74" s="93" t="str">
        <f>IF(ISNA(VLOOKUP($AP74,'8'!$B$13:QC$315,20,FALSE)),"",VLOOKUP($AP74,'8'!$B$13:QC$315,20,FALSE))</f>
        <v/>
      </c>
      <c r="AU74" s="93" t="str">
        <f t="shared" si="48"/>
        <v/>
      </c>
      <c r="AV74" s="409">
        <v>68</v>
      </c>
      <c r="AW74" s="93" t="str">
        <f>IF(ISNA(VLOOKUP($AP74,'8'!$B$13:QF$315,33,FALSE)),"",VLOOKUP($AP74,'8'!$B$13:QF$315,33,FALSE))</f>
        <v/>
      </c>
      <c r="AX74" s="93" t="str">
        <f>IF(ISNA(VLOOKUP($AP74,'8'!$B$13:QG$315,37,FALSE)),"",VLOOKUP($AP74,'8'!$B$13:QG$315,37,FALSE))</f>
        <v/>
      </c>
      <c r="AY74" s="93" t="str">
        <f>IF(ISNA(VLOOKUP($AP74,'8'!$B$13:QH$315,41,FALSE)),"",VLOOKUP($AP74,'8'!$B$13:QH$315,41,FALSE))</f>
        <v/>
      </c>
      <c r="AZ74" s="93" t="str">
        <f>IF(ISNA(VLOOKUP($AP74,'8'!$B$13:QI$315,45,FALSE)),"",VLOOKUP($AP74,'8'!$B$13:QI$315,45,FALSE))</f>
        <v/>
      </c>
      <c r="BA74" s="93" t="str">
        <f t="shared" si="49"/>
        <v/>
      </c>
      <c r="BB74" s="409">
        <v>68</v>
      </c>
      <c r="BC74" s="93" t="str">
        <f>IF(ISNA(VLOOKUP($AP74,'8'!$B$13:QL$315,58,FALSE)),"",VLOOKUP($AP74,'8'!$B$13:QL$315,58,FALSE))</f>
        <v/>
      </c>
      <c r="BD74" s="93" t="str">
        <f>IF(ISNA(VLOOKUP($AP74,'8'!$B$13:QM$315,62,FALSE)),"",VLOOKUP($AP74,'8'!$B$13:QM$315,62,FALSE))</f>
        <v/>
      </c>
      <c r="BE74" s="93" t="str">
        <f>IF(ISNA(VLOOKUP($AP74,'8'!$B$13:QN$315,66,FALSE)),"",VLOOKUP($AP74,'8'!$B$13:QN$315,66,FALSE))</f>
        <v/>
      </c>
      <c r="BF74" s="93" t="str">
        <f>IF(ISNA(VLOOKUP($AP74,'8'!$B$13:QO$315,70,FALSE)),"",VLOOKUP($AP74,'8'!$B$13:QO$315,70,FALSE))</f>
        <v/>
      </c>
      <c r="BG74" s="93" t="str">
        <f t="shared" si="50"/>
        <v/>
      </c>
      <c r="BH74" s="409">
        <v>68</v>
      </c>
      <c r="BI74" s="93" t="str">
        <f>IF(ISNA(VLOOKUP($AP74,'8'!$B$13:QR$315,83,FALSE)),"",VLOOKUP($AP74,'8'!$B$13:QR$315,83,FALSE))</f>
        <v/>
      </c>
      <c r="BJ74" s="93" t="str">
        <f>IF(ISNA(VLOOKUP($AP74,'8'!$B$13:QS$315,87,FALSE)),"",VLOOKUP($AP74,'8'!$B$13:QS$315,87,FALSE))</f>
        <v/>
      </c>
      <c r="BK74" s="93" t="str">
        <f>IF(ISNA(VLOOKUP($AP74,'8'!$B$13:QT$315,91,FALSE)),"",VLOOKUP($AP74,'8'!$B$13:QT$315,91,FALSE))</f>
        <v/>
      </c>
      <c r="BL74" s="93" t="str">
        <f>IF(ISNA(VLOOKUP($AP74,'8'!$B$13:QU$315,95,FALSE)),"",VLOOKUP($AP74,'8'!$B$13:QU$315,95,FALSE))</f>
        <v/>
      </c>
      <c r="BM74" s="93" t="str">
        <f t="shared" si="51"/>
        <v/>
      </c>
      <c r="BN74" s="409">
        <v>68</v>
      </c>
      <c r="BO74" s="93" t="str">
        <f>IF(ISNA(VLOOKUP($AP74,'8'!$B$13:QY$315,108,FALSE)),"",VLOOKUP($AP74,'8'!$B$13:QY$315,108,FALSE))</f>
        <v/>
      </c>
      <c r="BP74" s="93" t="str">
        <f>IF(ISNA(VLOOKUP($AP74,'8'!$B$13:QZ$315,112,FALSE)),"",VLOOKUP($AP74,'8'!$B$13:QZ$315,112,FALSE))</f>
        <v/>
      </c>
      <c r="BQ74" s="93" t="str">
        <f>IF(ISNA(VLOOKUP($AP74,'8'!$B$13:RA$315,116,FALSE)),"",VLOOKUP($AP74,'8'!$B$13:RA$315,116,FALSE))</f>
        <v/>
      </c>
      <c r="BR74" s="93" t="str">
        <f>IF(ISNA(VLOOKUP($AP74,'8'!$B$13:RB$315,120,FALSE)),"",VLOOKUP($AP74,'8'!$B$13:RB$315,120,FALSE))</f>
        <v/>
      </c>
      <c r="BS74" s="93" t="str">
        <f t="shared" si="52"/>
        <v/>
      </c>
      <c r="BT74" s="409">
        <v>68</v>
      </c>
      <c r="BU74" s="93" t="str">
        <f>IF(ISNA(VLOOKUP($AP74,'8'!$B$13:RE$315,133,FALSE)),"",VLOOKUP($AP74,'8'!$B$13:RE$315,133,FALSE))</f>
        <v/>
      </c>
      <c r="BV74" s="93" t="str">
        <f>IF(ISNA(VLOOKUP($AP74,'8'!$B$13:RF$315,137,FALSE)),"",VLOOKUP($AP74,'8'!$B$13:RF$315,137,FALSE))</f>
        <v/>
      </c>
      <c r="BW74" s="93" t="str">
        <f>IF(ISNA(VLOOKUP($AP74,'8'!$B$13:RG$315,141,FALSE)),"",VLOOKUP($AP74,'8'!$B$13:RG$315,141,FALSE))</f>
        <v/>
      </c>
      <c r="BX74" s="93" t="str">
        <f>IF(ISNA(VLOOKUP($AP74,'8'!$B$13:RH$315,145,FALSE)),"",VLOOKUP($AP74,'8'!$B$13:RH$315,145,FALSE))</f>
        <v/>
      </c>
      <c r="BY74" s="93" t="str">
        <f t="shared" si="53"/>
        <v/>
      </c>
      <c r="BZ74" s="98"/>
      <c r="CA74" s="93" t="str">
        <f>IF(ISNA(VLOOKUP($AP74,'8'!$B$13:RE$315,155,FALSE)),"",VLOOKUP($AP74,'8'!$B$13:RE$315,155,FALSE))</f>
        <v/>
      </c>
      <c r="CB74" s="93" t="str">
        <f>IF(ISNA(VLOOKUP($AP74,'8'!$B$13:RF$315,156,FALSE)),"",VLOOKUP($AP74,'8'!$B$13:RF$315,156,FALSE))</f>
        <v/>
      </c>
      <c r="CC74" s="93" t="str">
        <f>IF(ISNA(VLOOKUP($AP74,'8'!$B$13:RG$315,157,FALSE)),"",VLOOKUP($AP74,'8'!$B$13:RG$315,157,FALSE))</f>
        <v/>
      </c>
      <c r="CD74" s="93" t="str">
        <f>IF(ISNA(VLOOKUP($AP74,'8'!$B$13:RH$315,158,FALSE)),"",VLOOKUP($AP74,'8'!$B$13:RH$315,158,FALSE))</f>
        <v/>
      </c>
      <c r="CE74" s="93" t="str">
        <f>IF(ISNA(VLOOKUP($AP74,'8'!$B$13:RI$315,159,FALSE)),"",VLOOKUP($AP74,'8'!$B$13:RI$315,159,FALSE))</f>
        <v/>
      </c>
      <c r="CF74" s="93" t="str">
        <f>IF(ISNA(VLOOKUP($AP74,'8'!$B$13:RJ$315,160,FALSE)),"",VLOOKUP($AP74,'8'!$B$13:RJ$315,160,FALSE))</f>
        <v/>
      </c>
      <c r="CG74" s="93" t="str">
        <f>IF(ISNA(VLOOKUP($AP74,'8'!$B$13:RK$315,161,FALSE)),"",VLOOKUP($AP74,'8'!$B$13:RK$315,161,FALSE))</f>
        <v/>
      </c>
      <c r="CH74" s="93" t="str">
        <f>IF(ISNA(VLOOKUP($AP74,'8'!$B$13:RK$315,162,FALSE)),"",VLOOKUP($AP74,'8'!$B$13:RK$315,162,FALSE))</f>
        <v/>
      </c>
      <c r="CI74" s="93" t="str">
        <f>IF(ISNA(VLOOKUP($AP74,'8'!$B$13:RL$315,163,FALSE)),"",VLOOKUP($AP74,'8'!$B$13:RL$315,163,FALSE))</f>
        <v/>
      </c>
      <c r="CJ74" s="93" t="str">
        <f>IF(ISNA(VLOOKUP($AP74,'8'!$B$13:RM$315,164,FALSE)),"",VLOOKUP($AP74,'8'!$B$13:RM$315,164,FALSE))</f>
        <v/>
      </c>
      <c r="CK74" s="93" t="str">
        <f>IF(ISNA(VLOOKUP($AP74,'8'!$B$13:RN$315,165,FALSE)),"",VLOOKUP($AP74,'8'!$B$13:RN$315,165,FALSE))</f>
        <v/>
      </c>
      <c r="CL74" s="93" t="str">
        <f>IF(ISNA(VLOOKUP($AP74,'8'!$B$13:RO$315,166,FALSE)),"",VLOOKUP($AP74,'8'!$B$13:RO$315,166,FALSE))</f>
        <v/>
      </c>
      <c r="CM74" s="93" t="str">
        <f>IF(ISNA(VLOOKUP($AP74,'8'!$B$13:RP$315,167,FALSE)),"",VLOOKUP($AP74,'8'!$B$13:RP$315,167,FALSE))</f>
        <v/>
      </c>
      <c r="CN74" s="93" t="str">
        <f>IF(ISNA(VLOOKUP($AP74,'8'!$B$13:RQ$315,168,FALSE)),"",VLOOKUP($AP74,'8'!$B$13:RQ$315,168,FALSE))</f>
        <v/>
      </c>
      <c r="CO74" s="93" t="str">
        <f>IF(ISNA(VLOOKUP($AP74,'8'!$B$13:RR$315,169,FALSE)),"",VLOOKUP($AP74,'8'!$B$13:RR$315,169,FALSE))</f>
        <v/>
      </c>
      <c r="CP74" s="93" t="str">
        <f>IF(ISNA(VLOOKUP($AP74,'8'!$B$13:RS$315,170,FALSE)),"",VLOOKUP($AP74,'8'!$B$13:RS$315,170,FALSE))</f>
        <v/>
      </c>
      <c r="CQ74" s="93" t="str">
        <f>IF(ISNA(VLOOKUP($AP74,'8'!$B$13:RT$315,171,FALSE)),"",VLOOKUP($AP74,'8'!$B$13:RT$315,171,FALSE))</f>
        <v/>
      </c>
      <c r="CR74" s="93" t="str">
        <f>IF(ISNA(VLOOKUP($AP74,'8'!$B$13:RU$315,172,FALSE)),"",VLOOKUP($AP74,'8'!$B$13:RU$315,172,FALSE))</f>
        <v/>
      </c>
      <c r="CS74" s="93" t="str">
        <f>IF(ISNA(VLOOKUP($AP74,'8'!$B$13:RV$315,173,FALSE)),"",VLOOKUP($AP74,'8'!$B$13:RV$315,173,FALSE))</f>
        <v/>
      </c>
      <c r="CT74" s="93" t="str">
        <f>IF(ISNA(VLOOKUP($AP74,'8'!$B$13:RW$375,174,FALSE)),"",VLOOKUP($AP74,'8'!$B$13:RW$375,174,FALSE))</f>
        <v/>
      </c>
      <c r="CU74" s="93" t="str">
        <f>IF(ISNA(VLOOKUP($AP74,'8'!$B$13:RX$315,175,FALSE)),"",VLOOKUP($AP74,'8'!$B$13:RX$315,175,FALSE))</f>
        <v/>
      </c>
    </row>
    <row r="75" spans="1:99" ht="16.5" customHeight="1">
      <c r="A75" s="409">
        <v>66</v>
      </c>
      <c r="B75" s="431" t="str">
        <f>IF(AND(H$3=""),"",IF(ISNA(VLOOKUP(C75,'8'!$B$13:PZ$315,2,FALSE)),"",VLOOKUP(C75,'8'!$B$13:PZ$315,2,FALSE)))</f>
        <v/>
      </c>
      <c r="C75" s="429" t="str">
        <f>IF(AND(H$3=""),"",IF(AND('8'!B78=""),"",'8'!B78))</f>
        <v/>
      </c>
      <c r="D75" s="395"/>
      <c r="E75" s="93" t="str">
        <f t="shared" ref="E75:I75" si="55">IF(AND($H$3=""),"",IF(AND($H$3="Hindi"),AQ72,IF(AND($H$3="English"),AW72,IF(AND($H$3="Maths"),BC72,IF(AND($H$3="Sanskrit"),BI72,IF(AND($H$3="Science"),BO72,IF(AND($H$3="Social Science"),BU72,"")))))))</f>
        <v/>
      </c>
      <c r="F75" s="93" t="str">
        <f t="shared" si="55"/>
        <v/>
      </c>
      <c r="G75" s="93" t="str">
        <f t="shared" si="55"/>
        <v/>
      </c>
      <c r="H75" s="93" t="str">
        <f t="shared" si="55"/>
        <v/>
      </c>
      <c r="I75" s="93" t="str">
        <f t="shared" si="55"/>
        <v/>
      </c>
      <c r="J75" s="97" t="str">
        <f t="shared" si="18"/>
        <v/>
      </c>
      <c r="K75" s="448"/>
      <c r="L75" s="424" t="str">
        <f t="shared" si="19"/>
        <v/>
      </c>
      <c r="T75" s="409">
        <v>66</v>
      </c>
      <c r="U75" s="426" t="str">
        <f>IF(AND(H$3=""),"",IF(ISNA(VLOOKUP(V75,'8'!$B$13:PZ$315,2,FALSE)),"",VLOOKUP(V75,'8'!$B$13:PZ$315,2,FALSE)))</f>
        <v/>
      </c>
      <c r="V75" s="427" t="str">
        <f>IF(AND(H$3=""),"",IF(AND('8'!B78=""),"",'8'!B78))</f>
        <v/>
      </c>
      <c r="W75" s="428" t="str">
        <f t="shared" si="22"/>
        <v/>
      </c>
      <c r="X75" s="466" t="str">
        <f>IF(AND(V75=""),"",IF(ISNA(VLOOKUP(V75,$AP$7:CV$94,43,FALSE)),"",VLOOKUP(V75,$AP$7:CV$94,43,FALSE)))</f>
        <v/>
      </c>
      <c r="Y75" s="466" t="str">
        <f>IF(AND(V75=""),"",IF(ISNA(VLOOKUP(V75,$AP$7:CV$94,44,FALSE)),"",VLOOKUP(V75,$AP$7:CV$94,44,FALSE)))</f>
        <v/>
      </c>
      <c r="Z75" s="466" t="str">
        <f>IF(AND(V75=""),"",IF(ISNA(VLOOKUP(V75,$AP$7:CV$94,50,FALSE)),"",VLOOKUP(V75,$AP$7:CV$94,50,FALSE)))</f>
        <v/>
      </c>
      <c r="AA75" s="466" t="str">
        <f>IF(AND(V75=""),"",IF(ISNA(VLOOKUP(V75,$AP$7:CV$94,51,FALSE)),"",VLOOKUP(V75,$AP$7:CV$94,51,FALSE)))</f>
        <v/>
      </c>
      <c r="AB75" s="466" t="str">
        <f>IF(AND(V75=""),"",IF(ISNA(VLOOKUP(V75,$AP$7:CV$94,57,FALSE)),"",VLOOKUP(V75,$AP$7:CV$94,57,FALSE)))</f>
        <v/>
      </c>
      <c r="AC75" s="466" t="str">
        <f>IF(AND(V75=""),"",IF(ISNA(VLOOKUP(V75,$AP$7:CV$94,58,FALSE)),"",VLOOKUP(V75,$AP$7:CV$94,58,FALSE)))</f>
        <v/>
      </c>
      <c r="AD75" s="427"/>
      <c r="AG75" s="50" t="str">
        <f t="shared" si="44"/>
        <v/>
      </c>
      <c r="AH75" s="50" t="str">
        <f t="shared" si="45"/>
        <v/>
      </c>
      <c r="AI75" s="313" t="str">
        <f t="shared" si="20"/>
        <v/>
      </c>
      <c r="AM75" s="313" t="str">
        <f t="shared" si="46"/>
        <v/>
      </c>
      <c r="AO75" s="409">
        <v>69</v>
      </c>
      <c r="AP75" s="397"/>
      <c r="AQ75" s="93" t="str">
        <f>IF(ISNA(VLOOKUP($AP75,'8'!$B$13:PZ$315,8,FALSE)),"",VLOOKUP($AP75,'8'!$B$13:PZ$315,8,FALSE))</f>
        <v/>
      </c>
      <c r="AR75" s="93" t="str">
        <f>IF(ISNA(VLOOKUP($AP75,'8'!$B$13:QA$315,12,FALSE)),"",VLOOKUP($AP75,'8'!$B$13:QA$315,12,FALSE))</f>
        <v/>
      </c>
      <c r="AS75" s="93" t="str">
        <f>IF(ISNA(VLOOKUP($AP75,'8'!$B$13:QB$315,16,FALSE)),"",VLOOKUP($AP75,'8'!$B$13:QB$315,16,FALSE))</f>
        <v/>
      </c>
      <c r="AT75" s="93" t="str">
        <f>IF(ISNA(VLOOKUP($AP75,'8'!$B$13:QC$315,20,FALSE)),"",VLOOKUP($AP75,'8'!$B$13:QC$315,20,FALSE))</f>
        <v/>
      </c>
      <c r="AU75" s="93" t="str">
        <f t="shared" si="48"/>
        <v/>
      </c>
      <c r="AV75" s="409">
        <v>69</v>
      </c>
      <c r="AW75" s="93" t="str">
        <f>IF(ISNA(VLOOKUP($AP75,'8'!$B$13:QF$315,33,FALSE)),"",VLOOKUP($AP75,'8'!$B$13:QF$315,33,FALSE))</f>
        <v/>
      </c>
      <c r="AX75" s="93" t="str">
        <f>IF(ISNA(VLOOKUP($AP75,'8'!$B$13:QG$315,37,FALSE)),"",VLOOKUP($AP75,'8'!$B$13:QG$315,37,FALSE))</f>
        <v/>
      </c>
      <c r="AY75" s="93" t="str">
        <f>IF(ISNA(VLOOKUP($AP75,'8'!$B$13:QH$315,41,FALSE)),"",VLOOKUP($AP75,'8'!$B$13:QH$315,41,FALSE))</f>
        <v/>
      </c>
      <c r="AZ75" s="93" t="str">
        <f>IF(ISNA(VLOOKUP($AP75,'8'!$B$13:QI$315,45,FALSE)),"",VLOOKUP($AP75,'8'!$B$13:QI$315,45,FALSE))</f>
        <v/>
      </c>
      <c r="BA75" s="93" t="str">
        <f t="shared" si="49"/>
        <v/>
      </c>
      <c r="BB75" s="409">
        <v>69</v>
      </c>
      <c r="BC75" s="93" t="str">
        <f>IF(ISNA(VLOOKUP($AP75,'8'!$B$13:QL$315,58,FALSE)),"",VLOOKUP($AP75,'8'!$B$13:QL$315,58,FALSE))</f>
        <v/>
      </c>
      <c r="BD75" s="93" t="str">
        <f>IF(ISNA(VLOOKUP($AP75,'8'!$B$13:QM$315,62,FALSE)),"",VLOOKUP($AP75,'8'!$B$13:QM$315,62,FALSE))</f>
        <v/>
      </c>
      <c r="BE75" s="93" t="str">
        <f>IF(ISNA(VLOOKUP($AP75,'8'!$B$13:QN$315,66,FALSE)),"",VLOOKUP($AP75,'8'!$B$13:QN$315,66,FALSE))</f>
        <v/>
      </c>
      <c r="BF75" s="93" t="str">
        <f>IF(ISNA(VLOOKUP($AP75,'8'!$B$13:QO$315,70,FALSE)),"",VLOOKUP($AP75,'8'!$B$13:QO$315,70,FALSE))</f>
        <v/>
      </c>
      <c r="BG75" s="93" t="str">
        <f t="shared" si="50"/>
        <v/>
      </c>
      <c r="BH75" s="409">
        <v>69</v>
      </c>
      <c r="BI75" s="93" t="str">
        <f>IF(ISNA(VLOOKUP($AP75,'8'!$B$13:QR$315,83,FALSE)),"",VLOOKUP($AP75,'8'!$B$13:QR$315,83,FALSE))</f>
        <v/>
      </c>
      <c r="BJ75" s="93" t="str">
        <f>IF(ISNA(VLOOKUP($AP75,'8'!$B$13:QS$315,87,FALSE)),"",VLOOKUP($AP75,'8'!$B$13:QS$315,87,FALSE))</f>
        <v/>
      </c>
      <c r="BK75" s="93" t="str">
        <f>IF(ISNA(VLOOKUP($AP75,'8'!$B$13:QT$315,91,FALSE)),"",VLOOKUP($AP75,'8'!$B$13:QT$315,91,FALSE))</f>
        <v/>
      </c>
      <c r="BL75" s="93" t="str">
        <f>IF(ISNA(VLOOKUP($AP75,'8'!$B$13:QU$315,95,FALSE)),"",VLOOKUP($AP75,'8'!$B$13:QU$315,95,FALSE))</f>
        <v/>
      </c>
      <c r="BM75" s="93" t="str">
        <f t="shared" si="51"/>
        <v/>
      </c>
      <c r="BN75" s="409">
        <v>69</v>
      </c>
      <c r="BO75" s="93" t="str">
        <f>IF(ISNA(VLOOKUP($AP75,'8'!$B$13:QY$315,108,FALSE)),"",VLOOKUP($AP75,'8'!$B$13:QY$315,108,FALSE))</f>
        <v/>
      </c>
      <c r="BP75" s="93" t="str">
        <f>IF(ISNA(VLOOKUP($AP75,'8'!$B$13:QZ$315,112,FALSE)),"",VLOOKUP($AP75,'8'!$B$13:QZ$315,112,FALSE))</f>
        <v/>
      </c>
      <c r="BQ75" s="93" t="str">
        <f>IF(ISNA(VLOOKUP($AP75,'8'!$B$13:RA$315,116,FALSE)),"",VLOOKUP($AP75,'8'!$B$13:RA$315,116,FALSE))</f>
        <v/>
      </c>
      <c r="BR75" s="93" t="str">
        <f>IF(ISNA(VLOOKUP($AP75,'8'!$B$13:RB$315,120,FALSE)),"",VLOOKUP($AP75,'8'!$B$13:RB$315,120,FALSE))</f>
        <v/>
      </c>
      <c r="BS75" s="93" t="str">
        <f t="shared" si="52"/>
        <v/>
      </c>
      <c r="BT75" s="409">
        <v>69</v>
      </c>
      <c r="BU75" s="93" t="str">
        <f>IF(ISNA(VLOOKUP($AP75,'8'!$B$13:RE$315,133,FALSE)),"",VLOOKUP($AP75,'8'!$B$13:RE$315,133,FALSE))</f>
        <v/>
      </c>
      <c r="BV75" s="93" t="str">
        <f>IF(ISNA(VLOOKUP($AP75,'8'!$B$13:RF$315,137,FALSE)),"",VLOOKUP($AP75,'8'!$B$13:RF$315,137,FALSE))</f>
        <v/>
      </c>
      <c r="BW75" s="93" t="str">
        <f>IF(ISNA(VLOOKUP($AP75,'8'!$B$13:RG$315,141,FALSE)),"",VLOOKUP($AP75,'8'!$B$13:RG$315,141,FALSE))</f>
        <v/>
      </c>
      <c r="BX75" s="93" t="str">
        <f>IF(ISNA(VLOOKUP($AP75,'8'!$B$13:RH$315,145,FALSE)),"",VLOOKUP($AP75,'8'!$B$13:RH$315,145,FALSE))</f>
        <v/>
      </c>
      <c r="BY75" s="93" t="str">
        <f t="shared" si="53"/>
        <v/>
      </c>
      <c r="BZ75" s="98"/>
      <c r="CA75" s="93" t="str">
        <f>IF(ISNA(VLOOKUP($AP75,'8'!$B$13:RE$315,155,FALSE)),"",VLOOKUP($AP75,'8'!$B$13:RE$315,155,FALSE))</f>
        <v/>
      </c>
      <c r="CB75" s="93" t="str">
        <f>IF(ISNA(VLOOKUP($AP75,'8'!$B$13:RF$315,156,FALSE)),"",VLOOKUP($AP75,'8'!$B$13:RF$315,156,FALSE))</f>
        <v/>
      </c>
      <c r="CC75" s="93" t="str">
        <f>IF(ISNA(VLOOKUP($AP75,'8'!$B$13:RG$315,157,FALSE)),"",VLOOKUP($AP75,'8'!$B$13:RG$315,157,FALSE))</f>
        <v/>
      </c>
      <c r="CD75" s="93" t="str">
        <f>IF(ISNA(VLOOKUP($AP75,'8'!$B$13:RH$315,158,FALSE)),"",VLOOKUP($AP75,'8'!$B$13:RH$315,158,FALSE))</f>
        <v/>
      </c>
      <c r="CE75" s="93" t="str">
        <f>IF(ISNA(VLOOKUP($AP75,'8'!$B$13:RI$315,159,FALSE)),"",VLOOKUP($AP75,'8'!$B$13:RI$315,159,FALSE))</f>
        <v/>
      </c>
      <c r="CF75" s="93" t="str">
        <f>IF(ISNA(VLOOKUP($AP75,'8'!$B$13:RJ$315,160,FALSE)),"",VLOOKUP($AP75,'8'!$B$13:RJ$315,160,FALSE))</f>
        <v/>
      </c>
      <c r="CG75" s="93" t="str">
        <f>IF(ISNA(VLOOKUP($AP75,'8'!$B$13:RK$315,161,FALSE)),"",VLOOKUP($AP75,'8'!$B$13:RK$315,161,FALSE))</f>
        <v/>
      </c>
      <c r="CH75" s="93" t="str">
        <f>IF(ISNA(VLOOKUP($AP75,'8'!$B$13:RK$315,162,FALSE)),"",VLOOKUP($AP75,'8'!$B$13:RK$315,162,FALSE))</f>
        <v/>
      </c>
      <c r="CI75" s="93" t="str">
        <f>IF(ISNA(VLOOKUP($AP75,'8'!$B$13:RL$315,163,FALSE)),"",VLOOKUP($AP75,'8'!$B$13:RL$315,163,FALSE))</f>
        <v/>
      </c>
      <c r="CJ75" s="93" t="str">
        <f>IF(ISNA(VLOOKUP($AP75,'8'!$B$13:RM$315,164,FALSE)),"",VLOOKUP($AP75,'8'!$B$13:RM$315,164,FALSE))</f>
        <v/>
      </c>
      <c r="CK75" s="93" t="str">
        <f>IF(ISNA(VLOOKUP($AP75,'8'!$B$13:RN$315,165,FALSE)),"",VLOOKUP($AP75,'8'!$B$13:RN$315,165,FALSE))</f>
        <v/>
      </c>
      <c r="CL75" s="93" t="str">
        <f>IF(ISNA(VLOOKUP($AP75,'8'!$B$13:RO$315,166,FALSE)),"",VLOOKUP($AP75,'8'!$B$13:RO$315,166,FALSE))</f>
        <v/>
      </c>
      <c r="CM75" s="93" t="str">
        <f>IF(ISNA(VLOOKUP($AP75,'8'!$B$13:RP$315,167,FALSE)),"",VLOOKUP($AP75,'8'!$B$13:RP$315,167,FALSE))</f>
        <v/>
      </c>
      <c r="CN75" s="93" t="str">
        <f>IF(ISNA(VLOOKUP($AP75,'8'!$B$13:RQ$315,168,FALSE)),"",VLOOKUP($AP75,'8'!$B$13:RQ$315,168,FALSE))</f>
        <v/>
      </c>
      <c r="CO75" s="93" t="str">
        <f>IF(ISNA(VLOOKUP($AP75,'8'!$B$13:RR$315,169,FALSE)),"",VLOOKUP($AP75,'8'!$B$13:RR$315,169,FALSE))</f>
        <v/>
      </c>
      <c r="CP75" s="93" t="str">
        <f>IF(ISNA(VLOOKUP($AP75,'8'!$B$13:RS$315,170,FALSE)),"",VLOOKUP($AP75,'8'!$B$13:RS$315,170,FALSE))</f>
        <v/>
      </c>
      <c r="CQ75" s="93" t="str">
        <f>IF(ISNA(VLOOKUP($AP75,'8'!$B$13:RT$315,171,FALSE)),"",VLOOKUP($AP75,'8'!$B$13:RT$315,171,FALSE))</f>
        <v/>
      </c>
      <c r="CR75" s="93" t="str">
        <f>IF(ISNA(VLOOKUP($AP75,'8'!$B$13:RU$315,172,FALSE)),"",VLOOKUP($AP75,'8'!$B$13:RU$315,172,FALSE))</f>
        <v/>
      </c>
      <c r="CS75" s="93" t="str">
        <f>IF(ISNA(VLOOKUP($AP75,'8'!$B$13:RV$315,173,FALSE)),"",VLOOKUP($AP75,'8'!$B$13:RV$315,173,FALSE))</f>
        <v/>
      </c>
      <c r="CT75" s="93" t="str">
        <f>IF(ISNA(VLOOKUP($AP75,'8'!$B$13:RW$375,174,FALSE)),"",VLOOKUP($AP75,'8'!$B$13:RW$375,174,FALSE))</f>
        <v/>
      </c>
      <c r="CU75" s="93" t="str">
        <f>IF(ISNA(VLOOKUP($AP75,'8'!$B$13:RX$315,175,FALSE)),"",VLOOKUP($AP75,'8'!$B$13:RX$315,175,FALSE))</f>
        <v/>
      </c>
    </row>
    <row r="76" spans="1:99" ht="16.5" customHeight="1">
      <c r="A76" s="409">
        <v>67</v>
      </c>
      <c r="B76" s="431" t="str">
        <f>IF(AND(H$3=""),"",IF(ISNA(VLOOKUP(C76,'8'!$B$13:PZ$315,2,FALSE)),"",VLOOKUP(C76,'8'!$B$13:PZ$315,2,FALSE)))</f>
        <v/>
      </c>
      <c r="C76" s="429" t="str">
        <f>IF(AND(H$3=""),"",IF(AND('8'!B79=""),"",'8'!B79))</f>
        <v/>
      </c>
      <c r="D76" s="395"/>
      <c r="E76" s="93" t="str">
        <f t="shared" ref="E76:I76" si="56">IF(AND($H$3=""),"",IF(AND($H$3="Hindi"),AQ73,IF(AND($H$3="English"),AW73,IF(AND($H$3="Maths"),BC73,IF(AND($H$3="Sanskrit"),BI73,IF(AND($H$3="Science"),BO73,IF(AND($H$3="Social Science"),BU73,"")))))))</f>
        <v/>
      </c>
      <c r="F76" s="93" t="str">
        <f t="shared" si="56"/>
        <v/>
      </c>
      <c r="G76" s="93" t="str">
        <f t="shared" si="56"/>
        <v/>
      </c>
      <c r="H76" s="93" t="str">
        <f t="shared" si="56"/>
        <v/>
      </c>
      <c r="I76" s="93" t="str">
        <f t="shared" si="56"/>
        <v/>
      </c>
      <c r="J76" s="97" t="str">
        <f t="shared" si="18"/>
        <v/>
      </c>
      <c r="K76" s="448"/>
      <c r="L76" s="424" t="str">
        <f t="shared" si="19"/>
        <v/>
      </c>
      <c r="T76" s="409">
        <v>67</v>
      </c>
      <c r="U76" s="426" t="str">
        <f>IF(AND(H$3=""),"",IF(ISNA(VLOOKUP(V76,'8'!$B$13:PZ$315,2,FALSE)),"",VLOOKUP(V76,'8'!$B$13:PZ$315,2,FALSE)))</f>
        <v/>
      </c>
      <c r="V76" s="427" t="str">
        <f>IF(AND(H$3=""),"",IF(AND('8'!B79=""),"",'8'!B79))</f>
        <v/>
      </c>
      <c r="W76" s="428" t="str">
        <f t="shared" si="22"/>
        <v/>
      </c>
      <c r="X76" s="466" t="str">
        <f>IF(AND(V76=""),"",IF(ISNA(VLOOKUP(V76,$AP$7:CV$94,43,FALSE)),"",VLOOKUP(V76,$AP$7:CV$94,43,FALSE)))</f>
        <v/>
      </c>
      <c r="Y76" s="466" t="str">
        <f>IF(AND(V76=""),"",IF(ISNA(VLOOKUP(V76,$AP$7:CV$94,44,FALSE)),"",VLOOKUP(V76,$AP$7:CV$94,44,FALSE)))</f>
        <v/>
      </c>
      <c r="Z76" s="466" t="str">
        <f>IF(AND(V76=""),"",IF(ISNA(VLOOKUP(V76,$AP$7:CV$94,50,FALSE)),"",VLOOKUP(V76,$AP$7:CV$94,50,FALSE)))</f>
        <v/>
      </c>
      <c r="AA76" s="466" t="str">
        <f>IF(AND(V76=""),"",IF(ISNA(VLOOKUP(V76,$AP$7:CV$94,51,FALSE)),"",VLOOKUP(V76,$AP$7:CV$94,51,FALSE)))</f>
        <v/>
      </c>
      <c r="AB76" s="466" t="str">
        <f>IF(AND(V76=""),"",IF(ISNA(VLOOKUP(V76,$AP$7:CV$94,57,FALSE)),"",VLOOKUP(V76,$AP$7:CV$94,57,FALSE)))</f>
        <v/>
      </c>
      <c r="AC76" s="466" t="str">
        <f>IF(AND(V76=""),"",IF(ISNA(VLOOKUP(V76,$AP$7:CV$94,58,FALSE)),"",VLOOKUP(V76,$AP$7:CV$94,58,FALSE)))</f>
        <v/>
      </c>
      <c r="AD76" s="427"/>
      <c r="AG76" s="50" t="str">
        <f t="shared" si="44"/>
        <v/>
      </c>
      <c r="AH76" s="50" t="str">
        <f t="shared" si="45"/>
        <v/>
      </c>
      <c r="AI76" s="313" t="str">
        <f t="shared" si="20"/>
        <v/>
      </c>
      <c r="AM76" s="313" t="str">
        <f t="shared" si="46"/>
        <v/>
      </c>
      <c r="AO76" s="409">
        <v>70</v>
      </c>
      <c r="AP76" s="397"/>
      <c r="AQ76" s="93" t="str">
        <f>IF(ISNA(VLOOKUP($AP76,'8'!$B$13:PZ$315,8,FALSE)),"",VLOOKUP($AP76,'8'!$B$13:PZ$315,8,FALSE))</f>
        <v/>
      </c>
      <c r="AR76" s="93" t="str">
        <f>IF(ISNA(VLOOKUP($AP76,'8'!$B$13:QA$315,12,FALSE)),"",VLOOKUP($AP76,'8'!$B$13:QA$315,12,FALSE))</f>
        <v/>
      </c>
      <c r="AS76" s="93" t="str">
        <f>IF(ISNA(VLOOKUP($AP76,'8'!$B$13:QB$315,16,FALSE)),"",VLOOKUP($AP76,'8'!$B$13:QB$315,16,FALSE))</f>
        <v/>
      </c>
      <c r="AT76" s="93" t="str">
        <f>IF(ISNA(VLOOKUP($AP76,'8'!$B$13:QC$315,20,FALSE)),"",VLOOKUP($AP76,'8'!$B$13:QC$315,20,FALSE))</f>
        <v/>
      </c>
      <c r="AU76" s="93" t="str">
        <f t="shared" si="48"/>
        <v/>
      </c>
      <c r="AV76" s="409">
        <v>70</v>
      </c>
      <c r="AW76" s="93" t="str">
        <f>IF(ISNA(VLOOKUP($AP76,'8'!$B$13:QF$315,33,FALSE)),"",VLOOKUP($AP76,'8'!$B$13:QF$315,33,FALSE))</f>
        <v/>
      </c>
      <c r="AX76" s="93" t="str">
        <f>IF(ISNA(VLOOKUP($AP76,'8'!$B$13:QG$315,37,FALSE)),"",VLOOKUP($AP76,'8'!$B$13:QG$315,37,FALSE))</f>
        <v/>
      </c>
      <c r="AY76" s="93" t="str">
        <f>IF(ISNA(VLOOKUP($AP76,'8'!$B$13:QH$315,41,FALSE)),"",VLOOKUP($AP76,'8'!$B$13:QH$315,41,FALSE))</f>
        <v/>
      </c>
      <c r="AZ76" s="93" t="str">
        <f>IF(ISNA(VLOOKUP($AP76,'8'!$B$13:QI$315,45,FALSE)),"",VLOOKUP($AP76,'8'!$B$13:QI$315,45,FALSE))</f>
        <v/>
      </c>
      <c r="BA76" s="93" t="str">
        <f t="shared" si="49"/>
        <v/>
      </c>
      <c r="BB76" s="409">
        <v>70</v>
      </c>
      <c r="BC76" s="93" t="str">
        <f>IF(ISNA(VLOOKUP($AP76,'8'!$B$13:QL$315,58,FALSE)),"",VLOOKUP($AP76,'8'!$B$13:QL$315,58,FALSE))</f>
        <v/>
      </c>
      <c r="BD76" s="93" t="str">
        <f>IF(ISNA(VLOOKUP($AP76,'8'!$B$13:QM$315,62,FALSE)),"",VLOOKUP($AP76,'8'!$B$13:QM$315,62,FALSE))</f>
        <v/>
      </c>
      <c r="BE76" s="93" t="str">
        <f>IF(ISNA(VLOOKUP($AP76,'8'!$B$13:QN$315,66,FALSE)),"",VLOOKUP($AP76,'8'!$B$13:QN$315,66,FALSE))</f>
        <v/>
      </c>
      <c r="BF76" s="93" t="str">
        <f>IF(ISNA(VLOOKUP($AP76,'8'!$B$13:QO$315,70,FALSE)),"",VLOOKUP($AP76,'8'!$B$13:QO$315,70,FALSE))</f>
        <v/>
      </c>
      <c r="BG76" s="93" t="str">
        <f t="shared" si="50"/>
        <v/>
      </c>
      <c r="BH76" s="409">
        <v>70</v>
      </c>
      <c r="BI76" s="93" t="str">
        <f>IF(ISNA(VLOOKUP($AP76,'8'!$B$13:QR$315,83,FALSE)),"",VLOOKUP($AP76,'8'!$B$13:QR$315,83,FALSE))</f>
        <v/>
      </c>
      <c r="BJ76" s="93" t="str">
        <f>IF(ISNA(VLOOKUP($AP76,'8'!$B$13:QS$315,87,FALSE)),"",VLOOKUP($AP76,'8'!$B$13:QS$315,87,FALSE))</f>
        <v/>
      </c>
      <c r="BK76" s="93" t="str">
        <f>IF(ISNA(VLOOKUP($AP76,'8'!$B$13:QT$315,91,FALSE)),"",VLOOKUP($AP76,'8'!$B$13:QT$315,91,FALSE))</f>
        <v/>
      </c>
      <c r="BL76" s="93" t="str">
        <f>IF(ISNA(VLOOKUP($AP76,'8'!$B$13:QU$315,95,FALSE)),"",VLOOKUP($AP76,'8'!$B$13:QU$315,95,FALSE))</f>
        <v/>
      </c>
      <c r="BM76" s="93" t="str">
        <f t="shared" si="51"/>
        <v/>
      </c>
      <c r="BN76" s="409">
        <v>70</v>
      </c>
      <c r="BO76" s="93" t="str">
        <f>IF(ISNA(VLOOKUP($AP76,'8'!$B$13:QY$315,108,FALSE)),"",VLOOKUP($AP76,'8'!$B$13:QY$315,108,FALSE))</f>
        <v/>
      </c>
      <c r="BP76" s="93" t="str">
        <f>IF(ISNA(VLOOKUP($AP76,'8'!$B$13:QZ$315,112,FALSE)),"",VLOOKUP($AP76,'8'!$B$13:QZ$315,112,FALSE))</f>
        <v/>
      </c>
      <c r="BQ76" s="93" t="str">
        <f>IF(ISNA(VLOOKUP($AP76,'8'!$B$13:RA$315,116,FALSE)),"",VLOOKUP($AP76,'8'!$B$13:RA$315,116,FALSE))</f>
        <v/>
      </c>
      <c r="BR76" s="93" t="str">
        <f>IF(ISNA(VLOOKUP($AP76,'8'!$B$13:RB$315,120,FALSE)),"",VLOOKUP($AP76,'8'!$B$13:RB$315,120,FALSE))</f>
        <v/>
      </c>
      <c r="BS76" s="93" t="str">
        <f t="shared" si="52"/>
        <v/>
      </c>
      <c r="BT76" s="409">
        <v>70</v>
      </c>
      <c r="BU76" s="93" t="str">
        <f>IF(ISNA(VLOOKUP($AP76,'8'!$B$13:RE$315,133,FALSE)),"",VLOOKUP($AP76,'8'!$B$13:RE$315,133,FALSE))</f>
        <v/>
      </c>
      <c r="BV76" s="93" t="str">
        <f>IF(ISNA(VLOOKUP($AP76,'8'!$B$13:RF$315,137,FALSE)),"",VLOOKUP($AP76,'8'!$B$13:RF$315,137,FALSE))</f>
        <v/>
      </c>
      <c r="BW76" s="93" t="str">
        <f>IF(ISNA(VLOOKUP($AP76,'8'!$B$13:RG$315,141,FALSE)),"",VLOOKUP($AP76,'8'!$B$13:RG$315,141,FALSE))</f>
        <v/>
      </c>
      <c r="BX76" s="93" t="str">
        <f>IF(ISNA(VLOOKUP($AP76,'8'!$B$13:RH$315,145,FALSE)),"",VLOOKUP($AP76,'8'!$B$13:RH$315,145,FALSE))</f>
        <v/>
      </c>
      <c r="BY76" s="93" t="str">
        <f t="shared" si="53"/>
        <v/>
      </c>
      <c r="BZ76" s="98"/>
      <c r="CA76" s="93" t="str">
        <f>IF(ISNA(VLOOKUP($AP76,'8'!$B$13:RE$315,155,FALSE)),"",VLOOKUP($AP76,'8'!$B$13:RE$315,155,FALSE))</f>
        <v/>
      </c>
      <c r="CB76" s="93" t="str">
        <f>IF(ISNA(VLOOKUP($AP76,'8'!$B$13:RF$315,156,FALSE)),"",VLOOKUP($AP76,'8'!$B$13:RF$315,156,FALSE))</f>
        <v/>
      </c>
      <c r="CC76" s="93" t="str">
        <f>IF(ISNA(VLOOKUP($AP76,'8'!$B$13:RG$315,157,FALSE)),"",VLOOKUP($AP76,'8'!$B$13:RG$315,157,FALSE))</f>
        <v/>
      </c>
      <c r="CD76" s="93" t="str">
        <f>IF(ISNA(VLOOKUP($AP76,'8'!$B$13:RH$315,158,FALSE)),"",VLOOKUP($AP76,'8'!$B$13:RH$315,158,FALSE))</f>
        <v/>
      </c>
      <c r="CE76" s="93" t="str">
        <f>IF(ISNA(VLOOKUP($AP76,'8'!$B$13:RI$315,159,FALSE)),"",VLOOKUP($AP76,'8'!$B$13:RI$315,159,FALSE))</f>
        <v/>
      </c>
      <c r="CF76" s="93" t="str">
        <f>IF(ISNA(VLOOKUP($AP76,'8'!$B$13:RJ$315,160,FALSE)),"",VLOOKUP($AP76,'8'!$B$13:RJ$315,160,FALSE))</f>
        <v/>
      </c>
      <c r="CG76" s="93" t="str">
        <f>IF(ISNA(VLOOKUP($AP76,'8'!$B$13:RK$315,161,FALSE)),"",VLOOKUP($AP76,'8'!$B$13:RK$315,161,FALSE))</f>
        <v/>
      </c>
      <c r="CH76" s="93" t="str">
        <f>IF(ISNA(VLOOKUP($AP76,'8'!$B$13:RK$315,162,FALSE)),"",VLOOKUP($AP76,'8'!$B$13:RK$315,162,FALSE))</f>
        <v/>
      </c>
      <c r="CI76" s="93" t="str">
        <f>IF(ISNA(VLOOKUP($AP76,'8'!$B$13:RL$315,163,FALSE)),"",VLOOKUP($AP76,'8'!$B$13:RL$315,163,FALSE))</f>
        <v/>
      </c>
      <c r="CJ76" s="93" t="str">
        <f>IF(ISNA(VLOOKUP($AP76,'8'!$B$13:RM$315,164,FALSE)),"",VLOOKUP($AP76,'8'!$B$13:RM$315,164,FALSE))</f>
        <v/>
      </c>
      <c r="CK76" s="93" t="str">
        <f>IF(ISNA(VLOOKUP($AP76,'8'!$B$13:RN$315,165,FALSE)),"",VLOOKUP($AP76,'8'!$B$13:RN$315,165,FALSE))</f>
        <v/>
      </c>
      <c r="CL76" s="93" t="str">
        <f>IF(ISNA(VLOOKUP($AP76,'8'!$B$13:RO$315,166,FALSE)),"",VLOOKUP($AP76,'8'!$B$13:RO$315,166,FALSE))</f>
        <v/>
      </c>
      <c r="CM76" s="93" t="str">
        <f>IF(ISNA(VLOOKUP($AP76,'8'!$B$13:RP$315,167,FALSE)),"",VLOOKUP($AP76,'8'!$B$13:RP$315,167,FALSE))</f>
        <v/>
      </c>
      <c r="CN76" s="93" t="str">
        <f>IF(ISNA(VLOOKUP($AP76,'8'!$B$13:RQ$315,168,FALSE)),"",VLOOKUP($AP76,'8'!$B$13:RQ$315,168,FALSE))</f>
        <v/>
      </c>
      <c r="CO76" s="93" t="str">
        <f>IF(ISNA(VLOOKUP($AP76,'8'!$B$13:RR$315,169,FALSE)),"",VLOOKUP($AP76,'8'!$B$13:RR$315,169,FALSE))</f>
        <v/>
      </c>
      <c r="CP76" s="93" t="str">
        <f>IF(ISNA(VLOOKUP($AP76,'8'!$B$13:RS$315,170,FALSE)),"",VLOOKUP($AP76,'8'!$B$13:RS$315,170,FALSE))</f>
        <v/>
      </c>
      <c r="CQ76" s="93" t="str">
        <f>IF(ISNA(VLOOKUP($AP76,'8'!$B$13:RT$315,171,FALSE)),"",VLOOKUP($AP76,'8'!$B$13:RT$315,171,FALSE))</f>
        <v/>
      </c>
      <c r="CR76" s="93" t="str">
        <f>IF(ISNA(VLOOKUP($AP76,'8'!$B$13:RU$315,172,FALSE)),"",VLOOKUP($AP76,'8'!$B$13:RU$315,172,FALSE))</f>
        <v/>
      </c>
      <c r="CS76" s="93" t="str">
        <f>IF(ISNA(VLOOKUP($AP76,'8'!$B$13:RV$315,173,FALSE)),"",VLOOKUP($AP76,'8'!$B$13:RV$315,173,FALSE))</f>
        <v/>
      </c>
      <c r="CT76" s="93" t="str">
        <f>IF(ISNA(VLOOKUP($AP76,'8'!$B$13:RW$375,174,FALSE)),"",VLOOKUP($AP76,'8'!$B$13:RW$375,174,FALSE))</f>
        <v/>
      </c>
      <c r="CU76" s="93" t="str">
        <f>IF(ISNA(VLOOKUP($AP76,'8'!$B$13:RX$315,175,FALSE)),"",VLOOKUP($AP76,'8'!$B$13:RX$315,175,FALSE))</f>
        <v/>
      </c>
    </row>
    <row r="77" spans="1:99" ht="16.5" customHeight="1">
      <c r="A77" s="409">
        <v>68</v>
      </c>
      <c r="B77" s="431" t="str">
        <f>IF(AND(H$3=""),"",IF(ISNA(VLOOKUP(C77,'8'!$B$13:PZ$315,2,FALSE)),"",VLOOKUP(C77,'8'!$B$13:PZ$315,2,FALSE)))</f>
        <v/>
      </c>
      <c r="C77" s="429" t="str">
        <f>IF(AND(H$3=""),"",IF(AND('8'!B80=""),"",'8'!B80))</f>
        <v/>
      </c>
      <c r="D77" s="395"/>
      <c r="E77" s="93" t="str">
        <f t="shared" ref="E77:I77" si="57">IF(AND($H$3=""),"",IF(AND($H$3="Hindi"),AQ74,IF(AND($H$3="English"),AW74,IF(AND($H$3="Maths"),BC74,IF(AND($H$3="Sanskrit"),BI74,IF(AND($H$3="Science"),BO74,IF(AND($H$3="Social Science"),BU74,"")))))))</f>
        <v/>
      </c>
      <c r="F77" s="93" t="str">
        <f t="shared" si="57"/>
        <v/>
      </c>
      <c r="G77" s="93" t="str">
        <f t="shared" si="57"/>
        <v/>
      </c>
      <c r="H77" s="93" t="str">
        <f t="shared" si="57"/>
        <v/>
      </c>
      <c r="I77" s="93" t="str">
        <f t="shared" si="57"/>
        <v/>
      </c>
      <c r="J77" s="97" t="str">
        <f t="shared" si="18"/>
        <v/>
      </c>
      <c r="K77" s="448"/>
      <c r="L77" s="424" t="str">
        <f t="shared" si="19"/>
        <v/>
      </c>
      <c r="T77" s="409">
        <v>68</v>
      </c>
      <c r="U77" s="426" t="str">
        <f>IF(AND(H$3=""),"",IF(ISNA(VLOOKUP(V77,'8'!$B$13:PZ$315,2,FALSE)),"",VLOOKUP(V77,'8'!$B$13:PZ$315,2,FALSE)))</f>
        <v/>
      </c>
      <c r="V77" s="427" t="str">
        <f>IF(AND(H$3=""),"",IF(AND('8'!B80=""),"",'8'!B80))</f>
        <v/>
      </c>
      <c r="W77" s="428" t="str">
        <f t="shared" si="22"/>
        <v/>
      </c>
      <c r="X77" s="466" t="str">
        <f>IF(AND(V77=""),"",IF(ISNA(VLOOKUP(V77,$AP$7:CV$94,43,FALSE)),"",VLOOKUP(V77,$AP$7:CV$94,43,FALSE)))</f>
        <v/>
      </c>
      <c r="Y77" s="466" t="str">
        <f>IF(AND(V77=""),"",IF(ISNA(VLOOKUP(V77,$AP$7:CV$94,44,FALSE)),"",VLOOKUP(V77,$AP$7:CV$94,44,FALSE)))</f>
        <v/>
      </c>
      <c r="Z77" s="466" t="str">
        <f>IF(AND(V77=""),"",IF(ISNA(VLOOKUP(V77,$AP$7:CV$94,50,FALSE)),"",VLOOKUP(V77,$AP$7:CV$94,50,FALSE)))</f>
        <v/>
      </c>
      <c r="AA77" s="466" t="str">
        <f>IF(AND(V77=""),"",IF(ISNA(VLOOKUP(V77,$AP$7:CV$94,51,FALSE)),"",VLOOKUP(V77,$AP$7:CV$94,51,FALSE)))</f>
        <v/>
      </c>
      <c r="AB77" s="466" t="str">
        <f>IF(AND(V77=""),"",IF(ISNA(VLOOKUP(V77,$AP$7:CV$94,57,FALSE)),"",VLOOKUP(V77,$AP$7:CV$94,57,FALSE)))</f>
        <v/>
      </c>
      <c r="AC77" s="466" t="str">
        <f>IF(AND(V77=""),"",IF(ISNA(VLOOKUP(V77,$AP$7:CV$94,58,FALSE)),"",VLOOKUP(V77,$AP$7:CV$94,58,FALSE)))</f>
        <v/>
      </c>
      <c r="AD77" s="427"/>
      <c r="AG77" s="50" t="str">
        <f t="shared" si="44"/>
        <v/>
      </c>
      <c r="AH77" s="50" t="str">
        <f t="shared" si="45"/>
        <v/>
      </c>
      <c r="AI77" s="313" t="str">
        <f t="shared" si="20"/>
        <v/>
      </c>
      <c r="AM77" s="313" t="str">
        <f t="shared" si="46"/>
        <v/>
      </c>
      <c r="AO77" s="409">
        <v>71</v>
      </c>
      <c r="AP77" s="397"/>
      <c r="AQ77" s="93" t="str">
        <f>IF(ISNA(VLOOKUP($AP77,'8'!$B$13:PZ$315,8,FALSE)),"",VLOOKUP($AP77,'8'!$B$13:PZ$315,8,FALSE))</f>
        <v/>
      </c>
      <c r="AR77" s="93" t="str">
        <f>IF(ISNA(VLOOKUP($AP77,'8'!$B$13:QA$315,12,FALSE)),"",VLOOKUP($AP77,'8'!$B$13:QA$315,12,FALSE))</f>
        <v/>
      </c>
      <c r="AS77" s="93" t="str">
        <f>IF(ISNA(VLOOKUP($AP77,'8'!$B$13:QB$315,16,FALSE)),"",VLOOKUP($AP77,'8'!$B$13:QB$315,16,FALSE))</f>
        <v/>
      </c>
      <c r="AT77" s="93" t="str">
        <f>IF(ISNA(VLOOKUP($AP77,'8'!$B$13:QC$315,20,FALSE)),"",VLOOKUP($AP77,'8'!$B$13:QC$315,20,FALSE))</f>
        <v/>
      </c>
      <c r="AU77" s="93" t="str">
        <f t="shared" si="48"/>
        <v/>
      </c>
      <c r="AV77" s="409">
        <v>71</v>
      </c>
      <c r="AW77" s="93" t="str">
        <f>IF(ISNA(VLOOKUP($AP77,'8'!$B$13:QF$315,33,FALSE)),"",VLOOKUP($AP77,'8'!$B$13:QF$315,33,FALSE))</f>
        <v/>
      </c>
      <c r="AX77" s="93" t="str">
        <f>IF(ISNA(VLOOKUP($AP77,'8'!$B$13:QG$315,37,FALSE)),"",VLOOKUP($AP77,'8'!$B$13:QG$315,37,FALSE))</f>
        <v/>
      </c>
      <c r="AY77" s="93" t="str">
        <f>IF(ISNA(VLOOKUP($AP77,'8'!$B$13:QH$315,41,FALSE)),"",VLOOKUP($AP77,'8'!$B$13:QH$315,41,FALSE))</f>
        <v/>
      </c>
      <c r="AZ77" s="93" t="str">
        <f>IF(ISNA(VLOOKUP($AP77,'8'!$B$13:QI$315,45,FALSE)),"",VLOOKUP($AP77,'8'!$B$13:QI$315,45,FALSE))</f>
        <v/>
      </c>
      <c r="BA77" s="93" t="str">
        <f t="shared" si="49"/>
        <v/>
      </c>
      <c r="BB77" s="409">
        <v>71</v>
      </c>
      <c r="BC77" s="93" t="str">
        <f>IF(ISNA(VLOOKUP($AP77,'8'!$B$13:QL$315,58,FALSE)),"",VLOOKUP($AP77,'8'!$B$13:QL$315,58,FALSE))</f>
        <v/>
      </c>
      <c r="BD77" s="93" t="str">
        <f>IF(ISNA(VLOOKUP($AP77,'8'!$B$13:QM$315,62,FALSE)),"",VLOOKUP($AP77,'8'!$B$13:QM$315,62,FALSE))</f>
        <v/>
      </c>
      <c r="BE77" s="93" t="str">
        <f>IF(ISNA(VLOOKUP($AP77,'8'!$B$13:QN$315,66,FALSE)),"",VLOOKUP($AP77,'8'!$B$13:QN$315,66,FALSE))</f>
        <v/>
      </c>
      <c r="BF77" s="93" t="str">
        <f>IF(ISNA(VLOOKUP($AP77,'8'!$B$13:QO$315,70,FALSE)),"",VLOOKUP($AP77,'8'!$B$13:QO$315,70,FALSE))</f>
        <v/>
      </c>
      <c r="BG77" s="93" t="str">
        <f t="shared" si="50"/>
        <v/>
      </c>
      <c r="BH77" s="409">
        <v>71</v>
      </c>
      <c r="BI77" s="93" t="str">
        <f>IF(ISNA(VLOOKUP($AP77,'8'!$B$13:QR$315,83,FALSE)),"",VLOOKUP($AP77,'8'!$B$13:QR$315,83,FALSE))</f>
        <v/>
      </c>
      <c r="BJ77" s="93" t="str">
        <f>IF(ISNA(VLOOKUP($AP77,'8'!$B$13:QS$315,87,FALSE)),"",VLOOKUP($AP77,'8'!$B$13:QS$315,87,FALSE))</f>
        <v/>
      </c>
      <c r="BK77" s="93" t="str">
        <f>IF(ISNA(VLOOKUP($AP77,'8'!$B$13:QT$315,91,FALSE)),"",VLOOKUP($AP77,'8'!$B$13:QT$315,91,FALSE))</f>
        <v/>
      </c>
      <c r="BL77" s="93" t="str">
        <f>IF(ISNA(VLOOKUP($AP77,'8'!$B$13:QU$315,95,FALSE)),"",VLOOKUP($AP77,'8'!$B$13:QU$315,95,FALSE))</f>
        <v/>
      </c>
      <c r="BM77" s="93" t="str">
        <f t="shared" si="51"/>
        <v/>
      </c>
      <c r="BN77" s="409">
        <v>71</v>
      </c>
      <c r="BO77" s="93" t="str">
        <f>IF(ISNA(VLOOKUP($AP77,'8'!$B$13:QY$315,108,FALSE)),"",VLOOKUP($AP77,'8'!$B$13:QY$315,108,FALSE))</f>
        <v/>
      </c>
      <c r="BP77" s="93" t="str">
        <f>IF(ISNA(VLOOKUP($AP77,'8'!$B$13:QZ$315,112,FALSE)),"",VLOOKUP($AP77,'8'!$B$13:QZ$315,112,FALSE))</f>
        <v/>
      </c>
      <c r="BQ77" s="93" t="str">
        <f>IF(ISNA(VLOOKUP($AP77,'8'!$B$13:RA$315,116,FALSE)),"",VLOOKUP($AP77,'8'!$B$13:RA$315,116,FALSE))</f>
        <v/>
      </c>
      <c r="BR77" s="93" t="str">
        <f>IF(ISNA(VLOOKUP($AP77,'8'!$B$13:RB$315,120,FALSE)),"",VLOOKUP($AP77,'8'!$B$13:RB$315,120,FALSE))</f>
        <v/>
      </c>
      <c r="BS77" s="93" t="str">
        <f t="shared" si="52"/>
        <v/>
      </c>
      <c r="BT77" s="409">
        <v>71</v>
      </c>
      <c r="BU77" s="93" t="str">
        <f>IF(ISNA(VLOOKUP($AP77,'8'!$B$13:RE$315,133,FALSE)),"",VLOOKUP($AP77,'8'!$B$13:RE$315,133,FALSE))</f>
        <v/>
      </c>
      <c r="BV77" s="93" t="str">
        <f>IF(ISNA(VLOOKUP($AP77,'8'!$B$13:RF$315,137,FALSE)),"",VLOOKUP($AP77,'8'!$B$13:RF$315,137,FALSE))</f>
        <v/>
      </c>
      <c r="BW77" s="93" t="str">
        <f>IF(ISNA(VLOOKUP($AP77,'8'!$B$13:RG$315,141,FALSE)),"",VLOOKUP($AP77,'8'!$B$13:RG$315,141,FALSE))</f>
        <v/>
      </c>
      <c r="BX77" s="93" t="str">
        <f>IF(ISNA(VLOOKUP($AP77,'8'!$B$13:RH$315,145,FALSE)),"",VLOOKUP($AP77,'8'!$B$13:RH$315,145,FALSE))</f>
        <v/>
      </c>
      <c r="BY77" s="93" t="str">
        <f t="shared" si="53"/>
        <v/>
      </c>
      <c r="BZ77" s="98"/>
      <c r="CA77" s="93" t="str">
        <f>IF(ISNA(VLOOKUP($AP77,'8'!$B$13:RE$315,155,FALSE)),"",VLOOKUP($AP77,'8'!$B$13:RE$315,155,FALSE))</f>
        <v/>
      </c>
      <c r="CB77" s="93" t="str">
        <f>IF(ISNA(VLOOKUP($AP77,'8'!$B$13:RF$315,156,FALSE)),"",VLOOKUP($AP77,'8'!$B$13:RF$315,156,FALSE))</f>
        <v/>
      </c>
      <c r="CC77" s="93" t="str">
        <f>IF(ISNA(VLOOKUP($AP77,'8'!$B$13:RG$315,157,FALSE)),"",VLOOKUP($AP77,'8'!$B$13:RG$315,157,FALSE))</f>
        <v/>
      </c>
      <c r="CD77" s="93" t="str">
        <f>IF(ISNA(VLOOKUP($AP77,'8'!$B$13:RH$315,158,FALSE)),"",VLOOKUP($AP77,'8'!$B$13:RH$315,158,FALSE))</f>
        <v/>
      </c>
      <c r="CE77" s="93" t="str">
        <f>IF(ISNA(VLOOKUP($AP77,'8'!$B$13:RI$315,159,FALSE)),"",VLOOKUP($AP77,'8'!$B$13:RI$315,159,FALSE))</f>
        <v/>
      </c>
      <c r="CF77" s="93" t="str">
        <f>IF(ISNA(VLOOKUP($AP77,'8'!$B$13:RJ$315,160,FALSE)),"",VLOOKUP($AP77,'8'!$B$13:RJ$315,160,FALSE))</f>
        <v/>
      </c>
      <c r="CG77" s="93" t="str">
        <f>IF(ISNA(VLOOKUP($AP77,'8'!$B$13:RK$315,161,FALSE)),"",VLOOKUP($AP77,'8'!$B$13:RK$315,161,FALSE))</f>
        <v/>
      </c>
      <c r="CH77" s="93" t="str">
        <f>IF(ISNA(VLOOKUP($AP77,'8'!$B$13:RK$315,162,FALSE)),"",VLOOKUP($AP77,'8'!$B$13:RK$315,162,FALSE))</f>
        <v/>
      </c>
      <c r="CI77" s="93" t="str">
        <f>IF(ISNA(VLOOKUP($AP77,'8'!$B$13:RL$315,163,FALSE)),"",VLOOKUP($AP77,'8'!$B$13:RL$315,163,FALSE))</f>
        <v/>
      </c>
      <c r="CJ77" s="93" t="str">
        <f>IF(ISNA(VLOOKUP($AP77,'8'!$B$13:RM$315,164,FALSE)),"",VLOOKUP($AP77,'8'!$B$13:RM$315,164,FALSE))</f>
        <v/>
      </c>
      <c r="CK77" s="93" t="str">
        <f>IF(ISNA(VLOOKUP($AP77,'8'!$B$13:RN$315,165,FALSE)),"",VLOOKUP($AP77,'8'!$B$13:RN$315,165,FALSE))</f>
        <v/>
      </c>
      <c r="CL77" s="93" t="str">
        <f>IF(ISNA(VLOOKUP($AP77,'8'!$B$13:RO$315,166,FALSE)),"",VLOOKUP($AP77,'8'!$B$13:RO$315,166,FALSE))</f>
        <v/>
      </c>
      <c r="CM77" s="93" t="str">
        <f>IF(ISNA(VLOOKUP($AP77,'8'!$B$13:RP$315,167,FALSE)),"",VLOOKUP($AP77,'8'!$B$13:RP$315,167,FALSE))</f>
        <v/>
      </c>
      <c r="CN77" s="93" t="str">
        <f>IF(ISNA(VLOOKUP($AP77,'8'!$B$13:RQ$315,168,FALSE)),"",VLOOKUP($AP77,'8'!$B$13:RQ$315,168,FALSE))</f>
        <v/>
      </c>
      <c r="CO77" s="93" t="str">
        <f>IF(ISNA(VLOOKUP($AP77,'8'!$B$13:RR$315,169,FALSE)),"",VLOOKUP($AP77,'8'!$B$13:RR$315,169,FALSE))</f>
        <v/>
      </c>
      <c r="CP77" s="93" t="str">
        <f>IF(ISNA(VLOOKUP($AP77,'8'!$B$13:RS$315,170,FALSE)),"",VLOOKUP($AP77,'8'!$B$13:RS$315,170,FALSE))</f>
        <v/>
      </c>
      <c r="CQ77" s="93" t="str">
        <f>IF(ISNA(VLOOKUP($AP77,'8'!$B$13:RT$315,171,FALSE)),"",VLOOKUP($AP77,'8'!$B$13:RT$315,171,FALSE))</f>
        <v/>
      </c>
      <c r="CR77" s="93" t="str">
        <f>IF(ISNA(VLOOKUP($AP77,'8'!$B$13:RU$315,172,FALSE)),"",VLOOKUP($AP77,'8'!$B$13:RU$315,172,FALSE))</f>
        <v/>
      </c>
      <c r="CS77" s="93" t="str">
        <f>IF(ISNA(VLOOKUP($AP77,'8'!$B$13:RV$315,173,FALSE)),"",VLOOKUP($AP77,'8'!$B$13:RV$315,173,FALSE))</f>
        <v/>
      </c>
      <c r="CT77" s="93" t="str">
        <f>IF(ISNA(VLOOKUP($AP77,'8'!$B$13:RW$375,174,FALSE)),"",VLOOKUP($AP77,'8'!$B$13:RW$375,174,FALSE))</f>
        <v/>
      </c>
      <c r="CU77" s="93" t="str">
        <f>IF(ISNA(VLOOKUP($AP77,'8'!$B$13:RX$315,175,FALSE)),"",VLOOKUP($AP77,'8'!$B$13:RX$315,175,FALSE))</f>
        <v/>
      </c>
    </row>
    <row r="78" spans="1:99" ht="16.5" customHeight="1">
      <c r="A78" s="409">
        <v>69</v>
      </c>
      <c r="B78" s="431" t="str">
        <f>IF(AND(H$3=""),"",IF(ISNA(VLOOKUP(C78,'8'!$B$13:PZ$315,2,FALSE)),"",VLOOKUP(C78,'8'!$B$13:PZ$315,2,FALSE)))</f>
        <v/>
      </c>
      <c r="C78" s="429" t="str">
        <f>IF(AND(H$3=""),"",IF(AND('8'!B81=""),"",'8'!B81))</f>
        <v/>
      </c>
      <c r="D78" s="395"/>
      <c r="E78" s="93" t="str">
        <f t="shared" ref="E78:I78" si="58">IF(AND($H$3=""),"",IF(AND($H$3="Hindi"),AQ75,IF(AND($H$3="English"),AW75,IF(AND($H$3="Maths"),BC75,IF(AND($H$3="Sanskrit"),BI75,IF(AND($H$3="Science"),BO75,IF(AND($H$3="Social Science"),BU75,"")))))))</f>
        <v/>
      </c>
      <c r="F78" s="93" t="str">
        <f t="shared" si="58"/>
        <v/>
      </c>
      <c r="G78" s="93" t="str">
        <f t="shared" si="58"/>
        <v/>
      </c>
      <c r="H78" s="93" t="str">
        <f t="shared" si="58"/>
        <v/>
      </c>
      <c r="I78" s="93" t="str">
        <f t="shared" si="58"/>
        <v/>
      </c>
      <c r="J78" s="97" t="str">
        <f t="shared" si="18"/>
        <v/>
      </c>
      <c r="K78" s="448"/>
      <c r="L78" s="424" t="str">
        <f t="shared" si="19"/>
        <v/>
      </c>
      <c r="T78" s="409">
        <v>69</v>
      </c>
      <c r="U78" s="426" t="str">
        <f>IF(AND(H$3=""),"",IF(ISNA(VLOOKUP(V78,'8'!$B$13:PZ$315,2,FALSE)),"",VLOOKUP(V78,'8'!$B$13:PZ$315,2,FALSE)))</f>
        <v/>
      </c>
      <c r="V78" s="427" t="str">
        <f>IF(AND(H$3=""),"",IF(AND('8'!B81=""),"",'8'!B81))</f>
        <v/>
      </c>
      <c r="W78" s="428" t="str">
        <f t="shared" si="22"/>
        <v/>
      </c>
      <c r="X78" s="466" t="str">
        <f>IF(AND(V78=""),"",IF(ISNA(VLOOKUP(V78,$AP$7:CV$94,43,FALSE)),"",VLOOKUP(V78,$AP$7:CV$94,43,FALSE)))</f>
        <v/>
      </c>
      <c r="Y78" s="466" t="str">
        <f>IF(AND(V78=""),"",IF(ISNA(VLOOKUP(V78,$AP$7:CV$94,44,FALSE)),"",VLOOKUP(V78,$AP$7:CV$94,44,FALSE)))</f>
        <v/>
      </c>
      <c r="Z78" s="466" t="str">
        <f>IF(AND(V78=""),"",IF(ISNA(VLOOKUP(V78,$AP$7:CV$94,50,FALSE)),"",VLOOKUP(V78,$AP$7:CV$94,50,FALSE)))</f>
        <v/>
      </c>
      <c r="AA78" s="466" t="str">
        <f>IF(AND(V78=""),"",IF(ISNA(VLOOKUP(V78,$AP$7:CV$94,51,FALSE)),"",VLOOKUP(V78,$AP$7:CV$94,51,FALSE)))</f>
        <v/>
      </c>
      <c r="AB78" s="466" t="str">
        <f>IF(AND(V78=""),"",IF(ISNA(VLOOKUP(V78,$AP$7:CV$94,57,FALSE)),"",VLOOKUP(V78,$AP$7:CV$94,57,FALSE)))</f>
        <v/>
      </c>
      <c r="AC78" s="466" t="str">
        <f>IF(AND(V78=""),"",IF(ISNA(VLOOKUP(V78,$AP$7:CV$94,58,FALSE)),"",VLOOKUP(V78,$AP$7:CV$94,58,FALSE)))</f>
        <v/>
      </c>
      <c r="AD78" s="427"/>
      <c r="AG78" s="50" t="str">
        <f t="shared" si="44"/>
        <v/>
      </c>
      <c r="AH78" s="50" t="str">
        <f t="shared" si="45"/>
        <v/>
      </c>
      <c r="AI78" s="313" t="str">
        <f t="shared" si="20"/>
        <v/>
      </c>
      <c r="AM78" s="313" t="str">
        <f t="shared" si="46"/>
        <v/>
      </c>
      <c r="AO78" s="409">
        <v>72</v>
      </c>
      <c r="AP78" s="397"/>
      <c r="AQ78" s="93" t="str">
        <f>IF(ISNA(VLOOKUP($AP78,'8'!$B$13:PZ$315,8,FALSE)),"",VLOOKUP($AP78,'8'!$B$13:PZ$315,8,FALSE))</f>
        <v/>
      </c>
      <c r="AR78" s="93" t="str">
        <f>IF(ISNA(VLOOKUP($AP78,'8'!$B$13:QA$315,12,FALSE)),"",VLOOKUP($AP78,'8'!$B$13:QA$315,12,FALSE))</f>
        <v/>
      </c>
      <c r="AS78" s="93" t="str">
        <f>IF(ISNA(VLOOKUP($AP78,'8'!$B$13:QB$315,16,FALSE)),"",VLOOKUP($AP78,'8'!$B$13:QB$315,16,FALSE))</f>
        <v/>
      </c>
      <c r="AT78" s="93" t="str">
        <f>IF(ISNA(VLOOKUP($AP78,'8'!$B$13:QC$315,20,FALSE)),"",VLOOKUP($AP78,'8'!$B$13:QC$315,20,FALSE))</f>
        <v/>
      </c>
      <c r="AU78" s="93" t="str">
        <f t="shared" si="48"/>
        <v/>
      </c>
      <c r="AV78" s="409">
        <v>72</v>
      </c>
      <c r="AW78" s="93" t="str">
        <f>IF(ISNA(VLOOKUP($AP78,'8'!$B$13:QF$315,33,FALSE)),"",VLOOKUP($AP78,'8'!$B$13:QF$315,33,FALSE))</f>
        <v/>
      </c>
      <c r="AX78" s="93" t="str">
        <f>IF(ISNA(VLOOKUP($AP78,'8'!$B$13:QG$315,37,FALSE)),"",VLOOKUP($AP78,'8'!$B$13:QG$315,37,FALSE))</f>
        <v/>
      </c>
      <c r="AY78" s="93" t="str">
        <f>IF(ISNA(VLOOKUP($AP78,'8'!$B$13:QH$315,41,FALSE)),"",VLOOKUP($AP78,'8'!$B$13:QH$315,41,FALSE))</f>
        <v/>
      </c>
      <c r="AZ78" s="93" t="str">
        <f>IF(ISNA(VLOOKUP($AP78,'8'!$B$13:QI$315,45,FALSE)),"",VLOOKUP($AP78,'8'!$B$13:QI$315,45,FALSE))</f>
        <v/>
      </c>
      <c r="BA78" s="93" t="str">
        <f t="shared" si="49"/>
        <v/>
      </c>
      <c r="BB78" s="409">
        <v>72</v>
      </c>
      <c r="BC78" s="93" t="str">
        <f>IF(ISNA(VLOOKUP($AP78,'8'!$B$13:QL$315,58,FALSE)),"",VLOOKUP($AP78,'8'!$B$13:QL$315,58,FALSE))</f>
        <v/>
      </c>
      <c r="BD78" s="93" t="str">
        <f>IF(ISNA(VLOOKUP($AP78,'8'!$B$13:QM$315,62,FALSE)),"",VLOOKUP($AP78,'8'!$B$13:QM$315,62,FALSE))</f>
        <v/>
      </c>
      <c r="BE78" s="93" t="str">
        <f>IF(ISNA(VLOOKUP($AP78,'8'!$B$13:QN$315,66,FALSE)),"",VLOOKUP($AP78,'8'!$B$13:QN$315,66,FALSE))</f>
        <v/>
      </c>
      <c r="BF78" s="93" t="str">
        <f>IF(ISNA(VLOOKUP($AP78,'8'!$B$13:QO$315,70,FALSE)),"",VLOOKUP($AP78,'8'!$B$13:QO$315,70,FALSE))</f>
        <v/>
      </c>
      <c r="BG78" s="93" t="str">
        <f t="shared" si="50"/>
        <v/>
      </c>
      <c r="BH78" s="409">
        <v>72</v>
      </c>
      <c r="BI78" s="93" t="str">
        <f>IF(ISNA(VLOOKUP($AP78,'8'!$B$13:QR$315,83,FALSE)),"",VLOOKUP($AP78,'8'!$B$13:QR$315,83,FALSE))</f>
        <v/>
      </c>
      <c r="BJ78" s="93" t="str">
        <f>IF(ISNA(VLOOKUP($AP78,'8'!$B$13:QS$315,87,FALSE)),"",VLOOKUP($AP78,'8'!$B$13:QS$315,87,FALSE))</f>
        <v/>
      </c>
      <c r="BK78" s="93" t="str">
        <f>IF(ISNA(VLOOKUP($AP78,'8'!$B$13:QT$315,91,FALSE)),"",VLOOKUP($AP78,'8'!$B$13:QT$315,91,FALSE))</f>
        <v/>
      </c>
      <c r="BL78" s="93" t="str">
        <f>IF(ISNA(VLOOKUP($AP78,'8'!$B$13:QU$315,95,FALSE)),"",VLOOKUP($AP78,'8'!$B$13:QU$315,95,FALSE))</f>
        <v/>
      </c>
      <c r="BM78" s="93" t="str">
        <f t="shared" si="51"/>
        <v/>
      </c>
      <c r="BN78" s="409">
        <v>72</v>
      </c>
      <c r="BO78" s="93" t="str">
        <f>IF(ISNA(VLOOKUP($AP78,'8'!$B$13:QY$315,108,FALSE)),"",VLOOKUP($AP78,'8'!$B$13:QY$315,108,FALSE))</f>
        <v/>
      </c>
      <c r="BP78" s="93" t="str">
        <f>IF(ISNA(VLOOKUP($AP78,'8'!$B$13:QZ$315,112,FALSE)),"",VLOOKUP($AP78,'8'!$B$13:QZ$315,112,FALSE))</f>
        <v/>
      </c>
      <c r="BQ78" s="93" t="str">
        <f>IF(ISNA(VLOOKUP($AP78,'8'!$B$13:RA$315,116,FALSE)),"",VLOOKUP($AP78,'8'!$B$13:RA$315,116,FALSE))</f>
        <v/>
      </c>
      <c r="BR78" s="93" t="str">
        <f>IF(ISNA(VLOOKUP($AP78,'8'!$B$13:RB$315,120,FALSE)),"",VLOOKUP($AP78,'8'!$B$13:RB$315,120,FALSE))</f>
        <v/>
      </c>
      <c r="BS78" s="93" t="str">
        <f t="shared" si="52"/>
        <v/>
      </c>
      <c r="BT78" s="409">
        <v>72</v>
      </c>
      <c r="BU78" s="93" t="str">
        <f>IF(ISNA(VLOOKUP($AP78,'8'!$B$13:RE$315,133,FALSE)),"",VLOOKUP($AP78,'8'!$B$13:RE$315,133,FALSE))</f>
        <v/>
      </c>
      <c r="BV78" s="93" t="str">
        <f>IF(ISNA(VLOOKUP($AP78,'8'!$B$13:RF$315,137,FALSE)),"",VLOOKUP($AP78,'8'!$B$13:RF$315,137,FALSE))</f>
        <v/>
      </c>
      <c r="BW78" s="93" t="str">
        <f>IF(ISNA(VLOOKUP($AP78,'8'!$B$13:RG$315,141,FALSE)),"",VLOOKUP($AP78,'8'!$B$13:RG$315,141,FALSE))</f>
        <v/>
      </c>
      <c r="BX78" s="93" t="str">
        <f>IF(ISNA(VLOOKUP($AP78,'8'!$B$13:RH$315,145,FALSE)),"",VLOOKUP($AP78,'8'!$B$13:RH$315,145,FALSE))</f>
        <v/>
      </c>
      <c r="BY78" s="93" t="str">
        <f t="shared" si="53"/>
        <v/>
      </c>
      <c r="BZ78" s="98"/>
      <c r="CA78" s="93" t="str">
        <f>IF(ISNA(VLOOKUP($AP78,'8'!$B$13:RE$315,155,FALSE)),"",VLOOKUP($AP78,'8'!$B$13:RE$315,155,FALSE))</f>
        <v/>
      </c>
      <c r="CB78" s="93" t="str">
        <f>IF(ISNA(VLOOKUP($AP78,'8'!$B$13:RF$315,156,FALSE)),"",VLOOKUP($AP78,'8'!$B$13:RF$315,156,FALSE))</f>
        <v/>
      </c>
      <c r="CC78" s="93" t="str">
        <f>IF(ISNA(VLOOKUP($AP78,'8'!$B$13:RG$315,157,FALSE)),"",VLOOKUP($AP78,'8'!$B$13:RG$315,157,FALSE))</f>
        <v/>
      </c>
      <c r="CD78" s="93" t="str">
        <f>IF(ISNA(VLOOKUP($AP78,'8'!$B$13:RH$315,158,FALSE)),"",VLOOKUP($AP78,'8'!$B$13:RH$315,158,FALSE))</f>
        <v/>
      </c>
      <c r="CE78" s="93" t="str">
        <f>IF(ISNA(VLOOKUP($AP78,'8'!$B$13:RI$315,159,FALSE)),"",VLOOKUP($AP78,'8'!$B$13:RI$315,159,FALSE))</f>
        <v/>
      </c>
      <c r="CF78" s="93" t="str">
        <f>IF(ISNA(VLOOKUP($AP78,'8'!$B$13:RJ$315,160,FALSE)),"",VLOOKUP($AP78,'8'!$B$13:RJ$315,160,FALSE))</f>
        <v/>
      </c>
      <c r="CG78" s="93" t="str">
        <f>IF(ISNA(VLOOKUP($AP78,'8'!$B$13:RK$315,161,FALSE)),"",VLOOKUP($AP78,'8'!$B$13:RK$315,161,FALSE))</f>
        <v/>
      </c>
      <c r="CH78" s="93" t="str">
        <f>IF(ISNA(VLOOKUP($AP78,'8'!$B$13:RK$315,162,FALSE)),"",VLOOKUP($AP78,'8'!$B$13:RK$315,162,FALSE))</f>
        <v/>
      </c>
      <c r="CI78" s="93" t="str">
        <f>IF(ISNA(VLOOKUP($AP78,'8'!$B$13:RL$315,163,FALSE)),"",VLOOKUP($AP78,'8'!$B$13:RL$315,163,FALSE))</f>
        <v/>
      </c>
      <c r="CJ78" s="93" t="str">
        <f>IF(ISNA(VLOOKUP($AP78,'8'!$B$13:RM$315,164,FALSE)),"",VLOOKUP($AP78,'8'!$B$13:RM$315,164,FALSE))</f>
        <v/>
      </c>
      <c r="CK78" s="93" t="str">
        <f>IF(ISNA(VLOOKUP($AP78,'8'!$B$13:RN$315,165,FALSE)),"",VLOOKUP($AP78,'8'!$B$13:RN$315,165,FALSE))</f>
        <v/>
      </c>
      <c r="CL78" s="93" t="str">
        <f>IF(ISNA(VLOOKUP($AP78,'8'!$B$13:RO$315,166,FALSE)),"",VLOOKUP($AP78,'8'!$B$13:RO$315,166,FALSE))</f>
        <v/>
      </c>
      <c r="CM78" s="93" t="str">
        <f>IF(ISNA(VLOOKUP($AP78,'8'!$B$13:RP$315,167,FALSE)),"",VLOOKUP($AP78,'8'!$B$13:RP$315,167,FALSE))</f>
        <v/>
      </c>
      <c r="CN78" s="93" t="str">
        <f>IF(ISNA(VLOOKUP($AP78,'8'!$B$13:RQ$315,168,FALSE)),"",VLOOKUP($AP78,'8'!$B$13:RQ$315,168,FALSE))</f>
        <v/>
      </c>
      <c r="CO78" s="93" t="str">
        <f>IF(ISNA(VLOOKUP($AP78,'8'!$B$13:RR$315,169,FALSE)),"",VLOOKUP($AP78,'8'!$B$13:RR$315,169,FALSE))</f>
        <v/>
      </c>
      <c r="CP78" s="93" t="str">
        <f>IF(ISNA(VLOOKUP($AP78,'8'!$B$13:RS$315,170,FALSE)),"",VLOOKUP($AP78,'8'!$B$13:RS$315,170,FALSE))</f>
        <v/>
      </c>
      <c r="CQ78" s="93" t="str">
        <f>IF(ISNA(VLOOKUP($AP78,'8'!$B$13:RT$315,171,FALSE)),"",VLOOKUP($AP78,'8'!$B$13:RT$315,171,FALSE))</f>
        <v/>
      </c>
      <c r="CR78" s="93" t="str">
        <f>IF(ISNA(VLOOKUP($AP78,'8'!$B$13:RU$315,172,FALSE)),"",VLOOKUP($AP78,'8'!$B$13:RU$315,172,FALSE))</f>
        <v/>
      </c>
      <c r="CS78" s="93" t="str">
        <f>IF(ISNA(VLOOKUP($AP78,'8'!$B$13:RV$315,173,FALSE)),"",VLOOKUP($AP78,'8'!$B$13:RV$315,173,FALSE))</f>
        <v/>
      </c>
      <c r="CT78" s="93" t="str">
        <f>IF(ISNA(VLOOKUP($AP78,'8'!$B$13:RW$375,174,FALSE)),"",VLOOKUP($AP78,'8'!$B$13:RW$375,174,FALSE))</f>
        <v/>
      </c>
      <c r="CU78" s="93" t="str">
        <f>IF(ISNA(VLOOKUP($AP78,'8'!$B$13:RX$315,175,FALSE)),"",VLOOKUP($AP78,'8'!$B$13:RX$315,175,FALSE))</f>
        <v/>
      </c>
    </row>
    <row r="79" spans="1:99" ht="16.5" customHeight="1">
      <c r="A79" s="409">
        <v>70</v>
      </c>
      <c r="B79" s="431" t="str">
        <f>IF(AND(H$3=""),"",IF(ISNA(VLOOKUP(C79,'8'!$B$13:PZ$315,2,FALSE)),"",VLOOKUP(C79,'8'!$B$13:PZ$315,2,FALSE)))</f>
        <v/>
      </c>
      <c r="C79" s="429" t="str">
        <f>IF(AND(H$3=""),"",IF(AND('8'!B82=""),"",'8'!B82))</f>
        <v/>
      </c>
      <c r="D79" s="395"/>
      <c r="E79" s="93" t="str">
        <f t="shared" ref="E79:I79" si="59">IF(AND($H$3=""),"",IF(AND($H$3="Hindi"),AQ76,IF(AND($H$3="English"),AW76,IF(AND($H$3="Maths"),BC76,IF(AND($H$3="Sanskrit"),BI76,IF(AND($H$3="Science"),BO76,IF(AND($H$3="Social Science"),BU76,"")))))))</f>
        <v/>
      </c>
      <c r="F79" s="93" t="str">
        <f t="shared" si="59"/>
        <v/>
      </c>
      <c r="G79" s="93" t="str">
        <f t="shared" si="59"/>
        <v/>
      </c>
      <c r="H79" s="93" t="str">
        <f t="shared" si="59"/>
        <v/>
      </c>
      <c r="I79" s="93" t="str">
        <f t="shared" si="59"/>
        <v/>
      </c>
      <c r="J79" s="97" t="str">
        <f t="shared" si="18"/>
        <v/>
      </c>
      <c r="K79" s="448"/>
      <c r="L79" s="424" t="str">
        <f t="shared" si="19"/>
        <v/>
      </c>
      <c r="T79" s="409">
        <v>70</v>
      </c>
      <c r="U79" s="426" t="str">
        <f>IF(AND(H$3=""),"",IF(ISNA(VLOOKUP(V79,'8'!$B$13:PZ$315,2,FALSE)),"",VLOOKUP(V79,'8'!$B$13:PZ$315,2,FALSE)))</f>
        <v/>
      </c>
      <c r="V79" s="427" t="str">
        <f>IF(AND(H$3=""),"",IF(AND('8'!B82=""),"",'8'!B82))</f>
        <v/>
      </c>
      <c r="W79" s="428" t="str">
        <f t="shared" si="22"/>
        <v/>
      </c>
      <c r="X79" s="466" t="str">
        <f>IF(AND(V79=""),"",IF(ISNA(VLOOKUP(V79,$AP$7:CV$94,43,FALSE)),"",VLOOKUP(V79,$AP$7:CV$94,43,FALSE)))</f>
        <v/>
      </c>
      <c r="Y79" s="466" t="str">
        <f>IF(AND(V79=""),"",IF(ISNA(VLOOKUP(V79,$AP$7:CV$94,44,FALSE)),"",VLOOKUP(V79,$AP$7:CV$94,44,FALSE)))</f>
        <v/>
      </c>
      <c r="Z79" s="466" t="str">
        <f>IF(AND(V79=""),"",IF(ISNA(VLOOKUP(V79,$AP$7:CV$94,50,FALSE)),"",VLOOKUP(V79,$AP$7:CV$94,50,FALSE)))</f>
        <v/>
      </c>
      <c r="AA79" s="466" t="str">
        <f>IF(AND(V79=""),"",IF(ISNA(VLOOKUP(V79,$AP$7:CV$94,51,FALSE)),"",VLOOKUP(V79,$AP$7:CV$94,51,FALSE)))</f>
        <v/>
      </c>
      <c r="AB79" s="466" t="str">
        <f>IF(AND(V79=""),"",IF(ISNA(VLOOKUP(V79,$AP$7:CV$94,57,FALSE)),"",VLOOKUP(V79,$AP$7:CV$94,57,FALSE)))</f>
        <v/>
      </c>
      <c r="AC79" s="466" t="str">
        <f>IF(AND(V79=""),"",IF(ISNA(VLOOKUP(V79,$AP$7:CV$94,58,FALSE)),"",VLOOKUP(V79,$AP$7:CV$94,58,FALSE)))</f>
        <v/>
      </c>
      <c r="AD79" s="427"/>
      <c r="AG79" s="50" t="str">
        <f t="shared" si="44"/>
        <v/>
      </c>
      <c r="AH79" s="50" t="str">
        <f t="shared" si="45"/>
        <v/>
      </c>
      <c r="AI79" s="313" t="str">
        <f t="shared" si="20"/>
        <v/>
      </c>
      <c r="AM79" s="313" t="str">
        <f t="shared" si="46"/>
        <v/>
      </c>
      <c r="AO79" s="409">
        <v>73</v>
      </c>
      <c r="AP79" s="397"/>
      <c r="AQ79" s="93" t="str">
        <f>IF(ISNA(VLOOKUP($AP79,'8'!$B$13:PZ$315,8,FALSE)),"",VLOOKUP($AP79,'8'!$B$13:PZ$315,8,FALSE))</f>
        <v/>
      </c>
      <c r="AR79" s="93" t="str">
        <f>IF(ISNA(VLOOKUP($AP79,'8'!$B$13:QA$315,12,FALSE)),"",VLOOKUP($AP79,'8'!$B$13:QA$315,12,FALSE))</f>
        <v/>
      </c>
      <c r="AS79" s="93" t="str">
        <f>IF(ISNA(VLOOKUP($AP79,'8'!$B$13:QB$315,16,FALSE)),"",VLOOKUP($AP79,'8'!$B$13:QB$315,16,FALSE))</f>
        <v/>
      </c>
      <c r="AT79" s="93" t="str">
        <f>IF(ISNA(VLOOKUP($AP79,'8'!$B$13:QC$315,20,FALSE)),"",VLOOKUP($AP79,'8'!$B$13:QC$315,20,FALSE))</f>
        <v/>
      </c>
      <c r="AU79" s="93" t="str">
        <f t="shared" si="48"/>
        <v/>
      </c>
      <c r="AV79" s="409">
        <v>73</v>
      </c>
      <c r="AW79" s="93" t="str">
        <f>IF(ISNA(VLOOKUP($AP79,'8'!$B$13:QF$315,33,FALSE)),"",VLOOKUP($AP79,'8'!$B$13:QF$315,33,FALSE))</f>
        <v/>
      </c>
      <c r="AX79" s="93" t="str">
        <f>IF(ISNA(VLOOKUP($AP79,'8'!$B$13:QG$315,37,FALSE)),"",VLOOKUP($AP79,'8'!$B$13:QG$315,37,FALSE))</f>
        <v/>
      </c>
      <c r="AY79" s="93" t="str">
        <f>IF(ISNA(VLOOKUP($AP79,'8'!$B$13:QH$315,41,FALSE)),"",VLOOKUP($AP79,'8'!$B$13:QH$315,41,FALSE))</f>
        <v/>
      </c>
      <c r="AZ79" s="93" t="str">
        <f>IF(ISNA(VLOOKUP($AP79,'8'!$B$13:QI$315,45,FALSE)),"",VLOOKUP($AP79,'8'!$B$13:QI$315,45,FALSE))</f>
        <v/>
      </c>
      <c r="BA79" s="93" t="str">
        <f t="shared" si="49"/>
        <v/>
      </c>
      <c r="BB79" s="409">
        <v>73</v>
      </c>
      <c r="BC79" s="93" t="str">
        <f>IF(ISNA(VLOOKUP($AP79,'8'!$B$13:QL$315,58,FALSE)),"",VLOOKUP($AP79,'8'!$B$13:QL$315,58,FALSE))</f>
        <v/>
      </c>
      <c r="BD79" s="93" t="str">
        <f>IF(ISNA(VLOOKUP($AP79,'8'!$B$13:QM$315,62,FALSE)),"",VLOOKUP($AP79,'8'!$B$13:QM$315,62,FALSE))</f>
        <v/>
      </c>
      <c r="BE79" s="93" t="str">
        <f>IF(ISNA(VLOOKUP($AP79,'8'!$B$13:QN$315,66,FALSE)),"",VLOOKUP($AP79,'8'!$B$13:QN$315,66,FALSE))</f>
        <v/>
      </c>
      <c r="BF79" s="93" t="str">
        <f>IF(ISNA(VLOOKUP($AP79,'8'!$B$13:QO$315,70,FALSE)),"",VLOOKUP($AP79,'8'!$B$13:QO$315,70,FALSE))</f>
        <v/>
      </c>
      <c r="BG79" s="93" t="str">
        <f t="shared" si="50"/>
        <v/>
      </c>
      <c r="BH79" s="409">
        <v>73</v>
      </c>
      <c r="BI79" s="93" t="str">
        <f>IF(ISNA(VLOOKUP($AP79,'8'!$B$13:QR$315,83,FALSE)),"",VLOOKUP($AP79,'8'!$B$13:QR$315,83,FALSE))</f>
        <v/>
      </c>
      <c r="BJ79" s="93" t="str">
        <f>IF(ISNA(VLOOKUP($AP79,'8'!$B$13:QS$315,87,FALSE)),"",VLOOKUP($AP79,'8'!$B$13:QS$315,87,FALSE))</f>
        <v/>
      </c>
      <c r="BK79" s="93" t="str">
        <f>IF(ISNA(VLOOKUP($AP79,'8'!$B$13:QT$315,91,FALSE)),"",VLOOKUP($AP79,'8'!$B$13:QT$315,91,FALSE))</f>
        <v/>
      </c>
      <c r="BL79" s="93" t="str">
        <f>IF(ISNA(VLOOKUP($AP79,'8'!$B$13:QU$315,95,FALSE)),"",VLOOKUP($AP79,'8'!$B$13:QU$315,95,FALSE))</f>
        <v/>
      </c>
      <c r="BM79" s="93" t="str">
        <f t="shared" si="51"/>
        <v/>
      </c>
      <c r="BN79" s="409">
        <v>73</v>
      </c>
      <c r="BO79" s="93" t="str">
        <f>IF(ISNA(VLOOKUP($AP79,'8'!$B$13:QY$315,108,FALSE)),"",VLOOKUP($AP79,'8'!$B$13:QY$315,108,FALSE))</f>
        <v/>
      </c>
      <c r="BP79" s="93" t="str">
        <f>IF(ISNA(VLOOKUP($AP79,'8'!$B$13:QZ$315,112,FALSE)),"",VLOOKUP($AP79,'8'!$B$13:QZ$315,112,FALSE))</f>
        <v/>
      </c>
      <c r="BQ79" s="93" t="str">
        <f>IF(ISNA(VLOOKUP($AP79,'8'!$B$13:RA$315,116,FALSE)),"",VLOOKUP($AP79,'8'!$B$13:RA$315,116,FALSE))</f>
        <v/>
      </c>
      <c r="BR79" s="93" t="str">
        <f>IF(ISNA(VLOOKUP($AP79,'8'!$B$13:RB$315,120,FALSE)),"",VLOOKUP($AP79,'8'!$B$13:RB$315,120,FALSE))</f>
        <v/>
      </c>
      <c r="BS79" s="93" t="str">
        <f t="shared" si="52"/>
        <v/>
      </c>
      <c r="BT79" s="409">
        <v>73</v>
      </c>
      <c r="BU79" s="93" t="str">
        <f>IF(ISNA(VLOOKUP($AP79,'8'!$B$13:RE$315,133,FALSE)),"",VLOOKUP($AP79,'8'!$B$13:RE$315,133,FALSE))</f>
        <v/>
      </c>
      <c r="BV79" s="93" t="str">
        <f>IF(ISNA(VLOOKUP($AP79,'8'!$B$13:RF$315,137,FALSE)),"",VLOOKUP($AP79,'8'!$B$13:RF$315,137,FALSE))</f>
        <v/>
      </c>
      <c r="BW79" s="93" t="str">
        <f>IF(ISNA(VLOOKUP($AP79,'8'!$B$13:RG$315,141,FALSE)),"",VLOOKUP($AP79,'8'!$B$13:RG$315,141,FALSE))</f>
        <v/>
      </c>
      <c r="BX79" s="93" t="str">
        <f>IF(ISNA(VLOOKUP($AP79,'8'!$B$13:RH$315,145,FALSE)),"",VLOOKUP($AP79,'8'!$B$13:RH$315,145,FALSE))</f>
        <v/>
      </c>
      <c r="BY79" s="93" t="str">
        <f t="shared" si="53"/>
        <v/>
      </c>
      <c r="BZ79" s="98"/>
      <c r="CA79" s="93" t="str">
        <f>IF(ISNA(VLOOKUP($AP79,'8'!$B$13:RE$315,155,FALSE)),"",VLOOKUP($AP79,'8'!$B$13:RE$315,155,FALSE))</f>
        <v/>
      </c>
      <c r="CB79" s="93" t="str">
        <f>IF(ISNA(VLOOKUP($AP79,'8'!$B$13:RF$315,156,FALSE)),"",VLOOKUP($AP79,'8'!$B$13:RF$315,156,FALSE))</f>
        <v/>
      </c>
      <c r="CC79" s="93" t="str">
        <f>IF(ISNA(VLOOKUP($AP79,'8'!$B$13:RG$315,157,FALSE)),"",VLOOKUP($AP79,'8'!$B$13:RG$315,157,FALSE))</f>
        <v/>
      </c>
      <c r="CD79" s="93" t="str">
        <f>IF(ISNA(VLOOKUP($AP79,'8'!$B$13:RH$315,158,FALSE)),"",VLOOKUP($AP79,'8'!$B$13:RH$315,158,FALSE))</f>
        <v/>
      </c>
      <c r="CE79" s="93" t="str">
        <f>IF(ISNA(VLOOKUP($AP79,'8'!$B$13:RI$315,159,FALSE)),"",VLOOKUP($AP79,'8'!$B$13:RI$315,159,FALSE))</f>
        <v/>
      </c>
      <c r="CF79" s="93" t="str">
        <f>IF(ISNA(VLOOKUP($AP79,'8'!$B$13:RJ$315,160,FALSE)),"",VLOOKUP($AP79,'8'!$B$13:RJ$315,160,FALSE))</f>
        <v/>
      </c>
      <c r="CG79" s="93" t="str">
        <f>IF(ISNA(VLOOKUP($AP79,'8'!$B$13:RK$315,161,FALSE)),"",VLOOKUP($AP79,'8'!$B$13:RK$315,161,FALSE))</f>
        <v/>
      </c>
      <c r="CH79" s="93" t="str">
        <f>IF(ISNA(VLOOKUP($AP79,'8'!$B$13:RK$315,162,FALSE)),"",VLOOKUP($AP79,'8'!$B$13:RK$315,162,FALSE))</f>
        <v/>
      </c>
      <c r="CI79" s="93" t="str">
        <f>IF(ISNA(VLOOKUP($AP79,'8'!$B$13:RL$315,163,FALSE)),"",VLOOKUP($AP79,'8'!$B$13:RL$315,163,FALSE))</f>
        <v/>
      </c>
      <c r="CJ79" s="93" t="str">
        <f>IF(ISNA(VLOOKUP($AP79,'8'!$B$13:RM$315,164,FALSE)),"",VLOOKUP($AP79,'8'!$B$13:RM$315,164,FALSE))</f>
        <v/>
      </c>
      <c r="CK79" s="93" t="str">
        <f>IF(ISNA(VLOOKUP($AP79,'8'!$B$13:RN$315,165,FALSE)),"",VLOOKUP($AP79,'8'!$B$13:RN$315,165,FALSE))</f>
        <v/>
      </c>
      <c r="CL79" s="93" t="str">
        <f>IF(ISNA(VLOOKUP($AP79,'8'!$B$13:RO$315,166,FALSE)),"",VLOOKUP($AP79,'8'!$B$13:RO$315,166,FALSE))</f>
        <v/>
      </c>
      <c r="CM79" s="93" t="str">
        <f>IF(ISNA(VLOOKUP($AP79,'8'!$B$13:RP$315,167,FALSE)),"",VLOOKUP($AP79,'8'!$B$13:RP$315,167,FALSE))</f>
        <v/>
      </c>
      <c r="CN79" s="93" t="str">
        <f>IF(ISNA(VLOOKUP($AP79,'8'!$B$13:RQ$315,168,FALSE)),"",VLOOKUP($AP79,'8'!$B$13:RQ$315,168,FALSE))</f>
        <v/>
      </c>
      <c r="CO79" s="93" t="str">
        <f>IF(ISNA(VLOOKUP($AP79,'8'!$B$13:RR$315,169,FALSE)),"",VLOOKUP($AP79,'8'!$B$13:RR$315,169,FALSE))</f>
        <v/>
      </c>
      <c r="CP79" s="93" t="str">
        <f>IF(ISNA(VLOOKUP($AP79,'8'!$B$13:RS$315,170,FALSE)),"",VLOOKUP($AP79,'8'!$B$13:RS$315,170,FALSE))</f>
        <v/>
      </c>
      <c r="CQ79" s="93" t="str">
        <f>IF(ISNA(VLOOKUP($AP79,'8'!$B$13:RT$315,171,FALSE)),"",VLOOKUP($AP79,'8'!$B$13:RT$315,171,FALSE))</f>
        <v/>
      </c>
      <c r="CR79" s="93" t="str">
        <f>IF(ISNA(VLOOKUP($AP79,'8'!$B$13:RU$315,172,FALSE)),"",VLOOKUP($AP79,'8'!$B$13:RU$315,172,FALSE))</f>
        <v/>
      </c>
      <c r="CS79" s="93" t="str">
        <f>IF(ISNA(VLOOKUP($AP79,'8'!$B$13:RV$315,173,FALSE)),"",VLOOKUP($AP79,'8'!$B$13:RV$315,173,FALSE))</f>
        <v/>
      </c>
      <c r="CT79" s="93" t="str">
        <f>IF(ISNA(VLOOKUP($AP79,'8'!$B$13:RW$375,174,FALSE)),"",VLOOKUP($AP79,'8'!$B$13:RW$375,174,FALSE))</f>
        <v/>
      </c>
      <c r="CU79" s="93" t="str">
        <f>IF(ISNA(VLOOKUP($AP79,'8'!$B$13:RX$315,175,FALSE)),"",VLOOKUP($AP79,'8'!$B$13:RX$315,175,FALSE))</f>
        <v/>
      </c>
    </row>
    <row r="80" spans="1:99" ht="16.5" customHeight="1">
      <c r="A80" s="409">
        <v>71</v>
      </c>
      <c r="B80" s="431" t="str">
        <f>IF(AND(H$3=""),"",IF(ISNA(VLOOKUP(C80,'8'!$B$13:PZ$315,2,FALSE)),"",VLOOKUP(C80,'8'!$B$13:PZ$315,2,FALSE)))</f>
        <v/>
      </c>
      <c r="C80" s="429" t="str">
        <f>IF(AND(H$3=""),"",IF(AND('8'!B83=""),"",'8'!B83))</f>
        <v/>
      </c>
      <c r="D80" s="395"/>
      <c r="E80" s="93" t="str">
        <f t="shared" ref="E80:I80" si="60">IF(AND($H$3=""),"",IF(AND($H$3="Hindi"),AQ77,IF(AND($H$3="English"),AW77,IF(AND($H$3="Maths"),BC77,IF(AND($H$3="Sanskrit"),BI77,IF(AND($H$3="Science"),BO77,IF(AND($H$3="Social Science"),BU77,"")))))))</f>
        <v/>
      </c>
      <c r="F80" s="93" t="str">
        <f t="shared" si="60"/>
        <v/>
      </c>
      <c r="G80" s="93" t="str">
        <f t="shared" si="60"/>
        <v/>
      </c>
      <c r="H80" s="93" t="str">
        <f t="shared" si="60"/>
        <v/>
      </c>
      <c r="I80" s="93" t="str">
        <f t="shared" si="60"/>
        <v/>
      </c>
      <c r="J80" s="97" t="str">
        <f t="shared" si="18"/>
        <v/>
      </c>
      <c r="K80" s="448"/>
      <c r="L80" s="424" t="str">
        <f t="shared" si="19"/>
        <v/>
      </c>
      <c r="T80" s="409">
        <v>71</v>
      </c>
      <c r="U80" s="426" t="str">
        <f>IF(AND(H$3=""),"",IF(ISNA(VLOOKUP(V80,'8'!$B$13:PZ$315,2,FALSE)),"",VLOOKUP(V80,'8'!$B$13:PZ$315,2,FALSE)))</f>
        <v/>
      </c>
      <c r="V80" s="427" t="str">
        <f>IF(AND(H$3=""),"",IF(AND('8'!B83=""),"",'8'!B83))</f>
        <v/>
      </c>
      <c r="W80" s="428" t="str">
        <f t="shared" si="22"/>
        <v/>
      </c>
      <c r="X80" s="466" t="str">
        <f>IF(AND(V80=""),"",IF(ISNA(VLOOKUP(V80,$AP$7:CV$94,43,FALSE)),"",VLOOKUP(V80,$AP$7:CV$94,43,FALSE)))</f>
        <v/>
      </c>
      <c r="Y80" s="466" t="str">
        <f>IF(AND(V80=""),"",IF(ISNA(VLOOKUP(V80,$AP$7:CV$94,44,FALSE)),"",VLOOKUP(V80,$AP$7:CV$94,44,FALSE)))</f>
        <v/>
      </c>
      <c r="Z80" s="466" t="str">
        <f>IF(AND(V80=""),"",IF(ISNA(VLOOKUP(V80,$AP$7:CV$94,50,FALSE)),"",VLOOKUP(V80,$AP$7:CV$94,50,FALSE)))</f>
        <v/>
      </c>
      <c r="AA80" s="466" t="str">
        <f>IF(AND(V80=""),"",IF(ISNA(VLOOKUP(V80,$AP$7:CV$94,51,FALSE)),"",VLOOKUP(V80,$AP$7:CV$94,51,FALSE)))</f>
        <v/>
      </c>
      <c r="AB80" s="466" t="str">
        <f>IF(AND(V80=""),"",IF(ISNA(VLOOKUP(V80,$AP$7:CV$94,57,FALSE)),"",VLOOKUP(V80,$AP$7:CV$94,57,FALSE)))</f>
        <v/>
      </c>
      <c r="AC80" s="466" t="str">
        <f>IF(AND(V80=""),"",IF(ISNA(VLOOKUP(V80,$AP$7:CV$94,58,FALSE)),"",VLOOKUP(V80,$AP$7:CV$94,58,FALSE)))</f>
        <v/>
      </c>
      <c r="AD80" s="427"/>
      <c r="AG80" s="50" t="str">
        <f t="shared" si="44"/>
        <v/>
      </c>
      <c r="AH80" s="50" t="str">
        <f t="shared" si="45"/>
        <v/>
      </c>
      <c r="AI80" s="313" t="str">
        <f t="shared" si="20"/>
        <v/>
      </c>
      <c r="AM80" s="313" t="str">
        <f t="shared" si="46"/>
        <v/>
      </c>
      <c r="AO80" s="409">
        <v>74</v>
      </c>
      <c r="AP80" s="397"/>
      <c r="AQ80" s="93" t="str">
        <f>IF(ISNA(VLOOKUP($AP80,'8'!$B$13:PZ$315,8,FALSE)),"",VLOOKUP($AP80,'8'!$B$13:PZ$315,8,FALSE))</f>
        <v/>
      </c>
      <c r="AR80" s="93" t="str">
        <f>IF(ISNA(VLOOKUP($AP80,'8'!$B$13:QA$315,12,FALSE)),"",VLOOKUP($AP80,'8'!$B$13:QA$315,12,FALSE))</f>
        <v/>
      </c>
      <c r="AS80" s="93" t="str">
        <f>IF(ISNA(VLOOKUP($AP80,'8'!$B$13:QB$315,16,FALSE)),"",VLOOKUP($AP80,'8'!$B$13:QB$315,16,FALSE))</f>
        <v/>
      </c>
      <c r="AT80" s="93" t="str">
        <f>IF(ISNA(VLOOKUP($AP80,'8'!$B$13:QC$315,20,FALSE)),"",VLOOKUP($AP80,'8'!$B$13:QC$315,20,FALSE))</f>
        <v/>
      </c>
      <c r="AU80" s="93" t="str">
        <f t="shared" si="48"/>
        <v/>
      </c>
      <c r="AV80" s="409">
        <v>74</v>
      </c>
      <c r="AW80" s="93" t="str">
        <f>IF(ISNA(VLOOKUP($AP80,'8'!$B$13:QF$315,33,FALSE)),"",VLOOKUP($AP80,'8'!$B$13:QF$315,33,FALSE))</f>
        <v/>
      </c>
      <c r="AX80" s="93" t="str">
        <f>IF(ISNA(VLOOKUP($AP80,'8'!$B$13:QG$315,37,FALSE)),"",VLOOKUP($AP80,'8'!$B$13:QG$315,37,FALSE))</f>
        <v/>
      </c>
      <c r="AY80" s="93" t="str">
        <f>IF(ISNA(VLOOKUP($AP80,'8'!$B$13:QH$315,41,FALSE)),"",VLOOKUP($AP80,'8'!$B$13:QH$315,41,FALSE))</f>
        <v/>
      </c>
      <c r="AZ80" s="93" t="str">
        <f>IF(ISNA(VLOOKUP($AP80,'8'!$B$13:QI$315,45,FALSE)),"",VLOOKUP($AP80,'8'!$B$13:QI$315,45,FALSE))</f>
        <v/>
      </c>
      <c r="BA80" s="93" t="str">
        <f t="shared" si="49"/>
        <v/>
      </c>
      <c r="BB80" s="409">
        <v>74</v>
      </c>
      <c r="BC80" s="93" t="str">
        <f>IF(ISNA(VLOOKUP($AP80,'8'!$B$13:QL$315,58,FALSE)),"",VLOOKUP($AP80,'8'!$B$13:QL$315,58,FALSE))</f>
        <v/>
      </c>
      <c r="BD80" s="93" t="str">
        <f>IF(ISNA(VLOOKUP($AP80,'8'!$B$13:QM$315,62,FALSE)),"",VLOOKUP($AP80,'8'!$B$13:QM$315,62,FALSE))</f>
        <v/>
      </c>
      <c r="BE80" s="93" t="str">
        <f>IF(ISNA(VLOOKUP($AP80,'8'!$B$13:QN$315,66,FALSE)),"",VLOOKUP($AP80,'8'!$B$13:QN$315,66,FALSE))</f>
        <v/>
      </c>
      <c r="BF80" s="93" t="str">
        <f>IF(ISNA(VLOOKUP($AP80,'8'!$B$13:QO$315,70,FALSE)),"",VLOOKUP($AP80,'8'!$B$13:QO$315,70,FALSE))</f>
        <v/>
      </c>
      <c r="BG80" s="93" t="str">
        <f t="shared" si="50"/>
        <v/>
      </c>
      <c r="BH80" s="409">
        <v>74</v>
      </c>
      <c r="BI80" s="93" t="str">
        <f>IF(ISNA(VLOOKUP($AP80,'8'!$B$13:QR$315,83,FALSE)),"",VLOOKUP($AP80,'8'!$B$13:QR$315,83,FALSE))</f>
        <v/>
      </c>
      <c r="BJ80" s="93" t="str">
        <f>IF(ISNA(VLOOKUP($AP80,'8'!$B$13:QS$315,87,FALSE)),"",VLOOKUP($AP80,'8'!$B$13:QS$315,87,FALSE))</f>
        <v/>
      </c>
      <c r="BK80" s="93" t="str">
        <f>IF(ISNA(VLOOKUP($AP80,'8'!$B$13:QT$315,91,FALSE)),"",VLOOKUP($AP80,'8'!$B$13:QT$315,91,FALSE))</f>
        <v/>
      </c>
      <c r="BL80" s="93" t="str">
        <f>IF(ISNA(VLOOKUP($AP80,'8'!$B$13:QU$315,95,FALSE)),"",VLOOKUP($AP80,'8'!$B$13:QU$315,95,FALSE))</f>
        <v/>
      </c>
      <c r="BM80" s="93" t="str">
        <f t="shared" si="51"/>
        <v/>
      </c>
      <c r="BN80" s="409">
        <v>74</v>
      </c>
      <c r="BO80" s="93" t="str">
        <f>IF(ISNA(VLOOKUP($AP80,'8'!$B$13:QY$315,108,FALSE)),"",VLOOKUP($AP80,'8'!$B$13:QY$315,108,FALSE))</f>
        <v/>
      </c>
      <c r="BP80" s="93" t="str">
        <f>IF(ISNA(VLOOKUP($AP80,'8'!$B$13:QZ$315,112,FALSE)),"",VLOOKUP($AP80,'8'!$B$13:QZ$315,112,FALSE))</f>
        <v/>
      </c>
      <c r="BQ80" s="93" t="str">
        <f>IF(ISNA(VLOOKUP($AP80,'8'!$B$13:RA$315,116,FALSE)),"",VLOOKUP($AP80,'8'!$B$13:RA$315,116,FALSE))</f>
        <v/>
      </c>
      <c r="BR80" s="93" t="str">
        <f>IF(ISNA(VLOOKUP($AP80,'8'!$B$13:RB$315,120,FALSE)),"",VLOOKUP($AP80,'8'!$B$13:RB$315,120,FALSE))</f>
        <v/>
      </c>
      <c r="BS80" s="93" t="str">
        <f t="shared" si="52"/>
        <v/>
      </c>
      <c r="BT80" s="409">
        <v>74</v>
      </c>
      <c r="BU80" s="93" t="str">
        <f>IF(ISNA(VLOOKUP($AP80,'8'!$B$13:RE$315,133,FALSE)),"",VLOOKUP($AP80,'8'!$B$13:RE$315,133,FALSE))</f>
        <v/>
      </c>
      <c r="BV80" s="93" t="str">
        <f>IF(ISNA(VLOOKUP($AP80,'8'!$B$13:RF$315,137,FALSE)),"",VLOOKUP($AP80,'8'!$B$13:RF$315,137,FALSE))</f>
        <v/>
      </c>
      <c r="BW80" s="93" t="str">
        <f>IF(ISNA(VLOOKUP($AP80,'8'!$B$13:RG$315,141,FALSE)),"",VLOOKUP($AP80,'8'!$B$13:RG$315,141,FALSE))</f>
        <v/>
      </c>
      <c r="BX80" s="93" t="str">
        <f>IF(ISNA(VLOOKUP($AP80,'8'!$B$13:RH$315,145,FALSE)),"",VLOOKUP($AP80,'8'!$B$13:RH$315,145,FALSE))</f>
        <v/>
      </c>
      <c r="BY80" s="93" t="str">
        <f t="shared" si="53"/>
        <v/>
      </c>
      <c r="BZ80" s="98"/>
      <c r="CA80" s="93" t="str">
        <f>IF(ISNA(VLOOKUP($AP80,'8'!$B$13:RE$315,155,FALSE)),"",VLOOKUP($AP80,'8'!$B$13:RE$315,155,FALSE))</f>
        <v/>
      </c>
      <c r="CB80" s="93" t="str">
        <f>IF(ISNA(VLOOKUP($AP80,'8'!$B$13:RF$315,156,FALSE)),"",VLOOKUP($AP80,'8'!$B$13:RF$315,156,FALSE))</f>
        <v/>
      </c>
      <c r="CC80" s="93" t="str">
        <f>IF(ISNA(VLOOKUP($AP80,'8'!$B$13:RG$315,157,FALSE)),"",VLOOKUP($AP80,'8'!$B$13:RG$315,157,FALSE))</f>
        <v/>
      </c>
      <c r="CD80" s="93" t="str">
        <f>IF(ISNA(VLOOKUP($AP80,'8'!$B$13:RH$315,158,FALSE)),"",VLOOKUP($AP80,'8'!$B$13:RH$315,158,FALSE))</f>
        <v/>
      </c>
      <c r="CE80" s="93" t="str">
        <f>IF(ISNA(VLOOKUP($AP80,'8'!$B$13:RI$315,159,FALSE)),"",VLOOKUP($AP80,'8'!$B$13:RI$315,159,FALSE))</f>
        <v/>
      </c>
      <c r="CF80" s="93" t="str">
        <f>IF(ISNA(VLOOKUP($AP80,'8'!$B$13:RJ$315,160,FALSE)),"",VLOOKUP($AP80,'8'!$B$13:RJ$315,160,FALSE))</f>
        <v/>
      </c>
      <c r="CG80" s="93" t="str">
        <f>IF(ISNA(VLOOKUP($AP80,'8'!$B$13:RK$315,161,FALSE)),"",VLOOKUP($AP80,'8'!$B$13:RK$315,161,FALSE))</f>
        <v/>
      </c>
      <c r="CH80" s="93" t="str">
        <f>IF(ISNA(VLOOKUP($AP80,'8'!$B$13:RK$315,162,FALSE)),"",VLOOKUP($AP80,'8'!$B$13:RK$315,162,FALSE))</f>
        <v/>
      </c>
      <c r="CI80" s="93" t="str">
        <f>IF(ISNA(VLOOKUP($AP80,'8'!$B$13:RL$315,163,FALSE)),"",VLOOKUP($AP80,'8'!$B$13:RL$315,163,FALSE))</f>
        <v/>
      </c>
      <c r="CJ80" s="93" t="str">
        <f>IF(ISNA(VLOOKUP($AP80,'8'!$B$13:RM$315,164,FALSE)),"",VLOOKUP($AP80,'8'!$B$13:RM$315,164,FALSE))</f>
        <v/>
      </c>
      <c r="CK80" s="93" t="str">
        <f>IF(ISNA(VLOOKUP($AP80,'8'!$B$13:RN$315,165,FALSE)),"",VLOOKUP($AP80,'8'!$B$13:RN$315,165,FALSE))</f>
        <v/>
      </c>
      <c r="CL80" s="93" t="str">
        <f>IF(ISNA(VLOOKUP($AP80,'8'!$B$13:RO$315,166,FALSE)),"",VLOOKUP($AP80,'8'!$B$13:RO$315,166,FALSE))</f>
        <v/>
      </c>
      <c r="CM80" s="93" t="str">
        <f>IF(ISNA(VLOOKUP($AP80,'8'!$B$13:RP$315,167,FALSE)),"",VLOOKUP($AP80,'8'!$B$13:RP$315,167,FALSE))</f>
        <v/>
      </c>
      <c r="CN80" s="93" t="str">
        <f>IF(ISNA(VLOOKUP($AP80,'8'!$B$13:RQ$315,168,FALSE)),"",VLOOKUP($AP80,'8'!$B$13:RQ$315,168,FALSE))</f>
        <v/>
      </c>
      <c r="CO80" s="93" t="str">
        <f>IF(ISNA(VLOOKUP($AP80,'8'!$B$13:RR$315,169,FALSE)),"",VLOOKUP($AP80,'8'!$B$13:RR$315,169,FALSE))</f>
        <v/>
      </c>
      <c r="CP80" s="93" t="str">
        <f>IF(ISNA(VLOOKUP($AP80,'8'!$B$13:RS$315,170,FALSE)),"",VLOOKUP($AP80,'8'!$B$13:RS$315,170,FALSE))</f>
        <v/>
      </c>
      <c r="CQ80" s="93" t="str">
        <f>IF(ISNA(VLOOKUP($AP80,'8'!$B$13:RT$315,171,FALSE)),"",VLOOKUP($AP80,'8'!$B$13:RT$315,171,FALSE))</f>
        <v/>
      </c>
      <c r="CR80" s="93" t="str">
        <f>IF(ISNA(VLOOKUP($AP80,'8'!$B$13:RU$315,172,FALSE)),"",VLOOKUP($AP80,'8'!$B$13:RU$315,172,FALSE))</f>
        <v/>
      </c>
      <c r="CS80" s="93" t="str">
        <f>IF(ISNA(VLOOKUP($AP80,'8'!$B$13:RV$315,173,FALSE)),"",VLOOKUP($AP80,'8'!$B$13:RV$315,173,FALSE))</f>
        <v/>
      </c>
      <c r="CT80" s="93" t="str">
        <f>IF(ISNA(VLOOKUP($AP80,'8'!$B$13:RW$375,174,FALSE)),"",VLOOKUP($AP80,'8'!$B$13:RW$375,174,FALSE))</f>
        <v/>
      </c>
      <c r="CU80" s="93" t="str">
        <f>IF(ISNA(VLOOKUP($AP80,'8'!$B$13:RX$315,175,FALSE)),"",VLOOKUP($AP80,'8'!$B$13:RX$315,175,FALSE))</f>
        <v/>
      </c>
    </row>
    <row r="81" spans="1:99" ht="16.5" customHeight="1">
      <c r="A81" s="409">
        <v>72</v>
      </c>
      <c r="B81" s="431" t="str">
        <f>IF(AND(H$3=""),"",IF(ISNA(VLOOKUP(C81,'8'!$B$13:PZ$315,2,FALSE)),"",VLOOKUP(C81,'8'!$B$13:PZ$315,2,FALSE)))</f>
        <v/>
      </c>
      <c r="C81" s="429" t="str">
        <f>IF(AND(H$3=""),"",IF(AND('8'!B84=""),"",'8'!B84))</f>
        <v/>
      </c>
      <c r="D81" s="395"/>
      <c r="E81" s="93" t="str">
        <f t="shared" ref="E81:I81" si="61">IF(AND($H$3=""),"",IF(AND($H$3="Hindi"),AQ78,IF(AND($H$3="English"),AW78,IF(AND($H$3="Maths"),BC78,IF(AND($H$3="Sanskrit"),BI78,IF(AND($H$3="Science"),BO78,IF(AND($H$3="Social Science"),BU78,"")))))))</f>
        <v/>
      </c>
      <c r="F81" s="93" t="str">
        <f t="shared" si="61"/>
        <v/>
      </c>
      <c r="G81" s="93" t="str">
        <f t="shared" si="61"/>
        <v/>
      </c>
      <c r="H81" s="93" t="str">
        <f t="shared" si="61"/>
        <v/>
      </c>
      <c r="I81" s="93" t="str">
        <f t="shared" si="61"/>
        <v/>
      </c>
      <c r="J81" s="97" t="str">
        <f t="shared" si="18"/>
        <v/>
      </c>
      <c r="K81" s="448"/>
      <c r="L81" s="424" t="str">
        <f t="shared" si="19"/>
        <v/>
      </c>
      <c r="T81" s="409">
        <v>72</v>
      </c>
      <c r="U81" s="426" t="str">
        <f>IF(AND(H$3=""),"",IF(ISNA(VLOOKUP(V81,'8'!$B$13:PZ$315,2,FALSE)),"",VLOOKUP(V81,'8'!$B$13:PZ$315,2,FALSE)))</f>
        <v/>
      </c>
      <c r="V81" s="427" t="str">
        <f>IF(AND(H$3=""),"",IF(AND('8'!B84=""),"",'8'!B84))</f>
        <v/>
      </c>
      <c r="W81" s="428" t="str">
        <f t="shared" si="22"/>
        <v/>
      </c>
      <c r="X81" s="466" t="str">
        <f>IF(AND(V81=""),"",IF(ISNA(VLOOKUP(V81,$AP$7:CV$94,43,FALSE)),"",VLOOKUP(V81,$AP$7:CV$94,43,FALSE)))</f>
        <v/>
      </c>
      <c r="Y81" s="466" t="str">
        <f>IF(AND(V81=""),"",IF(ISNA(VLOOKUP(V81,$AP$7:CV$94,44,FALSE)),"",VLOOKUP(V81,$AP$7:CV$94,44,FALSE)))</f>
        <v/>
      </c>
      <c r="Z81" s="466" t="str">
        <f>IF(AND(V81=""),"",IF(ISNA(VLOOKUP(V81,$AP$7:CV$94,50,FALSE)),"",VLOOKUP(V81,$AP$7:CV$94,50,FALSE)))</f>
        <v/>
      </c>
      <c r="AA81" s="466" t="str">
        <f>IF(AND(V81=""),"",IF(ISNA(VLOOKUP(V81,$AP$7:CV$94,51,FALSE)),"",VLOOKUP(V81,$AP$7:CV$94,51,FALSE)))</f>
        <v/>
      </c>
      <c r="AB81" s="466" t="str">
        <f>IF(AND(V81=""),"",IF(ISNA(VLOOKUP(V81,$AP$7:CV$94,57,FALSE)),"",VLOOKUP(V81,$AP$7:CV$94,57,FALSE)))</f>
        <v/>
      </c>
      <c r="AC81" s="466" t="str">
        <f>IF(AND(V81=""),"",IF(ISNA(VLOOKUP(V81,$AP$7:CV$94,58,FALSE)),"",VLOOKUP(V81,$AP$7:CV$94,58,FALSE)))</f>
        <v/>
      </c>
      <c r="AD81" s="427"/>
      <c r="AG81" s="50" t="str">
        <f t="shared" si="44"/>
        <v/>
      </c>
      <c r="AH81" s="50" t="str">
        <f t="shared" si="45"/>
        <v/>
      </c>
      <c r="AI81" s="313" t="str">
        <f t="shared" si="20"/>
        <v/>
      </c>
      <c r="AM81" s="313" t="str">
        <f t="shared" si="46"/>
        <v/>
      </c>
      <c r="AO81" s="409">
        <v>75</v>
      </c>
      <c r="AP81" s="397"/>
      <c r="AQ81" s="93" t="str">
        <f>IF(ISNA(VLOOKUP($AP81,'8'!$B$13:PZ$315,8,FALSE)),"",VLOOKUP($AP81,'8'!$B$13:PZ$315,8,FALSE))</f>
        <v/>
      </c>
      <c r="AR81" s="93" t="str">
        <f>IF(ISNA(VLOOKUP($AP81,'8'!$B$13:QA$315,12,FALSE)),"",VLOOKUP($AP81,'8'!$B$13:QA$315,12,FALSE))</f>
        <v/>
      </c>
      <c r="AS81" s="93" t="str">
        <f>IF(ISNA(VLOOKUP($AP81,'8'!$B$13:QB$315,16,FALSE)),"",VLOOKUP($AP81,'8'!$B$13:QB$315,16,FALSE))</f>
        <v/>
      </c>
      <c r="AT81" s="93" t="str">
        <f>IF(ISNA(VLOOKUP($AP81,'8'!$B$13:QC$315,20,FALSE)),"",VLOOKUP($AP81,'8'!$B$13:QC$315,20,FALSE))</f>
        <v/>
      </c>
      <c r="AU81" s="93" t="str">
        <f t="shared" si="48"/>
        <v/>
      </c>
      <c r="AV81" s="409">
        <v>75</v>
      </c>
      <c r="AW81" s="93" t="str">
        <f>IF(ISNA(VLOOKUP($AP81,'8'!$B$13:QF$315,33,FALSE)),"",VLOOKUP($AP81,'8'!$B$13:QF$315,33,FALSE))</f>
        <v/>
      </c>
      <c r="AX81" s="93" t="str">
        <f>IF(ISNA(VLOOKUP($AP81,'8'!$B$13:QG$315,37,FALSE)),"",VLOOKUP($AP81,'8'!$B$13:QG$315,37,FALSE))</f>
        <v/>
      </c>
      <c r="AY81" s="93" t="str">
        <f>IF(ISNA(VLOOKUP($AP81,'8'!$B$13:QH$315,41,FALSE)),"",VLOOKUP($AP81,'8'!$B$13:QH$315,41,FALSE))</f>
        <v/>
      </c>
      <c r="AZ81" s="93" t="str">
        <f>IF(ISNA(VLOOKUP($AP81,'8'!$B$13:QI$315,45,FALSE)),"",VLOOKUP($AP81,'8'!$B$13:QI$315,45,FALSE))</f>
        <v/>
      </c>
      <c r="BA81" s="93" t="str">
        <f t="shared" si="49"/>
        <v/>
      </c>
      <c r="BB81" s="409">
        <v>75</v>
      </c>
      <c r="BC81" s="93" t="str">
        <f>IF(ISNA(VLOOKUP($AP81,'8'!$B$13:QL$315,58,FALSE)),"",VLOOKUP($AP81,'8'!$B$13:QL$315,58,FALSE))</f>
        <v/>
      </c>
      <c r="BD81" s="93" t="str">
        <f>IF(ISNA(VLOOKUP($AP81,'8'!$B$13:QM$315,62,FALSE)),"",VLOOKUP($AP81,'8'!$B$13:QM$315,62,FALSE))</f>
        <v/>
      </c>
      <c r="BE81" s="93" t="str">
        <f>IF(ISNA(VLOOKUP($AP81,'8'!$B$13:QN$315,66,FALSE)),"",VLOOKUP($AP81,'8'!$B$13:QN$315,66,FALSE))</f>
        <v/>
      </c>
      <c r="BF81" s="93" t="str">
        <f>IF(ISNA(VLOOKUP($AP81,'8'!$B$13:QO$315,70,FALSE)),"",VLOOKUP($AP81,'8'!$B$13:QO$315,70,FALSE))</f>
        <v/>
      </c>
      <c r="BG81" s="93" t="str">
        <f t="shared" si="50"/>
        <v/>
      </c>
      <c r="BH81" s="409">
        <v>75</v>
      </c>
      <c r="BI81" s="93" t="str">
        <f>IF(ISNA(VLOOKUP($AP81,'8'!$B$13:QR$315,83,FALSE)),"",VLOOKUP($AP81,'8'!$B$13:QR$315,83,FALSE))</f>
        <v/>
      </c>
      <c r="BJ81" s="93" t="str">
        <f>IF(ISNA(VLOOKUP($AP81,'8'!$B$13:QS$315,87,FALSE)),"",VLOOKUP($AP81,'8'!$B$13:QS$315,87,FALSE))</f>
        <v/>
      </c>
      <c r="BK81" s="93" t="str">
        <f>IF(ISNA(VLOOKUP($AP81,'8'!$B$13:QT$315,91,FALSE)),"",VLOOKUP($AP81,'8'!$B$13:QT$315,91,FALSE))</f>
        <v/>
      </c>
      <c r="BL81" s="93" t="str">
        <f>IF(ISNA(VLOOKUP($AP81,'8'!$B$13:QU$315,95,FALSE)),"",VLOOKUP($AP81,'8'!$B$13:QU$315,95,FALSE))</f>
        <v/>
      </c>
      <c r="BM81" s="93" t="str">
        <f t="shared" si="51"/>
        <v/>
      </c>
      <c r="BN81" s="409">
        <v>75</v>
      </c>
      <c r="BO81" s="93" t="str">
        <f>IF(ISNA(VLOOKUP($AP81,'8'!$B$13:QY$315,108,FALSE)),"",VLOOKUP($AP81,'8'!$B$13:QY$315,108,FALSE))</f>
        <v/>
      </c>
      <c r="BP81" s="93" t="str">
        <f>IF(ISNA(VLOOKUP($AP81,'8'!$B$13:QZ$315,112,FALSE)),"",VLOOKUP($AP81,'8'!$B$13:QZ$315,112,FALSE))</f>
        <v/>
      </c>
      <c r="BQ81" s="93" t="str">
        <f>IF(ISNA(VLOOKUP($AP81,'8'!$B$13:RA$315,116,FALSE)),"",VLOOKUP($AP81,'8'!$B$13:RA$315,116,FALSE))</f>
        <v/>
      </c>
      <c r="BR81" s="93" t="str">
        <f>IF(ISNA(VLOOKUP($AP81,'8'!$B$13:RB$315,120,FALSE)),"",VLOOKUP($AP81,'8'!$B$13:RB$315,120,FALSE))</f>
        <v/>
      </c>
      <c r="BS81" s="93" t="str">
        <f t="shared" si="52"/>
        <v/>
      </c>
      <c r="BT81" s="409">
        <v>75</v>
      </c>
      <c r="BU81" s="93" t="str">
        <f>IF(ISNA(VLOOKUP($AP81,'8'!$B$13:RE$315,133,FALSE)),"",VLOOKUP($AP81,'8'!$B$13:RE$315,133,FALSE))</f>
        <v/>
      </c>
      <c r="BV81" s="93" t="str">
        <f>IF(ISNA(VLOOKUP($AP81,'8'!$B$13:RF$315,137,FALSE)),"",VLOOKUP($AP81,'8'!$B$13:RF$315,137,FALSE))</f>
        <v/>
      </c>
      <c r="BW81" s="93" t="str">
        <f>IF(ISNA(VLOOKUP($AP81,'8'!$B$13:RG$315,141,FALSE)),"",VLOOKUP($AP81,'8'!$B$13:RG$315,141,FALSE))</f>
        <v/>
      </c>
      <c r="BX81" s="93" t="str">
        <f>IF(ISNA(VLOOKUP($AP81,'8'!$B$13:RH$315,145,FALSE)),"",VLOOKUP($AP81,'8'!$B$13:RH$315,145,FALSE))</f>
        <v/>
      </c>
      <c r="BY81" s="93" t="str">
        <f t="shared" si="53"/>
        <v/>
      </c>
      <c r="BZ81" s="98"/>
      <c r="CA81" s="93" t="str">
        <f>IF(ISNA(VLOOKUP($AP81,'8'!$B$13:RE$315,155,FALSE)),"",VLOOKUP($AP81,'8'!$B$13:RE$315,155,FALSE))</f>
        <v/>
      </c>
      <c r="CB81" s="93" t="str">
        <f>IF(ISNA(VLOOKUP($AP81,'8'!$B$13:RF$315,156,FALSE)),"",VLOOKUP($AP81,'8'!$B$13:RF$315,156,FALSE))</f>
        <v/>
      </c>
      <c r="CC81" s="93" t="str">
        <f>IF(ISNA(VLOOKUP($AP81,'8'!$B$13:RG$315,157,FALSE)),"",VLOOKUP($AP81,'8'!$B$13:RG$315,157,FALSE))</f>
        <v/>
      </c>
      <c r="CD81" s="93" t="str">
        <f>IF(ISNA(VLOOKUP($AP81,'8'!$B$13:RH$315,158,FALSE)),"",VLOOKUP($AP81,'8'!$B$13:RH$315,158,FALSE))</f>
        <v/>
      </c>
      <c r="CE81" s="93" t="str">
        <f>IF(ISNA(VLOOKUP($AP81,'8'!$B$13:RI$315,159,FALSE)),"",VLOOKUP($AP81,'8'!$B$13:RI$315,159,FALSE))</f>
        <v/>
      </c>
      <c r="CF81" s="93" t="str">
        <f>IF(ISNA(VLOOKUP($AP81,'8'!$B$13:RJ$315,160,FALSE)),"",VLOOKUP($AP81,'8'!$B$13:RJ$315,160,FALSE))</f>
        <v/>
      </c>
      <c r="CG81" s="93" t="str">
        <f>IF(ISNA(VLOOKUP($AP81,'8'!$B$13:RK$315,161,FALSE)),"",VLOOKUP($AP81,'8'!$B$13:RK$315,161,FALSE))</f>
        <v/>
      </c>
      <c r="CH81" s="93" t="str">
        <f>IF(ISNA(VLOOKUP($AP81,'8'!$B$13:RK$315,162,FALSE)),"",VLOOKUP($AP81,'8'!$B$13:RK$315,162,FALSE))</f>
        <v/>
      </c>
      <c r="CI81" s="93" t="str">
        <f>IF(ISNA(VLOOKUP($AP81,'8'!$B$13:RL$315,163,FALSE)),"",VLOOKUP($AP81,'8'!$B$13:RL$315,163,FALSE))</f>
        <v/>
      </c>
      <c r="CJ81" s="93" t="str">
        <f>IF(ISNA(VLOOKUP($AP81,'8'!$B$13:RM$315,164,FALSE)),"",VLOOKUP($AP81,'8'!$B$13:RM$315,164,FALSE))</f>
        <v/>
      </c>
      <c r="CK81" s="93" t="str">
        <f>IF(ISNA(VLOOKUP($AP81,'8'!$B$13:RN$315,165,FALSE)),"",VLOOKUP($AP81,'8'!$B$13:RN$315,165,FALSE))</f>
        <v/>
      </c>
      <c r="CL81" s="93" t="str">
        <f>IF(ISNA(VLOOKUP($AP81,'8'!$B$13:RO$315,166,FALSE)),"",VLOOKUP($AP81,'8'!$B$13:RO$315,166,FALSE))</f>
        <v/>
      </c>
      <c r="CM81" s="93" t="str">
        <f>IF(ISNA(VLOOKUP($AP81,'8'!$B$13:RP$315,167,FALSE)),"",VLOOKUP($AP81,'8'!$B$13:RP$315,167,FALSE))</f>
        <v/>
      </c>
      <c r="CN81" s="93" t="str">
        <f>IF(ISNA(VLOOKUP($AP81,'8'!$B$13:RQ$315,168,FALSE)),"",VLOOKUP($AP81,'8'!$B$13:RQ$315,168,FALSE))</f>
        <v/>
      </c>
      <c r="CO81" s="93" t="str">
        <f>IF(ISNA(VLOOKUP($AP81,'8'!$B$13:RR$315,169,FALSE)),"",VLOOKUP($AP81,'8'!$B$13:RR$315,169,FALSE))</f>
        <v/>
      </c>
      <c r="CP81" s="93" t="str">
        <f>IF(ISNA(VLOOKUP($AP81,'8'!$B$13:RS$315,170,FALSE)),"",VLOOKUP($AP81,'8'!$B$13:RS$315,170,FALSE))</f>
        <v/>
      </c>
      <c r="CQ81" s="93" t="str">
        <f>IF(ISNA(VLOOKUP($AP81,'8'!$B$13:RT$315,171,FALSE)),"",VLOOKUP($AP81,'8'!$B$13:RT$315,171,FALSE))</f>
        <v/>
      </c>
      <c r="CR81" s="93" t="str">
        <f>IF(ISNA(VLOOKUP($AP81,'8'!$B$13:RU$315,172,FALSE)),"",VLOOKUP($AP81,'8'!$B$13:RU$315,172,FALSE))</f>
        <v/>
      </c>
      <c r="CS81" s="93" t="str">
        <f>IF(ISNA(VLOOKUP($AP81,'8'!$B$13:RV$315,173,FALSE)),"",VLOOKUP($AP81,'8'!$B$13:RV$315,173,FALSE))</f>
        <v/>
      </c>
      <c r="CT81" s="93" t="str">
        <f>IF(ISNA(VLOOKUP($AP81,'8'!$B$13:RW$375,174,FALSE)),"",VLOOKUP($AP81,'8'!$B$13:RW$375,174,FALSE))</f>
        <v/>
      </c>
      <c r="CU81" s="93" t="str">
        <f>IF(ISNA(VLOOKUP($AP81,'8'!$B$13:RX$315,175,FALSE)),"",VLOOKUP($AP81,'8'!$B$13:RX$315,175,FALSE))</f>
        <v/>
      </c>
    </row>
    <row r="82" spans="1:99" ht="16.5" customHeight="1">
      <c r="A82" s="409">
        <v>73</v>
      </c>
      <c r="B82" s="431" t="str">
        <f>IF(AND(H$3=""),"",IF(ISNA(VLOOKUP(C82,'8'!$B$13:PZ$315,2,FALSE)),"",VLOOKUP(C82,'8'!$B$13:PZ$315,2,FALSE)))</f>
        <v/>
      </c>
      <c r="C82" s="429" t="str">
        <f>IF(AND(H$3=""),"",IF(AND('8'!B85=""),"",'8'!B85))</f>
        <v/>
      </c>
      <c r="D82" s="395"/>
      <c r="E82" s="93" t="str">
        <f t="shared" ref="E82:I82" si="62">IF(AND($H$3=""),"",IF(AND($H$3="Hindi"),AQ79,IF(AND($H$3="English"),AW79,IF(AND($H$3="Maths"),BC79,IF(AND($H$3="Sanskrit"),BI79,IF(AND($H$3="Science"),BO79,IF(AND($H$3="Social Science"),BU79,"")))))))</f>
        <v/>
      </c>
      <c r="F82" s="93" t="str">
        <f t="shared" si="62"/>
        <v/>
      </c>
      <c r="G82" s="93" t="str">
        <f t="shared" si="62"/>
        <v/>
      </c>
      <c r="H82" s="93" t="str">
        <f t="shared" si="62"/>
        <v/>
      </c>
      <c r="I82" s="93" t="str">
        <f t="shared" si="62"/>
        <v/>
      </c>
      <c r="J82" s="97" t="str">
        <f t="shared" si="18"/>
        <v/>
      </c>
      <c r="K82" s="448"/>
      <c r="L82" s="424" t="str">
        <f t="shared" si="19"/>
        <v/>
      </c>
      <c r="T82" s="409">
        <v>73</v>
      </c>
      <c r="U82" s="426" t="str">
        <f>IF(AND(H$3=""),"",IF(ISNA(VLOOKUP(V82,'8'!$B$13:PZ$315,2,FALSE)),"",VLOOKUP(V82,'8'!$B$13:PZ$315,2,FALSE)))</f>
        <v/>
      </c>
      <c r="V82" s="427" t="str">
        <f>IF(AND(H$3=""),"",IF(AND('8'!B85=""),"",'8'!B85))</f>
        <v/>
      </c>
      <c r="W82" s="428" t="str">
        <f t="shared" si="22"/>
        <v/>
      </c>
      <c r="X82" s="466" t="str">
        <f>IF(AND(V82=""),"",IF(ISNA(VLOOKUP(V82,$AP$7:CV$94,43,FALSE)),"",VLOOKUP(V82,$AP$7:CV$94,43,FALSE)))</f>
        <v/>
      </c>
      <c r="Y82" s="466" t="str">
        <f>IF(AND(V82=""),"",IF(ISNA(VLOOKUP(V82,$AP$7:CV$94,44,FALSE)),"",VLOOKUP(V82,$AP$7:CV$94,44,FALSE)))</f>
        <v/>
      </c>
      <c r="Z82" s="466" t="str">
        <f>IF(AND(V82=""),"",IF(ISNA(VLOOKUP(V82,$AP$7:CV$94,50,FALSE)),"",VLOOKUP(V82,$AP$7:CV$94,50,FALSE)))</f>
        <v/>
      </c>
      <c r="AA82" s="466" t="str">
        <f>IF(AND(V82=""),"",IF(ISNA(VLOOKUP(V82,$AP$7:CV$94,51,FALSE)),"",VLOOKUP(V82,$AP$7:CV$94,51,FALSE)))</f>
        <v/>
      </c>
      <c r="AB82" s="466" t="str">
        <f>IF(AND(V82=""),"",IF(ISNA(VLOOKUP(V82,$AP$7:CV$94,57,FALSE)),"",VLOOKUP(V82,$AP$7:CV$94,57,FALSE)))</f>
        <v/>
      </c>
      <c r="AC82" s="466" t="str">
        <f>IF(AND(V82=""),"",IF(ISNA(VLOOKUP(V82,$AP$7:CV$94,58,FALSE)),"",VLOOKUP(V82,$AP$7:CV$94,58,FALSE)))</f>
        <v/>
      </c>
      <c r="AD82" s="427"/>
      <c r="AG82" s="50" t="str">
        <f t="shared" si="44"/>
        <v/>
      </c>
      <c r="AH82" s="50" t="str">
        <f t="shared" si="45"/>
        <v/>
      </c>
      <c r="AI82" s="313" t="str">
        <f t="shared" si="20"/>
        <v/>
      </c>
      <c r="AM82" s="313" t="str">
        <f t="shared" si="46"/>
        <v/>
      </c>
      <c r="AO82" s="409">
        <v>76</v>
      </c>
      <c r="AP82" s="397"/>
      <c r="AQ82" s="93" t="str">
        <f>IF(ISNA(VLOOKUP($AP82,'8'!$B$13:PZ$315,8,FALSE)),"",VLOOKUP($AP82,'8'!$B$13:PZ$315,8,FALSE))</f>
        <v/>
      </c>
      <c r="AR82" s="93" t="str">
        <f>IF(ISNA(VLOOKUP($AP82,'8'!$B$13:QA$315,12,FALSE)),"",VLOOKUP($AP82,'8'!$B$13:QA$315,12,FALSE))</f>
        <v/>
      </c>
      <c r="AS82" s="93" t="str">
        <f>IF(ISNA(VLOOKUP($AP82,'8'!$B$13:QB$315,16,FALSE)),"",VLOOKUP($AP82,'8'!$B$13:QB$315,16,FALSE))</f>
        <v/>
      </c>
      <c r="AT82" s="93" t="str">
        <f>IF(ISNA(VLOOKUP($AP82,'8'!$B$13:QC$315,20,FALSE)),"",VLOOKUP($AP82,'8'!$B$13:QC$315,20,FALSE))</f>
        <v/>
      </c>
      <c r="AU82" s="93" t="str">
        <f t="shared" si="48"/>
        <v/>
      </c>
      <c r="AV82" s="409">
        <v>76</v>
      </c>
      <c r="AW82" s="93" t="str">
        <f>IF(ISNA(VLOOKUP($AP82,'8'!$B$13:QF$315,33,FALSE)),"",VLOOKUP($AP82,'8'!$B$13:QF$315,33,FALSE))</f>
        <v/>
      </c>
      <c r="AX82" s="93" t="str">
        <f>IF(ISNA(VLOOKUP($AP82,'8'!$B$13:QG$315,37,FALSE)),"",VLOOKUP($AP82,'8'!$B$13:QG$315,37,FALSE))</f>
        <v/>
      </c>
      <c r="AY82" s="93" t="str">
        <f>IF(ISNA(VLOOKUP($AP82,'8'!$B$13:QH$315,41,FALSE)),"",VLOOKUP($AP82,'8'!$B$13:QH$315,41,FALSE))</f>
        <v/>
      </c>
      <c r="AZ82" s="93" t="str">
        <f>IF(ISNA(VLOOKUP($AP82,'8'!$B$13:QI$315,45,FALSE)),"",VLOOKUP($AP82,'8'!$B$13:QI$315,45,FALSE))</f>
        <v/>
      </c>
      <c r="BA82" s="93" t="str">
        <f t="shared" si="49"/>
        <v/>
      </c>
      <c r="BB82" s="409">
        <v>76</v>
      </c>
      <c r="BC82" s="93" t="str">
        <f>IF(ISNA(VLOOKUP($AP82,'8'!$B$13:QL$315,58,FALSE)),"",VLOOKUP($AP82,'8'!$B$13:QL$315,58,FALSE))</f>
        <v/>
      </c>
      <c r="BD82" s="93" t="str">
        <f>IF(ISNA(VLOOKUP($AP82,'8'!$B$13:QM$315,62,FALSE)),"",VLOOKUP($AP82,'8'!$B$13:QM$315,62,FALSE))</f>
        <v/>
      </c>
      <c r="BE82" s="93" t="str">
        <f>IF(ISNA(VLOOKUP($AP82,'8'!$B$13:QN$315,66,FALSE)),"",VLOOKUP($AP82,'8'!$B$13:QN$315,66,FALSE))</f>
        <v/>
      </c>
      <c r="BF82" s="93" t="str">
        <f>IF(ISNA(VLOOKUP($AP82,'8'!$B$13:QO$315,70,FALSE)),"",VLOOKUP($AP82,'8'!$B$13:QO$315,70,FALSE))</f>
        <v/>
      </c>
      <c r="BG82" s="93" t="str">
        <f t="shared" si="50"/>
        <v/>
      </c>
      <c r="BH82" s="409">
        <v>76</v>
      </c>
      <c r="BI82" s="93" t="str">
        <f>IF(ISNA(VLOOKUP($AP82,'8'!$B$13:QR$315,83,FALSE)),"",VLOOKUP($AP82,'8'!$B$13:QR$315,83,FALSE))</f>
        <v/>
      </c>
      <c r="BJ82" s="93" t="str">
        <f>IF(ISNA(VLOOKUP($AP82,'8'!$B$13:QS$315,87,FALSE)),"",VLOOKUP($AP82,'8'!$B$13:QS$315,87,FALSE))</f>
        <v/>
      </c>
      <c r="BK82" s="93" t="str">
        <f>IF(ISNA(VLOOKUP($AP82,'8'!$B$13:QT$315,91,FALSE)),"",VLOOKUP($AP82,'8'!$B$13:QT$315,91,FALSE))</f>
        <v/>
      </c>
      <c r="BL82" s="93" t="str">
        <f>IF(ISNA(VLOOKUP($AP82,'8'!$B$13:QU$315,95,FALSE)),"",VLOOKUP($AP82,'8'!$B$13:QU$315,95,FALSE))</f>
        <v/>
      </c>
      <c r="BM82" s="93" t="str">
        <f t="shared" si="51"/>
        <v/>
      </c>
      <c r="BN82" s="409">
        <v>76</v>
      </c>
      <c r="BO82" s="93" t="str">
        <f>IF(ISNA(VLOOKUP($AP82,'8'!$B$13:QY$315,108,FALSE)),"",VLOOKUP($AP82,'8'!$B$13:QY$315,108,FALSE))</f>
        <v/>
      </c>
      <c r="BP82" s="93" t="str">
        <f>IF(ISNA(VLOOKUP($AP82,'8'!$B$13:QZ$315,112,FALSE)),"",VLOOKUP($AP82,'8'!$B$13:QZ$315,112,FALSE))</f>
        <v/>
      </c>
      <c r="BQ82" s="93" t="str">
        <f>IF(ISNA(VLOOKUP($AP82,'8'!$B$13:RA$315,116,FALSE)),"",VLOOKUP($AP82,'8'!$B$13:RA$315,116,FALSE))</f>
        <v/>
      </c>
      <c r="BR82" s="93" t="str">
        <f>IF(ISNA(VLOOKUP($AP82,'8'!$B$13:RB$315,120,FALSE)),"",VLOOKUP($AP82,'8'!$B$13:RB$315,120,FALSE))</f>
        <v/>
      </c>
      <c r="BS82" s="93" t="str">
        <f t="shared" si="52"/>
        <v/>
      </c>
      <c r="BT82" s="409">
        <v>76</v>
      </c>
      <c r="BU82" s="93" t="str">
        <f>IF(ISNA(VLOOKUP($AP82,'8'!$B$13:RE$315,133,FALSE)),"",VLOOKUP($AP82,'8'!$B$13:RE$315,133,FALSE))</f>
        <v/>
      </c>
      <c r="BV82" s="93" t="str">
        <f>IF(ISNA(VLOOKUP($AP82,'8'!$B$13:RF$315,137,FALSE)),"",VLOOKUP($AP82,'8'!$B$13:RF$315,137,FALSE))</f>
        <v/>
      </c>
      <c r="BW82" s="93" t="str">
        <f>IF(ISNA(VLOOKUP($AP82,'8'!$B$13:RG$315,141,FALSE)),"",VLOOKUP($AP82,'8'!$B$13:RG$315,141,FALSE))</f>
        <v/>
      </c>
      <c r="BX82" s="93" t="str">
        <f>IF(ISNA(VLOOKUP($AP82,'8'!$B$13:RH$315,145,FALSE)),"",VLOOKUP($AP82,'8'!$B$13:RH$315,145,FALSE))</f>
        <v/>
      </c>
      <c r="BY82" s="93" t="str">
        <f t="shared" si="53"/>
        <v/>
      </c>
      <c r="BZ82" s="98"/>
      <c r="CA82" s="93" t="str">
        <f>IF(ISNA(VLOOKUP($AP82,'8'!$B$13:RE$315,155,FALSE)),"",VLOOKUP($AP82,'8'!$B$13:RE$315,155,FALSE))</f>
        <v/>
      </c>
      <c r="CB82" s="93" t="str">
        <f>IF(ISNA(VLOOKUP($AP82,'8'!$B$13:RF$315,156,FALSE)),"",VLOOKUP($AP82,'8'!$B$13:RF$315,156,FALSE))</f>
        <v/>
      </c>
      <c r="CC82" s="93" t="str">
        <f>IF(ISNA(VLOOKUP($AP82,'8'!$B$13:RG$315,157,FALSE)),"",VLOOKUP($AP82,'8'!$B$13:RG$315,157,FALSE))</f>
        <v/>
      </c>
      <c r="CD82" s="93" t="str">
        <f>IF(ISNA(VLOOKUP($AP82,'8'!$B$13:RH$315,158,FALSE)),"",VLOOKUP($AP82,'8'!$B$13:RH$315,158,FALSE))</f>
        <v/>
      </c>
      <c r="CE82" s="93" t="str">
        <f>IF(ISNA(VLOOKUP($AP82,'8'!$B$13:RI$315,159,FALSE)),"",VLOOKUP($AP82,'8'!$B$13:RI$315,159,FALSE))</f>
        <v/>
      </c>
      <c r="CF82" s="93" t="str">
        <f>IF(ISNA(VLOOKUP($AP82,'8'!$B$13:RJ$315,160,FALSE)),"",VLOOKUP($AP82,'8'!$B$13:RJ$315,160,FALSE))</f>
        <v/>
      </c>
      <c r="CG82" s="93" t="str">
        <f>IF(ISNA(VLOOKUP($AP82,'8'!$B$13:RK$315,161,FALSE)),"",VLOOKUP($AP82,'8'!$B$13:RK$315,161,FALSE))</f>
        <v/>
      </c>
      <c r="CH82" s="93" t="str">
        <f>IF(ISNA(VLOOKUP($AP82,'8'!$B$13:RK$315,162,FALSE)),"",VLOOKUP($AP82,'8'!$B$13:RK$315,162,FALSE))</f>
        <v/>
      </c>
      <c r="CI82" s="93" t="str">
        <f>IF(ISNA(VLOOKUP($AP82,'8'!$B$13:RL$315,163,FALSE)),"",VLOOKUP($AP82,'8'!$B$13:RL$315,163,FALSE))</f>
        <v/>
      </c>
      <c r="CJ82" s="93" t="str">
        <f>IF(ISNA(VLOOKUP($AP82,'8'!$B$13:RM$315,164,FALSE)),"",VLOOKUP($AP82,'8'!$B$13:RM$315,164,FALSE))</f>
        <v/>
      </c>
      <c r="CK82" s="93" t="str">
        <f>IF(ISNA(VLOOKUP($AP82,'8'!$B$13:RN$315,165,FALSE)),"",VLOOKUP($AP82,'8'!$B$13:RN$315,165,FALSE))</f>
        <v/>
      </c>
      <c r="CL82" s="93" t="str">
        <f>IF(ISNA(VLOOKUP($AP82,'8'!$B$13:RO$315,166,FALSE)),"",VLOOKUP($AP82,'8'!$B$13:RO$315,166,FALSE))</f>
        <v/>
      </c>
      <c r="CM82" s="93" t="str">
        <f>IF(ISNA(VLOOKUP($AP82,'8'!$B$13:RP$315,167,FALSE)),"",VLOOKUP($AP82,'8'!$B$13:RP$315,167,FALSE))</f>
        <v/>
      </c>
      <c r="CN82" s="93" t="str">
        <f>IF(ISNA(VLOOKUP($AP82,'8'!$B$13:RQ$315,168,FALSE)),"",VLOOKUP($AP82,'8'!$B$13:RQ$315,168,FALSE))</f>
        <v/>
      </c>
      <c r="CO82" s="93" t="str">
        <f>IF(ISNA(VLOOKUP($AP82,'8'!$B$13:RR$315,169,FALSE)),"",VLOOKUP($AP82,'8'!$B$13:RR$315,169,FALSE))</f>
        <v/>
      </c>
      <c r="CP82" s="93" t="str">
        <f>IF(ISNA(VLOOKUP($AP82,'8'!$B$13:RS$315,170,FALSE)),"",VLOOKUP($AP82,'8'!$B$13:RS$315,170,FALSE))</f>
        <v/>
      </c>
      <c r="CQ82" s="93" t="str">
        <f>IF(ISNA(VLOOKUP($AP82,'8'!$B$13:RT$315,171,FALSE)),"",VLOOKUP($AP82,'8'!$B$13:RT$315,171,FALSE))</f>
        <v/>
      </c>
      <c r="CR82" s="93" t="str">
        <f>IF(ISNA(VLOOKUP($AP82,'8'!$B$13:RU$315,172,FALSE)),"",VLOOKUP($AP82,'8'!$B$13:RU$315,172,FALSE))</f>
        <v/>
      </c>
      <c r="CS82" s="93" t="str">
        <f>IF(ISNA(VLOOKUP($AP82,'8'!$B$13:RV$315,173,FALSE)),"",VLOOKUP($AP82,'8'!$B$13:RV$315,173,FALSE))</f>
        <v/>
      </c>
      <c r="CT82" s="93" t="str">
        <f>IF(ISNA(VLOOKUP($AP82,'8'!$B$13:RW$375,174,FALSE)),"",VLOOKUP($AP82,'8'!$B$13:RW$375,174,FALSE))</f>
        <v/>
      </c>
      <c r="CU82" s="93" t="str">
        <f>IF(ISNA(VLOOKUP($AP82,'8'!$B$13:RX$315,175,FALSE)),"",VLOOKUP($AP82,'8'!$B$13:RX$315,175,FALSE))</f>
        <v/>
      </c>
    </row>
    <row r="83" spans="1:99" ht="16.5" customHeight="1">
      <c r="A83" s="409">
        <v>74</v>
      </c>
      <c r="B83" s="431" t="str">
        <f>IF(AND(H$3=""),"",IF(ISNA(VLOOKUP(C83,'8'!$B$13:PZ$315,2,FALSE)),"",VLOOKUP(C83,'8'!$B$13:PZ$315,2,FALSE)))</f>
        <v/>
      </c>
      <c r="C83" s="429" t="str">
        <f>IF(AND(H$3=""),"",IF(AND('8'!B86=""),"",'8'!B86))</f>
        <v/>
      </c>
      <c r="D83" s="395"/>
      <c r="E83" s="93" t="str">
        <f t="shared" ref="E83:I83" si="63">IF(AND($H$3=""),"",IF(AND($H$3="Hindi"),AQ80,IF(AND($H$3="English"),AW80,IF(AND($H$3="Maths"),BC80,IF(AND($H$3="Sanskrit"),BI80,IF(AND($H$3="Science"),BO80,IF(AND($H$3="Social Science"),BU80,"")))))))</f>
        <v/>
      </c>
      <c r="F83" s="93" t="str">
        <f t="shared" si="63"/>
        <v/>
      </c>
      <c r="G83" s="93" t="str">
        <f t="shared" si="63"/>
        <v/>
      </c>
      <c r="H83" s="93" t="str">
        <f t="shared" si="63"/>
        <v/>
      </c>
      <c r="I83" s="93" t="str">
        <f t="shared" si="63"/>
        <v/>
      </c>
      <c r="J83" s="97" t="str">
        <f t="shared" si="18"/>
        <v/>
      </c>
      <c r="K83" s="448"/>
      <c r="L83" s="424" t="str">
        <f t="shared" si="19"/>
        <v/>
      </c>
      <c r="T83" s="409">
        <v>74</v>
      </c>
      <c r="U83" s="426" t="str">
        <f>IF(AND(H$3=""),"",IF(ISNA(VLOOKUP(V83,'8'!$B$13:PZ$315,2,FALSE)),"",VLOOKUP(V83,'8'!$B$13:PZ$315,2,FALSE)))</f>
        <v/>
      </c>
      <c r="V83" s="427" t="str">
        <f>IF(AND(H$3=""),"",IF(AND('8'!B86=""),"",'8'!B86))</f>
        <v/>
      </c>
      <c r="W83" s="428" t="str">
        <f t="shared" si="22"/>
        <v/>
      </c>
      <c r="X83" s="466" t="str">
        <f>IF(AND(V83=""),"",IF(ISNA(VLOOKUP(V83,$AP$7:CV$94,43,FALSE)),"",VLOOKUP(V83,$AP$7:CV$94,43,FALSE)))</f>
        <v/>
      </c>
      <c r="Y83" s="466" t="str">
        <f>IF(AND(V83=""),"",IF(ISNA(VLOOKUP(V83,$AP$7:CV$94,44,FALSE)),"",VLOOKUP(V83,$AP$7:CV$94,44,FALSE)))</f>
        <v/>
      </c>
      <c r="Z83" s="466" t="str">
        <f>IF(AND(V83=""),"",IF(ISNA(VLOOKUP(V83,$AP$7:CV$94,50,FALSE)),"",VLOOKUP(V83,$AP$7:CV$94,50,FALSE)))</f>
        <v/>
      </c>
      <c r="AA83" s="466" t="str">
        <f>IF(AND(V83=""),"",IF(ISNA(VLOOKUP(V83,$AP$7:CV$94,51,FALSE)),"",VLOOKUP(V83,$AP$7:CV$94,51,FALSE)))</f>
        <v/>
      </c>
      <c r="AB83" s="466" t="str">
        <f>IF(AND(V83=""),"",IF(ISNA(VLOOKUP(V83,$AP$7:CV$94,57,FALSE)),"",VLOOKUP(V83,$AP$7:CV$94,57,FALSE)))</f>
        <v/>
      </c>
      <c r="AC83" s="466" t="str">
        <f>IF(AND(V83=""),"",IF(ISNA(VLOOKUP(V83,$AP$7:CV$94,58,FALSE)),"",VLOOKUP(V83,$AP$7:CV$94,58,FALSE)))</f>
        <v/>
      </c>
      <c r="AD83" s="427"/>
      <c r="AG83" s="50" t="str">
        <f t="shared" si="44"/>
        <v/>
      </c>
      <c r="AH83" s="50" t="str">
        <f t="shared" si="45"/>
        <v/>
      </c>
      <c r="AI83" s="313" t="str">
        <f t="shared" si="20"/>
        <v/>
      </c>
      <c r="AM83" s="313" t="str">
        <f t="shared" si="46"/>
        <v/>
      </c>
      <c r="AO83" s="409">
        <v>77</v>
      </c>
      <c r="AP83" s="397"/>
      <c r="AQ83" s="93" t="str">
        <f>IF(ISNA(VLOOKUP($AP83,'8'!$B$13:PZ$315,8,FALSE)),"",VLOOKUP($AP83,'8'!$B$13:PZ$315,8,FALSE))</f>
        <v/>
      </c>
      <c r="AR83" s="93" t="str">
        <f>IF(ISNA(VLOOKUP($AP83,'8'!$B$13:QA$315,12,FALSE)),"",VLOOKUP($AP83,'8'!$B$13:QA$315,12,FALSE))</f>
        <v/>
      </c>
      <c r="AS83" s="93" t="str">
        <f>IF(ISNA(VLOOKUP($AP83,'8'!$B$13:QB$315,16,FALSE)),"",VLOOKUP($AP83,'8'!$B$13:QB$315,16,FALSE))</f>
        <v/>
      </c>
      <c r="AT83" s="93" t="str">
        <f>IF(ISNA(VLOOKUP($AP83,'8'!$B$13:QC$315,20,FALSE)),"",VLOOKUP($AP83,'8'!$B$13:QC$315,20,FALSE))</f>
        <v/>
      </c>
      <c r="AU83" s="93" t="str">
        <f t="shared" si="48"/>
        <v/>
      </c>
      <c r="AV83" s="409">
        <v>77</v>
      </c>
      <c r="AW83" s="93" t="str">
        <f>IF(ISNA(VLOOKUP($AP83,'8'!$B$13:QF$315,33,FALSE)),"",VLOOKUP($AP83,'8'!$B$13:QF$315,33,FALSE))</f>
        <v/>
      </c>
      <c r="AX83" s="93" t="str">
        <f>IF(ISNA(VLOOKUP($AP83,'8'!$B$13:QG$315,37,FALSE)),"",VLOOKUP($AP83,'8'!$B$13:QG$315,37,FALSE))</f>
        <v/>
      </c>
      <c r="AY83" s="93" t="str">
        <f>IF(ISNA(VLOOKUP($AP83,'8'!$B$13:QH$315,41,FALSE)),"",VLOOKUP($AP83,'8'!$B$13:QH$315,41,FALSE))</f>
        <v/>
      </c>
      <c r="AZ83" s="93" t="str">
        <f>IF(ISNA(VLOOKUP($AP83,'8'!$B$13:QI$315,45,FALSE)),"",VLOOKUP($AP83,'8'!$B$13:QI$315,45,FALSE))</f>
        <v/>
      </c>
      <c r="BA83" s="93" t="str">
        <f t="shared" si="49"/>
        <v/>
      </c>
      <c r="BB83" s="409">
        <v>77</v>
      </c>
      <c r="BC83" s="93" t="str">
        <f>IF(ISNA(VLOOKUP($AP83,'8'!$B$13:QL$315,58,FALSE)),"",VLOOKUP($AP83,'8'!$B$13:QL$315,58,FALSE))</f>
        <v/>
      </c>
      <c r="BD83" s="93" t="str">
        <f>IF(ISNA(VLOOKUP($AP83,'8'!$B$13:QM$315,62,FALSE)),"",VLOOKUP($AP83,'8'!$B$13:QM$315,62,FALSE))</f>
        <v/>
      </c>
      <c r="BE83" s="93" t="str">
        <f>IF(ISNA(VLOOKUP($AP83,'8'!$B$13:QN$315,66,FALSE)),"",VLOOKUP($AP83,'8'!$B$13:QN$315,66,FALSE))</f>
        <v/>
      </c>
      <c r="BF83" s="93" t="str">
        <f>IF(ISNA(VLOOKUP($AP83,'8'!$B$13:QO$315,70,FALSE)),"",VLOOKUP($AP83,'8'!$B$13:QO$315,70,FALSE))</f>
        <v/>
      </c>
      <c r="BG83" s="93" t="str">
        <f t="shared" si="50"/>
        <v/>
      </c>
      <c r="BH83" s="409">
        <v>77</v>
      </c>
      <c r="BI83" s="93" t="str">
        <f>IF(ISNA(VLOOKUP($AP83,'8'!$B$13:QR$315,83,FALSE)),"",VLOOKUP($AP83,'8'!$B$13:QR$315,83,FALSE))</f>
        <v/>
      </c>
      <c r="BJ83" s="93" t="str">
        <f>IF(ISNA(VLOOKUP($AP83,'8'!$B$13:QS$315,87,FALSE)),"",VLOOKUP($AP83,'8'!$B$13:QS$315,87,FALSE))</f>
        <v/>
      </c>
      <c r="BK83" s="93" t="str">
        <f>IF(ISNA(VLOOKUP($AP83,'8'!$B$13:QT$315,91,FALSE)),"",VLOOKUP($AP83,'8'!$B$13:QT$315,91,FALSE))</f>
        <v/>
      </c>
      <c r="BL83" s="93" t="str">
        <f>IF(ISNA(VLOOKUP($AP83,'8'!$B$13:QU$315,95,FALSE)),"",VLOOKUP($AP83,'8'!$B$13:QU$315,95,FALSE))</f>
        <v/>
      </c>
      <c r="BM83" s="93" t="str">
        <f t="shared" si="51"/>
        <v/>
      </c>
      <c r="BN83" s="409">
        <v>77</v>
      </c>
      <c r="BO83" s="93" t="str">
        <f>IF(ISNA(VLOOKUP($AP83,'8'!$B$13:QY$315,108,FALSE)),"",VLOOKUP($AP83,'8'!$B$13:QY$315,108,FALSE))</f>
        <v/>
      </c>
      <c r="BP83" s="93" t="str">
        <f>IF(ISNA(VLOOKUP($AP83,'8'!$B$13:QZ$315,112,FALSE)),"",VLOOKUP($AP83,'8'!$B$13:QZ$315,112,FALSE))</f>
        <v/>
      </c>
      <c r="BQ83" s="93" t="str">
        <f>IF(ISNA(VLOOKUP($AP83,'8'!$B$13:RA$315,116,FALSE)),"",VLOOKUP($AP83,'8'!$B$13:RA$315,116,FALSE))</f>
        <v/>
      </c>
      <c r="BR83" s="93" t="str">
        <f>IF(ISNA(VLOOKUP($AP83,'8'!$B$13:RB$315,120,FALSE)),"",VLOOKUP($AP83,'8'!$B$13:RB$315,120,FALSE))</f>
        <v/>
      </c>
      <c r="BS83" s="93" t="str">
        <f t="shared" si="52"/>
        <v/>
      </c>
      <c r="BT83" s="409">
        <v>77</v>
      </c>
      <c r="BU83" s="93" t="str">
        <f>IF(ISNA(VLOOKUP($AP83,'8'!$B$13:RE$315,133,FALSE)),"",VLOOKUP($AP83,'8'!$B$13:RE$315,133,FALSE))</f>
        <v/>
      </c>
      <c r="BV83" s="93" t="str">
        <f>IF(ISNA(VLOOKUP($AP83,'8'!$B$13:RF$315,137,FALSE)),"",VLOOKUP($AP83,'8'!$B$13:RF$315,137,FALSE))</f>
        <v/>
      </c>
      <c r="BW83" s="93" t="str">
        <f>IF(ISNA(VLOOKUP($AP83,'8'!$B$13:RG$315,141,FALSE)),"",VLOOKUP($AP83,'8'!$B$13:RG$315,141,FALSE))</f>
        <v/>
      </c>
      <c r="BX83" s="93" t="str">
        <f>IF(ISNA(VLOOKUP($AP83,'8'!$B$13:RH$315,145,FALSE)),"",VLOOKUP($AP83,'8'!$B$13:RH$315,145,FALSE))</f>
        <v/>
      </c>
      <c r="BY83" s="93" t="str">
        <f t="shared" si="53"/>
        <v/>
      </c>
      <c r="BZ83" s="98"/>
      <c r="CA83" s="93" t="str">
        <f>IF(ISNA(VLOOKUP($AP83,'8'!$B$13:RE$315,155,FALSE)),"",VLOOKUP($AP83,'8'!$B$13:RE$315,155,FALSE))</f>
        <v/>
      </c>
      <c r="CB83" s="93" t="str">
        <f>IF(ISNA(VLOOKUP($AP83,'8'!$B$13:RF$315,156,FALSE)),"",VLOOKUP($AP83,'8'!$B$13:RF$315,156,FALSE))</f>
        <v/>
      </c>
      <c r="CC83" s="93" t="str">
        <f>IF(ISNA(VLOOKUP($AP83,'8'!$B$13:RG$315,157,FALSE)),"",VLOOKUP($AP83,'8'!$B$13:RG$315,157,FALSE))</f>
        <v/>
      </c>
      <c r="CD83" s="93" t="str">
        <f>IF(ISNA(VLOOKUP($AP83,'8'!$B$13:RH$315,158,FALSE)),"",VLOOKUP($AP83,'8'!$B$13:RH$315,158,FALSE))</f>
        <v/>
      </c>
      <c r="CE83" s="93" t="str">
        <f>IF(ISNA(VLOOKUP($AP83,'8'!$B$13:RI$315,159,FALSE)),"",VLOOKUP($AP83,'8'!$B$13:RI$315,159,FALSE))</f>
        <v/>
      </c>
      <c r="CF83" s="93" t="str">
        <f>IF(ISNA(VLOOKUP($AP83,'8'!$B$13:RJ$315,160,FALSE)),"",VLOOKUP($AP83,'8'!$B$13:RJ$315,160,FALSE))</f>
        <v/>
      </c>
      <c r="CG83" s="93" t="str">
        <f>IF(ISNA(VLOOKUP($AP83,'8'!$B$13:RK$315,161,FALSE)),"",VLOOKUP($AP83,'8'!$B$13:RK$315,161,FALSE))</f>
        <v/>
      </c>
      <c r="CH83" s="93" t="str">
        <f>IF(ISNA(VLOOKUP($AP83,'8'!$B$13:RK$315,162,FALSE)),"",VLOOKUP($AP83,'8'!$B$13:RK$315,162,FALSE))</f>
        <v/>
      </c>
      <c r="CI83" s="93" t="str">
        <f>IF(ISNA(VLOOKUP($AP83,'8'!$B$13:RL$315,163,FALSE)),"",VLOOKUP($AP83,'8'!$B$13:RL$315,163,FALSE))</f>
        <v/>
      </c>
      <c r="CJ83" s="93" t="str">
        <f>IF(ISNA(VLOOKUP($AP83,'8'!$B$13:RM$315,164,FALSE)),"",VLOOKUP($AP83,'8'!$B$13:RM$315,164,FALSE))</f>
        <v/>
      </c>
      <c r="CK83" s="93" t="str">
        <f>IF(ISNA(VLOOKUP($AP83,'8'!$B$13:RN$315,165,FALSE)),"",VLOOKUP($AP83,'8'!$B$13:RN$315,165,FALSE))</f>
        <v/>
      </c>
      <c r="CL83" s="93" t="str">
        <f>IF(ISNA(VLOOKUP($AP83,'8'!$B$13:RO$315,166,FALSE)),"",VLOOKUP($AP83,'8'!$B$13:RO$315,166,FALSE))</f>
        <v/>
      </c>
      <c r="CM83" s="93" t="str">
        <f>IF(ISNA(VLOOKUP($AP83,'8'!$B$13:RP$315,167,FALSE)),"",VLOOKUP($AP83,'8'!$B$13:RP$315,167,FALSE))</f>
        <v/>
      </c>
      <c r="CN83" s="93" t="str">
        <f>IF(ISNA(VLOOKUP($AP83,'8'!$B$13:RQ$315,168,FALSE)),"",VLOOKUP($AP83,'8'!$B$13:RQ$315,168,FALSE))</f>
        <v/>
      </c>
      <c r="CO83" s="93" t="str">
        <f>IF(ISNA(VLOOKUP($AP83,'8'!$B$13:RR$315,169,FALSE)),"",VLOOKUP($AP83,'8'!$B$13:RR$315,169,FALSE))</f>
        <v/>
      </c>
      <c r="CP83" s="93" t="str">
        <f>IF(ISNA(VLOOKUP($AP83,'8'!$B$13:RS$315,170,FALSE)),"",VLOOKUP($AP83,'8'!$B$13:RS$315,170,FALSE))</f>
        <v/>
      </c>
      <c r="CQ83" s="93" t="str">
        <f>IF(ISNA(VLOOKUP($AP83,'8'!$B$13:RT$315,171,FALSE)),"",VLOOKUP($AP83,'8'!$B$13:RT$315,171,FALSE))</f>
        <v/>
      </c>
      <c r="CR83" s="93" t="str">
        <f>IF(ISNA(VLOOKUP($AP83,'8'!$B$13:RU$315,172,FALSE)),"",VLOOKUP($AP83,'8'!$B$13:RU$315,172,FALSE))</f>
        <v/>
      </c>
      <c r="CS83" s="93" t="str">
        <f>IF(ISNA(VLOOKUP($AP83,'8'!$B$13:RV$315,173,FALSE)),"",VLOOKUP($AP83,'8'!$B$13:RV$315,173,FALSE))</f>
        <v/>
      </c>
      <c r="CT83" s="93" t="str">
        <f>IF(ISNA(VLOOKUP($AP83,'8'!$B$13:RW$375,174,FALSE)),"",VLOOKUP($AP83,'8'!$B$13:RW$375,174,FALSE))</f>
        <v/>
      </c>
      <c r="CU83" s="93" t="str">
        <f>IF(ISNA(VLOOKUP($AP83,'8'!$B$13:RX$315,175,FALSE)),"",VLOOKUP($AP83,'8'!$B$13:RX$315,175,FALSE))</f>
        <v/>
      </c>
    </row>
    <row r="84" spans="1:99" ht="16.5" customHeight="1">
      <c r="A84" s="409">
        <v>75</v>
      </c>
      <c r="B84" s="431" t="str">
        <f>IF(AND(H$3=""),"",IF(ISNA(VLOOKUP(C84,'8'!$B$13:PZ$315,2,FALSE)),"",VLOOKUP(C84,'8'!$B$13:PZ$315,2,FALSE)))</f>
        <v/>
      </c>
      <c r="C84" s="429" t="str">
        <f>IF(AND(H$3=""),"",IF(AND('8'!B87=""),"",'8'!B87))</f>
        <v/>
      </c>
      <c r="D84" s="395"/>
      <c r="E84" s="93" t="str">
        <f t="shared" ref="E84:I84" si="64">IF(AND($H$3=""),"",IF(AND($H$3="Hindi"),AQ81,IF(AND($H$3="English"),AW81,IF(AND($H$3="Maths"),BC81,IF(AND($H$3="Sanskrit"),BI81,IF(AND($H$3="Science"),BO81,IF(AND($H$3="Social Science"),BU81,"")))))))</f>
        <v/>
      </c>
      <c r="F84" s="93" t="str">
        <f t="shared" si="64"/>
        <v/>
      </c>
      <c r="G84" s="93" t="str">
        <f t="shared" si="64"/>
        <v/>
      </c>
      <c r="H84" s="93" t="str">
        <f t="shared" si="64"/>
        <v/>
      </c>
      <c r="I84" s="93" t="str">
        <f t="shared" si="64"/>
        <v/>
      </c>
      <c r="J84" s="97" t="str">
        <f t="shared" si="18"/>
        <v/>
      </c>
      <c r="K84" s="448"/>
      <c r="L84" s="424" t="str">
        <f t="shared" si="19"/>
        <v/>
      </c>
      <c r="T84" s="409">
        <v>75</v>
      </c>
      <c r="U84" s="426" t="str">
        <f>IF(AND(H$3=""),"",IF(ISNA(VLOOKUP(V84,'8'!$B$13:PZ$315,2,FALSE)),"",VLOOKUP(V84,'8'!$B$13:PZ$315,2,FALSE)))</f>
        <v/>
      </c>
      <c r="V84" s="427" t="str">
        <f>IF(AND(H$3=""),"",IF(AND('8'!B87=""),"",'8'!B87))</f>
        <v/>
      </c>
      <c r="W84" s="428" t="str">
        <f t="shared" si="22"/>
        <v/>
      </c>
      <c r="X84" s="466" t="str">
        <f>IF(AND(V84=""),"",IF(ISNA(VLOOKUP(V84,$AP$7:CV$94,43,FALSE)),"",VLOOKUP(V84,$AP$7:CV$94,43,FALSE)))</f>
        <v/>
      </c>
      <c r="Y84" s="466" t="str">
        <f>IF(AND(V84=""),"",IF(ISNA(VLOOKUP(V84,$AP$7:CV$94,44,FALSE)),"",VLOOKUP(V84,$AP$7:CV$94,44,FALSE)))</f>
        <v/>
      </c>
      <c r="Z84" s="466" t="str">
        <f>IF(AND(V84=""),"",IF(ISNA(VLOOKUP(V84,$AP$7:CV$94,50,FALSE)),"",VLOOKUP(V84,$AP$7:CV$94,50,FALSE)))</f>
        <v/>
      </c>
      <c r="AA84" s="466" t="str">
        <f>IF(AND(V84=""),"",IF(ISNA(VLOOKUP(V84,$AP$7:CV$94,51,FALSE)),"",VLOOKUP(V84,$AP$7:CV$94,51,FALSE)))</f>
        <v/>
      </c>
      <c r="AB84" s="466" t="str">
        <f>IF(AND(V84=""),"",IF(ISNA(VLOOKUP(V84,$AP$7:CV$94,57,FALSE)),"",VLOOKUP(V84,$AP$7:CV$94,57,FALSE)))</f>
        <v/>
      </c>
      <c r="AC84" s="466" t="str">
        <f>IF(AND(V84=""),"",IF(ISNA(VLOOKUP(V84,$AP$7:CV$94,58,FALSE)),"",VLOOKUP(V84,$AP$7:CV$94,58,FALSE)))</f>
        <v/>
      </c>
      <c r="AD84" s="427"/>
      <c r="AG84" s="50" t="str">
        <f t="shared" si="44"/>
        <v/>
      </c>
      <c r="AH84" s="50" t="str">
        <f t="shared" si="45"/>
        <v/>
      </c>
      <c r="AI84" s="313" t="str">
        <f t="shared" si="20"/>
        <v/>
      </c>
      <c r="AM84" s="313" t="str">
        <f t="shared" si="46"/>
        <v/>
      </c>
      <c r="AO84" s="409">
        <v>78</v>
      </c>
      <c r="AP84" s="397"/>
      <c r="AQ84" s="93" t="str">
        <f>IF(ISNA(VLOOKUP($AP84,'8'!$B$13:PZ$315,8,FALSE)),"",VLOOKUP($AP84,'8'!$B$13:PZ$315,8,FALSE))</f>
        <v/>
      </c>
      <c r="AR84" s="93" t="str">
        <f>IF(ISNA(VLOOKUP($AP84,'8'!$B$13:QA$315,12,FALSE)),"",VLOOKUP($AP84,'8'!$B$13:QA$315,12,FALSE))</f>
        <v/>
      </c>
      <c r="AS84" s="93" t="str">
        <f>IF(ISNA(VLOOKUP($AP84,'8'!$B$13:QB$315,16,FALSE)),"",VLOOKUP($AP84,'8'!$B$13:QB$315,16,FALSE))</f>
        <v/>
      </c>
      <c r="AT84" s="93" t="str">
        <f>IF(ISNA(VLOOKUP($AP84,'8'!$B$13:QC$315,20,FALSE)),"",VLOOKUP($AP84,'8'!$B$13:QC$315,20,FALSE))</f>
        <v/>
      </c>
      <c r="AU84" s="93" t="str">
        <f t="shared" si="48"/>
        <v/>
      </c>
      <c r="AV84" s="409">
        <v>78</v>
      </c>
      <c r="AW84" s="93" t="str">
        <f>IF(ISNA(VLOOKUP($AP84,'8'!$B$13:QF$315,33,FALSE)),"",VLOOKUP($AP84,'8'!$B$13:QF$315,33,FALSE))</f>
        <v/>
      </c>
      <c r="AX84" s="93" t="str">
        <f>IF(ISNA(VLOOKUP($AP84,'8'!$B$13:QG$315,37,FALSE)),"",VLOOKUP($AP84,'8'!$B$13:QG$315,37,FALSE))</f>
        <v/>
      </c>
      <c r="AY84" s="93" t="str">
        <f>IF(ISNA(VLOOKUP($AP84,'8'!$B$13:QH$315,41,FALSE)),"",VLOOKUP($AP84,'8'!$B$13:QH$315,41,FALSE))</f>
        <v/>
      </c>
      <c r="AZ84" s="93" t="str">
        <f>IF(ISNA(VLOOKUP($AP84,'8'!$B$13:QI$315,45,FALSE)),"",VLOOKUP($AP84,'8'!$B$13:QI$315,45,FALSE))</f>
        <v/>
      </c>
      <c r="BA84" s="93" t="str">
        <f t="shared" si="49"/>
        <v/>
      </c>
      <c r="BB84" s="409">
        <v>78</v>
      </c>
      <c r="BC84" s="93" t="str">
        <f>IF(ISNA(VLOOKUP($AP84,'8'!$B$13:QL$315,58,FALSE)),"",VLOOKUP($AP84,'8'!$B$13:QL$315,58,FALSE))</f>
        <v/>
      </c>
      <c r="BD84" s="93" t="str">
        <f>IF(ISNA(VLOOKUP($AP84,'8'!$B$13:QM$315,62,FALSE)),"",VLOOKUP($AP84,'8'!$B$13:QM$315,62,FALSE))</f>
        <v/>
      </c>
      <c r="BE84" s="93" t="str">
        <f>IF(ISNA(VLOOKUP($AP84,'8'!$B$13:QN$315,66,FALSE)),"",VLOOKUP($AP84,'8'!$B$13:QN$315,66,FALSE))</f>
        <v/>
      </c>
      <c r="BF84" s="93" t="str">
        <f>IF(ISNA(VLOOKUP($AP84,'8'!$B$13:QO$315,70,FALSE)),"",VLOOKUP($AP84,'8'!$B$13:QO$315,70,FALSE))</f>
        <v/>
      </c>
      <c r="BG84" s="93" t="str">
        <f t="shared" si="50"/>
        <v/>
      </c>
      <c r="BH84" s="409">
        <v>78</v>
      </c>
      <c r="BI84" s="93" t="str">
        <f>IF(ISNA(VLOOKUP($AP84,'8'!$B$13:QR$315,83,FALSE)),"",VLOOKUP($AP84,'8'!$B$13:QR$315,83,FALSE))</f>
        <v/>
      </c>
      <c r="BJ84" s="93" t="str">
        <f>IF(ISNA(VLOOKUP($AP84,'8'!$B$13:QS$315,87,FALSE)),"",VLOOKUP($AP84,'8'!$B$13:QS$315,87,FALSE))</f>
        <v/>
      </c>
      <c r="BK84" s="93" t="str">
        <f>IF(ISNA(VLOOKUP($AP84,'8'!$B$13:QT$315,91,FALSE)),"",VLOOKUP($AP84,'8'!$B$13:QT$315,91,FALSE))</f>
        <v/>
      </c>
      <c r="BL84" s="93" t="str">
        <f>IF(ISNA(VLOOKUP($AP84,'8'!$B$13:QU$315,95,FALSE)),"",VLOOKUP($AP84,'8'!$B$13:QU$315,95,FALSE))</f>
        <v/>
      </c>
      <c r="BM84" s="93" t="str">
        <f t="shared" si="51"/>
        <v/>
      </c>
      <c r="BN84" s="409">
        <v>78</v>
      </c>
      <c r="BO84" s="93" t="str">
        <f>IF(ISNA(VLOOKUP($AP84,'8'!$B$13:QY$315,108,FALSE)),"",VLOOKUP($AP84,'8'!$B$13:QY$315,108,FALSE))</f>
        <v/>
      </c>
      <c r="BP84" s="93" t="str">
        <f>IF(ISNA(VLOOKUP($AP84,'8'!$B$13:QZ$315,112,FALSE)),"",VLOOKUP($AP84,'8'!$B$13:QZ$315,112,FALSE))</f>
        <v/>
      </c>
      <c r="BQ84" s="93" t="str">
        <f>IF(ISNA(VLOOKUP($AP84,'8'!$B$13:RA$315,116,FALSE)),"",VLOOKUP($AP84,'8'!$B$13:RA$315,116,FALSE))</f>
        <v/>
      </c>
      <c r="BR84" s="93" t="str">
        <f>IF(ISNA(VLOOKUP($AP84,'8'!$B$13:RB$315,120,FALSE)),"",VLOOKUP($AP84,'8'!$B$13:RB$315,120,FALSE))</f>
        <v/>
      </c>
      <c r="BS84" s="93" t="str">
        <f t="shared" si="52"/>
        <v/>
      </c>
      <c r="BT84" s="409">
        <v>78</v>
      </c>
      <c r="BU84" s="93" t="str">
        <f>IF(ISNA(VLOOKUP($AP84,'8'!$B$13:RE$315,133,FALSE)),"",VLOOKUP($AP84,'8'!$B$13:RE$315,133,FALSE))</f>
        <v/>
      </c>
      <c r="BV84" s="93" t="str">
        <f>IF(ISNA(VLOOKUP($AP84,'8'!$B$13:RF$315,137,FALSE)),"",VLOOKUP($AP84,'8'!$B$13:RF$315,137,FALSE))</f>
        <v/>
      </c>
      <c r="BW84" s="93" t="str">
        <f>IF(ISNA(VLOOKUP($AP84,'8'!$B$13:RG$315,141,FALSE)),"",VLOOKUP($AP84,'8'!$B$13:RG$315,141,FALSE))</f>
        <v/>
      </c>
      <c r="BX84" s="93" t="str">
        <f>IF(ISNA(VLOOKUP($AP84,'8'!$B$13:RH$315,145,FALSE)),"",VLOOKUP($AP84,'8'!$B$13:RH$315,145,FALSE))</f>
        <v/>
      </c>
      <c r="BY84" s="93" t="str">
        <f t="shared" si="53"/>
        <v/>
      </c>
      <c r="BZ84" s="98"/>
      <c r="CA84" s="93" t="str">
        <f>IF(ISNA(VLOOKUP($AP84,'8'!$B$13:RE$315,155,FALSE)),"",VLOOKUP($AP84,'8'!$B$13:RE$315,155,FALSE))</f>
        <v/>
      </c>
      <c r="CB84" s="93" t="str">
        <f>IF(ISNA(VLOOKUP($AP84,'8'!$B$13:RF$315,156,FALSE)),"",VLOOKUP($AP84,'8'!$B$13:RF$315,156,FALSE))</f>
        <v/>
      </c>
      <c r="CC84" s="93" t="str">
        <f>IF(ISNA(VLOOKUP($AP84,'8'!$B$13:RG$315,157,FALSE)),"",VLOOKUP($AP84,'8'!$B$13:RG$315,157,FALSE))</f>
        <v/>
      </c>
      <c r="CD84" s="93" t="str">
        <f>IF(ISNA(VLOOKUP($AP84,'8'!$B$13:RH$315,158,FALSE)),"",VLOOKUP($AP84,'8'!$B$13:RH$315,158,FALSE))</f>
        <v/>
      </c>
      <c r="CE84" s="93" t="str">
        <f>IF(ISNA(VLOOKUP($AP84,'8'!$B$13:RI$315,159,FALSE)),"",VLOOKUP($AP84,'8'!$B$13:RI$315,159,FALSE))</f>
        <v/>
      </c>
      <c r="CF84" s="93" t="str">
        <f>IF(ISNA(VLOOKUP($AP84,'8'!$B$13:RJ$315,160,FALSE)),"",VLOOKUP($AP84,'8'!$B$13:RJ$315,160,FALSE))</f>
        <v/>
      </c>
      <c r="CG84" s="93" t="str">
        <f>IF(ISNA(VLOOKUP($AP84,'8'!$B$13:RK$315,161,FALSE)),"",VLOOKUP($AP84,'8'!$B$13:RK$315,161,FALSE))</f>
        <v/>
      </c>
      <c r="CH84" s="93" t="str">
        <f>IF(ISNA(VLOOKUP($AP84,'8'!$B$13:RK$315,162,FALSE)),"",VLOOKUP($AP84,'8'!$B$13:RK$315,162,FALSE))</f>
        <v/>
      </c>
      <c r="CI84" s="93" t="str">
        <f>IF(ISNA(VLOOKUP($AP84,'8'!$B$13:RL$315,163,FALSE)),"",VLOOKUP($AP84,'8'!$B$13:RL$315,163,FALSE))</f>
        <v/>
      </c>
      <c r="CJ84" s="93" t="str">
        <f>IF(ISNA(VLOOKUP($AP84,'8'!$B$13:RM$315,164,FALSE)),"",VLOOKUP($AP84,'8'!$B$13:RM$315,164,FALSE))</f>
        <v/>
      </c>
      <c r="CK84" s="93" t="str">
        <f>IF(ISNA(VLOOKUP($AP84,'8'!$B$13:RN$315,165,FALSE)),"",VLOOKUP($AP84,'8'!$B$13:RN$315,165,FALSE))</f>
        <v/>
      </c>
      <c r="CL84" s="93" t="str">
        <f>IF(ISNA(VLOOKUP($AP84,'8'!$B$13:RO$315,166,FALSE)),"",VLOOKUP($AP84,'8'!$B$13:RO$315,166,FALSE))</f>
        <v/>
      </c>
      <c r="CM84" s="93" t="str">
        <f>IF(ISNA(VLOOKUP($AP84,'8'!$B$13:RP$315,167,FALSE)),"",VLOOKUP($AP84,'8'!$B$13:RP$315,167,FALSE))</f>
        <v/>
      </c>
      <c r="CN84" s="93" t="str">
        <f>IF(ISNA(VLOOKUP($AP84,'8'!$B$13:RQ$315,168,FALSE)),"",VLOOKUP($AP84,'8'!$B$13:RQ$315,168,FALSE))</f>
        <v/>
      </c>
      <c r="CO84" s="93" t="str">
        <f>IF(ISNA(VLOOKUP($AP84,'8'!$B$13:RR$315,169,FALSE)),"",VLOOKUP($AP84,'8'!$B$13:RR$315,169,FALSE))</f>
        <v/>
      </c>
      <c r="CP84" s="93" t="str">
        <f>IF(ISNA(VLOOKUP($AP84,'8'!$B$13:RS$315,170,FALSE)),"",VLOOKUP($AP84,'8'!$B$13:RS$315,170,FALSE))</f>
        <v/>
      </c>
      <c r="CQ84" s="93" t="str">
        <f>IF(ISNA(VLOOKUP($AP84,'8'!$B$13:RT$315,171,FALSE)),"",VLOOKUP($AP84,'8'!$B$13:RT$315,171,FALSE))</f>
        <v/>
      </c>
      <c r="CR84" s="93" t="str">
        <f>IF(ISNA(VLOOKUP($AP84,'8'!$B$13:RU$315,172,FALSE)),"",VLOOKUP($AP84,'8'!$B$13:RU$315,172,FALSE))</f>
        <v/>
      </c>
      <c r="CS84" s="93" t="str">
        <f>IF(ISNA(VLOOKUP($AP84,'8'!$B$13:RV$315,173,FALSE)),"",VLOOKUP($AP84,'8'!$B$13:RV$315,173,FALSE))</f>
        <v/>
      </c>
      <c r="CT84" s="93" t="str">
        <f>IF(ISNA(VLOOKUP($AP84,'8'!$B$13:RW$375,174,FALSE)),"",VLOOKUP($AP84,'8'!$B$13:RW$375,174,FALSE))</f>
        <v/>
      </c>
      <c r="CU84" s="93" t="str">
        <f>IF(ISNA(VLOOKUP($AP84,'8'!$B$13:RX$315,175,FALSE)),"",VLOOKUP($AP84,'8'!$B$13:RX$315,175,FALSE))</f>
        <v/>
      </c>
    </row>
    <row r="85" spans="1:99" ht="16.5" customHeight="1">
      <c r="A85" s="409">
        <v>76</v>
      </c>
      <c r="B85" s="431" t="str">
        <f>IF(AND(H$3=""),"",IF(ISNA(VLOOKUP(C85,'8'!$B$13:PZ$315,2,FALSE)),"",VLOOKUP(C85,'8'!$B$13:PZ$315,2,FALSE)))</f>
        <v/>
      </c>
      <c r="C85" s="429" t="str">
        <f>IF(AND(H$3=""),"",IF(AND('8'!B88=""),"",'8'!B88))</f>
        <v/>
      </c>
      <c r="D85" s="395"/>
      <c r="E85" s="93" t="str">
        <f t="shared" ref="E85:I85" si="65">IF(AND($H$3=""),"",IF(AND($H$3="Hindi"),AQ82,IF(AND($H$3="English"),AW82,IF(AND($H$3="Maths"),BC82,IF(AND($H$3="Sanskrit"),BI82,IF(AND($H$3="Science"),BO82,IF(AND($H$3="Social Science"),BU82,"")))))))</f>
        <v/>
      </c>
      <c r="F85" s="93" t="str">
        <f t="shared" si="65"/>
        <v/>
      </c>
      <c r="G85" s="93" t="str">
        <f t="shared" si="65"/>
        <v/>
      </c>
      <c r="H85" s="93" t="str">
        <f t="shared" si="65"/>
        <v/>
      </c>
      <c r="I85" s="93" t="str">
        <f t="shared" si="65"/>
        <v/>
      </c>
      <c r="J85" s="97" t="str">
        <f t="shared" si="18"/>
        <v/>
      </c>
      <c r="K85" s="448"/>
      <c r="L85" s="424" t="str">
        <f t="shared" si="19"/>
        <v/>
      </c>
      <c r="T85" s="409">
        <v>76</v>
      </c>
      <c r="U85" s="426" t="str">
        <f>IF(AND(H$3=""),"",IF(ISNA(VLOOKUP(V85,'8'!$B$13:PZ$315,2,FALSE)),"",VLOOKUP(V85,'8'!$B$13:PZ$315,2,FALSE)))</f>
        <v/>
      </c>
      <c r="V85" s="427" t="str">
        <f>IF(AND(H$3=""),"",IF(AND('8'!B88=""),"",'8'!B88))</f>
        <v/>
      </c>
      <c r="W85" s="428" t="str">
        <f t="shared" si="22"/>
        <v/>
      </c>
      <c r="X85" s="466" t="str">
        <f>IF(AND(V85=""),"",IF(ISNA(VLOOKUP(V85,$AP$7:CV$94,43,FALSE)),"",VLOOKUP(V85,$AP$7:CV$94,43,FALSE)))</f>
        <v/>
      </c>
      <c r="Y85" s="466" t="str">
        <f>IF(AND(V85=""),"",IF(ISNA(VLOOKUP(V85,$AP$7:CV$94,44,FALSE)),"",VLOOKUP(V85,$AP$7:CV$94,44,FALSE)))</f>
        <v/>
      </c>
      <c r="Z85" s="466" t="str">
        <f>IF(AND(V85=""),"",IF(ISNA(VLOOKUP(V85,$AP$7:CV$94,50,FALSE)),"",VLOOKUP(V85,$AP$7:CV$94,50,FALSE)))</f>
        <v/>
      </c>
      <c r="AA85" s="466" t="str">
        <f>IF(AND(V85=""),"",IF(ISNA(VLOOKUP(V85,$AP$7:CV$94,51,FALSE)),"",VLOOKUP(V85,$AP$7:CV$94,51,FALSE)))</f>
        <v/>
      </c>
      <c r="AB85" s="466" t="str">
        <f>IF(AND(V85=""),"",IF(ISNA(VLOOKUP(V85,$AP$7:CV$94,57,FALSE)),"",VLOOKUP(V85,$AP$7:CV$94,57,FALSE)))</f>
        <v/>
      </c>
      <c r="AC85" s="466" t="str">
        <f>IF(AND(V85=""),"",IF(ISNA(VLOOKUP(V85,$AP$7:CV$94,58,FALSE)),"",VLOOKUP(V85,$AP$7:CV$94,58,FALSE)))</f>
        <v/>
      </c>
      <c r="AD85" s="427"/>
      <c r="AG85" s="50" t="str">
        <f t="shared" si="44"/>
        <v/>
      </c>
      <c r="AH85" s="50" t="str">
        <f t="shared" si="45"/>
        <v/>
      </c>
      <c r="AI85" s="313" t="str">
        <f t="shared" si="20"/>
        <v/>
      </c>
      <c r="AM85" s="313" t="str">
        <f t="shared" si="46"/>
        <v/>
      </c>
      <c r="AO85" s="409">
        <v>79</v>
      </c>
      <c r="AP85" s="397"/>
      <c r="AQ85" s="93" t="str">
        <f>IF(ISNA(VLOOKUP($AP85,'8'!$B$13:PZ$315,8,FALSE)),"",VLOOKUP($AP85,'8'!$B$13:PZ$315,8,FALSE))</f>
        <v/>
      </c>
      <c r="AR85" s="93" t="str">
        <f>IF(ISNA(VLOOKUP($AP85,'8'!$B$13:QA$315,12,FALSE)),"",VLOOKUP($AP85,'8'!$B$13:QA$315,12,FALSE))</f>
        <v/>
      </c>
      <c r="AS85" s="93" t="str">
        <f>IF(ISNA(VLOOKUP($AP85,'8'!$B$13:QB$315,16,FALSE)),"",VLOOKUP($AP85,'8'!$B$13:QB$315,16,FALSE))</f>
        <v/>
      </c>
      <c r="AT85" s="93" t="str">
        <f>IF(ISNA(VLOOKUP($AP85,'8'!$B$13:QC$315,20,FALSE)),"",VLOOKUP($AP85,'8'!$B$13:QC$315,20,FALSE))</f>
        <v/>
      </c>
      <c r="AU85" s="93" t="str">
        <f t="shared" si="48"/>
        <v/>
      </c>
      <c r="AV85" s="409">
        <v>79</v>
      </c>
      <c r="AW85" s="93" t="str">
        <f>IF(ISNA(VLOOKUP($AP85,'8'!$B$13:QF$315,33,FALSE)),"",VLOOKUP($AP85,'8'!$B$13:QF$315,33,FALSE))</f>
        <v/>
      </c>
      <c r="AX85" s="93" t="str">
        <f>IF(ISNA(VLOOKUP($AP85,'8'!$B$13:QG$315,37,FALSE)),"",VLOOKUP($AP85,'8'!$B$13:QG$315,37,FALSE))</f>
        <v/>
      </c>
      <c r="AY85" s="93" t="str">
        <f>IF(ISNA(VLOOKUP($AP85,'8'!$B$13:QH$315,41,FALSE)),"",VLOOKUP($AP85,'8'!$B$13:QH$315,41,FALSE))</f>
        <v/>
      </c>
      <c r="AZ85" s="93" t="str">
        <f>IF(ISNA(VLOOKUP($AP85,'8'!$B$13:QI$315,45,FALSE)),"",VLOOKUP($AP85,'8'!$B$13:QI$315,45,FALSE))</f>
        <v/>
      </c>
      <c r="BA85" s="93" t="str">
        <f t="shared" si="49"/>
        <v/>
      </c>
      <c r="BB85" s="409">
        <v>79</v>
      </c>
      <c r="BC85" s="93" t="str">
        <f>IF(ISNA(VLOOKUP($AP85,'8'!$B$13:QL$315,58,FALSE)),"",VLOOKUP($AP85,'8'!$B$13:QL$315,58,FALSE))</f>
        <v/>
      </c>
      <c r="BD85" s="93" t="str">
        <f>IF(ISNA(VLOOKUP($AP85,'8'!$B$13:QM$315,62,FALSE)),"",VLOOKUP($AP85,'8'!$B$13:QM$315,62,FALSE))</f>
        <v/>
      </c>
      <c r="BE85" s="93" t="str">
        <f>IF(ISNA(VLOOKUP($AP85,'8'!$B$13:QN$315,66,FALSE)),"",VLOOKUP($AP85,'8'!$B$13:QN$315,66,FALSE))</f>
        <v/>
      </c>
      <c r="BF85" s="93" t="str">
        <f>IF(ISNA(VLOOKUP($AP85,'8'!$B$13:QO$315,70,FALSE)),"",VLOOKUP($AP85,'8'!$B$13:QO$315,70,FALSE))</f>
        <v/>
      </c>
      <c r="BG85" s="93" t="str">
        <f t="shared" si="50"/>
        <v/>
      </c>
      <c r="BH85" s="409">
        <v>79</v>
      </c>
      <c r="BI85" s="93" t="str">
        <f>IF(ISNA(VLOOKUP($AP85,'8'!$B$13:QR$315,83,FALSE)),"",VLOOKUP($AP85,'8'!$B$13:QR$315,83,FALSE))</f>
        <v/>
      </c>
      <c r="BJ85" s="93" t="str">
        <f>IF(ISNA(VLOOKUP($AP85,'8'!$B$13:QS$315,87,FALSE)),"",VLOOKUP($AP85,'8'!$B$13:QS$315,87,FALSE))</f>
        <v/>
      </c>
      <c r="BK85" s="93" t="str">
        <f>IF(ISNA(VLOOKUP($AP85,'8'!$B$13:QT$315,91,FALSE)),"",VLOOKUP($AP85,'8'!$B$13:QT$315,91,FALSE))</f>
        <v/>
      </c>
      <c r="BL85" s="93" t="str">
        <f>IF(ISNA(VLOOKUP($AP85,'8'!$B$13:QU$315,95,FALSE)),"",VLOOKUP($AP85,'8'!$B$13:QU$315,95,FALSE))</f>
        <v/>
      </c>
      <c r="BM85" s="93" t="str">
        <f t="shared" si="51"/>
        <v/>
      </c>
      <c r="BN85" s="409">
        <v>79</v>
      </c>
      <c r="BO85" s="93" t="str">
        <f>IF(ISNA(VLOOKUP($AP85,'8'!$B$13:QY$315,108,FALSE)),"",VLOOKUP($AP85,'8'!$B$13:QY$315,108,FALSE))</f>
        <v/>
      </c>
      <c r="BP85" s="93" t="str">
        <f>IF(ISNA(VLOOKUP($AP85,'8'!$B$13:QZ$315,112,FALSE)),"",VLOOKUP($AP85,'8'!$B$13:QZ$315,112,FALSE))</f>
        <v/>
      </c>
      <c r="BQ85" s="93" t="str">
        <f>IF(ISNA(VLOOKUP($AP85,'8'!$B$13:RA$315,116,FALSE)),"",VLOOKUP($AP85,'8'!$B$13:RA$315,116,FALSE))</f>
        <v/>
      </c>
      <c r="BR85" s="93" t="str">
        <f>IF(ISNA(VLOOKUP($AP85,'8'!$B$13:RB$315,120,FALSE)),"",VLOOKUP($AP85,'8'!$B$13:RB$315,120,FALSE))</f>
        <v/>
      </c>
      <c r="BS85" s="93" t="str">
        <f t="shared" si="52"/>
        <v/>
      </c>
      <c r="BT85" s="409">
        <v>79</v>
      </c>
      <c r="BU85" s="93" t="str">
        <f>IF(ISNA(VLOOKUP($AP85,'8'!$B$13:RE$315,133,FALSE)),"",VLOOKUP($AP85,'8'!$B$13:RE$315,133,FALSE))</f>
        <v/>
      </c>
      <c r="BV85" s="93" t="str">
        <f>IF(ISNA(VLOOKUP($AP85,'8'!$B$13:RF$315,137,FALSE)),"",VLOOKUP($AP85,'8'!$B$13:RF$315,137,FALSE))</f>
        <v/>
      </c>
      <c r="BW85" s="93" t="str">
        <f>IF(ISNA(VLOOKUP($AP85,'8'!$B$13:RG$315,141,FALSE)),"",VLOOKUP($AP85,'8'!$B$13:RG$315,141,FALSE))</f>
        <v/>
      </c>
      <c r="BX85" s="93" t="str">
        <f>IF(ISNA(VLOOKUP($AP85,'8'!$B$13:RH$315,145,FALSE)),"",VLOOKUP($AP85,'8'!$B$13:RH$315,145,FALSE))</f>
        <v/>
      </c>
      <c r="BY85" s="93" t="str">
        <f t="shared" si="53"/>
        <v/>
      </c>
      <c r="BZ85" s="98"/>
      <c r="CA85" s="93" t="str">
        <f>IF(ISNA(VLOOKUP($AP85,'8'!$B$13:RE$315,155,FALSE)),"",VLOOKUP($AP85,'8'!$B$13:RE$315,155,FALSE))</f>
        <v/>
      </c>
      <c r="CB85" s="93" t="str">
        <f>IF(ISNA(VLOOKUP($AP85,'8'!$B$13:RF$315,156,FALSE)),"",VLOOKUP($AP85,'8'!$B$13:RF$315,156,FALSE))</f>
        <v/>
      </c>
      <c r="CC85" s="93" t="str">
        <f>IF(ISNA(VLOOKUP($AP85,'8'!$B$13:RG$315,157,FALSE)),"",VLOOKUP($AP85,'8'!$B$13:RG$315,157,FALSE))</f>
        <v/>
      </c>
      <c r="CD85" s="93" t="str">
        <f>IF(ISNA(VLOOKUP($AP85,'8'!$B$13:RH$315,158,FALSE)),"",VLOOKUP($AP85,'8'!$B$13:RH$315,158,FALSE))</f>
        <v/>
      </c>
      <c r="CE85" s="93" t="str">
        <f>IF(ISNA(VLOOKUP($AP85,'8'!$B$13:RI$315,159,FALSE)),"",VLOOKUP($AP85,'8'!$B$13:RI$315,159,FALSE))</f>
        <v/>
      </c>
      <c r="CF85" s="93" t="str">
        <f>IF(ISNA(VLOOKUP($AP85,'8'!$B$13:RJ$315,160,FALSE)),"",VLOOKUP($AP85,'8'!$B$13:RJ$315,160,FALSE))</f>
        <v/>
      </c>
      <c r="CG85" s="93" t="str">
        <f>IF(ISNA(VLOOKUP($AP85,'8'!$B$13:RK$315,161,FALSE)),"",VLOOKUP($AP85,'8'!$B$13:RK$315,161,FALSE))</f>
        <v/>
      </c>
      <c r="CH85" s="93" t="str">
        <f>IF(ISNA(VLOOKUP($AP85,'8'!$B$13:RK$315,162,FALSE)),"",VLOOKUP($AP85,'8'!$B$13:RK$315,162,FALSE))</f>
        <v/>
      </c>
      <c r="CI85" s="93" t="str">
        <f>IF(ISNA(VLOOKUP($AP85,'8'!$B$13:RL$315,163,FALSE)),"",VLOOKUP($AP85,'8'!$B$13:RL$315,163,FALSE))</f>
        <v/>
      </c>
      <c r="CJ85" s="93" t="str">
        <f>IF(ISNA(VLOOKUP($AP85,'8'!$B$13:RM$315,164,FALSE)),"",VLOOKUP($AP85,'8'!$B$13:RM$315,164,FALSE))</f>
        <v/>
      </c>
      <c r="CK85" s="93" t="str">
        <f>IF(ISNA(VLOOKUP($AP85,'8'!$B$13:RN$315,165,FALSE)),"",VLOOKUP($AP85,'8'!$B$13:RN$315,165,FALSE))</f>
        <v/>
      </c>
      <c r="CL85" s="93" t="str">
        <f>IF(ISNA(VLOOKUP($AP85,'8'!$B$13:RO$315,166,FALSE)),"",VLOOKUP($AP85,'8'!$B$13:RO$315,166,FALSE))</f>
        <v/>
      </c>
      <c r="CM85" s="93" t="str">
        <f>IF(ISNA(VLOOKUP($AP85,'8'!$B$13:RP$315,167,FALSE)),"",VLOOKUP($AP85,'8'!$B$13:RP$315,167,FALSE))</f>
        <v/>
      </c>
      <c r="CN85" s="93" t="str">
        <f>IF(ISNA(VLOOKUP($AP85,'8'!$B$13:RQ$315,168,FALSE)),"",VLOOKUP($AP85,'8'!$B$13:RQ$315,168,FALSE))</f>
        <v/>
      </c>
      <c r="CO85" s="93" t="str">
        <f>IF(ISNA(VLOOKUP($AP85,'8'!$B$13:RR$315,169,FALSE)),"",VLOOKUP($AP85,'8'!$B$13:RR$315,169,FALSE))</f>
        <v/>
      </c>
      <c r="CP85" s="93" t="str">
        <f>IF(ISNA(VLOOKUP($AP85,'8'!$B$13:RS$315,170,FALSE)),"",VLOOKUP($AP85,'8'!$B$13:RS$315,170,FALSE))</f>
        <v/>
      </c>
      <c r="CQ85" s="93" t="str">
        <f>IF(ISNA(VLOOKUP($AP85,'8'!$B$13:RT$315,171,FALSE)),"",VLOOKUP($AP85,'8'!$B$13:RT$315,171,FALSE))</f>
        <v/>
      </c>
      <c r="CR85" s="93" t="str">
        <f>IF(ISNA(VLOOKUP($AP85,'8'!$B$13:RU$315,172,FALSE)),"",VLOOKUP($AP85,'8'!$B$13:RU$315,172,FALSE))</f>
        <v/>
      </c>
      <c r="CS85" s="93" t="str">
        <f>IF(ISNA(VLOOKUP($AP85,'8'!$B$13:RV$315,173,FALSE)),"",VLOOKUP($AP85,'8'!$B$13:RV$315,173,FALSE))</f>
        <v/>
      </c>
      <c r="CT85" s="93" t="str">
        <f>IF(ISNA(VLOOKUP($AP85,'8'!$B$13:RW$375,174,FALSE)),"",VLOOKUP($AP85,'8'!$B$13:RW$375,174,FALSE))</f>
        <v/>
      </c>
      <c r="CU85" s="93" t="str">
        <f>IF(ISNA(VLOOKUP($AP85,'8'!$B$13:RX$315,175,FALSE)),"",VLOOKUP($AP85,'8'!$B$13:RX$315,175,FALSE))</f>
        <v/>
      </c>
    </row>
    <row r="86" spans="1:99" ht="16.5" customHeight="1">
      <c r="A86" s="409">
        <v>77</v>
      </c>
      <c r="B86" s="431" t="str">
        <f>IF(AND(H$3=""),"",IF(ISNA(VLOOKUP(C86,'8'!$B$13:PZ$315,2,FALSE)),"",VLOOKUP(C86,'8'!$B$13:PZ$315,2,FALSE)))</f>
        <v/>
      </c>
      <c r="C86" s="429" t="str">
        <f>IF(AND(H$3=""),"",IF(AND('8'!B89=""),"",'8'!B89))</f>
        <v/>
      </c>
      <c r="D86" s="395"/>
      <c r="E86" s="93" t="str">
        <f t="shared" ref="E86:I86" si="66">IF(AND($H$3=""),"",IF(AND($H$3="Hindi"),AQ83,IF(AND($H$3="English"),AW83,IF(AND($H$3="Maths"),BC83,IF(AND($H$3="Sanskrit"),BI83,IF(AND($H$3="Science"),BO83,IF(AND($H$3="Social Science"),BU83,"")))))))</f>
        <v/>
      </c>
      <c r="F86" s="93" t="str">
        <f t="shared" si="66"/>
        <v/>
      </c>
      <c r="G86" s="93" t="str">
        <f t="shared" si="66"/>
        <v/>
      </c>
      <c r="H86" s="93" t="str">
        <f t="shared" si="66"/>
        <v/>
      </c>
      <c r="I86" s="93" t="str">
        <f t="shared" si="66"/>
        <v/>
      </c>
      <c r="J86" s="97" t="str">
        <f t="shared" si="18"/>
        <v/>
      </c>
      <c r="K86" s="448"/>
      <c r="L86" s="424" t="str">
        <f t="shared" si="19"/>
        <v/>
      </c>
      <c r="T86" s="409">
        <v>77</v>
      </c>
      <c r="U86" s="426" t="str">
        <f>IF(AND(H$3=""),"",IF(ISNA(VLOOKUP(V86,'8'!$B$13:PZ$315,2,FALSE)),"",VLOOKUP(V86,'8'!$B$13:PZ$315,2,FALSE)))</f>
        <v/>
      </c>
      <c r="V86" s="427" t="str">
        <f>IF(AND(H$3=""),"",IF(AND('8'!B89=""),"",'8'!B89))</f>
        <v/>
      </c>
      <c r="W86" s="428" t="str">
        <f t="shared" si="22"/>
        <v/>
      </c>
      <c r="X86" s="466" t="str">
        <f>IF(AND(V86=""),"",IF(ISNA(VLOOKUP(V86,$AP$7:CV$94,43,FALSE)),"",VLOOKUP(V86,$AP$7:CV$94,43,FALSE)))</f>
        <v/>
      </c>
      <c r="Y86" s="466" t="str">
        <f>IF(AND(V86=""),"",IF(ISNA(VLOOKUP(V86,$AP$7:CV$94,44,FALSE)),"",VLOOKUP(V86,$AP$7:CV$94,44,FALSE)))</f>
        <v/>
      </c>
      <c r="Z86" s="466" t="str">
        <f>IF(AND(V86=""),"",IF(ISNA(VLOOKUP(V86,$AP$7:CV$94,50,FALSE)),"",VLOOKUP(V86,$AP$7:CV$94,50,FALSE)))</f>
        <v/>
      </c>
      <c r="AA86" s="466" t="str">
        <f>IF(AND(V86=""),"",IF(ISNA(VLOOKUP(V86,$AP$7:CV$94,51,FALSE)),"",VLOOKUP(V86,$AP$7:CV$94,51,FALSE)))</f>
        <v/>
      </c>
      <c r="AB86" s="466" t="str">
        <f>IF(AND(V86=""),"",IF(ISNA(VLOOKUP(V86,$AP$7:CV$94,57,FALSE)),"",VLOOKUP(V86,$AP$7:CV$94,57,FALSE)))</f>
        <v/>
      </c>
      <c r="AC86" s="466" t="str">
        <f>IF(AND(V86=""),"",IF(ISNA(VLOOKUP(V86,$AP$7:CV$94,58,FALSE)),"",VLOOKUP(V86,$AP$7:CV$94,58,FALSE)))</f>
        <v/>
      </c>
      <c r="AD86" s="427"/>
      <c r="AG86" s="50" t="str">
        <f t="shared" si="44"/>
        <v/>
      </c>
      <c r="AH86" s="50" t="str">
        <f t="shared" si="45"/>
        <v/>
      </c>
      <c r="AI86" s="313" t="str">
        <f t="shared" si="20"/>
        <v/>
      </c>
      <c r="AM86" s="313" t="str">
        <f t="shared" si="46"/>
        <v/>
      </c>
      <c r="AO86" s="409">
        <v>80</v>
      </c>
      <c r="AP86" s="397"/>
      <c r="AQ86" s="93" t="str">
        <f>IF(ISNA(VLOOKUP($AP86,'8'!$B$13:PZ$315,8,FALSE)),"",VLOOKUP($AP86,'8'!$B$13:PZ$315,8,FALSE))</f>
        <v/>
      </c>
      <c r="AR86" s="93" t="str">
        <f>IF(ISNA(VLOOKUP($AP86,'8'!$B$13:QA$315,12,FALSE)),"",VLOOKUP($AP86,'8'!$B$13:QA$315,12,FALSE))</f>
        <v/>
      </c>
      <c r="AS86" s="93" t="str">
        <f>IF(ISNA(VLOOKUP($AP86,'8'!$B$13:QB$315,16,FALSE)),"",VLOOKUP($AP86,'8'!$B$13:QB$315,16,FALSE))</f>
        <v/>
      </c>
      <c r="AT86" s="93" t="str">
        <f>IF(ISNA(VLOOKUP($AP86,'8'!$B$13:QC$315,20,FALSE)),"",VLOOKUP($AP86,'8'!$B$13:QC$315,20,FALSE))</f>
        <v/>
      </c>
      <c r="AU86" s="93" t="str">
        <f t="shared" si="48"/>
        <v/>
      </c>
      <c r="AV86" s="409">
        <v>80</v>
      </c>
      <c r="AW86" s="93" t="str">
        <f>IF(ISNA(VLOOKUP($AP86,'8'!$B$13:QF$315,33,FALSE)),"",VLOOKUP($AP86,'8'!$B$13:QF$315,33,FALSE))</f>
        <v/>
      </c>
      <c r="AX86" s="93" t="str">
        <f>IF(ISNA(VLOOKUP($AP86,'8'!$B$13:QG$315,37,FALSE)),"",VLOOKUP($AP86,'8'!$B$13:QG$315,37,FALSE))</f>
        <v/>
      </c>
      <c r="AY86" s="93" t="str">
        <f>IF(ISNA(VLOOKUP($AP86,'8'!$B$13:QH$315,41,FALSE)),"",VLOOKUP($AP86,'8'!$B$13:QH$315,41,FALSE))</f>
        <v/>
      </c>
      <c r="AZ86" s="93" t="str">
        <f>IF(ISNA(VLOOKUP($AP86,'8'!$B$13:QI$315,45,FALSE)),"",VLOOKUP($AP86,'8'!$B$13:QI$315,45,FALSE))</f>
        <v/>
      </c>
      <c r="BA86" s="93" t="str">
        <f t="shared" si="49"/>
        <v/>
      </c>
      <c r="BB86" s="409">
        <v>80</v>
      </c>
      <c r="BC86" s="93" t="str">
        <f>IF(ISNA(VLOOKUP($AP86,'8'!$B$13:QL$315,58,FALSE)),"",VLOOKUP($AP86,'8'!$B$13:QL$315,58,FALSE))</f>
        <v/>
      </c>
      <c r="BD86" s="93" t="str">
        <f>IF(ISNA(VLOOKUP($AP86,'8'!$B$13:QM$315,62,FALSE)),"",VLOOKUP($AP86,'8'!$B$13:QM$315,62,FALSE))</f>
        <v/>
      </c>
      <c r="BE86" s="93" t="str">
        <f>IF(ISNA(VLOOKUP($AP86,'8'!$B$13:QN$315,66,FALSE)),"",VLOOKUP($AP86,'8'!$B$13:QN$315,66,FALSE))</f>
        <v/>
      </c>
      <c r="BF86" s="93" t="str">
        <f>IF(ISNA(VLOOKUP($AP86,'8'!$B$13:QO$315,70,FALSE)),"",VLOOKUP($AP86,'8'!$B$13:QO$315,70,FALSE))</f>
        <v/>
      </c>
      <c r="BG86" s="93" t="str">
        <f t="shared" si="50"/>
        <v/>
      </c>
      <c r="BH86" s="409">
        <v>80</v>
      </c>
      <c r="BI86" s="93" t="str">
        <f>IF(ISNA(VLOOKUP($AP86,'8'!$B$13:QR$315,83,FALSE)),"",VLOOKUP($AP86,'8'!$B$13:QR$315,83,FALSE))</f>
        <v/>
      </c>
      <c r="BJ86" s="93" t="str">
        <f>IF(ISNA(VLOOKUP($AP86,'8'!$B$13:QS$315,87,FALSE)),"",VLOOKUP($AP86,'8'!$B$13:QS$315,87,FALSE))</f>
        <v/>
      </c>
      <c r="BK86" s="93" t="str">
        <f>IF(ISNA(VLOOKUP($AP86,'8'!$B$13:QT$315,91,FALSE)),"",VLOOKUP($AP86,'8'!$B$13:QT$315,91,FALSE))</f>
        <v/>
      </c>
      <c r="BL86" s="93" t="str">
        <f>IF(ISNA(VLOOKUP($AP86,'8'!$B$13:QU$315,95,FALSE)),"",VLOOKUP($AP86,'8'!$B$13:QU$315,95,FALSE))</f>
        <v/>
      </c>
      <c r="BM86" s="93" t="str">
        <f t="shared" si="51"/>
        <v/>
      </c>
      <c r="BN86" s="409">
        <v>80</v>
      </c>
      <c r="BO86" s="93" t="str">
        <f>IF(ISNA(VLOOKUP($AP86,'8'!$B$13:QY$315,108,FALSE)),"",VLOOKUP($AP86,'8'!$B$13:QY$315,108,FALSE))</f>
        <v/>
      </c>
      <c r="BP86" s="93" t="str">
        <f>IF(ISNA(VLOOKUP($AP86,'8'!$B$13:QZ$315,112,FALSE)),"",VLOOKUP($AP86,'8'!$B$13:QZ$315,112,FALSE))</f>
        <v/>
      </c>
      <c r="BQ86" s="93" t="str">
        <f>IF(ISNA(VLOOKUP($AP86,'8'!$B$13:RA$315,116,FALSE)),"",VLOOKUP($AP86,'8'!$B$13:RA$315,116,FALSE))</f>
        <v/>
      </c>
      <c r="BR86" s="93" t="str">
        <f>IF(ISNA(VLOOKUP($AP86,'8'!$B$13:RB$315,120,FALSE)),"",VLOOKUP($AP86,'8'!$B$13:RB$315,120,FALSE))</f>
        <v/>
      </c>
      <c r="BS86" s="93" t="str">
        <f t="shared" si="52"/>
        <v/>
      </c>
      <c r="BT86" s="409">
        <v>80</v>
      </c>
      <c r="BU86" s="93" t="str">
        <f>IF(ISNA(VLOOKUP($AP86,'8'!$B$13:RE$315,133,FALSE)),"",VLOOKUP($AP86,'8'!$B$13:RE$315,133,FALSE))</f>
        <v/>
      </c>
      <c r="BV86" s="93" t="str">
        <f>IF(ISNA(VLOOKUP($AP86,'8'!$B$13:RF$315,137,FALSE)),"",VLOOKUP($AP86,'8'!$B$13:RF$315,137,FALSE))</f>
        <v/>
      </c>
      <c r="BW86" s="93" t="str">
        <f>IF(ISNA(VLOOKUP($AP86,'8'!$B$13:RG$315,141,FALSE)),"",VLOOKUP($AP86,'8'!$B$13:RG$315,141,FALSE))</f>
        <v/>
      </c>
      <c r="BX86" s="93" t="str">
        <f>IF(ISNA(VLOOKUP($AP86,'8'!$B$13:RH$315,145,FALSE)),"",VLOOKUP($AP86,'8'!$B$13:RH$315,145,FALSE))</f>
        <v/>
      </c>
      <c r="BY86" s="93" t="str">
        <f t="shared" si="53"/>
        <v/>
      </c>
      <c r="BZ86" s="98"/>
      <c r="CA86" s="93" t="str">
        <f>IF(ISNA(VLOOKUP($AP86,'8'!$B$13:RE$315,155,FALSE)),"",VLOOKUP($AP86,'8'!$B$13:RE$315,155,FALSE))</f>
        <v/>
      </c>
      <c r="CB86" s="93" t="str">
        <f>IF(ISNA(VLOOKUP($AP86,'8'!$B$13:RF$315,156,FALSE)),"",VLOOKUP($AP86,'8'!$B$13:RF$315,156,FALSE))</f>
        <v/>
      </c>
      <c r="CC86" s="93" t="str">
        <f>IF(ISNA(VLOOKUP($AP86,'8'!$B$13:RG$315,157,FALSE)),"",VLOOKUP($AP86,'8'!$B$13:RG$315,157,FALSE))</f>
        <v/>
      </c>
      <c r="CD86" s="93" t="str">
        <f>IF(ISNA(VLOOKUP($AP86,'8'!$B$13:RH$315,158,FALSE)),"",VLOOKUP($AP86,'8'!$B$13:RH$315,158,FALSE))</f>
        <v/>
      </c>
      <c r="CE86" s="93" t="str">
        <f>IF(ISNA(VLOOKUP($AP86,'8'!$B$13:RI$315,159,FALSE)),"",VLOOKUP($AP86,'8'!$B$13:RI$315,159,FALSE))</f>
        <v/>
      </c>
      <c r="CF86" s="93" t="str">
        <f>IF(ISNA(VLOOKUP($AP86,'8'!$B$13:RJ$315,160,FALSE)),"",VLOOKUP($AP86,'8'!$B$13:RJ$315,160,FALSE))</f>
        <v/>
      </c>
      <c r="CG86" s="93" t="str">
        <f>IF(ISNA(VLOOKUP($AP86,'8'!$B$13:RK$315,161,FALSE)),"",VLOOKUP($AP86,'8'!$B$13:RK$315,161,FALSE))</f>
        <v/>
      </c>
      <c r="CH86" s="93" t="str">
        <f>IF(ISNA(VLOOKUP($AP86,'8'!$B$13:RK$315,162,FALSE)),"",VLOOKUP($AP86,'8'!$B$13:RK$315,162,FALSE))</f>
        <v/>
      </c>
      <c r="CI86" s="93" t="str">
        <f>IF(ISNA(VLOOKUP($AP86,'8'!$B$13:RL$315,163,FALSE)),"",VLOOKUP($AP86,'8'!$B$13:RL$315,163,FALSE))</f>
        <v/>
      </c>
      <c r="CJ86" s="93" t="str">
        <f>IF(ISNA(VLOOKUP($AP86,'8'!$B$13:RM$315,164,FALSE)),"",VLOOKUP($AP86,'8'!$B$13:RM$315,164,FALSE))</f>
        <v/>
      </c>
      <c r="CK86" s="93" t="str">
        <f>IF(ISNA(VLOOKUP($AP86,'8'!$B$13:RN$315,165,FALSE)),"",VLOOKUP($AP86,'8'!$B$13:RN$315,165,FALSE))</f>
        <v/>
      </c>
      <c r="CL86" s="93" t="str">
        <f>IF(ISNA(VLOOKUP($AP86,'8'!$B$13:RO$315,166,FALSE)),"",VLOOKUP($AP86,'8'!$B$13:RO$315,166,FALSE))</f>
        <v/>
      </c>
      <c r="CM86" s="93" t="str">
        <f>IF(ISNA(VLOOKUP($AP86,'8'!$B$13:RP$315,167,FALSE)),"",VLOOKUP($AP86,'8'!$B$13:RP$315,167,FALSE))</f>
        <v/>
      </c>
      <c r="CN86" s="93" t="str">
        <f>IF(ISNA(VLOOKUP($AP86,'8'!$B$13:RQ$315,168,FALSE)),"",VLOOKUP($AP86,'8'!$B$13:RQ$315,168,FALSE))</f>
        <v/>
      </c>
      <c r="CO86" s="93" t="str">
        <f>IF(ISNA(VLOOKUP($AP86,'8'!$B$13:RR$315,169,FALSE)),"",VLOOKUP($AP86,'8'!$B$13:RR$315,169,FALSE))</f>
        <v/>
      </c>
      <c r="CP86" s="93" t="str">
        <f>IF(ISNA(VLOOKUP($AP86,'8'!$B$13:RS$315,170,FALSE)),"",VLOOKUP($AP86,'8'!$B$13:RS$315,170,FALSE))</f>
        <v/>
      </c>
      <c r="CQ86" s="93" t="str">
        <f>IF(ISNA(VLOOKUP($AP86,'8'!$B$13:RT$315,171,FALSE)),"",VLOOKUP($AP86,'8'!$B$13:RT$315,171,FALSE))</f>
        <v/>
      </c>
      <c r="CR86" s="93" t="str">
        <f>IF(ISNA(VLOOKUP($AP86,'8'!$B$13:RU$315,172,FALSE)),"",VLOOKUP($AP86,'8'!$B$13:RU$315,172,FALSE))</f>
        <v/>
      </c>
      <c r="CS86" s="93" t="str">
        <f>IF(ISNA(VLOOKUP($AP86,'8'!$B$13:RV$315,173,FALSE)),"",VLOOKUP($AP86,'8'!$B$13:RV$315,173,FALSE))</f>
        <v/>
      </c>
      <c r="CT86" s="93" t="str">
        <f>IF(ISNA(VLOOKUP($AP86,'8'!$B$13:RW$375,174,FALSE)),"",VLOOKUP($AP86,'8'!$B$13:RW$375,174,FALSE))</f>
        <v/>
      </c>
      <c r="CU86" s="93" t="str">
        <f>IF(ISNA(VLOOKUP($AP86,'8'!$B$13:RX$315,175,FALSE)),"",VLOOKUP($AP86,'8'!$B$13:RX$315,175,FALSE))</f>
        <v/>
      </c>
    </row>
    <row r="87" spans="1:99" ht="16.5" customHeight="1">
      <c r="A87" s="409">
        <v>78</v>
      </c>
      <c r="B87" s="431" t="str">
        <f>IF(AND(H$3=""),"",IF(ISNA(VLOOKUP(C87,'8'!$B$13:PZ$315,2,FALSE)),"",VLOOKUP(C87,'8'!$B$13:PZ$315,2,FALSE)))</f>
        <v/>
      </c>
      <c r="C87" s="429" t="str">
        <f>IF(AND(H$3=""),"",IF(AND('8'!B90=""),"",'8'!B90))</f>
        <v/>
      </c>
      <c r="D87" s="395"/>
      <c r="E87" s="93" t="str">
        <f t="shared" ref="E87:I87" si="67">IF(AND($H$3=""),"",IF(AND($H$3="Hindi"),AQ84,IF(AND($H$3="English"),AW84,IF(AND($H$3="Maths"),BC84,IF(AND($H$3="Sanskrit"),BI84,IF(AND($H$3="Science"),BO84,IF(AND($H$3="Social Science"),BU84,"")))))))</f>
        <v/>
      </c>
      <c r="F87" s="93" t="str">
        <f t="shared" si="67"/>
        <v/>
      </c>
      <c r="G87" s="93" t="str">
        <f t="shared" si="67"/>
        <v/>
      </c>
      <c r="H87" s="93" t="str">
        <f t="shared" si="67"/>
        <v/>
      </c>
      <c r="I87" s="93" t="str">
        <f t="shared" si="67"/>
        <v/>
      </c>
      <c r="J87" s="97" t="str">
        <f t="shared" si="18"/>
        <v/>
      </c>
      <c r="K87" s="448"/>
      <c r="L87" s="424" t="str">
        <f t="shared" si="19"/>
        <v/>
      </c>
      <c r="T87" s="409">
        <v>78</v>
      </c>
      <c r="U87" s="426" t="str">
        <f>IF(AND(H$3=""),"",IF(ISNA(VLOOKUP(V87,'8'!$B$13:PZ$315,2,FALSE)),"",VLOOKUP(V87,'8'!$B$13:PZ$315,2,FALSE)))</f>
        <v/>
      </c>
      <c r="V87" s="427" t="str">
        <f>IF(AND(H$3=""),"",IF(AND('8'!B90=""),"",'8'!B90))</f>
        <v/>
      </c>
      <c r="W87" s="428" t="str">
        <f t="shared" si="22"/>
        <v/>
      </c>
      <c r="X87" s="466" t="str">
        <f>IF(AND(V87=""),"",IF(ISNA(VLOOKUP(V87,$AP$7:CV$94,43,FALSE)),"",VLOOKUP(V87,$AP$7:CV$94,43,FALSE)))</f>
        <v/>
      </c>
      <c r="Y87" s="466" t="str">
        <f>IF(AND(V87=""),"",IF(ISNA(VLOOKUP(V87,$AP$7:CV$94,44,FALSE)),"",VLOOKUP(V87,$AP$7:CV$94,44,FALSE)))</f>
        <v/>
      </c>
      <c r="Z87" s="466" t="str">
        <f>IF(AND(V87=""),"",IF(ISNA(VLOOKUP(V87,$AP$7:CV$94,50,FALSE)),"",VLOOKUP(V87,$AP$7:CV$94,50,FALSE)))</f>
        <v/>
      </c>
      <c r="AA87" s="466" t="str">
        <f>IF(AND(V87=""),"",IF(ISNA(VLOOKUP(V87,$AP$7:CV$94,51,FALSE)),"",VLOOKUP(V87,$AP$7:CV$94,51,FALSE)))</f>
        <v/>
      </c>
      <c r="AB87" s="466" t="str">
        <f>IF(AND(V87=""),"",IF(ISNA(VLOOKUP(V87,$AP$7:CV$94,57,FALSE)),"",VLOOKUP(V87,$AP$7:CV$94,57,FALSE)))</f>
        <v/>
      </c>
      <c r="AC87" s="466" t="str">
        <f>IF(AND(V87=""),"",IF(ISNA(VLOOKUP(V87,$AP$7:CV$94,58,FALSE)),"",VLOOKUP(V87,$AP$7:CV$94,58,FALSE)))</f>
        <v/>
      </c>
      <c r="AD87" s="427"/>
      <c r="AG87" s="50" t="str">
        <f t="shared" si="44"/>
        <v/>
      </c>
      <c r="AH87" s="50" t="str">
        <f t="shared" si="45"/>
        <v/>
      </c>
      <c r="AI87" s="313" t="str">
        <f t="shared" si="20"/>
        <v/>
      </c>
      <c r="AM87" s="313" t="str">
        <f t="shared" si="46"/>
        <v/>
      </c>
      <c r="AO87" s="409">
        <v>81</v>
      </c>
      <c r="AP87" s="397"/>
      <c r="AQ87" s="93" t="str">
        <f>IF(ISNA(VLOOKUP($AP87,'8'!$B$13:PZ$315,8,FALSE)),"",VLOOKUP($AP87,'8'!$B$13:PZ$315,8,FALSE))</f>
        <v/>
      </c>
      <c r="AR87" s="93" t="str">
        <f>IF(ISNA(VLOOKUP($AP87,'8'!$B$13:QA$315,12,FALSE)),"",VLOOKUP($AP87,'8'!$B$13:QA$315,12,FALSE))</f>
        <v/>
      </c>
      <c r="AS87" s="93" t="str">
        <f>IF(ISNA(VLOOKUP($AP87,'8'!$B$13:QB$315,16,FALSE)),"",VLOOKUP($AP87,'8'!$B$13:QB$315,16,FALSE))</f>
        <v/>
      </c>
      <c r="AT87" s="93" t="str">
        <f>IF(ISNA(VLOOKUP($AP87,'8'!$B$13:QC$315,20,FALSE)),"",VLOOKUP($AP87,'8'!$B$13:QC$315,20,FALSE))</f>
        <v/>
      </c>
      <c r="AU87" s="93" t="str">
        <f t="shared" si="48"/>
        <v/>
      </c>
      <c r="AV87" s="409">
        <v>81</v>
      </c>
      <c r="AW87" s="93" t="str">
        <f>IF(ISNA(VLOOKUP($AP87,'8'!$B$13:QF$315,33,FALSE)),"",VLOOKUP($AP87,'8'!$B$13:QF$315,33,FALSE))</f>
        <v/>
      </c>
      <c r="AX87" s="93" t="str">
        <f>IF(ISNA(VLOOKUP($AP87,'8'!$B$13:QG$315,37,FALSE)),"",VLOOKUP($AP87,'8'!$B$13:QG$315,37,FALSE))</f>
        <v/>
      </c>
      <c r="AY87" s="93" t="str">
        <f>IF(ISNA(VLOOKUP($AP87,'8'!$B$13:QH$315,41,FALSE)),"",VLOOKUP($AP87,'8'!$B$13:QH$315,41,FALSE))</f>
        <v/>
      </c>
      <c r="AZ87" s="93" t="str">
        <f>IF(ISNA(VLOOKUP($AP87,'8'!$B$13:QI$315,45,FALSE)),"",VLOOKUP($AP87,'8'!$B$13:QI$315,45,FALSE))</f>
        <v/>
      </c>
      <c r="BA87" s="93" t="str">
        <f t="shared" si="49"/>
        <v/>
      </c>
      <c r="BB87" s="409">
        <v>81</v>
      </c>
      <c r="BC87" s="93" t="str">
        <f>IF(ISNA(VLOOKUP($AP87,'8'!$B$13:QL$315,58,FALSE)),"",VLOOKUP($AP87,'8'!$B$13:QL$315,58,FALSE))</f>
        <v/>
      </c>
      <c r="BD87" s="93" t="str">
        <f>IF(ISNA(VLOOKUP($AP87,'8'!$B$13:QM$315,62,FALSE)),"",VLOOKUP($AP87,'8'!$B$13:QM$315,62,FALSE))</f>
        <v/>
      </c>
      <c r="BE87" s="93" t="str">
        <f>IF(ISNA(VLOOKUP($AP87,'8'!$B$13:QN$315,66,FALSE)),"",VLOOKUP($AP87,'8'!$B$13:QN$315,66,FALSE))</f>
        <v/>
      </c>
      <c r="BF87" s="93" t="str">
        <f>IF(ISNA(VLOOKUP($AP87,'8'!$B$13:QO$315,70,FALSE)),"",VLOOKUP($AP87,'8'!$B$13:QO$315,70,FALSE))</f>
        <v/>
      </c>
      <c r="BG87" s="93" t="str">
        <f t="shared" si="50"/>
        <v/>
      </c>
      <c r="BH87" s="409">
        <v>81</v>
      </c>
      <c r="BI87" s="93" t="str">
        <f>IF(ISNA(VLOOKUP($AP87,'8'!$B$13:QR$315,83,FALSE)),"",VLOOKUP($AP87,'8'!$B$13:QR$315,83,FALSE))</f>
        <v/>
      </c>
      <c r="BJ87" s="93" t="str">
        <f>IF(ISNA(VLOOKUP($AP87,'8'!$B$13:QS$315,87,FALSE)),"",VLOOKUP($AP87,'8'!$B$13:QS$315,87,FALSE))</f>
        <v/>
      </c>
      <c r="BK87" s="93" t="str">
        <f>IF(ISNA(VLOOKUP($AP87,'8'!$B$13:QT$315,91,FALSE)),"",VLOOKUP($AP87,'8'!$B$13:QT$315,91,FALSE))</f>
        <v/>
      </c>
      <c r="BL87" s="93" t="str">
        <f>IF(ISNA(VLOOKUP($AP87,'8'!$B$13:QU$315,95,FALSE)),"",VLOOKUP($AP87,'8'!$B$13:QU$315,95,FALSE))</f>
        <v/>
      </c>
      <c r="BM87" s="93" t="str">
        <f t="shared" si="51"/>
        <v/>
      </c>
      <c r="BN87" s="409">
        <v>81</v>
      </c>
      <c r="BO87" s="93" t="str">
        <f>IF(ISNA(VLOOKUP($AP87,'8'!$B$13:QY$315,108,FALSE)),"",VLOOKUP($AP87,'8'!$B$13:QY$315,108,FALSE))</f>
        <v/>
      </c>
      <c r="BP87" s="93" t="str">
        <f>IF(ISNA(VLOOKUP($AP87,'8'!$B$13:QZ$315,112,FALSE)),"",VLOOKUP($AP87,'8'!$B$13:QZ$315,112,FALSE))</f>
        <v/>
      </c>
      <c r="BQ87" s="93" t="str">
        <f>IF(ISNA(VLOOKUP($AP87,'8'!$B$13:RA$315,116,FALSE)),"",VLOOKUP($AP87,'8'!$B$13:RA$315,116,FALSE))</f>
        <v/>
      </c>
      <c r="BR87" s="93" t="str">
        <f>IF(ISNA(VLOOKUP($AP87,'8'!$B$13:RB$315,120,FALSE)),"",VLOOKUP($AP87,'8'!$B$13:RB$315,120,FALSE))</f>
        <v/>
      </c>
      <c r="BS87" s="93" t="str">
        <f t="shared" si="52"/>
        <v/>
      </c>
      <c r="BT87" s="409">
        <v>81</v>
      </c>
      <c r="BU87" s="93" t="str">
        <f>IF(ISNA(VLOOKUP($AP87,'8'!$B$13:RE$315,133,FALSE)),"",VLOOKUP($AP87,'8'!$B$13:RE$315,133,FALSE))</f>
        <v/>
      </c>
      <c r="BV87" s="93" t="str">
        <f>IF(ISNA(VLOOKUP($AP87,'8'!$B$13:RF$315,137,FALSE)),"",VLOOKUP($AP87,'8'!$B$13:RF$315,137,FALSE))</f>
        <v/>
      </c>
      <c r="BW87" s="93" t="str">
        <f>IF(ISNA(VLOOKUP($AP87,'8'!$B$13:RG$315,141,FALSE)),"",VLOOKUP($AP87,'8'!$B$13:RG$315,141,FALSE))</f>
        <v/>
      </c>
      <c r="BX87" s="93" t="str">
        <f>IF(ISNA(VLOOKUP($AP87,'8'!$B$13:RH$315,145,FALSE)),"",VLOOKUP($AP87,'8'!$B$13:RH$315,145,FALSE))</f>
        <v/>
      </c>
      <c r="BY87" s="93" t="str">
        <f t="shared" si="53"/>
        <v/>
      </c>
      <c r="BZ87" s="98"/>
      <c r="CA87" s="93" t="str">
        <f>IF(ISNA(VLOOKUP($AP87,'8'!$B$13:RE$315,155,FALSE)),"",VLOOKUP($AP87,'8'!$B$13:RE$315,155,FALSE))</f>
        <v/>
      </c>
      <c r="CB87" s="93" t="str">
        <f>IF(ISNA(VLOOKUP($AP87,'8'!$B$13:RF$315,156,FALSE)),"",VLOOKUP($AP87,'8'!$B$13:RF$315,156,FALSE))</f>
        <v/>
      </c>
      <c r="CC87" s="93" t="str">
        <f>IF(ISNA(VLOOKUP($AP87,'8'!$B$13:RG$315,157,FALSE)),"",VLOOKUP($AP87,'8'!$B$13:RG$315,157,FALSE))</f>
        <v/>
      </c>
      <c r="CD87" s="93" t="str">
        <f>IF(ISNA(VLOOKUP($AP87,'8'!$B$13:RH$315,158,FALSE)),"",VLOOKUP($AP87,'8'!$B$13:RH$315,158,FALSE))</f>
        <v/>
      </c>
      <c r="CE87" s="93" t="str">
        <f>IF(ISNA(VLOOKUP($AP87,'8'!$B$13:RI$315,159,FALSE)),"",VLOOKUP($AP87,'8'!$B$13:RI$315,159,FALSE))</f>
        <v/>
      </c>
      <c r="CF87" s="93" t="str">
        <f>IF(ISNA(VLOOKUP($AP87,'8'!$B$13:RJ$315,160,FALSE)),"",VLOOKUP($AP87,'8'!$B$13:RJ$315,160,FALSE))</f>
        <v/>
      </c>
      <c r="CG87" s="93" t="str">
        <f>IF(ISNA(VLOOKUP($AP87,'8'!$B$13:RK$315,161,FALSE)),"",VLOOKUP($AP87,'8'!$B$13:RK$315,161,FALSE))</f>
        <v/>
      </c>
      <c r="CH87" s="93" t="str">
        <f>IF(ISNA(VLOOKUP($AP87,'8'!$B$13:RK$315,162,FALSE)),"",VLOOKUP($AP87,'8'!$B$13:RK$315,162,FALSE))</f>
        <v/>
      </c>
      <c r="CI87" s="93" t="str">
        <f>IF(ISNA(VLOOKUP($AP87,'8'!$B$13:RL$315,163,FALSE)),"",VLOOKUP($AP87,'8'!$B$13:RL$315,163,FALSE))</f>
        <v/>
      </c>
      <c r="CJ87" s="93" t="str">
        <f>IF(ISNA(VLOOKUP($AP87,'8'!$B$13:RM$315,164,FALSE)),"",VLOOKUP($AP87,'8'!$B$13:RM$315,164,FALSE))</f>
        <v/>
      </c>
      <c r="CK87" s="93" t="str">
        <f>IF(ISNA(VLOOKUP($AP87,'8'!$B$13:RN$315,165,FALSE)),"",VLOOKUP($AP87,'8'!$B$13:RN$315,165,FALSE))</f>
        <v/>
      </c>
      <c r="CL87" s="93" t="str">
        <f>IF(ISNA(VLOOKUP($AP87,'8'!$B$13:RO$315,166,FALSE)),"",VLOOKUP($AP87,'8'!$B$13:RO$315,166,FALSE))</f>
        <v/>
      </c>
      <c r="CM87" s="93" t="str">
        <f>IF(ISNA(VLOOKUP($AP87,'8'!$B$13:RP$315,167,FALSE)),"",VLOOKUP($AP87,'8'!$B$13:RP$315,167,FALSE))</f>
        <v/>
      </c>
      <c r="CN87" s="93" t="str">
        <f>IF(ISNA(VLOOKUP($AP87,'8'!$B$13:RQ$315,168,FALSE)),"",VLOOKUP($AP87,'8'!$B$13:RQ$315,168,FALSE))</f>
        <v/>
      </c>
      <c r="CO87" s="93" t="str">
        <f>IF(ISNA(VLOOKUP($AP87,'8'!$B$13:RR$315,169,FALSE)),"",VLOOKUP($AP87,'8'!$B$13:RR$315,169,FALSE))</f>
        <v/>
      </c>
      <c r="CP87" s="93" t="str">
        <f>IF(ISNA(VLOOKUP($AP87,'8'!$B$13:RS$315,170,FALSE)),"",VLOOKUP($AP87,'8'!$B$13:RS$315,170,FALSE))</f>
        <v/>
      </c>
      <c r="CQ87" s="93" t="str">
        <f>IF(ISNA(VLOOKUP($AP87,'8'!$B$13:RT$315,171,FALSE)),"",VLOOKUP($AP87,'8'!$B$13:RT$315,171,FALSE))</f>
        <v/>
      </c>
      <c r="CR87" s="93" t="str">
        <f>IF(ISNA(VLOOKUP($AP87,'8'!$B$13:RU$315,172,FALSE)),"",VLOOKUP($AP87,'8'!$B$13:RU$315,172,FALSE))</f>
        <v/>
      </c>
      <c r="CS87" s="93" t="str">
        <f>IF(ISNA(VLOOKUP($AP87,'8'!$B$13:RV$315,173,FALSE)),"",VLOOKUP($AP87,'8'!$B$13:RV$315,173,FALSE))</f>
        <v/>
      </c>
      <c r="CT87" s="93" t="str">
        <f>IF(ISNA(VLOOKUP($AP87,'8'!$B$13:RW$375,174,FALSE)),"",VLOOKUP($AP87,'8'!$B$13:RW$375,174,FALSE))</f>
        <v/>
      </c>
      <c r="CU87" s="93" t="str">
        <f>IF(ISNA(VLOOKUP($AP87,'8'!$B$13:RX$315,175,FALSE)),"",VLOOKUP($AP87,'8'!$B$13:RX$315,175,FALSE))</f>
        <v/>
      </c>
    </row>
    <row r="88" spans="1:99" ht="16.5" customHeight="1">
      <c r="A88" s="409">
        <v>79</v>
      </c>
      <c r="B88" s="431" t="str">
        <f>IF(AND(H$3=""),"",IF(ISNA(VLOOKUP(C88,'8'!$B$13:PZ$315,2,FALSE)),"",VLOOKUP(C88,'8'!$B$13:PZ$315,2,FALSE)))</f>
        <v/>
      </c>
      <c r="C88" s="429" t="str">
        <f>IF(AND(H$3=""),"",IF(AND('8'!B91=""),"",'8'!B91))</f>
        <v/>
      </c>
      <c r="D88" s="395"/>
      <c r="E88" s="93" t="str">
        <f t="shared" ref="E88:I88" si="68">IF(AND($H$3=""),"",IF(AND($H$3="Hindi"),AQ85,IF(AND($H$3="English"),AW85,IF(AND($H$3="Maths"),BC85,IF(AND($H$3="Sanskrit"),BI85,IF(AND($H$3="Science"),BO85,IF(AND($H$3="Social Science"),BU85,"")))))))</f>
        <v/>
      </c>
      <c r="F88" s="93" t="str">
        <f t="shared" si="68"/>
        <v/>
      </c>
      <c r="G88" s="93" t="str">
        <f t="shared" si="68"/>
        <v/>
      </c>
      <c r="H88" s="93" t="str">
        <f t="shared" si="68"/>
        <v/>
      </c>
      <c r="I88" s="93" t="str">
        <f t="shared" si="68"/>
        <v/>
      </c>
      <c r="J88" s="97" t="str">
        <f t="shared" si="18"/>
        <v/>
      </c>
      <c r="K88" s="448"/>
      <c r="L88" s="424" t="str">
        <f t="shared" si="19"/>
        <v/>
      </c>
      <c r="T88" s="409">
        <v>79</v>
      </c>
      <c r="U88" s="426" t="str">
        <f>IF(AND(H$3=""),"",IF(ISNA(VLOOKUP(V88,'8'!$B$13:PZ$315,2,FALSE)),"",VLOOKUP(V88,'8'!$B$13:PZ$315,2,FALSE)))</f>
        <v/>
      </c>
      <c r="V88" s="427" t="str">
        <f>IF(AND(H$3=""),"",IF(AND('8'!B91=""),"",'8'!B91))</f>
        <v/>
      </c>
      <c r="W88" s="428" t="str">
        <f t="shared" si="22"/>
        <v/>
      </c>
      <c r="X88" s="466" t="str">
        <f>IF(AND(V88=""),"",IF(ISNA(VLOOKUP(V88,$AP$7:CV$94,43,FALSE)),"",VLOOKUP(V88,$AP$7:CV$94,43,FALSE)))</f>
        <v/>
      </c>
      <c r="Y88" s="466" t="str">
        <f>IF(AND(V88=""),"",IF(ISNA(VLOOKUP(V88,$AP$7:CV$94,44,FALSE)),"",VLOOKUP(V88,$AP$7:CV$94,44,FALSE)))</f>
        <v/>
      </c>
      <c r="Z88" s="466" t="str">
        <f>IF(AND(V88=""),"",IF(ISNA(VLOOKUP(V88,$AP$7:CV$94,50,FALSE)),"",VLOOKUP(V88,$AP$7:CV$94,50,FALSE)))</f>
        <v/>
      </c>
      <c r="AA88" s="466" t="str">
        <f>IF(AND(V88=""),"",IF(ISNA(VLOOKUP(V88,$AP$7:CV$94,51,FALSE)),"",VLOOKUP(V88,$AP$7:CV$94,51,FALSE)))</f>
        <v/>
      </c>
      <c r="AB88" s="466" t="str">
        <f>IF(AND(V88=""),"",IF(ISNA(VLOOKUP(V88,$AP$7:CV$94,57,FALSE)),"",VLOOKUP(V88,$AP$7:CV$94,57,FALSE)))</f>
        <v/>
      </c>
      <c r="AC88" s="466" t="str">
        <f>IF(AND(V88=""),"",IF(ISNA(VLOOKUP(V88,$AP$7:CV$94,58,FALSE)),"",VLOOKUP(V88,$AP$7:CV$94,58,FALSE)))</f>
        <v/>
      </c>
      <c r="AD88" s="427"/>
      <c r="AG88" s="50" t="str">
        <f t="shared" si="44"/>
        <v/>
      </c>
      <c r="AH88" s="50" t="str">
        <f t="shared" si="45"/>
        <v/>
      </c>
      <c r="AI88" s="313" t="str">
        <f t="shared" si="20"/>
        <v/>
      </c>
      <c r="AM88" s="313" t="str">
        <f t="shared" si="46"/>
        <v/>
      </c>
      <c r="AO88" s="409">
        <v>82</v>
      </c>
      <c r="AP88" s="397"/>
      <c r="AQ88" s="93" t="str">
        <f>IF(ISNA(VLOOKUP($AP88,'8'!$B$13:PZ$315,8,FALSE)),"",VLOOKUP($AP88,'8'!$B$13:PZ$315,8,FALSE))</f>
        <v/>
      </c>
      <c r="AR88" s="93" t="str">
        <f>IF(ISNA(VLOOKUP($AP88,'8'!$B$13:QA$315,12,FALSE)),"",VLOOKUP($AP88,'8'!$B$13:QA$315,12,FALSE))</f>
        <v/>
      </c>
      <c r="AS88" s="93" t="str">
        <f>IF(ISNA(VLOOKUP($AP88,'8'!$B$13:QB$315,16,FALSE)),"",VLOOKUP($AP88,'8'!$B$13:QB$315,16,FALSE))</f>
        <v/>
      </c>
      <c r="AT88" s="93" t="str">
        <f>IF(ISNA(VLOOKUP($AP88,'8'!$B$13:QC$315,20,FALSE)),"",VLOOKUP($AP88,'8'!$B$13:QC$315,20,FALSE))</f>
        <v/>
      </c>
      <c r="AU88" s="93" t="str">
        <f t="shared" si="48"/>
        <v/>
      </c>
      <c r="AV88" s="409">
        <v>82</v>
      </c>
      <c r="AW88" s="93" t="str">
        <f>IF(ISNA(VLOOKUP($AP88,'8'!$B$13:QF$315,33,FALSE)),"",VLOOKUP($AP88,'8'!$B$13:QF$315,33,FALSE))</f>
        <v/>
      </c>
      <c r="AX88" s="93" t="str">
        <f>IF(ISNA(VLOOKUP($AP88,'8'!$B$13:QG$315,37,FALSE)),"",VLOOKUP($AP88,'8'!$B$13:QG$315,37,FALSE))</f>
        <v/>
      </c>
      <c r="AY88" s="93" t="str">
        <f>IF(ISNA(VLOOKUP($AP88,'8'!$B$13:QH$315,41,FALSE)),"",VLOOKUP($AP88,'8'!$B$13:QH$315,41,FALSE))</f>
        <v/>
      </c>
      <c r="AZ88" s="93" t="str">
        <f>IF(ISNA(VLOOKUP($AP88,'8'!$B$13:QI$315,45,FALSE)),"",VLOOKUP($AP88,'8'!$B$13:QI$315,45,FALSE))</f>
        <v/>
      </c>
      <c r="BA88" s="93" t="str">
        <f t="shared" si="49"/>
        <v/>
      </c>
      <c r="BB88" s="409">
        <v>82</v>
      </c>
      <c r="BC88" s="93" t="str">
        <f>IF(ISNA(VLOOKUP($AP88,'8'!$B$13:QL$315,58,FALSE)),"",VLOOKUP($AP88,'8'!$B$13:QL$315,58,FALSE))</f>
        <v/>
      </c>
      <c r="BD88" s="93" t="str">
        <f>IF(ISNA(VLOOKUP($AP88,'8'!$B$13:QM$315,62,FALSE)),"",VLOOKUP($AP88,'8'!$B$13:QM$315,62,FALSE))</f>
        <v/>
      </c>
      <c r="BE88" s="93" t="str">
        <f>IF(ISNA(VLOOKUP($AP88,'8'!$B$13:QN$315,66,FALSE)),"",VLOOKUP($AP88,'8'!$B$13:QN$315,66,FALSE))</f>
        <v/>
      </c>
      <c r="BF88" s="93" t="str">
        <f>IF(ISNA(VLOOKUP($AP88,'8'!$B$13:QO$315,70,FALSE)),"",VLOOKUP($AP88,'8'!$B$13:QO$315,70,FALSE))</f>
        <v/>
      </c>
      <c r="BG88" s="93" t="str">
        <f t="shared" si="50"/>
        <v/>
      </c>
      <c r="BH88" s="409">
        <v>82</v>
      </c>
      <c r="BI88" s="93" t="str">
        <f>IF(ISNA(VLOOKUP($AP88,'8'!$B$13:QR$315,83,FALSE)),"",VLOOKUP($AP88,'8'!$B$13:QR$315,83,FALSE))</f>
        <v/>
      </c>
      <c r="BJ88" s="93" t="str">
        <f>IF(ISNA(VLOOKUP($AP88,'8'!$B$13:QS$315,87,FALSE)),"",VLOOKUP($AP88,'8'!$B$13:QS$315,87,FALSE))</f>
        <v/>
      </c>
      <c r="BK88" s="93" t="str">
        <f>IF(ISNA(VLOOKUP($AP88,'8'!$B$13:QT$315,91,FALSE)),"",VLOOKUP($AP88,'8'!$B$13:QT$315,91,FALSE))</f>
        <v/>
      </c>
      <c r="BL88" s="93" t="str">
        <f>IF(ISNA(VLOOKUP($AP88,'8'!$B$13:QU$315,95,FALSE)),"",VLOOKUP($AP88,'8'!$B$13:QU$315,95,FALSE))</f>
        <v/>
      </c>
      <c r="BM88" s="93" t="str">
        <f t="shared" si="51"/>
        <v/>
      </c>
      <c r="BN88" s="409">
        <v>82</v>
      </c>
      <c r="BO88" s="93" t="str">
        <f>IF(ISNA(VLOOKUP($AP88,'8'!$B$13:QY$315,108,FALSE)),"",VLOOKUP($AP88,'8'!$B$13:QY$315,108,FALSE))</f>
        <v/>
      </c>
      <c r="BP88" s="93" t="str">
        <f>IF(ISNA(VLOOKUP($AP88,'8'!$B$13:QZ$315,112,FALSE)),"",VLOOKUP($AP88,'8'!$B$13:QZ$315,112,FALSE))</f>
        <v/>
      </c>
      <c r="BQ88" s="93" t="str">
        <f>IF(ISNA(VLOOKUP($AP88,'8'!$B$13:RA$315,116,FALSE)),"",VLOOKUP($AP88,'8'!$B$13:RA$315,116,FALSE))</f>
        <v/>
      </c>
      <c r="BR88" s="93" t="str">
        <f>IF(ISNA(VLOOKUP($AP88,'8'!$B$13:RB$315,120,FALSE)),"",VLOOKUP($AP88,'8'!$B$13:RB$315,120,FALSE))</f>
        <v/>
      </c>
      <c r="BS88" s="93" t="str">
        <f t="shared" si="52"/>
        <v/>
      </c>
      <c r="BT88" s="409">
        <v>82</v>
      </c>
      <c r="BU88" s="93" t="str">
        <f>IF(ISNA(VLOOKUP($AP88,'8'!$B$13:RE$315,133,FALSE)),"",VLOOKUP($AP88,'8'!$B$13:RE$315,133,FALSE))</f>
        <v/>
      </c>
      <c r="BV88" s="93" t="str">
        <f>IF(ISNA(VLOOKUP($AP88,'8'!$B$13:RF$315,137,FALSE)),"",VLOOKUP($AP88,'8'!$B$13:RF$315,137,FALSE))</f>
        <v/>
      </c>
      <c r="BW88" s="93" t="str">
        <f>IF(ISNA(VLOOKUP($AP88,'8'!$B$13:RG$315,141,FALSE)),"",VLOOKUP($AP88,'8'!$B$13:RG$315,141,FALSE))</f>
        <v/>
      </c>
      <c r="BX88" s="93" t="str">
        <f>IF(ISNA(VLOOKUP($AP88,'8'!$B$13:RH$315,145,FALSE)),"",VLOOKUP($AP88,'8'!$B$13:RH$315,145,FALSE))</f>
        <v/>
      </c>
      <c r="BY88" s="93" t="str">
        <f t="shared" si="53"/>
        <v/>
      </c>
      <c r="BZ88" s="98"/>
      <c r="CA88" s="93" t="str">
        <f>IF(ISNA(VLOOKUP($AP88,'8'!$B$13:RE$315,155,FALSE)),"",VLOOKUP($AP88,'8'!$B$13:RE$315,155,FALSE))</f>
        <v/>
      </c>
      <c r="CB88" s="93" t="str">
        <f>IF(ISNA(VLOOKUP($AP88,'8'!$B$13:RF$315,156,FALSE)),"",VLOOKUP($AP88,'8'!$B$13:RF$315,156,FALSE))</f>
        <v/>
      </c>
      <c r="CC88" s="93" t="str">
        <f>IF(ISNA(VLOOKUP($AP88,'8'!$B$13:RG$315,157,FALSE)),"",VLOOKUP($AP88,'8'!$B$13:RG$315,157,FALSE))</f>
        <v/>
      </c>
      <c r="CD88" s="93" t="str">
        <f>IF(ISNA(VLOOKUP($AP88,'8'!$B$13:RH$315,158,FALSE)),"",VLOOKUP($AP88,'8'!$B$13:RH$315,158,FALSE))</f>
        <v/>
      </c>
      <c r="CE88" s="93" t="str">
        <f>IF(ISNA(VLOOKUP($AP88,'8'!$B$13:RI$315,159,FALSE)),"",VLOOKUP($AP88,'8'!$B$13:RI$315,159,FALSE))</f>
        <v/>
      </c>
      <c r="CF88" s="93" t="str">
        <f>IF(ISNA(VLOOKUP($AP88,'8'!$B$13:RJ$315,160,FALSE)),"",VLOOKUP($AP88,'8'!$B$13:RJ$315,160,FALSE))</f>
        <v/>
      </c>
      <c r="CG88" s="93" t="str">
        <f>IF(ISNA(VLOOKUP($AP88,'8'!$B$13:RK$315,161,FALSE)),"",VLOOKUP($AP88,'8'!$B$13:RK$315,161,FALSE))</f>
        <v/>
      </c>
      <c r="CH88" s="93" t="str">
        <f>IF(ISNA(VLOOKUP($AP88,'8'!$B$13:RK$315,162,FALSE)),"",VLOOKUP($AP88,'8'!$B$13:RK$315,162,FALSE))</f>
        <v/>
      </c>
      <c r="CI88" s="93" t="str">
        <f>IF(ISNA(VLOOKUP($AP88,'8'!$B$13:RL$315,163,FALSE)),"",VLOOKUP($AP88,'8'!$B$13:RL$315,163,FALSE))</f>
        <v/>
      </c>
      <c r="CJ88" s="93" t="str">
        <f>IF(ISNA(VLOOKUP($AP88,'8'!$B$13:RM$315,164,FALSE)),"",VLOOKUP($AP88,'8'!$B$13:RM$315,164,FALSE))</f>
        <v/>
      </c>
      <c r="CK88" s="93" t="str">
        <f>IF(ISNA(VLOOKUP($AP88,'8'!$B$13:RN$315,165,FALSE)),"",VLOOKUP($AP88,'8'!$B$13:RN$315,165,FALSE))</f>
        <v/>
      </c>
      <c r="CL88" s="93" t="str">
        <f>IF(ISNA(VLOOKUP($AP88,'8'!$B$13:RO$315,166,FALSE)),"",VLOOKUP($AP88,'8'!$B$13:RO$315,166,FALSE))</f>
        <v/>
      </c>
      <c r="CM88" s="93" t="str">
        <f>IF(ISNA(VLOOKUP($AP88,'8'!$B$13:RP$315,167,FALSE)),"",VLOOKUP($AP88,'8'!$B$13:RP$315,167,FALSE))</f>
        <v/>
      </c>
      <c r="CN88" s="93" t="str">
        <f>IF(ISNA(VLOOKUP($AP88,'8'!$B$13:RQ$315,168,FALSE)),"",VLOOKUP($AP88,'8'!$B$13:RQ$315,168,FALSE))</f>
        <v/>
      </c>
      <c r="CO88" s="93" t="str">
        <f>IF(ISNA(VLOOKUP($AP88,'8'!$B$13:RR$315,169,FALSE)),"",VLOOKUP($AP88,'8'!$B$13:RR$315,169,FALSE))</f>
        <v/>
      </c>
      <c r="CP88" s="93" t="str">
        <f>IF(ISNA(VLOOKUP($AP88,'8'!$B$13:RS$315,170,FALSE)),"",VLOOKUP($AP88,'8'!$B$13:RS$315,170,FALSE))</f>
        <v/>
      </c>
      <c r="CQ88" s="93" t="str">
        <f>IF(ISNA(VLOOKUP($AP88,'8'!$B$13:RT$315,171,FALSE)),"",VLOOKUP($AP88,'8'!$B$13:RT$315,171,FALSE))</f>
        <v/>
      </c>
      <c r="CR88" s="93" t="str">
        <f>IF(ISNA(VLOOKUP($AP88,'8'!$B$13:RU$315,172,FALSE)),"",VLOOKUP($AP88,'8'!$B$13:RU$315,172,FALSE))</f>
        <v/>
      </c>
      <c r="CS88" s="93" t="str">
        <f>IF(ISNA(VLOOKUP($AP88,'8'!$B$13:RV$315,173,FALSE)),"",VLOOKUP($AP88,'8'!$B$13:RV$315,173,FALSE))</f>
        <v/>
      </c>
      <c r="CT88" s="93" t="str">
        <f>IF(ISNA(VLOOKUP($AP88,'8'!$B$13:RW$375,174,FALSE)),"",VLOOKUP($AP88,'8'!$B$13:RW$375,174,FALSE))</f>
        <v/>
      </c>
      <c r="CU88" s="93" t="str">
        <f>IF(ISNA(VLOOKUP($AP88,'8'!$B$13:RX$315,175,FALSE)),"",VLOOKUP($AP88,'8'!$B$13:RX$315,175,FALSE))</f>
        <v/>
      </c>
    </row>
    <row r="89" spans="1:99" ht="16.5" customHeight="1">
      <c r="A89" s="409">
        <v>80</v>
      </c>
      <c r="B89" s="431" t="str">
        <f>IF(AND(H$3=""),"",IF(ISNA(VLOOKUP(C89,'8'!$B$13:PZ$315,2,FALSE)),"",VLOOKUP(C89,'8'!$B$13:PZ$315,2,FALSE)))</f>
        <v/>
      </c>
      <c r="C89" s="429" t="str">
        <f>IF(AND(H$3=""),"",IF(AND('8'!B92=""),"",'8'!B92))</f>
        <v/>
      </c>
      <c r="D89" s="395"/>
      <c r="E89" s="93" t="str">
        <f t="shared" ref="E89:I89" si="69">IF(AND($H$3=""),"",IF(AND($H$3="Hindi"),AQ86,IF(AND($H$3="English"),AW86,IF(AND($H$3="Maths"),BC86,IF(AND($H$3="Sanskrit"),BI86,IF(AND($H$3="Science"),BO86,IF(AND($H$3="Social Science"),BU86,"")))))))</f>
        <v/>
      </c>
      <c r="F89" s="93" t="str">
        <f t="shared" si="69"/>
        <v/>
      </c>
      <c r="G89" s="93" t="str">
        <f t="shared" si="69"/>
        <v/>
      </c>
      <c r="H89" s="93" t="str">
        <f t="shared" si="69"/>
        <v/>
      </c>
      <c r="I89" s="93" t="str">
        <f t="shared" si="69"/>
        <v/>
      </c>
      <c r="J89" s="97" t="str">
        <f t="shared" si="18"/>
        <v/>
      </c>
      <c r="K89" s="448"/>
      <c r="L89" s="424" t="str">
        <f t="shared" si="19"/>
        <v/>
      </c>
      <c r="T89" s="409">
        <v>80</v>
      </c>
      <c r="U89" s="426" t="str">
        <f>IF(AND(H$3=""),"",IF(ISNA(VLOOKUP(V89,'8'!$B$13:PZ$315,2,FALSE)),"",VLOOKUP(V89,'8'!$B$13:PZ$315,2,FALSE)))</f>
        <v/>
      </c>
      <c r="V89" s="427" t="str">
        <f>IF(AND(H$3=""),"",IF(AND('8'!B92=""),"",'8'!B92))</f>
        <v/>
      </c>
      <c r="W89" s="428" t="str">
        <f t="shared" si="22"/>
        <v/>
      </c>
      <c r="X89" s="466" t="str">
        <f>IF(AND(V89=""),"",IF(ISNA(VLOOKUP(V89,$AP$7:CV$94,43,FALSE)),"",VLOOKUP(V89,$AP$7:CV$94,43,FALSE)))</f>
        <v/>
      </c>
      <c r="Y89" s="466" t="str">
        <f>IF(AND(V89=""),"",IF(ISNA(VLOOKUP(V89,$AP$7:CV$94,44,FALSE)),"",VLOOKUP(V89,$AP$7:CV$94,44,FALSE)))</f>
        <v/>
      </c>
      <c r="Z89" s="466" t="str">
        <f>IF(AND(V89=""),"",IF(ISNA(VLOOKUP(V89,$AP$7:CV$94,50,FALSE)),"",VLOOKUP(V89,$AP$7:CV$94,50,FALSE)))</f>
        <v/>
      </c>
      <c r="AA89" s="466" t="str">
        <f>IF(AND(V89=""),"",IF(ISNA(VLOOKUP(V89,$AP$7:CV$94,51,FALSE)),"",VLOOKUP(V89,$AP$7:CV$94,51,FALSE)))</f>
        <v/>
      </c>
      <c r="AB89" s="466" t="str">
        <f>IF(AND(V89=""),"",IF(ISNA(VLOOKUP(V89,$AP$7:CV$94,57,FALSE)),"",VLOOKUP(V89,$AP$7:CV$94,57,FALSE)))</f>
        <v/>
      </c>
      <c r="AC89" s="466" t="str">
        <f>IF(AND(V89=""),"",IF(ISNA(VLOOKUP(V89,$AP$7:CV$94,58,FALSE)),"",VLOOKUP(V89,$AP$7:CV$94,58,FALSE)))</f>
        <v/>
      </c>
      <c r="AD89" s="427"/>
      <c r="AG89" s="50" t="str">
        <f t="shared" si="44"/>
        <v/>
      </c>
      <c r="AH89" s="50" t="str">
        <f t="shared" si="45"/>
        <v/>
      </c>
      <c r="AI89" s="313" t="str">
        <f t="shared" si="20"/>
        <v/>
      </c>
      <c r="AM89" s="313" t="str">
        <f t="shared" si="46"/>
        <v/>
      </c>
      <c r="AO89" s="407"/>
      <c r="AP89" s="405"/>
      <c r="AQ89" s="406"/>
      <c r="AR89" s="93" t="str">
        <f>IF(ISNA(VLOOKUP($AP89,'8'!$B$13:QA$315,12,FALSE)),"",VLOOKUP($AP89,'8'!$B$13:QA$315,12,FALSE))</f>
        <v/>
      </c>
      <c r="AS89" s="93" t="str">
        <f>IF(ISNA(VLOOKUP($AP89,'8'!$B$13:QB$315,16,FALSE)),"",VLOOKUP($AP89,'8'!$B$13:QB$315,16,FALSE))</f>
        <v/>
      </c>
      <c r="AT89" s="93" t="str">
        <f>IF(ISNA(VLOOKUP($AP89,'8'!$B$13:QC$315,20,FALSE)),"",VLOOKUP($AP89,'8'!$B$13:QC$315,20,FALSE))</f>
        <v/>
      </c>
      <c r="AU89" s="93" t="str">
        <f t="shared" si="48"/>
        <v/>
      </c>
      <c r="AV89" s="409">
        <v>83</v>
      </c>
      <c r="AW89" s="93" t="str">
        <f>IF(ISNA(VLOOKUP($AP89,'8'!$B$13:QF$315,33,FALSE)),"",VLOOKUP($AP89,'8'!$B$13:QF$315,33,FALSE))</f>
        <v/>
      </c>
      <c r="AX89" s="93" t="str">
        <f>IF(ISNA(VLOOKUP($AP89,'8'!$B$13:QG$315,37,FALSE)),"",VLOOKUP($AP89,'8'!$B$13:QG$315,37,FALSE))</f>
        <v/>
      </c>
      <c r="AY89" s="93" t="str">
        <f>IF(ISNA(VLOOKUP($AP89,'8'!$B$13:QH$315,41,FALSE)),"",VLOOKUP($AP89,'8'!$B$13:QH$315,41,FALSE))</f>
        <v/>
      </c>
      <c r="AZ89" s="93" t="str">
        <f>IF(ISNA(VLOOKUP($AP89,'8'!$B$13:QI$315,45,FALSE)),"",VLOOKUP($AP89,'8'!$B$13:QI$315,45,FALSE))</f>
        <v/>
      </c>
      <c r="BA89" s="93" t="str">
        <f t="shared" si="49"/>
        <v/>
      </c>
      <c r="BB89" s="409">
        <v>83</v>
      </c>
      <c r="BC89" s="93" t="str">
        <f>IF(ISNA(VLOOKUP($AP89,'8'!$B$13:QL$315,58,FALSE)),"",VLOOKUP($AP89,'8'!$B$13:QL$315,58,FALSE))</f>
        <v/>
      </c>
      <c r="BD89" s="93" t="str">
        <f>IF(ISNA(VLOOKUP($AP89,'8'!$B$13:QM$315,62,FALSE)),"",VLOOKUP($AP89,'8'!$B$13:QM$315,62,FALSE))</f>
        <v/>
      </c>
      <c r="BE89" s="93" t="str">
        <f>IF(ISNA(VLOOKUP($AP89,'8'!$B$13:QN$315,66,FALSE)),"",VLOOKUP($AP89,'8'!$B$13:QN$315,66,FALSE))</f>
        <v/>
      </c>
      <c r="BF89" s="93" t="str">
        <f>IF(ISNA(VLOOKUP($AP89,'8'!$B$13:QO$315,70,FALSE)),"",VLOOKUP($AP89,'8'!$B$13:QO$315,70,FALSE))</f>
        <v/>
      </c>
      <c r="BG89" s="93" t="str">
        <f t="shared" si="50"/>
        <v/>
      </c>
      <c r="BH89" s="409">
        <v>83</v>
      </c>
      <c r="BI89" s="93" t="str">
        <f>IF(ISNA(VLOOKUP($AP89,'8'!$B$13:QR$315,83,FALSE)),"",VLOOKUP($AP89,'8'!$B$13:QR$315,83,FALSE))</f>
        <v/>
      </c>
      <c r="BJ89" s="93" t="str">
        <f>IF(ISNA(VLOOKUP($AP89,'8'!$B$13:QS$315,87,FALSE)),"",VLOOKUP($AP89,'8'!$B$13:QS$315,87,FALSE))</f>
        <v/>
      </c>
      <c r="BK89" s="93" t="str">
        <f>IF(ISNA(VLOOKUP($AP89,'8'!$B$13:QT$315,91,FALSE)),"",VLOOKUP($AP89,'8'!$B$13:QT$315,91,FALSE))</f>
        <v/>
      </c>
      <c r="BL89" s="93" t="str">
        <f>IF(ISNA(VLOOKUP($AP89,'8'!$B$13:QU$315,95,FALSE)),"",VLOOKUP($AP89,'8'!$B$13:QU$315,95,FALSE))</f>
        <v/>
      </c>
      <c r="BM89" s="93" t="str">
        <f t="shared" si="51"/>
        <v/>
      </c>
      <c r="BN89" s="409">
        <v>83</v>
      </c>
      <c r="BO89" s="93" t="str">
        <f>IF(ISNA(VLOOKUP($AP89,'8'!$B$13:QY$315,108,FALSE)),"",VLOOKUP($AP89,'8'!$B$13:QY$315,108,FALSE))</f>
        <v/>
      </c>
      <c r="BP89" s="93" t="str">
        <f>IF(ISNA(VLOOKUP($AP89,'8'!$B$13:QZ$315,112,FALSE)),"",VLOOKUP($AP89,'8'!$B$13:QZ$315,112,FALSE))</f>
        <v/>
      </c>
      <c r="BQ89" s="93" t="str">
        <f>IF(ISNA(VLOOKUP($AP89,'8'!$B$13:RA$315,116,FALSE)),"",VLOOKUP($AP89,'8'!$B$13:RA$315,116,FALSE))</f>
        <v/>
      </c>
      <c r="BR89" s="93" t="str">
        <f>IF(ISNA(VLOOKUP($AP89,'8'!$B$13:RB$315,120,FALSE)),"",VLOOKUP($AP89,'8'!$B$13:RB$315,120,FALSE))</f>
        <v/>
      </c>
      <c r="BS89" s="93" t="str">
        <f t="shared" si="52"/>
        <v/>
      </c>
      <c r="BT89" s="409">
        <v>83</v>
      </c>
      <c r="BU89" s="93" t="str">
        <f>IF(ISNA(VLOOKUP($AP89,'8'!$B$13:RE$315,133,FALSE)),"",VLOOKUP($AP89,'8'!$B$13:RE$315,133,FALSE))</f>
        <v/>
      </c>
      <c r="BV89" s="93" t="str">
        <f>IF(ISNA(VLOOKUP($AP89,'8'!$B$13:RF$315,137,FALSE)),"",VLOOKUP($AP89,'8'!$B$13:RF$315,137,FALSE))</f>
        <v/>
      </c>
      <c r="BW89" s="93" t="str">
        <f>IF(ISNA(VLOOKUP($AP89,'8'!$B$13:RG$315,141,FALSE)),"",VLOOKUP($AP89,'8'!$B$13:RG$315,141,FALSE))</f>
        <v/>
      </c>
      <c r="BX89" s="93" t="str">
        <f>IF(ISNA(VLOOKUP($AP89,'8'!$B$13:RH$315,145,FALSE)),"",VLOOKUP($AP89,'8'!$B$13:RH$315,145,FALSE))</f>
        <v/>
      </c>
      <c r="BY89" s="93" t="str">
        <f t="shared" si="53"/>
        <v/>
      </c>
      <c r="BZ89" s="98"/>
      <c r="CA89" s="93" t="str">
        <f>IF(ISNA(VLOOKUP($AP89,'8'!$B$13:RE$315,155,FALSE)),"",VLOOKUP($AP89,'8'!$B$13:RE$315,155,FALSE))</f>
        <v/>
      </c>
      <c r="CB89" s="93" t="str">
        <f>IF(ISNA(VLOOKUP($AP89,'8'!$B$13:RF$315,156,FALSE)),"",VLOOKUP($AP89,'8'!$B$13:RF$315,156,FALSE))</f>
        <v/>
      </c>
      <c r="CC89" s="93" t="str">
        <f>IF(ISNA(VLOOKUP($AP89,'8'!$B$13:RG$315,157,FALSE)),"",VLOOKUP($AP89,'8'!$B$13:RG$315,157,FALSE))</f>
        <v/>
      </c>
      <c r="CD89" s="93" t="str">
        <f>IF(ISNA(VLOOKUP($AP89,'8'!$B$13:RH$315,158,FALSE)),"",VLOOKUP($AP89,'8'!$B$13:RH$315,158,FALSE))</f>
        <v/>
      </c>
      <c r="CE89" s="93" t="str">
        <f>IF(ISNA(VLOOKUP($AP89,'8'!$B$13:RI$315,159,FALSE)),"",VLOOKUP($AP89,'8'!$B$13:RI$315,159,FALSE))</f>
        <v/>
      </c>
      <c r="CF89" s="93" t="str">
        <f>IF(ISNA(VLOOKUP($AP89,'8'!$B$13:RJ$315,160,FALSE)),"",VLOOKUP($AP89,'8'!$B$13:RJ$315,160,FALSE))</f>
        <v/>
      </c>
      <c r="CG89" s="93" t="str">
        <f>IF(ISNA(VLOOKUP($AP89,'8'!$B$13:RK$315,161,FALSE)),"",VLOOKUP($AP89,'8'!$B$13:RK$315,161,FALSE))</f>
        <v/>
      </c>
      <c r="CH89" s="93" t="str">
        <f>IF(ISNA(VLOOKUP($AP89,'8'!$B$13:RK$315,162,FALSE)),"",VLOOKUP($AP89,'8'!$B$13:RK$315,162,FALSE))</f>
        <v/>
      </c>
      <c r="CI89" s="93" t="str">
        <f>IF(ISNA(VLOOKUP($AP89,'8'!$B$13:RL$315,163,FALSE)),"",VLOOKUP($AP89,'8'!$B$13:RL$315,163,FALSE))</f>
        <v/>
      </c>
      <c r="CJ89" s="93" t="str">
        <f>IF(ISNA(VLOOKUP($AP89,'8'!$B$13:RM$315,164,FALSE)),"",VLOOKUP($AP89,'8'!$B$13:RM$315,164,FALSE))</f>
        <v/>
      </c>
      <c r="CK89" s="93" t="str">
        <f>IF(ISNA(VLOOKUP($AP89,'8'!$B$13:RN$315,165,FALSE)),"",VLOOKUP($AP89,'8'!$B$13:RN$315,165,FALSE))</f>
        <v/>
      </c>
      <c r="CL89" s="93" t="str">
        <f>IF(ISNA(VLOOKUP($AP89,'8'!$B$13:RO$315,166,FALSE)),"",VLOOKUP($AP89,'8'!$B$13:RO$315,166,FALSE))</f>
        <v/>
      </c>
      <c r="CM89" s="93" t="str">
        <f>IF(ISNA(VLOOKUP($AP89,'8'!$B$13:RP$315,167,FALSE)),"",VLOOKUP($AP89,'8'!$B$13:RP$315,167,FALSE))</f>
        <v/>
      </c>
      <c r="CN89" s="93" t="str">
        <f>IF(ISNA(VLOOKUP($AP89,'8'!$B$13:RQ$315,168,FALSE)),"",VLOOKUP($AP89,'8'!$B$13:RQ$315,168,FALSE))</f>
        <v/>
      </c>
      <c r="CO89" s="93" t="str">
        <f>IF(ISNA(VLOOKUP($AP89,'8'!$B$13:RR$315,169,FALSE)),"",VLOOKUP($AP89,'8'!$B$13:RR$315,169,FALSE))</f>
        <v/>
      </c>
      <c r="CP89" s="93" t="str">
        <f>IF(ISNA(VLOOKUP($AP89,'8'!$B$13:RS$315,170,FALSE)),"",VLOOKUP($AP89,'8'!$B$13:RS$315,170,FALSE))</f>
        <v/>
      </c>
      <c r="CQ89" s="93" t="str">
        <f>IF(ISNA(VLOOKUP($AP89,'8'!$B$13:RT$315,171,FALSE)),"",VLOOKUP($AP89,'8'!$B$13:RT$315,171,FALSE))</f>
        <v/>
      </c>
      <c r="CR89" s="93" t="str">
        <f>IF(ISNA(VLOOKUP($AP89,'8'!$B$13:RU$315,172,FALSE)),"",VLOOKUP($AP89,'8'!$B$13:RU$315,172,FALSE))</f>
        <v/>
      </c>
      <c r="CS89" s="93" t="str">
        <f>IF(ISNA(VLOOKUP($AP89,'8'!$B$13:RV$315,173,FALSE)),"",VLOOKUP($AP89,'8'!$B$13:RV$315,173,FALSE))</f>
        <v/>
      </c>
      <c r="CT89" s="93" t="str">
        <f>IF(ISNA(VLOOKUP($AP89,'8'!$B$13:RW$375,174,FALSE)),"",VLOOKUP($AP89,'8'!$B$13:RW$375,174,FALSE))</f>
        <v/>
      </c>
      <c r="CU89" s="93" t="str">
        <f>IF(ISNA(VLOOKUP($AP89,'8'!$B$13:RX$315,175,FALSE)),"",VLOOKUP($AP89,'8'!$B$13:RX$315,175,FALSE))</f>
        <v/>
      </c>
    </row>
    <row r="90" spans="1:99" ht="16.5" customHeight="1">
      <c r="A90" s="409">
        <v>81</v>
      </c>
      <c r="B90" s="431" t="str">
        <f>IF(AND(H$3=""),"",IF(ISNA(VLOOKUP(C90,'8'!$B$13:PZ$315,2,FALSE)),"",VLOOKUP(C90,'8'!$B$13:PZ$315,2,FALSE)))</f>
        <v/>
      </c>
      <c r="C90" s="429" t="str">
        <f>IF(AND(H$3=""),"",IF(AND('8'!B93=""),"",'8'!B93))</f>
        <v/>
      </c>
      <c r="D90" s="395"/>
      <c r="E90" s="93" t="str">
        <f t="shared" ref="E90:I90" si="70">IF(AND($H$3=""),"",IF(AND($H$3="Hindi"),AQ87,IF(AND($H$3="English"),AW87,IF(AND($H$3="Maths"),BC87,IF(AND($H$3="Sanskrit"),BI87,IF(AND($H$3="Science"),BO87,IF(AND($H$3="Social Science"),BU87,"")))))))</f>
        <v/>
      </c>
      <c r="F90" s="93" t="str">
        <f t="shared" si="70"/>
        <v/>
      </c>
      <c r="G90" s="93" t="str">
        <f t="shared" si="70"/>
        <v/>
      </c>
      <c r="H90" s="93" t="str">
        <f t="shared" si="70"/>
        <v/>
      </c>
      <c r="I90" s="93" t="str">
        <f t="shared" si="70"/>
        <v/>
      </c>
      <c r="J90" s="97" t="str">
        <f t="shared" si="18"/>
        <v/>
      </c>
      <c r="K90" s="448"/>
      <c r="L90" s="424" t="str">
        <f t="shared" si="19"/>
        <v/>
      </c>
      <c r="T90" s="409">
        <v>81</v>
      </c>
      <c r="U90" s="426" t="str">
        <f>IF(AND(H$3=""),"",IF(ISNA(VLOOKUP(V90,'8'!$B$13:PZ$315,2,FALSE)),"",VLOOKUP(V90,'8'!$B$13:PZ$315,2,FALSE)))</f>
        <v/>
      </c>
      <c r="V90" s="427" t="str">
        <f>IF(AND(H$3=""),"",IF(AND('8'!B93=""),"",'8'!B93))</f>
        <v/>
      </c>
      <c r="W90" s="428" t="str">
        <f t="shared" si="22"/>
        <v/>
      </c>
      <c r="X90" s="466" t="str">
        <f>IF(AND(V90=""),"",IF(ISNA(VLOOKUP(V90,$AP$7:CV$94,43,FALSE)),"",VLOOKUP(V90,$AP$7:CV$94,43,FALSE)))</f>
        <v/>
      </c>
      <c r="Y90" s="466" t="str">
        <f>IF(AND(V90=""),"",IF(ISNA(VLOOKUP(V90,$AP$7:CV$94,44,FALSE)),"",VLOOKUP(V90,$AP$7:CV$94,44,FALSE)))</f>
        <v/>
      </c>
      <c r="Z90" s="466" t="str">
        <f>IF(AND(V90=""),"",IF(ISNA(VLOOKUP(V90,$AP$7:CV$94,50,FALSE)),"",VLOOKUP(V90,$AP$7:CV$94,50,FALSE)))</f>
        <v/>
      </c>
      <c r="AA90" s="466" t="str">
        <f>IF(AND(V90=""),"",IF(ISNA(VLOOKUP(V90,$AP$7:CV$94,51,FALSE)),"",VLOOKUP(V90,$AP$7:CV$94,51,FALSE)))</f>
        <v/>
      </c>
      <c r="AB90" s="466" t="str">
        <f>IF(AND(V90=""),"",IF(ISNA(VLOOKUP(V90,$AP$7:CV$94,57,FALSE)),"",VLOOKUP(V90,$AP$7:CV$94,57,FALSE)))</f>
        <v/>
      </c>
      <c r="AC90" s="466" t="str">
        <f>IF(AND(V90=""),"",IF(ISNA(VLOOKUP(V90,$AP$7:CV$94,58,FALSE)),"",VLOOKUP(V90,$AP$7:CV$94,58,FALSE)))</f>
        <v/>
      </c>
      <c r="AD90" s="427"/>
      <c r="AG90" s="50" t="str">
        <f t="shared" si="44"/>
        <v/>
      </c>
      <c r="AH90" s="50" t="str">
        <f t="shared" si="45"/>
        <v/>
      </c>
      <c r="AI90" s="313" t="str">
        <f t="shared" si="20"/>
        <v/>
      </c>
      <c r="AM90" s="313" t="str">
        <f t="shared" si="46"/>
        <v/>
      </c>
      <c r="AO90" s="409"/>
      <c r="AP90" s="397"/>
      <c r="AQ90" s="93"/>
      <c r="AR90" s="93"/>
      <c r="AS90" s="93"/>
      <c r="AT90" s="93"/>
      <c r="AU90" s="93"/>
      <c r="AV90" s="98"/>
      <c r="AW90" s="93"/>
      <c r="AX90" s="93"/>
      <c r="AY90" s="93"/>
      <c r="AZ90" s="93"/>
      <c r="BA90" s="93"/>
      <c r="BB90" s="98"/>
      <c r="BC90" s="93"/>
      <c r="BD90" s="93"/>
      <c r="BE90" s="93"/>
      <c r="BF90" s="93"/>
      <c r="BG90" s="93"/>
      <c r="BH90" s="98"/>
      <c r="BI90" s="93"/>
      <c r="BJ90" s="93"/>
      <c r="BK90" s="93"/>
      <c r="BL90" s="93"/>
      <c r="BM90" s="93"/>
      <c r="BN90" s="98"/>
      <c r="BO90" s="93"/>
      <c r="BP90" s="93"/>
      <c r="BQ90" s="93"/>
      <c r="BR90" s="93"/>
      <c r="BS90" s="93"/>
      <c r="BT90" s="98"/>
      <c r="BU90" s="93"/>
      <c r="BV90" s="93"/>
      <c r="BW90" s="93"/>
      <c r="BX90" s="93"/>
      <c r="BY90" s="93"/>
      <c r="BZ90" s="98"/>
      <c r="CA90" s="93"/>
      <c r="CB90" s="93"/>
      <c r="CC90" s="93"/>
      <c r="CD90" s="93"/>
      <c r="CE90" s="93"/>
      <c r="CF90" s="93"/>
      <c r="CG90" s="93"/>
      <c r="CH90" s="93"/>
      <c r="CI90" s="93"/>
      <c r="CJ90" s="93"/>
      <c r="CK90" s="93"/>
      <c r="CL90" s="93"/>
      <c r="CM90" s="93"/>
      <c r="CN90" s="93"/>
      <c r="CO90" s="93"/>
      <c r="CP90" s="93"/>
      <c r="CQ90" s="93"/>
      <c r="CR90" s="93"/>
      <c r="CS90" s="93"/>
      <c r="CT90" s="93"/>
      <c r="CU90" s="93"/>
    </row>
    <row r="91" spans="1:99" ht="16.5" customHeight="1">
      <c r="A91" s="411"/>
      <c r="AG91" s="50" t="str">
        <f t="shared" si="44"/>
        <v/>
      </c>
      <c r="AH91" s="50" t="str">
        <f t="shared" si="45"/>
        <v/>
      </c>
      <c r="AI91" s="313" t="str">
        <f t="shared" si="20"/>
        <v/>
      </c>
      <c r="AO91" s="409"/>
      <c r="AP91" s="397"/>
      <c r="AQ91" s="93"/>
      <c r="AR91" s="93"/>
      <c r="AS91" s="93"/>
      <c r="AT91" s="93"/>
      <c r="AU91" s="93"/>
      <c r="AV91" s="98"/>
      <c r="AW91" s="93"/>
      <c r="AX91" s="93"/>
      <c r="AY91" s="93"/>
      <c r="AZ91" s="93"/>
      <c r="BA91" s="93"/>
      <c r="BB91" s="98"/>
      <c r="BC91" s="93"/>
      <c r="BD91" s="93"/>
      <c r="BE91" s="93"/>
      <c r="BF91" s="93"/>
      <c r="BG91" s="93"/>
      <c r="BH91" s="98"/>
      <c r="BI91" s="93"/>
      <c r="BJ91" s="93"/>
      <c r="BK91" s="93"/>
      <c r="BL91" s="93"/>
      <c r="BM91" s="93"/>
      <c r="BN91" s="98"/>
      <c r="BO91" s="93"/>
      <c r="BP91" s="93"/>
      <c r="BQ91" s="93"/>
      <c r="BR91" s="93"/>
      <c r="BS91" s="93"/>
      <c r="BT91" s="98"/>
      <c r="BU91" s="93"/>
      <c r="BV91" s="93"/>
      <c r="BW91" s="93"/>
      <c r="BX91" s="93"/>
      <c r="BY91" s="93"/>
      <c r="BZ91" s="98"/>
      <c r="CA91" s="93"/>
      <c r="CB91" s="93"/>
      <c r="CC91" s="93"/>
      <c r="CD91" s="93"/>
      <c r="CE91" s="93"/>
      <c r="CF91" s="93"/>
      <c r="CG91" s="93"/>
      <c r="CH91" s="93"/>
      <c r="CI91" s="93"/>
      <c r="CJ91" s="93"/>
      <c r="CK91" s="93"/>
      <c r="CL91" s="93"/>
      <c r="CM91" s="93"/>
      <c r="CN91" s="93"/>
      <c r="CO91" s="93"/>
      <c r="CP91" s="93"/>
      <c r="CQ91" s="93"/>
      <c r="CR91" s="93"/>
      <c r="CS91" s="93"/>
      <c r="CT91" s="93"/>
      <c r="CU91" s="93"/>
    </row>
    <row r="92" spans="1:99" ht="16.5" customHeight="1">
      <c r="A92" s="411"/>
      <c r="AH92" s="50" t="str">
        <f t="shared" si="45"/>
        <v/>
      </c>
      <c r="AO92" s="409"/>
      <c r="AP92" s="397"/>
      <c r="AQ92" s="93"/>
      <c r="AR92" s="93"/>
      <c r="AS92" s="93"/>
      <c r="AT92" s="93"/>
      <c r="AU92" s="93"/>
      <c r="AV92" s="98"/>
      <c r="AW92" s="93"/>
      <c r="AX92" s="93"/>
      <c r="AY92" s="93"/>
      <c r="AZ92" s="93"/>
      <c r="BA92" s="93"/>
      <c r="BB92" s="98"/>
      <c r="BC92" s="93"/>
      <c r="BD92" s="93"/>
      <c r="BE92" s="93"/>
      <c r="BF92" s="93"/>
      <c r="BG92" s="93"/>
      <c r="BH92" s="98"/>
      <c r="BI92" s="93"/>
      <c r="BJ92" s="93"/>
      <c r="BK92" s="93"/>
      <c r="BL92" s="93"/>
      <c r="BM92" s="93"/>
      <c r="BN92" s="98"/>
      <c r="BO92" s="93"/>
      <c r="BP92" s="93"/>
      <c r="BQ92" s="93"/>
      <c r="BR92" s="93"/>
      <c r="BS92" s="93"/>
      <c r="BT92" s="98"/>
      <c r="BU92" s="93"/>
      <c r="BV92" s="93"/>
      <c r="BW92" s="93"/>
      <c r="BX92" s="93"/>
      <c r="BY92" s="93"/>
      <c r="BZ92" s="98"/>
      <c r="CA92" s="93"/>
      <c r="CB92" s="93"/>
      <c r="CC92" s="93"/>
      <c r="CD92" s="93"/>
      <c r="CE92" s="93"/>
      <c r="CF92" s="93"/>
      <c r="CG92" s="93"/>
      <c r="CH92" s="93"/>
      <c r="CI92" s="93"/>
      <c r="CJ92" s="93"/>
      <c r="CK92" s="93"/>
      <c r="CL92" s="93"/>
      <c r="CM92" s="93"/>
      <c r="CN92" s="93"/>
      <c r="CO92" s="93"/>
      <c r="CP92" s="93"/>
      <c r="CQ92" s="93"/>
      <c r="CR92" s="93"/>
      <c r="CS92" s="93"/>
      <c r="CT92" s="93"/>
      <c r="CU92" s="93"/>
    </row>
    <row r="93" spans="1:99" ht="16.5" customHeight="1">
      <c r="A93" s="411"/>
      <c r="B93" s="383" t="s">
        <v>297</v>
      </c>
      <c r="C93" s="396"/>
      <c r="D93" s="444"/>
      <c r="E93" s="414"/>
      <c r="F93" s="414"/>
      <c r="G93" s="414"/>
      <c r="H93" s="832" t="s">
        <v>632</v>
      </c>
      <c r="I93" s="832"/>
      <c r="J93" s="832"/>
      <c r="U93" s="383" t="s">
        <v>297</v>
      </c>
      <c r="V93" s="396"/>
      <c r="W93" s="444"/>
      <c r="X93" s="414"/>
      <c r="Y93" s="414"/>
      <c r="Z93" s="414"/>
      <c r="AA93" s="832" t="s">
        <v>632</v>
      </c>
      <c r="AB93" s="832"/>
      <c r="AC93" s="832"/>
      <c r="AH93" s="50" t="str">
        <f t="shared" si="45"/>
        <v/>
      </c>
      <c r="AO93" s="409"/>
      <c r="AP93" s="397"/>
      <c r="AQ93" s="93"/>
      <c r="AR93" s="93"/>
      <c r="AS93" s="93"/>
      <c r="AT93" s="93"/>
      <c r="AU93" s="93"/>
      <c r="AV93" s="98"/>
      <c r="AW93" s="93"/>
      <c r="AX93" s="93"/>
      <c r="AY93" s="93"/>
      <c r="AZ93" s="93"/>
      <c r="BA93" s="93"/>
      <c r="BB93" s="98"/>
      <c r="BC93" s="93"/>
      <c r="BD93" s="93"/>
      <c r="BE93" s="93"/>
      <c r="BF93" s="93"/>
      <c r="BG93" s="93"/>
      <c r="BH93" s="98"/>
      <c r="BI93" s="93"/>
      <c r="BJ93" s="93"/>
      <c r="BK93" s="93"/>
      <c r="BL93" s="93"/>
      <c r="BM93" s="93"/>
      <c r="BN93" s="98"/>
      <c r="BO93" s="93"/>
      <c r="BP93" s="93"/>
      <c r="BQ93" s="93"/>
      <c r="BR93" s="93"/>
      <c r="BS93" s="93"/>
      <c r="BT93" s="98"/>
      <c r="BU93" s="93"/>
      <c r="BV93" s="93"/>
      <c r="BW93" s="93"/>
      <c r="BX93" s="93"/>
      <c r="BY93" s="93"/>
      <c r="BZ93" s="98"/>
      <c r="CA93" s="93"/>
      <c r="CB93" s="93"/>
      <c r="CC93" s="93"/>
      <c r="CD93" s="93"/>
      <c r="CE93" s="93"/>
      <c r="CF93" s="93"/>
      <c r="CG93" s="93"/>
      <c r="CH93" s="93"/>
      <c r="CI93" s="93"/>
      <c r="CJ93" s="93"/>
      <c r="CK93" s="93"/>
      <c r="CL93" s="93"/>
      <c r="CM93" s="93"/>
      <c r="CN93" s="93"/>
      <c r="CO93" s="93"/>
      <c r="CP93" s="93"/>
      <c r="CQ93" s="93"/>
      <c r="CR93" s="93"/>
      <c r="CS93" s="93"/>
      <c r="CT93" s="93"/>
      <c r="CU93" s="93"/>
    </row>
    <row r="94" spans="1:99" ht="18.75">
      <c r="AH94" s="50" t="str">
        <f t="shared" si="45"/>
        <v/>
      </c>
      <c r="AO94" s="409"/>
      <c r="AP94" s="397"/>
      <c r="AQ94" s="93"/>
      <c r="AR94" s="93"/>
      <c r="AS94" s="93"/>
      <c r="AT94" s="93"/>
      <c r="AU94" s="93"/>
      <c r="AV94" s="98"/>
      <c r="AW94" s="93"/>
      <c r="AX94" s="93"/>
      <c r="AY94" s="93"/>
      <c r="AZ94" s="93"/>
      <c r="BA94" s="93"/>
      <c r="BB94" s="98"/>
      <c r="BC94" s="93"/>
      <c r="BD94" s="93"/>
      <c r="BE94" s="93"/>
      <c r="BF94" s="93"/>
      <c r="BG94" s="93"/>
      <c r="BH94" s="98"/>
      <c r="BI94" s="93"/>
      <c r="BJ94" s="93"/>
      <c r="BK94" s="93"/>
      <c r="BL94" s="93"/>
      <c r="BM94" s="93"/>
      <c r="BN94" s="98"/>
      <c r="BO94" s="93"/>
      <c r="BP94" s="93"/>
      <c r="BQ94" s="93"/>
      <c r="BR94" s="93"/>
      <c r="BS94" s="93"/>
      <c r="BT94" s="98"/>
      <c r="BU94" s="93"/>
      <c r="BV94" s="93"/>
      <c r="BW94" s="93"/>
      <c r="BX94" s="93"/>
      <c r="BY94" s="93"/>
      <c r="BZ94" s="98"/>
      <c r="CA94" s="93"/>
      <c r="CB94" s="93"/>
      <c r="CC94" s="93"/>
      <c r="CD94" s="93"/>
      <c r="CE94" s="93"/>
      <c r="CF94" s="93"/>
      <c r="CG94" s="93"/>
      <c r="CH94" s="93"/>
      <c r="CI94" s="93"/>
      <c r="CJ94" s="93"/>
      <c r="CK94" s="93"/>
      <c r="CL94" s="93"/>
      <c r="CM94" s="93"/>
      <c r="CN94" s="93"/>
      <c r="CO94" s="93"/>
      <c r="CP94" s="93"/>
      <c r="CQ94" s="93"/>
      <c r="CR94" s="93"/>
      <c r="CS94" s="93"/>
      <c r="CT94" s="93"/>
      <c r="CU94" s="93"/>
    </row>
  </sheetData>
  <sheetProtection password="85B9" sheet="1" objects="1" scenarios="1" formatCells="0" formatColumns="0" formatRows="0" selectLockedCells="1"/>
  <mergeCells count="68">
    <mergeCell ref="H93:J93"/>
    <mergeCell ref="AQ3:AU3"/>
    <mergeCell ref="AW3:BA3"/>
    <mergeCell ref="H47:I47"/>
    <mergeCell ref="J5:L5"/>
    <mergeCell ref="AD48:AD49"/>
    <mergeCell ref="AA93:AC93"/>
    <mergeCell ref="AA47:AB47"/>
    <mergeCell ref="T48:T49"/>
    <mergeCell ref="U48:U49"/>
    <mergeCell ref="V48:V49"/>
    <mergeCell ref="W48:W49"/>
    <mergeCell ref="X48:Y48"/>
    <mergeCell ref="Z48:AA48"/>
    <mergeCell ref="AB48:AC48"/>
    <mergeCell ref="AB3:AD3"/>
    <mergeCell ref="A48:A49"/>
    <mergeCell ref="B48:B49"/>
    <mergeCell ref="C48:C49"/>
    <mergeCell ref="D48:D49"/>
    <mergeCell ref="J48:L48"/>
    <mergeCell ref="CO3:CU3"/>
    <mergeCell ref="CO5:CU5"/>
    <mergeCell ref="D5:D6"/>
    <mergeCell ref="A5:A6"/>
    <mergeCell ref="A3:B3"/>
    <mergeCell ref="F3:G3"/>
    <mergeCell ref="B5:B6"/>
    <mergeCell ref="AO5:AO6"/>
    <mergeCell ref="AP5:AP6"/>
    <mergeCell ref="AO3:AP3"/>
    <mergeCell ref="AV5:AV6"/>
    <mergeCell ref="CA5:CG5"/>
    <mergeCell ref="BN5:BN6"/>
    <mergeCell ref="C3:E3"/>
    <mergeCell ref="C5:C6"/>
    <mergeCell ref="C1:L1"/>
    <mergeCell ref="A1:B1"/>
    <mergeCell ref="CA3:CG3"/>
    <mergeCell ref="CH5:CN5"/>
    <mergeCell ref="CH3:CN3"/>
    <mergeCell ref="A2:F2"/>
    <mergeCell ref="BC3:BG3"/>
    <mergeCell ref="BO3:BS3"/>
    <mergeCell ref="BT3:BY3"/>
    <mergeCell ref="BS5:BT5"/>
    <mergeCell ref="BH3:BM3"/>
    <mergeCell ref="BG5:BH5"/>
    <mergeCell ref="BB5:BB6"/>
    <mergeCell ref="G2:I2"/>
    <mergeCell ref="H3:J3"/>
    <mergeCell ref="BZ5:BZ6"/>
    <mergeCell ref="O7:Q7"/>
    <mergeCell ref="O8:Q35"/>
    <mergeCell ref="T1:U1"/>
    <mergeCell ref="V1:AD1"/>
    <mergeCell ref="T2:X2"/>
    <mergeCell ref="Z2:AB2"/>
    <mergeCell ref="T4:T6"/>
    <mergeCell ref="U4:U6"/>
    <mergeCell ref="V4:V6"/>
    <mergeCell ref="W4:W6"/>
    <mergeCell ref="AD4:AD6"/>
    <mergeCell ref="X4:Y5"/>
    <mergeCell ref="Z4:AA5"/>
    <mergeCell ref="AB4:AC5"/>
    <mergeCell ref="T3:U3"/>
    <mergeCell ref="V3:X3"/>
  </mergeCells>
  <dataValidations count="3">
    <dataValidation type="list" allowBlank="1" showInputMessage="1" showErrorMessage="1" sqref="AB3:AD3 H4:J4">
      <formula1>$X$8:$X$14</formula1>
    </dataValidation>
    <dataValidation type="list" allowBlank="1" showInputMessage="1" showErrorMessage="1" sqref="L6">
      <formula1>$AK$9:$AK$11</formula1>
    </dataValidation>
    <dataValidation type="list" allowBlank="1" showInputMessage="1" showErrorMessage="1" sqref="H3:J3">
      <formula1>$AL$8:$AL$14</formula1>
    </dataValidation>
  </dataValidations>
  <pageMargins left="0.5" right="0.28999999999999998" top="0.5" bottom="0.2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>
  <dimension ref="A1:AD100"/>
  <sheetViews>
    <sheetView workbookViewId="0">
      <selection activeCell="D9" sqref="D9"/>
    </sheetView>
  </sheetViews>
  <sheetFormatPr defaultRowHeight="15"/>
  <cols>
    <col min="1" max="1" width="4.5703125" style="50" customWidth="1"/>
    <col min="2" max="2" width="14.140625" style="50" customWidth="1"/>
    <col min="3" max="3" width="8.5703125" style="50" customWidth="1"/>
    <col min="4" max="4" width="10" style="50" customWidth="1"/>
    <col min="5" max="5" width="10.140625" style="50" customWidth="1"/>
    <col min="6" max="6" width="8" style="50" customWidth="1"/>
    <col min="7" max="24" width="4.7109375" style="50" customWidth="1"/>
    <col min="25" max="16384" width="9.140625" style="50"/>
  </cols>
  <sheetData>
    <row r="1" spans="1:30" ht="20.25">
      <c r="A1" s="1024" t="s">
        <v>269</v>
      </c>
      <c r="B1" s="1024"/>
      <c r="C1" s="1024"/>
      <c r="D1" s="1024"/>
      <c r="E1" s="1025" t="str">
        <f>Menu!C8</f>
        <v>jktdh; mRd`"V mPp izkFkfed fo|ky; iksVfy;k] ia-l-&amp; lkstr ¼ikyh½</v>
      </c>
      <c r="F1" s="1025"/>
      <c r="G1" s="1025"/>
      <c r="H1" s="1025"/>
      <c r="I1" s="1025"/>
      <c r="J1" s="1025"/>
      <c r="K1" s="1025"/>
      <c r="L1" s="1025"/>
      <c r="M1" s="1025"/>
      <c r="N1" s="1025"/>
      <c r="O1" s="1025"/>
      <c r="P1" s="1025"/>
      <c r="Q1" s="1025"/>
      <c r="R1" s="1025"/>
      <c r="S1" s="1025"/>
      <c r="T1" s="1025"/>
      <c r="U1" s="1025"/>
      <c r="V1" s="1025"/>
      <c r="W1" s="1025"/>
      <c r="X1" s="1025"/>
    </row>
    <row r="2" spans="1:30" ht="20.25">
      <c r="A2" s="1033" t="s">
        <v>270</v>
      </c>
      <c r="B2" s="1033"/>
      <c r="C2" s="1033"/>
      <c r="D2" s="1033"/>
      <c r="E2" s="1033"/>
      <c r="F2" s="1033"/>
      <c r="G2" s="1033"/>
      <c r="H2" s="1033"/>
      <c r="I2" s="1033"/>
      <c r="J2" s="1033"/>
      <c r="K2" s="1033"/>
      <c r="L2" s="1033"/>
      <c r="M2" s="1033"/>
      <c r="N2" s="1033"/>
      <c r="O2" s="1033"/>
      <c r="P2" s="1033"/>
      <c r="Q2" s="1033"/>
      <c r="R2" s="1033"/>
      <c r="S2" s="1033"/>
      <c r="T2" s="1033"/>
      <c r="U2" s="1033"/>
      <c r="V2" s="1033"/>
      <c r="W2" s="1033"/>
      <c r="X2" s="1033"/>
    </row>
    <row r="3" spans="1:30" ht="17.100000000000001" customHeight="1">
      <c r="A3" s="1026" t="s">
        <v>638</v>
      </c>
      <c r="B3" s="1027"/>
      <c r="C3" s="1028"/>
      <c r="D3" s="1029" t="str">
        <f>IF(AND(Menu!G20=""),"",Menu!G20)</f>
        <v>CykWd izk-f'k- dk;kZy; lkstr</v>
      </c>
      <c r="E3" s="1030"/>
      <c r="F3" s="1030"/>
      <c r="G3" s="1030"/>
      <c r="H3" s="1030"/>
      <c r="I3" s="1030"/>
      <c r="J3" s="1032" t="s">
        <v>640</v>
      </c>
      <c r="K3" s="1032"/>
      <c r="L3" s="1032"/>
      <c r="M3" s="1032"/>
      <c r="N3" s="1032"/>
      <c r="O3" s="1029" t="str">
        <f>IF(AND(Menu!G19=""),"",Menu!G19)</f>
        <v>jkvkmekfo /kqjkluh</v>
      </c>
      <c r="P3" s="1030"/>
      <c r="Q3" s="1030"/>
      <c r="R3" s="1030"/>
      <c r="S3" s="1030"/>
      <c r="T3" s="1030"/>
      <c r="U3" s="1030"/>
      <c r="V3" s="1030"/>
      <c r="W3" s="1030"/>
      <c r="X3" s="1031"/>
    </row>
    <row r="4" spans="1:30" ht="17.100000000000001" customHeight="1">
      <c r="A4" s="1026" t="s">
        <v>641</v>
      </c>
      <c r="B4" s="1027"/>
      <c r="C4" s="1028"/>
      <c r="D4" s="1029" t="str">
        <f>IF(AND(Menu!G16=""),"",Menu!G16)</f>
        <v xml:space="preserve">jk-m-izk-fo- iksVfy;k </v>
      </c>
      <c r="E4" s="1030"/>
      <c r="F4" s="1030"/>
      <c r="G4" s="1030"/>
      <c r="H4" s="1030"/>
      <c r="I4" s="1030"/>
      <c r="J4" s="818" t="s">
        <v>28</v>
      </c>
      <c r="K4" s="818"/>
      <c r="L4" s="818"/>
      <c r="M4" s="1038">
        <f>IF(AND(Menu!G15=""),"",Menu!G15)</f>
        <v>8200303101</v>
      </c>
      <c r="N4" s="1039"/>
      <c r="O4" s="1039"/>
      <c r="P4" s="1039"/>
      <c r="Q4" s="1039"/>
      <c r="R4" s="1040"/>
      <c r="S4" s="1035" t="s">
        <v>292</v>
      </c>
      <c r="T4" s="1036"/>
      <c r="U4" s="1037"/>
      <c r="V4" s="1034">
        <f>COUNT('VIII S.M.'!AP7:AP94)</f>
        <v>15</v>
      </c>
      <c r="W4" s="1034"/>
      <c r="X4" s="1034"/>
    </row>
    <row r="5" spans="1:30" ht="15" customHeight="1">
      <c r="A5" s="818" t="s">
        <v>32</v>
      </c>
      <c r="B5" s="818" t="s">
        <v>26</v>
      </c>
      <c r="C5" s="1023" t="s">
        <v>636</v>
      </c>
      <c r="D5" s="1023" t="s">
        <v>635</v>
      </c>
      <c r="E5" s="1023" t="s">
        <v>4</v>
      </c>
      <c r="F5" s="1023" t="s">
        <v>55</v>
      </c>
      <c r="G5" s="1023" t="s">
        <v>17</v>
      </c>
      <c r="H5" s="1023"/>
      <c r="I5" s="1023" t="s">
        <v>18</v>
      </c>
      <c r="J5" s="1023"/>
      <c r="K5" s="1023" t="s">
        <v>19</v>
      </c>
      <c r="L5" s="1023"/>
      <c r="M5" s="1023" t="s">
        <v>84</v>
      </c>
      <c r="N5" s="1023"/>
      <c r="O5" s="1023" t="s">
        <v>49</v>
      </c>
      <c r="P5" s="1023"/>
      <c r="Q5" s="965" t="s">
        <v>50</v>
      </c>
      <c r="R5" s="965"/>
      <c r="S5" s="1023" t="s">
        <v>284</v>
      </c>
      <c r="T5" s="1023"/>
      <c r="U5" s="1023" t="s">
        <v>286</v>
      </c>
      <c r="V5" s="1023"/>
      <c r="W5" s="965" t="s">
        <v>291</v>
      </c>
      <c r="X5" s="965"/>
    </row>
    <row r="6" spans="1:30" ht="15" customHeight="1">
      <c r="A6" s="818"/>
      <c r="B6" s="818"/>
      <c r="C6" s="1023"/>
      <c r="D6" s="1023"/>
      <c r="E6" s="1023"/>
      <c r="F6" s="1023"/>
      <c r="G6" s="1023"/>
      <c r="H6" s="1023"/>
      <c r="I6" s="1023"/>
      <c r="J6" s="1023"/>
      <c r="K6" s="1023"/>
      <c r="L6" s="1023"/>
      <c r="M6" s="1023"/>
      <c r="N6" s="1023"/>
      <c r="O6" s="1023"/>
      <c r="P6" s="1023"/>
      <c r="Q6" s="965"/>
      <c r="R6" s="965"/>
      <c r="S6" s="1023"/>
      <c r="T6" s="1023"/>
      <c r="U6" s="1023"/>
      <c r="V6" s="1023"/>
      <c r="W6" s="965"/>
      <c r="X6" s="965"/>
    </row>
    <row r="7" spans="1:30" ht="15" customHeight="1">
      <c r="A7" s="818"/>
      <c r="B7" s="818"/>
      <c r="C7" s="1023"/>
      <c r="D7" s="1023"/>
      <c r="E7" s="1023"/>
      <c r="F7" s="1023"/>
      <c r="G7" s="108" t="s">
        <v>39</v>
      </c>
      <c r="H7" s="108" t="s">
        <v>290</v>
      </c>
      <c r="I7" s="108" t="s">
        <v>39</v>
      </c>
      <c r="J7" s="108" t="s">
        <v>290</v>
      </c>
      <c r="K7" s="108" t="s">
        <v>39</v>
      </c>
      <c r="L7" s="108" t="s">
        <v>290</v>
      </c>
      <c r="M7" s="108" t="s">
        <v>39</v>
      </c>
      <c r="N7" s="108" t="s">
        <v>290</v>
      </c>
      <c r="O7" s="108" t="s">
        <v>39</v>
      </c>
      <c r="P7" s="108" t="s">
        <v>290</v>
      </c>
      <c r="Q7" s="108" t="s">
        <v>39</v>
      </c>
      <c r="R7" s="108" t="s">
        <v>290</v>
      </c>
      <c r="S7" s="108" t="s">
        <v>39</v>
      </c>
      <c r="T7" s="1020" t="s">
        <v>38</v>
      </c>
      <c r="U7" s="108" t="s">
        <v>39</v>
      </c>
      <c r="V7" s="1021" t="s">
        <v>38</v>
      </c>
      <c r="W7" s="108" t="s">
        <v>39</v>
      </c>
      <c r="X7" s="1020" t="s">
        <v>38</v>
      </c>
    </row>
    <row r="8" spans="1:30" ht="12" customHeight="1">
      <c r="A8" s="818"/>
      <c r="B8" s="818"/>
      <c r="C8" s="1023"/>
      <c r="D8" s="1023"/>
      <c r="E8" s="1023"/>
      <c r="F8" s="1023"/>
      <c r="G8" s="450">
        <v>100</v>
      </c>
      <c r="H8" s="450">
        <v>20</v>
      </c>
      <c r="I8" s="450">
        <v>100</v>
      </c>
      <c r="J8" s="450">
        <v>20</v>
      </c>
      <c r="K8" s="450">
        <v>100</v>
      </c>
      <c r="L8" s="450">
        <v>20</v>
      </c>
      <c r="M8" s="450">
        <v>100</v>
      </c>
      <c r="N8" s="450">
        <v>20</v>
      </c>
      <c r="O8" s="450">
        <v>100</v>
      </c>
      <c r="P8" s="450">
        <v>20</v>
      </c>
      <c r="Q8" s="450">
        <v>100</v>
      </c>
      <c r="R8" s="450">
        <v>20</v>
      </c>
      <c r="S8" s="450">
        <v>100</v>
      </c>
      <c r="T8" s="1020"/>
      <c r="U8" s="450">
        <v>100</v>
      </c>
      <c r="V8" s="1021"/>
      <c r="W8" s="450">
        <v>100</v>
      </c>
      <c r="X8" s="1020"/>
    </row>
    <row r="9" spans="1:30" ht="15" customHeight="1" thickBot="1">
      <c r="A9" s="423">
        <v>1</v>
      </c>
      <c r="B9" s="460" t="str">
        <f>IF(AND('8'!C13=""),"",IF(AND('8'!B13=""),"",'8'!C13))</f>
        <v>vafdr</v>
      </c>
      <c r="C9" s="422">
        <f>IF(AND('8'!B13=""),"",IF(AND('8'!B13=""),"",'8'!B13))</f>
        <v>801</v>
      </c>
      <c r="D9" s="395"/>
      <c r="E9" s="449">
        <f>IF(AND('8'!E13=""),"",IF(AND('8'!B13=""),"",'8'!E13))</f>
        <v>37778</v>
      </c>
      <c r="F9" s="422">
        <f>IF(AND(C9=""),"",IF(ISNA(VLOOKUP(C9,Register!A$7:'Register'!AM$350,10,FALSE)),"",VLOOKUP(C9,Register!A$7:'Register'!AM$350,10,FALSE)))</f>
        <v>726</v>
      </c>
      <c r="G9" s="93">
        <f>IF(AND(C9=""),"",IF(ISNA(VLOOKUP(C9,'VIII S.M.'!AP$7:CV$93,6,FALSE)),"",VLOOKUP(C9,'VIII S.M.'!AP$7:CV$94,6,FALSE)))</f>
        <v>50</v>
      </c>
      <c r="H9" s="422" t="str">
        <f>IF(B9="","",IF(G9&gt;95,"20",IF(G9&gt;90,"19",IF(G9&gt;85,"18",IF(G9&gt;80,"17",IF(G9&gt;75,"16",IF(G9&gt;70,"15",IF(G9&gt;65,"14",IF(G9&gt;60,"13",IF(G9&gt;55,"12",IF(G9&gt;50,"11",IF(G9&gt;45,"10",IF(G9&gt;40,"9",IF(G9&gt;35,"8",IF(G9&gt;30,"7",IF(G9&gt;25,"6",IF(G9&gt;20,"5",IF(G9&gt;15,"4",IF(G9&gt;10,"3",IF(G9&gt;5,"2",IF(G9&gt;1,"1",IF(G9&lt;1,"0"))))))))))))))))))))))</f>
        <v>10</v>
      </c>
      <c r="I9" s="93">
        <f>IF(AND(C9=""),"",IF(ISNA(VLOOKUP(C9,'VIII S.M.'!AP$7:CV$93,12,FALSE)),"",VLOOKUP(C9,'VIII S.M.'!AP$7:CV$93,12,FALSE)))</f>
        <v>45</v>
      </c>
      <c r="J9" s="97" t="str">
        <f>IF(B9="","",IF(I9&gt;95,"20",IF(I9&gt;90,"19",IF(I9&gt;85,"18",IF(I9&gt;80,"17",IF(I9&gt;75,"16",IF(I9&gt;70,"15",IF(I9&gt;65,"14",IF(I9&gt;60,"13",IF(I9&gt;55,"12",IF(I9&gt;50,"11",IF(I9&gt;45,"10",IF(I9&gt;40,"9",IF(I9&gt;35,"8",IF(I9&gt;30,"7",IF(I9&gt;25,"6",IF(I9&gt;20,"5",IF(I9&gt;15,"4",IF(I9&gt;10,"3",IF(I9&gt;5,"2",IF(I9&gt;1,"1",IF(I9&lt;1,"0"))))))))))))))))))))))</f>
        <v>9</v>
      </c>
      <c r="K9" s="93">
        <f>IF(AND(C9=""),"",IF(ISNA(VLOOKUP(C9,'VIII S.M.'!AP$7:CV$93,18,FALSE)),"",VLOOKUP(C9,'VIII S.M.'!AP$7:CV$93,18,FALSE)))</f>
        <v>45</v>
      </c>
      <c r="L9" s="97" t="str">
        <f>IF(B9="","",IF(K9&gt;95,"20",IF(K9&gt;90,"19",IF(K9&gt;85,"18",IF(K9&gt;80,"17",IF(K9&gt;75,"16",IF(K9&gt;70,"15",IF(K9&gt;65,"14",IF(K9&gt;60,"13",IF(K9&gt;55,"12",IF(K9&gt;50,"11",IF(K9&gt;45,"10",IF(K9&gt;40,"9",IF(K9&gt;35,"8",IF(K9&gt;30,"7",IF(K9&gt;25,"6",IF(K9&gt;20,"5",IF(K9&gt;15,"4",IF(K9&gt;10,"3",IF(K9&gt;5,"2",IF(K9&gt;1,"1",IF(K9&lt;1,"0"))))))))))))))))))))))</f>
        <v>9</v>
      </c>
      <c r="M9" s="93">
        <f>IF(AND(C9=""),"",IF(ISNA(VLOOKUP(C9,'VIII S.M.'!AP$7:CV$93,24,FALSE)),"",VLOOKUP(C9,'VIII S.M.'!AP$7:CV$93,24,FALSE)))</f>
        <v>45</v>
      </c>
      <c r="N9" s="97" t="str">
        <f>IF(B9="","",IF(M9&gt;95,"20",IF(M9&gt;90,"19",IF(M9&gt;85,"18",IF(M9&gt;80,"17",IF(M9&gt;75,"16",IF(M9&gt;70,"15",IF(M9&gt;65,"14",IF(M9&gt;60,"13",IF(M9&gt;55,"12",IF(M9&gt;50,"11",IF(M9&gt;45,"10",IF(M9&gt;40,"9",IF(M9&gt;35,"8",IF(M9&gt;30,"7",IF(M9&gt;25,"6",IF(M9&gt;20,"5",IF(M9&gt;15,"4",IF(M9&gt;10,"3",IF(M9&gt;5,"2",IF(M9&gt;1,"1",IF(M9&lt;1,"0"))))))))))))))))))))))</f>
        <v>9</v>
      </c>
      <c r="O9" s="93">
        <f>IF(AND(C9=""),"",IF(ISNA(VLOOKUP(C9,'VIII S.M.'!AP$7:CV$93,30,FALSE)),"",VLOOKUP(C9,'VIII S.M.'!AP$7:CV$93,30,FALSE)))</f>
        <v>45</v>
      </c>
      <c r="P9" s="121" t="str">
        <f>IF(B9="","",IF(O9&gt;95,"20",IF(O9&gt;90,"19",IF(O9&gt;85,"18",IF(O9&gt;80,"17",IF(O9&gt;75,"16",IF(O9&gt;70,"15",IF(O9&gt;65,"14",IF(O9&gt;60,"13",IF(O9&gt;55,"12",IF(O9&gt;50,"11",IF(O9&gt;45,"10",IF(O9&gt;40,"9",IF(O9&gt;35,"8",IF(O9&gt;30,"7",IF(O9&gt;25,"6",IF(O9&gt;20,"5",IF(O9&gt;15,"4",IF(O9&gt;10,"3",IF(O9&gt;5,"2",IF(O9&gt;1,"1",IF(O9&lt;1,"0"))))))))))))))))))))))</f>
        <v>9</v>
      </c>
      <c r="Q9" s="109">
        <f>IF(AND(C9=""),"",IF(ISNA(VLOOKUP(C9,'VIII S.M.'!AP$7:CV$93,36,FALSE)),"",VLOOKUP(C9,'VIII S.M.'!AP$7:CV$93,36,FALSE)))</f>
        <v>45</v>
      </c>
      <c r="R9" s="97" t="str">
        <f>IF(B9="","",IF(Q9&gt;95,"20",IF(Q9&gt;90,"19",IF(Q9&gt;85,"18",IF(Q9&gt;80,"17",IF(Q9&gt;75,"16",IF(Q9&gt;70,"15",IF(Q9&gt;65,"14",IF(Q9&gt;60,"13",IF(Q9&gt;55,"12",IF(Q9&gt;50,"11",IF(Q9&gt;45,"10",IF(Q9&gt;40,"9",IF(Q9&gt;35,"8",IF(Q9&gt;30,"7",IF(Q9&gt;25,"6",IF(Q9&gt;20,"5",IF(Q9&gt;15,"4",IF(Q9&gt;10,"3",IF(Q9&gt;5,"2",IF(Q9&gt;1,"1",IF(Q9&lt;1,"0"))))))))))))))))))))))</f>
        <v>9</v>
      </c>
      <c r="S9" s="97">
        <f>IF(AND(C9=""),"",IF(ISNA(VLOOKUP(C9,'VIII S.M.'!AP$7:CV$93,43,FALSE)),"",VLOOKUP(C9,'VIII S.M.'!AP$7:CV$93,43,FALSE)))</f>
        <v>87</v>
      </c>
      <c r="T9" s="109" t="str">
        <f>IF(AND(C9=""),"",IF(ISNA(VLOOKUP(C9,'VIII S.M.'!AP$7:CV$93,44,FALSE)),"",VLOOKUP(C9,'VIII S.M.'!AP$7:CV$93,44,FALSE)))</f>
        <v>A</v>
      </c>
      <c r="U9" s="97">
        <f>IF(AND(C9=""),"",IF(ISNA(VLOOKUP(C9,'VIII S.M.'!AP$7:CV$93,50,FALSE)),"",VLOOKUP(C9,'VIII S.M.'!AP$7:CV$93,50,FALSE)))</f>
        <v>89</v>
      </c>
      <c r="V9" s="93" t="str">
        <f>IF(AND(C9=""),"",IF(ISNA(VLOOKUP(C9,'VIII S.M.'!AP$7:CV$93,51,FALSE)),"",VLOOKUP(C9,'VIII S.M.'!AP$7:CV$93,51,FALSE)))</f>
        <v>A</v>
      </c>
      <c r="W9" s="97">
        <f>IF(AND(C9=""),"",IF(ISNA(VLOOKUP(C9,'VIII S.M.'!AP$7:CV$93,57,FALSE)),"",VLOOKUP(C9,'VIII S.M.'!AP$7:CV$93,57,FALSE)))</f>
        <v>88</v>
      </c>
      <c r="X9" s="93" t="str">
        <f>IF(AND(C9=""),"",IF(ISNA(VLOOKUP(C9,'VIII S.M.'!AP$7:CV$93,58,FALSE)),"",VLOOKUP(C9,'VIII S.M.'!AP$7:CV$93,58,FALSE)))</f>
        <v>A</v>
      </c>
    </row>
    <row r="10" spans="1:30" ht="15" customHeight="1">
      <c r="A10" s="423">
        <v>2</v>
      </c>
      <c r="B10" s="460" t="str">
        <f>IF(AND('8'!C14=""),"",IF(AND('8'!B14=""),"",'8'!C14))</f>
        <v>nhiw nsoh</v>
      </c>
      <c r="C10" s="422">
        <f>IF(AND('8'!B14=""),"",IF(AND('8'!B14=""),"",'8'!B14))</f>
        <v>802</v>
      </c>
      <c r="D10" s="395"/>
      <c r="E10" s="449">
        <f>IF(AND('8'!E14=""),"",IF(AND('8'!B14=""),"",'8'!E14))</f>
        <v>37513</v>
      </c>
      <c r="F10" s="422">
        <f>IF(AND(C10=""),"",IF(ISNA(VLOOKUP(C10,Register!A$7:'Register'!AM$350,10,FALSE)),"",VLOOKUP(C10,Register!A$7:'Register'!AM$350,10,FALSE)))</f>
        <v>692</v>
      </c>
      <c r="G10" s="93">
        <f>IF(AND(C10=""),"",IF(ISNA(VLOOKUP(C10,'VIII S.M.'!AP$7:CV$93,6,FALSE)),"",VLOOKUP(C10,'VIII S.M.'!AP$7:CV$94,6,FALSE)))</f>
        <v>25</v>
      </c>
      <c r="H10" s="422" t="str">
        <f t="shared" ref="H10:H34" si="0">IF(B10="","",IF(G10&gt;95,"20",IF(G10&gt;90,"19",IF(G10&gt;85,"18",IF(G10&gt;80,"17",IF(G10&gt;75,"16",IF(G10&gt;70,"15",IF(G10&gt;65,"14",IF(G10&gt;60,"13",IF(G10&gt;55,"12",IF(G10&gt;50,"11",IF(G10&gt;45,"10",IF(G10&gt;40,"9",IF(G10&gt;35,"8",IF(G10&gt;30,"7",IF(G10&gt;25,"6",IF(G10&gt;20,"5",IF(G10&gt;15,"4",IF(G10&gt;10,"3",IF(G10&gt;5,"2",IF(G10&gt;1,"1",IF(G10&lt;1,"0"))))))))))))))))))))))</f>
        <v>5</v>
      </c>
      <c r="I10" s="93">
        <f>IF(AND(C10=""),"",IF(ISNA(VLOOKUP(C10,'VIII S.M.'!AP$7:CV$93,12,FALSE)),"",VLOOKUP(C10,'VIII S.M.'!AP$7:CV$93,12,FALSE)))</f>
        <v>25</v>
      </c>
      <c r="J10" s="97" t="str">
        <f t="shared" ref="J10:J34" si="1">IF(B10="","",IF(I10&gt;95,"20",IF(I10&gt;90,"19",IF(I10&gt;85,"18",IF(I10&gt;80,"17",IF(I10&gt;75,"16",IF(I10&gt;70,"15",IF(I10&gt;65,"14",IF(I10&gt;60,"13",IF(I10&gt;55,"12",IF(I10&gt;50,"11",IF(I10&gt;45,"10",IF(I10&gt;40,"9",IF(I10&gt;35,"8",IF(I10&gt;30,"7",IF(I10&gt;25,"6",IF(I10&gt;20,"5",IF(I10&gt;15,"4",IF(I10&gt;10,"3",IF(I10&gt;5,"2",IF(I10&gt;1,"1",IF(I10&lt;1,"0"))))))))))))))))))))))</f>
        <v>5</v>
      </c>
      <c r="K10" s="93">
        <f>IF(AND(C10=""),"",IF(ISNA(VLOOKUP(C10,'VIII S.M.'!AP$7:CV$93,18,FALSE)),"",VLOOKUP(C10,'VIII S.M.'!AP$7:CV$93,18,FALSE)))</f>
        <v>25</v>
      </c>
      <c r="L10" s="97" t="str">
        <f t="shared" ref="L10:L34" si="2">IF(B10="","",IF(K10&gt;95,"20",IF(K10&gt;90,"19",IF(K10&gt;85,"18",IF(K10&gt;80,"17",IF(K10&gt;75,"16",IF(K10&gt;70,"15",IF(K10&gt;65,"14",IF(K10&gt;60,"13",IF(K10&gt;55,"12",IF(K10&gt;50,"11",IF(K10&gt;45,"10",IF(K10&gt;40,"9",IF(K10&gt;35,"8",IF(K10&gt;30,"7",IF(K10&gt;25,"6",IF(K10&gt;20,"5",IF(K10&gt;15,"4",IF(K10&gt;10,"3",IF(K10&gt;5,"2",IF(K10&gt;1,"1",IF(K10&lt;1,"0"))))))))))))))))))))))</f>
        <v>5</v>
      </c>
      <c r="M10" s="93">
        <f>IF(AND(C10=""),"",IF(ISNA(VLOOKUP(C10,'VIII S.M.'!AP$7:CV$93,24,FALSE)),"",VLOOKUP(C10,'VIII S.M.'!AP$7:CV$93,24,FALSE)))</f>
        <v>25</v>
      </c>
      <c r="N10" s="97" t="str">
        <f t="shared" ref="N10:N34" si="3">IF(B10="","",IF(M10&gt;95,"20",IF(M10&gt;90,"19",IF(M10&gt;85,"18",IF(M10&gt;80,"17",IF(M10&gt;75,"16",IF(M10&gt;70,"15",IF(M10&gt;65,"14",IF(M10&gt;60,"13",IF(M10&gt;55,"12",IF(M10&gt;50,"11",IF(M10&gt;45,"10",IF(M10&gt;40,"9",IF(M10&gt;35,"8",IF(M10&gt;30,"7",IF(M10&gt;25,"6",IF(M10&gt;20,"5",IF(M10&gt;15,"4",IF(M10&gt;10,"3",IF(M10&gt;5,"2",IF(M10&gt;1,"1",IF(M10&lt;1,"0"))))))))))))))))))))))</f>
        <v>5</v>
      </c>
      <c r="O10" s="93">
        <f>IF(AND(C10=""),"",IF(ISNA(VLOOKUP(C10,'VIII S.M.'!AP$7:CV$93,30,FALSE)),"",VLOOKUP(C10,'VIII S.M.'!AP$7:CV$93,30,FALSE)))</f>
        <v>25</v>
      </c>
      <c r="P10" s="121" t="str">
        <f t="shared" ref="P10:P34" si="4">IF(B10="","",IF(O10&gt;95,"20",IF(O10&gt;90,"19",IF(O10&gt;85,"18",IF(O10&gt;80,"17",IF(O10&gt;75,"16",IF(O10&gt;70,"15",IF(O10&gt;65,"14",IF(O10&gt;60,"13",IF(O10&gt;55,"12",IF(O10&gt;50,"11",IF(O10&gt;45,"10",IF(O10&gt;40,"9",IF(O10&gt;35,"8",IF(O10&gt;30,"7",IF(O10&gt;25,"6",IF(O10&gt;20,"5",IF(O10&gt;15,"4",IF(O10&gt;10,"3",IF(O10&gt;5,"2",IF(O10&gt;1,"1",IF(O10&lt;1,"0"))))))))))))))))))))))</f>
        <v>5</v>
      </c>
      <c r="Q10" s="109">
        <f>IF(AND(C10=""),"",IF(ISNA(VLOOKUP(C10,'VIII S.M.'!AP$7:CV$93,36,FALSE)),"",VLOOKUP(C10,'VIII S.M.'!AP$7:CV$93,36,FALSE)))</f>
        <v>25</v>
      </c>
      <c r="R10" s="97" t="str">
        <f t="shared" ref="R10:R34" si="5">IF(B10="","",IF(Q10&gt;95,"20",IF(Q10&gt;90,"19",IF(Q10&gt;85,"18",IF(Q10&gt;80,"17",IF(Q10&gt;75,"16",IF(Q10&gt;70,"15",IF(Q10&gt;65,"14",IF(Q10&gt;60,"13",IF(Q10&gt;55,"12",IF(Q10&gt;50,"11",IF(Q10&gt;45,"10",IF(Q10&gt;40,"9",IF(Q10&gt;35,"8",IF(Q10&gt;30,"7",IF(Q10&gt;25,"6",IF(Q10&gt;20,"5",IF(Q10&gt;15,"4",IF(Q10&gt;10,"3",IF(Q10&gt;5,"2",IF(Q10&gt;1,"1",IF(Q10&lt;1,"0"))))))))))))))))))))))</f>
        <v>5</v>
      </c>
      <c r="S10" s="97">
        <f>IF(AND(C10=""),"",IF(ISNA(VLOOKUP(C10,'VIII S.M.'!AP$7:CV$93,43,FALSE)),"",VLOOKUP(C10,'VIII S.M.'!AP$7:CV$93,43,FALSE)))</f>
        <v>83</v>
      </c>
      <c r="T10" s="109" t="str">
        <f>IF(AND(C10=""),"",IF(ISNA(VLOOKUP(C10,'VIII S.M.'!AP$7:CV$93,44,FALSE)),"",VLOOKUP(C10,'VIII S.M.'!AP$7:CV$93,44,FALSE)))</f>
        <v>A</v>
      </c>
      <c r="U10" s="97">
        <f>IF(AND(C10=""),"",IF(ISNA(VLOOKUP(C10,'VIII S.M.'!AP$7:CV$93,50,FALSE)),"",VLOOKUP(C10,'VIII S.M.'!AP$7:CV$93,50,FALSE)))</f>
        <v>83</v>
      </c>
      <c r="V10" s="93" t="str">
        <f>IF(AND(C10=""),"",IF(ISNA(VLOOKUP(C10,'VIII S.M.'!AP$7:CV$93,51,FALSE)),"",VLOOKUP(C10,'VIII S.M.'!AP$7:CV$93,51,FALSE)))</f>
        <v>A</v>
      </c>
      <c r="W10" s="97">
        <f>IF(AND(C10=""),"",IF(ISNA(VLOOKUP(C10,'VIII S.M.'!AP$7:CV$93,57,FALSE)),"",VLOOKUP(C10,'VIII S.M.'!AP$7:CV$93,57,FALSE)))</f>
        <v>87</v>
      </c>
      <c r="X10" s="93" t="str">
        <f>IF(AND(C10=""),"",IF(ISNA(VLOOKUP(C10,'VIII S.M.'!AP$7:CV$93,58,FALSE)),"",VLOOKUP(C10,'VIII S.M.'!AP$7:CV$93,58,FALSE)))</f>
        <v>A</v>
      </c>
      <c r="AB10" s="1041" t="s">
        <v>662</v>
      </c>
      <c r="AC10" s="1042"/>
      <c r="AD10" s="1043"/>
    </row>
    <row r="11" spans="1:30" ht="15" customHeight="1">
      <c r="A11" s="423">
        <v>3</v>
      </c>
      <c r="B11" s="460" t="str">
        <f>IF(AND('8'!C15=""),"",IF(AND('8'!B15=""),"",'8'!C15))</f>
        <v>xksfoUnjke</v>
      </c>
      <c r="C11" s="422">
        <f>IF(AND('8'!B15=""),"",IF(AND('8'!B15=""),"",'8'!B15))</f>
        <v>803</v>
      </c>
      <c r="D11" s="395"/>
      <c r="E11" s="449">
        <f>IF(AND('8'!E15=""),"",IF(AND('8'!B15=""),"",'8'!E15))</f>
        <v>37322</v>
      </c>
      <c r="F11" s="422">
        <f>IF(AND(C11=""),"",IF(ISNA(VLOOKUP(C11,Register!A$7:'Register'!AM$350,10,FALSE)),"",VLOOKUP(C11,Register!A$7:'Register'!AM$350,10,FALSE)))</f>
        <v>710</v>
      </c>
      <c r="G11" s="93">
        <f>IF(AND(C11=""),"",IF(ISNA(VLOOKUP(C11,'VIII S.M.'!AP$7:CV$93,6,FALSE)),"",VLOOKUP(C11,'VIII S.M.'!AP$7:CV$94,6,FALSE)))</f>
        <v>29</v>
      </c>
      <c r="H11" s="422" t="str">
        <f t="shared" si="0"/>
        <v>6</v>
      </c>
      <c r="I11" s="93">
        <f>IF(AND(C11=""),"",IF(ISNA(VLOOKUP(C11,'VIII S.M.'!AP$7:CV$93,12,FALSE)),"",VLOOKUP(C11,'VIII S.M.'!AP$7:CV$93,12,FALSE)))</f>
        <v>29</v>
      </c>
      <c r="J11" s="97" t="str">
        <f t="shared" si="1"/>
        <v>6</v>
      </c>
      <c r="K11" s="93">
        <f>IF(AND(C11=""),"",IF(ISNA(VLOOKUP(C11,'VIII S.M.'!AP$7:CV$93,18,FALSE)),"",VLOOKUP(C11,'VIII S.M.'!AP$7:CV$93,18,FALSE)))</f>
        <v>29</v>
      </c>
      <c r="L11" s="97" t="str">
        <f t="shared" si="2"/>
        <v>6</v>
      </c>
      <c r="M11" s="93">
        <f>IF(AND(C11=""),"",IF(ISNA(VLOOKUP(C11,'VIII S.M.'!AP$7:CV$93,24,FALSE)),"",VLOOKUP(C11,'VIII S.M.'!AP$7:CV$93,24,FALSE)))</f>
        <v>29</v>
      </c>
      <c r="N11" s="97" t="str">
        <f t="shared" si="3"/>
        <v>6</v>
      </c>
      <c r="O11" s="93">
        <f>IF(AND(C11=""),"",IF(ISNA(VLOOKUP(C11,'VIII S.M.'!AP$7:CV$93,30,FALSE)),"",VLOOKUP(C11,'VIII S.M.'!AP$7:CV$93,30,FALSE)))</f>
        <v>29</v>
      </c>
      <c r="P11" s="121" t="str">
        <f t="shared" si="4"/>
        <v>6</v>
      </c>
      <c r="Q11" s="109">
        <f>IF(AND(C11=""),"",IF(ISNA(VLOOKUP(C11,'VIII S.M.'!AP$7:CV$93,36,FALSE)),"",VLOOKUP(C11,'VIII S.M.'!AP$7:CV$93,36,FALSE)))</f>
        <v>29</v>
      </c>
      <c r="R11" s="97" t="str">
        <f t="shared" si="5"/>
        <v>6</v>
      </c>
      <c r="S11" s="97">
        <f>IF(AND(C11=""),"",IF(ISNA(VLOOKUP(C11,'VIII S.M.'!AP$7:CV$93,43,FALSE)),"",VLOOKUP(C11,'VIII S.M.'!AP$7:CV$93,43,FALSE)))</f>
        <v>84</v>
      </c>
      <c r="T11" s="109" t="str">
        <f>IF(AND(C11=""),"",IF(ISNA(VLOOKUP(C11,'VIII S.M.'!AP$7:CV$93,44,FALSE)),"",VLOOKUP(C11,'VIII S.M.'!AP$7:CV$93,44,FALSE)))</f>
        <v>A</v>
      </c>
      <c r="U11" s="97">
        <f>IF(AND(C11=""),"",IF(ISNA(VLOOKUP(C11,'VIII S.M.'!AP$7:CV$93,50,FALSE)),"",VLOOKUP(C11,'VIII S.M.'!AP$7:CV$93,50,FALSE)))</f>
        <v>83</v>
      </c>
      <c r="V11" s="93" t="str">
        <f>IF(AND(C11=""),"",IF(ISNA(VLOOKUP(C11,'VIII S.M.'!AP$7:CV$93,51,FALSE)),"",VLOOKUP(C11,'VIII S.M.'!AP$7:CV$93,51,FALSE)))</f>
        <v>A</v>
      </c>
      <c r="W11" s="97">
        <f>IF(AND(C11=""),"",IF(ISNA(VLOOKUP(C11,'VIII S.M.'!AP$7:CV$93,57,FALSE)),"",VLOOKUP(C11,'VIII S.M.'!AP$7:CV$93,57,FALSE)))</f>
        <v>86</v>
      </c>
      <c r="X11" s="93" t="str">
        <f>IF(AND(C11=""),"",IF(ISNA(VLOOKUP(C11,'VIII S.M.'!AP$7:CV$93,58,FALSE)),"",VLOOKUP(C11,'VIII S.M.'!AP$7:CV$93,58,FALSE)))</f>
        <v>A</v>
      </c>
      <c r="AB11" s="1044"/>
      <c r="AC11" s="1045"/>
      <c r="AD11" s="1046"/>
    </row>
    <row r="12" spans="1:30" ht="15" customHeight="1">
      <c r="A12" s="423">
        <v>4</v>
      </c>
      <c r="B12" s="460" t="str">
        <f>IF(AND('8'!C16=""),"",IF(AND('8'!B16=""),"",'8'!C16))</f>
        <v>ftrsUnz</v>
      </c>
      <c r="C12" s="422">
        <f>IF(AND('8'!B16=""),"",IF(AND('8'!B16=""),"",'8'!B16))</f>
        <v>804</v>
      </c>
      <c r="D12" s="395"/>
      <c r="E12" s="449">
        <f>IF(AND('8'!E16=""),"",IF(AND('8'!B16=""),"",'8'!E16))</f>
        <v>37607</v>
      </c>
      <c r="F12" s="422">
        <f>IF(AND(C12=""),"",IF(ISNA(VLOOKUP(C12,Register!A$7:'Register'!AM$350,10,FALSE)),"",VLOOKUP(C12,Register!A$7:'Register'!AM$350,10,FALSE)))</f>
        <v>711</v>
      </c>
      <c r="G12" s="93">
        <f>IF(AND(C12=""),"",IF(ISNA(VLOOKUP(C12,'VIII S.M.'!AP$7:CV$93,6,FALSE)),"",VLOOKUP(C12,'VIII S.M.'!AP$7:CV$94,6,FALSE)))</f>
        <v>39</v>
      </c>
      <c r="H12" s="422" t="str">
        <f t="shared" si="0"/>
        <v>8</v>
      </c>
      <c r="I12" s="93">
        <f>IF(AND(C12=""),"",IF(ISNA(VLOOKUP(C12,'VIII S.M.'!AP$7:CV$93,12,FALSE)),"",VLOOKUP(C12,'VIII S.M.'!AP$7:CV$93,12,FALSE)))</f>
        <v>39</v>
      </c>
      <c r="J12" s="97" t="str">
        <f t="shared" si="1"/>
        <v>8</v>
      </c>
      <c r="K12" s="93">
        <f>IF(AND(C12=""),"",IF(ISNA(VLOOKUP(C12,'VIII S.M.'!AP$7:CV$93,18,FALSE)),"",VLOOKUP(C12,'VIII S.M.'!AP$7:CV$93,18,FALSE)))</f>
        <v>39</v>
      </c>
      <c r="L12" s="97" t="str">
        <f t="shared" si="2"/>
        <v>8</v>
      </c>
      <c r="M12" s="93">
        <f>IF(AND(C12=""),"",IF(ISNA(VLOOKUP(C12,'VIII S.M.'!AP$7:CV$93,24,FALSE)),"",VLOOKUP(C12,'VIII S.M.'!AP$7:CV$93,24,FALSE)))</f>
        <v>39</v>
      </c>
      <c r="N12" s="97" t="str">
        <f t="shared" si="3"/>
        <v>8</v>
      </c>
      <c r="O12" s="93">
        <f>IF(AND(C12=""),"",IF(ISNA(VLOOKUP(C12,'VIII S.M.'!AP$7:CV$93,30,FALSE)),"",VLOOKUP(C12,'VIII S.M.'!AP$7:CV$93,30,FALSE)))</f>
        <v>39</v>
      </c>
      <c r="P12" s="121" t="str">
        <f t="shared" si="4"/>
        <v>8</v>
      </c>
      <c r="Q12" s="109">
        <f>IF(AND(C12=""),"",IF(ISNA(VLOOKUP(C12,'VIII S.M.'!AP$7:CV$93,36,FALSE)),"",VLOOKUP(C12,'VIII S.M.'!AP$7:CV$93,36,FALSE)))</f>
        <v>39</v>
      </c>
      <c r="R12" s="97" t="str">
        <f t="shared" si="5"/>
        <v>8</v>
      </c>
      <c r="S12" s="97">
        <f>IF(AND(C12=""),"",IF(ISNA(VLOOKUP(C12,'VIII S.M.'!AP$7:CV$93,43,FALSE)),"",VLOOKUP(C12,'VIII S.M.'!AP$7:CV$93,43,FALSE)))</f>
        <v>82</v>
      </c>
      <c r="T12" s="109" t="str">
        <f>IF(AND(C12=""),"",IF(ISNA(VLOOKUP(C12,'VIII S.M.'!AP$7:CV$93,44,FALSE)),"",VLOOKUP(C12,'VIII S.M.'!AP$7:CV$93,44,FALSE)))</f>
        <v>A</v>
      </c>
      <c r="U12" s="97">
        <f>IF(AND(C12=""),"",IF(ISNA(VLOOKUP(C12,'VIII S.M.'!AP$7:CV$93,50,FALSE)),"",VLOOKUP(C12,'VIII S.M.'!AP$7:CV$93,50,FALSE)))</f>
        <v>88</v>
      </c>
      <c r="V12" s="93" t="str">
        <f>IF(AND(C12=""),"",IF(ISNA(VLOOKUP(C12,'VIII S.M.'!AP$7:CV$93,51,FALSE)),"",VLOOKUP(C12,'VIII S.M.'!AP$7:CV$93,51,FALSE)))</f>
        <v>A</v>
      </c>
      <c r="W12" s="97">
        <f>IF(AND(C12=""),"",IF(ISNA(VLOOKUP(C12,'VIII S.M.'!AP$7:CV$93,57,FALSE)),"",VLOOKUP(C12,'VIII S.M.'!AP$7:CV$93,57,FALSE)))</f>
        <v>82</v>
      </c>
      <c r="X12" s="93" t="str">
        <f>IF(AND(C12=""),"",IF(ISNA(VLOOKUP(C12,'VIII S.M.'!AP$7:CV$93,58,FALSE)),"",VLOOKUP(C12,'VIII S.M.'!AP$7:CV$93,58,FALSE)))</f>
        <v>A</v>
      </c>
      <c r="AB12" s="1044"/>
      <c r="AC12" s="1045"/>
      <c r="AD12" s="1046"/>
    </row>
    <row r="13" spans="1:30" ht="15" customHeight="1">
      <c r="A13" s="423">
        <v>5</v>
      </c>
      <c r="B13" s="460" t="str">
        <f>IF(AND('8'!C17=""),"",IF(AND('8'!B17=""),"",'8'!C17))</f>
        <v>yfyrk</v>
      </c>
      <c r="C13" s="422">
        <f>IF(AND('8'!B17=""),"",IF(AND('8'!B17=""),"",'8'!B17))</f>
        <v>805</v>
      </c>
      <c r="D13" s="395"/>
      <c r="E13" s="449">
        <f>IF(AND('8'!E17=""),"",IF(AND('8'!B17=""),"",'8'!E17))</f>
        <v>38423</v>
      </c>
      <c r="F13" s="422">
        <f>IF(AND(C13=""),"",IF(ISNA(VLOOKUP(C13,Register!A$7:'Register'!AM$350,10,FALSE)),"",VLOOKUP(C13,Register!A$7:'Register'!AM$350,10,FALSE)))</f>
        <v>738</v>
      </c>
      <c r="G13" s="93">
        <f>IF(AND(C13=""),"",IF(ISNA(VLOOKUP(C13,'VIII S.M.'!AP$7:CV$93,6,FALSE)),"",VLOOKUP(C13,'VIII S.M.'!AP$7:CV$94,6,FALSE)))</f>
        <v>40</v>
      </c>
      <c r="H13" s="422" t="str">
        <f t="shared" si="0"/>
        <v>8</v>
      </c>
      <c r="I13" s="93">
        <f>IF(AND(C13=""),"",IF(ISNA(VLOOKUP(C13,'VIII S.M.'!AP$7:CV$93,12,FALSE)),"",VLOOKUP(C13,'VIII S.M.'!AP$7:CV$93,12,FALSE)))</f>
        <v>40</v>
      </c>
      <c r="J13" s="97" t="str">
        <f t="shared" si="1"/>
        <v>8</v>
      </c>
      <c r="K13" s="93">
        <f>IF(AND(C13=""),"",IF(ISNA(VLOOKUP(C13,'VIII S.M.'!AP$7:CV$93,18,FALSE)),"",VLOOKUP(C13,'VIII S.M.'!AP$7:CV$93,18,FALSE)))</f>
        <v>40</v>
      </c>
      <c r="L13" s="97" t="str">
        <f t="shared" si="2"/>
        <v>8</v>
      </c>
      <c r="M13" s="93">
        <f>IF(AND(C13=""),"",IF(ISNA(VLOOKUP(C13,'VIII S.M.'!AP$7:CV$93,24,FALSE)),"",VLOOKUP(C13,'VIII S.M.'!AP$7:CV$93,24,FALSE)))</f>
        <v>40</v>
      </c>
      <c r="N13" s="97" t="str">
        <f t="shared" si="3"/>
        <v>8</v>
      </c>
      <c r="O13" s="93">
        <f>IF(AND(C13=""),"",IF(ISNA(VLOOKUP(C13,'VIII S.M.'!AP$7:CV$93,30,FALSE)),"",VLOOKUP(C13,'VIII S.M.'!AP$7:CV$93,30,FALSE)))</f>
        <v>40</v>
      </c>
      <c r="P13" s="121" t="str">
        <f t="shared" si="4"/>
        <v>8</v>
      </c>
      <c r="Q13" s="109">
        <f>IF(AND(C13=""),"",IF(ISNA(VLOOKUP(C13,'VIII S.M.'!AP$7:CV$93,36,FALSE)),"",VLOOKUP(C13,'VIII S.M.'!AP$7:CV$93,36,FALSE)))</f>
        <v>40</v>
      </c>
      <c r="R13" s="97" t="str">
        <f t="shared" si="5"/>
        <v>8</v>
      </c>
      <c r="S13" s="97">
        <f>IF(AND(C13=""),"",IF(ISNA(VLOOKUP(C13,'VIII S.M.'!AP$7:CV$93,43,FALSE)),"",VLOOKUP(C13,'VIII S.M.'!AP$7:CV$93,43,FALSE)))</f>
        <v>89</v>
      </c>
      <c r="T13" s="109" t="str">
        <f>IF(AND(C13=""),"",IF(ISNA(VLOOKUP(C13,'VIII S.M.'!AP$7:CV$93,44,FALSE)),"",VLOOKUP(C13,'VIII S.M.'!AP$7:CV$93,44,FALSE)))</f>
        <v>A</v>
      </c>
      <c r="U13" s="97">
        <f>IF(AND(C13=""),"",IF(ISNA(VLOOKUP(C13,'VIII S.M.'!AP$7:CV$93,50,FALSE)),"",VLOOKUP(C13,'VIII S.M.'!AP$7:CV$93,50,FALSE)))</f>
        <v>87</v>
      </c>
      <c r="V13" s="93" t="str">
        <f>IF(AND(C13=""),"",IF(ISNA(VLOOKUP(C13,'VIII S.M.'!AP$7:CV$93,51,FALSE)),"",VLOOKUP(C13,'VIII S.M.'!AP$7:CV$93,51,FALSE)))</f>
        <v>A</v>
      </c>
      <c r="W13" s="97">
        <f>IF(AND(C13=""),"",IF(ISNA(VLOOKUP(C13,'VIII S.M.'!AP$7:CV$93,57,FALSE)),"",VLOOKUP(C13,'VIII S.M.'!AP$7:CV$93,57,FALSE)))</f>
        <v>89</v>
      </c>
      <c r="X13" s="93" t="str">
        <f>IF(AND(C13=""),"",IF(ISNA(VLOOKUP(C13,'VIII S.M.'!AP$7:CV$93,58,FALSE)),"",VLOOKUP(C13,'VIII S.M.'!AP$7:CV$93,58,FALSE)))</f>
        <v>A</v>
      </c>
      <c r="AB13" s="1044"/>
      <c r="AC13" s="1045"/>
      <c r="AD13" s="1046"/>
    </row>
    <row r="14" spans="1:30" ht="15" customHeight="1">
      <c r="A14" s="423">
        <v>6</v>
      </c>
      <c r="B14" s="460" t="str">
        <f>IF(AND('8'!C18=""),"",IF(AND('8'!B18=""),"",'8'!C18))</f>
        <v>ujsUnz</v>
      </c>
      <c r="C14" s="422">
        <f>IF(AND('8'!B18=""),"",IF(AND('8'!B18=""),"",'8'!B18))</f>
        <v>806</v>
      </c>
      <c r="D14" s="395"/>
      <c r="E14" s="449">
        <f>IF(AND('8'!E18=""),"",IF(AND('8'!B18=""),"",'8'!E18))</f>
        <v>37574</v>
      </c>
      <c r="F14" s="422">
        <f>IF(AND(C14=""),"",IF(ISNA(VLOOKUP(C14,Register!A$7:'Register'!AM$350,10,FALSE)),"",VLOOKUP(C14,Register!A$7:'Register'!AM$350,10,FALSE)))</f>
        <v>695</v>
      </c>
      <c r="G14" s="93">
        <f>IF(AND(C14=""),"",IF(ISNA(VLOOKUP(C14,'VIII S.M.'!AP$7:CV$93,6,FALSE)),"",VLOOKUP(C14,'VIII S.M.'!AP$7:CV$94,6,FALSE)))</f>
        <v>0</v>
      </c>
      <c r="H14" s="422" t="str">
        <f t="shared" si="0"/>
        <v>0</v>
      </c>
      <c r="I14" s="93">
        <f>IF(AND(C14=""),"",IF(ISNA(VLOOKUP(C14,'VIII S.M.'!AP$7:CV$93,12,FALSE)),"",VLOOKUP(C14,'VIII S.M.'!AP$7:CV$93,12,FALSE)))</f>
        <v>0</v>
      </c>
      <c r="J14" s="97" t="str">
        <f t="shared" si="1"/>
        <v>0</v>
      </c>
      <c r="K14" s="93">
        <f>IF(AND(C14=""),"",IF(ISNA(VLOOKUP(C14,'VIII S.M.'!AP$7:CV$93,18,FALSE)),"",VLOOKUP(C14,'VIII S.M.'!AP$7:CV$93,18,FALSE)))</f>
        <v>0</v>
      </c>
      <c r="L14" s="97" t="str">
        <f t="shared" si="2"/>
        <v>0</v>
      </c>
      <c r="M14" s="93">
        <f>IF(AND(C14=""),"",IF(ISNA(VLOOKUP(C14,'VIII S.M.'!AP$7:CV$93,24,FALSE)),"",VLOOKUP(C14,'VIII S.M.'!AP$7:CV$93,24,FALSE)))</f>
        <v>0</v>
      </c>
      <c r="N14" s="97" t="str">
        <f t="shared" si="3"/>
        <v>0</v>
      </c>
      <c r="O14" s="93">
        <f>IF(AND(C14=""),"",IF(ISNA(VLOOKUP(C14,'VIII S.M.'!AP$7:CV$93,30,FALSE)),"",VLOOKUP(C14,'VIII S.M.'!AP$7:CV$93,30,FALSE)))</f>
        <v>0</v>
      </c>
      <c r="P14" s="121" t="str">
        <f t="shared" si="4"/>
        <v>0</v>
      </c>
      <c r="Q14" s="109">
        <f>IF(AND(C14=""),"",IF(ISNA(VLOOKUP(C14,'VIII S.M.'!AP$7:CV$93,36,FALSE)),"",VLOOKUP(C14,'VIII S.M.'!AP$7:CV$93,36,FALSE)))</f>
        <v>0</v>
      </c>
      <c r="R14" s="97" t="str">
        <f t="shared" si="5"/>
        <v>0</v>
      </c>
      <c r="S14" s="97">
        <f>IF(AND(C14=""),"",IF(ISNA(VLOOKUP(C14,'VIII S.M.'!AP$7:CV$93,43,FALSE)),"",VLOOKUP(C14,'VIII S.M.'!AP$7:CV$93,43,FALSE)))</f>
        <v>18</v>
      </c>
      <c r="T14" s="109" t="str">
        <f>IF(AND(C14=""),"",IF(ISNA(VLOOKUP(C14,'VIII S.M.'!AP$7:CV$93,44,FALSE)),"",VLOOKUP(C14,'VIII S.M.'!AP$7:CV$93,44,FALSE)))</f>
        <v>D</v>
      </c>
      <c r="U14" s="97">
        <f>IF(AND(C14=""),"",IF(ISNA(VLOOKUP(C14,'VIII S.M.'!AP$7:CV$93,50,FALSE)),"",VLOOKUP(C14,'VIII S.M.'!AP$7:CV$93,50,FALSE)))</f>
        <v>17</v>
      </c>
      <c r="V14" s="93" t="str">
        <f>IF(AND(C14=""),"",IF(ISNA(VLOOKUP(C14,'VIII S.M.'!AP$7:CV$93,51,FALSE)),"",VLOOKUP(C14,'VIII S.M.'!AP$7:CV$93,51,FALSE)))</f>
        <v>D</v>
      </c>
      <c r="W14" s="97">
        <f>IF(AND(C14=""),"",IF(ISNA(VLOOKUP(C14,'VIII S.M.'!AP$7:CV$93,57,FALSE)),"",VLOOKUP(C14,'VIII S.M.'!AP$7:CV$93,57,FALSE)))</f>
        <v>18</v>
      </c>
      <c r="X14" s="93" t="str">
        <f>IF(AND(C14=""),"",IF(ISNA(VLOOKUP(C14,'VIII S.M.'!AP$7:CV$93,58,FALSE)),"",VLOOKUP(C14,'VIII S.M.'!AP$7:CV$93,58,FALSE)))</f>
        <v>D</v>
      </c>
      <c r="AB14" s="1044"/>
      <c r="AC14" s="1045"/>
      <c r="AD14" s="1046"/>
    </row>
    <row r="15" spans="1:30" ht="15" customHeight="1">
      <c r="A15" s="423">
        <v>7</v>
      </c>
      <c r="B15" s="460" t="str">
        <f>IF(AND('8'!C19=""),"",IF(AND('8'!B19=""),"",'8'!C19))</f>
        <v>iz/kkujke</v>
      </c>
      <c r="C15" s="422">
        <f>IF(AND('8'!B19=""),"",IF(AND('8'!B19=""),"",'8'!B19))</f>
        <v>807</v>
      </c>
      <c r="D15" s="395"/>
      <c r="E15" s="449">
        <f>IF(AND('8'!E19=""),"",IF(AND('8'!B19=""),"",'8'!E19))</f>
        <v>37700</v>
      </c>
      <c r="F15" s="422">
        <f>IF(AND(C15=""),"",IF(ISNA(VLOOKUP(C15,Register!A$7:'Register'!AM$350,10,FALSE)),"",VLOOKUP(C15,Register!A$7:'Register'!AM$350,10,FALSE)))</f>
        <v>719</v>
      </c>
      <c r="G15" s="93">
        <f>IF(AND(C15=""),"",IF(ISNA(VLOOKUP(C15,'VIII S.M.'!AP$7:CV$93,6,FALSE)),"",VLOOKUP(C15,'VIII S.M.'!AP$7:CV$94,6,FALSE)))</f>
        <v>59</v>
      </c>
      <c r="H15" s="422" t="str">
        <f t="shared" si="0"/>
        <v>12</v>
      </c>
      <c r="I15" s="93">
        <f>IF(AND(C15=""),"",IF(ISNA(VLOOKUP(C15,'VIII S.M.'!AP$7:CV$93,12,FALSE)),"",VLOOKUP(C15,'VIII S.M.'!AP$7:CV$93,12,FALSE)))</f>
        <v>59</v>
      </c>
      <c r="J15" s="97" t="str">
        <f t="shared" si="1"/>
        <v>12</v>
      </c>
      <c r="K15" s="93">
        <f>IF(AND(C15=""),"",IF(ISNA(VLOOKUP(C15,'VIII S.M.'!AP$7:CV$93,18,FALSE)),"",VLOOKUP(C15,'VIII S.M.'!AP$7:CV$93,18,FALSE)))</f>
        <v>59</v>
      </c>
      <c r="L15" s="97" t="str">
        <f t="shared" si="2"/>
        <v>12</v>
      </c>
      <c r="M15" s="93">
        <f>IF(AND(C15=""),"",IF(ISNA(VLOOKUP(C15,'VIII S.M.'!AP$7:CV$93,24,FALSE)),"",VLOOKUP(C15,'VIII S.M.'!AP$7:CV$93,24,FALSE)))</f>
        <v>59</v>
      </c>
      <c r="N15" s="97" t="str">
        <f t="shared" si="3"/>
        <v>12</v>
      </c>
      <c r="O15" s="93">
        <f>IF(AND(C15=""),"",IF(ISNA(VLOOKUP(C15,'VIII S.M.'!AP$7:CV$93,30,FALSE)),"",VLOOKUP(C15,'VIII S.M.'!AP$7:CV$93,30,FALSE)))</f>
        <v>59</v>
      </c>
      <c r="P15" s="121" t="str">
        <f t="shared" si="4"/>
        <v>12</v>
      </c>
      <c r="Q15" s="109">
        <f>IF(AND(C15=""),"",IF(ISNA(VLOOKUP(C15,'VIII S.M.'!AP$7:CV$93,36,FALSE)),"",VLOOKUP(C15,'VIII S.M.'!AP$7:CV$93,36,FALSE)))</f>
        <v>59</v>
      </c>
      <c r="R15" s="97" t="str">
        <f t="shared" si="5"/>
        <v>12</v>
      </c>
      <c r="S15" s="97">
        <f>IF(AND(C15=""),"",IF(ISNA(VLOOKUP(C15,'VIII S.M.'!AP$7:CV$93,43,FALSE)),"",VLOOKUP(C15,'VIII S.M.'!AP$7:CV$93,43,FALSE)))</f>
        <v>94</v>
      </c>
      <c r="T15" s="109" t="str">
        <f>IF(AND(C15=""),"",IF(ISNA(VLOOKUP(C15,'VIII S.M.'!AP$7:CV$93,44,FALSE)),"",VLOOKUP(C15,'VIII S.M.'!AP$7:CV$93,44,FALSE)))</f>
        <v>A+</v>
      </c>
      <c r="U15" s="97">
        <f>IF(AND(C15=""),"",IF(ISNA(VLOOKUP(C15,'VIII S.M.'!AP$7:CV$93,50,FALSE)),"",VLOOKUP(C15,'VIII S.M.'!AP$7:CV$93,50,FALSE)))</f>
        <v>92</v>
      </c>
      <c r="V15" s="93" t="str">
        <f>IF(AND(C15=""),"",IF(ISNA(VLOOKUP(C15,'VIII S.M.'!AP$7:CV$93,51,FALSE)),"",VLOOKUP(C15,'VIII S.M.'!AP$7:CV$93,51,FALSE)))</f>
        <v>A+</v>
      </c>
      <c r="W15" s="97">
        <f>IF(AND(C15=""),"",IF(ISNA(VLOOKUP(C15,'VIII S.M.'!AP$7:CV$93,57,FALSE)),"",VLOOKUP(C15,'VIII S.M.'!AP$7:CV$93,57,FALSE)))</f>
        <v>93</v>
      </c>
      <c r="X15" s="93" t="str">
        <f>IF(AND(C15=""),"",IF(ISNA(VLOOKUP(C15,'VIII S.M.'!AP$7:CV$93,58,FALSE)),"",VLOOKUP(C15,'VIII S.M.'!AP$7:CV$93,58,FALSE)))</f>
        <v>A+</v>
      </c>
      <c r="AB15" s="1044"/>
      <c r="AC15" s="1045"/>
      <c r="AD15" s="1046"/>
    </row>
    <row r="16" spans="1:30" ht="15" customHeight="1">
      <c r="A16" s="423">
        <v>8</v>
      </c>
      <c r="B16" s="460" t="str">
        <f>IF(AND('8'!C20=""),"",IF(AND('8'!B20=""),"",'8'!C20))</f>
        <v>iznhi pkS/kjh</v>
      </c>
      <c r="C16" s="422">
        <f>IF(AND('8'!B20=""),"",IF(AND('8'!B20=""),"",'8'!B20))</f>
        <v>808</v>
      </c>
      <c r="D16" s="395"/>
      <c r="E16" s="449">
        <f>IF(AND('8'!E20=""),"",IF(AND('8'!B20=""),"",'8'!E20))</f>
        <v>38272</v>
      </c>
      <c r="F16" s="422">
        <f>IF(AND(C16=""),"",IF(ISNA(VLOOKUP(C16,Register!A$7:'Register'!AM$350,10,FALSE)),"",VLOOKUP(C16,Register!A$7:'Register'!AM$350,10,FALSE)))</f>
        <v>741</v>
      </c>
      <c r="G16" s="93">
        <f>IF(AND(C16=""),"",IF(ISNA(VLOOKUP(C16,'VIII S.M.'!AP$7:CV$93,6,FALSE)),"",VLOOKUP(C16,'VIII S.M.'!AP$7:CV$94,6,FALSE)))</f>
        <v>67</v>
      </c>
      <c r="H16" s="422" t="str">
        <f t="shared" si="0"/>
        <v>14</v>
      </c>
      <c r="I16" s="93">
        <f>IF(AND(C16=""),"",IF(ISNA(VLOOKUP(C16,'VIII S.M.'!AP$7:CV$93,12,FALSE)),"",VLOOKUP(C16,'VIII S.M.'!AP$7:CV$93,12,FALSE)))</f>
        <v>67</v>
      </c>
      <c r="J16" s="97" t="str">
        <f t="shared" si="1"/>
        <v>14</v>
      </c>
      <c r="K16" s="93">
        <f>IF(AND(C16=""),"",IF(ISNA(VLOOKUP(C16,'VIII S.M.'!AP$7:CV$93,18,FALSE)),"",VLOOKUP(C16,'VIII S.M.'!AP$7:CV$93,18,FALSE)))</f>
        <v>67</v>
      </c>
      <c r="L16" s="97" t="str">
        <f t="shared" si="2"/>
        <v>14</v>
      </c>
      <c r="M16" s="93">
        <f>IF(AND(C16=""),"",IF(ISNA(VLOOKUP(C16,'VIII S.M.'!AP$7:CV$93,24,FALSE)),"",VLOOKUP(C16,'VIII S.M.'!AP$7:CV$93,24,FALSE)))</f>
        <v>67</v>
      </c>
      <c r="N16" s="97" t="str">
        <f t="shared" si="3"/>
        <v>14</v>
      </c>
      <c r="O16" s="93">
        <f>IF(AND(C16=""),"",IF(ISNA(VLOOKUP(C16,'VIII S.M.'!AP$7:CV$93,30,FALSE)),"",VLOOKUP(C16,'VIII S.M.'!AP$7:CV$93,30,FALSE)))</f>
        <v>67</v>
      </c>
      <c r="P16" s="121" t="str">
        <f t="shared" si="4"/>
        <v>14</v>
      </c>
      <c r="Q16" s="109">
        <f>IF(AND(C16=""),"",IF(ISNA(VLOOKUP(C16,'VIII S.M.'!AP$7:CV$93,36,FALSE)),"",VLOOKUP(C16,'VIII S.M.'!AP$7:CV$93,36,FALSE)))</f>
        <v>67</v>
      </c>
      <c r="R16" s="97" t="str">
        <f t="shared" si="5"/>
        <v>14</v>
      </c>
      <c r="S16" s="97">
        <f>IF(AND(C16=""),"",IF(ISNA(VLOOKUP(C16,'VIII S.M.'!AP$7:CV$93,43,FALSE)),"",VLOOKUP(C16,'VIII S.M.'!AP$7:CV$93,43,FALSE)))</f>
        <v>88</v>
      </c>
      <c r="T16" s="109" t="str">
        <f>IF(AND(C16=""),"",IF(ISNA(VLOOKUP(C16,'VIII S.M.'!AP$7:CV$93,44,FALSE)),"",VLOOKUP(C16,'VIII S.M.'!AP$7:CV$93,44,FALSE)))</f>
        <v>A</v>
      </c>
      <c r="U16" s="97">
        <f>IF(AND(C16=""),"",IF(ISNA(VLOOKUP(C16,'VIII S.M.'!AP$7:CV$93,50,FALSE)),"",VLOOKUP(C16,'VIII S.M.'!AP$7:CV$93,50,FALSE)))</f>
        <v>93</v>
      </c>
      <c r="V16" s="93" t="str">
        <f>IF(AND(C16=""),"",IF(ISNA(VLOOKUP(C16,'VIII S.M.'!AP$7:CV$93,51,FALSE)),"",VLOOKUP(C16,'VIII S.M.'!AP$7:CV$93,51,FALSE)))</f>
        <v>A+</v>
      </c>
      <c r="W16" s="97">
        <f>IF(AND(C16=""),"",IF(ISNA(VLOOKUP(C16,'VIII S.M.'!AP$7:CV$93,57,FALSE)),"",VLOOKUP(C16,'VIII S.M.'!AP$7:CV$93,57,FALSE)))</f>
        <v>94</v>
      </c>
      <c r="X16" s="93" t="str">
        <f>IF(AND(C16=""),"",IF(ISNA(VLOOKUP(C16,'VIII S.M.'!AP$7:CV$93,58,FALSE)),"",VLOOKUP(C16,'VIII S.M.'!AP$7:CV$93,58,FALSE)))</f>
        <v>A+</v>
      </c>
      <c r="AB16" s="1044"/>
      <c r="AC16" s="1045"/>
      <c r="AD16" s="1046"/>
    </row>
    <row r="17" spans="1:30" ht="15" customHeight="1">
      <c r="A17" s="423">
        <v>9</v>
      </c>
      <c r="B17" s="460" t="str">
        <f>IF(AND('8'!C21=""),"",IF(AND('8'!B21=""),"",'8'!C21))</f>
        <v>iwtk</v>
      </c>
      <c r="C17" s="422">
        <f>IF(AND('8'!B21=""),"",IF(AND('8'!B21=""),"",'8'!B21))</f>
        <v>809</v>
      </c>
      <c r="D17" s="395"/>
      <c r="E17" s="449">
        <f>IF(AND('8'!E21=""),"",IF(AND('8'!B21=""),"",'8'!E21))</f>
        <v>37574</v>
      </c>
      <c r="F17" s="422">
        <f>IF(AND(C17=""),"",IF(ISNA(VLOOKUP(C17,Register!A$7:'Register'!AM$350,10,FALSE)),"",VLOOKUP(C17,Register!A$7:'Register'!AM$350,10,FALSE)))</f>
        <v>703</v>
      </c>
      <c r="G17" s="93">
        <f>IF(AND(C17=""),"",IF(ISNA(VLOOKUP(C17,'VIII S.M.'!AP$7:CV$93,6,FALSE)),"",VLOOKUP(C17,'VIII S.M.'!AP$7:CV$94,6,FALSE)))</f>
        <v>25</v>
      </c>
      <c r="H17" s="422" t="str">
        <f t="shared" si="0"/>
        <v>5</v>
      </c>
      <c r="I17" s="93">
        <f>IF(AND(C17=""),"",IF(ISNA(VLOOKUP(C17,'VIII S.M.'!AP$7:CV$93,12,FALSE)),"",VLOOKUP(C17,'VIII S.M.'!AP$7:CV$93,12,FALSE)))</f>
        <v>25</v>
      </c>
      <c r="J17" s="97" t="str">
        <f t="shared" si="1"/>
        <v>5</v>
      </c>
      <c r="K17" s="93">
        <f>IF(AND(C17=""),"",IF(ISNA(VLOOKUP(C17,'VIII S.M.'!AP$7:CV$93,18,FALSE)),"",VLOOKUP(C17,'VIII S.M.'!AP$7:CV$93,18,FALSE)))</f>
        <v>25</v>
      </c>
      <c r="L17" s="97" t="str">
        <f t="shared" si="2"/>
        <v>5</v>
      </c>
      <c r="M17" s="93">
        <f>IF(AND(C17=""),"",IF(ISNA(VLOOKUP(C17,'VIII S.M.'!AP$7:CV$93,24,FALSE)),"",VLOOKUP(C17,'VIII S.M.'!AP$7:CV$93,24,FALSE)))</f>
        <v>25</v>
      </c>
      <c r="N17" s="97" t="str">
        <f t="shared" si="3"/>
        <v>5</v>
      </c>
      <c r="O17" s="93">
        <f>IF(AND(C17=""),"",IF(ISNA(VLOOKUP(C17,'VIII S.M.'!AP$7:CV$93,30,FALSE)),"",VLOOKUP(C17,'VIII S.M.'!AP$7:CV$93,30,FALSE)))</f>
        <v>25</v>
      </c>
      <c r="P17" s="121" t="str">
        <f t="shared" si="4"/>
        <v>5</v>
      </c>
      <c r="Q17" s="109">
        <f>IF(AND(C17=""),"",IF(ISNA(VLOOKUP(C17,'VIII S.M.'!AP$7:CV$93,36,FALSE)),"",VLOOKUP(C17,'VIII S.M.'!AP$7:CV$93,36,FALSE)))</f>
        <v>25</v>
      </c>
      <c r="R17" s="97" t="str">
        <f t="shared" si="5"/>
        <v>5</v>
      </c>
      <c r="S17" s="97">
        <f>IF(AND(C17=""),"",IF(ISNA(VLOOKUP(C17,'VIII S.M.'!AP$7:CV$93,43,FALSE)),"",VLOOKUP(C17,'VIII S.M.'!AP$7:CV$93,43,FALSE)))</f>
        <v>84</v>
      </c>
      <c r="T17" s="109" t="str">
        <f>IF(AND(C17=""),"",IF(ISNA(VLOOKUP(C17,'VIII S.M.'!AP$7:CV$93,44,FALSE)),"",VLOOKUP(C17,'VIII S.M.'!AP$7:CV$93,44,FALSE)))</f>
        <v>A</v>
      </c>
      <c r="U17" s="97">
        <f>IF(AND(C17=""),"",IF(ISNA(VLOOKUP(C17,'VIII S.M.'!AP$7:CV$93,50,FALSE)),"",VLOOKUP(C17,'VIII S.M.'!AP$7:CV$93,50,FALSE)))</f>
        <v>83</v>
      </c>
      <c r="V17" s="93" t="str">
        <f>IF(AND(C17=""),"",IF(ISNA(VLOOKUP(C17,'VIII S.M.'!AP$7:CV$93,51,FALSE)),"",VLOOKUP(C17,'VIII S.M.'!AP$7:CV$93,51,FALSE)))</f>
        <v>A</v>
      </c>
      <c r="W17" s="97">
        <f>IF(AND(C17=""),"",IF(ISNA(VLOOKUP(C17,'VIII S.M.'!AP$7:CV$93,57,FALSE)),"",VLOOKUP(C17,'VIII S.M.'!AP$7:CV$93,57,FALSE)))</f>
        <v>84</v>
      </c>
      <c r="X17" s="93" t="str">
        <f>IF(AND(C17=""),"",IF(ISNA(VLOOKUP(C17,'VIII S.M.'!AP$7:CV$93,58,FALSE)),"",VLOOKUP(C17,'VIII S.M.'!AP$7:CV$93,58,FALSE)))</f>
        <v>A</v>
      </c>
      <c r="AB17" s="1044"/>
      <c r="AC17" s="1045"/>
      <c r="AD17" s="1046"/>
    </row>
    <row r="18" spans="1:30" ht="15" customHeight="1">
      <c r="A18" s="423">
        <v>10</v>
      </c>
      <c r="B18" s="460" t="str">
        <f>IF(AND('8'!C22=""),"",IF(AND('8'!B22=""),"",'8'!C22))</f>
        <v>iwtk</v>
      </c>
      <c r="C18" s="422">
        <f>IF(AND('8'!B22=""),"",IF(AND('8'!B22=""),"",'8'!B22))</f>
        <v>810</v>
      </c>
      <c r="D18" s="395"/>
      <c r="E18" s="449">
        <f>IF(AND('8'!E22=""),"",IF(AND('8'!B22=""),"",'8'!E22))</f>
        <v>37760</v>
      </c>
      <c r="F18" s="422">
        <f>IF(AND(C18=""),"",IF(ISNA(VLOOKUP(C18,Register!A$7:'Register'!AM$350,10,FALSE)),"",VLOOKUP(C18,Register!A$7:'Register'!AM$350,10,FALSE)))</f>
        <v>810</v>
      </c>
      <c r="G18" s="93">
        <f>IF(AND(C18=""),"",IF(ISNA(VLOOKUP(C18,'VIII S.M.'!AP$7:CV$93,6,FALSE)),"",VLOOKUP(C18,'VIII S.M.'!AP$7:CV$94,6,FALSE)))</f>
        <v>86</v>
      </c>
      <c r="H18" s="422" t="str">
        <f t="shared" si="0"/>
        <v>18</v>
      </c>
      <c r="I18" s="93">
        <f>IF(AND(C18=""),"",IF(ISNA(VLOOKUP(C18,'VIII S.M.'!AP$7:CV$93,12,FALSE)),"",VLOOKUP(C18,'VIII S.M.'!AP$7:CV$93,12,FALSE)))</f>
        <v>86</v>
      </c>
      <c r="J18" s="97" t="str">
        <f t="shared" si="1"/>
        <v>18</v>
      </c>
      <c r="K18" s="93">
        <f>IF(AND(C18=""),"",IF(ISNA(VLOOKUP(C18,'VIII S.M.'!AP$7:CV$93,18,FALSE)),"",VLOOKUP(C18,'VIII S.M.'!AP$7:CV$93,18,FALSE)))</f>
        <v>86</v>
      </c>
      <c r="L18" s="97" t="str">
        <f t="shared" si="2"/>
        <v>18</v>
      </c>
      <c r="M18" s="93">
        <f>IF(AND(C18=""),"",IF(ISNA(VLOOKUP(C18,'VIII S.M.'!AP$7:CV$93,24,FALSE)),"",VLOOKUP(C18,'VIII S.M.'!AP$7:CV$93,24,FALSE)))</f>
        <v>86</v>
      </c>
      <c r="N18" s="97" t="str">
        <f t="shared" si="3"/>
        <v>18</v>
      </c>
      <c r="O18" s="93">
        <f>IF(AND(C18=""),"",IF(ISNA(VLOOKUP(C18,'VIII S.M.'!AP$7:CV$93,30,FALSE)),"",VLOOKUP(C18,'VIII S.M.'!AP$7:CV$93,30,FALSE)))</f>
        <v>86</v>
      </c>
      <c r="P18" s="121" t="str">
        <f t="shared" si="4"/>
        <v>18</v>
      </c>
      <c r="Q18" s="109">
        <f>IF(AND(C18=""),"",IF(ISNA(VLOOKUP(C18,'VIII S.M.'!AP$7:CV$93,36,FALSE)),"",VLOOKUP(C18,'VIII S.M.'!AP$7:CV$93,36,FALSE)))</f>
        <v>86</v>
      </c>
      <c r="R18" s="97" t="str">
        <f t="shared" si="5"/>
        <v>18</v>
      </c>
      <c r="S18" s="97">
        <f>IF(AND(C18=""),"",IF(ISNA(VLOOKUP(C18,'VIII S.M.'!AP$7:CV$93,43,FALSE)),"",VLOOKUP(C18,'VIII S.M.'!AP$7:CV$93,43,FALSE)))</f>
        <v>93</v>
      </c>
      <c r="T18" s="109" t="str">
        <f>IF(AND(C18=""),"",IF(ISNA(VLOOKUP(C18,'VIII S.M.'!AP$7:CV$93,44,FALSE)),"",VLOOKUP(C18,'VIII S.M.'!AP$7:CV$93,44,FALSE)))</f>
        <v>A+</v>
      </c>
      <c r="U18" s="97">
        <f>IF(AND(C18=""),"",IF(ISNA(VLOOKUP(C18,'VIII S.M.'!AP$7:CV$93,50,FALSE)),"",VLOOKUP(C18,'VIII S.M.'!AP$7:CV$93,50,FALSE)))</f>
        <v>94</v>
      </c>
      <c r="V18" s="93" t="str">
        <f>IF(AND(C18=""),"",IF(ISNA(VLOOKUP(C18,'VIII S.M.'!AP$7:CV$93,51,FALSE)),"",VLOOKUP(C18,'VIII S.M.'!AP$7:CV$93,51,FALSE)))</f>
        <v>A+</v>
      </c>
      <c r="W18" s="97">
        <f>IF(AND(C18=""),"",IF(ISNA(VLOOKUP(C18,'VIII S.M.'!AP$7:CV$93,57,FALSE)),"",VLOOKUP(C18,'VIII S.M.'!AP$7:CV$93,57,FALSE)))</f>
        <v>91</v>
      </c>
      <c r="X18" s="93" t="str">
        <f>IF(AND(C18=""),"",IF(ISNA(VLOOKUP(C18,'VIII S.M.'!AP$7:CV$93,58,FALSE)),"",VLOOKUP(C18,'VIII S.M.'!AP$7:CV$93,58,FALSE)))</f>
        <v>A+</v>
      </c>
      <c r="AB18" s="1044"/>
      <c r="AC18" s="1045"/>
      <c r="AD18" s="1046"/>
    </row>
    <row r="19" spans="1:30" ht="15" customHeight="1">
      <c r="A19" s="423">
        <v>11</v>
      </c>
      <c r="B19" s="460" t="str">
        <f>IF(AND('8'!C23=""),"",IF(AND('8'!B23=""),"",'8'!C23))</f>
        <v>iwtk</v>
      </c>
      <c r="C19" s="422">
        <f>IF(AND('8'!B23=""),"",IF(AND('8'!B23=""),"",'8'!B23))</f>
        <v>811</v>
      </c>
      <c r="D19" s="395"/>
      <c r="E19" s="449">
        <f>IF(AND('8'!E23=""),"",IF(AND('8'!B23=""),"",'8'!E23))</f>
        <v>37774</v>
      </c>
      <c r="F19" s="422">
        <f>IF(AND(C19=""),"",IF(ISNA(VLOOKUP(C19,Register!A$7:'Register'!AM$350,10,FALSE)),"",VLOOKUP(C19,Register!A$7:'Register'!AM$350,10,FALSE)))</f>
        <v>744</v>
      </c>
      <c r="G19" s="93">
        <f>IF(AND(C19=""),"",IF(ISNA(VLOOKUP(C19,'VIII S.M.'!AP$7:CV$93,6,FALSE)),"",VLOOKUP(C19,'VIII S.M.'!AP$7:CV$94,6,FALSE)))</f>
        <v>42</v>
      </c>
      <c r="H19" s="422" t="str">
        <f t="shared" si="0"/>
        <v>9</v>
      </c>
      <c r="I19" s="93">
        <f>IF(AND(C19=""),"",IF(ISNA(VLOOKUP(C19,'VIII S.M.'!AP$7:CV$93,12,FALSE)),"",VLOOKUP(C19,'VIII S.M.'!AP$7:CV$93,12,FALSE)))</f>
        <v>42</v>
      </c>
      <c r="J19" s="97" t="str">
        <f t="shared" si="1"/>
        <v>9</v>
      </c>
      <c r="K19" s="93">
        <f>IF(AND(C19=""),"",IF(ISNA(VLOOKUP(C19,'VIII S.M.'!AP$7:CV$93,18,FALSE)),"",VLOOKUP(C19,'VIII S.M.'!AP$7:CV$93,18,FALSE)))</f>
        <v>42</v>
      </c>
      <c r="L19" s="97" t="str">
        <f t="shared" si="2"/>
        <v>9</v>
      </c>
      <c r="M19" s="93">
        <f>IF(AND(C19=""),"",IF(ISNA(VLOOKUP(C19,'VIII S.M.'!AP$7:CV$93,24,FALSE)),"",VLOOKUP(C19,'VIII S.M.'!AP$7:CV$93,24,FALSE)))</f>
        <v>42</v>
      </c>
      <c r="N19" s="97" t="str">
        <f t="shared" si="3"/>
        <v>9</v>
      </c>
      <c r="O19" s="93">
        <f>IF(AND(C19=""),"",IF(ISNA(VLOOKUP(C19,'VIII S.M.'!AP$7:CV$93,30,FALSE)),"",VLOOKUP(C19,'VIII S.M.'!AP$7:CV$93,30,FALSE)))</f>
        <v>42</v>
      </c>
      <c r="P19" s="121" t="str">
        <f t="shared" si="4"/>
        <v>9</v>
      </c>
      <c r="Q19" s="109">
        <f>IF(AND(C19=""),"",IF(ISNA(VLOOKUP(C19,'VIII S.M.'!AP$7:CV$93,36,FALSE)),"",VLOOKUP(C19,'VIII S.M.'!AP$7:CV$93,36,FALSE)))</f>
        <v>42</v>
      </c>
      <c r="R19" s="97" t="str">
        <f t="shared" si="5"/>
        <v>9</v>
      </c>
      <c r="S19" s="97">
        <f>IF(AND(C19=""),"",IF(ISNA(VLOOKUP(C19,'VIII S.M.'!AP$7:CV$93,43,FALSE)),"",VLOOKUP(C19,'VIII S.M.'!AP$7:CV$93,43,FALSE)))</f>
        <v>87</v>
      </c>
      <c r="T19" s="109" t="str">
        <f>IF(AND(C19=""),"",IF(ISNA(VLOOKUP(C19,'VIII S.M.'!AP$7:CV$93,44,FALSE)),"",VLOOKUP(C19,'VIII S.M.'!AP$7:CV$93,44,FALSE)))</f>
        <v>A</v>
      </c>
      <c r="U19" s="97">
        <f>IF(AND(C19=""),"",IF(ISNA(VLOOKUP(C19,'VIII S.M.'!AP$7:CV$93,50,FALSE)),"",VLOOKUP(C19,'VIII S.M.'!AP$7:CV$93,50,FALSE)))</f>
        <v>84</v>
      </c>
      <c r="V19" s="93" t="str">
        <f>IF(AND(C19=""),"",IF(ISNA(VLOOKUP(C19,'VIII S.M.'!AP$7:CV$93,51,FALSE)),"",VLOOKUP(C19,'VIII S.M.'!AP$7:CV$93,51,FALSE)))</f>
        <v>A</v>
      </c>
      <c r="W19" s="97">
        <f>IF(AND(C19=""),"",IF(ISNA(VLOOKUP(C19,'VIII S.M.'!AP$7:CV$93,57,FALSE)),"",VLOOKUP(C19,'VIII S.M.'!AP$7:CV$93,57,FALSE)))</f>
        <v>91</v>
      </c>
      <c r="X19" s="93" t="str">
        <f>IF(AND(C19=""),"",IF(ISNA(VLOOKUP(C19,'VIII S.M.'!AP$7:CV$93,58,FALSE)),"",VLOOKUP(C19,'VIII S.M.'!AP$7:CV$93,58,FALSE)))</f>
        <v>A+</v>
      </c>
      <c r="AB19" s="1044"/>
      <c r="AC19" s="1045"/>
      <c r="AD19" s="1046"/>
    </row>
    <row r="20" spans="1:30" ht="15" customHeight="1">
      <c r="A20" s="423">
        <v>12</v>
      </c>
      <c r="B20" s="460" t="str">
        <f>IF(AND('8'!C24=""),"",IF(AND('8'!B24=""),"",'8'!C24))</f>
        <v>js[kk nsoh</v>
      </c>
      <c r="C20" s="422">
        <f>IF(AND('8'!B24=""),"",IF(AND('8'!B24=""),"",'8'!B24))</f>
        <v>812</v>
      </c>
      <c r="D20" s="395"/>
      <c r="E20" s="449">
        <f>IF(AND('8'!E24=""),"",IF(AND('8'!B24=""),"",'8'!E24))</f>
        <v>37746</v>
      </c>
      <c r="F20" s="422">
        <f>IF(AND(C20=""),"",IF(ISNA(VLOOKUP(C20,Register!A$7:'Register'!AM$350,10,FALSE)),"",VLOOKUP(C20,Register!A$7:'Register'!AM$350,10,FALSE)))</f>
        <v>824</v>
      </c>
      <c r="G20" s="93">
        <f>IF(AND(C20=""),"",IF(ISNA(VLOOKUP(C20,'VIII S.M.'!AP$7:CV$93,6,FALSE)),"",VLOOKUP(C20,'VIII S.M.'!AP$7:CV$94,6,FALSE)))</f>
        <v>79</v>
      </c>
      <c r="H20" s="422" t="str">
        <f t="shared" si="0"/>
        <v>16</v>
      </c>
      <c r="I20" s="93">
        <f>IF(AND(C20=""),"",IF(ISNA(VLOOKUP(C20,'VIII S.M.'!AP$7:CV$93,12,FALSE)),"",VLOOKUP(C20,'VIII S.M.'!AP$7:CV$93,12,FALSE)))</f>
        <v>79</v>
      </c>
      <c r="J20" s="97" t="str">
        <f t="shared" si="1"/>
        <v>16</v>
      </c>
      <c r="K20" s="93">
        <f>IF(AND(C20=""),"",IF(ISNA(VLOOKUP(C20,'VIII S.M.'!AP$7:CV$93,18,FALSE)),"",VLOOKUP(C20,'VIII S.M.'!AP$7:CV$93,18,FALSE)))</f>
        <v>79</v>
      </c>
      <c r="L20" s="97" t="str">
        <f t="shared" si="2"/>
        <v>16</v>
      </c>
      <c r="M20" s="93">
        <f>IF(AND(C20=""),"",IF(ISNA(VLOOKUP(C20,'VIII S.M.'!AP$7:CV$93,24,FALSE)),"",VLOOKUP(C20,'VIII S.M.'!AP$7:CV$93,24,FALSE)))</f>
        <v>79</v>
      </c>
      <c r="N20" s="97" t="str">
        <f t="shared" si="3"/>
        <v>16</v>
      </c>
      <c r="O20" s="93">
        <f>IF(AND(C20=""),"",IF(ISNA(VLOOKUP(C20,'VIII S.M.'!AP$7:CV$93,30,FALSE)),"",VLOOKUP(C20,'VIII S.M.'!AP$7:CV$93,30,FALSE)))</f>
        <v>79</v>
      </c>
      <c r="P20" s="121" t="str">
        <f t="shared" si="4"/>
        <v>16</v>
      </c>
      <c r="Q20" s="109">
        <f>IF(AND(C20=""),"",IF(ISNA(VLOOKUP(C20,'VIII S.M.'!AP$7:CV$93,36,FALSE)),"",VLOOKUP(C20,'VIII S.M.'!AP$7:CV$93,36,FALSE)))</f>
        <v>79</v>
      </c>
      <c r="R20" s="97" t="str">
        <f t="shared" si="5"/>
        <v>16</v>
      </c>
      <c r="S20" s="97">
        <f>IF(AND(C20=""),"",IF(ISNA(VLOOKUP(C20,'VIII S.M.'!AP$7:CV$93,43,FALSE)),"",VLOOKUP(C20,'VIII S.M.'!AP$7:CV$93,43,FALSE)))</f>
        <v>89</v>
      </c>
      <c r="T20" s="109" t="str">
        <f>IF(AND(C20=""),"",IF(ISNA(VLOOKUP(C20,'VIII S.M.'!AP$7:CV$93,44,FALSE)),"",VLOOKUP(C20,'VIII S.M.'!AP$7:CV$93,44,FALSE)))</f>
        <v>A</v>
      </c>
      <c r="U20" s="97">
        <f>IF(AND(C20=""),"",IF(ISNA(VLOOKUP(C20,'VIII S.M.'!AP$7:CV$93,50,FALSE)),"",VLOOKUP(C20,'VIII S.M.'!AP$7:CV$93,50,FALSE)))</f>
        <v>89</v>
      </c>
      <c r="V20" s="93" t="str">
        <f>IF(AND(C20=""),"",IF(ISNA(VLOOKUP(C20,'VIII S.M.'!AP$7:CV$93,51,FALSE)),"",VLOOKUP(C20,'VIII S.M.'!AP$7:CV$93,51,FALSE)))</f>
        <v>A</v>
      </c>
      <c r="W20" s="97">
        <f>IF(AND(C20=""),"",IF(ISNA(VLOOKUP(C20,'VIII S.M.'!AP$7:CV$93,57,FALSE)),"",VLOOKUP(C20,'VIII S.M.'!AP$7:CV$93,57,FALSE)))</f>
        <v>90</v>
      </c>
      <c r="X20" s="93" t="str">
        <f>IF(AND(C20=""),"",IF(ISNA(VLOOKUP(C20,'VIII S.M.'!AP$7:CV$93,58,FALSE)),"",VLOOKUP(C20,'VIII S.M.'!AP$7:CV$93,58,FALSE)))</f>
        <v>A</v>
      </c>
      <c r="AB20" s="1044"/>
      <c r="AC20" s="1045"/>
      <c r="AD20" s="1046"/>
    </row>
    <row r="21" spans="1:30" ht="15" customHeight="1">
      <c r="A21" s="423">
        <v>13</v>
      </c>
      <c r="B21" s="460" t="str">
        <f>IF(AND('8'!C25=""),"",IF(AND('8'!B25=""),"",'8'!C25))</f>
        <v>lqfurk</v>
      </c>
      <c r="C21" s="422">
        <f>IF(AND('8'!B25=""),"",IF(AND('8'!B25=""),"",'8'!B25))</f>
        <v>813</v>
      </c>
      <c r="D21" s="395"/>
      <c r="E21" s="449">
        <f>IF(AND('8'!E25=""),"",IF(AND('8'!B25=""),"",'8'!E25))</f>
        <v>37657</v>
      </c>
      <c r="F21" s="422">
        <f>IF(AND(C21=""),"",IF(ISNA(VLOOKUP(C21,Register!A$7:'Register'!AM$350,10,FALSE)),"",VLOOKUP(C21,Register!A$7:'Register'!AM$350,10,FALSE)))</f>
        <v>725</v>
      </c>
      <c r="G21" s="93">
        <f>IF(AND(C21=""),"",IF(ISNA(VLOOKUP(C21,'VIII S.M.'!AP$7:CV$93,6,FALSE)),"",VLOOKUP(C21,'VIII S.M.'!AP$7:CV$94,6,FALSE)))</f>
        <v>75</v>
      </c>
      <c r="H21" s="422" t="str">
        <f t="shared" si="0"/>
        <v>15</v>
      </c>
      <c r="I21" s="93">
        <f>IF(AND(C21=""),"",IF(ISNA(VLOOKUP(C21,'VIII S.M.'!AP$7:CV$93,12,FALSE)),"",VLOOKUP(C21,'VIII S.M.'!AP$7:CV$93,12,FALSE)))</f>
        <v>75</v>
      </c>
      <c r="J21" s="97" t="str">
        <f t="shared" si="1"/>
        <v>15</v>
      </c>
      <c r="K21" s="93">
        <f>IF(AND(C21=""),"",IF(ISNA(VLOOKUP(C21,'VIII S.M.'!AP$7:CV$93,18,FALSE)),"",VLOOKUP(C21,'VIII S.M.'!AP$7:CV$93,18,FALSE)))</f>
        <v>75</v>
      </c>
      <c r="L21" s="97" t="str">
        <f t="shared" si="2"/>
        <v>15</v>
      </c>
      <c r="M21" s="93">
        <f>IF(AND(C21=""),"",IF(ISNA(VLOOKUP(C21,'VIII S.M.'!AP$7:CV$93,24,FALSE)),"",VLOOKUP(C21,'VIII S.M.'!AP$7:CV$93,24,FALSE)))</f>
        <v>75</v>
      </c>
      <c r="N21" s="97" t="str">
        <f t="shared" si="3"/>
        <v>15</v>
      </c>
      <c r="O21" s="93">
        <f>IF(AND(C21=""),"",IF(ISNA(VLOOKUP(C21,'VIII S.M.'!AP$7:CV$93,30,FALSE)),"",VLOOKUP(C21,'VIII S.M.'!AP$7:CV$93,30,FALSE)))</f>
        <v>75</v>
      </c>
      <c r="P21" s="121" t="str">
        <f t="shared" si="4"/>
        <v>15</v>
      </c>
      <c r="Q21" s="109">
        <f>IF(AND(C21=""),"",IF(ISNA(VLOOKUP(C21,'VIII S.M.'!AP$7:CV$93,36,FALSE)),"",VLOOKUP(C21,'VIII S.M.'!AP$7:CV$93,36,FALSE)))</f>
        <v>75</v>
      </c>
      <c r="R21" s="97" t="str">
        <f t="shared" si="5"/>
        <v>15</v>
      </c>
      <c r="S21" s="97">
        <f>IF(AND(C21=""),"",IF(ISNA(VLOOKUP(C21,'VIII S.M.'!AP$7:CV$93,43,FALSE)),"",VLOOKUP(C21,'VIII S.M.'!AP$7:CV$93,43,FALSE)))</f>
        <v>89</v>
      </c>
      <c r="T21" s="109" t="str">
        <f>IF(AND(C21=""),"",IF(ISNA(VLOOKUP(C21,'VIII S.M.'!AP$7:CV$93,44,FALSE)),"",VLOOKUP(C21,'VIII S.M.'!AP$7:CV$93,44,FALSE)))</f>
        <v>A</v>
      </c>
      <c r="U21" s="97">
        <f>IF(AND(C21=""),"",IF(ISNA(VLOOKUP(C21,'VIII S.M.'!AP$7:CV$93,50,FALSE)),"",VLOOKUP(C21,'VIII S.M.'!AP$7:CV$93,50,FALSE)))</f>
        <v>88</v>
      </c>
      <c r="V21" s="93" t="str">
        <f>IF(AND(C21=""),"",IF(ISNA(VLOOKUP(C21,'VIII S.M.'!AP$7:CV$93,51,FALSE)),"",VLOOKUP(C21,'VIII S.M.'!AP$7:CV$93,51,FALSE)))</f>
        <v>A</v>
      </c>
      <c r="W21" s="97">
        <f>IF(AND(C21=""),"",IF(ISNA(VLOOKUP(C21,'VIII S.M.'!AP$7:CV$93,57,FALSE)),"",VLOOKUP(C21,'VIII S.M.'!AP$7:CV$93,57,FALSE)))</f>
        <v>87</v>
      </c>
      <c r="X21" s="93" t="str">
        <f>IF(AND(C21=""),"",IF(ISNA(VLOOKUP(C21,'VIII S.M.'!AP$7:CV$93,58,FALSE)),"",VLOOKUP(C21,'VIII S.M.'!AP$7:CV$93,58,FALSE)))</f>
        <v>A</v>
      </c>
      <c r="AB21" s="1044"/>
      <c r="AC21" s="1045"/>
      <c r="AD21" s="1046"/>
    </row>
    <row r="22" spans="1:30" ht="15" customHeight="1">
      <c r="A22" s="423">
        <v>14</v>
      </c>
      <c r="B22" s="460" t="str">
        <f>IF(AND('8'!C26=""),"",IF(AND('8'!B26=""),"",'8'!C26))</f>
        <v>foØejkt</v>
      </c>
      <c r="C22" s="422">
        <f>IF(AND('8'!B26=""),"",IF(AND('8'!B26=""),"",'8'!B26))</f>
        <v>814</v>
      </c>
      <c r="D22" s="395"/>
      <c r="E22" s="449">
        <f>IF(AND('8'!E26=""),"",IF(AND('8'!B26=""),"",'8'!E26))</f>
        <v>37851</v>
      </c>
      <c r="F22" s="422">
        <f>IF(AND(C22=""),"",IF(ISNA(VLOOKUP(C22,Register!A$7:'Register'!AM$350,10,FALSE)),"",VLOOKUP(C22,Register!A$7:'Register'!AM$350,10,FALSE)))</f>
        <v>734</v>
      </c>
      <c r="G22" s="93">
        <f>IF(AND(C22=""),"",IF(ISNA(VLOOKUP(C22,'VIII S.M.'!AP$7:CV$93,6,FALSE)),"",VLOOKUP(C22,'VIII S.M.'!AP$7:CV$94,6,FALSE)))</f>
        <v>39</v>
      </c>
      <c r="H22" s="422" t="str">
        <f t="shared" si="0"/>
        <v>8</v>
      </c>
      <c r="I22" s="93">
        <f>IF(AND(C22=""),"",IF(ISNA(VLOOKUP(C22,'VIII S.M.'!AP$7:CV$93,12,FALSE)),"",VLOOKUP(C22,'VIII S.M.'!AP$7:CV$93,12,FALSE)))</f>
        <v>39</v>
      </c>
      <c r="J22" s="97" t="str">
        <f t="shared" si="1"/>
        <v>8</v>
      </c>
      <c r="K22" s="93">
        <f>IF(AND(C22=""),"",IF(ISNA(VLOOKUP(C22,'VIII S.M.'!AP$7:CV$93,18,FALSE)),"",VLOOKUP(C22,'VIII S.M.'!AP$7:CV$93,18,FALSE)))</f>
        <v>39</v>
      </c>
      <c r="L22" s="97" t="str">
        <f t="shared" si="2"/>
        <v>8</v>
      </c>
      <c r="M22" s="93">
        <f>IF(AND(C22=""),"",IF(ISNA(VLOOKUP(C22,'VIII S.M.'!AP$7:CV$93,24,FALSE)),"",VLOOKUP(C22,'VIII S.M.'!AP$7:CV$93,24,FALSE)))</f>
        <v>39</v>
      </c>
      <c r="N22" s="97" t="str">
        <f t="shared" si="3"/>
        <v>8</v>
      </c>
      <c r="O22" s="93">
        <f>IF(AND(C22=""),"",IF(ISNA(VLOOKUP(C22,'VIII S.M.'!AP$7:CV$93,30,FALSE)),"",VLOOKUP(C22,'VIII S.M.'!AP$7:CV$93,30,FALSE)))</f>
        <v>39</v>
      </c>
      <c r="P22" s="121" t="str">
        <f t="shared" si="4"/>
        <v>8</v>
      </c>
      <c r="Q22" s="109">
        <f>IF(AND(C22=""),"",IF(ISNA(VLOOKUP(C22,'VIII S.M.'!AP$7:CV$93,36,FALSE)),"",VLOOKUP(C22,'VIII S.M.'!AP$7:CV$93,36,FALSE)))</f>
        <v>39</v>
      </c>
      <c r="R22" s="97" t="str">
        <f t="shared" si="5"/>
        <v>8</v>
      </c>
      <c r="S22" s="97">
        <f>IF(AND(C22=""),"",IF(ISNA(VLOOKUP(C22,'VIII S.M.'!AP$7:CV$93,43,FALSE)),"",VLOOKUP(C22,'VIII S.M.'!AP$7:CV$93,43,FALSE)))</f>
        <v>87</v>
      </c>
      <c r="T22" s="109" t="str">
        <f>IF(AND(C22=""),"",IF(ISNA(VLOOKUP(C22,'VIII S.M.'!AP$7:CV$93,44,FALSE)),"",VLOOKUP(C22,'VIII S.M.'!AP$7:CV$93,44,FALSE)))</f>
        <v>A</v>
      </c>
      <c r="U22" s="97">
        <f>IF(AND(C22=""),"",IF(ISNA(VLOOKUP(C22,'VIII S.M.'!AP$7:CV$93,50,FALSE)),"",VLOOKUP(C22,'VIII S.M.'!AP$7:CV$93,50,FALSE)))</f>
        <v>85</v>
      </c>
      <c r="V22" s="93" t="str">
        <f>IF(AND(C22=""),"",IF(ISNA(VLOOKUP(C22,'VIII S.M.'!AP$7:CV$93,51,FALSE)),"",VLOOKUP(C22,'VIII S.M.'!AP$7:CV$93,51,FALSE)))</f>
        <v>A</v>
      </c>
      <c r="W22" s="97">
        <f>IF(AND(C22=""),"",IF(ISNA(VLOOKUP(C22,'VIII S.M.'!AP$7:CV$93,57,FALSE)),"",VLOOKUP(C22,'VIII S.M.'!AP$7:CV$93,57,FALSE)))</f>
        <v>88</v>
      </c>
      <c r="X22" s="93" t="str">
        <f>IF(AND(C22=""),"",IF(ISNA(VLOOKUP(C22,'VIII S.M.'!AP$7:CV$93,58,FALSE)),"",VLOOKUP(C22,'VIII S.M.'!AP$7:CV$93,58,FALSE)))</f>
        <v>A</v>
      </c>
      <c r="AB22" s="1044"/>
      <c r="AC22" s="1045"/>
      <c r="AD22" s="1046"/>
    </row>
    <row r="23" spans="1:30" ht="15" customHeight="1">
      <c r="A23" s="423">
        <v>15</v>
      </c>
      <c r="B23" s="460" t="str">
        <f>IF(AND('8'!C27=""),"",IF(AND('8'!B27=""),"",'8'!C27))</f>
        <v/>
      </c>
      <c r="C23" s="422">
        <f>IF(AND('8'!B27=""),"",IF(AND('8'!B27=""),"",'8'!B27))</f>
        <v>815</v>
      </c>
      <c r="D23" s="395"/>
      <c r="E23" s="449" t="str">
        <f>IF(AND('8'!E27=""),"",IF(AND('8'!B27=""),"",'8'!E27))</f>
        <v/>
      </c>
      <c r="F23" s="422" t="str">
        <f>IF(AND(C23=""),"",IF(ISNA(VLOOKUP(C23,Register!A$7:'Register'!AM$350,10,FALSE)),"",VLOOKUP(C23,Register!A$7:'Register'!AM$350,10,FALSE)))</f>
        <v/>
      </c>
      <c r="G23" s="93">
        <f>IF(AND(C23=""),"",IF(ISNA(VLOOKUP(C23,'VIII S.M.'!AP$7:CV$93,6,FALSE)),"",VLOOKUP(C23,'VIII S.M.'!AP$7:CV$94,6,FALSE)))</f>
        <v>93</v>
      </c>
      <c r="H23" s="422" t="str">
        <f t="shared" si="0"/>
        <v/>
      </c>
      <c r="I23" s="93">
        <f>IF(AND(C23=""),"",IF(ISNA(VLOOKUP(C23,'VIII S.M.'!AP$7:CV$93,12,FALSE)),"",VLOOKUP(C23,'VIII S.M.'!AP$7:CV$93,12,FALSE)))</f>
        <v>93</v>
      </c>
      <c r="J23" s="97" t="str">
        <f t="shared" si="1"/>
        <v/>
      </c>
      <c r="K23" s="93">
        <f>IF(AND(C23=""),"",IF(ISNA(VLOOKUP(C23,'VIII S.M.'!AP$7:CV$93,18,FALSE)),"",VLOOKUP(C23,'VIII S.M.'!AP$7:CV$93,18,FALSE)))</f>
        <v>93</v>
      </c>
      <c r="L23" s="97" t="str">
        <f t="shared" si="2"/>
        <v/>
      </c>
      <c r="M23" s="93">
        <f>IF(AND(C23=""),"",IF(ISNA(VLOOKUP(C23,'VIII S.M.'!AP$7:CV$93,24,FALSE)),"",VLOOKUP(C23,'VIII S.M.'!AP$7:CV$93,24,FALSE)))</f>
        <v>93</v>
      </c>
      <c r="N23" s="97" t="str">
        <f t="shared" si="3"/>
        <v/>
      </c>
      <c r="O23" s="93">
        <f>IF(AND(C23=""),"",IF(ISNA(VLOOKUP(C23,'VIII S.M.'!AP$7:CV$93,30,FALSE)),"",VLOOKUP(C23,'VIII S.M.'!AP$7:CV$93,30,FALSE)))</f>
        <v>93</v>
      </c>
      <c r="P23" s="121" t="str">
        <f t="shared" si="4"/>
        <v/>
      </c>
      <c r="Q23" s="109">
        <f>IF(AND(C23=""),"",IF(ISNA(VLOOKUP(C23,'VIII S.M.'!AP$7:CV$93,36,FALSE)),"",VLOOKUP(C23,'VIII S.M.'!AP$7:CV$93,36,FALSE)))</f>
        <v>93</v>
      </c>
      <c r="R23" s="97" t="str">
        <f t="shared" si="5"/>
        <v/>
      </c>
      <c r="S23" s="97">
        <f>IF(AND(C23=""),"",IF(ISNA(VLOOKUP(C23,'VIII S.M.'!AP$7:CV$93,43,FALSE)),"",VLOOKUP(C23,'VIII S.M.'!AP$7:CV$93,43,FALSE)))</f>
        <v>95</v>
      </c>
      <c r="T23" s="109" t="str">
        <f>IF(AND(C23=""),"",IF(ISNA(VLOOKUP(C23,'VIII S.M.'!AP$7:CV$93,44,FALSE)),"",VLOOKUP(C23,'VIII S.M.'!AP$7:CV$93,44,FALSE)))</f>
        <v>A+</v>
      </c>
      <c r="U23" s="97">
        <f>IF(AND(C23=""),"",IF(ISNA(VLOOKUP(C23,'VIII S.M.'!AP$7:CV$93,50,FALSE)),"",VLOOKUP(C23,'VIII S.M.'!AP$7:CV$93,50,FALSE)))</f>
        <v>95</v>
      </c>
      <c r="V23" s="93" t="str">
        <f>IF(AND(C23=""),"",IF(ISNA(VLOOKUP(C23,'VIII S.M.'!AP$7:CV$93,51,FALSE)),"",VLOOKUP(C23,'VIII S.M.'!AP$7:CV$93,51,FALSE)))</f>
        <v>A+</v>
      </c>
      <c r="W23" s="97">
        <f>IF(AND(C23=""),"",IF(ISNA(VLOOKUP(C23,'VIII S.M.'!AP$7:CV$93,57,FALSE)),"",VLOOKUP(C23,'VIII S.M.'!AP$7:CV$93,57,FALSE)))</f>
        <v>94</v>
      </c>
      <c r="X23" s="93" t="str">
        <f>IF(AND(C23=""),"",IF(ISNA(VLOOKUP(C23,'VIII S.M.'!AP$7:CV$93,58,FALSE)),"",VLOOKUP(C23,'VIII S.M.'!AP$7:CV$93,58,FALSE)))</f>
        <v>A+</v>
      </c>
      <c r="AB23" s="1044"/>
      <c r="AC23" s="1045"/>
      <c r="AD23" s="1046"/>
    </row>
    <row r="24" spans="1:30" ht="15" customHeight="1">
      <c r="A24" s="423">
        <v>16</v>
      </c>
      <c r="B24" s="460" t="str">
        <f>IF(AND('8'!C28=""),"",IF(AND('8'!B28=""),"",'8'!C28))</f>
        <v/>
      </c>
      <c r="C24" s="422" t="str">
        <f>IF(AND('8'!B28=""),"",IF(AND('8'!B28=""),"",'8'!B28))</f>
        <v/>
      </c>
      <c r="D24" s="395"/>
      <c r="E24" s="449" t="str">
        <f>IF(AND('8'!E28=""),"",IF(AND('8'!B28=""),"",'8'!E28))</f>
        <v/>
      </c>
      <c r="F24" s="422" t="str">
        <f>IF(AND(C24=""),"",IF(ISNA(VLOOKUP(C24,Register!A$7:'Register'!AM$350,10,FALSE)),"",VLOOKUP(C24,Register!A$7:'Register'!AM$350,10,FALSE)))</f>
        <v/>
      </c>
      <c r="G24" s="93" t="str">
        <f>IF(AND(C24=""),"",IF(ISNA(VLOOKUP(C24,'VIII S.M.'!AP$7:CV$93,6,FALSE)),"",VLOOKUP(C24,'VIII S.M.'!AP$7:CV$94,6,FALSE)))</f>
        <v/>
      </c>
      <c r="H24" s="422" t="str">
        <f t="shared" si="0"/>
        <v/>
      </c>
      <c r="I24" s="93" t="str">
        <f>IF(AND(C24=""),"",IF(ISNA(VLOOKUP(C24,'VIII S.M.'!AP$7:CV$93,12,FALSE)),"",VLOOKUP(C24,'VIII S.M.'!AP$7:CV$93,12,FALSE)))</f>
        <v/>
      </c>
      <c r="J24" s="97" t="str">
        <f t="shared" si="1"/>
        <v/>
      </c>
      <c r="K24" s="93" t="str">
        <f>IF(AND(C24=""),"",IF(ISNA(VLOOKUP(C24,'VIII S.M.'!AP$7:CV$93,18,FALSE)),"",VLOOKUP(C24,'VIII S.M.'!AP$7:CV$93,18,FALSE)))</f>
        <v/>
      </c>
      <c r="L24" s="97" t="str">
        <f t="shared" si="2"/>
        <v/>
      </c>
      <c r="M24" s="93" t="str">
        <f>IF(AND(C24=""),"",IF(ISNA(VLOOKUP(C24,'VIII S.M.'!AP$7:CV$93,24,FALSE)),"",VLOOKUP(C24,'VIII S.M.'!AP$7:CV$93,24,FALSE)))</f>
        <v/>
      </c>
      <c r="N24" s="97" t="str">
        <f t="shared" si="3"/>
        <v/>
      </c>
      <c r="O24" s="93" t="str">
        <f>IF(AND(C24=""),"",IF(ISNA(VLOOKUP(C24,'VIII S.M.'!AP$7:CV$93,30,FALSE)),"",VLOOKUP(C24,'VIII S.M.'!AP$7:CV$93,30,FALSE)))</f>
        <v/>
      </c>
      <c r="P24" s="121" t="str">
        <f t="shared" si="4"/>
        <v/>
      </c>
      <c r="Q24" s="109" t="str">
        <f>IF(AND(C24=""),"",IF(ISNA(VLOOKUP(C24,'VIII S.M.'!AP$7:CV$93,36,FALSE)),"",VLOOKUP(C24,'VIII S.M.'!AP$7:CV$93,36,FALSE)))</f>
        <v/>
      </c>
      <c r="R24" s="97" t="str">
        <f t="shared" si="5"/>
        <v/>
      </c>
      <c r="S24" s="97" t="str">
        <f>IF(AND(C24=""),"",IF(ISNA(VLOOKUP(C24,'VIII S.M.'!AP$7:CV$93,43,FALSE)),"",VLOOKUP(C24,'VIII S.M.'!AP$7:CV$93,43,FALSE)))</f>
        <v/>
      </c>
      <c r="T24" s="109" t="str">
        <f>IF(AND(C24=""),"",IF(ISNA(VLOOKUP(C24,'VIII S.M.'!AP$7:CV$93,44,FALSE)),"",VLOOKUP(C24,'VIII S.M.'!AP$7:CV$93,44,FALSE)))</f>
        <v/>
      </c>
      <c r="U24" s="97" t="str">
        <f>IF(AND(C24=""),"",IF(ISNA(VLOOKUP(C24,'VIII S.M.'!AP$7:CV$93,50,FALSE)),"",VLOOKUP(C24,'VIII S.M.'!AP$7:CV$93,50,FALSE)))</f>
        <v/>
      </c>
      <c r="V24" s="93" t="str">
        <f>IF(AND(C24=""),"",IF(ISNA(VLOOKUP(C24,'VIII S.M.'!AP$7:CV$93,51,FALSE)),"",VLOOKUP(C24,'VIII S.M.'!AP$7:CV$93,51,FALSE)))</f>
        <v/>
      </c>
      <c r="W24" s="97" t="str">
        <f>IF(AND(C24=""),"",IF(ISNA(VLOOKUP(C24,'VIII S.M.'!AP$7:CV$93,57,FALSE)),"",VLOOKUP(C24,'VIII S.M.'!AP$7:CV$93,57,FALSE)))</f>
        <v/>
      </c>
      <c r="X24" s="93" t="str">
        <f>IF(AND(C24=""),"",IF(ISNA(VLOOKUP(C24,'VIII S.M.'!AP$7:CV$93,58,FALSE)),"",VLOOKUP(C24,'VIII S.M.'!AP$7:CV$93,58,FALSE)))</f>
        <v/>
      </c>
      <c r="AB24" s="1044"/>
      <c r="AC24" s="1045"/>
      <c r="AD24" s="1046"/>
    </row>
    <row r="25" spans="1:30" ht="15" customHeight="1">
      <c r="A25" s="423">
        <v>17</v>
      </c>
      <c r="B25" s="460" t="str">
        <f>IF(AND('8'!C29=""),"",IF(AND('8'!B29=""),"",'8'!C29))</f>
        <v/>
      </c>
      <c r="C25" s="422" t="str">
        <f>IF(AND('8'!B29=""),"",IF(AND('8'!B29=""),"",'8'!B29))</f>
        <v/>
      </c>
      <c r="D25" s="395"/>
      <c r="E25" s="449" t="str">
        <f>IF(AND('8'!E29=""),"",IF(AND('8'!B29=""),"",'8'!E29))</f>
        <v/>
      </c>
      <c r="F25" s="422" t="str">
        <f>IF(AND(C25=""),"",IF(ISNA(VLOOKUP(C25,Register!A$7:'Register'!AM$350,10,FALSE)),"",VLOOKUP(C25,Register!A$7:'Register'!AM$350,10,FALSE)))</f>
        <v/>
      </c>
      <c r="G25" s="93" t="str">
        <f>IF(AND(C25=""),"",IF(ISNA(VLOOKUP(C25,'VIII S.M.'!AP$7:CV$93,6,FALSE)),"",VLOOKUP(C25,'VIII S.M.'!AP$7:CV$94,6,FALSE)))</f>
        <v/>
      </c>
      <c r="H25" s="422" t="str">
        <f t="shared" si="0"/>
        <v/>
      </c>
      <c r="I25" s="93" t="str">
        <f>IF(AND(C25=""),"",IF(ISNA(VLOOKUP(C25,'VIII S.M.'!AP$7:CV$93,12,FALSE)),"",VLOOKUP(C25,'VIII S.M.'!AP$7:CV$93,12,FALSE)))</f>
        <v/>
      </c>
      <c r="J25" s="97" t="str">
        <f t="shared" si="1"/>
        <v/>
      </c>
      <c r="K25" s="93" t="str">
        <f>IF(AND(C25=""),"",IF(ISNA(VLOOKUP(C25,'VIII S.M.'!AP$7:CV$93,18,FALSE)),"",VLOOKUP(C25,'VIII S.M.'!AP$7:CV$93,18,FALSE)))</f>
        <v/>
      </c>
      <c r="L25" s="97" t="str">
        <f t="shared" si="2"/>
        <v/>
      </c>
      <c r="M25" s="93" t="str">
        <f>IF(AND(C25=""),"",IF(ISNA(VLOOKUP(C25,'VIII S.M.'!AP$7:CV$93,24,FALSE)),"",VLOOKUP(C25,'VIII S.M.'!AP$7:CV$93,24,FALSE)))</f>
        <v/>
      </c>
      <c r="N25" s="97" t="str">
        <f t="shared" si="3"/>
        <v/>
      </c>
      <c r="O25" s="93" t="str">
        <f>IF(AND(C25=""),"",IF(ISNA(VLOOKUP(C25,'VIII S.M.'!AP$7:CV$93,30,FALSE)),"",VLOOKUP(C25,'VIII S.M.'!AP$7:CV$93,30,FALSE)))</f>
        <v/>
      </c>
      <c r="P25" s="121" t="str">
        <f t="shared" si="4"/>
        <v/>
      </c>
      <c r="Q25" s="109" t="str">
        <f>IF(AND(C25=""),"",IF(ISNA(VLOOKUP(C25,'VIII S.M.'!AP$7:CV$93,36,FALSE)),"",VLOOKUP(C25,'VIII S.M.'!AP$7:CV$93,36,FALSE)))</f>
        <v/>
      </c>
      <c r="R25" s="97" t="str">
        <f t="shared" si="5"/>
        <v/>
      </c>
      <c r="S25" s="97" t="str">
        <f>IF(AND(C25=""),"",IF(ISNA(VLOOKUP(C25,'VIII S.M.'!AP$7:CV$93,43,FALSE)),"",VLOOKUP(C25,'VIII S.M.'!AP$7:CV$93,43,FALSE)))</f>
        <v/>
      </c>
      <c r="T25" s="109" t="str">
        <f>IF(AND(C25=""),"",IF(ISNA(VLOOKUP(C25,'VIII S.M.'!AP$7:CV$93,44,FALSE)),"",VLOOKUP(C25,'VIII S.M.'!AP$7:CV$93,44,FALSE)))</f>
        <v/>
      </c>
      <c r="U25" s="97" t="str">
        <f>IF(AND(C25=""),"",IF(ISNA(VLOOKUP(C25,'VIII S.M.'!AP$7:CV$93,50,FALSE)),"",VLOOKUP(C25,'VIII S.M.'!AP$7:CV$93,50,FALSE)))</f>
        <v/>
      </c>
      <c r="V25" s="93" t="str">
        <f>IF(AND(C25=""),"",IF(ISNA(VLOOKUP(C25,'VIII S.M.'!AP$7:CV$93,51,FALSE)),"",VLOOKUP(C25,'VIII S.M.'!AP$7:CV$93,51,FALSE)))</f>
        <v/>
      </c>
      <c r="W25" s="97" t="str">
        <f>IF(AND(C25=""),"",IF(ISNA(VLOOKUP(C25,'VIII S.M.'!AP$7:CV$93,57,FALSE)),"",VLOOKUP(C25,'VIII S.M.'!AP$7:CV$93,57,FALSE)))</f>
        <v/>
      </c>
      <c r="X25" s="93" t="str">
        <f>IF(AND(C25=""),"",IF(ISNA(VLOOKUP(C25,'VIII S.M.'!AP$7:CV$93,58,FALSE)),"",VLOOKUP(C25,'VIII S.M.'!AP$7:CV$93,58,FALSE)))</f>
        <v/>
      </c>
      <c r="AB25" s="1044"/>
      <c r="AC25" s="1045"/>
      <c r="AD25" s="1046"/>
    </row>
    <row r="26" spans="1:30" ht="15" customHeight="1">
      <c r="A26" s="423">
        <v>18</v>
      </c>
      <c r="B26" s="460" t="str">
        <f>IF(AND('8'!C30=""),"",IF(AND('8'!B30=""),"",'8'!C30))</f>
        <v/>
      </c>
      <c r="C26" s="422" t="str">
        <f>IF(AND('8'!B30=""),"",IF(AND('8'!B30=""),"",'8'!B30))</f>
        <v/>
      </c>
      <c r="D26" s="395"/>
      <c r="E26" s="449" t="str">
        <f>IF(AND('8'!E30=""),"",IF(AND('8'!B30=""),"",'8'!E30))</f>
        <v/>
      </c>
      <c r="F26" s="422" t="str">
        <f>IF(AND(C26=""),"",IF(ISNA(VLOOKUP(C26,Register!A$7:'Register'!AM$350,10,FALSE)),"",VLOOKUP(C26,Register!A$7:'Register'!AM$350,10,FALSE)))</f>
        <v/>
      </c>
      <c r="G26" s="93" t="str">
        <f>IF(AND(C26=""),"",IF(ISNA(VLOOKUP(C26,'VIII S.M.'!AP$7:CV$93,6,FALSE)),"",VLOOKUP(C26,'VIII S.M.'!AP$7:CV$94,6,FALSE)))</f>
        <v/>
      </c>
      <c r="H26" s="422" t="str">
        <f t="shared" si="0"/>
        <v/>
      </c>
      <c r="I26" s="93" t="str">
        <f>IF(AND(C26=""),"",IF(ISNA(VLOOKUP(C26,'VIII S.M.'!AP$7:CV$93,12,FALSE)),"",VLOOKUP(C26,'VIII S.M.'!AP$7:CV$93,12,FALSE)))</f>
        <v/>
      </c>
      <c r="J26" s="97" t="str">
        <f t="shared" si="1"/>
        <v/>
      </c>
      <c r="K26" s="93" t="str">
        <f>IF(AND(C26=""),"",IF(ISNA(VLOOKUP(C26,'VIII S.M.'!AP$7:CV$93,18,FALSE)),"",VLOOKUP(C26,'VIII S.M.'!AP$7:CV$93,18,FALSE)))</f>
        <v/>
      </c>
      <c r="L26" s="97" t="str">
        <f t="shared" si="2"/>
        <v/>
      </c>
      <c r="M26" s="93" t="str">
        <f>IF(AND(C26=""),"",IF(ISNA(VLOOKUP(C26,'VIII S.M.'!AP$7:CV$93,24,FALSE)),"",VLOOKUP(C26,'VIII S.M.'!AP$7:CV$93,24,FALSE)))</f>
        <v/>
      </c>
      <c r="N26" s="97" t="str">
        <f t="shared" si="3"/>
        <v/>
      </c>
      <c r="O26" s="93" t="str">
        <f>IF(AND(C26=""),"",IF(ISNA(VLOOKUP(C26,'VIII S.M.'!AP$7:CV$93,30,FALSE)),"",VLOOKUP(C26,'VIII S.M.'!AP$7:CV$93,30,FALSE)))</f>
        <v/>
      </c>
      <c r="P26" s="121" t="str">
        <f t="shared" si="4"/>
        <v/>
      </c>
      <c r="Q26" s="109" t="str">
        <f>IF(AND(C26=""),"",IF(ISNA(VLOOKUP(C26,'VIII S.M.'!AP$7:CV$93,36,FALSE)),"",VLOOKUP(C26,'VIII S.M.'!AP$7:CV$93,36,FALSE)))</f>
        <v/>
      </c>
      <c r="R26" s="97" t="str">
        <f t="shared" si="5"/>
        <v/>
      </c>
      <c r="S26" s="97" t="str">
        <f>IF(AND(C26=""),"",IF(ISNA(VLOOKUP(C26,'VIII S.M.'!AP$7:CV$93,43,FALSE)),"",VLOOKUP(C26,'VIII S.M.'!AP$7:CV$93,43,FALSE)))</f>
        <v/>
      </c>
      <c r="T26" s="109" t="str">
        <f>IF(AND(C26=""),"",IF(ISNA(VLOOKUP(C26,'VIII S.M.'!AP$7:CV$93,44,FALSE)),"",VLOOKUP(C26,'VIII S.M.'!AP$7:CV$93,44,FALSE)))</f>
        <v/>
      </c>
      <c r="U26" s="97" t="str">
        <f>IF(AND(C26=""),"",IF(ISNA(VLOOKUP(C26,'VIII S.M.'!AP$7:CV$93,50,FALSE)),"",VLOOKUP(C26,'VIII S.M.'!AP$7:CV$93,50,FALSE)))</f>
        <v/>
      </c>
      <c r="V26" s="93" t="str">
        <f>IF(AND(C26=""),"",IF(ISNA(VLOOKUP(C26,'VIII S.M.'!AP$7:CV$93,51,FALSE)),"",VLOOKUP(C26,'VIII S.M.'!AP$7:CV$93,51,FALSE)))</f>
        <v/>
      </c>
      <c r="W26" s="97" t="str">
        <f>IF(AND(C26=""),"",IF(ISNA(VLOOKUP(C26,'VIII S.M.'!AP$7:CV$93,57,FALSE)),"",VLOOKUP(C26,'VIII S.M.'!AP$7:CV$93,57,FALSE)))</f>
        <v/>
      </c>
      <c r="X26" s="93" t="str">
        <f>IF(AND(C26=""),"",IF(ISNA(VLOOKUP(C26,'VIII S.M.'!AP$7:CV$93,58,FALSE)),"",VLOOKUP(C26,'VIII S.M.'!AP$7:CV$93,58,FALSE)))</f>
        <v/>
      </c>
      <c r="AB26" s="1044"/>
      <c r="AC26" s="1045"/>
      <c r="AD26" s="1046"/>
    </row>
    <row r="27" spans="1:30" ht="15" customHeight="1" thickBot="1">
      <c r="A27" s="423">
        <v>19</v>
      </c>
      <c r="B27" s="460" t="str">
        <f>IF(AND('8'!C31=""),"",IF(AND('8'!B31=""),"",'8'!C31))</f>
        <v/>
      </c>
      <c r="C27" s="422" t="str">
        <f>IF(AND('8'!B31=""),"",IF(AND('8'!B31=""),"",'8'!B31))</f>
        <v/>
      </c>
      <c r="D27" s="395"/>
      <c r="E27" s="449" t="str">
        <f>IF(AND('8'!E31=""),"",IF(AND('8'!B31=""),"",'8'!E31))</f>
        <v/>
      </c>
      <c r="F27" s="422" t="str">
        <f>IF(AND(C27=""),"",IF(ISNA(VLOOKUP(C27,Register!A$7:'Register'!AM$350,10,FALSE)),"",VLOOKUP(C27,Register!A$7:'Register'!AM$350,10,FALSE)))</f>
        <v/>
      </c>
      <c r="G27" s="93" t="str">
        <f>IF(AND(C27=""),"",IF(ISNA(VLOOKUP(C27,'VIII S.M.'!AP$7:CV$93,6,FALSE)),"",VLOOKUP(C27,'VIII S.M.'!AP$7:CV$94,6,FALSE)))</f>
        <v/>
      </c>
      <c r="H27" s="422" t="str">
        <f t="shared" si="0"/>
        <v/>
      </c>
      <c r="I27" s="93" t="str">
        <f>IF(AND(C27=""),"",IF(ISNA(VLOOKUP(C27,'VIII S.M.'!AP$7:CV$93,12,FALSE)),"",VLOOKUP(C27,'VIII S.M.'!AP$7:CV$93,12,FALSE)))</f>
        <v/>
      </c>
      <c r="J27" s="97" t="str">
        <f t="shared" si="1"/>
        <v/>
      </c>
      <c r="K27" s="93" t="str">
        <f>IF(AND(C27=""),"",IF(ISNA(VLOOKUP(C27,'VIII S.M.'!AP$7:CV$93,18,FALSE)),"",VLOOKUP(C27,'VIII S.M.'!AP$7:CV$93,18,FALSE)))</f>
        <v/>
      </c>
      <c r="L27" s="97" t="str">
        <f t="shared" si="2"/>
        <v/>
      </c>
      <c r="M27" s="93" t="str">
        <f>IF(AND(C27=""),"",IF(ISNA(VLOOKUP(C27,'VIII S.M.'!AP$7:CV$93,24,FALSE)),"",VLOOKUP(C27,'VIII S.M.'!AP$7:CV$93,24,FALSE)))</f>
        <v/>
      </c>
      <c r="N27" s="97" t="str">
        <f t="shared" si="3"/>
        <v/>
      </c>
      <c r="O27" s="93" t="str">
        <f>IF(AND(C27=""),"",IF(ISNA(VLOOKUP(C27,'VIII S.M.'!AP$7:CV$93,30,FALSE)),"",VLOOKUP(C27,'VIII S.M.'!AP$7:CV$93,30,FALSE)))</f>
        <v/>
      </c>
      <c r="P27" s="121" t="str">
        <f t="shared" si="4"/>
        <v/>
      </c>
      <c r="Q27" s="109" t="str">
        <f>IF(AND(C27=""),"",IF(ISNA(VLOOKUP(C27,'VIII S.M.'!AP$7:CV$93,36,FALSE)),"",VLOOKUP(C27,'VIII S.M.'!AP$7:CV$93,36,FALSE)))</f>
        <v/>
      </c>
      <c r="R27" s="97" t="str">
        <f t="shared" si="5"/>
        <v/>
      </c>
      <c r="S27" s="97" t="str">
        <f>IF(AND(C27=""),"",IF(ISNA(VLOOKUP(C27,'VIII S.M.'!AP$7:CV$93,43,FALSE)),"",VLOOKUP(C27,'VIII S.M.'!AP$7:CV$93,43,FALSE)))</f>
        <v/>
      </c>
      <c r="T27" s="109" t="str">
        <f>IF(AND(C27=""),"",IF(ISNA(VLOOKUP(C27,'VIII S.M.'!AP$7:CV$93,44,FALSE)),"",VLOOKUP(C27,'VIII S.M.'!AP$7:CV$93,44,FALSE)))</f>
        <v/>
      </c>
      <c r="U27" s="97" t="str">
        <f>IF(AND(C27=""),"",IF(ISNA(VLOOKUP(C27,'VIII S.M.'!AP$7:CV$93,50,FALSE)),"",VLOOKUP(C27,'VIII S.M.'!AP$7:CV$93,50,FALSE)))</f>
        <v/>
      </c>
      <c r="V27" s="93" t="str">
        <f>IF(AND(C27=""),"",IF(ISNA(VLOOKUP(C27,'VIII S.M.'!AP$7:CV$93,51,FALSE)),"",VLOOKUP(C27,'VIII S.M.'!AP$7:CV$93,51,FALSE)))</f>
        <v/>
      </c>
      <c r="W27" s="97" t="str">
        <f>IF(AND(C27=""),"",IF(ISNA(VLOOKUP(C27,'VIII S.M.'!AP$7:CV$93,57,FALSE)),"",VLOOKUP(C27,'VIII S.M.'!AP$7:CV$93,57,FALSE)))</f>
        <v/>
      </c>
      <c r="X27" s="93" t="str">
        <f>IF(AND(C27=""),"",IF(ISNA(VLOOKUP(C27,'VIII S.M.'!AP$7:CV$93,58,FALSE)),"",VLOOKUP(C27,'VIII S.M.'!AP$7:CV$93,58,FALSE)))</f>
        <v/>
      </c>
      <c r="AB27" s="1047"/>
      <c r="AC27" s="1048"/>
      <c r="AD27" s="1049"/>
    </row>
    <row r="28" spans="1:30" ht="15" customHeight="1">
      <c r="A28" s="423">
        <v>20</v>
      </c>
      <c r="B28" s="460" t="str">
        <f>IF(AND('8'!C32=""),"",IF(AND('8'!B32=""),"",'8'!C32))</f>
        <v/>
      </c>
      <c r="C28" s="422" t="str">
        <f>IF(AND('8'!B32=""),"",IF(AND('8'!B32=""),"",'8'!B32))</f>
        <v/>
      </c>
      <c r="D28" s="395"/>
      <c r="E28" s="449" t="str">
        <f>IF(AND('8'!E32=""),"",IF(AND('8'!B32=""),"",'8'!E32))</f>
        <v/>
      </c>
      <c r="F28" s="422" t="str">
        <f>IF(AND(C28=""),"",IF(ISNA(VLOOKUP(C28,Register!A$7:'Register'!AM$350,10,FALSE)),"",VLOOKUP(C28,Register!A$7:'Register'!AM$350,10,FALSE)))</f>
        <v/>
      </c>
      <c r="G28" s="93" t="str">
        <f>IF(AND(C28=""),"",IF(ISNA(VLOOKUP(C28,'VIII S.M.'!AP$7:CV$93,6,FALSE)),"",VLOOKUP(C28,'VIII S.M.'!AP$7:CV$94,6,FALSE)))</f>
        <v/>
      </c>
      <c r="H28" s="422" t="str">
        <f t="shared" si="0"/>
        <v/>
      </c>
      <c r="I28" s="93" t="str">
        <f>IF(AND(C28=""),"",IF(ISNA(VLOOKUP(C28,'VIII S.M.'!AP$7:CV$93,12,FALSE)),"",VLOOKUP(C28,'VIII S.M.'!AP$7:CV$93,12,FALSE)))</f>
        <v/>
      </c>
      <c r="J28" s="97" t="str">
        <f t="shared" si="1"/>
        <v/>
      </c>
      <c r="K28" s="93" t="str">
        <f>IF(AND(C28=""),"",IF(ISNA(VLOOKUP(C28,'VIII S.M.'!AP$7:CV$93,18,FALSE)),"",VLOOKUP(C28,'VIII S.M.'!AP$7:CV$93,18,FALSE)))</f>
        <v/>
      </c>
      <c r="L28" s="97" t="str">
        <f t="shared" si="2"/>
        <v/>
      </c>
      <c r="M28" s="93" t="str">
        <f>IF(AND(C28=""),"",IF(ISNA(VLOOKUP(C28,'VIII S.M.'!AP$7:CV$93,24,FALSE)),"",VLOOKUP(C28,'VIII S.M.'!AP$7:CV$93,24,FALSE)))</f>
        <v/>
      </c>
      <c r="N28" s="97" t="str">
        <f t="shared" si="3"/>
        <v/>
      </c>
      <c r="O28" s="93" t="str">
        <f>IF(AND(C28=""),"",IF(ISNA(VLOOKUP(C28,'VIII S.M.'!AP$7:CV$93,30,FALSE)),"",VLOOKUP(C28,'VIII S.M.'!AP$7:CV$93,30,FALSE)))</f>
        <v/>
      </c>
      <c r="P28" s="121" t="str">
        <f t="shared" si="4"/>
        <v/>
      </c>
      <c r="Q28" s="109" t="str">
        <f>IF(AND(C28=""),"",IF(ISNA(VLOOKUP(C28,'VIII S.M.'!AP$7:CV$93,36,FALSE)),"",VLOOKUP(C28,'VIII S.M.'!AP$7:CV$93,36,FALSE)))</f>
        <v/>
      </c>
      <c r="R28" s="97" t="str">
        <f t="shared" si="5"/>
        <v/>
      </c>
      <c r="S28" s="97" t="str">
        <f>IF(AND(C28=""),"",IF(ISNA(VLOOKUP(C28,'VIII S.M.'!AP$7:CV$93,43,FALSE)),"",VLOOKUP(C28,'VIII S.M.'!AP$7:CV$93,43,FALSE)))</f>
        <v/>
      </c>
      <c r="T28" s="109" t="str">
        <f>IF(AND(C28=""),"",IF(ISNA(VLOOKUP(C28,'VIII S.M.'!AP$7:CV$93,44,FALSE)),"",VLOOKUP(C28,'VIII S.M.'!AP$7:CV$93,44,FALSE)))</f>
        <v/>
      </c>
      <c r="U28" s="97" t="str">
        <f>IF(AND(C28=""),"",IF(ISNA(VLOOKUP(C28,'VIII S.M.'!AP$7:CV$93,50,FALSE)),"",VLOOKUP(C28,'VIII S.M.'!AP$7:CV$93,50,FALSE)))</f>
        <v/>
      </c>
      <c r="V28" s="93" t="str">
        <f>IF(AND(C28=""),"",IF(ISNA(VLOOKUP(C28,'VIII S.M.'!AP$7:CV$93,51,FALSE)),"",VLOOKUP(C28,'VIII S.M.'!AP$7:CV$93,51,FALSE)))</f>
        <v/>
      </c>
      <c r="W28" s="97" t="str">
        <f>IF(AND(C28=""),"",IF(ISNA(VLOOKUP(C28,'VIII S.M.'!AP$7:CV$93,57,FALSE)),"",VLOOKUP(C28,'VIII S.M.'!AP$7:CV$93,57,FALSE)))</f>
        <v/>
      </c>
      <c r="X28" s="93" t="str">
        <f>IF(AND(C28=""),"",IF(ISNA(VLOOKUP(C28,'VIII S.M.'!AP$7:CV$93,58,FALSE)),"",VLOOKUP(C28,'VIII S.M.'!AP$7:CV$93,58,FALSE)))</f>
        <v/>
      </c>
    </row>
    <row r="29" spans="1:30" ht="15" customHeight="1">
      <c r="A29" s="423">
        <v>21</v>
      </c>
      <c r="B29" s="460" t="str">
        <f>IF(AND('8'!C33=""),"",IF(AND('8'!B33=""),"",'8'!C33))</f>
        <v/>
      </c>
      <c r="C29" s="422" t="str">
        <f>IF(AND('8'!B33=""),"",IF(AND('8'!B33=""),"",'8'!B33))</f>
        <v/>
      </c>
      <c r="D29" s="395"/>
      <c r="E29" s="449" t="str">
        <f>IF(AND('8'!E33=""),"",IF(AND('8'!B33=""),"",'8'!E33))</f>
        <v/>
      </c>
      <c r="F29" s="422" t="str">
        <f>IF(AND(C29=""),"",IF(ISNA(VLOOKUP(C29,Register!A$7:'Register'!AM$350,10,FALSE)),"",VLOOKUP(C29,Register!A$7:'Register'!AM$350,10,FALSE)))</f>
        <v/>
      </c>
      <c r="G29" s="93" t="str">
        <f>IF(AND(C29=""),"",IF(ISNA(VLOOKUP(C29,'VIII S.M.'!AP$7:CV$93,6,FALSE)),"",VLOOKUP(C29,'VIII S.M.'!AP$7:CV$94,6,FALSE)))</f>
        <v/>
      </c>
      <c r="H29" s="422" t="str">
        <f t="shared" si="0"/>
        <v/>
      </c>
      <c r="I29" s="93" t="str">
        <f>IF(AND(C29=""),"",IF(ISNA(VLOOKUP(C29,'VIII S.M.'!AP$7:CV$93,12,FALSE)),"",VLOOKUP(C29,'VIII S.M.'!AP$7:CV$93,12,FALSE)))</f>
        <v/>
      </c>
      <c r="J29" s="97" t="str">
        <f t="shared" si="1"/>
        <v/>
      </c>
      <c r="K29" s="93" t="str">
        <f>IF(AND(C29=""),"",IF(ISNA(VLOOKUP(C29,'VIII S.M.'!AP$7:CV$93,18,FALSE)),"",VLOOKUP(C29,'VIII S.M.'!AP$7:CV$93,18,FALSE)))</f>
        <v/>
      </c>
      <c r="L29" s="97" t="str">
        <f t="shared" si="2"/>
        <v/>
      </c>
      <c r="M29" s="93" t="str">
        <f>IF(AND(C29=""),"",IF(ISNA(VLOOKUP(C29,'VIII S.M.'!AP$7:CV$93,24,FALSE)),"",VLOOKUP(C29,'VIII S.M.'!AP$7:CV$93,24,FALSE)))</f>
        <v/>
      </c>
      <c r="N29" s="97" t="str">
        <f t="shared" si="3"/>
        <v/>
      </c>
      <c r="O29" s="93" t="str">
        <f>IF(AND(C29=""),"",IF(ISNA(VLOOKUP(C29,'VIII S.M.'!AP$7:CV$93,30,FALSE)),"",VLOOKUP(C29,'VIII S.M.'!AP$7:CV$93,30,FALSE)))</f>
        <v/>
      </c>
      <c r="P29" s="121" t="str">
        <f t="shared" si="4"/>
        <v/>
      </c>
      <c r="Q29" s="109" t="str">
        <f>IF(AND(C29=""),"",IF(ISNA(VLOOKUP(C29,'VIII S.M.'!AP$7:CV$93,36,FALSE)),"",VLOOKUP(C29,'VIII S.M.'!AP$7:CV$93,36,FALSE)))</f>
        <v/>
      </c>
      <c r="R29" s="97" t="str">
        <f t="shared" si="5"/>
        <v/>
      </c>
      <c r="S29" s="97" t="str">
        <f>IF(AND(C29=""),"",IF(ISNA(VLOOKUP(C29,'VIII S.M.'!AP$7:CV$93,43,FALSE)),"",VLOOKUP(C29,'VIII S.M.'!AP$7:CV$93,43,FALSE)))</f>
        <v/>
      </c>
      <c r="T29" s="109" t="str">
        <f>IF(AND(C29=""),"",IF(ISNA(VLOOKUP(C29,'VIII S.M.'!AP$7:CV$93,44,FALSE)),"",VLOOKUP(C29,'VIII S.M.'!AP$7:CV$93,44,FALSE)))</f>
        <v/>
      </c>
      <c r="U29" s="97" t="str">
        <f>IF(AND(C29=""),"",IF(ISNA(VLOOKUP(C29,'VIII S.M.'!AP$7:CV$93,50,FALSE)),"",VLOOKUP(C29,'VIII S.M.'!AP$7:CV$93,50,FALSE)))</f>
        <v/>
      </c>
      <c r="V29" s="93" t="str">
        <f>IF(AND(C29=""),"",IF(ISNA(VLOOKUP(C29,'VIII S.M.'!AP$7:CV$93,51,FALSE)),"",VLOOKUP(C29,'VIII S.M.'!AP$7:CV$93,51,FALSE)))</f>
        <v/>
      </c>
      <c r="W29" s="97" t="str">
        <f>IF(AND(C29=""),"",IF(ISNA(VLOOKUP(C29,'VIII S.M.'!AP$7:CV$93,57,FALSE)),"",VLOOKUP(C29,'VIII S.M.'!AP$7:CV$93,57,FALSE)))</f>
        <v/>
      </c>
      <c r="X29" s="93" t="str">
        <f>IF(AND(C29=""),"",IF(ISNA(VLOOKUP(C29,'VIII S.M.'!AP$7:CV$93,58,FALSE)),"",VLOOKUP(C29,'VIII S.M.'!AP$7:CV$93,58,FALSE)))</f>
        <v/>
      </c>
    </row>
    <row r="30" spans="1:30" ht="15" customHeight="1">
      <c r="A30" s="423">
        <v>22</v>
      </c>
      <c r="B30" s="460" t="str">
        <f>IF(AND('8'!C34=""),"",IF(AND('8'!B34=""),"",'8'!C34))</f>
        <v/>
      </c>
      <c r="C30" s="422" t="str">
        <f>IF(AND('8'!B34=""),"",IF(AND('8'!B34=""),"",'8'!B34))</f>
        <v/>
      </c>
      <c r="D30" s="395"/>
      <c r="E30" s="449" t="str">
        <f>IF(AND('8'!E34=""),"",IF(AND('8'!B34=""),"",'8'!E34))</f>
        <v/>
      </c>
      <c r="F30" s="422" t="str">
        <f>IF(AND(C30=""),"",IF(ISNA(VLOOKUP(C30,Register!A$7:'Register'!AM$350,10,FALSE)),"",VLOOKUP(C30,Register!A$7:'Register'!AM$350,10,FALSE)))</f>
        <v/>
      </c>
      <c r="G30" s="93" t="str">
        <f>IF(AND(C30=""),"",IF(ISNA(VLOOKUP(C30,'VIII S.M.'!AP$7:CV$93,6,FALSE)),"",VLOOKUP(C30,'VIII S.M.'!AP$7:CV$94,6,FALSE)))</f>
        <v/>
      </c>
      <c r="H30" s="422" t="str">
        <f t="shared" si="0"/>
        <v/>
      </c>
      <c r="I30" s="93" t="str">
        <f>IF(AND(C30=""),"",IF(ISNA(VLOOKUP(C30,'VIII S.M.'!AP$7:CV$93,12,FALSE)),"",VLOOKUP(C30,'VIII S.M.'!AP$7:CV$93,12,FALSE)))</f>
        <v/>
      </c>
      <c r="J30" s="97" t="str">
        <f t="shared" si="1"/>
        <v/>
      </c>
      <c r="K30" s="93" t="str">
        <f>IF(AND(C30=""),"",IF(ISNA(VLOOKUP(C30,'VIII S.M.'!AP$7:CV$93,18,FALSE)),"",VLOOKUP(C30,'VIII S.M.'!AP$7:CV$93,18,FALSE)))</f>
        <v/>
      </c>
      <c r="L30" s="97" t="str">
        <f t="shared" si="2"/>
        <v/>
      </c>
      <c r="M30" s="93" t="str">
        <f>IF(AND(C30=""),"",IF(ISNA(VLOOKUP(C30,'VIII S.M.'!AP$7:CV$93,24,FALSE)),"",VLOOKUP(C30,'VIII S.M.'!AP$7:CV$93,24,FALSE)))</f>
        <v/>
      </c>
      <c r="N30" s="97" t="str">
        <f t="shared" si="3"/>
        <v/>
      </c>
      <c r="O30" s="93" t="str">
        <f>IF(AND(C30=""),"",IF(ISNA(VLOOKUP(C30,'VIII S.M.'!AP$7:CV$93,30,FALSE)),"",VLOOKUP(C30,'VIII S.M.'!AP$7:CV$93,30,FALSE)))</f>
        <v/>
      </c>
      <c r="P30" s="121" t="str">
        <f t="shared" si="4"/>
        <v/>
      </c>
      <c r="Q30" s="109" t="str">
        <f>IF(AND(C30=""),"",IF(ISNA(VLOOKUP(C30,'VIII S.M.'!AP$7:CV$93,36,FALSE)),"",VLOOKUP(C30,'VIII S.M.'!AP$7:CV$93,36,FALSE)))</f>
        <v/>
      </c>
      <c r="R30" s="97" t="str">
        <f t="shared" si="5"/>
        <v/>
      </c>
      <c r="S30" s="97" t="str">
        <f>IF(AND(C30=""),"",IF(ISNA(VLOOKUP(C30,'VIII S.M.'!AP$7:CV$93,43,FALSE)),"",VLOOKUP(C30,'VIII S.M.'!AP$7:CV$93,43,FALSE)))</f>
        <v/>
      </c>
      <c r="T30" s="109" t="str">
        <f>IF(AND(C30=""),"",IF(ISNA(VLOOKUP(C30,'VIII S.M.'!AP$7:CV$93,44,FALSE)),"",VLOOKUP(C30,'VIII S.M.'!AP$7:CV$93,44,FALSE)))</f>
        <v/>
      </c>
      <c r="U30" s="97" t="str">
        <f>IF(AND(C30=""),"",IF(ISNA(VLOOKUP(C30,'VIII S.M.'!AP$7:CV$93,50,FALSE)),"",VLOOKUP(C30,'VIII S.M.'!AP$7:CV$93,50,FALSE)))</f>
        <v/>
      </c>
      <c r="V30" s="93" t="str">
        <f>IF(AND(C30=""),"",IF(ISNA(VLOOKUP(C30,'VIII S.M.'!AP$7:CV$93,51,FALSE)),"",VLOOKUP(C30,'VIII S.M.'!AP$7:CV$93,51,FALSE)))</f>
        <v/>
      </c>
      <c r="W30" s="97" t="str">
        <f>IF(AND(C30=""),"",IF(ISNA(VLOOKUP(C30,'VIII S.M.'!AP$7:CV$93,57,FALSE)),"",VLOOKUP(C30,'VIII S.M.'!AP$7:CV$93,57,FALSE)))</f>
        <v/>
      </c>
      <c r="X30" s="93" t="str">
        <f>IF(AND(C30=""),"",IF(ISNA(VLOOKUP(C30,'VIII S.M.'!AP$7:CV$93,58,FALSE)),"",VLOOKUP(C30,'VIII S.M.'!AP$7:CV$93,58,FALSE)))</f>
        <v/>
      </c>
    </row>
    <row r="31" spans="1:30" ht="15" customHeight="1">
      <c r="A31" s="423">
        <v>23</v>
      </c>
      <c r="B31" s="460" t="str">
        <f>IF(AND('8'!C35=""),"",IF(AND('8'!B35=""),"",'8'!C35))</f>
        <v/>
      </c>
      <c r="C31" s="422" t="str">
        <f>IF(AND('8'!B35=""),"",IF(AND('8'!B35=""),"",'8'!B35))</f>
        <v/>
      </c>
      <c r="D31" s="395"/>
      <c r="E31" s="449" t="str">
        <f>IF(AND('8'!E35=""),"",IF(AND('8'!B35=""),"",'8'!E35))</f>
        <v/>
      </c>
      <c r="F31" s="422" t="str">
        <f>IF(AND(C31=""),"",IF(ISNA(VLOOKUP(C31,Register!A$7:'Register'!AM$350,10,FALSE)),"",VLOOKUP(C31,Register!A$7:'Register'!AM$350,10,FALSE)))</f>
        <v/>
      </c>
      <c r="G31" s="93" t="str">
        <f>IF(AND(C31=""),"",IF(ISNA(VLOOKUP(C31,'VIII S.M.'!AP$7:CV$93,6,FALSE)),"",VLOOKUP(C31,'VIII S.M.'!AP$7:CV$94,6,FALSE)))</f>
        <v/>
      </c>
      <c r="H31" s="422" t="str">
        <f t="shared" si="0"/>
        <v/>
      </c>
      <c r="I31" s="93" t="str">
        <f>IF(AND(C31=""),"",IF(ISNA(VLOOKUP(C31,'VIII S.M.'!AP$7:CV$93,12,FALSE)),"",VLOOKUP(C31,'VIII S.M.'!AP$7:CV$93,12,FALSE)))</f>
        <v/>
      </c>
      <c r="J31" s="97" t="str">
        <f t="shared" si="1"/>
        <v/>
      </c>
      <c r="K31" s="93" t="str">
        <f>IF(AND(C31=""),"",IF(ISNA(VLOOKUP(C31,'VIII S.M.'!AP$7:CV$93,18,FALSE)),"",VLOOKUP(C31,'VIII S.M.'!AP$7:CV$93,18,FALSE)))</f>
        <v/>
      </c>
      <c r="L31" s="97" t="str">
        <f t="shared" si="2"/>
        <v/>
      </c>
      <c r="M31" s="93" t="str">
        <f>IF(AND(C31=""),"",IF(ISNA(VLOOKUP(C31,'VIII S.M.'!AP$7:CV$93,24,FALSE)),"",VLOOKUP(C31,'VIII S.M.'!AP$7:CV$93,24,FALSE)))</f>
        <v/>
      </c>
      <c r="N31" s="97" t="str">
        <f t="shared" si="3"/>
        <v/>
      </c>
      <c r="O31" s="93" t="str">
        <f>IF(AND(C31=""),"",IF(ISNA(VLOOKUP(C31,'VIII S.M.'!AP$7:CV$93,30,FALSE)),"",VLOOKUP(C31,'VIII S.M.'!AP$7:CV$93,30,FALSE)))</f>
        <v/>
      </c>
      <c r="P31" s="121" t="str">
        <f t="shared" si="4"/>
        <v/>
      </c>
      <c r="Q31" s="109" t="str">
        <f>IF(AND(C31=""),"",IF(ISNA(VLOOKUP(C31,'VIII S.M.'!AP$7:CV$93,36,FALSE)),"",VLOOKUP(C31,'VIII S.M.'!AP$7:CV$93,36,FALSE)))</f>
        <v/>
      </c>
      <c r="R31" s="97" t="str">
        <f t="shared" si="5"/>
        <v/>
      </c>
      <c r="S31" s="97" t="str">
        <f>IF(AND(C31=""),"",IF(ISNA(VLOOKUP(C31,'VIII S.M.'!AP$7:CV$93,43,FALSE)),"",VLOOKUP(C31,'VIII S.M.'!AP$7:CV$93,43,FALSE)))</f>
        <v/>
      </c>
      <c r="T31" s="109" t="str">
        <f>IF(AND(C31=""),"",IF(ISNA(VLOOKUP(C31,'VIII S.M.'!AP$7:CV$93,44,FALSE)),"",VLOOKUP(C31,'VIII S.M.'!AP$7:CV$93,44,FALSE)))</f>
        <v/>
      </c>
      <c r="U31" s="97" t="str">
        <f>IF(AND(C31=""),"",IF(ISNA(VLOOKUP(C31,'VIII S.M.'!AP$7:CV$93,50,FALSE)),"",VLOOKUP(C31,'VIII S.M.'!AP$7:CV$93,50,FALSE)))</f>
        <v/>
      </c>
      <c r="V31" s="93" t="str">
        <f>IF(AND(C31=""),"",IF(ISNA(VLOOKUP(C31,'VIII S.M.'!AP$7:CV$93,51,FALSE)),"",VLOOKUP(C31,'VIII S.M.'!AP$7:CV$93,51,FALSE)))</f>
        <v/>
      </c>
      <c r="W31" s="97" t="str">
        <f>IF(AND(C31=""),"",IF(ISNA(VLOOKUP(C31,'VIII S.M.'!AP$7:CV$93,57,FALSE)),"",VLOOKUP(C31,'VIII S.M.'!AP$7:CV$93,57,FALSE)))</f>
        <v/>
      </c>
      <c r="X31" s="93" t="str">
        <f>IF(AND(C31=""),"",IF(ISNA(VLOOKUP(C31,'VIII S.M.'!AP$7:CV$93,58,FALSE)),"",VLOOKUP(C31,'VIII S.M.'!AP$7:CV$93,58,FALSE)))</f>
        <v/>
      </c>
    </row>
    <row r="32" spans="1:30" ht="15" customHeight="1">
      <c r="A32" s="423">
        <v>24</v>
      </c>
      <c r="B32" s="460" t="str">
        <f>IF(AND('8'!C36=""),"",IF(AND('8'!B36=""),"",'8'!C36))</f>
        <v/>
      </c>
      <c r="C32" s="422" t="str">
        <f>IF(AND('8'!B36=""),"",IF(AND('8'!B36=""),"",'8'!B36))</f>
        <v/>
      </c>
      <c r="D32" s="395"/>
      <c r="E32" s="449" t="str">
        <f>IF(AND('8'!E36=""),"",IF(AND('8'!B36=""),"",'8'!E36))</f>
        <v/>
      </c>
      <c r="F32" s="422" t="str">
        <f>IF(AND(C32=""),"",IF(ISNA(VLOOKUP(C32,Register!A$7:'Register'!AM$350,10,FALSE)),"",VLOOKUP(C32,Register!A$7:'Register'!AM$350,10,FALSE)))</f>
        <v/>
      </c>
      <c r="G32" s="93" t="str">
        <f>IF(AND(C32=""),"",IF(ISNA(VLOOKUP(C32,'VIII S.M.'!AP$7:CV$93,6,FALSE)),"",VLOOKUP(C32,'VIII S.M.'!AP$7:CV$94,6,FALSE)))</f>
        <v/>
      </c>
      <c r="H32" s="422" t="str">
        <f t="shared" si="0"/>
        <v/>
      </c>
      <c r="I32" s="93" t="str">
        <f>IF(AND(C32=""),"",IF(ISNA(VLOOKUP(C32,'VIII S.M.'!AP$7:CV$93,12,FALSE)),"",VLOOKUP(C32,'VIII S.M.'!AP$7:CV$93,12,FALSE)))</f>
        <v/>
      </c>
      <c r="J32" s="97" t="str">
        <f t="shared" si="1"/>
        <v/>
      </c>
      <c r="K32" s="93" t="str">
        <f>IF(AND(C32=""),"",IF(ISNA(VLOOKUP(C32,'VIII S.M.'!AP$7:CV$93,18,FALSE)),"",VLOOKUP(C32,'VIII S.M.'!AP$7:CV$93,18,FALSE)))</f>
        <v/>
      </c>
      <c r="L32" s="97" t="str">
        <f t="shared" si="2"/>
        <v/>
      </c>
      <c r="M32" s="93" t="str">
        <f>IF(AND(C32=""),"",IF(ISNA(VLOOKUP(C32,'VIII S.M.'!AP$7:CV$93,24,FALSE)),"",VLOOKUP(C32,'VIII S.M.'!AP$7:CV$93,24,FALSE)))</f>
        <v/>
      </c>
      <c r="N32" s="97" t="str">
        <f t="shared" si="3"/>
        <v/>
      </c>
      <c r="O32" s="93" t="str">
        <f>IF(AND(C32=""),"",IF(ISNA(VLOOKUP(C32,'VIII S.M.'!AP$7:CV$93,30,FALSE)),"",VLOOKUP(C32,'VIII S.M.'!AP$7:CV$93,30,FALSE)))</f>
        <v/>
      </c>
      <c r="P32" s="121" t="str">
        <f t="shared" si="4"/>
        <v/>
      </c>
      <c r="Q32" s="109" t="str">
        <f>IF(AND(C32=""),"",IF(ISNA(VLOOKUP(C32,'VIII S.M.'!AP$7:CV$93,36,FALSE)),"",VLOOKUP(C32,'VIII S.M.'!AP$7:CV$93,36,FALSE)))</f>
        <v/>
      </c>
      <c r="R32" s="97" t="str">
        <f t="shared" si="5"/>
        <v/>
      </c>
      <c r="S32" s="97" t="str">
        <f>IF(AND(C32=""),"",IF(ISNA(VLOOKUP(C32,'VIII S.M.'!AP$7:CV$93,43,FALSE)),"",VLOOKUP(C32,'VIII S.M.'!AP$7:CV$93,43,FALSE)))</f>
        <v/>
      </c>
      <c r="T32" s="109" t="str">
        <f>IF(AND(C32=""),"",IF(ISNA(VLOOKUP(C32,'VIII S.M.'!AP$7:CV$93,44,FALSE)),"",VLOOKUP(C32,'VIII S.M.'!AP$7:CV$93,44,FALSE)))</f>
        <v/>
      </c>
      <c r="U32" s="97" t="str">
        <f>IF(AND(C32=""),"",IF(ISNA(VLOOKUP(C32,'VIII S.M.'!AP$7:CV$93,50,FALSE)),"",VLOOKUP(C32,'VIII S.M.'!AP$7:CV$93,50,FALSE)))</f>
        <v/>
      </c>
      <c r="V32" s="93" t="str">
        <f>IF(AND(C32=""),"",IF(ISNA(VLOOKUP(C32,'VIII S.M.'!AP$7:CV$93,51,FALSE)),"",VLOOKUP(C32,'VIII S.M.'!AP$7:CV$93,51,FALSE)))</f>
        <v/>
      </c>
      <c r="W32" s="97" t="str">
        <f>IF(AND(C32=""),"",IF(ISNA(VLOOKUP(C32,'VIII S.M.'!AP$7:CV$93,57,FALSE)),"",VLOOKUP(C32,'VIII S.M.'!AP$7:CV$93,57,FALSE)))</f>
        <v/>
      </c>
      <c r="X32" s="93" t="str">
        <f>IF(AND(C32=""),"",IF(ISNA(VLOOKUP(C32,'VIII S.M.'!AP$7:CV$93,58,FALSE)),"",VLOOKUP(C32,'VIII S.M.'!AP$7:CV$93,58,FALSE)))</f>
        <v/>
      </c>
    </row>
    <row r="33" spans="1:24" ht="15" customHeight="1">
      <c r="A33" s="423">
        <v>25</v>
      </c>
      <c r="B33" s="460" t="str">
        <f>IF(AND('8'!C37=""),"",IF(AND('8'!B37=""),"",'8'!C37))</f>
        <v/>
      </c>
      <c r="C33" s="422" t="str">
        <f>IF(AND('8'!B37=""),"",IF(AND('8'!B37=""),"",'8'!B37))</f>
        <v/>
      </c>
      <c r="D33" s="395"/>
      <c r="E33" s="449" t="str">
        <f>IF(AND('8'!E37=""),"",IF(AND('8'!B37=""),"",'8'!E37))</f>
        <v/>
      </c>
      <c r="F33" s="422" t="str">
        <f>IF(AND(C33=""),"",IF(ISNA(VLOOKUP(C33,Register!A$7:'Register'!AM$350,10,FALSE)),"",VLOOKUP(C33,Register!A$7:'Register'!AM$350,10,FALSE)))</f>
        <v/>
      </c>
      <c r="G33" s="93" t="str">
        <f>IF(AND(C33=""),"",IF(ISNA(VLOOKUP(C33,'VIII S.M.'!AP$7:CV$93,6,FALSE)),"",VLOOKUP(C33,'VIII S.M.'!AP$7:CV$94,6,FALSE)))</f>
        <v/>
      </c>
      <c r="H33" s="422" t="str">
        <f t="shared" si="0"/>
        <v/>
      </c>
      <c r="I33" s="93" t="str">
        <f>IF(AND(C33=""),"",IF(ISNA(VLOOKUP(C33,'VIII S.M.'!AP$7:CV$93,12,FALSE)),"",VLOOKUP(C33,'VIII S.M.'!AP$7:CV$93,12,FALSE)))</f>
        <v/>
      </c>
      <c r="J33" s="97" t="str">
        <f t="shared" si="1"/>
        <v/>
      </c>
      <c r="K33" s="93" t="str">
        <f>IF(AND(C33=""),"",IF(ISNA(VLOOKUP(C33,'VIII S.M.'!AP$7:CV$93,18,FALSE)),"",VLOOKUP(C33,'VIII S.M.'!AP$7:CV$93,18,FALSE)))</f>
        <v/>
      </c>
      <c r="L33" s="97" t="str">
        <f t="shared" si="2"/>
        <v/>
      </c>
      <c r="M33" s="93" t="str">
        <f>IF(AND(C33=""),"",IF(ISNA(VLOOKUP(C33,'VIII S.M.'!AP$7:CV$93,24,FALSE)),"",VLOOKUP(C33,'VIII S.M.'!AP$7:CV$93,24,FALSE)))</f>
        <v/>
      </c>
      <c r="N33" s="97" t="str">
        <f t="shared" si="3"/>
        <v/>
      </c>
      <c r="O33" s="93" t="str">
        <f>IF(AND(C33=""),"",IF(ISNA(VLOOKUP(C33,'VIII S.M.'!AP$7:CV$93,30,FALSE)),"",VLOOKUP(C33,'VIII S.M.'!AP$7:CV$93,30,FALSE)))</f>
        <v/>
      </c>
      <c r="P33" s="121" t="str">
        <f t="shared" si="4"/>
        <v/>
      </c>
      <c r="Q33" s="109" t="str">
        <f>IF(AND(C33=""),"",IF(ISNA(VLOOKUP(C33,'VIII S.M.'!AP$7:CV$93,36,FALSE)),"",VLOOKUP(C33,'VIII S.M.'!AP$7:CV$93,36,FALSE)))</f>
        <v/>
      </c>
      <c r="R33" s="97" t="str">
        <f t="shared" si="5"/>
        <v/>
      </c>
      <c r="S33" s="97" t="str">
        <f>IF(AND(C33=""),"",IF(ISNA(VLOOKUP(C33,'VIII S.M.'!AP$7:CV$93,43,FALSE)),"",VLOOKUP(C33,'VIII S.M.'!AP$7:CV$93,43,FALSE)))</f>
        <v/>
      </c>
      <c r="T33" s="109" t="str">
        <f>IF(AND(C33=""),"",IF(ISNA(VLOOKUP(C33,'VIII S.M.'!AP$7:CV$93,44,FALSE)),"",VLOOKUP(C33,'VIII S.M.'!AP$7:CV$93,44,FALSE)))</f>
        <v/>
      </c>
      <c r="U33" s="97" t="str">
        <f>IF(AND(C33=""),"",IF(ISNA(VLOOKUP(C33,'VIII S.M.'!AP$7:CV$93,50,FALSE)),"",VLOOKUP(C33,'VIII S.M.'!AP$7:CV$93,50,FALSE)))</f>
        <v/>
      </c>
      <c r="V33" s="93" t="str">
        <f>IF(AND(C33=""),"",IF(ISNA(VLOOKUP(C33,'VIII S.M.'!AP$7:CV$93,51,FALSE)),"",VLOOKUP(C33,'VIII S.M.'!AP$7:CV$93,51,FALSE)))</f>
        <v/>
      </c>
      <c r="W33" s="97" t="str">
        <f>IF(AND(C33=""),"",IF(ISNA(VLOOKUP(C33,'VIII S.M.'!AP$7:CV$93,57,FALSE)),"",VLOOKUP(C33,'VIII S.M.'!AP$7:CV$93,57,FALSE)))</f>
        <v/>
      </c>
      <c r="X33" s="93" t="str">
        <f>IF(AND(C33=""),"",IF(ISNA(VLOOKUP(C33,'VIII S.M.'!AP$7:CV$93,58,FALSE)),"",VLOOKUP(C33,'VIII S.M.'!AP$7:CV$93,58,FALSE)))</f>
        <v/>
      </c>
    </row>
    <row r="34" spans="1:24" ht="15" customHeight="1">
      <c r="A34" s="423">
        <v>26</v>
      </c>
      <c r="B34" s="460" t="str">
        <f>IF(AND('8'!C38=""),"",IF(AND('8'!B38=""),"",'8'!C38))</f>
        <v/>
      </c>
      <c r="C34" s="422" t="str">
        <f>IF(AND('8'!B38=""),"",IF(AND('8'!B38=""),"",'8'!B38))</f>
        <v/>
      </c>
      <c r="D34" s="395"/>
      <c r="E34" s="449" t="str">
        <f>IF(AND('8'!E38=""),"",IF(AND('8'!B38=""),"",'8'!E38))</f>
        <v/>
      </c>
      <c r="F34" s="422" t="str">
        <f>IF(AND(C34=""),"",IF(ISNA(VLOOKUP(C34,Register!A$7:'Register'!AM$350,10,FALSE)),"",VLOOKUP(C34,Register!A$7:'Register'!AM$350,10,FALSE)))</f>
        <v/>
      </c>
      <c r="G34" s="93" t="str">
        <f>IF(AND(C34=""),"",IF(ISNA(VLOOKUP(C34,'VIII S.M.'!AP$7:CV$93,6,FALSE)),"",VLOOKUP(C34,'VIII S.M.'!AP$7:CV$94,6,FALSE)))</f>
        <v/>
      </c>
      <c r="H34" s="422" t="str">
        <f t="shared" si="0"/>
        <v/>
      </c>
      <c r="I34" s="93" t="str">
        <f>IF(AND(C34=""),"",IF(ISNA(VLOOKUP(C34,'VIII S.M.'!AP$7:CV$93,12,FALSE)),"",VLOOKUP(C34,'VIII S.M.'!AP$7:CV$93,12,FALSE)))</f>
        <v/>
      </c>
      <c r="J34" s="97" t="str">
        <f t="shared" si="1"/>
        <v/>
      </c>
      <c r="K34" s="93" t="str">
        <f>IF(AND(C34=""),"",IF(ISNA(VLOOKUP(C34,'VIII S.M.'!AP$7:CV$93,18,FALSE)),"",VLOOKUP(C34,'VIII S.M.'!AP$7:CV$93,18,FALSE)))</f>
        <v/>
      </c>
      <c r="L34" s="97" t="str">
        <f t="shared" si="2"/>
        <v/>
      </c>
      <c r="M34" s="93" t="str">
        <f>IF(AND(C34=""),"",IF(ISNA(VLOOKUP(C34,'VIII S.M.'!AP$7:CV$93,24,FALSE)),"",VLOOKUP(C34,'VIII S.M.'!AP$7:CV$93,24,FALSE)))</f>
        <v/>
      </c>
      <c r="N34" s="97" t="str">
        <f t="shared" si="3"/>
        <v/>
      </c>
      <c r="O34" s="93" t="str">
        <f>IF(AND(C34=""),"",IF(ISNA(VLOOKUP(C34,'VIII S.M.'!AP$7:CV$93,30,FALSE)),"",VLOOKUP(C34,'VIII S.M.'!AP$7:CV$93,30,FALSE)))</f>
        <v/>
      </c>
      <c r="P34" s="121" t="str">
        <f t="shared" si="4"/>
        <v/>
      </c>
      <c r="Q34" s="109" t="str">
        <f>IF(AND(C34=""),"",IF(ISNA(VLOOKUP(C34,'VIII S.M.'!AP$7:CV$93,36,FALSE)),"",VLOOKUP(C34,'VIII S.M.'!AP$7:CV$93,36,FALSE)))</f>
        <v/>
      </c>
      <c r="R34" s="97" t="str">
        <f t="shared" si="5"/>
        <v/>
      </c>
      <c r="S34" s="97" t="str">
        <f>IF(AND(C34=""),"",IF(ISNA(VLOOKUP(C34,'VIII S.M.'!AP$7:CV$93,43,FALSE)),"",VLOOKUP(C34,'VIII S.M.'!AP$7:CV$93,43,FALSE)))</f>
        <v/>
      </c>
      <c r="T34" s="109" t="str">
        <f>IF(AND(C34=""),"",IF(ISNA(VLOOKUP(C34,'VIII S.M.'!AP$7:CV$93,44,FALSE)),"",VLOOKUP(C34,'VIII S.M.'!AP$7:CV$93,44,FALSE)))</f>
        <v/>
      </c>
      <c r="U34" s="97" t="str">
        <f>IF(AND(C34=""),"",IF(ISNA(VLOOKUP(C34,'VIII S.M.'!AP$7:CV$93,50,FALSE)),"",VLOOKUP(C34,'VIII S.M.'!AP$7:CV$93,50,FALSE)))</f>
        <v/>
      </c>
      <c r="V34" s="93" t="str">
        <f>IF(AND(C34=""),"",IF(ISNA(VLOOKUP(C34,'VIII S.M.'!AP$7:CV$93,51,FALSE)),"",VLOOKUP(C34,'VIII S.M.'!AP$7:CV$93,51,FALSE)))</f>
        <v/>
      </c>
      <c r="W34" s="97" t="str">
        <f>IF(AND(C34=""),"",IF(ISNA(VLOOKUP(C34,'VIII S.M.'!AP$7:CV$93,57,FALSE)),"",VLOOKUP(C34,'VIII S.M.'!AP$7:CV$93,57,FALSE)))</f>
        <v/>
      </c>
      <c r="X34" s="93" t="str">
        <f>IF(AND(C34=""),"",IF(ISNA(VLOOKUP(C34,'VIII S.M.'!AP$7:CV$93,58,FALSE)),"",VLOOKUP(C34,'VIII S.M.'!AP$7:CV$93,58,FALSE)))</f>
        <v/>
      </c>
    </row>
    <row r="35" spans="1:24" ht="10.5" customHeight="1">
      <c r="A35" s="58"/>
      <c r="B35" s="58"/>
      <c r="C35" s="58"/>
      <c r="D35" s="58"/>
      <c r="E35" s="58"/>
      <c r="F35" s="58"/>
      <c r="G35" s="414"/>
      <c r="H35" s="461"/>
      <c r="I35" s="414"/>
      <c r="J35" s="462"/>
      <c r="K35" s="414"/>
      <c r="L35" s="462"/>
      <c r="M35" s="414"/>
      <c r="N35" s="462"/>
      <c r="O35" s="414"/>
      <c r="P35" s="463"/>
      <c r="Q35" s="464"/>
      <c r="R35" s="462"/>
      <c r="S35" s="462"/>
      <c r="T35" s="464"/>
      <c r="U35" s="462"/>
      <c r="V35" s="414"/>
      <c r="W35" s="462"/>
      <c r="X35" s="414"/>
    </row>
    <row r="36" spans="1:24" ht="18.75">
      <c r="A36" s="58"/>
      <c r="B36" s="58"/>
      <c r="C36" s="58"/>
      <c r="D36" s="832" t="s">
        <v>642</v>
      </c>
      <c r="E36" s="832"/>
      <c r="F36" s="832"/>
      <c r="G36" s="832"/>
      <c r="H36" s="58"/>
      <c r="I36" s="58"/>
      <c r="J36" s="58"/>
      <c r="K36" s="58"/>
      <c r="L36" s="58"/>
      <c r="M36" s="58"/>
      <c r="N36" s="58"/>
      <c r="O36" s="832" t="s">
        <v>632</v>
      </c>
      <c r="P36" s="832"/>
      <c r="Q36" s="832"/>
      <c r="R36" s="832"/>
      <c r="S36" s="832"/>
      <c r="T36" s="832"/>
      <c r="U36" s="832"/>
      <c r="V36" s="832"/>
      <c r="W36" s="58"/>
      <c r="X36" s="58"/>
    </row>
    <row r="37" spans="1:24">
      <c r="A37" s="818" t="s">
        <v>32</v>
      </c>
      <c r="B37" s="818" t="s">
        <v>26</v>
      </c>
      <c r="C37" s="1023" t="s">
        <v>636</v>
      </c>
      <c r="D37" s="1023" t="s">
        <v>635</v>
      </c>
      <c r="E37" s="1023" t="s">
        <v>4</v>
      </c>
      <c r="F37" s="1023" t="s">
        <v>55</v>
      </c>
      <c r="G37" s="1023" t="s">
        <v>17</v>
      </c>
      <c r="H37" s="1023"/>
      <c r="I37" s="1023" t="s">
        <v>18</v>
      </c>
      <c r="J37" s="1023"/>
      <c r="K37" s="1023" t="s">
        <v>19</v>
      </c>
      <c r="L37" s="1023"/>
      <c r="M37" s="1023" t="s">
        <v>84</v>
      </c>
      <c r="N37" s="1023"/>
      <c r="O37" s="1023" t="s">
        <v>49</v>
      </c>
      <c r="P37" s="1023"/>
      <c r="Q37" s="965" t="s">
        <v>50</v>
      </c>
      <c r="R37" s="965"/>
      <c r="S37" s="1023" t="s">
        <v>284</v>
      </c>
      <c r="T37" s="1023"/>
      <c r="U37" s="1023" t="s">
        <v>286</v>
      </c>
      <c r="V37" s="1023"/>
      <c r="W37" s="965" t="s">
        <v>291</v>
      </c>
      <c r="X37" s="965"/>
    </row>
    <row r="38" spans="1:24">
      <c r="A38" s="818"/>
      <c r="B38" s="818"/>
      <c r="C38" s="1023"/>
      <c r="D38" s="1023"/>
      <c r="E38" s="1023"/>
      <c r="F38" s="1023"/>
      <c r="G38" s="1023"/>
      <c r="H38" s="1023"/>
      <c r="I38" s="1023"/>
      <c r="J38" s="1023"/>
      <c r="K38" s="1023"/>
      <c r="L38" s="1023"/>
      <c r="M38" s="1023"/>
      <c r="N38" s="1023"/>
      <c r="O38" s="1023"/>
      <c r="P38" s="1023"/>
      <c r="Q38" s="965"/>
      <c r="R38" s="965"/>
      <c r="S38" s="1023"/>
      <c r="T38" s="1023"/>
      <c r="U38" s="1023"/>
      <c r="V38" s="1023"/>
      <c r="W38" s="965"/>
      <c r="X38" s="965"/>
    </row>
    <row r="39" spans="1:24">
      <c r="A39" s="818"/>
      <c r="B39" s="818"/>
      <c r="C39" s="1023"/>
      <c r="D39" s="1023"/>
      <c r="E39" s="1023"/>
      <c r="F39" s="1023"/>
      <c r="G39" s="108" t="s">
        <v>39</v>
      </c>
      <c r="H39" s="108" t="s">
        <v>290</v>
      </c>
      <c r="I39" s="108" t="s">
        <v>39</v>
      </c>
      <c r="J39" s="108" t="s">
        <v>290</v>
      </c>
      <c r="K39" s="108" t="s">
        <v>39</v>
      </c>
      <c r="L39" s="108" t="s">
        <v>290</v>
      </c>
      <c r="M39" s="108" t="s">
        <v>39</v>
      </c>
      <c r="N39" s="108" t="s">
        <v>290</v>
      </c>
      <c r="O39" s="108" t="s">
        <v>39</v>
      </c>
      <c r="P39" s="108" t="s">
        <v>290</v>
      </c>
      <c r="Q39" s="108" t="s">
        <v>39</v>
      </c>
      <c r="R39" s="108" t="s">
        <v>290</v>
      </c>
      <c r="S39" s="108" t="s">
        <v>39</v>
      </c>
      <c r="T39" s="1020" t="s">
        <v>38</v>
      </c>
      <c r="U39" s="108" t="s">
        <v>39</v>
      </c>
      <c r="V39" s="1021" t="s">
        <v>38</v>
      </c>
      <c r="W39" s="108" t="s">
        <v>39</v>
      </c>
      <c r="X39" s="1020" t="s">
        <v>38</v>
      </c>
    </row>
    <row r="40" spans="1:24" ht="15.75">
      <c r="A40" s="818"/>
      <c r="B40" s="818"/>
      <c r="C40" s="1023"/>
      <c r="D40" s="1023"/>
      <c r="E40" s="1023"/>
      <c r="F40" s="1023"/>
      <c r="G40" s="450">
        <v>100</v>
      </c>
      <c r="H40" s="450">
        <v>20</v>
      </c>
      <c r="I40" s="450">
        <v>100</v>
      </c>
      <c r="J40" s="450">
        <v>20</v>
      </c>
      <c r="K40" s="450">
        <v>100</v>
      </c>
      <c r="L40" s="450">
        <v>20</v>
      </c>
      <c r="M40" s="450">
        <v>100</v>
      </c>
      <c r="N40" s="450">
        <v>20</v>
      </c>
      <c r="O40" s="450">
        <v>100</v>
      </c>
      <c r="P40" s="450">
        <v>20</v>
      </c>
      <c r="Q40" s="450">
        <v>100</v>
      </c>
      <c r="R40" s="450">
        <v>20</v>
      </c>
      <c r="S40" s="450">
        <v>100</v>
      </c>
      <c r="T40" s="1020"/>
      <c r="U40" s="450">
        <v>100</v>
      </c>
      <c r="V40" s="1021"/>
      <c r="W40" s="450">
        <v>100</v>
      </c>
      <c r="X40" s="1020"/>
    </row>
    <row r="41" spans="1:24" ht="17.45" customHeight="1">
      <c r="A41" s="423">
        <v>27</v>
      </c>
      <c r="B41" s="460" t="str">
        <f>IF(AND('8'!C39=""),"",IF(AND('8'!B39=""),"",'8'!C39))</f>
        <v/>
      </c>
      <c r="C41" s="422" t="str">
        <f>IF(AND('8'!B39=""),"",IF(AND('8'!B39=""),"",'8'!B39))</f>
        <v/>
      </c>
      <c r="D41" s="395"/>
      <c r="E41" s="449" t="str">
        <f>IF(AND('8'!E39=""),"",IF(AND('8'!B39=""),"",'8'!E39))</f>
        <v/>
      </c>
      <c r="F41" s="422" t="str">
        <f>IF(AND(C41=""),"",IF(ISNA(VLOOKUP(C41,Register!A$7:'Register'!AM$350,10,FALSE)),"",VLOOKUP(C41,Register!A$7:'Register'!AM$350,10,FALSE)))</f>
        <v/>
      </c>
      <c r="G41" s="93" t="str">
        <f>IF(AND(C41=""),"",IF(ISNA(VLOOKUP(C41,'VIII S.M.'!AP$7:CV$93,6,FALSE)),"",VLOOKUP(C41,'VIII S.M.'!AP$7:CV$93,6,FALSE)))</f>
        <v/>
      </c>
      <c r="H41" s="422" t="str">
        <f>IF(B41="","",IF(G41&gt;95,"20",IF(G41&gt;90,"19",IF(G41&gt;85,"18",IF(G41&gt;80,"17",IF(G41&gt;75,"16",IF(G41&gt;70,"15",IF(G41&gt;65,"14",IF(G41&gt;60,"13",IF(G41&gt;55,"12",IF(G41&gt;50,"11",IF(G41&gt;45,"10",IF(G41&gt;40,"9",IF(G41&gt;35,"8",IF(G41&gt;30,"7",IF(G41&gt;25,"6",IF(G41&gt;20,"5",IF(G41&gt;15,"4",IF(G41&gt;10,"3",IF(G41&gt;5,"2",IF(G41&gt;1,"1",IF(G41&lt;1,"0"))))))))))))))))))))))</f>
        <v/>
      </c>
      <c r="I41" s="93" t="str">
        <f>IF(AND(C41=""),"",IF(ISNA(VLOOKUP(C41,'VIII S.M.'!AP$7:CV$93,12,FALSE)),"",VLOOKUP(C41,'VIII S.M.'!AP$7:CV$93,12,FALSE)))</f>
        <v/>
      </c>
      <c r="J41" s="97" t="str">
        <f>IF(B41="","",IF(I41&gt;95,"20",IF(I41&gt;90,"19",IF(I41&gt;85,"18",IF(I41&gt;80,"17",IF(I41&gt;75,"16",IF(I41&gt;70,"15",IF(I41&gt;65,"14",IF(I41&gt;60,"13",IF(I41&gt;55,"12",IF(I41&gt;50,"11",IF(I41&gt;45,"10",IF(I41&gt;40,"9",IF(I41&gt;35,"8",IF(I41&gt;30,"7",IF(I41&gt;25,"6",IF(I41&gt;20,"5",IF(I41&gt;15,"4",IF(I41&gt;10,"3",IF(I41&gt;5,"2",IF(I41&gt;1,"1",IF(I41&lt;1,"0"))))))))))))))))))))))</f>
        <v/>
      </c>
      <c r="K41" s="93" t="str">
        <f>IF(AND(C41=""),"",IF(ISNA(VLOOKUP(C41,'VIII S.M.'!AP$7:CV$93,18,FALSE)),"",VLOOKUP(C41,'VIII S.M.'!AP$7:CV$93,18,FALSE)))</f>
        <v/>
      </c>
      <c r="L41" s="97" t="str">
        <f>IF(B41="","",IF(K41&gt;95,"20",IF(K41&gt;90,"19",IF(K41&gt;85,"18",IF(K41&gt;80,"17",IF(K41&gt;75,"16",IF(K41&gt;70,"15",IF(K41&gt;65,"14",IF(K41&gt;60,"13",IF(K41&gt;55,"12",IF(K41&gt;50,"11",IF(K41&gt;45,"10",IF(K41&gt;40,"9",IF(K41&gt;35,"8",IF(K41&gt;30,"7",IF(K41&gt;25,"6",IF(K41&gt;20,"5",IF(K41&gt;15,"4",IF(K41&gt;10,"3",IF(K41&gt;5,"2",IF(K41&gt;1,"1",IF(K41&lt;1,"0"))))))))))))))))))))))</f>
        <v/>
      </c>
      <c r="M41" s="93" t="str">
        <f>IF(AND(C41=""),"",IF(ISNA(VLOOKUP(C41,'VIII S.M.'!AP$7:CV$93,24,FALSE)),"",VLOOKUP(C41,'VIII S.M.'!AP$7:CV$93,24,FALSE)))</f>
        <v/>
      </c>
      <c r="N41" s="97" t="str">
        <f>IF(B41="","",IF(M41&gt;95,"20",IF(M41&gt;90,"19",IF(M41&gt;85,"18",IF(M41&gt;80,"17",IF(M41&gt;75,"16",IF(M41&gt;70,"15",IF(M41&gt;65,"14",IF(M41&gt;60,"13",IF(M41&gt;55,"12",IF(M41&gt;50,"11",IF(M41&gt;45,"10",IF(M41&gt;40,"9",IF(M41&gt;35,"8",IF(M41&gt;30,"7",IF(M41&gt;25,"6",IF(M41&gt;20,"5",IF(M41&gt;15,"4",IF(M41&gt;10,"3",IF(M41&gt;5,"2",IF(M41&gt;1,"1",IF(M41&lt;1,"0"))))))))))))))))))))))</f>
        <v/>
      </c>
      <c r="O41" s="93" t="str">
        <f>IF(AND(C41=""),"",IF(ISNA(VLOOKUP(C41,'VIII S.M.'!AP$7:CV$93,30,FALSE)),"",VLOOKUP(C41,'VIII S.M.'!AP$7:CV$93,30,FALSE)))</f>
        <v/>
      </c>
      <c r="P41" s="121" t="str">
        <f>IF(B41="","",IF(O41&gt;95,"20",IF(O41&gt;90,"19",IF(O41&gt;85,"18",IF(O41&gt;80,"17",IF(O41&gt;75,"16",IF(O41&gt;70,"15",IF(O41&gt;65,"14",IF(O41&gt;60,"13",IF(O41&gt;55,"12",IF(O41&gt;50,"11",IF(O41&gt;45,"10",IF(O41&gt;40,"9",IF(O41&gt;35,"8",IF(O41&gt;30,"7",IF(O41&gt;25,"6",IF(O41&gt;20,"5",IF(O41&gt;15,"4",IF(O41&gt;10,"3",IF(O41&gt;5,"2",IF(O41&gt;1,"1",IF(O41&lt;1,"0"))))))))))))))))))))))</f>
        <v/>
      </c>
      <c r="Q41" s="109" t="str">
        <f>IF(AND(C41=""),"",IF(ISNA(VLOOKUP(C41,'VIII S.M.'!AP$7:CV$93,36,FALSE)),"",VLOOKUP(C41,'VIII S.M.'!AP$7:CV$93,36,FALSE)))</f>
        <v/>
      </c>
      <c r="R41" s="97" t="str">
        <f>IF(B41="","",IF(Q41&gt;95,"20",IF(Q41&gt;90,"19",IF(Q41&gt;85,"18",IF(Q41&gt;80,"17",IF(Q41&gt;75,"16",IF(Q41&gt;70,"15",IF(Q41&gt;65,"14",IF(Q41&gt;60,"13",IF(Q41&gt;55,"12",IF(Q41&gt;50,"11",IF(Q41&gt;45,"10",IF(Q41&gt;40,"9",IF(Q41&gt;35,"8",IF(Q41&gt;30,"7",IF(Q41&gt;25,"6",IF(Q41&gt;20,"5",IF(Q41&gt;15,"4",IF(Q41&gt;10,"3",IF(Q41&gt;5,"2",IF(Q41&gt;1,"1",IF(Q41&lt;1,"0"))))))))))))))))))))))</f>
        <v/>
      </c>
      <c r="S41" s="97" t="str">
        <f>IF(AND(C41=""),"",IF(ISNA(VLOOKUP(C41,'VIII S.M.'!AP$7:CV$93,43,FALSE)),"",VLOOKUP(C41,'VIII S.M.'!AP$7:CV$93,43,FALSE)))</f>
        <v/>
      </c>
      <c r="T41" s="109" t="str">
        <f>IF(AND(C41=""),"",IF(ISNA(VLOOKUP(C41,'VIII S.M.'!AP$7:CV$93,44,FALSE)),"",VLOOKUP(C41,'VIII S.M.'!AP$7:CV$93,44,FALSE)))</f>
        <v/>
      </c>
      <c r="U41" s="97" t="str">
        <f>IF(AND(C41=""),"",IF(ISNA(VLOOKUP(C41,'VIII S.M.'!AP$7:CV$93,50,FALSE)),"",VLOOKUP(C41,'VIII S.M.'!AP$7:CV$93,50,FALSE)))</f>
        <v/>
      </c>
      <c r="V41" s="93" t="str">
        <f>IF(AND(C41=""),"",IF(ISNA(VLOOKUP(C41,'VIII S.M.'!AP$7:CV$93,51,FALSE)),"",VLOOKUP(C41,'VIII S.M.'!AP$7:CV$93,51,FALSE)))</f>
        <v/>
      </c>
      <c r="W41" s="97" t="str">
        <f>IF(AND(C41=""),"",IF(ISNA(VLOOKUP(C41,'VIII S.M.'!AP$7:CV$93,57,FALSE)),"",VLOOKUP(C41,'VIII S.M.'!AP$7:CV$93,57,FALSE)))</f>
        <v/>
      </c>
      <c r="X41" s="93" t="str">
        <f>IF(AND(C41=""),"",IF(ISNA(VLOOKUP(C41,'VIII S.M.'!AP$7:CV$93,58,FALSE)),"",VLOOKUP(C41,'VIII S.M.'!AP$7:CV$93,58,FALSE)))</f>
        <v/>
      </c>
    </row>
    <row r="42" spans="1:24" ht="17.45" customHeight="1">
      <c r="A42" s="423">
        <v>28</v>
      </c>
      <c r="B42" s="460" t="str">
        <f>IF(AND('8'!C40=""),"",IF(AND('8'!B40=""),"",'8'!C40))</f>
        <v/>
      </c>
      <c r="C42" s="422" t="str">
        <f>IF(AND('8'!B40=""),"",IF(AND('8'!B40=""),"",'8'!B40))</f>
        <v/>
      </c>
      <c r="D42" s="395"/>
      <c r="E42" s="449" t="str">
        <f>IF(AND('8'!E40=""),"",IF(AND('8'!B40=""),"",'8'!E40))</f>
        <v/>
      </c>
      <c r="F42" s="422" t="str">
        <f>IF(AND(C42=""),"",IF(ISNA(VLOOKUP(C42,Register!A$7:'Register'!AM$350,10,FALSE)),"",VLOOKUP(C42,Register!A$7:'Register'!AM$350,10,FALSE)))</f>
        <v/>
      </c>
      <c r="G42" s="93" t="str">
        <f>IF(AND(C42=""),"",IF(ISNA(VLOOKUP(C42,'VIII S.M.'!AP$7:CV$93,6,FALSE)),"",VLOOKUP(C42,'VIII S.M.'!AP$7:CV$93,6,FALSE)))</f>
        <v/>
      </c>
      <c r="H42" s="422" t="str">
        <f t="shared" ref="H42:H66" si="6">IF(B42="","",IF(G42&gt;95,"20",IF(G42&gt;90,"19",IF(G42&gt;85,"18",IF(G42&gt;80,"17",IF(G42&gt;75,"16",IF(G42&gt;70,"15",IF(G42&gt;65,"14",IF(G42&gt;60,"13",IF(G42&gt;55,"12",IF(G42&gt;50,"11",IF(G42&gt;45,"10",IF(G42&gt;40,"9",IF(G42&gt;35,"8",IF(G42&gt;30,"7",IF(G42&gt;25,"6",IF(G42&gt;20,"5",IF(G42&gt;15,"4",IF(G42&gt;10,"3",IF(G42&gt;5,"2",IF(G42&gt;1,"1",IF(G42&lt;1,"0"))))))))))))))))))))))</f>
        <v/>
      </c>
      <c r="I42" s="93" t="str">
        <f>IF(AND(C42=""),"",IF(ISNA(VLOOKUP(C42,'VIII S.M.'!AP$7:CV$93,12,FALSE)),"",VLOOKUP(C42,'VIII S.M.'!AP$7:CV$93,12,FALSE)))</f>
        <v/>
      </c>
      <c r="J42" s="97" t="str">
        <f t="shared" ref="J42:J66" si="7">IF(B42="","",IF(I42&gt;95,"20",IF(I42&gt;90,"19",IF(I42&gt;85,"18",IF(I42&gt;80,"17",IF(I42&gt;75,"16",IF(I42&gt;70,"15",IF(I42&gt;65,"14",IF(I42&gt;60,"13",IF(I42&gt;55,"12",IF(I42&gt;50,"11",IF(I42&gt;45,"10",IF(I42&gt;40,"9",IF(I42&gt;35,"8",IF(I42&gt;30,"7",IF(I42&gt;25,"6",IF(I42&gt;20,"5",IF(I42&gt;15,"4",IF(I42&gt;10,"3",IF(I42&gt;5,"2",IF(I42&gt;1,"1",IF(I42&lt;1,"0"))))))))))))))))))))))</f>
        <v/>
      </c>
      <c r="K42" s="93" t="str">
        <f>IF(AND(C42=""),"",IF(ISNA(VLOOKUP(C42,'VIII S.M.'!AP$7:CV$93,18,FALSE)),"",VLOOKUP(C42,'VIII S.M.'!AP$7:CV$93,18,FALSE)))</f>
        <v/>
      </c>
      <c r="L42" s="97" t="str">
        <f t="shared" ref="L42:L66" si="8">IF(B42="","",IF(K42&gt;95,"20",IF(K42&gt;90,"19",IF(K42&gt;85,"18",IF(K42&gt;80,"17",IF(K42&gt;75,"16",IF(K42&gt;70,"15",IF(K42&gt;65,"14",IF(K42&gt;60,"13",IF(K42&gt;55,"12",IF(K42&gt;50,"11",IF(K42&gt;45,"10",IF(K42&gt;40,"9",IF(K42&gt;35,"8",IF(K42&gt;30,"7",IF(K42&gt;25,"6",IF(K42&gt;20,"5",IF(K42&gt;15,"4",IF(K42&gt;10,"3",IF(K42&gt;5,"2",IF(K42&gt;1,"1",IF(K42&lt;1,"0"))))))))))))))))))))))</f>
        <v/>
      </c>
      <c r="M42" s="93" t="str">
        <f>IF(AND(C42=""),"",IF(ISNA(VLOOKUP(C42,'VIII S.M.'!AP$7:CV$93,24,FALSE)),"",VLOOKUP(C42,'VIII S.M.'!AP$7:CV$93,24,FALSE)))</f>
        <v/>
      </c>
      <c r="N42" s="97" t="str">
        <f t="shared" ref="N42:N66" si="9">IF(B42="","",IF(M42&gt;95,"20",IF(M42&gt;90,"19",IF(M42&gt;85,"18",IF(M42&gt;80,"17",IF(M42&gt;75,"16",IF(M42&gt;70,"15",IF(M42&gt;65,"14",IF(M42&gt;60,"13",IF(M42&gt;55,"12",IF(M42&gt;50,"11",IF(M42&gt;45,"10",IF(M42&gt;40,"9",IF(M42&gt;35,"8",IF(M42&gt;30,"7",IF(M42&gt;25,"6",IF(M42&gt;20,"5",IF(M42&gt;15,"4",IF(M42&gt;10,"3",IF(M42&gt;5,"2",IF(M42&gt;1,"1",IF(M42&lt;1,"0"))))))))))))))))))))))</f>
        <v/>
      </c>
      <c r="O42" s="93" t="str">
        <f>IF(AND(C42=""),"",IF(ISNA(VLOOKUP(C42,'VIII S.M.'!AP$7:CV$93,30,FALSE)),"",VLOOKUP(C42,'VIII S.M.'!AP$7:CV$93,30,FALSE)))</f>
        <v/>
      </c>
      <c r="P42" s="121" t="str">
        <f t="shared" ref="P42:P66" si="10">IF(B42="","",IF(O42&gt;95,"20",IF(O42&gt;90,"19",IF(O42&gt;85,"18",IF(O42&gt;80,"17",IF(O42&gt;75,"16",IF(O42&gt;70,"15",IF(O42&gt;65,"14",IF(O42&gt;60,"13",IF(O42&gt;55,"12",IF(O42&gt;50,"11",IF(O42&gt;45,"10",IF(O42&gt;40,"9",IF(O42&gt;35,"8",IF(O42&gt;30,"7",IF(O42&gt;25,"6",IF(O42&gt;20,"5",IF(O42&gt;15,"4",IF(O42&gt;10,"3",IF(O42&gt;5,"2",IF(O42&gt;1,"1",IF(O42&lt;1,"0"))))))))))))))))))))))</f>
        <v/>
      </c>
      <c r="Q42" s="109" t="str">
        <f>IF(AND(C42=""),"",IF(ISNA(VLOOKUP(C42,'VIII S.M.'!AP$7:CV$93,36,FALSE)),"",VLOOKUP(C42,'VIII S.M.'!AP$7:CV$93,36,FALSE)))</f>
        <v/>
      </c>
      <c r="R42" s="97" t="str">
        <f t="shared" ref="R42:R66" si="11">IF(B42="","",IF(Q42&gt;95,"20",IF(Q42&gt;90,"19",IF(Q42&gt;85,"18",IF(Q42&gt;80,"17",IF(Q42&gt;75,"16",IF(Q42&gt;70,"15",IF(Q42&gt;65,"14",IF(Q42&gt;60,"13",IF(Q42&gt;55,"12",IF(Q42&gt;50,"11",IF(Q42&gt;45,"10",IF(Q42&gt;40,"9",IF(Q42&gt;35,"8",IF(Q42&gt;30,"7",IF(Q42&gt;25,"6",IF(Q42&gt;20,"5",IF(Q42&gt;15,"4",IF(Q42&gt;10,"3",IF(Q42&gt;5,"2",IF(Q42&gt;1,"1",IF(Q42&lt;1,"0"))))))))))))))))))))))</f>
        <v/>
      </c>
      <c r="S42" s="97" t="str">
        <f>IF(AND(C42=""),"",IF(ISNA(VLOOKUP(C42,'VIII S.M.'!AP$7:CV$93,43,FALSE)),"",VLOOKUP(C42,'VIII S.M.'!AP$7:CV$93,43,FALSE)))</f>
        <v/>
      </c>
      <c r="T42" s="109" t="str">
        <f>IF(AND(C42=""),"",IF(ISNA(VLOOKUP(C42,'VIII S.M.'!AP$7:CV$93,44,FALSE)),"",VLOOKUP(C42,'VIII S.M.'!AP$7:CV$93,44,FALSE)))</f>
        <v/>
      </c>
      <c r="U42" s="97" t="str">
        <f>IF(AND(C42=""),"",IF(ISNA(VLOOKUP(C42,'VIII S.M.'!AP$7:CV$93,50,FALSE)),"",VLOOKUP(C42,'VIII S.M.'!AP$7:CV$93,50,FALSE)))</f>
        <v/>
      </c>
      <c r="V42" s="93" t="str">
        <f>IF(AND(C42=""),"",IF(ISNA(VLOOKUP(C42,'VIII S.M.'!AP$7:CV$93,51,FALSE)),"",VLOOKUP(C42,'VIII S.M.'!AP$7:CV$93,51,FALSE)))</f>
        <v/>
      </c>
      <c r="W42" s="97" t="str">
        <f>IF(AND(C42=""),"",IF(ISNA(VLOOKUP(C42,'VIII S.M.'!AP$7:CV$93,57,FALSE)),"",VLOOKUP(C42,'VIII S.M.'!AP$7:CV$93,57,FALSE)))</f>
        <v/>
      </c>
      <c r="X42" s="93" t="str">
        <f>IF(AND(C42=""),"",IF(ISNA(VLOOKUP(C42,'VIII S.M.'!AP$7:CV$93,58,FALSE)),"",VLOOKUP(C42,'VIII S.M.'!AP$7:CV$93,58,FALSE)))</f>
        <v/>
      </c>
    </row>
    <row r="43" spans="1:24" ht="17.45" customHeight="1">
      <c r="A43" s="423">
        <v>29</v>
      </c>
      <c r="B43" s="460" t="str">
        <f>IF(AND('8'!C41=""),"",IF(AND('8'!B41=""),"",'8'!C41))</f>
        <v/>
      </c>
      <c r="C43" s="422" t="str">
        <f>IF(AND('8'!B41=""),"",IF(AND('8'!B41=""),"",'8'!B41))</f>
        <v/>
      </c>
      <c r="D43" s="395"/>
      <c r="E43" s="449" t="str">
        <f>IF(AND('8'!E41=""),"",IF(AND('8'!B41=""),"",'8'!E41))</f>
        <v/>
      </c>
      <c r="F43" s="422" t="str">
        <f>IF(AND(C43=""),"",IF(ISNA(VLOOKUP(C43,Register!A$7:'Register'!AM$350,10,FALSE)),"",VLOOKUP(C43,Register!A$7:'Register'!AM$350,10,FALSE)))</f>
        <v/>
      </c>
      <c r="G43" s="93" t="str">
        <f>IF(AND(C43=""),"",IF(ISNA(VLOOKUP(C43,'VIII S.M.'!AP$7:CV$93,6,FALSE)),"",VLOOKUP(C43,'VIII S.M.'!AP$7:CV$93,6,FALSE)))</f>
        <v/>
      </c>
      <c r="H43" s="422" t="str">
        <f t="shared" si="6"/>
        <v/>
      </c>
      <c r="I43" s="93" t="str">
        <f>IF(AND(C43=""),"",IF(ISNA(VLOOKUP(C43,'VIII S.M.'!AP$7:CV$93,12,FALSE)),"",VLOOKUP(C43,'VIII S.M.'!AP$7:CV$93,12,FALSE)))</f>
        <v/>
      </c>
      <c r="J43" s="97" t="str">
        <f t="shared" si="7"/>
        <v/>
      </c>
      <c r="K43" s="93" t="str">
        <f>IF(AND(C43=""),"",IF(ISNA(VLOOKUP(C43,'VIII S.M.'!AP$7:CV$93,18,FALSE)),"",VLOOKUP(C43,'VIII S.M.'!AP$7:CV$93,18,FALSE)))</f>
        <v/>
      </c>
      <c r="L43" s="97" t="str">
        <f t="shared" si="8"/>
        <v/>
      </c>
      <c r="M43" s="93" t="str">
        <f>IF(AND(C43=""),"",IF(ISNA(VLOOKUP(C43,'VIII S.M.'!AP$7:CV$93,24,FALSE)),"",VLOOKUP(C43,'VIII S.M.'!AP$7:CV$93,24,FALSE)))</f>
        <v/>
      </c>
      <c r="N43" s="97" t="str">
        <f t="shared" si="9"/>
        <v/>
      </c>
      <c r="O43" s="93" t="str">
        <f>IF(AND(C43=""),"",IF(ISNA(VLOOKUP(C43,'VIII S.M.'!AP$7:CV$93,30,FALSE)),"",VLOOKUP(C43,'VIII S.M.'!AP$7:CV$93,30,FALSE)))</f>
        <v/>
      </c>
      <c r="P43" s="121" t="str">
        <f t="shared" si="10"/>
        <v/>
      </c>
      <c r="Q43" s="109" t="str">
        <f>IF(AND(C43=""),"",IF(ISNA(VLOOKUP(C43,'VIII S.M.'!AP$7:CV$93,36,FALSE)),"",VLOOKUP(C43,'VIII S.M.'!AP$7:CV$93,36,FALSE)))</f>
        <v/>
      </c>
      <c r="R43" s="97" t="str">
        <f t="shared" si="11"/>
        <v/>
      </c>
      <c r="S43" s="97" t="str">
        <f>IF(AND(C43=""),"",IF(ISNA(VLOOKUP(C43,'VIII S.M.'!AP$7:CV$93,43,FALSE)),"",VLOOKUP(C43,'VIII S.M.'!AP$7:CV$93,43,FALSE)))</f>
        <v/>
      </c>
      <c r="T43" s="109" t="str">
        <f>IF(AND(C43=""),"",IF(ISNA(VLOOKUP(C43,'VIII S.M.'!AP$7:CV$93,44,FALSE)),"",VLOOKUP(C43,'VIII S.M.'!AP$7:CV$93,44,FALSE)))</f>
        <v/>
      </c>
      <c r="U43" s="97" t="str">
        <f>IF(AND(C43=""),"",IF(ISNA(VLOOKUP(C43,'VIII S.M.'!AP$7:CV$93,50,FALSE)),"",VLOOKUP(C43,'VIII S.M.'!AP$7:CV$93,50,FALSE)))</f>
        <v/>
      </c>
      <c r="V43" s="93" t="str">
        <f>IF(AND(C43=""),"",IF(ISNA(VLOOKUP(C43,'VIII S.M.'!AP$7:CV$93,51,FALSE)),"",VLOOKUP(C43,'VIII S.M.'!AP$7:CV$93,51,FALSE)))</f>
        <v/>
      </c>
      <c r="W43" s="97" t="str">
        <f>IF(AND(C43=""),"",IF(ISNA(VLOOKUP(C43,'VIII S.M.'!AP$7:CV$93,57,FALSE)),"",VLOOKUP(C43,'VIII S.M.'!AP$7:CV$93,57,FALSE)))</f>
        <v/>
      </c>
      <c r="X43" s="93" t="str">
        <f>IF(AND(C43=""),"",IF(ISNA(VLOOKUP(C43,'VIII S.M.'!AP$7:CV$93,58,FALSE)),"",VLOOKUP(C43,'VIII S.M.'!AP$7:CV$93,58,FALSE)))</f>
        <v/>
      </c>
    </row>
    <row r="44" spans="1:24" ht="17.45" customHeight="1">
      <c r="A44" s="423">
        <v>30</v>
      </c>
      <c r="B44" s="460" t="str">
        <f>IF(AND('8'!C42=""),"",IF(AND('8'!B42=""),"",'8'!C42))</f>
        <v/>
      </c>
      <c r="C44" s="422" t="str">
        <f>IF(AND('8'!B42=""),"",IF(AND('8'!B42=""),"",'8'!B42))</f>
        <v/>
      </c>
      <c r="D44" s="395"/>
      <c r="E44" s="449" t="str">
        <f>IF(AND('8'!E42=""),"",IF(AND('8'!B42=""),"",'8'!E42))</f>
        <v/>
      </c>
      <c r="F44" s="422" t="str">
        <f>IF(AND(C44=""),"",IF(ISNA(VLOOKUP(C44,Register!A$7:'Register'!AM$350,10,FALSE)),"",VLOOKUP(C44,Register!A$7:'Register'!AM$350,10,FALSE)))</f>
        <v/>
      </c>
      <c r="G44" s="93" t="str">
        <f>IF(AND(C44=""),"",IF(ISNA(VLOOKUP(C44,'VIII S.M.'!AP$7:CV$93,6,FALSE)),"",VLOOKUP(C44,'VIII S.M.'!AP$7:CV$93,6,FALSE)))</f>
        <v/>
      </c>
      <c r="H44" s="422" t="str">
        <f t="shared" si="6"/>
        <v/>
      </c>
      <c r="I44" s="93" t="str">
        <f>IF(AND(C44=""),"",IF(ISNA(VLOOKUP(C44,'VIII S.M.'!AP$7:CV$93,12,FALSE)),"",VLOOKUP(C44,'VIII S.M.'!AP$7:CV$93,12,FALSE)))</f>
        <v/>
      </c>
      <c r="J44" s="97" t="str">
        <f t="shared" si="7"/>
        <v/>
      </c>
      <c r="K44" s="93" t="str">
        <f>IF(AND(C44=""),"",IF(ISNA(VLOOKUP(C44,'VIII S.M.'!AP$7:CV$93,18,FALSE)),"",VLOOKUP(C44,'VIII S.M.'!AP$7:CV$93,18,FALSE)))</f>
        <v/>
      </c>
      <c r="L44" s="97" t="str">
        <f t="shared" si="8"/>
        <v/>
      </c>
      <c r="M44" s="93" t="str">
        <f>IF(AND(C44=""),"",IF(ISNA(VLOOKUP(C44,'VIII S.M.'!AP$7:CV$93,24,FALSE)),"",VLOOKUP(C44,'VIII S.M.'!AP$7:CV$93,24,FALSE)))</f>
        <v/>
      </c>
      <c r="N44" s="97" t="str">
        <f t="shared" si="9"/>
        <v/>
      </c>
      <c r="O44" s="93" t="str">
        <f>IF(AND(C44=""),"",IF(ISNA(VLOOKUP(C44,'VIII S.M.'!AP$7:CV$93,30,FALSE)),"",VLOOKUP(C44,'VIII S.M.'!AP$7:CV$93,30,FALSE)))</f>
        <v/>
      </c>
      <c r="P44" s="121" t="str">
        <f t="shared" si="10"/>
        <v/>
      </c>
      <c r="Q44" s="109" t="str">
        <f>IF(AND(C44=""),"",IF(ISNA(VLOOKUP(C44,'VIII S.M.'!AP$7:CV$93,36,FALSE)),"",VLOOKUP(C44,'VIII S.M.'!AP$7:CV$93,36,FALSE)))</f>
        <v/>
      </c>
      <c r="R44" s="97" t="str">
        <f t="shared" si="11"/>
        <v/>
      </c>
      <c r="S44" s="97" t="str">
        <f>IF(AND(C44=""),"",IF(ISNA(VLOOKUP(C44,'VIII S.M.'!AP$7:CV$93,43,FALSE)),"",VLOOKUP(C44,'VIII S.M.'!AP$7:CV$93,43,FALSE)))</f>
        <v/>
      </c>
      <c r="T44" s="109" t="str">
        <f>IF(AND(C44=""),"",IF(ISNA(VLOOKUP(C44,'VIII S.M.'!AP$7:CV$93,44,FALSE)),"",VLOOKUP(C44,'VIII S.M.'!AP$7:CV$93,44,FALSE)))</f>
        <v/>
      </c>
      <c r="U44" s="97" t="str">
        <f>IF(AND(C44=""),"",IF(ISNA(VLOOKUP(C44,'VIII S.M.'!AP$7:CV$93,50,FALSE)),"",VLOOKUP(C44,'VIII S.M.'!AP$7:CV$93,50,FALSE)))</f>
        <v/>
      </c>
      <c r="V44" s="93" t="str">
        <f>IF(AND(C44=""),"",IF(ISNA(VLOOKUP(C44,'VIII S.M.'!AP$7:CV$93,51,FALSE)),"",VLOOKUP(C44,'VIII S.M.'!AP$7:CV$93,51,FALSE)))</f>
        <v/>
      </c>
      <c r="W44" s="97" t="str">
        <f>IF(AND(C44=""),"",IF(ISNA(VLOOKUP(C44,'VIII S.M.'!AP$7:CV$93,57,FALSE)),"",VLOOKUP(C44,'VIII S.M.'!AP$7:CV$93,57,FALSE)))</f>
        <v/>
      </c>
      <c r="X44" s="93" t="str">
        <f>IF(AND(C44=""),"",IF(ISNA(VLOOKUP(C44,'VIII S.M.'!AP$7:CV$93,58,FALSE)),"",VLOOKUP(C44,'VIII S.M.'!AP$7:CV$93,58,FALSE)))</f>
        <v/>
      </c>
    </row>
    <row r="45" spans="1:24" ht="17.45" customHeight="1">
      <c r="A45" s="423">
        <v>31</v>
      </c>
      <c r="B45" s="460" t="str">
        <f>IF(AND('8'!C43=""),"",IF(AND('8'!B43=""),"",'8'!C43))</f>
        <v/>
      </c>
      <c r="C45" s="422" t="str">
        <f>IF(AND('8'!B43=""),"",IF(AND('8'!B43=""),"",'8'!B43))</f>
        <v/>
      </c>
      <c r="D45" s="395"/>
      <c r="E45" s="449" t="str">
        <f>IF(AND('8'!E43=""),"",IF(AND('8'!B43=""),"",'8'!E43))</f>
        <v/>
      </c>
      <c r="F45" s="422" t="str">
        <f>IF(AND(C45=""),"",IF(ISNA(VLOOKUP(C45,Register!A$7:'Register'!AM$350,10,FALSE)),"",VLOOKUP(C45,Register!A$7:'Register'!AM$350,10,FALSE)))</f>
        <v/>
      </c>
      <c r="G45" s="93" t="str">
        <f>IF(AND(C45=""),"",IF(ISNA(VLOOKUP(C45,'VIII S.M.'!AP$7:CV$93,6,FALSE)),"",VLOOKUP(C45,'VIII S.M.'!AP$7:CV$93,6,FALSE)))</f>
        <v/>
      </c>
      <c r="H45" s="422" t="str">
        <f t="shared" si="6"/>
        <v/>
      </c>
      <c r="I45" s="93" t="str">
        <f>IF(AND(C45=""),"",IF(ISNA(VLOOKUP(C45,'VIII S.M.'!AP$7:CV$93,12,FALSE)),"",VLOOKUP(C45,'VIII S.M.'!AP$7:CV$93,12,FALSE)))</f>
        <v/>
      </c>
      <c r="J45" s="97" t="str">
        <f t="shared" si="7"/>
        <v/>
      </c>
      <c r="K45" s="93" t="str">
        <f>IF(AND(C45=""),"",IF(ISNA(VLOOKUP(C45,'VIII S.M.'!AP$7:CV$93,18,FALSE)),"",VLOOKUP(C45,'VIII S.M.'!AP$7:CV$93,18,FALSE)))</f>
        <v/>
      </c>
      <c r="L45" s="97" t="str">
        <f t="shared" si="8"/>
        <v/>
      </c>
      <c r="M45" s="93" t="str">
        <f>IF(AND(C45=""),"",IF(ISNA(VLOOKUP(C45,'VIII S.M.'!AP$7:CV$93,24,FALSE)),"",VLOOKUP(C45,'VIII S.M.'!AP$7:CV$93,24,FALSE)))</f>
        <v/>
      </c>
      <c r="N45" s="97" t="str">
        <f t="shared" si="9"/>
        <v/>
      </c>
      <c r="O45" s="93" t="str">
        <f>IF(AND(C45=""),"",IF(ISNA(VLOOKUP(C45,'VIII S.M.'!AP$7:CV$93,30,FALSE)),"",VLOOKUP(C45,'VIII S.M.'!AP$7:CV$93,30,FALSE)))</f>
        <v/>
      </c>
      <c r="P45" s="121" t="str">
        <f t="shared" si="10"/>
        <v/>
      </c>
      <c r="Q45" s="109" t="str">
        <f>IF(AND(C45=""),"",IF(ISNA(VLOOKUP(C45,'VIII S.M.'!AP$7:CV$93,36,FALSE)),"",VLOOKUP(C45,'VIII S.M.'!AP$7:CV$93,36,FALSE)))</f>
        <v/>
      </c>
      <c r="R45" s="97" t="str">
        <f t="shared" si="11"/>
        <v/>
      </c>
      <c r="S45" s="97" t="str">
        <f>IF(AND(C45=""),"",IF(ISNA(VLOOKUP(C45,'VIII S.M.'!AP$7:CV$93,43,FALSE)),"",VLOOKUP(C45,'VIII S.M.'!AP$7:CV$93,43,FALSE)))</f>
        <v/>
      </c>
      <c r="T45" s="109" t="str">
        <f>IF(AND(C45=""),"",IF(ISNA(VLOOKUP(C45,'VIII S.M.'!AP$7:CV$93,44,FALSE)),"",VLOOKUP(C45,'VIII S.M.'!AP$7:CV$93,44,FALSE)))</f>
        <v/>
      </c>
      <c r="U45" s="97" t="str">
        <f>IF(AND(C45=""),"",IF(ISNA(VLOOKUP(C45,'VIII S.M.'!AP$7:CV$93,50,FALSE)),"",VLOOKUP(C45,'VIII S.M.'!AP$7:CV$93,50,FALSE)))</f>
        <v/>
      </c>
      <c r="V45" s="93" t="str">
        <f>IF(AND(C45=""),"",IF(ISNA(VLOOKUP(C45,'VIII S.M.'!AP$7:CV$93,51,FALSE)),"",VLOOKUP(C45,'VIII S.M.'!AP$7:CV$93,51,FALSE)))</f>
        <v/>
      </c>
      <c r="W45" s="97" t="str">
        <f>IF(AND(C45=""),"",IF(ISNA(VLOOKUP(C45,'VIII S.M.'!AP$7:CV$93,57,FALSE)),"",VLOOKUP(C45,'VIII S.M.'!AP$7:CV$93,57,FALSE)))</f>
        <v/>
      </c>
      <c r="X45" s="93" t="str">
        <f>IF(AND(C45=""),"",IF(ISNA(VLOOKUP(C45,'VIII S.M.'!AP$7:CV$93,58,FALSE)),"",VLOOKUP(C45,'VIII S.M.'!AP$7:CV$93,58,FALSE)))</f>
        <v/>
      </c>
    </row>
    <row r="46" spans="1:24" ht="17.45" customHeight="1">
      <c r="A46" s="423">
        <v>32</v>
      </c>
      <c r="B46" s="460" t="str">
        <f>IF(AND('8'!C44=""),"",IF(AND('8'!B44=""),"",'8'!C44))</f>
        <v/>
      </c>
      <c r="C46" s="422" t="str">
        <f>IF(AND('8'!B44=""),"",IF(AND('8'!B44=""),"",'8'!B44))</f>
        <v/>
      </c>
      <c r="D46" s="395"/>
      <c r="E46" s="449" t="str">
        <f>IF(AND('8'!E44=""),"",IF(AND('8'!B44=""),"",'8'!E44))</f>
        <v/>
      </c>
      <c r="F46" s="422" t="str">
        <f>IF(AND(C46=""),"",IF(ISNA(VLOOKUP(C46,Register!A$7:'Register'!AM$350,10,FALSE)),"",VLOOKUP(C46,Register!A$7:'Register'!AM$350,10,FALSE)))</f>
        <v/>
      </c>
      <c r="G46" s="93" t="str">
        <f>IF(AND(C46=""),"",IF(ISNA(VLOOKUP(C46,'VIII S.M.'!AP$7:CV$93,6,FALSE)),"",VLOOKUP(C46,'VIII S.M.'!AP$7:CV$93,6,FALSE)))</f>
        <v/>
      </c>
      <c r="H46" s="422" t="str">
        <f t="shared" si="6"/>
        <v/>
      </c>
      <c r="I46" s="93" t="str">
        <f>IF(AND(C46=""),"",IF(ISNA(VLOOKUP(C46,'VIII S.M.'!AP$7:CV$93,12,FALSE)),"",VLOOKUP(C46,'VIII S.M.'!AP$7:CV$93,12,FALSE)))</f>
        <v/>
      </c>
      <c r="J46" s="97" t="str">
        <f t="shared" si="7"/>
        <v/>
      </c>
      <c r="K46" s="93" t="str">
        <f>IF(AND(C46=""),"",IF(ISNA(VLOOKUP(C46,'VIII S.M.'!AP$7:CV$93,18,FALSE)),"",VLOOKUP(C46,'VIII S.M.'!AP$7:CV$93,18,FALSE)))</f>
        <v/>
      </c>
      <c r="L46" s="97" t="str">
        <f t="shared" si="8"/>
        <v/>
      </c>
      <c r="M46" s="93" t="str">
        <f>IF(AND(C46=""),"",IF(ISNA(VLOOKUP(C46,'VIII S.M.'!AP$7:CV$93,24,FALSE)),"",VLOOKUP(C46,'VIII S.M.'!AP$7:CV$93,24,FALSE)))</f>
        <v/>
      </c>
      <c r="N46" s="97" t="str">
        <f t="shared" si="9"/>
        <v/>
      </c>
      <c r="O46" s="93" t="str">
        <f>IF(AND(C46=""),"",IF(ISNA(VLOOKUP(C46,'VIII S.M.'!AP$7:CV$93,30,FALSE)),"",VLOOKUP(C46,'VIII S.M.'!AP$7:CV$93,30,FALSE)))</f>
        <v/>
      </c>
      <c r="P46" s="121" t="str">
        <f t="shared" si="10"/>
        <v/>
      </c>
      <c r="Q46" s="109" t="str">
        <f>IF(AND(C46=""),"",IF(ISNA(VLOOKUP(C46,'VIII S.M.'!AP$7:CV$93,36,FALSE)),"",VLOOKUP(C46,'VIII S.M.'!AP$7:CV$93,36,FALSE)))</f>
        <v/>
      </c>
      <c r="R46" s="97" t="str">
        <f t="shared" si="11"/>
        <v/>
      </c>
      <c r="S46" s="97" t="str">
        <f>IF(AND(C46=""),"",IF(ISNA(VLOOKUP(C46,'VIII S.M.'!AP$7:CV$93,43,FALSE)),"",VLOOKUP(C46,'VIII S.M.'!AP$7:CV$93,43,FALSE)))</f>
        <v/>
      </c>
      <c r="T46" s="109" t="str">
        <f>IF(AND(C46=""),"",IF(ISNA(VLOOKUP(C46,'VIII S.M.'!AP$7:CV$93,44,FALSE)),"",VLOOKUP(C46,'VIII S.M.'!AP$7:CV$93,44,FALSE)))</f>
        <v/>
      </c>
      <c r="U46" s="97" t="str">
        <f>IF(AND(C46=""),"",IF(ISNA(VLOOKUP(C46,'VIII S.M.'!AP$7:CV$93,50,FALSE)),"",VLOOKUP(C46,'VIII S.M.'!AP$7:CV$93,50,FALSE)))</f>
        <v/>
      </c>
      <c r="V46" s="93" t="str">
        <f>IF(AND(C46=""),"",IF(ISNA(VLOOKUP(C46,'VIII S.M.'!AP$7:CV$93,51,FALSE)),"",VLOOKUP(C46,'VIII S.M.'!AP$7:CV$93,51,FALSE)))</f>
        <v/>
      </c>
      <c r="W46" s="97" t="str">
        <f>IF(AND(C46=""),"",IF(ISNA(VLOOKUP(C46,'VIII S.M.'!AP$7:CV$93,57,FALSE)),"",VLOOKUP(C46,'VIII S.M.'!AP$7:CV$93,57,FALSE)))</f>
        <v/>
      </c>
      <c r="X46" s="93" t="str">
        <f>IF(AND(C46=""),"",IF(ISNA(VLOOKUP(C46,'VIII S.M.'!AP$7:CV$93,58,FALSE)),"",VLOOKUP(C46,'VIII S.M.'!AP$7:CV$93,58,FALSE)))</f>
        <v/>
      </c>
    </row>
    <row r="47" spans="1:24" ht="17.45" customHeight="1">
      <c r="A47" s="423">
        <v>33</v>
      </c>
      <c r="B47" s="460" t="str">
        <f>IF(AND('8'!C45=""),"",IF(AND('8'!B45=""),"",'8'!C45))</f>
        <v/>
      </c>
      <c r="C47" s="422" t="str">
        <f>IF(AND('8'!B45=""),"",IF(AND('8'!B45=""),"",'8'!B45))</f>
        <v/>
      </c>
      <c r="D47" s="395"/>
      <c r="E47" s="449" t="str">
        <f>IF(AND('8'!E45=""),"",IF(AND('8'!B45=""),"",'8'!E45))</f>
        <v/>
      </c>
      <c r="F47" s="422" t="str">
        <f>IF(AND(C47=""),"",IF(ISNA(VLOOKUP(C47,Register!A$7:'Register'!AM$350,10,FALSE)),"",VLOOKUP(C47,Register!A$7:'Register'!AM$350,10,FALSE)))</f>
        <v/>
      </c>
      <c r="G47" s="93" t="str">
        <f>IF(AND(C47=""),"",IF(ISNA(VLOOKUP(C47,'VIII S.M.'!AP$7:CV$93,6,FALSE)),"",VLOOKUP(C47,'VIII S.M.'!AP$7:CV$93,6,FALSE)))</f>
        <v/>
      </c>
      <c r="H47" s="422" t="str">
        <f t="shared" si="6"/>
        <v/>
      </c>
      <c r="I47" s="93" t="str">
        <f>IF(AND(C47=""),"",IF(ISNA(VLOOKUP(C47,'VIII S.M.'!AP$7:CV$93,12,FALSE)),"",VLOOKUP(C47,'VIII S.M.'!AP$7:CV$93,12,FALSE)))</f>
        <v/>
      </c>
      <c r="J47" s="97" t="str">
        <f t="shared" si="7"/>
        <v/>
      </c>
      <c r="K47" s="93" t="str">
        <f>IF(AND(C47=""),"",IF(ISNA(VLOOKUP(C47,'VIII S.M.'!AP$7:CV$93,18,FALSE)),"",VLOOKUP(C47,'VIII S.M.'!AP$7:CV$93,18,FALSE)))</f>
        <v/>
      </c>
      <c r="L47" s="97" t="str">
        <f t="shared" si="8"/>
        <v/>
      </c>
      <c r="M47" s="93" t="str">
        <f>IF(AND(C47=""),"",IF(ISNA(VLOOKUP(C47,'VIII S.M.'!AP$7:CV$93,24,FALSE)),"",VLOOKUP(C47,'VIII S.M.'!AP$7:CV$93,24,FALSE)))</f>
        <v/>
      </c>
      <c r="N47" s="97" t="str">
        <f t="shared" si="9"/>
        <v/>
      </c>
      <c r="O47" s="93" t="str">
        <f>IF(AND(C47=""),"",IF(ISNA(VLOOKUP(C47,'VIII S.M.'!AP$7:CV$93,30,FALSE)),"",VLOOKUP(C47,'VIII S.M.'!AP$7:CV$93,30,FALSE)))</f>
        <v/>
      </c>
      <c r="P47" s="121" t="str">
        <f t="shared" si="10"/>
        <v/>
      </c>
      <c r="Q47" s="109" t="str">
        <f>IF(AND(C47=""),"",IF(ISNA(VLOOKUP(C47,'VIII S.M.'!AP$7:CV$93,36,FALSE)),"",VLOOKUP(C47,'VIII S.M.'!AP$7:CV$93,36,FALSE)))</f>
        <v/>
      </c>
      <c r="R47" s="97" t="str">
        <f t="shared" si="11"/>
        <v/>
      </c>
      <c r="S47" s="97" t="str">
        <f>IF(AND(C47=""),"",IF(ISNA(VLOOKUP(C47,'VIII S.M.'!AP$7:CV$93,43,FALSE)),"",VLOOKUP(C47,'VIII S.M.'!AP$7:CV$93,43,FALSE)))</f>
        <v/>
      </c>
      <c r="T47" s="109" t="str">
        <f>IF(AND(C47=""),"",IF(ISNA(VLOOKUP(C47,'VIII S.M.'!AP$7:CV$93,44,FALSE)),"",VLOOKUP(C47,'VIII S.M.'!AP$7:CV$93,44,FALSE)))</f>
        <v/>
      </c>
      <c r="U47" s="97" t="str">
        <f>IF(AND(C47=""),"",IF(ISNA(VLOOKUP(C47,'VIII S.M.'!AP$7:CV$93,50,FALSE)),"",VLOOKUP(C47,'VIII S.M.'!AP$7:CV$93,50,FALSE)))</f>
        <v/>
      </c>
      <c r="V47" s="93" t="str">
        <f>IF(AND(C47=""),"",IF(ISNA(VLOOKUP(C47,'VIII S.M.'!AP$7:CV$93,51,FALSE)),"",VLOOKUP(C47,'VIII S.M.'!AP$7:CV$93,51,FALSE)))</f>
        <v/>
      </c>
      <c r="W47" s="97" t="str">
        <f>IF(AND(C47=""),"",IF(ISNA(VLOOKUP(C47,'VIII S.M.'!AP$7:CV$93,57,FALSE)),"",VLOOKUP(C47,'VIII S.M.'!AP$7:CV$93,57,FALSE)))</f>
        <v/>
      </c>
      <c r="X47" s="93" t="str">
        <f>IF(AND(C47=""),"",IF(ISNA(VLOOKUP(C47,'VIII S.M.'!AP$7:CV$93,58,FALSE)),"",VLOOKUP(C47,'VIII S.M.'!AP$7:CV$93,58,FALSE)))</f>
        <v/>
      </c>
    </row>
    <row r="48" spans="1:24" ht="17.45" customHeight="1">
      <c r="A48" s="423">
        <v>34</v>
      </c>
      <c r="B48" s="460" t="str">
        <f>IF(AND('8'!C46=""),"",IF(AND('8'!B46=""),"",'8'!C46))</f>
        <v/>
      </c>
      <c r="C48" s="422" t="str">
        <f>IF(AND('8'!B46=""),"",IF(AND('8'!B46=""),"",'8'!B46))</f>
        <v/>
      </c>
      <c r="D48" s="395"/>
      <c r="E48" s="449" t="str">
        <f>IF(AND('8'!E46=""),"",IF(AND('8'!B46=""),"",'8'!E46))</f>
        <v/>
      </c>
      <c r="F48" s="422" t="str">
        <f>IF(AND(C48=""),"",IF(ISNA(VLOOKUP(C48,Register!A$7:'Register'!AM$350,10,FALSE)),"",VLOOKUP(C48,Register!A$7:'Register'!AM$350,10,FALSE)))</f>
        <v/>
      </c>
      <c r="G48" s="93" t="str">
        <f>IF(AND(C48=""),"",IF(ISNA(VLOOKUP(C48,'VIII S.M.'!AP$7:CV$93,6,FALSE)),"",VLOOKUP(C48,'VIII S.M.'!AP$7:CV$93,6,FALSE)))</f>
        <v/>
      </c>
      <c r="H48" s="422" t="str">
        <f t="shared" si="6"/>
        <v/>
      </c>
      <c r="I48" s="93" t="str">
        <f>IF(AND(C48=""),"",IF(ISNA(VLOOKUP(C48,'VIII S.M.'!AP$7:CV$93,12,FALSE)),"",VLOOKUP(C48,'VIII S.M.'!AP$7:CV$93,12,FALSE)))</f>
        <v/>
      </c>
      <c r="J48" s="97" t="str">
        <f t="shared" si="7"/>
        <v/>
      </c>
      <c r="K48" s="93" t="str">
        <f>IF(AND(C48=""),"",IF(ISNA(VLOOKUP(C48,'VIII S.M.'!AP$7:CV$93,18,FALSE)),"",VLOOKUP(C48,'VIII S.M.'!AP$7:CV$93,18,FALSE)))</f>
        <v/>
      </c>
      <c r="L48" s="97" t="str">
        <f t="shared" si="8"/>
        <v/>
      </c>
      <c r="M48" s="93" t="str">
        <f>IF(AND(C48=""),"",IF(ISNA(VLOOKUP(C48,'VIII S.M.'!AP$7:CV$93,24,FALSE)),"",VLOOKUP(C48,'VIII S.M.'!AP$7:CV$93,24,FALSE)))</f>
        <v/>
      </c>
      <c r="N48" s="97" t="str">
        <f t="shared" si="9"/>
        <v/>
      </c>
      <c r="O48" s="93" t="str">
        <f>IF(AND(C48=""),"",IF(ISNA(VLOOKUP(C48,'VIII S.M.'!AP$7:CV$93,30,FALSE)),"",VLOOKUP(C48,'VIII S.M.'!AP$7:CV$93,30,FALSE)))</f>
        <v/>
      </c>
      <c r="P48" s="121" t="str">
        <f t="shared" si="10"/>
        <v/>
      </c>
      <c r="Q48" s="109" t="str">
        <f>IF(AND(C48=""),"",IF(ISNA(VLOOKUP(C48,'VIII S.M.'!AP$7:CV$93,36,FALSE)),"",VLOOKUP(C48,'VIII S.M.'!AP$7:CV$93,36,FALSE)))</f>
        <v/>
      </c>
      <c r="R48" s="97" t="str">
        <f t="shared" si="11"/>
        <v/>
      </c>
      <c r="S48" s="97" t="str">
        <f>IF(AND(C48=""),"",IF(ISNA(VLOOKUP(C48,'VIII S.M.'!AP$7:CV$93,43,FALSE)),"",VLOOKUP(C48,'VIII S.M.'!AP$7:CV$93,43,FALSE)))</f>
        <v/>
      </c>
      <c r="T48" s="109" t="str">
        <f>IF(AND(C48=""),"",IF(ISNA(VLOOKUP(C48,'VIII S.M.'!AP$7:CV$93,44,FALSE)),"",VLOOKUP(C48,'VIII S.M.'!AP$7:CV$93,44,FALSE)))</f>
        <v/>
      </c>
      <c r="U48" s="97" t="str">
        <f>IF(AND(C48=""),"",IF(ISNA(VLOOKUP(C48,'VIII S.M.'!AP$7:CV$93,50,FALSE)),"",VLOOKUP(C48,'VIII S.M.'!AP$7:CV$93,50,FALSE)))</f>
        <v/>
      </c>
      <c r="V48" s="93" t="str">
        <f>IF(AND(C48=""),"",IF(ISNA(VLOOKUP(C48,'VIII S.M.'!AP$7:CV$93,51,FALSE)),"",VLOOKUP(C48,'VIII S.M.'!AP$7:CV$93,51,FALSE)))</f>
        <v/>
      </c>
      <c r="W48" s="97" t="str">
        <f>IF(AND(C48=""),"",IF(ISNA(VLOOKUP(C48,'VIII S.M.'!AP$7:CV$93,57,FALSE)),"",VLOOKUP(C48,'VIII S.M.'!AP$7:CV$93,57,FALSE)))</f>
        <v/>
      </c>
      <c r="X48" s="93" t="str">
        <f>IF(AND(C48=""),"",IF(ISNA(VLOOKUP(C48,'VIII S.M.'!AP$7:CV$93,58,FALSE)),"",VLOOKUP(C48,'VIII S.M.'!AP$7:CV$93,58,FALSE)))</f>
        <v/>
      </c>
    </row>
    <row r="49" spans="1:24" ht="17.45" customHeight="1">
      <c r="A49" s="423">
        <v>35</v>
      </c>
      <c r="B49" s="460" t="str">
        <f>IF(AND('8'!C47=""),"",IF(AND('8'!B47=""),"",'8'!C47))</f>
        <v/>
      </c>
      <c r="C49" s="422" t="str">
        <f>IF(AND('8'!B47=""),"",IF(AND('8'!B47=""),"",'8'!B47))</f>
        <v/>
      </c>
      <c r="D49" s="395"/>
      <c r="E49" s="449" t="str">
        <f>IF(AND('8'!E47=""),"",IF(AND('8'!B47=""),"",'8'!E47))</f>
        <v/>
      </c>
      <c r="F49" s="422" t="str">
        <f>IF(AND(C49=""),"",IF(ISNA(VLOOKUP(C49,Register!A$7:'Register'!AM$350,10,FALSE)),"",VLOOKUP(C49,Register!A$7:'Register'!AM$350,10,FALSE)))</f>
        <v/>
      </c>
      <c r="G49" s="93" t="str">
        <f>IF(AND(C49=""),"",IF(ISNA(VLOOKUP(C49,'VIII S.M.'!AP$7:CV$93,6,FALSE)),"",VLOOKUP(C49,'VIII S.M.'!AP$7:CV$93,6,FALSE)))</f>
        <v/>
      </c>
      <c r="H49" s="422" t="str">
        <f t="shared" si="6"/>
        <v/>
      </c>
      <c r="I49" s="93" t="str">
        <f>IF(AND(C49=""),"",IF(ISNA(VLOOKUP(C49,'VIII S.M.'!AP$7:CV$93,12,FALSE)),"",VLOOKUP(C49,'VIII S.M.'!AP$7:CV$93,12,FALSE)))</f>
        <v/>
      </c>
      <c r="J49" s="97" t="str">
        <f t="shared" si="7"/>
        <v/>
      </c>
      <c r="K49" s="93" t="str">
        <f>IF(AND(C49=""),"",IF(ISNA(VLOOKUP(C49,'VIII S.M.'!AP$7:CV$93,18,FALSE)),"",VLOOKUP(C49,'VIII S.M.'!AP$7:CV$93,18,FALSE)))</f>
        <v/>
      </c>
      <c r="L49" s="97" t="str">
        <f t="shared" si="8"/>
        <v/>
      </c>
      <c r="M49" s="93" t="str">
        <f>IF(AND(C49=""),"",IF(ISNA(VLOOKUP(C49,'VIII S.M.'!AP$7:CV$93,24,FALSE)),"",VLOOKUP(C49,'VIII S.M.'!AP$7:CV$93,24,FALSE)))</f>
        <v/>
      </c>
      <c r="N49" s="97" t="str">
        <f t="shared" si="9"/>
        <v/>
      </c>
      <c r="O49" s="93" t="str">
        <f>IF(AND(C49=""),"",IF(ISNA(VLOOKUP(C49,'VIII S.M.'!AP$7:CV$93,30,FALSE)),"",VLOOKUP(C49,'VIII S.M.'!AP$7:CV$93,30,FALSE)))</f>
        <v/>
      </c>
      <c r="P49" s="121" t="str">
        <f t="shared" si="10"/>
        <v/>
      </c>
      <c r="Q49" s="109" t="str">
        <f>IF(AND(C49=""),"",IF(ISNA(VLOOKUP(C49,'VIII S.M.'!AP$7:CV$93,36,FALSE)),"",VLOOKUP(C49,'VIII S.M.'!AP$7:CV$93,36,FALSE)))</f>
        <v/>
      </c>
      <c r="R49" s="97" t="str">
        <f t="shared" si="11"/>
        <v/>
      </c>
      <c r="S49" s="97" t="str">
        <f>IF(AND(C49=""),"",IF(ISNA(VLOOKUP(C49,'VIII S.M.'!AP$7:CV$93,43,FALSE)),"",VLOOKUP(C49,'VIII S.M.'!AP$7:CV$93,43,FALSE)))</f>
        <v/>
      </c>
      <c r="T49" s="109" t="str">
        <f>IF(AND(C49=""),"",IF(ISNA(VLOOKUP(C49,'VIII S.M.'!AP$7:CV$93,44,FALSE)),"",VLOOKUP(C49,'VIII S.M.'!AP$7:CV$93,44,FALSE)))</f>
        <v/>
      </c>
      <c r="U49" s="97" t="str">
        <f>IF(AND(C49=""),"",IF(ISNA(VLOOKUP(C49,'VIII S.M.'!AP$7:CV$93,50,FALSE)),"",VLOOKUP(C49,'VIII S.M.'!AP$7:CV$93,50,FALSE)))</f>
        <v/>
      </c>
      <c r="V49" s="93" t="str">
        <f>IF(AND(C49=""),"",IF(ISNA(VLOOKUP(C49,'VIII S.M.'!AP$7:CV$93,51,FALSE)),"",VLOOKUP(C49,'VIII S.M.'!AP$7:CV$93,51,FALSE)))</f>
        <v/>
      </c>
      <c r="W49" s="97" t="str">
        <f>IF(AND(C49=""),"",IF(ISNA(VLOOKUP(C49,'VIII S.M.'!AP$7:CV$93,57,FALSE)),"",VLOOKUP(C49,'VIII S.M.'!AP$7:CV$93,57,FALSE)))</f>
        <v/>
      </c>
      <c r="X49" s="93" t="str">
        <f>IF(AND(C49=""),"",IF(ISNA(VLOOKUP(C49,'VIII S.M.'!AP$7:CV$93,58,FALSE)),"",VLOOKUP(C49,'VIII S.M.'!AP$7:CV$93,58,FALSE)))</f>
        <v/>
      </c>
    </row>
    <row r="50" spans="1:24" ht="17.45" customHeight="1">
      <c r="A50" s="423">
        <v>36</v>
      </c>
      <c r="B50" s="460" t="str">
        <f>IF(AND('8'!C48=""),"",IF(AND('8'!B48=""),"",'8'!C48))</f>
        <v/>
      </c>
      <c r="C50" s="422" t="str">
        <f>IF(AND('8'!B48=""),"",IF(AND('8'!B48=""),"",'8'!B48))</f>
        <v/>
      </c>
      <c r="D50" s="395"/>
      <c r="E50" s="449" t="str">
        <f>IF(AND('8'!E48=""),"",IF(AND('8'!B48=""),"",'8'!E48))</f>
        <v/>
      </c>
      <c r="F50" s="422" t="str">
        <f>IF(AND(C50=""),"",IF(ISNA(VLOOKUP(C50,Register!A$7:'Register'!AM$350,10,FALSE)),"",VLOOKUP(C50,Register!A$7:'Register'!AM$350,10,FALSE)))</f>
        <v/>
      </c>
      <c r="G50" s="93" t="str">
        <f>IF(AND(C50=""),"",IF(ISNA(VLOOKUP(C50,'VIII S.M.'!AP$7:CV$93,6,FALSE)),"",VLOOKUP(C50,'VIII S.M.'!AP$7:CV$93,6,FALSE)))</f>
        <v/>
      </c>
      <c r="H50" s="422" t="str">
        <f t="shared" si="6"/>
        <v/>
      </c>
      <c r="I50" s="93" t="str">
        <f>IF(AND(C50=""),"",IF(ISNA(VLOOKUP(C50,'VIII S.M.'!AP$7:CV$93,12,FALSE)),"",VLOOKUP(C50,'VIII S.M.'!AP$7:CV$93,12,FALSE)))</f>
        <v/>
      </c>
      <c r="J50" s="97" t="str">
        <f t="shared" si="7"/>
        <v/>
      </c>
      <c r="K50" s="93" t="str">
        <f>IF(AND(C50=""),"",IF(ISNA(VLOOKUP(C50,'VIII S.M.'!AP$7:CV$93,18,FALSE)),"",VLOOKUP(C50,'VIII S.M.'!AP$7:CV$93,18,FALSE)))</f>
        <v/>
      </c>
      <c r="L50" s="97" t="str">
        <f t="shared" si="8"/>
        <v/>
      </c>
      <c r="M50" s="93" t="str">
        <f>IF(AND(C50=""),"",IF(ISNA(VLOOKUP(C50,'VIII S.M.'!AP$7:CV$93,24,FALSE)),"",VLOOKUP(C50,'VIII S.M.'!AP$7:CV$93,24,FALSE)))</f>
        <v/>
      </c>
      <c r="N50" s="97" t="str">
        <f t="shared" si="9"/>
        <v/>
      </c>
      <c r="O50" s="93" t="str">
        <f>IF(AND(C50=""),"",IF(ISNA(VLOOKUP(C50,'VIII S.M.'!AP$7:CV$93,30,FALSE)),"",VLOOKUP(C50,'VIII S.M.'!AP$7:CV$93,30,FALSE)))</f>
        <v/>
      </c>
      <c r="P50" s="121" t="str">
        <f t="shared" si="10"/>
        <v/>
      </c>
      <c r="Q50" s="109" t="str">
        <f>IF(AND(C50=""),"",IF(ISNA(VLOOKUP(C50,'VIII S.M.'!AP$7:CV$93,36,FALSE)),"",VLOOKUP(C50,'VIII S.M.'!AP$7:CV$93,36,FALSE)))</f>
        <v/>
      </c>
      <c r="R50" s="97" t="str">
        <f t="shared" si="11"/>
        <v/>
      </c>
      <c r="S50" s="97" t="str">
        <f>IF(AND(C50=""),"",IF(ISNA(VLOOKUP(C50,'VIII S.M.'!AP$7:CV$93,43,FALSE)),"",VLOOKUP(C50,'VIII S.M.'!AP$7:CV$93,43,FALSE)))</f>
        <v/>
      </c>
      <c r="T50" s="109" t="str">
        <f>IF(AND(C50=""),"",IF(ISNA(VLOOKUP(C50,'VIII S.M.'!AP$7:CV$93,44,FALSE)),"",VLOOKUP(C50,'VIII S.M.'!AP$7:CV$93,44,FALSE)))</f>
        <v/>
      </c>
      <c r="U50" s="97" t="str">
        <f>IF(AND(C50=""),"",IF(ISNA(VLOOKUP(C50,'VIII S.M.'!AP$7:CV$93,50,FALSE)),"",VLOOKUP(C50,'VIII S.M.'!AP$7:CV$93,50,FALSE)))</f>
        <v/>
      </c>
      <c r="V50" s="93" t="str">
        <f>IF(AND(C50=""),"",IF(ISNA(VLOOKUP(C50,'VIII S.M.'!AP$7:CV$93,51,FALSE)),"",VLOOKUP(C50,'VIII S.M.'!AP$7:CV$93,51,FALSE)))</f>
        <v/>
      </c>
      <c r="W50" s="97" t="str">
        <f>IF(AND(C50=""),"",IF(ISNA(VLOOKUP(C50,'VIII S.M.'!AP$7:CV$93,57,FALSE)),"",VLOOKUP(C50,'VIII S.M.'!AP$7:CV$93,57,FALSE)))</f>
        <v/>
      </c>
      <c r="X50" s="93" t="str">
        <f>IF(AND(C50=""),"",IF(ISNA(VLOOKUP(C50,'VIII S.M.'!AP$7:CV$93,58,FALSE)),"",VLOOKUP(C50,'VIII S.M.'!AP$7:CV$93,58,FALSE)))</f>
        <v/>
      </c>
    </row>
    <row r="51" spans="1:24" ht="17.45" customHeight="1">
      <c r="A51" s="423">
        <v>37</v>
      </c>
      <c r="B51" s="460" t="str">
        <f>IF(AND('8'!C49=""),"",IF(AND('8'!B49=""),"",'8'!C49))</f>
        <v/>
      </c>
      <c r="C51" s="422" t="str">
        <f>IF(AND('8'!B49=""),"",IF(AND('8'!B49=""),"",'8'!B49))</f>
        <v/>
      </c>
      <c r="D51" s="395"/>
      <c r="E51" s="449" t="str">
        <f>IF(AND('8'!E49=""),"",IF(AND('8'!B49=""),"",'8'!E49))</f>
        <v/>
      </c>
      <c r="F51" s="422" t="str">
        <f>IF(AND(C51=""),"",IF(ISNA(VLOOKUP(C51,Register!A$7:'Register'!AM$350,10,FALSE)),"",VLOOKUP(C51,Register!A$7:'Register'!AM$350,10,FALSE)))</f>
        <v/>
      </c>
      <c r="G51" s="93" t="str">
        <f>IF(AND(C51=""),"",IF(ISNA(VLOOKUP(C51,'VIII S.M.'!AP$7:CV$93,6,FALSE)),"",VLOOKUP(C51,'VIII S.M.'!AP$7:CV$93,6,FALSE)))</f>
        <v/>
      </c>
      <c r="H51" s="422" t="str">
        <f t="shared" si="6"/>
        <v/>
      </c>
      <c r="I51" s="93" t="str">
        <f>IF(AND(C51=""),"",IF(ISNA(VLOOKUP(C51,'VIII S.M.'!AP$7:CV$93,12,FALSE)),"",VLOOKUP(C51,'VIII S.M.'!AP$7:CV$93,12,FALSE)))</f>
        <v/>
      </c>
      <c r="J51" s="97" t="str">
        <f t="shared" si="7"/>
        <v/>
      </c>
      <c r="K51" s="93" t="str">
        <f>IF(AND(C51=""),"",IF(ISNA(VLOOKUP(C51,'VIII S.M.'!AP$7:CV$93,18,FALSE)),"",VLOOKUP(C51,'VIII S.M.'!AP$7:CV$93,18,FALSE)))</f>
        <v/>
      </c>
      <c r="L51" s="97" t="str">
        <f t="shared" si="8"/>
        <v/>
      </c>
      <c r="M51" s="93" t="str">
        <f>IF(AND(C51=""),"",IF(ISNA(VLOOKUP(C51,'VIII S.M.'!AP$7:CV$93,24,FALSE)),"",VLOOKUP(C51,'VIII S.M.'!AP$7:CV$93,24,FALSE)))</f>
        <v/>
      </c>
      <c r="N51" s="97" t="str">
        <f t="shared" si="9"/>
        <v/>
      </c>
      <c r="O51" s="93" t="str">
        <f>IF(AND(C51=""),"",IF(ISNA(VLOOKUP(C51,'VIII S.M.'!AP$7:CV$93,30,FALSE)),"",VLOOKUP(C51,'VIII S.M.'!AP$7:CV$93,30,FALSE)))</f>
        <v/>
      </c>
      <c r="P51" s="121" t="str">
        <f t="shared" si="10"/>
        <v/>
      </c>
      <c r="Q51" s="109" t="str">
        <f>IF(AND(C51=""),"",IF(ISNA(VLOOKUP(C51,'VIII S.M.'!AP$7:CV$93,36,FALSE)),"",VLOOKUP(C51,'VIII S.M.'!AP$7:CV$93,36,FALSE)))</f>
        <v/>
      </c>
      <c r="R51" s="97" t="str">
        <f t="shared" si="11"/>
        <v/>
      </c>
      <c r="S51" s="97" t="str">
        <f>IF(AND(C51=""),"",IF(ISNA(VLOOKUP(C51,'VIII S.M.'!AP$7:CV$93,43,FALSE)),"",VLOOKUP(C51,'VIII S.M.'!AP$7:CV$93,43,FALSE)))</f>
        <v/>
      </c>
      <c r="T51" s="109" t="str">
        <f>IF(AND(C51=""),"",IF(ISNA(VLOOKUP(C51,'VIII S.M.'!AP$7:CV$93,44,FALSE)),"",VLOOKUP(C51,'VIII S.M.'!AP$7:CV$93,44,FALSE)))</f>
        <v/>
      </c>
      <c r="U51" s="97" t="str">
        <f>IF(AND(C51=""),"",IF(ISNA(VLOOKUP(C51,'VIII S.M.'!AP$7:CV$93,50,FALSE)),"",VLOOKUP(C51,'VIII S.M.'!AP$7:CV$93,50,FALSE)))</f>
        <v/>
      </c>
      <c r="V51" s="93" t="str">
        <f>IF(AND(C51=""),"",IF(ISNA(VLOOKUP(C51,'VIII S.M.'!AP$7:CV$93,51,FALSE)),"",VLOOKUP(C51,'VIII S.M.'!AP$7:CV$93,51,FALSE)))</f>
        <v/>
      </c>
      <c r="W51" s="97" t="str">
        <f>IF(AND(C51=""),"",IF(ISNA(VLOOKUP(C51,'VIII S.M.'!AP$7:CV$93,57,FALSE)),"",VLOOKUP(C51,'VIII S.M.'!AP$7:CV$93,57,FALSE)))</f>
        <v/>
      </c>
      <c r="X51" s="93" t="str">
        <f>IF(AND(C51=""),"",IF(ISNA(VLOOKUP(C51,'VIII S.M.'!AP$7:CV$93,58,FALSE)),"",VLOOKUP(C51,'VIII S.M.'!AP$7:CV$93,58,FALSE)))</f>
        <v/>
      </c>
    </row>
    <row r="52" spans="1:24" ht="17.45" customHeight="1">
      <c r="A52" s="423">
        <v>38</v>
      </c>
      <c r="B52" s="460" t="str">
        <f>IF(AND('8'!C50=""),"",IF(AND('8'!B50=""),"",'8'!C50))</f>
        <v/>
      </c>
      <c r="C52" s="422" t="str">
        <f>IF(AND('8'!B50=""),"",IF(AND('8'!B50=""),"",'8'!B50))</f>
        <v/>
      </c>
      <c r="D52" s="395"/>
      <c r="E52" s="449" t="str">
        <f>IF(AND('8'!E50=""),"",IF(AND('8'!B50=""),"",'8'!E50))</f>
        <v/>
      </c>
      <c r="F52" s="422" t="str">
        <f>IF(AND(C52=""),"",IF(ISNA(VLOOKUP(C52,Register!A$7:'Register'!AM$350,10,FALSE)),"",VLOOKUP(C52,Register!A$7:'Register'!AM$350,10,FALSE)))</f>
        <v/>
      </c>
      <c r="G52" s="93" t="str">
        <f>IF(AND(C52=""),"",IF(ISNA(VLOOKUP(C52,'VIII S.M.'!AP$7:CV$93,6,FALSE)),"",VLOOKUP(C52,'VIII S.M.'!AP$7:CV$93,6,FALSE)))</f>
        <v/>
      </c>
      <c r="H52" s="422" t="str">
        <f t="shared" si="6"/>
        <v/>
      </c>
      <c r="I52" s="93" t="str">
        <f>IF(AND(C52=""),"",IF(ISNA(VLOOKUP(C52,'VIII S.M.'!AP$7:CV$93,12,FALSE)),"",VLOOKUP(C52,'VIII S.M.'!AP$7:CV$93,12,FALSE)))</f>
        <v/>
      </c>
      <c r="J52" s="97" t="str">
        <f t="shared" si="7"/>
        <v/>
      </c>
      <c r="K52" s="93" t="str">
        <f>IF(AND(C52=""),"",IF(ISNA(VLOOKUP(C52,'VIII S.M.'!AP$7:CV$93,18,FALSE)),"",VLOOKUP(C52,'VIII S.M.'!AP$7:CV$93,18,FALSE)))</f>
        <v/>
      </c>
      <c r="L52" s="97" t="str">
        <f t="shared" si="8"/>
        <v/>
      </c>
      <c r="M52" s="93" t="str">
        <f>IF(AND(C52=""),"",IF(ISNA(VLOOKUP(C52,'VIII S.M.'!AP$7:CV$93,24,FALSE)),"",VLOOKUP(C52,'VIII S.M.'!AP$7:CV$93,24,FALSE)))</f>
        <v/>
      </c>
      <c r="N52" s="97" t="str">
        <f t="shared" si="9"/>
        <v/>
      </c>
      <c r="O52" s="93" t="str">
        <f>IF(AND(C52=""),"",IF(ISNA(VLOOKUP(C52,'VIII S.M.'!AP$7:CV$93,30,FALSE)),"",VLOOKUP(C52,'VIII S.M.'!AP$7:CV$93,30,FALSE)))</f>
        <v/>
      </c>
      <c r="P52" s="121" t="str">
        <f t="shared" si="10"/>
        <v/>
      </c>
      <c r="Q52" s="109" t="str">
        <f>IF(AND(C52=""),"",IF(ISNA(VLOOKUP(C52,'VIII S.M.'!AP$7:CV$93,36,FALSE)),"",VLOOKUP(C52,'VIII S.M.'!AP$7:CV$93,36,FALSE)))</f>
        <v/>
      </c>
      <c r="R52" s="97" t="str">
        <f t="shared" si="11"/>
        <v/>
      </c>
      <c r="S52" s="97" t="str">
        <f>IF(AND(C52=""),"",IF(ISNA(VLOOKUP(C52,'VIII S.M.'!AP$7:CV$93,43,FALSE)),"",VLOOKUP(C52,'VIII S.M.'!AP$7:CV$93,43,FALSE)))</f>
        <v/>
      </c>
      <c r="T52" s="109" t="str">
        <f>IF(AND(C52=""),"",IF(ISNA(VLOOKUP(C52,'VIII S.M.'!AP$7:CV$93,44,FALSE)),"",VLOOKUP(C52,'VIII S.M.'!AP$7:CV$93,44,FALSE)))</f>
        <v/>
      </c>
      <c r="U52" s="97" t="str">
        <f>IF(AND(C52=""),"",IF(ISNA(VLOOKUP(C52,'VIII S.M.'!AP$7:CV$93,50,FALSE)),"",VLOOKUP(C52,'VIII S.M.'!AP$7:CV$93,50,FALSE)))</f>
        <v/>
      </c>
      <c r="V52" s="93" t="str">
        <f>IF(AND(C52=""),"",IF(ISNA(VLOOKUP(C52,'VIII S.M.'!AP$7:CV$93,51,FALSE)),"",VLOOKUP(C52,'VIII S.M.'!AP$7:CV$93,51,FALSE)))</f>
        <v/>
      </c>
      <c r="W52" s="97" t="str">
        <f>IF(AND(C52=""),"",IF(ISNA(VLOOKUP(C52,'VIII S.M.'!AP$7:CV$93,57,FALSE)),"",VLOOKUP(C52,'VIII S.M.'!AP$7:CV$93,57,FALSE)))</f>
        <v/>
      </c>
      <c r="X52" s="93" t="str">
        <f>IF(AND(C52=""),"",IF(ISNA(VLOOKUP(C52,'VIII S.M.'!AP$7:CV$93,58,FALSE)),"",VLOOKUP(C52,'VIII S.M.'!AP$7:CV$93,58,FALSE)))</f>
        <v/>
      </c>
    </row>
    <row r="53" spans="1:24" ht="17.45" customHeight="1">
      <c r="A53" s="423">
        <v>39</v>
      </c>
      <c r="B53" s="460" t="str">
        <f>IF(AND('8'!C51=""),"",IF(AND('8'!B51=""),"",'8'!C51))</f>
        <v/>
      </c>
      <c r="C53" s="422" t="str">
        <f>IF(AND('8'!B51=""),"",IF(AND('8'!B51=""),"",'8'!B51))</f>
        <v/>
      </c>
      <c r="D53" s="395"/>
      <c r="E53" s="449" t="str">
        <f>IF(AND('8'!E51=""),"",IF(AND('8'!B51=""),"",'8'!E51))</f>
        <v/>
      </c>
      <c r="F53" s="422" t="str">
        <f>IF(AND(C53=""),"",IF(ISNA(VLOOKUP(C53,Register!A$7:'Register'!AM$350,10,FALSE)),"",VLOOKUP(C53,Register!A$7:'Register'!AM$350,10,FALSE)))</f>
        <v/>
      </c>
      <c r="G53" s="93" t="str">
        <f>IF(AND(C53=""),"",IF(ISNA(VLOOKUP(C53,'VIII S.M.'!AP$7:CV$93,6,FALSE)),"",VLOOKUP(C53,'VIII S.M.'!AP$7:CV$93,6,FALSE)))</f>
        <v/>
      </c>
      <c r="H53" s="422" t="str">
        <f t="shared" si="6"/>
        <v/>
      </c>
      <c r="I53" s="93" t="str">
        <f>IF(AND(C53=""),"",IF(ISNA(VLOOKUP(C53,'VIII S.M.'!AP$7:CV$93,12,FALSE)),"",VLOOKUP(C53,'VIII S.M.'!AP$7:CV$93,12,FALSE)))</f>
        <v/>
      </c>
      <c r="J53" s="97" t="str">
        <f t="shared" si="7"/>
        <v/>
      </c>
      <c r="K53" s="93" t="str">
        <f>IF(AND(C53=""),"",IF(ISNA(VLOOKUP(C53,'VIII S.M.'!AP$7:CV$93,18,FALSE)),"",VLOOKUP(C53,'VIII S.M.'!AP$7:CV$93,18,FALSE)))</f>
        <v/>
      </c>
      <c r="L53" s="97" t="str">
        <f t="shared" si="8"/>
        <v/>
      </c>
      <c r="M53" s="93" t="str">
        <f>IF(AND(C53=""),"",IF(ISNA(VLOOKUP(C53,'VIII S.M.'!AP$7:CV$93,24,FALSE)),"",VLOOKUP(C53,'VIII S.M.'!AP$7:CV$93,24,FALSE)))</f>
        <v/>
      </c>
      <c r="N53" s="97" t="str">
        <f t="shared" si="9"/>
        <v/>
      </c>
      <c r="O53" s="93" t="str">
        <f>IF(AND(C53=""),"",IF(ISNA(VLOOKUP(C53,'VIII S.M.'!AP$7:CV$93,30,FALSE)),"",VLOOKUP(C53,'VIII S.M.'!AP$7:CV$93,30,FALSE)))</f>
        <v/>
      </c>
      <c r="P53" s="121" t="str">
        <f t="shared" si="10"/>
        <v/>
      </c>
      <c r="Q53" s="109" t="str">
        <f>IF(AND(C53=""),"",IF(ISNA(VLOOKUP(C53,'VIII S.M.'!AP$7:CV$93,36,FALSE)),"",VLOOKUP(C53,'VIII S.M.'!AP$7:CV$93,36,FALSE)))</f>
        <v/>
      </c>
      <c r="R53" s="97" t="str">
        <f t="shared" si="11"/>
        <v/>
      </c>
      <c r="S53" s="97" t="str">
        <f>IF(AND(C53=""),"",IF(ISNA(VLOOKUP(C53,'VIII S.M.'!AP$7:CV$93,43,FALSE)),"",VLOOKUP(C53,'VIII S.M.'!AP$7:CV$93,43,FALSE)))</f>
        <v/>
      </c>
      <c r="T53" s="109" t="str">
        <f>IF(AND(C53=""),"",IF(ISNA(VLOOKUP(C53,'VIII S.M.'!AP$7:CV$93,44,FALSE)),"",VLOOKUP(C53,'VIII S.M.'!AP$7:CV$93,44,FALSE)))</f>
        <v/>
      </c>
      <c r="U53" s="97" t="str">
        <f>IF(AND(C53=""),"",IF(ISNA(VLOOKUP(C53,'VIII S.M.'!AP$7:CV$93,50,FALSE)),"",VLOOKUP(C53,'VIII S.M.'!AP$7:CV$93,50,FALSE)))</f>
        <v/>
      </c>
      <c r="V53" s="93" t="str">
        <f>IF(AND(C53=""),"",IF(ISNA(VLOOKUP(C53,'VIII S.M.'!AP$7:CV$93,51,FALSE)),"",VLOOKUP(C53,'VIII S.M.'!AP$7:CV$93,51,FALSE)))</f>
        <v/>
      </c>
      <c r="W53" s="97" t="str">
        <f>IF(AND(C53=""),"",IF(ISNA(VLOOKUP(C53,'VIII S.M.'!AP$7:CV$93,57,FALSE)),"",VLOOKUP(C53,'VIII S.M.'!AP$7:CV$93,57,FALSE)))</f>
        <v/>
      </c>
      <c r="X53" s="93" t="str">
        <f>IF(AND(C53=""),"",IF(ISNA(VLOOKUP(C53,'VIII S.M.'!AP$7:CV$93,58,FALSE)),"",VLOOKUP(C53,'VIII S.M.'!AP$7:CV$93,58,FALSE)))</f>
        <v/>
      </c>
    </row>
    <row r="54" spans="1:24" ht="17.45" customHeight="1">
      <c r="A54" s="423">
        <v>40</v>
      </c>
      <c r="B54" s="460" t="str">
        <f>IF(AND('8'!C52=""),"",IF(AND('8'!B52=""),"",'8'!C52))</f>
        <v/>
      </c>
      <c r="C54" s="422" t="str">
        <f>IF(AND('8'!B52=""),"",IF(AND('8'!B52=""),"",'8'!B52))</f>
        <v/>
      </c>
      <c r="D54" s="395"/>
      <c r="E54" s="449" t="str">
        <f>IF(AND('8'!E52=""),"",IF(AND('8'!B52=""),"",'8'!E52))</f>
        <v/>
      </c>
      <c r="F54" s="422" t="str">
        <f>IF(AND(C54=""),"",IF(ISNA(VLOOKUP(C54,Register!A$7:'Register'!AM$350,10,FALSE)),"",VLOOKUP(C54,Register!A$7:'Register'!AM$350,10,FALSE)))</f>
        <v/>
      </c>
      <c r="G54" s="93" t="str">
        <f>IF(AND(C54=""),"",IF(ISNA(VLOOKUP(C54,'VIII S.M.'!AP$7:CV$93,6,FALSE)),"",VLOOKUP(C54,'VIII S.M.'!AP$7:CV$93,6,FALSE)))</f>
        <v/>
      </c>
      <c r="H54" s="422" t="str">
        <f t="shared" si="6"/>
        <v/>
      </c>
      <c r="I54" s="93" t="str">
        <f>IF(AND(C54=""),"",IF(ISNA(VLOOKUP(C54,'VIII S.M.'!AP$7:CV$93,12,FALSE)),"",VLOOKUP(C54,'VIII S.M.'!AP$7:CV$93,12,FALSE)))</f>
        <v/>
      </c>
      <c r="J54" s="97" t="str">
        <f t="shared" si="7"/>
        <v/>
      </c>
      <c r="K54" s="93" t="str">
        <f>IF(AND(C54=""),"",IF(ISNA(VLOOKUP(C54,'VIII S.M.'!AP$7:CV$93,18,FALSE)),"",VLOOKUP(C54,'VIII S.M.'!AP$7:CV$93,18,FALSE)))</f>
        <v/>
      </c>
      <c r="L54" s="97" t="str">
        <f t="shared" si="8"/>
        <v/>
      </c>
      <c r="M54" s="93" t="str">
        <f>IF(AND(C54=""),"",IF(ISNA(VLOOKUP(C54,'VIII S.M.'!AP$7:CV$93,24,FALSE)),"",VLOOKUP(C54,'VIII S.M.'!AP$7:CV$93,24,FALSE)))</f>
        <v/>
      </c>
      <c r="N54" s="97" t="str">
        <f t="shared" si="9"/>
        <v/>
      </c>
      <c r="O54" s="93" t="str">
        <f>IF(AND(C54=""),"",IF(ISNA(VLOOKUP(C54,'VIII S.M.'!AP$7:CV$93,30,FALSE)),"",VLOOKUP(C54,'VIII S.M.'!AP$7:CV$93,30,FALSE)))</f>
        <v/>
      </c>
      <c r="P54" s="121" t="str">
        <f t="shared" si="10"/>
        <v/>
      </c>
      <c r="Q54" s="109" t="str">
        <f>IF(AND(C54=""),"",IF(ISNA(VLOOKUP(C54,'VIII S.M.'!AP$7:CV$93,36,FALSE)),"",VLOOKUP(C54,'VIII S.M.'!AP$7:CV$93,36,FALSE)))</f>
        <v/>
      </c>
      <c r="R54" s="97" t="str">
        <f t="shared" si="11"/>
        <v/>
      </c>
      <c r="S54" s="97" t="str">
        <f>IF(AND(C54=""),"",IF(ISNA(VLOOKUP(C54,'VIII S.M.'!AP$7:CV$93,43,FALSE)),"",VLOOKUP(C54,'VIII S.M.'!AP$7:CV$93,43,FALSE)))</f>
        <v/>
      </c>
      <c r="T54" s="109" t="str">
        <f>IF(AND(C54=""),"",IF(ISNA(VLOOKUP(C54,'VIII S.M.'!AP$7:CV$93,44,FALSE)),"",VLOOKUP(C54,'VIII S.M.'!AP$7:CV$93,44,FALSE)))</f>
        <v/>
      </c>
      <c r="U54" s="97" t="str">
        <f>IF(AND(C54=""),"",IF(ISNA(VLOOKUP(C54,'VIII S.M.'!AP$7:CV$93,50,FALSE)),"",VLOOKUP(C54,'VIII S.M.'!AP$7:CV$93,50,FALSE)))</f>
        <v/>
      </c>
      <c r="V54" s="93" t="str">
        <f>IF(AND(C54=""),"",IF(ISNA(VLOOKUP(C54,'VIII S.M.'!AP$7:CV$93,51,FALSE)),"",VLOOKUP(C54,'VIII S.M.'!AP$7:CV$93,51,FALSE)))</f>
        <v/>
      </c>
      <c r="W54" s="97" t="str">
        <f>IF(AND(C54=""),"",IF(ISNA(VLOOKUP(C54,'VIII S.M.'!AP$7:CV$93,57,FALSE)),"",VLOOKUP(C54,'VIII S.M.'!AP$7:CV$93,57,FALSE)))</f>
        <v/>
      </c>
      <c r="X54" s="93" t="str">
        <f>IF(AND(C54=""),"",IF(ISNA(VLOOKUP(C54,'VIII S.M.'!AP$7:CV$93,58,FALSE)),"",VLOOKUP(C54,'VIII S.M.'!AP$7:CV$93,58,FALSE)))</f>
        <v/>
      </c>
    </row>
    <row r="55" spans="1:24" ht="17.45" customHeight="1">
      <c r="A55" s="423">
        <v>41</v>
      </c>
      <c r="B55" s="460" t="str">
        <f>IF(AND('8'!C53=""),"",IF(AND('8'!B53=""),"",'8'!C53))</f>
        <v/>
      </c>
      <c r="C55" s="422" t="str">
        <f>IF(AND('8'!B53=""),"",IF(AND('8'!B53=""),"",'8'!B53))</f>
        <v/>
      </c>
      <c r="D55" s="395"/>
      <c r="E55" s="449" t="str">
        <f>IF(AND('8'!E53=""),"",IF(AND('8'!B53=""),"",'8'!E53))</f>
        <v/>
      </c>
      <c r="F55" s="422" t="str">
        <f>IF(AND(C55=""),"",IF(ISNA(VLOOKUP(C55,Register!A$7:'Register'!AM$350,10,FALSE)),"",VLOOKUP(C55,Register!A$7:'Register'!AM$350,10,FALSE)))</f>
        <v/>
      </c>
      <c r="G55" s="93" t="str">
        <f>IF(AND(C55=""),"",IF(ISNA(VLOOKUP(C55,'VIII S.M.'!AP$7:CV$93,6,FALSE)),"",VLOOKUP(C55,'VIII S.M.'!AP$7:CV$93,6,FALSE)))</f>
        <v/>
      </c>
      <c r="H55" s="422" t="str">
        <f t="shared" si="6"/>
        <v/>
      </c>
      <c r="I55" s="93" t="str">
        <f>IF(AND(C55=""),"",IF(ISNA(VLOOKUP(C55,'VIII S.M.'!AP$7:CV$93,12,FALSE)),"",VLOOKUP(C55,'VIII S.M.'!AP$7:CV$93,12,FALSE)))</f>
        <v/>
      </c>
      <c r="J55" s="97" t="str">
        <f t="shared" si="7"/>
        <v/>
      </c>
      <c r="K55" s="93" t="str">
        <f>IF(AND(C55=""),"",IF(ISNA(VLOOKUP(C55,'VIII S.M.'!AP$7:CV$93,18,FALSE)),"",VLOOKUP(C55,'VIII S.M.'!AP$7:CV$93,18,FALSE)))</f>
        <v/>
      </c>
      <c r="L55" s="97" t="str">
        <f t="shared" si="8"/>
        <v/>
      </c>
      <c r="M55" s="93" t="str">
        <f>IF(AND(C55=""),"",IF(ISNA(VLOOKUP(C55,'VIII S.M.'!AP$7:CV$93,24,FALSE)),"",VLOOKUP(C55,'VIII S.M.'!AP$7:CV$93,24,FALSE)))</f>
        <v/>
      </c>
      <c r="N55" s="97" t="str">
        <f t="shared" si="9"/>
        <v/>
      </c>
      <c r="O55" s="93" t="str">
        <f>IF(AND(C55=""),"",IF(ISNA(VLOOKUP(C55,'VIII S.M.'!AP$7:CV$93,30,FALSE)),"",VLOOKUP(C55,'VIII S.M.'!AP$7:CV$93,30,FALSE)))</f>
        <v/>
      </c>
      <c r="P55" s="121" t="str">
        <f t="shared" si="10"/>
        <v/>
      </c>
      <c r="Q55" s="109" t="str">
        <f>IF(AND(C55=""),"",IF(ISNA(VLOOKUP(C55,'VIII S.M.'!AP$7:CV$93,36,FALSE)),"",VLOOKUP(C55,'VIII S.M.'!AP$7:CV$93,36,FALSE)))</f>
        <v/>
      </c>
      <c r="R55" s="97" t="str">
        <f t="shared" si="11"/>
        <v/>
      </c>
      <c r="S55" s="97" t="str">
        <f>IF(AND(C55=""),"",IF(ISNA(VLOOKUP(C55,'VIII S.M.'!AP$7:CV$93,43,FALSE)),"",VLOOKUP(C55,'VIII S.M.'!AP$7:CV$93,43,FALSE)))</f>
        <v/>
      </c>
      <c r="T55" s="109" t="str">
        <f>IF(AND(C55=""),"",IF(ISNA(VLOOKUP(C55,'VIII S.M.'!AP$7:CV$93,44,FALSE)),"",VLOOKUP(C55,'VIII S.M.'!AP$7:CV$93,44,FALSE)))</f>
        <v/>
      </c>
      <c r="U55" s="97" t="str">
        <f>IF(AND(C55=""),"",IF(ISNA(VLOOKUP(C55,'VIII S.M.'!AP$7:CV$93,50,FALSE)),"",VLOOKUP(C55,'VIII S.M.'!AP$7:CV$93,50,FALSE)))</f>
        <v/>
      </c>
      <c r="V55" s="93" t="str">
        <f>IF(AND(C55=""),"",IF(ISNA(VLOOKUP(C55,'VIII S.M.'!AP$7:CV$93,51,FALSE)),"",VLOOKUP(C55,'VIII S.M.'!AP$7:CV$93,51,FALSE)))</f>
        <v/>
      </c>
      <c r="W55" s="97" t="str">
        <f>IF(AND(C55=""),"",IF(ISNA(VLOOKUP(C55,'VIII S.M.'!AP$7:CV$93,57,FALSE)),"",VLOOKUP(C55,'VIII S.M.'!AP$7:CV$93,57,FALSE)))</f>
        <v/>
      </c>
      <c r="X55" s="93" t="str">
        <f>IF(AND(C55=""),"",IF(ISNA(VLOOKUP(C55,'VIII S.M.'!AP$7:CV$93,58,FALSE)),"",VLOOKUP(C55,'VIII S.M.'!AP$7:CV$93,58,FALSE)))</f>
        <v/>
      </c>
    </row>
    <row r="56" spans="1:24" ht="17.45" customHeight="1">
      <c r="A56" s="423">
        <v>42</v>
      </c>
      <c r="B56" s="460" t="str">
        <f>IF(AND('8'!C54=""),"",IF(AND('8'!B54=""),"",'8'!C54))</f>
        <v/>
      </c>
      <c r="C56" s="422" t="str">
        <f>IF(AND('8'!B54=""),"",IF(AND('8'!B54=""),"",'8'!B54))</f>
        <v/>
      </c>
      <c r="D56" s="395"/>
      <c r="E56" s="449" t="str">
        <f>IF(AND('8'!E54=""),"",IF(AND('8'!B54=""),"",'8'!E54))</f>
        <v/>
      </c>
      <c r="F56" s="422" t="str">
        <f>IF(AND(C56=""),"",IF(ISNA(VLOOKUP(C56,Register!A$7:'Register'!AM$350,10,FALSE)),"",VLOOKUP(C56,Register!A$7:'Register'!AM$350,10,FALSE)))</f>
        <v/>
      </c>
      <c r="G56" s="93" t="str">
        <f>IF(AND(C56=""),"",IF(ISNA(VLOOKUP(C56,'VIII S.M.'!AP$7:CV$93,6,FALSE)),"",VLOOKUP(C56,'VIII S.M.'!AP$7:CV$93,6,FALSE)))</f>
        <v/>
      </c>
      <c r="H56" s="422" t="str">
        <f t="shared" si="6"/>
        <v/>
      </c>
      <c r="I56" s="93" t="str">
        <f>IF(AND(C56=""),"",IF(ISNA(VLOOKUP(C56,'VIII S.M.'!AP$7:CV$93,12,FALSE)),"",VLOOKUP(C56,'VIII S.M.'!AP$7:CV$93,12,FALSE)))</f>
        <v/>
      </c>
      <c r="J56" s="97" t="str">
        <f t="shared" si="7"/>
        <v/>
      </c>
      <c r="K56" s="93" t="str">
        <f>IF(AND(C56=""),"",IF(ISNA(VLOOKUP(C56,'VIII S.M.'!AP$7:CV$93,18,FALSE)),"",VLOOKUP(C56,'VIII S.M.'!AP$7:CV$93,18,FALSE)))</f>
        <v/>
      </c>
      <c r="L56" s="97" t="str">
        <f t="shared" si="8"/>
        <v/>
      </c>
      <c r="M56" s="93" t="str">
        <f>IF(AND(C56=""),"",IF(ISNA(VLOOKUP(C56,'VIII S.M.'!AP$7:CV$93,24,FALSE)),"",VLOOKUP(C56,'VIII S.M.'!AP$7:CV$93,24,FALSE)))</f>
        <v/>
      </c>
      <c r="N56" s="97" t="str">
        <f t="shared" si="9"/>
        <v/>
      </c>
      <c r="O56" s="93" t="str">
        <f>IF(AND(C56=""),"",IF(ISNA(VLOOKUP(C56,'VIII S.M.'!AP$7:CV$93,30,FALSE)),"",VLOOKUP(C56,'VIII S.M.'!AP$7:CV$93,30,FALSE)))</f>
        <v/>
      </c>
      <c r="P56" s="121" t="str">
        <f t="shared" si="10"/>
        <v/>
      </c>
      <c r="Q56" s="109" t="str">
        <f>IF(AND(C56=""),"",IF(ISNA(VLOOKUP(C56,'VIII S.M.'!AP$7:CV$93,36,FALSE)),"",VLOOKUP(C56,'VIII S.M.'!AP$7:CV$93,36,FALSE)))</f>
        <v/>
      </c>
      <c r="R56" s="97" t="str">
        <f t="shared" si="11"/>
        <v/>
      </c>
      <c r="S56" s="97" t="str">
        <f>IF(AND(C56=""),"",IF(ISNA(VLOOKUP(C56,'VIII S.M.'!AP$7:CV$93,43,FALSE)),"",VLOOKUP(C56,'VIII S.M.'!AP$7:CV$93,43,FALSE)))</f>
        <v/>
      </c>
      <c r="T56" s="109" t="str">
        <f>IF(AND(C56=""),"",IF(ISNA(VLOOKUP(C56,'VIII S.M.'!AP$7:CV$93,44,FALSE)),"",VLOOKUP(C56,'VIII S.M.'!AP$7:CV$93,44,FALSE)))</f>
        <v/>
      </c>
      <c r="U56" s="97" t="str">
        <f>IF(AND(C56=""),"",IF(ISNA(VLOOKUP(C56,'VIII S.M.'!AP$7:CV$93,50,FALSE)),"",VLOOKUP(C56,'VIII S.M.'!AP$7:CV$93,50,FALSE)))</f>
        <v/>
      </c>
      <c r="V56" s="93" t="str">
        <f>IF(AND(C56=""),"",IF(ISNA(VLOOKUP(C56,'VIII S.M.'!AP$7:CV$93,51,FALSE)),"",VLOOKUP(C56,'VIII S.M.'!AP$7:CV$93,51,FALSE)))</f>
        <v/>
      </c>
      <c r="W56" s="97" t="str">
        <f>IF(AND(C56=""),"",IF(ISNA(VLOOKUP(C56,'VIII S.M.'!AP$7:CV$93,57,FALSE)),"",VLOOKUP(C56,'VIII S.M.'!AP$7:CV$93,57,FALSE)))</f>
        <v/>
      </c>
      <c r="X56" s="93" t="str">
        <f>IF(AND(C56=""),"",IF(ISNA(VLOOKUP(C56,'VIII S.M.'!AP$7:CV$93,58,FALSE)),"",VLOOKUP(C56,'VIII S.M.'!AP$7:CV$93,58,FALSE)))</f>
        <v/>
      </c>
    </row>
    <row r="57" spans="1:24" ht="17.45" customHeight="1">
      <c r="A57" s="423">
        <v>43</v>
      </c>
      <c r="B57" s="460" t="str">
        <f>IF(AND('8'!C55=""),"",IF(AND('8'!B55=""),"",'8'!C55))</f>
        <v/>
      </c>
      <c r="C57" s="422" t="str">
        <f>IF(AND('8'!B55=""),"",IF(AND('8'!B55=""),"",'8'!B55))</f>
        <v/>
      </c>
      <c r="D57" s="395"/>
      <c r="E57" s="449" t="str">
        <f>IF(AND('8'!E55=""),"",IF(AND('8'!B55=""),"",'8'!E55))</f>
        <v/>
      </c>
      <c r="F57" s="422" t="str">
        <f>IF(AND(C57=""),"",IF(ISNA(VLOOKUP(C57,Register!A$7:'Register'!AM$350,10,FALSE)),"",VLOOKUP(C57,Register!A$7:'Register'!AM$350,10,FALSE)))</f>
        <v/>
      </c>
      <c r="G57" s="93" t="str">
        <f>IF(AND(C57=""),"",IF(ISNA(VLOOKUP(C57,'VIII S.M.'!AP$7:CV$93,6,FALSE)),"",VLOOKUP(C57,'VIII S.M.'!AP$7:CV$93,6,FALSE)))</f>
        <v/>
      </c>
      <c r="H57" s="422" t="str">
        <f t="shared" si="6"/>
        <v/>
      </c>
      <c r="I57" s="93" t="str">
        <f>IF(AND(C57=""),"",IF(ISNA(VLOOKUP(C57,'VIII S.M.'!AP$7:CV$93,12,FALSE)),"",VLOOKUP(C57,'VIII S.M.'!AP$7:CV$93,12,FALSE)))</f>
        <v/>
      </c>
      <c r="J57" s="97" t="str">
        <f t="shared" si="7"/>
        <v/>
      </c>
      <c r="K57" s="93" t="str">
        <f>IF(AND(C57=""),"",IF(ISNA(VLOOKUP(C57,'VIII S.M.'!AP$7:CV$93,18,FALSE)),"",VLOOKUP(C57,'VIII S.M.'!AP$7:CV$93,18,FALSE)))</f>
        <v/>
      </c>
      <c r="L57" s="97" t="str">
        <f t="shared" si="8"/>
        <v/>
      </c>
      <c r="M57" s="93" t="str">
        <f>IF(AND(C57=""),"",IF(ISNA(VLOOKUP(C57,'VIII S.M.'!AP$7:CV$93,24,FALSE)),"",VLOOKUP(C57,'VIII S.M.'!AP$7:CV$93,24,FALSE)))</f>
        <v/>
      </c>
      <c r="N57" s="97" t="str">
        <f t="shared" si="9"/>
        <v/>
      </c>
      <c r="O57" s="93" t="str">
        <f>IF(AND(C57=""),"",IF(ISNA(VLOOKUP(C57,'VIII S.M.'!AP$7:CV$93,30,FALSE)),"",VLOOKUP(C57,'VIII S.M.'!AP$7:CV$93,30,FALSE)))</f>
        <v/>
      </c>
      <c r="P57" s="121" t="str">
        <f t="shared" si="10"/>
        <v/>
      </c>
      <c r="Q57" s="109" t="str">
        <f>IF(AND(C57=""),"",IF(ISNA(VLOOKUP(C57,'VIII S.M.'!AP$7:CV$93,36,FALSE)),"",VLOOKUP(C57,'VIII S.M.'!AP$7:CV$93,36,FALSE)))</f>
        <v/>
      </c>
      <c r="R57" s="97" t="str">
        <f t="shared" si="11"/>
        <v/>
      </c>
      <c r="S57" s="97" t="str">
        <f>IF(AND(C57=""),"",IF(ISNA(VLOOKUP(C57,'VIII S.M.'!AP$7:CV$93,43,FALSE)),"",VLOOKUP(C57,'VIII S.M.'!AP$7:CV$93,43,FALSE)))</f>
        <v/>
      </c>
      <c r="T57" s="109" t="str">
        <f>IF(AND(C57=""),"",IF(ISNA(VLOOKUP(C57,'VIII S.M.'!AP$7:CV$93,44,FALSE)),"",VLOOKUP(C57,'VIII S.M.'!AP$7:CV$93,44,FALSE)))</f>
        <v/>
      </c>
      <c r="U57" s="97" t="str">
        <f>IF(AND(C57=""),"",IF(ISNA(VLOOKUP(C57,'VIII S.M.'!AP$7:CV$93,50,FALSE)),"",VLOOKUP(C57,'VIII S.M.'!AP$7:CV$93,50,FALSE)))</f>
        <v/>
      </c>
      <c r="V57" s="93" t="str">
        <f>IF(AND(C57=""),"",IF(ISNA(VLOOKUP(C57,'VIII S.M.'!AP$7:CV$93,51,FALSE)),"",VLOOKUP(C57,'VIII S.M.'!AP$7:CV$93,51,FALSE)))</f>
        <v/>
      </c>
      <c r="W57" s="97" t="str">
        <f>IF(AND(C57=""),"",IF(ISNA(VLOOKUP(C57,'VIII S.M.'!AP$7:CV$93,57,FALSE)),"",VLOOKUP(C57,'VIII S.M.'!AP$7:CV$93,57,FALSE)))</f>
        <v/>
      </c>
      <c r="X57" s="93" t="str">
        <f>IF(AND(C57=""),"",IF(ISNA(VLOOKUP(C57,'VIII S.M.'!AP$7:CV$93,58,FALSE)),"",VLOOKUP(C57,'VIII S.M.'!AP$7:CV$93,58,FALSE)))</f>
        <v/>
      </c>
    </row>
    <row r="58" spans="1:24" ht="17.45" customHeight="1">
      <c r="A58" s="423">
        <v>44</v>
      </c>
      <c r="B58" s="460" t="str">
        <f>IF(AND('8'!C56=""),"",IF(AND('8'!B56=""),"",'8'!C56))</f>
        <v/>
      </c>
      <c r="C58" s="422" t="str">
        <f>IF(AND('8'!B56=""),"",IF(AND('8'!B56=""),"",'8'!B56))</f>
        <v/>
      </c>
      <c r="D58" s="395"/>
      <c r="E58" s="449" t="str">
        <f>IF(AND('8'!E56=""),"",IF(AND('8'!B56=""),"",'8'!E56))</f>
        <v/>
      </c>
      <c r="F58" s="422" t="str">
        <f>IF(AND(C58=""),"",IF(ISNA(VLOOKUP(C58,Register!A$7:'Register'!AM$350,10,FALSE)),"",VLOOKUP(C58,Register!A$7:'Register'!AM$350,10,FALSE)))</f>
        <v/>
      </c>
      <c r="G58" s="93" t="str">
        <f>IF(AND(C58=""),"",IF(ISNA(VLOOKUP(C58,'VIII S.M.'!AP$7:CV$93,6,FALSE)),"",VLOOKUP(C58,'VIII S.M.'!AP$7:CV$93,6,FALSE)))</f>
        <v/>
      </c>
      <c r="H58" s="422" t="str">
        <f t="shared" si="6"/>
        <v/>
      </c>
      <c r="I58" s="93" t="str">
        <f>IF(AND(C58=""),"",IF(ISNA(VLOOKUP(C58,'VIII S.M.'!AP$7:CV$93,12,FALSE)),"",VLOOKUP(C58,'VIII S.M.'!AP$7:CV$93,12,FALSE)))</f>
        <v/>
      </c>
      <c r="J58" s="97" t="str">
        <f t="shared" si="7"/>
        <v/>
      </c>
      <c r="K58" s="93" t="str">
        <f>IF(AND(C58=""),"",IF(ISNA(VLOOKUP(C58,'VIII S.M.'!AP$7:CV$93,18,FALSE)),"",VLOOKUP(C58,'VIII S.M.'!AP$7:CV$93,18,FALSE)))</f>
        <v/>
      </c>
      <c r="L58" s="97" t="str">
        <f t="shared" si="8"/>
        <v/>
      </c>
      <c r="M58" s="93" t="str">
        <f>IF(AND(C58=""),"",IF(ISNA(VLOOKUP(C58,'VIII S.M.'!AP$7:CV$93,24,FALSE)),"",VLOOKUP(C58,'VIII S.M.'!AP$7:CV$93,24,FALSE)))</f>
        <v/>
      </c>
      <c r="N58" s="97" t="str">
        <f t="shared" si="9"/>
        <v/>
      </c>
      <c r="O58" s="93" t="str">
        <f>IF(AND(C58=""),"",IF(ISNA(VLOOKUP(C58,'VIII S.M.'!AP$7:CV$93,30,FALSE)),"",VLOOKUP(C58,'VIII S.M.'!AP$7:CV$93,30,FALSE)))</f>
        <v/>
      </c>
      <c r="P58" s="121" t="str">
        <f t="shared" si="10"/>
        <v/>
      </c>
      <c r="Q58" s="109" t="str">
        <f>IF(AND(C58=""),"",IF(ISNA(VLOOKUP(C58,'VIII S.M.'!AP$7:CV$93,36,FALSE)),"",VLOOKUP(C58,'VIII S.M.'!AP$7:CV$93,36,FALSE)))</f>
        <v/>
      </c>
      <c r="R58" s="97" t="str">
        <f t="shared" si="11"/>
        <v/>
      </c>
      <c r="S58" s="97" t="str">
        <f>IF(AND(C58=""),"",IF(ISNA(VLOOKUP(C58,'VIII S.M.'!AP$7:CV$93,43,FALSE)),"",VLOOKUP(C58,'VIII S.M.'!AP$7:CV$93,43,FALSE)))</f>
        <v/>
      </c>
      <c r="T58" s="109" t="str">
        <f>IF(AND(C58=""),"",IF(ISNA(VLOOKUP(C58,'VIII S.M.'!AP$7:CV$93,44,FALSE)),"",VLOOKUP(C58,'VIII S.M.'!AP$7:CV$93,44,FALSE)))</f>
        <v/>
      </c>
      <c r="U58" s="97" t="str">
        <f>IF(AND(C58=""),"",IF(ISNA(VLOOKUP(C58,'VIII S.M.'!AP$7:CV$93,50,FALSE)),"",VLOOKUP(C58,'VIII S.M.'!AP$7:CV$93,50,FALSE)))</f>
        <v/>
      </c>
      <c r="V58" s="93" t="str">
        <f>IF(AND(C58=""),"",IF(ISNA(VLOOKUP(C58,'VIII S.M.'!AP$7:CV$93,51,FALSE)),"",VLOOKUP(C58,'VIII S.M.'!AP$7:CV$93,51,FALSE)))</f>
        <v/>
      </c>
      <c r="W58" s="97" t="str">
        <f>IF(AND(C58=""),"",IF(ISNA(VLOOKUP(C58,'VIII S.M.'!AP$7:CV$93,57,FALSE)),"",VLOOKUP(C58,'VIII S.M.'!AP$7:CV$93,57,FALSE)))</f>
        <v/>
      </c>
      <c r="X58" s="93" t="str">
        <f>IF(AND(C58=""),"",IF(ISNA(VLOOKUP(C58,'VIII S.M.'!AP$7:CV$93,58,FALSE)),"",VLOOKUP(C58,'VIII S.M.'!AP$7:CV$93,58,FALSE)))</f>
        <v/>
      </c>
    </row>
    <row r="59" spans="1:24" ht="17.45" customHeight="1">
      <c r="A59" s="423">
        <v>45</v>
      </c>
      <c r="B59" s="460" t="str">
        <f>IF(AND('8'!C57=""),"",IF(AND('8'!B57=""),"",'8'!C57))</f>
        <v/>
      </c>
      <c r="C59" s="422" t="str">
        <f>IF(AND('8'!B57=""),"",IF(AND('8'!B57=""),"",'8'!B57))</f>
        <v/>
      </c>
      <c r="D59" s="395"/>
      <c r="E59" s="449" t="str">
        <f>IF(AND('8'!E57=""),"",IF(AND('8'!B57=""),"",'8'!E57))</f>
        <v/>
      </c>
      <c r="F59" s="422" t="str">
        <f>IF(AND(C59=""),"",IF(ISNA(VLOOKUP(C59,Register!A$7:'Register'!AM$350,10,FALSE)),"",VLOOKUP(C59,Register!A$7:'Register'!AM$350,10,FALSE)))</f>
        <v/>
      </c>
      <c r="G59" s="93" t="str">
        <f>IF(AND(C59=""),"",IF(ISNA(VLOOKUP(C59,'VIII S.M.'!AP$7:CV$93,6,FALSE)),"",VLOOKUP(C59,'VIII S.M.'!AP$7:CV$93,6,FALSE)))</f>
        <v/>
      </c>
      <c r="H59" s="422" t="str">
        <f t="shared" si="6"/>
        <v/>
      </c>
      <c r="I59" s="93" t="str">
        <f>IF(AND(C59=""),"",IF(ISNA(VLOOKUP(C59,'VIII S.M.'!AP$7:CV$93,12,FALSE)),"",VLOOKUP(C59,'VIII S.M.'!AP$7:CV$93,12,FALSE)))</f>
        <v/>
      </c>
      <c r="J59" s="97" t="str">
        <f t="shared" si="7"/>
        <v/>
      </c>
      <c r="K59" s="93" t="str">
        <f>IF(AND(C59=""),"",IF(ISNA(VLOOKUP(C59,'VIII S.M.'!AP$7:CV$93,18,FALSE)),"",VLOOKUP(C59,'VIII S.M.'!AP$7:CV$93,18,FALSE)))</f>
        <v/>
      </c>
      <c r="L59" s="97" t="str">
        <f t="shared" si="8"/>
        <v/>
      </c>
      <c r="M59" s="93" t="str">
        <f>IF(AND(C59=""),"",IF(ISNA(VLOOKUP(C59,'VIII S.M.'!AP$7:CV$93,24,FALSE)),"",VLOOKUP(C59,'VIII S.M.'!AP$7:CV$93,24,FALSE)))</f>
        <v/>
      </c>
      <c r="N59" s="97" t="str">
        <f t="shared" si="9"/>
        <v/>
      </c>
      <c r="O59" s="93" t="str">
        <f>IF(AND(C59=""),"",IF(ISNA(VLOOKUP(C59,'VIII S.M.'!AP$7:CV$93,30,FALSE)),"",VLOOKUP(C59,'VIII S.M.'!AP$7:CV$93,30,FALSE)))</f>
        <v/>
      </c>
      <c r="P59" s="121" t="str">
        <f t="shared" si="10"/>
        <v/>
      </c>
      <c r="Q59" s="109" t="str">
        <f>IF(AND(C59=""),"",IF(ISNA(VLOOKUP(C59,'VIII S.M.'!AP$7:CV$93,36,FALSE)),"",VLOOKUP(C59,'VIII S.M.'!AP$7:CV$93,36,FALSE)))</f>
        <v/>
      </c>
      <c r="R59" s="97" t="str">
        <f t="shared" si="11"/>
        <v/>
      </c>
      <c r="S59" s="97" t="str">
        <f>IF(AND(C59=""),"",IF(ISNA(VLOOKUP(C59,'VIII S.M.'!AP$7:CV$93,43,FALSE)),"",VLOOKUP(C59,'VIII S.M.'!AP$7:CV$93,43,FALSE)))</f>
        <v/>
      </c>
      <c r="T59" s="109" t="str">
        <f>IF(AND(C59=""),"",IF(ISNA(VLOOKUP(C59,'VIII S.M.'!AP$7:CV$93,44,FALSE)),"",VLOOKUP(C59,'VIII S.M.'!AP$7:CV$93,44,FALSE)))</f>
        <v/>
      </c>
      <c r="U59" s="97" t="str">
        <f>IF(AND(C59=""),"",IF(ISNA(VLOOKUP(C59,'VIII S.M.'!AP$7:CV$93,50,FALSE)),"",VLOOKUP(C59,'VIII S.M.'!AP$7:CV$93,50,FALSE)))</f>
        <v/>
      </c>
      <c r="V59" s="93" t="str">
        <f>IF(AND(C59=""),"",IF(ISNA(VLOOKUP(C59,'VIII S.M.'!AP$7:CV$93,51,FALSE)),"",VLOOKUP(C59,'VIII S.M.'!AP$7:CV$93,51,FALSE)))</f>
        <v/>
      </c>
      <c r="W59" s="97" t="str">
        <f>IF(AND(C59=""),"",IF(ISNA(VLOOKUP(C59,'VIII S.M.'!AP$7:CV$93,57,FALSE)),"",VLOOKUP(C59,'VIII S.M.'!AP$7:CV$93,57,FALSE)))</f>
        <v/>
      </c>
      <c r="X59" s="93" t="str">
        <f>IF(AND(C59=""),"",IF(ISNA(VLOOKUP(C59,'VIII S.M.'!AP$7:CV$93,58,FALSE)),"",VLOOKUP(C59,'VIII S.M.'!AP$7:CV$93,58,FALSE)))</f>
        <v/>
      </c>
    </row>
    <row r="60" spans="1:24" ht="17.45" customHeight="1">
      <c r="A60" s="423">
        <v>46</v>
      </c>
      <c r="B60" s="460" t="str">
        <f>IF(AND('8'!C58=""),"",IF(AND('8'!B58=""),"",'8'!C58))</f>
        <v/>
      </c>
      <c r="C60" s="422" t="str">
        <f>IF(AND('8'!B58=""),"",IF(AND('8'!B58=""),"",'8'!B58))</f>
        <v/>
      </c>
      <c r="D60" s="395"/>
      <c r="E60" s="449" t="str">
        <f>IF(AND('8'!E58=""),"",IF(AND('8'!B58=""),"",'8'!E58))</f>
        <v/>
      </c>
      <c r="F60" s="422" t="str">
        <f>IF(AND(C60=""),"",IF(ISNA(VLOOKUP(C60,Register!A$7:'Register'!AM$350,10,FALSE)),"",VLOOKUP(C60,Register!A$7:'Register'!AM$350,10,FALSE)))</f>
        <v/>
      </c>
      <c r="G60" s="93" t="str">
        <f>IF(AND(C60=""),"",IF(ISNA(VLOOKUP(C60,'VIII S.M.'!AP$7:CV$93,6,FALSE)),"",VLOOKUP(C60,'VIII S.M.'!AP$7:CV$93,6,FALSE)))</f>
        <v/>
      </c>
      <c r="H60" s="422" t="str">
        <f t="shared" si="6"/>
        <v/>
      </c>
      <c r="I60" s="93" t="str">
        <f>IF(AND(C60=""),"",IF(ISNA(VLOOKUP(C60,'VIII S.M.'!AP$7:CV$93,12,FALSE)),"",VLOOKUP(C60,'VIII S.M.'!AP$7:CV$93,12,FALSE)))</f>
        <v/>
      </c>
      <c r="J60" s="97" t="str">
        <f t="shared" si="7"/>
        <v/>
      </c>
      <c r="K60" s="93" t="str">
        <f>IF(AND(C60=""),"",IF(ISNA(VLOOKUP(C60,'VIII S.M.'!AP$7:CV$93,18,FALSE)),"",VLOOKUP(C60,'VIII S.M.'!AP$7:CV$93,18,FALSE)))</f>
        <v/>
      </c>
      <c r="L60" s="97" t="str">
        <f t="shared" si="8"/>
        <v/>
      </c>
      <c r="M60" s="93" t="str">
        <f>IF(AND(C60=""),"",IF(ISNA(VLOOKUP(C60,'VIII S.M.'!AP$7:CV$93,24,FALSE)),"",VLOOKUP(C60,'VIII S.M.'!AP$7:CV$93,24,FALSE)))</f>
        <v/>
      </c>
      <c r="N60" s="97" t="str">
        <f t="shared" si="9"/>
        <v/>
      </c>
      <c r="O60" s="93" t="str">
        <f>IF(AND(C60=""),"",IF(ISNA(VLOOKUP(C60,'VIII S.M.'!AP$7:CV$93,30,FALSE)),"",VLOOKUP(C60,'VIII S.M.'!AP$7:CV$93,30,FALSE)))</f>
        <v/>
      </c>
      <c r="P60" s="121" t="str">
        <f t="shared" si="10"/>
        <v/>
      </c>
      <c r="Q60" s="109" t="str">
        <f>IF(AND(C60=""),"",IF(ISNA(VLOOKUP(C60,'VIII S.M.'!AP$7:CV$93,36,FALSE)),"",VLOOKUP(C60,'VIII S.M.'!AP$7:CV$93,36,FALSE)))</f>
        <v/>
      </c>
      <c r="R60" s="97" t="str">
        <f t="shared" si="11"/>
        <v/>
      </c>
      <c r="S60" s="97" t="str">
        <f>IF(AND(C60=""),"",IF(ISNA(VLOOKUP(C60,'VIII S.M.'!AP$7:CV$93,43,FALSE)),"",VLOOKUP(C60,'VIII S.M.'!AP$7:CV$93,43,FALSE)))</f>
        <v/>
      </c>
      <c r="T60" s="109" t="str">
        <f>IF(AND(C60=""),"",IF(ISNA(VLOOKUP(C60,'VIII S.M.'!AP$7:CV$93,44,FALSE)),"",VLOOKUP(C60,'VIII S.M.'!AP$7:CV$93,44,FALSE)))</f>
        <v/>
      </c>
      <c r="U60" s="97" t="str">
        <f>IF(AND(C60=""),"",IF(ISNA(VLOOKUP(C60,'VIII S.M.'!AP$7:CV$93,50,FALSE)),"",VLOOKUP(C60,'VIII S.M.'!AP$7:CV$93,50,FALSE)))</f>
        <v/>
      </c>
      <c r="V60" s="93" t="str">
        <f>IF(AND(C60=""),"",IF(ISNA(VLOOKUP(C60,'VIII S.M.'!AP$7:CV$93,51,FALSE)),"",VLOOKUP(C60,'VIII S.M.'!AP$7:CV$93,51,FALSE)))</f>
        <v/>
      </c>
      <c r="W60" s="97" t="str">
        <f>IF(AND(C60=""),"",IF(ISNA(VLOOKUP(C60,'VIII S.M.'!AP$7:CV$93,57,FALSE)),"",VLOOKUP(C60,'VIII S.M.'!AP$7:CV$93,57,FALSE)))</f>
        <v/>
      </c>
      <c r="X60" s="93" t="str">
        <f>IF(AND(C60=""),"",IF(ISNA(VLOOKUP(C60,'VIII S.M.'!AP$7:CV$93,58,FALSE)),"",VLOOKUP(C60,'VIII S.M.'!AP$7:CV$93,58,FALSE)))</f>
        <v/>
      </c>
    </row>
    <row r="61" spans="1:24" ht="17.45" customHeight="1">
      <c r="A61" s="423">
        <v>47</v>
      </c>
      <c r="B61" s="460" t="str">
        <f>IF(AND('8'!C59=""),"",IF(AND('8'!B59=""),"",'8'!C59))</f>
        <v/>
      </c>
      <c r="C61" s="422" t="str">
        <f>IF(AND('8'!B59=""),"",IF(AND('8'!B59=""),"",'8'!B59))</f>
        <v/>
      </c>
      <c r="D61" s="395"/>
      <c r="E61" s="449" t="str">
        <f>IF(AND('8'!E59=""),"",IF(AND('8'!B59=""),"",'8'!E59))</f>
        <v/>
      </c>
      <c r="F61" s="422" t="str">
        <f>IF(AND(C61=""),"",IF(ISNA(VLOOKUP(C61,Register!A$7:'Register'!AM$350,10,FALSE)),"",VLOOKUP(C61,Register!A$7:'Register'!AM$350,10,FALSE)))</f>
        <v/>
      </c>
      <c r="G61" s="93" t="str">
        <f>IF(AND(C61=""),"",IF(ISNA(VLOOKUP(C61,'VIII S.M.'!AP$7:CV$93,6,FALSE)),"",VLOOKUP(C61,'VIII S.M.'!AP$7:CV$93,6,FALSE)))</f>
        <v/>
      </c>
      <c r="H61" s="422" t="str">
        <f t="shared" si="6"/>
        <v/>
      </c>
      <c r="I61" s="93" t="str">
        <f>IF(AND(C61=""),"",IF(ISNA(VLOOKUP(C61,'VIII S.M.'!AP$7:CV$93,12,FALSE)),"",VLOOKUP(C61,'VIII S.M.'!AP$7:CV$93,12,FALSE)))</f>
        <v/>
      </c>
      <c r="J61" s="97" t="str">
        <f t="shared" si="7"/>
        <v/>
      </c>
      <c r="K61" s="93" t="str">
        <f>IF(AND(C61=""),"",IF(ISNA(VLOOKUP(C61,'VIII S.M.'!AP$7:CV$93,18,FALSE)),"",VLOOKUP(C61,'VIII S.M.'!AP$7:CV$93,18,FALSE)))</f>
        <v/>
      </c>
      <c r="L61" s="97" t="str">
        <f t="shared" si="8"/>
        <v/>
      </c>
      <c r="M61" s="93" t="str">
        <f>IF(AND(C61=""),"",IF(ISNA(VLOOKUP(C61,'VIII S.M.'!AP$7:CV$93,24,FALSE)),"",VLOOKUP(C61,'VIII S.M.'!AP$7:CV$93,24,FALSE)))</f>
        <v/>
      </c>
      <c r="N61" s="97" t="str">
        <f t="shared" si="9"/>
        <v/>
      </c>
      <c r="O61" s="93" t="str">
        <f>IF(AND(C61=""),"",IF(ISNA(VLOOKUP(C61,'VIII S.M.'!AP$7:CV$93,30,FALSE)),"",VLOOKUP(C61,'VIII S.M.'!AP$7:CV$93,30,FALSE)))</f>
        <v/>
      </c>
      <c r="P61" s="121" t="str">
        <f t="shared" si="10"/>
        <v/>
      </c>
      <c r="Q61" s="109" t="str">
        <f>IF(AND(C61=""),"",IF(ISNA(VLOOKUP(C61,'VIII S.M.'!AP$7:CV$93,36,FALSE)),"",VLOOKUP(C61,'VIII S.M.'!AP$7:CV$93,36,FALSE)))</f>
        <v/>
      </c>
      <c r="R61" s="97" t="str">
        <f t="shared" si="11"/>
        <v/>
      </c>
      <c r="S61" s="97" t="str">
        <f>IF(AND(C61=""),"",IF(ISNA(VLOOKUP(C61,'VIII S.M.'!AP$7:CV$93,43,FALSE)),"",VLOOKUP(C61,'VIII S.M.'!AP$7:CV$93,43,FALSE)))</f>
        <v/>
      </c>
      <c r="T61" s="109" t="str">
        <f>IF(AND(C61=""),"",IF(ISNA(VLOOKUP(C61,'VIII S.M.'!AP$7:CV$93,44,FALSE)),"",VLOOKUP(C61,'VIII S.M.'!AP$7:CV$93,44,FALSE)))</f>
        <v/>
      </c>
      <c r="U61" s="97" t="str">
        <f>IF(AND(C61=""),"",IF(ISNA(VLOOKUP(C61,'VIII S.M.'!AP$7:CV$93,50,FALSE)),"",VLOOKUP(C61,'VIII S.M.'!AP$7:CV$93,50,FALSE)))</f>
        <v/>
      </c>
      <c r="V61" s="93" t="str">
        <f>IF(AND(C61=""),"",IF(ISNA(VLOOKUP(C61,'VIII S.M.'!AP$7:CV$93,51,FALSE)),"",VLOOKUP(C61,'VIII S.M.'!AP$7:CV$93,51,FALSE)))</f>
        <v/>
      </c>
      <c r="W61" s="97" t="str">
        <f>IF(AND(C61=""),"",IF(ISNA(VLOOKUP(C61,'VIII S.M.'!AP$7:CV$93,57,FALSE)),"",VLOOKUP(C61,'VIII S.M.'!AP$7:CV$93,57,FALSE)))</f>
        <v/>
      </c>
      <c r="X61" s="93" t="str">
        <f>IF(AND(C61=""),"",IF(ISNA(VLOOKUP(C61,'VIII S.M.'!AP$7:CV$93,58,FALSE)),"",VLOOKUP(C61,'VIII S.M.'!AP$7:CV$93,58,FALSE)))</f>
        <v/>
      </c>
    </row>
    <row r="62" spans="1:24" ht="17.45" customHeight="1">
      <c r="A62" s="423">
        <v>48</v>
      </c>
      <c r="B62" s="460" t="str">
        <f>IF(AND('8'!C60=""),"",IF(AND('8'!B60=""),"",'8'!C60))</f>
        <v/>
      </c>
      <c r="C62" s="422" t="str">
        <f>IF(AND('8'!B60=""),"",IF(AND('8'!B60=""),"",'8'!B60))</f>
        <v/>
      </c>
      <c r="D62" s="395"/>
      <c r="E62" s="449" t="str">
        <f>IF(AND('8'!E60=""),"",IF(AND('8'!B60=""),"",'8'!E60))</f>
        <v/>
      </c>
      <c r="F62" s="422" t="str">
        <f>IF(AND(C62=""),"",IF(ISNA(VLOOKUP(C62,Register!A$7:'Register'!AM$350,10,FALSE)),"",VLOOKUP(C62,Register!A$7:'Register'!AM$350,10,FALSE)))</f>
        <v/>
      </c>
      <c r="G62" s="93" t="str">
        <f>IF(AND(C62=""),"",IF(ISNA(VLOOKUP(C62,'VIII S.M.'!AP$7:CV$93,6,FALSE)),"",VLOOKUP(C62,'VIII S.M.'!AP$7:CV$93,6,FALSE)))</f>
        <v/>
      </c>
      <c r="H62" s="422" t="str">
        <f t="shared" si="6"/>
        <v/>
      </c>
      <c r="I62" s="93" t="str">
        <f>IF(AND(C62=""),"",IF(ISNA(VLOOKUP(C62,'VIII S.M.'!AP$7:CV$93,12,FALSE)),"",VLOOKUP(C62,'VIII S.M.'!AP$7:CV$93,12,FALSE)))</f>
        <v/>
      </c>
      <c r="J62" s="97" t="str">
        <f t="shared" si="7"/>
        <v/>
      </c>
      <c r="K62" s="93" t="str">
        <f>IF(AND(C62=""),"",IF(ISNA(VLOOKUP(C62,'VIII S.M.'!AP$7:CV$93,18,FALSE)),"",VLOOKUP(C62,'VIII S.M.'!AP$7:CV$93,18,FALSE)))</f>
        <v/>
      </c>
      <c r="L62" s="97" t="str">
        <f t="shared" si="8"/>
        <v/>
      </c>
      <c r="M62" s="93" t="str">
        <f>IF(AND(C62=""),"",IF(ISNA(VLOOKUP(C62,'VIII S.M.'!AP$7:CV$93,24,FALSE)),"",VLOOKUP(C62,'VIII S.M.'!AP$7:CV$93,24,FALSE)))</f>
        <v/>
      </c>
      <c r="N62" s="97" t="str">
        <f t="shared" si="9"/>
        <v/>
      </c>
      <c r="O62" s="93" t="str">
        <f>IF(AND(C62=""),"",IF(ISNA(VLOOKUP(C62,'VIII S.M.'!AP$7:CV$93,30,FALSE)),"",VLOOKUP(C62,'VIII S.M.'!AP$7:CV$93,30,FALSE)))</f>
        <v/>
      </c>
      <c r="P62" s="121" t="str">
        <f t="shared" si="10"/>
        <v/>
      </c>
      <c r="Q62" s="109" t="str">
        <f>IF(AND(C62=""),"",IF(ISNA(VLOOKUP(C62,'VIII S.M.'!AP$7:CV$93,36,FALSE)),"",VLOOKUP(C62,'VIII S.M.'!AP$7:CV$93,36,FALSE)))</f>
        <v/>
      </c>
      <c r="R62" s="97" t="str">
        <f t="shared" si="11"/>
        <v/>
      </c>
      <c r="S62" s="97" t="str">
        <f>IF(AND(C62=""),"",IF(ISNA(VLOOKUP(C62,'VIII S.M.'!AP$7:CV$93,43,FALSE)),"",VLOOKUP(C62,'VIII S.M.'!AP$7:CV$93,43,FALSE)))</f>
        <v/>
      </c>
      <c r="T62" s="109" t="str">
        <f>IF(AND(C62=""),"",IF(ISNA(VLOOKUP(C62,'VIII S.M.'!AP$7:CV$93,44,FALSE)),"",VLOOKUP(C62,'VIII S.M.'!AP$7:CV$93,44,FALSE)))</f>
        <v/>
      </c>
      <c r="U62" s="97" t="str">
        <f>IF(AND(C62=""),"",IF(ISNA(VLOOKUP(C62,'VIII S.M.'!AP$7:CV$93,50,FALSE)),"",VLOOKUP(C62,'VIII S.M.'!AP$7:CV$93,50,FALSE)))</f>
        <v/>
      </c>
      <c r="V62" s="93" t="str">
        <f>IF(AND(C62=""),"",IF(ISNA(VLOOKUP(C62,'VIII S.M.'!AP$7:CV$93,51,FALSE)),"",VLOOKUP(C62,'VIII S.M.'!AP$7:CV$93,51,FALSE)))</f>
        <v/>
      </c>
      <c r="W62" s="97" t="str">
        <f>IF(AND(C62=""),"",IF(ISNA(VLOOKUP(C62,'VIII S.M.'!AP$7:CV$93,57,FALSE)),"",VLOOKUP(C62,'VIII S.M.'!AP$7:CV$93,57,FALSE)))</f>
        <v/>
      </c>
      <c r="X62" s="93" t="str">
        <f>IF(AND(C62=""),"",IF(ISNA(VLOOKUP(C62,'VIII S.M.'!AP$7:CV$93,58,FALSE)),"",VLOOKUP(C62,'VIII S.M.'!AP$7:CV$93,58,FALSE)))</f>
        <v/>
      </c>
    </row>
    <row r="63" spans="1:24" ht="17.45" customHeight="1">
      <c r="A63" s="423">
        <v>49</v>
      </c>
      <c r="B63" s="460" t="str">
        <f>IF(AND('8'!C61=""),"",IF(AND('8'!B61=""),"",'8'!C61))</f>
        <v/>
      </c>
      <c r="C63" s="422" t="str">
        <f>IF(AND('8'!B61=""),"",IF(AND('8'!B61=""),"",'8'!B61))</f>
        <v/>
      </c>
      <c r="D63" s="395"/>
      <c r="E63" s="449" t="str">
        <f>IF(AND('8'!E61=""),"",IF(AND('8'!B61=""),"",'8'!E61))</f>
        <v/>
      </c>
      <c r="F63" s="422" t="str">
        <f>IF(AND(C63=""),"",IF(ISNA(VLOOKUP(C63,Register!A$7:'Register'!AM$350,10,FALSE)),"",VLOOKUP(C63,Register!A$7:'Register'!AM$350,10,FALSE)))</f>
        <v/>
      </c>
      <c r="G63" s="93" t="str">
        <f>IF(AND(C63=""),"",IF(ISNA(VLOOKUP(C63,'VIII S.M.'!AP$7:CV$93,6,FALSE)),"",VLOOKUP(C63,'VIII S.M.'!AP$7:CV$93,6,FALSE)))</f>
        <v/>
      </c>
      <c r="H63" s="422" t="str">
        <f t="shared" si="6"/>
        <v/>
      </c>
      <c r="I63" s="93" t="str">
        <f>IF(AND(C63=""),"",IF(ISNA(VLOOKUP(C63,'VIII S.M.'!AP$7:CV$93,12,FALSE)),"",VLOOKUP(C63,'VIII S.M.'!AP$7:CV$93,12,FALSE)))</f>
        <v/>
      </c>
      <c r="J63" s="97" t="str">
        <f t="shared" si="7"/>
        <v/>
      </c>
      <c r="K63" s="93" t="str">
        <f>IF(AND(C63=""),"",IF(ISNA(VLOOKUP(C63,'VIII S.M.'!AP$7:CV$93,18,FALSE)),"",VLOOKUP(C63,'VIII S.M.'!AP$7:CV$93,18,FALSE)))</f>
        <v/>
      </c>
      <c r="L63" s="97" t="str">
        <f t="shared" si="8"/>
        <v/>
      </c>
      <c r="M63" s="93" t="str">
        <f>IF(AND(C63=""),"",IF(ISNA(VLOOKUP(C63,'VIII S.M.'!AP$7:CV$93,24,FALSE)),"",VLOOKUP(C63,'VIII S.M.'!AP$7:CV$93,24,FALSE)))</f>
        <v/>
      </c>
      <c r="N63" s="97" t="str">
        <f t="shared" si="9"/>
        <v/>
      </c>
      <c r="O63" s="93" t="str">
        <f>IF(AND(C63=""),"",IF(ISNA(VLOOKUP(C63,'VIII S.M.'!AP$7:CV$93,30,FALSE)),"",VLOOKUP(C63,'VIII S.M.'!AP$7:CV$93,30,FALSE)))</f>
        <v/>
      </c>
      <c r="P63" s="121" t="str">
        <f t="shared" si="10"/>
        <v/>
      </c>
      <c r="Q63" s="109" t="str">
        <f>IF(AND(C63=""),"",IF(ISNA(VLOOKUP(C63,'VIII S.M.'!AP$7:CV$93,36,FALSE)),"",VLOOKUP(C63,'VIII S.M.'!AP$7:CV$93,36,FALSE)))</f>
        <v/>
      </c>
      <c r="R63" s="97" t="str">
        <f t="shared" si="11"/>
        <v/>
      </c>
      <c r="S63" s="97" t="str">
        <f>IF(AND(C63=""),"",IF(ISNA(VLOOKUP(C63,'VIII S.M.'!AP$7:CV$93,43,FALSE)),"",VLOOKUP(C63,'VIII S.M.'!AP$7:CV$93,43,FALSE)))</f>
        <v/>
      </c>
      <c r="T63" s="109" t="str">
        <f>IF(AND(C63=""),"",IF(ISNA(VLOOKUP(C63,'VIII S.M.'!AP$7:CV$93,44,FALSE)),"",VLOOKUP(C63,'VIII S.M.'!AP$7:CV$93,44,FALSE)))</f>
        <v/>
      </c>
      <c r="U63" s="97" t="str">
        <f>IF(AND(C63=""),"",IF(ISNA(VLOOKUP(C63,'VIII S.M.'!AP$7:CV$93,50,FALSE)),"",VLOOKUP(C63,'VIII S.M.'!AP$7:CV$93,50,FALSE)))</f>
        <v/>
      </c>
      <c r="V63" s="93" t="str">
        <f>IF(AND(C63=""),"",IF(ISNA(VLOOKUP(C63,'VIII S.M.'!AP$7:CV$93,51,FALSE)),"",VLOOKUP(C63,'VIII S.M.'!AP$7:CV$93,51,FALSE)))</f>
        <v/>
      </c>
      <c r="W63" s="97" t="str">
        <f>IF(AND(C63=""),"",IF(ISNA(VLOOKUP(C63,'VIII S.M.'!AP$7:CV$93,57,FALSE)),"",VLOOKUP(C63,'VIII S.M.'!AP$7:CV$93,57,FALSE)))</f>
        <v/>
      </c>
      <c r="X63" s="93" t="str">
        <f>IF(AND(C63=""),"",IF(ISNA(VLOOKUP(C63,'VIII S.M.'!AP$7:CV$93,58,FALSE)),"",VLOOKUP(C63,'VIII S.M.'!AP$7:CV$93,58,FALSE)))</f>
        <v/>
      </c>
    </row>
    <row r="64" spans="1:24" ht="17.45" customHeight="1">
      <c r="A64" s="423">
        <v>50</v>
      </c>
      <c r="B64" s="460" t="str">
        <f>IF(AND('8'!C62=""),"",IF(AND('8'!B62=""),"",'8'!C62))</f>
        <v/>
      </c>
      <c r="C64" s="422" t="str">
        <f>IF(AND('8'!B62=""),"",IF(AND('8'!B62=""),"",'8'!B62))</f>
        <v/>
      </c>
      <c r="D64" s="395"/>
      <c r="E64" s="449" t="str">
        <f>IF(AND('8'!E62=""),"",IF(AND('8'!B62=""),"",'8'!E62))</f>
        <v/>
      </c>
      <c r="F64" s="422" t="str">
        <f>IF(AND(C64=""),"",IF(ISNA(VLOOKUP(C64,Register!A$7:'Register'!AM$350,10,FALSE)),"",VLOOKUP(C64,Register!A$7:'Register'!AM$350,10,FALSE)))</f>
        <v/>
      </c>
      <c r="G64" s="93" t="str">
        <f>IF(AND(C64=""),"",IF(ISNA(VLOOKUP(C64,'VIII S.M.'!AP$7:CV$93,6,FALSE)),"",VLOOKUP(C64,'VIII S.M.'!AP$7:CV$93,6,FALSE)))</f>
        <v/>
      </c>
      <c r="H64" s="422" t="str">
        <f t="shared" si="6"/>
        <v/>
      </c>
      <c r="I64" s="93" t="str">
        <f>IF(AND(C64=""),"",IF(ISNA(VLOOKUP(C64,'VIII S.M.'!AP$7:CV$93,12,FALSE)),"",VLOOKUP(C64,'VIII S.M.'!AP$7:CV$93,12,FALSE)))</f>
        <v/>
      </c>
      <c r="J64" s="97" t="str">
        <f t="shared" si="7"/>
        <v/>
      </c>
      <c r="K64" s="93" t="str">
        <f>IF(AND(C64=""),"",IF(ISNA(VLOOKUP(C64,'VIII S.M.'!AP$7:CV$93,18,FALSE)),"",VLOOKUP(C64,'VIII S.M.'!AP$7:CV$93,18,FALSE)))</f>
        <v/>
      </c>
      <c r="L64" s="97" t="str">
        <f t="shared" si="8"/>
        <v/>
      </c>
      <c r="M64" s="93" t="str">
        <f>IF(AND(C64=""),"",IF(ISNA(VLOOKUP(C64,'VIII S.M.'!AP$7:CV$93,24,FALSE)),"",VLOOKUP(C64,'VIII S.M.'!AP$7:CV$93,24,FALSE)))</f>
        <v/>
      </c>
      <c r="N64" s="97" t="str">
        <f t="shared" si="9"/>
        <v/>
      </c>
      <c r="O64" s="93" t="str">
        <f>IF(AND(C64=""),"",IF(ISNA(VLOOKUP(C64,'VIII S.M.'!AP$7:CV$93,30,FALSE)),"",VLOOKUP(C64,'VIII S.M.'!AP$7:CV$93,30,FALSE)))</f>
        <v/>
      </c>
      <c r="P64" s="121" t="str">
        <f t="shared" si="10"/>
        <v/>
      </c>
      <c r="Q64" s="109" t="str">
        <f>IF(AND(C64=""),"",IF(ISNA(VLOOKUP(C64,'VIII S.M.'!AP$7:CV$93,36,FALSE)),"",VLOOKUP(C64,'VIII S.M.'!AP$7:CV$93,36,FALSE)))</f>
        <v/>
      </c>
      <c r="R64" s="97" t="str">
        <f t="shared" si="11"/>
        <v/>
      </c>
      <c r="S64" s="97" t="str">
        <f>IF(AND(C64=""),"",IF(ISNA(VLOOKUP(C64,'VIII S.M.'!AP$7:CV$93,43,FALSE)),"",VLOOKUP(C64,'VIII S.M.'!AP$7:CV$93,43,FALSE)))</f>
        <v/>
      </c>
      <c r="T64" s="109" t="str">
        <f>IF(AND(C64=""),"",IF(ISNA(VLOOKUP(C64,'VIII S.M.'!AP$7:CV$93,44,FALSE)),"",VLOOKUP(C64,'VIII S.M.'!AP$7:CV$93,44,FALSE)))</f>
        <v/>
      </c>
      <c r="U64" s="97" t="str">
        <f>IF(AND(C64=""),"",IF(ISNA(VLOOKUP(C64,'VIII S.M.'!AP$7:CV$93,50,FALSE)),"",VLOOKUP(C64,'VIII S.M.'!AP$7:CV$93,50,FALSE)))</f>
        <v/>
      </c>
      <c r="V64" s="93" t="str">
        <f>IF(AND(C64=""),"",IF(ISNA(VLOOKUP(C64,'VIII S.M.'!AP$7:CV$93,51,FALSE)),"",VLOOKUP(C64,'VIII S.M.'!AP$7:CV$93,51,FALSE)))</f>
        <v/>
      </c>
      <c r="W64" s="97" t="str">
        <f>IF(AND(C64=""),"",IF(ISNA(VLOOKUP(C64,'VIII S.M.'!AP$7:CV$93,57,FALSE)),"",VLOOKUP(C64,'VIII S.M.'!AP$7:CV$93,57,FALSE)))</f>
        <v/>
      </c>
      <c r="X64" s="93" t="str">
        <f>IF(AND(C64=""),"",IF(ISNA(VLOOKUP(C64,'VIII S.M.'!AP$7:CV$93,58,FALSE)),"",VLOOKUP(C64,'VIII S.M.'!AP$7:CV$93,58,FALSE)))</f>
        <v/>
      </c>
    </row>
    <row r="65" spans="1:24" ht="17.45" customHeight="1">
      <c r="A65" s="423">
        <v>51</v>
      </c>
      <c r="B65" s="460" t="str">
        <f>IF(AND('8'!C63=""),"",IF(AND('8'!B63=""),"",'8'!C63))</f>
        <v/>
      </c>
      <c r="C65" s="422" t="str">
        <f>IF(AND('8'!B63=""),"",IF(AND('8'!B63=""),"",'8'!B63))</f>
        <v/>
      </c>
      <c r="D65" s="395"/>
      <c r="E65" s="449" t="str">
        <f>IF(AND('8'!E63=""),"",IF(AND('8'!B63=""),"",'8'!E63))</f>
        <v/>
      </c>
      <c r="F65" s="422" t="str">
        <f>IF(AND(C65=""),"",IF(ISNA(VLOOKUP(C65,Register!A$7:'Register'!AM$350,10,FALSE)),"",VLOOKUP(C65,Register!A$7:'Register'!AM$350,10,FALSE)))</f>
        <v/>
      </c>
      <c r="G65" s="93" t="str">
        <f>IF(AND(C65=""),"",IF(ISNA(VLOOKUP(C65,'VIII S.M.'!AP$7:CV$93,6,FALSE)),"",VLOOKUP(C65,'VIII S.M.'!AP$7:CV$93,6,FALSE)))</f>
        <v/>
      </c>
      <c r="H65" s="422" t="str">
        <f t="shared" si="6"/>
        <v/>
      </c>
      <c r="I65" s="93" t="str">
        <f>IF(AND(C65=""),"",IF(ISNA(VLOOKUP(C65,'VIII S.M.'!AP$7:CV$93,12,FALSE)),"",VLOOKUP(C65,'VIII S.M.'!AP$7:CV$93,12,FALSE)))</f>
        <v/>
      </c>
      <c r="J65" s="97" t="str">
        <f t="shared" si="7"/>
        <v/>
      </c>
      <c r="K65" s="93" t="str">
        <f>IF(AND(C65=""),"",IF(ISNA(VLOOKUP(C65,'VIII S.M.'!AP$7:CV$93,18,FALSE)),"",VLOOKUP(C65,'VIII S.M.'!AP$7:CV$93,18,FALSE)))</f>
        <v/>
      </c>
      <c r="L65" s="97" t="str">
        <f t="shared" si="8"/>
        <v/>
      </c>
      <c r="M65" s="93" t="str">
        <f>IF(AND(C65=""),"",IF(ISNA(VLOOKUP(C65,'VIII S.M.'!AP$7:CV$93,24,FALSE)),"",VLOOKUP(C65,'VIII S.M.'!AP$7:CV$93,24,FALSE)))</f>
        <v/>
      </c>
      <c r="N65" s="97" t="str">
        <f t="shared" si="9"/>
        <v/>
      </c>
      <c r="O65" s="93" t="str">
        <f>IF(AND(C65=""),"",IF(ISNA(VLOOKUP(C65,'VIII S.M.'!AP$7:CV$93,30,FALSE)),"",VLOOKUP(C65,'VIII S.M.'!AP$7:CV$93,30,FALSE)))</f>
        <v/>
      </c>
      <c r="P65" s="121" t="str">
        <f t="shared" si="10"/>
        <v/>
      </c>
      <c r="Q65" s="109" t="str">
        <f>IF(AND(C65=""),"",IF(ISNA(VLOOKUP(C65,'VIII S.M.'!AP$7:CV$93,36,FALSE)),"",VLOOKUP(C65,'VIII S.M.'!AP$7:CV$93,36,FALSE)))</f>
        <v/>
      </c>
      <c r="R65" s="97" t="str">
        <f t="shared" si="11"/>
        <v/>
      </c>
      <c r="S65" s="97" t="str">
        <f>IF(AND(C65=""),"",IF(ISNA(VLOOKUP(C65,'VIII S.M.'!AP$7:CV$93,43,FALSE)),"",VLOOKUP(C65,'VIII S.M.'!AP$7:CV$93,43,FALSE)))</f>
        <v/>
      </c>
      <c r="T65" s="109" t="str">
        <f>IF(AND(C65=""),"",IF(ISNA(VLOOKUP(C65,'VIII S.M.'!AP$7:CV$93,44,FALSE)),"",VLOOKUP(C65,'VIII S.M.'!AP$7:CV$93,44,FALSE)))</f>
        <v/>
      </c>
      <c r="U65" s="97" t="str">
        <f>IF(AND(C65=""),"",IF(ISNA(VLOOKUP(C65,'VIII S.M.'!AP$7:CV$93,50,FALSE)),"",VLOOKUP(C65,'VIII S.M.'!AP$7:CV$93,50,FALSE)))</f>
        <v/>
      </c>
      <c r="V65" s="93" t="str">
        <f>IF(AND(C65=""),"",IF(ISNA(VLOOKUP(C65,'VIII S.M.'!AP$7:CV$93,51,FALSE)),"",VLOOKUP(C65,'VIII S.M.'!AP$7:CV$93,51,FALSE)))</f>
        <v/>
      </c>
      <c r="W65" s="97" t="str">
        <f>IF(AND(C65=""),"",IF(ISNA(VLOOKUP(C65,'VIII S.M.'!AP$7:CV$93,57,FALSE)),"",VLOOKUP(C65,'VIII S.M.'!AP$7:CV$93,57,FALSE)))</f>
        <v/>
      </c>
      <c r="X65" s="93" t="str">
        <f>IF(AND(C65=""),"",IF(ISNA(VLOOKUP(C65,'VIII S.M.'!AP$7:CV$93,58,FALSE)),"",VLOOKUP(C65,'VIII S.M.'!AP$7:CV$93,58,FALSE)))</f>
        <v/>
      </c>
    </row>
    <row r="66" spans="1:24" ht="17.45" customHeight="1">
      <c r="A66" s="423">
        <v>52</v>
      </c>
      <c r="B66" s="460" t="str">
        <f>IF(AND('8'!C64=""),"",IF(AND('8'!B64=""),"",'8'!C64))</f>
        <v/>
      </c>
      <c r="C66" s="422" t="str">
        <f>IF(AND('8'!B64=""),"",IF(AND('8'!B64=""),"",'8'!B64))</f>
        <v/>
      </c>
      <c r="D66" s="395"/>
      <c r="E66" s="449" t="str">
        <f>IF(AND('8'!E64=""),"",IF(AND('8'!B64=""),"",'8'!E64))</f>
        <v/>
      </c>
      <c r="F66" s="422" t="str">
        <f>IF(AND(C66=""),"",IF(ISNA(VLOOKUP(C66,Register!A$7:'Register'!AM$350,10,FALSE)),"",VLOOKUP(C66,Register!A$7:'Register'!AM$350,10,FALSE)))</f>
        <v/>
      </c>
      <c r="G66" s="93" t="str">
        <f>IF(AND(C66=""),"",IF(ISNA(VLOOKUP(C66,'VIII S.M.'!AP$7:CV$93,6,FALSE)),"",VLOOKUP(C66,'VIII S.M.'!AP$7:CV$93,6,FALSE)))</f>
        <v/>
      </c>
      <c r="H66" s="422" t="str">
        <f t="shared" si="6"/>
        <v/>
      </c>
      <c r="I66" s="93" t="str">
        <f>IF(AND(C66=""),"",IF(ISNA(VLOOKUP(C66,'VIII S.M.'!AP$7:CV$93,12,FALSE)),"",VLOOKUP(C66,'VIII S.M.'!AP$7:CV$93,12,FALSE)))</f>
        <v/>
      </c>
      <c r="J66" s="97" t="str">
        <f t="shared" si="7"/>
        <v/>
      </c>
      <c r="K66" s="93" t="str">
        <f>IF(AND(C66=""),"",IF(ISNA(VLOOKUP(C66,'VIII S.M.'!AP$7:CV$93,18,FALSE)),"",VLOOKUP(C66,'VIII S.M.'!AP$7:CV$93,18,FALSE)))</f>
        <v/>
      </c>
      <c r="L66" s="97" t="str">
        <f t="shared" si="8"/>
        <v/>
      </c>
      <c r="M66" s="93" t="str">
        <f>IF(AND(C66=""),"",IF(ISNA(VLOOKUP(C66,'VIII S.M.'!AP$7:CV$93,24,FALSE)),"",VLOOKUP(C66,'VIII S.M.'!AP$7:CV$93,24,FALSE)))</f>
        <v/>
      </c>
      <c r="N66" s="97" t="str">
        <f t="shared" si="9"/>
        <v/>
      </c>
      <c r="O66" s="93" t="str">
        <f>IF(AND(C66=""),"",IF(ISNA(VLOOKUP(C66,'VIII S.M.'!AP$7:CV$93,30,FALSE)),"",VLOOKUP(C66,'VIII S.M.'!AP$7:CV$93,30,FALSE)))</f>
        <v/>
      </c>
      <c r="P66" s="121" t="str">
        <f t="shared" si="10"/>
        <v/>
      </c>
      <c r="Q66" s="109" t="str">
        <f>IF(AND(C66=""),"",IF(ISNA(VLOOKUP(C66,'VIII S.M.'!AP$7:CV$93,36,FALSE)),"",VLOOKUP(C66,'VIII S.M.'!AP$7:CV$93,36,FALSE)))</f>
        <v/>
      </c>
      <c r="R66" s="97" t="str">
        <f t="shared" si="11"/>
        <v/>
      </c>
      <c r="S66" s="97" t="str">
        <f>IF(AND(C66=""),"",IF(ISNA(VLOOKUP(C66,'VIII S.M.'!AP$7:CV$93,43,FALSE)),"",VLOOKUP(C66,'VIII S.M.'!AP$7:CV$93,43,FALSE)))</f>
        <v/>
      </c>
      <c r="T66" s="109" t="str">
        <f>IF(AND(C66=""),"",IF(ISNA(VLOOKUP(C66,'VIII S.M.'!AP$7:CV$93,44,FALSE)),"",VLOOKUP(C66,'VIII S.M.'!AP$7:CV$93,44,FALSE)))</f>
        <v/>
      </c>
      <c r="U66" s="97" t="str">
        <f>IF(AND(C66=""),"",IF(ISNA(VLOOKUP(C66,'VIII S.M.'!AP$7:CV$93,50,FALSE)),"",VLOOKUP(C66,'VIII S.M.'!AP$7:CV$93,50,FALSE)))</f>
        <v/>
      </c>
      <c r="V66" s="93" t="str">
        <f>IF(AND(C66=""),"",IF(ISNA(VLOOKUP(C66,'VIII S.M.'!AP$7:CV$93,51,FALSE)),"",VLOOKUP(C66,'VIII S.M.'!AP$7:CV$93,51,FALSE)))</f>
        <v/>
      </c>
      <c r="W66" s="97" t="str">
        <f>IF(AND(C66=""),"",IF(ISNA(VLOOKUP(C66,'VIII S.M.'!AP$7:CV$93,57,FALSE)),"",VLOOKUP(C66,'VIII S.M.'!AP$7:CV$93,57,FALSE)))</f>
        <v/>
      </c>
      <c r="X66" s="93" t="str">
        <f>IF(AND(C66=""),"",IF(ISNA(VLOOKUP(C66,'VIII S.M.'!AP$7:CV$93,58,FALSE)),"",VLOOKUP(C66,'VIII S.M.'!AP$7:CV$93,58,FALSE)))</f>
        <v/>
      </c>
    </row>
    <row r="67" spans="1:24" ht="15.75">
      <c r="G67" s="413"/>
      <c r="H67" s="451"/>
      <c r="I67" s="413"/>
      <c r="J67" s="120"/>
      <c r="K67" s="413"/>
      <c r="L67" s="120"/>
      <c r="M67" s="413"/>
      <c r="N67" s="120"/>
      <c r="O67" s="413"/>
      <c r="P67" s="452"/>
      <c r="Q67" s="453"/>
      <c r="R67" s="120"/>
      <c r="S67" s="120"/>
      <c r="T67" s="453"/>
      <c r="U67" s="120"/>
      <c r="V67" s="413"/>
      <c r="W67" s="120"/>
      <c r="X67" s="413"/>
    </row>
    <row r="68" spans="1:24" ht="18.75">
      <c r="D68" s="1022" t="s">
        <v>642</v>
      </c>
      <c r="E68" s="1022"/>
      <c r="F68" s="1022"/>
      <c r="G68" s="1022"/>
      <c r="O68" s="1022" t="s">
        <v>632</v>
      </c>
      <c r="P68" s="1022"/>
      <c r="Q68" s="1022"/>
      <c r="R68" s="1022"/>
      <c r="S68" s="1022"/>
      <c r="T68" s="1022"/>
      <c r="U68" s="1022"/>
      <c r="V68" s="1022"/>
    </row>
    <row r="69" spans="1:24">
      <c r="A69" s="818" t="s">
        <v>32</v>
      </c>
      <c r="B69" s="818" t="s">
        <v>26</v>
      </c>
      <c r="C69" s="1023" t="s">
        <v>636</v>
      </c>
      <c r="D69" s="1023" t="s">
        <v>635</v>
      </c>
      <c r="E69" s="1023" t="s">
        <v>4</v>
      </c>
      <c r="F69" s="1023" t="s">
        <v>55</v>
      </c>
      <c r="G69" s="1023" t="s">
        <v>17</v>
      </c>
      <c r="H69" s="1023"/>
      <c r="I69" s="1023" t="s">
        <v>18</v>
      </c>
      <c r="J69" s="1023"/>
      <c r="K69" s="1023" t="s">
        <v>19</v>
      </c>
      <c r="L69" s="1023"/>
      <c r="M69" s="1023" t="s">
        <v>84</v>
      </c>
      <c r="N69" s="1023"/>
      <c r="O69" s="1023" t="s">
        <v>49</v>
      </c>
      <c r="P69" s="1023"/>
      <c r="Q69" s="965" t="s">
        <v>50</v>
      </c>
      <c r="R69" s="965"/>
      <c r="S69" s="1023" t="s">
        <v>284</v>
      </c>
      <c r="T69" s="1023"/>
      <c r="U69" s="1023" t="s">
        <v>286</v>
      </c>
      <c r="V69" s="1023"/>
      <c r="W69" s="965" t="s">
        <v>291</v>
      </c>
      <c r="X69" s="965"/>
    </row>
    <row r="70" spans="1:24">
      <c r="A70" s="818"/>
      <c r="B70" s="818"/>
      <c r="C70" s="1023"/>
      <c r="D70" s="1023"/>
      <c r="E70" s="1023"/>
      <c r="F70" s="1023"/>
      <c r="G70" s="1023"/>
      <c r="H70" s="1023"/>
      <c r="I70" s="1023"/>
      <c r="J70" s="1023"/>
      <c r="K70" s="1023"/>
      <c r="L70" s="1023"/>
      <c r="M70" s="1023"/>
      <c r="N70" s="1023"/>
      <c r="O70" s="1023"/>
      <c r="P70" s="1023"/>
      <c r="Q70" s="965"/>
      <c r="R70" s="965"/>
      <c r="S70" s="1023"/>
      <c r="T70" s="1023"/>
      <c r="U70" s="1023"/>
      <c r="V70" s="1023"/>
      <c r="W70" s="965"/>
      <c r="X70" s="965"/>
    </row>
    <row r="71" spans="1:24">
      <c r="A71" s="818"/>
      <c r="B71" s="818"/>
      <c r="C71" s="1023"/>
      <c r="D71" s="1023"/>
      <c r="E71" s="1023"/>
      <c r="F71" s="1023"/>
      <c r="G71" s="108" t="s">
        <v>39</v>
      </c>
      <c r="H71" s="108" t="s">
        <v>290</v>
      </c>
      <c r="I71" s="108" t="s">
        <v>39</v>
      </c>
      <c r="J71" s="108" t="s">
        <v>290</v>
      </c>
      <c r="K71" s="108" t="s">
        <v>39</v>
      </c>
      <c r="L71" s="108" t="s">
        <v>290</v>
      </c>
      <c r="M71" s="108" t="s">
        <v>39</v>
      </c>
      <c r="N71" s="108" t="s">
        <v>290</v>
      </c>
      <c r="O71" s="108" t="s">
        <v>39</v>
      </c>
      <c r="P71" s="108" t="s">
        <v>290</v>
      </c>
      <c r="Q71" s="108" t="s">
        <v>39</v>
      </c>
      <c r="R71" s="108" t="s">
        <v>290</v>
      </c>
      <c r="S71" s="108" t="s">
        <v>39</v>
      </c>
      <c r="T71" s="1020" t="s">
        <v>38</v>
      </c>
      <c r="U71" s="108" t="s">
        <v>39</v>
      </c>
      <c r="V71" s="1021" t="s">
        <v>38</v>
      </c>
      <c r="W71" s="108" t="s">
        <v>39</v>
      </c>
      <c r="X71" s="1020" t="s">
        <v>38</v>
      </c>
    </row>
    <row r="72" spans="1:24" ht="15.75">
      <c r="A72" s="818"/>
      <c r="B72" s="818"/>
      <c r="C72" s="1023"/>
      <c r="D72" s="1023"/>
      <c r="E72" s="1023"/>
      <c r="F72" s="1023"/>
      <c r="G72" s="450">
        <v>100</v>
      </c>
      <c r="H72" s="450">
        <v>20</v>
      </c>
      <c r="I72" s="450">
        <v>100</v>
      </c>
      <c r="J72" s="450">
        <v>20</v>
      </c>
      <c r="K72" s="450">
        <v>100</v>
      </c>
      <c r="L72" s="450">
        <v>20</v>
      </c>
      <c r="M72" s="450">
        <v>100</v>
      </c>
      <c r="N72" s="450">
        <v>20</v>
      </c>
      <c r="O72" s="450">
        <v>100</v>
      </c>
      <c r="P72" s="450">
        <v>20</v>
      </c>
      <c r="Q72" s="450">
        <v>100</v>
      </c>
      <c r="R72" s="450">
        <v>20</v>
      </c>
      <c r="S72" s="450">
        <v>100</v>
      </c>
      <c r="T72" s="1020"/>
      <c r="U72" s="450">
        <v>100</v>
      </c>
      <c r="V72" s="1021"/>
      <c r="W72" s="450">
        <v>100</v>
      </c>
      <c r="X72" s="1020"/>
    </row>
    <row r="73" spans="1:24" ht="17.45" customHeight="1">
      <c r="A73" s="423">
        <v>53</v>
      </c>
      <c r="B73" s="460" t="str">
        <f>IF(AND('8'!C65=""),"",IF(AND('8'!B65=""),"",'8'!C65))</f>
        <v/>
      </c>
      <c r="C73" s="422" t="str">
        <f>IF(AND('8'!B65=""),"",IF(AND('8'!B65=""),"",'8'!B65))</f>
        <v/>
      </c>
      <c r="D73" s="395"/>
      <c r="E73" s="449" t="str">
        <f>IF(AND('8'!E65=""),"",IF(AND('8'!B65=""),"",'8'!E65))</f>
        <v/>
      </c>
      <c r="F73" s="422" t="str">
        <f>IF(AND(C73=""),"",IF(ISNA(VLOOKUP(C73,Register!A$7:'Register'!AM$350,10,FALSE)),"",VLOOKUP(C73,Register!A$7:'Register'!AM$350,10,FALSE)))</f>
        <v/>
      </c>
      <c r="G73" s="93" t="str">
        <f>IF(AND(C73=""),"",IF(ISNA(VLOOKUP(C73,'VIII S.M.'!AP$7:CV$93,6,FALSE)),"",VLOOKUP(C73,'VIII S.M.'!AP$7:CV$93,6,FALSE)))</f>
        <v/>
      </c>
      <c r="H73" s="422" t="str">
        <f>IF(B73="","",IF(G73&gt;95,"20",IF(G73&gt;90,"19",IF(G73&gt;85,"18",IF(G73&gt;80,"17",IF(G73&gt;75,"16",IF(G73&gt;70,"15",IF(G73&gt;65,"14",IF(G73&gt;60,"13",IF(G73&gt;55,"12",IF(G73&gt;50,"11",IF(G73&gt;45,"10",IF(G73&gt;40,"9",IF(G73&gt;35,"8",IF(G73&gt;30,"7",IF(G73&gt;25,"6",IF(G73&gt;20,"5",IF(G73&gt;15,"4",IF(G73&gt;10,"3",IF(G73&gt;5,"2",IF(G73&gt;1,"1",IF(G73&lt;1,"0"))))))))))))))))))))))</f>
        <v/>
      </c>
      <c r="I73" s="93" t="str">
        <f>IF(AND(C73=""),"",IF(ISNA(VLOOKUP(C73,'VIII S.M.'!AP$7:CV$93,12,FALSE)),"",VLOOKUP(C73,'VIII S.M.'!AP$7:CV$93,12,FALSE)))</f>
        <v/>
      </c>
      <c r="J73" s="97" t="str">
        <f>IF(B73="","",IF(I73&gt;95,"20",IF(I73&gt;90,"19",IF(I73&gt;85,"18",IF(I73&gt;80,"17",IF(I73&gt;75,"16",IF(I73&gt;70,"15",IF(I73&gt;65,"14",IF(I73&gt;60,"13",IF(I73&gt;55,"12",IF(I73&gt;50,"11",IF(I73&gt;45,"10",IF(I73&gt;40,"9",IF(I73&gt;35,"8",IF(I73&gt;30,"7",IF(I73&gt;25,"6",IF(I73&gt;20,"5",IF(I73&gt;15,"4",IF(I73&gt;10,"3",IF(I73&gt;5,"2",IF(I73&gt;1,"1",IF(I73&lt;1,"0"))))))))))))))))))))))</f>
        <v/>
      </c>
      <c r="K73" s="93" t="str">
        <f>IF(AND(C73=""),"",IF(ISNA(VLOOKUP(C73,'VIII S.M.'!AP$7:CV$93,18,FALSE)),"",VLOOKUP(C73,'VIII S.M.'!AP$7:CV$93,18,FALSE)))</f>
        <v/>
      </c>
      <c r="L73" s="97" t="str">
        <f>IF(B73="","",IF(K73&gt;95,"20",IF(K73&gt;90,"19",IF(K73&gt;85,"18",IF(K73&gt;80,"17",IF(K73&gt;75,"16",IF(K73&gt;70,"15",IF(K73&gt;65,"14",IF(K73&gt;60,"13",IF(K73&gt;55,"12",IF(K73&gt;50,"11",IF(K73&gt;45,"10",IF(K73&gt;40,"9",IF(K73&gt;35,"8",IF(K73&gt;30,"7",IF(K73&gt;25,"6",IF(K73&gt;20,"5",IF(K73&gt;15,"4",IF(K73&gt;10,"3",IF(K73&gt;5,"2",IF(K73&gt;1,"1",IF(K73&lt;1,"0"))))))))))))))))))))))</f>
        <v/>
      </c>
      <c r="M73" s="93" t="str">
        <f>IF(AND(C73=""),"",IF(ISNA(VLOOKUP(C73,'VIII S.M.'!AP$7:CV$93,24,FALSE)),"",VLOOKUP(C73,'VIII S.M.'!AP$7:CV$93,24,FALSE)))</f>
        <v/>
      </c>
      <c r="N73" s="97" t="str">
        <f>IF(B73="","",IF(M73&gt;95,"20",IF(M73&gt;90,"19",IF(M73&gt;85,"18",IF(M73&gt;80,"17",IF(M73&gt;75,"16",IF(M73&gt;70,"15",IF(M73&gt;65,"14",IF(M73&gt;60,"13",IF(M73&gt;55,"12",IF(M73&gt;50,"11",IF(M73&gt;45,"10",IF(M73&gt;40,"9",IF(M73&gt;35,"8",IF(M73&gt;30,"7",IF(M73&gt;25,"6",IF(M73&gt;20,"5",IF(M73&gt;15,"4",IF(M73&gt;10,"3",IF(M73&gt;5,"2",IF(M73&gt;1,"1",IF(M73&lt;1,"0"))))))))))))))))))))))</f>
        <v/>
      </c>
      <c r="O73" s="93" t="str">
        <f>IF(AND(C73=""),"",IF(ISNA(VLOOKUP(C73,'VIII S.M.'!AP$7:CV$93,30,FALSE)),"",VLOOKUP(C73,'VIII S.M.'!AP$7:CV$93,30,FALSE)))</f>
        <v/>
      </c>
      <c r="P73" s="121" t="str">
        <f>IF(B73="","",IF(O73&gt;95,"20",IF(O73&gt;90,"19",IF(O73&gt;85,"18",IF(O73&gt;80,"17",IF(O73&gt;75,"16",IF(O73&gt;70,"15",IF(O73&gt;65,"14",IF(O73&gt;60,"13",IF(O73&gt;55,"12",IF(O73&gt;50,"11",IF(O73&gt;45,"10",IF(O73&gt;40,"9",IF(O73&gt;35,"8",IF(O73&gt;30,"7",IF(O73&gt;25,"6",IF(O73&gt;20,"5",IF(O73&gt;15,"4",IF(O73&gt;10,"3",IF(O73&gt;5,"2",IF(O73&gt;1,"1",IF(O73&lt;1,"0"))))))))))))))))))))))</f>
        <v/>
      </c>
      <c r="Q73" s="109" t="str">
        <f>IF(AND(C73=""),"",IF(ISNA(VLOOKUP(C73,'VIII S.M.'!AP$7:CV$93,36,FALSE)),"",VLOOKUP(C73,'VIII S.M.'!AP$7:CV$93,36,FALSE)))</f>
        <v/>
      </c>
      <c r="R73" s="97" t="str">
        <f>IF(B73="","",IF(Q73&gt;95,"20",IF(Q73&gt;90,"19",IF(Q73&gt;85,"18",IF(Q73&gt;80,"17",IF(Q73&gt;75,"16",IF(Q73&gt;70,"15",IF(Q73&gt;65,"14",IF(Q73&gt;60,"13",IF(Q73&gt;55,"12",IF(Q73&gt;50,"11",IF(Q73&gt;45,"10",IF(Q73&gt;40,"9",IF(Q73&gt;35,"8",IF(Q73&gt;30,"7",IF(Q73&gt;25,"6",IF(Q73&gt;20,"5",IF(Q73&gt;15,"4",IF(Q73&gt;10,"3",IF(Q73&gt;5,"2",IF(Q73&gt;1,"1",IF(Q73&lt;1,"0"))))))))))))))))))))))</f>
        <v/>
      </c>
      <c r="S73" s="97" t="str">
        <f>IF(AND(C73=""),"",IF(ISNA(VLOOKUP(C73,'VIII S.M.'!AP$7:CV$93,43,FALSE)),"",VLOOKUP(C73,'VIII S.M.'!AP$7:CV$93,43,FALSE)))</f>
        <v/>
      </c>
      <c r="T73" s="109" t="str">
        <f>IF(AND(C73=""),"",IF(ISNA(VLOOKUP(C73,'VIII S.M.'!AP$7:CV$93,44,FALSE)),"",VLOOKUP(C73,'VIII S.M.'!AP$7:CV$93,44,FALSE)))</f>
        <v/>
      </c>
      <c r="U73" s="97" t="str">
        <f>IF(AND(C73=""),"",IF(ISNA(VLOOKUP(C73,'VIII S.M.'!AP$7:CV$93,50,FALSE)),"",VLOOKUP(C73,'VIII S.M.'!AP$7:CV$93,50,FALSE)))</f>
        <v/>
      </c>
      <c r="V73" s="93" t="str">
        <f>IF(AND(C73=""),"",IF(ISNA(VLOOKUP(C73,'VIII S.M.'!AP$7:CV$93,51,FALSE)),"",VLOOKUP(C73,'VIII S.M.'!AP$7:CV$93,51,FALSE)))</f>
        <v/>
      </c>
      <c r="W73" s="97" t="str">
        <f>IF(AND(C73=""),"",IF(ISNA(VLOOKUP(C73,'VIII S.M.'!AP$7:CV$93,57,FALSE)),"",VLOOKUP(C73,'VIII S.M.'!AP$7:CV$93,57,FALSE)))</f>
        <v/>
      </c>
      <c r="X73" s="93" t="str">
        <f>IF(AND(C73=""),"",IF(ISNA(VLOOKUP(C73,'VIII S.M.'!AP$7:CV$93,58,FALSE)),"",VLOOKUP(C73,'VIII S.M.'!AP$7:CV$93,58,FALSE)))</f>
        <v/>
      </c>
    </row>
    <row r="74" spans="1:24" ht="17.45" customHeight="1">
      <c r="A74" s="423">
        <v>54</v>
      </c>
      <c r="B74" s="460" t="str">
        <f>IF(AND('8'!C66=""),"",IF(AND('8'!B66=""),"",'8'!C66))</f>
        <v/>
      </c>
      <c r="C74" s="422" t="str">
        <f>IF(AND('8'!B66=""),"",IF(AND('8'!B66=""),"",'8'!B66))</f>
        <v/>
      </c>
      <c r="D74" s="395"/>
      <c r="E74" s="449" t="str">
        <f>IF(AND('8'!E66=""),"",IF(AND('8'!B66=""),"",'8'!E66))</f>
        <v/>
      </c>
      <c r="F74" s="422" t="str">
        <f>IF(AND(C74=""),"",IF(ISNA(VLOOKUP(C74,Register!A$7:'Register'!AM$350,10,FALSE)),"",VLOOKUP(C74,Register!A$7:'Register'!AM$350,10,FALSE)))</f>
        <v/>
      </c>
      <c r="G74" s="93" t="str">
        <f>IF(AND(C74=""),"",IF(ISNA(VLOOKUP(C74,'VIII S.M.'!AP$7:CV$93,6,FALSE)),"",VLOOKUP(C74,'VIII S.M.'!AP$7:CV$93,6,FALSE)))</f>
        <v/>
      </c>
      <c r="H74" s="422" t="str">
        <f t="shared" ref="H74:H98" si="12">IF(B74="","",IF(G74&gt;95,"20",IF(G74&gt;90,"19",IF(G74&gt;85,"18",IF(G74&gt;80,"17",IF(G74&gt;75,"16",IF(G74&gt;70,"15",IF(G74&gt;65,"14",IF(G74&gt;60,"13",IF(G74&gt;55,"12",IF(G74&gt;50,"11",IF(G74&gt;45,"10",IF(G74&gt;40,"9",IF(G74&gt;35,"8",IF(G74&gt;30,"7",IF(G74&gt;25,"6",IF(G74&gt;20,"5",IF(G74&gt;15,"4",IF(G74&gt;10,"3",IF(G74&gt;5,"2",IF(G74&gt;1,"1",IF(G74&lt;1,"0"))))))))))))))))))))))</f>
        <v/>
      </c>
      <c r="I74" s="93" t="str">
        <f>IF(AND(C74=""),"",IF(ISNA(VLOOKUP(C74,'VIII S.M.'!AP$7:CV$93,12,FALSE)),"",VLOOKUP(C74,'VIII S.M.'!AP$7:CV$93,12,FALSE)))</f>
        <v/>
      </c>
      <c r="J74" s="97" t="str">
        <f t="shared" ref="J74:J98" si="13">IF(B74="","",IF(I74&gt;95,"20",IF(I74&gt;90,"19",IF(I74&gt;85,"18",IF(I74&gt;80,"17",IF(I74&gt;75,"16",IF(I74&gt;70,"15",IF(I74&gt;65,"14",IF(I74&gt;60,"13",IF(I74&gt;55,"12",IF(I74&gt;50,"11",IF(I74&gt;45,"10",IF(I74&gt;40,"9",IF(I74&gt;35,"8",IF(I74&gt;30,"7",IF(I74&gt;25,"6",IF(I74&gt;20,"5",IF(I74&gt;15,"4",IF(I74&gt;10,"3",IF(I74&gt;5,"2",IF(I74&gt;1,"1",IF(I74&lt;1,"0"))))))))))))))))))))))</f>
        <v/>
      </c>
      <c r="K74" s="93" t="str">
        <f>IF(AND(C74=""),"",IF(ISNA(VLOOKUP(C74,'VIII S.M.'!AP$7:CV$93,18,FALSE)),"",VLOOKUP(C74,'VIII S.M.'!AP$7:CV$93,18,FALSE)))</f>
        <v/>
      </c>
      <c r="L74" s="97" t="str">
        <f t="shared" ref="L74:L98" si="14">IF(B74="","",IF(K74&gt;95,"20",IF(K74&gt;90,"19",IF(K74&gt;85,"18",IF(K74&gt;80,"17",IF(K74&gt;75,"16",IF(K74&gt;70,"15",IF(K74&gt;65,"14",IF(K74&gt;60,"13",IF(K74&gt;55,"12",IF(K74&gt;50,"11",IF(K74&gt;45,"10",IF(K74&gt;40,"9",IF(K74&gt;35,"8",IF(K74&gt;30,"7",IF(K74&gt;25,"6",IF(K74&gt;20,"5",IF(K74&gt;15,"4",IF(K74&gt;10,"3",IF(K74&gt;5,"2",IF(K74&gt;1,"1",IF(K74&lt;1,"0"))))))))))))))))))))))</f>
        <v/>
      </c>
      <c r="M74" s="93" t="str">
        <f>IF(AND(C74=""),"",IF(ISNA(VLOOKUP(C74,'VIII S.M.'!AP$7:CV$93,24,FALSE)),"",VLOOKUP(C74,'VIII S.M.'!AP$7:CV$93,24,FALSE)))</f>
        <v/>
      </c>
      <c r="N74" s="97" t="str">
        <f t="shared" ref="N74:N98" si="15">IF(B74="","",IF(M74&gt;95,"20",IF(M74&gt;90,"19",IF(M74&gt;85,"18",IF(M74&gt;80,"17",IF(M74&gt;75,"16",IF(M74&gt;70,"15",IF(M74&gt;65,"14",IF(M74&gt;60,"13",IF(M74&gt;55,"12",IF(M74&gt;50,"11",IF(M74&gt;45,"10",IF(M74&gt;40,"9",IF(M74&gt;35,"8",IF(M74&gt;30,"7",IF(M74&gt;25,"6",IF(M74&gt;20,"5",IF(M74&gt;15,"4",IF(M74&gt;10,"3",IF(M74&gt;5,"2",IF(M74&gt;1,"1",IF(M74&lt;1,"0"))))))))))))))))))))))</f>
        <v/>
      </c>
      <c r="O74" s="93" t="str">
        <f>IF(AND(C74=""),"",IF(ISNA(VLOOKUP(C74,'VIII S.M.'!AP$7:CV$93,30,FALSE)),"",VLOOKUP(C74,'VIII S.M.'!AP$7:CV$93,30,FALSE)))</f>
        <v/>
      </c>
      <c r="P74" s="121" t="str">
        <f t="shared" ref="P74:P98" si="16">IF(B74="","",IF(O74&gt;95,"20",IF(O74&gt;90,"19",IF(O74&gt;85,"18",IF(O74&gt;80,"17",IF(O74&gt;75,"16",IF(O74&gt;70,"15",IF(O74&gt;65,"14",IF(O74&gt;60,"13",IF(O74&gt;55,"12",IF(O74&gt;50,"11",IF(O74&gt;45,"10",IF(O74&gt;40,"9",IF(O74&gt;35,"8",IF(O74&gt;30,"7",IF(O74&gt;25,"6",IF(O74&gt;20,"5",IF(O74&gt;15,"4",IF(O74&gt;10,"3",IF(O74&gt;5,"2",IF(O74&gt;1,"1",IF(O74&lt;1,"0"))))))))))))))))))))))</f>
        <v/>
      </c>
      <c r="Q74" s="109" t="str">
        <f>IF(AND(C74=""),"",IF(ISNA(VLOOKUP(C74,'VIII S.M.'!AP$7:CV$93,36,FALSE)),"",VLOOKUP(C74,'VIII S.M.'!AP$7:CV$93,36,FALSE)))</f>
        <v/>
      </c>
      <c r="R74" s="97" t="str">
        <f t="shared" ref="R74:R98" si="17">IF(B74="","",IF(Q74&gt;95,"20",IF(Q74&gt;90,"19",IF(Q74&gt;85,"18",IF(Q74&gt;80,"17",IF(Q74&gt;75,"16",IF(Q74&gt;70,"15",IF(Q74&gt;65,"14",IF(Q74&gt;60,"13",IF(Q74&gt;55,"12",IF(Q74&gt;50,"11",IF(Q74&gt;45,"10",IF(Q74&gt;40,"9",IF(Q74&gt;35,"8",IF(Q74&gt;30,"7",IF(Q74&gt;25,"6",IF(Q74&gt;20,"5",IF(Q74&gt;15,"4",IF(Q74&gt;10,"3",IF(Q74&gt;5,"2",IF(Q74&gt;1,"1",IF(Q74&lt;1,"0"))))))))))))))))))))))</f>
        <v/>
      </c>
      <c r="S74" s="97" t="str">
        <f>IF(AND(C74=""),"",IF(ISNA(VLOOKUP(C74,'VIII S.M.'!AP$7:CV$93,43,FALSE)),"",VLOOKUP(C74,'VIII S.M.'!AP$7:CV$93,43,FALSE)))</f>
        <v/>
      </c>
      <c r="T74" s="109" t="str">
        <f>IF(AND(C74=""),"",IF(ISNA(VLOOKUP(C74,'VIII S.M.'!AP$7:CV$93,44,FALSE)),"",VLOOKUP(C74,'VIII S.M.'!AP$7:CV$93,44,FALSE)))</f>
        <v/>
      </c>
      <c r="U74" s="97" t="str">
        <f>IF(AND(C74=""),"",IF(ISNA(VLOOKUP(C74,'VIII S.M.'!AP$7:CV$93,50,FALSE)),"",VLOOKUP(C74,'VIII S.M.'!AP$7:CV$93,50,FALSE)))</f>
        <v/>
      </c>
      <c r="V74" s="93" t="str">
        <f>IF(AND(C74=""),"",IF(ISNA(VLOOKUP(C74,'VIII S.M.'!AP$7:CV$93,51,FALSE)),"",VLOOKUP(C74,'VIII S.M.'!AP$7:CV$93,51,FALSE)))</f>
        <v/>
      </c>
      <c r="W74" s="97" t="str">
        <f>IF(AND(C74=""),"",IF(ISNA(VLOOKUP(C74,'VIII S.M.'!AP$7:CV$93,57,FALSE)),"",VLOOKUP(C74,'VIII S.M.'!AP$7:CV$93,57,FALSE)))</f>
        <v/>
      </c>
      <c r="X74" s="93" t="str">
        <f>IF(AND(C74=""),"",IF(ISNA(VLOOKUP(C74,'VIII S.M.'!AP$7:CV$93,58,FALSE)),"",VLOOKUP(C74,'VIII S.M.'!AP$7:CV$93,58,FALSE)))</f>
        <v/>
      </c>
    </row>
    <row r="75" spans="1:24" ht="17.45" customHeight="1">
      <c r="A75" s="423">
        <v>55</v>
      </c>
      <c r="B75" s="460" t="str">
        <f>IF(AND('8'!C67=""),"",IF(AND('8'!B67=""),"",'8'!C67))</f>
        <v/>
      </c>
      <c r="C75" s="422" t="str">
        <f>IF(AND('8'!B67=""),"",IF(AND('8'!B67=""),"",'8'!B67))</f>
        <v/>
      </c>
      <c r="D75" s="395"/>
      <c r="E75" s="449" t="str">
        <f>IF(AND('8'!E67=""),"",IF(AND('8'!B67=""),"",'8'!E67))</f>
        <v/>
      </c>
      <c r="F75" s="422" t="str">
        <f>IF(AND(C75=""),"",IF(ISNA(VLOOKUP(C75,Register!A$7:'Register'!AM$350,10,FALSE)),"",VLOOKUP(C75,Register!A$7:'Register'!AM$350,10,FALSE)))</f>
        <v/>
      </c>
      <c r="G75" s="93" t="str">
        <f>IF(AND(C75=""),"",IF(ISNA(VLOOKUP(C75,'VIII S.M.'!AP$7:CV$93,6,FALSE)),"",VLOOKUP(C75,'VIII S.M.'!AP$7:CV$93,6,FALSE)))</f>
        <v/>
      </c>
      <c r="H75" s="422" t="str">
        <f t="shared" si="12"/>
        <v/>
      </c>
      <c r="I75" s="93" t="str">
        <f>IF(AND(C75=""),"",IF(ISNA(VLOOKUP(C75,'VIII S.M.'!AP$7:CV$93,12,FALSE)),"",VLOOKUP(C75,'VIII S.M.'!AP$7:CV$93,12,FALSE)))</f>
        <v/>
      </c>
      <c r="J75" s="97" t="str">
        <f t="shared" si="13"/>
        <v/>
      </c>
      <c r="K75" s="93" t="str">
        <f>IF(AND(C75=""),"",IF(ISNA(VLOOKUP(C75,'VIII S.M.'!AP$7:CV$93,18,FALSE)),"",VLOOKUP(C75,'VIII S.M.'!AP$7:CV$93,18,FALSE)))</f>
        <v/>
      </c>
      <c r="L75" s="97" t="str">
        <f t="shared" si="14"/>
        <v/>
      </c>
      <c r="M75" s="93" t="str">
        <f>IF(AND(C75=""),"",IF(ISNA(VLOOKUP(C75,'VIII S.M.'!AP$7:CV$93,24,FALSE)),"",VLOOKUP(C75,'VIII S.M.'!AP$7:CV$93,24,FALSE)))</f>
        <v/>
      </c>
      <c r="N75" s="97" t="str">
        <f t="shared" si="15"/>
        <v/>
      </c>
      <c r="O75" s="93" t="str">
        <f>IF(AND(C75=""),"",IF(ISNA(VLOOKUP(C75,'VIII S.M.'!AP$7:CV$93,30,FALSE)),"",VLOOKUP(C75,'VIII S.M.'!AP$7:CV$93,30,FALSE)))</f>
        <v/>
      </c>
      <c r="P75" s="121" t="str">
        <f t="shared" si="16"/>
        <v/>
      </c>
      <c r="Q75" s="109" t="str">
        <f>IF(AND(C75=""),"",IF(ISNA(VLOOKUP(C75,'VIII S.M.'!AP$7:CV$93,36,FALSE)),"",VLOOKUP(C75,'VIII S.M.'!AP$7:CV$93,36,FALSE)))</f>
        <v/>
      </c>
      <c r="R75" s="97" t="str">
        <f t="shared" si="17"/>
        <v/>
      </c>
      <c r="S75" s="97" t="str">
        <f>IF(AND(C75=""),"",IF(ISNA(VLOOKUP(C75,'VIII S.M.'!AP$7:CV$93,43,FALSE)),"",VLOOKUP(C75,'VIII S.M.'!AP$7:CV$93,43,FALSE)))</f>
        <v/>
      </c>
      <c r="T75" s="109" t="str">
        <f>IF(AND(C75=""),"",IF(ISNA(VLOOKUP(C75,'VIII S.M.'!AP$7:CV$93,44,FALSE)),"",VLOOKUP(C75,'VIII S.M.'!AP$7:CV$93,44,FALSE)))</f>
        <v/>
      </c>
      <c r="U75" s="97" t="str">
        <f>IF(AND(C75=""),"",IF(ISNA(VLOOKUP(C75,'VIII S.M.'!AP$7:CV$93,50,FALSE)),"",VLOOKUP(C75,'VIII S.M.'!AP$7:CV$93,50,FALSE)))</f>
        <v/>
      </c>
      <c r="V75" s="93" t="str">
        <f>IF(AND(C75=""),"",IF(ISNA(VLOOKUP(C75,'VIII S.M.'!AP$7:CV$93,51,FALSE)),"",VLOOKUP(C75,'VIII S.M.'!AP$7:CV$93,51,FALSE)))</f>
        <v/>
      </c>
      <c r="W75" s="97" t="str">
        <f>IF(AND(C75=""),"",IF(ISNA(VLOOKUP(C75,'VIII S.M.'!AP$7:CV$93,57,FALSE)),"",VLOOKUP(C75,'VIII S.M.'!AP$7:CV$93,57,FALSE)))</f>
        <v/>
      </c>
      <c r="X75" s="93" t="str">
        <f>IF(AND(C75=""),"",IF(ISNA(VLOOKUP(C75,'VIII S.M.'!AP$7:CV$93,58,FALSE)),"",VLOOKUP(C75,'VIII S.M.'!AP$7:CV$93,58,FALSE)))</f>
        <v/>
      </c>
    </row>
    <row r="76" spans="1:24" ht="17.45" customHeight="1">
      <c r="A76" s="423">
        <v>56</v>
      </c>
      <c r="B76" s="460" t="str">
        <f>IF(AND('8'!C68=""),"",IF(AND('8'!B68=""),"",'8'!C68))</f>
        <v/>
      </c>
      <c r="C76" s="422" t="str">
        <f>IF(AND('8'!B68=""),"",IF(AND('8'!B68=""),"",'8'!B68))</f>
        <v/>
      </c>
      <c r="D76" s="395"/>
      <c r="E76" s="449" t="str">
        <f>IF(AND('8'!E68=""),"",IF(AND('8'!B68=""),"",'8'!E68))</f>
        <v/>
      </c>
      <c r="F76" s="422" t="str">
        <f>IF(AND(C76=""),"",IF(ISNA(VLOOKUP(C76,Register!A$7:'Register'!AM$350,10,FALSE)),"",VLOOKUP(C76,Register!A$7:'Register'!AM$350,10,FALSE)))</f>
        <v/>
      </c>
      <c r="G76" s="93" t="str">
        <f>IF(AND(C76=""),"",IF(ISNA(VLOOKUP(C76,'VIII S.M.'!AP$7:CV$93,6,FALSE)),"",VLOOKUP(C76,'VIII S.M.'!AP$7:CV$93,6,FALSE)))</f>
        <v/>
      </c>
      <c r="H76" s="422" t="str">
        <f t="shared" si="12"/>
        <v/>
      </c>
      <c r="I76" s="93" t="str">
        <f>IF(AND(C76=""),"",IF(ISNA(VLOOKUP(C76,'VIII S.M.'!AP$7:CV$93,12,FALSE)),"",VLOOKUP(C76,'VIII S.M.'!AP$7:CV$93,12,FALSE)))</f>
        <v/>
      </c>
      <c r="J76" s="97" t="str">
        <f t="shared" si="13"/>
        <v/>
      </c>
      <c r="K76" s="93" t="str">
        <f>IF(AND(C76=""),"",IF(ISNA(VLOOKUP(C76,'VIII S.M.'!AP$7:CV$93,18,FALSE)),"",VLOOKUP(C76,'VIII S.M.'!AP$7:CV$93,18,FALSE)))</f>
        <v/>
      </c>
      <c r="L76" s="97" t="str">
        <f t="shared" si="14"/>
        <v/>
      </c>
      <c r="M76" s="93" t="str">
        <f>IF(AND(C76=""),"",IF(ISNA(VLOOKUP(C76,'VIII S.M.'!AP$7:CV$93,24,FALSE)),"",VLOOKUP(C76,'VIII S.M.'!AP$7:CV$93,24,FALSE)))</f>
        <v/>
      </c>
      <c r="N76" s="97" t="str">
        <f t="shared" si="15"/>
        <v/>
      </c>
      <c r="O76" s="93" t="str">
        <f>IF(AND(C76=""),"",IF(ISNA(VLOOKUP(C76,'VIII S.M.'!AP$7:CV$93,30,FALSE)),"",VLOOKUP(C76,'VIII S.M.'!AP$7:CV$93,30,FALSE)))</f>
        <v/>
      </c>
      <c r="P76" s="121" t="str">
        <f t="shared" si="16"/>
        <v/>
      </c>
      <c r="Q76" s="109" t="str">
        <f>IF(AND(C76=""),"",IF(ISNA(VLOOKUP(C76,'VIII S.M.'!AP$7:CV$93,36,FALSE)),"",VLOOKUP(C76,'VIII S.M.'!AP$7:CV$93,36,FALSE)))</f>
        <v/>
      </c>
      <c r="R76" s="97" t="str">
        <f t="shared" si="17"/>
        <v/>
      </c>
      <c r="S76" s="97" t="str">
        <f>IF(AND(C76=""),"",IF(ISNA(VLOOKUP(C76,'VIII S.M.'!AP$7:CV$93,43,FALSE)),"",VLOOKUP(C76,'VIII S.M.'!AP$7:CV$93,43,FALSE)))</f>
        <v/>
      </c>
      <c r="T76" s="109" t="str">
        <f>IF(AND(C76=""),"",IF(ISNA(VLOOKUP(C76,'VIII S.M.'!AP$7:CV$93,44,FALSE)),"",VLOOKUP(C76,'VIII S.M.'!AP$7:CV$93,44,FALSE)))</f>
        <v/>
      </c>
      <c r="U76" s="97" t="str">
        <f>IF(AND(C76=""),"",IF(ISNA(VLOOKUP(C76,'VIII S.M.'!AP$7:CV$93,50,FALSE)),"",VLOOKUP(C76,'VIII S.M.'!AP$7:CV$93,50,FALSE)))</f>
        <v/>
      </c>
      <c r="V76" s="93" t="str">
        <f>IF(AND(C76=""),"",IF(ISNA(VLOOKUP(C76,'VIII S.M.'!AP$7:CV$93,51,FALSE)),"",VLOOKUP(C76,'VIII S.M.'!AP$7:CV$93,51,FALSE)))</f>
        <v/>
      </c>
      <c r="W76" s="97" t="str">
        <f>IF(AND(C76=""),"",IF(ISNA(VLOOKUP(C76,'VIII S.M.'!AP$7:CV$93,57,FALSE)),"",VLOOKUP(C76,'VIII S.M.'!AP$7:CV$93,57,FALSE)))</f>
        <v/>
      </c>
      <c r="X76" s="93" t="str">
        <f>IF(AND(C76=""),"",IF(ISNA(VLOOKUP(C76,'VIII S.M.'!AP$7:CV$93,58,FALSE)),"",VLOOKUP(C76,'VIII S.M.'!AP$7:CV$93,58,FALSE)))</f>
        <v/>
      </c>
    </row>
    <row r="77" spans="1:24" ht="17.45" customHeight="1">
      <c r="A77" s="423">
        <v>57</v>
      </c>
      <c r="B77" s="460" t="str">
        <f>IF(AND('8'!C69=""),"",IF(AND('8'!B69=""),"",'8'!C69))</f>
        <v/>
      </c>
      <c r="C77" s="422" t="str">
        <f>IF(AND('8'!B69=""),"",IF(AND('8'!B69=""),"",'8'!B69))</f>
        <v/>
      </c>
      <c r="D77" s="395"/>
      <c r="E77" s="449" t="str">
        <f>IF(AND('8'!E69=""),"",IF(AND('8'!B69=""),"",'8'!E69))</f>
        <v/>
      </c>
      <c r="F77" s="422" t="str">
        <f>IF(AND(C77=""),"",IF(ISNA(VLOOKUP(C77,Register!A$7:'Register'!AM$350,10,FALSE)),"",VLOOKUP(C77,Register!A$7:'Register'!AM$350,10,FALSE)))</f>
        <v/>
      </c>
      <c r="G77" s="93" t="str">
        <f>IF(AND(C77=""),"",IF(ISNA(VLOOKUP(C77,'VIII S.M.'!AP$7:CV$93,6,FALSE)),"",VLOOKUP(C77,'VIII S.M.'!AP$7:CV$93,6,FALSE)))</f>
        <v/>
      </c>
      <c r="H77" s="422" t="str">
        <f t="shared" si="12"/>
        <v/>
      </c>
      <c r="I77" s="93" t="str">
        <f>IF(AND(C77=""),"",IF(ISNA(VLOOKUP(C77,'VIII S.M.'!AP$7:CV$93,12,FALSE)),"",VLOOKUP(C77,'VIII S.M.'!AP$7:CV$93,12,FALSE)))</f>
        <v/>
      </c>
      <c r="J77" s="97" t="str">
        <f t="shared" si="13"/>
        <v/>
      </c>
      <c r="K77" s="93" t="str">
        <f>IF(AND(C77=""),"",IF(ISNA(VLOOKUP(C77,'VIII S.M.'!AP$7:CV$93,18,FALSE)),"",VLOOKUP(C77,'VIII S.M.'!AP$7:CV$93,18,FALSE)))</f>
        <v/>
      </c>
      <c r="L77" s="97" t="str">
        <f t="shared" si="14"/>
        <v/>
      </c>
      <c r="M77" s="93" t="str">
        <f>IF(AND(C77=""),"",IF(ISNA(VLOOKUP(C77,'VIII S.M.'!AP$7:CV$93,24,FALSE)),"",VLOOKUP(C77,'VIII S.M.'!AP$7:CV$93,24,FALSE)))</f>
        <v/>
      </c>
      <c r="N77" s="97" t="str">
        <f t="shared" si="15"/>
        <v/>
      </c>
      <c r="O77" s="93" t="str">
        <f>IF(AND(C77=""),"",IF(ISNA(VLOOKUP(C77,'VIII S.M.'!AP$7:CV$93,30,FALSE)),"",VLOOKUP(C77,'VIII S.M.'!AP$7:CV$93,30,FALSE)))</f>
        <v/>
      </c>
      <c r="P77" s="121" t="str">
        <f t="shared" si="16"/>
        <v/>
      </c>
      <c r="Q77" s="109" t="str">
        <f>IF(AND(C77=""),"",IF(ISNA(VLOOKUP(C77,'VIII S.M.'!AP$7:CV$93,36,FALSE)),"",VLOOKUP(C77,'VIII S.M.'!AP$7:CV$93,36,FALSE)))</f>
        <v/>
      </c>
      <c r="R77" s="97" t="str">
        <f t="shared" si="17"/>
        <v/>
      </c>
      <c r="S77" s="97" t="str">
        <f>IF(AND(C77=""),"",IF(ISNA(VLOOKUP(C77,'VIII S.M.'!AP$7:CV$93,43,FALSE)),"",VLOOKUP(C77,'VIII S.M.'!AP$7:CV$93,43,FALSE)))</f>
        <v/>
      </c>
      <c r="T77" s="109" t="str">
        <f>IF(AND(C77=""),"",IF(ISNA(VLOOKUP(C77,'VIII S.M.'!AP$7:CV$93,44,FALSE)),"",VLOOKUP(C77,'VIII S.M.'!AP$7:CV$93,44,FALSE)))</f>
        <v/>
      </c>
      <c r="U77" s="97" t="str">
        <f>IF(AND(C77=""),"",IF(ISNA(VLOOKUP(C77,'VIII S.M.'!AP$7:CV$93,50,FALSE)),"",VLOOKUP(C77,'VIII S.M.'!AP$7:CV$93,50,FALSE)))</f>
        <v/>
      </c>
      <c r="V77" s="93" t="str">
        <f>IF(AND(C77=""),"",IF(ISNA(VLOOKUP(C77,'VIII S.M.'!AP$7:CV$93,51,FALSE)),"",VLOOKUP(C77,'VIII S.M.'!AP$7:CV$93,51,FALSE)))</f>
        <v/>
      </c>
      <c r="W77" s="97" t="str">
        <f>IF(AND(C77=""),"",IF(ISNA(VLOOKUP(C77,'VIII S.M.'!AP$7:CV$93,57,FALSE)),"",VLOOKUP(C77,'VIII S.M.'!AP$7:CV$93,57,FALSE)))</f>
        <v/>
      </c>
      <c r="X77" s="93" t="str">
        <f>IF(AND(C77=""),"",IF(ISNA(VLOOKUP(C77,'VIII S.M.'!AP$7:CV$93,58,FALSE)),"",VLOOKUP(C77,'VIII S.M.'!AP$7:CV$93,58,FALSE)))</f>
        <v/>
      </c>
    </row>
    <row r="78" spans="1:24" ht="17.45" customHeight="1">
      <c r="A78" s="423">
        <v>58</v>
      </c>
      <c r="B78" s="460" t="str">
        <f>IF(AND('8'!C70=""),"",IF(AND('8'!B70=""),"",'8'!C70))</f>
        <v/>
      </c>
      <c r="C78" s="422" t="str">
        <f>IF(AND('8'!B70=""),"",IF(AND('8'!B70=""),"",'8'!B70))</f>
        <v/>
      </c>
      <c r="D78" s="395"/>
      <c r="E78" s="449" t="str">
        <f>IF(AND('8'!E70=""),"",IF(AND('8'!B70=""),"",'8'!E70))</f>
        <v/>
      </c>
      <c r="F78" s="422" t="str">
        <f>IF(AND(C78=""),"",IF(ISNA(VLOOKUP(C78,Register!A$7:'Register'!AM$350,10,FALSE)),"",VLOOKUP(C78,Register!A$7:'Register'!AM$350,10,FALSE)))</f>
        <v/>
      </c>
      <c r="G78" s="93" t="str">
        <f>IF(AND(C78=""),"",IF(ISNA(VLOOKUP(C78,'VIII S.M.'!AP$7:CV$93,6,FALSE)),"",VLOOKUP(C78,'VIII S.M.'!AP$7:CV$93,6,FALSE)))</f>
        <v/>
      </c>
      <c r="H78" s="422" t="str">
        <f t="shared" si="12"/>
        <v/>
      </c>
      <c r="I78" s="93" t="str">
        <f>IF(AND(C78=""),"",IF(ISNA(VLOOKUP(C78,'VIII S.M.'!AP$7:CV$93,12,FALSE)),"",VLOOKUP(C78,'VIII S.M.'!AP$7:CV$93,12,FALSE)))</f>
        <v/>
      </c>
      <c r="J78" s="97" t="str">
        <f t="shared" si="13"/>
        <v/>
      </c>
      <c r="K78" s="93" t="str">
        <f>IF(AND(C78=""),"",IF(ISNA(VLOOKUP(C78,'VIII S.M.'!AP$7:CV$93,18,FALSE)),"",VLOOKUP(C78,'VIII S.M.'!AP$7:CV$93,18,FALSE)))</f>
        <v/>
      </c>
      <c r="L78" s="97" t="str">
        <f t="shared" si="14"/>
        <v/>
      </c>
      <c r="M78" s="93" t="str">
        <f>IF(AND(C78=""),"",IF(ISNA(VLOOKUP(C78,'VIII S.M.'!AP$7:CV$93,24,FALSE)),"",VLOOKUP(C78,'VIII S.M.'!AP$7:CV$93,24,FALSE)))</f>
        <v/>
      </c>
      <c r="N78" s="97" t="str">
        <f t="shared" si="15"/>
        <v/>
      </c>
      <c r="O78" s="93" t="str">
        <f>IF(AND(C78=""),"",IF(ISNA(VLOOKUP(C78,'VIII S.M.'!AP$7:CV$93,30,FALSE)),"",VLOOKUP(C78,'VIII S.M.'!AP$7:CV$93,30,FALSE)))</f>
        <v/>
      </c>
      <c r="P78" s="121" t="str">
        <f t="shared" si="16"/>
        <v/>
      </c>
      <c r="Q78" s="109" t="str">
        <f>IF(AND(C78=""),"",IF(ISNA(VLOOKUP(C78,'VIII S.M.'!AP$7:CV$93,36,FALSE)),"",VLOOKUP(C78,'VIII S.M.'!AP$7:CV$93,36,FALSE)))</f>
        <v/>
      </c>
      <c r="R78" s="97" t="str">
        <f t="shared" si="17"/>
        <v/>
      </c>
      <c r="S78" s="97" t="str">
        <f>IF(AND(C78=""),"",IF(ISNA(VLOOKUP(C78,'VIII S.M.'!AP$7:CV$93,43,FALSE)),"",VLOOKUP(C78,'VIII S.M.'!AP$7:CV$93,43,FALSE)))</f>
        <v/>
      </c>
      <c r="T78" s="109" t="str">
        <f>IF(AND(C78=""),"",IF(ISNA(VLOOKUP(C78,'VIII S.M.'!AP$7:CV$93,44,FALSE)),"",VLOOKUP(C78,'VIII S.M.'!AP$7:CV$93,44,FALSE)))</f>
        <v/>
      </c>
      <c r="U78" s="97" t="str">
        <f>IF(AND(C78=""),"",IF(ISNA(VLOOKUP(C78,'VIII S.M.'!AP$7:CV$93,50,FALSE)),"",VLOOKUP(C78,'VIII S.M.'!AP$7:CV$93,50,FALSE)))</f>
        <v/>
      </c>
      <c r="V78" s="93" t="str">
        <f>IF(AND(C78=""),"",IF(ISNA(VLOOKUP(C78,'VIII S.M.'!AP$7:CV$93,51,FALSE)),"",VLOOKUP(C78,'VIII S.M.'!AP$7:CV$93,51,FALSE)))</f>
        <v/>
      </c>
      <c r="W78" s="97" t="str">
        <f>IF(AND(C78=""),"",IF(ISNA(VLOOKUP(C78,'VIII S.M.'!AP$7:CV$93,57,FALSE)),"",VLOOKUP(C78,'VIII S.M.'!AP$7:CV$93,57,FALSE)))</f>
        <v/>
      </c>
      <c r="X78" s="93" t="str">
        <f>IF(AND(C78=""),"",IF(ISNA(VLOOKUP(C78,'VIII S.M.'!AP$7:CV$93,58,FALSE)),"",VLOOKUP(C78,'VIII S.M.'!AP$7:CV$93,58,FALSE)))</f>
        <v/>
      </c>
    </row>
    <row r="79" spans="1:24" ht="17.45" customHeight="1">
      <c r="A79" s="423">
        <v>59</v>
      </c>
      <c r="B79" s="460" t="str">
        <f>IF(AND('8'!C71=""),"",IF(AND('8'!B71=""),"",'8'!C71))</f>
        <v/>
      </c>
      <c r="C79" s="422" t="str">
        <f>IF(AND('8'!B71=""),"",IF(AND('8'!B71=""),"",'8'!B71))</f>
        <v/>
      </c>
      <c r="D79" s="395"/>
      <c r="E79" s="449" t="str">
        <f>IF(AND('8'!E71=""),"",IF(AND('8'!B71=""),"",'8'!E71))</f>
        <v/>
      </c>
      <c r="F79" s="422" t="str">
        <f>IF(AND(C79=""),"",IF(ISNA(VLOOKUP(C79,Register!A$7:'Register'!AM$350,10,FALSE)),"",VLOOKUP(C79,Register!A$7:'Register'!AM$350,10,FALSE)))</f>
        <v/>
      </c>
      <c r="G79" s="93" t="str">
        <f>IF(AND(C79=""),"",IF(ISNA(VLOOKUP(C79,'VIII S.M.'!AP$7:CV$93,6,FALSE)),"",VLOOKUP(C79,'VIII S.M.'!AP$7:CV$93,6,FALSE)))</f>
        <v/>
      </c>
      <c r="H79" s="422" t="str">
        <f t="shared" si="12"/>
        <v/>
      </c>
      <c r="I79" s="93" t="str">
        <f>IF(AND(C79=""),"",IF(ISNA(VLOOKUP(C79,'VIII S.M.'!AP$7:CV$93,12,FALSE)),"",VLOOKUP(C79,'VIII S.M.'!AP$7:CV$93,12,FALSE)))</f>
        <v/>
      </c>
      <c r="J79" s="97" t="str">
        <f t="shared" si="13"/>
        <v/>
      </c>
      <c r="K79" s="93" t="str">
        <f>IF(AND(C79=""),"",IF(ISNA(VLOOKUP(C79,'VIII S.M.'!AP$7:CV$93,18,FALSE)),"",VLOOKUP(C79,'VIII S.M.'!AP$7:CV$93,18,FALSE)))</f>
        <v/>
      </c>
      <c r="L79" s="97" t="str">
        <f t="shared" si="14"/>
        <v/>
      </c>
      <c r="M79" s="93" t="str">
        <f>IF(AND(C79=""),"",IF(ISNA(VLOOKUP(C79,'VIII S.M.'!AP$7:CV$93,24,FALSE)),"",VLOOKUP(C79,'VIII S.M.'!AP$7:CV$93,24,FALSE)))</f>
        <v/>
      </c>
      <c r="N79" s="97" t="str">
        <f t="shared" si="15"/>
        <v/>
      </c>
      <c r="O79" s="93" t="str">
        <f>IF(AND(C79=""),"",IF(ISNA(VLOOKUP(C79,'VIII S.M.'!AP$7:CV$93,30,FALSE)),"",VLOOKUP(C79,'VIII S.M.'!AP$7:CV$93,30,FALSE)))</f>
        <v/>
      </c>
      <c r="P79" s="121" t="str">
        <f t="shared" si="16"/>
        <v/>
      </c>
      <c r="Q79" s="109" t="str">
        <f>IF(AND(C79=""),"",IF(ISNA(VLOOKUP(C79,'VIII S.M.'!AP$7:CV$93,36,FALSE)),"",VLOOKUP(C79,'VIII S.M.'!AP$7:CV$93,36,FALSE)))</f>
        <v/>
      </c>
      <c r="R79" s="97" t="str">
        <f t="shared" si="17"/>
        <v/>
      </c>
      <c r="S79" s="97" t="str">
        <f>IF(AND(C79=""),"",IF(ISNA(VLOOKUP(C79,'VIII S.M.'!AP$7:CV$93,43,FALSE)),"",VLOOKUP(C79,'VIII S.M.'!AP$7:CV$93,43,FALSE)))</f>
        <v/>
      </c>
      <c r="T79" s="109" t="str">
        <f>IF(AND(C79=""),"",IF(ISNA(VLOOKUP(C79,'VIII S.M.'!AP$7:CV$93,44,FALSE)),"",VLOOKUP(C79,'VIII S.M.'!AP$7:CV$93,44,FALSE)))</f>
        <v/>
      </c>
      <c r="U79" s="97" t="str">
        <f>IF(AND(C79=""),"",IF(ISNA(VLOOKUP(C79,'VIII S.M.'!AP$7:CV$93,50,FALSE)),"",VLOOKUP(C79,'VIII S.M.'!AP$7:CV$93,50,FALSE)))</f>
        <v/>
      </c>
      <c r="V79" s="93" t="str">
        <f>IF(AND(C79=""),"",IF(ISNA(VLOOKUP(C79,'VIII S.M.'!AP$7:CV$93,51,FALSE)),"",VLOOKUP(C79,'VIII S.M.'!AP$7:CV$93,51,FALSE)))</f>
        <v/>
      </c>
      <c r="W79" s="97" t="str">
        <f>IF(AND(C79=""),"",IF(ISNA(VLOOKUP(C79,'VIII S.M.'!AP$7:CV$93,57,FALSE)),"",VLOOKUP(C79,'VIII S.M.'!AP$7:CV$93,57,FALSE)))</f>
        <v/>
      </c>
      <c r="X79" s="93" t="str">
        <f>IF(AND(C79=""),"",IF(ISNA(VLOOKUP(C79,'VIII S.M.'!AP$7:CV$93,58,FALSE)),"",VLOOKUP(C79,'VIII S.M.'!AP$7:CV$93,58,FALSE)))</f>
        <v/>
      </c>
    </row>
    <row r="80" spans="1:24" ht="17.45" customHeight="1">
      <c r="A80" s="423">
        <v>60</v>
      </c>
      <c r="B80" s="460" t="str">
        <f>IF(AND('8'!C72=""),"",IF(AND('8'!B72=""),"",'8'!C72))</f>
        <v/>
      </c>
      <c r="C80" s="422" t="str">
        <f>IF(AND('8'!B72=""),"",IF(AND('8'!B72=""),"",'8'!B72))</f>
        <v/>
      </c>
      <c r="D80" s="395"/>
      <c r="E80" s="449" t="str">
        <f>IF(AND('8'!E72=""),"",IF(AND('8'!B72=""),"",'8'!E72))</f>
        <v/>
      </c>
      <c r="F80" s="422" t="str">
        <f>IF(AND(C80=""),"",IF(ISNA(VLOOKUP(C80,Register!A$7:'Register'!AM$350,10,FALSE)),"",VLOOKUP(C80,Register!A$7:'Register'!AM$350,10,FALSE)))</f>
        <v/>
      </c>
      <c r="G80" s="93" t="str">
        <f>IF(AND(C80=""),"",IF(ISNA(VLOOKUP(C80,'VIII S.M.'!AP$7:CV$93,6,FALSE)),"",VLOOKUP(C80,'VIII S.M.'!AP$7:CV$93,6,FALSE)))</f>
        <v/>
      </c>
      <c r="H80" s="422" t="str">
        <f t="shared" si="12"/>
        <v/>
      </c>
      <c r="I80" s="93" t="str">
        <f>IF(AND(C80=""),"",IF(ISNA(VLOOKUP(C80,'VIII S.M.'!AP$7:CV$93,12,FALSE)),"",VLOOKUP(C80,'VIII S.M.'!AP$7:CV$93,12,FALSE)))</f>
        <v/>
      </c>
      <c r="J80" s="97" t="str">
        <f t="shared" si="13"/>
        <v/>
      </c>
      <c r="K80" s="93" t="str">
        <f>IF(AND(C80=""),"",IF(ISNA(VLOOKUP(C80,'VIII S.M.'!AP$7:CV$93,18,FALSE)),"",VLOOKUP(C80,'VIII S.M.'!AP$7:CV$93,18,FALSE)))</f>
        <v/>
      </c>
      <c r="L80" s="97" t="str">
        <f t="shared" si="14"/>
        <v/>
      </c>
      <c r="M80" s="93" t="str">
        <f>IF(AND(C80=""),"",IF(ISNA(VLOOKUP(C80,'VIII S.M.'!AP$7:CV$93,24,FALSE)),"",VLOOKUP(C80,'VIII S.M.'!AP$7:CV$93,24,FALSE)))</f>
        <v/>
      </c>
      <c r="N80" s="97" t="str">
        <f t="shared" si="15"/>
        <v/>
      </c>
      <c r="O80" s="93" t="str">
        <f>IF(AND(C80=""),"",IF(ISNA(VLOOKUP(C80,'VIII S.M.'!AP$7:CV$93,30,FALSE)),"",VLOOKUP(C80,'VIII S.M.'!AP$7:CV$93,30,FALSE)))</f>
        <v/>
      </c>
      <c r="P80" s="121" t="str">
        <f t="shared" si="16"/>
        <v/>
      </c>
      <c r="Q80" s="109" t="str">
        <f>IF(AND(C80=""),"",IF(ISNA(VLOOKUP(C80,'VIII S.M.'!AP$7:CV$93,36,FALSE)),"",VLOOKUP(C80,'VIII S.M.'!AP$7:CV$93,36,FALSE)))</f>
        <v/>
      </c>
      <c r="R80" s="97" t="str">
        <f t="shared" si="17"/>
        <v/>
      </c>
      <c r="S80" s="97" t="str">
        <f>IF(AND(C80=""),"",IF(ISNA(VLOOKUP(C80,'VIII S.M.'!AP$7:CV$93,43,FALSE)),"",VLOOKUP(C80,'VIII S.M.'!AP$7:CV$93,43,FALSE)))</f>
        <v/>
      </c>
      <c r="T80" s="109" t="str">
        <f>IF(AND(C80=""),"",IF(ISNA(VLOOKUP(C80,'VIII S.M.'!AP$7:CV$93,44,FALSE)),"",VLOOKUP(C80,'VIII S.M.'!AP$7:CV$93,44,FALSE)))</f>
        <v/>
      </c>
      <c r="U80" s="97" t="str">
        <f>IF(AND(C80=""),"",IF(ISNA(VLOOKUP(C80,'VIII S.M.'!AP$7:CV$93,50,FALSE)),"",VLOOKUP(C80,'VIII S.M.'!AP$7:CV$93,50,FALSE)))</f>
        <v/>
      </c>
      <c r="V80" s="93" t="str">
        <f>IF(AND(C80=""),"",IF(ISNA(VLOOKUP(C80,'VIII S.M.'!AP$7:CV$93,51,FALSE)),"",VLOOKUP(C80,'VIII S.M.'!AP$7:CV$93,51,FALSE)))</f>
        <v/>
      </c>
      <c r="W80" s="97" t="str">
        <f>IF(AND(C80=""),"",IF(ISNA(VLOOKUP(C80,'VIII S.M.'!AP$7:CV$93,57,FALSE)),"",VLOOKUP(C80,'VIII S.M.'!AP$7:CV$93,57,FALSE)))</f>
        <v/>
      </c>
      <c r="X80" s="93" t="str">
        <f>IF(AND(C80=""),"",IF(ISNA(VLOOKUP(C80,'VIII S.M.'!AP$7:CV$93,58,FALSE)),"",VLOOKUP(C80,'VIII S.M.'!AP$7:CV$93,58,FALSE)))</f>
        <v/>
      </c>
    </row>
    <row r="81" spans="1:24" ht="17.45" customHeight="1">
      <c r="A81" s="423">
        <v>61</v>
      </c>
      <c r="B81" s="460" t="str">
        <f>IF(AND('8'!C73=""),"",IF(AND('8'!B73=""),"",'8'!C73))</f>
        <v/>
      </c>
      <c r="C81" s="422" t="str">
        <f>IF(AND('8'!B73=""),"",IF(AND('8'!B73=""),"",'8'!B73))</f>
        <v/>
      </c>
      <c r="D81" s="395"/>
      <c r="E81" s="449" t="str">
        <f>IF(AND('8'!E73=""),"",IF(AND('8'!B73=""),"",'8'!E73))</f>
        <v/>
      </c>
      <c r="F81" s="422" t="str">
        <f>IF(AND(C81=""),"",IF(ISNA(VLOOKUP(C81,Register!A$7:'Register'!AM$350,10,FALSE)),"",VLOOKUP(C81,Register!A$7:'Register'!AM$350,10,FALSE)))</f>
        <v/>
      </c>
      <c r="G81" s="93" t="str">
        <f>IF(AND(C81=""),"",IF(ISNA(VLOOKUP(C81,'VIII S.M.'!AP$7:CV$93,6,FALSE)),"",VLOOKUP(C81,'VIII S.M.'!AP$7:CV$93,6,FALSE)))</f>
        <v/>
      </c>
      <c r="H81" s="422" t="str">
        <f t="shared" si="12"/>
        <v/>
      </c>
      <c r="I81" s="93" t="str">
        <f>IF(AND(C81=""),"",IF(ISNA(VLOOKUP(C81,'VIII S.M.'!AP$7:CV$93,12,FALSE)),"",VLOOKUP(C81,'VIII S.M.'!AP$7:CV$93,12,FALSE)))</f>
        <v/>
      </c>
      <c r="J81" s="97" t="str">
        <f t="shared" si="13"/>
        <v/>
      </c>
      <c r="K81" s="93" t="str">
        <f>IF(AND(C81=""),"",IF(ISNA(VLOOKUP(C81,'VIII S.M.'!AP$7:CV$93,18,FALSE)),"",VLOOKUP(C81,'VIII S.M.'!AP$7:CV$93,18,FALSE)))</f>
        <v/>
      </c>
      <c r="L81" s="97" t="str">
        <f t="shared" si="14"/>
        <v/>
      </c>
      <c r="M81" s="93" t="str">
        <f>IF(AND(C81=""),"",IF(ISNA(VLOOKUP(C81,'VIII S.M.'!AP$7:CV$93,24,FALSE)),"",VLOOKUP(C81,'VIII S.M.'!AP$7:CV$93,24,FALSE)))</f>
        <v/>
      </c>
      <c r="N81" s="97" t="str">
        <f t="shared" si="15"/>
        <v/>
      </c>
      <c r="O81" s="93" t="str">
        <f>IF(AND(C81=""),"",IF(ISNA(VLOOKUP(C81,'VIII S.M.'!AP$7:CV$93,30,FALSE)),"",VLOOKUP(C81,'VIII S.M.'!AP$7:CV$93,30,FALSE)))</f>
        <v/>
      </c>
      <c r="P81" s="121" t="str">
        <f t="shared" si="16"/>
        <v/>
      </c>
      <c r="Q81" s="109" t="str">
        <f>IF(AND(C81=""),"",IF(ISNA(VLOOKUP(C81,'VIII S.M.'!AP$7:CV$93,36,FALSE)),"",VLOOKUP(C81,'VIII S.M.'!AP$7:CV$93,36,FALSE)))</f>
        <v/>
      </c>
      <c r="R81" s="97" t="str">
        <f t="shared" si="17"/>
        <v/>
      </c>
      <c r="S81" s="97" t="str">
        <f>IF(AND(C81=""),"",IF(ISNA(VLOOKUP(C81,'VIII S.M.'!AP$7:CV$93,43,FALSE)),"",VLOOKUP(C81,'VIII S.M.'!AP$7:CV$93,43,FALSE)))</f>
        <v/>
      </c>
      <c r="T81" s="109" t="str">
        <f>IF(AND(C81=""),"",IF(ISNA(VLOOKUP(C81,'VIII S.M.'!AP$7:CV$93,44,FALSE)),"",VLOOKUP(C81,'VIII S.M.'!AP$7:CV$93,44,FALSE)))</f>
        <v/>
      </c>
      <c r="U81" s="97" t="str">
        <f>IF(AND(C81=""),"",IF(ISNA(VLOOKUP(C81,'VIII S.M.'!AP$7:CV$93,50,FALSE)),"",VLOOKUP(C81,'VIII S.M.'!AP$7:CV$93,50,FALSE)))</f>
        <v/>
      </c>
      <c r="V81" s="93" t="str">
        <f>IF(AND(C81=""),"",IF(ISNA(VLOOKUP(C81,'VIII S.M.'!AP$7:CV$93,51,FALSE)),"",VLOOKUP(C81,'VIII S.M.'!AP$7:CV$93,51,FALSE)))</f>
        <v/>
      </c>
      <c r="W81" s="97" t="str">
        <f>IF(AND(C81=""),"",IF(ISNA(VLOOKUP(C81,'VIII S.M.'!AP$7:CV$93,57,FALSE)),"",VLOOKUP(C81,'VIII S.M.'!AP$7:CV$93,57,FALSE)))</f>
        <v/>
      </c>
      <c r="X81" s="93" t="str">
        <f>IF(AND(C81=""),"",IF(ISNA(VLOOKUP(C81,'VIII S.M.'!AP$7:CV$93,58,FALSE)),"",VLOOKUP(C81,'VIII S.M.'!AP$7:CV$93,58,FALSE)))</f>
        <v/>
      </c>
    </row>
    <row r="82" spans="1:24" ht="17.45" customHeight="1">
      <c r="A82" s="423">
        <v>62</v>
      </c>
      <c r="B82" s="460" t="str">
        <f>IF(AND('8'!C74=""),"",IF(AND('8'!B74=""),"",'8'!C74))</f>
        <v/>
      </c>
      <c r="C82" s="422" t="str">
        <f>IF(AND('8'!B74=""),"",IF(AND('8'!B74=""),"",'8'!B74))</f>
        <v/>
      </c>
      <c r="D82" s="395"/>
      <c r="E82" s="449" t="str">
        <f>IF(AND('8'!E74=""),"",IF(AND('8'!B74=""),"",'8'!E74))</f>
        <v/>
      </c>
      <c r="F82" s="422" t="str">
        <f>IF(AND(C82=""),"",IF(ISNA(VLOOKUP(C82,Register!A$7:'Register'!AM$350,10,FALSE)),"",VLOOKUP(C82,Register!A$7:'Register'!AM$350,10,FALSE)))</f>
        <v/>
      </c>
      <c r="G82" s="93" t="str">
        <f>IF(AND(C82=""),"",IF(ISNA(VLOOKUP(C82,'VIII S.M.'!AP$7:CV$93,6,FALSE)),"",VLOOKUP(C82,'VIII S.M.'!AP$7:CV$93,6,FALSE)))</f>
        <v/>
      </c>
      <c r="H82" s="422" t="str">
        <f t="shared" si="12"/>
        <v/>
      </c>
      <c r="I82" s="93" t="str">
        <f>IF(AND(C82=""),"",IF(ISNA(VLOOKUP(C82,'VIII S.M.'!AP$7:CV$93,12,FALSE)),"",VLOOKUP(C82,'VIII S.M.'!AP$7:CV$93,12,FALSE)))</f>
        <v/>
      </c>
      <c r="J82" s="97" t="str">
        <f t="shared" si="13"/>
        <v/>
      </c>
      <c r="K82" s="93" t="str">
        <f>IF(AND(C82=""),"",IF(ISNA(VLOOKUP(C82,'VIII S.M.'!AP$7:CV$93,18,FALSE)),"",VLOOKUP(C82,'VIII S.M.'!AP$7:CV$93,18,FALSE)))</f>
        <v/>
      </c>
      <c r="L82" s="97" t="str">
        <f t="shared" si="14"/>
        <v/>
      </c>
      <c r="M82" s="93" t="str">
        <f>IF(AND(C82=""),"",IF(ISNA(VLOOKUP(C82,'VIII S.M.'!AP$7:CV$93,24,FALSE)),"",VLOOKUP(C82,'VIII S.M.'!AP$7:CV$93,24,FALSE)))</f>
        <v/>
      </c>
      <c r="N82" s="97" t="str">
        <f t="shared" si="15"/>
        <v/>
      </c>
      <c r="O82" s="93" t="str">
        <f>IF(AND(C82=""),"",IF(ISNA(VLOOKUP(C82,'VIII S.M.'!AP$7:CV$93,30,FALSE)),"",VLOOKUP(C82,'VIII S.M.'!AP$7:CV$93,30,FALSE)))</f>
        <v/>
      </c>
      <c r="P82" s="121" t="str">
        <f>IF(B82="","",IF(O82&gt;95,"20",IF(O82&gt;90,"19",IF(O82&gt;85,"18",IF(O82&gt;80,"17",IF(O82&gt;75,"16",IF(O82&gt;70,"15",IF(O82&gt;65,"14",IF(O82&gt;60,"13",IF(O82&gt;55,"12",IF(O82&gt;50,"11",IF(O82&gt;45,"10",IF(O82&gt;40,"9",IF(O82&gt;35,"8",IF(O82&gt;30,"7",IF(O82&gt;25,"6",IF(O82&gt;20,"5",IF(O82&gt;15,"4",IF(O82&gt;10,"3",IF(O82&gt;5,"2",IF(O82&gt;1,"1",IF(O82&lt;1,"0"))))))))))))))))))))))</f>
        <v/>
      </c>
      <c r="Q82" s="109" t="str">
        <f>IF(AND(C82=""),"",IF(ISNA(VLOOKUP(C82,'VIII S.M.'!AP$7:CV$93,36,FALSE)),"",VLOOKUP(C82,'VIII S.M.'!AP$7:CV$93,36,FALSE)))</f>
        <v/>
      </c>
      <c r="R82" s="97" t="str">
        <f t="shared" si="17"/>
        <v/>
      </c>
      <c r="S82" s="97" t="str">
        <f>IF(AND(C82=""),"",IF(ISNA(VLOOKUP(C82,'VIII S.M.'!AP$7:CV$93,43,FALSE)),"",VLOOKUP(C82,'VIII S.M.'!AP$7:CV$93,43,FALSE)))</f>
        <v/>
      </c>
      <c r="T82" s="109" t="str">
        <f>IF(AND(C82=""),"",IF(ISNA(VLOOKUP(C82,'VIII S.M.'!AP$7:CV$93,44,FALSE)),"",VLOOKUP(C82,'VIII S.M.'!AP$7:CV$93,44,FALSE)))</f>
        <v/>
      </c>
      <c r="U82" s="97" t="str">
        <f>IF(AND(C82=""),"",IF(ISNA(VLOOKUP(C82,'VIII S.M.'!AP$7:CV$93,50,FALSE)),"",VLOOKUP(C82,'VIII S.M.'!AP$7:CV$93,50,FALSE)))</f>
        <v/>
      </c>
      <c r="V82" s="93" t="str">
        <f>IF(AND(C82=""),"",IF(ISNA(VLOOKUP(C82,'VIII S.M.'!AP$7:CV$93,51,FALSE)),"",VLOOKUP(C82,'VIII S.M.'!AP$7:CV$93,51,FALSE)))</f>
        <v/>
      </c>
      <c r="W82" s="97" t="str">
        <f>IF(AND(C82=""),"",IF(ISNA(VLOOKUP(C82,'VIII S.M.'!AP$7:CV$93,57,FALSE)),"",VLOOKUP(C82,'VIII S.M.'!AP$7:CV$93,57,FALSE)))</f>
        <v/>
      </c>
      <c r="X82" s="93" t="str">
        <f>IF(AND(C82=""),"",IF(ISNA(VLOOKUP(C82,'VIII S.M.'!AP$7:CV$93,58,FALSE)),"",VLOOKUP(C82,'VIII S.M.'!AP$7:CV$93,58,FALSE)))</f>
        <v/>
      </c>
    </row>
    <row r="83" spans="1:24" ht="17.45" customHeight="1">
      <c r="A83" s="423">
        <v>63</v>
      </c>
      <c r="B83" s="460" t="str">
        <f>IF(AND('8'!C75=""),"",IF(AND('8'!B75=""),"",'8'!C75))</f>
        <v/>
      </c>
      <c r="C83" s="422" t="str">
        <f>IF(AND('8'!B75=""),"",IF(AND('8'!B75=""),"",'8'!B75))</f>
        <v/>
      </c>
      <c r="D83" s="395"/>
      <c r="E83" s="449" t="str">
        <f>IF(AND('8'!E75=""),"",IF(AND('8'!B75=""),"",'8'!E75))</f>
        <v/>
      </c>
      <c r="F83" s="422" t="str">
        <f>IF(AND(C83=""),"",IF(ISNA(VLOOKUP(C83,Register!A$7:'Register'!AM$350,10,FALSE)),"",VLOOKUP(C83,Register!A$7:'Register'!AM$350,10,FALSE)))</f>
        <v/>
      </c>
      <c r="G83" s="93" t="str">
        <f>IF(AND(C83=""),"",IF(ISNA(VLOOKUP(C83,'VIII S.M.'!AP$7:CV$93,6,FALSE)),"",VLOOKUP(C83,'VIII S.M.'!AP$7:CV$93,6,FALSE)))</f>
        <v/>
      </c>
      <c r="H83" s="422" t="str">
        <f t="shared" si="12"/>
        <v/>
      </c>
      <c r="I83" s="93" t="str">
        <f>IF(AND(C83=""),"",IF(ISNA(VLOOKUP(C83,'VIII S.M.'!AP$7:CV$93,12,FALSE)),"",VLOOKUP(C83,'VIII S.M.'!AP$7:CV$93,12,FALSE)))</f>
        <v/>
      </c>
      <c r="J83" s="97" t="str">
        <f t="shared" si="13"/>
        <v/>
      </c>
      <c r="K83" s="93" t="str">
        <f>IF(AND(C83=""),"",IF(ISNA(VLOOKUP(C83,'VIII S.M.'!AP$7:CV$93,18,FALSE)),"",VLOOKUP(C83,'VIII S.M.'!AP$7:CV$93,18,FALSE)))</f>
        <v/>
      </c>
      <c r="L83" s="97" t="str">
        <f t="shared" si="14"/>
        <v/>
      </c>
      <c r="M83" s="93" t="str">
        <f>IF(AND(C83=""),"",IF(ISNA(VLOOKUP(C83,'VIII S.M.'!AP$7:CV$93,24,FALSE)),"",VLOOKUP(C83,'VIII S.M.'!AP$7:CV$93,24,FALSE)))</f>
        <v/>
      </c>
      <c r="N83" s="97" t="str">
        <f t="shared" si="15"/>
        <v/>
      </c>
      <c r="O83" s="93" t="str">
        <f>IF(AND(C83=""),"",IF(ISNA(VLOOKUP(C83,'VIII S.M.'!AP$7:CV$93,30,FALSE)),"",VLOOKUP(C83,'VIII S.M.'!AP$7:CV$93,30,FALSE)))</f>
        <v/>
      </c>
      <c r="P83" s="121" t="str">
        <f t="shared" si="16"/>
        <v/>
      </c>
      <c r="Q83" s="109" t="str">
        <f>IF(AND(C83=""),"",IF(ISNA(VLOOKUP(C83,'VIII S.M.'!AP$7:CV$93,36,FALSE)),"",VLOOKUP(C83,'VIII S.M.'!AP$7:CV$93,36,FALSE)))</f>
        <v/>
      </c>
      <c r="R83" s="97" t="str">
        <f t="shared" si="17"/>
        <v/>
      </c>
      <c r="S83" s="97" t="str">
        <f>IF(AND(C83=""),"",IF(ISNA(VLOOKUP(C83,'VIII S.M.'!AP$7:CV$93,43,FALSE)),"",VLOOKUP(C83,'VIII S.M.'!AP$7:CV$93,43,FALSE)))</f>
        <v/>
      </c>
      <c r="T83" s="109" t="str">
        <f>IF(AND(C83=""),"",IF(ISNA(VLOOKUP(C83,'VIII S.M.'!AP$7:CV$93,44,FALSE)),"",VLOOKUP(C83,'VIII S.M.'!AP$7:CV$93,44,FALSE)))</f>
        <v/>
      </c>
      <c r="U83" s="97" t="str">
        <f>IF(AND(C83=""),"",IF(ISNA(VLOOKUP(C83,'VIII S.M.'!AP$7:CV$93,50,FALSE)),"",VLOOKUP(C83,'VIII S.M.'!AP$7:CV$93,50,FALSE)))</f>
        <v/>
      </c>
      <c r="V83" s="93" t="str">
        <f>IF(AND(C83=""),"",IF(ISNA(VLOOKUP(C83,'VIII S.M.'!AP$7:CV$93,51,FALSE)),"",VLOOKUP(C83,'VIII S.M.'!AP$7:CV$93,51,FALSE)))</f>
        <v/>
      </c>
      <c r="W83" s="97" t="str">
        <f>IF(AND(C83=""),"",IF(ISNA(VLOOKUP(C83,'VIII S.M.'!AP$7:CV$93,57,FALSE)),"",VLOOKUP(C83,'VIII S.M.'!AP$7:CV$93,57,FALSE)))</f>
        <v/>
      </c>
      <c r="X83" s="93" t="str">
        <f>IF(AND(C83=""),"",IF(ISNA(VLOOKUP(C83,'VIII S.M.'!AP$7:CV$93,58,FALSE)),"",VLOOKUP(C83,'VIII S.M.'!AP$7:CV$93,58,FALSE)))</f>
        <v/>
      </c>
    </row>
    <row r="84" spans="1:24" ht="17.45" customHeight="1">
      <c r="A84" s="423">
        <v>64</v>
      </c>
      <c r="B84" s="460" t="str">
        <f>IF(AND('8'!C76=""),"",IF(AND('8'!B76=""),"",'8'!C76))</f>
        <v/>
      </c>
      <c r="C84" s="422" t="str">
        <f>IF(AND('8'!B76=""),"",IF(AND('8'!B76=""),"",'8'!B76))</f>
        <v/>
      </c>
      <c r="D84" s="395"/>
      <c r="E84" s="449" t="str">
        <f>IF(AND('8'!E76=""),"",IF(AND('8'!B76=""),"",'8'!E76))</f>
        <v/>
      </c>
      <c r="F84" s="422" t="str">
        <f>IF(AND(C84=""),"",IF(ISNA(VLOOKUP(C84,Register!A$7:'Register'!AM$350,10,FALSE)),"",VLOOKUP(C84,Register!A$7:'Register'!AM$350,10,FALSE)))</f>
        <v/>
      </c>
      <c r="G84" s="93" t="str">
        <f>IF(AND(C84=""),"",IF(ISNA(VLOOKUP(C84,'VIII S.M.'!AP$7:CV$93,6,FALSE)),"",VLOOKUP(C84,'VIII S.M.'!AP$7:CV$93,6,FALSE)))</f>
        <v/>
      </c>
      <c r="H84" s="422" t="str">
        <f t="shared" si="12"/>
        <v/>
      </c>
      <c r="I84" s="93" t="str">
        <f>IF(AND(C84=""),"",IF(ISNA(VLOOKUP(C84,'VIII S.M.'!AP$7:CV$93,12,FALSE)),"",VLOOKUP(C84,'VIII S.M.'!AP$7:CV$93,12,FALSE)))</f>
        <v/>
      </c>
      <c r="J84" s="97" t="str">
        <f t="shared" si="13"/>
        <v/>
      </c>
      <c r="K84" s="93" t="str">
        <f>IF(AND(C84=""),"",IF(ISNA(VLOOKUP(C84,'VIII S.M.'!AP$7:CV$93,18,FALSE)),"",VLOOKUP(C84,'VIII S.M.'!AP$7:CV$93,18,FALSE)))</f>
        <v/>
      </c>
      <c r="L84" s="97" t="str">
        <f t="shared" si="14"/>
        <v/>
      </c>
      <c r="M84" s="93" t="str">
        <f>IF(AND(C84=""),"",IF(ISNA(VLOOKUP(C84,'VIII S.M.'!AP$7:CV$93,24,FALSE)),"",VLOOKUP(C84,'VIII S.M.'!AP$7:CV$93,24,FALSE)))</f>
        <v/>
      </c>
      <c r="N84" s="97" t="str">
        <f t="shared" si="15"/>
        <v/>
      </c>
      <c r="O84" s="93" t="str">
        <f>IF(AND(C84=""),"",IF(ISNA(VLOOKUP(C84,'VIII S.M.'!AP$7:CV$93,30,FALSE)),"",VLOOKUP(C84,'VIII S.M.'!AP$7:CV$93,30,FALSE)))</f>
        <v/>
      </c>
      <c r="P84" s="121" t="str">
        <f t="shared" si="16"/>
        <v/>
      </c>
      <c r="Q84" s="109" t="str">
        <f>IF(AND(C84=""),"",IF(ISNA(VLOOKUP(C84,'VIII S.M.'!AP$7:CV$93,36,FALSE)),"",VLOOKUP(C84,'VIII S.M.'!AP$7:CV$93,36,FALSE)))</f>
        <v/>
      </c>
      <c r="R84" s="97" t="str">
        <f t="shared" si="17"/>
        <v/>
      </c>
      <c r="S84" s="97" t="str">
        <f>IF(AND(C84=""),"",IF(ISNA(VLOOKUP(C84,'VIII S.M.'!AP$7:CV$93,43,FALSE)),"",VLOOKUP(C84,'VIII S.M.'!AP$7:CV$93,43,FALSE)))</f>
        <v/>
      </c>
      <c r="T84" s="109" t="str">
        <f>IF(AND(C84=""),"",IF(ISNA(VLOOKUP(C84,'VIII S.M.'!AP$7:CV$93,44,FALSE)),"",VLOOKUP(C84,'VIII S.M.'!AP$7:CV$93,44,FALSE)))</f>
        <v/>
      </c>
      <c r="U84" s="97" t="str">
        <f>IF(AND(C84=""),"",IF(ISNA(VLOOKUP(C84,'VIII S.M.'!AP$7:CV$93,50,FALSE)),"",VLOOKUP(C84,'VIII S.M.'!AP$7:CV$93,50,FALSE)))</f>
        <v/>
      </c>
      <c r="V84" s="93" t="str">
        <f>IF(AND(C84=""),"",IF(ISNA(VLOOKUP(C84,'VIII S.M.'!AP$7:CV$93,51,FALSE)),"",VLOOKUP(C84,'VIII S.M.'!AP$7:CV$93,51,FALSE)))</f>
        <v/>
      </c>
      <c r="W84" s="97" t="str">
        <f>IF(AND(C84=""),"",IF(ISNA(VLOOKUP(C84,'VIII S.M.'!AP$7:CV$93,57,FALSE)),"",VLOOKUP(C84,'VIII S.M.'!AP$7:CV$93,57,FALSE)))</f>
        <v/>
      </c>
      <c r="X84" s="93" t="str">
        <f>IF(AND(C84=""),"",IF(ISNA(VLOOKUP(C84,'VIII S.M.'!AP$7:CV$93,58,FALSE)),"",VLOOKUP(C84,'VIII S.M.'!AP$7:CV$93,58,FALSE)))</f>
        <v/>
      </c>
    </row>
    <row r="85" spans="1:24" ht="17.45" customHeight="1">
      <c r="A85" s="423">
        <v>65</v>
      </c>
      <c r="B85" s="460" t="str">
        <f>IF(AND('8'!C77=""),"",IF(AND('8'!B77=""),"",'8'!C77))</f>
        <v/>
      </c>
      <c r="C85" s="422" t="str">
        <f>IF(AND('8'!B77=""),"",IF(AND('8'!B77=""),"",'8'!B77))</f>
        <v/>
      </c>
      <c r="D85" s="395"/>
      <c r="E85" s="449" t="str">
        <f>IF(AND('8'!E77=""),"",IF(AND('8'!B77=""),"",'8'!E77))</f>
        <v/>
      </c>
      <c r="F85" s="422" t="str">
        <f>IF(AND(C85=""),"",IF(ISNA(VLOOKUP(C85,Register!A$7:'Register'!AM$350,10,FALSE)),"",VLOOKUP(C85,Register!A$7:'Register'!AM$350,10,FALSE)))</f>
        <v/>
      </c>
      <c r="G85" s="93" t="str">
        <f>IF(AND(C85=""),"",IF(ISNA(VLOOKUP(C85,'VIII S.M.'!AP$7:CV$93,6,FALSE)),"",VLOOKUP(C85,'VIII S.M.'!AP$7:CV$93,6,FALSE)))</f>
        <v/>
      </c>
      <c r="H85" s="422" t="str">
        <f t="shared" si="12"/>
        <v/>
      </c>
      <c r="I85" s="93" t="str">
        <f>IF(AND(C85=""),"",IF(ISNA(VLOOKUP(C85,'VIII S.M.'!AP$7:CV$93,12,FALSE)),"",VLOOKUP(C85,'VIII S.M.'!AP$7:CV$93,12,FALSE)))</f>
        <v/>
      </c>
      <c r="J85" s="97" t="str">
        <f t="shared" si="13"/>
        <v/>
      </c>
      <c r="K85" s="93" t="str">
        <f>IF(AND(C85=""),"",IF(ISNA(VLOOKUP(C85,'VIII S.M.'!AP$7:CV$93,18,FALSE)),"",VLOOKUP(C85,'VIII S.M.'!AP$7:CV$93,18,FALSE)))</f>
        <v/>
      </c>
      <c r="L85" s="97" t="str">
        <f t="shared" si="14"/>
        <v/>
      </c>
      <c r="M85" s="93" t="str">
        <f>IF(AND(C85=""),"",IF(ISNA(VLOOKUP(C85,'VIII S.M.'!AP$7:CV$93,24,FALSE)),"",VLOOKUP(C85,'VIII S.M.'!AP$7:CV$93,24,FALSE)))</f>
        <v/>
      </c>
      <c r="N85" s="97" t="str">
        <f t="shared" si="15"/>
        <v/>
      </c>
      <c r="O85" s="93" t="str">
        <f>IF(AND(C85=""),"",IF(ISNA(VLOOKUP(C85,'VIII S.M.'!AP$7:CV$93,30,FALSE)),"",VLOOKUP(C85,'VIII S.M.'!AP$7:CV$93,30,FALSE)))</f>
        <v/>
      </c>
      <c r="P85" s="121" t="str">
        <f t="shared" si="16"/>
        <v/>
      </c>
      <c r="Q85" s="109" t="str">
        <f>IF(AND(C85=""),"",IF(ISNA(VLOOKUP(C85,'VIII S.M.'!AP$7:CV$93,36,FALSE)),"",VLOOKUP(C85,'VIII S.M.'!AP$7:CV$93,36,FALSE)))</f>
        <v/>
      </c>
      <c r="R85" s="97" t="str">
        <f t="shared" si="17"/>
        <v/>
      </c>
      <c r="S85" s="97" t="str">
        <f>IF(AND(C85=""),"",IF(ISNA(VLOOKUP(C85,'VIII S.M.'!AP$7:CV$93,43,FALSE)),"",VLOOKUP(C85,'VIII S.M.'!AP$7:CV$93,43,FALSE)))</f>
        <v/>
      </c>
      <c r="T85" s="109" t="str">
        <f>IF(AND(C85=""),"",IF(ISNA(VLOOKUP(C85,'VIII S.M.'!AP$7:CV$93,44,FALSE)),"",VLOOKUP(C85,'VIII S.M.'!AP$7:CV$93,44,FALSE)))</f>
        <v/>
      </c>
      <c r="U85" s="97" t="str">
        <f>IF(AND(C85=""),"",IF(ISNA(VLOOKUP(C85,'VIII S.M.'!AP$7:CV$93,50,FALSE)),"",VLOOKUP(C85,'VIII S.M.'!AP$7:CV$93,50,FALSE)))</f>
        <v/>
      </c>
      <c r="V85" s="93" t="str">
        <f>IF(AND(C85=""),"",IF(ISNA(VLOOKUP(C85,'VIII S.M.'!AP$7:CV$93,51,FALSE)),"",VLOOKUP(C85,'VIII S.M.'!AP$7:CV$93,51,FALSE)))</f>
        <v/>
      </c>
      <c r="W85" s="97" t="str">
        <f>IF(AND(C85=""),"",IF(ISNA(VLOOKUP(C85,'VIII S.M.'!AP$7:CV$93,57,FALSE)),"",VLOOKUP(C85,'VIII S.M.'!AP$7:CV$93,57,FALSE)))</f>
        <v/>
      </c>
      <c r="X85" s="93" t="str">
        <f>IF(AND(C85=""),"",IF(ISNA(VLOOKUP(C85,'VIII S.M.'!AP$7:CV$93,58,FALSE)),"",VLOOKUP(C85,'VIII S.M.'!AP$7:CV$93,58,FALSE)))</f>
        <v/>
      </c>
    </row>
    <row r="86" spans="1:24" ht="17.45" customHeight="1">
      <c r="A86" s="423">
        <v>66</v>
      </c>
      <c r="B86" s="460" t="str">
        <f>IF(AND('8'!C78=""),"",IF(AND('8'!B78=""),"",'8'!C78))</f>
        <v/>
      </c>
      <c r="C86" s="422" t="str">
        <f>IF(AND('8'!B78=""),"",IF(AND('8'!B78=""),"",'8'!B78))</f>
        <v/>
      </c>
      <c r="D86" s="395"/>
      <c r="E86" s="449" t="str">
        <f>IF(AND('8'!E78=""),"",IF(AND('8'!B78=""),"",'8'!E78))</f>
        <v/>
      </c>
      <c r="F86" s="422" t="str">
        <f>IF(AND(C86=""),"",IF(ISNA(VLOOKUP(C86,Register!A$7:'Register'!AM$350,10,FALSE)),"",VLOOKUP(C86,Register!A$7:'Register'!AM$350,10,FALSE)))</f>
        <v/>
      </c>
      <c r="G86" s="93" t="str">
        <f>IF(AND(C86=""),"",IF(ISNA(VLOOKUP(C86,'VIII S.M.'!AP$7:CV$93,6,FALSE)),"",VLOOKUP(C86,'VIII S.M.'!AP$7:CV$93,6,FALSE)))</f>
        <v/>
      </c>
      <c r="H86" s="422" t="str">
        <f t="shared" si="12"/>
        <v/>
      </c>
      <c r="I86" s="93" t="str">
        <f>IF(AND(C86=""),"",IF(ISNA(VLOOKUP(C86,'VIII S.M.'!AP$7:CV$93,12,FALSE)),"",VLOOKUP(C86,'VIII S.M.'!AP$7:CV$93,12,FALSE)))</f>
        <v/>
      </c>
      <c r="J86" s="97" t="str">
        <f t="shared" si="13"/>
        <v/>
      </c>
      <c r="K86" s="93" t="str">
        <f>IF(AND(C86=""),"",IF(ISNA(VLOOKUP(C86,'VIII S.M.'!AP$7:CV$93,18,FALSE)),"",VLOOKUP(C86,'VIII S.M.'!AP$7:CV$93,18,FALSE)))</f>
        <v/>
      </c>
      <c r="L86" s="97" t="str">
        <f t="shared" si="14"/>
        <v/>
      </c>
      <c r="M86" s="93" t="str">
        <f>IF(AND(C86=""),"",IF(ISNA(VLOOKUP(C86,'VIII S.M.'!AP$7:CV$93,24,FALSE)),"",VLOOKUP(C86,'VIII S.M.'!AP$7:CV$93,24,FALSE)))</f>
        <v/>
      </c>
      <c r="N86" s="97" t="str">
        <f t="shared" si="15"/>
        <v/>
      </c>
      <c r="O86" s="93" t="str">
        <f>IF(AND(C86=""),"",IF(ISNA(VLOOKUP(C86,'VIII S.M.'!AP$7:CV$93,30,FALSE)),"",VLOOKUP(C86,'VIII S.M.'!AP$7:CV$93,30,FALSE)))</f>
        <v/>
      </c>
      <c r="P86" s="121" t="str">
        <f t="shared" si="16"/>
        <v/>
      </c>
      <c r="Q86" s="109" t="str">
        <f>IF(AND(C86=""),"",IF(ISNA(VLOOKUP(C86,'VIII S.M.'!AP$7:CV$93,36,FALSE)),"",VLOOKUP(C86,'VIII S.M.'!AP$7:CV$93,36,FALSE)))</f>
        <v/>
      </c>
      <c r="R86" s="97" t="str">
        <f t="shared" si="17"/>
        <v/>
      </c>
      <c r="S86" s="97" t="str">
        <f>IF(AND(C86=""),"",IF(ISNA(VLOOKUP(C86,'VIII S.M.'!AP$7:CV$93,43,FALSE)),"",VLOOKUP(C86,'VIII S.M.'!AP$7:CV$93,43,FALSE)))</f>
        <v/>
      </c>
      <c r="T86" s="109" t="str">
        <f>IF(AND(C86=""),"",IF(ISNA(VLOOKUP(C86,'VIII S.M.'!AP$7:CV$93,44,FALSE)),"",VLOOKUP(C86,'VIII S.M.'!AP$7:CV$93,44,FALSE)))</f>
        <v/>
      </c>
      <c r="U86" s="97" t="str">
        <f>IF(AND(C86=""),"",IF(ISNA(VLOOKUP(C86,'VIII S.M.'!AP$7:CV$93,50,FALSE)),"",VLOOKUP(C86,'VIII S.M.'!AP$7:CV$93,50,FALSE)))</f>
        <v/>
      </c>
      <c r="V86" s="93" t="str">
        <f>IF(AND(C86=""),"",IF(ISNA(VLOOKUP(C86,'VIII S.M.'!AP$7:CV$93,51,FALSE)),"",VLOOKUP(C86,'VIII S.M.'!AP$7:CV$93,51,FALSE)))</f>
        <v/>
      </c>
      <c r="W86" s="97" t="str">
        <f>IF(AND(C86=""),"",IF(ISNA(VLOOKUP(C86,'VIII S.M.'!AP$7:CV$93,57,FALSE)),"",VLOOKUP(C86,'VIII S.M.'!AP$7:CV$93,57,FALSE)))</f>
        <v/>
      </c>
      <c r="X86" s="93" t="str">
        <f>IF(AND(C86=""),"",IF(ISNA(VLOOKUP(C86,'VIII S.M.'!AP$7:CV$93,58,FALSE)),"",VLOOKUP(C86,'VIII S.M.'!AP$7:CV$93,58,FALSE)))</f>
        <v/>
      </c>
    </row>
    <row r="87" spans="1:24" ht="17.45" customHeight="1">
      <c r="A87" s="423">
        <v>67</v>
      </c>
      <c r="B87" s="460" t="str">
        <f>IF(AND('8'!C79=""),"",IF(AND('8'!B79=""),"",'8'!C79))</f>
        <v/>
      </c>
      <c r="C87" s="422" t="str">
        <f>IF(AND('8'!B79=""),"",IF(AND('8'!B79=""),"",'8'!B79))</f>
        <v/>
      </c>
      <c r="D87" s="395"/>
      <c r="E87" s="449" t="str">
        <f>IF(AND('8'!E79=""),"",IF(AND('8'!B79=""),"",'8'!E79))</f>
        <v/>
      </c>
      <c r="F87" s="422" t="str">
        <f>IF(AND(C87=""),"",IF(ISNA(VLOOKUP(C87,Register!A$7:'Register'!AM$350,10,FALSE)),"",VLOOKUP(C87,Register!A$7:'Register'!AM$350,10,FALSE)))</f>
        <v/>
      </c>
      <c r="G87" s="93" t="str">
        <f>IF(AND(C87=""),"",IF(ISNA(VLOOKUP(C87,'VIII S.M.'!AP$7:CV$93,6,FALSE)),"",VLOOKUP(C87,'VIII S.M.'!AP$7:CV$93,6,FALSE)))</f>
        <v/>
      </c>
      <c r="H87" s="422" t="str">
        <f t="shared" si="12"/>
        <v/>
      </c>
      <c r="I87" s="93" t="str">
        <f>IF(AND(C87=""),"",IF(ISNA(VLOOKUP(C87,'VIII S.M.'!AP$7:CV$93,12,FALSE)),"",VLOOKUP(C87,'VIII S.M.'!AP$7:CV$93,12,FALSE)))</f>
        <v/>
      </c>
      <c r="J87" s="97" t="str">
        <f t="shared" si="13"/>
        <v/>
      </c>
      <c r="K87" s="93" t="str">
        <f>IF(AND(C87=""),"",IF(ISNA(VLOOKUP(C87,'VIII S.M.'!AP$7:CV$93,18,FALSE)),"",VLOOKUP(C87,'VIII S.M.'!AP$7:CV$93,18,FALSE)))</f>
        <v/>
      </c>
      <c r="L87" s="97" t="str">
        <f t="shared" si="14"/>
        <v/>
      </c>
      <c r="M87" s="93" t="str">
        <f>IF(AND(C87=""),"",IF(ISNA(VLOOKUP(C87,'VIII S.M.'!AP$7:CV$93,24,FALSE)),"",VLOOKUP(C87,'VIII S.M.'!AP$7:CV$93,24,FALSE)))</f>
        <v/>
      </c>
      <c r="N87" s="97" t="str">
        <f t="shared" si="15"/>
        <v/>
      </c>
      <c r="O87" s="93" t="str">
        <f>IF(AND(C87=""),"",IF(ISNA(VLOOKUP(C87,'VIII S.M.'!AP$7:CV$93,30,FALSE)),"",VLOOKUP(C87,'VIII S.M.'!AP$7:CV$93,30,FALSE)))</f>
        <v/>
      </c>
      <c r="P87" s="121" t="str">
        <f t="shared" si="16"/>
        <v/>
      </c>
      <c r="Q87" s="109" t="str">
        <f>IF(AND(C87=""),"",IF(ISNA(VLOOKUP(C87,'VIII S.M.'!AP$7:CV$93,36,FALSE)),"",VLOOKUP(C87,'VIII S.M.'!AP$7:CV$93,36,FALSE)))</f>
        <v/>
      </c>
      <c r="R87" s="97" t="str">
        <f t="shared" si="17"/>
        <v/>
      </c>
      <c r="S87" s="97" t="str">
        <f>IF(AND(C87=""),"",IF(ISNA(VLOOKUP(C87,'VIII S.M.'!AP$7:CV$93,43,FALSE)),"",VLOOKUP(C87,'VIII S.M.'!AP$7:CV$93,43,FALSE)))</f>
        <v/>
      </c>
      <c r="T87" s="109" t="str">
        <f>IF(AND(C87=""),"",IF(ISNA(VLOOKUP(C87,'VIII S.M.'!AP$7:CV$93,44,FALSE)),"",VLOOKUP(C87,'VIII S.M.'!AP$7:CV$93,44,FALSE)))</f>
        <v/>
      </c>
      <c r="U87" s="97" t="str">
        <f>IF(AND(C87=""),"",IF(ISNA(VLOOKUP(C87,'VIII S.M.'!AP$7:CV$93,50,FALSE)),"",VLOOKUP(C87,'VIII S.M.'!AP$7:CV$93,50,FALSE)))</f>
        <v/>
      </c>
      <c r="V87" s="93" t="str">
        <f>IF(AND(C87=""),"",IF(ISNA(VLOOKUP(C87,'VIII S.M.'!AP$7:CV$93,51,FALSE)),"",VLOOKUP(C87,'VIII S.M.'!AP$7:CV$93,51,FALSE)))</f>
        <v/>
      </c>
      <c r="W87" s="97" t="str">
        <f>IF(AND(C87=""),"",IF(ISNA(VLOOKUP(C87,'VIII S.M.'!AP$7:CV$93,57,FALSE)),"",VLOOKUP(C87,'VIII S.M.'!AP$7:CV$93,57,FALSE)))</f>
        <v/>
      </c>
      <c r="X87" s="93" t="str">
        <f>IF(AND(C87=""),"",IF(ISNA(VLOOKUP(C87,'VIII S.M.'!AP$7:CV$93,58,FALSE)),"",VLOOKUP(C87,'VIII S.M.'!AP$7:CV$93,58,FALSE)))</f>
        <v/>
      </c>
    </row>
    <row r="88" spans="1:24" ht="17.45" customHeight="1">
      <c r="A88" s="423">
        <v>68</v>
      </c>
      <c r="B88" s="460" t="str">
        <f>IF(AND('8'!C80=""),"",IF(AND('8'!B80=""),"",'8'!C80))</f>
        <v/>
      </c>
      <c r="C88" s="422" t="str">
        <f>IF(AND('8'!B80=""),"",IF(AND('8'!B80=""),"",'8'!B80))</f>
        <v/>
      </c>
      <c r="D88" s="395"/>
      <c r="E88" s="449" t="str">
        <f>IF(AND('8'!E80=""),"",IF(AND('8'!B80=""),"",'8'!E80))</f>
        <v/>
      </c>
      <c r="F88" s="422" t="str">
        <f>IF(AND(C88=""),"",IF(ISNA(VLOOKUP(C88,Register!A$7:'Register'!AM$350,10,FALSE)),"",VLOOKUP(C88,Register!A$7:'Register'!AM$350,10,FALSE)))</f>
        <v/>
      </c>
      <c r="G88" s="93" t="str">
        <f>IF(AND(C88=""),"",IF(ISNA(VLOOKUP(C88,'VIII S.M.'!AP$7:CV$93,6,FALSE)),"",VLOOKUP(C88,'VIII S.M.'!AP$7:CV$93,6,FALSE)))</f>
        <v/>
      </c>
      <c r="H88" s="422" t="str">
        <f t="shared" si="12"/>
        <v/>
      </c>
      <c r="I88" s="93" t="str">
        <f>IF(AND(C88=""),"",IF(ISNA(VLOOKUP(C88,'VIII S.M.'!AP$7:CV$93,12,FALSE)),"",VLOOKUP(C88,'VIII S.M.'!AP$7:CV$93,12,FALSE)))</f>
        <v/>
      </c>
      <c r="J88" s="97" t="str">
        <f t="shared" si="13"/>
        <v/>
      </c>
      <c r="K88" s="93" t="str">
        <f>IF(AND(C88=""),"",IF(ISNA(VLOOKUP(C88,'VIII S.M.'!AP$7:CV$93,18,FALSE)),"",VLOOKUP(C88,'VIII S.M.'!AP$7:CV$93,18,FALSE)))</f>
        <v/>
      </c>
      <c r="L88" s="97" t="str">
        <f t="shared" si="14"/>
        <v/>
      </c>
      <c r="M88" s="93" t="str">
        <f>IF(AND(C88=""),"",IF(ISNA(VLOOKUP(C88,'VIII S.M.'!AP$7:CV$93,24,FALSE)),"",VLOOKUP(C88,'VIII S.M.'!AP$7:CV$93,24,FALSE)))</f>
        <v/>
      </c>
      <c r="N88" s="97" t="str">
        <f t="shared" si="15"/>
        <v/>
      </c>
      <c r="O88" s="93" t="str">
        <f>IF(AND(C88=""),"",IF(ISNA(VLOOKUP(C88,'VIII S.M.'!AP$7:CV$93,30,FALSE)),"",VLOOKUP(C88,'VIII S.M.'!AP$7:CV$93,30,FALSE)))</f>
        <v/>
      </c>
      <c r="P88" s="121" t="str">
        <f t="shared" si="16"/>
        <v/>
      </c>
      <c r="Q88" s="109" t="str">
        <f>IF(AND(C88=""),"",IF(ISNA(VLOOKUP(C88,'VIII S.M.'!AP$7:CV$93,36,FALSE)),"",VLOOKUP(C88,'VIII S.M.'!AP$7:CV$93,36,FALSE)))</f>
        <v/>
      </c>
      <c r="R88" s="97" t="str">
        <f t="shared" si="17"/>
        <v/>
      </c>
      <c r="S88" s="97" t="str">
        <f>IF(AND(C88=""),"",IF(ISNA(VLOOKUP(C88,'VIII S.M.'!AP$7:CV$93,43,FALSE)),"",VLOOKUP(C88,'VIII S.M.'!AP$7:CV$93,43,FALSE)))</f>
        <v/>
      </c>
      <c r="T88" s="109" t="str">
        <f>IF(AND(C88=""),"",IF(ISNA(VLOOKUP(C88,'VIII S.M.'!AP$7:CV$93,44,FALSE)),"",VLOOKUP(C88,'VIII S.M.'!AP$7:CV$93,44,FALSE)))</f>
        <v/>
      </c>
      <c r="U88" s="97" t="str">
        <f>IF(AND(C88=""),"",IF(ISNA(VLOOKUP(C88,'VIII S.M.'!AP$7:CV$93,50,FALSE)),"",VLOOKUP(C88,'VIII S.M.'!AP$7:CV$93,50,FALSE)))</f>
        <v/>
      </c>
      <c r="V88" s="93" t="str">
        <f>IF(AND(C88=""),"",IF(ISNA(VLOOKUP(C88,'VIII S.M.'!AP$7:CV$93,51,FALSE)),"",VLOOKUP(C88,'VIII S.M.'!AP$7:CV$93,51,FALSE)))</f>
        <v/>
      </c>
      <c r="W88" s="97" t="str">
        <f>IF(AND(C88=""),"",IF(ISNA(VLOOKUP(C88,'VIII S.M.'!AP$7:CV$93,57,FALSE)),"",VLOOKUP(C88,'VIII S.M.'!AP$7:CV$93,57,FALSE)))</f>
        <v/>
      </c>
      <c r="X88" s="93" t="str">
        <f>IF(AND(C88=""),"",IF(ISNA(VLOOKUP(C88,'VIII S.M.'!AP$7:CV$93,58,FALSE)),"",VLOOKUP(C88,'VIII S.M.'!AP$7:CV$93,58,FALSE)))</f>
        <v/>
      </c>
    </row>
    <row r="89" spans="1:24" ht="17.45" customHeight="1">
      <c r="A89" s="423">
        <v>69</v>
      </c>
      <c r="B89" s="460" t="str">
        <f>IF(AND('8'!C81=""),"",IF(AND('8'!B81=""),"",'8'!C81))</f>
        <v/>
      </c>
      <c r="C89" s="422" t="str">
        <f>IF(AND('8'!B81=""),"",IF(AND('8'!B81=""),"",'8'!B81))</f>
        <v/>
      </c>
      <c r="D89" s="395"/>
      <c r="E89" s="449" t="str">
        <f>IF(AND('8'!E81=""),"",IF(AND('8'!B81=""),"",'8'!E81))</f>
        <v/>
      </c>
      <c r="F89" s="422" t="str">
        <f>IF(AND(C89=""),"",IF(ISNA(VLOOKUP(C89,Register!A$7:'Register'!AM$350,10,FALSE)),"",VLOOKUP(C89,Register!A$7:'Register'!AM$350,10,FALSE)))</f>
        <v/>
      </c>
      <c r="G89" s="93" t="str">
        <f>IF(AND(C89=""),"",IF(ISNA(VLOOKUP(C89,'VIII S.M.'!AP$7:CV$93,6,FALSE)),"",VLOOKUP(C89,'VIII S.M.'!AP$7:CV$93,6,FALSE)))</f>
        <v/>
      </c>
      <c r="H89" s="422" t="str">
        <f t="shared" si="12"/>
        <v/>
      </c>
      <c r="I89" s="93" t="str">
        <f>IF(AND(C89=""),"",IF(ISNA(VLOOKUP(C89,'VIII S.M.'!AP$7:CV$93,12,FALSE)),"",VLOOKUP(C89,'VIII S.M.'!AP$7:CV$93,12,FALSE)))</f>
        <v/>
      </c>
      <c r="J89" s="97" t="str">
        <f t="shared" si="13"/>
        <v/>
      </c>
      <c r="K89" s="93" t="str">
        <f>IF(AND(C89=""),"",IF(ISNA(VLOOKUP(C89,'VIII S.M.'!AP$7:CV$93,18,FALSE)),"",VLOOKUP(C89,'VIII S.M.'!AP$7:CV$93,18,FALSE)))</f>
        <v/>
      </c>
      <c r="L89" s="97" t="str">
        <f t="shared" si="14"/>
        <v/>
      </c>
      <c r="M89" s="93" t="str">
        <f>IF(AND(C89=""),"",IF(ISNA(VLOOKUP(C89,'VIII S.M.'!AP$7:CV$93,24,FALSE)),"",VLOOKUP(C89,'VIII S.M.'!AP$7:CV$93,24,FALSE)))</f>
        <v/>
      </c>
      <c r="N89" s="97" t="str">
        <f t="shared" si="15"/>
        <v/>
      </c>
      <c r="O89" s="93" t="str">
        <f>IF(AND(C89=""),"",IF(ISNA(VLOOKUP(C89,'VIII S.M.'!AP$7:CV$93,30,FALSE)),"",VLOOKUP(C89,'VIII S.M.'!AP$7:CV$93,30,FALSE)))</f>
        <v/>
      </c>
      <c r="P89" s="121" t="str">
        <f t="shared" si="16"/>
        <v/>
      </c>
      <c r="Q89" s="109" t="str">
        <f>IF(AND(C89=""),"",IF(ISNA(VLOOKUP(C89,'VIII S.M.'!AP$7:CV$93,36,FALSE)),"",VLOOKUP(C89,'VIII S.M.'!AP$7:CV$93,36,FALSE)))</f>
        <v/>
      </c>
      <c r="R89" s="97" t="str">
        <f t="shared" si="17"/>
        <v/>
      </c>
      <c r="S89" s="97" t="str">
        <f>IF(AND(C89=""),"",IF(ISNA(VLOOKUP(C89,'VIII S.M.'!AP$7:CV$93,43,FALSE)),"",VLOOKUP(C89,'VIII S.M.'!AP$7:CV$93,43,FALSE)))</f>
        <v/>
      </c>
      <c r="T89" s="109" t="str">
        <f>IF(AND(C89=""),"",IF(ISNA(VLOOKUP(C89,'VIII S.M.'!AP$7:CV$93,44,FALSE)),"",VLOOKUP(C89,'VIII S.M.'!AP$7:CV$93,44,FALSE)))</f>
        <v/>
      </c>
      <c r="U89" s="97" t="str">
        <f>IF(AND(C89=""),"",IF(ISNA(VLOOKUP(C89,'VIII S.M.'!AP$7:CV$93,50,FALSE)),"",VLOOKUP(C89,'VIII S.M.'!AP$7:CV$93,50,FALSE)))</f>
        <v/>
      </c>
      <c r="V89" s="93" t="str">
        <f>IF(AND(C89=""),"",IF(ISNA(VLOOKUP(C89,'VIII S.M.'!AP$7:CV$93,51,FALSE)),"",VLOOKUP(C89,'VIII S.M.'!AP$7:CV$93,51,FALSE)))</f>
        <v/>
      </c>
      <c r="W89" s="97" t="str">
        <f>IF(AND(C89=""),"",IF(ISNA(VLOOKUP(C89,'VIII S.M.'!AP$7:CV$93,57,FALSE)),"",VLOOKUP(C89,'VIII S.M.'!AP$7:CV$93,57,FALSE)))</f>
        <v/>
      </c>
      <c r="X89" s="93" t="str">
        <f>IF(AND(C89=""),"",IF(ISNA(VLOOKUP(C89,'VIII S.M.'!AP$7:CV$93,58,FALSE)),"",VLOOKUP(C89,'VIII S.M.'!AP$7:CV$93,58,FALSE)))</f>
        <v/>
      </c>
    </row>
    <row r="90" spans="1:24" ht="17.45" customHeight="1">
      <c r="A90" s="423">
        <v>70</v>
      </c>
      <c r="B90" s="460" t="str">
        <f>IF(AND('8'!C82=""),"",IF(AND('8'!B82=""),"",'8'!C82))</f>
        <v/>
      </c>
      <c r="C90" s="422" t="str">
        <f>IF(AND('8'!B82=""),"",IF(AND('8'!B82=""),"",'8'!B82))</f>
        <v/>
      </c>
      <c r="D90" s="395"/>
      <c r="E90" s="449" t="str">
        <f>IF(AND('8'!E82=""),"",IF(AND('8'!B82=""),"",'8'!E82))</f>
        <v/>
      </c>
      <c r="F90" s="422" t="str">
        <f>IF(AND(C90=""),"",IF(ISNA(VLOOKUP(C90,Register!A$7:'Register'!AM$350,10,FALSE)),"",VLOOKUP(C90,Register!A$7:'Register'!AM$350,10,FALSE)))</f>
        <v/>
      </c>
      <c r="G90" s="93" t="str">
        <f>IF(AND(C90=""),"",IF(ISNA(VLOOKUP(C90,'VIII S.M.'!AP$7:CV$93,6,FALSE)),"",VLOOKUP(C90,'VIII S.M.'!AP$7:CV$93,6,FALSE)))</f>
        <v/>
      </c>
      <c r="H90" s="422" t="str">
        <f t="shared" si="12"/>
        <v/>
      </c>
      <c r="I90" s="93" t="str">
        <f>IF(AND(C90=""),"",IF(ISNA(VLOOKUP(C90,'VIII S.M.'!AP$7:CV$93,12,FALSE)),"",VLOOKUP(C90,'VIII S.M.'!AP$7:CV$93,12,FALSE)))</f>
        <v/>
      </c>
      <c r="J90" s="97" t="str">
        <f t="shared" si="13"/>
        <v/>
      </c>
      <c r="K90" s="93" t="str">
        <f>IF(AND(C90=""),"",IF(ISNA(VLOOKUP(C90,'VIII S.M.'!AP$7:CV$93,18,FALSE)),"",VLOOKUP(C90,'VIII S.M.'!AP$7:CV$93,18,FALSE)))</f>
        <v/>
      </c>
      <c r="L90" s="97" t="str">
        <f t="shared" si="14"/>
        <v/>
      </c>
      <c r="M90" s="93" t="str">
        <f>IF(AND(C90=""),"",IF(ISNA(VLOOKUP(C90,'VIII S.M.'!AP$7:CV$93,24,FALSE)),"",VLOOKUP(C90,'VIII S.M.'!AP$7:CV$93,24,FALSE)))</f>
        <v/>
      </c>
      <c r="N90" s="97" t="str">
        <f t="shared" si="15"/>
        <v/>
      </c>
      <c r="O90" s="93" t="str">
        <f>IF(AND(C90=""),"",IF(ISNA(VLOOKUP(C90,'VIII S.M.'!AP$7:CV$93,30,FALSE)),"",VLOOKUP(C90,'VIII S.M.'!AP$7:CV$93,30,FALSE)))</f>
        <v/>
      </c>
      <c r="P90" s="121" t="str">
        <f t="shared" si="16"/>
        <v/>
      </c>
      <c r="Q90" s="109" t="str">
        <f>IF(AND(C90=""),"",IF(ISNA(VLOOKUP(C90,'VIII S.M.'!AP$7:CV$93,36,FALSE)),"",VLOOKUP(C90,'VIII S.M.'!AP$7:CV$93,36,FALSE)))</f>
        <v/>
      </c>
      <c r="R90" s="97" t="str">
        <f t="shared" si="17"/>
        <v/>
      </c>
      <c r="S90" s="97" t="str">
        <f>IF(AND(C90=""),"",IF(ISNA(VLOOKUP(C90,'VIII S.M.'!AP$7:CV$93,43,FALSE)),"",VLOOKUP(C90,'VIII S.M.'!AP$7:CV$93,43,FALSE)))</f>
        <v/>
      </c>
      <c r="T90" s="109" t="str">
        <f>IF(AND(C90=""),"",IF(ISNA(VLOOKUP(C90,'VIII S.M.'!AP$7:CV$93,44,FALSE)),"",VLOOKUP(C90,'VIII S.M.'!AP$7:CV$93,44,FALSE)))</f>
        <v/>
      </c>
      <c r="U90" s="97" t="str">
        <f>IF(AND(C90=""),"",IF(ISNA(VLOOKUP(C90,'VIII S.M.'!AP$7:CV$93,50,FALSE)),"",VLOOKUP(C90,'VIII S.M.'!AP$7:CV$93,50,FALSE)))</f>
        <v/>
      </c>
      <c r="V90" s="93" t="str">
        <f>IF(AND(C90=""),"",IF(ISNA(VLOOKUP(C90,'VIII S.M.'!AP$7:CV$93,51,FALSE)),"",VLOOKUP(C90,'VIII S.M.'!AP$7:CV$93,51,FALSE)))</f>
        <v/>
      </c>
      <c r="W90" s="97" t="str">
        <f>IF(AND(C90=""),"",IF(ISNA(VLOOKUP(C90,'VIII S.M.'!AP$7:CV$93,57,FALSE)),"",VLOOKUP(C90,'VIII S.M.'!AP$7:CV$93,57,FALSE)))</f>
        <v/>
      </c>
      <c r="X90" s="93" t="str">
        <f>IF(AND(C90=""),"",IF(ISNA(VLOOKUP(C90,'VIII S.M.'!AP$7:CV$93,58,FALSE)),"",VLOOKUP(C90,'VIII S.M.'!AP$7:CV$93,58,FALSE)))</f>
        <v/>
      </c>
    </row>
    <row r="91" spans="1:24" ht="17.45" customHeight="1">
      <c r="A91" s="423">
        <v>71</v>
      </c>
      <c r="B91" s="460" t="str">
        <f>IF(AND('8'!C83=""),"",IF(AND('8'!B83=""),"",'8'!C83))</f>
        <v/>
      </c>
      <c r="C91" s="422" t="str">
        <f>IF(AND('8'!B83=""),"",IF(AND('8'!B83=""),"",'8'!B83))</f>
        <v/>
      </c>
      <c r="D91" s="395"/>
      <c r="E91" s="449" t="str">
        <f>IF(AND('8'!E83=""),"",IF(AND('8'!B83=""),"",'8'!E83))</f>
        <v/>
      </c>
      <c r="F91" s="422" t="str">
        <f>IF(AND(C91=""),"",IF(ISNA(VLOOKUP(C91,Register!A$7:'Register'!AM$350,10,FALSE)),"",VLOOKUP(C91,Register!A$7:'Register'!AM$350,10,FALSE)))</f>
        <v/>
      </c>
      <c r="G91" s="93" t="str">
        <f>IF(AND(C91=""),"",IF(ISNA(VLOOKUP(C91,'VIII S.M.'!AP$7:CV$93,6,FALSE)),"",VLOOKUP(C91,'VIII S.M.'!AP$7:CV$93,6,FALSE)))</f>
        <v/>
      </c>
      <c r="H91" s="422" t="str">
        <f t="shared" si="12"/>
        <v/>
      </c>
      <c r="I91" s="93" t="str">
        <f>IF(AND(C91=""),"",IF(ISNA(VLOOKUP(C91,'VIII S.M.'!AP$7:CV$93,12,FALSE)),"",VLOOKUP(C91,'VIII S.M.'!AP$7:CV$93,12,FALSE)))</f>
        <v/>
      </c>
      <c r="J91" s="97" t="str">
        <f t="shared" si="13"/>
        <v/>
      </c>
      <c r="K91" s="93" t="str">
        <f>IF(AND(C91=""),"",IF(ISNA(VLOOKUP(C91,'VIII S.M.'!AP$7:CV$93,18,FALSE)),"",VLOOKUP(C91,'VIII S.M.'!AP$7:CV$93,18,FALSE)))</f>
        <v/>
      </c>
      <c r="L91" s="97" t="str">
        <f t="shared" si="14"/>
        <v/>
      </c>
      <c r="M91" s="93" t="str">
        <f>IF(AND(C91=""),"",IF(ISNA(VLOOKUP(C91,'VIII S.M.'!AP$7:CV$93,24,FALSE)),"",VLOOKUP(C91,'VIII S.M.'!AP$7:CV$93,24,FALSE)))</f>
        <v/>
      </c>
      <c r="N91" s="97" t="str">
        <f t="shared" si="15"/>
        <v/>
      </c>
      <c r="O91" s="93" t="str">
        <f>IF(AND(C91=""),"",IF(ISNA(VLOOKUP(C91,'VIII S.M.'!AP$7:CV$93,30,FALSE)),"",VLOOKUP(C91,'VIII S.M.'!AP$7:CV$93,30,FALSE)))</f>
        <v/>
      </c>
      <c r="P91" s="121" t="str">
        <f t="shared" si="16"/>
        <v/>
      </c>
      <c r="Q91" s="109" t="str">
        <f>IF(AND(C91=""),"",IF(ISNA(VLOOKUP(C91,'VIII S.M.'!AP$7:CV$93,36,FALSE)),"",VLOOKUP(C91,'VIII S.M.'!AP$7:CV$93,36,FALSE)))</f>
        <v/>
      </c>
      <c r="R91" s="97" t="str">
        <f t="shared" si="17"/>
        <v/>
      </c>
      <c r="S91" s="97" t="str">
        <f>IF(AND(C91=""),"",IF(ISNA(VLOOKUP(C91,'VIII S.M.'!AP$7:CV$93,43,FALSE)),"",VLOOKUP(C91,'VIII S.M.'!AP$7:CV$93,43,FALSE)))</f>
        <v/>
      </c>
      <c r="T91" s="109" t="str">
        <f>IF(AND(C91=""),"",IF(ISNA(VLOOKUP(C91,'VIII S.M.'!AP$7:CV$93,44,FALSE)),"",VLOOKUP(C91,'VIII S.M.'!AP$7:CV$93,44,FALSE)))</f>
        <v/>
      </c>
      <c r="U91" s="97" t="str">
        <f>IF(AND(C91=""),"",IF(ISNA(VLOOKUP(C91,'VIII S.M.'!AP$7:CV$93,50,FALSE)),"",VLOOKUP(C91,'VIII S.M.'!AP$7:CV$93,50,FALSE)))</f>
        <v/>
      </c>
      <c r="V91" s="93" t="str">
        <f>IF(AND(C91=""),"",IF(ISNA(VLOOKUP(C91,'VIII S.M.'!AP$7:CV$93,51,FALSE)),"",VLOOKUP(C91,'VIII S.M.'!AP$7:CV$93,51,FALSE)))</f>
        <v/>
      </c>
      <c r="W91" s="97" t="str">
        <f>IF(AND(C91=""),"",IF(ISNA(VLOOKUP(C91,'VIII S.M.'!AP$7:CV$93,57,FALSE)),"",VLOOKUP(C91,'VIII S.M.'!AP$7:CV$93,57,FALSE)))</f>
        <v/>
      </c>
      <c r="X91" s="93" t="str">
        <f>IF(AND(C91=""),"",IF(ISNA(VLOOKUP(C91,'VIII S.M.'!AP$7:CV$93,58,FALSE)),"",VLOOKUP(C91,'VIII S.M.'!AP$7:CV$93,58,FALSE)))</f>
        <v/>
      </c>
    </row>
    <row r="92" spans="1:24" ht="17.45" customHeight="1">
      <c r="A92" s="423">
        <v>72</v>
      </c>
      <c r="B92" s="460" t="str">
        <f>IF(AND('8'!C84=""),"",IF(AND('8'!B84=""),"",'8'!C84))</f>
        <v/>
      </c>
      <c r="C92" s="422" t="str">
        <f>IF(AND('8'!B84=""),"",IF(AND('8'!B84=""),"",'8'!B84))</f>
        <v/>
      </c>
      <c r="D92" s="395"/>
      <c r="E92" s="449" t="str">
        <f>IF(AND('8'!E84=""),"",IF(AND('8'!B84=""),"",'8'!E84))</f>
        <v/>
      </c>
      <c r="F92" s="422" t="str">
        <f>IF(AND(C92=""),"",IF(ISNA(VLOOKUP(C92,Register!A$7:'Register'!AM$350,10,FALSE)),"",VLOOKUP(C92,Register!A$7:'Register'!AM$350,10,FALSE)))</f>
        <v/>
      </c>
      <c r="G92" s="93" t="str">
        <f>IF(AND(C92=""),"",IF(ISNA(VLOOKUP(C92,'VIII S.M.'!AP$7:CV$93,6,FALSE)),"",VLOOKUP(C92,'VIII S.M.'!AP$7:CV$93,6,FALSE)))</f>
        <v/>
      </c>
      <c r="H92" s="422" t="str">
        <f t="shared" si="12"/>
        <v/>
      </c>
      <c r="I92" s="93" t="str">
        <f>IF(AND(C92=""),"",IF(ISNA(VLOOKUP(C92,'VIII S.M.'!AP$7:CV$93,12,FALSE)),"",VLOOKUP(C92,'VIII S.M.'!AP$7:CV$93,12,FALSE)))</f>
        <v/>
      </c>
      <c r="J92" s="97" t="str">
        <f t="shared" si="13"/>
        <v/>
      </c>
      <c r="K92" s="93" t="str">
        <f>IF(AND(C92=""),"",IF(ISNA(VLOOKUP(C92,'VIII S.M.'!AP$7:CV$93,18,FALSE)),"",VLOOKUP(C92,'VIII S.M.'!AP$7:CV$93,18,FALSE)))</f>
        <v/>
      </c>
      <c r="L92" s="97" t="str">
        <f t="shared" si="14"/>
        <v/>
      </c>
      <c r="M92" s="93" t="str">
        <f>IF(AND(C92=""),"",IF(ISNA(VLOOKUP(C92,'VIII S.M.'!AP$7:CV$93,24,FALSE)),"",VLOOKUP(C92,'VIII S.M.'!AP$7:CV$93,24,FALSE)))</f>
        <v/>
      </c>
      <c r="N92" s="97" t="str">
        <f t="shared" si="15"/>
        <v/>
      </c>
      <c r="O92" s="93" t="str">
        <f>IF(AND(C92=""),"",IF(ISNA(VLOOKUP(C92,'VIII S.M.'!AP$7:CV$93,30,FALSE)),"",VLOOKUP(C92,'VIII S.M.'!AP$7:CV$93,30,FALSE)))</f>
        <v/>
      </c>
      <c r="P92" s="121" t="str">
        <f t="shared" si="16"/>
        <v/>
      </c>
      <c r="Q92" s="109" t="str">
        <f>IF(AND(C92=""),"",IF(ISNA(VLOOKUP(C92,'VIII S.M.'!AP$7:CV$93,36,FALSE)),"",VLOOKUP(C92,'VIII S.M.'!AP$7:CV$93,36,FALSE)))</f>
        <v/>
      </c>
      <c r="R92" s="97" t="str">
        <f t="shared" si="17"/>
        <v/>
      </c>
      <c r="S92" s="97" t="str">
        <f>IF(AND(C92=""),"",IF(ISNA(VLOOKUP(C92,'VIII S.M.'!AP$7:CV$93,43,FALSE)),"",VLOOKUP(C92,'VIII S.M.'!AP$7:CV$93,43,FALSE)))</f>
        <v/>
      </c>
      <c r="T92" s="109" t="str">
        <f>IF(AND(C92=""),"",IF(ISNA(VLOOKUP(C92,'VIII S.M.'!AP$7:CV$93,44,FALSE)),"",VLOOKUP(C92,'VIII S.M.'!AP$7:CV$93,44,FALSE)))</f>
        <v/>
      </c>
      <c r="U92" s="97" t="str">
        <f>IF(AND(C92=""),"",IF(ISNA(VLOOKUP(C92,'VIII S.M.'!AP$7:CV$93,50,FALSE)),"",VLOOKUP(C92,'VIII S.M.'!AP$7:CV$93,50,FALSE)))</f>
        <v/>
      </c>
      <c r="V92" s="93" t="str">
        <f>IF(AND(C92=""),"",IF(ISNA(VLOOKUP(C92,'VIII S.M.'!AP$7:CV$93,51,FALSE)),"",VLOOKUP(C92,'VIII S.M.'!AP$7:CV$93,51,FALSE)))</f>
        <v/>
      </c>
      <c r="W92" s="97" t="str">
        <f>IF(AND(C92=""),"",IF(ISNA(VLOOKUP(C92,'VIII S.M.'!AP$7:CV$93,57,FALSE)),"",VLOOKUP(C92,'VIII S.M.'!AP$7:CV$93,57,FALSE)))</f>
        <v/>
      </c>
      <c r="X92" s="93" t="str">
        <f>IF(AND(C92=""),"",IF(ISNA(VLOOKUP(C92,'VIII S.M.'!AP$7:CV$93,58,FALSE)),"",VLOOKUP(C92,'VIII S.M.'!AP$7:CV$93,58,FALSE)))</f>
        <v/>
      </c>
    </row>
    <row r="93" spans="1:24" ht="17.45" customHeight="1">
      <c r="A93" s="423">
        <v>73</v>
      </c>
      <c r="B93" s="460" t="str">
        <f>IF(AND('8'!C85=""),"",IF(AND('8'!B85=""),"",'8'!C85))</f>
        <v/>
      </c>
      <c r="C93" s="422" t="str">
        <f>IF(AND('8'!B85=""),"",IF(AND('8'!B85=""),"",'8'!B85))</f>
        <v/>
      </c>
      <c r="D93" s="395"/>
      <c r="E93" s="449" t="str">
        <f>IF(AND('8'!E85=""),"",IF(AND('8'!B85=""),"",'8'!E85))</f>
        <v/>
      </c>
      <c r="F93" s="422" t="str">
        <f>IF(AND(C93=""),"",IF(ISNA(VLOOKUP(C93,Register!A$7:'Register'!AM$350,10,FALSE)),"",VLOOKUP(C93,Register!A$7:'Register'!AM$350,10,FALSE)))</f>
        <v/>
      </c>
      <c r="G93" s="93" t="str">
        <f>IF(AND(C93=""),"",IF(ISNA(VLOOKUP(C93,'VIII S.M.'!AP$7:CV$93,6,FALSE)),"",VLOOKUP(C93,'VIII S.M.'!AP$7:CV$93,6,FALSE)))</f>
        <v/>
      </c>
      <c r="H93" s="422" t="str">
        <f t="shared" si="12"/>
        <v/>
      </c>
      <c r="I93" s="93" t="str">
        <f>IF(AND(C93=""),"",IF(ISNA(VLOOKUP(C93,'VIII S.M.'!AP$7:CV$93,12,FALSE)),"",VLOOKUP(C93,'VIII S.M.'!AP$7:CV$93,12,FALSE)))</f>
        <v/>
      </c>
      <c r="J93" s="97" t="str">
        <f t="shared" si="13"/>
        <v/>
      </c>
      <c r="K93" s="93" t="str">
        <f>IF(AND(C93=""),"",IF(ISNA(VLOOKUP(C93,'VIII S.M.'!AP$7:CV$93,18,FALSE)),"",VLOOKUP(C93,'VIII S.M.'!AP$7:CV$93,18,FALSE)))</f>
        <v/>
      </c>
      <c r="L93" s="97" t="str">
        <f t="shared" si="14"/>
        <v/>
      </c>
      <c r="M93" s="93" t="str">
        <f>IF(AND(C93=""),"",IF(ISNA(VLOOKUP(C93,'VIII S.M.'!AP$7:CV$93,24,FALSE)),"",VLOOKUP(C93,'VIII S.M.'!AP$7:CV$93,24,FALSE)))</f>
        <v/>
      </c>
      <c r="N93" s="97" t="str">
        <f t="shared" si="15"/>
        <v/>
      </c>
      <c r="O93" s="93" t="str">
        <f>IF(AND(C93=""),"",IF(ISNA(VLOOKUP(C93,'VIII S.M.'!AP$7:CV$93,30,FALSE)),"",VLOOKUP(C93,'VIII S.M.'!AP$7:CV$93,30,FALSE)))</f>
        <v/>
      </c>
      <c r="P93" s="121" t="str">
        <f t="shared" si="16"/>
        <v/>
      </c>
      <c r="Q93" s="109" t="str">
        <f>IF(AND(C93=""),"",IF(ISNA(VLOOKUP(C93,'VIII S.M.'!AP$7:CV$93,36,FALSE)),"",VLOOKUP(C93,'VIII S.M.'!AP$7:CV$93,36,FALSE)))</f>
        <v/>
      </c>
      <c r="R93" s="97" t="str">
        <f t="shared" si="17"/>
        <v/>
      </c>
      <c r="S93" s="97" t="str">
        <f>IF(AND(C93=""),"",IF(ISNA(VLOOKUP(C93,'VIII S.M.'!AP$7:CV$93,43,FALSE)),"",VLOOKUP(C93,'VIII S.M.'!AP$7:CV$93,43,FALSE)))</f>
        <v/>
      </c>
      <c r="T93" s="109" t="str">
        <f>IF(AND(C93=""),"",IF(ISNA(VLOOKUP(C93,'VIII S.M.'!AP$7:CV$93,44,FALSE)),"",VLOOKUP(C93,'VIII S.M.'!AP$7:CV$93,44,FALSE)))</f>
        <v/>
      </c>
      <c r="U93" s="97" t="str">
        <f>IF(AND(C93=""),"",IF(ISNA(VLOOKUP(C93,'VIII S.M.'!AP$7:CV$93,50,FALSE)),"",VLOOKUP(C93,'VIII S.M.'!AP$7:CV$93,50,FALSE)))</f>
        <v/>
      </c>
      <c r="V93" s="93" t="str">
        <f>IF(AND(C93=""),"",IF(ISNA(VLOOKUP(C93,'VIII S.M.'!AP$7:CV$93,51,FALSE)),"",VLOOKUP(C93,'VIII S.M.'!AP$7:CV$93,51,FALSE)))</f>
        <v/>
      </c>
      <c r="W93" s="97" t="str">
        <f>IF(AND(C93=""),"",IF(ISNA(VLOOKUP(C93,'VIII S.M.'!AP$7:CV$93,57,FALSE)),"",VLOOKUP(C93,'VIII S.M.'!AP$7:CV$93,57,FALSE)))</f>
        <v/>
      </c>
      <c r="X93" s="93" t="str">
        <f>IF(AND(C93=""),"",IF(ISNA(VLOOKUP(C93,'VIII S.M.'!AP$7:CV$93,58,FALSE)),"",VLOOKUP(C93,'VIII S.M.'!AP$7:CV$93,58,FALSE)))</f>
        <v/>
      </c>
    </row>
    <row r="94" spans="1:24" ht="17.45" customHeight="1">
      <c r="A94" s="423">
        <v>74</v>
      </c>
      <c r="B94" s="460" t="str">
        <f>IF(AND('8'!C86=""),"",IF(AND('8'!B86=""),"",'8'!C86))</f>
        <v/>
      </c>
      <c r="C94" s="422" t="str">
        <f>IF(AND('8'!B86=""),"",IF(AND('8'!B86=""),"",'8'!B86))</f>
        <v/>
      </c>
      <c r="D94" s="395"/>
      <c r="E94" s="449" t="str">
        <f>IF(AND('8'!E86=""),"",IF(AND('8'!B86=""),"",'8'!E86))</f>
        <v/>
      </c>
      <c r="F94" s="422" t="str">
        <f>IF(AND(C94=""),"",IF(ISNA(VLOOKUP(C94,Register!A$7:'Register'!AM$350,10,FALSE)),"",VLOOKUP(C94,Register!A$7:'Register'!AM$350,10,FALSE)))</f>
        <v/>
      </c>
      <c r="G94" s="93" t="str">
        <f>IF(AND(C94=""),"",IF(ISNA(VLOOKUP(C94,'VIII S.M.'!AP$7:CV$93,6,FALSE)),"",VLOOKUP(C94,'VIII S.M.'!AP$7:CV$93,6,FALSE)))</f>
        <v/>
      </c>
      <c r="H94" s="422" t="str">
        <f t="shared" si="12"/>
        <v/>
      </c>
      <c r="I94" s="93" t="str">
        <f>IF(AND(C94=""),"",IF(ISNA(VLOOKUP(C94,'VIII S.M.'!AP$7:CV$93,12,FALSE)),"",VLOOKUP(C94,'VIII S.M.'!AP$7:CV$93,12,FALSE)))</f>
        <v/>
      </c>
      <c r="J94" s="97" t="str">
        <f t="shared" si="13"/>
        <v/>
      </c>
      <c r="K94" s="93" t="str">
        <f>IF(AND(C94=""),"",IF(ISNA(VLOOKUP(C94,'VIII S.M.'!AP$7:CV$93,18,FALSE)),"",VLOOKUP(C94,'VIII S.M.'!AP$7:CV$93,18,FALSE)))</f>
        <v/>
      </c>
      <c r="L94" s="97" t="str">
        <f t="shared" si="14"/>
        <v/>
      </c>
      <c r="M94" s="93" t="str">
        <f>IF(AND(C94=""),"",IF(ISNA(VLOOKUP(C94,'VIII S.M.'!AP$7:CV$93,24,FALSE)),"",VLOOKUP(C94,'VIII S.M.'!AP$7:CV$93,24,FALSE)))</f>
        <v/>
      </c>
      <c r="N94" s="97" t="str">
        <f t="shared" si="15"/>
        <v/>
      </c>
      <c r="O94" s="93" t="str">
        <f>IF(AND(C94=""),"",IF(ISNA(VLOOKUP(C94,'VIII S.M.'!AP$7:CV$93,30,FALSE)),"",VLOOKUP(C94,'VIII S.M.'!AP$7:CV$93,30,FALSE)))</f>
        <v/>
      </c>
      <c r="P94" s="121" t="str">
        <f t="shared" si="16"/>
        <v/>
      </c>
      <c r="Q94" s="109" t="str">
        <f>IF(AND(C94=""),"",IF(ISNA(VLOOKUP(C94,'VIII S.M.'!AP$7:CV$93,36,FALSE)),"",VLOOKUP(C94,'VIII S.M.'!AP$7:CV$93,36,FALSE)))</f>
        <v/>
      </c>
      <c r="R94" s="97" t="str">
        <f t="shared" si="17"/>
        <v/>
      </c>
      <c r="S94" s="97" t="str">
        <f>IF(AND(C94=""),"",IF(ISNA(VLOOKUP(C94,'VIII S.M.'!AP$7:CV$93,43,FALSE)),"",VLOOKUP(C94,'VIII S.M.'!AP$7:CV$93,43,FALSE)))</f>
        <v/>
      </c>
      <c r="T94" s="109" t="str">
        <f>IF(AND(C94=""),"",IF(ISNA(VLOOKUP(C94,'VIII S.M.'!AP$7:CV$93,44,FALSE)),"",VLOOKUP(C94,'VIII S.M.'!AP$7:CV$93,44,FALSE)))</f>
        <v/>
      </c>
      <c r="U94" s="97" t="str">
        <f>IF(AND(C94=""),"",IF(ISNA(VLOOKUP(C94,'VIII S.M.'!AP$7:CV$93,50,FALSE)),"",VLOOKUP(C94,'VIII S.M.'!AP$7:CV$93,50,FALSE)))</f>
        <v/>
      </c>
      <c r="V94" s="93" t="str">
        <f>IF(AND(C94=""),"",IF(ISNA(VLOOKUP(C94,'VIII S.M.'!AP$7:CV$93,51,FALSE)),"",VLOOKUP(C94,'VIII S.M.'!AP$7:CV$93,51,FALSE)))</f>
        <v/>
      </c>
      <c r="W94" s="97" t="str">
        <f>IF(AND(C94=""),"",IF(ISNA(VLOOKUP(C94,'VIII S.M.'!AP$7:CV$93,57,FALSE)),"",VLOOKUP(C94,'VIII S.M.'!AP$7:CV$93,57,FALSE)))</f>
        <v/>
      </c>
      <c r="X94" s="93" t="str">
        <f>IF(AND(C94=""),"",IF(ISNA(VLOOKUP(C94,'VIII S.M.'!AP$7:CV$93,58,FALSE)),"",VLOOKUP(C94,'VIII S.M.'!AP$7:CV$93,58,FALSE)))</f>
        <v/>
      </c>
    </row>
    <row r="95" spans="1:24" ht="17.45" customHeight="1">
      <c r="A95" s="423">
        <v>75</v>
      </c>
      <c r="B95" s="460" t="str">
        <f>IF(AND('8'!C87=""),"",IF(AND('8'!B87=""),"",'8'!C87))</f>
        <v/>
      </c>
      <c r="C95" s="422" t="str">
        <f>IF(AND('8'!B87=""),"",IF(AND('8'!B87=""),"",'8'!B87))</f>
        <v/>
      </c>
      <c r="D95" s="395"/>
      <c r="E95" s="449" t="str">
        <f>IF(AND('8'!E87=""),"",IF(AND('8'!B87=""),"",'8'!E87))</f>
        <v/>
      </c>
      <c r="F95" s="422" t="str">
        <f>IF(AND(C95=""),"",IF(ISNA(VLOOKUP(C95,Register!A$7:'Register'!AM$350,10,FALSE)),"",VLOOKUP(C95,Register!A$7:'Register'!AM$350,10,FALSE)))</f>
        <v/>
      </c>
      <c r="G95" s="93" t="str">
        <f>IF(AND(C95=""),"",IF(ISNA(VLOOKUP(C95,'VIII S.M.'!AP$7:CV$93,6,FALSE)),"",VLOOKUP(C95,'VIII S.M.'!AP$7:CV$93,6,FALSE)))</f>
        <v/>
      </c>
      <c r="H95" s="422" t="str">
        <f t="shared" si="12"/>
        <v/>
      </c>
      <c r="I95" s="93" t="str">
        <f>IF(AND(C95=""),"",IF(ISNA(VLOOKUP(C95,'VIII S.M.'!AP$7:CV$93,12,FALSE)),"",VLOOKUP(C95,'VIII S.M.'!AP$7:CV$93,12,FALSE)))</f>
        <v/>
      </c>
      <c r="J95" s="97" t="str">
        <f t="shared" si="13"/>
        <v/>
      </c>
      <c r="K95" s="93" t="str">
        <f>IF(AND(C95=""),"",IF(ISNA(VLOOKUP(C95,'VIII S.M.'!AP$7:CV$93,18,FALSE)),"",VLOOKUP(C95,'VIII S.M.'!AP$7:CV$93,18,FALSE)))</f>
        <v/>
      </c>
      <c r="L95" s="97" t="str">
        <f t="shared" si="14"/>
        <v/>
      </c>
      <c r="M95" s="93" t="str">
        <f>IF(AND(C95=""),"",IF(ISNA(VLOOKUP(C95,'VIII S.M.'!AP$7:CV$93,24,FALSE)),"",VLOOKUP(C95,'VIII S.M.'!AP$7:CV$93,24,FALSE)))</f>
        <v/>
      </c>
      <c r="N95" s="97" t="str">
        <f t="shared" si="15"/>
        <v/>
      </c>
      <c r="O95" s="93" t="str">
        <f>IF(AND(C95=""),"",IF(ISNA(VLOOKUP(C95,'VIII S.M.'!AP$7:CV$93,30,FALSE)),"",VLOOKUP(C95,'VIII S.M.'!AP$7:CV$93,30,FALSE)))</f>
        <v/>
      </c>
      <c r="P95" s="121" t="str">
        <f t="shared" si="16"/>
        <v/>
      </c>
      <c r="Q95" s="109" t="str">
        <f>IF(AND(C95=""),"",IF(ISNA(VLOOKUP(C95,'VIII S.M.'!AP$7:CV$93,36,FALSE)),"",VLOOKUP(C95,'VIII S.M.'!AP$7:CV$93,36,FALSE)))</f>
        <v/>
      </c>
      <c r="R95" s="97" t="str">
        <f t="shared" si="17"/>
        <v/>
      </c>
      <c r="S95" s="97" t="str">
        <f>IF(AND(C95=""),"",IF(ISNA(VLOOKUP(C95,'VIII S.M.'!AP$7:CV$93,43,FALSE)),"",VLOOKUP(C95,'VIII S.M.'!AP$7:CV$93,43,FALSE)))</f>
        <v/>
      </c>
      <c r="T95" s="109" t="str">
        <f>IF(AND(C95=""),"",IF(ISNA(VLOOKUP(C95,'VIII S.M.'!AP$7:CV$93,44,FALSE)),"",VLOOKUP(C95,'VIII S.M.'!AP$7:CV$93,44,FALSE)))</f>
        <v/>
      </c>
      <c r="U95" s="97" t="str">
        <f>IF(AND(C95=""),"",IF(ISNA(VLOOKUP(C95,'VIII S.M.'!AP$7:CV$93,50,FALSE)),"",VLOOKUP(C95,'VIII S.M.'!AP$7:CV$93,50,FALSE)))</f>
        <v/>
      </c>
      <c r="V95" s="93" t="str">
        <f>IF(AND(C95=""),"",IF(ISNA(VLOOKUP(C95,'VIII S.M.'!AP$7:CV$93,51,FALSE)),"",VLOOKUP(C95,'VIII S.M.'!AP$7:CV$93,51,FALSE)))</f>
        <v/>
      </c>
      <c r="W95" s="97" t="str">
        <f>IF(AND(C95=""),"",IF(ISNA(VLOOKUP(C95,'VIII S.M.'!AP$7:CV$93,57,FALSE)),"",VLOOKUP(C95,'VIII S.M.'!AP$7:CV$93,57,FALSE)))</f>
        <v/>
      </c>
      <c r="X95" s="93" t="str">
        <f>IF(AND(C95=""),"",IF(ISNA(VLOOKUP(C95,'VIII S.M.'!AP$7:CV$93,58,FALSE)),"",VLOOKUP(C95,'VIII S.M.'!AP$7:CV$93,58,FALSE)))</f>
        <v/>
      </c>
    </row>
    <row r="96" spans="1:24" ht="17.45" customHeight="1">
      <c r="A96" s="423">
        <v>76</v>
      </c>
      <c r="B96" s="460" t="str">
        <f>IF(AND('8'!C88=""),"",IF(AND('8'!B88=""),"",'8'!C88))</f>
        <v/>
      </c>
      <c r="C96" s="422" t="str">
        <f>IF(AND('8'!B88=""),"",IF(AND('8'!B88=""),"",'8'!B88))</f>
        <v/>
      </c>
      <c r="D96" s="395"/>
      <c r="E96" s="449" t="str">
        <f>IF(AND('8'!E88=""),"",IF(AND('8'!B88=""),"",'8'!E88))</f>
        <v/>
      </c>
      <c r="F96" s="422" t="str">
        <f>IF(AND(C96=""),"",IF(ISNA(VLOOKUP(C96,Register!A$7:'Register'!AM$350,10,FALSE)),"",VLOOKUP(C96,Register!A$7:'Register'!AM$350,10,FALSE)))</f>
        <v/>
      </c>
      <c r="G96" s="93" t="str">
        <f>IF(AND(C96=""),"",IF(ISNA(VLOOKUP(C96,'VIII S.M.'!AP$7:CV$93,6,FALSE)),"",VLOOKUP(C96,'VIII S.M.'!AP$7:CV$93,6,FALSE)))</f>
        <v/>
      </c>
      <c r="H96" s="422" t="str">
        <f t="shared" si="12"/>
        <v/>
      </c>
      <c r="I96" s="93" t="str">
        <f>IF(AND(C96=""),"",IF(ISNA(VLOOKUP(C96,'VIII S.M.'!AP$7:CV$93,12,FALSE)),"",VLOOKUP(C96,'VIII S.M.'!AP$7:CV$93,12,FALSE)))</f>
        <v/>
      </c>
      <c r="J96" s="97" t="str">
        <f t="shared" si="13"/>
        <v/>
      </c>
      <c r="K96" s="93" t="str">
        <f>IF(AND(C96=""),"",IF(ISNA(VLOOKUP(C96,'VIII S.M.'!AP$7:CV$93,18,FALSE)),"",VLOOKUP(C96,'VIII S.M.'!AP$7:CV$93,18,FALSE)))</f>
        <v/>
      </c>
      <c r="L96" s="97" t="str">
        <f t="shared" si="14"/>
        <v/>
      </c>
      <c r="M96" s="93" t="str">
        <f>IF(AND(C96=""),"",IF(ISNA(VLOOKUP(C96,'VIII S.M.'!AP$7:CV$93,24,FALSE)),"",VLOOKUP(C96,'VIII S.M.'!AP$7:CV$93,24,FALSE)))</f>
        <v/>
      </c>
      <c r="N96" s="97" t="str">
        <f t="shared" si="15"/>
        <v/>
      </c>
      <c r="O96" s="93" t="str">
        <f>IF(AND(C96=""),"",IF(ISNA(VLOOKUP(C96,'VIII S.M.'!AP$7:CV$93,30,FALSE)),"",VLOOKUP(C96,'VIII S.M.'!AP$7:CV$93,30,FALSE)))</f>
        <v/>
      </c>
      <c r="P96" s="121" t="str">
        <f t="shared" si="16"/>
        <v/>
      </c>
      <c r="Q96" s="109" t="str">
        <f>IF(AND(C96=""),"",IF(ISNA(VLOOKUP(C96,'VIII S.M.'!AP$7:CV$93,36,FALSE)),"",VLOOKUP(C96,'VIII S.M.'!AP$7:CV$93,36,FALSE)))</f>
        <v/>
      </c>
      <c r="R96" s="97" t="str">
        <f t="shared" si="17"/>
        <v/>
      </c>
      <c r="S96" s="97" t="str">
        <f>IF(AND(C96=""),"",IF(ISNA(VLOOKUP(C96,'VIII S.M.'!AP$7:CV$93,43,FALSE)),"",VLOOKUP(C96,'VIII S.M.'!AP$7:CV$93,43,FALSE)))</f>
        <v/>
      </c>
      <c r="T96" s="109" t="str">
        <f>IF(AND(C96=""),"",IF(ISNA(VLOOKUP(C96,'VIII S.M.'!AP$7:CV$93,44,FALSE)),"",VLOOKUP(C96,'VIII S.M.'!AP$7:CV$93,44,FALSE)))</f>
        <v/>
      </c>
      <c r="U96" s="97" t="str">
        <f>IF(AND(C96=""),"",IF(ISNA(VLOOKUP(C96,'VIII S.M.'!AP$7:CV$93,50,FALSE)),"",VLOOKUP(C96,'VIII S.M.'!AP$7:CV$93,50,FALSE)))</f>
        <v/>
      </c>
      <c r="V96" s="93" t="str">
        <f>IF(AND(C96=""),"",IF(ISNA(VLOOKUP(C96,'VIII S.M.'!AP$7:CV$93,51,FALSE)),"",VLOOKUP(C96,'VIII S.M.'!AP$7:CV$93,51,FALSE)))</f>
        <v/>
      </c>
      <c r="W96" s="97" t="str">
        <f>IF(AND(C96=""),"",IF(ISNA(VLOOKUP(C96,'VIII S.M.'!AP$7:CV$93,57,FALSE)),"",VLOOKUP(C96,'VIII S.M.'!AP$7:CV$93,57,FALSE)))</f>
        <v/>
      </c>
      <c r="X96" s="93" t="str">
        <f>IF(AND(C96=""),"",IF(ISNA(VLOOKUP(C96,'VIII S.M.'!AP$7:CV$93,58,FALSE)),"",VLOOKUP(C96,'VIII S.M.'!AP$7:CV$93,58,FALSE)))</f>
        <v/>
      </c>
    </row>
    <row r="97" spans="1:24" ht="17.45" customHeight="1">
      <c r="A97" s="423">
        <v>77</v>
      </c>
      <c r="B97" s="460" t="str">
        <f>IF(AND('8'!C89=""),"",IF(AND('8'!B89=""),"",'8'!C89))</f>
        <v/>
      </c>
      <c r="C97" s="422" t="str">
        <f>IF(AND('8'!B89=""),"",IF(AND('8'!B89=""),"",'8'!B89))</f>
        <v/>
      </c>
      <c r="D97" s="395"/>
      <c r="E97" s="449" t="str">
        <f>IF(AND('8'!E89=""),"",IF(AND('8'!B89=""),"",'8'!E89))</f>
        <v/>
      </c>
      <c r="F97" s="422" t="str">
        <f>IF(AND(C97=""),"",IF(ISNA(VLOOKUP(C97,Register!A$7:'Register'!AM$350,10,FALSE)),"",VLOOKUP(C97,Register!A$7:'Register'!AM$350,10,FALSE)))</f>
        <v/>
      </c>
      <c r="G97" s="93" t="str">
        <f>IF(AND(C97=""),"",IF(ISNA(VLOOKUP(C97,'VIII S.M.'!AP$7:CV$93,6,FALSE)),"",VLOOKUP(C97,'VIII S.M.'!AP$7:CV$93,6,FALSE)))</f>
        <v/>
      </c>
      <c r="H97" s="422" t="str">
        <f t="shared" si="12"/>
        <v/>
      </c>
      <c r="I97" s="93" t="str">
        <f>IF(AND(C97=""),"",IF(ISNA(VLOOKUP(C97,'VIII S.M.'!AP$7:CV$93,12,FALSE)),"",VLOOKUP(C97,'VIII S.M.'!AP$7:CV$93,12,FALSE)))</f>
        <v/>
      </c>
      <c r="J97" s="97" t="str">
        <f t="shared" si="13"/>
        <v/>
      </c>
      <c r="K97" s="93" t="str">
        <f>IF(AND(C97=""),"",IF(ISNA(VLOOKUP(C97,'VIII S.M.'!AP$7:CV$93,18,FALSE)),"",VLOOKUP(C97,'VIII S.M.'!AP$7:CV$93,18,FALSE)))</f>
        <v/>
      </c>
      <c r="L97" s="97" t="str">
        <f t="shared" si="14"/>
        <v/>
      </c>
      <c r="M97" s="93" t="str">
        <f>IF(AND(C97=""),"",IF(ISNA(VLOOKUP(C97,'VIII S.M.'!AP$7:CV$93,24,FALSE)),"",VLOOKUP(C97,'VIII S.M.'!AP$7:CV$93,24,FALSE)))</f>
        <v/>
      </c>
      <c r="N97" s="97" t="str">
        <f t="shared" si="15"/>
        <v/>
      </c>
      <c r="O97" s="93" t="str">
        <f>IF(AND(C97=""),"",IF(ISNA(VLOOKUP(C97,'VIII S.M.'!AP$7:CV$93,30,FALSE)),"",VLOOKUP(C97,'VIII S.M.'!AP$7:CV$93,30,FALSE)))</f>
        <v/>
      </c>
      <c r="P97" s="121" t="str">
        <f t="shared" si="16"/>
        <v/>
      </c>
      <c r="Q97" s="109" t="str">
        <f>IF(AND(C97=""),"",IF(ISNA(VLOOKUP(C97,'VIII S.M.'!AP$7:CV$93,36,FALSE)),"",VLOOKUP(C97,'VIII S.M.'!AP$7:CV$93,36,FALSE)))</f>
        <v/>
      </c>
      <c r="R97" s="97" t="str">
        <f t="shared" si="17"/>
        <v/>
      </c>
      <c r="S97" s="97" t="str">
        <f>IF(AND(C97=""),"",IF(ISNA(VLOOKUP(C97,'VIII S.M.'!AP$7:CV$93,43,FALSE)),"",VLOOKUP(C97,'VIII S.M.'!AP$7:CV$93,43,FALSE)))</f>
        <v/>
      </c>
      <c r="T97" s="109" t="str">
        <f>IF(AND(C97=""),"",IF(ISNA(VLOOKUP(C97,'VIII S.M.'!AP$7:CV$93,44,FALSE)),"",VLOOKUP(C97,'VIII S.M.'!AP$7:CV$93,44,FALSE)))</f>
        <v/>
      </c>
      <c r="U97" s="97" t="str">
        <f>IF(AND(C97=""),"",IF(ISNA(VLOOKUP(C97,'VIII S.M.'!AP$7:CV$93,50,FALSE)),"",VLOOKUP(C97,'VIII S.M.'!AP$7:CV$93,50,FALSE)))</f>
        <v/>
      </c>
      <c r="V97" s="93" t="str">
        <f>IF(AND(C97=""),"",IF(ISNA(VLOOKUP(C97,'VIII S.M.'!AP$7:CV$93,51,FALSE)),"",VLOOKUP(C97,'VIII S.M.'!AP$7:CV$93,51,FALSE)))</f>
        <v/>
      </c>
      <c r="W97" s="97" t="str">
        <f>IF(AND(C97=""),"",IF(ISNA(VLOOKUP(C97,'VIII S.M.'!AP$7:CV$93,57,FALSE)),"",VLOOKUP(C97,'VIII S.M.'!AP$7:CV$93,57,FALSE)))</f>
        <v/>
      </c>
      <c r="X97" s="93" t="str">
        <f>IF(AND(C97=""),"",IF(ISNA(VLOOKUP(C97,'VIII S.M.'!AP$7:CV$93,58,FALSE)),"",VLOOKUP(C97,'VIII S.M.'!AP$7:CV$93,58,FALSE)))</f>
        <v/>
      </c>
    </row>
    <row r="98" spans="1:24" ht="17.45" customHeight="1">
      <c r="A98" s="423">
        <v>78</v>
      </c>
      <c r="B98" s="460" t="str">
        <f>IF(AND('8'!C90=""),"",IF(AND('8'!B90=""),"",'8'!C90))</f>
        <v/>
      </c>
      <c r="C98" s="422" t="str">
        <f>IF(AND('8'!B90=""),"",IF(AND('8'!B90=""),"",'8'!B90))</f>
        <v/>
      </c>
      <c r="D98" s="395"/>
      <c r="E98" s="449" t="str">
        <f>IF(AND('8'!E90=""),"",IF(AND('8'!B90=""),"",'8'!E90))</f>
        <v/>
      </c>
      <c r="F98" s="422" t="str">
        <f>IF(AND(C98=""),"",IF(ISNA(VLOOKUP(C98,Register!A$7:'Register'!AM$350,10,FALSE)),"",VLOOKUP(C98,Register!A$7:'Register'!AM$350,10,FALSE)))</f>
        <v/>
      </c>
      <c r="G98" s="93" t="str">
        <f>IF(AND(C98=""),"",IF(ISNA(VLOOKUP(C98,'VIII S.M.'!AP$7:CV$93,6,FALSE)),"",VLOOKUP(C98,'VIII S.M.'!AP$7:CV$93,6,FALSE)))</f>
        <v/>
      </c>
      <c r="H98" s="422" t="str">
        <f t="shared" si="12"/>
        <v/>
      </c>
      <c r="I98" s="93" t="str">
        <f>IF(AND(C98=""),"",IF(ISNA(VLOOKUP(C98,'VIII S.M.'!AP$7:CV$93,12,FALSE)),"",VLOOKUP(C98,'VIII S.M.'!AP$7:CV$93,12,FALSE)))</f>
        <v/>
      </c>
      <c r="J98" s="97" t="str">
        <f t="shared" si="13"/>
        <v/>
      </c>
      <c r="K98" s="93" t="str">
        <f>IF(AND(C98=""),"",IF(ISNA(VLOOKUP(C98,'VIII S.M.'!AP$7:CV$93,18,FALSE)),"",VLOOKUP(C98,'VIII S.M.'!AP$7:CV$93,18,FALSE)))</f>
        <v/>
      </c>
      <c r="L98" s="97" t="str">
        <f t="shared" si="14"/>
        <v/>
      </c>
      <c r="M98" s="93" t="str">
        <f>IF(AND(C98=""),"",IF(ISNA(VLOOKUP(C98,'VIII S.M.'!AP$7:CV$93,24,FALSE)),"",VLOOKUP(C98,'VIII S.M.'!AP$7:CV$93,24,FALSE)))</f>
        <v/>
      </c>
      <c r="N98" s="97" t="str">
        <f t="shared" si="15"/>
        <v/>
      </c>
      <c r="O98" s="93" t="str">
        <f>IF(AND(C98=""),"",IF(ISNA(VLOOKUP(C98,'VIII S.M.'!AP$7:CV$93,30,FALSE)),"",VLOOKUP(C98,'VIII S.M.'!AP$7:CV$93,30,FALSE)))</f>
        <v/>
      </c>
      <c r="P98" s="121" t="str">
        <f t="shared" si="16"/>
        <v/>
      </c>
      <c r="Q98" s="109" t="str">
        <f>IF(AND(C98=""),"",IF(ISNA(VLOOKUP(C98,'VIII S.M.'!AP$7:CV$93,36,FALSE)),"",VLOOKUP(C98,'VIII S.M.'!AP$7:CV$93,36,FALSE)))</f>
        <v/>
      </c>
      <c r="R98" s="97" t="str">
        <f t="shared" si="17"/>
        <v/>
      </c>
      <c r="S98" s="97" t="str">
        <f>IF(AND(C98=""),"",IF(ISNA(VLOOKUP(C98,'VIII S.M.'!AP$7:CV$93,43,FALSE)),"",VLOOKUP(C98,'VIII S.M.'!AP$7:CV$93,43,FALSE)))</f>
        <v/>
      </c>
      <c r="T98" s="109" t="str">
        <f>IF(AND(C98=""),"",IF(ISNA(VLOOKUP(C98,'VIII S.M.'!AP$7:CV$93,44,FALSE)),"",VLOOKUP(C98,'VIII S.M.'!AP$7:CV$93,44,FALSE)))</f>
        <v/>
      </c>
      <c r="U98" s="97" t="str">
        <f>IF(AND(C98=""),"",IF(ISNA(VLOOKUP(C98,'VIII S.M.'!AP$7:CV$93,50,FALSE)),"",VLOOKUP(C98,'VIII S.M.'!AP$7:CV$93,50,FALSE)))</f>
        <v/>
      </c>
      <c r="V98" s="93" t="str">
        <f>IF(AND(C98=""),"",IF(ISNA(VLOOKUP(C98,'VIII S.M.'!AP$7:CV$93,51,FALSE)),"",VLOOKUP(C98,'VIII S.M.'!AP$7:CV$93,51,FALSE)))</f>
        <v/>
      </c>
      <c r="W98" s="97" t="str">
        <f>IF(AND(C98=""),"",IF(ISNA(VLOOKUP(C98,'VIII S.M.'!AP$7:CV$93,57,FALSE)),"",VLOOKUP(C98,'VIII S.M.'!AP$7:CV$93,57,FALSE)))</f>
        <v/>
      </c>
      <c r="X98" s="93" t="str">
        <f>IF(AND(C98=""),"",IF(ISNA(VLOOKUP(C98,'VIII S.M.'!AP$7:CV$93,58,FALSE)),"",VLOOKUP(C98,'VIII S.M.'!AP$7:CV$93,58,FALSE)))</f>
        <v/>
      </c>
    </row>
    <row r="99" spans="1:24" ht="15.75">
      <c r="G99" s="413"/>
      <c r="H99" s="451"/>
      <c r="I99" s="413"/>
      <c r="J99" s="120"/>
      <c r="K99" s="413"/>
      <c r="L99" s="120"/>
      <c r="M99" s="413"/>
      <c r="N99" s="120"/>
      <c r="O99" s="413"/>
      <c r="P99" s="452"/>
      <c r="Q99" s="453"/>
      <c r="R99" s="120"/>
      <c r="S99" s="120"/>
      <c r="T99" s="453"/>
      <c r="U99" s="120"/>
      <c r="V99" s="413"/>
      <c r="W99" s="120"/>
      <c r="X99" s="413"/>
    </row>
    <row r="100" spans="1:24" ht="18.75">
      <c r="D100" s="1022" t="s">
        <v>642</v>
      </c>
      <c r="E100" s="1022"/>
      <c r="F100" s="1022"/>
      <c r="G100" s="1022"/>
      <c r="O100" s="1022" t="s">
        <v>632</v>
      </c>
      <c r="P100" s="1022"/>
      <c r="Q100" s="1022"/>
      <c r="R100" s="1022"/>
      <c r="S100" s="1022"/>
      <c r="T100" s="1022"/>
      <c r="U100" s="1022"/>
      <c r="V100" s="1022"/>
    </row>
  </sheetData>
  <sheetProtection password="85B9" sheet="1" objects="1" scenarios="1" formatCells="0" formatColumns="0" formatRows="0" selectLockedCells="1"/>
  <mergeCells count="74">
    <mergeCell ref="AB10:AD27"/>
    <mergeCell ref="A4:C4"/>
    <mergeCell ref="S5:T6"/>
    <mergeCell ref="U5:V6"/>
    <mergeCell ref="W5:X6"/>
    <mergeCell ref="B5:B8"/>
    <mergeCell ref="C5:C8"/>
    <mergeCell ref="G5:H6"/>
    <mergeCell ref="I5:J6"/>
    <mergeCell ref="K5:L6"/>
    <mergeCell ref="Q5:R6"/>
    <mergeCell ref="M5:N6"/>
    <mergeCell ref="D4:I4"/>
    <mergeCell ref="O5:P6"/>
    <mergeCell ref="E5:E8"/>
    <mergeCell ref="J4:L4"/>
    <mergeCell ref="V4:X4"/>
    <mergeCell ref="S4:U4"/>
    <mergeCell ref="M4:R4"/>
    <mergeCell ref="A5:A8"/>
    <mergeCell ref="A1:D1"/>
    <mergeCell ref="E1:X1"/>
    <mergeCell ref="A3:C3"/>
    <mergeCell ref="O3:X3"/>
    <mergeCell ref="J3:N3"/>
    <mergeCell ref="D3:I3"/>
    <mergeCell ref="A2:X2"/>
    <mergeCell ref="D36:G36"/>
    <mergeCell ref="O36:V36"/>
    <mergeCell ref="T7:T8"/>
    <mergeCell ref="V7:V8"/>
    <mergeCell ref="X7:X8"/>
    <mergeCell ref="F5:F8"/>
    <mergeCell ref="D5:D8"/>
    <mergeCell ref="A37:A40"/>
    <mergeCell ref="B37:B40"/>
    <mergeCell ref="C37:C40"/>
    <mergeCell ref="D37:D40"/>
    <mergeCell ref="E37:E40"/>
    <mergeCell ref="T39:T40"/>
    <mergeCell ref="V39:V40"/>
    <mergeCell ref="X39:X40"/>
    <mergeCell ref="D68:G68"/>
    <mergeCell ref="O68:V68"/>
    <mergeCell ref="F37:F40"/>
    <mergeCell ref="G37:H38"/>
    <mergeCell ref="I37:J38"/>
    <mergeCell ref="K37:L38"/>
    <mergeCell ref="M37:N38"/>
    <mergeCell ref="O37:P38"/>
    <mergeCell ref="Q37:R38"/>
    <mergeCell ref="S37:T38"/>
    <mergeCell ref="U37:V38"/>
    <mergeCell ref="W37:X38"/>
    <mergeCell ref="A69:A72"/>
    <mergeCell ref="B69:B72"/>
    <mergeCell ref="C69:C72"/>
    <mergeCell ref="D69:D72"/>
    <mergeCell ref="E69:E72"/>
    <mergeCell ref="T71:T72"/>
    <mergeCell ref="V71:V72"/>
    <mergeCell ref="X71:X72"/>
    <mergeCell ref="D100:G100"/>
    <mergeCell ref="O100:V100"/>
    <mergeCell ref="F69:F72"/>
    <mergeCell ref="G69:H70"/>
    <mergeCell ref="I69:J70"/>
    <mergeCell ref="K69:L70"/>
    <mergeCell ref="M69:N70"/>
    <mergeCell ref="O69:P70"/>
    <mergeCell ref="Q69:R70"/>
    <mergeCell ref="S69:T70"/>
    <mergeCell ref="U69:V70"/>
    <mergeCell ref="W69:X70"/>
  </mergeCells>
  <dataValidations count="1">
    <dataValidation allowBlank="1" showInputMessage="1" showErrorMessage="1" prompt="write here Board Roll No. &#10;&#10;This is one coloum 'D' Unlock" sqref="D9"/>
  </dataValidations>
  <pageMargins left="0.45" right="0.2" top="0.5" bottom="0.25" header="0.3" footer="0.3"/>
  <pageSetup paperSize="9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>
  <dimension ref="A1:AL38"/>
  <sheetViews>
    <sheetView workbookViewId="0">
      <selection activeCell="W16" sqref="W16"/>
    </sheetView>
  </sheetViews>
  <sheetFormatPr defaultRowHeight="15"/>
  <cols>
    <col min="1" max="1" width="11.7109375" style="50" customWidth="1"/>
    <col min="2" max="3" width="3.7109375" style="50" customWidth="1"/>
    <col min="4" max="4" width="4.7109375" style="50" customWidth="1"/>
    <col min="5" max="6" width="3.7109375" style="50" customWidth="1"/>
    <col min="7" max="7" width="4.7109375" style="50" customWidth="1"/>
    <col min="8" max="9" width="3.7109375" style="50" customWidth="1"/>
    <col min="10" max="10" width="4.7109375" style="50" customWidth="1"/>
    <col min="11" max="12" width="3.7109375" style="50" customWidth="1"/>
    <col min="13" max="13" width="4.7109375" style="50" customWidth="1"/>
    <col min="14" max="15" width="3.7109375" style="50" customWidth="1"/>
    <col min="16" max="16" width="4.7109375" style="50" customWidth="1"/>
    <col min="17" max="18" width="3.7109375" style="50" customWidth="1"/>
    <col min="19" max="19" width="5.7109375" style="50" customWidth="1"/>
    <col min="20" max="26" width="9.140625" style="50"/>
    <col min="27" max="27" width="0" style="50" hidden="1" customWidth="1"/>
    <col min="28" max="33" width="9.140625" style="50" hidden="1" customWidth="1"/>
    <col min="34" max="34" width="0" style="50" hidden="1" customWidth="1"/>
    <col min="35" max="16384" width="9.140625" style="50"/>
  </cols>
  <sheetData>
    <row r="1" spans="1:38" ht="11.1" customHeight="1">
      <c r="A1" s="1079" t="s">
        <v>102</v>
      </c>
      <c r="B1" s="1080"/>
      <c r="C1" s="1080"/>
      <c r="D1" s="1080"/>
      <c r="E1" s="1080"/>
      <c r="F1" s="1080"/>
      <c r="G1" s="1080"/>
      <c r="H1" s="1080"/>
      <c r="I1" s="1080"/>
      <c r="J1" s="1080"/>
      <c r="K1" s="1080"/>
      <c r="L1" s="1080"/>
      <c r="M1" s="1080"/>
      <c r="N1" s="1080"/>
      <c r="O1" s="1080"/>
      <c r="P1" s="1080"/>
      <c r="Q1" s="1080"/>
      <c r="R1" s="1080"/>
      <c r="S1" s="1081"/>
    </row>
    <row r="2" spans="1:38" ht="11.1" customHeight="1">
      <c r="A2" s="1082"/>
      <c r="B2" s="1083"/>
      <c r="C2" s="1083"/>
      <c r="D2" s="1083"/>
      <c r="E2" s="1083"/>
      <c r="F2" s="1083"/>
      <c r="G2" s="1083"/>
      <c r="H2" s="1083"/>
      <c r="I2" s="1083"/>
      <c r="J2" s="1083"/>
      <c r="K2" s="1083"/>
      <c r="L2" s="1083"/>
      <c r="M2" s="1083"/>
      <c r="N2" s="1083"/>
      <c r="O2" s="1083"/>
      <c r="P2" s="1083"/>
      <c r="Q2" s="1083"/>
      <c r="R2" s="1083"/>
      <c r="S2" s="1084"/>
    </row>
    <row r="3" spans="1:38" ht="11.1" customHeight="1">
      <c r="A3" s="1082"/>
      <c r="B3" s="1083"/>
      <c r="C3" s="1083"/>
      <c r="D3" s="1083"/>
      <c r="E3" s="1083"/>
      <c r="F3" s="1083"/>
      <c r="G3" s="1083"/>
      <c r="H3" s="1083"/>
      <c r="I3" s="1083"/>
      <c r="J3" s="1083"/>
      <c r="K3" s="1083"/>
      <c r="L3" s="1083"/>
      <c r="M3" s="1083"/>
      <c r="N3" s="1083"/>
      <c r="O3" s="1083"/>
      <c r="P3" s="1083"/>
      <c r="Q3" s="1083"/>
      <c r="R3" s="1083"/>
      <c r="S3" s="1084"/>
    </row>
    <row r="4" spans="1:38" ht="15" customHeight="1">
      <c r="A4" s="327"/>
      <c r="B4" s="328"/>
      <c r="C4" s="328"/>
      <c r="D4" s="328"/>
      <c r="E4" s="328"/>
      <c r="F4" s="328"/>
      <c r="G4" s="328"/>
      <c r="H4" s="328"/>
      <c r="I4" s="328"/>
      <c r="J4" s="328"/>
      <c r="K4" s="328"/>
      <c r="L4" s="328"/>
      <c r="M4" s="328"/>
      <c r="N4" s="328"/>
      <c r="O4" s="328"/>
      <c r="P4" s="328"/>
      <c r="Q4" s="328"/>
      <c r="R4" s="328"/>
      <c r="S4" s="329"/>
    </row>
    <row r="5" spans="1:38" ht="15" customHeight="1">
      <c r="A5" s="327"/>
      <c r="B5" s="328"/>
      <c r="C5" s="328"/>
      <c r="D5" s="328"/>
      <c r="E5" s="328"/>
      <c r="F5" s="328"/>
      <c r="G5" s="328"/>
      <c r="H5" s="328"/>
      <c r="I5" s="328"/>
      <c r="J5" s="328"/>
      <c r="K5" s="328"/>
      <c r="L5" s="328"/>
      <c r="M5" s="328"/>
      <c r="N5" s="328"/>
      <c r="O5" s="328"/>
      <c r="P5" s="328"/>
      <c r="Q5" s="328"/>
      <c r="R5" s="328"/>
      <c r="S5" s="329"/>
    </row>
    <row r="6" spans="1:38" ht="15" customHeight="1">
      <c r="A6" s="327"/>
      <c r="B6" s="328"/>
      <c r="C6" s="328"/>
      <c r="D6" s="328"/>
      <c r="E6" s="328"/>
      <c r="F6" s="328"/>
      <c r="G6" s="328"/>
      <c r="H6" s="328"/>
      <c r="I6" s="328"/>
      <c r="J6" s="328"/>
      <c r="K6" s="328"/>
      <c r="L6" s="328"/>
      <c r="M6" s="328"/>
      <c r="N6" s="328"/>
      <c r="O6" s="328"/>
      <c r="P6" s="328"/>
      <c r="Q6" s="328"/>
      <c r="R6" s="328"/>
      <c r="S6" s="329"/>
    </row>
    <row r="7" spans="1:38" ht="18.75" customHeight="1">
      <c r="A7" s="1085" t="s">
        <v>103</v>
      </c>
      <c r="B7" s="1086"/>
      <c r="C7" s="1086"/>
      <c r="D7" s="1086"/>
      <c r="E7" s="1086"/>
      <c r="F7" s="1086"/>
      <c r="G7" s="1086"/>
      <c r="H7" s="1086"/>
      <c r="I7" s="1086"/>
      <c r="J7" s="1086"/>
      <c r="K7" s="1086"/>
      <c r="L7" s="1086"/>
      <c r="M7" s="1086"/>
      <c r="N7" s="1086"/>
      <c r="O7" s="1086"/>
      <c r="P7" s="1086"/>
      <c r="Q7" s="1086"/>
      <c r="R7" s="1086"/>
      <c r="S7" s="1087"/>
    </row>
    <row r="8" spans="1:38" ht="12" customHeight="1">
      <c r="A8" s="1085" t="s">
        <v>304</v>
      </c>
      <c r="B8" s="1086"/>
      <c r="C8" s="1086"/>
      <c r="D8" s="1098" t="str">
        <f>IF(AND(N14=""),"",IF(AND(E11=""),"",Menu!C8))</f>
        <v>jktdh; mRd`"V mPp izkFkfed fo|ky; iksVfy;k] ia-l-&amp; lkstr ¼ikyh½</v>
      </c>
      <c r="E8" s="1098"/>
      <c r="F8" s="1098"/>
      <c r="G8" s="1098"/>
      <c r="H8" s="1098"/>
      <c r="I8" s="1098"/>
      <c r="J8" s="1098"/>
      <c r="K8" s="1098"/>
      <c r="L8" s="1098"/>
      <c r="M8" s="1098"/>
      <c r="N8" s="1098"/>
      <c r="O8" s="1098"/>
      <c r="P8" s="1098"/>
      <c r="Q8" s="1098"/>
      <c r="R8" s="1098"/>
      <c r="S8" s="1099"/>
      <c r="T8" s="33"/>
      <c r="U8" s="33"/>
      <c r="V8" s="33"/>
      <c r="W8" s="33"/>
      <c r="X8" s="33"/>
      <c r="Y8" s="33"/>
      <c r="Z8" s="33"/>
      <c r="AA8" s="33"/>
      <c r="AB8" s="33"/>
      <c r="AC8" s="33"/>
      <c r="AD8" s="33"/>
      <c r="AE8" s="33"/>
      <c r="AF8" s="33"/>
      <c r="AG8" s="33"/>
      <c r="AH8" s="33"/>
      <c r="AI8" s="33"/>
      <c r="AJ8" s="33"/>
      <c r="AK8" s="33"/>
      <c r="AL8" s="33"/>
    </row>
    <row r="9" spans="1:38" ht="12" customHeight="1">
      <c r="A9" s="1085"/>
      <c r="B9" s="1086"/>
      <c r="C9" s="1086"/>
      <c r="D9" s="1098"/>
      <c r="E9" s="1098"/>
      <c r="F9" s="1098"/>
      <c r="G9" s="1098"/>
      <c r="H9" s="1098"/>
      <c r="I9" s="1098"/>
      <c r="J9" s="1098"/>
      <c r="K9" s="1098"/>
      <c r="L9" s="1098"/>
      <c r="M9" s="1098"/>
      <c r="N9" s="1098"/>
      <c r="O9" s="1098"/>
      <c r="P9" s="1098"/>
      <c r="Q9" s="1098"/>
      <c r="R9" s="1098"/>
      <c r="S9" s="1099"/>
      <c r="T9" s="33"/>
      <c r="U9" s="33"/>
      <c r="V9" s="33"/>
      <c r="W9" s="33"/>
      <c r="X9" s="33"/>
      <c r="Y9" s="33"/>
      <c r="Z9" s="33"/>
      <c r="AA9" s="33"/>
      <c r="AB9" s="33"/>
      <c r="AC9" s="33"/>
      <c r="AD9" s="33"/>
      <c r="AE9" s="33"/>
      <c r="AF9" s="33"/>
      <c r="AG9" s="33"/>
      <c r="AH9" s="33"/>
      <c r="AI9" s="33"/>
      <c r="AJ9" s="33"/>
      <c r="AK9" s="33"/>
      <c r="AL9" s="33"/>
    </row>
    <row r="10" spans="1:38" ht="21" customHeight="1">
      <c r="A10" s="35"/>
      <c r="B10" s="36"/>
      <c r="C10" s="36"/>
      <c r="D10" s="1071" t="s">
        <v>27</v>
      </c>
      <c r="E10" s="1071"/>
      <c r="F10" s="1071"/>
      <c r="G10" s="1100" t="str">
        <f>IF(AND(N14=""),"",IF(AND(E11=""),"",Register!A2))</f>
        <v>2017 -2018</v>
      </c>
      <c r="H10" s="1100"/>
      <c r="I10" s="1100"/>
      <c r="J10" s="1100"/>
      <c r="K10" s="1100"/>
      <c r="L10" s="123"/>
      <c r="M10" s="123"/>
      <c r="N10" s="123"/>
      <c r="O10" s="123"/>
      <c r="P10" s="123"/>
      <c r="Q10" s="123"/>
      <c r="R10" s="123"/>
      <c r="S10" s="34"/>
      <c r="T10" s="33"/>
      <c r="U10" s="33"/>
      <c r="V10" s="33"/>
      <c r="W10" s="33"/>
      <c r="X10" s="33"/>
      <c r="Y10" s="33"/>
      <c r="Z10" s="33"/>
      <c r="AA10" s="33"/>
      <c r="AB10" s="33"/>
      <c r="AC10" s="33"/>
      <c r="AD10" s="33"/>
      <c r="AE10" s="33"/>
      <c r="AF10" s="33"/>
      <c r="AG10" s="33"/>
      <c r="AH10" s="33"/>
      <c r="AI10" s="33"/>
      <c r="AJ10" s="33"/>
      <c r="AK10" s="33"/>
      <c r="AL10" s="33"/>
    </row>
    <row r="11" spans="1:38" ht="18.75">
      <c r="A11" s="1064" t="s">
        <v>623</v>
      </c>
      <c r="B11" s="1065"/>
      <c r="C11" s="1065"/>
      <c r="D11" s="1065"/>
      <c r="E11" s="803" t="str">
        <f>IF(AND(N14=""),"",IF(ISNA(VLOOKUP(N14,Register!$A$7:$BT$311,3,FALSE)),"",VLOOKUP(N14,Register!$A$7:$BT$311,3,FALSE)))</f>
        <v>Hkjr pkS/kjh</v>
      </c>
      <c r="F11" s="803"/>
      <c r="G11" s="803"/>
      <c r="H11" s="803"/>
      <c r="I11" s="803"/>
      <c r="J11" s="803"/>
      <c r="K11" s="803"/>
      <c r="L11" s="803"/>
      <c r="M11" s="803"/>
      <c r="N11" s="803"/>
      <c r="O11" s="803"/>
      <c r="P11" s="803"/>
      <c r="Q11" s="38"/>
      <c r="R11" s="38"/>
      <c r="S11" s="40"/>
    </row>
    <row r="12" spans="1:38" ht="18.75">
      <c r="A12" s="1064" t="s">
        <v>624</v>
      </c>
      <c r="B12" s="1065"/>
      <c r="C12" s="1065"/>
      <c r="D12" s="1065"/>
      <c r="E12" s="38" t="s">
        <v>109</v>
      </c>
      <c r="F12" s="803" t="str">
        <f>IF(AND(N14=""),"",IF(ISNA(VLOOKUP(N14,Register!$A$7:$BT$311,4,FALSE)),"",VLOOKUP(N14,Register!$A$7:$BT$311,4,FALSE)))</f>
        <v>cq)kjke</v>
      </c>
      <c r="G12" s="803"/>
      <c r="H12" s="803"/>
      <c r="I12" s="803"/>
      <c r="J12" s="803"/>
      <c r="K12" s="803"/>
      <c r="L12" s="803"/>
      <c r="M12" s="803"/>
      <c r="N12" s="803"/>
      <c r="O12" s="803"/>
      <c r="P12" s="803"/>
      <c r="Q12" s="60"/>
      <c r="R12" s="60"/>
      <c r="S12" s="40"/>
    </row>
    <row r="13" spans="1:38" ht="18.75">
      <c r="A13" s="1064" t="s">
        <v>625</v>
      </c>
      <c r="B13" s="1065"/>
      <c r="C13" s="1065"/>
      <c r="D13" s="1065"/>
      <c r="E13" s="813" t="s">
        <v>108</v>
      </c>
      <c r="F13" s="813"/>
      <c r="G13" s="803" t="str">
        <f>IF(AND(N14=""),"",IF(ISNA(VLOOKUP(N14,Register!$A$7:$BT$311,5,FALSE)),"",VLOOKUP(N14,Register!$A$7:$BT$311,5,FALSE)))</f>
        <v>&gt;ew nsoh</v>
      </c>
      <c r="H13" s="803"/>
      <c r="I13" s="803"/>
      <c r="J13" s="803"/>
      <c r="K13" s="803"/>
      <c r="L13" s="803"/>
      <c r="M13" s="803"/>
      <c r="N13" s="803"/>
      <c r="O13" s="803"/>
      <c r="P13" s="803"/>
      <c r="Q13" s="60"/>
      <c r="R13" s="60"/>
      <c r="S13" s="40"/>
    </row>
    <row r="14" spans="1:38" ht="16.5" customHeight="1">
      <c r="A14" s="1064" t="s">
        <v>626</v>
      </c>
      <c r="B14" s="1065"/>
      <c r="C14" s="1065"/>
      <c r="D14" s="1065"/>
      <c r="E14" s="1101">
        <f>IF(AND(N14=""),"",IF(ISNA(VLOOKUP(N14,Register!$A$7:$BT$311,10,FALSE)),"",VLOOKUP(N14,Register!$A$7:$BT$311,10,FALSE)))</f>
        <v>748</v>
      </c>
      <c r="F14" s="1101"/>
      <c r="G14" s="1101"/>
      <c r="H14" s="1101"/>
      <c r="I14" s="1101"/>
      <c r="J14" s="1065" t="s">
        <v>621</v>
      </c>
      <c r="K14" s="1065"/>
      <c r="L14" s="1065"/>
      <c r="M14" s="1065"/>
      <c r="N14" s="1066">
        <f>IF(AND('R.No. Entery'!H8=""),"",'R.No. Entery'!H8)</f>
        <v>702</v>
      </c>
      <c r="O14" s="1066"/>
      <c r="P14" s="1066"/>
      <c r="Q14" s="1066"/>
      <c r="R14" s="1066"/>
      <c r="S14" s="40"/>
    </row>
    <row r="15" spans="1:38" ht="16.5" customHeight="1">
      <c r="A15" s="1064" t="s">
        <v>550</v>
      </c>
      <c r="B15" s="1065"/>
      <c r="C15" s="1065"/>
      <c r="D15" s="1065"/>
      <c r="E15" s="1066">
        <f>IF(AND(N14=""),"",IF(ISNA(VLOOKUP(N14,Register!$A$7:$BT$311,7,FALSE)),"",VLOOKUP(N14,Register!$A$7:$BT$311,7,FALSE)))</f>
        <v>7</v>
      </c>
      <c r="F15" s="1066"/>
      <c r="G15" s="1066"/>
      <c r="H15" s="1066"/>
      <c r="I15" s="1066"/>
      <c r="J15" s="1065" t="s">
        <v>622</v>
      </c>
      <c r="K15" s="1065"/>
      <c r="L15" s="1065"/>
      <c r="M15" s="1065"/>
      <c r="N15" s="1066" t="str">
        <f>IF(AND(N14=""),"",IF(ISNA(VLOOKUP(N14,Register!$A$7:$BT$311,9,FALSE)),"",VLOOKUP(N14,Register!$A$7:$BT$311,9,FALSE)))</f>
        <v>OBC</v>
      </c>
      <c r="O15" s="1066"/>
      <c r="P15" s="1066"/>
      <c r="Q15" s="1066"/>
      <c r="R15" s="1066"/>
      <c r="S15" s="40"/>
    </row>
    <row r="16" spans="1:38" ht="18.75">
      <c r="A16" s="1068" t="s">
        <v>104</v>
      </c>
      <c r="B16" s="1069"/>
      <c r="C16" s="1069"/>
      <c r="D16" s="1070">
        <f>IF(AND(N14=""),"",IF(ISNA(VLOOKUP(N14,Register!$A$7:$BT$311,6,FALSE)),"",VLOOKUP(N14,Register!$A$7:$BT$311,6,FALSE)))</f>
        <v>38448</v>
      </c>
      <c r="E16" s="1070"/>
      <c r="F16" s="1070"/>
      <c r="G16" s="1070"/>
      <c r="H16" s="804" t="s">
        <v>620</v>
      </c>
      <c r="I16" s="804"/>
      <c r="J16" s="804"/>
      <c r="K16" s="803" t="str">
        <f>IF(AND(N14=""),"",IF(AND(D16=""),"",AD30))</f>
        <v>N% vizsy] nks gtkj ikWp</v>
      </c>
      <c r="L16" s="803"/>
      <c r="M16" s="803"/>
      <c r="N16" s="803"/>
      <c r="O16" s="803"/>
      <c r="P16" s="803"/>
      <c r="Q16" s="803"/>
      <c r="R16" s="803"/>
      <c r="S16" s="805"/>
    </row>
    <row r="17" spans="1:33" ht="18.75">
      <c r="A17" s="1112" t="s">
        <v>303</v>
      </c>
      <c r="B17" s="1067"/>
      <c r="C17" s="1067"/>
      <c r="D17" s="1113">
        <f>IF(AND(N14=""),"",IF(AND(E11=""),"",Register!AE6))</f>
        <v>116</v>
      </c>
      <c r="E17" s="1113"/>
      <c r="F17" s="1113"/>
      <c r="G17" s="1067" t="s">
        <v>94</v>
      </c>
      <c r="H17" s="1067"/>
      <c r="I17" s="1067"/>
      <c r="J17" s="1067"/>
      <c r="K17" s="1114">
        <f>IF(AND(N14=""),"",IF(ISNA(VLOOKUP(N14,Register!$A$7:$BT$311,31,FALSE)),"",VLOOKUP(N14,Register!$A$7:$BT$311,31,FALSE)))</f>
        <v>116</v>
      </c>
      <c r="L17" s="1114"/>
      <c r="M17" s="1114"/>
      <c r="N17" s="58"/>
      <c r="O17" s="58"/>
      <c r="P17" s="58"/>
      <c r="Q17" s="58"/>
      <c r="R17" s="58"/>
      <c r="S17" s="40"/>
    </row>
    <row r="18" spans="1:33" ht="23.25" customHeight="1">
      <c r="A18" s="1063" t="s">
        <v>15</v>
      </c>
      <c r="B18" s="822" t="s">
        <v>41</v>
      </c>
      <c r="C18" s="823"/>
      <c r="D18" s="1003"/>
      <c r="E18" s="822" t="s">
        <v>33</v>
      </c>
      <c r="F18" s="823"/>
      <c r="G18" s="1003"/>
      <c r="H18" s="822" t="s">
        <v>34</v>
      </c>
      <c r="I18" s="823"/>
      <c r="J18" s="1003"/>
      <c r="K18" s="822" t="s">
        <v>35</v>
      </c>
      <c r="L18" s="823"/>
      <c r="M18" s="1003"/>
      <c r="N18" s="822" t="s">
        <v>36</v>
      </c>
      <c r="O18" s="823"/>
      <c r="P18" s="1003"/>
      <c r="Q18" s="1057" t="s">
        <v>100</v>
      </c>
      <c r="R18" s="1057"/>
      <c r="S18" s="1058"/>
    </row>
    <row r="19" spans="1:33" ht="24.75" customHeight="1">
      <c r="A19" s="1063"/>
      <c r="B19" s="824"/>
      <c r="C19" s="825"/>
      <c r="D19" s="1004"/>
      <c r="E19" s="824"/>
      <c r="F19" s="825"/>
      <c r="G19" s="1004"/>
      <c r="H19" s="824"/>
      <c r="I19" s="825"/>
      <c r="J19" s="1004"/>
      <c r="K19" s="824"/>
      <c r="L19" s="825"/>
      <c r="M19" s="1004"/>
      <c r="N19" s="824"/>
      <c r="O19" s="825"/>
      <c r="P19" s="1004"/>
      <c r="Q19" s="1059" t="s">
        <v>107</v>
      </c>
      <c r="R19" s="1060"/>
      <c r="S19" s="1061"/>
    </row>
    <row r="20" spans="1:33" ht="15.75">
      <c r="A20" s="1063"/>
      <c r="B20" s="1021" t="s">
        <v>39</v>
      </c>
      <c r="C20" s="1021"/>
      <c r="D20" s="62" t="s">
        <v>38</v>
      </c>
      <c r="E20" s="1021" t="s">
        <v>39</v>
      </c>
      <c r="F20" s="1021"/>
      <c r="G20" s="62" t="s">
        <v>38</v>
      </c>
      <c r="H20" s="1021" t="s">
        <v>39</v>
      </c>
      <c r="I20" s="1021"/>
      <c r="J20" s="62" t="s">
        <v>38</v>
      </c>
      <c r="K20" s="1021" t="s">
        <v>39</v>
      </c>
      <c r="L20" s="1021"/>
      <c r="M20" s="62" t="s">
        <v>38</v>
      </c>
      <c r="N20" s="1021" t="s">
        <v>39</v>
      </c>
      <c r="O20" s="1021"/>
      <c r="P20" s="62" t="s">
        <v>38</v>
      </c>
      <c r="Q20" s="1021" t="s">
        <v>39</v>
      </c>
      <c r="R20" s="1021"/>
      <c r="S20" s="63" t="s">
        <v>38</v>
      </c>
    </row>
    <row r="21" spans="1:33" ht="30" customHeight="1">
      <c r="A21" s="64" t="s">
        <v>17</v>
      </c>
      <c r="B21" s="934">
        <f>IF(AND($N$14=""),"",IF(ISNA(VLOOKUP($N$14,key!$B$2:$HD$909,8,FALSE)),"",VLOOKUP($N$14,key!$B$2:$HD$909,8,FALSE)))</f>
        <v>0</v>
      </c>
      <c r="C21" s="934"/>
      <c r="D21" s="326" t="str">
        <f>IF(AND($N$14=""),"",IF(ISNA(VLOOKUP($N$14,key!$B$2:$HD$909,9,FALSE)),"",VLOOKUP($N$14,key!$B$2:$HD$909,9,FALSE)))</f>
        <v/>
      </c>
      <c r="E21" s="934">
        <f>IF(AND($N$14=""),"",IF(ISNA(VLOOKUP($N$14,key!$B$2:$HD$909,12,FALSE)),"",VLOOKUP($N$14,key!$B$2:$HD$909,12,FALSE)))</f>
        <v>6</v>
      </c>
      <c r="F21" s="934"/>
      <c r="G21" s="326" t="str">
        <f>IF(AND($N$14=""),"",IF(ISNA(VLOOKUP($N$14,key!$B$2:$HD$909,13,FALSE)),"",VLOOKUP($N$14,key!$B$2:$HD$909,13,FALSE)))</f>
        <v>C</v>
      </c>
      <c r="H21" s="934">
        <f>IF(AND($N$14=""),"",IF(ISNA(VLOOKUP($N$14,key!$B$2:$HD$909,16,FALSE)),"",VLOOKUP($N$14,key!$B$2:$HD$909,16,FALSE)))</f>
        <v>14</v>
      </c>
      <c r="I21" s="934"/>
      <c r="J21" s="326" t="str">
        <f>IF(AND($N$14=""),"",IF(ISNA(VLOOKUP($N$14,key!$B$2:$HD$909,17,FALSE)),"",VLOOKUP($N$14,key!$B$2:$HD$909,17,FALSE)))</f>
        <v>D</v>
      </c>
      <c r="K21" s="934">
        <f>IF(AND($N$14=""),"",IF(ISNA(VLOOKUP($N$14,key!$B$2:$HD$909,20,FALSE)),"",VLOOKUP($N$14,key!$B$2:$HD$909,20,FALSE)))</f>
        <v>5</v>
      </c>
      <c r="L21" s="934"/>
      <c r="M21" s="326" t="str">
        <f>IF(AND($N$14=""),"",IF(ISNA(VLOOKUP($N$14,key!$B$2:$HD$909,21,FALSE)),"",VLOOKUP($N$14,key!$B$2:$HD$909,21,FALSE)))</f>
        <v>C</v>
      </c>
      <c r="N21" s="934">
        <f>IF(AND($N$14=""),"",IF(ISNA(VLOOKUP($N$14,key!$B$2:$HD$909,24,FALSE)),"",VLOOKUP($N$14,key!$B$2:$HD$909,24,FALSE)))</f>
        <v>53</v>
      </c>
      <c r="O21" s="934"/>
      <c r="P21" s="326" t="str">
        <f>IF(AND($N$14=""),"",IF(ISNA(VLOOKUP($N$14,key!$B$2:$HD$909,25,FALSE)),"",VLOOKUP($N$14,key!$B$2:$HD$909,25,FALSE)))</f>
        <v>C</v>
      </c>
      <c r="Q21" s="1062">
        <f>IF(AND(N21=""),"",SUM(B21,E21,H21,K21,N21))</f>
        <v>78</v>
      </c>
      <c r="R21" s="1062"/>
      <c r="S21" s="39" t="str">
        <f t="shared" ref="S21:S26" si="0">IF(N$14="","",IF(Q21="","",IF(Q21&gt;180,"A+",IF(Q21&gt;150,"A",IF(Q21&gt;120,"B",IF(Q21&gt;80,"C","D"))))))</f>
        <v>D</v>
      </c>
    </row>
    <row r="22" spans="1:33" ht="30" customHeight="1">
      <c r="A22" s="64" t="s">
        <v>83</v>
      </c>
      <c r="B22" s="934">
        <f>IF(AND($N$14=""),"",IF(ISNA(VLOOKUP($N$14,key!$B$2:$HD$909,33,FALSE)),"",VLOOKUP($N$14,key!$B$2:$HD$909,33,FALSE)))</f>
        <v>0</v>
      </c>
      <c r="C22" s="934"/>
      <c r="D22" s="326" t="str">
        <f>IF(AND($N$14=""),"",IF(ISNA(VLOOKUP($N$14,key!$B$2:$HD$909,34,FALSE)),"",VLOOKUP($N$14,key!$B$2:$HD$909,34,FALSE)))</f>
        <v/>
      </c>
      <c r="E22" s="934">
        <f>IF(AND($N$14=""),"",IF(ISNA(VLOOKUP($N$14,key!$B$2:$HD$909,37,FALSE)),"",VLOOKUP($N$14,key!$B$2:$HD$909,37,FALSE)))</f>
        <v>6</v>
      </c>
      <c r="F22" s="934"/>
      <c r="G22" s="326" t="str">
        <f>IF(AND($N$14=""),"",IF(ISNA(VLOOKUP($N$14,key!$B$2:$HD$909,38,FALSE)),"",VLOOKUP($N$14,key!$B$2:$HD$909,38,FALSE)))</f>
        <v>C</v>
      </c>
      <c r="H22" s="934">
        <f>IF(AND($N$14=""),"",IF(ISNA(VLOOKUP($N$14,key!$B$2:$HD$909,41,FALSE)),"",VLOOKUP($N$14,key!$B$2:$HD$909,41,FALSE)))</f>
        <v>14</v>
      </c>
      <c r="I22" s="934"/>
      <c r="J22" s="326" t="str">
        <f>IF(AND($N$14=""),"",IF(ISNA(VLOOKUP($N$14,key!$B$2:$HD$909,42,FALSE)),"",VLOOKUP($N$14,key!$B$2:$HD$909,42,FALSE)))</f>
        <v>D</v>
      </c>
      <c r="K22" s="934">
        <f>IF(AND($N$14=""),"",IF(ISNA(VLOOKUP($N$14,key!$B$2:$HD$909,45,FALSE)),"",VLOOKUP($N$14,key!$B$2:$HD$909,45,FALSE)))</f>
        <v>5</v>
      </c>
      <c r="L22" s="934"/>
      <c r="M22" s="326" t="str">
        <f>IF(AND($N$14=""),"",IF(ISNA(VLOOKUP($N$14,key!$B$2:$HD$909,46,FALSE)),"",VLOOKUP($N$14,key!$B$2:$HD$909,46,FALSE)))</f>
        <v>C</v>
      </c>
      <c r="N22" s="934">
        <f>IF(AND($N$14=""),"",IF(ISNA(VLOOKUP($N$14,key!$B$2:$HD$909,49,FALSE)),"",VLOOKUP($N$14,key!$B$2:$HD$909,49,FALSE)))</f>
        <v>53</v>
      </c>
      <c r="O22" s="934"/>
      <c r="P22" s="326" t="str">
        <f>IF(AND($N$14=""),"",IF(ISNA(VLOOKUP($N$14,key!$B$2:$HD$909,50,FALSE)),"",VLOOKUP($N$14,key!$B$2:$HD$909,50,FALSE)))</f>
        <v>C</v>
      </c>
      <c r="Q22" s="1062">
        <f t="shared" ref="Q22:Q27" si="1">IF(AND(N22=""),"",SUM(B22,E22,H22,K22,N22))</f>
        <v>78</v>
      </c>
      <c r="R22" s="1062"/>
      <c r="S22" s="39" t="str">
        <f t="shared" si="0"/>
        <v>D</v>
      </c>
      <c r="AB22" s="112"/>
      <c r="AC22" s="113"/>
      <c r="AD22" s="113"/>
      <c r="AE22" s="113"/>
      <c r="AF22" s="112"/>
      <c r="AG22" s="112"/>
    </row>
    <row r="23" spans="1:33" ht="30" customHeight="1">
      <c r="A23" s="64" t="s">
        <v>19</v>
      </c>
      <c r="B23" s="934">
        <f>IF(AND($N$14=""),"",IF(ISNA(VLOOKUP($N$14,key!$B$2:$HD$909,58,FALSE)),"",VLOOKUP($N$14,key!$B$2:$HD$909,58,FALSE)))</f>
        <v>0</v>
      </c>
      <c r="C23" s="934"/>
      <c r="D23" s="326" t="str">
        <f>IF(AND($N$14=""),"",IF(ISNA(VLOOKUP($N$14,key!$B$2:$HD$909,59,FALSE)),"",VLOOKUP($N$14,key!$B$2:$HD$909,59,FALSE)))</f>
        <v/>
      </c>
      <c r="E23" s="934">
        <f>IF(AND($N$14=""),"",IF(ISNA(VLOOKUP($N$14,key!$B$2:$HD$909,62,FALSE)),"",VLOOKUP($N$14,key!$B$2:$HD$909,62,FALSE)))</f>
        <v>6</v>
      </c>
      <c r="F23" s="934"/>
      <c r="G23" s="326" t="str">
        <f>IF(AND($N$14=""),"",IF(ISNA(VLOOKUP($N$14,key!$B$2:$HD$909,63,FALSE)),"",VLOOKUP($N$14,key!$B$2:$HD$909,63,FALSE)))</f>
        <v>C</v>
      </c>
      <c r="H23" s="934">
        <f>IF(AND($N$14=""),"",IF(ISNA(VLOOKUP($N$14,key!$B$2:$HD$909,66,FALSE)),"",VLOOKUP($N$14,key!$B$2:$HD$909,66,FALSE)))</f>
        <v>14</v>
      </c>
      <c r="I23" s="934"/>
      <c r="J23" s="326" t="str">
        <f>IF(AND($N$14=""),"",IF(ISNA(VLOOKUP($N$14,key!$B$2:$HD$909,67,FALSE)),"",VLOOKUP($N$14,key!$B$2:$HD$909,67,FALSE)))</f>
        <v>D</v>
      </c>
      <c r="K23" s="934">
        <f>IF(AND($N$14=""),"",IF(ISNA(VLOOKUP($N$14,key!$B$2:$HD$909,70,FALSE)),"",VLOOKUP($N$14,key!$B$2:$HD$909,70,FALSE)))</f>
        <v>5</v>
      </c>
      <c r="L23" s="934"/>
      <c r="M23" s="326" t="str">
        <f>IF(AND($N$14=""),"",IF(ISNA(VLOOKUP($N$14,key!$B$2:$HD$909,71,FALSE)),"",VLOOKUP($N$14,key!$B$2:$HD$909,71,FALSE)))</f>
        <v>C</v>
      </c>
      <c r="N23" s="934">
        <f>IF(AND($N$14=""),"",IF(ISNA(VLOOKUP($N$14,key!$B$2:$HD$909,74,FALSE)),"",VLOOKUP($N$14,key!$B$2:$HD$909,74,FALSE)))</f>
        <v>53</v>
      </c>
      <c r="O23" s="934"/>
      <c r="P23" s="326" t="str">
        <f>IF(AND($N$14=""),"",IF(ISNA(VLOOKUP($N$14,key!$B$2:$HD$909,75,FALSE)),"",VLOOKUP($N$14,key!$B$2:$HD$909,75,FALSE)))</f>
        <v>C</v>
      </c>
      <c r="Q23" s="1062">
        <f t="shared" si="1"/>
        <v>78</v>
      </c>
      <c r="R23" s="1062"/>
      <c r="S23" s="39" t="str">
        <f t="shared" si="0"/>
        <v>D</v>
      </c>
      <c r="AB23" s="112"/>
      <c r="AC23" s="113"/>
      <c r="AD23" s="325" t="str">
        <f>IF(AC26=1950,"mUuhl lkS iPpkl",IF(AC26=1951,"mUuhl lkS bdkou", IF(AC26=1952,"mUuhl lkS ckou",IF(AC26=1953,"mUuhl lkS rjsiu",IF(AC26=1954,"mUuhl lkS pkSiu",IF(AC26=1955,"mUuhl lkS ipiu",IF(AC26=1956,"mUuhl lkS NIiu",IF(AC26=1957,"mUuhl lkS lrkou",IF(AC26=1958,"mUuhl lkS aBkou",IF(AC26=1959,"mUuhl lkS mulkB",IF(AC26=1960,"mUuhl lkS lkB",IF(AC26=1961,"mUuhl lkS bdlB",IF(AC26=1962,"mUuhl lkS cklB",IF(AC26=1963,"mUuhl lkS rsjhlB",IF(AC26=1964,"mUuhl lkS pkSlB",IF(AC26=1965,"mUuhl lkS islB",IF(AC26=1966,"mUuhl lkS lklB",IF(AC26=1967,"mUuhl lkS flM+kB",IF(AC26=1968,"mUuhl lkS vM+lB",IF(AC26=1969,"mUuhl lkS muflrj",IF(AC26=1970,"mUuhl lkS flrj",IF(AC26=1971,"mUuhl lkS bdgrj",IF(AC26=1972,"mUuhl lkS cgrj",IF(AC26=1973,"mUuhl lkS fr;ksrj",IF(AC26=1974,"mUuhl lkS pkSgrj",IF(AC26=1975,"mUuhl lkS fipgrj",IF(AC26=1976,"mUuhl lkS fNgrj",IF(AC26=1977,"mUuhl lkS flrrj",IF(AC26=1978,"mUuhl lkS vBgrj",IF(AC26=1979,"mUuhl lkS mU;klh",IF(AC26=1980,"mUuhl lkS vLlh",IF(AC26=1981,"mUuhl lkS bD;klh",IF(AC26=1982,"mUuhl lkS c;klh",IF(AC26=1983,"mUuhl lkS rs;klh",IF(AC26=1984,"mUuhl lkS pkSjklh",IF(AC26=1985,"mUuhl lkS fifp;klh",IF(AC26=1986,"mUuhl lkS fN;klh",IF(AC26=1987,"mUuhl lkS flfr;klh",IF(AC26=1988,"mUuhl lkS vBklh",IF(AC26=1989,"mUuhl lkS fuo;klh",IF(AC26=1990,"mUuhl lkS uCcs",IF(AC26=1991,"mUuhl lkS bdjk.kq",IF(AC26=1992,"mUuhl lkS cksjk.kq",IF(AC26=1993,"mUuhl lkS rsjk.kq",IF(AC26=1994,"mUuhl lkS pkSjk.kq",IF(AC26=1995,"mUuhl lkS iapk.kq",IF(AC26=1996,"mUuhl lkS fN;k.kosa",IF(AC26=1997,"mUuhl lkS lUrk.kq",IF(AC26=1998,"mUuhl lkS vUBk.kosa",IF(AC26=1999,"mUuhl lkS fuU;kuosa",IF(AC26=2000,"nks gtkj",IF(AC26=2001,"nks gtkj ,d",IF(AC26=2002,"nks gtkj nks",IF(AC26=2003,"nks gtkj rhu",IF(AC26=2004,"nks gtkj pkj",IF(AC26=2005,"nks gtkj ikWp",IF(AC26=2006,"nks gtkj N%",IF(AC26=2007,"nks gtkj lkr",IF(AC26=2008,"nks gtkj vkB",IF(AC26=2009,"nks gtkj ukS",IF(AC26=2010,"nks gtkj nl",IF(AC26=2011,"nks gtkj bX;kjg",IF(AC26=2012,"nks gtkj ckjg",IF(AC26=2013,"nks gtkj rsjg",IF(AC26=2014,"nks gtkj pkSng")))))))))))))))))))))))))))))))))))))))))))))))))))))))))))))))))</f>
        <v>nks gtkj ikWp</v>
      </c>
      <c r="AE23" s="113"/>
      <c r="AF23" s="112"/>
      <c r="AG23" s="112"/>
    </row>
    <row r="24" spans="1:33" ht="30" customHeight="1">
      <c r="A24" s="64" t="s">
        <v>84</v>
      </c>
      <c r="B24" s="934">
        <f>IF(AND($N$14=""),"",IF(ISNA(VLOOKUP($N$14,key!$B$2:$HD$909,83,FALSE)),"",VLOOKUP($N$14,key!$B$2:$HD$909,83,FALSE)))</f>
        <v>0</v>
      </c>
      <c r="C24" s="934"/>
      <c r="D24" s="326" t="str">
        <f>IF(AND($N$14=""),"",IF(ISNA(VLOOKUP($N$14,key!$B$2:$HD$909,84,FALSE)),"",VLOOKUP($N$14,key!$B$2:$HD$909,84,FALSE)))</f>
        <v/>
      </c>
      <c r="E24" s="934">
        <f>IF(AND($N$14=""),"",IF(ISNA(VLOOKUP($N$14,key!$B$2:$HD$909,87,FALSE)),"",VLOOKUP($N$14,key!$B$2:$HD$909,87,FALSE)))</f>
        <v>6</v>
      </c>
      <c r="F24" s="934"/>
      <c r="G24" s="326" t="str">
        <f>IF(AND($N$14=""),"",IF(ISNA(VLOOKUP($N$14,key!$B$2:$HD$909,88,FALSE)),"",VLOOKUP($N$14,key!$B$2:$HD$909,88,FALSE)))</f>
        <v>C</v>
      </c>
      <c r="H24" s="934">
        <f>IF(AND($N$14=""),"",IF(ISNA(VLOOKUP($N$14,key!$B$2:$HD$909,91,FALSE)),"",VLOOKUP($N$14,key!$B$2:$HD$909,91,FALSE)))</f>
        <v>14</v>
      </c>
      <c r="I24" s="934"/>
      <c r="J24" s="326" t="str">
        <f>IF(AND($N$14=""),"",IF(ISNA(VLOOKUP($N$14,key!$B$2:$HD$909,92,FALSE)),"",VLOOKUP($N$14,key!$B$2:$HD$909,92,FALSE)))</f>
        <v>D</v>
      </c>
      <c r="K24" s="934">
        <f>IF(AND($N$14=""),"",IF(ISNA(VLOOKUP($N$14,key!$B$2:$HD$909,95,FALSE)),"",VLOOKUP($N$14,key!$B$2:$HD$909,95,FALSE)))</f>
        <v>5</v>
      </c>
      <c r="L24" s="934"/>
      <c r="M24" s="326" t="str">
        <f>IF(AND($N$14=""),"",IF(ISNA(VLOOKUP($N$14,key!$B$2:$HD$909,96,FALSE)),"",VLOOKUP($N$14,key!$B$2:$HD$909,96,FALSE)))</f>
        <v>C</v>
      </c>
      <c r="N24" s="934">
        <f>IF(AND($N$14=""),"",IF(ISNA(VLOOKUP($N$14,key!$B$2:$HD$909,99,FALSE)),"",VLOOKUP($N$14,key!$B$2:$HD$909,99,FALSE)))</f>
        <v>53</v>
      </c>
      <c r="O24" s="934"/>
      <c r="P24" s="326" t="str">
        <f>IF(AND($N$14=""),"",IF(ISNA(VLOOKUP($N$14,key!$B$2:$HD$909,100,FALSE)),"",VLOOKUP($N$14,key!$B$2:$HD$909,100,FALSE)))</f>
        <v>C</v>
      </c>
      <c r="Q24" s="1062">
        <f t="shared" si="1"/>
        <v>78</v>
      </c>
      <c r="R24" s="1062"/>
      <c r="S24" s="39" t="str">
        <f t="shared" si="0"/>
        <v>D</v>
      </c>
      <c r="AB24" s="112"/>
      <c r="AC24" s="113"/>
      <c r="AD24" s="113"/>
      <c r="AE24" s="113"/>
      <c r="AF24" s="112"/>
      <c r="AG24" s="112"/>
    </row>
    <row r="25" spans="1:33" ht="30" customHeight="1">
      <c r="A25" s="64" t="s">
        <v>49</v>
      </c>
      <c r="B25" s="934">
        <f>IF(AND($N$14=""),"",IF(ISNA(VLOOKUP($N$14,key!$B$2:$HD$909,108,FALSE)),"",VLOOKUP($N$14,key!$B$2:$HD$909,108,FALSE)))</f>
        <v>0</v>
      </c>
      <c r="C25" s="934"/>
      <c r="D25" s="326" t="str">
        <f>IF(AND($N$14=""),"",IF(ISNA(VLOOKUP($N$14,key!$B$2:$HD$909,109,FALSE)),"",VLOOKUP($N$14,key!$B$2:$HD$909,109,FALSE)))</f>
        <v/>
      </c>
      <c r="E25" s="934">
        <f>IF(AND($N$14=""),"",IF(ISNA(VLOOKUP($N$14,key!$B$2:$HD$909,112,FALSE)),"",VLOOKUP($N$14,key!$B$2:$HD$909,112,FALSE)))</f>
        <v>6</v>
      </c>
      <c r="F25" s="934"/>
      <c r="G25" s="326" t="str">
        <f>IF(AND($N$14=""),"",IF(ISNA(VLOOKUP($N$14,key!$B$2:$HD$909,113,FALSE)),"",VLOOKUP($N$14,key!$B$2:$HD$909,113,FALSE)))</f>
        <v>C</v>
      </c>
      <c r="H25" s="934">
        <f>IF(AND($N$14=""),"",IF(ISNA(VLOOKUP($N$14,key!$B$2:$HD$909,116,FALSE)),"",VLOOKUP($N$14,key!$B$2:$HD$909,116,FALSE)))</f>
        <v>14</v>
      </c>
      <c r="I25" s="934"/>
      <c r="J25" s="326" t="str">
        <f>IF(AND($N$14=""),"",IF(ISNA(VLOOKUP($N$14,key!$B$2:$HD$909,117,FALSE)),"",VLOOKUP($N$14,key!$B$2:$HD$909,117,FALSE)))</f>
        <v>D</v>
      </c>
      <c r="K25" s="934">
        <f>IF(AND($N$14=""),"",IF(ISNA(VLOOKUP($N$14,key!$B$2:$HD$909,120,FALSE)),"",VLOOKUP($N$14,key!$B$2:$HD$909,120,FALSE)))</f>
        <v>5</v>
      </c>
      <c r="L25" s="934"/>
      <c r="M25" s="326" t="str">
        <f>IF(AND($N$14=""),"",IF(ISNA(VLOOKUP($N$14,key!$B$2:$HD$909,121,FALSE)),"",VLOOKUP($N$14,key!$B$2:$HD$909,121,FALSE)))</f>
        <v>C</v>
      </c>
      <c r="N25" s="934">
        <f>IF(AND($N$14=""),"",IF(ISNA(VLOOKUP($N$14,key!$B$2:$HD$909,124,FALSE)),"",VLOOKUP($N$14,key!$B$2:$HD$909,124,FALSE)))</f>
        <v>53</v>
      </c>
      <c r="O25" s="934"/>
      <c r="P25" s="326" t="str">
        <f>IF(AND($N$14=""),"",IF(ISNA(VLOOKUP($N$14,key!$B$2:$HD$909,125,FALSE)),"",VLOOKUP($N$14,key!$B$2:$HD$909,125,FALSE)))</f>
        <v>C</v>
      </c>
      <c r="Q25" s="1062">
        <f t="shared" si="1"/>
        <v>78</v>
      </c>
      <c r="R25" s="1062"/>
      <c r="S25" s="39" t="str">
        <f t="shared" si="0"/>
        <v>D</v>
      </c>
      <c r="AB25" s="112"/>
      <c r="AC25" s="114">
        <f>D16</f>
        <v>38448</v>
      </c>
      <c r="AD25" s="113"/>
      <c r="AE25" s="113"/>
      <c r="AF25" s="112"/>
      <c r="AG25" s="112"/>
    </row>
    <row r="26" spans="1:33" ht="30" customHeight="1">
      <c r="A26" s="110" t="s">
        <v>50</v>
      </c>
      <c r="B26" s="934">
        <f>IF(AND($N$14=""),"",IF(ISNA(VLOOKUP($N$14,key!$B$2:$HD$909,133,FALSE)),"",VLOOKUP($N$14,key!$B$2:$HD$909,133,FALSE)))</f>
        <v>0</v>
      </c>
      <c r="C26" s="934"/>
      <c r="D26" s="326" t="str">
        <f>IF(AND($N$14=""),"",IF(ISNA(VLOOKUP($N$14,key!$B$2:$HD$909,134,FALSE)),"",VLOOKUP($N$14,key!$B$2:$HD$909,134,FALSE)))</f>
        <v/>
      </c>
      <c r="E26" s="934">
        <f>IF(AND($N$14=""),"",IF(ISNA(VLOOKUP($N$14,key!$B$2:$HD$909,137,FALSE)),"",VLOOKUP($N$14,key!$B$2:$HD$909,137,FALSE)))</f>
        <v>6</v>
      </c>
      <c r="F26" s="934"/>
      <c r="G26" s="326" t="str">
        <f>IF(AND($N$14=""),"",IF(ISNA(VLOOKUP($N$14,key!$B$2:$HD$909,138,FALSE)),"",VLOOKUP($N$14,key!$B$2:$HD$909,138,FALSE)))</f>
        <v>C</v>
      </c>
      <c r="H26" s="934">
        <f>IF(AND($N$14=""),"",IF(ISNA(VLOOKUP($N$14,key!$B$2:$HD$909,141,FALSE)),"",VLOOKUP($N$14,key!$B$2:$HD$909,141,FALSE)))</f>
        <v>14</v>
      </c>
      <c r="I26" s="934"/>
      <c r="J26" s="326" t="str">
        <f>IF(AND($N$14=""),"",IF(ISNA(VLOOKUP($N$14,key!$B$2:$HD$909,142,FALSE)),"",VLOOKUP($N$14,key!$B$2:$HD$909,142,FALSE)))</f>
        <v>D</v>
      </c>
      <c r="K26" s="934">
        <f>IF(AND($N$14=""),"",IF(ISNA(VLOOKUP($N$14,key!$B$2:$HD$909,145,FALSE)),"",VLOOKUP($N$14,key!$B$2:$HD$909,145,FALSE)))</f>
        <v>5</v>
      </c>
      <c r="L26" s="934"/>
      <c r="M26" s="326" t="str">
        <f>IF(AND($N$14=""),"",IF(ISNA(VLOOKUP($N$14,key!$B$2:$HD$909,146,FALSE)),"",VLOOKUP($N$14,key!$B$2:$HD$909,146,FALSE)))</f>
        <v>C</v>
      </c>
      <c r="N26" s="934">
        <f>IF(AND($N$14=""),"",IF(ISNA(VLOOKUP($N$14,key!$B$2:$HD$909,149,FALSE)),"",VLOOKUP($N$14,key!$B$2:$HD$909,149,FALSE)))</f>
        <v>53</v>
      </c>
      <c r="O26" s="934"/>
      <c r="P26" s="326" t="str">
        <f>IF(AND($N$14=""),"",IF(ISNA(VLOOKUP($N$14,key!$B$2:$HD$909,150,FALSE)),"",VLOOKUP($N$14,key!$B$2:$HD$909,150,FALSE)))</f>
        <v>C</v>
      </c>
      <c r="Q26" s="1062">
        <f t="shared" si="1"/>
        <v>78</v>
      </c>
      <c r="R26" s="1062"/>
      <c r="S26" s="39" t="str">
        <f t="shared" si="0"/>
        <v>D</v>
      </c>
      <c r="AB26" s="112"/>
      <c r="AC26" s="113">
        <f>YEAR(AC25)</f>
        <v>2005</v>
      </c>
      <c r="AD26" s="113">
        <f>MONTH(AC25)</f>
        <v>4</v>
      </c>
      <c r="AE26" s="113">
        <f>DAY(AC25)</f>
        <v>6</v>
      </c>
      <c r="AF26" s="112"/>
      <c r="AG26" s="112"/>
    </row>
    <row r="27" spans="1:33" ht="35.1" customHeight="1">
      <c r="A27" s="64" t="s">
        <v>101</v>
      </c>
      <c r="B27" s="1097">
        <f>IF(AND($B$21="",$B$22="",$B$23="",$B$24="",$B$25="",$B$26=""),"",SUM(B21:C26))</f>
        <v>0</v>
      </c>
      <c r="C27" s="1097"/>
      <c r="D27" s="111" t="str">
        <f>IF(B27="","",IF(B27=0,"",IF(B27&gt;54,"A+",IF(B27&gt;45,"A",IF(B27&gt;36,"B",IF(B27&gt;24,"C","D"))))))</f>
        <v/>
      </c>
      <c r="E27" s="1103">
        <f>IF(AND($E$21="",$E$22="",$E$23="",$E$24="",$E$25="",$E$26=""),"",SUM(E21:F26))</f>
        <v>36</v>
      </c>
      <c r="F27" s="1097"/>
      <c r="G27" s="111" t="str">
        <f>IF(E27="","",IF(E27=0,"",IF(E27&gt;54,"A+",IF(E27&gt;45,"A",IF(E27&gt;36,"B",IF(E27&gt;24,"C","D"))))))</f>
        <v>C</v>
      </c>
      <c r="H27" s="1097">
        <f>IF(AND($H$21="",$H$22="",$H$23="",$H$24="",$H$25="",$H$26=""),"",SUM(H21:I26))</f>
        <v>84</v>
      </c>
      <c r="I27" s="1097"/>
      <c r="J27" s="111" t="str">
        <f>IF(H27="","",IF(H27=0,"",IF(H27&gt;378,"A+",IF(H27&gt;315,"A",IF(H27&gt;252,"B",IF(H27&gt;168,"C","D"))))))</f>
        <v>D</v>
      </c>
      <c r="K27" s="1097">
        <f>IF(AND($K$21="",$K$22="",$K$23="",$K$24="",$K$25="",$K$26=""),"",SUM(K21:L26))</f>
        <v>30</v>
      </c>
      <c r="L27" s="1097"/>
      <c r="M27" s="111" t="str">
        <f>IF(K27="","",IF(K27=0,"",IF(K27&gt;54,"A+",IF(K27&gt;45,"A",IF(K27&gt;36,"B",IF(K27&gt;24,"C","D"))))))</f>
        <v>C</v>
      </c>
      <c r="N27" s="1097">
        <f>IF(AND($N$21="",$N$22="",$N$23="",$N$24="",$N$25="",$N$26=""),"",SUM(N21:O26))</f>
        <v>318</v>
      </c>
      <c r="O27" s="1097"/>
      <c r="P27" s="111" t="str">
        <f>IF(N27="","",IF(N27=0,"",IF(N27&gt;540,"A+",IF(N27&gt;450,"A",IF(N27&gt;360,"B",IF(N27&gt;240,"C","D"))))))</f>
        <v>C</v>
      </c>
      <c r="Q27" s="1062">
        <f t="shared" si="1"/>
        <v>468</v>
      </c>
      <c r="R27" s="1062"/>
      <c r="S27" s="39" t="str">
        <f>IF(N$14="","",IF(Q27=0,"",IF(Q27="","",IF(Q27&gt;1080,"A+",IF(Q27&gt;900,"A",IF(Q27&gt;720,"B",IF(Q27&gt;480,"C","D")))))))</f>
        <v>D</v>
      </c>
      <c r="X27" s="115" t="str">
        <f>IF(X31="","",IF(X31&gt;=36,"mRrh.kZ",IF(X31&gt;=25,"d{kk dzeksUur",IF(X31&lt;25,"",))))</f>
        <v/>
      </c>
      <c r="AB27" s="112"/>
      <c r="AC27" s="325" t="str">
        <f>IF(AC26=1957,"mUuhl lkS lrkou",IF(AC26=1958,"mUuhl lkS aBkou",IF(AC26=1959,"mUuhl lkS mulkB",IF(AC26=1960,"mUuhl lkS lkB",IF(AC26=1961,"mUuhl lkS bdlB",IF(AC26=1962,"mUuhl lkS cklB",IF(AC26=1963,"mUuhl lkS rsjhlB",IF(AC26=1964,"mUuhl lkS pkSlB",IF(AC26=1965,"mUuhl lkS islB",IF(AC26=1966,"mUuhl lkS lklB",IF(AC26=1967,"mUuhl lkS flM+lB",IF(AC26=1968,"mUuhl lkS vM+lB",IF(AC26=1969,"mUuhl lkS muflrj",IF(AC26=1970,"mUuhl lkS flrj",IF(AC26=1971,"mUuhl lkS bdgrj",IF(AC26=1972,"mUuhl lkS cgrj",IF(AC26=1973,"mUuhl lkS fr;ksrj",IF(AC26=1974,"mUuhl lkS pkSgrj",IF(AC26=1975,"mUuhl lkS fipgrj",IF(AC26=1976,"mUuhl lkS fNgrj",IF(AC26=1977,"mUuhl lkS flrrj",IF(AC26=1978,"mUuhl lkS vBgrj",IF(AC26=1979,"mUuhl lkS mU;klh",IF(AC26=1980,"mUuhl lkS vLlh",IF(AC26=1981,"mUuhl lkS bD;klh",IF(AC26=1982,"mUuhl lkS c;klh",IF(AC26=1983,"mUuhl lkS rs;klh",IF(AC26=1984,"mUuhl lkS pkSjklh",IF(AC26=1985,"mUuhl lkS fifp;klh",IF(AC26=1986,"mUuhl lkS fN;klh",IF(AC26=1987,"mUuhl lkS flfr;klh",IF(AC26=1988,"mUuhl lkS vBklh",IF(AC26=1989,"mUuhl lkS fuo;klh",IF(AC26=1990,"mUuhl lkS uCcs",IF(AC26=1991,"mUuhl lkS bdjk.kq",IF(AC26=1992,"mUuhl lkS cksjk.kq",IF(AC26=1993,"mUuhl lkS rsjk.kq",IF(AC26=1994,"mUuhl lkS pkSjk.kq",IF(AC26=1995,"mUuhl lkS iapk.kq",IF(AC26=1996,"mUuhl lkS fN;k.kosa",IF(AC26=1997,"mUuhl lkS lUrk.kq",IF(AC26=1998,"mUuhl lkS vUBk.kosa",IF(AC26=1999,"mUuhl lkS fuU;kuosa",IF(AC26=2000,"nks gtkj",IF(AC26=2001,"nks gtkj ,d",IF(AC26=2002,"nks gtkj nks",IF(AC26=2003,"nks gtkj rhu",IF(AC26=2004,"nks gtkj pkj",IF(AC26=2005,"nks gtkj ikWp",IF(AC26=2006,"nks gtkj N%",IF(AC26=2007,"nks gtkj lkr",IF(AC26=2008,"nks gtkj vkB",IF(AC26=2009,"nks gtkj ukS",IF(AC26=2010,"nks gtkj nl",IF(AC26=2011,"nks gtkj bX;kjg",IF(AC26=2012,"nks gtkj ckjg",IF(AC26=2013,"nks gtkj rsjg",IF(AC26=2014,"nks gtkj pkSng",IF(AC26=2015,"nks gtkj iUnzg",IF(AC26=2016,"nks gtkj lksyg",IF(AC26=2017,"nks gtkj lrjg",IF(AC26=2018,"nks gtkj vBkjg",IF(AC26=2019,"nks gtkj mUuhl",IF(AC26=2020,"nks gtkj chl",IF(AC26=2021,"nks gtkj bDdhl")))))))))))))))))))))))))))))))))))))))))))))))))))))))))))))))))</f>
        <v>nks gtkj ikWp</v>
      </c>
      <c r="AD27" s="325" t="str">
        <f>IF(AD26=1,"tuojh]",IF(AD26=2,"Qjojh]", IF(AD26=3,"ekpZ]",IF(AD26=4,"vizsy]",IF(AD26=5,"ebZ]",IF(AD26=6,"twu]",IF(AD26=7,"tqykbZ]",IF(AD26=8,"vxLr]",IF(AD26=9,"flrEcj]",IF(AD26=10,"vDVqcj]",IF(AD26=11,"uoEcj]",IF(AD26=12,"fnlEcj]"))))))))))))</f>
        <v>vizsy]</v>
      </c>
      <c r="AE27" s="325" t="str">
        <f>IF(AE26=1,",d",IF(AE26=2,"nks", IF(AE26=3,"rhu",IF(AE26=4,"pkj",IF(AE26=5,"ikWp",IF(AE26=6,"N%",IF(AE26=7,"lkr",IF(AE26=8,"vkB",IF(AE26=9,"ukS",IF(AE26=10,"nl",IF(AE26=11,"bX;kjg",IF(AE26=12,"ckjg",IF(AE26=13,"rsjg",IF(AE26=14,"pkSng",IF(AE26=15,"iUnzg",IF(AE26=16,"lksyg",IF(AE26=17,"lrjg",IF(AE26=18,"vBkjg",IF(AE26=19,"mUuhl",IF(AE26=20,"chl",IF(AE26=21,"bDdhl",IF(AE26=22,"ckbZl",IF(AE26=23,"rsbZl",IF(AE26=24,"pkSchl",IF(AE26=25,"iPphl",IF(AE26=26,"NCchl",IF(AE26=27,"lrkbZl",IF(AE26=28,"vBkbZl",IF(AE26=29,"mUurhl",IF(AE26=30,"rhl",IF(AE26=31,"bdrhl")))))))))))))))))))))))))))))))</f>
        <v>N%</v>
      </c>
      <c r="AF27" s="112"/>
      <c r="AG27" s="112"/>
    </row>
    <row r="28" spans="1:33" ht="26.25" customHeight="1">
      <c r="A28" s="1050" t="s">
        <v>284</v>
      </c>
      <c r="B28" s="1051"/>
      <c r="C28" s="1051"/>
      <c r="D28" s="1052" t="str">
        <f>IF(AND($N$14=""),"",IF(ISNA(VLOOKUP($N$14,key!$B$2:$HD$909,161,FALSE)),"",VLOOKUP($N$14,key!$B$2:$HD$909,161,FALSE)))</f>
        <v>A</v>
      </c>
      <c r="E28" s="1053"/>
      <c r="F28" s="1104" t="s">
        <v>289</v>
      </c>
      <c r="G28" s="1051"/>
      <c r="H28" s="1051"/>
      <c r="I28" s="1051"/>
      <c r="J28" s="1051"/>
      <c r="K28" s="1052" t="str">
        <f>IF(AND($N$14=""),"",IF(ISNA(VLOOKUP($N$14,key!$B$2:$HD$909,168,FALSE)),"",VLOOKUP($N$14,key!$B$2:$HD$909,168,FALSE)))</f>
        <v>A</v>
      </c>
      <c r="L28" s="1053"/>
      <c r="M28" s="1054" t="s">
        <v>293</v>
      </c>
      <c r="N28" s="1055"/>
      <c r="O28" s="1055"/>
      <c r="P28" s="1055"/>
      <c r="Q28" s="1055"/>
      <c r="R28" s="1052" t="str">
        <f>IF(AND($N$14=""),"",IF(ISNA(VLOOKUP($N$14,key!$B$2:$HD$909,175,FALSE)),"",VLOOKUP($N$14,key!$B$2:$HD$909,175,FALSE)))</f>
        <v>A</v>
      </c>
      <c r="S28" s="1056"/>
      <c r="X28" s="115"/>
      <c r="AB28" s="112"/>
      <c r="AC28" s="325"/>
      <c r="AD28" s="325"/>
      <c r="AE28" s="325"/>
      <c r="AF28" s="112"/>
      <c r="AG28" s="112"/>
    </row>
    <row r="29" spans="1:33">
      <c r="A29" s="61"/>
      <c r="B29" s="58"/>
      <c r="C29" s="58"/>
      <c r="D29" s="58"/>
      <c r="E29" s="58"/>
      <c r="F29" s="58"/>
      <c r="G29" s="58"/>
      <c r="H29" s="58"/>
      <c r="I29" s="58"/>
      <c r="J29" s="58"/>
      <c r="K29" s="58"/>
      <c r="L29" s="58"/>
      <c r="M29" s="58"/>
      <c r="N29" s="58"/>
      <c r="O29" s="58"/>
      <c r="P29" s="58"/>
      <c r="Q29" s="58"/>
      <c r="R29" s="58"/>
      <c r="S29" s="40"/>
      <c r="AB29" s="112"/>
      <c r="AC29" s="113"/>
      <c r="AD29" s="113"/>
      <c r="AE29" s="113"/>
      <c r="AF29" s="112"/>
      <c r="AG29" s="112"/>
    </row>
    <row r="30" spans="1:33" ht="18.75">
      <c r="A30" s="1096" t="s">
        <v>305</v>
      </c>
      <c r="B30" s="1091"/>
      <c r="C30" s="1091"/>
      <c r="D30" s="1105" t="str">
        <f>IF(AND($N$14=""),"",IF(ISNA(VLOOKUP($N$14,key!$B$2:$HD$909,191,FALSE)),"",VLOOKUP($N$14,key!$B$2:$HD$909,191,FALSE)))</f>
        <v>mRrh.kZ</v>
      </c>
      <c r="E30" s="1105"/>
      <c r="F30" s="1105"/>
      <c r="G30" s="1105"/>
      <c r="H30" s="1105"/>
      <c r="I30" s="1105"/>
      <c r="J30" s="1091" t="s">
        <v>308</v>
      </c>
      <c r="K30" s="1091"/>
      <c r="L30" s="1091"/>
      <c r="M30" s="1091"/>
      <c r="N30" s="1091"/>
      <c r="O30" s="1093">
        <f>IF(AND($Q$27=""),"",Q27*100/1200)</f>
        <v>39</v>
      </c>
      <c r="P30" s="1093"/>
      <c r="Q30" s="1093"/>
      <c r="R30" s="37" t="s">
        <v>80</v>
      </c>
      <c r="S30" s="40"/>
      <c r="AB30" s="112"/>
      <c r="AC30" s="113"/>
      <c r="AD30" s="1102" t="str">
        <f>CONCATENATE(AE27," ",AD27," ",AC27)</f>
        <v>N% vizsy] nks gtkj ikWp</v>
      </c>
      <c r="AE30" s="1102"/>
      <c r="AF30" s="1102"/>
      <c r="AG30" s="112"/>
    </row>
    <row r="31" spans="1:33" ht="21">
      <c r="A31" s="1096" t="s">
        <v>306</v>
      </c>
      <c r="B31" s="1091"/>
      <c r="C31" s="1091"/>
      <c r="D31" s="1105" t="str">
        <f>IF(AND($N$14=""),"",IF(ISNA(VLOOKUP($N$14,key!$B$2:$HD$909,190,FALSE)),"",VLOOKUP($N$14,key!$B$2:$HD$909,190,FALSE)))</f>
        <v>r`rh;</v>
      </c>
      <c r="E31" s="1105"/>
      <c r="F31" s="1105"/>
      <c r="G31" s="1105"/>
      <c r="H31" s="1105"/>
      <c r="I31" s="1105"/>
      <c r="J31" s="1091" t="s">
        <v>309</v>
      </c>
      <c r="K31" s="1091"/>
      <c r="L31" s="1091"/>
      <c r="M31" s="1091"/>
      <c r="N31" s="1091"/>
      <c r="O31" s="1092" t="str">
        <f>IF(O30="","",IF(O30&gt;=60,"1st Div.",IF(O30&gt;=48,"2nd Div.",IF(O30&gt;=36,"3rd Div.",IF(O30&gt;=25,"Pass",IF(O30&lt;25,"",))))))</f>
        <v>3rd Div.</v>
      </c>
      <c r="P31" s="1092"/>
      <c r="Q31" s="1092"/>
      <c r="R31" s="1072" t="str">
        <f>IF(O30="","",IF(O30&gt;85,"A",IF(O30&gt;70,"B",IF(O30&gt;50,"C",IF(O30&gt;30,"D","E")))))</f>
        <v>D</v>
      </c>
      <c r="S31" s="1073"/>
      <c r="AB31" s="112"/>
      <c r="AC31" s="113"/>
      <c r="AD31" s="113"/>
      <c r="AE31" s="113"/>
      <c r="AF31" s="112"/>
      <c r="AG31" s="112"/>
    </row>
    <row r="32" spans="1:33" ht="18.75">
      <c r="A32" s="1088" t="s">
        <v>307</v>
      </c>
      <c r="B32" s="1089"/>
      <c r="C32" s="1089"/>
      <c r="D32" s="1078">
        <f>IF(AND(N14=""),"",IF(AND(E11=""),"",Menu!G15))</f>
        <v>8200303101</v>
      </c>
      <c r="E32" s="1078"/>
      <c r="F32" s="1078"/>
      <c r="G32" s="1078"/>
      <c r="H32" s="1078"/>
      <c r="I32" s="1078"/>
      <c r="J32" s="1090" t="s">
        <v>310</v>
      </c>
      <c r="K32" s="1090"/>
      <c r="L32" s="1090"/>
      <c r="M32" s="1090"/>
      <c r="N32" s="1090"/>
      <c r="O32" s="1094">
        <f>IF(AND(N14=""),"",IF(AND(E11=""),"",Menu!G21))</f>
        <v>43220</v>
      </c>
      <c r="P32" s="1094"/>
      <c r="Q32" s="1094"/>
      <c r="R32" s="1094"/>
      <c r="S32" s="1095"/>
      <c r="W32" s="50" t="str">
        <f>IF(W30="","",IF(W30&gt;=60,"1st Div.",IF(W30&gt;=48,"2nd Div.",IF(W30&gt;=36,"3rd Div.",IF(W30&gt;=25,"Pass",IF(W30&lt;25,"",))))))</f>
        <v/>
      </c>
      <c r="AB32" s="112"/>
      <c r="AC32" s="113"/>
      <c r="AD32" s="116" t="str">
        <f>CONCATENATE(AE27," ",AD27,AC27)</f>
        <v>N% vizsy]nks gtkj ikWp</v>
      </c>
      <c r="AE32" s="113"/>
      <c r="AF32" s="112"/>
      <c r="AG32" s="112"/>
    </row>
    <row r="33" spans="1:33" ht="18.95" customHeight="1">
      <c r="A33" s="1074"/>
      <c r="B33" s="1075"/>
      <c r="C33" s="1075"/>
      <c r="D33" s="58"/>
      <c r="E33" s="58"/>
      <c r="F33" s="58"/>
      <c r="G33" s="1076"/>
      <c r="H33" s="1076"/>
      <c r="I33" s="1076"/>
      <c r="J33" s="1076"/>
      <c r="K33" s="1076"/>
      <c r="L33" s="58"/>
      <c r="M33" s="1075"/>
      <c r="N33" s="1075"/>
      <c r="O33" s="1075"/>
      <c r="P33" s="1075"/>
      <c r="Q33" s="1075"/>
      <c r="R33" s="1075"/>
      <c r="S33" s="1077"/>
      <c r="AB33" s="112"/>
      <c r="AC33" s="113"/>
      <c r="AD33" s="113"/>
      <c r="AE33" s="113"/>
      <c r="AF33" s="112"/>
      <c r="AG33" s="112"/>
    </row>
    <row r="34" spans="1:33" ht="15.75" customHeight="1">
      <c r="A34" s="1074"/>
      <c r="B34" s="1075"/>
      <c r="C34" s="1075"/>
      <c r="D34" s="58"/>
      <c r="E34" s="58"/>
      <c r="F34" s="58"/>
      <c r="G34" s="1076"/>
      <c r="H34" s="1076"/>
      <c r="I34" s="1076"/>
      <c r="J34" s="1076"/>
      <c r="K34" s="1076"/>
      <c r="L34" s="58"/>
      <c r="M34" s="1075"/>
      <c r="N34" s="1075"/>
      <c r="O34" s="1075"/>
      <c r="P34" s="1075"/>
      <c r="Q34" s="1075"/>
      <c r="R34" s="1075"/>
      <c r="S34" s="1077"/>
      <c r="AB34" s="112"/>
      <c r="AC34" s="113"/>
      <c r="AD34" s="113"/>
      <c r="AE34" s="113"/>
      <c r="AF34" s="112"/>
      <c r="AG34" s="112"/>
    </row>
    <row r="35" spans="1:33" ht="18" customHeight="1">
      <c r="A35" s="1108" t="str">
        <f>IF(AND(E15=6),Menu!G22,IF(AND(E15=7),Menu!G23,IF(AND(E15=8),Menu!G24,"")))</f>
        <v>Jh ghjkyky tkV</v>
      </c>
      <c r="B35" s="1109"/>
      <c r="C35" s="1109"/>
      <c r="D35" s="58"/>
      <c r="E35" s="58"/>
      <c r="F35" s="58"/>
      <c r="G35" s="1109" t="str">
        <f>IF(AND(N14=""),"",IF(AND(E11=""),"",Menu!G27))</f>
        <v>Jh ghjkyky tkV</v>
      </c>
      <c r="H35" s="1109"/>
      <c r="I35" s="1109"/>
      <c r="J35" s="1109"/>
      <c r="K35" s="1109"/>
      <c r="L35" s="58"/>
      <c r="M35" s="1109" t="str">
        <f>IF(AND(N14=""),"",IF(AND(E11=""),"",Menu!G25))</f>
        <v>Jh txnh'kflag</v>
      </c>
      <c r="N35" s="1109"/>
      <c r="O35" s="1109"/>
      <c r="P35" s="1109"/>
      <c r="Q35" s="1109"/>
      <c r="R35" s="1109"/>
      <c r="S35" s="1111"/>
    </row>
    <row r="36" spans="1:33" s="118" customFormat="1" ht="23.25" customHeight="1" thickBot="1">
      <c r="A36" s="1106" t="s">
        <v>105</v>
      </c>
      <c r="B36" s="1107"/>
      <c r="C36" s="1107"/>
      <c r="D36" s="117"/>
      <c r="E36" s="117"/>
      <c r="F36" s="117"/>
      <c r="G36" s="1107" t="s">
        <v>106</v>
      </c>
      <c r="H36" s="1107"/>
      <c r="I36" s="1107"/>
      <c r="J36" s="1107"/>
      <c r="K36" s="1107"/>
      <c r="L36" s="117"/>
      <c r="M36" s="1107" t="s">
        <v>312</v>
      </c>
      <c r="N36" s="1107"/>
      <c r="O36" s="1107"/>
      <c r="P36" s="1107"/>
      <c r="Q36" s="1107"/>
      <c r="R36" s="1107"/>
      <c r="S36" s="1110"/>
    </row>
    <row r="38" spans="1:33">
      <c r="U38" s="50" t="str">
        <f>IF(AND($U$21="",$U$22="",$U$23="",$U$24="",$U$25="",$U$26=""),"",AVERAGE(U21:U26))</f>
        <v/>
      </c>
    </row>
  </sheetData>
  <sheetProtection password="85B9" sheet="1" objects="1" scenarios="1" formatCells="0" formatColumns="0" formatRows="0" selectLockedCells="1"/>
  <mergeCells count="114">
    <mergeCell ref="A36:C36"/>
    <mergeCell ref="A35:C35"/>
    <mergeCell ref="G36:K36"/>
    <mergeCell ref="G35:K35"/>
    <mergeCell ref="M36:S36"/>
    <mergeCell ref="M35:S35"/>
    <mergeCell ref="K20:L20"/>
    <mergeCell ref="N20:O20"/>
    <mergeCell ref="G13:P13"/>
    <mergeCell ref="E13:F13"/>
    <mergeCell ref="A17:C17"/>
    <mergeCell ref="D17:F17"/>
    <mergeCell ref="K17:M17"/>
    <mergeCell ref="D31:I31"/>
    <mergeCell ref="H23:I23"/>
    <mergeCell ref="K23:L23"/>
    <mergeCell ref="B21:C21"/>
    <mergeCell ref="E21:F21"/>
    <mergeCell ref="H21:I21"/>
    <mergeCell ref="N23:O23"/>
    <mergeCell ref="K21:L21"/>
    <mergeCell ref="N14:R14"/>
    <mergeCell ref="A13:D13"/>
    <mergeCell ref="N21:O21"/>
    <mergeCell ref="AD30:AF30"/>
    <mergeCell ref="B27:C27"/>
    <mergeCell ref="E27:F27"/>
    <mergeCell ref="H27:I27"/>
    <mergeCell ref="K27:L27"/>
    <mergeCell ref="B25:C25"/>
    <mergeCell ref="E25:F25"/>
    <mergeCell ref="H25:I25"/>
    <mergeCell ref="K25:L25"/>
    <mergeCell ref="Q25:R25"/>
    <mergeCell ref="F28:J28"/>
    <mergeCell ref="A30:C30"/>
    <mergeCell ref="D30:I30"/>
    <mergeCell ref="A1:S3"/>
    <mergeCell ref="A7:S7"/>
    <mergeCell ref="A32:C32"/>
    <mergeCell ref="J32:N32"/>
    <mergeCell ref="J31:N31"/>
    <mergeCell ref="O31:Q31"/>
    <mergeCell ref="O30:Q30"/>
    <mergeCell ref="J30:N30"/>
    <mergeCell ref="O32:S32"/>
    <mergeCell ref="A31:C31"/>
    <mergeCell ref="N27:O27"/>
    <mergeCell ref="Q27:R27"/>
    <mergeCell ref="N25:O25"/>
    <mergeCell ref="D8:S9"/>
    <mergeCell ref="A8:C9"/>
    <mergeCell ref="E18:G19"/>
    <mergeCell ref="A11:D11"/>
    <mergeCell ref="G10:K10"/>
    <mergeCell ref="A12:D12"/>
    <mergeCell ref="A14:D14"/>
    <mergeCell ref="J14:M14"/>
    <mergeCell ref="E14:I14"/>
    <mergeCell ref="H18:J19"/>
    <mergeCell ref="K18:M19"/>
    <mergeCell ref="D10:F10"/>
    <mergeCell ref="Q23:R23"/>
    <mergeCell ref="N22:O22"/>
    <mergeCell ref="Q22:R22"/>
    <mergeCell ref="B23:C23"/>
    <mergeCell ref="E23:F23"/>
    <mergeCell ref="R31:S31"/>
    <mergeCell ref="Q24:R24"/>
    <mergeCell ref="A33:C34"/>
    <mergeCell ref="G33:K34"/>
    <mergeCell ref="M33:S34"/>
    <mergeCell ref="B24:C24"/>
    <mergeCell ref="B26:C26"/>
    <mergeCell ref="E26:F26"/>
    <mergeCell ref="H26:I26"/>
    <mergeCell ref="K26:L26"/>
    <mergeCell ref="N26:O26"/>
    <mergeCell ref="Q26:R26"/>
    <mergeCell ref="E24:F24"/>
    <mergeCell ref="H24:I24"/>
    <mergeCell ref="K24:L24"/>
    <mergeCell ref="D32:I32"/>
    <mergeCell ref="E11:P11"/>
    <mergeCell ref="F12:P12"/>
    <mergeCell ref="A15:D15"/>
    <mergeCell ref="E15:I15"/>
    <mergeCell ref="J15:M15"/>
    <mergeCell ref="N15:R15"/>
    <mergeCell ref="G17:J17"/>
    <mergeCell ref="A16:C16"/>
    <mergeCell ref="D16:G16"/>
    <mergeCell ref="H16:J16"/>
    <mergeCell ref="K16:S16"/>
    <mergeCell ref="N24:O24"/>
    <mergeCell ref="A28:C28"/>
    <mergeCell ref="D28:E28"/>
    <mergeCell ref="M28:Q28"/>
    <mergeCell ref="R28:S28"/>
    <mergeCell ref="K28:L28"/>
    <mergeCell ref="Q18:S18"/>
    <mergeCell ref="B20:C20"/>
    <mergeCell ref="B18:D19"/>
    <mergeCell ref="Q19:S19"/>
    <mergeCell ref="Q20:R20"/>
    <mergeCell ref="N18:P19"/>
    <mergeCell ref="E20:F20"/>
    <mergeCell ref="H20:I20"/>
    <mergeCell ref="Q21:R21"/>
    <mergeCell ref="B22:C22"/>
    <mergeCell ref="E22:F22"/>
    <mergeCell ref="H22:I22"/>
    <mergeCell ref="K22:L22"/>
    <mergeCell ref="A18:A20"/>
  </mergeCells>
  <conditionalFormatting sqref="A7:A8 T8 J14:J15 A11:A16 G17 B30 A30:A32 J30:J32 O30:O32">
    <cfRule type="cellIs" dxfId="10" priority="57" stopIfTrue="1" operator="equal">
      <formula>0</formula>
    </cfRule>
  </conditionalFormatting>
  <conditionalFormatting sqref="A7:A8 T8 J14:J15 A11:A16 G17 B30 A30:A32 J30:J32 O30:O32">
    <cfRule type="containsText" dxfId="9" priority="55" stopIfTrue="1" operator="containsText" text="f'k{kk foHkkx jktLFkku">
      <formula>NOT(ISERROR(SEARCH("f'k{kk foHkkx jktLFkku",A7)))</formula>
    </cfRule>
    <cfRule type="containsText" dxfId="8" priority="56" stopIfTrue="1" operator="containsText" text="iw.kkZad">
      <formula>NOT(ISERROR(SEARCH("iw.kkZad",A7)))</formula>
    </cfRule>
  </conditionalFormatting>
  <conditionalFormatting sqref="A7:A8 T8 J14:J15 A11:A16 G17 B30 A30:A32 J30:J32 O30:O32">
    <cfRule type="containsText" dxfId="7" priority="54" stopIfTrue="1" operator="containsText" text="dsoy jktdh; fo|ky;ksa esa iz;ksx gsrq fu%'kqYd">
      <formula>NOT(ISERROR(SEARCH("dsoy jktdh; fo|ky;ksa esa iz;ksx gsrq fu%'kqYd",A7)))</formula>
    </cfRule>
  </conditionalFormatting>
  <conditionalFormatting sqref="B30 O30:O32">
    <cfRule type="cellIs" dxfId="6" priority="13" stopIfTrue="1" operator="equal">
      <formula>1800</formula>
    </cfRule>
    <cfRule type="cellIs" dxfId="5" priority="14" stopIfTrue="1" operator="equal">
      <formula>200</formula>
    </cfRule>
  </conditionalFormatting>
  <conditionalFormatting sqref="AD32">
    <cfRule type="expression" dxfId="4" priority="5">
      <formula>ISERROR(AD32)</formula>
    </cfRule>
  </conditionalFormatting>
  <conditionalFormatting sqref="A17">
    <cfRule type="cellIs" dxfId="3" priority="4" stopIfTrue="1" operator="equal">
      <formula>0</formula>
    </cfRule>
  </conditionalFormatting>
  <conditionalFormatting sqref="A17">
    <cfRule type="containsText" dxfId="2" priority="2" stopIfTrue="1" operator="containsText" text="f'k{kk foHkkx jktLFkku">
      <formula>NOT(ISERROR(SEARCH("f'k{kk foHkkx jktLFkku",A17)))</formula>
    </cfRule>
    <cfRule type="containsText" dxfId="1" priority="3" stopIfTrue="1" operator="containsText" text="iw.kkZad">
      <formula>NOT(ISERROR(SEARCH("iw.kkZad",A17)))</formula>
    </cfRule>
  </conditionalFormatting>
  <conditionalFormatting sqref="A17">
    <cfRule type="containsText" dxfId="0" priority="1" stopIfTrue="1" operator="containsText" text="dsoy jktdh; fo|ky;ksa esa iz;ksx gsrq fu%'kqYd">
      <formula>NOT(ISERROR(SEARCH("dsoy jktdh; fo|ky;ksa esa iz;ksx gsrq fu%'kqYd",A17)))</formula>
    </cfRule>
  </conditionalFormatting>
  <pageMargins left="0.7" right="0.7" top="0.75" bottom="0.75" header="0.3" footer="0.3"/>
  <pageSetup paperSize="9" orientation="portrait" horizontalDpi="4294967293" verticalDpi="4294967293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>
  <dimension ref="A1:AR42"/>
  <sheetViews>
    <sheetView workbookViewId="0">
      <selection activeCell="I7" sqref="I7:J7"/>
    </sheetView>
  </sheetViews>
  <sheetFormatPr defaultRowHeight="15"/>
  <cols>
    <col min="1" max="1" width="4.7109375" style="50" customWidth="1"/>
    <col min="2" max="2" width="6.28515625" style="50" customWidth="1"/>
    <col min="3" max="3" width="6.42578125" style="50" customWidth="1"/>
    <col min="4" max="12" width="6.7109375" style="50" customWidth="1"/>
    <col min="13" max="33" width="9.140625" style="50"/>
    <col min="34" max="34" width="8.140625" style="50" customWidth="1"/>
    <col min="35" max="35" width="9.140625" style="50" hidden="1" customWidth="1"/>
    <col min="36" max="41" width="9.140625" style="50"/>
    <col min="42" max="45" width="0" style="50" hidden="1" customWidth="1"/>
    <col min="46" max="16384" width="9.140625" style="50"/>
  </cols>
  <sheetData>
    <row r="1" spans="1:44" ht="51.75" customHeight="1"/>
    <row r="2" spans="1:44" ht="18.75">
      <c r="A2" s="1116" t="s">
        <v>127</v>
      </c>
      <c r="B2" s="1116"/>
      <c r="C2" s="1116"/>
      <c r="D2" s="1116"/>
      <c r="E2" s="1117" t="str">
        <f>IF(AND(I7=""),"",Menu!C8)</f>
        <v>jktdh; mRd`"V mPp izkFkfed fo|ky; iksVfy;k] ia-l-&amp; lkstr ¼ikyh½</v>
      </c>
      <c r="F2" s="1117"/>
      <c r="G2" s="1117"/>
      <c r="H2" s="1117"/>
      <c r="I2" s="1117"/>
      <c r="J2" s="1117"/>
      <c r="K2" s="1117"/>
      <c r="L2" s="1117"/>
      <c r="M2" s="1117"/>
      <c r="N2" s="1118"/>
    </row>
    <row r="3" spans="1:44" ht="6.75" customHeight="1">
      <c r="A3" s="1119"/>
      <c r="B3" s="1119"/>
      <c r="C3" s="1119"/>
      <c r="D3" s="1119"/>
      <c r="E3" s="1120"/>
      <c r="F3" s="1120"/>
      <c r="G3" s="1120"/>
      <c r="H3" s="1120"/>
      <c r="I3" s="1120"/>
      <c r="J3" s="1120"/>
      <c r="K3" s="1120"/>
      <c r="L3" s="1120"/>
      <c r="M3" s="1120"/>
      <c r="N3" s="1118"/>
    </row>
    <row r="4" spans="1:44" s="209" customFormat="1" ht="18.75">
      <c r="K4" s="1121" t="s">
        <v>663</v>
      </c>
      <c r="L4" s="1122"/>
      <c r="M4" s="1123"/>
    </row>
    <row r="5" spans="1:44" s="209" customFormat="1" ht="21">
      <c r="E5" s="1124" t="s">
        <v>664</v>
      </c>
      <c r="F5" s="1124"/>
      <c r="G5" s="1125" t="str">
        <f>IF(AND(I7=""),"",Register!A2)</f>
        <v>2017 -2018</v>
      </c>
      <c r="H5" s="1125"/>
      <c r="I5" s="1125"/>
      <c r="K5" s="1126"/>
      <c r="L5" s="1127"/>
      <c r="M5" s="1128"/>
    </row>
    <row r="6" spans="1:44" s="209" customFormat="1" ht="18.75">
      <c r="K6" s="1126"/>
      <c r="L6" s="1127"/>
      <c r="M6" s="1128"/>
      <c r="AP6" s="1129"/>
    </row>
    <row r="7" spans="1:44" s="209" customFormat="1" ht="21">
      <c r="E7" s="1130" t="s">
        <v>665</v>
      </c>
      <c r="F7" s="1130"/>
      <c r="G7" s="1130"/>
      <c r="H7" s="1130"/>
      <c r="I7" s="1131">
        <v>601</v>
      </c>
      <c r="J7" s="1131"/>
      <c r="K7" s="1126"/>
      <c r="L7" s="1127"/>
      <c r="M7" s="1128"/>
      <c r="AP7" s="1129">
        <f>G17</f>
        <v>38711</v>
      </c>
    </row>
    <row r="8" spans="1:44" s="209" customFormat="1" ht="18.75">
      <c r="K8" s="1126"/>
      <c r="L8" s="1127"/>
      <c r="M8" s="1128"/>
      <c r="AP8" s="209">
        <f>YEAR(AP7)</f>
        <v>2005</v>
      </c>
      <c r="AQ8" s="209">
        <f>MONTH(AP7)</f>
        <v>12</v>
      </c>
      <c r="AR8" s="209">
        <f>DAY(AP7)</f>
        <v>25</v>
      </c>
    </row>
    <row r="9" spans="1:44" s="209" customFormat="1" ht="20.25">
      <c r="E9" s="1132" t="s">
        <v>666</v>
      </c>
      <c r="F9" s="1132"/>
      <c r="G9" s="1132"/>
      <c r="H9" s="1132"/>
      <c r="I9" s="1132"/>
      <c r="K9" s="1126"/>
      <c r="L9" s="1127"/>
      <c r="M9" s="1128"/>
      <c r="AP9" s="209" t="str">
        <f>IF(AP8=1957,"mUuhl lkS lrkou",IF(AP8=1958,"mUuhl lkS aBkou",IF(AP8=1959,"mUuhl lkS mulkB",IF(AP8=1960,"mUuhl lkS lkB",IF(AP8=1961,"mUuhl lkS bdlB",IF(AP8=1962,"mUuhl lkS cklB",IF(AP8=1963,"mUuhl lkS rsjhlB",IF(AP8=1964,"mUuhl lkS pkSlB",IF(AP8=1965,"mUuhl lkS islB",IF(AP8=1966,"mUuhl lkS lklB",IF(AP8=1967,"mUuhl lkS flM+lB",IF(AP8=1968,"mUuhl lkS vM+lB",IF(AP8=1969,"mUuhl lkS muflrj",IF(AP8=1970,"mUuhl lkS flrj",IF(AP8=1971,"mUuhl lkS bdgrj",IF(AP8=1972,"mUuhl lkS cgrj",IF(AP8=1973,"mUuhl lkS fr;ksrj",IF(AP8=1974,"mUuhl lkS pkSgrj",IF(AP8=1975,"mUuhl lkS fipgrj",IF(AP8=1976,"mUuhl lkS fNgrj",IF(AP8=1977,"mUuhl lkS flrrj",IF(AP8=1978,"mUuhl lkS vBgrj",IF(AP8=1979,"mUuhl lkS mU;klh",IF(AP8=1980,"mUuhl lkS vLlh",IF(AP8=1981,"mUuhl lkS bD;klh",IF(AP8=1982,"mUuhl lkS c;klh",IF(AP8=1983,"mUuhl lkS rs;klh",IF(AP8=1984,"mUuhl lkS pkSjklh",IF(AP8=1985,"mUuhl lkS fifp;klh",IF(AP8=1986,"mUuhl lkS fN;klh",IF(AP8=1987,"mUuhl lkS flfr;klh",IF(AP8=1988,"mUuhl lkS vBklh",IF(AP8=1989,"mUuhl lkS fuo;klh",IF(AP8=1990,"mUuhl lkS uCcs",IF(AP8=1991,"mUuhl lkS bdjk.kq",IF(AP8=1992,"mUuhl lkS cksjk.kq",IF(AP8=1993,"mUuhl lkS rsjk.kq",IF(AP8=1994,"mUuhl lkS pkSjk.kq",IF(AP8=1995,"mUuhl lkS iapk.kq",IF(AP8=1996,"mUuhl lkS fN;k.kosa",IF(AP8=1997,"mUuhl lkS lUrk.kq",IF(AP8=1998,"mUuhl lkS vUBk.kosa",IF(AP8=1999,"mUuhl lkS fuU;kuosa",IF(AP8=2000,"nks gtkj",IF(AP8=2001,"nks gtkj ,d",IF(AP8=2002,"nks gtkj nks",IF(AP8=2003,"nks gtkj rhu",IF(AP8=2004,"nks gtkj pkj",IF(AP8=2005,"nks gtkj ikWp",IF(AP8=2006,"nks gtkj N%",IF(AP8=2007,"nks gtkj lkr",IF(AP8=2008,"nks gtkj vkB",IF(AP8=2009,"nks gtkj ukS",IF(AP8=2010,"nks gtkj nl",IF(AP8=2011,"nks gtkj bX;kjg",IF(AP8=2012,"nks gtkj ckjg",IF(AP8=2013,"nks gtkj rsjg",IF(AP8=2014,"nks gtkj pkSng",IF(AP8=2015,"nks gtkj iUnzg",IF(AP8=2016,"nks gtkj lksyg",IF(AP8=2017,"nks gtkj lrjg",IF(AP8=2018,"nks gtkj vBkjg",IF(AP8=2019,"nks gtkj mUuhl",IF(AP8=2020,"nks gtkj chl",IF(AP8=2021,"nks gtkj bDdhl")))))))))))))))))))))))))))))))))))))))))))))))))))))))))))))))))</f>
        <v>nks gtkj ikWp</v>
      </c>
      <c r="AQ9" s="209" t="str">
        <f>IF(AQ8=1,"tuojh]",IF(AQ8=2,"Qjojh]", IF(AQ8=3,"ekpZ]",IF(AQ8=4,"vizsy]",IF(AQ8=5,"ebZ]",IF(AQ8=6,"twu]",IF(AQ8=7,"tqykbZ]",IF(AQ8=8,"vxLr]",IF(AQ8=9,"flrEcj]",IF(AQ8=10,"vDVqcj]",IF(AQ8=11,"uoEcj]",IF(AQ8=12,"fnlEcj]"))))))))))))</f>
        <v>fnlEcj]</v>
      </c>
      <c r="AR9" s="209" t="str">
        <f>IF(AR8=1,",d",IF(AR8=2,"nks", IF(AR8=3,"rhu",IF(AR8=4,"pkj",IF(AR8=5,"ikWp",IF(AR8=6,"N%",IF(AR8=7,"lkr",IF(AR8=8,"vkB",IF(AR8=9,"ukS",IF(AR8=10,"nl",IF(AR8=11,"X;kjg",IF(AR8=12,"ckjg",IF(AR8=13,"rsjg",IF(AR8=14,"pkSng",IF(AR8=15,"iUnzg",IF(AR8=16,"lksyg",IF(AR8=17,"lrjg",IF(AR8=18,"vBkjg",IF(AR8=19,"mUuhl",IF(AR8=20,"chl",IF(AR8=21,"bDdhl",IF(AR8=22,"ckbZl",IF(AR8=23,"rsbZl",IF(AR8=24,"pkSchl",IF(AR8=25,"iPphl",IF(AR8=26,"NCchl",IF(AR8=27,"lrkbZl",IF(AR8=28,"vBkbZl",IF(AR8=29,"mUurhl",IF(AR8=30,"rhl",IF(AR8=31,"bdrhl")))))))))))))))))))))))))))))))</f>
        <v>iPphl</v>
      </c>
    </row>
    <row r="10" spans="1:44" s="209" customFormat="1" ht="18.75">
      <c r="E10" s="1133"/>
      <c r="F10" s="1133"/>
      <c r="G10" s="1133"/>
      <c r="H10" s="1133"/>
      <c r="I10" s="1133"/>
      <c r="K10" s="1134"/>
      <c r="L10" s="1135"/>
      <c r="M10" s="1136"/>
    </row>
    <row r="11" spans="1:44" s="209" customFormat="1" ht="6" customHeight="1" thickBot="1">
      <c r="E11" s="1133"/>
      <c r="F11" s="1133"/>
      <c r="G11" s="1133"/>
      <c r="H11" s="1133"/>
      <c r="I11" s="1133"/>
      <c r="K11" s="396"/>
      <c r="L11" s="396"/>
      <c r="M11" s="396"/>
    </row>
    <row r="12" spans="1:44" s="209" customFormat="1" ht="21" thickBot="1">
      <c r="A12" s="1137"/>
      <c r="B12" s="1138">
        <v>1</v>
      </c>
      <c r="C12" s="1139" t="s">
        <v>667</v>
      </c>
      <c r="D12" s="1139"/>
      <c r="E12" s="1139"/>
      <c r="F12" s="1139"/>
      <c r="G12" s="1140" t="str">
        <f>IF(ISNA(VLOOKUP(I7,Register!A$7:Z$315,3,FALSE)),"",VLOOKUP(I7,Register!A$7:Z$315,3,FALSE))</f>
        <v>vatuk</v>
      </c>
      <c r="H12" s="1140"/>
      <c r="I12" s="1140"/>
      <c r="J12" s="1140"/>
      <c r="K12" s="1140"/>
      <c r="L12" s="1140"/>
      <c r="M12" s="1141"/>
      <c r="R12" s="50"/>
      <c r="S12" s="1142" t="s">
        <v>660</v>
      </c>
      <c r="T12" s="1143"/>
      <c r="U12" s="1144"/>
      <c r="V12" s="50"/>
      <c r="W12" s="50"/>
      <c r="AI12" s="209" t="str">
        <f>IF(I7="","",IF(I7&gt;=501,"5th",IF(I7&gt;=401,"4th",IF(I7&gt;=301,"3rd",IF(I7&gt;=201,"2nd",IF(I7&gt;=101,"1st",""))))))</f>
        <v>5th</v>
      </c>
      <c r="AQ12" s="209" t="str">
        <f>CONCATENATE(AR9," ",AQ9," ",AP9)</f>
        <v>iPphl fnlEcj] nks gtkj ikWp</v>
      </c>
    </row>
    <row r="13" spans="1:44" s="209" customFormat="1" ht="18.75">
      <c r="A13" s="1137"/>
      <c r="B13" s="1145">
        <v>2</v>
      </c>
      <c r="C13" s="1146" t="s">
        <v>624</v>
      </c>
      <c r="D13" s="1146"/>
      <c r="E13" s="1146"/>
      <c r="F13" s="1146"/>
      <c r="G13" s="803" t="str">
        <f>IF(ISNA(VLOOKUP(I7,Register!A$7:Z$315,4,FALSE)),"",VLOOKUP(I7,Register!A$7:Z$315,4,FALSE))</f>
        <v>vksekjke</v>
      </c>
      <c r="H13" s="803"/>
      <c r="I13" s="803"/>
      <c r="J13" s="803"/>
      <c r="K13" s="803"/>
      <c r="L13" s="803"/>
      <c r="M13" s="805"/>
      <c r="R13" s="1041" t="s">
        <v>692</v>
      </c>
      <c r="S13" s="1042"/>
      <c r="T13" s="1042"/>
      <c r="U13" s="1042"/>
      <c r="V13" s="1042"/>
      <c r="W13" s="1043"/>
    </row>
    <row r="14" spans="1:44" s="209" customFormat="1" ht="18.75">
      <c r="A14" s="1137"/>
      <c r="B14" s="1145">
        <v>3</v>
      </c>
      <c r="C14" s="1146" t="s">
        <v>625</v>
      </c>
      <c r="D14" s="1146"/>
      <c r="E14" s="1146"/>
      <c r="F14" s="1146"/>
      <c r="G14" s="803" t="str">
        <f>IF(ISNA(VLOOKUP(I7,Register!A$7:Z$315,5,FALSE)),"",VLOOKUP(I7,Register!A$7:Z$315,5,FALSE))</f>
        <v>jkek nsoh</v>
      </c>
      <c r="H14" s="803"/>
      <c r="I14" s="803"/>
      <c r="J14" s="803"/>
      <c r="K14" s="803"/>
      <c r="L14" s="803"/>
      <c r="M14" s="805"/>
      <c r="R14" s="1044"/>
      <c r="S14" s="1045"/>
      <c r="T14" s="1045"/>
      <c r="U14" s="1045"/>
      <c r="V14" s="1045"/>
      <c r="W14" s="1046"/>
    </row>
    <row r="15" spans="1:44" s="209" customFormat="1" ht="18.75">
      <c r="A15" s="1137"/>
      <c r="B15" s="1145">
        <v>4</v>
      </c>
      <c r="C15" s="1146" t="s">
        <v>550</v>
      </c>
      <c r="D15" s="1146"/>
      <c r="E15" s="1146"/>
      <c r="F15" s="1146"/>
      <c r="G15" s="808">
        <f>IF(ISNA(VLOOKUP(I7,Register!A$7:Z$315,7,FALSE)),"",VLOOKUP(I7,Register!A$7:Z$315,7,FALSE))</f>
        <v>6</v>
      </c>
      <c r="H15" s="808"/>
      <c r="I15" s="808"/>
      <c r="J15" s="808"/>
      <c r="K15" s="808"/>
      <c r="L15" s="808"/>
      <c r="M15" s="809"/>
      <c r="R15" s="1044"/>
      <c r="S15" s="1045"/>
      <c r="T15" s="1045"/>
      <c r="U15" s="1045"/>
      <c r="V15" s="1045"/>
      <c r="W15" s="1046"/>
    </row>
    <row r="16" spans="1:44" s="209" customFormat="1" ht="18.75">
      <c r="A16" s="1137"/>
      <c r="B16" s="1145">
        <v>5</v>
      </c>
      <c r="C16" s="1146" t="s">
        <v>668</v>
      </c>
      <c r="D16" s="1146"/>
      <c r="E16" s="1146"/>
      <c r="F16" s="1146"/>
      <c r="G16" s="1147">
        <f>IF(ISNA(VLOOKUP(I7,Register!A$7:Z$315,10,FALSE)),"",VLOOKUP(I7,Register!A$7:Z$315,10,FALSE))</f>
        <v>789</v>
      </c>
      <c r="H16" s="1147"/>
      <c r="I16" s="1147"/>
      <c r="J16" s="1147"/>
      <c r="K16" s="1147"/>
      <c r="L16" s="1147"/>
      <c r="M16" s="1148"/>
      <c r="R16" s="1044"/>
      <c r="S16" s="1045"/>
      <c r="T16" s="1045"/>
      <c r="U16" s="1045"/>
      <c r="V16" s="1045"/>
      <c r="W16" s="1046"/>
    </row>
    <row r="17" spans="1:23" s="209" customFormat="1" ht="18.75">
      <c r="A17" s="1137"/>
      <c r="B17" s="1145">
        <v>6</v>
      </c>
      <c r="C17" s="1146" t="s">
        <v>669</v>
      </c>
      <c r="D17" s="1146"/>
      <c r="E17" s="1146"/>
      <c r="F17" s="1146"/>
      <c r="G17" s="1149">
        <f>IF(ISNA(VLOOKUP(I7,Register!A$7:Z$315,6,FALSE)),"",VLOOKUP(I7,Register!A$7:Z$315,6,FALSE))</f>
        <v>38711</v>
      </c>
      <c r="H17" s="1149"/>
      <c r="I17" s="1149"/>
      <c r="J17" s="1149"/>
      <c r="K17" s="1149"/>
      <c r="L17" s="1149"/>
      <c r="M17" s="1150"/>
      <c r="R17" s="1044"/>
      <c r="S17" s="1045"/>
      <c r="T17" s="1045"/>
      <c r="U17" s="1045"/>
      <c r="V17" s="1045"/>
      <c r="W17" s="1046"/>
    </row>
    <row r="18" spans="1:23" s="209" customFormat="1" ht="18.75">
      <c r="A18" s="1137"/>
      <c r="B18" s="1145">
        <v>7</v>
      </c>
      <c r="C18" s="1146" t="s">
        <v>670</v>
      </c>
      <c r="D18" s="1146"/>
      <c r="E18" s="1146"/>
      <c r="F18" s="1146"/>
      <c r="G18" s="803" t="str">
        <f>IF(AND(I7=""),"",IF(AND(G17=""),"",AQ12))</f>
        <v>iPphl fnlEcj] nks gtkj ikWp</v>
      </c>
      <c r="H18" s="803"/>
      <c r="I18" s="803"/>
      <c r="J18" s="803"/>
      <c r="K18" s="803"/>
      <c r="L18" s="803"/>
      <c r="M18" s="805"/>
      <c r="R18" s="1044"/>
      <c r="S18" s="1045"/>
      <c r="T18" s="1045"/>
      <c r="U18" s="1045"/>
      <c r="V18" s="1045"/>
      <c r="W18" s="1046"/>
    </row>
    <row r="19" spans="1:23" s="209" customFormat="1" ht="18.75">
      <c r="A19" s="1137"/>
      <c r="B19" s="1145">
        <v>7</v>
      </c>
      <c r="C19" s="1146" t="s">
        <v>671</v>
      </c>
      <c r="D19" s="1146"/>
      <c r="E19" s="1146"/>
      <c r="F19" s="1146"/>
      <c r="G19" s="808" t="str">
        <f>IF(ISNA(VLOOKUP(I7,Register!A$7:Z$315,8,FALSE)),"",VLOOKUP(I7,Register!A$7:Z$315,8,FALSE))</f>
        <v>Kumhar</v>
      </c>
      <c r="H19" s="808"/>
      <c r="I19" s="808"/>
      <c r="J19" s="808"/>
      <c r="K19" s="498" t="s">
        <v>672</v>
      </c>
      <c r="L19" s="808" t="str">
        <f>IF(ISNA(VLOOKUP(I7,Register!A$7:Z$315,9,FALSE)),"",VLOOKUP(I7,Register!A$7:Z$315,9,FALSE))</f>
        <v>OBC</v>
      </c>
      <c r="M19" s="809"/>
      <c r="R19" s="1044"/>
      <c r="S19" s="1045"/>
      <c r="T19" s="1045"/>
      <c r="U19" s="1045"/>
      <c r="V19" s="1045"/>
      <c r="W19" s="1046"/>
    </row>
    <row r="20" spans="1:23" s="209" customFormat="1" ht="19.5" thickBot="1">
      <c r="A20" s="1137"/>
      <c r="B20" s="1145">
        <v>8</v>
      </c>
      <c r="C20" s="1146" t="s">
        <v>673</v>
      </c>
      <c r="D20" s="1146"/>
      <c r="E20" s="1146"/>
      <c r="F20" s="1146"/>
      <c r="G20" s="808" t="str">
        <f>IF(ISNA(VLOOKUP(I7,Register!A$7:Z$315,12,FALSE)),"",VLOOKUP(I7,Register!A$7:Z$315,12,FALSE))</f>
        <v>F</v>
      </c>
      <c r="H20" s="808"/>
      <c r="I20" s="808"/>
      <c r="J20" s="808"/>
      <c r="K20" s="498"/>
      <c r="L20" s="498"/>
      <c r="M20" s="1151"/>
      <c r="R20" s="1047"/>
      <c r="S20" s="1048"/>
      <c r="T20" s="1048"/>
      <c r="U20" s="1048"/>
      <c r="V20" s="1048"/>
      <c r="W20" s="1049"/>
    </row>
    <row r="21" spans="1:23" s="209" customFormat="1" ht="23.25">
      <c r="A21" s="1137"/>
      <c r="B21" s="1145">
        <v>9</v>
      </c>
      <c r="C21" s="1146" t="s">
        <v>674</v>
      </c>
      <c r="D21" s="1146"/>
      <c r="E21" s="1146"/>
      <c r="F21" s="1146"/>
      <c r="G21" s="1152">
        <f>IF(ISNA(VLOOKUP(I7,Register!A$7:Z$315,15,FALSE)),"",VLOOKUP(I7,Register!A$7:Z$315,15,FALSE))</f>
        <v>0</v>
      </c>
      <c r="H21" s="1152"/>
      <c r="I21" s="1152"/>
      <c r="J21" s="1152"/>
      <c r="K21" s="1152"/>
      <c r="L21" s="1152"/>
      <c r="M21" s="1153"/>
    </row>
    <row r="22" spans="1:23" s="209" customFormat="1" ht="18.75">
      <c r="A22" s="1137"/>
      <c r="B22" s="1145">
        <v>10</v>
      </c>
      <c r="C22" s="1146" t="s">
        <v>675</v>
      </c>
      <c r="D22" s="1146"/>
      <c r="E22" s="1146"/>
      <c r="F22" s="1146"/>
      <c r="G22" s="808">
        <f>IF(ISNA(VLOOKUP(I7,Register!A$7:CZ$315,32,FALSE)),"",VLOOKUP(I7,Register!A$7:CZ$315,32,FALSE))</f>
        <v>0</v>
      </c>
      <c r="H22" s="808"/>
      <c r="I22" s="832" t="s">
        <v>676</v>
      </c>
      <c r="J22" s="832"/>
      <c r="K22" s="832"/>
      <c r="L22" s="808">
        <f>IF(ISNA(VLOOKUP(I7,Register!A$7:CZ$315,34,FALSE)),"",VLOOKUP(I7,Register!A$7:CZ$315,34,FALSE))</f>
        <v>0</v>
      </c>
      <c r="M22" s="809"/>
    </row>
    <row r="23" spans="1:23" s="209" customFormat="1" ht="18.75">
      <c r="A23" s="1137"/>
      <c r="B23" s="1145">
        <v>11</v>
      </c>
      <c r="C23" s="1146" t="s">
        <v>677</v>
      </c>
      <c r="D23" s="1146"/>
      <c r="E23" s="1146"/>
      <c r="F23" s="1146"/>
      <c r="G23" s="803">
        <f>IF(ISNA(VLOOKUP(I7,Register!A$7:Z$315,16,FALSE)),"",VLOOKUP(I7,Register!A$7:Z$315,16,FALSE))</f>
        <v>0</v>
      </c>
      <c r="H23" s="803"/>
      <c r="I23" s="803"/>
      <c r="J23" s="803"/>
      <c r="K23" s="803"/>
      <c r="L23" s="803"/>
      <c r="M23" s="805"/>
    </row>
    <row r="24" spans="1:23" s="209" customFormat="1" ht="18.75">
      <c r="A24" s="1137"/>
      <c r="B24" s="1145">
        <v>12</v>
      </c>
      <c r="C24" s="1146" t="s">
        <v>678</v>
      </c>
      <c r="D24" s="1146"/>
      <c r="E24" s="1146"/>
      <c r="F24" s="1146"/>
      <c r="G24" s="808">
        <f>IF(ISNA(VLOOKUP(I7,Register!A$7:Z$315,13,FALSE)),"",VLOOKUP(I7,Register!A$7:Z$315,13,FALSE))</f>
        <v>0</v>
      </c>
      <c r="H24" s="808"/>
      <c r="I24" s="808"/>
      <c r="J24" s="808"/>
      <c r="K24" s="808"/>
      <c r="L24" s="808"/>
      <c r="M24" s="809"/>
    </row>
    <row r="25" spans="1:23" s="209" customFormat="1" ht="18.75">
      <c r="A25" s="1137"/>
      <c r="B25" s="1145">
        <v>13</v>
      </c>
      <c r="C25" s="1146" t="s">
        <v>679</v>
      </c>
      <c r="D25" s="1146"/>
      <c r="E25" s="1146"/>
      <c r="F25" s="1146"/>
      <c r="G25" s="807">
        <f>IF(ISNA(VLOOKUP(I7,Register!A$7:Z$315,14,FALSE)),"",VLOOKUP(I7,Register!A$7:Z$315,14,FALSE))</f>
        <v>0</v>
      </c>
      <c r="H25" s="807"/>
      <c r="I25" s="807"/>
      <c r="J25" s="807"/>
      <c r="K25" s="807"/>
      <c r="L25" s="807"/>
      <c r="M25" s="1154"/>
    </row>
    <row r="26" spans="1:23" s="209" customFormat="1" ht="18.75">
      <c r="A26" s="1137"/>
      <c r="B26" s="1145">
        <v>14</v>
      </c>
      <c r="C26" s="1146" t="s">
        <v>680</v>
      </c>
      <c r="D26" s="1146"/>
      <c r="E26" s="1146"/>
      <c r="F26" s="1146"/>
      <c r="G26" s="1155">
        <f>IF(ISNA(VLOOKUP(I7,Register!A$7:Z$315,18,FALSE)),"",VLOOKUP(I7,Register!A$7:Z$315,18,FALSE))</f>
        <v>0</v>
      </c>
      <c r="H26" s="1155"/>
      <c r="I26" s="1155"/>
      <c r="J26" s="1155"/>
      <c r="K26" s="1155"/>
      <c r="L26" s="1155"/>
      <c r="M26" s="1156"/>
    </row>
    <row r="27" spans="1:23" s="209" customFormat="1" ht="19.5" thickBot="1">
      <c r="B27" s="239"/>
      <c r="C27" s="240"/>
      <c r="D27" s="240"/>
      <c r="E27" s="240"/>
      <c r="F27" s="240"/>
      <c r="G27" s="1157"/>
      <c r="H27" s="1157"/>
      <c r="I27" s="1157"/>
      <c r="J27" s="1157"/>
      <c r="K27" s="1157"/>
      <c r="L27" s="1157"/>
      <c r="M27" s="1158"/>
    </row>
    <row r="28" spans="1:23" s="209" customFormat="1" ht="9.75" customHeight="1"/>
    <row r="29" spans="1:23" s="209" customFormat="1" ht="18.75" customHeight="1">
      <c r="A29" s="818" t="s">
        <v>32</v>
      </c>
      <c r="B29" s="818" t="s">
        <v>15</v>
      </c>
      <c r="C29" s="818"/>
      <c r="D29" s="1159" t="s">
        <v>682</v>
      </c>
      <c r="E29" s="1159"/>
      <c r="F29" s="1159" t="s">
        <v>683</v>
      </c>
      <c r="G29" s="1159"/>
      <c r="H29" s="1159" t="s">
        <v>685</v>
      </c>
      <c r="I29" s="1159"/>
      <c r="J29" s="1159" t="s">
        <v>684</v>
      </c>
      <c r="K29" s="1159"/>
      <c r="L29" s="1159" t="s">
        <v>686</v>
      </c>
      <c r="M29" s="1159"/>
    </row>
    <row r="30" spans="1:23" s="209" customFormat="1" ht="18.75">
      <c r="A30" s="818"/>
      <c r="B30" s="818"/>
      <c r="C30" s="818"/>
      <c r="D30" s="1160" t="s">
        <v>39</v>
      </c>
      <c r="E30" s="499" t="s">
        <v>38</v>
      </c>
      <c r="F30" s="1160" t="s">
        <v>39</v>
      </c>
      <c r="G30" s="499" t="s">
        <v>38</v>
      </c>
      <c r="H30" s="1160" t="s">
        <v>39</v>
      </c>
      <c r="I30" s="499" t="s">
        <v>38</v>
      </c>
      <c r="J30" s="1160" t="s">
        <v>39</v>
      </c>
      <c r="K30" s="499" t="s">
        <v>38</v>
      </c>
      <c r="L30" s="1160" t="s">
        <v>39</v>
      </c>
      <c r="M30" s="499" t="s">
        <v>38</v>
      </c>
    </row>
    <row r="31" spans="1:23" s="209" customFormat="1" ht="18.75">
      <c r="A31" s="223">
        <v>1</v>
      </c>
      <c r="B31" s="818" t="s">
        <v>17</v>
      </c>
      <c r="C31" s="818"/>
      <c r="D31" s="497">
        <f>IF(ISNA(VLOOKUP(I7,key!B$9:PZ$400,8,FALSE)),"",VLOOKUP(I7,key!B$9:PZ$400,8,FALSE))</f>
        <v>5</v>
      </c>
      <c r="E31" s="497" t="str">
        <f>IF(ISNA(VLOOKUP(I7,key!B$9:PZ$400,9,FALSE)),"",VLOOKUP(I7,key!B$9:PZ$400,9,FALSE))</f>
        <v>C</v>
      </c>
      <c r="F31" s="497">
        <f>IF(ISNA(VLOOKUP(I7,key!B$9:PZ$400,12,FALSE)),"",VLOOKUP(I7,key!B$9:PZ$400,12,FALSE))</f>
        <v>7</v>
      </c>
      <c r="G31" s="497" t="str">
        <f>IF(ISNA(VLOOKUP(I7,key!B$9:PZ$400,13,FALSE)),"",VLOOKUP(I7,key!B$9:PZ$400,13,FALSE))</f>
        <v>B</v>
      </c>
      <c r="H31" s="497">
        <f>IF(ISNA(VLOOKUP(I7,key!B$9:PZ$400,16,FALSE)),"",VLOOKUP(I7,key!B$9:PZ$400,16,FALSE))</f>
        <v>32</v>
      </c>
      <c r="I31" s="497" t="str">
        <f>IF(ISNA(VLOOKUP(I7,key!B$9:PZ$400,17,FALSE)),"",VLOOKUP(I7,key!B$9:PZ$400,17,FALSE))</f>
        <v>C</v>
      </c>
      <c r="J31" s="497">
        <f>IF(ISNA(VLOOKUP(I7,key!B$9:PZ$400,20,FALSE)),"",VLOOKUP(I7,key!B$9:PZ$400,20,FALSE))</f>
        <v>6</v>
      </c>
      <c r="K31" s="497" t="str">
        <f>IF(ISNA(VLOOKUP(I7,key!B$9:PZ$400,21,FALSE)),"",VLOOKUP(I7,key!B$9:PZ$400,21,FALSE))</f>
        <v>C</v>
      </c>
      <c r="L31" s="497">
        <f>IF(ISNA(VLOOKUP(I7,key!B$9:PZ$400,24,FALSE)),"",VLOOKUP(I7,key!B$9:PZ$400,24,FALSE))</f>
        <v>42</v>
      </c>
      <c r="M31" s="497" t="str">
        <f>IF(ISNA(VLOOKUP(I7,key!B$9:PZ$400,25,FALSE)),"",VLOOKUP(I7,key!B$9:PZ$400,25,FALSE))</f>
        <v>C</v>
      </c>
    </row>
    <row r="32" spans="1:23" s="209" customFormat="1" ht="18.75">
      <c r="A32" s="223">
        <v>2</v>
      </c>
      <c r="B32" s="818" t="s">
        <v>18</v>
      </c>
      <c r="C32" s="818"/>
      <c r="D32" s="497">
        <f>IF(ISNA(VLOOKUP(I7,key!B$9:PZ$400,33,FALSE)),"",VLOOKUP(I7,key!B$9:PZ$400,33,FALSE))</f>
        <v>0</v>
      </c>
      <c r="E32" s="497" t="str">
        <f>IF(ISNA(VLOOKUP(I7,key!B$9:PZ$400,34,FALSE)),"",VLOOKUP(I7,key!B$9:PZ$400,34,FALSE))</f>
        <v/>
      </c>
      <c r="F32" s="497">
        <f>IF(ISNA(VLOOKUP(I7,key!B$9:PZ$400,37,FALSE)),"",VLOOKUP(I7,key!B$9:PZ$400,37,FALSE))</f>
        <v>7</v>
      </c>
      <c r="G32" s="497" t="str">
        <f>IF(ISNA(VLOOKUP(I7,key!B$9:PZ$400,38,FALSE)),"",VLOOKUP(I7,key!B$9:PZ$400,38,FALSE))</f>
        <v>B</v>
      </c>
      <c r="H32" s="497">
        <f>IF(ISNA(VLOOKUP(I7,key!B$9:PZ$400,41,FALSE)),"",VLOOKUP(I7,key!B$9:PZ$400,41,FALSE))</f>
        <v>32</v>
      </c>
      <c r="I32" s="497" t="str">
        <f>IF(ISNA(VLOOKUP(I7,key!B$9:PZ$400,42,FALSE)),"",VLOOKUP(I7,key!B$9:PZ$400,42,FALSE))</f>
        <v>C</v>
      </c>
      <c r="J32" s="497">
        <f>IF(ISNA(VLOOKUP(I7,key!B$9:PZ$400,45,FALSE)),"",VLOOKUP(I7,key!B$9:PZ$400,45,FALSE))</f>
        <v>6</v>
      </c>
      <c r="K32" s="497" t="str">
        <f>IF(ISNA(VLOOKUP(I7,key!B$9:PZ$400,46,FALSE)),"",VLOOKUP(I7,key!B$9:PZ$400,46,FALSE))</f>
        <v>C</v>
      </c>
      <c r="L32" s="497">
        <f>IF(ISNA(VLOOKUP(I7,key!B$9:PZ$400,49,FALSE)),"",VLOOKUP(I7,key!B$9:PZ$400,49,FALSE))</f>
        <v>42</v>
      </c>
      <c r="M32" s="497" t="str">
        <f>IF(ISNA(VLOOKUP(I7,key!B$9:PZ$400,50,FALSE)),"",VLOOKUP(I7,key!B$9:PZ$400,50,FALSE))</f>
        <v>C</v>
      </c>
    </row>
    <row r="33" spans="1:13" ht="18.75">
      <c r="A33" s="223">
        <v>3</v>
      </c>
      <c r="B33" s="818" t="s">
        <v>19</v>
      </c>
      <c r="C33" s="818"/>
      <c r="D33" s="497">
        <f>IF(ISNA(VLOOKUP(I7,key!B$9:PZ$400,58,FALSE)),"",VLOOKUP(I7,key!B$9:PZ$400,58,FALSE))</f>
        <v>0</v>
      </c>
      <c r="E33" s="497" t="str">
        <f>IF(ISNA(VLOOKUP(I7,key!B$9:PZ$400,59,FALSE)),"",VLOOKUP(I7,key!B$9:PZ$400,59,FALSE))</f>
        <v/>
      </c>
      <c r="F33" s="497">
        <f>IF(ISNA(VLOOKUP(I7,key!B$9:PZ$400,62,FALSE)),"",VLOOKUP(I7,key!B$9:PZ$400,62,FALSE))</f>
        <v>7</v>
      </c>
      <c r="G33" s="497" t="str">
        <f>IF(ISNA(VLOOKUP(I7,key!B$9:PZ$400,63,FALSE)),"",VLOOKUP(I7,key!B$9:PZ$400,63,FALSE))</f>
        <v>B</v>
      </c>
      <c r="H33" s="497">
        <f>IF(ISNA(VLOOKUP(I7,key!B$9:PZ$400,66,FALSE)),"",VLOOKUP(I7,key!B$9:PZ$400,66,FALSE))</f>
        <v>32</v>
      </c>
      <c r="I33" s="497" t="str">
        <f>IF(ISNA(VLOOKUP(I7,key!B$9:PZ$400,67,FALSE)),"",VLOOKUP(I7,key!B$9:PZ$400,67,FALSE))</f>
        <v>C</v>
      </c>
      <c r="J33" s="497">
        <f>IF(ISNA(VLOOKUP(I7,key!B$9:PZ$400,70,FALSE)),"",VLOOKUP(I7,key!B$9:PZ$400,70,FALSE))</f>
        <v>6</v>
      </c>
      <c r="K33" s="497" t="str">
        <f>IF(ISNA(VLOOKUP(I7,key!B$9:PZ$400,71,FALSE)),"",VLOOKUP(I7,key!B$9:PZ$400,71,FALSE))</f>
        <v>C</v>
      </c>
      <c r="L33" s="497">
        <f>IF(ISNA(VLOOKUP(I7,key!B$9:PZ$400,74,FALSE)),"",VLOOKUP(I7,key!B$9:PZ$400,74,FALSE))</f>
        <v>42</v>
      </c>
      <c r="M33" s="497" t="str">
        <f>IF(ISNA(VLOOKUP(I7,key!B$9:PZ$400,75,FALSE)),"",VLOOKUP(I7,key!B$9:PZ$400,75,FALSE))</f>
        <v>C</v>
      </c>
    </row>
    <row r="34" spans="1:13" ht="18.75">
      <c r="A34" s="223">
        <v>4</v>
      </c>
      <c r="B34" s="818" t="s">
        <v>84</v>
      </c>
      <c r="C34" s="818"/>
      <c r="D34" s="497">
        <f>IF(ISNA(VLOOKUP(I7,key!B$9:PZ$400,83,FALSE)),"",VLOOKUP(I7,key!B$9:PZ$400,83,FALSE))</f>
        <v>0</v>
      </c>
      <c r="E34" s="497" t="str">
        <f>IF(ISNA(VLOOKUP(I7,key!B$9:PZ$400,84,FALSE)),"",VLOOKUP(I7,key!B$9:PZ$400,84,FALSE))</f>
        <v/>
      </c>
      <c r="F34" s="497">
        <f>IF(ISNA(VLOOKUP(I7,key!B$9:PZ$400,87,FALSE)),"",VLOOKUP(I7,key!B$9:PZ$400,87,FALSE))</f>
        <v>7</v>
      </c>
      <c r="G34" s="497" t="str">
        <f>IF(ISNA(VLOOKUP(I7,key!B$9:PZ$400,88,FALSE)),"",VLOOKUP(I7,key!B$9:PZ$400,88,FALSE))</f>
        <v>B</v>
      </c>
      <c r="H34" s="497">
        <f>IF(ISNA(VLOOKUP(I7,key!B$9:PZ$400,91,FALSE)),"",VLOOKUP(I7,key!B$9:PZ$400,91,FALSE))</f>
        <v>32</v>
      </c>
      <c r="I34" s="497" t="str">
        <f>IF(ISNA(VLOOKUP(I7,key!B$9:PZ$400,92,FALSE)),"",VLOOKUP(I7,key!B$9:PZ$400,92,FALSE))</f>
        <v>C</v>
      </c>
      <c r="J34" s="497">
        <f>IF(ISNA(VLOOKUP(I7,key!B$9:PZ$400,95,FALSE)),"",VLOOKUP(I7,key!B$9:PZ$400,95,FALSE))</f>
        <v>6</v>
      </c>
      <c r="K34" s="497" t="str">
        <f>IF(ISNA(VLOOKUP(I7,key!B$9:PZ$400,96,FALSE)),"",VLOOKUP(I7,key!B$9:PZ$400,96,FALSE))</f>
        <v>C</v>
      </c>
      <c r="L34" s="497">
        <f>IF(ISNA(VLOOKUP(I7,key!B$9:PZ$400,99,FALSE)),"",VLOOKUP(I7,key!B$9:PZ$400,99,FALSE))</f>
        <v>42</v>
      </c>
      <c r="M34" s="497" t="str">
        <f>IF(ISNA(VLOOKUP(I7,key!B$9:PZ$400,100,FALSE)),"",VLOOKUP(I7,key!B$9:PZ$400,100,FALSE))</f>
        <v>C</v>
      </c>
    </row>
    <row r="35" spans="1:13" ht="18.75">
      <c r="A35" s="223">
        <v>5</v>
      </c>
      <c r="B35" s="818" t="s">
        <v>49</v>
      </c>
      <c r="C35" s="818"/>
      <c r="D35" s="497">
        <f>IF(ISNA(VLOOKUP(I7,key!B$9:PZ$400,108,FALSE)),"",VLOOKUP(I7,key!B$9:PZ$400,108,FALSE))</f>
        <v>0</v>
      </c>
      <c r="E35" s="497" t="str">
        <f>IF(ISNA(VLOOKUP(I7,key!B$9:PZ$400,109,FALSE)),"",VLOOKUP(I7,key!B$9:PZ$400,109,FALSE))</f>
        <v/>
      </c>
      <c r="F35" s="497">
        <f>IF(ISNA(VLOOKUP(I7,key!B$9:PZ$400,112,FALSE)),"",VLOOKUP(I7,key!B$9:PZ$400,112,FALSE))</f>
        <v>7</v>
      </c>
      <c r="G35" s="497" t="str">
        <f>IF(ISNA(VLOOKUP(I7,key!B$9:PZ$400,113,FALSE)),"",VLOOKUP(I7,key!B$9:PZ$400,113,FALSE))</f>
        <v>B</v>
      </c>
      <c r="H35" s="497">
        <f>IF(ISNA(VLOOKUP(I7,key!B$9:PZ$400,116,FALSE)),"",VLOOKUP(I7,key!B$9:PZ$400,116,FALSE))</f>
        <v>32</v>
      </c>
      <c r="I35" s="497" t="str">
        <f>IF(ISNA(VLOOKUP(I7,key!B$9:PZ$400,117,FALSE)),"",VLOOKUP(I7,key!B$9:PZ$400,117,FALSE))</f>
        <v>C</v>
      </c>
      <c r="J35" s="497">
        <f>IF(ISNA(VLOOKUP(I7,key!B$9:PZ$400,120,FALSE)),"",VLOOKUP(I7,key!B$9:PZ$400,120,FALSE))</f>
        <v>6</v>
      </c>
      <c r="K35" s="497" t="str">
        <f>IF(ISNA(VLOOKUP(I7,key!B$9:PZ$400,121,FALSE)),"",VLOOKUP(I7,key!B$9:PZ$400,121,FALSE))</f>
        <v>C</v>
      </c>
      <c r="L35" s="497">
        <f>IF(ISNA(VLOOKUP(I7,key!B$9:PZ$400,124,FALSE)),"",VLOOKUP(I7,key!B$9:PZ$400,124,FALSE))</f>
        <v>42</v>
      </c>
      <c r="M35" s="497" t="str">
        <f>IF(ISNA(VLOOKUP(I7,key!B$9:PZ$400,125,FALSE)),"",VLOOKUP(I7,key!B$9:PZ$400,125,FALSE))</f>
        <v>C</v>
      </c>
    </row>
    <row r="36" spans="1:13" ht="18.75">
      <c r="A36" s="223">
        <v>6</v>
      </c>
      <c r="B36" s="818" t="s">
        <v>687</v>
      </c>
      <c r="C36" s="818"/>
      <c r="D36" s="497">
        <f>IF(ISNA(VLOOKUP(I7,key!B$9:PZ$400,133,FALSE)),"",VLOOKUP(I7,key!B$9:PZ$400,133,FALSE))</f>
        <v>0</v>
      </c>
      <c r="E36" s="497" t="str">
        <f>IF(ISNA(VLOOKUP(I7,key!B$9:PZ$400,134,FALSE)),"",VLOOKUP(I7,key!B$9:PZ$400,134,FALSE))</f>
        <v/>
      </c>
      <c r="F36" s="497">
        <f>IF(ISNA(VLOOKUP(I7,key!B$9:PZ$400,137,FALSE)),"",VLOOKUP(I7,key!B$9:PZ$400,137,FALSE))</f>
        <v>7</v>
      </c>
      <c r="G36" s="497" t="str">
        <f>IF(ISNA(VLOOKUP(I7,key!B$9:PZ$400,138,FALSE)),"",VLOOKUP(I7,key!B$9:PZ$400,138,FALSE))</f>
        <v>B</v>
      </c>
      <c r="H36" s="497">
        <f>IF(ISNA(VLOOKUP(I7,key!B$9:PZ$400,141,FALSE)),"",VLOOKUP(I7,key!B$9:PZ$400,141,FALSE))</f>
        <v>32</v>
      </c>
      <c r="I36" s="497" t="str">
        <f>IF(ISNA(VLOOKUP(I7,key!B$9:PZ$400,142,FALSE)),"",VLOOKUP(I7,key!B$9:PZ$400,142,FALSE))</f>
        <v>C</v>
      </c>
      <c r="J36" s="497">
        <f>IF(ISNA(VLOOKUP(I7,key!B$9:PZ$400,145,FALSE)),"",VLOOKUP(I7,key!B$9:PZ$400,145,FALSE))</f>
        <v>6</v>
      </c>
      <c r="K36" s="497" t="str">
        <f>IF(ISNA(VLOOKUP(I7,key!B$9:PZ$400,146,FALSE)),"",VLOOKUP(I7,key!B$9:PZ$400,146,FALSE))</f>
        <v>C</v>
      </c>
      <c r="L36" s="497">
        <f>IF(ISNA(VLOOKUP(I7,key!B$9:PZ$400,149,FALSE)),"",VLOOKUP(I7,key!B$9:PZ$400,149,FALSE))</f>
        <v>42</v>
      </c>
      <c r="M36" s="497" t="str">
        <f>IF(ISNA(VLOOKUP(I7,key!B$9:PZ$400,150,FALSE)),"",VLOOKUP(I7,key!B$9:PZ$400,150,FALSE))</f>
        <v>C</v>
      </c>
    </row>
    <row r="38" spans="1:13" s="313" customFormat="1">
      <c r="A38" s="499" t="s">
        <v>688</v>
      </c>
      <c r="B38" s="499" t="s">
        <v>67</v>
      </c>
      <c r="C38" s="499" t="s">
        <v>472</v>
      </c>
      <c r="D38" s="499" t="s">
        <v>690</v>
      </c>
      <c r="E38" s="499" t="s">
        <v>69</v>
      </c>
      <c r="F38" s="499" t="s">
        <v>70</v>
      </c>
      <c r="G38" s="499" t="s">
        <v>71</v>
      </c>
      <c r="H38" s="499" t="s">
        <v>72</v>
      </c>
      <c r="I38" s="499" t="s">
        <v>73</v>
      </c>
      <c r="J38" s="499" t="s">
        <v>74</v>
      </c>
      <c r="K38" s="499" t="s">
        <v>75</v>
      </c>
      <c r="L38" s="499" t="s">
        <v>691</v>
      </c>
      <c r="M38" s="499" t="s">
        <v>134</v>
      </c>
    </row>
    <row r="39" spans="1:13">
      <c r="A39" s="1163" t="s">
        <v>689</v>
      </c>
      <c r="B39" s="1164">
        <f>IF(ISNA(VLOOKUP(I7,Register!A$7:Z$315,19,FALSE)),"",VLOOKUP(I7,Register!A$7:Z$315,19,FALSE))</f>
        <v>16</v>
      </c>
      <c r="C39" s="1164">
        <f>IF(ISNA(VLOOKUP(I7,Register!A$7:CZ$315,20,FALSE)),"",VLOOKUP(I7,Register!A$7:CZ$315,20,FALSE))</f>
        <v>6</v>
      </c>
      <c r="D39" s="1164">
        <f>IF(ISNA(VLOOKUP(I7,Register!A$7:CZ$315,21,FALSE)),"",VLOOKUP(I7,Register!A$7:CZ$315,21,FALSE))</f>
        <v>48</v>
      </c>
      <c r="E39" s="1164">
        <f>IF(ISNA(VLOOKUP(I7,Register!A$7:CZ$315,22,FALSE)),"",VLOOKUP(I7,Register!A$7:CZ$315,22,FALSE))</f>
        <v>48</v>
      </c>
      <c r="F39" s="1164">
        <f>IF(ISNA(VLOOKUP(I7,Register!A$7:CZ$315,23,FALSE)),"",VLOOKUP(I7,Register!A$7:CZ$315,23,FALSE))</f>
        <v>0</v>
      </c>
      <c r="G39" s="1164">
        <f>IF(ISNA(VLOOKUP(I7,Register!A$7:CZ$315,24,FALSE)),"",VLOOKUP(I7,Register!A$7:CZ$315,24,FALSE))</f>
        <v>0</v>
      </c>
      <c r="H39" s="1164">
        <f>IF(ISNA(VLOOKUP(I7,Register!A$7:CZ$315,25,FALSE)),"",VLOOKUP(I7,Register!A$7:CZ$315,25,FALSE))</f>
        <v>0</v>
      </c>
      <c r="I39" s="1164">
        <f>IF(ISNA(VLOOKUP(I7,Register!A$7:CZ$315,26,FALSE)),"",VLOOKUP(I7,Register!A$7:CZ$315,26,FALSE))</f>
        <v>0</v>
      </c>
      <c r="J39" s="1164">
        <f>IF(ISNA(VLOOKUP(I7,Register!A$7:CZ$315,27,FALSE)),"",VLOOKUP(I7,Register!A$7:CZ$315,27,FALSE))</f>
        <v>0</v>
      </c>
      <c r="K39" s="1164">
        <f>IF(ISNA(VLOOKUP(I7,Register!A$7:CZ$315,28,FALSE)),"",VLOOKUP(I7,Register!A$7:CZ$315,28,FALSE))</f>
        <v>0</v>
      </c>
      <c r="L39" s="1164">
        <f>IF(ISNA(VLOOKUP(I7,Register!A$7:CZ$315,29,FALSE)),"",VLOOKUP(I7,Register!A$7:CZ$315,29,FALSE))</f>
        <v>0</v>
      </c>
      <c r="M39" s="1164">
        <f>IF(ISNA(VLOOKUP(I7,Register!A$7:CZ$315,31,FALSE)),"",VLOOKUP(I7,Register!A$7:CZ$315,31,FALSE))</f>
        <v>112</v>
      </c>
    </row>
    <row r="41" spans="1:13" s="209" customFormat="1" ht="18.75">
      <c r="A41" s="1165" t="str">
        <f>IF(ISNA(VLOOKUP(I7,Register!A$7:Z$315,4,FALSE)),"",VLOOKUP(I7,Register!A$7:Z$315,4,FALSE))</f>
        <v>vksekjke</v>
      </c>
      <c r="B41" s="1161"/>
      <c r="C41" s="1161"/>
      <c r="D41" s="1161"/>
      <c r="F41" s="1161" t="str">
        <f>IF(AND(G15=6),Menu!G22,IF(AND(G15=7),Menu!G23,IF(AND(G15=8),Menu!G24,"")))</f>
        <v>Jh thouflag vkf'k;k</v>
      </c>
      <c r="G41" s="1161"/>
      <c r="H41" s="1161"/>
      <c r="I41" s="1161"/>
      <c r="K41" s="1161" t="str">
        <f>IF(AND(I7=""),"",Menu!G25)</f>
        <v>Jh txnh'kflag</v>
      </c>
      <c r="L41" s="1161"/>
      <c r="M41" s="1161"/>
    </row>
    <row r="42" spans="1:13" s="209" customFormat="1" ht="18.75">
      <c r="A42" s="1162" t="s">
        <v>681</v>
      </c>
      <c r="B42" s="1162"/>
      <c r="C42" s="1162"/>
      <c r="D42" s="1162"/>
      <c r="F42" s="1162" t="s">
        <v>105</v>
      </c>
      <c r="G42" s="1162"/>
      <c r="H42" s="1162"/>
      <c r="I42" s="1162"/>
      <c r="K42" s="1162" t="s">
        <v>632</v>
      </c>
      <c r="L42" s="1162"/>
      <c r="M42" s="1162"/>
    </row>
  </sheetData>
  <sheetProtection password="85B9" sheet="1" objects="1" scenarios="1" formatCells="0" formatColumns="0" selectLockedCells="1"/>
  <mergeCells count="62">
    <mergeCell ref="B34:C34"/>
    <mergeCell ref="A41:D41"/>
    <mergeCell ref="F41:I41"/>
    <mergeCell ref="K41:M41"/>
    <mergeCell ref="A42:D42"/>
    <mergeCell ref="F42:I42"/>
    <mergeCell ref="K42:M42"/>
    <mergeCell ref="B35:C35"/>
    <mergeCell ref="B36:C36"/>
    <mergeCell ref="L29:M29"/>
    <mergeCell ref="B31:C31"/>
    <mergeCell ref="B32:C32"/>
    <mergeCell ref="B33:C33"/>
    <mergeCell ref="D29:E29"/>
    <mergeCell ref="A29:A30"/>
    <mergeCell ref="B29:C30"/>
    <mergeCell ref="F29:G29"/>
    <mergeCell ref="H29:I29"/>
    <mergeCell ref="J29:K29"/>
    <mergeCell ref="C24:F24"/>
    <mergeCell ref="G24:M24"/>
    <mergeCell ref="C25:F25"/>
    <mergeCell ref="G25:M25"/>
    <mergeCell ref="C26:F26"/>
    <mergeCell ref="G26:M27"/>
    <mergeCell ref="C22:F22"/>
    <mergeCell ref="G22:H22"/>
    <mergeCell ref="I22:K22"/>
    <mergeCell ref="L22:M22"/>
    <mergeCell ref="C23:F23"/>
    <mergeCell ref="G23:M23"/>
    <mergeCell ref="C19:F19"/>
    <mergeCell ref="G19:J19"/>
    <mergeCell ref="L19:M19"/>
    <mergeCell ref="C20:F20"/>
    <mergeCell ref="G20:J20"/>
    <mergeCell ref="C21:F21"/>
    <mergeCell ref="G21:M21"/>
    <mergeCell ref="C16:F16"/>
    <mergeCell ref="G16:M16"/>
    <mergeCell ref="C17:F17"/>
    <mergeCell ref="G17:M17"/>
    <mergeCell ref="C18:F18"/>
    <mergeCell ref="G18:M18"/>
    <mergeCell ref="C12:F12"/>
    <mergeCell ref="G12:M12"/>
    <mergeCell ref="S12:U12"/>
    <mergeCell ref="C13:F13"/>
    <mergeCell ref="G13:M13"/>
    <mergeCell ref="R13:W20"/>
    <mergeCell ref="C14:F14"/>
    <mergeCell ref="G14:M14"/>
    <mergeCell ref="C15:F15"/>
    <mergeCell ref="G15:M15"/>
    <mergeCell ref="A2:D2"/>
    <mergeCell ref="E2:M2"/>
    <mergeCell ref="K4:M10"/>
    <mergeCell ref="E5:F5"/>
    <mergeCell ref="G5:I5"/>
    <mergeCell ref="E7:H7"/>
    <mergeCell ref="I7:J7"/>
    <mergeCell ref="E9:I9"/>
  </mergeCells>
  <dataValidations count="1">
    <dataValidation type="whole" allowBlank="1" showInputMessage="1" showErrorMessage="1" sqref="I7:J7">
      <formula1>601</formula1>
      <formula2>900</formula2>
    </dataValidation>
  </dataValidation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AB80"/>
  <sheetViews>
    <sheetView topLeftCell="A11" workbookViewId="0">
      <selection activeCell="G17" sqref="G17:J17"/>
    </sheetView>
  </sheetViews>
  <sheetFormatPr defaultRowHeight="15"/>
  <cols>
    <col min="1" max="1" width="7.42578125" style="50" customWidth="1"/>
    <col min="2" max="2" width="9.140625" style="50"/>
    <col min="3" max="3" width="11.7109375" style="50" customWidth="1"/>
    <col min="4" max="6" width="9.140625" style="50"/>
    <col min="7" max="7" width="9.7109375" style="50" customWidth="1"/>
    <col min="8" max="8" width="9.140625" style="50"/>
    <col min="9" max="9" width="8.5703125" style="50" customWidth="1"/>
    <col min="10" max="10" width="9" style="50" customWidth="1"/>
    <col min="11" max="12" width="9.140625" style="50" customWidth="1"/>
    <col min="13" max="14" width="9.7109375" style="50" customWidth="1"/>
    <col min="15" max="15" width="12.42578125" style="50" customWidth="1"/>
    <col min="16" max="16" width="9.140625" style="50"/>
    <col min="17" max="18" width="9.7109375" style="50" customWidth="1"/>
    <col min="19" max="20" width="9.140625" style="50"/>
    <col min="21" max="25" width="9.7109375" style="50" customWidth="1"/>
    <col min="26" max="27" width="9.140625" style="50"/>
    <col min="28" max="28" width="5.5703125" style="50" customWidth="1"/>
    <col min="29" max="16384" width="9.140625" style="50"/>
  </cols>
  <sheetData>
    <row r="1" spans="1:28" ht="20.25">
      <c r="A1" s="46"/>
      <c r="B1" s="48"/>
      <c r="C1" s="534" t="s">
        <v>121</v>
      </c>
      <c r="D1" s="534"/>
      <c r="E1" s="534"/>
      <c r="F1" s="534"/>
      <c r="G1" s="534"/>
      <c r="H1" s="534"/>
      <c r="I1" s="534"/>
      <c r="J1" s="534"/>
      <c r="K1" s="534"/>
      <c r="L1" s="534"/>
      <c r="M1" s="534"/>
      <c r="N1" s="534"/>
      <c r="O1" s="534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9"/>
    </row>
    <row r="2" spans="1:28" ht="20.25">
      <c r="A2" s="46"/>
      <c r="B2" s="48"/>
      <c r="C2" s="46"/>
      <c r="D2" s="46"/>
      <c r="E2" s="46"/>
      <c r="F2" s="46"/>
      <c r="G2" s="46"/>
      <c r="H2" s="46"/>
      <c r="I2" s="46"/>
      <c r="J2" s="46"/>
      <c r="K2" s="129"/>
      <c r="L2" s="129"/>
      <c r="M2" s="47"/>
      <c r="N2" s="47"/>
      <c r="O2" s="47"/>
      <c r="P2" s="46"/>
      <c r="Q2" s="46"/>
      <c r="R2" s="46"/>
      <c r="S2" s="46"/>
      <c r="T2" s="46"/>
      <c r="U2" s="46"/>
      <c r="V2" s="46"/>
      <c r="W2" s="46"/>
      <c r="X2" s="46"/>
      <c r="Y2" s="46"/>
      <c r="Z2" s="46"/>
      <c r="AA2" s="46"/>
      <c r="AB2" s="49"/>
    </row>
    <row r="3" spans="1:28" ht="20.25">
      <c r="A3" s="46"/>
      <c r="B3" s="48"/>
      <c r="C3" s="46"/>
      <c r="D3" s="46"/>
      <c r="E3" s="47"/>
      <c r="F3" s="47"/>
      <c r="G3" s="46"/>
      <c r="H3" s="46"/>
      <c r="I3" s="46"/>
      <c r="J3" s="46"/>
      <c r="K3" s="129"/>
      <c r="L3" s="129"/>
      <c r="M3" s="47"/>
      <c r="N3" s="47"/>
      <c r="O3" s="47"/>
      <c r="P3" s="46"/>
      <c r="Q3" s="46"/>
      <c r="R3" s="46"/>
      <c r="S3" s="46"/>
      <c r="T3" s="46"/>
      <c r="U3" s="46"/>
      <c r="V3" s="46"/>
      <c r="W3" s="46"/>
      <c r="X3" s="46"/>
      <c r="Y3" s="46"/>
      <c r="Z3" s="46"/>
      <c r="AA3" s="46"/>
      <c r="AB3" s="49"/>
    </row>
    <row r="4" spans="1:28" ht="24.95" customHeight="1">
      <c r="A4" s="46"/>
      <c r="B4" s="48"/>
      <c r="C4" s="46"/>
      <c r="D4" s="535"/>
      <c r="E4" s="535"/>
      <c r="F4" s="535"/>
      <c r="G4" s="535"/>
      <c r="H4" s="535"/>
      <c r="I4" s="535"/>
      <c r="J4" s="535"/>
      <c r="K4" s="535"/>
      <c r="L4" s="535"/>
      <c r="M4" s="535"/>
      <c r="N4" s="535"/>
      <c r="O4" s="47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9"/>
    </row>
    <row r="5" spans="1:28" ht="24.95" customHeight="1">
      <c r="A5" s="46"/>
      <c r="B5" s="48"/>
      <c r="C5" s="46"/>
      <c r="D5" s="536"/>
      <c r="E5" s="536"/>
      <c r="F5" s="536"/>
      <c r="G5" s="536"/>
      <c r="H5" s="536"/>
      <c r="I5" s="536"/>
      <c r="J5" s="536"/>
      <c r="K5" s="536"/>
      <c r="L5" s="536"/>
      <c r="M5" s="536"/>
      <c r="N5" s="536"/>
      <c r="O5" s="46"/>
      <c r="P5" s="46"/>
      <c r="Q5" s="46"/>
      <c r="R5" s="46"/>
      <c r="S5" s="46"/>
      <c r="T5" s="46"/>
      <c r="U5" s="46"/>
      <c r="V5" s="46"/>
      <c r="W5" s="46"/>
      <c r="X5" s="46"/>
      <c r="Y5" s="46"/>
      <c r="Z5" s="46"/>
      <c r="AA5" s="46"/>
      <c r="AB5" s="49"/>
    </row>
    <row r="6" spans="1:28" ht="24.95" customHeight="1" thickBot="1">
      <c r="A6" s="532" t="s">
        <v>128</v>
      </c>
      <c r="B6" s="532"/>
      <c r="C6" s="46"/>
      <c r="D6" s="537"/>
      <c r="E6" s="537"/>
      <c r="F6" s="537"/>
      <c r="G6" s="537"/>
      <c r="H6" s="537"/>
      <c r="I6" s="537"/>
      <c r="J6" s="537"/>
      <c r="K6" s="537"/>
      <c r="L6" s="537"/>
      <c r="M6" s="537"/>
      <c r="N6" s="537"/>
      <c r="O6" s="46"/>
      <c r="P6" s="46"/>
      <c r="Q6" s="46"/>
      <c r="R6" s="46"/>
      <c r="S6" s="46"/>
      <c r="T6" s="46"/>
      <c r="U6" s="46"/>
      <c r="V6" s="46"/>
      <c r="W6" s="46"/>
      <c r="X6" s="46"/>
      <c r="Y6" s="46"/>
      <c r="Z6" s="46"/>
      <c r="AA6" s="46"/>
      <c r="AB6" s="49"/>
    </row>
    <row r="7" spans="1:28" ht="23.25">
      <c r="A7" s="533"/>
      <c r="B7" s="533"/>
      <c r="C7" s="46"/>
      <c r="D7" s="46"/>
      <c r="E7" s="51"/>
      <c r="F7" s="51"/>
      <c r="G7" s="46"/>
      <c r="H7" s="46"/>
      <c r="I7" s="46"/>
      <c r="J7" s="46"/>
      <c r="K7" s="129"/>
      <c r="L7" s="129"/>
      <c r="M7" s="47"/>
      <c r="N7" s="47"/>
      <c r="O7" s="47"/>
      <c r="P7" s="46"/>
      <c r="Q7" s="46"/>
      <c r="R7" s="46"/>
      <c r="S7" s="46"/>
      <c r="T7" s="46"/>
      <c r="U7" s="46"/>
      <c r="V7" s="512" t="s">
        <v>112</v>
      </c>
      <c r="W7" s="513"/>
      <c r="X7" s="513"/>
      <c r="Y7" s="514"/>
      <c r="Z7" s="46"/>
      <c r="AA7" s="46"/>
      <c r="AB7" s="49"/>
    </row>
    <row r="8" spans="1:28" ht="20.25" customHeight="1">
      <c r="A8" s="528" t="s">
        <v>127</v>
      </c>
      <c r="B8" s="529"/>
      <c r="C8" s="538" t="s">
        <v>476</v>
      </c>
      <c r="D8" s="539"/>
      <c r="E8" s="539"/>
      <c r="F8" s="539"/>
      <c r="G8" s="539"/>
      <c r="H8" s="539"/>
      <c r="I8" s="539"/>
      <c r="J8" s="539"/>
      <c r="K8" s="539"/>
      <c r="L8" s="539"/>
      <c r="M8" s="539"/>
      <c r="N8" s="539"/>
      <c r="O8" s="47"/>
      <c r="P8" s="46"/>
      <c r="Q8" s="46"/>
      <c r="R8" s="46"/>
      <c r="S8" s="46"/>
      <c r="T8" s="46"/>
      <c r="U8" s="46"/>
      <c r="V8" s="52"/>
      <c r="W8" s="53"/>
      <c r="X8" s="53"/>
      <c r="Y8" s="54"/>
      <c r="Z8" s="46"/>
      <c r="AA8" s="46"/>
      <c r="AB8" s="49"/>
    </row>
    <row r="9" spans="1:28" ht="26.25">
      <c r="A9" s="530"/>
      <c r="B9" s="531"/>
      <c r="C9" s="538"/>
      <c r="D9" s="539"/>
      <c r="E9" s="539"/>
      <c r="F9" s="539"/>
      <c r="G9" s="539"/>
      <c r="H9" s="539"/>
      <c r="I9" s="539"/>
      <c r="J9" s="539"/>
      <c r="K9" s="539"/>
      <c r="L9" s="539"/>
      <c r="M9" s="539"/>
      <c r="N9" s="539"/>
      <c r="O9" s="47"/>
      <c r="P9" s="46"/>
      <c r="Q9" s="46"/>
      <c r="R9" s="46"/>
      <c r="S9" s="46"/>
      <c r="T9" s="46"/>
      <c r="U9" s="46"/>
      <c r="V9" s="515" t="s">
        <v>113</v>
      </c>
      <c r="W9" s="516"/>
      <c r="X9" s="516"/>
      <c r="Y9" s="517"/>
      <c r="Z9" s="46"/>
      <c r="AA9" s="46"/>
      <c r="AB9" s="49"/>
    </row>
    <row r="10" spans="1:28" ht="21">
      <c r="A10" s="49"/>
      <c r="B10" s="46"/>
      <c r="C10" s="46"/>
      <c r="D10" s="46"/>
      <c r="E10" s="46"/>
      <c r="F10" s="46"/>
      <c r="G10" s="46"/>
      <c r="H10" s="46"/>
      <c r="I10" s="46"/>
      <c r="J10" s="46"/>
      <c r="K10" s="46"/>
      <c r="L10" s="46"/>
      <c r="M10" s="47"/>
      <c r="N10" s="47"/>
      <c r="O10" s="47"/>
      <c r="P10" s="46"/>
      <c r="Q10" s="46"/>
      <c r="R10" s="46"/>
      <c r="S10" s="46"/>
      <c r="T10" s="46"/>
      <c r="U10" s="46"/>
      <c r="V10" s="518" t="s">
        <v>114</v>
      </c>
      <c r="W10" s="519"/>
      <c r="X10" s="519"/>
      <c r="Y10" s="520"/>
      <c r="Z10" s="46"/>
      <c r="AA10" s="46"/>
      <c r="AB10" s="49"/>
    </row>
    <row r="11" spans="1:28" ht="20.25">
      <c r="A11" s="49"/>
      <c r="B11" s="521" t="s">
        <v>477</v>
      </c>
      <c r="C11" s="522"/>
      <c r="D11" s="522"/>
      <c r="E11" s="522"/>
      <c r="F11" s="523"/>
      <c r="G11" s="524" t="s">
        <v>115</v>
      </c>
      <c r="H11" s="524"/>
      <c r="I11" s="524"/>
      <c r="J11" s="524"/>
      <c r="K11" s="524"/>
      <c r="L11" s="524"/>
      <c r="M11" s="51"/>
      <c r="N11" s="51"/>
      <c r="O11" s="46"/>
      <c r="P11" s="46"/>
      <c r="Q11" s="46"/>
      <c r="R11" s="46"/>
      <c r="S11" s="46"/>
      <c r="T11" s="46"/>
      <c r="U11" s="46"/>
      <c r="V11" s="525" t="s">
        <v>116</v>
      </c>
      <c r="W11" s="526"/>
      <c r="X11" s="526"/>
      <c r="Y11" s="527"/>
      <c r="Z11" s="46"/>
      <c r="AA11" s="46"/>
      <c r="AB11" s="49"/>
    </row>
    <row r="12" spans="1:28" ht="23.25">
      <c r="A12" s="49"/>
      <c r="B12" s="543" t="s">
        <v>478</v>
      </c>
      <c r="C12" s="543"/>
      <c r="D12" s="543"/>
      <c r="E12" s="543"/>
      <c r="F12" s="543"/>
      <c r="G12" s="524" t="s">
        <v>117</v>
      </c>
      <c r="H12" s="524"/>
      <c r="I12" s="524"/>
      <c r="J12" s="524"/>
      <c r="K12" s="524"/>
      <c r="L12" s="547"/>
      <c r="M12" s="128"/>
      <c r="N12" s="128"/>
      <c r="O12" s="46"/>
      <c r="P12" s="46"/>
      <c r="Q12" s="46"/>
      <c r="R12" s="46"/>
      <c r="S12" s="46"/>
      <c r="T12" s="46"/>
      <c r="U12" s="46"/>
      <c r="V12" s="540" t="s">
        <v>118</v>
      </c>
      <c r="W12" s="541"/>
      <c r="X12" s="541"/>
      <c r="Y12" s="542"/>
      <c r="Z12" s="46"/>
      <c r="AA12" s="46"/>
      <c r="AB12" s="49"/>
    </row>
    <row r="13" spans="1:28" ht="24" customHeight="1" thickBot="1">
      <c r="A13" s="49"/>
      <c r="B13" s="543" t="s">
        <v>479</v>
      </c>
      <c r="C13" s="543"/>
      <c r="D13" s="543"/>
      <c r="E13" s="543"/>
      <c r="F13" s="543"/>
      <c r="G13" s="547" t="s">
        <v>119</v>
      </c>
      <c r="H13" s="548"/>
      <c r="I13" s="548"/>
      <c r="J13" s="548"/>
      <c r="K13" s="548"/>
      <c r="L13" s="548"/>
      <c r="M13" s="128"/>
      <c r="N13" s="128"/>
      <c r="O13" s="47"/>
      <c r="P13" s="46"/>
      <c r="Q13" s="46"/>
      <c r="R13" s="46"/>
      <c r="S13" s="46"/>
      <c r="T13" s="46"/>
      <c r="U13" s="46"/>
      <c r="V13" s="544" t="s">
        <v>120</v>
      </c>
      <c r="W13" s="545"/>
      <c r="X13" s="545"/>
      <c r="Y13" s="546"/>
      <c r="Z13" s="46"/>
      <c r="AA13" s="46"/>
      <c r="AB13" s="49"/>
    </row>
    <row r="14" spans="1:28" ht="20.25">
      <c r="A14" s="49"/>
      <c r="B14" s="543" t="s">
        <v>127</v>
      </c>
      <c r="C14" s="543"/>
      <c r="D14" s="543"/>
      <c r="E14" s="543"/>
      <c r="F14" s="543"/>
      <c r="G14" s="524" t="s">
        <v>314</v>
      </c>
      <c r="H14" s="524"/>
      <c r="I14" s="524"/>
      <c r="J14" s="524"/>
      <c r="K14" s="524"/>
      <c r="L14" s="547"/>
      <c r="M14" s="128"/>
      <c r="N14" s="128"/>
      <c r="O14" s="47"/>
      <c r="P14" s="46"/>
      <c r="Q14" s="46"/>
      <c r="R14" s="46"/>
      <c r="S14" s="46"/>
      <c r="T14" s="46"/>
      <c r="U14" s="46"/>
      <c r="V14" s="46"/>
      <c r="W14" s="46"/>
      <c r="X14" s="46"/>
      <c r="Y14" s="46"/>
      <c r="Z14" s="46"/>
      <c r="AA14" s="46"/>
      <c r="AB14" s="49"/>
    </row>
    <row r="15" spans="1:28" ht="21">
      <c r="A15" s="49"/>
      <c r="B15" s="543" t="s">
        <v>480</v>
      </c>
      <c r="C15" s="543"/>
      <c r="D15" s="543"/>
      <c r="E15" s="543"/>
      <c r="F15" s="543"/>
      <c r="G15" s="560">
        <v>8200303101</v>
      </c>
      <c r="H15" s="560"/>
      <c r="I15" s="560"/>
      <c r="J15" s="560"/>
      <c r="K15" s="560"/>
      <c r="L15" s="561"/>
      <c r="M15" s="472"/>
      <c r="N15" s="472"/>
      <c r="O15" s="472"/>
      <c r="P15" s="473"/>
      <c r="Q15" s="473"/>
      <c r="R15" s="473"/>
      <c r="S15" s="473"/>
      <c r="T15" s="473"/>
      <c r="U15" s="473"/>
      <c r="V15" s="473"/>
      <c r="W15" s="46"/>
      <c r="X15" s="46"/>
      <c r="Y15" s="46"/>
      <c r="Z15" s="46"/>
      <c r="AA15" s="46"/>
      <c r="AB15" s="49"/>
    </row>
    <row r="16" spans="1:28" ht="20.25">
      <c r="A16" s="49"/>
      <c r="B16" s="543" t="s">
        <v>481</v>
      </c>
      <c r="C16" s="543"/>
      <c r="D16" s="543"/>
      <c r="E16" s="543"/>
      <c r="F16" s="543"/>
      <c r="G16" s="547" t="s">
        <v>315</v>
      </c>
      <c r="H16" s="548"/>
      <c r="I16" s="548"/>
      <c r="J16" s="548"/>
      <c r="K16" s="548"/>
      <c r="L16" s="548"/>
      <c r="M16" s="474"/>
      <c r="N16" s="474"/>
      <c r="O16" s="474"/>
      <c r="P16" s="130"/>
      <c r="Q16" s="130"/>
      <c r="R16" s="130"/>
      <c r="S16" s="475"/>
      <c r="T16" s="475"/>
      <c r="U16" s="475"/>
      <c r="V16" s="131"/>
      <c r="W16" s="46"/>
      <c r="X16" s="46"/>
      <c r="Y16" s="46"/>
      <c r="Z16" s="46"/>
      <c r="AA16" s="46"/>
      <c r="AB16" s="49"/>
    </row>
    <row r="17" spans="1:28" ht="23.25" customHeight="1">
      <c r="A17" s="49"/>
      <c r="B17" s="543" t="s">
        <v>482</v>
      </c>
      <c r="C17" s="543"/>
      <c r="D17" s="543"/>
      <c r="E17" s="543"/>
      <c r="F17" s="543"/>
      <c r="G17" s="547" t="s">
        <v>483</v>
      </c>
      <c r="H17" s="548"/>
      <c r="I17" s="548"/>
      <c r="J17" s="549"/>
      <c r="K17" s="562" t="s">
        <v>122</v>
      </c>
      <c r="L17" s="563"/>
      <c r="M17" s="551"/>
      <c r="N17" s="552"/>
      <c r="O17" s="550" t="s">
        <v>123</v>
      </c>
      <c r="P17" s="551"/>
      <c r="Q17" s="551"/>
      <c r="R17" s="552"/>
      <c r="S17" s="550" t="s">
        <v>124</v>
      </c>
      <c r="T17" s="551"/>
      <c r="U17" s="551"/>
      <c r="V17" s="552"/>
      <c r="W17" s="46"/>
      <c r="X17" s="46"/>
      <c r="Y17" s="46"/>
      <c r="Z17" s="46"/>
      <c r="AA17" s="46"/>
      <c r="AB17" s="49"/>
    </row>
    <row r="18" spans="1:28" ht="20.25" hidden="1">
      <c r="A18" s="49"/>
      <c r="B18" s="556"/>
      <c r="C18" s="556"/>
      <c r="D18" s="556"/>
      <c r="E18" s="556"/>
      <c r="F18" s="556"/>
      <c r="G18" s="547"/>
      <c r="H18" s="548"/>
      <c r="I18" s="548"/>
      <c r="J18" s="548"/>
      <c r="K18" s="553"/>
      <c r="L18" s="554"/>
      <c r="M18" s="554"/>
      <c r="N18" s="555"/>
      <c r="O18" s="553"/>
      <c r="P18" s="554"/>
      <c r="Q18" s="554"/>
      <c r="R18" s="555"/>
      <c r="S18" s="553"/>
      <c r="T18" s="554"/>
      <c r="U18" s="554"/>
      <c r="V18" s="555"/>
      <c r="W18" s="46"/>
      <c r="X18" s="46"/>
      <c r="Y18" s="46"/>
      <c r="Z18" s="46"/>
      <c r="AA18" s="46"/>
      <c r="AB18" s="49"/>
    </row>
    <row r="19" spans="1:28" ht="20.25">
      <c r="A19" s="49"/>
      <c r="B19" s="556" t="s">
        <v>484</v>
      </c>
      <c r="C19" s="556"/>
      <c r="D19" s="556"/>
      <c r="E19" s="556"/>
      <c r="F19" s="556"/>
      <c r="G19" s="547" t="s">
        <v>637</v>
      </c>
      <c r="H19" s="548"/>
      <c r="I19" s="548"/>
      <c r="J19" s="548"/>
      <c r="K19" s="567" t="s">
        <v>17</v>
      </c>
      <c r="L19" s="568"/>
      <c r="M19" s="564" t="s">
        <v>319</v>
      </c>
      <c r="N19" s="564"/>
      <c r="O19" s="567" t="s">
        <v>17</v>
      </c>
      <c r="P19" s="568"/>
      <c r="Q19" s="564" t="s">
        <v>319</v>
      </c>
      <c r="R19" s="564"/>
      <c r="S19" s="567" t="s">
        <v>17</v>
      </c>
      <c r="T19" s="568"/>
      <c r="U19" s="564" t="s">
        <v>319</v>
      </c>
      <c r="V19" s="564"/>
      <c r="W19" s="46"/>
      <c r="X19" s="46"/>
      <c r="Y19" s="46"/>
      <c r="Z19" s="46"/>
      <c r="AA19" s="46"/>
      <c r="AB19" s="49"/>
    </row>
    <row r="20" spans="1:28" ht="20.25">
      <c r="A20" s="49"/>
      <c r="B20" s="557" t="s">
        <v>638</v>
      </c>
      <c r="C20" s="558"/>
      <c r="D20" s="558"/>
      <c r="E20" s="558"/>
      <c r="F20" s="559"/>
      <c r="G20" s="547" t="s">
        <v>639</v>
      </c>
      <c r="H20" s="548"/>
      <c r="I20" s="548"/>
      <c r="J20" s="548"/>
      <c r="K20" s="567" t="s">
        <v>83</v>
      </c>
      <c r="L20" s="568"/>
      <c r="M20" s="564" t="s">
        <v>288</v>
      </c>
      <c r="N20" s="564"/>
      <c r="O20" s="567" t="s">
        <v>83</v>
      </c>
      <c r="P20" s="568"/>
      <c r="Q20" s="564" t="s">
        <v>288</v>
      </c>
      <c r="R20" s="564"/>
      <c r="S20" s="567" t="s">
        <v>83</v>
      </c>
      <c r="T20" s="568"/>
      <c r="U20" s="564" t="s">
        <v>288</v>
      </c>
      <c r="V20" s="564"/>
      <c r="W20" s="46"/>
      <c r="X20" s="46"/>
      <c r="Y20" s="46"/>
      <c r="Z20" s="46"/>
      <c r="AA20" s="46"/>
      <c r="AB20" s="49"/>
    </row>
    <row r="21" spans="1:28" ht="21">
      <c r="A21" s="49"/>
      <c r="B21" s="556" t="s">
        <v>485</v>
      </c>
      <c r="C21" s="556"/>
      <c r="D21" s="556"/>
      <c r="E21" s="556"/>
      <c r="F21" s="556"/>
      <c r="G21" s="565">
        <v>43220</v>
      </c>
      <c r="H21" s="566"/>
      <c r="I21" s="566"/>
      <c r="J21" s="566"/>
      <c r="K21" s="567" t="s">
        <v>125</v>
      </c>
      <c r="L21" s="568"/>
      <c r="M21" s="564" t="s">
        <v>320</v>
      </c>
      <c r="N21" s="564"/>
      <c r="O21" s="567" t="s">
        <v>125</v>
      </c>
      <c r="P21" s="568"/>
      <c r="Q21" s="564" t="s">
        <v>320</v>
      </c>
      <c r="R21" s="564"/>
      <c r="S21" s="567" t="s">
        <v>125</v>
      </c>
      <c r="T21" s="568"/>
      <c r="U21" s="564" t="s">
        <v>320</v>
      </c>
      <c r="V21" s="564"/>
      <c r="W21" s="46"/>
      <c r="X21" s="46"/>
      <c r="Y21" s="46"/>
      <c r="Z21" s="46"/>
      <c r="AA21" s="46"/>
      <c r="AB21" s="49"/>
    </row>
    <row r="22" spans="1:28" ht="20.25">
      <c r="A22" s="49"/>
      <c r="B22" s="556" t="s">
        <v>486</v>
      </c>
      <c r="C22" s="556"/>
      <c r="D22" s="556"/>
      <c r="E22" s="556"/>
      <c r="F22" s="556"/>
      <c r="G22" s="547" t="s">
        <v>316</v>
      </c>
      <c r="H22" s="548"/>
      <c r="I22" s="548"/>
      <c r="J22" s="548"/>
      <c r="K22" s="567" t="s">
        <v>84</v>
      </c>
      <c r="L22" s="568"/>
      <c r="M22" s="564" t="s">
        <v>321</v>
      </c>
      <c r="N22" s="564"/>
      <c r="O22" s="567" t="s">
        <v>84</v>
      </c>
      <c r="P22" s="568"/>
      <c r="Q22" s="564" t="s">
        <v>321</v>
      </c>
      <c r="R22" s="564"/>
      <c r="S22" s="567" t="s">
        <v>84</v>
      </c>
      <c r="T22" s="568"/>
      <c r="U22" s="564" t="s">
        <v>321</v>
      </c>
      <c r="V22" s="564"/>
      <c r="W22" s="46"/>
      <c r="X22" s="46"/>
      <c r="Y22" s="46"/>
      <c r="Z22" s="46"/>
      <c r="AA22" s="46"/>
      <c r="AB22" s="49"/>
    </row>
    <row r="23" spans="1:28" ht="20.25">
      <c r="A23" s="49"/>
      <c r="B23" s="556" t="s">
        <v>487</v>
      </c>
      <c r="C23" s="556"/>
      <c r="D23" s="556"/>
      <c r="E23" s="556"/>
      <c r="F23" s="556"/>
      <c r="G23" s="547" t="s">
        <v>317</v>
      </c>
      <c r="H23" s="548"/>
      <c r="I23" s="548"/>
      <c r="J23" s="548"/>
      <c r="K23" s="567" t="s">
        <v>49</v>
      </c>
      <c r="L23" s="568"/>
      <c r="M23" s="564" t="s">
        <v>320</v>
      </c>
      <c r="N23" s="564"/>
      <c r="O23" s="567" t="s">
        <v>49</v>
      </c>
      <c r="P23" s="568"/>
      <c r="Q23" s="564" t="s">
        <v>320</v>
      </c>
      <c r="R23" s="564"/>
      <c r="S23" s="567" t="s">
        <v>49</v>
      </c>
      <c r="T23" s="568"/>
      <c r="U23" s="564" t="s">
        <v>320</v>
      </c>
      <c r="V23" s="564"/>
      <c r="W23" s="46"/>
      <c r="X23" s="46"/>
      <c r="Y23" s="46"/>
      <c r="Z23" s="46"/>
      <c r="AA23" s="46"/>
      <c r="AB23" s="49"/>
    </row>
    <row r="24" spans="1:28" ht="20.25">
      <c r="A24" s="49"/>
      <c r="B24" s="556" t="s">
        <v>488</v>
      </c>
      <c r="C24" s="556"/>
      <c r="D24" s="556"/>
      <c r="E24" s="556"/>
      <c r="F24" s="556"/>
      <c r="G24" s="547" t="s">
        <v>318</v>
      </c>
      <c r="H24" s="548"/>
      <c r="I24" s="548"/>
      <c r="J24" s="548"/>
      <c r="K24" s="567" t="s">
        <v>126</v>
      </c>
      <c r="L24" s="568"/>
      <c r="M24" s="564" t="s">
        <v>321</v>
      </c>
      <c r="N24" s="564"/>
      <c r="O24" s="567" t="s">
        <v>126</v>
      </c>
      <c r="P24" s="568"/>
      <c r="Q24" s="564" t="s">
        <v>321</v>
      </c>
      <c r="R24" s="564"/>
      <c r="S24" s="567" t="s">
        <v>126</v>
      </c>
      <c r="T24" s="568"/>
      <c r="U24" s="564" t="s">
        <v>321</v>
      </c>
      <c r="V24" s="564"/>
      <c r="W24" s="46"/>
      <c r="X24" s="46"/>
      <c r="Y24" s="46"/>
      <c r="Z24" s="46"/>
      <c r="AA24" s="46"/>
      <c r="AB24" s="49"/>
    </row>
    <row r="25" spans="1:28" ht="20.25">
      <c r="A25" s="49"/>
      <c r="B25" s="556" t="s">
        <v>489</v>
      </c>
      <c r="C25" s="556"/>
      <c r="D25" s="556"/>
      <c r="E25" s="556"/>
      <c r="F25" s="556"/>
      <c r="G25" s="547" t="s">
        <v>318</v>
      </c>
      <c r="H25" s="548"/>
      <c r="I25" s="548"/>
      <c r="J25" s="548"/>
      <c r="K25" s="567" t="s">
        <v>284</v>
      </c>
      <c r="L25" s="568"/>
      <c r="M25" s="564" t="s">
        <v>319</v>
      </c>
      <c r="N25" s="564"/>
      <c r="O25" s="567" t="s">
        <v>284</v>
      </c>
      <c r="P25" s="568"/>
      <c r="Q25" s="564" t="s">
        <v>319</v>
      </c>
      <c r="R25" s="564"/>
      <c r="S25" s="567" t="s">
        <v>284</v>
      </c>
      <c r="T25" s="568"/>
      <c r="U25" s="564" t="s">
        <v>319</v>
      </c>
      <c r="V25" s="564"/>
      <c r="W25" s="46"/>
      <c r="X25" s="46"/>
      <c r="Y25" s="46"/>
      <c r="Z25" s="46"/>
      <c r="AA25" s="46"/>
      <c r="AB25" s="49"/>
    </row>
    <row r="26" spans="1:28" ht="21">
      <c r="A26" s="49"/>
      <c r="B26" s="569" t="s">
        <v>491</v>
      </c>
      <c r="C26" s="569"/>
      <c r="D26" s="569"/>
      <c r="E26" s="569"/>
      <c r="F26" s="569"/>
      <c r="G26" s="570">
        <v>98269607409</v>
      </c>
      <c r="H26" s="571"/>
      <c r="I26" s="571"/>
      <c r="J26" s="571"/>
      <c r="K26" s="567" t="s">
        <v>286</v>
      </c>
      <c r="L26" s="568"/>
      <c r="M26" s="564" t="s">
        <v>319</v>
      </c>
      <c r="N26" s="564"/>
      <c r="O26" s="567" t="s">
        <v>286</v>
      </c>
      <c r="P26" s="568"/>
      <c r="Q26" s="564" t="s">
        <v>288</v>
      </c>
      <c r="R26" s="564"/>
      <c r="S26" s="567" t="s">
        <v>286</v>
      </c>
      <c r="T26" s="568"/>
      <c r="U26" s="564" t="s">
        <v>320</v>
      </c>
      <c r="V26" s="564"/>
      <c r="W26" s="46"/>
      <c r="X26" s="46"/>
      <c r="Y26" s="46"/>
      <c r="Z26" s="46"/>
      <c r="AA26" s="46"/>
      <c r="AB26" s="49"/>
    </row>
    <row r="27" spans="1:28" ht="21" customHeight="1">
      <c r="A27" s="49"/>
      <c r="B27" s="556" t="s">
        <v>490</v>
      </c>
      <c r="C27" s="556"/>
      <c r="D27" s="556"/>
      <c r="E27" s="556"/>
      <c r="F27" s="556"/>
      <c r="G27" s="547" t="s">
        <v>317</v>
      </c>
      <c r="H27" s="548"/>
      <c r="I27" s="548"/>
      <c r="J27" s="548"/>
      <c r="K27" s="567" t="s">
        <v>287</v>
      </c>
      <c r="L27" s="568"/>
      <c r="M27" s="564" t="s">
        <v>288</v>
      </c>
      <c r="N27" s="564"/>
      <c r="O27" s="567" t="s">
        <v>287</v>
      </c>
      <c r="P27" s="568"/>
      <c r="Q27" s="564" t="s">
        <v>288</v>
      </c>
      <c r="R27" s="564"/>
      <c r="S27" s="567" t="s">
        <v>287</v>
      </c>
      <c r="T27" s="568"/>
      <c r="U27" s="564" t="s">
        <v>288</v>
      </c>
      <c r="V27" s="564"/>
      <c r="W27" s="46"/>
      <c r="X27" s="46"/>
      <c r="Y27" s="46"/>
      <c r="Z27" s="46"/>
      <c r="AA27" s="46"/>
      <c r="AB27" s="49"/>
    </row>
    <row r="28" spans="1:28" ht="20.25">
      <c r="A28" s="49"/>
      <c r="B28" s="46"/>
      <c r="C28" s="46"/>
      <c r="D28" s="46"/>
      <c r="E28" s="46"/>
      <c r="F28" s="46"/>
      <c r="G28" s="46"/>
      <c r="H28" s="46"/>
      <c r="I28" s="46"/>
      <c r="J28" s="46"/>
      <c r="K28" s="46"/>
      <c r="L28" s="46"/>
      <c r="M28" s="47"/>
      <c r="N28" s="47"/>
      <c r="O28" s="47"/>
      <c r="P28" s="46"/>
      <c r="Q28" s="46"/>
      <c r="R28" s="46"/>
      <c r="S28" s="46"/>
      <c r="T28" s="46"/>
      <c r="U28" s="46"/>
      <c r="V28" s="46"/>
      <c r="W28" s="46"/>
      <c r="X28" s="46"/>
      <c r="Y28" s="46"/>
      <c r="Z28" s="46"/>
      <c r="AA28" s="46"/>
      <c r="AB28" s="49"/>
    </row>
    <row r="29" spans="1:28" ht="20.25">
      <c r="A29" s="49"/>
      <c r="B29" s="46"/>
      <c r="C29" s="46"/>
      <c r="D29" s="46"/>
      <c r="E29" s="46"/>
      <c r="F29" s="46"/>
      <c r="G29" s="46"/>
      <c r="H29" s="46"/>
      <c r="I29" s="46"/>
      <c r="J29" s="46"/>
      <c r="K29" s="46"/>
      <c r="L29" s="46"/>
      <c r="M29" s="47"/>
      <c r="N29" s="47"/>
      <c r="O29" s="47"/>
      <c r="P29" s="46"/>
      <c r="Q29" s="46"/>
      <c r="R29" s="46"/>
      <c r="S29" s="46"/>
      <c r="T29" s="46"/>
      <c r="U29" s="46"/>
      <c r="V29" s="46"/>
      <c r="W29" s="46"/>
      <c r="X29" s="46"/>
      <c r="Y29" s="46"/>
      <c r="Z29" s="46"/>
      <c r="AA29" s="46"/>
      <c r="AB29" s="49"/>
    </row>
    <row r="30" spans="1:28" ht="20.25">
      <c r="A30" s="49"/>
      <c r="B30" s="46"/>
      <c r="C30" s="46"/>
      <c r="D30" s="46"/>
      <c r="E30" s="46"/>
      <c r="F30" s="46"/>
      <c r="G30" s="46"/>
      <c r="H30" s="46"/>
      <c r="I30" s="46"/>
      <c r="J30" s="46"/>
      <c r="K30" s="46"/>
      <c r="L30" s="46"/>
      <c r="M30" s="47"/>
      <c r="N30" s="47"/>
      <c r="O30" s="47"/>
      <c r="P30" s="46"/>
      <c r="Q30" s="46"/>
      <c r="R30" s="46"/>
      <c r="S30" s="46"/>
      <c r="T30" s="46"/>
      <c r="U30" s="46"/>
      <c r="V30" s="46"/>
      <c r="W30" s="46"/>
      <c r="X30" s="46"/>
      <c r="Y30" s="46"/>
      <c r="Z30" s="46"/>
      <c r="AA30" s="46"/>
      <c r="AB30" s="49"/>
    </row>
    <row r="31" spans="1:28" ht="20.25">
      <c r="A31" s="49"/>
      <c r="B31" s="46"/>
      <c r="C31" s="46"/>
      <c r="D31" s="46"/>
      <c r="E31" s="46"/>
      <c r="F31" s="46"/>
      <c r="G31" s="46"/>
      <c r="H31" s="46"/>
      <c r="I31" s="46"/>
      <c r="J31" s="46"/>
      <c r="K31" s="46"/>
      <c r="L31" s="46"/>
      <c r="M31" s="47"/>
      <c r="N31" s="51"/>
      <c r="O31" s="46"/>
      <c r="P31" s="46"/>
      <c r="Q31" s="46"/>
      <c r="R31" s="46"/>
      <c r="S31" s="46"/>
      <c r="T31" s="46"/>
      <c r="U31" s="46"/>
      <c r="V31" s="46"/>
      <c r="W31" s="46"/>
      <c r="X31" s="46"/>
      <c r="Y31" s="46"/>
      <c r="Z31" s="46"/>
      <c r="AA31" s="46"/>
      <c r="AB31" s="49"/>
    </row>
    <row r="32" spans="1:28">
      <c r="A32" s="49"/>
      <c r="B32" s="46"/>
      <c r="C32" s="46"/>
      <c r="D32" s="46"/>
      <c r="E32" s="46"/>
      <c r="F32" s="46"/>
      <c r="G32" s="46"/>
      <c r="H32" s="46"/>
      <c r="I32" s="46"/>
      <c r="J32" s="46"/>
      <c r="K32" s="46"/>
      <c r="L32" s="46"/>
      <c r="M32" s="51"/>
      <c r="N32" s="46"/>
      <c r="O32" s="46"/>
      <c r="P32" s="46"/>
      <c r="Q32" s="46"/>
      <c r="R32" s="46"/>
      <c r="S32" s="46"/>
      <c r="T32" s="46"/>
      <c r="U32" s="46"/>
      <c r="V32" s="46"/>
      <c r="W32" s="46"/>
      <c r="X32" s="46"/>
      <c r="Y32" s="46"/>
      <c r="Z32" s="46"/>
      <c r="AA32" s="46"/>
      <c r="AB32" s="49"/>
    </row>
    <row r="33" spans="1:28">
      <c r="A33" s="49"/>
      <c r="B33" s="46"/>
      <c r="C33" s="46"/>
      <c r="D33" s="46"/>
      <c r="E33" s="46"/>
      <c r="F33" s="46"/>
      <c r="G33" s="46"/>
      <c r="H33" s="46"/>
      <c r="I33" s="46"/>
      <c r="J33" s="46"/>
      <c r="K33" s="46"/>
      <c r="L33" s="46"/>
      <c r="M33" s="46"/>
      <c r="N33" s="46"/>
      <c r="O33" s="46"/>
      <c r="P33" s="46"/>
      <c r="Q33" s="46"/>
      <c r="R33" s="46"/>
      <c r="S33" s="46"/>
      <c r="T33" s="46"/>
      <c r="U33" s="46"/>
      <c r="V33" s="46"/>
      <c r="W33" s="46"/>
      <c r="X33" s="46"/>
      <c r="Y33" s="46"/>
      <c r="Z33" s="46"/>
      <c r="AA33" s="46"/>
      <c r="AB33" s="49"/>
    </row>
    <row r="34" spans="1:28">
      <c r="A34" s="49"/>
      <c r="B34" s="46"/>
      <c r="C34" s="46"/>
      <c r="D34" s="46"/>
      <c r="E34" s="46"/>
      <c r="F34" s="46"/>
      <c r="G34" s="46"/>
      <c r="H34" s="46"/>
      <c r="I34" s="46"/>
      <c r="J34" s="46"/>
      <c r="K34" s="46"/>
      <c r="L34" s="46"/>
      <c r="M34" s="46"/>
      <c r="N34" s="46"/>
      <c r="O34" s="46"/>
      <c r="P34" s="46"/>
      <c r="Q34" s="46"/>
      <c r="R34" s="46"/>
      <c r="S34" s="46"/>
      <c r="T34" s="46"/>
      <c r="U34" s="46"/>
      <c r="V34" s="46"/>
      <c r="W34" s="46"/>
      <c r="X34" s="46"/>
      <c r="Y34" s="46"/>
      <c r="Z34" s="46"/>
      <c r="AA34" s="46"/>
      <c r="AB34" s="49"/>
    </row>
    <row r="35" spans="1:28">
      <c r="A35" s="49"/>
      <c r="B35" s="46"/>
      <c r="C35" s="46"/>
      <c r="D35" s="46"/>
      <c r="E35" s="46"/>
      <c r="F35" s="46"/>
      <c r="G35" s="46"/>
      <c r="H35" s="46"/>
      <c r="I35" s="46"/>
      <c r="J35" s="46"/>
      <c r="K35" s="46"/>
      <c r="L35" s="46"/>
      <c r="M35" s="46"/>
      <c r="N35" s="46"/>
      <c r="O35" s="46"/>
      <c r="P35" s="46"/>
      <c r="Q35" s="46"/>
      <c r="R35" s="46"/>
      <c r="S35" s="46"/>
      <c r="T35" s="46"/>
      <c r="U35" s="46"/>
      <c r="V35" s="46"/>
      <c r="W35" s="46"/>
      <c r="X35" s="46"/>
      <c r="Y35" s="46"/>
      <c r="Z35" s="46"/>
      <c r="AA35" s="46"/>
      <c r="AB35" s="49"/>
    </row>
    <row r="36" spans="1:28">
      <c r="A36" s="49"/>
      <c r="B36" s="46"/>
      <c r="C36" s="46"/>
      <c r="D36" s="46"/>
      <c r="E36" s="46"/>
      <c r="F36" s="46"/>
      <c r="G36" s="46"/>
      <c r="H36" s="46"/>
      <c r="I36" s="46"/>
      <c r="J36" s="46"/>
      <c r="K36" s="46"/>
      <c r="L36" s="46"/>
      <c r="M36" s="46"/>
      <c r="N36" s="46"/>
      <c r="O36" s="46"/>
      <c r="P36" s="46"/>
      <c r="Q36" s="46"/>
      <c r="R36" s="46"/>
      <c r="S36" s="46"/>
      <c r="T36" s="46"/>
      <c r="U36" s="46"/>
      <c r="V36" s="46"/>
      <c r="W36" s="46"/>
      <c r="X36" s="46"/>
      <c r="Y36" s="46"/>
      <c r="Z36" s="46"/>
      <c r="AA36" s="46"/>
      <c r="AB36" s="49"/>
    </row>
    <row r="37" spans="1:28">
      <c r="A37" s="49"/>
      <c r="B37" s="46"/>
      <c r="C37" s="46"/>
      <c r="D37" s="46"/>
      <c r="E37" s="46"/>
      <c r="F37" s="46"/>
      <c r="G37" s="46"/>
      <c r="H37" s="46"/>
      <c r="I37" s="46"/>
      <c r="J37" s="46"/>
      <c r="K37" s="46"/>
      <c r="L37" s="46"/>
      <c r="M37" s="46"/>
      <c r="N37" s="46"/>
      <c r="O37" s="46"/>
      <c r="P37" s="46"/>
      <c r="Q37" s="46"/>
      <c r="R37" s="46"/>
      <c r="S37" s="46"/>
      <c r="T37" s="46"/>
      <c r="U37" s="46"/>
      <c r="V37" s="46"/>
      <c r="W37" s="46"/>
      <c r="X37" s="46"/>
      <c r="Y37" s="46"/>
      <c r="Z37" s="46"/>
      <c r="AA37" s="46"/>
      <c r="AB37" s="49"/>
    </row>
    <row r="38" spans="1:28">
      <c r="A38" s="49"/>
      <c r="B38" s="46"/>
      <c r="C38" s="46"/>
      <c r="D38" s="46"/>
      <c r="E38" s="46"/>
      <c r="F38" s="46"/>
      <c r="G38" s="46"/>
      <c r="H38" s="46"/>
      <c r="I38" s="46"/>
      <c r="J38" s="46"/>
      <c r="K38" s="46"/>
      <c r="L38" s="46"/>
      <c r="M38" s="46"/>
      <c r="N38" s="46"/>
      <c r="O38" s="46"/>
      <c r="P38" s="46"/>
      <c r="Q38" s="46"/>
      <c r="R38" s="46"/>
      <c r="S38" s="46"/>
      <c r="T38" s="46"/>
      <c r="U38" s="46"/>
      <c r="V38" s="46"/>
      <c r="W38" s="46"/>
      <c r="X38" s="46"/>
      <c r="Y38" s="46"/>
      <c r="Z38" s="46"/>
      <c r="AA38" s="46"/>
      <c r="AB38" s="49"/>
    </row>
    <row r="39" spans="1:28">
      <c r="A39" s="49"/>
      <c r="B39" s="46"/>
      <c r="C39" s="46"/>
      <c r="D39" s="46"/>
      <c r="E39" s="46"/>
      <c r="F39" s="46"/>
      <c r="G39" s="46"/>
      <c r="H39" s="46"/>
      <c r="I39" s="46"/>
      <c r="J39" s="46"/>
      <c r="K39" s="46"/>
      <c r="L39" s="46"/>
      <c r="M39" s="46"/>
      <c r="N39" s="46"/>
      <c r="O39" s="46"/>
      <c r="P39" s="46"/>
      <c r="Q39" s="46"/>
      <c r="R39" s="46"/>
      <c r="S39" s="46"/>
      <c r="T39" s="46"/>
      <c r="U39" s="46"/>
      <c r="V39" s="46"/>
      <c r="W39" s="46"/>
      <c r="X39" s="46"/>
      <c r="Y39" s="46"/>
      <c r="Z39" s="46"/>
      <c r="AA39" s="46"/>
      <c r="AB39" s="49"/>
    </row>
    <row r="40" spans="1:28">
      <c r="A40" s="49"/>
      <c r="B40" s="46"/>
      <c r="C40" s="46"/>
      <c r="D40" s="46"/>
      <c r="E40" s="46"/>
      <c r="F40" s="46"/>
      <c r="G40" s="46"/>
      <c r="H40" s="46"/>
      <c r="I40" s="46"/>
      <c r="J40" s="46"/>
      <c r="K40" s="46"/>
      <c r="L40" s="46"/>
      <c r="M40" s="46"/>
      <c r="N40" s="46"/>
      <c r="O40" s="46"/>
      <c r="P40" s="46"/>
      <c r="Q40" s="46"/>
      <c r="R40" s="46"/>
      <c r="S40" s="46"/>
      <c r="T40" s="46"/>
      <c r="U40" s="46"/>
      <c r="V40" s="46"/>
      <c r="W40" s="46"/>
      <c r="X40" s="46"/>
      <c r="Y40" s="46"/>
      <c r="Z40" s="46"/>
      <c r="AA40" s="46"/>
      <c r="AB40" s="49"/>
    </row>
    <row r="41" spans="1:28">
      <c r="A41" s="49"/>
      <c r="B41" s="49"/>
      <c r="C41" s="49"/>
      <c r="D41" s="49"/>
      <c r="E41" s="49"/>
      <c r="F41" s="49"/>
      <c r="G41" s="49"/>
      <c r="H41" s="49"/>
      <c r="I41" s="49"/>
      <c r="J41" s="49"/>
      <c r="K41" s="49"/>
      <c r="L41" s="49"/>
      <c r="M41" s="49"/>
      <c r="N41" s="49"/>
      <c r="O41" s="49"/>
      <c r="P41" s="49"/>
      <c r="Q41" s="49"/>
      <c r="R41" s="49"/>
      <c r="S41" s="49"/>
      <c r="T41" s="49"/>
      <c r="U41" s="49"/>
      <c r="V41" s="49"/>
      <c r="W41" s="49"/>
      <c r="X41" s="49"/>
      <c r="Y41" s="49"/>
      <c r="Z41" s="49"/>
      <c r="AA41" s="49"/>
      <c r="AB41" s="49"/>
    </row>
    <row r="42" spans="1:28">
      <c r="A42" s="49"/>
      <c r="B42" s="49"/>
      <c r="C42" s="49"/>
      <c r="D42" s="49"/>
      <c r="E42" s="49"/>
      <c r="F42" s="49"/>
      <c r="G42" s="49"/>
      <c r="H42" s="49"/>
      <c r="I42" s="49"/>
      <c r="J42" s="49"/>
      <c r="K42" s="49"/>
      <c r="L42" s="49"/>
      <c r="M42" s="49"/>
      <c r="N42" s="49"/>
      <c r="O42" s="49"/>
      <c r="P42" s="49"/>
      <c r="Q42" s="49"/>
      <c r="R42" s="49"/>
      <c r="S42" s="49"/>
      <c r="T42" s="49"/>
      <c r="U42" s="49"/>
      <c r="V42" s="49"/>
      <c r="W42" s="49"/>
      <c r="X42" s="49"/>
      <c r="Y42" s="49"/>
      <c r="Z42" s="49"/>
      <c r="AA42" s="49"/>
      <c r="AB42" s="49"/>
    </row>
    <row r="43" spans="1:28">
      <c r="A43" s="55"/>
      <c r="B43" s="55"/>
      <c r="C43" s="55"/>
      <c r="D43" s="55"/>
      <c r="E43" s="55"/>
      <c r="F43" s="55"/>
      <c r="G43" s="55"/>
      <c r="H43" s="55"/>
      <c r="I43" s="55"/>
      <c r="J43" s="55"/>
      <c r="K43" s="55"/>
      <c r="L43" s="55"/>
      <c r="M43" s="55"/>
      <c r="N43" s="55"/>
      <c r="O43" s="55"/>
      <c r="P43" s="55"/>
      <c r="Q43" s="55"/>
      <c r="R43" s="55"/>
      <c r="S43" s="55"/>
      <c r="T43" s="55"/>
      <c r="U43" s="55"/>
      <c r="V43" s="55"/>
      <c r="W43" s="55"/>
      <c r="X43" s="55"/>
      <c r="Y43" s="55"/>
      <c r="Z43" s="55"/>
      <c r="AA43" s="55"/>
      <c r="AB43" s="55"/>
    </row>
    <row r="44" spans="1:28">
      <c r="A44" s="55"/>
      <c r="B44" s="55"/>
      <c r="C44" s="55"/>
      <c r="D44" s="55"/>
      <c r="E44" s="55"/>
      <c r="F44" s="55"/>
      <c r="G44" s="55"/>
      <c r="H44" s="55"/>
      <c r="I44" s="55"/>
      <c r="J44" s="55"/>
      <c r="K44" s="55"/>
      <c r="L44" s="55"/>
      <c r="M44" s="55"/>
      <c r="N44" s="55"/>
      <c r="O44" s="55"/>
      <c r="P44" s="55"/>
      <c r="Q44" s="55"/>
      <c r="R44" s="55"/>
      <c r="S44" s="55"/>
      <c r="T44" s="55"/>
      <c r="U44" s="55"/>
      <c r="V44" s="55"/>
      <c r="W44" s="55"/>
      <c r="X44" s="55"/>
      <c r="Y44" s="55"/>
      <c r="Z44" s="55"/>
      <c r="AA44" s="55"/>
      <c r="AB44" s="55"/>
    </row>
    <row r="45" spans="1:28">
      <c r="A45" s="55"/>
      <c r="B45" s="55"/>
      <c r="C45" s="55"/>
      <c r="D45" s="55"/>
      <c r="E45" s="55"/>
      <c r="F45" s="55"/>
      <c r="G45" s="55"/>
      <c r="H45" s="55"/>
      <c r="I45" s="55"/>
      <c r="J45" s="55"/>
      <c r="K45" s="55"/>
      <c r="L45" s="55"/>
      <c r="M45" s="55"/>
      <c r="N45" s="55"/>
      <c r="O45" s="55"/>
      <c r="P45" s="55"/>
      <c r="Q45" s="55"/>
      <c r="R45" s="55"/>
      <c r="S45" s="55"/>
      <c r="T45" s="55"/>
      <c r="U45" s="55"/>
      <c r="V45" s="55"/>
      <c r="W45" s="55"/>
      <c r="X45" s="55"/>
      <c r="Y45" s="55"/>
      <c r="Z45" s="55"/>
      <c r="AA45" s="55"/>
      <c r="AB45" s="55"/>
    </row>
    <row r="46" spans="1:28">
      <c r="A46" s="55"/>
      <c r="B46" s="55"/>
      <c r="C46" s="55"/>
      <c r="D46" s="55"/>
      <c r="E46" s="55"/>
      <c r="F46" s="55"/>
      <c r="G46" s="55"/>
      <c r="H46" s="55"/>
      <c r="I46" s="55"/>
      <c r="J46" s="55"/>
      <c r="K46" s="55"/>
      <c r="L46" s="55"/>
      <c r="M46" s="55"/>
      <c r="N46" s="55"/>
      <c r="O46" s="55"/>
      <c r="P46" s="55"/>
      <c r="Q46" s="55"/>
      <c r="R46" s="55"/>
      <c r="S46" s="55"/>
      <c r="T46" s="55"/>
      <c r="U46" s="55"/>
      <c r="V46" s="55"/>
      <c r="W46" s="55"/>
      <c r="X46" s="55"/>
      <c r="Y46" s="55"/>
      <c r="Z46" s="55"/>
      <c r="AA46" s="55"/>
      <c r="AB46" s="55"/>
    </row>
    <row r="47" spans="1:28">
      <c r="A47" s="55"/>
      <c r="B47" s="55"/>
      <c r="C47" s="55"/>
      <c r="D47" s="55"/>
      <c r="E47" s="55"/>
      <c r="F47" s="55"/>
      <c r="G47" s="55"/>
      <c r="H47" s="55"/>
      <c r="I47" s="55"/>
      <c r="J47" s="55"/>
      <c r="K47" s="55"/>
      <c r="L47" s="55"/>
      <c r="M47" s="55"/>
      <c r="N47" s="55"/>
      <c r="O47" s="55"/>
      <c r="P47" s="55"/>
      <c r="Q47" s="55"/>
      <c r="R47" s="55"/>
      <c r="S47" s="55"/>
      <c r="T47" s="55"/>
      <c r="U47" s="55"/>
      <c r="V47" s="55"/>
      <c r="W47" s="55"/>
      <c r="X47" s="55"/>
      <c r="Y47" s="55"/>
      <c r="Z47" s="55"/>
      <c r="AA47" s="55"/>
      <c r="AB47" s="55"/>
    </row>
    <row r="48" spans="1:28">
      <c r="A48" s="55"/>
      <c r="B48" s="55"/>
      <c r="C48" s="55"/>
      <c r="D48" s="55"/>
      <c r="E48" s="55"/>
      <c r="F48" s="55"/>
      <c r="G48" s="55"/>
      <c r="H48" s="55"/>
      <c r="I48" s="55"/>
      <c r="J48" s="55"/>
      <c r="K48" s="55"/>
      <c r="L48" s="55"/>
      <c r="M48" s="55"/>
      <c r="N48" s="55"/>
      <c r="O48" s="55"/>
      <c r="P48" s="55"/>
      <c r="Q48" s="55"/>
      <c r="R48" s="55"/>
      <c r="S48" s="55"/>
      <c r="T48" s="55"/>
      <c r="U48" s="55"/>
      <c r="V48" s="55"/>
      <c r="W48" s="55"/>
      <c r="X48" s="55"/>
      <c r="Y48" s="55"/>
      <c r="Z48" s="55"/>
      <c r="AA48" s="55"/>
      <c r="AB48" s="55"/>
    </row>
    <row r="49" spans="1:28">
      <c r="A49" s="55"/>
      <c r="B49" s="55"/>
      <c r="C49" s="55"/>
      <c r="D49" s="55"/>
      <c r="E49" s="55"/>
      <c r="F49" s="55"/>
      <c r="G49" s="55"/>
      <c r="H49" s="55"/>
      <c r="I49" s="55"/>
      <c r="J49" s="55"/>
      <c r="K49" s="55"/>
      <c r="L49" s="55"/>
      <c r="M49" s="55"/>
      <c r="N49" s="55"/>
      <c r="O49" s="55"/>
      <c r="P49" s="55"/>
      <c r="Q49" s="55"/>
      <c r="R49" s="55"/>
      <c r="S49" s="55"/>
      <c r="T49" s="55"/>
      <c r="U49" s="55"/>
      <c r="V49" s="55"/>
      <c r="W49" s="55"/>
      <c r="X49" s="55"/>
      <c r="Y49" s="55"/>
      <c r="Z49" s="55"/>
      <c r="AA49" s="55"/>
      <c r="AB49" s="55"/>
    </row>
    <row r="50" spans="1:28">
      <c r="A50" s="55"/>
      <c r="B50" s="55"/>
      <c r="C50" s="55"/>
      <c r="D50" s="55"/>
      <c r="E50" s="55"/>
      <c r="F50" s="55"/>
      <c r="G50" s="55"/>
      <c r="H50" s="55"/>
      <c r="I50" s="55"/>
      <c r="J50" s="55"/>
      <c r="K50" s="55"/>
      <c r="L50" s="55"/>
      <c r="M50" s="55"/>
      <c r="N50" s="55"/>
      <c r="O50" s="55"/>
      <c r="P50" s="55"/>
      <c r="Q50" s="55"/>
      <c r="R50" s="55"/>
      <c r="S50" s="55"/>
      <c r="T50" s="55"/>
      <c r="U50" s="55"/>
      <c r="V50" s="55"/>
      <c r="W50" s="55"/>
      <c r="X50" s="55"/>
      <c r="Y50" s="55"/>
      <c r="Z50" s="55"/>
      <c r="AA50" s="55"/>
      <c r="AB50" s="55"/>
    </row>
    <row r="51" spans="1:28">
      <c r="A51" s="55"/>
      <c r="B51" s="55"/>
      <c r="C51" s="55"/>
      <c r="D51" s="55"/>
      <c r="E51" s="55"/>
      <c r="F51" s="55"/>
      <c r="G51" s="55"/>
      <c r="H51" s="55"/>
      <c r="I51" s="55"/>
      <c r="J51" s="55"/>
      <c r="K51" s="55"/>
      <c r="L51" s="55"/>
      <c r="M51" s="55"/>
      <c r="N51" s="55"/>
      <c r="O51" s="55"/>
      <c r="P51" s="55"/>
      <c r="Q51" s="55"/>
      <c r="R51" s="55"/>
      <c r="S51" s="55"/>
      <c r="T51" s="55"/>
      <c r="U51" s="55"/>
      <c r="V51" s="55"/>
      <c r="W51" s="55"/>
      <c r="X51" s="55"/>
      <c r="Y51" s="55"/>
      <c r="Z51" s="55"/>
      <c r="AA51" s="55"/>
      <c r="AB51" s="55"/>
    </row>
    <row r="52" spans="1:28">
      <c r="A52" s="55"/>
      <c r="B52" s="55"/>
      <c r="C52" s="55"/>
      <c r="D52" s="55"/>
      <c r="E52" s="55"/>
      <c r="F52" s="55"/>
      <c r="G52" s="55"/>
      <c r="H52" s="55"/>
      <c r="I52" s="55"/>
      <c r="J52" s="55"/>
      <c r="K52" s="55"/>
      <c r="L52" s="55"/>
      <c r="M52" s="55"/>
      <c r="N52" s="55"/>
      <c r="O52" s="55"/>
      <c r="P52" s="55"/>
      <c r="Q52" s="55"/>
      <c r="R52" s="55"/>
      <c r="S52" s="55"/>
      <c r="T52" s="55"/>
      <c r="U52" s="55"/>
      <c r="V52" s="55"/>
      <c r="W52" s="55"/>
      <c r="X52" s="55"/>
      <c r="Y52" s="55"/>
      <c r="Z52" s="55"/>
      <c r="AA52" s="55"/>
      <c r="AB52" s="55"/>
    </row>
    <row r="53" spans="1:28">
      <c r="A53" s="55"/>
      <c r="B53" s="55"/>
      <c r="C53" s="55"/>
      <c r="D53" s="55"/>
      <c r="E53" s="55"/>
      <c r="F53" s="55"/>
      <c r="G53" s="55"/>
      <c r="H53" s="55"/>
      <c r="I53" s="55"/>
      <c r="J53" s="55"/>
      <c r="K53" s="55"/>
      <c r="L53" s="55"/>
      <c r="M53" s="55"/>
      <c r="N53" s="55"/>
      <c r="O53" s="55"/>
      <c r="P53" s="55"/>
      <c r="Q53" s="55"/>
      <c r="R53" s="55"/>
      <c r="S53" s="55"/>
      <c r="T53" s="55"/>
      <c r="U53" s="55"/>
      <c r="V53" s="55"/>
      <c r="W53" s="55"/>
      <c r="X53" s="55"/>
      <c r="Y53" s="55"/>
      <c r="Z53" s="55"/>
      <c r="AA53" s="55"/>
      <c r="AB53" s="55"/>
    </row>
    <row r="54" spans="1:28">
      <c r="A54" s="55"/>
      <c r="B54" s="55"/>
      <c r="C54" s="55"/>
      <c r="D54" s="55"/>
      <c r="E54" s="55"/>
      <c r="F54" s="55"/>
      <c r="G54" s="55"/>
      <c r="H54" s="55"/>
      <c r="I54" s="55"/>
      <c r="J54" s="55"/>
      <c r="K54" s="55"/>
      <c r="L54" s="55"/>
      <c r="M54" s="55"/>
      <c r="N54" s="55"/>
      <c r="O54" s="55"/>
      <c r="P54" s="55"/>
      <c r="Q54" s="55"/>
      <c r="R54" s="55"/>
      <c r="S54" s="55"/>
      <c r="T54" s="55"/>
      <c r="U54" s="55"/>
      <c r="V54" s="55"/>
      <c r="W54" s="55"/>
      <c r="X54" s="55"/>
      <c r="Y54" s="55"/>
      <c r="Z54" s="55"/>
      <c r="AA54" s="55"/>
      <c r="AB54" s="55"/>
    </row>
    <row r="55" spans="1:28">
      <c r="A55" s="55"/>
      <c r="B55" s="55"/>
      <c r="C55" s="55"/>
      <c r="D55" s="55"/>
      <c r="E55" s="55"/>
      <c r="F55" s="55"/>
      <c r="G55" s="55"/>
      <c r="H55" s="55"/>
      <c r="I55" s="55"/>
      <c r="J55" s="55"/>
      <c r="K55" s="55"/>
      <c r="L55" s="55"/>
      <c r="M55" s="55"/>
      <c r="N55" s="55"/>
      <c r="O55" s="55"/>
      <c r="P55" s="55"/>
      <c r="Q55" s="55"/>
      <c r="R55" s="55"/>
      <c r="S55" s="55"/>
      <c r="T55" s="55"/>
      <c r="U55" s="55"/>
      <c r="V55" s="55"/>
      <c r="W55" s="55"/>
      <c r="X55" s="55"/>
      <c r="Y55" s="55"/>
      <c r="Z55" s="55"/>
      <c r="AA55" s="55"/>
      <c r="AB55" s="55"/>
    </row>
    <row r="56" spans="1:28">
      <c r="A56" s="55"/>
      <c r="B56" s="55"/>
      <c r="C56" s="55"/>
      <c r="D56" s="55"/>
      <c r="E56" s="55"/>
      <c r="F56" s="55"/>
      <c r="G56" s="55"/>
      <c r="H56" s="55"/>
      <c r="I56" s="55"/>
      <c r="J56" s="55"/>
      <c r="K56" s="55"/>
      <c r="L56" s="55"/>
      <c r="M56" s="55"/>
      <c r="N56" s="55"/>
      <c r="O56" s="55"/>
      <c r="P56" s="55"/>
      <c r="Q56" s="55"/>
      <c r="R56" s="55"/>
      <c r="S56" s="55"/>
      <c r="T56" s="55"/>
      <c r="U56" s="55"/>
      <c r="V56" s="55"/>
      <c r="W56" s="55"/>
      <c r="X56" s="55"/>
      <c r="Y56" s="55"/>
      <c r="Z56" s="55"/>
      <c r="AA56" s="55"/>
      <c r="AB56" s="55"/>
    </row>
    <row r="57" spans="1:28">
      <c r="A57" s="55"/>
      <c r="B57" s="55"/>
      <c r="C57" s="55"/>
      <c r="D57" s="55"/>
      <c r="E57" s="55"/>
      <c r="F57" s="55"/>
      <c r="G57" s="55"/>
      <c r="H57" s="55"/>
      <c r="I57" s="55"/>
      <c r="J57" s="55"/>
      <c r="K57" s="55"/>
      <c r="L57" s="55"/>
      <c r="M57" s="55"/>
      <c r="N57" s="55"/>
      <c r="O57" s="55"/>
      <c r="P57" s="55"/>
      <c r="Q57" s="55"/>
      <c r="R57" s="55"/>
      <c r="S57" s="55"/>
      <c r="T57" s="55"/>
      <c r="U57" s="55"/>
      <c r="V57" s="55"/>
      <c r="W57" s="55"/>
      <c r="X57" s="55"/>
      <c r="Y57" s="55"/>
      <c r="Z57" s="55"/>
      <c r="AA57" s="55"/>
      <c r="AB57" s="55"/>
    </row>
    <row r="58" spans="1:28">
      <c r="A58" s="55"/>
      <c r="B58" s="55"/>
      <c r="C58" s="55"/>
      <c r="D58" s="55"/>
      <c r="E58" s="55"/>
      <c r="F58" s="55"/>
      <c r="G58" s="55"/>
      <c r="H58" s="55"/>
      <c r="I58" s="55"/>
      <c r="J58" s="55"/>
      <c r="K58" s="55"/>
      <c r="L58" s="55"/>
      <c r="M58" s="55"/>
      <c r="N58" s="55"/>
      <c r="O58" s="55"/>
      <c r="P58" s="55"/>
      <c r="Q58" s="55"/>
      <c r="R58" s="55"/>
      <c r="S58" s="55"/>
      <c r="T58" s="55"/>
      <c r="U58" s="55"/>
      <c r="V58" s="55"/>
      <c r="W58" s="55"/>
      <c r="X58" s="55"/>
      <c r="Y58" s="55"/>
      <c r="Z58" s="55"/>
      <c r="AA58" s="55"/>
      <c r="AB58" s="55"/>
    </row>
    <row r="59" spans="1:28">
      <c r="A59" s="55"/>
      <c r="B59" s="55"/>
      <c r="C59" s="55"/>
      <c r="D59" s="55"/>
      <c r="E59" s="55"/>
      <c r="F59" s="55"/>
      <c r="G59" s="55"/>
      <c r="H59" s="55"/>
      <c r="I59" s="55"/>
      <c r="J59" s="55"/>
      <c r="K59" s="55"/>
      <c r="L59" s="55"/>
      <c r="M59" s="55"/>
      <c r="N59" s="55"/>
      <c r="O59" s="55"/>
      <c r="P59" s="55"/>
      <c r="Q59" s="55"/>
      <c r="R59" s="55"/>
      <c r="S59" s="55"/>
      <c r="T59" s="55"/>
      <c r="U59" s="55"/>
      <c r="V59" s="55"/>
      <c r="W59" s="55"/>
      <c r="X59" s="55"/>
      <c r="Y59" s="55"/>
      <c r="Z59" s="55"/>
      <c r="AA59" s="55"/>
      <c r="AB59" s="55"/>
    </row>
    <row r="60" spans="1:28">
      <c r="A60" s="55"/>
      <c r="B60" s="55"/>
      <c r="C60" s="55"/>
      <c r="D60" s="55"/>
      <c r="E60" s="55"/>
      <c r="F60" s="55"/>
      <c r="G60" s="55"/>
      <c r="H60" s="55"/>
      <c r="I60" s="55"/>
      <c r="J60" s="55"/>
      <c r="K60" s="55"/>
      <c r="L60" s="55"/>
      <c r="M60" s="55"/>
      <c r="N60" s="55"/>
      <c r="O60" s="55"/>
      <c r="P60" s="55"/>
      <c r="Q60" s="55"/>
      <c r="R60" s="55"/>
      <c r="S60" s="55"/>
      <c r="T60" s="55"/>
      <c r="U60" s="55"/>
      <c r="V60" s="55"/>
      <c r="W60" s="55"/>
      <c r="X60" s="55"/>
      <c r="Y60" s="55"/>
      <c r="Z60" s="55"/>
      <c r="AA60" s="55"/>
      <c r="AB60" s="55"/>
    </row>
    <row r="61" spans="1:28">
      <c r="A61" s="55"/>
      <c r="B61" s="55"/>
      <c r="C61" s="55"/>
      <c r="D61" s="55"/>
      <c r="E61" s="55"/>
      <c r="F61" s="55"/>
      <c r="G61" s="55"/>
      <c r="H61" s="55"/>
      <c r="I61" s="55"/>
      <c r="J61" s="55"/>
      <c r="K61" s="55"/>
      <c r="L61" s="55"/>
      <c r="M61" s="55"/>
      <c r="N61" s="55"/>
      <c r="O61" s="55"/>
      <c r="P61" s="55"/>
      <c r="Q61" s="55"/>
      <c r="R61" s="55"/>
      <c r="S61" s="55"/>
      <c r="T61" s="55"/>
      <c r="U61" s="55"/>
      <c r="V61" s="55"/>
      <c r="W61" s="55"/>
      <c r="X61" s="55"/>
      <c r="Y61" s="55"/>
      <c r="Z61" s="55"/>
      <c r="AA61" s="55"/>
      <c r="AB61" s="55"/>
    </row>
    <row r="62" spans="1:28">
      <c r="A62" s="55"/>
      <c r="B62" s="55"/>
      <c r="C62" s="55"/>
      <c r="D62" s="55"/>
      <c r="E62" s="55"/>
      <c r="F62" s="55"/>
      <c r="G62" s="55"/>
      <c r="H62" s="55"/>
      <c r="I62" s="55"/>
      <c r="J62" s="55"/>
      <c r="K62" s="55"/>
      <c r="L62" s="55"/>
      <c r="M62" s="55"/>
      <c r="N62" s="55"/>
      <c r="O62" s="55"/>
      <c r="P62" s="55"/>
      <c r="Q62" s="55"/>
      <c r="R62" s="55"/>
      <c r="S62" s="55"/>
      <c r="T62" s="55"/>
      <c r="U62" s="55"/>
      <c r="V62" s="55"/>
      <c r="W62" s="55"/>
      <c r="X62" s="55"/>
      <c r="Y62" s="55"/>
      <c r="Z62" s="55"/>
      <c r="AA62" s="55"/>
      <c r="AB62" s="55"/>
    </row>
    <row r="63" spans="1:28">
      <c r="A63" s="55"/>
      <c r="B63" s="55"/>
      <c r="C63" s="55"/>
      <c r="D63" s="55"/>
      <c r="E63" s="55"/>
      <c r="F63" s="55"/>
      <c r="G63" s="55"/>
      <c r="H63" s="55"/>
      <c r="I63" s="55"/>
      <c r="J63" s="55"/>
      <c r="K63" s="55"/>
      <c r="L63" s="55"/>
      <c r="M63" s="55"/>
      <c r="N63" s="55"/>
      <c r="O63" s="55"/>
      <c r="P63" s="55"/>
      <c r="Q63" s="55"/>
      <c r="R63" s="55"/>
      <c r="S63" s="55"/>
      <c r="T63" s="55"/>
      <c r="U63" s="55"/>
      <c r="V63" s="55"/>
      <c r="W63" s="55"/>
      <c r="X63" s="55"/>
      <c r="Y63" s="55"/>
      <c r="Z63" s="55"/>
      <c r="AA63" s="55"/>
      <c r="AB63" s="55"/>
    </row>
    <row r="64" spans="1:28">
      <c r="A64" s="55"/>
      <c r="B64" s="55"/>
      <c r="C64" s="55"/>
      <c r="D64" s="55"/>
      <c r="E64" s="55"/>
      <c r="F64" s="55"/>
      <c r="G64" s="55"/>
      <c r="H64" s="55"/>
      <c r="I64" s="55"/>
      <c r="J64" s="55"/>
      <c r="K64" s="55"/>
      <c r="L64" s="55"/>
      <c r="M64" s="55"/>
      <c r="N64" s="55"/>
      <c r="O64" s="55"/>
      <c r="P64" s="55"/>
      <c r="Q64" s="55"/>
      <c r="R64" s="55"/>
      <c r="S64" s="55"/>
      <c r="T64" s="55"/>
      <c r="U64" s="55"/>
      <c r="V64" s="55"/>
      <c r="W64" s="55"/>
      <c r="X64" s="55"/>
      <c r="Y64" s="55"/>
      <c r="Z64" s="55"/>
      <c r="AA64" s="55"/>
      <c r="AB64" s="55"/>
    </row>
    <row r="65" spans="1:28">
      <c r="A65" s="55"/>
      <c r="B65" s="55"/>
      <c r="C65" s="55"/>
      <c r="D65" s="55"/>
      <c r="E65" s="55"/>
      <c r="F65" s="55"/>
      <c r="G65" s="55"/>
      <c r="H65" s="55"/>
      <c r="I65" s="55"/>
      <c r="J65" s="55"/>
      <c r="K65" s="55"/>
      <c r="L65" s="55"/>
      <c r="M65" s="55"/>
      <c r="N65" s="55"/>
      <c r="O65" s="55"/>
      <c r="P65" s="55"/>
      <c r="Q65" s="55"/>
      <c r="R65" s="55"/>
      <c r="S65" s="55"/>
      <c r="T65" s="55"/>
      <c r="U65" s="55"/>
      <c r="V65" s="55"/>
      <c r="W65" s="55"/>
      <c r="X65" s="55"/>
      <c r="Y65" s="55"/>
      <c r="Z65" s="55"/>
      <c r="AA65" s="55"/>
      <c r="AB65" s="55"/>
    </row>
    <row r="66" spans="1:28">
      <c r="A66" s="55"/>
      <c r="B66" s="55"/>
      <c r="C66" s="55"/>
      <c r="D66" s="55"/>
      <c r="E66" s="55"/>
      <c r="F66" s="55"/>
      <c r="G66" s="55"/>
      <c r="H66" s="55"/>
      <c r="I66" s="55"/>
      <c r="J66" s="55"/>
      <c r="K66" s="55"/>
      <c r="L66" s="55"/>
      <c r="M66" s="55"/>
      <c r="N66" s="55"/>
      <c r="O66" s="55"/>
      <c r="P66" s="55"/>
      <c r="Q66" s="55"/>
      <c r="R66" s="55"/>
      <c r="S66" s="55"/>
      <c r="T66" s="55"/>
      <c r="U66" s="55"/>
      <c r="V66" s="55"/>
      <c r="W66" s="55"/>
      <c r="X66" s="55"/>
      <c r="Y66" s="55"/>
      <c r="Z66" s="55"/>
      <c r="AA66" s="55"/>
      <c r="AB66" s="55"/>
    </row>
    <row r="67" spans="1:28">
      <c r="A67" s="55"/>
      <c r="B67" s="55"/>
      <c r="C67" s="55"/>
      <c r="D67" s="55"/>
      <c r="E67" s="55"/>
      <c r="F67" s="55"/>
      <c r="G67" s="55"/>
      <c r="H67" s="55"/>
      <c r="I67" s="55"/>
      <c r="J67" s="55"/>
      <c r="K67" s="55"/>
      <c r="L67" s="55"/>
      <c r="M67" s="55"/>
      <c r="N67" s="55"/>
      <c r="O67" s="55"/>
      <c r="P67" s="55"/>
      <c r="Q67" s="55"/>
      <c r="R67" s="55"/>
      <c r="S67" s="55"/>
      <c r="T67" s="55"/>
      <c r="U67" s="55"/>
      <c r="V67" s="55"/>
      <c r="W67" s="55"/>
      <c r="X67" s="55"/>
      <c r="Y67" s="55"/>
      <c r="Z67" s="55"/>
      <c r="AA67" s="55"/>
      <c r="AB67" s="55"/>
    </row>
    <row r="68" spans="1:28">
      <c r="A68" s="55"/>
      <c r="B68" s="55"/>
      <c r="C68" s="55"/>
      <c r="D68" s="55"/>
      <c r="E68" s="55"/>
      <c r="F68" s="55"/>
      <c r="G68" s="55"/>
      <c r="H68" s="55"/>
      <c r="I68" s="55"/>
      <c r="J68" s="55"/>
      <c r="K68" s="55"/>
      <c r="L68" s="55"/>
      <c r="M68" s="55"/>
      <c r="N68" s="55"/>
      <c r="O68" s="55"/>
      <c r="P68" s="55"/>
      <c r="Q68" s="55"/>
      <c r="R68" s="55"/>
      <c r="S68" s="55"/>
      <c r="T68" s="55"/>
      <c r="U68" s="55"/>
      <c r="V68" s="55"/>
      <c r="W68" s="55"/>
      <c r="X68" s="55"/>
      <c r="Y68" s="55"/>
      <c r="Z68" s="55"/>
      <c r="AA68" s="55"/>
      <c r="AB68" s="55"/>
    </row>
    <row r="69" spans="1:28">
      <c r="A69" s="55"/>
      <c r="B69" s="55"/>
      <c r="C69" s="55"/>
      <c r="D69" s="55"/>
      <c r="E69" s="55"/>
      <c r="F69" s="55"/>
      <c r="G69" s="55"/>
      <c r="H69" s="55"/>
      <c r="I69" s="55"/>
      <c r="J69" s="55"/>
      <c r="K69" s="55"/>
      <c r="L69" s="55"/>
      <c r="M69" s="55"/>
      <c r="N69" s="55"/>
      <c r="O69" s="55"/>
      <c r="P69" s="55"/>
      <c r="Q69" s="55"/>
      <c r="R69" s="55"/>
      <c r="S69" s="55"/>
      <c r="T69" s="55"/>
      <c r="U69" s="55"/>
      <c r="V69" s="55"/>
      <c r="W69" s="55"/>
      <c r="X69" s="55"/>
      <c r="Y69" s="55"/>
      <c r="Z69" s="55"/>
      <c r="AA69" s="55"/>
      <c r="AB69" s="55"/>
    </row>
    <row r="70" spans="1:28">
      <c r="A70" s="55"/>
      <c r="B70" s="55"/>
      <c r="C70" s="55"/>
      <c r="D70" s="55"/>
      <c r="E70" s="55"/>
      <c r="F70" s="55"/>
      <c r="G70" s="55"/>
      <c r="H70" s="55"/>
      <c r="I70" s="55"/>
      <c r="J70" s="55"/>
      <c r="K70" s="55"/>
      <c r="L70" s="55"/>
      <c r="M70" s="55"/>
      <c r="N70" s="55"/>
      <c r="O70" s="55"/>
      <c r="P70" s="55"/>
      <c r="Q70" s="55"/>
      <c r="R70" s="55"/>
      <c r="S70" s="55"/>
      <c r="T70" s="55"/>
      <c r="U70" s="55"/>
      <c r="V70" s="55"/>
      <c r="W70" s="55"/>
      <c r="X70" s="55"/>
      <c r="Y70" s="55"/>
      <c r="Z70" s="55"/>
      <c r="AA70" s="55"/>
      <c r="AB70" s="55"/>
    </row>
    <row r="71" spans="1:28">
      <c r="A71" s="55"/>
      <c r="B71" s="55"/>
      <c r="C71" s="55"/>
      <c r="D71" s="55"/>
      <c r="E71" s="55"/>
      <c r="F71" s="55"/>
      <c r="G71" s="55"/>
      <c r="H71" s="55"/>
      <c r="I71" s="55"/>
      <c r="J71" s="55"/>
      <c r="K71" s="55"/>
      <c r="L71" s="55"/>
      <c r="M71" s="55"/>
      <c r="N71" s="55"/>
      <c r="O71" s="55"/>
      <c r="P71" s="55"/>
      <c r="Q71" s="55"/>
      <c r="R71" s="55"/>
      <c r="S71" s="55"/>
      <c r="T71" s="55"/>
      <c r="U71" s="55"/>
      <c r="V71" s="55"/>
      <c r="W71" s="55"/>
      <c r="X71" s="55"/>
      <c r="Y71" s="55"/>
      <c r="Z71" s="55"/>
      <c r="AA71" s="55"/>
      <c r="AB71" s="55"/>
    </row>
    <row r="72" spans="1:28">
      <c r="A72" s="55"/>
      <c r="B72" s="55"/>
      <c r="C72" s="55"/>
      <c r="D72" s="55"/>
      <c r="E72" s="55"/>
      <c r="F72" s="55"/>
      <c r="G72" s="55"/>
      <c r="H72" s="55"/>
      <c r="I72" s="55"/>
      <c r="J72" s="55"/>
      <c r="K72" s="55"/>
      <c r="L72" s="55"/>
      <c r="M72" s="55"/>
      <c r="N72" s="55"/>
      <c r="O72" s="55"/>
      <c r="P72" s="55"/>
      <c r="Q72" s="55"/>
      <c r="R72" s="55"/>
      <c r="S72" s="55"/>
      <c r="T72" s="55"/>
      <c r="U72" s="55"/>
      <c r="V72" s="55"/>
      <c r="W72" s="55"/>
      <c r="X72" s="55"/>
      <c r="Y72" s="55"/>
      <c r="Z72" s="55"/>
      <c r="AA72" s="55"/>
      <c r="AB72" s="55"/>
    </row>
    <row r="73" spans="1:28">
      <c r="A73" s="55"/>
      <c r="B73" s="55"/>
      <c r="C73" s="55"/>
      <c r="D73" s="55"/>
      <c r="E73" s="55"/>
      <c r="F73" s="55"/>
      <c r="G73" s="55"/>
      <c r="H73" s="55"/>
      <c r="I73" s="55"/>
      <c r="J73" s="55"/>
      <c r="K73" s="55"/>
      <c r="L73" s="55"/>
      <c r="M73" s="55"/>
      <c r="N73" s="55"/>
      <c r="O73" s="55"/>
      <c r="P73" s="55"/>
      <c r="Q73" s="55"/>
      <c r="R73" s="55"/>
      <c r="S73" s="55"/>
      <c r="T73" s="55"/>
      <c r="U73" s="55"/>
      <c r="V73" s="55"/>
      <c r="W73" s="55"/>
      <c r="X73" s="55"/>
      <c r="Y73" s="55"/>
      <c r="Z73" s="55"/>
      <c r="AA73" s="55"/>
      <c r="AB73" s="55"/>
    </row>
    <row r="74" spans="1:28">
      <c r="A74" s="55"/>
      <c r="B74" s="55"/>
      <c r="C74" s="55"/>
      <c r="D74" s="55"/>
      <c r="E74" s="55"/>
      <c r="F74" s="55"/>
      <c r="G74" s="55"/>
      <c r="H74" s="55"/>
      <c r="I74" s="55"/>
      <c r="J74" s="55"/>
      <c r="K74" s="55"/>
      <c r="L74" s="55"/>
      <c r="M74" s="55"/>
      <c r="N74" s="55"/>
      <c r="O74" s="55"/>
      <c r="P74" s="55"/>
      <c r="Q74" s="55"/>
      <c r="R74" s="55"/>
      <c r="S74" s="55"/>
      <c r="T74" s="55"/>
      <c r="U74" s="55"/>
      <c r="V74" s="55"/>
      <c r="W74" s="55"/>
      <c r="X74" s="55"/>
      <c r="Y74" s="55"/>
      <c r="Z74" s="55"/>
      <c r="AA74" s="55"/>
      <c r="AB74" s="55"/>
    </row>
    <row r="75" spans="1:28">
      <c r="A75" s="55"/>
      <c r="B75" s="55"/>
      <c r="C75" s="55"/>
      <c r="D75" s="55"/>
      <c r="E75" s="55"/>
      <c r="F75" s="55"/>
      <c r="G75" s="55"/>
      <c r="H75" s="55"/>
      <c r="I75" s="55"/>
      <c r="J75" s="55"/>
      <c r="K75" s="55"/>
      <c r="L75" s="55"/>
      <c r="M75" s="55"/>
      <c r="N75" s="55"/>
      <c r="O75" s="55"/>
      <c r="P75" s="55"/>
      <c r="Q75" s="55"/>
      <c r="R75" s="55"/>
      <c r="S75" s="55"/>
      <c r="T75" s="55"/>
      <c r="U75" s="55"/>
      <c r="V75" s="55"/>
      <c r="W75" s="55"/>
      <c r="X75" s="55"/>
      <c r="Y75" s="55"/>
      <c r="Z75" s="55"/>
      <c r="AA75" s="55"/>
      <c r="AB75" s="55"/>
    </row>
    <row r="76" spans="1:28">
      <c r="A76" s="55"/>
      <c r="B76" s="55"/>
      <c r="C76" s="55"/>
      <c r="D76" s="55"/>
      <c r="E76" s="55"/>
      <c r="F76" s="55"/>
      <c r="G76" s="55"/>
      <c r="H76" s="55"/>
      <c r="I76" s="55"/>
      <c r="J76" s="55"/>
      <c r="K76" s="55"/>
      <c r="L76" s="55"/>
      <c r="M76" s="55"/>
      <c r="N76" s="55"/>
      <c r="O76" s="55"/>
      <c r="P76" s="55"/>
      <c r="Q76" s="55"/>
      <c r="R76" s="55"/>
      <c r="S76" s="55"/>
      <c r="T76" s="55"/>
      <c r="U76" s="55"/>
      <c r="V76" s="55"/>
      <c r="W76" s="55"/>
      <c r="X76" s="55"/>
      <c r="Y76" s="55"/>
      <c r="Z76" s="55"/>
      <c r="AA76" s="55"/>
      <c r="AB76" s="55"/>
    </row>
    <row r="77" spans="1:28">
      <c r="A77" s="55"/>
      <c r="B77" s="55"/>
      <c r="C77" s="55"/>
      <c r="D77" s="55"/>
      <c r="E77" s="55"/>
      <c r="F77" s="55"/>
      <c r="G77" s="55"/>
      <c r="H77" s="55"/>
      <c r="I77" s="55"/>
      <c r="J77" s="55"/>
      <c r="K77" s="55"/>
      <c r="L77" s="55"/>
      <c r="M77" s="55"/>
      <c r="N77" s="55"/>
      <c r="O77" s="55"/>
      <c r="P77" s="55"/>
      <c r="Q77" s="55"/>
      <c r="R77" s="55"/>
      <c r="S77" s="55"/>
      <c r="T77" s="55"/>
      <c r="U77" s="55"/>
      <c r="V77" s="55"/>
      <c r="W77" s="55"/>
      <c r="X77" s="55"/>
      <c r="Y77" s="55"/>
      <c r="Z77" s="55"/>
      <c r="AA77" s="55"/>
      <c r="AB77" s="55"/>
    </row>
    <row r="78" spans="1:28">
      <c r="A78" s="55"/>
      <c r="B78" s="55"/>
      <c r="C78" s="55"/>
      <c r="D78" s="55"/>
      <c r="E78" s="55"/>
      <c r="F78" s="55"/>
      <c r="G78" s="55"/>
      <c r="H78" s="55"/>
      <c r="I78" s="55"/>
      <c r="J78" s="55"/>
      <c r="K78" s="55"/>
      <c r="L78" s="55"/>
      <c r="M78" s="55"/>
      <c r="N78" s="55"/>
      <c r="O78" s="55"/>
      <c r="P78" s="55"/>
      <c r="Q78" s="55"/>
      <c r="R78" s="55"/>
      <c r="S78" s="55"/>
      <c r="T78" s="55"/>
      <c r="U78" s="55"/>
      <c r="V78" s="55"/>
      <c r="W78" s="55"/>
      <c r="X78" s="55"/>
      <c r="Y78" s="55"/>
      <c r="Z78" s="55"/>
      <c r="AA78" s="55"/>
      <c r="AB78" s="55"/>
    </row>
    <row r="79" spans="1:28">
      <c r="A79" s="55"/>
      <c r="B79" s="55"/>
      <c r="C79" s="55"/>
      <c r="D79" s="55"/>
      <c r="E79" s="55"/>
      <c r="F79" s="55"/>
      <c r="G79" s="55"/>
      <c r="H79" s="55"/>
      <c r="I79" s="55"/>
      <c r="J79" s="55"/>
      <c r="K79" s="55"/>
      <c r="L79" s="55"/>
      <c r="M79" s="55"/>
      <c r="N79" s="55"/>
      <c r="O79" s="55"/>
      <c r="P79" s="55"/>
      <c r="Q79" s="55"/>
      <c r="R79" s="55"/>
      <c r="S79" s="55"/>
      <c r="T79" s="55"/>
      <c r="U79" s="55"/>
      <c r="V79" s="55"/>
      <c r="W79" s="55"/>
      <c r="X79" s="55"/>
      <c r="Y79" s="55"/>
      <c r="Z79" s="55"/>
      <c r="AA79" s="55"/>
      <c r="AB79" s="55"/>
    </row>
    <row r="80" spans="1:28">
      <c r="A80" s="55"/>
      <c r="B80" s="55"/>
      <c r="C80" s="55"/>
      <c r="D80" s="55"/>
      <c r="E80" s="55"/>
      <c r="F80" s="55"/>
      <c r="G80" s="55"/>
      <c r="H80" s="55"/>
      <c r="I80" s="55"/>
      <c r="J80" s="55"/>
      <c r="K80" s="55"/>
      <c r="L80" s="55"/>
      <c r="M80" s="55"/>
      <c r="N80" s="55"/>
      <c r="O80" s="55"/>
      <c r="P80" s="55"/>
      <c r="Q80" s="55"/>
      <c r="R80" s="55"/>
      <c r="S80" s="55"/>
      <c r="T80" s="55"/>
      <c r="U80" s="55"/>
      <c r="V80" s="55"/>
      <c r="W80" s="55"/>
      <c r="X80" s="55"/>
      <c r="Y80" s="55"/>
      <c r="Z80" s="55"/>
      <c r="AA80" s="55"/>
      <c r="AB80" s="55"/>
    </row>
  </sheetData>
  <sheetProtection password="85B9" sheet="1" objects="1" scenarios="1" formatCells="0" formatColumns="0" formatRows="0" selectLockedCells="1"/>
  <protectedRanges>
    <protectedRange sqref="O17:P27 S17:T27 G11:L27" name="Range12"/>
    <protectedRange sqref="D6:H6" name="Range11"/>
    <protectedRange sqref="D6" name="Range2"/>
  </protectedRanges>
  <mergeCells count="104">
    <mergeCell ref="M27:N27"/>
    <mergeCell ref="O27:P27"/>
    <mergeCell ref="Q27:R27"/>
    <mergeCell ref="S27:T27"/>
    <mergeCell ref="U27:V27"/>
    <mergeCell ref="M26:N26"/>
    <mergeCell ref="O26:P26"/>
    <mergeCell ref="Q26:R26"/>
    <mergeCell ref="S26:T26"/>
    <mergeCell ref="U26:V26"/>
    <mergeCell ref="M25:N25"/>
    <mergeCell ref="O25:P25"/>
    <mergeCell ref="Q25:R25"/>
    <mergeCell ref="S25:T25"/>
    <mergeCell ref="U25:V25"/>
    <mergeCell ref="S24:T24"/>
    <mergeCell ref="U24:V24"/>
    <mergeCell ref="S19:T19"/>
    <mergeCell ref="U19:V19"/>
    <mergeCell ref="S20:T20"/>
    <mergeCell ref="U20:V20"/>
    <mergeCell ref="S22:T22"/>
    <mergeCell ref="U22:V22"/>
    <mergeCell ref="S21:T21"/>
    <mergeCell ref="U21:V21"/>
    <mergeCell ref="U23:V23"/>
    <mergeCell ref="O22:P22"/>
    <mergeCell ref="Q22:R22"/>
    <mergeCell ref="O23:P23"/>
    <mergeCell ref="Q23:R23"/>
    <mergeCell ref="S23:T23"/>
    <mergeCell ref="O24:P24"/>
    <mergeCell ref="Q24:R24"/>
    <mergeCell ref="M24:N24"/>
    <mergeCell ref="K23:L23"/>
    <mergeCell ref="K24:L24"/>
    <mergeCell ref="G23:J23"/>
    <mergeCell ref="O19:P19"/>
    <mergeCell ref="Q19:R19"/>
    <mergeCell ref="O20:P20"/>
    <mergeCell ref="Q20:R20"/>
    <mergeCell ref="O21:P21"/>
    <mergeCell ref="Q21:R21"/>
    <mergeCell ref="M19:N19"/>
    <mergeCell ref="M20:N20"/>
    <mergeCell ref="M21:N21"/>
    <mergeCell ref="B25:F25"/>
    <mergeCell ref="B26:F26"/>
    <mergeCell ref="B27:F27"/>
    <mergeCell ref="G25:J25"/>
    <mergeCell ref="G26:J26"/>
    <mergeCell ref="G27:J27"/>
    <mergeCell ref="K25:L25"/>
    <mergeCell ref="K26:L26"/>
    <mergeCell ref="K27:L27"/>
    <mergeCell ref="B20:F20"/>
    <mergeCell ref="B24:F24"/>
    <mergeCell ref="B21:F21"/>
    <mergeCell ref="B22:F22"/>
    <mergeCell ref="B23:F23"/>
    <mergeCell ref="B19:F19"/>
    <mergeCell ref="B14:F14"/>
    <mergeCell ref="G14:L14"/>
    <mergeCell ref="B15:F15"/>
    <mergeCell ref="G15:L15"/>
    <mergeCell ref="B16:F16"/>
    <mergeCell ref="G18:J18"/>
    <mergeCell ref="G19:J19"/>
    <mergeCell ref="K17:N18"/>
    <mergeCell ref="M22:N22"/>
    <mergeCell ref="M23:N23"/>
    <mergeCell ref="G20:J20"/>
    <mergeCell ref="G21:J21"/>
    <mergeCell ref="G22:J22"/>
    <mergeCell ref="G24:J24"/>
    <mergeCell ref="K19:L19"/>
    <mergeCell ref="K20:L20"/>
    <mergeCell ref="K21:L21"/>
    <mergeCell ref="K22:L22"/>
    <mergeCell ref="V12:Y12"/>
    <mergeCell ref="B13:F13"/>
    <mergeCell ref="V13:Y13"/>
    <mergeCell ref="G13:L13"/>
    <mergeCell ref="B17:F17"/>
    <mergeCell ref="G17:J17"/>
    <mergeCell ref="S17:V18"/>
    <mergeCell ref="B12:F12"/>
    <mergeCell ref="G12:L12"/>
    <mergeCell ref="B18:F18"/>
    <mergeCell ref="O17:R18"/>
    <mergeCell ref="G16:L16"/>
    <mergeCell ref="V7:Y7"/>
    <mergeCell ref="V9:Y9"/>
    <mergeCell ref="V10:Y10"/>
    <mergeCell ref="B11:F11"/>
    <mergeCell ref="G11:L11"/>
    <mergeCell ref="V11:Y11"/>
    <mergeCell ref="A8:B9"/>
    <mergeCell ref="A6:B7"/>
    <mergeCell ref="C1:O1"/>
    <mergeCell ref="D4:N4"/>
    <mergeCell ref="D5:N5"/>
    <mergeCell ref="D6:N6"/>
    <mergeCell ref="C8:N9"/>
  </mergeCells>
  <dataValidations xWindow="558" yWindow="427" count="20">
    <dataValidation allowBlank="1" showInputMessage="1" showErrorMessage="1" prompt="Write here H.M.. Mobile No." sqref="G26"/>
    <dataValidation allowBlank="1" showInputMessage="1" showErrorMessage="1" prompt="Write here H.M. Name" sqref="G25"/>
    <dataValidation allowBlank="1" showInputMessage="1" showErrorMessage="1" promptTitle="Dist. Name" prompt="Fill here Dist. Name" sqref="G12:L12"/>
    <dataValidation allowBlank="1" showInputMessage="1" showErrorMessage="1" promptTitle="State Name" prompt="Fill here state Name" sqref="G11:L11"/>
    <dataValidation allowBlank="1" showInputMessage="1" showErrorMessage="1" promptTitle="Block Name" prompt="Write here Block Name/Panchayat samiti Name" sqref="G13:L13"/>
    <dataValidation allowBlank="1" showInputMessage="1" showErrorMessage="1" promptTitle="School Name" prompt="Write in Short Form" sqref="G14:L14"/>
    <dataValidation allowBlank="1" showInputMessage="1" showErrorMessage="1" promptTitle="Nodel Center" prompt="Write here Nodel kendra Name" sqref="G16"/>
    <dataValidation allowBlank="1" showInputMessage="1" showErrorMessage="1" promptTitle="DISE CODE" prompt="write Here Shool Dise Code No." sqref="G15:L15"/>
    <dataValidation allowBlank="1" showInputMessage="1" showErrorMessage="1" promptTitle="Subject Teacher Name" prompt="Write Here class 6 Sub. Teacher Name " sqref="M19:N27"/>
    <dataValidation allowBlank="1" showInputMessage="1" showErrorMessage="1" promptTitle="Subject Teacher Name" prompt="Write Here Class 7 Sub. Teacher Name " sqref="Q19:R27"/>
    <dataValidation allowBlank="1" showInputMessage="1" showErrorMessage="1" promptTitle="Subject Teacher Name" prompt="Write Here Class 8 Sub. Teacher Name " sqref="U19:V27"/>
    <dataValidation allowBlank="1" showInputMessage="1" showErrorMessage="1" promptTitle="School Type" prompt="Such as -  Upper Primary , Secondry , Sr. secondry" sqref="G17:J17"/>
    <dataValidation allowBlank="1" showInputMessage="1" showErrorMessage="1" prompt="PEEO Office Name" sqref="G19:J19"/>
    <dataValidation allowBlank="1" showInputMessage="1" showErrorMessage="1" prompt="PEEO  Name" sqref="G20"/>
    <dataValidation allowBlank="1" showInputMessage="1" showErrorMessage="1" prompt="write here Result decalare Date" sqref="G21:J21"/>
    <dataValidation allowBlank="1" showInputMessage="1" showErrorMessage="1" promptTitle="Class Teacher Name" prompt="Class 6" sqref="G22:J22"/>
    <dataValidation allowBlank="1" showInputMessage="1" showErrorMessage="1" promptTitle="Class Teacher Name" prompt="Class 7" sqref="G23:J23"/>
    <dataValidation allowBlank="1" showInputMessage="1" showErrorMessage="1" promptTitle="Class Teacher Name" prompt="Class 8" sqref="G24:J24"/>
    <dataValidation allowBlank="1" showInputMessage="1" showErrorMessage="1" promptTitle="Examine Incharge Name" prompt="write Hare Examine Incharge Name" sqref="G27"/>
    <dataValidation allowBlank="1" showInputMessage="1" showErrorMessage="1" promptTitle="School Full Name" prompt="write School Full Name" sqref="C8"/>
  </dataValidations>
  <pageMargins left="0.7" right="0.7" top="0.75" bottom="0.75" header="0.3" footer="0.3"/>
  <pageSetup orientation="portrait" horizontalDpi="4294967293" verticalDpi="4294967293" r:id="rId1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>
  <dimension ref="A1:DE407"/>
  <sheetViews>
    <sheetView workbookViewId="0">
      <pane xSplit="7" ySplit="6" topLeftCell="S7" activePane="bottomRight" state="frozen"/>
      <selection pane="topRight" activeCell="H1" sqref="H1"/>
      <selection pane="bottomLeft" activeCell="A7" sqref="A7"/>
      <selection pane="bottomRight" activeCell="AF7" sqref="AF7"/>
    </sheetView>
  </sheetViews>
  <sheetFormatPr defaultRowHeight="15"/>
  <cols>
    <col min="1" max="1" width="9.85546875" style="50" customWidth="1"/>
    <col min="2" max="2" width="10.28515625" style="50" customWidth="1"/>
    <col min="3" max="3" width="21.85546875" style="155" customWidth="1"/>
    <col min="4" max="4" width="21" style="155" customWidth="1"/>
    <col min="5" max="5" width="16.85546875" style="155" customWidth="1"/>
    <col min="6" max="6" width="13.5703125" style="50" customWidth="1"/>
    <col min="7" max="7" width="9.140625" style="50"/>
    <col min="8" max="8" width="15.28515625" style="155" customWidth="1"/>
    <col min="9" max="9" width="8.85546875" style="50" customWidth="1"/>
    <col min="10" max="10" width="10.7109375" style="50" customWidth="1"/>
    <col min="11" max="11" width="14" style="50" customWidth="1"/>
    <col min="12" max="12" width="9.140625" style="50"/>
    <col min="13" max="13" width="21.7109375" style="50" customWidth="1"/>
    <col min="14" max="14" width="25.42578125" style="50" customWidth="1"/>
    <col min="15" max="15" width="13" style="50" customWidth="1"/>
    <col min="16" max="16" width="40.42578125" style="50" customWidth="1"/>
    <col min="17" max="17" width="10.85546875" style="50" customWidth="1"/>
    <col min="18" max="18" width="41.140625" style="50" customWidth="1"/>
    <col min="19" max="30" width="7.7109375" style="50" customWidth="1"/>
    <col min="31" max="31" width="8.85546875" style="50" customWidth="1"/>
    <col min="32" max="32" width="10.42578125" style="50" customWidth="1"/>
    <col min="33" max="33" width="10" style="50" customWidth="1"/>
    <col min="34" max="34" width="10.140625" style="50" customWidth="1"/>
    <col min="35" max="35" width="10.28515625" style="50" customWidth="1"/>
    <col min="36" max="36" width="18.85546875" style="50" customWidth="1"/>
    <col min="37" max="37" width="39.42578125" style="50" customWidth="1"/>
    <col min="38" max="38" width="0.140625" style="50" customWidth="1"/>
    <col min="39" max="67" width="9.140625" style="50"/>
    <col min="68" max="69" width="0" style="50" hidden="1" customWidth="1"/>
    <col min="70" max="84" width="9.140625" style="50"/>
    <col min="85" max="85" width="8.7109375" style="50" hidden="1" customWidth="1"/>
    <col min="86" max="87" width="9.140625" style="50" hidden="1" customWidth="1"/>
    <col min="88" max="88" width="3.5703125" style="50" hidden="1" customWidth="1"/>
    <col min="89" max="89" width="12.42578125" style="50" hidden="1" customWidth="1"/>
    <col min="90" max="90" width="6.85546875" style="50" hidden="1" customWidth="1"/>
    <col min="91" max="94" width="0" style="50" hidden="1" customWidth="1"/>
    <col min="95" max="96" width="9.140625" style="50"/>
    <col min="97" max="97" width="9.140625" style="50" hidden="1" customWidth="1"/>
    <col min="98" max="98" width="0.140625" style="50" hidden="1" customWidth="1"/>
    <col min="99" max="99" width="0" style="50" hidden="1" customWidth="1"/>
    <col min="100" max="101" width="9.140625" style="50"/>
    <col min="102" max="102" width="8.5703125" style="50" customWidth="1"/>
    <col min="103" max="103" width="7.42578125" style="50" customWidth="1"/>
    <col min="104" max="107" width="9.140625" style="50"/>
    <col min="108" max="108" width="8.5703125" style="50" customWidth="1"/>
    <col min="109" max="109" width="9.140625" style="50" hidden="1" customWidth="1"/>
    <col min="110" max="16384" width="9.140625" style="50"/>
  </cols>
  <sheetData>
    <row r="1" spans="1:109" ht="46.5" customHeight="1">
      <c r="A1" s="614" t="s">
        <v>502</v>
      </c>
      <c r="B1" s="615"/>
      <c r="C1" s="610" t="s">
        <v>127</v>
      </c>
      <c r="D1" s="611"/>
      <c r="E1" s="612" t="str">
        <f>Menu!C8</f>
        <v>jktdh; mRd`"V mPp izkFkfed fo|ky; iksVfy;k] ia-l-&amp; lkstr ¼ikyh½</v>
      </c>
      <c r="F1" s="612"/>
      <c r="G1" s="612"/>
      <c r="H1" s="612"/>
      <c r="I1" s="612"/>
      <c r="J1" s="612"/>
      <c r="K1" s="612"/>
      <c r="L1" s="612"/>
      <c r="M1" s="612"/>
      <c r="N1" s="613"/>
      <c r="O1" s="616" t="s">
        <v>110</v>
      </c>
      <c r="P1" s="617"/>
      <c r="Q1" s="617"/>
      <c r="R1" s="617"/>
      <c r="S1" s="618"/>
      <c r="T1" s="594" t="s">
        <v>58</v>
      </c>
      <c r="U1" s="595"/>
      <c r="V1" s="595"/>
      <c r="W1" s="595"/>
      <c r="X1" s="595"/>
      <c r="Y1" s="595"/>
      <c r="Z1" s="595"/>
      <c r="AA1" s="595"/>
      <c r="AB1" s="595"/>
      <c r="AC1" s="595"/>
      <c r="AD1" s="595"/>
      <c r="AE1" s="595"/>
      <c r="AF1" s="596"/>
      <c r="AL1" s="141"/>
      <c r="AT1" s="133"/>
      <c r="AU1" s="142">
        <f>D2</f>
        <v>42856</v>
      </c>
      <c r="AV1" s="132">
        <f>YEAR(AU1)</f>
        <v>2017</v>
      </c>
      <c r="AW1" s="133">
        <f>AV1+1</f>
        <v>2018</v>
      </c>
      <c r="AX1" s="597" t="str">
        <f>CONCATENATE(AV1," -",AW1,)</f>
        <v>2017 -2018</v>
      </c>
      <c r="AY1" s="597"/>
    </row>
    <row r="2" spans="1:109" ht="30" customHeight="1">
      <c r="A2" s="598" t="str">
        <f>AX1</f>
        <v>2017 -2018</v>
      </c>
      <c r="B2" s="599"/>
      <c r="C2" s="143" t="s">
        <v>501</v>
      </c>
      <c r="D2" s="140">
        <v>42856</v>
      </c>
      <c r="E2" s="608" t="s">
        <v>57</v>
      </c>
      <c r="F2" s="609"/>
      <c r="G2" s="609"/>
      <c r="H2" s="609"/>
      <c r="I2" s="609"/>
      <c r="J2" s="609"/>
      <c r="K2" s="609"/>
      <c r="L2" s="609"/>
      <c r="M2" s="609"/>
      <c r="N2" s="144"/>
      <c r="O2" s="145"/>
      <c r="P2" s="146"/>
      <c r="Q2" s="65"/>
      <c r="R2" s="65"/>
      <c r="S2" s="134"/>
      <c r="T2" s="600" t="s">
        <v>59</v>
      </c>
      <c r="U2" s="600"/>
      <c r="V2" s="600"/>
      <c r="W2" s="600"/>
      <c r="X2" s="600"/>
      <c r="Y2" s="600"/>
      <c r="Z2" s="600"/>
      <c r="AA2" s="600"/>
      <c r="AB2" s="600"/>
      <c r="AC2" s="600"/>
      <c r="AD2" s="600"/>
      <c r="AE2" s="600"/>
      <c r="AF2" s="601"/>
      <c r="AL2" s="141"/>
      <c r="DE2" s="50" t="s">
        <v>279</v>
      </c>
    </row>
    <row r="3" spans="1:109" ht="38.25" customHeight="1" thickBot="1">
      <c r="A3" s="602" t="s">
        <v>492</v>
      </c>
      <c r="B3" s="603"/>
      <c r="C3" s="604">
        <f ca="1">TODAY()</f>
        <v>43024</v>
      </c>
      <c r="D3" s="604"/>
      <c r="E3" s="608"/>
      <c r="F3" s="609"/>
      <c r="G3" s="609"/>
      <c r="H3" s="609"/>
      <c r="I3" s="609"/>
      <c r="J3" s="609"/>
      <c r="K3" s="609"/>
      <c r="L3" s="609"/>
      <c r="M3" s="609"/>
      <c r="N3" s="147"/>
      <c r="O3" s="148"/>
      <c r="P3" s="149"/>
      <c r="Q3" s="66"/>
      <c r="R3" s="66"/>
      <c r="S3" s="135"/>
      <c r="T3" s="605" t="s">
        <v>60</v>
      </c>
      <c r="U3" s="606"/>
      <c r="V3" s="606"/>
      <c r="W3" s="606"/>
      <c r="X3" s="606"/>
      <c r="Y3" s="606"/>
      <c r="Z3" s="606"/>
      <c r="AA3" s="606"/>
      <c r="AB3" s="606"/>
      <c r="AC3" s="606"/>
      <c r="AD3" s="606"/>
      <c r="AE3" s="606"/>
      <c r="AF3" s="607"/>
      <c r="AL3" s="141"/>
      <c r="BP3" s="50" t="s">
        <v>279</v>
      </c>
    </row>
    <row r="4" spans="1:109" ht="20.25" customHeight="1" thickTop="1" thickBot="1">
      <c r="A4" s="587" t="s">
        <v>493</v>
      </c>
      <c r="B4" s="587"/>
      <c r="C4" s="587"/>
      <c r="D4" s="587"/>
      <c r="E4" s="587"/>
      <c r="F4" s="587"/>
      <c r="G4" s="587"/>
      <c r="H4" s="587"/>
      <c r="I4" s="587"/>
      <c r="J4" s="587"/>
      <c r="K4" s="587"/>
      <c r="L4" s="150"/>
      <c r="M4" s="591" t="s">
        <v>500</v>
      </c>
      <c r="N4" s="592"/>
      <c r="O4" s="592"/>
      <c r="P4" s="593"/>
      <c r="Q4" s="150"/>
      <c r="R4" s="150"/>
      <c r="S4" s="576" t="s">
        <v>79</v>
      </c>
      <c r="T4" s="577"/>
      <c r="U4" s="578"/>
      <c r="V4" s="578"/>
      <c r="W4" s="578"/>
      <c r="X4" s="578"/>
      <c r="Y4" s="578"/>
      <c r="Z4" s="578"/>
      <c r="AA4" s="578"/>
      <c r="AB4" s="578"/>
      <c r="AC4" s="578"/>
      <c r="AD4" s="578"/>
      <c r="AE4" s="579"/>
      <c r="AF4" s="582" t="s">
        <v>498</v>
      </c>
      <c r="AG4" s="583"/>
      <c r="AH4" s="583"/>
      <c r="AI4" s="584"/>
      <c r="AJ4" s="585" t="s">
        <v>499</v>
      </c>
      <c r="AK4" s="586"/>
      <c r="CT4" s="50" t="s">
        <v>21</v>
      </c>
    </row>
    <row r="5" spans="1:109" ht="20.25" customHeight="1" thickTop="1" thickBot="1">
      <c r="A5" s="588"/>
      <c r="B5" s="588"/>
      <c r="C5" s="588"/>
      <c r="D5" s="588"/>
      <c r="E5" s="588"/>
      <c r="F5" s="588"/>
      <c r="G5" s="588"/>
      <c r="H5" s="588"/>
      <c r="I5" s="588"/>
      <c r="J5" s="588"/>
      <c r="K5" s="588"/>
      <c r="L5" s="150"/>
      <c r="M5" s="589" t="s">
        <v>494</v>
      </c>
      <c r="N5" s="590" t="s">
        <v>495</v>
      </c>
      <c r="O5" s="589" t="s">
        <v>496</v>
      </c>
      <c r="P5" s="589" t="s">
        <v>497</v>
      </c>
      <c r="Q5" s="150"/>
      <c r="R5" s="150"/>
      <c r="S5" s="29" t="s">
        <v>67</v>
      </c>
      <c r="T5" s="30" t="s">
        <v>472</v>
      </c>
      <c r="U5" s="30" t="s">
        <v>68</v>
      </c>
      <c r="V5" s="30" t="s">
        <v>69</v>
      </c>
      <c r="W5" s="30" t="s">
        <v>70</v>
      </c>
      <c r="X5" s="30" t="s">
        <v>71</v>
      </c>
      <c r="Y5" s="30" t="s">
        <v>72</v>
      </c>
      <c r="Z5" s="30" t="s">
        <v>73</v>
      </c>
      <c r="AA5" s="30" t="s">
        <v>74</v>
      </c>
      <c r="AB5" s="30" t="s">
        <v>75</v>
      </c>
      <c r="AC5" s="30" t="s">
        <v>76</v>
      </c>
      <c r="AD5" s="29" t="s">
        <v>77</v>
      </c>
      <c r="AE5" s="30" t="s">
        <v>78</v>
      </c>
      <c r="AF5" s="580" t="s">
        <v>268</v>
      </c>
      <c r="AG5" s="581"/>
      <c r="AH5" s="580" t="s">
        <v>503</v>
      </c>
      <c r="AI5" s="581"/>
      <c r="AJ5" s="574" t="s">
        <v>277</v>
      </c>
      <c r="AK5" s="572" t="s">
        <v>278</v>
      </c>
      <c r="AL5" s="151"/>
      <c r="CT5" s="50" t="s">
        <v>22</v>
      </c>
    </row>
    <row r="6" spans="1:109" s="153" customFormat="1" ht="37.5" customHeight="1" thickTop="1" thickBot="1">
      <c r="A6" s="91" t="s">
        <v>13</v>
      </c>
      <c r="B6" s="92" t="s">
        <v>0</v>
      </c>
      <c r="C6" s="92" t="s">
        <v>1</v>
      </c>
      <c r="D6" s="92" t="s">
        <v>2</v>
      </c>
      <c r="E6" s="92" t="s">
        <v>3</v>
      </c>
      <c r="F6" s="92" t="s">
        <v>4</v>
      </c>
      <c r="G6" s="92" t="s">
        <v>5</v>
      </c>
      <c r="H6" s="92" t="s">
        <v>6</v>
      </c>
      <c r="I6" s="92" t="s">
        <v>7</v>
      </c>
      <c r="J6" s="92" t="s">
        <v>55</v>
      </c>
      <c r="K6" s="92" t="s">
        <v>56</v>
      </c>
      <c r="L6" s="92" t="s">
        <v>132</v>
      </c>
      <c r="M6" s="589"/>
      <c r="N6" s="590"/>
      <c r="O6" s="589"/>
      <c r="P6" s="589"/>
      <c r="Q6" s="92" t="s">
        <v>61</v>
      </c>
      <c r="R6" s="152" t="s">
        <v>66</v>
      </c>
      <c r="S6" s="26">
        <v>16</v>
      </c>
      <c r="T6" s="27">
        <v>20</v>
      </c>
      <c r="U6" s="27">
        <v>50</v>
      </c>
      <c r="V6" s="27">
        <v>50</v>
      </c>
      <c r="W6" s="27"/>
      <c r="X6" s="27"/>
      <c r="Y6" s="27"/>
      <c r="Z6" s="27"/>
      <c r="AA6" s="27"/>
      <c r="AB6" s="27"/>
      <c r="AC6" s="27"/>
      <c r="AD6" s="26"/>
      <c r="AE6" s="9">
        <f>IF(AND(S6="",U6="",V6="",W6="",X6="",Y6="",Z6="",AA6="",AB6="",AC6="",AD6=""),"",SUM(S6+U6+V6+W6+X6+Y6+Z6+AA6+AB6+AC6+AD6))</f>
        <v>116</v>
      </c>
      <c r="AF6" s="45" t="s">
        <v>111</v>
      </c>
      <c r="AG6" s="45" t="s">
        <v>29</v>
      </c>
      <c r="AH6" s="45" t="s">
        <v>111</v>
      </c>
      <c r="AI6" s="80" t="s">
        <v>29</v>
      </c>
      <c r="AJ6" s="575"/>
      <c r="AK6" s="573"/>
      <c r="AL6" s="67" t="s">
        <v>313</v>
      </c>
      <c r="CT6" s="153" t="s">
        <v>23</v>
      </c>
    </row>
    <row r="7" spans="1:109" ht="20.25" thickTop="1" thickBot="1">
      <c r="A7" s="56">
        <v>101</v>
      </c>
      <c r="B7" s="10">
        <v>1</v>
      </c>
      <c r="C7" s="136" t="s">
        <v>322</v>
      </c>
      <c r="D7" s="136" t="s">
        <v>431</v>
      </c>
      <c r="E7" s="136" t="s">
        <v>462</v>
      </c>
      <c r="F7" s="11">
        <v>40643</v>
      </c>
      <c r="G7" s="10">
        <v>1</v>
      </c>
      <c r="H7" s="138" t="s">
        <v>340</v>
      </c>
      <c r="I7" s="12" t="s">
        <v>9</v>
      </c>
      <c r="J7" s="12">
        <v>873</v>
      </c>
      <c r="K7" s="13">
        <v>42499</v>
      </c>
      <c r="L7" s="22" t="s">
        <v>20</v>
      </c>
      <c r="M7" s="22"/>
      <c r="N7" s="139"/>
      <c r="O7" s="22"/>
      <c r="P7" s="22"/>
      <c r="Q7" s="12"/>
      <c r="R7" s="23"/>
      <c r="S7" s="22">
        <v>4</v>
      </c>
      <c r="T7" s="22">
        <v>20</v>
      </c>
      <c r="U7" s="22">
        <v>44</v>
      </c>
      <c r="V7" s="22">
        <v>46</v>
      </c>
      <c r="W7" s="22"/>
      <c r="X7" s="22"/>
      <c r="Y7" s="22"/>
      <c r="Z7" s="22"/>
      <c r="AA7" s="22"/>
      <c r="AB7" s="22"/>
      <c r="AC7" s="22"/>
      <c r="AD7" s="22"/>
      <c r="AE7" s="9">
        <f>IF(AND(S7="",U7="",V7="",W7="",X7="",Y7="",Z7="",AA7="",AB7="",AC7="",AD7=""),"",SUM(S7+U7+V7+W7+X7+Y7+Z7+AA7+AB7+AC7+AD7))</f>
        <v>94</v>
      </c>
      <c r="AF7" s="22">
        <v>15</v>
      </c>
      <c r="AG7" s="22"/>
      <c r="AH7" s="22">
        <v>107</v>
      </c>
      <c r="AI7" s="22"/>
      <c r="AJ7" s="22"/>
      <c r="AK7" s="95"/>
      <c r="AL7" s="154">
        <f>AE7*100/AE$6</f>
        <v>81.034482758620683</v>
      </c>
    </row>
    <row r="8" spans="1:109" ht="20.25" thickTop="1" thickBot="1">
      <c r="A8" s="57">
        <v>102</v>
      </c>
      <c r="B8" s="14">
        <v>2</v>
      </c>
      <c r="C8" s="137" t="s">
        <v>437</v>
      </c>
      <c r="D8" s="137" t="s">
        <v>466</v>
      </c>
      <c r="E8" s="137" t="s">
        <v>467</v>
      </c>
      <c r="F8" s="15">
        <v>41120</v>
      </c>
      <c r="G8" s="10">
        <v>1</v>
      </c>
      <c r="H8" s="138" t="s">
        <v>143</v>
      </c>
      <c r="I8" s="12" t="s">
        <v>8</v>
      </c>
      <c r="J8" s="16">
        <v>876</v>
      </c>
      <c r="K8" s="17">
        <v>42546</v>
      </c>
      <c r="L8" s="22" t="s">
        <v>133</v>
      </c>
      <c r="M8" s="22"/>
      <c r="N8" s="139"/>
      <c r="O8" s="22"/>
      <c r="P8" s="22"/>
      <c r="Q8" s="16"/>
      <c r="R8" s="25"/>
      <c r="S8" s="24">
        <v>0</v>
      </c>
      <c r="T8" s="24">
        <v>10</v>
      </c>
      <c r="U8" s="24">
        <v>50</v>
      </c>
      <c r="V8" s="24">
        <v>50</v>
      </c>
      <c r="W8" s="24"/>
      <c r="X8" s="24"/>
      <c r="Y8" s="24"/>
      <c r="Z8" s="24"/>
      <c r="AA8" s="24"/>
      <c r="AB8" s="24"/>
      <c r="AC8" s="24"/>
      <c r="AD8" s="24"/>
      <c r="AE8" s="9">
        <f t="shared" ref="AE8:AE72" si="0">IF(AND(S8="",U8="",V8="",W8="",X8="",Y8="",Z8="",AA8="",AB8="",AC8="",AD8=""),"",SUM(S8+U8+V8+W8+X8+Y8+Z8+AA8+AB8+AC8+AD8))</f>
        <v>100</v>
      </c>
      <c r="AF8" s="24">
        <v>14</v>
      </c>
      <c r="AG8" s="24"/>
      <c r="AH8" s="24">
        <v>104</v>
      </c>
      <c r="AI8" s="24"/>
      <c r="AJ8" s="22"/>
      <c r="AK8" s="95"/>
      <c r="AL8" s="154">
        <f t="shared" ref="AL8:AL71" si="1">AE8*100/AE$6</f>
        <v>86.206896551724142</v>
      </c>
    </row>
    <row r="9" spans="1:109" ht="20.25" thickTop="1" thickBot="1">
      <c r="A9" s="56">
        <v>103</v>
      </c>
      <c r="B9" s="10">
        <v>3</v>
      </c>
      <c r="C9" s="137" t="s">
        <v>323</v>
      </c>
      <c r="D9" s="137" t="s">
        <v>474</v>
      </c>
      <c r="E9" s="137" t="s">
        <v>475</v>
      </c>
      <c r="F9" s="15">
        <v>40714</v>
      </c>
      <c r="G9" s="10">
        <v>1</v>
      </c>
      <c r="H9" s="138" t="s">
        <v>340</v>
      </c>
      <c r="I9" s="12" t="s">
        <v>9</v>
      </c>
      <c r="J9" s="16">
        <v>881</v>
      </c>
      <c r="K9" s="17">
        <v>42556</v>
      </c>
      <c r="L9" s="22" t="s">
        <v>133</v>
      </c>
      <c r="M9" s="22"/>
      <c r="N9" s="139"/>
      <c r="O9" s="22"/>
      <c r="P9" s="22"/>
      <c r="Q9" s="16"/>
      <c r="R9" s="25"/>
      <c r="S9" s="24">
        <v>0</v>
      </c>
      <c r="T9" s="24">
        <v>0</v>
      </c>
      <c r="U9" s="24">
        <v>44</v>
      </c>
      <c r="V9" s="24">
        <v>50</v>
      </c>
      <c r="W9" s="24"/>
      <c r="X9" s="24"/>
      <c r="Y9" s="24"/>
      <c r="Z9" s="24"/>
      <c r="AA9" s="24"/>
      <c r="AB9" s="24"/>
      <c r="AC9" s="24"/>
      <c r="AD9" s="24"/>
      <c r="AE9" s="9">
        <f t="shared" si="0"/>
        <v>94</v>
      </c>
      <c r="AF9" s="24">
        <v>14</v>
      </c>
      <c r="AG9" s="24"/>
      <c r="AH9" s="24">
        <v>108</v>
      </c>
      <c r="AI9" s="24"/>
      <c r="AJ9" s="22"/>
      <c r="AK9" s="95"/>
      <c r="AL9" s="154">
        <f t="shared" si="1"/>
        <v>81.034482758620683</v>
      </c>
    </row>
    <row r="10" spans="1:109" ht="20.25" thickTop="1" thickBot="1">
      <c r="A10" s="57">
        <v>104</v>
      </c>
      <c r="B10" s="14">
        <v>4</v>
      </c>
      <c r="C10" s="137" t="s">
        <v>324</v>
      </c>
      <c r="D10" s="137" t="s">
        <v>325</v>
      </c>
      <c r="E10" s="137" t="s">
        <v>465</v>
      </c>
      <c r="F10" s="18">
        <v>40890</v>
      </c>
      <c r="G10" s="10">
        <v>1</v>
      </c>
      <c r="H10" s="138" t="s">
        <v>143</v>
      </c>
      <c r="I10" s="12" t="s">
        <v>8</v>
      </c>
      <c r="J10" s="16">
        <v>875</v>
      </c>
      <c r="K10" s="17">
        <v>42544</v>
      </c>
      <c r="L10" s="22" t="s">
        <v>133</v>
      </c>
      <c r="M10" s="22"/>
      <c r="N10" s="139"/>
      <c r="O10" s="22"/>
      <c r="P10" s="22"/>
      <c r="Q10" s="16"/>
      <c r="R10" s="25"/>
      <c r="S10" s="24">
        <v>0</v>
      </c>
      <c r="T10" s="24">
        <v>14</v>
      </c>
      <c r="U10" s="24">
        <v>48</v>
      </c>
      <c r="V10" s="24">
        <v>48</v>
      </c>
      <c r="W10" s="24"/>
      <c r="X10" s="24"/>
      <c r="Y10" s="24"/>
      <c r="Z10" s="24"/>
      <c r="AA10" s="24"/>
      <c r="AB10" s="24"/>
      <c r="AC10" s="24"/>
      <c r="AD10" s="24"/>
      <c r="AE10" s="9">
        <f t="shared" si="0"/>
        <v>96</v>
      </c>
      <c r="AF10" s="24">
        <v>14</v>
      </c>
      <c r="AG10" s="24"/>
      <c r="AH10" s="24">
        <v>105</v>
      </c>
      <c r="AI10" s="24"/>
      <c r="AJ10" s="22"/>
      <c r="AK10" s="95"/>
      <c r="AL10" s="154">
        <f t="shared" si="1"/>
        <v>82.758620689655174</v>
      </c>
    </row>
    <row r="11" spans="1:109" ht="20.25" thickTop="1" thickBot="1">
      <c r="A11" s="56">
        <v>105</v>
      </c>
      <c r="B11" s="10">
        <v>5</v>
      </c>
      <c r="C11" s="137" t="s">
        <v>324</v>
      </c>
      <c r="D11" s="137" t="s">
        <v>368</v>
      </c>
      <c r="E11" s="137" t="s">
        <v>468</v>
      </c>
      <c r="F11" s="18">
        <v>40964</v>
      </c>
      <c r="G11" s="10">
        <v>1</v>
      </c>
      <c r="H11" s="138" t="s">
        <v>143</v>
      </c>
      <c r="I11" s="12" t="s">
        <v>8</v>
      </c>
      <c r="J11" s="16">
        <v>877</v>
      </c>
      <c r="K11" s="17">
        <v>42549</v>
      </c>
      <c r="L11" s="22" t="s">
        <v>133</v>
      </c>
      <c r="M11" s="22"/>
      <c r="N11" s="139"/>
      <c r="O11" s="22"/>
      <c r="P11" s="22"/>
      <c r="Q11" s="16"/>
      <c r="R11" s="25"/>
      <c r="S11" s="24">
        <v>0</v>
      </c>
      <c r="T11" s="24">
        <v>6</v>
      </c>
      <c r="U11" s="24">
        <v>50</v>
      </c>
      <c r="V11" s="24">
        <v>50</v>
      </c>
      <c r="W11" s="24"/>
      <c r="X11" s="24"/>
      <c r="Y11" s="24"/>
      <c r="Z11" s="24"/>
      <c r="AA11" s="24"/>
      <c r="AB11" s="24"/>
      <c r="AC11" s="24"/>
      <c r="AD11" s="24"/>
      <c r="AE11" s="9">
        <f t="shared" si="0"/>
        <v>100</v>
      </c>
      <c r="AF11" s="24">
        <v>16</v>
      </c>
      <c r="AG11" s="24"/>
      <c r="AH11" s="24">
        <v>113</v>
      </c>
      <c r="AI11" s="24"/>
      <c r="AJ11" s="22"/>
      <c r="AK11" s="95"/>
      <c r="AL11" s="154">
        <f t="shared" si="1"/>
        <v>86.206896551724142</v>
      </c>
      <c r="CH11" s="50">
        <v>1</v>
      </c>
      <c r="CI11" s="50" t="s">
        <v>9</v>
      </c>
      <c r="CJ11" s="50" t="s">
        <v>133</v>
      </c>
    </row>
    <row r="12" spans="1:109" ht="20.25" thickTop="1" thickBot="1">
      <c r="A12" s="57">
        <v>106</v>
      </c>
      <c r="B12" s="14">
        <v>6</v>
      </c>
      <c r="C12" s="137" t="s">
        <v>326</v>
      </c>
      <c r="D12" s="137" t="s">
        <v>463</v>
      </c>
      <c r="E12" s="137" t="s">
        <v>469</v>
      </c>
      <c r="F12" s="18">
        <v>40713</v>
      </c>
      <c r="G12" s="10">
        <v>1</v>
      </c>
      <c r="H12" s="138" t="s">
        <v>143</v>
      </c>
      <c r="I12" s="12" t="s">
        <v>8</v>
      </c>
      <c r="J12" s="16">
        <v>872</v>
      </c>
      <c r="K12" s="17">
        <v>42493</v>
      </c>
      <c r="L12" s="22" t="s">
        <v>20</v>
      </c>
      <c r="M12" s="22"/>
      <c r="N12" s="139"/>
      <c r="O12" s="22"/>
      <c r="P12" s="22"/>
      <c r="Q12" s="16"/>
      <c r="R12" s="25"/>
      <c r="S12" s="24">
        <v>14</v>
      </c>
      <c r="T12" s="24">
        <v>20</v>
      </c>
      <c r="U12" s="24">
        <v>50</v>
      </c>
      <c r="V12" s="24">
        <v>50</v>
      </c>
      <c r="W12" s="24"/>
      <c r="X12" s="24"/>
      <c r="Y12" s="24"/>
      <c r="Z12" s="24"/>
      <c r="AA12" s="24"/>
      <c r="AB12" s="24"/>
      <c r="AC12" s="24"/>
      <c r="AD12" s="24"/>
      <c r="AE12" s="9">
        <f t="shared" si="0"/>
        <v>114</v>
      </c>
      <c r="AF12" s="24">
        <v>14</v>
      </c>
      <c r="AG12" s="24"/>
      <c r="AH12" s="24">
        <v>107</v>
      </c>
      <c r="AI12" s="24"/>
      <c r="AJ12" s="22"/>
      <c r="AK12" s="95"/>
      <c r="AL12" s="154">
        <f t="shared" si="1"/>
        <v>98.275862068965523</v>
      </c>
      <c r="CH12" s="50">
        <v>2</v>
      </c>
      <c r="CI12" s="50" t="s">
        <v>140</v>
      </c>
      <c r="CJ12" s="50" t="s">
        <v>20</v>
      </c>
    </row>
    <row r="13" spans="1:109" ht="20.25" thickTop="1" thickBot="1">
      <c r="A13" s="56">
        <v>107</v>
      </c>
      <c r="B13" s="10">
        <v>7</v>
      </c>
      <c r="C13" s="137" t="s">
        <v>14</v>
      </c>
      <c r="D13" s="137" t="s">
        <v>431</v>
      </c>
      <c r="E13" s="137" t="s">
        <v>354</v>
      </c>
      <c r="F13" s="18">
        <v>40701</v>
      </c>
      <c r="G13" s="10">
        <v>1</v>
      </c>
      <c r="H13" s="138" t="s">
        <v>143</v>
      </c>
      <c r="I13" s="12" t="s">
        <v>8</v>
      </c>
      <c r="J13" s="16">
        <v>871</v>
      </c>
      <c r="K13" s="17">
        <v>42493</v>
      </c>
      <c r="L13" s="22" t="s">
        <v>20</v>
      </c>
      <c r="M13" s="22"/>
      <c r="N13" s="139"/>
      <c r="O13" s="22"/>
      <c r="P13" s="22"/>
      <c r="Q13" s="16"/>
      <c r="R13" s="25"/>
      <c r="S13" s="24">
        <v>14</v>
      </c>
      <c r="T13" s="24">
        <v>20</v>
      </c>
      <c r="U13" s="24">
        <v>50</v>
      </c>
      <c r="V13" s="24">
        <v>50</v>
      </c>
      <c r="W13" s="24"/>
      <c r="X13" s="24"/>
      <c r="Y13" s="24"/>
      <c r="Z13" s="24"/>
      <c r="AA13" s="24"/>
      <c r="AB13" s="24"/>
      <c r="AC13" s="24"/>
      <c r="AD13" s="24"/>
      <c r="AE13" s="9">
        <f t="shared" si="0"/>
        <v>114</v>
      </c>
      <c r="AF13" s="24">
        <v>14</v>
      </c>
      <c r="AG13" s="24"/>
      <c r="AH13" s="24">
        <v>108</v>
      </c>
      <c r="AI13" s="24"/>
      <c r="AJ13" s="22"/>
      <c r="AK13" s="95"/>
      <c r="AL13" s="154">
        <f t="shared" si="1"/>
        <v>98.275862068965523</v>
      </c>
      <c r="CH13" s="50">
        <v>3</v>
      </c>
      <c r="CI13" s="50" t="s">
        <v>8</v>
      </c>
    </row>
    <row r="14" spans="1:109" ht="20.25" thickTop="1" thickBot="1">
      <c r="A14" s="57">
        <v>108</v>
      </c>
      <c r="B14" s="14">
        <v>8</v>
      </c>
      <c r="C14" s="137" t="s">
        <v>327</v>
      </c>
      <c r="D14" s="137" t="s">
        <v>365</v>
      </c>
      <c r="E14" s="137" t="s">
        <v>470</v>
      </c>
      <c r="F14" s="18">
        <v>40817</v>
      </c>
      <c r="G14" s="10">
        <v>1</v>
      </c>
      <c r="H14" s="138" t="s">
        <v>340</v>
      </c>
      <c r="I14" s="12" t="s">
        <v>9</v>
      </c>
      <c r="J14" s="16">
        <v>874</v>
      </c>
      <c r="K14" s="17">
        <v>42499</v>
      </c>
      <c r="L14" s="22" t="s">
        <v>133</v>
      </c>
      <c r="M14" s="22"/>
      <c r="N14" s="139"/>
      <c r="O14" s="22"/>
      <c r="P14" s="22"/>
      <c r="Q14" s="16"/>
      <c r="R14" s="25"/>
      <c r="S14" s="24">
        <v>4</v>
      </c>
      <c r="T14" s="24">
        <v>20</v>
      </c>
      <c r="U14" s="24">
        <v>50</v>
      </c>
      <c r="V14" s="24">
        <v>48</v>
      </c>
      <c r="W14" s="24"/>
      <c r="X14" s="24"/>
      <c r="Y14" s="24"/>
      <c r="Z14" s="24"/>
      <c r="AA14" s="24"/>
      <c r="AB14" s="24"/>
      <c r="AC14" s="24"/>
      <c r="AD14" s="24"/>
      <c r="AE14" s="9">
        <f t="shared" si="0"/>
        <v>102</v>
      </c>
      <c r="AF14" s="24">
        <v>12</v>
      </c>
      <c r="AG14" s="24"/>
      <c r="AH14" s="24">
        <v>107</v>
      </c>
      <c r="AI14" s="24"/>
      <c r="AJ14" s="22"/>
      <c r="AK14" s="95"/>
      <c r="AL14" s="154">
        <f t="shared" si="1"/>
        <v>87.931034482758619</v>
      </c>
      <c r="CH14" s="50">
        <v>4</v>
      </c>
      <c r="CI14" s="50" t="s">
        <v>141</v>
      </c>
    </row>
    <row r="15" spans="1:109" ht="20.25" thickTop="1" thickBot="1">
      <c r="A15" s="56">
        <v>109</v>
      </c>
      <c r="B15" s="10">
        <v>9</v>
      </c>
      <c r="C15" s="137" t="s">
        <v>328</v>
      </c>
      <c r="D15" s="137" t="s">
        <v>325</v>
      </c>
      <c r="E15" s="137" t="s">
        <v>471</v>
      </c>
      <c r="F15" s="18">
        <v>40756</v>
      </c>
      <c r="G15" s="10">
        <v>1</v>
      </c>
      <c r="H15" s="138" t="s">
        <v>143</v>
      </c>
      <c r="I15" s="12" t="s">
        <v>8</v>
      </c>
      <c r="J15" s="16">
        <v>870</v>
      </c>
      <c r="K15" s="17">
        <v>42493</v>
      </c>
      <c r="L15" s="22" t="s">
        <v>20</v>
      </c>
      <c r="M15" s="22"/>
      <c r="N15" s="139"/>
      <c r="O15" s="22"/>
      <c r="P15" s="22"/>
      <c r="Q15" s="16"/>
      <c r="R15" s="25"/>
      <c r="S15" s="24">
        <v>14</v>
      </c>
      <c r="T15" s="24">
        <v>20</v>
      </c>
      <c r="U15" s="24">
        <v>50</v>
      </c>
      <c r="V15" s="24">
        <v>50</v>
      </c>
      <c r="W15" s="24"/>
      <c r="X15" s="24"/>
      <c r="Y15" s="24"/>
      <c r="Z15" s="24"/>
      <c r="AA15" s="24"/>
      <c r="AB15" s="24"/>
      <c r="AC15" s="24"/>
      <c r="AD15" s="24"/>
      <c r="AE15" s="9">
        <f t="shared" si="0"/>
        <v>114</v>
      </c>
      <c r="AF15" s="24">
        <v>15</v>
      </c>
      <c r="AG15" s="24"/>
      <c r="AH15" s="24">
        <v>110</v>
      </c>
      <c r="AI15" s="24"/>
      <c r="AJ15" s="22"/>
      <c r="AK15" s="95"/>
      <c r="AL15" s="154">
        <f t="shared" si="1"/>
        <v>98.275862068965523</v>
      </c>
      <c r="CH15" s="50">
        <v>5</v>
      </c>
      <c r="CI15" s="50" t="s">
        <v>54</v>
      </c>
    </row>
    <row r="16" spans="1:109" ht="20.25" thickTop="1" thickBot="1">
      <c r="A16" s="57">
        <v>110</v>
      </c>
      <c r="B16" s="14">
        <v>10</v>
      </c>
      <c r="C16" s="137" t="s">
        <v>329</v>
      </c>
      <c r="D16" s="137" t="s">
        <v>464</v>
      </c>
      <c r="E16" s="137" t="s">
        <v>350</v>
      </c>
      <c r="F16" s="18">
        <v>40913</v>
      </c>
      <c r="G16" s="10">
        <v>1</v>
      </c>
      <c r="H16" s="138" t="s">
        <v>143</v>
      </c>
      <c r="I16" s="12" t="s">
        <v>8</v>
      </c>
      <c r="J16" s="16">
        <v>878</v>
      </c>
      <c r="K16" s="17">
        <v>42549</v>
      </c>
      <c r="L16" s="22" t="s">
        <v>133</v>
      </c>
      <c r="M16" s="22"/>
      <c r="N16" s="139"/>
      <c r="O16" s="22"/>
      <c r="P16" s="22"/>
      <c r="Q16" s="16"/>
      <c r="R16" s="25"/>
      <c r="S16" s="24">
        <v>0</v>
      </c>
      <c r="T16" s="24">
        <v>6</v>
      </c>
      <c r="U16" s="24">
        <v>50</v>
      </c>
      <c r="V16" s="24">
        <v>50</v>
      </c>
      <c r="W16" s="24"/>
      <c r="X16" s="24"/>
      <c r="Y16" s="24"/>
      <c r="Z16" s="24"/>
      <c r="AA16" s="24"/>
      <c r="AB16" s="24"/>
      <c r="AC16" s="24"/>
      <c r="AD16" s="24"/>
      <c r="AE16" s="9">
        <f t="shared" si="0"/>
        <v>100</v>
      </c>
      <c r="AF16" s="24">
        <v>14</v>
      </c>
      <c r="AG16" s="24"/>
      <c r="AH16" s="24">
        <v>107</v>
      </c>
      <c r="AI16" s="24"/>
      <c r="AJ16" s="22"/>
      <c r="AK16" s="95"/>
      <c r="AL16" s="154">
        <f t="shared" si="1"/>
        <v>86.206896551724142</v>
      </c>
      <c r="CH16" s="50">
        <v>6</v>
      </c>
      <c r="CI16" s="50" t="s">
        <v>142</v>
      </c>
    </row>
    <row r="17" spans="1:86" ht="20.25" thickTop="1" thickBot="1">
      <c r="A17" s="56">
        <v>201</v>
      </c>
      <c r="B17" s="10">
        <v>11</v>
      </c>
      <c r="C17" s="136" t="s">
        <v>330</v>
      </c>
      <c r="D17" s="136" t="s">
        <v>331</v>
      </c>
      <c r="E17" s="136" t="s">
        <v>332</v>
      </c>
      <c r="F17" s="11">
        <v>39924</v>
      </c>
      <c r="G17" s="10">
        <v>2</v>
      </c>
      <c r="H17" s="138" t="s">
        <v>340</v>
      </c>
      <c r="I17" s="12" t="s">
        <v>9</v>
      </c>
      <c r="J17" s="12">
        <v>856</v>
      </c>
      <c r="K17" s="13">
        <v>42181</v>
      </c>
      <c r="L17" s="22" t="s">
        <v>133</v>
      </c>
      <c r="M17" s="22"/>
      <c r="N17" s="139"/>
      <c r="O17" s="22"/>
      <c r="P17" s="22"/>
      <c r="Q17" s="16"/>
      <c r="R17" s="25"/>
      <c r="S17" s="24">
        <v>16</v>
      </c>
      <c r="T17" s="24">
        <v>20</v>
      </c>
      <c r="U17" s="24">
        <v>50</v>
      </c>
      <c r="V17" s="24">
        <v>50</v>
      </c>
      <c r="W17" s="24"/>
      <c r="X17" s="24"/>
      <c r="Y17" s="24"/>
      <c r="Z17" s="24"/>
      <c r="AA17" s="24"/>
      <c r="AB17" s="24"/>
      <c r="AC17" s="24"/>
      <c r="AD17" s="24"/>
      <c r="AE17" s="9">
        <f t="shared" si="0"/>
        <v>116</v>
      </c>
      <c r="AF17" s="24">
        <v>17</v>
      </c>
      <c r="AG17" s="24"/>
      <c r="AH17" s="24">
        <v>111</v>
      </c>
      <c r="AI17" s="24"/>
      <c r="AJ17" s="22"/>
      <c r="AK17" s="95"/>
      <c r="AL17" s="154">
        <f t="shared" si="1"/>
        <v>100</v>
      </c>
      <c r="CH17" s="50">
        <v>7</v>
      </c>
    </row>
    <row r="18" spans="1:86" ht="20.25" thickTop="1" thickBot="1">
      <c r="A18" s="57">
        <v>202</v>
      </c>
      <c r="B18" s="14">
        <v>12</v>
      </c>
      <c r="C18" s="137" t="s">
        <v>341</v>
      </c>
      <c r="D18" s="137" t="s">
        <v>333</v>
      </c>
      <c r="E18" s="137" t="s">
        <v>342</v>
      </c>
      <c r="F18" s="15">
        <v>40190</v>
      </c>
      <c r="G18" s="10">
        <v>2</v>
      </c>
      <c r="H18" s="138" t="s">
        <v>143</v>
      </c>
      <c r="I18" s="12" t="s">
        <v>8</v>
      </c>
      <c r="J18" s="16">
        <v>854</v>
      </c>
      <c r="K18" s="17">
        <v>42140</v>
      </c>
      <c r="L18" s="22" t="s">
        <v>133</v>
      </c>
      <c r="M18" s="22"/>
      <c r="N18" s="139"/>
      <c r="O18" s="22"/>
      <c r="P18" s="22"/>
      <c r="Q18" s="16"/>
      <c r="R18" s="25"/>
      <c r="S18" s="24">
        <v>14</v>
      </c>
      <c r="T18" s="24">
        <v>20</v>
      </c>
      <c r="U18" s="24">
        <v>50</v>
      </c>
      <c r="V18" s="24">
        <v>50</v>
      </c>
      <c r="W18" s="24"/>
      <c r="X18" s="24"/>
      <c r="Y18" s="24"/>
      <c r="Z18" s="24"/>
      <c r="AA18" s="24"/>
      <c r="AB18" s="24"/>
      <c r="AC18" s="24"/>
      <c r="AD18" s="24"/>
      <c r="AE18" s="9">
        <f t="shared" si="0"/>
        <v>114</v>
      </c>
      <c r="AF18" s="24">
        <v>16</v>
      </c>
      <c r="AG18" s="24"/>
      <c r="AH18" s="24">
        <v>115</v>
      </c>
      <c r="AI18" s="24"/>
      <c r="AJ18" s="22"/>
      <c r="AK18" s="95"/>
      <c r="AL18" s="154">
        <f t="shared" si="1"/>
        <v>98.275862068965523</v>
      </c>
      <c r="CH18" s="50">
        <v>8</v>
      </c>
    </row>
    <row r="19" spans="1:86" ht="20.25" thickTop="1" thickBot="1">
      <c r="A19" s="56">
        <v>203</v>
      </c>
      <c r="B19" s="10">
        <v>13</v>
      </c>
      <c r="C19" s="137" t="s">
        <v>334</v>
      </c>
      <c r="D19" s="137" t="s">
        <v>335</v>
      </c>
      <c r="E19" s="137" t="s">
        <v>336</v>
      </c>
      <c r="F19" s="15">
        <v>40281</v>
      </c>
      <c r="G19" s="10">
        <v>2</v>
      </c>
      <c r="H19" s="138" t="s">
        <v>143</v>
      </c>
      <c r="I19" s="12" t="s">
        <v>8</v>
      </c>
      <c r="J19" s="16">
        <v>862</v>
      </c>
      <c r="K19" s="17">
        <v>42188</v>
      </c>
      <c r="L19" s="22" t="s">
        <v>133</v>
      </c>
      <c r="M19" s="22"/>
      <c r="N19" s="139"/>
      <c r="O19" s="22"/>
      <c r="P19" s="22"/>
      <c r="Q19" s="16"/>
      <c r="R19" s="25"/>
      <c r="S19" s="24">
        <v>16</v>
      </c>
      <c r="T19" s="24">
        <v>20</v>
      </c>
      <c r="U19" s="24">
        <v>50</v>
      </c>
      <c r="V19" s="24">
        <v>50</v>
      </c>
      <c r="W19" s="24"/>
      <c r="X19" s="24"/>
      <c r="Y19" s="24"/>
      <c r="Z19" s="24"/>
      <c r="AA19" s="24"/>
      <c r="AB19" s="24"/>
      <c r="AC19" s="24"/>
      <c r="AD19" s="24"/>
      <c r="AE19" s="9">
        <f t="shared" si="0"/>
        <v>116</v>
      </c>
      <c r="AF19" s="24">
        <v>16</v>
      </c>
      <c r="AG19" s="24"/>
      <c r="AH19" s="24">
        <v>114</v>
      </c>
      <c r="AI19" s="24"/>
      <c r="AJ19" s="22"/>
      <c r="AK19" s="95"/>
      <c r="AL19" s="154">
        <f t="shared" si="1"/>
        <v>100</v>
      </c>
    </row>
    <row r="20" spans="1:86" ht="21" customHeight="1" thickTop="1" thickBot="1">
      <c r="A20" s="57">
        <v>204</v>
      </c>
      <c r="B20" s="14">
        <v>14</v>
      </c>
      <c r="C20" s="137" t="s">
        <v>337</v>
      </c>
      <c r="D20" s="137" t="s">
        <v>338</v>
      </c>
      <c r="E20" s="137" t="s">
        <v>339</v>
      </c>
      <c r="F20" s="18">
        <v>40191</v>
      </c>
      <c r="G20" s="10">
        <v>2</v>
      </c>
      <c r="H20" s="138" t="s">
        <v>143</v>
      </c>
      <c r="I20" s="12" t="s">
        <v>8</v>
      </c>
      <c r="J20" s="16">
        <v>866</v>
      </c>
      <c r="K20" s="17">
        <v>42194</v>
      </c>
      <c r="L20" s="22" t="s">
        <v>133</v>
      </c>
      <c r="M20" s="22"/>
      <c r="N20" s="139"/>
      <c r="O20" s="22"/>
      <c r="P20" s="22"/>
      <c r="Q20" s="16"/>
      <c r="R20" s="25"/>
      <c r="S20" s="24">
        <v>14</v>
      </c>
      <c r="T20" s="24">
        <v>20</v>
      </c>
      <c r="U20" s="24">
        <v>50</v>
      </c>
      <c r="V20" s="24">
        <v>50</v>
      </c>
      <c r="W20" s="24"/>
      <c r="X20" s="24"/>
      <c r="Y20" s="24"/>
      <c r="Z20" s="24"/>
      <c r="AA20" s="24"/>
      <c r="AB20" s="24"/>
      <c r="AC20" s="24"/>
      <c r="AD20" s="24"/>
      <c r="AE20" s="9">
        <f t="shared" si="0"/>
        <v>114</v>
      </c>
      <c r="AF20" s="24">
        <v>19</v>
      </c>
      <c r="AG20" s="24"/>
      <c r="AH20" s="24">
        <v>120</v>
      </c>
      <c r="AI20" s="24"/>
      <c r="AJ20" s="22"/>
      <c r="AK20" s="95"/>
      <c r="AL20" s="154">
        <f t="shared" si="1"/>
        <v>98.275862068965523</v>
      </c>
    </row>
    <row r="21" spans="1:86" ht="20.25" thickTop="1" thickBot="1">
      <c r="A21" s="56">
        <v>205</v>
      </c>
      <c r="B21" s="10">
        <v>15</v>
      </c>
      <c r="C21" s="137" t="s">
        <v>333</v>
      </c>
      <c r="D21" s="137" t="s">
        <v>343</v>
      </c>
      <c r="E21" s="137" t="s">
        <v>344</v>
      </c>
      <c r="F21" s="18">
        <v>39958</v>
      </c>
      <c r="G21" s="10">
        <v>2</v>
      </c>
      <c r="H21" s="138" t="s">
        <v>143</v>
      </c>
      <c r="I21" s="12" t="s">
        <v>8</v>
      </c>
      <c r="J21" s="16">
        <v>850</v>
      </c>
      <c r="K21" s="17">
        <v>42137</v>
      </c>
      <c r="L21" s="22" t="s">
        <v>133</v>
      </c>
      <c r="M21" s="22"/>
      <c r="N21" s="139"/>
      <c r="O21" s="22"/>
      <c r="P21" s="22"/>
      <c r="Q21" s="16"/>
      <c r="R21" s="25"/>
      <c r="S21" s="24">
        <v>16</v>
      </c>
      <c r="T21" s="24">
        <v>20</v>
      </c>
      <c r="U21" s="24">
        <v>50</v>
      </c>
      <c r="V21" s="24">
        <v>50</v>
      </c>
      <c r="W21" s="24"/>
      <c r="X21" s="24"/>
      <c r="Y21" s="24"/>
      <c r="Z21" s="24"/>
      <c r="AA21" s="24"/>
      <c r="AB21" s="24"/>
      <c r="AC21" s="24"/>
      <c r="AD21" s="24"/>
      <c r="AE21" s="9">
        <f t="shared" si="0"/>
        <v>116</v>
      </c>
      <c r="AF21" s="24">
        <v>15</v>
      </c>
      <c r="AG21" s="24"/>
      <c r="AH21" s="24">
        <v>110</v>
      </c>
      <c r="AI21" s="24"/>
      <c r="AJ21" s="22"/>
      <c r="AK21" s="95"/>
      <c r="AL21" s="154">
        <f t="shared" si="1"/>
        <v>100</v>
      </c>
    </row>
    <row r="22" spans="1:86" ht="20.25" thickTop="1" thickBot="1">
      <c r="A22" s="57">
        <v>206</v>
      </c>
      <c r="B22" s="14">
        <v>16</v>
      </c>
      <c r="C22" s="137" t="s">
        <v>345</v>
      </c>
      <c r="D22" s="137" t="s">
        <v>346</v>
      </c>
      <c r="E22" s="137" t="s">
        <v>347</v>
      </c>
      <c r="F22" s="18">
        <v>40291</v>
      </c>
      <c r="G22" s="10">
        <v>2</v>
      </c>
      <c r="H22" s="138" t="s">
        <v>143</v>
      </c>
      <c r="I22" s="12" t="s">
        <v>8</v>
      </c>
      <c r="J22" s="16">
        <v>847</v>
      </c>
      <c r="K22" s="17">
        <v>42135</v>
      </c>
      <c r="L22" s="22" t="s">
        <v>20</v>
      </c>
      <c r="M22" s="22"/>
      <c r="N22" s="139"/>
      <c r="O22" s="22"/>
      <c r="P22" s="22"/>
      <c r="Q22" s="16"/>
      <c r="R22" s="25"/>
      <c r="S22" s="24">
        <v>14</v>
      </c>
      <c r="T22" s="24">
        <v>20</v>
      </c>
      <c r="U22" s="24">
        <v>50</v>
      </c>
      <c r="V22" s="24">
        <v>48</v>
      </c>
      <c r="W22" s="24"/>
      <c r="X22" s="24"/>
      <c r="Y22" s="24"/>
      <c r="Z22" s="24"/>
      <c r="AA22" s="24"/>
      <c r="AB22" s="24"/>
      <c r="AC22" s="24"/>
      <c r="AD22" s="24"/>
      <c r="AE22" s="9">
        <f t="shared" si="0"/>
        <v>112</v>
      </c>
      <c r="AF22" s="24">
        <v>16</v>
      </c>
      <c r="AG22" s="24"/>
      <c r="AH22" s="24">
        <v>113</v>
      </c>
      <c r="AI22" s="24"/>
      <c r="AJ22" s="22"/>
      <c r="AK22" s="95"/>
      <c r="AL22" s="154">
        <f t="shared" si="1"/>
        <v>96.551724137931032</v>
      </c>
    </row>
    <row r="23" spans="1:86" ht="20.25" thickTop="1" thickBot="1">
      <c r="A23" s="56">
        <v>207</v>
      </c>
      <c r="B23" s="10">
        <v>17</v>
      </c>
      <c r="C23" s="137" t="s">
        <v>348</v>
      </c>
      <c r="D23" s="137" t="s">
        <v>349</v>
      </c>
      <c r="E23" s="137" t="s">
        <v>350</v>
      </c>
      <c r="F23" s="18">
        <v>39948</v>
      </c>
      <c r="G23" s="10">
        <v>2</v>
      </c>
      <c r="H23" s="138" t="s">
        <v>143</v>
      </c>
      <c r="I23" s="12" t="s">
        <v>8</v>
      </c>
      <c r="J23" s="16">
        <v>849</v>
      </c>
      <c r="K23" s="17">
        <v>42137</v>
      </c>
      <c r="L23" s="22" t="s">
        <v>20</v>
      </c>
      <c r="M23" s="22"/>
      <c r="N23" s="139"/>
      <c r="O23" s="22"/>
      <c r="P23" s="22"/>
      <c r="Q23" s="16"/>
      <c r="R23" s="25"/>
      <c r="S23" s="24">
        <v>14</v>
      </c>
      <c r="T23" s="24">
        <v>20</v>
      </c>
      <c r="U23" s="24">
        <v>50</v>
      </c>
      <c r="V23" s="24">
        <v>48</v>
      </c>
      <c r="W23" s="24"/>
      <c r="X23" s="24"/>
      <c r="Y23" s="24"/>
      <c r="Z23" s="24"/>
      <c r="AA23" s="24"/>
      <c r="AB23" s="24"/>
      <c r="AC23" s="24"/>
      <c r="AD23" s="24"/>
      <c r="AE23" s="9">
        <f t="shared" si="0"/>
        <v>112</v>
      </c>
      <c r="AF23" s="24">
        <v>15</v>
      </c>
      <c r="AG23" s="24"/>
      <c r="AH23" s="24">
        <v>116</v>
      </c>
      <c r="AI23" s="24"/>
      <c r="AJ23" s="22"/>
      <c r="AK23" s="95"/>
      <c r="AL23" s="154">
        <f t="shared" si="1"/>
        <v>96.551724137931032</v>
      </c>
    </row>
    <row r="24" spans="1:86" ht="20.25" thickTop="1" thickBot="1">
      <c r="A24" s="57">
        <v>208</v>
      </c>
      <c r="B24" s="14">
        <v>18</v>
      </c>
      <c r="C24" s="137" t="s">
        <v>352</v>
      </c>
      <c r="D24" s="137" t="s">
        <v>353</v>
      </c>
      <c r="E24" s="137" t="s">
        <v>354</v>
      </c>
      <c r="F24" s="18">
        <v>40252</v>
      </c>
      <c r="G24" s="10">
        <v>2</v>
      </c>
      <c r="H24" s="138" t="s">
        <v>143</v>
      </c>
      <c r="I24" s="12" t="s">
        <v>8</v>
      </c>
      <c r="J24" s="16">
        <v>857</v>
      </c>
      <c r="K24" s="17">
        <v>42182</v>
      </c>
      <c r="L24" s="22" t="s">
        <v>133</v>
      </c>
      <c r="M24" s="22"/>
      <c r="N24" s="139"/>
      <c r="O24" s="22"/>
      <c r="P24" s="22"/>
      <c r="Q24" s="16"/>
      <c r="R24" s="25"/>
      <c r="S24" s="24">
        <v>16</v>
      </c>
      <c r="T24" s="24">
        <v>20</v>
      </c>
      <c r="U24" s="24">
        <v>50</v>
      </c>
      <c r="V24" s="24">
        <v>48</v>
      </c>
      <c r="W24" s="24"/>
      <c r="X24" s="24"/>
      <c r="Y24" s="24"/>
      <c r="Z24" s="24"/>
      <c r="AA24" s="24"/>
      <c r="AB24" s="24"/>
      <c r="AC24" s="24"/>
      <c r="AD24" s="24"/>
      <c r="AE24" s="9">
        <f t="shared" si="0"/>
        <v>114</v>
      </c>
      <c r="AF24" s="24">
        <v>16</v>
      </c>
      <c r="AG24" s="24"/>
      <c r="AH24" s="24">
        <v>110</v>
      </c>
      <c r="AI24" s="24"/>
      <c r="AJ24" s="22"/>
      <c r="AK24" s="95"/>
      <c r="AL24" s="154">
        <f t="shared" si="1"/>
        <v>98.275862068965523</v>
      </c>
    </row>
    <row r="25" spans="1:86" ht="20.25" thickTop="1" thickBot="1">
      <c r="A25" s="56">
        <v>209</v>
      </c>
      <c r="B25" s="10">
        <v>19</v>
      </c>
      <c r="C25" s="137" t="s">
        <v>355</v>
      </c>
      <c r="D25" s="137" t="s">
        <v>356</v>
      </c>
      <c r="E25" s="137" t="s">
        <v>357</v>
      </c>
      <c r="F25" s="18">
        <v>40406</v>
      </c>
      <c r="G25" s="10">
        <v>2</v>
      </c>
      <c r="H25" s="138" t="s">
        <v>143</v>
      </c>
      <c r="I25" s="12" t="s">
        <v>8</v>
      </c>
      <c r="J25" s="16">
        <v>864</v>
      </c>
      <c r="K25" s="17">
        <v>42194</v>
      </c>
      <c r="L25" s="22" t="s">
        <v>133</v>
      </c>
      <c r="M25" s="22"/>
      <c r="N25" s="139"/>
      <c r="O25" s="22"/>
      <c r="P25" s="22"/>
      <c r="Q25" s="16"/>
      <c r="R25" s="25"/>
      <c r="S25" s="24">
        <v>14</v>
      </c>
      <c r="T25" s="24">
        <v>20</v>
      </c>
      <c r="U25" s="24">
        <v>50</v>
      </c>
      <c r="V25" s="24">
        <v>50</v>
      </c>
      <c r="W25" s="24"/>
      <c r="X25" s="24"/>
      <c r="Y25" s="24"/>
      <c r="Z25" s="24"/>
      <c r="AA25" s="24"/>
      <c r="AB25" s="24"/>
      <c r="AC25" s="24"/>
      <c r="AD25" s="24"/>
      <c r="AE25" s="9">
        <f t="shared" si="0"/>
        <v>114</v>
      </c>
      <c r="AF25" s="24">
        <v>20</v>
      </c>
      <c r="AG25" s="24"/>
      <c r="AH25" s="24">
        <v>118</v>
      </c>
      <c r="AI25" s="24"/>
      <c r="AJ25" s="22"/>
      <c r="AK25" s="95"/>
      <c r="AL25" s="154">
        <f t="shared" si="1"/>
        <v>98.275862068965523</v>
      </c>
    </row>
    <row r="26" spans="1:86" ht="20.25" thickTop="1" thickBot="1">
      <c r="A26" s="57">
        <v>210</v>
      </c>
      <c r="B26" s="14">
        <v>20</v>
      </c>
      <c r="C26" s="137" t="s">
        <v>374</v>
      </c>
      <c r="D26" s="137" t="s">
        <v>358</v>
      </c>
      <c r="E26" s="137" t="s">
        <v>342</v>
      </c>
      <c r="F26" s="18">
        <v>40022</v>
      </c>
      <c r="G26" s="10">
        <v>2</v>
      </c>
      <c r="H26" s="138" t="s">
        <v>340</v>
      </c>
      <c r="I26" s="12" t="s">
        <v>9</v>
      </c>
      <c r="J26" s="16">
        <v>846</v>
      </c>
      <c r="K26" s="17">
        <v>42135</v>
      </c>
      <c r="L26" s="22" t="s">
        <v>20</v>
      </c>
      <c r="M26" s="22"/>
      <c r="N26" s="139"/>
      <c r="O26" s="22"/>
      <c r="P26" s="22"/>
      <c r="Q26" s="16"/>
      <c r="R26" s="25"/>
      <c r="S26" s="24">
        <v>16</v>
      </c>
      <c r="T26" s="24">
        <v>20</v>
      </c>
      <c r="U26" s="24">
        <v>50</v>
      </c>
      <c r="V26" s="24">
        <v>50</v>
      </c>
      <c r="W26" s="24"/>
      <c r="X26" s="24"/>
      <c r="Y26" s="24"/>
      <c r="Z26" s="24"/>
      <c r="AA26" s="24"/>
      <c r="AB26" s="24"/>
      <c r="AC26" s="24"/>
      <c r="AD26" s="24"/>
      <c r="AE26" s="9">
        <f t="shared" si="0"/>
        <v>116</v>
      </c>
      <c r="AF26" s="24">
        <v>16</v>
      </c>
      <c r="AG26" s="24"/>
      <c r="AH26" s="24">
        <v>118</v>
      </c>
      <c r="AI26" s="24"/>
      <c r="AJ26" s="22"/>
      <c r="AK26" s="95"/>
      <c r="AL26" s="154">
        <f t="shared" si="1"/>
        <v>100</v>
      </c>
    </row>
    <row r="27" spans="1:86" ht="20.25" thickTop="1" thickBot="1">
      <c r="A27" s="56">
        <v>211</v>
      </c>
      <c r="B27" s="10">
        <v>21</v>
      </c>
      <c r="C27" s="137" t="s">
        <v>359</v>
      </c>
      <c r="D27" s="137" t="s">
        <v>360</v>
      </c>
      <c r="E27" s="137" t="s">
        <v>361</v>
      </c>
      <c r="F27" s="18">
        <v>40002</v>
      </c>
      <c r="G27" s="10">
        <v>2</v>
      </c>
      <c r="H27" s="138" t="s">
        <v>159</v>
      </c>
      <c r="I27" s="12" t="s">
        <v>8</v>
      </c>
      <c r="J27" s="16">
        <v>853</v>
      </c>
      <c r="K27" s="17">
        <v>42138</v>
      </c>
      <c r="L27" s="22" t="s">
        <v>20</v>
      </c>
      <c r="M27" s="22"/>
      <c r="N27" s="139"/>
      <c r="O27" s="22"/>
      <c r="P27" s="22"/>
      <c r="Q27" s="16"/>
      <c r="R27" s="25"/>
      <c r="S27" s="24">
        <v>14</v>
      </c>
      <c r="T27" s="24">
        <v>20</v>
      </c>
      <c r="U27" s="24">
        <v>50</v>
      </c>
      <c r="V27" s="24">
        <v>50</v>
      </c>
      <c r="W27" s="24"/>
      <c r="X27" s="24"/>
      <c r="Y27" s="24"/>
      <c r="Z27" s="24"/>
      <c r="AA27" s="24"/>
      <c r="AB27" s="24"/>
      <c r="AC27" s="24"/>
      <c r="AD27" s="24"/>
      <c r="AE27" s="9">
        <f t="shared" si="0"/>
        <v>114</v>
      </c>
      <c r="AF27" s="24">
        <v>16</v>
      </c>
      <c r="AG27" s="24"/>
      <c r="AH27" s="24">
        <v>115</v>
      </c>
      <c r="AI27" s="24"/>
      <c r="AJ27" s="22"/>
      <c r="AK27" s="95"/>
      <c r="AL27" s="154">
        <f t="shared" si="1"/>
        <v>98.275862068965523</v>
      </c>
    </row>
    <row r="28" spans="1:86" ht="20.25" thickTop="1" thickBot="1">
      <c r="A28" s="57">
        <v>212</v>
      </c>
      <c r="B28" s="14">
        <v>22</v>
      </c>
      <c r="C28" s="137" t="s">
        <v>375</v>
      </c>
      <c r="D28" s="137" t="s">
        <v>376</v>
      </c>
      <c r="E28" s="137" t="s">
        <v>377</v>
      </c>
      <c r="F28" s="18">
        <v>40372</v>
      </c>
      <c r="G28" s="10">
        <v>2</v>
      </c>
      <c r="H28" s="138" t="s">
        <v>340</v>
      </c>
      <c r="I28" s="12" t="s">
        <v>9</v>
      </c>
      <c r="J28" s="16">
        <v>869</v>
      </c>
      <c r="K28" s="17">
        <v>42228</v>
      </c>
      <c r="L28" s="22" t="s">
        <v>20</v>
      </c>
      <c r="M28" s="22"/>
      <c r="N28" s="139"/>
      <c r="O28" s="22"/>
      <c r="P28" s="22"/>
      <c r="Q28" s="16"/>
      <c r="R28" s="25"/>
      <c r="S28" s="24">
        <v>16</v>
      </c>
      <c r="T28" s="24">
        <v>20</v>
      </c>
      <c r="U28" s="24">
        <v>50</v>
      </c>
      <c r="V28" s="24">
        <v>48</v>
      </c>
      <c r="W28" s="24"/>
      <c r="X28" s="24"/>
      <c r="Y28" s="24"/>
      <c r="Z28" s="24"/>
      <c r="AA28" s="24"/>
      <c r="AB28" s="24"/>
      <c r="AC28" s="24"/>
      <c r="AD28" s="24"/>
      <c r="AE28" s="9">
        <f t="shared" si="0"/>
        <v>114</v>
      </c>
      <c r="AF28" s="24">
        <v>16</v>
      </c>
      <c r="AG28" s="24"/>
      <c r="AH28" s="24">
        <v>116</v>
      </c>
      <c r="AI28" s="24"/>
      <c r="AJ28" s="22"/>
      <c r="AK28" s="95"/>
      <c r="AL28" s="154">
        <f t="shared" si="1"/>
        <v>98.275862068965523</v>
      </c>
    </row>
    <row r="29" spans="1:86" ht="20.25" thickTop="1" thickBot="1">
      <c r="A29" s="56">
        <v>213</v>
      </c>
      <c r="B29" s="10">
        <v>23</v>
      </c>
      <c r="C29" s="137" t="s">
        <v>364</v>
      </c>
      <c r="D29" s="137" t="s">
        <v>365</v>
      </c>
      <c r="E29" s="137" t="s">
        <v>366</v>
      </c>
      <c r="F29" s="18">
        <v>40191</v>
      </c>
      <c r="G29" s="10">
        <v>2</v>
      </c>
      <c r="H29" s="138" t="s">
        <v>143</v>
      </c>
      <c r="I29" s="12" t="s">
        <v>8</v>
      </c>
      <c r="J29" s="16">
        <v>858</v>
      </c>
      <c r="K29" s="17">
        <v>42184</v>
      </c>
      <c r="L29" s="22" t="s">
        <v>20</v>
      </c>
      <c r="M29" s="22"/>
      <c r="N29" s="139"/>
      <c r="O29" s="22"/>
      <c r="P29" s="22"/>
      <c r="Q29" s="16"/>
      <c r="R29" s="25"/>
      <c r="S29" s="24">
        <v>14</v>
      </c>
      <c r="T29" s="24">
        <v>20</v>
      </c>
      <c r="U29" s="24">
        <v>50</v>
      </c>
      <c r="V29" s="24">
        <v>48</v>
      </c>
      <c r="W29" s="24"/>
      <c r="X29" s="24"/>
      <c r="Y29" s="24"/>
      <c r="Z29" s="24"/>
      <c r="AA29" s="24"/>
      <c r="AB29" s="24"/>
      <c r="AC29" s="24"/>
      <c r="AD29" s="24"/>
      <c r="AE29" s="9">
        <f t="shared" si="0"/>
        <v>112</v>
      </c>
      <c r="AF29" s="24">
        <v>16</v>
      </c>
      <c r="AG29" s="24"/>
      <c r="AH29" s="24">
        <v>117</v>
      </c>
      <c r="AI29" s="24"/>
      <c r="AJ29" s="22"/>
      <c r="AK29" s="95"/>
      <c r="AL29" s="154">
        <f t="shared" si="1"/>
        <v>96.551724137931032</v>
      </c>
    </row>
    <row r="30" spans="1:86" ht="20.25" thickTop="1" thickBot="1">
      <c r="A30" s="57">
        <v>214</v>
      </c>
      <c r="B30" s="14">
        <v>24</v>
      </c>
      <c r="C30" s="137" t="s">
        <v>367</v>
      </c>
      <c r="D30" s="137" t="s">
        <v>368</v>
      </c>
      <c r="E30" s="137" t="s">
        <v>261</v>
      </c>
      <c r="F30" s="18">
        <v>39918</v>
      </c>
      <c r="G30" s="10">
        <v>2</v>
      </c>
      <c r="H30" s="138" t="s">
        <v>143</v>
      </c>
      <c r="I30" s="12" t="s">
        <v>8</v>
      </c>
      <c r="J30" s="16">
        <v>848</v>
      </c>
      <c r="K30" s="17">
        <v>42137</v>
      </c>
      <c r="L30" s="22" t="s">
        <v>20</v>
      </c>
      <c r="M30" s="22"/>
      <c r="N30" s="139"/>
      <c r="O30" s="22"/>
      <c r="P30" s="22"/>
      <c r="Q30" s="16"/>
      <c r="R30" s="25"/>
      <c r="S30" s="24">
        <v>14</v>
      </c>
      <c r="T30" s="24">
        <v>20</v>
      </c>
      <c r="U30" s="24">
        <v>50</v>
      </c>
      <c r="V30" s="24">
        <v>50</v>
      </c>
      <c r="W30" s="24"/>
      <c r="X30" s="24"/>
      <c r="Y30" s="24"/>
      <c r="Z30" s="24"/>
      <c r="AA30" s="24"/>
      <c r="AB30" s="24"/>
      <c r="AC30" s="24"/>
      <c r="AD30" s="24"/>
      <c r="AE30" s="9">
        <f t="shared" si="0"/>
        <v>114</v>
      </c>
      <c r="AF30" s="24">
        <v>16</v>
      </c>
      <c r="AG30" s="24"/>
      <c r="AH30" s="24">
        <v>109</v>
      </c>
      <c r="AI30" s="24"/>
      <c r="AJ30" s="22"/>
      <c r="AK30" s="95"/>
      <c r="AL30" s="154">
        <f t="shared" si="1"/>
        <v>98.275862068965523</v>
      </c>
    </row>
    <row r="31" spans="1:86" ht="20.25" thickTop="1" thickBot="1">
      <c r="A31" s="56">
        <v>215</v>
      </c>
      <c r="B31" s="10">
        <v>25</v>
      </c>
      <c r="C31" s="137" t="s">
        <v>369</v>
      </c>
      <c r="D31" s="137" t="s">
        <v>370</v>
      </c>
      <c r="E31" s="137" t="s">
        <v>62</v>
      </c>
      <c r="F31" s="18">
        <v>39945</v>
      </c>
      <c r="G31" s="10">
        <v>2</v>
      </c>
      <c r="H31" s="138" t="s">
        <v>143</v>
      </c>
      <c r="I31" s="12" t="s">
        <v>8</v>
      </c>
      <c r="J31" s="16">
        <v>852</v>
      </c>
      <c r="K31" s="17">
        <v>42138</v>
      </c>
      <c r="L31" s="22" t="s">
        <v>20</v>
      </c>
      <c r="M31" s="22"/>
      <c r="N31" s="139"/>
      <c r="O31" s="22"/>
      <c r="P31" s="22"/>
      <c r="Q31" s="16"/>
      <c r="R31" s="25"/>
      <c r="S31" s="24">
        <v>16</v>
      </c>
      <c r="T31" s="24">
        <v>20</v>
      </c>
      <c r="U31" s="24">
        <v>50</v>
      </c>
      <c r="V31" s="24">
        <v>42</v>
      </c>
      <c r="W31" s="24"/>
      <c r="X31" s="24"/>
      <c r="Y31" s="24"/>
      <c r="Z31" s="24"/>
      <c r="AA31" s="24"/>
      <c r="AB31" s="24"/>
      <c r="AC31" s="24"/>
      <c r="AD31" s="24"/>
      <c r="AE31" s="9">
        <f t="shared" si="0"/>
        <v>108</v>
      </c>
      <c r="AF31" s="24">
        <v>16</v>
      </c>
      <c r="AG31" s="24"/>
      <c r="AH31" s="24">
        <v>113</v>
      </c>
      <c r="AI31" s="24"/>
      <c r="AJ31" s="22"/>
      <c r="AK31" s="95"/>
      <c r="AL31" s="154">
        <f t="shared" si="1"/>
        <v>93.103448275862064</v>
      </c>
    </row>
    <row r="32" spans="1:86" ht="20.25" thickTop="1" thickBot="1">
      <c r="A32" s="57">
        <v>216</v>
      </c>
      <c r="B32" s="14">
        <v>26</v>
      </c>
      <c r="C32" s="136" t="s">
        <v>371</v>
      </c>
      <c r="D32" s="136" t="s">
        <v>372</v>
      </c>
      <c r="E32" s="136" t="s">
        <v>373</v>
      </c>
      <c r="F32" s="81">
        <v>39989</v>
      </c>
      <c r="G32" s="10">
        <v>2</v>
      </c>
      <c r="H32" s="138" t="s">
        <v>340</v>
      </c>
      <c r="I32" s="12" t="s">
        <v>9</v>
      </c>
      <c r="J32" s="16">
        <v>855</v>
      </c>
      <c r="K32" s="17">
        <v>42140</v>
      </c>
      <c r="L32" s="22" t="s">
        <v>133</v>
      </c>
      <c r="M32" s="22"/>
      <c r="N32" s="139"/>
      <c r="O32" s="22"/>
      <c r="P32" s="22"/>
      <c r="Q32" s="16"/>
      <c r="R32" s="25"/>
      <c r="S32" s="24">
        <v>16</v>
      </c>
      <c r="T32" s="24">
        <v>20</v>
      </c>
      <c r="U32" s="24">
        <v>50</v>
      </c>
      <c r="V32" s="24">
        <v>44</v>
      </c>
      <c r="W32" s="24"/>
      <c r="X32" s="24"/>
      <c r="Y32" s="24"/>
      <c r="Z32" s="24"/>
      <c r="AA32" s="24"/>
      <c r="AB32" s="24"/>
      <c r="AC32" s="24"/>
      <c r="AD32" s="24"/>
      <c r="AE32" s="9">
        <f t="shared" si="0"/>
        <v>110</v>
      </c>
      <c r="AF32" s="24">
        <v>18</v>
      </c>
      <c r="AG32" s="24"/>
      <c r="AH32" s="24">
        <v>116</v>
      </c>
      <c r="AI32" s="24"/>
      <c r="AJ32" s="22"/>
      <c r="AK32" s="95"/>
      <c r="AL32" s="154">
        <f t="shared" si="1"/>
        <v>94.827586206896555</v>
      </c>
    </row>
    <row r="33" spans="1:38" ht="20.25" thickTop="1" thickBot="1">
      <c r="A33" s="57">
        <v>301</v>
      </c>
      <c r="B33" s="10">
        <v>27</v>
      </c>
      <c r="C33" s="136" t="s">
        <v>410</v>
      </c>
      <c r="D33" s="136" t="s">
        <v>260</v>
      </c>
      <c r="E33" s="136" t="s">
        <v>411</v>
      </c>
      <c r="F33" s="81">
        <v>39940</v>
      </c>
      <c r="G33" s="10">
        <v>3</v>
      </c>
      <c r="H33" s="138" t="s">
        <v>143</v>
      </c>
      <c r="I33" s="12" t="s">
        <v>8</v>
      </c>
      <c r="J33" s="12">
        <v>880</v>
      </c>
      <c r="K33" s="13">
        <v>42550</v>
      </c>
      <c r="L33" s="12" t="s">
        <v>133</v>
      </c>
      <c r="M33" s="22"/>
      <c r="N33" s="139"/>
      <c r="O33" s="22"/>
      <c r="P33" s="22"/>
      <c r="Q33" s="16"/>
      <c r="R33" s="25"/>
      <c r="S33" s="24">
        <v>0</v>
      </c>
      <c r="T33" s="24">
        <v>20</v>
      </c>
      <c r="U33" s="24">
        <v>50</v>
      </c>
      <c r="V33" s="24">
        <v>50</v>
      </c>
      <c r="W33" s="24"/>
      <c r="X33" s="24"/>
      <c r="Y33" s="24"/>
      <c r="Z33" s="24"/>
      <c r="AA33" s="24"/>
      <c r="AB33" s="24"/>
      <c r="AC33" s="24"/>
      <c r="AD33" s="24"/>
      <c r="AE33" s="9">
        <f t="shared" si="0"/>
        <v>100</v>
      </c>
      <c r="AF33" s="24">
        <v>19</v>
      </c>
      <c r="AG33" s="24"/>
      <c r="AH33" s="24">
        <v>120</v>
      </c>
      <c r="AI33" s="24"/>
      <c r="AJ33" s="22"/>
      <c r="AK33" s="95"/>
      <c r="AL33" s="154">
        <f t="shared" si="1"/>
        <v>86.206896551724142</v>
      </c>
    </row>
    <row r="34" spans="1:38" ht="20.25" thickTop="1" thickBot="1">
      <c r="A34" s="57">
        <v>302</v>
      </c>
      <c r="B34" s="14">
        <v>28</v>
      </c>
      <c r="C34" s="136" t="s">
        <v>378</v>
      </c>
      <c r="D34" s="136" t="s">
        <v>379</v>
      </c>
      <c r="E34" s="136" t="s">
        <v>380</v>
      </c>
      <c r="F34" s="11">
        <v>39814</v>
      </c>
      <c r="G34" s="10">
        <v>3</v>
      </c>
      <c r="H34" s="138" t="s">
        <v>340</v>
      </c>
      <c r="I34" s="12" t="s">
        <v>9</v>
      </c>
      <c r="J34" s="12">
        <v>841</v>
      </c>
      <c r="K34" s="13">
        <v>41827</v>
      </c>
      <c r="L34" s="22" t="s">
        <v>20</v>
      </c>
      <c r="M34" s="22"/>
      <c r="N34" s="139"/>
      <c r="O34" s="22"/>
      <c r="P34" s="22"/>
      <c r="Q34" s="16"/>
      <c r="R34" s="25"/>
      <c r="S34" s="24">
        <v>16</v>
      </c>
      <c r="T34" s="24">
        <v>20</v>
      </c>
      <c r="U34" s="24">
        <v>50</v>
      </c>
      <c r="V34" s="24">
        <v>48</v>
      </c>
      <c r="W34" s="24"/>
      <c r="X34" s="24"/>
      <c r="Y34" s="24"/>
      <c r="Z34" s="24"/>
      <c r="AA34" s="24"/>
      <c r="AB34" s="24"/>
      <c r="AC34" s="24"/>
      <c r="AD34" s="24"/>
      <c r="AE34" s="9">
        <f t="shared" si="0"/>
        <v>114</v>
      </c>
      <c r="AF34" s="24">
        <v>19</v>
      </c>
      <c r="AG34" s="24"/>
      <c r="AH34" s="24">
        <v>125</v>
      </c>
      <c r="AI34" s="24"/>
      <c r="AJ34" s="22"/>
      <c r="AK34" s="95"/>
      <c r="AL34" s="154">
        <f t="shared" si="1"/>
        <v>98.275862068965523</v>
      </c>
    </row>
    <row r="35" spans="1:38" ht="20.25" thickTop="1" thickBot="1">
      <c r="A35" s="57">
        <v>303</v>
      </c>
      <c r="B35" s="10">
        <v>29</v>
      </c>
      <c r="C35" s="137" t="s">
        <v>381</v>
      </c>
      <c r="D35" s="137" t="s">
        <v>325</v>
      </c>
      <c r="E35" s="137" t="s">
        <v>382</v>
      </c>
      <c r="F35" s="15">
        <v>39869</v>
      </c>
      <c r="G35" s="10">
        <v>3</v>
      </c>
      <c r="H35" s="138" t="s">
        <v>340</v>
      </c>
      <c r="I35" s="12" t="s">
        <v>9</v>
      </c>
      <c r="J35" s="16">
        <v>834</v>
      </c>
      <c r="K35" s="17">
        <v>41772</v>
      </c>
      <c r="L35" s="22" t="s">
        <v>20</v>
      </c>
      <c r="M35" s="22"/>
      <c r="N35" s="139"/>
      <c r="O35" s="22"/>
      <c r="P35" s="22"/>
      <c r="Q35" s="16"/>
      <c r="R35" s="25"/>
      <c r="S35" s="24">
        <v>16</v>
      </c>
      <c r="T35" s="24">
        <v>20</v>
      </c>
      <c r="U35" s="24">
        <v>50</v>
      </c>
      <c r="V35" s="24">
        <v>48</v>
      </c>
      <c r="W35" s="24"/>
      <c r="X35" s="24"/>
      <c r="Y35" s="24"/>
      <c r="Z35" s="24"/>
      <c r="AA35" s="24"/>
      <c r="AB35" s="24"/>
      <c r="AC35" s="24"/>
      <c r="AD35" s="24"/>
      <c r="AE35" s="9">
        <f t="shared" si="0"/>
        <v>114</v>
      </c>
      <c r="AF35" s="24">
        <v>17</v>
      </c>
      <c r="AG35" s="24"/>
      <c r="AH35" s="24">
        <v>118</v>
      </c>
      <c r="AI35" s="24"/>
      <c r="AJ35" s="22"/>
      <c r="AK35" s="95"/>
      <c r="AL35" s="154">
        <f t="shared" si="1"/>
        <v>98.275862068965523</v>
      </c>
    </row>
    <row r="36" spans="1:38" ht="20.25" thickTop="1" thickBot="1">
      <c r="A36" s="57">
        <v>304</v>
      </c>
      <c r="B36" s="14">
        <v>30</v>
      </c>
      <c r="C36" s="137" t="s">
        <v>383</v>
      </c>
      <c r="D36" s="137" t="s">
        <v>325</v>
      </c>
      <c r="E36" s="137" t="s">
        <v>382</v>
      </c>
      <c r="F36" s="15">
        <v>39869</v>
      </c>
      <c r="G36" s="10">
        <v>3</v>
      </c>
      <c r="H36" s="138" t="s">
        <v>340</v>
      </c>
      <c r="I36" s="12" t="s">
        <v>9</v>
      </c>
      <c r="J36" s="16">
        <v>835</v>
      </c>
      <c r="K36" s="17">
        <v>41772</v>
      </c>
      <c r="L36" s="22" t="s">
        <v>20</v>
      </c>
      <c r="M36" s="22"/>
      <c r="N36" s="139"/>
      <c r="O36" s="22"/>
      <c r="P36" s="22"/>
      <c r="Q36" s="16"/>
      <c r="R36" s="25"/>
      <c r="S36" s="24">
        <v>14</v>
      </c>
      <c r="T36" s="24">
        <v>20</v>
      </c>
      <c r="U36" s="24">
        <v>50</v>
      </c>
      <c r="V36" s="24">
        <v>48</v>
      </c>
      <c r="W36" s="24"/>
      <c r="X36" s="24"/>
      <c r="Y36" s="24"/>
      <c r="Z36" s="24"/>
      <c r="AA36" s="24"/>
      <c r="AB36" s="24"/>
      <c r="AC36" s="24"/>
      <c r="AD36" s="24"/>
      <c r="AE36" s="9">
        <f t="shared" si="0"/>
        <v>112</v>
      </c>
      <c r="AF36" s="24">
        <v>16</v>
      </c>
      <c r="AG36" s="24"/>
      <c r="AH36" s="24">
        <v>110</v>
      </c>
      <c r="AI36" s="24"/>
      <c r="AJ36" s="22"/>
      <c r="AK36" s="95"/>
      <c r="AL36" s="154">
        <f t="shared" si="1"/>
        <v>96.551724137931032</v>
      </c>
    </row>
    <row r="37" spans="1:38" ht="20.25" thickTop="1" thickBot="1">
      <c r="A37" s="57">
        <v>305</v>
      </c>
      <c r="B37" s="10">
        <v>31</v>
      </c>
      <c r="C37" s="137" t="s">
        <v>333</v>
      </c>
      <c r="D37" s="137" t="s">
        <v>384</v>
      </c>
      <c r="E37" s="137" t="s">
        <v>253</v>
      </c>
      <c r="F37" s="18">
        <v>40008</v>
      </c>
      <c r="G37" s="10">
        <v>3</v>
      </c>
      <c r="H37" s="138" t="s">
        <v>143</v>
      </c>
      <c r="I37" s="12" t="s">
        <v>8</v>
      </c>
      <c r="J37" s="16">
        <v>836</v>
      </c>
      <c r="K37" s="17">
        <v>41772</v>
      </c>
      <c r="L37" s="22" t="s">
        <v>133</v>
      </c>
      <c r="M37" s="22"/>
      <c r="N37" s="139"/>
      <c r="O37" s="22"/>
      <c r="P37" s="22"/>
      <c r="Q37" s="16"/>
      <c r="R37" s="25"/>
      <c r="S37" s="24">
        <v>16</v>
      </c>
      <c r="T37" s="24">
        <v>20</v>
      </c>
      <c r="U37" s="24">
        <v>50</v>
      </c>
      <c r="V37" s="24">
        <v>28</v>
      </c>
      <c r="W37" s="24"/>
      <c r="X37" s="24"/>
      <c r="Y37" s="24"/>
      <c r="Z37" s="24"/>
      <c r="AA37" s="24"/>
      <c r="AB37" s="24"/>
      <c r="AC37" s="24"/>
      <c r="AD37" s="24"/>
      <c r="AE37" s="9">
        <f t="shared" si="0"/>
        <v>94</v>
      </c>
      <c r="AF37" s="24">
        <v>16</v>
      </c>
      <c r="AG37" s="24"/>
      <c r="AH37" s="24">
        <v>120</v>
      </c>
      <c r="AI37" s="24"/>
      <c r="AJ37" s="22"/>
      <c r="AK37" s="95"/>
      <c r="AL37" s="154">
        <f t="shared" si="1"/>
        <v>81.034482758620683</v>
      </c>
    </row>
    <row r="38" spans="1:38" ht="20.25" thickTop="1" thickBot="1">
      <c r="A38" s="57">
        <v>306</v>
      </c>
      <c r="B38" s="14">
        <v>32</v>
      </c>
      <c r="C38" s="137" t="s">
        <v>385</v>
      </c>
      <c r="D38" s="137" t="s">
        <v>386</v>
      </c>
      <c r="E38" s="137" t="s">
        <v>387</v>
      </c>
      <c r="F38" s="18">
        <v>39940</v>
      </c>
      <c r="G38" s="10">
        <v>3</v>
      </c>
      <c r="H38" s="138" t="s">
        <v>340</v>
      </c>
      <c r="I38" s="12" t="s">
        <v>9</v>
      </c>
      <c r="J38" s="16">
        <v>843</v>
      </c>
      <c r="K38" s="17">
        <v>41834</v>
      </c>
      <c r="L38" s="22" t="s">
        <v>20</v>
      </c>
      <c r="M38" s="22"/>
      <c r="N38" s="139"/>
      <c r="O38" s="22"/>
      <c r="P38" s="22"/>
      <c r="Q38" s="16"/>
      <c r="R38" s="25"/>
      <c r="S38" s="24">
        <v>14</v>
      </c>
      <c r="T38" s="24">
        <v>20</v>
      </c>
      <c r="U38" s="24">
        <v>50</v>
      </c>
      <c r="V38" s="24">
        <v>50</v>
      </c>
      <c r="W38" s="24"/>
      <c r="X38" s="24"/>
      <c r="Y38" s="24"/>
      <c r="Z38" s="24"/>
      <c r="AA38" s="24"/>
      <c r="AB38" s="24"/>
      <c r="AC38" s="24"/>
      <c r="AD38" s="24"/>
      <c r="AE38" s="9">
        <f t="shared" si="0"/>
        <v>114</v>
      </c>
      <c r="AF38" s="24">
        <v>15</v>
      </c>
      <c r="AG38" s="24"/>
      <c r="AH38" s="24">
        <v>120</v>
      </c>
      <c r="AI38" s="24"/>
      <c r="AJ38" s="22"/>
      <c r="AK38" s="95"/>
      <c r="AL38" s="154">
        <f t="shared" si="1"/>
        <v>98.275862068965523</v>
      </c>
    </row>
    <row r="39" spans="1:38" ht="20.25" thickTop="1" thickBot="1">
      <c r="A39" s="57">
        <v>307</v>
      </c>
      <c r="B39" s="10">
        <v>33</v>
      </c>
      <c r="C39" s="137" t="s">
        <v>388</v>
      </c>
      <c r="D39" s="137" t="s">
        <v>389</v>
      </c>
      <c r="E39" s="137" t="s">
        <v>390</v>
      </c>
      <c r="F39" s="18">
        <v>40103</v>
      </c>
      <c r="G39" s="10">
        <v>3</v>
      </c>
      <c r="H39" s="138" t="s">
        <v>340</v>
      </c>
      <c r="I39" s="12" t="s">
        <v>9</v>
      </c>
      <c r="J39" s="16">
        <v>842</v>
      </c>
      <c r="K39" s="17">
        <v>41827</v>
      </c>
      <c r="L39" s="22" t="s">
        <v>20</v>
      </c>
      <c r="M39" s="22"/>
      <c r="N39" s="139"/>
      <c r="O39" s="22"/>
      <c r="P39" s="22"/>
      <c r="Q39" s="16"/>
      <c r="R39" s="25"/>
      <c r="S39" s="24">
        <v>16</v>
      </c>
      <c r="T39" s="24">
        <v>20</v>
      </c>
      <c r="U39" s="24">
        <v>50</v>
      </c>
      <c r="V39" s="24">
        <v>50</v>
      </c>
      <c r="W39" s="24"/>
      <c r="X39" s="24"/>
      <c r="Y39" s="24"/>
      <c r="Z39" s="24"/>
      <c r="AA39" s="24"/>
      <c r="AB39" s="24"/>
      <c r="AC39" s="24"/>
      <c r="AD39" s="24"/>
      <c r="AE39" s="9">
        <f t="shared" si="0"/>
        <v>116</v>
      </c>
      <c r="AF39" s="24">
        <v>17</v>
      </c>
      <c r="AG39" s="24"/>
      <c r="AH39" s="24">
        <v>123</v>
      </c>
      <c r="AI39" s="24"/>
      <c r="AJ39" s="22"/>
      <c r="AK39" s="95"/>
      <c r="AL39" s="154">
        <f t="shared" si="1"/>
        <v>100</v>
      </c>
    </row>
    <row r="40" spans="1:38" ht="21" customHeight="1" thickTop="1" thickBot="1">
      <c r="A40" s="57">
        <v>308</v>
      </c>
      <c r="B40" s="14">
        <v>34</v>
      </c>
      <c r="C40" s="137" t="s">
        <v>391</v>
      </c>
      <c r="D40" s="137" t="s">
        <v>392</v>
      </c>
      <c r="E40" s="137" t="s">
        <v>393</v>
      </c>
      <c r="F40" s="18">
        <v>40097</v>
      </c>
      <c r="G40" s="10">
        <v>3</v>
      </c>
      <c r="H40" s="138" t="s">
        <v>143</v>
      </c>
      <c r="I40" s="12" t="s">
        <v>8</v>
      </c>
      <c r="J40" s="16">
        <v>838</v>
      </c>
      <c r="K40" s="17">
        <v>41823</v>
      </c>
      <c r="L40" s="22" t="s">
        <v>20</v>
      </c>
      <c r="M40" s="22"/>
      <c r="N40" s="139"/>
      <c r="O40" s="22"/>
      <c r="P40" s="22"/>
      <c r="Q40" s="16"/>
      <c r="R40" s="25"/>
      <c r="S40" s="24">
        <v>14</v>
      </c>
      <c r="T40" s="24">
        <v>20</v>
      </c>
      <c r="U40" s="24">
        <v>50</v>
      </c>
      <c r="V40" s="24">
        <v>50</v>
      </c>
      <c r="W40" s="24"/>
      <c r="X40" s="24"/>
      <c r="Y40" s="24"/>
      <c r="Z40" s="24"/>
      <c r="AA40" s="24"/>
      <c r="AB40" s="24"/>
      <c r="AC40" s="24"/>
      <c r="AD40" s="24"/>
      <c r="AE40" s="9">
        <f t="shared" si="0"/>
        <v>114</v>
      </c>
      <c r="AF40" s="24">
        <v>17</v>
      </c>
      <c r="AG40" s="24"/>
      <c r="AH40" s="24">
        <v>123</v>
      </c>
      <c r="AI40" s="24"/>
      <c r="AJ40" s="22"/>
      <c r="AK40" s="95"/>
      <c r="AL40" s="154">
        <f t="shared" si="1"/>
        <v>98.275862068965523</v>
      </c>
    </row>
    <row r="41" spans="1:38" ht="20.25" thickTop="1" thickBot="1">
      <c r="A41" s="57">
        <v>309</v>
      </c>
      <c r="B41" s="10">
        <v>35</v>
      </c>
      <c r="C41" s="137" t="s">
        <v>399</v>
      </c>
      <c r="D41" s="137" t="s">
        <v>323</v>
      </c>
      <c r="E41" s="137" t="s">
        <v>262</v>
      </c>
      <c r="F41" s="18">
        <v>40033</v>
      </c>
      <c r="G41" s="10">
        <v>3</v>
      </c>
      <c r="H41" s="138" t="s">
        <v>143</v>
      </c>
      <c r="I41" s="12" t="s">
        <v>8</v>
      </c>
      <c r="J41" s="16">
        <v>860</v>
      </c>
      <c r="K41" s="17">
        <v>42185</v>
      </c>
      <c r="L41" s="22" t="s">
        <v>133</v>
      </c>
      <c r="M41" s="22"/>
      <c r="N41" s="139"/>
      <c r="O41" s="22"/>
      <c r="P41" s="22"/>
      <c r="Q41" s="16"/>
      <c r="R41" s="25"/>
      <c r="S41" s="24">
        <v>16</v>
      </c>
      <c r="T41" s="24">
        <v>20</v>
      </c>
      <c r="U41" s="24">
        <v>48</v>
      </c>
      <c r="V41" s="24">
        <v>38</v>
      </c>
      <c r="W41" s="24"/>
      <c r="X41" s="24"/>
      <c r="Y41" s="24"/>
      <c r="Z41" s="24"/>
      <c r="AA41" s="24"/>
      <c r="AB41" s="24"/>
      <c r="AC41" s="24"/>
      <c r="AD41" s="24"/>
      <c r="AE41" s="9">
        <f t="shared" si="0"/>
        <v>102</v>
      </c>
      <c r="AF41" s="24">
        <v>20</v>
      </c>
      <c r="AG41" s="24"/>
      <c r="AH41" s="24">
        <v>125</v>
      </c>
      <c r="AI41" s="24"/>
      <c r="AJ41" s="22"/>
      <c r="AK41" s="95"/>
      <c r="AL41" s="154">
        <f t="shared" si="1"/>
        <v>87.931034482758619</v>
      </c>
    </row>
    <row r="42" spans="1:38" ht="20.25" thickTop="1" thickBot="1">
      <c r="A42" s="57">
        <v>310</v>
      </c>
      <c r="B42" s="14">
        <v>36</v>
      </c>
      <c r="C42" s="137" t="s">
        <v>394</v>
      </c>
      <c r="D42" s="137" t="s">
        <v>376</v>
      </c>
      <c r="E42" s="137" t="s">
        <v>377</v>
      </c>
      <c r="F42" s="18">
        <v>39999</v>
      </c>
      <c r="G42" s="10">
        <v>3</v>
      </c>
      <c r="H42" s="138" t="s">
        <v>340</v>
      </c>
      <c r="I42" s="12" t="s">
        <v>9</v>
      </c>
      <c r="J42" s="16">
        <v>837</v>
      </c>
      <c r="K42" s="17">
        <v>41823</v>
      </c>
      <c r="L42" s="22" t="s">
        <v>133</v>
      </c>
      <c r="M42" s="22"/>
      <c r="N42" s="139"/>
      <c r="O42" s="22"/>
      <c r="P42" s="22"/>
      <c r="Q42" s="16"/>
      <c r="R42" s="25"/>
      <c r="S42" s="24">
        <v>14</v>
      </c>
      <c r="T42" s="24">
        <v>20</v>
      </c>
      <c r="U42" s="24">
        <v>50</v>
      </c>
      <c r="V42" s="24">
        <v>48</v>
      </c>
      <c r="W42" s="24"/>
      <c r="X42" s="24"/>
      <c r="Y42" s="24"/>
      <c r="Z42" s="24"/>
      <c r="AA42" s="24"/>
      <c r="AB42" s="24"/>
      <c r="AC42" s="24"/>
      <c r="AD42" s="24"/>
      <c r="AE42" s="9">
        <f t="shared" si="0"/>
        <v>112</v>
      </c>
      <c r="AF42" s="24">
        <v>18</v>
      </c>
      <c r="AG42" s="24"/>
      <c r="AH42" s="24">
        <v>122</v>
      </c>
      <c r="AI42" s="24"/>
      <c r="AJ42" s="22"/>
      <c r="AK42" s="95"/>
      <c r="AL42" s="154">
        <f t="shared" si="1"/>
        <v>96.551724137931032</v>
      </c>
    </row>
    <row r="43" spans="1:38" ht="20.25" thickTop="1" thickBot="1">
      <c r="A43" s="57">
        <v>311</v>
      </c>
      <c r="B43" s="10">
        <v>37</v>
      </c>
      <c r="C43" s="137" t="s">
        <v>395</v>
      </c>
      <c r="D43" s="137" t="s">
        <v>396</v>
      </c>
      <c r="E43" s="137" t="s">
        <v>397</v>
      </c>
      <c r="F43" s="18">
        <v>40097</v>
      </c>
      <c r="G43" s="10">
        <v>3</v>
      </c>
      <c r="H43" s="138" t="s">
        <v>143</v>
      </c>
      <c r="I43" s="12" t="s">
        <v>8</v>
      </c>
      <c r="J43" s="16">
        <v>844</v>
      </c>
      <c r="K43" s="17">
        <v>41834</v>
      </c>
      <c r="L43" s="22" t="s">
        <v>133</v>
      </c>
      <c r="M43" s="22"/>
      <c r="N43" s="139"/>
      <c r="O43" s="22"/>
      <c r="P43" s="22"/>
      <c r="Q43" s="16"/>
      <c r="R43" s="25"/>
      <c r="S43" s="24">
        <v>16</v>
      </c>
      <c r="T43" s="24">
        <v>20</v>
      </c>
      <c r="U43" s="24">
        <v>50</v>
      </c>
      <c r="V43" s="24">
        <v>50</v>
      </c>
      <c r="W43" s="24"/>
      <c r="X43" s="24"/>
      <c r="Y43" s="24"/>
      <c r="Z43" s="24"/>
      <c r="AA43" s="24"/>
      <c r="AB43" s="24"/>
      <c r="AC43" s="24"/>
      <c r="AD43" s="24"/>
      <c r="AE43" s="9">
        <f t="shared" si="0"/>
        <v>116</v>
      </c>
      <c r="AF43" s="24">
        <v>16</v>
      </c>
      <c r="AG43" s="24"/>
      <c r="AH43" s="24">
        <v>118</v>
      </c>
      <c r="AI43" s="24"/>
      <c r="AJ43" s="22"/>
      <c r="AK43" s="95"/>
      <c r="AL43" s="154">
        <f t="shared" si="1"/>
        <v>100</v>
      </c>
    </row>
    <row r="44" spans="1:38" ht="20.25" thickTop="1" thickBot="1">
      <c r="A44" s="57">
        <v>312</v>
      </c>
      <c r="B44" s="14">
        <v>38</v>
      </c>
      <c r="C44" s="137" t="s">
        <v>369</v>
      </c>
      <c r="D44" s="137" t="s">
        <v>398</v>
      </c>
      <c r="E44" s="137" t="s">
        <v>64</v>
      </c>
      <c r="F44" s="18">
        <v>39875</v>
      </c>
      <c r="G44" s="10">
        <v>3</v>
      </c>
      <c r="H44" s="138" t="s">
        <v>199</v>
      </c>
      <c r="I44" s="12" t="s">
        <v>8</v>
      </c>
      <c r="J44" s="16">
        <v>839</v>
      </c>
      <c r="K44" s="17">
        <v>41823</v>
      </c>
      <c r="L44" s="22" t="s">
        <v>133</v>
      </c>
      <c r="M44" s="22"/>
      <c r="N44" s="139"/>
      <c r="O44" s="22"/>
      <c r="P44" s="22"/>
      <c r="Q44" s="16"/>
      <c r="R44" s="25"/>
      <c r="S44" s="24">
        <v>16</v>
      </c>
      <c r="T44" s="24">
        <v>20</v>
      </c>
      <c r="U44" s="24">
        <v>50</v>
      </c>
      <c r="V44" s="24">
        <v>50</v>
      </c>
      <c r="W44" s="24"/>
      <c r="X44" s="24"/>
      <c r="Y44" s="24"/>
      <c r="Z44" s="24"/>
      <c r="AA44" s="24"/>
      <c r="AB44" s="24"/>
      <c r="AC44" s="24"/>
      <c r="AD44" s="24"/>
      <c r="AE44" s="9">
        <f t="shared" si="0"/>
        <v>116</v>
      </c>
      <c r="AF44" s="24">
        <v>18</v>
      </c>
      <c r="AG44" s="24"/>
      <c r="AH44" s="24">
        <v>122</v>
      </c>
      <c r="AI44" s="24"/>
      <c r="AJ44" s="22"/>
      <c r="AK44" s="95"/>
      <c r="AL44" s="154">
        <f t="shared" si="1"/>
        <v>100</v>
      </c>
    </row>
    <row r="45" spans="1:38" ht="21" customHeight="1" thickTop="1" thickBot="1">
      <c r="A45" s="57">
        <v>401</v>
      </c>
      <c r="B45" s="10">
        <v>39</v>
      </c>
      <c r="C45" s="137" t="s">
        <v>400</v>
      </c>
      <c r="D45" s="137" t="s">
        <v>63</v>
      </c>
      <c r="E45" s="137" t="s">
        <v>265</v>
      </c>
      <c r="F45" s="18">
        <v>39428</v>
      </c>
      <c r="G45" s="10">
        <v>4</v>
      </c>
      <c r="H45" s="138" t="s">
        <v>340</v>
      </c>
      <c r="I45" s="12" t="s">
        <v>9</v>
      </c>
      <c r="J45" s="16">
        <v>830</v>
      </c>
      <c r="K45" s="17">
        <v>41472</v>
      </c>
      <c r="L45" s="22" t="s">
        <v>20</v>
      </c>
      <c r="M45" s="22"/>
      <c r="N45" s="139"/>
      <c r="O45" s="22"/>
      <c r="P45" s="22"/>
      <c r="Q45" s="16"/>
      <c r="R45" s="25"/>
      <c r="S45" s="24">
        <v>16</v>
      </c>
      <c r="T45" s="24">
        <v>8</v>
      </c>
      <c r="U45" s="24">
        <v>50</v>
      </c>
      <c r="V45" s="24">
        <v>46</v>
      </c>
      <c r="W45" s="24"/>
      <c r="X45" s="24"/>
      <c r="Y45" s="24"/>
      <c r="Z45" s="24"/>
      <c r="AA45" s="24"/>
      <c r="AB45" s="24"/>
      <c r="AC45" s="24"/>
      <c r="AD45" s="24"/>
      <c r="AE45" s="9">
        <f t="shared" si="0"/>
        <v>112</v>
      </c>
      <c r="AF45" s="24">
        <v>17</v>
      </c>
      <c r="AG45" s="24"/>
      <c r="AH45" s="24">
        <v>122</v>
      </c>
      <c r="AI45" s="24"/>
      <c r="AJ45" s="22"/>
      <c r="AK45" s="95"/>
      <c r="AL45" s="154">
        <f t="shared" si="1"/>
        <v>96.551724137931032</v>
      </c>
    </row>
    <row r="46" spans="1:38" ht="21" customHeight="1" thickTop="1" thickBot="1">
      <c r="A46" s="57">
        <v>402</v>
      </c>
      <c r="B46" s="14">
        <v>40</v>
      </c>
      <c r="C46" s="137" t="s">
        <v>401</v>
      </c>
      <c r="D46" s="137" t="s">
        <v>351</v>
      </c>
      <c r="E46" s="137" t="s">
        <v>350</v>
      </c>
      <c r="F46" s="18">
        <v>39727</v>
      </c>
      <c r="G46" s="10">
        <v>4</v>
      </c>
      <c r="H46" s="138" t="s">
        <v>143</v>
      </c>
      <c r="I46" s="12" t="s">
        <v>8</v>
      </c>
      <c r="J46" s="16">
        <v>818</v>
      </c>
      <c r="K46" s="17">
        <v>41400</v>
      </c>
      <c r="L46" s="22" t="s">
        <v>20</v>
      </c>
      <c r="M46" s="22"/>
      <c r="N46" s="139"/>
      <c r="O46" s="22"/>
      <c r="P46" s="22"/>
      <c r="Q46" s="16"/>
      <c r="R46" s="25"/>
      <c r="S46" s="24">
        <v>16</v>
      </c>
      <c r="T46" s="24">
        <v>20</v>
      </c>
      <c r="U46" s="24">
        <v>50</v>
      </c>
      <c r="V46" s="24">
        <v>50</v>
      </c>
      <c r="W46" s="24"/>
      <c r="X46" s="24"/>
      <c r="Y46" s="24"/>
      <c r="Z46" s="24"/>
      <c r="AA46" s="24"/>
      <c r="AB46" s="24"/>
      <c r="AC46" s="24"/>
      <c r="AD46" s="24"/>
      <c r="AE46" s="9">
        <f t="shared" si="0"/>
        <v>116</v>
      </c>
      <c r="AF46" s="24">
        <v>20</v>
      </c>
      <c r="AG46" s="24"/>
      <c r="AH46" s="24">
        <v>121</v>
      </c>
      <c r="AI46" s="24"/>
      <c r="AJ46" s="22"/>
      <c r="AK46" s="95"/>
      <c r="AL46" s="154">
        <f t="shared" si="1"/>
        <v>100</v>
      </c>
    </row>
    <row r="47" spans="1:38" ht="20.25" thickTop="1" thickBot="1">
      <c r="A47" s="57">
        <v>403</v>
      </c>
      <c r="B47" s="10">
        <v>41</v>
      </c>
      <c r="C47" s="137" t="s">
        <v>402</v>
      </c>
      <c r="D47" s="137" t="s">
        <v>412</v>
      </c>
      <c r="E47" s="137" t="s">
        <v>413</v>
      </c>
      <c r="F47" s="18">
        <v>39299</v>
      </c>
      <c r="G47" s="10">
        <v>4</v>
      </c>
      <c r="H47" s="138" t="s">
        <v>143</v>
      </c>
      <c r="I47" s="12" t="s">
        <v>8</v>
      </c>
      <c r="J47" s="16">
        <v>867</v>
      </c>
      <c r="K47" s="17">
        <v>42189</v>
      </c>
      <c r="L47" s="22" t="s">
        <v>20</v>
      </c>
      <c r="M47" s="22"/>
      <c r="N47" s="139"/>
      <c r="O47" s="22"/>
      <c r="P47" s="22"/>
      <c r="Q47" s="16"/>
      <c r="R47" s="25"/>
      <c r="S47" s="24">
        <v>14</v>
      </c>
      <c r="T47" s="24">
        <v>20</v>
      </c>
      <c r="U47" s="24">
        <v>50</v>
      </c>
      <c r="V47" s="24">
        <v>50</v>
      </c>
      <c r="W47" s="24"/>
      <c r="X47" s="24"/>
      <c r="Y47" s="24"/>
      <c r="Z47" s="24"/>
      <c r="AA47" s="24"/>
      <c r="AB47" s="24"/>
      <c r="AC47" s="24"/>
      <c r="AD47" s="24"/>
      <c r="AE47" s="9">
        <f t="shared" si="0"/>
        <v>114</v>
      </c>
      <c r="AF47" s="24">
        <v>21</v>
      </c>
      <c r="AG47" s="24"/>
      <c r="AH47" s="24">
        <v>135</v>
      </c>
      <c r="AI47" s="24"/>
      <c r="AJ47" s="22"/>
      <c r="AK47" s="95"/>
      <c r="AL47" s="154">
        <f t="shared" si="1"/>
        <v>98.275862068965523</v>
      </c>
    </row>
    <row r="48" spans="1:38" ht="20.25" thickTop="1" thickBot="1">
      <c r="A48" s="57">
        <v>404</v>
      </c>
      <c r="B48" s="14">
        <v>42</v>
      </c>
      <c r="C48" s="137" t="s">
        <v>402</v>
      </c>
      <c r="D48" s="137" t="s">
        <v>403</v>
      </c>
      <c r="E48" s="137" t="s">
        <v>64</v>
      </c>
      <c r="F48" s="18">
        <v>39625</v>
      </c>
      <c r="G48" s="10">
        <v>4</v>
      </c>
      <c r="H48" s="138" t="s">
        <v>143</v>
      </c>
      <c r="I48" s="12" t="s">
        <v>8</v>
      </c>
      <c r="J48" s="16">
        <v>831</v>
      </c>
      <c r="K48" s="17">
        <v>41486</v>
      </c>
      <c r="L48" s="22" t="s">
        <v>20</v>
      </c>
      <c r="M48" s="22"/>
      <c r="N48" s="139"/>
      <c r="O48" s="22"/>
      <c r="P48" s="22"/>
      <c r="Q48" s="16"/>
      <c r="R48" s="25"/>
      <c r="S48" s="24">
        <v>16</v>
      </c>
      <c r="T48" s="24">
        <v>20</v>
      </c>
      <c r="U48" s="24">
        <v>50</v>
      </c>
      <c r="V48" s="24">
        <v>50</v>
      </c>
      <c r="W48" s="24"/>
      <c r="X48" s="24"/>
      <c r="Y48" s="24"/>
      <c r="Z48" s="24"/>
      <c r="AA48" s="24"/>
      <c r="AB48" s="24"/>
      <c r="AC48" s="24"/>
      <c r="AD48" s="24"/>
      <c r="AE48" s="9">
        <f t="shared" si="0"/>
        <v>116</v>
      </c>
      <c r="AF48" s="24">
        <v>17</v>
      </c>
      <c r="AG48" s="24"/>
      <c r="AH48" s="24">
        <v>127</v>
      </c>
      <c r="AI48" s="24"/>
      <c r="AJ48" s="22"/>
      <c r="AK48" s="95"/>
      <c r="AL48" s="154">
        <f t="shared" si="1"/>
        <v>100</v>
      </c>
    </row>
    <row r="49" spans="1:38" ht="20.25" thickTop="1" thickBot="1">
      <c r="A49" s="57">
        <v>405</v>
      </c>
      <c r="B49" s="10">
        <v>43</v>
      </c>
      <c r="C49" s="137" t="s">
        <v>404</v>
      </c>
      <c r="D49" s="137" t="s">
        <v>343</v>
      </c>
      <c r="E49" s="137" t="s">
        <v>344</v>
      </c>
      <c r="F49" s="18">
        <v>39617</v>
      </c>
      <c r="G49" s="10">
        <v>4</v>
      </c>
      <c r="H49" s="138" t="s">
        <v>143</v>
      </c>
      <c r="I49" s="12" t="s">
        <v>8</v>
      </c>
      <c r="J49" s="16">
        <v>826</v>
      </c>
      <c r="K49" s="17">
        <v>41460</v>
      </c>
      <c r="L49" s="22" t="s">
        <v>20</v>
      </c>
      <c r="M49" s="22"/>
      <c r="N49" s="139"/>
      <c r="O49" s="22"/>
      <c r="P49" s="22"/>
      <c r="Q49" s="16"/>
      <c r="R49" s="25"/>
      <c r="S49" s="24">
        <v>16</v>
      </c>
      <c r="T49" s="24">
        <v>20</v>
      </c>
      <c r="U49" s="24">
        <v>50</v>
      </c>
      <c r="V49" s="24">
        <v>48</v>
      </c>
      <c r="W49" s="24"/>
      <c r="X49" s="24"/>
      <c r="Y49" s="24"/>
      <c r="Z49" s="24"/>
      <c r="AA49" s="24"/>
      <c r="AB49" s="24"/>
      <c r="AC49" s="24"/>
      <c r="AD49" s="24"/>
      <c r="AE49" s="9">
        <f t="shared" si="0"/>
        <v>114</v>
      </c>
      <c r="AF49" s="24">
        <v>13</v>
      </c>
      <c r="AG49" s="24"/>
      <c r="AH49" s="24">
        <v>120</v>
      </c>
      <c r="AI49" s="24"/>
      <c r="AJ49" s="22"/>
      <c r="AK49" s="95"/>
      <c r="AL49" s="154">
        <f t="shared" si="1"/>
        <v>98.275862068965523</v>
      </c>
    </row>
    <row r="50" spans="1:38" ht="20.25" thickTop="1" thickBot="1">
      <c r="A50" s="57">
        <v>406</v>
      </c>
      <c r="B50" s="14">
        <v>44</v>
      </c>
      <c r="C50" s="137" t="s">
        <v>348</v>
      </c>
      <c r="D50" s="137" t="s">
        <v>356</v>
      </c>
      <c r="E50" s="137" t="s">
        <v>461</v>
      </c>
      <c r="F50" s="18">
        <v>39422</v>
      </c>
      <c r="G50" s="10">
        <v>4</v>
      </c>
      <c r="H50" s="138" t="s">
        <v>143</v>
      </c>
      <c r="I50" s="12" t="s">
        <v>8</v>
      </c>
      <c r="J50" s="16">
        <v>879</v>
      </c>
      <c r="K50" s="17">
        <v>42550</v>
      </c>
      <c r="L50" s="22" t="s">
        <v>20</v>
      </c>
      <c r="M50" s="22"/>
      <c r="N50" s="139"/>
      <c r="O50" s="22"/>
      <c r="P50" s="22"/>
      <c r="Q50" s="16"/>
      <c r="R50" s="25"/>
      <c r="S50" s="24">
        <v>16</v>
      </c>
      <c r="T50" s="24">
        <v>20</v>
      </c>
      <c r="U50" s="24">
        <v>50</v>
      </c>
      <c r="V50" s="24">
        <v>50</v>
      </c>
      <c r="W50" s="24"/>
      <c r="X50" s="24"/>
      <c r="Y50" s="24"/>
      <c r="Z50" s="24"/>
      <c r="AA50" s="24"/>
      <c r="AB50" s="24"/>
      <c r="AC50" s="24"/>
      <c r="AD50" s="24"/>
      <c r="AE50" s="9">
        <f t="shared" si="0"/>
        <v>116</v>
      </c>
      <c r="AF50" s="24">
        <v>17</v>
      </c>
      <c r="AG50" s="24"/>
      <c r="AH50" s="24">
        <v>129</v>
      </c>
      <c r="AI50" s="24"/>
      <c r="AJ50" s="22"/>
      <c r="AK50" s="95"/>
      <c r="AL50" s="154">
        <f t="shared" si="1"/>
        <v>100</v>
      </c>
    </row>
    <row r="51" spans="1:38" ht="20.25" thickTop="1" thickBot="1">
      <c r="A51" s="57">
        <v>407</v>
      </c>
      <c r="B51" s="10">
        <v>45</v>
      </c>
      <c r="C51" s="137" t="s">
        <v>405</v>
      </c>
      <c r="D51" s="137" t="s">
        <v>384</v>
      </c>
      <c r="E51" s="137" t="s">
        <v>253</v>
      </c>
      <c r="F51" s="18">
        <v>39637</v>
      </c>
      <c r="G51" s="10">
        <v>4</v>
      </c>
      <c r="H51" s="138" t="s">
        <v>143</v>
      </c>
      <c r="I51" s="12" t="s">
        <v>8</v>
      </c>
      <c r="J51" s="16">
        <v>819</v>
      </c>
      <c r="K51" s="17">
        <v>41400</v>
      </c>
      <c r="L51" s="22" t="s">
        <v>20</v>
      </c>
      <c r="M51" s="22"/>
      <c r="N51" s="139"/>
      <c r="O51" s="22"/>
      <c r="P51" s="22"/>
      <c r="Q51" s="16"/>
      <c r="R51" s="25"/>
      <c r="S51" s="24">
        <v>16</v>
      </c>
      <c r="T51" s="24">
        <v>20</v>
      </c>
      <c r="U51" s="24">
        <v>50</v>
      </c>
      <c r="V51" s="24">
        <v>44</v>
      </c>
      <c r="W51" s="24"/>
      <c r="X51" s="24"/>
      <c r="Y51" s="24"/>
      <c r="Z51" s="24"/>
      <c r="AA51" s="24"/>
      <c r="AB51" s="24"/>
      <c r="AC51" s="24"/>
      <c r="AD51" s="24"/>
      <c r="AE51" s="9">
        <f t="shared" si="0"/>
        <v>110</v>
      </c>
      <c r="AF51" s="24">
        <v>16</v>
      </c>
      <c r="AG51" s="24"/>
      <c r="AH51" s="24">
        <v>126</v>
      </c>
      <c r="AI51" s="24"/>
      <c r="AJ51" s="22"/>
      <c r="AK51" s="95"/>
      <c r="AL51" s="154">
        <f t="shared" si="1"/>
        <v>94.827586206896555</v>
      </c>
    </row>
    <row r="52" spans="1:38" ht="20.25" thickTop="1" thickBot="1">
      <c r="A52" s="57">
        <v>408</v>
      </c>
      <c r="B52" s="14">
        <v>46</v>
      </c>
      <c r="C52" s="137" t="s">
        <v>406</v>
      </c>
      <c r="D52" s="137" t="s">
        <v>358</v>
      </c>
      <c r="E52" s="137" t="s">
        <v>257</v>
      </c>
      <c r="F52" s="18">
        <v>39486</v>
      </c>
      <c r="G52" s="10">
        <v>4</v>
      </c>
      <c r="H52" s="138" t="s">
        <v>143</v>
      </c>
      <c r="I52" s="12" t="s">
        <v>8</v>
      </c>
      <c r="J52" s="16">
        <v>828</v>
      </c>
      <c r="K52" s="17">
        <v>41465</v>
      </c>
      <c r="L52" s="22" t="s">
        <v>133</v>
      </c>
      <c r="M52" s="22"/>
      <c r="N52" s="139"/>
      <c r="O52" s="22"/>
      <c r="P52" s="22"/>
      <c r="Q52" s="16"/>
      <c r="R52" s="25"/>
      <c r="S52" s="24">
        <v>14</v>
      </c>
      <c r="T52" s="24">
        <v>20</v>
      </c>
      <c r="U52" s="24">
        <v>50</v>
      </c>
      <c r="V52" s="24">
        <v>48</v>
      </c>
      <c r="W52" s="24"/>
      <c r="X52" s="24"/>
      <c r="Y52" s="24"/>
      <c r="Z52" s="24"/>
      <c r="AA52" s="24"/>
      <c r="AB52" s="24"/>
      <c r="AC52" s="24"/>
      <c r="AD52" s="24"/>
      <c r="AE52" s="9">
        <f t="shared" si="0"/>
        <v>112</v>
      </c>
      <c r="AF52" s="24">
        <v>16</v>
      </c>
      <c r="AG52" s="24"/>
      <c r="AH52" s="24">
        <v>120</v>
      </c>
      <c r="AI52" s="24"/>
      <c r="AJ52" s="22"/>
      <c r="AK52" s="95"/>
      <c r="AL52" s="154">
        <f t="shared" si="1"/>
        <v>96.551724137931032</v>
      </c>
    </row>
    <row r="53" spans="1:38" ht="20.25" thickTop="1" thickBot="1">
      <c r="A53" s="57">
        <v>409</v>
      </c>
      <c r="B53" s="10">
        <v>47</v>
      </c>
      <c r="C53" s="137" t="s">
        <v>407</v>
      </c>
      <c r="D53" s="137" t="s">
        <v>408</v>
      </c>
      <c r="E53" s="137" t="s">
        <v>397</v>
      </c>
      <c r="F53" s="18">
        <v>39322</v>
      </c>
      <c r="G53" s="10">
        <v>4</v>
      </c>
      <c r="H53" s="138" t="s">
        <v>340</v>
      </c>
      <c r="I53" s="12" t="s">
        <v>9</v>
      </c>
      <c r="J53" s="16">
        <v>832</v>
      </c>
      <c r="K53" s="17">
        <v>41562</v>
      </c>
      <c r="L53" s="22" t="s">
        <v>133</v>
      </c>
      <c r="M53" s="22"/>
      <c r="N53" s="139"/>
      <c r="O53" s="22"/>
      <c r="P53" s="22"/>
      <c r="Q53" s="16"/>
      <c r="R53" s="25"/>
      <c r="S53" s="24">
        <v>16</v>
      </c>
      <c r="T53" s="24">
        <v>6</v>
      </c>
      <c r="U53" s="24">
        <v>50</v>
      </c>
      <c r="V53" s="24">
        <v>50</v>
      </c>
      <c r="W53" s="24"/>
      <c r="X53" s="24"/>
      <c r="Y53" s="24"/>
      <c r="Z53" s="24"/>
      <c r="AA53" s="24"/>
      <c r="AB53" s="24"/>
      <c r="AC53" s="24"/>
      <c r="AD53" s="24"/>
      <c r="AE53" s="9">
        <f t="shared" si="0"/>
        <v>116</v>
      </c>
      <c r="AF53" s="24">
        <v>15</v>
      </c>
      <c r="AG53" s="24"/>
      <c r="AH53" s="24">
        <v>118</v>
      </c>
      <c r="AI53" s="24"/>
      <c r="AJ53" s="22"/>
      <c r="AK53" s="95"/>
      <c r="AL53" s="154">
        <f t="shared" si="1"/>
        <v>100</v>
      </c>
    </row>
    <row r="54" spans="1:38" ht="20.25" thickTop="1" thickBot="1">
      <c r="A54" s="57">
        <v>410</v>
      </c>
      <c r="B54" s="14">
        <v>48</v>
      </c>
      <c r="C54" s="137" t="s">
        <v>409</v>
      </c>
      <c r="D54" s="137" t="s">
        <v>379</v>
      </c>
      <c r="E54" s="137" t="s">
        <v>380</v>
      </c>
      <c r="F54" s="18">
        <v>39697</v>
      </c>
      <c r="G54" s="10">
        <v>4</v>
      </c>
      <c r="H54" s="138" t="s">
        <v>340</v>
      </c>
      <c r="I54" s="12" t="s">
        <v>9</v>
      </c>
      <c r="J54" s="16">
        <v>825</v>
      </c>
      <c r="K54" s="17">
        <v>41460</v>
      </c>
      <c r="L54" s="22" t="s">
        <v>20</v>
      </c>
      <c r="M54" s="22"/>
      <c r="N54" s="139"/>
      <c r="O54" s="22"/>
      <c r="P54" s="22"/>
      <c r="Q54" s="16"/>
      <c r="R54" s="25"/>
      <c r="S54" s="24">
        <v>14</v>
      </c>
      <c r="T54" s="24">
        <v>20</v>
      </c>
      <c r="U54" s="24">
        <v>50</v>
      </c>
      <c r="V54" s="24">
        <v>48</v>
      </c>
      <c r="W54" s="24"/>
      <c r="X54" s="24"/>
      <c r="Y54" s="24"/>
      <c r="Z54" s="24"/>
      <c r="AA54" s="24"/>
      <c r="AB54" s="24"/>
      <c r="AC54" s="24"/>
      <c r="AD54" s="24"/>
      <c r="AE54" s="9">
        <f t="shared" si="0"/>
        <v>112</v>
      </c>
      <c r="AF54" s="24">
        <v>17</v>
      </c>
      <c r="AG54" s="24"/>
      <c r="AH54" s="24">
        <v>118</v>
      </c>
      <c r="AI54" s="24"/>
      <c r="AJ54" s="22"/>
      <c r="AK54" s="95"/>
      <c r="AL54" s="154">
        <f t="shared" si="1"/>
        <v>96.551724137931032</v>
      </c>
    </row>
    <row r="55" spans="1:38" ht="20.25" thickTop="1" thickBot="1">
      <c r="A55" s="57">
        <v>411</v>
      </c>
      <c r="B55" s="10">
        <v>49</v>
      </c>
      <c r="C55" s="137" t="s">
        <v>414</v>
      </c>
      <c r="D55" s="137" t="s">
        <v>415</v>
      </c>
      <c r="E55" s="137" t="s">
        <v>250</v>
      </c>
      <c r="F55" s="18">
        <v>39465</v>
      </c>
      <c r="G55" s="10">
        <v>4</v>
      </c>
      <c r="H55" s="138" t="s">
        <v>199</v>
      </c>
      <c r="I55" s="12" t="s">
        <v>8</v>
      </c>
      <c r="J55" s="16">
        <v>865</v>
      </c>
      <c r="K55" s="17">
        <v>42194</v>
      </c>
      <c r="L55" s="22" t="s">
        <v>133</v>
      </c>
      <c r="M55" s="22"/>
      <c r="N55" s="139"/>
      <c r="O55" s="22"/>
      <c r="P55" s="22"/>
      <c r="Q55" s="16"/>
      <c r="R55" s="25"/>
      <c r="S55" s="24">
        <v>14</v>
      </c>
      <c r="T55" s="24">
        <v>6</v>
      </c>
      <c r="U55" s="24">
        <v>50</v>
      </c>
      <c r="V55" s="24">
        <v>50</v>
      </c>
      <c r="W55" s="24"/>
      <c r="X55" s="24"/>
      <c r="Y55" s="24"/>
      <c r="Z55" s="24"/>
      <c r="AA55" s="24"/>
      <c r="AB55" s="24"/>
      <c r="AC55" s="24"/>
      <c r="AD55" s="24"/>
      <c r="AE55" s="9">
        <f t="shared" si="0"/>
        <v>114</v>
      </c>
      <c r="AF55" s="24">
        <v>17</v>
      </c>
      <c r="AG55" s="24"/>
      <c r="AH55" s="24">
        <v>119</v>
      </c>
      <c r="AI55" s="24"/>
      <c r="AJ55" s="22"/>
      <c r="AK55" s="95"/>
      <c r="AL55" s="154">
        <f t="shared" si="1"/>
        <v>98.275862068965523</v>
      </c>
    </row>
    <row r="56" spans="1:38" ht="20.25" thickTop="1" thickBot="1">
      <c r="A56" s="57">
        <v>501</v>
      </c>
      <c r="B56" s="14">
        <v>50</v>
      </c>
      <c r="C56" s="137" t="s">
        <v>416</v>
      </c>
      <c r="D56" s="137" t="s">
        <v>267</v>
      </c>
      <c r="E56" s="137" t="s">
        <v>255</v>
      </c>
      <c r="F56" s="18">
        <v>39156</v>
      </c>
      <c r="G56" s="10">
        <v>5</v>
      </c>
      <c r="H56" s="138" t="s">
        <v>143</v>
      </c>
      <c r="I56" s="12" t="s">
        <v>8</v>
      </c>
      <c r="J56" s="16">
        <v>793</v>
      </c>
      <c r="K56" s="17">
        <v>41031</v>
      </c>
      <c r="L56" s="22" t="s">
        <v>133</v>
      </c>
      <c r="M56" s="22"/>
      <c r="N56" s="139"/>
      <c r="O56" s="22"/>
      <c r="P56" s="22"/>
      <c r="Q56" s="16"/>
      <c r="R56" s="25"/>
      <c r="S56" s="24">
        <v>16</v>
      </c>
      <c r="T56" s="24">
        <v>20</v>
      </c>
      <c r="U56" s="24">
        <v>50</v>
      </c>
      <c r="V56" s="24">
        <v>50</v>
      </c>
      <c r="W56" s="24"/>
      <c r="X56" s="24"/>
      <c r="Y56" s="24"/>
      <c r="Z56" s="24"/>
      <c r="AA56" s="24"/>
      <c r="AB56" s="24"/>
      <c r="AC56" s="24"/>
      <c r="AD56" s="24"/>
      <c r="AE56" s="9">
        <f t="shared" si="0"/>
        <v>116</v>
      </c>
      <c r="AF56" s="24">
        <v>21</v>
      </c>
      <c r="AG56" s="24"/>
      <c r="AH56" s="24">
        <v>135</v>
      </c>
      <c r="AI56" s="24"/>
      <c r="AJ56" s="22"/>
      <c r="AK56" s="95"/>
      <c r="AL56" s="154">
        <f t="shared" si="1"/>
        <v>100</v>
      </c>
    </row>
    <row r="57" spans="1:38" ht="18.95" customHeight="1" thickTop="1" thickBot="1">
      <c r="A57" s="57">
        <v>502</v>
      </c>
      <c r="B57" s="10">
        <v>51</v>
      </c>
      <c r="C57" s="137" t="s">
        <v>417</v>
      </c>
      <c r="D57" s="137" t="s">
        <v>418</v>
      </c>
      <c r="E57" s="137" t="s">
        <v>263</v>
      </c>
      <c r="F57" s="18">
        <v>39390</v>
      </c>
      <c r="G57" s="10">
        <v>5</v>
      </c>
      <c r="H57" s="138" t="s">
        <v>340</v>
      </c>
      <c r="I57" s="12" t="s">
        <v>9</v>
      </c>
      <c r="J57" s="16">
        <v>806</v>
      </c>
      <c r="K57" s="17">
        <v>41100</v>
      </c>
      <c r="L57" s="22" t="s">
        <v>133</v>
      </c>
      <c r="M57" s="22"/>
      <c r="N57" s="139"/>
      <c r="O57" s="22"/>
      <c r="P57" s="22"/>
      <c r="Q57" s="16"/>
      <c r="R57" s="25"/>
      <c r="S57" s="24">
        <v>16</v>
      </c>
      <c r="T57" s="24">
        <v>6</v>
      </c>
      <c r="U57" s="24">
        <v>50</v>
      </c>
      <c r="V57" s="24">
        <v>50</v>
      </c>
      <c r="W57" s="24"/>
      <c r="X57" s="24"/>
      <c r="Y57" s="24"/>
      <c r="Z57" s="24"/>
      <c r="AA57" s="24"/>
      <c r="AB57" s="24"/>
      <c r="AC57" s="24"/>
      <c r="AD57" s="24"/>
      <c r="AE57" s="9">
        <f t="shared" si="0"/>
        <v>116</v>
      </c>
      <c r="AF57" s="24">
        <v>20</v>
      </c>
      <c r="AG57" s="24"/>
      <c r="AH57" s="24">
        <v>136</v>
      </c>
      <c r="AI57" s="24"/>
      <c r="AJ57" s="22"/>
      <c r="AK57" s="95"/>
      <c r="AL57" s="154">
        <f t="shared" si="1"/>
        <v>100</v>
      </c>
    </row>
    <row r="58" spans="1:38" ht="20.25" thickTop="1" thickBot="1">
      <c r="A58" s="57">
        <v>503</v>
      </c>
      <c r="B58" s="14">
        <v>52</v>
      </c>
      <c r="C58" s="137" t="s">
        <v>405</v>
      </c>
      <c r="D58" s="137" t="s">
        <v>419</v>
      </c>
      <c r="E58" s="137" t="s">
        <v>420</v>
      </c>
      <c r="F58" s="18">
        <v>39267</v>
      </c>
      <c r="G58" s="10">
        <v>5</v>
      </c>
      <c r="H58" s="138" t="s">
        <v>143</v>
      </c>
      <c r="I58" s="12" t="s">
        <v>8</v>
      </c>
      <c r="J58" s="16">
        <v>803</v>
      </c>
      <c r="K58" s="17">
        <v>41100</v>
      </c>
      <c r="L58" s="22" t="s">
        <v>20</v>
      </c>
      <c r="M58" s="22"/>
      <c r="N58" s="139"/>
      <c r="O58" s="22"/>
      <c r="P58" s="22"/>
      <c r="Q58" s="16"/>
      <c r="R58" s="25"/>
      <c r="S58" s="24">
        <v>16</v>
      </c>
      <c r="T58" s="24">
        <v>20</v>
      </c>
      <c r="U58" s="24">
        <v>50</v>
      </c>
      <c r="V58" s="24">
        <v>44</v>
      </c>
      <c r="W58" s="24"/>
      <c r="X58" s="24"/>
      <c r="Y58" s="24"/>
      <c r="Z58" s="24"/>
      <c r="AA58" s="24"/>
      <c r="AB58" s="24"/>
      <c r="AC58" s="24"/>
      <c r="AD58" s="24"/>
      <c r="AE58" s="9">
        <f t="shared" si="0"/>
        <v>110</v>
      </c>
      <c r="AF58" s="24">
        <v>20</v>
      </c>
      <c r="AG58" s="24"/>
      <c r="AH58" s="24">
        <v>135</v>
      </c>
      <c r="AI58" s="24"/>
      <c r="AJ58" s="22"/>
      <c r="AK58" s="95"/>
      <c r="AL58" s="154">
        <f t="shared" si="1"/>
        <v>94.827586206896555</v>
      </c>
    </row>
    <row r="59" spans="1:38" ht="21.75" customHeight="1" thickTop="1" thickBot="1">
      <c r="A59" s="57">
        <v>504</v>
      </c>
      <c r="B59" s="10">
        <v>53</v>
      </c>
      <c r="C59" s="137" t="s">
        <v>10</v>
      </c>
      <c r="D59" s="137" t="s">
        <v>421</v>
      </c>
      <c r="E59" s="137" t="s">
        <v>65</v>
      </c>
      <c r="F59" s="18">
        <v>39177</v>
      </c>
      <c r="G59" s="10">
        <v>5</v>
      </c>
      <c r="H59" s="138" t="s">
        <v>340</v>
      </c>
      <c r="I59" s="12" t="s">
        <v>9</v>
      </c>
      <c r="J59" s="16">
        <v>796</v>
      </c>
      <c r="K59" s="17">
        <v>41037</v>
      </c>
      <c r="L59" s="22" t="s">
        <v>20</v>
      </c>
      <c r="M59" s="22"/>
      <c r="N59" s="139"/>
      <c r="O59" s="22"/>
      <c r="P59" s="22"/>
      <c r="Q59" s="16"/>
      <c r="R59" s="25"/>
      <c r="S59" s="24">
        <v>14</v>
      </c>
      <c r="T59" s="24">
        <v>6</v>
      </c>
      <c r="U59" s="24">
        <v>50</v>
      </c>
      <c r="V59" s="24">
        <v>50</v>
      </c>
      <c r="W59" s="24"/>
      <c r="X59" s="24"/>
      <c r="Y59" s="24"/>
      <c r="Z59" s="24"/>
      <c r="AA59" s="24"/>
      <c r="AB59" s="24"/>
      <c r="AC59" s="24"/>
      <c r="AD59" s="24"/>
      <c r="AE59" s="9">
        <f t="shared" si="0"/>
        <v>114</v>
      </c>
      <c r="AF59" s="24">
        <v>27</v>
      </c>
      <c r="AG59" s="24"/>
      <c r="AH59" s="24">
        <v>138</v>
      </c>
      <c r="AI59" s="24"/>
      <c r="AJ59" s="22"/>
      <c r="AK59" s="95"/>
      <c r="AL59" s="154">
        <f t="shared" si="1"/>
        <v>98.275862068965523</v>
      </c>
    </row>
    <row r="60" spans="1:38" ht="20.25" thickTop="1" thickBot="1">
      <c r="A60" s="57">
        <v>505</v>
      </c>
      <c r="B60" s="14">
        <v>54</v>
      </c>
      <c r="C60" s="137" t="s">
        <v>422</v>
      </c>
      <c r="D60" s="137" t="s">
        <v>418</v>
      </c>
      <c r="E60" s="137" t="s">
        <v>263</v>
      </c>
      <c r="F60" s="18">
        <v>38939</v>
      </c>
      <c r="G60" s="10">
        <v>5</v>
      </c>
      <c r="H60" s="138" t="s">
        <v>340</v>
      </c>
      <c r="I60" s="12" t="s">
        <v>9</v>
      </c>
      <c r="J60" s="16">
        <v>805</v>
      </c>
      <c r="K60" s="17">
        <v>41100</v>
      </c>
      <c r="L60" s="22" t="s">
        <v>133</v>
      </c>
      <c r="M60" s="22"/>
      <c r="N60" s="139"/>
      <c r="O60" s="22"/>
      <c r="P60" s="22"/>
      <c r="Q60" s="16"/>
      <c r="R60" s="25"/>
      <c r="S60" s="24">
        <v>16</v>
      </c>
      <c r="T60" s="24">
        <v>20</v>
      </c>
      <c r="U60" s="24">
        <v>50</v>
      </c>
      <c r="V60" s="24">
        <v>50</v>
      </c>
      <c r="W60" s="24"/>
      <c r="X60" s="24"/>
      <c r="Y60" s="24"/>
      <c r="Z60" s="24"/>
      <c r="AA60" s="24"/>
      <c r="AB60" s="24"/>
      <c r="AC60" s="24"/>
      <c r="AD60" s="24"/>
      <c r="AE60" s="9">
        <f t="shared" si="0"/>
        <v>116</v>
      </c>
      <c r="AF60" s="24">
        <v>21</v>
      </c>
      <c r="AG60" s="24"/>
      <c r="AH60" s="24">
        <v>138</v>
      </c>
      <c r="AI60" s="24"/>
      <c r="AJ60" s="22"/>
      <c r="AK60" s="95"/>
      <c r="AL60" s="154">
        <f t="shared" si="1"/>
        <v>100</v>
      </c>
    </row>
    <row r="61" spans="1:38" ht="20.25" thickTop="1" thickBot="1">
      <c r="A61" s="57">
        <v>506</v>
      </c>
      <c r="B61" s="10">
        <v>55</v>
      </c>
      <c r="C61" s="137" t="s">
        <v>423</v>
      </c>
      <c r="D61" s="137" t="s">
        <v>358</v>
      </c>
      <c r="E61" s="137" t="s">
        <v>257</v>
      </c>
      <c r="F61" s="18">
        <v>39240</v>
      </c>
      <c r="G61" s="10">
        <v>5</v>
      </c>
      <c r="H61" s="138" t="s">
        <v>143</v>
      </c>
      <c r="I61" s="12" t="s">
        <v>8</v>
      </c>
      <c r="J61" s="16">
        <v>797</v>
      </c>
      <c r="K61" s="17">
        <v>41037</v>
      </c>
      <c r="L61" s="22" t="s">
        <v>20</v>
      </c>
      <c r="M61" s="22"/>
      <c r="N61" s="139"/>
      <c r="O61" s="22"/>
      <c r="P61" s="22"/>
      <c r="Q61" s="16"/>
      <c r="R61" s="25"/>
      <c r="S61" s="24">
        <v>14</v>
      </c>
      <c r="T61" s="24">
        <v>20</v>
      </c>
      <c r="U61" s="24">
        <v>50</v>
      </c>
      <c r="V61" s="24">
        <v>50</v>
      </c>
      <c r="W61" s="24"/>
      <c r="X61" s="24"/>
      <c r="Y61" s="24"/>
      <c r="Z61" s="24"/>
      <c r="AA61" s="24"/>
      <c r="AB61" s="24"/>
      <c r="AC61" s="24"/>
      <c r="AD61" s="24"/>
      <c r="AE61" s="9">
        <f t="shared" si="0"/>
        <v>114</v>
      </c>
      <c r="AF61" s="24">
        <v>23</v>
      </c>
      <c r="AG61" s="24"/>
      <c r="AH61" s="24">
        <v>136</v>
      </c>
      <c r="AI61" s="24"/>
      <c r="AJ61" s="22"/>
      <c r="AK61" s="95"/>
      <c r="AL61" s="154">
        <f t="shared" si="1"/>
        <v>98.275862068965523</v>
      </c>
    </row>
    <row r="62" spans="1:38" ht="20.25" thickTop="1" thickBot="1">
      <c r="A62" s="57">
        <v>507</v>
      </c>
      <c r="B62" s="14">
        <v>56</v>
      </c>
      <c r="C62" s="137" t="s">
        <v>424</v>
      </c>
      <c r="D62" s="137" t="s">
        <v>260</v>
      </c>
      <c r="E62" s="137" t="s">
        <v>411</v>
      </c>
      <c r="F62" s="18">
        <v>39365</v>
      </c>
      <c r="G62" s="10">
        <v>5</v>
      </c>
      <c r="H62" s="138" t="s">
        <v>143</v>
      </c>
      <c r="I62" s="12" t="s">
        <v>8</v>
      </c>
      <c r="J62" s="16">
        <v>799</v>
      </c>
      <c r="K62" s="17">
        <v>41099</v>
      </c>
      <c r="L62" s="22" t="s">
        <v>20</v>
      </c>
      <c r="M62" s="22"/>
      <c r="N62" s="139"/>
      <c r="O62" s="22"/>
      <c r="P62" s="22"/>
      <c r="Q62" s="16"/>
      <c r="R62" s="25"/>
      <c r="S62" s="24">
        <v>16</v>
      </c>
      <c r="T62" s="24">
        <v>20</v>
      </c>
      <c r="U62" s="24">
        <v>50</v>
      </c>
      <c r="V62" s="24">
        <v>50</v>
      </c>
      <c r="W62" s="24"/>
      <c r="X62" s="24"/>
      <c r="Y62" s="24"/>
      <c r="Z62" s="24"/>
      <c r="AA62" s="24"/>
      <c r="AB62" s="24"/>
      <c r="AC62" s="24"/>
      <c r="AD62" s="24"/>
      <c r="AE62" s="9">
        <f t="shared" si="0"/>
        <v>116</v>
      </c>
      <c r="AF62" s="24">
        <v>22</v>
      </c>
      <c r="AG62" s="24"/>
      <c r="AH62" s="24">
        <v>127</v>
      </c>
      <c r="AI62" s="24"/>
      <c r="AJ62" s="22"/>
      <c r="AK62" s="95"/>
      <c r="AL62" s="154">
        <f t="shared" si="1"/>
        <v>100</v>
      </c>
    </row>
    <row r="63" spans="1:38" ht="20.25" thickTop="1" thickBot="1">
      <c r="A63" s="57">
        <v>508</v>
      </c>
      <c r="B63" s="10">
        <v>57</v>
      </c>
      <c r="C63" s="137" t="s">
        <v>362</v>
      </c>
      <c r="D63" s="137" t="s">
        <v>425</v>
      </c>
      <c r="E63" s="137" t="s">
        <v>336</v>
      </c>
      <c r="F63" s="18">
        <v>39275</v>
      </c>
      <c r="G63" s="10">
        <v>5</v>
      </c>
      <c r="H63" s="138" t="s">
        <v>143</v>
      </c>
      <c r="I63" s="12" t="s">
        <v>8</v>
      </c>
      <c r="J63" s="16">
        <v>814</v>
      </c>
      <c r="K63" s="17">
        <v>41110</v>
      </c>
      <c r="L63" s="22" t="s">
        <v>20</v>
      </c>
      <c r="M63" s="22"/>
      <c r="N63" s="139"/>
      <c r="O63" s="22"/>
      <c r="P63" s="22"/>
      <c r="Q63" s="16"/>
      <c r="R63" s="25"/>
      <c r="S63" s="24">
        <v>16</v>
      </c>
      <c r="T63" s="24">
        <v>20</v>
      </c>
      <c r="U63" s="24">
        <v>50</v>
      </c>
      <c r="V63" s="24">
        <v>48</v>
      </c>
      <c r="W63" s="24"/>
      <c r="X63" s="24"/>
      <c r="Y63" s="24"/>
      <c r="Z63" s="24"/>
      <c r="AA63" s="24"/>
      <c r="AB63" s="24"/>
      <c r="AC63" s="24"/>
      <c r="AD63" s="24"/>
      <c r="AE63" s="9">
        <f t="shared" si="0"/>
        <v>114</v>
      </c>
      <c r="AF63" s="24">
        <v>23</v>
      </c>
      <c r="AG63" s="24"/>
      <c r="AH63" s="24">
        <v>137</v>
      </c>
      <c r="AI63" s="24"/>
      <c r="AJ63" s="22"/>
      <c r="AK63" s="95"/>
      <c r="AL63" s="154">
        <f t="shared" si="1"/>
        <v>98.275862068965523</v>
      </c>
    </row>
    <row r="64" spans="1:38" ht="20.25" thickTop="1" thickBot="1">
      <c r="A64" s="57">
        <v>601</v>
      </c>
      <c r="B64" s="14">
        <v>58</v>
      </c>
      <c r="C64" s="137" t="s">
        <v>426</v>
      </c>
      <c r="D64" s="137" t="s">
        <v>427</v>
      </c>
      <c r="E64" s="137" t="s">
        <v>428</v>
      </c>
      <c r="F64" s="18">
        <v>38711</v>
      </c>
      <c r="G64" s="10">
        <v>6</v>
      </c>
      <c r="H64" s="138" t="s">
        <v>159</v>
      </c>
      <c r="I64" s="12" t="s">
        <v>8</v>
      </c>
      <c r="J64" s="16">
        <v>789</v>
      </c>
      <c r="K64" s="17">
        <v>40742</v>
      </c>
      <c r="L64" s="22" t="s">
        <v>20</v>
      </c>
      <c r="M64" s="22"/>
      <c r="N64" s="139"/>
      <c r="O64" s="24"/>
      <c r="P64" s="24"/>
      <c r="Q64" s="16"/>
      <c r="R64" s="25"/>
      <c r="S64" s="24">
        <v>16</v>
      </c>
      <c r="T64" s="24">
        <v>6</v>
      </c>
      <c r="U64" s="24">
        <v>48</v>
      </c>
      <c r="V64" s="24">
        <v>48</v>
      </c>
      <c r="W64" s="24"/>
      <c r="X64" s="24"/>
      <c r="Y64" s="24"/>
      <c r="Z64" s="24"/>
      <c r="AA64" s="24"/>
      <c r="AB64" s="24"/>
      <c r="AC64" s="24"/>
      <c r="AD64" s="24"/>
      <c r="AE64" s="9">
        <f t="shared" si="0"/>
        <v>112</v>
      </c>
      <c r="AF64" s="24"/>
      <c r="AG64" s="24"/>
      <c r="AH64" s="24"/>
      <c r="AI64" s="24"/>
      <c r="AJ64" s="22" t="s">
        <v>279</v>
      </c>
      <c r="AK64" s="95"/>
      <c r="AL64" s="154">
        <f t="shared" si="1"/>
        <v>96.551724137931032</v>
      </c>
    </row>
    <row r="65" spans="1:38" ht="20.25" thickTop="1" thickBot="1">
      <c r="A65" s="57">
        <v>602</v>
      </c>
      <c r="B65" s="10">
        <v>59</v>
      </c>
      <c r="C65" s="137" t="s">
        <v>429</v>
      </c>
      <c r="D65" s="137" t="s">
        <v>363</v>
      </c>
      <c r="E65" s="137" t="s">
        <v>430</v>
      </c>
      <c r="F65" s="18">
        <v>38763</v>
      </c>
      <c r="G65" s="10">
        <v>6</v>
      </c>
      <c r="H65" s="138" t="s">
        <v>340</v>
      </c>
      <c r="I65" s="12" t="s">
        <v>9</v>
      </c>
      <c r="J65" s="16">
        <v>783</v>
      </c>
      <c r="K65" s="17">
        <v>40726</v>
      </c>
      <c r="L65" s="22" t="s">
        <v>133</v>
      </c>
      <c r="M65" s="22"/>
      <c r="N65" s="139"/>
      <c r="O65" s="24"/>
      <c r="P65" s="24"/>
      <c r="Q65" s="16"/>
      <c r="R65" s="25"/>
      <c r="S65" s="24">
        <v>14</v>
      </c>
      <c r="T65" s="24">
        <v>20</v>
      </c>
      <c r="U65" s="24">
        <v>50</v>
      </c>
      <c r="V65" s="24">
        <v>50</v>
      </c>
      <c r="W65" s="24"/>
      <c r="X65" s="24"/>
      <c r="Y65" s="24"/>
      <c r="Z65" s="24"/>
      <c r="AA65" s="24"/>
      <c r="AB65" s="24"/>
      <c r="AC65" s="24"/>
      <c r="AD65" s="24"/>
      <c r="AE65" s="9">
        <f t="shared" si="0"/>
        <v>114</v>
      </c>
      <c r="AF65" s="24"/>
      <c r="AG65" s="24"/>
      <c r="AH65" s="24"/>
      <c r="AI65" s="24"/>
      <c r="AJ65" s="22"/>
      <c r="AK65" s="95"/>
      <c r="AL65" s="154">
        <f t="shared" si="1"/>
        <v>98.275862068965523</v>
      </c>
    </row>
    <row r="66" spans="1:38" ht="20.25" thickTop="1" thickBot="1">
      <c r="A66" s="57">
        <v>603</v>
      </c>
      <c r="B66" s="14">
        <v>60</v>
      </c>
      <c r="C66" s="137" t="s">
        <v>431</v>
      </c>
      <c r="D66" s="137" t="s">
        <v>260</v>
      </c>
      <c r="E66" s="137" t="s">
        <v>265</v>
      </c>
      <c r="F66" s="18">
        <v>38701</v>
      </c>
      <c r="G66" s="10">
        <v>6</v>
      </c>
      <c r="H66" s="138" t="s">
        <v>143</v>
      </c>
      <c r="I66" s="12" t="s">
        <v>8</v>
      </c>
      <c r="J66" s="16">
        <v>779</v>
      </c>
      <c r="K66" s="17">
        <v>40670</v>
      </c>
      <c r="L66" s="22" t="s">
        <v>133</v>
      </c>
      <c r="M66" s="22"/>
      <c r="N66" s="139"/>
      <c r="O66" s="24"/>
      <c r="P66" s="24"/>
      <c r="Q66" s="16"/>
      <c r="R66" s="25"/>
      <c r="S66" s="24">
        <v>16</v>
      </c>
      <c r="T66" s="24">
        <v>20</v>
      </c>
      <c r="U66" s="24">
        <v>50</v>
      </c>
      <c r="V66" s="24">
        <v>50</v>
      </c>
      <c r="W66" s="24"/>
      <c r="X66" s="24"/>
      <c r="Y66" s="24"/>
      <c r="Z66" s="24"/>
      <c r="AA66" s="24"/>
      <c r="AB66" s="24"/>
      <c r="AC66" s="24"/>
      <c r="AD66" s="24"/>
      <c r="AE66" s="9">
        <f t="shared" si="0"/>
        <v>116</v>
      </c>
      <c r="AF66" s="24"/>
      <c r="AG66" s="24"/>
      <c r="AH66" s="24"/>
      <c r="AI66" s="24"/>
      <c r="AJ66" s="22"/>
      <c r="AK66" s="95"/>
      <c r="AL66" s="154">
        <f t="shared" si="1"/>
        <v>100</v>
      </c>
    </row>
    <row r="67" spans="1:38" ht="20.25" thickTop="1" thickBot="1">
      <c r="A67" s="57">
        <v>604</v>
      </c>
      <c r="B67" s="10">
        <v>61</v>
      </c>
      <c r="C67" s="137" t="s">
        <v>432</v>
      </c>
      <c r="D67" s="137" t="s">
        <v>258</v>
      </c>
      <c r="E67" s="137" t="s">
        <v>263</v>
      </c>
      <c r="F67" s="18">
        <v>38865</v>
      </c>
      <c r="G67" s="10">
        <v>6</v>
      </c>
      <c r="H67" s="138" t="s">
        <v>340</v>
      </c>
      <c r="I67" s="12" t="s">
        <v>9</v>
      </c>
      <c r="J67" s="16">
        <v>782</v>
      </c>
      <c r="K67" s="17">
        <v>40726</v>
      </c>
      <c r="L67" s="22" t="s">
        <v>20</v>
      </c>
      <c r="M67" s="22"/>
      <c r="N67" s="139"/>
      <c r="O67" s="24"/>
      <c r="P67" s="24"/>
      <c r="Q67" s="16"/>
      <c r="R67" s="25"/>
      <c r="S67" s="24">
        <v>14</v>
      </c>
      <c r="T67" s="24">
        <v>20</v>
      </c>
      <c r="U67" s="24">
        <v>44</v>
      </c>
      <c r="V67" s="24">
        <v>48</v>
      </c>
      <c r="W67" s="24"/>
      <c r="X67" s="24"/>
      <c r="Y67" s="24"/>
      <c r="Z67" s="24"/>
      <c r="AA67" s="24"/>
      <c r="AB67" s="24"/>
      <c r="AC67" s="24"/>
      <c r="AD67" s="24"/>
      <c r="AE67" s="9">
        <f t="shared" si="0"/>
        <v>106</v>
      </c>
      <c r="AF67" s="24"/>
      <c r="AG67" s="24"/>
      <c r="AH67" s="24"/>
      <c r="AI67" s="24"/>
      <c r="AJ67" s="22"/>
      <c r="AK67" s="95"/>
      <c r="AL67" s="154">
        <f t="shared" si="1"/>
        <v>91.379310344827587</v>
      </c>
    </row>
    <row r="68" spans="1:38" ht="20.25" thickTop="1" thickBot="1">
      <c r="A68" s="57">
        <v>605</v>
      </c>
      <c r="B68" s="14">
        <v>62</v>
      </c>
      <c r="C68" s="137" t="s">
        <v>406</v>
      </c>
      <c r="D68" s="137" t="s">
        <v>431</v>
      </c>
      <c r="E68" s="137" t="s">
        <v>65</v>
      </c>
      <c r="F68" s="18">
        <v>38790</v>
      </c>
      <c r="G68" s="10">
        <v>6</v>
      </c>
      <c r="H68" s="138" t="s">
        <v>340</v>
      </c>
      <c r="I68" s="12" t="s">
        <v>9</v>
      </c>
      <c r="J68" s="16">
        <v>792</v>
      </c>
      <c r="K68" s="17">
        <v>40873</v>
      </c>
      <c r="L68" s="22" t="s">
        <v>133</v>
      </c>
      <c r="M68" s="22"/>
      <c r="N68" s="139"/>
      <c r="O68" s="24"/>
      <c r="P68" s="24"/>
      <c r="Q68" s="16"/>
      <c r="R68" s="25"/>
      <c r="S68" s="24">
        <v>16</v>
      </c>
      <c r="T68" s="24">
        <v>20</v>
      </c>
      <c r="U68" s="24">
        <v>50</v>
      </c>
      <c r="V68" s="24">
        <v>50</v>
      </c>
      <c r="W68" s="24"/>
      <c r="X68" s="24"/>
      <c r="Y68" s="24"/>
      <c r="Z68" s="24"/>
      <c r="AA68" s="24"/>
      <c r="AB68" s="24"/>
      <c r="AC68" s="24"/>
      <c r="AD68" s="24"/>
      <c r="AE68" s="9">
        <f t="shared" si="0"/>
        <v>116</v>
      </c>
      <c r="AF68" s="24"/>
      <c r="AG68" s="24"/>
      <c r="AH68" s="24"/>
      <c r="AI68" s="24"/>
      <c r="AJ68" s="22"/>
      <c r="AK68" s="95"/>
      <c r="AL68" s="154">
        <f t="shared" si="1"/>
        <v>100</v>
      </c>
    </row>
    <row r="69" spans="1:38" ht="20.25" thickTop="1" thickBot="1">
      <c r="A69" s="57">
        <v>606</v>
      </c>
      <c r="B69" s="10">
        <v>63</v>
      </c>
      <c r="C69" s="137" t="s">
        <v>422</v>
      </c>
      <c r="D69" s="137" t="s">
        <v>358</v>
      </c>
      <c r="E69" s="137" t="s">
        <v>257</v>
      </c>
      <c r="F69" s="18">
        <v>39057</v>
      </c>
      <c r="G69" s="10">
        <v>6</v>
      </c>
      <c r="H69" s="138" t="s">
        <v>143</v>
      </c>
      <c r="I69" s="12" t="s">
        <v>8</v>
      </c>
      <c r="J69" s="16">
        <v>808</v>
      </c>
      <c r="K69" s="17">
        <v>41102</v>
      </c>
      <c r="L69" s="22" t="s">
        <v>133</v>
      </c>
      <c r="M69" s="22"/>
      <c r="N69" s="139"/>
      <c r="O69" s="24"/>
      <c r="P69" s="24"/>
      <c r="Q69" s="16"/>
      <c r="R69" s="25"/>
      <c r="S69" s="24">
        <v>14</v>
      </c>
      <c r="T69" s="24">
        <v>20</v>
      </c>
      <c r="U69" s="24">
        <v>50</v>
      </c>
      <c r="V69" s="24">
        <v>50</v>
      </c>
      <c r="W69" s="24"/>
      <c r="X69" s="24"/>
      <c r="Y69" s="24"/>
      <c r="Z69" s="24"/>
      <c r="AA69" s="24"/>
      <c r="AB69" s="24"/>
      <c r="AC69" s="24"/>
      <c r="AD69" s="24"/>
      <c r="AE69" s="9">
        <f t="shared" si="0"/>
        <v>114</v>
      </c>
      <c r="AF69" s="24"/>
      <c r="AG69" s="24"/>
      <c r="AH69" s="24"/>
      <c r="AI69" s="24"/>
      <c r="AJ69" s="22"/>
      <c r="AK69" s="95"/>
      <c r="AL69" s="154">
        <f t="shared" si="1"/>
        <v>98.275862068965523</v>
      </c>
    </row>
    <row r="70" spans="1:38" ht="20.25" thickTop="1" thickBot="1">
      <c r="A70" s="57">
        <v>607</v>
      </c>
      <c r="B70" s="14">
        <v>64</v>
      </c>
      <c r="C70" s="137" t="s">
        <v>433</v>
      </c>
      <c r="D70" s="137" t="s">
        <v>11</v>
      </c>
      <c r="E70" s="137" t="s">
        <v>62</v>
      </c>
      <c r="F70" s="18">
        <v>38496</v>
      </c>
      <c r="G70" s="10">
        <v>6</v>
      </c>
      <c r="H70" s="138" t="s">
        <v>340</v>
      </c>
      <c r="I70" s="12" t="s">
        <v>9</v>
      </c>
      <c r="J70" s="16">
        <v>785</v>
      </c>
      <c r="K70" s="17">
        <v>40726</v>
      </c>
      <c r="L70" s="22" t="s">
        <v>133</v>
      </c>
      <c r="M70" s="22"/>
      <c r="N70" s="139"/>
      <c r="O70" s="24"/>
      <c r="P70" s="24"/>
      <c r="Q70" s="16"/>
      <c r="R70" s="25"/>
      <c r="S70" s="24">
        <v>16</v>
      </c>
      <c r="T70" s="24">
        <v>8</v>
      </c>
      <c r="U70" s="24">
        <v>50</v>
      </c>
      <c r="V70" s="24">
        <v>50</v>
      </c>
      <c r="W70" s="24"/>
      <c r="X70" s="24"/>
      <c r="Y70" s="24"/>
      <c r="Z70" s="24"/>
      <c r="AA70" s="24"/>
      <c r="AB70" s="24"/>
      <c r="AC70" s="24"/>
      <c r="AD70" s="24"/>
      <c r="AE70" s="9">
        <f t="shared" si="0"/>
        <v>116</v>
      </c>
      <c r="AF70" s="24"/>
      <c r="AG70" s="24"/>
      <c r="AH70" s="24"/>
      <c r="AI70" s="24"/>
      <c r="AJ70" s="22"/>
      <c r="AK70" s="95"/>
      <c r="AL70" s="154">
        <f t="shared" si="1"/>
        <v>100</v>
      </c>
    </row>
    <row r="71" spans="1:38" ht="20.25" thickTop="1" thickBot="1">
      <c r="A71" s="57">
        <v>608</v>
      </c>
      <c r="B71" s="10">
        <v>65</v>
      </c>
      <c r="C71" s="137" t="s">
        <v>434</v>
      </c>
      <c r="D71" s="137" t="s">
        <v>323</v>
      </c>
      <c r="E71" s="137" t="s">
        <v>262</v>
      </c>
      <c r="F71" s="18">
        <v>39302</v>
      </c>
      <c r="G71" s="10">
        <v>6</v>
      </c>
      <c r="H71" s="138" t="s">
        <v>143</v>
      </c>
      <c r="I71" s="12" t="s">
        <v>8</v>
      </c>
      <c r="J71" s="16">
        <v>861</v>
      </c>
      <c r="K71" s="17">
        <v>42188</v>
      </c>
      <c r="L71" s="22" t="s">
        <v>133</v>
      </c>
      <c r="M71" s="22"/>
      <c r="N71" s="139"/>
      <c r="O71" s="24"/>
      <c r="P71" s="24"/>
      <c r="Q71" s="16"/>
      <c r="R71" s="25"/>
      <c r="S71" s="24">
        <v>16</v>
      </c>
      <c r="T71" s="24">
        <v>20</v>
      </c>
      <c r="U71" s="24">
        <v>48</v>
      </c>
      <c r="V71" s="24">
        <v>36</v>
      </c>
      <c r="W71" s="24"/>
      <c r="X71" s="24"/>
      <c r="Y71" s="24"/>
      <c r="Z71" s="24"/>
      <c r="AA71" s="24"/>
      <c r="AB71" s="24"/>
      <c r="AC71" s="24"/>
      <c r="AD71" s="24"/>
      <c r="AE71" s="9">
        <f t="shared" si="0"/>
        <v>100</v>
      </c>
      <c r="AF71" s="24"/>
      <c r="AG71" s="24"/>
      <c r="AH71" s="24"/>
      <c r="AI71" s="24"/>
      <c r="AJ71" s="22"/>
      <c r="AK71" s="95"/>
      <c r="AL71" s="154">
        <f t="shared" si="1"/>
        <v>86.206896551724142</v>
      </c>
    </row>
    <row r="72" spans="1:38" ht="20.25" thickTop="1" thickBot="1">
      <c r="A72" s="57">
        <v>609</v>
      </c>
      <c r="B72" s="14">
        <v>66</v>
      </c>
      <c r="C72" s="137" t="s">
        <v>435</v>
      </c>
      <c r="D72" s="137" t="s">
        <v>379</v>
      </c>
      <c r="E72" s="137" t="s">
        <v>380</v>
      </c>
      <c r="F72" s="18">
        <v>38537</v>
      </c>
      <c r="G72" s="10">
        <v>6</v>
      </c>
      <c r="H72" s="138" t="s">
        <v>340</v>
      </c>
      <c r="I72" s="12" t="s">
        <v>9</v>
      </c>
      <c r="J72" s="16">
        <v>790</v>
      </c>
      <c r="K72" s="17">
        <v>40742</v>
      </c>
      <c r="L72" s="22" t="s">
        <v>133</v>
      </c>
      <c r="M72" s="22"/>
      <c r="N72" s="139"/>
      <c r="O72" s="24"/>
      <c r="P72" s="24"/>
      <c r="Q72" s="16"/>
      <c r="R72" s="25"/>
      <c r="S72" s="24">
        <v>16</v>
      </c>
      <c r="T72" s="24">
        <v>20</v>
      </c>
      <c r="U72" s="24">
        <v>50</v>
      </c>
      <c r="V72" s="24">
        <v>48</v>
      </c>
      <c r="W72" s="24"/>
      <c r="X72" s="24"/>
      <c r="Y72" s="24"/>
      <c r="Z72" s="24"/>
      <c r="AA72" s="24"/>
      <c r="AB72" s="24"/>
      <c r="AC72" s="24"/>
      <c r="AD72" s="24"/>
      <c r="AE72" s="9">
        <f t="shared" si="0"/>
        <v>114</v>
      </c>
      <c r="AF72" s="24"/>
      <c r="AG72" s="24"/>
      <c r="AH72" s="24"/>
      <c r="AI72" s="24"/>
      <c r="AJ72" s="22"/>
      <c r="AK72" s="95"/>
      <c r="AL72" s="154">
        <f t="shared" ref="AL72:AL135" si="2">AE72*100/AE$6</f>
        <v>98.275862068965523</v>
      </c>
    </row>
    <row r="73" spans="1:38" ht="20.25" thickTop="1" thickBot="1">
      <c r="A73" s="57">
        <v>701</v>
      </c>
      <c r="B73" s="10">
        <v>67</v>
      </c>
      <c r="C73" s="137" t="s">
        <v>436</v>
      </c>
      <c r="D73" s="137" t="s">
        <v>11</v>
      </c>
      <c r="E73" s="137" t="s">
        <v>62</v>
      </c>
      <c r="F73" s="18">
        <v>38538</v>
      </c>
      <c r="G73" s="10">
        <v>7</v>
      </c>
      <c r="H73" s="138" t="s">
        <v>340</v>
      </c>
      <c r="I73" s="12" t="s">
        <v>9</v>
      </c>
      <c r="J73" s="16">
        <v>730</v>
      </c>
      <c r="K73" s="17">
        <v>39648</v>
      </c>
      <c r="L73" s="22" t="s">
        <v>133</v>
      </c>
      <c r="M73" s="22"/>
      <c r="N73" s="139"/>
      <c r="O73" s="24"/>
      <c r="P73" s="24"/>
      <c r="Q73" s="16"/>
      <c r="R73" s="25"/>
      <c r="S73" s="24">
        <v>16</v>
      </c>
      <c r="T73" s="24">
        <v>20</v>
      </c>
      <c r="U73" s="24">
        <v>50</v>
      </c>
      <c r="V73" s="24">
        <v>50</v>
      </c>
      <c r="W73" s="24"/>
      <c r="X73" s="24"/>
      <c r="Y73" s="24"/>
      <c r="Z73" s="24"/>
      <c r="AA73" s="24"/>
      <c r="AB73" s="24"/>
      <c r="AC73" s="24"/>
      <c r="AD73" s="24"/>
      <c r="AE73" s="9">
        <f t="shared" ref="AE73:AE142" si="3">IF(AND(S73="",U73="",V73="",W73="",X73="",Y73="",Z73="",AA73="",AB73="",AC73="",AD73=""),"",SUM(S73+U73+V73+W73+X73+Y73+Z73+AA73+AB73+AC73+AD73))</f>
        <v>116</v>
      </c>
      <c r="AF73" s="24"/>
      <c r="AG73" s="24"/>
      <c r="AH73" s="24"/>
      <c r="AI73" s="24"/>
      <c r="AJ73" s="22"/>
      <c r="AK73" s="95"/>
      <c r="AL73" s="154">
        <f t="shared" si="2"/>
        <v>100</v>
      </c>
    </row>
    <row r="74" spans="1:38" ht="20.25" thickTop="1" thickBot="1">
      <c r="A74" s="57">
        <v>702</v>
      </c>
      <c r="B74" s="14">
        <v>68</v>
      </c>
      <c r="C74" s="137" t="s">
        <v>437</v>
      </c>
      <c r="D74" s="137" t="s">
        <v>264</v>
      </c>
      <c r="E74" s="137" t="s">
        <v>438</v>
      </c>
      <c r="F74" s="18">
        <v>38448</v>
      </c>
      <c r="G74" s="10">
        <v>7</v>
      </c>
      <c r="H74" s="138" t="s">
        <v>143</v>
      </c>
      <c r="I74" s="12" t="s">
        <v>8</v>
      </c>
      <c r="J74" s="16">
        <v>748</v>
      </c>
      <c r="K74" s="17">
        <v>40001</v>
      </c>
      <c r="L74" s="22" t="s">
        <v>133</v>
      </c>
      <c r="M74" s="22"/>
      <c r="N74" s="139"/>
      <c r="O74" s="24"/>
      <c r="P74" s="24"/>
      <c r="Q74" s="16"/>
      <c r="R74" s="25"/>
      <c r="S74" s="24">
        <v>16</v>
      </c>
      <c r="T74" s="24">
        <v>20</v>
      </c>
      <c r="U74" s="24">
        <v>50</v>
      </c>
      <c r="V74" s="24">
        <v>50</v>
      </c>
      <c r="W74" s="24"/>
      <c r="X74" s="24"/>
      <c r="Y74" s="24"/>
      <c r="Z74" s="24"/>
      <c r="AA74" s="24"/>
      <c r="AB74" s="24"/>
      <c r="AC74" s="24"/>
      <c r="AD74" s="24"/>
      <c r="AE74" s="9">
        <f t="shared" si="3"/>
        <v>116</v>
      </c>
      <c r="AF74" s="24"/>
      <c r="AG74" s="24"/>
      <c r="AH74" s="24"/>
      <c r="AI74" s="24"/>
      <c r="AJ74" s="22"/>
      <c r="AK74" s="95"/>
      <c r="AL74" s="154">
        <f t="shared" si="2"/>
        <v>100</v>
      </c>
    </row>
    <row r="75" spans="1:38" ht="20.25" thickTop="1" thickBot="1">
      <c r="A75" s="57">
        <v>703</v>
      </c>
      <c r="B75" s="10">
        <v>69</v>
      </c>
      <c r="C75" s="137" t="s">
        <v>439</v>
      </c>
      <c r="D75" s="137" t="s">
        <v>440</v>
      </c>
      <c r="E75" s="137" t="s">
        <v>12</v>
      </c>
      <c r="F75" s="18">
        <v>37636</v>
      </c>
      <c r="G75" s="10">
        <v>7</v>
      </c>
      <c r="H75" s="138" t="s">
        <v>340</v>
      </c>
      <c r="I75" s="12" t="s">
        <v>9</v>
      </c>
      <c r="J75" s="16">
        <v>724</v>
      </c>
      <c r="K75" s="17">
        <v>39571</v>
      </c>
      <c r="L75" s="22" t="s">
        <v>133</v>
      </c>
      <c r="M75" s="22"/>
      <c r="N75" s="139"/>
      <c r="O75" s="24"/>
      <c r="P75" s="24"/>
      <c r="Q75" s="16"/>
      <c r="R75" s="25"/>
      <c r="S75" s="24">
        <v>16</v>
      </c>
      <c r="T75" s="24">
        <v>0</v>
      </c>
      <c r="U75" s="24">
        <v>48</v>
      </c>
      <c r="V75" s="24">
        <v>0</v>
      </c>
      <c r="W75" s="24"/>
      <c r="X75" s="24"/>
      <c r="Y75" s="24"/>
      <c r="Z75" s="24"/>
      <c r="AA75" s="24"/>
      <c r="AB75" s="24"/>
      <c r="AC75" s="24"/>
      <c r="AD75" s="24"/>
      <c r="AE75" s="9">
        <f t="shared" si="3"/>
        <v>64</v>
      </c>
      <c r="AF75" s="24"/>
      <c r="AG75" s="24"/>
      <c r="AH75" s="24"/>
      <c r="AI75" s="24"/>
      <c r="AJ75" s="22" t="s">
        <v>279</v>
      </c>
      <c r="AK75" s="95" t="s">
        <v>473</v>
      </c>
      <c r="AL75" s="154">
        <f t="shared" si="2"/>
        <v>55.172413793103445</v>
      </c>
    </row>
    <row r="76" spans="1:38" ht="20.25" thickTop="1" thickBot="1">
      <c r="A76" s="57">
        <v>704</v>
      </c>
      <c r="B76" s="14">
        <v>70</v>
      </c>
      <c r="C76" s="137" t="s">
        <v>441</v>
      </c>
      <c r="D76" s="137" t="s">
        <v>252</v>
      </c>
      <c r="E76" s="137" t="s">
        <v>350</v>
      </c>
      <c r="F76" s="18">
        <v>38711</v>
      </c>
      <c r="G76" s="10">
        <v>7</v>
      </c>
      <c r="H76" s="138" t="s">
        <v>143</v>
      </c>
      <c r="I76" s="12" t="s">
        <v>8</v>
      </c>
      <c r="J76" s="16">
        <v>742</v>
      </c>
      <c r="K76" s="17">
        <v>39948</v>
      </c>
      <c r="L76" s="22" t="s">
        <v>133</v>
      </c>
      <c r="M76" s="22"/>
      <c r="N76" s="139"/>
      <c r="O76" s="24"/>
      <c r="P76" s="24"/>
      <c r="Q76" s="16"/>
      <c r="R76" s="25"/>
      <c r="S76" s="24">
        <v>16</v>
      </c>
      <c r="T76" s="24">
        <v>20</v>
      </c>
      <c r="U76" s="24">
        <v>50</v>
      </c>
      <c r="V76" s="24">
        <v>48</v>
      </c>
      <c r="W76" s="24"/>
      <c r="X76" s="24"/>
      <c r="Y76" s="24"/>
      <c r="Z76" s="24"/>
      <c r="AA76" s="24"/>
      <c r="AB76" s="24"/>
      <c r="AC76" s="24"/>
      <c r="AD76" s="24"/>
      <c r="AE76" s="9">
        <f t="shared" si="3"/>
        <v>114</v>
      </c>
      <c r="AF76" s="24"/>
      <c r="AG76" s="24"/>
      <c r="AH76" s="24"/>
      <c r="AI76" s="24"/>
      <c r="AJ76" s="22"/>
      <c r="AK76" s="95"/>
      <c r="AL76" s="154">
        <f t="shared" si="2"/>
        <v>98.275862068965523</v>
      </c>
    </row>
    <row r="77" spans="1:38" ht="20.25" thickTop="1" thickBot="1">
      <c r="A77" s="57">
        <v>705</v>
      </c>
      <c r="B77" s="10">
        <v>71</v>
      </c>
      <c r="C77" s="137" t="s">
        <v>442</v>
      </c>
      <c r="D77" s="137" t="s">
        <v>267</v>
      </c>
      <c r="E77" s="137" t="s">
        <v>443</v>
      </c>
      <c r="F77" s="18">
        <v>39058</v>
      </c>
      <c r="G77" s="10">
        <v>7</v>
      </c>
      <c r="H77" s="138" t="s">
        <v>143</v>
      </c>
      <c r="I77" s="12" t="s">
        <v>8</v>
      </c>
      <c r="J77" s="16">
        <v>760</v>
      </c>
      <c r="K77" s="17">
        <v>40309</v>
      </c>
      <c r="L77" s="22" t="s">
        <v>20</v>
      </c>
      <c r="M77" s="22"/>
      <c r="N77" s="139"/>
      <c r="O77" s="24"/>
      <c r="P77" s="24"/>
      <c r="Q77" s="16"/>
      <c r="R77" s="25"/>
      <c r="S77" s="24">
        <v>16</v>
      </c>
      <c r="T77" s="24">
        <v>20</v>
      </c>
      <c r="U77" s="24">
        <v>50</v>
      </c>
      <c r="V77" s="24">
        <v>50</v>
      </c>
      <c r="W77" s="24"/>
      <c r="X77" s="24"/>
      <c r="Y77" s="24"/>
      <c r="Z77" s="24"/>
      <c r="AA77" s="24"/>
      <c r="AB77" s="24"/>
      <c r="AC77" s="24"/>
      <c r="AD77" s="24"/>
      <c r="AE77" s="9">
        <f t="shared" si="3"/>
        <v>116</v>
      </c>
      <c r="AF77" s="24"/>
      <c r="AG77" s="24"/>
      <c r="AH77" s="24"/>
      <c r="AI77" s="24"/>
      <c r="AJ77" s="22"/>
      <c r="AK77" s="95"/>
      <c r="AL77" s="154">
        <f t="shared" si="2"/>
        <v>100</v>
      </c>
    </row>
    <row r="78" spans="1:38" ht="20.25" thickTop="1" thickBot="1">
      <c r="A78" s="57">
        <v>706</v>
      </c>
      <c r="B78" s="14">
        <v>72</v>
      </c>
      <c r="C78" s="137" t="s">
        <v>444</v>
      </c>
      <c r="D78" s="137" t="s">
        <v>440</v>
      </c>
      <c r="E78" s="137" t="s">
        <v>12</v>
      </c>
      <c r="F78" s="18">
        <v>38112</v>
      </c>
      <c r="G78" s="10">
        <v>7</v>
      </c>
      <c r="H78" s="138" t="s">
        <v>340</v>
      </c>
      <c r="I78" s="12" t="s">
        <v>9</v>
      </c>
      <c r="J78" s="16">
        <v>722</v>
      </c>
      <c r="K78" s="17">
        <v>39571</v>
      </c>
      <c r="L78" s="22" t="s">
        <v>20</v>
      </c>
      <c r="M78" s="22"/>
      <c r="N78" s="139"/>
      <c r="O78" s="24"/>
      <c r="P78" s="24"/>
      <c r="Q78" s="16"/>
      <c r="R78" s="25"/>
      <c r="S78" s="24">
        <v>16</v>
      </c>
      <c r="T78" s="24">
        <v>0</v>
      </c>
      <c r="U78" s="24">
        <v>48</v>
      </c>
      <c r="V78" s="24">
        <v>50</v>
      </c>
      <c r="W78" s="24"/>
      <c r="X78" s="24"/>
      <c r="Y78" s="24"/>
      <c r="Z78" s="24"/>
      <c r="AA78" s="24"/>
      <c r="AB78" s="24"/>
      <c r="AC78" s="24"/>
      <c r="AD78" s="24"/>
      <c r="AE78" s="9">
        <f t="shared" si="3"/>
        <v>114</v>
      </c>
      <c r="AF78" s="24"/>
      <c r="AG78" s="24"/>
      <c r="AH78" s="24"/>
      <c r="AI78" s="24"/>
      <c r="AJ78" s="22"/>
      <c r="AK78" s="95"/>
      <c r="AL78" s="154">
        <f t="shared" si="2"/>
        <v>98.275862068965523</v>
      </c>
    </row>
    <row r="79" spans="1:38" ht="20.25" thickTop="1" thickBot="1">
      <c r="A79" s="57">
        <v>707</v>
      </c>
      <c r="B79" s="10">
        <v>73</v>
      </c>
      <c r="C79" s="137" t="s">
        <v>444</v>
      </c>
      <c r="D79" s="137" t="s">
        <v>379</v>
      </c>
      <c r="E79" s="137" t="s">
        <v>445</v>
      </c>
      <c r="F79" s="18">
        <v>38456</v>
      </c>
      <c r="G79" s="10">
        <v>7</v>
      </c>
      <c r="H79" s="138" t="s">
        <v>340</v>
      </c>
      <c r="I79" s="12" t="s">
        <v>9</v>
      </c>
      <c r="J79" s="16">
        <v>746</v>
      </c>
      <c r="K79" s="17">
        <v>40001</v>
      </c>
      <c r="L79" s="22" t="s">
        <v>20</v>
      </c>
      <c r="M79" s="22"/>
      <c r="N79" s="139"/>
      <c r="O79" s="24"/>
      <c r="P79" s="24"/>
      <c r="Q79" s="16"/>
      <c r="R79" s="25"/>
      <c r="S79" s="24">
        <v>16</v>
      </c>
      <c r="T79" s="24">
        <v>0</v>
      </c>
      <c r="U79" s="24">
        <v>44</v>
      </c>
      <c r="V79" s="24">
        <v>50</v>
      </c>
      <c r="W79" s="24"/>
      <c r="X79" s="24"/>
      <c r="Y79" s="24"/>
      <c r="Z79" s="24"/>
      <c r="AA79" s="24"/>
      <c r="AB79" s="24"/>
      <c r="AC79" s="24"/>
      <c r="AD79" s="24"/>
      <c r="AE79" s="9">
        <f t="shared" si="3"/>
        <v>110</v>
      </c>
      <c r="AF79" s="24"/>
      <c r="AG79" s="24"/>
      <c r="AH79" s="24"/>
      <c r="AI79" s="24"/>
      <c r="AJ79" s="22"/>
      <c r="AK79" s="95"/>
      <c r="AL79" s="154">
        <f t="shared" si="2"/>
        <v>94.827586206896555</v>
      </c>
    </row>
    <row r="80" spans="1:38" ht="20.25" thickTop="1" thickBot="1">
      <c r="A80" s="57">
        <v>708</v>
      </c>
      <c r="B80" s="14">
        <v>74</v>
      </c>
      <c r="C80" s="137" t="s">
        <v>427</v>
      </c>
      <c r="D80" s="137" t="s">
        <v>260</v>
      </c>
      <c r="E80" s="137" t="s">
        <v>266</v>
      </c>
      <c r="F80" s="18">
        <v>37026</v>
      </c>
      <c r="G80" s="10">
        <v>7</v>
      </c>
      <c r="H80" s="138" t="s">
        <v>143</v>
      </c>
      <c r="I80" s="12" t="s">
        <v>8</v>
      </c>
      <c r="J80" s="16">
        <v>847</v>
      </c>
      <c r="K80" s="17">
        <v>41835</v>
      </c>
      <c r="L80" s="22" t="s">
        <v>133</v>
      </c>
      <c r="M80" s="22"/>
      <c r="N80" s="139"/>
      <c r="O80" s="24"/>
      <c r="P80" s="24"/>
      <c r="Q80" s="16"/>
      <c r="R80" s="25"/>
      <c r="S80" s="24">
        <v>16</v>
      </c>
      <c r="T80" s="24">
        <v>20</v>
      </c>
      <c r="U80" s="24">
        <v>48</v>
      </c>
      <c r="V80" s="24">
        <v>48</v>
      </c>
      <c r="W80" s="24"/>
      <c r="X80" s="24"/>
      <c r="Y80" s="24"/>
      <c r="Z80" s="24"/>
      <c r="AA80" s="24"/>
      <c r="AB80" s="24"/>
      <c r="AC80" s="24"/>
      <c r="AD80" s="24"/>
      <c r="AE80" s="9">
        <f t="shared" si="3"/>
        <v>112</v>
      </c>
      <c r="AF80" s="24"/>
      <c r="AG80" s="24"/>
      <c r="AH80" s="24"/>
      <c r="AI80" s="24"/>
      <c r="AJ80" s="22"/>
      <c r="AK80" s="95"/>
      <c r="AL80" s="154">
        <f t="shared" si="2"/>
        <v>96.551724137931032</v>
      </c>
    </row>
    <row r="81" spans="1:38" ht="20.25" thickTop="1" thickBot="1">
      <c r="A81" s="57">
        <v>709</v>
      </c>
      <c r="B81" s="10">
        <v>75</v>
      </c>
      <c r="C81" s="137" t="s">
        <v>446</v>
      </c>
      <c r="D81" s="137" t="s">
        <v>447</v>
      </c>
      <c r="E81" s="137" t="s">
        <v>448</v>
      </c>
      <c r="F81" s="18">
        <v>38417</v>
      </c>
      <c r="G81" s="10">
        <v>7</v>
      </c>
      <c r="H81" s="138" t="s">
        <v>340</v>
      </c>
      <c r="I81" s="12" t="s">
        <v>9</v>
      </c>
      <c r="J81" s="16">
        <v>747</v>
      </c>
      <c r="K81" s="17">
        <v>40001</v>
      </c>
      <c r="L81" s="22" t="s">
        <v>20</v>
      </c>
      <c r="M81" s="22"/>
      <c r="N81" s="139"/>
      <c r="O81" s="24"/>
      <c r="P81" s="24"/>
      <c r="Q81" s="16"/>
      <c r="R81" s="25"/>
      <c r="S81" s="24">
        <v>16</v>
      </c>
      <c r="T81" s="24">
        <v>18</v>
      </c>
      <c r="U81" s="24">
        <v>50</v>
      </c>
      <c r="V81" s="24">
        <v>48</v>
      </c>
      <c r="W81" s="24"/>
      <c r="X81" s="24"/>
      <c r="Y81" s="24"/>
      <c r="Z81" s="24"/>
      <c r="AA81" s="24"/>
      <c r="AB81" s="24"/>
      <c r="AC81" s="24"/>
      <c r="AD81" s="24"/>
      <c r="AE81" s="9">
        <f t="shared" si="3"/>
        <v>114</v>
      </c>
      <c r="AF81" s="24"/>
      <c r="AG81" s="24"/>
      <c r="AH81" s="24"/>
      <c r="AI81" s="24"/>
      <c r="AJ81" s="22"/>
      <c r="AK81" s="95"/>
      <c r="AL81" s="154">
        <f t="shared" si="2"/>
        <v>98.275862068965523</v>
      </c>
    </row>
    <row r="82" spans="1:38" ht="20.25" thickTop="1" thickBot="1">
      <c r="A82" s="57">
        <v>710</v>
      </c>
      <c r="B82" s="14">
        <v>76</v>
      </c>
      <c r="C82" s="137" t="s">
        <v>449</v>
      </c>
      <c r="D82" s="137" t="s">
        <v>259</v>
      </c>
      <c r="E82" s="137" t="s">
        <v>12</v>
      </c>
      <c r="F82" s="18">
        <v>38193</v>
      </c>
      <c r="G82" s="10">
        <v>7</v>
      </c>
      <c r="H82" s="138" t="s">
        <v>340</v>
      </c>
      <c r="I82" s="12" t="s">
        <v>9</v>
      </c>
      <c r="J82" s="16">
        <v>728</v>
      </c>
      <c r="K82" s="17">
        <v>39648</v>
      </c>
      <c r="L82" s="22" t="s">
        <v>133</v>
      </c>
      <c r="M82" s="22"/>
      <c r="N82" s="139"/>
      <c r="O82" s="24"/>
      <c r="P82" s="24"/>
      <c r="Q82" s="16"/>
      <c r="R82" s="25"/>
      <c r="S82" s="24">
        <v>16</v>
      </c>
      <c r="T82" s="24">
        <v>20</v>
      </c>
      <c r="U82" s="24">
        <v>50</v>
      </c>
      <c r="V82" s="24">
        <v>50</v>
      </c>
      <c r="W82" s="24"/>
      <c r="X82" s="24"/>
      <c r="Y82" s="24"/>
      <c r="Z82" s="24"/>
      <c r="AA82" s="24"/>
      <c r="AB82" s="24"/>
      <c r="AC82" s="24"/>
      <c r="AD82" s="24"/>
      <c r="AE82" s="9">
        <f t="shared" si="3"/>
        <v>116</v>
      </c>
      <c r="AF82" s="24"/>
      <c r="AG82" s="24"/>
      <c r="AH82" s="24"/>
      <c r="AI82" s="24"/>
      <c r="AJ82" s="22"/>
      <c r="AK82" s="95"/>
      <c r="AL82" s="154">
        <f t="shared" si="2"/>
        <v>100</v>
      </c>
    </row>
    <row r="83" spans="1:38" ht="20.25" thickTop="1" thickBot="1">
      <c r="A83" s="57">
        <v>801</v>
      </c>
      <c r="B83" s="10">
        <v>77</v>
      </c>
      <c r="C83" s="137" t="s">
        <v>450</v>
      </c>
      <c r="D83" s="137" t="s">
        <v>440</v>
      </c>
      <c r="E83" s="137" t="s">
        <v>65</v>
      </c>
      <c r="F83" s="18">
        <v>37778</v>
      </c>
      <c r="G83" s="10">
        <v>8</v>
      </c>
      <c r="H83" s="138" t="s">
        <v>143</v>
      </c>
      <c r="I83" s="12" t="s">
        <v>8</v>
      </c>
      <c r="J83" s="16">
        <v>726</v>
      </c>
      <c r="K83" s="17">
        <v>39571</v>
      </c>
      <c r="L83" s="22" t="s">
        <v>133</v>
      </c>
      <c r="M83" s="22"/>
      <c r="N83" s="139"/>
      <c r="O83" s="24"/>
      <c r="P83" s="24"/>
      <c r="Q83" s="16"/>
      <c r="R83" s="25"/>
      <c r="S83" s="24">
        <v>16</v>
      </c>
      <c r="T83" s="24">
        <v>20</v>
      </c>
      <c r="U83" s="24">
        <v>50</v>
      </c>
      <c r="V83" s="24">
        <v>50</v>
      </c>
      <c r="W83" s="24"/>
      <c r="X83" s="24"/>
      <c r="Y83" s="24"/>
      <c r="Z83" s="24"/>
      <c r="AA83" s="24"/>
      <c r="AB83" s="24"/>
      <c r="AC83" s="24"/>
      <c r="AD83" s="24"/>
      <c r="AE83" s="9">
        <f t="shared" si="3"/>
        <v>116</v>
      </c>
      <c r="AF83" s="24"/>
      <c r="AG83" s="24"/>
      <c r="AH83" s="24"/>
      <c r="AI83" s="24"/>
      <c r="AJ83" s="22"/>
      <c r="AK83" s="95"/>
      <c r="AL83" s="154">
        <f t="shared" si="2"/>
        <v>100</v>
      </c>
    </row>
    <row r="84" spans="1:38" ht="20.25" thickTop="1" thickBot="1">
      <c r="A84" s="57">
        <v>802</v>
      </c>
      <c r="B84" s="14">
        <v>78</v>
      </c>
      <c r="C84" s="137" t="s">
        <v>451</v>
      </c>
      <c r="D84" s="137" t="s">
        <v>419</v>
      </c>
      <c r="E84" s="137" t="s">
        <v>420</v>
      </c>
      <c r="F84" s="18">
        <v>37513</v>
      </c>
      <c r="G84" s="10">
        <v>8</v>
      </c>
      <c r="H84" s="138" t="s">
        <v>143</v>
      </c>
      <c r="I84" s="12" t="s">
        <v>8</v>
      </c>
      <c r="J84" s="16">
        <v>692</v>
      </c>
      <c r="K84" s="17">
        <v>38919</v>
      </c>
      <c r="L84" s="22" t="s">
        <v>20</v>
      </c>
      <c r="M84" s="22"/>
      <c r="N84" s="139"/>
      <c r="O84" s="24"/>
      <c r="P84" s="24"/>
      <c r="Q84" s="16"/>
      <c r="R84" s="25"/>
      <c r="S84" s="24">
        <v>16</v>
      </c>
      <c r="T84" s="24">
        <v>0</v>
      </c>
      <c r="U84" s="24">
        <v>44</v>
      </c>
      <c r="V84" s="24">
        <v>48</v>
      </c>
      <c r="W84" s="24"/>
      <c r="X84" s="24"/>
      <c r="Y84" s="24"/>
      <c r="Z84" s="24"/>
      <c r="AA84" s="24"/>
      <c r="AB84" s="24"/>
      <c r="AC84" s="24"/>
      <c r="AD84" s="24"/>
      <c r="AE84" s="9">
        <f t="shared" si="3"/>
        <v>108</v>
      </c>
      <c r="AF84" s="24"/>
      <c r="AG84" s="24"/>
      <c r="AH84" s="24"/>
      <c r="AI84" s="24"/>
      <c r="AJ84" s="22"/>
      <c r="AK84" s="95"/>
      <c r="AL84" s="154">
        <f t="shared" si="2"/>
        <v>93.103448275862064</v>
      </c>
    </row>
    <row r="85" spans="1:38" ht="20.25" thickTop="1" thickBot="1">
      <c r="A85" s="57">
        <v>803</v>
      </c>
      <c r="B85" s="10">
        <v>79</v>
      </c>
      <c r="C85" s="137" t="s">
        <v>452</v>
      </c>
      <c r="D85" s="137" t="s">
        <v>254</v>
      </c>
      <c r="E85" s="137" t="s">
        <v>453</v>
      </c>
      <c r="F85" s="18">
        <v>37322</v>
      </c>
      <c r="G85" s="10">
        <v>8</v>
      </c>
      <c r="H85" s="138" t="s">
        <v>143</v>
      </c>
      <c r="I85" s="12" t="s">
        <v>8</v>
      </c>
      <c r="J85" s="16">
        <v>710</v>
      </c>
      <c r="K85" s="17">
        <v>39195</v>
      </c>
      <c r="L85" s="22" t="s">
        <v>133</v>
      </c>
      <c r="M85" s="22"/>
      <c r="N85" s="139"/>
      <c r="O85" s="24"/>
      <c r="P85" s="24"/>
      <c r="Q85" s="16"/>
      <c r="R85" s="25"/>
      <c r="S85" s="24">
        <v>16</v>
      </c>
      <c r="T85" s="24">
        <v>6</v>
      </c>
      <c r="U85" s="24">
        <v>48</v>
      </c>
      <c r="V85" s="24">
        <v>50</v>
      </c>
      <c r="W85" s="24"/>
      <c r="X85" s="24"/>
      <c r="Y85" s="24"/>
      <c r="Z85" s="24"/>
      <c r="AA85" s="24"/>
      <c r="AB85" s="24"/>
      <c r="AC85" s="24"/>
      <c r="AD85" s="24"/>
      <c r="AE85" s="9">
        <f t="shared" si="3"/>
        <v>114</v>
      </c>
      <c r="AF85" s="24"/>
      <c r="AG85" s="24"/>
      <c r="AH85" s="24"/>
      <c r="AI85" s="24"/>
      <c r="AJ85" s="22"/>
      <c r="AK85" s="95"/>
      <c r="AL85" s="154">
        <f t="shared" si="2"/>
        <v>98.275862068965523</v>
      </c>
    </row>
    <row r="86" spans="1:38" ht="20.25" thickTop="1" thickBot="1">
      <c r="A86" s="57">
        <v>804</v>
      </c>
      <c r="B86" s="14">
        <v>80</v>
      </c>
      <c r="C86" s="137" t="s">
        <v>454</v>
      </c>
      <c r="D86" s="137" t="s">
        <v>455</v>
      </c>
      <c r="E86" s="137" t="s">
        <v>373</v>
      </c>
      <c r="F86" s="18">
        <v>37607</v>
      </c>
      <c r="G86" s="10">
        <v>8</v>
      </c>
      <c r="H86" s="138" t="s">
        <v>340</v>
      </c>
      <c r="I86" s="12" t="s">
        <v>9</v>
      </c>
      <c r="J86" s="16">
        <v>711</v>
      </c>
      <c r="K86" s="17">
        <v>39195</v>
      </c>
      <c r="L86" s="22" t="s">
        <v>133</v>
      </c>
      <c r="M86" s="22"/>
      <c r="N86" s="139"/>
      <c r="O86" s="24"/>
      <c r="P86" s="24"/>
      <c r="Q86" s="16"/>
      <c r="R86" s="25"/>
      <c r="S86" s="24">
        <v>16</v>
      </c>
      <c r="T86" s="24">
        <v>20</v>
      </c>
      <c r="U86" s="24">
        <v>50</v>
      </c>
      <c r="V86" s="24">
        <v>50</v>
      </c>
      <c r="W86" s="24"/>
      <c r="X86" s="24"/>
      <c r="Y86" s="24"/>
      <c r="Z86" s="24"/>
      <c r="AA86" s="24"/>
      <c r="AB86" s="24"/>
      <c r="AC86" s="24"/>
      <c r="AD86" s="24"/>
      <c r="AE86" s="9">
        <f t="shared" si="3"/>
        <v>116</v>
      </c>
      <c r="AF86" s="24"/>
      <c r="AG86" s="24"/>
      <c r="AH86" s="24"/>
      <c r="AI86" s="24"/>
      <c r="AJ86" s="22"/>
      <c r="AK86" s="95"/>
      <c r="AL86" s="154">
        <f t="shared" si="2"/>
        <v>100</v>
      </c>
    </row>
    <row r="87" spans="1:38" ht="20.25" thickTop="1" thickBot="1">
      <c r="A87" s="57">
        <v>805</v>
      </c>
      <c r="B87" s="10">
        <v>81</v>
      </c>
      <c r="C87" s="137" t="s">
        <v>10</v>
      </c>
      <c r="D87" s="137" t="s">
        <v>363</v>
      </c>
      <c r="E87" s="137" t="s">
        <v>430</v>
      </c>
      <c r="F87" s="18">
        <v>38423</v>
      </c>
      <c r="G87" s="10">
        <v>8</v>
      </c>
      <c r="H87" s="138" t="s">
        <v>340</v>
      </c>
      <c r="I87" s="12" t="s">
        <v>9</v>
      </c>
      <c r="J87" s="16">
        <v>738</v>
      </c>
      <c r="K87" s="17">
        <v>39948</v>
      </c>
      <c r="L87" s="22" t="s">
        <v>20</v>
      </c>
      <c r="M87" s="22"/>
      <c r="N87" s="139"/>
      <c r="O87" s="24"/>
      <c r="P87" s="24"/>
      <c r="Q87" s="16"/>
      <c r="R87" s="25"/>
      <c r="S87" s="24">
        <v>16</v>
      </c>
      <c r="T87" s="24">
        <v>14</v>
      </c>
      <c r="U87" s="24">
        <v>48</v>
      </c>
      <c r="V87" s="24">
        <v>50</v>
      </c>
      <c r="W87" s="24"/>
      <c r="X87" s="24"/>
      <c r="Y87" s="24"/>
      <c r="Z87" s="24"/>
      <c r="AA87" s="24"/>
      <c r="AB87" s="24"/>
      <c r="AC87" s="24"/>
      <c r="AD87" s="24"/>
      <c r="AE87" s="9">
        <f t="shared" si="3"/>
        <v>114</v>
      </c>
      <c r="AF87" s="24"/>
      <c r="AG87" s="24"/>
      <c r="AH87" s="24"/>
      <c r="AI87" s="24"/>
      <c r="AJ87" s="22"/>
      <c r="AK87" s="95"/>
      <c r="AL87" s="154">
        <f t="shared" si="2"/>
        <v>98.275862068965523</v>
      </c>
    </row>
    <row r="88" spans="1:38" ht="21.75" customHeight="1" thickTop="1" thickBot="1">
      <c r="A88" s="57">
        <v>806</v>
      </c>
      <c r="B88" s="14">
        <v>82</v>
      </c>
      <c r="C88" s="137" t="s">
        <v>422</v>
      </c>
      <c r="D88" s="137" t="s">
        <v>259</v>
      </c>
      <c r="E88" s="137" t="s">
        <v>12</v>
      </c>
      <c r="F88" s="18">
        <v>37574</v>
      </c>
      <c r="G88" s="10">
        <v>8</v>
      </c>
      <c r="H88" s="138" t="s">
        <v>340</v>
      </c>
      <c r="I88" s="12" t="s">
        <v>9</v>
      </c>
      <c r="J88" s="16">
        <v>695</v>
      </c>
      <c r="K88" s="17">
        <v>38919</v>
      </c>
      <c r="L88" s="22" t="s">
        <v>133</v>
      </c>
      <c r="M88" s="22"/>
      <c r="N88" s="139"/>
      <c r="O88" s="24"/>
      <c r="P88" s="24"/>
      <c r="Q88" s="16"/>
      <c r="R88" s="25"/>
      <c r="S88" s="24">
        <v>16</v>
      </c>
      <c r="T88" s="24">
        <v>20</v>
      </c>
      <c r="U88" s="24">
        <v>50</v>
      </c>
      <c r="V88" s="24">
        <v>48</v>
      </c>
      <c r="W88" s="24"/>
      <c r="X88" s="24"/>
      <c r="Y88" s="24"/>
      <c r="Z88" s="24"/>
      <c r="AA88" s="24"/>
      <c r="AB88" s="24"/>
      <c r="AC88" s="24"/>
      <c r="AD88" s="24"/>
      <c r="AE88" s="9">
        <f t="shared" si="3"/>
        <v>114</v>
      </c>
      <c r="AF88" s="24"/>
      <c r="AG88" s="24"/>
      <c r="AH88" s="24"/>
      <c r="AI88" s="24"/>
      <c r="AJ88" s="22"/>
      <c r="AK88" s="95"/>
      <c r="AL88" s="154">
        <f t="shared" si="2"/>
        <v>98.275862068965523</v>
      </c>
    </row>
    <row r="89" spans="1:38" ht="20.25" thickTop="1" thickBot="1">
      <c r="A89" s="57">
        <v>807</v>
      </c>
      <c r="B89" s="10">
        <v>83</v>
      </c>
      <c r="C89" s="137" t="s">
        <v>456</v>
      </c>
      <c r="D89" s="137" t="s">
        <v>258</v>
      </c>
      <c r="E89" s="137" t="s">
        <v>263</v>
      </c>
      <c r="F89" s="18">
        <v>37700</v>
      </c>
      <c r="G89" s="10">
        <v>8</v>
      </c>
      <c r="H89" s="138" t="s">
        <v>340</v>
      </c>
      <c r="I89" s="12" t="s">
        <v>9</v>
      </c>
      <c r="J89" s="16">
        <v>719</v>
      </c>
      <c r="K89" s="17">
        <v>39571</v>
      </c>
      <c r="L89" s="22" t="s">
        <v>133</v>
      </c>
      <c r="M89" s="22"/>
      <c r="N89" s="139"/>
      <c r="O89" s="24"/>
      <c r="P89" s="24"/>
      <c r="Q89" s="16"/>
      <c r="R89" s="25"/>
      <c r="S89" s="24">
        <v>16</v>
      </c>
      <c r="T89" s="24">
        <v>20</v>
      </c>
      <c r="U89" s="24">
        <v>42</v>
      </c>
      <c r="V89" s="24">
        <v>0</v>
      </c>
      <c r="W89" s="24"/>
      <c r="X89" s="24"/>
      <c r="Y89" s="24"/>
      <c r="Z89" s="24"/>
      <c r="AA89" s="24"/>
      <c r="AB89" s="24"/>
      <c r="AC89" s="24"/>
      <c r="AD89" s="24"/>
      <c r="AE89" s="9">
        <f t="shared" si="3"/>
        <v>58</v>
      </c>
      <c r="AF89" s="24"/>
      <c r="AG89" s="24"/>
      <c r="AH89" s="24"/>
      <c r="AI89" s="24"/>
      <c r="AJ89" s="22"/>
      <c r="AK89" s="95" t="s">
        <v>473</v>
      </c>
      <c r="AL89" s="154">
        <f t="shared" si="2"/>
        <v>50</v>
      </c>
    </row>
    <row r="90" spans="1:38" ht="20.25" thickTop="1" thickBot="1">
      <c r="A90" s="57">
        <v>808</v>
      </c>
      <c r="B90" s="14">
        <v>84</v>
      </c>
      <c r="C90" s="137" t="s">
        <v>457</v>
      </c>
      <c r="D90" s="137" t="s">
        <v>252</v>
      </c>
      <c r="E90" s="137" t="s">
        <v>350</v>
      </c>
      <c r="F90" s="18">
        <v>38272</v>
      </c>
      <c r="G90" s="10">
        <v>8</v>
      </c>
      <c r="H90" s="138" t="s">
        <v>143</v>
      </c>
      <c r="I90" s="12" t="s">
        <v>8</v>
      </c>
      <c r="J90" s="16">
        <v>741</v>
      </c>
      <c r="K90" s="17">
        <v>39948</v>
      </c>
      <c r="L90" s="22" t="s">
        <v>133</v>
      </c>
      <c r="M90" s="22"/>
      <c r="N90" s="139"/>
      <c r="O90" s="24"/>
      <c r="P90" s="24"/>
      <c r="Q90" s="16"/>
      <c r="R90" s="25"/>
      <c r="S90" s="24">
        <v>16</v>
      </c>
      <c r="T90" s="24">
        <v>4</v>
      </c>
      <c r="U90" s="24">
        <v>50</v>
      </c>
      <c r="V90" s="24">
        <v>50</v>
      </c>
      <c r="W90" s="24"/>
      <c r="X90" s="24"/>
      <c r="Y90" s="24"/>
      <c r="Z90" s="24"/>
      <c r="AA90" s="24"/>
      <c r="AB90" s="24"/>
      <c r="AC90" s="24"/>
      <c r="AD90" s="24"/>
      <c r="AE90" s="9">
        <f t="shared" si="3"/>
        <v>116</v>
      </c>
      <c r="AF90" s="24"/>
      <c r="AG90" s="24"/>
      <c r="AH90" s="24"/>
      <c r="AI90" s="24"/>
      <c r="AJ90" s="22"/>
      <c r="AK90" s="95"/>
      <c r="AL90" s="154">
        <f t="shared" si="2"/>
        <v>100</v>
      </c>
    </row>
    <row r="91" spans="1:38" ht="22.5" customHeight="1" thickTop="1" thickBot="1">
      <c r="A91" s="57">
        <v>809</v>
      </c>
      <c r="B91" s="10">
        <v>85</v>
      </c>
      <c r="C91" s="137" t="s">
        <v>359</v>
      </c>
      <c r="D91" s="137" t="s">
        <v>447</v>
      </c>
      <c r="E91" s="137" t="s">
        <v>448</v>
      </c>
      <c r="F91" s="18">
        <v>37574</v>
      </c>
      <c r="G91" s="10">
        <v>8</v>
      </c>
      <c r="H91" s="138" t="s">
        <v>340</v>
      </c>
      <c r="I91" s="12" t="s">
        <v>9</v>
      </c>
      <c r="J91" s="16">
        <v>703</v>
      </c>
      <c r="K91" s="17">
        <v>38923</v>
      </c>
      <c r="L91" s="22" t="s">
        <v>20</v>
      </c>
      <c r="M91" s="22"/>
      <c r="N91" s="139"/>
      <c r="O91" s="24"/>
      <c r="P91" s="24"/>
      <c r="Q91" s="16"/>
      <c r="R91" s="25"/>
      <c r="S91" s="24">
        <v>14</v>
      </c>
      <c r="T91" s="24">
        <v>20</v>
      </c>
      <c r="U91" s="24">
        <v>50</v>
      </c>
      <c r="V91" s="24">
        <v>50</v>
      </c>
      <c r="W91" s="24"/>
      <c r="X91" s="24"/>
      <c r="Y91" s="24"/>
      <c r="Z91" s="24"/>
      <c r="AA91" s="24"/>
      <c r="AB91" s="24"/>
      <c r="AC91" s="24"/>
      <c r="AD91" s="24"/>
      <c r="AE91" s="9">
        <f t="shared" si="3"/>
        <v>114</v>
      </c>
      <c r="AF91" s="24"/>
      <c r="AG91" s="24"/>
      <c r="AH91" s="24"/>
      <c r="AI91" s="24"/>
      <c r="AJ91" s="22"/>
      <c r="AK91" s="95"/>
      <c r="AL91" s="154">
        <f t="shared" si="2"/>
        <v>98.275862068965523</v>
      </c>
    </row>
    <row r="92" spans="1:38" ht="20.25" thickTop="1" thickBot="1">
      <c r="A92" s="57">
        <v>810</v>
      </c>
      <c r="B92" s="14">
        <v>86</v>
      </c>
      <c r="C92" s="137" t="s">
        <v>359</v>
      </c>
      <c r="D92" s="137" t="s">
        <v>260</v>
      </c>
      <c r="E92" s="137" t="s">
        <v>266</v>
      </c>
      <c r="F92" s="18">
        <v>37760</v>
      </c>
      <c r="G92" s="10">
        <v>8</v>
      </c>
      <c r="H92" s="138" t="s">
        <v>143</v>
      </c>
      <c r="I92" s="12" t="s">
        <v>8</v>
      </c>
      <c r="J92" s="16">
        <v>810</v>
      </c>
      <c r="K92" s="17">
        <v>41106</v>
      </c>
      <c r="L92" s="22" t="s">
        <v>20</v>
      </c>
      <c r="M92" s="22"/>
      <c r="N92" s="139"/>
      <c r="O92" s="24"/>
      <c r="P92" s="24"/>
      <c r="Q92" s="16"/>
      <c r="R92" s="25"/>
      <c r="S92" s="24">
        <v>14</v>
      </c>
      <c r="T92" s="24">
        <v>20</v>
      </c>
      <c r="U92" s="24">
        <v>48</v>
      </c>
      <c r="V92" s="24">
        <v>50</v>
      </c>
      <c r="W92" s="24"/>
      <c r="X92" s="24"/>
      <c r="Y92" s="24"/>
      <c r="Z92" s="24"/>
      <c r="AA92" s="24"/>
      <c r="AB92" s="24"/>
      <c r="AC92" s="24"/>
      <c r="AD92" s="24"/>
      <c r="AE92" s="9">
        <f t="shared" si="3"/>
        <v>112</v>
      </c>
      <c r="AF92" s="24"/>
      <c r="AG92" s="24"/>
      <c r="AH92" s="24"/>
      <c r="AI92" s="24"/>
      <c r="AJ92" s="22"/>
      <c r="AK92" s="95"/>
      <c r="AL92" s="154">
        <f t="shared" si="2"/>
        <v>96.551724137931032</v>
      </c>
    </row>
    <row r="93" spans="1:38" ht="20.25" thickTop="1" thickBot="1">
      <c r="A93" s="57">
        <v>811</v>
      </c>
      <c r="B93" s="10">
        <v>87</v>
      </c>
      <c r="C93" s="137" t="s">
        <v>359</v>
      </c>
      <c r="D93" s="137" t="s">
        <v>256</v>
      </c>
      <c r="E93" s="137" t="s">
        <v>344</v>
      </c>
      <c r="F93" s="18">
        <v>37774</v>
      </c>
      <c r="G93" s="10">
        <v>8</v>
      </c>
      <c r="H93" s="138" t="s">
        <v>143</v>
      </c>
      <c r="I93" s="12" t="s">
        <v>8</v>
      </c>
      <c r="J93" s="16">
        <v>744</v>
      </c>
      <c r="K93" s="17">
        <v>39998</v>
      </c>
      <c r="L93" s="22" t="s">
        <v>20</v>
      </c>
      <c r="M93" s="22"/>
      <c r="N93" s="139"/>
      <c r="O93" s="24"/>
      <c r="P93" s="24"/>
      <c r="Q93" s="16"/>
      <c r="R93" s="25"/>
      <c r="S93" s="24">
        <v>14</v>
      </c>
      <c r="T93" s="24">
        <v>20</v>
      </c>
      <c r="U93" s="24">
        <v>50</v>
      </c>
      <c r="V93" s="24">
        <v>50</v>
      </c>
      <c r="W93" s="24"/>
      <c r="X93" s="24"/>
      <c r="Y93" s="24"/>
      <c r="Z93" s="24"/>
      <c r="AA93" s="24"/>
      <c r="AB93" s="24"/>
      <c r="AC93" s="24"/>
      <c r="AD93" s="24"/>
      <c r="AE93" s="9">
        <f t="shared" si="3"/>
        <v>114</v>
      </c>
      <c r="AF93" s="24"/>
      <c r="AG93" s="24"/>
      <c r="AH93" s="24"/>
      <c r="AI93" s="24"/>
      <c r="AJ93" s="22"/>
      <c r="AK93" s="95"/>
      <c r="AL93" s="154">
        <f t="shared" si="2"/>
        <v>98.275862068965523</v>
      </c>
    </row>
    <row r="94" spans="1:38" ht="20.25" thickTop="1" thickBot="1">
      <c r="A94" s="57">
        <v>812</v>
      </c>
      <c r="B94" s="14">
        <v>88</v>
      </c>
      <c r="C94" s="137" t="s">
        <v>52</v>
      </c>
      <c r="D94" s="137" t="s">
        <v>264</v>
      </c>
      <c r="E94" s="137" t="s">
        <v>458</v>
      </c>
      <c r="F94" s="18">
        <v>37746</v>
      </c>
      <c r="G94" s="10">
        <v>8</v>
      </c>
      <c r="H94" s="138" t="s">
        <v>143</v>
      </c>
      <c r="I94" s="12" t="s">
        <v>8</v>
      </c>
      <c r="J94" s="16">
        <v>824</v>
      </c>
      <c r="K94" s="17">
        <v>41457</v>
      </c>
      <c r="L94" s="22" t="s">
        <v>20</v>
      </c>
      <c r="M94" s="22"/>
      <c r="N94" s="139"/>
      <c r="O94" s="24"/>
      <c r="P94" s="24"/>
      <c r="Q94" s="16"/>
      <c r="R94" s="25"/>
      <c r="S94" s="24">
        <v>14</v>
      </c>
      <c r="T94" s="24">
        <v>20</v>
      </c>
      <c r="U94" s="24">
        <v>50</v>
      </c>
      <c r="V94" s="24">
        <v>50</v>
      </c>
      <c r="W94" s="24"/>
      <c r="X94" s="24"/>
      <c r="Y94" s="24"/>
      <c r="Z94" s="24"/>
      <c r="AA94" s="24"/>
      <c r="AB94" s="24"/>
      <c r="AC94" s="24"/>
      <c r="AD94" s="24"/>
      <c r="AE94" s="9">
        <f t="shared" si="3"/>
        <v>114</v>
      </c>
      <c r="AF94" s="24"/>
      <c r="AG94" s="24"/>
      <c r="AH94" s="24"/>
      <c r="AI94" s="24"/>
      <c r="AJ94" s="22"/>
      <c r="AK94" s="95"/>
      <c r="AL94" s="154">
        <f t="shared" si="2"/>
        <v>98.275862068965523</v>
      </c>
    </row>
    <row r="95" spans="1:38" ht="20.25" thickTop="1" thickBot="1">
      <c r="A95" s="57">
        <v>813</v>
      </c>
      <c r="B95" s="10">
        <v>89</v>
      </c>
      <c r="C95" s="137" t="s">
        <v>459</v>
      </c>
      <c r="D95" s="137" t="s">
        <v>384</v>
      </c>
      <c r="E95" s="137" t="s">
        <v>253</v>
      </c>
      <c r="F95" s="18">
        <v>37657</v>
      </c>
      <c r="G95" s="10">
        <v>8</v>
      </c>
      <c r="H95" s="138" t="s">
        <v>143</v>
      </c>
      <c r="I95" s="12" t="s">
        <v>8</v>
      </c>
      <c r="J95" s="16">
        <v>725</v>
      </c>
      <c r="K95" s="17">
        <v>39571</v>
      </c>
      <c r="L95" s="22" t="s">
        <v>20</v>
      </c>
      <c r="M95" s="22"/>
      <c r="N95" s="139"/>
      <c r="O95" s="24"/>
      <c r="P95" s="24"/>
      <c r="Q95" s="16"/>
      <c r="R95" s="25"/>
      <c r="S95" s="24">
        <v>14</v>
      </c>
      <c r="T95" s="24">
        <v>6</v>
      </c>
      <c r="U95" s="24">
        <v>48</v>
      </c>
      <c r="V95" s="24">
        <v>50</v>
      </c>
      <c r="W95" s="24"/>
      <c r="X95" s="24"/>
      <c r="Y95" s="24"/>
      <c r="Z95" s="24"/>
      <c r="AA95" s="24"/>
      <c r="AB95" s="24"/>
      <c r="AC95" s="24"/>
      <c r="AD95" s="24"/>
      <c r="AE95" s="9">
        <f t="shared" si="3"/>
        <v>112</v>
      </c>
      <c r="AF95" s="24"/>
      <c r="AG95" s="24"/>
      <c r="AH95" s="24"/>
      <c r="AI95" s="24"/>
      <c r="AJ95" s="22"/>
      <c r="AK95" s="95"/>
      <c r="AL95" s="154">
        <f t="shared" si="2"/>
        <v>96.551724137931032</v>
      </c>
    </row>
    <row r="96" spans="1:38" ht="20.25" thickTop="1" thickBot="1">
      <c r="A96" s="57">
        <v>814</v>
      </c>
      <c r="B96" s="14">
        <v>90</v>
      </c>
      <c r="C96" s="137" t="s">
        <v>460</v>
      </c>
      <c r="D96" s="137" t="s">
        <v>379</v>
      </c>
      <c r="E96" s="137" t="s">
        <v>380</v>
      </c>
      <c r="F96" s="18">
        <v>37851</v>
      </c>
      <c r="G96" s="10">
        <v>8</v>
      </c>
      <c r="H96" s="138" t="s">
        <v>340</v>
      </c>
      <c r="I96" s="12" t="s">
        <v>9</v>
      </c>
      <c r="J96" s="16">
        <v>734</v>
      </c>
      <c r="K96" s="17">
        <v>39665</v>
      </c>
      <c r="L96" s="22" t="s">
        <v>133</v>
      </c>
      <c r="M96" s="22"/>
      <c r="N96" s="139"/>
      <c r="O96" s="24"/>
      <c r="P96" s="24"/>
      <c r="Q96" s="16"/>
      <c r="R96" s="25"/>
      <c r="S96" s="24">
        <v>16</v>
      </c>
      <c r="T96" s="24">
        <v>20</v>
      </c>
      <c r="U96" s="24">
        <v>48</v>
      </c>
      <c r="V96" s="24">
        <v>50</v>
      </c>
      <c r="W96" s="24"/>
      <c r="X96" s="24"/>
      <c r="Y96" s="24"/>
      <c r="Z96" s="24"/>
      <c r="AA96" s="24"/>
      <c r="AB96" s="24"/>
      <c r="AC96" s="24"/>
      <c r="AD96" s="24"/>
      <c r="AE96" s="9">
        <f t="shared" si="3"/>
        <v>114</v>
      </c>
      <c r="AF96" s="24"/>
      <c r="AG96" s="24"/>
      <c r="AH96" s="24"/>
      <c r="AI96" s="24"/>
      <c r="AJ96" s="22"/>
      <c r="AK96" s="95"/>
      <c r="AL96" s="154">
        <f t="shared" si="2"/>
        <v>98.275862068965523</v>
      </c>
    </row>
    <row r="97" spans="1:38" ht="21" customHeight="1" thickTop="1" thickBot="1">
      <c r="A97" s="57"/>
      <c r="B97" s="14"/>
      <c r="C97" s="137"/>
      <c r="D97" s="137"/>
      <c r="E97" s="137"/>
      <c r="F97" s="18"/>
      <c r="G97" s="10"/>
      <c r="H97" s="138"/>
      <c r="I97" s="12"/>
      <c r="J97" s="16"/>
      <c r="K97" s="17"/>
      <c r="L97" s="22"/>
      <c r="M97" s="22"/>
      <c r="N97" s="139"/>
      <c r="O97" s="24"/>
      <c r="P97" s="24"/>
      <c r="Q97" s="16"/>
      <c r="R97" s="25"/>
      <c r="S97" s="24"/>
      <c r="T97" s="24"/>
      <c r="U97" s="24"/>
      <c r="V97" s="24"/>
      <c r="W97" s="24"/>
      <c r="X97" s="24"/>
      <c r="Y97" s="24"/>
      <c r="Z97" s="24"/>
      <c r="AA97" s="24"/>
      <c r="AB97" s="24"/>
      <c r="AC97" s="24"/>
      <c r="AD97" s="24"/>
      <c r="AE97" s="9" t="str">
        <f t="shared" si="3"/>
        <v/>
      </c>
      <c r="AF97" s="24"/>
      <c r="AG97" s="24"/>
      <c r="AH97" s="24"/>
      <c r="AI97" s="24"/>
      <c r="AJ97" s="22"/>
      <c r="AK97" s="95"/>
      <c r="AL97" s="154" t="e">
        <f t="shared" si="2"/>
        <v>#VALUE!</v>
      </c>
    </row>
    <row r="98" spans="1:38" ht="20.25" thickTop="1" thickBot="1">
      <c r="A98" s="57"/>
      <c r="B98" s="10"/>
      <c r="C98" s="137"/>
      <c r="D98" s="137"/>
      <c r="E98" s="137"/>
      <c r="F98" s="18"/>
      <c r="G98" s="10"/>
      <c r="H98" s="138"/>
      <c r="I98" s="12"/>
      <c r="J98" s="16"/>
      <c r="K98" s="17"/>
      <c r="L98" s="22"/>
      <c r="M98" s="22"/>
      <c r="N98" s="139"/>
      <c r="O98" s="24"/>
      <c r="P98" s="24"/>
      <c r="Q98" s="16"/>
      <c r="R98" s="25"/>
      <c r="S98" s="24"/>
      <c r="T98" s="24"/>
      <c r="U98" s="24"/>
      <c r="V98" s="24"/>
      <c r="W98" s="24"/>
      <c r="X98" s="24"/>
      <c r="Y98" s="24"/>
      <c r="Z98" s="24"/>
      <c r="AA98" s="24"/>
      <c r="AB98" s="24"/>
      <c r="AC98" s="24"/>
      <c r="AD98" s="24"/>
      <c r="AE98" s="9" t="str">
        <f t="shared" si="3"/>
        <v/>
      </c>
      <c r="AF98" s="24"/>
      <c r="AG98" s="24"/>
      <c r="AH98" s="24"/>
      <c r="AI98" s="24"/>
      <c r="AJ98" s="22"/>
      <c r="AK98" s="95"/>
      <c r="AL98" s="154" t="e">
        <f t="shared" si="2"/>
        <v>#VALUE!</v>
      </c>
    </row>
    <row r="99" spans="1:38" ht="23.25" customHeight="1" thickTop="1" thickBot="1">
      <c r="A99" s="57"/>
      <c r="B99" s="14"/>
      <c r="C99" s="137"/>
      <c r="D99" s="137"/>
      <c r="E99" s="137"/>
      <c r="F99" s="18"/>
      <c r="G99" s="10"/>
      <c r="H99" s="138"/>
      <c r="I99" s="12"/>
      <c r="J99" s="16"/>
      <c r="K99" s="17"/>
      <c r="L99" s="22"/>
      <c r="M99" s="22"/>
      <c r="N99" s="139"/>
      <c r="O99" s="24"/>
      <c r="P99" s="24"/>
      <c r="Q99" s="16"/>
      <c r="R99" s="25"/>
      <c r="S99" s="24"/>
      <c r="T99" s="24"/>
      <c r="U99" s="24"/>
      <c r="V99" s="24"/>
      <c r="W99" s="24"/>
      <c r="X99" s="24"/>
      <c r="Y99" s="24"/>
      <c r="Z99" s="24"/>
      <c r="AA99" s="24"/>
      <c r="AB99" s="24"/>
      <c r="AC99" s="24"/>
      <c r="AD99" s="24"/>
      <c r="AE99" s="9" t="str">
        <f t="shared" si="3"/>
        <v/>
      </c>
      <c r="AF99" s="24"/>
      <c r="AG99" s="24"/>
      <c r="AH99" s="24"/>
      <c r="AI99" s="24"/>
      <c r="AJ99" s="22"/>
      <c r="AK99" s="95"/>
      <c r="AL99" s="154" t="e">
        <f t="shared" si="2"/>
        <v>#VALUE!</v>
      </c>
    </row>
    <row r="100" spans="1:38" ht="21" customHeight="1" thickTop="1" thickBot="1">
      <c r="A100" s="57"/>
      <c r="B100" s="10"/>
      <c r="C100" s="137"/>
      <c r="D100" s="137"/>
      <c r="E100" s="137"/>
      <c r="F100" s="18"/>
      <c r="G100" s="10"/>
      <c r="H100" s="138"/>
      <c r="I100" s="12"/>
      <c r="J100" s="16"/>
      <c r="K100" s="17"/>
      <c r="L100" s="22"/>
      <c r="M100" s="22"/>
      <c r="N100" s="139"/>
      <c r="O100" s="24"/>
      <c r="P100" s="24"/>
      <c r="Q100" s="16"/>
      <c r="R100" s="25"/>
      <c r="S100" s="24"/>
      <c r="T100" s="24"/>
      <c r="U100" s="24"/>
      <c r="V100" s="24"/>
      <c r="W100" s="24"/>
      <c r="X100" s="24"/>
      <c r="Y100" s="24"/>
      <c r="Z100" s="24"/>
      <c r="AA100" s="24"/>
      <c r="AB100" s="24"/>
      <c r="AC100" s="24"/>
      <c r="AD100" s="24"/>
      <c r="AE100" s="9" t="str">
        <f t="shared" si="3"/>
        <v/>
      </c>
      <c r="AF100" s="24"/>
      <c r="AG100" s="24"/>
      <c r="AH100" s="24"/>
      <c r="AI100" s="24"/>
      <c r="AJ100" s="22"/>
      <c r="AK100" s="95"/>
      <c r="AL100" s="154" t="e">
        <f t="shared" si="2"/>
        <v>#VALUE!</v>
      </c>
    </row>
    <row r="101" spans="1:38" ht="20.25" thickTop="1" thickBot="1">
      <c r="A101" s="57"/>
      <c r="B101" s="14"/>
      <c r="C101" s="137"/>
      <c r="D101" s="137"/>
      <c r="E101" s="137"/>
      <c r="F101" s="18"/>
      <c r="G101" s="10"/>
      <c r="H101" s="138"/>
      <c r="I101" s="12"/>
      <c r="J101" s="16"/>
      <c r="K101" s="17"/>
      <c r="L101" s="22"/>
      <c r="M101" s="22"/>
      <c r="N101" s="139"/>
      <c r="O101" s="24"/>
      <c r="P101" s="24"/>
      <c r="Q101" s="16"/>
      <c r="R101" s="25"/>
      <c r="S101" s="24"/>
      <c r="T101" s="24"/>
      <c r="U101" s="24"/>
      <c r="V101" s="24"/>
      <c r="W101" s="24"/>
      <c r="X101" s="24"/>
      <c r="Y101" s="24"/>
      <c r="Z101" s="24"/>
      <c r="AA101" s="24"/>
      <c r="AB101" s="24"/>
      <c r="AC101" s="24"/>
      <c r="AD101" s="24"/>
      <c r="AE101" s="9" t="str">
        <f t="shared" si="3"/>
        <v/>
      </c>
      <c r="AF101" s="24"/>
      <c r="AG101" s="24"/>
      <c r="AH101" s="24"/>
      <c r="AI101" s="24"/>
      <c r="AJ101" s="22"/>
      <c r="AK101" s="95"/>
      <c r="AL101" s="154" t="e">
        <f t="shared" si="2"/>
        <v>#VALUE!</v>
      </c>
    </row>
    <row r="102" spans="1:38" ht="20.25" customHeight="1" thickTop="1" thickBot="1">
      <c r="A102" s="57"/>
      <c r="B102" s="10"/>
      <c r="C102" s="137"/>
      <c r="D102" s="137"/>
      <c r="E102" s="137"/>
      <c r="F102" s="18"/>
      <c r="G102" s="10"/>
      <c r="H102" s="138"/>
      <c r="I102" s="12"/>
      <c r="J102" s="16"/>
      <c r="K102" s="17"/>
      <c r="L102" s="22"/>
      <c r="M102" s="22"/>
      <c r="N102" s="139"/>
      <c r="O102" s="24"/>
      <c r="P102" s="24"/>
      <c r="Q102" s="16"/>
      <c r="R102" s="25"/>
      <c r="S102" s="24"/>
      <c r="T102" s="24"/>
      <c r="U102" s="24"/>
      <c r="V102" s="24"/>
      <c r="W102" s="24"/>
      <c r="X102" s="24"/>
      <c r="Y102" s="24"/>
      <c r="Z102" s="24"/>
      <c r="AA102" s="24"/>
      <c r="AB102" s="24"/>
      <c r="AC102" s="24"/>
      <c r="AD102" s="24"/>
      <c r="AE102" s="9" t="str">
        <f t="shared" si="3"/>
        <v/>
      </c>
      <c r="AF102" s="24"/>
      <c r="AG102" s="24"/>
      <c r="AH102" s="24"/>
      <c r="AI102" s="24"/>
      <c r="AJ102" s="22"/>
      <c r="AK102" s="95"/>
      <c r="AL102" s="154" t="e">
        <f t="shared" si="2"/>
        <v>#VALUE!</v>
      </c>
    </row>
    <row r="103" spans="1:38" ht="21" customHeight="1" thickTop="1" thickBot="1">
      <c r="A103" s="57"/>
      <c r="B103" s="14"/>
      <c r="C103" s="137"/>
      <c r="D103" s="137"/>
      <c r="E103" s="137"/>
      <c r="F103" s="18"/>
      <c r="G103" s="10"/>
      <c r="H103" s="138"/>
      <c r="I103" s="12"/>
      <c r="J103" s="16"/>
      <c r="K103" s="17"/>
      <c r="L103" s="22"/>
      <c r="M103" s="22"/>
      <c r="N103" s="139"/>
      <c r="O103" s="24"/>
      <c r="P103" s="24"/>
      <c r="Q103" s="16"/>
      <c r="R103" s="25"/>
      <c r="S103" s="24"/>
      <c r="T103" s="24"/>
      <c r="U103" s="24"/>
      <c r="V103" s="24"/>
      <c r="W103" s="24"/>
      <c r="X103" s="24"/>
      <c r="Y103" s="24"/>
      <c r="Z103" s="24"/>
      <c r="AA103" s="24"/>
      <c r="AB103" s="24"/>
      <c r="AC103" s="24"/>
      <c r="AD103" s="24"/>
      <c r="AE103" s="9" t="str">
        <f t="shared" si="3"/>
        <v/>
      </c>
      <c r="AF103" s="24"/>
      <c r="AG103" s="24"/>
      <c r="AH103" s="24"/>
      <c r="AI103" s="24"/>
      <c r="AJ103" s="22"/>
      <c r="AK103" s="95"/>
      <c r="AL103" s="154" t="e">
        <f t="shared" si="2"/>
        <v>#VALUE!</v>
      </c>
    </row>
    <row r="104" spans="1:38" ht="20.25" thickTop="1" thickBot="1">
      <c r="A104" s="57"/>
      <c r="B104" s="10"/>
      <c r="C104" s="137"/>
      <c r="D104" s="137"/>
      <c r="E104" s="137"/>
      <c r="F104" s="18"/>
      <c r="G104" s="10"/>
      <c r="H104" s="138"/>
      <c r="I104" s="12"/>
      <c r="J104" s="16"/>
      <c r="K104" s="17"/>
      <c r="L104" s="22"/>
      <c r="M104" s="22"/>
      <c r="N104" s="139"/>
      <c r="O104" s="24"/>
      <c r="P104" s="24"/>
      <c r="Q104" s="16"/>
      <c r="R104" s="25"/>
      <c r="S104" s="24"/>
      <c r="T104" s="24"/>
      <c r="U104" s="24"/>
      <c r="V104" s="24"/>
      <c r="W104" s="24"/>
      <c r="X104" s="24"/>
      <c r="Y104" s="24"/>
      <c r="Z104" s="24"/>
      <c r="AA104" s="24"/>
      <c r="AB104" s="24"/>
      <c r="AC104" s="24"/>
      <c r="AD104" s="24"/>
      <c r="AE104" s="9" t="str">
        <f t="shared" si="3"/>
        <v/>
      </c>
      <c r="AF104" s="24"/>
      <c r="AG104" s="24"/>
      <c r="AH104" s="24"/>
      <c r="AI104" s="24"/>
      <c r="AJ104" s="22"/>
      <c r="AK104" s="95"/>
      <c r="AL104" s="154" t="e">
        <f t="shared" si="2"/>
        <v>#VALUE!</v>
      </c>
    </row>
    <row r="105" spans="1:38" ht="20.25" thickTop="1" thickBot="1">
      <c r="A105" s="57"/>
      <c r="B105" s="14"/>
      <c r="C105" s="137"/>
      <c r="D105" s="137"/>
      <c r="E105" s="137"/>
      <c r="F105" s="18"/>
      <c r="G105" s="10"/>
      <c r="H105" s="138"/>
      <c r="I105" s="12"/>
      <c r="J105" s="16"/>
      <c r="K105" s="90"/>
      <c r="L105" s="22"/>
      <c r="M105" s="22"/>
      <c r="N105" s="139"/>
      <c r="O105" s="24"/>
      <c r="P105" s="24"/>
      <c r="Q105" s="16"/>
      <c r="R105" s="25"/>
      <c r="S105" s="24"/>
      <c r="T105" s="24"/>
      <c r="U105" s="24"/>
      <c r="V105" s="24"/>
      <c r="W105" s="24"/>
      <c r="X105" s="24"/>
      <c r="Y105" s="24"/>
      <c r="Z105" s="24"/>
      <c r="AA105" s="24"/>
      <c r="AB105" s="24"/>
      <c r="AC105" s="24"/>
      <c r="AD105" s="24"/>
      <c r="AE105" s="9" t="str">
        <f t="shared" si="3"/>
        <v/>
      </c>
      <c r="AF105" s="24"/>
      <c r="AG105" s="24"/>
      <c r="AH105" s="24"/>
      <c r="AI105" s="24"/>
      <c r="AJ105" s="22"/>
      <c r="AK105" s="95"/>
      <c r="AL105" s="154" t="e">
        <f t="shared" si="2"/>
        <v>#VALUE!</v>
      </c>
    </row>
    <row r="106" spans="1:38" ht="20.25" thickTop="1" thickBot="1">
      <c r="A106" s="57"/>
      <c r="B106" s="10"/>
      <c r="C106" s="137"/>
      <c r="D106" s="137"/>
      <c r="E106" s="137"/>
      <c r="F106" s="18"/>
      <c r="G106" s="10"/>
      <c r="H106" s="138"/>
      <c r="I106" s="12"/>
      <c r="J106" s="16"/>
      <c r="K106" s="17"/>
      <c r="L106" s="22"/>
      <c r="M106" s="22"/>
      <c r="N106" s="139"/>
      <c r="O106" s="24"/>
      <c r="P106" s="24"/>
      <c r="Q106" s="16"/>
      <c r="R106" s="25"/>
      <c r="S106" s="24"/>
      <c r="T106" s="24"/>
      <c r="U106" s="24"/>
      <c r="V106" s="24"/>
      <c r="W106" s="24"/>
      <c r="X106" s="24"/>
      <c r="Y106" s="24"/>
      <c r="Z106" s="24"/>
      <c r="AA106" s="24"/>
      <c r="AB106" s="24"/>
      <c r="AC106" s="24"/>
      <c r="AD106" s="24"/>
      <c r="AE106" s="9" t="str">
        <f t="shared" si="3"/>
        <v/>
      </c>
      <c r="AF106" s="24"/>
      <c r="AG106" s="24"/>
      <c r="AH106" s="24"/>
      <c r="AI106" s="24"/>
      <c r="AJ106" s="22"/>
      <c r="AK106" s="95"/>
      <c r="AL106" s="154" t="e">
        <f t="shared" si="2"/>
        <v>#VALUE!</v>
      </c>
    </row>
    <row r="107" spans="1:38" ht="20.25" thickTop="1" thickBot="1">
      <c r="A107" s="57"/>
      <c r="B107" s="14"/>
      <c r="C107" s="137"/>
      <c r="D107" s="137"/>
      <c r="E107" s="137"/>
      <c r="F107" s="18"/>
      <c r="G107" s="10"/>
      <c r="H107" s="138"/>
      <c r="I107" s="12"/>
      <c r="J107" s="16"/>
      <c r="K107" s="17"/>
      <c r="L107" s="22"/>
      <c r="M107" s="22"/>
      <c r="N107" s="139"/>
      <c r="O107" s="24"/>
      <c r="P107" s="24"/>
      <c r="Q107" s="16"/>
      <c r="R107" s="25"/>
      <c r="S107" s="24"/>
      <c r="T107" s="24"/>
      <c r="U107" s="24"/>
      <c r="V107" s="24"/>
      <c r="W107" s="24"/>
      <c r="X107" s="24"/>
      <c r="Y107" s="24"/>
      <c r="Z107" s="24"/>
      <c r="AA107" s="24"/>
      <c r="AB107" s="24"/>
      <c r="AC107" s="24"/>
      <c r="AD107" s="24"/>
      <c r="AE107" s="9" t="str">
        <f t="shared" si="3"/>
        <v/>
      </c>
      <c r="AF107" s="24"/>
      <c r="AG107" s="24"/>
      <c r="AH107" s="24"/>
      <c r="AI107" s="24"/>
      <c r="AJ107" s="22"/>
      <c r="AK107" s="95"/>
      <c r="AL107" s="154" t="e">
        <f t="shared" si="2"/>
        <v>#VALUE!</v>
      </c>
    </row>
    <row r="108" spans="1:38" ht="20.25" thickTop="1" thickBot="1">
      <c r="A108" s="57"/>
      <c r="B108" s="10"/>
      <c r="C108" s="137"/>
      <c r="D108" s="137"/>
      <c r="E108" s="137"/>
      <c r="F108" s="18"/>
      <c r="G108" s="10"/>
      <c r="H108" s="138"/>
      <c r="I108" s="12"/>
      <c r="J108" s="16"/>
      <c r="K108" s="17"/>
      <c r="L108" s="22"/>
      <c r="M108" s="22"/>
      <c r="N108" s="139"/>
      <c r="O108" s="24"/>
      <c r="P108" s="24"/>
      <c r="Q108" s="16"/>
      <c r="R108" s="25"/>
      <c r="S108" s="24"/>
      <c r="T108" s="24"/>
      <c r="U108" s="24"/>
      <c r="V108" s="24"/>
      <c r="W108" s="24"/>
      <c r="X108" s="24"/>
      <c r="Y108" s="24"/>
      <c r="Z108" s="24"/>
      <c r="AA108" s="24"/>
      <c r="AB108" s="24"/>
      <c r="AC108" s="24"/>
      <c r="AD108" s="24"/>
      <c r="AE108" s="9" t="str">
        <f t="shared" si="3"/>
        <v/>
      </c>
      <c r="AF108" s="24"/>
      <c r="AG108" s="24"/>
      <c r="AH108" s="24"/>
      <c r="AI108" s="24"/>
      <c r="AJ108" s="22"/>
      <c r="AK108" s="95"/>
      <c r="AL108" s="154" t="e">
        <f t="shared" si="2"/>
        <v>#VALUE!</v>
      </c>
    </row>
    <row r="109" spans="1:38" ht="20.25" thickTop="1" thickBot="1">
      <c r="A109" s="57"/>
      <c r="B109" s="14"/>
      <c r="C109" s="137"/>
      <c r="D109" s="137"/>
      <c r="E109" s="137"/>
      <c r="F109" s="18"/>
      <c r="G109" s="10"/>
      <c r="H109" s="138"/>
      <c r="I109" s="12"/>
      <c r="J109" s="16"/>
      <c r="K109" s="90"/>
      <c r="L109" s="22"/>
      <c r="M109" s="22"/>
      <c r="N109" s="139"/>
      <c r="O109" s="24"/>
      <c r="P109" s="24"/>
      <c r="Q109" s="16"/>
      <c r="R109" s="25"/>
      <c r="S109" s="24"/>
      <c r="T109" s="24"/>
      <c r="U109" s="24"/>
      <c r="V109" s="24"/>
      <c r="W109" s="24"/>
      <c r="X109" s="24"/>
      <c r="Y109" s="24"/>
      <c r="Z109" s="24"/>
      <c r="AA109" s="24"/>
      <c r="AB109" s="24"/>
      <c r="AC109" s="24"/>
      <c r="AD109" s="24"/>
      <c r="AE109" s="9" t="str">
        <f t="shared" si="3"/>
        <v/>
      </c>
      <c r="AF109" s="24"/>
      <c r="AG109" s="24"/>
      <c r="AH109" s="24"/>
      <c r="AI109" s="24"/>
      <c r="AJ109" s="22"/>
      <c r="AK109" s="95"/>
      <c r="AL109" s="154" t="e">
        <f t="shared" si="2"/>
        <v>#VALUE!</v>
      </c>
    </row>
    <row r="110" spans="1:38" ht="20.25" thickTop="1" thickBot="1">
      <c r="A110" s="57"/>
      <c r="B110" s="10"/>
      <c r="C110" s="137"/>
      <c r="D110" s="137"/>
      <c r="E110" s="137"/>
      <c r="F110" s="18"/>
      <c r="G110" s="10"/>
      <c r="H110" s="138"/>
      <c r="I110" s="12"/>
      <c r="J110" s="16"/>
      <c r="K110" s="90"/>
      <c r="L110" s="22"/>
      <c r="M110" s="22"/>
      <c r="N110" s="139"/>
      <c r="O110" s="24"/>
      <c r="P110" s="24"/>
      <c r="Q110" s="16"/>
      <c r="R110" s="25"/>
      <c r="S110" s="24"/>
      <c r="T110" s="24"/>
      <c r="U110" s="24"/>
      <c r="V110" s="24"/>
      <c r="W110" s="24"/>
      <c r="X110" s="24"/>
      <c r="Y110" s="24"/>
      <c r="Z110" s="24"/>
      <c r="AA110" s="24"/>
      <c r="AB110" s="24"/>
      <c r="AC110" s="24"/>
      <c r="AD110" s="24"/>
      <c r="AE110" s="9" t="str">
        <f t="shared" si="3"/>
        <v/>
      </c>
      <c r="AF110" s="24"/>
      <c r="AG110" s="24"/>
      <c r="AH110" s="24"/>
      <c r="AI110" s="24"/>
      <c r="AJ110" s="22"/>
      <c r="AK110" s="95"/>
      <c r="AL110" s="154" t="e">
        <f t="shared" si="2"/>
        <v>#VALUE!</v>
      </c>
    </row>
    <row r="111" spans="1:38" ht="20.25" thickTop="1" thickBot="1">
      <c r="A111" s="57"/>
      <c r="B111" s="14"/>
      <c r="C111" s="137"/>
      <c r="D111" s="137"/>
      <c r="E111" s="137"/>
      <c r="F111" s="18"/>
      <c r="G111" s="10"/>
      <c r="H111" s="138"/>
      <c r="I111" s="12"/>
      <c r="J111" s="16"/>
      <c r="K111" s="90"/>
      <c r="L111" s="22"/>
      <c r="M111" s="22"/>
      <c r="N111" s="139"/>
      <c r="O111" s="24"/>
      <c r="P111" s="24"/>
      <c r="Q111" s="16"/>
      <c r="R111" s="25"/>
      <c r="S111" s="24"/>
      <c r="T111" s="24"/>
      <c r="U111" s="24"/>
      <c r="V111" s="24"/>
      <c r="W111" s="24"/>
      <c r="X111" s="24"/>
      <c r="Y111" s="24"/>
      <c r="Z111" s="24"/>
      <c r="AA111" s="24"/>
      <c r="AB111" s="24"/>
      <c r="AC111" s="24"/>
      <c r="AD111" s="24"/>
      <c r="AE111" s="9" t="str">
        <f t="shared" si="3"/>
        <v/>
      </c>
      <c r="AF111" s="24"/>
      <c r="AG111" s="24"/>
      <c r="AH111" s="24"/>
      <c r="AI111" s="24"/>
      <c r="AJ111" s="22"/>
      <c r="AK111" s="95"/>
      <c r="AL111" s="154" t="e">
        <f t="shared" si="2"/>
        <v>#VALUE!</v>
      </c>
    </row>
    <row r="112" spans="1:38" ht="20.25" thickTop="1" thickBot="1">
      <c r="A112" s="57"/>
      <c r="B112" s="10"/>
      <c r="C112" s="137"/>
      <c r="D112" s="137"/>
      <c r="E112" s="137"/>
      <c r="F112" s="18"/>
      <c r="G112" s="10"/>
      <c r="H112" s="138"/>
      <c r="I112" s="12"/>
      <c r="J112" s="16"/>
      <c r="K112" s="90"/>
      <c r="L112" s="22"/>
      <c r="M112" s="22"/>
      <c r="N112" s="139"/>
      <c r="O112" s="24"/>
      <c r="P112" s="24"/>
      <c r="Q112" s="16"/>
      <c r="R112" s="25"/>
      <c r="S112" s="24"/>
      <c r="T112" s="24"/>
      <c r="U112" s="24"/>
      <c r="V112" s="24"/>
      <c r="W112" s="24"/>
      <c r="X112" s="24"/>
      <c r="Y112" s="24"/>
      <c r="Z112" s="24"/>
      <c r="AA112" s="24"/>
      <c r="AB112" s="24"/>
      <c r="AC112" s="24"/>
      <c r="AD112" s="24"/>
      <c r="AE112" s="9" t="str">
        <f t="shared" si="3"/>
        <v/>
      </c>
      <c r="AF112" s="24"/>
      <c r="AG112" s="24"/>
      <c r="AH112" s="24"/>
      <c r="AI112" s="24"/>
      <c r="AJ112" s="22"/>
      <c r="AK112" s="95"/>
      <c r="AL112" s="154" t="e">
        <f t="shared" si="2"/>
        <v>#VALUE!</v>
      </c>
    </row>
    <row r="113" spans="1:38" ht="20.25" thickTop="1" thickBot="1">
      <c r="A113" s="57"/>
      <c r="B113" s="14"/>
      <c r="C113" s="137"/>
      <c r="D113" s="137"/>
      <c r="E113" s="137"/>
      <c r="F113" s="18"/>
      <c r="G113" s="10"/>
      <c r="H113" s="138"/>
      <c r="I113" s="12"/>
      <c r="J113" s="16"/>
      <c r="K113" s="90"/>
      <c r="L113" s="22"/>
      <c r="M113" s="22"/>
      <c r="N113" s="139"/>
      <c r="O113" s="24"/>
      <c r="P113" s="24"/>
      <c r="Q113" s="16"/>
      <c r="R113" s="25"/>
      <c r="S113" s="24"/>
      <c r="T113" s="24"/>
      <c r="U113" s="24"/>
      <c r="V113" s="24"/>
      <c r="W113" s="24"/>
      <c r="X113" s="24"/>
      <c r="Y113" s="24"/>
      <c r="Z113" s="24"/>
      <c r="AA113" s="24"/>
      <c r="AB113" s="24"/>
      <c r="AC113" s="24"/>
      <c r="AD113" s="24"/>
      <c r="AE113" s="9" t="str">
        <f t="shared" si="3"/>
        <v/>
      </c>
      <c r="AF113" s="24"/>
      <c r="AG113" s="24"/>
      <c r="AH113" s="24"/>
      <c r="AI113" s="24"/>
      <c r="AJ113" s="22"/>
      <c r="AK113" s="95"/>
      <c r="AL113" s="154" t="e">
        <f t="shared" si="2"/>
        <v>#VALUE!</v>
      </c>
    </row>
    <row r="114" spans="1:38" ht="20.25" thickTop="1" thickBot="1">
      <c r="A114" s="57"/>
      <c r="B114" s="10"/>
      <c r="C114" s="137"/>
      <c r="D114" s="137"/>
      <c r="E114" s="137"/>
      <c r="F114" s="18"/>
      <c r="G114" s="10"/>
      <c r="H114" s="138"/>
      <c r="I114" s="12"/>
      <c r="J114" s="16"/>
      <c r="K114" s="90"/>
      <c r="L114" s="22"/>
      <c r="M114" s="22"/>
      <c r="N114" s="139"/>
      <c r="O114" s="24"/>
      <c r="P114" s="24"/>
      <c r="Q114" s="16"/>
      <c r="R114" s="25"/>
      <c r="S114" s="24"/>
      <c r="T114" s="24"/>
      <c r="U114" s="24"/>
      <c r="V114" s="24"/>
      <c r="W114" s="24"/>
      <c r="X114" s="24"/>
      <c r="Y114" s="24"/>
      <c r="Z114" s="24"/>
      <c r="AA114" s="24"/>
      <c r="AB114" s="24"/>
      <c r="AC114" s="24"/>
      <c r="AD114" s="24"/>
      <c r="AE114" s="9" t="str">
        <f t="shared" si="3"/>
        <v/>
      </c>
      <c r="AF114" s="24"/>
      <c r="AG114" s="24"/>
      <c r="AH114" s="24"/>
      <c r="AI114" s="24"/>
      <c r="AJ114" s="22"/>
      <c r="AK114" s="95"/>
      <c r="AL114" s="154" t="e">
        <f t="shared" si="2"/>
        <v>#VALUE!</v>
      </c>
    </row>
    <row r="115" spans="1:38" ht="20.25" thickTop="1" thickBot="1">
      <c r="A115" s="57"/>
      <c r="B115" s="14"/>
      <c r="C115" s="137"/>
      <c r="D115" s="137"/>
      <c r="E115" s="137"/>
      <c r="F115" s="18"/>
      <c r="G115" s="10"/>
      <c r="H115" s="138"/>
      <c r="I115" s="12"/>
      <c r="J115" s="16"/>
      <c r="K115" s="90"/>
      <c r="L115" s="22"/>
      <c r="M115" s="22"/>
      <c r="N115" s="139"/>
      <c r="O115" s="24"/>
      <c r="P115" s="24"/>
      <c r="Q115" s="16"/>
      <c r="R115" s="25"/>
      <c r="S115" s="24"/>
      <c r="T115" s="24"/>
      <c r="U115" s="24"/>
      <c r="V115" s="24"/>
      <c r="W115" s="24"/>
      <c r="X115" s="24"/>
      <c r="Y115" s="24"/>
      <c r="Z115" s="24"/>
      <c r="AA115" s="24"/>
      <c r="AB115" s="24"/>
      <c r="AC115" s="24"/>
      <c r="AD115" s="24"/>
      <c r="AE115" s="9" t="str">
        <f t="shared" si="3"/>
        <v/>
      </c>
      <c r="AF115" s="24"/>
      <c r="AG115" s="24"/>
      <c r="AH115" s="24"/>
      <c r="AI115" s="24"/>
      <c r="AJ115" s="22"/>
      <c r="AK115" s="95"/>
      <c r="AL115" s="154" t="e">
        <f t="shared" si="2"/>
        <v>#VALUE!</v>
      </c>
    </row>
    <row r="116" spans="1:38" ht="20.25" thickTop="1" thickBot="1">
      <c r="A116" s="57"/>
      <c r="B116" s="10"/>
      <c r="C116" s="137"/>
      <c r="D116" s="137"/>
      <c r="E116" s="137"/>
      <c r="F116" s="18"/>
      <c r="G116" s="10"/>
      <c r="H116" s="138"/>
      <c r="I116" s="12"/>
      <c r="J116" s="16"/>
      <c r="K116" s="90"/>
      <c r="L116" s="22"/>
      <c r="M116" s="22"/>
      <c r="N116" s="139"/>
      <c r="O116" s="24"/>
      <c r="P116" s="24"/>
      <c r="Q116" s="16"/>
      <c r="R116" s="25"/>
      <c r="S116" s="24"/>
      <c r="T116" s="24"/>
      <c r="U116" s="24"/>
      <c r="V116" s="24"/>
      <c r="W116" s="24"/>
      <c r="X116" s="24"/>
      <c r="Y116" s="24"/>
      <c r="Z116" s="24"/>
      <c r="AA116" s="24"/>
      <c r="AB116" s="24"/>
      <c r="AC116" s="24"/>
      <c r="AD116" s="24"/>
      <c r="AE116" s="9" t="str">
        <f t="shared" si="3"/>
        <v/>
      </c>
      <c r="AF116" s="24"/>
      <c r="AG116" s="24"/>
      <c r="AH116" s="24"/>
      <c r="AI116" s="24"/>
      <c r="AJ116" s="22"/>
      <c r="AK116" s="95"/>
      <c r="AL116" s="154" t="e">
        <f t="shared" si="2"/>
        <v>#VALUE!</v>
      </c>
    </row>
    <row r="117" spans="1:38" ht="20.25" thickTop="1" thickBot="1">
      <c r="A117" s="57"/>
      <c r="B117" s="14"/>
      <c r="C117" s="137"/>
      <c r="D117" s="137"/>
      <c r="E117" s="137"/>
      <c r="F117" s="18"/>
      <c r="G117" s="10"/>
      <c r="H117" s="138"/>
      <c r="I117" s="12"/>
      <c r="J117" s="16"/>
      <c r="K117" s="90"/>
      <c r="L117" s="22"/>
      <c r="M117" s="22"/>
      <c r="N117" s="139"/>
      <c r="O117" s="24"/>
      <c r="P117" s="24"/>
      <c r="Q117" s="16"/>
      <c r="R117" s="25"/>
      <c r="S117" s="24"/>
      <c r="T117" s="24"/>
      <c r="U117" s="24"/>
      <c r="V117" s="24"/>
      <c r="W117" s="24"/>
      <c r="X117" s="24"/>
      <c r="Y117" s="24"/>
      <c r="Z117" s="24"/>
      <c r="AA117" s="24"/>
      <c r="AB117" s="24"/>
      <c r="AC117" s="24"/>
      <c r="AD117" s="24"/>
      <c r="AE117" s="9" t="str">
        <f t="shared" si="3"/>
        <v/>
      </c>
      <c r="AF117" s="24"/>
      <c r="AG117" s="24"/>
      <c r="AH117" s="24"/>
      <c r="AI117" s="24"/>
      <c r="AJ117" s="22"/>
      <c r="AK117" s="95"/>
      <c r="AL117" s="154" t="e">
        <f t="shared" si="2"/>
        <v>#VALUE!</v>
      </c>
    </row>
    <row r="118" spans="1:38" ht="20.25" thickTop="1" thickBot="1">
      <c r="A118" s="57"/>
      <c r="B118" s="10"/>
      <c r="C118" s="137"/>
      <c r="D118" s="137"/>
      <c r="E118" s="137"/>
      <c r="F118" s="18"/>
      <c r="G118" s="10"/>
      <c r="H118" s="138"/>
      <c r="I118" s="12"/>
      <c r="J118" s="16"/>
      <c r="K118" s="90"/>
      <c r="L118" s="22"/>
      <c r="M118" s="22"/>
      <c r="N118" s="139"/>
      <c r="O118" s="24"/>
      <c r="P118" s="24"/>
      <c r="Q118" s="16"/>
      <c r="R118" s="25"/>
      <c r="S118" s="24"/>
      <c r="T118" s="24"/>
      <c r="U118" s="24"/>
      <c r="V118" s="24"/>
      <c r="W118" s="24"/>
      <c r="X118" s="24"/>
      <c r="Y118" s="24"/>
      <c r="Z118" s="24"/>
      <c r="AA118" s="24"/>
      <c r="AB118" s="24"/>
      <c r="AC118" s="24"/>
      <c r="AD118" s="24"/>
      <c r="AE118" s="9" t="str">
        <f t="shared" si="3"/>
        <v/>
      </c>
      <c r="AF118" s="24"/>
      <c r="AG118" s="24"/>
      <c r="AH118" s="24"/>
      <c r="AI118" s="24"/>
      <c r="AJ118" s="22"/>
      <c r="AK118" s="95"/>
      <c r="AL118" s="154" t="e">
        <f t="shared" si="2"/>
        <v>#VALUE!</v>
      </c>
    </row>
    <row r="119" spans="1:38" ht="20.25" thickTop="1" thickBot="1">
      <c r="A119" s="57"/>
      <c r="B119" s="14"/>
      <c r="C119" s="137"/>
      <c r="D119" s="137"/>
      <c r="E119" s="137"/>
      <c r="F119" s="18"/>
      <c r="G119" s="10"/>
      <c r="H119" s="138"/>
      <c r="I119" s="12"/>
      <c r="J119" s="16"/>
      <c r="K119" s="90"/>
      <c r="L119" s="22"/>
      <c r="M119" s="22"/>
      <c r="N119" s="139"/>
      <c r="O119" s="24"/>
      <c r="P119" s="24"/>
      <c r="Q119" s="16"/>
      <c r="R119" s="25"/>
      <c r="S119" s="24"/>
      <c r="T119" s="24"/>
      <c r="U119" s="24"/>
      <c r="V119" s="24"/>
      <c r="W119" s="24"/>
      <c r="X119" s="24"/>
      <c r="Y119" s="24"/>
      <c r="Z119" s="24"/>
      <c r="AA119" s="24"/>
      <c r="AB119" s="24"/>
      <c r="AC119" s="24"/>
      <c r="AD119" s="24"/>
      <c r="AE119" s="9" t="str">
        <f t="shared" si="3"/>
        <v/>
      </c>
      <c r="AF119" s="24"/>
      <c r="AG119" s="24"/>
      <c r="AH119" s="24"/>
      <c r="AI119" s="24"/>
      <c r="AJ119" s="22"/>
      <c r="AK119" s="95"/>
      <c r="AL119" s="154" t="e">
        <f t="shared" si="2"/>
        <v>#VALUE!</v>
      </c>
    </row>
    <row r="120" spans="1:38" ht="20.25" thickTop="1" thickBot="1">
      <c r="A120" s="57"/>
      <c r="B120" s="10"/>
      <c r="C120" s="137"/>
      <c r="D120" s="137"/>
      <c r="E120" s="137"/>
      <c r="F120" s="18"/>
      <c r="G120" s="10"/>
      <c r="H120" s="138"/>
      <c r="I120" s="12"/>
      <c r="J120" s="16"/>
      <c r="K120" s="90"/>
      <c r="L120" s="22"/>
      <c r="M120" s="22"/>
      <c r="N120" s="139"/>
      <c r="O120" s="24"/>
      <c r="P120" s="24"/>
      <c r="Q120" s="16"/>
      <c r="R120" s="25"/>
      <c r="S120" s="24"/>
      <c r="T120" s="24"/>
      <c r="U120" s="24"/>
      <c r="V120" s="24"/>
      <c r="W120" s="24"/>
      <c r="X120" s="24"/>
      <c r="Y120" s="24"/>
      <c r="Z120" s="24"/>
      <c r="AA120" s="24"/>
      <c r="AB120" s="24"/>
      <c r="AC120" s="24"/>
      <c r="AD120" s="24"/>
      <c r="AE120" s="9" t="str">
        <f t="shared" si="3"/>
        <v/>
      </c>
      <c r="AF120" s="24"/>
      <c r="AG120" s="24"/>
      <c r="AH120" s="24"/>
      <c r="AI120" s="24"/>
      <c r="AJ120" s="22"/>
      <c r="AK120" s="95"/>
      <c r="AL120" s="154" t="e">
        <f t="shared" si="2"/>
        <v>#VALUE!</v>
      </c>
    </row>
    <row r="121" spans="1:38" ht="20.25" thickTop="1" thickBot="1">
      <c r="A121" s="57"/>
      <c r="B121" s="14"/>
      <c r="C121" s="137"/>
      <c r="D121" s="137"/>
      <c r="E121" s="137"/>
      <c r="F121" s="18"/>
      <c r="G121" s="10"/>
      <c r="H121" s="138"/>
      <c r="I121" s="12"/>
      <c r="J121" s="16"/>
      <c r="K121" s="90"/>
      <c r="L121" s="22"/>
      <c r="M121" s="22"/>
      <c r="N121" s="139"/>
      <c r="O121" s="24"/>
      <c r="P121" s="24"/>
      <c r="Q121" s="16"/>
      <c r="R121" s="25"/>
      <c r="S121" s="24"/>
      <c r="T121" s="24"/>
      <c r="U121" s="24"/>
      <c r="V121" s="24"/>
      <c r="W121" s="24"/>
      <c r="X121" s="24"/>
      <c r="Y121" s="24"/>
      <c r="Z121" s="24"/>
      <c r="AA121" s="24"/>
      <c r="AB121" s="24"/>
      <c r="AC121" s="24"/>
      <c r="AD121" s="24"/>
      <c r="AE121" s="9" t="str">
        <f t="shared" si="3"/>
        <v/>
      </c>
      <c r="AF121" s="24"/>
      <c r="AG121" s="24"/>
      <c r="AH121" s="24"/>
      <c r="AI121" s="24"/>
      <c r="AJ121" s="22"/>
      <c r="AK121" s="95"/>
      <c r="AL121" s="154" t="e">
        <f t="shared" si="2"/>
        <v>#VALUE!</v>
      </c>
    </row>
    <row r="122" spans="1:38" ht="20.25" thickTop="1" thickBot="1">
      <c r="A122" s="57"/>
      <c r="B122" s="10"/>
      <c r="C122" s="137"/>
      <c r="D122" s="137"/>
      <c r="E122" s="137"/>
      <c r="F122" s="18"/>
      <c r="G122" s="10"/>
      <c r="H122" s="138"/>
      <c r="I122" s="12"/>
      <c r="J122" s="16"/>
      <c r="K122" s="90"/>
      <c r="L122" s="22"/>
      <c r="M122" s="22"/>
      <c r="N122" s="139"/>
      <c r="O122" s="24"/>
      <c r="P122" s="24"/>
      <c r="Q122" s="16"/>
      <c r="R122" s="25"/>
      <c r="S122" s="24"/>
      <c r="T122" s="24"/>
      <c r="U122" s="24"/>
      <c r="V122" s="24"/>
      <c r="W122" s="24"/>
      <c r="X122" s="24"/>
      <c r="Y122" s="24"/>
      <c r="Z122" s="24"/>
      <c r="AA122" s="24"/>
      <c r="AB122" s="24"/>
      <c r="AC122" s="24"/>
      <c r="AD122" s="24"/>
      <c r="AE122" s="9" t="str">
        <f t="shared" si="3"/>
        <v/>
      </c>
      <c r="AF122" s="24"/>
      <c r="AG122" s="24"/>
      <c r="AH122" s="24"/>
      <c r="AI122" s="24"/>
      <c r="AJ122" s="22"/>
      <c r="AK122" s="95"/>
      <c r="AL122" s="154" t="e">
        <f t="shared" si="2"/>
        <v>#VALUE!</v>
      </c>
    </row>
    <row r="123" spans="1:38" ht="20.25" thickTop="1" thickBot="1">
      <c r="A123" s="57"/>
      <c r="B123" s="10"/>
      <c r="C123" s="137"/>
      <c r="D123" s="137"/>
      <c r="E123" s="137"/>
      <c r="F123" s="18"/>
      <c r="G123" s="10"/>
      <c r="H123" s="138"/>
      <c r="I123" s="12"/>
      <c r="J123" s="16"/>
      <c r="K123" s="90"/>
      <c r="L123" s="22"/>
      <c r="M123" s="22"/>
      <c r="N123" s="139"/>
      <c r="O123" s="24"/>
      <c r="P123" s="24"/>
      <c r="Q123" s="16"/>
      <c r="R123" s="25"/>
      <c r="S123" s="24"/>
      <c r="T123" s="24"/>
      <c r="U123" s="24"/>
      <c r="V123" s="24"/>
      <c r="W123" s="24"/>
      <c r="X123" s="24"/>
      <c r="Y123" s="24"/>
      <c r="Z123" s="24"/>
      <c r="AA123" s="24"/>
      <c r="AB123" s="24"/>
      <c r="AC123" s="24"/>
      <c r="AD123" s="24"/>
      <c r="AE123" s="9" t="str">
        <f t="shared" si="3"/>
        <v/>
      </c>
      <c r="AF123" s="24"/>
      <c r="AG123" s="24"/>
      <c r="AH123" s="24"/>
      <c r="AI123" s="24"/>
      <c r="AJ123" s="22"/>
      <c r="AK123" s="95"/>
      <c r="AL123" s="154" t="e">
        <f t="shared" si="2"/>
        <v>#VALUE!</v>
      </c>
    </row>
    <row r="124" spans="1:38" ht="20.25" thickTop="1" thickBot="1">
      <c r="A124" s="57"/>
      <c r="B124" s="14"/>
      <c r="C124" s="137"/>
      <c r="D124" s="137"/>
      <c r="E124" s="137"/>
      <c r="F124" s="18"/>
      <c r="G124" s="10"/>
      <c r="H124" s="138"/>
      <c r="I124" s="12"/>
      <c r="J124" s="16"/>
      <c r="K124" s="90"/>
      <c r="L124" s="22"/>
      <c r="M124" s="22"/>
      <c r="N124" s="139"/>
      <c r="O124" s="24"/>
      <c r="P124" s="24"/>
      <c r="Q124" s="16"/>
      <c r="R124" s="25"/>
      <c r="S124" s="24"/>
      <c r="T124" s="24"/>
      <c r="U124" s="24"/>
      <c r="V124" s="24"/>
      <c r="W124" s="24"/>
      <c r="X124" s="24"/>
      <c r="Y124" s="24"/>
      <c r="Z124" s="24"/>
      <c r="AA124" s="24"/>
      <c r="AB124" s="24"/>
      <c r="AC124" s="24"/>
      <c r="AD124" s="24"/>
      <c r="AE124" s="9" t="str">
        <f t="shared" si="3"/>
        <v/>
      </c>
      <c r="AF124" s="24"/>
      <c r="AG124" s="24"/>
      <c r="AH124" s="24"/>
      <c r="AI124" s="24"/>
      <c r="AJ124" s="22"/>
      <c r="AK124" s="95"/>
      <c r="AL124" s="154" t="e">
        <f t="shared" si="2"/>
        <v>#VALUE!</v>
      </c>
    </row>
    <row r="125" spans="1:38" ht="20.25" thickTop="1" thickBot="1">
      <c r="A125" s="57"/>
      <c r="B125" s="10"/>
      <c r="C125" s="137"/>
      <c r="D125" s="137"/>
      <c r="E125" s="137"/>
      <c r="F125" s="18"/>
      <c r="G125" s="10"/>
      <c r="H125" s="138"/>
      <c r="I125" s="12"/>
      <c r="J125" s="16"/>
      <c r="K125" s="90"/>
      <c r="L125" s="22"/>
      <c r="M125" s="22"/>
      <c r="N125" s="139"/>
      <c r="O125" s="24"/>
      <c r="P125" s="24"/>
      <c r="Q125" s="16"/>
      <c r="R125" s="25"/>
      <c r="S125" s="24"/>
      <c r="T125" s="24"/>
      <c r="U125" s="24"/>
      <c r="V125" s="24"/>
      <c r="W125" s="24"/>
      <c r="X125" s="24"/>
      <c r="Y125" s="24"/>
      <c r="Z125" s="24"/>
      <c r="AA125" s="24"/>
      <c r="AB125" s="24"/>
      <c r="AC125" s="24"/>
      <c r="AD125" s="24"/>
      <c r="AE125" s="9" t="str">
        <f t="shared" si="3"/>
        <v/>
      </c>
      <c r="AF125" s="24"/>
      <c r="AG125" s="24"/>
      <c r="AH125" s="24"/>
      <c r="AI125" s="24"/>
      <c r="AJ125" s="22"/>
      <c r="AK125" s="95"/>
      <c r="AL125" s="154" t="e">
        <f t="shared" si="2"/>
        <v>#VALUE!</v>
      </c>
    </row>
    <row r="126" spans="1:38" ht="20.25" thickTop="1" thickBot="1">
      <c r="A126" s="57"/>
      <c r="B126" s="14"/>
      <c r="C126" s="137"/>
      <c r="D126" s="137"/>
      <c r="E126" s="137"/>
      <c r="F126" s="18"/>
      <c r="G126" s="10"/>
      <c r="H126" s="138"/>
      <c r="I126" s="12"/>
      <c r="J126" s="16"/>
      <c r="K126" s="90"/>
      <c r="L126" s="22"/>
      <c r="M126" s="22"/>
      <c r="N126" s="139"/>
      <c r="O126" s="24"/>
      <c r="P126" s="24"/>
      <c r="Q126" s="16"/>
      <c r="R126" s="25"/>
      <c r="S126" s="24"/>
      <c r="T126" s="24"/>
      <c r="U126" s="24"/>
      <c r="V126" s="24"/>
      <c r="W126" s="24"/>
      <c r="X126" s="24"/>
      <c r="Y126" s="24"/>
      <c r="Z126" s="24"/>
      <c r="AA126" s="24"/>
      <c r="AB126" s="24"/>
      <c r="AC126" s="24"/>
      <c r="AD126" s="24"/>
      <c r="AE126" s="9" t="str">
        <f t="shared" si="3"/>
        <v/>
      </c>
      <c r="AF126" s="24"/>
      <c r="AG126" s="24"/>
      <c r="AH126" s="24"/>
      <c r="AI126" s="24"/>
      <c r="AJ126" s="22"/>
      <c r="AK126" s="95"/>
      <c r="AL126" s="154" t="e">
        <f t="shared" si="2"/>
        <v>#VALUE!</v>
      </c>
    </row>
    <row r="127" spans="1:38" ht="20.25" thickTop="1" thickBot="1">
      <c r="A127" s="57"/>
      <c r="B127" s="10"/>
      <c r="C127" s="137"/>
      <c r="D127" s="137"/>
      <c r="E127" s="137"/>
      <c r="F127" s="18"/>
      <c r="G127" s="10"/>
      <c r="H127" s="138"/>
      <c r="I127" s="12"/>
      <c r="J127" s="16"/>
      <c r="K127" s="90"/>
      <c r="L127" s="22"/>
      <c r="M127" s="22"/>
      <c r="N127" s="139"/>
      <c r="O127" s="24"/>
      <c r="P127" s="24"/>
      <c r="Q127" s="16"/>
      <c r="R127" s="25"/>
      <c r="S127" s="24"/>
      <c r="T127" s="24"/>
      <c r="U127" s="24"/>
      <c r="V127" s="24"/>
      <c r="W127" s="24"/>
      <c r="X127" s="24"/>
      <c r="Y127" s="24"/>
      <c r="Z127" s="24"/>
      <c r="AA127" s="24"/>
      <c r="AB127" s="24"/>
      <c r="AC127" s="24"/>
      <c r="AD127" s="24"/>
      <c r="AE127" s="9" t="str">
        <f t="shared" si="3"/>
        <v/>
      </c>
      <c r="AF127" s="24"/>
      <c r="AG127" s="24"/>
      <c r="AH127" s="24"/>
      <c r="AI127" s="24"/>
      <c r="AJ127" s="22"/>
      <c r="AK127" s="95"/>
      <c r="AL127" s="154" t="e">
        <f t="shared" si="2"/>
        <v>#VALUE!</v>
      </c>
    </row>
    <row r="128" spans="1:38" ht="21" customHeight="1" thickTop="1" thickBot="1">
      <c r="A128" s="57"/>
      <c r="B128" s="14"/>
      <c r="C128" s="137"/>
      <c r="D128" s="137"/>
      <c r="E128" s="137"/>
      <c r="F128" s="18"/>
      <c r="G128" s="10"/>
      <c r="H128" s="138"/>
      <c r="I128" s="12"/>
      <c r="J128" s="16"/>
      <c r="K128" s="90"/>
      <c r="L128" s="22"/>
      <c r="M128" s="22"/>
      <c r="N128" s="139"/>
      <c r="O128" s="24"/>
      <c r="P128" s="24"/>
      <c r="Q128" s="16"/>
      <c r="R128" s="25"/>
      <c r="S128" s="24"/>
      <c r="T128" s="24"/>
      <c r="U128" s="24"/>
      <c r="V128" s="24"/>
      <c r="W128" s="24"/>
      <c r="X128" s="24"/>
      <c r="Y128" s="24"/>
      <c r="Z128" s="24"/>
      <c r="AA128" s="24"/>
      <c r="AB128" s="24"/>
      <c r="AC128" s="24"/>
      <c r="AD128" s="24"/>
      <c r="AE128" s="9" t="str">
        <f t="shared" si="3"/>
        <v/>
      </c>
      <c r="AF128" s="24"/>
      <c r="AG128" s="24"/>
      <c r="AH128" s="24"/>
      <c r="AI128" s="24"/>
      <c r="AJ128" s="22"/>
      <c r="AK128" s="95"/>
      <c r="AL128" s="154" t="e">
        <f t="shared" si="2"/>
        <v>#VALUE!</v>
      </c>
    </row>
    <row r="129" spans="1:38" ht="21" customHeight="1" thickTop="1" thickBot="1">
      <c r="A129" s="57"/>
      <c r="B129" s="10"/>
      <c r="C129" s="137"/>
      <c r="D129" s="137"/>
      <c r="E129" s="137"/>
      <c r="F129" s="18"/>
      <c r="G129" s="10"/>
      <c r="H129" s="138"/>
      <c r="I129" s="12"/>
      <c r="J129" s="16"/>
      <c r="K129" s="90"/>
      <c r="L129" s="22"/>
      <c r="M129" s="22"/>
      <c r="N129" s="139"/>
      <c r="O129" s="24"/>
      <c r="P129" s="24"/>
      <c r="Q129" s="16"/>
      <c r="R129" s="25"/>
      <c r="S129" s="24"/>
      <c r="T129" s="24"/>
      <c r="U129" s="24"/>
      <c r="V129" s="24"/>
      <c r="W129" s="24"/>
      <c r="X129" s="24"/>
      <c r="Y129" s="24"/>
      <c r="Z129" s="24"/>
      <c r="AA129" s="24"/>
      <c r="AB129" s="24"/>
      <c r="AC129" s="24"/>
      <c r="AD129" s="24"/>
      <c r="AE129" s="9" t="str">
        <f t="shared" si="3"/>
        <v/>
      </c>
      <c r="AF129" s="24"/>
      <c r="AG129" s="24"/>
      <c r="AH129" s="24"/>
      <c r="AI129" s="24"/>
      <c r="AJ129" s="22"/>
      <c r="AK129" s="95"/>
      <c r="AL129" s="154" t="e">
        <f t="shared" si="2"/>
        <v>#VALUE!</v>
      </c>
    </row>
    <row r="130" spans="1:38" ht="21.75" customHeight="1" thickTop="1" thickBot="1">
      <c r="A130" s="57"/>
      <c r="B130" s="14"/>
      <c r="C130" s="137"/>
      <c r="D130" s="137"/>
      <c r="E130" s="137"/>
      <c r="F130" s="18"/>
      <c r="G130" s="10"/>
      <c r="H130" s="138"/>
      <c r="I130" s="12"/>
      <c r="J130" s="16"/>
      <c r="K130" s="90"/>
      <c r="L130" s="22"/>
      <c r="M130" s="22"/>
      <c r="N130" s="139"/>
      <c r="O130" s="24"/>
      <c r="P130" s="24"/>
      <c r="Q130" s="16"/>
      <c r="R130" s="25"/>
      <c r="S130" s="24"/>
      <c r="T130" s="24"/>
      <c r="U130" s="24"/>
      <c r="V130" s="24"/>
      <c r="W130" s="24"/>
      <c r="X130" s="24"/>
      <c r="Y130" s="24"/>
      <c r="Z130" s="24"/>
      <c r="AA130" s="24"/>
      <c r="AB130" s="24"/>
      <c r="AC130" s="24"/>
      <c r="AD130" s="24"/>
      <c r="AE130" s="9" t="str">
        <f t="shared" si="3"/>
        <v/>
      </c>
      <c r="AF130" s="24"/>
      <c r="AG130" s="24"/>
      <c r="AH130" s="24"/>
      <c r="AI130" s="24"/>
      <c r="AJ130" s="22"/>
      <c r="AK130" s="95"/>
      <c r="AL130" s="154" t="e">
        <f t="shared" si="2"/>
        <v>#VALUE!</v>
      </c>
    </row>
    <row r="131" spans="1:38" ht="20.25" thickTop="1" thickBot="1">
      <c r="A131" s="57"/>
      <c r="B131" s="57"/>
      <c r="C131" s="137"/>
      <c r="D131" s="137"/>
      <c r="E131" s="137"/>
      <c r="F131" s="18"/>
      <c r="G131" s="10"/>
      <c r="H131" s="138"/>
      <c r="I131" s="12"/>
      <c r="J131" s="16"/>
      <c r="K131" s="90"/>
      <c r="L131" s="22"/>
      <c r="M131" s="22"/>
      <c r="N131" s="139"/>
      <c r="O131" s="24"/>
      <c r="P131" s="24"/>
      <c r="Q131" s="16"/>
      <c r="R131" s="25"/>
      <c r="S131" s="24"/>
      <c r="T131" s="24"/>
      <c r="U131" s="24"/>
      <c r="V131" s="24"/>
      <c r="W131" s="24"/>
      <c r="X131" s="24"/>
      <c r="Y131" s="24"/>
      <c r="Z131" s="24"/>
      <c r="AA131" s="24"/>
      <c r="AB131" s="24"/>
      <c r="AC131" s="24"/>
      <c r="AD131" s="24"/>
      <c r="AE131" s="9" t="str">
        <f t="shared" si="3"/>
        <v/>
      </c>
      <c r="AF131" s="24"/>
      <c r="AG131" s="24"/>
      <c r="AH131" s="24"/>
      <c r="AI131" s="24"/>
      <c r="AJ131" s="22"/>
      <c r="AK131" s="95"/>
      <c r="AL131" s="154" t="e">
        <f t="shared" si="2"/>
        <v>#VALUE!</v>
      </c>
    </row>
    <row r="132" spans="1:38" ht="20.25" thickTop="1" thickBot="1">
      <c r="A132" s="57"/>
      <c r="B132" s="57"/>
      <c r="C132" s="137"/>
      <c r="D132" s="137"/>
      <c r="E132" s="137"/>
      <c r="F132" s="18"/>
      <c r="G132" s="10"/>
      <c r="H132" s="138"/>
      <c r="I132" s="12"/>
      <c r="J132" s="16"/>
      <c r="K132" s="90"/>
      <c r="L132" s="22"/>
      <c r="M132" s="22"/>
      <c r="N132" s="139"/>
      <c r="O132" s="24"/>
      <c r="P132" s="24"/>
      <c r="Q132" s="16"/>
      <c r="R132" s="25"/>
      <c r="S132" s="24"/>
      <c r="T132" s="24"/>
      <c r="U132" s="24"/>
      <c r="V132" s="24"/>
      <c r="W132" s="24"/>
      <c r="X132" s="24"/>
      <c r="Y132" s="24"/>
      <c r="Z132" s="24"/>
      <c r="AA132" s="24"/>
      <c r="AB132" s="24"/>
      <c r="AC132" s="24"/>
      <c r="AD132" s="24"/>
      <c r="AE132" s="9" t="str">
        <f t="shared" si="3"/>
        <v/>
      </c>
      <c r="AF132" s="24"/>
      <c r="AG132" s="24"/>
      <c r="AH132" s="24"/>
      <c r="AI132" s="24"/>
      <c r="AJ132" s="22"/>
      <c r="AK132" s="95"/>
      <c r="AL132" s="154" t="e">
        <f t="shared" si="2"/>
        <v>#VALUE!</v>
      </c>
    </row>
    <row r="133" spans="1:38" ht="20.25" thickTop="1" thickBot="1">
      <c r="A133" s="57"/>
      <c r="B133" s="57"/>
      <c r="C133" s="137"/>
      <c r="D133" s="137"/>
      <c r="E133" s="137"/>
      <c r="F133" s="18"/>
      <c r="G133" s="10"/>
      <c r="H133" s="138"/>
      <c r="I133" s="12"/>
      <c r="J133" s="16"/>
      <c r="K133" s="90"/>
      <c r="L133" s="22"/>
      <c r="M133" s="22"/>
      <c r="N133" s="139"/>
      <c r="O133" s="24"/>
      <c r="P133" s="24"/>
      <c r="Q133" s="16"/>
      <c r="R133" s="25"/>
      <c r="S133" s="24"/>
      <c r="T133" s="24"/>
      <c r="U133" s="24"/>
      <c r="V133" s="24"/>
      <c r="W133" s="24"/>
      <c r="X133" s="24"/>
      <c r="Y133" s="24"/>
      <c r="Z133" s="24"/>
      <c r="AA133" s="24"/>
      <c r="AB133" s="24"/>
      <c r="AC133" s="24"/>
      <c r="AD133" s="24"/>
      <c r="AE133" s="9" t="str">
        <f t="shared" si="3"/>
        <v/>
      </c>
      <c r="AF133" s="24"/>
      <c r="AG133" s="24"/>
      <c r="AH133" s="24"/>
      <c r="AI133" s="24"/>
      <c r="AJ133" s="22"/>
      <c r="AK133" s="95"/>
      <c r="AL133" s="154" t="e">
        <f t="shared" si="2"/>
        <v>#VALUE!</v>
      </c>
    </row>
    <row r="134" spans="1:38" ht="21" customHeight="1" thickTop="1" thickBot="1">
      <c r="A134" s="57"/>
      <c r="B134" s="57"/>
      <c r="C134" s="137"/>
      <c r="D134" s="137"/>
      <c r="E134" s="137"/>
      <c r="F134" s="18"/>
      <c r="G134" s="10"/>
      <c r="H134" s="138"/>
      <c r="I134" s="12"/>
      <c r="J134" s="16"/>
      <c r="K134" s="90"/>
      <c r="L134" s="22"/>
      <c r="M134" s="22"/>
      <c r="N134" s="139"/>
      <c r="O134" s="24"/>
      <c r="P134" s="24"/>
      <c r="Q134" s="16"/>
      <c r="R134" s="25"/>
      <c r="S134" s="24"/>
      <c r="T134" s="24"/>
      <c r="U134" s="24"/>
      <c r="V134" s="24"/>
      <c r="W134" s="24"/>
      <c r="X134" s="24"/>
      <c r="Y134" s="24"/>
      <c r="Z134" s="24"/>
      <c r="AA134" s="24"/>
      <c r="AB134" s="24"/>
      <c r="AC134" s="24"/>
      <c r="AD134" s="24"/>
      <c r="AE134" s="9" t="str">
        <f t="shared" si="3"/>
        <v/>
      </c>
      <c r="AF134" s="24"/>
      <c r="AG134" s="24"/>
      <c r="AH134" s="24"/>
      <c r="AI134" s="24"/>
      <c r="AJ134" s="22"/>
      <c r="AK134" s="95"/>
      <c r="AL134" s="154" t="e">
        <f t="shared" si="2"/>
        <v>#VALUE!</v>
      </c>
    </row>
    <row r="135" spans="1:38" ht="20.25" thickTop="1" thickBot="1">
      <c r="A135" s="57"/>
      <c r="B135" s="57"/>
      <c r="C135" s="137"/>
      <c r="D135" s="137"/>
      <c r="E135" s="137"/>
      <c r="F135" s="18"/>
      <c r="G135" s="10"/>
      <c r="H135" s="138"/>
      <c r="I135" s="12"/>
      <c r="J135" s="16"/>
      <c r="K135" s="90"/>
      <c r="L135" s="22"/>
      <c r="M135" s="22"/>
      <c r="N135" s="139"/>
      <c r="O135" s="24"/>
      <c r="P135" s="24"/>
      <c r="Q135" s="16"/>
      <c r="R135" s="25"/>
      <c r="S135" s="24"/>
      <c r="T135" s="24"/>
      <c r="U135" s="24"/>
      <c r="V135" s="24"/>
      <c r="W135" s="24"/>
      <c r="X135" s="24"/>
      <c r="Y135" s="24"/>
      <c r="Z135" s="24"/>
      <c r="AA135" s="24"/>
      <c r="AB135" s="24"/>
      <c r="AC135" s="24"/>
      <c r="AD135" s="24"/>
      <c r="AE135" s="9" t="str">
        <f t="shared" si="3"/>
        <v/>
      </c>
      <c r="AF135" s="24"/>
      <c r="AG135" s="24"/>
      <c r="AH135" s="24"/>
      <c r="AI135" s="24"/>
      <c r="AJ135" s="22"/>
      <c r="AK135" s="95"/>
      <c r="AL135" s="154" t="e">
        <f t="shared" si="2"/>
        <v>#VALUE!</v>
      </c>
    </row>
    <row r="136" spans="1:38" ht="20.25" thickTop="1" thickBot="1">
      <c r="A136" s="57"/>
      <c r="B136" s="57"/>
      <c r="C136" s="137"/>
      <c r="D136" s="137"/>
      <c r="E136" s="137"/>
      <c r="F136" s="18"/>
      <c r="G136" s="10"/>
      <c r="H136" s="138"/>
      <c r="I136" s="12"/>
      <c r="J136" s="16"/>
      <c r="K136" s="90"/>
      <c r="L136" s="22"/>
      <c r="M136" s="22"/>
      <c r="N136" s="139"/>
      <c r="O136" s="24"/>
      <c r="P136" s="24"/>
      <c r="Q136" s="16"/>
      <c r="R136" s="25"/>
      <c r="S136" s="24"/>
      <c r="T136" s="24"/>
      <c r="U136" s="24"/>
      <c r="V136" s="24"/>
      <c r="W136" s="24"/>
      <c r="X136" s="24"/>
      <c r="Y136" s="24"/>
      <c r="Z136" s="24"/>
      <c r="AA136" s="24"/>
      <c r="AB136" s="24"/>
      <c r="AC136" s="24"/>
      <c r="AD136" s="24"/>
      <c r="AE136" s="9" t="str">
        <f t="shared" si="3"/>
        <v/>
      </c>
      <c r="AF136" s="24"/>
      <c r="AG136" s="24"/>
      <c r="AH136" s="24"/>
      <c r="AI136" s="24"/>
      <c r="AJ136" s="22"/>
      <c r="AK136" s="95"/>
      <c r="AL136" s="154" t="e">
        <f t="shared" ref="AL136:AL157" si="4">AE136*100/AE$6</f>
        <v>#VALUE!</v>
      </c>
    </row>
    <row r="137" spans="1:38" ht="20.25" thickTop="1" thickBot="1">
      <c r="A137" s="57"/>
      <c r="B137" s="57"/>
      <c r="C137" s="137"/>
      <c r="D137" s="137"/>
      <c r="E137" s="137"/>
      <c r="F137" s="18"/>
      <c r="G137" s="10"/>
      <c r="H137" s="138"/>
      <c r="I137" s="12"/>
      <c r="J137" s="16"/>
      <c r="K137" s="90"/>
      <c r="L137" s="22"/>
      <c r="M137" s="22"/>
      <c r="N137" s="139"/>
      <c r="O137" s="24"/>
      <c r="P137" s="24"/>
      <c r="Q137" s="16"/>
      <c r="R137" s="25"/>
      <c r="S137" s="24"/>
      <c r="T137" s="24"/>
      <c r="U137" s="24"/>
      <c r="V137" s="24"/>
      <c r="W137" s="24"/>
      <c r="X137" s="24"/>
      <c r="Y137" s="24"/>
      <c r="Z137" s="24"/>
      <c r="AA137" s="24"/>
      <c r="AB137" s="24"/>
      <c r="AC137" s="24"/>
      <c r="AD137" s="24"/>
      <c r="AE137" s="9" t="str">
        <f t="shared" si="3"/>
        <v/>
      </c>
      <c r="AF137" s="24"/>
      <c r="AG137" s="24"/>
      <c r="AH137" s="24"/>
      <c r="AI137" s="24"/>
      <c r="AJ137" s="22"/>
      <c r="AK137" s="95"/>
      <c r="AL137" s="154" t="e">
        <f t="shared" si="4"/>
        <v>#VALUE!</v>
      </c>
    </row>
    <row r="138" spans="1:38" ht="20.25" thickTop="1" thickBot="1">
      <c r="A138" s="57"/>
      <c r="B138" s="57"/>
      <c r="C138" s="137"/>
      <c r="D138" s="137"/>
      <c r="E138" s="137"/>
      <c r="F138" s="18"/>
      <c r="G138" s="10"/>
      <c r="H138" s="138"/>
      <c r="I138" s="12"/>
      <c r="J138" s="16"/>
      <c r="K138" s="90"/>
      <c r="L138" s="22"/>
      <c r="M138" s="22"/>
      <c r="N138" s="139"/>
      <c r="O138" s="24"/>
      <c r="P138" s="24"/>
      <c r="Q138" s="16"/>
      <c r="R138" s="25"/>
      <c r="S138" s="24"/>
      <c r="T138" s="24"/>
      <c r="U138" s="24"/>
      <c r="V138" s="24"/>
      <c r="W138" s="24"/>
      <c r="X138" s="24"/>
      <c r="Y138" s="24"/>
      <c r="Z138" s="24"/>
      <c r="AA138" s="24"/>
      <c r="AB138" s="24"/>
      <c r="AC138" s="24"/>
      <c r="AD138" s="24"/>
      <c r="AE138" s="9" t="str">
        <f t="shared" si="3"/>
        <v/>
      </c>
      <c r="AF138" s="24"/>
      <c r="AG138" s="24"/>
      <c r="AH138" s="24"/>
      <c r="AI138" s="24"/>
      <c r="AJ138" s="22"/>
      <c r="AK138" s="95"/>
      <c r="AL138" s="154" t="e">
        <f t="shared" si="4"/>
        <v>#VALUE!</v>
      </c>
    </row>
    <row r="139" spans="1:38" ht="20.25" thickTop="1" thickBot="1">
      <c r="A139" s="57"/>
      <c r="B139" s="57"/>
      <c r="C139" s="137"/>
      <c r="D139" s="137"/>
      <c r="E139" s="137"/>
      <c r="F139" s="18"/>
      <c r="G139" s="10"/>
      <c r="H139" s="138"/>
      <c r="I139" s="12"/>
      <c r="J139" s="16"/>
      <c r="K139" s="90"/>
      <c r="L139" s="22"/>
      <c r="M139" s="22"/>
      <c r="N139" s="139"/>
      <c r="O139" s="24"/>
      <c r="P139" s="24"/>
      <c r="Q139" s="16"/>
      <c r="R139" s="25"/>
      <c r="S139" s="24"/>
      <c r="T139" s="24"/>
      <c r="U139" s="24"/>
      <c r="V139" s="24"/>
      <c r="W139" s="24"/>
      <c r="X139" s="24"/>
      <c r="Y139" s="24"/>
      <c r="Z139" s="24"/>
      <c r="AA139" s="24"/>
      <c r="AB139" s="24"/>
      <c r="AC139" s="24"/>
      <c r="AD139" s="24"/>
      <c r="AE139" s="9" t="str">
        <f>IF(AND(S139="",U139="",V139="",W139="",X139="",Y139="",Z139="",AA139="",AB139="",AC139="",AD139=""),"",SUM(S139+U139+V139+W139+X139+Y139+Z139+AA139+AB139+AC139+AD139))</f>
        <v/>
      </c>
      <c r="AF139" s="24"/>
      <c r="AG139" s="24"/>
      <c r="AH139" s="24"/>
      <c r="AI139" s="24"/>
      <c r="AJ139" s="22"/>
      <c r="AK139" s="95"/>
      <c r="AL139" s="154" t="e">
        <f t="shared" si="4"/>
        <v>#VALUE!</v>
      </c>
    </row>
    <row r="140" spans="1:38" ht="20.25" thickTop="1" thickBot="1">
      <c r="A140" s="57"/>
      <c r="B140" s="57"/>
      <c r="C140" s="137"/>
      <c r="D140" s="137"/>
      <c r="E140" s="137"/>
      <c r="F140" s="18"/>
      <c r="G140" s="10"/>
      <c r="H140" s="138"/>
      <c r="I140" s="12"/>
      <c r="J140" s="16"/>
      <c r="K140" s="90"/>
      <c r="L140" s="22"/>
      <c r="M140" s="22"/>
      <c r="N140" s="139"/>
      <c r="O140" s="24"/>
      <c r="P140" s="24"/>
      <c r="Q140" s="16"/>
      <c r="R140" s="25"/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  <c r="AD140" s="24"/>
      <c r="AE140" s="9" t="str">
        <f>IF(AND(S140="",U140="",V140="",W140="",X140="",Y140="",Z140="",AA140="",AB140="",AC140="",AD140=""),"",SUM(S140+U140+V140+W140+X140+Y140+Z140+AA140+AB140+AC140+AD140))</f>
        <v/>
      </c>
      <c r="AF140" s="24"/>
      <c r="AG140" s="24"/>
      <c r="AH140" s="24"/>
      <c r="AI140" s="24"/>
      <c r="AJ140" s="22"/>
      <c r="AK140" s="95"/>
      <c r="AL140" s="154" t="e">
        <f t="shared" si="4"/>
        <v>#VALUE!</v>
      </c>
    </row>
    <row r="141" spans="1:38" ht="20.25" thickTop="1" thickBot="1">
      <c r="A141" s="57"/>
      <c r="B141" s="57"/>
      <c r="C141" s="137"/>
      <c r="D141" s="137"/>
      <c r="E141" s="137"/>
      <c r="F141" s="18"/>
      <c r="G141" s="10"/>
      <c r="H141" s="138"/>
      <c r="I141" s="12"/>
      <c r="J141" s="16"/>
      <c r="K141" s="90"/>
      <c r="L141" s="22"/>
      <c r="M141" s="22"/>
      <c r="N141" s="139"/>
      <c r="O141" s="24"/>
      <c r="P141" s="24"/>
      <c r="Q141" s="16"/>
      <c r="R141" s="25"/>
      <c r="S141" s="24"/>
      <c r="T141" s="24"/>
      <c r="U141" s="24"/>
      <c r="V141" s="24"/>
      <c r="W141" s="24"/>
      <c r="X141" s="24"/>
      <c r="Y141" s="24"/>
      <c r="Z141" s="24"/>
      <c r="AA141" s="24"/>
      <c r="AB141" s="24"/>
      <c r="AC141" s="24"/>
      <c r="AD141" s="24"/>
      <c r="AE141" s="9" t="str">
        <f>IF(AND(S141="",U141="",V141="",W141="",X141="",Y141="",Z141="",AA141="",AB141="",AC141="",AD141=""),"",SUM(S141+U141+V141+W141+X141+Y141+Z141+AA141+AB141+AC141+AD141))</f>
        <v/>
      </c>
      <c r="AF141" s="24"/>
      <c r="AG141" s="24"/>
      <c r="AH141" s="24"/>
      <c r="AI141" s="24"/>
      <c r="AJ141" s="22"/>
      <c r="AK141" s="95"/>
      <c r="AL141" s="154" t="e">
        <f t="shared" si="4"/>
        <v>#VALUE!</v>
      </c>
    </row>
    <row r="142" spans="1:38" ht="20.25" thickTop="1" thickBot="1">
      <c r="A142" s="57"/>
      <c r="B142" s="57"/>
      <c r="C142" s="137"/>
      <c r="D142" s="137"/>
      <c r="E142" s="137"/>
      <c r="F142" s="18"/>
      <c r="G142" s="10"/>
      <c r="H142" s="138"/>
      <c r="I142" s="12"/>
      <c r="J142" s="16"/>
      <c r="K142" s="90"/>
      <c r="L142" s="22"/>
      <c r="M142" s="22"/>
      <c r="N142" s="139"/>
      <c r="O142" s="24"/>
      <c r="P142" s="24"/>
      <c r="Q142" s="16"/>
      <c r="R142" s="25"/>
      <c r="S142" s="24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  <c r="AD142" s="24"/>
      <c r="AE142" s="9" t="str">
        <f t="shared" si="3"/>
        <v/>
      </c>
      <c r="AF142" s="24"/>
      <c r="AG142" s="24"/>
      <c r="AH142" s="24"/>
      <c r="AI142" s="24"/>
      <c r="AJ142" s="22"/>
      <c r="AK142" s="95"/>
      <c r="AL142" s="154" t="e">
        <f t="shared" si="4"/>
        <v>#VALUE!</v>
      </c>
    </row>
    <row r="143" spans="1:38" ht="20.25" thickTop="1" thickBot="1">
      <c r="A143" s="57"/>
      <c r="B143" s="57"/>
      <c r="C143" s="137"/>
      <c r="D143" s="137"/>
      <c r="E143" s="137"/>
      <c r="F143" s="18"/>
      <c r="G143" s="10"/>
      <c r="H143" s="138"/>
      <c r="I143" s="12"/>
      <c r="J143" s="16"/>
      <c r="K143" s="90"/>
      <c r="L143" s="22"/>
      <c r="M143" s="22"/>
      <c r="N143" s="139"/>
      <c r="O143" s="24"/>
      <c r="P143" s="24"/>
      <c r="Q143" s="16"/>
      <c r="R143" s="25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9" t="str">
        <f t="shared" ref="AE143:AE206" si="5">IF(AND(S143="",U143="",V143="",W143="",X143="",Y143="",Z143="",AA143="",AB143="",AC143="",AD143=""),"",SUM(S143+U143+V143+W143+X143+Y143+Z143+AA143+AB143+AC143+AD143))</f>
        <v/>
      </c>
      <c r="AF143" s="24"/>
      <c r="AG143" s="24"/>
      <c r="AH143" s="24"/>
      <c r="AI143" s="24"/>
      <c r="AJ143" s="22"/>
      <c r="AK143" s="95"/>
      <c r="AL143" s="154" t="e">
        <f t="shared" si="4"/>
        <v>#VALUE!</v>
      </c>
    </row>
    <row r="144" spans="1:38" ht="20.25" thickTop="1" thickBot="1">
      <c r="A144" s="57"/>
      <c r="B144" s="57"/>
      <c r="C144" s="137"/>
      <c r="D144" s="137"/>
      <c r="E144" s="137"/>
      <c r="F144" s="18"/>
      <c r="G144" s="10"/>
      <c r="H144" s="138"/>
      <c r="I144" s="12"/>
      <c r="J144" s="16"/>
      <c r="K144" s="90"/>
      <c r="L144" s="22"/>
      <c r="M144" s="22"/>
      <c r="N144" s="139"/>
      <c r="O144" s="24"/>
      <c r="P144" s="24"/>
      <c r="Q144" s="16"/>
      <c r="R144" s="25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9" t="str">
        <f t="shared" si="5"/>
        <v/>
      </c>
      <c r="AF144" s="24"/>
      <c r="AG144" s="24"/>
      <c r="AH144" s="24"/>
      <c r="AI144" s="24"/>
      <c r="AJ144" s="22"/>
      <c r="AK144" s="95"/>
      <c r="AL144" s="154" t="e">
        <f t="shared" si="4"/>
        <v>#VALUE!</v>
      </c>
    </row>
    <row r="145" spans="1:38" ht="20.25" thickTop="1" thickBot="1">
      <c r="A145" s="57"/>
      <c r="B145" s="57"/>
      <c r="C145" s="137"/>
      <c r="D145" s="137"/>
      <c r="E145" s="137"/>
      <c r="F145" s="18"/>
      <c r="G145" s="10"/>
      <c r="H145" s="138"/>
      <c r="I145" s="12"/>
      <c r="J145" s="16"/>
      <c r="K145" s="90"/>
      <c r="L145" s="22"/>
      <c r="M145" s="22"/>
      <c r="N145" s="139"/>
      <c r="O145" s="24"/>
      <c r="P145" s="24"/>
      <c r="Q145" s="16"/>
      <c r="R145" s="25"/>
      <c r="S145" s="24"/>
      <c r="T145" s="24"/>
      <c r="U145" s="24"/>
      <c r="V145" s="24"/>
      <c r="W145" s="24"/>
      <c r="X145" s="24"/>
      <c r="Y145" s="24"/>
      <c r="Z145" s="24"/>
      <c r="AA145" s="24"/>
      <c r="AB145" s="24"/>
      <c r="AC145" s="24"/>
      <c r="AD145" s="24"/>
      <c r="AE145" s="9" t="str">
        <f t="shared" si="5"/>
        <v/>
      </c>
      <c r="AF145" s="24"/>
      <c r="AG145" s="24"/>
      <c r="AH145" s="24"/>
      <c r="AI145" s="24"/>
      <c r="AJ145" s="22"/>
      <c r="AK145" s="95"/>
      <c r="AL145" s="154" t="e">
        <f t="shared" si="4"/>
        <v>#VALUE!</v>
      </c>
    </row>
    <row r="146" spans="1:38" ht="20.25" customHeight="1" thickTop="1" thickBot="1">
      <c r="A146" s="57"/>
      <c r="B146" s="57"/>
      <c r="C146" s="137"/>
      <c r="D146" s="137"/>
      <c r="E146" s="137"/>
      <c r="F146" s="18"/>
      <c r="G146" s="10"/>
      <c r="H146" s="138"/>
      <c r="I146" s="12"/>
      <c r="J146" s="16"/>
      <c r="K146" s="90"/>
      <c r="L146" s="22"/>
      <c r="M146" s="22"/>
      <c r="N146" s="139"/>
      <c r="O146" s="24"/>
      <c r="P146" s="24"/>
      <c r="Q146" s="16"/>
      <c r="R146" s="25"/>
      <c r="S146" s="24"/>
      <c r="T146" s="24"/>
      <c r="U146" s="24"/>
      <c r="V146" s="24"/>
      <c r="W146" s="24"/>
      <c r="X146" s="24"/>
      <c r="Y146" s="24"/>
      <c r="Z146" s="24"/>
      <c r="AA146" s="24"/>
      <c r="AB146" s="24"/>
      <c r="AC146" s="24"/>
      <c r="AD146" s="24"/>
      <c r="AE146" s="9" t="str">
        <f t="shared" si="5"/>
        <v/>
      </c>
      <c r="AF146" s="24"/>
      <c r="AG146" s="24"/>
      <c r="AH146" s="24"/>
      <c r="AI146" s="24"/>
      <c r="AJ146" s="22"/>
      <c r="AK146" s="95"/>
      <c r="AL146" s="154" t="e">
        <f t="shared" si="4"/>
        <v>#VALUE!</v>
      </c>
    </row>
    <row r="147" spans="1:38" ht="20.25" thickTop="1" thickBot="1">
      <c r="A147" s="57"/>
      <c r="B147" s="57"/>
      <c r="C147" s="137"/>
      <c r="D147" s="137"/>
      <c r="E147" s="137"/>
      <c r="F147" s="18"/>
      <c r="G147" s="10"/>
      <c r="H147" s="138"/>
      <c r="I147" s="12"/>
      <c r="J147" s="16"/>
      <c r="K147" s="90"/>
      <c r="L147" s="22"/>
      <c r="M147" s="22"/>
      <c r="N147" s="139"/>
      <c r="O147" s="24"/>
      <c r="P147" s="24"/>
      <c r="Q147" s="16"/>
      <c r="R147" s="25"/>
      <c r="S147" s="24"/>
      <c r="T147" s="24"/>
      <c r="U147" s="24"/>
      <c r="V147" s="24"/>
      <c r="W147" s="24"/>
      <c r="X147" s="24"/>
      <c r="Y147" s="24"/>
      <c r="Z147" s="24"/>
      <c r="AA147" s="24"/>
      <c r="AB147" s="24"/>
      <c r="AC147" s="24"/>
      <c r="AD147" s="24"/>
      <c r="AE147" s="9" t="str">
        <f t="shared" si="5"/>
        <v/>
      </c>
      <c r="AF147" s="24"/>
      <c r="AG147" s="24"/>
      <c r="AH147" s="24"/>
      <c r="AI147" s="24"/>
      <c r="AJ147" s="22"/>
      <c r="AK147" s="95"/>
      <c r="AL147" s="154" t="e">
        <f t="shared" si="4"/>
        <v>#VALUE!</v>
      </c>
    </row>
    <row r="148" spans="1:38" ht="20.25" thickTop="1" thickBot="1">
      <c r="A148" s="57"/>
      <c r="B148" s="57"/>
      <c r="C148" s="137"/>
      <c r="D148" s="137"/>
      <c r="E148" s="137"/>
      <c r="F148" s="18"/>
      <c r="G148" s="10"/>
      <c r="H148" s="138"/>
      <c r="I148" s="12"/>
      <c r="J148" s="16"/>
      <c r="K148" s="90"/>
      <c r="L148" s="22"/>
      <c r="M148" s="22"/>
      <c r="N148" s="139"/>
      <c r="O148" s="24"/>
      <c r="P148" s="24"/>
      <c r="Q148" s="16"/>
      <c r="R148" s="25"/>
      <c r="S148" s="24"/>
      <c r="T148" s="24"/>
      <c r="U148" s="24"/>
      <c r="V148" s="24"/>
      <c r="W148" s="24"/>
      <c r="X148" s="24"/>
      <c r="Y148" s="24"/>
      <c r="Z148" s="24"/>
      <c r="AA148" s="24"/>
      <c r="AB148" s="24"/>
      <c r="AC148" s="24"/>
      <c r="AD148" s="24"/>
      <c r="AE148" s="9" t="str">
        <f t="shared" si="5"/>
        <v/>
      </c>
      <c r="AF148" s="24"/>
      <c r="AG148" s="24"/>
      <c r="AH148" s="24"/>
      <c r="AI148" s="24"/>
      <c r="AJ148" s="22"/>
      <c r="AK148" s="95"/>
      <c r="AL148" s="154" t="e">
        <f t="shared" si="4"/>
        <v>#VALUE!</v>
      </c>
    </row>
    <row r="149" spans="1:38" ht="20.25" thickTop="1" thickBot="1">
      <c r="A149" s="57"/>
      <c r="B149" s="57"/>
      <c r="C149" s="137"/>
      <c r="D149" s="137"/>
      <c r="E149" s="137"/>
      <c r="F149" s="18"/>
      <c r="G149" s="10"/>
      <c r="H149" s="138"/>
      <c r="I149" s="12"/>
      <c r="J149" s="16"/>
      <c r="K149" s="90"/>
      <c r="L149" s="22"/>
      <c r="M149" s="22"/>
      <c r="N149" s="139"/>
      <c r="O149" s="24"/>
      <c r="P149" s="24"/>
      <c r="Q149" s="16"/>
      <c r="R149" s="25"/>
      <c r="S149" s="24"/>
      <c r="T149" s="24"/>
      <c r="U149" s="24"/>
      <c r="V149" s="24"/>
      <c r="W149" s="24"/>
      <c r="X149" s="24"/>
      <c r="Y149" s="24"/>
      <c r="Z149" s="24"/>
      <c r="AA149" s="24"/>
      <c r="AB149" s="24"/>
      <c r="AC149" s="24"/>
      <c r="AD149" s="24"/>
      <c r="AE149" s="9" t="str">
        <f t="shared" si="5"/>
        <v/>
      </c>
      <c r="AF149" s="24"/>
      <c r="AG149" s="24"/>
      <c r="AH149" s="24"/>
      <c r="AI149" s="24"/>
      <c r="AJ149" s="22"/>
      <c r="AK149" s="95"/>
      <c r="AL149" s="154" t="e">
        <f t="shared" si="4"/>
        <v>#VALUE!</v>
      </c>
    </row>
    <row r="150" spans="1:38" ht="20.25" thickTop="1" thickBot="1">
      <c r="A150" s="57"/>
      <c r="B150" s="57"/>
      <c r="C150" s="137"/>
      <c r="D150" s="137"/>
      <c r="E150" s="137"/>
      <c r="F150" s="18"/>
      <c r="G150" s="10"/>
      <c r="H150" s="138"/>
      <c r="I150" s="12"/>
      <c r="J150" s="16"/>
      <c r="K150" s="90"/>
      <c r="L150" s="22"/>
      <c r="M150" s="22"/>
      <c r="N150" s="139"/>
      <c r="O150" s="24"/>
      <c r="P150" s="24"/>
      <c r="Q150" s="16"/>
      <c r="R150" s="25"/>
      <c r="S150" s="24"/>
      <c r="T150" s="24"/>
      <c r="U150" s="24"/>
      <c r="V150" s="24"/>
      <c r="W150" s="24"/>
      <c r="X150" s="24"/>
      <c r="Y150" s="24"/>
      <c r="Z150" s="24"/>
      <c r="AA150" s="24"/>
      <c r="AB150" s="24"/>
      <c r="AC150" s="24"/>
      <c r="AD150" s="24"/>
      <c r="AE150" s="9" t="str">
        <f t="shared" si="5"/>
        <v/>
      </c>
      <c r="AF150" s="24"/>
      <c r="AG150" s="24"/>
      <c r="AH150" s="24"/>
      <c r="AI150" s="24"/>
      <c r="AJ150" s="22"/>
      <c r="AK150" s="95"/>
      <c r="AL150" s="154" t="e">
        <f t="shared" si="4"/>
        <v>#VALUE!</v>
      </c>
    </row>
    <row r="151" spans="1:38" ht="19.5" customHeight="1" thickTop="1" thickBot="1">
      <c r="A151" s="57"/>
      <c r="B151" s="57"/>
      <c r="C151" s="137"/>
      <c r="D151" s="137"/>
      <c r="E151" s="137"/>
      <c r="F151" s="18"/>
      <c r="G151" s="10"/>
      <c r="H151" s="138"/>
      <c r="I151" s="12"/>
      <c r="J151" s="16"/>
      <c r="K151" s="90"/>
      <c r="L151" s="22"/>
      <c r="M151" s="22"/>
      <c r="N151" s="139"/>
      <c r="O151" s="24"/>
      <c r="P151" s="24"/>
      <c r="Q151" s="16"/>
      <c r="R151" s="25"/>
      <c r="S151" s="24"/>
      <c r="T151" s="24"/>
      <c r="U151" s="24"/>
      <c r="V151" s="24"/>
      <c r="W151" s="24"/>
      <c r="X151" s="24"/>
      <c r="Y151" s="24"/>
      <c r="Z151" s="24"/>
      <c r="AA151" s="24"/>
      <c r="AB151" s="24"/>
      <c r="AC151" s="24"/>
      <c r="AD151" s="24"/>
      <c r="AE151" s="9" t="str">
        <f t="shared" si="5"/>
        <v/>
      </c>
      <c r="AF151" s="24"/>
      <c r="AG151" s="24"/>
      <c r="AH151" s="24"/>
      <c r="AI151" s="24"/>
      <c r="AJ151" s="22"/>
      <c r="AK151" s="95"/>
      <c r="AL151" s="154" t="e">
        <f t="shared" si="4"/>
        <v>#VALUE!</v>
      </c>
    </row>
    <row r="152" spans="1:38" ht="20.25" thickTop="1" thickBot="1">
      <c r="A152" s="57"/>
      <c r="B152" s="57"/>
      <c r="C152" s="137"/>
      <c r="D152" s="137"/>
      <c r="E152" s="137"/>
      <c r="F152" s="18"/>
      <c r="G152" s="10"/>
      <c r="H152" s="138"/>
      <c r="I152" s="12"/>
      <c r="J152" s="16"/>
      <c r="K152" s="90"/>
      <c r="L152" s="22"/>
      <c r="M152" s="22"/>
      <c r="N152" s="139"/>
      <c r="O152" s="24"/>
      <c r="P152" s="24"/>
      <c r="Q152" s="16"/>
      <c r="R152" s="25"/>
      <c r="S152" s="24"/>
      <c r="T152" s="24"/>
      <c r="U152" s="24"/>
      <c r="V152" s="24"/>
      <c r="W152" s="24"/>
      <c r="X152" s="24"/>
      <c r="Y152" s="24"/>
      <c r="Z152" s="24"/>
      <c r="AA152" s="24"/>
      <c r="AB152" s="24"/>
      <c r="AC152" s="24"/>
      <c r="AD152" s="24"/>
      <c r="AE152" s="9" t="str">
        <f t="shared" si="5"/>
        <v/>
      </c>
      <c r="AF152" s="24"/>
      <c r="AG152" s="24"/>
      <c r="AH152" s="24"/>
      <c r="AI152" s="24"/>
      <c r="AJ152" s="22"/>
      <c r="AK152" s="95"/>
      <c r="AL152" s="154" t="e">
        <f t="shared" si="4"/>
        <v>#VALUE!</v>
      </c>
    </row>
    <row r="153" spans="1:38" ht="20.25" thickTop="1" thickBot="1">
      <c r="A153" s="57"/>
      <c r="B153" s="57"/>
      <c r="C153" s="137"/>
      <c r="D153" s="137"/>
      <c r="E153" s="137"/>
      <c r="F153" s="18"/>
      <c r="G153" s="10"/>
      <c r="H153" s="138"/>
      <c r="I153" s="12"/>
      <c r="J153" s="16"/>
      <c r="K153" s="90"/>
      <c r="L153" s="22"/>
      <c r="M153" s="22"/>
      <c r="N153" s="139"/>
      <c r="O153" s="24"/>
      <c r="P153" s="24"/>
      <c r="Q153" s="16"/>
      <c r="R153" s="25"/>
      <c r="S153" s="24"/>
      <c r="T153" s="24"/>
      <c r="U153" s="24"/>
      <c r="V153" s="24"/>
      <c r="W153" s="24"/>
      <c r="X153" s="24"/>
      <c r="Y153" s="24"/>
      <c r="Z153" s="24"/>
      <c r="AA153" s="24"/>
      <c r="AB153" s="24"/>
      <c r="AC153" s="24"/>
      <c r="AD153" s="24"/>
      <c r="AE153" s="9" t="str">
        <f t="shared" si="5"/>
        <v/>
      </c>
      <c r="AF153" s="24"/>
      <c r="AG153" s="24"/>
      <c r="AH153" s="24"/>
      <c r="AI153" s="24"/>
      <c r="AJ153" s="22"/>
      <c r="AK153" s="95"/>
      <c r="AL153" s="154" t="e">
        <f t="shared" si="4"/>
        <v>#VALUE!</v>
      </c>
    </row>
    <row r="154" spans="1:38" ht="21.75" customHeight="1" thickTop="1" thickBot="1">
      <c r="A154" s="57"/>
      <c r="B154" s="57"/>
      <c r="C154" s="137"/>
      <c r="D154" s="137"/>
      <c r="E154" s="137"/>
      <c r="F154" s="18"/>
      <c r="G154" s="10"/>
      <c r="H154" s="138"/>
      <c r="I154" s="12"/>
      <c r="J154" s="16"/>
      <c r="K154" s="90"/>
      <c r="L154" s="22"/>
      <c r="M154" s="22"/>
      <c r="N154" s="139"/>
      <c r="O154" s="24"/>
      <c r="P154" s="24"/>
      <c r="Q154" s="16"/>
      <c r="R154" s="25"/>
      <c r="S154" s="24"/>
      <c r="T154" s="24"/>
      <c r="U154" s="24"/>
      <c r="V154" s="24"/>
      <c r="W154" s="24"/>
      <c r="X154" s="24"/>
      <c r="Y154" s="24"/>
      <c r="Z154" s="24"/>
      <c r="AA154" s="24"/>
      <c r="AB154" s="24"/>
      <c r="AC154" s="24"/>
      <c r="AD154" s="24"/>
      <c r="AE154" s="9" t="str">
        <f t="shared" si="5"/>
        <v/>
      </c>
      <c r="AF154" s="24"/>
      <c r="AG154" s="24"/>
      <c r="AH154" s="24"/>
      <c r="AI154" s="24"/>
      <c r="AJ154" s="22"/>
      <c r="AK154" s="95"/>
      <c r="AL154" s="154" t="e">
        <f t="shared" si="4"/>
        <v>#VALUE!</v>
      </c>
    </row>
    <row r="155" spans="1:38" ht="20.25" thickTop="1" thickBot="1">
      <c r="A155" s="57"/>
      <c r="B155" s="57"/>
      <c r="C155" s="137"/>
      <c r="D155" s="137"/>
      <c r="E155" s="137"/>
      <c r="F155" s="18"/>
      <c r="G155" s="10"/>
      <c r="H155" s="138"/>
      <c r="I155" s="12"/>
      <c r="J155" s="16"/>
      <c r="K155" s="90"/>
      <c r="L155" s="22"/>
      <c r="M155" s="22"/>
      <c r="N155" s="139"/>
      <c r="O155" s="24"/>
      <c r="P155" s="24"/>
      <c r="Q155" s="16"/>
      <c r="R155" s="25"/>
      <c r="S155" s="24"/>
      <c r="T155" s="24"/>
      <c r="U155" s="24"/>
      <c r="V155" s="24"/>
      <c r="W155" s="24"/>
      <c r="X155" s="24"/>
      <c r="Y155" s="24"/>
      <c r="Z155" s="24"/>
      <c r="AA155" s="24"/>
      <c r="AB155" s="24"/>
      <c r="AC155" s="24"/>
      <c r="AD155" s="24"/>
      <c r="AE155" s="9" t="str">
        <f t="shared" si="5"/>
        <v/>
      </c>
      <c r="AF155" s="24"/>
      <c r="AG155" s="24"/>
      <c r="AH155" s="24"/>
      <c r="AI155" s="24"/>
      <c r="AJ155" s="22"/>
      <c r="AK155" s="95"/>
      <c r="AL155" s="154" t="e">
        <f t="shared" si="4"/>
        <v>#VALUE!</v>
      </c>
    </row>
    <row r="156" spans="1:38" ht="20.25" thickTop="1" thickBot="1">
      <c r="A156" s="57"/>
      <c r="B156" s="57"/>
      <c r="C156" s="137"/>
      <c r="D156" s="137"/>
      <c r="E156" s="137"/>
      <c r="F156" s="18"/>
      <c r="G156" s="10"/>
      <c r="H156" s="138"/>
      <c r="I156" s="12"/>
      <c r="J156" s="16"/>
      <c r="K156" s="90"/>
      <c r="L156" s="22"/>
      <c r="M156" s="22"/>
      <c r="N156" s="139"/>
      <c r="O156" s="24"/>
      <c r="P156" s="24"/>
      <c r="Q156" s="16"/>
      <c r="R156" s="25"/>
      <c r="S156" s="24"/>
      <c r="T156" s="24"/>
      <c r="U156" s="24"/>
      <c r="V156" s="24"/>
      <c r="W156" s="24"/>
      <c r="X156" s="24"/>
      <c r="Y156" s="24"/>
      <c r="Z156" s="24"/>
      <c r="AA156" s="24"/>
      <c r="AB156" s="24"/>
      <c r="AC156" s="24"/>
      <c r="AD156" s="24"/>
      <c r="AE156" s="9" t="str">
        <f t="shared" si="5"/>
        <v/>
      </c>
      <c r="AF156" s="24"/>
      <c r="AG156" s="24"/>
      <c r="AH156" s="24"/>
      <c r="AI156" s="24"/>
      <c r="AJ156" s="22"/>
      <c r="AK156" s="95"/>
      <c r="AL156" s="154" t="e">
        <f t="shared" si="4"/>
        <v>#VALUE!</v>
      </c>
    </row>
    <row r="157" spans="1:38" ht="20.25" thickTop="1" thickBot="1">
      <c r="A157" s="57"/>
      <c r="B157" s="57"/>
      <c r="C157" s="137"/>
      <c r="D157" s="137"/>
      <c r="E157" s="137"/>
      <c r="F157" s="18"/>
      <c r="G157" s="10"/>
      <c r="H157" s="138"/>
      <c r="I157" s="12"/>
      <c r="J157" s="16"/>
      <c r="K157" s="90"/>
      <c r="L157" s="22"/>
      <c r="M157" s="22"/>
      <c r="N157" s="139"/>
      <c r="O157" s="24"/>
      <c r="P157" s="24"/>
      <c r="Q157" s="16"/>
      <c r="R157" s="25"/>
      <c r="S157" s="24"/>
      <c r="T157" s="24"/>
      <c r="U157" s="24"/>
      <c r="V157" s="24"/>
      <c r="W157" s="24"/>
      <c r="X157" s="24"/>
      <c r="Y157" s="24"/>
      <c r="Z157" s="24"/>
      <c r="AA157" s="24"/>
      <c r="AB157" s="24"/>
      <c r="AC157" s="24"/>
      <c r="AD157" s="24"/>
      <c r="AE157" s="9" t="str">
        <f t="shared" si="5"/>
        <v/>
      </c>
      <c r="AF157" s="24"/>
      <c r="AG157" s="24"/>
      <c r="AH157" s="24"/>
      <c r="AI157" s="24"/>
      <c r="AJ157" s="22"/>
      <c r="AK157" s="95"/>
      <c r="AL157" s="154" t="e">
        <f t="shared" si="4"/>
        <v>#VALUE!</v>
      </c>
    </row>
    <row r="158" spans="1:38" ht="21" customHeight="1" thickTop="1" thickBot="1">
      <c r="A158" s="57"/>
      <c r="B158" s="57"/>
      <c r="C158" s="137"/>
      <c r="D158" s="137"/>
      <c r="E158" s="137"/>
      <c r="F158" s="18"/>
      <c r="G158" s="10"/>
      <c r="H158" s="138"/>
      <c r="I158" s="12"/>
      <c r="J158" s="16"/>
      <c r="K158" s="90"/>
      <c r="L158" s="22"/>
      <c r="M158" s="22"/>
      <c r="N158" s="139"/>
      <c r="O158" s="24"/>
      <c r="P158" s="24"/>
      <c r="Q158" s="16"/>
      <c r="R158" s="25"/>
      <c r="S158" s="24"/>
      <c r="T158" s="24"/>
      <c r="U158" s="24"/>
      <c r="V158" s="24"/>
      <c r="W158" s="24"/>
      <c r="X158" s="24"/>
      <c r="Y158" s="24"/>
      <c r="Z158" s="24"/>
      <c r="AA158" s="24"/>
      <c r="AB158" s="24"/>
      <c r="AC158" s="24"/>
      <c r="AD158" s="24"/>
      <c r="AE158" s="9" t="str">
        <f t="shared" si="5"/>
        <v/>
      </c>
      <c r="AF158" s="24"/>
      <c r="AG158" s="24"/>
      <c r="AH158" s="24"/>
      <c r="AI158" s="24"/>
      <c r="AJ158" s="22"/>
      <c r="AK158" s="95"/>
      <c r="AL158" s="154"/>
    </row>
    <row r="159" spans="1:38" ht="20.25" thickTop="1" thickBot="1">
      <c r="A159" s="57"/>
      <c r="B159" s="57"/>
      <c r="C159" s="137"/>
      <c r="D159" s="137"/>
      <c r="E159" s="137"/>
      <c r="F159" s="18"/>
      <c r="G159" s="10"/>
      <c r="H159" s="138"/>
      <c r="I159" s="12"/>
      <c r="J159" s="16"/>
      <c r="K159" s="90"/>
      <c r="L159" s="22"/>
      <c r="M159" s="22"/>
      <c r="N159" s="139"/>
      <c r="O159" s="24"/>
      <c r="P159" s="24"/>
      <c r="Q159" s="16"/>
      <c r="R159" s="25"/>
      <c r="S159" s="24"/>
      <c r="T159" s="24"/>
      <c r="U159" s="24"/>
      <c r="V159" s="24"/>
      <c r="W159" s="24"/>
      <c r="X159" s="24"/>
      <c r="Y159" s="24"/>
      <c r="Z159" s="24"/>
      <c r="AA159" s="24"/>
      <c r="AB159" s="24"/>
      <c r="AC159" s="24"/>
      <c r="AD159" s="24"/>
      <c r="AE159" s="9" t="str">
        <f t="shared" si="5"/>
        <v/>
      </c>
      <c r="AF159" s="24"/>
      <c r="AG159" s="24"/>
      <c r="AH159" s="24"/>
      <c r="AI159" s="24"/>
      <c r="AJ159" s="22"/>
      <c r="AK159" s="95"/>
      <c r="AL159" s="154"/>
    </row>
    <row r="160" spans="1:38" ht="20.25" thickTop="1" thickBot="1">
      <c r="A160" s="57"/>
      <c r="B160" s="57"/>
      <c r="C160" s="137"/>
      <c r="D160" s="137"/>
      <c r="E160" s="137"/>
      <c r="F160" s="18"/>
      <c r="G160" s="10"/>
      <c r="H160" s="138"/>
      <c r="I160" s="12"/>
      <c r="J160" s="16"/>
      <c r="K160" s="90"/>
      <c r="L160" s="22"/>
      <c r="M160" s="22"/>
      <c r="N160" s="139"/>
      <c r="O160" s="24"/>
      <c r="P160" s="24"/>
      <c r="Q160" s="16"/>
      <c r="R160" s="25"/>
      <c r="S160" s="24"/>
      <c r="T160" s="24"/>
      <c r="U160" s="24"/>
      <c r="V160" s="24"/>
      <c r="W160" s="24"/>
      <c r="X160" s="24"/>
      <c r="Y160" s="24"/>
      <c r="Z160" s="24"/>
      <c r="AA160" s="24"/>
      <c r="AB160" s="24"/>
      <c r="AC160" s="24"/>
      <c r="AD160" s="24"/>
      <c r="AE160" s="9" t="str">
        <f t="shared" si="5"/>
        <v/>
      </c>
      <c r="AF160" s="24"/>
      <c r="AG160" s="24"/>
      <c r="AH160" s="24"/>
      <c r="AI160" s="24"/>
      <c r="AJ160" s="22"/>
      <c r="AK160" s="95"/>
    </row>
    <row r="161" spans="1:37" ht="20.25" thickTop="1" thickBot="1">
      <c r="A161" s="57"/>
      <c r="B161" s="57"/>
      <c r="C161" s="137"/>
      <c r="D161" s="137"/>
      <c r="E161" s="137"/>
      <c r="F161" s="18"/>
      <c r="G161" s="10"/>
      <c r="H161" s="138"/>
      <c r="I161" s="12"/>
      <c r="J161" s="16"/>
      <c r="K161" s="90"/>
      <c r="L161" s="22"/>
      <c r="M161" s="22"/>
      <c r="N161" s="139"/>
      <c r="O161" s="24"/>
      <c r="P161" s="24"/>
      <c r="Q161" s="16"/>
      <c r="R161" s="25"/>
      <c r="S161" s="24"/>
      <c r="T161" s="24"/>
      <c r="U161" s="24"/>
      <c r="V161" s="24"/>
      <c r="W161" s="24"/>
      <c r="X161" s="24"/>
      <c r="Y161" s="24"/>
      <c r="Z161" s="24"/>
      <c r="AA161" s="24"/>
      <c r="AB161" s="24"/>
      <c r="AC161" s="24"/>
      <c r="AD161" s="24"/>
      <c r="AE161" s="9" t="str">
        <f t="shared" si="5"/>
        <v/>
      </c>
      <c r="AF161" s="24"/>
      <c r="AG161" s="24"/>
      <c r="AH161" s="24"/>
      <c r="AI161" s="24"/>
      <c r="AJ161" s="22"/>
      <c r="AK161" s="95"/>
    </row>
    <row r="162" spans="1:37" ht="20.25" thickTop="1" thickBot="1">
      <c r="A162" s="57"/>
      <c r="B162" s="57"/>
      <c r="C162" s="137"/>
      <c r="D162" s="137"/>
      <c r="E162" s="137"/>
      <c r="F162" s="18"/>
      <c r="G162" s="10"/>
      <c r="H162" s="138"/>
      <c r="I162" s="12"/>
      <c r="J162" s="16"/>
      <c r="K162" s="90"/>
      <c r="L162" s="22"/>
      <c r="M162" s="22"/>
      <c r="N162" s="139"/>
      <c r="O162" s="24"/>
      <c r="P162" s="24"/>
      <c r="Q162" s="16"/>
      <c r="R162" s="25"/>
      <c r="S162" s="24"/>
      <c r="T162" s="24"/>
      <c r="U162" s="24"/>
      <c r="V162" s="24"/>
      <c r="W162" s="24"/>
      <c r="X162" s="24"/>
      <c r="Y162" s="24"/>
      <c r="Z162" s="24"/>
      <c r="AA162" s="24"/>
      <c r="AB162" s="24"/>
      <c r="AC162" s="24"/>
      <c r="AD162" s="24"/>
      <c r="AE162" s="9" t="str">
        <f t="shared" si="5"/>
        <v/>
      </c>
      <c r="AF162" s="24"/>
      <c r="AG162" s="24"/>
      <c r="AH162" s="24"/>
      <c r="AI162" s="24"/>
      <c r="AJ162" s="22"/>
      <c r="AK162" s="95"/>
    </row>
    <row r="163" spans="1:37" ht="20.25" thickTop="1" thickBot="1">
      <c r="A163" s="57"/>
      <c r="B163" s="57"/>
      <c r="C163" s="137"/>
      <c r="D163" s="137"/>
      <c r="E163" s="137"/>
      <c r="F163" s="18"/>
      <c r="G163" s="10"/>
      <c r="H163" s="138"/>
      <c r="I163" s="12"/>
      <c r="J163" s="16"/>
      <c r="K163" s="90"/>
      <c r="L163" s="22"/>
      <c r="M163" s="22"/>
      <c r="N163" s="139"/>
      <c r="O163" s="24"/>
      <c r="P163" s="24"/>
      <c r="Q163" s="16"/>
      <c r="R163" s="25"/>
      <c r="S163" s="24"/>
      <c r="T163" s="24"/>
      <c r="U163" s="24"/>
      <c r="V163" s="24"/>
      <c r="W163" s="24"/>
      <c r="X163" s="24"/>
      <c r="Y163" s="24"/>
      <c r="Z163" s="24"/>
      <c r="AA163" s="24"/>
      <c r="AB163" s="24"/>
      <c r="AC163" s="24"/>
      <c r="AD163" s="24"/>
      <c r="AE163" s="9" t="str">
        <f t="shared" si="5"/>
        <v/>
      </c>
      <c r="AF163" s="24"/>
      <c r="AG163" s="24"/>
      <c r="AH163" s="24"/>
      <c r="AI163" s="24"/>
      <c r="AJ163" s="22"/>
      <c r="AK163" s="95"/>
    </row>
    <row r="164" spans="1:37" ht="20.25" thickTop="1" thickBot="1">
      <c r="A164" s="57"/>
      <c r="B164" s="57"/>
      <c r="C164" s="137"/>
      <c r="D164" s="137"/>
      <c r="E164" s="137"/>
      <c r="F164" s="18"/>
      <c r="G164" s="10"/>
      <c r="H164" s="138"/>
      <c r="I164" s="12"/>
      <c r="J164" s="16"/>
      <c r="K164" s="90"/>
      <c r="L164" s="22"/>
      <c r="M164" s="22"/>
      <c r="N164" s="139"/>
      <c r="O164" s="24"/>
      <c r="P164" s="24"/>
      <c r="Q164" s="16"/>
      <c r="R164" s="25"/>
      <c r="S164" s="24"/>
      <c r="T164" s="24"/>
      <c r="U164" s="24"/>
      <c r="V164" s="24"/>
      <c r="W164" s="24"/>
      <c r="X164" s="24"/>
      <c r="Y164" s="24"/>
      <c r="Z164" s="24"/>
      <c r="AA164" s="24"/>
      <c r="AB164" s="24"/>
      <c r="AC164" s="24"/>
      <c r="AD164" s="24"/>
      <c r="AE164" s="9" t="str">
        <f t="shared" si="5"/>
        <v/>
      </c>
      <c r="AF164" s="24"/>
      <c r="AG164" s="24"/>
      <c r="AH164" s="24"/>
      <c r="AI164" s="24"/>
      <c r="AJ164" s="22"/>
      <c r="AK164" s="95"/>
    </row>
    <row r="165" spans="1:37" ht="20.25" thickTop="1" thickBot="1">
      <c r="A165" s="57"/>
      <c r="B165" s="57"/>
      <c r="C165" s="137"/>
      <c r="D165" s="137"/>
      <c r="E165" s="137"/>
      <c r="F165" s="18"/>
      <c r="G165" s="10"/>
      <c r="H165" s="138"/>
      <c r="I165" s="12"/>
      <c r="J165" s="16"/>
      <c r="K165" s="90"/>
      <c r="L165" s="22"/>
      <c r="M165" s="22"/>
      <c r="N165" s="139"/>
      <c r="O165" s="24"/>
      <c r="P165" s="24"/>
      <c r="Q165" s="16"/>
      <c r="R165" s="25"/>
      <c r="S165" s="24"/>
      <c r="T165" s="24"/>
      <c r="U165" s="24"/>
      <c r="V165" s="24"/>
      <c r="W165" s="24"/>
      <c r="X165" s="24"/>
      <c r="Y165" s="24"/>
      <c r="Z165" s="24"/>
      <c r="AA165" s="24"/>
      <c r="AB165" s="24"/>
      <c r="AC165" s="24"/>
      <c r="AD165" s="24"/>
      <c r="AE165" s="9" t="str">
        <f t="shared" si="5"/>
        <v/>
      </c>
      <c r="AF165" s="24"/>
      <c r="AG165" s="24"/>
      <c r="AH165" s="24"/>
      <c r="AI165" s="24"/>
      <c r="AJ165" s="22"/>
      <c r="AK165" s="95"/>
    </row>
    <row r="166" spans="1:37" ht="20.25" thickTop="1" thickBot="1">
      <c r="A166" s="57"/>
      <c r="B166" s="57"/>
      <c r="C166" s="137"/>
      <c r="D166" s="137"/>
      <c r="E166" s="137"/>
      <c r="F166" s="19"/>
      <c r="G166" s="10"/>
      <c r="H166" s="138"/>
      <c r="I166" s="12"/>
      <c r="J166" s="16"/>
      <c r="K166" s="24"/>
      <c r="L166" s="22"/>
      <c r="M166" s="22"/>
      <c r="N166" s="139"/>
      <c r="O166" s="24"/>
      <c r="P166" s="24"/>
      <c r="Q166" s="16"/>
      <c r="R166" s="25"/>
      <c r="S166" s="24"/>
      <c r="T166" s="24"/>
      <c r="U166" s="24"/>
      <c r="V166" s="24"/>
      <c r="W166" s="24"/>
      <c r="X166" s="24"/>
      <c r="Y166" s="24"/>
      <c r="Z166" s="24"/>
      <c r="AA166" s="24"/>
      <c r="AB166" s="24"/>
      <c r="AC166" s="24"/>
      <c r="AD166" s="24"/>
      <c r="AE166" s="9" t="str">
        <f t="shared" si="5"/>
        <v/>
      </c>
      <c r="AF166" s="24"/>
      <c r="AG166" s="24"/>
      <c r="AH166" s="24"/>
      <c r="AI166" s="24"/>
      <c r="AJ166" s="22"/>
      <c r="AK166" s="95"/>
    </row>
    <row r="167" spans="1:37" ht="20.25" thickTop="1" thickBot="1">
      <c r="A167" s="57"/>
      <c r="B167" s="57"/>
      <c r="C167" s="137"/>
      <c r="D167" s="137"/>
      <c r="E167" s="137"/>
      <c r="F167" s="19"/>
      <c r="G167" s="10"/>
      <c r="H167" s="138"/>
      <c r="I167" s="12"/>
      <c r="J167" s="16"/>
      <c r="K167" s="24"/>
      <c r="L167" s="22"/>
      <c r="M167" s="22"/>
      <c r="N167" s="139"/>
      <c r="O167" s="24"/>
      <c r="P167" s="24"/>
      <c r="Q167" s="16"/>
      <c r="R167" s="25"/>
      <c r="S167" s="24"/>
      <c r="T167" s="24"/>
      <c r="U167" s="24"/>
      <c r="V167" s="24"/>
      <c r="W167" s="24"/>
      <c r="X167" s="24"/>
      <c r="Y167" s="24"/>
      <c r="Z167" s="24"/>
      <c r="AA167" s="24"/>
      <c r="AB167" s="24"/>
      <c r="AC167" s="24"/>
      <c r="AD167" s="24"/>
      <c r="AE167" s="9" t="str">
        <f t="shared" si="5"/>
        <v/>
      </c>
      <c r="AF167" s="24"/>
      <c r="AG167" s="24"/>
      <c r="AH167" s="24"/>
      <c r="AI167" s="24"/>
      <c r="AJ167" s="22"/>
      <c r="AK167" s="95"/>
    </row>
    <row r="168" spans="1:37" ht="20.25" thickTop="1" thickBot="1">
      <c r="A168" s="57"/>
      <c r="B168" s="57"/>
      <c r="C168" s="137"/>
      <c r="D168" s="137"/>
      <c r="E168" s="137"/>
      <c r="F168" s="19"/>
      <c r="G168" s="10"/>
      <c r="H168" s="138"/>
      <c r="I168" s="12"/>
      <c r="J168" s="16"/>
      <c r="K168" s="24"/>
      <c r="L168" s="22"/>
      <c r="M168" s="22"/>
      <c r="N168" s="139"/>
      <c r="O168" s="24"/>
      <c r="P168" s="24"/>
      <c r="Q168" s="16"/>
      <c r="R168" s="25"/>
      <c r="S168" s="24"/>
      <c r="T168" s="24"/>
      <c r="U168" s="24"/>
      <c r="V168" s="24"/>
      <c r="W168" s="24"/>
      <c r="X168" s="24"/>
      <c r="Y168" s="24"/>
      <c r="Z168" s="24"/>
      <c r="AA168" s="24"/>
      <c r="AB168" s="24"/>
      <c r="AC168" s="24"/>
      <c r="AD168" s="24"/>
      <c r="AE168" s="9" t="str">
        <f t="shared" si="5"/>
        <v/>
      </c>
      <c r="AF168" s="24"/>
      <c r="AG168" s="24"/>
      <c r="AH168" s="24"/>
      <c r="AI168" s="24"/>
      <c r="AJ168" s="22"/>
      <c r="AK168" s="95"/>
    </row>
    <row r="169" spans="1:37" ht="20.25" thickTop="1" thickBot="1">
      <c r="A169" s="57"/>
      <c r="B169" s="57"/>
      <c r="C169" s="137"/>
      <c r="D169" s="137"/>
      <c r="E169" s="137"/>
      <c r="F169" s="19"/>
      <c r="G169" s="10"/>
      <c r="H169" s="138"/>
      <c r="I169" s="12"/>
      <c r="J169" s="16"/>
      <c r="K169" s="24"/>
      <c r="L169" s="22"/>
      <c r="M169" s="22"/>
      <c r="N169" s="139"/>
      <c r="O169" s="24"/>
      <c r="P169" s="24"/>
      <c r="Q169" s="16"/>
      <c r="R169" s="25"/>
      <c r="S169" s="24"/>
      <c r="T169" s="24"/>
      <c r="U169" s="24"/>
      <c r="V169" s="24"/>
      <c r="W169" s="24"/>
      <c r="X169" s="24"/>
      <c r="Y169" s="24"/>
      <c r="Z169" s="24"/>
      <c r="AA169" s="24"/>
      <c r="AB169" s="24"/>
      <c r="AC169" s="24"/>
      <c r="AD169" s="24"/>
      <c r="AE169" s="9" t="str">
        <f t="shared" si="5"/>
        <v/>
      </c>
      <c r="AF169" s="24"/>
      <c r="AG169" s="24"/>
      <c r="AH169" s="24"/>
      <c r="AI169" s="24"/>
      <c r="AJ169" s="22"/>
      <c r="AK169" s="95"/>
    </row>
    <row r="170" spans="1:37" ht="20.25" thickTop="1" thickBot="1">
      <c r="A170" s="57"/>
      <c r="B170" s="57"/>
      <c r="C170" s="137"/>
      <c r="D170" s="137"/>
      <c r="E170" s="137"/>
      <c r="F170" s="19"/>
      <c r="G170" s="10"/>
      <c r="H170" s="138"/>
      <c r="I170" s="12"/>
      <c r="J170" s="16"/>
      <c r="K170" s="24"/>
      <c r="L170" s="22"/>
      <c r="M170" s="22"/>
      <c r="N170" s="139"/>
      <c r="O170" s="24"/>
      <c r="P170" s="24"/>
      <c r="Q170" s="16"/>
      <c r="R170" s="25"/>
      <c r="S170" s="24"/>
      <c r="T170" s="24"/>
      <c r="U170" s="24"/>
      <c r="V170" s="24"/>
      <c r="W170" s="24"/>
      <c r="X170" s="24"/>
      <c r="Y170" s="24"/>
      <c r="Z170" s="24"/>
      <c r="AA170" s="24"/>
      <c r="AB170" s="24"/>
      <c r="AC170" s="24"/>
      <c r="AD170" s="24"/>
      <c r="AE170" s="9" t="str">
        <f t="shared" si="5"/>
        <v/>
      </c>
      <c r="AF170" s="24"/>
      <c r="AG170" s="24"/>
      <c r="AH170" s="24"/>
      <c r="AI170" s="24"/>
      <c r="AJ170" s="22"/>
      <c r="AK170" s="95"/>
    </row>
    <row r="171" spans="1:37" ht="20.25" thickTop="1" thickBot="1">
      <c r="A171" s="57"/>
      <c r="B171" s="57"/>
      <c r="C171" s="137"/>
      <c r="D171" s="137"/>
      <c r="E171" s="137"/>
      <c r="F171" s="19"/>
      <c r="G171" s="10"/>
      <c r="H171" s="138"/>
      <c r="I171" s="12"/>
      <c r="J171" s="16"/>
      <c r="K171" s="24"/>
      <c r="L171" s="22"/>
      <c r="M171" s="22"/>
      <c r="N171" s="139"/>
      <c r="O171" s="24"/>
      <c r="P171" s="24"/>
      <c r="Q171" s="16"/>
      <c r="R171" s="25"/>
      <c r="S171" s="24"/>
      <c r="T171" s="24"/>
      <c r="U171" s="24"/>
      <c r="V171" s="24"/>
      <c r="W171" s="24"/>
      <c r="X171" s="24"/>
      <c r="Y171" s="24"/>
      <c r="Z171" s="24"/>
      <c r="AA171" s="24"/>
      <c r="AB171" s="24"/>
      <c r="AC171" s="24"/>
      <c r="AD171" s="24"/>
      <c r="AE171" s="9" t="str">
        <f t="shared" si="5"/>
        <v/>
      </c>
      <c r="AF171" s="24"/>
      <c r="AG171" s="24"/>
      <c r="AH171" s="24"/>
      <c r="AI171" s="24"/>
      <c r="AJ171" s="22"/>
      <c r="AK171" s="95"/>
    </row>
    <row r="172" spans="1:37" ht="20.25" thickTop="1" thickBot="1">
      <c r="A172" s="57"/>
      <c r="B172" s="57"/>
      <c r="C172" s="137"/>
      <c r="D172" s="137"/>
      <c r="E172" s="137"/>
      <c r="F172" s="19"/>
      <c r="G172" s="10"/>
      <c r="H172" s="138"/>
      <c r="I172" s="12"/>
      <c r="J172" s="16"/>
      <c r="K172" s="24"/>
      <c r="L172" s="22"/>
      <c r="M172" s="22"/>
      <c r="N172" s="139"/>
      <c r="O172" s="24"/>
      <c r="P172" s="24"/>
      <c r="Q172" s="16"/>
      <c r="R172" s="25"/>
      <c r="S172" s="24"/>
      <c r="T172" s="24"/>
      <c r="U172" s="24"/>
      <c r="V172" s="24"/>
      <c r="W172" s="24"/>
      <c r="X172" s="24"/>
      <c r="Y172" s="24"/>
      <c r="Z172" s="24"/>
      <c r="AA172" s="24"/>
      <c r="AB172" s="24"/>
      <c r="AC172" s="24"/>
      <c r="AD172" s="24"/>
      <c r="AE172" s="9" t="str">
        <f t="shared" si="5"/>
        <v/>
      </c>
      <c r="AF172" s="24"/>
      <c r="AG172" s="24"/>
      <c r="AH172" s="24"/>
      <c r="AI172" s="24"/>
      <c r="AJ172" s="22"/>
      <c r="AK172" s="95"/>
    </row>
    <row r="173" spans="1:37" ht="20.25" thickTop="1" thickBot="1">
      <c r="A173" s="57"/>
      <c r="B173" s="57"/>
      <c r="C173" s="137"/>
      <c r="D173" s="137"/>
      <c r="E173" s="137"/>
      <c r="F173" s="19"/>
      <c r="G173" s="10"/>
      <c r="H173" s="138"/>
      <c r="I173" s="12"/>
      <c r="J173" s="16"/>
      <c r="K173" s="24"/>
      <c r="L173" s="22"/>
      <c r="M173" s="22"/>
      <c r="N173" s="139"/>
      <c r="O173" s="24"/>
      <c r="P173" s="24"/>
      <c r="Q173" s="16"/>
      <c r="R173" s="25"/>
      <c r="S173" s="24"/>
      <c r="T173" s="24"/>
      <c r="U173" s="24"/>
      <c r="V173" s="24"/>
      <c r="W173" s="24"/>
      <c r="X173" s="24"/>
      <c r="Y173" s="24"/>
      <c r="Z173" s="24"/>
      <c r="AA173" s="24"/>
      <c r="AB173" s="24"/>
      <c r="AC173" s="24"/>
      <c r="AD173" s="24"/>
      <c r="AE173" s="9" t="str">
        <f t="shared" si="5"/>
        <v/>
      </c>
      <c r="AF173" s="24"/>
      <c r="AG173" s="24"/>
      <c r="AH173" s="24"/>
      <c r="AI173" s="24"/>
      <c r="AJ173" s="22"/>
      <c r="AK173" s="95"/>
    </row>
    <row r="174" spans="1:37" ht="20.25" thickTop="1" thickBot="1">
      <c r="A174" s="57"/>
      <c r="B174" s="57"/>
      <c r="C174" s="137"/>
      <c r="D174" s="137"/>
      <c r="E174" s="137"/>
      <c r="F174" s="19"/>
      <c r="G174" s="10"/>
      <c r="H174" s="138"/>
      <c r="I174" s="12"/>
      <c r="J174" s="16"/>
      <c r="K174" s="24"/>
      <c r="L174" s="22"/>
      <c r="M174" s="22"/>
      <c r="N174" s="139"/>
      <c r="O174" s="24"/>
      <c r="P174" s="24"/>
      <c r="Q174" s="16"/>
      <c r="R174" s="25"/>
      <c r="S174" s="24"/>
      <c r="T174" s="24"/>
      <c r="U174" s="24"/>
      <c r="V174" s="24"/>
      <c r="W174" s="24"/>
      <c r="X174" s="24"/>
      <c r="Y174" s="24"/>
      <c r="Z174" s="24"/>
      <c r="AA174" s="24"/>
      <c r="AB174" s="24"/>
      <c r="AC174" s="24"/>
      <c r="AD174" s="24"/>
      <c r="AE174" s="9" t="str">
        <f t="shared" si="5"/>
        <v/>
      </c>
      <c r="AF174" s="24"/>
      <c r="AG174" s="24"/>
      <c r="AH174" s="24"/>
      <c r="AI174" s="24"/>
      <c r="AJ174" s="22"/>
      <c r="AK174" s="95"/>
    </row>
    <row r="175" spans="1:37" ht="20.25" thickTop="1" thickBot="1">
      <c r="A175" s="57"/>
      <c r="B175" s="57"/>
      <c r="C175" s="137"/>
      <c r="D175" s="137"/>
      <c r="E175" s="137"/>
      <c r="F175" s="20"/>
      <c r="G175" s="10"/>
      <c r="H175" s="138"/>
      <c r="I175" s="12"/>
      <c r="J175" s="16"/>
      <c r="K175" s="24"/>
      <c r="L175" s="22"/>
      <c r="M175" s="22"/>
      <c r="N175" s="139"/>
      <c r="O175" s="24"/>
      <c r="P175" s="24"/>
      <c r="Q175" s="16"/>
      <c r="R175" s="25"/>
      <c r="S175" s="24"/>
      <c r="T175" s="24"/>
      <c r="U175" s="24"/>
      <c r="V175" s="24"/>
      <c r="W175" s="24"/>
      <c r="X175" s="24"/>
      <c r="Y175" s="24"/>
      <c r="Z175" s="24"/>
      <c r="AA175" s="24"/>
      <c r="AB175" s="24"/>
      <c r="AC175" s="24"/>
      <c r="AD175" s="24"/>
      <c r="AE175" s="9" t="str">
        <f t="shared" si="5"/>
        <v/>
      </c>
      <c r="AF175" s="24"/>
      <c r="AG175" s="24"/>
      <c r="AH175" s="24"/>
      <c r="AI175" s="24"/>
      <c r="AJ175" s="22"/>
      <c r="AK175" s="95"/>
    </row>
    <row r="176" spans="1:37" ht="20.25" thickTop="1" thickBot="1">
      <c r="A176" s="57"/>
      <c r="B176" s="57"/>
      <c r="C176" s="137"/>
      <c r="D176" s="137"/>
      <c r="E176" s="137"/>
      <c r="F176" s="20"/>
      <c r="G176" s="10"/>
      <c r="H176" s="138"/>
      <c r="I176" s="12"/>
      <c r="J176" s="16"/>
      <c r="K176" s="24"/>
      <c r="L176" s="22"/>
      <c r="M176" s="22"/>
      <c r="N176" s="139"/>
      <c r="O176" s="24"/>
      <c r="P176" s="24"/>
      <c r="Q176" s="16"/>
      <c r="R176" s="25"/>
      <c r="S176" s="24"/>
      <c r="T176" s="24"/>
      <c r="U176" s="24"/>
      <c r="V176" s="24"/>
      <c r="W176" s="24"/>
      <c r="X176" s="24"/>
      <c r="Y176" s="24"/>
      <c r="Z176" s="24"/>
      <c r="AA176" s="24"/>
      <c r="AB176" s="24"/>
      <c r="AC176" s="24"/>
      <c r="AD176" s="24"/>
      <c r="AE176" s="9" t="str">
        <f t="shared" si="5"/>
        <v/>
      </c>
      <c r="AF176" s="24"/>
      <c r="AG176" s="24"/>
      <c r="AH176" s="24"/>
      <c r="AI176" s="24"/>
      <c r="AJ176" s="22"/>
      <c r="AK176" s="95"/>
    </row>
    <row r="177" spans="1:37" ht="20.25" thickTop="1" thickBot="1">
      <c r="A177" s="57"/>
      <c r="B177" s="57"/>
      <c r="C177" s="137"/>
      <c r="D177" s="137"/>
      <c r="E177" s="137"/>
      <c r="F177" s="20"/>
      <c r="G177" s="10"/>
      <c r="H177" s="138"/>
      <c r="I177" s="12"/>
      <c r="J177" s="16"/>
      <c r="K177" s="24"/>
      <c r="L177" s="22"/>
      <c r="M177" s="22"/>
      <c r="N177" s="139"/>
      <c r="O177" s="24"/>
      <c r="P177" s="24"/>
      <c r="Q177" s="16"/>
      <c r="R177" s="25"/>
      <c r="S177" s="24"/>
      <c r="T177" s="24"/>
      <c r="U177" s="24"/>
      <c r="V177" s="24"/>
      <c r="W177" s="24"/>
      <c r="X177" s="24"/>
      <c r="Y177" s="24"/>
      <c r="Z177" s="24"/>
      <c r="AA177" s="24"/>
      <c r="AB177" s="24"/>
      <c r="AC177" s="24"/>
      <c r="AD177" s="24"/>
      <c r="AE177" s="9" t="str">
        <f t="shared" si="5"/>
        <v/>
      </c>
      <c r="AF177" s="24"/>
      <c r="AG177" s="24"/>
      <c r="AH177" s="24"/>
      <c r="AI177" s="24"/>
      <c r="AJ177" s="22"/>
      <c r="AK177" s="95"/>
    </row>
    <row r="178" spans="1:37" ht="20.25" thickTop="1" thickBot="1">
      <c r="A178" s="57"/>
      <c r="B178" s="57"/>
      <c r="C178" s="137"/>
      <c r="D178" s="137"/>
      <c r="E178" s="137"/>
      <c r="F178" s="20"/>
      <c r="G178" s="10"/>
      <c r="H178" s="138"/>
      <c r="I178" s="12"/>
      <c r="J178" s="16"/>
      <c r="K178" s="24"/>
      <c r="L178" s="22"/>
      <c r="M178" s="22"/>
      <c r="N178" s="139"/>
      <c r="O178" s="24"/>
      <c r="P178" s="24"/>
      <c r="Q178" s="16"/>
      <c r="R178" s="25"/>
      <c r="S178" s="24"/>
      <c r="T178" s="24"/>
      <c r="U178" s="24"/>
      <c r="V178" s="24"/>
      <c r="W178" s="24"/>
      <c r="X178" s="24"/>
      <c r="Y178" s="24"/>
      <c r="Z178" s="24"/>
      <c r="AA178" s="24"/>
      <c r="AB178" s="24"/>
      <c r="AC178" s="24"/>
      <c r="AD178" s="24"/>
      <c r="AE178" s="9" t="str">
        <f t="shared" si="5"/>
        <v/>
      </c>
      <c r="AF178" s="24"/>
      <c r="AG178" s="24"/>
      <c r="AH178" s="24"/>
      <c r="AI178" s="24"/>
      <c r="AJ178" s="22"/>
      <c r="AK178" s="95"/>
    </row>
    <row r="179" spans="1:37" ht="20.25" thickTop="1" thickBot="1">
      <c r="A179" s="57"/>
      <c r="B179" s="57"/>
      <c r="C179" s="137"/>
      <c r="D179" s="137"/>
      <c r="E179" s="137"/>
      <c r="F179" s="20"/>
      <c r="G179" s="10"/>
      <c r="H179" s="138"/>
      <c r="I179" s="12"/>
      <c r="J179" s="16"/>
      <c r="K179" s="24"/>
      <c r="L179" s="22"/>
      <c r="M179" s="22"/>
      <c r="N179" s="139"/>
      <c r="O179" s="24"/>
      <c r="P179" s="24"/>
      <c r="Q179" s="16"/>
      <c r="R179" s="25"/>
      <c r="S179" s="24"/>
      <c r="T179" s="24"/>
      <c r="U179" s="24"/>
      <c r="V179" s="24"/>
      <c r="W179" s="24"/>
      <c r="X179" s="24"/>
      <c r="Y179" s="24"/>
      <c r="Z179" s="24"/>
      <c r="AA179" s="24"/>
      <c r="AB179" s="24"/>
      <c r="AC179" s="24"/>
      <c r="AD179" s="24"/>
      <c r="AE179" s="9" t="str">
        <f t="shared" si="5"/>
        <v/>
      </c>
      <c r="AF179" s="24"/>
      <c r="AG179" s="24"/>
      <c r="AH179" s="24"/>
      <c r="AI179" s="24"/>
      <c r="AJ179" s="22"/>
      <c r="AK179" s="95"/>
    </row>
    <row r="180" spans="1:37" ht="20.25" thickTop="1" thickBot="1">
      <c r="A180" s="57"/>
      <c r="B180" s="57"/>
      <c r="C180" s="137"/>
      <c r="D180" s="137"/>
      <c r="E180" s="137"/>
      <c r="F180" s="20"/>
      <c r="G180" s="10"/>
      <c r="H180" s="138"/>
      <c r="I180" s="12"/>
      <c r="J180" s="16"/>
      <c r="K180" s="24"/>
      <c r="L180" s="22"/>
      <c r="M180" s="22"/>
      <c r="N180" s="139"/>
      <c r="O180" s="24"/>
      <c r="P180" s="24"/>
      <c r="Q180" s="16"/>
      <c r="R180" s="25"/>
      <c r="S180" s="24"/>
      <c r="T180" s="24"/>
      <c r="U180" s="24"/>
      <c r="V180" s="24"/>
      <c r="W180" s="24"/>
      <c r="X180" s="24"/>
      <c r="Y180" s="24"/>
      <c r="Z180" s="24"/>
      <c r="AA180" s="24"/>
      <c r="AB180" s="24"/>
      <c r="AC180" s="24"/>
      <c r="AD180" s="24"/>
      <c r="AE180" s="9" t="str">
        <f t="shared" si="5"/>
        <v/>
      </c>
      <c r="AF180" s="24"/>
      <c r="AG180" s="24"/>
      <c r="AH180" s="24"/>
      <c r="AI180" s="24"/>
      <c r="AJ180" s="22"/>
      <c r="AK180" s="95"/>
    </row>
    <row r="181" spans="1:37" ht="20.25" thickTop="1" thickBot="1">
      <c r="A181" s="57"/>
      <c r="B181" s="57"/>
      <c r="C181" s="137"/>
      <c r="D181" s="137"/>
      <c r="E181" s="137"/>
      <c r="F181" s="20"/>
      <c r="G181" s="10"/>
      <c r="H181" s="138"/>
      <c r="I181" s="12"/>
      <c r="J181" s="16"/>
      <c r="K181" s="24"/>
      <c r="L181" s="22"/>
      <c r="M181" s="22"/>
      <c r="N181" s="139"/>
      <c r="O181" s="24"/>
      <c r="P181" s="24"/>
      <c r="Q181" s="16"/>
      <c r="R181" s="25"/>
      <c r="S181" s="24"/>
      <c r="T181" s="24"/>
      <c r="U181" s="24"/>
      <c r="V181" s="24"/>
      <c r="W181" s="24"/>
      <c r="X181" s="24"/>
      <c r="Y181" s="24"/>
      <c r="Z181" s="24"/>
      <c r="AA181" s="24"/>
      <c r="AB181" s="24"/>
      <c r="AC181" s="24"/>
      <c r="AD181" s="24"/>
      <c r="AE181" s="9" t="str">
        <f t="shared" si="5"/>
        <v/>
      </c>
      <c r="AF181" s="24"/>
      <c r="AG181" s="24"/>
      <c r="AH181" s="24"/>
      <c r="AI181" s="24"/>
      <c r="AJ181" s="22"/>
      <c r="AK181" s="95"/>
    </row>
    <row r="182" spans="1:37" ht="20.25" thickTop="1" thickBot="1">
      <c r="A182" s="57"/>
      <c r="B182" s="57"/>
      <c r="C182" s="137"/>
      <c r="D182" s="137"/>
      <c r="E182" s="137"/>
      <c r="F182" s="20"/>
      <c r="G182" s="10"/>
      <c r="H182" s="138"/>
      <c r="I182" s="12"/>
      <c r="J182" s="16"/>
      <c r="K182" s="24"/>
      <c r="L182" s="22"/>
      <c r="M182" s="22"/>
      <c r="N182" s="139"/>
      <c r="O182" s="24"/>
      <c r="P182" s="24"/>
      <c r="Q182" s="16"/>
      <c r="R182" s="25"/>
      <c r="S182" s="24"/>
      <c r="T182" s="24"/>
      <c r="U182" s="24"/>
      <c r="V182" s="24"/>
      <c r="W182" s="24"/>
      <c r="X182" s="24"/>
      <c r="Y182" s="24"/>
      <c r="Z182" s="24"/>
      <c r="AA182" s="24"/>
      <c r="AB182" s="24"/>
      <c r="AC182" s="24"/>
      <c r="AD182" s="24"/>
      <c r="AE182" s="9" t="str">
        <f t="shared" si="5"/>
        <v/>
      </c>
      <c r="AF182" s="24"/>
      <c r="AG182" s="24"/>
      <c r="AH182" s="24"/>
      <c r="AI182" s="24"/>
      <c r="AJ182" s="22"/>
      <c r="AK182" s="95"/>
    </row>
    <row r="183" spans="1:37" ht="20.25" thickTop="1" thickBot="1">
      <c r="A183" s="57"/>
      <c r="B183" s="57"/>
      <c r="C183" s="137"/>
      <c r="D183" s="137"/>
      <c r="E183" s="137"/>
      <c r="F183" s="20"/>
      <c r="G183" s="10"/>
      <c r="H183" s="138"/>
      <c r="I183" s="12"/>
      <c r="J183" s="16"/>
      <c r="K183" s="24"/>
      <c r="L183" s="22"/>
      <c r="M183" s="22"/>
      <c r="N183" s="139"/>
      <c r="O183" s="24"/>
      <c r="P183" s="24"/>
      <c r="Q183" s="16"/>
      <c r="R183" s="25"/>
      <c r="S183" s="24"/>
      <c r="T183" s="24"/>
      <c r="U183" s="24"/>
      <c r="V183" s="24"/>
      <c r="W183" s="24"/>
      <c r="X183" s="24"/>
      <c r="Y183" s="24"/>
      <c r="Z183" s="24"/>
      <c r="AA183" s="24"/>
      <c r="AB183" s="24"/>
      <c r="AC183" s="24"/>
      <c r="AD183" s="24"/>
      <c r="AE183" s="9" t="str">
        <f t="shared" si="5"/>
        <v/>
      </c>
      <c r="AF183" s="24"/>
      <c r="AG183" s="24"/>
      <c r="AH183" s="24"/>
      <c r="AI183" s="24"/>
      <c r="AJ183" s="22"/>
      <c r="AK183" s="95"/>
    </row>
    <row r="184" spans="1:37" ht="20.25" thickTop="1" thickBot="1">
      <c r="A184" s="57"/>
      <c r="B184" s="57"/>
      <c r="C184" s="137"/>
      <c r="D184" s="137"/>
      <c r="E184" s="137"/>
      <c r="F184" s="20"/>
      <c r="G184" s="10"/>
      <c r="H184" s="138"/>
      <c r="I184" s="12"/>
      <c r="J184" s="16"/>
      <c r="K184" s="24"/>
      <c r="L184" s="22"/>
      <c r="M184" s="22"/>
      <c r="N184" s="139"/>
      <c r="O184" s="24"/>
      <c r="P184" s="24"/>
      <c r="Q184" s="16"/>
      <c r="R184" s="25"/>
      <c r="S184" s="24"/>
      <c r="T184" s="24"/>
      <c r="U184" s="24"/>
      <c r="V184" s="24"/>
      <c r="W184" s="24"/>
      <c r="X184" s="24"/>
      <c r="Y184" s="24"/>
      <c r="Z184" s="24"/>
      <c r="AA184" s="24"/>
      <c r="AB184" s="24"/>
      <c r="AC184" s="24"/>
      <c r="AD184" s="24"/>
      <c r="AE184" s="9" t="str">
        <f t="shared" si="5"/>
        <v/>
      </c>
      <c r="AF184" s="24"/>
      <c r="AG184" s="24"/>
      <c r="AH184" s="24"/>
      <c r="AI184" s="24"/>
      <c r="AJ184" s="22"/>
      <c r="AK184" s="95"/>
    </row>
    <row r="185" spans="1:37" ht="20.25" thickTop="1" thickBot="1">
      <c r="A185" s="57"/>
      <c r="B185" s="57"/>
      <c r="C185" s="137"/>
      <c r="D185" s="137"/>
      <c r="E185" s="137"/>
      <c r="F185" s="20"/>
      <c r="G185" s="10"/>
      <c r="H185" s="138"/>
      <c r="I185" s="12"/>
      <c r="J185" s="16"/>
      <c r="K185" s="24"/>
      <c r="L185" s="22"/>
      <c r="M185" s="22"/>
      <c r="N185" s="139"/>
      <c r="O185" s="24"/>
      <c r="P185" s="24"/>
      <c r="Q185" s="16"/>
      <c r="R185" s="25"/>
      <c r="S185" s="24"/>
      <c r="T185" s="24"/>
      <c r="U185" s="24"/>
      <c r="V185" s="24"/>
      <c r="W185" s="24"/>
      <c r="X185" s="24"/>
      <c r="Y185" s="24"/>
      <c r="Z185" s="24"/>
      <c r="AA185" s="24"/>
      <c r="AB185" s="24"/>
      <c r="AC185" s="24"/>
      <c r="AD185" s="24"/>
      <c r="AE185" s="9" t="str">
        <f t="shared" si="5"/>
        <v/>
      </c>
      <c r="AF185" s="24"/>
      <c r="AG185" s="24"/>
      <c r="AH185" s="24"/>
      <c r="AI185" s="24"/>
      <c r="AJ185" s="22"/>
      <c r="AK185" s="95"/>
    </row>
    <row r="186" spans="1:37" ht="20.25" thickTop="1" thickBot="1">
      <c r="A186" s="57"/>
      <c r="B186" s="57"/>
      <c r="C186" s="137"/>
      <c r="D186" s="137"/>
      <c r="E186" s="137"/>
      <c r="F186" s="20"/>
      <c r="G186" s="10"/>
      <c r="H186" s="138"/>
      <c r="I186" s="12"/>
      <c r="J186" s="16"/>
      <c r="K186" s="24"/>
      <c r="L186" s="22"/>
      <c r="M186" s="22"/>
      <c r="N186" s="139"/>
      <c r="O186" s="24"/>
      <c r="P186" s="24"/>
      <c r="Q186" s="16"/>
      <c r="R186" s="25"/>
      <c r="S186" s="24"/>
      <c r="T186" s="24"/>
      <c r="U186" s="24"/>
      <c r="V186" s="24"/>
      <c r="W186" s="24"/>
      <c r="X186" s="24"/>
      <c r="Y186" s="24"/>
      <c r="Z186" s="24"/>
      <c r="AA186" s="24"/>
      <c r="AB186" s="24"/>
      <c r="AC186" s="24"/>
      <c r="AD186" s="24"/>
      <c r="AE186" s="9" t="str">
        <f t="shared" si="5"/>
        <v/>
      </c>
      <c r="AF186" s="24"/>
      <c r="AG186" s="24"/>
      <c r="AH186" s="24"/>
      <c r="AI186" s="24"/>
      <c r="AJ186" s="22"/>
      <c r="AK186" s="95"/>
    </row>
    <row r="187" spans="1:37" ht="20.25" thickTop="1" thickBot="1">
      <c r="A187" s="57"/>
      <c r="B187" s="57"/>
      <c r="C187" s="137"/>
      <c r="D187" s="137"/>
      <c r="E187" s="137"/>
      <c r="F187" s="20"/>
      <c r="G187" s="10"/>
      <c r="H187" s="138"/>
      <c r="I187" s="12"/>
      <c r="J187" s="16"/>
      <c r="K187" s="24"/>
      <c r="L187" s="22"/>
      <c r="M187" s="22"/>
      <c r="N187" s="139"/>
      <c r="O187" s="24"/>
      <c r="P187" s="24"/>
      <c r="Q187" s="16"/>
      <c r="R187" s="25"/>
      <c r="S187" s="24"/>
      <c r="T187" s="24"/>
      <c r="U187" s="24"/>
      <c r="V187" s="24"/>
      <c r="W187" s="24"/>
      <c r="X187" s="24"/>
      <c r="Y187" s="24"/>
      <c r="Z187" s="24"/>
      <c r="AA187" s="24"/>
      <c r="AB187" s="24"/>
      <c r="AC187" s="24"/>
      <c r="AD187" s="24"/>
      <c r="AE187" s="9" t="str">
        <f t="shared" si="5"/>
        <v/>
      </c>
      <c r="AF187" s="24"/>
      <c r="AG187" s="24"/>
      <c r="AH187" s="24"/>
      <c r="AI187" s="24"/>
      <c r="AJ187" s="22"/>
      <c r="AK187" s="95"/>
    </row>
    <row r="188" spans="1:37" ht="20.25" thickTop="1" thickBot="1">
      <c r="A188" s="57"/>
      <c r="B188" s="57"/>
      <c r="C188" s="137"/>
      <c r="D188" s="137"/>
      <c r="E188" s="137"/>
      <c r="F188" s="20"/>
      <c r="G188" s="10"/>
      <c r="H188" s="138"/>
      <c r="I188" s="12"/>
      <c r="J188" s="16"/>
      <c r="K188" s="24"/>
      <c r="L188" s="22"/>
      <c r="M188" s="22"/>
      <c r="N188" s="139"/>
      <c r="O188" s="24"/>
      <c r="P188" s="24"/>
      <c r="Q188" s="16"/>
      <c r="R188" s="25"/>
      <c r="S188" s="24"/>
      <c r="T188" s="24"/>
      <c r="U188" s="24"/>
      <c r="V188" s="24"/>
      <c r="W188" s="24"/>
      <c r="X188" s="24"/>
      <c r="Y188" s="24"/>
      <c r="Z188" s="24"/>
      <c r="AA188" s="24"/>
      <c r="AB188" s="24"/>
      <c r="AC188" s="24"/>
      <c r="AD188" s="24"/>
      <c r="AE188" s="9" t="str">
        <f t="shared" si="5"/>
        <v/>
      </c>
      <c r="AF188" s="24"/>
      <c r="AG188" s="24"/>
      <c r="AH188" s="24"/>
      <c r="AI188" s="24"/>
      <c r="AJ188" s="22"/>
      <c r="AK188" s="95"/>
    </row>
    <row r="189" spans="1:37" ht="20.25" thickTop="1" thickBot="1">
      <c r="A189" s="21"/>
      <c r="B189" s="57"/>
      <c r="C189" s="137"/>
      <c r="D189" s="137"/>
      <c r="E189" s="137"/>
      <c r="F189" s="20"/>
      <c r="G189" s="10"/>
      <c r="H189" s="138"/>
      <c r="I189" s="12"/>
      <c r="J189" s="16"/>
      <c r="K189" s="24"/>
      <c r="L189" s="22"/>
      <c r="M189" s="22"/>
      <c r="N189" s="139"/>
      <c r="O189" s="24"/>
      <c r="P189" s="24"/>
      <c r="Q189" s="16"/>
      <c r="R189" s="25"/>
      <c r="S189" s="24"/>
      <c r="T189" s="24"/>
      <c r="U189" s="24"/>
      <c r="V189" s="24"/>
      <c r="W189" s="24"/>
      <c r="X189" s="24"/>
      <c r="Y189" s="24"/>
      <c r="Z189" s="24"/>
      <c r="AA189" s="24"/>
      <c r="AB189" s="24"/>
      <c r="AC189" s="24"/>
      <c r="AD189" s="24"/>
      <c r="AE189" s="9" t="str">
        <f t="shared" si="5"/>
        <v/>
      </c>
      <c r="AF189" s="24"/>
      <c r="AG189" s="24"/>
      <c r="AH189" s="24"/>
      <c r="AI189" s="24"/>
      <c r="AJ189" s="22"/>
      <c r="AK189" s="95"/>
    </row>
    <row r="190" spans="1:37" ht="20.25" thickTop="1" thickBot="1">
      <c r="A190" s="21"/>
      <c r="B190" s="57"/>
      <c r="C190" s="137"/>
      <c r="D190" s="137"/>
      <c r="E190" s="137"/>
      <c r="F190" s="20"/>
      <c r="G190" s="10"/>
      <c r="H190" s="138"/>
      <c r="I190" s="12"/>
      <c r="J190" s="16"/>
      <c r="K190" s="24"/>
      <c r="L190" s="22"/>
      <c r="M190" s="22"/>
      <c r="N190" s="139"/>
      <c r="O190" s="24"/>
      <c r="P190" s="24"/>
      <c r="Q190" s="16"/>
      <c r="R190" s="25"/>
      <c r="S190" s="24"/>
      <c r="T190" s="24"/>
      <c r="U190" s="24"/>
      <c r="V190" s="24"/>
      <c r="W190" s="24"/>
      <c r="X190" s="24"/>
      <c r="Y190" s="24"/>
      <c r="Z190" s="24"/>
      <c r="AA190" s="24"/>
      <c r="AB190" s="24"/>
      <c r="AC190" s="24"/>
      <c r="AD190" s="24"/>
      <c r="AE190" s="9" t="str">
        <f t="shared" si="5"/>
        <v/>
      </c>
      <c r="AF190" s="24"/>
      <c r="AG190" s="24"/>
      <c r="AH190" s="24"/>
      <c r="AI190" s="24"/>
      <c r="AJ190" s="22"/>
      <c r="AK190" s="95"/>
    </row>
    <row r="191" spans="1:37" ht="20.25" thickTop="1" thickBot="1">
      <c r="A191" s="21"/>
      <c r="B191" s="57"/>
      <c r="C191" s="137"/>
      <c r="D191" s="137"/>
      <c r="E191" s="137"/>
      <c r="F191" s="20"/>
      <c r="G191" s="10"/>
      <c r="H191" s="138"/>
      <c r="I191" s="12"/>
      <c r="J191" s="16"/>
      <c r="K191" s="24"/>
      <c r="L191" s="22"/>
      <c r="M191" s="22"/>
      <c r="N191" s="139"/>
      <c r="O191" s="24"/>
      <c r="P191" s="24"/>
      <c r="Q191" s="16"/>
      <c r="R191" s="25"/>
      <c r="S191" s="24"/>
      <c r="T191" s="24"/>
      <c r="U191" s="24"/>
      <c r="V191" s="24"/>
      <c r="W191" s="24"/>
      <c r="X191" s="24"/>
      <c r="Y191" s="24"/>
      <c r="Z191" s="24"/>
      <c r="AA191" s="24"/>
      <c r="AB191" s="24"/>
      <c r="AC191" s="24"/>
      <c r="AD191" s="24"/>
      <c r="AE191" s="9" t="str">
        <f t="shared" si="5"/>
        <v/>
      </c>
      <c r="AF191" s="24"/>
      <c r="AG191" s="24"/>
      <c r="AH191" s="24"/>
      <c r="AI191" s="24"/>
      <c r="AJ191" s="22"/>
      <c r="AK191" s="95"/>
    </row>
    <row r="192" spans="1:37" ht="20.25" thickTop="1" thickBot="1">
      <c r="A192" s="21"/>
      <c r="B192" s="57"/>
      <c r="C192" s="137"/>
      <c r="D192" s="137"/>
      <c r="E192" s="137"/>
      <c r="F192" s="20"/>
      <c r="G192" s="10"/>
      <c r="H192" s="138"/>
      <c r="I192" s="12"/>
      <c r="J192" s="16"/>
      <c r="K192" s="24"/>
      <c r="L192" s="22"/>
      <c r="M192" s="22"/>
      <c r="N192" s="139"/>
      <c r="O192" s="24"/>
      <c r="P192" s="24"/>
      <c r="Q192" s="16"/>
      <c r="R192" s="25"/>
      <c r="S192" s="24"/>
      <c r="T192" s="24"/>
      <c r="U192" s="24"/>
      <c r="V192" s="24"/>
      <c r="W192" s="24"/>
      <c r="X192" s="24"/>
      <c r="Y192" s="24"/>
      <c r="Z192" s="24"/>
      <c r="AA192" s="24"/>
      <c r="AB192" s="24"/>
      <c r="AC192" s="24"/>
      <c r="AD192" s="24"/>
      <c r="AE192" s="9" t="str">
        <f t="shared" si="5"/>
        <v/>
      </c>
      <c r="AF192" s="24"/>
      <c r="AG192" s="24"/>
      <c r="AH192" s="24"/>
      <c r="AI192" s="24"/>
      <c r="AJ192" s="22"/>
      <c r="AK192" s="95"/>
    </row>
    <row r="193" spans="1:37" ht="20.25" thickTop="1" thickBot="1">
      <c r="A193" s="21"/>
      <c r="B193" s="57"/>
      <c r="C193" s="137"/>
      <c r="D193" s="137"/>
      <c r="E193" s="137"/>
      <c r="F193" s="20"/>
      <c r="G193" s="10"/>
      <c r="H193" s="138"/>
      <c r="I193" s="12"/>
      <c r="J193" s="16"/>
      <c r="K193" s="24"/>
      <c r="L193" s="22"/>
      <c r="M193" s="22"/>
      <c r="N193" s="139"/>
      <c r="O193" s="24"/>
      <c r="P193" s="24"/>
      <c r="Q193" s="16"/>
      <c r="R193" s="25"/>
      <c r="S193" s="24"/>
      <c r="T193" s="24"/>
      <c r="U193" s="24"/>
      <c r="V193" s="24"/>
      <c r="W193" s="24"/>
      <c r="X193" s="24"/>
      <c r="Y193" s="24"/>
      <c r="Z193" s="24"/>
      <c r="AA193" s="24"/>
      <c r="AB193" s="24"/>
      <c r="AC193" s="24"/>
      <c r="AD193" s="24"/>
      <c r="AE193" s="9" t="str">
        <f t="shared" si="5"/>
        <v/>
      </c>
      <c r="AF193" s="24"/>
      <c r="AG193" s="24"/>
      <c r="AH193" s="24"/>
      <c r="AI193" s="24"/>
      <c r="AJ193" s="22"/>
      <c r="AK193" s="95"/>
    </row>
    <row r="194" spans="1:37" ht="20.25" thickTop="1" thickBot="1">
      <c r="A194" s="21"/>
      <c r="B194" s="57"/>
      <c r="C194" s="137"/>
      <c r="D194" s="137"/>
      <c r="E194" s="137"/>
      <c r="F194" s="20"/>
      <c r="G194" s="10"/>
      <c r="H194" s="138"/>
      <c r="I194" s="12"/>
      <c r="J194" s="16"/>
      <c r="K194" s="24"/>
      <c r="L194" s="22"/>
      <c r="M194" s="22"/>
      <c r="N194" s="139"/>
      <c r="O194" s="24"/>
      <c r="P194" s="24"/>
      <c r="Q194" s="16"/>
      <c r="R194" s="25"/>
      <c r="S194" s="24"/>
      <c r="T194" s="24"/>
      <c r="U194" s="24"/>
      <c r="V194" s="24"/>
      <c r="W194" s="24"/>
      <c r="X194" s="24"/>
      <c r="Y194" s="24"/>
      <c r="Z194" s="24"/>
      <c r="AA194" s="24"/>
      <c r="AB194" s="24"/>
      <c r="AC194" s="24"/>
      <c r="AD194" s="24"/>
      <c r="AE194" s="9" t="str">
        <f t="shared" si="5"/>
        <v/>
      </c>
      <c r="AF194" s="24"/>
      <c r="AG194" s="24"/>
      <c r="AH194" s="24"/>
      <c r="AI194" s="24"/>
      <c r="AJ194" s="22"/>
      <c r="AK194" s="95"/>
    </row>
    <row r="195" spans="1:37" ht="20.25" thickTop="1" thickBot="1">
      <c r="A195" s="21"/>
      <c r="B195" s="57"/>
      <c r="C195" s="137"/>
      <c r="D195" s="137"/>
      <c r="E195" s="137"/>
      <c r="F195" s="20"/>
      <c r="G195" s="10"/>
      <c r="H195" s="138"/>
      <c r="I195" s="12"/>
      <c r="J195" s="16"/>
      <c r="K195" s="24"/>
      <c r="L195" s="22"/>
      <c r="M195" s="22"/>
      <c r="N195" s="139"/>
      <c r="O195" s="24"/>
      <c r="P195" s="24"/>
      <c r="Q195" s="16"/>
      <c r="R195" s="25"/>
      <c r="S195" s="24"/>
      <c r="T195" s="24"/>
      <c r="U195" s="24"/>
      <c r="V195" s="24"/>
      <c r="W195" s="24"/>
      <c r="X195" s="24"/>
      <c r="Y195" s="24"/>
      <c r="Z195" s="24"/>
      <c r="AA195" s="24"/>
      <c r="AB195" s="24"/>
      <c r="AC195" s="24"/>
      <c r="AD195" s="24"/>
      <c r="AE195" s="9" t="str">
        <f t="shared" si="5"/>
        <v/>
      </c>
      <c r="AF195" s="24"/>
      <c r="AG195" s="24"/>
      <c r="AH195" s="24"/>
      <c r="AI195" s="24"/>
      <c r="AJ195" s="22"/>
      <c r="AK195" s="95"/>
    </row>
    <row r="196" spans="1:37" ht="20.25" thickTop="1" thickBot="1">
      <c r="A196" s="21"/>
      <c r="B196" s="57"/>
      <c r="C196" s="137"/>
      <c r="D196" s="137"/>
      <c r="E196" s="137"/>
      <c r="F196" s="20"/>
      <c r="G196" s="10"/>
      <c r="H196" s="138"/>
      <c r="I196" s="12"/>
      <c r="J196" s="16"/>
      <c r="K196" s="24"/>
      <c r="L196" s="22"/>
      <c r="M196" s="22"/>
      <c r="N196" s="139"/>
      <c r="O196" s="24"/>
      <c r="P196" s="24"/>
      <c r="Q196" s="16"/>
      <c r="R196" s="25"/>
      <c r="S196" s="24"/>
      <c r="T196" s="24"/>
      <c r="U196" s="24"/>
      <c r="V196" s="24"/>
      <c r="W196" s="24"/>
      <c r="X196" s="24"/>
      <c r="Y196" s="24"/>
      <c r="Z196" s="24"/>
      <c r="AA196" s="24"/>
      <c r="AB196" s="24"/>
      <c r="AC196" s="24"/>
      <c r="AD196" s="24"/>
      <c r="AE196" s="9" t="str">
        <f t="shared" si="5"/>
        <v/>
      </c>
      <c r="AF196" s="24"/>
      <c r="AG196" s="24"/>
      <c r="AH196" s="24"/>
      <c r="AI196" s="24"/>
      <c r="AJ196" s="22"/>
      <c r="AK196" s="95"/>
    </row>
    <row r="197" spans="1:37" ht="20.25" thickTop="1" thickBot="1">
      <c r="A197" s="21"/>
      <c r="B197" s="57"/>
      <c r="C197" s="137"/>
      <c r="D197" s="137"/>
      <c r="E197" s="137"/>
      <c r="F197" s="20"/>
      <c r="G197" s="10"/>
      <c r="H197" s="138"/>
      <c r="I197" s="12"/>
      <c r="J197" s="16"/>
      <c r="K197" s="24"/>
      <c r="L197" s="22"/>
      <c r="M197" s="22"/>
      <c r="N197" s="139"/>
      <c r="O197" s="24"/>
      <c r="P197" s="24"/>
      <c r="Q197" s="16"/>
      <c r="R197" s="25"/>
      <c r="S197" s="24"/>
      <c r="T197" s="24"/>
      <c r="U197" s="24"/>
      <c r="V197" s="24"/>
      <c r="W197" s="24"/>
      <c r="X197" s="24"/>
      <c r="Y197" s="24"/>
      <c r="Z197" s="24"/>
      <c r="AA197" s="24"/>
      <c r="AB197" s="24"/>
      <c r="AC197" s="24"/>
      <c r="AD197" s="24"/>
      <c r="AE197" s="9" t="str">
        <f t="shared" si="5"/>
        <v/>
      </c>
      <c r="AF197" s="24"/>
      <c r="AG197" s="24"/>
      <c r="AH197" s="24"/>
      <c r="AI197" s="24"/>
      <c r="AJ197" s="22"/>
      <c r="AK197" s="95"/>
    </row>
    <row r="198" spans="1:37" ht="20.25" thickTop="1" thickBot="1">
      <c r="A198" s="21"/>
      <c r="B198" s="57"/>
      <c r="C198" s="137"/>
      <c r="D198" s="137"/>
      <c r="E198" s="137"/>
      <c r="F198" s="20"/>
      <c r="G198" s="10"/>
      <c r="H198" s="138"/>
      <c r="I198" s="12"/>
      <c r="J198" s="16"/>
      <c r="K198" s="24"/>
      <c r="L198" s="22"/>
      <c r="M198" s="22"/>
      <c r="N198" s="139"/>
      <c r="O198" s="24"/>
      <c r="P198" s="24"/>
      <c r="Q198" s="16"/>
      <c r="R198" s="25"/>
      <c r="S198" s="24"/>
      <c r="T198" s="24"/>
      <c r="U198" s="24"/>
      <c r="V198" s="24"/>
      <c r="W198" s="24"/>
      <c r="X198" s="24"/>
      <c r="Y198" s="24"/>
      <c r="Z198" s="24"/>
      <c r="AA198" s="24"/>
      <c r="AB198" s="24"/>
      <c r="AC198" s="24"/>
      <c r="AD198" s="24"/>
      <c r="AE198" s="9" t="str">
        <f t="shared" si="5"/>
        <v/>
      </c>
      <c r="AF198" s="24"/>
      <c r="AG198" s="24"/>
      <c r="AH198" s="24"/>
      <c r="AI198" s="24"/>
      <c r="AJ198" s="22"/>
      <c r="AK198" s="95"/>
    </row>
    <row r="199" spans="1:37" ht="20.25" thickTop="1" thickBot="1">
      <c r="A199" s="21"/>
      <c r="B199" s="57"/>
      <c r="C199" s="137"/>
      <c r="D199" s="137"/>
      <c r="E199" s="137"/>
      <c r="F199" s="20"/>
      <c r="G199" s="10"/>
      <c r="H199" s="138"/>
      <c r="I199" s="12"/>
      <c r="J199" s="16"/>
      <c r="K199" s="24"/>
      <c r="L199" s="22"/>
      <c r="M199" s="22"/>
      <c r="N199" s="139"/>
      <c r="O199" s="24"/>
      <c r="P199" s="24"/>
      <c r="Q199" s="16"/>
      <c r="R199" s="25"/>
      <c r="S199" s="24"/>
      <c r="T199" s="24"/>
      <c r="U199" s="24"/>
      <c r="V199" s="24"/>
      <c r="W199" s="24"/>
      <c r="X199" s="24"/>
      <c r="Y199" s="24"/>
      <c r="Z199" s="24"/>
      <c r="AA199" s="24"/>
      <c r="AB199" s="24"/>
      <c r="AC199" s="24"/>
      <c r="AD199" s="24"/>
      <c r="AE199" s="9" t="str">
        <f t="shared" si="5"/>
        <v/>
      </c>
      <c r="AF199" s="24"/>
      <c r="AG199" s="24"/>
      <c r="AH199" s="24"/>
      <c r="AI199" s="24"/>
      <c r="AJ199" s="22"/>
      <c r="AK199" s="95"/>
    </row>
    <row r="200" spans="1:37" ht="20.25" thickTop="1" thickBot="1">
      <c r="A200" s="21"/>
      <c r="B200" s="57"/>
      <c r="C200" s="137"/>
      <c r="D200" s="137"/>
      <c r="E200" s="137"/>
      <c r="F200" s="20"/>
      <c r="G200" s="10"/>
      <c r="H200" s="138"/>
      <c r="I200" s="12"/>
      <c r="J200" s="16"/>
      <c r="K200" s="24"/>
      <c r="L200" s="22"/>
      <c r="M200" s="22"/>
      <c r="N200" s="139"/>
      <c r="O200" s="24"/>
      <c r="P200" s="24"/>
      <c r="Q200" s="16"/>
      <c r="R200" s="25"/>
      <c r="S200" s="24"/>
      <c r="T200" s="24"/>
      <c r="U200" s="24"/>
      <c r="V200" s="24"/>
      <c r="W200" s="24"/>
      <c r="X200" s="24"/>
      <c r="Y200" s="24"/>
      <c r="Z200" s="24"/>
      <c r="AA200" s="24"/>
      <c r="AB200" s="24"/>
      <c r="AC200" s="24"/>
      <c r="AD200" s="24"/>
      <c r="AE200" s="9" t="str">
        <f t="shared" si="5"/>
        <v/>
      </c>
      <c r="AF200" s="24"/>
      <c r="AG200" s="24"/>
      <c r="AH200" s="24"/>
      <c r="AI200" s="24"/>
      <c r="AJ200" s="22"/>
      <c r="AK200" s="95"/>
    </row>
    <row r="201" spans="1:37" ht="20.25" thickTop="1" thickBot="1">
      <c r="A201" s="21"/>
      <c r="B201" s="57"/>
      <c r="C201" s="137"/>
      <c r="D201" s="137"/>
      <c r="E201" s="137"/>
      <c r="F201" s="20"/>
      <c r="G201" s="10"/>
      <c r="H201" s="138"/>
      <c r="I201" s="12"/>
      <c r="J201" s="16"/>
      <c r="K201" s="24"/>
      <c r="L201" s="22"/>
      <c r="M201" s="22"/>
      <c r="N201" s="139"/>
      <c r="O201" s="24"/>
      <c r="P201" s="24"/>
      <c r="Q201" s="16"/>
      <c r="R201" s="25"/>
      <c r="S201" s="24"/>
      <c r="T201" s="24"/>
      <c r="U201" s="24"/>
      <c r="V201" s="24"/>
      <c r="W201" s="24"/>
      <c r="X201" s="24"/>
      <c r="Y201" s="24"/>
      <c r="Z201" s="24"/>
      <c r="AA201" s="24"/>
      <c r="AB201" s="24"/>
      <c r="AC201" s="24"/>
      <c r="AD201" s="24"/>
      <c r="AE201" s="9" t="str">
        <f t="shared" si="5"/>
        <v/>
      </c>
      <c r="AF201" s="24"/>
      <c r="AG201" s="24"/>
      <c r="AH201" s="24"/>
      <c r="AI201" s="24"/>
      <c r="AJ201" s="22"/>
      <c r="AK201" s="95"/>
    </row>
    <row r="202" spans="1:37" ht="20.25" thickTop="1" thickBot="1">
      <c r="A202" s="21"/>
      <c r="B202" s="57"/>
      <c r="C202" s="137"/>
      <c r="D202" s="137"/>
      <c r="E202" s="137"/>
      <c r="F202" s="20"/>
      <c r="G202" s="10"/>
      <c r="H202" s="138"/>
      <c r="I202" s="12"/>
      <c r="J202" s="16"/>
      <c r="K202" s="24"/>
      <c r="L202" s="22"/>
      <c r="M202" s="22"/>
      <c r="N202" s="139"/>
      <c r="O202" s="24"/>
      <c r="P202" s="24"/>
      <c r="Q202" s="16"/>
      <c r="R202" s="25"/>
      <c r="S202" s="24"/>
      <c r="T202" s="24"/>
      <c r="U202" s="24"/>
      <c r="V202" s="24"/>
      <c r="W202" s="24"/>
      <c r="X202" s="24"/>
      <c r="Y202" s="24"/>
      <c r="Z202" s="24"/>
      <c r="AA202" s="24"/>
      <c r="AB202" s="24"/>
      <c r="AC202" s="24"/>
      <c r="AD202" s="24"/>
      <c r="AE202" s="9" t="str">
        <f t="shared" si="5"/>
        <v/>
      </c>
      <c r="AF202" s="24"/>
      <c r="AG202" s="24"/>
      <c r="AH202" s="24"/>
      <c r="AI202" s="24"/>
      <c r="AJ202" s="22"/>
      <c r="AK202" s="95"/>
    </row>
    <row r="203" spans="1:37" ht="20.25" thickTop="1" thickBot="1">
      <c r="A203" s="21"/>
      <c r="B203" s="57"/>
      <c r="C203" s="137"/>
      <c r="D203" s="137"/>
      <c r="E203" s="137"/>
      <c r="F203" s="20"/>
      <c r="G203" s="10"/>
      <c r="H203" s="138"/>
      <c r="I203" s="12"/>
      <c r="J203" s="16"/>
      <c r="K203" s="24"/>
      <c r="L203" s="22"/>
      <c r="M203" s="22"/>
      <c r="N203" s="139"/>
      <c r="O203" s="24"/>
      <c r="P203" s="24"/>
      <c r="Q203" s="16"/>
      <c r="R203" s="25"/>
      <c r="S203" s="24"/>
      <c r="T203" s="24"/>
      <c r="U203" s="24"/>
      <c r="V203" s="24"/>
      <c r="W203" s="24"/>
      <c r="X203" s="24"/>
      <c r="Y203" s="24"/>
      <c r="Z203" s="24"/>
      <c r="AA203" s="24"/>
      <c r="AB203" s="24"/>
      <c r="AC203" s="24"/>
      <c r="AD203" s="24"/>
      <c r="AE203" s="9" t="str">
        <f t="shared" si="5"/>
        <v/>
      </c>
      <c r="AF203" s="24"/>
      <c r="AG203" s="24"/>
      <c r="AH203" s="24"/>
      <c r="AI203" s="24"/>
      <c r="AJ203" s="22"/>
      <c r="AK203" s="95"/>
    </row>
    <row r="204" spans="1:37" ht="20.25" thickTop="1" thickBot="1">
      <c r="A204" s="21"/>
      <c r="B204" s="57"/>
      <c r="C204" s="137"/>
      <c r="D204" s="137"/>
      <c r="E204" s="137"/>
      <c r="F204" s="20"/>
      <c r="G204" s="10"/>
      <c r="H204" s="138"/>
      <c r="I204" s="12"/>
      <c r="J204" s="16"/>
      <c r="K204" s="24"/>
      <c r="L204" s="22"/>
      <c r="M204" s="22"/>
      <c r="N204" s="139"/>
      <c r="O204" s="24"/>
      <c r="P204" s="24"/>
      <c r="Q204" s="16"/>
      <c r="R204" s="25"/>
      <c r="S204" s="24"/>
      <c r="T204" s="24"/>
      <c r="U204" s="24"/>
      <c r="V204" s="24"/>
      <c r="W204" s="24"/>
      <c r="X204" s="24"/>
      <c r="Y204" s="24"/>
      <c r="Z204" s="24"/>
      <c r="AA204" s="24"/>
      <c r="AB204" s="24"/>
      <c r="AC204" s="24"/>
      <c r="AD204" s="24"/>
      <c r="AE204" s="9" t="str">
        <f t="shared" si="5"/>
        <v/>
      </c>
      <c r="AF204" s="24"/>
      <c r="AG204" s="24"/>
      <c r="AH204" s="24"/>
      <c r="AI204" s="24"/>
      <c r="AJ204" s="22"/>
      <c r="AK204" s="95"/>
    </row>
    <row r="205" spans="1:37" ht="20.25" thickTop="1" thickBot="1">
      <c r="A205" s="21"/>
      <c r="B205" s="57"/>
      <c r="C205" s="137"/>
      <c r="D205" s="137"/>
      <c r="E205" s="137"/>
      <c r="F205" s="20"/>
      <c r="G205" s="10"/>
      <c r="H205" s="138"/>
      <c r="I205" s="12"/>
      <c r="J205" s="16"/>
      <c r="K205" s="24"/>
      <c r="L205" s="22"/>
      <c r="M205" s="22"/>
      <c r="N205" s="139"/>
      <c r="O205" s="24"/>
      <c r="P205" s="24"/>
      <c r="Q205" s="16"/>
      <c r="R205" s="25"/>
      <c r="S205" s="24"/>
      <c r="T205" s="24"/>
      <c r="U205" s="24"/>
      <c r="V205" s="24"/>
      <c r="W205" s="24"/>
      <c r="X205" s="24"/>
      <c r="Y205" s="24"/>
      <c r="Z205" s="24"/>
      <c r="AA205" s="24"/>
      <c r="AB205" s="24"/>
      <c r="AC205" s="24"/>
      <c r="AD205" s="24"/>
      <c r="AE205" s="9" t="str">
        <f t="shared" si="5"/>
        <v/>
      </c>
      <c r="AF205" s="24"/>
      <c r="AG205" s="24"/>
      <c r="AH205" s="24"/>
      <c r="AI205" s="24"/>
      <c r="AJ205" s="22"/>
      <c r="AK205" s="95"/>
    </row>
    <row r="206" spans="1:37" ht="20.25" thickTop="1" thickBot="1">
      <c r="A206" s="21"/>
      <c r="B206" s="57"/>
      <c r="C206" s="137"/>
      <c r="D206" s="137"/>
      <c r="E206" s="137"/>
      <c r="F206" s="20"/>
      <c r="G206" s="10"/>
      <c r="H206" s="138"/>
      <c r="I206" s="12"/>
      <c r="J206" s="16"/>
      <c r="K206" s="24"/>
      <c r="L206" s="22"/>
      <c r="M206" s="22"/>
      <c r="N206" s="139"/>
      <c r="O206" s="24"/>
      <c r="P206" s="24"/>
      <c r="Q206" s="16"/>
      <c r="R206" s="25"/>
      <c r="S206" s="24"/>
      <c r="T206" s="24"/>
      <c r="U206" s="24"/>
      <c r="V206" s="24"/>
      <c r="W206" s="24"/>
      <c r="X206" s="24"/>
      <c r="Y206" s="24"/>
      <c r="Z206" s="24"/>
      <c r="AA206" s="24"/>
      <c r="AB206" s="24"/>
      <c r="AC206" s="24"/>
      <c r="AD206" s="24"/>
      <c r="AE206" s="9" t="str">
        <f t="shared" si="5"/>
        <v/>
      </c>
      <c r="AF206" s="24"/>
      <c r="AG206" s="24"/>
      <c r="AH206" s="24"/>
      <c r="AI206" s="24"/>
      <c r="AJ206" s="22"/>
      <c r="AK206" s="95"/>
    </row>
    <row r="207" spans="1:37" ht="20.25" thickTop="1" thickBot="1">
      <c r="A207" s="21"/>
      <c r="B207" s="57"/>
      <c r="C207" s="137"/>
      <c r="D207" s="137"/>
      <c r="E207" s="137"/>
      <c r="F207" s="20"/>
      <c r="G207" s="10"/>
      <c r="H207" s="138"/>
      <c r="I207" s="12"/>
      <c r="J207" s="16"/>
      <c r="K207" s="24"/>
      <c r="L207" s="22"/>
      <c r="M207" s="22"/>
      <c r="N207" s="139"/>
      <c r="O207" s="24"/>
      <c r="P207" s="24"/>
      <c r="Q207" s="16"/>
      <c r="R207" s="25"/>
      <c r="S207" s="24"/>
      <c r="T207" s="24"/>
      <c r="U207" s="24"/>
      <c r="V207" s="24"/>
      <c r="W207" s="24"/>
      <c r="X207" s="24"/>
      <c r="Y207" s="24"/>
      <c r="Z207" s="24"/>
      <c r="AA207" s="24"/>
      <c r="AB207" s="24"/>
      <c r="AC207" s="24"/>
      <c r="AD207" s="24"/>
      <c r="AE207" s="9" t="str">
        <f t="shared" ref="AE207:AE270" si="6">IF(AND(S207="",U207="",V207="",W207="",X207="",Y207="",Z207="",AA207="",AB207="",AC207="",AD207=""),"",SUM(S207+U207+V207+W207+X207+Y207+Z207+AA207+AB207+AC207+AD207))</f>
        <v/>
      </c>
      <c r="AF207" s="24"/>
      <c r="AG207" s="24"/>
      <c r="AH207" s="24"/>
      <c r="AI207" s="24"/>
      <c r="AJ207" s="22"/>
      <c r="AK207" s="95"/>
    </row>
    <row r="208" spans="1:37" ht="20.25" thickTop="1" thickBot="1">
      <c r="A208" s="21"/>
      <c r="B208" s="57"/>
      <c r="C208" s="137"/>
      <c r="D208" s="137"/>
      <c r="E208" s="137"/>
      <c r="F208" s="20"/>
      <c r="G208" s="10"/>
      <c r="H208" s="138"/>
      <c r="I208" s="12"/>
      <c r="J208" s="16"/>
      <c r="K208" s="24"/>
      <c r="L208" s="22"/>
      <c r="M208" s="22"/>
      <c r="N208" s="139"/>
      <c r="O208" s="24"/>
      <c r="P208" s="24"/>
      <c r="Q208" s="16"/>
      <c r="R208" s="25"/>
      <c r="S208" s="24"/>
      <c r="T208" s="24"/>
      <c r="U208" s="24"/>
      <c r="V208" s="24"/>
      <c r="W208" s="24"/>
      <c r="X208" s="24"/>
      <c r="Y208" s="24"/>
      <c r="Z208" s="24"/>
      <c r="AA208" s="24"/>
      <c r="AB208" s="24"/>
      <c r="AC208" s="24"/>
      <c r="AD208" s="24"/>
      <c r="AE208" s="9" t="str">
        <f t="shared" si="6"/>
        <v/>
      </c>
      <c r="AF208" s="24"/>
      <c r="AG208" s="24"/>
      <c r="AH208" s="24"/>
      <c r="AI208" s="24"/>
      <c r="AJ208" s="22"/>
      <c r="AK208" s="95"/>
    </row>
    <row r="209" spans="1:37" ht="20.25" thickTop="1" thickBot="1">
      <c r="A209" s="21"/>
      <c r="B209" s="57"/>
      <c r="C209" s="137"/>
      <c r="D209" s="137"/>
      <c r="E209" s="137"/>
      <c r="F209" s="20"/>
      <c r="G209" s="10"/>
      <c r="H209" s="138"/>
      <c r="I209" s="12"/>
      <c r="J209" s="16"/>
      <c r="K209" s="24"/>
      <c r="L209" s="22"/>
      <c r="M209" s="22"/>
      <c r="N209" s="139"/>
      <c r="O209" s="24"/>
      <c r="P209" s="24"/>
      <c r="Q209" s="16"/>
      <c r="R209" s="25"/>
      <c r="S209" s="24"/>
      <c r="T209" s="24"/>
      <c r="U209" s="24"/>
      <c r="V209" s="24"/>
      <c r="W209" s="24"/>
      <c r="X209" s="24"/>
      <c r="Y209" s="24"/>
      <c r="Z209" s="24"/>
      <c r="AA209" s="24"/>
      <c r="AB209" s="24"/>
      <c r="AC209" s="24"/>
      <c r="AD209" s="24"/>
      <c r="AE209" s="9" t="str">
        <f t="shared" si="6"/>
        <v/>
      </c>
      <c r="AF209" s="24"/>
      <c r="AG209" s="24"/>
      <c r="AH209" s="24"/>
      <c r="AI209" s="24"/>
      <c r="AJ209" s="22"/>
      <c r="AK209" s="95"/>
    </row>
    <row r="210" spans="1:37" ht="20.25" thickTop="1" thickBot="1">
      <c r="A210" s="21"/>
      <c r="B210" s="57"/>
      <c r="C210" s="137"/>
      <c r="D210" s="137"/>
      <c r="E210" s="137"/>
      <c r="F210" s="20"/>
      <c r="G210" s="10"/>
      <c r="H210" s="138"/>
      <c r="I210" s="12"/>
      <c r="J210" s="16"/>
      <c r="K210" s="24"/>
      <c r="L210" s="22"/>
      <c r="M210" s="22"/>
      <c r="N210" s="139"/>
      <c r="O210" s="24"/>
      <c r="P210" s="24"/>
      <c r="Q210" s="16"/>
      <c r="R210" s="25"/>
      <c r="S210" s="24"/>
      <c r="T210" s="24"/>
      <c r="U210" s="24"/>
      <c r="V210" s="24"/>
      <c r="W210" s="24"/>
      <c r="X210" s="24"/>
      <c r="Y210" s="24"/>
      <c r="Z210" s="24"/>
      <c r="AA210" s="24"/>
      <c r="AB210" s="24"/>
      <c r="AC210" s="24"/>
      <c r="AD210" s="24"/>
      <c r="AE210" s="9" t="str">
        <f t="shared" si="6"/>
        <v/>
      </c>
      <c r="AF210" s="24"/>
      <c r="AG210" s="24"/>
      <c r="AH210" s="24"/>
      <c r="AI210" s="24"/>
      <c r="AJ210" s="22"/>
      <c r="AK210" s="95"/>
    </row>
    <row r="211" spans="1:37" ht="20.25" thickTop="1" thickBot="1">
      <c r="A211" s="21"/>
      <c r="B211" s="57"/>
      <c r="C211" s="137"/>
      <c r="D211" s="137"/>
      <c r="E211" s="137"/>
      <c r="F211" s="20"/>
      <c r="G211" s="10"/>
      <c r="H211" s="138"/>
      <c r="I211" s="12"/>
      <c r="J211" s="16"/>
      <c r="K211" s="24"/>
      <c r="L211" s="22"/>
      <c r="M211" s="22"/>
      <c r="N211" s="139"/>
      <c r="O211" s="24"/>
      <c r="P211" s="24"/>
      <c r="Q211" s="16"/>
      <c r="R211" s="25"/>
      <c r="S211" s="24"/>
      <c r="T211" s="24"/>
      <c r="U211" s="24"/>
      <c r="V211" s="24"/>
      <c r="W211" s="24"/>
      <c r="X211" s="24"/>
      <c r="Y211" s="24"/>
      <c r="Z211" s="24"/>
      <c r="AA211" s="24"/>
      <c r="AB211" s="24"/>
      <c r="AC211" s="24"/>
      <c r="AD211" s="24"/>
      <c r="AE211" s="9" t="str">
        <f t="shared" si="6"/>
        <v/>
      </c>
      <c r="AF211" s="24"/>
      <c r="AG211" s="24"/>
      <c r="AH211" s="24"/>
      <c r="AI211" s="24"/>
      <c r="AJ211" s="22"/>
      <c r="AK211" s="95"/>
    </row>
    <row r="212" spans="1:37" ht="20.25" thickTop="1" thickBot="1">
      <c r="A212" s="21"/>
      <c r="B212" s="57"/>
      <c r="C212" s="137"/>
      <c r="D212" s="137"/>
      <c r="E212" s="137"/>
      <c r="F212" s="20"/>
      <c r="G212" s="10"/>
      <c r="H212" s="138"/>
      <c r="I212" s="12"/>
      <c r="J212" s="16"/>
      <c r="K212" s="24"/>
      <c r="L212" s="22"/>
      <c r="M212" s="22"/>
      <c r="N212" s="139"/>
      <c r="O212" s="24"/>
      <c r="P212" s="24"/>
      <c r="Q212" s="16"/>
      <c r="R212" s="25"/>
      <c r="S212" s="24"/>
      <c r="T212" s="24"/>
      <c r="U212" s="24"/>
      <c r="V212" s="24"/>
      <c r="W212" s="24"/>
      <c r="X212" s="24"/>
      <c r="Y212" s="24"/>
      <c r="Z212" s="24"/>
      <c r="AA212" s="24"/>
      <c r="AB212" s="24"/>
      <c r="AC212" s="24"/>
      <c r="AD212" s="24"/>
      <c r="AE212" s="9" t="str">
        <f t="shared" si="6"/>
        <v/>
      </c>
      <c r="AF212" s="24"/>
      <c r="AG212" s="24"/>
      <c r="AH212" s="24"/>
      <c r="AI212" s="24"/>
      <c r="AJ212" s="22"/>
      <c r="AK212" s="95"/>
    </row>
    <row r="213" spans="1:37" ht="20.25" thickTop="1" thickBot="1">
      <c r="A213" s="21"/>
      <c r="B213" s="57"/>
      <c r="C213" s="137"/>
      <c r="D213" s="137"/>
      <c r="E213" s="137"/>
      <c r="F213" s="20"/>
      <c r="G213" s="10"/>
      <c r="H213" s="138"/>
      <c r="I213" s="12"/>
      <c r="J213" s="16"/>
      <c r="K213" s="24"/>
      <c r="L213" s="22"/>
      <c r="M213" s="22"/>
      <c r="N213" s="139"/>
      <c r="O213" s="24"/>
      <c r="P213" s="24"/>
      <c r="Q213" s="16"/>
      <c r="R213" s="25"/>
      <c r="S213" s="24"/>
      <c r="T213" s="24"/>
      <c r="U213" s="24"/>
      <c r="V213" s="24"/>
      <c r="W213" s="24"/>
      <c r="X213" s="24"/>
      <c r="Y213" s="24"/>
      <c r="Z213" s="24"/>
      <c r="AA213" s="24"/>
      <c r="AB213" s="24"/>
      <c r="AC213" s="24"/>
      <c r="AD213" s="24"/>
      <c r="AE213" s="9" t="str">
        <f t="shared" si="6"/>
        <v/>
      </c>
      <c r="AF213" s="24"/>
      <c r="AG213" s="24"/>
      <c r="AH213" s="24"/>
      <c r="AI213" s="24"/>
      <c r="AJ213" s="22"/>
      <c r="AK213" s="95"/>
    </row>
    <row r="214" spans="1:37" ht="20.25" thickTop="1" thickBot="1">
      <c r="A214" s="21"/>
      <c r="B214" s="57"/>
      <c r="C214" s="137"/>
      <c r="D214" s="137"/>
      <c r="E214" s="137"/>
      <c r="F214" s="20"/>
      <c r="G214" s="10"/>
      <c r="H214" s="138"/>
      <c r="I214" s="12"/>
      <c r="J214" s="16"/>
      <c r="K214" s="24"/>
      <c r="L214" s="22"/>
      <c r="M214" s="22"/>
      <c r="N214" s="139"/>
      <c r="O214" s="24"/>
      <c r="P214" s="24"/>
      <c r="Q214" s="16"/>
      <c r="R214" s="25"/>
      <c r="S214" s="24"/>
      <c r="T214" s="24"/>
      <c r="U214" s="24"/>
      <c r="V214" s="24"/>
      <c r="W214" s="24"/>
      <c r="X214" s="24"/>
      <c r="Y214" s="24"/>
      <c r="Z214" s="24"/>
      <c r="AA214" s="24"/>
      <c r="AB214" s="24"/>
      <c r="AC214" s="24"/>
      <c r="AD214" s="24"/>
      <c r="AE214" s="9" t="str">
        <f t="shared" si="6"/>
        <v/>
      </c>
      <c r="AF214" s="24"/>
      <c r="AG214" s="24"/>
      <c r="AH214" s="24"/>
      <c r="AI214" s="24"/>
      <c r="AJ214" s="22"/>
      <c r="AK214" s="95"/>
    </row>
    <row r="215" spans="1:37" ht="20.25" thickTop="1" thickBot="1">
      <c r="A215" s="21"/>
      <c r="B215" s="57"/>
      <c r="C215" s="137"/>
      <c r="D215" s="137"/>
      <c r="E215" s="137"/>
      <c r="F215" s="20"/>
      <c r="G215" s="10"/>
      <c r="H215" s="138"/>
      <c r="I215" s="12"/>
      <c r="J215" s="16"/>
      <c r="K215" s="24"/>
      <c r="L215" s="22"/>
      <c r="M215" s="22"/>
      <c r="N215" s="139"/>
      <c r="O215" s="24"/>
      <c r="P215" s="24"/>
      <c r="Q215" s="16"/>
      <c r="R215" s="25"/>
      <c r="S215" s="24"/>
      <c r="T215" s="24"/>
      <c r="U215" s="24"/>
      <c r="V215" s="24"/>
      <c r="W215" s="24"/>
      <c r="X215" s="24"/>
      <c r="Y215" s="24"/>
      <c r="Z215" s="24"/>
      <c r="AA215" s="24"/>
      <c r="AB215" s="24"/>
      <c r="AC215" s="24"/>
      <c r="AD215" s="24"/>
      <c r="AE215" s="9" t="str">
        <f t="shared" si="6"/>
        <v/>
      </c>
      <c r="AF215" s="24"/>
      <c r="AG215" s="24"/>
      <c r="AH215" s="24"/>
      <c r="AI215" s="24"/>
      <c r="AJ215" s="22"/>
      <c r="AK215" s="95"/>
    </row>
    <row r="216" spans="1:37" ht="20.25" thickTop="1" thickBot="1">
      <c r="A216" s="21"/>
      <c r="B216" s="57"/>
      <c r="C216" s="137"/>
      <c r="D216" s="137"/>
      <c r="E216" s="137"/>
      <c r="F216" s="20"/>
      <c r="G216" s="10"/>
      <c r="H216" s="138"/>
      <c r="I216" s="12"/>
      <c r="J216" s="16"/>
      <c r="K216" s="24"/>
      <c r="L216" s="22"/>
      <c r="M216" s="22"/>
      <c r="N216" s="139"/>
      <c r="O216" s="24"/>
      <c r="P216" s="24"/>
      <c r="Q216" s="16"/>
      <c r="R216" s="25"/>
      <c r="S216" s="24"/>
      <c r="T216" s="24"/>
      <c r="U216" s="24"/>
      <c r="V216" s="24"/>
      <c r="W216" s="24"/>
      <c r="X216" s="24"/>
      <c r="Y216" s="24"/>
      <c r="Z216" s="24"/>
      <c r="AA216" s="24"/>
      <c r="AB216" s="24"/>
      <c r="AC216" s="24"/>
      <c r="AD216" s="24"/>
      <c r="AE216" s="9" t="str">
        <f t="shared" si="6"/>
        <v/>
      </c>
      <c r="AF216" s="24"/>
      <c r="AG216" s="24"/>
      <c r="AH216" s="24"/>
      <c r="AI216" s="24"/>
      <c r="AJ216" s="22"/>
      <c r="AK216" s="95"/>
    </row>
    <row r="217" spans="1:37" ht="20.25" thickTop="1" thickBot="1">
      <c r="A217" s="21"/>
      <c r="B217" s="57"/>
      <c r="C217" s="137"/>
      <c r="D217" s="137"/>
      <c r="E217" s="137"/>
      <c r="F217" s="20"/>
      <c r="G217" s="10"/>
      <c r="H217" s="138"/>
      <c r="I217" s="12"/>
      <c r="J217" s="16"/>
      <c r="K217" s="24"/>
      <c r="L217" s="22"/>
      <c r="M217" s="22"/>
      <c r="N217" s="139"/>
      <c r="O217" s="24"/>
      <c r="P217" s="24"/>
      <c r="Q217" s="16"/>
      <c r="R217" s="25"/>
      <c r="S217" s="24"/>
      <c r="T217" s="24"/>
      <c r="U217" s="24"/>
      <c r="V217" s="24"/>
      <c r="W217" s="24"/>
      <c r="X217" s="24"/>
      <c r="Y217" s="24"/>
      <c r="Z217" s="24"/>
      <c r="AA217" s="24"/>
      <c r="AB217" s="24"/>
      <c r="AC217" s="24"/>
      <c r="AD217" s="24"/>
      <c r="AE217" s="9" t="str">
        <f t="shared" si="6"/>
        <v/>
      </c>
      <c r="AF217" s="24"/>
      <c r="AG217" s="24"/>
      <c r="AH217" s="24"/>
      <c r="AI217" s="24"/>
      <c r="AJ217" s="22"/>
      <c r="AK217" s="95"/>
    </row>
    <row r="218" spans="1:37" ht="20.25" thickTop="1" thickBot="1">
      <c r="A218" s="21"/>
      <c r="B218" s="57"/>
      <c r="C218" s="137"/>
      <c r="D218" s="137"/>
      <c r="E218" s="137"/>
      <c r="F218" s="20"/>
      <c r="G218" s="10"/>
      <c r="H218" s="138"/>
      <c r="I218" s="12"/>
      <c r="J218" s="16"/>
      <c r="K218" s="24"/>
      <c r="L218" s="22"/>
      <c r="M218" s="22"/>
      <c r="N218" s="139"/>
      <c r="O218" s="24"/>
      <c r="P218" s="24"/>
      <c r="Q218" s="16"/>
      <c r="R218" s="25"/>
      <c r="S218" s="24"/>
      <c r="T218" s="24"/>
      <c r="U218" s="24"/>
      <c r="V218" s="24"/>
      <c r="W218" s="24"/>
      <c r="X218" s="24"/>
      <c r="Y218" s="24"/>
      <c r="Z218" s="24"/>
      <c r="AA218" s="24"/>
      <c r="AB218" s="24"/>
      <c r="AC218" s="24"/>
      <c r="AD218" s="24"/>
      <c r="AE218" s="9" t="str">
        <f t="shared" si="6"/>
        <v/>
      </c>
      <c r="AF218" s="24"/>
      <c r="AG218" s="24"/>
      <c r="AH218" s="24"/>
      <c r="AI218" s="24"/>
      <c r="AJ218" s="22"/>
      <c r="AK218" s="95"/>
    </row>
    <row r="219" spans="1:37" ht="20.25" thickTop="1" thickBot="1">
      <c r="A219" s="21"/>
      <c r="B219" s="57"/>
      <c r="C219" s="137"/>
      <c r="D219" s="137"/>
      <c r="E219" s="137"/>
      <c r="F219" s="20"/>
      <c r="G219" s="10"/>
      <c r="H219" s="138"/>
      <c r="I219" s="12"/>
      <c r="J219" s="16"/>
      <c r="K219" s="24"/>
      <c r="L219" s="22"/>
      <c r="M219" s="22"/>
      <c r="N219" s="139"/>
      <c r="O219" s="24"/>
      <c r="P219" s="24"/>
      <c r="Q219" s="16"/>
      <c r="R219" s="25"/>
      <c r="S219" s="24"/>
      <c r="T219" s="24"/>
      <c r="U219" s="24"/>
      <c r="V219" s="24"/>
      <c r="W219" s="24"/>
      <c r="X219" s="24"/>
      <c r="Y219" s="24"/>
      <c r="Z219" s="24"/>
      <c r="AA219" s="24"/>
      <c r="AB219" s="24"/>
      <c r="AC219" s="24"/>
      <c r="AD219" s="24"/>
      <c r="AE219" s="9" t="str">
        <f t="shared" si="6"/>
        <v/>
      </c>
      <c r="AF219" s="24"/>
      <c r="AG219" s="24"/>
      <c r="AH219" s="24"/>
      <c r="AI219" s="24"/>
      <c r="AJ219" s="22"/>
      <c r="AK219" s="95"/>
    </row>
    <row r="220" spans="1:37" ht="20.25" thickTop="1" thickBot="1">
      <c r="A220" s="21"/>
      <c r="B220" s="57"/>
      <c r="C220" s="137"/>
      <c r="D220" s="137"/>
      <c r="E220" s="137"/>
      <c r="F220" s="20"/>
      <c r="G220" s="10"/>
      <c r="H220" s="138"/>
      <c r="I220" s="12"/>
      <c r="J220" s="16"/>
      <c r="K220" s="24"/>
      <c r="L220" s="22"/>
      <c r="M220" s="22"/>
      <c r="N220" s="139"/>
      <c r="O220" s="24"/>
      <c r="P220" s="24"/>
      <c r="Q220" s="16"/>
      <c r="R220" s="25"/>
      <c r="S220" s="24"/>
      <c r="T220" s="24"/>
      <c r="U220" s="24"/>
      <c r="V220" s="24"/>
      <c r="W220" s="24"/>
      <c r="X220" s="24"/>
      <c r="Y220" s="24"/>
      <c r="Z220" s="24"/>
      <c r="AA220" s="24"/>
      <c r="AB220" s="24"/>
      <c r="AC220" s="24"/>
      <c r="AD220" s="24"/>
      <c r="AE220" s="9" t="str">
        <f t="shared" si="6"/>
        <v/>
      </c>
      <c r="AF220" s="24"/>
      <c r="AG220" s="24"/>
      <c r="AH220" s="24"/>
      <c r="AI220" s="24"/>
      <c r="AJ220" s="22"/>
      <c r="AK220" s="95"/>
    </row>
    <row r="221" spans="1:37" ht="20.25" thickTop="1" thickBot="1">
      <c r="A221" s="21"/>
      <c r="B221" s="57"/>
      <c r="C221" s="137"/>
      <c r="D221" s="137"/>
      <c r="E221" s="137"/>
      <c r="F221" s="20"/>
      <c r="G221" s="10"/>
      <c r="H221" s="138"/>
      <c r="I221" s="12"/>
      <c r="J221" s="16"/>
      <c r="K221" s="24"/>
      <c r="L221" s="22"/>
      <c r="M221" s="22"/>
      <c r="N221" s="139"/>
      <c r="O221" s="24"/>
      <c r="P221" s="24"/>
      <c r="Q221" s="16"/>
      <c r="R221" s="25"/>
      <c r="S221" s="24"/>
      <c r="T221" s="24"/>
      <c r="U221" s="24"/>
      <c r="V221" s="24"/>
      <c r="W221" s="24"/>
      <c r="X221" s="24"/>
      <c r="Y221" s="24"/>
      <c r="Z221" s="24"/>
      <c r="AA221" s="24"/>
      <c r="AB221" s="24"/>
      <c r="AC221" s="24"/>
      <c r="AD221" s="24"/>
      <c r="AE221" s="9" t="str">
        <f t="shared" si="6"/>
        <v/>
      </c>
      <c r="AF221" s="24"/>
      <c r="AG221" s="24"/>
      <c r="AH221" s="24"/>
      <c r="AI221" s="24"/>
      <c r="AJ221" s="22"/>
      <c r="AK221" s="95"/>
    </row>
    <row r="222" spans="1:37" ht="20.25" thickTop="1" thickBot="1">
      <c r="A222" s="21"/>
      <c r="B222" s="57"/>
      <c r="C222" s="137"/>
      <c r="D222" s="137"/>
      <c r="E222" s="137"/>
      <c r="F222" s="20"/>
      <c r="G222" s="10"/>
      <c r="H222" s="138"/>
      <c r="I222" s="12"/>
      <c r="J222" s="16"/>
      <c r="K222" s="24"/>
      <c r="L222" s="22"/>
      <c r="M222" s="22"/>
      <c r="N222" s="139"/>
      <c r="O222" s="24"/>
      <c r="P222" s="24"/>
      <c r="Q222" s="16"/>
      <c r="R222" s="25"/>
      <c r="S222" s="24"/>
      <c r="T222" s="24"/>
      <c r="U222" s="24"/>
      <c r="V222" s="24"/>
      <c r="W222" s="24"/>
      <c r="X222" s="24"/>
      <c r="Y222" s="24"/>
      <c r="Z222" s="24"/>
      <c r="AA222" s="24"/>
      <c r="AB222" s="24"/>
      <c r="AC222" s="24"/>
      <c r="AD222" s="24"/>
      <c r="AE222" s="9" t="str">
        <f t="shared" si="6"/>
        <v/>
      </c>
      <c r="AF222" s="24"/>
      <c r="AG222" s="24"/>
      <c r="AH222" s="24"/>
      <c r="AI222" s="24"/>
      <c r="AJ222" s="22"/>
      <c r="AK222" s="95"/>
    </row>
    <row r="223" spans="1:37" ht="20.25" thickTop="1" thickBot="1">
      <c r="A223" s="21"/>
      <c r="B223" s="57"/>
      <c r="C223" s="137"/>
      <c r="D223" s="137"/>
      <c r="E223" s="137"/>
      <c r="F223" s="20"/>
      <c r="G223" s="10"/>
      <c r="H223" s="138"/>
      <c r="I223" s="12"/>
      <c r="J223" s="16"/>
      <c r="K223" s="24"/>
      <c r="L223" s="22"/>
      <c r="M223" s="22"/>
      <c r="N223" s="139"/>
      <c r="O223" s="24"/>
      <c r="P223" s="24"/>
      <c r="Q223" s="16"/>
      <c r="R223" s="25"/>
      <c r="S223" s="24"/>
      <c r="T223" s="24"/>
      <c r="U223" s="24"/>
      <c r="V223" s="24"/>
      <c r="W223" s="24"/>
      <c r="X223" s="24"/>
      <c r="Y223" s="24"/>
      <c r="Z223" s="24"/>
      <c r="AA223" s="24"/>
      <c r="AB223" s="24"/>
      <c r="AC223" s="24"/>
      <c r="AD223" s="24"/>
      <c r="AE223" s="9" t="str">
        <f t="shared" si="6"/>
        <v/>
      </c>
      <c r="AF223" s="24"/>
      <c r="AG223" s="24"/>
      <c r="AH223" s="24"/>
      <c r="AI223" s="24"/>
      <c r="AJ223" s="22"/>
      <c r="AK223" s="95"/>
    </row>
    <row r="224" spans="1:37" ht="20.25" thickTop="1" thickBot="1">
      <c r="A224" s="21"/>
      <c r="B224" s="57"/>
      <c r="C224" s="137"/>
      <c r="D224" s="137"/>
      <c r="E224" s="137"/>
      <c r="F224" s="20"/>
      <c r="G224" s="10"/>
      <c r="H224" s="138"/>
      <c r="I224" s="12"/>
      <c r="J224" s="16"/>
      <c r="K224" s="24"/>
      <c r="L224" s="22"/>
      <c r="M224" s="22"/>
      <c r="N224" s="139"/>
      <c r="O224" s="24"/>
      <c r="P224" s="24"/>
      <c r="Q224" s="16"/>
      <c r="R224" s="25"/>
      <c r="S224" s="24"/>
      <c r="T224" s="24"/>
      <c r="U224" s="24"/>
      <c r="V224" s="24"/>
      <c r="W224" s="24"/>
      <c r="X224" s="24"/>
      <c r="Y224" s="24"/>
      <c r="Z224" s="24"/>
      <c r="AA224" s="24"/>
      <c r="AB224" s="24"/>
      <c r="AC224" s="24"/>
      <c r="AD224" s="24"/>
      <c r="AE224" s="9" t="str">
        <f t="shared" si="6"/>
        <v/>
      </c>
      <c r="AF224" s="24"/>
      <c r="AG224" s="24"/>
      <c r="AH224" s="24"/>
      <c r="AI224" s="24"/>
      <c r="AJ224" s="22"/>
      <c r="AK224" s="95"/>
    </row>
    <row r="225" spans="1:37" ht="20.25" thickTop="1" thickBot="1">
      <c r="A225" s="21"/>
      <c r="B225" s="57"/>
      <c r="C225" s="137"/>
      <c r="D225" s="137"/>
      <c r="E225" s="137"/>
      <c r="F225" s="20"/>
      <c r="G225" s="10"/>
      <c r="H225" s="138"/>
      <c r="I225" s="12"/>
      <c r="J225" s="16"/>
      <c r="K225" s="24"/>
      <c r="L225" s="22"/>
      <c r="M225" s="22"/>
      <c r="N225" s="139"/>
      <c r="O225" s="24"/>
      <c r="P225" s="24"/>
      <c r="Q225" s="16"/>
      <c r="R225" s="25"/>
      <c r="S225" s="24"/>
      <c r="T225" s="24"/>
      <c r="U225" s="24"/>
      <c r="V225" s="24"/>
      <c r="W225" s="24"/>
      <c r="X225" s="24"/>
      <c r="Y225" s="24"/>
      <c r="Z225" s="24"/>
      <c r="AA225" s="24"/>
      <c r="AB225" s="24"/>
      <c r="AC225" s="24"/>
      <c r="AD225" s="24"/>
      <c r="AE225" s="9" t="str">
        <f t="shared" si="6"/>
        <v/>
      </c>
      <c r="AF225" s="24"/>
      <c r="AG225" s="24"/>
      <c r="AH225" s="24"/>
      <c r="AI225" s="24"/>
      <c r="AJ225" s="22"/>
      <c r="AK225" s="95"/>
    </row>
    <row r="226" spans="1:37" ht="20.25" thickTop="1" thickBot="1">
      <c r="A226" s="21"/>
      <c r="B226" s="57"/>
      <c r="C226" s="137"/>
      <c r="D226" s="137"/>
      <c r="E226" s="137"/>
      <c r="F226" s="20"/>
      <c r="G226" s="10"/>
      <c r="H226" s="138"/>
      <c r="I226" s="12"/>
      <c r="J226" s="16"/>
      <c r="K226" s="24"/>
      <c r="L226" s="22"/>
      <c r="M226" s="22"/>
      <c r="N226" s="139"/>
      <c r="O226" s="24"/>
      <c r="P226" s="24"/>
      <c r="Q226" s="16"/>
      <c r="R226" s="25"/>
      <c r="S226" s="24"/>
      <c r="T226" s="24"/>
      <c r="U226" s="24"/>
      <c r="V226" s="24"/>
      <c r="W226" s="24"/>
      <c r="X226" s="24"/>
      <c r="Y226" s="24"/>
      <c r="Z226" s="24"/>
      <c r="AA226" s="24"/>
      <c r="AB226" s="24"/>
      <c r="AC226" s="24"/>
      <c r="AD226" s="24"/>
      <c r="AE226" s="9" t="str">
        <f t="shared" si="6"/>
        <v/>
      </c>
      <c r="AF226" s="24"/>
      <c r="AG226" s="24"/>
      <c r="AH226" s="24"/>
      <c r="AI226" s="24"/>
      <c r="AJ226" s="22"/>
      <c r="AK226" s="95"/>
    </row>
    <row r="227" spans="1:37" ht="20.25" thickTop="1" thickBot="1">
      <c r="A227" s="21"/>
      <c r="B227" s="57"/>
      <c r="C227" s="137"/>
      <c r="D227" s="137"/>
      <c r="E227" s="137"/>
      <c r="F227" s="20"/>
      <c r="G227" s="10"/>
      <c r="H227" s="138"/>
      <c r="I227" s="12"/>
      <c r="J227" s="16"/>
      <c r="K227" s="24"/>
      <c r="L227" s="22"/>
      <c r="M227" s="22"/>
      <c r="N227" s="139"/>
      <c r="O227" s="24"/>
      <c r="P227" s="24"/>
      <c r="Q227" s="16"/>
      <c r="R227" s="25"/>
      <c r="S227" s="24"/>
      <c r="T227" s="24"/>
      <c r="U227" s="24"/>
      <c r="V227" s="24"/>
      <c r="W227" s="24"/>
      <c r="X227" s="24"/>
      <c r="Y227" s="24"/>
      <c r="Z227" s="24"/>
      <c r="AA227" s="24"/>
      <c r="AB227" s="24"/>
      <c r="AC227" s="24"/>
      <c r="AD227" s="24"/>
      <c r="AE227" s="9" t="str">
        <f t="shared" si="6"/>
        <v/>
      </c>
      <c r="AF227" s="24"/>
      <c r="AG227" s="24"/>
      <c r="AH227" s="24"/>
      <c r="AI227" s="24"/>
      <c r="AJ227" s="22"/>
      <c r="AK227" s="95"/>
    </row>
    <row r="228" spans="1:37" ht="20.25" thickTop="1" thickBot="1">
      <c r="A228" s="21"/>
      <c r="B228" s="57"/>
      <c r="C228" s="137"/>
      <c r="D228" s="137"/>
      <c r="E228" s="137"/>
      <c r="F228" s="20"/>
      <c r="G228" s="10"/>
      <c r="H228" s="138"/>
      <c r="I228" s="12"/>
      <c r="J228" s="16"/>
      <c r="K228" s="24"/>
      <c r="L228" s="22"/>
      <c r="M228" s="22"/>
      <c r="N228" s="139"/>
      <c r="O228" s="24"/>
      <c r="P228" s="24"/>
      <c r="Q228" s="16"/>
      <c r="R228" s="25"/>
      <c r="S228" s="24"/>
      <c r="T228" s="24"/>
      <c r="U228" s="24"/>
      <c r="V228" s="24"/>
      <c r="W228" s="24"/>
      <c r="X228" s="24"/>
      <c r="Y228" s="24"/>
      <c r="Z228" s="24"/>
      <c r="AA228" s="24"/>
      <c r="AB228" s="24"/>
      <c r="AC228" s="24"/>
      <c r="AD228" s="24"/>
      <c r="AE228" s="9" t="str">
        <f t="shared" si="6"/>
        <v/>
      </c>
      <c r="AF228" s="24"/>
      <c r="AG228" s="24"/>
      <c r="AH228" s="24"/>
      <c r="AI228" s="24"/>
      <c r="AJ228" s="22"/>
      <c r="AK228" s="95"/>
    </row>
    <row r="229" spans="1:37" ht="20.25" thickTop="1" thickBot="1">
      <c r="A229" s="21"/>
      <c r="B229" s="57"/>
      <c r="C229" s="137"/>
      <c r="D229" s="137"/>
      <c r="E229" s="137"/>
      <c r="F229" s="20"/>
      <c r="G229" s="10"/>
      <c r="H229" s="138"/>
      <c r="I229" s="12"/>
      <c r="J229" s="16"/>
      <c r="K229" s="24"/>
      <c r="L229" s="22"/>
      <c r="M229" s="22"/>
      <c r="N229" s="139"/>
      <c r="O229" s="24"/>
      <c r="P229" s="24"/>
      <c r="Q229" s="16"/>
      <c r="R229" s="25"/>
      <c r="S229" s="24"/>
      <c r="T229" s="24"/>
      <c r="U229" s="24"/>
      <c r="V229" s="24"/>
      <c r="W229" s="24"/>
      <c r="X229" s="24"/>
      <c r="Y229" s="24"/>
      <c r="Z229" s="24"/>
      <c r="AA229" s="24"/>
      <c r="AB229" s="24"/>
      <c r="AC229" s="24"/>
      <c r="AD229" s="24"/>
      <c r="AE229" s="9" t="str">
        <f t="shared" si="6"/>
        <v/>
      </c>
      <c r="AF229" s="24"/>
      <c r="AG229" s="24"/>
      <c r="AH229" s="24"/>
      <c r="AI229" s="24"/>
      <c r="AJ229" s="22"/>
      <c r="AK229" s="95"/>
    </row>
    <row r="230" spans="1:37" ht="20.25" thickTop="1" thickBot="1">
      <c r="A230" s="21"/>
      <c r="B230" s="57"/>
      <c r="C230" s="137"/>
      <c r="D230" s="137"/>
      <c r="E230" s="137"/>
      <c r="F230" s="20"/>
      <c r="G230" s="10"/>
      <c r="H230" s="138"/>
      <c r="I230" s="12"/>
      <c r="J230" s="16"/>
      <c r="K230" s="24"/>
      <c r="L230" s="22"/>
      <c r="M230" s="22"/>
      <c r="N230" s="139"/>
      <c r="O230" s="24"/>
      <c r="P230" s="24"/>
      <c r="Q230" s="16"/>
      <c r="R230" s="25"/>
      <c r="S230" s="24"/>
      <c r="T230" s="24"/>
      <c r="U230" s="24"/>
      <c r="V230" s="24"/>
      <c r="W230" s="24"/>
      <c r="X230" s="24"/>
      <c r="Y230" s="24"/>
      <c r="Z230" s="24"/>
      <c r="AA230" s="24"/>
      <c r="AB230" s="24"/>
      <c r="AC230" s="24"/>
      <c r="AD230" s="24"/>
      <c r="AE230" s="9" t="str">
        <f t="shared" si="6"/>
        <v/>
      </c>
      <c r="AF230" s="24"/>
      <c r="AG230" s="24"/>
      <c r="AH230" s="24"/>
      <c r="AI230" s="24"/>
      <c r="AJ230" s="22"/>
      <c r="AK230" s="95"/>
    </row>
    <row r="231" spans="1:37" ht="20.25" thickTop="1" thickBot="1">
      <c r="A231" s="21"/>
      <c r="B231" s="57"/>
      <c r="C231" s="137"/>
      <c r="D231" s="137"/>
      <c r="E231" s="137"/>
      <c r="F231" s="20"/>
      <c r="G231" s="10"/>
      <c r="H231" s="138"/>
      <c r="I231" s="12"/>
      <c r="J231" s="16"/>
      <c r="K231" s="24"/>
      <c r="L231" s="22"/>
      <c r="M231" s="22"/>
      <c r="N231" s="139"/>
      <c r="O231" s="24"/>
      <c r="P231" s="24"/>
      <c r="Q231" s="16"/>
      <c r="R231" s="25"/>
      <c r="S231" s="24"/>
      <c r="T231" s="24"/>
      <c r="U231" s="24"/>
      <c r="V231" s="24"/>
      <c r="W231" s="24"/>
      <c r="X231" s="24"/>
      <c r="Y231" s="24"/>
      <c r="Z231" s="24"/>
      <c r="AA231" s="24"/>
      <c r="AB231" s="24"/>
      <c r="AC231" s="24"/>
      <c r="AD231" s="24"/>
      <c r="AE231" s="9" t="str">
        <f t="shared" si="6"/>
        <v/>
      </c>
      <c r="AF231" s="24"/>
      <c r="AG231" s="24"/>
      <c r="AH231" s="24"/>
      <c r="AI231" s="24"/>
      <c r="AJ231" s="22"/>
      <c r="AK231" s="95"/>
    </row>
    <row r="232" spans="1:37" ht="20.25" thickTop="1" thickBot="1">
      <c r="A232" s="21"/>
      <c r="B232" s="57"/>
      <c r="C232" s="137"/>
      <c r="D232" s="137"/>
      <c r="E232" s="137"/>
      <c r="F232" s="20"/>
      <c r="G232" s="10"/>
      <c r="H232" s="138"/>
      <c r="I232" s="12"/>
      <c r="J232" s="16"/>
      <c r="K232" s="24"/>
      <c r="L232" s="22"/>
      <c r="M232" s="22"/>
      <c r="N232" s="139"/>
      <c r="O232" s="24"/>
      <c r="P232" s="24"/>
      <c r="Q232" s="16"/>
      <c r="R232" s="25"/>
      <c r="S232" s="24"/>
      <c r="T232" s="24"/>
      <c r="U232" s="24"/>
      <c r="V232" s="24"/>
      <c r="W232" s="24"/>
      <c r="X232" s="24"/>
      <c r="Y232" s="24"/>
      <c r="Z232" s="24"/>
      <c r="AA232" s="24"/>
      <c r="AB232" s="24"/>
      <c r="AC232" s="24"/>
      <c r="AD232" s="24"/>
      <c r="AE232" s="9" t="str">
        <f t="shared" si="6"/>
        <v/>
      </c>
      <c r="AF232" s="24"/>
      <c r="AG232" s="24"/>
      <c r="AH232" s="24"/>
      <c r="AI232" s="24"/>
      <c r="AJ232" s="22"/>
      <c r="AK232" s="95"/>
    </row>
    <row r="233" spans="1:37" ht="20.25" thickTop="1" thickBot="1">
      <c r="A233" s="21"/>
      <c r="B233" s="57"/>
      <c r="C233" s="137"/>
      <c r="D233" s="137"/>
      <c r="E233" s="137"/>
      <c r="F233" s="20"/>
      <c r="G233" s="10"/>
      <c r="H233" s="138"/>
      <c r="I233" s="12"/>
      <c r="J233" s="16"/>
      <c r="K233" s="24"/>
      <c r="L233" s="22"/>
      <c r="M233" s="22"/>
      <c r="N233" s="139"/>
      <c r="O233" s="24"/>
      <c r="P233" s="24"/>
      <c r="Q233" s="16"/>
      <c r="R233" s="25"/>
      <c r="S233" s="24"/>
      <c r="T233" s="24"/>
      <c r="U233" s="24"/>
      <c r="V233" s="24"/>
      <c r="W233" s="24"/>
      <c r="X233" s="24"/>
      <c r="Y233" s="24"/>
      <c r="Z233" s="24"/>
      <c r="AA233" s="24"/>
      <c r="AB233" s="24"/>
      <c r="AC233" s="24"/>
      <c r="AD233" s="24"/>
      <c r="AE233" s="9" t="str">
        <f t="shared" si="6"/>
        <v/>
      </c>
      <c r="AF233" s="24"/>
      <c r="AG233" s="24"/>
      <c r="AH233" s="24"/>
      <c r="AI233" s="24"/>
      <c r="AJ233" s="22"/>
      <c r="AK233" s="95"/>
    </row>
    <row r="234" spans="1:37" ht="20.25" thickTop="1" thickBot="1">
      <c r="A234" s="21"/>
      <c r="B234" s="57"/>
      <c r="C234" s="137"/>
      <c r="D234" s="137"/>
      <c r="E234" s="137"/>
      <c r="F234" s="20"/>
      <c r="G234" s="10"/>
      <c r="H234" s="138"/>
      <c r="I234" s="12"/>
      <c r="J234" s="16"/>
      <c r="K234" s="24"/>
      <c r="L234" s="22"/>
      <c r="M234" s="22"/>
      <c r="N234" s="139"/>
      <c r="O234" s="24"/>
      <c r="P234" s="24"/>
      <c r="Q234" s="16"/>
      <c r="R234" s="25"/>
      <c r="S234" s="24"/>
      <c r="T234" s="24"/>
      <c r="U234" s="24"/>
      <c r="V234" s="24"/>
      <c r="W234" s="24"/>
      <c r="X234" s="24"/>
      <c r="Y234" s="24"/>
      <c r="Z234" s="24"/>
      <c r="AA234" s="24"/>
      <c r="AB234" s="24"/>
      <c r="AC234" s="24"/>
      <c r="AD234" s="24"/>
      <c r="AE234" s="9" t="str">
        <f t="shared" si="6"/>
        <v/>
      </c>
      <c r="AF234" s="24"/>
      <c r="AG234" s="24"/>
      <c r="AH234" s="24"/>
      <c r="AI234" s="24"/>
      <c r="AJ234" s="22"/>
      <c r="AK234" s="95"/>
    </row>
    <row r="235" spans="1:37" ht="20.25" thickTop="1" thickBot="1">
      <c r="A235" s="21"/>
      <c r="B235" s="57"/>
      <c r="C235" s="137"/>
      <c r="D235" s="137"/>
      <c r="E235" s="137"/>
      <c r="F235" s="20"/>
      <c r="G235" s="10"/>
      <c r="H235" s="138"/>
      <c r="I235" s="12"/>
      <c r="J235" s="16"/>
      <c r="K235" s="24"/>
      <c r="L235" s="22"/>
      <c r="M235" s="22"/>
      <c r="N235" s="139"/>
      <c r="O235" s="24"/>
      <c r="P235" s="24"/>
      <c r="Q235" s="16"/>
      <c r="R235" s="25"/>
      <c r="S235" s="24"/>
      <c r="T235" s="24"/>
      <c r="U235" s="24"/>
      <c r="V235" s="24"/>
      <c r="W235" s="24"/>
      <c r="X235" s="24"/>
      <c r="Y235" s="24"/>
      <c r="Z235" s="24"/>
      <c r="AA235" s="24"/>
      <c r="AB235" s="24"/>
      <c r="AC235" s="24"/>
      <c r="AD235" s="24"/>
      <c r="AE235" s="9" t="str">
        <f t="shared" si="6"/>
        <v/>
      </c>
      <c r="AF235" s="24"/>
      <c r="AG235" s="24"/>
      <c r="AH235" s="24"/>
      <c r="AI235" s="24"/>
      <c r="AJ235" s="22"/>
      <c r="AK235" s="95"/>
    </row>
    <row r="236" spans="1:37" ht="20.25" thickTop="1" thickBot="1">
      <c r="A236" s="21"/>
      <c r="B236" s="57"/>
      <c r="C236" s="137"/>
      <c r="D236" s="137"/>
      <c r="E236" s="137"/>
      <c r="F236" s="20"/>
      <c r="G236" s="10"/>
      <c r="H236" s="138"/>
      <c r="I236" s="12"/>
      <c r="J236" s="16"/>
      <c r="K236" s="24"/>
      <c r="L236" s="22"/>
      <c r="M236" s="22"/>
      <c r="N236" s="139"/>
      <c r="O236" s="24"/>
      <c r="P236" s="24"/>
      <c r="Q236" s="16"/>
      <c r="R236" s="25"/>
      <c r="S236" s="24"/>
      <c r="T236" s="24"/>
      <c r="U236" s="24"/>
      <c r="V236" s="24"/>
      <c r="W236" s="24"/>
      <c r="X236" s="24"/>
      <c r="Y236" s="24"/>
      <c r="Z236" s="24"/>
      <c r="AA236" s="24"/>
      <c r="AB236" s="24"/>
      <c r="AC236" s="24"/>
      <c r="AD236" s="24"/>
      <c r="AE236" s="9" t="str">
        <f t="shared" si="6"/>
        <v/>
      </c>
      <c r="AF236" s="24"/>
      <c r="AG236" s="24"/>
      <c r="AH236" s="24"/>
      <c r="AI236" s="24"/>
      <c r="AJ236" s="22"/>
      <c r="AK236" s="95"/>
    </row>
    <row r="237" spans="1:37" ht="20.25" thickTop="1" thickBot="1">
      <c r="A237" s="21"/>
      <c r="B237" s="57"/>
      <c r="C237" s="137"/>
      <c r="D237" s="137"/>
      <c r="E237" s="137"/>
      <c r="F237" s="20"/>
      <c r="G237" s="10"/>
      <c r="H237" s="138"/>
      <c r="I237" s="12"/>
      <c r="J237" s="16"/>
      <c r="K237" s="24"/>
      <c r="L237" s="22"/>
      <c r="M237" s="22"/>
      <c r="N237" s="139"/>
      <c r="O237" s="24"/>
      <c r="P237" s="24"/>
      <c r="Q237" s="16"/>
      <c r="R237" s="25"/>
      <c r="S237" s="24"/>
      <c r="T237" s="24"/>
      <c r="U237" s="24"/>
      <c r="V237" s="24"/>
      <c r="W237" s="24"/>
      <c r="X237" s="24"/>
      <c r="Y237" s="24"/>
      <c r="Z237" s="24"/>
      <c r="AA237" s="24"/>
      <c r="AB237" s="24"/>
      <c r="AC237" s="24"/>
      <c r="AD237" s="24"/>
      <c r="AE237" s="9" t="str">
        <f t="shared" si="6"/>
        <v/>
      </c>
      <c r="AF237" s="24"/>
      <c r="AG237" s="24"/>
      <c r="AH237" s="24"/>
      <c r="AI237" s="24"/>
      <c r="AJ237" s="22"/>
      <c r="AK237" s="95"/>
    </row>
    <row r="238" spans="1:37" ht="20.25" thickTop="1" thickBot="1">
      <c r="A238" s="21"/>
      <c r="B238" s="57"/>
      <c r="C238" s="137"/>
      <c r="D238" s="137"/>
      <c r="E238" s="137"/>
      <c r="F238" s="20"/>
      <c r="G238" s="10"/>
      <c r="H238" s="138"/>
      <c r="I238" s="12"/>
      <c r="J238" s="16"/>
      <c r="K238" s="24"/>
      <c r="L238" s="22"/>
      <c r="M238" s="22"/>
      <c r="N238" s="139"/>
      <c r="O238" s="24"/>
      <c r="P238" s="24"/>
      <c r="Q238" s="16"/>
      <c r="R238" s="25"/>
      <c r="S238" s="24"/>
      <c r="T238" s="24"/>
      <c r="U238" s="24"/>
      <c r="V238" s="24"/>
      <c r="W238" s="24"/>
      <c r="X238" s="24"/>
      <c r="Y238" s="24"/>
      <c r="Z238" s="24"/>
      <c r="AA238" s="24"/>
      <c r="AB238" s="24"/>
      <c r="AC238" s="24"/>
      <c r="AD238" s="24"/>
      <c r="AE238" s="9" t="str">
        <f t="shared" si="6"/>
        <v/>
      </c>
      <c r="AF238" s="24"/>
      <c r="AG238" s="24"/>
      <c r="AH238" s="24"/>
      <c r="AI238" s="24"/>
      <c r="AJ238" s="22"/>
      <c r="AK238" s="95"/>
    </row>
    <row r="239" spans="1:37" ht="20.25" thickTop="1" thickBot="1">
      <c r="A239" s="21"/>
      <c r="B239" s="57"/>
      <c r="C239" s="137"/>
      <c r="D239" s="137"/>
      <c r="E239" s="137"/>
      <c r="F239" s="20"/>
      <c r="G239" s="10"/>
      <c r="H239" s="138"/>
      <c r="I239" s="12"/>
      <c r="J239" s="16"/>
      <c r="K239" s="24"/>
      <c r="L239" s="22"/>
      <c r="M239" s="22"/>
      <c r="N239" s="139"/>
      <c r="O239" s="24"/>
      <c r="P239" s="24"/>
      <c r="Q239" s="16"/>
      <c r="R239" s="25"/>
      <c r="S239" s="24"/>
      <c r="T239" s="24"/>
      <c r="U239" s="24"/>
      <c r="V239" s="24"/>
      <c r="W239" s="24"/>
      <c r="X239" s="24"/>
      <c r="Y239" s="24"/>
      <c r="Z239" s="24"/>
      <c r="AA239" s="24"/>
      <c r="AB239" s="24"/>
      <c r="AC239" s="24"/>
      <c r="AD239" s="24"/>
      <c r="AE239" s="9" t="str">
        <f t="shared" si="6"/>
        <v/>
      </c>
      <c r="AF239" s="24"/>
      <c r="AG239" s="24"/>
      <c r="AH239" s="24"/>
      <c r="AI239" s="24"/>
      <c r="AJ239" s="22"/>
      <c r="AK239" s="95"/>
    </row>
    <row r="240" spans="1:37" ht="20.25" thickTop="1" thickBot="1">
      <c r="A240" s="21"/>
      <c r="B240" s="57"/>
      <c r="C240" s="137"/>
      <c r="D240" s="137"/>
      <c r="E240" s="137"/>
      <c r="F240" s="20"/>
      <c r="G240" s="10"/>
      <c r="H240" s="138"/>
      <c r="I240" s="12"/>
      <c r="J240" s="16"/>
      <c r="K240" s="24"/>
      <c r="L240" s="22"/>
      <c r="M240" s="22"/>
      <c r="N240" s="139"/>
      <c r="O240" s="24"/>
      <c r="P240" s="24"/>
      <c r="Q240" s="16"/>
      <c r="R240" s="25"/>
      <c r="S240" s="24"/>
      <c r="T240" s="24"/>
      <c r="U240" s="24"/>
      <c r="V240" s="24"/>
      <c r="W240" s="24"/>
      <c r="X240" s="24"/>
      <c r="Y240" s="24"/>
      <c r="Z240" s="24"/>
      <c r="AA240" s="24"/>
      <c r="AB240" s="24"/>
      <c r="AC240" s="24"/>
      <c r="AD240" s="24"/>
      <c r="AE240" s="9" t="str">
        <f t="shared" si="6"/>
        <v/>
      </c>
      <c r="AF240" s="24"/>
      <c r="AG240" s="24"/>
      <c r="AH240" s="24"/>
      <c r="AI240" s="24"/>
      <c r="AJ240" s="22"/>
      <c r="AK240" s="95"/>
    </row>
    <row r="241" spans="1:37" ht="20.25" thickTop="1" thickBot="1">
      <c r="A241" s="21"/>
      <c r="B241" s="57"/>
      <c r="C241" s="137"/>
      <c r="D241" s="137"/>
      <c r="E241" s="137"/>
      <c r="F241" s="20"/>
      <c r="G241" s="10"/>
      <c r="H241" s="138"/>
      <c r="I241" s="12"/>
      <c r="J241" s="16"/>
      <c r="K241" s="24"/>
      <c r="L241" s="22"/>
      <c r="M241" s="22"/>
      <c r="N241" s="139"/>
      <c r="O241" s="24"/>
      <c r="P241" s="24"/>
      <c r="Q241" s="16"/>
      <c r="R241" s="25"/>
      <c r="S241" s="24"/>
      <c r="T241" s="24"/>
      <c r="U241" s="24"/>
      <c r="V241" s="24"/>
      <c r="W241" s="24"/>
      <c r="X241" s="24"/>
      <c r="Y241" s="24"/>
      <c r="Z241" s="24"/>
      <c r="AA241" s="24"/>
      <c r="AB241" s="24"/>
      <c r="AC241" s="24"/>
      <c r="AD241" s="24"/>
      <c r="AE241" s="9" t="str">
        <f t="shared" si="6"/>
        <v/>
      </c>
      <c r="AF241" s="24"/>
      <c r="AG241" s="24"/>
      <c r="AH241" s="24"/>
      <c r="AI241" s="24"/>
      <c r="AJ241" s="22"/>
      <c r="AK241" s="95"/>
    </row>
    <row r="242" spans="1:37" ht="20.25" thickTop="1" thickBot="1">
      <c r="A242" s="21"/>
      <c r="B242" s="57"/>
      <c r="C242" s="137"/>
      <c r="D242" s="137"/>
      <c r="E242" s="137"/>
      <c r="F242" s="20"/>
      <c r="G242" s="10"/>
      <c r="H242" s="138"/>
      <c r="I242" s="12"/>
      <c r="J242" s="16"/>
      <c r="K242" s="24"/>
      <c r="L242" s="22"/>
      <c r="M242" s="22"/>
      <c r="N242" s="139"/>
      <c r="O242" s="24"/>
      <c r="P242" s="24"/>
      <c r="Q242" s="16"/>
      <c r="R242" s="25"/>
      <c r="S242" s="24"/>
      <c r="T242" s="24"/>
      <c r="U242" s="24"/>
      <c r="V242" s="24"/>
      <c r="W242" s="24"/>
      <c r="X242" s="24"/>
      <c r="Y242" s="24"/>
      <c r="Z242" s="24"/>
      <c r="AA242" s="24"/>
      <c r="AB242" s="24"/>
      <c r="AC242" s="24"/>
      <c r="AD242" s="24"/>
      <c r="AE242" s="9" t="str">
        <f t="shared" si="6"/>
        <v/>
      </c>
      <c r="AF242" s="24"/>
      <c r="AG242" s="24"/>
      <c r="AH242" s="24"/>
      <c r="AI242" s="24"/>
      <c r="AJ242" s="22"/>
      <c r="AK242" s="95"/>
    </row>
    <row r="243" spans="1:37" ht="20.25" thickTop="1" thickBot="1">
      <c r="A243" s="21"/>
      <c r="B243" s="57"/>
      <c r="C243" s="137"/>
      <c r="D243" s="137"/>
      <c r="E243" s="137"/>
      <c r="F243" s="20"/>
      <c r="G243" s="10"/>
      <c r="H243" s="138"/>
      <c r="I243" s="12"/>
      <c r="J243" s="16"/>
      <c r="K243" s="24"/>
      <c r="L243" s="22"/>
      <c r="M243" s="22"/>
      <c r="N243" s="139"/>
      <c r="O243" s="24"/>
      <c r="P243" s="24"/>
      <c r="Q243" s="16"/>
      <c r="R243" s="25"/>
      <c r="S243" s="24"/>
      <c r="T243" s="24"/>
      <c r="U243" s="24"/>
      <c r="V243" s="24"/>
      <c r="W243" s="24"/>
      <c r="X243" s="24"/>
      <c r="Y243" s="24"/>
      <c r="Z243" s="24"/>
      <c r="AA243" s="24"/>
      <c r="AB243" s="24"/>
      <c r="AC243" s="24"/>
      <c r="AD243" s="24"/>
      <c r="AE243" s="9" t="str">
        <f t="shared" si="6"/>
        <v/>
      </c>
      <c r="AF243" s="24"/>
      <c r="AG243" s="24"/>
      <c r="AH243" s="24"/>
      <c r="AI243" s="24"/>
      <c r="AJ243" s="22"/>
      <c r="AK243" s="95"/>
    </row>
    <row r="244" spans="1:37" ht="20.25" thickTop="1" thickBot="1">
      <c r="A244" s="21"/>
      <c r="B244" s="57"/>
      <c r="C244" s="137"/>
      <c r="D244" s="137"/>
      <c r="E244" s="137"/>
      <c r="F244" s="20"/>
      <c r="G244" s="10"/>
      <c r="H244" s="138"/>
      <c r="I244" s="12"/>
      <c r="J244" s="16"/>
      <c r="K244" s="24"/>
      <c r="L244" s="22"/>
      <c r="M244" s="22"/>
      <c r="N244" s="139"/>
      <c r="O244" s="24"/>
      <c r="P244" s="24"/>
      <c r="Q244" s="16"/>
      <c r="R244" s="25"/>
      <c r="S244" s="24"/>
      <c r="T244" s="24"/>
      <c r="U244" s="24"/>
      <c r="V244" s="24"/>
      <c r="W244" s="24"/>
      <c r="X244" s="24"/>
      <c r="Y244" s="24"/>
      <c r="Z244" s="24"/>
      <c r="AA244" s="24"/>
      <c r="AB244" s="24"/>
      <c r="AC244" s="24"/>
      <c r="AD244" s="24"/>
      <c r="AE244" s="9" t="str">
        <f t="shared" si="6"/>
        <v/>
      </c>
      <c r="AF244" s="24"/>
      <c r="AG244" s="24"/>
      <c r="AH244" s="24"/>
      <c r="AI244" s="24"/>
      <c r="AJ244" s="22"/>
      <c r="AK244" s="95"/>
    </row>
    <row r="245" spans="1:37" ht="20.25" thickTop="1" thickBot="1">
      <c r="A245" s="21"/>
      <c r="B245" s="57"/>
      <c r="C245" s="137"/>
      <c r="D245" s="137"/>
      <c r="E245" s="137"/>
      <c r="F245" s="20"/>
      <c r="G245" s="10"/>
      <c r="H245" s="138"/>
      <c r="I245" s="12"/>
      <c r="J245" s="16"/>
      <c r="K245" s="24"/>
      <c r="L245" s="22"/>
      <c r="M245" s="22"/>
      <c r="N245" s="139"/>
      <c r="O245" s="24"/>
      <c r="P245" s="24"/>
      <c r="Q245" s="16"/>
      <c r="R245" s="25"/>
      <c r="S245" s="24"/>
      <c r="T245" s="24"/>
      <c r="U245" s="24"/>
      <c r="V245" s="24"/>
      <c r="W245" s="24"/>
      <c r="X245" s="24"/>
      <c r="Y245" s="24"/>
      <c r="Z245" s="24"/>
      <c r="AA245" s="24"/>
      <c r="AB245" s="24"/>
      <c r="AC245" s="24"/>
      <c r="AD245" s="24"/>
      <c r="AE245" s="9" t="str">
        <f t="shared" si="6"/>
        <v/>
      </c>
      <c r="AF245" s="24"/>
      <c r="AG245" s="24"/>
      <c r="AH245" s="24"/>
      <c r="AI245" s="24"/>
      <c r="AJ245" s="22"/>
      <c r="AK245" s="95"/>
    </row>
    <row r="246" spans="1:37" ht="20.25" thickTop="1" thickBot="1">
      <c r="A246" s="21"/>
      <c r="B246" s="57"/>
      <c r="C246" s="137"/>
      <c r="D246" s="137"/>
      <c r="E246" s="137"/>
      <c r="F246" s="20"/>
      <c r="G246" s="10"/>
      <c r="H246" s="138"/>
      <c r="I246" s="12"/>
      <c r="J246" s="16"/>
      <c r="K246" s="24"/>
      <c r="L246" s="22"/>
      <c r="M246" s="22"/>
      <c r="N246" s="139"/>
      <c r="O246" s="24"/>
      <c r="P246" s="24"/>
      <c r="Q246" s="16"/>
      <c r="R246" s="25"/>
      <c r="S246" s="24"/>
      <c r="T246" s="24"/>
      <c r="U246" s="24"/>
      <c r="V246" s="24"/>
      <c r="W246" s="24"/>
      <c r="X246" s="24"/>
      <c r="Y246" s="24"/>
      <c r="Z246" s="24"/>
      <c r="AA246" s="24"/>
      <c r="AB246" s="24"/>
      <c r="AC246" s="24"/>
      <c r="AD246" s="24"/>
      <c r="AE246" s="9" t="str">
        <f t="shared" si="6"/>
        <v/>
      </c>
      <c r="AF246" s="24"/>
      <c r="AG246" s="24"/>
      <c r="AH246" s="24"/>
      <c r="AI246" s="24"/>
      <c r="AJ246" s="22"/>
      <c r="AK246" s="95"/>
    </row>
    <row r="247" spans="1:37" ht="20.25" thickTop="1" thickBot="1">
      <c r="A247" s="21"/>
      <c r="B247" s="57"/>
      <c r="C247" s="137"/>
      <c r="D247" s="137"/>
      <c r="E247" s="137"/>
      <c r="F247" s="20"/>
      <c r="G247" s="10"/>
      <c r="H247" s="138"/>
      <c r="I247" s="12"/>
      <c r="J247" s="16"/>
      <c r="K247" s="24"/>
      <c r="L247" s="22"/>
      <c r="M247" s="22"/>
      <c r="N247" s="139"/>
      <c r="O247" s="24"/>
      <c r="P247" s="24"/>
      <c r="Q247" s="16"/>
      <c r="R247" s="25"/>
      <c r="S247" s="24"/>
      <c r="T247" s="24"/>
      <c r="U247" s="24"/>
      <c r="V247" s="24"/>
      <c r="W247" s="24"/>
      <c r="X247" s="24"/>
      <c r="Y247" s="24"/>
      <c r="Z247" s="24"/>
      <c r="AA247" s="24"/>
      <c r="AB247" s="24"/>
      <c r="AC247" s="24"/>
      <c r="AD247" s="24"/>
      <c r="AE247" s="9" t="str">
        <f t="shared" si="6"/>
        <v/>
      </c>
      <c r="AF247" s="24"/>
      <c r="AG247" s="24"/>
      <c r="AH247" s="24"/>
      <c r="AI247" s="24"/>
      <c r="AJ247" s="22"/>
      <c r="AK247" s="95"/>
    </row>
    <row r="248" spans="1:37" ht="20.25" thickTop="1" thickBot="1">
      <c r="A248" s="21"/>
      <c r="B248" s="57"/>
      <c r="C248" s="137"/>
      <c r="D248" s="137"/>
      <c r="E248" s="137"/>
      <c r="F248" s="20"/>
      <c r="G248" s="10"/>
      <c r="H248" s="138"/>
      <c r="I248" s="12"/>
      <c r="J248" s="16"/>
      <c r="K248" s="24"/>
      <c r="L248" s="22"/>
      <c r="M248" s="22"/>
      <c r="N248" s="139"/>
      <c r="O248" s="24"/>
      <c r="P248" s="24"/>
      <c r="Q248" s="16"/>
      <c r="R248" s="25"/>
      <c r="S248" s="24"/>
      <c r="T248" s="24"/>
      <c r="U248" s="24"/>
      <c r="V248" s="24"/>
      <c r="W248" s="24"/>
      <c r="X248" s="24"/>
      <c r="Y248" s="24"/>
      <c r="Z248" s="24"/>
      <c r="AA248" s="24"/>
      <c r="AB248" s="24"/>
      <c r="AC248" s="24"/>
      <c r="AD248" s="24"/>
      <c r="AE248" s="9" t="str">
        <f t="shared" si="6"/>
        <v/>
      </c>
      <c r="AF248" s="24"/>
      <c r="AG248" s="24"/>
      <c r="AH248" s="24"/>
      <c r="AI248" s="24"/>
      <c r="AJ248" s="22"/>
      <c r="AK248" s="95"/>
    </row>
    <row r="249" spans="1:37" ht="20.25" thickTop="1" thickBot="1">
      <c r="A249" s="21"/>
      <c r="B249" s="57"/>
      <c r="C249" s="137"/>
      <c r="D249" s="137"/>
      <c r="E249" s="137"/>
      <c r="F249" s="20"/>
      <c r="G249" s="10"/>
      <c r="H249" s="138"/>
      <c r="I249" s="12"/>
      <c r="J249" s="16"/>
      <c r="K249" s="24"/>
      <c r="L249" s="22"/>
      <c r="M249" s="22"/>
      <c r="N249" s="139"/>
      <c r="O249" s="24"/>
      <c r="P249" s="24"/>
      <c r="Q249" s="16"/>
      <c r="R249" s="25"/>
      <c r="S249" s="24"/>
      <c r="T249" s="24"/>
      <c r="U249" s="24"/>
      <c r="V249" s="24"/>
      <c r="W249" s="24"/>
      <c r="X249" s="24"/>
      <c r="Y249" s="24"/>
      <c r="Z249" s="24"/>
      <c r="AA249" s="24"/>
      <c r="AB249" s="24"/>
      <c r="AC249" s="24"/>
      <c r="AD249" s="24"/>
      <c r="AE249" s="9" t="str">
        <f t="shared" si="6"/>
        <v/>
      </c>
      <c r="AF249" s="24"/>
      <c r="AG249" s="24"/>
      <c r="AH249" s="24"/>
      <c r="AI249" s="24"/>
      <c r="AJ249" s="22"/>
      <c r="AK249" s="95"/>
    </row>
    <row r="250" spans="1:37" ht="20.25" thickTop="1" thickBot="1">
      <c r="A250" s="21"/>
      <c r="B250" s="57"/>
      <c r="C250" s="137"/>
      <c r="D250" s="137"/>
      <c r="E250" s="137"/>
      <c r="F250" s="20"/>
      <c r="G250" s="10"/>
      <c r="H250" s="138"/>
      <c r="I250" s="12"/>
      <c r="J250" s="16"/>
      <c r="K250" s="24"/>
      <c r="L250" s="22"/>
      <c r="M250" s="22"/>
      <c r="N250" s="139"/>
      <c r="O250" s="24"/>
      <c r="P250" s="24"/>
      <c r="Q250" s="16"/>
      <c r="R250" s="25"/>
      <c r="S250" s="24"/>
      <c r="T250" s="24"/>
      <c r="U250" s="24"/>
      <c r="V250" s="24"/>
      <c r="W250" s="24"/>
      <c r="X250" s="24"/>
      <c r="Y250" s="24"/>
      <c r="Z250" s="24"/>
      <c r="AA250" s="24"/>
      <c r="AB250" s="24"/>
      <c r="AC250" s="24"/>
      <c r="AD250" s="24"/>
      <c r="AE250" s="9" t="str">
        <f t="shared" si="6"/>
        <v/>
      </c>
      <c r="AF250" s="24"/>
      <c r="AG250" s="24"/>
      <c r="AH250" s="24"/>
      <c r="AI250" s="24"/>
      <c r="AJ250" s="22"/>
      <c r="AK250" s="95"/>
    </row>
    <row r="251" spans="1:37" ht="20.25" thickTop="1" thickBot="1">
      <c r="A251" s="21"/>
      <c r="B251" s="57"/>
      <c r="C251" s="137"/>
      <c r="D251" s="137"/>
      <c r="E251" s="137"/>
      <c r="F251" s="20"/>
      <c r="G251" s="10"/>
      <c r="H251" s="138"/>
      <c r="I251" s="12"/>
      <c r="J251" s="16"/>
      <c r="K251" s="24"/>
      <c r="L251" s="22"/>
      <c r="M251" s="22"/>
      <c r="N251" s="139"/>
      <c r="O251" s="24"/>
      <c r="P251" s="24"/>
      <c r="Q251" s="16"/>
      <c r="R251" s="25"/>
      <c r="S251" s="24"/>
      <c r="T251" s="24"/>
      <c r="U251" s="24"/>
      <c r="V251" s="24"/>
      <c r="W251" s="24"/>
      <c r="X251" s="24"/>
      <c r="Y251" s="24"/>
      <c r="Z251" s="24"/>
      <c r="AA251" s="24"/>
      <c r="AB251" s="24"/>
      <c r="AC251" s="24"/>
      <c r="AD251" s="24"/>
      <c r="AE251" s="9" t="str">
        <f t="shared" si="6"/>
        <v/>
      </c>
      <c r="AF251" s="24"/>
      <c r="AG251" s="24"/>
      <c r="AH251" s="24"/>
      <c r="AI251" s="24"/>
      <c r="AJ251" s="22"/>
      <c r="AK251" s="95"/>
    </row>
    <row r="252" spans="1:37" ht="20.25" thickTop="1" thickBot="1">
      <c r="A252" s="21"/>
      <c r="B252" s="57"/>
      <c r="C252" s="137"/>
      <c r="D252" s="137"/>
      <c r="E252" s="137"/>
      <c r="F252" s="20"/>
      <c r="G252" s="10"/>
      <c r="H252" s="138"/>
      <c r="I252" s="12"/>
      <c r="J252" s="16"/>
      <c r="K252" s="24"/>
      <c r="L252" s="22"/>
      <c r="M252" s="22"/>
      <c r="N252" s="139"/>
      <c r="O252" s="24"/>
      <c r="P252" s="24"/>
      <c r="Q252" s="16"/>
      <c r="R252" s="25"/>
      <c r="S252" s="24"/>
      <c r="T252" s="24"/>
      <c r="U252" s="24"/>
      <c r="V252" s="24"/>
      <c r="W252" s="24"/>
      <c r="X252" s="24"/>
      <c r="Y252" s="24"/>
      <c r="Z252" s="24"/>
      <c r="AA252" s="24"/>
      <c r="AB252" s="24"/>
      <c r="AC252" s="24"/>
      <c r="AD252" s="24"/>
      <c r="AE252" s="9" t="str">
        <f t="shared" si="6"/>
        <v/>
      </c>
      <c r="AF252" s="24"/>
      <c r="AG252" s="24"/>
      <c r="AH252" s="24"/>
      <c r="AI252" s="24"/>
      <c r="AJ252" s="22"/>
      <c r="AK252" s="95"/>
    </row>
    <row r="253" spans="1:37" ht="20.25" thickTop="1" thickBot="1">
      <c r="A253" s="21"/>
      <c r="B253" s="57"/>
      <c r="C253" s="137"/>
      <c r="D253" s="137"/>
      <c r="E253" s="137"/>
      <c r="F253" s="20"/>
      <c r="G253" s="10"/>
      <c r="H253" s="138"/>
      <c r="I253" s="12"/>
      <c r="J253" s="16"/>
      <c r="K253" s="24"/>
      <c r="L253" s="22"/>
      <c r="M253" s="22"/>
      <c r="N253" s="139"/>
      <c r="O253" s="24"/>
      <c r="P253" s="24"/>
      <c r="Q253" s="16"/>
      <c r="R253" s="25"/>
      <c r="S253" s="24"/>
      <c r="T253" s="24"/>
      <c r="U253" s="24"/>
      <c r="V253" s="24"/>
      <c r="W253" s="24"/>
      <c r="X253" s="24"/>
      <c r="Y253" s="24"/>
      <c r="Z253" s="24"/>
      <c r="AA253" s="24"/>
      <c r="AB253" s="24"/>
      <c r="AC253" s="24"/>
      <c r="AD253" s="24"/>
      <c r="AE253" s="9" t="str">
        <f t="shared" si="6"/>
        <v/>
      </c>
      <c r="AF253" s="24"/>
      <c r="AG253" s="24"/>
      <c r="AH253" s="24"/>
      <c r="AI253" s="24"/>
      <c r="AJ253" s="22"/>
      <c r="AK253" s="95"/>
    </row>
    <row r="254" spans="1:37" ht="20.25" thickTop="1" thickBot="1">
      <c r="A254" s="21"/>
      <c r="B254" s="57"/>
      <c r="C254" s="137"/>
      <c r="D254" s="137"/>
      <c r="E254" s="137"/>
      <c r="F254" s="20"/>
      <c r="G254" s="10"/>
      <c r="H254" s="138"/>
      <c r="I254" s="12"/>
      <c r="J254" s="16"/>
      <c r="K254" s="24"/>
      <c r="L254" s="22"/>
      <c r="M254" s="22"/>
      <c r="N254" s="139"/>
      <c r="O254" s="24"/>
      <c r="P254" s="24"/>
      <c r="Q254" s="16"/>
      <c r="R254" s="25"/>
      <c r="S254" s="24"/>
      <c r="T254" s="24"/>
      <c r="U254" s="24"/>
      <c r="V254" s="24"/>
      <c r="W254" s="24"/>
      <c r="X254" s="24"/>
      <c r="Y254" s="24"/>
      <c r="Z254" s="24"/>
      <c r="AA254" s="24"/>
      <c r="AB254" s="24"/>
      <c r="AC254" s="24"/>
      <c r="AD254" s="24"/>
      <c r="AE254" s="9" t="str">
        <f t="shared" si="6"/>
        <v/>
      </c>
      <c r="AF254" s="24"/>
      <c r="AG254" s="24"/>
      <c r="AH254" s="24"/>
      <c r="AI254" s="24"/>
      <c r="AJ254" s="22"/>
      <c r="AK254" s="95"/>
    </row>
    <row r="255" spans="1:37" ht="20.25" thickTop="1" thickBot="1">
      <c r="A255" s="21"/>
      <c r="B255" s="57"/>
      <c r="C255" s="137"/>
      <c r="D255" s="137"/>
      <c r="E255" s="137"/>
      <c r="F255" s="20"/>
      <c r="G255" s="10"/>
      <c r="H255" s="138"/>
      <c r="I255" s="12"/>
      <c r="J255" s="16"/>
      <c r="K255" s="24"/>
      <c r="L255" s="22"/>
      <c r="M255" s="22"/>
      <c r="N255" s="139"/>
      <c r="O255" s="24"/>
      <c r="P255" s="24"/>
      <c r="Q255" s="16"/>
      <c r="R255" s="25"/>
      <c r="S255" s="24"/>
      <c r="T255" s="24"/>
      <c r="U255" s="24"/>
      <c r="V255" s="24"/>
      <c r="W255" s="24"/>
      <c r="X255" s="24"/>
      <c r="Y255" s="24"/>
      <c r="Z255" s="24"/>
      <c r="AA255" s="24"/>
      <c r="AB255" s="24"/>
      <c r="AC255" s="24"/>
      <c r="AD255" s="24"/>
      <c r="AE255" s="9" t="str">
        <f t="shared" si="6"/>
        <v/>
      </c>
      <c r="AF255" s="24"/>
      <c r="AG255" s="24"/>
      <c r="AH255" s="24"/>
      <c r="AI255" s="24"/>
      <c r="AJ255" s="22"/>
      <c r="AK255" s="95"/>
    </row>
    <row r="256" spans="1:37" ht="20.25" thickTop="1" thickBot="1">
      <c r="A256" s="21"/>
      <c r="B256" s="57"/>
      <c r="C256" s="137"/>
      <c r="D256" s="137"/>
      <c r="E256" s="137"/>
      <c r="F256" s="20"/>
      <c r="G256" s="10"/>
      <c r="H256" s="138"/>
      <c r="I256" s="12"/>
      <c r="J256" s="16"/>
      <c r="K256" s="24"/>
      <c r="L256" s="22"/>
      <c r="M256" s="22"/>
      <c r="N256" s="139"/>
      <c r="O256" s="24"/>
      <c r="P256" s="24"/>
      <c r="Q256" s="16"/>
      <c r="R256" s="25"/>
      <c r="S256" s="24"/>
      <c r="T256" s="24"/>
      <c r="U256" s="24"/>
      <c r="V256" s="24"/>
      <c r="W256" s="24"/>
      <c r="X256" s="24"/>
      <c r="Y256" s="24"/>
      <c r="Z256" s="24"/>
      <c r="AA256" s="24"/>
      <c r="AB256" s="24"/>
      <c r="AC256" s="24"/>
      <c r="AD256" s="24"/>
      <c r="AE256" s="9" t="str">
        <f t="shared" si="6"/>
        <v/>
      </c>
      <c r="AF256" s="24"/>
      <c r="AG256" s="24"/>
      <c r="AH256" s="24"/>
      <c r="AI256" s="24"/>
      <c r="AJ256" s="22"/>
      <c r="AK256" s="95"/>
    </row>
    <row r="257" spans="1:37" ht="20.25" thickTop="1" thickBot="1">
      <c r="A257" s="21"/>
      <c r="B257" s="21"/>
      <c r="C257" s="137"/>
      <c r="D257" s="137"/>
      <c r="E257" s="137"/>
      <c r="F257" s="20"/>
      <c r="G257" s="10"/>
      <c r="H257" s="138"/>
      <c r="I257" s="12"/>
      <c r="J257" s="16"/>
      <c r="K257" s="24"/>
      <c r="L257" s="22"/>
      <c r="M257" s="22"/>
      <c r="N257" s="139"/>
      <c r="O257" s="24"/>
      <c r="P257" s="24"/>
      <c r="Q257" s="16"/>
      <c r="R257" s="25"/>
      <c r="S257" s="24"/>
      <c r="T257" s="24"/>
      <c r="U257" s="24"/>
      <c r="V257" s="24"/>
      <c r="W257" s="24"/>
      <c r="X257" s="24"/>
      <c r="Y257" s="24"/>
      <c r="Z257" s="24"/>
      <c r="AA257" s="24"/>
      <c r="AB257" s="24"/>
      <c r="AC257" s="24"/>
      <c r="AD257" s="24"/>
      <c r="AE257" s="9" t="str">
        <f t="shared" si="6"/>
        <v/>
      </c>
      <c r="AF257" s="24"/>
      <c r="AG257" s="24"/>
      <c r="AH257" s="24"/>
      <c r="AI257" s="24"/>
      <c r="AJ257" s="22"/>
      <c r="AK257" s="95"/>
    </row>
    <row r="258" spans="1:37" ht="20.25" thickTop="1" thickBot="1">
      <c r="A258" s="21"/>
      <c r="B258" s="21"/>
      <c r="C258" s="137"/>
      <c r="D258" s="137"/>
      <c r="E258" s="137"/>
      <c r="F258" s="20"/>
      <c r="G258" s="10"/>
      <c r="H258" s="138"/>
      <c r="I258" s="12"/>
      <c r="J258" s="16"/>
      <c r="K258" s="24"/>
      <c r="L258" s="22"/>
      <c r="M258" s="22"/>
      <c r="N258" s="139"/>
      <c r="O258" s="24"/>
      <c r="P258" s="24"/>
      <c r="Q258" s="16"/>
      <c r="R258" s="25"/>
      <c r="S258" s="24"/>
      <c r="T258" s="24"/>
      <c r="U258" s="24"/>
      <c r="V258" s="24"/>
      <c r="W258" s="24"/>
      <c r="X258" s="24"/>
      <c r="Y258" s="24"/>
      <c r="Z258" s="24"/>
      <c r="AA258" s="24"/>
      <c r="AB258" s="24"/>
      <c r="AC258" s="24"/>
      <c r="AD258" s="24"/>
      <c r="AE258" s="9" t="str">
        <f t="shared" si="6"/>
        <v/>
      </c>
      <c r="AF258" s="24"/>
      <c r="AG258" s="24"/>
      <c r="AH258" s="24"/>
      <c r="AI258" s="24"/>
      <c r="AJ258" s="22"/>
      <c r="AK258" s="95"/>
    </row>
    <row r="259" spans="1:37" ht="20.25" thickTop="1" thickBot="1">
      <c r="A259" s="21"/>
      <c r="B259" s="21"/>
      <c r="C259" s="137"/>
      <c r="D259" s="137"/>
      <c r="E259" s="137"/>
      <c r="F259" s="20"/>
      <c r="G259" s="10"/>
      <c r="H259" s="138"/>
      <c r="I259" s="12"/>
      <c r="J259" s="16"/>
      <c r="K259" s="24"/>
      <c r="L259" s="22"/>
      <c r="M259" s="22"/>
      <c r="N259" s="139"/>
      <c r="O259" s="24"/>
      <c r="P259" s="24"/>
      <c r="Q259" s="16"/>
      <c r="R259" s="25"/>
      <c r="S259" s="24"/>
      <c r="T259" s="24"/>
      <c r="U259" s="24"/>
      <c r="V259" s="24"/>
      <c r="W259" s="24"/>
      <c r="X259" s="24"/>
      <c r="Y259" s="24"/>
      <c r="Z259" s="24"/>
      <c r="AA259" s="24"/>
      <c r="AB259" s="24"/>
      <c r="AC259" s="24"/>
      <c r="AD259" s="24"/>
      <c r="AE259" s="9" t="str">
        <f t="shared" si="6"/>
        <v/>
      </c>
      <c r="AF259" s="24"/>
      <c r="AG259" s="24"/>
      <c r="AH259" s="24"/>
      <c r="AI259" s="24"/>
      <c r="AJ259" s="22"/>
      <c r="AK259" s="95"/>
    </row>
    <row r="260" spans="1:37" ht="20.25" thickTop="1" thickBot="1">
      <c r="A260" s="21"/>
      <c r="B260" s="21"/>
      <c r="C260" s="137"/>
      <c r="D260" s="137"/>
      <c r="E260" s="137"/>
      <c r="F260" s="20"/>
      <c r="G260" s="10"/>
      <c r="H260" s="138"/>
      <c r="I260" s="12"/>
      <c r="J260" s="16"/>
      <c r="K260" s="24"/>
      <c r="L260" s="22"/>
      <c r="M260" s="22"/>
      <c r="N260" s="139"/>
      <c r="O260" s="24"/>
      <c r="P260" s="24"/>
      <c r="Q260" s="16"/>
      <c r="R260" s="25"/>
      <c r="S260" s="24"/>
      <c r="T260" s="24"/>
      <c r="U260" s="24"/>
      <c r="V260" s="24"/>
      <c r="W260" s="24"/>
      <c r="X260" s="24"/>
      <c r="Y260" s="24"/>
      <c r="Z260" s="24"/>
      <c r="AA260" s="24"/>
      <c r="AB260" s="24"/>
      <c r="AC260" s="24"/>
      <c r="AD260" s="24"/>
      <c r="AE260" s="9" t="str">
        <f t="shared" si="6"/>
        <v/>
      </c>
      <c r="AF260" s="24"/>
      <c r="AG260" s="24"/>
      <c r="AH260" s="24"/>
      <c r="AI260" s="24"/>
      <c r="AJ260" s="22"/>
      <c r="AK260" s="95"/>
    </row>
    <row r="261" spans="1:37" ht="20.25" thickTop="1" thickBot="1">
      <c r="A261" s="21"/>
      <c r="B261" s="21"/>
      <c r="C261" s="137"/>
      <c r="D261" s="137"/>
      <c r="E261" s="137"/>
      <c r="F261" s="20"/>
      <c r="G261" s="10"/>
      <c r="H261" s="138"/>
      <c r="I261" s="12"/>
      <c r="J261" s="16"/>
      <c r="K261" s="24"/>
      <c r="L261" s="22"/>
      <c r="M261" s="22"/>
      <c r="N261" s="139"/>
      <c r="O261" s="24"/>
      <c r="P261" s="24"/>
      <c r="Q261" s="16"/>
      <c r="R261" s="25"/>
      <c r="S261" s="24"/>
      <c r="T261" s="24"/>
      <c r="U261" s="24"/>
      <c r="V261" s="24"/>
      <c r="W261" s="24"/>
      <c r="X261" s="24"/>
      <c r="Y261" s="24"/>
      <c r="Z261" s="24"/>
      <c r="AA261" s="24"/>
      <c r="AB261" s="24"/>
      <c r="AC261" s="24"/>
      <c r="AD261" s="24"/>
      <c r="AE261" s="9" t="str">
        <f t="shared" si="6"/>
        <v/>
      </c>
      <c r="AF261" s="24"/>
      <c r="AG261" s="24"/>
      <c r="AH261" s="24"/>
      <c r="AI261" s="24"/>
      <c r="AJ261" s="22"/>
      <c r="AK261" s="95"/>
    </row>
    <row r="262" spans="1:37" ht="20.25" thickTop="1" thickBot="1">
      <c r="A262" s="21"/>
      <c r="B262" s="21"/>
      <c r="C262" s="137"/>
      <c r="D262" s="137"/>
      <c r="E262" s="137"/>
      <c r="F262" s="20"/>
      <c r="G262" s="10"/>
      <c r="H262" s="138"/>
      <c r="I262" s="12"/>
      <c r="J262" s="16"/>
      <c r="K262" s="24"/>
      <c r="L262" s="22"/>
      <c r="M262" s="22"/>
      <c r="N262" s="139"/>
      <c r="O262" s="24"/>
      <c r="P262" s="24"/>
      <c r="Q262" s="16"/>
      <c r="R262" s="25"/>
      <c r="S262" s="24"/>
      <c r="T262" s="24"/>
      <c r="U262" s="24"/>
      <c r="V262" s="24"/>
      <c r="W262" s="24"/>
      <c r="X262" s="24"/>
      <c r="Y262" s="24"/>
      <c r="Z262" s="24"/>
      <c r="AA262" s="24"/>
      <c r="AB262" s="24"/>
      <c r="AC262" s="24"/>
      <c r="AD262" s="24"/>
      <c r="AE262" s="9" t="str">
        <f t="shared" si="6"/>
        <v/>
      </c>
      <c r="AF262" s="24"/>
      <c r="AG262" s="24"/>
      <c r="AH262" s="24"/>
      <c r="AI262" s="24"/>
      <c r="AJ262" s="22"/>
      <c r="AK262" s="95"/>
    </row>
    <row r="263" spans="1:37" ht="20.25" thickTop="1" thickBot="1">
      <c r="A263" s="21"/>
      <c r="B263" s="21"/>
      <c r="C263" s="137"/>
      <c r="D263" s="137"/>
      <c r="E263" s="137"/>
      <c r="F263" s="20"/>
      <c r="G263" s="10"/>
      <c r="H263" s="138"/>
      <c r="I263" s="12"/>
      <c r="J263" s="16"/>
      <c r="K263" s="24"/>
      <c r="L263" s="22"/>
      <c r="M263" s="22"/>
      <c r="N263" s="139"/>
      <c r="O263" s="24"/>
      <c r="P263" s="24"/>
      <c r="Q263" s="16"/>
      <c r="R263" s="25"/>
      <c r="S263" s="24"/>
      <c r="T263" s="24"/>
      <c r="U263" s="24"/>
      <c r="V263" s="24"/>
      <c r="W263" s="24"/>
      <c r="X263" s="24"/>
      <c r="Y263" s="24"/>
      <c r="Z263" s="24"/>
      <c r="AA263" s="24"/>
      <c r="AB263" s="24"/>
      <c r="AC263" s="24"/>
      <c r="AD263" s="24"/>
      <c r="AE263" s="9" t="str">
        <f t="shared" si="6"/>
        <v/>
      </c>
      <c r="AF263" s="24"/>
      <c r="AG263" s="24"/>
      <c r="AH263" s="24"/>
      <c r="AI263" s="24"/>
      <c r="AJ263" s="22"/>
      <c r="AK263" s="95"/>
    </row>
    <row r="264" spans="1:37" ht="20.25" thickTop="1" thickBot="1">
      <c r="A264" s="21"/>
      <c r="B264" s="21"/>
      <c r="C264" s="137"/>
      <c r="D264" s="137"/>
      <c r="E264" s="137"/>
      <c r="F264" s="20"/>
      <c r="G264" s="10"/>
      <c r="H264" s="138"/>
      <c r="I264" s="12"/>
      <c r="J264" s="16"/>
      <c r="K264" s="24"/>
      <c r="L264" s="22"/>
      <c r="M264" s="22"/>
      <c r="N264" s="139"/>
      <c r="O264" s="24"/>
      <c r="P264" s="24"/>
      <c r="Q264" s="16"/>
      <c r="R264" s="25"/>
      <c r="S264" s="24"/>
      <c r="T264" s="24"/>
      <c r="U264" s="24"/>
      <c r="V264" s="24"/>
      <c r="W264" s="24"/>
      <c r="X264" s="24"/>
      <c r="Y264" s="24"/>
      <c r="Z264" s="24"/>
      <c r="AA264" s="24"/>
      <c r="AB264" s="24"/>
      <c r="AC264" s="24"/>
      <c r="AD264" s="24"/>
      <c r="AE264" s="9" t="str">
        <f t="shared" si="6"/>
        <v/>
      </c>
      <c r="AF264" s="24"/>
      <c r="AG264" s="24"/>
      <c r="AH264" s="24"/>
      <c r="AI264" s="24"/>
      <c r="AJ264" s="22"/>
      <c r="AK264" s="95"/>
    </row>
    <row r="265" spans="1:37" ht="20.25" thickTop="1" thickBot="1">
      <c r="A265" s="21"/>
      <c r="B265" s="21"/>
      <c r="C265" s="137"/>
      <c r="D265" s="137"/>
      <c r="E265" s="137"/>
      <c r="F265" s="20"/>
      <c r="G265" s="10"/>
      <c r="H265" s="138"/>
      <c r="I265" s="12"/>
      <c r="J265" s="16"/>
      <c r="K265" s="24"/>
      <c r="L265" s="22"/>
      <c r="M265" s="22"/>
      <c r="N265" s="139"/>
      <c r="O265" s="24"/>
      <c r="P265" s="24"/>
      <c r="Q265" s="16"/>
      <c r="R265" s="25"/>
      <c r="S265" s="24"/>
      <c r="T265" s="24"/>
      <c r="U265" s="24"/>
      <c r="V265" s="24"/>
      <c r="W265" s="24"/>
      <c r="X265" s="24"/>
      <c r="Y265" s="24"/>
      <c r="Z265" s="24"/>
      <c r="AA265" s="24"/>
      <c r="AB265" s="24"/>
      <c r="AC265" s="24"/>
      <c r="AD265" s="24"/>
      <c r="AE265" s="9" t="str">
        <f t="shared" si="6"/>
        <v/>
      </c>
      <c r="AF265" s="24"/>
      <c r="AG265" s="24"/>
      <c r="AH265" s="24"/>
      <c r="AI265" s="24"/>
      <c r="AJ265" s="22"/>
      <c r="AK265" s="95"/>
    </row>
    <row r="266" spans="1:37" ht="20.25" thickTop="1" thickBot="1">
      <c r="A266" s="21"/>
      <c r="B266" s="21"/>
      <c r="C266" s="137"/>
      <c r="D266" s="137"/>
      <c r="E266" s="137"/>
      <c r="F266" s="20"/>
      <c r="G266" s="10"/>
      <c r="H266" s="138"/>
      <c r="I266" s="12"/>
      <c r="J266" s="16"/>
      <c r="K266" s="24"/>
      <c r="L266" s="22"/>
      <c r="M266" s="22"/>
      <c r="N266" s="139"/>
      <c r="O266" s="24"/>
      <c r="P266" s="24"/>
      <c r="Q266" s="16"/>
      <c r="R266" s="25"/>
      <c r="S266" s="24"/>
      <c r="T266" s="24"/>
      <c r="U266" s="24"/>
      <c r="V266" s="24"/>
      <c r="W266" s="24"/>
      <c r="X266" s="24"/>
      <c r="Y266" s="24"/>
      <c r="Z266" s="24"/>
      <c r="AA266" s="24"/>
      <c r="AB266" s="24"/>
      <c r="AC266" s="24"/>
      <c r="AD266" s="24"/>
      <c r="AE266" s="9" t="str">
        <f t="shared" si="6"/>
        <v/>
      </c>
      <c r="AF266" s="24"/>
      <c r="AG266" s="24"/>
      <c r="AH266" s="24"/>
      <c r="AI266" s="24"/>
      <c r="AJ266" s="22"/>
      <c r="AK266" s="95"/>
    </row>
    <row r="267" spans="1:37" ht="20.25" thickTop="1" thickBot="1">
      <c r="A267" s="21"/>
      <c r="B267" s="21"/>
      <c r="C267" s="137"/>
      <c r="D267" s="137"/>
      <c r="E267" s="137"/>
      <c r="F267" s="20"/>
      <c r="G267" s="10"/>
      <c r="H267" s="138"/>
      <c r="I267" s="12"/>
      <c r="J267" s="16"/>
      <c r="K267" s="24"/>
      <c r="L267" s="22"/>
      <c r="M267" s="22"/>
      <c r="N267" s="139"/>
      <c r="O267" s="24"/>
      <c r="P267" s="24"/>
      <c r="Q267" s="16"/>
      <c r="R267" s="25"/>
      <c r="S267" s="24"/>
      <c r="T267" s="24"/>
      <c r="U267" s="24"/>
      <c r="V267" s="24"/>
      <c r="W267" s="24"/>
      <c r="X267" s="24"/>
      <c r="Y267" s="24"/>
      <c r="Z267" s="24"/>
      <c r="AA267" s="24"/>
      <c r="AB267" s="24"/>
      <c r="AC267" s="24"/>
      <c r="AD267" s="24"/>
      <c r="AE267" s="9" t="str">
        <f t="shared" si="6"/>
        <v/>
      </c>
      <c r="AF267" s="24"/>
      <c r="AG267" s="24"/>
      <c r="AH267" s="24"/>
      <c r="AI267" s="24"/>
      <c r="AJ267" s="22"/>
      <c r="AK267" s="95"/>
    </row>
    <row r="268" spans="1:37" ht="20.25" thickTop="1" thickBot="1">
      <c r="A268" s="21"/>
      <c r="B268" s="21"/>
      <c r="C268" s="137"/>
      <c r="D268" s="137"/>
      <c r="E268" s="137"/>
      <c r="F268" s="20"/>
      <c r="G268" s="10"/>
      <c r="H268" s="138"/>
      <c r="I268" s="12"/>
      <c r="J268" s="16"/>
      <c r="K268" s="24"/>
      <c r="L268" s="22"/>
      <c r="M268" s="22"/>
      <c r="N268" s="139"/>
      <c r="O268" s="24"/>
      <c r="P268" s="24"/>
      <c r="Q268" s="16"/>
      <c r="R268" s="25"/>
      <c r="S268" s="24"/>
      <c r="T268" s="24"/>
      <c r="U268" s="24"/>
      <c r="V268" s="24"/>
      <c r="W268" s="24"/>
      <c r="X268" s="24"/>
      <c r="Y268" s="24"/>
      <c r="Z268" s="24"/>
      <c r="AA268" s="24"/>
      <c r="AB268" s="24"/>
      <c r="AC268" s="24"/>
      <c r="AD268" s="24"/>
      <c r="AE268" s="9" t="str">
        <f t="shared" si="6"/>
        <v/>
      </c>
      <c r="AF268" s="24"/>
      <c r="AG268" s="24"/>
      <c r="AH268" s="24"/>
      <c r="AI268" s="24"/>
      <c r="AJ268" s="22"/>
      <c r="AK268" s="95"/>
    </row>
    <row r="269" spans="1:37" ht="20.25" thickTop="1" thickBot="1">
      <c r="A269" s="21"/>
      <c r="B269" s="21"/>
      <c r="C269" s="137"/>
      <c r="D269" s="137"/>
      <c r="E269" s="137"/>
      <c r="F269" s="20"/>
      <c r="G269" s="10"/>
      <c r="H269" s="138"/>
      <c r="I269" s="12"/>
      <c r="J269" s="16"/>
      <c r="K269" s="24"/>
      <c r="L269" s="22"/>
      <c r="M269" s="22"/>
      <c r="N269" s="139"/>
      <c r="O269" s="24"/>
      <c r="P269" s="24"/>
      <c r="Q269" s="16"/>
      <c r="R269" s="25"/>
      <c r="S269" s="24"/>
      <c r="T269" s="24"/>
      <c r="U269" s="24"/>
      <c r="V269" s="24"/>
      <c r="W269" s="24"/>
      <c r="X269" s="24"/>
      <c r="Y269" s="24"/>
      <c r="Z269" s="24"/>
      <c r="AA269" s="24"/>
      <c r="AB269" s="24"/>
      <c r="AC269" s="24"/>
      <c r="AD269" s="24"/>
      <c r="AE269" s="9" t="str">
        <f t="shared" si="6"/>
        <v/>
      </c>
      <c r="AF269" s="24"/>
      <c r="AG269" s="24"/>
      <c r="AH269" s="24"/>
      <c r="AI269" s="24"/>
      <c r="AJ269" s="22"/>
      <c r="AK269" s="95"/>
    </row>
    <row r="270" spans="1:37" ht="20.25" thickTop="1" thickBot="1">
      <c r="A270" s="21"/>
      <c r="B270" s="21"/>
      <c r="C270" s="137"/>
      <c r="D270" s="137"/>
      <c r="E270" s="137"/>
      <c r="F270" s="20"/>
      <c r="G270" s="10"/>
      <c r="H270" s="138"/>
      <c r="I270" s="12"/>
      <c r="J270" s="16"/>
      <c r="K270" s="24"/>
      <c r="L270" s="22"/>
      <c r="M270" s="22"/>
      <c r="N270" s="139"/>
      <c r="O270" s="24"/>
      <c r="P270" s="24"/>
      <c r="Q270" s="16"/>
      <c r="R270" s="25"/>
      <c r="S270" s="24"/>
      <c r="T270" s="24"/>
      <c r="U270" s="24"/>
      <c r="V270" s="24"/>
      <c r="W270" s="24"/>
      <c r="X270" s="24"/>
      <c r="Y270" s="24"/>
      <c r="Z270" s="24"/>
      <c r="AA270" s="24"/>
      <c r="AB270" s="24"/>
      <c r="AC270" s="24"/>
      <c r="AD270" s="24"/>
      <c r="AE270" s="9" t="str">
        <f t="shared" si="6"/>
        <v/>
      </c>
      <c r="AF270" s="24"/>
      <c r="AG270" s="24"/>
      <c r="AH270" s="24"/>
      <c r="AI270" s="24"/>
      <c r="AJ270" s="22"/>
      <c r="AK270" s="95"/>
    </row>
    <row r="271" spans="1:37" ht="20.25" thickTop="1" thickBot="1">
      <c r="A271" s="21"/>
      <c r="B271" s="21"/>
      <c r="C271" s="137"/>
      <c r="D271" s="137"/>
      <c r="E271" s="137"/>
      <c r="F271" s="20"/>
      <c r="G271" s="10"/>
      <c r="H271" s="138"/>
      <c r="I271" s="12"/>
      <c r="J271" s="16"/>
      <c r="K271" s="24"/>
      <c r="L271" s="22"/>
      <c r="M271" s="22"/>
      <c r="N271" s="139"/>
      <c r="O271" s="24"/>
      <c r="P271" s="24"/>
      <c r="Q271" s="16"/>
      <c r="R271" s="25"/>
      <c r="S271" s="24"/>
      <c r="T271" s="24"/>
      <c r="U271" s="24"/>
      <c r="V271" s="24"/>
      <c r="W271" s="24"/>
      <c r="X271" s="24"/>
      <c r="Y271" s="24"/>
      <c r="Z271" s="24"/>
      <c r="AA271" s="24"/>
      <c r="AB271" s="24"/>
      <c r="AC271" s="24"/>
      <c r="AD271" s="24"/>
      <c r="AE271" s="9" t="str">
        <f t="shared" ref="AE271:AE311" si="7">IF(AND(S271="",U271="",V271="",W271="",X271="",Y271="",Z271="",AA271="",AB271="",AC271="",AD271=""),"",SUM(S271+U271+V271+W271+X271+Y271+Z271+AA271+AB271+AC271+AD271))</f>
        <v/>
      </c>
      <c r="AF271" s="24"/>
      <c r="AG271" s="24"/>
      <c r="AH271" s="24"/>
      <c r="AI271" s="24"/>
      <c r="AJ271" s="22"/>
      <c r="AK271" s="95"/>
    </row>
    <row r="272" spans="1:37" ht="20.25" thickTop="1" thickBot="1">
      <c r="A272" s="21"/>
      <c r="B272" s="21"/>
      <c r="C272" s="137"/>
      <c r="D272" s="137"/>
      <c r="E272" s="137"/>
      <c r="F272" s="20"/>
      <c r="G272" s="10"/>
      <c r="H272" s="138"/>
      <c r="I272" s="12"/>
      <c r="J272" s="16"/>
      <c r="K272" s="24"/>
      <c r="L272" s="22"/>
      <c r="M272" s="22"/>
      <c r="N272" s="139"/>
      <c r="O272" s="24"/>
      <c r="P272" s="24"/>
      <c r="Q272" s="16"/>
      <c r="R272" s="25"/>
      <c r="S272" s="24"/>
      <c r="T272" s="24"/>
      <c r="U272" s="24"/>
      <c r="V272" s="24"/>
      <c r="W272" s="24"/>
      <c r="X272" s="24"/>
      <c r="Y272" s="24"/>
      <c r="Z272" s="24"/>
      <c r="AA272" s="24"/>
      <c r="AB272" s="24"/>
      <c r="AC272" s="24"/>
      <c r="AD272" s="24"/>
      <c r="AE272" s="9" t="str">
        <f t="shared" si="7"/>
        <v/>
      </c>
      <c r="AF272" s="24"/>
      <c r="AG272" s="24"/>
      <c r="AH272" s="24"/>
      <c r="AI272" s="24"/>
      <c r="AJ272" s="22"/>
      <c r="AK272" s="95"/>
    </row>
    <row r="273" spans="1:37" ht="20.25" thickTop="1" thickBot="1">
      <c r="A273" s="21"/>
      <c r="B273" s="21"/>
      <c r="C273" s="137"/>
      <c r="D273" s="137"/>
      <c r="E273" s="137"/>
      <c r="F273" s="20"/>
      <c r="G273" s="10"/>
      <c r="H273" s="138"/>
      <c r="I273" s="12"/>
      <c r="J273" s="16"/>
      <c r="K273" s="24"/>
      <c r="L273" s="22"/>
      <c r="M273" s="22"/>
      <c r="N273" s="139"/>
      <c r="O273" s="24"/>
      <c r="P273" s="24"/>
      <c r="Q273" s="16"/>
      <c r="R273" s="25"/>
      <c r="S273" s="24"/>
      <c r="T273" s="24"/>
      <c r="U273" s="24"/>
      <c r="V273" s="24"/>
      <c r="W273" s="24"/>
      <c r="X273" s="24"/>
      <c r="Y273" s="24"/>
      <c r="Z273" s="24"/>
      <c r="AA273" s="24"/>
      <c r="AB273" s="24"/>
      <c r="AC273" s="24"/>
      <c r="AD273" s="24"/>
      <c r="AE273" s="9" t="str">
        <f t="shared" si="7"/>
        <v/>
      </c>
      <c r="AF273" s="24"/>
      <c r="AG273" s="24"/>
      <c r="AH273" s="24"/>
      <c r="AI273" s="24"/>
      <c r="AJ273" s="22"/>
      <c r="AK273" s="95"/>
    </row>
    <row r="274" spans="1:37" ht="20.25" thickTop="1" thickBot="1">
      <c r="A274" s="21"/>
      <c r="B274" s="21"/>
      <c r="C274" s="137"/>
      <c r="D274" s="137"/>
      <c r="E274" s="137"/>
      <c r="F274" s="20"/>
      <c r="G274" s="10"/>
      <c r="H274" s="138"/>
      <c r="I274" s="12"/>
      <c r="J274" s="16"/>
      <c r="K274" s="24"/>
      <c r="L274" s="22"/>
      <c r="M274" s="22"/>
      <c r="N274" s="139"/>
      <c r="O274" s="24"/>
      <c r="P274" s="24"/>
      <c r="Q274" s="16"/>
      <c r="R274" s="25"/>
      <c r="S274" s="24"/>
      <c r="T274" s="24"/>
      <c r="U274" s="24"/>
      <c r="V274" s="24"/>
      <c r="W274" s="24"/>
      <c r="X274" s="24"/>
      <c r="Y274" s="24"/>
      <c r="Z274" s="24"/>
      <c r="AA274" s="24"/>
      <c r="AB274" s="24"/>
      <c r="AC274" s="24"/>
      <c r="AD274" s="24"/>
      <c r="AE274" s="9" t="str">
        <f t="shared" si="7"/>
        <v/>
      </c>
      <c r="AF274" s="24"/>
      <c r="AG274" s="24"/>
      <c r="AH274" s="24"/>
      <c r="AI274" s="24"/>
      <c r="AJ274" s="22"/>
      <c r="AK274" s="95"/>
    </row>
    <row r="275" spans="1:37" ht="20.25" thickTop="1" thickBot="1">
      <c r="A275" s="21"/>
      <c r="B275" s="21"/>
      <c r="C275" s="137"/>
      <c r="D275" s="137"/>
      <c r="E275" s="137"/>
      <c r="F275" s="20"/>
      <c r="G275" s="10"/>
      <c r="H275" s="138"/>
      <c r="I275" s="12"/>
      <c r="J275" s="16"/>
      <c r="K275" s="24"/>
      <c r="L275" s="22"/>
      <c r="M275" s="22"/>
      <c r="N275" s="139"/>
      <c r="O275" s="24"/>
      <c r="P275" s="24"/>
      <c r="Q275" s="16"/>
      <c r="R275" s="25"/>
      <c r="S275" s="24"/>
      <c r="T275" s="24"/>
      <c r="U275" s="24"/>
      <c r="V275" s="24"/>
      <c r="W275" s="24"/>
      <c r="X275" s="24"/>
      <c r="Y275" s="24"/>
      <c r="Z275" s="24"/>
      <c r="AA275" s="24"/>
      <c r="AB275" s="24"/>
      <c r="AC275" s="24"/>
      <c r="AD275" s="24"/>
      <c r="AE275" s="9" t="str">
        <f t="shared" si="7"/>
        <v/>
      </c>
      <c r="AF275" s="24"/>
      <c r="AG275" s="24"/>
      <c r="AH275" s="24"/>
      <c r="AI275" s="24"/>
      <c r="AJ275" s="22"/>
      <c r="AK275" s="95"/>
    </row>
    <row r="276" spans="1:37" ht="20.25" thickTop="1" thickBot="1">
      <c r="A276" s="21"/>
      <c r="B276" s="21"/>
      <c r="C276" s="137"/>
      <c r="D276" s="137"/>
      <c r="E276" s="137"/>
      <c r="F276" s="20"/>
      <c r="G276" s="10"/>
      <c r="H276" s="138"/>
      <c r="I276" s="12"/>
      <c r="J276" s="16"/>
      <c r="K276" s="24"/>
      <c r="L276" s="22"/>
      <c r="M276" s="22"/>
      <c r="N276" s="139"/>
      <c r="O276" s="24"/>
      <c r="P276" s="24"/>
      <c r="Q276" s="16"/>
      <c r="R276" s="25"/>
      <c r="S276" s="24"/>
      <c r="T276" s="24"/>
      <c r="U276" s="24"/>
      <c r="V276" s="24"/>
      <c r="W276" s="24"/>
      <c r="X276" s="24"/>
      <c r="Y276" s="24"/>
      <c r="Z276" s="24"/>
      <c r="AA276" s="24"/>
      <c r="AB276" s="24"/>
      <c r="AC276" s="24"/>
      <c r="AD276" s="24"/>
      <c r="AE276" s="9" t="str">
        <f t="shared" si="7"/>
        <v/>
      </c>
      <c r="AF276" s="24"/>
      <c r="AG276" s="24"/>
      <c r="AH276" s="24"/>
      <c r="AI276" s="24"/>
      <c r="AJ276" s="22"/>
      <c r="AK276" s="95"/>
    </row>
    <row r="277" spans="1:37" ht="20.25" thickTop="1" thickBot="1">
      <c r="A277" s="21"/>
      <c r="B277" s="21"/>
      <c r="C277" s="137"/>
      <c r="D277" s="137"/>
      <c r="E277" s="137"/>
      <c r="F277" s="20"/>
      <c r="G277" s="10"/>
      <c r="H277" s="138"/>
      <c r="I277" s="12"/>
      <c r="J277" s="16"/>
      <c r="K277" s="24"/>
      <c r="L277" s="22"/>
      <c r="M277" s="22"/>
      <c r="N277" s="139"/>
      <c r="O277" s="24"/>
      <c r="P277" s="24"/>
      <c r="Q277" s="16"/>
      <c r="R277" s="25"/>
      <c r="S277" s="24"/>
      <c r="T277" s="24"/>
      <c r="U277" s="24"/>
      <c r="V277" s="24"/>
      <c r="W277" s="24"/>
      <c r="X277" s="24"/>
      <c r="Y277" s="24"/>
      <c r="Z277" s="24"/>
      <c r="AA277" s="24"/>
      <c r="AB277" s="24"/>
      <c r="AC277" s="24"/>
      <c r="AD277" s="24"/>
      <c r="AE277" s="9" t="str">
        <f t="shared" si="7"/>
        <v/>
      </c>
      <c r="AF277" s="24"/>
      <c r="AG277" s="24"/>
      <c r="AH277" s="24"/>
      <c r="AI277" s="24"/>
      <c r="AJ277" s="22"/>
      <c r="AK277" s="95"/>
    </row>
    <row r="278" spans="1:37" ht="20.25" thickTop="1" thickBot="1">
      <c r="A278" s="21"/>
      <c r="B278" s="21"/>
      <c r="C278" s="137"/>
      <c r="D278" s="137"/>
      <c r="E278" s="137"/>
      <c r="F278" s="20"/>
      <c r="G278" s="10"/>
      <c r="H278" s="138"/>
      <c r="I278" s="12"/>
      <c r="J278" s="16"/>
      <c r="K278" s="24"/>
      <c r="L278" s="22"/>
      <c r="M278" s="22"/>
      <c r="N278" s="139"/>
      <c r="O278" s="24"/>
      <c r="P278" s="24"/>
      <c r="Q278" s="16"/>
      <c r="R278" s="25"/>
      <c r="S278" s="24"/>
      <c r="T278" s="24"/>
      <c r="U278" s="24"/>
      <c r="V278" s="24"/>
      <c r="W278" s="24"/>
      <c r="X278" s="24"/>
      <c r="Y278" s="24"/>
      <c r="Z278" s="24"/>
      <c r="AA278" s="24"/>
      <c r="AB278" s="24"/>
      <c r="AC278" s="24"/>
      <c r="AD278" s="24"/>
      <c r="AE278" s="9" t="str">
        <f t="shared" si="7"/>
        <v/>
      </c>
      <c r="AF278" s="24"/>
      <c r="AG278" s="24"/>
      <c r="AH278" s="24"/>
      <c r="AI278" s="24"/>
      <c r="AJ278" s="22"/>
      <c r="AK278" s="95"/>
    </row>
    <row r="279" spans="1:37" ht="20.25" thickTop="1" thickBot="1">
      <c r="A279" s="21"/>
      <c r="B279" s="21"/>
      <c r="C279" s="137"/>
      <c r="D279" s="137"/>
      <c r="E279" s="137"/>
      <c r="F279" s="20"/>
      <c r="G279" s="10"/>
      <c r="H279" s="138"/>
      <c r="I279" s="12"/>
      <c r="J279" s="16"/>
      <c r="K279" s="24"/>
      <c r="L279" s="22"/>
      <c r="M279" s="22"/>
      <c r="N279" s="139"/>
      <c r="O279" s="24"/>
      <c r="P279" s="24"/>
      <c r="Q279" s="16"/>
      <c r="R279" s="25"/>
      <c r="S279" s="24"/>
      <c r="T279" s="24"/>
      <c r="U279" s="24"/>
      <c r="V279" s="24"/>
      <c r="W279" s="24"/>
      <c r="X279" s="24"/>
      <c r="Y279" s="24"/>
      <c r="Z279" s="24"/>
      <c r="AA279" s="24"/>
      <c r="AB279" s="24"/>
      <c r="AC279" s="24"/>
      <c r="AD279" s="24"/>
      <c r="AE279" s="9" t="str">
        <f t="shared" si="7"/>
        <v/>
      </c>
      <c r="AF279" s="24"/>
      <c r="AG279" s="24"/>
      <c r="AH279" s="24"/>
      <c r="AI279" s="24"/>
      <c r="AJ279" s="22"/>
      <c r="AK279" s="95"/>
    </row>
    <row r="280" spans="1:37" ht="20.25" thickTop="1" thickBot="1">
      <c r="A280" s="21"/>
      <c r="B280" s="21"/>
      <c r="C280" s="137"/>
      <c r="D280" s="137"/>
      <c r="E280" s="137"/>
      <c r="F280" s="20"/>
      <c r="G280" s="10"/>
      <c r="H280" s="138"/>
      <c r="I280" s="12"/>
      <c r="J280" s="16"/>
      <c r="K280" s="24"/>
      <c r="L280" s="22"/>
      <c r="M280" s="22"/>
      <c r="N280" s="139"/>
      <c r="O280" s="24"/>
      <c r="P280" s="24"/>
      <c r="Q280" s="16"/>
      <c r="R280" s="25"/>
      <c r="S280" s="24"/>
      <c r="T280" s="24"/>
      <c r="U280" s="24"/>
      <c r="V280" s="24"/>
      <c r="W280" s="24"/>
      <c r="X280" s="24"/>
      <c r="Y280" s="24"/>
      <c r="Z280" s="24"/>
      <c r="AA280" s="24"/>
      <c r="AB280" s="24"/>
      <c r="AC280" s="24"/>
      <c r="AD280" s="24"/>
      <c r="AE280" s="9" t="str">
        <f t="shared" si="7"/>
        <v/>
      </c>
      <c r="AF280" s="24"/>
      <c r="AG280" s="24"/>
      <c r="AH280" s="24"/>
      <c r="AI280" s="24"/>
      <c r="AJ280" s="22"/>
      <c r="AK280" s="95"/>
    </row>
    <row r="281" spans="1:37" ht="20.25" thickTop="1" thickBot="1">
      <c r="A281" s="21"/>
      <c r="B281" s="21"/>
      <c r="C281" s="137"/>
      <c r="D281" s="137"/>
      <c r="E281" s="137"/>
      <c r="F281" s="20"/>
      <c r="G281" s="10"/>
      <c r="H281" s="138"/>
      <c r="I281" s="12"/>
      <c r="J281" s="16"/>
      <c r="K281" s="24"/>
      <c r="L281" s="22"/>
      <c r="M281" s="22"/>
      <c r="N281" s="139"/>
      <c r="O281" s="24"/>
      <c r="P281" s="24"/>
      <c r="Q281" s="16"/>
      <c r="R281" s="25"/>
      <c r="S281" s="24"/>
      <c r="T281" s="24"/>
      <c r="U281" s="24"/>
      <c r="V281" s="24"/>
      <c r="W281" s="24"/>
      <c r="X281" s="24"/>
      <c r="Y281" s="24"/>
      <c r="Z281" s="24"/>
      <c r="AA281" s="24"/>
      <c r="AB281" s="24"/>
      <c r="AC281" s="24"/>
      <c r="AD281" s="24"/>
      <c r="AE281" s="9" t="str">
        <f t="shared" si="7"/>
        <v/>
      </c>
      <c r="AF281" s="24"/>
      <c r="AG281" s="24"/>
      <c r="AH281" s="24"/>
      <c r="AI281" s="24"/>
      <c r="AJ281" s="22"/>
      <c r="AK281" s="95"/>
    </row>
    <row r="282" spans="1:37" ht="20.25" thickTop="1" thickBot="1">
      <c r="A282" s="21"/>
      <c r="B282" s="21"/>
      <c r="C282" s="137"/>
      <c r="D282" s="137"/>
      <c r="E282" s="137"/>
      <c r="F282" s="20"/>
      <c r="G282" s="10"/>
      <c r="H282" s="138"/>
      <c r="I282" s="12"/>
      <c r="J282" s="16"/>
      <c r="K282" s="24"/>
      <c r="L282" s="22"/>
      <c r="M282" s="22"/>
      <c r="N282" s="139"/>
      <c r="O282" s="24"/>
      <c r="P282" s="24"/>
      <c r="Q282" s="16"/>
      <c r="R282" s="25"/>
      <c r="S282" s="24"/>
      <c r="T282" s="24"/>
      <c r="U282" s="24"/>
      <c r="V282" s="24"/>
      <c r="W282" s="24"/>
      <c r="X282" s="24"/>
      <c r="Y282" s="24"/>
      <c r="Z282" s="24"/>
      <c r="AA282" s="24"/>
      <c r="AB282" s="24"/>
      <c r="AC282" s="24"/>
      <c r="AD282" s="24"/>
      <c r="AE282" s="9" t="str">
        <f t="shared" si="7"/>
        <v/>
      </c>
      <c r="AF282" s="24"/>
      <c r="AG282" s="24"/>
      <c r="AH282" s="24"/>
      <c r="AI282" s="24"/>
      <c r="AJ282" s="22"/>
      <c r="AK282" s="95"/>
    </row>
    <row r="283" spans="1:37" ht="20.25" thickTop="1" thickBot="1">
      <c r="A283" s="21"/>
      <c r="B283" s="21"/>
      <c r="C283" s="137"/>
      <c r="D283" s="137"/>
      <c r="E283" s="137"/>
      <c r="F283" s="20"/>
      <c r="G283" s="10"/>
      <c r="H283" s="138"/>
      <c r="I283" s="12"/>
      <c r="J283" s="16"/>
      <c r="K283" s="24"/>
      <c r="L283" s="22"/>
      <c r="M283" s="22"/>
      <c r="N283" s="139"/>
      <c r="O283" s="24"/>
      <c r="P283" s="24"/>
      <c r="Q283" s="16"/>
      <c r="R283" s="25"/>
      <c r="S283" s="24"/>
      <c r="T283" s="24"/>
      <c r="U283" s="24"/>
      <c r="V283" s="24"/>
      <c r="W283" s="24"/>
      <c r="X283" s="24"/>
      <c r="Y283" s="24"/>
      <c r="Z283" s="24"/>
      <c r="AA283" s="24"/>
      <c r="AB283" s="24"/>
      <c r="AC283" s="24"/>
      <c r="AD283" s="24"/>
      <c r="AE283" s="9" t="str">
        <f t="shared" si="7"/>
        <v/>
      </c>
      <c r="AF283" s="24"/>
      <c r="AG283" s="24"/>
      <c r="AH283" s="24"/>
      <c r="AI283" s="24"/>
      <c r="AJ283" s="22"/>
      <c r="AK283" s="95"/>
    </row>
    <row r="284" spans="1:37" ht="20.25" thickTop="1" thickBot="1">
      <c r="A284" s="21"/>
      <c r="B284" s="21"/>
      <c r="C284" s="137"/>
      <c r="D284" s="137"/>
      <c r="E284" s="137"/>
      <c r="F284" s="20"/>
      <c r="G284" s="10"/>
      <c r="H284" s="138"/>
      <c r="I284" s="12"/>
      <c r="J284" s="16"/>
      <c r="K284" s="24"/>
      <c r="L284" s="22"/>
      <c r="M284" s="22"/>
      <c r="N284" s="139"/>
      <c r="O284" s="24"/>
      <c r="P284" s="24"/>
      <c r="Q284" s="16"/>
      <c r="R284" s="25"/>
      <c r="S284" s="24"/>
      <c r="T284" s="24"/>
      <c r="U284" s="24"/>
      <c r="V284" s="24"/>
      <c r="W284" s="24"/>
      <c r="X284" s="24"/>
      <c r="Y284" s="24"/>
      <c r="Z284" s="24"/>
      <c r="AA284" s="24"/>
      <c r="AB284" s="24"/>
      <c r="AC284" s="24"/>
      <c r="AD284" s="24"/>
      <c r="AE284" s="9" t="str">
        <f t="shared" si="7"/>
        <v/>
      </c>
      <c r="AF284" s="24"/>
      <c r="AG284" s="24"/>
      <c r="AH284" s="24"/>
      <c r="AI284" s="24"/>
      <c r="AJ284" s="22"/>
      <c r="AK284" s="95"/>
    </row>
    <row r="285" spans="1:37" ht="20.25" thickTop="1" thickBot="1">
      <c r="A285" s="21"/>
      <c r="B285" s="21"/>
      <c r="C285" s="137"/>
      <c r="D285" s="137"/>
      <c r="E285" s="137"/>
      <c r="F285" s="20"/>
      <c r="G285" s="10"/>
      <c r="H285" s="138"/>
      <c r="I285" s="12"/>
      <c r="J285" s="16"/>
      <c r="K285" s="24"/>
      <c r="L285" s="22"/>
      <c r="M285" s="22"/>
      <c r="N285" s="139"/>
      <c r="O285" s="24"/>
      <c r="P285" s="24"/>
      <c r="Q285" s="16"/>
      <c r="R285" s="25"/>
      <c r="S285" s="24"/>
      <c r="T285" s="24"/>
      <c r="U285" s="24"/>
      <c r="V285" s="24"/>
      <c r="W285" s="24"/>
      <c r="X285" s="24"/>
      <c r="Y285" s="24"/>
      <c r="Z285" s="24"/>
      <c r="AA285" s="24"/>
      <c r="AB285" s="24"/>
      <c r="AC285" s="24"/>
      <c r="AD285" s="24"/>
      <c r="AE285" s="9" t="str">
        <f t="shared" si="7"/>
        <v/>
      </c>
      <c r="AF285" s="24"/>
      <c r="AG285" s="24"/>
      <c r="AH285" s="24"/>
      <c r="AI285" s="24"/>
      <c r="AJ285" s="22"/>
      <c r="AK285" s="95"/>
    </row>
    <row r="286" spans="1:37" ht="20.25" thickTop="1" thickBot="1">
      <c r="A286" s="21"/>
      <c r="B286" s="21"/>
      <c r="C286" s="137"/>
      <c r="D286" s="137"/>
      <c r="E286" s="137"/>
      <c r="F286" s="20"/>
      <c r="G286" s="10"/>
      <c r="H286" s="138"/>
      <c r="I286" s="12"/>
      <c r="J286" s="16"/>
      <c r="K286" s="24"/>
      <c r="L286" s="22"/>
      <c r="M286" s="22"/>
      <c r="N286" s="139"/>
      <c r="O286" s="24"/>
      <c r="P286" s="24"/>
      <c r="Q286" s="16"/>
      <c r="R286" s="25"/>
      <c r="S286" s="24"/>
      <c r="T286" s="24"/>
      <c r="U286" s="24"/>
      <c r="V286" s="24"/>
      <c r="W286" s="24"/>
      <c r="X286" s="24"/>
      <c r="Y286" s="24"/>
      <c r="Z286" s="24"/>
      <c r="AA286" s="24"/>
      <c r="AB286" s="24"/>
      <c r="AC286" s="24"/>
      <c r="AD286" s="24"/>
      <c r="AE286" s="9" t="str">
        <f t="shared" si="7"/>
        <v/>
      </c>
      <c r="AF286" s="24"/>
      <c r="AG286" s="24"/>
      <c r="AH286" s="24"/>
      <c r="AI286" s="24"/>
      <c r="AJ286" s="22"/>
      <c r="AK286" s="95"/>
    </row>
    <row r="287" spans="1:37" ht="20.25" thickTop="1" thickBot="1">
      <c r="A287" s="21"/>
      <c r="B287" s="21"/>
      <c r="C287" s="137"/>
      <c r="D287" s="137"/>
      <c r="E287" s="137"/>
      <c r="F287" s="20"/>
      <c r="G287" s="10"/>
      <c r="H287" s="138"/>
      <c r="I287" s="12"/>
      <c r="J287" s="16"/>
      <c r="K287" s="24"/>
      <c r="L287" s="22"/>
      <c r="M287" s="22"/>
      <c r="N287" s="139"/>
      <c r="O287" s="24"/>
      <c r="P287" s="24"/>
      <c r="Q287" s="16"/>
      <c r="R287" s="25"/>
      <c r="S287" s="24"/>
      <c r="T287" s="24"/>
      <c r="U287" s="24"/>
      <c r="V287" s="24"/>
      <c r="W287" s="24"/>
      <c r="X287" s="24"/>
      <c r="Y287" s="24"/>
      <c r="Z287" s="24"/>
      <c r="AA287" s="24"/>
      <c r="AB287" s="24"/>
      <c r="AC287" s="24"/>
      <c r="AD287" s="24"/>
      <c r="AE287" s="9" t="str">
        <f t="shared" si="7"/>
        <v/>
      </c>
      <c r="AF287" s="24"/>
      <c r="AG287" s="24"/>
      <c r="AH287" s="24"/>
      <c r="AI287" s="24"/>
      <c r="AJ287" s="22"/>
      <c r="AK287" s="95"/>
    </row>
    <row r="288" spans="1:37" ht="20.25" thickTop="1" thickBot="1">
      <c r="A288" s="21"/>
      <c r="B288" s="21"/>
      <c r="C288" s="137"/>
      <c r="D288" s="137"/>
      <c r="E288" s="137"/>
      <c r="F288" s="20"/>
      <c r="G288" s="10"/>
      <c r="H288" s="138"/>
      <c r="I288" s="12"/>
      <c r="J288" s="16"/>
      <c r="K288" s="24"/>
      <c r="L288" s="22"/>
      <c r="M288" s="22"/>
      <c r="N288" s="139"/>
      <c r="O288" s="24"/>
      <c r="P288" s="24"/>
      <c r="Q288" s="16"/>
      <c r="R288" s="25"/>
      <c r="S288" s="24"/>
      <c r="T288" s="24"/>
      <c r="U288" s="24"/>
      <c r="V288" s="24"/>
      <c r="W288" s="24"/>
      <c r="X288" s="24"/>
      <c r="Y288" s="24"/>
      <c r="Z288" s="24"/>
      <c r="AA288" s="24"/>
      <c r="AB288" s="24"/>
      <c r="AC288" s="24"/>
      <c r="AD288" s="24"/>
      <c r="AE288" s="9" t="str">
        <f t="shared" si="7"/>
        <v/>
      </c>
      <c r="AF288" s="24"/>
      <c r="AG288" s="24"/>
      <c r="AH288" s="24"/>
      <c r="AI288" s="24"/>
      <c r="AJ288" s="22"/>
      <c r="AK288" s="95"/>
    </row>
    <row r="289" spans="1:37" ht="20.25" thickTop="1" thickBot="1">
      <c r="A289" s="21"/>
      <c r="B289" s="21"/>
      <c r="C289" s="137"/>
      <c r="D289" s="137"/>
      <c r="E289" s="137"/>
      <c r="F289" s="20"/>
      <c r="G289" s="10"/>
      <c r="H289" s="138"/>
      <c r="I289" s="12"/>
      <c r="J289" s="16"/>
      <c r="K289" s="24"/>
      <c r="L289" s="22"/>
      <c r="M289" s="22"/>
      <c r="N289" s="139"/>
      <c r="O289" s="24"/>
      <c r="P289" s="24"/>
      <c r="Q289" s="16"/>
      <c r="R289" s="25"/>
      <c r="S289" s="24"/>
      <c r="T289" s="24"/>
      <c r="U289" s="24"/>
      <c r="V289" s="24"/>
      <c r="W289" s="24"/>
      <c r="X289" s="24"/>
      <c r="Y289" s="24"/>
      <c r="Z289" s="24"/>
      <c r="AA289" s="24"/>
      <c r="AB289" s="24"/>
      <c r="AC289" s="24"/>
      <c r="AD289" s="24"/>
      <c r="AE289" s="9" t="str">
        <f t="shared" si="7"/>
        <v/>
      </c>
      <c r="AF289" s="24"/>
      <c r="AG289" s="24"/>
      <c r="AH289" s="24"/>
      <c r="AI289" s="24"/>
      <c r="AJ289" s="22"/>
      <c r="AK289" s="95"/>
    </row>
    <row r="290" spans="1:37" ht="20.25" thickTop="1" thickBot="1">
      <c r="A290" s="21"/>
      <c r="B290" s="21"/>
      <c r="C290" s="137"/>
      <c r="D290" s="137"/>
      <c r="E290" s="137"/>
      <c r="F290" s="20"/>
      <c r="G290" s="10"/>
      <c r="H290" s="138"/>
      <c r="I290" s="12"/>
      <c r="J290" s="16"/>
      <c r="K290" s="24"/>
      <c r="L290" s="22"/>
      <c r="M290" s="22"/>
      <c r="N290" s="139"/>
      <c r="O290" s="24"/>
      <c r="P290" s="24"/>
      <c r="Q290" s="16"/>
      <c r="R290" s="25"/>
      <c r="S290" s="24"/>
      <c r="T290" s="24"/>
      <c r="U290" s="24"/>
      <c r="V290" s="24"/>
      <c r="W290" s="24"/>
      <c r="X290" s="24"/>
      <c r="Y290" s="24"/>
      <c r="Z290" s="24"/>
      <c r="AA290" s="24"/>
      <c r="AB290" s="24"/>
      <c r="AC290" s="24"/>
      <c r="AD290" s="24"/>
      <c r="AE290" s="9" t="str">
        <f t="shared" si="7"/>
        <v/>
      </c>
      <c r="AF290" s="24"/>
      <c r="AG290" s="24"/>
      <c r="AH290" s="24"/>
      <c r="AI290" s="24"/>
      <c r="AJ290" s="22"/>
      <c r="AK290" s="95"/>
    </row>
    <row r="291" spans="1:37" ht="20.25" thickTop="1" thickBot="1">
      <c r="A291" s="21"/>
      <c r="B291" s="21"/>
      <c r="C291" s="137"/>
      <c r="D291" s="137"/>
      <c r="E291" s="137"/>
      <c r="F291" s="20"/>
      <c r="G291" s="10"/>
      <c r="H291" s="138"/>
      <c r="I291" s="12"/>
      <c r="J291" s="16"/>
      <c r="K291" s="24"/>
      <c r="L291" s="22"/>
      <c r="M291" s="22"/>
      <c r="N291" s="139"/>
      <c r="O291" s="24"/>
      <c r="P291" s="24"/>
      <c r="Q291" s="16"/>
      <c r="R291" s="25"/>
      <c r="S291" s="24"/>
      <c r="T291" s="24"/>
      <c r="U291" s="24"/>
      <c r="V291" s="24"/>
      <c r="W291" s="24"/>
      <c r="X291" s="24"/>
      <c r="Y291" s="24"/>
      <c r="Z291" s="24"/>
      <c r="AA291" s="24"/>
      <c r="AB291" s="24"/>
      <c r="AC291" s="24"/>
      <c r="AD291" s="24"/>
      <c r="AE291" s="9" t="str">
        <f t="shared" si="7"/>
        <v/>
      </c>
      <c r="AF291" s="24"/>
      <c r="AG291" s="24"/>
      <c r="AH291" s="24"/>
      <c r="AI291" s="24"/>
      <c r="AJ291" s="22"/>
      <c r="AK291" s="95"/>
    </row>
    <row r="292" spans="1:37" ht="20.25" thickTop="1" thickBot="1">
      <c r="A292" s="21"/>
      <c r="B292" s="21"/>
      <c r="C292" s="137"/>
      <c r="D292" s="137"/>
      <c r="E292" s="137"/>
      <c r="F292" s="20"/>
      <c r="G292" s="10"/>
      <c r="H292" s="138"/>
      <c r="I292" s="12"/>
      <c r="J292" s="16"/>
      <c r="K292" s="24"/>
      <c r="L292" s="22"/>
      <c r="M292" s="22"/>
      <c r="N292" s="139"/>
      <c r="O292" s="24"/>
      <c r="P292" s="24"/>
      <c r="Q292" s="16"/>
      <c r="R292" s="25"/>
      <c r="S292" s="24"/>
      <c r="T292" s="24"/>
      <c r="U292" s="24"/>
      <c r="V292" s="24"/>
      <c r="W292" s="24"/>
      <c r="X292" s="24"/>
      <c r="Y292" s="24"/>
      <c r="Z292" s="24"/>
      <c r="AA292" s="24"/>
      <c r="AB292" s="24"/>
      <c r="AC292" s="24"/>
      <c r="AD292" s="24"/>
      <c r="AE292" s="9" t="str">
        <f t="shared" si="7"/>
        <v/>
      </c>
      <c r="AF292" s="24"/>
      <c r="AG292" s="24"/>
      <c r="AH292" s="24"/>
      <c r="AI292" s="24"/>
      <c r="AJ292" s="22"/>
      <c r="AK292" s="95"/>
    </row>
    <row r="293" spans="1:37" ht="20.25" thickTop="1" thickBot="1">
      <c r="A293" s="21"/>
      <c r="B293" s="21"/>
      <c r="C293" s="137"/>
      <c r="D293" s="137"/>
      <c r="E293" s="137"/>
      <c r="F293" s="20"/>
      <c r="G293" s="10"/>
      <c r="H293" s="138"/>
      <c r="I293" s="12"/>
      <c r="J293" s="16"/>
      <c r="K293" s="24"/>
      <c r="L293" s="22"/>
      <c r="M293" s="22"/>
      <c r="N293" s="139"/>
      <c r="O293" s="24"/>
      <c r="P293" s="24"/>
      <c r="Q293" s="16"/>
      <c r="R293" s="25"/>
      <c r="S293" s="24"/>
      <c r="T293" s="24"/>
      <c r="U293" s="24"/>
      <c r="V293" s="24"/>
      <c r="W293" s="24"/>
      <c r="X293" s="24"/>
      <c r="Y293" s="24"/>
      <c r="Z293" s="24"/>
      <c r="AA293" s="24"/>
      <c r="AB293" s="24"/>
      <c r="AC293" s="24"/>
      <c r="AD293" s="24"/>
      <c r="AE293" s="9" t="str">
        <f t="shared" si="7"/>
        <v/>
      </c>
      <c r="AF293" s="24"/>
      <c r="AG293" s="24"/>
      <c r="AH293" s="24"/>
      <c r="AI293" s="24"/>
      <c r="AJ293" s="22"/>
      <c r="AK293" s="95"/>
    </row>
    <row r="294" spans="1:37" ht="20.25" thickTop="1" thickBot="1">
      <c r="A294" s="21"/>
      <c r="B294" s="21"/>
      <c r="C294" s="137"/>
      <c r="D294" s="137"/>
      <c r="E294" s="137"/>
      <c r="F294" s="20"/>
      <c r="G294" s="10"/>
      <c r="H294" s="138"/>
      <c r="I294" s="12"/>
      <c r="J294" s="16"/>
      <c r="K294" s="24"/>
      <c r="L294" s="22"/>
      <c r="M294" s="22"/>
      <c r="N294" s="139"/>
      <c r="O294" s="24"/>
      <c r="P294" s="24"/>
      <c r="Q294" s="16"/>
      <c r="R294" s="25"/>
      <c r="S294" s="24"/>
      <c r="T294" s="24"/>
      <c r="U294" s="24"/>
      <c r="V294" s="24"/>
      <c r="W294" s="24"/>
      <c r="X294" s="24"/>
      <c r="Y294" s="24"/>
      <c r="Z294" s="24"/>
      <c r="AA294" s="24"/>
      <c r="AB294" s="24"/>
      <c r="AC294" s="24"/>
      <c r="AD294" s="24"/>
      <c r="AE294" s="9" t="str">
        <f t="shared" si="7"/>
        <v/>
      </c>
      <c r="AF294" s="24"/>
      <c r="AG294" s="24"/>
      <c r="AH294" s="24"/>
      <c r="AI294" s="24"/>
      <c r="AJ294" s="22"/>
      <c r="AK294" s="95"/>
    </row>
    <row r="295" spans="1:37" ht="20.25" thickTop="1" thickBot="1">
      <c r="A295" s="21"/>
      <c r="B295" s="21"/>
      <c r="C295" s="137"/>
      <c r="D295" s="137"/>
      <c r="E295" s="137"/>
      <c r="F295" s="20"/>
      <c r="G295" s="10"/>
      <c r="H295" s="138"/>
      <c r="I295" s="12"/>
      <c r="J295" s="16"/>
      <c r="K295" s="24"/>
      <c r="L295" s="22"/>
      <c r="M295" s="22"/>
      <c r="N295" s="139"/>
      <c r="O295" s="24"/>
      <c r="P295" s="24"/>
      <c r="Q295" s="16"/>
      <c r="R295" s="25"/>
      <c r="S295" s="24"/>
      <c r="T295" s="24"/>
      <c r="U295" s="24"/>
      <c r="V295" s="24"/>
      <c r="W295" s="24"/>
      <c r="X295" s="24"/>
      <c r="Y295" s="24"/>
      <c r="Z295" s="24"/>
      <c r="AA295" s="24"/>
      <c r="AB295" s="24"/>
      <c r="AC295" s="24"/>
      <c r="AD295" s="24"/>
      <c r="AE295" s="9" t="str">
        <f t="shared" si="7"/>
        <v/>
      </c>
      <c r="AF295" s="24"/>
      <c r="AG295" s="24"/>
      <c r="AH295" s="24"/>
      <c r="AI295" s="24"/>
      <c r="AJ295" s="22"/>
      <c r="AK295" s="95"/>
    </row>
    <row r="296" spans="1:37" ht="20.25" thickTop="1" thickBot="1">
      <c r="A296" s="21"/>
      <c r="B296" s="21"/>
      <c r="C296" s="137"/>
      <c r="D296" s="137"/>
      <c r="E296" s="137"/>
      <c r="F296" s="20"/>
      <c r="G296" s="10"/>
      <c r="H296" s="138"/>
      <c r="I296" s="12"/>
      <c r="J296" s="16"/>
      <c r="K296" s="24"/>
      <c r="L296" s="22"/>
      <c r="M296" s="22"/>
      <c r="N296" s="139"/>
      <c r="O296" s="24"/>
      <c r="P296" s="24"/>
      <c r="Q296" s="16"/>
      <c r="R296" s="25"/>
      <c r="S296" s="24"/>
      <c r="T296" s="24"/>
      <c r="U296" s="24"/>
      <c r="V296" s="24"/>
      <c r="W296" s="24"/>
      <c r="X296" s="24"/>
      <c r="Y296" s="24"/>
      <c r="Z296" s="24"/>
      <c r="AA296" s="24"/>
      <c r="AB296" s="24"/>
      <c r="AC296" s="24"/>
      <c r="AD296" s="24"/>
      <c r="AE296" s="9" t="str">
        <f t="shared" si="7"/>
        <v/>
      </c>
      <c r="AF296" s="24"/>
      <c r="AG296" s="24"/>
      <c r="AH296" s="24"/>
      <c r="AI296" s="24"/>
      <c r="AJ296" s="22"/>
      <c r="AK296" s="95"/>
    </row>
    <row r="297" spans="1:37" ht="20.25" thickTop="1" thickBot="1">
      <c r="A297" s="21"/>
      <c r="B297" s="21"/>
      <c r="C297" s="137"/>
      <c r="D297" s="137"/>
      <c r="E297" s="137"/>
      <c r="F297" s="20"/>
      <c r="G297" s="10"/>
      <c r="H297" s="138"/>
      <c r="I297" s="12"/>
      <c r="J297" s="16"/>
      <c r="K297" s="24"/>
      <c r="L297" s="22"/>
      <c r="M297" s="22"/>
      <c r="N297" s="139"/>
      <c r="O297" s="24"/>
      <c r="P297" s="24"/>
      <c r="Q297" s="16"/>
      <c r="R297" s="25"/>
      <c r="S297" s="24"/>
      <c r="T297" s="24"/>
      <c r="U297" s="24"/>
      <c r="V297" s="24"/>
      <c r="W297" s="24"/>
      <c r="X297" s="24"/>
      <c r="Y297" s="24"/>
      <c r="Z297" s="24"/>
      <c r="AA297" s="24"/>
      <c r="AB297" s="24"/>
      <c r="AC297" s="24"/>
      <c r="AD297" s="24"/>
      <c r="AE297" s="9" t="str">
        <f t="shared" si="7"/>
        <v/>
      </c>
      <c r="AF297" s="24"/>
      <c r="AG297" s="24"/>
      <c r="AH297" s="24"/>
      <c r="AI297" s="24"/>
      <c r="AJ297" s="22"/>
      <c r="AK297" s="95"/>
    </row>
    <row r="298" spans="1:37" ht="20.25" thickTop="1" thickBot="1">
      <c r="A298" s="21"/>
      <c r="B298" s="21"/>
      <c r="C298" s="137"/>
      <c r="D298" s="137"/>
      <c r="E298" s="137"/>
      <c r="F298" s="20"/>
      <c r="G298" s="10"/>
      <c r="H298" s="138"/>
      <c r="I298" s="12"/>
      <c r="J298" s="16"/>
      <c r="K298" s="24"/>
      <c r="L298" s="22"/>
      <c r="M298" s="22"/>
      <c r="N298" s="139"/>
      <c r="O298" s="24"/>
      <c r="P298" s="24"/>
      <c r="Q298" s="16"/>
      <c r="R298" s="25"/>
      <c r="S298" s="24"/>
      <c r="T298" s="24"/>
      <c r="U298" s="24"/>
      <c r="V298" s="24"/>
      <c r="W298" s="24"/>
      <c r="X298" s="24"/>
      <c r="Y298" s="24"/>
      <c r="Z298" s="24"/>
      <c r="AA298" s="24"/>
      <c r="AB298" s="24"/>
      <c r="AC298" s="24"/>
      <c r="AD298" s="24"/>
      <c r="AE298" s="9" t="str">
        <f t="shared" si="7"/>
        <v/>
      </c>
      <c r="AF298" s="24"/>
      <c r="AG298" s="24"/>
      <c r="AH298" s="24"/>
      <c r="AI298" s="24"/>
      <c r="AJ298" s="22"/>
      <c r="AK298" s="95"/>
    </row>
    <row r="299" spans="1:37" ht="20.25" thickTop="1" thickBot="1">
      <c r="A299" s="21"/>
      <c r="B299" s="21"/>
      <c r="C299" s="137"/>
      <c r="D299" s="137"/>
      <c r="E299" s="137"/>
      <c r="F299" s="20"/>
      <c r="G299" s="10"/>
      <c r="H299" s="138"/>
      <c r="I299" s="12"/>
      <c r="J299" s="16"/>
      <c r="K299" s="24"/>
      <c r="L299" s="22"/>
      <c r="M299" s="22"/>
      <c r="N299" s="139"/>
      <c r="O299" s="24"/>
      <c r="P299" s="24"/>
      <c r="Q299" s="16"/>
      <c r="R299" s="25"/>
      <c r="S299" s="24"/>
      <c r="T299" s="24"/>
      <c r="U299" s="24"/>
      <c r="V299" s="24"/>
      <c r="W299" s="24"/>
      <c r="X299" s="24"/>
      <c r="Y299" s="24"/>
      <c r="Z299" s="24"/>
      <c r="AA299" s="24"/>
      <c r="AB299" s="24"/>
      <c r="AC299" s="24"/>
      <c r="AD299" s="24"/>
      <c r="AE299" s="9" t="str">
        <f t="shared" si="7"/>
        <v/>
      </c>
      <c r="AF299" s="24"/>
      <c r="AG299" s="24"/>
      <c r="AH299" s="24"/>
      <c r="AI299" s="24"/>
      <c r="AJ299" s="22"/>
      <c r="AK299" s="95"/>
    </row>
    <row r="300" spans="1:37" ht="20.25" thickTop="1" thickBot="1">
      <c r="A300" s="21"/>
      <c r="B300" s="21"/>
      <c r="C300" s="137"/>
      <c r="D300" s="137"/>
      <c r="E300" s="137"/>
      <c r="F300" s="20"/>
      <c r="G300" s="10"/>
      <c r="H300" s="138"/>
      <c r="I300" s="12"/>
      <c r="J300" s="16"/>
      <c r="K300" s="24"/>
      <c r="L300" s="22"/>
      <c r="M300" s="22"/>
      <c r="N300" s="139"/>
      <c r="O300" s="24"/>
      <c r="P300" s="24"/>
      <c r="Q300" s="16"/>
      <c r="R300" s="25"/>
      <c r="S300" s="24"/>
      <c r="T300" s="24"/>
      <c r="U300" s="24"/>
      <c r="V300" s="24"/>
      <c r="W300" s="24"/>
      <c r="X300" s="24"/>
      <c r="Y300" s="24"/>
      <c r="Z300" s="24"/>
      <c r="AA300" s="24"/>
      <c r="AB300" s="24"/>
      <c r="AC300" s="24"/>
      <c r="AD300" s="24"/>
      <c r="AE300" s="9" t="str">
        <f t="shared" si="7"/>
        <v/>
      </c>
      <c r="AF300" s="24"/>
      <c r="AG300" s="24"/>
      <c r="AH300" s="24"/>
      <c r="AI300" s="24"/>
      <c r="AJ300" s="22"/>
      <c r="AK300" s="95"/>
    </row>
    <row r="301" spans="1:37" ht="20.25" thickTop="1" thickBot="1">
      <c r="A301" s="21"/>
      <c r="B301" s="21"/>
      <c r="C301" s="137"/>
      <c r="D301" s="137"/>
      <c r="E301" s="137"/>
      <c r="F301" s="20"/>
      <c r="G301" s="10"/>
      <c r="H301" s="138"/>
      <c r="I301" s="12"/>
      <c r="J301" s="16"/>
      <c r="K301" s="24"/>
      <c r="L301" s="22"/>
      <c r="M301" s="22"/>
      <c r="N301" s="139"/>
      <c r="O301" s="24"/>
      <c r="P301" s="24"/>
      <c r="Q301" s="16"/>
      <c r="R301" s="25"/>
      <c r="S301" s="24"/>
      <c r="T301" s="24"/>
      <c r="U301" s="24"/>
      <c r="V301" s="24"/>
      <c r="W301" s="24"/>
      <c r="X301" s="24"/>
      <c r="Y301" s="24"/>
      <c r="Z301" s="24"/>
      <c r="AA301" s="24"/>
      <c r="AB301" s="24"/>
      <c r="AC301" s="24"/>
      <c r="AD301" s="24"/>
      <c r="AE301" s="9" t="str">
        <f t="shared" si="7"/>
        <v/>
      </c>
      <c r="AF301" s="24"/>
      <c r="AG301" s="24"/>
      <c r="AH301" s="24"/>
      <c r="AI301" s="24"/>
      <c r="AJ301" s="22"/>
      <c r="AK301" s="95"/>
    </row>
    <row r="302" spans="1:37" ht="20.25" thickTop="1" thickBot="1">
      <c r="A302" s="21"/>
      <c r="B302" s="21"/>
      <c r="C302" s="137"/>
      <c r="D302" s="137"/>
      <c r="E302" s="137"/>
      <c r="F302" s="20"/>
      <c r="G302" s="10"/>
      <c r="H302" s="138"/>
      <c r="I302" s="12"/>
      <c r="J302" s="16"/>
      <c r="K302" s="24"/>
      <c r="L302" s="22"/>
      <c r="M302" s="22"/>
      <c r="N302" s="139"/>
      <c r="O302" s="24"/>
      <c r="P302" s="24"/>
      <c r="Q302" s="16"/>
      <c r="R302" s="25"/>
      <c r="S302" s="24"/>
      <c r="T302" s="24"/>
      <c r="U302" s="24"/>
      <c r="V302" s="24"/>
      <c r="W302" s="24"/>
      <c r="X302" s="24"/>
      <c r="Y302" s="24"/>
      <c r="Z302" s="24"/>
      <c r="AA302" s="24"/>
      <c r="AB302" s="24"/>
      <c r="AC302" s="24"/>
      <c r="AD302" s="24"/>
      <c r="AE302" s="9" t="str">
        <f t="shared" si="7"/>
        <v/>
      </c>
      <c r="AF302" s="24"/>
      <c r="AG302" s="24"/>
      <c r="AH302" s="24"/>
      <c r="AI302" s="24"/>
      <c r="AJ302" s="22"/>
      <c r="AK302" s="95"/>
    </row>
    <row r="303" spans="1:37" ht="20.25" thickTop="1" thickBot="1">
      <c r="A303" s="21"/>
      <c r="B303" s="21"/>
      <c r="C303" s="137"/>
      <c r="D303" s="137"/>
      <c r="E303" s="137"/>
      <c r="F303" s="20"/>
      <c r="G303" s="10"/>
      <c r="H303" s="138"/>
      <c r="I303" s="12"/>
      <c r="J303" s="16"/>
      <c r="K303" s="24"/>
      <c r="L303" s="22"/>
      <c r="M303" s="22"/>
      <c r="N303" s="139"/>
      <c r="O303" s="24"/>
      <c r="P303" s="24"/>
      <c r="Q303" s="16"/>
      <c r="R303" s="25"/>
      <c r="S303" s="24"/>
      <c r="T303" s="24"/>
      <c r="U303" s="24"/>
      <c r="V303" s="24"/>
      <c r="W303" s="24"/>
      <c r="X303" s="24"/>
      <c r="Y303" s="24"/>
      <c r="Z303" s="24"/>
      <c r="AA303" s="24"/>
      <c r="AB303" s="24"/>
      <c r="AC303" s="24"/>
      <c r="AD303" s="24"/>
      <c r="AE303" s="9" t="str">
        <f t="shared" si="7"/>
        <v/>
      </c>
      <c r="AF303" s="24"/>
      <c r="AG303" s="24"/>
      <c r="AH303" s="24"/>
      <c r="AI303" s="24"/>
      <c r="AJ303" s="22"/>
      <c r="AK303" s="95"/>
    </row>
    <row r="304" spans="1:37" ht="20.25" thickTop="1" thickBot="1">
      <c r="A304" s="21"/>
      <c r="B304" s="21"/>
      <c r="C304" s="137"/>
      <c r="D304" s="137"/>
      <c r="E304" s="137"/>
      <c r="F304" s="20"/>
      <c r="G304" s="10"/>
      <c r="H304" s="138"/>
      <c r="I304" s="12"/>
      <c r="J304" s="16"/>
      <c r="K304" s="24"/>
      <c r="L304" s="22"/>
      <c r="M304" s="22"/>
      <c r="N304" s="139"/>
      <c r="O304" s="24"/>
      <c r="P304" s="24"/>
      <c r="Q304" s="16"/>
      <c r="R304" s="25"/>
      <c r="S304" s="24"/>
      <c r="T304" s="24"/>
      <c r="U304" s="24"/>
      <c r="V304" s="24"/>
      <c r="W304" s="24"/>
      <c r="X304" s="24"/>
      <c r="Y304" s="24"/>
      <c r="Z304" s="24"/>
      <c r="AA304" s="24"/>
      <c r="AB304" s="24"/>
      <c r="AC304" s="24"/>
      <c r="AD304" s="24"/>
      <c r="AE304" s="9" t="str">
        <f t="shared" si="7"/>
        <v/>
      </c>
      <c r="AF304" s="24"/>
      <c r="AG304" s="24"/>
      <c r="AH304" s="24"/>
      <c r="AI304" s="24"/>
      <c r="AJ304" s="22"/>
      <c r="AK304" s="95"/>
    </row>
    <row r="305" spans="1:91" ht="20.25" thickTop="1" thickBot="1">
      <c r="A305" s="21"/>
      <c r="B305" s="21"/>
      <c r="C305" s="137"/>
      <c r="D305" s="137"/>
      <c r="E305" s="137"/>
      <c r="F305" s="20"/>
      <c r="G305" s="10"/>
      <c r="H305" s="138"/>
      <c r="I305" s="12"/>
      <c r="J305" s="16"/>
      <c r="K305" s="24"/>
      <c r="L305" s="22"/>
      <c r="M305" s="22"/>
      <c r="N305" s="139"/>
      <c r="O305" s="24"/>
      <c r="P305" s="24"/>
      <c r="Q305" s="16"/>
      <c r="R305" s="25"/>
      <c r="S305" s="24"/>
      <c r="T305" s="24"/>
      <c r="U305" s="24"/>
      <c r="V305" s="24"/>
      <c r="W305" s="24"/>
      <c r="X305" s="24"/>
      <c r="Y305" s="24"/>
      <c r="Z305" s="24"/>
      <c r="AA305" s="24"/>
      <c r="AB305" s="24"/>
      <c r="AC305" s="24"/>
      <c r="AD305" s="24"/>
      <c r="AE305" s="9" t="str">
        <f t="shared" si="7"/>
        <v/>
      </c>
      <c r="AF305" s="24"/>
      <c r="AG305" s="24"/>
      <c r="AH305" s="24"/>
      <c r="AI305" s="24"/>
      <c r="AJ305" s="22"/>
      <c r="AK305" s="95"/>
    </row>
    <row r="306" spans="1:91" ht="20.25" thickTop="1" thickBot="1">
      <c r="A306" s="21"/>
      <c r="B306" s="21"/>
      <c r="C306" s="137"/>
      <c r="D306" s="137"/>
      <c r="E306" s="137"/>
      <c r="F306" s="20"/>
      <c r="G306" s="10"/>
      <c r="H306" s="138"/>
      <c r="I306" s="12"/>
      <c r="J306" s="16"/>
      <c r="K306" s="24"/>
      <c r="L306" s="22"/>
      <c r="M306" s="22"/>
      <c r="N306" s="139"/>
      <c r="O306" s="24"/>
      <c r="P306" s="24"/>
      <c r="Q306" s="16"/>
      <c r="R306" s="25"/>
      <c r="S306" s="24"/>
      <c r="T306" s="24"/>
      <c r="U306" s="24"/>
      <c r="V306" s="24"/>
      <c r="W306" s="24"/>
      <c r="X306" s="24"/>
      <c r="Y306" s="24"/>
      <c r="Z306" s="24"/>
      <c r="AA306" s="24"/>
      <c r="AB306" s="24"/>
      <c r="AC306" s="24"/>
      <c r="AD306" s="24"/>
      <c r="AE306" s="9" t="str">
        <f t="shared" si="7"/>
        <v/>
      </c>
      <c r="AF306" s="24"/>
      <c r="AG306" s="24"/>
      <c r="AH306" s="24"/>
      <c r="AI306" s="24"/>
      <c r="AJ306" s="22"/>
      <c r="AK306" s="95"/>
    </row>
    <row r="307" spans="1:91" ht="20.25" thickTop="1" thickBot="1">
      <c r="A307" s="21"/>
      <c r="B307" s="21"/>
      <c r="C307" s="137"/>
      <c r="D307" s="137"/>
      <c r="E307" s="137"/>
      <c r="F307" s="20"/>
      <c r="G307" s="10"/>
      <c r="H307" s="138"/>
      <c r="I307" s="12"/>
      <c r="J307" s="16"/>
      <c r="K307" s="24"/>
      <c r="L307" s="22"/>
      <c r="M307" s="22"/>
      <c r="N307" s="139"/>
      <c r="O307" s="24"/>
      <c r="P307" s="24"/>
      <c r="Q307" s="16"/>
      <c r="R307" s="25"/>
      <c r="S307" s="24"/>
      <c r="T307" s="24"/>
      <c r="U307" s="24"/>
      <c r="V307" s="24"/>
      <c r="W307" s="24"/>
      <c r="X307" s="24"/>
      <c r="Y307" s="24"/>
      <c r="Z307" s="24"/>
      <c r="AA307" s="24"/>
      <c r="AB307" s="24"/>
      <c r="AC307" s="24"/>
      <c r="AD307" s="24"/>
      <c r="AE307" s="9" t="str">
        <f t="shared" si="7"/>
        <v/>
      </c>
      <c r="AF307" s="24"/>
      <c r="AG307" s="24"/>
      <c r="AH307" s="24"/>
      <c r="AI307" s="24"/>
      <c r="AJ307" s="22"/>
      <c r="AK307" s="95"/>
    </row>
    <row r="308" spans="1:91" ht="20.25" thickTop="1" thickBot="1">
      <c r="A308" s="21"/>
      <c r="B308" s="21"/>
      <c r="C308" s="137"/>
      <c r="D308" s="137"/>
      <c r="E308" s="137"/>
      <c r="F308" s="20"/>
      <c r="G308" s="10"/>
      <c r="H308" s="138"/>
      <c r="I308" s="12"/>
      <c r="J308" s="16"/>
      <c r="K308" s="24"/>
      <c r="L308" s="22"/>
      <c r="M308" s="22"/>
      <c r="N308" s="139"/>
      <c r="O308" s="24"/>
      <c r="P308" s="24"/>
      <c r="Q308" s="16"/>
      <c r="R308" s="25"/>
      <c r="S308" s="24"/>
      <c r="T308" s="24"/>
      <c r="U308" s="24"/>
      <c r="V308" s="24"/>
      <c r="W308" s="24"/>
      <c r="X308" s="24"/>
      <c r="Y308" s="24"/>
      <c r="Z308" s="24"/>
      <c r="AA308" s="24"/>
      <c r="AB308" s="24"/>
      <c r="AC308" s="24"/>
      <c r="AD308" s="24"/>
      <c r="AE308" s="9" t="str">
        <f t="shared" si="7"/>
        <v/>
      </c>
      <c r="AF308" s="24"/>
      <c r="AG308" s="24"/>
      <c r="AH308" s="24"/>
      <c r="AI308" s="24"/>
      <c r="AJ308" s="22"/>
      <c r="AK308" s="95"/>
    </row>
    <row r="309" spans="1:91" ht="20.25" thickTop="1" thickBot="1">
      <c r="A309" s="21"/>
      <c r="B309" s="21"/>
      <c r="C309" s="137"/>
      <c r="D309" s="137"/>
      <c r="E309" s="137"/>
      <c r="F309" s="20"/>
      <c r="G309" s="10"/>
      <c r="H309" s="138"/>
      <c r="I309" s="12"/>
      <c r="J309" s="16"/>
      <c r="K309" s="24"/>
      <c r="L309" s="22"/>
      <c r="M309" s="22"/>
      <c r="N309" s="139"/>
      <c r="O309" s="24"/>
      <c r="P309" s="24"/>
      <c r="Q309" s="16"/>
      <c r="R309" s="25"/>
      <c r="S309" s="24"/>
      <c r="T309" s="24"/>
      <c r="U309" s="24"/>
      <c r="V309" s="24"/>
      <c r="W309" s="24"/>
      <c r="X309" s="24"/>
      <c r="Y309" s="24"/>
      <c r="Z309" s="24"/>
      <c r="AA309" s="24"/>
      <c r="AB309" s="24"/>
      <c r="AC309" s="24"/>
      <c r="AD309" s="24"/>
      <c r="AE309" s="9" t="str">
        <f t="shared" si="7"/>
        <v/>
      </c>
      <c r="AF309" s="24"/>
      <c r="AG309" s="24"/>
      <c r="AH309" s="24"/>
      <c r="AI309" s="24"/>
      <c r="AJ309" s="22"/>
      <c r="AK309" s="95"/>
    </row>
    <row r="310" spans="1:91" ht="20.25" thickTop="1" thickBot="1">
      <c r="A310" s="21"/>
      <c r="B310" s="21"/>
      <c r="C310" s="137"/>
      <c r="D310" s="137"/>
      <c r="E310" s="137"/>
      <c r="F310" s="20"/>
      <c r="G310" s="10"/>
      <c r="H310" s="138"/>
      <c r="I310" s="12"/>
      <c r="J310" s="16"/>
      <c r="K310" s="24"/>
      <c r="L310" s="22"/>
      <c r="M310" s="22"/>
      <c r="N310" s="139"/>
      <c r="O310" s="24"/>
      <c r="P310" s="24"/>
      <c r="Q310" s="16"/>
      <c r="R310" s="25"/>
      <c r="S310" s="24"/>
      <c r="T310" s="24"/>
      <c r="U310" s="24"/>
      <c r="V310" s="24"/>
      <c r="W310" s="24"/>
      <c r="X310" s="24"/>
      <c r="Y310" s="24"/>
      <c r="Z310" s="24"/>
      <c r="AA310" s="24"/>
      <c r="AB310" s="24"/>
      <c r="AC310" s="24"/>
      <c r="AD310" s="24"/>
      <c r="AE310" s="9" t="str">
        <f t="shared" si="7"/>
        <v/>
      </c>
      <c r="AF310" s="24"/>
      <c r="AG310" s="24"/>
      <c r="AH310" s="24"/>
      <c r="AI310" s="24"/>
      <c r="AJ310" s="22"/>
      <c r="AK310" s="95"/>
    </row>
    <row r="311" spans="1:91" ht="20.25" thickTop="1" thickBot="1">
      <c r="A311" s="21"/>
      <c r="B311" s="21"/>
      <c r="C311" s="137"/>
      <c r="D311" s="137"/>
      <c r="E311" s="137"/>
      <c r="F311" s="20"/>
      <c r="G311" s="10"/>
      <c r="H311" s="138"/>
      <c r="I311" s="12"/>
      <c r="J311" s="16"/>
      <c r="K311" s="24"/>
      <c r="L311" s="22"/>
      <c r="M311" s="22"/>
      <c r="N311" s="139"/>
      <c r="O311" s="24"/>
      <c r="P311" s="24"/>
      <c r="Q311" s="16"/>
      <c r="R311" s="25"/>
      <c r="S311" s="24"/>
      <c r="T311" s="24"/>
      <c r="U311" s="24"/>
      <c r="V311" s="24"/>
      <c r="W311" s="24"/>
      <c r="X311" s="24"/>
      <c r="Y311" s="24"/>
      <c r="Z311" s="24"/>
      <c r="AA311" s="24"/>
      <c r="AB311" s="24"/>
      <c r="AC311" s="24"/>
      <c r="AD311" s="24"/>
      <c r="AE311" s="9" t="str">
        <f t="shared" si="7"/>
        <v/>
      </c>
      <c r="AF311" s="24"/>
      <c r="AG311" s="24"/>
      <c r="AH311" s="24"/>
      <c r="AI311" s="24"/>
      <c r="AJ311" s="22"/>
      <c r="AK311" s="95"/>
    </row>
    <row r="312" spans="1:91" ht="15.75" thickTop="1">
      <c r="H312" s="156"/>
      <c r="CJ312" s="58"/>
      <c r="CK312" s="58" t="s">
        <v>180</v>
      </c>
      <c r="CL312" s="58"/>
      <c r="CM312" s="58"/>
    </row>
    <row r="313" spans="1:91">
      <c r="H313" s="156"/>
      <c r="CJ313" s="58"/>
      <c r="CK313" s="58" t="s">
        <v>187</v>
      </c>
      <c r="CL313" s="58"/>
      <c r="CM313" s="58"/>
    </row>
    <row r="314" spans="1:91">
      <c r="H314" s="156"/>
      <c r="CJ314" s="58"/>
      <c r="CK314" s="58" t="s">
        <v>217</v>
      </c>
      <c r="CL314" s="58"/>
      <c r="CM314" s="58"/>
    </row>
    <row r="315" spans="1:91">
      <c r="H315" s="156"/>
      <c r="CJ315" s="58"/>
      <c r="CK315" s="58" t="s">
        <v>179</v>
      </c>
      <c r="CL315" s="58"/>
      <c r="CM315" s="58"/>
    </row>
    <row r="316" spans="1:91">
      <c r="H316" s="156"/>
      <c r="CJ316" s="58"/>
      <c r="CK316" s="58" t="s">
        <v>160</v>
      </c>
      <c r="CL316" s="58"/>
      <c r="CM316" s="58"/>
    </row>
    <row r="317" spans="1:91">
      <c r="H317" s="156"/>
      <c r="CJ317" s="58"/>
      <c r="CK317" s="58" t="s">
        <v>159</v>
      </c>
      <c r="CL317" s="58"/>
      <c r="CM317" s="58"/>
    </row>
    <row r="318" spans="1:91">
      <c r="H318" s="156"/>
      <c r="CJ318" s="58"/>
      <c r="CK318" s="58" t="s">
        <v>185</v>
      </c>
      <c r="CL318" s="58"/>
      <c r="CM318" s="58"/>
    </row>
    <row r="319" spans="1:91">
      <c r="H319" s="156"/>
      <c r="CJ319" s="58"/>
      <c r="CK319" s="58" t="s">
        <v>205</v>
      </c>
      <c r="CL319" s="58"/>
      <c r="CM319" s="58"/>
    </row>
    <row r="320" spans="1:91">
      <c r="H320" s="156"/>
      <c r="CJ320" s="58"/>
      <c r="CK320" s="58" t="s">
        <v>169</v>
      </c>
      <c r="CL320" s="58"/>
      <c r="CM320" s="58"/>
    </row>
    <row r="321" spans="8:91">
      <c r="H321" s="156"/>
      <c r="CJ321" s="58"/>
      <c r="CK321" s="58" t="s">
        <v>188</v>
      </c>
      <c r="CL321" s="58"/>
      <c r="CM321" s="58"/>
    </row>
    <row r="322" spans="8:91">
      <c r="H322" s="156"/>
      <c r="CJ322" s="58"/>
      <c r="CK322" s="58" t="s">
        <v>152</v>
      </c>
      <c r="CL322" s="58"/>
      <c r="CM322" s="58"/>
    </row>
    <row r="323" spans="8:91">
      <c r="H323" s="156"/>
      <c r="CJ323" s="58"/>
      <c r="CK323" s="58" t="s">
        <v>190</v>
      </c>
      <c r="CL323" s="58"/>
      <c r="CM323" s="58"/>
    </row>
    <row r="324" spans="8:91">
      <c r="H324" s="156"/>
      <c r="CJ324" s="58"/>
      <c r="CK324" s="58" t="s">
        <v>212</v>
      </c>
      <c r="CL324" s="58"/>
      <c r="CM324" s="58"/>
    </row>
    <row r="325" spans="8:91">
      <c r="H325" s="156"/>
      <c r="CJ325" s="58"/>
      <c r="CK325" s="58" t="s">
        <v>154</v>
      </c>
      <c r="CL325" s="58"/>
      <c r="CM325" s="58"/>
    </row>
    <row r="326" spans="8:91">
      <c r="H326" s="156"/>
      <c r="CJ326" s="58"/>
      <c r="CK326" s="58" t="s">
        <v>220</v>
      </c>
      <c r="CL326" s="58"/>
      <c r="CM326" s="58"/>
    </row>
    <row r="327" spans="8:91">
      <c r="H327" s="156"/>
      <c r="CJ327" s="58"/>
      <c r="CK327" s="58" t="s">
        <v>150</v>
      </c>
      <c r="CL327" s="58"/>
      <c r="CM327" s="58"/>
    </row>
    <row r="328" spans="8:91">
      <c r="H328" s="156"/>
      <c r="CJ328" s="58"/>
      <c r="CK328" s="58" t="s">
        <v>177</v>
      </c>
      <c r="CL328" s="58"/>
      <c r="CM328" s="58"/>
    </row>
    <row r="329" spans="8:91">
      <c r="H329" s="156"/>
      <c r="CJ329" s="58"/>
      <c r="CK329" s="58" t="s">
        <v>191</v>
      </c>
      <c r="CL329" s="58"/>
      <c r="CM329" s="58"/>
    </row>
    <row r="330" spans="8:91">
      <c r="H330" s="156"/>
      <c r="CJ330" s="58"/>
      <c r="CK330" s="58" t="s">
        <v>192</v>
      </c>
      <c r="CL330" s="58"/>
      <c r="CM330" s="58"/>
    </row>
    <row r="331" spans="8:91">
      <c r="H331" s="156"/>
      <c r="CJ331" s="58"/>
      <c r="CK331" s="58" t="s">
        <v>162</v>
      </c>
      <c r="CL331" s="58"/>
      <c r="CM331" s="58"/>
    </row>
    <row r="332" spans="8:91">
      <c r="H332" s="156"/>
      <c r="CJ332" s="58"/>
      <c r="CK332" s="58" t="s">
        <v>173</v>
      </c>
      <c r="CL332" s="58"/>
      <c r="CM332" s="58"/>
    </row>
    <row r="333" spans="8:91">
      <c r="H333" s="156"/>
      <c r="CJ333" s="58"/>
      <c r="CK333" s="58" t="s">
        <v>225</v>
      </c>
      <c r="CL333" s="58"/>
      <c r="CM333" s="58"/>
    </row>
    <row r="334" spans="8:91">
      <c r="H334" s="156"/>
      <c r="CJ334" s="58"/>
      <c r="CK334" s="58" t="s">
        <v>221</v>
      </c>
      <c r="CL334" s="58"/>
      <c r="CM334" s="58"/>
    </row>
    <row r="335" spans="8:91">
      <c r="H335" s="156"/>
      <c r="CJ335" s="58"/>
      <c r="CK335" s="58" t="s">
        <v>222</v>
      </c>
      <c r="CL335" s="58"/>
      <c r="CM335" s="58"/>
    </row>
    <row r="336" spans="8:91">
      <c r="H336" s="156"/>
      <c r="CJ336" s="58"/>
      <c r="CK336" s="58" t="s">
        <v>206</v>
      </c>
      <c r="CL336" s="58"/>
      <c r="CM336" s="58"/>
    </row>
    <row r="337" spans="8:91">
      <c r="H337" s="156"/>
      <c r="CJ337" s="58"/>
      <c r="CK337" s="58" t="s">
        <v>165</v>
      </c>
      <c r="CL337" s="58"/>
      <c r="CM337" s="58"/>
    </row>
    <row r="338" spans="8:91">
      <c r="H338" s="156"/>
      <c r="CJ338" s="58"/>
      <c r="CK338" s="58" t="s">
        <v>232</v>
      </c>
      <c r="CL338" s="58"/>
      <c r="CM338" s="58"/>
    </row>
    <row r="339" spans="8:91">
      <c r="H339" s="156"/>
      <c r="CJ339" s="58"/>
      <c r="CK339" s="58" t="s">
        <v>227</v>
      </c>
      <c r="CL339" s="58"/>
      <c r="CM339" s="58"/>
    </row>
    <row r="340" spans="8:91">
      <c r="H340" s="156"/>
      <c r="CJ340" s="58"/>
      <c r="CK340" s="58" t="s">
        <v>226</v>
      </c>
      <c r="CL340" s="58"/>
      <c r="CM340" s="58"/>
    </row>
    <row r="341" spans="8:91">
      <c r="H341" s="156"/>
      <c r="CJ341" s="58"/>
      <c r="CK341" s="58" t="s">
        <v>203</v>
      </c>
      <c r="CL341" s="58"/>
      <c r="CM341" s="58"/>
    </row>
    <row r="342" spans="8:91">
      <c r="H342" s="156"/>
      <c r="CJ342" s="58"/>
      <c r="CK342" s="58" t="s">
        <v>202</v>
      </c>
      <c r="CL342" s="58"/>
      <c r="CM342" s="58"/>
    </row>
    <row r="343" spans="8:91">
      <c r="H343" s="156"/>
      <c r="CJ343" s="58"/>
      <c r="CK343" s="58" t="s">
        <v>209</v>
      </c>
      <c r="CL343" s="58"/>
      <c r="CM343" s="58"/>
    </row>
    <row r="344" spans="8:91">
      <c r="H344" s="156"/>
      <c r="CJ344" s="58"/>
      <c r="CK344" s="58" t="s">
        <v>166</v>
      </c>
      <c r="CL344" s="58"/>
      <c r="CM344" s="58"/>
    </row>
    <row r="345" spans="8:91">
      <c r="H345" s="156"/>
      <c r="CJ345" s="58"/>
      <c r="CK345" s="58" t="s">
        <v>181</v>
      </c>
      <c r="CL345" s="58"/>
      <c r="CM345" s="58"/>
    </row>
    <row r="346" spans="8:91">
      <c r="H346" s="156"/>
      <c r="CJ346" s="58"/>
      <c r="CK346" s="58" t="s">
        <v>182</v>
      </c>
      <c r="CL346" s="58"/>
      <c r="CM346" s="58"/>
    </row>
    <row r="347" spans="8:91">
      <c r="H347" s="156"/>
      <c r="CJ347" s="58"/>
      <c r="CK347" s="58" t="s">
        <v>229</v>
      </c>
      <c r="CL347" s="58"/>
      <c r="CM347" s="58"/>
    </row>
    <row r="348" spans="8:91">
      <c r="H348" s="156"/>
      <c r="CJ348" s="58"/>
      <c r="CK348" s="58" t="s">
        <v>144</v>
      </c>
      <c r="CL348" s="58"/>
      <c r="CM348" s="58"/>
    </row>
    <row r="349" spans="8:91">
      <c r="H349" s="156"/>
      <c r="CJ349" s="58"/>
      <c r="CK349" s="58" t="s">
        <v>218</v>
      </c>
      <c r="CL349" s="58"/>
      <c r="CM349" s="58"/>
    </row>
    <row r="350" spans="8:91">
      <c r="H350" s="156"/>
      <c r="CJ350" s="58"/>
      <c r="CK350" s="58" t="s">
        <v>193</v>
      </c>
      <c r="CL350" s="58"/>
      <c r="CM350" s="58"/>
    </row>
    <row r="351" spans="8:91">
      <c r="H351" s="156"/>
      <c r="CJ351" s="58"/>
      <c r="CK351" s="58" t="s">
        <v>157</v>
      </c>
      <c r="CL351" s="58"/>
      <c r="CM351" s="58"/>
    </row>
    <row r="352" spans="8:91">
      <c r="H352" s="156"/>
      <c r="CJ352" s="58"/>
      <c r="CK352" s="58" t="s">
        <v>151</v>
      </c>
      <c r="CL352" s="58"/>
      <c r="CM352" s="58"/>
    </row>
    <row r="353" spans="8:91">
      <c r="H353" s="156"/>
      <c r="CJ353" s="58"/>
      <c r="CK353" s="58" t="s">
        <v>236</v>
      </c>
      <c r="CL353" s="58"/>
      <c r="CM353" s="58"/>
    </row>
    <row r="354" spans="8:91">
      <c r="H354" s="156"/>
      <c r="CJ354" s="58"/>
      <c r="CK354" s="58" t="s">
        <v>158</v>
      </c>
      <c r="CL354" s="58"/>
      <c r="CM354" s="58"/>
    </row>
    <row r="355" spans="8:91">
      <c r="H355" s="156"/>
      <c r="CJ355" s="58"/>
      <c r="CK355" s="58" t="s">
        <v>161</v>
      </c>
      <c r="CL355" s="58"/>
      <c r="CM355" s="58"/>
    </row>
    <row r="356" spans="8:91">
      <c r="H356" s="156"/>
      <c r="CJ356" s="58"/>
      <c r="CK356" s="58" t="s">
        <v>215</v>
      </c>
      <c r="CL356" s="58"/>
      <c r="CM356" s="58"/>
    </row>
    <row r="357" spans="8:91">
      <c r="H357" s="156"/>
      <c r="CJ357" s="58"/>
      <c r="CK357" s="58" t="s">
        <v>223</v>
      </c>
      <c r="CL357" s="58"/>
      <c r="CM357" s="58"/>
    </row>
    <row r="358" spans="8:91">
      <c r="H358" s="156"/>
      <c r="CJ358" s="58"/>
      <c r="CK358" s="58" t="s">
        <v>230</v>
      </c>
      <c r="CL358" s="58"/>
      <c r="CM358" s="58"/>
    </row>
    <row r="359" spans="8:91">
      <c r="H359" s="156"/>
      <c r="CJ359" s="58"/>
      <c r="CK359" s="58" t="s">
        <v>231</v>
      </c>
      <c r="CL359" s="58"/>
      <c r="CM359" s="58"/>
    </row>
    <row r="360" spans="8:91">
      <c r="H360" s="156"/>
      <c r="CJ360" s="58"/>
      <c r="CK360" s="58" t="s">
        <v>175</v>
      </c>
      <c r="CL360" s="58"/>
      <c r="CM360" s="58"/>
    </row>
    <row r="361" spans="8:91">
      <c r="H361" s="156"/>
      <c r="CJ361" s="58"/>
      <c r="CK361" s="58" t="s">
        <v>176</v>
      </c>
      <c r="CL361" s="58"/>
      <c r="CM361" s="58"/>
    </row>
    <row r="362" spans="8:91">
      <c r="H362" s="156"/>
      <c r="CJ362" s="58"/>
      <c r="CK362" s="58" t="s">
        <v>156</v>
      </c>
      <c r="CL362" s="58"/>
      <c r="CM362" s="58"/>
    </row>
    <row r="363" spans="8:91">
      <c r="CJ363" s="58"/>
      <c r="CK363" s="58" t="s">
        <v>148</v>
      </c>
      <c r="CL363" s="58"/>
      <c r="CM363" s="58"/>
    </row>
    <row r="364" spans="8:91">
      <c r="CJ364" s="58"/>
      <c r="CK364" s="58" t="s">
        <v>147</v>
      </c>
      <c r="CL364" s="58"/>
      <c r="CM364" s="58"/>
    </row>
    <row r="365" spans="8:91">
      <c r="CJ365" s="58"/>
      <c r="CK365" s="58" t="s">
        <v>207</v>
      </c>
      <c r="CL365" s="58"/>
      <c r="CM365" s="58"/>
    </row>
    <row r="366" spans="8:91">
      <c r="CJ366" s="58"/>
      <c r="CK366" s="157" t="s">
        <v>237</v>
      </c>
      <c r="CL366" s="58"/>
      <c r="CM366" s="58"/>
    </row>
    <row r="367" spans="8:91">
      <c r="CJ367" s="58"/>
      <c r="CK367" s="58" t="s">
        <v>153</v>
      </c>
      <c r="CL367" s="58"/>
      <c r="CM367" s="58"/>
    </row>
    <row r="368" spans="8:91">
      <c r="CJ368" s="58"/>
      <c r="CK368" s="157" t="s">
        <v>238</v>
      </c>
      <c r="CL368" s="58"/>
      <c r="CM368" s="58"/>
    </row>
    <row r="369" spans="88:91">
      <c r="CJ369" s="58"/>
      <c r="CK369" s="58" t="s">
        <v>194</v>
      </c>
      <c r="CL369" s="58"/>
      <c r="CM369" s="58"/>
    </row>
    <row r="370" spans="88:91">
      <c r="CJ370" s="58"/>
      <c r="CK370" s="58" t="s">
        <v>184</v>
      </c>
      <c r="CL370" s="58"/>
      <c r="CM370" s="58"/>
    </row>
    <row r="371" spans="88:91">
      <c r="CJ371" s="58"/>
      <c r="CK371" s="58" t="s">
        <v>213</v>
      </c>
      <c r="CL371" s="58"/>
      <c r="CM371" s="58"/>
    </row>
    <row r="372" spans="88:91">
      <c r="CJ372" s="58"/>
      <c r="CK372" s="58" t="s">
        <v>199</v>
      </c>
      <c r="CL372" s="58"/>
      <c r="CM372" s="58"/>
    </row>
    <row r="373" spans="88:91">
      <c r="CJ373" s="58"/>
      <c r="CK373" s="58" t="s">
        <v>164</v>
      </c>
      <c r="CL373" s="58"/>
      <c r="CM373" s="58"/>
    </row>
    <row r="374" spans="88:91">
      <c r="CJ374" s="58"/>
      <c r="CK374" s="58" t="s">
        <v>233</v>
      </c>
      <c r="CL374" s="58"/>
      <c r="CM374" s="58"/>
    </row>
    <row r="375" spans="88:91">
      <c r="CJ375" s="58"/>
      <c r="CK375" s="58" t="s">
        <v>155</v>
      </c>
      <c r="CL375" s="58"/>
      <c r="CM375" s="58"/>
    </row>
    <row r="376" spans="88:91">
      <c r="CJ376" s="58"/>
      <c r="CK376" s="58" t="s">
        <v>195</v>
      </c>
      <c r="CL376" s="58"/>
      <c r="CM376" s="58"/>
    </row>
    <row r="377" spans="88:91">
      <c r="CJ377" s="58"/>
      <c r="CK377" s="58" t="s">
        <v>186</v>
      </c>
      <c r="CL377" s="58"/>
      <c r="CM377" s="58"/>
    </row>
    <row r="378" spans="88:91">
      <c r="CJ378" s="58"/>
      <c r="CK378" s="58" t="s">
        <v>234</v>
      </c>
      <c r="CL378" s="58"/>
      <c r="CM378" s="58"/>
    </row>
    <row r="379" spans="88:91">
      <c r="CJ379" s="58"/>
      <c r="CK379" s="58" t="s">
        <v>163</v>
      </c>
      <c r="CL379" s="58"/>
      <c r="CM379" s="58"/>
    </row>
    <row r="380" spans="88:91">
      <c r="CJ380" s="58"/>
      <c r="CK380" s="58" t="s">
        <v>168</v>
      </c>
      <c r="CL380" s="58"/>
      <c r="CM380" s="58"/>
    </row>
    <row r="381" spans="88:91">
      <c r="CJ381" s="58"/>
      <c r="CK381" s="58" t="s">
        <v>196</v>
      </c>
      <c r="CL381" s="58"/>
      <c r="CM381" s="58"/>
    </row>
    <row r="382" spans="88:91">
      <c r="CJ382" s="58"/>
      <c r="CK382" s="58" t="s">
        <v>183</v>
      </c>
      <c r="CL382" s="58"/>
      <c r="CM382" s="58"/>
    </row>
    <row r="383" spans="88:91">
      <c r="CJ383" s="58"/>
      <c r="CK383" s="58" t="s">
        <v>210</v>
      </c>
      <c r="CL383" s="58"/>
      <c r="CM383" s="58"/>
    </row>
    <row r="384" spans="88:91">
      <c r="CJ384" s="58"/>
      <c r="CK384" s="58" t="s">
        <v>224</v>
      </c>
      <c r="CL384" s="58"/>
      <c r="CM384" s="58"/>
    </row>
    <row r="385" spans="88:91">
      <c r="CJ385" s="58"/>
      <c r="CK385" s="58" t="s">
        <v>145</v>
      </c>
      <c r="CL385" s="58"/>
      <c r="CM385" s="58"/>
    </row>
    <row r="386" spans="88:91">
      <c r="CJ386" s="58"/>
      <c r="CK386" s="58" t="s">
        <v>201</v>
      </c>
      <c r="CL386" s="58"/>
      <c r="CM386" s="58"/>
    </row>
    <row r="387" spans="88:91">
      <c r="CJ387" s="58"/>
      <c r="CK387" s="58" t="s">
        <v>216</v>
      </c>
      <c r="CL387" s="58"/>
      <c r="CM387" s="58"/>
    </row>
    <row r="388" spans="88:91">
      <c r="CJ388" s="58"/>
      <c r="CK388" s="58" t="s">
        <v>214</v>
      </c>
      <c r="CL388" s="58"/>
      <c r="CM388" s="58"/>
    </row>
    <row r="389" spans="88:91">
      <c r="CJ389" s="58"/>
      <c r="CK389" s="58" t="s">
        <v>211</v>
      </c>
      <c r="CL389" s="58"/>
      <c r="CM389" s="58"/>
    </row>
    <row r="390" spans="88:91">
      <c r="CJ390" s="58"/>
      <c r="CK390" s="58" t="s">
        <v>146</v>
      </c>
      <c r="CL390" s="58"/>
      <c r="CM390" s="58"/>
    </row>
    <row r="391" spans="88:91">
      <c r="CJ391" s="58"/>
      <c r="CK391" s="58" t="s">
        <v>167</v>
      </c>
      <c r="CL391" s="58"/>
      <c r="CM391" s="58"/>
    </row>
    <row r="392" spans="88:91">
      <c r="CJ392" s="58"/>
      <c r="CK392" s="58" t="s">
        <v>219</v>
      </c>
      <c r="CL392" s="58"/>
      <c r="CM392" s="58"/>
    </row>
    <row r="393" spans="88:91">
      <c r="CJ393" s="58"/>
      <c r="CK393" s="58" t="s">
        <v>208</v>
      </c>
      <c r="CL393" s="58"/>
      <c r="CM393" s="58"/>
    </row>
    <row r="394" spans="88:91">
      <c r="CJ394" s="58"/>
      <c r="CK394" s="58" t="s">
        <v>171</v>
      </c>
      <c r="CL394" s="58"/>
      <c r="CM394" s="58"/>
    </row>
    <row r="395" spans="88:91">
      <c r="CJ395" s="58"/>
      <c r="CK395" s="58" t="s">
        <v>170</v>
      </c>
      <c r="CL395" s="58"/>
      <c r="CM395" s="58"/>
    </row>
    <row r="396" spans="88:91">
      <c r="CJ396" s="58"/>
      <c r="CK396" s="58" t="s">
        <v>204</v>
      </c>
      <c r="CL396" s="58"/>
      <c r="CM396" s="58"/>
    </row>
    <row r="397" spans="88:91">
      <c r="CJ397" s="58"/>
      <c r="CK397" s="58" t="s">
        <v>178</v>
      </c>
      <c r="CL397" s="58"/>
      <c r="CM397" s="58"/>
    </row>
    <row r="398" spans="88:91">
      <c r="CJ398" s="58"/>
      <c r="CK398" s="58" t="s">
        <v>197</v>
      </c>
      <c r="CL398" s="58"/>
      <c r="CM398" s="58"/>
    </row>
    <row r="399" spans="88:91">
      <c r="CJ399" s="58"/>
      <c r="CK399" s="58" t="s">
        <v>198</v>
      </c>
      <c r="CL399" s="58"/>
      <c r="CM399" s="58"/>
    </row>
    <row r="400" spans="88:91">
      <c r="CJ400" s="58"/>
      <c r="CK400" s="58" t="s">
        <v>149</v>
      </c>
      <c r="CL400" s="58"/>
      <c r="CM400" s="58"/>
    </row>
    <row r="401" spans="89:89">
      <c r="CK401" s="58" t="s">
        <v>200</v>
      </c>
    </row>
    <row r="402" spans="89:89">
      <c r="CK402" s="58" t="s">
        <v>174</v>
      </c>
    </row>
    <row r="403" spans="89:89">
      <c r="CK403" s="58" t="s">
        <v>189</v>
      </c>
    </row>
    <row r="404" spans="89:89">
      <c r="CK404" s="58" t="s">
        <v>172</v>
      </c>
    </row>
    <row r="405" spans="89:89">
      <c r="CK405" s="58" t="s">
        <v>228</v>
      </c>
    </row>
    <row r="406" spans="89:89">
      <c r="CK406" s="58" t="s">
        <v>235</v>
      </c>
    </row>
    <row r="407" spans="89:89">
      <c r="CK407" s="157" t="s">
        <v>251</v>
      </c>
    </row>
  </sheetData>
  <sheetProtection password="85B9" sheet="1" objects="1" scenarios="1" formatCells="0" formatColumns="0" formatRows="0" selectLockedCells="1"/>
  <protectedRanges>
    <protectedRange sqref="P2:P3" name="Range4_1"/>
    <protectedRange sqref="D2" name="Range3_1"/>
    <protectedRange sqref="C1" name="Range2_1"/>
  </protectedRanges>
  <sortState ref="C220:C237">
    <sortCondition ref="C237"/>
  </sortState>
  <dataConsolidate/>
  <mergeCells count="25">
    <mergeCell ref="T1:AF1"/>
    <mergeCell ref="AX1:AY1"/>
    <mergeCell ref="A2:B2"/>
    <mergeCell ref="T2:AF2"/>
    <mergeCell ref="A3:B3"/>
    <mergeCell ref="C3:D3"/>
    <mergeCell ref="T3:AF3"/>
    <mergeCell ref="E2:M3"/>
    <mergeCell ref="C1:D1"/>
    <mergeCell ref="E1:N1"/>
    <mergeCell ref="A1:B1"/>
    <mergeCell ref="O1:S1"/>
    <mergeCell ref="A4:K5"/>
    <mergeCell ref="M5:M6"/>
    <mergeCell ref="N5:N6"/>
    <mergeCell ref="O5:O6"/>
    <mergeCell ref="P5:P6"/>
    <mergeCell ref="M4:P4"/>
    <mergeCell ref="AK5:AK6"/>
    <mergeCell ref="AJ5:AJ6"/>
    <mergeCell ref="S4:AE4"/>
    <mergeCell ref="AF5:AG5"/>
    <mergeCell ref="AH5:AI5"/>
    <mergeCell ref="AF4:AI4"/>
    <mergeCell ref="AJ4:AK4"/>
  </mergeCells>
  <dataValidations count="5">
    <dataValidation type="list" allowBlank="1" showInputMessage="1" showErrorMessage="1" sqref="G7:G311">
      <formula1>$CH$11:$CH$19</formula1>
    </dataValidation>
    <dataValidation type="list" allowBlank="1" showInputMessage="1" showErrorMessage="1" sqref="I7:I311">
      <formula1>$CI$11:$CI$17</formula1>
    </dataValidation>
    <dataValidation type="list" allowBlank="1" showInputMessage="1" showErrorMessage="1" sqref="L7:L311">
      <formula1>$CJ$11:$CJ$13</formula1>
    </dataValidation>
    <dataValidation type="list" allowBlank="1" showInputMessage="1" showErrorMessage="1" sqref="AJ7:AJ311">
      <formula1>$DE$2:$DE$3</formula1>
    </dataValidation>
    <dataValidation type="whole" allowBlank="1" showInputMessage="1" showErrorMessage="1" sqref="A7:A311">
      <formula1>601</formula1>
      <formula2>900</formula2>
    </dataValidation>
  </dataValidations>
  <pageMargins left="0.7" right="0.7" top="0.75" bottom="0.75" header="0.3" footer="0.3"/>
  <pageSetup orientation="landscape" horizontalDpi="4294967293" verticalDpi="4294967293" r:id="rId1"/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>
  <dimension ref="A1:IJ131"/>
  <sheetViews>
    <sheetView zoomScale="90" zoomScaleNormal="90" workbookViewId="0">
      <pane xSplit="13" ySplit="8" topLeftCell="N9" activePane="bottomRight" state="frozen"/>
      <selection pane="topRight" activeCell="O1" sqref="O1"/>
      <selection pane="bottomLeft" activeCell="A9" sqref="A9"/>
      <selection pane="bottomRight" activeCell="S14" sqref="S14"/>
    </sheetView>
  </sheetViews>
  <sheetFormatPr defaultRowHeight="15"/>
  <cols>
    <col min="1" max="1" width="5.7109375" customWidth="1"/>
    <col min="2" max="2" width="8.85546875" customWidth="1"/>
    <col min="3" max="3" width="17" customWidth="1"/>
    <col min="4" max="4" width="17.42578125" customWidth="1"/>
    <col min="5" max="5" width="15" customWidth="1"/>
    <col min="6" max="6" width="10.42578125" customWidth="1"/>
    <col min="7" max="8" width="4.7109375" customWidth="1"/>
    <col min="9" max="9" width="4.7109375" style="169" customWidth="1"/>
    <col min="10" max="10" width="5.28515625" customWidth="1"/>
    <col min="11" max="12" width="4.7109375" customWidth="1"/>
    <col min="13" max="13" width="4.7109375" style="169" customWidth="1"/>
    <col min="14" max="14" width="5.28515625" customWidth="1"/>
    <col min="15" max="16" width="4.7109375" customWidth="1"/>
    <col min="17" max="17" width="5.5703125" style="169" customWidth="1"/>
    <col min="18" max="18" width="5.28515625" customWidth="1"/>
    <col min="19" max="20" width="4.7109375" customWidth="1"/>
    <col min="21" max="21" width="4.7109375" style="169" customWidth="1"/>
    <col min="22" max="22" width="5.28515625" customWidth="1"/>
    <col min="23" max="23" width="6.5703125" customWidth="1"/>
    <col min="24" max="24" width="5.42578125" customWidth="1"/>
    <col min="25" max="25" width="7.28515625" customWidth="1"/>
    <col min="26" max="26" width="5.7109375" customWidth="1"/>
    <col min="27" max="28" width="6.7109375" style="125" customWidth="1"/>
    <col min="29" max="29" width="7.5703125" style="125" customWidth="1"/>
    <col min="30" max="30" width="5.5703125" customWidth="1"/>
    <col min="31" max="31" width="9.140625" customWidth="1"/>
    <col min="32" max="32" width="5.28515625" customWidth="1"/>
    <col min="33" max="34" width="4.85546875" customWidth="1"/>
    <col min="35" max="35" width="5.28515625" customWidth="1"/>
    <col min="36" max="38" width="4.28515625" customWidth="1"/>
    <col min="39" max="39" width="5.28515625" customWidth="1"/>
    <col min="40" max="40" width="5.7109375" customWidth="1"/>
    <col min="41" max="41" width="5.42578125" customWidth="1"/>
    <col min="42" max="42" width="6.28515625" customWidth="1"/>
    <col min="43" max="43" width="5.28515625" customWidth="1"/>
    <col min="44" max="46" width="4.28515625" customWidth="1"/>
    <col min="47" max="48" width="5.28515625" customWidth="1"/>
    <col min="49" max="49" width="5.140625" customWidth="1"/>
    <col min="50" max="50" width="5.85546875" customWidth="1"/>
    <col min="51" max="51" width="5.28515625" customWidth="1"/>
    <col min="52" max="52" width="6.42578125" customWidth="1"/>
    <col min="53" max="53" width="5.42578125" customWidth="1"/>
    <col min="54" max="54" width="7.5703125" customWidth="1"/>
    <col min="55" max="55" width="5.28515625" customWidth="1"/>
    <col min="56" max="56" width="10.42578125" customWidth="1"/>
    <col min="57" max="59" width="4.28515625" customWidth="1"/>
    <col min="60" max="60" width="5.28515625" customWidth="1"/>
    <col min="61" max="63" width="4.28515625" customWidth="1"/>
    <col min="64" max="64" width="5.28515625" customWidth="1"/>
    <col min="65" max="65" width="4.85546875" customWidth="1"/>
    <col min="66" max="66" width="5.140625" customWidth="1"/>
    <col min="67" max="67" width="5.5703125" customWidth="1"/>
    <col min="68" max="68" width="5.28515625" customWidth="1"/>
    <col min="69" max="71" width="4.28515625" customWidth="1"/>
    <col min="72" max="72" width="5.28515625" customWidth="1"/>
    <col min="73" max="75" width="4.28515625" customWidth="1"/>
    <col min="76" max="76" width="5.28515625" customWidth="1"/>
    <col min="77" max="79" width="6.7109375" customWidth="1"/>
    <col min="80" max="80" width="5.28515625" customWidth="1"/>
    <col min="81" max="81" width="8.42578125" customWidth="1"/>
    <col min="82" max="88" width="4.28515625" customWidth="1"/>
    <col min="89" max="92" width="5.7109375" customWidth="1"/>
    <col min="93" max="101" width="4.28515625" customWidth="1"/>
    <col min="102" max="104" width="6.7109375" customWidth="1"/>
    <col min="105" max="105" width="5.42578125" customWidth="1"/>
    <col min="106" max="106" width="8.42578125" customWidth="1"/>
    <col min="107" max="114" width="4.28515625" customWidth="1"/>
    <col min="115" max="117" width="5.7109375" customWidth="1"/>
    <col min="118" max="126" width="4.28515625" customWidth="1"/>
    <col min="127" max="129" width="6.7109375" customWidth="1"/>
    <col min="130" max="130" width="5.42578125" customWidth="1"/>
    <col min="131" max="131" width="9" customWidth="1"/>
    <col min="132" max="139" width="4.28515625" customWidth="1"/>
    <col min="140" max="142" width="5.7109375" customWidth="1"/>
    <col min="143" max="151" width="4.28515625" customWidth="1"/>
    <col min="152" max="154" width="6.7109375" customWidth="1"/>
    <col min="155" max="155" width="5.7109375" customWidth="1"/>
    <col min="156" max="156" width="5.140625" customWidth="1"/>
    <col min="157" max="157" width="4.7109375" customWidth="1"/>
    <col min="158" max="160" width="4.28515625" customWidth="1"/>
    <col min="161" max="161" width="6.42578125" customWidth="1"/>
    <col min="162" max="163" width="4.7109375" customWidth="1"/>
    <col min="164" max="164" width="4.85546875" customWidth="1"/>
    <col min="165" max="167" width="4.28515625" customWidth="1"/>
    <col min="168" max="168" width="5.7109375" customWidth="1"/>
    <col min="169" max="169" width="5.42578125" customWidth="1"/>
    <col min="170" max="170" width="4.7109375" customWidth="1"/>
    <col min="171" max="171" width="5.140625" customWidth="1"/>
    <col min="172" max="174" width="4.28515625" customWidth="1"/>
    <col min="175" max="175" width="7" customWidth="1"/>
    <col min="176" max="176" width="5.28515625" customWidth="1"/>
    <col min="177" max="177" width="17.28515625" customWidth="1"/>
    <col min="178" max="178" width="10.7109375" bestFit="1" customWidth="1"/>
    <col min="179" max="179" width="10.7109375" customWidth="1"/>
    <col min="189" max="189" width="10.5703125" customWidth="1"/>
    <col min="190" max="190" width="12" customWidth="1"/>
    <col min="191" max="191" width="11.28515625" style="208" hidden="1" customWidth="1"/>
    <col min="192" max="199" width="9.140625" hidden="1" customWidth="1"/>
    <col min="200" max="200" width="0" hidden="1" customWidth="1"/>
    <col min="231" max="240" width="0" hidden="1" customWidth="1"/>
  </cols>
  <sheetData>
    <row r="1" spans="1:244" s="50" customFormat="1" ht="23.25" customHeight="1">
      <c r="A1" s="661"/>
      <c r="B1" s="661"/>
      <c r="C1" s="661"/>
      <c r="D1" s="661"/>
      <c r="E1" s="661"/>
      <c r="F1" s="661"/>
      <c r="G1" s="661"/>
      <c r="H1" s="661"/>
      <c r="I1" s="661"/>
      <c r="J1" s="661"/>
      <c r="K1" s="661"/>
      <c r="L1" s="661"/>
      <c r="M1" s="661"/>
      <c r="N1" s="661"/>
      <c r="O1" s="661"/>
      <c r="P1" s="661"/>
      <c r="Q1" s="661"/>
      <c r="R1" s="661"/>
      <c r="S1" s="661"/>
      <c r="T1" s="661"/>
      <c r="U1" s="661"/>
      <c r="V1" s="661"/>
      <c r="W1" s="661"/>
      <c r="X1" s="661"/>
      <c r="Y1" s="661"/>
      <c r="Z1" s="661"/>
      <c r="AA1" s="661"/>
      <c r="AB1" s="661"/>
      <c r="AC1" s="661"/>
      <c r="AD1" s="661"/>
      <c r="AE1" s="661"/>
      <c r="AF1" s="661"/>
      <c r="AG1" s="661"/>
      <c r="AH1" s="661"/>
      <c r="AI1" s="661"/>
      <c r="AJ1" s="173"/>
      <c r="AK1" s="173"/>
      <c r="AL1" s="173"/>
      <c r="AM1" s="173"/>
      <c r="AN1" s="173"/>
      <c r="AO1" s="187"/>
      <c r="AP1" s="173"/>
      <c r="AQ1" s="173"/>
      <c r="AR1" s="173"/>
      <c r="AS1" s="173"/>
      <c r="AT1" s="173"/>
      <c r="AU1" s="173"/>
      <c r="AV1" s="173"/>
      <c r="AW1" s="173"/>
      <c r="AX1" s="173"/>
      <c r="AY1" s="173"/>
      <c r="AZ1" s="173"/>
      <c r="BA1" s="173"/>
      <c r="BB1" s="173"/>
      <c r="BC1" s="173"/>
      <c r="BD1" s="173"/>
      <c r="BE1" s="173"/>
      <c r="BF1" s="173"/>
      <c r="BG1" s="173"/>
      <c r="BH1" s="173"/>
      <c r="BI1" s="173"/>
      <c r="BJ1" s="173"/>
      <c r="BK1" s="173"/>
      <c r="BL1" s="173"/>
      <c r="BM1" s="173"/>
      <c r="BN1" s="173"/>
      <c r="BO1" s="173"/>
      <c r="BP1" s="173"/>
      <c r="BQ1" s="173"/>
      <c r="BR1" s="173"/>
      <c r="BS1" s="173"/>
      <c r="BT1" s="173"/>
      <c r="BU1" s="173"/>
      <c r="BV1" s="173"/>
      <c r="BW1" s="173"/>
      <c r="BX1" s="173"/>
      <c r="BY1" s="173"/>
      <c r="BZ1" s="173"/>
      <c r="CA1" s="173"/>
      <c r="CB1" s="173"/>
      <c r="CC1" s="173"/>
      <c r="CD1" s="173"/>
      <c r="CE1" s="173"/>
      <c r="CF1" s="173"/>
      <c r="CG1" s="173"/>
      <c r="CH1" s="173"/>
      <c r="CI1" s="173"/>
      <c r="CJ1" s="173"/>
      <c r="CK1" s="173"/>
      <c r="CL1" s="173"/>
      <c r="CM1" s="173"/>
      <c r="CN1" s="173"/>
      <c r="CO1" s="173"/>
      <c r="CP1" s="173"/>
      <c r="CQ1" s="173"/>
      <c r="CR1" s="173"/>
      <c r="CS1" s="173"/>
      <c r="CT1" s="173"/>
      <c r="CU1" s="173"/>
      <c r="CV1" s="173"/>
      <c r="CW1" s="173"/>
      <c r="CX1" s="173"/>
      <c r="CY1" s="173"/>
      <c r="CZ1" s="173"/>
      <c r="DA1" s="173"/>
      <c r="DB1" s="173"/>
      <c r="DC1" s="173"/>
      <c r="DD1" s="173"/>
      <c r="DE1" s="173"/>
      <c r="DF1" s="173"/>
      <c r="DG1" s="173"/>
      <c r="DH1" s="173"/>
      <c r="DI1" s="173"/>
      <c r="DJ1" s="173"/>
      <c r="DK1" s="173"/>
      <c r="DL1" s="173"/>
      <c r="DM1" s="173"/>
      <c r="DN1" s="173"/>
      <c r="DO1" s="173"/>
      <c r="DP1" s="173"/>
      <c r="DQ1" s="173"/>
      <c r="DR1" s="173"/>
      <c r="DS1" s="173"/>
      <c r="DT1" s="173"/>
      <c r="DU1" s="173"/>
      <c r="DV1" s="173"/>
      <c r="DW1" s="173"/>
      <c r="DX1" s="173"/>
      <c r="DY1" s="173"/>
      <c r="DZ1" s="173"/>
      <c r="EA1" s="173"/>
      <c r="EB1" s="173"/>
      <c r="EC1" s="173"/>
      <c r="ED1" s="173"/>
      <c r="EE1" s="173"/>
      <c r="EF1" s="173"/>
      <c r="EG1" s="173"/>
      <c r="EH1" s="173"/>
      <c r="EI1" s="173"/>
      <c r="EJ1" s="173"/>
      <c r="EK1" s="173"/>
      <c r="EL1" s="173"/>
      <c r="EM1" s="173"/>
      <c r="EN1" s="173"/>
      <c r="EO1" s="173"/>
      <c r="EP1" s="173"/>
      <c r="EQ1" s="173"/>
      <c r="ER1" s="173"/>
      <c r="ES1" s="173"/>
      <c r="ET1" s="173"/>
      <c r="EU1" s="173"/>
      <c r="EV1" s="173"/>
      <c r="EW1" s="173"/>
      <c r="EX1" s="173"/>
      <c r="EY1" s="173"/>
      <c r="EZ1" s="173"/>
      <c r="FA1" s="173"/>
      <c r="FB1" s="173"/>
      <c r="FC1" s="173"/>
      <c r="FD1" s="173"/>
      <c r="FE1" s="173"/>
      <c r="FF1" s="173"/>
      <c r="FG1" s="173"/>
      <c r="FH1" s="173"/>
      <c r="FI1" s="173"/>
      <c r="FJ1" s="173"/>
      <c r="FK1" s="173"/>
      <c r="FL1" s="173"/>
      <c r="FM1" s="173"/>
      <c r="FN1" s="173"/>
      <c r="FO1" s="173"/>
      <c r="FP1" s="173"/>
      <c r="FQ1" s="173"/>
      <c r="FR1" s="173"/>
      <c r="FS1" s="173"/>
      <c r="FT1" s="173"/>
      <c r="FU1" s="173"/>
      <c r="FV1" s="173"/>
      <c r="FW1" s="173"/>
      <c r="FX1" s="173"/>
      <c r="FY1" s="173"/>
      <c r="FZ1" s="173"/>
      <c r="GA1" s="173"/>
      <c r="GB1" s="173"/>
      <c r="GC1" s="173"/>
      <c r="GD1" s="173"/>
      <c r="GE1" s="173"/>
      <c r="GF1" s="173"/>
      <c r="GG1" s="173"/>
      <c r="GH1" s="173"/>
      <c r="GI1" s="313"/>
      <c r="GJ1" s="173"/>
      <c r="GK1" s="173"/>
      <c r="GL1" s="173"/>
      <c r="GM1" s="173"/>
      <c r="GR1" s="173"/>
      <c r="GS1" s="173"/>
      <c r="GT1" s="173"/>
      <c r="GU1" s="173"/>
      <c r="GV1" s="173"/>
      <c r="GW1" s="173"/>
      <c r="GX1" s="173"/>
      <c r="GY1" s="173"/>
      <c r="GZ1" s="173"/>
      <c r="HA1" s="173"/>
      <c r="HB1" s="173"/>
      <c r="HC1" s="173"/>
      <c r="HD1" s="173"/>
      <c r="HE1" s="173"/>
      <c r="HF1" s="173"/>
      <c r="HG1" s="173"/>
      <c r="HH1" s="173"/>
      <c r="HI1" s="173"/>
      <c r="HJ1" s="173"/>
      <c r="HK1" s="173"/>
      <c r="HL1" s="173"/>
      <c r="HM1" s="173"/>
    </row>
    <row r="2" spans="1:244" s="50" customFormat="1" ht="18.75" customHeight="1">
      <c r="A2" s="661"/>
      <c r="B2" s="661"/>
      <c r="C2" s="661"/>
      <c r="D2" s="661"/>
      <c r="E2" s="661"/>
      <c r="F2" s="661"/>
      <c r="G2" s="661"/>
      <c r="H2" s="661"/>
      <c r="I2" s="661"/>
      <c r="J2" s="661"/>
      <c r="K2" s="661"/>
      <c r="L2" s="661"/>
      <c r="M2" s="661"/>
      <c r="N2" s="661"/>
      <c r="O2" s="661"/>
      <c r="P2" s="661"/>
      <c r="Q2" s="661"/>
      <c r="R2" s="661"/>
      <c r="S2" s="661"/>
      <c r="T2" s="661"/>
      <c r="U2" s="661"/>
      <c r="V2" s="661"/>
      <c r="W2" s="661"/>
      <c r="X2" s="661"/>
      <c r="Y2" s="661"/>
      <c r="Z2" s="661"/>
      <c r="AA2" s="661"/>
      <c r="AB2" s="661"/>
      <c r="AC2" s="661"/>
      <c r="AD2" s="661"/>
      <c r="AE2" s="661"/>
      <c r="AF2" s="661"/>
      <c r="AG2" s="661"/>
      <c r="AH2" s="661"/>
      <c r="AI2" s="661"/>
      <c r="AJ2" s="173"/>
      <c r="AK2" s="173"/>
      <c r="AL2" s="173"/>
      <c r="AM2" s="173"/>
      <c r="AN2" s="173"/>
      <c r="AO2" s="173"/>
      <c r="AP2" s="173"/>
      <c r="AQ2" s="173"/>
      <c r="AR2" s="173"/>
      <c r="AS2" s="173"/>
      <c r="AT2" s="173"/>
      <c r="AU2" s="173"/>
      <c r="AV2" s="173"/>
      <c r="AW2" s="173"/>
      <c r="AX2" s="173"/>
      <c r="AY2" s="173"/>
      <c r="AZ2" s="173"/>
      <c r="BA2" s="173"/>
      <c r="BB2" s="173"/>
      <c r="BC2" s="173"/>
      <c r="BD2" s="173"/>
      <c r="BE2" s="173"/>
      <c r="BF2" s="173"/>
      <c r="BG2" s="173"/>
      <c r="BH2" s="173"/>
      <c r="BI2" s="173"/>
      <c r="BJ2" s="173"/>
      <c r="BK2" s="173"/>
      <c r="BL2" s="173"/>
      <c r="BM2" s="173"/>
      <c r="BN2" s="173"/>
      <c r="BO2" s="173"/>
      <c r="BP2" s="173"/>
      <c r="BQ2" s="173"/>
      <c r="BR2" s="173"/>
      <c r="BS2" s="173"/>
      <c r="BT2" s="173"/>
      <c r="BU2" s="173"/>
      <c r="BV2" s="173"/>
      <c r="BW2" s="173"/>
      <c r="BX2" s="173"/>
      <c r="BY2" s="173"/>
      <c r="BZ2" s="173"/>
      <c r="CA2" s="173"/>
      <c r="CB2" s="173"/>
      <c r="CC2" s="173"/>
      <c r="CD2" s="173"/>
      <c r="CE2" s="173"/>
      <c r="CF2" s="173"/>
      <c r="CG2" s="173"/>
      <c r="CH2" s="173"/>
      <c r="CI2" s="173"/>
      <c r="CJ2" s="173"/>
      <c r="CK2" s="173"/>
      <c r="CL2" s="173"/>
      <c r="CM2" s="173"/>
      <c r="CN2" s="173"/>
      <c r="CO2" s="173"/>
      <c r="CP2" s="173"/>
      <c r="CQ2" s="173"/>
      <c r="CR2" s="173"/>
      <c r="CS2" s="173"/>
      <c r="CT2" s="173"/>
      <c r="CU2" s="173"/>
      <c r="CV2" s="173"/>
      <c r="CW2" s="173"/>
      <c r="CX2" s="173"/>
      <c r="CY2" s="173"/>
      <c r="CZ2" s="173"/>
      <c r="DA2" s="173"/>
      <c r="DB2" s="173"/>
      <c r="DC2" s="173"/>
      <c r="DD2" s="173"/>
      <c r="DE2" s="173"/>
      <c r="DF2" s="173"/>
      <c r="DG2" s="173"/>
      <c r="DH2" s="173"/>
      <c r="DI2" s="173"/>
      <c r="DJ2" s="173"/>
      <c r="DK2" s="173"/>
      <c r="DL2" s="173"/>
      <c r="DM2" s="173"/>
      <c r="DN2" s="173"/>
      <c r="DO2" s="173"/>
      <c r="DP2" s="173"/>
      <c r="DQ2" s="173"/>
      <c r="DR2" s="173"/>
      <c r="DS2" s="173"/>
      <c r="DT2" s="173"/>
      <c r="DU2" s="173"/>
      <c r="DV2" s="173"/>
      <c r="DW2" s="173"/>
      <c r="DX2" s="173"/>
      <c r="DY2" s="173"/>
      <c r="DZ2" s="173"/>
      <c r="EA2" s="173"/>
      <c r="EB2" s="173"/>
      <c r="EC2" s="173"/>
      <c r="ED2" s="173"/>
      <c r="EE2" s="173"/>
      <c r="EF2" s="173"/>
      <c r="EG2" s="173"/>
      <c r="EH2" s="173"/>
      <c r="EI2" s="173"/>
      <c r="EJ2" s="173"/>
      <c r="EK2" s="173"/>
      <c r="EL2" s="173"/>
      <c r="EM2" s="173"/>
      <c r="EN2" s="173"/>
      <c r="EO2" s="173"/>
      <c r="EP2" s="173"/>
      <c r="EQ2" s="173"/>
      <c r="ER2" s="173"/>
      <c r="ES2" s="173"/>
      <c r="ET2" s="173"/>
      <c r="EU2" s="173"/>
      <c r="EV2" s="173"/>
      <c r="EW2" s="173"/>
      <c r="EX2" s="173"/>
      <c r="EY2" s="173"/>
      <c r="EZ2" s="173"/>
      <c r="FA2" s="173"/>
      <c r="FB2" s="173"/>
      <c r="FC2" s="173"/>
      <c r="FD2" s="173"/>
      <c r="FE2" s="173"/>
      <c r="FF2" s="173"/>
      <c r="FG2" s="173"/>
      <c r="FH2" s="173"/>
      <c r="FI2" s="173"/>
      <c r="FJ2" s="173"/>
      <c r="FK2" s="173"/>
      <c r="FL2" s="173"/>
      <c r="FM2" s="173"/>
      <c r="FN2" s="173"/>
      <c r="FO2" s="173"/>
      <c r="FP2" s="173"/>
      <c r="FQ2" s="173"/>
      <c r="FR2" s="173"/>
      <c r="FS2" s="173"/>
      <c r="FT2" s="173"/>
      <c r="FU2" s="173"/>
      <c r="FV2" s="173"/>
      <c r="FW2" s="173"/>
      <c r="FX2" s="173"/>
      <c r="FY2" s="173"/>
      <c r="FZ2" s="173"/>
      <c r="GA2" s="173"/>
      <c r="GB2" s="173"/>
      <c r="GC2" s="173"/>
      <c r="GD2" s="173"/>
      <c r="GE2" s="173"/>
      <c r="GF2" s="173"/>
      <c r="GG2" s="173"/>
      <c r="GH2" s="173"/>
      <c r="GI2" s="313"/>
      <c r="GJ2" s="173"/>
      <c r="GK2" s="173"/>
      <c r="GL2" s="173"/>
      <c r="GM2" s="173"/>
      <c r="GR2" s="173"/>
      <c r="GS2" s="173"/>
      <c r="GT2" s="173"/>
      <c r="GU2" s="173"/>
      <c r="GV2" s="173"/>
      <c r="GW2" s="173"/>
      <c r="GX2" s="173"/>
      <c r="GY2" s="173"/>
      <c r="GZ2" s="173"/>
      <c r="HA2" s="173"/>
      <c r="HB2" s="173"/>
      <c r="HC2" s="173"/>
      <c r="HD2" s="173"/>
      <c r="HE2" s="173"/>
      <c r="HF2" s="173"/>
      <c r="HG2" s="173"/>
      <c r="HH2" s="173"/>
      <c r="HI2" s="173"/>
      <c r="HJ2" s="173"/>
      <c r="HK2" s="173"/>
      <c r="HL2" s="173"/>
      <c r="HM2" s="173"/>
    </row>
    <row r="3" spans="1:244" s="50" customFormat="1" ht="21" customHeight="1">
      <c r="A3" s="661"/>
      <c r="B3" s="661"/>
      <c r="C3" s="661"/>
      <c r="D3" s="661"/>
      <c r="E3" s="661"/>
      <c r="F3" s="661"/>
      <c r="G3" s="661"/>
      <c r="H3" s="661"/>
      <c r="I3" s="661"/>
      <c r="J3" s="661"/>
      <c r="K3" s="661"/>
      <c r="L3" s="661"/>
      <c r="M3" s="661"/>
      <c r="N3" s="661"/>
      <c r="O3" s="661"/>
      <c r="P3" s="661"/>
      <c r="Q3" s="661"/>
      <c r="R3" s="661"/>
      <c r="S3" s="661"/>
      <c r="T3" s="661"/>
      <c r="U3" s="661"/>
      <c r="V3" s="661"/>
      <c r="W3" s="661"/>
      <c r="X3" s="661"/>
      <c r="Y3" s="661"/>
      <c r="Z3" s="661"/>
      <c r="AA3" s="661"/>
      <c r="AB3" s="661"/>
      <c r="AC3" s="661"/>
      <c r="AD3" s="661"/>
      <c r="AE3" s="661"/>
      <c r="AF3" s="661"/>
      <c r="AG3" s="661"/>
      <c r="AH3" s="661"/>
      <c r="AI3" s="661"/>
      <c r="AJ3" s="173"/>
      <c r="AK3" s="173"/>
      <c r="AL3" s="173"/>
      <c r="AM3" s="173"/>
      <c r="AN3" s="173"/>
      <c r="AO3" s="173"/>
      <c r="AP3" s="173"/>
      <c r="AQ3" s="173"/>
      <c r="AR3" s="173"/>
      <c r="AS3" s="173"/>
      <c r="AT3" s="173"/>
      <c r="AU3" s="173"/>
      <c r="AV3" s="173"/>
      <c r="AW3" s="173"/>
      <c r="AX3" s="173"/>
      <c r="AY3" s="173"/>
      <c r="AZ3" s="173"/>
      <c r="BA3" s="173"/>
      <c r="BB3" s="173"/>
      <c r="BC3" s="173"/>
      <c r="BD3" s="173"/>
      <c r="BE3" s="173"/>
      <c r="BF3" s="173"/>
      <c r="BG3" s="173"/>
      <c r="BH3" s="173"/>
      <c r="BI3" s="173"/>
      <c r="BJ3" s="173"/>
      <c r="BK3" s="173"/>
      <c r="BL3" s="173"/>
      <c r="BM3" s="173"/>
      <c r="BN3" s="173"/>
      <c r="BO3" s="173"/>
      <c r="BP3" s="173"/>
      <c r="BQ3" s="173"/>
      <c r="BR3" s="173"/>
      <c r="BS3" s="173"/>
      <c r="BT3" s="173"/>
      <c r="BU3" s="173"/>
      <c r="BV3" s="173"/>
      <c r="BW3" s="173"/>
      <c r="BX3" s="173"/>
      <c r="BY3" s="173"/>
      <c r="BZ3" s="173"/>
      <c r="CA3" s="173"/>
      <c r="CB3" s="173"/>
      <c r="CC3" s="173"/>
      <c r="CD3" s="173"/>
      <c r="CE3" s="173"/>
      <c r="CF3" s="173"/>
      <c r="CG3" s="173"/>
      <c r="CH3" s="173"/>
      <c r="CI3" s="173"/>
      <c r="CJ3" s="173"/>
      <c r="CK3" s="173"/>
      <c r="CL3" s="173"/>
      <c r="CM3" s="173"/>
      <c r="CN3" s="173"/>
      <c r="CO3" s="173"/>
      <c r="CP3" s="173"/>
      <c r="CQ3" s="173"/>
      <c r="CR3" s="173"/>
      <c r="CS3" s="173"/>
      <c r="CT3" s="173"/>
      <c r="CU3" s="173"/>
      <c r="CV3" s="173"/>
      <c r="CW3" s="173"/>
      <c r="CX3" s="173"/>
      <c r="CY3" s="173"/>
      <c r="CZ3" s="173"/>
      <c r="DA3" s="173"/>
      <c r="DB3" s="173"/>
      <c r="DC3" s="173"/>
      <c r="DD3" s="173"/>
      <c r="DE3" s="173"/>
      <c r="DF3" s="173"/>
      <c r="DG3" s="173"/>
      <c r="DH3" s="173"/>
      <c r="DI3" s="173"/>
      <c r="DJ3" s="173"/>
      <c r="DK3" s="173"/>
      <c r="DL3" s="173"/>
      <c r="DM3" s="173"/>
      <c r="DN3" s="173"/>
      <c r="DO3" s="173"/>
      <c r="DP3" s="173"/>
      <c r="DQ3" s="173"/>
      <c r="DR3" s="173"/>
      <c r="DS3" s="173"/>
      <c r="DT3" s="173"/>
      <c r="DU3" s="173"/>
      <c r="DV3" s="173"/>
      <c r="DW3" s="173"/>
      <c r="DX3" s="173"/>
      <c r="DY3" s="173"/>
      <c r="DZ3" s="173"/>
      <c r="EA3" s="173"/>
      <c r="EB3" s="173"/>
      <c r="EC3" s="173"/>
      <c r="ED3" s="173"/>
      <c r="EE3" s="173"/>
      <c r="EF3" s="173"/>
      <c r="EG3" s="173"/>
      <c r="EH3" s="173"/>
      <c r="EI3" s="173"/>
      <c r="EJ3" s="173"/>
      <c r="EK3" s="173"/>
      <c r="EL3" s="173"/>
      <c r="EM3" s="173"/>
      <c r="EN3" s="173"/>
      <c r="EO3" s="173"/>
      <c r="EP3" s="173"/>
      <c r="EQ3" s="173"/>
      <c r="ER3" s="173"/>
      <c r="ES3" s="173"/>
      <c r="ET3" s="173"/>
      <c r="EU3" s="173"/>
      <c r="EV3" s="173"/>
      <c r="EW3" s="173"/>
      <c r="EX3" s="173"/>
      <c r="EY3" s="173"/>
      <c r="EZ3" s="173"/>
      <c r="FA3" s="173"/>
      <c r="FB3" s="173"/>
      <c r="FC3" s="173"/>
      <c r="FD3" s="173"/>
      <c r="FE3" s="173"/>
      <c r="FF3" s="173"/>
      <c r="FG3" s="173"/>
      <c r="FH3" s="173"/>
      <c r="FI3" s="173"/>
      <c r="FJ3" s="173"/>
      <c r="FK3" s="173"/>
      <c r="FL3" s="173"/>
      <c r="FM3" s="173"/>
      <c r="FN3" s="173"/>
      <c r="FO3" s="173"/>
      <c r="FP3" s="173"/>
      <c r="FQ3" s="173"/>
      <c r="FR3" s="173"/>
      <c r="FS3" s="173"/>
      <c r="FT3" s="173"/>
      <c r="FU3" s="173"/>
      <c r="FV3" s="173"/>
      <c r="FW3" s="173"/>
      <c r="FX3" s="173"/>
      <c r="FY3" s="173"/>
      <c r="FZ3" s="173"/>
      <c r="GA3" s="173"/>
      <c r="GB3" s="173"/>
      <c r="GC3" s="173"/>
      <c r="GD3" s="173"/>
      <c r="GE3" s="173"/>
      <c r="GF3" s="173"/>
      <c r="GG3" s="173"/>
      <c r="GH3" s="173"/>
      <c r="GI3" s="313"/>
      <c r="GJ3" s="173"/>
      <c r="GK3" s="173"/>
      <c r="GL3" s="173"/>
      <c r="GM3" s="173"/>
      <c r="GR3" s="173"/>
      <c r="GS3" s="173"/>
      <c r="GT3" s="173"/>
      <c r="GU3" s="173"/>
      <c r="GV3" s="173"/>
      <c r="GW3" s="173"/>
      <c r="GX3" s="173"/>
      <c r="GY3" s="173"/>
      <c r="GZ3" s="173"/>
      <c r="HA3" s="173"/>
      <c r="HB3" s="173"/>
      <c r="HC3" s="173"/>
      <c r="HD3" s="173"/>
      <c r="HE3" s="173"/>
      <c r="HF3" s="173"/>
      <c r="HG3" s="173"/>
      <c r="HH3" s="173"/>
      <c r="HI3" s="173"/>
      <c r="HJ3" s="173"/>
      <c r="HK3" s="173"/>
      <c r="HL3" s="173"/>
      <c r="HM3" s="173"/>
    </row>
    <row r="4" spans="1:244" s="50" customFormat="1" ht="21" customHeight="1">
      <c r="A4" s="661"/>
      <c r="B4" s="661"/>
      <c r="C4" s="661"/>
      <c r="D4" s="661"/>
      <c r="E4" s="661"/>
      <c r="F4" s="661"/>
      <c r="G4" s="661"/>
      <c r="H4" s="661"/>
      <c r="I4" s="661"/>
      <c r="J4" s="661"/>
      <c r="K4" s="661"/>
      <c r="L4" s="661"/>
      <c r="M4" s="661"/>
      <c r="N4" s="661"/>
      <c r="O4" s="661"/>
      <c r="P4" s="661"/>
      <c r="Q4" s="661"/>
      <c r="R4" s="661"/>
      <c r="S4" s="661"/>
      <c r="T4" s="661"/>
      <c r="U4" s="661"/>
      <c r="V4" s="661"/>
      <c r="W4" s="661"/>
      <c r="X4" s="661"/>
      <c r="Y4" s="661"/>
      <c r="Z4" s="661"/>
      <c r="AA4" s="661"/>
      <c r="AB4" s="661"/>
      <c r="AC4" s="661"/>
      <c r="AD4" s="661"/>
      <c r="AE4" s="661"/>
      <c r="AF4" s="661"/>
      <c r="AG4" s="661"/>
      <c r="AH4" s="661"/>
      <c r="AI4" s="661"/>
      <c r="AJ4" s="173"/>
      <c r="AK4" s="173"/>
      <c r="AL4" s="173"/>
      <c r="AM4" s="173"/>
      <c r="AN4" s="173"/>
      <c r="AO4" s="173"/>
      <c r="AP4" s="173"/>
      <c r="AQ4" s="173"/>
      <c r="AR4" s="173"/>
      <c r="AS4" s="173"/>
      <c r="AT4" s="173"/>
      <c r="AU4" s="173"/>
      <c r="AV4" s="173"/>
      <c r="AW4" s="173"/>
      <c r="AX4" s="173"/>
      <c r="AY4" s="173"/>
      <c r="AZ4" s="173"/>
      <c r="BA4" s="173"/>
      <c r="BB4" s="173"/>
      <c r="BC4" s="173"/>
      <c r="BD4" s="173"/>
      <c r="BE4" s="173"/>
      <c r="BF4" s="173"/>
      <c r="BG4" s="173"/>
      <c r="BH4" s="173"/>
      <c r="BI4" s="173"/>
      <c r="BJ4" s="173"/>
      <c r="BK4" s="173"/>
      <c r="BL4" s="173"/>
      <c r="BM4" s="173"/>
      <c r="BN4" s="173"/>
      <c r="BO4" s="173"/>
      <c r="BP4" s="173"/>
      <c r="BQ4" s="173"/>
      <c r="BR4" s="173"/>
      <c r="BS4" s="173"/>
      <c r="BT4" s="173"/>
      <c r="BU4" s="173"/>
      <c r="BV4" s="173"/>
      <c r="BW4" s="173"/>
      <c r="BX4" s="173"/>
      <c r="BY4" s="173"/>
      <c r="BZ4" s="173"/>
      <c r="CA4" s="173"/>
      <c r="CB4" s="173"/>
      <c r="CC4" s="173"/>
      <c r="CD4" s="173"/>
      <c r="CE4" s="173"/>
      <c r="CF4" s="173"/>
      <c r="CG4" s="173"/>
      <c r="CH4" s="173"/>
      <c r="CI4" s="173"/>
      <c r="CJ4" s="173"/>
      <c r="CK4" s="173"/>
      <c r="CL4" s="173"/>
      <c r="CM4" s="173"/>
      <c r="CN4" s="173"/>
      <c r="CO4" s="173"/>
      <c r="CP4" s="173"/>
      <c r="CQ4" s="173"/>
      <c r="CR4" s="173"/>
      <c r="CS4" s="173"/>
      <c r="CT4" s="173"/>
      <c r="CU4" s="173"/>
      <c r="CV4" s="173"/>
      <c r="CW4" s="173"/>
      <c r="CX4" s="173"/>
      <c r="CY4" s="173"/>
      <c r="CZ4" s="173"/>
      <c r="DA4" s="173"/>
      <c r="DB4" s="173"/>
      <c r="DC4" s="173"/>
      <c r="DD4" s="173"/>
      <c r="DE4" s="173"/>
      <c r="DF4" s="173"/>
      <c r="DG4" s="173"/>
      <c r="DH4" s="173"/>
      <c r="DI4" s="173"/>
      <c r="DJ4" s="173"/>
      <c r="DK4" s="173"/>
      <c r="DL4" s="173"/>
      <c r="DM4" s="173"/>
      <c r="DN4" s="173"/>
      <c r="DO4" s="173"/>
      <c r="DP4" s="173"/>
      <c r="DQ4" s="173"/>
      <c r="DR4" s="173"/>
      <c r="DS4" s="173"/>
      <c r="DT4" s="173"/>
      <c r="DU4" s="173"/>
      <c r="DV4" s="173"/>
      <c r="DW4" s="173"/>
      <c r="DX4" s="173"/>
      <c r="DY4" s="173"/>
      <c r="DZ4" s="173"/>
      <c r="EA4" s="173"/>
      <c r="EB4" s="173"/>
      <c r="EC4" s="173"/>
      <c r="ED4" s="173"/>
      <c r="EE4" s="173"/>
      <c r="EF4" s="173"/>
      <c r="EG4" s="173"/>
      <c r="EH4" s="173"/>
      <c r="EI4" s="173"/>
      <c r="EJ4" s="173"/>
      <c r="EK4" s="173"/>
      <c r="EL4" s="173"/>
      <c r="EM4" s="173"/>
      <c r="EN4" s="173"/>
      <c r="EO4" s="173"/>
      <c r="EP4" s="173"/>
      <c r="EQ4" s="173"/>
      <c r="ER4" s="173"/>
      <c r="ES4" s="173"/>
      <c r="ET4" s="173"/>
      <c r="EU4" s="173"/>
      <c r="EV4" s="173"/>
      <c r="EW4" s="173"/>
      <c r="EX4" s="173"/>
      <c r="EY4" s="173"/>
      <c r="EZ4" s="173"/>
      <c r="FA4" s="173"/>
      <c r="FB4" s="173"/>
      <c r="FC4" s="173"/>
      <c r="FD4" s="173"/>
      <c r="FE4" s="173"/>
      <c r="FF4" s="173"/>
      <c r="FG4" s="173"/>
      <c r="FH4" s="173"/>
      <c r="FI4" s="173"/>
      <c r="FJ4" s="173"/>
      <c r="FK4" s="173"/>
      <c r="FL4" s="173"/>
      <c r="FM4" s="173"/>
      <c r="FN4" s="173"/>
      <c r="FO4" s="173"/>
      <c r="FP4" s="173"/>
      <c r="FQ4" s="173"/>
      <c r="FR4" s="173"/>
      <c r="FS4" s="173"/>
      <c r="FT4" s="173"/>
      <c r="FU4" s="173"/>
      <c r="FV4" s="173"/>
      <c r="FW4" s="173"/>
      <c r="FX4" s="173"/>
      <c r="FY4" s="173"/>
      <c r="FZ4" s="173"/>
      <c r="GA4" s="173"/>
      <c r="GB4" s="173"/>
      <c r="GC4" s="173"/>
      <c r="GD4" s="173"/>
      <c r="GE4" s="173"/>
      <c r="GF4" s="173"/>
      <c r="GG4" s="173"/>
      <c r="GH4" s="173"/>
      <c r="GI4" s="313"/>
      <c r="GJ4" s="173"/>
      <c r="GK4" s="173"/>
      <c r="GL4" s="173"/>
      <c r="GM4" s="173"/>
      <c r="GR4" s="173"/>
      <c r="GS4" s="173"/>
      <c r="GT4" s="173"/>
      <c r="GU4" s="173"/>
      <c r="GV4" s="173"/>
      <c r="GW4" s="173"/>
      <c r="GX4" s="173"/>
      <c r="GY4" s="173"/>
      <c r="GZ4" s="173"/>
      <c r="HA4" s="173"/>
      <c r="HB4" s="173"/>
      <c r="HC4" s="173"/>
      <c r="HD4" s="173"/>
      <c r="HE4" s="173"/>
      <c r="HF4" s="173"/>
      <c r="HG4" s="173"/>
      <c r="HH4" s="173"/>
      <c r="HI4" s="173"/>
      <c r="HJ4" s="173"/>
      <c r="HK4" s="173"/>
      <c r="HL4" s="173"/>
      <c r="HM4" s="173"/>
    </row>
    <row r="5" spans="1:244" s="50" customFormat="1" ht="27.75">
      <c r="A5" s="175"/>
      <c r="B5" s="175"/>
      <c r="C5" s="175"/>
      <c r="D5" s="175"/>
      <c r="E5" s="175"/>
      <c r="F5" s="175"/>
      <c r="G5" s="190"/>
      <c r="H5" s="190"/>
      <c r="I5" s="191"/>
      <c r="J5" s="190"/>
      <c r="K5" s="190"/>
      <c r="L5" s="190"/>
      <c r="M5" s="191"/>
      <c r="N5" s="190"/>
      <c r="O5" s="190"/>
      <c r="P5" s="190"/>
      <c r="Q5" s="191"/>
      <c r="R5" s="190"/>
      <c r="S5" s="190"/>
      <c r="T5" s="190"/>
      <c r="U5" s="191"/>
      <c r="V5" s="192"/>
      <c r="W5" s="175"/>
      <c r="X5" s="175"/>
      <c r="Y5" s="175"/>
      <c r="Z5" s="175"/>
      <c r="AA5" s="177"/>
      <c r="AB5" s="177"/>
      <c r="AC5" s="177"/>
      <c r="AD5" s="175"/>
      <c r="AE5" s="173"/>
      <c r="AF5" s="173"/>
      <c r="AG5" s="173"/>
      <c r="AH5" s="173"/>
      <c r="AI5" s="173"/>
      <c r="AJ5" s="173"/>
      <c r="AK5" s="173"/>
      <c r="AL5" s="173"/>
      <c r="AM5" s="173"/>
      <c r="AN5" s="173"/>
      <c r="AO5" s="173"/>
      <c r="AP5" s="173"/>
      <c r="AQ5" s="173"/>
      <c r="AR5" s="173"/>
      <c r="AS5" s="173"/>
      <c r="AT5" s="173"/>
      <c r="AU5" s="173"/>
      <c r="AV5" s="173"/>
      <c r="AW5" s="173"/>
      <c r="AX5" s="173"/>
      <c r="AY5" s="173"/>
      <c r="AZ5" s="173"/>
      <c r="BA5" s="173"/>
      <c r="BB5" s="173"/>
      <c r="BC5" s="173"/>
      <c r="BD5" s="173"/>
      <c r="BE5" s="173"/>
      <c r="BF5" s="173"/>
      <c r="BG5" s="173"/>
      <c r="BH5" s="173"/>
      <c r="BI5" s="173"/>
      <c r="BJ5" s="173"/>
      <c r="BK5" s="173"/>
      <c r="BL5" s="173"/>
      <c r="BM5" s="173"/>
      <c r="BN5" s="173"/>
      <c r="BO5" s="173"/>
      <c r="BP5" s="173"/>
      <c r="BQ5" s="173"/>
      <c r="BR5" s="173"/>
      <c r="BS5" s="173"/>
      <c r="BT5" s="173"/>
      <c r="BU5" s="173"/>
      <c r="BV5" s="173"/>
      <c r="BW5" s="173"/>
      <c r="BX5" s="173"/>
      <c r="BY5" s="173"/>
      <c r="BZ5" s="173"/>
      <c r="CA5" s="173"/>
      <c r="CB5" s="173"/>
      <c r="CC5" s="173"/>
      <c r="CD5" s="173"/>
      <c r="CE5" s="173"/>
      <c r="CF5" s="173"/>
      <c r="CG5" s="173"/>
      <c r="CH5" s="173"/>
      <c r="CI5" s="173"/>
      <c r="CJ5" s="173"/>
      <c r="CK5" s="173"/>
      <c r="CL5" s="173"/>
      <c r="CM5" s="173"/>
      <c r="CN5" s="173"/>
      <c r="CO5" s="173"/>
      <c r="CP5" s="173"/>
      <c r="CQ5" s="173"/>
      <c r="CR5" s="173"/>
      <c r="CS5" s="173"/>
      <c r="CT5" s="173"/>
      <c r="CU5" s="173"/>
      <c r="CV5" s="173"/>
      <c r="CW5" s="173"/>
      <c r="CX5" s="173"/>
      <c r="CY5" s="173"/>
      <c r="CZ5" s="173"/>
      <c r="DA5" s="173"/>
      <c r="DB5" s="173"/>
      <c r="DC5" s="173"/>
      <c r="DD5" s="173"/>
      <c r="DE5" s="173"/>
      <c r="DF5" s="173"/>
      <c r="DG5" s="173"/>
      <c r="DH5" s="173"/>
      <c r="DI5" s="173"/>
      <c r="DJ5" s="173"/>
      <c r="DK5" s="173"/>
      <c r="DL5" s="173"/>
      <c r="DM5" s="173"/>
      <c r="DN5" s="173"/>
      <c r="DO5" s="173"/>
      <c r="DP5" s="173"/>
      <c r="DQ5" s="173"/>
      <c r="DR5" s="173"/>
      <c r="DS5" s="173"/>
      <c r="DT5" s="173"/>
      <c r="DU5" s="173"/>
      <c r="DV5" s="173"/>
      <c r="DW5" s="173"/>
      <c r="DX5" s="173"/>
      <c r="DY5" s="173"/>
      <c r="DZ5" s="173"/>
      <c r="EA5" s="173"/>
      <c r="EB5" s="173"/>
      <c r="EC5" s="173"/>
      <c r="ED5" s="173"/>
      <c r="EE5" s="173"/>
      <c r="EF5" s="173"/>
      <c r="EG5" s="173"/>
      <c r="EH5" s="173"/>
      <c r="EI5" s="173"/>
      <c r="EJ5" s="173"/>
      <c r="EK5" s="173"/>
      <c r="EL5" s="173"/>
      <c r="EM5" s="173"/>
      <c r="EN5" s="173"/>
      <c r="EO5" s="173"/>
      <c r="EP5" s="173"/>
      <c r="EQ5" s="173"/>
      <c r="ER5" s="173"/>
      <c r="ES5" s="173"/>
      <c r="ET5" s="173"/>
      <c r="EU5" s="173"/>
      <c r="EV5" s="173"/>
      <c r="EW5" s="173"/>
      <c r="EX5" s="173"/>
      <c r="EY5" s="173"/>
      <c r="EZ5" s="173"/>
      <c r="FA5" s="173"/>
      <c r="FB5" s="173"/>
      <c r="FC5" s="173"/>
      <c r="FD5" s="173"/>
      <c r="FE5" s="173"/>
      <c r="FF5" s="173"/>
      <c r="FG5" s="173"/>
      <c r="FH5" s="173"/>
      <c r="FI5" s="173"/>
      <c r="FJ5" s="173"/>
      <c r="FK5" s="173"/>
      <c r="FL5" s="173"/>
      <c r="FM5" s="173"/>
      <c r="FN5" s="173"/>
      <c r="FO5" s="173"/>
      <c r="FP5" s="173"/>
      <c r="FQ5" s="173"/>
      <c r="FR5" s="173"/>
      <c r="FS5" s="173"/>
      <c r="FT5" s="173"/>
      <c r="FU5" s="173"/>
      <c r="FV5" s="173"/>
      <c r="FW5" s="173"/>
      <c r="FX5" s="173"/>
      <c r="FY5" s="173"/>
      <c r="FZ5" s="173"/>
      <c r="GA5" s="173"/>
      <c r="GB5" s="173"/>
      <c r="GC5" s="173"/>
      <c r="GD5" s="173"/>
      <c r="GE5" s="173"/>
      <c r="GF5" s="173"/>
      <c r="GG5" s="173"/>
      <c r="GH5" s="173"/>
      <c r="GI5" s="313"/>
      <c r="GJ5" s="173"/>
      <c r="GK5" s="173"/>
      <c r="GL5" s="173"/>
      <c r="GM5" s="173"/>
      <c r="GR5" s="173"/>
      <c r="GS5" s="173"/>
      <c r="GT5" s="173"/>
      <c r="GU5" s="173"/>
      <c r="GV5" s="173"/>
      <c r="GW5" s="173"/>
      <c r="GX5" s="173"/>
      <c r="GY5" s="173"/>
      <c r="GZ5" s="173"/>
      <c r="HA5" s="173"/>
      <c r="HB5" s="173"/>
      <c r="HC5" s="173"/>
      <c r="HD5" s="173"/>
      <c r="HE5" s="173"/>
      <c r="HF5" s="173"/>
      <c r="HG5" s="173"/>
      <c r="HH5" s="173"/>
      <c r="HI5" s="173"/>
      <c r="HJ5" s="173"/>
      <c r="HK5" s="173"/>
      <c r="HL5" s="173"/>
      <c r="HM5" s="173"/>
    </row>
    <row r="6" spans="1:244" ht="27" customHeight="1">
      <c r="A6" s="641" t="s">
        <v>127</v>
      </c>
      <c r="B6" s="642"/>
      <c r="C6" s="642"/>
      <c r="D6" s="643" t="str">
        <f>Menu!C8</f>
        <v>jktdh; mRd`"V mPp izkFkfed fo|ky; iksVfy;k] ia-l-&amp; lkstr ¼ikyh½</v>
      </c>
      <c r="E6" s="643"/>
      <c r="F6" s="643"/>
      <c r="G6" s="643"/>
      <c r="H6" s="643"/>
      <c r="I6" s="643"/>
      <c r="J6" s="643"/>
      <c r="K6" s="643"/>
      <c r="L6" s="643"/>
      <c r="M6" s="643"/>
      <c r="N6" s="643"/>
      <c r="O6" s="643"/>
      <c r="P6" s="643"/>
      <c r="Q6" s="643"/>
      <c r="R6" s="644"/>
      <c r="S6" s="666" t="s">
        <v>31</v>
      </c>
      <c r="T6" s="666"/>
      <c r="U6" s="666"/>
      <c r="V6" s="667"/>
      <c r="W6" s="668">
        <f>Menu!G15</f>
        <v>8200303101</v>
      </c>
      <c r="X6" s="669"/>
      <c r="Y6" s="669"/>
      <c r="Z6" s="669"/>
      <c r="AA6" s="669"/>
      <c r="AB6" s="193"/>
      <c r="AC6" s="184"/>
      <c r="AD6" s="184"/>
      <c r="AE6" s="184"/>
      <c r="AF6" s="184"/>
      <c r="AG6" s="184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  <c r="CX6" s="3"/>
      <c r="CY6" s="3"/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  <c r="DO6" s="3"/>
      <c r="DP6" s="3"/>
      <c r="DQ6" s="3"/>
      <c r="DR6" s="3"/>
      <c r="DS6" s="3"/>
      <c r="DT6" s="3"/>
      <c r="DU6" s="3"/>
      <c r="DV6" s="3"/>
      <c r="DW6" s="3"/>
      <c r="DX6" s="3"/>
      <c r="DY6" s="3"/>
      <c r="DZ6" s="3"/>
      <c r="EA6" s="3"/>
      <c r="EB6" s="3"/>
      <c r="EC6" s="3"/>
      <c r="ED6" s="3"/>
      <c r="EE6" s="3"/>
      <c r="EF6" s="3"/>
      <c r="EG6" s="3"/>
      <c r="EH6" s="3"/>
      <c r="EI6" s="3"/>
      <c r="EJ6" s="3"/>
      <c r="EK6" s="3"/>
      <c r="EL6" s="3"/>
      <c r="EM6" s="3"/>
      <c r="EN6" s="3"/>
      <c r="EO6" s="3"/>
      <c r="EP6" s="3"/>
      <c r="EQ6" s="3"/>
      <c r="ER6" s="3"/>
      <c r="ES6" s="3"/>
      <c r="ET6" s="3"/>
      <c r="EU6" s="3"/>
      <c r="EV6" s="3"/>
      <c r="EW6" s="3"/>
      <c r="EX6" s="3"/>
      <c r="EY6" s="3"/>
      <c r="EZ6" s="3"/>
      <c r="FA6" s="3"/>
      <c r="FB6" s="3"/>
      <c r="FC6" s="3"/>
      <c r="FD6" s="3"/>
      <c r="FE6" s="3"/>
      <c r="FF6" s="3"/>
      <c r="FG6" s="3"/>
      <c r="FH6" s="3"/>
      <c r="FI6" s="3"/>
      <c r="FJ6" s="3"/>
      <c r="FK6" s="3"/>
      <c r="FL6" s="3"/>
      <c r="FM6" s="3"/>
      <c r="FN6" s="3"/>
      <c r="FO6" s="3"/>
      <c r="FP6" s="3"/>
      <c r="FQ6" s="3"/>
      <c r="FR6" s="3"/>
      <c r="FS6" s="3"/>
      <c r="FT6" s="3"/>
      <c r="FU6" s="3"/>
      <c r="FV6" s="3"/>
      <c r="FW6" s="3"/>
      <c r="FX6" s="3"/>
      <c r="FY6" s="3"/>
      <c r="FZ6" s="3"/>
      <c r="GA6" s="3"/>
      <c r="GB6" s="3"/>
      <c r="GC6" s="3"/>
      <c r="GD6" s="3"/>
      <c r="GE6" s="3"/>
      <c r="GF6" s="3"/>
      <c r="GG6" s="3"/>
      <c r="GH6" s="3"/>
      <c r="GJ6" s="3"/>
      <c r="GK6" s="3"/>
      <c r="GL6" s="3"/>
      <c r="GM6" s="3"/>
      <c r="GR6" s="3"/>
      <c r="GS6" s="3"/>
      <c r="GT6" s="3"/>
      <c r="GU6" s="3"/>
      <c r="GV6" s="3"/>
      <c r="GW6" s="3"/>
      <c r="GX6" s="3"/>
      <c r="GY6" s="3"/>
      <c r="GZ6" s="3"/>
      <c r="HA6" s="3"/>
      <c r="HB6" s="3"/>
      <c r="HC6" s="3"/>
      <c r="HD6" s="3"/>
      <c r="HE6" s="3"/>
      <c r="HF6" s="3"/>
      <c r="HG6" s="3"/>
      <c r="HH6" s="3"/>
      <c r="HI6" s="3"/>
      <c r="HJ6" s="3"/>
      <c r="HK6" s="3"/>
      <c r="HL6" s="3"/>
      <c r="HM6" s="3"/>
    </row>
    <row r="7" spans="1:244" ht="24" customHeight="1">
      <c r="A7" s="641" t="s">
        <v>541</v>
      </c>
      <c r="B7" s="642"/>
      <c r="C7" s="642"/>
      <c r="D7" s="643" t="str">
        <f>Menu!G17</f>
        <v xml:space="preserve">mPp izkFkfed </v>
      </c>
      <c r="E7" s="644"/>
      <c r="F7" s="645" t="s">
        <v>5</v>
      </c>
      <c r="G7" s="646"/>
      <c r="H7" s="647" t="s">
        <v>81</v>
      </c>
      <c r="I7" s="647"/>
      <c r="J7" s="647"/>
      <c r="K7" s="647"/>
      <c r="L7" s="648" t="s">
        <v>16</v>
      </c>
      <c r="M7" s="649"/>
      <c r="N7" s="649"/>
      <c r="O7" s="649"/>
      <c r="P7" s="650">
        <f>COUNTA($B$13:$B$112)</f>
        <v>11</v>
      </c>
      <c r="Q7" s="650"/>
      <c r="R7" s="650"/>
      <c r="S7" s="651" t="s">
        <v>540</v>
      </c>
      <c r="T7" s="651"/>
      <c r="U7" s="651"/>
      <c r="V7" s="651"/>
      <c r="W7" s="651"/>
      <c r="X7" s="651"/>
      <c r="Y7" s="652"/>
      <c r="Z7" s="650">
        <f>COUNTA($B$13:$B$112)-COUNTIF(GI$13:GI$112,"NSO")</f>
        <v>10</v>
      </c>
      <c r="AA7" s="650"/>
      <c r="AB7" s="185"/>
      <c r="AC7" s="185"/>
      <c r="AD7" s="186"/>
      <c r="AE7" s="173"/>
      <c r="AF7" s="173"/>
      <c r="AG7" s="17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3"/>
      <c r="CN7" s="3"/>
      <c r="CO7" s="3"/>
      <c r="CP7" s="3"/>
      <c r="CQ7" s="3"/>
      <c r="CR7" s="3"/>
      <c r="CS7" s="3"/>
      <c r="CT7" s="3"/>
      <c r="CU7" s="3"/>
      <c r="CV7" s="3"/>
      <c r="CW7" s="3"/>
      <c r="CX7" s="3"/>
      <c r="CY7" s="3"/>
      <c r="CZ7" s="3"/>
      <c r="DA7" s="3"/>
      <c r="DB7" s="3"/>
      <c r="DC7" s="3"/>
      <c r="DD7" s="3"/>
      <c r="DE7" s="3"/>
      <c r="DF7" s="3"/>
      <c r="DG7" s="3"/>
      <c r="DH7" s="3"/>
      <c r="DI7" s="3"/>
      <c r="DJ7" s="3"/>
      <c r="DK7" s="3"/>
      <c r="DL7" s="3"/>
      <c r="DM7" s="3"/>
      <c r="DN7" s="3"/>
      <c r="DO7" s="3"/>
      <c r="DP7" s="3"/>
      <c r="DQ7" s="3"/>
      <c r="DR7" s="3"/>
      <c r="DS7" s="3"/>
      <c r="DT7" s="3"/>
      <c r="DU7" s="3"/>
      <c r="DV7" s="3"/>
      <c r="DW7" s="3"/>
      <c r="DX7" s="3"/>
      <c r="DY7" s="3"/>
      <c r="DZ7" s="3"/>
      <c r="EA7" s="3"/>
      <c r="EB7" s="3"/>
      <c r="EC7" s="3"/>
      <c r="ED7" s="3"/>
      <c r="EE7" s="3"/>
      <c r="EF7" s="3"/>
      <c r="EG7" s="3"/>
      <c r="EH7" s="3"/>
      <c r="EI7" s="3"/>
      <c r="EJ7" s="3"/>
      <c r="EK7" s="3"/>
      <c r="EL7" s="3"/>
      <c r="EM7" s="3"/>
      <c r="EN7" s="3"/>
      <c r="EO7" s="3"/>
      <c r="EP7" s="3"/>
      <c r="EQ7" s="3"/>
      <c r="ER7" s="3"/>
      <c r="ES7" s="3"/>
      <c r="ET7" s="3"/>
      <c r="EU7" s="3"/>
      <c r="EV7" s="3"/>
      <c r="EW7" s="3"/>
      <c r="EX7" s="3"/>
      <c r="EY7" s="3"/>
      <c r="EZ7" s="3"/>
      <c r="FA7" s="3"/>
      <c r="FB7" s="3"/>
      <c r="FC7" s="3"/>
      <c r="FD7" s="3"/>
      <c r="FE7" s="3"/>
      <c r="FF7" s="3"/>
      <c r="FG7" s="3"/>
      <c r="FH7" s="3"/>
      <c r="FI7" s="3"/>
      <c r="FJ7" s="3"/>
      <c r="FK7" s="3"/>
      <c r="FL7" s="3"/>
      <c r="FM7" s="3"/>
      <c r="FN7" s="3"/>
      <c r="FO7" s="3"/>
      <c r="FP7" s="3"/>
      <c r="FQ7" s="3"/>
      <c r="FR7" s="3"/>
      <c r="FS7" s="3"/>
      <c r="FT7" s="3"/>
      <c r="FU7" s="3"/>
      <c r="FV7" s="3"/>
      <c r="FW7" s="3"/>
      <c r="FX7" s="3"/>
      <c r="FY7" s="3"/>
      <c r="FZ7" s="3"/>
      <c r="GA7" s="3"/>
      <c r="GB7" s="3"/>
      <c r="GC7" s="3"/>
      <c r="GD7" s="3"/>
      <c r="GE7" s="3"/>
      <c r="GF7" s="3"/>
      <c r="GG7" s="3"/>
      <c r="GH7" s="3"/>
      <c r="GJ7" s="3"/>
      <c r="GK7" s="3"/>
      <c r="GL7" s="3"/>
      <c r="GM7" s="3"/>
      <c r="GR7" s="3"/>
      <c r="GS7" s="3"/>
      <c r="GT7" s="3"/>
      <c r="GU7" s="3"/>
      <c r="GV7" s="3"/>
      <c r="GW7" s="3"/>
      <c r="GX7" s="3"/>
      <c r="GY7" s="3"/>
      <c r="GZ7" s="3"/>
      <c r="HA7" s="3"/>
      <c r="HB7" s="3"/>
      <c r="HC7" s="3"/>
      <c r="HD7" s="3"/>
      <c r="HE7" s="3"/>
      <c r="HF7" s="3"/>
      <c r="HG7" s="3"/>
      <c r="HH7" s="3"/>
      <c r="HI7" s="3"/>
      <c r="HJ7" s="3"/>
      <c r="HK7" s="3"/>
      <c r="HL7" s="3"/>
      <c r="HM7" s="3"/>
    </row>
    <row r="8" spans="1:244" ht="21" thickBot="1">
      <c r="A8" s="188"/>
      <c r="B8" s="189"/>
      <c r="C8" s="189"/>
      <c r="D8" s="189"/>
      <c r="E8" s="189"/>
      <c r="F8" s="662" t="s">
        <v>15</v>
      </c>
      <c r="G8" s="662"/>
      <c r="H8" s="708" t="s">
        <v>17</v>
      </c>
      <c r="I8" s="709"/>
      <c r="J8" s="709"/>
      <c r="K8" s="709"/>
      <c r="L8" s="709"/>
      <c r="M8" s="709"/>
      <c r="N8" s="709"/>
      <c r="O8" s="709"/>
      <c r="P8" s="710"/>
      <c r="Q8" s="663" t="s">
        <v>30</v>
      </c>
      <c r="R8" s="663"/>
      <c r="S8" s="663"/>
      <c r="T8" s="663"/>
      <c r="U8" s="663"/>
      <c r="V8" s="663"/>
      <c r="W8" s="664" t="str">
        <f>Menu!M19</f>
        <v>txnh'kflag</v>
      </c>
      <c r="X8" s="664"/>
      <c r="Y8" s="664"/>
      <c r="Z8" s="664"/>
      <c r="AA8" s="664"/>
      <c r="AB8" s="665"/>
      <c r="AC8" s="665"/>
      <c r="AD8" s="665"/>
      <c r="AE8" s="622" t="s">
        <v>15</v>
      </c>
      <c r="AF8" s="623"/>
      <c r="AG8" s="624"/>
      <c r="AH8" s="625" t="s">
        <v>83</v>
      </c>
      <c r="AI8" s="626"/>
      <c r="AJ8" s="626"/>
      <c r="AK8" s="626"/>
      <c r="AL8" s="626"/>
      <c r="AM8" s="626"/>
      <c r="AN8" s="626"/>
      <c r="AO8" s="627"/>
      <c r="AP8" s="656" t="s">
        <v>30</v>
      </c>
      <c r="AQ8" s="656"/>
      <c r="AR8" s="656"/>
      <c r="AS8" s="656"/>
      <c r="AT8" s="656"/>
      <c r="AU8" s="656"/>
      <c r="AV8" s="657" t="str">
        <f>Menu!M20</f>
        <v>ghjkyky tkV</v>
      </c>
      <c r="AW8" s="657"/>
      <c r="AX8" s="657"/>
      <c r="AY8" s="657"/>
      <c r="AZ8" s="657"/>
      <c r="BA8" s="657"/>
      <c r="BB8" s="657"/>
      <c r="BC8" s="657"/>
      <c r="BD8" s="628" t="s">
        <v>15</v>
      </c>
      <c r="BE8" s="629"/>
      <c r="BF8" s="630"/>
      <c r="BG8" s="631" t="s">
        <v>19</v>
      </c>
      <c r="BH8" s="632"/>
      <c r="BI8" s="632"/>
      <c r="BJ8" s="632"/>
      <c r="BK8" s="632"/>
      <c r="BL8" s="632"/>
      <c r="BM8" s="632"/>
      <c r="BN8" s="633"/>
      <c r="BO8" s="658" t="s">
        <v>30</v>
      </c>
      <c r="BP8" s="658"/>
      <c r="BQ8" s="658"/>
      <c r="BR8" s="658"/>
      <c r="BS8" s="658"/>
      <c r="BT8" s="658"/>
      <c r="BU8" s="731" t="str">
        <f>Menu!M21</f>
        <v>eksrhjke</v>
      </c>
      <c r="BV8" s="731"/>
      <c r="BW8" s="731"/>
      <c r="BX8" s="731"/>
      <c r="BY8" s="731"/>
      <c r="BZ8" s="731"/>
      <c r="CA8" s="731"/>
      <c r="CB8" s="731"/>
      <c r="CC8" s="711" t="s">
        <v>15</v>
      </c>
      <c r="CD8" s="712"/>
      <c r="CE8" s="713"/>
      <c r="CF8" s="714" t="s">
        <v>84</v>
      </c>
      <c r="CG8" s="715"/>
      <c r="CH8" s="715"/>
      <c r="CI8" s="715"/>
      <c r="CJ8" s="715"/>
      <c r="CK8" s="715"/>
      <c r="CL8" s="715"/>
      <c r="CM8" s="716"/>
      <c r="CN8" s="732" t="s">
        <v>30</v>
      </c>
      <c r="CO8" s="732"/>
      <c r="CP8" s="732"/>
      <c r="CQ8" s="732"/>
      <c r="CR8" s="732"/>
      <c r="CS8" s="732"/>
      <c r="CT8" s="733" t="str">
        <f>Menu!M22</f>
        <v xml:space="preserve">thouflag </v>
      </c>
      <c r="CU8" s="733"/>
      <c r="CV8" s="733"/>
      <c r="CW8" s="733"/>
      <c r="CX8" s="733"/>
      <c r="CY8" s="733"/>
      <c r="CZ8" s="733"/>
      <c r="DA8" s="733"/>
      <c r="DB8" s="717" t="s">
        <v>15</v>
      </c>
      <c r="DC8" s="718"/>
      <c r="DD8" s="719"/>
      <c r="DE8" s="720" t="s">
        <v>49</v>
      </c>
      <c r="DF8" s="721"/>
      <c r="DG8" s="721"/>
      <c r="DH8" s="721"/>
      <c r="DI8" s="721"/>
      <c r="DJ8" s="721"/>
      <c r="DK8" s="721"/>
      <c r="DL8" s="722"/>
      <c r="DM8" s="655" t="s">
        <v>30</v>
      </c>
      <c r="DN8" s="655"/>
      <c r="DO8" s="655"/>
      <c r="DP8" s="655"/>
      <c r="DQ8" s="655"/>
      <c r="DR8" s="655"/>
      <c r="DS8" s="637" t="str">
        <f>Menu!M23</f>
        <v>eksrhjke</v>
      </c>
      <c r="DT8" s="637"/>
      <c r="DU8" s="637"/>
      <c r="DV8" s="637"/>
      <c r="DW8" s="637"/>
      <c r="DX8" s="637"/>
      <c r="DY8" s="637"/>
      <c r="DZ8" s="637"/>
      <c r="EA8" s="723" t="s">
        <v>15</v>
      </c>
      <c r="EB8" s="724"/>
      <c r="EC8" s="725"/>
      <c r="ED8" s="726" t="s">
        <v>50</v>
      </c>
      <c r="EE8" s="727"/>
      <c r="EF8" s="727"/>
      <c r="EG8" s="727"/>
      <c r="EH8" s="727"/>
      <c r="EI8" s="727"/>
      <c r="EJ8" s="727"/>
      <c r="EK8" s="728"/>
      <c r="EL8" s="730" t="s">
        <v>30</v>
      </c>
      <c r="EM8" s="730"/>
      <c r="EN8" s="730"/>
      <c r="EO8" s="730"/>
      <c r="EP8" s="730"/>
      <c r="EQ8" s="730"/>
      <c r="ER8" s="670" t="str">
        <f>Menu!M24</f>
        <v xml:space="preserve">thouflag </v>
      </c>
      <c r="ES8" s="670"/>
      <c r="ET8" s="670"/>
      <c r="EU8" s="670"/>
      <c r="EV8" s="670"/>
      <c r="EW8" s="670"/>
      <c r="EX8" s="670"/>
      <c r="EY8" s="670"/>
      <c r="EZ8" s="688" t="s">
        <v>285</v>
      </c>
      <c r="FA8" s="688"/>
      <c r="FB8" s="689" t="str">
        <f>Menu!M25</f>
        <v>txnh'kflag</v>
      </c>
      <c r="FC8" s="689"/>
      <c r="FD8" s="689"/>
      <c r="FE8" s="689"/>
      <c r="FF8" s="689"/>
      <c r="FG8" s="690" t="s">
        <v>285</v>
      </c>
      <c r="FH8" s="690"/>
      <c r="FI8" s="691" t="str">
        <f>Menu!M26</f>
        <v>txnh'kflag</v>
      </c>
      <c r="FJ8" s="691"/>
      <c r="FK8" s="691"/>
      <c r="FL8" s="691"/>
      <c r="FM8" s="691"/>
      <c r="FN8" s="692" t="s">
        <v>285</v>
      </c>
      <c r="FO8" s="692"/>
      <c r="FP8" s="640" t="str">
        <f>Menu!M27</f>
        <v>ghjkyky tkV</v>
      </c>
      <c r="FQ8" s="640"/>
      <c r="FR8" s="640"/>
      <c r="FS8" s="640"/>
      <c r="FT8" s="640"/>
      <c r="FU8" s="640" t="s">
        <v>612</v>
      </c>
      <c r="FV8" s="150"/>
      <c r="FW8" s="150"/>
      <c r="FX8" s="150"/>
      <c r="FY8" s="150"/>
      <c r="FZ8" s="150"/>
      <c r="GA8" s="150"/>
      <c r="GB8" s="150"/>
      <c r="GC8" s="150"/>
      <c r="GD8" s="150"/>
      <c r="GE8" s="150"/>
      <c r="GF8" s="150"/>
      <c r="GG8" s="150"/>
      <c r="GH8" s="150"/>
      <c r="GJ8" s="3"/>
      <c r="GK8" s="3"/>
      <c r="GL8" s="3"/>
      <c r="GM8" s="3"/>
      <c r="GR8" s="3"/>
      <c r="GS8" s="3"/>
      <c r="GT8" s="3"/>
      <c r="GU8" s="3"/>
      <c r="GV8" s="3"/>
      <c r="GW8" s="3"/>
      <c r="GX8" s="3"/>
      <c r="GY8" s="3"/>
      <c r="GZ8" s="3"/>
      <c r="HA8" s="3"/>
      <c r="HB8" s="3"/>
      <c r="HC8" s="3"/>
      <c r="HD8" s="3"/>
      <c r="HE8" s="3"/>
      <c r="HF8" s="3"/>
      <c r="HG8" s="3"/>
      <c r="HH8" s="3"/>
      <c r="HI8" s="3"/>
      <c r="HJ8" s="3"/>
      <c r="HK8" s="3"/>
      <c r="HL8" s="3"/>
      <c r="HM8" s="3"/>
    </row>
    <row r="9" spans="1:244" ht="48.95" customHeight="1" thickTop="1" thickBot="1">
      <c r="A9" s="653" t="s">
        <v>32</v>
      </c>
      <c r="B9" s="678" t="s">
        <v>539</v>
      </c>
      <c r="C9" s="678"/>
      <c r="D9" s="678"/>
      <c r="E9" s="678"/>
      <c r="F9" s="680" t="s">
        <v>40</v>
      </c>
      <c r="G9" s="680" t="s">
        <v>504</v>
      </c>
      <c r="H9" s="680"/>
      <c r="I9" s="680"/>
      <c r="J9" s="680"/>
      <c r="K9" s="680" t="s">
        <v>505</v>
      </c>
      <c r="L9" s="680"/>
      <c r="M9" s="680"/>
      <c r="N9" s="680"/>
      <c r="O9" s="680" t="s">
        <v>506</v>
      </c>
      <c r="P9" s="680"/>
      <c r="Q9" s="680"/>
      <c r="R9" s="680"/>
      <c r="S9" s="680" t="s">
        <v>507</v>
      </c>
      <c r="T9" s="680"/>
      <c r="U9" s="680"/>
      <c r="V9" s="680"/>
      <c r="W9" s="680" t="s">
        <v>508</v>
      </c>
      <c r="X9" s="680"/>
      <c r="Y9" s="680"/>
      <c r="Z9" s="680"/>
      <c r="AA9" s="680" t="s">
        <v>509</v>
      </c>
      <c r="AB9" s="680"/>
      <c r="AC9" s="680"/>
      <c r="AD9" s="680"/>
      <c r="AE9" s="659" t="s">
        <v>40</v>
      </c>
      <c r="AF9" s="659" t="s">
        <v>536</v>
      </c>
      <c r="AG9" s="659"/>
      <c r="AH9" s="659"/>
      <c r="AI9" s="659"/>
      <c r="AJ9" s="659" t="s">
        <v>511</v>
      </c>
      <c r="AK9" s="659"/>
      <c r="AL9" s="659"/>
      <c r="AM9" s="659"/>
      <c r="AN9" s="659" t="s">
        <v>512</v>
      </c>
      <c r="AO9" s="659"/>
      <c r="AP9" s="659"/>
      <c r="AQ9" s="659"/>
      <c r="AR9" s="659" t="s">
        <v>513</v>
      </c>
      <c r="AS9" s="659"/>
      <c r="AT9" s="659"/>
      <c r="AU9" s="659"/>
      <c r="AV9" s="659" t="s">
        <v>514</v>
      </c>
      <c r="AW9" s="659"/>
      <c r="AX9" s="659"/>
      <c r="AY9" s="659"/>
      <c r="AZ9" s="659" t="s">
        <v>515</v>
      </c>
      <c r="BA9" s="659"/>
      <c r="BB9" s="659"/>
      <c r="BC9" s="659"/>
      <c r="BD9" s="686" t="s">
        <v>40</v>
      </c>
      <c r="BE9" s="686" t="s">
        <v>510</v>
      </c>
      <c r="BF9" s="686"/>
      <c r="BG9" s="686"/>
      <c r="BH9" s="686"/>
      <c r="BI9" s="686" t="s">
        <v>516</v>
      </c>
      <c r="BJ9" s="686"/>
      <c r="BK9" s="686"/>
      <c r="BL9" s="686"/>
      <c r="BM9" s="686" t="s">
        <v>517</v>
      </c>
      <c r="BN9" s="686"/>
      <c r="BO9" s="686"/>
      <c r="BP9" s="686"/>
      <c r="BQ9" s="686" t="s">
        <v>518</v>
      </c>
      <c r="BR9" s="686"/>
      <c r="BS9" s="686"/>
      <c r="BT9" s="686"/>
      <c r="BU9" s="686" t="s">
        <v>519</v>
      </c>
      <c r="BV9" s="686"/>
      <c r="BW9" s="686"/>
      <c r="BX9" s="686"/>
      <c r="BY9" s="686" t="s">
        <v>520</v>
      </c>
      <c r="BZ9" s="686"/>
      <c r="CA9" s="686"/>
      <c r="CB9" s="686"/>
      <c r="CC9" s="675" t="s">
        <v>40</v>
      </c>
      <c r="CD9" s="675" t="s">
        <v>510</v>
      </c>
      <c r="CE9" s="675"/>
      <c r="CF9" s="675"/>
      <c r="CG9" s="675"/>
      <c r="CH9" s="675" t="s">
        <v>521</v>
      </c>
      <c r="CI9" s="675"/>
      <c r="CJ9" s="675"/>
      <c r="CK9" s="675"/>
      <c r="CL9" s="675" t="s">
        <v>522</v>
      </c>
      <c r="CM9" s="675"/>
      <c r="CN9" s="675"/>
      <c r="CO9" s="675"/>
      <c r="CP9" s="675" t="s">
        <v>523</v>
      </c>
      <c r="CQ9" s="675"/>
      <c r="CR9" s="675"/>
      <c r="CS9" s="675"/>
      <c r="CT9" s="675" t="s">
        <v>524</v>
      </c>
      <c r="CU9" s="675"/>
      <c r="CV9" s="675"/>
      <c r="CW9" s="675"/>
      <c r="CX9" s="675" t="s">
        <v>515</v>
      </c>
      <c r="CY9" s="675"/>
      <c r="CZ9" s="675"/>
      <c r="DA9" s="675"/>
      <c r="DB9" s="684" t="s">
        <v>40</v>
      </c>
      <c r="DC9" s="684" t="s">
        <v>504</v>
      </c>
      <c r="DD9" s="684"/>
      <c r="DE9" s="684"/>
      <c r="DF9" s="684"/>
      <c r="DG9" s="684" t="s">
        <v>525</v>
      </c>
      <c r="DH9" s="684"/>
      <c r="DI9" s="684"/>
      <c r="DJ9" s="684"/>
      <c r="DK9" s="684" t="s">
        <v>526</v>
      </c>
      <c r="DL9" s="684"/>
      <c r="DM9" s="684"/>
      <c r="DN9" s="684"/>
      <c r="DO9" s="684" t="s">
        <v>527</v>
      </c>
      <c r="DP9" s="684"/>
      <c r="DQ9" s="684"/>
      <c r="DR9" s="684"/>
      <c r="DS9" s="684" t="s">
        <v>528</v>
      </c>
      <c r="DT9" s="684"/>
      <c r="DU9" s="684"/>
      <c r="DV9" s="684"/>
      <c r="DW9" s="684" t="s">
        <v>529</v>
      </c>
      <c r="DX9" s="684"/>
      <c r="DY9" s="684"/>
      <c r="DZ9" s="684"/>
      <c r="EA9" s="638" t="s">
        <v>40</v>
      </c>
      <c r="EB9" s="638" t="s">
        <v>530</v>
      </c>
      <c r="EC9" s="638"/>
      <c r="ED9" s="638"/>
      <c r="EE9" s="638"/>
      <c r="EF9" s="638" t="s">
        <v>531</v>
      </c>
      <c r="EG9" s="638"/>
      <c r="EH9" s="638"/>
      <c r="EI9" s="638"/>
      <c r="EJ9" s="638" t="s">
        <v>532</v>
      </c>
      <c r="EK9" s="638"/>
      <c r="EL9" s="638"/>
      <c r="EM9" s="638"/>
      <c r="EN9" s="638" t="s">
        <v>533</v>
      </c>
      <c r="EO9" s="638"/>
      <c r="EP9" s="638"/>
      <c r="EQ9" s="638"/>
      <c r="ER9" s="638" t="s">
        <v>534</v>
      </c>
      <c r="ES9" s="638"/>
      <c r="ET9" s="638"/>
      <c r="EU9" s="638"/>
      <c r="EV9" s="638" t="s">
        <v>535</v>
      </c>
      <c r="EW9" s="638"/>
      <c r="EX9" s="638"/>
      <c r="EY9" s="638"/>
      <c r="EZ9" s="704" t="s">
        <v>284</v>
      </c>
      <c r="FA9" s="704"/>
      <c r="FB9" s="704"/>
      <c r="FC9" s="704"/>
      <c r="FD9" s="704"/>
      <c r="FE9" s="704"/>
      <c r="FF9" s="704"/>
      <c r="FG9" s="705" t="s">
        <v>289</v>
      </c>
      <c r="FH9" s="705"/>
      <c r="FI9" s="705"/>
      <c r="FJ9" s="705"/>
      <c r="FK9" s="705"/>
      <c r="FL9" s="705"/>
      <c r="FM9" s="705"/>
      <c r="FN9" s="706" t="s">
        <v>287</v>
      </c>
      <c r="FO9" s="706"/>
      <c r="FP9" s="706"/>
      <c r="FQ9" s="706"/>
      <c r="FR9" s="706"/>
      <c r="FS9" s="706"/>
      <c r="FT9" s="706"/>
      <c r="FU9" s="640"/>
      <c r="FV9" s="577" t="s">
        <v>79</v>
      </c>
      <c r="FW9" s="577"/>
      <c r="FX9" s="578"/>
      <c r="FY9" s="578"/>
      <c r="FZ9" s="578"/>
      <c r="GA9" s="578"/>
      <c r="GB9" s="578"/>
      <c r="GC9" s="578"/>
      <c r="GD9" s="578"/>
      <c r="GE9" s="578"/>
      <c r="GF9" s="578"/>
      <c r="GG9" s="578"/>
      <c r="GH9" s="579"/>
      <c r="GI9" s="208" t="s">
        <v>311</v>
      </c>
      <c r="GJ9" s="3"/>
      <c r="GK9" s="3"/>
      <c r="GL9" s="3"/>
      <c r="GM9" s="3"/>
      <c r="GR9" s="3"/>
      <c r="GS9" s="3"/>
      <c r="GT9" s="3"/>
      <c r="GU9" s="3"/>
      <c r="GV9" s="3"/>
      <c r="GW9" s="3"/>
      <c r="GX9" s="3"/>
      <c r="GY9" s="3"/>
      <c r="GZ9" s="3"/>
      <c r="HA9" s="3"/>
      <c r="HB9" s="3"/>
      <c r="HC9" s="3"/>
      <c r="HD9" s="3"/>
      <c r="HE9" s="3"/>
      <c r="HF9" s="3"/>
      <c r="HG9" s="3"/>
      <c r="HH9" s="3"/>
      <c r="HI9" s="3"/>
      <c r="HJ9" s="3"/>
      <c r="HK9" s="3"/>
      <c r="HL9" s="3"/>
      <c r="HM9" s="3"/>
    </row>
    <row r="10" spans="1:244" ht="20.25" thickTop="1" thickBot="1">
      <c r="A10" s="654"/>
      <c r="B10" s="679"/>
      <c r="C10" s="679"/>
      <c r="D10" s="679"/>
      <c r="E10" s="679"/>
      <c r="F10" s="681"/>
      <c r="G10" s="634" t="s">
        <v>37</v>
      </c>
      <c r="H10" s="634"/>
      <c r="I10" s="634"/>
      <c r="J10" s="634"/>
      <c r="K10" s="634"/>
      <c r="L10" s="634"/>
      <c r="M10" s="634"/>
      <c r="N10" s="634"/>
      <c r="O10" s="634"/>
      <c r="P10" s="634"/>
      <c r="Q10" s="634"/>
      <c r="R10" s="634"/>
      <c r="S10" s="634"/>
      <c r="T10" s="634"/>
      <c r="U10" s="634"/>
      <c r="V10" s="634"/>
      <c r="W10" s="634"/>
      <c r="X10" s="634"/>
      <c r="Y10" s="634"/>
      <c r="Z10" s="634"/>
      <c r="AA10" s="634"/>
      <c r="AB10" s="634"/>
      <c r="AC10" s="634"/>
      <c r="AD10" s="634"/>
      <c r="AE10" s="660"/>
      <c r="AF10" s="693" t="s">
        <v>37</v>
      </c>
      <c r="AG10" s="693"/>
      <c r="AH10" s="693"/>
      <c r="AI10" s="693"/>
      <c r="AJ10" s="693"/>
      <c r="AK10" s="693"/>
      <c r="AL10" s="693"/>
      <c r="AM10" s="693"/>
      <c r="AN10" s="693"/>
      <c r="AO10" s="693"/>
      <c r="AP10" s="693"/>
      <c r="AQ10" s="693"/>
      <c r="AR10" s="693"/>
      <c r="AS10" s="693"/>
      <c r="AT10" s="693"/>
      <c r="AU10" s="693"/>
      <c r="AV10" s="693"/>
      <c r="AW10" s="693"/>
      <c r="AX10" s="693"/>
      <c r="AY10" s="693"/>
      <c r="AZ10" s="693"/>
      <c r="BA10" s="693"/>
      <c r="BB10" s="693"/>
      <c r="BC10" s="693"/>
      <c r="BD10" s="687"/>
      <c r="BE10" s="695" t="s">
        <v>37</v>
      </c>
      <c r="BF10" s="695"/>
      <c r="BG10" s="695"/>
      <c r="BH10" s="695"/>
      <c r="BI10" s="695"/>
      <c r="BJ10" s="695"/>
      <c r="BK10" s="695"/>
      <c r="BL10" s="695"/>
      <c r="BM10" s="695"/>
      <c r="BN10" s="695"/>
      <c r="BO10" s="695"/>
      <c r="BP10" s="695"/>
      <c r="BQ10" s="695"/>
      <c r="BR10" s="695"/>
      <c r="BS10" s="695"/>
      <c r="BT10" s="695"/>
      <c r="BU10" s="695"/>
      <c r="BV10" s="695"/>
      <c r="BW10" s="695"/>
      <c r="BX10" s="695"/>
      <c r="BY10" s="695"/>
      <c r="BZ10" s="695"/>
      <c r="CA10" s="695"/>
      <c r="CB10" s="695"/>
      <c r="CC10" s="676"/>
      <c r="CD10" s="694" t="s">
        <v>37</v>
      </c>
      <c r="CE10" s="694"/>
      <c r="CF10" s="694"/>
      <c r="CG10" s="694"/>
      <c r="CH10" s="694"/>
      <c r="CI10" s="694"/>
      <c r="CJ10" s="694"/>
      <c r="CK10" s="694"/>
      <c r="CL10" s="694"/>
      <c r="CM10" s="694"/>
      <c r="CN10" s="694"/>
      <c r="CO10" s="694"/>
      <c r="CP10" s="694"/>
      <c r="CQ10" s="694"/>
      <c r="CR10" s="694"/>
      <c r="CS10" s="694"/>
      <c r="CT10" s="694"/>
      <c r="CU10" s="694"/>
      <c r="CV10" s="694"/>
      <c r="CW10" s="694"/>
      <c r="CX10" s="694"/>
      <c r="CY10" s="694"/>
      <c r="CZ10" s="694"/>
      <c r="DA10" s="694"/>
      <c r="DB10" s="685"/>
      <c r="DC10" s="707" t="s">
        <v>37</v>
      </c>
      <c r="DD10" s="707"/>
      <c r="DE10" s="707"/>
      <c r="DF10" s="707"/>
      <c r="DG10" s="707"/>
      <c r="DH10" s="707"/>
      <c r="DI10" s="707"/>
      <c r="DJ10" s="707"/>
      <c r="DK10" s="707"/>
      <c r="DL10" s="707"/>
      <c r="DM10" s="707"/>
      <c r="DN10" s="707"/>
      <c r="DO10" s="707"/>
      <c r="DP10" s="707"/>
      <c r="DQ10" s="707"/>
      <c r="DR10" s="707"/>
      <c r="DS10" s="707"/>
      <c r="DT10" s="707"/>
      <c r="DU10" s="707"/>
      <c r="DV10" s="707"/>
      <c r="DW10" s="707"/>
      <c r="DX10" s="707"/>
      <c r="DY10" s="707"/>
      <c r="DZ10" s="707"/>
      <c r="EA10" s="703"/>
      <c r="EB10" s="639" t="s">
        <v>37</v>
      </c>
      <c r="EC10" s="639"/>
      <c r="ED10" s="639"/>
      <c r="EE10" s="639"/>
      <c r="EF10" s="639"/>
      <c r="EG10" s="639"/>
      <c r="EH10" s="639"/>
      <c r="EI10" s="639"/>
      <c r="EJ10" s="639"/>
      <c r="EK10" s="639"/>
      <c r="EL10" s="639"/>
      <c r="EM10" s="639"/>
      <c r="EN10" s="639"/>
      <c r="EO10" s="639"/>
      <c r="EP10" s="639"/>
      <c r="EQ10" s="639"/>
      <c r="ER10" s="639"/>
      <c r="ES10" s="639"/>
      <c r="ET10" s="639"/>
      <c r="EU10" s="639"/>
      <c r="EV10" s="639"/>
      <c r="EW10" s="639"/>
      <c r="EX10" s="639"/>
      <c r="EY10" s="639"/>
      <c r="EZ10" s="102" t="s">
        <v>135</v>
      </c>
      <c r="FA10" s="102" t="s">
        <v>136</v>
      </c>
      <c r="FB10" s="102" t="s">
        <v>137</v>
      </c>
      <c r="FC10" s="102" t="s">
        <v>138</v>
      </c>
      <c r="FD10" s="102" t="s">
        <v>139</v>
      </c>
      <c r="FE10" s="126" t="s">
        <v>134</v>
      </c>
      <c r="FF10" s="701" t="s">
        <v>38</v>
      </c>
      <c r="FG10" s="103" t="s">
        <v>135</v>
      </c>
      <c r="FH10" s="103" t="s">
        <v>136</v>
      </c>
      <c r="FI10" s="103" t="s">
        <v>137</v>
      </c>
      <c r="FJ10" s="103" t="s">
        <v>138</v>
      </c>
      <c r="FK10" s="103" t="s">
        <v>139</v>
      </c>
      <c r="FL10" s="127" t="s">
        <v>134</v>
      </c>
      <c r="FM10" s="696" t="s">
        <v>38</v>
      </c>
      <c r="FN10" s="202" t="s">
        <v>135</v>
      </c>
      <c r="FO10" s="202" t="s">
        <v>136</v>
      </c>
      <c r="FP10" s="202" t="s">
        <v>137</v>
      </c>
      <c r="FQ10" s="202" t="s">
        <v>138</v>
      </c>
      <c r="FR10" s="202" t="s">
        <v>139</v>
      </c>
      <c r="FS10" s="203" t="s">
        <v>134</v>
      </c>
      <c r="FT10" s="692" t="s">
        <v>38</v>
      </c>
      <c r="FU10" s="640"/>
      <c r="FV10" s="30" t="s">
        <v>67</v>
      </c>
      <c r="FW10" s="30" t="s">
        <v>472</v>
      </c>
      <c r="FX10" s="30" t="s">
        <v>68</v>
      </c>
      <c r="FY10" s="30" t="s">
        <v>69</v>
      </c>
      <c r="FZ10" s="30" t="s">
        <v>70</v>
      </c>
      <c r="GA10" s="30" t="s">
        <v>71</v>
      </c>
      <c r="GB10" s="30" t="s">
        <v>72</v>
      </c>
      <c r="GC10" s="30" t="s">
        <v>73</v>
      </c>
      <c r="GD10" s="30" t="s">
        <v>74</v>
      </c>
      <c r="GE10" s="30" t="s">
        <v>75</v>
      </c>
      <c r="GF10" s="30" t="s">
        <v>76</v>
      </c>
      <c r="GG10" s="29" t="s">
        <v>77</v>
      </c>
      <c r="GH10" s="30" t="s">
        <v>78</v>
      </c>
      <c r="GJ10" s="3"/>
      <c r="GK10" s="3"/>
      <c r="GL10" s="3"/>
      <c r="GM10" s="3"/>
      <c r="GP10" s="315" t="s">
        <v>563</v>
      </c>
      <c r="GR10" s="3"/>
      <c r="GS10" s="3"/>
      <c r="GT10" s="3"/>
      <c r="GU10" s="3"/>
      <c r="GV10" s="3"/>
      <c r="GW10" s="3"/>
      <c r="GX10" s="3"/>
      <c r="GY10" s="3"/>
      <c r="GZ10" s="3"/>
      <c r="HA10" s="3"/>
      <c r="HB10" s="3"/>
      <c r="HC10" s="3"/>
      <c r="HD10" s="3"/>
      <c r="HE10" s="3"/>
      <c r="HF10" s="3"/>
      <c r="HG10" s="3"/>
      <c r="HH10" s="3"/>
      <c r="HI10" s="3"/>
      <c r="HJ10" s="3"/>
      <c r="HK10" s="3"/>
      <c r="HL10" s="3"/>
      <c r="HM10" s="3"/>
      <c r="HY10" t="s">
        <v>133</v>
      </c>
      <c r="HZ10" t="s">
        <v>20</v>
      </c>
    </row>
    <row r="11" spans="1:244" ht="20.25" thickTop="1" thickBot="1">
      <c r="A11" s="654"/>
      <c r="B11" s="679"/>
      <c r="C11" s="679"/>
      <c r="D11" s="679"/>
      <c r="E11" s="679"/>
      <c r="F11" s="163" t="s">
        <v>38</v>
      </c>
      <c r="G11" s="634" t="s">
        <v>39</v>
      </c>
      <c r="H11" s="634"/>
      <c r="I11" s="634"/>
      <c r="J11" s="635" t="s">
        <v>38</v>
      </c>
      <c r="K11" s="634" t="s">
        <v>39</v>
      </c>
      <c r="L11" s="634"/>
      <c r="M11" s="634"/>
      <c r="N11" s="635" t="s">
        <v>38</v>
      </c>
      <c r="O11" s="634" t="s">
        <v>39</v>
      </c>
      <c r="P11" s="634"/>
      <c r="Q11" s="634"/>
      <c r="R11" s="635" t="s">
        <v>38</v>
      </c>
      <c r="S11" s="634" t="s">
        <v>39</v>
      </c>
      <c r="T11" s="634"/>
      <c r="U11" s="634"/>
      <c r="V11" s="635" t="s">
        <v>38</v>
      </c>
      <c r="W11" s="634" t="s">
        <v>39</v>
      </c>
      <c r="X11" s="634"/>
      <c r="Y11" s="634"/>
      <c r="Z11" s="635" t="s">
        <v>38</v>
      </c>
      <c r="AA11" s="634" t="s">
        <v>39</v>
      </c>
      <c r="AB11" s="634"/>
      <c r="AC11" s="634"/>
      <c r="AD11" s="620" t="s">
        <v>38</v>
      </c>
      <c r="AE11" s="163" t="s">
        <v>38</v>
      </c>
      <c r="AF11" s="634" t="s">
        <v>39</v>
      </c>
      <c r="AG11" s="634"/>
      <c r="AH11" s="634"/>
      <c r="AI11" s="635" t="s">
        <v>38</v>
      </c>
      <c r="AJ11" s="634" t="s">
        <v>39</v>
      </c>
      <c r="AK11" s="634"/>
      <c r="AL11" s="634"/>
      <c r="AM11" s="635" t="s">
        <v>38</v>
      </c>
      <c r="AN11" s="634" t="s">
        <v>39</v>
      </c>
      <c r="AO11" s="634"/>
      <c r="AP11" s="634"/>
      <c r="AQ11" s="635" t="s">
        <v>38</v>
      </c>
      <c r="AR11" s="634" t="s">
        <v>39</v>
      </c>
      <c r="AS11" s="634"/>
      <c r="AT11" s="634"/>
      <c r="AU11" s="635" t="s">
        <v>38</v>
      </c>
      <c r="AV11" s="634" t="s">
        <v>39</v>
      </c>
      <c r="AW11" s="634"/>
      <c r="AX11" s="634"/>
      <c r="AY11" s="635" t="s">
        <v>38</v>
      </c>
      <c r="AZ11" s="634" t="s">
        <v>39</v>
      </c>
      <c r="BA11" s="634"/>
      <c r="BB11" s="634"/>
      <c r="BC11" s="620" t="s">
        <v>38</v>
      </c>
      <c r="BD11" s="163" t="s">
        <v>38</v>
      </c>
      <c r="BE11" s="634" t="s">
        <v>39</v>
      </c>
      <c r="BF11" s="634"/>
      <c r="BG11" s="634"/>
      <c r="BH11" s="635" t="s">
        <v>38</v>
      </c>
      <c r="BI11" s="634" t="s">
        <v>39</v>
      </c>
      <c r="BJ11" s="634"/>
      <c r="BK11" s="634"/>
      <c r="BL11" s="635" t="s">
        <v>38</v>
      </c>
      <c r="BM11" s="634" t="s">
        <v>39</v>
      </c>
      <c r="BN11" s="634"/>
      <c r="BO11" s="634"/>
      <c r="BP11" s="635" t="s">
        <v>38</v>
      </c>
      <c r="BQ11" s="634" t="s">
        <v>39</v>
      </c>
      <c r="BR11" s="634"/>
      <c r="BS11" s="634"/>
      <c r="BT11" s="635" t="s">
        <v>38</v>
      </c>
      <c r="BU11" s="634" t="s">
        <v>39</v>
      </c>
      <c r="BV11" s="634"/>
      <c r="BW11" s="634"/>
      <c r="BX11" s="635" t="s">
        <v>38</v>
      </c>
      <c r="BY11" s="634" t="s">
        <v>39</v>
      </c>
      <c r="BZ11" s="634"/>
      <c r="CA11" s="634"/>
      <c r="CB11" s="620" t="s">
        <v>38</v>
      </c>
      <c r="CC11" s="163" t="s">
        <v>38</v>
      </c>
      <c r="CD11" s="634" t="s">
        <v>39</v>
      </c>
      <c r="CE11" s="634"/>
      <c r="CF11" s="634"/>
      <c r="CG11" s="635" t="s">
        <v>38</v>
      </c>
      <c r="CH11" s="634" t="s">
        <v>39</v>
      </c>
      <c r="CI11" s="634"/>
      <c r="CJ11" s="634"/>
      <c r="CK11" s="635" t="s">
        <v>38</v>
      </c>
      <c r="CL11" s="634" t="s">
        <v>39</v>
      </c>
      <c r="CM11" s="634"/>
      <c r="CN11" s="634"/>
      <c r="CO11" s="635" t="s">
        <v>38</v>
      </c>
      <c r="CP11" s="634" t="s">
        <v>39</v>
      </c>
      <c r="CQ11" s="634"/>
      <c r="CR11" s="634"/>
      <c r="CS11" s="635" t="s">
        <v>38</v>
      </c>
      <c r="CT11" s="634" t="s">
        <v>39</v>
      </c>
      <c r="CU11" s="634"/>
      <c r="CV11" s="634"/>
      <c r="CW11" s="635" t="s">
        <v>38</v>
      </c>
      <c r="CX11" s="634" t="s">
        <v>39</v>
      </c>
      <c r="CY11" s="634"/>
      <c r="CZ11" s="634"/>
      <c r="DA11" s="620" t="s">
        <v>38</v>
      </c>
      <c r="DB11" s="163" t="s">
        <v>38</v>
      </c>
      <c r="DC11" s="634" t="s">
        <v>39</v>
      </c>
      <c r="DD11" s="634"/>
      <c r="DE11" s="634"/>
      <c r="DF11" s="635" t="s">
        <v>38</v>
      </c>
      <c r="DG11" s="634" t="s">
        <v>39</v>
      </c>
      <c r="DH11" s="634"/>
      <c r="DI11" s="634"/>
      <c r="DJ11" s="635" t="s">
        <v>38</v>
      </c>
      <c r="DK11" s="634" t="s">
        <v>39</v>
      </c>
      <c r="DL11" s="634"/>
      <c r="DM11" s="634"/>
      <c r="DN11" s="635" t="s">
        <v>38</v>
      </c>
      <c r="DO11" s="634" t="s">
        <v>39</v>
      </c>
      <c r="DP11" s="634"/>
      <c r="DQ11" s="634"/>
      <c r="DR11" s="635" t="s">
        <v>38</v>
      </c>
      <c r="DS11" s="634" t="s">
        <v>39</v>
      </c>
      <c r="DT11" s="634"/>
      <c r="DU11" s="634"/>
      <c r="DV11" s="635" t="s">
        <v>38</v>
      </c>
      <c r="DW11" s="634" t="s">
        <v>39</v>
      </c>
      <c r="DX11" s="634"/>
      <c r="DY11" s="634"/>
      <c r="DZ11" s="620" t="s">
        <v>38</v>
      </c>
      <c r="EA11" s="163" t="s">
        <v>38</v>
      </c>
      <c r="EB11" s="634" t="s">
        <v>39</v>
      </c>
      <c r="EC11" s="634"/>
      <c r="ED11" s="634"/>
      <c r="EE11" s="635" t="s">
        <v>38</v>
      </c>
      <c r="EF11" s="634" t="s">
        <v>39</v>
      </c>
      <c r="EG11" s="634"/>
      <c r="EH11" s="634"/>
      <c r="EI11" s="635" t="s">
        <v>38</v>
      </c>
      <c r="EJ11" s="634" t="s">
        <v>39</v>
      </c>
      <c r="EK11" s="634"/>
      <c r="EL11" s="634"/>
      <c r="EM11" s="635" t="s">
        <v>38</v>
      </c>
      <c r="EN11" s="634" t="s">
        <v>39</v>
      </c>
      <c r="EO11" s="634"/>
      <c r="EP11" s="634"/>
      <c r="EQ11" s="635" t="s">
        <v>38</v>
      </c>
      <c r="ER11" s="634" t="s">
        <v>39</v>
      </c>
      <c r="ES11" s="634"/>
      <c r="ET11" s="634"/>
      <c r="EU11" s="635" t="s">
        <v>38</v>
      </c>
      <c r="EV11" s="634" t="s">
        <v>39</v>
      </c>
      <c r="EW11" s="634"/>
      <c r="EX11" s="634"/>
      <c r="EY11" s="620" t="s">
        <v>38</v>
      </c>
      <c r="EZ11" s="701">
        <v>20</v>
      </c>
      <c r="FA11" s="701">
        <v>20</v>
      </c>
      <c r="FB11" s="701">
        <v>20</v>
      </c>
      <c r="FC11" s="701">
        <v>20</v>
      </c>
      <c r="FD11" s="701">
        <v>20</v>
      </c>
      <c r="FE11" s="701">
        <v>100</v>
      </c>
      <c r="FF11" s="729"/>
      <c r="FG11" s="696">
        <v>20</v>
      </c>
      <c r="FH11" s="696">
        <v>20</v>
      </c>
      <c r="FI11" s="696">
        <v>20</v>
      </c>
      <c r="FJ11" s="696">
        <v>20</v>
      </c>
      <c r="FK11" s="696">
        <v>20</v>
      </c>
      <c r="FL11" s="696">
        <v>100</v>
      </c>
      <c r="FM11" s="698"/>
      <c r="FN11" s="699">
        <v>20</v>
      </c>
      <c r="FO11" s="699">
        <v>20</v>
      </c>
      <c r="FP11" s="699">
        <v>20</v>
      </c>
      <c r="FQ11" s="699">
        <v>20</v>
      </c>
      <c r="FR11" s="699">
        <v>20</v>
      </c>
      <c r="FS11" s="699">
        <v>100</v>
      </c>
      <c r="FT11" s="692"/>
      <c r="FU11" s="640"/>
      <c r="FV11" s="323">
        <f>IF(AND(Register!S$6=""),"",Register!S$6)</f>
        <v>16</v>
      </c>
      <c r="FW11" s="28">
        <f>IF(AND(Register!T$6=""),"",Register!T$6)</f>
        <v>20</v>
      </c>
      <c r="FX11" s="28">
        <f>IF(AND(Register!U$6=""),"",Register!U$6)</f>
        <v>50</v>
      </c>
      <c r="FY11" s="28">
        <f>IF(AND(Register!V$6=""),"",Register!V$6)</f>
        <v>50</v>
      </c>
      <c r="FZ11" s="28" t="str">
        <f>IF(AND(Register!W$6=""),"",Register!W$6)</f>
        <v/>
      </c>
      <c r="GA11" s="28" t="str">
        <f>IF(AND(Register!X$6=""),"",Register!X$6)</f>
        <v/>
      </c>
      <c r="GB11" s="28" t="str">
        <f>IF(AND(Register!Y$6=""),"",Register!Y$6)</f>
        <v/>
      </c>
      <c r="GC11" s="28" t="str">
        <f>IF(AND(Register!Z$6=""),"",Register!Z$6)</f>
        <v/>
      </c>
      <c r="GD11" s="28" t="str">
        <f>IF(AND(Register!AA$6=""),"",Register!AA$6)</f>
        <v/>
      </c>
      <c r="GE11" s="28" t="str">
        <f>IF(AND(Register!AB$6=""),"",Register!AB$6)</f>
        <v/>
      </c>
      <c r="GF11" s="28" t="str">
        <f>IF(AND(Register!AC$6=""),"",Register!AC$6)</f>
        <v/>
      </c>
      <c r="GG11" s="28" t="str">
        <f>IF(AND(Register!AD$6=""),"",Register!AD$6)</f>
        <v/>
      </c>
      <c r="GH11" s="28">
        <f>IF(AND(Register!AE$6=""),"",Register!AE$6)</f>
        <v>116</v>
      </c>
      <c r="GJ11" s="3"/>
      <c r="GK11" s="3"/>
      <c r="GL11" s="3"/>
      <c r="GM11" s="3"/>
      <c r="GP11" s="315" t="s">
        <v>564</v>
      </c>
      <c r="GR11" s="3"/>
      <c r="GS11" s="3"/>
      <c r="GT11" s="3"/>
      <c r="GU11" s="3"/>
      <c r="GV11" s="3"/>
      <c r="GW11" s="3"/>
      <c r="GX11" s="3"/>
      <c r="GY11" s="3"/>
      <c r="GZ11" s="3"/>
      <c r="HA11" s="3"/>
      <c r="HB11" s="3"/>
      <c r="HC11" s="3"/>
      <c r="HD11" s="3"/>
      <c r="HE11" s="3"/>
      <c r="HF11" s="3"/>
      <c r="HG11" s="3"/>
      <c r="HH11" s="3"/>
      <c r="HI11" s="3"/>
      <c r="HJ11" s="3"/>
      <c r="HK11" s="3"/>
      <c r="HL11" s="3"/>
      <c r="HM11" s="3"/>
      <c r="HY11" s="619" t="s">
        <v>141</v>
      </c>
      <c r="HZ11" s="619"/>
      <c r="IA11" s="619" t="s">
        <v>8</v>
      </c>
      <c r="IB11" s="619"/>
      <c r="IC11" s="619" t="s">
        <v>9</v>
      </c>
      <c r="ID11" s="619"/>
      <c r="IE11" s="619" t="s">
        <v>140</v>
      </c>
      <c r="IF11" s="619"/>
      <c r="IG11" s="376"/>
      <c r="IH11" s="376"/>
      <c r="II11" s="376"/>
      <c r="IJ11" s="376"/>
    </row>
    <row r="12" spans="1:244" ht="19.5" thickTop="1">
      <c r="A12" s="164"/>
      <c r="B12" s="194" t="s">
        <v>537</v>
      </c>
      <c r="C12" s="194" t="s">
        <v>538</v>
      </c>
      <c r="D12" s="194" t="s">
        <v>2</v>
      </c>
      <c r="E12" s="194" t="s">
        <v>4</v>
      </c>
      <c r="F12" s="165"/>
      <c r="G12" s="166">
        <v>5</v>
      </c>
      <c r="H12" s="166">
        <v>5</v>
      </c>
      <c r="I12" s="162">
        <v>10</v>
      </c>
      <c r="J12" s="636"/>
      <c r="K12" s="166">
        <v>5</v>
      </c>
      <c r="L12" s="166">
        <v>5</v>
      </c>
      <c r="M12" s="162">
        <v>10</v>
      </c>
      <c r="N12" s="636"/>
      <c r="O12" s="166">
        <v>50</v>
      </c>
      <c r="P12" s="166">
        <v>20</v>
      </c>
      <c r="Q12" s="162">
        <v>70</v>
      </c>
      <c r="R12" s="636"/>
      <c r="S12" s="166">
        <v>5</v>
      </c>
      <c r="T12" s="166">
        <v>5</v>
      </c>
      <c r="U12" s="162">
        <v>10</v>
      </c>
      <c r="V12" s="636"/>
      <c r="W12" s="166">
        <v>70</v>
      </c>
      <c r="X12" s="166">
        <v>30</v>
      </c>
      <c r="Y12" s="162">
        <v>100</v>
      </c>
      <c r="Z12" s="636"/>
      <c r="AA12" s="167">
        <f>IF(AND(B13=""),"",SUM(G12+K12+O12+S12+W12))</f>
        <v>135</v>
      </c>
      <c r="AB12" s="167">
        <f>IF(AND(B13=""),"",SUM(H12+L12+P12+T12+X12))</f>
        <v>65</v>
      </c>
      <c r="AC12" s="167">
        <f>IF(AND(B13=""),"",SUM(I12+M12+Q12+U12+Y12))</f>
        <v>200</v>
      </c>
      <c r="AD12" s="621"/>
      <c r="AE12" s="165"/>
      <c r="AF12" s="166">
        <v>5</v>
      </c>
      <c r="AG12" s="166">
        <v>5</v>
      </c>
      <c r="AH12" s="162">
        <v>10</v>
      </c>
      <c r="AI12" s="636"/>
      <c r="AJ12" s="166">
        <v>5</v>
      </c>
      <c r="AK12" s="166">
        <v>5</v>
      </c>
      <c r="AL12" s="162">
        <v>10</v>
      </c>
      <c r="AM12" s="636"/>
      <c r="AN12" s="166">
        <v>50</v>
      </c>
      <c r="AO12" s="166">
        <v>20</v>
      </c>
      <c r="AP12" s="162">
        <v>70</v>
      </c>
      <c r="AQ12" s="636"/>
      <c r="AR12" s="166">
        <v>5</v>
      </c>
      <c r="AS12" s="166">
        <v>5</v>
      </c>
      <c r="AT12" s="162">
        <v>10</v>
      </c>
      <c r="AU12" s="636"/>
      <c r="AV12" s="166">
        <v>70</v>
      </c>
      <c r="AW12" s="166">
        <v>30</v>
      </c>
      <c r="AX12" s="162">
        <v>100</v>
      </c>
      <c r="AY12" s="636"/>
      <c r="AZ12" s="167">
        <f>IF(AND(B12=""),"",SUM(AF12+AJ12+AN12+AR12+AV12))</f>
        <v>135</v>
      </c>
      <c r="BA12" s="167">
        <f>IF(AND(B12=""),"",SUM(AG12+AK12+AO12+AS12+AW12))</f>
        <v>65</v>
      </c>
      <c r="BB12" s="167">
        <f>IF(AND(B12=""),"",SUM(AH12+AL12+AP12+AT12+AX12))</f>
        <v>200</v>
      </c>
      <c r="BC12" s="621"/>
      <c r="BD12" s="165"/>
      <c r="BE12" s="166">
        <v>5</v>
      </c>
      <c r="BF12" s="166">
        <v>5</v>
      </c>
      <c r="BG12" s="162">
        <v>10</v>
      </c>
      <c r="BH12" s="636"/>
      <c r="BI12" s="166">
        <v>5</v>
      </c>
      <c r="BJ12" s="166">
        <v>5</v>
      </c>
      <c r="BK12" s="162">
        <v>10</v>
      </c>
      <c r="BL12" s="636"/>
      <c r="BM12" s="166">
        <v>50</v>
      </c>
      <c r="BN12" s="166">
        <v>20</v>
      </c>
      <c r="BO12" s="162">
        <v>70</v>
      </c>
      <c r="BP12" s="636"/>
      <c r="BQ12" s="166">
        <v>5</v>
      </c>
      <c r="BR12" s="166">
        <v>5</v>
      </c>
      <c r="BS12" s="162">
        <v>10</v>
      </c>
      <c r="BT12" s="636"/>
      <c r="BU12" s="166">
        <v>70</v>
      </c>
      <c r="BV12" s="166">
        <v>30</v>
      </c>
      <c r="BW12" s="162">
        <v>100</v>
      </c>
      <c r="BX12" s="636"/>
      <c r="BY12" s="167">
        <f>IF(AND(B12=""),"",SUM(BE12+BI12+BM12+BQ12+BU12))</f>
        <v>135</v>
      </c>
      <c r="BZ12" s="167">
        <f>IF(AND(B12=""),"",SUM(BF12+BJ12+BN12+BR12+BV12))</f>
        <v>65</v>
      </c>
      <c r="CA12" s="167">
        <f>IF(AND(B12=""),"",SUM(BG12+BK12+BO12+BS12+BW12))</f>
        <v>200</v>
      </c>
      <c r="CB12" s="621"/>
      <c r="CC12" s="165"/>
      <c r="CD12" s="166">
        <v>5</v>
      </c>
      <c r="CE12" s="166">
        <v>5</v>
      </c>
      <c r="CF12" s="162">
        <v>10</v>
      </c>
      <c r="CG12" s="636"/>
      <c r="CH12" s="166">
        <v>5</v>
      </c>
      <c r="CI12" s="166">
        <v>5</v>
      </c>
      <c r="CJ12" s="162">
        <v>10</v>
      </c>
      <c r="CK12" s="636"/>
      <c r="CL12" s="166">
        <v>50</v>
      </c>
      <c r="CM12" s="166">
        <v>20</v>
      </c>
      <c r="CN12" s="162">
        <v>70</v>
      </c>
      <c r="CO12" s="636"/>
      <c r="CP12" s="166">
        <v>5</v>
      </c>
      <c r="CQ12" s="166">
        <v>5</v>
      </c>
      <c r="CR12" s="162">
        <v>10</v>
      </c>
      <c r="CS12" s="636"/>
      <c r="CT12" s="166">
        <v>70</v>
      </c>
      <c r="CU12" s="166">
        <v>30</v>
      </c>
      <c r="CV12" s="162">
        <v>100</v>
      </c>
      <c r="CW12" s="636"/>
      <c r="CX12" s="167">
        <f>IF(AND(B12=""),"",SUM(CD12+CH12+CL12+CP12+CT12))</f>
        <v>135</v>
      </c>
      <c r="CY12" s="167">
        <f>IF(AND(B12=""),"",SUM(CE12+CI12+CM12+CQ12+CU12))</f>
        <v>65</v>
      </c>
      <c r="CZ12" s="167">
        <f>IF(AND(B12=""),"",SUM(CF12+CJ12+CN12+CR12+CV12))</f>
        <v>200</v>
      </c>
      <c r="DA12" s="621"/>
      <c r="DB12" s="165"/>
      <c r="DC12" s="166">
        <v>5</v>
      </c>
      <c r="DD12" s="166">
        <v>5</v>
      </c>
      <c r="DE12" s="162">
        <v>10</v>
      </c>
      <c r="DF12" s="636"/>
      <c r="DG12" s="166">
        <v>5</v>
      </c>
      <c r="DH12" s="166">
        <v>5</v>
      </c>
      <c r="DI12" s="162">
        <v>10</v>
      </c>
      <c r="DJ12" s="636"/>
      <c r="DK12" s="166">
        <v>50</v>
      </c>
      <c r="DL12" s="166">
        <v>20</v>
      </c>
      <c r="DM12" s="162">
        <v>70</v>
      </c>
      <c r="DN12" s="636"/>
      <c r="DO12" s="166">
        <v>5</v>
      </c>
      <c r="DP12" s="166">
        <v>5</v>
      </c>
      <c r="DQ12" s="162">
        <v>10</v>
      </c>
      <c r="DR12" s="636"/>
      <c r="DS12" s="166">
        <v>70</v>
      </c>
      <c r="DT12" s="166">
        <v>30</v>
      </c>
      <c r="DU12" s="162">
        <v>100</v>
      </c>
      <c r="DV12" s="636"/>
      <c r="DW12" s="167">
        <f>IF(AND(B12=""),"",SUM(DC12+DG12+DK12+DO12+DS12))</f>
        <v>135</v>
      </c>
      <c r="DX12" s="167">
        <f>IF(AND(B12=""),"",SUM(DD12+DH12+DL12+DP12+DT12))</f>
        <v>65</v>
      </c>
      <c r="DY12" s="167">
        <f>IF(AND(B12=""),"",SUM(DE12+DI12+DM12+DQ12+DU12))</f>
        <v>200</v>
      </c>
      <c r="DZ12" s="621"/>
      <c r="EA12" s="165"/>
      <c r="EB12" s="166">
        <v>5</v>
      </c>
      <c r="EC12" s="166">
        <v>5</v>
      </c>
      <c r="ED12" s="162">
        <v>10</v>
      </c>
      <c r="EE12" s="636"/>
      <c r="EF12" s="166">
        <v>5</v>
      </c>
      <c r="EG12" s="166">
        <v>5</v>
      </c>
      <c r="EH12" s="162">
        <v>10</v>
      </c>
      <c r="EI12" s="636"/>
      <c r="EJ12" s="166">
        <v>50</v>
      </c>
      <c r="EK12" s="166">
        <v>20</v>
      </c>
      <c r="EL12" s="162">
        <v>70</v>
      </c>
      <c r="EM12" s="636"/>
      <c r="EN12" s="166">
        <v>5</v>
      </c>
      <c r="EO12" s="166">
        <v>5</v>
      </c>
      <c r="EP12" s="162">
        <v>10</v>
      </c>
      <c r="EQ12" s="636"/>
      <c r="ER12" s="166">
        <v>70</v>
      </c>
      <c r="ES12" s="166">
        <v>30</v>
      </c>
      <c r="ET12" s="162">
        <v>100</v>
      </c>
      <c r="EU12" s="636"/>
      <c r="EV12" s="167">
        <f>IF(AND(B12=""),"",SUM(EB12+EF12+EJ12+EN12+ER12))</f>
        <v>135</v>
      </c>
      <c r="EW12" s="167">
        <f>IF(AND(B12=""),"",SUM(EC12+EG12+EK12+EO12+ES12))</f>
        <v>65</v>
      </c>
      <c r="EX12" s="167">
        <f>IF(AND(B12=""),"",SUM(ED12+EH12+EL12+EP12+ET12))</f>
        <v>200</v>
      </c>
      <c r="EY12" s="621"/>
      <c r="EZ12" s="702"/>
      <c r="FA12" s="702"/>
      <c r="FB12" s="702"/>
      <c r="FC12" s="702"/>
      <c r="FD12" s="702"/>
      <c r="FE12" s="702"/>
      <c r="FF12" s="702"/>
      <c r="FG12" s="697"/>
      <c r="FH12" s="697"/>
      <c r="FI12" s="697"/>
      <c r="FJ12" s="697"/>
      <c r="FK12" s="697"/>
      <c r="FL12" s="697"/>
      <c r="FM12" s="697"/>
      <c r="FN12" s="700"/>
      <c r="FO12" s="700"/>
      <c r="FP12" s="700"/>
      <c r="FQ12" s="700"/>
      <c r="FR12" s="700"/>
      <c r="FS12" s="700"/>
      <c r="FT12" s="692"/>
      <c r="FU12" s="640"/>
      <c r="FV12" s="158"/>
      <c r="FW12" s="158"/>
      <c r="FX12" s="158"/>
      <c r="FY12" s="158"/>
      <c r="FZ12" s="158"/>
      <c r="GA12" s="158"/>
      <c r="GB12" s="158"/>
      <c r="GC12" s="158"/>
      <c r="GD12" s="158"/>
      <c r="GE12" s="158"/>
      <c r="GF12" s="158"/>
      <c r="GG12" s="158"/>
      <c r="GH12" s="158"/>
      <c r="GJ12" s="3"/>
      <c r="GK12" s="3"/>
      <c r="GL12" s="3"/>
      <c r="GM12" s="3"/>
      <c r="GP12" s="315" t="s">
        <v>565</v>
      </c>
      <c r="GR12" s="3"/>
      <c r="GS12" s="478"/>
      <c r="GT12" s="3"/>
      <c r="GU12" s="3"/>
      <c r="GV12" s="3"/>
      <c r="GW12" s="3"/>
      <c r="GX12" s="3"/>
      <c r="GY12" s="3"/>
      <c r="GZ12" s="3"/>
      <c r="HA12" s="3"/>
      <c r="HB12" s="3"/>
      <c r="HC12" s="3"/>
      <c r="HD12" s="3"/>
      <c r="HE12" s="3"/>
      <c r="HF12" s="3"/>
      <c r="HG12" s="3"/>
      <c r="HH12" s="3"/>
      <c r="HI12" s="3"/>
      <c r="HJ12" s="3"/>
      <c r="HK12" s="3"/>
      <c r="HL12" s="3"/>
      <c r="HM12" s="3"/>
      <c r="HY12" s="322" t="s">
        <v>22</v>
      </c>
      <c r="HZ12" s="322" t="s">
        <v>619</v>
      </c>
      <c r="IA12" s="322" t="s">
        <v>22</v>
      </c>
      <c r="IB12" s="322" t="s">
        <v>619</v>
      </c>
      <c r="IC12" s="322" t="s">
        <v>22</v>
      </c>
      <c r="ID12" s="322" t="s">
        <v>619</v>
      </c>
      <c r="IE12" s="322" t="s">
        <v>22</v>
      </c>
      <c r="IF12" s="322" t="s">
        <v>619</v>
      </c>
    </row>
    <row r="13" spans="1:244" ht="21">
      <c r="A13" s="2">
        <v>1</v>
      </c>
      <c r="B13" s="197">
        <v>601</v>
      </c>
      <c r="C13" s="196" t="str">
        <f>IF(ISNA(VLOOKUP(B13,Register!A$7:Z$315,3,FALSE)),"",VLOOKUP(B13,Register!A$7:Z$315,3,FALSE))</f>
        <v>vatuk</v>
      </c>
      <c r="D13" s="196" t="str">
        <f>IF(ISNA(VLOOKUP(B13,Register!A$7:Z$315,4,FALSE)),"",VLOOKUP(B13,Register!A$7:Z$315,4,FALSE))</f>
        <v>vksekjke</v>
      </c>
      <c r="E13" s="195">
        <f>IF(ISNA(VLOOKUP(B13,Register!A$7:Z$315,6,FALSE)),"",VLOOKUP(B13,Register!A$7:Z$315,6,FALSE))</f>
        <v>38711</v>
      </c>
      <c r="F13" s="105" t="s">
        <v>22</v>
      </c>
      <c r="G13" s="159">
        <v>2</v>
      </c>
      <c r="H13" s="159">
        <v>3</v>
      </c>
      <c r="I13" s="168">
        <f>IF(AND($B13=""),"",SUM(G13+H13))</f>
        <v>5</v>
      </c>
      <c r="J13" s="5" t="str">
        <f>IF(I13="","",IF(I13=0,"",IF(I13&gt;9,"A+",IF(I13&gt;7.5,"A",IF(I13&gt;6,"B",IF(I13&gt;4,"C","D"))))))</f>
        <v>C</v>
      </c>
      <c r="K13" s="159">
        <v>7</v>
      </c>
      <c r="L13" s="159"/>
      <c r="M13" s="168">
        <f>IF(AND($B13=""),"",SUM(K13+L13))</f>
        <v>7</v>
      </c>
      <c r="N13" s="5" t="str">
        <f>IF(M13="","",IF(M13=0,"",IF(M13&gt;9,"A+",IF(M13&gt;7.5,"A",IF(M13&gt;6,"B",IF(M13&gt;4,"C","D"))))))</f>
        <v>B</v>
      </c>
      <c r="O13" s="159">
        <v>32</v>
      </c>
      <c r="P13" s="159"/>
      <c r="Q13" s="168">
        <f>IF(AND($B13=""),"",SUM(O13+P13))</f>
        <v>32</v>
      </c>
      <c r="R13" s="5" t="str">
        <f>IF(Q13="","",IF(Q13=0,"",IF(Q13&gt;63,"A+",IF(Q13&gt;53,"A",IF(Q13&gt;42,"B",IF(Q13&gt;28,"C","D"))))))</f>
        <v>C</v>
      </c>
      <c r="S13" s="159">
        <v>6</v>
      </c>
      <c r="T13" s="159"/>
      <c r="U13" s="168">
        <f>IF(AND($B13=""),"",SUM(S13+T13))</f>
        <v>6</v>
      </c>
      <c r="V13" s="5" t="str">
        <f>IF(U13="","",IF(U13=0,"",IF(U13&gt;9,"A+",IF(U13&gt;7.5,"A",IF(U13&gt;6,"B",IF(U13&gt;4,"C","D"))))))</f>
        <v>C</v>
      </c>
      <c r="W13" s="159">
        <v>42</v>
      </c>
      <c r="X13" s="159"/>
      <c r="Y13" s="168">
        <f>IF(AND($B13=""),"",SUM(W13+X13))</f>
        <v>42</v>
      </c>
      <c r="Z13" s="5" t="str">
        <f>IF(Y13="","",IF(Y13=0,"",IF(Y13&gt;90,"A+",IF(Y13&gt;75,"A",IF(Y13&gt;60,"B",IF(Y13&gt;40,"C","D"))))))</f>
        <v>C</v>
      </c>
      <c r="AA13" s="160">
        <f t="shared" ref="AA13:AA44" si="0">IF(AND(B13=""),"",SUM(G13+K13+O13+S13+W13))</f>
        <v>89</v>
      </c>
      <c r="AB13" s="160">
        <f t="shared" ref="AB13:AB44" si="1">IF(AND(B13=""),"",SUM(H13+L13+P13+T13+X13))</f>
        <v>3</v>
      </c>
      <c r="AC13" s="160">
        <f>IF(AND($B13=""),"",SUM(I13+M13+Q13+U13+Y13))</f>
        <v>92</v>
      </c>
      <c r="AD13" s="6" t="str">
        <f>IF(AC13="","",IF(AC13=0,"",IF(AC13&gt;180,"A+",IF(AC13&gt;150,"A",IF(AC13&gt;120,"B",IF(AC13&gt;80,"C","D"))))))</f>
        <v>C</v>
      </c>
      <c r="AE13" s="105" t="s">
        <v>22</v>
      </c>
      <c r="AF13" s="1115"/>
      <c r="AG13" s="1115"/>
      <c r="AH13" s="168">
        <f>IF(AND($B13=""),"",SUM(AF13+AG13))</f>
        <v>0</v>
      </c>
      <c r="AI13" s="5" t="str">
        <f>IF(AH13="","",IF(AH13=0,"",IF(AH13&gt;9,"A+",IF(AH13&gt;7.5,"A",IF(AH13&gt;6,"B",IF(AH13&gt;4,"C","D"))))))</f>
        <v/>
      </c>
      <c r="AJ13" s="159">
        <v>7</v>
      </c>
      <c r="AK13" s="159"/>
      <c r="AL13" s="168">
        <f>IF(AND($B13=""),"",SUM(AJ13+AK13))</f>
        <v>7</v>
      </c>
      <c r="AM13" s="5" t="str">
        <f>IF(AL13="","",IF(AL13=0,"",IF(AL13&gt;9,"A+",IF(AL13&gt;7.5,"A",IF(AL13&gt;6,"B",IF(AL13&gt;4,"C","D"))))))</f>
        <v>B</v>
      </c>
      <c r="AN13" s="159">
        <v>32</v>
      </c>
      <c r="AO13" s="159"/>
      <c r="AP13" s="168">
        <f>IF(AND($B13=""),"",SUM(AN13+AO13))</f>
        <v>32</v>
      </c>
      <c r="AQ13" s="5" t="str">
        <f>IF(AP13="","",IF(AP13=0,"",IF(AP13&gt;63,"A+",IF(AP13&gt;53,"A",IF(AP13&gt;42,"B",IF(AP13&gt;28,"C","D"))))))</f>
        <v>C</v>
      </c>
      <c r="AR13" s="159">
        <v>6</v>
      </c>
      <c r="AS13" s="159"/>
      <c r="AT13" s="168">
        <f>IF(AND($B13=""),"",SUM(AR13+AS13))</f>
        <v>6</v>
      </c>
      <c r="AU13" s="5" t="str">
        <f>IF(AT13="","",IF(AT13=0,"",IF(AT13&gt;9,"A+",IF(AT13&gt;7.5,"A",IF(AT13&gt;6,"B",IF(AT13&gt;4,"C","D"))))))</f>
        <v>C</v>
      </c>
      <c r="AV13" s="159">
        <v>42</v>
      </c>
      <c r="AW13" s="159"/>
      <c r="AX13" s="168">
        <f>IF(AND($B13=""),"",SUM(AV13+AW13))</f>
        <v>42</v>
      </c>
      <c r="AY13" s="5" t="str">
        <f>IF(AX13="","",IF(AX13=0,"",IF(AX13&gt;90,"A+",IF(AX13&gt;75,"A",IF(AX13&gt;60,"B",IF(AX13&gt;40,"C","D"))))))</f>
        <v>C</v>
      </c>
      <c r="AZ13" s="160">
        <f>IF(AND(B13=""),"",SUM(AF13+AJ13+AN13+AR13+AV13))</f>
        <v>87</v>
      </c>
      <c r="BA13" s="160">
        <f>IF(AND(B13=""),"",SUM(AG13+AK13+AO13+AS13+AW13))</f>
        <v>0</v>
      </c>
      <c r="BB13" s="160">
        <f>IF(AND($B13=""),"",SUM(AH13+AL13+AP13+AT13+AX13))</f>
        <v>87</v>
      </c>
      <c r="BC13" s="6" t="str">
        <f>IF(BB13="","",IF(BB13=0,"",IF(BB13&gt;180,"A+",IF(BB13&gt;150,"A",IF(BB13&gt;120,"B",IF(BB13&gt;80,"C","D"))))))</f>
        <v>C</v>
      </c>
      <c r="BD13" s="105" t="s">
        <v>22</v>
      </c>
      <c r="BE13" s="159"/>
      <c r="BF13" s="159"/>
      <c r="BG13" s="168">
        <f>IF(AND($B13=""),"",SUM(BE13+BF13))</f>
        <v>0</v>
      </c>
      <c r="BH13" s="5" t="str">
        <f>IF(BG13="","",IF(BG13=0,"",IF(BG13&gt;9,"A+",IF(BG13&gt;7.5,"A",IF(BG13&gt;6,"B",IF(BG13&gt;4,"C","D"))))))</f>
        <v/>
      </c>
      <c r="BI13" s="159">
        <v>7</v>
      </c>
      <c r="BJ13" s="159"/>
      <c r="BK13" s="168">
        <f>IF(AND($B13=""),"",SUM(BI13+BJ13))</f>
        <v>7</v>
      </c>
      <c r="BL13" s="5" t="str">
        <f>IF(BK13="","",IF(BK13=0,"",IF(BK13&gt;9,"A+",IF(BK13&gt;7.5,"A",IF(BK13&gt;6,"B",IF(BK13&gt;4,"C","D"))))))</f>
        <v>B</v>
      </c>
      <c r="BM13" s="159">
        <v>32</v>
      </c>
      <c r="BN13" s="159"/>
      <c r="BO13" s="168">
        <f>IF(AND($B13=""),"",SUM(BM13+BN13))</f>
        <v>32</v>
      </c>
      <c r="BP13" s="5" t="str">
        <f>IF(BO13="","",IF(BO13=0,"",IF(BO13&gt;63,"A+",IF(BO13&gt;53,"A",IF(BO13&gt;42,"B",IF(BO13&gt;28,"C","D"))))))</f>
        <v>C</v>
      </c>
      <c r="BQ13" s="159">
        <v>6</v>
      </c>
      <c r="BR13" s="159"/>
      <c r="BS13" s="168">
        <f>IF(AND($B13=""),"",SUM(BQ13+BR13))</f>
        <v>6</v>
      </c>
      <c r="BT13" s="5" t="str">
        <f>IF(BS13="","",IF(BS13=0,"",IF(BS13&gt;9,"A+",IF(BS13&gt;7.5,"A",IF(BS13&gt;6,"B",IF(BS13&gt;4,"C","D"))))))</f>
        <v>C</v>
      </c>
      <c r="BU13" s="159">
        <v>42</v>
      </c>
      <c r="BV13" s="159"/>
      <c r="BW13" s="168">
        <f>IF(AND($B13=""),"",SUM(BU13+BV13))</f>
        <v>42</v>
      </c>
      <c r="BX13" s="5" t="str">
        <f>IF(BW13="","",IF(BW13=0,"",IF(BW13&gt;90,"A+",IF(BW13&gt;75,"A",IF(BW13&gt;60,"B",IF(BW13&gt;40,"C","D"))))))</f>
        <v>C</v>
      </c>
      <c r="BY13" s="160">
        <f>IF(AND(B13=""),"",SUM(BE13+BI13+BM13+BQ13+BU13))</f>
        <v>87</v>
      </c>
      <c r="BZ13" s="160">
        <f>IF(AND(B13=""),"",SUM(BF13+BJ13+BN13+BR13+BV13))</f>
        <v>0</v>
      </c>
      <c r="CA13" s="160">
        <f>IF(AND($B13=""),"",SUM(BG13+BK13+BO13+BS13+BW13))</f>
        <v>87</v>
      </c>
      <c r="CB13" s="6" t="str">
        <f>IF(CA13="","",IF(CA13=0,"",IF(CA13&gt;180,"A+",IF(CA13&gt;150,"A",IF(CA13&gt;120,"B",IF(CA13&gt;80,"C","D"))))))</f>
        <v>C</v>
      </c>
      <c r="CC13" s="105" t="s">
        <v>22</v>
      </c>
      <c r="CD13" s="159"/>
      <c r="CE13" s="159"/>
      <c r="CF13" s="168">
        <f>IF(AND($B13=""),"",SUM(CD13+CE13))</f>
        <v>0</v>
      </c>
      <c r="CG13" s="5" t="str">
        <f>IF(CF13="","",IF(CF13=0,"",IF(CF13&gt;9,"A+",IF(CF13&gt;7.5,"A",IF(CF13&gt;6,"B",IF(CF13&gt;4,"C","D"))))))</f>
        <v/>
      </c>
      <c r="CH13" s="159">
        <v>7</v>
      </c>
      <c r="CI13" s="159"/>
      <c r="CJ13" s="168">
        <f>IF(AND($B13=""),"",SUM(CH13+CI13))</f>
        <v>7</v>
      </c>
      <c r="CK13" s="5" t="str">
        <f>IF(CJ13="","",IF(CJ13=0,"",IF(CJ13&gt;9,"A+",IF(CJ13&gt;7.5,"A",IF(CJ13&gt;6,"B",IF(CJ13&gt;4,"C","D"))))))</f>
        <v>B</v>
      </c>
      <c r="CL13" s="159">
        <v>32</v>
      </c>
      <c r="CM13" s="159"/>
      <c r="CN13" s="168">
        <f>IF(AND($B13=""),"",SUM(CL13+CM13))</f>
        <v>32</v>
      </c>
      <c r="CO13" s="5" t="str">
        <f>IF(CN13="","",IF(CN13=0,"",IF(CN13&gt;63,"A+",IF(CN13&gt;53,"A",IF(CN13&gt;42,"B",IF(CN13&gt;28,"C","D"))))))</f>
        <v>C</v>
      </c>
      <c r="CP13" s="159">
        <v>6</v>
      </c>
      <c r="CQ13" s="159"/>
      <c r="CR13" s="168">
        <f>IF(AND($B13=""),"",SUM(CP13+CQ13))</f>
        <v>6</v>
      </c>
      <c r="CS13" s="5" t="str">
        <f>IF(CR13="","",IF(CR13=0,"",IF(CR13&gt;9,"A+",IF(CR13&gt;7.5,"A",IF(CR13&gt;6,"B",IF(CR13&gt;4,"C","D"))))))</f>
        <v>C</v>
      </c>
      <c r="CT13" s="159">
        <v>42</v>
      </c>
      <c r="CU13" s="159"/>
      <c r="CV13" s="168">
        <f>IF(AND($B13=""),"",SUM(CT13+CU13))</f>
        <v>42</v>
      </c>
      <c r="CW13" s="5" t="str">
        <f>IF(CV13="","",IF(CV13=0,"",IF(CV13&gt;90,"A+",IF(CV13&gt;75,"A",IF(CV13&gt;60,"B",IF(CV13&gt;40,"C","D"))))))</f>
        <v>C</v>
      </c>
      <c r="CX13" s="160">
        <f>IF(AND(B13=""),"",SUM(CD13+CH13+CL13+CP13+CT13))</f>
        <v>87</v>
      </c>
      <c r="CY13" s="160">
        <f>IF(AND(B13=""),"",SUM(CE13+CI13+CM13+CQ13+CU13))</f>
        <v>0</v>
      </c>
      <c r="CZ13" s="160">
        <f>IF(AND($B13=""),"",SUM(CF13+CJ13+CN13+CR13+CV13))</f>
        <v>87</v>
      </c>
      <c r="DA13" s="6" t="str">
        <f>IF(CZ13="","",IF(CZ13=0,"",IF(CZ13&gt;180,"A+",IF(CZ13&gt;150,"A",IF(CZ13&gt;120,"B",IF(CZ13&gt;80,"C","D"))))))</f>
        <v>C</v>
      </c>
      <c r="DB13" s="105" t="s">
        <v>22</v>
      </c>
      <c r="DC13" s="159"/>
      <c r="DD13" s="159"/>
      <c r="DE13" s="168">
        <f>IF(AND($B13=""),"",SUM(DC13+DD13))</f>
        <v>0</v>
      </c>
      <c r="DF13" s="5" t="str">
        <f>IF(DE13="","",IF(DE13=0,"",IF(DE13&gt;9,"A+",IF(DE13&gt;7.5,"A",IF(DE13&gt;6,"B",IF(DE13&gt;4,"C","D"))))))</f>
        <v/>
      </c>
      <c r="DG13" s="159">
        <v>7</v>
      </c>
      <c r="DH13" s="159"/>
      <c r="DI13" s="168">
        <f>IF(AND($B13=""),"",SUM(DG13+DH13))</f>
        <v>7</v>
      </c>
      <c r="DJ13" s="5" t="str">
        <f>IF(DI13="","",IF(DI13=0,"",IF(DI13&gt;9,"A+",IF(DI13&gt;7.5,"A",IF(DI13&gt;6,"B",IF(DI13&gt;4,"C","D"))))))</f>
        <v>B</v>
      </c>
      <c r="DK13" s="159">
        <v>32</v>
      </c>
      <c r="DL13" s="159"/>
      <c r="DM13" s="168">
        <f>IF(AND($B13=""),"",SUM(DK13+DL13))</f>
        <v>32</v>
      </c>
      <c r="DN13" s="5" t="str">
        <f>IF(DM13="","",IF(DM13=0,"",IF(DM13&gt;63,"A+",IF(DM13&gt;53,"A",IF(DM13&gt;42,"B",IF(DM13&gt;28,"C","D"))))))</f>
        <v>C</v>
      </c>
      <c r="DO13" s="159">
        <v>6</v>
      </c>
      <c r="DP13" s="159"/>
      <c r="DQ13" s="168">
        <f>IF(AND($B13=""),"",SUM(DO13+DP13))</f>
        <v>6</v>
      </c>
      <c r="DR13" s="5" t="str">
        <f>IF(DQ13="","",IF(DQ13=0,"",IF(DQ13&gt;9,"A+",IF(DQ13&gt;7.5,"A",IF(DQ13&gt;6,"B",IF(DQ13&gt;4,"C","D"))))))</f>
        <v>C</v>
      </c>
      <c r="DS13" s="159">
        <v>42</v>
      </c>
      <c r="DT13" s="159"/>
      <c r="DU13" s="168">
        <f>IF(AND($B13=""),"",SUM(DS13+DT13))</f>
        <v>42</v>
      </c>
      <c r="DV13" s="5" t="str">
        <f>IF(DU13="","",IF(DU13=0,"",IF(DU13&gt;90,"A+",IF(DU13&gt;75,"A",IF(DU13&gt;60,"B",IF(DU13&gt;40,"C","D"))))))</f>
        <v>C</v>
      </c>
      <c r="DW13" s="160">
        <f>IF(AND(B13=""),"",SUM(DC13+DG13+DK13+DO13+DS13))</f>
        <v>87</v>
      </c>
      <c r="DX13" s="160">
        <f>IF(AND(B13=""),"",SUM(DD13+DH13+DL13+DP13+DT13))</f>
        <v>0</v>
      </c>
      <c r="DY13" s="160">
        <f>IF(AND($B13=""),"",SUM(DE13+DI13+DM13+DQ13+DU13))</f>
        <v>87</v>
      </c>
      <c r="DZ13" s="6" t="str">
        <f>IF(DY13="","",IF(DY13=0,"",IF(DY13&gt;180,"A+",IF(DY13&gt;150,"A",IF(DY13&gt;120,"B",IF(DY13&gt;80,"C","D"))))))</f>
        <v>C</v>
      </c>
      <c r="EA13" s="105" t="s">
        <v>22</v>
      </c>
      <c r="EB13" s="159"/>
      <c r="EC13" s="159"/>
      <c r="ED13" s="168">
        <f>IF(AND($B13=""),"",SUM(EB13+EC13))</f>
        <v>0</v>
      </c>
      <c r="EE13" s="5" t="str">
        <f>IF(ED13="","",IF(ED13=0,"",IF(ED13&gt;9,"A+",IF(ED13&gt;7.5,"A",IF(ED13&gt;6,"B",IF(ED13&gt;4,"C","D"))))))</f>
        <v/>
      </c>
      <c r="EF13" s="159">
        <v>7</v>
      </c>
      <c r="EG13" s="159"/>
      <c r="EH13" s="168">
        <f>IF(AND($B13=""),"",SUM(EF13+EG13))</f>
        <v>7</v>
      </c>
      <c r="EI13" s="5" t="str">
        <f>IF(EH13="","",IF(EH13=0,"",IF(EH13&gt;9,"A+",IF(EH13&gt;7.5,"A",IF(EH13&gt;6,"B",IF(EH13&gt;4,"C","D"))))))</f>
        <v>B</v>
      </c>
      <c r="EJ13" s="159">
        <v>32</v>
      </c>
      <c r="EK13" s="159"/>
      <c r="EL13" s="168">
        <f>IF(AND($B13=""),"",SUM(EJ13+EK13))</f>
        <v>32</v>
      </c>
      <c r="EM13" s="5" t="str">
        <f>IF(EL13="","",IF(EL13=0,"",IF(EL13&gt;63,"A+",IF(EL13&gt;53,"A",IF(EL13&gt;42,"B",IF(EL13&gt;28,"C","D"))))))</f>
        <v>C</v>
      </c>
      <c r="EN13" s="159">
        <v>6</v>
      </c>
      <c r="EO13" s="159"/>
      <c r="EP13" s="168">
        <f>IF(AND($B13=""),"",SUM(EN13+EO13))</f>
        <v>6</v>
      </c>
      <c r="EQ13" s="5" t="str">
        <f>IF(EP13="","",IF(EP13=0,"",IF(EP13&gt;9,"A+",IF(EP13&gt;7.5,"A",IF(EP13&gt;6,"B",IF(EP13&gt;4,"C","D"))))))</f>
        <v>C</v>
      </c>
      <c r="ER13" s="159">
        <v>42</v>
      </c>
      <c r="ES13" s="159"/>
      <c r="ET13" s="168">
        <f>IF(AND($B13=""),"",SUM(ER13+ES13))</f>
        <v>42</v>
      </c>
      <c r="EU13" s="5" t="str">
        <f>IF(ET13="","",IF(ET13=0,"",IF(ET13&gt;90,"A+",IF(ET13&gt;75,"A",IF(ET13&gt;60,"B",IF(ET13&gt;40,"C","D"))))))</f>
        <v>C</v>
      </c>
      <c r="EV13" s="160">
        <f>IF(AND(B13=""),"",SUM(EB13+EF13+EJ13+EN13+ER13))</f>
        <v>87</v>
      </c>
      <c r="EW13" s="160">
        <f>IF(AND(B13=""),"",SUM(EC13+EG13+EK13+EO13+ES13))</f>
        <v>0</v>
      </c>
      <c r="EX13" s="160">
        <f>IF(AND($B13=""),"",SUM(ED13+EH13+EL13+EP13+ET13))</f>
        <v>87</v>
      </c>
      <c r="EY13" s="6" t="str">
        <f>IF(EX13="","",IF(EX13=0,"",IF(EX13&gt;180,"A+",IF(EX13&gt;150,"A",IF(EX13&gt;120,"B",IF(EX13&gt;80,"C","D"))))))</f>
        <v>C</v>
      </c>
      <c r="EZ13" s="105">
        <v>17</v>
      </c>
      <c r="FA13" s="105">
        <v>18</v>
      </c>
      <c r="FB13" s="105">
        <v>17</v>
      </c>
      <c r="FC13" s="105">
        <v>18</v>
      </c>
      <c r="FD13" s="105">
        <v>17</v>
      </c>
      <c r="FE13" s="106">
        <f>IF(AND(B13=""),"",SUM(EZ13+FA13+FB13+FC13+FD13))</f>
        <v>87</v>
      </c>
      <c r="FF13" s="100" t="str">
        <f>IF(FE13=""," ",IF(FE13&gt;90,"A+",IF(FE13&gt;75,"A",IF(FE13&gt;60,"B",IF(FE13&gt;40,"C","D")))))</f>
        <v>A</v>
      </c>
      <c r="FG13" s="105">
        <v>18</v>
      </c>
      <c r="FH13" s="105">
        <v>18</v>
      </c>
      <c r="FI13" s="105">
        <v>17</v>
      </c>
      <c r="FJ13" s="105">
        <v>18</v>
      </c>
      <c r="FK13" s="105">
        <v>18</v>
      </c>
      <c r="FL13" s="107">
        <f>IF(AND(B13=""),"",SUM(FG13+FH13+FI13+FJ13+FK13))</f>
        <v>89</v>
      </c>
      <c r="FM13" s="101" t="str">
        <f>IF(FL13=""," ",IF(FL13&gt;90,"A+",IF(FL13&gt;75,"A",IF(FL13&gt;60,"B",IF(FL13&gt;40,"C","D")))))</f>
        <v>A</v>
      </c>
      <c r="FN13" s="105">
        <v>18</v>
      </c>
      <c r="FO13" s="105">
        <v>17</v>
      </c>
      <c r="FP13" s="105">
        <v>18</v>
      </c>
      <c r="FQ13" s="105">
        <v>17</v>
      </c>
      <c r="FR13" s="105">
        <v>18</v>
      </c>
      <c r="FS13" s="204">
        <f>IF(AND(B13=""),"",SUM(FN13+FO13+FP13+FQ13+FR13))</f>
        <v>88</v>
      </c>
      <c r="FT13" s="205" t="str">
        <f>IF(FS13=""," ",IF(FS13&gt;90,"A+",IF(FS13&gt;75,"A",IF(FS13&gt;60,"B",IF(FS13&gt;40,"C","D")))))</f>
        <v>A</v>
      </c>
      <c r="FU13" s="477" t="s">
        <v>613</v>
      </c>
      <c r="FV13" s="316">
        <f>IF(AND(C13=""),"-",VLOOKUP(B13,Register!$A$7:$AM$311,19,FALSE))</f>
        <v>16</v>
      </c>
      <c r="FW13" s="7">
        <f>IF(AND(C13=""),"-",VLOOKUP(B13,Register!$A$7:$AM$311,20,FALSE))</f>
        <v>6</v>
      </c>
      <c r="FX13" s="7">
        <f>IF(AND(C13=""),"-",VLOOKUP(B13,Register!$A$7:$AM$311,21,FALSE))</f>
        <v>48</v>
      </c>
      <c r="FY13" s="7">
        <f>IF(AND(C13=""),"-",VLOOKUP(B13,Register!$A$7:$AM$311,22,FALSE))</f>
        <v>48</v>
      </c>
      <c r="FZ13" s="7">
        <f>IF(AND(C13=""),"-",VLOOKUP(B13,Register!$A$7:$AM$311,23,FALSE))</f>
        <v>0</v>
      </c>
      <c r="GA13" s="7">
        <f>IF(AND(C13=""),"-",VLOOKUP(B13,Register!$A$7:$AM$311,24,FALSE))</f>
        <v>0</v>
      </c>
      <c r="GB13" s="7">
        <f>IF(AND(C13=""),"-",VLOOKUP(B13,Register!$A$7:$AM$311,25,FALSE))</f>
        <v>0</v>
      </c>
      <c r="GC13" s="7">
        <f>IF(AND(C13=""),"-",VLOOKUP(B13,Register!$A$7:$AM$311,26,FALSE))</f>
        <v>0</v>
      </c>
      <c r="GD13" s="7">
        <f>IF(AND(C13=""),"-",VLOOKUP(B13,Register!$A$7:$AM$311,27,FALSE))</f>
        <v>0</v>
      </c>
      <c r="GE13" s="7">
        <f>IF(AND(C13=""),"-",VLOOKUP(B13,Register!$A$7:$AM$311,28,FALSE))</f>
        <v>0</v>
      </c>
      <c r="GF13" s="7">
        <f>IF(AND(C13=""),"-",VLOOKUP(B13,Register!$A$7:$AM$311,29,FALSE))</f>
        <v>0</v>
      </c>
      <c r="GG13" s="7">
        <f>IF(AND(C13=""),"-",VLOOKUP(B13,Register!$A$7:$AM$311,30,FALSE))</f>
        <v>0</v>
      </c>
      <c r="GH13" s="8">
        <f>IF(AND(C13=""),"-",VLOOKUP(B13,Register!$A$7:$AM$311,31,FALSE))</f>
        <v>112</v>
      </c>
      <c r="GI13" s="208" t="str">
        <f>IF(AND(C13=""),"",VLOOKUP(B13,Register!$A$7:$CL$311,36,FALSE))</f>
        <v>NSO</v>
      </c>
      <c r="GJ13" s="182" t="str">
        <f>IF(AND(GK13=""),"",RANK(GK13,GK$13:GK$112,0))</f>
        <v/>
      </c>
      <c r="GK13" s="312" t="str">
        <f>IF(AND(GI13="NSO"),"",IF(AND(AC13="",BB13="",CA13="",CZ13="",DY13="",EX13=""),"",SUM(AC13+BB13+CA13+CZ13+DY13+EX13)))</f>
        <v/>
      </c>
      <c r="GL13" s="314" t="str">
        <f>IF(GJ13=1,GP$10,IF(GJ13=2,GP$11, IF(GJ13=3,GP$12,IF(GJ13=4,GP$13,IF(GJ13=5,GP$14,IF(GJ13=6,GP$15,IF(GJ13=7,GP$16,IF(GJ13=8,GP$17,IF(GJ13=9,GP$18,IF(GJ13=10,GP$19,IF(GJ13=11,GP$20,IF(GJ13=12,GP$21,IF(GJ13=13,GP$22,IF(GJ13=14,GP$23,IF(GJ13=15,GP$24,IF(GJ13=16,GP$25,IF(GJ13=17,GP$26,IF(GJ13=18,GP$27,IF(GJ13=19,GP$28,IF(GJ13=20,GP$29,IF(GJ13=21,GP$30,IF(GJ13=22,GP$31,IF(GJ13=23,GP$32,IF(GJ13=24,GP$33,IF(GJ13=25,GP$34,IF(GJ13=26,GP$35,IF(GJ13=27,GP$36,IF(GJ13=28,GP$37,IF(GJ13=29,GP$38,IF(GJ13=30,GP$39,IF(GJ13=31,GP$40,"")))))))))))))))))))))))))))))))</f>
        <v/>
      </c>
      <c r="GM13" s="3"/>
      <c r="GP13" s="315" t="s">
        <v>587</v>
      </c>
      <c r="GR13" s="3"/>
      <c r="GS13" s="3"/>
      <c r="GT13" s="3"/>
      <c r="GU13" s="3"/>
      <c r="GV13" s="3"/>
      <c r="GW13" s="3"/>
      <c r="GX13" s="3"/>
      <c r="GY13" s="3"/>
      <c r="GZ13" s="3"/>
      <c r="HA13" s="3"/>
      <c r="HB13" s="3"/>
      <c r="HC13" s="3"/>
      <c r="HD13" s="3"/>
      <c r="HE13" s="3"/>
      <c r="HF13" s="3"/>
      <c r="HG13" s="3"/>
      <c r="HH13" s="3"/>
      <c r="HI13" s="3"/>
      <c r="HJ13" s="3"/>
      <c r="HK13" s="3"/>
      <c r="HL13" s="3"/>
      <c r="HM13" s="3"/>
      <c r="HW13" s="321" t="str">
        <f>IF(ISNA(VLOOKUP(B13,Register!A$7:Z$315,9,FALSE)),"",VLOOKUP(B13,Register!A$7:Z$315,9,FALSE))</f>
        <v>OBC</v>
      </c>
      <c r="HX13" s="321" t="str">
        <f>IF(ISNA(VLOOKUP(B13,Register!A$7:Z$315,12,FALSE)),"",VLOOKUP(B13,Register!A$7:Z$315,12,FALSE))</f>
        <v>F</v>
      </c>
      <c r="HY13" s="321" t="str">
        <f>IF(AND(HW13=HY$11,HX13=HY$10),"M","")</f>
        <v/>
      </c>
      <c r="HZ13" s="321" t="str">
        <f>IF(AND(HW13=HY$11,HX13=HZ$10),"G","")</f>
        <v/>
      </c>
      <c r="IA13" s="321" t="str">
        <f>IF(AND(HW13=IA$11,HX13=HY$10),"M","")</f>
        <v/>
      </c>
      <c r="IB13" s="321" t="str">
        <f>IF(AND(HW13=IA$11,HX13=HZ$10),"F","")</f>
        <v>F</v>
      </c>
      <c r="IC13" s="321" t="str">
        <f>IF(AND(HW13=IC$11,HX13=HY$10),"M","")</f>
        <v/>
      </c>
      <c r="ID13" s="321" t="str">
        <f>IF(AND(HW13=IC$11,HX13=HZ$10),"F","")</f>
        <v/>
      </c>
      <c r="IE13" s="321" t="str">
        <f>IF(AND(HW13=IE$11,HX13=HY$10),"M","")</f>
        <v/>
      </c>
      <c r="IF13" s="321" t="str">
        <f>IF(AND(HW13=IE$11,HX13=HZ$10),"F","")</f>
        <v/>
      </c>
    </row>
    <row r="14" spans="1:244" ht="21">
      <c r="A14" s="2">
        <v>2</v>
      </c>
      <c r="B14" s="197">
        <v>602</v>
      </c>
      <c r="C14" s="196" t="str">
        <f>IF(ISNA(VLOOKUP(B14,Register!A$7:Z$315,3,FALSE)),"",VLOOKUP(B14,Register!A$7:Z$315,3,FALSE))</f>
        <v>v'kksd</v>
      </c>
      <c r="D14" s="196" t="str">
        <f>IF(ISNA(VLOOKUP(B14,Register!A$7:Z$315,4,FALSE)),"",VLOOKUP(B14,Register!A$7:Z$315,4,FALSE))</f>
        <v>eksguyky</v>
      </c>
      <c r="E14" s="195">
        <f>IF(ISNA(VLOOKUP(B14,Register!A$7:Z$315,6,FALSE)),"",VLOOKUP(B14,Register!A$7:Z$315,6,FALSE))</f>
        <v>38763</v>
      </c>
      <c r="F14" s="105" t="s">
        <v>23</v>
      </c>
      <c r="G14" s="159"/>
      <c r="H14" s="159"/>
      <c r="I14" s="168">
        <f t="shared" ref="I14:I77" si="2">IF(AND($B14=""),"",SUM(G14+H14))</f>
        <v>0</v>
      </c>
      <c r="J14" s="5" t="str">
        <f t="shared" ref="J14:J77" si="3">IF(I14="","",IF(I14=0,"",IF(I14&gt;9,"A+",IF(I14&gt;7.5,"A",IF(I14&gt;6,"B",IF(I14&gt;4,"C","D"))))))</f>
        <v/>
      </c>
      <c r="K14" s="159">
        <v>6</v>
      </c>
      <c r="L14" s="159"/>
      <c r="M14" s="168">
        <f t="shared" ref="M14:M77" si="4">IF(AND($B14=""),"",SUM(K14+L14))</f>
        <v>6</v>
      </c>
      <c r="N14" s="5" t="str">
        <f t="shared" ref="N14:N77" si="5">IF(M14="","",IF(M14=0,"",IF(M14&gt;9,"A+",IF(M14&gt;7.5,"A",IF(M14&gt;6,"B",IF(M14&gt;4,"C","D"))))))</f>
        <v>C</v>
      </c>
      <c r="O14" s="159">
        <v>14</v>
      </c>
      <c r="P14" s="159"/>
      <c r="Q14" s="168">
        <f t="shared" ref="Q14:Q77" si="6">IF(AND($B14=""),"",SUM(O14+P14))</f>
        <v>14</v>
      </c>
      <c r="R14" s="5" t="str">
        <f t="shared" ref="R14:R77" si="7">IF(Q14="","",IF(Q14=0,"",IF(Q14&gt;63,"A+",IF(Q14&gt;53,"A",IF(Q14&gt;42,"B",IF(Q14&gt;28,"C","D"))))))</f>
        <v>D</v>
      </c>
      <c r="S14" s="159">
        <v>5</v>
      </c>
      <c r="T14" s="159"/>
      <c r="U14" s="168">
        <f t="shared" ref="U14:U77" si="8">IF(AND($B14=""),"",SUM(S14+T14))</f>
        <v>5</v>
      </c>
      <c r="V14" s="5" t="str">
        <f t="shared" ref="V14:V77" si="9">IF(U14="","",IF(U14=0,"",IF(U14&gt;9,"A+",IF(U14&gt;7.5,"A",IF(U14&gt;6,"B",IF(U14&gt;4,"C","D"))))))</f>
        <v>C</v>
      </c>
      <c r="W14" s="159">
        <v>53</v>
      </c>
      <c r="X14" s="159"/>
      <c r="Y14" s="168">
        <f t="shared" ref="Y14:Y77" si="10">IF(AND($B14=""),"",SUM(W14+X14))</f>
        <v>53</v>
      </c>
      <c r="Z14" s="5" t="str">
        <f t="shared" ref="Z14:Z77" si="11">IF(Y14="","",IF(Y14=0,"",IF(Y14&gt;90,"A+",IF(Y14&gt;75,"A",IF(Y14&gt;60,"B",IF(Y14&gt;40,"C","D"))))))</f>
        <v>C</v>
      </c>
      <c r="AA14" s="160">
        <f t="shared" si="0"/>
        <v>78</v>
      </c>
      <c r="AB14" s="160">
        <f t="shared" si="1"/>
        <v>0</v>
      </c>
      <c r="AC14" s="160">
        <f t="shared" ref="AC14:AC77" si="12">IF(AND($B14=""),"",SUM(I14+M14+Q14+U14+Y14))</f>
        <v>78</v>
      </c>
      <c r="AD14" s="6" t="str">
        <f t="shared" ref="AD14:AD77" si="13">IF(AC14="","",IF(AC14=0,"",IF(AC14&gt;180,"A+",IF(AC14&gt;150,"A",IF(AC14&gt;120,"B",IF(AC14&gt;80,"C","D"))))))</f>
        <v>D</v>
      </c>
      <c r="AE14" s="105" t="s">
        <v>23</v>
      </c>
      <c r="AF14" s="1115"/>
      <c r="AG14" s="1115"/>
      <c r="AH14" s="168">
        <f t="shared" ref="AH14:AH77" si="14">IF(AND($B14=""),"",SUM(AF14+AG14))</f>
        <v>0</v>
      </c>
      <c r="AI14" s="5" t="str">
        <f t="shared" ref="AI14:AI77" si="15">IF(AH14="","",IF(AH14=0,"",IF(AH14&gt;9,"A+",IF(AH14&gt;7.5,"A",IF(AH14&gt;6,"B",IF(AH14&gt;4,"C","D"))))))</f>
        <v/>
      </c>
      <c r="AJ14" s="159">
        <v>6</v>
      </c>
      <c r="AK14" s="159"/>
      <c r="AL14" s="168">
        <f t="shared" ref="AL14:AL77" si="16">IF(AND($B14=""),"",SUM(AJ14+AK14))</f>
        <v>6</v>
      </c>
      <c r="AM14" s="5" t="str">
        <f t="shared" ref="AM14:AM77" si="17">IF(AL14="","",IF(AL14=0,"",IF(AL14&gt;9,"A+",IF(AL14&gt;7.5,"A",IF(AL14&gt;6,"B",IF(AL14&gt;4,"C","D"))))))</f>
        <v>C</v>
      </c>
      <c r="AN14" s="159">
        <v>14</v>
      </c>
      <c r="AO14" s="159"/>
      <c r="AP14" s="168">
        <f t="shared" ref="AP14:AP77" si="18">IF(AND($B14=""),"",SUM(AN14+AO14))</f>
        <v>14</v>
      </c>
      <c r="AQ14" s="5" t="str">
        <f t="shared" ref="AQ14:AQ77" si="19">IF(AP14="","",IF(AP14=0,"",IF(AP14&gt;63,"A+",IF(AP14&gt;53,"A",IF(AP14&gt;42,"B",IF(AP14&gt;28,"C","D"))))))</f>
        <v>D</v>
      </c>
      <c r="AR14" s="159">
        <v>5</v>
      </c>
      <c r="AS14" s="159"/>
      <c r="AT14" s="168">
        <f t="shared" ref="AT14:AT77" si="20">IF(AND($B14=""),"",SUM(AR14+AS14))</f>
        <v>5</v>
      </c>
      <c r="AU14" s="5" t="str">
        <f t="shared" ref="AU14:AU77" si="21">IF(AT14="","",IF(AT14=0,"",IF(AT14&gt;9,"A+",IF(AT14&gt;7.5,"A",IF(AT14&gt;6,"B",IF(AT14&gt;4,"C","D"))))))</f>
        <v>C</v>
      </c>
      <c r="AV14" s="159">
        <v>53</v>
      </c>
      <c r="AW14" s="159"/>
      <c r="AX14" s="168">
        <f t="shared" ref="AX14:AX77" si="22">IF(AND($B14=""),"",SUM(AV14+AW14))</f>
        <v>53</v>
      </c>
      <c r="AY14" s="5" t="str">
        <f t="shared" ref="AY14:AY77" si="23">IF(AX14="","",IF(AX14=0,"",IF(AX14&gt;90,"A+",IF(AX14&gt;75,"A",IF(AX14&gt;60,"B",IF(AX14&gt;40,"C","D"))))))</f>
        <v>C</v>
      </c>
      <c r="AZ14" s="160">
        <f t="shared" ref="AZ14:AZ77" si="24">IF(AND(B14=""),"",SUM(AF14+AJ14+AN14+AR14+AV14))</f>
        <v>78</v>
      </c>
      <c r="BA14" s="160">
        <f t="shared" ref="BA14:BA77" si="25">IF(AND(B14=""),"",SUM(AG14+AK14+AO14+AS14+AW14))</f>
        <v>0</v>
      </c>
      <c r="BB14" s="160">
        <f t="shared" ref="BB14:BB77" si="26">IF(AND($B14=""),"",SUM(AH14+AL14+AP14+AT14+AX14))</f>
        <v>78</v>
      </c>
      <c r="BC14" s="6" t="str">
        <f t="shared" ref="BC14:BC77" si="27">IF(BB14="","",IF(BB14=0,"",IF(BB14&gt;180,"A+",IF(BB14&gt;150,"A",IF(BB14&gt;120,"B",IF(BB14&gt;80,"C","D"))))))</f>
        <v>D</v>
      </c>
      <c r="BD14" s="105" t="s">
        <v>23</v>
      </c>
      <c r="BE14" s="159"/>
      <c r="BF14" s="159"/>
      <c r="BG14" s="168">
        <f t="shared" ref="BG14:BG77" si="28">IF(AND($B14=""),"",SUM(BE14+BF14))</f>
        <v>0</v>
      </c>
      <c r="BH14" s="5" t="str">
        <f t="shared" ref="BH14:BH77" si="29">IF(BG14="","",IF(BG14=0,"",IF(BG14&gt;9,"A+",IF(BG14&gt;7.5,"A",IF(BG14&gt;6,"B",IF(BG14&gt;4,"C","D"))))))</f>
        <v/>
      </c>
      <c r="BI14" s="159">
        <v>6</v>
      </c>
      <c r="BJ14" s="159"/>
      <c r="BK14" s="168">
        <f t="shared" ref="BK14:BK77" si="30">IF(AND($B14=""),"",SUM(BI14+BJ14))</f>
        <v>6</v>
      </c>
      <c r="BL14" s="5" t="str">
        <f t="shared" ref="BL14:BL77" si="31">IF(BK14="","",IF(BK14=0,"",IF(BK14&gt;9,"A+",IF(BK14&gt;7.5,"A",IF(BK14&gt;6,"B",IF(BK14&gt;4,"C","D"))))))</f>
        <v>C</v>
      </c>
      <c r="BM14" s="159">
        <v>14</v>
      </c>
      <c r="BN14" s="159"/>
      <c r="BO14" s="168">
        <f t="shared" ref="BO14:BO77" si="32">IF(AND($B14=""),"",SUM(BM14+BN14))</f>
        <v>14</v>
      </c>
      <c r="BP14" s="5" t="str">
        <f t="shared" ref="BP14:BP77" si="33">IF(BO14="","",IF(BO14=0,"",IF(BO14&gt;63,"A+",IF(BO14&gt;53,"A",IF(BO14&gt;42,"B",IF(BO14&gt;28,"C","D"))))))</f>
        <v>D</v>
      </c>
      <c r="BQ14" s="159">
        <v>5</v>
      </c>
      <c r="BR14" s="159"/>
      <c r="BS14" s="168">
        <f t="shared" ref="BS14:BS77" si="34">IF(AND($B14=""),"",SUM(BQ14+BR14))</f>
        <v>5</v>
      </c>
      <c r="BT14" s="5" t="str">
        <f t="shared" ref="BT14:BT77" si="35">IF(BS14="","",IF(BS14=0,"",IF(BS14&gt;9,"A+",IF(BS14&gt;7.5,"A",IF(BS14&gt;6,"B",IF(BS14&gt;4,"C","D"))))))</f>
        <v>C</v>
      </c>
      <c r="BU14" s="159">
        <v>53</v>
      </c>
      <c r="BV14" s="159"/>
      <c r="BW14" s="168">
        <f t="shared" ref="BW14:BW77" si="36">IF(AND($B14=""),"",SUM(BU14+BV14))</f>
        <v>53</v>
      </c>
      <c r="BX14" s="5" t="str">
        <f t="shared" ref="BX14:BX77" si="37">IF(BW14="","",IF(BW14=0,"",IF(BW14&gt;90,"A+",IF(BW14&gt;75,"A",IF(BW14&gt;60,"B",IF(BW14&gt;40,"C","D"))))))</f>
        <v>C</v>
      </c>
      <c r="BY14" s="160">
        <f t="shared" ref="BY14:BY77" si="38">IF(AND(B14=""),"",SUM(BE14+BI14+BM14+BQ14+BU14))</f>
        <v>78</v>
      </c>
      <c r="BZ14" s="160">
        <f t="shared" ref="BZ14:BZ77" si="39">IF(AND(B14=""),"",SUM(BF14+BJ14+BN14+BR14+BV14))</f>
        <v>0</v>
      </c>
      <c r="CA14" s="160">
        <f t="shared" ref="CA14:CA77" si="40">IF(AND($B14=""),"",SUM(BG14+BK14+BO14+BS14+BW14))</f>
        <v>78</v>
      </c>
      <c r="CB14" s="6" t="str">
        <f t="shared" ref="CB14:CB77" si="41">IF(CA14="","",IF(CA14=0,"",IF(CA14&gt;180,"A+",IF(CA14&gt;150,"A",IF(CA14&gt;120,"B",IF(CA14&gt;80,"C","D"))))))</f>
        <v>D</v>
      </c>
      <c r="CC14" s="105" t="s">
        <v>23</v>
      </c>
      <c r="CD14" s="159"/>
      <c r="CE14" s="159"/>
      <c r="CF14" s="168">
        <f t="shared" ref="CF14:CF77" si="42">IF(AND($B14=""),"",SUM(CD14+CE14))</f>
        <v>0</v>
      </c>
      <c r="CG14" s="5" t="str">
        <f t="shared" ref="CG14:CG77" si="43">IF(CF14="","",IF(CF14=0,"",IF(CF14&gt;9,"A+",IF(CF14&gt;7.5,"A",IF(CF14&gt;6,"B",IF(CF14&gt;4,"C","D"))))))</f>
        <v/>
      </c>
      <c r="CH14" s="159">
        <v>6</v>
      </c>
      <c r="CI14" s="159"/>
      <c r="CJ14" s="168">
        <f t="shared" ref="CJ14:CJ77" si="44">IF(AND($B14=""),"",SUM(CH14+CI14))</f>
        <v>6</v>
      </c>
      <c r="CK14" s="5" t="str">
        <f t="shared" ref="CK14:CK77" si="45">IF(CJ14="","",IF(CJ14=0,"",IF(CJ14&gt;9,"A+",IF(CJ14&gt;7.5,"A",IF(CJ14&gt;6,"B",IF(CJ14&gt;4,"C","D"))))))</f>
        <v>C</v>
      </c>
      <c r="CL14" s="159">
        <v>14</v>
      </c>
      <c r="CM14" s="159"/>
      <c r="CN14" s="168">
        <f t="shared" ref="CN14:CN77" si="46">IF(AND($B14=""),"",SUM(CL14+CM14))</f>
        <v>14</v>
      </c>
      <c r="CO14" s="5" t="str">
        <f t="shared" ref="CO14:CO77" si="47">IF(CN14="","",IF(CN14=0,"",IF(CN14&gt;63,"A+",IF(CN14&gt;53,"A",IF(CN14&gt;42,"B",IF(CN14&gt;28,"C","D"))))))</f>
        <v>D</v>
      </c>
      <c r="CP14" s="159">
        <v>5</v>
      </c>
      <c r="CQ14" s="159"/>
      <c r="CR14" s="168">
        <f t="shared" ref="CR14:CR77" si="48">IF(AND($B14=""),"",SUM(CP14+CQ14))</f>
        <v>5</v>
      </c>
      <c r="CS14" s="5" t="str">
        <f t="shared" ref="CS14:CS77" si="49">IF(CR14="","",IF(CR14=0,"",IF(CR14&gt;9,"A+",IF(CR14&gt;7.5,"A",IF(CR14&gt;6,"B",IF(CR14&gt;4,"C","D"))))))</f>
        <v>C</v>
      </c>
      <c r="CT14" s="159">
        <v>53</v>
      </c>
      <c r="CU14" s="159"/>
      <c r="CV14" s="168">
        <f t="shared" ref="CV14:CV77" si="50">IF(AND($B14=""),"",SUM(CT14+CU14))</f>
        <v>53</v>
      </c>
      <c r="CW14" s="5" t="str">
        <f t="shared" ref="CW14:CW77" si="51">IF(CV14="","",IF(CV14=0,"",IF(CV14&gt;90,"A+",IF(CV14&gt;75,"A",IF(CV14&gt;60,"B",IF(CV14&gt;40,"C","D"))))))</f>
        <v>C</v>
      </c>
      <c r="CX14" s="160">
        <f t="shared" ref="CX14:CX77" si="52">IF(AND(B14=""),"",SUM(CD14+CH14+CL14+CP14+CT14))</f>
        <v>78</v>
      </c>
      <c r="CY14" s="160">
        <f t="shared" ref="CY14:CY77" si="53">IF(AND(B14=""),"",SUM(CE14+CI14+CM14+CQ14+CU14))</f>
        <v>0</v>
      </c>
      <c r="CZ14" s="160">
        <f t="shared" ref="CZ14:CZ77" si="54">IF(AND($B14=""),"",SUM(CF14+CJ14+CN14+CR14+CV14))</f>
        <v>78</v>
      </c>
      <c r="DA14" s="6" t="str">
        <f t="shared" ref="DA14:DA77" si="55">IF(CZ14="","",IF(CZ14=0,"",IF(CZ14&gt;180,"A+",IF(CZ14&gt;150,"A",IF(CZ14&gt;120,"B",IF(CZ14&gt;80,"C","D"))))))</f>
        <v>D</v>
      </c>
      <c r="DB14" s="105" t="s">
        <v>23</v>
      </c>
      <c r="DC14" s="159"/>
      <c r="DD14" s="159"/>
      <c r="DE14" s="168">
        <f t="shared" ref="DE14:DE77" si="56">IF(AND($B14=""),"",SUM(DC14+DD14))</f>
        <v>0</v>
      </c>
      <c r="DF14" s="5" t="str">
        <f t="shared" ref="DF14:DF77" si="57">IF(DE14="","",IF(DE14=0,"",IF(DE14&gt;9,"A+",IF(DE14&gt;7.5,"A",IF(DE14&gt;6,"B",IF(DE14&gt;4,"C","D"))))))</f>
        <v/>
      </c>
      <c r="DG14" s="159">
        <v>6</v>
      </c>
      <c r="DH14" s="159"/>
      <c r="DI14" s="168">
        <f t="shared" ref="DI14:DI77" si="58">IF(AND($B14=""),"",SUM(DG14+DH14))</f>
        <v>6</v>
      </c>
      <c r="DJ14" s="5" t="str">
        <f t="shared" ref="DJ14:DJ77" si="59">IF(DI14="","",IF(DI14=0,"",IF(DI14&gt;9,"A+",IF(DI14&gt;7.5,"A",IF(DI14&gt;6,"B",IF(DI14&gt;4,"C","D"))))))</f>
        <v>C</v>
      </c>
      <c r="DK14" s="159">
        <v>14</v>
      </c>
      <c r="DL14" s="159"/>
      <c r="DM14" s="168">
        <f t="shared" ref="DM14:DM77" si="60">IF(AND($B14=""),"",SUM(DK14+DL14))</f>
        <v>14</v>
      </c>
      <c r="DN14" s="5" t="str">
        <f t="shared" ref="DN14:DN77" si="61">IF(DM14="","",IF(DM14=0,"",IF(DM14&gt;63,"A+",IF(DM14&gt;53,"A",IF(DM14&gt;42,"B",IF(DM14&gt;28,"C","D"))))))</f>
        <v>D</v>
      </c>
      <c r="DO14" s="159">
        <v>5</v>
      </c>
      <c r="DP14" s="159"/>
      <c r="DQ14" s="168">
        <f t="shared" ref="DQ14:DQ77" si="62">IF(AND($B14=""),"",SUM(DO14+DP14))</f>
        <v>5</v>
      </c>
      <c r="DR14" s="5" t="str">
        <f t="shared" ref="DR14:DR77" si="63">IF(DQ14="","",IF(DQ14=0,"",IF(DQ14&gt;9,"A+",IF(DQ14&gt;7.5,"A",IF(DQ14&gt;6,"B",IF(DQ14&gt;4,"C","D"))))))</f>
        <v>C</v>
      </c>
      <c r="DS14" s="159">
        <v>53</v>
      </c>
      <c r="DT14" s="159"/>
      <c r="DU14" s="168">
        <f t="shared" ref="DU14:DU77" si="64">IF(AND($B14=""),"",SUM(DS14+DT14))</f>
        <v>53</v>
      </c>
      <c r="DV14" s="5" t="str">
        <f t="shared" ref="DV14:DV77" si="65">IF(DU14="","",IF(DU14=0,"",IF(DU14&gt;90,"A+",IF(DU14&gt;75,"A",IF(DU14&gt;60,"B",IF(DU14&gt;40,"C","D"))))))</f>
        <v>C</v>
      </c>
      <c r="DW14" s="160">
        <f t="shared" ref="DW14:DW77" si="66">IF(AND(B14=""),"",SUM(DC14+DG14+DK14+DO14+DS14))</f>
        <v>78</v>
      </c>
      <c r="DX14" s="160">
        <f t="shared" ref="DX14:DX77" si="67">IF(AND(B14=""),"",SUM(DD14+DH14+DL14+DP14+DT14))</f>
        <v>0</v>
      </c>
      <c r="DY14" s="160">
        <f t="shared" ref="DY14:DY77" si="68">IF(AND($B14=""),"",SUM(DE14+DI14+DM14+DQ14+DU14))</f>
        <v>78</v>
      </c>
      <c r="DZ14" s="6" t="str">
        <f t="shared" ref="DZ14:DZ77" si="69">IF(DY14="","",IF(DY14=0,"",IF(DY14&gt;180,"A+",IF(DY14&gt;150,"A",IF(DY14&gt;120,"B",IF(DY14&gt;80,"C","D"))))))</f>
        <v>D</v>
      </c>
      <c r="EA14" s="105" t="s">
        <v>23</v>
      </c>
      <c r="EB14" s="159"/>
      <c r="EC14" s="159"/>
      <c r="ED14" s="168">
        <f t="shared" ref="ED14:ED77" si="70">IF(AND($B14=""),"",SUM(EB14+EC14))</f>
        <v>0</v>
      </c>
      <c r="EE14" s="5" t="str">
        <f t="shared" ref="EE14:EE77" si="71">IF(ED14="","",IF(ED14=0,"",IF(ED14&gt;9,"A+",IF(ED14&gt;7.5,"A",IF(ED14&gt;6,"B",IF(ED14&gt;4,"C","D"))))))</f>
        <v/>
      </c>
      <c r="EF14" s="159">
        <v>6</v>
      </c>
      <c r="EG14" s="159"/>
      <c r="EH14" s="168">
        <f t="shared" ref="EH14:EH77" si="72">IF(AND($B14=""),"",SUM(EF14+EG14))</f>
        <v>6</v>
      </c>
      <c r="EI14" s="5" t="str">
        <f t="shared" ref="EI14:EI77" si="73">IF(EH14="","",IF(EH14=0,"",IF(EH14&gt;9,"A+",IF(EH14&gt;7.5,"A",IF(EH14&gt;6,"B",IF(EH14&gt;4,"C","D"))))))</f>
        <v>C</v>
      </c>
      <c r="EJ14" s="159">
        <v>14</v>
      </c>
      <c r="EK14" s="159"/>
      <c r="EL14" s="168">
        <f t="shared" ref="EL14:EL77" si="74">IF(AND($B14=""),"",SUM(EJ14+EK14))</f>
        <v>14</v>
      </c>
      <c r="EM14" s="5" t="str">
        <f t="shared" ref="EM14:EM77" si="75">IF(EL14="","",IF(EL14=0,"",IF(EL14&gt;63,"A+",IF(EL14&gt;53,"A",IF(EL14&gt;42,"B",IF(EL14&gt;28,"C","D"))))))</f>
        <v>D</v>
      </c>
      <c r="EN14" s="159">
        <v>5</v>
      </c>
      <c r="EO14" s="159"/>
      <c r="EP14" s="168">
        <f t="shared" ref="EP14:EP77" si="76">IF(AND($B14=""),"",SUM(EN14+EO14))</f>
        <v>5</v>
      </c>
      <c r="EQ14" s="5" t="str">
        <f t="shared" ref="EQ14:EQ77" si="77">IF(EP14="","",IF(EP14=0,"",IF(EP14&gt;9,"A+",IF(EP14&gt;7.5,"A",IF(EP14&gt;6,"B",IF(EP14&gt;4,"C","D"))))))</f>
        <v>C</v>
      </c>
      <c r="ER14" s="159">
        <v>53</v>
      </c>
      <c r="ES14" s="159"/>
      <c r="ET14" s="168">
        <f t="shared" ref="ET14:ET77" si="78">IF(AND($B14=""),"",SUM(ER14+ES14))</f>
        <v>53</v>
      </c>
      <c r="EU14" s="5" t="str">
        <f t="shared" ref="EU14:EU77" si="79">IF(ET14="","",IF(ET14=0,"",IF(ET14&gt;90,"A+",IF(ET14&gt;75,"A",IF(ET14&gt;60,"B",IF(ET14&gt;40,"C","D"))))))</f>
        <v>C</v>
      </c>
      <c r="EV14" s="160">
        <f t="shared" ref="EV14:EV77" si="80">IF(AND(B14=""),"",SUM(EB14+EF14+EJ14+EN14+ER14))</f>
        <v>78</v>
      </c>
      <c r="EW14" s="160">
        <f t="shared" ref="EW14:EW77" si="81">IF(AND(B14=""),"",SUM(EC14+EG14+EK14+EO14+ES14))</f>
        <v>0</v>
      </c>
      <c r="EX14" s="160">
        <f t="shared" ref="EX14:EX77" si="82">IF(AND($B14=""),"",SUM(ED14+EH14+EL14+EP14+ET14))</f>
        <v>78</v>
      </c>
      <c r="EY14" s="6" t="str">
        <f t="shared" ref="EY14:EY77" si="83">IF(EX14="","",IF(EX14=0,"",IF(EX14&gt;180,"A+",IF(EX14&gt;150,"A",IF(EX14&gt;120,"B",IF(EX14&gt;80,"C","D"))))))</f>
        <v>D</v>
      </c>
      <c r="EZ14" s="105">
        <v>16</v>
      </c>
      <c r="FA14" s="105">
        <v>17</v>
      </c>
      <c r="FB14" s="105">
        <v>17</v>
      </c>
      <c r="FC14" s="105">
        <v>16</v>
      </c>
      <c r="FD14" s="105">
        <v>17</v>
      </c>
      <c r="FE14" s="106">
        <f t="shared" ref="FE14:FE77" si="84">IF(AND(B14=""),"",SUM(EZ14+FA14+FB14+FC14+FD14))</f>
        <v>83</v>
      </c>
      <c r="FF14" s="100" t="str">
        <f t="shared" ref="FF14:FF77" si="85">IF(FE14=""," ",IF(FE14&gt;90,"A+",IF(FE14&gt;75,"A",IF(FE14&gt;60,"B",IF(FE14&gt;40,"C","D")))))</f>
        <v>A</v>
      </c>
      <c r="FG14" s="105">
        <v>17</v>
      </c>
      <c r="FH14" s="105">
        <v>17</v>
      </c>
      <c r="FI14" s="105">
        <v>16</v>
      </c>
      <c r="FJ14" s="105">
        <v>16</v>
      </c>
      <c r="FK14" s="105">
        <v>17</v>
      </c>
      <c r="FL14" s="107">
        <f t="shared" ref="FL14:FL77" si="86">IF(AND(B14=""),"",SUM(FG14+FH14+FI14+FJ14+FK14))</f>
        <v>83</v>
      </c>
      <c r="FM14" s="101" t="str">
        <f t="shared" ref="FM14:FM77" si="87">IF(FL14=""," ",IF(FL14&gt;90,"A+",IF(FL14&gt;75,"A",IF(FL14&gt;60,"B",IF(FL14&gt;40,"C","D")))))</f>
        <v>A</v>
      </c>
      <c r="FN14" s="105">
        <v>18</v>
      </c>
      <c r="FO14" s="105">
        <v>17</v>
      </c>
      <c r="FP14" s="105">
        <v>17</v>
      </c>
      <c r="FQ14" s="105">
        <v>17</v>
      </c>
      <c r="FR14" s="105">
        <v>18</v>
      </c>
      <c r="FS14" s="204">
        <f t="shared" ref="FS14:FS77" si="88">IF(AND(B14=""),"",SUM(FN14+FO14+FP14+FQ14+FR14))</f>
        <v>87</v>
      </c>
      <c r="FT14" s="205" t="str">
        <f t="shared" ref="FT14:FT77" si="89">IF(FS14=""," ",IF(FS14&gt;90,"A+",IF(FS14&gt;75,"A",IF(FS14&gt;60,"B",IF(FS14&gt;40,"C","D")))))</f>
        <v>A</v>
      </c>
      <c r="FU14" s="477" t="s">
        <v>613</v>
      </c>
      <c r="FV14" s="316">
        <f>IF(AND(C14=""),"-",VLOOKUP(B14,Register!$A$7:$AM$311,19,FALSE))</f>
        <v>14</v>
      </c>
      <c r="FW14" s="7">
        <f>IF(AND(C14=""),"-",VLOOKUP(B14,Register!$A$7:$AM$311,20,FALSE))</f>
        <v>20</v>
      </c>
      <c r="FX14" s="7">
        <f>IF(AND(C14=""),"-",VLOOKUP(B14,Register!$A$7:$AM$311,21,FALSE))</f>
        <v>50</v>
      </c>
      <c r="FY14" s="7">
        <f>IF(AND(C14=""),"-",VLOOKUP(B14,Register!$A$7:$AM$311,22,FALSE))</f>
        <v>50</v>
      </c>
      <c r="FZ14" s="7">
        <f>IF(AND(C14=""),"-",VLOOKUP(B14,Register!$A$7:$AM$311,23,FALSE))</f>
        <v>0</v>
      </c>
      <c r="GA14" s="7">
        <f>IF(AND(C14=""),"-",VLOOKUP(B14,Register!$A$7:$AM$311,24,FALSE))</f>
        <v>0</v>
      </c>
      <c r="GB14" s="7">
        <f>IF(AND(C14=""),"-",VLOOKUP(B14,Register!$A$7:$AM$311,25,FALSE))</f>
        <v>0</v>
      </c>
      <c r="GC14" s="7">
        <f>IF(AND(C14=""),"-",VLOOKUP(B14,Register!$A$7:$AM$311,26,FALSE))</f>
        <v>0</v>
      </c>
      <c r="GD14" s="7">
        <f>IF(AND(C14=""),"-",VLOOKUP(B14,Register!$A$7:$AM$311,27,FALSE))</f>
        <v>0</v>
      </c>
      <c r="GE14" s="7">
        <f>IF(AND(C14=""),"-",VLOOKUP(B14,Register!$A$7:$AM$311,28,FALSE))</f>
        <v>0</v>
      </c>
      <c r="GF14" s="7">
        <f>IF(AND(C14=""),"-",VLOOKUP(B14,Register!$A$7:$AM$311,29,FALSE))</f>
        <v>0</v>
      </c>
      <c r="GG14" s="7">
        <f>IF(AND(C14=""),"-",VLOOKUP(B14,Register!$A$7:$AM$311,30,FALSE))</f>
        <v>0</v>
      </c>
      <c r="GH14" s="8">
        <f>IF(AND(C14=""),"-",VLOOKUP(B14,Register!$A$7:$AM$311,31,FALSE))</f>
        <v>114</v>
      </c>
      <c r="GI14" s="208">
        <f>IF(AND(C14=""),"",VLOOKUP(B14,Register!$A$7:$CL$311,36,FALSE))</f>
        <v>0</v>
      </c>
      <c r="GJ14" s="182">
        <f t="shared" ref="GJ14:GJ77" si="90">IF(AND(GK14=""),"",RANK(GK14,GK$13:GK$112,0))</f>
        <v>4</v>
      </c>
      <c r="GK14" s="312">
        <f t="shared" ref="GK14:GK77" si="91">IF(AND(GI14="NSO"),"",IF(AND(AC14="",BB14="",CA14="",CZ14="",DY14="",EX14=""),"",SUM(AC14+BB14+CA14+CZ14+DY14+EX14)))</f>
        <v>468</v>
      </c>
      <c r="GL14" s="314" t="str">
        <f t="shared" ref="GL14:GL77" si="92">IF(GJ14=1,GP$10,IF(GJ14=2,GP$11, IF(GJ14=3,GP$12,IF(GJ14=4,GP$13,IF(GJ14=5,GP$14,IF(GJ14=6,GP$15,IF(GJ14=7,GP$16,IF(GJ14=8,GP$17,IF(GJ14=9,GP$18,IF(GJ14=10,GP$19,IF(GJ14=11,GP$20,IF(GJ14=12,GP$21,IF(GJ14=13,GP$22,IF(GJ14=14,GP$23,IF(GJ14=15,GP$24,IF(GJ14=16,GP$25,IF(GJ14=17,GP$26,IF(GJ14=18,GP$27,IF(GJ14=19,GP$28,IF(GJ14=20,GP$29,IF(GJ14=21,GP$30,IF(GJ14=22,GP$31,IF(GJ14=23,GP$32,IF(GJ14=24,GP$33,IF(GJ14=25,GP$34,IF(GJ14=26,GP$35,IF(GJ14=27,GP$36,IF(GJ14=28,GP$37,IF(GJ14=29,GP$38,IF(GJ14=30,GP$39,IF(GJ14=31,GP$40,"")))))))))))))))))))))))))))))))</f>
        <v>pr`FkZ</v>
      </c>
      <c r="GM14" s="3"/>
      <c r="GO14" s="3"/>
      <c r="GP14" s="315" t="s">
        <v>588</v>
      </c>
      <c r="GR14" s="3"/>
      <c r="GS14" s="3"/>
      <c r="GT14" s="3"/>
      <c r="GU14" s="3"/>
      <c r="GV14" s="3"/>
      <c r="GW14" s="3"/>
      <c r="GX14" s="3"/>
      <c r="GY14" s="3"/>
      <c r="GZ14" s="3"/>
      <c r="HA14" s="3"/>
      <c r="HB14" s="3"/>
      <c r="HC14" s="3"/>
      <c r="HD14" s="3"/>
      <c r="HE14" s="3"/>
      <c r="HF14" s="3"/>
      <c r="HG14" s="3"/>
      <c r="HH14" s="3"/>
      <c r="HI14" s="3"/>
      <c r="HJ14" s="3"/>
      <c r="HK14" s="3"/>
      <c r="HL14" s="3"/>
      <c r="HM14" s="3"/>
      <c r="HW14" s="321" t="str">
        <f>IF(ISNA(VLOOKUP(B14,Register!A$7:Z$315,9,FALSE)),"",VLOOKUP(B14,Register!A$7:Z$315,9,FALSE))</f>
        <v>SC</v>
      </c>
      <c r="HX14" s="321" t="str">
        <f>IF(ISNA(VLOOKUP(B14,Register!A$7:Z$315,12,FALSE)),"",VLOOKUP(B14,Register!A$7:Z$315,12,FALSE))</f>
        <v>M</v>
      </c>
      <c r="HY14" s="321" t="str">
        <f t="shared" ref="HY14:HY77" si="93">IF(AND(HW14=HY$11,HX14=HY$10),"M","")</f>
        <v/>
      </c>
      <c r="HZ14" s="321" t="str">
        <f t="shared" ref="HZ14:HZ77" si="94">IF(AND(HW14=HY$11,HX14=HZ$10),"G","")</f>
        <v/>
      </c>
      <c r="IA14" s="321" t="str">
        <f t="shared" ref="IA14:IA77" si="95">IF(AND(HW14=IA$11,HX14=HY$10),"M","")</f>
        <v/>
      </c>
      <c r="IB14" s="321" t="str">
        <f t="shared" ref="IB14:IB77" si="96">IF(AND(HW14=IA$11,HX14=HZ$10),"F","")</f>
        <v/>
      </c>
      <c r="IC14" s="321" t="str">
        <f t="shared" ref="IC14:IC77" si="97">IF(AND(HW14=IC$11,HX14=HY$10),"M","")</f>
        <v>M</v>
      </c>
      <c r="ID14" s="321" t="str">
        <f t="shared" ref="ID14:ID77" si="98">IF(AND(HW14=IC$11,HX14=HZ$10),"F","")</f>
        <v/>
      </c>
      <c r="IE14" s="321" t="str">
        <f t="shared" ref="IE14:IE77" si="99">IF(AND(HW14=IE$11,HX14=HY$10),"M","")</f>
        <v/>
      </c>
      <c r="IF14" s="321" t="str">
        <f t="shared" ref="IF14:IF77" si="100">IF(AND(HW14=IE$11,HX14=HZ$10),"F","")</f>
        <v/>
      </c>
    </row>
    <row r="15" spans="1:244" ht="21">
      <c r="A15" s="2">
        <v>3</v>
      </c>
      <c r="B15" s="197">
        <v>603</v>
      </c>
      <c r="C15" s="196" t="str">
        <f>IF(ISNA(VLOOKUP(B15,Register!A$7:Z$315,3,FALSE)),"",VLOOKUP(B15,Register!A$7:Z$315,3,FALSE))</f>
        <v>txnh'k</v>
      </c>
      <c r="D15" s="196" t="str">
        <f>IF(ISNA(VLOOKUP(B15,Register!A$7:Z$315,4,FALSE)),"",VLOOKUP(B15,Register!A$7:Z$315,4,FALSE))</f>
        <v>/kUukjke</v>
      </c>
      <c r="E15" s="195">
        <f>IF(ISNA(VLOOKUP(B15,Register!A$7:Z$315,6,FALSE)),"",VLOOKUP(B15,Register!A$7:Z$315,6,FALSE))</f>
        <v>38701</v>
      </c>
      <c r="F15" s="105" t="s">
        <v>23</v>
      </c>
      <c r="G15" s="159"/>
      <c r="H15" s="159"/>
      <c r="I15" s="168">
        <f t="shared" si="2"/>
        <v>0</v>
      </c>
      <c r="J15" s="5" t="str">
        <f t="shared" si="3"/>
        <v/>
      </c>
      <c r="K15" s="159">
        <v>6</v>
      </c>
      <c r="L15" s="159"/>
      <c r="M15" s="168">
        <f t="shared" si="4"/>
        <v>6</v>
      </c>
      <c r="N15" s="5" t="str">
        <f t="shared" si="5"/>
        <v>C</v>
      </c>
      <c r="O15" s="159">
        <v>16</v>
      </c>
      <c r="P15" s="159"/>
      <c r="Q15" s="168">
        <f t="shared" si="6"/>
        <v>16</v>
      </c>
      <c r="R15" s="5" t="str">
        <f t="shared" si="7"/>
        <v>D</v>
      </c>
      <c r="S15" s="159">
        <v>7</v>
      </c>
      <c r="T15" s="159"/>
      <c r="U15" s="168">
        <f t="shared" si="8"/>
        <v>7</v>
      </c>
      <c r="V15" s="5" t="str">
        <f t="shared" si="9"/>
        <v>B</v>
      </c>
      <c r="W15" s="159">
        <v>49</v>
      </c>
      <c r="X15" s="159"/>
      <c r="Y15" s="168">
        <f t="shared" si="10"/>
        <v>49</v>
      </c>
      <c r="Z15" s="5" t="str">
        <f t="shared" si="11"/>
        <v>C</v>
      </c>
      <c r="AA15" s="160">
        <f t="shared" si="0"/>
        <v>78</v>
      </c>
      <c r="AB15" s="160">
        <f t="shared" si="1"/>
        <v>0</v>
      </c>
      <c r="AC15" s="160">
        <f t="shared" si="12"/>
        <v>78</v>
      </c>
      <c r="AD15" s="6" t="str">
        <f t="shared" si="13"/>
        <v>D</v>
      </c>
      <c r="AE15" s="105" t="s">
        <v>23</v>
      </c>
      <c r="AF15" s="1115"/>
      <c r="AG15" s="1115"/>
      <c r="AH15" s="168">
        <f t="shared" si="14"/>
        <v>0</v>
      </c>
      <c r="AI15" s="5" t="str">
        <f t="shared" si="15"/>
        <v/>
      </c>
      <c r="AJ15" s="159">
        <v>6</v>
      </c>
      <c r="AK15" s="159"/>
      <c r="AL15" s="168">
        <f t="shared" si="16"/>
        <v>6</v>
      </c>
      <c r="AM15" s="5" t="str">
        <f t="shared" si="17"/>
        <v>C</v>
      </c>
      <c r="AN15" s="159">
        <v>16</v>
      </c>
      <c r="AO15" s="159"/>
      <c r="AP15" s="168">
        <f t="shared" si="18"/>
        <v>16</v>
      </c>
      <c r="AQ15" s="5" t="str">
        <f t="shared" si="19"/>
        <v>D</v>
      </c>
      <c r="AR15" s="159">
        <v>7</v>
      </c>
      <c r="AS15" s="159"/>
      <c r="AT15" s="168">
        <f t="shared" si="20"/>
        <v>7</v>
      </c>
      <c r="AU15" s="5" t="str">
        <f t="shared" si="21"/>
        <v>B</v>
      </c>
      <c r="AV15" s="159">
        <v>49</v>
      </c>
      <c r="AW15" s="159"/>
      <c r="AX15" s="168">
        <f t="shared" si="22"/>
        <v>49</v>
      </c>
      <c r="AY15" s="5" t="str">
        <f t="shared" si="23"/>
        <v>C</v>
      </c>
      <c r="AZ15" s="160">
        <f t="shared" si="24"/>
        <v>78</v>
      </c>
      <c r="BA15" s="160">
        <f t="shared" si="25"/>
        <v>0</v>
      </c>
      <c r="BB15" s="160">
        <f t="shared" si="26"/>
        <v>78</v>
      </c>
      <c r="BC15" s="6" t="str">
        <f t="shared" si="27"/>
        <v>D</v>
      </c>
      <c r="BD15" s="105" t="s">
        <v>23</v>
      </c>
      <c r="BE15" s="159"/>
      <c r="BF15" s="159"/>
      <c r="BG15" s="168">
        <f t="shared" si="28"/>
        <v>0</v>
      </c>
      <c r="BH15" s="5" t="str">
        <f t="shared" si="29"/>
        <v/>
      </c>
      <c r="BI15" s="159">
        <v>6</v>
      </c>
      <c r="BJ15" s="159"/>
      <c r="BK15" s="168">
        <f t="shared" si="30"/>
        <v>6</v>
      </c>
      <c r="BL15" s="5" t="str">
        <f t="shared" si="31"/>
        <v>C</v>
      </c>
      <c r="BM15" s="159">
        <v>16</v>
      </c>
      <c r="BN15" s="159"/>
      <c r="BO15" s="168">
        <f t="shared" si="32"/>
        <v>16</v>
      </c>
      <c r="BP15" s="5" t="str">
        <f t="shared" si="33"/>
        <v>D</v>
      </c>
      <c r="BQ15" s="159">
        <v>7</v>
      </c>
      <c r="BR15" s="159"/>
      <c r="BS15" s="168">
        <f t="shared" si="34"/>
        <v>7</v>
      </c>
      <c r="BT15" s="5" t="str">
        <f t="shared" si="35"/>
        <v>B</v>
      </c>
      <c r="BU15" s="159">
        <v>49</v>
      </c>
      <c r="BV15" s="159"/>
      <c r="BW15" s="168">
        <f t="shared" si="36"/>
        <v>49</v>
      </c>
      <c r="BX15" s="5" t="str">
        <f t="shared" si="37"/>
        <v>C</v>
      </c>
      <c r="BY15" s="160">
        <f t="shared" si="38"/>
        <v>78</v>
      </c>
      <c r="BZ15" s="160">
        <f t="shared" si="39"/>
        <v>0</v>
      </c>
      <c r="CA15" s="160">
        <f t="shared" si="40"/>
        <v>78</v>
      </c>
      <c r="CB15" s="6" t="str">
        <f t="shared" si="41"/>
        <v>D</v>
      </c>
      <c r="CC15" s="105" t="s">
        <v>23</v>
      </c>
      <c r="CD15" s="159"/>
      <c r="CE15" s="159"/>
      <c r="CF15" s="168">
        <f t="shared" si="42"/>
        <v>0</v>
      </c>
      <c r="CG15" s="5" t="str">
        <f t="shared" si="43"/>
        <v/>
      </c>
      <c r="CH15" s="159">
        <v>6</v>
      </c>
      <c r="CI15" s="159"/>
      <c r="CJ15" s="168">
        <f t="shared" si="44"/>
        <v>6</v>
      </c>
      <c r="CK15" s="5" t="str">
        <f t="shared" si="45"/>
        <v>C</v>
      </c>
      <c r="CL15" s="159">
        <v>16</v>
      </c>
      <c r="CM15" s="159"/>
      <c r="CN15" s="168">
        <f t="shared" si="46"/>
        <v>16</v>
      </c>
      <c r="CO15" s="5" t="str">
        <f t="shared" si="47"/>
        <v>D</v>
      </c>
      <c r="CP15" s="159">
        <v>7</v>
      </c>
      <c r="CQ15" s="159"/>
      <c r="CR15" s="168">
        <f t="shared" si="48"/>
        <v>7</v>
      </c>
      <c r="CS15" s="5" t="str">
        <f t="shared" si="49"/>
        <v>B</v>
      </c>
      <c r="CT15" s="159">
        <v>49</v>
      </c>
      <c r="CU15" s="159"/>
      <c r="CV15" s="168">
        <f t="shared" si="50"/>
        <v>49</v>
      </c>
      <c r="CW15" s="5" t="str">
        <f t="shared" si="51"/>
        <v>C</v>
      </c>
      <c r="CX15" s="160">
        <f t="shared" si="52"/>
        <v>78</v>
      </c>
      <c r="CY15" s="160">
        <f t="shared" si="53"/>
        <v>0</v>
      </c>
      <c r="CZ15" s="160">
        <f t="shared" si="54"/>
        <v>78</v>
      </c>
      <c r="DA15" s="6" t="str">
        <f t="shared" si="55"/>
        <v>D</v>
      </c>
      <c r="DB15" s="105" t="s">
        <v>23</v>
      </c>
      <c r="DC15" s="159"/>
      <c r="DD15" s="159"/>
      <c r="DE15" s="168">
        <f t="shared" si="56"/>
        <v>0</v>
      </c>
      <c r="DF15" s="5" t="str">
        <f t="shared" si="57"/>
        <v/>
      </c>
      <c r="DG15" s="159">
        <v>6</v>
      </c>
      <c r="DH15" s="159"/>
      <c r="DI15" s="168">
        <f t="shared" si="58"/>
        <v>6</v>
      </c>
      <c r="DJ15" s="5" t="str">
        <f t="shared" si="59"/>
        <v>C</v>
      </c>
      <c r="DK15" s="159">
        <v>16</v>
      </c>
      <c r="DL15" s="159"/>
      <c r="DM15" s="168">
        <f t="shared" si="60"/>
        <v>16</v>
      </c>
      <c r="DN15" s="5" t="str">
        <f t="shared" si="61"/>
        <v>D</v>
      </c>
      <c r="DO15" s="159">
        <v>7</v>
      </c>
      <c r="DP15" s="159"/>
      <c r="DQ15" s="168">
        <f t="shared" si="62"/>
        <v>7</v>
      </c>
      <c r="DR15" s="5" t="str">
        <f t="shared" si="63"/>
        <v>B</v>
      </c>
      <c r="DS15" s="159">
        <v>49</v>
      </c>
      <c r="DT15" s="159"/>
      <c r="DU15" s="168">
        <f t="shared" si="64"/>
        <v>49</v>
      </c>
      <c r="DV15" s="5" t="str">
        <f t="shared" si="65"/>
        <v>C</v>
      </c>
      <c r="DW15" s="160">
        <f t="shared" si="66"/>
        <v>78</v>
      </c>
      <c r="DX15" s="160">
        <f t="shared" si="67"/>
        <v>0</v>
      </c>
      <c r="DY15" s="160">
        <f t="shared" si="68"/>
        <v>78</v>
      </c>
      <c r="DZ15" s="6" t="str">
        <f t="shared" si="69"/>
        <v>D</v>
      </c>
      <c r="EA15" s="105" t="s">
        <v>23</v>
      </c>
      <c r="EB15" s="159"/>
      <c r="EC15" s="159"/>
      <c r="ED15" s="168">
        <f t="shared" si="70"/>
        <v>0</v>
      </c>
      <c r="EE15" s="5" t="str">
        <f t="shared" si="71"/>
        <v/>
      </c>
      <c r="EF15" s="159">
        <v>6</v>
      </c>
      <c r="EG15" s="159"/>
      <c r="EH15" s="168">
        <f t="shared" si="72"/>
        <v>6</v>
      </c>
      <c r="EI15" s="5" t="str">
        <f t="shared" si="73"/>
        <v>C</v>
      </c>
      <c r="EJ15" s="159">
        <v>16</v>
      </c>
      <c r="EK15" s="159"/>
      <c r="EL15" s="168">
        <f t="shared" si="74"/>
        <v>16</v>
      </c>
      <c r="EM15" s="5" t="str">
        <f t="shared" si="75"/>
        <v>D</v>
      </c>
      <c r="EN15" s="159">
        <v>7</v>
      </c>
      <c r="EO15" s="159"/>
      <c r="EP15" s="168">
        <f t="shared" si="76"/>
        <v>7</v>
      </c>
      <c r="EQ15" s="5" t="str">
        <f t="shared" si="77"/>
        <v>B</v>
      </c>
      <c r="ER15" s="159">
        <v>49</v>
      </c>
      <c r="ES15" s="159"/>
      <c r="ET15" s="168">
        <f t="shared" si="78"/>
        <v>49</v>
      </c>
      <c r="EU15" s="5" t="str">
        <f t="shared" si="79"/>
        <v>C</v>
      </c>
      <c r="EV15" s="160">
        <f t="shared" si="80"/>
        <v>78</v>
      </c>
      <c r="EW15" s="160">
        <f t="shared" si="81"/>
        <v>0</v>
      </c>
      <c r="EX15" s="160">
        <f t="shared" si="82"/>
        <v>78</v>
      </c>
      <c r="EY15" s="6" t="str">
        <f t="shared" si="83"/>
        <v>D</v>
      </c>
      <c r="EZ15" s="105">
        <v>17</v>
      </c>
      <c r="FA15" s="105">
        <v>17</v>
      </c>
      <c r="FB15" s="105">
        <v>17</v>
      </c>
      <c r="FC15" s="105">
        <v>16</v>
      </c>
      <c r="FD15" s="105">
        <v>17</v>
      </c>
      <c r="FE15" s="106">
        <f t="shared" si="84"/>
        <v>84</v>
      </c>
      <c r="FF15" s="100" t="str">
        <f t="shared" si="85"/>
        <v>A</v>
      </c>
      <c r="FG15" s="105">
        <v>16</v>
      </c>
      <c r="FH15" s="105">
        <v>16</v>
      </c>
      <c r="FI15" s="105">
        <v>17</v>
      </c>
      <c r="FJ15" s="105">
        <v>17</v>
      </c>
      <c r="FK15" s="105">
        <v>17</v>
      </c>
      <c r="FL15" s="107">
        <f t="shared" si="86"/>
        <v>83</v>
      </c>
      <c r="FM15" s="101" t="str">
        <f t="shared" si="87"/>
        <v>A</v>
      </c>
      <c r="FN15" s="105">
        <v>17</v>
      </c>
      <c r="FO15" s="105">
        <v>17</v>
      </c>
      <c r="FP15" s="105">
        <v>18</v>
      </c>
      <c r="FQ15" s="105">
        <v>17</v>
      </c>
      <c r="FR15" s="105">
        <v>17</v>
      </c>
      <c r="FS15" s="204">
        <f t="shared" si="88"/>
        <v>86</v>
      </c>
      <c r="FT15" s="205" t="str">
        <f t="shared" si="89"/>
        <v>A</v>
      </c>
      <c r="FU15" s="477" t="s">
        <v>613</v>
      </c>
      <c r="FV15" s="316">
        <f>IF(AND(C15=""),"-",VLOOKUP(B15,Register!$A$7:$AM$311,19,FALSE))</f>
        <v>16</v>
      </c>
      <c r="FW15" s="7">
        <f>IF(AND(C15=""),"-",VLOOKUP(B15,Register!$A$7:$AM$311,20,FALSE))</f>
        <v>20</v>
      </c>
      <c r="FX15" s="7">
        <f>IF(AND(C15=""),"-",VLOOKUP(B15,Register!$A$7:$AM$311,21,FALSE))</f>
        <v>50</v>
      </c>
      <c r="FY15" s="7">
        <f>IF(AND(C15=""),"-",VLOOKUP(B15,Register!$A$7:$AM$311,22,FALSE))</f>
        <v>50</v>
      </c>
      <c r="FZ15" s="7">
        <f>IF(AND(C15=""),"-",VLOOKUP(B15,Register!$A$7:$AM$311,23,FALSE))</f>
        <v>0</v>
      </c>
      <c r="GA15" s="7">
        <f>IF(AND(C15=""),"-",VLOOKUP(B15,Register!$A$7:$AM$311,24,FALSE))</f>
        <v>0</v>
      </c>
      <c r="GB15" s="7">
        <f>IF(AND(C15=""),"-",VLOOKUP(B15,Register!$A$7:$AM$311,25,FALSE))</f>
        <v>0</v>
      </c>
      <c r="GC15" s="7">
        <f>IF(AND(C15=""),"-",VLOOKUP(B15,Register!$A$7:$AM$311,26,FALSE))</f>
        <v>0</v>
      </c>
      <c r="GD15" s="7">
        <f>IF(AND(C15=""),"-",VLOOKUP(B15,Register!$A$7:$AM$311,27,FALSE))</f>
        <v>0</v>
      </c>
      <c r="GE15" s="7">
        <f>IF(AND(C15=""),"-",VLOOKUP(B15,Register!$A$7:$AM$311,28,FALSE))</f>
        <v>0</v>
      </c>
      <c r="GF15" s="7">
        <f>IF(AND(C15=""),"-",VLOOKUP(B15,Register!$A$7:$AM$311,29,FALSE))</f>
        <v>0</v>
      </c>
      <c r="GG15" s="7">
        <f>IF(AND(C15=""),"-",VLOOKUP(B15,Register!$A$7:$AM$311,30,FALSE))</f>
        <v>0</v>
      </c>
      <c r="GH15" s="8">
        <f>IF(AND(C15=""),"-",VLOOKUP(B15,Register!$A$7:$AM$311,31,FALSE))</f>
        <v>116</v>
      </c>
      <c r="GI15" s="208">
        <f>IF(AND(C15=""),"",VLOOKUP(B15,Register!$A$7:$CL$311,36,FALSE))</f>
        <v>0</v>
      </c>
      <c r="GJ15" s="182">
        <f t="shared" si="90"/>
        <v>4</v>
      </c>
      <c r="GK15" s="312">
        <f t="shared" si="91"/>
        <v>468</v>
      </c>
      <c r="GL15" s="314" t="str">
        <f t="shared" si="92"/>
        <v>pr`FkZ</v>
      </c>
      <c r="GM15" s="3"/>
      <c r="GP15" s="315" t="s">
        <v>81</v>
      </c>
      <c r="GR15" s="3"/>
      <c r="GS15" s="3"/>
      <c r="GT15" s="3"/>
      <c r="GU15" s="3"/>
      <c r="GV15" s="3"/>
      <c r="GW15" s="3"/>
      <c r="GX15" s="3"/>
      <c r="GY15" s="3"/>
      <c r="GZ15" s="3"/>
      <c r="HA15" s="3"/>
      <c r="HB15" s="3"/>
      <c r="HC15" s="3"/>
      <c r="HD15" s="3"/>
      <c r="HE15" s="3"/>
      <c r="HF15" s="3"/>
      <c r="HG15" s="3"/>
      <c r="HH15" s="3"/>
      <c r="HI15" s="3"/>
      <c r="HJ15" s="3"/>
      <c r="HK15" s="3"/>
      <c r="HL15" s="3"/>
      <c r="HM15" s="3"/>
      <c r="HW15" s="321" t="str">
        <f>IF(ISNA(VLOOKUP(B15,Register!A$7:Z$315,9,FALSE)),"",VLOOKUP(B15,Register!A$7:Z$315,9,FALSE))</f>
        <v>OBC</v>
      </c>
      <c r="HX15" s="321" t="str">
        <f>IF(ISNA(VLOOKUP(B15,Register!A$7:Z$315,12,FALSE)),"",VLOOKUP(B15,Register!A$7:Z$315,12,FALSE))</f>
        <v>M</v>
      </c>
      <c r="HY15" s="321" t="str">
        <f t="shared" si="93"/>
        <v/>
      </c>
      <c r="HZ15" s="321" t="str">
        <f t="shared" si="94"/>
        <v/>
      </c>
      <c r="IA15" s="321" t="str">
        <f t="shared" si="95"/>
        <v>M</v>
      </c>
      <c r="IB15" s="321" t="str">
        <f t="shared" si="96"/>
        <v/>
      </c>
      <c r="IC15" s="321" t="str">
        <f t="shared" si="97"/>
        <v/>
      </c>
      <c r="ID15" s="321" t="str">
        <f t="shared" si="98"/>
        <v/>
      </c>
      <c r="IE15" s="321" t="str">
        <f t="shared" si="99"/>
        <v/>
      </c>
      <c r="IF15" s="321" t="str">
        <f t="shared" si="100"/>
        <v/>
      </c>
    </row>
    <row r="16" spans="1:244" ht="21">
      <c r="A16" s="2">
        <v>4</v>
      </c>
      <c r="B16" s="197">
        <v>604</v>
      </c>
      <c r="C16" s="196" t="str">
        <f>IF(ISNA(VLOOKUP(B16,Register!A$7:Z$315,3,FALSE)),"",VLOOKUP(B16,Register!A$7:Z$315,3,FALSE))</f>
        <v>t'kksnk</v>
      </c>
      <c r="D16" s="196" t="str">
        <f>IF(ISNA(VLOOKUP(B16,Register!A$7:Z$315,4,FALSE)),"",VLOOKUP(B16,Register!A$7:Z$315,4,FALSE))</f>
        <v>y{e.kjke</v>
      </c>
      <c r="E16" s="195">
        <f>IF(ISNA(VLOOKUP(B16,Register!A$7:Z$315,6,FALSE)),"",VLOOKUP(B16,Register!A$7:Z$315,6,FALSE))</f>
        <v>38865</v>
      </c>
      <c r="F16" s="105" t="s">
        <v>23</v>
      </c>
      <c r="G16" s="159"/>
      <c r="H16" s="159"/>
      <c r="I16" s="168">
        <f t="shared" si="2"/>
        <v>0</v>
      </c>
      <c r="J16" s="5" t="str">
        <f t="shared" si="3"/>
        <v/>
      </c>
      <c r="K16" s="159">
        <v>6</v>
      </c>
      <c r="L16" s="159"/>
      <c r="M16" s="168">
        <f t="shared" si="4"/>
        <v>6</v>
      </c>
      <c r="N16" s="5" t="str">
        <f t="shared" si="5"/>
        <v>C</v>
      </c>
      <c r="O16" s="159">
        <v>27</v>
      </c>
      <c r="P16" s="159"/>
      <c r="Q16" s="168">
        <f t="shared" si="6"/>
        <v>27</v>
      </c>
      <c r="R16" s="5" t="str">
        <f t="shared" si="7"/>
        <v>D</v>
      </c>
      <c r="S16" s="159">
        <v>6</v>
      </c>
      <c r="T16" s="159"/>
      <c r="U16" s="168">
        <f t="shared" si="8"/>
        <v>6</v>
      </c>
      <c r="V16" s="5" t="str">
        <f t="shared" si="9"/>
        <v>C</v>
      </c>
      <c r="W16" s="159">
        <v>48</v>
      </c>
      <c r="X16" s="159"/>
      <c r="Y16" s="168">
        <f t="shared" si="10"/>
        <v>48</v>
      </c>
      <c r="Z16" s="5" t="str">
        <f t="shared" si="11"/>
        <v>C</v>
      </c>
      <c r="AA16" s="160">
        <f t="shared" si="0"/>
        <v>87</v>
      </c>
      <c r="AB16" s="160">
        <f t="shared" si="1"/>
        <v>0</v>
      </c>
      <c r="AC16" s="160">
        <f t="shared" si="12"/>
        <v>87</v>
      </c>
      <c r="AD16" s="6" t="str">
        <f t="shared" si="13"/>
        <v>C</v>
      </c>
      <c r="AE16" s="105" t="s">
        <v>23</v>
      </c>
      <c r="AF16" s="1115"/>
      <c r="AG16" s="1115"/>
      <c r="AH16" s="168">
        <f t="shared" si="14"/>
        <v>0</v>
      </c>
      <c r="AI16" s="5" t="str">
        <f t="shared" si="15"/>
        <v/>
      </c>
      <c r="AJ16" s="159">
        <v>6</v>
      </c>
      <c r="AK16" s="159"/>
      <c r="AL16" s="168">
        <f t="shared" si="16"/>
        <v>6</v>
      </c>
      <c r="AM16" s="5" t="str">
        <f t="shared" si="17"/>
        <v>C</v>
      </c>
      <c r="AN16" s="159">
        <v>27</v>
      </c>
      <c r="AO16" s="159"/>
      <c r="AP16" s="168">
        <f t="shared" si="18"/>
        <v>27</v>
      </c>
      <c r="AQ16" s="5" t="str">
        <f t="shared" si="19"/>
        <v>D</v>
      </c>
      <c r="AR16" s="159">
        <v>6</v>
      </c>
      <c r="AS16" s="159"/>
      <c r="AT16" s="168">
        <f t="shared" si="20"/>
        <v>6</v>
      </c>
      <c r="AU16" s="5" t="str">
        <f t="shared" si="21"/>
        <v>C</v>
      </c>
      <c r="AV16" s="159">
        <v>48</v>
      </c>
      <c r="AW16" s="159"/>
      <c r="AX16" s="168">
        <f t="shared" si="22"/>
        <v>48</v>
      </c>
      <c r="AY16" s="5" t="str">
        <f t="shared" si="23"/>
        <v>C</v>
      </c>
      <c r="AZ16" s="160">
        <f t="shared" si="24"/>
        <v>87</v>
      </c>
      <c r="BA16" s="160">
        <f t="shared" si="25"/>
        <v>0</v>
      </c>
      <c r="BB16" s="160">
        <f t="shared" si="26"/>
        <v>87</v>
      </c>
      <c r="BC16" s="6" t="str">
        <f t="shared" si="27"/>
        <v>C</v>
      </c>
      <c r="BD16" s="105" t="s">
        <v>23</v>
      </c>
      <c r="BE16" s="159"/>
      <c r="BF16" s="159"/>
      <c r="BG16" s="168">
        <f t="shared" si="28"/>
        <v>0</v>
      </c>
      <c r="BH16" s="5" t="str">
        <f t="shared" si="29"/>
        <v/>
      </c>
      <c r="BI16" s="159">
        <v>6</v>
      </c>
      <c r="BJ16" s="159"/>
      <c r="BK16" s="168">
        <f t="shared" si="30"/>
        <v>6</v>
      </c>
      <c r="BL16" s="5" t="str">
        <f t="shared" si="31"/>
        <v>C</v>
      </c>
      <c r="BM16" s="159">
        <v>27</v>
      </c>
      <c r="BN16" s="159"/>
      <c r="BO16" s="168">
        <f t="shared" si="32"/>
        <v>27</v>
      </c>
      <c r="BP16" s="5" t="str">
        <f t="shared" si="33"/>
        <v>D</v>
      </c>
      <c r="BQ16" s="159">
        <v>6</v>
      </c>
      <c r="BR16" s="159"/>
      <c r="BS16" s="168">
        <f t="shared" si="34"/>
        <v>6</v>
      </c>
      <c r="BT16" s="5" t="str">
        <f t="shared" si="35"/>
        <v>C</v>
      </c>
      <c r="BU16" s="159">
        <v>48</v>
      </c>
      <c r="BV16" s="159"/>
      <c r="BW16" s="168">
        <f t="shared" si="36"/>
        <v>48</v>
      </c>
      <c r="BX16" s="5" t="str">
        <f t="shared" si="37"/>
        <v>C</v>
      </c>
      <c r="BY16" s="160">
        <f t="shared" si="38"/>
        <v>87</v>
      </c>
      <c r="BZ16" s="160">
        <f t="shared" si="39"/>
        <v>0</v>
      </c>
      <c r="CA16" s="160">
        <f t="shared" si="40"/>
        <v>87</v>
      </c>
      <c r="CB16" s="6" t="str">
        <f t="shared" si="41"/>
        <v>C</v>
      </c>
      <c r="CC16" s="105" t="s">
        <v>23</v>
      </c>
      <c r="CD16" s="159"/>
      <c r="CE16" s="159"/>
      <c r="CF16" s="168">
        <f t="shared" si="42"/>
        <v>0</v>
      </c>
      <c r="CG16" s="5" t="str">
        <f t="shared" si="43"/>
        <v/>
      </c>
      <c r="CH16" s="159">
        <v>6</v>
      </c>
      <c r="CI16" s="159"/>
      <c r="CJ16" s="168">
        <f t="shared" si="44"/>
        <v>6</v>
      </c>
      <c r="CK16" s="5" t="str">
        <f t="shared" si="45"/>
        <v>C</v>
      </c>
      <c r="CL16" s="159">
        <v>27</v>
      </c>
      <c r="CM16" s="159"/>
      <c r="CN16" s="168">
        <f t="shared" si="46"/>
        <v>27</v>
      </c>
      <c r="CO16" s="5" t="str">
        <f t="shared" si="47"/>
        <v>D</v>
      </c>
      <c r="CP16" s="159">
        <v>6</v>
      </c>
      <c r="CQ16" s="159"/>
      <c r="CR16" s="168">
        <f t="shared" si="48"/>
        <v>6</v>
      </c>
      <c r="CS16" s="5" t="str">
        <f t="shared" si="49"/>
        <v>C</v>
      </c>
      <c r="CT16" s="159">
        <v>48</v>
      </c>
      <c r="CU16" s="159"/>
      <c r="CV16" s="168">
        <f t="shared" si="50"/>
        <v>48</v>
      </c>
      <c r="CW16" s="5" t="str">
        <f t="shared" si="51"/>
        <v>C</v>
      </c>
      <c r="CX16" s="160">
        <f t="shared" si="52"/>
        <v>87</v>
      </c>
      <c r="CY16" s="160">
        <f t="shared" si="53"/>
        <v>0</v>
      </c>
      <c r="CZ16" s="160">
        <f t="shared" si="54"/>
        <v>87</v>
      </c>
      <c r="DA16" s="6" t="str">
        <f t="shared" si="55"/>
        <v>C</v>
      </c>
      <c r="DB16" s="105" t="s">
        <v>23</v>
      </c>
      <c r="DC16" s="159"/>
      <c r="DD16" s="159"/>
      <c r="DE16" s="168">
        <f t="shared" si="56"/>
        <v>0</v>
      </c>
      <c r="DF16" s="5" t="str">
        <f t="shared" si="57"/>
        <v/>
      </c>
      <c r="DG16" s="159">
        <v>6</v>
      </c>
      <c r="DH16" s="159"/>
      <c r="DI16" s="168">
        <f t="shared" si="58"/>
        <v>6</v>
      </c>
      <c r="DJ16" s="5" t="str">
        <f t="shared" si="59"/>
        <v>C</v>
      </c>
      <c r="DK16" s="159">
        <v>27</v>
      </c>
      <c r="DL16" s="159"/>
      <c r="DM16" s="168">
        <f t="shared" si="60"/>
        <v>27</v>
      </c>
      <c r="DN16" s="5" t="str">
        <f t="shared" si="61"/>
        <v>D</v>
      </c>
      <c r="DO16" s="159">
        <v>6</v>
      </c>
      <c r="DP16" s="159"/>
      <c r="DQ16" s="168">
        <f t="shared" si="62"/>
        <v>6</v>
      </c>
      <c r="DR16" s="5" t="str">
        <f t="shared" si="63"/>
        <v>C</v>
      </c>
      <c r="DS16" s="159">
        <v>48</v>
      </c>
      <c r="DT16" s="159"/>
      <c r="DU16" s="168">
        <f t="shared" si="64"/>
        <v>48</v>
      </c>
      <c r="DV16" s="5" t="str">
        <f t="shared" si="65"/>
        <v>C</v>
      </c>
      <c r="DW16" s="160">
        <f t="shared" si="66"/>
        <v>87</v>
      </c>
      <c r="DX16" s="160">
        <f t="shared" si="67"/>
        <v>0</v>
      </c>
      <c r="DY16" s="160">
        <f t="shared" si="68"/>
        <v>87</v>
      </c>
      <c r="DZ16" s="6" t="str">
        <f t="shared" si="69"/>
        <v>C</v>
      </c>
      <c r="EA16" s="105" t="s">
        <v>23</v>
      </c>
      <c r="EB16" s="159"/>
      <c r="EC16" s="159"/>
      <c r="ED16" s="168">
        <f t="shared" si="70"/>
        <v>0</v>
      </c>
      <c r="EE16" s="5" t="str">
        <f t="shared" si="71"/>
        <v/>
      </c>
      <c r="EF16" s="159">
        <v>6</v>
      </c>
      <c r="EG16" s="159"/>
      <c r="EH16" s="168">
        <f t="shared" si="72"/>
        <v>6</v>
      </c>
      <c r="EI16" s="5" t="str">
        <f t="shared" si="73"/>
        <v>C</v>
      </c>
      <c r="EJ16" s="159">
        <v>27</v>
      </c>
      <c r="EK16" s="159"/>
      <c r="EL16" s="168">
        <f t="shared" si="74"/>
        <v>27</v>
      </c>
      <c r="EM16" s="5" t="str">
        <f t="shared" si="75"/>
        <v>D</v>
      </c>
      <c r="EN16" s="159">
        <v>6</v>
      </c>
      <c r="EO16" s="159"/>
      <c r="EP16" s="168">
        <f t="shared" si="76"/>
        <v>6</v>
      </c>
      <c r="EQ16" s="5" t="str">
        <f t="shared" si="77"/>
        <v>C</v>
      </c>
      <c r="ER16" s="159">
        <v>48</v>
      </c>
      <c r="ES16" s="159"/>
      <c r="ET16" s="168">
        <f t="shared" si="78"/>
        <v>48</v>
      </c>
      <c r="EU16" s="5" t="str">
        <f t="shared" si="79"/>
        <v>C</v>
      </c>
      <c r="EV16" s="160">
        <f t="shared" si="80"/>
        <v>87</v>
      </c>
      <c r="EW16" s="160">
        <f t="shared" si="81"/>
        <v>0</v>
      </c>
      <c r="EX16" s="160">
        <f t="shared" si="82"/>
        <v>87</v>
      </c>
      <c r="EY16" s="6" t="str">
        <f t="shared" si="83"/>
        <v>C</v>
      </c>
      <c r="EZ16" s="105">
        <v>16</v>
      </c>
      <c r="FA16" s="105">
        <v>16</v>
      </c>
      <c r="FB16" s="105">
        <v>17</v>
      </c>
      <c r="FC16" s="105">
        <v>16</v>
      </c>
      <c r="FD16" s="105">
        <v>17</v>
      </c>
      <c r="FE16" s="106">
        <f t="shared" si="84"/>
        <v>82</v>
      </c>
      <c r="FF16" s="100" t="str">
        <f t="shared" si="85"/>
        <v>A</v>
      </c>
      <c r="FG16" s="105">
        <v>17</v>
      </c>
      <c r="FH16" s="105">
        <v>18</v>
      </c>
      <c r="FI16" s="105">
        <v>18</v>
      </c>
      <c r="FJ16" s="105">
        <v>17</v>
      </c>
      <c r="FK16" s="105">
        <v>18</v>
      </c>
      <c r="FL16" s="107">
        <f t="shared" si="86"/>
        <v>88</v>
      </c>
      <c r="FM16" s="101" t="str">
        <f t="shared" si="87"/>
        <v>A</v>
      </c>
      <c r="FN16" s="105">
        <v>16</v>
      </c>
      <c r="FO16" s="105">
        <v>17</v>
      </c>
      <c r="FP16" s="105">
        <v>17</v>
      </c>
      <c r="FQ16" s="105">
        <v>16</v>
      </c>
      <c r="FR16" s="105">
        <v>16</v>
      </c>
      <c r="FS16" s="204">
        <f t="shared" si="88"/>
        <v>82</v>
      </c>
      <c r="FT16" s="205" t="str">
        <f t="shared" si="89"/>
        <v>A</v>
      </c>
      <c r="FU16" s="477" t="s">
        <v>613</v>
      </c>
      <c r="FV16" s="316">
        <f>IF(AND(C16=""),"-",VLOOKUP(B16,Register!$A$7:$AM$311,19,FALSE))</f>
        <v>14</v>
      </c>
      <c r="FW16" s="7">
        <f>IF(AND(C16=""),"-",VLOOKUP(B16,Register!$A$7:$AM$311,20,FALSE))</f>
        <v>20</v>
      </c>
      <c r="FX16" s="7">
        <f>IF(AND(C16=""),"-",VLOOKUP(B16,Register!$A$7:$AM$311,21,FALSE))</f>
        <v>44</v>
      </c>
      <c r="FY16" s="7">
        <f>IF(AND(C16=""),"-",VLOOKUP(B16,Register!$A$7:$AM$311,22,FALSE))</f>
        <v>48</v>
      </c>
      <c r="FZ16" s="7">
        <f>IF(AND(C16=""),"-",VLOOKUP(B16,Register!$A$7:$AM$311,23,FALSE))</f>
        <v>0</v>
      </c>
      <c r="GA16" s="7">
        <f>IF(AND(C16=""),"-",VLOOKUP(B16,Register!$A$7:$AM$311,24,FALSE))</f>
        <v>0</v>
      </c>
      <c r="GB16" s="7">
        <f>IF(AND(C16=""),"-",VLOOKUP(B16,Register!$A$7:$AM$311,25,FALSE))</f>
        <v>0</v>
      </c>
      <c r="GC16" s="7">
        <f>IF(AND(C16=""),"-",VLOOKUP(B16,Register!$A$7:$AM$311,26,FALSE))</f>
        <v>0</v>
      </c>
      <c r="GD16" s="7">
        <f>IF(AND(C16=""),"-",VLOOKUP(B16,Register!$A$7:$AM$311,27,FALSE))</f>
        <v>0</v>
      </c>
      <c r="GE16" s="7">
        <f>IF(AND(C16=""),"-",VLOOKUP(B16,Register!$A$7:$AM$311,28,FALSE))</f>
        <v>0</v>
      </c>
      <c r="GF16" s="7">
        <f>IF(AND(C16=""),"-",VLOOKUP(B16,Register!$A$7:$AM$311,29,FALSE))</f>
        <v>0</v>
      </c>
      <c r="GG16" s="7">
        <f>IF(AND(C16=""),"-",VLOOKUP(B16,Register!$A$7:$AM$311,30,FALSE))</f>
        <v>0</v>
      </c>
      <c r="GH16" s="8">
        <f>IF(AND(C16=""),"-",VLOOKUP(B16,Register!$A$7:$AM$311,31,FALSE))</f>
        <v>106</v>
      </c>
      <c r="GI16" s="208">
        <f>IF(AND(C16=""),"",VLOOKUP(B16,Register!$A$7:$CL$311,36,FALSE))</f>
        <v>0</v>
      </c>
      <c r="GJ16" s="182">
        <f t="shared" si="90"/>
        <v>3</v>
      </c>
      <c r="GK16" s="312">
        <f t="shared" si="91"/>
        <v>522</v>
      </c>
      <c r="GL16" s="314" t="str">
        <f t="shared" si="92"/>
        <v>r`rh;</v>
      </c>
      <c r="GM16" s="3"/>
      <c r="GP16" s="315" t="s">
        <v>53</v>
      </c>
      <c r="GR16" s="3"/>
      <c r="GS16" s="3"/>
      <c r="GT16" s="3"/>
      <c r="GU16" s="3"/>
      <c r="GV16" s="3"/>
      <c r="GW16" s="3"/>
      <c r="GX16" s="3"/>
      <c r="GY16" s="3"/>
      <c r="GZ16" s="3"/>
      <c r="HA16" s="3"/>
      <c r="HB16" s="3"/>
      <c r="HC16" s="3"/>
      <c r="HD16" s="3"/>
      <c r="HE16" s="3"/>
      <c r="HF16" s="3"/>
      <c r="HG16" s="3"/>
      <c r="HH16" s="3"/>
      <c r="HI16" s="3"/>
      <c r="HJ16" s="3"/>
      <c r="HK16" s="3"/>
      <c r="HL16" s="3"/>
      <c r="HM16" s="3"/>
      <c r="HW16" s="321" t="str">
        <f>IF(ISNA(VLOOKUP(B16,Register!A$7:Z$315,9,FALSE)),"",VLOOKUP(B16,Register!A$7:Z$315,9,FALSE))</f>
        <v>SC</v>
      </c>
      <c r="HX16" s="321" t="str">
        <f>IF(ISNA(VLOOKUP(B16,Register!A$7:Z$315,12,FALSE)),"",VLOOKUP(B16,Register!A$7:Z$315,12,FALSE))</f>
        <v>F</v>
      </c>
      <c r="HY16" s="321" t="str">
        <f t="shared" si="93"/>
        <v/>
      </c>
      <c r="HZ16" s="321" t="str">
        <f t="shared" si="94"/>
        <v/>
      </c>
      <c r="IA16" s="321" t="str">
        <f t="shared" si="95"/>
        <v/>
      </c>
      <c r="IB16" s="321" t="str">
        <f t="shared" si="96"/>
        <v/>
      </c>
      <c r="IC16" s="321" t="str">
        <f t="shared" si="97"/>
        <v/>
      </c>
      <c r="ID16" s="321" t="str">
        <f t="shared" si="98"/>
        <v>F</v>
      </c>
      <c r="IE16" s="321" t="str">
        <f t="shared" si="99"/>
        <v/>
      </c>
      <c r="IF16" s="321" t="str">
        <f t="shared" si="100"/>
        <v/>
      </c>
    </row>
    <row r="17" spans="1:240" ht="21">
      <c r="A17" s="2">
        <v>5</v>
      </c>
      <c r="B17" s="197">
        <v>605</v>
      </c>
      <c r="C17" s="196" t="str">
        <f>IF(ISNA(VLOOKUP(B17,Register!A$7:Z$315,3,FALSE)),"",VLOOKUP(B17,Register!A$7:Z$315,3,FALSE))</f>
        <v>efgiky</v>
      </c>
      <c r="D17" s="196" t="str">
        <f>IF(ISNA(VLOOKUP(B17,Register!A$7:Z$315,4,FALSE)),"",VLOOKUP(B17,Register!A$7:Z$315,4,FALSE))</f>
        <v>txnh'k</v>
      </c>
      <c r="E17" s="195">
        <f>IF(ISNA(VLOOKUP(B17,Register!A$7:Z$315,6,FALSE)),"",VLOOKUP(B17,Register!A$7:Z$315,6,FALSE))</f>
        <v>38790</v>
      </c>
      <c r="F17" s="105" t="s">
        <v>23</v>
      </c>
      <c r="G17" s="159">
        <v>5</v>
      </c>
      <c r="H17" s="159"/>
      <c r="I17" s="168">
        <f t="shared" si="2"/>
        <v>5</v>
      </c>
      <c r="J17" s="5" t="str">
        <f t="shared" si="3"/>
        <v>C</v>
      </c>
      <c r="K17" s="159">
        <v>6</v>
      </c>
      <c r="L17" s="159"/>
      <c r="M17" s="168">
        <f t="shared" si="4"/>
        <v>6</v>
      </c>
      <c r="N17" s="5" t="str">
        <f t="shared" si="5"/>
        <v>C</v>
      </c>
      <c r="O17" s="159">
        <v>24</v>
      </c>
      <c r="P17" s="159"/>
      <c r="Q17" s="168">
        <f t="shared" si="6"/>
        <v>24</v>
      </c>
      <c r="R17" s="5" t="str">
        <f t="shared" si="7"/>
        <v>D</v>
      </c>
      <c r="S17" s="159">
        <v>5</v>
      </c>
      <c r="T17" s="159"/>
      <c r="U17" s="168">
        <f t="shared" si="8"/>
        <v>5</v>
      </c>
      <c r="V17" s="5" t="str">
        <f t="shared" si="9"/>
        <v>C</v>
      </c>
      <c r="W17" s="159">
        <v>36</v>
      </c>
      <c r="X17" s="159"/>
      <c r="Y17" s="168">
        <f t="shared" si="10"/>
        <v>36</v>
      </c>
      <c r="Z17" s="5" t="str">
        <f t="shared" si="11"/>
        <v>D</v>
      </c>
      <c r="AA17" s="160">
        <f t="shared" si="0"/>
        <v>76</v>
      </c>
      <c r="AB17" s="160">
        <f t="shared" si="1"/>
        <v>0</v>
      </c>
      <c r="AC17" s="160">
        <f t="shared" si="12"/>
        <v>76</v>
      </c>
      <c r="AD17" s="6" t="str">
        <f t="shared" si="13"/>
        <v>D</v>
      </c>
      <c r="AE17" s="105" t="s">
        <v>23</v>
      </c>
      <c r="AF17" s="1115">
        <v>5</v>
      </c>
      <c r="AG17" s="1115"/>
      <c r="AH17" s="168">
        <f t="shared" si="14"/>
        <v>5</v>
      </c>
      <c r="AI17" s="5" t="str">
        <f t="shared" si="15"/>
        <v>C</v>
      </c>
      <c r="AJ17" s="159">
        <v>6</v>
      </c>
      <c r="AK17" s="159"/>
      <c r="AL17" s="168">
        <f t="shared" si="16"/>
        <v>6</v>
      </c>
      <c r="AM17" s="5" t="str">
        <f t="shared" si="17"/>
        <v>C</v>
      </c>
      <c r="AN17" s="159">
        <v>24</v>
      </c>
      <c r="AO17" s="159"/>
      <c r="AP17" s="168">
        <f t="shared" si="18"/>
        <v>24</v>
      </c>
      <c r="AQ17" s="5" t="str">
        <f t="shared" si="19"/>
        <v>D</v>
      </c>
      <c r="AR17" s="159">
        <v>5</v>
      </c>
      <c r="AS17" s="159"/>
      <c r="AT17" s="168">
        <f t="shared" si="20"/>
        <v>5</v>
      </c>
      <c r="AU17" s="5" t="str">
        <f t="shared" si="21"/>
        <v>C</v>
      </c>
      <c r="AV17" s="159">
        <v>36</v>
      </c>
      <c r="AW17" s="159"/>
      <c r="AX17" s="168">
        <f t="shared" si="22"/>
        <v>36</v>
      </c>
      <c r="AY17" s="5" t="str">
        <f t="shared" si="23"/>
        <v>D</v>
      </c>
      <c r="AZ17" s="160">
        <f t="shared" si="24"/>
        <v>76</v>
      </c>
      <c r="BA17" s="160">
        <f t="shared" si="25"/>
        <v>0</v>
      </c>
      <c r="BB17" s="160">
        <f t="shared" si="26"/>
        <v>76</v>
      </c>
      <c r="BC17" s="6" t="str">
        <f t="shared" si="27"/>
        <v>D</v>
      </c>
      <c r="BD17" s="105" t="s">
        <v>23</v>
      </c>
      <c r="BE17" s="159">
        <v>5</v>
      </c>
      <c r="BF17" s="159"/>
      <c r="BG17" s="168">
        <f t="shared" si="28"/>
        <v>5</v>
      </c>
      <c r="BH17" s="5" t="str">
        <f t="shared" si="29"/>
        <v>C</v>
      </c>
      <c r="BI17" s="159">
        <v>6</v>
      </c>
      <c r="BJ17" s="159"/>
      <c r="BK17" s="168">
        <f t="shared" si="30"/>
        <v>6</v>
      </c>
      <c r="BL17" s="5" t="str">
        <f t="shared" si="31"/>
        <v>C</v>
      </c>
      <c r="BM17" s="159">
        <v>24</v>
      </c>
      <c r="BN17" s="159"/>
      <c r="BO17" s="168">
        <f t="shared" si="32"/>
        <v>24</v>
      </c>
      <c r="BP17" s="5" t="str">
        <f t="shared" si="33"/>
        <v>D</v>
      </c>
      <c r="BQ17" s="159">
        <v>5</v>
      </c>
      <c r="BR17" s="159"/>
      <c r="BS17" s="168">
        <f t="shared" si="34"/>
        <v>5</v>
      </c>
      <c r="BT17" s="5" t="str">
        <f t="shared" si="35"/>
        <v>C</v>
      </c>
      <c r="BU17" s="159">
        <v>36</v>
      </c>
      <c r="BV17" s="159"/>
      <c r="BW17" s="168">
        <f t="shared" si="36"/>
        <v>36</v>
      </c>
      <c r="BX17" s="5" t="str">
        <f t="shared" si="37"/>
        <v>D</v>
      </c>
      <c r="BY17" s="160">
        <f t="shared" si="38"/>
        <v>76</v>
      </c>
      <c r="BZ17" s="160">
        <f t="shared" si="39"/>
        <v>0</v>
      </c>
      <c r="CA17" s="160">
        <f t="shared" si="40"/>
        <v>76</v>
      </c>
      <c r="CB17" s="6" t="str">
        <f t="shared" si="41"/>
        <v>D</v>
      </c>
      <c r="CC17" s="105" t="s">
        <v>23</v>
      </c>
      <c r="CD17" s="159">
        <v>5</v>
      </c>
      <c r="CE17" s="159"/>
      <c r="CF17" s="168">
        <f t="shared" si="42"/>
        <v>5</v>
      </c>
      <c r="CG17" s="5" t="str">
        <f t="shared" si="43"/>
        <v>C</v>
      </c>
      <c r="CH17" s="159">
        <v>6</v>
      </c>
      <c r="CI17" s="159"/>
      <c r="CJ17" s="168">
        <f t="shared" si="44"/>
        <v>6</v>
      </c>
      <c r="CK17" s="5" t="str">
        <f t="shared" si="45"/>
        <v>C</v>
      </c>
      <c r="CL17" s="159">
        <v>24</v>
      </c>
      <c r="CM17" s="159"/>
      <c r="CN17" s="168">
        <f t="shared" si="46"/>
        <v>24</v>
      </c>
      <c r="CO17" s="5" t="str">
        <f t="shared" si="47"/>
        <v>D</v>
      </c>
      <c r="CP17" s="159">
        <v>5</v>
      </c>
      <c r="CQ17" s="159"/>
      <c r="CR17" s="168">
        <f t="shared" si="48"/>
        <v>5</v>
      </c>
      <c r="CS17" s="5" t="str">
        <f t="shared" si="49"/>
        <v>C</v>
      </c>
      <c r="CT17" s="159">
        <v>36</v>
      </c>
      <c r="CU17" s="159"/>
      <c r="CV17" s="168">
        <f t="shared" si="50"/>
        <v>36</v>
      </c>
      <c r="CW17" s="5" t="str">
        <f t="shared" si="51"/>
        <v>D</v>
      </c>
      <c r="CX17" s="160">
        <f t="shared" si="52"/>
        <v>76</v>
      </c>
      <c r="CY17" s="160">
        <f t="shared" si="53"/>
        <v>0</v>
      </c>
      <c r="CZ17" s="160">
        <f t="shared" si="54"/>
        <v>76</v>
      </c>
      <c r="DA17" s="6" t="str">
        <f t="shared" si="55"/>
        <v>D</v>
      </c>
      <c r="DB17" s="105" t="s">
        <v>23</v>
      </c>
      <c r="DC17" s="159">
        <v>5</v>
      </c>
      <c r="DD17" s="159"/>
      <c r="DE17" s="168">
        <f t="shared" si="56"/>
        <v>5</v>
      </c>
      <c r="DF17" s="5" t="str">
        <f t="shared" si="57"/>
        <v>C</v>
      </c>
      <c r="DG17" s="159">
        <v>6</v>
      </c>
      <c r="DH17" s="159"/>
      <c r="DI17" s="168">
        <f t="shared" si="58"/>
        <v>6</v>
      </c>
      <c r="DJ17" s="5" t="str">
        <f t="shared" si="59"/>
        <v>C</v>
      </c>
      <c r="DK17" s="159">
        <v>24</v>
      </c>
      <c r="DL17" s="159"/>
      <c r="DM17" s="168">
        <f t="shared" si="60"/>
        <v>24</v>
      </c>
      <c r="DN17" s="5" t="str">
        <f t="shared" si="61"/>
        <v>D</v>
      </c>
      <c r="DO17" s="159">
        <v>5</v>
      </c>
      <c r="DP17" s="159"/>
      <c r="DQ17" s="168">
        <f t="shared" si="62"/>
        <v>5</v>
      </c>
      <c r="DR17" s="5" t="str">
        <f t="shared" si="63"/>
        <v>C</v>
      </c>
      <c r="DS17" s="159">
        <v>36</v>
      </c>
      <c r="DT17" s="159"/>
      <c r="DU17" s="168">
        <f t="shared" si="64"/>
        <v>36</v>
      </c>
      <c r="DV17" s="5" t="str">
        <f t="shared" si="65"/>
        <v>D</v>
      </c>
      <c r="DW17" s="160">
        <f t="shared" si="66"/>
        <v>76</v>
      </c>
      <c r="DX17" s="160">
        <f t="shared" si="67"/>
        <v>0</v>
      </c>
      <c r="DY17" s="160">
        <f t="shared" si="68"/>
        <v>76</v>
      </c>
      <c r="DZ17" s="6" t="str">
        <f t="shared" si="69"/>
        <v>D</v>
      </c>
      <c r="EA17" s="105" t="s">
        <v>23</v>
      </c>
      <c r="EB17" s="159">
        <v>5</v>
      </c>
      <c r="EC17" s="159"/>
      <c r="ED17" s="168">
        <f t="shared" si="70"/>
        <v>5</v>
      </c>
      <c r="EE17" s="5" t="str">
        <f t="shared" si="71"/>
        <v>C</v>
      </c>
      <c r="EF17" s="159">
        <v>6</v>
      </c>
      <c r="EG17" s="159"/>
      <c r="EH17" s="168">
        <f t="shared" si="72"/>
        <v>6</v>
      </c>
      <c r="EI17" s="5" t="str">
        <f t="shared" si="73"/>
        <v>C</v>
      </c>
      <c r="EJ17" s="159">
        <v>24</v>
      </c>
      <c r="EK17" s="159"/>
      <c r="EL17" s="168">
        <f t="shared" si="74"/>
        <v>24</v>
      </c>
      <c r="EM17" s="5" t="str">
        <f t="shared" si="75"/>
        <v>D</v>
      </c>
      <c r="EN17" s="159">
        <v>5</v>
      </c>
      <c r="EO17" s="159"/>
      <c r="EP17" s="168">
        <f t="shared" si="76"/>
        <v>5</v>
      </c>
      <c r="EQ17" s="5" t="str">
        <f t="shared" si="77"/>
        <v>C</v>
      </c>
      <c r="ER17" s="159">
        <v>36</v>
      </c>
      <c r="ES17" s="159"/>
      <c r="ET17" s="168">
        <f t="shared" si="78"/>
        <v>36</v>
      </c>
      <c r="EU17" s="5" t="str">
        <f t="shared" si="79"/>
        <v>D</v>
      </c>
      <c r="EV17" s="160">
        <f t="shared" si="80"/>
        <v>76</v>
      </c>
      <c r="EW17" s="160">
        <f t="shared" si="81"/>
        <v>0</v>
      </c>
      <c r="EX17" s="160">
        <f t="shared" si="82"/>
        <v>76</v>
      </c>
      <c r="EY17" s="6" t="str">
        <f t="shared" si="83"/>
        <v>D</v>
      </c>
      <c r="EZ17" s="105">
        <v>18</v>
      </c>
      <c r="FA17" s="105">
        <v>18</v>
      </c>
      <c r="FB17" s="105">
        <v>17</v>
      </c>
      <c r="FC17" s="105">
        <v>18</v>
      </c>
      <c r="FD17" s="105">
        <v>18</v>
      </c>
      <c r="FE17" s="106">
        <f t="shared" si="84"/>
        <v>89</v>
      </c>
      <c r="FF17" s="100" t="str">
        <f t="shared" si="85"/>
        <v>A</v>
      </c>
      <c r="FG17" s="105">
        <v>18</v>
      </c>
      <c r="FH17" s="105">
        <v>18</v>
      </c>
      <c r="FI17" s="105">
        <v>17</v>
      </c>
      <c r="FJ17" s="105">
        <v>17</v>
      </c>
      <c r="FK17" s="105">
        <v>17</v>
      </c>
      <c r="FL17" s="107">
        <f t="shared" si="86"/>
        <v>87</v>
      </c>
      <c r="FM17" s="101" t="str">
        <f t="shared" si="87"/>
        <v>A</v>
      </c>
      <c r="FN17" s="105">
        <v>18</v>
      </c>
      <c r="FO17" s="105">
        <v>18</v>
      </c>
      <c r="FP17" s="105">
        <v>18</v>
      </c>
      <c r="FQ17" s="105">
        <v>17</v>
      </c>
      <c r="FR17" s="105">
        <v>18</v>
      </c>
      <c r="FS17" s="204">
        <f t="shared" si="88"/>
        <v>89</v>
      </c>
      <c r="FT17" s="205" t="str">
        <f t="shared" si="89"/>
        <v>A</v>
      </c>
      <c r="FU17" s="477" t="s">
        <v>613</v>
      </c>
      <c r="FV17" s="316">
        <f>IF(AND(C17=""),"-",VLOOKUP(B17,Register!$A$7:$AM$311,19,FALSE))</f>
        <v>16</v>
      </c>
      <c r="FW17" s="7">
        <f>IF(AND(C17=""),"-",VLOOKUP(B17,Register!$A$7:$AM$311,20,FALSE))</f>
        <v>20</v>
      </c>
      <c r="FX17" s="7">
        <f>IF(AND(C17=""),"-",VLOOKUP(B17,Register!$A$7:$AM$311,21,FALSE))</f>
        <v>50</v>
      </c>
      <c r="FY17" s="7">
        <f>IF(AND(C17=""),"-",VLOOKUP(B17,Register!$A$7:$AM$311,22,FALSE))</f>
        <v>50</v>
      </c>
      <c r="FZ17" s="7">
        <f>IF(AND(C17=""),"-",VLOOKUP(B17,Register!$A$7:$AM$311,23,FALSE))</f>
        <v>0</v>
      </c>
      <c r="GA17" s="7">
        <f>IF(AND(C17=""),"-",VLOOKUP(B17,Register!$A$7:$AM$311,24,FALSE))</f>
        <v>0</v>
      </c>
      <c r="GB17" s="7">
        <f>IF(AND(C17=""),"-",VLOOKUP(B17,Register!$A$7:$AM$311,25,FALSE))</f>
        <v>0</v>
      </c>
      <c r="GC17" s="7">
        <f>IF(AND(C17=""),"-",VLOOKUP(B17,Register!$A$7:$AM$311,26,FALSE))</f>
        <v>0</v>
      </c>
      <c r="GD17" s="7">
        <f>IF(AND(C17=""),"-",VLOOKUP(B17,Register!$A$7:$AM$311,27,FALSE))</f>
        <v>0</v>
      </c>
      <c r="GE17" s="7">
        <f>IF(AND(C17=""),"-",VLOOKUP(B17,Register!$A$7:$AM$311,28,FALSE))</f>
        <v>0</v>
      </c>
      <c r="GF17" s="7">
        <f>IF(AND(C17=""),"-",VLOOKUP(B17,Register!$A$7:$AM$311,29,FALSE))</f>
        <v>0</v>
      </c>
      <c r="GG17" s="7">
        <f>IF(AND(C17=""),"-",VLOOKUP(B17,Register!$A$7:$AM$311,30,FALSE))</f>
        <v>0</v>
      </c>
      <c r="GH17" s="8">
        <f>IF(AND(C17=""),"-",VLOOKUP(B17,Register!$A$7:$AM$311,31,FALSE))</f>
        <v>116</v>
      </c>
      <c r="GI17" s="208">
        <f>IF(AND(C17=""),"",VLOOKUP(B17,Register!$A$7:$CL$311,36,FALSE))</f>
        <v>0</v>
      </c>
      <c r="GJ17" s="182">
        <f t="shared" si="90"/>
        <v>6</v>
      </c>
      <c r="GK17" s="312">
        <f t="shared" si="91"/>
        <v>456</v>
      </c>
      <c r="GL17" s="314" t="str">
        <f t="shared" si="92"/>
        <v>"k"Ve~</v>
      </c>
      <c r="GM17" s="3"/>
      <c r="GP17" s="315" t="s">
        <v>97</v>
      </c>
      <c r="GR17" s="3"/>
      <c r="GS17" s="3"/>
      <c r="GT17" s="3"/>
      <c r="GU17" s="3"/>
      <c r="GV17" s="3"/>
      <c r="GW17" s="3"/>
      <c r="GX17" s="3"/>
      <c r="GY17" s="3"/>
      <c r="GZ17" s="3"/>
      <c r="HA17" s="3"/>
      <c r="HB17" s="3"/>
      <c r="HC17" s="3"/>
      <c r="HD17" s="3"/>
      <c r="HE17" s="3"/>
      <c r="HF17" s="3"/>
      <c r="HG17" s="3"/>
      <c r="HH17" s="3"/>
      <c r="HI17" s="3"/>
      <c r="HJ17" s="3"/>
      <c r="HK17" s="3"/>
      <c r="HL17" s="3"/>
      <c r="HM17" s="3"/>
      <c r="HW17" s="321" t="str">
        <f>IF(ISNA(VLOOKUP(B17,Register!A$7:Z$315,9,FALSE)),"",VLOOKUP(B17,Register!A$7:Z$315,9,FALSE))</f>
        <v>SC</v>
      </c>
      <c r="HX17" s="321" t="str">
        <f>IF(ISNA(VLOOKUP(B17,Register!A$7:Z$315,12,FALSE)),"",VLOOKUP(B17,Register!A$7:Z$315,12,FALSE))</f>
        <v>M</v>
      </c>
      <c r="HY17" s="321" t="str">
        <f t="shared" si="93"/>
        <v/>
      </c>
      <c r="HZ17" s="321" t="str">
        <f t="shared" si="94"/>
        <v/>
      </c>
      <c r="IA17" s="321" t="str">
        <f t="shared" si="95"/>
        <v/>
      </c>
      <c r="IB17" s="321" t="str">
        <f t="shared" si="96"/>
        <v/>
      </c>
      <c r="IC17" s="321" t="str">
        <f t="shared" si="97"/>
        <v>M</v>
      </c>
      <c r="ID17" s="321" t="str">
        <f t="shared" si="98"/>
        <v/>
      </c>
      <c r="IE17" s="321" t="str">
        <f t="shared" si="99"/>
        <v/>
      </c>
      <c r="IF17" s="321" t="str">
        <f t="shared" si="100"/>
        <v/>
      </c>
    </row>
    <row r="18" spans="1:240" ht="21">
      <c r="A18" s="2">
        <v>6</v>
      </c>
      <c r="B18" s="197">
        <v>606</v>
      </c>
      <c r="C18" s="196" t="str">
        <f>IF(ISNA(VLOOKUP(B18,Register!A$7:Z$315,3,FALSE)),"",VLOOKUP(B18,Register!A$7:Z$315,3,FALSE))</f>
        <v>ujsUnz</v>
      </c>
      <c r="D18" s="196" t="str">
        <f>IF(ISNA(VLOOKUP(B18,Register!A$7:Z$315,4,FALSE)),"",VLOOKUP(B18,Register!A$7:Z$315,4,FALSE))</f>
        <v xml:space="preserve"> ';keyky</v>
      </c>
      <c r="E18" s="195">
        <f>IF(ISNA(VLOOKUP(B18,Register!A$7:Z$315,6,FALSE)),"",VLOOKUP(B18,Register!A$7:Z$315,6,FALSE))</f>
        <v>39057</v>
      </c>
      <c r="F18" s="105" t="s">
        <v>23</v>
      </c>
      <c r="G18" s="159"/>
      <c r="H18" s="159"/>
      <c r="I18" s="168">
        <f t="shared" si="2"/>
        <v>0</v>
      </c>
      <c r="J18" s="5" t="str">
        <f t="shared" si="3"/>
        <v/>
      </c>
      <c r="K18" s="159"/>
      <c r="L18" s="159"/>
      <c r="M18" s="168">
        <f t="shared" si="4"/>
        <v>0</v>
      </c>
      <c r="N18" s="5" t="str">
        <f t="shared" si="5"/>
        <v/>
      </c>
      <c r="O18" s="159"/>
      <c r="P18" s="159"/>
      <c r="Q18" s="168">
        <f t="shared" si="6"/>
        <v>0</v>
      </c>
      <c r="R18" s="5" t="str">
        <f t="shared" si="7"/>
        <v/>
      </c>
      <c r="S18" s="159"/>
      <c r="T18" s="159"/>
      <c r="U18" s="168">
        <f t="shared" si="8"/>
        <v>0</v>
      </c>
      <c r="V18" s="5" t="str">
        <f t="shared" si="9"/>
        <v/>
      </c>
      <c r="W18" s="159"/>
      <c r="X18" s="159"/>
      <c r="Y18" s="168">
        <f t="shared" si="10"/>
        <v>0</v>
      </c>
      <c r="Z18" s="5" t="str">
        <f t="shared" si="11"/>
        <v/>
      </c>
      <c r="AA18" s="160">
        <f t="shared" si="0"/>
        <v>0</v>
      </c>
      <c r="AB18" s="160">
        <f t="shared" si="1"/>
        <v>0</v>
      </c>
      <c r="AC18" s="160">
        <f t="shared" si="12"/>
        <v>0</v>
      </c>
      <c r="AD18" s="6" t="str">
        <f t="shared" si="13"/>
        <v/>
      </c>
      <c r="AE18" s="105" t="s">
        <v>23</v>
      </c>
      <c r="AF18" s="1115"/>
      <c r="AG18" s="1115"/>
      <c r="AH18" s="168">
        <f t="shared" si="14"/>
        <v>0</v>
      </c>
      <c r="AI18" s="5" t="str">
        <f t="shared" si="15"/>
        <v/>
      </c>
      <c r="AJ18" s="159"/>
      <c r="AK18" s="159"/>
      <c r="AL18" s="168">
        <f t="shared" si="16"/>
        <v>0</v>
      </c>
      <c r="AM18" s="5" t="str">
        <f t="shared" si="17"/>
        <v/>
      </c>
      <c r="AN18" s="159"/>
      <c r="AO18" s="159"/>
      <c r="AP18" s="168">
        <f t="shared" si="18"/>
        <v>0</v>
      </c>
      <c r="AQ18" s="5" t="str">
        <f t="shared" si="19"/>
        <v/>
      </c>
      <c r="AR18" s="159"/>
      <c r="AS18" s="159"/>
      <c r="AT18" s="168">
        <f t="shared" si="20"/>
        <v>0</v>
      </c>
      <c r="AU18" s="5" t="str">
        <f t="shared" si="21"/>
        <v/>
      </c>
      <c r="AV18" s="159"/>
      <c r="AW18" s="159"/>
      <c r="AX18" s="168">
        <f t="shared" si="22"/>
        <v>0</v>
      </c>
      <c r="AY18" s="5" t="str">
        <f t="shared" si="23"/>
        <v/>
      </c>
      <c r="AZ18" s="160">
        <f t="shared" si="24"/>
        <v>0</v>
      </c>
      <c r="BA18" s="160">
        <f t="shared" si="25"/>
        <v>0</v>
      </c>
      <c r="BB18" s="160">
        <f t="shared" si="26"/>
        <v>0</v>
      </c>
      <c r="BC18" s="6" t="str">
        <f t="shared" si="27"/>
        <v/>
      </c>
      <c r="BD18" s="105" t="s">
        <v>23</v>
      </c>
      <c r="BE18" s="159"/>
      <c r="BF18" s="159"/>
      <c r="BG18" s="168">
        <f t="shared" si="28"/>
        <v>0</v>
      </c>
      <c r="BH18" s="5" t="str">
        <f t="shared" si="29"/>
        <v/>
      </c>
      <c r="BI18" s="159"/>
      <c r="BJ18" s="159"/>
      <c r="BK18" s="168">
        <f t="shared" si="30"/>
        <v>0</v>
      </c>
      <c r="BL18" s="5" t="str">
        <f t="shared" si="31"/>
        <v/>
      </c>
      <c r="BM18" s="159"/>
      <c r="BN18" s="159"/>
      <c r="BO18" s="168">
        <f t="shared" si="32"/>
        <v>0</v>
      </c>
      <c r="BP18" s="5" t="str">
        <f t="shared" si="33"/>
        <v/>
      </c>
      <c r="BQ18" s="159"/>
      <c r="BR18" s="159"/>
      <c r="BS18" s="168">
        <f t="shared" si="34"/>
        <v>0</v>
      </c>
      <c r="BT18" s="5" t="str">
        <f t="shared" si="35"/>
        <v/>
      </c>
      <c r="BU18" s="159"/>
      <c r="BV18" s="159"/>
      <c r="BW18" s="168">
        <f t="shared" si="36"/>
        <v>0</v>
      </c>
      <c r="BX18" s="5" t="str">
        <f t="shared" si="37"/>
        <v/>
      </c>
      <c r="BY18" s="160">
        <f t="shared" si="38"/>
        <v>0</v>
      </c>
      <c r="BZ18" s="160">
        <f t="shared" si="39"/>
        <v>0</v>
      </c>
      <c r="CA18" s="160">
        <f t="shared" si="40"/>
        <v>0</v>
      </c>
      <c r="CB18" s="6" t="str">
        <f t="shared" si="41"/>
        <v/>
      </c>
      <c r="CC18" s="105" t="s">
        <v>23</v>
      </c>
      <c r="CD18" s="159"/>
      <c r="CE18" s="159"/>
      <c r="CF18" s="168">
        <f t="shared" si="42"/>
        <v>0</v>
      </c>
      <c r="CG18" s="5" t="str">
        <f t="shared" si="43"/>
        <v/>
      </c>
      <c r="CH18" s="159"/>
      <c r="CI18" s="159"/>
      <c r="CJ18" s="168">
        <f t="shared" si="44"/>
        <v>0</v>
      </c>
      <c r="CK18" s="5" t="str">
        <f t="shared" si="45"/>
        <v/>
      </c>
      <c r="CL18" s="159"/>
      <c r="CM18" s="159"/>
      <c r="CN18" s="168">
        <f t="shared" si="46"/>
        <v>0</v>
      </c>
      <c r="CO18" s="5" t="str">
        <f t="shared" si="47"/>
        <v/>
      </c>
      <c r="CP18" s="159"/>
      <c r="CQ18" s="159"/>
      <c r="CR18" s="168">
        <f t="shared" si="48"/>
        <v>0</v>
      </c>
      <c r="CS18" s="5" t="str">
        <f t="shared" si="49"/>
        <v/>
      </c>
      <c r="CT18" s="159"/>
      <c r="CU18" s="159"/>
      <c r="CV18" s="168">
        <f t="shared" si="50"/>
        <v>0</v>
      </c>
      <c r="CW18" s="5" t="str">
        <f t="shared" si="51"/>
        <v/>
      </c>
      <c r="CX18" s="160">
        <f t="shared" si="52"/>
        <v>0</v>
      </c>
      <c r="CY18" s="160">
        <f t="shared" si="53"/>
        <v>0</v>
      </c>
      <c r="CZ18" s="160">
        <f t="shared" si="54"/>
        <v>0</v>
      </c>
      <c r="DA18" s="6" t="str">
        <f t="shared" si="55"/>
        <v/>
      </c>
      <c r="DB18" s="105" t="s">
        <v>23</v>
      </c>
      <c r="DC18" s="159"/>
      <c r="DD18" s="159"/>
      <c r="DE18" s="168">
        <f t="shared" si="56"/>
        <v>0</v>
      </c>
      <c r="DF18" s="5" t="str">
        <f t="shared" si="57"/>
        <v/>
      </c>
      <c r="DG18" s="159"/>
      <c r="DH18" s="159"/>
      <c r="DI18" s="168">
        <f t="shared" si="58"/>
        <v>0</v>
      </c>
      <c r="DJ18" s="5" t="str">
        <f t="shared" si="59"/>
        <v/>
      </c>
      <c r="DK18" s="159"/>
      <c r="DL18" s="159"/>
      <c r="DM18" s="168">
        <f t="shared" si="60"/>
        <v>0</v>
      </c>
      <c r="DN18" s="5" t="str">
        <f t="shared" si="61"/>
        <v/>
      </c>
      <c r="DO18" s="159"/>
      <c r="DP18" s="159"/>
      <c r="DQ18" s="168">
        <f t="shared" si="62"/>
        <v>0</v>
      </c>
      <c r="DR18" s="5" t="str">
        <f t="shared" si="63"/>
        <v/>
      </c>
      <c r="DS18" s="159"/>
      <c r="DT18" s="159"/>
      <c r="DU18" s="168">
        <f t="shared" si="64"/>
        <v>0</v>
      </c>
      <c r="DV18" s="5" t="str">
        <f t="shared" si="65"/>
        <v/>
      </c>
      <c r="DW18" s="160">
        <f t="shared" si="66"/>
        <v>0</v>
      </c>
      <c r="DX18" s="160">
        <f t="shared" si="67"/>
        <v>0</v>
      </c>
      <c r="DY18" s="160">
        <f t="shared" si="68"/>
        <v>0</v>
      </c>
      <c r="DZ18" s="6" t="str">
        <f t="shared" si="69"/>
        <v/>
      </c>
      <c r="EA18" s="105" t="s">
        <v>23</v>
      </c>
      <c r="EB18" s="159"/>
      <c r="EC18" s="159"/>
      <c r="ED18" s="168">
        <f t="shared" si="70"/>
        <v>0</v>
      </c>
      <c r="EE18" s="5" t="str">
        <f t="shared" si="71"/>
        <v/>
      </c>
      <c r="EF18" s="159"/>
      <c r="EG18" s="159"/>
      <c r="EH18" s="168">
        <f t="shared" si="72"/>
        <v>0</v>
      </c>
      <c r="EI18" s="5" t="str">
        <f t="shared" si="73"/>
        <v/>
      </c>
      <c r="EJ18" s="159"/>
      <c r="EK18" s="159"/>
      <c r="EL18" s="168">
        <f t="shared" si="74"/>
        <v>0</v>
      </c>
      <c r="EM18" s="5" t="str">
        <f t="shared" si="75"/>
        <v/>
      </c>
      <c r="EN18" s="159"/>
      <c r="EO18" s="159"/>
      <c r="EP18" s="168">
        <f t="shared" si="76"/>
        <v>0</v>
      </c>
      <c r="EQ18" s="5" t="str">
        <f t="shared" si="77"/>
        <v/>
      </c>
      <c r="ER18" s="159"/>
      <c r="ES18" s="159"/>
      <c r="ET18" s="168">
        <f t="shared" si="78"/>
        <v>0</v>
      </c>
      <c r="EU18" s="5" t="str">
        <f t="shared" si="79"/>
        <v/>
      </c>
      <c r="EV18" s="160">
        <f t="shared" si="80"/>
        <v>0</v>
      </c>
      <c r="EW18" s="160">
        <f t="shared" si="81"/>
        <v>0</v>
      </c>
      <c r="EX18" s="160">
        <f t="shared" si="82"/>
        <v>0</v>
      </c>
      <c r="EY18" s="6" t="str">
        <f t="shared" si="83"/>
        <v/>
      </c>
      <c r="EZ18" s="105">
        <v>18</v>
      </c>
      <c r="FA18" s="105"/>
      <c r="FB18" s="105"/>
      <c r="FC18" s="105"/>
      <c r="FD18" s="105"/>
      <c r="FE18" s="106">
        <f t="shared" si="84"/>
        <v>18</v>
      </c>
      <c r="FF18" s="100" t="str">
        <f t="shared" si="85"/>
        <v>D</v>
      </c>
      <c r="FG18" s="105">
        <v>17</v>
      </c>
      <c r="FH18" s="105"/>
      <c r="FI18" s="105"/>
      <c r="FJ18" s="105"/>
      <c r="FK18" s="105"/>
      <c r="FL18" s="107">
        <f t="shared" si="86"/>
        <v>17</v>
      </c>
      <c r="FM18" s="101" t="str">
        <f t="shared" si="87"/>
        <v>D</v>
      </c>
      <c r="FN18" s="105">
        <v>18</v>
      </c>
      <c r="FO18" s="105"/>
      <c r="FP18" s="105"/>
      <c r="FQ18" s="105"/>
      <c r="FR18" s="105"/>
      <c r="FS18" s="204">
        <f t="shared" si="88"/>
        <v>18</v>
      </c>
      <c r="FT18" s="205" t="str">
        <f t="shared" si="89"/>
        <v>D</v>
      </c>
      <c r="FU18" s="477" t="s">
        <v>613</v>
      </c>
      <c r="FV18" s="316">
        <f>IF(AND(C18=""),"-",VLOOKUP(B18,Register!$A$7:$AM$311,19,FALSE))</f>
        <v>14</v>
      </c>
      <c r="FW18" s="7">
        <f>IF(AND(C18=""),"-",VLOOKUP(B18,Register!$A$7:$AM$311,20,FALSE))</f>
        <v>20</v>
      </c>
      <c r="FX18" s="7">
        <f>IF(AND(C18=""),"-",VLOOKUP(B18,Register!$A$7:$AM$311,21,FALSE))</f>
        <v>50</v>
      </c>
      <c r="FY18" s="7">
        <f>IF(AND(C18=""),"-",VLOOKUP(B18,Register!$A$7:$AM$311,22,FALSE))</f>
        <v>50</v>
      </c>
      <c r="FZ18" s="7">
        <f>IF(AND(C18=""),"-",VLOOKUP(B18,Register!$A$7:$AM$311,23,FALSE))</f>
        <v>0</v>
      </c>
      <c r="GA18" s="7">
        <f>IF(AND(C18=""),"-",VLOOKUP(B18,Register!$A$7:$AM$311,24,FALSE))</f>
        <v>0</v>
      </c>
      <c r="GB18" s="7">
        <f>IF(AND(C18=""),"-",VLOOKUP(B18,Register!$A$7:$AM$311,25,FALSE))</f>
        <v>0</v>
      </c>
      <c r="GC18" s="7">
        <f>IF(AND(C18=""),"-",VLOOKUP(B18,Register!$A$7:$AM$311,26,FALSE))</f>
        <v>0</v>
      </c>
      <c r="GD18" s="7">
        <f>IF(AND(C18=""),"-",VLOOKUP(B18,Register!$A$7:$AM$311,27,FALSE))</f>
        <v>0</v>
      </c>
      <c r="GE18" s="7">
        <f>IF(AND(C18=""),"-",VLOOKUP(B18,Register!$A$7:$AM$311,28,FALSE))</f>
        <v>0</v>
      </c>
      <c r="GF18" s="7">
        <f>IF(AND(C18=""),"-",VLOOKUP(B18,Register!$A$7:$AM$311,29,FALSE))</f>
        <v>0</v>
      </c>
      <c r="GG18" s="7">
        <f>IF(AND(C18=""),"-",VLOOKUP(B18,Register!$A$7:$AM$311,30,FALSE))</f>
        <v>0</v>
      </c>
      <c r="GH18" s="8">
        <f>IF(AND(C18=""),"-",VLOOKUP(B18,Register!$A$7:$AM$311,31,FALSE))</f>
        <v>114</v>
      </c>
      <c r="GI18" s="208">
        <f>IF(AND(C18=""),"",VLOOKUP(B18,Register!$A$7:$CL$311,36,FALSE))</f>
        <v>0</v>
      </c>
      <c r="GJ18" s="182">
        <f t="shared" si="90"/>
        <v>10</v>
      </c>
      <c r="GK18" s="312">
        <f t="shared" si="91"/>
        <v>0</v>
      </c>
      <c r="GL18" s="314" t="str">
        <f t="shared" si="92"/>
        <v>nlokW</v>
      </c>
      <c r="GM18" s="3"/>
      <c r="GP18" s="315" t="s">
        <v>589</v>
      </c>
      <c r="GR18" s="3"/>
      <c r="GS18" s="3"/>
      <c r="GT18" s="3"/>
      <c r="GU18" s="3"/>
      <c r="GV18" s="3"/>
      <c r="GW18" s="3"/>
      <c r="GX18" s="3"/>
      <c r="GY18" s="3"/>
      <c r="GZ18" s="3"/>
      <c r="HA18" s="3"/>
      <c r="HB18" s="3"/>
      <c r="HC18" s="3"/>
      <c r="HD18" s="3"/>
      <c r="HE18" s="3"/>
      <c r="HF18" s="3"/>
      <c r="HG18" s="3"/>
      <c r="HH18" s="3"/>
      <c r="HI18" s="3"/>
      <c r="HJ18" s="3"/>
      <c r="HK18" s="3"/>
      <c r="HL18" s="3"/>
      <c r="HM18" s="3"/>
      <c r="HW18" s="321" t="str">
        <f>IF(ISNA(VLOOKUP(B18,Register!A$7:Z$315,9,FALSE)),"",VLOOKUP(B18,Register!A$7:Z$315,9,FALSE))</f>
        <v>OBC</v>
      </c>
      <c r="HX18" s="321" t="str">
        <f>IF(ISNA(VLOOKUP(B18,Register!A$7:Z$315,12,FALSE)),"",VLOOKUP(B18,Register!A$7:Z$315,12,FALSE))</f>
        <v>M</v>
      </c>
      <c r="HY18" s="321" t="str">
        <f t="shared" si="93"/>
        <v/>
      </c>
      <c r="HZ18" s="321" t="str">
        <f t="shared" si="94"/>
        <v/>
      </c>
      <c r="IA18" s="321" t="str">
        <f t="shared" si="95"/>
        <v>M</v>
      </c>
      <c r="IB18" s="321" t="str">
        <f t="shared" si="96"/>
        <v/>
      </c>
      <c r="IC18" s="321" t="str">
        <f t="shared" si="97"/>
        <v/>
      </c>
      <c r="ID18" s="321" t="str">
        <f t="shared" si="98"/>
        <v/>
      </c>
      <c r="IE18" s="321" t="str">
        <f t="shared" si="99"/>
        <v/>
      </c>
      <c r="IF18" s="321" t="str">
        <f t="shared" si="100"/>
        <v/>
      </c>
    </row>
    <row r="19" spans="1:240" ht="21">
      <c r="A19" s="2">
        <v>7</v>
      </c>
      <c r="B19" s="197">
        <v>607</v>
      </c>
      <c r="C19" s="196" t="str">
        <f>IF(ISNA(VLOOKUP(B19,Register!A$7:Z$315,3,FALSE)),"",VLOOKUP(B19,Register!A$7:Z$315,3,FALSE))</f>
        <v>iz/kku</v>
      </c>
      <c r="D19" s="196" t="str">
        <f>IF(ISNA(VLOOKUP(B19,Register!A$7:Z$315,4,FALSE)),"",VLOOKUP(B19,Register!A$7:Z$315,4,FALSE))</f>
        <v>lksguyky</v>
      </c>
      <c r="E19" s="195">
        <f>IF(ISNA(VLOOKUP(B19,Register!A$7:Z$315,6,FALSE)),"",VLOOKUP(B19,Register!A$7:Z$315,6,FALSE))</f>
        <v>38496</v>
      </c>
      <c r="F19" s="105" t="s">
        <v>22</v>
      </c>
      <c r="G19" s="159">
        <v>7</v>
      </c>
      <c r="H19" s="159"/>
      <c r="I19" s="168">
        <f t="shared" si="2"/>
        <v>7</v>
      </c>
      <c r="J19" s="5" t="str">
        <f t="shared" si="3"/>
        <v>B</v>
      </c>
      <c r="K19" s="159">
        <v>8</v>
      </c>
      <c r="L19" s="159"/>
      <c r="M19" s="168">
        <f t="shared" si="4"/>
        <v>8</v>
      </c>
      <c r="N19" s="5" t="str">
        <f t="shared" si="5"/>
        <v>A</v>
      </c>
      <c r="O19" s="159">
        <v>37</v>
      </c>
      <c r="P19" s="159"/>
      <c r="Q19" s="168">
        <f t="shared" si="6"/>
        <v>37</v>
      </c>
      <c r="R19" s="5" t="str">
        <f t="shared" si="7"/>
        <v>C</v>
      </c>
      <c r="S19" s="159">
        <v>7</v>
      </c>
      <c r="T19" s="159"/>
      <c r="U19" s="168">
        <f t="shared" si="8"/>
        <v>7</v>
      </c>
      <c r="V19" s="5" t="str">
        <f t="shared" si="9"/>
        <v>B</v>
      </c>
      <c r="W19" s="159">
        <v>67</v>
      </c>
      <c r="X19" s="159"/>
      <c r="Y19" s="168">
        <f t="shared" si="10"/>
        <v>67</v>
      </c>
      <c r="Z19" s="5" t="str">
        <f t="shared" si="11"/>
        <v>B</v>
      </c>
      <c r="AA19" s="160">
        <f t="shared" si="0"/>
        <v>126</v>
      </c>
      <c r="AB19" s="160">
        <f t="shared" si="1"/>
        <v>0</v>
      </c>
      <c r="AC19" s="160">
        <f t="shared" si="12"/>
        <v>126</v>
      </c>
      <c r="AD19" s="6" t="str">
        <f t="shared" si="13"/>
        <v>B</v>
      </c>
      <c r="AE19" s="105" t="s">
        <v>22</v>
      </c>
      <c r="AF19" s="1115">
        <v>7</v>
      </c>
      <c r="AG19" s="1115"/>
      <c r="AH19" s="168">
        <f t="shared" si="14"/>
        <v>7</v>
      </c>
      <c r="AI19" s="5" t="str">
        <f t="shared" si="15"/>
        <v>B</v>
      </c>
      <c r="AJ19" s="159">
        <v>8</v>
      </c>
      <c r="AK19" s="159"/>
      <c r="AL19" s="168">
        <f t="shared" si="16"/>
        <v>8</v>
      </c>
      <c r="AM19" s="5" t="str">
        <f t="shared" si="17"/>
        <v>A</v>
      </c>
      <c r="AN19" s="159">
        <v>37</v>
      </c>
      <c r="AO19" s="159"/>
      <c r="AP19" s="168">
        <f t="shared" si="18"/>
        <v>37</v>
      </c>
      <c r="AQ19" s="5" t="str">
        <f t="shared" si="19"/>
        <v>C</v>
      </c>
      <c r="AR19" s="159">
        <v>7</v>
      </c>
      <c r="AS19" s="159"/>
      <c r="AT19" s="168">
        <f t="shared" si="20"/>
        <v>7</v>
      </c>
      <c r="AU19" s="5" t="str">
        <f t="shared" si="21"/>
        <v>B</v>
      </c>
      <c r="AV19" s="159">
        <v>67</v>
      </c>
      <c r="AW19" s="159"/>
      <c r="AX19" s="168">
        <f t="shared" si="22"/>
        <v>67</v>
      </c>
      <c r="AY19" s="5" t="str">
        <f t="shared" si="23"/>
        <v>B</v>
      </c>
      <c r="AZ19" s="160">
        <f t="shared" si="24"/>
        <v>126</v>
      </c>
      <c r="BA19" s="160">
        <f t="shared" si="25"/>
        <v>0</v>
      </c>
      <c r="BB19" s="160">
        <f t="shared" si="26"/>
        <v>126</v>
      </c>
      <c r="BC19" s="6" t="str">
        <f t="shared" si="27"/>
        <v>B</v>
      </c>
      <c r="BD19" s="105" t="s">
        <v>22</v>
      </c>
      <c r="BE19" s="159">
        <v>7</v>
      </c>
      <c r="BF19" s="159"/>
      <c r="BG19" s="168">
        <f t="shared" si="28"/>
        <v>7</v>
      </c>
      <c r="BH19" s="5" t="str">
        <f t="shared" si="29"/>
        <v>B</v>
      </c>
      <c r="BI19" s="159">
        <v>8</v>
      </c>
      <c r="BJ19" s="159"/>
      <c r="BK19" s="168">
        <f t="shared" si="30"/>
        <v>8</v>
      </c>
      <c r="BL19" s="5" t="str">
        <f t="shared" si="31"/>
        <v>A</v>
      </c>
      <c r="BM19" s="159">
        <v>37</v>
      </c>
      <c r="BN19" s="159"/>
      <c r="BO19" s="168">
        <f t="shared" si="32"/>
        <v>37</v>
      </c>
      <c r="BP19" s="5" t="str">
        <f t="shared" si="33"/>
        <v>C</v>
      </c>
      <c r="BQ19" s="159">
        <v>7</v>
      </c>
      <c r="BR19" s="159"/>
      <c r="BS19" s="168">
        <f t="shared" si="34"/>
        <v>7</v>
      </c>
      <c r="BT19" s="5" t="str">
        <f t="shared" si="35"/>
        <v>B</v>
      </c>
      <c r="BU19" s="159">
        <v>67</v>
      </c>
      <c r="BV19" s="159"/>
      <c r="BW19" s="168">
        <f t="shared" si="36"/>
        <v>67</v>
      </c>
      <c r="BX19" s="5" t="str">
        <f t="shared" si="37"/>
        <v>B</v>
      </c>
      <c r="BY19" s="160">
        <f t="shared" si="38"/>
        <v>126</v>
      </c>
      <c r="BZ19" s="160">
        <f t="shared" si="39"/>
        <v>0</v>
      </c>
      <c r="CA19" s="160">
        <f t="shared" si="40"/>
        <v>126</v>
      </c>
      <c r="CB19" s="6" t="str">
        <f t="shared" si="41"/>
        <v>B</v>
      </c>
      <c r="CC19" s="105" t="s">
        <v>22</v>
      </c>
      <c r="CD19" s="159">
        <v>7</v>
      </c>
      <c r="CE19" s="159"/>
      <c r="CF19" s="168">
        <f t="shared" si="42"/>
        <v>7</v>
      </c>
      <c r="CG19" s="5" t="str">
        <f t="shared" si="43"/>
        <v>B</v>
      </c>
      <c r="CH19" s="159">
        <v>8</v>
      </c>
      <c r="CI19" s="159"/>
      <c r="CJ19" s="168">
        <f t="shared" si="44"/>
        <v>8</v>
      </c>
      <c r="CK19" s="5" t="str">
        <f t="shared" si="45"/>
        <v>A</v>
      </c>
      <c r="CL19" s="159">
        <v>37</v>
      </c>
      <c r="CM19" s="159"/>
      <c r="CN19" s="168">
        <f t="shared" si="46"/>
        <v>37</v>
      </c>
      <c r="CO19" s="5" t="str">
        <f t="shared" si="47"/>
        <v>C</v>
      </c>
      <c r="CP19" s="159">
        <v>7</v>
      </c>
      <c r="CQ19" s="159"/>
      <c r="CR19" s="168">
        <f t="shared" si="48"/>
        <v>7</v>
      </c>
      <c r="CS19" s="5" t="str">
        <f t="shared" si="49"/>
        <v>B</v>
      </c>
      <c r="CT19" s="159">
        <v>67</v>
      </c>
      <c r="CU19" s="159"/>
      <c r="CV19" s="168">
        <f t="shared" si="50"/>
        <v>67</v>
      </c>
      <c r="CW19" s="5" t="str">
        <f t="shared" si="51"/>
        <v>B</v>
      </c>
      <c r="CX19" s="160">
        <f t="shared" si="52"/>
        <v>126</v>
      </c>
      <c r="CY19" s="160">
        <f t="shared" si="53"/>
        <v>0</v>
      </c>
      <c r="CZ19" s="160">
        <f t="shared" si="54"/>
        <v>126</v>
      </c>
      <c r="DA19" s="6" t="str">
        <f t="shared" si="55"/>
        <v>B</v>
      </c>
      <c r="DB19" s="105" t="s">
        <v>22</v>
      </c>
      <c r="DC19" s="159">
        <v>7</v>
      </c>
      <c r="DD19" s="159"/>
      <c r="DE19" s="168">
        <f t="shared" si="56"/>
        <v>7</v>
      </c>
      <c r="DF19" s="5" t="str">
        <f t="shared" si="57"/>
        <v>B</v>
      </c>
      <c r="DG19" s="159">
        <v>8</v>
      </c>
      <c r="DH19" s="159"/>
      <c r="DI19" s="168">
        <f t="shared" si="58"/>
        <v>8</v>
      </c>
      <c r="DJ19" s="5" t="str">
        <f t="shared" si="59"/>
        <v>A</v>
      </c>
      <c r="DK19" s="159">
        <v>37</v>
      </c>
      <c r="DL19" s="159"/>
      <c r="DM19" s="168">
        <f t="shared" si="60"/>
        <v>37</v>
      </c>
      <c r="DN19" s="5" t="str">
        <f t="shared" si="61"/>
        <v>C</v>
      </c>
      <c r="DO19" s="159">
        <v>7</v>
      </c>
      <c r="DP19" s="159"/>
      <c r="DQ19" s="168">
        <f t="shared" si="62"/>
        <v>7</v>
      </c>
      <c r="DR19" s="5" t="str">
        <f t="shared" si="63"/>
        <v>B</v>
      </c>
      <c r="DS19" s="159">
        <v>67</v>
      </c>
      <c r="DT19" s="159"/>
      <c r="DU19" s="168">
        <f t="shared" si="64"/>
        <v>67</v>
      </c>
      <c r="DV19" s="5" t="str">
        <f t="shared" si="65"/>
        <v>B</v>
      </c>
      <c r="DW19" s="160">
        <f t="shared" si="66"/>
        <v>126</v>
      </c>
      <c r="DX19" s="160">
        <f t="shared" si="67"/>
        <v>0</v>
      </c>
      <c r="DY19" s="160">
        <f t="shared" si="68"/>
        <v>126</v>
      </c>
      <c r="DZ19" s="6" t="str">
        <f t="shared" si="69"/>
        <v>B</v>
      </c>
      <c r="EA19" s="105" t="s">
        <v>22</v>
      </c>
      <c r="EB19" s="159">
        <v>7</v>
      </c>
      <c r="EC19" s="159"/>
      <c r="ED19" s="168">
        <f t="shared" si="70"/>
        <v>7</v>
      </c>
      <c r="EE19" s="5" t="str">
        <f t="shared" si="71"/>
        <v>B</v>
      </c>
      <c r="EF19" s="159">
        <v>8</v>
      </c>
      <c r="EG19" s="159"/>
      <c r="EH19" s="168">
        <f t="shared" si="72"/>
        <v>8</v>
      </c>
      <c r="EI19" s="5" t="str">
        <f t="shared" si="73"/>
        <v>A</v>
      </c>
      <c r="EJ19" s="159">
        <v>37</v>
      </c>
      <c r="EK19" s="159"/>
      <c r="EL19" s="168">
        <f t="shared" si="74"/>
        <v>37</v>
      </c>
      <c r="EM19" s="5" t="str">
        <f t="shared" si="75"/>
        <v>C</v>
      </c>
      <c r="EN19" s="159">
        <v>7</v>
      </c>
      <c r="EO19" s="159"/>
      <c r="EP19" s="168">
        <f t="shared" si="76"/>
        <v>7</v>
      </c>
      <c r="EQ19" s="5" t="str">
        <f t="shared" si="77"/>
        <v>B</v>
      </c>
      <c r="ER19" s="159">
        <v>67</v>
      </c>
      <c r="ES19" s="159"/>
      <c r="ET19" s="168">
        <f t="shared" si="78"/>
        <v>67</v>
      </c>
      <c r="EU19" s="5" t="str">
        <f t="shared" si="79"/>
        <v>B</v>
      </c>
      <c r="EV19" s="160">
        <f t="shared" si="80"/>
        <v>126</v>
      </c>
      <c r="EW19" s="160">
        <f t="shared" si="81"/>
        <v>0</v>
      </c>
      <c r="EX19" s="160">
        <f t="shared" si="82"/>
        <v>126</v>
      </c>
      <c r="EY19" s="6" t="str">
        <f t="shared" si="83"/>
        <v>B</v>
      </c>
      <c r="EZ19" s="105">
        <v>19</v>
      </c>
      <c r="FA19" s="105">
        <v>19</v>
      </c>
      <c r="FB19" s="105">
        <v>18</v>
      </c>
      <c r="FC19" s="105">
        <v>19</v>
      </c>
      <c r="FD19" s="105">
        <v>19</v>
      </c>
      <c r="FE19" s="106">
        <f t="shared" si="84"/>
        <v>94</v>
      </c>
      <c r="FF19" s="100" t="str">
        <f t="shared" si="85"/>
        <v>A+</v>
      </c>
      <c r="FG19" s="105">
        <v>18</v>
      </c>
      <c r="FH19" s="105">
        <v>18</v>
      </c>
      <c r="FI19" s="105">
        <v>19</v>
      </c>
      <c r="FJ19" s="105">
        <v>18</v>
      </c>
      <c r="FK19" s="105">
        <v>19</v>
      </c>
      <c r="FL19" s="107">
        <f t="shared" si="86"/>
        <v>92</v>
      </c>
      <c r="FM19" s="101" t="str">
        <f t="shared" si="87"/>
        <v>A+</v>
      </c>
      <c r="FN19" s="105">
        <v>19</v>
      </c>
      <c r="FO19" s="105">
        <v>19</v>
      </c>
      <c r="FP19" s="105">
        <v>18</v>
      </c>
      <c r="FQ19" s="105">
        <v>19</v>
      </c>
      <c r="FR19" s="105">
        <v>18</v>
      </c>
      <c r="FS19" s="204">
        <f t="shared" si="88"/>
        <v>93</v>
      </c>
      <c r="FT19" s="205" t="str">
        <f t="shared" si="89"/>
        <v>A+</v>
      </c>
      <c r="FU19" s="477" t="s">
        <v>613</v>
      </c>
      <c r="FV19" s="316">
        <f>IF(AND(C19=""),"-",VLOOKUP(B19,Register!$A$7:$AM$311,19,FALSE))</f>
        <v>16</v>
      </c>
      <c r="FW19" s="7">
        <f>IF(AND(C19=""),"-",VLOOKUP(B19,Register!$A$7:$AM$311,20,FALSE))</f>
        <v>8</v>
      </c>
      <c r="FX19" s="7">
        <f>IF(AND(C19=""),"-",VLOOKUP(B19,Register!$A$7:$AM$311,21,FALSE))</f>
        <v>50</v>
      </c>
      <c r="FY19" s="7">
        <f>IF(AND(C19=""),"-",VLOOKUP(B19,Register!$A$7:$AM$311,22,FALSE))</f>
        <v>50</v>
      </c>
      <c r="FZ19" s="7">
        <f>IF(AND(C19=""),"-",VLOOKUP(B19,Register!$A$7:$AM$311,23,FALSE))</f>
        <v>0</v>
      </c>
      <c r="GA19" s="7">
        <f>IF(AND(C19=""),"-",VLOOKUP(B19,Register!$A$7:$AM$311,24,FALSE))</f>
        <v>0</v>
      </c>
      <c r="GB19" s="7">
        <f>IF(AND(C19=""),"-",VLOOKUP(B19,Register!$A$7:$AM$311,25,FALSE))</f>
        <v>0</v>
      </c>
      <c r="GC19" s="7">
        <f>IF(AND(C19=""),"-",VLOOKUP(B19,Register!$A$7:$AM$311,26,FALSE))</f>
        <v>0</v>
      </c>
      <c r="GD19" s="7">
        <f>IF(AND(C19=""),"-",VLOOKUP(B19,Register!$A$7:$AM$311,27,FALSE))</f>
        <v>0</v>
      </c>
      <c r="GE19" s="7">
        <f>IF(AND(C19=""),"-",VLOOKUP(B19,Register!$A$7:$AM$311,28,FALSE))</f>
        <v>0</v>
      </c>
      <c r="GF19" s="7">
        <f>IF(AND(C19=""),"-",VLOOKUP(B19,Register!$A$7:$AM$311,29,FALSE))</f>
        <v>0</v>
      </c>
      <c r="GG19" s="7">
        <f>IF(AND(C19=""),"-",VLOOKUP(B19,Register!$A$7:$AM$311,30,FALSE))</f>
        <v>0</v>
      </c>
      <c r="GH19" s="8">
        <f>IF(AND(C19=""),"-",VLOOKUP(B19,Register!$A$7:$AM$311,31,FALSE))</f>
        <v>116</v>
      </c>
      <c r="GI19" s="208">
        <f>IF(AND(C19=""),"",VLOOKUP(B19,Register!$A$7:$CL$311,36,FALSE))</f>
        <v>0</v>
      </c>
      <c r="GJ19" s="182">
        <f t="shared" si="90"/>
        <v>2</v>
      </c>
      <c r="GK19" s="312">
        <f t="shared" si="91"/>
        <v>756</v>
      </c>
      <c r="GL19" s="314" t="str">
        <f t="shared" si="92"/>
        <v>f}rh;</v>
      </c>
      <c r="GM19" s="3"/>
      <c r="GP19" s="315" t="s">
        <v>590</v>
      </c>
      <c r="GR19" s="3"/>
      <c r="GS19" s="3"/>
      <c r="GT19" s="3"/>
      <c r="GU19" s="3"/>
      <c r="GV19" s="3"/>
      <c r="GW19" s="3"/>
      <c r="GX19" s="3"/>
      <c r="GY19" s="3"/>
      <c r="GZ19" s="3"/>
      <c r="HA19" s="3"/>
      <c r="HB19" s="3"/>
      <c r="HC19" s="3"/>
      <c r="HD19" s="3"/>
      <c r="HE19" s="3"/>
      <c r="HF19" s="3"/>
      <c r="HG19" s="3"/>
      <c r="HH19" s="3"/>
      <c r="HI19" s="3"/>
      <c r="HJ19" s="3"/>
      <c r="HK19" s="3"/>
      <c r="HL19" s="3"/>
      <c r="HM19" s="3"/>
      <c r="HW19" s="321" t="str">
        <f>IF(ISNA(VLOOKUP(B19,Register!A$7:Z$315,9,FALSE)),"",VLOOKUP(B19,Register!A$7:Z$315,9,FALSE))</f>
        <v>SC</v>
      </c>
      <c r="HX19" s="321" t="str">
        <f>IF(ISNA(VLOOKUP(B19,Register!A$7:Z$315,12,FALSE)),"",VLOOKUP(B19,Register!A$7:Z$315,12,FALSE))</f>
        <v>M</v>
      </c>
      <c r="HY19" s="321" t="str">
        <f t="shared" si="93"/>
        <v/>
      </c>
      <c r="HZ19" s="321" t="str">
        <f t="shared" si="94"/>
        <v/>
      </c>
      <c r="IA19" s="321" t="str">
        <f t="shared" si="95"/>
        <v/>
      </c>
      <c r="IB19" s="321" t="str">
        <f t="shared" si="96"/>
        <v/>
      </c>
      <c r="IC19" s="321" t="str">
        <f t="shared" si="97"/>
        <v>M</v>
      </c>
      <c r="ID19" s="321" t="str">
        <f t="shared" si="98"/>
        <v/>
      </c>
      <c r="IE19" s="321" t="str">
        <f t="shared" si="99"/>
        <v/>
      </c>
      <c r="IF19" s="321" t="str">
        <f t="shared" si="100"/>
        <v/>
      </c>
    </row>
    <row r="20" spans="1:240" ht="21">
      <c r="A20" s="2">
        <v>8</v>
      </c>
      <c r="B20" s="197">
        <v>608</v>
      </c>
      <c r="C20" s="196" t="str">
        <f>IF(ISNA(VLOOKUP(B20,Register!A$7:Z$315,3,FALSE)),"",VLOOKUP(B20,Register!A$7:Z$315,3,FALSE))</f>
        <v>jktsUnz pkS/kjh</v>
      </c>
      <c r="D20" s="196" t="str">
        <f>IF(ISNA(VLOOKUP(B20,Register!A$7:Z$315,4,FALSE)),"",VLOOKUP(B20,Register!A$7:Z$315,4,FALSE))</f>
        <v>x.ks'kjke</v>
      </c>
      <c r="E20" s="195">
        <f>IF(ISNA(VLOOKUP(B20,Register!A$7:Z$315,6,FALSE)),"",VLOOKUP(B20,Register!A$7:Z$315,6,FALSE))</f>
        <v>39302</v>
      </c>
      <c r="F20" s="105" t="s">
        <v>22</v>
      </c>
      <c r="G20" s="159">
        <v>9</v>
      </c>
      <c r="H20" s="159"/>
      <c r="I20" s="168">
        <f t="shared" si="2"/>
        <v>9</v>
      </c>
      <c r="J20" s="5" t="str">
        <f t="shared" si="3"/>
        <v>A</v>
      </c>
      <c r="K20" s="159">
        <v>7</v>
      </c>
      <c r="L20" s="159"/>
      <c r="M20" s="168">
        <f t="shared" si="4"/>
        <v>7</v>
      </c>
      <c r="N20" s="5" t="str">
        <f t="shared" si="5"/>
        <v>B</v>
      </c>
      <c r="O20" s="159">
        <v>44</v>
      </c>
      <c r="P20" s="159"/>
      <c r="Q20" s="168">
        <f t="shared" si="6"/>
        <v>44</v>
      </c>
      <c r="R20" s="5" t="str">
        <f t="shared" si="7"/>
        <v>B</v>
      </c>
      <c r="S20" s="159">
        <v>7</v>
      </c>
      <c r="T20" s="159"/>
      <c r="U20" s="168">
        <f t="shared" si="8"/>
        <v>7</v>
      </c>
      <c r="V20" s="5" t="str">
        <f t="shared" si="9"/>
        <v>B</v>
      </c>
      <c r="W20" s="159">
        <v>65</v>
      </c>
      <c r="X20" s="159"/>
      <c r="Y20" s="168">
        <f t="shared" si="10"/>
        <v>65</v>
      </c>
      <c r="Z20" s="5" t="str">
        <f t="shared" si="11"/>
        <v>B</v>
      </c>
      <c r="AA20" s="160">
        <f t="shared" si="0"/>
        <v>132</v>
      </c>
      <c r="AB20" s="160">
        <f t="shared" si="1"/>
        <v>0</v>
      </c>
      <c r="AC20" s="160">
        <f t="shared" si="12"/>
        <v>132</v>
      </c>
      <c r="AD20" s="6" t="str">
        <f t="shared" si="13"/>
        <v>B</v>
      </c>
      <c r="AE20" s="105" t="s">
        <v>22</v>
      </c>
      <c r="AF20" s="1115">
        <v>9</v>
      </c>
      <c r="AG20" s="1115"/>
      <c r="AH20" s="168">
        <f t="shared" si="14"/>
        <v>9</v>
      </c>
      <c r="AI20" s="5" t="str">
        <f t="shared" si="15"/>
        <v>A</v>
      </c>
      <c r="AJ20" s="159">
        <v>7</v>
      </c>
      <c r="AK20" s="159"/>
      <c r="AL20" s="168">
        <f t="shared" si="16"/>
        <v>7</v>
      </c>
      <c r="AM20" s="5" t="str">
        <f t="shared" si="17"/>
        <v>B</v>
      </c>
      <c r="AN20" s="159">
        <v>44</v>
      </c>
      <c r="AO20" s="159"/>
      <c r="AP20" s="168">
        <f t="shared" si="18"/>
        <v>44</v>
      </c>
      <c r="AQ20" s="5" t="str">
        <f t="shared" si="19"/>
        <v>B</v>
      </c>
      <c r="AR20" s="159">
        <v>7</v>
      </c>
      <c r="AS20" s="159"/>
      <c r="AT20" s="168">
        <f t="shared" si="20"/>
        <v>7</v>
      </c>
      <c r="AU20" s="5" t="str">
        <f t="shared" si="21"/>
        <v>B</v>
      </c>
      <c r="AV20" s="159">
        <v>65</v>
      </c>
      <c r="AW20" s="159"/>
      <c r="AX20" s="168">
        <f t="shared" si="22"/>
        <v>65</v>
      </c>
      <c r="AY20" s="5" t="str">
        <f t="shared" si="23"/>
        <v>B</v>
      </c>
      <c r="AZ20" s="160">
        <f t="shared" si="24"/>
        <v>132</v>
      </c>
      <c r="BA20" s="160">
        <f t="shared" si="25"/>
        <v>0</v>
      </c>
      <c r="BB20" s="160">
        <f t="shared" si="26"/>
        <v>132</v>
      </c>
      <c r="BC20" s="6" t="str">
        <f t="shared" si="27"/>
        <v>B</v>
      </c>
      <c r="BD20" s="105" t="s">
        <v>22</v>
      </c>
      <c r="BE20" s="159">
        <v>9</v>
      </c>
      <c r="BF20" s="159"/>
      <c r="BG20" s="168">
        <f t="shared" si="28"/>
        <v>9</v>
      </c>
      <c r="BH20" s="5" t="str">
        <f t="shared" si="29"/>
        <v>A</v>
      </c>
      <c r="BI20" s="159">
        <v>7</v>
      </c>
      <c r="BJ20" s="159"/>
      <c r="BK20" s="168">
        <f t="shared" si="30"/>
        <v>7</v>
      </c>
      <c r="BL20" s="5" t="str">
        <f t="shared" si="31"/>
        <v>B</v>
      </c>
      <c r="BM20" s="159">
        <v>44</v>
      </c>
      <c r="BN20" s="159"/>
      <c r="BO20" s="168">
        <f t="shared" si="32"/>
        <v>44</v>
      </c>
      <c r="BP20" s="5" t="str">
        <f t="shared" si="33"/>
        <v>B</v>
      </c>
      <c r="BQ20" s="159">
        <v>7</v>
      </c>
      <c r="BR20" s="159"/>
      <c r="BS20" s="168">
        <f t="shared" si="34"/>
        <v>7</v>
      </c>
      <c r="BT20" s="5" t="str">
        <f t="shared" si="35"/>
        <v>B</v>
      </c>
      <c r="BU20" s="159">
        <v>65</v>
      </c>
      <c r="BV20" s="159"/>
      <c r="BW20" s="168">
        <f t="shared" si="36"/>
        <v>65</v>
      </c>
      <c r="BX20" s="5" t="str">
        <f t="shared" si="37"/>
        <v>B</v>
      </c>
      <c r="BY20" s="160">
        <f t="shared" si="38"/>
        <v>132</v>
      </c>
      <c r="BZ20" s="160">
        <f t="shared" si="39"/>
        <v>0</v>
      </c>
      <c r="CA20" s="160">
        <f t="shared" si="40"/>
        <v>132</v>
      </c>
      <c r="CB20" s="6" t="str">
        <f t="shared" si="41"/>
        <v>B</v>
      </c>
      <c r="CC20" s="105" t="s">
        <v>22</v>
      </c>
      <c r="CD20" s="159">
        <v>9</v>
      </c>
      <c r="CE20" s="159"/>
      <c r="CF20" s="168">
        <f t="shared" si="42"/>
        <v>9</v>
      </c>
      <c r="CG20" s="5" t="str">
        <f t="shared" si="43"/>
        <v>A</v>
      </c>
      <c r="CH20" s="159">
        <v>7</v>
      </c>
      <c r="CI20" s="159"/>
      <c r="CJ20" s="168">
        <f t="shared" si="44"/>
        <v>7</v>
      </c>
      <c r="CK20" s="5" t="str">
        <f t="shared" si="45"/>
        <v>B</v>
      </c>
      <c r="CL20" s="159">
        <v>44</v>
      </c>
      <c r="CM20" s="159"/>
      <c r="CN20" s="168">
        <f t="shared" si="46"/>
        <v>44</v>
      </c>
      <c r="CO20" s="5" t="str">
        <f t="shared" si="47"/>
        <v>B</v>
      </c>
      <c r="CP20" s="159">
        <v>7</v>
      </c>
      <c r="CQ20" s="159"/>
      <c r="CR20" s="168">
        <f t="shared" si="48"/>
        <v>7</v>
      </c>
      <c r="CS20" s="5" t="str">
        <f t="shared" si="49"/>
        <v>B</v>
      </c>
      <c r="CT20" s="159">
        <v>65</v>
      </c>
      <c r="CU20" s="159"/>
      <c r="CV20" s="168">
        <f t="shared" si="50"/>
        <v>65</v>
      </c>
      <c r="CW20" s="5" t="str">
        <f t="shared" si="51"/>
        <v>B</v>
      </c>
      <c r="CX20" s="160">
        <f t="shared" si="52"/>
        <v>132</v>
      </c>
      <c r="CY20" s="160">
        <f t="shared" si="53"/>
        <v>0</v>
      </c>
      <c r="CZ20" s="160">
        <f t="shared" si="54"/>
        <v>132</v>
      </c>
      <c r="DA20" s="6" t="str">
        <f t="shared" si="55"/>
        <v>B</v>
      </c>
      <c r="DB20" s="105" t="s">
        <v>22</v>
      </c>
      <c r="DC20" s="159">
        <v>9</v>
      </c>
      <c r="DD20" s="159"/>
      <c r="DE20" s="168">
        <f t="shared" si="56"/>
        <v>9</v>
      </c>
      <c r="DF20" s="5" t="str">
        <f t="shared" si="57"/>
        <v>A</v>
      </c>
      <c r="DG20" s="159">
        <v>7</v>
      </c>
      <c r="DH20" s="159"/>
      <c r="DI20" s="168">
        <f t="shared" si="58"/>
        <v>7</v>
      </c>
      <c r="DJ20" s="5" t="str">
        <f t="shared" si="59"/>
        <v>B</v>
      </c>
      <c r="DK20" s="159">
        <v>44</v>
      </c>
      <c r="DL20" s="159"/>
      <c r="DM20" s="168">
        <f t="shared" si="60"/>
        <v>44</v>
      </c>
      <c r="DN20" s="5" t="str">
        <f t="shared" si="61"/>
        <v>B</v>
      </c>
      <c r="DO20" s="159">
        <v>7</v>
      </c>
      <c r="DP20" s="159"/>
      <c r="DQ20" s="168">
        <f t="shared" si="62"/>
        <v>7</v>
      </c>
      <c r="DR20" s="5" t="str">
        <f t="shared" si="63"/>
        <v>B</v>
      </c>
      <c r="DS20" s="159">
        <v>65</v>
      </c>
      <c r="DT20" s="159"/>
      <c r="DU20" s="168">
        <f t="shared" si="64"/>
        <v>65</v>
      </c>
      <c r="DV20" s="5" t="str">
        <f t="shared" si="65"/>
        <v>B</v>
      </c>
      <c r="DW20" s="160">
        <f t="shared" si="66"/>
        <v>132</v>
      </c>
      <c r="DX20" s="160">
        <f t="shared" si="67"/>
        <v>0</v>
      </c>
      <c r="DY20" s="160">
        <f t="shared" si="68"/>
        <v>132</v>
      </c>
      <c r="DZ20" s="6" t="str">
        <f t="shared" si="69"/>
        <v>B</v>
      </c>
      <c r="EA20" s="105" t="s">
        <v>22</v>
      </c>
      <c r="EB20" s="159">
        <v>9</v>
      </c>
      <c r="EC20" s="159"/>
      <c r="ED20" s="168">
        <f t="shared" si="70"/>
        <v>9</v>
      </c>
      <c r="EE20" s="5" t="str">
        <f t="shared" si="71"/>
        <v>A</v>
      </c>
      <c r="EF20" s="159">
        <v>7</v>
      </c>
      <c r="EG20" s="159"/>
      <c r="EH20" s="168">
        <f t="shared" si="72"/>
        <v>7</v>
      </c>
      <c r="EI20" s="5" t="str">
        <f t="shared" si="73"/>
        <v>B</v>
      </c>
      <c r="EJ20" s="159">
        <v>44</v>
      </c>
      <c r="EK20" s="159"/>
      <c r="EL20" s="168">
        <f t="shared" si="74"/>
        <v>44</v>
      </c>
      <c r="EM20" s="5" t="str">
        <f t="shared" si="75"/>
        <v>B</v>
      </c>
      <c r="EN20" s="159">
        <v>7</v>
      </c>
      <c r="EO20" s="159"/>
      <c r="EP20" s="168">
        <f t="shared" si="76"/>
        <v>7</v>
      </c>
      <c r="EQ20" s="5" t="str">
        <f t="shared" si="77"/>
        <v>B</v>
      </c>
      <c r="ER20" s="159">
        <v>65</v>
      </c>
      <c r="ES20" s="159"/>
      <c r="ET20" s="168">
        <f t="shared" si="78"/>
        <v>65</v>
      </c>
      <c r="EU20" s="5" t="str">
        <f t="shared" si="79"/>
        <v>B</v>
      </c>
      <c r="EV20" s="160">
        <f t="shared" si="80"/>
        <v>132</v>
      </c>
      <c r="EW20" s="160">
        <f t="shared" si="81"/>
        <v>0</v>
      </c>
      <c r="EX20" s="160">
        <f t="shared" si="82"/>
        <v>132</v>
      </c>
      <c r="EY20" s="6" t="str">
        <f t="shared" si="83"/>
        <v>B</v>
      </c>
      <c r="EZ20" s="105">
        <v>17</v>
      </c>
      <c r="FA20" s="105">
        <v>18</v>
      </c>
      <c r="FB20" s="105">
        <v>17</v>
      </c>
      <c r="FC20" s="105">
        <v>18</v>
      </c>
      <c r="FD20" s="105">
        <v>18</v>
      </c>
      <c r="FE20" s="106">
        <f t="shared" si="84"/>
        <v>88</v>
      </c>
      <c r="FF20" s="100" t="str">
        <f t="shared" si="85"/>
        <v>A</v>
      </c>
      <c r="FG20" s="105">
        <v>18</v>
      </c>
      <c r="FH20" s="105">
        <v>19</v>
      </c>
      <c r="FI20" s="105">
        <v>18</v>
      </c>
      <c r="FJ20" s="105">
        <v>19</v>
      </c>
      <c r="FK20" s="105">
        <v>19</v>
      </c>
      <c r="FL20" s="107">
        <f t="shared" si="86"/>
        <v>93</v>
      </c>
      <c r="FM20" s="101" t="str">
        <f t="shared" si="87"/>
        <v>A+</v>
      </c>
      <c r="FN20" s="105">
        <v>18</v>
      </c>
      <c r="FO20" s="105">
        <v>19</v>
      </c>
      <c r="FP20" s="105">
        <v>19</v>
      </c>
      <c r="FQ20" s="105">
        <v>19</v>
      </c>
      <c r="FR20" s="105">
        <v>19</v>
      </c>
      <c r="FS20" s="204">
        <f t="shared" si="88"/>
        <v>94</v>
      </c>
      <c r="FT20" s="205" t="str">
        <f t="shared" si="89"/>
        <v>A+</v>
      </c>
      <c r="FU20" s="477" t="s">
        <v>613</v>
      </c>
      <c r="FV20" s="316">
        <f>IF(AND(C20=""),"-",VLOOKUP(B20,Register!$A$7:$AM$311,19,FALSE))</f>
        <v>16</v>
      </c>
      <c r="FW20" s="7">
        <f>IF(AND(C20=""),"-",VLOOKUP(B20,Register!$A$7:$AM$311,20,FALSE))</f>
        <v>20</v>
      </c>
      <c r="FX20" s="7">
        <f>IF(AND(C20=""),"-",VLOOKUP(B20,Register!$A$7:$AM$311,21,FALSE))</f>
        <v>48</v>
      </c>
      <c r="FY20" s="7">
        <f>IF(AND(C20=""),"-",VLOOKUP(B20,Register!$A$7:$AM$311,22,FALSE))</f>
        <v>36</v>
      </c>
      <c r="FZ20" s="7">
        <f>IF(AND(C20=""),"-",VLOOKUP(B20,Register!$A$7:$AM$311,23,FALSE))</f>
        <v>0</v>
      </c>
      <c r="GA20" s="7">
        <f>IF(AND(C20=""),"-",VLOOKUP(B20,Register!$A$7:$AM$311,24,FALSE))</f>
        <v>0</v>
      </c>
      <c r="GB20" s="7">
        <f>IF(AND(C20=""),"-",VLOOKUP(B20,Register!$A$7:$AM$311,25,FALSE))</f>
        <v>0</v>
      </c>
      <c r="GC20" s="7">
        <f>IF(AND(C20=""),"-",VLOOKUP(B20,Register!$A$7:$AM$311,26,FALSE))</f>
        <v>0</v>
      </c>
      <c r="GD20" s="7">
        <f>IF(AND(C20=""),"-",VLOOKUP(B20,Register!$A$7:$AM$311,27,FALSE))</f>
        <v>0</v>
      </c>
      <c r="GE20" s="7">
        <f>IF(AND(C20=""),"-",VLOOKUP(B20,Register!$A$7:$AM$311,28,FALSE))</f>
        <v>0</v>
      </c>
      <c r="GF20" s="7">
        <f>IF(AND(C20=""),"-",VLOOKUP(B20,Register!$A$7:$AM$311,29,FALSE))</f>
        <v>0</v>
      </c>
      <c r="GG20" s="7">
        <f>IF(AND(C20=""),"-",VLOOKUP(B20,Register!$A$7:$AM$311,30,FALSE))</f>
        <v>0</v>
      </c>
      <c r="GH20" s="8">
        <f>IF(AND(C20=""),"-",VLOOKUP(B20,Register!$A$7:$AM$311,31,FALSE))</f>
        <v>100</v>
      </c>
      <c r="GI20" s="208">
        <f>IF(AND(C20=""),"",VLOOKUP(B20,Register!$A$7:$CL$311,36,FALSE))</f>
        <v>0</v>
      </c>
      <c r="GJ20" s="182">
        <f t="shared" si="90"/>
        <v>1</v>
      </c>
      <c r="GK20" s="312">
        <f t="shared" si="91"/>
        <v>792</v>
      </c>
      <c r="GL20" s="314" t="str">
        <f t="shared" si="92"/>
        <v>izFke</v>
      </c>
      <c r="GM20" s="3"/>
      <c r="GP20" s="315" t="s">
        <v>591</v>
      </c>
      <c r="GR20" s="3"/>
      <c r="GS20" s="3"/>
      <c r="GT20" s="3"/>
      <c r="GU20" s="3"/>
      <c r="GV20" s="3"/>
      <c r="GW20" s="3"/>
      <c r="GX20" s="3"/>
      <c r="GY20" s="3"/>
      <c r="GZ20" s="3"/>
      <c r="HA20" s="3"/>
      <c r="HB20" s="3"/>
      <c r="HC20" s="3"/>
      <c r="HD20" s="3"/>
      <c r="HE20" s="3"/>
      <c r="HF20" s="3"/>
      <c r="HG20" s="3"/>
      <c r="HH20" s="3"/>
      <c r="HI20" s="3"/>
      <c r="HJ20" s="3"/>
      <c r="HK20" s="3"/>
      <c r="HL20" s="3"/>
      <c r="HM20" s="3"/>
      <c r="HW20" s="321" t="str">
        <f>IF(ISNA(VLOOKUP(B20,Register!A$7:Z$315,9,FALSE)),"",VLOOKUP(B20,Register!A$7:Z$315,9,FALSE))</f>
        <v>OBC</v>
      </c>
      <c r="HX20" s="321" t="str">
        <f>IF(ISNA(VLOOKUP(B20,Register!A$7:Z$315,12,FALSE)),"",VLOOKUP(B20,Register!A$7:Z$315,12,FALSE))</f>
        <v>M</v>
      </c>
      <c r="HY20" s="321" t="str">
        <f t="shared" si="93"/>
        <v/>
      </c>
      <c r="HZ20" s="321" t="str">
        <f t="shared" si="94"/>
        <v/>
      </c>
      <c r="IA20" s="321" t="str">
        <f t="shared" si="95"/>
        <v>M</v>
      </c>
      <c r="IB20" s="321" t="str">
        <f t="shared" si="96"/>
        <v/>
      </c>
      <c r="IC20" s="321" t="str">
        <f t="shared" si="97"/>
        <v/>
      </c>
      <c r="ID20" s="321" t="str">
        <f t="shared" si="98"/>
        <v/>
      </c>
      <c r="IE20" s="321" t="str">
        <f t="shared" si="99"/>
        <v/>
      </c>
      <c r="IF20" s="321" t="str">
        <f t="shared" si="100"/>
        <v/>
      </c>
    </row>
    <row r="21" spans="1:240" ht="21">
      <c r="A21" s="2">
        <v>9</v>
      </c>
      <c r="B21" s="197">
        <v>609</v>
      </c>
      <c r="C21" s="196" t="str">
        <f>IF(ISNA(VLOOKUP(B21,Register!A$7:Z$315,3,FALSE)),"",VLOOKUP(B21,Register!A$7:Z$315,3,FALSE))</f>
        <v>fo'kukjke</v>
      </c>
      <c r="D21" s="196" t="str">
        <f>IF(ISNA(VLOOKUP(B21,Register!A$7:Z$315,4,FALSE)),"",VLOOKUP(B21,Register!A$7:Z$315,4,FALSE))</f>
        <v>nqxkZjke</v>
      </c>
      <c r="E21" s="195">
        <f>IF(ISNA(VLOOKUP(B21,Register!A$7:Z$315,6,FALSE)),"",VLOOKUP(B21,Register!A$7:Z$315,6,FALSE))</f>
        <v>38537</v>
      </c>
      <c r="F21" s="105" t="s">
        <v>23</v>
      </c>
      <c r="G21" s="159">
        <v>4</v>
      </c>
      <c r="H21" s="159"/>
      <c r="I21" s="168">
        <f t="shared" si="2"/>
        <v>4</v>
      </c>
      <c r="J21" s="5" t="str">
        <f t="shared" si="3"/>
        <v>D</v>
      </c>
      <c r="K21" s="159"/>
      <c r="L21" s="159"/>
      <c r="M21" s="168">
        <f t="shared" si="4"/>
        <v>0</v>
      </c>
      <c r="N21" s="5" t="str">
        <f t="shared" si="5"/>
        <v/>
      </c>
      <c r="O21" s="159">
        <v>16</v>
      </c>
      <c r="P21" s="159"/>
      <c r="Q21" s="168">
        <f t="shared" si="6"/>
        <v>16</v>
      </c>
      <c r="R21" s="5" t="str">
        <f t="shared" si="7"/>
        <v>D</v>
      </c>
      <c r="S21" s="159">
        <v>5</v>
      </c>
      <c r="T21" s="159"/>
      <c r="U21" s="168">
        <f t="shared" si="8"/>
        <v>5</v>
      </c>
      <c r="V21" s="5" t="str">
        <f t="shared" si="9"/>
        <v>C</v>
      </c>
      <c r="W21" s="159">
        <v>38</v>
      </c>
      <c r="X21" s="159"/>
      <c r="Y21" s="168">
        <f t="shared" si="10"/>
        <v>38</v>
      </c>
      <c r="Z21" s="5" t="str">
        <f t="shared" si="11"/>
        <v>D</v>
      </c>
      <c r="AA21" s="160">
        <f t="shared" si="0"/>
        <v>63</v>
      </c>
      <c r="AB21" s="160">
        <f t="shared" si="1"/>
        <v>0</v>
      </c>
      <c r="AC21" s="160">
        <f t="shared" si="12"/>
        <v>63</v>
      </c>
      <c r="AD21" s="6" t="str">
        <f t="shared" si="13"/>
        <v>D</v>
      </c>
      <c r="AE21" s="105" t="s">
        <v>23</v>
      </c>
      <c r="AF21" s="1115">
        <v>4</v>
      </c>
      <c r="AG21" s="1115"/>
      <c r="AH21" s="168">
        <f t="shared" si="14"/>
        <v>4</v>
      </c>
      <c r="AI21" s="5" t="str">
        <f t="shared" si="15"/>
        <v>D</v>
      </c>
      <c r="AJ21" s="159"/>
      <c r="AK21" s="159"/>
      <c r="AL21" s="168">
        <f t="shared" si="16"/>
        <v>0</v>
      </c>
      <c r="AM21" s="5" t="str">
        <f t="shared" si="17"/>
        <v/>
      </c>
      <c r="AN21" s="159">
        <v>16</v>
      </c>
      <c r="AO21" s="159"/>
      <c r="AP21" s="168">
        <f t="shared" si="18"/>
        <v>16</v>
      </c>
      <c r="AQ21" s="5" t="str">
        <f t="shared" si="19"/>
        <v>D</v>
      </c>
      <c r="AR21" s="159">
        <v>5</v>
      </c>
      <c r="AS21" s="159"/>
      <c r="AT21" s="168">
        <f t="shared" si="20"/>
        <v>5</v>
      </c>
      <c r="AU21" s="5" t="str">
        <f t="shared" si="21"/>
        <v>C</v>
      </c>
      <c r="AV21" s="159">
        <v>38</v>
      </c>
      <c r="AW21" s="159"/>
      <c r="AX21" s="168">
        <f t="shared" si="22"/>
        <v>38</v>
      </c>
      <c r="AY21" s="5" t="str">
        <f t="shared" si="23"/>
        <v>D</v>
      </c>
      <c r="AZ21" s="160">
        <f t="shared" si="24"/>
        <v>63</v>
      </c>
      <c r="BA21" s="160">
        <f t="shared" si="25"/>
        <v>0</v>
      </c>
      <c r="BB21" s="160">
        <f t="shared" si="26"/>
        <v>63</v>
      </c>
      <c r="BC21" s="6" t="str">
        <f t="shared" si="27"/>
        <v>D</v>
      </c>
      <c r="BD21" s="105" t="s">
        <v>23</v>
      </c>
      <c r="BE21" s="159">
        <v>4</v>
      </c>
      <c r="BF21" s="159"/>
      <c r="BG21" s="168">
        <f t="shared" si="28"/>
        <v>4</v>
      </c>
      <c r="BH21" s="5" t="str">
        <f t="shared" si="29"/>
        <v>D</v>
      </c>
      <c r="BI21" s="159"/>
      <c r="BJ21" s="159"/>
      <c r="BK21" s="168">
        <f t="shared" si="30"/>
        <v>0</v>
      </c>
      <c r="BL21" s="5" t="str">
        <f t="shared" si="31"/>
        <v/>
      </c>
      <c r="BM21" s="159">
        <v>16</v>
      </c>
      <c r="BN21" s="159"/>
      <c r="BO21" s="168">
        <f t="shared" si="32"/>
        <v>16</v>
      </c>
      <c r="BP21" s="5" t="str">
        <f t="shared" si="33"/>
        <v>D</v>
      </c>
      <c r="BQ21" s="159">
        <v>5</v>
      </c>
      <c r="BR21" s="159"/>
      <c r="BS21" s="168">
        <f t="shared" si="34"/>
        <v>5</v>
      </c>
      <c r="BT21" s="5" t="str">
        <f t="shared" si="35"/>
        <v>C</v>
      </c>
      <c r="BU21" s="159">
        <v>38</v>
      </c>
      <c r="BV21" s="159"/>
      <c r="BW21" s="168">
        <f t="shared" si="36"/>
        <v>38</v>
      </c>
      <c r="BX21" s="5" t="str">
        <f t="shared" si="37"/>
        <v>D</v>
      </c>
      <c r="BY21" s="160">
        <f t="shared" si="38"/>
        <v>63</v>
      </c>
      <c r="BZ21" s="160">
        <f t="shared" si="39"/>
        <v>0</v>
      </c>
      <c r="CA21" s="160">
        <f t="shared" si="40"/>
        <v>63</v>
      </c>
      <c r="CB21" s="6" t="str">
        <f t="shared" si="41"/>
        <v>D</v>
      </c>
      <c r="CC21" s="105" t="s">
        <v>23</v>
      </c>
      <c r="CD21" s="159">
        <v>4</v>
      </c>
      <c r="CE21" s="159"/>
      <c r="CF21" s="168">
        <f t="shared" si="42"/>
        <v>4</v>
      </c>
      <c r="CG21" s="5" t="str">
        <f t="shared" si="43"/>
        <v>D</v>
      </c>
      <c r="CH21" s="159"/>
      <c r="CI21" s="159"/>
      <c r="CJ21" s="168">
        <f t="shared" si="44"/>
        <v>0</v>
      </c>
      <c r="CK21" s="5" t="str">
        <f t="shared" si="45"/>
        <v/>
      </c>
      <c r="CL21" s="159">
        <v>16</v>
      </c>
      <c r="CM21" s="159"/>
      <c r="CN21" s="168">
        <f t="shared" si="46"/>
        <v>16</v>
      </c>
      <c r="CO21" s="5" t="str">
        <f t="shared" si="47"/>
        <v>D</v>
      </c>
      <c r="CP21" s="159">
        <v>5</v>
      </c>
      <c r="CQ21" s="159"/>
      <c r="CR21" s="168">
        <f t="shared" si="48"/>
        <v>5</v>
      </c>
      <c r="CS21" s="5" t="str">
        <f t="shared" si="49"/>
        <v>C</v>
      </c>
      <c r="CT21" s="159">
        <v>38</v>
      </c>
      <c r="CU21" s="159"/>
      <c r="CV21" s="168">
        <f t="shared" si="50"/>
        <v>38</v>
      </c>
      <c r="CW21" s="5" t="str">
        <f t="shared" si="51"/>
        <v>D</v>
      </c>
      <c r="CX21" s="160">
        <f t="shared" si="52"/>
        <v>63</v>
      </c>
      <c r="CY21" s="160">
        <f t="shared" si="53"/>
        <v>0</v>
      </c>
      <c r="CZ21" s="160">
        <f t="shared" si="54"/>
        <v>63</v>
      </c>
      <c r="DA21" s="6" t="str">
        <f t="shared" si="55"/>
        <v>D</v>
      </c>
      <c r="DB21" s="105" t="s">
        <v>23</v>
      </c>
      <c r="DC21" s="159">
        <v>4</v>
      </c>
      <c r="DD21" s="159"/>
      <c r="DE21" s="168">
        <f t="shared" si="56"/>
        <v>4</v>
      </c>
      <c r="DF21" s="5" t="str">
        <f t="shared" si="57"/>
        <v>D</v>
      </c>
      <c r="DG21" s="159"/>
      <c r="DH21" s="159"/>
      <c r="DI21" s="168">
        <f t="shared" si="58"/>
        <v>0</v>
      </c>
      <c r="DJ21" s="5" t="str">
        <f t="shared" si="59"/>
        <v/>
      </c>
      <c r="DK21" s="159">
        <v>16</v>
      </c>
      <c r="DL21" s="159"/>
      <c r="DM21" s="168">
        <f t="shared" si="60"/>
        <v>16</v>
      </c>
      <c r="DN21" s="5" t="str">
        <f t="shared" si="61"/>
        <v>D</v>
      </c>
      <c r="DO21" s="159">
        <v>5</v>
      </c>
      <c r="DP21" s="159"/>
      <c r="DQ21" s="168">
        <f t="shared" si="62"/>
        <v>5</v>
      </c>
      <c r="DR21" s="5" t="str">
        <f t="shared" si="63"/>
        <v>C</v>
      </c>
      <c r="DS21" s="159">
        <v>38</v>
      </c>
      <c r="DT21" s="159"/>
      <c r="DU21" s="168">
        <f t="shared" si="64"/>
        <v>38</v>
      </c>
      <c r="DV21" s="5" t="str">
        <f t="shared" si="65"/>
        <v>D</v>
      </c>
      <c r="DW21" s="160">
        <f t="shared" si="66"/>
        <v>63</v>
      </c>
      <c r="DX21" s="160">
        <f t="shared" si="67"/>
        <v>0</v>
      </c>
      <c r="DY21" s="160">
        <f t="shared" si="68"/>
        <v>63</v>
      </c>
      <c r="DZ21" s="6" t="str">
        <f t="shared" si="69"/>
        <v>D</v>
      </c>
      <c r="EA21" s="105" t="s">
        <v>23</v>
      </c>
      <c r="EB21" s="159">
        <v>4</v>
      </c>
      <c r="EC21" s="159"/>
      <c r="ED21" s="168">
        <f t="shared" si="70"/>
        <v>4</v>
      </c>
      <c r="EE21" s="5" t="str">
        <f t="shared" si="71"/>
        <v>D</v>
      </c>
      <c r="EF21" s="159"/>
      <c r="EG21" s="159"/>
      <c r="EH21" s="168">
        <f t="shared" si="72"/>
        <v>0</v>
      </c>
      <c r="EI21" s="5" t="str">
        <f t="shared" si="73"/>
        <v/>
      </c>
      <c r="EJ21" s="159">
        <v>16</v>
      </c>
      <c r="EK21" s="159"/>
      <c r="EL21" s="168">
        <f t="shared" si="74"/>
        <v>16</v>
      </c>
      <c r="EM21" s="5" t="str">
        <f t="shared" si="75"/>
        <v>D</v>
      </c>
      <c r="EN21" s="159">
        <v>5</v>
      </c>
      <c r="EO21" s="159"/>
      <c r="EP21" s="168">
        <f t="shared" si="76"/>
        <v>5</v>
      </c>
      <c r="EQ21" s="5" t="str">
        <f t="shared" si="77"/>
        <v>C</v>
      </c>
      <c r="ER21" s="159">
        <v>38</v>
      </c>
      <c r="ES21" s="159"/>
      <c r="ET21" s="168">
        <f t="shared" si="78"/>
        <v>38</v>
      </c>
      <c r="EU21" s="5" t="str">
        <f t="shared" si="79"/>
        <v>D</v>
      </c>
      <c r="EV21" s="160">
        <f t="shared" si="80"/>
        <v>63</v>
      </c>
      <c r="EW21" s="160">
        <f t="shared" si="81"/>
        <v>0</v>
      </c>
      <c r="EX21" s="160">
        <f t="shared" si="82"/>
        <v>63</v>
      </c>
      <c r="EY21" s="6" t="str">
        <f t="shared" si="83"/>
        <v>D</v>
      </c>
      <c r="EZ21" s="105">
        <v>17</v>
      </c>
      <c r="FA21" s="105">
        <v>17</v>
      </c>
      <c r="FB21" s="105">
        <v>16</v>
      </c>
      <c r="FC21" s="105">
        <v>17</v>
      </c>
      <c r="FD21" s="105">
        <v>17</v>
      </c>
      <c r="FE21" s="106">
        <f t="shared" si="84"/>
        <v>84</v>
      </c>
      <c r="FF21" s="100" t="str">
        <f t="shared" si="85"/>
        <v>A</v>
      </c>
      <c r="FG21" s="105">
        <v>17</v>
      </c>
      <c r="FH21" s="105">
        <v>17</v>
      </c>
      <c r="FI21" s="105">
        <v>17</v>
      </c>
      <c r="FJ21" s="105">
        <v>16</v>
      </c>
      <c r="FK21" s="105">
        <v>16</v>
      </c>
      <c r="FL21" s="107">
        <f t="shared" si="86"/>
        <v>83</v>
      </c>
      <c r="FM21" s="101" t="str">
        <f t="shared" si="87"/>
        <v>A</v>
      </c>
      <c r="FN21" s="105">
        <v>17</v>
      </c>
      <c r="FO21" s="105">
        <v>17</v>
      </c>
      <c r="FP21" s="105">
        <v>17</v>
      </c>
      <c r="FQ21" s="105">
        <v>16</v>
      </c>
      <c r="FR21" s="105">
        <v>17</v>
      </c>
      <c r="FS21" s="204">
        <f t="shared" si="88"/>
        <v>84</v>
      </c>
      <c r="FT21" s="205" t="str">
        <f t="shared" si="89"/>
        <v>A</v>
      </c>
      <c r="FU21" s="477" t="s">
        <v>613</v>
      </c>
      <c r="FV21" s="316">
        <f>IF(AND(C21=""),"-",VLOOKUP(B21,Register!$A$7:$AM$311,19,FALSE))</f>
        <v>16</v>
      </c>
      <c r="FW21" s="7">
        <f>IF(AND(C21=""),"-",VLOOKUP(B21,Register!$A$7:$AM$311,20,FALSE))</f>
        <v>20</v>
      </c>
      <c r="FX21" s="7">
        <f>IF(AND(C21=""),"-",VLOOKUP(B21,Register!$A$7:$AM$311,21,FALSE))</f>
        <v>50</v>
      </c>
      <c r="FY21" s="7">
        <f>IF(AND(C21=""),"-",VLOOKUP(B21,Register!$A$7:$AM$311,22,FALSE))</f>
        <v>48</v>
      </c>
      <c r="FZ21" s="7">
        <f>IF(AND(C21=""),"-",VLOOKUP(B21,Register!$A$7:$AM$311,23,FALSE))</f>
        <v>0</v>
      </c>
      <c r="GA21" s="7">
        <f>IF(AND(C21=""),"-",VLOOKUP(B21,Register!$A$7:$AM$311,24,FALSE))</f>
        <v>0</v>
      </c>
      <c r="GB21" s="7">
        <f>IF(AND(C21=""),"-",VLOOKUP(B21,Register!$A$7:$AM$311,25,FALSE))</f>
        <v>0</v>
      </c>
      <c r="GC21" s="7">
        <f>IF(AND(C21=""),"-",VLOOKUP(B21,Register!$A$7:$AM$311,26,FALSE))</f>
        <v>0</v>
      </c>
      <c r="GD21" s="7">
        <f>IF(AND(C21=""),"-",VLOOKUP(B21,Register!$A$7:$AM$311,27,FALSE))</f>
        <v>0</v>
      </c>
      <c r="GE21" s="7">
        <f>IF(AND(C21=""),"-",VLOOKUP(B21,Register!$A$7:$AM$311,28,FALSE))</f>
        <v>0</v>
      </c>
      <c r="GF21" s="7">
        <f>IF(AND(C21=""),"-",VLOOKUP(B21,Register!$A$7:$AM$311,29,FALSE))</f>
        <v>0</v>
      </c>
      <c r="GG21" s="7">
        <f>IF(AND(C21=""),"-",VLOOKUP(B21,Register!$A$7:$AM$311,30,FALSE))</f>
        <v>0</v>
      </c>
      <c r="GH21" s="8">
        <f>IF(AND(C21=""),"-",VLOOKUP(B21,Register!$A$7:$AM$311,31,FALSE))</f>
        <v>114</v>
      </c>
      <c r="GI21" s="208">
        <f>IF(AND(C21=""),"",VLOOKUP(B21,Register!$A$7:$CL$311,36,FALSE))</f>
        <v>0</v>
      </c>
      <c r="GJ21" s="182">
        <f t="shared" si="90"/>
        <v>7</v>
      </c>
      <c r="GK21" s="312">
        <f t="shared" si="91"/>
        <v>378</v>
      </c>
      <c r="GL21" s="314" t="str">
        <f t="shared" si="92"/>
        <v>lIre~</v>
      </c>
      <c r="GM21" s="3"/>
      <c r="GP21" s="315" t="s">
        <v>592</v>
      </c>
      <c r="GR21" s="3"/>
      <c r="GS21" s="3"/>
      <c r="GT21" s="3"/>
      <c r="GU21" s="3"/>
      <c r="GV21" s="3"/>
      <c r="GW21" s="3"/>
      <c r="GX21" s="3"/>
      <c r="GY21" s="3"/>
      <c r="GZ21" s="3"/>
      <c r="HA21" s="3"/>
      <c r="HB21" s="3"/>
      <c r="HC21" s="3"/>
      <c r="HD21" s="3"/>
      <c r="HE21" s="3"/>
      <c r="HF21" s="3"/>
      <c r="HG21" s="3"/>
      <c r="HH21" s="3"/>
      <c r="HI21" s="3"/>
      <c r="HJ21" s="3"/>
      <c r="HK21" s="3"/>
      <c r="HL21" s="3"/>
      <c r="HM21" s="3"/>
      <c r="HW21" s="321" t="str">
        <f>IF(ISNA(VLOOKUP(B21,Register!A$7:Z$315,9,FALSE)),"",VLOOKUP(B21,Register!A$7:Z$315,9,FALSE))</f>
        <v>SC</v>
      </c>
      <c r="HX21" s="321" t="str">
        <f>IF(ISNA(VLOOKUP(B21,Register!A$7:Z$315,12,FALSE)),"",VLOOKUP(B21,Register!A$7:Z$315,12,FALSE))</f>
        <v>M</v>
      </c>
      <c r="HY21" s="321" t="str">
        <f t="shared" si="93"/>
        <v/>
      </c>
      <c r="HZ21" s="321" t="str">
        <f t="shared" si="94"/>
        <v/>
      </c>
      <c r="IA21" s="321" t="str">
        <f t="shared" si="95"/>
        <v/>
      </c>
      <c r="IB21" s="321" t="str">
        <f t="shared" si="96"/>
        <v/>
      </c>
      <c r="IC21" s="321" t="str">
        <f t="shared" si="97"/>
        <v>M</v>
      </c>
      <c r="ID21" s="321" t="str">
        <f t="shared" si="98"/>
        <v/>
      </c>
      <c r="IE21" s="321" t="str">
        <f t="shared" si="99"/>
        <v/>
      </c>
      <c r="IF21" s="321" t="str">
        <f t="shared" si="100"/>
        <v/>
      </c>
    </row>
    <row r="22" spans="1:240" ht="21">
      <c r="A22" s="2">
        <v>10</v>
      </c>
      <c r="B22" s="197"/>
      <c r="C22" s="196" t="str">
        <f>IF(ISNA(VLOOKUP(B22,Register!A$7:Z$315,3,FALSE)),"",VLOOKUP(B22,Register!A$7:Z$315,3,FALSE))</f>
        <v/>
      </c>
      <c r="D22" s="196" t="str">
        <f>IF(ISNA(VLOOKUP(B22,Register!A$7:Z$315,4,FALSE)),"",VLOOKUP(B22,Register!A$7:Z$315,4,FALSE))</f>
        <v/>
      </c>
      <c r="E22" s="195" t="str">
        <f>IF(ISNA(VLOOKUP(B22,Register!A$7:Z$315,6,FALSE)),"",VLOOKUP(B22,Register!A$7:Z$315,6,FALSE))</f>
        <v/>
      </c>
      <c r="F22" s="105"/>
      <c r="G22" s="159"/>
      <c r="H22" s="159"/>
      <c r="I22" s="168" t="str">
        <f t="shared" si="2"/>
        <v/>
      </c>
      <c r="J22" s="5" t="str">
        <f t="shared" si="3"/>
        <v/>
      </c>
      <c r="K22" s="159"/>
      <c r="L22" s="159"/>
      <c r="M22" s="168" t="str">
        <f t="shared" si="4"/>
        <v/>
      </c>
      <c r="N22" s="5" t="str">
        <f t="shared" si="5"/>
        <v/>
      </c>
      <c r="O22" s="159"/>
      <c r="P22" s="159"/>
      <c r="Q22" s="168" t="str">
        <f t="shared" si="6"/>
        <v/>
      </c>
      <c r="R22" s="5" t="str">
        <f t="shared" si="7"/>
        <v/>
      </c>
      <c r="S22" s="159"/>
      <c r="T22" s="159"/>
      <c r="U22" s="168" t="str">
        <f t="shared" si="8"/>
        <v/>
      </c>
      <c r="V22" s="5" t="str">
        <f t="shared" si="9"/>
        <v/>
      </c>
      <c r="W22" s="159"/>
      <c r="X22" s="159"/>
      <c r="Y22" s="168" t="str">
        <f t="shared" si="10"/>
        <v/>
      </c>
      <c r="Z22" s="5" t="str">
        <f t="shared" si="11"/>
        <v/>
      </c>
      <c r="AA22" s="160" t="str">
        <f t="shared" si="0"/>
        <v/>
      </c>
      <c r="AB22" s="160" t="str">
        <f t="shared" si="1"/>
        <v/>
      </c>
      <c r="AC22" s="160" t="str">
        <f t="shared" si="12"/>
        <v/>
      </c>
      <c r="AD22" s="6" t="str">
        <f>IF(AC22="","",IF(AC22=0,"",IF(AC22&gt;180,"A+",IF(AC22&gt;150,"A",IF(AC22&gt;120,"B",IF(AC22&gt;80,"C","D"))))))</f>
        <v/>
      </c>
      <c r="AE22" s="105" t="s">
        <v>21</v>
      </c>
      <c r="AF22" s="1115">
        <v>10</v>
      </c>
      <c r="AG22" s="1115"/>
      <c r="AH22" s="168" t="str">
        <f t="shared" si="14"/>
        <v/>
      </c>
      <c r="AI22" s="5" t="str">
        <f t="shared" si="15"/>
        <v/>
      </c>
      <c r="AJ22" s="159">
        <v>9</v>
      </c>
      <c r="AK22" s="159"/>
      <c r="AL22" s="168" t="str">
        <f t="shared" si="16"/>
        <v/>
      </c>
      <c r="AM22" s="5" t="str">
        <f t="shared" si="17"/>
        <v/>
      </c>
      <c r="AN22" s="159">
        <v>57</v>
      </c>
      <c r="AO22" s="159"/>
      <c r="AP22" s="168" t="str">
        <f t="shared" si="18"/>
        <v/>
      </c>
      <c r="AQ22" s="5" t="str">
        <f t="shared" si="19"/>
        <v/>
      </c>
      <c r="AR22" s="159">
        <v>10</v>
      </c>
      <c r="AS22" s="159"/>
      <c r="AT22" s="168" t="str">
        <f t="shared" si="20"/>
        <v/>
      </c>
      <c r="AU22" s="5" t="str">
        <f t="shared" si="21"/>
        <v/>
      </c>
      <c r="AV22" s="159">
        <v>72</v>
      </c>
      <c r="AW22" s="159"/>
      <c r="AX22" s="168" t="str">
        <f t="shared" si="22"/>
        <v/>
      </c>
      <c r="AY22" s="5" t="str">
        <f t="shared" si="23"/>
        <v/>
      </c>
      <c r="AZ22" s="160" t="str">
        <f t="shared" si="24"/>
        <v/>
      </c>
      <c r="BA22" s="160" t="str">
        <f t="shared" si="25"/>
        <v/>
      </c>
      <c r="BB22" s="160" t="str">
        <f t="shared" si="26"/>
        <v/>
      </c>
      <c r="BC22" s="6" t="str">
        <f t="shared" si="27"/>
        <v/>
      </c>
      <c r="BD22" s="105" t="s">
        <v>21</v>
      </c>
      <c r="BE22" s="159">
        <v>10</v>
      </c>
      <c r="BF22" s="159"/>
      <c r="BG22" s="168" t="str">
        <f t="shared" si="28"/>
        <v/>
      </c>
      <c r="BH22" s="5" t="str">
        <f t="shared" si="29"/>
        <v/>
      </c>
      <c r="BI22" s="159">
        <v>9</v>
      </c>
      <c r="BJ22" s="159"/>
      <c r="BK22" s="168" t="str">
        <f t="shared" si="30"/>
        <v/>
      </c>
      <c r="BL22" s="5" t="str">
        <f t="shared" si="31"/>
        <v/>
      </c>
      <c r="BM22" s="159">
        <v>57</v>
      </c>
      <c r="BN22" s="159"/>
      <c r="BO22" s="168" t="str">
        <f t="shared" si="32"/>
        <v/>
      </c>
      <c r="BP22" s="5" t="str">
        <f t="shared" si="33"/>
        <v/>
      </c>
      <c r="BQ22" s="159">
        <v>10</v>
      </c>
      <c r="BR22" s="159"/>
      <c r="BS22" s="168" t="str">
        <f t="shared" si="34"/>
        <v/>
      </c>
      <c r="BT22" s="5" t="str">
        <f t="shared" si="35"/>
        <v/>
      </c>
      <c r="BU22" s="159">
        <v>72</v>
      </c>
      <c r="BV22" s="159"/>
      <c r="BW22" s="168" t="str">
        <f t="shared" si="36"/>
        <v/>
      </c>
      <c r="BX22" s="5" t="str">
        <f t="shared" si="37"/>
        <v/>
      </c>
      <c r="BY22" s="160" t="str">
        <f t="shared" si="38"/>
        <v/>
      </c>
      <c r="BZ22" s="160" t="str">
        <f t="shared" si="39"/>
        <v/>
      </c>
      <c r="CA22" s="160" t="str">
        <f t="shared" si="40"/>
        <v/>
      </c>
      <c r="CB22" s="6" t="str">
        <f t="shared" si="41"/>
        <v/>
      </c>
      <c r="CC22" s="105" t="s">
        <v>21</v>
      </c>
      <c r="CD22" s="159">
        <v>10</v>
      </c>
      <c r="CE22" s="159"/>
      <c r="CF22" s="168" t="str">
        <f t="shared" si="42"/>
        <v/>
      </c>
      <c r="CG22" s="5" t="str">
        <f t="shared" si="43"/>
        <v/>
      </c>
      <c r="CH22" s="159">
        <v>9</v>
      </c>
      <c r="CI22" s="159"/>
      <c r="CJ22" s="168" t="str">
        <f t="shared" si="44"/>
        <v/>
      </c>
      <c r="CK22" s="5" t="str">
        <f t="shared" si="45"/>
        <v/>
      </c>
      <c r="CL22" s="159">
        <v>57</v>
      </c>
      <c r="CM22" s="159"/>
      <c r="CN22" s="168" t="str">
        <f t="shared" si="46"/>
        <v/>
      </c>
      <c r="CO22" s="5" t="str">
        <f t="shared" si="47"/>
        <v/>
      </c>
      <c r="CP22" s="159">
        <v>10</v>
      </c>
      <c r="CQ22" s="159"/>
      <c r="CR22" s="168" t="str">
        <f t="shared" si="48"/>
        <v/>
      </c>
      <c r="CS22" s="5" t="str">
        <f t="shared" si="49"/>
        <v/>
      </c>
      <c r="CT22" s="159">
        <v>72</v>
      </c>
      <c r="CU22" s="159"/>
      <c r="CV22" s="168" t="str">
        <f t="shared" si="50"/>
        <v/>
      </c>
      <c r="CW22" s="5" t="str">
        <f t="shared" si="51"/>
        <v/>
      </c>
      <c r="CX22" s="160" t="str">
        <f t="shared" si="52"/>
        <v/>
      </c>
      <c r="CY22" s="160" t="str">
        <f t="shared" si="53"/>
        <v/>
      </c>
      <c r="CZ22" s="160" t="str">
        <f t="shared" si="54"/>
        <v/>
      </c>
      <c r="DA22" s="6" t="str">
        <f t="shared" si="55"/>
        <v/>
      </c>
      <c r="DB22" s="105" t="s">
        <v>21</v>
      </c>
      <c r="DC22" s="159">
        <v>10</v>
      </c>
      <c r="DD22" s="159"/>
      <c r="DE22" s="168" t="str">
        <f t="shared" si="56"/>
        <v/>
      </c>
      <c r="DF22" s="5" t="str">
        <f t="shared" si="57"/>
        <v/>
      </c>
      <c r="DG22" s="159">
        <v>9</v>
      </c>
      <c r="DH22" s="159"/>
      <c r="DI22" s="168" t="str">
        <f t="shared" si="58"/>
        <v/>
      </c>
      <c r="DJ22" s="5" t="str">
        <f t="shared" si="59"/>
        <v/>
      </c>
      <c r="DK22" s="159">
        <v>57</v>
      </c>
      <c r="DL22" s="159"/>
      <c r="DM22" s="168" t="str">
        <f t="shared" si="60"/>
        <v/>
      </c>
      <c r="DN22" s="5" t="str">
        <f t="shared" si="61"/>
        <v/>
      </c>
      <c r="DO22" s="159">
        <v>10</v>
      </c>
      <c r="DP22" s="159"/>
      <c r="DQ22" s="168" t="str">
        <f t="shared" si="62"/>
        <v/>
      </c>
      <c r="DR22" s="5" t="str">
        <f t="shared" si="63"/>
        <v/>
      </c>
      <c r="DS22" s="159">
        <v>72</v>
      </c>
      <c r="DT22" s="159"/>
      <c r="DU22" s="168" t="str">
        <f t="shared" si="64"/>
        <v/>
      </c>
      <c r="DV22" s="5" t="str">
        <f t="shared" si="65"/>
        <v/>
      </c>
      <c r="DW22" s="160" t="str">
        <f t="shared" si="66"/>
        <v/>
      </c>
      <c r="DX22" s="160" t="str">
        <f t="shared" si="67"/>
        <v/>
      </c>
      <c r="DY22" s="160" t="str">
        <f t="shared" si="68"/>
        <v/>
      </c>
      <c r="DZ22" s="6" t="str">
        <f t="shared" si="69"/>
        <v/>
      </c>
      <c r="EA22" s="105" t="s">
        <v>21</v>
      </c>
      <c r="EB22" s="159">
        <v>10</v>
      </c>
      <c r="EC22" s="159"/>
      <c r="ED22" s="168" t="str">
        <f t="shared" si="70"/>
        <v/>
      </c>
      <c r="EE22" s="5" t="str">
        <f t="shared" si="71"/>
        <v/>
      </c>
      <c r="EF22" s="159">
        <v>9</v>
      </c>
      <c r="EG22" s="159"/>
      <c r="EH22" s="168" t="str">
        <f t="shared" si="72"/>
        <v/>
      </c>
      <c r="EI22" s="5" t="str">
        <f t="shared" si="73"/>
        <v/>
      </c>
      <c r="EJ22" s="159">
        <v>57</v>
      </c>
      <c r="EK22" s="159"/>
      <c r="EL22" s="168" t="str">
        <f t="shared" si="74"/>
        <v/>
      </c>
      <c r="EM22" s="5" t="str">
        <f t="shared" si="75"/>
        <v/>
      </c>
      <c r="EN22" s="159">
        <v>10</v>
      </c>
      <c r="EO22" s="159"/>
      <c r="EP22" s="168" t="str">
        <f t="shared" si="76"/>
        <v/>
      </c>
      <c r="EQ22" s="5" t="str">
        <f t="shared" si="77"/>
        <v/>
      </c>
      <c r="ER22" s="159">
        <v>72</v>
      </c>
      <c r="ES22" s="159"/>
      <c r="ET22" s="168" t="str">
        <f t="shared" si="78"/>
        <v/>
      </c>
      <c r="EU22" s="5" t="str">
        <f t="shared" si="79"/>
        <v/>
      </c>
      <c r="EV22" s="160" t="str">
        <f t="shared" si="80"/>
        <v/>
      </c>
      <c r="EW22" s="160" t="str">
        <f t="shared" si="81"/>
        <v/>
      </c>
      <c r="EX22" s="160" t="str">
        <f t="shared" si="82"/>
        <v/>
      </c>
      <c r="EY22" s="6" t="str">
        <f t="shared" si="83"/>
        <v/>
      </c>
      <c r="EZ22" s="105">
        <v>19</v>
      </c>
      <c r="FA22" s="105">
        <v>18</v>
      </c>
      <c r="FB22" s="105">
        <v>19</v>
      </c>
      <c r="FC22" s="105">
        <v>18</v>
      </c>
      <c r="FD22" s="105">
        <v>19</v>
      </c>
      <c r="FE22" s="106" t="str">
        <f t="shared" si="84"/>
        <v/>
      </c>
      <c r="FF22" s="100" t="str">
        <f t="shared" si="85"/>
        <v xml:space="preserve"> </v>
      </c>
      <c r="FG22" s="105">
        <v>19</v>
      </c>
      <c r="FH22" s="105">
        <v>19</v>
      </c>
      <c r="FI22" s="105">
        <v>19</v>
      </c>
      <c r="FJ22" s="105">
        <v>18</v>
      </c>
      <c r="FK22" s="105">
        <v>19</v>
      </c>
      <c r="FL22" s="107" t="str">
        <f t="shared" si="86"/>
        <v/>
      </c>
      <c r="FM22" s="101" t="str">
        <f t="shared" si="87"/>
        <v xml:space="preserve"> </v>
      </c>
      <c r="FN22" s="105">
        <v>18</v>
      </c>
      <c r="FO22" s="105">
        <v>18</v>
      </c>
      <c r="FP22" s="105">
        <v>19</v>
      </c>
      <c r="FQ22" s="105">
        <v>18</v>
      </c>
      <c r="FR22" s="105">
        <v>18</v>
      </c>
      <c r="FS22" s="204" t="str">
        <f t="shared" si="88"/>
        <v/>
      </c>
      <c r="FT22" s="205" t="str">
        <f t="shared" si="89"/>
        <v xml:space="preserve"> </v>
      </c>
      <c r="FU22" s="477" t="s">
        <v>613</v>
      </c>
      <c r="FV22" s="316" t="str">
        <f>IF(AND(C22=""),"-",VLOOKUP(B22,Register!$A$7:$AM$311,19,FALSE))</f>
        <v>-</v>
      </c>
      <c r="FW22" s="7" t="str">
        <f>IF(AND(C22=""),"-",VLOOKUP(B22,Register!$A$7:$AM$311,20,FALSE))</f>
        <v>-</v>
      </c>
      <c r="FX22" s="7" t="str">
        <f>IF(AND(C22=""),"-",VLOOKUP(B22,Register!$A$7:$AM$311,21,FALSE))</f>
        <v>-</v>
      </c>
      <c r="FY22" s="7" t="str">
        <f>IF(AND(C22=""),"-",VLOOKUP(B22,Register!$A$7:$AM$311,22,FALSE))</f>
        <v>-</v>
      </c>
      <c r="FZ22" s="7" t="str">
        <f>IF(AND(C22=""),"-",VLOOKUP(B22,Register!$A$7:$AM$311,23,FALSE))</f>
        <v>-</v>
      </c>
      <c r="GA22" s="7" t="str">
        <f>IF(AND(C22=""),"-",VLOOKUP(B22,Register!$A$7:$AM$311,24,FALSE))</f>
        <v>-</v>
      </c>
      <c r="GB22" s="7" t="str">
        <f>IF(AND(C22=""),"-",VLOOKUP(B22,Register!$A$7:$AM$311,25,FALSE))</f>
        <v>-</v>
      </c>
      <c r="GC22" s="7" t="str">
        <f>IF(AND(C22=""),"-",VLOOKUP(B22,Register!$A$7:$AM$311,26,FALSE))</f>
        <v>-</v>
      </c>
      <c r="GD22" s="7" t="str">
        <f>IF(AND(C22=""),"-",VLOOKUP(B22,Register!$A$7:$AM$311,27,FALSE))</f>
        <v>-</v>
      </c>
      <c r="GE22" s="7" t="str">
        <f>IF(AND(C22=""),"-",VLOOKUP(B22,Register!$A$7:$AM$311,28,FALSE))</f>
        <v>-</v>
      </c>
      <c r="GF22" s="7" t="str">
        <f>IF(AND(C22=""),"-",VLOOKUP(B22,Register!$A$7:$AM$311,29,FALSE))</f>
        <v>-</v>
      </c>
      <c r="GG22" s="7" t="str">
        <f>IF(AND(C22=""),"-",VLOOKUP(B22,Register!$A$7:$AM$311,30,FALSE))</f>
        <v>-</v>
      </c>
      <c r="GH22" s="8" t="str">
        <f>IF(AND(C22=""),"-",VLOOKUP(B22,Register!$A$7:$AM$311,31,FALSE))</f>
        <v>-</v>
      </c>
      <c r="GI22" s="208" t="str">
        <f>IF(AND(C22=""),"",VLOOKUP(B22,Register!$A$7:$CL$311,36,FALSE))</f>
        <v/>
      </c>
      <c r="GJ22" s="182" t="str">
        <f t="shared" si="90"/>
        <v/>
      </c>
      <c r="GK22" s="312" t="str">
        <f t="shared" si="91"/>
        <v/>
      </c>
      <c r="GL22" s="314" t="str">
        <f t="shared" si="92"/>
        <v/>
      </c>
      <c r="GM22" s="3"/>
      <c r="GP22" s="315" t="s">
        <v>593</v>
      </c>
      <c r="GR22" s="3"/>
      <c r="GS22" s="3"/>
      <c r="GT22" s="3"/>
      <c r="GU22" s="3"/>
      <c r="GV22" s="3"/>
      <c r="GW22" s="3"/>
      <c r="GX22" s="3"/>
      <c r="GY22" s="3"/>
      <c r="GZ22" s="3"/>
      <c r="HA22" s="3"/>
      <c r="HB22" s="3"/>
      <c r="HC22" s="3"/>
      <c r="HD22" s="3"/>
      <c r="HE22" s="3"/>
      <c r="HF22" s="3"/>
      <c r="HG22" s="3"/>
      <c r="HH22" s="3"/>
      <c r="HI22" s="3"/>
      <c r="HJ22" s="3"/>
      <c r="HK22" s="3"/>
      <c r="HL22" s="3"/>
      <c r="HM22" s="3"/>
      <c r="HW22" s="321" t="str">
        <f>IF(ISNA(VLOOKUP(B22,Register!A$7:Z$315,9,FALSE)),"",VLOOKUP(B22,Register!A$7:Z$315,9,FALSE))</f>
        <v/>
      </c>
      <c r="HX22" s="321" t="str">
        <f>IF(ISNA(VLOOKUP(B22,Register!A$7:Z$315,12,FALSE)),"",VLOOKUP(B22,Register!A$7:Z$315,12,FALSE))</f>
        <v/>
      </c>
      <c r="HY22" s="321" t="str">
        <f t="shared" si="93"/>
        <v/>
      </c>
      <c r="HZ22" s="321" t="str">
        <f t="shared" si="94"/>
        <v/>
      </c>
      <c r="IA22" s="321" t="str">
        <f t="shared" si="95"/>
        <v/>
      </c>
      <c r="IB22" s="321" t="str">
        <f t="shared" si="96"/>
        <v/>
      </c>
      <c r="IC22" s="321" t="str">
        <f t="shared" si="97"/>
        <v/>
      </c>
      <c r="ID22" s="321" t="str">
        <f t="shared" si="98"/>
        <v/>
      </c>
      <c r="IE22" s="321" t="str">
        <f t="shared" si="99"/>
        <v/>
      </c>
      <c r="IF22" s="321" t="str">
        <f t="shared" si="100"/>
        <v/>
      </c>
    </row>
    <row r="23" spans="1:240" ht="21">
      <c r="A23" s="2">
        <v>11</v>
      </c>
      <c r="B23" s="197"/>
      <c r="C23" s="196" t="str">
        <f>IF(ISNA(VLOOKUP(B23,Register!A$7:Z$315,3,FALSE)),"",VLOOKUP(B23,Register!A$7:Z$315,3,FALSE))</f>
        <v/>
      </c>
      <c r="D23" s="196" t="str">
        <f>IF(ISNA(VLOOKUP(B23,Register!A$7:Z$315,4,FALSE)),"",VLOOKUP(B23,Register!A$7:Z$315,4,FALSE))</f>
        <v/>
      </c>
      <c r="E23" s="195" t="str">
        <f>IF(ISNA(VLOOKUP(B23,Register!A$7:Z$315,6,FALSE)),"",VLOOKUP(B23,Register!A$7:Z$315,6,FALSE))</f>
        <v/>
      </c>
      <c r="F23" s="105"/>
      <c r="G23" s="159"/>
      <c r="H23" s="159"/>
      <c r="I23" s="168" t="str">
        <f t="shared" si="2"/>
        <v/>
      </c>
      <c r="J23" s="5" t="str">
        <f t="shared" si="3"/>
        <v/>
      </c>
      <c r="K23" s="159"/>
      <c r="L23" s="159"/>
      <c r="M23" s="168" t="str">
        <f t="shared" si="4"/>
        <v/>
      </c>
      <c r="N23" s="5" t="str">
        <f t="shared" si="5"/>
        <v/>
      </c>
      <c r="O23" s="159"/>
      <c r="P23" s="159"/>
      <c r="Q23" s="168" t="str">
        <f t="shared" si="6"/>
        <v/>
      </c>
      <c r="R23" s="5" t="str">
        <f t="shared" si="7"/>
        <v/>
      </c>
      <c r="S23" s="159"/>
      <c r="T23" s="159"/>
      <c r="U23" s="168" t="str">
        <f t="shared" si="8"/>
        <v/>
      </c>
      <c r="V23" s="5" t="str">
        <f t="shared" si="9"/>
        <v/>
      </c>
      <c r="W23" s="159"/>
      <c r="X23" s="159"/>
      <c r="Y23" s="168" t="str">
        <f t="shared" si="10"/>
        <v/>
      </c>
      <c r="Z23" s="5" t="str">
        <f t="shared" si="11"/>
        <v/>
      </c>
      <c r="AA23" s="160" t="str">
        <f t="shared" si="0"/>
        <v/>
      </c>
      <c r="AB23" s="160" t="str">
        <f t="shared" si="1"/>
        <v/>
      </c>
      <c r="AC23" s="160" t="str">
        <f t="shared" si="12"/>
        <v/>
      </c>
      <c r="AD23" s="6" t="str">
        <f t="shared" si="13"/>
        <v/>
      </c>
      <c r="AE23" s="105" t="s">
        <v>23</v>
      </c>
      <c r="AF23" s="1115">
        <v>5</v>
      </c>
      <c r="AG23" s="1115"/>
      <c r="AH23" s="168" t="str">
        <f t="shared" si="14"/>
        <v/>
      </c>
      <c r="AI23" s="5" t="str">
        <f t="shared" si="15"/>
        <v/>
      </c>
      <c r="AJ23" s="159">
        <v>6</v>
      </c>
      <c r="AK23" s="159"/>
      <c r="AL23" s="168" t="str">
        <f t="shared" si="16"/>
        <v/>
      </c>
      <c r="AM23" s="5" t="str">
        <f t="shared" si="17"/>
        <v/>
      </c>
      <c r="AN23" s="159">
        <v>24</v>
      </c>
      <c r="AO23" s="159"/>
      <c r="AP23" s="168" t="str">
        <f t="shared" si="18"/>
        <v/>
      </c>
      <c r="AQ23" s="5" t="str">
        <f t="shared" si="19"/>
        <v/>
      </c>
      <c r="AR23" s="159">
        <v>7</v>
      </c>
      <c r="AS23" s="159"/>
      <c r="AT23" s="168" t="str">
        <f t="shared" si="20"/>
        <v/>
      </c>
      <c r="AU23" s="5" t="str">
        <f t="shared" si="21"/>
        <v/>
      </c>
      <c r="AV23" s="159">
        <v>44</v>
      </c>
      <c r="AW23" s="159"/>
      <c r="AX23" s="168" t="str">
        <f t="shared" si="22"/>
        <v/>
      </c>
      <c r="AY23" s="5" t="str">
        <f t="shared" si="23"/>
        <v/>
      </c>
      <c r="AZ23" s="160" t="str">
        <f t="shared" si="24"/>
        <v/>
      </c>
      <c r="BA23" s="160" t="str">
        <f t="shared" si="25"/>
        <v/>
      </c>
      <c r="BB23" s="160" t="str">
        <f t="shared" si="26"/>
        <v/>
      </c>
      <c r="BC23" s="6" t="str">
        <f t="shared" si="27"/>
        <v/>
      </c>
      <c r="BD23" s="105" t="s">
        <v>23</v>
      </c>
      <c r="BE23" s="159">
        <v>5</v>
      </c>
      <c r="BF23" s="159"/>
      <c r="BG23" s="168" t="str">
        <f t="shared" si="28"/>
        <v/>
      </c>
      <c r="BH23" s="5" t="str">
        <f t="shared" si="29"/>
        <v/>
      </c>
      <c r="BI23" s="159">
        <v>6</v>
      </c>
      <c r="BJ23" s="159"/>
      <c r="BK23" s="168" t="str">
        <f t="shared" si="30"/>
        <v/>
      </c>
      <c r="BL23" s="5" t="str">
        <f t="shared" si="31"/>
        <v/>
      </c>
      <c r="BM23" s="159">
        <v>24</v>
      </c>
      <c r="BN23" s="159"/>
      <c r="BO23" s="168" t="str">
        <f t="shared" si="32"/>
        <v/>
      </c>
      <c r="BP23" s="5" t="str">
        <f t="shared" si="33"/>
        <v/>
      </c>
      <c r="BQ23" s="159">
        <v>7</v>
      </c>
      <c r="BR23" s="159"/>
      <c r="BS23" s="168" t="str">
        <f t="shared" si="34"/>
        <v/>
      </c>
      <c r="BT23" s="5" t="str">
        <f t="shared" si="35"/>
        <v/>
      </c>
      <c r="BU23" s="159">
        <v>44</v>
      </c>
      <c r="BV23" s="159"/>
      <c r="BW23" s="168" t="str">
        <f t="shared" si="36"/>
        <v/>
      </c>
      <c r="BX23" s="5" t="str">
        <f t="shared" si="37"/>
        <v/>
      </c>
      <c r="BY23" s="160" t="str">
        <f t="shared" si="38"/>
        <v/>
      </c>
      <c r="BZ23" s="160" t="str">
        <f t="shared" si="39"/>
        <v/>
      </c>
      <c r="CA23" s="160" t="str">
        <f t="shared" si="40"/>
        <v/>
      </c>
      <c r="CB23" s="6" t="str">
        <f t="shared" si="41"/>
        <v/>
      </c>
      <c r="CC23" s="105" t="s">
        <v>23</v>
      </c>
      <c r="CD23" s="159">
        <v>5</v>
      </c>
      <c r="CE23" s="159"/>
      <c r="CF23" s="168" t="str">
        <f t="shared" si="42"/>
        <v/>
      </c>
      <c r="CG23" s="5" t="str">
        <f t="shared" si="43"/>
        <v/>
      </c>
      <c r="CH23" s="159">
        <v>6</v>
      </c>
      <c r="CI23" s="159"/>
      <c r="CJ23" s="168" t="str">
        <f t="shared" si="44"/>
        <v/>
      </c>
      <c r="CK23" s="5" t="str">
        <f t="shared" si="45"/>
        <v/>
      </c>
      <c r="CL23" s="159">
        <v>24</v>
      </c>
      <c r="CM23" s="159"/>
      <c r="CN23" s="168" t="str">
        <f t="shared" si="46"/>
        <v/>
      </c>
      <c r="CO23" s="5" t="str">
        <f t="shared" si="47"/>
        <v/>
      </c>
      <c r="CP23" s="159">
        <v>7</v>
      </c>
      <c r="CQ23" s="159"/>
      <c r="CR23" s="168" t="str">
        <f t="shared" si="48"/>
        <v/>
      </c>
      <c r="CS23" s="5" t="str">
        <f t="shared" si="49"/>
        <v/>
      </c>
      <c r="CT23" s="159">
        <v>44</v>
      </c>
      <c r="CU23" s="159"/>
      <c r="CV23" s="168" t="str">
        <f t="shared" si="50"/>
        <v/>
      </c>
      <c r="CW23" s="5" t="str">
        <f t="shared" si="51"/>
        <v/>
      </c>
      <c r="CX23" s="160" t="str">
        <f t="shared" si="52"/>
        <v/>
      </c>
      <c r="CY23" s="160" t="str">
        <f t="shared" si="53"/>
        <v/>
      </c>
      <c r="CZ23" s="160" t="str">
        <f t="shared" si="54"/>
        <v/>
      </c>
      <c r="DA23" s="6" t="str">
        <f t="shared" si="55"/>
        <v/>
      </c>
      <c r="DB23" s="105" t="s">
        <v>23</v>
      </c>
      <c r="DC23" s="159">
        <v>5</v>
      </c>
      <c r="DD23" s="159"/>
      <c r="DE23" s="168" t="str">
        <f t="shared" si="56"/>
        <v/>
      </c>
      <c r="DF23" s="5" t="str">
        <f t="shared" si="57"/>
        <v/>
      </c>
      <c r="DG23" s="159">
        <v>6</v>
      </c>
      <c r="DH23" s="159"/>
      <c r="DI23" s="168" t="str">
        <f t="shared" si="58"/>
        <v/>
      </c>
      <c r="DJ23" s="5" t="str">
        <f t="shared" si="59"/>
        <v/>
      </c>
      <c r="DK23" s="159">
        <v>24</v>
      </c>
      <c r="DL23" s="159"/>
      <c r="DM23" s="168" t="str">
        <f t="shared" si="60"/>
        <v/>
      </c>
      <c r="DN23" s="5" t="str">
        <f t="shared" si="61"/>
        <v/>
      </c>
      <c r="DO23" s="159">
        <v>7</v>
      </c>
      <c r="DP23" s="159"/>
      <c r="DQ23" s="168" t="str">
        <f t="shared" si="62"/>
        <v/>
      </c>
      <c r="DR23" s="5" t="str">
        <f t="shared" si="63"/>
        <v/>
      </c>
      <c r="DS23" s="159">
        <v>44</v>
      </c>
      <c r="DT23" s="159"/>
      <c r="DU23" s="168" t="str">
        <f t="shared" si="64"/>
        <v/>
      </c>
      <c r="DV23" s="5" t="str">
        <f t="shared" si="65"/>
        <v/>
      </c>
      <c r="DW23" s="160" t="str">
        <f t="shared" si="66"/>
        <v/>
      </c>
      <c r="DX23" s="160" t="str">
        <f t="shared" si="67"/>
        <v/>
      </c>
      <c r="DY23" s="160" t="str">
        <f t="shared" si="68"/>
        <v/>
      </c>
      <c r="DZ23" s="6" t="str">
        <f t="shared" si="69"/>
        <v/>
      </c>
      <c r="EA23" s="105" t="s">
        <v>23</v>
      </c>
      <c r="EB23" s="159">
        <v>5</v>
      </c>
      <c r="EC23" s="159"/>
      <c r="ED23" s="168" t="str">
        <f t="shared" si="70"/>
        <v/>
      </c>
      <c r="EE23" s="5" t="str">
        <f t="shared" si="71"/>
        <v/>
      </c>
      <c r="EF23" s="159">
        <v>6</v>
      </c>
      <c r="EG23" s="159"/>
      <c r="EH23" s="168" t="str">
        <f t="shared" si="72"/>
        <v/>
      </c>
      <c r="EI23" s="5" t="str">
        <f t="shared" si="73"/>
        <v/>
      </c>
      <c r="EJ23" s="159">
        <v>24</v>
      </c>
      <c r="EK23" s="159"/>
      <c r="EL23" s="168" t="str">
        <f t="shared" si="74"/>
        <v/>
      </c>
      <c r="EM23" s="5" t="str">
        <f t="shared" si="75"/>
        <v/>
      </c>
      <c r="EN23" s="159">
        <v>7</v>
      </c>
      <c r="EO23" s="159"/>
      <c r="EP23" s="168" t="str">
        <f t="shared" si="76"/>
        <v/>
      </c>
      <c r="EQ23" s="5" t="str">
        <f t="shared" si="77"/>
        <v/>
      </c>
      <c r="ER23" s="159">
        <v>44</v>
      </c>
      <c r="ES23" s="159"/>
      <c r="ET23" s="168" t="str">
        <f t="shared" si="78"/>
        <v/>
      </c>
      <c r="EU23" s="5" t="str">
        <f t="shared" si="79"/>
        <v/>
      </c>
      <c r="EV23" s="160" t="str">
        <f t="shared" si="80"/>
        <v/>
      </c>
      <c r="EW23" s="160" t="str">
        <f t="shared" si="81"/>
        <v/>
      </c>
      <c r="EX23" s="160" t="str">
        <f t="shared" si="82"/>
        <v/>
      </c>
      <c r="EY23" s="6" t="str">
        <f t="shared" si="83"/>
        <v/>
      </c>
      <c r="EZ23" s="105">
        <v>17</v>
      </c>
      <c r="FA23" s="105">
        <v>17</v>
      </c>
      <c r="FB23" s="105">
        <v>18</v>
      </c>
      <c r="FC23" s="105">
        <v>17</v>
      </c>
      <c r="FD23" s="105">
        <v>18</v>
      </c>
      <c r="FE23" s="106" t="str">
        <f t="shared" si="84"/>
        <v/>
      </c>
      <c r="FF23" s="100" t="str">
        <f t="shared" si="85"/>
        <v xml:space="preserve"> </v>
      </c>
      <c r="FG23" s="105">
        <v>17</v>
      </c>
      <c r="FH23" s="105">
        <v>17</v>
      </c>
      <c r="FI23" s="105">
        <v>17</v>
      </c>
      <c r="FJ23" s="105">
        <v>16</v>
      </c>
      <c r="FK23" s="105">
        <v>17</v>
      </c>
      <c r="FL23" s="107" t="str">
        <f t="shared" si="86"/>
        <v/>
      </c>
      <c r="FM23" s="101" t="str">
        <f t="shared" si="87"/>
        <v xml:space="preserve"> </v>
      </c>
      <c r="FN23" s="105">
        <v>18</v>
      </c>
      <c r="FO23" s="105">
        <v>18</v>
      </c>
      <c r="FP23" s="105">
        <v>19</v>
      </c>
      <c r="FQ23" s="105">
        <v>18</v>
      </c>
      <c r="FR23" s="105">
        <v>18</v>
      </c>
      <c r="FS23" s="204" t="str">
        <f t="shared" si="88"/>
        <v/>
      </c>
      <c r="FT23" s="205" t="str">
        <f t="shared" si="89"/>
        <v xml:space="preserve"> </v>
      </c>
      <c r="FU23" s="477" t="s">
        <v>613</v>
      </c>
      <c r="FV23" s="316" t="str">
        <f>IF(AND(C23=""),"-",VLOOKUP(B23,Register!$A$7:$AM$311,19,FALSE))</f>
        <v>-</v>
      </c>
      <c r="FW23" s="7" t="str">
        <f>IF(AND(C23=""),"-",VLOOKUP(B23,Register!$A$7:$AM$311,20,FALSE))</f>
        <v>-</v>
      </c>
      <c r="FX23" s="7" t="str">
        <f>IF(AND(C23=""),"-",VLOOKUP(B23,Register!$A$7:$AM$311,21,FALSE))</f>
        <v>-</v>
      </c>
      <c r="FY23" s="7" t="str">
        <f>IF(AND(C23=""),"-",VLOOKUP(B23,Register!$A$7:$AM$311,22,FALSE))</f>
        <v>-</v>
      </c>
      <c r="FZ23" s="7" t="str">
        <f>IF(AND(C23=""),"-",VLOOKUP(B23,Register!$A$7:$AM$311,23,FALSE))</f>
        <v>-</v>
      </c>
      <c r="GA23" s="7" t="str">
        <f>IF(AND(C23=""),"-",VLOOKUP(B23,Register!$A$7:$AM$311,24,FALSE))</f>
        <v>-</v>
      </c>
      <c r="GB23" s="7" t="str">
        <f>IF(AND(C23=""),"-",VLOOKUP(B23,Register!$A$7:$AM$311,25,FALSE))</f>
        <v>-</v>
      </c>
      <c r="GC23" s="7" t="str">
        <f>IF(AND(C23=""),"-",VLOOKUP(B23,Register!$A$7:$AM$311,26,FALSE))</f>
        <v>-</v>
      </c>
      <c r="GD23" s="7" t="str">
        <f>IF(AND(C23=""),"-",VLOOKUP(B23,Register!$A$7:$AM$311,27,FALSE))</f>
        <v>-</v>
      </c>
      <c r="GE23" s="7" t="str">
        <f>IF(AND(C23=""),"-",VLOOKUP(B23,Register!$A$7:$AM$311,28,FALSE))</f>
        <v>-</v>
      </c>
      <c r="GF23" s="7" t="str">
        <f>IF(AND(C23=""),"-",VLOOKUP(B23,Register!$A$7:$AM$311,29,FALSE))</f>
        <v>-</v>
      </c>
      <c r="GG23" s="7" t="str">
        <f>IF(AND(C23=""),"-",VLOOKUP(B23,Register!$A$7:$AM$311,30,FALSE))</f>
        <v>-</v>
      </c>
      <c r="GH23" s="8" t="str">
        <f>IF(AND(C23=""),"-",VLOOKUP(B23,Register!$A$7:$AM$311,31,FALSE))</f>
        <v>-</v>
      </c>
      <c r="GI23" s="208" t="str">
        <f>IF(AND(C23=""),"",VLOOKUP(B23,Register!$A$7:$CL$311,36,FALSE))</f>
        <v/>
      </c>
      <c r="GJ23" s="182" t="str">
        <f t="shared" si="90"/>
        <v/>
      </c>
      <c r="GK23" s="312" t="str">
        <f t="shared" si="91"/>
        <v/>
      </c>
      <c r="GL23" s="314" t="str">
        <f t="shared" si="92"/>
        <v/>
      </c>
      <c r="GM23" s="3"/>
      <c r="GP23" s="315" t="s">
        <v>594</v>
      </c>
      <c r="GR23" s="3"/>
      <c r="GS23" s="3"/>
      <c r="GT23" s="3"/>
      <c r="GU23" s="3"/>
      <c r="GV23" s="3"/>
      <c r="GW23" s="3"/>
      <c r="GX23" s="3"/>
      <c r="GY23" s="3"/>
      <c r="GZ23" s="3"/>
      <c r="HA23" s="3"/>
      <c r="HB23" s="3"/>
      <c r="HC23" s="3"/>
      <c r="HD23" s="3"/>
      <c r="HE23" s="3"/>
      <c r="HF23" s="3"/>
      <c r="HG23" s="3"/>
      <c r="HH23" s="3"/>
      <c r="HI23" s="3"/>
      <c r="HJ23" s="3"/>
      <c r="HK23" s="3"/>
      <c r="HL23" s="3"/>
      <c r="HM23" s="3"/>
      <c r="HW23" s="321" t="str">
        <f>IF(ISNA(VLOOKUP(B23,Register!A$7:Z$315,9,FALSE)),"",VLOOKUP(B23,Register!A$7:Z$315,9,FALSE))</f>
        <v/>
      </c>
      <c r="HX23" s="321" t="str">
        <f>IF(ISNA(VLOOKUP(B23,Register!A$7:Z$315,12,FALSE)),"",VLOOKUP(B23,Register!A$7:Z$315,12,FALSE))</f>
        <v/>
      </c>
      <c r="HY23" s="321" t="str">
        <f t="shared" si="93"/>
        <v/>
      </c>
      <c r="HZ23" s="321" t="str">
        <f t="shared" si="94"/>
        <v/>
      </c>
      <c r="IA23" s="321" t="str">
        <f t="shared" si="95"/>
        <v/>
      </c>
      <c r="IB23" s="321" t="str">
        <f t="shared" si="96"/>
        <v/>
      </c>
      <c r="IC23" s="321" t="str">
        <f t="shared" si="97"/>
        <v/>
      </c>
      <c r="ID23" s="321" t="str">
        <f t="shared" si="98"/>
        <v/>
      </c>
      <c r="IE23" s="321" t="str">
        <f t="shared" si="99"/>
        <v/>
      </c>
      <c r="IF23" s="321" t="str">
        <f t="shared" si="100"/>
        <v/>
      </c>
    </row>
    <row r="24" spans="1:240" ht="21">
      <c r="A24" s="2">
        <v>12</v>
      </c>
      <c r="B24" s="197"/>
      <c r="C24" s="196" t="str">
        <f>IF(ISNA(VLOOKUP(B24,Register!A$7:Z$315,3,FALSE)),"",VLOOKUP(B24,Register!A$7:Z$315,3,FALSE))</f>
        <v/>
      </c>
      <c r="D24" s="196" t="str">
        <f>IF(ISNA(VLOOKUP(B24,Register!A$7:Z$315,4,FALSE)),"",VLOOKUP(B24,Register!A$7:Z$315,4,FALSE))</f>
        <v/>
      </c>
      <c r="E24" s="195" t="str">
        <f>IF(ISNA(VLOOKUP(B24,Register!A$7:Z$315,6,FALSE)),"",VLOOKUP(B24,Register!A$7:Z$315,6,FALSE))</f>
        <v/>
      </c>
      <c r="F24" s="105"/>
      <c r="G24" s="159"/>
      <c r="H24" s="159"/>
      <c r="I24" s="168" t="str">
        <f t="shared" si="2"/>
        <v/>
      </c>
      <c r="J24" s="5" t="str">
        <f t="shared" si="3"/>
        <v/>
      </c>
      <c r="K24" s="159"/>
      <c r="L24" s="159"/>
      <c r="M24" s="168" t="str">
        <f t="shared" si="4"/>
        <v/>
      </c>
      <c r="N24" s="5" t="str">
        <f t="shared" si="5"/>
        <v/>
      </c>
      <c r="O24" s="159"/>
      <c r="P24" s="159"/>
      <c r="Q24" s="168" t="str">
        <f t="shared" si="6"/>
        <v/>
      </c>
      <c r="R24" s="5" t="str">
        <f t="shared" si="7"/>
        <v/>
      </c>
      <c r="S24" s="159"/>
      <c r="T24" s="159"/>
      <c r="U24" s="168" t="str">
        <f t="shared" si="8"/>
        <v/>
      </c>
      <c r="V24" s="5" t="str">
        <f t="shared" si="9"/>
        <v/>
      </c>
      <c r="W24" s="159"/>
      <c r="X24" s="159"/>
      <c r="Y24" s="168" t="str">
        <f t="shared" si="10"/>
        <v/>
      </c>
      <c r="Z24" s="5" t="str">
        <f t="shared" si="11"/>
        <v/>
      </c>
      <c r="AA24" s="160" t="str">
        <f t="shared" si="0"/>
        <v/>
      </c>
      <c r="AB24" s="160" t="str">
        <f t="shared" si="1"/>
        <v/>
      </c>
      <c r="AC24" s="160" t="str">
        <f t="shared" si="12"/>
        <v/>
      </c>
      <c r="AD24" s="6" t="str">
        <f t="shared" si="13"/>
        <v/>
      </c>
      <c r="AE24" s="105" t="s">
        <v>22</v>
      </c>
      <c r="AF24" s="1115">
        <v>10</v>
      </c>
      <c r="AG24" s="1115"/>
      <c r="AH24" s="168" t="str">
        <f t="shared" si="14"/>
        <v/>
      </c>
      <c r="AI24" s="5" t="str">
        <f t="shared" si="15"/>
        <v/>
      </c>
      <c r="AJ24" s="159">
        <v>10</v>
      </c>
      <c r="AK24" s="159"/>
      <c r="AL24" s="168" t="str">
        <f t="shared" si="16"/>
        <v/>
      </c>
      <c r="AM24" s="5" t="str">
        <f t="shared" si="17"/>
        <v/>
      </c>
      <c r="AN24" s="159">
        <v>49</v>
      </c>
      <c r="AO24" s="159"/>
      <c r="AP24" s="168" t="str">
        <f t="shared" si="18"/>
        <v/>
      </c>
      <c r="AQ24" s="5" t="str">
        <f t="shared" si="19"/>
        <v/>
      </c>
      <c r="AR24" s="159">
        <v>10</v>
      </c>
      <c r="AS24" s="159"/>
      <c r="AT24" s="168" t="str">
        <f t="shared" si="20"/>
        <v/>
      </c>
      <c r="AU24" s="5" t="str">
        <f t="shared" si="21"/>
        <v/>
      </c>
      <c r="AV24" s="159">
        <v>72</v>
      </c>
      <c r="AW24" s="159"/>
      <c r="AX24" s="168" t="str">
        <f t="shared" si="22"/>
        <v/>
      </c>
      <c r="AY24" s="5" t="str">
        <f t="shared" si="23"/>
        <v/>
      </c>
      <c r="AZ24" s="160" t="str">
        <f t="shared" si="24"/>
        <v/>
      </c>
      <c r="BA24" s="160" t="str">
        <f t="shared" si="25"/>
        <v/>
      </c>
      <c r="BB24" s="160" t="str">
        <f t="shared" si="26"/>
        <v/>
      </c>
      <c r="BC24" s="6" t="str">
        <f t="shared" si="27"/>
        <v/>
      </c>
      <c r="BD24" s="105" t="s">
        <v>22</v>
      </c>
      <c r="BE24" s="159">
        <v>10</v>
      </c>
      <c r="BF24" s="159"/>
      <c r="BG24" s="168" t="str">
        <f t="shared" si="28"/>
        <v/>
      </c>
      <c r="BH24" s="5" t="str">
        <f t="shared" si="29"/>
        <v/>
      </c>
      <c r="BI24" s="159">
        <v>10</v>
      </c>
      <c r="BJ24" s="159"/>
      <c r="BK24" s="168" t="str">
        <f t="shared" si="30"/>
        <v/>
      </c>
      <c r="BL24" s="5" t="str">
        <f t="shared" si="31"/>
        <v/>
      </c>
      <c r="BM24" s="159">
        <v>49</v>
      </c>
      <c r="BN24" s="159"/>
      <c r="BO24" s="168" t="str">
        <f t="shared" si="32"/>
        <v/>
      </c>
      <c r="BP24" s="5" t="str">
        <f t="shared" si="33"/>
        <v/>
      </c>
      <c r="BQ24" s="159">
        <v>10</v>
      </c>
      <c r="BR24" s="159"/>
      <c r="BS24" s="168" t="str">
        <f t="shared" si="34"/>
        <v/>
      </c>
      <c r="BT24" s="5" t="str">
        <f t="shared" si="35"/>
        <v/>
      </c>
      <c r="BU24" s="159">
        <v>72</v>
      </c>
      <c r="BV24" s="159"/>
      <c r="BW24" s="168" t="str">
        <f t="shared" si="36"/>
        <v/>
      </c>
      <c r="BX24" s="5" t="str">
        <f t="shared" si="37"/>
        <v/>
      </c>
      <c r="BY24" s="160" t="str">
        <f t="shared" si="38"/>
        <v/>
      </c>
      <c r="BZ24" s="160" t="str">
        <f t="shared" si="39"/>
        <v/>
      </c>
      <c r="CA24" s="160" t="str">
        <f t="shared" si="40"/>
        <v/>
      </c>
      <c r="CB24" s="6" t="str">
        <f t="shared" si="41"/>
        <v/>
      </c>
      <c r="CC24" s="105" t="s">
        <v>22</v>
      </c>
      <c r="CD24" s="159">
        <v>10</v>
      </c>
      <c r="CE24" s="159"/>
      <c r="CF24" s="168" t="str">
        <f t="shared" si="42"/>
        <v/>
      </c>
      <c r="CG24" s="5" t="str">
        <f t="shared" si="43"/>
        <v/>
      </c>
      <c r="CH24" s="159">
        <v>10</v>
      </c>
      <c r="CI24" s="159"/>
      <c r="CJ24" s="168" t="str">
        <f t="shared" si="44"/>
        <v/>
      </c>
      <c r="CK24" s="5" t="str">
        <f t="shared" si="45"/>
        <v/>
      </c>
      <c r="CL24" s="159">
        <v>49</v>
      </c>
      <c r="CM24" s="159"/>
      <c r="CN24" s="168" t="str">
        <f t="shared" si="46"/>
        <v/>
      </c>
      <c r="CO24" s="5" t="str">
        <f t="shared" si="47"/>
        <v/>
      </c>
      <c r="CP24" s="159">
        <v>10</v>
      </c>
      <c r="CQ24" s="159"/>
      <c r="CR24" s="168" t="str">
        <f t="shared" si="48"/>
        <v/>
      </c>
      <c r="CS24" s="5" t="str">
        <f t="shared" si="49"/>
        <v/>
      </c>
      <c r="CT24" s="159">
        <v>72</v>
      </c>
      <c r="CU24" s="159"/>
      <c r="CV24" s="168" t="str">
        <f t="shared" si="50"/>
        <v/>
      </c>
      <c r="CW24" s="5" t="str">
        <f t="shared" si="51"/>
        <v/>
      </c>
      <c r="CX24" s="160" t="str">
        <f t="shared" si="52"/>
        <v/>
      </c>
      <c r="CY24" s="160" t="str">
        <f t="shared" si="53"/>
        <v/>
      </c>
      <c r="CZ24" s="160" t="str">
        <f t="shared" si="54"/>
        <v/>
      </c>
      <c r="DA24" s="6" t="str">
        <f t="shared" si="55"/>
        <v/>
      </c>
      <c r="DB24" s="105" t="s">
        <v>22</v>
      </c>
      <c r="DC24" s="159">
        <v>10</v>
      </c>
      <c r="DD24" s="159"/>
      <c r="DE24" s="168" t="str">
        <f t="shared" si="56"/>
        <v/>
      </c>
      <c r="DF24" s="5" t="str">
        <f t="shared" si="57"/>
        <v/>
      </c>
      <c r="DG24" s="159">
        <v>10</v>
      </c>
      <c r="DH24" s="159"/>
      <c r="DI24" s="168" t="str">
        <f t="shared" si="58"/>
        <v/>
      </c>
      <c r="DJ24" s="5" t="str">
        <f t="shared" si="59"/>
        <v/>
      </c>
      <c r="DK24" s="159">
        <v>49</v>
      </c>
      <c r="DL24" s="159"/>
      <c r="DM24" s="168" t="str">
        <f t="shared" si="60"/>
        <v/>
      </c>
      <c r="DN24" s="5" t="str">
        <f t="shared" si="61"/>
        <v/>
      </c>
      <c r="DO24" s="159">
        <v>10</v>
      </c>
      <c r="DP24" s="159"/>
      <c r="DQ24" s="168" t="str">
        <f t="shared" si="62"/>
        <v/>
      </c>
      <c r="DR24" s="5" t="str">
        <f t="shared" si="63"/>
        <v/>
      </c>
      <c r="DS24" s="159">
        <v>72</v>
      </c>
      <c r="DT24" s="159"/>
      <c r="DU24" s="168" t="str">
        <f t="shared" si="64"/>
        <v/>
      </c>
      <c r="DV24" s="5" t="str">
        <f t="shared" si="65"/>
        <v/>
      </c>
      <c r="DW24" s="160" t="str">
        <f t="shared" si="66"/>
        <v/>
      </c>
      <c r="DX24" s="160" t="str">
        <f t="shared" si="67"/>
        <v/>
      </c>
      <c r="DY24" s="160" t="str">
        <f t="shared" si="68"/>
        <v/>
      </c>
      <c r="DZ24" s="6" t="str">
        <f t="shared" si="69"/>
        <v/>
      </c>
      <c r="EA24" s="105" t="s">
        <v>22</v>
      </c>
      <c r="EB24" s="159">
        <v>10</v>
      </c>
      <c r="EC24" s="159"/>
      <c r="ED24" s="168" t="str">
        <f t="shared" si="70"/>
        <v/>
      </c>
      <c r="EE24" s="5" t="str">
        <f t="shared" si="71"/>
        <v/>
      </c>
      <c r="EF24" s="159">
        <v>10</v>
      </c>
      <c r="EG24" s="159"/>
      <c r="EH24" s="168" t="str">
        <f t="shared" si="72"/>
        <v/>
      </c>
      <c r="EI24" s="5" t="str">
        <f t="shared" si="73"/>
        <v/>
      </c>
      <c r="EJ24" s="159">
        <v>49</v>
      </c>
      <c r="EK24" s="159"/>
      <c r="EL24" s="168" t="str">
        <f t="shared" si="74"/>
        <v/>
      </c>
      <c r="EM24" s="5" t="str">
        <f t="shared" si="75"/>
        <v/>
      </c>
      <c r="EN24" s="159">
        <v>10</v>
      </c>
      <c r="EO24" s="159"/>
      <c r="EP24" s="168" t="str">
        <f t="shared" si="76"/>
        <v/>
      </c>
      <c r="EQ24" s="5" t="str">
        <f t="shared" si="77"/>
        <v/>
      </c>
      <c r="ER24" s="159">
        <v>72</v>
      </c>
      <c r="ES24" s="159"/>
      <c r="ET24" s="168" t="str">
        <f t="shared" si="78"/>
        <v/>
      </c>
      <c r="EU24" s="5" t="str">
        <f t="shared" si="79"/>
        <v/>
      </c>
      <c r="EV24" s="160" t="str">
        <f t="shared" si="80"/>
        <v/>
      </c>
      <c r="EW24" s="160" t="str">
        <f t="shared" si="81"/>
        <v/>
      </c>
      <c r="EX24" s="160" t="str">
        <f t="shared" si="82"/>
        <v/>
      </c>
      <c r="EY24" s="6" t="str">
        <f t="shared" si="83"/>
        <v/>
      </c>
      <c r="EZ24" s="105">
        <v>18</v>
      </c>
      <c r="FA24" s="105">
        <v>18</v>
      </c>
      <c r="FB24" s="105">
        <v>18</v>
      </c>
      <c r="FC24" s="105">
        <v>17</v>
      </c>
      <c r="FD24" s="105">
        <v>18</v>
      </c>
      <c r="FE24" s="106" t="str">
        <f t="shared" si="84"/>
        <v/>
      </c>
      <c r="FF24" s="100" t="str">
        <f t="shared" si="85"/>
        <v xml:space="preserve"> </v>
      </c>
      <c r="FG24" s="105">
        <v>18</v>
      </c>
      <c r="FH24" s="105">
        <v>18</v>
      </c>
      <c r="FI24" s="105">
        <v>17</v>
      </c>
      <c r="FJ24" s="105">
        <v>18</v>
      </c>
      <c r="FK24" s="105">
        <v>18</v>
      </c>
      <c r="FL24" s="107" t="str">
        <f t="shared" si="86"/>
        <v/>
      </c>
      <c r="FM24" s="101" t="str">
        <f t="shared" si="87"/>
        <v xml:space="preserve"> </v>
      </c>
      <c r="FN24" s="105">
        <v>17</v>
      </c>
      <c r="FO24" s="105">
        <v>18</v>
      </c>
      <c r="FP24" s="105">
        <v>19</v>
      </c>
      <c r="FQ24" s="105">
        <v>18</v>
      </c>
      <c r="FR24" s="105">
        <v>18</v>
      </c>
      <c r="FS24" s="204" t="str">
        <f t="shared" si="88"/>
        <v/>
      </c>
      <c r="FT24" s="205" t="str">
        <f t="shared" si="89"/>
        <v xml:space="preserve"> </v>
      </c>
      <c r="FU24" s="477" t="s">
        <v>613</v>
      </c>
      <c r="FV24" s="316" t="str">
        <f>IF(AND(C24=""),"-",VLOOKUP(B24,Register!$A$7:$AM$311,19,FALSE))</f>
        <v>-</v>
      </c>
      <c r="FW24" s="7" t="str">
        <f>IF(AND(C24=""),"-",VLOOKUP(B24,Register!$A$7:$AM$311,20,FALSE))</f>
        <v>-</v>
      </c>
      <c r="FX24" s="7" t="str">
        <f>IF(AND(C24=""),"-",VLOOKUP(B24,Register!$A$7:$AM$311,21,FALSE))</f>
        <v>-</v>
      </c>
      <c r="FY24" s="7" t="str">
        <f>IF(AND(C24=""),"-",VLOOKUP(B24,Register!$A$7:$AM$311,22,FALSE))</f>
        <v>-</v>
      </c>
      <c r="FZ24" s="7" t="str">
        <f>IF(AND(C24=""),"-",VLOOKUP(B24,Register!$A$7:$AM$311,23,FALSE))</f>
        <v>-</v>
      </c>
      <c r="GA24" s="7" t="str">
        <f>IF(AND(C24=""),"-",VLOOKUP(B24,Register!$A$7:$AM$311,24,FALSE))</f>
        <v>-</v>
      </c>
      <c r="GB24" s="7" t="str">
        <f>IF(AND(C24=""),"-",VLOOKUP(B24,Register!$A$7:$AM$311,25,FALSE))</f>
        <v>-</v>
      </c>
      <c r="GC24" s="7" t="str">
        <f>IF(AND(C24=""),"-",VLOOKUP(B24,Register!$A$7:$AM$311,26,FALSE))</f>
        <v>-</v>
      </c>
      <c r="GD24" s="7" t="str">
        <f>IF(AND(C24=""),"-",VLOOKUP(B24,Register!$A$7:$AM$311,27,FALSE))</f>
        <v>-</v>
      </c>
      <c r="GE24" s="7" t="str">
        <f>IF(AND(C24=""),"-",VLOOKUP(B24,Register!$A$7:$AM$311,28,FALSE))</f>
        <v>-</v>
      </c>
      <c r="GF24" s="7" t="str">
        <f>IF(AND(C24=""),"-",VLOOKUP(B24,Register!$A$7:$AM$311,29,FALSE))</f>
        <v>-</v>
      </c>
      <c r="GG24" s="7" t="str">
        <f>IF(AND(C24=""),"-",VLOOKUP(B24,Register!$A$7:$AM$311,30,FALSE))</f>
        <v>-</v>
      </c>
      <c r="GH24" s="8" t="str">
        <f>IF(AND(C24=""),"-",VLOOKUP(B24,Register!$A$7:$AM$311,31,FALSE))</f>
        <v>-</v>
      </c>
      <c r="GI24" s="208" t="str">
        <f>IF(AND(C24=""),"",VLOOKUP(B24,Register!$A$7:$CL$311,36,FALSE))</f>
        <v/>
      </c>
      <c r="GJ24" s="182" t="str">
        <f t="shared" si="90"/>
        <v/>
      </c>
      <c r="GK24" s="312" t="str">
        <f t="shared" si="91"/>
        <v/>
      </c>
      <c r="GL24" s="314" t="str">
        <f t="shared" si="92"/>
        <v/>
      </c>
      <c r="GM24" s="3"/>
      <c r="GP24" s="315" t="s">
        <v>595</v>
      </c>
      <c r="GR24" s="3"/>
      <c r="GS24" s="3"/>
      <c r="GT24" s="3"/>
      <c r="GU24" s="3"/>
      <c r="GV24" s="3"/>
      <c r="GW24" s="3"/>
      <c r="GX24" s="3"/>
      <c r="GY24" s="3"/>
      <c r="GZ24" s="3"/>
      <c r="HA24" s="3"/>
      <c r="HB24" s="3"/>
      <c r="HC24" s="3"/>
      <c r="HD24" s="3"/>
      <c r="HE24" s="3"/>
      <c r="HF24" s="3"/>
      <c r="HG24" s="3"/>
      <c r="HH24" s="3"/>
      <c r="HI24" s="3"/>
      <c r="HJ24" s="3"/>
      <c r="HK24" s="3"/>
      <c r="HL24" s="3"/>
      <c r="HM24" s="3"/>
      <c r="HW24" s="321" t="str">
        <f>IF(ISNA(VLOOKUP(B24,Register!A$7:Z$315,9,FALSE)),"",VLOOKUP(B24,Register!A$7:Z$315,9,FALSE))</f>
        <v/>
      </c>
      <c r="HX24" s="321" t="str">
        <f>IF(ISNA(VLOOKUP(B24,Register!A$7:Z$315,12,FALSE)),"",VLOOKUP(B24,Register!A$7:Z$315,12,FALSE))</f>
        <v/>
      </c>
      <c r="HY24" s="321" t="str">
        <f t="shared" si="93"/>
        <v/>
      </c>
      <c r="HZ24" s="321" t="str">
        <f t="shared" si="94"/>
        <v/>
      </c>
      <c r="IA24" s="321" t="str">
        <f t="shared" si="95"/>
        <v/>
      </c>
      <c r="IB24" s="321" t="str">
        <f t="shared" si="96"/>
        <v/>
      </c>
      <c r="IC24" s="321" t="str">
        <f t="shared" si="97"/>
        <v/>
      </c>
      <c r="ID24" s="321" t="str">
        <f t="shared" si="98"/>
        <v/>
      </c>
      <c r="IE24" s="321" t="str">
        <f t="shared" si="99"/>
        <v/>
      </c>
      <c r="IF24" s="321" t="str">
        <f t="shared" si="100"/>
        <v/>
      </c>
    </row>
    <row r="25" spans="1:240" ht="21">
      <c r="A25" s="2">
        <v>13</v>
      </c>
      <c r="B25" s="197"/>
      <c r="C25" s="196" t="str">
        <f>IF(ISNA(VLOOKUP(B25,Register!A$7:Z$315,3,FALSE)),"",VLOOKUP(B25,Register!A$7:Z$315,3,FALSE))</f>
        <v/>
      </c>
      <c r="D25" s="196" t="str">
        <f>IF(ISNA(VLOOKUP(B25,Register!A$7:Z$315,4,FALSE)),"",VLOOKUP(B25,Register!A$7:Z$315,4,FALSE))</f>
        <v/>
      </c>
      <c r="E25" s="195" t="str">
        <f>IF(ISNA(VLOOKUP(B25,Register!A$7:Z$315,6,FALSE)),"",VLOOKUP(B25,Register!A$7:Z$315,6,FALSE))</f>
        <v/>
      </c>
      <c r="F25" s="105"/>
      <c r="G25" s="159"/>
      <c r="H25" s="159"/>
      <c r="I25" s="168" t="str">
        <f t="shared" si="2"/>
        <v/>
      </c>
      <c r="J25" s="5" t="str">
        <f t="shared" si="3"/>
        <v/>
      </c>
      <c r="K25" s="159"/>
      <c r="L25" s="159"/>
      <c r="M25" s="168" t="str">
        <f t="shared" si="4"/>
        <v/>
      </c>
      <c r="N25" s="5" t="str">
        <f t="shared" si="5"/>
        <v/>
      </c>
      <c r="O25" s="159"/>
      <c r="P25" s="159"/>
      <c r="Q25" s="168" t="str">
        <f t="shared" si="6"/>
        <v/>
      </c>
      <c r="R25" s="5" t="str">
        <f t="shared" si="7"/>
        <v/>
      </c>
      <c r="S25" s="159"/>
      <c r="T25" s="159"/>
      <c r="U25" s="168" t="str">
        <f t="shared" si="8"/>
        <v/>
      </c>
      <c r="V25" s="5" t="str">
        <f t="shared" si="9"/>
        <v/>
      </c>
      <c r="W25" s="159"/>
      <c r="X25" s="159"/>
      <c r="Y25" s="168" t="str">
        <f t="shared" si="10"/>
        <v/>
      </c>
      <c r="Z25" s="5" t="str">
        <f t="shared" si="11"/>
        <v/>
      </c>
      <c r="AA25" s="160" t="str">
        <f t="shared" si="0"/>
        <v/>
      </c>
      <c r="AB25" s="160" t="str">
        <f t="shared" si="1"/>
        <v/>
      </c>
      <c r="AC25" s="160" t="str">
        <f t="shared" si="12"/>
        <v/>
      </c>
      <c r="AD25" s="6" t="str">
        <f t="shared" si="13"/>
        <v/>
      </c>
      <c r="AE25" s="105" t="s">
        <v>22</v>
      </c>
      <c r="AF25" s="1115">
        <v>9</v>
      </c>
      <c r="AG25" s="1115"/>
      <c r="AH25" s="168" t="str">
        <f t="shared" si="14"/>
        <v/>
      </c>
      <c r="AI25" s="5" t="str">
        <f t="shared" si="15"/>
        <v/>
      </c>
      <c r="AJ25" s="159">
        <v>10</v>
      </c>
      <c r="AK25" s="159"/>
      <c r="AL25" s="168" t="str">
        <f t="shared" si="16"/>
        <v/>
      </c>
      <c r="AM25" s="5" t="str">
        <f t="shared" si="17"/>
        <v/>
      </c>
      <c r="AN25" s="159">
        <v>47</v>
      </c>
      <c r="AO25" s="159"/>
      <c r="AP25" s="168" t="str">
        <f t="shared" si="18"/>
        <v/>
      </c>
      <c r="AQ25" s="5" t="str">
        <f t="shared" si="19"/>
        <v/>
      </c>
      <c r="AR25" s="159">
        <v>9</v>
      </c>
      <c r="AS25" s="159"/>
      <c r="AT25" s="168" t="str">
        <f t="shared" si="20"/>
        <v/>
      </c>
      <c r="AU25" s="5" t="str">
        <f t="shared" si="21"/>
        <v/>
      </c>
      <c r="AV25" s="159">
        <v>69</v>
      </c>
      <c r="AW25" s="159"/>
      <c r="AX25" s="168" t="str">
        <f t="shared" si="22"/>
        <v/>
      </c>
      <c r="AY25" s="5" t="str">
        <f t="shared" si="23"/>
        <v/>
      </c>
      <c r="AZ25" s="160" t="str">
        <f t="shared" si="24"/>
        <v/>
      </c>
      <c r="BA25" s="160" t="str">
        <f t="shared" si="25"/>
        <v/>
      </c>
      <c r="BB25" s="160" t="str">
        <f t="shared" si="26"/>
        <v/>
      </c>
      <c r="BC25" s="6" t="str">
        <f t="shared" si="27"/>
        <v/>
      </c>
      <c r="BD25" s="105" t="s">
        <v>22</v>
      </c>
      <c r="BE25" s="159">
        <v>9</v>
      </c>
      <c r="BF25" s="159"/>
      <c r="BG25" s="168" t="str">
        <f t="shared" si="28"/>
        <v/>
      </c>
      <c r="BH25" s="5" t="str">
        <f t="shared" si="29"/>
        <v/>
      </c>
      <c r="BI25" s="159">
        <v>10</v>
      </c>
      <c r="BJ25" s="159"/>
      <c r="BK25" s="168" t="str">
        <f t="shared" si="30"/>
        <v/>
      </c>
      <c r="BL25" s="5" t="str">
        <f t="shared" si="31"/>
        <v/>
      </c>
      <c r="BM25" s="159">
        <v>47</v>
      </c>
      <c r="BN25" s="159"/>
      <c r="BO25" s="168" t="str">
        <f t="shared" si="32"/>
        <v/>
      </c>
      <c r="BP25" s="5" t="str">
        <f t="shared" si="33"/>
        <v/>
      </c>
      <c r="BQ25" s="159">
        <v>9</v>
      </c>
      <c r="BR25" s="159"/>
      <c r="BS25" s="168" t="str">
        <f t="shared" si="34"/>
        <v/>
      </c>
      <c r="BT25" s="5" t="str">
        <f t="shared" si="35"/>
        <v/>
      </c>
      <c r="BU25" s="159">
        <v>69</v>
      </c>
      <c r="BV25" s="159"/>
      <c r="BW25" s="168" t="str">
        <f t="shared" si="36"/>
        <v/>
      </c>
      <c r="BX25" s="5" t="str">
        <f t="shared" si="37"/>
        <v/>
      </c>
      <c r="BY25" s="160" t="str">
        <f t="shared" si="38"/>
        <v/>
      </c>
      <c r="BZ25" s="160" t="str">
        <f t="shared" si="39"/>
        <v/>
      </c>
      <c r="CA25" s="160" t="str">
        <f t="shared" si="40"/>
        <v/>
      </c>
      <c r="CB25" s="6" t="str">
        <f t="shared" si="41"/>
        <v/>
      </c>
      <c r="CC25" s="105" t="s">
        <v>22</v>
      </c>
      <c r="CD25" s="159">
        <v>9</v>
      </c>
      <c r="CE25" s="159"/>
      <c r="CF25" s="168" t="str">
        <f t="shared" si="42"/>
        <v/>
      </c>
      <c r="CG25" s="5" t="str">
        <f t="shared" si="43"/>
        <v/>
      </c>
      <c r="CH25" s="159">
        <v>10</v>
      </c>
      <c r="CI25" s="159"/>
      <c r="CJ25" s="168" t="str">
        <f t="shared" si="44"/>
        <v/>
      </c>
      <c r="CK25" s="5" t="str">
        <f t="shared" si="45"/>
        <v/>
      </c>
      <c r="CL25" s="159">
        <v>47</v>
      </c>
      <c r="CM25" s="159"/>
      <c r="CN25" s="168" t="str">
        <f t="shared" si="46"/>
        <v/>
      </c>
      <c r="CO25" s="5" t="str">
        <f t="shared" si="47"/>
        <v/>
      </c>
      <c r="CP25" s="159">
        <v>9</v>
      </c>
      <c r="CQ25" s="159"/>
      <c r="CR25" s="168" t="str">
        <f t="shared" si="48"/>
        <v/>
      </c>
      <c r="CS25" s="5" t="str">
        <f t="shared" si="49"/>
        <v/>
      </c>
      <c r="CT25" s="159">
        <v>69</v>
      </c>
      <c r="CU25" s="159"/>
      <c r="CV25" s="168" t="str">
        <f t="shared" si="50"/>
        <v/>
      </c>
      <c r="CW25" s="5" t="str">
        <f t="shared" si="51"/>
        <v/>
      </c>
      <c r="CX25" s="160" t="str">
        <f t="shared" si="52"/>
        <v/>
      </c>
      <c r="CY25" s="160" t="str">
        <f t="shared" si="53"/>
        <v/>
      </c>
      <c r="CZ25" s="160" t="str">
        <f t="shared" si="54"/>
        <v/>
      </c>
      <c r="DA25" s="6" t="str">
        <f t="shared" si="55"/>
        <v/>
      </c>
      <c r="DB25" s="105" t="s">
        <v>22</v>
      </c>
      <c r="DC25" s="159">
        <v>9</v>
      </c>
      <c r="DD25" s="159"/>
      <c r="DE25" s="168" t="str">
        <f t="shared" si="56"/>
        <v/>
      </c>
      <c r="DF25" s="5" t="str">
        <f t="shared" si="57"/>
        <v/>
      </c>
      <c r="DG25" s="159">
        <v>10</v>
      </c>
      <c r="DH25" s="159"/>
      <c r="DI25" s="168" t="str">
        <f t="shared" si="58"/>
        <v/>
      </c>
      <c r="DJ25" s="5" t="str">
        <f t="shared" si="59"/>
        <v/>
      </c>
      <c r="DK25" s="159">
        <v>47</v>
      </c>
      <c r="DL25" s="159"/>
      <c r="DM25" s="168" t="str">
        <f t="shared" si="60"/>
        <v/>
      </c>
      <c r="DN25" s="5" t="str">
        <f t="shared" si="61"/>
        <v/>
      </c>
      <c r="DO25" s="159">
        <v>9</v>
      </c>
      <c r="DP25" s="159"/>
      <c r="DQ25" s="168" t="str">
        <f t="shared" si="62"/>
        <v/>
      </c>
      <c r="DR25" s="5" t="str">
        <f t="shared" si="63"/>
        <v/>
      </c>
      <c r="DS25" s="159">
        <v>69</v>
      </c>
      <c r="DT25" s="159"/>
      <c r="DU25" s="168" t="str">
        <f t="shared" si="64"/>
        <v/>
      </c>
      <c r="DV25" s="5" t="str">
        <f t="shared" si="65"/>
        <v/>
      </c>
      <c r="DW25" s="160" t="str">
        <f t="shared" si="66"/>
        <v/>
      </c>
      <c r="DX25" s="160" t="str">
        <f t="shared" si="67"/>
        <v/>
      </c>
      <c r="DY25" s="160" t="str">
        <f t="shared" si="68"/>
        <v/>
      </c>
      <c r="DZ25" s="6" t="str">
        <f t="shared" si="69"/>
        <v/>
      </c>
      <c r="EA25" s="105" t="s">
        <v>22</v>
      </c>
      <c r="EB25" s="159">
        <v>9</v>
      </c>
      <c r="EC25" s="159"/>
      <c r="ED25" s="168" t="str">
        <f t="shared" si="70"/>
        <v/>
      </c>
      <c r="EE25" s="5" t="str">
        <f t="shared" si="71"/>
        <v/>
      </c>
      <c r="EF25" s="159">
        <v>10</v>
      </c>
      <c r="EG25" s="159"/>
      <c r="EH25" s="168" t="str">
        <f t="shared" si="72"/>
        <v/>
      </c>
      <c r="EI25" s="5" t="str">
        <f t="shared" si="73"/>
        <v/>
      </c>
      <c r="EJ25" s="159">
        <v>47</v>
      </c>
      <c r="EK25" s="159"/>
      <c r="EL25" s="168" t="str">
        <f t="shared" si="74"/>
        <v/>
      </c>
      <c r="EM25" s="5" t="str">
        <f t="shared" si="75"/>
        <v/>
      </c>
      <c r="EN25" s="159">
        <v>9</v>
      </c>
      <c r="EO25" s="159"/>
      <c r="EP25" s="168" t="str">
        <f t="shared" si="76"/>
        <v/>
      </c>
      <c r="EQ25" s="5" t="str">
        <f t="shared" si="77"/>
        <v/>
      </c>
      <c r="ER25" s="159">
        <v>69</v>
      </c>
      <c r="ES25" s="159"/>
      <c r="ET25" s="168" t="str">
        <f t="shared" si="78"/>
        <v/>
      </c>
      <c r="EU25" s="5" t="str">
        <f t="shared" si="79"/>
        <v/>
      </c>
      <c r="EV25" s="160" t="str">
        <f t="shared" si="80"/>
        <v/>
      </c>
      <c r="EW25" s="160" t="str">
        <f t="shared" si="81"/>
        <v/>
      </c>
      <c r="EX25" s="160" t="str">
        <f t="shared" si="82"/>
        <v/>
      </c>
      <c r="EY25" s="6" t="str">
        <f t="shared" si="83"/>
        <v/>
      </c>
      <c r="EZ25" s="105">
        <v>17</v>
      </c>
      <c r="FA25" s="105">
        <v>18</v>
      </c>
      <c r="FB25" s="105">
        <v>18</v>
      </c>
      <c r="FC25" s="105">
        <v>18</v>
      </c>
      <c r="FD25" s="105">
        <v>18</v>
      </c>
      <c r="FE25" s="106" t="str">
        <f t="shared" si="84"/>
        <v/>
      </c>
      <c r="FF25" s="100" t="str">
        <f t="shared" si="85"/>
        <v xml:space="preserve"> </v>
      </c>
      <c r="FG25" s="105">
        <v>18</v>
      </c>
      <c r="FH25" s="105">
        <v>17</v>
      </c>
      <c r="FI25" s="105">
        <v>18</v>
      </c>
      <c r="FJ25" s="105">
        <v>17</v>
      </c>
      <c r="FK25" s="105">
        <v>18</v>
      </c>
      <c r="FL25" s="107" t="str">
        <f t="shared" si="86"/>
        <v/>
      </c>
      <c r="FM25" s="101" t="str">
        <f t="shared" si="87"/>
        <v xml:space="preserve"> </v>
      </c>
      <c r="FN25" s="105">
        <v>17</v>
      </c>
      <c r="FO25" s="105">
        <v>17</v>
      </c>
      <c r="FP25" s="105">
        <v>18</v>
      </c>
      <c r="FQ25" s="105">
        <v>17</v>
      </c>
      <c r="FR25" s="105">
        <v>18</v>
      </c>
      <c r="FS25" s="204" t="str">
        <f t="shared" si="88"/>
        <v/>
      </c>
      <c r="FT25" s="205" t="str">
        <f t="shared" si="89"/>
        <v xml:space="preserve"> </v>
      </c>
      <c r="FU25" s="477" t="s">
        <v>613</v>
      </c>
      <c r="FV25" s="316" t="str">
        <f>IF(AND(C25=""),"-",VLOOKUP(B25,Register!$A$7:$AM$311,19,FALSE))</f>
        <v>-</v>
      </c>
      <c r="FW25" s="7" t="str">
        <f>IF(AND(C25=""),"-",VLOOKUP(B25,Register!$A$7:$AM$311,20,FALSE))</f>
        <v>-</v>
      </c>
      <c r="FX25" s="7" t="str">
        <f>IF(AND(C25=""),"-",VLOOKUP(B25,Register!$A$7:$AM$311,21,FALSE))</f>
        <v>-</v>
      </c>
      <c r="FY25" s="7" t="str">
        <f>IF(AND(C25=""),"-",VLOOKUP(B25,Register!$A$7:$AM$311,22,FALSE))</f>
        <v>-</v>
      </c>
      <c r="FZ25" s="7" t="str">
        <f>IF(AND(C25=""),"-",VLOOKUP(B25,Register!$A$7:$AM$311,23,FALSE))</f>
        <v>-</v>
      </c>
      <c r="GA25" s="7" t="str">
        <f>IF(AND(C25=""),"-",VLOOKUP(B25,Register!$A$7:$AM$311,24,FALSE))</f>
        <v>-</v>
      </c>
      <c r="GB25" s="7" t="str">
        <f>IF(AND(C25=""),"-",VLOOKUP(B25,Register!$A$7:$AM$311,25,FALSE))</f>
        <v>-</v>
      </c>
      <c r="GC25" s="7" t="str">
        <f>IF(AND(C25=""),"-",VLOOKUP(B25,Register!$A$7:$AM$311,26,FALSE))</f>
        <v>-</v>
      </c>
      <c r="GD25" s="7" t="str">
        <f>IF(AND(C25=""),"-",VLOOKUP(B25,Register!$A$7:$AM$311,27,FALSE))</f>
        <v>-</v>
      </c>
      <c r="GE25" s="7" t="str">
        <f>IF(AND(C25=""),"-",VLOOKUP(B25,Register!$A$7:$AM$311,28,FALSE))</f>
        <v>-</v>
      </c>
      <c r="GF25" s="7" t="str">
        <f>IF(AND(C25=""),"-",VLOOKUP(B25,Register!$A$7:$AM$311,29,FALSE))</f>
        <v>-</v>
      </c>
      <c r="GG25" s="7" t="str">
        <f>IF(AND(C25=""),"-",VLOOKUP(B25,Register!$A$7:$AM$311,30,FALSE))</f>
        <v>-</v>
      </c>
      <c r="GH25" s="8" t="str">
        <f>IF(AND(C25=""),"-",VLOOKUP(B25,Register!$A$7:$AM$311,31,FALSE))</f>
        <v>-</v>
      </c>
      <c r="GI25" s="208" t="str">
        <f>IF(AND(C25=""),"",VLOOKUP(B25,Register!$A$7:$CL$311,36,FALSE))</f>
        <v/>
      </c>
      <c r="GJ25" s="182" t="str">
        <f t="shared" si="90"/>
        <v/>
      </c>
      <c r="GK25" s="312" t="str">
        <f t="shared" si="91"/>
        <v/>
      </c>
      <c r="GL25" s="314" t="str">
        <f t="shared" si="92"/>
        <v/>
      </c>
      <c r="GM25" s="3"/>
      <c r="GP25" s="315" t="s">
        <v>596</v>
      </c>
      <c r="GR25" s="3"/>
      <c r="GS25" s="3"/>
      <c r="GT25" s="3"/>
      <c r="GU25" s="3"/>
      <c r="GV25" s="3"/>
      <c r="GW25" s="3"/>
      <c r="GX25" s="3"/>
      <c r="GY25" s="3"/>
      <c r="GZ25" s="3"/>
      <c r="HA25" s="3"/>
      <c r="HB25" s="3"/>
      <c r="HC25" s="3"/>
      <c r="HD25" s="3"/>
      <c r="HE25" s="3"/>
      <c r="HF25" s="3"/>
      <c r="HG25" s="3"/>
      <c r="HH25" s="3"/>
      <c r="HI25" s="3"/>
      <c r="HJ25" s="3"/>
      <c r="HK25" s="3"/>
      <c r="HL25" s="3"/>
      <c r="HM25" s="3"/>
      <c r="HW25" s="321" t="str">
        <f>IF(ISNA(VLOOKUP(B25,Register!A$7:Z$315,9,FALSE)),"",VLOOKUP(B25,Register!A$7:Z$315,9,FALSE))</f>
        <v/>
      </c>
      <c r="HX25" s="321" t="str">
        <f>IF(ISNA(VLOOKUP(B25,Register!A$7:Z$315,12,FALSE)),"",VLOOKUP(B25,Register!A$7:Z$315,12,FALSE))</f>
        <v/>
      </c>
      <c r="HY25" s="321" t="str">
        <f t="shared" si="93"/>
        <v/>
      </c>
      <c r="HZ25" s="321" t="str">
        <f t="shared" si="94"/>
        <v/>
      </c>
      <c r="IA25" s="321" t="str">
        <f t="shared" si="95"/>
        <v/>
      </c>
      <c r="IB25" s="321" t="str">
        <f t="shared" si="96"/>
        <v/>
      </c>
      <c r="IC25" s="321" t="str">
        <f t="shared" si="97"/>
        <v/>
      </c>
      <c r="ID25" s="321" t="str">
        <f t="shared" si="98"/>
        <v/>
      </c>
      <c r="IE25" s="321" t="str">
        <f t="shared" si="99"/>
        <v/>
      </c>
      <c r="IF25" s="321" t="str">
        <f t="shared" si="100"/>
        <v/>
      </c>
    </row>
    <row r="26" spans="1:240" ht="21">
      <c r="A26" s="2">
        <v>14</v>
      </c>
      <c r="B26" s="197"/>
      <c r="C26" s="196" t="str">
        <f>IF(ISNA(VLOOKUP(B26,Register!A$7:Z$315,3,FALSE)),"",VLOOKUP(B26,Register!A$7:Z$315,3,FALSE))</f>
        <v/>
      </c>
      <c r="D26" s="196" t="str">
        <f>IF(ISNA(VLOOKUP(B26,Register!A$7:Z$315,4,FALSE)),"",VLOOKUP(B26,Register!A$7:Z$315,4,FALSE))</f>
        <v/>
      </c>
      <c r="E26" s="195" t="str">
        <f>IF(ISNA(VLOOKUP(B26,Register!A$7:Z$315,6,FALSE)),"",VLOOKUP(B26,Register!A$7:Z$315,6,FALSE))</f>
        <v/>
      </c>
      <c r="F26" s="105"/>
      <c r="G26" s="159"/>
      <c r="H26" s="159"/>
      <c r="I26" s="168" t="str">
        <f t="shared" si="2"/>
        <v/>
      </c>
      <c r="J26" s="5" t="str">
        <f t="shared" si="3"/>
        <v/>
      </c>
      <c r="K26" s="159"/>
      <c r="L26" s="159"/>
      <c r="M26" s="168" t="str">
        <f t="shared" si="4"/>
        <v/>
      </c>
      <c r="N26" s="5" t="str">
        <f t="shared" si="5"/>
        <v/>
      </c>
      <c r="O26" s="159"/>
      <c r="P26" s="159"/>
      <c r="Q26" s="168" t="str">
        <f t="shared" si="6"/>
        <v/>
      </c>
      <c r="R26" s="5" t="str">
        <f t="shared" si="7"/>
        <v/>
      </c>
      <c r="S26" s="159"/>
      <c r="T26" s="159"/>
      <c r="U26" s="168" t="str">
        <f t="shared" si="8"/>
        <v/>
      </c>
      <c r="V26" s="5" t="str">
        <f t="shared" si="9"/>
        <v/>
      </c>
      <c r="W26" s="159"/>
      <c r="X26" s="159"/>
      <c r="Y26" s="168" t="str">
        <f t="shared" si="10"/>
        <v/>
      </c>
      <c r="Z26" s="5" t="str">
        <f t="shared" si="11"/>
        <v/>
      </c>
      <c r="AA26" s="160" t="str">
        <f t="shared" si="0"/>
        <v/>
      </c>
      <c r="AB26" s="160" t="str">
        <f t="shared" si="1"/>
        <v/>
      </c>
      <c r="AC26" s="160" t="str">
        <f t="shared" si="12"/>
        <v/>
      </c>
      <c r="AD26" s="6" t="str">
        <f t="shared" si="13"/>
        <v/>
      </c>
      <c r="AE26" s="105" t="s">
        <v>23</v>
      </c>
      <c r="AF26" s="1115">
        <v>7</v>
      </c>
      <c r="AG26" s="1115"/>
      <c r="AH26" s="168" t="str">
        <f t="shared" si="14"/>
        <v/>
      </c>
      <c r="AI26" s="5" t="str">
        <f t="shared" si="15"/>
        <v/>
      </c>
      <c r="AJ26" s="159"/>
      <c r="AK26" s="159"/>
      <c r="AL26" s="168" t="str">
        <f t="shared" si="16"/>
        <v/>
      </c>
      <c r="AM26" s="5" t="str">
        <f t="shared" si="17"/>
        <v/>
      </c>
      <c r="AN26" s="159">
        <v>25</v>
      </c>
      <c r="AO26" s="159"/>
      <c r="AP26" s="168" t="str">
        <f t="shared" si="18"/>
        <v/>
      </c>
      <c r="AQ26" s="5" t="str">
        <f t="shared" si="19"/>
        <v/>
      </c>
      <c r="AR26" s="159">
        <v>7</v>
      </c>
      <c r="AS26" s="159"/>
      <c r="AT26" s="168" t="str">
        <f t="shared" si="20"/>
        <v/>
      </c>
      <c r="AU26" s="5" t="str">
        <f t="shared" si="21"/>
        <v/>
      </c>
      <c r="AV26" s="159">
        <v>40</v>
      </c>
      <c r="AW26" s="159"/>
      <c r="AX26" s="168" t="str">
        <f t="shared" si="22"/>
        <v/>
      </c>
      <c r="AY26" s="5" t="str">
        <f t="shared" si="23"/>
        <v/>
      </c>
      <c r="AZ26" s="160" t="str">
        <f t="shared" si="24"/>
        <v/>
      </c>
      <c r="BA26" s="160" t="str">
        <f t="shared" si="25"/>
        <v/>
      </c>
      <c r="BB26" s="160" t="str">
        <f t="shared" si="26"/>
        <v/>
      </c>
      <c r="BC26" s="6" t="str">
        <f t="shared" si="27"/>
        <v/>
      </c>
      <c r="BD26" s="105" t="s">
        <v>23</v>
      </c>
      <c r="BE26" s="159">
        <v>7</v>
      </c>
      <c r="BF26" s="159"/>
      <c r="BG26" s="168" t="str">
        <f t="shared" si="28"/>
        <v/>
      </c>
      <c r="BH26" s="5" t="str">
        <f t="shared" si="29"/>
        <v/>
      </c>
      <c r="BI26" s="159"/>
      <c r="BJ26" s="159"/>
      <c r="BK26" s="168" t="str">
        <f t="shared" si="30"/>
        <v/>
      </c>
      <c r="BL26" s="5" t="str">
        <f t="shared" si="31"/>
        <v/>
      </c>
      <c r="BM26" s="159">
        <v>25</v>
      </c>
      <c r="BN26" s="159"/>
      <c r="BO26" s="168" t="str">
        <f t="shared" si="32"/>
        <v/>
      </c>
      <c r="BP26" s="5" t="str">
        <f t="shared" si="33"/>
        <v/>
      </c>
      <c r="BQ26" s="159">
        <v>7</v>
      </c>
      <c r="BR26" s="159"/>
      <c r="BS26" s="168" t="str">
        <f t="shared" si="34"/>
        <v/>
      </c>
      <c r="BT26" s="5" t="str">
        <f t="shared" si="35"/>
        <v/>
      </c>
      <c r="BU26" s="159">
        <v>40</v>
      </c>
      <c r="BV26" s="159"/>
      <c r="BW26" s="168" t="str">
        <f t="shared" si="36"/>
        <v/>
      </c>
      <c r="BX26" s="5" t="str">
        <f t="shared" si="37"/>
        <v/>
      </c>
      <c r="BY26" s="160" t="str">
        <f t="shared" si="38"/>
        <v/>
      </c>
      <c r="BZ26" s="160" t="str">
        <f t="shared" si="39"/>
        <v/>
      </c>
      <c r="CA26" s="160" t="str">
        <f t="shared" si="40"/>
        <v/>
      </c>
      <c r="CB26" s="6" t="str">
        <f t="shared" si="41"/>
        <v/>
      </c>
      <c r="CC26" s="105" t="s">
        <v>23</v>
      </c>
      <c r="CD26" s="159">
        <v>7</v>
      </c>
      <c r="CE26" s="159"/>
      <c r="CF26" s="168" t="str">
        <f t="shared" si="42"/>
        <v/>
      </c>
      <c r="CG26" s="5" t="str">
        <f t="shared" si="43"/>
        <v/>
      </c>
      <c r="CH26" s="159"/>
      <c r="CI26" s="159"/>
      <c r="CJ26" s="168" t="str">
        <f t="shared" si="44"/>
        <v/>
      </c>
      <c r="CK26" s="5" t="str">
        <f t="shared" si="45"/>
        <v/>
      </c>
      <c r="CL26" s="159">
        <v>25</v>
      </c>
      <c r="CM26" s="159"/>
      <c r="CN26" s="168" t="str">
        <f t="shared" si="46"/>
        <v/>
      </c>
      <c r="CO26" s="5" t="str">
        <f t="shared" si="47"/>
        <v/>
      </c>
      <c r="CP26" s="159">
        <v>7</v>
      </c>
      <c r="CQ26" s="159"/>
      <c r="CR26" s="168" t="str">
        <f t="shared" si="48"/>
        <v/>
      </c>
      <c r="CS26" s="5" t="str">
        <f t="shared" si="49"/>
        <v/>
      </c>
      <c r="CT26" s="159">
        <v>40</v>
      </c>
      <c r="CU26" s="159"/>
      <c r="CV26" s="168" t="str">
        <f t="shared" si="50"/>
        <v/>
      </c>
      <c r="CW26" s="5" t="str">
        <f t="shared" si="51"/>
        <v/>
      </c>
      <c r="CX26" s="160" t="str">
        <f t="shared" si="52"/>
        <v/>
      </c>
      <c r="CY26" s="160" t="str">
        <f t="shared" si="53"/>
        <v/>
      </c>
      <c r="CZ26" s="160" t="str">
        <f t="shared" si="54"/>
        <v/>
      </c>
      <c r="DA26" s="6" t="str">
        <f t="shared" si="55"/>
        <v/>
      </c>
      <c r="DB26" s="105" t="s">
        <v>23</v>
      </c>
      <c r="DC26" s="159">
        <v>7</v>
      </c>
      <c r="DD26" s="159"/>
      <c r="DE26" s="168" t="str">
        <f t="shared" si="56"/>
        <v/>
      </c>
      <c r="DF26" s="5" t="str">
        <f t="shared" si="57"/>
        <v/>
      </c>
      <c r="DG26" s="159"/>
      <c r="DH26" s="159"/>
      <c r="DI26" s="168" t="str">
        <f t="shared" si="58"/>
        <v/>
      </c>
      <c r="DJ26" s="5" t="str">
        <f t="shared" si="59"/>
        <v/>
      </c>
      <c r="DK26" s="159">
        <v>25</v>
      </c>
      <c r="DL26" s="159"/>
      <c r="DM26" s="168" t="str">
        <f t="shared" si="60"/>
        <v/>
      </c>
      <c r="DN26" s="5" t="str">
        <f t="shared" si="61"/>
        <v/>
      </c>
      <c r="DO26" s="159">
        <v>7</v>
      </c>
      <c r="DP26" s="159"/>
      <c r="DQ26" s="168" t="str">
        <f t="shared" si="62"/>
        <v/>
      </c>
      <c r="DR26" s="5" t="str">
        <f t="shared" si="63"/>
        <v/>
      </c>
      <c r="DS26" s="159">
        <v>40</v>
      </c>
      <c r="DT26" s="159"/>
      <c r="DU26" s="168" t="str">
        <f t="shared" si="64"/>
        <v/>
      </c>
      <c r="DV26" s="5" t="str">
        <f t="shared" si="65"/>
        <v/>
      </c>
      <c r="DW26" s="160" t="str">
        <f t="shared" si="66"/>
        <v/>
      </c>
      <c r="DX26" s="160" t="str">
        <f t="shared" si="67"/>
        <v/>
      </c>
      <c r="DY26" s="160" t="str">
        <f t="shared" si="68"/>
        <v/>
      </c>
      <c r="DZ26" s="6" t="str">
        <f t="shared" si="69"/>
        <v/>
      </c>
      <c r="EA26" s="105" t="s">
        <v>23</v>
      </c>
      <c r="EB26" s="159">
        <v>7</v>
      </c>
      <c r="EC26" s="159"/>
      <c r="ED26" s="168" t="str">
        <f t="shared" si="70"/>
        <v/>
      </c>
      <c r="EE26" s="5" t="str">
        <f t="shared" si="71"/>
        <v/>
      </c>
      <c r="EF26" s="159"/>
      <c r="EG26" s="159"/>
      <c r="EH26" s="168" t="str">
        <f t="shared" si="72"/>
        <v/>
      </c>
      <c r="EI26" s="5" t="str">
        <f t="shared" si="73"/>
        <v/>
      </c>
      <c r="EJ26" s="159">
        <v>25</v>
      </c>
      <c r="EK26" s="159"/>
      <c r="EL26" s="168" t="str">
        <f t="shared" si="74"/>
        <v/>
      </c>
      <c r="EM26" s="5" t="str">
        <f t="shared" si="75"/>
        <v/>
      </c>
      <c r="EN26" s="159">
        <v>7</v>
      </c>
      <c r="EO26" s="159"/>
      <c r="EP26" s="168" t="str">
        <f t="shared" si="76"/>
        <v/>
      </c>
      <c r="EQ26" s="5" t="str">
        <f t="shared" si="77"/>
        <v/>
      </c>
      <c r="ER26" s="159">
        <v>40</v>
      </c>
      <c r="ES26" s="159"/>
      <c r="ET26" s="168" t="str">
        <f t="shared" si="78"/>
        <v/>
      </c>
      <c r="EU26" s="5" t="str">
        <f t="shared" si="79"/>
        <v/>
      </c>
      <c r="EV26" s="160" t="str">
        <f t="shared" si="80"/>
        <v/>
      </c>
      <c r="EW26" s="160" t="str">
        <f t="shared" si="81"/>
        <v/>
      </c>
      <c r="EX26" s="160" t="str">
        <f t="shared" si="82"/>
        <v/>
      </c>
      <c r="EY26" s="6" t="str">
        <f t="shared" si="83"/>
        <v/>
      </c>
      <c r="EZ26" s="105">
        <v>17</v>
      </c>
      <c r="FA26" s="105">
        <v>17</v>
      </c>
      <c r="FB26" s="105">
        <v>17</v>
      </c>
      <c r="FC26" s="105">
        <v>18</v>
      </c>
      <c r="FD26" s="105">
        <v>18</v>
      </c>
      <c r="FE26" s="106" t="str">
        <f t="shared" si="84"/>
        <v/>
      </c>
      <c r="FF26" s="100" t="str">
        <f t="shared" si="85"/>
        <v xml:space="preserve"> </v>
      </c>
      <c r="FG26" s="105">
        <v>17</v>
      </c>
      <c r="FH26" s="105">
        <v>17</v>
      </c>
      <c r="FI26" s="105">
        <v>17</v>
      </c>
      <c r="FJ26" s="105">
        <v>17</v>
      </c>
      <c r="FK26" s="105">
        <v>17</v>
      </c>
      <c r="FL26" s="107" t="str">
        <f t="shared" si="86"/>
        <v/>
      </c>
      <c r="FM26" s="101" t="str">
        <f t="shared" si="87"/>
        <v xml:space="preserve"> </v>
      </c>
      <c r="FN26" s="105">
        <v>18</v>
      </c>
      <c r="FO26" s="105">
        <v>17</v>
      </c>
      <c r="FP26" s="105">
        <v>18</v>
      </c>
      <c r="FQ26" s="105">
        <v>17</v>
      </c>
      <c r="FR26" s="105">
        <v>18</v>
      </c>
      <c r="FS26" s="204" t="str">
        <f t="shared" si="88"/>
        <v/>
      </c>
      <c r="FT26" s="205" t="str">
        <f t="shared" si="89"/>
        <v xml:space="preserve"> </v>
      </c>
      <c r="FU26" s="477" t="s">
        <v>613</v>
      </c>
      <c r="FV26" s="316" t="str">
        <f>IF(AND(C26=""),"-",VLOOKUP(B26,Register!$A$7:$AM$311,19,FALSE))</f>
        <v>-</v>
      </c>
      <c r="FW26" s="7" t="str">
        <f>IF(AND(C26=""),"-",VLOOKUP(B26,Register!$A$7:$AM$311,20,FALSE))</f>
        <v>-</v>
      </c>
      <c r="FX26" s="7" t="str">
        <f>IF(AND(C26=""),"-",VLOOKUP(B26,Register!$A$7:$AM$311,21,FALSE))</f>
        <v>-</v>
      </c>
      <c r="FY26" s="7" t="str">
        <f>IF(AND(C26=""),"-",VLOOKUP(B26,Register!$A$7:$AM$311,22,FALSE))</f>
        <v>-</v>
      </c>
      <c r="FZ26" s="7" t="str">
        <f>IF(AND(C26=""),"-",VLOOKUP(B26,Register!$A$7:$AM$311,23,FALSE))</f>
        <v>-</v>
      </c>
      <c r="GA26" s="7" t="str">
        <f>IF(AND(C26=""),"-",VLOOKUP(B26,Register!$A$7:$AM$311,24,FALSE))</f>
        <v>-</v>
      </c>
      <c r="GB26" s="7" t="str">
        <f>IF(AND(C26=""),"-",VLOOKUP(B26,Register!$A$7:$AM$311,25,FALSE))</f>
        <v>-</v>
      </c>
      <c r="GC26" s="7" t="str">
        <f>IF(AND(C26=""),"-",VLOOKUP(B26,Register!$A$7:$AM$311,26,FALSE))</f>
        <v>-</v>
      </c>
      <c r="GD26" s="7" t="str">
        <f>IF(AND(C26=""),"-",VLOOKUP(B26,Register!$A$7:$AM$311,27,FALSE))</f>
        <v>-</v>
      </c>
      <c r="GE26" s="7" t="str">
        <f>IF(AND(C26=""),"-",VLOOKUP(B26,Register!$A$7:$AM$311,28,FALSE))</f>
        <v>-</v>
      </c>
      <c r="GF26" s="7" t="str">
        <f>IF(AND(C26=""),"-",VLOOKUP(B26,Register!$A$7:$AM$311,29,FALSE))</f>
        <v>-</v>
      </c>
      <c r="GG26" s="7" t="str">
        <f>IF(AND(C26=""),"-",VLOOKUP(B26,Register!$A$7:$AM$311,30,FALSE))</f>
        <v>-</v>
      </c>
      <c r="GH26" s="8" t="str">
        <f>IF(AND(C26=""),"-",VLOOKUP(B26,Register!$A$7:$AM$311,31,FALSE))</f>
        <v>-</v>
      </c>
      <c r="GI26" s="208" t="str">
        <f>IF(AND(C26=""),"",VLOOKUP(B26,Register!$A$7:$CL$311,36,FALSE))</f>
        <v/>
      </c>
      <c r="GJ26" s="182" t="str">
        <f t="shared" si="90"/>
        <v/>
      </c>
      <c r="GK26" s="312" t="str">
        <f t="shared" si="91"/>
        <v/>
      </c>
      <c r="GL26" s="314" t="str">
        <f t="shared" si="92"/>
        <v/>
      </c>
      <c r="GM26" s="3"/>
      <c r="GP26" s="315" t="s">
        <v>597</v>
      </c>
      <c r="GR26" s="3"/>
      <c r="GS26" s="3"/>
      <c r="GT26" s="3"/>
      <c r="GU26" s="3"/>
      <c r="GV26" s="3"/>
      <c r="GW26" s="3"/>
      <c r="GX26" s="3"/>
      <c r="GY26" s="3"/>
      <c r="GZ26" s="3"/>
      <c r="HA26" s="3"/>
      <c r="HB26" s="3"/>
      <c r="HC26" s="3"/>
      <c r="HD26" s="3"/>
      <c r="HE26" s="3"/>
      <c r="HF26" s="3"/>
      <c r="HG26" s="3"/>
      <c r="HH26" s="3"/>
      <c r="HI26" s="3"/>
      <c r="HJ26" s="3"/>
      <c r="HK26" s="3"/>
      <c r="HL26" s="3"/>
      <c r="HM26" s="3"/>
      <c r="HW26" s="321" t="str">
        <f>IF(ISNA(VLOOKUP(B26,Register!A$7:Z$315,9,FALSE)),"",VLOOKUP(B26,Register!A$7:Z$315,9,FALSE))</f>
        <v/>
      </c>
      <c r="HX26" s="321" t="str">
        <f>IF(ISNA(VLOOKUP(B26,Register!A$7:Z$315,12,FALSE)),"",VLOOKUP(B26,Register!A$7:Z$315,12,FALSE))</f>
        <v/>
      </c>
      <c r="HY26" s="321" t="str">
        <f t="shared" si="93"/>
        <v/>
      </c>
      <c r="HZ26" s="321" t="str">
        <f t="shared" si="94"/>
        <v/>
      </c>
      <c r="IA26" s="321" t="str">
        <f t="shared" si="95"/>
        <v/>
      </c>
      <c r="IB26" s="321" t="str">
        <f t="shared" si="96"/>
        <v/>
      </c>
      <c r="IC26" s="321" t="str">
        <f t="shared" si="97"/>
        <v/>
      </c>
      <c r="ID26" s="321" t="str">
        <f t="shared" si="98"/>
        <v/>
      </c>
      <c r="IE26" s="321" t="str">
        <f t="shared" si="99"/>
        <v/>
      </c>
      <c r="IF26" s="321" t="str">
        <f t="shared" si="100"/>
        <v/>
      </c>
    </row>
    <row r="27" spans="1:240" ht="21">
      <c r="A27" s="2">
        <v>15</v>
      </c>
      <c r="B27" s="197"/>
      <c r="C27" s="196" t="str">
        <f>IF(ISNA(VLOOKUP(B27,Register!A$7:Z$315,3,FALSE)),"",VLOOKUP(B27,Register!A$7:Z$315,3,FALSE))</f>
        <v/>
      </c>
      <c r="D27" s="196" t="str">
        <f>IF(ISNA(VLOOKUP(B27,Register!A$7:Z$315,4,FALSE)),"",VLOOKUP(B27,Register!A$7:Z$315,4,FALSE))</f>
        <v/>
      </c>
      <c r="E27" s="195" t="str">
        <f>IF(ISNA(VLOOKUP(B27,Register!A$7:Z$315,6,FALSE)),"",VLOOKUP(B27,Register!A$7:Z$315,6,FALSE))</f>
        <v/>
      </c>
      <c r="F27" s="105"/>
      <c r="G27" s="159"/>
      <c r="H27" s="159"/>
      <c r="I27" s="168" t="str">
        <f t="shared" si="2"/>
        <v/>
      </c>
      <c r="J27" s="5" t="str">
        <f t="shared" si="3"/>
        <v/>
      </c>
      <c r="K27" s="159"/>
      <c r="L27" s="159"/>
      <c r="M27" s="168" t="str">
        <f t="shared" si="4"/>
        <v/>
      </c>
      <c r="N27" s="5" t="str">
        <f t="shared" si="5"/>
        <v/>
      </c>
      <c r="O27" s="159"/>
      <c r="P27" s="159"/>
      <c r="Q27" s="168" t="str">
        <f t="shared" si="6"/>
        <v/>
      </c>
      <c r="R27" s="5" t="str">
        <f t="shared" si="7"/>
        <v/>
      </c>
      <c r="S27" s="159"/>
      <c r="T27" s="159"/>
      <c r="U27" s="168" t="str">
        <f t="shared" si="8"/>
        <v/>
      </c>
      <c r="V27" s="5" t="str">
        <f t="shared" si="9"/>
        <v/>
      </c>
      <c r="W27" s="159"/>
      <c r="X27" s="159"/>
      <c r="Y27" s="168" t="str">
        <f t="shared" si="10"/>
        <v/>
      </c>
      <c r="Z27" s="5" t="str">
        <f t="shared" si="11"/>
        <v/>
      </c>
      <c r="AA27" s="160" t="str">
        <f t="shared" si="0"/>
        <v/>
      </c>
      <c r="AB27" s="160" t="str">
        <f t="shared" si="1"/>
        <v/>
      </c>
      <c r="AC27" s="160" t="str">
        <f t="shared" si="12"/>
        <v/>
      </c>
      <c r="AD27" s="6" t="str">
        <f t="shared" si="13"/>
        <v/>
      </c>
      <c r="AE27" s="105" t="s">
        <v>21</v>
      </c>
      <c r="AF27" s="1115">
        <v>10</v>
      </c>
      <c r="AG27" s="1115"/>
      <c r="AH27" s="168" t="str">
        <f t="shared" si="14"/>
        <v/>
      </c>
      <c r="AI27" s="5" t="str">
        <f t="shared" si="15"/>
        <v/>
      </c>
      <c r="AJ27" s="159">
        <v>7</v>
      </c>
      <c r="AK27" s="159"/>
      <c r="AL27" s="168" t="str">
        <f t="shared" si="16"/>
        <v/>
      </c>
      <c r="AM27" s="5" t="str">
        <f t="shared" si="17"/>
        <v/>
      </c>
      <c r="AN27" s="159">
        <v>66</v>
      </c>
      <c r="AO27" s="159"/>
      <c r="AP27" s="168" t="str">
        <f t="shared" si="18"/>
        <v/>
      </c>
      <c r="AQ27" s="5" t="str">
        <f t="shared" si="19"/>
        <v/>
      </c>
      <c r="AR27" s="159">
        <v>10</v>
      </c>
      <c r="AS27" s="159"/>
      <c r="AT27" s="168" t="str">
        <f t="shared" si="20"/>
        <v/>
      </c>
      <c r="AU27" s="5" t="str">
        <f t="shared" si="21"/>
        <v/>
      </c>
      <c r="AV27" s="159">
        <v>97</v>
      </c>
      <c r="AW27" s="159"/>
      <c r="AX27" s="168" t="str">
        <f t="shared" si="22"/>
        <v/>
      </c>
      <c r="AY27" s="5" t="str">
        <f t="shared" si="23"/>
        <v/>
      </c>
      <c r="AZ27" s="160" t="str">
        <f t="shared" si="24"/>
        <v/>
      </c>
      <c r="BA27" s="160" t="str">
        <f t="shared" si="25"/>
        <v/>
      </c>
      <c r="BB27" s="160" t="str">
        <f t="shared" si="26"/>
        <v/>
      </c>
      <c r="BC27" s="6" t="str">
        <f t="shared" si="27"/>
        <v/>
      </c>
      <c r="BD27" s="105" t="s">
        <v>21</v>
      </c>
      <c r="BE27" s="159">
        <v>10</v>
      </c>
      <c r="BF27" s="159"/>
      <c r="BG27" s="168" t="str">
        <f t="shared" si="28"/>
        <v/>
      </c>
      <c r="BH27" s="5" t="str">
        <f t="shared" si="29"/>
        <v/>
      </c>
      <c r="BI27" s="159">
        <v>7</v>
      </c>
      <c r="BJ27" s="159"/>
      <c r="BK27" s="168" t="str">
        <f t="shared" si="30"/>
        <v/>
      </c>
      <c r="BL27" s="5" t="str">
        <f t="shared" si="31"/>
        <v/>
      </c>
      <c r="BM27" s="159">
        <v>66</v>
      </c>
      <c r="BN27" s="159"/>
      <c r="BO27" s="168" t="str">
        <f t="shared" si="32"/>
        <v/>
      </c>
      <c r="BP27" s="5" t="str">
        <f t="shared" si="33"/>
        <v/>
      </c>
      <c r="BQ27" s="159">
        <v>10</v>
      </c>
      <c r="BR27" s="159"/>
      <c r="BS27" s="168" t="str">
        <f t="shared" si="34"/>
        <v/>
      </c>
      <c r="BT27" s="5" t="str">
        <f t="shared" si="35"/>
        <v/>
      </c>
      <c r="BU27" s="159">
        <v>97</v>
      </c>
      <c r="BV27" s="159"/>
      <c r="BW27" s="168" t="str">
        <f t="shared" si="36"/>
        <v/>
      </c>
      <c r="BX27" s="5" t="str">
        <f t="shared" si="37"/>
        <v/>
      </c>
      <c r="BY27" s="160" t="str">
        <f t="shared" si="38"/>
        <v/>
      </c>
      <c r="BZ27" s="160" t="str">
        <f t="shared" si="39"/>
        <v/>
      </c>
      <c r="CA27" s="160" t="str">
        <f t="shared" si="40"/>
        <v/>
      </c>
      <c r="CB27" s="6" t="str">
        <f t="shared" si="41"/>
        <v/>
      </c>
      <c r="CC27" s="105" t="s">
        <v>21</v>
      </c>
      <c r="CD27" s="159">
        <v>10</v>
      </c>
      <c r="CE27" s="159"/>
      <c r="CF27" s="168" t="str">
        <f t="shared" si="42"/>
        <v/>
      </c>
      <c r="CG27" s="5" t="str">
        <f t="shared" si="43"/>
        <v/>
      </c>
      <c r="CH27" s="159">
        <v>7</v>
      </c>
      <c r="CI27" s="159"/>
      <c r="CJ27" s="168" t="str">
        <f t="shared" si="44"/>
        <v/>
      </c>
      <c r="CK27" s="5" t="str">
        <f t="shared" si="45"/>
        <v/>
      </c>
      <c r="CL27" s="159">
        <v>66</v>
      </c>
      <c r="CM27" s="159"/>
      <c r="CN27" s="168" t="str">
        <f t="shared" si="46"/>
        <v/>
      </c>
      <c r="CO27" s="5" t="str">
        <f t="shared" si="47"/>
        <v/>
      </c>
      <c r="CP27" s="159">
        <v>10</v>
      </c>
      <c r="CQ27" s="159"/>
      <c r="CR27" s="168" t="str">
        <f t="shared" si="48"/>
        <v/>
      </c>
      <c r="CS27" s="5" t="str">
        <f t="shared" si="49"/>
        <v/>
      </c>
      <c r="CT27" s="159">
        <v>97</v>
      </c>
      <c r="CU27" s="159"/>
      <c r="CV27" s="168" t="str">
        <f t="shared" si="50"/>
        <v/>
      </c>
      <c r="CW27" s="5" t="str">
        <f t="shared" si="51"/>
        <v/>
      </c>
      <c r="CX27" s="160" t="str">
        <f t="shared" si="52"/>
        <v/>
      </c>
      <c r="CY27" s="160" t="str">
        <f t="shared" si="53"/>
        <v/>
      </c>
      <c r="CZ27" s="160" t="str">
        <f t="shared" si="54"/>
        <v/>
      </c>
      <c r="DA27" s="6" t="str">
        <f t="shared" si="55"/>
        <v/>
      </c>
      <c r="DB27" s="105" t="s">
        <v>21</v>
      </c>
      <c r="DC27" s="159">
        <v>10</v>
      </c>
      <c r="DD27" s="159"/>
      <c r="DE27" s="168" t="str">
        <f t="shared" si="56"/>
        <v/>
      </c>
      <c r="DF27" s="5" t="str">
        <f t="shared" si="57"/>
        <v/>
      </c>
      <c r="DG27" s="159">
        <v>7</v>
      </c>
      <c r="DH27" s="159"/>
      <c r="DI27" s="168" t="str">
        <f t="shared" si="58"/>
        <v/>
      </c>
      <c r="DJ27" s="5" t="str">
        <f t="shared" si="59"/>
        <v/>
      </c>
      <c r="DK27" s="159">
        <v>66</v>
      </c>
      <c r="DL27" s="159"/>
      <c r="DM27" s="168" t="str">
        <f t="shared" si="60"/>
        <v/>
      </c>
      <c r="DN27" s="5" t="str">
        <f t="shared" si="61"/>
        <v/>
      </c>
      <c r="DO27" s="159">
        <v>10</v>
      </c>
      <c r="DP27" s="159"/>
      <c r="DQ27" s="168" t="str">
        <f t="shared" si="62"/>
        <v/>
      </c>
      <c r="DR27" s="5" t="str">
        <f t="shared" si="63"/>
        <v/>
      </c>
      <c r="DS27" s="159">
        <v>97</v>
      </c>
      <c r="DT27" s="159"/>
      <c r="DU27" s="168" t="str">
        <f t="shared" si="64"/>
        <v/>
      </c>
      <c r="DV27" s="5" t="str">
        <f t="shared" si="65"/>
        <v/>
      </c>
      <c r="DW27" s="160" t="str">
        <f t="shared" si="66"/>
        <v/>
      </c>
      <c r="DX27" s="160" t="str">
        <f t="shared" si="67"/>
        <v/>
      </c>
      <c r="DY27" s="160" t="str">
        <f t="shared" si="68"/>
        <v/>
      </c>
      <c r="DZ27" s="6" t="str">
        <f t="shared" si="69"/>
        <v/>
      </c>
      <c r="EA27" s="105" t="s">
        <v>21</v>
      </c>
      <c r="EB27" s="159">
        <v>10</v>
      </c>
      <c r="EC27" s="159"/>
      <c r="ED27" s="168" t="str">
        <f t="shared" si="70"/>
        <v/>
      </c>
      <c r="EE27" s="5" t="str">
        <f t="shared" si="71"/>
        <v/>
      </c>
      <c r="EF27" s="159">
        <v>7</v>
      </c>
      <c r="EG27" s="159"/>
      <c r="EH27" s="168" t="str">
        <f t="shared" si="72"/>
        <v/>
      </c>
      <c r="EI27" s="5" t="str">
        <f t="shared" si="73"/>
        <v/>
      </c>
      <c r="EJ27" s="159">
        <v>66</v>
      </c>
      <c r="EK27" s="159"/>
      <c r="EL27" s="168" t="str">
        <f t="shared" si="74"/>
        <v/>
      </c>
      <c r="EM27" s="5" t="str">
        <f t="shared" si="75"/>
        <v/>
      </c>
      <c r="EN27" s="159">
        <v>10</v>
      </c>
      <c r="EO27" s="159"/>
      <c r="EP27" s="168" t="str">
        <f t="shared" si="76"/>
        <v/>
      </c>
      <c r="EQ27" s="5" t="str">
        <f t="shared" si="77"/>
        <v/>
      </c>
      <c r="ER27" s="159">
        <v>97</v>
      </c>
      <c r="ES27" s="159"/>
      <c r="ET27" s="168" t="str">
        <f t="shared" si="78"/>
        <v/>
      </c>
      <c r="EU27" s="5" t="str">
        <f t="shared" si="79"/>
        <v/>
      </c>
      <c r="EV27" s="160" t="str">
        <f t="shared" si="80"/>
        <v/>
      </c>
      <c r="EW27" s="160" t="str">
        <f t="shared" si="81"/>
        <v/>
      </c>
      <c r="EX27" s="160" t="str">
        <f t="shared" si="82"/>
        <v/>
      </c>
      <c r="EY27" s="6" t="str">
        <f t="shared" si="83"/>
        <v/>
      </c>
      <c r="EZ27" s="105">
        <v>19</v>
      </c>
      <c r="FA27" s="105">
        <v>19</v>
      </c>
      <c r="FB27" s="105">
        <v>19</v>
      </c>
      <c r="FC27" s="105">
        <v>19</v>
      </c>
      <c r="FD27" s="105">
        <v>19</v>
      </c>
      <c r="FE27" s="106" t="str">
        <f t="shared" si="84"/>
        <v/>
      </c>
      <c r="FF27" s="100" t="str">
        <f t="shared" si="85"/>
        <v xml:space="preserve"> </v>
      </c>
      <c r="FG27" s="105">
        <v>19</v>
      </c>
      <c r="FH27" s="105">
        <v>19</v>
      </c>
      <c r="FI27" s="105">
        <v>19</v>
      </c>
      <c r="FJ27" s="105">
        <v>19</v>
      </c>
      <c r="FK27" s="105">
        <v>19</v>
      </c>
      <c r="FL27" s="107" t="str">
        <f t="shared" si="86"/>
        <v/>
      </c>
      <c r="FM27" s="101" t="str">
        <f t="shared" si="87"/>
        <v xml:space="preserve"> </v>
      </c>
      <c r="FN27" s="105">
        <v>18</v>
      </c>
      <c r="FO27" s="105">
        <v>19</v>
      </c>
      <c r="FP27" s="105">
        <v>19</v>
      </c>
      <c r="FQ27" s="105">
        <v>19</v>
      </c>
      <c r="FR27" s="105">
        <v>19</v>
      </c>
      <c r="FS27" s="204" t="str">
        <f t="shared" si="88"/>
        <v/>
      </c>
      <c r="FT27" s="205" t="str">
        <f t="shared" si="89"/>
        <v xml:space="preserve"> </v>
      </c>
      <c r="FU27" s="477" t="s">
        <v>613</v>
      </c>
      <c r="FV27" s="316" t="str">
        <f>IF(AND(C27=""),"-",VLOOKUP(B27,Register!$A$7:$AM$311,19,FALSE))</f>
        <v>-</v>
      </c>
      <c r="FW27" s="7" t="str">
        <f>IF(AND(C27=""),"-",VLOOKUP(B27,Register!$A$7:$AM$311,20,FALSE))</f>
        <v>-</v>
      </c>
      <c r="FX27" s="7" t="str">
        <f>IF(AND(C27=""),"-",VLOOKUP(B27,Register!$A$7:$AM$311,21,FALSE))</f>
        <v>-</v>
      </c>
      <c r="FY27" s="7" t="str">
        <f>IF(AND(C27=""),"-",VLOOKUP(B27,Register!$A$7:$AM$311,22,FALSE))</f>
        <v>-</v>
      </c>
      <c r="FZ27" s="7" t="str">
        <f>IF(AND(C27=""),"-",VLOOKUP(B27,Register!$A$7:$AM$311,23,FALSE))</f>
        <v>-</v>
      </c>
      <c r="GA27" s="7" t="str">
        <f>IF(AND(C27=""),"-",VLOOKUP(B27,Register!$A$7:$AM$311,24,FALSE))</f>
        <v>-</v>
      </c>
      <c r="GB27" s="7" t="str">
        <f>IF(AND(C27=""),"-",VLOOKUP(B27,Register!$A$7:$AM$311,25,FALSE))</f>
        <v>-</v>
      </c>
      <c r="GC27" s="7" t="str">
        <f>IF(AND(C27=""),"-",VLOOKUP(B27,Register!$A$7:$AM$311,26,FALSE))</f>
        <v>-</v>
      </c>
      <c r="GD27" s="7" t="str">
        <f>IF(AND(C27=""),"-",VLOOKUP(B27,Register!$A$7:$AM$311,27,FALSE))</f>
        <v>-</v>
      </c>
      <c r="GE27" s="7" t="str">
        <f>IF(AND(C27=""),"-",VLOOKUP(B27,Register!$A$7:$AM$311,28,FALSE))</f>
        <v>-</v>
      </c>
      <c r="GF27" s="7" t="str">
        <f>IF(AND(C27=""),"-",VLOOKUP(B27,Register!$A$7:$AM$311,29,FALSE))</f>
        <v>-</v>
      </c>
      <c r="GG27" s="7" t="str">
        <f>IF(AND(C27=""),"-",VLOOKUP(B27,Register!$A$7:$AM$311,30,FALSE))</f>
        <v>-</v>
      </c>
      <c r="GH27" s="8" t="str">
        <f>IF(AND(C27=""),"-",VLOOKUP(B27,Register!$A$7:$AM$311,31,FALSE))</f>
        <v>-</v>
      </c>
      <c r="GI27" s="208" t="str">
        <f>IF(AND(C27=""),"",VLOOKUP(B27,Register!$A$7:$CL$311,36,FALSE))</f>
        <v/>
      </c>
      <c r="GJ27" s="182" t="str">
        <f t="shared" si="90"/>
        <v/>
      </c>
      <c r="GK27" s="312" t="str">
        <f t="shared" si="91"/>
        <v/>
      </c>
      <c r="GL27" s="314" t="str">
        <f t="shared" si="92"/>
        <v/>
      </c>
      <c r="GM27" s="3"/>
      <c r="GP27" s="315" t="s">
        <v>598</v>
      </c>
      <c r="GR27" s="3"/>
      <c r="GS27" s="3"/>
      <c r="GT27" s="3"/>
      <c r="GU27" s="3"/>
      <c r="GV27" s="3"/>
      <c r="GW27" s="3"/>
      <c r="GX27" s="3"/>
      <c r="GY27" s="3"/>
      <c r="GZ27" s="3"/>
      <c r="HA27" s="3"/>
      <c r="HB27" s="3"/>
      <c r="HC27" s="3"/>
      <c r="HD27" s="3"/>
      <c r="HE27" s="3"/>
      <c r="HF27" s="3"/>
      <c r="HG27" s="3"/>
      <c r="HH27" s="3"/>
      <c r="HI27" s="3"/>
      <c r="HJ27" s="3"/>
      <c r="HK27" s="3"/>
      <c r="HL27" s="3"/>
      <c r="HM27" s="3"/>
      <c r="HW27" s="321" t="str">
        <f>IF(ISNA(VLOOKUP(B27,Register!A$7:Z$315,9,FALSE)),"",VLOOKUP(B27,Register!A$7:Z$315,9,FALSE))</f>
        <v/>
      </c>
      <c r="HX27" s="321" t="str">
        <f>IF(ISNA(VLOOKUP(B27,Register!A$7:Z$315,12,FALSE)),"",VLOOKUP(B27,Register!A$7:Z$315,12,FALSE))</f>
        <v/>
      </c>
      <c r="HY27" s="321" t="str">
        <f t="shared" si="93"/>
        <v/>
      </c>
      <c r="HZ27" s="321" t="str">
        <f t="shared" si="94"/>
        <v/>
      </c>
      <c r="IA27" s="321" t="str">
        <f t="shared" si="95"/>
        <v/>
      </c>
      <c r="IB27" s="321" t="str">
        <f t="shared" si="96"/>
        <v/>
      </c>
      <c r="IC27" s="321" t="str">
        <f t="shared" si="97"/>
        <v/>
      </c>
      <c r="ID27" s="321" t="str">
        <f t="shared" si="98"/>
        <v/>
      </c>
      <c r="IE27" s="321" t="str">
        <f t="shared" si="99"/>
        <v/>
      </c>
      <c r="IF27" s="321" t="str">
        <f t="shared" si="100"/>
        <v/>
      </c>
    </row>
    <row r="28" spans="1:240" ht="21">
      <c r="A28" s="2">
        <v>16</v>
      </c>
      <c r="B28" s="197"/>
      <c r="C28" s="196" t="str">
        <f>IF(ISNA(VLOOKUP(B28,Register!A$7:Z$315,3,FALSE)),"",VLOOKUP(B28,Register!A$7:Z$315,3,FALSE))</f>
        <v/>
      </c>
      <c r="D28" s="196" t="str">
        <f>IF(ISNA(VLOOKUP(B28,Register!A$7:Z$315,4,FALSE)),"",VLOOKUP(B28,Register!A$7:Z$315,4,FALSE))</f>
        <v/>
      </c>
      <c r="E28" s="195" t="str">
        <f>IF(ISNA(VLOOKUP(B28,Register!A$7:Z$315,6,FALSE)),"",VLOOKUP(B28,Register!A$7:Z$315,6,FALSE))</f>
        <v/>
      </c>
      <c r="F28" s="105"/>
      <c r="G28" s="159"/>
      <c r="H28" s="159"/>
      <c r="I28" s="168" t="str">
        <f t="shared" si="2"/>
        <v/>
      </c>
      <c r="J28" s="5" t="str">
        <f t="shared" si="3"/>
        <v/>
      </c>
      <c r="K28" s="159"/>
      <c r="L28" s="159"/>
      <c r="M28" s="168" t="str">
        <f t="shared" si="4"/>
        <v/>
      </c>
      <c r="N28" s="5" t="str">
        <f t="shared" si="5"/>
        <v/>
      </c>
      <c r="O28" s="159"/>
      <c r="P28" s="159"/>
      <c r="Q28" s="168" t="str">
        <f t="shared" si="6"/>
        <v/>
      </c>
      <c r="R28" s="5" t="str">
        <f t="shared" si="7"/>
        <v/>
      </c>
      <c r="S28" s="159"/>
      <c r="T28" s="159"/>
      <c r="U28" s="168" t="str">
        <f t="shared" si="8"/>
        <v/>
      </c>
      <c r="V28" s="5" t="str">
        <f t="shared" si="9"/>
        <v/>
      </c>
      <c r="W28" s="159"/>
      <c r="X28" s="159"/>
      <c r="Y28" s="168" t="str">
        <f t="shared" si="10"/>
        <v/>
      </c>
      <c r="Z28" s="5" t="str">
        <f t="shared" si="11"/>
        <v/>
      </c>
      <c r="AA28" s="160" t="str">
        <f t="shared" si="0"/>
        <v/>
      </c>
      <c r="AB28" s="160" t="str">
        <f t="shared" si="1"/>
        <v/>
      </c>
      <c r="AC28" s="160" t="str">
        <f t="shared" si="12"/>
        <v/>
      </c>
      <c r="AD28" s="6" t="str">
        <f t="shared" si="13"/>
        <v/>
      </c>
      <c r="AE28" s="105" t="s">
        <v>21</v>
      </c>
      <c r="AF28" s="1115">
        <v>10</v>
      </c>
      <c r="AG28" s="1115"/>
      <c r="AH28" s="168" t="str">
        <f t="shared" si="14"/>
        <v/>
      </c>
      <c r="AI28" s="5" t="str">
        <f t="shared" si="15"/>
        <v/>
      </c>
      <c r="AJ28" s="159">
        <v>10</v>
      </c>
      <c r="AK28" s="159"/>
      <c r="AL28" s="168" t="str">
        <f t="shared" si="16"/>
        <v/>
      </c>
      <c r="AM28" s="5" t="str">
        <f t="shared" si="17"/>
        <v/>
      </c>
      <c r="AN28" s="159">
        <v>68</v>
      </c>
      <c r="AO28" s="159"/>
      <c r="AP28" s="168" t="str">
        <f t="shared" si="18"/>
        <v/>
      </c>
      <c r="AQ28" s="5" t="str">
        <f t="shared" si="19"/>
        <v/>
      </c>
      <c r="AR28" s="159">
        <v>10</v>
      </c>
      <c r="AS28" s="159"/>
      <c r="AT28" s="168" t="str">
        <f t="shared" si="20"/>
        <v/>
      </c>
      <c r="AU28" s="5" t="str">
        <f t="shared" si="21"/>
        <v/>
      </c>
      <c r="AV28" s="159">
        <v>98</v>
      </c>
      <c r="AW28" s="159"/>
      <c r="AX28" s="168" t="str">
        <f t="shared" si="22"/>
        <v/>
      </c>
      <c r="AY28" s="5" t="str">
        <f t="shared" si="23"/>
        <v/>
      </c>
      <c r="AZ28" s="160" t="str">
        <f t="shared" si="24"/>
        <v/>
      </c>
      <c r="BA28" s="160" t="str">
        <f t="shared" si="25"/>
        <v/>
      </c>
      <c r="BB28" s="160" t="str">
        <f t="shared" si="26"/>
        <v/>
      </c>
      <c r="BC28" s="6" t="str">
        <f t="shared" si="27"/>
        <v/>
      </c>
      <c r="BD28" s="105" t="s">
        <v>21</v>
      </c>
      <c r="BE28" s="159">
        <v>10</v>
      </c>
      <c r="BF28" s="159"/>
      <c r="BG28" s="168" t="str">
        <f t="shared" si="28"/>
        <v/>
      </c>
      <c r="BH28" s="5" t="str">
        <f t="shared" si="29"/>
        <v/>
      </c>
      <c r="BI28" s="159">
        <v>10</v>
      </c>
      <c r="BJ28" s="159"/>
      <c r="BK28" s="168" t="str">
        <f t="shared" si="30"/>
        <v/>
      </c>
      <c r="BL28" s="5" t="str">
        <f t="shared" si="31"/>
        <v/>
      </c>
      <c r="BM28" s="159">
        <v>68</v>
      </c>
      <c r="BN28" s="159"/>
      <c r="BO28" s="168" t="str">
        <f t="shared" si="32"/>
        <v/>
      </c>
      <c r="BP28" s="5" t="str">
        <f t="shared" si="33"/>
        <v/>
      </c>
      <c r="BQ28" s="159">
        <v>10</v>
      </c>
      <c r="BR28" s="159"/>
      <c r="BS28" s="168" t="str">
        <f t="shared" si="34"/>
        <v/>
      </c>
      <c r="BT28" s="5" t="str">
        <f t="shared" si="35"/>
        <v/>
      </c>
      <c r="BU28" s="159">
        <v>98</v>
      </c>
      <c r="BV28" s="159"/>
      <c r="BW28" s="168" t="str">
        <f t="shared" si="36"/>
        <v/>
      </c>
      <c r="BX28" s="5" t="str">
        <f t="shared" si="37"/>
        <v/>
      </c>
      <c r="BY28" s="160" t="str">
        <f t="shared" si="38"/>
        <v/>
      </c>
      <c r="BZ28" s="160" t="str">
        <f t="shared" si="39"/>
        <v/>
      </c>
      <c r="CA28" s="160" t="str">
        <f t="shared" si="40"/>
        <v/>
      </c>
      <c r="CB28" s="6" t="str">
        <f t="shared" si="41"/>
        <v/>
      </c>
      <c r="CC28" s="105" t="s">
        <v>21</v>
      </c>
      <c r="CD28" s="159">
        <v>10</v>
      </c>
      <c r="CE28" s="159"/>
      <c r="CF28" s="168" t="str">
        <f t="shared" si="42"/>
        <v/>
      </c>
      <c r="CG28" s="5" t="str">
        <f t="shared" si="43"/>
        <v/>
      </c>
      <c r="CH28" s="159">
        <v>10</v>
      </c>
      <c r="CI28" s="159"/>
      <c r="CJ28" s="168" t="str">
        <f t="shared" si="44"/>
        <v/>
      </c>
      <c r="CK28" s="5" t="str">
        <f t="shared" si="45"/>
        <v/>
      </c>
      <c r="CL28" s="159">
        <v>68</v>
      </c>
      <c r="CM28" s="159"/>
      <c r="CN28" s="168" t="str">
        <f t="shared" si="46"/>
        <v/>
      </c>
      <c r="CO28" s="5" t="str">
        <f t="shared" si="47"/>
        <v/>
      </c>
      <c r="CP28" s="159">
        <v>10</v>
      </c>
      <c r="CQ28" s="159"/>
      <c r="CR28" s="168" t="str">
        <f t="shared" si="48"/>
        <v/>
      </c>
      <c r="CS28" s="5" t="str">
        <f t="shared" si="49"/>
        <v/>
      </c>
      <c r="CT28" s="159">
        <v>98</v>
      </c>
      <c r="CU28" s="159"/>
      <c r="CV28" s="168" t="str">
        <f t="shared" si="50"/>
        <v/>
      </c>
      <c r="CW28" s="5" t="str">
        <f t="shared" si="51"/>
        <v/>
      </c>
      <c r="CX28" s="160" t="str">
        <f t="shared" si="52"/>
        <v/>
      </c>
      <c r="CY28" s="160" t="str">
        <f t="shared" si="53"/>
        <v/>
      </c>
      <c r="CZ28" s="160" t="str">
        <f t="shared" si="54"/>
        <v/>
      </c>
      <c r="DA28" s="6" t="str">
        <f t="shared" si="55"/>
        <v/>
      </c>
      <c r="DB28" s="105" t="s">
        <v>21</v>
      </c>
      <c r="DC28" s="159">
        <v>10</v>
      </c>
      <c r="DD28" s="159"/>
      <c r="DE28" s="168" t="str">
        <f t="shared" si="56"/>
        <v/>
      </c>
      <c r="DF28" s="5" t="str">
        <f t="shared" si="57"/>
        <v/>
      </c>
      <c r="DG28" s="159">
        <v>10</v>
      </c>
      <c r="DH28" s="159"/>
      <c r="DI28" s="168" t="str">
        <f t="shared" si="58"/>
        <v/>
      </c>
      <c r="DJ28" s="5" t="str">
        <f t="shared" si="59"/>
        <v/>
      </c>
      <c r="DK28" s="159">
        <v>68</v>
      </c>
      <c r="DL28" s="159"/>
      <c r="DM28" s="168" t="str">
        <f t="shared" si="60"/>
        <v/>
      </c>
      <c r="DN28" s="5" t="str">
        <f t="shared" si="61"/>
        <v/>
      </c>
      <c r="DO28" s="159">
        <v>10</v>
      </c>
      <c r="DP28" s="159"/>
      <c r="DQ28" s="168" t="str">
        <f t="shared" si="62"/>
        <v/>
      </c>
      <c r="DR28" s="5" t="str">
        <f t="shared" si="63"/>
        <v/>
      </c>
      <c r="DS28" s="159">
        <v>98</v>
      </c>
      <c r="DT28" s="159"/>
      <c r="DU28" s="168" t="str">
        <f t="shared" si="64"/>
        <v/>
      </c>
      <c r="DV28" s="5" t="str">
        <f t="shared" si="65"/>
        <v/>
      </c>
      <c r="DW28" s="160" t="str">
        <f t="shared" si="66"/>
        <v/>
      </c>
      <c r="DX28" s="160" t="str">
        <f t="shared" si="67"/>
        <v/>
      </c>
      <c r="DY28" s="160" t="str">
        <f t="shared" si="68"/>
        <v/>
      </c>
      <c r="DZ28" s="6" t="str">
        <f t="shared" si="69"/>
        <v/>
      </c>
      <c r="EA28" s="105" t="s">
        <v>21</v>
      </c>
      <c r="EB28" s="159">
        <v>10</v>
      </c>
      <c r="EC28" s="159"/>
      <c r="ED28" s="168" t="str">
        <f t="shared" si="70"/>
        <v/>
      </c>
      <c r="EE28" s="5" t="str">
        <f t="shared" si="71"/>
        <v/>
      </c>
      <c r="EF28" s="159">
        <v>10</v>
      </c>
      <c r="EG28" s="159"/>
      <c r="EH28" s="168" t="str">
        <f t="shared" si="72"/>
        <v/>
      </c>
      <c r="EI28" s="5" t="str">
        <f t="shared" si="73"/>
        <v/>
      </c>
      <c r="EJ28" s="159">
        <v>68</v>
      </c>
      <c r="EK28" s="159"/>
      <c r="EL28" s="168" t="str">
        <f t="shared" si="74"/>
        <v/>
      </c>
      <c r="EM28" s="5" t="str">
        <f t="shared" si="75"/>
        <v/>
      </c>
      <c r="EN28" s="159">
        <v>10</v>
      </c>
      <c r="EO28" s="159"/>
      <c r="EP28" s="168" t="str">
        <f t="shared" si="76"/>
        <v/>
      </c>
      <c r="EQ28" s="5" t="str">
        <f t="shared" si="77"/>
        <v/>
      </c>
      <c r="ER28" s="159">
        <v>98</v>
      </c>
      <c r="ES28" s="159"/>
      <c r="ET28" s="168" t="str">
        <f t="shared" si="78"/>
        <v/>
      </c>
      <c r="EU28" s="5" t="str">
        <f t="shared" si="79"/>
        <v/>
      </c>
      <c r="EV28" s="160" t="str">
        <f t="shared" si="80"/>
        <v/>
      </c>
      <c r="EW28" s="160" t="str">
        <f t="shared" si="81"/>
        <v/>
      </c>
      <c r="EX28" s="160" t="str">
        <f t="shared" si="82"/>
        <v/>
      </c>
      <c r="EY28" s="6" t="str">
        <f t="shared" si="83"/>
        <v/>
      </c>
      <c r="EZ28" s="105">
        <v>19</v>
      </c>
      <c r="FA28" s="105">
        <v>19</v>
      </c>
      <c r="FB28" s="105">
        <v>19</v>
      </c>
      <c r="FC28" s="105">
        <v>19</v>
      </c>
      <c r="FD28" s="105">
        <v>19</v>
      </c>
      <c r="FE28" s="106" t="str">
        <f t="shared" si="84"/>
        <v/>
      </c>
      <c r="FF28" s="100" t="str">
        <f t="shared" si="85"/>
        <v xml:space="preserve"> </v>
      </c>
      <c r="FG28" s="105">
        <v>18</v>
      </c>
      <c r="FH28" s="105">
        <v>19</v>
      </c>
      <c r="FI28" s="105">
        <v>19</v>
      </c>
      <c r="FJ28" s="105">
        <v>19</v>
      </c>
      <c r="FK28" s="105">
        <v>19</v>
      </c>
      <c r="FL28" s="107" t="str">
        <f t="shared" si="86"/>
        <v/>
      </c>
      <c r="FM28" s="101" t="str">
        <f t="shared" si="87"/>
        <v xml:space="preserve"> </v>
      </c>
      <c r="FN28" s="105">
        <v>19</v>
      </c>
      <c r="FO28" s="105">
        <v>19</v>
      </c>
      <c r="FP28" s="105">
        <v>19</v>
      </c>
      <c r="FQ28" s="105">
        <v>19</v>
      </c>
      <c r="FR28" s="105">
        <v>19</v>
      </c>
      <c r="FS28" s="204" t="str">
        <f t="shared" si="88"/>
        <v/>
      </c>
      <c r="FT28" s="205" t="str">
        <f t="shared" si="89"/>
        <v xml:space="preserve"> </v>
      </c>
      <c r="FU28" s="477" t="s">
        <v>613</v>
      </c>
      <c r="FV28" s="316" t="str">
        <f>IF(AND(C28=""),"-",VLOOKUP(B28,Register!$A$7:$AM$311,19,FALSE))</f>
        <v>-</v>
      </c>
      <c r="FW28" s="7" t="str">
        <f>IF(AND(C28=""),"-",VLOOKUP(B28,Register!$A$7:$AM$311,20,FALSE))</f>
        <v>-</v>
      </c>
      <c r="FX28" s="7" t="str">
        <f>IF(AND(C28=""),"-",VLOOKUP(B28,Register!$A$7:$AM$311,21,FALSE))</f>
        <v>-</v>
      </c>
      <c r="FY28" s="7" t="str">
        <f>IF(AND(C28=""),"-",VLOOKUP(B28,Register!$A$7:$AM$311,22,FALSE))</f>
        <v>-</v>
      </c>
      <c r="FZ28" s="7" t="str">
        <f>IF(AND(C28=""),"-",VLOOKUP(B28,Register!$A$7:$AM$311,23,FALSE))</f>
        <v>-</v>
      </c>
      <c r="GA28" s="7" t="str">
        <f>IF(AND(C28=""),"-",VLOOKUP(B28,Register!$A$7:$AM$311,24,FALSE))</f>
        <v>-</v>
      </c>
      <c r="GB28" s="7" t="str">
        <f>IF(AND(C28=""),"-",VLOOKUP(B28,Register!$A$7:$AM$311,25,FALSE))</f>
        <v>-</v>
      </c>
      <c r="GC28" s="7" t="str">
        <f>IF(AND(C28=""),"-",VLOOKUP(B28,Register!$A$7:$AM$311,26,FALSE))</f>
        <v>-</v>
      </c>
      <c r="GD28" s="7" t="str">
        <f>IF(AND(C28=""),"-",VLOOKUP(B28,Register!$A$7:$AM$311,27,FALSE))</f>
        <v>-</v>
      </c>
      <c r="GE28" s="7" t="str">
        <f>IF(AND(C28=""),"-",VLOOKUP(B28,Register!$A$7:$AM$311,28,FALSE))</f>
        <v>-</v>
      </c>
      <c r="GF28" s="7" t="str">
        <f>IF(AND(C28=""),"-",VLOOKUP(B28,Register!$A$7:$AM$311,29,FALSE))</f>
        <v>-</v>
      </c>
      <c r="GG28" s="7" t="str">
        <f>IF(AND(C28=""),"-",VLOOKUP(B28,Register!$A$7:$AM$311,30,FALSE))</f>
        <v>-</v>
      </c>
      <c r="GH28" s="8" t="str">
        <f>IF(AND(C28=""),"-",VLOOKUP(B28,Register!$A$7:$AM$311,31,FALSE))</f>
        <v>-</v>
      </c>
      <c r="GI28" s="208" t="str">
        <f>IF(AND(C28=""),"",VLOOKUP(B28,Register!$A$7:$CL$311,36,FALSE))</f>
        <v/>
      </c>
      <c r="GJ28" s="182" t="str">
        <f t="shared" si="90"/>
        <v/>
      </c>
      <c r="GK28" s="312" t="str">
        <f t="shared" si="91"/>
        <v/>
      </c>
      <c r="GL28" s="314" t="str">
        <f t="shared" si="92"/>
        <v/>
      </c>
      <c r="GM28" s="3"/>
      <c r="GP28" s="315" t="s">
        <v>599</v>
      </c>
      <c r="GR28" s="3"/>
      <c r="GS28" s="3"/>
      <c r="GT28" s="3"/>
      <c r="GU28" s="3"/>
      <c r="GV28" s="3"/>
      <c r="GW28" s="3"/>
      <c r="GX28" s="3"/>
      <c r="GY28" s="3"/>
      <c r="GZ28" s="3"/>
      <c r="HA28" s="3"/>
      <c r="HB28" s="3"/>
      <c r="HC28" s="3"/>
      <c r="HD28" s="3"/>
      <c r="HE28" s="3"/>
      <c r="HF28" s="3"/>
      <c r="HG28" s="3"/>
      <c r="HH28" s="3"/>
      <c r="HI28" s="3"/>
      <c r="HJ28" s="3"/>
      <c r="HK28" s="3"/>
      <c r="HL28" s="3"/>
      <c r="HM28" s="3"/>
      <c r="HW28" s="321" t="str">
        <f>IF(ISNA(VLOOKUP(B28,Register!A$7:Z$315,9,FALSE)),"",VLOOKUP(B28,Register!A$7:Z$315,9,FALSE))</f>
        <v/>
      </c>
      <c r="HX28" s="321" t="str">
        <f>IF(ISNA(VLOOKUP(B28,Register!A$7:Z$315,12,FALSE)),"",VLOOKUP(B28,Register!A$7:Z$315,12,FALSE))</f>
        <v/>
      </c>
      <c r="HY28" s="321" t="str">
        <f t="shared" si="93"/>
        <v/>
      </c>
      <c r="HZ28" s="321" t="str">
        <f t="shared" si="94"/>
        <v/>
      </c>
      <c r="IA28" s="321" t="str">
        <f t="shared" si="95"/>
        <v/>
      </c>
      <c r="IB28" s="321" t="str">
        <f t="shared" si="96"/>
        <v/>
      </c>
      <c r="IC28" s="321" t="str">
        <f t="shared" si="97"/>
        <v/>
      </c>
      <c r="ID28" s="321" t="str">
        <f t="shared" si="98"/>
        <v/>
      </c>
      <c r="IE28" s="321" t="str">
        <f t="shared" si="99"/>
        <v/>
      </c>
      <c r="IF28" s="321" t="str">
        <f t="shared" si="100"/>
        <v/>
      </c>
    </row>
    <row r="29" spans="1:240" ht="21">
      <c r="A29" s="2">
        <v>17</v>
      </c>
      <c r="B29" s="197"/>
      <c r="C29" s="196" t="str">
        <f>IF(ISNA(VLOOKUP(B29,Register!A$7:Z$315,3,FALSE)),"",VLOOKUP(B29,Register!A$7:Z$315,3,FALSE))</f>
        <v/>
      </c>
      <c r="D29" s="196" t="str">
        <f>IF(ISNA(VLOOKUP(B29,Register!A$7:Z$315,4,FALSE)),"",VLOOKUP(B29,Register!A$7:Z$315,4,FALSE))</f>
        <v/>
      </c>
      <c r="E29" s="195" t="str">
        <f>IF(ISNA(VLOOKUP(B29,Register!A$7:Z$315,6,FALSE)),"",VLOOKUP(B29,Register!A$7:Z$315,6,FALSE))</f>
        <v/>
      </c>
      <c r="F29" s="105"/>
      <c r="G29" s="159"/>
      <c r="H29" s="159"/>
      <c r="I29" s="168" t="str">
        <f t="shared" si="2"/>
        <v/>
      </c>
      <c r="J29" s="5" t="str">
        <f t="shared" si="3"/>
        <v/>
      </c>
      <c r="K29" s="159"/>
      <c r="L29" s="159"/>
      <c r="M29" s="168" t="str">
        <f t="shared" si="4"/>
        <v/>
      </c>
      <c r="N29" s="5" t="str">
        <f t="shared" si="5"/>
        <v/>
      </c>
      <c r="O29" s="159"/>
      <c r="P29" s="159"/>
      <c r="Q29" s="168" t="str">
        <f t="shared" si="6"/>
        <v/>
      </c>
      <c r="R29" s="5" t="str">
        <f t="shared" si="7"/>
        <v/>
      </c>
      <c r="S29" s="159"/>
      <c r="T29" s="159"/>
      <c r="U29" s="168" t="str">
        <f t="shared" si="8"/>
        <v/>
      </c>
      <c r="V29" s="5" t="str">
        <f t="shared" si="9"/>
        <v/>
      </c>
      <c r="W29" s="159"/>
      <c r="X29" s="159"/>
      <c r="Y29" s="168" t="str">
        <f t="shared" si="10"/>
        <v/>
      </c>
      <c r="Z29" s="5" t="str">
        <f t="shared" si="11"/>
        <v/>
      </c>
      <c r="AA29" s="160" t="str">
        <f t="shared" si="0"/>
        <v/>
      </c>
      <c r="AB29" s="160" t="str">
        <f t="shared" si="1"/>
        <v/>
      </c>
      <c r="AC29" s="160" t="str">
        <f t="shared" si="12"/>
        <v/>
      </c>
      <c r="AD29" s="6" t="str">
        <f t="shared" si="13"/>
        <v/>
      </c>
      <c r="AE29" s="105" t="s">
        <v>22</v>
      </c>
      <c r="AF29" s="1115">
        <v>9</v>
      </c>
      <c r="AG29" s="1115"/>
      <c r="AH29" s="168" t="str">
        <f t="shared" si="14"/>
        <v/>
      </c>
      <c r="AI29" s="5" t="str">
        <f t="shared" si="15"/>
        <v/>
      </c>
      <c r="AJ29" s="159">
        <v>7</v>
      </c>
      <c r="AK29" s="159"/>
      <c r="AL29" s="168" t="str">
        <f t="shared" si="16"/>
        <v/>
      </c>
      <c r="AM29" s="5" t="str">
        <f t="shared" si="17"/>
        <v/>
      </c>
      <c r="AN29" s="159">
        <v>31</v>
      </c>
      <c r="AO29" s="159"/>
      <c r="AP29" s="168" t="str">
        <f t="shared" si="18"/>
        <v/>
      </c>
      <c r="AQ29" s="5" t="str">
        <f t="shared" si="19"/>
        <v/>
      </c>
      <c r="AR29" s="159">
        <v>9</v>
      </c>
      <c r="AS29" s="159"/>
      <c r="AT29" s="168" t="str">
        <f t="shared" si="20"/>
        <v/>
      </c>
      <c r="AU29" s="5" t="str">
        <f t="shared" si="21"/>
        <v/>
      </c>
      <c r="AV29" s="159">
        <v>61</v>
      </c>
      <c r="AW29" s="159"/>
      <c r="AX29" s="168" t="str">
        <f t="shared" si="22"/>
        <v/>
      </c>
      <c r="AY29" s="5" t="str">
        <f t="shared" si="23"/>
        <v/>
      </c>
      <c r="AZ29" s="160" t="str">
        <f t="shared" si="24"/>
        <v/>
      </c>
      <c r="BA29" s="160" t="str">
        <f t="shared" si="25"/>
        <v/>
      </c>
      <c r="BB29" s="160" t="str">
        <f t="shared" si="26"/>
        <v/>
      </c>
      <c r="BC29" s="6" t="str">
        <f t="shared" si="27"/>
        <v/>
      </c>
      <c r="BD29" s="105" t="s">
        <v>22</v>
      </c>
      <c r="BE29" s="159">
        <v>9</v>
      </c>
      <c r="BF29" s="159"/>
      <c r="BG29" s="168" t="str">
        <f t="shared" si="28"/>
        <v/>
      </c>
      <c r="BH29" s="5" t="str">
        <f t="shared" si="29"/>
        <v/>
      </c>
      <c r="BI29" s="159">
        <v>7</v>
      </c>
      <c r="BJ29" s="159"/>
      <c r="BK29" s="168" t="str">
        <f t="shared" si="30"/>
        <v/>
      </c>
      <c r="BL29" s="5" t="str">
        <f t="shared" si="31"/>
        <v/>
      </c>
      <c r="BM29" s="159">
        <v>31</v>
      </c>
      <c r="BN29" s="159"/>
      <c r="BO29" s="168" t="str">
        <f t="shared" si="32"/>
        <v/>
      </c>
      <c r="BP29" s="5" t="str">
        <f t="shared" si="33"/>
        <v/>
      </c>
      <c r="BQ29" s="159">
        <v>9</v>
      </c>
      <c r="BR29" s="159"/>
      <c r="BS29" s="168" t="str">
        <f t="shared" si="34"/>
        <v/>
      </c>
      <c r="BT29" s="5" t="str">
        <f t="shared" si="35"/>
        <v/>
      </c>
      <c r="BU29" s="159">
        <v>61</v>
      </c>
      <c r="BV29" s="159"/>
      <c r="BW29" s="168" t="str">
        <f t="shared" si="36"/>
        <v/>
      </c>
      <c r="BX29" s="5" t="str">
        <f t="shared" si="37"/>
        <v/>
      </c>
      <c r="BY29" s="160" t="str">
        <f t="shared" si="38"/>
        <v/>
      </c>
      <c r="BZ29" s="160" t="str">
        <f t="shared" si="39"/>
        <v/>
      </c>
      <c r="CA29" s="160" t="str">
        <f t="shared" si="40"/>
        <v/>
      </c>
      <c r="CB29" s="6" t="str">
        <f t="shared" si="41"/>
        <v/>
      </c>
      <c r="CC29" s="105" t="s">
        <v>22</v>
      </c>
      <c r="CD29" s="159">
        <v>9</v>
      </c>
      <c r="CE29" s="159"/>
      <c r="CF29" s="168" t="str">
        <f t="shared" si="42"/>
        <v/>
      </c>
      <c r="CG29" s="5" t="str">
        <f t="shared" si="43"/>
        <v/>
      </c>
      <c r="CH29" s="159">
        <v>7</v>
      </c>
      <c r="CI29" s="159"/>
      <c r="CJ29" s="168" t="str">
        <f t="shared" si="44"/>
        <v/>
      </c>
      <c r="CK29" s="5" t="str">
        <f t="shared" si="45"/>
        <v/>
      </c>
      <c r="CL29" s="159">
        <v>31</v>
      </c>
      <c r="CM29" s="159"/>
      <c r="CN29" s="168" t="str">
        <f t="shared" si="46"/>
        <v/>
      </c>
      <c r="CO29" s="5" t="str">
        <f t="shared" si="47"/>
        <v/>
      </c>
      <c r="CP29" s="159">
        <v>9</v>
      </c>
      <c r="CQ29" s="159"/>
      <c r="CR29" s="168" t="str">
        <f t="shared" si="48"/>
        <v/>
      </c>
      <c r="CS29" s="5" t="str">
        <f t="shared" si="49"/>
        <v/>
      </c>
      <c r="CT29" s="159">
        <v>61</v>
      </c>
      <c r="CU29" s="159"/>
      <c r="CV29" s="168" t="str">
        <f t="shared" si="50"/>
        <v/>
      </c>
      <c r="CW29" s="5" t="str">
        <f t="shared" si="51"/>
        <v/>
      </c>
      <c r="CX29" s="160" t="str">
        <f t="shared" si="52"/>
        <v/>
      </c>
      <c r="CY29" s="160" t="str">
        <f t="shared" si="53"/>
        <v/>
      </c>
      <c r="CZ29" s="160" t="str">
        <f t="shared" si="54"/>
        <v/>
      </c>
      <c r="DA29" s="6" t="str">
        <f t="shared" si="55"/>
        <v/>
      </c>
      <c r="DB29" s="105" t="s">
        <v>22</v>
      </c>
      <c r="DC29" s="159">
        <v>9</v>
      </c>
      <c r="DD29" s="159"/>
      <c r="DE29" s="168" t="str">
        <f t="shared" si="56"/>
        <v/>
      </c>
      <c r="DF29" s="5" t="str">
        <f t="shared" si="57"/>
        <v/>
      </c>
      <c r="DG29" s="159">
        <v>7</v>
      </c>
      <c r="DH29" s="159"/>
      <c r="DI29" s="168" t="str">
        <f t="shared" si="58"/>
        <v/>
      </c>
      <c r="DJ29" s="5" t="str">
        <f t="shared" si="59"/>
        <v/>
      </c>
      <c r="DK29" s="159">
        <v>31</v>
      </c>
      <c r="DL29" s="159"/>
      <c r="DM29" s="168" t="str">
        <f t="shared" si="60"/>
        <v/>
      </c>
      <c r="DN29" s="5" t="str">
        <f t="shared" si="61"/>
        <v/>
      </c>
      <c r="DO29" s="159">
        <v>9</v>
      </c>
      <c r="DP29" s="159"/>
      <c r="DQ29" s="168" t="str">
        <f t="shared" si="62"/>
        <v/>
      </c>
      <c r="DR29" s="5" t="str">
        <f t="shared" si="63"/>
        <v/>
      </c>
      <c r="DS29" s="159">
        <v>61</v>
      </c>
      <c r="DT29" s="159"/>
      <c r="DU29" s="168" t="str">
        <f t="shared" si="64"/>
        <v/>
      </c>
      <c r="DV29" s="5" t="str">
        <f t="shared" si="65"/>
        <v/>
      </c>
      <c r="DW29" s="160" t="str">
        <f t="shared" si="66"/>
        <v/>
      </c>
      <c r="DX29" s="160" t="str">
        <f t="shared" si="67"/>
        <v/>
      </c>
      <c r="DY29" s="160" t="str">
        <f t="shared" si="68"/>
        <v/>
      </c>
      <c r="DZ29" s="6" t="str">
        <f t="shared" si="69"/>
        <v/>
      </c>
      <c r="EA29" s="105" t="s">
        <v>22</v>
      </c>
      <c r="EB29" s="159">
        <v>9</v>
      </c>
      <c r="EC29" s="159"/>
      <c r="ED29" s="168" t="str">
        <f t="shared" si="70"/>
        <v/>
      </c>
      <c r="EE29" s="5" t="str">
        <f t="shared" si="71"/>
        <v/>
      </c>
      <c r="EF29" s="159">
        <v>7</v>
      </c>
      <c r="EG29" s="159"/>
      <c r="EH29" s="168" t="str">
        <f t="shared" si="72"/>
        <v/>
      </c>
      <c r="EI29" s="5" t="str">
        <f t="shared" si="73"/>
        <v/>
      </c>
      <c r="EJ29" s="159">
        <v>31</v>
      </c>
      <c r="EK29" s="159"/>
      <c r="EL29" s="168" t="str">
        <f t="shared" si="74"/>
        <v/>
      </c>
      <c r="EM29" s="5" t="str">
        <f t="shared" si="75"/>
        <v/>
      </c>
      <c r="EN29" s="159">
        <v>9</v>
      </c>
      <c r="EO29" s="159"/>
      <c r="EP29" s="168" t="str">
        <f t="shared" si="76"/>
        <v/>
      </c>
      <c r="EQ29" s="5" t="str">
        <f t="shared" si="77"/>
        <v/>
      </c>
      <c r="ER29" s="159">
        <v>61</v>
      </c>
      <c r="ES29" s="159"/>
      <c r="ET29" s="168" t="str">
        <f t="shared" si="78"/>
        <v/>
      </c>
      <c r="EU29" s="5" t="str">
        <f t="shared" si="79"/>
        <v/>
      </c>
      <c r="EV29" s="160" t="str">
        <f t="shared" si="80"/>
        <v/>
      </c>
      <c r="EW29" s="160" t="str">
        <f t="shared" si="81"/>
        <v/>
      </c>
      <c r="EX29" s="160" t="str">
        <f t="shared" si="82"/>
        <v/>
      </c>
      <c r="EY29" s="6" t="str">
        <f t="shared" si="83"/>
        <v/>
      </c>
      <c r="EZ29" s="105">
        <v>18</v>
      </c>
      <c r="FA29" s="105">
        <v>18</v>
      </c>
      <c r="FB29" s="105">
        <v>18</v>
      </c>
      <c r="FC29" s="105">
        <v>19</v>
      </c>
      <c r="FD29" s="105">
        <v>19</v>
      </c>
      <c r="FE29" s="106" t="str">
        <f t="shared" si="84"/>
        <v/>
      </c>
      <c r="FF29" s="100" t="str">
        <f t="shared" si="85"/>
        <v xml:space="preserve"> </v>
      </c>
      <c r="FG29" s="105">
        <v>18</v>
      </c>
      <c r="FH29" s="105">
        <v>18</v>
      </c>
      <c r="FI29" s="105">
        <v>19</v>
      </c>
      <c r="FJ29" s="105">
        <v>18</v>
      </c>
      <c r="FK29" s="105">
        <v>19</v>
      </c>
      <c r="FL29" s="107" t="str">
        <f t="shared" si="86"/>
        <v/>
      </c>
      <c r="FM29" s="101" t="str">
        <f t="shared" si="87"/>
        <v xml:space="preserve"> </v>
      </c>
      <c r="FN29" s="105">
        <v>18</v>
      </c>
      <c r="FO29" s="105">
        <v>18</v>
      </c>
      <c r="FP29" s="105">
        <v>19</v>
      </c>
      <c r="FQ29" s="105">
        <v>18</v>
      </c>
      <c r="FR29" s="105">
        <v>19</v>
      </c>
      <c r="FS29" s="204" t="str">
        <f t="shared" si="88"/>
        <v/>
      </c>
      <c r="FT29" s="205" t="str">
        <f t="shared" si="89"/>
        <v xml:space="preserve"> </v>
      </c>
      <c r="FU29" s="477" t="s">
        <v>613</v>
      </c>
      <c r="FV29" s="316" t="str">
        <f>IF(AND(C29=""),"-",VLOOKUP(B29,Register!$A$7:$AM$311,19,FALSE))</f>
        <v>-</v>
      </c>
      <c r="FW29" s="7" t="str">
        <f>IF(AND(C29=""),"-",VLOOKUP(B29,Register!$A$7:$AM$311,20,FALSE))</f>
        <v>-</v>
      </c>
      <c r="FX29" s="7" t="str">
        <f>IF(AND(C29=""),"-",VLOOKUP(B29,Register!$A$7:$AM$311,21,FALSE))</f>
        <v>-</v>
      </c>
      <c r="FY29" s="7" t="str">
        <f>IF(AND(C29=""),"-",VLOOKUP(B29,Register!$A$7:$AM$311,22,FALSE))</f>
        <v>-</v>
      </c>
      <c r="FZ29" s="7" t="str">
        <f>IF(AND(C29=""),"-",VLOOKUP(B29,Register!$A$7:$AM$311,23,FALSE))</f>
        <v>-</v>
      </c>
      <c r="GA29" s="7" t="str">
        <f>IF(AND(C29=""),"-",VLOOKUP(B29,Register!$A$7:$AM$311,24,FALSE))</f>
        <v>-</v>
      </c>
      <c r="GB29" s="7" t="str">
        <f>IF(AND(C29=""),"-",VLOOKUP(B29,Register!$A$7:$AM$311,25,FALSE))</f>
        <v>-</v>
      </c>
      <c r="GC29" s="7" t="str">
        <f>IF(AND(C29=""),"-",VLOOKUP(B29,Register!$A$7:$AM$311,26,FALSE))</f>
        <v>-</v>
      </c>
      <c r="GD29" s="7" t="str">
        <f>IF(AND(C29=""),"-",VLOOKUP(B29,Register!$A$7:$AM$311,27,FALSE))</f>
        <v>-</v>
      </c>
      <c r="GE29" s="7" t="str">
        <f>IF(AND(C29=""),"-",VLOOKUP(B29,Register!$A$7:$AM$311,28,FALSE))</f>
        <v>-</v>
      </c>
      <c r="GF29" s="7" t="str">
        <f>IF(AND(C29=""),"-",VLOOKUP(B29,Register!$A$7:$AM$311,29,FALSE))</f>
        <v>-</v>
      </c>
      <c r="GG29" s="7" t="str">
        <f>IF(AND(C29=""),"-",VLOOKUP(B29,Register!$A$7:$AM$311,30,FALSE))</f>
        <v>-</v>
      </c>
      <c r="GH29" s="8" t="str">
        <f>IF(AND(C29=""),"-",VLOOKUP(B29,Register!$A$7:$AM$311,31,FALSE))</f>
        <v>-</v>
      </c>
      <c r="GI29" s="208" t="str">
        <f>IF(AND(C29=""),"",VLOOKUP(B29,Register!$A$7:$CL$311,36,FALSE))</f>
        <v/>
      </c>
      <c r="GJ29" s="182" t="str">
        <f t="shared" si="90"/>
        <v/>
      </c>
      <c r="GK29" s="312" t="str">
        <f t="shared" si="91"/>
        <v/>
      </c>
      <c r="GL29" s="314" t="str">
        <f t="shared" si="92"/>
        <v/>
      </c>
      <c r="GM29" s="3"/>
      <c r="GP29" s="315" t="s">
        <v>600</v>
      </c>
      <c r="GR29" s="3"/>
      <c r="GS29" s="3"/>
      <c r="GT29" s="3"/>
      <c r="GU29" s="3"/>
      <c r="GV29" s="3"/>
      <c r="GW29" s="3"/>
      <c r="GX29" s="3"/>
      <c r="GY29" s="3"/>
      <c r="GZ29" s="3"/>
      <c r="HA29" s="3"/>
      <c r="HB29" s="3"/>
      <c r="HC29" s="3"/>
      <c r="HD29" s="3"/>
      <c r="HE29" s="3"/>
      <c r="HF29" s="3"/>
      <c r="HG29" s="3"/>
      <c r="HH29" s="3"/>
      <c r="HI29" s="3"/>
      <c r="HJ29" s="3"/>
      <c r="HK29" s="3"/>
      <c r="HL29" s="3"/>
      <c r="HM29" s="3"/>
      <c r="HW29" s="321" t="str">
        <f>IF(ISNA(VLOOKUP(B29,Register!A$7:Z$315,9,FALSE)),"",VLOOKUP(B29,Register!A$7:Z$315,9,FALSE))</f>
        <v/>
      </c>
      <c r="HX29" s="321" t="str">
        <f>IF(ISNA(VLOOKUP(B29,Register!A$7:Z$315,12,FALSE)),"",VLOOKUP(B29,Register!A$7:Z$315,12,FALSE))</f>
        <v/>
      </c>
      <c r="HY29" s="321" t="str">
        <f t="shared" si="93"/>
        <v/>
      </c>
      <c r="HZ29" s="321" t="str">
        <f t="shared" si="94"/>
        <v/>
      </c>
      <c r="IA29" s="321" t="str">
        <f t="shared" si="95"/>
        <v/>
      </c>
      <c r="IB29" s="321" t="str">
        <f t="shared" si="96"/>
        <v/>
      </c>
      <c r="IC29" s="321" t="str">
        <f t="shared" si="97"/>
        <v/>
      </c>
      <c r="ID29" s="321" t="str">
        <f t="shared" si="98"/>
        <v/>
      </c>
      <c r="IE29" s="321" t="str">
        <f t="shared" si="99"/>
        <v/>
      </c>
      <c r="IF29" s="321" t="str">
        <f t="shared" si="100"/>
        <v/>
      </c>
    </row>
    <row r="30" spans="1:240" ht="21">
      <c r="A30" s="2">
        <v>18</v>
      </c>
      <c r="B30" s="197"/>
      <c r="C30" s="196" t="str">
        <f>IF(ISNA(VLOOKUP(B30,Register!A$7:Z$315,3,FALSE)),"",VLOOKUP(B30,Register!A$7:Z$315,3,FALSE))</f>
        <v/>
      </c>
      <c r="D30" s="196" t="str">
        <f>IF(ISNA(VLOOKUP(B30,Register!A$7:Z$315,4,FALSE)),"",VLOOKUP(B30,Register!A$7:Z$315,4,FALSE))</f>
        <v/>
      </c>
      <c r="E30" s="195" t="str">
        <f>IF(ISNA(VLOOKUP(B30,Register!A$7:Z$315,6,FALSE)),"",VLOOKUP(B30,Register!A$7:Z$315,6,FALSE))</f>
        <v/>
      </c>
      <c r="F30" s="105"/>
      <c r="G30" s="159"/>
      <c r="H30" s="159"/>
      <c r="I30" s="168" t="str">
        <f t="shared" si="2"/>
        <v/>
      </c>
      <c r="J30" s="5" t="str">
        <f t="shared" si="3"/>
        <v/>
      </c>
      <c r="K30" s="159"/>
      <c r="L30" s="159"/>
      <c r="M30" s="168" t="str">
        <f t="shared" si="4"/>
        <v/>
      </c>
      <c r="N30" s="5" t="str">
        <f t="shared" si="5"/>
        <v/>
      </c>
      <c r="O30" s="159"/>
      <c r="P30" s="159"/>
      <c r="Q30" s="168" t="str">
        <f t="shared" si="6"/>
        <v/>
      </c>
      <c r="R30" s="5" t="str">
        <f t="shared" si="7"/>
        <v/>
      </c>
      <c r="S30" s="159"/>
      <c r="T30" s="159"/>
      <c r="U30" s="168" t="str">
        <f t="shared" si="8"/>
        <v/>
      </c>
      <c r="V30" s="5" t="str">
        <f t="shared" si="9"/>
        <v/>
      </c>
      <c r="W30" s="159"/>
      <c r="X30" s="159"/>
      <c r="Y30" s="168" t="str">
        <f t="shared" si="10"/>
        <v/>
      </c>
      <c r="Z30" s="5" t="str">
        <f t="shared" si="11"/>
        <v/>
      </c>
      <c r="AA30" s="160" t="str">
        <f t="shared" si="0"/>
        <v/>
      </c>
      <c r="AB30" s="160" t="str">
        <f t="shared" si="1"/>
        <v/>
      </c>
      <c r="AC30" s="160" t="str">
        <f t="shared" si="12"/>
        <v/>
      </c>
      <c r="AD30" s="6" t="str">
        <f t="shared" si="13"/>
        <v/>
      </c>
      <c r="AE30" s="105" t="s">
        <v>21</v>
      </c>
      <c r="AF30" s="1115">
        <v>10</v>
      </c>
      <c r="AG30" s="1115"/>
      <c r="AH30" s="168" t="str">
        <f t="shared" si="14"/>
        <v/>
      </c>
      <c r="AI30" s="5" t="str">
        <f t="shared" si="15"/>
        <v/>
      </c>
      <c r="AJ30" s="159">
        <v>10</v>
      </c>
      <c r="AK30" s="159"/>
      <c r="AL30" s="168" t="str">
        <f t="shared" si="16"/>
        <v/>
      </c>
      <c r="AM30" s="5" t="str">
        <f t="shared" si="17"/>
        <v/>
      </c>
      <c r="AN30" s="159">
        <v>67</v>
      </c>
      <c r="AO30" s="159"/>
      <c r="AP30" s="168" t="str">
        <f t="shared" si="18"/>
        <v/>
      </c>
      <c r="AQ30" s="5" t="str">
        <f t="shared" si="19"/>
        <v/>
      </c>
      <c r="AR30" s="159">
        <v>10</v>
      </c>
      <c r="AS30" s="159"/>
      <c r="AT30" s="168" t="str">
        <f t="shared" si="20"/>
        <v/>
      </c>
      <c r="AU30" s="5" t="str">
        <f t="shared" si="21"/>
        <v/>
      </c>
      <c r="AV30" s="159">
        <v>70</v>
      </c>
      <c r="AW30" s="159"/>
      <c r="AX30" s="168" t="str">
        <f t="shared" si="22"/>
        <v/>
      </c>
      <c r="AY30" s="5" t="str">
        <f t="shared" si="23"/>
        <v/>
      </c>
      <c r="AZ30" s="160" t="str">
        <f t="shared" si="24"/>
        <v/>
      </c>
      <c r="BA30" s="160" t="str">
        <f t="shared" si="25"/>
        <v/>
      </c>
      <c r="BB30" s="160" t="str">
        <f t="shared" si="26"/>
        <v/>
      </c>
      <c r="BC30" s="6" t="str">
        <f t="shared" si="27"/>
        <v/>
      </c>
      <c r="BD30" s="105" t="s">
        <v>21</v>
      </c>
      <c r="BE30" s="159">
        <v>10</v>
      </c>
      <c r="BF30" s="159"/>
      <c r="BG30" s="168" t="str">
        <f t="shared" si="28"/>
        <v/>
      </c>
      <c r="BH30" s="5" t="str">
        <f t="shared" si="29"/>
        <v/>
      </c>
      <c r="BI30" s="159">
        <v>10</v>
      </c>
      <c r="BJ30" s="159"/>
      <c r="BK30" s="168" t="str">
        <f t="shared" si="30"/>
        <v/>
      </c>
      <c r="BL30" s="5" t="str">
        <f t="shared" si="31"/>
        <v/>
      </c>
      <c r="BM30" s="159">
        <v>67</v>
      </c>
      <c r="BN30" s="159"/>
      <c r="BO30" s="168" t="str">
        <f t="shared" si="32"/>
        <v/>
      </c>
      <c r="BP30" s="5" t="str">
        <f t="shared" si="33"/>
        <v/>
      </c>
      <c r="BQ30" s="159">
        <v>10</v>
      </c>
      <c r="BR30" s="159"/>
      <c r="BS30" s="168" t="str">
        <f t="shared" si="34"/>
        <v/>
      </c>
      <c r="BT30" s="5" t="str">
        <f t="shared" si="35"/>
        <v/>
      </c>
      <c r="BU30" s="159">
        <v>70</v>
      </c>
      <c r="BV30" s="159"/>
      <c r="BW30" s="168" t="str">
        <f t="shared" si="36"/>
        <v/>
      </c>
      <c r="BX30" s="5" t="str">
        <f t="shared" si="37"/>
        <v/>
      </c>
      <c r="BY30" s="160" t="str">
        <f t="shared" si="38"/>
        <v/>
      </c>
      <c r="BZ30" s="160" t="str">
        <f t="shared" si="39"/>
        <v/>
      </c>
      <c r="CA30" s="160" t="str">
        <f t="shared" si="40"/>
        <v/>
      </c>
      <c r="CB30" s="6" t="str">
        <f t="shared" si="41"/>
        <v/>
      </c>
      <c r="CC30" s="105" t="s">
        <v>21</v>
      </c>
      <c r="CD30" s="159">
        <v>10</v>
      </c>
      <c r="CE30" s="159"/>
      <c r="CF30" s="168" t="str">
        <f t="shared" si="42"/>
        <v/>
      </c>
      <c r="CG30" s="5" t="str">
        <f t="shared" si="43"/>
        <v/>
      </c>
      <c r="CH30" s="159">
        <v>10</v>
      </c>
      <c r="CI30" s="159"/>
      <c r="CJ30" s="168" t="str">
        <f t="shared" si="44"/>
        <v/>
      </c>
      <c r="CK30" s="5" t="str">
        <f t="shared" si="45"/>
        <v/>
      </c>
      <c r="CL30" s="159">
        <v>67</v>
      </c>
      <c r="CM30" s="159"/>
      <c r="CN30" s="168" t="str">
        <f t="shared" si="46"/>
        <v/>
      </c>
      <c r="CO30" s="5" t="str">
        <f t="shared" si="47"/>
        <v/>
      </c>
      <c r="CP30" s="159">
        <v>10</v>
      </c>
      <c r="CQ30" s="159"/>
      <c r="CR30" s="168" t="str">
        <f t="shared" si="48"/>
        <v/>
      </c>
      <c r="CS30" s="5" t="str">
        <f t="shared" si="49"/>
        <v/>
      </c>
      <c r="CT30" s="159">
        <v>70</v>
      </c>
      <c r="CU30" s="159"/>
      <c r="CV30" s="168" t="str">
        <f t="shared" si="50"/>
        <v/>
      </c>
      <c r="CW30" s="5" t="str">
        <f t="shared" si="51"/>
        <v/>
      </c>
      <c r="CX30" s="160" t="str">
        <f t="shared" si="52"/>
        <v/>
      </c>
      <c r="CY30" s="160" t="str">
        <f t="shared" si="53"/>
        <v/>
      </c>
      <c r="CZ30" s="160" t="str">
        <f t="shared" si="54"/>
        <v/>
      </c>
      <c r="DA30" s="6" t="str">
        <f t="shared" si="55"/>
        <v/>
      </c>
      <c r="DB30" s="105" t="s">
        <v>21</v>
      </c>
      <c r="DC30" s="159">
        <v>10</v>
      </c>
      <c r="DD30" s="159"/>
      <c r="DE30" s="168" t="str">
        <f t="shared" si="56"/>
        <v/>
      </c>
      <c r="DF30" s="5" t="str">
        <f t="shared" si="57"/>
        <v/>
      </c>
      <c r="DG30" s="159">
        <v>10</v>
      </c>
      <c r="DH30" s="159"/>
      <c r="DI30" s="168" t="str">
        <f t="shared" si="58"/>
        <v/>
      </c>
      <c r="DJ30" s="5" t="str">
        <f t="shared" si="59"/>
        <v/>
      </c>
      <c r="DK30" s="159">
        <v>67</v>
      </c>
      <c r="DL30" s="159"/>
      <c r="DM30" s="168" t="str">
        <f t="shared" si="60"/>
        <v/>
      </c>
      <c r="DN30" s="5" t="str">
        <f t="shared" si="61"/>
        <v/>
      </c>
      <c r="DO30" s="159">
        <v>10</v>
      </c>
      <c r="DP30" s="159"/>
      <c r="DQ30" s="168" t="str">
        <f t="shared" si="62"/>
        <v/>
      </c>
      <c r="DR30" s="5" t="str">
        <f t="shared" si="63"/>
        <v/>
      </c>
      <c r="DS30" s="159">
        <v>70</v>
      </c>
      <c r="DT30" s="159"/>
      <c r="DU30" s="168" t="str">
        <f t="shared" si="64"/>
        <v/>
      </c>
      <c r="DV30" s="5" t="str">
        <f t="shared" si="65"/>
        <v/>
      </c>
      <c r="DW30" s="160" t="str">
        <f t="shared" si="66"/>
        <v/>
      </c>
      <c r="DX30" s="160" t="str">
        <f t="shared" si="67"/>
        <v/>
      </c>
      <c r="DY30" s="160" t="str">
        <f t="shared" si="68"/>
        <v/>
      </c>
      <c r="DZ30" s="6" t="str">
        <f t="shared" si="69"/>
        <v/>
      </c>
      <c r="EA30" s="105" t="s">
        <v>21</v>
      </c>
      <c r="EB30" s="159">
        <v>10</v>
      </c>
      <c r="EC30" s="159"/>
      <c r="ED30" s="168" t="str">
        <f t="shared" si="70"/>
        <v/>
      </c>
      <c r="EE30" s="5" t="str">
        <f t="shared" si="71"/>
        <v/>
      </c>
      <c r="EF30" s="159">
        <v>10</v>
      </c>
      <c r="EG30" s="159"/>
      <c r="EH30" s="168" t="str">
        <f t="shared" si="72"/>
        <v/>
      </c>
      <c r="EI30" s="5" t="str">
        <f t="shared" si="73"/>
        <v/>
      </c>
      <c r="EJ30" s="159">
        <v>67</v>
      </c>
      <c r="EK30" s="159"/>
      <c r="EL30" s="168" t="str">
        <f t="shared" si="74"/>
        <v/>
      </c>
      <c r="EM30" s="5" t="str">
        <f t="shared" si="75"/>
        <v/>
      </c>
      <c r="EN30" s="159">
        <v>10</v>
      </c>
      <c r="EO30" s="159"/>
      <c r="EP30" s="168" t="str">
        <f t="shared" si="76"/>
        <v/>
      </c>
      <c r="EQ30" s="5" t="str">
        <f t="shared" si="77"/>
        <v/>
      </c>
      <c r="ER30" s="159">
        <v>70</v>
      </c>
      <c r="ES30" s="159"/>
      <c r="ET30" s="168" t="str">
        <f t="shared" si="78"/>
        <v/>
      </c>
      <c r="EU30" s="5" t="str">
        <f t="shared" si="79"/>
        <v/>
      </c>
      <c r="EV30" s="160" t="str">
        <f t="shared" si="80"/>
        <v/>
      </c>
      <c r="EW30" s="160" t="str">
        <f t="shared" si="81"/>
        <v/>
      </c>
      <c r="EX30" s="160" t="str">
        <f t="shared" si="82"/>
        <v/>
      </c>
      <c r="EY30" s="6" t="str">
        <f t="shared" si="83"/>
        <v/>
      </c>
      <c r="EZ30" s="105">
        <v>19</v>
      </c>
      <c r="FA30" s="105">
        <v>19</v>
      </c>
      <c r="FB30" s="105">
        <v>19</v>
      </c>
      <c r="FC30" s="105">
        <v>18</v>
      </c>
      <c r="FD30" s="105">
        <v>18</v>
      </c>
      <c r="FE30" s="106" t="str">
        <f t="shared" si="84"/>
        <v/>
      </c>
      <c r="FF30" s="100" t="str">
        <f t="shared" si="85"/>
        <v xml:space="preserve"> </v>
      </c>
      <c r="FG30" s="105">
        <v>19</v>
      </c>
      <c r="FH30" s="105">
        <v>19</v>
      </c>
      <c r="FI30" s="105">
        <v>18</v>
      </c>
      <c r="FJ30" s="105">
        <v>19</v>
      </c>
      <c r="FK30" s="105">
        <v>18</v>
      </c>
      <c r="FL30" s="107" t="str">
        <f t="shared" si="86"/>
        <v/>
      </c>
      <c r="FM30" s="101" t="str">
        <f t="shared" si="87"/>
        <v xml:space="preserve"> </v>
      </c>
      <c r="FN30" s="105">
        <v>19</v>
      </c>
      <c r="FO30" s="105">
        <v>18</v>
      </c>
      <c r="FP30" s="105">
        <v>18</v>
      </c>
      <c r="FQ30" s="105">
        <v>19</v>
      </c>
      <c r="FR30" s="105">
        <v>19</v>
      </c>
      <c r="FS30" s="204" t="str">
        <f t="shared" si="88"/>
        <v/>
      </c>
      <c r="FT30" s="205" t="str">
        <f t="shared" si="89"/>
        <v xml:space="preserve"> </v>
      </c>
      <c r="FU30" s="477" t="s">
        <v>613</v>
      </c>
      <c r="FV30" s="316" t="str">
        <f>IF(AND(C30=""),"-",VLOOKUP(B30,Register!$A$7:$AM$311,19,FALSE))</f>
        <v>-</v>
      </c>
      <c r="FW30" s="7" t="str">
        <f>IF(AND(C30=""),"-",VLOOKUP(B30,Register!$A$7:$AM$311,20,FALSE))</f>
        <v>-</v>
      </c>
      <c r="FX30" s="7" t="str">
        <f>IF(AND(C30=""),"-",VLOOKUP(B30,Register!$A$7:$AM$311,21,FALSE))</f>
        <v>-</v>
      </c>
      <c r="FY30" s="7" t="str">
        <f>IF(AND(C30=""),"-",VLOOKUP(B30,Register!$A$7:$AM$311,22,FALSE))</f>
        <v>-</v>
      </c>
      <c r="FZ30" s="7" t="str">
        <f>IF(AND(C30=""),"-",VLOOKUP(B30,Register!$A$7:$AM$311,23,FALSE))</f>
        <v>-</v>
      </c>
      <c r="GA30" s="7" t="str">
        <f>IF(AND(C30=""),"-",VLOOKUP(B30,Register!$A$7:$AM$311,24,FALSE))</f>
        <v>-</v>
      </c>
      <c r="GB30" s="7" t="str">
        <f>IF(AND(C30=""),"-",VLOOKUP(B30,Register!$A$7:$AM$311,25,FALSE))</f>
        <v>-</v>
      </c>
      <c r="GC30" s="7" t="str">
        <f>IF(AND(C30=""),"-",VLOOKUP(B30,Register!$A$7:$AM$311,26,FALSE))</f>
        <v>-</v>
      </c>
      <c r="GD30" s="7" t="str">
        <f>IF(AND(C30=""),"-",VLOOKUP(B30,Register!$A$7:$AM$311,27,FALSE))</f>
        <v>-</v>
      </c>
      <c r="GE30" s="7" t="str">
        <f>IF(AND(C30=""),"-",VLOOKUP(B30,Register!$A$7:$AM$311,28,FALSE))</f>
        <v>-</v>
      </c>
      <c r="GF30" s="7" t="str">
        <f>IF(AND(C30=""),"-",VLOOKUP(B30,Register!$A$7:$AM$311,29,FALSE))</f>
        <v>-</v>
      </c>
      <c r="GG30" s="7" t="str">
        <f>IF(AND(C30=""),"-",VLOOKUP(B30,Register!$A$7:$AM$311,30,FALSE))</f>
        <v>-</v>
      </c>
      <c r="GH30" s="8" t="str">
        <f>IF(AND(C30=""),"-",VLOOKUP(B30,Register!$A$7:$AM$311,31,FALSE))</f>
        <v>-</v>
      </c>
      <c r="GI30" s="208" t="str">
        <f>IF(AND(C30=""),"",VLOOKUP(B30,Register!$A$7:$CL$311,36,FALSE))</f>
        <v/>
      </c>
      <c r="GJ30" s="182" t="str">
        <f t="shared" si="90"/>
        <v/>
      </c>
      <c r="GK30" s="312" t="str">
        <f t="shared" si="91"/>
        <v/>
      </c>
      <c r="GL30" s="314" t="str">
        <f t="shared" si="92"/>
        <v/>
      </c>
      <c r="GM30" s="3"/>
      <c r="GP30" s="315" t="s">
        <v>601</v>
      </c>
      <c r="GR30" s="3"/>
      <c r="GS30" s="3"/>
      <c r="GT30" s="3"/>
      <c r="GU30" s="3"/>
      <c r="GV30" s="3"/>
      <c r="GW30" s="3"/>
      <c r="GX30" s="3"/>
      <c r="GY30" s="3"/>
      <c r="GZ30" s="3"/>
      <c r="HA30" s="3"/>
      <c r="HB30" s="3"/>
      <c r="HC30" s="3"/>
      <c r="HD30" s="3"/>
      <c r="HE30" s="3"/>
      <c r="HF30" s="3"/>
      <c r="HG30" s="3"/>
      <c r="HH30" s="3"/>
      <c r="HI30" s="3"/>
      <c r="HJ30" s="3"/>
      <c r="HK30" s="3"/>
      <c r="HL30" s="3"/>
      <c r="HM30" s="3"/>
      <c r="HW30" s="321" t="str">
        <f>IF(ISNA(VLOOKUP(B30,Register!A$7:Z$315,9,FALSE)),"",VLOOKUP(B30,Register!A$7:Z$315,9,FALSE))</f>
        <v/>
      </c>
      <c r="HX30" s="321" t="str">
        <f>IF(ISNA(VLOOKUP(B30,Register!A$7:Z$315,12,FALSE)),"",VLOOKUP(B30,Register!A$7:Z$315,12,FALSE))</f>
        <v/>
      </c>
      <c r="HY30" s="321" t="str">
        <f t="shared" si="93"/>
        <v/>
      </c>
      <c r="HZ30" s="321" t="str">
        <f t="shared" si="94"/>
        <v/>
      </c>
      <c r="IA30" s="321" t="str">
        <f t="shared" si="95"/>
        <v/>
      </c>
      <c r="IB30" s="321" t="str">
        <f t="shared" si="96"/>
        <v/>
      </c>
      <c r="IC30" s="321" t="str">
        <f t="shared" si="97"/>
        <v/>
      </c>
      <c r="ID30" s="321" t="str">
        <f t="shared" si="98"/>
        <v/>
      </c>
      <c r="IE30" s="321" t="str">
        <f t="shared" si="99"/>
        <v/>
      </c>
      <c r="IF30" s="321" t="str">
        <f t="shared" si="100"/>
        <v/>
      </c>
    </row>
    <row r="31" spans="1:240" ht="21">
      <c r="A31" s="2">
        <v>19</v>
      </c>
      <c r="B31" s="197"/>
      <c r="C31" s="196" t="str">
        <f>IF(ISNA(VLOOKUP(B31,Register!A$7:Z$315,3,FALSE)),"",VLOOKUP(B31,Register!A$7:Z$315,3,FALSE))</f>
        <v/>
      </c>
      <c r="D31" s="196" t="str">
        <f>IF(ISNA(VLOOKUP(B31,Register!A$7:Z$315,4,FALSE)),"",VLOOKUP(B31,Register!A$7:Z$315,4,FALSE))</f>
        <v/>
      </c>
      <c r="E31" s="195" t="str">
        <f>IF(ISNA(VLOOKUP(B31,Register!A$7:Z$315,6,FALSE)),"",VLOOKUP(B31,Register!A$7:Z$315,6,FALSE))</f>
        <v/>
      </c>
      <c r="F31" s="105"/>
      <c r="G31" s="159"/>
      <c r="H31" s="159"/>
      <c r="I31" s="168" t="str">
        <f t="shared" si="2"/>
        <v/>
      </c>
      <c r="J31" s="5" t="str">
        <f t="shared" si="3"/>
        <v/>
      </c>
      <c r="K31" s="159"/>
      <c r="L31" s="159"/>
      <c r="M31" s="168" t="str">
        <f t="shared" si="4"/>
        <v/>
      </c>
      <c r="N31" s="5" t="str">
        <f t="shared" si="5"/>
        <v/>
      </c>
      <c r="O31" s="159"/>
      <c r="P31" s="159"/>
      <c r="Q31" s="168" t="str">
        <f t="shared" si="6"/>
        <v/>
      </c>
      <c r="R31" s="5" t="str">
        <f t="shared" si="7"/>
        <v/>
      </c>
      <c r="S31" s="159"/>
      <c r="T31" s="159"/>
      <c r="U31" s="168" t="str">
        <f t="shared" si="8"/>
        <v/>
      </c>
      <c r="V31" s="5" t="str">
        <f t="shared" si="9"/>
        <v/>
      </c>
      <c r="W31" s="159"/>
      <c r="X31" s="159"/>
      <c r="Y31" s="168" t="str">
        <f t="shared" si="10"/>
        <v/>
      </c>
      <c r="Z31" s="5" t="str">
        <f t="shared" si="11"/>
        <v/>
      </c>
      <c r="AA31" s="160" t="str">
        <f t="shared" si="0"/>
        <v/>
      </c>
      <c r="AB31" s="160" t="str">
        <f t="shared" si="1"/>
        <v/>
      </c>
      <c r="AC31" s="160" t="str">
        <f t="shared" si="12"/>
        <v/>
      </c>
      <c r="AD31" s="6" t="str">
        <f t="shared" si="13"/>
        <v/>
      </c>
      <c r="AE31" s="105" t="s">
        <v>23</v>
      </c>
      <c r="AF31" s="1115">
        <v>5</v>
      </c>
      <c r="AG31" s="1115"/>
      <c r="AH31" s="168" t="str">
        <f t="shared" si="14"/>
        <v/>
      </c>
      <c r="AI31" s="5" t="str">
        <f t="shared" si="15"/>
        <v/>
      </c>
      <c r="AJ31" s="159">
        <v>5</v>
      </c>
      <c r="AK31" s="159"/>
      <c r="AL31" s="168" t="str">
        <f t="shared" si="16"/>
        <v/>
      </c>
      <c r="AM31" s="5" t="str">
        <f t="shared" si="17"/>
        <v/>
      </c>
      <c r="AN31" s="159"/>
      <c r="AO31" s="159"/>
      <c r="AP31" s="168" t="str">
        <f t="shared" si="18"/>
        <v/>
      </c>
      <c r="AQ31" s="5" t="str">
        <f t="shared" si="19"/>
        <v/>
      </c>
      <c r="AR31" s="159"/>
      <c r="AS31" s="159"/>
      <c r="AT31" s="168" t="str">
        <f t="shared" si="20"/>
        <v/>
      </c>
      <c r="AU31" s="5" t="str">
        <f t="shared" si="21"/>
        <v/>
      </c>
      <c r="AV31" s="159"/>
      <c r="AW31" s="159"/>
      <c r="AX31" s="168" t="str">
        <f t="shared" si="22"/>
        <v/>
      </c>
      <c r="AY31" s="5" t="str">
        <f t="shared" si="23"/>
        <v/>
      </c>
      <c r="AZ31" s="160" t="str">
        <f t="shared" si="24"/>
        <v/>
      </c>
      <c r="BA31" s="160" t="str">
        <f t="shared" si="25"/>
        <v/>
      </c>
      <c r="BB31" s="160" t="str">
        <f t="shared" si="26"/>
        <v/>
      </c>
      <c r="BC31" s="6" t="str">
        <f t="shared" si="27"/>
        <v/>
      </c>
      <c r="BD31" s="105" t="s">
        <v>23</v>
      </c>
      <c r="BE31" s="159">
        <v>5</v>
      </c>
      <c r="BF31" s="159"/>
      <c r="BG31" s="168" t="str">
        <f t="shared" si="28"/>
        <v/>
      </c>
      <c r="BH31" s="5" t="str">
        <f t="shared" si="29"/>
        <v/>
      </c>
      <c r="BI31" s="159">
        <v>5</v>
      </c>
      <c r="BJ31" s="159"/>
      <c r="BK31" s="168" t="str">
        <f t="shared" si="30"/>
        <v/>
      </c>
      <c r="BL31" s="5" t="str">
        <f t="shared" si="31"/>
        <v/>
      </c>
      <c r="BM31" s="159"/>
      <c r="BN31" s="159"/>
      <c r="BO31" s="168" t="str">
        <f t="shared" si="32"/>
        <v/>
      </c>
      <c r="BP31" s="5" t="str">
        <f t="shared" si="33"/>
        <v/>
      </c>
      <c r="BQ31" s="159"/>
      <c r="BR31" s="159"/>
      <c r="BS31" s="168" t="str">
        <f t="shared" si="34"/>
        <v/>
      </c>
      <c r="BT31" s="5" t="str">
        <f t="shared" si="35"/>
        <v/>
      </c>
      <c r="BU31" s="159"/>
      <c r="BV31" s="159"/>
      <c r="BW31" s="168" t="str">
        <f t="shared" si="36"/>
        <v/>
      </c>
      <c r="BX31" s="5" t="str">
        <f t="shared" si="37"/>
        <v/>
      </c>
      <c r="BY31" s="160" t="str">
        <f t="shared" si="38"/>
        <v/>
      </c>
      <c r="BZ31" s="160" t="str">
        <f t="shared" si="39"/>
        <v/>
      </c>
      <c r="CA31" s="160" t="str">
        <f t="shared" si="40"/>
        <v/>
      </c>
      <c r="CB31" s="6" t="str">
        <f t="shared" si="41"/>
        <v/>
      </c>
      <c r="CC31" s="105" t="s">
        <v>23</v>
      </c>
      <c r="CD31" s="159">
        <v>5</v>
      </c>
      <c r="CE31" s="159"/>
      <c r="CF31" s="168" t="str">
        <f t="shared" si="42"/>
        <v/>
      </c>
      <c r="CG31" s="5" t="str">
        <f t="shared" si="43"/>
        <v/>
      </c>
      <c r="CH31" s="159">
        <v>5</v>
      </c>
      <c r="CI31" s="159"/>
      <c r="CJ31" s="168" t="str">
        <f t="shared" si="44"/>
        <v/>
      </c>
      <c r="CK31" s="5" t="str">
        <f t="shared" si="45"/>
        <v/>
      </c>
      <c r="CL31" s="159"/>
      <c r="CM31" s="159"/>
      <c r="CN31" s="168" t="str">
        <f t="shared" si="46"/>
        <v/>
      </c>
      <c r="CO31" s="5" t="str">
        <f t="shared" si="47"/>
        <v/>
      </c>
      <c r="CP31" s="159"/>
      <c r="CQ31" s="159"/>
      <c r="CR31" s="168" t="str">
        <f t="shared" si="48"/>
        <v/>
      </c>
      <c r="CS31" s="5" t="str">
        <f t="shared" si="49"/>
        <v/>
      </c>
      <c r="CT31" s="159"/>
      <c r="CU31" s="159"/>
      <c r="CV31" s="168" t="str">
        <f t="shared" si="50"/>
        <v/>
      </c>
      <c r="CW31" s="5" t="str">
        <f t="shared" si="51"/>
        <v/>
      </c>
      <c r="CX31" s="160" t="str">
        <f t="shared" si="52"/>
        <v/>
      </c>
      <c r="CY31" s="160" t="str">
        <f t="shared" si="53"/>
        <v/>
      </c>
      <c r="CZ31" s="160" t="str">
        <f t="shared" si="54"/>
        <v/>
      </c>
      <c r="DA31" s="6" t="str">
        <f t="shared" si="55"/>
        <v/>
      </c>
      <c r="DB31" s="105" t="s">
        <v>23</v>
      </c>
      <c r="DC31" s="159">
        <v>5</v>
      </c>
      <c r="DD31" s="159"/>
      <c r="DE31" s="168" t="str">
        <f t="shared" si="56"/>
        <v/>
      </c>
      <c r="DF31" s="5" t="str">
        <f t="shared" si="57"/>
        <v/>
      </c>
      <c r="DG31" s="159">
        <v>5</v>
      </c>
      <c r="DH31" s="159"/>
      <c r="DI31" s="168" t="str">
        <f t="shared" si="58"/>
        <v/>
      </c>
      <c r="DJ31" s="5" t="str">
        <f t="shared" si="59"/>
        <v/>
      </c>
      <c r="DK31" s="159"/>
      <c r="DL31" s="159"/>
      <c r="DM31" s="168" t="str">
        <f t="shared" si="60"/>
        <v/>
      </c>
      <c r="DN31" s="5" t="str">
        <f t="shared" si="61"/>
        <v/>
      </c>
      <c r="DO31" s="159"/>
      <c r="DP31" s="159"/>
      <c r="DQ31" s="168" t="str">
        <f t="shared" si="62"/>
        <v/>
      </c>
      <c r="DR31" s="5" t="str">
        <f t="shared" si="63"/>
        <v/>
      </c>
      <c r="DS31" s="159"/>
      <c r="DT31" s="159"/>
      <c r="DU31" s="168" t="str">
        <f t="shared" si="64"/>
        <v/>
      </c>
      <c r="DV31" s="5" t="str">
        <f t="shared" si="65"/>
        <v/>
      </c>
      <c r="DW31" s="160" t="str">
        <f t="shared" si="66"/>
        <v/>
      </c>
      <c r="DX31" s="160" t="str">
        <f t="shared" si="67"/>
        <v/>
      </c>
      <c r="DY31" s="160" t="str">
        <f t="shared" si="68"/>
        <v/>
      </c>
      <c r="DZ31" s="6" t="str">
        <f t="shared" si="69"/>
        <v/>
      </c>
      <c r="EA31" s="105" t="s">
        <v>23</v>
      </c>
      <c r="EB31" s="159">
        <v>5</v>
      </c>
      <c r="EC31" s="159"/>
      <c r="ED31" s="168" t="str">
        <f t="shared" si="70"/>
        <v/>
      </c>
      <c r="EE31" s="5" t="str">
        <f t="shared" si="71"/>
        <v/>
      </c>
      <c r="EF31" s="159">
        <v>5</v>
      </c>
      <c r="EG31" s="159"/>
      <c r="EH31" s="168" t="str">
        <f t="shared" si="72"/>
        <v/>
      </c>
      <c r="EI31" s="5" t="str">
        <f t="shared" si="73"/>
        <v/>
      </c>
      <c r="EJ31" s="159"/>
      <c r="EK31" s="159"/>
      <c r="EL31" s="168" t="str">
        <f t="shared" si="74"/>
        <v/>
      </c>
      <c r="EM31" s="5" t="str">
        <f t="shared" si="75"/>
        <v/>
      </c>
      <c r="EN31" s="159"/>
      <c r="EO31" s="159"/>
      <c r="EP31" s="168" t="str">
        <f t="shared" si="76"/>
        <v/>
      </c>
      <c r="EQ31" s="5" t="str">
        <f t="shared" si="77"/>
        <v/>
      </c>
      <c r="ER31" s="159"/>
      <c r="ES31" s="159"/>
      <c r="ET31" s="168" t="str">
        <f t="shared" si="78"/>
        <v/>
      </c>
      <c r="EU31" s="5" t="str">
        <f t="shared" si="79"/>
        <v/>
      </c>
      <c r="EV31" s="160" t="str">
        <f t="shared" si="80"/>
        <v/>
      </c>
      <c r="EW31" s="160" t="str">
        <f t="shared" si="81"/>
        <v/>
      </c>
      <c r="EX31" s="160" t="str">
        <f t="shared" si="82"/>
        <v/>
      </c>
      <c r="EY31" s="6" t="str">
        <f t="shared" si="83"/>
        <v/>
      </c>
      <c r="EZ31" s="105">
        <v>18</v>
      </c>
      <c r="FA31" s="105">
        <v>18</v>
      </c>
      <c r="FB31" s="105"/>
      <c r="FC31" s="105"/>
      <c r="FD31" s="105"/>
      <c r="FE31" s="106" t="str">
        <f t="shared" si="84"/>
        <v/>
      </c>
      <c r="FF31" s="100" t="str">
        <f t="shared" si="85"/>
        <v xml:space="preserve"> </v>
      </c>
      <c r="FG31" s="105">
        <v>17</v>
      </c>
      <c r="FH31" s="105">
        <v>18</v>
      </c>
      <c r="FI31" s="105"/>
      <c r="FJ31" s="105"/>
      <c r="FK31" s="105"/>
      <c r="FL31" s="107" t="str">
        <f t="shared" si="86"/>
        <v/>
      </c>
      <c r="FM31" s="101" t="str">
        <f t="shared" si="87"/>
        <v xml:space="preserve"> </v>
      </c>
      <c r="FN31" s="105">
        <v>19</v>
      </c>
      <c r="FO31" s="105">
        <v>19</v>
      </c>
      <c r="FP31" s="105"/>
      <c r="FQ31" s="105"/>
      <c r="FR31" s="105"/>
      <c r="FS31" s="204" t="str">
        <f t="shared" si="88"/>
        <v/>
      </c>
      <c r="FT31" s="205" t="str">
        <f t="shared" si="89"/>
        <v xml:space="preserve"> </v>
      </c>
      <c r="FU31" s="477" t="s">
        <v>613</v>
      </c>
      <c r="FV31" s="316" t="str">
        <f>IF(AND(C31=""),"-",VLOOKUP(B31,Register!$A$7:$AM$311,19,FALSE))</f>
        <v>-</v>
      </c>
      <c r="FW31" s="7" t="str">
        <f>IF(AND(C31=""),"-",VLOOKUP(B31,Register!$A$7:$AM$311,20,FALSE))</f>
        <v>-</v>
      </c>
      <c r="FX31" s="7" t="str">
        <f>IF(AND(C31=""),"-",VLOOKUP(B31,Register!$A$7:$AM$311,21,FALSE))</f>
        <v>-</v>
      </c>
      <c r="FY31" s="7" t="str">
        <f>IF(AND(C31=""),"-",VLOOKUP(B31,Register!$A$7:$AM$311,22,FALSE))</f>
        <v>-</v>
      </c>
      <c r="FZ31" s="7" t="str">
        <f>IF(AND(C31=""),"-",VLOOKUP(B31,Register!$A$7:$AM$311,23,FALSE))</f>
        <v>-</v>
      </c>
      <c r="GA31" s="7" t="str">
        <f>IF(AND(C31=""),"-",VLOOKUP(B31,Register!$A$7:$AM$311,24,FALSE))</f>
        <v>-</v>
      </c>
      <c r="GB31" s="7" t="str">
        <f>IF(AND(C31=""),"-",VLOOKUP(B31,Register!$A$7:$AM$311,25,FALSE))</f>
        <v>-</v>
      </c>
      <c r="GC31" s="7" t="str">
        <f>IF(AND(C31=""),"-",VLOOKUP(B31,Register!$A$7:$AM$311,26,FALSE))</f>
        <v>-</v>
      </c>
      <c r="GD31" s="7" t="str">
        <f>IF(AND(C31=""),"-",VLOOKUP(B31,Register!$A$7:$AM$311,27,FALSE))</f>
        <v>-</v>
      </c>
      <c r="GE31" s="7" t="str">
        <f>IF(AND(C31=""),"-",VLOOKUP(B31,Register!$A$7:$AM$311,28,FALSE))</f>
        <v>-</v>
      </c>
      <c r="GF31" s="7" t="str">
        <f>IF(AND(C31=""),"-",VLOOKUP(B31,Register!$A$7:$AM$311,29,FALSE))</f>
        <v>-</v>
      </c>
      <c r="GG31" s="7" t="str">
        <f>IF(AND(C31=""),"-",VLOOKUP(B31,Register!$A$7:$AM$311,30,FALSE))</f>
        <v>-</v>
      </c>
      <c r="GH31" s="8" t="str">
        <f>IF(AND(C31=""),"-",VLOOKUP(B31,Register!$A$7:$AM$311,31,FALSE))</f>
        <v>-</v>
      </c>
      <c r="GI31" s="208" t="str">
        <f>IF(AND(C31=""),"",VLOOKUP(B31,Register!$A$7:$CL$311,36,FALSE))</f>
        <v/>
      </c>
      <c r="GJ31" s="182" t="str">
        <f t="shared" si="90"/>
        <v/>
      </c>
      <c r="GK31" s="312" t="str">
        <f t="shared" si="91"/>
        <v/>
      </c>
      <c r="GL31" s="314" t="str">
        <f t="shared" si="92"/>
        <v/>
      </c>
      <c r="GM31" s="3"/>
      <c r="GP31" s="315" t="s">
        <v>602</v>
      </c>
      <c r="GR31" s="3"/>
      <c r="GS31" s="3"/>
      <c r="GT31" s="3"/>
      <c r="GU31" s="3"/>
      <c r="GV31" s="3"/>
      <c r="GW31" s="3"/>
      <c r="GX31" s="3"/>
      <c r="GY31" s="3"/>
      <c r="GZ31" s="3"/>
      <c r="HA31" s="3"/>
      <c r="HB31" s="3"/>
      <c r="HC31" s="3"/>
      <c r="HD31" s="3"/>
      <c r="HE31" s="3"/>
      <c r="HF31" s="3"/>
      <c r="HG31" s="3"/>
      <c r="HH31" s="3"/>
      <c r="HI31" s="3"/>
      <c r="HJ31" s="3"/>
      <c r="HK31" s="3"/>
      <c r="HL31" s="3"/>
      <c r="HM31" s="3"/>
      <c r="HW31" s="321" t="str">
        <f>IF(ISNA(VLOOKUP(B31,Register!A$7:Z$315,9,FALSE)),"",VLOOKUP(B31,Register!A$7:Z$315,9,FALSE))</f>
        <v/>
      </c>
      <c r="HX31" s="321" t="str">
        <f>IF(ISNA(VLOOKUP(B31,Register!A$7:Z$315,12,FALSE)),"",VLOOKUP(B31,Register!A$7:Z$315,12,FALSE))</f>
        <v/>
      </c>
      <c r="HY31" s="321" t="str">
        <f t="shared" si="93"/>
        <v/>
      </c>
      <c r="HZ31" s="321" t="str">
        <f t="shared" si="94"/>
        <v/>
      </c>
      <c r="IA31" s="321" t="str">
        <f t="shared" si="95"/>
        <v/>
      </c>
      <c r="IB31" s="321" t="str">
        <f t="shared" si="96"/>
        <v/>
      </c>
      <c r="IC31" s="321" t="str">
        <f t="shared" si="97"/>
        <v/>
      </c>
      <c r="ID31" s="321" t="str">
        <f t="shared" si="98"/>
        <v/>
      </c>
      <c r="IE31" s="321" t="str">
        <f t="shared" si="99"/>
        <v/>
      </c>
      <c r="IF31" s="321" t="str">
        <f t="shared" si="100"/>
        <v/>
      </c>
    </row>
    <row r="32" spans="1:240" ht="21">
      <c r="A32" s="2">
        <v>20</v>
      </c>
      <c r="B32" s="197"/>
      <c r="C32" s="196" t="str">
        <f>IF(ISNA(VLOOKUP(B32,Register!A$7:Z$315,3,FALSE)),"",VLOOKUP(B32,Register!A$7:Z$315,3,FALSE))</f>
        <v/>
      </c>
      <c r="D32" s="196" t="str">
        <f>IF(ISNA(VLOOKUP(B32,Register!A$7:Z$315,4,FALSE)),"",VLOOKUP(B32,Register!A$7:Z$315,4,FALSE))</f>
        <v/>
      </c>
      <c r="E32" s="195" t="str">
        <f>IF(ISNA(VLOOKUP(B32,Register!A$7:Z$315,6,FALSE)),"",VLOOKUP(B32,Register!A$7:Z$315,6,FALSE))</f>
        <v/>
      </c>
      <c r="F32" s="105"/>
      <c r="G32" s="159"/>
      <c r="H32" s="159"/>
      <c r="I32" s="168" t="str">
        <f t="shared" si="2"/>
        <v/>
      </c>
      <c r="J32" s="5" t="str">
        <f t="shared" si="3"/>
        <v/>
      </c>
      <c r="K32" s="159"/>
      <c r="L32" s="159"/>
      <c r="M32" s="168" t="str">
        <f t="shared" si="4"/>
        <v/>
      </c>
      <c r="N32" s="5" t="str">
        <f t="shared" si="5"/>
        <v/>
      </c>
      <c r="O32" s="159"/>
      <c r="P32" s="159"/>
      <c r="Q32" s="168" t="str">
        <f t="shared" si="6"/>
        <v/>
      </c>
      <c r="R32" s="5" t="str">
        <f t="shared" si="7"/>
        <v/>
      </c>
      <c r="S32" s="159"/>
      <c r="T32" s="159"/>
      <c r="U32" s="168" t="str">
        <f t="shared" si="8"/>
        <v/>
      </c>
      <c r="V32" s="5" t="str">
        <f t="shared" si="9"/>
        <v/>
      </c>
      <c r="W32" s="159"/>
      <c r="X32" s="159"/>
      <c r="Y32" s="168" t="str">
        <f t="shared" si="10"/>
        <v/>
      </c>
      <c r="Z32" s="5" t="str">
        <f t="shared" si="11"/>
        <v/>
      </c>
      <c r="AA32" s="160" t="str">
        <f t="shared" si="0"/>
        <v/>
      </c>
      <c r="AB32" s="160" t="str">
        <f t="shared" si="1"/>
        <v/>
      </c>
      <c r="AC32" s="160" t="str">
        <f t="shared" si="12"/>
        <v/>
      </c>
      <c r="AD32" s="6" t="str">
        <f t="shared" si="13"/>
        <v/>
      </c>
      <c r="AE32" s="105" t="s">
        <v>22</v>
      </c>
      <c r="AF32" s="1115">
        <v>10</v>
      </c>
      <c r="AG32" s="1115"/>
      <c r="AH32" s="168" t="str">
        <f t="shared" si="14"/>
        <v/>
      </c>
      <c r="AI32" s="5" t="str">
        <f t="shared" si="15"/>
        <v/>
      </c>
      <c r="AJ32" s="159">
        <v>7</v>
      </c>
      <c r="AK32" s="159"/>
      <c r="AL32" s="168" t="str">
        <f t="shared" si="16"/>
        <v/>
      </c>
      <c r="AM32" s="5" t="str">
        <f t="shared" si="17"/>
        <v/>
      </c>
      <c r="AN32" s="159">
        <v>40</v>
      </c>
      <c r="AO32" s="159"/>
      <c r="AP32" s="168" t="str">
        <f t="shared" si="18"/>
        <v/>
      </c>
      <c r="AQ32" s="5" t="str">
        <f t="shared" si="19"/>
        <v/>
      </c>
      <c r="AR32" s="159">
        <v>8</v>
      </c>
      <c r="AS32" s="159"/>
      <c r="AT32" s="168" t="str">
        <f t="shared" si="20"/>
        <v/>
      </c>
      <c r="AU32" s="5" t="str">
        <f t="shared" si="21"/>
        <v/>
      </c>
      <c r="AV32" s="159">
        <v>62</v>
      </c>
      <c r="AW32" s="159"/>
      <c r="AX32" s="168" t="str">
        <f t="shared" si="22"/>
        <v/>
      </c>
      <c r="AY32" s="5" t="str">
        <f t="shared" si="23"/>
        <v/>
      </c>
      <c r="AZ32" s="160" t="str">
        <f t="shared" si="24"/>
        <v/>
      </c>
      <c r="BA32" s="160" t="str">
        <f t="shared" si="25"/>
        <v/>
      </c>
      <c r="BB32" s="160" t="str">
        <f t="shared" si="26"/>
        <v/>
      </c>
      <c r="BC32" s="6" t="str">
        <f t="shared" si="27"/>
        <v/>
      </c>
      <c r="BD32" s="105" t="s">
        <v>22</v>
      </c>
      <c r="BE32" s="159">
        <v>10</v>
      </c>
      <c r="BF32" s="159"/>
      <c r="BG32" s="168" t="str">
        <f t="shared" si="28"/>
        <v/>
      </c>
      <c r="BH32" s="5" t="str">
        <f t="shared" si="29"/>
        <v/>
      </c>
      <c r="BI32" s="159">
        <v>7</v>
      </c>
      <c r="BJ32" s="159"/>
      <c r="BK32" s="168" t="str">
        <f t="shared" si="30"/>
        <v/>
      </c>
      <c r="BL32" s="5" t="str">
        <f t="shared" si="31"/>
        <v/>
      </c>
      <c r="BM32" s="159">
        <v>40</v>
      </c>
      <c r="BN32" s="159"/>
      <c r="BO32" s="168" t="str">
        <f t="shared" si="32"/>
        <v/>
      </c>
      <c r="BP32" s="5" t="str">
        <f t="shared" si="33"/>
        <v/>
      </c>
      <c r="BQ32" s="159">
        <v>8</v>
      </c>
      <c r="BR32" s="159"/>
      <c r="BS32" s="168" t="str">
        <f t="shared" si="34"/>
        <v/>
      </c>
      <c r="BT32" s="5" t="str">
        <f t="shared" si="35"/>
        <v/>
      </c>
      <c r="BU32" s="159">
        <v>62</v>
      </c>
      <c r="BV32" s="159"/>
      <c r="BW32" s="168" t="str">
        <f t="shared" si="36"/>
        <v/>
      </c>
      <c r="BX32" s="5" t="str">
        <f t="shared" si="37"/>
        <v/>
      </c>
      <c r="BY32" s="160" t="str">
        <f t="shared" si="38"/>
        <v/>
      </c>
      <c r="BZ32" s="160" t="str">
        <f t="shared" si="39"/>
        <v/>
      </c>
      <c r="CA32" s="160" t="str">
        <f t="shared" si="40"/>
        <v/>
      </c>
      <c r="CB32" s="6" t="str">
        <f t="shared" si="41"/>
        <v/>
      </c>
      <c r="CC32" s="105" t="s">
        <v>22</v>
      </c>
      <c r="CD32" s="159">
        <v>10</v>
      </c>
      <c r="CE32" s="159"/>
      <c r="CF32" s="168" t="str">
        <f t="shared" si="42"/>
        <v/>
      </c>
      <c r="CG32" s="5" t="str">
        <f t="shared" si="43"/>
        <v/>
      </c>
      <c r="CH32" s="159">
        <v>7</v>
      </c>
      <c r="CI32" s="159"/>
      <c r="CJ32" s="168" t="str">
        <f t="shared" si="44"/>
        <v/>
      </c>
      <c r="CK32" s="5" t="str">
        <f t="shared" si="45"/>
        <v/>
      </c>
      <c r="CL32" s="159">
        <v>40</v>
      </c>
      <c r="CM32" s="159"/>
      <c r="CN32" s="168" t="str">
        <f t="shared" si="46"/>
        <v/>
      </c>
      <c r="CO32" s="5" t="str">
        <f t="shared" si="47"/>
        <v/>
      </c>
      <c r="CP32" s="159">
        <v>8</v>
      </c>
      <c r="CQ32" s="159"/>
      <c r="CR32" s="168" t="str">
        <f t="shared" si="48"/>
        <v/>
      </c>
      <c r="CS32" s="5" t="str">
        <f t="shared" si="49"/>
        <v/>
      </c>
      <c r="CT32" s="159">
        <v>62</v>
      </c>
      <c r="CU32" s="159"/>
      <c r="CV32" s="168" t="str">
        <f t="shared" si="50"/>
        <v/>
      </c>
      <c r="CW32" s="5" t="str">
        <f t="shared" si="51"/>
        <v/>
      </c>
      <c r="CX32" s="160" t="str">
        <f t="shared" si="52"/>
        <v/>
      </c>
      <c r="CY32" s="160" t="str">
        <f t="shared" si="53"/>
        <v/>
      </c>
      <c r="CZ32" s="160" t="str">
        <f t="shared" si="54"/>
        <v/>
      </c>
      <c r="DA32" s="6" t="str">
        <f t="shared" si="55"/>
        <v/>
      </c>
      <c r="DB32" s="105" t="s">
        <v>22</v>
      </c>
      <c r="DC32" s="159">
        <v>10</v>
      </c>
      <c r="DD32" s="159"/>
      <c r="DE32" s="168" t="str">
        <f t="shared" si="56"/>
        <v/>
      </c>
      <c r="DF32" s="5" t="str">
        <f t="shared" si="57"/>
        <v/>
      </c>
      <c r="DG32" s="159">
        <v>7</v>
      </c>
      <c r="DH32" s="159"/>
      <c r="DI32" s="168" t="str">
        <f t="shared" si="58"/>
        <v/>
      </c>
      <c r="DJ32" s="5" t="str">
        <f t="shared" si="59"/>
        <v/>
      </c>
      <c r="DK32" s="159">
        <v>40</v>
      </c>
      <c r="DL32" s="159"/>
      <c r="DM32" s="168" t="str">
        <f t="shared" si="60"/>
        <v/>
      </c>
      <c r="DN32" s="5" t="str">
        <f t="shared" si="61"/>
        <v/>
      </c>
      <c r="DO32" s="159">
        <v>8</v>
      </c>
      <c r="DP32" s="159"/>
      <c r="DQ32" s="168" t="str">
        <f t="shared" si="62"/>
        <v/>
      </c>
      <c r="DR32" s="5" t="str">
        <f t="shared" si="63"/>
        <v/>
      </c>
      <c r="DS32" s="159">
        <v>62</v>
      </c>
      <c r="DT32" s="159"/>
      <c r="DU32" s="168" t="str">
        <f t="shared" si="64"/>
        <v/>
      </c>
      <c r="DV32" s="5" t="str">
        <f t="shared" si="65"/>
        <v/>
      </c>
      <c r="DW32" s="160" t="str">
        <f t="shared" si="66"/>
        <v/>
      </c>
      <c r="DX32" s="160" t="str">
        <f t="shared" si="67"/>
        <v/>
      </c>
      <c r="DY32" s="160" t="str">
        <f t="shared" si="68"/>
        <v/>
      </c>
      <c r="DZ32" s="6" t="str">
        <f t="shared" si="69"/>
        <v/>
      </c>
      <c r="EA32" s="105" t="s">
        <v>22</v>
      </c>
      <c r="EB32" s="159">
        <v>10</v>
      </c>
      <c r="EC32" s="159"/>
      <c r="ED32" s="168" t="str">
        <f t="shared" si="70"/>
        <v/>
      </c>
      <c r="EE32" s="5" t="str">
        <f t="shared" si="71"/>
        <v/>
      </c>
      <c r="EF32" s="159">
        <v>7</v>
      </c>
      <c r="EG32" s="159"/>
      <c r="EH32" s="168" t="str">
        <f t="shared" si="72"/>
        <v/>
      </c>
      <c r="EI32" s="5" t="str">
        <f t="shared" si="73"/>
        <v/>
      </c>
      <c r="EJ32" s="159">
        <v>40</v>
      </c>
      <c r="EK32" s="159"/>
      <c r="EL32" s="168" t="str">
        <f t="shared" si="74"/>
        <v/>
      </c>
      <c r="EM32" s="5" t="str">
        <f t="shared" si="75"/>
        <v/>
      </c>
      <c r="EN32" s="159">
        <v>8</v>
      </c>
      <c r="EO32" s="159"/>
      <c r="EP32" s="168" t="str">
        <f t="shared" si="76"/>
        <v/>
      </c>
      <c r="EQ32" s="5" t="str">
        <f t="shared" si="77"/>
        <v/>
      </c>
      <c r="ER32" s="159">
        <v>62</v>
      </c>
      <c r="ES32" s="159"/>
      <c r="ET32" s="168" t="str">
        <f t="shared" si="78"/>
        <v/>
      </c>
      <c r="EU32" s="5" t="str">
        <f t="shared" si="79"/>
        <v/>
      </c>
      <c r="EV32" s="160" t="str">
        <f t="shared" si="80"/>
        <v/>
      </c>
      <c r="EW32" s="160" t="str">
        <f t="shared" si="81"/>
        <v/>
      </c>
      <c r="EX32" s="160" t="str">
        <f t="shared" si="82"/>
        <v/>
      </c>
      <c r="EY32" s="6" t="str">
        <f t="shared" si="83"/>
        <v/>
      </c>
      <c r="EZ32" s="105">
        <v>18</v>
      </c>
      <c r="FA32" s="105">
        <v>19</v>
      </c>
      <c r="FB32" s="105">
        <v>19</v>
      </c>
      <c r="FC32" s="105">
        <v>18</v>
      </c>
      <c r="FD32" s="105">
        <v>18</v>
      </c>
      <c r="FE32" s="106" t="str">
        <f t="shared" si="84"/>
        <v/>
      </c>
      <c r="FF32" s="100" t="str">
        <f t="shared" si="85"/>
        <v xml:space="preserve"> </v>
      </c>
      <c r="FG32" s="105">
        <v>18</v>
      </c>
      <c r="FH32" s="105">
        <v>18</v>
      </c>
      <c r="FI32" s="105">
        <v>17</v>
      </c>
      <c r="FJ32" s="105">
        <v>18</v>
      </c>
      <c r="FK32" s="105">
        <v>17</v>
      </c>
      <c r="FL32" s="107" t="str">
        <f t="shared" si="86"/>
        <v/>
      </c>
      <c r="FM32" s="101" t="str">
        <f t="shared" si="87"/>
        <v xml:space="preserve"> </v>
      </c>
      <c r="FN32" s="105">
        <v>18</v>
      </c>
      <c r="FO32" s="105">
        <v>17</v>
      </c>
      <c r="FP32" s="105">
        <v>18</v>
      </c>
      <c r="FQ32" s="105">
        <v>17</v>
      </c>
      <c r="FR32" s="105">
        <v>18</v>
      </c>
      <c r="FS32" s="204" t="str">
        <f t="shared" si="88"/>
        <v/>
      </c>
      <c r="FT32" s="205" t="str">
        <f t="shared" si="89"/>
        <v xml:space="preserve"> </v>
      </c>
      <c r="FU32" s="477" t="s">
        <v>613</v>
      </c>
      <c r="FV32" s="316" t="str">
        <f>IF(AND(C32=""),"-",VLOOKUP(B32,Register!$A$7:$AM$311,19,FALSE))</f>
        <v>-</v>
      </c>
      <c r="FW32" s="7" t="str">
        <f>IF(AND(C32=""),"-",VLOOKUP(B32,Register!$A$7:$AM$311,20,FALSE))</f>
        <v>-</v>
      </c>
      <c r="FX32" s="7" t="str">
        <f>IF(AND(C32=""),"-",VLOOKUP(B32,Register!$A$7:$AM$311,21,FALSE))</f>
        <v>-</v>
      </c>
      <c r="FY32" s="7" t="str">
        <f>IF(AND(C32=""),"-",VLOOKUP(B32,Register!$A$7:$AM$311,22,FALSE))</f>
        <v>-</v>
      </c>
      <c r="FZ32" s="7" t="str">
        <f>IF(AND(C32=""),"-",VLOOKUP(B32,Register!$A$7:$AM$311,23,FALSE))</f>
        <v>-</v>
      </c>
      <c r="GA32" s="7" t="str">
        <f>IF(AND(C32=""),"-",VLOOKUP(B32,Register!$A$7:$AM$311,24,FALSE))</f>
        <v>-</v>
      </c>
      <c r="GB32" s="7" t="str">
        <f>IF(AND(C32=""),"-",VLOOKUP(B32,Register!$A$7:$AM$311,25,FALSE))</f>
        <v>-</v>
      </c>
      <c r="GC32" s="7" t="str">
        <f>IF(AND(C32=""),"-",VLOOKUP(B32,Register!$A$7:$AM$311,26,FALSE))</f>
        <v>-</v>
      </c>
      <c r="GD32" s="7" t="str">
        <f>IF(AND(C32=""),"-",VLOOKUP(B32,Register!$A$7:$AM$311,27,FALSE))</f>
        <v>-</v>
      </c>
      <c r="GE32" s="7" t="str">
        <f>IF(AND(C32=""),"-",VLOOKUP(B32,Register!$A$7:$AM$311,28,FALSE))</f>
        <v>-</v>
      </c>
      <c r="GF32" s="7" t="str">
        <f>IF(AND(C32=""),"-",VLOOKUP(B32,Register!$A$7:$AM$311,29,FALSE))</f>
        <v>-</v>
      </c>
      <c r="GG32" s="7" t="str">
        <f>IF(AND(C32=""),"-",VLOOKUP(B32,Register!$A$7:$AM$311,30,FALSE))</f>
        <v>-</v>
      </c>
      <c r="GH32" s="8" t="str">
        <f>IF(AND(C32=""),"-",VLOOKUP(B32,Register!$A$7:$AM$311,31,FALSE))</f>
        <v>-</v>
      </c>
      <c r="GI32" s="208" t="str">
        <f>IF(AND(C32=""),"",VLOOKUP(B32,Register!$A$7:$CL$311,36,FALSE))</f>
        <v/>
      </c>
      <c r="GJ32" s="182" t="str">
        <f t="shared" si="90"/>
        <v/>
      </c>
      <c r="GK32" s="312" t="str">
        <f t="shared" si="91"/>
        <v/>
      </c>
      <c r="GL32" s="314" t="str">
        <f t="shared" si="92"/>
        <v/>
      </c>
      <c r="GM32" s="3"/>
      <c r="GP32" s="315" t="s">
        <v>603</v>
      </c>
      <c r="GR32" s="3"/>
      <c r="GS32" s="3"/>
      <c r="GT32" s="3"/>
      <c r="GU32" s="3"/>
      <c r="GV32" s="3"/>
      <c r="GW32" s="3"/>
      <c r="GX32" s="3"/>
      <c r="GY32" s="3"/>
      <c r="GZ32" s="3"/>
      <c r="HA32" s="3"/>
      <c r="HB32" s="3"/>
      <c r="HC32" s="3"/>
      <c r="HD32" s="3"/>
      <c r="HE32" s="3"/>
      <c r="HF32" s="3"/>
      <c r="HG32" s="3"/>
      <c r="HH32" s="3"/>
      <c r="HI32" s="3"/>
      <c r="HJ32" s="3"/>
      <c r="HK32" s="3"/>
      <c r="HL32" s="3"/>
      <c r="HM32" s="3"/>
      <c r="HW32" s="321" t="str">
        <f>IF(ISNA(VLOOKUP(B32,Register!A$7:Z$315,9,FALSE)),"",VLOOKUP(B32,Register!A$7:Z$315,9,FALSE))</f>
        <v/>
      </c>
      <c r="HX32" s="321" t="str">
        <f>IF(ISNA(VLOOKUP(B32,Register!A$7:Z$315,12,FALSE)),"",VLOOKUP(B32,Register!A$7:Z$315,12,FALSE))</f>
        <v/>
      </c>
      <c r="HY32" s="321" t="str">
        <f t="shared" si="93"/>
        <v/>
      </c>
      <c r="HZ32" s="321" t="str">
        <f t="shared" si="94"/>
        <v/>
      </c>
      <c r="IA32" s="321" t="str">
        <f t="shared" si="95"/>
        <v/>
      </c>
      <c r="IB32" s="321" t="str">
        <f t="shared" si="96"/>
        <v/>
      </c>
      <c r="IC32" s="321" t="str">
        <f t="shared" si="97"/>
        <v/>
      </c>
      <c r="ID32" s="321" t="str">
        <f t="shared" si="98"/>
        <v/>
      </c>
      <c r="IE32" s="321" t="str">
        <f t="shared" si="99"/>
        <v/>
      </c>
      <c r="IF32" s="321" t="str">
        <f t="shared" si="100"/>
        <v/>
      </c>
    </row>
    <row r="33" spans="1:240" ht="21">
      <c r="A33" s="2">
        <v>21</v>
      </c>
      <c r="B33" s="197"/>
      <c r="C33" s="196" t="str">
        <f>IF(ISNA(VLOOKUP(B33,Register!A$7:Z$315,3,FALSE)),"",VLOOKUP(B33,Register!A$7:Z$315,3,FALSE))</f>
        <v/>
      </c>
      <c r="D33" s="196" t="str">
        <f>IF(ISNA(VLOOKUP(B33,Register!A$7:Z$315,4,FALSE)),"",VLOOKUP(B33,Register!A$7:Z$315,4,FALSE))</f>
        <v/>
      </c>
      <c r="E33" s="195" t="str">
        <f>IF(ISNA(VLOOKUP(B33,Register!A$7:Z$315,6,FALSE)),"",VLOOKUP(B33,Register!A$7:Z$315,6,FALSE))</f>
        <v/>
      </c>
      <c r="F33" s="105"/>
      <c r="G33" s="159"/>
      <c r="H33" s="159"/>
      <c r="I33" s="168" t="str">
        <f t="shared" si="2"/>
        <v/>
      </c>
      <c r="J33" s="5" t="str">
        <f t="shared" si="3"/>
        <v/>
      </c>
      <c r="K33" s="159"/>
      <c r="L33" s="159"/>
      <c r="M33" s="168" t="str">
        <f t="shared" si="4"/>
        <v/>
      </c>
      <c r="N33" s="5" t="str">
        <f t="shared" si="5"/>
        <v/>
      </c>
      <c r="O33" s="159"/>
      <c r="P33" s="159"/>
      <c r="Q33" s="168" t="str">
        <f t="shared" si="6"/>
        <v/>
      </c>
      <c r="R33" s="5" t="str">
        <f t="shared" si="7"/>
        <v/>
      </c>
      <c r="S33" s="159"/>
      <c r="T33" s="159"/>
      <c r="U33" s="168" t="str">
        <f t="shared" si="8"/>
        <v/>
      </c>
      <c r="V33" s="5" t="str">
        <f t="shared" si="9"/>
        <v/>
      </c>
      <c r="W33" s="159"/>
      <c r="X33" s="159"/>
      <c r="Y33" s="168" t="str">
        <f t="shared" si="10"/>
        <v/>
      </c>
      <c r="Z33" s="5" t="str">
        <f t="shared" si="11"/>
        <v/>
      </c>
      <c r="AA33" s="160" t="str">
        <f t="shared" si="0"/>
        <v/>
      </c>
      <c r="AB33" s="160" t="str">
        <f t="shared" si="1"/>
        <v/>
      </c>
      <c r="AC33" s="160" t="str">
        <f t="shared" si="12"/>
        <v/>
      </c>
      <c r="AD33" s="6" t="str">
        <f t="shared" si="13"/>
        <v/>
      </c>
      <c r="AE33" s="105" t="s">
        <v>22</v>
      </c>
      <c r="AF33" s="1115">
        <v>5</v>
      </c>
      <c r="AG33" s="1115"/>
      <c r="AH33" s="168" t="str">
        <f t="shared" si="14"/>
        <v/>
      </c>
      <c r="AI33" s="5" t="str">
        <f t="shared" si="15"/>
        <v/>
      </c>
      <c r="AJ33" s="159">
        <v>6</v>
      </c>
      <c r="AK33" s="159"/>
      <c r="AL33" s="168" t="str">
        <f t="shared" si="16"/>
        <v/>
      </c>
      <c r="AM33" s="5" t="str">
        <f t="shared" si="17"/>
        <v/>
      </c>
      <c r="AN33" s="159">
        <v>30</v>
      </c>
      <c r="AO33" s="159"/>
      <c r="AP33" s="168" t="str">
        <f t="shared" si="18"/>
        <v/>
      </c>
      <c r="AQ33" s="5" t="str">
        <f t="shared" si="19"/>
        <v/>
      </c>
      <c r="AR33" s="159">
        <v>5</v>
      </c>
      <c r="AS33" s="159"/>
      <c r="AT33" s="168" t="str">
        <f t="shared" si="20"/>
        <v/>
      </c>
      <c r="AU33" s="5" t="str">
        <f t="shared" si="21"/>
        <v/>
      </c>
      <c r="AV33" s="159">
        <v>59</v>
      </c>
      <c r="AW33" s="159"/>
      <c r="AX33" s="168" t="str">
        <f t="shared" si="22"/>
        <v/>
      </c>
      <c r="AY33" s="5" t="str">
        <f t="shared" si="23"/>
        <v/>
      </c>
      <c r="AZ33" s="160" t="str">
        <f t="shared" si="24"/>
        <v/>
      </c>
      <c r="BA33" s="160" t="str">
        <f t="shared" si="25"/>
        <v/>
      </c>
      <c r="BB33" s="160" t="str">
        <f t="shared" si="26"/>
        <v/>
      </c>
      <c r="BC33" s="6" t="str">
        <f t="shared" si="27"/>
        <v/>
      </c>
      <c r="BD33" s="105" t="s">
        <v>22</v>
      </c>
      <c r="BE33" s="159">
        <v>5</v>
      </c>
      <c r="BF33" s="159"/>
      <c r="BG33" s="168" t="str">
        <f t="shared" si="28"/>
        <v/>
      </c>
      <c r="BH33" s="5" t="str">
        <f t="shared" si="29"/>
        <v/>
      </c>
      <c r="BI33" s="159">
        <v>6</v>
      </c>
      <c r="BJ33" s="159"/>
      <c r="BK33" s="168" t="str">
        <f t="shared" si="30"/>
        <v/>
      </c>
      <c r="BL33" s="5" t="str">
        <f t="shared" si="31"/>
        <v/>
      </c>
      <c r="BM33" s="159">
        <v>30</v>
      </c>
      <c r="BN33" s="159"/>
      <c r="BO33" s="168" t="str">
        <f t="shared" si="32"/>
        <v/>
      </c>
      <c r="BP33" s="5" t="str">
        <f t="shared" si="33"/>
        <v/>
      </c>
      <c r="BQ33" s="159">
        <v>5</v>
      </c>
      <c r="BR33" s="159"/>
      <c r="BS33" s="168" t="str">
        <f t="shared" si="34"/>
        <v/>
      </c>
      <c r="BT33" s="5" t="str">
        <f t="shared" si="35"/>
        <v/>
      </c>
      <c r="BU33" s="159">
        <v>59</v>
      </c>
      <c r="BV33" s="159"/>
      <c r="BW33" s="168" t="str">
        <f t="shared" si="36"/>
        <v/>
      </c>
      <c r="BX33" s="5" t="str">
        <f t="shared" si="37"/>
        <v/>
      </c>
      <c r="BY33" s="160" t="str">
        <f t="shared" si="38"/>
        <v/>
      </c>
      <c r="BZ33" s="160" t="str">
        <f t="shared" si="39"/>
        <v/>
      </c>
      <c r="CA33" s="160" t="str">
        <f t="shared" si="40"/>
        <v/>
      </c>
      <c r="CB33" s="6" t="str">
        <f t="shared" si="41"/>
        <v/>
      </c>
      <c r="CC33" s="105" t="s">
        <v>22</v>
      </c>
      <c r="CD33" s="159">
        <v>5</v>
      </c>
      <c r="CE33" s="159"/>
      <c r="CF33" s="168" t="str">
        <f t="shared" si="42"/>
        <v/>
      </c>
      <c r="CG33" s="5" t="str">
        <f t="shared" si="43"/>
        <v/>
      </c>
      <c r="CH33" s="159">
        <v>6</v>
      </c>
      <c r="CI33" s="159"/>
      <c r="CJ33" s="168" t="str">
        <f t="shared" si="44"/>
        <v/>
      </c>
      <c r="CK33" s="5" t="str">
        <f t="shared" si="45"/>
        <v/>
      </c>
      <c r="CL33" s="159">
        <v>30</v>
      </c>
      <c r="CM33" s="159"/>
      <c r="CN33" s="168" t="str">
        <f t="shared" si="46"/>
        <v/>
      </c>
      <c r="CO33" s="5" t="str">
        <f t="shared" si="47"/>
        <v/>
      </c>
      <c r="CP33" s="159">
        <v>5</v>
      </c>
      <c r="CQ33" s="159"/>
      <c r="CR33" s="168" t="str">
        <f t="shared" si="48"/>
        <v/>
      </c>
      <c r="CS33" s="5" t="str">
        <f t="shared" si="49"/>
        <v/>
      </c>
      <c r="CT33" s="159">
        <v>59</v>
      </c>
      <c r="CU33" s="159"/>
      <c r="CV33" s="168" t="str">
        <f t="shared" si="50"/>
        <v/>
      </c>
      <c r="CW33" s="5" t="str">
        <f t="shared" si="51"/>
        <v/>
      </c>
      <c r="CX33" s="160" t="str">
        <f t="shared" si="52"/>
        <v/>
      </c>
      <c r="CY33" s="160" t="str">
        <f t="shared" si="53"/>
        <v/>
      </c>
      <c r="CZ33" s="160" t="str">
        <f t="shared" si="54"/>
        <v/>
      </c>
      <c r="DA33" s="6" t="str">
        <f t="shared" si="55"/>
        <v/>
      </c>
      <c r="DB33" s="105" t="s">
        <v>22</v>
      </c>
      <c r="DC33" s="159">
        <v>5</v>
      </c>
      <c r="DD33" s="159"/>
      <c r="DE33" s="168" t="str">
        <f t="shared" si="56"/>
        <v/>
      </c>
      <c r="DF33" s="5" t="str">
        <f t="shared" si="57"/>
        <v/>
      </c>
      <c r="DG33" s="159">
        <v>6</v>
      </c>
      <c r="DH33" s="159"/>
      <c r="DI33" s="168" t="str">
        <f t="shared" si="58"/>
        <v/>
      </c>
      <c r="DJ33" s="5" t="str">
        <f t="shared" si="59"/>
        <v/>
      </c>
      <c r="DK33" s="159">
        <v>30</v>
      </c>
      <c r="DL33" s="159"/>
      <c r="DM33" s="168" t="str">
        <f t="shared" si="60"/>
        <v/>
      </c>
      <c r="DN33" s="5" t="str">
        <f t="shared" si="61"/>
        <v/>
      </c>
      <c r="DO33" s="159">
        <v>5</v>
      </c>
      <c r="DP33" s="159"/>
      <c r="DQ33" s="168" t="str">
        <f t="shared" si="62"/>
        <v/>
      </c>
      <c r="DR33" s="5" t="str">
        <f t="shared" si="63"/>
        <v/>
      </c>
      <c r="DS33" s="159">
        <v>59</v>
      </c>
      <c r="DT33" s="159"/>
      <c r="DU33" s="168" t="str">
        <f t="shared" si="64"/>
        <v/>
      </c>
      <c r="DV33" s="5" t="str">
        <f t="shared" si="65"/>
        <v/>
      </c>
      <c r="DW33" s="160" t="str">
        <f t="shared" si="66"/>
        <v/>
      </c>
      <c r="DX33" s="160" t="str">
        <f t="shared" si="67"/>
        <v/>
      </c>
      <c r="DY33" s="160" t="str">
        <f t="shared" si="68"/>
        <v/>
      </c>
      <c r="DZ33" s="6" t="str">
        <f t="shared" si="69"/>
        <v/>
      </c>
      <c r="EA33" s="105" t="s">
        <v>22</v>
      </c>
      <c r="EB33" s="159">
        <v>5</v>
      </c>
      <c r="EC33" s="159"/>
      <c r="ED33" s="168" t="str">
        <f t="shared" si="70"/>
        <v/>
      </c>
      <c r="EE33" s="5" t="str">
        <f t="shared" si="71"/>
        <v/>
      </c>
      <c r="EF33" s="159">
        <v>6</v>
      </c>
      <c r="EG33" s="159"/>
      <c r="EH33" s="168" t="str">
        <f t="shared" si="72"/>
        <v/>
      </c>
      <c r="EI33" s="5" t="str">
        <f t="shared" si="73"/>
        <v/>
      </c>
      <c r="EJ33" s="159">
        <v>30</v>
      </c>
      <c r="EK33" s="159"/>
      <c r="EL33" s="168" t="str">
        <f t="shared" si="74"/>
        <v/>
      </c>
      <c r="EM33" s="5" t="str">
        <f t="shared" si="75"/>
        <v/>
      </c>
      <c r="EN33" s="159">
        <v>5</v>
      </c>
      <c r="EO33" s="159"/>
      <c r="EP33" s="168" t="str">
        <f t="shared" si="76"/>
        <v/>
      </c>
      <c r="EQ33" s="5" t="str">
        <f t="shared" si="77"/>
        <v/>
      </c>
      <c r="ER33" s="159">
        <v>59</v>
      </c>
      <c r="ES33" s="159"/>
      <c r="ET33" s="168" t="str">
        <f t="shared" si="78"/>
        <v/>
      </c>
      <c r="EU33" s="5" t="str">
        <f t="shared" si="79"/>
        <v/>
      </c>
      <c r="EV33" s="160" t="str">
        <f t="shared" si="80"/>
        <v/>
      </c>
      <c r="EW33" s="160" t="str">
        <f t="shared" si="81"/>
        <v/>
      </c>
      <c r="EX33" s="160" t="str">
        <f t="shared" si="82"/>
        <v/>
      </c>
      <c r="EY33" s="6" t="str">
        <f t="shared" si="83"/>
        <v/>
      </c>
      <c r="EZ33" s="105">
        <v>18</v>
      </c>
      <c r="FA33" s="105">
        <v>18</v>
      </c>
      <c r="FB33" s="105">
        <v>19</v>
      </c>
      <c r="FC33" s="105">
        <v>18</v>
      </c>
      <c r="FD33" s="105">
        <v>18</v>
      </c>
      <c r="FE33" s="106" t="str">
        <f t="shared" si="84"/>
        <v/>
      </c>
      <c r="FF33" s="100" t="str">
        <f t="shared" si="85"/>
        <v xml:space="preserve"> </v>
      </c>
      <c r="FG33" s="105">
        <v>17</v>
      </c>
      <c r="FH33" s="105">
        <v>17</v>
      </c>
      <c r="FI33" s="105">
        <v>17</v>
      </c>
      <c r="FJ33" s="105">
        <v>18</v>
      </c>
      <c r="FK33" s="105">
        <v>18</v>
      </c>
      <c r="FL33" s="107" t="str">
        <f t="shared" si="86"/>
        <v/>
      </c>
      <c r="FM33" s="101" t="str">
        <f t="shared" si="87"/>
        <v xml:space="preserve"> </v>
      </c>
      <c r="FN33" s="105">
        <v>19</v>
      </c>
      <c r="FO33" s="105">
        <v>18</v>
      </c>
      <c r="FP33" s="105">
        <v>18</v>
      </c>
      <c r="FQ33" s="105">
        <v>19</v>
      </c>
      <c r="FR33" s="105">
        <v>18</v>
      </c>
      <c r="FS33" s="204" t="str">
        <f t="shared" si="88"/>
        <v/>
      </c>
      <c r="FT33" s="205" t="str">
        <f t="shared" si="89"/>
        <v xml:space="preserve"> </v>
      </c>
      <c r="FU33" s="477"/>
      <c r="FV33" s="316" t="str">
        <f>IF(AND(C33=""),"-",VLOOKUP(B33,Register!$A$7:$AM$311,19,FALSE))</f>
        <v>-</v>
      </c>
      <c r="FW33" s="7" t="str">
        <f>IF(AND(C33=""),"-",VLOOKUP(B33,Register!$A$7:$AM$311,20,FALSE))</f>
        <v>-</v>
      </c>
      <c r="FX33" s="7" t="str">
        <f>IF(AND(C33=""),"-",VLOOKUP(B33,Register!$A$7:$AM$311,21,FALSE))</f>
        <v>-</v>
      </c>
      <c r="FY33" s="7" t="str">
        <f>IF(AND(C33=""),"-",VLOOKUP(B33,Register!$A$7:$AM$311,22,FALSE))</f>
        <v>-</v>
      </c>
      <c r="FZ33" s="7" t="str">
        <f>IF(AND(C33=""),"-",VLOOKUP(B33,Register!$A$7:$AM$311,23,FALSE))</f>
        <v>-</v>
      </c>
      <c r="GA33" s="7" t="str">
        <f>IF(AND(C33=""),"-",VLOOKUP(B33,Register!$A$7:$AM$311,24,FALSE))</f>
        <v>-</v>
      </c>
      <c r="GB33" s="7" t="str">
        <f>IF(AND(C33=""),"-",VLOOKUP(B33,Register!$A$7:$AM$311,25,FALSE))</f>
        <v>-</v>
      </c>
      <c r="GC33" s="7" t="str">
        <f>IF(AND(C33=""),"-",VLOOKUP(B33,Register!$A$7:$AM$311,26,FALSE))</f>
        <v>-</v>
      </c>
      <c r="GD33" s="7" t="str">
        <f>IF(AND(C33=""),"-",VLOOKUP(B33,Register!$A$7:$AM$311,27,FALSE))</f>
        <v>-</v>
      </c>
      <c r="GE33" s="7" t="str">
        <f>IF(AND(C33=""),"-",VLOOKUP(B33,Register!$A$7:$AM$311,28,FALSE))</f>
        <v>-</v>
      </c>
      <c r="GF33" s="7" t="str">
        <f>IF(AND(C33=""),"-",VLOOKUP(B33,Register!$A$7:$AM$311,29,FALSE))</f>
        <v>-</v>
      </c>
      <c r="GG33" s="7" t="str">
        <f>IF(AND(C33=""),"-",VLOOKUP(B33,Register!$A$7:$AM$311,30,FALSE))</f>
        <v>-</v>
      </c>
      <c r="GH33" s="8" t="str">
        <f>IF(AND(C33=""),"-",VLOOKUP(B33,Register!$A$7:$AM$311,31,FALSE))</f>
        <v>-</v>
      </c>
      <c r="GI33" s="208" t="str">
        <f>IF(AND(C33=""),"",VLOOKUP(B33,Register!$A$7:$CL$311,36,FALSE))</f>
        <v/>
      </c>
      <c r="GJ33" s="182" t="str">
        <f t="shared" si="90"/>
        <v/>
      </c>
      <c r="GK33" s="312" t="str">
        <f t="shared" si="91"/>
        <v/>
      </c>
      <c r="GL33" s="314" t="str">
        <f t="shared" si="92"/>
        <v/>
      </c>
      <c r="GM33" s="3"/>
      <c r="GP33" s="315" t="s">
        <v>604</v>
      </c>
      <c r="GR33" s="3"/>
      <c r="GS33" s="3"/>
      <c r="GT33" s="3"/>
      <c r="GU33" s="3"/>
      <c r="GV33" s="3"/>
      <c r="GW33" s="3"/>
      <c r="GX33" s="3"/>
      <c r="GY33" s="3"/>
      <c r="GZ33" s="3"/>
      <c r="HA33" s="3"/>
      <c r="HB33" s="3"/>
      <c r="HC33" s="3"/>
      <c r="HD33" s="3"/>
      <c r="HE33" s="3"/>
      <c r="HF33" s="3"/>
      <c r="HG33" s="3"/>
      <c r="HH33" s="3"/>
      <c r="HI33" s="3"/>
      <c r="HJ33" s="3"/>
      <c r="HK33" s="3"/>
      <c r="HL33" s="3"/>
      <c r="HM33" s="3"/>
      <c r="HW33" s="321" t="str">
        <f>IF(ISNA(VLOOKUP(B33,Register!A$7:Z$315,9,FALSE)),"",VLOOKUP(B33,Register!A$7:Z$315,9,FALSE))</f>
        <v/>
      </c>
      <c r="HX33" s="321" t="str">
        <f>IF(ISNA(VLOOKUP(B33,Register!A$7:Z$315,12,FALSE)),"",VLOOKUP(B33,Register!A$7:Z$315,12,FALSE))</f>
        <v/>
      </c>
      <c r="HY33" s="321" t="str">
        <f t="shared" si="93"/>
        <v/>
      </c>
      <c r="HZ33" s="321" t="str">
        <f t="shared" si="94"/>
        <v/>
      </c>
      <c r="IA33" s="321" t="str">
        <f t="shared" si="95"/>
        <v/>
      </c>
      <c r="IB33" s="321" t="str">
        <f t="shared" si="96"/>
        <v/>
      </c>
      <c r="IC33" s="321" t="str">
        <f t="shared" si="97"/>
        <v/>
      </c>
      <c r="ID33" s="321" t="str">
        <f t="shared" si="98"/>
        <v/>
      </c>
      <c r="IE33" s="321" t="str">
        <f t="shared" si="99"/>
        <v/>
      </c>
      <c r="IF33" s="321" t="str">
        <f t="shared" si="100"/>
        <v/>
      </c>
    </row>
    <row r="34" spans="1:240" ht="21">
      <c r="A34" s="2">
        <v>22</v>
      </c>
      <c r="B34" s="197"/>
      <c r="C34" s="196" t="str">
        <f>IF(ISNA(VLOOKUP(B34,Register!A$7:Z$315,3,FALSE)),"",VLOOKUP(B34,Register!A$7:Z$315,3,FALSE))</f>
        <v/>
      </c>
      <c r="D34" s="196" t="str">
        <f>IF(ISNA(VLOOKUP(B34,Register!A$7:Z$315,4,FALSE)),"",VLOOKUP(B34,Register!A$7:Z$315,4,FALSE))</f>
        <v/>
      </c>
      <c r="E34" s="195" t="str">
        <f>IF(ISNA(VLOOKUP(B34,Register!A$7:Z$315,6,FALSE)),"",VLOOKUP(B34,Register!A$7:Z$315,6,FALSE))</f>
        <v/>
      </c>
      <c r="F34" s="105"/>
      <c r="G34" s="159"/>
      <c r="H34" s="159"/>
      <c r="I34" s="168" t="str">
        <f t="shared" si="2"/>
        <v/>
      </c>
      <c r="J34" s="5" t="str">
        <f t="shared" si="3"/>
        <v/>
      </c>
      <c r="K34" s="159"/>
      <c r="L34" s="159"/>
      <c r="M34" s="168" t="str">
        <f t="shared" si="4"/>
        <v/>
      </c>
      <c r="N34" s="5" t="str">
        <f t="shared" si="5"/>
        <v/>
      </c>
      <c r="O34" s="159"/>
      <c r="P34" s="159"/>
      <c r="Q34" s="168" t="str">
        <f t="shared" si="6"/>
        <v/>
      </c>
      <c r="R34" s="5" t="str">
        <f t="shared" si="7"/>
        <v/>
      </c>
      <c r="S34" s="159"/>
      <c r="T34" s="159"/>
      <c r="U34" s="168" t="str">
        <f t="shared" si="8"/>
        <v/>
      </c>
      <c r="V34" s="5" t="str">
        <f t="shared" si="9"/>
        <v/>
      </c>
      <c r="W34" s="159"/>
      <c r="X34" s="159"/>
      <c r="Y34" s="168" t="str">
        <f t="shared" si="10"/>
        <v/>
      </c>
      <c r="Z34" s="5" t="str">
        <f t="shared" si="11"/>
        <v/>
      </c>
      <c r="AA34" s="160" t="str">
        <f t="shared" si="0"/>
        <v/>
      </c>
      <c r="AB34" s="160" t="str">
        <f t="shared" si="1"/>
        <v/>
      </c>
      <c r="AC34" s="160" t="str">
        <f t="shared" si="12"/>
        <v/>
      </c>
      <c r="AD34" s="6" t="str">
        <f t="shared" si="13"/>
        <v/>
      </c>
      <c r="AE34" s="105" t="s">
        <v>43</v>
      </c>
      <c r="AF34" s="1115"/>
      <c r="AG34" s="1115"/>
      <c r="AH34" s="168" t="str">
        <f t="shared" si="14"/>
        <v/>
      </c>
      <c r="AI34" s="5" t="str">
        <f t="shared" si="15"/>
        <v/>
      </c>
      <c r="AJ34" s="159"/>
      <c r="AK34" s="159"/>
      <c r="AL34" s="168" t="str">
        <f t="shared" si="16"/>
        <v/>
      </c>
      <c r="AM34" s="5" t="str">
        <f t="shared" si="17"/>
        <v/>
      </c>
      <c r="AN34" s="159"/>
      <c r="AO34" s="159"/>
      <c r="AP34" s="168" t="str">
        <f t="shared" si="18"/>
        <v/>
      </c>
      <c r="AQ34" s="5" t="str">
        <f t="shared" si="19"/>
        <v/>
      </c>
      <c r="AR34" s="159"/>
      <c r="AS34" s="159"/>
      <c r="AT34" s="168" t="str">
        <f t="shared" si="20"/>
        <v/>
      </c>
      <c r="AU34" s="5" t="str">
        <f t="shared" si="21"/>
        <v/>
      </c>
      <c r="AV34" s="159"/>
      <c r="AW34" s="159"/>
      <c r="AX34" s="168" t="str">
        <f t="shared" si="22"/>
        <v/>
      </c>
      <c r="AY34" s="5" t="str">
        <f t="shared" si="23"/>
        <v/>
      </c>
      <c r="AZ34" s="160" t="str">
        <f t="shared" si="24"/>
        <v/>
      </c>
      <c r="BA34" s="160" t="str">
        <f t="shared" si="25"/>
        <v/>
      </c>
      <c r="BB34" s="160" t="str">
        <f t="shared" si="26"/>
        <v/>
      </c>
      <c r="BC34" s="6" t="str">
        <f t="shared" si="27"/>
        <v/>
      </c>
      <c r="BD34" s="105" t="s">
        <v>43</v>
      </c>
      <c r="BE34" s="159"/>
      <c r="BF34" s="159"/>
      <c r="BG34" s="168" t="str">
        <f t="shared" si="28"/>
        <v/>
      </c>
      <c r="BH34" s="5" t="str">
        <f t="shared" si="29"/>
        <v/>
      </c>
      <c r="BI34" s="159"/>
      <c r="BJ34" s="159"/>
      <c r="BK34" s="168" t="str">
        <f t="shared" si="30"/>
        <v/>
      </c>
      <c r="BL34" s="5" t="str">
        <f t="shared" si="31"/>
        <v/>
      </c>
      <c r="BM34" s="159"/>
      <c r="BN34" s="159"/>
      <c r="BO34" s="168" t="str">
        <f t="shared" si="32"/>
        <v/>
      </c>
      <c r="BP34" s="5" t="str">
        <f t="shared" si="33"/>
        <v/>
      </c>
      <c r="BQ34" s="159"/>
      <c r="BR34" s="159"/>
      <c r="BS34" s="168" t="str">
        <f t="shared" si="34"/>
        <v/>
      </c>
      <c r="BT34" s="5" t="str">
        <f t="shared" si="35"/>
        <v/>
      </c>
      <c r="BU34" s="159"/>
      <c r="BV34" s="159"/>
      <c r="BW34" s="168" t="str">
        <f t="shared" si="36"/>
        <v/>
      </c>
      <c r="BX34" s="5" t="str">
        <f t="shared" si="37"/>
        <v/>
      </c>
      <c r="BY34" s="160" t="str">
        <f t="shared" si="38"/>
        <v/>
      </c>
      <c r="BZ34" s="160" t="str">
        <f t="shared" si="39"/>
        <v/>
      </c>
      <c r="CA34" s="160" t="str">
        <f t="shared" si="40"/>
        <v/>
      </c>
      <c r="CB34" s="6" t="str">
        <f t="shared" si="41"/>
        <v/>
      </c>
      <c r="CC34" s="105" t="s">
        <v>43</v>
      </c>
      <c r="CD34" s="159"/>
      <c r="CE34" s="159"/>
      <c r="CF34" s="168" t="str">
        <f t="shared" si="42"/>
        <v/>
      </c>
      <c r="CG34" s="5" t="str">
        <f t="shared" si="43"/>
        <v/>
      </c>
      <c r="CH34" s="159"/>
      <c r="CI34" s="159"/>
      <c r="CJ34" s="168" t="str">
        <f t="shared" si="44"/>
        <v/>
      </c>
      <c r="CK34" s="5" t="str">
        <f t="shared" si="45"/>
        <v/>
      </c>
      <c r="CL34" s="159"/>
      <c r="CM34" s="159"/>
      <c r="CN34" s="168" t="str">
        <f t="shared" si="46"/>
        <v/>
      </c>
      <c r="CO34" s="5" t="str">
        <f t="shared" si="47"/>
        <v/>
      </c>
      <c r="CP34" s="159"/>
      <c r="CQ34" s="159"/>
      <c r="CR34" s="168" t="str">
        <f t="shared" si="48"/>
        <v/>
      </c>
      <c r="CS34" s="5" t="str">
        <f t="shared" si="49"/>
        <v/>
      </c>
      <c r="CT34" s="159"/>
      <c r="CU34" s="159"/>
      <c r="CV34" s="168" t="str">
        <f t="shared" si="50"/>
        <v/>
      </c>
      <c r="CW34" s="5" t="str">
        <f t="shared" si="51"/>
        <v/>
      </c>
      <c r="CX34" s="160" t="str">
        <f t="shared" si="52"/>
        <v/>
      </c>
      <c r="CY34" s="160" t="str">
        <f t="shared" si="53"/>
        <v/>
      </c>
      <c r="CZ34" s="160" t="str">
        <f t="shared" si="54"/>
        <v/>
      </c>
      <c r="DA34" s="6" t="str">
        <f t="shared" si="55"/>
        <v/>
      </c>
      <c r="DB34" s="105" t="s">
        <v>43</v>
      </c>
      <c r="DC34" s="159"/>
      <c r="DD34" s="159"/>
      <c r="DE34" s="168" t="str">
        <f t="shared" si="56"/>
        <v/>
      </c>
      <c r="DF34" s="5" t="str">
        <f t="shared" si="57"/>
        <v/>
      </c>
      <c r="DG34" s="159"/>
      <c r="DH34" s="159"/>
      <c r="DI34" s="168" t="str">
        <f t="shared" si="58"/>
        <v/>
      </c>
      <c r="DJ34" s="5" t="str">
        <f t="shared" si="59"/>
        <v/>
      </c>
      <c r="DK34" s="159"/>
      <c r="DL34" s="159"/>
      <c r="DM34" s="168" t="str">
        <f t="shared" si="60"/>
        <v/>
      </c>
      <c r="DN34" s="5" t="str">
        <f t="shared" si="61"/>
        <v/>
      </c>
      <c r="DO34" s="159"/>
      <c r="DP34" s="159"/>
      <c r="DQ34" s="168" t="str">
        <f t="shared" si="62"/>
        <v/>
      </c>
      <c r="DR34" s="5" t="str">
        <f t="shared" si="63"/>
        <v/>
      </c>
      <c r="DS34" s="159"/>
      <c r="DT34" s="159"/>
      <c r="DU34" s="168" t="str">
        <f t="shared" si="64"/>
        <v/>
      </c>
      <c r="DV34" s="5" t="str">
        <f t="shared" si="65"/>
        <v/>
      </c>
      <c r="DW34" s="160" t="str">
        <f t="shared" si="66"/>
        <v/>
      </c>
      <c r="DX34" s="160" t="str">
        <f t="shared" si="67"/>
        <v/>
      </c>
      <c r="DY34" s="160" t="str">
        <f t="shared" si="68"/>
        <v/>
      </c>
      <c r="DZ34" s="6" t="str">
        <f t="shared" si="69"/>
        <v/>
      </c>
      <c r="EA34" s="105" t="s">
        <v>43</v>
      </c>
      <c r="EB34" s="159"/>
      <c r="EC34" s="159"/>
      <c r="ED34" s="168" t="str">
        <f t="shared" si="70"/>
        <v/>
      </c>
      <c r="EE34" s="5" t="str">
        <f t="shared" si="71"/>
        <v/>
      </c>
      <c r="EF34" s="159"/>
      <c r="EG34" s="159"/>
      <c r="EH34" s="168" t="str">
        <f t="shared" si="72"/>
        <v/>
      </c>
      <c r="EI34" s="5" t="str">
        <f t="shared" si="73"/>
        <v/>
      </c>
      <c r="EJ34" s="159"/>
      <c r="EK34" s="159"/>
      <c r="EL34" s="168" t="str">
        <f t="shared" si="74"/>
        <v/>
      </c>
      <c r="EM34" s="5" t="str">
        <f t="shared" si="75"/>
        <v/>
      </c>
      <c r="EN34" s="159"/>
      <c r="EO34" s="159"/>
      <c r="EP34" s="168" t="str">
        <f t="shared" si="76"/>
        <v/>
      </c>
      <c r="EQ34" s="5" t="str">
        <f t="shared" si="77"/>
        <v/>
      </c>
      <c r="ER34" s="159"/>
      <c r="ES34" s="159"/>
      <c r="ET34" s="168" t="str">
        <f t="shared" si="78"/>
        <v/>
      </c>
      <c r="EU34" s="5" t="str">
        <f t="shared" si="79"/>
        <v/>
      </c>
      <c r="EV34" s="160" t="str">
        <f t="shared" si="80"/>
        <v/>
      </c>
      <c r="EW34" s="160" t="str">
        <f t="shared" si="81"/>
        <v/>
      </c>
      <c r="EX34" s="160" t="str">
        <f t="shared" si="82"/>
        <v/>
      </c>
      <c r="EY34" s="6" t="str">
        <f t="shared" si="83"/>
        <v/>
      </c>
      <c r="EZ34" s="105">
        <v>18</v>
      </c>
      <c r="FA34" s="105"/>
      <c r="FB34" s="105"/>
      <c r="FC34" s="105"/>
      <c r="FD34" s="105"/>
      <c r="FE34" s="106" t="str">
        <f t="shared" si="84"/>
        <v/>
      </c>
      <c r="FF34" s="100" t="str">
        <f t="shared" si="85"/>
        <v xml:space="preserve"> </v>
      </c>
      <c r="FG34" s="105">
        <v>17</v>
      </c>
      <c r="FH34" s="105"/>
      <c r="FI34" s="105"/>
      <c r="FJ34" s="105"/>
      <c r="FK34" s="105"/>
      <c r="FL34" s="107" t="str">
        <f t="shared" si="86"/>
        <v/>
      </c>
      <c r="FM34" s="101" t="str">
        <f t="shared" si="87"/>
        <v xml:space="preserve"> </v>
      </c>
      <c r="FN34" s="105">
        <v>18</v>
      </c>
      <c r="FO34" s="105"/>
      <c r="FP34" s="105"/>
      <c r="FQ34" s="105"/>
      <c r="FR34" s="105"/>
      <c r="FS34" s="204" t="str">
        <f t="shared" si="88"/>
        <v/>
      </c>
      <c r="FT34" s="205" t="str">
        <f t="shared" si="89"/>
        <v xml:space="preserve"> </v>
      </c>
      <c r="FU34" s="477"/>
      <c r="FV34" s="316" t="str">
        <f>IF(AND(C34=""),"-",VLOOKUP(B34,Register!$A$7:$AM$311,19,FALSE))</f>
        <v>-</v>
      </c>
      <c r="FW34" s="7" t="str">
        <f>IF(AND(C34=""),"-",VLOOKUP(B34,Register!$A$7:$AM$311,20,FALSE))</f>
        <v>-</v>
      </c>
      <c r="FX34" s="7" t="str">
        <f>IF(AND(C34=""),"-",VLOOKUP(B34,Register!$A$7:$AM$311,21,FALSE))</f>
        <v>-</v>
      </c>
      <c r="FY34" s="7" t="str">
        <f>IF(AND(C34=""),"-",VLOOKUP(B34,Register!$A$7:$AM$311,22,FALSE))</f>
        <v>-</v>
      </c>
      <c r="FZ34" s="7" t="str">
        <f>IF(AND(C34=""),"-",VLOOKUP(B34,Register!$A$7:$AM$311,23,FALSE))</f>
        <v>-</v>
      </c>
      <c r="GA34" s="7" t="str">
        <f>IF(AND(C34=""),"-",VLOOKUP(B34,Register!$A$7:$AM$311,24,FALSE))</f>
        <v>-</v>
      </c>
      <c r="GB34" s="7" t="str">
        <f>IF(AND(C34=""),"-",VLOOKUP(B34,Register!$A$7:$AM$311,25,FALSE))</f>
        <v>-</v>
      </c>
      <c r="GC34" s="7" t="str">
        <f>IF(AND(C34=""),"-",VLOOKUP(B34,Register!$A$7:$AM$311,26,FALSE))</f>
        <v>-</v>
      </c>
      <c r="GD34" s="7" t="str">
        <f>IF(AND(C34=""),"-",VLOOKUP(B34,Register!$A$7:$AM$311,27,FALSE))</f>
        <v>-</v>
      </c>
      <c r="GE34" s="7" t="str">
        <f>IF(AND(C34=""),"-",VLOOKUP(B34,Register!$A$7:$AM$311,28,FALSE))</f>
        <v>-</v>
      </c>
      <c r="GF34" s="7" t="str">
        <f>IF(AND(C34=""),"-",VLOOKUP(B34,Register!$A$7:$AM$311,29,FALSE))</f>
        <v>-</v>
      </c>
      <c r="GG34" s="7" t="str">
        <f>IF(AND(C34=""),"-",VLOOKUP(B34,Register!$A$7:$AM$311,30,FALSE))</f>
        <v>-</v>
      </c>
      <c r="GH34" s="8" t="str">
        <f>IF(AND(C34=""),"-",VLOOKUP(B34,Register!$A$7:$AM$311,31,FALSE))</f>
        <v>-</v>
      </c>
      <c r="GI34" s="208" t="str">
        <f>IF(AND(C34=""),"",VLOOKUP(B34,Register!$A$7:$CL$311,36,FALSE))</f>
        <v/>
      </c>
      <c r="GJ34" s="182" t="str">
        <f t="shared" si="90"/>
        <v/>
      </c>
      <c r="GK34" s="312" t="str">
        <f t="shared" si="91"/>
        <v/>
      </c>
      <c r="GL34" s="314" t="str">
        <f t="shared" si="92"/>
        <v/>
      </c>
      <c r="GM34" s="3"/>
      <c r="GP34" s="315" t="s">
        <v>605</v>
      </c>
      <c r="GR34" s="3"/>
      <c r="GS34" s="3"/>
      <c r="GT34" s="3"/>
      <c r="GU34" s="3"/>
      <c r="GV34" s="3"/>
      <c r="GW34" s="3"/>
      <c r="GX34" s="3"/>
      <c r="GY34" s="3"/>
      <c r="GZ34" s="3"/>
      <c r="HA34" s="3"/>
      <c r="HB34" s="3"/>
      <c r="HC34" s="3"/>
      <c r="HD34" s="3"/>
      <c r="HE34" s="3"/>
      <c r="HF34" s="3"/>
      <c r="HG34" s="3"/>
      <c r="HH34" s="3"/>
      <c r="HI34" s="3"/>
      <c r="HJ34" s="3"/>
      <c r="HK34" s="3"/>
      <c r="HL34" s="3"/>
      <c r="HM34" s="3"/>
      <c r="HW34" s="321" t="str">
        <f>IF(ISNA(VLOOKUP(B34,Register!A$7:Z$315,9,FALSE)),"",VLOOKUP(B34,Register!A$7:Z$315,9,FALSE))</f>
        <v/>
      </c>
      <c r="HX34" s="321" t="str">
        <f>IF(ISNA(VLOOKUP(B34,Register!A$7:Z$315,12,FALSE)),"",VLOOKUP(B34,Register!A$7:Z$315,12,FALSE))</f>
        <v/>
      </c>
      <c r="HY34" s="321" t="str">
        <f t="shared" si="93"/>
        <v/>
      </c>
      <c r="HZ34" s="321" t="str">
        <f t="shared" si="94"/>
        <v/>
      </c>
      <c r="IA34" s="321" t="str">
        <f t="shared" si="95"/>
        <v/>
      </c>
      <c r="IB34" s="321" t="str">
        <f t="shared" si="96"/>
        <v/>
      </c>
      <c r="IC34" s="321" t="str">
        <f t="shared" si="97"/>
        <v/>
      </c>
      <c r="ID34" s="321" t="str">
        <f t="shared" si="98"/>
        <v/>
      </c>
      <c r="IE34" s="321" t="str">
        <f t="shared" si="99"/>
        <v/>
      </c>
      <c r="IF34" s="321" t="str">
        <f t="shared" si="100"/>
        <v/>
      </c>
    </row>
    <row r="35" spans="1:240" ht="21">
      <c r="A35" s="2">
        <v>23</v>
      </c>
      <c r="B35" s="197"/>
      <c r="C35" s="196" t="str">
        <f>IF(ISNA(VLOOKUP(B35,Register!A$7:Z$315,3,FALSE)),"",VLOOKUP(B35,Register!A$7:Z$315,3,FALSE))</f>
        <v/>
      </c>
      <c r="D35" s="196" t="str">
        <f>IF(ISNA(VLOOKUP(B35,Register!A$7:Z$315,4,FALSE)),"",VLOOKUP(B35,Register!A$7:Z$315,4,FALSE))</f>
        <v/>
      </c>
      <c r="E35" s="195" t="str">
        <f>IF(ISNA(VLOOKUP(B35,Register!A$7:Z$315,6,FALSE)),"",VLOOKUP(B35,Register!A$7:Z$315,6,FALSE))</f>
        <v/>
      </c>
      <c r="F35" s="105"/>
      <c r="G35" s="159"/>
      <c r="H35" s="159"/>
      <c r="I35" s="168" t="str">
        <f t="shared" si="2"/>
        <v/>
      </c>
      <c r="J35" s="5" t="str">
        <f t="shared" si="3"/>
        <v/>
      </c>
      <c r="K35" s="159"/>
      <c r="L35" s="159"/>
      <c r="M35" s="168" t="str">
        <f t="shared" si="4"/>
        <v/>
      </c>
      <c r="N35" s="5" t="str">
        <f t="shared" si="5"/>
        <v/>
      </c>
      <c r="O35" s="159"/>
      <c r="P35" s="159"/>
      <c r="Q35" s="168" t="str">
        <f t="shared" si="6"/>
        <v/>
      </c>
      <c r="R35" s="5" t="str">
        <f t="shared" si="7"/>
        <v/>
      </c>
      <c r="S35" s="159"/>
      <c r="T35" s="159"/>
      <c r="U35" s="168" t="str">
        <f t="shared" si="8"/>
        <v/>
      </c>
      <c r="V35" s="5" t="str">
        <f t="shared" si="9"/>
        <v/>
      </c>
      <c r="W35" s="159"/>
      <c r="X35" s="159"/>
      <c r="Y35" s="168" t="str">
        <f t="shared" si="10"/>
        <v/>
      </c>
      <c r="Z35" s="5" t="str">
        <f t="shared" si="11"/>
        <v/>
      </c>
      <c r="AA35" s="160" t="str">
        <f t="shared" si="0"/>
        <v/>
      </c>
      <c r="AB35" s="160" t="str">
        <f t="shared" si="1"/>
        <v/>
      </c>
      <c r="AC35" s="160" t="str">
        <f t="shared" si="12"/>
        <v/>
      </c>
      <c r="AD35" s="6" t="str">
        <f t="shared" si="13"/>
        <v/>
      </c>
      <c r="AE35" s="105" t="s">
        <v>23</v>
      </c>
      <c r="AF35" s="1115">
        <v>4</v>
      </c>
      <c r="AG35" s="1115"/>
      <c r="AH35" s="168" t="str">
        <f t="shared" si="14"/>
        <v/>
      </c>
      <c r="AI35" s="5" t="str">
        <f t="shared" si="15"/>
        <v/>
      </c>
      <c r="AJ35" s="159">
        <v>5</v>
      </c>
      <c r="AK35" s="159"/>
      <c r="AL35" s="168" t="str">
        <f t="shared" si="16"/>
        <v/>
      </c>
      <c r="AM35" s="5" t="str">
        <f t="shared" si="17"/>
        <v/>
      </c>
      <c r="AN35" s="159">
        <v>15</v>
      </c>
      <c r="AO35" s="159"/>
      <c r="AP35" s="168" t="str">
        <f t="shared" si="18"/>
        <v/>
      </c>
      <c r="AQ35" s="5" t="str">
        <f t="shared" si="19"/>
        <v/>
      </c>
      <c r="AR35" s="159">
        <v>5</v>
      </c>
      <c r="AS35" s="159"/>
      <c r="AT35" s="168" t="str">
        <f t="shared" si="20"/>
        <v/>
      </c>
      <c r="AU35" s="5" t="str">
        <f t="shared" si="21"/>
        <v/>
      </c>
      <c r="AV35" s="159">
        <v>41</v>
      </c>
      <c r="AW35" s="159"/>
      <c r="AX35" s="168" t="str">
        <f t="shared" si="22"/>
        <v/>
      </c>
      <c r="AY35" s="5" t="str">
        <f t="shared" si="23"/>
        <v/>
      </c>
      <c r="AZ35" s="160" t="str">
        <f t="shared" si="24"/>
        <v/>
      </c>
      <c r="BA35" s="160" t="str">
        <f t="shared" si="25"/>
        <v/>
      </c>
      <c r="BB35" s="160" t="str">
        <f t="shared" si="26"/>
        <v/>
      </c>
      <c r="BC35" s="6" t="str">
        <f t="shared" si="27"/>
        <v/>
      </c>
      <c r="BD35" s="105" t="s">
        <v>23</v>
      </c>
      <c r="BE35" s="159">
        <v>4</v>
      </c>
      <c r="BF35" s="159"/>
      <c r="BG35" s="168" t="str">
        <f t="shared" si="28"/>
        <v/>
      </c>
      <c r="BH35" s="5" t="str">
        <f t="shared" si="29"/>
        <v/>
      </c>
      <c r="BI35" s="159">
        <v>5</v>
      </c>
      <c r="BJ35" s="159"/>
      <c r="BK35" s="168" t="str">
        <f t="shared" si="30"/>
        <v/>
      </c>
      <c r="BL35" s="5" t="str">
        <f t="shared" si="31"/>
        <v/>
      </c>
      <c r="BM35" s="159">
        <v>15</v>
      </c>
      <c r="BN35" s="159"/>
      <c r="BO35" s="168" t="str">
        <f t="shared" si="32"/>
        <v/>
      </c>
      <c r="BP35" s="5" t="str">
        <f t="shared" si="33"/>
        <v/>
      </c>
      <c r="BQ35" s="159">
        <v>5</v>
      </c>
      <c r="BR35" s="159"/>
      <c r="BS35" s="168" t="str">
        <f t="shared" si="34"/>
        <v/>
      </c>
      <c r="BT35" s="5" t="str">
        <f t="shared" si="35"/>
        <v/>
      </c>
      <c r="BU35" s="159">
        <v>41</v>
      </c>
      <c r="BV35" s="159"/>
      <c r="BW35" s="168" t="str">
        <f t="shared" si="36"/>
        <v/>
      </c>
      <c r="BX35" s="5" t="str">
        <f t="shared" si="37"/>
        <v/>
      </c>
      <c r="BY35" s="160" t="str">
        <f t="shared" si="38"/>
        <v/>
      </c>
      <c r="BZ35" s="160" t="str">
        <f t="shared" si="39"/>
        <v/>
      </c>
      <c r="CA35" s="160" t="str">
        <f t="shared" si="40"/>
        <v/>
      </c>
      <c r="CB35" s="6" t="str">
        <f t="shared" si="41"/>
        <v/>
      </c>
      <c r="CC35" s="105" t="s">
        <v>23</v>
      </c>
      <c r="CD35" s="159">
        <v>4</v>
      </c>
      <c r="CE35" s="159"/>
      <c r="CF35" s="168" t="str">
        <f t="shared" si="42"/>
        <v/>
      </c>
      <c r="CG35" s="5" t="str">
        <f t="shared" si="43"/>
        <v/>
      </c>
      <c r="CH35" s="159">
        <v>5</v>
      </c>
      <c r="CI35" s="159"/>
      <c r="CJ35" s="168" t="str">
        <f t="shared" si="44"/>
        <v/>
      </c>
      <c r="CK35" s="5" t="str">
        <f t="shared" si="45"/>
        <v/>
      </c>
      <c r="CL35" s="159">
        <v>15</v>
      </c>
      <c r="CM35" s="159"/>
      <c r="CN35" s="168" t="str">
        <f t="shared" si="46"/>
        <v/>
      </c>
      <c r="CO35" s="5" t="str">
        <f t="shared" si="47"/>
        <v/>
      </c>
      <c r="CP35" s="159">
        <v>5</v>
      </c>
      <c r="CQ35" s="159"/>
      <c r="CR35" s="168" t="str">
        <f t="shared" si="48"/>
        <v/>
      </c>
      <c r="CS35" s="5" t="str">
        <f t="shared" si="49"/>
        <v/>
      </c>
      <c r="CT35" s="159">
        <v>41</v>
      </c>
      <c r="CU35" s="159"/>
      <c r="CV35" s="168" t="str">
        <f t="shared" si="50"/>
        <v/>
      </c>
      <c r="CW35" s="5" t="str">
        <f t="shared" si="51"/>
        <v/>
      </c>
      <c r="CX35" s="160" t="str">
        <f t="shared" si="52"/>
        <v/>
      </c>
      <c r="CY35" s="160" t="str">
        <f t="shared" si="53"/>
        <v/>
      </c>
      <c r="CZ35" s="160" t="str">
        <f t="shared" si="54"/>
        <v/>
      </c>
      <c r="DA35" s="6" t="str">
        <f t="shared" si="55"/>
        <v/>
      </c>
      <c r="DB35" s="105" t="s">
        <v>23</v>
      </c>
      <c r="DC35" s="159">
        <v>4</v>
      </c>
      <c r="DD35" s="159"/>
      <c r="DE35" s="168" t="str">
        <f t="shared" si="56"/>
        <v/>
      </c>
      <c r="DF35" s="5" t="str">
        <f t="shared" si="57"/>
        <v/>
      </c>
      <c r="DG35" s="159">
        <v>5</v>
      </c>
      <c r="DH35" s="159"/>
      <c r="DI35" s="168" t="str">
        <f t="shared" si="58"/>
        <v/>
      </c>
      <c r="DJ35" s="5" t="str">
        <f t="shared" si="59"/>
        <v/>
      </c>
      <c r="DK35" s="159">
        <v>15</v>
      </c>
      <c r="DL35" s="159"/>
      <c r="DM35" s="168" t="str">
        <f t="shared" si="60"/>
        <v/>
      </c>
      <c r="DN35" s="5" t="str">
        <f t="shared" si="61"/>
        <v/>
      </c>
      <c r="DO35" s="159">
        <v>5</v>
      </c>
      <c r="DP35" s="159"/>
      <c r="DQ35" s="168" t="str">
        <f t="shared" si="62"/>
        <v/>
      </c>
      <c r="DR35" s="5" t="str">
        <f t="shared" si="63"/>
        <v/>
      </c>
      <c r="DS35" s="159">
        <v>41</v>
      </c>
      <c r="DT35" s="159"/>
      <c r="DU35" s="168" t="str">
        <f t="shared" si="64"/>
        <v/>
      </c>
      <c r="DV35" s="5" t="str">
        <f t="shared" si="65"/>
        <v/>
      </c>
      <c r="DW35" s="160" t="str">
        <f t="shared" si="66"/>
        <v/>
      </c>
      <c r="DX35" s="160" t="str">
        <f t="shared" si="67"/>
        <v/>
      </c>
      <c r="DY35" s="160" t="str">
        <f t="shared" si="68"/>
        <v/>
      </c>
      <c r="DZ35" s="6" t="str">
        <f t="shared" si="69"/>
        <v/>
      </c>
      <c r="EA35" s="105" t="s">
        <v>23</v>
      </c>
      <c r="EB35" s="159">
        <v>4</v>
      </c>
      <c r="EC35" s="159"/>
      <c r="ED35" s="168" t="str">
        <f t="shared" si="70"/>
        <v/>
      </c>
      <c r="EE35" s="5" t="str">
        <f t="shared" si="71"/>
        <v/>
      </c>
      <c r="EF35" s="159">
        <v>5</v>
      </c>
      <c r="EG35" s="159"/>
      <c r="EH35" s="168" t="str">
        <f t="shared" si="72"/>
        <v/>
      </c>
      <c r="EI35" s="5" t="str">
        <f t="shared" si="73"/>
        <v/>
      </c>
      <c r="EJ35" s="159">
        <v>15</v>
      </c>
      <c r="EK35" s="159"/>
      <c r="EL35" s="168" t="str">
        <f t="shared" si="74"/>
        <v/>
      </c>
      <c r="EM35" s="5" t="str">
        <f t="shared" si="75"/>
        <v/>
      </c>
      <c r="EN35" s="159">
        <v>5</v>
      </c>
      <c r="EO35" s="159"/>
      <c r="EP35" s="168" t="str">
        <f t="shared" si="76"/>
        <v/>
      </c>
      <c r="EQ35" s="5" t="str">
        <f t="shared" si="77"/>
        <v/>
      </c>
      <c r="ER35" s="159">
        <v>41</v>
      </c>
      <c r="ES35" s="159"/>
      <c r="ET35" s="168" t="str">
        <f t="shared" si="78"/>
        <v/>
      </c>
      <c r="EU35" s="5" t="str">
        <f t="shared" si="79"/>
        <v/>
      </c>
      <c r="EV35" s="160" t="str">
        <f t="shared" si="80"/>
        <v/>
      </c>
      <c r="EW35" s="160" t="str">
        <f t="shared" si="81"/>
        <v/>
      </c>
      <c r="EX35" s="160" t="str">
        <f t="shared" si="82"/>
        <v/>
      </c>
      <c r="EY35" s="6" t="str">
        <f t="shared" si="83"/>
        <v/>
      </c>
      <c r="EZ35" s="105">
        <v>17</v>
      </c>
      <c r="FA35" s="105">
        <v>17</v>
      </c>
      <c r="FB35" s="105">
        <v>16</v>
      </c>
      <c r="FC35" s="105">
        <v>17</v>
      </c>
      <c r="FD35" s="105">
        <v>17</v>
      </c>
      <c r="FE35" s="106" t="str">
        <f t="shared" si="84"/>
        <v/>
      </c>
      <c r="FF35" s="100" t="str">
        <f t="shared" si="85"/>
        <v xml:space="preserve"> </v>
      </c>
      <c r="FG35" s="105">
        <v>17</v>
      </c>
      <c r="FH35" s="105">
        <v>17</v>
      </c>
      <c r="FI35" s="105">
        <v>17</v>
      </c>
      <c r="FJ35" s="105">
        <v>17</v>
      </c>
      <c r="FK35" s="105">
        <v>17</v>
      </c>
      <c r="FL35" s="107" t="str">
        <f t="shared" si="86"/>
        <v/>
      </c>
      <c r="FM35" s="101" t="str">
        <f t="shared" si="87"/>
        <v xml:space="preserve"> </v>
      </c>
      <c r="FN35" s="105">
        <v>17</v>
      </c>
      <c r="FO35" s="105">
        <v>17</v>
      </c>
      <c r="FP35" s="105">
        <v>18</v>
      </c>
      <c r="FQ35" s="105">
        <v>17</v>
      </c>
      <c r="FR35" s="105">
        <v>18</v>
      </c>
      <c r="FS35" s="204" t="str">
        <f t="shared" si="88"/>
        <v/>
      </c>
      <c r="FT35" s="205" t="str">
        <f t="shared" si="89"/>
        <v xml:space="preserve"> </v>
      </c>
      <c r="FU35" s="477"/>
      <c r="FV35" s="316" t="str">
        <f>IF(AND(C35=""),"-",VLOOKUP(B35,Register!$A$7:$AM$311,19,FALSE))</f>
        <v>-</v>
      </c>
      <c r="FW35" s="7" t="str">
        <f>IF(AND(C35=""),"-",VLOOKUP(B35,Register!$A$7:$AM$311,20,FALSE))</f>
        <v>-</v>
      </c>
      <c r="FX35" s="7" t="str">
        <f>IF(AND(C35=""),"-",VLOOKUP(B35,Register!$A$7:$AM$311,21,FALSE))</f>
        <v>-</v>
      </c>
      <c r="FY35" s="7" t="str">
        <f>IF(AND(C35=""),"-",VLOOKUP(B35,Register!$A$7:$AM$311,22,FALSE))</f>
        <v>-</v>
      </c>
      <c r="FZ35" s="7" t="str">
        <f>IF(AND(C35=""),"-",VLOOKUP(B35,Register!$A$7:$AM$311,23,FALSE))</f>
        <v>-</v>
      </c>
      <c r="GA35" s="7" t="str">
        <f>IF(AND(C35=""),"-",VLOOKUP(B35,Register!$A$7:$AM$311,24,FALSE))</f>
        <v>-</v>
      </c>
      <c r="GB35" s="7" t="str">
        <f>IF(AND(C35=""),"-",VLOOKUP(B35,Register!$A$7:$AM$311,25,FALSE))</f>
        <v>-</v>
      </c>
      <c r="GC35" s="7" t="str">
        <f>IF(AND(C35=""),"-",VLOOKUP(B35,Register!$A$7:$AM$311,26,FALSE))</f>
        <v>-</v>
      </c>
      <c r="GD35" s="7" t="str">
        <f>IF(AND(C35=""),"-",VLOOKUP(B35,Register!$A$7:$AM$311,27,FALSE))</f>
        <v>-</v>
      </c>
      <c r="GE35" s="7" t="str">
        <f>IF(AND(C35=""),"-",VLOOKUP(B35,Register!$A$7:$AM$311,28,FALSE))</f>
        <v>-</v>
      </c>
      <c r="GF35" s="7" t="str">
        <f>IF(AND(C35=""),"-",VLOOKUP(B35,Register!$A$7:$AM$311,29,FALSE))</f>
        <v>-</v>
      </c>
      <c r="GG35" s="7" t="str">
        <f>IF(AND(C35=""),"-",VLOOKUP(B35,Register!$A$7:$AM$311,30,FALSE))</f>
        <v>-</v>
      </c>
      <c r="GH35" s="8" t="str">
        <f>IF(AND(C35=""),"-",VLOOKUP(B35,Register!$A$7:$AM$311,31,FALSE))</f>
        <v>-</v>
      </c>
      <c r="GI35" s="208" t="str">
        <f>IF(AND(C35=""),"",VLOOKUP(B35,Register!$A$7:$CL$311,36,FALSE))</f>
        <v/>
      </c>
      <c r="GJ35" s="182" t="str">
        <f t="shared" si="90"/>
        <v/>
      </c>
      <c r="GK35" s="312" t="str">
        <f t="shared" si="91"/>
        <v/>
      </c>
      <c r="GL35" s="314" t="str">
        <f t="shared" si="92"/>
        <v/>
      </c>
      <c r="GM35" s="3"/>
      <c r="GP35" s="315" t="s">
        <v>606</v>
      </c>
      <c r="GR35" s="3"/>
      <c r="GS35" s="3"/>
      <c r="GT35" s="3"/>
      <c r="GU35" s="3"/>
      <c r="GV35" s="3"/>
      <c r="GW35" s="3"/>
      <c r="GX35" s="3"/>
      <c r="GY35" s="3"/>
      <c r="GZ35" s="3"/>
      <c r="HA35" s="3"/>
      <c r="HB35" s="3"/>
      <c r="HC35" s="3"/>
      <c r="HD35" s="3"/>
      <c r="HE35" s="3"/>
      <c r="HF35" s="3"/>
      <c r="HG35" s="3"/>
      <c r="HH35" s="3"/>
      <c r="HI35" s="3"/>
      <c r="HJ35" s="3"/>
      <c r="HK35" s="3"/>
      <c r="HL35" s="3"/>
      <c r="HM35" s="3"/>
      <c r="HW35" s="321" t="str">
        <f>IF(ISNA(VLOOKUP(B35,Register!A$7:Z$315,9,FALSE)),"",VLOOKUP(B35,Register!A$7:Z$315,9,FALSE))</f>
        <v/>
      </c>
      <c r="HX35" s="321" t="str">
        <f>IF(ISNA(VLOOKUP(B35,Register!A$7:Z$315,12,FALSE)),"",VLOOKUP(B35,Register!A$7:Z$315,12,FALSE))</f>
        <v/>
      </c>
      <c r="HY35" s="321" t="str">
        <f t="shared" si="93"/>
        <v/>
      </c>
      <c r="HZ35" s="321" t="str">
        <f t="shared" si="94"/>
        <v/>
      </c>
      <c r="IA35" s="321" t="str">
        <f t="shared" si="95"/>
        <v/>
      </c>
      <c r="IB35" s="321" t="str">
        <f t="shared" si="96"/>
        <v/>
      </c>
      <c r="IC35" s="321" t="str">
        <f t="shared" si="97"/>
        <v/>
      </c>
      <c r="ID35" s="321" t="str">
        <f t="shared" si="98"/>
        <v/>
      </c>
      <c r="IE35" s="321" t="str">
        <f t="shared" si="99"/>
        <v/>
      </c>
      <c r="IF35" s="321" t="str">
        <f t="shared" si="100"/>
        <v/>
      </c>
    </row>
    <row r="36" spans="1:240" ht="21">
      <c r="A36" s="2">
        <v>24</v>
      </c>
      <c r="B36" s="197"/>
      <c r="C36" s="196" t="str">
        <f>IF(ISNA(VLOOKUP(B36,Register!A$7:Z$315,3,FALSE)),"",VLOOKUP(B36,Register!A$7:Z$315,3,FALSE))</f>
        <v/>
      </c>
      <c r="D36" s="196" t="str">
        <f>IF(ISNA(VLOOKUP(B36,Register!A$7:Z$315,4,FALSE)),"",VLOOKUP(B36,Register!A$7:Z$315,4,FALSE))</f>
        <v/>
      </c>
      <c r="E36" s="195" t="str">
        <f>IF(ISNA(VLOOKUP(B36,Register!A$7:Z$315,6,FALSE)),"",VLOOKUP(B36,Register!A$7:Z$315,6,FALSE))</f>
        <v/>
      </c>
      <c r="F36" s="105"/>
      <c r="G36" s="159"/>
      <c r="H36" s="159"/>
      <c r="I36" s="168" t="str">
        <f t="shared" si="2"/>
        <v/>
      </c>
      <c r="J36" s="5" t="str">
        <f t="shared" si="3"/>
        <v/>
      </c>
      <c r="K36" s="159"/>
      <c r="L36" s="159"/>
      <c r="M36" s="168" t="str">
        <f t="shared" si="4"/>
        <v/>
      </c>
      <c r="N36" s="5" t="str">
        <f t="shared" si="5"/>
        <v/>
      </c>
      <c r="O36" s="159"/>
      <c r="P36" s="159"/>
      <c r="Q36" s="168" t="str">
        <f t="shared" si="6"/>
        <v/>
      </c>
      <c r="R36" s="5" t="str">
        <f t="shared" si="7"/>
        <v/>
      </c>
      <c r="S36" s="159"/>
      <c r="T36" s="159"/>
      <c r="U36" s="168" t="str">
        <f t="shared" si="8"/>
        <v/>
      </c>
      <c r="V36" s="5" t="str">
        <f t="shared" si="9"/>
        <v/>
      </c>
      <c r="W36" s="159"/>
      <c r="X36" s="159"/>
      <c r="Y36" s="168" t="str">
        <f t="shared" si="10"/>
        <v/>
      </c>
      <c r="Z36" s="5" t="str">
        <f t="shared" si="11"/>
        <v/>
      </c>
      <c r="AA36" s="160" t="str">
        <f t="shared" si="0"/>
        <v/>
      </c>
      <c r="AB36" s="160" t="str">
        <f t="shared" si="1"/>
        <v/>
      </c>
      <c r="AC36" s="160" t="str">
        <f t="shared" si="12"/>
        <v/>
      </c>
      <c r="AD36" s="6" t="str">
        <f t="shared" si="13"/>
        <v/>
      </c>
      <c r="AE36" s="105" t="s">
        <v>21</v>
      </c>
      <c r="AF36" s="1115">
        <v>5</v>
      </c>
      <c r="AG36" s="1115"/>
      <c r="AH36" s="168" t="str">
        <f t="shared" si="14"/>
        <v/>
      </c>
      <c r="AI36" s="5" t="str">
        <f t="shared" si="15"/>
        <v/>
      </c>
      <c r="AJ36" s="159">
        <v>5</v>
      </c>
      <c r="AK36" s="159"/>
      <c r="AL36" s="168" t="str">
        <f t="shared" si="16"/>
        <v/>
      </c>
      <c r="AM36" s="5" t="str">
        <f t="shared" si="17"/>
        <v/>
      </c>
      <c r="AN36" s="159">
        <v>40</v>
      </c>
      <c r="AO36" s="159"/>
      <c r="AP36" s="168" t="str">
        <f t="shared" si="18"/>
        <v/>
      </c>
      <c r="AQ36" s="5" t="str">
        <f t="shared" si="19"/>
        <v/>
      </c>
      <c r="AR36" s="159">
        <v>8</v>
      </c>
      <c r="AS36" s="159"/>
      <c r="AT36" s="168" t="str">
        <f t="shared" si="20"/>
        <v/>
      </c>
      <c r="AU36" s="5" t="str">
        <f t="shared" si="21"/>
        <v/>
      </c>
      <c r="AV36" s="159">
        <v>64</v>
      </c>
      <c r="AW36" s="159"/>
      <c r="AX36" s="168" t="str">
        <f t="shared" si="22"/>
        <v/>
      </c>
      <c r="AY36" s="5" t="str">
        <f t="shared" si="23"/>
        <v/>
      </c>
      <c r="AZ36" s="160" t="str">
        <f t="shared" si="24"/>
        <v/>
      </c>
      <c r="BA36" s="160" t="str">
        <f t="shared" si="25"/>
        <v/>
      </c>
      <c r="BB36" s="160" t="str">
        <f t="shared" si="26"/>
        <v/>
      </c>
      <c r="BC36" s="6" t="str">
        <f t="shared" si="27"/>
        <v/>
      </c>
      <c r="BD36" s="105" t="s">
        <v>21</v>
      </c>
      <c r="BE36" s="159">
        <v>5</v>
      </c>
      <c r="BF36" s="159"/>
      <c r="BG36" s="168" t="str">
        <f t="shared" si="28"/>
        <v/>
      </c>
      <c r="BH36" s="5" t="str">
        <f t="shared" si="29"/>
        <v/>
      </c>
      <c r="BI36" s="159">
        <v>5</v>
      </c>
      <c r="BJ36" s="159"/>
      <c r="BK36" s="168" t="str">
        <f t="shared" si="30"/>
        <v/>
      </c>
      <c r="BL36" s="5" t="str">
        <f t="shared" si="31"/>
        <v/>
      </c>
      <c r="BM36" s="159">
        <v>40</v>
      </c>
      <c r="BN36" s="159"/>
      <c r="BO36" s="168" t="str">
        <f t="shared" si="32"/>
        <v/>
      </c>
      <c r="BP36" s="5" t="str">
        <f t="shared" si="33"/>
        <v/>
      </c>
      <c r="BQ36" s="159">
        <v>8</v>
      </c>
      <c r="BR36" s="159"/>
      <c r="BS36" s="168" t="str">
        <f t="shared" si="34"/>
        <v/>
      </c>
      <c r="BT36" s="5" t="str">
        <f t="shared" si="35"/>
        <v/>
      </c>
      <c r="BU36" s="159">
        <v>64</v>
      </c>
      <c r="BV36" s="159"/>
      <c r="BW36" s="168" t="str">
        <f t="shared" si="36"/>
        <v/>
      </c>
      <c r="BX36" s="5" t="str">
        <f t="shared" si="37"/>
        <v/>
      </c>
      <c r="BY36" s="160" t="str">
        <f t="shared" si="38"/>
        <v/>
      </c>
      <c r="BZ36" s="160" t="str">
        <f t="shared" si="39"/>
        <v/>
      </c>
      <c r="CA36" s="160" t="str">
        <f t="shared" si="40"/>
        <v/>
      </c>
      <c r="CB36" s="6" t="str">
        <f t="shared" si="41"/>
        <v/>
      </c>
      <c r="CC36" s="105" t="s">
        <v>21</v>
      </c>
      <c r="CD36" s="159">
        <v>5</v>
      </c>
      <c r="CE36" s="159"/>
      <c r="CF36" s="168" t="str">
        <f t="shared" si="42"/>
        <v/>
      </c>
      <c r="CG36" s="5" t="str">
        <f t="shared" si="43"/>
        <v/>
      </c>
      <c r="CH36" s="159">
        <v>5</v>
      </c>
      <c r="CI36" s="159"/>
      <c r="CJ36" s="168" t="str">
        <f t="shared" si="44"/>
        <v/>
      </c>
      <c r="CK36" s="5" t="str">
        <f t="shared" si="45"/>
        <v/>
      </c>
      <c r="CL36" s="159">
        <v>40</v>
      </c>
      <c r="CM36" s="159"/>
      <c r="CN36" s="168" t="str">
        <f t="shared" si="46"/>
        <v/>
      </c>
      <c r="CO36" s="5" t="str">
        <f t="shared" si="47"/>
        <v/>
      </c>
      <c r="CP36" s="159">
        <v>8</v>
      </c>
      <c r="CQ36" s="159"/>
      <c r="CR36" s="168" t="str">
        <f t="shared" si="48"/>
        <v/>
      </c>
      <c r="CS36" s="5" t="str">
        <f t="shared" si="49"/>
        <v/>
      </c>
      <c r="CT36" s="159">
        <v>64</v>
      </c>
      <c r="CU36" s="159"/>
      <c r="CV36" s="168" t="str">
        <f t="shared" si="50"/>
        <v/>
      </c>
      <c r="CW36" s="5" t="str">
        <f t="shared" si="51"/>
        <v/>
      </c>
      <c r="CX36" s="160" t="str">
        <f t="shared" si="52"/>
        <v/>
      </c>
      <c r="CY36" s="160" t="str">
        <f t="shared" si="53"/>
        <v/>
      </c>
      <c r="CZ36" s="160" t="str">
        <f t="shared" si="54"/>
        <v/>
      </c>
      <c r="DA36" s="6" t="str">
        <f t="shared" si="55"/>
        <v/>
      </c>
      <c r="DB36" s="105" t="s">
        <v>21</v>
      </c>
      <c r="DC36" s="159">
        <v>5</v>
      </c>
      <c r="DD36" s="159"/>
      <c r="DE36" s="168" t="str">
        <f t="shared" si="56"/>
        <v/>
      </c>
      <c r="DF36" s="5" t="str">
        <f t="shared" si="57"/>
        <v/>
      </c>
      <c r="DG36" s="159">
        <v>5</v>
      </c>
      <c r="DH36" s="159"/>
      <c r="DI36" s="168" t="str">
        <f t="shared" si="58"/>
        <v/>
      </c>
      <c r="DJ36" s="5" t="str">
        <f t="shared" si="59"/>
        <v/>
      </c>
      <c r="DK36" s="159">
        <v>40</v>
      </c>
      <c r="DL36" s="159"/>
      <c r="DM36" s="168" t="str">
        <f t="shared" si="60"/>
        <v/>
      </c>
      <c r="DN36" s="5" t="str">
        <f t="shared" si="61"/>
        <v/>
      </c>
      <c r="DO36" s="159">
        <v>8</v>
      </c>
      <c r="DP36" s="159"/>
      <c r="DQ36" s="168" t="str">
        <f t="shared" si="62"/>
        <v/>
      </c>
      <c r="DR36" s="5" t="str">
        <f t="shared" si="63"/>
        <v/>
      </c>
      <c r="DS36" s="159">
        <v>64</v>
      </c>
      <c r="DT36" s="159"/>
      <c r="DU36" s="168" t="str">
        <f t="shared" si="64"/>
        <v/>
      </c>
      <c r="DV36" s="5" t="str">
        <f t="shared" si="65"/>
        <v/>
      </c>
      <c r="DW36" s="160" t="str">
        <f t="shared" si="66"/>
        <v/>
      </c>
      <c r="DX36" s="160" t="str">
        <f t="shared" si="67"/>
        <v/>
      </c>
      <c r="DY36" s="160" t="str">
        <f t="shared" si="68"/>
        <v/>
      </c>
      <c r="DZ36" s="6" t="str">
        <f t="shared" si="69"/>
        <v/>
      </c>
      <c r="EA36" s="105" t="s">
        <v>21</v>
      </c>
      <c r="EB36" s="159">
        <v>5</v>
      </c>
      <c r="EC36" s="159"/>
      <c r="ED36" s="168" t="str">
        <f t="shared" si="70"/>
        <v/>
      </c>
      <c r="EE36" s="5" t="str">
        <f t="shared" si="71"/>
        <v/>
      </c>
      <c r="EF36" s="159">
        <v>5</v>
      </c>
      <c r="EG36" s="159"/>
      <c r="EH36" s="168" t="str">
        <f t="shared" si="72"/>
        <v/>
      </c>
      <c r="EI36" s="5" t="str">
        <f t="shared" si="73"/>
        <v/>
      </c>
      <c r="EJ36" s="159">
        <v>40</v>
      </c>
      <c r="EK36" s="159"/>
      <c r="EL36" s="168" t="str">
        <f t="shared" si="74"/>
        <v/>
      </c>
      <c r="EM36" s="5" t="str">
        <f t="shared" si="75"/>
        <v/>
      </c>
      <c r="EN36" s="159">
        <v>8</v>
      </c>
      <c r="EO36" s="159"/>
      <c r="EP36" s="168" t="str">
        <f t="shared" si="76"/>
        <v/>
      </c>
      <c r="EQ36" s="5" t="str">
        <f t="shared" si="77"/>
        <v/>
      </c>
      <c r="ER36" s="159">
        <v>64</v>
      </c>
      <c r="ES36" s="159"/>
      <c r="ET36" s="168" t="str">
        <f t="shared" si="78"/>
        <v/>
      </c>
      <c r="EU36" s="5" t="str">
        <f t="shared" si="79"/>
        <v/>
      </c>
      <c r="EV36" s="160" t="str">
        <f t="shared" si="80"/>
        <v/>
      </c>
      <c r="EW36" s="160" t="str">
        <f t="shared" si="81"/>
        <v/>
      </c>
      <c r="EX36" s="160" t="str">
        <f t="shared" si="82"/>
        <v/>
      </c>
      <c r="EY36" s="6" t="str">
        <f t="shared" si="83"/>
        <v/>
      </c>
      <c r="EZ36" s="105">
        <v>17</v>
      </c>
      <c r="FA36" s="105">
        <v>18</v>
      </c>
      <c r="FB36" s="105">
        <v>17</v>
      </c>
      <c r="FC36" s="105">
        <v>18</v>
      </c>
      <c r="FD36" s="105">
        <v>18</v>
      </c>
      <c r="FE36" s="106" t="str">
        <f t="shared" si="84"/>
        <v/>
      </c>
      <c r="FF36" s="100" t="str">
        <f t="shared" si="85"/>
        <v xml:space="preserve"> </v>
      </c>
      <c r="FG36" s="105">
        <v>18</v>
      </c>
      <c r="FH36" s="105">
        <v>17</v>
      </c>
      <c r="FI36" s="105">
        <v>18</v>
      </c>
      <c r="FJ36" s="105">
        <v>17</v>
      </c>
      <c r="FK36" s="105">
        <v>18</v>
      </c>
      <c r="FL36" s="107" t="str">
        <f t="shared" si="86"/>
        <v/>
      </c>
      <c r="FM36" s="101" t="str">
        <f t="shared" si="87"/>
        <v xml:space="preserve"> </v>
      </c>
      <c r="FN36" s="105">
        <v>17</v>
      </c>
      <c r="FO36" s="105">
        <v>17</v>
      </c>
      <c r="FP36" s="105">
        <v>17</v>
      </c>
      <c r="FQ36" s="105">
        <v>18</v>
      </c>
      <c r="FR36" s="105">
        <v>17</v>
      </c>
      <c r="FS36" s="204" t="str">
        <f t="shared" si="88"/>
        <v/>
      </c>
      <c r="FT36" s="205" t="str">
        <f t="shared" si="89"/>
        <v xml:space="preserve"> </v>
      </c>
      <c r="FU36" s="477"/>
      <c r="FV36" s="316" t="str">
        <f>IF(AND(C36=""),"-",VLOOKUP(B36,Register!$A$7:$AM$311,19,FALSE))</f>
        <v>-</v>
      </c>
      <c r="FW36" s="7" t="str">
        <f>IF(AND(C36=""),"-",VLOOKUP(B36,Register!$A$7:$AM$311,20,FALSE))</f>
        <v>-</v>
      </c>
      <c r="FX36" s="7" t="str">
        <f>IF(AND(C36=""),"-",VLOOKUP(B36,Register!$A$7:$AM$311,21,FALSE))</f>
        <v>-</v>
      </c>
      <c r="FY36" s="7" t="str">
        <f>IF(AND(C36=""),"-",VLOOKUP(B36,Register!$A$7:$AM$311,22,FALSE))</f>
        <v>-</v>
      </c>
      <c r="FZ36" s="7" t="str">
        <f>IF(AND(C36=""),"-",VLOOKUP(B36,Register!$A$7:$AM$311,23,FALSE))</f>
        <v>-</v>
      </c>
      <c r="GA36" s="7" t="str">
        <f>IF(AND(C36=""),"-",VLOOKUP(B36,Register!$A$7:$AM$311,24,FALSE))</f>
        <v>-</v>
      </c>
      <c r="GB36" s="7" t="str">
        <f>IF(AND(C36=""),"-",VLOOKUP(B36,Register!$A$7:$AM$311,25,FALSE))</f>
        <v>-</v>
      </c>
      <c r="GC36" s="7" t="str">
        <f>IF(AND(C36=""),"-",VLOOKUP(B36,Register!$A$7:$AM$311,26,FALSE))</f>
        <v>-</v>
      </c>
      <c r="GD36" s="7" t="str">
        <f>IF(AND(C36=""),"-",VLOOKUP(B36,Register!$A$7:$AM$311,27,FALSE))</f>
        <v>-</v>
      </c>
      <c r="GE36" s="7" t="str">
        <f>IF(AND(C36=""),"-",VLOOKUP(B36,Register!$A$7:$AM$311,28,FALSE))</f>
        <v>-</v>
      </c>
      <c r="GF36" s="7" t="str">
        <f>IF(AND(C36=""),"-",VLOOKUP(B36,Register!$A$7:$AM$311,29,FALSE))</f>
        <v>-</v>
      </c>
      <c r="GG36" s="7" t="str">
        <f>IF(AND(C36=""),"-",VLOOKUP(B36,Register!$A$7:$AM$311,30,FALSE))</f>
        <v>-</v>
      </c>
      <c r="GH36" s="8" t="str">
        <f>IF(AND(C36=""),"-",VLOOKUP(B36,Register!$A$7:$AM$311,31,FALSE))</f>
        <v>-</v>
      </c>
      <c r="GI36" s="208" t="str">
        <f>IF(AND(C36=""),"",VLOOKUP(B36,Register!$A$7:$CL$311,36,FALSE))</f>
        <v/>
      </c>
      <c r="GJ36" s="182" t="str">
        <f t="shared" si="90"/>
        <v/>
      </c>
      <c r="GK36" s="312" t="str">
        <f t="shared" si="91"/>
        <v/>
      </c>
      <c r="GL36" s="314" t="str">
        <f t="shared" si="92"/>
        <v/>
      </c>
      <c r="GM36" s="3"/>
      <c r="GP36" s="315" t="s">
        <v>607</v>
      </c>
      <c r="GR36" s="3"/>
      <c r="GS36" s="3"/>
      <c r="GT36" s="3"/>
      <c r="GU36" s="3"/>
      <c r="GV36" s="3"/>
      <c r="GW36" s="3"/>
      <c r="GX36" s="3"/>
      <c r="GY36" s="3"/>
      <c r="GZ36" s="3"/>
      <c r="HA36" s="3"/>
      <c r="HB36" s="3"/>
      <c r="HC36" s="3"/>
      <c r="HD36" s="3"/>
      <c r="HE36" s="3"/>
      <c r="HF36" s="3"/>
      <c r="HG36" s="3"/>
      <c r="HH36" s="3"/>
      <c r="HI36" s="3"/>
      <c r="HJ36" s="3"/>
      <c r="HK36" s="3"/>
      <c r="HL36" s="3"/>
      <c r="HM36" s="3"/>
      <c r="HW36" s="321" t="str">
        <f>IF(ISNA(VLOOKUP(B36,Register!A$7:Z$315,9,FALSE)),"",VLOOKUP(B36,Register!A$7:Z$315,9,FALSE))</f>
        <v/>
      </c>
      <c r="HX36" s="321" t="str">
        <f>IF(ISNA(VLOOKUP(B36,Register!A$7:Z$315,12,FALSE)),"",VLOOKUP(B36,Register!A$7:Z$315,12,FALSE))</f>
        <v/>
      </c>
      <c r="HY36" s="321" t="str">
        <f t="shared" si="93"/>
        <v/>
      </c>
      <c r="HZ36" s="321" t="str">
        <f t="shared" si="94"/>
        <v/>
      </c>
      <c r="IA36" s="321" t="str">
        <f t="shared" si="95"/>
        <v/>
      </c>
      <c r="IB36" s="321" t="str">
        <f t="shared" si="96"/>
        <v/>
      </c>
      <c r="IC36" s="321" t="str">
        <f t="shared" si="97"/>
        <v/>
      </c>
      <c r="ID36" s="321" t="str">
        <f t="shared" si="98"/>
        <v/>
      </c>
      <c r="IE36" s="321" t="str">
        <f t="shared" si="99"/>
        <v/>
      </c>
      <c r="IF36" s="321" t="str">
        <f t="shared" si="100"/>
        <v/>
      </c>
    </row>
    <row r="37" spans="1:240" ht="21">
      <c r="A37" s="2">
        <v>25</v>
      </c>
      <c r="B37" s="197"/>
      <c r="C37" s="196" t="str">
        <f>IF(ISNA(VLOOKUP(B37,Register!A$7:Z$315,3,FALSE)),"",VLOOKUP(B37,Register!A$7:Z$315,3,FALSE))</f>
        <v/>
      </c>
      <c r="D37" s="196" t="str">
        <f>IF(ISNA(VLOOKUP(B37,Register!A$7:Z$315,4,FALSE)),"",VLOOKUP(B37,Register!A$7:Z$315,4,FALSE))</f>
        <v/>
      </c>
      <c r="E37" s="195" t="str">
        <f>IF(ISNA(VLOOKUP(B37,Register!A$7:Z$315,6,FALSE)),"",VLOOKUP(B37,Register!A$7:Z$315,6,FALSE))</f>
        <v/>
      </c>
      <c r="F37" s="105"/>
      <c r="G37" s="159"/>
      <c r="H37" s="159"/>
      <c r="I37" s="168" t="str">
        <f t="shared" si="2"/>
        <v/>
      </c>
      <c r="J37" s="5" t="str">
        <f t="shared" si="3"/>
        <v/>
      </c>
      <c r="K37" s="159"/>
      <c r="L37" s="159"/>
      <c r="M37" s="168" t="str">
        <f t="shared" si="4"/>
        <v/>
      </c>
      <c r="N37" s="5" t="str">
        <f t="shared" si="5"/>
        <v/>
      </c>
      <c r="O37" s="159"/>
      <c r="P37" s="159"/>
      <c r="Q37" s="168" t="str">
        <f t="shared" si="6"/>
        <v/>
      </c>
      <c r="R37" s="5" t="str">
        <f t="shared" si="7"/>
        <v/>
      </c>
      <c r="S37" s="159"/>
      <c r="T37" s="159"/>
      <c r="U37" s="168" t="str">
        <f t="shared" si="8"/>
        <v/>
      </c>
      <c r="V37" s="5" t="str">
        <f t="shared" si="9"/>
        <v/>
      </c>
      <c r="W37" s="159"/>
      <c r="X37" s="159"/>
      <c r="Y37" s="168" t="str">
        <f t="shared" si="10"/>
        <v/>
      </c>
      <c r="Z37" s="5" t="str">
        <f t="shared" si="11"/>
        <v/>
      </c>
      <c r="AA37" s="160" t="str">
        <f t="shared" si="0"/>
        <v/>
      </c>
      <c r="AB37" s="160" t="str">
        <f t="shared" si="1"/>
        <v/>
      </c>
      <c r="AC37" s="160" t="str">
        <f t="shared" si="12"/>
        <v/>
      </c>
      <c r="AD37" s="6" t="str">
        <f t="shared" si="13"/>
        <v/>
      </c>
      <c r="AE37" s="105"/>
      <c r="AF37" s="1115"/>
      <c r="AG37" s="1115"/>
      <c r="AH37" s="168" t="str">
        <f t="shared" si="14"/>
        <v/>
      </c>
      <c r="AI37" s="5" t="str">
        <f t="shared" si="15"/>
        <v/>
      </c>
      <c r="AJ37" s="159">
        <v>6</v>
      </c>
      <c r="AK37" s="159"/>
      <c r="AL37" s="168" t="str">
        <f t="shared" si="16"/>
        <v/>
      </c>
      <c r="AM37" s="5" t="str">
        <f t="shared" si="17"/>
        <v/>
      </c>
      <c r="AN37" s="159">
        <v>41</v>
      </c>
      <c r="AO37" s="159"/>
      <c r="AP37" s="168" t="str">
        <f t="shared" si="18"/>
        <v/>
      </c>
      <c r="AQ37" s="5" t="str">
        <f t="shared" si="19"/>
        <v/>
      </c>
      <c r="AR37" s="159">
        <v>8</v>
      </c>
      <c r="AS37" s="159"/>
      <c r="AT37" s="168" t="str">
        <f t="shared" si="20"/>
        <v/>
      </c>
      <c r="AU37" s="5" t="str">
        <f t="shared" si="21"/>
        <v/>
      </c>
      <c r="AV37" s="159">
        <v>60</v>
      </c>
      <c r="AW37" s="159"/>
      <c r="AX37" s="168" t="str">
        <f t="shared" si="22"/>
        <v/>
      </c>
      <c r="AY37" s="5" t="str">
        <f t="shared" si="23"/>
        <v/>
      </c>
      <c r="AZ37" s="160" t="str">
        <f t="shared" si="24"/>
        <v/>
      </c>
      <c r="BA37" s="160" t="str">
        <f t="shared" si="25"/>
        <v/>
      </c>
      <c r="BB37" s="160" t="str">
        <f t="shared" si="26"/>
        <v/>
      </c>
      <c r="BC37" s="6" t="str">
        <f t="shared" si="27"/>
        <v/>
      </c>
      <c r="BD37" s="105"/>
      <c r="BE37" s="159"/>
      <c r="BF37" s="159"/>
      <c r="BG37" s="168" t="str">
        <f t="shared" si="28"/>
        <v/>
      </c>
      <c r="BH37" s="5" t="str">
        <f t="shared" si="29"/>
        <v/>
      </c>
      <c r="BI37" s="159">
        <v>6</v>
      </c>
      <c r="BJ37" s="159"/>
      <c r="BK37" s="168" t="str">
        <f t="shared" si="30"/>
        <v/>
      </c>
      <c r="BL37" s="5" t="str">
        <f t="shared" si="31"/>
        <v/>
      </c>
      <c r="BM37" s="159">
        <v>41</v>
      </c>
      <c r="BN37" s="159"/>
      <c r="BO37" s="168" t="str">
        <f t="shared" si="32"/>
        <v/>
      </c>
      <c r="BP37" s="5" t="str">
        <f t="shared" si="33"/>
        <v/>
      </c>
      <c r="BQ37" s="159">
        <v>8</v>
      </c>
      <c r="BR37" s="159"/>
      <c r="BS37" s="168" t="str">
        <f t="shared" si="34"/>
        <v/>
      </c>
      <c r="BT37" s="5" t="str">
        <f t="shared" si="35"/>
        <v/>
      </c>
      <c r="BU37" s="159">
        <v>60</v>
      </c>
      <c r="BV37" s="159"/>
      <c r="BW37" s="168" t="str">
        <f t="shared" si="36"/>
        <v/>
      </c>
      <c r="BX37" s="5" t="str">
        <f t="shared" si="37"/>
        <v/>
      </c>
      <c r="BY37" s="160" t="str">
        <f t="shared" si="38"/>
        <v/>
      </c>
      <c r="BZ37" s="160" t="str">
        <f t="shared" si="39"/>
        <v/>
      </c>
      <c r="CA37" s="160" t="str">
        <f t="shared" si="40"/>
        <v/>
      </c>
      <c r="CB37" s="6" t="str">
        <f t="shared" si="41"/>
        <v/>
      </c>
      <c r="CC37" s="105"/>
      <c r="CD37" s="159"/>
      <c r="CE37" s="159"/>
      <c r="CF37" s="168" t="str">
        <f t="shared" si="42"/>
        <v/>
      </c>
      <c r="CG37" s="5" t="str">
        <f t="shared" si="43"/>
        <v/>
      </c>
      <c r="CH37" s="159">
        <v>6</v>
      </c>
      <c r="CI37" s="159"/>
      <c r="CJ37" s="168" t="str">
        <f t="shared" si="44"/>
        <v/>
      </c>
      <c r="CK37" s="5" t="str">
        <f t="shared" si="45"/>
        <v/>
      </c>
      <c r="CL37" s="159">
        <v>41</v>
      </c>
      <c r="CM37" s="159"/>
      <c r="CN37" s="168" t="str">
        <f t="shared" si="46"/>
        <v/>
      </c>
      <c r="CO37" s="5" t="str">
        <f t="shared" si="47"/>
        <v/>
      </c>
      <c r="CP37" s="159">
        <v>8</v>
      </c>
      <c r="CQ37" s="159"/>
      <c r="CR37" s="168" t="str">
        <f t="shared" si="48"/>
        <v/>
      </c>
      <c r="CS37" s="5" t="str">
        <f t="shared" si="49"/>
        <v/>
      </c>
      <c r="CT37" s="159">
        <v>60</v>
      </c>
      <c r="CU37" s="159"/>
      <c r="CV37" s="168" t="str">
        <f t="shared" si="50"/>
        <v/>
      </c>
      <c r="CW37" s="5" t="str">
        <f t="shared" si="51"/>
        <v/>
      </c>
      <c r="CX37" s="160" t="str">
        <f t="shared" si="52"/>
        <v/>
      </c>
      <c r="CY37" s="160" t="str">
        <f t="shared" si="53"/>
        <v/>
      </c>
      <c r="CZ37" s="160" t="str">
        <f t="shared" si="54"/>
        <v/>
      </c>
      <c r="DA37" s="6" t="str">
        <f t="shared" si="55"/>
        <v/>
      </c>
      <c r="DB37" s="105"/>
      <c r="DC37" s="159"/>
      <c r="DD37" s="159"/>
      <c r="DE37" s="168" t="str">
        <f t="shared" si="56"/>
        <v/>
      </c>
      <c r="DF37" s="5" t="str">
        <f t="shared" si="57"/>
        <v/>
      </c>
      <c r="DG37" s="159">
        <v>6</v>
      </c>
      <c r="DH37" s="159"/>
      <c r="DI37" s="168" t="str">
        <f t="shared" si="58"/>
        <v/>
      </c>
      <c r="DJ37" s="5" t="str">
        <f t="shared" si="59"/>
        <v/>
      </c>
      <c r="DK37" s="159">
        <v>41</v>
      </c>
      <c r="DL37" s="159"/>
      <c r="DM37" s="168" t="str">
        <f t="shared" si="60"/>
        <v/>
      </c>
      <c r="DN37" s="5" t="str">
        <f t="shared" si="61"/>
        <v/>
      </c>
      <c r="DO37" s="159">
        <v>8</v>
      </c>
      <c r="DP37" s="159"/>
      <c r="DQ37" s="168" t="str">
        <f t="shared" si="62"/>
        <v/>
      </c>
      <c r="DR37" s="5" t="str">
        <f t="shared" si="63"/>
        <v/>
      </c>
      <c r="DS37" s="159">
        <v>60</v>
      </c>
      <c r="DT37" s="159"/>
      <c r="DU37" s="168" t="str">
        <f t="shared" si="64"/>
        <v/>
      </c>
      <c r="DV37" s="5" t="str">
        <f t="shared" si="65"/>
        <v/>
      </c>
      <c r="DW37" s="160" t="str">
        <f t="shared" si="66"/>
        <v/>
      </c>
      <c r="DX37" s="160" t="str">
        <f t="shared" si="67"/>
        <v/>
      </c>
      <c r="DY37" s="160" t="str">
        <f t="shared" si="68"/>
        <v/>
      </c>
      <c r="DZ37" s="6" t="str">
        <f t="shared" si="69"/>
        <v/>
      </c>
      <c r="EA37" s="105"/>
      <c r="EB37" s="159"/>
      <c r="EC37" s="159"/>
      <c r="ED37" s="168" t="str">
        <f t="shared" si="70"/>
        <v/>
      </c>
      <c r="EE37" s="5" t="str">
        <f t="shared" si="71"/>
        <v/>
      </c>
      <c r="EF37" s="159">
        <v>6</v>
      </c>
      <c r="EG37" s="159"/>
      <c r="EH37" s="168" t="str">
        <f t="shared" si="72"/>
        <v/>
      </c>
      <c r="EI37" s="5" t="str">
        <f t="shared" si="73"/>
        <v/>
      </c>
      <c r="EJ37" s="159">
        <v>41</v>
      </c>
      <c r="EK37" s="159"/>
      <c r="EL37" s="168" t="str">
        <f t="shared" si="74"/>
        <v/>
      </c>
      <c r="EM37" s="5" t="str">
        <f t="shared" si="75"/>
        <v/>
      </c>
      <c r="EN37" s="159">
        <v>8</v>
      </c>
      <c r="EO37" s="159"/>
      <c r="EP37" s="168" t="str">
        <f t="shared" si="76"/>
        <v/>
      </c>
      <c r="EQ37" s="5" t="str">
        <f t="shared" si="77"/>
        <v/>
      </c>
      <c r="ER37" s="159">
        <v>60</v>
      </c>
      <c r="ES37" s="159"/>
      <c r="ET37" s="168" t="str">
        <f t="shared" si="78"/>
        <v/>
      </c>
      <c r="EU37" s="5" t="str">
        <f t="shared" si="79"/>
        <v/>
      </c>
      <c r="EV37" s="160" t="str">
        <f t="shared" si="80"/>
        <v/>
      </c>
      <c r="EW37" s="160" t="str">
        <f t="shared" si="81"/>
        <v/>
      </c>
      <c r="EX37" s="160" t="str">
        <f t="shared" si="82"/>
        <v/>
      </c>
      <c r="EY37" s="6" t="str">
        <f t="shared" si="83"/>
        <v/>
      </c>
      <c r="EZ37" s="105"/>
      <c r="FA37" s="105">
        <v>19</v>
      </c>
      <c r="FB37" s="105">
        <v>19</v>
      </c>
      <c r="FC37" s="105">
        <v>19</v>
      </c>
      <c r="FD37" s="105">
        <v>18</v>
      </c>
      <c r="FE37" s="106" t="str">
        <f t="shared" si="84"/>
        <v/>
      </c>
      <c r="FF37" s="100" t="str">
        <f t="shared" si="85"/>
        <v xml:space="preserve"> </v>
      </c>
      <c r="FG37" s="105"/>
      <c r="FH37" s="105">
        <v>19</v>
      </c>
      <c r="FI37" s="105">
        <v>19</v>
      </c>
      <c r="FJ37" s="105">
        <v>19</v>
      </c>
      <c r="FK37" s="105">
        <v>19</v>
      </c>
      <c r="FL37" s="107" t="str">
        <f t="shared" si="86"/>
        <v/>
      </c>
      <c r="FM37" s="101" t="str">
        <f t="shared" si="87"/>
        <v xml:space="preserve"> </v>
      </c>
      <c r="FN37" s="105"/>
      <c r="FO37" s="105">
        <v>19</v>
      </c>
      <c r="FP37" s="105">
        <v>18</v>
      </c>
      <c r="FQ37" s="105">
        <v>19</v>
      </c>
      <c r="FR37" s="105">
        <v>19</v>
      </c>
      <c r="FS37" s="204" t="str">
        <f t="shared" si="88"/>
        <v/>
      </c>
      <c r="FT37" s="205" t="str">
        <f t="shared" si="89"/>
        <v xml:space="preserve"> </v>
      </c>
      <c r="FU37" s="477"/>
      <c r="FV37" s="316" t="str">
        <f>IF(AND(C37=""),"-",VLOOKUP(B37,Register!$A$7:$AM$311,19,FALSE))</f>
        <v>-</v>
      </c>
      <c r="FW37" s="7" t="str">
        <f>IF(AND(C37=""),"-",VLOOKUP(B37,Register!$A$7:$AM$311,20,FALSE))</f>
        <v>-</v>
      </c>
      <c r="FX37" s="7" t="str">
        <f>IF(AND(C37=""),"-",VLOOKUP(B37,Register!$A$7:$AM$311,21,FALSE))</f>
        <v>-</v>
      </c>
      <c r="FY37" s="7" t="str">
        <f>IF(AND(C37=""),"-",VLOOKUP(B37,Register!$A$7:$AM$311,22,FALSE))</f>
        <v>-</v>
      </c>
      <c r="FZ37" s="7" t="str">
        <f>IF(AND(C37=""),"-",VLOOKUP(B37,Register!$A$7:$AM$311,23,FALSE))</f>
        <v>-</v>
      </c>
      <c r="GA37" s="7" t="str">
        <f>IF(AND(C37=""),"-",VLOOKUP(B37,Register!$A$7:$AM$311,24,FALSE))</f>
        <v>-</v>
      </c>
      <c r="GB37" s="7" t="str">
        <f>IF(AND(C37=""),"-",VLOOKUP(B37,Register!$A$7:$AM$311,25,FALSE))</f>
        <v>-</v>
      </c>
      <c r="GC37" s="7" t="str">
        <f>IF(AND(C37=""),"-",VLOOKUP(B37,Register!$A$7:$AM$311,26,FALSE))</f>
        <v>-</v>
      </c>
      <c r="GD37" s="7" t="str">
        <f>IF(AND(C37=""),"-",VLOOKUP(B37,Register!$A$7:$AM$311,27,FALSE))</f>
        <v>-</v>
      </c>
      <c r="GE37" s="7" t="str">
        <f>IF(AND(C37=""),"-",VLOOKUP(B37,Register!$A$7:$AM$311,28,FALSE))</f>
        <v>-</v>
      </c>
      <c r="GF37" s="7" t="str">
        <f>IF(AND(C37=""),"-",VLOOKUP(B37,Register!$A$7:$AM$311,29,FALSE))</f>
        <v>-</v>
      </c>
      <c r="GG37" s="7" t="str">
        <f>IF(AND(C37=""),"-",VLOOKUP(B37,Register!$A$7:$AM$311,30,FALSE))</f>
        <v>-</v>
      </c>
      <c r="GH37" s="8" t="str">
        <f>IF(AND(C37=""),"-",VLOOKUP(B37,Register!$A$7:$AM$311,31,FALSE))</f>
        <v>-</v>
      </c>
      <c r="GI37" s="208" t="str">
        <f>IF(AND(C37=""),"",VLOOKUP(B37,Register!$A$7:$CL$311,36,FALSE))</f>
        <v/>
      </c>
      <c r="GJ37" s="182" t="str">
        <f t="shared" si="90"/>
        <v/>
      </c>
      <c r="GK37" s="312" t="str">
        <f t="shared" si="91"/>
        <v/>
      </c>
      <c r="GL37" s="314" t="str">
        <f t="shared" si="92"/>
        <v/>
      </c>
      <c r="GM37" s="3"/>
      <c r="GP37" s="315" t="s">
        <v>608</v>
      </c>
      <c r="GR37" s="3"/>
      <c r="GS37" s="3"/>
      <c r="GT37" s="3"/>
      <c r="GU37" s="3"/>
      <c r="GV37" s="3"/>
      <c r="GW37" s="3"/>
      <c r="GX37" s="3"/>
      <c r="GY37" s="3"/>
      <c r="GZ37" s="3"/>
      <c r="HA37" s="3"/>
      <c r="HB37" s="3"/>
      <c r="HC37" s="3"/>
      <c r="HD37" s="3"/>
      <c r="HE37" s="3"/>
      <c r="HF37" s="3"/>
      <c r="HG37" s="3"/>
      <c r="HH37" s="3"/>
      <c r="HI37" s="3"/>
      <c r="HJ37" s="3"/>
      <c r="HK37" s="3"/>
      <c r="HL37" s="3"/>
      <c r="HM37" s="3"/>
      <c r="HW37" s="321" t="str">
        <f>IF(ISNA(VLOOKUP(B37,Register!A$7:Z$315,9,FALSE)),"",VLOOKUP(B37,Register!A$7:Z$315,9,FALSE))</f>
        <v/>
      </c>
      <c r="HX37" s="321" t="str">
        <f>IF(ISNA(VLOOKUP(B37,Register!A$7:Z$315,12,FALSE)),"",VLOOKUP(B37,Register!A$7:Z$315,12,FALSE))</f>
        <v/>
      </c>
      <c r="HY37" s="321" t="str">
        <f t="shared" si="93"/>
        <v/>
      </c>
      <c r="HZ37" s="321" t="str">
        <f t="shared" si="94"/>
        <v/>
      </c>
      <c r="IA37" s="321" t="str">
        <f t="shared" si="95"/>
        <v/>
      </c>
      <c r="IB37" s="321" t="str">
        <f t="shared" si="96"/>
        <v/>
      </c>
      <c r="IC37" s="321" t="str">
        <f t="shared" si="97"/>
        <v/>
      </c>
      <c r="ID37" s="321" t="str">
        <f t="shared" si="98"/>
        <v/>
      </c>
      <c r="IE37" s="321" t="str">
        <f t="shared" si="99"/>
        <v/>
      </c>
      <c r="IF37" s="321" t="str">
        <f t="shared" si="100"/>
        <v/>
      </c>
    </row>
    <row r="38" spans="1:240" ht="21">
      <c r="A38" s="2">
        <v>26</v>
      </c>
      <c r="B38" s="197"/>
      <c r="C38" s="196" t="str">
        <f>IF(ISNA(VLOOKUP(B38,Register!A$7:Z$315,3,FALSE)),"",VLOOKUP(B38,Register!A$7:Z$315,3,FALSE))</f>
        <v/>
      </c>
      <c r="D38" s="196" t="str">
        <f>IF(ISNA(VLOOKUP(B38,Register!A$7:Z$315,4,FALSE)),"",VLOOKUP(B38,Register!A$7:Z$315,4,FALSE))</f>
        <v/>
      </c>
      <c r="E38" s="195" t="str">
        <f>IF(ISNA(VLOOKUP(B38,Register!A$7:Z$315,6,FALSE)),"",VLOOKUP(B38,Register!A$7:Z$315,6,FALSE))</f>
        <v/>
      </c>
      <c r="F38" s="105"/>
      <c r="G38" s="159"/>
      <c r="H38" s="159"/>
      <c r="I38" s="168" t="str">
        <f t="shared" si="2"/>
        <v/>
      </c>
      <c r="J38" s="5" t="str">
        <f t="shared" si="3"/>
        <v/>
      </c>
      <c r="K38" s="159"/>
      <c r="L38" s="159"/>
      <c r="M38" s="168" t="str">
        <f t="shared" si="4"/>
        <v/>
      </c>
      <c r="N38" s="5" t="str">
        <f t="shared" si="5"/>
        <v/>
      </c>
      <c r="O38" s="159"/>
      <c r="P38" s="159"/>
      <c r="Q38" s="168" t="str">
        <f t="shared" si="6"/>
        <v/>
      </c>
      <c r="R38" s="5" t="str">
        <f t="shared" si="7"/>
        <v/>
      </c>
      <c r="S38" s="159"/>
      <c r="T38" s="159"/>
      <c r="U38" s="168" t="str">
        <f t="shared" si="8"/>
        <v/>
      </c>
      <c r="V38" s="5" t="str">
        <f t="shared" si="9"/>
        <v/>
      </c>
      <c r="W38" s="159"/>
      <c r="X38" s="159"/>
      <c r="Y38" s="168" t="str">
        <f t="shared" si="10"/>
        <v/>
      </c>
      <c r="Z38" s="5" t="str">
        <f t="shared" si="11"/>
        <v/>
      </c>
      <c r="AA38" s="160" t="str">
        <f t="shared" si="0"/>
        <v/>
      </c>
      <c r="AB38" s="160" t="str">
        <f t="shared" si="1"/>
        <v/>
      </c>
      <c r="AC38" s="160" t="str">
        <f t="shared" si="12"/>
        <v/>
      </c>
      <c r="AD38" s="6" t="str">
        <f t="shared" si="13"/>
        <v/>
      </c>
      <c r="AE38" s="105"/>
      <c r="AF38" s="1115"/>
      <c r="AG38" s="1115"/>
      <c r="AH38" s="168" t="str">
        <f t="shared" si="14"/>
        <v/>
      </c>
      <c r="AI38" s="5" t="str">
        <f t="shared" si="15"/>
        <v/>
      </c>
      <c r="AJ38" s="159"/>
      <c r="AK38" s="159"/>
      <c r="AL38" s="168" t="str">
        <f t="shared" si="16"/>
        <v/>
      </c>
      <c r="AM38" s="5" t="str">
        <f t="shared" si="17"/>
        <v/>
      </c>
      <c r="AN38" s="159"/>
      <c r="AO38" s="159"/>
      <c r="AP38" s="168" t="str">
        <f t="shared" si="18"/>
        <v/>
      </c>
      <c r="AQ38" s="5" t="str">
        <f t="shared" si="19"/>
        <v/>
      </c>
      <c r="AR38" s="159"/>
      <c r="AS38" s="159"/>
      <c r="AT38" s="168" t="str">
        <f t="shared" si="20"/>
        <v/>
      </c>
      <c r="AU38" s="5" t="str">
        <f t="shared" si="21"/>
        <v/>
      </c>
      <c r="AV38" s="159"/>
      <c r="AW38" s="159"/>
      <c r="AX38" s="168" t="str">
        <f t="shared" si="22"/>
        <v/>
      </c>
      <c r="AY38" s="5" t="str">
        <f t="shared" si="23"/>
        <v/>
      </c>
      <c r="AZ38" s="160" t="str">
        <f t="shared" si="24"/>
        <v/>
      </c>
      <c r="BA38" s="160" t="str">
        <f t="shared" si="25"/>
        <v/>
      </c>
      <c r="BB38" s="160" t="str">
        <f t="shared" si="26"/>
        <v/>
      </c>
      <c r="BC38" s="6" t="str">
        <f t="shared" si="27"/>
        <v/>
      </c>
      <c r="BD38" s="105"/>
      <c r="BE38" s="159"/>
      <c r="BF38" s="159"/>
      <c r="BG38" s="168" t="str">
        <f t="shared" si="28"/>
        <v/>
      </c>
      <c r="BH38" s="5" t="str">
        <f t="shared" si="29"/>
        <v/>
      </c>
      <c r="BI38" s="159"/>
      <c r="BJ38" s="159"/>
      <c r="BK38" s="168" t="str">
        <f t="shared" si="30"/>
        <v/>
      </c>
      <c r="BL38" s="5" t="str">
        <f t="shared" si="31"/>
        <v/>
      </c>
      <c r="BM38" s="159"/>
      <c r="BN38" s="159"/>
      <c r="BO38" s="168" t="str">
        <f t="shared" si="32"/>
        <v/>
      </c>
      <c r="BP38" s="5" t="str">
        <f t="shared" si="33"/>
        <v/>
      </c>
      <c r="BQ38" s="159"/>
      <c r="BR38" s="159"/>
      <c r="BS38" s="168" t="str">
        <f t="shared" si="34"/>
        <v/>
      </c>
      <c r="BT38" s="5" t="str">
        <f t="shared" si="35"/>
        <v/>
      </c>
      <c r="BU38" s="159"/>
      <c r="BV38" s="159"/>
      <c r="BW38" s="168" t="str">
        <f t="shared" si="36"/>
        <v/>
      </c>
      <c r="BX38" s="5" t="str">
        <f t="shared" si="37"/>
        <v/>
      </c>
      <c r="BY38" s="160" t="str">
        <f t="shared" si="38"/>
        <v/>
      </c>
      <c r="BZ38" s="160" t="str">
        <f t="shared" si="39"/>
        <v/>
      </c>
      <c r="CA38" s="160" t="str">
        <f t="shared" si="40"/>
        <v/>
      </c>
      <c r="CB38" s="6" t="str">
        <f t="shared" si="41"/>
        <v/>
      </c>
      <c r="CC38" s="105"/>
      <c r="CD38" s="159"/>
      <c r="CE38" s="159"/>
      <c r="CF38" s="168" t="str">
        <f t="shared" si="42"/>
        <v/>
      </c>
      <c r="CG38" s="5" t="str">
        <f t="shared" si="43"/>
        <v/>
      </c>
      <c r="CH38" s="159"/>
      <c r="CI38" s="159"/>
      <c r="CJ38" s="168" t="str">
        <f t="shared" si="44"/>
        <v/>
      </c>
      <c r="CK38" s="5" t="str">
        <f t="shared" si="45"/>
        <v/>
      </c>
      <c r="CL38" s="159"/>
      <c r="CM38" s="159"/>
      <c r="CN38" s="168" t="str">
        <f t="shared" si="46"/>
        <v/>
      </c>
      <c r="CO38" s="5" t="str">
        <f t="shared" si="47"/>
        <v/>
      </c>
      <c r="CP38" s="159"/>
      <c r="CQ38" s="159"/>
      <c r="CR38" s="168" t="str">
        <f t="shared" si="48"/>
        <v/>
      </c>
      <c r="CS38" s="5" t="str">
        <f t="shared" si="49"/>
        <v/>
      </c>
      <c r="CT38" s="159"/>
      <c r="CU38" s="159"/>
      <c r="CV38" s="168" t="str">
        <f t="shared" si="50"/>
        <v/>
      </c>
      <c r="CW38" s="5" t="str">
        <f t="shared" si="51"/>
        <v/>
      </c>
      <c r="CX38" s="160" t="str">
        <f t="shared" si="52"/>
        <v/>
      </c>
      <c r="CY38" s="160" t="str">
        <f t="shared" si="53"/>
        <v/>
      </c>
      <c r="CZ38" s="160" t="str">
        <f t="shared" si="54"/>
        <v/>
      </c>
      <c r="DA38" s="6" t="str">
        <f t="shared" si="55"/>
        <v/>
      </c>
      <c r="DB38" s="105"/>
      <c r="DC38" s="159"/>
      <c r="DD38" s="159"/>
      <c r="DE38" s="168" t="str">
        <f t="shared" si="56"/>
        <v/>
      </c>
      <c r="DF38" s="5" t="str">
        <f t="shared" si="57"/>
        <v/>
      </c>
      <c r="DG38" s="159"/>
      <c r="DH38" s="159"/>
      <c r="DI38" s="168" t="str">
        <f t="shared" si="58"/>
        <v/>
      </c>
      <c r="DJ38" s="5" t="str">
        <f t="shared" si="59"/>
        <v/>
      </c>
      <c r="DK38" s="159"/>
      <c r="DL38" s="159"/>
      <c r="DM38" s="168" t="str">
        <f t="shared" si="60"/>
        <v/>
      </c>
      <c r="DN38" s="5" t="str">
        <f t="shared" si="61"/>
        <v/>
      </c>
      <c r="DO38" s="159"/>
      <c r="DP38" s="159"/>
      <c r="DQ38" s="168" t="str">
        <f t="shared" si="62"/>
        <v/>
      </c>
      <c r="DR38" s="5" t="str">
        <f t="shared" si="63"/>
        <v/>
      </c>
      <c r="DS38" s="159"/>
      <c r="DT38" s="159"/>
      <c r="DU38" s="168" t="str">
        <f t="shared" si="64"/>
        <v/>
      </c>
      <c r="DV38" s="5" t="str">
        <f t="shared" si="65"/>
        <v/>
      </c>
      <c r="DW38" s="160" t="str">
        <f t="shared" si="66"/>
        <v/>
      </c>
      <c r="DX38" s="160" t="str">
        <f t="shared" si="67"/>
        <v/>
      </c>
      <c r="DY38" s="160" t="str">
        <f t="shared" si="68"/>
        <v/>
      </c>
      <c r="DZ38" s="6" t="str">
        <f t="shared" si="69"/>
        <v/>
      </c>
      <c r="EA38" s="105"/>
      <c r="EB38" s="159"/>
      <c r="EC38" s="159"/>
      <c r="ED38" s="168" t="str">
        <f t="shared" si="70"/>
        <v/>
      </c>
      <c r="EE38" s="5" t="str">
        <f t="shared" si="71"/>
        <v/>
      </c>
      <c r="EF38" s="159"/>
      <c r="EG38" s="159"/>
      <c r="EH38" s="168" t="str">
        <f t="shared" si="72"/>
        <v/>
      </c>
      <c r="EI38" s="5" t="str">
        <f t="shared" si="73"/>
        <v/>
      </c>
      <c r="EJ38" s="159"/>
      <c r="EK38" s="159"/>
      <c r="EL38" s="168" t="str">
        <f t="shared" si="74"/>
        <v/>
      </c>
      <c r="EM38" s="5" t="str">
        <f t="shared" si="75"/>
        <v/>
      </c>
      <c r="EN38" s="159"/>
      <c r="EO38" s="159"/>
      <c r="EP38" s="168" t="str">
        <f t="shared" si="76"/>
        <v/>
      </c>
      <c r="EQ38" s="5" t="str">
        <f t="shared" si="77"/>
        <v/>
      </c>
      <c r="ER38" s="159"/>
      <c r="ES38" s="159"/>
      <c r="ET38" s="168" t="str">
        <f t="shared" si="78"/>
        <v/>
      </c>
      <c r="EU38" s="5" t="str">
        <f t="shared" si="79"/>
        <v/>
      </c>
      <c r="EV38" s="160" t="str">
        <f t="shared" si="80"/>
        <v/>
      </c>
      <c r="EW38" s="160" t="str">
        <f t="shared" si="81"/>
        <v/>
      </c>
      <c r="EX38" s="160" t="str">
        <f t="shared" si="82"/>
        <v/>
      </c>
      <c r="EY38" s="6" t="str">
        <f t="shared" si="83"/>
        <v/>
      </c>
      <c r="EZ38" s="105"/>
      <c r="FA38" s="105"/>
      <c r="FB38" s="105"/>
      <c r="FC38" s="105"/>
      <c r="FD38" s="105"/>
      <c r="FE38" s="106" t="str">
        <f t="shared" si="84"/>
        <v/>
      </c>
      <c r="FF38" s="100" t="str">
        <f t="shared" si="85"/>
        <v xml:space="preserve"> </v>
      </c>
      <c r="FG38" s="105"/>
      <c r="FH38" s="105"/>
      <c r="FI38" s="105"/>
      <c r="FJ38" s="105"/>
      <c r="FK38" s="105"/>
      <c r="FL38" s="107" t="str">
        <f t="shared" si="86"/>
        <v/>
      </c>
      <c r="FM38" s="101" t="str">
        <f t="shared" si="87"/>
        <v xml:space="preserve"> </v>
      </c>
      <c r="FN38" s="105"/>
      <c r="FO38" s="105"/>
      <c r="FP38" s="105"/>
      <c r="FQ38" s="105"/>
      <c r="FR38" s="105"/>
      <c r="FS38" s="204" t="str">
        <f t="shared" si="88"/>
        <v/>
      </c>
      <c r="FT38" s="205" t="str">
        <f t="shared" si="89"/>
        <v xml:space="preserve"> </v>
      </c>
      <c r="FU38" s="477"/>
      <c r="FV38" s="316" t="str">
        <f>IF(AND(C38=""),"-",VLOOKUP(B38,Register!$A$7:$AM$311,19,FALSE))</f>
        <v>-</v>
      </c>
      <c r="FW38" s="7" t="str">
        <f>IF(AND(C38=""),"-",VLOOKUP(B38,Register!$A$7:$AM$311,20,FALSE))</f>
        <v>-</v>
      </c>
      <c r="FX38" s="7" t="str">
        <f>IF(AND(C38=""),"-",VLOOKUP(B38,Register!$A$7:$AM$311,21,FALSE))</f>
        <v>-</v>
      </c>
      <c r="FY38" s="7" t="str">
        <f>IF(AND(C38=""),"-",VLOOKUP(B38,Register!$A$7:$AM$311,22,FALSE))</f>
        <v>-</v>
      </c>
      <c r="FZ38" s="7" t="str">
        <f>IF(AND(C38=""),"-",VLOOKUP(B38,Register!$A$7:$AM$311,23,FALSE))</f>
        <v>-</v>
      </c>
      <c r="GA38" s="7" t="str">
        <f>IF(AND(C38=""),"-",VLOOKUP(B38,Register!$A$7:$AM$311,24,FALSE))</f>
        <v>-</v>
      </c>
      <c r="GB38" s="7" t="str">
        <f>IF(AND(C38=""),"-",VLOOKUP(B38,Register!$A$7:$AM$311,25,FALSE))</f>
        <v>-</v>
      </c>
      <c r="GC38" s="7" t="str">
        <f>IF(AND(C38=""),"-",VLOOKUP(B38,Register!$A$7:$AM$311,26,FALSE))</f>
        <v>-</v>
      </c>
      <c r="GD38" s="7" t="str">
        <f>IF(AND(C38=""),"-",VLOOKUP(B38,Register!$A$7:$AM$311,27,FALSE))</f>
        <v>-</v>
      </c>
      <c r="GE38" s="7" t="str">
        <f>IF(AND(C38=""),"-",VLOOKUP(B38,Register!$A$7:$AM$311,28,FALSE))</f>
        <v>-</v>
      </c>
      <c r="GF38" s="7" t="str">
        <f>IF(AND(C38=""),"-",VLOOKUP(B38,Register!$A$7:$AM$311,29,FALSE))</f>
        <v>-</v>
      </c>
      <c r="GG38" s="7" t="str">
        <f>IF(AND(C38=""),"-",VLOOKUP(B38,Register!$A$7:$AM$311,30,FALSE))</f>
        <v>-</v>
      </c>
      <c r="GH38" s="8" t="str">
        <f>IF(AND(C38=""),"-",VLOOKUP(B38,Register!$A$7:$AM$311,31,FALSE))</f>
        <v>-</v>
      </c>
      <c r="GI38" s="208" t="str">
        <f>IF(AND(C38=""),"",VLOOKUP(B38,Register!$A$7:$CL$311,36,FALSE))</f>
        <v/>
      </c>
      <c r="GJ38" s="182" t="str">
        <f t="shared" si="90"/>
        <v/>
      </c>
      <c r="GK38" s="312" t="str">
        <f t="shared" si="91"/>
        <v/>
      </c>
      <c r="GL38" s="314" t="str">
        <f t="shared" si="92"/>
        <v/>
      </c>
      <c r="GM38" s="3"/>
      <c r="GP38" s="315" t="s">
        <v>609</v>
      </c>
      <c r="GR38" s="3"/>
      <c r="GS38" s="3"/>
      <c r="GT38" s="3"/>
      <c r="GU38" s="3"/>
      <c r="GV38" s="3"/>
      <c r="GW38" s="3"/>
      <c r="GX38" s="3"/>
      <c r="GY38" s="3"/>
      <c r="GZ38" s="3"/>
      <c r="HA38" s="3"/>
      <c r="HB38" s="3"/>
      <c r="HC38" s="3"/>
      <c r="HD38" s="3"/>
      <c r="HE38" s="3"/>
      <c r="HF38" s="3"/>
      <c r="HG38" s="3"/>
      <c r="HH38" s="3"/>
      <c r="HI38" s="3"/>
      <c r="HJ38" s="3"/>
      <c r="HK38" s="3"/>
      <c r="HL38" s="3"/>
      <c r="HM38" s="3"/>
      <c r="HW38" s="321" t="str">
        <f>IF(ISNA(VLOOKUP(B38,Register!A$7:Z$315,9,FALSE)),"",VLOOKUP(B38,Register!A$7:Z$315,9,FALSE))</f>
        <v/>
      </c>
      <c r="HX38" s="321" t="str">
        <f>IF(ISNA(VLOOKUP(B38,Register!A$7:Z$315,12,FALSE)),"",VLOOKUP(B38,Register!A$7:Z$315,12,FALSE))</f>
        <v/>
      </c>
      <c r="HY38" s="321" t="str">
        <f t="shared" si="93"/>
        <v/>
      </c>
      <c r="HZ38" s="321" t="str">
        <f t="shared" si="94"/>
        <v/>
      </c>
      <c r="IA38" s="321" t="str">
        <f t="shared" si="95"/>
        <v/>
      </c>
      <c r="IB38" s="321" t="str">
        <f t="shared" si="96"/>
        <v/>
      </c>
      <c r="IC38" s="321" t="str">
        <f t="shared" si="97"/>
        <v/>
      </c>
      <c r="ID38" s="321" t="str">
        <f t="shared" si="98"/>
        <v/>
      </c>
      <c r="IE38" s="321" t="str">
        <f t="shared" si="99"/>
        <v/>
      </c>
      <c r="IF38" s="321" t="str">
        <f t="shared" si="100"/>
        <v/>
      </c>
    </row>
    <row r="39" spans="1:240" ht="21">
      <c r="A39" s="2">
        <v>27</v>
      </c>
      <c r="B39" s="197"/>
      <c r="C39" s="196" t="str">
        <f>IF(ISNA(VLOOKUP(B39,Register!A$7:Z$315,3,FALSE)),"",VLOOKUP(B39,Register!A$7:Z$315,3,FALSE))</f>
        <v/>
      </c>
      <c r="D39" s="196" t="str">
        <f>IF(ISNA(VLOOKUP(B39,Register!A$7:Z$315,4,FALSE)),"",VLOOKUP(B39,Register!A$7:Z$315,4,FALSE))</f>
        <v/>
      </c>
      <c r="E39" s="195" t="str">
        <f>IF(ISNA(VLOOKUP(B39,Register!A$7:Z$315,6,FALSE)),"",VLOOKUP(B39,Register!A$7:Z$315,6,FALSE))</f>
        <v/>
      </c>
      <c r="F39" s="105"/>
      <c r="G39" s="159"/>
      <c r="H39" s="159"/>
      <c r="I39" s="168" t="str">
        <f t="shared" si="2"/>
        <v/>
      </c>
      <c r="J39" s="5" t="str">
        <f t="shared" si="3"/>
        <v/>
      </c>
      <c r="K39" s="159"/>
      <c r="L39" s="159"/>
      <c r="M39" s="168" t="str">
        <f t="shared" si="4"/>
        <v/>
      </c>
      <c r="N39" s="5" t="str">
        <f t="shared" si="5"/>
        <v/>
      </c>
      <c r="O39" s="159"/>
      <c r="P39" s="159"/>
      <c r="Q39" s="168" t="str">
        <f t="shared" si="6"/>
        <v/>
      </c>
      <c r="R39" s="5" t="str">
        <f t="shared" si="7"/>
        <v/>
      </c>
      <c r="S39" s="159"/>
      <c r="T39" s="159"/>
      <c r="U39" s="168" t="str">
        <f t="shared" si="8"/>
        <v/>
      </c>
      <c r="V39" s="5" t="str">
        <f t="shared" si="9"/>
        <v/>
      </c>
      <c r="W39" s="159"/>
      <c r="X39" s="159"/>
      <c r="Y39" s="168" t="str">
        <f t="shared" si="10"/>
        <v/>
      </c>
      <c r="Z39" s="5" t="str">
        <f t="shared" si="11"/>
        <v/>
      </c>
      <c r="AA39" s="160" t="str">
        <f t="shared" si="0"/>
        <v/>
      </c>
      <c r="AB39" s="160" t="str">
        <f t="shared" si="1"/>
        <v/>
      </c>
      <c r="AC39" s="160" t="str">
        <f t="shared" si="12"/>
        <v/>
      </c>
      <c r="AD39" s="6" t="str">
        <f t="shared" si="13"/>
        <v/>
      </c>
      <c r="AE39" s="105"/>
      <c r="AF39" s="1115"/>
      <c r="AG39" s="1115"/>
      <c r="AH39" s="168" t="str">
        <f t="shared" si="14"/>
        <v/>
      </c>
      <c r="AI39" s="5" t="str">
        <f t="shared" si="15"/>
        <v/>
      </c>
      <c r="AJ39" s="159"/>
      <c r="AK39" s="159"/>
      <c r="AL39" s="168" t="str">
        <f t="shared" si="16"/>
        <v/>
      </c>
      <c r="AM39" s="5" t="str">
        <f t="shared" si="17"/>
        <v/>
      </c>
      <c r="AN39" s="159"/>
      <c r="AO39" s="159"/>
      <c r="AP39" s="168" t="str">
        <f t="shared" si="18"/>
        <v/>
      </c>
      <c r="AQ39" s="5" t="str">
        <f t="shared" si="19"/>
        <v/>
      </c>
      <c r="AR39" s="159"/>
      <c r="AS39" s="159"/>
      <c r="AT39" s="168" t="str">
        <f t="shared" si="20"/>
        <v/>
      </c>
      <c r="AU39" s="5" t="str">
        <f t="shared" si="21"/>
        <v/>
      </c>
      <c r="AV39" s="159"/>
      <c r="AW39" s="159"/>
      <c r="AX39" s="168" t="str">
        <f t="shared" si="22"/>
        <v/>
      </c>
      <c r="AY39" s="5" t="str">
        <f t="shared" si="23"/>
        <v/>
      </c>
      <c r="AZ39" s="160" t="str">
        <f t="shared" si="24"/>
        <v/>
      </c>
      <c r="BA39" s="160" t="str">
        <f t="shared" si="25"/>
        <v/>
      </c>
      <c r="BB39" s="160" t="str">
        <f t="shared" si="26"/>
        <v/>
      </c>
      <c r="BC39" s="6" t="str">
        <f t="shared" si="27"/>
        <v/>
      </c>
      <c r="BD39" s="105"/>
      <c r="BE39" s="159"/>
      <c r="BF39" s="159"/>
      <c r="BG39" s="168" t="str">
        <f t="shared" si="28"/>
        <v/>
      </c>
      <c r="BH39" s="5" t="str">
        <f t="shared" si="29"/>
        <v/>
      </c>
      <c r="BI39" s="159"/>
      <c r="BJ39" s="159"/>
      <c r="BK39" s="168" t="str">
        <f t="shared" si="30"/>
        <v/>
      </c>
      <c r="BL39" s="5" t="str">
        <f t="shared" si="31"/>
        <v/>
      </c>
      <c r="BM39" s="159"/>
      <c r="BN39" s="159"/>
      <c r="BO39" s="168" t="str">
        <f t="shared" si="32"/>
        <v/>
      </c>
      <c r="BP39" s="5" t="str">
        <f t="shared" si="33"/>
        <v/>
      </c>
      <c r="BQ39" s="159"/>
      <c r="BR39" s="159"/>
      <c r="BS39" s="168" t="str">
        <f t="shared" si="34"/>
        <v/>
      </c>
      <c r="BT39" s="5" t="str">
        <f t="shared" si="35"/>
        <v/>
      </c>
      <c r="BU39" s="159"/>
      <c r="BV39" s="159"/>
      <c r="BW39" s="168" t="str">
        <f t="shared" si="36"/>
        <v/>
      </c>
      <c r="BX39" s="5" t="str">
        <f t="shared" si="37"/>
        <v/>
      </c>
      <c r="BY39" s="160" t="str">
        <f t="shared" si="38"/>
        <v/>
      </c>
      <c r="BZ39" s="160" t="str">
        <f t="shared" si="39"/>
        <v/>
      </c>
      <c r="CA39" s="160" t="str">
        <f t="shared" si="40"/>
        <v/>
      </c>
      <c r="CB39" s="6" t="str">
        <f t="shared" si="41"/>
        <v/>
      </c>
      <c r="CC39" s="105"/>
      <c r="CD39" s="159"/>
      <c r="CE39" s="159"/>
      <c r="CF39" s="168" t="str">
        <f t="shared" si="42"/>
        <v/>
      </c>
      <c r="CG39" s="5" t="str">
        <f t="shared" si="43"/>
        <v/>
      </c>
      <c r="CH39" s="159"/>
      <c r="CI39" s="159"/>
      <c r="CJ39" s="168" t="str">
        <f t="shared" si="44"/>
        <v/>
      </c>
      <c r="CK39" s="5" t="str">
        <f t="shared" si="45"/>
        <v/>
      </c>
      <c r="CL39" s="159"/>
      <c r="CM39" s="159"/>
      <c r="CN39" s="168" t="str">
        <f t="shared" si="46"/>
        <v/>
      </c>
      <c r="CO39" s="5" t="str">
        <f t="shared" si="47"/>
        <v/>
      </c>
      <c r="CP39" s="159"/>
      <c r="CQ39" s="159"/>
      <c r="CR39" s="168" t="str">
        <f t="shared" si="48"/>
        <v/>
      </c>
      <c r="CS39" s="5" t="str">
        <f t="shared" si="49"/>
        <v/>
      </c>
      <c r="CT39" s="159"/>
      <c r="CU39" s="159"/>
      <c r="CV39" s="168" t="str">
        <f t="shared" si="50"/>
        <v/>
      </c>
      <c r="CW39" s="5" t="str">
        <f t="shared" si="51"/>
        <v/>
      </c>
      <c r="CX39" s="160" t="str">
        <f t="shared" si="52"/>
        <v/>
      </c>
      <c r="CY39" s="160" t="str">
        <f t="shared" si="53"/>
        <v/>
      </c>
      <c r="CZ39" s="160" t="str">
        <f t="shared" si="54"/>
        <v/>
      </c>
      <c r="DA39" s="6" t="str">
        <f t="shared" si="55"/>
        <v/>
      </c>
      <c r="DB39" s="105"/>
      <c r="DC39" s="159"/>
      <c r="DD39" s="159"/>
      <c r="DE39" s="168" t="str">
        <f t="shared" si="56"/>
        <v/>
      </c>
      <c r="DF39" s="5" t="str">
        <f t="shared" si="57"/>
        <v/>
      </c>
      <c r="DG39" s="159"/>
      <c r="DH39" s="159"/>
      <c r="DI39" s="168" t="str">
        <f t="shared" si="58"/>
        <v/>
      </c>
      <c r="DJ39" s="5" t="str">
        <f t="shared" si="59"/>
        <v/>
      </c>
      <c r="DK39" s="159"/>
      <c r="DL39" s="159"/>
      <c r="DM39" s="168" t="str">
        <f t="shared" si="60"/>
        <v/>
      </c>
      <c r="DN39" s="5" t="str">
        <f t="shared" si="61"/>
        <v/>
      </c>
      <c r="DO39" s="159"/>
      <c r="DP39" s="159"/>
      <c r="DQ39" s="168" t="str">
        <f t="shared" si="62"/>
        <v/>
      </c>
      <c r="DR39" s="5" t="str">
        <f t="shared" si="63"/>
        <v/>
      </c>
      <c r="DS39" s="159"/>
      <c r="DT39" s="159"/>
      <c r="DU39" s="168" t="str">
        <f t="shared" si="64"/>
        <v/>
      </c>
      <c r="DV39" s="5" t="str">
        <f t="shared" si="65"/>
        <v/>
      </c>
      <c r="DW39" s="160" t="str">
        <f t="shared" si="66"/>
        <v/>
      </c>
      <c r="DX39" s="160" t="str">
        <f t="shared" si="67"/>
        <v/>
      </c>
      <c r="DY39" s="160" t="str">
        <f t="shared" si="68"/>
        <v/>
      </c>
      <c r="DZ39" s="6" t="str">
        <f t="shared" si="69"/>
        <v/>
      </c>
      <c r="EA39" s="105"/>
      <c r="EB39" s="159"/>
      <c r="EC39" s="159"/>
      <c r="ED39" s="168" t="str">
        <f t="shared" si="70"/>
        <v/>
      </c>
      <c r="EE39" s="5" t="str">
        <f t="shared" si="71"/>
        <v/>
      </c>
      <c r="EF39" s="159"/>
      <c r="EG39" s="159"/>
      <c r="EH39" s="168" t="str">
        <f t="shared" si="72"/>
        <v/>
      </c>
      <c r="EI39" s="5" t="str">
        <f t="shared" si="73"/>
        <v/>
      </c>
      <c r="EJ39" s="159"/>
      <c r="EK39" s="159"/>
      <c r="EL39" s="168" t="str">
        <f t="shared" si="74"/>
        <v/>
      </c>
      <c r="EM39" s="5" t="str">
        <f t="shared" si="75"/>
        <v/>
      </c>
      <c r="EN39" s="159"/>
      <c r="EO39" s="159"/>
      <c r="EP39" s="168" t="str">
        <f t="shared" si="76"/>
        <v/>
      </c>
      <c r="EQ39" s="5" t="str">
        <f t="shared" si="77"/>
        <v/>
      </c>
      <c r="ER39" s="159"/>
      <c r="ES39" s="159"/>
      <c r="ET39" s="168" t="str">
        <f t="shared" si="78"/>
        <v/>
      </c>
      <c r="EU39" s="5" t="str">
        <f t="shared" si="79"/>
        <v/>
      </c>
      <c r="EV39" s="160" t="str">
        <f t="shared" si="80"/>
        <v/>
      </c>
      <c r="EW39" s="160" t="str">
        <f t="shared" si="81"/>
        <v/>
      </c>
      <c r="EX39" s="160" t="str">
        <f t="shared" si="82"/>
        <v/>
      </c>
      <c r="EY39" s="6" t="str">
        <f t="shared" si="83"/>
        <v/>
      </c>
      <c r="EZ39" s="105"/>
      <c r="FA39" s="105"/>
      <c r="FB39" s="105"/>
      <c r="FC39" s="105"/>
      <c r="FD39" s="105"/>
      <c r="FE39" s="106" t="str">
        <f t="shared" si="84"/>
        <v/>
      </c>
      <c r="FF39" s="100" t="str">
        <f t="shared" si="85"/>
        <v xml:space="preserve"> </v>
      </c>
      <c r="FG39" s="105"/>
      <c r="FH39" s="105"/>
      <c r="FI39" s="105"/>
      <c r="FJ39" s="105"/>
      <c r="FK39" s="105"/>
      <c r="FL39" s="107" t="str">
        <f t="shared" si="86"/>
        <v/>
      </c>
      <c r="FM39" s="101" t="str">
        <f t="shared" si="87"/>
        <v xml:space="preserve"> </v>
      </c>
      <c r="FN39" s="105"/>
      <c r="FO39" s="105"/>
      <c r="FP39" s="105"/>
      <c r="FQ39" s="105"/>
      <c r="FR39" s="105"/>
      <c r="FS39" s="204" t="str">
        <f t="shared" si="88"/>
        <v/>
      </c>
      <c r="FT39" s="205" t="str">
        <f t="shared" si="89"/>
        <v xml:space="preserve"> </v>
      </c>
      <c r="FU39" s="477"/>
      <c r="FV39" s="316" t="str">
        <f>IF(AND(C39=""),"-",VLOOKUP(B39,Register!$A$7:$AM$311,19,FALSE))</f>
        <v>-</v>
      </c>
      <c r="FW39" s="7" t="str">
        <f>IF(AND(C39=""),"-",VLOOKUP(B39,Register!$A$7:$AM$311,20,FALSE))</f>
        <v>-</v>
      </c>
      <c r="FX39" s="7" t="str">
        <f>IF(AND(C39=""),"-",VLOOKUP(B39,Register!$A$7:$AM$311,21,FALSE))</f>
        <v>-</v>
      </c>
      <c r="FY39" s="7" t="str">
        <f>IF(AND(C39=""),"-",VLOOKUP(B39,Register!$A$7:$AM$311,22,FALSE))</f>
        <v>-</v>
      </c>
      <c r="FZ39" s="7" t="str">
        <f>IF(AND(C39=""),"-",VLOOKUP(B39,Register!$A$7:$AM$311,23,FALSE))</f>
        <v>-</v>
      </c>
      <c r="GA39" s="7" t="str">
        <f>IF(AND(C39=""),"-",VLOOKUP(B39,Register!$A$7:$AM$311,24,FALSE))</f>
        <v>-</v>
      </c>
      <c r="GB39" s="7" t="str">
        <f>IF(AND(C39=""),"-",VLOOKUP(B39,Register!$A$7:$AM$311,25,FALSE))</f>
        <v>-</v>
      </c>
      <c r="GC39" s="7" t="str">
        <f>IF(AND(C39=""),"-",VLOOKUP(B39,Register!$A$7:$AM$311,26,FALSE))</f>
        <v>-</v>
      </c>
      <c r="GD39" s="7" t="str">
        <f>IF(AND(C39=""),"-",VLOOKUP(B39,Register!$A$7:$AM$311,27,FALSE))</f>
        <v>-</v>
      </c>
      <c r="GE39" s="7" t="str">
        <f>IF(AND(C39=""),"-",VLOOKUP(B39,Register!$A$7:$AM$311,28,FALSE))</f>
        <v>-</v>
      </c>
      <c r="GF39" s="7" t="str">
        <f>IF(AND(C39=""),"-",VLOOKUP(B39,Register!$A$7:$AM$311,29,FALSE))</f>
        <v>-</v>
      </c>
      <c r="GG39" s="7" t="str">
        <f>IF(AND(C39=""),"-",VLOOKUP(B39,Register!$A$7:$AM$311,30,FALSE))</f>
        <v>-</v>
      </c>
      <c r="GH39" s="8" t="str">
        <f>IF(AND(C39=""),"-",VLOOKUP(B39,Register!$A$7:$AM$311,31,FALSE))</f>
        <v>-</v>
      </c>
      <c r="GI39" s="208" t="str">
        <f>IF(AND(C39=""),"",VLOOKUP(B39,Register!$A$7:$CL$311,36,FALSE))</f>
        <v/>
      </c>
      <c r="GJ39" s="182" t="str">
        <f t="shared" si="90"/>
        <v/>
      </c>
      <c r="GK39" s="312" t="str">
        <f t="shared" si="91"/>
        <v/>
      </c>
      <c r="GL39" s="314" t="str">
        <f t="shared" si="92"/>
        <v/>
      </c>
      <c r="GM39" s="3"/>
      <c r="GP39" s="315" t="s">
        <v>610</v>
      </c>
      <c r="GR39" s="3"/>
      <c r="GS39" s="3"/>
      <c r="GT39" s="3"/>
      <c r="GU39" s="3"/>
      <c r="GV39" s="3"/>
      <c r="GW39" s="3"/>
      <c r="GX39" s="3"/>
      <c r="GY39" s="3"/>
      <c r="GZ39" s="3"/>
      <c r="HA39" s="3"/>
      <c r="HB39" s="3"/>
      <c r="HC39" s="3"/>
      <c r="HD39" s="3"/>
      <c r="HE39" s="3"/>
      <c r="HF39" s="3"/>
      <c r="HG39" s="3"/>
      <c r="HH39" s="3"/>
      <c r="HI39" s="3"/>
      <c r="HJ39" s="3"/>
      <c r="HK39" s="3"/>
      <c r="HL39" s="3"/>
      <c r="HM39" s="3"/>
      <c r="HW39" s="321" t="str">
        <f>IF(ISNA(VLOOKUP(B39,Register!A$7:Z$315,9,FALSE)),"",VLOOKUP(B39,Register!A$7:Z$315,9,FALSE))</f>
        <v/>
      </c>
      <c r="HX39" s="321" t="str">
        <f>IF(ISNA(VLOOKUP(B39,Register!A$7:Z$315,12,FALSE)),"",VLOOKUP(B39,Register!A$7:Z$315,12,FALSE))</f>
        <v/>
      </c>
      <c r="HY39" s="321" t="str">
        <f t="shared" si="93"/>
        <v/>
      </c>
      <c r="HZ39" s="321" t="str">
        <f t="shared" si="94"/>
        <v/>
      </c>
      <c r="IA39" s="321" t="str">
        <f t="shared" si="95"/>
        <v/>
      </c>
      <c r="IB39" s="321" t="str">
        <f t="shared" si="96"/>
        <v/>
      </c>
      <c r="IC39" s="321" t="str">
        <f t="shared" si="97"/>
        <v/>
      </c>
      <c r="ID39" s="321" t="str">
        <f t="shared" si="98"/>
        <v/>
      </c>
      <c r="IE39" s="321" t="str">
        <f t="shared" si="99"/>
        <v/>
      </c>
      <c r="IF39" s="321" t="str">
        <f t="shared" si="100"/>
        <v/>
      </c>
    </row>
    <row r="40" spans="1:240" ht="21">
      <c r="A40" s="2">
        <v>28</v>
      </c>
      <c r="B40" s="197"/>
      <c r="C40" s="196" t="str">
        <f>IF(ISNA(VLOOKUP(B40,Register!A$7:Z$315,3,FALSE)),"",VLOOKUP(B40,Register!A$7:Z$315,3,FALSE))</f>
        <v/>
      </c>
      <c r="D40" s="196" t="str">
        <f>IF(ISNA(VLOOKUP(B40,Register!A$7:Z$315,4,FALSE)),"",VLOOKUP(B40,Register!A$7:Z$315,4,FALSE))</f>
        <v/>
      </c>
      <c r="E40" s="195" t="str">
        <f>IF(ISNA(VLOOKUP(B40,Register!A$7:Z$315,6,FALSE)),"",VLOOKUP(B40,Register!A$7:Z$315,6,FALSE))</f>
        <v/>
      </c>
      <c r="F40" s="105"/>
      <c r="G40" s="159"/>
      <c r="H40" s="159"/>
      <c r="I40" s="168" t="str">
        <f t="shared" si="2"/>
        <v/>
      </c>
      <c r="J40" s="5" t="str">
        <f t="shared" si="3"/>
        <v/>
      </c>
      <c r="K40" s="159"/>
      <c r="L40" s="159"/>
      <c r="M40" s="168" t="str">
        <f t="shared" si="4"/>
        <v/>
      </c>
      <c r="N40" s="5" t="str">
        <f t="shared" si="5"/>
        <v/>
      </c>
      <c r="O40" s="159"/>
      <c r="P40" s="159"/>
      <c r="Q40" s="168" t="str">
        <f t="shared" si="6"/>
        <v/>
      </c>
      <c r="R40" s="5" t="str">
        <f t="shared" si="7"/>
        <v/>
      </c>
      <c r="S40" s="159"/>
      <c r="T40" s="159"/>
      <c r="U40" s="168" t="str">
        <f t="shared" si="8"/>
        <v/>
      </c>
      <c r="V40" s="5" t="str">
        <f t="shared" si="9"/>
        <v/>
      </c>
      <c r="W40" s="159"/>
      <c r="X40" s="159"/>
      <c r="Y40" s="168" t="str">
        <f t="shared" si="10"/>
        <v/>
      </c>
      <c r="Z40" s="5" t="str">
        <f t="shared" si="11"/>
        <v/>
      </c>
      <c r="AA40" s="160" t="str">
        <f t="shared" si="0"/>
        <v/>
      </c>
      <c r="AB40" s="160" t="str">
        <f t="shared" si="1"/>
        <v/>
      </c>
      <c r="AC40" s="160" t="str">
        <f t="shared" si="12"/>
        <v/>
      </c>
      <c r="AD40" s="6" t="str">
        <f t="shared" si="13"/>
        <v/>
      </c>
      <c r="AE40" s="105"/>
      <c r="AF40" s="1115"/>
      <c r="AG40" s="1115"/>
      <c r="AH40" s="168" t="str">
        <f t="shared" si="14"/>
        <v/>
      </c>
      <c r="AI40" s="5" t="str">
        <f t="shared" si="15"/>
        <v/>
      </c>
      <c r="AJ40" s="159"/>
      <c r="AK40" s="159"/>
      <c r="AL40" s="168" t="str">
        <f t="shared" si="16"/>
        <v/>
      </c>
      <c r="AM40" s="5" t="str">
        <f t="shared" si="17"/>
        <v/>
      </c>
      <c r="AN40" s="159"/>
      <c r="AO40" s="159"/>
      <c r="AP40" s="168" t="str">
        <f t="shared" si="18"/>
        <v/>
      </c>
      <c r="AQ40" s="5" t="str">
        <f t="shared" si="19"/>
        <v/>
      </c>
      <c r="AR40" s="159"/>
      <c r="AS40" s="159"/>
      <c r="AT40" s="168" t="str">
        <f t="shared" si="20"/>
        <v/>
      </c>
      <c r="AU40" s="5" t="str">
        <f t="shared" si="21"/>
        <v/>
      </c>
      <c r="AV40" s="159"/>
      <c r="AW40" s="159"/>
      <c r="AX40" s="168" t="str">
        <f t="shared" si="22"/>
        <v/>
      </c>
      <c r="AY40" s="5" t="str">
        <f t="shared" si="23"/>
        <v/>
      </c>
      <c r="AZ40" s="160" t="str">
        <f t="shared" si="24"/>
        <v/>
      </c>
      <c r="BA40" s="160" t="str">
        <f t="shared" si="25"/>
        <v/>
      </c>
      <c r="BB40" s="160" t="str">
        <f t="shared" si="26"/>
        <v/>
      </c>
      <c r="BC40" s="6" t="str">
        <f t="shared" si="27"/>
        <v/>
      </c>
      <c r="BD40" s="105"/>
      <c r="BE40" s="159"/>
      <c r="BF40" s="159"/>
      <c r="BG40" s="168" t="str">
        <f t="shared" si="28"/>
        <v/>
      </c>
      <c r="BH40" s="5" t="str">
        <f t="shared" si="29"/>
        <v/>
      </c>
      <c r="BI40" s="159"/>
      <c r="BJ40" s="159"/>
      <c r="BK40" s="168" t="str">
        <f t="shared" si="30"/>
        <v/>
      </c>
      <c r="BL40" s="5" t="str">
        <f t="shared" si="31"/>
        <v/>
      </c>
      <c r="BM40" s="159"/>
      <c r="BN40" s="159"/>
      <c r="BO40" s="168" t="str">
        <f t="shared" si="32"/>
        <v/>
      </c>
      <c r="BP40" s="5" t="str">
        <f t="shared" si="33"/>
        <v/>
      </c>
      <c r="BQ40" s="159"/>
      <c r="BR40" s="159"/>
      <c r="BS40" s="168" t="str">
        <f t="shared" si="34"/>
        <v/>
      </c>
      <c r="BT40" s="5" t="str">
        <f t="shared" si="35"/>
        <v/>
      </c>
      <c r="BU40" s="159"/>
      <c r="BV40" s="159"/>
      <c r="BW40" s="168" t="str">
        <f t="shared" si="36"/>
        <v/>
      </c>
      <c r="BX40" s="5" t="str">
        <f t="shared" si="37"/>
        <v/>
      </c>
      <c r="BY40" s="160" t="str">
        <f t="shared" si="38"/>
        <v/>
      </c>
      <c r="BZ40" s="160" t="str">
        <f t="shared" si="39"/>
        <v/>
      </c>
      <c r="CA40" s="160" t="str">
        <f t="shared" si="40"/>
        <v/>
      </c>
      <c r="CB40" s="6" t="str">
        <f t="shared" si="41"/>
        <v/>
      </c>
      <c r="CC40" s="105"/>
      <c r="CD40" s="159"/>
      <c r="CE40" s="159"/>
      <c r="CF40" s="168" t="str">
        <f t="shared" si="42"/>
        <v/>
      </c>
      <c r="CG40" s="5" t="str">
        <f t="shared" si="43"/>
        <v/>
      </c>
      <c r="CH40" s="159"/>
      <c r="CI40" s="159"/>
      <c r="CJ40" s="168" t="str">
        <f t="shared" si="44"/>
        <v/>
      </c>
      <c r="CK40" s="5" t="str">
        <f t="shared" si="45"/>
        <v/>
      </c>
      <c r="CL40" s="159"/>
      <c r="CM40" s="159"/>
      <c r="CN40" s="168" t="str">
        <f t="shared" si="46"/>
        <v/>
      </c>
      <c r="CO40" s="5" t="str">
        <f t="shared" si="47"/>
        <v/>
      </c>
      <c r="CP40" s="159"/>
      <c r="CQ40" s="159"/>
      <c r="CR40" s="168" t="str">
        <f t="shared" si="48"/>
        <v/>
      </c>
      <c r="CS40" s="5" t="str">
        <f t="shared" si="49"/>
        <v/>
      </c>
      <c r="CT40" s="159"/>
      <c r="CU40" s="159"/>
      <c r="CV40" s="168" t="str">
        <f t="shared" si="50"/>
        <v/>
      </c>
      <c r="CW40" s="5" t="str">
        <f t="shared" si="51"/>
        <v/>
      </c>
      <c r="CX40" s="160" t="str">
        <f t="shared" si="52"/>
        <v/>
      </c>
      <c r="CY40" s="160" t="str">
        <f t="shared" si="53"/>
        <v/>
      </c>
      <c r="CZ40" s="160" t="str">
        <f t="shared" si="54"/>
        <v/>
      </c>
      <c r="DA40" s="6" t="str">
        <f t="shared" si="55"/>
        <v/>
      </c>
      <c r="DB40" s="105"/>
      <c r="DC40" s="159"/>
      <c r="DD40" s="159"/>
      <c r="DE40" s="168" t="str">
        <f t="shared" si="56"/>
        <v/>
      </c>
      <c r="DF40" s="5" t="str">
        <f t="shared" si="57"/>
        <v/>
      </c>
      <c r="DG40" s="159"/>
      <c r="DH40" s="159"/>
      <c r="DI40" s="168" t="str">
        <f t="shared" si="58"/>
        <v/>
      </c>
      <c r="DJ40" s="5" t="str">
        <f t="shared" si="59"/>
        <v/>
      </c>
      <c r="DK40" s="159"/>
      <c r="DL40" s="159"/>
      <c r="DM40" s="168" t="str">
        <f t="shared" si="60"/>
        <v/>
      </c>
      <c r="DN40" s="5" t="str">
        <f t="shared" si="61"/>
        <v/>
      </c>
      <c r="DO40" s="159"/>
      <c r="DP40" s="159"/>
      <c r="DQ40" s="168" t="str">
        <f t="shared" si="62"/>
        <v/>
      </c>
      <c r="DR40" s="5" t="str">
        <f t="shared" si="63"/>
        <v/>
      </c>
      <c r="DS40" s="159"/>
      <c r="DT40" s="159"/>
      <c r="DU40" s="168" t="str">
        <f t="shared" si="64"/>
        <v/>
      </c>
      <c r="DV40" s="5" t="str">
        <f t="shared" si="65"/>
        <v/>
      </c>
      <c r="DW40" s="160" t="str">
        <f t="shared" si="66"/>
        <v/>
      </c>
      <c r="DX40" s="160" t="str">
        <f t="shared" si="67"/>
        <v/>
      </c>
      <c r="DY40" s="160" t="str">
        <f t="shared" si="68"/>
        <v/>
      </c>
      <c r="DZ40" s="6" t="str">
        <f t="shared" si="69"/>
        <v/>
      </c>
      <c r="EA40" s="105"/>
      <c r="EB40" s="159"/>
      <c r="EC40" s="159"/>
      <c r="ED40" s="168" t="str">
        <f t="shared" si="70"/>
        <v/>
      </c>
      <c r="EE40" s="5" t="str">
        <f t="shared" si="71"/>
        <v/>
      </c>
      <c r="EF40" s="159"/>
      <c r="EG40" s="159"/>
      <c r="EH40" s="168" t="str">
        <f t="shared" si="72"/>
        <v/>
      </c>
      <c r="EI40" s="5" t="str">
        <f t="shared" si="73"/>
        <v/>
      </c>
      <c r="EJ40" s="159"/>
      <c r="EK40" s="159"/>
      <c r="EL40" s="168" t="str">
        <f t="shared" si="74"/>
        <v/>
      </c>
      <c r="EM40" s="5" t="str">
        <f t="shared" si="75"/>
        <v/>
      </c>
      <c r="EN40" s="159"/>
      <c r="EO40" s="159"/>
      <c r="EP40" s="168" t="str">
        <f t="shared" si="76"/>
        <v/>
      </c>
      <c r="EQ40" s="5" t="str">
        <f t="shared" si="77"/>
        <v/>
      </c>
      <c r="ER40" s="159"/>
      <c r="ES40" s="159"/>
      <c r="ET40" s="168" t="str">
        <f t="shared" si="78"/>
        <v/>
      </c>
      <c r="EU40" s="5" t="str">
        <f t="shared" si="79"/>
        <v/>
      </c>
      <c r="EV40" s="160" t="str">
        <f t="shared" si="80"/>
        <v/>
      </c>
      <c r="EW40" s="160" t="str">
        <f t="shared" si="81"/>
        <v/>
      </c>
      <c r="EX40" s="160" t="str">
        <f t="shared" si="82"/>
        <v/>
      </c>
      <c r="EY40" s="6" t="str">
        <f t="shared" si="83"/>
        <v/>
      </c>
      <c r="EZ40" s="105"/>
      <c r="FA40" s="105"/>
      <c r="FB40" s="105"/>
      <c r="FC40" s="105"/>
      <c r="FD40" s="105"/>
      <c r="FE40" s="106" t="str">
        <f t="shared" si="84"/>
        <v/>
      </c>
      <c r="FF40" s="100" t="str">
        <f t="shared" si="85"/>
        <v xml:space="preserve"> </v>
      </c>
      <c r="FG40" s="105"/>
      <c r="FH40" s="105"/>
      <c r="FI40" s="105"/>
      <c r="FJ40" s="105"/>
      <c r="FK40" s="105"/>
      <c r="FL40" s="107" t="str">
        <f t="shared" si="86"/>
        <v/>
      </c>
      <c r="FM40" s="101" t="str">
        <f t="shared" si="87"/>
        <v xml:space="preserve"> </v>
      </c>
      <c r="FN40" s="105"/>
      <c r="FO40" s="105"/>
      <c r="FP40" s="105"/>
      <c r="FQ40" s="105"/>
      <c r="FR40" s="105"/>
      <c r="FS40" s="204" t="str">
        <f t="shared" si="88"/>
        <v/>
      </c>
      <c r="FT40" s="205" t="str">
        <f t="shared" si="89"/>
        <v xml:space="preserve"> </v>
      </c>
      <c r="FU40" s="477"/>
      <c r="FV40" s="316" t="str">
        <f>IF(AND(C40=""),"-",VLOOKUP(B40,Register!$A$7:$AM$311,19,FALSE))</f>
        <v>-</v>
      </c>
      <c r="FW40" s="7" t="str">
        <f>IF(AND(C40=""),"-",VLOOKUP(B40,Register!$A$7:$AM$311,20,FALSE))</f>
        <v>-</v>
      </c>
      <c r="FX40" s="7" t="str">
        <f>IF(AND(C40=""),"-",VLOOKUP(B40,Register!$A$7:$AM$311,21,FALSE))</f>
        <v>-</v>
      </c>
      <c r="FY40" s="7" t="str">
        <f>IF(AND(C40=""),"-",VLOOKUP(B40,Register!$A$7:$AM$311,22,FALSE))</f>
        <v>-</v>
      </c>
      <c r="FZ40" s="7" t="str">
        <f>IF(AND(C40=""),"-",VLOOKUP(B40,Register!$A$7:$AM$311,23,FALSE))</f>
        <v>-</v>
      </c>
      <c r="GA40" s="7" t="str">
        <f>IF(AND(C40=""),"-",VLOOKUP(B40,Register!$A$7:$AM$311,24,FALSE))</f>
        <v>-</v>
      </c>
      <c r="GB40" s="7" t="str">
        <f>IF(AND(C40=""),"-",VLOOKUP(B40,Register!$A$7:$AM$311,25,FALSE))</f>
        <v>-</v>
      </c>
      <c r="GC40" s="7" t="str">
        <f>IF(AND(C40=""),"-",VLOOKUP(B40,Register!$A$7:$AM$311,26,FALSE))</f>
        <v>-</v>
      </c>
      <c r="GD40" s="7" t="str">
        <f>IF(AND(C40=""),"-",VLOOKUP(B40,Register!$A$7:$AM$311,27,FALSE))</f>
        <v>-</v>
      </c>
      <c r="GE40" s="7" t="str">
        <f>IF(AND(C40=""),"-",VLOOKUP(B40,Register!$A$7:$AM$311,28,FALSE))</f>
        <v>-</v>
      </c>
      <c r="GF40" s="7" t="str">
        <f>IF(AND(C40=""),"-",VLOOKUP(B40,Register!$A$7:$AM$311,29,FALSE))</f>
        <v>-</v>
      </c>
      <c r="GG40" s="7" t="str">
        <f>IF(AND(C40=""),"-",VLOOKUP(B40,Register!$A$7:$AM$311,30,FALSE))</f>
        <v>-</v>
      </c>
      <c r="GH40" s="8" t="str">
        <f>IF(AND(C40=""),"-",VLOOKUP(B40,Register!$A$7:$AM$311,31,FALSE))</f>
        <v>-</v>
      </c>
      <c r="GI40" s="208" t="str">
        <f>IF(AND(C40=""),"",VLOOKUP(B40,Register!$A$7:$CL$311,36,FALSE))</f>
        <v/>
      </c>
      <c r="GJ40" s="182" t="str">
        <f t="shared" si="90"/>
        <v/>
      </c>
      <c r="GK40" s="312" t="str">
        <f t="shared" si="91"/>
        <v/>
      </c>
      <c r="GL40" s="314" t="str">
        <f t="shared" si="92"/>
        <v/>
      </c>
      <c r="GM40" s="3"/>
      <c r="GP40" s="315" t="s">
        <v>611</v>
      </c>
      <c r="GR40" s="3"/>
      <c r="GS40" s="3"/>
      <c r="GT40" s="3"/>
      <c r="GU40" s="3"/>
      <c r="GV40" s="3"/>
      <c r="GW40" s="3"/>
      <c r="GX40" s="3"/>
      <c r="GY40" s="3"/>
      <c r="GZ40" s="3"/>
      <c r="HA40" s="3"/>
      <c r="HB40" s="3"/>
      <c r="HC40" s="3"/>
      <c r="HD40" s="3"/>
      <c r="HE40" s="3"/>
      <c r="HF40" s="3"/>
      <c r="HG40" s="3"/>
      <c r="HH40" s="3"/>
      <c r="HI40" s="3"/>
      <c r="HJ40" s="3"/>
      <c r="HK40" s="3"/>
      <c r="HL40" s="3"/>
      <c r="HM40" s="3"/>
      <c r="HW40" s="321" t="str">
        <f>IF(ISNA(VLOOKUP(B40,Register!A$7:Z$315,9,FALSE)),"",VLOOKUP(B40,Register!A$7:Z$315,9,FALSE))</f>
        <v/>
      </c>
      <c r="HX40" s="321" t="str">
        <f>IF(ISNA(VLOOKUP(B40,Register!A$7:Z$315,12,FALSE)),"",VLOOKUP(B40,Register!A$7:Z$315,12,FALSE))</f>
        <v/>
      </c>
      <c r="HY40" s="321" t="str">
        <f t="shared" si="93"/>
        <v/>
      </c>
      <c r="HZ40" s="321" t="str">
        <f t="shared" si="94"/>
        <v/>
      </c>
      <c r="IA40" s="321" t="str">
        <f t="shared" si="95"/>
        <v/>
      </c>
      <c r="IB40" s="321" t="str">
        <f t="shared" si="96"/>
        <v/>
      </c>
      <c r="IC40" s="321" t="str">
        <f t="shared" si="97"/>
        <v/>
      </c>
      <c r="ID40" s="321" t="str">
        <f t="shared" si="98"/>
        <v/>
      </c>
      <c r="IE40" s="321" t="str">
        <f t="shared" si="99"/>
        <v/>
      </c>
      <c r="IF40" s="321" t="str">
        <f t="shared" si="100"/>
        <v/>
      </c>
    </row>
    <row r="41" spans="1:240" ht="21">
      <c r="A41" s="2">
        <v>29</v>
      </c>
      <c r="B41" s="197"/>
      <c r="C41" s="196" t="str">
        <f>IF(ISNA(VLOOKUP(B41,Register!A$7:Z$315,3,FALSE)),"",VLOOKUP(B41,Register!A$7:Z$315,3,FALSE))</f>
        <v/>
      </c>
      <c r="D41" s="196" t="str">
        <f>IF(ISNA(VLOOKUP(B41,Register!A$7:Z$315,4,FALSE)),"",VLOOKUP(B41,Register!A$7:Z$315,4,FALSE))</f>
        <v/>
      </c>
      <c r="E41" s="195" t="str">
        <f>IF(ISNA(VLOOKUP(B41,Register!A$7:Z$315,6,FALSE)),"",VLOOKUP(B41,Register!A$7:Z$315,6,FALSE))</f>
        <v/>
      </c>
      <c r="F41" s="105"/>
      <c r="G41" s="159"/>
      <c r="H41" s="159"/>
      <c r="I41" s="168" t="str">
        <f t="shared" si="2"/>
        <v/>
      </c>
      <c r="J41" s="5" t="str">
        <f t="shared" si="3"/>
        <v/>
      </c>
      <c r="K41" s="159"/>
      <c r="L41" s="159"/>
      <c r="M41" s="168" t="str">
        <f t="shared" si="4"/>
        <v/>
      </c>
      <c r="N41" s="5" t="str">
        <f t="shared" si="5"/>
        <v/>
      </c>
      <c r="O41" s="159"/>
      <c r="P41" s="159"/>
      <c r="Q41" s="168" t="str">
        <f t="shared" si="6"/>
        <v/>
      </c>
      <c r="R41" s="5" t="str">
        <f t="shared" si="7"/>
        <v/>
      </c>
      <c r="S41" s="159"/>
      <c r="T41" s="159"/>
      <c r="U41" s="168" t="str">
        <f t="shared" si="8"/>
        <v/>
      </c>
      <c r="V41" s="5" t="str">
        <f t="shared" si="9"/>
        <v/>
      </c>
      <c r="W41" s="159"/>
      <c r="X41" s="159"/>
      <c r="Y41" s="168" t="str">
        <f t="shared" si="10"/>
        <v/>
      </c>
      <c r="Z41" s="5" t="str">
        <f t="shared" si="11"/>
        <v/>
      </c>
      <c r="AA41" s="160" t="str">
        <f t="shared" si="0"/>
        <v/>
      </c>
      <c r="AB41" s="160" t="str">
        <f t="shared" si="1"/>
        <v/>
      </c>
      <c r="AC41" s="160" t="str">
        <f t="shared" si="12"/>
        <v/>
      </c>
      <c r="AD41" s="6" t="str">
        <f t="shared" si="13"/>
        <v/>
      </c>
      <c r="AE41" s="105"/>
      <c r="AF41" s="1115"/>
      <c r="AG41" s="1115"/>
      <c r="AH41" s="168" t="str">
        <f t="shared" si="14"/>
        <v/>
      </c>
      <c r="AI41" s="5" t="str">
        <f t="shared" si="15"/>
        <v/>
      </c>
      <c r="AJ41" s="159"/>
      <c r="AK41" s="159"/>
      <c r="AL41" s="168" t="str">
        <f t="shared" si="16"/>
        <v/>
      </c>
      <c r="AM41" s="5" t="str">
        <f t="shared" si="17"/>
        <v/>
      </c>
      <c r="AN41" s="159"/>
      <c r="AO41" s="159"/>
      <c r="AP41" s="168" t="str">
        <f t="shared" si="18"/>
        <v/>
      </c>
      <c r="AQ41" s="5" t="str">
        <f t="shared" si="19"/>
        <v/>
      </c>
      <c r="AR41" s="159"/>
      <c r="AS41" s="159"/>
      <c r="AT41" s="168" t="str">
        <f t="shared" si="20"/>
        <v/>
      </c>
      <c r="AU41" s="5" t="str">
        <f t="shared" si="21"/>
        <v/>
      </c>
      <c r="AV41" s="159"/>
      <c r="AW41" s="159"/>
      <c r="AX41" s="168" t="str">
        <f t="shared" si="22"/>
        <v/>
      </c>
      <c r="AY41" s="5" t="str">
        <f t="shared" si="23"/>
        <v/>
      </c>
      <c r="AZ41" s="160" t="str">
        <f t="shared" si="24"/>
        <v/>
      </c>
      <c r="BA41" s="160" t="str">
        <f t="shared" si="25"/>
        <v/>
      </c>
      <c r="BB41" s="160" t="str">
        <f t="shared" si="26"/>
        <v/>
      </c>
      <c r="BC41" s="6" t="str">
        <f t="shared" si="27"/>
        <v/>
      </c>
      <c r="BD41" s="105"/>
      <c r="BE41" s="159"/>
      <c r="BF41" s="159"/>
      <c r="BG41" s="168" t="str">
        <f t="shared" si="28"/>
        <v/>
      </c>
      <c r="BH41" s="5" t="str">
        <f t="shared" si="29"/>
        <v/>
      </c>
      <c r="BI41" s="159"/>
      <c r="BJ41" s="159"/>
      <c r="BK41" s="168" t="str">
        <f t="shared" si="30"/>
        <v/>
      </c>
      <c r="BL41" s="5" t="str">
        <f t="shared" si="31"/>
        <v/>
      </c>
      <c r="BM41" s="159"/>
      <c r="BN41" s="159"/>
      <c r="BO41" s="168" t="str">
        <f t="shared" si="32"/>
        <v/>
      </c>
      <c r="BP41" s="5" t="str">
        <f t="shared" si="33"/>
        <v/>
      </c>
      <c r="BQ41" s="159"/>
      <c r="BR41" s="159"/>
      <c r="BS41" s="168" t="str">
        <f t="shared" si="34"/>
        <v/>
      </c>
      <c r="BT41" s="5" t="str">
        <f t="shared" si="35"/>
        <v/>
      </c>
      <c r="BU41" s="159"/>
      <c r="BV41" s="159"/>
      <c r="BW41" s="168" t="str">
        <f t="shared" si="36"/>
        <v/>
      </c>
      <c r="BX41" s="5" t="str">
        <f t="shared" si="37"/>
        <v/>
      </c>
      <c r="BY41" s="160" t="str">
        <f t="shared" si="38"/>
        <v/>
      </c>
      <c r="BZ41" s="160" t="str">
        <f t="shared" si="39"/>
        <v/>
      </c>
      <c r="CA41" s="160" t="str">
        <f t="shared" si="40"/>
        <v/>
      </c>
      <c r="CB41" s="6" t="str">
        <f t="shared" si="41"/>
        <v/>
      </c>
      <c r="CC41" s="105"/>
      <c r="CD41" s="159"/>
      <c r="CE41" s="159"/>
      <c r="CF41" s="168" t="str">
        <f t="shared" si="42"/>
        <v/>
      </c>
      <c r="CG41" s="5" t="str">
        <f t="shared" si="43"/>
        <v/>
      </c>
      <c r="CH41" s="159"/>
      <c r="CI41" s="159"/>
      <c r="CJ41" s="168" t="str">
        <f t="shared" si="44"/>
        <v/>
      </c>
      <c r="CK41" s="5" t="str">
        <f t="shared" si="45"/>
        <v/>
      </c>
      <c r="CL41" s="159"/>
      <c r="CM41" s="159"/>
      <c r="CN41" s="168" t="str">
        <f t="shared" si="46"/>
        <v/>
      </c>
      <c r="CO41" s="5" t="str">
        <f t="shared" si="47"/>
        <v/>
      </c>
      <c r="CP41" s="159"/>
      <c r="CQ41" s="159"/>
      <c r="CR41" s="168" t="str">
        <f t="shared" si="48"/>
        <v/>
      </c>
      <c r="CS41" s="5" t="str">
        <f t="shared" si="49"/>
        <v/>
      </c>
      <c r="CT41" s="159"/>
      <c r="CU41" s="159"/>
      <c r="CV41" s="168" t="str">
        <f t="shared" si="50"/>
        <v/>
      </c>
      <c r="CW41" s="5" t="str">
        <f t="shared" si="51"/>
        <v/>
      </c>
      <c r="CX41" s="160" t="str">
        <f t="shared" si="52"/>
        <v/>
      </c>
      <c r="CY41" s="160" t="str">
        <f t="shared" si="53"/>
        <v/>
      </c>
      <c r="CZ41" s="160" t="str">
        <f t="shared" si="54"/>
        <v/>
      </c>
      <c r="DA41" s="6" t="str">
        <f t="shared" si="55"/>
        <v/>
      </c>
      <c r="DB41" s="105"/>
      <c r="DC41" s="159"/>
      <c r="DD41" s="159"/>
      <c r="DE41" s="168" t="str">
        <f t="shared" si="56"/>
        <v/>
      </c>
      <c r="DF41" s="5" t="str">
        <f t="shared" si="57"/>
        <v/>
      </c>
      <c r="DG41" s="159"/>
      <c r="DH41" s="159"/>
      <c r="DI41" s="168" t="str">
        <f t="shared" si="58"/>
        <v/>
      </c>
      <c r="DJ41" s="5" t="str">
        <f t="shared" si="59"/>
        <v/>
      </c>
      <c r="DK41" s="159"/>
      <c r="DL41" s="159"/>
      <c r="DM41" s="168" t="str">
        <f t="shared" si="60"/>
        <v/>
      </c>
      <c r="DN41" s="5" t="str">
        <f t="shared" si="61"/>
        <v/>
      </c>
      <c r="DO41" s="159"/>
      <c r="DP41" s="159"/>
      <c r="DQ41" s="168" t="str">
        <f t="shared" si="62"/>
        <v/>
      </c>
      <c r="DR41" s="5" t="str">
        <f t="shared" si="63"/>
        <v/>
      </c>
      <c r="DS41" s="159"/>
      <c r="DT41" s="159"/>
      <c r="DU41" s="168" t="str">
        <f t="shared" si="64"/>
        <v/>
      </c>
      <c r="DV41" s="5" t="str">
        <f t="shared" si="65"/>
        <v/>
      </c>
      <c r="DW41" s="160" t="str">
        <f t="shared" si="66"/>
        <v/>
      </c>
      <c r="DX41" s="160" t="str">
        <f t="shared" si="67"/>
        <v/>
      </c>
      <c r="DY41" s="160" t="str">
        <f t="shared" si="68"/>
        <v/>
      </c>
      <c r="DZ41" s="6" t="str">
        <f t="shared" si="69"/>
        <v/>
      </c>
      <c r="EA41" s="105"/>
      <c r="EB41" s="159"/>
      <c r="EC41" s="159"/>
      <c r="ED41" s="168" t="str">
        <f t="shared" si="70"/>
        <v/>
      </c>
      <c r="EE41" s="5" t="str">
        <f t="shared" si="71"/>
        <v/>
      </c>
      <c r="EF41" s="159"/>
      <c r="EG41" s="159"/>
      <c r="EH41" s="168" t="str">
        <f t="shared" si="72"/>
        <v/>
      </c>
      <c r="EI41" s="5" t="str">
        <f t="shared" si="73"/>
        <v/>
      </c>
      <c r="EJ41" s="159"/>
      <c r="EK41" s="159"/>
      <c r="EL41" s="168" t="str">
        <f t="shared" si="74"/>
        <v/>
      </c>
      <c r="EM41" s="5" t="str">
        <f t="shared" si="75"/>
        <v/>
      </c>
      <c r="EN41" s="159"/>
      <c r="EO41" s="159"/>
      <c r="EP41" s="168" t="str">
        <f t="shared" si="76"/>
        <v/>
      </c>
      <c r="EQ41" s="5" t="str">
        <f t="shared" si="77"/>
        <v/>
      </c>
      <c r="ER41" s="159"/>
      <c r="ES41" s="159"/>
      <c r="ET41" s="168" t="str">
        <f t="shared" si="78"/>
        <v/>
      </c>
      <c r="EU41" s="5" t="str">
        <f t="shared" si="79"/>
        <v/>
      </c>
      <c r="EV41" s="160" t="str">
        <f t="shared" si="80"/>
        <v/>
      </c>
      <c r="EW41" s="160" t="str">
        <f t="shared" si="81"/>
        <v/>
      </c>
      <c r="EX41" s="160" t="str">
        <f t="shared" si="82"/>
        <v/>
      </c>
      <c r="EY41" s="6" t="str">
        <f t="shared" si="83"/>
        <v/>
      </c>
      <c r="EZ41" s="105"/>
      <c r="FA41" s="105"/>
      <c r="FB41" s="105"/>
      <c r="FC41" s="105"/>
      <c r="FD41" s="105"/>
      <c r="FE41" s="106" t="str">
        <f t="shared" si="84"/>
        <v/>
      </c>
      <c r="FF41" s="100" t="str">
        <f t="shared" si="85"/>
        <v xml:space="preserve"> </v>
      </c>
      <c r="FG41" s="105"/>
      <c r="FH41" s="105"/>
      <c r="FI41" s="105"/>
      <c r="FJ41" s="105"/>
      <c r="FK41" s="105"/>
      <c r="FL41" s="107" t="str">
        <f t="shared" si="86"/>
        <v/>
      </c>
      <c r="FM41" s="101" t="str">
        <f t="shared" si="87"/>
        <v xml:space="preserve"> </v>
      </c>
      <c r="FN41" s="105"/>
      <c r="FO41" s="105"/>
      <c r="FP41" s="105"/>
      <c r="FQ41" s="105"/>
      <c r="FR41" s="105"/>
      <c r="FS41" s="204" t="str">
        <f t="shared" si="88"/>
        <v/>
      </c>
      <c r="FT41" s="205" t="str">
        <f t="shared" si="89"/>
        <v xml:space="preserve"> </v>
      </c>
      <c r="FU41" s="477"/>
      <c r="FV41" s="316" t="str">
        <f>IF(AND(C41=""),"-",VLOOKUP(B41,Register!$A$7:$AM$311,19,FALSE))</f>
        <v>-</v>
      </c>
      <c r="FW41" s="7" t="str">
        <f>IF(AND(C41=""),"-",VLOOKUP(B41,Register!$A$7:$AM$311,20,FALSE))</f>
        <v>-</v>
      </c>
      <c r="FX41" s="7" t="str">
        <f>IF(AND(C41=""),"-",VLOOKUP(B41,Register!$A$7:$AM$311,21,FALSE))</f>
        <v>-</v>
      </c>
      <c r="FY41" s="7" t="str">
        <f>IF(AND(C41=""),"-",VLOOKUP(B41,Register!$A$7:$AM$311,22,FALSE))</f>
        <v>-</v>
      </c>
      <c r="FZ41" s="7" t="str">
        <f>IF(AND(C41=""),"-",VLOOKUP(B41,Register!$A$7:$AM$311,23,FALSE))</f>
        <v>-</v>
      </c>
      <c r="GA41" s="7" t="str">
        <f>IF(AND(C41=""),"-",VLOOKUP(B41,Register!$A$7:$AM$311,24,FALSE))</f>
        <v>-</v>
      </c>
      <c r="GB41" s="7" t="str">
        <f>IF(AND(C41=""),"-",VLOOKUP(B41,Register!$A$7:$AM$311,25,FALSE))</f>
        <v>-</v>
      </c>
      <c r="GC41" s="7" t="str">
        <f>IF(AND(C41=""),"-",VLOOKUP(B41,Register!$A$7:$AM$311,26,FALSE))</f>
        <v>-</v>
      </c>
      <c r="GD41" s="7" t="str">
        <f>IF(AND(C41=""),"-",VLOOKUP(B41,Register!$A$7:$AM$311,27,FALSE))</f>
        <v>-</v>
      </c>
      <c r="GE41" s="7" t="str">
        <f>IF(AND(C41=""),"-",VLOOKUP(B41,Register!$A$7:$AM$311,28,FALSE))</f>
        <v>-</v>
      </c>
      <c r="GF41" s="7" t="str">
        <f>IF(AND(C41=""),"-",VLOOKUP(B41,Register!$A$7:$AM$311,29,FALSE))</f>
        <v>-</v>
      </c>
      <c r="GG41" s="7" t="str">
        <f>IF(AND(C41=""),"-",VLOOKUP(B41,Register!$A$7:$AM$311,30,FALSE))</f>
        <v>-</v>
      </c>
      <c r="GH41" s="8" t="str">
        <f>IF(AND(C41=""),"-",VLOOKUP(B41,Register!$A$7:$AM$311,31,FALSE))</f>
        <v>-</v>
      </c>
      <c r="GI41" s="208" t="str">
        <f>IF(AND(C41=""),"",VLOOKUP(B41,Register!$A$7:$CL$311,36,FALSE))</f>
        <v/>
      </c>
      <c r="GJ41" s="182" t="str">
        <f t="shared" si="90"/>
        <v/>
      </c>
      <c r="GK41" s="312" t="str">
        <f t="shared" si="91"/>
        <v/>
      </c>
      <c r="GL41" s="314" t="str">
        <f t="shared" si="92"/>
        <v/>
      </c>
      <c r="GM41" s="3"/>
      <c r="GP41" s="315"/>
      <c r="GR41" s="3"/>
      <c r="GS41" s="3"/>
      <c r="GT41" s="3"/>
      <c r="GU41" s="3"/>
      <c r="GV41" s="3"/>
      <c r="GW41" s="3"/>
      <c r="GX41" s="3"/>
      <c r="GY41" s="3"/>
      <c r="GZ41" s="3"/>
      <c r="HA41" s="3"/>
      <c r="HB41" s="3"/>
      <c r="HC41" s="3"/>
      <c r="HD41" s="3"/>
      <c r="HE41" s="3"/>
      <c r="HF41" s="3"/>
      <c r="HG41" s="3"/>
      <c r="HH41" s="3"/>
      <c r="HI41" s="3"/>
      <c r="HJ41" s="3"/>
      <c r="HK41" s="3"/>
      <c r="HL41" s="3"/>
      <c r="HM41" s="3"/>
      <c r="HW41" s="321" t="str">
        <f>IF(ISNA(VLOOKUP(B41,Register!A$7:Z$315,9,FALSE)),"",VLOOKUP(B41,Register!A$7:Z$315,9,FALSE))</f>
        <v/>
      </c>
      <c r="HX41" s="321" t="str">
        <f>IF(ISNA(VLOOKUP(B41,Register!A$7:Z$315,12,FALSE)),"",VLOOKUP(B41,Register!A$7:Z$315,12,FALSE))</f>
        <v/>
      </c>
      <c r="HY41" s="321" t="str">
        <f t="shared" si="93"/>
        <v/>
      </c>
      <c r="HZ41" s="321" t="str">
        <f t="shared" si="94"/>
        <v/>
      </c>
      <c r="IA41" s="321" t="str">
        <f t="shared" si="95"/>
        <v/>
      </c>
      <c r="IB41" s="321" t="str">
        <f t="shared" si="96"/>
        <v/>
      </c>
      <c r="IC41" s="321" t="str">
        <f t="shared" si="97"/>
        <v/>
      </c>
      <c r="ID41" s="321" t="str">
        <f t="shared" si="98"/>
        <v/>
      </c>
      <c r="IE41" s="321" t="str">
        <f t="shared" si="99"/>
        <v/>
      </c>
      <c r="IF41" s="321" t="str">
        <f t="shared" si="100"/>
        <v/>
      </c>
    </row>
    <row r="42" spans="1:240" ht="21">
      <c r="A42" s="2">
        <v>30</v>
      </c>
      <c r="B42" s="197"/>
      <c r="C42" s="196" t="str">
        <f>IF(ISNA(VLOOKUP(B42,Register!A$7:Z$315,3,FALSE)),"",VLOOKUP(B42,Register!A$7:Z$315,3,FALSE))</f>
        <v/>
      </c>
      <c r="D42" s="196" t="str">
        <f>IF(ISNA(VLOOKUP(B42,Register!A$7:Z$315,4,FALSE)),"",VLOOKUP(B42,Register!A$7:Z$315,4,FALSE))</f>
        <v/>
      </c>
      <c r="E42" s="195" t="str">
        <f>IF(ISNA(VLOOKUP(B42,Register!A$7:Z$315,6,FALSE)),"",VLOOKUP(B42,Register!A$7:Z$315,6,FALSE))</f>
        <v/>
      </c>
      <c r="F42" s="105"/>
      <c r="G42" s="159"/>
      <c r="H42" s="159"/>
      <c r="I42" s="168" t="str">
        <f t="shared" si="2"/>
        <v/>
      </c>
      <c r="J42" s="5" t="str">
        <f t="shared" si="3"/>
        <v/>
      </c>
      <c r="K42" s="159"/>
      <c r="L42" s="159"/>
      <c r="M42" s="168" t="str">
        <f t="shared" si="4"/>
        <v/>
      </c>
      <c r="N42" s="5" t="str">
        <f t="shared" si="5"/>
        <v/>
      </c>
      <c r="O42" s="159"/>
      <c r="P42" s="159"/>
      <c r="Q42" s="168" t="str">
        <f t="shared" si="6"/>
        <v/>
      </c>
      <c r="R42" s="5" t="str">
        <f t="shared" si="7"/>
        <v/>
      </c>
      <c r="S42" s="159"/>
      <c r="T42" s="159"/>
      <c r="U42" s="168" t="str">
        <f t="shared" si="8"/>
        <v/>
      </c>
      <c r="V42" s="5" t="str">
        <f t="shared" si="9"/>
        <v/>
      </c>
      <c r="W42" s="159"/>
      <c r="X42" s="159"/>
      <c r="Y42" s="168" t="str">
        <f t="shared" si="10"/>
        <v/>
      </c>
      <c r="Z42" s="5" t="str">
        <f t="shared" si="11"/>
        <v/>
      </c>
      <c r="AA42" s="160" t="str">
        <f t="shared" si="0"/>
        <v/>
      </c>
      <c r="AB42" s="160" t="str">
        <f t="shared" si="1"/>
        <v/>
      </c>
      <c r="AC42" s="160" t="str">
        <f t="shared" si="12"/>
        <v/>
      </c>
      <c r="AD42" s="6" t="str">
        <f t="shared" si="13"/>
        <v/>
      </c>
      <c r="AE42" s="105"/>
      <c r="AF42" s="1115"/>
      <c r="AG42" s="1115"/>
      <c r="AH42" s="168" t="str">
        <f t="shared" si="14"/>
        <v/>
      </c>
      <c r="AI42" s="5" t="str">
        <f t="shared" si="15"/>
        <v/>
      </c>
      <c r="AJ42" s="159"/>
      <c r="AK42" s="159"/>
      <c r="AL42" s="168" t="str">
        <f t="shared" si="16"/>
        <v/>
      </c>
      <c r="AM42" s="5" t="str">
        <f t="shared" si="17"/>
        <v/>
      </c>
      <c r="AN42" s="159"/>
      <c r="AO42" s="159"/>
      <c r="AP42" s="168" t="str">
        <f t="shared" si="18"/>
        <v/>
      </c>
      <c r="AQ42" s="5" t="str">
        <f t="shared" si="19"/>
        <v/>
      </c>
      <c r="AR42" s="159"/>
      <c r="AS42" s="159"/>
      <c r="AT42" s="168" t="str">
        <f t="shared" si="20"/>
        <v/>
      </c>
      <c r="AU42" s="5" t="str">
        <f t="shared" si="21"/>
        <v/>
      </c>
      <c r="AV42" s="159"/>
      <c r="AW42" s="159"/>
      <c r="AX42" s="168" t="str">
        <f t="shared" si="22"/>
        <v/>
      </c>
      <c r="AY42" s="5" t="str">
        <f t="shared" si="23"/>
        <v/>
      </c>
      <c r="AZ42" s="160" t="str">
        <f t="shared" si="24"/>
        <v/>
      </c>
      <c r="BA42" s="160" t="str">
        <f t="shared" si="25"/>
        <v/>
      </c>
      <c r="BB42" s="160" t="str">
        <f t="shared" si="26"/>
        <v/>
      </c>
      <c r="BC42" s="6" t="str">
        <f t="shared" si="27"/>
        <v/>
      </c>
      <c r="BD42" s="105"/>
      <c r="BE42" s="159"/>
      <c r="BF42" s="159"/>
      <c r="BG42" s="168" t="str">
        <f t="shared" si="28"/>
        <v/>
      </c>
      <c r="BH42" s="5" t="str">
        <f t="shared" si="29"/>
        <v/>
      </c>
      <c r="BI42" s="159"/>
      <c r="BJ42" s="159"/>
      <c r="BK42" s="168" t="str">
        <f t="shared" si="30"/>
        <v/>
      </c>
      <c r="BL42" s="5" t="str">
        <f t="shared" si="31"/>
        <v/>
      </c>
      <c r="BM42" s="159"/>
      <c r="BN42" s="159"/>
      <c r="BO42" s="168" t="str">
        <f t="shared" si="32"/>
        <v/>
      </c>
      <c r="BP42" s="5" t="str">
        <f t="shared" si="33"/>
        <v/>
      </c>
      <c r="BQ42" s="159"/>
      <c r="BR42" s="159"/>
      <c r="BS42" s="168" t="str">
        <f t="shared" si="34"/>
        <v/>
      </c>
      <c r="BT42" s="5" t="str">
        <f t="shared" si="35"/>
        <v/>
      </c>
      <c r="BU42" s="159"/>
      <c r="BV42" s="159"/>
      <c r="BW42" s="168" t="str">
        <f t="shared" si="36"/>
        <v/>
      </c>
      <c r="BX42" s="5" t="str">
        <f t="shared" si="37"/>
        <v/>
      </c>
      <c r="BY42" s="160" t="str">
        <f t="shared" si="38"/>
        <v/>
      </c>
      <c r="BZ42" s="160" t="str">
        <f t="shared" si="39"/>
        <v/>
      </c>
      <c r="CA42" s="160" t="str">
        <f t="shared" si="40"/>
        <v/>
      </c>
      <c r="CB42" s="6" t="str">
        <f t="shared" si="41"/>
        <v/>
      </c>
      <c r="CC42" s="105"/>
      <c r="CD42" s="159"/>
      <c r="CE42" s="159"/>
      <c r="CF42" s="168" t="str">
        <f t="shared" si="42"/>
        <v/>
      </c>
      <c r="CG42" s="5" t="str">
        <f t="shared" si="43"/>
        <v/>
      </c>
      <c r="CH42" s="159"/>
      <c r="CI42" s="159"/>
      <c r="CJ42" s="168" t="str">
        <f t="shared" si="44"/>
        <v/>
      </c>
      <c r="CK42" s="5" t="str">
        <f t="shared" si="45"/>
        <v/>
      </c>
      <c r="CL42" s="159"/>
      <c r="CM42" s="159"/>
      <c r="CN42" s="168" t="str">
        <f t="shared" si="46"/>
        <v/>
      </c>
      <c r="CO42" s="5" t="str">
        <f t="shared" si="47"/>
        <v/>
      </c>
      <c r="CP42" s="159"/>
      <c r="CQ42" s="159"/>
      <c r="CR42" s="168" t="str">
        <f t="shared" si="48"/>
        <v/>
      </c>
      <c r="CS42" s="5" t="str">
        <f t="shared" si="49"/>
        <v/>
      </c>
      <c r="CT42" s="159"/>
      <c r="CU42" s="159"/>
      <c r="CV42" s="168" t="str">
        <f t="shared" si="50"/>
        <v/>
      </c>
      <c r="CW42" s="5" t="str">
        <f t="shared" si="51"/>
        <v/>
      </c>
      <c r="CX42" s="160" t="str">
        <f t="shared" si="52"/>
        <v/>
      </c>
      <c r="CY42" s="160" t="str">
        <f t="shared" si="53"/>
        <v/>
      </c>
      <c r="CZ42" s="160" t="str">
        <f t="shared" si="54"/>
        <v/>
      </c>
      <c r="DA42" s="6" t="str">
        <f t="shared" si="55"/>
        <v/>
      </c>
      <c r="DB42" s="105"/>
      <c r="DC42" s="159"/>
      <c r="DD42" s="159"/>
      <c r="DE42" s="168" t="str">
        <f t="shared" si="56"/>
        <v/>
      </c>
      <c r="DF42" s="5" t="str">
        <f t="shared" si="57"/>
        <v/>
      </c>
      <c r="DG42" s="159"/>
      <c r="DH42" s="159"/>
      <c r="DI42" s="168" t="str">
        <f t="shared" si="58"/>
        <v/>
      </c>
      <c r="DJ42" s="5" t="str">
        <f t="shared" si="59"/>
        <v/>
      </c>
      <c r="DK42" s="159"/>
      <c r="DL42" s="159"/>
      <c r="DM42" s="168" t="str">
        <f t="shared" si="60"/>
        <v/>
      </c>
      <c r="DN42" s="5" t="str">
        <f t="shared" si="61"/>
        <v/>
      </c>
      <c r="DO42" s="159"/>
      <c r="DP42" s="159"/>
      <c r="DQ42" s="168" t="str">
        <f t="shared" si="62"/>
        <v/>
      </c>
      <c r="DR42" s="5" t="str">
        <f t="shared" si="63"/>
        <v/>
      </c>
      <c r="DS42" s="159"/>
      <c r="DT42" s="159"/>
      <c r="DU42" s="168" t="str">
        <f t="shared" si="64"/>
        <v/>
      </c>
      <c r="DV42" s="5" t="str">
        <f t="shared" si="65"/>
        <v/>
      </c>
      <c r="DW42" s="160" t="str">
        <f t="shared" si="66"/>
        <v/>
      </c>
      <c r="DX42" s="160" t="str">
        <f t="shared" si="67"/>
        <v/>
      </c>
      <c r="DY42" s="160" t="str">
        <f t="shared" si="68"/>
        <v/>
      </c>
      <c r="DZ42" s="6" t="str">
        <f t="shared" si="69"/>
        <v/>
      </c>
      <c r="EA42" s="105"/>
      <c r="EB42" s="159"/>
      <c r="EC42" s="159"/>
      <c r="ED42" s="168" t="str">
        <f t="shared" si="70"/>
        <v/>
      </c>
      <c r="EE42" s="5" t="str">
        <f t="shared" si="71"/>
        <v/>
      </c>
      <c r="EF42" s="159"/>
      <c r="EG42" s="159"/>
      <c r="EH42" s="168" t="str">
        <f t="shared" si="72"/>
        <v/>
      </c>
      <c r="EI42" s="5" t="str">
        <f t="shared" si="73"/>
        <v/>
      </c>
      <c r="EJ42" s="159"/>
      <c r="EK42" s="159"/>
      <c r="EL42" s="168" t="str">
        <f t="shared" si="74"/>
        <v/>
      </c>
      <c r="EM42" s="5" t="str">
        <f t="shared" si="75"/>
        <v/>
      </c>
      <c r="EN42" s="159"/>
      <c r="EO42" s="159"/>
      <c r="EP42" s="168" t="str">
        <f t="shared" si="76"/>
        <v/>
      </c>
      <c r="EQ42" s="5" t="str">
        <f t="shared" si="77"/>
        <v/>
      </c>
      <c r="ER42" s="159"/>
      <c r="ES42" s="159"/>
      <c r="ET42" s="168" t="str">
        <f t="shared" si="78"/>
        <v/>
      </c>
      <c r="EU42" s="5" t="str">
        <f t="shared" si="79"/>
        <v/>
      </c>
      <c r="EV42" s="160" t="str">
        <f t="shared" si="80"/>
        <v/>
      </c>
      <c r="EW42" s="160" t="str">
        <f t="shared" si="81"/>
        <v/>
      </c>
      <c r="EX42" s="160" t="str">
        <f t="shared" si="82"/>
        <v/>
      </c>
      <c r="EY42" s="6" t="str">
        <f t="shared" si="83"/>
        <v/>
      </c>
      <c r="EZ42" s="105"/>
      <c r="FA42" s="105"/>
      <c r="FB42" s="105"/>
      <c r="FC42" s="105"/>
      <c r="FD42" s="105"/>
      <c r="FE42" s="106" t="str">
        <f t="shared" si="84"/>
        <v/>
      </c>
      <c r="FF42" s="100" t="str">
        <f t="shared" si="85"/>
        <v xml:space="preserve"> </v>
      </c>
      <c r="FG42" s="105"/>
      <c r="FH42" s="105"/>
      <c r="FI42" s="105"/>
      <c r="FJ42" s="105"/>
      <c r="FK42" s="105"/>
      <c r="FL42" s="107" t="str">
        <f t="shared" si="86"/>
        <v/>
      </c>
      <c r="FM42" s="101" t="str">
        <f t="shared" si="87"/>
        <v xml:space="preserve"> </v>
      </c>
      <c r="FN42" s="105"/>
      <c r="FO42" s="105"/>
      <c r="FP42" s="105"/>
      <c r="FQ42" s="105"/>
      <c r="FR42" s="105"/>
      <c r="FS42" s="204" t="str">
        <f t="shared" si="88"/>
        <v/>
      </c>
      <c r="FT42" s="205" t="str">
        <f t="shared" si="89"/>
        <v xml:space="preserve"> </v>
      </c>
      <c r="FU42" s="477"/>
      <c r="FV42" s="316" t="str">
        <f>IF(AND(C42=""),"-",VLOOKUP(B42,Register!$A$7:$AM$311,19,FALSE))</f>
        <v>-</v>
      </c>
      <c r="FW42" s="7" t="str">
        <f>IF(AND(C42=""),"-",VLOOKUP(B42,Register!$A$7:$AM$311,20,FALSE))</f>
        <v>-</v>
      </c>
      <c r="FX42" s="7" t="str">
        <f>IF(AND(C42=""),"-",VLOOKUP(B42,Register!$A$7:$AM$311,21,FALSE))</f>
        <v>-</v>
      </c>
      <c r="FY42" s="7" t="str">
        <f>IF(AND(C42=""),"-",VLOOKUP(B42,Register!$A$7:$AM$311,22,FALSE))</f>
        <v>-</v>
      </c>
      <c r="FZ42" s="7" t="str">
        <f>IF(AND(C42=""),"-",VLOOKUP(B42,Register!$A$7:$AM$311,23,FALSE))</f>
        <v>-</v>
      </c>
      <c r="GA42" s="7" t="str">
        <f>IF(AND(C42=""),"-",VLOOKUP(B42,Register!$A$7:$AM$311,24,FALSE))</f>
        <v>-</v>
      </c>
      <c r="GB42" s="7" t="str">
        <f>IF(AND(C42=""),"-",VLOOKUP(B42,Register!$A$7:$AM$311,25,FALSE))</f>
        <v>-</v>
      </c>
      <c r="GC42" s="7" t="str">
        <f>IF(AND(C42=""),"-",VLOOKUP(B42,Register!$A$7:$AM$311,26,FALSE))</f>
        <v>-</v>
      </c>
      <c r="GD42" s="7" t="str">
        <f>IF(AND(C42=""),"-",VLOOKUP(B42,Register!$A$7:$AM$311,27,FALSE))</f>
        <v>-</v>
      </c>
      <c r="GE42" s="7" t="str">
        <f>IF(AND(C42=""),"-",VLOOKUP(B42,Register!$A$7:$AM$311,28,FALSE))</f>
        <v>-</v>
      </c>
      <c r="GF42" s="7" t="str">
        <f>IF(AND(C42=""),"-",VLOOKUP(B42,Register!$A$7:$AM$311,29,FALSE))</f>
        <v>-</v>
      </c>
      <c r="GG42" s="7" t="str">
        <f>IF(AND(C42=""),"-",VLOOKUP(B42,Register!$A$7:$AM$311,30,FALSE))</f>
        <v>-</v>
      </c>
      <c r="GH42" s="8" t="str">
        <f>IF(AND(C42=""),"-",VLOOKUP(B42,Register!$A$7:$AM$311,31,FALSE))</f>
        <v>-</v>
      </c>
      <c r="GI42" s="208" t="str">
        <f>IF(AND(C42=""),"",VLOOKUP(B42,Register!$A$7:$CL$311,36,FALSE))</f>
        <v/>
      </c>
      <c r="GJ42" s="182" t="str">
        <f t="shared" si="90"/>
        <v/>
      </c>
      <c r="GK42" s="312" t="str">
        <f t="shared" si="91"/>
        <v/>
      </c>
      <c r="GL42" s="314" t="str">
        <f t="shared" si="92"/>
        <v/>
      </c>
      <c r="GM42" s="3"/>
      <c r="GP42" s="315"/>
      <c r="GR42" s="3"/>
      <c r="GS42" s="3"/>
      <c r="GT42" s="3"/>
      <c r="GU42" s="3"/>
      <c r="GV42" s="3"/>
      <c r="GW42" s="3"/>
      <c r="GX42" s="3"/>
      <c r="GY42" s="3"/>
      <c r="GZ42" s="3"/>
      <c r="HA42" s="3"/>
      <c r="HB42" s="3"/>
      <c r="HC42" s="3"/>
      <c r="HD42" s="3"/>
      <c r="HE42" s="3"/>
      <c r="HF42" s="3"/>
      <c r="HG42" s="3"/>
      <c r="HH42" s="3"/>
      <c r="HI42" s="3"/>
      <c r="HJ42" s="3"/>
      <c r="HK42" s="3"/>
      <c r="HL42" s="3"/>
      <c r="HM42" s="3"/>
      <c r="HW42" s="321" t="str">
        <f>IF(ISNA(VLOOKUP(B42,Register!A$7:Z$315,9,FALSE)),"",VLOOKUP(B42,Register!A$7:Z$315,9,FALSE))</f>
        <v/>
      </c>
      <c r="HX42" s="321" t="str">
        <f>IF(ISNA(VLOOKUP(B42,Register!A$7:Z$315,12,FALSE)),"",VLOOKUP(B42,Register!A$7:Z$315,12,FALSE))</f>
        <v/>
      </c>
      <c r="HY42" s="321" t="str">
        <f t="shared" si="93"/>
        <v/>
      </c>
      <c r="HZ42" s="321" t="str">
        <f t="shared" si="94"/>
        <v/>
      </c>
      <c r="IA42" s="321" t="str">
        <f t="shared" si="95"/>
        <v/>
      </c>
      <c r="IB42" s="321" t="str">
        <f t="shared" si="96"/>
        <v/>
      </c>
      <c r="IC42" s="321" t="str">
        <f t="shared" si="97"/>
        <v/>
      </c>
      <c r="ID42" s="321" t="str">
        <f t="shared" si="98"/>
        <v/>
      </c>
      <c r="IE42" s="321" t="str">
        <f t="shared" si="99"/>
        <v/>
      </c>
      <c r="IF42" s="321" t="str">
        <f t="shared" si="100"/>
        <v/>
      </c>
    </row>
    <row r="43" spans="1:240" ht="21">
      <c r="A43" s="2">
        <v>31</v>
      </c>
      <c r="B43" s="197"/>
      <c r="C43" s="196" t="str">
        <f>IF(ISNA(VLOOKUP(B43,Register!A$7:Z$315,3,FALSE)),"",VLOOKUP(B43,Register!A$7:Z$315,3,FALSE))</f>
        <v/>
      </c>
      <c r="D43" s="196" t="str">
        <f>IF(ISNA(VLOOKUP(B43,Register!A$7:Z$315,4,FALSE)),"",VLOOKUP(B43,Register!A$7:Z$315,4,FALSE))</f>
        <v/>
      </c>
      <c r="E43" s="195" t="str">
        <f>IF(ISNA(VLOOKUP(B43,Register!A$7:Z$315,6,FALSE)),"",VLOOKUP(B43,Register!A$7:Z$315,6,FALSE))</f>
        <v/>
      </c>
      <c r="F43" s="105"/>
      <c r="G43" s="159"/>
      <c r="H43" s="159"/>
      <c r="I43" s="168" t="str">
        <f t="shared" si="2"/>
        <v/>
      </c>
      <c r="J43" s="5" t="str">
        <f t="shared" si="3"/>
        <v/>
      </c>
      <c r="K43" s="159"/>
      <c r="L43" s="159"/>
      <c r="M43" s="168" t="str">
        <f t="shared" si="4"/>
        <v/>
      </c>
      <c r="N43" s="5" t="str">
        <f t="shared" si="5"/>
        <v/>
      </c>
      <c r="O43" s="159"/>
      <c r="P43" s="159"/>
      <c r="Q43" s="168" t="str">
        <f t="shared" si="6"/>
        <v/>
      </c>
      <c r="R43" s="5" t="str">
        <f t="shared" si="7"/>
        <v/>
      </c>
      <c r="S43" s="159"/>
      <c r="T43" s="159"/>
      <c r="U43" s="168" t="str">
        <f t="shared" si="8"/>
        <v/>
      </c>
      <c r="V43" s="5" t="str">
        <f t="shared" si="9"/>
        <v/>
      </c>
      <c r="W43" s="159"/>
      <c r="X43" s="159"/>
      <c r="Y43" s="168" t="str">
        <f t="shared" si="10"/>
        <v/>
      </c>
      <c r="Z43" s="5" t="str">
        <f t="shared" si="11"/>
        <v/>
      </c>
      <c r="AA43" s="160" t="str">
        <f t="shared" si="0"/>
        <v/>
      </c>
      <c r="AB43" s="160" t="str">
        <f t="shared" si="1"/>
        <v/>
      </c>
      <c r="AC43" s="160" t="str">
        <f t="shared" si="12"/>
        <v/>
      </c>
      <c r="AD43" s="6" t="str">
        <f t="shared" si="13"/>
        <v/>
      </c>
      <c r="AE43" s="105"/>
      <c r="AF43" s="1115"/>
      <c r="AG43" s="1115"/>
      <c r="AH43" s="168" t="str">
        <f t="shared" si="14"/>
        <v/>
      </c>
      <c r="AI43" s="5" t="str">
        <f t="shared" si="15"/>
        <v/>
      </c>
      <c r="AJ43" s="159"/>
      <c r="AK43" s="159"/>
      <c r="AL43" s="168" t="str">
        <f t="shared" si="16"/>
        <v/>
      </c>
      <c r="AM43" s="5" t="str">
        <f t="shared" si="17"/>
        <v/>
      </c>
      <c r="AN43" s="159"/>
      <c r="AO43" s="159"/>
      <c r="AP43" s="168" t="str">
        <f t="shared" si="18"/>
        <v/>
      </c>
      <c r="AQ43" s="5" t="str">
        <f t="shared" si="19"/>
        <v/>
      </c>
      <c r="AR43" s="159"/>
      <c r="AS43" s="159"/>
      <c r="AT43" s="168" t="str">
        <f t="shared" si="20"/>
        <v/>
      </c>
      <c r="AU43" s="5" t="str">
        <f t="shared" si="21"/>
        <v/>
      </c>
      <c r="AV43" s="159"/>
      <c r="AW43" s="159"/>
      <c r="AX43" s="168" t="str">
        <f t="shared" si="22"/>
        <v/>
      </c>
      <c r="AY43" s="5" t="str">
        <f t="shared" si="23"/>
        <v/>
      </c>
      <c r="AZ43" s="160" t="str">
        <f t="shared" si="24"/>
        <v/>
      </c>
      <c r="BA43" s="160" t="str">
        <f t="shared" si="25"/>
        <v/>
      </c>
      <c r="BB43" s="160" t="str">
        <f t="shared" si="26"/>
        <v/>
      </c>
      <c r="BC43" s="6" t="str">
        <f t="shared" si="27"/>
        <v/>
      </c>
      <c r="BD43" s="105"/>
      <c r="BE43" s="159"/>
      <c r="BF43" s="159"/>
      <c r="BG43" s="168" t="str">
        <f t="shared" si="28"/>
        <v/>
      </c>
      <c r="BH43" s="5" t="str">
        <f t="shared" si="29"/>
        <v/>
      </c>
      <c r="BI43" s="159"/>
      <c r="BJ43" s="159"/>
      <c r="BK43" s="168" t="str">
        <f t="shared" si="30"/>
        <v/>
      </c>
      <c r="BL43" s="5" t="str">
        <f t="shared" si="31"/>
        <v/>
      </c>
      <c r="BM43" s="159"/>
      <c r="BN43" s="159"/>
      <c r="BO43" s="168" t="str">
        <f t="shared" si="32"/>
        <v/>
      </c>
      <c r="BP43" s="5" t="str">
        <f t="shared" si="33"/>
        <v/>
      </c>
      <c r="BQ43" s="159"/>
      <c r="BR43" s="159"/>
      <c r="BS43" s="168" t="str">
        <f t="shared" si="34"/>
        <v/>
      </c>
      <c r="BT43" s="5" t="str">
        <f t="shared" si="35"/>
        <v/>
      </c>
      <c r="BU43" s="159"/>
      <c r="BV43" s="159"/>
      <c r="BW43" s="168" t="str">
        <f t="shared" si="36"/>
        <v/>
      </c>
      <c r="BX43" s="5" t="str">
        <f t="shared" si="37"/>
        <v/>
      </c>
      <c r="BY43" s="160" t="str">
        <f t="shared" si="38"/>
        <v/>
      </c>
      <c r="BZ43" s="160" t="str">
        <f t="shared" si="39"/>
        <v/>
      </c>
      <c r="CA43" s="160" t="str">
        <f t="shared" si="40"/>
        <v/>
      </c>
      <c r="CB43" s="6" t="str">
        <f t="shared" si="41"/>
        <v/>
      </c>
      <c r="CC43" s="105"/>
      <c r="CD43" s="159"/>
      <c r="CE43" s="159"/>
      <c r="CF43" s="168" t="str">
        <f t="shared" si="42"/>
        <v/>
      </c>
      <c r="CG43" s="5" t="str">
        <f t="shared" si="43"/>
        <v/>
      </c>
      <c r="CH43" s="159"/>
      <c r="CI43" s="159"/>
      <c r="CJ43" s="168" t="str">
        <f t="shared" si="44"/>
        <v/>
      </c>
      <c r="CK43" s="5" t="str">
        <f t="shared" si="45"/>
        <v/>
      </c>
      <c r="CL43" s="159"/>
      <c r="CM43" s="159"/>
      <c r="CN43" s="168" t="str">
        <f t="shared" si="46"/>
        <v/>
      </c>
      <c r="CO43" s="5" t="str">
        <f t="shared" si="47"/>
        <v/>
      </c>
      <c r="CP43" s="159"/>
      <c r="CQ43" s="159"/>
      <c r="CR43" s="168" t="str">
        <f t="shared" si="48"/>
        <v/>
      </c>
      <c r="CS43" s="5" t="str">
        <f t="shared" si="49"/>
        <v/>
      </c>
      <c r="CT43" s="159"/>
      <c r="CU43" s="159"/>
      <c r="CV43" s="168" t="str">
        <f t="shared" si="50"/>
        <v/>
      </c>
      <c r="CW43" s="5" t="str">
        <f t="shared" si="51"/>
        <v/>
      </c>
      <c r="CX43" s="160" t="str">
        <f t="shared" si="52"/>
        <v/>
      </c>
      <c r="CY43" s="160" t="str">
        <f t="shared" si="53"/>
        <v/>
      </c>
      <c r="CZ43" s="160" t="str">
        <f t="shared" si="54"/>
        <v/>
      </c>
      <c r="DA43" s="6" t="str">
        <f t="shared" si="55"/>
        <v/>
      </c>
      <c r="DB43" s="105"/>
      <c r="DC43" s="159"/>
      <c r="DD43" s="159"/>
      <c r="DE43" s="168" t="str">
        <f t="shared" si="56"/>
        <v/>
      </c>
      <c r="DF43" s="5" t="str">
        <f t="shared" si="57"/>
        <v/>
      </c>
      <c r="DG43" s="159"/>
      <c r="DH43" s="159"/>
      <c r="DI43" s="168" t="str">
        <f t="shared" si="58"/>
        <v/>
      </c>
      <c r="DJ43" s="5" t="str">
        <f t="shared" si="59"/>
        <v/>
      </c>
      <c r="DK43" s="159"/>
      <c r="DL43" s="159"/>
      <c r="DM43" s="168" t="str">
        <f t="shared" si="60"/>
        <v/>
      </c>
      <c r="DN43" s="5" t="str">
        <f t="shared" si="61"/>
        <v/>
      </c>
      <c r="DO43" s="159"/>
      <c r="DP43" s="159"/>
      <c r="DQ43" s="168" t="str">
        <f t="shared" si="62"/>
        <v/>
      </c>
      <c r="DR43" s="5" t="str">
        <f t="shared" si="63"/>
        <v/>
      </c>
      <c r="DS43" s="159"/>
      <c r="DT43" s="159"/>
      <c r="DU43" s="168" t="str">
        <f t="shared" si="64"/>
        <v/>
      </c>
      <c r="DV43" s="5" t="str">
        <f t="shared" si="65"/>
        <v/>
      </c>
      <c r="DW43" s="160" t="str">
        <f t="shared" si="66"/>
        <v/>
      </c>
      <c r="DX43" s="160" t="str">
        <f t="shared" si="67"/>
        <v/>
      </c>
      <c r="DY43" s="160" t="str">
        <f t="shared" si="68"/>
        <v/>
      </c>
      <c r="DZ43" s="6" t="str">
        <f t="shared" si="69"/>
        <v/>
      </c>
      <c r="EA43" s="105"/>
      <c r="EB43" s="159"/>
      <c r="EC43" s="159"/>
      <c r="ED43" s="168" t="str">
        <f t="shared" si="70"/>
        <v/>
      </c>
      <c r="EE43" s="5" t="str">
        <f t="shared" si="71"/>
        <v/>
      </c>
      <c r="EF43" s="159"/>
      <c r="EG43" s="159"/>
      <c r="EH43" s="168" t="str">
        <f t="shared" si="72"/>
        <v/>
      </c>
      <c r="EI43" s="5" t="str">
        <f t="shared" si="73"/>
        <v/>
      </c>
      <c r="EJ43" s="159"/>
      <c r="EK43" s="159"/>
      <c r="EL43" s="168" t="str">
        <f t="shared" si="74"/>
        <v/>
      </c>
      <c r="EM43" s="5" t="str">
        <f t="shared" si="75"/>
        <v/>
      </c>
      <c r="EN43" s="159"/>
      <c r="EO43" s="159"/>
      <c r="EP43" s="168" t="str">
        <f t="shared" si="76"/>
        <v/>
      </c>
      <c r="EQ43" s="5" t="str">
        <f t="shared" si="77"/>
        <v/>
      </c>
      <c r="ER43" s="159"/>
      <c r="ES43" s="159"/>
      <c r="ET43" s="168" t="str">
        <f t="shared" si="78"/>
        <v/>
      </c>
      <c r="EU43" s="5" t="str">
        <f t="shared" si="79"/>
        <v/>
      </c>
      <c r="EV43" s="160" t="str">
        <f t="shared" si="80"/>
        <v/>
      </c>
      <c r="EW43" s="160" t="str">
        <f t="shared" si="81"/>
        <v/>
      </c>
      <c r="EX43" s="160" t="str">
        <f t="shared" si="82"/>
        <v/>
      </c>
      <c r="EY43" s="6" t="str">
        <f t="shared" si="83"/>
        <v/>
      </c>
      <c r="EZ43" s="105"/>
      <c r="FA43" s="105"/>
      <c r="FB43" s="105"/>
      <c r="FC43" s="105"/>
      <c r="FD43" s="105"/>
      <c r="FE43" s="106" t="str">
        <f t="shared" si="84"/>
        <v/>
      </c>
      <c r="FF43" s="100" t="str">
        <f t="shared" si="85"/>
        <v xml:space="preserve"> </v>
      </c>
      <c r="FG43" s="105"/>
      <c r="FH43" s="105"/>
      <c r="FI43" s="105"/>
      <c r="FJ43" s="105"/>
      <c r="FK43" s="105"/>
      <c r="FL43" s="107" t="str">
        <f t="shared" si="86"/>
        <v/>
      </c>
      <c r="FM43" s="101" t="str">
        <f t="shared" si="87"/>
        <v xml:space="preserve"> </v>
      </c>
      <c r="FN43" s="105"/>
      <c r="FO43" s="105"/>
      <c r="FP43" s="105"/>
      <c r="FQ43" s="105"/>
      <c r="FR43" s="105"/>
      <c r="FS43" s="204" t="str">
        <f t="shared" si="88"/>
        <v/>
      </c>
      <c r="FT43" s="205" t="str">
        <f t="shared" si="89"/>
        <v xml:space="preserve"> </v>
      </c>
      <c r="FU43" s="477"/>
      <c r="FV43" s="316" t="str">
        <f>IF(AND(C43=""),"-",VLOOKUP(B43,Register!$A$7:$AM$311,19,FALSE))</f>
        <v>-</v>
      </c>
      <c r="FW43" s="7" t="str">
        <f>IF(AND(C43=""),"-",VLOOKUP(B43,Register!$A$7:$AM$311,20,FALSE))</f>
        <v>-</v>
      </c>
      <c r="FX43" s="7" t="str">
        <f>IF(AND(C43=""),"-",VLOOKUP(B43,Register!$A$7:$AM$311,21,FALSE))</f>
        <v>-</v>
      </c>
      <c r="FY43" s="7" t="str">
        <f>IF(AND(C43=""),"-",VLOOKUP(B43,Register!$A$7:$AM$311,22,FALSE))</f>
        <v>-</v>
      </c>
      <c r="FZ43" s="7" t="str">
        <f>IF(AND(C43=""),"-",VLOOKUP(B43,Register!$A$7:$AM$311,23,FALSE))</f>
        <v>-</v>
      </c>
      <c r="GA43" s="7" t="str">
        <f>IF(AND(C43=""),"-",VLOOKUP(B43,Register!$A$7:$AM$311,24,FALSE))</f>
        <v>-</v>
      </c>
      <c r="GB43" s="7" t="str">
        <f>IF(AND(C43=""),"-",VLOOKUP(B43,Register!$A$7:$AM$311,25,FALSE))</f>
        <v>-</v>
      </c>
      <c r="GC43" s="7" t="str">
        <f>IF(AND(C43=""),"-",VLOOKUP(B43,Register!$A$7:$AM$311,26,FALSE))</f>
        <v>-</v>
      </c>
      <c r="GD43" s="7" t="str">
        <f>IF(AND(C43=""),"-",VLOOKUP(B43,Register!$A$7:$AM$311,27,FALSE))</f>
        <v>-</v>
      </c>
      <c r="GE43" s="7" t="str">
        <f>IF(AND(C43=""),"-",VLOOKUP(B43,Register!$A$7:$AM$311,28,FALSE))</f>
        <v>-</v>
      </c>
      <c r="GF43" s="7" t="str">
        <f>IF(AND(C43=""),"-",VLOOKUP(B43,Register!$A$7:$AM$311,29,FALSE))</f>
        <v>-</v>
      </c>
      <c r="GG43" s="7" t="str">
        <f>IF(AND(C43=""),"-",VLOOKUP(B43,Register!$A$7:$AM$311,30,FALSE))</f>
        <v>-</v>
      </c>
      <c r="GH43" s="8" t="str">
        <f>IF(AND(C43=""),"-",VLOOKUP(B43,Register!$A$7:$AM$311,31,FALSE))</f>
        <v>-</v>
      </c>
      <c r="GI43" s="208" t="str">
        <f>IF(AND(C43=""),"",VLOOKUP(B43,Register!$A$7:$CL$311,36,FALSE))</f>
        <v/>
      </c>
      <c r="GJ43" s="182" t="str">
        <f t="shared" si="90"/>
        <v/>
      </c>
      <c r="GK43" s="312" t="str">
        <f t="shared" si="91"/>
        <v/>
      </c>
      <c r="GL43" s="314" t="str">
        <f t="shared" si="92"/>
        <v/>
      </c>
      <c r="GM43" s="3"/>
      <c r="GP43" s="315"/>
      <c r="GR43" s="3"/>
      <c r="GS43" s="3"/>
      <c r="GT43" s="3"/>
      <c r="GU43" s="3"/>
      <c r="GV43" s="3"/>
      <c r="GW43" s="3"/>
      <c r="GX43" s="3"/>
      <c r="GY43" s="3"/>
      <c r="GZ43" s="3"/>
      <c r="HA43" s="3"/>
      <c r="HB43" s="3"/>
      <c r="HC43" s="3"/>
      <c r="HD43" s="3"/>
      <c r="HE43" s="3"/>
      <c r="HF43" s="3"/>
      <c r="HG43" s="3"/>
      <c r="HH43" s="3"/>
      <c r="HI43" s="3"/>
      <c r="HJ43" s="3"/>
      <c r="HK43" s="3"/>
      <c r="HL43" s="3"/>
      <c r="HM43" s="3"/>
      <c r="HW43" s="321" t="str">
        <f>IF(ISNA(VLOOKUP(B43,Register!A$7:Z$315,9,FALSE)),"",VLOOKUP(B43,Register!A$7:Z$315,9,FALSE))</f>
        <v/>
      </c>
      <c r="HX43" s="321" t="str">
        <f>IF(ISNA(VLOOKUP(B43,Register!A$7:Z$315,12,FALSE)),"",VLOOKUP(B43,Register!A$7:Z$315,12,FALSE))</f>
        <v/>
      </c>
      <c r="HY43" s="321" t="str">
        <f t="shared" si="93"/>
        <v/>
      </c>
      <c r="HZ43" s="321" t="str">
        <f t="shared" si="94"/>
        <v/>
      </c>
      <c r="IA43" s="321" t="str">
        <f t="shared" si="95"/>
        <v/>
      </c>
      <c r="IB43" s="321" t="str">
        <f t="shared" si="96"/>
        <v/>
      </c>
      <c r="IC43" s="321" t="str">
        <f t="shared" si="97"/>
        <v/>
      </c>
      <c r="ID43" s="321" t="str">
        <f t="shared" si="98"/>
        <v/>
      </c>
      <c r="IE43" s="321" t="str">
        <f t="shared" si="99"/>
        <v/>
      </c>
      <c r="IF43" s="321" t="str">
        <f t="shared" si="100"/>
        <v/>
      </c>
    </row>
    <row r="44" spans="1:240" ht="21">
      <c r="A44" s="2">
        <v>32</v>
      </c>
      <c r="B44" s="197"/>
      <c r="C44" s="196" t="str">
        <f>IF(ISNA(VLOOKUP(B44,Register!A$7:Z$315,3,FALSE)),"",VLOOKUP(B44,Register!A$7:Z$315,3,FALSE))</f>
        <v/>
      </c>
      <c r="D44" s="196" t="str">
        <f>IF(ISNA(VLOOKUP(B44,Register!A$7:Z$315,4,FALSE)),"",VLOOKUP(B44,Register!A$7:Z$315,4,FALSE))</f>
        <v/>
      </c>
      <c r="E44" s="195" t="str">
        <f>IF(ISNA(VLOOKUP(B44,Register!A$7:Z$315,6,FALSE)),"",VLOOKUP(B44,Register!A$7:Z$315,6,FALSE))</f>
        <v/>
      </c>
      <c r="F44" s="105"/>
      <c r="G44" s="159"/>
      <c r="H44" s="159"/>
      <c r="I44" s="168" t="str">
        <f t="shared" si="2"/>
        <v/>
      </c>
      <c r="J44" s="5" t="str">
        <f t="shared" si="3"/>
        <v/>
      </c>
      <c r="K44" s="159"/>
      <c r="L44" s="159"/>
      <c r="M44" s="168" t="str">
        <f t="shared" si="4"/>
        <v/>
      </c>
      <c r="N44" s="5" t="str">
        <f t="shared" si="5"/>
        <v/>
      </c>
      <c r="O44" s="159"/>
      <c r="P44" s="159"/>
      <c r="Q44" s="168" t="str">
        <f t="shared" si="6"/>
        <v/>
      </c>
      <c r="R44" s="5" t="str">
        <f t="shared" si="7"/>
        <v/>
      </c>
      <c r="S44" s="159"/>
      <c r="T44" s="159"/>
      <c r="U44" s="168" t="str">
        <f t="shared" si="8"/>
        <v/>
      </c>
      <c r="V44" s="5" t="str">
        <f t="shared" si="9"/>
        <v/>
      </c>
      <c r="W44" s="159"/>
      <c r="X44" s="159"/>
      <c r="Y44" s="168" t="str">
        <f t="shared" si="10"/>
        <v/>
      </c>
      <c r="Z44" s="5" t="str">
        <f t="shared" si="11"/>
        <v/>
      </c>
      <c r="AA44" s="160" t="str">
        <f t="shared" si="0"/>
        <v/>
      </c>
      <c r="AB44" s="160" t="str">
        <f t="shared" si="1"/>
        <v/>
      </c>
      <c r="AC44" s="160" t="str">
        <f t="shared" si="12"/>
        <v/>
      </c>
      <c r="AD44" s="6" t="str">
        <f t="shared" si="13"/>
        <v/>
      </c>
      <c r="AE44" s="105"/>
      <c r="AF44" s="1115"/>
      <c r="AG44" s="1115"/>
      <c r="AH44" s="168" t="str">
        <f t="shared" si="14"/>
        <v/>
      </c>
      <c r="AI44" s="5" t="str">
        <f t="shared" si="15"/>
        <v/>
      </c>
      <c r="AJ44" s="159"/>
      <c r="AK44" s="159"/>
      <c r="AL44" s="168" t="str">
        <f t="shared" si="16"/>
        <v/>
      </c>
      <c r="AM44" s="5" t="str">
        <f t="shared" si="17"/>
        <v/>
      </c>
      <c r="AN44" s="159"/>
      <c r="AO44" s="159"/>
      <c r="AP44" s="168" t="str">
        <f t="shared" si="18"/>
        <v/>
      </c>
      <c r="AQ44" s="5" t="str">
        <f t="shared" si="19"/>
        <v/>
      </c>
      <c r="AR44" s="159"/>
      <c r="AS44" s="159"/>
      <c r="AT44" s="168" t="str">
        <f t="shared" si="20"/>
        <v/>
      </c>
      <c r="AU44" s="5" t="str">
        <f t="shared" si="21"/>
        <v/>
      </c>
      <c r="AV44" s="159"/>
      <c r="AW44" s="159"/>
      <c r="AX44" s="168" t="str">
        <f t="shared" si="22"/>
        <v/>
      </c>
      <c r="AY44" s="5" t="str">
        <f t="shared" si="23"/>
        <v/>
      </c>
      <c r="AZ44" s="160" t="str">
        <f t="shared" si="24"/>
        <v/>
      </c>
      <c r="BA44" s="160" t="str">
        <f t="shared" si="25"/>
        <v/>
      </c>
      <c r="BB44" s="160" t="str">
        <f t="shared" si="26"/>
        <v/>
      </c>
      <c r="BC44" s="6" t="str">
        <f t="shared" si="27"/>
        <v/>
      </c>
      <c r="BD44" s="105"/>
      <c r="BE44" s="159"/>
      <c r="BF44" s="159"/>
      <c r="BG44" s="168" t="str">
        <f t="shared" si="28"/>
        <v/>
      </c>
      <c r="BH44" s="5" t="str">
        <f t="shared" si="29"/>
        <v/>
      </c>
      <c r="BI44" s="159"/>
      <c r="BJ44" s="159"/>
      <c r="BK44" s="168" t="str">
        <f t="shared" si="30"/>
        <v/>
      </c>
      <c r="BL44" s="5" t="str">
        <f t="shared" si="31"/>
        <v/>
      </c>
      <c r="BM44" s="159"/>
      <c r="BN44" s="159"/>
      <c r="BO44" s="168" t="str">
        <f t="shared" si="32"/>
        <v/>
      </c>
      <c r="BP44" s="5" t="str">
        <f t="shared" si="33"/>
        <v/>
      </c>
      <c r="BQ44" s="159"/>
      <c r="BR44" s="159"/>
      <c r="BS44" s="168" t="str">
        <f t="shared" si="34"/>
        <v/>
      </c>
      <c r="BT44" s="5" t="str">
        <f t="shared" si="35"/>
        <v/>
      </c>
      <c r="BU44" s="159"/>
      <c r="BV44" s="159"/>
      <c r="BW44" s="168" t="str">
        <f t="shared" si="36"/>
        <v/>
      </c>
      <c r="BX44" s="5" t="str">
        <f t="shared" si="37"/>
        <v/>
      </c>
      <c r="BY44" s="160" t="str">
        <f t="shared" si="38"/>
        <v/>
      </c>
      <c r="BZ44" s="160" t="str">
        <f t="shared" si="39"/>
        <v/>
      </c>
      <c r="CA44" s="160" t="str">
        <f t="shared" si="40"/>
        <v/>
      </c>
      <c r="CB44" s="6" t="str">
        <f t="shared" si="41"/>
        <v/>
      </c>
      <c r="CC44" s="105"/>
      <c r="CD44" s="159"/>
      <c r="CE44" s="159"/>
      <c r="CF44" s="168" t="str">
        <f t="shared" si="42"/>
        <v/>
      </c>
      <c r="CG44" s="5" t="str">
        <f t="shared" si="43"/>
        <v/>
      </c>
      <c r="CH44" s="159"/>
      <c r="CI44" s="159"/>
      <c r="CJ44" s="168" t="str">
        <f t="shared" si="44"/>
        <v/>
      </c>
      <c r="CK44" s="5" t="str">
        <f t="shared" si="45"/>
        <v/>
      </c>
      <c r="CL44" s="159"/>
      <c r="CM44" s="159"/>
      <c r="CN44" s="168" t="str">
        <f t="shared" si="46"/>
        <v/>
      </c>
      <c r="CO44" s="5" t="str">
        <f t="shared" si="47"/>
        <v/>
      </c>
      <c r="CP44" s="159"/>
      <c r="CQ44" s="159"/>
      <c r="CR44" s="168" t="str">
        <f t="shared" si="48"/>
        <v/>
      </c>
      <c r="CS44" s="5" t="str">
        <f t="shared" si="49"/>
        <v/>
      </c>
      <c r="CT44" s="159"/>
      <c r="CU44" s="159"/>
      <c r="CV44" s="168" t="str">
        <f t="shared" si="50"/>
        <v/>
      </c>
      <c r="CW44" s="5" t="str">
        <f t="shared" si="51"/>
        <v/>
      </c>
      <c r="CX44" s="160" t="str">
        <f t="shared" si="52"/>
        <v/>
      </c>
      <c r="CY44" s="160" t="str">
        <f t="shared" si="53"/>
        <v/>
      </c>
      <c r="CZ44" s="160" t="str">
        <f t="shared" si="54"/>
        <v/>
      </c>
      <c r="DA44" s="6" t="str">
        <f t="shared" si="55"/>
        <v/>
      </c>
      <c r="DB44" s="105"/>
      <c r="DC44" s="159"/>
      <c r="DD44" s="159"/>
      <c r="DE44" s="168" t="str">
        <f t="shared" si="56"/>
        <v/>
      </c>
      <c r="DF44" s="5" t="str">
        <f t="shared" si="57"/>
        <v/>
      </c>
      <c r="DG44" s="159"/>
      <c r="DH44" s="159"/>
      <c r="DI44" s="168" t="str">
        <f t="shared" si="58"/>
        <v/>
      </c>
      <c r="DJ44" s="5" t="str">
        <f t="shared" si="59"/>
        <v/>
      </c>
      <c r="DK44" s="159"/>
      <c r="DL44" s="159"/>
      <c r="DM44" s="168" t="str">
        <f t="shared" si="60"/>
        <v/>
      </c>
      <c r="DN44" s="5" t="str">
        <f t="shared" si="61"/>
        <v/>
      </c>
      <c r="DO44" s="159"/>
      <c r="DP44" s="159"/>
      <c r="DQ44" s="168" t="str">
        <f t="shared" si="62"/>
        <v/>
      </c>
      <c r="DR44" s="5" t="str">
        <f t="shared" si="63"/>
        <v/>
      </c>
      <c r="DS44" s="159"/>
      <c r="DT44" s="159"/>
      <c r="DU44" s="168" t="str">
        <f t="shared" si="64"/>
        <v/>
      </c>
      <c r="DV44" s="5" t="str">
        <f t="shared" si="65"/>
        <v/>
      </c>
      <c r="DW44" s="160" t="str">
        <f t="shared" si="66"/>
        <v/>
      </c>
      <c r="DX44" s="160" t="str">
        <f t="shared" si="67"/>
        <v/>
      </c>
      <c r="DY44" s="160" t="str">
        <f t="shared" si="68"/>
        <v/>
      </c>
      <c r="DZ44" s="6" t="str">
        <f t="shared" si="69"/>
        <v/>
      </c>
      <c r="EA44" s="105"/>
      <c r="EB44" s="159"/>
      <c r="EC44" s="159"/>
      <c r="ED44" s="168" t="str">
        <f t="shared" si="70"/>
        <v/>
      </c>
      <c r="EE44" s="5" t="str">
        <f t="shared" si="71"/>
        <v/>
      </c>
      <c r="EF44" s="159"/>
      <c r="EG44" s="159"/>
      <c r="EH44" s="168" t="str">
        <f t="shared" si="72"/>
        <v/>
      </c>
      <c r="EI44" s="5" t="str">
        <f t="shared" si="73"/>
        <v/>
      </c>
      <c r="EJ44" s="159"/>
      <c r="EK44" s="159"/>
      <c r="EL44" s="168" t="str">
        <f t="shared" si="74"/>
        <v/>
      </c>
      <c r="EM44" s="5" t="str">
        <f t="shared" si="75"/>
        <v/>
      </c>
      <c r="EN44" s="159"/>
      <c r="EO44" s="159"/>
      <c r="EP44" s="168" t="str">
        <f t="shared" si="76"/>
        <v/>
      </c>
      <c r="EQ44" s="5" t="str">
        <f t="shared" si="77"/>
        <v/>
      </c>
      <c r="ER44" s="159"/>
      <c r="ES44" s="159"/>
      <c r="ET44" s="168" t="str">
        <f t="shared" si="78"/>
        <v/>
      </c>
      <c r="EU44" s="5" t="str">
        <f t="shared" si="79"/>
        <v/>
      </c>
      <c r="EV44" s="160" t="str">
        <f t="shared" si="80"/>
        <v/>
      </c>
      <c r="EW44" s="160" t="str">
        <f t="shared" si="81"/>
        <v/>
      </c>
      <c r="EX44" s="160" t="str">
        <f t="shared" si="82"/>
        <v/>
      </c>
      <c r="EY44" s="6" t="str">
        <f t="shared" si="83"/>
        <v/>
      </c>
      <c r="EZ44" s="105"/>
      <c r="FA44" s="105"/>
      <c r="FB44" s="105"/>
      <c r="FC44" s="105"/>
      <c r="FD44" s="105"/>
      <c r="FE44" s="106" t="str">
        <f t="shared" si="84"/>
        <v/>
      </c>
      <c r="FF44" s="100" t="str">
        <f t="shared" si="85"/>
        <v xml:space="preserve"> </v>
      </c>
      <c r="FG44" s="105"/>
      <c r="FH44" s="105"/>
      <c r="FI44" s="105"/>
      <c r="FJ44" s="105"/>
      <c r="FK44" s="105"/>
      <c r="FL44" s="107" t="str">
        <f t="shared" si="86"/>
        <v/>
      </c>
      <c r="FM44" s="101" t="str">
        <f t="shared" si="87"/>
        <v xml:space="preserve"> </v>
      </c>
      <c r="FN44" s="105"/>
      <c r="FO44" s="105"/>
      <c r="FP44" s="105"/>
      <c r="FQ44" s="105"/>
      <c r="FR44" s="105"/>
      <c r="FS44" s="204" t="str">
        <f t="shared" si="88"/>
        <v/>
      </c>
      <c r="FT44" s="205" t="str">
        <f t="shared" si="89"/>
        <v xml:space="preserve"> </v>
      </c>
      <c r="FU44" s="477"/>
      <c r="FV44" s="316" t="str">
        <f>IF(AND(C44=""),"-",VLOOKUP(B44,Register!$A$7:$AM$311,19,FALSE))</f>
        <v>-</v>
      </c>
      <c r="FW44" s="7" t="str">
        <f>IF(AND(C44=""),"-",VLOOKUP(B44,Register!$A$7:$AM$311,20,FALSE))</f>
        <v>-</v>
      </c>
      <c r="FX44" s="7" t="str">
        <f>IF(AND(C44=""),"-",VLOOKUP(B44,Register!$A$7:$AM$311,21,FALSE))</f>
        <v>-</v>
      </c>
      <c r="FY44" s="7" t="str">
        <f>IF(AND(C44=""),"-",VLOOKUP(B44,Register!$A$7:$AM$311,22,FALSE))</f>
        <v>-</v>
      </c>
      <c r="FZ44" s="7" t="str">
        <f>IF(AND(C44=""),"-",VLOOKUP(B44,Register!$A$7:$AM$311,23,FALSE))</f>
        <v>-</v>
      </c>
      <c r="GA44" s="7" t="str">
        <f>IF(AND(C44=""),"-",VLOOKUP(B44,Register!$A$7:$AM$311,24,FALSE))</f>
        <v>-</v>
      </c>
      <c r="GB44" s="7" t="str">
        <f>IF(AND(C44=""),"-",VLOOKUP(B44,Register!$A$7:$AM$311,25,FALSE))</f>
        <v>-</v>
      </c>
      <c r="GC44" s="7" t="str">
        <f>IF(AND(C44=""),"-",VLOOKUP(B44,Register!$A$7:$AM$311,26,FALSE))</f>
        <v>-</v>
      </c>
      <c r="GD44" s="7" t="str">
        <f>IF(AND(C44=""),"-",VLOOKUP(B44,Register!$A$7:$AM$311,27,FALSE))</f>
        <v>-</v>
      </c>
      <c r="GE44" s="7" t="str">
        <f>IF(AND(C44=""),"-",VLOOKUP(B44,Register!$A$7:$AM$311,28,FALSE))</f>
        <v>-</v>
      </c>
      <c r="GF44" s="7" t="str">
        <f>IF(AND(C44=""),"-",VLOOKUP(B44,Register!$A$7:$AM$311,29,FALSE))</f>
        <v>-</v>
      </c>
      <c r="GG44" s="7" t="str">
        <f>IF(AND(C44=""),"-",VLOOKUP(B44,Register!$A$7:$AM$311,30,FALSE))</f>
        <v>-</v>
      </c>
      <c r="GH44" s="8" t="str">
        <f>IF(AND(C44=""),"-",VLOOKUP(B44,Register!$A$7:$AM$311,31,FALSE))</f>
        <v>-</v>
      </c>
      <c r="GI44" s="208" t="str">
        <f>IF(AND(C44=""),"",VLOOKUP(B44,Register!$A$7:$CL$311,36,FALSE))</f>
        <v/>
      </c>
      <c r="GJ44" s="182" t="str">
        <f t="shared" si="90"/>
        <v/>
      </c>
      <c r="GK44" s="312" t="str">
        <f t="shared" si="91"/>
        <v/>
      </c>
      <c r="GL44" s="314" t="str">
        <f t="shared" si="92"/>
        <v/>
      </c>
      <c r="GM44" s="3"/>
      <c r="GP44" s="315"/>
      <c r="GR44" s="3"/>
      <c r="GS44" s="3"/>
      <c r="GT44" s="3"/>
      <c r="GU44" s="3"/>
      <c r="GV44" s="3"/>
      <c r="GW44" s="3"/>
      <c r="GX44" s="3"/>
      <c r="GY44" s="3"/>
      <c r="GZ44" s="3"/>
      <c r="HA44" s="3"/>
      <c r="HB44" s="3"/>
      <c r="HC44" s="3"/>
      <c r="HD44" s="3"/>
      <c r="HE44" s="3"/>
      <c r="HF44" s="3"/>
      <c r="HG44" s="3"/>
      <c r="HH44" s="3"/>
      <c r="HI44" s="3"/>
      <c r="HJ44" s="3"/>
      <c r="HK44" s="3"/>
      <c r="HL44" s="3"/>
      <c r="HM44" s="3"/>
      <c r="HW44" s="321" t="str">
        <f>IF(ISNA(VLOOKUP(B44,Register!A$7:Z$315,9,FALSE)),"",VLOOKUP(B44,Register!A$7:Z$315,9,FALSE))</f>
        <v/>
      </c>
      <c r="HX44" s="321" t="str">
        <f>IF(ISNA(VLOOKUP(B44,Register!A$7:Z$315,12,FALSE)),"",VLOOKUP(B44,Register!A$7:Z$315,12,FALSE))</f>
        <v/>
      </c>
      <c r="HY44" s="321" t="str">
        <f t="shared" si="93"/>
        <v/>
      </c>
      <c r="HZ44" s="321" t="str">
        <f t="shared" si="94"/>
        <v/>
      </c>
      <c r="IA44" s="321" t="str">
        <f t="shared" si="95"/>
        <v/>
      </c>
      <c r="IB44" s="321" t="str">
        <f t="shared" si="96"/>
        <v/>
      </c>
      <c r="IC44" s="321" t="str">
        <f t="shared" si="97"/>
        <v/>
      </c>
      <c r="ID44" s="321" t="str">
        <f t="shared" si="98"/>
        <v/>
      </c>
      <c r="IE44" s="321" t="str">
        <f t="shared" si="99"/>
        <v/>
      </c>
      <c r="IF44" s="321" t="str">
        <f t="shared" si="100"/>
        <v/>
      </c>
    </row>
    <row r="45" spans="1:240" ht="21">
      <c r="A45" s="2">
        <v>33</v>
      </c>
      <c r="B45" s="197"/>
      <c r="C45" s="196" t="str">
        <f>IF(ISNA(VLOOKUP(B45,Register!A$7:Z$315,3,FALSE)),"",VLOOKUP(B45,Register!A$7:Z$315,3,FALSE))</f>
        <v/>
      </c>
      <c r="D45" s="196" t="str">
        <f>IF(ISNA(VLOOKUP(B45,Register!A$7:Z$315,4,FALSE)),"",VLOOKUP(B45,Register!A$7:Z$315,4,FALSE))</f>
        <v/>
      </c>
      <c r="E45" s="195" t="str">
        <f>IF(ISNA(VLOOKUP(B45,Register!A$7:Z$315,6,FALSE)),"",VLOOKUP(B45,Register!A$7:Z$315,6,FALSE))</f>
        <v/>
      </c>
      <c r="F45" s="105"/>
      <c r="G45" s="159"/>
      <c r="H45" s="159"/>
      <c r="I45" s="168" t="str">
        <f t="shared" si="2"/>
        <v/>
      </c>
      <c r="J45" s="5" t="str">
        <f t="shared" si="3"/>
        <v/>
      </c>
      <c r="K45" s="159"/>
      <c r="L45" s="159"/>
      <c r="M45" s="168" t="str">
        <f t="shared" si="4"/>
        <v/>
      </c>
      <c r="N45" s="5" t="str">
        <f t="shared" si="5"/>
        <v/>
      </c>
      <c r="O45" s="159"/>
      <c r="P45" s="159"/>
      <c r="Q45" s="168" t="str">
        <f t="shared" si="6"/>
        <v/>
      </c>
      <c r="R45" s="5" t="str">
        <f t="shared" si="7"/>
        <v/>
      </c>
      <c r="S45" s="159"/>
      <c r="T45" s="159"/>
      <c r="U45" s="168" t="str">
        <f t="shared" si="8"/>
        <v/>
      </c>
      <c r="V45" s="5" t="str">
        <f t="shared" si="9"/>
        <v/>
      </c>
      <c r="W45" s="159"/>
      <c r="X45" s="159"/>
      <c r="Y45" s="168" t="str">
        <f t="shared" si="10"/>
        <v/>
      </c>
      <c r="Z45" s="5" t="str">
        <f t="shared" si="11"/>
        <v/>
      </c>
      <c r="AA45" s="160" t="str">
        <f t="shared" ref="AA45:AA76" si="101">IF(AND(B45=""),"",SUM(G45+K45+O45+S45+W45))</f>
        <v/>
      </c>
      <c r="AB45" s="160" t="str">
        <f t="shared" ref="AB45:AB76" si="102">IF(AND(B45=""),"",SUM(H45+L45+P45+T45+X45))</f>
        <v/>
      </c>
      <c r="AC45" s="160" t="str">
        <f t="shared" si="12"/>
        <v/>
      </c>
      <c r="AD45" s="6" t="str">
        <f t="shared" si="13"/>
        <v/>
      </c>
      <c r="AE45" s="105"/>
      <c r="AF45" s="1115"/>
      <c r="AG45" s="1115"/>
      <c r="AH45" s="168" t="str">
        <f t="shared" si="14"/>
        <v/>
      </c>
      <c r="AI45" s="5" t="str">
        <f t="shared" si="15"/>
        <v/>
      </c>
      <c r="AJ45" s="159"/>
      <c r="AK45" s="159"/>
      <c r="AL45" s="168" t="str">
        <f t="shared" si="16"/>
        <v/>
      </c>
      <c r="AM45" s="5" t="str">
        <f t="shared" si="17"/>
        <v/>
      </c>
      <c r="AN45" s="159"/>
      <c r="AO45" s="159"/>
      <c r="AP45" s="168" t="str">
        <f t="shared" si="18"/>
        <v/>
      </c>
      <c r="AQ45" s="5" t="str">
        <f t="shared" si="19"/>
        <v/>
      </c>
      <c r="AR45" s="159"/>
      <c r="AS45" s="159"/>
      <c r="AT45" s="168" t="str">
        <f t="shared" si="20"/>
        <v/>
      </c>
      <c r="AU45" s="5" t="str">
        <f t="shared" si="21"/>
        <v/>
      </c>
      <c r="AV45" s="159"/>
      <c r="AW45" s="159"/>
      <c r="AX45" s="168" t="str">
        <f t="shared" si="22"/>
        <v/>
      </c>
      <c r="AY45" s="5" t="str">
        <f t="shared" si="23"/>
        <v/>
      </c>
      <c r="AZ45" s="160" t="str">
        <f t="shared" si="24"/>
        <v/>
      </c>
      <c r="BA45" s="160" t="str">
        <f t="shared" si="25"/>
        <v/>
      </c>
      <c r="BB45" s="160" t="str">
        <f t="shared" si="26"/>
        <v/>
      </c>
      <c r="BC45" s="6" t="str">
        <f t="shared" si="27"/>
        <v/>
      </c>
      <c r="BD45" s="105"/>
      <c r="BE45" s="159"/>
      <c r="BF45" s="159"/>
      <c r="BG45" s="168" t="str">
        <f t="shared" si="28"/>
        <v/>
      </c>
      <c r="BH45" s="5" t="str">
        <f t="shared" si="29"/>
        <v/>
      </c>
      <c r="BI45" s="159"/>
      <c r="BJ45" s="159"/>
      <c r="BK45" s="168" t="str">
        <f t="shared" si="30"/>
        <v/>
      </c>
      <c r="BL45" s="5" t="str">
        <f t="shared" si="31"/>
        <v/>
      </c>
      <c r="BM45" s="159"/>
      <c r="BN45" s="159"/>
      <c r="BO45" s="168" t="str">
        <f t="shared" si="32"/>
        <v/>
      </c>
      <c r="BP45" s="5" t="str">
        <f t="shared" si="33"/>
        <v/>
      </c>
      <c r="BQ45" s="159"/>
      <c r="BR45" s="159"/>
      <c r="BS45" s="168" t="str">
        <f t="shared" si="34"/>
        <v/>
      </c>
      <c r="BT45" s="5" t="str">
        <f t="shared" si="35"/>
        <v/>
      </c>
      <c r="BU45" s="159"/>
      <c r="BV45" s="159"/>
      <c r="BW45" s="168" t="str">
        <f t="shared" si="36"/>
        <v/>
      </c>
      <c r="BX45" s="5" t="str">
        <f t="shared" si="37"/>
        <v/>
      </c>
      <c r="BY45" s="160" t="str">
        <f t="shared" si="38"/>
        <v/>
      </c>
      <c r="BZ45" s="160" t="str">
        <f t="shared" si="39"/>
        <v/>
      </c>
      <c r="CA45" s="160" t="str">
        <f t="shared" si="40"/>
        <v/>
      </c>
      <c r="CB45" s="6" t="str">
        <f t="shared" si="41"/>
        <v/>
      </c>
      <c r="CC45" s="105"/>
      <c r="CD45" s="159"/>
      <c r="CE45" s="159"/>
      <c r="CF45" s="168" t="str">
        <f t="shared" si="42"/>
        <v/>
      </c>
      <c r="CG45" s="5" t="str">
        <f t="shared" si="43"/>
        <v/>
      </c>
      <c r="CH45" s="159"/>
      <c r="CI45" s="159"/>
      <c r="CJ45" s="168" t="str">
        <f t="shared" si="44"/>
        <v/>
      </c>
      <c r="CK45" s="5" t="str">
        <f t="shared" si="45"/>
        <v/>
      </c>
      <c r="CL45" s="159"/>
      <c r="CM45" s="159"/>
      <c r="CN45" s="168" t="str">
        <f t="shared" si="46"/>
        <v/>
      </c>
      <c r="CO45" s="5" t="str">
        <f t="shared" si="47"/>
        <v/>
      </c>
      <c r="CP45" s="159"/>
      <c r="CQ45" s="159"/>
      <c r="CR45" s="168" t="str">
        <f t="shared" si="48"/>
        <v/>
      </c>
      <c r="CS45" s="5" t="str">
        <f t="shared" si="49"/>
        <v/>
      </c>
      <c r="CT45" s="159"/>
      <c r="CU45" s="159"/>
      <c r="CV45" s="168" t="str">
        <f t="shared" si="50"/>
        <v/>
      </c>
      <c r="CW45" s="5" t="str">
        <f t="shared" si="51"/>
        <v/>
      </c>
      <c r="CX45" s="160" t="str">
        <f t="shared" si="52"/>
        <v/>
      </c>
      <c r="CY45" s="160" t="str">
        <f t="shared" si="53"/>
        <v/>
      </c>
      <c r="CZ45" s="160" t="str">
        <f t="shared" si="54"/>
        <v/>
      </c>
      <c r="DA45" s="6" t="str">
        <f t="shared" si="55"/>
        <v/>
      </c>
      <c r="DB45" s="105"/>
      <c r="DC45" s="159"/>
      <c r="DD45" s="159"/>
      <c r="DE45" s="168" t="str">
        <f t="shared" si="56"/>
        <v/>
      </c>
      <c r="DF45" s="5" t="str">
        <f t="shared" si="57"/>
        <v/>
      </c>
      <c r="DG45" s="159"/>
      <c r="DH45" s="159"/>
      <c r="DI45" s="168" t="str">
        <f t="shared" si="58"/>
        <v/>
      </c>
      <c r="DJ45" s="5" t="str">
        <f t="shared" si="59"/>
        <v/>
      </c>
      <c r="DK45" s="159"/>
      <c r="DL45" s="159"/>
      <c r="DM45" s="168" t="str">
        <f t="shared" si="60"/>
        <v/>
      </c>
      <c r="DN45" s="5" t="str">
        <f t="shared" si="61"/>
        <v/>
      </c>
      <c r="DO45" s="159"/>
      <c r="DP45" s="159"/>
      <c r="DQ45" s="168" t="str">
        <f t="shared" si="62"/>
        <v/>
      </c>
      <c r="DR45" s="5" t="str">
        <f t="shared" si="63"/>
        <v/>
      </c>
      <c r="DS45" s="159"/>
      <c r="DT45" s="159"/>
      <c r="DU45" s="168" t="str">
        <f t="shared" si="64"/>
        <v/>
      </c>
      <c r="DV45" s="5" t="str">
        <f t="shared" si="65"/>
        <v/>
      </c>
      <c r="DW45" s="160" t="str">
        <f t="shared" si="66"/>
        <v/>
      </c>
      <c r="DX45" s="160" t="str">
        <f t="shared" si="67"/>
        <v/>
      </c>
      <c r="DY45" s="160" t="str">
        <f t="shared" si="68"/>
        <v/>
      </c>
      <c r="DZ45" s="6" t="str">
        <f t="shared" si="69"/>
        <v/>
      </c>
      <c r="EA45" s="105"/>
      <c r="EB45" s="159"/>
      <c r="EC45" s="159"/>
      <c r="ED45" s="168" t="str">
        <f t="shared" si="70"/>
        <v/>
      </c>
      <c r="EE45" s="5" t="str">
        <f t="shared" si="71"/>
        <v/>
      </c>
      <c r="EF45" s="159"/>
      <c r="EG45" s="159"/>
      <c r="EH45" s="168" t="str">
        <f t="shared" si="72"/>
        <v/>
      </c>
      <c r="EI45" s="5" t="str">
        <f t="shared" si="73"/>
        <v/>
      </c>
      <c r="EJ45" s="159"/>
      <c r="EK45" s="159"/>
      <c r="EL45" s="168" t="str">
        <f t="shared" si="74"/>
        <v/>
      </c>
      <c r="EM45" s="5" t="str">
        <f t="shared" si="75"/>
        <v/>
      </c>
      <c r="EN45" s="159"/>
      <c r="EO45" s="159"/>
      <c r="EP45" s="168" t="str">
        <f t="shared" si="76"/>
        <v/>
      </c>
      <c r="EQ45" s="5" t="str">
        <f t="shared" si="77"/>
        <v/>
      </c>
      <c r="ER45" s="159"/>
      <c r="ES45" s="159"/>
      <c r="ET45" s="168" t="str">
        <f t="shared" si="78"/>
        <v/>
      </c>
      <c r="EU45" s="5" t="str">
        <f t="shared" si="79"/>
        <v/>
      </c>
      <c r="EV45" s="160" t="str">
        <f t="shared" si="80"/>
        <v/>
      </c>
      <c r="EW45" s="160" t="str">
        <f t="shared" si="81"/>
        <v/>
      </c>
      <c r="EX45" s="160" t="str">
        <f t="shared" si="82"/>
        <v/>
      </c>
      <c r="EY45" s="6" t="str">
        <f t="shared" si="83"/>
        <v/>
      </c>
      <c r="EZ45" s="105"/>
      <c r="FA45" s="105"/>
      <c r="FB45" s="105"/>
      <c r="FC45" s="105"/>
      <c r="FD45" s="105"/>
      <c r="FE45" s="106" t="str">
        <f t="shared" si="84"/>
        <v/>
      </c>
      <c r="FF45" s="100" t="str">
        <f t="shared" si="85"/>
        <v xml:space="preserve"> </v>
      </c>
      <c r="FG45" s="105"/>
      <c r="FH45" s="105"/>
      <c r="FI45" s="105"/>
      <c r="FJ45" s="105"/>
      <c r="FK45" s="105"/>
      <c r="FL45" s="107" t="str">
        <f t="shared" si="86"/>
        <v/>
      </c>
      <c r="FM45" s="101" t="str">
        <f t="shared" si="87"/>
        <v xml:space="preserve"> </v>
      </c>
      <c r="FN45" s="105"/>
      <c r="FO45" s="105"/>
      <c r="FP45" s="105"/>
      <c r="FQ45" s="105"/>
      <c r="FR45" s="105"/>
      <c r="FS45" s="204" t="str">
        <f t="shared" si="88"/>
        <v/>
      </c>
      <c r="FT45" s="205" t="str">
        <f t="shared" si="89"/>
        <v xml:space="preserve"> </v>
      </c>
      <c r="FU45" s="477"/>
      <c r="FV45" s="316" t="str">
        <f>IF(AND(C45=""),"-",VLOOKUP(B45,Register!$A$7:$AM$311,19,FALSE))</f>
        <v>-</v>
      </c>
      <c r="FW45" s="7" t="str">
        <f>IF(AND(C45=""),"-",VLOOKUP(B45,Register!$A$7:$AM$311,20,FALSE))</f>
        <v>-</v>
      </c>
      <c r="FX45" s="7" t="str">
        <f>IF(AND(C45=""),"-",VLOOKUP(B45,Register!$A$7:$AM$311,21,FALSE))</f>
        <v>-</v>
      </c>
      <c r="FY45" s="7" t="str">
        <f>IF(AND(C45=""),"-",VLOOKUP(B45,Register!$A$7:$AM$311,22,FALSE))</f>
        <v>-</v>
      </c>
      <c r="FZ45" s="7" t="str">
        <f>IF(AND(C45=""),"-",VLOOKUP(B45,Register!$A$7:$AM$311,23,FALSE))</f>
        <v>-</v>
      </c>
      <c r="GA45" s="7" t="str">
        <f>IF(AND(C45=""),"-",VLOOKUP(B45,Register!$A$7:$AM$311,24,FALSE))</f>
        <v>-</v>
      </c>
      <c r="GB45" s="7" t="str">
        <f>IF(AND(C45=""),"-",VLOOKUP(B45,Register!$A$7:$AM$311,25,FALSE))</f>
        <v>-</v>
      </c>
      <c r="GC45" s="7" t="str">
        <f>IF(AND(C45=""),"-",VLOOKUP(B45,Register!$A$7:$AM$311,26,FALSE))</f>
        <v>-</v>
      </c>
      <c r="GD45" s="7" t="str">
        <f>IF(AND(C45=""),"-",VLOOKUP(B45,Register!$A$7:$AM$311,27,FALSE))</f>
        <v>-</v>
      </c>
      <c r="GE45" s="7" t="str">
        <f>IF(AND(C45=""),"-",VLOOKUP(B45,Register!$A$7:$AM$311,28,FALSE))</f>
        <v>-</v>
      </c>
      <c r="GF45" s="7" t="str">
        <f>IF(AND(C45=""),"-",VLOOKUP(B45,Register!$A$7:$AM$311,29,FALSE))</f>
        <v>-</v>
      </c>
      <c r="GG45" s="7" t="str">
        <f>IF(AND(C45=""),"-",VLOOKUP(B45,Register!$A$7:$AM$311,30,FALSE))</f>
        <v>-</v>
      </c>
      <c r="GH45" s="8" t="str">
        <f>IF(AND(C45=""),"-",VLOOKUP(B45,Register!$A$7:$AM$311,31,FALSE))</f>
        <v>-</v>
      </c>
      <c r="GI45" s="208" t="str">
        <f>IF(AND(C45=""),"",VLOOKUP(B45,Register!$A$7:$CL$311,36,FALSE))</f>
        <v/>
      </c>
      <c r="GJ45" s="182" t="str">
        <f t="shared" si="90"/>
        <v/>
      </c>
      <c r="GK45" s="312" t="str">
        <f t="shared" si="91"/>
        <v/>
      </c>
      <c r="GL45" s="314" t="str">
        <f t="shared" si="92"/>
        <v/>
      </c>
      <c r="GM45" s="3"/>
      <c r="GP45" s="315"/>
      <c r="GR45" s="3"/>
      <c r="GS45" s="3"/>
      <c r="GT45" s="3"/>
      <c r="GU45" s="3"/>
      <c r="GV45" s="3"/>
      <c r="GW45" s="3"/>
      <c r="GX45" s="3"/>
      <c r="GY45" s="3"/>
      <c r="GZ45" s="3"/>
      <c r="HA45" s="3"/>
      <c r="HB45" s="3"/>
      <c r="HC45" s="3"/>
      <c r="HD45" s="3"/>
      <c r="HE45" s="3"/>
      <c r="HF45" s="3"/>
      <c r="HG45" s="3"/>
      <c r="HH45" s="3"/>
      <c r="HI45" s="3"/>
      <c r="HJ45" s="3"/>
      <c r="HK45" s="3"/>
      <c r="HL45" s="3"/>
      <c r="HM45" s="3"/>
      <c r="HW45" s="321" t="str">
        <f>IF(ISNA(VLOOKUP(B45,Register!A$7:Z$315,9,FALSE)),"",VLOOKUP(B45,Register!A$7:Z$315,9,FALSE))</f>
        <v/>
      </c>
      <c r="HX45" s="321" t="str">
        <f>IF(ISNA(VLOOKUP(B45,Register!A$7:Z$315,12,FALSE)),"",VLOOKUP(B45,Register!A$7:Z$315,12,FALSE))</f>
        <v/>
      </c>
      <c r="HY45" s="321" t="str">
        <f t="shared" si="93"/>
        <v/>
      </c>
      <c r="HZ45" s="321" t="str">
        <f t="shared" si="94"/>
        <v/>
      </c>
      <c r="IA45" s="321" t="str">
        <f t="shared" si="95"/>
        <v/>
      </c>
      <c r="IB45" s="321" t="str">
        <f t="shared" si="96"/>
        <v/>
      </c>
      <c r="IC45" s="321" t="str">
        <f t="shared" si="97"/>
        <v/>
      </c>
      <c r="ID45" s="321" t="str">
        <f t="shared" si="98"/>
        <v/>
      </c>
      <c r="IE45" s="321" t="str">
        <f t="shared" si="99"/>
        <v/>
      </c>
      <c r="IF45" s="321" t="str">
        <f t="shared" si="100"/>
        <v/>
      </c>
    </row>
    <row r="46" spans="1:240" ht="21">
      <c r="A46" s="2">
        <v>34</v>
      </c>
      <c r="B46" s="197"/>
      <c r="C46" s="196" t="str">
        <f>IF(ISNA(VLOOKUP(B46,Register!A$7:Z$315,3,FALSE)),"",VLOOKUP(B46,Register!A$7:Z$315,3,FALSE))</f>
        <v/>
      </c>
      <c r="D46" s="196" t="str">
        <f>IF(ISNA(VLOOKUP(B46,Register!A$7:Z$315,4,FALSE)),"",VLOOKUP(B46,Register!A$7:Z$315,4,FALSE))</f>
        <v/>
      </c>
      <c r="E46" s="195" t="str">
        <f>IF(ISNA(VLOOKUP(B46,Register!A$7:Z$315,6,FALSE)),"",VLOOKUP(B46,Register!A$7:Z$315,6,FALSE))</f>
        <v/>
      </c>
      <c r="F46" s="105"/>
      <c r="G46" s="159"/>
      <c r="H46" s="159"/>
      <c r="I46" s="168" t="str">
        <f t="shared" si="2"/>
        <v/>
      </c>
      <c r="J46" s="5" t="str">
        <f t="shared" si="3"/>
        <v/>
      </c>
      <c r="K46" s="159"/>
      <c r="L46" s="159"/>
      <c r="M46" s="168" t="str">
        <f t="shared" si="4"/>
        <v/>
      </c>
      <c r="N46" s="5" t="str">
        <f t="shared" si="5"/>
        <v/>
      </c>
      <c r="O46" s="159"/>
      <c r="P46" s="159"/>
      <c r="Q46" s="168" t="str">
        <f t="shared" si="6"/>
        <v/>
      </c>
      <c r="R46" s="5" t="str">
        <f t="shared" si="7"/>
        <v/>
      </c>
      <c r="S46" s="159"/>
      <c r="T46" s="159"/>
      <c r="U46" s="168" t="str">
        <f t="shared" si="8"/>
        <v/>
      </c>
      <c r="V46" s="5" t="str">
        <f t="shared" si="9"/>
        <v/>
      </c>
      <c r="W46" s="159"/>
      <c r="X46" s="159"/>
      <c r="Y46" s="168" t="str">
        <f t="shared" si="10"/>
        <v/>
      </c>
      <c r="Z46" s="5" t="str">
        <f t="shared" si="11"/>
        <v/>
      </c>
      <c r="AA46" s="160" t="str">
        <f t="shared" si="101"/>
        <v/>
      </c>
      <c r="AB46" s="160" t="str">
        <f t="shared" si="102"/>
        <v/>
      </c>
      <c r="AC46" s="160" t="str">
        <f t="shared" si="12"/>
        <v/>
      </c>
      <c r="AD46" s="6" t="str">
        <f t="shared" si="13"/>
        <v/>
      </c>
      <c r="AE46" s="105"/>
      <c r="AF46" s="1115"/>
      <c r="AG46" s="1115"/>
      <c r="AH46" s="168" t="str">
        <f t="shared" si="14"/>
        <v/>
      </c>
      <c r="AI46" s="5" t="str">
        <f t="shared" si="15"/>
        <v/>
      </c>
      <c r="AJ46" s="159"/>
      <c r="AK46" s="159"/>
      <c r="AL46" s="168" t="str">
        <f t="shared" si="16"/>
        <v/>
      </c>
      <c r="AM46" s="5" t="str">
        <f t="shared" si="17"/>
        <v/>
      </c>
      <c r="AN46" s="159"/>
      <c r="AO46" s="159"/>
      <c r="AP46" s="168" t="str">
        <f t="shared" si="18"/>
        <v/>
      </c>
      <c r="AQ46" s="5" t="str">
        <f t="shared" si="19"/>
        <v/>
      </c>
      <c r="AR46" s="159"/>
      <c r="AS46" s="159"/>
      <c r="AT46" s="168" t="str">
        <f t="shared" si="20"/>
        <v/>
      </c>
      <c r="AU46" s="5" t="str">
        <f t="shared" si="21"/>
        <v/>
      </c>
      <c r="AV46" s="159"/>
      <c r="AW46" s="159"/>
      <c r="AX46" s="168" t="str">
        <f t="shared" si="22"/>
        <v/>
      </c>
      <c r="AY46" s="5" t="str">
        <f t="shared" si="23"/>
        <v/>
      </c>
      <c r="AZ46" s="160" t="str">
        <f t="shared" si="24"/>
        <v/>
      </c>
      <c r="BA46" s="160" t="str">
        <f t="shared" si="25"/>
        <v/>
      </c>
      <c r="BB46" s="160" t="str">
        <f t="shared" si="26"/>
        <v/>
      </c>
      <c r="BC46" s="6" t="str">
        <f t="shared" si="27"/>
        <v/>
      </c>
      <c r="BD46" s="105"/>
      <c r="BE46" s="159"/>
      <c r="BF46" s="159"/>
      <c r="BG46" s="168" t="str">
        <f t="shared" si="28"/>
        <v/>
      </c>
      <c r="BH46" s="5" t="str">
        <f t="shared" si="29"/>
        <v/>
      </c>
      <c r="BI46" s="159"/>
      <c r="BJ46" s="159"/>
      <c r="BK46" s="168" t="str">
        <f t="shared" si="30"/>
        <v/>
      </c>
      <c r="BL46" s="5" t="str">
        <f t="shared" si="31"/>
        <v/>
      </c>
      <c r="BM46" s="159"/>
      <c r="BN46" s="159"/>
      <c r="BO46" s="168" t="str">
        <f t="shared" si="32"/>
        <v/>
      </c>
      <c r="BP46" s="5" t="str">
        <f t="shared" si="33"/>
        <v/>
      </c>
      <c r="BQ46" s="159"/>
      <c r="BR46" s="159"/>
      <c r="BS46" s="168" t="str">
        <f t="shared" si="34"/>
        <v/>
      </c>
      <c r="BT46" s="5" t="str">
        <f t="shared" si="35"/>
        <v/>
      </c>
      <c r="BU46" s="159"/>
      <c r="BV46" s="159"/>
      <c r="BW46" s="168" t="str">
        <f t="shared" si="36"/>
        <v/>
      </c>
      <c r="BX46" s="5" t="str">
        <f t="shared" si="37"/>
        <v/>
      </c>
      <c r="BY46" s="160" t="str">
        <f t="shared" si="38"/>
        <v/>
      </c>
      <c r="BZ46" s="160" t="str">
        <f t="shared" si="39"/>
        <v/>
      </c>
      <c r="CA46" s="160" t="str">
        <f t="shared" si="40"/>
        <v/>
      </c>
      <c r="CB46" s="6" t="str">
        <f t="shared" si="41"/>
        <v/>
      </c>
      <c r="CC46" s="105"/>
      <c r="CD46" s="159"/>
      <c r="CE46" s="159"/>
      <c r="CF46" s="168" t="str">
        <f t="shared" si="42"/>
        <v/>
      </c>
      <c r="CG46" s="5" t="str">
        <f t="shared" si="43"/>
        <v/>
      </c>
      <c r="CH46" s="159"/>
      <c r="CI46" s="159"/>
      <c r="CJ46" s="168" t="str">
        <f t="shared" si="44"/>
        <v/>
      </c>
      <c r="CK46" s="5" t="str">
        <f t="shared" si="45"/>
        <v/>
      </c>
      <c r="CL46" s="159"/>
      <c r="CM46" s="159"/>
      <c r="CN46" s="168" t="str">
        <f t="shared" si="46"/>
        <v/>
      </c>
      <c r="CO46" s="5" t="str">
        <f t="shared" si="47"/>
        <v/>
      </c>
      <c r="CP46" s="159"/>
      <c r="CQ46" s="159"/>
      <c r="CR46" s="168" t="str">
        <f t="shared" si="48"/>
        <v/>
      </c>
      <c r="CS46" s="5" t="str">
        <f t="shared" si="49"/>
        <v/>
      </c>
      <c r="CT46" s="159"/>
      <c r="CU46" s="159"/>
      <c r="CV46" s="168" t="str">
        <f t="shared" si="50"/>
        <v/>
      </c>
      <c r="CW46" s="5" t="str">
        <f t="shared" si="51"/>
        <v/>
      </c>
      <c r="CX46" s="160" t="str">
        <f t="shared" si="52"/>
        <v/>
      </c>
      <c r="CY46" s="160" t="str">
        <f t="shared" si="53"/>
        <v/>
      </c>
      <c r="CZ46" s="160" t="str">
        <f t="shared" si="54"/>
        <v/>
      </c>
      <c r="DA46" s="6" t="str">
        <f t="shared" si="55"/>
        <v/>
      </c>
      <c r="DB46" s="105"/>
      <c r="DC46" s="159"/>
      <c r="DD46" s="159"/>
      <c r="DE46" s="168" t="str">
        <f t="shared" si="56"/>
        <v/>
      </c>
      <c r="DF46" s="5" t="str">
        <f t="shared" si="57"/>
        <v/>
      </c>
      <c r="DG46" s="159"/>
      <c r="DH46" s="159"/>
      <c r="DI46" s="168" t="str">
        <f t="shared" si="58"/>
        <v/>
      </c>
      <c r="DJ46" s="5" t="str">
        <f t="shared" si="59"/>
        <v/>
      </c>
      <c r="DK46" s="159"/>
      <c r="DL46" s="159"/>
      <c r="DM46" s="168" t="str">
        <f t="shared" si="60"/>
        <v/>
      </c>
      <c r="DN46" s="5" t="str">
        <f t="shared" si="61"/>
        <v/>
      </c>
      <c r="DO46" s="159"/>
      <c r="DP46" s="159"/>
      <c r="DQ46" s="168" t="str">
        <f t="shared" si="62"/>
        <v/>
      </c>
      <c r="DR46" s="5" t="str">
        <f t="shared" si="63"/>
        <v/>
      </c>
      <c r="DS46" s="159"/>
      <c r="DT46" s="159"/>
      <c r="DU46" s="168" t="str">
        <f t="shared" si="64"/>
        <v/>
      </c>
      <c r="DV46" s="5" t="str">
        <f t="shared" si="65"/>
        <v/>
      </c>
      <c r="DW46" s="160" t="str">
        <f t="shared" si="66"/>
        <v/>
      </c>
      <c r="DX46" s="160" t="str">
        <f t="shared" si="67"/>
        <v/>
      </c>
      <c r="DY46" s="160" t="str">
        <f t="shared" si="68"/>
        <v/>
      </c>
      <c r="DZ46" s="6" t="str">
        <f t="shared" si="69"/>
        <v/>
      </c>
      <c r="EA46" s="105"/>
      <c r="EB46" s="159"/>
      <c r="EC46" s="159"/>
      <c r="ED46" s="168" t="str">
        <f t="shared" si="70"/>
        <v/>
      </c>
      <c r="EE46" s="5" t="str">
        <f t="shared" si="71"/>
        <v/>
      </c>
      <c r="EF46" s="159"/>
      <c r="EG46" s="159"/>
      <c r="EH46" s="168" t="str">
        <f t="shared" si="72"/>
        <v/>
      </c>
      <c r="EI46" s="5" t="str">
        <f t="shared" si="73"/>
        <v/>
      </c>
      <c r="EJ46" s="159"/>
      <c r="EK46" s="159"/>
      <c r="EL46" s="168" t="str">
        <f t="shared" si="74"/>
        <v/>
      </c>
      <c r="EM46" s="5" t="str">
        <f t="shared" si="75"/>
        <v/>
      </c>
      <c r="EN46" s="159"/>
      <c r="EO46" s="159"/>
      <c r="EP46" s="168" t="str">
        <f t="shared" si="76"/>
        <v/>
      </c>
      <c r="EQ46" s="5" t="str">
        <f t="shared" si="77"/>
        <v/>
      </c>
      <c r="ER46" s="159"/>
      <c r="ES46" s="159"/>
      <c r="ET46" s="168" t="str">
        <f t="shared" si="78"/>
        <v/>
      </c>
      <c r="EU46" s="5" t="str">
        <f t="shared" si="79"/>
        <v/>
      </c>
      <c r="EV46" s="160" t="str">
        <f t="shared" si="80"/>
        <v/>
      </c>
      <c r="EW46" s="160" t="str">
        <f t="shared" si="81"/>
        <v/>
      </c>
      <c r="EX46" s="160" t="str">
        <f t="shared" si="82"/>
        <v/>
      </c>
      <c r="EY46" s="6" t="str">
        <f t="shared" si="83"/>
        <v/>
      </c>
      <c r="EZ46" s="105"/>
      <c r="FA46" s="105"/>
      <c r="FB46" s="105"/>
      <c r="FC46" s="105"/>
      <c r="FD46" s="105"/>
      <c r="FE46" s="106" t="str">
        <f t="shared" si="84"/>
        <v/>
      </c>
      <c r="FF46" s="100" t="str">
        <f t="shared" si="85"/>
        <v xml:space="preserve"> </v>
      </c>
      <c r="FG46" s="105"/>
      <c r="FH46" s="105"/>
      <c r="FI46" s="105"/>
      <c r="FJ46" s="105"/>
      <c r="FK46" s="105"/>
      <c r="FL46" s="107" t="str">
        <f t="shared" si="86"/>
        <v/>
      </c>
      <c r="FM46" s="101" t="str">
        <f t="shared" si="87"/>
        <v xml:space="preserve"> </v>
      </c>
      <c r="FN46" s="105"/>
      <c r="FO46" s="105"/>
      <c r="FP46" s="105"/>
      <c r="FQ46" s="105"/>
      <c r="FR46" s="105"/>
      <c r="FS46" s="204" t="str">
        <f t="shared" si="88"/>
        <v/>
      </c>
      <c r="FT46" s="205" t="str">
        <f t="shared" si="89"/>
        <v xml:space="preserve"> </v>
      </c>
      <c r="FU46" s="477"/>
      <c r="FV46" s="316" t="str">
        <f>IF(AND(C46=""),"-",VLOOKUP(B46,Register!$A$7:$AM$311,19,FALSE))</f>
        <v>-</v>
      </c>
      <c r="FW46" s="7" t="str">
        <f>IF(AND(C46=""),"-",VLOOKUP(B46,Register!$A$7:$AM$311,20,FALSE))</f>
        <v>-</v>
      </c>
      <c r="FX46" s="7" t="str">
        <f>IF(AND(C46=""),"-",VLOOKUP(B46,Register!$A$7:$AM$311,21,FALSE))</f>
        <v>-</v>
      </c>
      <c r="FY46" s="7" t="str">
        <f>IF(AND(C46=""),"-",VLOOKUP(B46,Register!$A$7:$AM$311,22,FALSE))</f>
        <v>-</v>
      </c>
      <c r="FZ46" s="7" t="str">
        <f>IF(AND(C46=""),"-",VLOOKUP(B46,Register!$A$7:$AM$311,23,FALSE))</f>
        <v>-</v>
      </c>
      <c r="GA46" s="7" t="str">
        <f>IF(AND(C46=""),"-",VLOOKUP(B46,Register!$A$7:$AM$311,24,FALSE))</f>
        <v>-</v>
      </c>
      <c r="GB46" s="7" t="str">
        <f>IF(AND(C46=""),"-",VLOOKUP(B46,Register!$A$7:$AM$311,25,FALSE))</f>
        <v>-</v>
      </c>
      <c r="GC46" s="7" t="str">
        <f>IF(AND(C46=""),"-",VLOOKUP(B46,Register!$A$7:$AM$311,26,FALSE))</f>
        <v>-</v>
      </c>
      <c r="GD46" s="7" t="str">
        <f>IF(AND(C46=""),"-",VLOOKUP(B46,Register!$A$7:$AM$311,27,FALSE))</f>
        <v>-</v>
      </c>
      <c r="GE46" s="7" t="str">
        <f>IF(AND(C46=""),"-",VLOOKUP(B46,Register!$A$7:$AM$311,28,FALSE))</f>
        <v>-</v>
      </c>
      <c r="GF46" s="7" t="str">
        <f>IF(AND(C46=""),"-",VLOOKUP(B46,Register!$A$7:$AM$311,29,FALSE))</f>
        <v>-</v>
      </c>
      <c r="GG46" s="7" t="str">
        <f>IF(AND(C46=""),"-",VLOOKUP(B46,Register!$A$7:$AM$311,30,FALSE))</f>
        <v>-</v>
      </c>
      <c r="GH46" s="8" t="str">
        <f>IF(AND(C46=""),"-",VLOOKUP(B46,Register!$A$7:$AM$311,31,FALSE))</f>
        <v>-</v>
      </c>
      <c r="GI46" s="208" t="str">
        <f>IF(AND(C46=""),"",VLOOKUP(B46,Register!$A$7:$CL$311,36,FALSE))</f>
        <v/>
      </c>
      <c r="GJ46" s="182" t="str">
        <f t="shared" si="90"/>
        <v/>
      </c>
      <c r="GK46" s="312" t="str">
        <f t="shared" si="91"/>
        <v/>
      </c>
      <c r="GL46" s="314" t="str">
        <f t="shared" si="92"/>
        <v/>
      </c>
      <c r="GM46" s="3"/>
      <c r="GP46" s="315"/>
      <c r="GR46" s="3"/>
      <c r="GS46" s="3"/>
      <c r="GT46" s="3"/>
      <c r="GU46" s="3"/>
      <c r="GV46" s="3"/>
      <c r="GW46" s="3"/>
      <c r="GX46" s="3"/>
      <c r="GY46" s="3"/>
      <c r="GZ46" s="3"/>
      <c r="HA46" s="3"/>
      <c r="HB46" s="3"/>
      <c r="HC46" s="3"/>
      <c r="HD46" s="3"/>
      <c r="HE46" s="3"/>
      <c r="HF46" s="3"/>
      <c r="HG46" s="3"/>
      <c r="HH46" s="3"/>
      <c r="HI46" s="3"/>
      <c r="HJ46" s="3"/>
      <c r="HK46" s="3"/>
      <c r="HL46" s="3"/>
      <c r="HM46" s="3"/>
      <c r="HW46" s="321" t="str">
        <f>IF(ISNA(VLOOKUP(B46,Register!A$7:Z$315,9,FALSE)),"",VLOOKUP(B46,Register!A$7:Z$315,9,FALSE))</f>
        <v/>
      </c>
      <c r="HX46" s="321" t="str">
        <f>IF(ISNA(VLOOKUP(B46,Register!A$7:Z$315,12,FALSE)),"",VLOOKUP(B46,Register!A$7:Z$315,12,FALSE))</f>
        <v/>
      </c>
      <c r="HY46" s="321" t="str">
        <f t="shared" si="93"/>
        <v/>
      </c>
      <c r="HZ46" s="321" t="str">
        <f t="shared" si="94"/>
        <v/>
      </c>
      <c r="IA46" s="321" t="str">
        <f t="shared" si="95"/>
        <v/>
      </c>
      <c r="IB46" s="321" t="str">
        <f t="shared" si="96"/>
        <v/>
      </c>
      <c r="IC46" s="321" t="str">
        <f t="shared" si="97"/>
        <v/>
      </c>
      <c r="ID46" s="321" t="str">
        <f t="shared" si="98"/>
        <v/>
      </c>
      <c r="IE46" s="321" t="str">
        <f t="shared" si="99"/>
        <v/>
      </c>
      <c r="IF46" s="321" t="str">
        <f t="shared" si="100"/>
        <v/>
      </c>
    </row>
    <row r="47" spans="1:240" ht="21">
      <c r="A47" s="2">
        <v>35</v>
      </c>
      <c r="B47" s="197"/>
      <c r="C47" s="196" t="str">
        <f>IF(ISNA(VLOOKUP(B47,Register!A$7:Z$315,3,FALSE)),"",VLOOKUP(B47,Register!A$7:Z$315,3,FALSE))</f>
        <v/>
      </c>
      <c r="D47" s="196" t="str">
        <f>IF(ISNA(VLOOKUP(B47,Register!A$7:Z$315,4,FALSE)),"",VLOOKUP(B47,Register!A$7:Z$315,4,FALSE))</f>
        <v/>
      </c>
      <c r="E47" s="195" t="str">
        <f>IF(ISNA(VLOOKUP(B47,Register!A$7:Z$315,6,FALSE)),"",VLOOKUP(B47,Register!A$7:Z$315,6,FALSE))</f>
        <v/>
      </c>
      <c r="F47" s="105"/>
      <c r="G47" s="159"/>
      <c r="H47" s="159"/>
      <c r="I47" s="168" t="str">
        <f t="shared" si="2"/>
        <v/>
      </c>
      <c r="J47" s="5" t="str">
        <f t="shared" si="3"/>
        <v/>
      </c>
      <c r="K47" s="159"/>
      <c r="L47" s="159"/>
      <c r="M47" s="168" t="str">
        <f t="shared" si="4"/>
        <v/>
      </c>
      <c r="N47" s="5" t="str">
        <f t="shared" si="5"/>
        <v/>
      </c>
      <c r="O47" s="159"/>
      <c r="P47" s="159"/>
      <c r="Q47" s="168" t="str">
        <f t="shared" si="6"/>
        <v/>
      </c>
      <c r="R47" s="5" t="str">
        <f t="shared" si="7"/>
        <v/>
      </c>
      <c r="S47" s="159"/>
      <c r="T47" s="159"/>
      <c r="U47" s="168" t="str">
        <f t="shared" si="8"/>
        <v/>
      </c>
      <c r="V47" s="5" t="str">
        <f t="shared" si="9"/>
        <v/>
      </c>
      <c r="W47" s="159"/>
      <c r="X47" s="159"/>
      <c r="Y47" s="168" t="str">
        <f t="shared" si="10"/>
        <v/>
      </c>
      <c r="Z47" s="5" t="str">
        <f t="shared" si="11"/>
        <v/>
      </c>
      <c r="AA47" s="160" t="str">
        <f t="shared" si="101"/>
        <v/>
      </c>
      <c r="AB47" s="160" t="str">
        <f t="shared" si="102"/>
        <v/>
      </c>
      <c r="AC47" s="160" t="str">
        <f t="shared" si="12"/>
        <v/>
      </c>
      <c r="AD47" s="6" t="str">
        <f t="shared" si="13"/>
        <v/>
      </c>
      <c r="AE47" s="105"/>
      <c r="AF47" s="1115"/>
      <c r="AG47" s="1115"/>
      <c r="AH47" s="168" t="str">
        <f t="shared" si="14"/>
        <v/>
      </c>
      <c r="AI47" s="5" t="str">
        <f t="shared" si="15"/>
        <v/>
      </c>
      <c r="AJ47" s="159"/>
      <c r="AK47" s="159"/>
      <c r="AL47" s="168" t="str">
        <f t="shared" si="16"/>
        <v/>
      </c>
      <c r="AM47" s="5" t="str">
        <f t="shared" si="17"/>
        <v/>
      </c>
      <c r="AN47" s="159"/>
      <c r="AO47" s="159"/>
      <c r="AP47" s="168" t="str">
        <f t="shared" si="18"/>
        <v/>
      </c>
      <c r="AQ47" s="5" t="str">
        <f t="shared" si="19"/>
        <v/>
      </c>
      <c r="AR47" s="159"/>
      <c r="AS47" s="159"/>
      <c r="AT47" s="168" t="str">
        <f t="shared" si="20"/>
        <v/>
      </c>
      <c r="AU47" s="5" t="str">
        <f t="shared" si="21"/>
        <v/>
      </c>
      <c r="AV47" s="159"/>
      <c r="AW47" s="159"/>
      <c r="AX47" s="168" t="str">
        <f t="shared" si="22"/>
        <v/>
      </c>
      <c r="AY47" s="5" t="str">
        <f t="shared" si="23"/>
        <v/>
      </c>
      <c r="AZ47" s="160" t="str">
        <f t="shared" si="24"/>
        <v/>
      </c>
      <c r="BA47" s="160" t="str">
        <f t="shared" si="25"/>
        <v/>
      </c>
      <c r="BB47" s="160" t="str">
        <f t="shared" si="26"/>
        <v/>
      </c>
      <c r="BC47" s="6" t="str">
        <f t="shared" si="27"/>
        <v/>
      </c>
      <c r="BD47" s="105"/>
      <c r="BE47" s="159"/>
      <c r="BF47" s="159"/>
      <c r="BG47" s="168" t="str">
        <f t="shared" si="28"/>
        <v/>
      </c>
      <c r="BH47" s="5" t="str">
        <f t="shared" si="29"/>
        <v/>
      </c>
      <c r="BI47" s="159"/>
      <c r="BJ47" s="159"/>
      <c r="BK47" s="168" t="str">
        <f t="shared" si="30"/>
        <v/>
      </c>
      <c r="BL47" s="5" t="str">
        <f t="shared" si="31"/>
        <v/>
      </c>
      <c r="BM47" s="159"/>
      <c r="BN47" s="159"/>
      <c r="BO47" s="168" t="str">
        <f t="shared" si="32"/>
        <v/>
      </c>
      <c r="BP47" s="5" t="str">
        <f t="shared" si="33"/>
        <v/>
      </c>
      <c r="BQ47" s="159"/>
      <c r="BR47" s="159"/>
      <c r="BS47" s="168" t="str">
        <f t="shared" si="34"/>
        <v/>
      </c>
      <c r="BT47" s="5" t="str">
        <f t="shared" si="35"/>
        <v/>
      </c>
      <c r="BU47" s="159"/>
      <c r="BV47" s="159"/>
      <c r="BW47" s="168" t="str">
        <f t="shared" si="36"/>
        <v/>
      </c>
      <c r="BX47" s="5" t="str">
        <f t="shared" si="37"/>
        <v/>
      </c>
      <c r="BY47" s="160" t="str">
        <f t="shared" si="38"/>
        <v/>
      </c>
      <c r="BZ47" s="160" t="str">
        <f t="shared" si="39"/>
        <v/>
      </c>
      <c r="CA47" s="160" t="str">
        <f t="shared" si="40"/>
        <v/>
      </c>
      <c r="CB47" s="6" t="str">
        <f t="shared" si="41"/>
        <v/>
      </c>
      <c r="CC47" s="105"/>
      <c r="CD47" s="159"/>
      <c r="CE47" s="159"/>
      <c r="CF47" s="168" t="str">
        <f t="shared" si="42"/>
        <v/>
      </c>
      <c r="CG47" s="5" t="str">
        <f t="shared" si="43"/>
        <v/>
      </c>
      <c r="CH47" s="159"/>
      <c r="CI47" s="159"/>
      <c r="CJ47" s="168" t="str">
        <f t="shared" si="44"/>
        <v/>
      </c>
      <c r="CK47" s="5" t="str">
        <f t="shared" si="45"/>
        <v/>
      </c>
      <c r="CL47" s="159"/>
      <c r="CM47" s="159"/>
      <c r="CN47" s="168" t="str">
        <f t="shared" si="46"/>
        <v/>
      </c>
      <c r="CO47" s="5" t="str">
        <f t="shared" si="47"/>
        <v/>
      </c>
      <c r="CP47" s="159"/>
      <c r="CQ47" s="159"/>
      <c r="CR47" s="168" t="str">
        <f t="shared" si="48"/>
        <v/>
      </c>
      <c r="CS47" s="5" t="str">
        <f t="shared" si="49"/>
        <v/>
      </c>
      <c r="CT47" s="159"/>
      <c r="CU47" s="159"/>
      <c r="CV47" s="168" t="str">
        <f t="shared" si="50"/>
        <v/>
      </c>
      <c r="CW47" s="5" t="str">
        <f t="shared" si="51"/>
        <v/>
      </c>
      <c r="CX47" s="160" t="str">
        <f t="shared" si="52"/>
        <v/>
      </c>
      <c r="CY47" s="160" t="str">
        <f t="shared" si="53"/>
        <v/>
      </c>
      <c r="CZ47" s="160" t="str">
        <f t="shared" si="54"/>
        <v/>
      </c>
      <c r="DA47" s="6" t="str">
        <f t="shared" si="55"/>
        <v/>
      </c>
      <c r="DB47" s="105"/>
      <c r="DC47" s="159"/>
      <c r="DD47" s="159"/>
      <c r="DE47" s="168" t="str">
        <f t="shared" si="56"/>
        <v/>
      </c>
      <c r="DF47" s="5" t="str">
        <f t="shared" si="57"/>
        <v/>
      </c>
      <c r="DG47" s="159"/>
      <c r="DH47" s="159"/>
      <c r="DI47" s="168" t="str">
        <f t="shared" si="58"/>
        <v/>
      </c>
      <c r="DJ47" s="5" t="str">
        <f t="shared" si="59"/>
        <v/>
      </c>
      <c r="DK47" s="159"/>
      <c r="DL47" s="159"/>
      <c r="DM47" s="168" t="str">
        <f t="shared" si="60"/>
        <v/>
      </c>
      <c r="DN47" s="5" t="str">
        <f t="shared" si="61"/>
        <v/>
      </c>
      <c r="DO47" s="159"/>
      <c r="DP47" s="159"/>
      <c r="DQ47" s="168" t="str">
        <f t="shared" si="62"/>
        <v/>
      </c>
      <c r="DR47" s="5" t="str">
        <f t="shared" si="63"/>
        <v/>
      </c>
      <c r="DS47" s="159"/>
      <c r="DT47" s="159"/>
      <c r="DU47" s="168" t="str">
        <f t="shared" si="64"/>
        <v/>
      </c>
      <c r="DV47" s="5" t="str">
        <f t="shared" si="65"/>
        <v/>
      </c>
      <c r="DW47" s="160" t="str">
        <f t="shared" si="66"/>
        <v/>
      </c>
      <c r="DX47" s="160" t="str">
        <f t="shared" si="67"/>
        <v/>
      </c>
      <c r="DY47" s="160" t="str">
        <f t="shared" si="68"/>
        <v/>
      </c>
      <c r="DZ47" s="6" t="str">
        <f t="shared" si="69"/>
        <v/>
      </c>
      <c r="EA47" s="105"/>
      <c r="EB47" s="159"/>
      <c r="EC47" s="159"/>
      <c r="ED47" s="168" t="str">
        <f t="shared" si="70"/>
        <v/>
      </c>
      <c r="EE47" s="5" t="str">
        <f t="shared" si="71"/>
        <v/>
      </c>
      <c r="EF47" s="159"/>
      <c r="EG47" s="159"/>
      <c r="EH47" s="168" t="str">
        <f t="shared" si="72"/>
        <v/>
      </c>
      <c r="EI47" s="5" t="str">
        <f t="shared" si="73"/>
        <v/>
      </c>
      <c r="EJ47" s="159"/>
      <c r="EK47" s="159"/>
      <c r="EL47" s="168" t="str">
        <f t="shared" si="74"/>
        <v/>
      </c>
      <c r="EM47" s="5" t="str">
        <f t="shared" si="75"/>
        <v/>
      </c>
      <c r="EN47" s="159"/>
      <c r="EO47" s="159"/>
      <c r="EP47" s="168" t="str">
        <f t="shared" si="76"/>
        <v/>
      </c>
      <c r="EQ47" s="5" t="str">
        <f t="shared" si="77"/>
        <v/>
      </c>
      <c r="ER47" s="159"/>
      <c r="ES47" s="159"/>
      <c r="ET47" s="168" t="str">
        <f t="shared" si="78"/>
        <v/>
      </c>
      <c r="EU47" s="5" t="str">
        <f t="shared" si="79"/>
        <v/>
      </c>
      <c r="EV47" s="160" t="str">
        <f t="shared" si="80"/>
        <v/>
      </c>
      <c r="EW47" s="160" t="str">
        <f t="shared" si="81"/>
        <v/>
      </c>
      <c r="EX47" s="160" t="str">
        <f t="shared" si="82"/>
        <v/>
      </c>
      <c r="EY47" s="6" t="str">
        <f t="shared" si="83"/>
        <v/>
      </c>
      <c r="EZ47" s="105"/>
      <c r="FA47" s="105"/>
      <c r="FB47" s="105"/>
      <c r="FC47" s="105"/>
      <c r="FD47" s="105"/>
      <c r="FE47" s="106" t="str">
        <f t="shared" si="84"/>
        <v/>
      </c>
      <c r="FF47" s="100" t="str">
        <f t="shared" si="85"/>
        <v xml:space="preserve"> </v>
      </c>
      <c r="FG47" s="105"/>
      <c r="FH47" s="105"/>
      <c r="FI47" s="105"/>
      <c r="FJ47" s="105"/>
      <c r="FK47" s="105"/>
      <c r="FL47" s="107" t="str">
        <f t="shared" si="86"/>
        <v/>
      </c>
      <c r="FM47" s="101" t="str">
        <f t="shared" si="87"/>
        <v xml:space="preserve"> </v>
      </c>
      <c r="FN47" s="105"/>
      <c r="FO47" s="105"/>
      <c r="FP47" s="105"/>
      <c r="FQ47" s="105"/>
      <c r="FR47" s="105"/>
      <c r="FS47" s="204" t="str">
        <f t="shared" si="88"/>
        <v/>
      </c>
      <c r="FT47" s="205" t="str">
        <f t="shared" si="89"/>
        <v xml:space="preserve"> </v>
      </c>
      <c r="FU47" s="477"/>
      <c r="FV47" s="316" t="str">
        <f>IF(AND(C47=""),"-",VLOOKUP(B47,Register!$A$7:$AM$311,19,FALSE))</f>
        <v>-</v>
      </c>
      <c r="FW47" s="7" t="str">
        <f>IF(AND(C47=""),"-",VLOOKUP(B47,Register!$A$7:$AM$311,20,FALSE))</f>
        <v>-</v>
      </c>
      <c r="FX47" s="7" t="str">
        <f>IF(AND(C47=""),"-",VLOOKUP(B47,Register!$A$7:$AM$311,21,FALSE))</f>
        <v>-</v>
      </c>
      <c r="FY47" s="7" t="str">
        <f>IF(AND(C47=""),"-",VLOOKUP(B47,Register!$A$7:$AM$311,22,FALSE))</f>
        <v>-</v>
      </c>
      <c r="FZ47" s="7" t="str">
        <f>IF(AND(C47=""),"-",VLOOKUP(B47,Register!$A$7:$AM$311,23,FALSE))</f>
        <v>-</v>
      </c>
      <c r="GA47" s="7" t="str">
        <f>IF(AND(C47=""),"-",VLOOKUP(B47,Register!$A$7:$AM$311,24,FALSE))</f>
        <v>-</v>
      </c>
      <c r="GB47" s="7" t="str">
        <f>IF(AND(C47=""),"-",VLOOKUP(B47,Register!$A$7:$AM$311,25,FALSE))</f>
        <v>-</v>
      </c>
      <c r="GC47" s="7" t="str">
        <f>IF(AND(C47=""),"-",VLOOKUP(B47,Register!$A$7:$AM$311,26,FALSE))</f>
        <v>-</v>
      </c>
      <c r="GD47" s="7" t="str">
        <f>IF(AND(C47=""),"-",VLOOKUP(B47,Register!$A$7:$AM$311,27,FALSE))</f>
        <v>-</v>
      </c>
      <c r="GE47" s="7" t="str">
        <f>IF(AND(C47=""),"-",VLOOKUP(B47,Register!$A$7:$AM$311,28,FALSE))</f>
        <v>-</v>
      </c>
      <c r="GF47" s="7" t="str">
        <f>IF(AND(C47=""),"-",VLOOKUP(B47,Register!$A$7:$AM$311,29,FALSE))</f>
        <v>-</v>
      </c>
      <c r="GG47" s="7" t="str">
        <f>IF(AND(C47=""),"-",VLOOKUP(B47,Register!$A$7:$AM$311,30,FALSE))</f>
        <v>-</v>
      </c>
      <c r="GH47" s="8" t="str">
        <f>IF(AND(C47=""),"-",VLOOKUP(B47,Register!$A$7:$AM$311,31,FALSE))</f>
        <v>-</v>
      </c>
      <c r="GI47" s="208" t="str">
        <f>IF(AND(C47=""),"",VLOOKUP(B47,Register!$A$7:$CL$311,36,FALSE))</f>
        <v/>
      </c>
      <c r="GJ47" s="182" t="str">
        <f t="shared" si="90"/>
        <v/>
      </c>
      <c r="GK47" s="312" t="str">
        <f t="shared" si="91"/>
        <v/>
      </c>
      <c r="GL47" s="314" t="str">
        <f t="shared" si="92"/>
        <v/>
      </c>
      <c r="GM47" s="3"/>
      <c r="GP47" s="315"/>
      <c r="GR47" s="3"/>
      <c r="GS47" s="3"/>
      <c r="GT47" s="3"/>
      <c r="GU47" s="3"/>
      <c r="GV47" s="3"/>
      <c r="GW47" s="3"/>
      <c r="GX47" s="3"/>
      <c r="GY47" s="3"/>
      <c r="GZ47" s="3"/>
      <c r="HA47" s="3"/>
      <c r="HB47" s="3"/>
      <c r="HC47" s="3"/>
      <c r="HD47" s="3"/>
      <c r="HE47" s="3"/>
      <c r="HF47" s="3"/>
      <c r="HG47" s="3"/>
      <c r="HH47" s="3"/>
      <c r="HI47" s="3"/>
      <c r="HJ47" s="3"/>
      <c r="HK47" s="3"/>
      <c r="HL47" s="3"/>
      <c r="HM47" s="3"/>
      <c r="HW47" s="321" t="str">
        <f>IF(ISNA(VLOOKUP(B47,Register!A$7:Z$315,9,FALSE)),"",VLOOKUP(B47,Register!A$7:Z$315,9,FALSE))</f>
        <v/>
      </c>
      <c r="HX47" s="321" t="str">
        <f>IF(ISNA(VLOOKUP(B47,Register!A$7:Z$315,12,FALSE)),"",VLOOKUP(B47,Register!A$7:Z$315,12,FALSE))</f>
        <v/>
      </c>
      <c r="HY47" s="321" t="str">
        <f t="shared" si="93"/>
        <v/>
      </c>
      <c r="HZ47" s="321" t="str">
        <f t="shared" si="94"/>
        <v/>
      </c>
      <c r="IA47" s="321" t="str">
        <f t="shared" si="95"/>
        <v/>
      </c>
      <c r="IB47" s="321" t="str">
        <f t="shared" si="96"/>
        <v/>
      </c>
      <c r="IC47" s="321" t="str">
        <f t="shared" si="97"/>
        <v/>
      </c>
      <c r="ID47" s="321" t="str">
        <f t="shared" si="98"/>
        <v/>
      </c>
      <c r="IE47" s="321" t="str">
        <f t="shared" si="99"/>
        <v/>
      </c>
      <c r="IF47" s="321" t="str">
        <f t="shared" si="100"/>
        <v/>
      </c>
    </row>
    <row r="48" spans="1:240" ht="21">
      <c r="A48" s="2">
        <v>36</v>
      </c>
      <c r="B48" s="197"/>
      <c r="C48" s="196" t="str">
        <f>IF(ISNA(VLOOKUP(B48,Register!A$7:Z$315,3,FALSE)),"",VLOOKUP(B48,Register!A$7:Z$315,3,FALSE))</f>
        <v/>
      </c>
      <c r="D48" s="196" t="str">
        <f>IF(ISNA(VLOOKUP(B48,Register!A$7:Z$315,4,FALSE)),"",VLOOKUP(B48,Register!A$7:Z$315,4,FALSE))</f>
        <v/>
      </c>
      <c r="E48" s="195" t="str">
        <f>IF(ISNA(VLOOKUP(B48,Register!A$7:Z$315,6,FALSE)),"",VLOOKUP(B48,Register!A$7:Z$315,6,FALSE))</f>
        <v/>
      </c>
      <c r="F48" s="105"/>
      <c r="G48" s="159"/>
      <c r="H48" s="159"/>
      <c r="I48" s="168" t="str">
        <f t="shared" si="2"/>
        <v/>
      </c>
      <c r="J48" s="5" t="str">
        <f t="shared" si="3"/>
        <v/>
      </c>
      <c r="K48" s="159"/>
      <c r="L48" s="159"/>
      <c r="M48" s="168" t="str">
        <f t="shared" si="4"/>
        <v/>
      </c>
      <c r="N48" s="5" t="str">
        <f t="shared" si="5"/>
        <v/>
      </c>
      <c r="O48" s="159"/>
      <c r="P48" s="159"/>
      <c r="Q48" s="168" t="str">
        <f t="shared" si="6"/>
        <v/>
      </c>
      <c r="R48" s="5" t="str">
        <f t="shared" si="7"/>
        <v/>
      </c>
      <c r="S48" s="159"/>
      <c r="T48" s="159"/>
      <c r="U48" s="168" t="str">
        <f t="shared" si="8"/>
        <v/>
      </c>
      <c r="V48" s="5" t="str">
        <f t="shared" si="9"/>
        <v/>
      </c>
      <c r="W48" s="159"/>
      <c r="X48" s="159"/>
      <c r="Y48" s="168" t="str">
        <f t="shared" si="10"/>
        <v/>
      </c>
      <c r="Z48" s="5" t="str">
        <f t="shared" si="11"/>
        <v/>
      </c>
      <c r="AA48" s="160" t="str">
        <f t="shared" si="101"/>
        <v/>
      </c>
      <c r="AB48" s="160" t="str">
        <f t="shared" si="102"/>
        <v/>
      </c>
      <c r="AC48" s="160" t="str">
        <f t="shared" si="12"/>
        <v/>
      </c>
      <c r="AD48" s="6" t="str">
        <f t="shared" si="13"/>
        <v/>
      </c>
      <c r="AE48" s="105"/>
      <c r="AF48" s="1115"/>
      <c r="AG48" s="1115"/>
      <c r="AH48" s="168" t="str">
        <f t="shared" si="14"/>
        <v/>
      </c>
      <c r="AI48" s="5" t="str">
        <f t="shared" si="15"/>
        <v/>
      </c>
      <c r="AJ48" s="159"/>
      <c r="AK48" s="159"/>
      <c r="AL48" s="168" t="str">
        <f t="shared" si="16"/>
        <v/>
      </c>
      <c r="AM48" s="5" t="str">
        <f t="shared" si="17"/>
        <v/>
      </c>
      <c r="AN48" s="159"/>
      <c r="AO48" s="159"/>
      <c r="AP48" s="168" t="str">
        <f t="shared" si="18"/>
        <v/>
      </c>
      <c r="AQ48" s="5" t="str">
        <f t="shared" si="19"/>
        <v/>
      </c>
      <c r="AR48" s="159"/>
      <c r="AS48" s="159"/>
      <c r="AT48" s="168" t="str">
        <f t="shared" si="20"/>
        <v/>
      </c>
      <c r="AU48" s="5" t="str">
        <f t="shared" si="21"/>
        <v/>
      </c>
      <c r="AV48" s="159"/>
      <c r="AW48" s="159"/>
      <c r="AX48" s="168" t="str">
        <f t="shared" si="22"/>
        <v/>
      </c>
      <c r="AY48" s="5" t="str">
        <f t="shared" si="23"/>
        <v/>
      </c>
      <c r="AZ48" s="160" t="str">
        <f t="shared" si="24"/>
        <v/>
      </c>
      <c r="BA48" s="160" t="str">
        <f t="shared" si="25"/>
        <v/>
      </c>
      <c r="BB48" s="160" t="str">
        <f t="shared" si="26"/>
        <v/>
      </c>
      <c r="BC48" s="6" t="str">
        <f t="shared" si="27"/>
        <v/>
      </c>
      <c r="BD48" s="105"/>
      <c r="BE48" s="159"/>
      <c r="BF48" s="159"/>
      <c r="BG48" s="168" t="str">
        <f t="shared" si="28"/>
        <v/>
      </c>
      <c r="BH48" s="5" t="str">
        <f t="shared" si="29"/>
        <v/>
      </c>
      <c r="BI48" s="159"/>
      <c r="BJ48" s="159"/>
      <c r="BK48" s="168" t="str">
        <f t="shared" si="30"/>
        <v/>
      </c>
      <c r="BL48" s="5" t="str">
        <f t="shared" si="31"/>
        <v/>
      </c>
      <c r="BM48" s="159"/>
      <c r="BN48" s="159"/>
      <c r="BO48" s="168" t="str">
        <f t="shared" si="32"/>
        <v/>
      </c>
      <c r="BP48" s="5" t="str">
        <f t="shared" si="33"/>
        <v/>
      </c>
      <c r="BQ48" s="159"/>
      <c r="BR48" s="159"/>
      <c r="BS48" s="168" t="str">
        <f t="shared" si="34"/>
        <v/>
      </c>
      <c r="BT48" s="5" t="str">
        <f t="shared" si="35"/>
        <v/>
      </c>
      <c r="BU48" s="159"/>
      <c r="BV48" s="159"/>
      <c r="BW48" s="168" t="str">
        <f t="shared" si="36"/>
        <v/>
      </c>
      <c r="BX48" s="5" t="str">
        <f t="shared" si="37"/>
        <v/>
      </c>
      <c r="BY48" s="160" t="str">
        <f t="shared" si="38"/>
        <v/>
      </c>
      <c r="BZ48" s="160" t="str">
        <f t="shared" si="39"/>
        <v/>
      </c>
      <c r="CA48" s="160" t="str">
        <f t="shared" si="40"/>
        <v/>
      </c>
      <c r="CB48" s="6" t="str">
        <f t="shared" si="41"/>
        <v/>
      </c>
      <c r="CC48" s="105"/>
      <c r="CD48" s="159"/>
      <c r="CE48" s="159"/>
      <c r="CF48" s="168" t="str">
        <f t="shared" si="42"/>
        <v/>
      </c>
      <c r="CG48" s="5" t="str">
        <f t="shared" si="43"/>
        <v/>
      </c>
      <c r="CH48" s="159"/>
      <c r="CI48" s="159"/>
      <c r="CJ48" s="168" t="str">
        <f t="shared" si="44"/>
        <v/>
      </c>
      <c r="CK48" s="5" t="str">
        <f t="shared" si="45"/>
        <v/>
      </c>
      <c r="CL48" s="159"/>
      <c r="CM48" s="159"/>
      <c r="CN48" s="168" t="str">
        <f t="shared" si="46"/>
        <v/>
      </c>
      <c r="CO48" s="5" t="str">
        <f t="shared" si="47"/>
        <v/>
      </c>
      <c r="CP48" s="159"/>
      <c r="CQ48" s="159"/>
      <c r="CR48" s="168" t="str">
        <f t="shared" si="48"/>
        <v/>
      </c>
      <c r="CS48" s="5" t="str">
        <f t="shared" si="49"/>
        <v/>
      </c>
      <c r="CT48" s="159"/>
      <c r="CU48" s="159"/>
      <c r="CV48" s="168" t="str">
        <f t="shared" si="50"/>
        <v/>
      </c>
      <c r="CW48" s="5" t="str">
        <f t="shared" si="51"/>
        <v/>
      </c>
      <c r="CX48" s="160" t="str">
        <f t="shared" si="52"/>
        <v/>
      </c>
      <c r="CY48" s="160" t="str">
        <f t="shared" si="53"/>
        <v/>
      </c>
      <c r="CZ48" s="160" t="str">
        <f t="shared" si="54"/>
        <v/>
      </c>
      <c r="DA48" s="6" t="str">
        <f t="shared" si="55"/>
        <v/>
      </c>
      <c r="DB48" s="105"/>
      <c r="DC48" s="159"/>
      <c r="DD48" s="159"/>
      <c r="DE48" s="168" t="str">
        <f t="shared" si="56"/>
        <v/>
      </c>
      <c r="DF48" s="5" t="str">
        <f t="shared" si="57"/>
        <v/>
      </c>
      <c r="DG48" s="159"/>
      <c r="DH48" s="159"/>
      <c r="DI48" s="168" t="str">
        <f t="shared" si="58"/>
        <v/>
      </c>
      <c r="DJ48" s="5" t="str">
        <f t="shared" si="59"/>
        <v/>
      </c>
      <c r="DK48" s="159"/>
      <c r="DL48" s="159"/>
      <c r="DM48" s="168" t="str">
        <f t="shared" si="60"/>
        <v/>
      </c>
      <c r="DN48" s="5" t="str">
        <f t="shared" si="61"/>
        <v/>
      </c>
      <c r="DO48" s="159"/>
      <c r="DP48" s="159"/>
      <c r="DQ48" s="168" t="str">
        <f t="shared" si="62"/>
        <v/>
      </c>
      <c r="DR48" s="5" t="str">
        <f t="shared" si="63"/>
        <v/>
      </c>
      <c r="DS48" s="159"/>
      <c r="DT48" s="159"/>
      <c r="DU48" s="168" t="str">
        <f t="shared" si="64"/>
        <v/>
      </c>
      <c r="DV48" s="5" t="str">
        <f t="shared" si="65"/>
        <v/>
      </c>
      <c r="DW48" s="160" t="str">
        <f t="shared" si="66"/>
        <v/>
      </c>
      <c r="DX48" s="160" t="str">
        <f t="shared" si="67"/>
        <v/>
      </c>
      <c r="DY48" s="160" t="str">
        <f t="shared" si="68"/>
        <v/>
      </c>
      <c r="DZ48" s="6" t="str">
        <f t="shared" si="69"/>
        <v/>
      </c>
      <c r="EA48" s="105"/>
      <c r="EB48" s="159"/>
      <c r="EC48" s="159"/>
      <c r="ED48" s="168" t="str">
        <f t="shared" si="70"/>
        <v/>
      </c>
      <c r="EE48" s="5" t="str">
        <f t="shared" si="71"/>
        <v/>
      </c>
      <c r="EF48" s="159"/>
      <c r="EG48" s="159"/>
      <c r="EH48" s="168" t="str">
        <f t="shared" si="72"/>
        <v/>
      </c>
      <c r="EI48" s="5" t="str">
        <f t="shared" si="73"/>
        <v/>
      </c>
      <c r="EJ48" s="159"/>
      <c r="EK48" s="159"/>
      <c r="EL48" s="168" t="str">
        <f t="shared" si="74"/>
        <v/>
      </c>
      <c r="EM48" s="5" t="str">
        <f t="shared" si="75"/>
        <v/>
      </c>
      <c r="EN48" s="159"/>
      <c r="EO48" s="159"/>
      <c r="EP48" s="168" t="str">
        <f t="shared" si="76"/>
        <v/>
      </c>
      <c r="EQ48" s="5" t="str">
        <f t="shared" si="77"/>
        <v/>
      </c>
      <c r="ER48" s="159"/>
      <c r="ES48" s="159"/>
      <c r="ET48" s="168" t="str">
        <f t="shared" si="78"/>
        <v/>
      </c>
      <c r="EU48" s="5" t="str">
        <f t="shared" si="79"/>
        <v/>
      </c>
      <c r="EV48" s="160" t="str">
        <f t="shared" si="80"/>
        <v/>
      </c>
      <c r="EW48" s="160" t="str">
        <f t="shared" si="81"/>
        <v/>
      </c>
      <c r="EX48" s="160" t="str">
        <f t="shared" si="82"/>
        <v/>
      </c>
      <c r="EY48" s="6" t="str">
        <f t="shared" si="83"/>
        <v/>
      </c>
      <c r="EZ48" s="105"/>
      <c r="FA48" s="105"/>
      <c r="FB48" s="105"/>
      <c r="FC48" s="105"/>
      <c r="FD48" s="105"/>
      <c r="FE48" s="106" t="str">
        <f t="shared" si="84"/>
        <v/>
      </c>
      <c r="FF48" s="100" t="str">
        <f t="shared" si="85"/>
        <v xml:space="preserve"> </v>
      </c>
      <c r="FG48" s="105"/>
      <c r="FH48" s="105"/>
      <c r="FI48" s="105"/>
      <c r="FJ48" s="105"/>
      <c r="FK48" s="105"/>
      <c r="FL48" s="107" t="str">
        <f t="shared" si="86"/>
        <v/>
      </c>
      <c r="FM48" s="101" t="str">
        <f t="shared" si="87"/>
        <v xml:space="preserve"> </v>
      </c>
      <c r="FN48" s="105"/>
      <c r="FO48" s="105"/>
      <c r="FP48" s="105"/>
      <c r="FQ48" s="105"/>
      <c r="FR48" s="105"/>
      <c r="FS48" s="204" t="str">
        <f t="shared" si="88"/>
        <v/>
      </c>
      <c r="FT48" s="205" t="str">
        <f t="shared" si="89"/>
        <v xml:space="preserve"> </v>
      </c>
      <c r="FU48" s="477"/>
      <c r="FV48" s="316" t="str">
        <f>IF(AND(C48=""),"-",VLOOKUP(B48,Register!$A$7:$AM$311,19,FALSE))</f>
        <v>-</v>
      </c>
      <c r="FW48" s="7" t="str">
        <f>IF(AND(C48=""),"-",VLOOKUP(B48,Register!$A$7:$AM$311,20,FALSE))</f>
        <v>-</v>
      </c>
      <c r="FX48" s="7" t="str">
        <f>IF(AND(C48=""),"-",VLOOKUP(B48,Register!$A$7:$AM$311,21,FALSE))</f>
        <v>-</v>
      </c>
      <c r="FY48" s="7" t="str">
        <f>IF(AND(C48=""),"-",VLOOKUP(B48,Register!$A$7:$AM$311,22,FALSE))</f>
        <v>-</v>
      </c>
      <c r="FZ48" s="7" t="str">
        <f>IF(AND(C48=""),"-",VLOOKUP(B48,Register!$A$7:$AM$311,23,FALSE))</f>
        <v>-</v>
      </c>
      <c r="GA48" s="7" t="str">
        <f>IF(AND(C48=""),"-",VLOOKUP(B48,Register!$A$7:$AM$311,24,FALSE))</f>
        <v>-</v>
      </c>
      <c r="GB48" s="7" t="str">
        <f>IF(AND(C48=""),"-",VLOOKUP(B48,Register!$A$7:$AM$311,25,FALSE))</f>
        <v>-</v>
      </c>
      <c r="GC48" s="7" t="str">
        <f>IF(AND(C48=""),"-",VLOOKUP(B48,Register!$A$7:$AM$311,26,FALSE))</f>
        <v>-</v>
      </c>
      <c r="GD48" s="7" t="str">
        <f>IF(AND(C48=""),"-",VLOOKUP(B48,Register!$A$7:$AM$311,27,FALSE))</f>
        <v>-</v>
      </c>
      <c r="GE48" s="7" t="str">
        <f>IF(AND(C48=""),"-",VLOOKUP(B48,Register!$A$7:$AM$311,28,FALSE))</f>
        <v>-</v>
      </c>
      <c r="GF48" s="7" t="str">
        <f>IF(AND(C48=""),"-",VLOOKUP(B48,Register!$A$7:$AM$311,29,FALSE))</f>
        <v>-</v>
      </c>
      <c r="GG48" s="7" t="str">
        <f>IF(AND(C48=""),"-",VLOOKUP(B48,Register!$A$7:$AM$311,30,FALSE))</f>
        <v>-</v>
      </c>
      <c r="GH48" s="8" t="str">
        <f>IF(AND(C48=""),"-",VLOOKUP(B48,Register!$A$7:$AM$311,31,FALSE))</f>
        <v>-</v>
      </c>
      <c r="GI48" s="208" t="str">
        <f>IF(AND(C48=""),"",VLOOKUP(B48,Register!$A$7:$CL$311,36,FALSE))</f>
        <v/>
      </c>
      <c r="GJ48" s="182" t="str">
        <f t="shared" si="90"/>
        <v/>
      </c>
      <c r="GK48" s="312" t="str">
        <f t="shared" si="91"/>
        <v/>
      </c>
      <c r="GL48" s="314" t="str">
        <f t="shared" si="92"/>
        <v/>
      </c>
      <c r="GM48" s="3"/>
      <c r="GP48" s="315"/>
      <c r="GR48" s="3"/>
      <c r="GS48" s="3"/>
      <c r="GT48" s="3"/>
      <c r="GU48" s="3"/>
      <c r="GV48" s="3"/>
      <c r="GW48" s="3"/>
      <c r="GX48" s="3"/>
      <c r="GY48" s="3"/>
      <c r="GZ48" s="3"/>
      <c r="HA48" s="3"/>
      <c r="HB48" s="3"/>
      <c r="HC48" s="3"/>
      <c r="HD48" s="3"/>
      <c r="HE48" s="3"/>
      <c r="HF48" s="3"/>
      <c r="HG48" s="3"/>
      <c r="HH48" s="3"/>
      <c r="HI48" s="3"/>
      <c r="HJ48" s="3"/>
      <c r="HK48" s="3"/>
      <c r="HL48" s="3"/>
      <c r="HM48" s="3"/>
      <c r="HW48" s="321" t="str">
        <f>IF(ISNA(VLOOKUP(B48,Register!A$7:Z$315,9,FALSE)),"",VLOOKUP(B48,Register!A$7:Z$315,9,FALSE))</f>
        <v/>
      </c>
      <c r="HX48" s="321" t="str">
        <f>IF(ISNA(VLOOKUP(B48,Register!A$7:Z$315,12,FALSE)),"",VLOOKUP(B48,Register!A$7:Z$315,12,FALSE))</f>
        <v/>
      </c>
      <c r="HY48" s="321" t="str">
        <f t="shared" si="93"/>
        <v/>
      </c>
      <c r="HZ48" s="321" t="str">
        <f t="shared" si="94"/>
        <v/>
      </c>
      <c r="IA48" s="321" t="str">
        <f t="shared" si="95"/>
        <v/>
      </c>
      <c r="IB48" s="321" t="str">
        <f t="shared" si="96"/>
        <v/>
      </c>
      <c r="IC48" s="321" t="str">
        <f t="shared" si="97"/>
        <v/>
      </c>
      <c r="ID48" s="321" t="str">
        <f t="shared" si="98"/>
        <v/>
      </c>
      <c r="IE48" s="321" t="str">
        <f t="shared" si="99"/>
        <v/>
      </c>
      <c r="IF48" s="321" t="str">
        <f t="shared" si="100"/>
        <v/>
      </c>
    </row>
    <row r="49" spans="1:240" ht="21">
      <c r="A49" s="2">
        <v>37</v>
      </c>
      <c r="B49" s="197"/>
      <c r="C49" s="196" t="str">
        <f>IF(ISNA(VLOOKUP(B49,Register!A$7:Z$315,3,FALSE)),"",VLOOKUP(B49,Register!A$7:Z$315,3,FALSE))</f>
        <v/>
      </c>
      <c r="D49" s="196" t="str">
        <f>IF(ISNA(VLOOKUP(B49,Register!A$7:Z$315,4,FALSE)),"",VLOOKUP(B49,Register!A$7:Z$315,4,FALSE))</f>
        <v/>
      </c>
      <c r="E49" s="195" t="str">
        <f>IF(ISNA(VLOOKUP(B49,Register!A$7:Z$315,6,FALSE)),"",VLOOKUP(B49,Register!A$7:Z$315,6,FALSE))</f>
        <v/>
      </c>
      <c r="F49" s="105"/>
      <c r="G49" s="159"/>
      <c r="H49" s="159"/>
      <c r="I49" s="168" t="str">
        <f t="shared" si="2"/>
        <v/>
      </c>
      <c r="J49" s="5" t="str">
        <f t="shared" si="3"/>
        <v/>
      </c>
      <c r="K49" s="159"/>
      <c r="L49" s="159"/>
      <c r="M49" s="168" t="str">
        <f t="shared" si="4"/>
        <v/>
      </c>
      <c r="N49" s="5" t="str">
        <f t="shared" si="5"/>
        <v/>
      </c>
      <c r="O49" s="159"/>
      <c r="P49" s="159"/>
      <c r="Q49" s="168" t="str">
        <f t="shared" si="6"/>
        <v/>
      </c>
      <c r="R49" s="5" t="str">
        <f t="shared" si="7"/>
        <v/>
      </c>
      <c r="S49" s="159"/>
      <c r="T49" s="159"/>
      <c r="U49" s="168" t="str">
        <f t="shared" si="8"/>
        <v/>
      </c>
      <c r="V49" s="5" t="str">
        <f t="shared" si="9"/>
        <v/>
      </c>
      <c r="W49" s="159"/>
      <c r="X49" s="159"/>
      <c r="Y49" s="168" t="str">
        <f t="shared" si="10"/>
        <v/>
      </c>
      <c r="Z49" s="5" t="str">
        <f t="shared" si="11"/>
        <v/>
      </c>
      <c r="AA49" s="160" t="str">
        <f t="shared" si="101"/>
        <v/>
      </c>
      <c r="AB49" s="160" t="str">
        <f t="shared" si="102"/>
        <v/>
      </c>
      <c r="AC49" s="160" t="str">
        <f t="shared" si="12"/>
        <v/>
      </c>
      <c r="AD49" s="6" t="str">
        <f t="shared" si="13"/>
        <v/>
      </c>
      <c r="AE49" s="105"/>
      <c r="AF49" s="1115"/>
      <c r="AG49" s="1115"/>
      <c r="AH49" s="168" t="str">
        <f t="shared" si="14"/>
        <v/>
      </c>
      <c r="AI49" s="5" t="str">
        <f t="shared" si="15"/>
        <v/>
      </c>
      <c r="AJ49" s="159"/>
      <c r="AK49" s="159"/>
      <c r="AL49" s="168" t="str">
        <f t="shared" si="16"/>
        <v/>
      </c>
      <c r="AM49" s="5" t="str">
        <f t="shared" si="17"/>
        <v/>
      </c>
      <c r="AN49" s="159"/>
      <c r="AO49" s="159"/>
      <c r="AP49" s="168" t="str">
        <f t="shared" si="18"/>
        <v/>
      </c>
      <c r="AQ49" s="5" t="str">
        <f t="shared" si="19"/>
        <v/>
      </c>
      <c r="AR49" s="159"/>
      <c r="AS49" s="159"/>
      <c r="AT49" s="168" t="str">
        <f t="shared" si="20"/>
        <v/>
      </c>
      <c r="AU49" s="5" t="str">
        <f t="shared" si="21"/>
        <v/>
      </c>
      <c r="AV49" s="159"/>
      <c r="AW49" s="159"/>
      <c r="AX49" s="168" t="str">
        <f t="shared" si="22"/>
        <v/>
      </c>
      <c r="AY49" s="5" t="str">
        <f t="shared" si="23"/>
        <v/>
      </c>
      <c r="AZ49" s="160" t="str">
        <f t="shared" si="24"/>
        <v/>
      </c>
      <c r="BA49" s="160" t="str">
        <f t="shared" si="25"/>
        <v/>
      </c>
      <c r="BB49" s="160" t="str">
        <f t="shared" si="26"/>
        <v/>
      </c>
      <c r="BC49" s="6" t="str">
        <f t="shared" si="27"/>
        <v/>
      </c>
      <c r="BD49" s="105"/>
      <c r="BE49" s="159"/>
      <c r="BF49" s="159"/>
      <c r="BG49" s="168" t="str">
        <f t="shared" si="28"/>
        <v/>
      </c>
      <c r="BH49" s="5" t="str">
        <f t="shared" si="29"/>
        <v/>
      </c>
      <c r="BI49" s="159"/>
      <c r="BJ49" s="159"/>
      <c r="BK49" s="168" t="str">
        <f t="shared" si="30"/>
        <v/>
      </c>
      <c r="BL49" s="5" t="str">
        <f t="shared" si="31"/>
        <v/>
      </c>
      <c r="BM49" s="159"/>
      <c r="BN49" s="159"/>
      <c r="BO49" s="168" t="str">
        <f t="shared" si="32"/>
        <v/>
      </c>
      <c r="BP49" s="5" t="str">
        <f t="shared" si="33"/>
        <v/>
      </c>
      <c r="BQ49" s="159"/>
      <c r="BR49" s="159"/>
      <c r="BS49" s="168" t="str">
        <f t="shared" si="34"/>
        <v/>
      </c>
      <c r="BT49" s="5" t="str">
        <f t="shared" si="35"/>
        <v/>
      </c>
      <c r="BU49" s="159"/>
      <c r="BV49" s="159"/>
      <c r="BW49" s="168" t="str">
        <f t="shared" si="36"/>
        <v/>
      </c>
      <c r="BX49" s="5" t="str">
        <f t="shared" si="37"/>
        <v/>
      </c>
      <c r="BY49" s="160" t="str">
        <f t="shared" si="38"/>
        <v/>
      </c>
      <c r="BZ49" s="160" t="str">
        <f t="shared" si="39"/>
        <v/>
      </c>
      <c r="CA49" s="160" t="str">
        <f t="shared" si="40"/>
        <v/>
      </c>
      <c r="CB49" s="6" t="str">
        <f t="shared" si="41"/>
        <v/>
      </c>
      <c r="CC49" s="105"/>
      <c r="CD49" s="159"/>
      <c r="CE49" s="159"/>
      <c r="CF49" s="168" t="str">
        <f t="shared" si="42"/>
        <v/>
      </c>
      <c r="CG49" s="5" t="str">
        <f t="shared" si="43"/>
        <v/>
      </c>
      <c r="CH49" s="159"/>
      <c r="CI49" s="159"/>
      <c r="CJ49" s="168" t="str">
        <f t="shared" si="44"/>
        <v/>
      </c>
      <c r="CK49" s="5" t="str">
        <f t="shared" si="45"/>
        <v/>
      </c>
      <c r="CL49" s="159"/>
      <c r="CM49" s="159"/>
      <c r="CN49" s="168" t="str">
        <f t="shared" si="46"/>
        <v/>
      </c>
      <c r="CO49" s="5" t="str">
        <f t="shared" si="47"/>
        <v/>
      </c>
      <c r="CP49" s="159"/>
      <c r="CQ49" s="159"/>
      <c r="CR49" s="168" t="str">
        <f t="shared" si="48"/>
        <v/>
      </c>
      <c r="CS49" s="5" t="str">
        <f t="shared" si="49"/>
        <v/>
      </c>
      <c r="CT49" s="159"/>
      <c r="CU49" s="159"/>
      <c r="CV49" s="168" t="str">
        <f t="shared" si="50"/>
        <v/>
      </c>
      <c r="CW49" s="5" t="str">
        <f t="shared" si="51"/>
        <v/>
      </c>
      <c r="CX49" s="160" t="str">
        <f t="shared" si="52"/>
        <v/>
      </c>
      <c r="CY49" s="160" t="str">
        <f t="shared" si="53"/>
        <v/>
      </c>
      <c r="CZ49" s="160" t="str">
        <f t="shared" si="54"/>
        <v/>
      </c>
      <c r="DA49" s="6" t="str">
        <f t="shared" si="55"/>
        <v/>
      </c>
      <c r="DB49" s="105"/>
      <c r="DC49" s="159"/>
      <c r="DD49" s="159"/>
      <c r="DE49" s="168" t="str">
        <f t="shared" si="56"/>
        <v/>
      </c>
      <c r="DF49" s="5" t="str">
        <f t="shared" si="57"/>
        <v/>
      </c>
      <c r="DG49" s="159"/>
      <c r="DH49" s="159"/>
      <c r="DI49" s="168" t="str">
        <f t="shared" si="58"/>
        <v/>
      </c>
      <c r="DJ49" s="5" t="str">
        <f t="shared" si="59"/>
        <v/>
      </c>
      <c r="DK49" s="159"/>
      <c r="DL49" s="159"/>
      <c r="DM49" s="168" t="str">
        <f t="shared" si="60"/>
        <v/>
      </c>
      <c r="DN49" s="5" t="str">
        <f t="shared" si="61"/>
        <v/>
      </c>
      <c r="DO49" s="159"/>
      <c r="DP49" s="159"/>
      <c r="DQ49" s="168" t="str">
        <f t="shared" si="62"/>
        <v/>
      </c>
      <c r="DR49" s="5" t="str">
        <f t="shared" si="63"/>
        <v/>
      </c>
      <c r="DS49" s="159"/>
      <c r="DT49" s="159"/>
      <c r="DU49" s="168" t="str">
        <f t="shared" si="64"/>
        <v/>
      </c>
      <c r="DV49" s="5" t="str">
        <f t="shared" si="65"/>
        <v/>
      </c>
      <c r="DW49" s="160" t="str">
        <f t="shared" si="66"/>
        <v/>
      </c>
      <c r="DX49" s="160" t="str">
        <f t="shared" si="67"/>
        <v/>
      </c>
      <c r="DY49" s="160" t="str">
        <f t="shared" si="68"/>
        <v/>
      </c>
      <c r="DZ49" s="6" t="str">
        <f t="shared" si="69"/>
        <v/>
      </c>
      <c r="EA49" s="105"/>
      <c r="EB49" s="159"/>
      <c r="EC49" s="159"/>
      <c r="ED49" s="168" t="str">
        <f t="shared" si="70"/>
        <v/>
      </c>
      <c r="EE49" s="5" t="str">
        <f t="shared" si="71"/>
        <v/>
      </c>
      <c r="EF49" s="159"/>
      <c r="EG49" s="159"/>
      <c r="EH49" s="168" t="str">
        <f t="shared" si="72"/>
        <v/>
      </c>
      <c r="EI49" s="5" t="str">
        <f t="shared" si="73"/>
        <v/>
      </c>
      <c r="EJ49" s="159"/>
      <c r="EK49" s="159"/>
      <c r="EL49" s="168" t="str">
        <f t="shared" si="74"/>
        <v/>
      </c>
      <c r="EM49" s="5" t="str">
        <f t="shared" si="75"/>
        <v/>
      </c>
      <c r="EN49" s="159"/>
      <c r="EO49" s="159"/>
      <c r="EP49" s="168" t="str">
        <f t="shared" si="76"/>
        <v/>
      </c>
      <c r="EQ49" s="5" t="str">
        <f t="shared" si="77"/>
        <v/>
      </c>
      <c r="ER49" s="159"/>
      <c r="ES49" s="159"/>
      <c r="ET49" s="168" t="str">
        <f t="shared" si="78"/>
        <v/>
      </c>
      <c r="EU49" s="5" t="str">
        <f t="shared" si="79"/>
        <v/>
      </c>
      <c r="EV49" s="160" t="str">
        <f t="shared" si="80"/>
        <v/>
      </c>
      <c r="EW49" s="160" t="str">
        <f t="shared" si="81"/>
        <v/>
      </c>
      <c r="EX49" s="160" t="str">
        <f t="shared" si="82"/>
        <v/>
      </c>
      <c r="EY49" s="6" t="str">
        <f t="shared" si="83"/>
        <v/>
      </c>
      <c r="EZ49" s="105"/>
      <c r="FA49" s="105"/>
      <c r="FB49" s="105"/>
      <c r="FC49" s="105"/>
      <c r="FD49" s="105"/>
      <c r="FE49" s="106" t="str">
        <f t="shared" si="84"/>
        <v/>
      </c>
      <c r="FF49" s="100" t="str">
        <f t="shared" si="85"/>
        <v xml:space="preserve"> </v>
      </c>
      <c r="FG49" s="105"/>
      <c r="FH49" s="105"/>
      <c r="FI49" s="105"/>
      <c r="FJ49" s="105"/>
      <c r="FK49" s="105"/>
      <c r="FL49" s="107" t="str">
        <f t="shared" si="86"/>
        <v/>
      </c>
      <c r="FM49" s="101" t="str">
        <f t="shared" si="87"/>
        <v xml:space="preserve"> </v>
      </c>
      <c r="FN49" s="105"/>
      <c r="FO49" s="105"/>
      <c r="FP49" s="105"/>
      <c r="FQ49" s="105"/>
      <c r="FR49" s="105"/>
      <c r="FS49" s="204" t="str">
        <f t="shared" si="88"/>
        <v/>
      </c>
      <c r="FT49" s="205" t="str">
        <f t="shared" si="89"/>
        <v xml:space="preserve"> </v>
      </c>
      <c r="FU49" s="477"/>
      <c r="FV49" s="316" t="str">
        <f>IF(AND(C49=""),"-",VLOOKUP(B49,Register!$A$7:$AM$311,19,FALSE))</f>
        <v>-</v>
      </c>
      <c r="FW49" s="7" t="str">
        <f>IF(AND(C49=""),"-",VLOOKUP(B49,Register!$A$7:$AM$311,20,FALSE))</f>
        <v>-</v>
      </c>
      <c r="FX49" s="7" t="str">
        <f>IF(AND(C49=""),"-",VLOOKUP(B49,Register!$A$7:$AM$311,21,FALSE))</f>
        <v>-</v>
      </c>
      <c r="FY49" s="7" t="str">
        <f>IF(AND(C49=""),"-",VLOOKUP(B49,Register!$A$7:$AM$311,22,FALSE))</f>
        <v>-</v>
      </c>
      <c r="FZ49" s="7" t="str">
        <f>IF(AND(C49=""),"-",VLOOKUP(B49,Register!$A$7:$AM$311,23,FALSE))</f>
        <v>-</v>
      </c>
      <c r="GA49" s="7" t="str">
        <f>IF(AND(C49=""),"-",VLOOKUP(B49,Register!$A$7:$AM$311,24,FALSE))</f>
        <v>-</v>
      </c>
      <c r="GB49" s="7" t="str">
        <f>IF(AND(C49=""),"-",VLOOKUP(B49,Register!$A$7:$AM$311,25,FALSE))</f>
        <v>-</v>
      </c>
      <c r="GC49" s="7" t="str">
        <f>IF(AND(C49=""),"-",VLOOKUP(B49,Register!$A$7:$AM$311,26,FALSE))</f>
        <v>-</v>
      </c>
      <c r="GD49" s="7" t="str">
        <f>IF(AND(C49=""),"-",VLOOKUP(B49,Register!$A$7:$AM$311,27,FALSE))</f>
        <v>-</v>
      </c>
      <c r="GE49" s="7" t="str">
        <f>IF(AND(C49=""),"-",VLOOKUP(B49,Register!$A$7:$AM$311,28,FALSE))</f>
        <v>-</v>
      </c>
      <c r="GF49" s="7" t="str">
        <f>IF(AND(C49=""),"-",VLOOKUP(B49,Register!$A$7:$AM$311,29,FALSE))</f>
        <v>-</v>
      </c>
      <c r="GG49" s="7" t="str">
        <f>IF(AND(C49=""),"-",VLOOKUP(B49,Register!$A$7:$AM$311,30,FALSE))</f>
        <v>-</v>
      </c>
      <c r="GH49" s="8" t="str">
        <f>IF(AND(C49=""),"-",VLOOKUP(B49,Register!$A$7:$AM$311,31,FALSE))</f>
        <v>-</v>
      </c>
      <c r="GI49" s="208" t="str">
        <f>IF(AND(C49=""),"",VLOOKUP(B49,Register!$A$7:$CL$311,36,FALSE))</f>
        <v/>
      </c>
      <c r="GJ49" s="182" t="str">
        <f t="shared" si="90"/>
        <v/>
      </c>
      <c r="GK49" s="312" t="str">
        <f t="shared" si="91"/>
        <v/>
      </c>
      <c r="GL49" s="314" t="str">
        <f t="shared" si="92"/>
        <v/>
      </c>
      <c r="GM49" s="3"/>
      <c r="GP49" s="315"/>
      <c r="GR49" s="3"/>
      <c r="GS49" s="3"/>
      <c r="GT49" s="3"/>
      <c r="GU49" s="3"/>
      <c r="GV49" s="3"/>
      <c r="GW49" s="3"/>
      <c r="GX49" s="3"/>
      <c r="GY49" s="3"/>
      <c r="GZ49" s="3"/>
      <c r="HA49" s="3"/>
      <c r="HB49" s="3"/>
      <c r="HC49" s="3"/>
      <c r="HD49" s="3"/>
      <c r="HE49" s="3"/>
      <c r="HF49" s="3"/>
      <c r="HG49" s="3"/>
      <c r="HH49" s="3"/>
      <c r="HI49" s="3"/>
      <c r="HJ49" s="3"/>
      <c r="HK49" s="3"/>
      <c r="HL49" s="3"/>
      <c r="HM49" s="3"/>
      <c r="HW49" s="321" t="str">
        <f>IF(ISNA(VLOOKUP(B49,Register!A$7:Z$315,9,FALSE)),"",VLOOKUP(B49,Register!A$7:Z$315,9,FALSE))</f>
        <v/>
      </c>
      <c r="HX49" s="321" t="str">
        <f>IF(ISNA(VLOOKUP(B49,Register!A$7:Z$315,12,FALSE)),"",VLOOKUP(B49,Register!A$7:Z$315,12,FALSE))</f>
        <v/>
      </c>
      <c r="HY49" s="321" t="str">
        <f t="shared" si="93"/>
        <v/>
      </c>
      <c r="HZ49" s="321" t="str">
        <f t="shared" si="94"/>
        <v/>
      </c>
      <c r="IA49" s="321" t="str">
        <f t="shared" si="95"/>
        <v/>
      </c>
      <c r="IB49" s="321" t="str">
        <f t="shared" si="96"/>
        <v/>
      </c>
      <c r="IC49" s="321" t="str">
        <f t="shared" si="97"/>
        <v/>
      </c>
      <c r="ID49" s="321" t="str">
        <f t="shared" si="98"/>
        <v/>
      </c>
      <c r="IE49" s="321" t="str">
        <f t="shared" si="99"/>
        <v/>
      </c>
      <c r="IF49" s="321" t="str">
        <f t="shared" si="100"/>
        <v/>
      </c>
    </row>
    <row r="50" spans="1:240" ht="21">
      <c r="A50" s="2">
        <v>38</v>
      </c>
      <c r="B50" s="197"/>
      <c r="C50" s="196" t="str">
        <f>IF(ISNA(VLOOKUP(B50,Register!A$7:Z$315,3,FALSE)),"",VLOOKUP(B50,Register!A$7:Z$315,3,FALSE))</f>
        <v/>
      </c>
      <c r="D50" s="196" t="str">
        <f>IF(ISNA(VLOOKUP(B50,Register!A$7:Z$315,4,FALSE)),"",VLOOKUP(B50,Register!A$7:Z$315,4,FALSE))</f>
        <v/>
      </c>
      <c r="E50" s="195" t="str">
        <f>IF(ISNA(VLOOKUP(B50,Register!A$7:Z$315,6,FALSE)),"",VLOOKUP(B50,Register!A$7:Z$315,6,FALSE))</f>
        <v/>
      </c>
      <c r="F50" s="105"/>
      <c r="G50" s="159"/>
      <c r="H50" s="159"/>
      <c r="I50" s="168" t="str">
        <f t="shared" si="2"/>
        <v/>
      </c>
      <c r="J50" s="5" t="str">
        <f t="shared" si="3"/>
        <v/>
      </c>
      <c r="K50" s="159"/>
      <c r="L50" s="159"/>
      <c r="M50" s="168" t="str">
        <f t="shared" si="4"/>
        <v/>
      </c>
      <c r="N50" s="5" t="str">
        <f t="shared" si="5"/>
        <v/>
      </c>
      <c r="O50" s="159"/>
      <c r="P50" s="159"/>
      <c r="Q50" s="168" t="str">
        <f t="shared" si="6"/>
        <v/>
      </c>
      <c r="R50" s="5" t="str">
        <f t="shared" si="7"/>
        <v/>
      </c>
      <c r="S50" s="159"/>
      <c r="T50" s="159"/>
      <c r="U50" s="168" t="str">
        <f t="shared" si="8"/>
        <v/>
      </c>
      <c r="V50" s="5" t="str">
        <f t="shared" si="9"/>
        <v/>
      </c>
      <c r="W50" s="159"/>
      <c r="X50" s="159"/>
      <c r="Y50" s="168" t="str">
        <f t="shared" si="10"/>
        <v/>
      </c>
      <c r="Z50" s="5" t="str">
        <f t="shared" si="11"/>
        <v/>
      </c>
      <c r="AA50" s="160" t="str">
        <f t="shared" si="101"/>
        <v/>
      </c>
      <c r="AB50" s="160" t="str">
        <f t="shared" si="102"/>
        <v/>
      </c>
      <c r="AC50" s="160" t="str">
        <f t="shared" si="12"/>
        <v/>
      </c>
      <c r="AD50" s="6" t="str">
        <f t="shared" si="13"/>
        <v/>
      </c>
      <c r="AE50" s="105"/>
      <c r="AF50" s="1115"/>
      <c r="AG50" s="1115"/>
      <c r="AH50" s="168" t="str">
        <f t="shared" si="14"/>
        <v/>
      </c>
      <c r="AI50" s="5" t="str">
        <f t="shared" si="15"/>
        <v/>
      </c>
      <c r="AJ50" s="159"/>
      <c r="AK50" s="159"/>
      <c r="AL50" s="168" t="str">
        <f t="shared" si="16"/>
        <v/>
      </c>
      <c r="AM50" s="5" t="str">
        <f t="shared" si="17"/>
        <v/>
      </c>
      <c r="AN50" s="159"/>
      <c r="AO50" s="159"/>
      <c r="AP50" s="168" t="str">
        <f t="shared" si="18"/>
        <v/>
      </c>
      <c r="AQ50" s="5" t="str">
        <f t="shared" si="19"/>
        <v/>
      </c>
      <c r="AR50" s="159"/>
      <c r="AS50" s="159"/>
      <c r="AT50" s="168" t="str">
        <f t="shared" si="20"/>
        <v/>
      </c>
      <c r="AU50" s="5" t="str">
        <f t="shared" si="21"/>
        <v/>
      </c>
      <c r="AV50" s="159"/>
      <c r="AW50" s="159"/>
      <c r="AX50" s="168" t="str">
        <f t="shared" si="22"/>
        <v/>
      </c>
      <c r="AY50" s="5" t="str">
        <f t="shared" si="23"/>
        <v/>
      </c>
      <c r="AZ50" s="160" t="str">
        <f t="shared" si="24"/>
        <v/>
      </c>
      <c r="BA50" s="160" t="str">
        <f t="shared" si="25"/>
        <v/>
      </c>
      <c r="BB50" s="160" t="str">
        <f t="shared" si="26"/>
        <v/>
      </c>
      <c r="BC50" s="6" t="str">
        <f t="shared" si="27"/>
        <v/>
      </c>
      <c r="BD50" s="105"/>
      <c r="BE50" s="159"/>
      <c r="BF50" s="159"/>
      <c r="BG50" s="168" t="str">
        <f t="shared" si="28"/>
        <v/>
      </c>
      <c r="BH50" s="5" t="str">
        <f t="shared" si="29"/>
        <v/>
      </c>
      <c r="BI50" s="159"/>
      <c r="BJ50" s="159"/>
      <c r="BK50" s="168" t="str">
        <f t="shared" si="30"/>
        <v/>
      </c>
      <c r="BL50" s="5" t="str">
        <f t="shared" si="31"/>
        <v/>
      </c>
      <c r="BM50" s="159"/>
      <c r="BN50" s="159"/>
      <c r="BO50" s="168" t="str">
        <f t="shared" si="32"/>
        <v/>
      </c>
      <c r="BP50" s="5" t="str">
        <f t="shared" si="33"/>
        <v/>
      </c>
      <c r="BQ50" s="159"/>
      <c r="BR50" s="159"/>
      <c r="BS50" s="168" t="str">
        <f t="shared" si="34"/>
        <v/>
      </c>
      <c r="BT50" s="5" t="str">
        <f t="shared" si="35"/>
        <v/>
      </c>
      <c r="BU50" s="159"/>
      <c r="BV50" s="159"/>
      <c r="BW50" s="168" t="str">
        <f t="shared" si="36"/>
        <v/>
      </c>
      <c r="BX50" s="5" t="str">
        <f t="shared" si="37"/>
        <v/>
      </c>
      <c r="BY50" s="160" t="str">
        <f t="shared" si="38"/>
        <v/>
      </c>
      <c r="BZ50" s="160" t="str">
        <f t="shared" si="39"/>
        <v/>
      </c>
      <c r="CA50" s="160" t="str">
        <f t="shared" si="40"/>
        <v/>
      </c>
      <c r="CB50" s="6" t="str">
        <f t="shared" si="41"/>
        <v/>
      </c>
      <c r="CC50" s="105"/>
      <c r="CD50" s="159"/>
      <c r="CE50" s="159"/>
      <c r="CF50" s="168" t="str">
        <f t="shared" si="42"/>
        <v/>
      </c>
      <c r="CG50" s="5" t="str">
        <f t="shared" si="43"/>
        <v/>
      </c>
      <c r="CH50" s="159"/>
      <c r="CI50" s="159"/>
      <c r="CJ50" s="168" t="str">
        <f t="shared" si="44"/>
        <v/>
      </c>
      <c r="CK50" s="5" t="str">
        <f t="shared" si="45"/>
        <v/>
      </c>
      <c r="CL50" s="159"/>
      <c r="CM50" s="159"/>
      <c r="CN50" s="168" t="str">
        <f t="shared" si="46"/>
        <v/>
      </c>
      <c r="CO50" s="5" t="str">
        <f t="shared" si="47"/>
        <v/>
      </c>
      <c r="CP50" s="159"/>
      <c r="CQ50" s="159"/>
      <c r="CR50" s="168" t="str">
        <f t="shared" si="48"/>
        <v/>
      </c>
      <c r="CS50" s="5" t="str">
        <f t="shared" si="49"/>
        <v/>
      </c>
      <c r="CT50" s="159"/>
      <c r="CU50" s="159"/>
      <c r="CV50" s="168" t="str">
        <f t="shared" si="50"/>
        <v/>
      </c>
      <c r="CW50" s="5" t="str">
        <f t="shared" si="51"/>
        <v/>
      </c>
      <c r="CX50" s="160" t="str">
        <f t="shared" si="52"/>
        <v/>
      </c>
      <c r="CY50" s="160" t="str">
        <f t="shared" si="53"/>
        <v/>
      </c>
      <c r="CZ50" s="160" t="str">
        <f t="shared" si="54"/>
        <v/>
      </c>
      <c r="DA50" s="6" t="str">
        <f t="shared" si="55"/>
        <v/>
      </c>
      <c r="DB50" s="105"/>
      <c r="DC50" s="159"/>
      <c r="DD50" s="159"/>
      <c r="DE50" s="168" t="str">
        <f t="shared" si="56"/>
        <v/>
      </c>
      <c r="DF50" s="5" t="str">
        <f t="shared" si="57"/>
        <v/>
      </c>
      <c r="DG50" s="159"/>
      <c r="DH50" s="159"/>
      <c r="DI50" s="168" t="str">
        <f t="shared" si="58"/>
        <v/>
      </c>
      <c r="DJ50" s="5" t="str">
        <f t="shared" si="59"/>
        <v/>
      </c>
      <c r="DK50" s="159"/>
      <c r="DL50" s="159"/>
      <c r="DM50" s="168" t="str">
        <f t="shared" si="60"/>
        <v/>
      </c>
      <c r="DN50" s="5" t="str">
        <f t="shared" si="61"/>
        <v/>
      </c>
      <c r="DO50" s="159"/>
      <c r="DP50" s="159"/>
      <c r="DQ50" s="168" t="str">
        <f t="shared" si="62"/>
        <v/>
      </c>
      <c r="DR50" s="5" t="str">
        <f t="shared" si="63"/>
        <v/>
      </c>
      <c r="DS50" s="159"/>
      <c r="DT50" s="159"/>
      <c r="DU50" s="168" t="str">
        <f t="shared" si="64"/>
        <v/>
      </c>
      <c r="DV50" s="5" t="str">
        <f t="shared" si="65"/>
        <v/>
      </c>
      <c r="DW50" s="160" t="str">
        <f t="shared" si="66"/>
        <v/>
      </c>
      <c r="DX50" s="160" t="str">
        <f t="shared" si="67"/>
        <v/>
      </c>
      <c r="DY50" s="160" t="str">
        <f t="shared" si="68"/>
        <v/>
      </c>
      <c r="DZ50" s="6" t="str">
        <f t="shared" si="69"/>
        <v/>
      </c>
      <c r="EA50" s="105"/>
      <c r="EB50" s="159"/>
      <c r="EC50" s="159"/>
      <c r="ED50" s="168" t="str">
        <f t="shared" si="70"/>
        <v/>
      </c>
      <c r="EE50" s="5" t="str">
        <f t="shared" si="71"/>
        <v/>
      </c>
      <c r="EF50" s="159"/>
      <c r="EG50" s="159"/>
      <c r="EH50" s="168" t="str">
        <f t="shared" si="72"/>
        <v/>
      </c>
      <c r="EI50" s="5" t="str">
        <f t="shared" si="73"/>
        <v/>
      </c>
      <c r="EJ50" s="159"/>
      <c r="EK50" s="159"/>
      <c r="EL50" s="168" t="str">
        <f t="shared" si="74"/>
        <v/>
      </c>
      <c r="EM50" s="5" t="str">
        <f t="shared" si="75"/>
        <v/>
      </c>
      <c r="EN50" s="159"/>
      <c r="EO50" s="159"/>
      <c r="EP50" s="168" t="str">
        <f t="shared" si="76"/>
        <v/>
      </c>
      <c r="EQ50" s="5" t="str">
        <f t="shared" si="77"/>
        <v/>
      </c>
      <c r="ER50" s="159"/>
      <c r="ES50" s="159"/>
      <c r="ET50" s="168" t="str">
        <f t="shared" si="78"/>
        <v/>
      </c>
      <c r="EU50" s="5" t="str">
        <f t="shared" si="79"/>
        <v/>
      </c>
      <c r="EV50" s="160" t="str">
        <f t="shared" si="80"/>
        <v/>
      </c>
      <c r="EW50" s="160" t="str">
        <f t="shared" si="81"/>
        <v/>
      </c>
      <c r="EX50" s="160" t="str">
        <f t="shared" si="82"/>
        <v/>
      </c>
      <c r="EY50" s="6" t="str">
        <f t="shared" si="83"/>
        <v/>
      </c>
      <c r="EZ50" s="105"/>
      <c r="FA50" s="105"/>
      <c r="FB50" s="105"/>
      <c r="FC50" s="105"/>
      <c r="FD50" s="105"/>
      <c r="FE50" s="106" t="str">
        <f t="shared" si="84"/>
        <v/>
      </c>
      <c r="FF50" s="100" t="str">
        <f t="shared" si="85"/>
        <v xml:space="preserve"> </v>
      </c>
      <c r="FG50" s="105"/>
      <c r="FH50" s="105"/>
      <c r="FI50" s="105"/>
      <c r="FJ50" s="105"/>
      <c r="FK50" s="105"/>
      <c r="FL50" s="107" t="str">
        <f t="shared" si="86"/>
        <v/>
      </c>
      <c r="FM50" s="101" t="str">
        <f t="shared" si="87"/>
        <v xml:space="preserve"> </v>
      </c>
      <c r="FN50" s="105"/>
      <c r="FO50" s="105"/>
      <c r="FP50" s="105"/>
      <c r="FQ50" s="105"/>
      <c r="FR50" s="105"/>
      <c r="FS50" s="204" t="str">
        <f t="shared" si="88"/>
        <v/>
      </c>
      <c r="FT50" s="205" t="str">
        <f t="shared" si="89"/>
        <v xml:space="preserve"> </v>
      </c>
      <c r="FU50" s="477"/>
      <c r="FV50" s="316" t="str">
        <f>IF(AND(C50=""),"-",VLOOKUP(B50,Register!$A$7:$AM$311,19,FALSE))</f>
        <v>-</v>
      </c>
      <c r="FW50" s="7" t="str">
        <f>IF(AND(C50=""),"-",VLOOKUP(B50,Register!$A$7:$AM$311,20,FALSE))</f>
        <v>-</v>
      </c>
      <c r="FX50" s="7" t="str">
        <f>IF(AND(C50=""),"-",VLOOKUP(B50,Register!$A$7:$AM$311,21,FALSE))</f>
        <v>-</v>
      </c>
      <c r="FY50" s="7" t="str">
        <f>IF(AND(C50=""),"-",VLOOKUP(B50,Register!$A$7:$AM$311,22,FALSE))</f>
        <v>-</v>
      </c>
      <c r="FZ50" s="7" t="str">
        <f>IF(AND(C50=""),"-",VLOOKUP(B50,Register!$A$7:$AM$311,23,FALSE))</f>
        <v>-</v>
      </c>
      <c r="GA50" s="7" t="str">
        <f>IF(AND(C50=""),"-",VLOOKUP(B50,Register!$A$7:$AM$311,24,FALSE))</f>
        <v>-</v>
      </c>
      <c r="GB50" s="7" t="str">
        <f>IF(AND(C50=""),"-",VLOOKUP(B50,Register!$A$7:$AM$311,25,FALSE))</f>
        <v>-</v>
      </c>
      <c r="GC50" s="7" t="str">
        <f>IF(AND(C50=""),"-",VLOOKUP(B50,Register!$A$7:$AM$311,26,FALSE))</f>
        <v>-</v>
      </c>
      <c r="GD50" s="7" t="str">
        <f>IF(AND(C50=""),"-",VLOOKUP(B50,Register!$A$7:$AM$311,27,FALSE))</f>
        <v>-</v>
      </c>
      <c r="GE50" s="7" t="str">
        <f>IF(AND(C50=""),"-",VLOOKUP(B50,Register!$A$7:$AM$311,28,FALSE))</f>
        <v>-</v>
      </c>
      <c r="GF50" s="7" t="str">
        <f>IF(AND(C50=""),"-",VLOOKUP(B50,Register!$A$7:$AM$311,29,FALSE))</f>
        <v>-</v>
      </c>
      <c r="GG50" s="7" t="str">
        <f>IF(AND(C50=""),"-",VLOOKUP(B50,Register!$A$7:$AM$311,30,FALSE))</f>
        <v>-</v>
      </c>
      <c r="GH50" s="8" t="str">
        <f>IF(AND(C50=""),"-",VLOOKUP(B50,Register!$A$7:$AM$311,31,FALSE))</f>
        <v>-</v>
      </c>
      <c r="GI50" s="208" t="str">
        <f>IF(AND(C50=""),"",VLOOKUP(B50,Register!$A$7:$CL$311,36,FALSE))</f>
        <v/>
      </c>
      <c r="GJ50" s="182" t="str">
        <f t="shared" si="90"/>
        <v/>
      </c>
      <c r="GK50" s="312" t="str">
        <f t="shared" si="91"/>
        <v/>
      </c>
      <c r="GL50" s="314" t="str">
        <f t="shared" si="92"/>
        <v/>
      </c>
      <c r="GM50" s="3"/>
      <c r="GP50" s="315"/>
      <c r="GR50" s="3"/>
      <c r="GS50" s="3"/>
      <c r="GT50" s="3"/>
      <c r="GU50" s="3"/>
      <c r="GV50" s="3"/>
      <c r="GW50" s="3"/>
      <c r="GX50" s="3"/>
      <c r="GY50" s="3"/>
      <c r="GZ50" s="3"/>
      <c r="HA50" s="3"/>
      <c r="HB50" s="3"/>
      <c r="HC50" s="3"/>
      <c r="HD50" s="3"/>
      <c r="HE50" s="3"/>
      <c r="HF50" s="3"/>
      <c r="HG50" s="3"/>
      <c r="HH50" s="3"/>
      <c r="HI50" s="3"/>
      <c r="HJ50" s="3"/>
      <c r="HK50" s="3"/>
      <c r="HL50" s="3"/>
      <c r="HM50" s="3"/>
      <c r="HW50" s="321" t="str">
        <f>IF(ISNA(VLOOKUP(B50,Register!A$7:Z$315,9,FALSE)),"",VLOOKUP(B50,Register!A$7:Z$315,9,FALSE))</f>
        <v/>
      </c>
      <c r="HX50" s="321" t="str">
        <f>IF(ISNA(VLOOKUP(B50,Register!A$7:Z$315,12,FALSE)),"",VLOOKUP(B50,Register!A$7:Z$315,12,FALSE))</f>
        <v/>
      </c>
      <c r="HY50" s="321" t="str">
        <f t="shared" si="93"/>
        <v/>
      </c>
      <c r="HZ50" s="321" t="str">
        <f t="shared" si="94"/>
        <v/>
      </c>
      <c r="IA50" s="321" t="str">
        <f t="shared" si="95"/>
        <v/>
      </c>
      <c r="IB50" s="321" t="str">
        <f t="shared" si="96"/>
        <v/>
      </c>
      <c r="IC50" s="321" t="str">
        <f t="shared" si="97"/>
        <v/>
      </c>
      <c r="ID50" s="321" t="str">
        <f t="shared" si="98"/>
        <v/>
      </c>
      <c r="IE50" s="321" t="str">
        <f t="shared" si="99"/>
        <v/>
      </c>
      <c r="IF50" s="321" t="str">
        <f t="shared" si="100"/>
        <v/>
      </c>
    </row>
    <row r="51" spans="1:240" ht="21">
      <c r="A51" s="2">
        <v>39</v>
      </c>
      <c r="B51" s="197"/>
      <c r="C51" s="196" t="str">
        <f>IF(ISNA(VLOOKUP(B51,Register!A$7:Z$315,3,FALSE)),"",VLOOKUP(B51,Register!A$7:Z$315,3,FALSE))</f>
        <v/>
      </c>
      <c r="D51" s="196" t="str">
        <f>IF(ISNA(VLOOKUP(B51,Register!A$7:Z$315,4,FALSE)),"",VLOOKUP(B51,Register!A$7:Z$315,4,FALSE))</f>
        <v/>
      </c>
      <c r="E51" s="195" t="str">
        <f>IF(ISNA(VLOOKUP(B51,Register!A$7:Z$315,6,FALSE)),"",VLOOKUP(B51,Register!A$7:Z$315,6,FALSE))</f>
        <v/>
      </c>
      <c r="F51" s="105"/>
      <c r="G51" s="159"/>
      <c r="H51" s="159"/>
      <c r="I51" s="168" t="str">
        <f t="shared" si="2"/>
        <v/>
      </c>
      <c r="J51" s="5" t="str">
        <f t="shared" si="3"/>
        <v/>
      </c>
      <c r="K51" s="159"/>
      <c r="L51" s="159"/>
      <c r="M51" s="168" t="str">
        <f t="shared" si="4"/>
        <v/>
      </c>
      <c r="N51" s="5" t="str">
        <f t="shared" si="5"/>
        <v/>
      </c>
      <c r="O51" s="159"/>
      <c r="P51" s="159"/>
      <c r="Q51" s="168" t="str">
        <f t="shared" si="6"/>
        <v/>
      </c>
      <c r="R51" s="5" t="str">
        <f t="shared" si="7"/>
        <v/>
      </c>
      <c r="S51" s="159"/>
      <c r="T51" s="159"/>
      <c r="U51" s="168" t="str">
        <f t="shared" si="8"/>
        <v/>
      </c>
      <c r="V51" s="5" t="str">
        <f t="shared" si="9"/>
        <v/>
      </c>
      <c r="W51" s="159"/>
      <c r="X51" s="159"/>
      <c r="Y51" s="168" t="str">
        <f t="shared" si="10"/>
        <v/>
      </c>
      <c r="Z51" s="5" t="str">
        <f t="shared" si="11"/>
        <v/>
      </c>
      <c r="AA51" s="160" t="str">
        <f t="shared" si="101"/>
        <v/>
      </c>
      <c r="AB51" s="160" t="str">
        <f t="shared" si="102"/>
        <v/>
      </c>
      <c r="AC51" s="160" t="str">
        <f t="shared" si="12"/>
        <v/>
      </c>
      <c r="AD51" s="6" t="str">
        <f t="shared" si="13"/>
        <v/>
      </c>
      <c r="AE51" s="105"/>
      <c r="AF51" s="1115"/>
      <c r="AG51" s="1115"/>
      <c r="AH51" s="168" t="str">
        <f t="shared" si="14"/>
        <v/>
      </c>
      <c r="AI51" s="5" t="str">
        <f t="shared" si="15"/>
        <v/>
      </c>
      <c r="AJ51" s="159"/>
      <c r="AK51" s="159"/>
      <c r="AL51" s="168" t="str">
        <f t="shared" si="16"/>
        <v/>
      </c>
      <c r="AM51" s="5" t="str">
        <f t="shared" si="17"/>
        <v/>
      </c>
      <c r="AN51" s="159"/>
      <c r="AO51" s="159"/>
      <c r="AP51" s="168" t="str">
        <f t="shared" si="18"/>
        <v/>
      </c>
      <c r="AQ51" s="5" t="str">
        <f t="shared" si="19"/>
        <v/>
      </c>
      <c r="AR51" s="159"/>
      <c r="AS51" s="159"/>
      <c r="AT51" s="168" t="str">
        <f t="shared" si="20"/>
        <v/>
      </c>
      <c r="AU51" s="5" t="str">
        <f t="shared" si="21"/>
        <v/>
      </c>
      <c r="AV51" s="159"/>
      <c r="AW51" s="159"/>
      <c r="AX51" s="168" t="str">
        <f t="shared" si="22"/>
        <v/>
      </c>
      <c r="AY51" s="5" t="str">
        <f t="shared" si="23"/>
        <v/>
      </c>
      <c r="AZ51" s="160" t="str">
        <f t="shared" si="24"/>
        <v/>
      </c>
      <c r="BA51" s="160" t="str">
        <f t="shared" si="25"/>
        <v/>
      </c>
      <c r="BB51" s="160" t="str">
        <f t="shared" si="26"/>
        <v/>
      </c>
      <c r="BC51" s="6" t="str">
        <f t="shared" si="27"/>
        <v/>
      </c>
      <c r="BD51" s="105"/>
      <c r="BE51" s="159"/>
      <c r="BF51" s="159"/>
      <c r="BG51" s="168" t="str">
        <f t="shared" si="28"/>
        <v/>
      </c>
      <c r="BH51" s="5" t="str">
        <f t="shared" si="29"/>
        <v/>
      </c>
      <c r="BI51" s="159"/>
      <c r="BJ51" s="159"/>
      <c r="BK51" s="168" t="str">
        <f t="shared" si="30"/>
        <v/>
      </c>
      <c r="BL51" s="5" t="str">
        <f t="shared" si="31"/>
        <v/>
      </c>
      <c r="BM51" s="159"/>
      <c r="BN51" s="159"/>
      <c r="BO51" s="168" t="str">
        <f t="shared" si="32"/>
        <v/>
      </c>
      <c r="BP51" s="5" t="str">
        <f t="shared" si="33"/>
        <v/>
      </c>
      <c r="BQ51" s="159"/>
      <c r="BR51" s="159"/>
      <c r="BS51" s="168" t="str">
        <f t="shared" si="34"/>
        <v/>
      </c>
      <c r="BT51" s="5" t="str">
        <f t="shared" si="35"/>
        <v/>
      </c>
      <c r="BU51" s="159"/>
      <c r="BV51" s="159"/>
      <c r="BW51" s="168" t="str">
        <f t="shared" si="36"/>
        <v/>
      </c>
      <c r="BX51" s="5" t="str">
        <f t="shared" si="37"/>
        <v/>
      </c>
      <c r="BY51" s="160" t="str">
        <f t="shared" si="38"/>
        <v/>
      </c>
      <c r="BZ51" s="160" t="str">
        <f t="shared" si="39"/>
        <v/>
      </c>
      <c r="CA51" s="160" t="str">
        <f t="shared" si="40"/>
        <v/>
      </c>
      <c r="CB51" s="6" t="str">
        <f t="shared" si="41"/>
        <v/>
      </c>
      <c r="CC51" s="105"/>
      <c r="CD51" s="159"/>
      <c r="CE51" s="159"/>
      <c r="CF51" s="168" t="str">
        <f t="shared" si="42"/>
        <v/>
      </c>
      <c r="CG51" s="5" t="str">
        <f t="shared" si="43"/>
        <v/>
      </c>
      <c r="CH51" s="159"/>
      <c r="CI51" s="159"/>
      <c r="CJ51" s="168" t="str">
        <f t="shared" si="44"/>
        <v/>
      </c>
      <c r="CK51" s="5" t="str">
        <f t="shared" si="45"/>
        <v/>
      </c>
      <c r="CL51" s="159"/>
      <c r="CM51" s="159"/>
      <c r="CN51" s="168" t="str">
        <f t="shared" si="46"/>
        <v/>
      </c>
      <c r="CO51" s="5" t="str">
        <f t="shared" si="47"/>
        <v/>
      </c>
      <c r="CP51" s="159"/>
      <c r="CQ51" s="159"/>
      <c r="CR51" s="168" t="str">
        <f t="shared" si="48"/>
        <v/>
      </c>
      <c r="CS51" s="5" t="str">
        <f t="shared" si="49"/>
        <v/>
      </c>
      <c r="CT51" s="159"/>
      <c r="CU51" s="159"/>
      <c r="CV51" s="168" t="str">
        <f t="shared" si="50"/>
        <v/>
      </c>
      <c r="CW51" s="5" t="str">
        <f t="shared" si="51"/>
        <v/>
      </c>
      <c r="CX51" s="160" t="str">
        <f t="shared" si="52"/>
        <v/>
      </c>
      <c r="CY51" s="160" t="str">
        <f t="shared" si="53"/>
        <v/>
      </c>
      <c r="CZ51" s="160" t="str">
        <f t="shared" si="54"/>
        <v/>
      </c>
      <c r="DA51" s="6" t="str">
        <f t="shared" si="55"/>
        <v/>
      </c>
      <c r="DB51" s="105"/>
      <c r="DC51" s="159"/>
      <c r="DD51" s="159"/>
      <c r="DE51" s="168" t="str">
        <f t="shared" si="56"/>
        <v/>
      </c>
      <c r="DF51" s="5" t="str">
        <f t="shared" si="57"/>
        <v/>
      </c>
      <c r="DG51" s="159"/>
      <c r="DH51" s="159"/>
      <c r="DI51" s="168" t="str">
        <f t="shared" si="58"/>
        <v/>
      </c>
      <c r="DJ51" s="5" t="str">
        <f t="shared" si="59"/>
        <v/>
      </c>
      <c r="DK51" s="159"/>
      <c r="DL51" s="159"/>
      <c r="DM51" s="168" t="str">
        <f t="shared" si="60"/>
        <v/>
      </c>
      <c r="DN51" s="5" t="str">
        <f t="shared" si="61"/>
        <v/>
      </c>
      <c r="DO51" s="159"/>
      <c r="DP51" s="159"/>
      <c r="DQ51" s="168" t="str">
        <f t="shared" si="62"/>
        <v/>
      </c>
      <c r="DR51" s="5" t="str">
        <f t="shared" si="63"/>
        <v/>
      </c>
      <c r="DS51" s="159"/>
      <c r="DT51" s="159"/>
      <c r="DU51" s="168" t="str">
        <f t="shared" si="64"/>
        <v/>
      </c>
      <c r="DV51" s="5" t="str">
        <f t="shared" si="65"/>
        <v/>
      </c>
      <c r="DW51" s="160" t="str">
        <f t="shared" si="66"/>
        <v/>
      </c>
      <c r="DX51" s="160" t="str">
        <f t="shared" si="67"/>
        <v/>
      </c>
      <c r="DY51" s="160" t="str">
        <f t="shared" si="68"/>
        <v/>
      </c>
      <c r="DZ51" s="6" t="str">
        <f t="shared" si="69"/>
        <v/>
      </c>
      <c r="EA51" s="105"/>
      <c r="EB51" s="159"/>
      <c r="EC51" s="159"/>
      <c r="ED51" s="168" t="str">
        <f t="shared" si="70"/>
        <v/>
      </c>
      <c r="EE51" s="5" t="str">
        <f t="shared" si="71"/>
        <v/>
      </c>
      <c r="EF51" s="159"/>
      <c r="EG51" s="159"/>
      <c r="EH51" s="168" t="str">
        <f t="shared" si="72"/>
        <v/>
      </c>
      <c r="EI51" s="5" t="str">
        <f t="shared" si="73"/>
        <v/>
      </c>
      <c r="EJ51" s="159"/>
      <c r="EK51" s="159"/>
      <c r="EL51" s="168" t="str">
        <f t="shared" si="74"/>
        <v/>
      </c>
      <c r="EM51" s="5" t="str">
        <f t="shared" si="75"/>
        <v/>
      </c>
      <c r="EN51" s="159"/>
      <c r="EO51" s="159"/>
      <c r="EP51" s="168" t="str">
        <f t="shared" si="76"/>
        <v/>
      </c>
      <c r="EQ51" s="5" t="str">
        <f t="shared" si="77"/>
        <v/>
      </c>
      <c r="ER51" s="159"/>
      <c r="ES51" s="159"/>
      <c r="ET51" s="168" t="str">
        <f t="shared" si="78"/>
        <v/>
      </c>
      <c r="EU51" s="5" t="str">
        <f t="shared" si="79"/>
        <v/>
      </c>
      <c r="EV51" s="160" t="str">
        <f t="shared" si="80"/>
        <v/>
      </c>
      <c r="EW51" s="160" t="str">
        <f t="shared" si="81"/>
        <v/>
      </c>
      <c r="EX51" s="160" t="str">
        <f t="shared" si="82"/>
        <v/>
      </c>
      <c r="EY51" s="6" t="str">
        <f t="shared" si="83"/>
        <v/>
      </c>
      <c r="EZ51" s="105"/>
      <c r="FA51" s="105"/>
      <c r="FB51" s="105"/>
      <c r="FC51" s="105"/>
      <c r="FD51" s="105"/>
      <c r="FE51" s="106" t="str">
        <f t="shared" si="84"/>
        <v/>
      </c>
      <c r="FF51" s="100" t="str">
        <f t="shared" si="85"/>
        <v xml:space="preserve"> </v>
      </c>
      <c r="FG51" s="105"/>
      <c r="FH51" s="105"/>
      <c r="FI51" s="105"/>
      <c r="FJ51" s="105"/>
      <c r="FK51" s="105"/>
      <c r="FL51" s="107" t="str">
        <f t="shared" si="86"/>
        <v/>
      </c>
      <c r="FM51" s="101" t="str">
        <f t="shared" si="87"/>
        <v xml:space="preserve"> </v>
      </c>
      <c r="FN51" s="105"/>
      <c r="FO51" s="105"/>
      <c r="FP51" s="105"/>
      <c r="FQ51" s="105"/>
      <c r="FR51" s="105"/>
      <c r="FS51" s="204" t="str">
        <f t="shared" si="88"/>
        <v/>
      </c>
      <c r="FT51" s="205" t="str">
        <f t="shared" si="89"/>
        <v xml:space="preserve"> </v>
      </c>
      <c r="FU51" s="477"/>
      <c r="FV51" s="316" t="str">
        <f>IF(AND(C51=""),"-",VLOOKUP(B51,Register!$A$7:$AM$311,19,FALSE))</f>
        <v>-</v>
      </c>
      <c r="FW51" s="7" t="str">
        <f>IF(AND(C51=""),"-",VLOOKUP(B51,Register!$A$7:$AM$311,20,FALSE))</f>
        <v>-</v>
      </c>
      <c r="FX51" s="7" t="str">
        <f>IF(AND(C51=""),"-",VLOOKUP(B51,Register!$A$7:$AM$311,21,FALSE))</f>
        <v>-</v>
      </c>
      <c r="FY51" s="7" t="str">
        <f>IF(AND(C51=""),"-",VLOOKUP(B51,Register!$A$7:$AM$311,22,FALSE))</f>
        <v>-</v>
      </c>
      <c r="FZ51" s="7" t="str">
        <f>IF(AND(C51=""),"-",VLOOKUP(B51,Register!$A$7:$AM$311,23,FALSE))</f>
        <v>-</v>
      </c>
      <c r="GA51" s="7" t="str">
        <f>IF(AND(C51=""),"-",VLOOKUP(B51,Register!$A$7:$AM$311,24,FALSE))</f>
        <v>-</v>
      </c>
      <c r="GB51" s="7" t="str">
        <f>IF(AND(C51=""),"-",VLOOKUP(B51,Register!$A$7:$AM$311,25,FALSE))</f>
        <v>-</v>
      </c>
      <c r="GC51" s="7" t="str">
        <f>IF(AND(C51=""),"-",VLOOKUP(B51,Register!$A$7:$AM$311,26,FALSE))</f>
        <v>-</v>
      </c>
      <c r="GD51" s="7" t="str">
        <f>IF(AND(C51=""),"-",VLOOKUP(B51,Register!$A$7:$AM$311,27,FALSE))</f>
        <v>-</v>
      </c>
      <c r="GE51" s="7" t="str">
        <f>IF(AND(C51=""),"-",VLOOKUP(B51,Register!$A$7:$AM$311,28,FALSE))</f>
        <v>-</v>
      </c>
      <c r="GF51" s="7" t="str">
        <f>IF(AND(C51=""),"-",VLOOKUP(B51,Register!$A$7:$AM$311,29,FALSE))</f>
        <v>-</v>
      </c>
      <c r="GG51" s="7" t="str">
        <f>IF(AND(C51=""),"-",VLOOKUP(B51,Register!$A$7:$AM$311,30,FALSE))</f>
        <v>-</v>
      </c>
      <c r="GH51" s="8" t="str">
        <f>IF(AND(C51=""),"-",VLOOKUP(B51,Register!$A$7:$AM$311,31,FALSE))</f>
        <v>-</v>
      </c>
      <c r="GI51" s="208" t="str">
        <f>IF(AND(C51=""),"",VLOOKUP(B51,Register!$A$7:$CL$311,36,FALSE))</f>
        <v/>
      </c>
      <c r="GJ51" s="182" t="str">
        <f t="shared" si="90"/>
        <v/>
      </c>
      <c r="GK51" s="312" t="str">
        <f t="shared" si="91"/>
        <v/>
      </c>
      <c r="GL51" s="314" t="str">
        <f t="shared" si="92"/>
        <v/>
      </c>
      <c r="GM51" s="3"/>
      <c r="GP51" s="315"/>
      <c r="GR51" s="3"/>
      <c r="GS51" s="3"/>
      <c r="GT51" s="3"/>
      <c r="GU51" s="3"/>
      <c r="GV51" s="3"/>
      <c r="GW51" s="3"/>
      <c r="GX51" s="3"/>
      <c r="GY51" s="3"/>
      <c r="GZ51" s="3"/>
      <c r="HA51" s="3"/>
      <c r="HB51" s="3"/>
      <c r="HC51" s="3"/>
      <c r="HD51" s="3"/>
      <c r="HE51" s="3"/>
      <c r="HF51" s="3"/>
      <c r="HG51" s="3"/>
      <c r="HH51" s="3"/>
      <c r="HI51" s="3"/>
      <c r="HJ51" s="3"/>
      <c r="HK51" s="3"/>
      <c r="HL51" s="3"/>
      <c r="HM51" s="3"/>
      <c r="HW51" s="321" t="str">
        <f>IF(ISNA(VLOOKUP(B51,Register!A$7:Z$315,9,FALSE)),"",VLOOKUP(B51,Register!A$7:Z$315,9,FALSE))</f>
        <v/>
      </c>
      <c r="HX51" s="321" t="str">
        <f>IF(ISNA(VLOOKUP(B51,Register!A$7:Z$315,12,FALSE)),"",VLOOKUP(B51,Register!A$7:Z$315,12,FALSE))</f>
        <v/>
      </c>
      <c r="HY51" s="321" t="str">
        <f t="shared" si="93"/>
        <v/>
      </c>
      <c r="HZ51" s="321" t="str">
        <f t="shared" si="94"/>
        <v/>
      </c>
      <c r="IA51" s="321" t="str">
        <f t="shared" si="95"/>
        <v/>
      </c>
      <c r="IB51" s="321" t="str">
        <f t="shared" si="96"/>
        <v/>
      </c>
      <c r="IC51" s="321" t="str">
        <f t="shared" si="97"/>
        <v/>
      </c>
      <c r="ID51" s="321" t="str">
        <f t="shared" si="98"/>
        <v/>
      </c>
      <c r="IE51" s="321" t="str">
        <f t="shared" si="99"/>
        <v/>
      </c>
      <c r="IF51" s="321" t="str">
        <f t="shared" si="100"/>
        <v/>
      </c>
    </row>
    <row r="52" spans="1:240" ht="21">
      <c r="A52" s="2">
        <v>40</v>
      </c>
      <c r="B52" s="197"/>
      <c r="C52" s="196" t="str">
        <f>IF(ISNA(VLOOKUP(B52,Register!A$7:Z$315,3,FALSE)),"",VLOOKUP(B52,Register!A$7:Z$315,3,FALSE))</f>
        <v/>
      </c>
      <c r="D52" s="196" t="str">
        <f>IF(ISNA(VLOOKUP(B52,Register!A$7:Z$315,4,FALSE)),"",VLOOKUP(B52,Register!A$7:Z$315,4,FALSE))</f>
        <v/>
      </c>
      <c r="E52" s="195" t="str">
        <f>IF(ISNA(VLOOKUP(B52,Register!A$7:Z$315,6,FALSE)),"",VLOOKUP(B52,Register!A$7:Z$315,6,FALSE))</f>
        <v/>
      </c>
      <c r="F52" s="105"/>
      <c r="G52" s="159"/>
      <c r="H52" s="159"/>
      <c r="I52" s="168" t="str">
        <f t="shared" si="2"/>
        <v/>
      </c>
      <c r="J52" s="5" t="str">
        <f t="shared" si="3"/>
        <v/>
      </c>
      <c r="K52" s="159"/>
      <c r="L52" s="159"/>
      <c r="M52" s="168" t="str">
        <f t="shared" si="4"/>
        <v/>
      </c>
      <c r="N52" s="5" t="str">
        <f t="shared" si="5"/>
        <v/>
      </c>
      <c r="O52" s="159"/>
      <c r="P52" s="159"/>
      <c r="Q52" s="168" t="str">
        <f t="shared" si="6"/>
        <v/>
      </c>
      <c r="R52" s="5" t="str">
        <f t="shared" si="7"/>
        <v/>
      </c>
      <c r="S52" s="159"/>
      <c r="T52" s="159"/>
      <c r="U52" s="168" t="str">
        <f t="shared" si="8"/>
        <v/>
      </c>
      <c r="V52" s="5" t="str">
        <f t="shared" si="9"/>
        <v/>
      </c>
      <c r="W52" s="159"/>
      <c r="X52" s="159"/>
      <c r="Y52" s="168" t="str">
        <f t="shared" si="10"/>
        <v/>
      </c>
      <c r="Z52" s="5" t="str">
        <f t="shared" si="11"/>
        <v/>
      </c>
      <c r="AA52" s="160" t="str">
        <f t="shared" si="101"/>
        <v/>
      </c>
      <c r="AB52" s="160" t="str">
        <f t="shared" si="102"/>
        <v/>
      </c>
      <c r="AC52" s="160" t="str">
        <f t="shared" si="12"/>
        <v/>
      </c>
      <c r="AD52" s="6" t="str">
        <f t="shared" si="13"/>
        <v/>
      </c>
      <c r="AE52" s="105"/>
      <c r="AF52" s="1115"/>
      <c r="AG52" s="1115"/>
      <c r="AH52" s="168" t="str">
        <f t="shared" si="14"/>
        <v/>
      </c>
      <c r="AI52" s="5" t="str">
        <f t="shared" si="15"/>
        <v/>
      </c>
      <c r="AJ52" s="159"/>
      <c r="AK52" s="159"/>
      <c r="AL52" s="168" t="str">
        <f t="shared" si="16"/>
        <v/>
      </c>
      <c r="AM52" s="5" t="str">
        <f t="shared" si="17"/>
        <v/>
      </c>
      <c r="AN52" s="159"/>
      <c r="AO52" s="159"/>
      <c r="AP52" s="168" t="str">
        <f t="shared" si="18"/>
        <v/>
      </c>
      <c r="AQ52" s="5" t="str">
        <f t="shared" si="19"/>
        <v/>
      </c>
      <c r="AR52" s="159"/>
      <c r="AS52" s="159"/>
      <c r="AT52" s="168" t="str">
        <f t="shared" si="20"/>
        <v/>
      </c>
      <c r="AU52" s="5" t="str">
        <f t="shared" si="21"/>
        <v/>
      </c>
      <c r="AV52" s="159"/>
      <c r="AW52" s="159"/>
      <c r="AX52" s="168" t="str">
        <f t="shared" si="22"/>
        <v/>
      </c>
      <c r="AY52" s="5" t="str">
        <f t="shared" si="23"/>
        <v/>
      </c>
      <c r="AZ52" s="160" t="str">
        <f t="shared" si="24"/>
        <v/>
      </c>
      <c r="BA52" s="160" t="str">
        <f t="shared" si="25"/>
        <v/>
      </c>
      <c r="BB52" s="160" t="str">
        <f t="shared" si="26"/>
        <v/>
      </c>
      <c r="BC52" s="6" t="str">
        <f t="shared" si="27"/>
        <v/>
      </c>
      <c r="BD52" s="105"/>
      <c r="BE52" s="159"/>
      <c r="BF52" s="159"/>
      <c r="BG52" s="168" t="str">
        <f t="shared" si="28"/>
        <v/>
      </c>
      <c r="BH52" s="5" t="str">
        <f t="shared" si="29"/>
        <v/>
      </c>
      <c r="BI52" s="159"/>
      <c r="BJ52" s="159"/>
      <c r="BK52" s="168" t="str">
        <f t="shared" si="30"/>
        <v/>
      </c>
      <c r="BL52" s="5" t="str">
        <f t="shared" si="31"/>
        <v/>
      </c>
      <c r="BM52" s="159"/>
      <c r="BN52" s="159"/>
      <c r="BO52" s="168" t="str">
        <f t="shared" si="32"/>
        <v/>
      </c>
      <c r="BP52" s="5" t="str">
        <f t="shared" si="33"/>
        <v/>
      </c>
      <c r="BQ52" s="159"/>
      <c r="BR52" s="159"/>
      <c r="BS52" s="168" t="str">
        <f t="shared" si="34"/>
        <v/>
      </c>
      <c r="BT52" s="5" t="str">
        <f t="shared" si="35"/>
        <v/>
      </c>
      <c r="BU52" s="159"/>
      <c r="BV52" s="159"/>
      <c r="BW52" s="168" t="str">
        <f t="shared" si="36"/>
        <v/>
      </c>
      <c r="BX52" s="5" t="str">
        <f t="shared" si="37"/>
        <v/>
      </c>
      <c r="BY52" s="160" t="str">
        <f t="shared" si="38"/>
        <v/>
      </c>
      <c r="BZ52" s="160" t="str">
        <f t="shared" si="39"/>
        <v/>
      </c>
      <c r="CA52" s="160" t="str">
        <f t="shared" si="40"/>
        <v/>
      </c>
      <c r="CB52" s="6" t="str">
        <f t="shared" si="41"/>
        <v/>
      </c>
      <c r="CC52" s="105"/>
      <c r="CD52" s="159"/>
      <c r="CE52" s="159"/>
      <c r="CF52" s="168" t="str">
        <f t="shared" si="42"/>
        <v/>
      </c>
      <c r="CG52" s="5" t="str">
        <f t="shared" si="43"/>
        <v/>
      </c>
      <c r="CH52" s="159"/>
      <c r="CI52" s="159"/>
      <c r="CJ52" s="168" t="str">
        <f t="shared" si="44"/>
        <v/>
      </c>
      <c r="CK52" s="5" t="str">
        <f t="shared" si="45"/>
        <v/>
      </c>
      <c r="CL52" s="159"/>
      <c r="CM52" s="159"/>
      <c r="CN52" s="168" t="str">
        <f t="shared" si="46"/>
        <v/>
      </c>
      <c r="CO52" s="5" t="str">
        <f t="shared" si="47"/>
        <v/>
      </c>
      <c r="CP52" s="159"/>
      <c r="CQ52" s="159"/>
      <c r="CR52" s="168" t="str">
        <f t="shared" si="48"/>
        <v/>
      </c>
      <c r="CS52" s="5" t="str">
        <f t="shared" si="49"/>
        <v/>
      </c>
      <c r="CT52" s="159"/>
      <c r="CU52" s="159"/>
      <c r="CV52" s="168" t="str">
        <f t="shared" si="50"/>
        <v/>
      </c>
      <c r="CW52" s="5" t="str">
        <f t="shared" si="51"/>
        <v/>
      </c>
      <c r="CX52" s="160" t="str">
        <f t="shared" si="52"/>
        <v/>
      </c>
      <c r="CY52" s="160" t="str">
        <f t="shared" si="53"/>
        <v/>
      </c>
      <c r="CZ52" s="160" t="str">
        <f t="shared" si="54"/>
        <v/>
      </c>
      <c r="DA52" s="6" t="str">
        <f t="shared" si="55"/>
        <v/>
      </c>
      <c r="DB52" s="105"/>
      <c r="DC52" s="159"/>
      <c r="DD52" s="159"/>
      <c r="DE52" s="168" t="str">
        <f t="shared" si="56"/>
        <v/>
      </c>
      <c r="DF52" s="5" t="str">
        <f t="shared" si="57"/>
        <v/>
      </c>
      <c r="DG52" s="159"/>
      <c r="DH52" s="159"/>
      <c r="DI52" s="168" t="str">
        <f t="shared" si="58"/>
        <v/>
      </c>
      <c r="DJ52" s="5" t="str">
        <f t="shared" si="59"/>
        <v/>
      </c>
      <c r="DK52" s="159"/>
      <c r="DL52" s="159"/>
      <c r="DM52" s="168" t="str">
        <f t="shared" si="60"/>
        <v/>
      </c>
      <c r="DN52" s="5" t="str">
        <f t="shared" si="61"/>
        <v/>
      </c>
      <c r="DO52" s="159"/>
      <c r="DP52" s="159"/>
      <c r="DQ52" s="168" t="str">
        <f t="shared" si="62"/>
        <v/>
      </c>
      <c r="DR52" s="5" t="str">
        <f t="shared" si="63"/>
        <v/>
      </c>
      <c r="DS52" s="159"/>
      <c r="DT52" s="159"/>
      <c r="DU52" s="168" t="str">
        <f t="shared" si="64"/>
        <v/>
      </c>
      <c r="DV52" s="5" t="str">
        <f t="shared" si="65"/>
        <v/>
      </c>
      <c r="DW52" s="160" t="str">
        <f t="shared" si="66"/>
        <v/>
      </c>
      <c r="DX52" s="160" t="str">
        <f t="shared" si="67"/>
        <v/>
      </c>
      <c r="DY52" s="160" t="str">
        <f t="shared" si="68"/>
        <v/>
      </c>
      <c r="DZ52" s="6" t="str">
        <f t="shared" si="69"/>
        <v/>
      </c>
      <c r="EA52" s="105"/>
      <c r="EB52" s="159"/>
      <c r="EC52" s="159"/>
      <c r="ED52" s="168" t="str">
        <f t="shared" si="70"/>
        <v/>
      </c>
      <c r="EE52" s="5" t="str">
        <f t="shared" si="71"/>
        <v/>
      </c>
      <c r="EF52" s="159"/>
      <c r="EG52" s="159"/>
      <c r="EH52" s="168" t="str">
        <f t="shared" si="72"/>
        <v/>
      </c>
      <c r="EI52" s="5" t="str">
        <f t="shared" si="73"/>
        <v/>
      </c>
      <c r="EJ52" s="159"/>
      <c r="EK52" s="159"/>
      <c r="EL52" s="168" t="str">
        <f t="shared" si="74"/>
        <v/>
      </c>
      <c r="EM52" s="5" t="str">
        <f t="shared" si="75"/>
        <v/>
      </c>
      <c r="EN52" s="159"/>
      <c r="EO52" s="159"/>
      <c r="EP52" s="168" t="str">
        <f t="shared" si="76"/>
        <v/>
      </c>
      <c r="EQ52" s="5" t="str">
        <f t="shared" si="77"/>
        <v/>
      </c>
      <c r="ER52" s="159"/>
      <c r="ES52" s="159"/>
      <c r="ET52" s="168" t="str">
        <f t="shared" si="78"/>
        <v/>
      </c>
      <c r="EU52" s="5" t="str">
        <f t="shared" si="79"/>
        <v/>
      </c>
      <c r="EV52" s="160" t="str">
        <f t="shared" si="80"/>
        <v/>
      </c>
      <c r="EW52" s="160" t="str">
        <f t="shared" si="81"/>
        <v/>
      </c>
      <c r="EX52" s="160" t="str">
        <f t="shared" si="82"/>
        <v/>
      </c>
      <c r="EY52" s="6" t="str">
        <f t="shared" si="83"/>
        <v/>
      </c>
      <c r="EZ52" s="105"/>
      <c r="FA52" s="105"/>
      <c r="FB52" s="105"/>
      <c r="FC52" s="105"/>
      <c r="FD52" s="105"/>
      <c r="FE52" s="106" t="str">
        <f t="shared" si="84"/>
        <v/>
      </c>
      <c r="FF52" s="100" t="str">
        <f t="shared" si="85"/>
        <v xml:space="preserve"> </v>
      </c>
      <c r="FG52" s="105"/>
      <c r="FH52" s="105"/>
      <c r="FI52" s="105"/>
      <c r="FJ52" s="105"/>
      <c r="FK52" s="105"/>
      <c r="FL52" s="107" t="str">
        <f t="shared" si="86"/>
        <v/>
      </c>
      <c r="FM52" s="101" t="str">
        <f t="shared" si="87"/>
        <v xml:space="preserve"> </v>
      </c>
      <c r="FN52" s="105"/>
      <c r="FO52" s="105"/>
      <c r="FP52" s="105"/>
      <c r="FQ52" s="105"/>
      <c r="FR52" s="105"/>
      <c r="FS52" s="204" t="str">
        <f t="shared" si="88"/>
        <v/>
      </c>
      <c r="FT52" s="205" t="str">
        <f t="shared" si="89"/>
        <v xml:space="preserve"> </v>
      </c>
      <c r="FU52" s="477"/>
      <c r="FV52" s="316" t="str">
        <f>IF(AND(C52=""),"-",VLOOKUP(B52,Register!$A$7:$AM$311,19,FALSE))</f>
        <v>-</v>
      </c>
      <c r="FW52" s="7" t="str">
        <f>IF(AND(C52=""),"-",VLOOKUP(B52,Register!$A$7:$AM$311,20,FALSE))</f>
        <v>-</v>
      </c>
      <c r="FX52" s="7" t="str">
        <f>IF(AND(C52=""),"-",VLOOKUP(B52,Register!$A$7:$AM$311,21,FALSE))</f>
        <v>-</v>
      </c>
      <c r="FY52" s="7" t="str">
        <f>IF(AND(C52=""),"-",VLOOKUP(B52,Register!$A$7:$AM$311,22,FALSE))</f>
        <v>-</v>
      </c>
      <c r="FZ52" s="7" t="str">
        <f>IF(AND(C52=""),"-",VLOOKUP(B52,Register!$A$7:$AM$311,23,FALSE))</f>
        <v>-</v>
      </c>
      <c r="GA52" s="7" t="str">
        <f>IF(AND(C52=""),"-",VLOOKUP(B52,Register!$A$7:$AM$311,24,FALSE))</f>
        <v>-</v>
      </c>
      <c r="GB52" s="7" t="str">
        <f>IF(AND(C52=""),"-",VLOOKUP(B52,Register!$A$7:$AM$311,25,FALSE))</f>
        <v>-</v>
      </c>
      <c r="GC52" s="7" t="str">
        <f>IF(AND(C52=""),"-",VLOOKUP(B52,Register!$A$7:$AM$311,26,FALSE))</f>
        <v>-</v>
      </c>
      <c r="GD52" s="7" t="str">
        <f>IF(AND(C52=""),"-",VLOOKUP(B52,Register!$A$7:$AM$311,27,FALSE))</f>
        <v>-</v>
      </c>
      <c r="GE52" s="7" t="str">
        <f>IF(AND(C52=""),"-",VLOOKUP(B52,Register!$A$7:$AM$311,28,FALSE))</f>
        <v>-</v>
      </c>
      <c r="GF52" s="7" t="str">
        <f>IF(AND(C52=""),"-",VLOOKUP(B52,Register!$A$7:$AM$311,29,FALSE))</f>
        <v>-</v>
      </c>
      <c r="GG52" s="7" t="str">
        <f>IF(AND(C52=""),"-",VLOOKUP(B52,Register!$A$7:$AM$311,30,FALSE))</f>
        <v>-</v>
      </c>
      <c r="GH52" s="8" t="str">
        <f>IF(AND(C52=""),"-",VLOOKUP(B52,Register!$A$7:$AM$311,31,FALSE))</f>
        <v>-</v>
      </c>
      <c r="GI52" s="208" t="str">
        <f>IF(AND(C52=""),"",VLOOKUP(B52,Register!$A$7:$CL$311,36,FALSE))</f>
        <v/>
      </c>
      <c r="GJ52" s="182" t="str">
        <f t="shared" si="90"/>
        <v/>
      </c>
      <c r="GK52" s="312" t="str">
        <f t="shared" si="91"/>
        <v/>
      </c>
      <c r="GL52" s="314" t="str">
        <f t="shared" si="92"/>
        <v/>
      </c>
      <c r="GM52" s="3"/>
      <c r="GP52" s="315"/>
      <c r="GR52" s="3"/>
      <c r="GS52" s="3"/>
      <c r="GT52" s="3"/>
      <c r="GU52" s="3"/>
      <c r="GV52" s="3"/>
      <c r="GW52" s="3"/>
      <c r="GX52" s="3"/>
      <c r="GY52" s="3"/>
      <c r="GZ52" s="3"/>
      <c r="HA52" s="3"/>
      <c r="HB52" s="3"/>
      <c r="HC52" s="3"/>
      <c r="HD52" s="3"/>
      <c r="HE52" s="3"/>
      <c r="HF52" s="3"/>
      <c r="HG52" s="3"/>
      <c r="HH52" s="3"/>
      <c r="HI52" s="3"/>
      <c r="HJ52" s="3"/>
      <c r="HK52" s="3"/>
      <c r="HL52" s="3"/>
      <c r="HM52" s="3"/>
      <c r="HW52" s="321" t="str">
        <f>IF(ISNA(VLOOKUP(B52,Register!A$7:Z$315,9,FALSE)),"",VLOOKUP(B52,Register!A$7:Z$315,9,FALSE))</f>
        <v/>
      </c>
      <c r="HX52" s="321" t="str">
        <f>IF(ISNA(VLOOKUP(B52,Register!A$7:Z$315,12,FALSE)),"",VLOOKUP(B52,Register!A$7:Z$315,12,FALSE))</f>
        <v/>
      </c>
      <c r="HY52" s="321" t="str">
        <f t="shared" si="93"/>
        <v/>
      </c>
      <c r="HZ52" s="321" t="str">
        <f t="shared" si="94"/>
        <v/>
      </c>
      <c r="IA52" s="321" t="str">
        <f t="shared" si="95"/>
        <v/>
      </c>
      <c r="IB52" s="321" t="str">
        <f t="shared" si="96"/>
        <v/>
      </c>
      <c r="IC52" s="321" t="str">
        <f t="shared" si="97"/>
        <v/>
      </c>
      <c r="ID52" s="321" t="str">
        <f t="shared" si="98"/>
        <v/>
      </c>
      <c r="IE52" s="321" t="str">
        <f t="shared" si="99"/>
        <v/>
      </c>
      <c r="IF52" s="321" t="str">
        <f t="shared" si="100"/>
        <v/>
      </c>
    </row>
    <row r="53" spans="1:240" ht="21">
      <c r="A53" s="2">
        <v>41</v>
      </c>
      <c r="B53" s="197"/>
      <c r="C53" s="196" t="str">
        <f>IF(ISNA(VLOOKUP(B53,Register!A$7:Z$315,3,FALSE)),"",VLOOKUP(B53,Register!A$7:Z$315,3,FALSE))</f>
        <v/>
      </c>
      <c r="D53" s="196" t="str">
        <f>IF(ISNA(VLOOKUP(B53,Register!A$7:Z$315,4,FALSE)),"",VLOOKUP(B53,Register!A$7:Z$315,4,FALSE))</f>
        <v/>
      </c>
      <c r="E53" s="195" t="str">
        <f>IF(ISNA(VLOOKUP(B53,Register!A$7:Z$315,6,FALSE)),"",VLOOKUP(B53,Register!A$7:Z$315,6,FALSE))</f>
        <v/>
      </c>
      <c r="F53" s="105"/>
      <c r="G53" s="159"/>
      <c r="H53" s="159"/>
      <c r="I53" s="168" t="str">
        <f t="shared" si="2"/>
        <v/>
      </c>
      <c r="J53" s="5" t="str">
        <f t="shared" si="3"/>
        <v/>
      </c>
      <c r="K53" s="159"/>
      <c r="L53" s="159"/>
      <c r="M53" s="168" t="str">
        <f t="shared" si="4"/>
        <v/>
      </c>
      <c r="N53" s="5" t="str">
        <f t="shared" si="5"/>
        <v/>
      </c>
      <c r="O53" s="159"/>
      <c r="P53" s="159"/>
      <c r="Q53" s="168" t="str">
        <f t="shared" si="6"/>
        <v/>
      </c>
      <c r="R53" s="5" t="str">
        <f t="shared" si="7"/>
        <v/>
      </c>
      <c r="S53" s="159"/>
      <c r="T53" s="159"/>
      <c r="U53" s="168" t="str">
        <f t="shared" si="8"/>
        <v/>
      </c>
      <c r="V53" s="5" t="str">
        <f t="shared" si="9"/>
        <v/>
      </c>
      <c r="W53" s="159"/>
      <c r="X53" s="159"/>
      <c r="Y53" s="168" t="str">
        <f t="shared" si="10"/>
        <v/>
      </c>
      <c r="Z53" s="5" t="str">
        <f t="shared" si="11"/>
        <v/>
      </c>
      <c r="AA53" s="160" t="str">
        <f t="shared" si="101"/>
        <v/>
      </c>
      <c r="AB53" s="160" t="str">
        <f t="shared" si="102"/>
        <v/>
      </c>
      <c r="AC53" s="160" t="str">
        <f t="shared" si="12"/>
        <v/>
      </c>
      <c r="AD53" s="6" t="str">
        <f t="shared" si="13"/>
        <v/>
      </c>
      <c r="AE53" s="105"/>
      <c r="AF53" s="1115"/>
      <c r="AG53" s="1115"/>
      <c r="AH53" s="168" t="str">
        <f t="shared" si="14"/>
        <v/>
      </c>
      <c r="AI53" s="5" t="str">
        <f t="shared" si="15"/>
        <v/>
      </c>
      <c r="AJ53" s="159"/>
      <c r="AK53" s="159"/>
      <c r="AL53" s="168" t="str">
        <f t="shared" si="16"/>
        <v/>
      </c>
      <c r="AM53" s="5" t="str">
        <f t="shared" si="17"/>
        <v/>
      </c>
      <c r="AN53" s="159"/>
      <c r="AO53" s="159"/>
      <c r="AP53" s="168" t="str">
        <f t="shared" si="18"/>
        <v/>
      </c>
      <c r="AQ53" s="5" t="str">
        <f t="shared" si="19"/>
        <v/>
      </c>
      <c r="AR53" s="159"/>
      <c r="AS53" s="159"/>
      <c r="AT53" s="168" t="str">
        <f t="shared" si="20"/>
        <v/>
      </c>
      <c r="AU53" s="5" t="str">
        <f t="shared" si="21"/>
        <v/>
      </c>
      <c r="AV53" s="159"/>
      <c r="AW53" s="159"/>
      <c r="AX53" s="168" t="str">
        <f t="shared" si="22"/>
        <v/>
      </c>
      <c r="AY53" s="5" t="str">
        <f t="shared" si="23"/>
        <v/>
      </c>
      <c r="AZ53" s="160" t="str">
        <f t="shared" si="24"/>
        <v/>
      </c>
      <c r="BA53" s="160" t="str">
        <f t="shared" si="25"/>
        <v/>
      </c>
      <c r="BB53" s="160" t="str">
        <f t="shared" si="26"/>
        <v/>
      </c>
      <c r="BC53" s="6" t="str">
        <f t="shared" si="27"/>
        <v/>
      </c>
      <c r="BD53" s="105"/>
      <c r="BE53" s="159"/>
      <c r="BF53" s="159"/>
      <c r="BG53" s="168" t="str">
        <f t="shared" si="28"/>
        <v/>
      </c>
      <c r="BH53" s="5" t="str">
        <f t="shared" si="29"/>
        <v/>
      </c>
      <c r="BI53" s="159"/>
      <c r="BJ53" s="159"/>
      <c r="BK53" s="168" t="str">
        <f t="shared" si="30"/>
        <v/>
      </c>
      <c r="BL53" s="5" t="str">
        <f t="shared" si="31"/>
        <v/>
      </c>
      <c r="BM53" s="159"/>
      <c r="BN53" s="159"/>
      <c r="BO53" s="168" t="str">
        <f t="shared" si="32"/>
        <v/>
      </c>
      <c r="BP53" s="5" t="str">
        <f t="shared" si="33"/>
        <v/>
      </c>
      <c r="BQ53" s="159"/>
      <c r="BR53" s="159"/>
      <c r="BS53" s="168" t="str">
        <f t="shared" si="34"/>
        <v/>
      </c>
      <c r="BT53" s="5" t="str">
        <f t="shared" si="35"/>
        <v/>
      </c>
      <c r="BU53" s="159"/>
      <c r="BV53" s="159"/>
      <c r="BW53" s="168" t="str">
        <f t="shared" si="36"/>
        <v/>
      </c>
      <c r="BX53" s="5" t="str">
        <f t="shared" si="37"/>
        <v/>
      </c>
      <c r="BY53" s="160" t="str">
        <f t="shared" si="38"/>
        <v/>
      </c>
      <c r="BZ53" s="160" t="str">
        <f t="shared" si="39"/>
        <v/>
      </c>
      <c r="CA53" s="160" t="str">
        <f t="shared" si="40"/>
        <v/>
      </c>
      <c r="CB53" s="6" t="str">
        <f t="shared" si="41"/>
        <v/>
      </c>
      <c r="CC53" s="105"/>
      <c r="CD53" s="159"/>
      <c r="CE53" s="159"/>
      <c r="CF53" s="168" t="str">
        <f t="shared" si="42"/>
        <v/>
      </c>
      <c r="CG53" s="5" t="str">
        <f t="shared" si="43"/>
        <v/>
      </c>
      <c r="CH53" s="159"/>
      <c r="CI53" s="159"/>
      <c r="CJ53" s="168" t="str">
        <f t="shared" si="44"/>
        <v/>
      </c>
      <c r="CK53" s="5" t="str">
        <f t="shared" si="45"/>
        <v/>
      </c>
      <c r="CL53" s="159"/>
      <c r="CM53" s="159"/>
      <c r="CN53" s="168" t="str">
        <f t="shared" si="46"/>
        <v/>
      </c>
      <c r="CO53" s="5" t="str">
        <f t="shared" si="47"/>
        <v/>
      </c>
      <c r="CP53" s="159"/>
      <c r="CQ53" s="159"/>
      <c r="CR53" s="168" t="str">
        <f t="shared" si="48"/>
        <v/>
      </c>
      <c r="CS53" s="5" t="str">
        <f t="shared" si="49"/>
        <v/>
      </c>
      <c r="CT53" s="159"/>
      <c r="CU53" s="159"/>
      <c r="CV53" s="168" t="str">
        <f t="shared" si="50"/>
        <v/>
      </c>
      <c r="CW53" s="5" t="str">
        <f t="shared" si="51"/>
        <v/>
      </c>
      <c r="CX53" s="160" t="str">
        <f t="shared" si="52"/>
        <v/>
      </c>
      <c r="CY53" s="160" t="str">
        <f t="shared" si="53"/>
        <v/>
      </c>
      <c r="CZ53" s="160" t="str">
        <f t="shared" si="54"/>
        <v/>
      </c>
      <c r="DA53" s="6" t="str">
        <f t="shared" si="55"/>
        <v/>
      </c>
      <c r="DB53" s="105"/>
      <c r="DC53" s="159"/>
      <c r="DD53" s="159"/>
      <c r="DE53" s="168" t="str">
        <f t="shared" si="56"/>
        <v/>
      </c>
      <c r="DF53" s="5" t="str">
        <f t="shared" si="57"/>
        <v/>
      </c>
      <c r="DG53" s="159"/>
      <c r="DH53" s="159"/>
      <c r="DI53" s="168" t="str">
        <f t="shared" si="58"/>
        <v/>
      </c>
      <c r="DJ53" s="5" t="str">
        <f t="shared" si="59"/>
        <v/>
      </c>
      <c r="DK53" s="159"/>
      <c r="DL53" s="159"/>
      <c r="DM53" s="168" t="str">
        <f t="shared" si="60"/>
        <v/>
      </c>
      <c r="DN53" s="5" t="str">
        <f t="shared" si="61"/>
        <v/>
      </c>
      <c r="DO53" s="159"/>
      <c r="DP53" s="159"/>
      <c r="DQ53" s="168" t="str">
        <f t="shared" si="62"/>
        <v/>
      </c>
      <c r="DR53" s="5" t="str">
        <f t="shared" si="63"/>
        <v/>
      </c>
      <c r="DS53" s="159"/>
      <c r="DT53" s="159"/>
      <c r="DU53" s="168" t="str">
        <f t="shared" si="64"/>
        <v/>
      </c>
      <c r="DV53" s="5" t="str">
        <f t="shared" si="65"/>
        <v/>
      </c>
      <c r="DW53" s="160" t="str">
        <f t="shared" si="66"/>
        <v/>
      </c>
      <c r="DX53" s="160" t="str">
        <f t="shared" si="67"/>
        <v/>
      </c>
      <c r="DY53" s="160" t="str">
        <f t="shared" si="68"/>
        <v/>
      </c>
      <c r="DZ53" s="6" t="str">
        <f t="shared" si="69"/>
        <v/>
      </c>
      <c r="EA53" s="105"/>
      <c r="EB53" s="159"/>
      <c r="EC53" s="159"/>
      <c r="ED53" s="168" t="str">
        <f t="shared" si="70"/>
        <v/>
      </c>
      <c r="EE53" s="5" t="str">
        <f t="shared" si="71"/>
        <v/>
      </c>
      <c r="EF53" s="159"/>
      <c r="EG53" s="159"/>
      <c r="EH53" s="168" t="str">
        <f t="shared" si="72"/>
        <v/>
      </c>
      <c r="EI53" s="5" t="str">
        <f t="shared" si="73"/>
        <v/>
      </c>
      <c r="EJ53" s="159"/>
      <c r="EK53" s="159"/>
      <c r="EL53" s="168" t="str">
        <f t="shared" si="74"/>
        <v/>
      </c>
      <c r="EM53" s="5" t="str">
        <f t="shared" si="75"/>
        <v/>
      </c>
      <c r="EN53" s="159"/>
      <c r="EO53" s="159"/>
      <c r="EP53" s="168" t="str">
        <f t="shared" si="76"/>
        <v/>
      </c>
      <c r="EQ53" s="5" t="str">
        <f t="shared" si="77"/>
        <v/>
      </c>
      <c r="ER53" s="159"/>
      <c r="ES53" s="159"/>
      <c r="ET53" s="168" t="str">
        <f t="shared" si="78"/>
        <v/>
      </c>
      <c r="EU53" s="5" t="str">
        <f t="shared" si="79"/>
        <v/>
      </c>
      <c r="EV53" s="160" t="str">
        <f t="shared" si="80"/>
        <v/>
      </c>
      <c r="EW53" s="160" t="str">
        <f t="shared" si="81"/>
        <v/>
      </c>
      <c r="EX53" s="160" t="str">
        <f t="shared" si="82"/>
        <v/>
      </c>
      <c r="EY53" s="6" t="str">
        <f t="shared" si="83"/>
        <v/>
      </c>
      <c r="EZ53" s="105"/>
      <c r="FA53" s="105"/>
      <c r="FB53" s="105"/>
      <c r="FC53" s="105"/>
      <c r="FD53" s="105"/>
      <c r="FE53" s="106" t="str">
        <f t="shared" si="84"/>
        <v/>
      </c>
      <c r="FF53" s="100" t="str">
        <f t="shared" si="85"/>
        <v xml:space="preserve"> </v>
      </c>
      <c r="FG53" s="105"/>
      <c r="FH53" s="105"/>
      <c r="FI53" s="105"/>
      <c r="FJ53" s="105"/>
      <c r="FK53" s="105"/>
      <c r="FL53" s="107" t="str">
        <f t="shared" si="86"/>
        <v/>
      </c>
      <c r="FM53" s="101" t="str">
        <f t="shared" si="87"/>
        <v xml:space="preserve"> </v>
      </c>
      <c r="FN53" s="105"/>
      <c r="FO53" s="105"/>
      <c r="FP53" s="105"/>
      <c r="FQ53" s="105"/>
      <c r="FR53" s="105"/>
      <c r="FS53" s="204" t="str">
        <f t="shared" si="88"/>
        <v/>
      </c>
      <c r="FT53" s="205" t="str">
        <f t="shared" si="89"/>
        <v xml:space="preserve"> </v>
      </c>
      <c r="FU53" s="477"/>
      <c r="FV53" s="316" t="str">
        <f>IF(AND(C53=""),"-",VLOOKUP(B53,Register!$A$7:$AM$311,19,FALSE))</f>
        <v>-</v>
      </c>
      <c r="FW53" s="7" t="str">
        <f>IF(AND(C53=""),"-",VLOOKUP(B53,Register!$A$7:$AM$311,20,FALSE))</f>
        <v>-</v>
      </c>
      <c r="FX53" s="7" t="str">
        <f>IF(AND(C53=""),"-",VLOOKUP(B53,Register!$A$7:$AM$311,21,FALSE))</f>
        <v>-</v>
      </c>
      <c r="FY53" s="7" t="str">
        <f>IF(AND(C53=""),"-",VLOOKUP(B53,Register!$A$7:$AM$311,22,FALSE))</f>
        <v>-</v>
      </c>
      <c r="FZ53" s="7" t="str">
        <f>IF(AND(C53=""),"-",VLOOKUP(B53,Register!$A$7:$AM$311,23,FALSE))</f>
        <v>-</v>
      </c>
      <c r="GA53" s="7" t="str">
        <f>IF(AND(C53=""),"-",VLOOKUP(B53,Register!$A$7:$AM$311,24,FALSE))</f>
        <v>-</v>
      </c>
      <c r="GB53" s="7" t="str">
        <f>IF(AND(C53=""),"-",VLOOKUP(B53,Register!$A$7:$AM$311,25,FALSE))</f>
        <v>-</v>
      </c>
      <c r="GC53" s="7" t="str">
        <f>IF(AND(C53=""),"-",VLOOKUP(B53,Register!$A$7:$AM$311,26,FALSE))</f>
        <v>-</v>
      </c>
      <c r="GD53" s="7" t="str">
        <f>IF(AND(C53=""),"-",VLOOKUP(B53,Register!$A$7:$AM$311,27,FALSE))</f>
        <v>-</v>
      </c>
      <c r="GE53" s="7" t="str">
        <f>IF(AND(C53=""),"-",VLOOKUP(B53,Register!$A$7:$AM$311,28,FALSE))</f>
        <v>-</v>
      </c>
      <c r="GF53" s="7" t="str">
        <f>IF(AND(C53=""),"-",VLOOKUP(B53,Register!$A$7:$AM$311,29,FALSE))</f>
        <v>-</v>
      </c>
      <c r="GG53" s="7" t="str">
        <f>IF(AND(C53=""),"-",VLOOKUP(B53,Register!$A$7:$AM$311,30,FALSE))</f>
        <v>-</v>
      </c>
      <c r="GH53" s="8" t="str">
        <f>IF(AND(C53=""),"-",VLOOKUP(B53,Register!$A$7:$AM$311,31,FALSE))</f>
        <v>-</v>
      </c>
      <c r="GI53" s="208" t="str">
        <f>IF(AND(C53=""),"",VLOOKUP(B53,Register!$A$7:$CL$311,36,FALSE))</f>
        <v/>
      </c>
      <c r="GJ53" s="182" t="str">
        <f t="shared" si="90"/>
        <v/>
      </c>
      <c r="GK53" s="312" t="str">
        <f t="shared" si="91"/>
        <v/>
      </c>
      <c r="GL53" s="314" t="str">
        <f t="shared" si="92"/>
        <v/>
      </c>
      <c r="GM53" s="3"/>
      <c r="GP53" s="315"/>
      <c r="GR53" s="3"/>
      <c r="GS53" s="3"/>
      <c r="GT53" s="3"/>
      <c r="GU53" s="3"/>
      <c r="GV53" s="3"/>
      <c r="GW53" s="3"/>
      <c r="GX53" s="3"/>
      <c r="GY53" s="3"/>
      <c r="GZ53" s="3"/>
      <c r="HA53" s="3"/>
      <c r="HB53" s="3"/>
      <c r="HC53" s="3"/>
      <c r="HD53" s="3"/>
      <c r="HE53" s="3"/>
      <c r="HF53" s="3"/>
      <c r="HG53" s="3"/>
      <c r="HH53" s="3"/>
      <c r="HI53" s="3"/>
      <c r="HJ53" s="3"/>
      <c r="HK53" s="3"/>
      <c r="HL53" s="3"/>
      <c r="HM53" s="3"/>
      <c r="HW53" s="321" t="str">
        <f>IF(ISNA(VLOOKUP(B53,Register!A$7:Z$315,9,FALSE)),"",VLOOKUP(B53,Register!A$7:Z$315,9,FALSE))</f>
        <v/>
      </c>
      <c r="HX53" s="321" t="str">
        <f>IF(ISNA(VLOOKUP(B53,Register!A$7:Z$315,12,FALSE)),"",VLOOKUP(B53,Register!A$7:Z$315,12,FALSE))</f>
        <v/>
      </c>
      <c r="HY53" s="321" t="str">
        <f t="shared" si="93"/>
        <v/>
      </c>
      <c r="HZ53" s="321" t="str">
        <f t="shared" si="94"/>
        <v/>
      </c>
      <c r="IA53" s="321" t="str">
        <f t="shared" si="95"/>
        <v/>
      </c>
      <c r="IB53" s="321" t="str">
        <f t="shared" si="96"/>
        <v/>
      </c>
      <c r="IC53" s="321" t="str">
        <f t="shared" si="97"/>
        <v/>
      </c>
      <c r="ID53" s="321" t="str">
        <f t="shared" si="98"/>
        <v/>
      </c>
      <c r="IE53" s="321" t="str">
        <f t="shared" si="99"/>
        <v/>
      </c>
      <c r="IF53" s="321" t="str">
        <f t="shared" si="100"/>
        <v/>
      </c>
    </row>
    <row r="54" spans="1:240" ht="21">
      <c r="A54" s="2">
        <v>42</v>
      </c>
      <c r="B54" s="197"/>
      <c r="C54" s="196" t="str">
        <f>IF(ISNA(VLOOKUP(B54,Register!A$7:Z$315,3,FALSE)),"",VLOOKUP(B54,Register!A$7:Z$315,3,FALSE))</f>
        <v/>
      </c>
      <c r="D54" s="196" t="str">
        <f>IF(ISNA(VLOOKUP(B54,Register!A$7:Z$315,4,FALSE)),"",VLOOKUP(B54,Register!A$7:Z$315,4,FALSE))</f>
        <v/>
      </c>
      <c r="E54" s="195" t="str">
        <f>IF(ISNA(VLOOKUP(B54,Register!A$7:Z$315,6,FALSE)),"",VLOOKUP(B54,Register!A$7:Z$315,6,FALSE))</f>
        <v/>
      </c>
      <c r="F54" s="105"/>
      <c r="G54" s="159"/>
      <c r="H54" s="159"/>
      <c r="I54" s="168" t="str">
        <f t="shared" si="2"/>
        <v/>
      </c>
      <c r="J54" s="5" t="str">
        <f t="shared" si="3"/>
        <v/>
      </c>
      <c r="K54" s="159"/>
      <c r="L54" s="159"/>
      <c r="M54" s="168" t="str">
        <f t="shared" si="4"/>
        <v/>
      </c>
      <c r="N54" s="5" t="str">
        <f t="shared" si="5"/>
        <v/>
      </c>
      <c r="O54" s="159"/>
      <c r="P54" s="159"/>
      <c r="Q54" s="168" t="str">
        <f t="shared" si="6"/>
        <v/>
      </c>
      <c r="R54" s="5" t="str">
        <f t="shared" si="7"/>
        <v/>
      </c>
      <c r="S54" s="159"/>
      <c r="T54" s="159"/>
      <c r="U54" s="168" t="str">
        <f t="shared" si="8"/>
        <v/>
      </c>
      <c r="V54" s="5" t="str">
        <f t="shared" si="9"/>
        <v/>
      </c>
      <c r="W54" s="159"/>
      <c r="X54" s="159"/>
      <c r="Y54" s="168" t="str">
        <f t="shared" si="10"/>
        <v/>
      </c>
      <c r="Z54" s="5" t="str">
        <f t="shared" si="11"/>
        <v/>
      </c>
      <c r="AA54" s="160" t="str">
        <f t="shared" si="101"/>
        <v/>
      </c>
      <c r="AB54" s="160" t="str">
        <f t="shared" si="102"/>
        <v/>
      </c>
      <c r="AC54" s="160" t="str">
        <f t="shared" si="12"/>
        <v/>
      </c>
      <c r="AD54" s="6" t="str">
        <f t="shared" si="13"/>
        <v/>
      </c>
      <c r="AE54" s="105"/>
      <c r="AF54" s="1115"/>
      <c r="AG54" s="1115"/>
      <c r="AH54" s="168" t="str">
        <f t="shared" si="14"/>
        <v/>
      </c>
      <c r="AI54" s="5" t="str">
        <f t="shared" si="15"/>
        <v/>
      </c>
      <c r="AJ54" s="159"/>
      <c r="AK54" s="159"/>
      <c r="AL54" s="168" t="str">
        <f t="shared" si="16"/>
        <v/>
      </c>
      <c r="AM54" s="5" t="str">
        <f t="shared" si="17"/>
        <v/>
      </c>
      <c r="AN54" s="159"/>
      <c r="AO54" s="159"/>
      <c r="AP54" s="168" t="str">
        <f t="shared" si="18"/>
        <v/>
      </c>
      <c r="AQ54" s="5" t="str">
        <f t="shared" si="19"/>
        <v/>
      </c>
      <c r="AR54" s="159"/>
      <c r="AS54" s="159"/>
      <c r="AT54" s="168" t="str">
        <f t="shared" si="20"/>
        <v/>
      </c>
      <c r="AU54" s="5" t="str">
        <f t="shared" si="21"/>
        <v/>
      </c>
      <c r="AV54" s="159"/>
      <c r="AW54" s="159"/>
      <c r="AX54" s="168" t="str">
        <f t="shared" si="22"/>
        <v/>
      </c>
      <c r="AY54" s="5" t="str">
        <f t="shared" si="23"/>
        <v/>
      </c>
      <c r="AZ54" s="160" t="str">
        <f t="shared" si="24"/>
        <v/>
      </c>
      <c r="BA54" s="160" t="str">
        <f t="shared" si="25"/>
        <v/>
      </c>
      <c r="BB54" s="160" t="str">
        <f t="shared" si="26"/>
        <v/>
      </c>
      <c r="BC54" s="6" t="str">
        <f t="shared" si="27"/>
        <v/>
      </c>
      <c r="BD54" s="105"/>
      <c r="BE54" s="159"/>
      <c r="BF54" s="159"/>
      <c r="BG54" s="168" t="str">
        <f t="shared" si="28"/>
        <v/>
      </c>
      <c r="BH54" s="5" t="str">
        <f t="shared" si="29"/>
        <v/>
      </c>
      <c r="BI54" s="159"/>
      <c r="BJ54" s="159"/>
      <c r="BK54" s="168" t="str">
        <f t="shared" si="30"/>
        <v/>
      </c>
      <c r="BL54" s="5" t="str">
        <f t="shared" si="31"/>
        <v/>
      </c>
      <c r="BM54" s="159"/>
      <c r="BN54" s="159"/>
      <c r="BO54" s="168" t="str">
        <f t="shared" si="32"/>
        <v/>
      </c>
      <c r="BP54" s="5" t="str">
        <f t="shared" si="33"/>
        <v/>
      </c>
      <c r="BQ54" s="159"/>
      <c r="BR54" s="159"/>
      <c r="BS54" s="168" t="str">
        <f t="shared" si="34"/>
        <v/>
      </c>
      <c r="BT54" s="5" t="str">
        <f t="shared" si="35"/>
        <v/>
      </c>
      <c r="BU54" s="159"/>
      <c r="BV54" s="159"/>
      <c r="BW54" s="168" t="str">
        <f t="shared" si="36"/>
        <v/>
      </c>
      <c r="BX54" s="5" t="str">
        <f t="shared" si="37"/>
        <v/>
      </c>
      <c r="BY54" s="160" t="str">
        <f t="shared" si="38"/>
        <v/>
      </c>
      <c r="BZ54" s="160" t="str">
        <f t="shared" si="39"/>
        <v/>
      </c>
      <c r="CA54" s="160" t="str">
        <f t="shared" si="40"/>
        <v/>
      </c>
      <c r="CB54" s="6" t="str">
        <f t="shared" si="41"/>
        <v/>
      </c>
      <c r="CC54" s="105"/>
      <c r="CD54" s="159"/>
      <c r="CE54" s="159"/>
      <c r="CF54" s="168" t="str">
        <f t="shared" si="42"/>
        <v/>
      </c>
      <c r="CG54" s="5" t="str">
        <f t="shared" si="43"/>
        <v/>
      </c>
      <c r="CH54" s="159"/>
      <c r="CI54" s="159"/>
      <c r="CJ54" s="168" t="str">
        <f t="shared" si="44"/>
        <v/>
      </c>
      <c r="CK54" s="5" t="str">
        <f t="shared" si="45"/>
        <v/>
      </c>
      <c r="CL54" s="159"/>
      <c r="CM54" s="159"/>
      <c r="CN54" s="168" t="str">
        <f t="shared" si="46"/>
        <v/>
      </c>
      <c r="CO54" s="5" t="str">
        <f t="shared" si="47"/>
        <v/>
      </c>
      <c r="CP54" s="159"/>
      <c r="CQ54" s="159"/>
      <c r="CR54" s="168" t="str">
        <f t="shared" si="48"/>
        <v/>
      </c>
      <c r="CS54" s="5" t="str">
        <f t="shared" si="49"/>
        <v/>
      </c>
      <c r="CT54" s="159"/>
      <c r="CU54" s="159"/>
      <c r="CV54" s="168" t="str">
        <f t="shared" si="50"/>
        <v/>
      </c>
      <c r="CW54" s="5" t="str">
        <f t="shared" si="51"/>
        <v/>
      </c>
      <c r="CX54" s="160" t="str">
        <f t="shared" si="52"/>
        <v/>
      </c>
      <c r="CY54" s="160" t="str">
        <f t="shared" si="53"/>
        <v/>
      </c>
      <c r="CZ54" s="160" t="str">
        <f t="shared" si="54"/>
        <v/>
      </c>
      <c r="DA54" s="6" t="str">
        <f t="shared" si="55"/>
        <v/>
      </c>
      <c r="DB54" s="105"/>
      <c r="DC54" s="159"/>
      <c r="DD54" s="159"/>
      <c r="DE54" s="168" t="str">
        <f t="shared" si="56"/>
        <v/>
      </c>
      <c r="DF54" s="5" t="str">
        <f t="shared" si="57"/>
        <v/>
      </c>
      <c r="DG54" s="159"/>
      <c r="DH54" s="159"/>
      <c r="DI54" s="168" t="str">
        <f t="shared" si="58"/>
        <v/>
      </c>
      <c r="DJ54" s="5" t="str">
        <f t="shared" si="59"/>
        <v/>
      </c>
      <c r="DK54" s="159"/>
      <c r="DL54" s="159"/>
      <c r="DM54" s="168" t="str">
        <f t="shared" si="60"/>
        <v/>
      </c>
      <c r="DN54" s="5" t="str">
        <f t="shared" si="61"/>
        <v/>
      </c>
      <c r="DO54" s="159"/>
      <c r="DP54" s="159"/>
      <c r="DQ54" s="168" t="str">
        <f t="shared" si="62"/>
        <v/>
      </c>
      <c r="DR54" s="5" t="str">
        <f t="shared" si="63"/>
        <v/>
      </c>
      <c r="DS54" s="159"/>
      <c r="DT54" s="159"/>
      <c r="DU54" s="168" t="str">
        <f t="shared" si="64"/>
        <v/>
      </c>
      <c r="DV54" s="5" t="str">
        <f t="shared" si="65"/>
        <v/>
      </c>
      <c r="DW54" s="160" t="str">
        <f t="shared" si="66"/>
        <v/>
      </c>
      <c r="DX54" s="160" t="str">
        <f t="shared" si="67"/>
        <v/>
      </c>
      <c r="DY54" s="160" t="str">
        <f t="shared" si="68"/>
        <v/>
      </c>
      <c r="DZ54" s="6" t="str">
        <f t="shared" si="69"/>
        <v/>
      </c>
      <c r="EA54" s="105"/>
      <c r="EB54" s="159"/>
      <c r="EC54" s="159"/>
      <c r="ED54" s="168" t="str">
        <f t="shared" si="70"/>
        <v/>
      </c>
      <c r="EE54" s="5" t="str">
        <f t="shared" si="71"/>
        <v/>
      </c>
      <c r="EF54" s="159"/>
      <c r="EG54" s="159"/>
      <c r="EH54" s="168" t="str">
        <f t="shared" si="72"/>
        <v/>
      </c>
      <c r="EI54" s="5" t="str">
        <f t="shared" si="73"/>
        <v/>
      </c>
      <c r="EJ54" s="159"/>
      <c r="EK54" s="159"/>
      <c r="EL54" s="168" t="str">
        <f t="shared" si="74"/>
        <v/>
      </c>
      <c r="EM54" s="5" t="str">
        <f t="shared" si="75"/>
        <v/>
      </c>
      <c r="EN54" s="159"/>
      <c r="EO54" s="159"/>
      <c r="EP54" s="168" t="str">
        <f t="shared" si="76"/>
        <v/>
      </c>
      <c r="EQ54" s="5" t="str">
        <f t="shared" si="77"/>
        <v/>
      </c>
      <c r="ER54" s="159"/>
      <c r="ES54" s="159"/>
      <c r="ET54" s="168" t="str">
        <f t="shared" si="78"/>
        <v/>
      </c>
      <c r="EU54" s="5" t="str">
        <f t="shared" si="79"/>
        <v/>
      </c>
      <c r="EV54" s="160" t="str">
        <f t="shared" si="80"/>
        <v/>
      </c>
      <c r="EW54" s="160" t="str">
        <f t="shared" si="81"/>
        <v/>
      </c>
      <c r="EX54" s="160" t="str">
        <f t="shared" si="82"/>
        <v/>
      </c>
      <c r="EY54" s="6" t="str">
        <f t="shared" si="83"/>
        <v/>
      </c>
      <c r="EZ54" s="105"/>
      <c r="FA54" s="105"/>
      <c r="FB54" s="105"/>
      <c r="FC54" s="105"/>
      <c r="FD54" s="105"/>
      <c r="FE54" s="106" t="str">
        <f t="shared" si="84"/>
        <v/>
      </c>
      <c r="FF54" s="100" t="str">
        <f t="shared" si="85"/>
        <v xml:space="preserve"> </v>
      </c>
      <c r="FG54" s="105"/>
      <c r="FH54" s="105"/>
      <c r="FI54" s="105"/>
      <c r="FJ54" s="105"/>
      <c r="FK54" s="105"/>
      <c r="FL54" s="107" t="str">
        <f t="shared" si="86"/>
        <v/>
      </c>
      <c r="FM54" s="101" t="str">
        <f t="shared" si="87"/>
        <v xml:space="preserve"> </v>
      </c>
      <c r="FN54" s="105"/>
      <c r="FO54" s="105"/>
      <c r="FP54" s="105"/>
      <c r="FQ54" s="105"/>
      <c r="FR54" s="105"/>
      <c r="FS54" s="204" t="str">
        <f t="shared" si="88"/>
        <v/>
      </c>
      <c r="FT54" s="205" t="str">
        <f t="shared" si="89"/>
        <v xml:space="preserve"> </v>
      </c>
      <c r="FU54" s="477"/>
      <c r="FV54" s="316" t="str">
        <f>IF(AND(C54=""),"-",VLOOKUP(B54,Register!$A$7:$AM$311,19,FALSE))</f>
        <v>-</v>
      </c>
      <c r="FW54" s="7" t="str">
        <f>IF(AND(C54=""),"-",VLOOKUP(B54,Register!$A$7:$AM$311,20,FALSE))</f>
        <v>-</v>
      </c>
      <c r="FX54" s="7" t="str">
        <f>IF(AND(C54=""),"-",VLOOKUP(B54,Register!$A$7:$AM$311,21,FALSE))</f>
        <v>-</v>
      </c>
      <c r="FY54" s="7" t="str">
        <f>IF(AND(C54=""),"-",VLOOKUP(B54,Register!$A$7:$AM$311,22,FALSE))</f>
        <v>-</v>
      </c>
      <c r="FZ54" s="7" t="str">
        <f>IF(AND(C54=""),"-",VLOOKUP(B54,Register!$A$7:$AM$311,23,FALSE))</f>
        <v>-</v>
      </c>
      <c r="GA54" s="7" t="str">
        <f>IF(AND(C54=""),"-",VLOOKUP(B54,Register!$A$7:$AM$311,24,FALSE))</f>
        <v>-</v>
      </c>
      <c r="GB54" s="7" t="str">
        <f>IF(AND(C54=""),"-",VLOOKUP(B54,Register!$A$7:$AM$311,25,FALSE))</f>
        <v>-</v>
      </c>
      <c r="GC54" s="7" t="str">
        <f>IF(AND(C54=""),"-",VLOOKUP(B54,Register!$A$7:$AM$311,26,FALSE))</f>
        <v>-</v>
      </c>
      <c r="GD54" s="7" t="str">
        <f>IF(AND(C54=""),"-",VLOOKUP(B54,Register!$A$7:$AM$311,27,FALSE))</f>
        <v>-</v>
      </c>
      <c r="GE54" s="7" t="str">
        <f>IF(AND(C54=""),"-",VLOOKUP(B54,Register!$A$7:$AM$311,28,FALSE))</f>
        <v>-</v>
      </c>
      <c r="GF54" s="7" t="str">
        <f>IF(AND(C54=""),"-",VLOOKUP(B54,Register!$A$7:$AM$311,29,FALSE))</f>
        <v>-</v>
      </c>
      <c r="GG54" s="7" t="str">
        <f>IF(AND(C54=""),"-",VLOOKUP(B54,Register!$A$7:$AM$311,30,FALSE))</f>
        <v>-</v>
      </c>
      <c r="GH54" s="8" t="str">
        <f>IF(AND(C54=""),"-",VLOOKUP(B54,Register!$A$7:$AM$311,31,FALSE))</f>
        <v>-</v>
      </c>
      <c r="GI54" s="208" t="str">
        <f>IF(AND(C54=""),"",VLOOKUP(B54,Register!$A$7:$CL$311,36,FALSE))</f>
        <v/>
      </c>
      <c r="GJ54" s="182" t="str">
        <f t="shared" si="90"/>
        <v/>
      </c>
      <c r="GK54" s="312" t="str">
        <f t="shared" si="91"/>
        <v/>
      </c>
      <c r="GL54" s="314" t="str">
        <f t="shared" si="92"/>
        <v/>
      </c>
      <c r="GM54" s="3"/>
      <c r="GP54" s="315"/>
      <c r="GR54" s="3"/>
      <c r="GS54" s="3"/>
      <c r="GT54" s="3"/>
      <c r="GU54" s="3"/>
      <c r="GV54" s="3"/>
      <c r="GW54" s="3"/>
      <c r="GX54" s="3"/>
      <c r="GY54" s="3"/>
      <c r="GZ54" s="3"/>
      <c r="HA54" s="3"/>
      <c r="HB54" s="3"/>
      <c r="HC54" s="3"/>
      <c r="HD54" s="3"/>
      <c r="HE54" s="3"/>
      <c r="HF54" s="3"/>
      <c r="HG54" s="3"/>
      <c r="HH54" s="3"/>
      <c r="HI54" s="3"/>
      <c r="HJ54" s="3"/>
      <c r="HK54" s="3"/>
      <c r="HL54" s="3"/>
      <c r="HM54" s="3"/>
      <c r="HW54" s="321" t="str">
        <f>IF(ISNA(VLOOKUP(B54,Register!A$7:Z$315,9,FALSE)),"",VLOOKUP(B54,Register!A$7:Z$315,9,FALSE))</f>
        <v/>
      </c>
      <c r="HX54" s="321" t="str">
        <f>IF(ISNA(VLOOKUP(B54,Register!A$7:Z$315,12,FALSE)),"",VLOOKUP(B54,Register!A$7:Z$315,12,FALSE))</f>
        <v/>
      </c>
      <c r="HY54" s="321" t="str">
        <f t="shared" si="93"/>
        <v/>
      </c>
      <c r="HZ54" s="321" t="str">
        <f t="shared" si="94"/>
        <v/>
      </c>
      <c r="IA54" s="321" t="str">
        <f t="shared" si="95"/>
        <v/>
      </c>
      <c r="IB54" s="321" t="str">
        <f t="shared" si="96"/>
        <v/>
      </c>
      <c r="IC54" s="321" t="str">
        <f t="shared" si="97"/>
        <v/>
      </c>
      <c r="ID54" s="321" t="str">
        <f t="shared" si="98"/>
        <v/>
      </c>
      <c r="IE54" s="321" t="str">
        <f t="shared" si="99"/>
        <v/>
      </c>
      <c r="IF54" s="321" t="str">
        <f t="shared" si="100"/>
        <v/>
      </c>
    </row>
    <row r="55" spans="1:240" ht="21">
      <c r="A55" s="2">
        <v>43</v>
      </c>
      <c r="B55" s="197"/>
      <c r="C55" s="196" t="str">
        <f>IF(ISNA(VLOOKUP(B55,Register!A$7:Z$315,3,FALSE)),"",VLOOKUP(B55,Register!A$7:Z$315,3,FALSE))</f>
        <v/>
      </c>
      <c r="D55" s="196" t="str">
        <f>IF(ISNA(VLOOKUP(B55,Register!A$7:Z$315,4,FALSE)),"",VLOOKUP(B55,Register!A$7:Z$315,4,FALSE))</f>
        <v/>
      </c>
      <c r="E55" s="195" t="str">
        <f>IF(ISNA(VLOOKUP(B55,Register!A$7:Z$315,6,FALSE)),"",VLOOKUP(B55,Register!A$7:Z$315,6,FALSE))</f>
        <v/>
      </c>
      <c r="F55" s="105"/>
      <c r="G55" s="159"/>
      <c r="H55" s="159"/>
      <c r="I55" s="168" t="str">
        <f t="shared" si="2"/>
        <v/>
      </c>
      <c r="J55" s="5" t="str">
        <f t="shared" si="3"/>
        <v/>
      </c>
      <c r="K55" s="159"/>
      <c r="L55" s="159"/>
      <c r="M55" s="168" t="str">
        <f t="shared" si="4"/>
        <v/>
      </c>
      <c r="N55" s="5" t="str">
        <f t="shared" si="5"/>
        <v/>
      </c>
      <c r="O55" s="159"/>
      <c r="P55" s="159"/>
      <c r="Q55" s="168" t="str">
        <f t="shared" si="6"/>
        <v/>
      </c>
      <c r="R55" s="5" t="str">
        <f t="shared" si="7"/>
        <v/>
      </c>
      <c r="S55" s="159"/>
      <c r="T55" s="159"/>
      <c r="U55" s="168" t="str">
        <f t="shared" si="8"/>
        <v/>
      </c>
      <c r="V55" s="5" t="str">
        <f t="shared" si="9"/>
        <v/>
      </c>
      <c r="W55" s="159"/>
      <c r="X55" s="159"/>
      <c r="Y55" s="168" t="str">
        <f t="shared" si="10"/>
        <v/>
      </c>
      <c r="Z55" s="5" t="str">
        <f t="shared" si="11"/>
        <v/>
      </c>
      <c r="AA55" s="160" t="str">
        <f t="shared" si="101"/>
        <v/>
      </c>
      <c r="AB55" s="160" t="str">
        <f t="shared" si="102"/>
        <v/>
      </c>
      <c r="AC55" s="160" t="str">
        <f t="shared" si="12"/>
        <v/>
      </c>
      <c r="AD55" s="6" t="str">
        <f t="shared" si="13"/>
        <v/>
      </c>
      <c r="AE55" s="105"/>
      <c r="AF55" s="1115"/>
      <c r="AG55" s="1115"/>
      <c r="AH55" s="168" t="str">
        <f t="shared" si="14"/>
        <v/>
      </c>
      <c r="AI55" s="5" t="str">
        <f t="shared" si="15"/>
        <v/>
      </c>
      <c r="AJ55" s="159"/>
      <c r="AK55" s="159"/>
      <c r="AL55" s="168" t="str">
        <f t="shared" si="16"/>
        <v/>
      </c>
      <c r="AM55" s="5" t="str">
        <f t="shared" si="17"/>
        <v/>
      </c>
      <c r="AN55" s="159"/>
      <c r="AO55" s="159"/>
      <c r="AP55" s="168" t="str">
        <f t="shared" si="18"/>
        <v/>
      </c>
      <c r="AQ55" s="5" t="str">
        <f t="shared" si="19"/>
        <v/>
      </c>
      <c r="AR55" s="159"/>
      <c r="AS55" s="159"/>
      <c r="AT55" s="168" t="str">
        <f t="shared" si="20"/>
        <v/>
      </c>
      <c r="AU55" s="5" t="str">
        <f t="shared" si="21"/>
        <v/>
      </c>
      <c r="AV55" s="159"/>
      <c r="AW55" s="159"/>
      <c r="AX55" s="168" t="str">
        <f t="shared" si="22"/>
        <v/>
      </c>
      <c r="AY55" s="5" t="str">
        <f t="shared" si="23"/>
        <v/>
      </c>
      <c r="AZ55" s="160" t="str">
        <f t="shared" si="24"/>
        <v/>
      </c>
      <c r="BA55" s="160" t="str">
        <f t="shared" si="25"/>
        <v/>
      </c>
      <c r="BB55" s="160" t="str">
        <f t="shared" si="26"/>
        <v/>
      </c>
      <c r="BC55" s="6" t="str">
        <f t="shared" si="27"/>
        <v/>
      </c>
      <c r="BD55" s="105"/>
      <c r="BE55" s="159"/>
      <c r="BF55" s="159"/>
      <c r="BG55" s="168" t="str">
        <f t="shared" si="28"/>
        <v/>
      </c>
      <c r="BH55" s="5" t="str">
        <f t="shared" si="29"/>
        <v/>
      </c>
      <c r="BI55" s="159"/>
      <c r="BJ55" s="159"/>
      <c r="BK55" s="168" t="str">
        <f t="shared" si="30"/>
        <v/>
      </c>
      <c r="BL55" s="5" t="str">
        <f t="shared" si="31"/>
        <v/>
      </c>
      <c r="BM55" s="159"/>
      <c r="BN55" s="159"/>
      <c r="BO55" s="168" t="str">
        <f t="shared" si="32"/>
        <v/>
      </c>
      <c r="BP55" s="5" t="str">
        <f t="shared" si="33"/>
        <v/>
      </c>
      <c r="BQ55" s="159"/>
      <c r="BR55" s="159"/>
      <c r="BS55" s="168" t="str">
        <f t="shared" si="34"/>
        <v/>
      </c>
      <c r="BT55" s="5" t="str">
        <f t="shared" si="35"/>
        <v/>
      </c>
      <c r="BU55" s="159"/>
      <c r="BV55" s="159"/>
      <c r="BW55" s="168" t="str">
        <f t="shared" si="36"/>
        <v/>
      </c>
      <c r="BX55" s="5" t="str">
        <f t="shared" si="37"/>
        <v/>
      </c>
      <c r="BY55" s="160" t="str">
        <f t="shared" si="38"/>
        <v/>
      </c>
      <c r="BZ55" s="160" t="str">
        <f t="shared" si="39"/>
        <v/>
      </c>
      <c r="CA55" s="160" t="str">
        <f t="shared" si="40"/>
        <v/>
      </c>
      <c r="CB55" s="6" t="str">
        <f t="shared" si="41"/>
        <v/>
      </c>
      <c r="CC55" s="105"/>
      <c r="CD55" s="159"/>
      <c r="CE55" s="159"/>
      <c r="CF55" s="168" t="str">
        <f t="shared" si="42"/>
        <v/>
      </c>
      <c r="CG55" s="5" t="str">
        <f t="shared" si="43"/>
        <v/>
      </c>
      <c r="CH55" s="159"/>
      <c r="CI55" s="159"/>
      <c r="CJ55" s="168" t="str">
        <f t="shared" si="44"/>
        <v/>
      </c>
      <c r="CK55" s="5" t="str">
        <f t="shared" si="45"/>
        <v/>
      </c>
      <c r="CL55" s="159"/>
      <c r="CM55" s="159"/>
      <c r="CN55" s="168" t="str">
        <f t="shared" si="46"/>
        <v/>
      </c>
      <c r="CO55" s="5" t="str">
        <f t="shared" si="47"/>
        <v/>
      </c>
      <c r="CP55" s="159"/>
      <c r="CQ55" s="159"/>
      <c r="CR55" s="168" t="str">
        <f t="shared" si="48"/>
        <v/>
      </c>
      <c r="CS55" s="5" t="str">
        <f t="shared" si="49"/>
        <v/>
      </c>
      <c r="CT55" s="159"/>
      <c r="CU55" s="159"/>
      <c r="CV55" s="168" t="str">
        <f t="shared" si="50"/>
        <v/>
      </c>
      <c r="CW55" s="5" t="str">
        <f t="shared" si="51"/>
        <v/>
      </c>
      <c r="CX55" s="160" t="str">
        <f t="shared" si="52"/>
        <v/>
      </c>
      <c r="CY55" s="160" t="str">
        <f t="shared" si="53"/>
        <v/>
      </c>
      <c r="CZ55" s="160" t="str">
        <f t="shared" si="54"/>
        <v/>
      </c>
      <c r="DA55" s="6" t="str">
        <f t="shared" si="55"/>
        <v/>
      </c>
      <c r="DB55" s="105"/>
      <c r="DC55" s="159"/>
      <c r="DD55" s="159"/>
      <c r="DE55" s="168" t="str">
        <f t="shared" si="56"/>
        <v/>
      </c>
      <c r="DF55" s="5" t="str">
        <f t="shared" si="57"/>
        <v/>
      </c>
      <c r="DG55" s="159"/>
      <c r="DH55" s="159"/>
      <c r="DI55" s="168" t="str">
        <f t="shared" si="58"/>
        <v/>
      </c>
      <c r="DJ55" s="5" t="str">
        <f t="shared" si="59"/>
        <v/>
      </c>
      <c r="DK55" s="159"/>
      <c r="DL55" s="159"/>
      <c r="DM55" s="168" t="str">
        <f t="shared" si="60"/>
        <v/>
      </c>
      <c r="DN55" s="5" t="str">
        <f t="shared" si="61"/>
        <v/>
      </c>
      <c r="DO55" s="159"/>
      <c r="DP55" s="159"/>
      <c r="DQ55" s="168" t="str">
        <f t="shared" si="62"/>
        <v/>
      </c>
      <c r="DR55" s="5" t="str">
        <f t="shared" si="63"/>
        <v/>
      </c>
      <c r="DS55" s="159"/>
      <c r="DT55" s="159"/>
      <c r="DU55" s="168" t="str">
        <f t="shared" si="64"/>
        <v/>
      </c>
      <c r="DV55" s="5" t="str">
        <f t="shared" si="65"/>
        <v/>
      </c>
      <c r="DW55" s="160" t="str">
        <f t="shared" si="66"/>
        <v/>
      </c>
      <c r="DX55" s="160" t="str">
        <f t="shared" si="67"/>
        <v/>
      </c>
      <c r="DY55" s="160" t="str">
        <f t="shared" si="68"/>
        <v/>
      </c>
      <c r="DZ55" s="6" t="str">
        <f t="shared" si="69"/>
        <v/>
      </c>
      <c r="EA55" s="105"/>
      <c r="EB55" s="159"/>
      <c r="EC55" s="159"/>
      <c r="ED55" s="168" t="str">
        <f t="shared" si="70"/>
        <v/>
      </c>
      <c r="EE55" s="5" t="str">
        <f t="shared" si="71"/>
        <v/>
      </c>
      <c r="EF55" s="159"/>
      <c r="EG55" s="159"/>
      <c r="EH55" s="168" t="str">
        <f t="shared" si="72"/>
        <v/>
      </c>
      <c r="EI55" s="5" t="str">
        <f t="shared" si="73"/>
        <v/>
      </c>
      <c r="EJ55" s="159"/>
      <c r="EK55" s="159"/>
      <c r="EL55" s="168" t="str">
        <f t="shared" si="74"/>
        <v/>
      </c>
      <c r="EM55" s="5" t="str">
        <f t="shared" si="75"/>
        <v/>
      </c>
      <c r="EN55" s="159"/>
      <c r="EO55" s="159"/>
      <c r="EP55" s="168" t="str">
        <f t="shared" si="76"/>
        <v/>
      </c>
      <c r="EQ55" s="5" t="str">
        <f t="shared" si="77"/>
        <v/>
      </c>
      <c r="ER55" s="159"/>
      <c r="ES55" s="159"/>
      <c r="ET55" s="168" t="str">
        <f t="shared" si="78"/>
        <v/>
      </c>
      <c r="EU55" s="5" t="str">
        <f t="shared" si="79"/>
        <v/>
      </c>
      <c r="EV55" s="160" t="str">
        <f t="shared" si="80"/>
        <v/>
      </c>
      <c r="EW55" s="160" t="str">
        <f t="shared" si="81"/>
        <v/>
      </c>
      <c r="EX55" s="160" t="str">
        <f t="shared" si="82"/>
        <v/>
      </c>
      <c r="EY55" s="6" t="str">
        <f t="shared" si="83"/>
        <v/>
      </c>
      <c r="EZ55" s="105"/>
      <c r="FA55" s="105"/>
      <c r="FB55" s="105"/>
      <c r="FC55" s="105"/>
      <c r="FD55" s="105"/>
      <c r="FE55" s="106" t="str">
        <f t="shared" si="84"/>
        <v/>
      </c>
      <c r="FF55" s="100" t="str">
        <f t="shared" si="85"/>
        <v xml:space="preserve"> </v>
      </c>
      <c r="FG55" s="105"/>
      <c r="FH55" s="105"/>
      <c r="FI55" s="105"/>
      <c r="FJ55" s="105"/>
      <c r="FK55" s="105"/>
      <c r="FL55" s="107" t="str">
        <f t="shared" si="86"/>
        <v/>
      </c>
      <c r="FM55" s="101" t="str">
        <f t="shared" si="87"/>
        <v xml:space="preserve"> </v>
      </c>
      <c r="FN55" s="105"/>
      <c r="FO55" s="105"/>
      <c r="FP55" s="105"/>
      <c r="FQ55" s="105"/>
      <c r="FR55" s="105"/>
      <c r="FS55" s="204" t="str">
        <f t="shared" si="88"/>
        <v/>
      </c>
      <c r="FT55" s="205" t="str">
        <f t="shared" si="89"/>
        <v xml:space="preserve"> </v>
      </c>
      <c r="FU55" s="477"/>
      <c r="FV55" s="316" t="str">
        <f>IF(AND(C55=""),"-",VLOOKUP(B55,Register!$A$7:$AM$311,19,FALSE))</f>
        <v>-</v>
      </c>
      <c r="FW55" s="7" t="str">
        <f>IF(AND(C55=""),"-",VLOOKUP(B55,Register!$A$7:$AM$311,20,FALSE))</f>
        <v>-</v>
      </c>
      <c r="FX55" s="7" t="str">
        <f>IF(AND(C55=""),"-",VLOOKUP(B55,Register!$A$7:$AM$311,21,FALSE))</f>
        <v>-</v>
      </c>
      <c r="FY55" s="7" t="str">
        <f>IF(AND(C55=""),"-",VLOOKUP(B55,Register!$A$7:$AM$311,22,FALSE))</f>
        <v>-</v>
      </c>
      <c r="FZ55" s="7" t="str">
        <f>IF(AND(C55=""),"-",VLOOKUP(B55,Register!$A$7:$AM$311,23,FALSE))</f>
        <v>-</v>
      </c>
      <c r="GA55" s="7" t="str">
        <f>IF(AND(C55=""),"-",VLOOKUP(B55,Register!$A$7:$AM$311,24,FALSE))</f>
        <v>-</v>
      </c>
      <c r="GB55" s="7" t="str">
        <f>IF(AND(C55=""),"-",VLOOKUP(B55,Register!$A$7:$AM$311,25,FALSE))</f>
        <v>-</v>
      </c>
      <c r="GC55" s="7" t="str">
        <f>IF(AND(C55=""),"-",VLOOKUP(B55,Register!$A$7:$AM$311,26,FALSE))</f>
        <v>-</v>
      </c>
      <c r="GD55" s="7" t="str">
        <f>IF(AND(C55=""),"-",VLOOKUP(B55,Register!$A$7:$AM$311,27,FALSE))</f>
        <v>-</v>
      </c>
      <c r="GE55" s="7" t="str">
        <f>IF(AND(C55=""),"-",VLOOKUP(B55,Register!$A$7:$AM$311,28,FALSE))</f>
        <v>-</v>
      </c>
      <c r="GF55" s="7" t="str">
        <f>IF(AND(C55=""),"-",VLOOKUP(B55,Register!$A$7:$AM$311,29,FALSE))</f>
        <v>-</v>
      </c>
      <c r="GG55" s="7" t="str">
        <f>IF(AND(C55=""),"-",VLOOKUP(B55,Register!$A$7:$AM$311,30,FALSE))</f>
        <v>-</v>
      </c>
      <c r="GH55" s="8" t="str">
        <f>IF(AND(C55=""),"-",VLOOKUP(B55,Register!$A$7:$AM$311,31,FALSE))</f>
        <v>-</v>
      </c>
      <c r="GI55" s="208" t="str">
        <f>IF(AND(C55=""),"",VLOOKUP(B55,Register!$A$7:$CL$311,36,FALSE))</f>
        <v/>
      </c>
      <c r="GJ55" s="182" t="str">
        <f t="shared" si="90"/>
        <v/>
      </c>
      <c r="GK55" s="312" t="str">
        <f t="shared" si="91"/>
        <v/>
      </c>
      <c r="GL55" s="314" t="str">
        <f t="shared" si="92"/>
        <v/>
      </c>
      <c r="GM55" s="3"/>
      <c r="GP55" s="315"/>
      <c r="GR55" s="3"/>
      <c r="GS55" s="3"/>
      <c r="GT55" s="3"/>
      <c r="GU55" s="3"/>
      <c r="GV55" s="3"/>
      <c r="GW55" s="3"/>
      <c r="GX55" s="3"/>
      <c r="GY55" s="3"/>
      <c r="GZ55" s="3"/>
      <c r="HA55" s="3"/>
      <c r="HB55" s="3"/>
      <c r="HC55" s="3"/>
      <c r="HD55" s="3"/>
      <c r="HE55" s="3"/>
      <c r="HF55" s="3"/>
      <c r="HG55" s="3"/>
      <c r="HH55" s="3"/>
      <c r="HI55" s="3"/>
      <c r="HJ55" s="3"/>
      <c r="HK55" s="3"/>
      <c r="HL55" s="3"/>
      <c r="HM55" s="3"/>
      <c r="HW55" s="321" t="str">
        <f>IF(ISNA(VLOOKUP(B55,Register!A$7:Z$315,9,FALSE)),"",VLOOKUP(B55,Register!A$7:Z$315,9,FALSE))</f>
        <v/>
      </c>
      <c r="HX55" s="321" t="str">
        <f>IF(ISNA(VLOOKUP(B55,Register!A$7:Z$315,12,FALSE)),"",VLOOKUP(B55,Register!A$7:Z$315,12,FALSE))</f>
        <v/>
      </c>
      <c r="HY55" s="321" t="str">
        <f t="shared" si="93"/>
        <v/>
      </c>
      <c r="HZ55" s="321" t="str">
        <f t="shared" si="94"/>
        <v/>
      </c>
      <c r="IA55" s="321" t="str">
        <f t="shared" si="95"/>
        <v/>
      </c>
      <c r="IB55" s="321" t="str">
        <f t="shared" si="96"/>
        <v/>
      </c>
      <c r="IC55" s="321" t="str">
        <f t="shared" si="97"/>
        <v/>
      </c>
      <c r="ID55" s="321" t="str">
        <f t="shared" si="98"/>
        <v/>
      </c>
      <c r="IE55" s="321" t="str">
        <f t="shared" si="99"/>
        <v/>
      </c>
      <c r="IF55" s="321" t="str">
        <f t="shared" si="100"/>
        <v/>
      </c>
    </row>
    <row r="56" spans="1:240" ht="21">
      <c r="A56" s="2">
        <v>44</v>
      </c>
      <c r="B56" s="197"/>
      <c r="C56" s="196" t="str">
        <f>IF(ISNA(VLOOKUP(B56,Register!A$7:Z$315,3,FALSE)),"",VLOOKUP(B56,Register!A$7:Z$315,3,FALSE))</f>
        <v/>
      </c>
      <c r="D56" s="196" t="str">
        <f>IF(ISNA(VLOOKUP(B56,Register!A$7:Z$315,4,FALSE)),"",VLOOKUP(B56,Register!A$7:Z$315,4,FALSE))</f>
        <v/>
      </c>
      <c r="E56" s="195" t="str">
        <f>IF(ISNA(VLOOKUP(B56,Register!A$7:Z$315,6,FALSE)),"",VLOOKUP(B56,Register!A$7:Z$315,6,FALSE))</f>
        <v/>
      </c>
      <c r="F56" s="105"/>
      <c r="G56" s="159"/>
      <c r="H56" s="159"/>
      <c r="I56" s="168" t="str">
        <f t="shared" si="2"/>
        <v/>
      </c>
      <c r="J56" s="5" t="str">
        <f t="shared" si="3"/>
        <v/>
      </c>
      <c r="K56" s="159"/>
      <c r="L56" s="159"/>
      <c r="M56" s="168" t="str">
        <f t="shared" si="4"/>
        <v/>
      </c>
      <c r="N56" s="5" t="str">
        <f t="shared" si="5"/>
        <v/>
      </c>
      <c r="O56" s="159"/>
      <c r="P56" s="159"/>
      <c r="Q56" s="168" t="str">
        <f t="shared" si="6"/>
        <v/>
      </c>
      <c r="R56" s="5" t="str">
        <f t="shared" si="7"/>
        <v/>
      </c>
      <c r="S56" s="159"/>
      <c r="T56" s="159"/>
      <c r="U56" s="168" t="str">
        <f t="shared" si="8"/>
        <v/>
      </c>
      <c r="V56" s="5" t="str">
        <f t="shared" si="9"/>
        <v/>
      </c>
      <c r="W56" s="159"/>
      <c r="X56" s="159"/>
      <c r="Y56" s="168" t="str">
        <f t="shared" si="10"/>
        <v/>
      </c>
      <c r="Z56" s="5" t="str">
        <f t="shared" si="11"/>
        <v/>
      </c>
      <c r="AA56" s="160" t="str">
        <f t="shared" si="101"/>
        <v/>
      </c>
      <c r="AB56" s="160" t="str">
        <f t="shared" si="102"/>
        <v/>
      </c>
      <c r="AC56" s="160" t="str">
        <f t="shared" si="12"/>
        <v/>
      </c>
      <c r="AD56" s="6" t="str">
        <f t="shared" si="13"/>
        <v/>
      </c>
      <c r="AE56" s="105"/>
      <c r="AF56" s="1115"/>
      <c r="AG56" s="1115"/>
      <c r="AH56" s="168" t="str">
        <f t="shared" si="14"/>
        <v/>
      </c>
      <c r="AI56" s="5" t="str">
        <f t="shared" si="15"/>
        <v/>
      </c>
      <c r="AJ56" s="159"/>
      <c r="AK56" s="159"/>
      <c r="AL56" s="168" t="str">
        <f t="shared" si="16"/>
        <v/>
      </c>
      <c r="AM56" s="5" t="str">
        <f t="shared" si="17"/>
        <v/>
      </c>
      <c r="AN56" s="159"/>
      <c r="AO56" s="159"/>
      <c r="AP56" s="168" t="str">
        <f t="shared" si="18"/>
        <v/>
      </c>
      <c r="AQ56" s="5" t="str">
        <f t="shared" si="19"/>
        <v/>
      </c>
      <c r="AR56" s="159"/>
      <c r="AS56" s="159"/>
      <c r="AT56" s="168" t="str">
        <f t="shared" si="20"/>
        <v/>
      </c>
      <c r="AU56" s="5" t="str">
        <f t="shared" si="21"/>
        <v/>
      </c>
      <c r="AV56" s="159"/>
      <c r="AW56" s="159"/>
      <c r="AX56" s="168" t="str">
        <f t="shared" si="22"/>
        <v/>
      </c>
      <c r="AY56" s="5" t="str">
        <f t="shared" si="23"/>
        <v/>
      </c>
      <c r="AZ56" s="160" t="str">
        <f t="shared" si="24"/>
        <v/>
      </c>
      <c r="BA56" s="160" t="str">
        <f t="shared" si="25"/>
        <v/>
      </c>
      <c r="BB56" s="160" t="str">
        <f t="shared" si="26"/>
        <v/>
      </c>
      <c r="BC56" s="6" t="str">
        <f t="shared" si="27"/>
        <v/>
      </c>
      <c r="BD56" s="105"/>
      <c r="BE56" s="159"/>
      <c r="BF56" s="159"/>
      <c r="BG56" s="168" t="str">
        <f t="shared" si="28"/>
        <v/>
      </c>
      <c r="BH56" s="5" t="str">
        <f t="shared" si="29"/>
        <v/>
      </c>
      <c r="BI56" s="159"/>
      <c r="BJ56" s="159"/>
      <c r="BK56" s="168" t="str">
        <f t="shared" si="30"/>
        <v/>
      </c>
      <c r="BL56" s="5" t="str">
        <f t="shared" si="31"/>
        <v/>
      </c>
      <c r="BM56" s="159"/>
      <c r="BN56" s="159"/>
      <c r="BO56" s="168" t="str">
        <f t="shared" si="32"/>
        <v/>
      </c>
      <c r="BP56" s="5" t="str">
        <f t="shared" si="33"/>
        <v/>
      </c>
      <c r="BQ56" s="159"/>
      <c r="BR56" s="159"/>
      <c r="BS56" s="168" t="str">
        <f t="shared" si="34"/>
        <v/>
      </c>
      <c r="BT56" s="5" t="str">
        <f t="shared" si="35"/>
        <v/>
      </c>
      <c r="BU56" s="159"/>
      <c r="BV56" s="159"/>
      <c r="BW56" s="168" t="str">
        <f t="shared" si="36"/>
        <v/>
      </c>
      <c r="BX56" s="5" t="str">
        <f t="shared" si="37"/>
        <v/>
      </c>
      <c r="BY56" s="160" t="str">
        <f t="shared" si="38"/>
        <v/>
      </c>
      <c r="BZ56" s="160" t="str">
        <f t="shared" si="39"/>
        <v/>
      </c>
      <c r="CA56" s="160" t="str">
        <f t="shared" si="40"/>
        <v/>
      </c>
      <c r="CB56" s="6" t="str">
        <f t="shared" si="41"/>
        <v/>
      </c>
      <c r="CC56" s="105"/>
      <c r="CD56" s="159"/>
      <c r="CE56" s="159"/>
      <c r="CF56" s="168" t="str">
        <f t="shared" si="42"/>
        <v/>
      </c>
      <c r="CG56" s="5" t="str">
        <f t="shared" si="43"/>
        <v/>
      </c>
      <c r="CH56" s="159"/>
      <c r="CI56" s="159"/>
      <c r="CJ56" s="168" t="str">
        <f t="shared" si="44"/>
        <v/>
      </c>
      <c r="CK56" s="5" t="str">
        <f t="shared" si="45"/>
        <v/>
      </c>
      <c r="CL56" s="159"/>
      <c r="CM56" s="159"/>
      <c r="CN56" s="168" t="str">
        <f t="shared" si="46"/>
        <v/>
      </c>
      <c r="CO56" s="5" t="str">
        <f t="shared" si="47"/>
        <v/>
      </c>
      <c r="CP56" s="159"/>
      <c r="CQ56" s="159"/>
      <c r="CR56" s="168" t="str">
        <f t="shared" si="48"/>
        <v/>
      </c>
      <c r="CS56" s="5" t="str">
        <f t="shared" si="49"/>
        <v/>
      </c>
      <c r="CT56" s="159"/>
      <c r="CU56" s="159"/>
      <c r="CV56" s="168" t="str">
        <f t="shared" si="50"/>
        <v/>
      </c>
      <c r="CW56" s="5" t="str">
        <f t="shared" si="51"/>
        <v/>
      </c>
      <c r="CX56" s="160" t="str">
        <f t="shared" si="52"/>
        <v/>
      </c>
      <c r="CY56" s="160" t="str">
        <f t="shared" si="53"/>
        <v/>
      </c>
      <c r="CZ56" s="160" t="str">
        <f t="shared" si="54"/>
        <v/>
      </c>
      <c r="DA56" s="6" t="str">
        <f t="shared" si="55"/>
        <v/>
      </c>
      <c r="DB56" s="105"/>
      <c r="DC56" s="159"/>
      <c r="DD56" s="159"/>
      <c r="DE56" s="168" t="str">
        <f t="shared" si="56"/>
        <v/>
      </c>
      <c r="DF56" s="5" t="str">
        <f t="shared" si="57"/>
        <v/>
      </c>
      <c r="DG56" s="159"/>
      <c r="DH56" s="159"/>
      <c r="DI56" s="168" t="str">
        <f t="shared" si="58"/>
        <v/>
      </c>
      <c r="DJ56" s="5" t="str">
        <f t="shared" si="59"/>
        <v/>
      </c>
      <c r="DK56" s="159"/>
      <c r="DL56" s="159"/>
      <c r="DM56" s="168" t="str">
        <f t="shared" si="60"/>
        <v/>
      </c>
      <c r="DN56" s="5" t="str">
        <f t="shared" si="61"/>
        <v/>
      </c>
      <c r="DO56" s="159"/>
      <c r="DP56" s="159"/>
      <c r="DQ56" s="168" t="str">
        <f t="shared" si="62"/>
        <v/>
      </c>
      <c r="DR56" s="5" t="str">
        <f t="shared" si="63"/>
        <v/>
      </c>
      <c r="DS56" s="159"/>
      <c r="DT56" s="159"/>
      <c r="DU56" s="168" t="str">
        <f t="shared" si="64"/>
        <v/>
      </c>
      <c r="DV56" s="5" t="str">
        <f t="shared" si="65"/>
        <v/>
      </c>
      <c r="DW56" s="160" t="str">
        <f t="shared" si="66"/>
        <v/>
      </c>
      <c r="DX56" s="160" t="str">
        <f t="shared" si="67"/>
        <v/>
      </c>
      <c r="DY56" s="160" t="str">
        <f t="shared" si="68"/>
        <v/>
      </c>
      <c r="DZ56" s="6" t="str">
        <f t="shared" si="69"/>
        <v/>
      </c>
      <c r="EA56" s="105"/>
      <c r="EB56" s="159"/>
      <c r="EC56" s="159"/>
      <c r="ED56" s="168" t="str">
        <f t="shared" si="70"/>
        <v/>
      </c>
      <c r="EE56" s="5" t="str">
        <f t="shared" si="71"/>
        <v/>
      </c>
      <c r="EF56" s="159"/>
      <c r="EG56" s="159"/>
      <c r="EH56" s="168" t="str">
        <f t="shared" si="72"/>
        <v/>
      </c>
      <c r="EI56" s="5" t="str">
        <f t="shared" si="73"/>
        <v/>
      </c>
      <c r="EJ56" s="159"/>
      <c r="EK56" s="159"/>
      <c r="EL56" s="168" t="str">
        <f t="shared" si="74"/>
        <v/>
      </c>
      <c r="EM56" s="5" t="str">
        <f t="shared" si="75"/>
        <v/>
      </c>
      <c r="EN56" s="159"/>
      <c r="EO56" s="159"/>
      <c r="EP56" s="168" t="str">
        <f t="shared" si="76"/>
        <v/>
      </c>
      <c r="EQ56" s="5" t="str">
        <f t="shared" si="77"/>
        <v/>
      </c>
      <c r="ER56" s="159"/>
      <c r="ES56" s="159"/>
      <c r="ET56" s="168" t="str">
        <f t="shared" si="78"/>
        <v/>
      </c>
      <c r="EU56" s="5" t="str">
        <f t="shared" si="79"/>
        <v/>
      </c>
      <c r="EV56" s="160" t="str">
        <f t="shared" si="80"/>
        <v/>
      </c>
      <c r="EW56" s="160" t="str">
        <f t="shared" si="81"/>
        <v/>
      </c>
      <c r="EX56" s="160" t="str">
        <f t="shared" si="82"/>
        <v/>
      </c>
      <c r="EY56" s="6" t="str">
        <f t="shared" si="83"/>
        <v/>
      </c>
      <c r="EZ56" s="105"/>
      <c r="FA56" s="105"/>
      <c r="FB56" s="105"/>
      <c r="FC56" s="105"/>
      <c r="FD56" s="105"/>
      <c r="FE56" s="106" t="str">
        <f t="shared" si="84"/>
        <v/>
      </c>
      <c r="FF56" s="100" t="str">
        <f t="shared" si="85"/>
        <v xml:space="preserve"> </v>
      </c>
      <c r="FG56" s="105"/>
      <c r="FH56" s="105"/>
      <c r="FI56" s="105"/>
      <c r="FJ56" s="105"/>
      <c r="FK56" s="105"/>
      <c r="FL56" s="107" t="str">
        <f t="shared" si="86"/>
        <v/>
      </c>
      <c r="FM56" s="101" t="str">
        <f t="shared" si="87"/>
        <v xml:space="preserve"> </v>
      </c>
      <c r="FN56" s="105"/>
      <c r="FO56" s="105"/>
      <c r="FP56" s="105"/>
      <c r="FQ56" s="105"/>
      <c r="FR56" s="105"/>
      <c r="FS56" s="204" t="str">
        <f t="shared" si="88"/>
        <v/>
      </c>
      <c r="FT56" s="205" t="str">
        <f t="shared" si="89"/>
        <v xml:space="preserve"> </v>
      </c>
      <c r="FU56" s="477"/>
      <c r="FV56" s="316" t="str">
        <f>IF(AND(C56=""),"-",VLOOKUP(B56,Register!$A$7:$AM$311,19,FALSE))</f>
        <v>-</v>
      </c>
      <c r="FW56" s="7" t="str">
        <f>IF(AND(C56=""),"-",VLOOKUP(B56,Register!$A$7:$AM$311,20,FALSE))</f>
        <v>-</v>
      </c>
      <c r="FX56" s="7" t="str">
        <f>IF(AND(C56=""),"-",VLOOKUP(B56,Register!$A$7:$AM$311,21,FALSE))</f>
        <v>-</v>
      </c>
      <c r="FY56" s="7" t="str">
        <f>IF(AND(C56=""),"-",VLOOKUP(B56,Register!$A$7:$AM$311,22,FALSE))</f>
        <v>-</v>
      </c>
      <c r="FZ56" s="7" t="str">
        <f>IF(AND(C56=""),"-",VLOOKUP(B56,Register!$A$7:$AM$311,23,FALSE))</f>
        <v>-</v>
      </c>
      <c r="GA56" s="7" t="str">
        <f>IF(AND(C56=""),"-",VLOOKUP(B56,Register!$A$7:$AM$311,24,FALSE))</f>
        <v>-</v>
      </c>
      <c r="GB56" s="7" t="str">
        <f>IF(AND(C56=""),"-",VLOOKUP(B56,Register!$A$7:$AM$311,25,FALSE))</f>
        <v>-</v>
      </c>
      <c r="GC56" s="7" t="str">
        <f>IF(AND(C56=""),"-",VLOOKUP(B56,Register!$A$7:$AM$311,26,FALSE))</f>
        <v>-</v>
      </c>
      <c r="GD56" s="7" t="str">
        <f>IF(AND(C56=""),"-",VLOOKUP(B56,Register!$A$7:$AM$311,27,FALSE))</f>
        <v>-</v>
      </c>
      <c r="GE56" s="7" t="str">
        <f>IF(AND(C56=""),"-",VLOOKUP(B56,Register!$A$7:$AM$311,28,FALSE))</f>
        <v>-</v>
      </c>
      <c r="GF56" s="7" t="str">
        <f>IF(AND(C56=""),"-",VLOOKUP(B56,Register!$A$7:$AM$311,29,FALSE))</f>
        <v>-</v>
      </c>
      <c r="GG56" s="7" t="str">
        <f>IF(AND(C56=""),"-",VLOOKUP(B56,Register!$A$7:$AM$311,30,FALSE))</f>
        <v>-</v>
      </c>
      <c r="GH56" s="8" t="str">
        <f>IF(AND(C56=""),"-",VLOOKUP(B56,Register!$A$7:$AM$311,31,FALSE))</f>
        <v>-</v>
      </c>
      <c r="GI56" s="208" t="str">
        <f>IF(AND(C56=""),"",VLOOKUP(B56,Register!$A$7:$CL$311,36,FALSE))</f>
        <v/>
      </c>
      <c r="GJ56" s="182" t="str">
        <f t="shared" si="90"/>
        <v/>
      </c>
      <c r="GK56" s="312" t="str">
        <f t="shared" si="91"/>
        <v/>
      </c>
      <c r="GL56" s="314" t="str">
        <f t="shared" si="92"/>
        <v/>
      </c>
      <c r="GM56" s="3"/>
      <c r="GP56" s="315"/>
      <c r="GR56" s="3"/>
      <c r="GS56" s="3"/>
      <c r="GT56" s="3"/>
      <c r="GU56" s="3"/>
      <c r="GV56" s="3"/>
      <c r="GW56" s="3"/>
      <c r="GX56" s="3"/>
      <c r="GY56" s="3"/>
      <c r="GZ56" s="3"/>
      <c r="HA56" s="3"/>
      <c r="HB56" s="3"/>
      <c r="HC56" s="3"/>
      <c r="HD56" s="3"/>
      <c r="HE56" s="3"/>
      <c r="HF56" s="3"/>
      <c r="HG56" s="3"/>
      <c r="HH56" s="3"/>
      <c r="HI56" s="3"/>
      <c r="HJ56" s="3"/>
      <c r="HK56" s="3"/>
      <c r="HL56" s="3"/>
      <c r="HM56" s="3"/>
      <c r="HW56" s="321" t="str">
        <f>IF(ISNA(VLOOKUP(B56,Register!A$7:Z$315,9,FALSE)),"",VLOOKUP(B56,Register!A$7:Z$315,9,FALSE))</f>
        <v/>
      </c>
      <c r="HX56" s="321" t="str">
        <f>IF(ISNA(VLOOKUP(B56,Register!A$7:Z$315,12,FALSE)),"",VLOOKUP(B56,Register!A$7:Z$315,12,FALSE))</f>
        <v/>
      </c>
      <c r="HY56" s="321" t="str">
        <f t="shared" si="93"/>
        <v/>
      </c>
      <c r="HZ56" s="321" t="str">
        <f t="shared" si="94"/>
        <v/>
      </c>
      <c r="IA56" s="321" t="str">
        <f t="shared" si="95"/>
        <v/>
      </c>
      <c r="IB56" s="321" t="str">
        <f t="shared" si="96"/>
        <v/>
      </c>
      <c r="IC56" s="321" t="str">
        <f t="shared" si="97"/>
        <v/>
      </c>
      <c r="ID56" s="321" t="str">
        <f t="shared" si="98"/>
        <v/>
      </c>
      <c r="IE56" s="321" t="str">
        <f t="shared" si="99"/>
        <v/>
      </c>
      <c r="IF56" s="321" t="str">
        <f t="shared" si="100"/>
        <v/>
      </c>
    </row>
    <row r="57" spans="1:240" ht="21">
      <c r="A57" s="2">
        <v>45</v>
      </c>
      <c r="B57" s="197"/>
      <c r="C57" s="196" t="str">
        <f>IF(ISNA(VLOOKUP(B57,Register!A$7:Z$315,3,FALSE)),"",VLOOKUP(B57,Register!A$7:Z$315,3,FALSE))</f>
        <v/>
      </c>
      <c r="D57" s="196" t="str">
        <f>IF(ISNA(VLOOKUP(B57,Register!A$7:Z$315,4,FALSE)),"",VLOOKUP(B57,Register!A$7:Z$315,4,FALSE))</f>
        <v/>
      </c>
      <c r="E57" s="195" t="str">
        <f>IF(ISNA(VLOOKUP(B57,Register!A$7:Z$315,6,FALSE)),"",VLOOKUP(B57,Register!A$7:Z$315,6,FALSE))</f>
        <v/>
      </c>
      <c r="F57" s="105"/>
      <c r="G57" s="159"/>
      <c r="H57" s="159"/>
      <c r="I57" s="168" t="str">
        <f t="shared" si="2"/>
        <v/>
      </c>
      <c r="J57" s="5" t="str">
        <f t="shared" si="3"/>
        <v/>
      </c>
      <c r="K57" s="159"/>
      <c r="L57" s="159"/>
      <c r="M57" s="168" t="str">
        <f t="shared" si="4"/>
        <v/>
      </c>
      <c r="N57" s="5" t="str">
        <f t="shared" si="5"/>
        <v/>
      </c>
      <c r="O57" s="159"/>
      <c r="P57" s="159"/>
      <c r="Q57" s="168" t="str">
        <f t="shared" si="6"/>
        <v/>
      </c>
      <c r="R57" s="5" t="str">
        <f t="shared" si="7"/>
        <v/>
      </c>
      <c r="S57" s="159"/>
      <c r="T57" s="159"/>
      <c r="U57" s="168" t="str">
        <f t="shared" si="8"/>
        <v/>
      </c>
      <c r="V57" s="5" t="str">
        <f t="shared" si="9"/>
        <v/>
      </c>
      <c r="W57" s="159"/>
      <c r="X57" s="159"/>
      <c r="Y57" s="168" t="str">
        <f t="shared" si="10"/>
        <v/>
      </c>
      <c r="Z57" s="5" t="str">
        <f t="shared" si="11"/>
        <v/>
      </c>
      <c r="AA57" s="160" t="str">
        <f t="shared" si="101"/>
        <v/>
      </c>
      <c r="AB57" s="160" t="str">
        <f t="shared" si="102"/>
        <v/>
      </c>
      <c r="AC57" s="160" t="str">
        <f t="shared" si="12"/>
        <v/>
      </c>
      <c r="AD57" s="6" t="str">
        <f t="shared" si="13"/>
        <v/>
      </c>
      <c r="AE57" s="105"/>
      <c r="AF57" s="1115"/>
      <c r="AG57" s="1115"/>
      <c r="AH57" s="168" t="str">
        <f t="shared" si="14"/>
        <v/>
      </c>
      <c r="AI57" s="5" t="str">
        <f t="shared" si="15"/>
        <v/>
      </c>
      <c r="AJ57" s="159"/>
      <c r="AK57" s="159"/>
      <c r="AL57" s="168" t="str">
        <f t="shared" si="16"/>
        <v/>
      </c>
      <c r="AM57" s="5" t="str">
        <f t="shared" si="17"/>
        <v/>
      </c>
      <c r="AN57" s="159"/>
      <c r="AO57" s="159"/>
      <c r="AP57" s="168" t="str">
        <f t="shared" si="18"/>
        <v/>
      </c>
      <c r="AQ57" s="5" t="str">
        <f t="shared" si="19"/>
        <v/>
      </c>
      <c r="AR57" s="159"/>
      <c r="AS57" s="159"/>
      <c r="AT57" s="168" t="str">
        <f t="shared" si="20"/>
        <v/>
      </c>
      <c r="AU57" s="5" t="str">
        <f t="shared" si="21"/>
        <v/>
      </c>
      <c r="AV57" s="159"/>
      <c r="AW57" s="159"/>
      <c r="AX57" s="168" t="str">
        <f t="shared" si="22"/>
        <v/>
      </c>
      <c r="AY57" s="5" t="str">
        <f t="shared" si="23"/>
        <v/>
      </c>
      <c r="AZ57" s="160" t="str">
        <f t="shared" si="24"/>
        <v/>
      </c>
      <c r="BA57" s="160" t="str">
        <f t="shared" si="25"/>
        <v/>
      </c>
      <c r="BB57" s="160" t="str">
        <f t="shared" si="26"/>
        <v/>
      </c>
      <c r="BC57" s="6" t="str">
        <f t="shared" si="27"/>
        <v/>
      </c>
      <c r="BD57" s="105"/>
      <c r="BE57" s="159"/>
      <c r="BF57" s="159"/>
      <c r="BG57" s="168" t="str">
        <f t="shared" si="28"/>
        <v/>
      </c>
      <c r="BH57" s="5" t="str">
        <f t="shared" si="29"/>
        <v/>
      </c>
      <c r="BI57" s="159"/>
      <c r="BJ57" s="159"/>
      <c r="BK57" s="168" t="str">
        <f t="shared" si="30"/>
        <v/>
      </c>
      <c r="BL57" s="5" t="str">
        <f t="shared" si="31"/>
        <v/>
      </c>
      <c r="BM57" s="159"/>
      <c r="BN57" s="159"/>
      <c r="BO57" s="168" t="str">
        <f t="shared" si="32"/>
        <v/>
      </c>
      <c r="BP57" s="5" t="str">
        <f t="shared" si="33"/>
        <v/>
      </c>
      <c r="BQ57" s="159"/>
      <c r="BR57" s="159"/>
      <c r="BS57" s="168" t="str">
        <f t="shared" si="34"/>
        <v/>
      </c>
      <c r="BT57" s="5" t="str">
        <f t="shared" si="35"/>
        <v/>
      </c>
      <c r="BU57" s="159"/>
      <c r="BV57" s="159"/>
      <c r="BW57" s="168" t="str">
        <f t="shared" si="36"/>
        <v/>
      </c>
      <c r="BX57" s="5" t="str">
        <f t="shared" si="37"/>
        <v/>
      </c>
      <c r="BY57" s="160" t="str">
        <f t="shared" si="38"/>
        <v/>
      </c>
      <c r="BZ57" s="160" t="str">
        <f t="shared" si="39"/>
        <v/>
      </c>
      <c r="CA57" s="160" t="str">
        <f t="shared" si="40"/>
        <v/>
      </c>
      <c r="CB57" s="6" t="str">
        <f t="shared" si="41"/>
        <v/>
      </c>
      <c r="CC57" s="105"/>
      <c r="CD57" s="159"/>
      <c r="CE57" s="159"/>
      <c r="CF57" s="168" t="str">
        <f t="shared" si="42"/>
        <v/>
      </c>
      <c r="CG57" s="5" t="str">
        <f t="shared" si="43"/>
        <v/>
      </c>
      <c r="CH57" s="159"/>
      <c r="CI57" s="159"/>
      <c r="CJ57" s="168" t="str">
        <f t="shared" si="44"/>
        <v/>
      </c>
      <c r="CK57" s="5" t="str">
        <f t="shared" si="45"/>
        <v/>
      </c>
      <c r="CL57" s="159"/>
      <c r="CM57" s="159"/>
      <c r="CN57" s="168" t="str">
        <f t="shared" si="46"/>
        <v/>
      </c>
      <c r="CO57" s="5" t="str">
        <f t="shared" si="47"/>
        <v/>
      </c>
      <c r="CP57" s="159"/>
      <c r="CQ57" s="159"/>
      <c r="CR57" s="168" t="str">
        <f t="shared" si="48"/>
        <v/>
      </c>
      <c r="CS57" s="5" t="str">
        <f t="shared" si="49"/>
        <v/>
      </c>
      <c r="CT57" s="159"/>
      <c r="CU57" s="159"/>
      <c r="CV57" s="168" t="str">
        <f t="shared" si="50"/>
        <v/>
      </c>
      <c r="CW57" s="5" t="str">
        <f t="shared" si="51"/>
        <v/>
      </c>
      <c r="CX57" s="160" t="str">
        <f t="shared" si="52"/>
        <v/>
      </c>
      <c r="CY57" s="160" t="str">
        <f t="shared" si="53"/>
        <v/>
      </c>
      <c r="CZ57" s="160" t="str">
        <f t="shared" si="54"/>
        <v/>
      </c>
      <c r="DA57" s="6" t="str">
        <f t="shared" si="55"/>
        <v/>
      </c>
      <c r="DB57" s="105"/>
      <c r="DC57" s="159"/>
      <c r="DD57" s="159"/>
      <c r="DE57" s="168" t="str">
        <f t="shared" si="56"/>
        <v/>
      </c>
      <c r="DF57" s="5" t="str">
        <f t="shared" si="57"/>
        <v/>
      </c>
      <c r="DG57" s="159"/>
      <c r="DH57" s="159"/>
      <c r="DI57" s="168" t="str">
        <f t="shared" si="58"/>
        <v/>
      </c>
      <c r="DJ57" s="5" t="str">
        <f t="shared" si="59"/>
        <v/>
      </c>
      <c r="DK57" s="159"/>
      <c r="DL57" s="159"/>
      <c r="DM57" s="168" t="str">
        <f t="shared" si="60"/>
        <v/>
      </c>
      <c r="DN57" s="5" t="str">
        <f t="shared" si="61"/>
        <v/>
      </c>
      <c r="DO57" s="159"/>
      <c r="DP57" s="159"/>
      <c r="DQ57" s="168" t="str">
        <f t="shared" si="62"/>
        <v/>
      </c>
      <c r="DR57" s="5" t="str">
        <f t="shared" si="63"/>
        <v/>
      </c>
      <c r="DS57" s="159"/>
      <c r="DT57" s="159"/>
      <c r="DU57" s="168" t="str">
        <f t="shared" si="64"/>
        <v/>
      </c>
      <c r="DV57" s="5" t="str">
        <f t="shared" si="65"/>
        <v/>
      </c>
      <c r="DW57" s="160" t="str">
        <f t="shared" si="66"/>
        <v/>
      </c>
      <c r="DX57" s="160" t="str">
        <f t="shared" si="67"/>
        <v/>
      </c>
      <c r="DY57" s="160" t="str">
        <f t="shared" si="68"/>
        <v/>
      </c>
      <c r="DZ57" s="6" t="str">
        <f t="shared" si="69"/>
        <v/>
      </c>
      <c r="EA57" s="105"/>
      <c r="EB57" s="159"/>
      <c r="EC57" s="159"/>
      <c r="ED57" s="168" t="str">
        <f t="shared" si="70"/>
        <v/>
      </c>
      <c r="EE57" s="5" t="str">
        <f t="shared" si="71"/>
        <v/>
      </c>
      <c r="EF57" s="159"/>
      <c r="EG57" s="159"/>
      <c r="EH57" s="168" t="str">
        <f t="shared" si="72"/>
        <v/>
      </c>
      <c r="EI57" s="5" t="str">
        <f t="shared" si="73"/>
        <v/>
      </c>
      <c r="EJ57" s="159"/>
      <c r="EK57" s="159"/>
      <c r="EL57" s="168" t="str">
        <f t="shared" si="74"/>
        <v/>
      </c>
      <c r="EM57" s="5" t="str">
        <f t="shared" si="75"/>
        <v/>
      </c>
      <c r="EN57" s="159"/>
      <c r="EO57" s="159"/>
      <c r="EP57" s="168" t="str">
        <f t="shared" si="76"/>
        <v/>
      </c>
      <c r="EQ57" s="5" t="str">
        <f t="shared" si="77"/>
        <v/>
      </c>
      <c r="ER57" s="159"/>
      <c r="ES57" s="159"/>
      <c r="ET57" s="168" t="str">
        <f t="shared" si="78"/>
        <v/>
      </c>
      <c r="EU57" s="5" t="str">
        <f t="shared" si="79"/>
        <v/>
      </c>
      <c r="EV57" s="160" t="str">
        <f t="shared" si="80"/>
        <v/>
      </c>
      <c r="EW57" s="160" t="str">
        <f t="shared" si="81"/>
        <v/>
      </c>
      <c r="EX57" s="160" t="str">
        <f t="shared" si="82"/>
        <v/>
      </c>
      <c r="EY57" s="6" t="str">
        <f t="shared" si="83"/>
        <v/>
      </c>
      <c r="EZ57" s="105"/>
      <c r="FA57" s="105"/>
      <c r="FB57" s="105"/>
      <c r="FC57" s="105"/>
      <c r="FD57" s="105"/>
      <c r="FE57" s="106" t="str">
        <f t="shared" si="84"/>
        <v/>
      </c>
      <c r="FF57" s="100" t="str">
        <f t="shared" si="85"/>
        <v xml:space="preserve"> </v>
      </c>
      <c r="FG57" s="105"/>
      <c r="FH57" s="105"/>
      <c r="FI57" s="105"/>
      <c r="FJ57" s="105"/>
      <c r="FK57" s="105"/>
      <c r="FL57" s="107" t="str">
        <f t="shared" si="86"/>
        <v/>
      </c>
      <c r="FM57" s="101" t="str">
        <f t="shared" si="87"/>
        <v xml:space="preserve"> </v>
      </c>
      <c r="FN57" s="105"/>
      <c r="FO57" s="105"/>
      <c r="FP57" s="105"/>
      <c r="FQ57" s="105"/>
      <c r="FR57" s="105"/>
      <c r="FS57" s="204" t="str">
        <f t="shared" si="88"/>
        <v/>
      </c>
      <c r="FT57" s="205" t="str">
        <f t="shared" si="89"/>
        <v xml:space="preserve"> </v>
      </c>
      <c r="FU57" s="477"/>
      <c r="FV57" s="316" t="str">
        <f>IF(AND(C57=""),"-",VLOOKUP(B57,Register!$A$7:$AM$311,19,FALSE))</f>
        <v>-</v>
      </c>
      <c r="FW57" s="7" t="str">
        <f>IF(AND(C57=""),"-",VLOOKUP(B57,Register!$A$7:$AM$311,20,FALSE))</f>
        <v>-</v>
      </c>
      <c r="FX57" s="7" t="str">
        <f>IF(AND(C57=""),"-",VLOOKUP(B57,Register!$A$7:$AM$311,21,FALSE))</f>
        <v>-</v>
      </c>
      <c r="FY57" s="7" t="str">
        <f>IF(AND(C57=""),"-",VLOOKUP(B57,Register!$A$7:$AM$311,22,FALSE))</f>
        <v>-</v>
      </c>
      <c r="FZ57" s="7" t="str">
        <f>IF(AND(C57=""),"-",VLOOKUP(B57,Register!$A$7:$AM$311,23,FALSE))</f>
        <v>-</v>
      </c>
      <c r="GA57" s="7" t="str">
        <f>IF(AND(C57=""),"-",VLOOKUP(B57,Register!$A$7:$AM$311,24,FALSE))</f>
        <v>-</v>
      </c>
      <c r="GB57" s="7" t="str">
        <f>IF(AND(C57=""),"-",VLOOKUP(B57,Register!$A$7:$AM$311,25,FALSE))</f>
        <v>-</v>
      </c>
      <c r="GC57" s="7" t="str">
        <f>IF(AND(C57=""),"-",VLOOKUP(B57,Register!$A$7:$AM$311,26,FALSE))</f>
        <v>-</v>
      </c>
      <c r="GD57" s="7" t="str">
        <f>IF(AND(C57=""),"-",VLOOKUP(B57,Register!$A$7:$AM$311,27,FALSE))</f>
        <v>-</v>
      </c>
      <c r="GE57" s="7" t="str">
        <f>IF(AND(C57=""),"-",VLOOKUP(B57,Register!$A$7:$AM$311,28,FALSE))</f>
        <v>-</v>
      </c>
      <c r="GF57" s="7" t="str">
        <f>IF(AND(C57=""),"-",VLOOKUP(B57,Register!$A$7:$AM$311,29,FALSE))</f>
        <v>-</v>
      </c>
      <c r="GG57" s="7" t="str">
        <f>IF(AND(C57=""),"-",VLOOKUP(B57,Register!$A$7:$AM$311,30,FALSE))</f>
        <v>-</v>
      </c>
      <c r="GH57" s="8" t="str">
        <f>IF(AND(C57=""),"-",VLOOKUP(B57,Register!$A$7:$AM$311,31,FALSE))</f>
        <v>-</v>
      </c>
      <c r="GI57" s="208" t="str">
        <f>IF(AND(C57=""),"",VLOOKUP(B57,Register!$A$7:$CL$311,36,FALSE))</f>
        <v/>
      </c>
      <c r="GJ57" s="182" t="str">
        <f t="shared" si="90"/>
        <v/>
      </c>
      <c r="GK57" s="312" t="str">
        <f t="shared" si="91"/>
        <v/>
      </c>
      <c r="GL57" s="314" t="str">
        <f t="shared" si="92"/>
        <v/>
      </c>
      <c r="GM57" s="3"/>
      <c r="GP57" s="315"/>
      <c r="GR57" s="3"/>
      <c r="GS57" s="3"/>
      <c r="GT57" s="3"/>
      <c r="GU57" s="3"/>
      <c r="GV57" s="3"/>
      <c r="GW57" s="3"/>
      <c r="GX57" s="3"/>
      <c r="GY57" s="3"/>
      <c r="GZ57" s="3"/>
      <c r="HA57" s="3"/>
      <c r="HB57" s="3"/>
      <c r="HC57" s="3"/>
      <c r="HD57" s="3"/>
      <c r="HE57" s="3"/>
      <c r="HF57" s="3"/>
      <c r="HG57" s="3"/>
      <c r="HH57" s="3"/>
      <c r="HI57" s="3"/>
      <c r="HJ57" s="3"/>
      <c r="HK57" s="3"/>
      <c r="HL57" s="3"/>
      <c r="HM57" s="3"/>
      <c r="HW57" s="321" t="str">
        <f>IF(ISNA(VLOOKUP(B57,Register!A$7:Z$315,9,FALSE)),"",VLOOKUP(B57,Register!A$7:Z$315,9,FALSE))</f>
        <v/>
      </c>
      <c r="HX57" s="321" t="str">
        <f>IF(ISNA(VLOOKUP(B57,Register!A$7:Z$315,12,FALSE)),"",VLOOKUP(B57,Register!A$7:Z$315,12,FALSE))</f>
        <v/>
      </c>
      <c r="HY57" s="321" t="str">
        <f t="shared" si="93"/>
        <v/>
      </c>
      <c r="HZ57" s="321" t="str">
        <f t="shared" si="94"/>
        <v/>
      </c>
      <c r="IA57" s="321" t="str">
        <f t="shared" si="95"/>
        <v/>
      </c>
      <c r="IB57" s="321" t="str">
        <f t="shared" si="96"/>
        <v/>
      </c>
      <c r="IC57" s="321" t="str">
        <f t="shared" si="97"/>
        <v/>
      </c>
      <c r="ID57" s="321" t="str">
        <f t="shared" si="98"/>
        <v/>
      </c>
      <c r="IE57" s="321" t="str">
        <f t="shared" si="99"/>
        <v/>
      </c>
      <c r="IF57" s="321" t="str">
        <f t="shared" si="100"/>
        <v/>
      </c>
    </row>
    <row r="58" spans="1:240" ht="21">
      <c r="A58" s="2">
        <v>46</v>
      </c>
      <c r="B58" s="197"/>
      <c r="C58" s="196" t="str">
        <f>IF(ISNA(VLOOKUP(B58,Register!A$7:Z$315,3,FALSE)),"",VLOOKUP(B58,Register!A$7:Z$315,3,FALSE))</f>
        <v/>
      </c>
      <c r="D58" s="196" t="str">
        <f>IF(ISNA(VLOOKUP(B58,Register!A$7:Z$315,4,FALSE)),"",VLOOKUP(B58,Register!A$7:Z$315,4,FALSE))</f>
        <v/>
      </c>
      <c r="E58" s="195" t="str">
        <f>IF(ISNA(VLOOKUP(B58,Register!A$7:Z$315,6,FALSE)),"",VLOOKUP(B58,Register!A$7:Z$315,6,FALSE))</f>
        <v/>
      </c>
      <c r="F58" s="105"/>
      <c r="G58" s="159"/>
      <c r="H58" s="159"/>
      <c r="I58" s="168" t="str">
        <f t="shared" si="2"/>
        <v/>
      </c>
      <c r="J58" s="5" t="str">
        <f t="shared" si="3"/>
        <v/>
      </c>
      <c r="K58" s="159"/>
      <c r="L58" s="159"/>
      <c r="M58" s="168" t="str">
        <f t="shared" si="4"/>
        <v/>
      </c>
      <c r="N58" s="5" t="str">
        <f t="shared" si="5"/>
        <v/>
      </c>
      <c r="O58" s="159"/>
      <c r="P58" s="159"/>
      <c r="Q58" s="168" t="str">
        <f t="shared" si="6"/>
        <v/>
      </c>
      <c r="R58" s="5" t="str">
        <f t="shared" si="7"/>
        <v/>
      </c>
      <c r="S58" s="159"/>
      <c r="T58" s="159"/>
      <c r="U58" s="168" t="str">
        <f t="shared" si="8"/>
        <v/>
      </c>
      <c r="V58" s="5" t="str">
        <f t="shared" si="9"/>
        <v/>
      </c>
      <c r="W58" s="159"/>
      <c r="X58" s="159"/>
      <c r="Y58" s="168" t="str">
        <f t="shared" si="10"/>
        <v/>
      </c>
      <c r="Z58" s="5" t="str">
        <f t="shared" si="11"/>
        <v/>
      </c>
      <c r="AA58" s="160" t="str">
        <f t="shared" si="101"/>
        <v/>
      </c>
      <c r="AB58" s="160" t="str">
        <f t="shared" si="102"/>
        <v/>
      </c>
      <c r="AC58" s="160" t="str">
        <f t="shared" si="12"/>
        <v/>
      </c>
      <c r="AD58" s="6" t="str">
        <f t="shared" si="13"/>
        <v/>
      </c>
      <c r="AE58" s="105"/>
      <c r="AF58" s="1115"/>
      <c r="AG58" s="1115"/>
      <c r="AH58" s="168" t="str">
        <f t="shared" si="14"/>
        <v/>
      </c>
      <c r="AI58" s="5" t="str">
        <f t="shared" si="15"/>
        <v/>
      </c>
      <c r="AJ58" s="159"/>
      <c r="AK58" s="159"/>
      <c r="AL58" s="168" t="str">
        <f t="shared" si="16"/>
        <v/>
      </c>
      <c r="AM58" s="5" t="str">
        <f t="shared" si="17"/>
        <v/>
      </c>
      <c r="AN58" s="159"/>
      <c r="AO58" s="159"/>
      <c r="AP58" s="168" t="str">
        <f t="shared" si="18"/>
        <v/>
      </c>
      <c r="AQ58" s="5" t="str">
        <f t="shared" si="19"/>
        <v/>
      </c>
      <c r="AR58" s="159"/>
      <c r="AS58" s="159"/>
      <c r="AT58" s="168" t="str">
        <f t="shared" si="20"/>
        <v/>
      </c>
      <c r="AU58" s="5" t="str">
        <f t="shared" si="21"/>
        <v/>
      </c>
      <c r="AV58" s="159"/>
      <c r="AW58" s="159"/>
      <c r="AX58" s="168" t="str">
        <f t="shared" si="22"/>
        <v/>
      </c>
      <c r="AY58" s="5" t="str">
        <f t="shared" si="23"/>
        <v/>
      </c>
      <c r="AZ58" s="160" t="str">
        <f t="shared" si="24"/>
        <v/>
      </c>
      <c r="BA58" s="160" t="str">
        <f t="shared" si="25"/>
        <v/>
      </c>
      <c r="BB58" s="160" t="str">
        <f t="shared" si="26"/>
        <v/>
      </c>
      <c r="BC58" s="6" t="str">
        <f t="shared" si="27"/>
        <v/>
      </c>
      <c r="BD58" s="105"/>
      <c r="BE58" s="159"/>
      <c r="BF58" s="159"/>
      <c r="BG58" s="168" t="str">
        <f t="shared" si="28"/>
        <v/>
      </c>
      <c r="BH58" s="5" t="str">
        <f t="shared" si="29"/>
        <v/>
      </c>
      <c r="BI58" s="159"/>
      <c r="BJ58" s="159"/>
      <c r="BK58" s="168" t="str">
        <f t="shared" si="30"/>
        <v/>
      </c>
      <c r="BL58" s="5" t="str">
        <f t="shared" si="31"/>
        <v/>
      </c>
      <c r="BM58" s="159"/>
      <c r="BN58" s="159"/>
      <c r="BO58" s="168" t="str">
        <f t="shared" si="32"/>
        <v/>
      </c>
      <c r="BP58" s="5" t="str">
        <f t="shared" si="33"/>
        <v/>
      </c>
      <c r="BQ58" s="159"/>
      <c r="BR58" s="159"/>
      <c r="BS58" s="168" t="str">
        <f t="shared" si="34"/>
        <v/>
      </c>
      <c r="BT58" s="5" t="str">
        <f t="shared" si="35"/>
        <v/>
      </c>
      <c r="BU58" s="159"/>
      <c r="BV58" s="159"/>
      <c r="BW58" s="168" t="str">
        <f t="shared" si="36"/>
        <v/>
      </c>
      <c r="BX58" s="5" t="str">
        <f t="shared" si="37"/>
        <v/>
      </c>
      <c r="BY58" s="160" t="str">
        <f t="shared" si="38"/>
        <v/>
      </c>
      <c r="BZ58" s="160" t="str">
        <f t="shared" si="39"/>
        <v/>
      </c>
      <c r="CA58" s="160" t="str">
        <f t="shared" si="40"/>
        <v/>
      </c>
      <c r="CB58" s="6" t="str">
        <f t="shared" si="41"/>
        <v/>
      </c>
      <c r="CC58" s="105"/>
      <c r="CD58" s="159"/>
      <c r="CE58" s="159"/>
      <c r="CF58" s="168" t="str">
        <f t="shared" si="42"/>
        <v/>
      </c>
      <c r="CG58" s="5" t="str">
        <f t="shared" si="43"/>
        <v/>
      </c>
      <c r="CH58" s="159"/>
      <c r="CI58" s="159"/>
      <c r="CJ58" s="168" t="str">
        <f t="shared" si="44"/>
        <v/>
      </c>
      <c r="CK58" s="5" t="str">
        <f t="shared" si="45"/>
        <v/>
      </c>
      <c r="CL58" s="159"/>
      <c r="CM58" s="159"/>
      <c r="CN58" s="168" t="str">
        <f t="shared" si="46"/>
        <v/>
      </c>
      <c r="CO58" s="5" t="str">
        <f t="shared" si="47"/>
        <v/>
      </c>
      <c r="CP58" s="159"/>
      <c r="CQ58" s="159"/>
      <c r="CR58" s="168" t="str">
        <f t="shared" si="48"/>
        <v/>
      </c>
      <c r="CS58" s="5" t="str">
        <f t="shared" si="49"/>
        <v/>
      </c>
      <c r="CT58" s="159"/>
      <c r="CU58" s="159"/>
      <c r="CV58" s="168" t="str">
        <f t="shared" si="50"/>
        <v/>
      </c>
      <c r="CW58" s="5" t="str">
        <f t="shared" si="51"/>
        <v/>
      </c>
      <c r="CX58" s="160" t="str">
        <f t="shared" si="52"/>
        <v/>
      </c>
      <c r="CY58" s="160" t="str">
        <f t="shared" si="53"/>
        <v/>
      </c>
      <c r="CZ58" s="160" t="str">
        <f t="shared" si="54"/>
        <v/>
      </c>
      <c r="DA58" s="6" t="str">
        <f t="shared" si="55"/>
        <v/>
      </c>
      <c r="DB58" s="105"/>
      <c r="DC58" s="159"/>
      <c r="DD58" s="159"/>
      <c r="DE58" s="168" t="str">
        <f t="shared" si="56"/>
        <v/>
      </c>
      <c r="DF58" s="5" t="str">
        <f t="shared" si="57"/>
        <v/>
      </c>
      <c r="DG58" s="159"/>
      <c r="DH58" s="159"/>
      <c r="DI58" s="168" t="str">
        <f t="shared" si="58"/>
        <v/>
      </c>
      <c r="DJ58" s="5" t="str">
        <f t="shared" si="59"/>
        <v/>
      </c>
      <c r="DK58" s="159"/>
      <c r="DL58" s="159"/>
      <c r="DM58" s="168" t="str">
        <f t="shared" si="60"/>
        <v/>
      </c>
      <c r="DN58" s="5" t="str">
        <f t="shared" si="61"/>
        <v/>
      </c>
      <c r="DO58" s="159"/>
      <c r="DP58" s="159"/>
      <c r="DQ58" s="168" t="str">
        <f t="shared" si="62"/>
        <v/>
      </c>
      <c r="DR58" s="5" t="str">
        <f t="shared" si="63"/>
        <v/>
      </c>
      <c r="DS58" s="159"/>
      <c r="DT58" s="159"/>
      <c r="DU58" s="168" t="str">
        <f t="shared" si="64"/>
        <v/>
      </c>
      <c r="DV58" s="5" t="str">
        <f t="shared" si="65"/>
        <v/>
      </c>
      <c r="DW58" s="160" t="str">
        <f t="shared" si="66"/>
        <v/>
      </c>
      <c r="DX58" s="160" t="str">
        <f t="shared" si="67"/>
        <v/>
      </c>
      <c r="DY58" s="160" t="str">
        <f t="shared" si="68"/>
        <v/>
      </c>
      <c r="DZ58" s="6" t="str">
        <f t="shared" si="69"/>
        <v/>
      </c>
      <c r="EA58" s="105"/>
      <c r="EB58" s="159"/>
      <c r="EC58" s="159"/>
      <c r="ED58" s="168" t="str">
        <f t="shared" si="70"/>
        <v/>
      </c>
      <c r="EE58" s="5" t="str">
        <f t="shared" si="71"/>
        <v/>
      </c>
      <c r="EF58" s="159"/>
      <c r="EG58" s="159"/>
      <c r="EH58" s="168" t="str">
        <f t="shared" si="72"/>
        <v/>
      </c>
      <c r="EI58" s="5" t="str">
        <f t="shared" si="73"/>
        <v/>
      </c>
      <c r="EJ58" s="159"/>
      <c r="EK58" s="159"/>
      <c r="EL58" s="168" t="str">
        <f t="shared" si="74"/>
        <v/>
      </c>
      <c r="EM58" s="5" t="str">
        <f t="shared" si="75"/>
        <v/>
      </c>
      <c r="EN58" s="159"/>
      <c r="EO58" s="159"/>
      <c r="EP58" s="168" t="str">
        <f t="shared" si="76"/>
        <v/>
      </c>
      <c r="EQ58" s="5" t="str">
        <f t="shared" si="77"/>
        <v/>
      </c>
      <c r="ER58" s="159"/>
      <c r="ES58" s="159"/>
      <c r="ET58" s="168" t="str">
        <f t="shared" si="78"/>
        <v/>
      </c>
      <c r="EU58" s="5" t="str">
        <f t="shared" si="79"/>
        <v/>
      </c>
      <c r="EV58" s="160" t="str">
        <f t="shared" si="80"/>
        <v/>
      </c>
      <c r="EW58" s="160" t="str">
        <f t="shared" si="81"/>
        <v/>
      </c>
      <c r="EX58" s="160" t="str">
        <f t="shared" si="82"/>
        <v/>
      </c>
      <c r="EY58" s="6" t="str">
        <f t="shared" si="83"/>
        <v/>
      </c>
      <c r="EZ58" s="105"/>
      <c r="FA58" s="105"/>
      <c r="FB58" s="105"/>
      <c r="FC58" s="105"/>
      <c r="FD58" s="105"/>
      <c r="FE58" s="106" t="str">
        <f t="shared" si="84"/>
        <v/>
      </c>
      <c r="FF58" s="100" t="str">
        <f t="shared" si="85"/>
        <v xml:space="preserve"> </v>
      </c>
      <c r="FG58" s="105"/>
      <c r="FH58" s="105"/>
      <c r="FI58" s="105"/>
      <c r="FJ58" s="105"/>
      <c r="FK58" s="105"/>
      <c r="FL58" s="107" t="str">
        <f t="shared" si="86"/>
        <v/>
      </c>
      <c r="FM58" s="101" t="str">
        <f t="shared" si="87"/>
        <v xml:space="preserve"> </v>
      </c>
      <c r="FN58" s="105"/>
      <c r="FO58" s="105"/>
      <c r="FP58" s="105"/>
      <c r="FQ58" s="105"/>
      <c r="FR58" s="105"/>
      <c r="FS58" s="204" t="str">
        <f t="shared" si="88"/>
        <v/>
      </c>
      <c r="FT58" s="205" t="str">
        <f t="shared" si="89"/>
        <v xml:space="preserve"> </v>
      </c>
      <c r="FU58" s="477"/>
      <c r="FV58" s="316" t="str">
        <f>IF(AND(C58=""),"-",VLOOKUP(B58,Register!$A$7:$AM$311,19,FALSE))</f>
        <v>-</v>
      </c>
      <c r="FW58" s="7" t="str">
        <f>IF(AND(C58=""),"-",VLOOKUP(B58,Register!$A$7:$AM$311,20,FALSE))</f>
        <v>-</v>
      </c>
      <c r="FX58" s="7" t="str">
        <f>IF(AND(C58=""),"-",VLOOKUP(B58,Register!$A$7:$AM$311,21,FALSE))</f>
        <v>-</v>
      </c>
      <c r="FY58" s="7" t="str">
        <f>IF(AND(C58=""),"-",VLOOKUP(B58,Register!$A$7:$AM$311,22,FALSE))</f>
        <v>-</v>
      </c>
      <c r="FZ58" s="7" t="str">
        <f>IF(AND(C58=""),"-",VLOOKUP(B58,Register!$A$7:$AM$311,23,FALSE))</f>
        <v>-</v>
      </c>
      <c r="GA58" s="7" t="str">
        <f>IF(AND(C58=""),"-",VLOOKUP(B58,Register!$A$7:$AM$311,24,FALSE))</f>
        <v>-</v>
      </c>
      <c r="GB58" s="7" t="str">
        <f>IF(AND(C58=""),"-",VLOOKUP(B58,Register!$A$7:$AM$311,25,FALSE))</f>
        <v>-</v>
      </c>
      <c r="GC58" s="7" t="str">
        <f>IF(AND(C58=""),"-",VLOOKUP(B58,Register!$A$7:$AM$311,26,FALSE))</f>
        <v>-</v>
      </c>
      <c r="GD58" s="7" t="str">
        <f>IF(AND(C58=""),"-",VLOOKUP(B58,Register!$A$7:$AM$311,27,FALSE))</f>
        <v>-</v>
      </c>
      <c r="GE58" s="7" t="str">
        <f>IF(AND(C58=""),"-",VLOOKUP(B58,Register!$A$7:$AM$311,28,FALSE))</f>
        <v>-</v>
      </c>
      <c r="GF58" s="7" t="str">
        <f>IF(AND(C58=""),"-",VLOOKUP(B58,Register!$A$7:$AM$311,29,FALSE))</f>
        <v>-</v>
      </c>
      <c r="GG58" s="7" t="str">
        <f>IF(AND(C58=""),"-",VLOOKUP(B58,Register!$A$7:$AM$311,30,FALSE))</f>
        <v>-</v>
      </c>
      <c r="GH58" s="8" t="str">
        <f>IF(AND(C58=""),"-",VLOOKUP(B58,Register!$A$7:$AM$311,31,FALSE))</f>
        <v>-</v>
      </c>
      <c r="GI58" s="208" t="str">
        <f>IF(AND(C58=""),"",VLOOKUP(B58,Register!$A$7:$CL$311,36,FALSE))</f>
        <v/>
      </c>
      <c r="GJ58" s="182" t="str">
        <f t="shared" si="90"/>
        <v/>
      </c>
      <c r="GK58" s="312" t="str">
        <f t="shared" si="91"/>
        <v/>
      </c>
      <c r="GL58" s="314" t="str">
        <f t="shared" si="92"/>
        <v/>
      </c>
      <c r="GM58" s="3"/>
      <c r="GP58" s="315"/>
      <c r="GR58" s="3"/>
      <c r="GS58" s="3"/>
      <c r="GT58" s="3"/>
      <c r="GU58" s="3"/>
      <c r="GV58" s="3"/>
      <c r="GW58" s="3"/>
      <c r="GX58" s="3"/>
      <c r="GY58" s="3"/>
      <c r="GZ58" s="3"/>
      <c r="HA58" s="3"/>
      <c r="HB58" s="3"/>
      <c r="HC58" s="3"/>
      <c r="HD58" s="3"/>
      <c r="HE58" s="3"/>
      <c r="HF58" s="3"/>
      <c r="HG58" s="3"/>
      <c r="HH58" s="3"/>
      <c r="HI58" s="3"/>
      <c r="HJ58" s="3"/>
      <c r="HK58" s="3"/>
      <c r="HL58" s="3"/>
      <c r="HM58" s="3"/>
      <c r="HW58" s="321" t="str">
        <f>IF(ISNA(VLOOKUP(B58,Register!A$7:Z$315,9,FALSE)),"",VLOOKUP(B58,Register!A$7:Z$315,9,FALSE))</f>
        <v/>
      </c>
      <c r="HX58" s="321" t="str">
        <f>IF(ISNA(VLOOKUP(B58,Register!A$7:Z$315,12,FALSE)),"",VLOOKUP(B58,Register!A$7:Z$315,12,FALSE))</f>
        <v/>
      </c>
      <c r="HY58" s="321" t="str">
        <f t="shared" si="93"/>
        <v/>
      </c>
      <c r="HZ58" s="321" t="str">
        <f t="shared" si="94"/>
        <v/>
      </c>
      <c r="IA58" s="321" t="str">
        <f t="shared" si="95"/>
        <v/>
      </c>
      <c r="IB58" s="321" t="str">
        <f t="shared" si="96"/>
        <v/>
      </c>
      <c r="IC58" s="321" t="str">
        <f t="shared" si="97"/>
        <v/>
      </c>
      <c r="ID58" s="321" t="str">
        <f t="shared" si="98"/>
        <v/>
      </c>
      <c r="IE58" s="321" t="str">
        <f t="shared" si="99"/>
        <v/>
      </c>
      <c r="IF58" s="321" t="str">
        <f t="shared" si="100"/>
        <v/>
      </c>
    </row>
    <row r="59" spans="1:240" ht="21">
      <c r="A59" s="2">
        <v>47</v>
      </c>
      <c r="B59" s="197"/>
      <c r="C59" s="196" t="str">
        <f>IF(ISNA(VLOOKUP(B59,Register!A$7:Z$315,3,FALSE)),"",VLOOKUP(B59,Register!A$7:Z$315,3,FALSE))</f>
        <v/>
      </c>
      <c r="D59" s="196" t="str">
        <f>IF(ISNA(VLOOKUP(B59,Register!A$7:Z$315,4,FALSE)),"",VLOOKUP(B59,Register!A$7:Z$315,4,FALSE))</f>
        <v/>
      </c>
      <c r="E59" s="195" t="str">
        <f>IF(ISNA(VLOOKUP(B59,Register!A$7:Z$315,6,FALSE)),"",VLOOKUP(B59,Register!A$7:Z$315,6,FALSE))</f>
        <v/>
      </c>
      <c r="F59" s="105"/>
      <c r="G59" s="159"/>
      <c r="H59" s="159"/>
      <c r="I59" s="168" t="str">
        <f t="shared" si="2"/>
        <v/>
      </c>
      <c r="J59" s="5" t="str">
        <f t="shared" si="3"/>
        <v/>
      </c>
      <c r="K59" s="159"/>
      <c r="L59" s="159"/>
      <c r="M59" s="168" t="str">
        <f t="shared" si="4"/>
        <v/>
      </c>
      <c r="N59" s="5" t="str">
        <f t="shared" si="5"/>
        <v/>
      </c>
      <c r="O59" s="159"/>
      <c r="P59" s="159"/>
      <c r="Q59" s="168" t="str">
        <f t="shared" si="6"/>
        <v/>
      </c>
      <c r="R59" s="5" t="str">
        <f t="shared" si="7"/>
        <v/>
      </c>
      <c r="S59" s="159"/>
      <c r="T59" s="159"/>
      <c r="U59" s="168" t="str">
        <f t="shared" si="8"/>
        <v/>
      </c>
      <c r="V59" s="5" t="str">
        <f t="shared" si="9"/>
        <v/>
      </c>
      <c r="W59" s="159"/>
      <c r="X59" s="159"/>
      <c r="Y59" s="168" t="str">
        <f t="shared" si="10"/>
        <v/>
      </c>
      <c r="Z59" s="5" t="str">
        <f t="shared" si="11"/>
        <v/>
      </c>
      <c r="AA59" s="160" t="str">
        <f t="shared" si="101"/>
        <v/>
      </c>
      <c r="AB59" s="160" t="str">
        <f t="shared" si="102"/>
        <v/>
      </c>
      <c r="AC59" s="160" t="str">
        <f t="shared" si="12"/>
        <v/>
      </c>
      <c r="AD59" s="6" t="str">
        <f t="shared" si="13"/>
        <v/>
      </c>
      <c r="AE59" s="105"/>
      <c r="AF59" s="1115"/>
      <c r="AG59" s="1115"/>
      <c r="AH59" s="168" t="str">
        <f t="shared" si="14"/>
        <v/>
      </c>
      <c r="AI59" s="5" t="str">
        <f t="shared" si="15"/>
        <v/>
      </c>
      <c r="AJ59" s="159"/>
      <c r="AK59" s="159"/>
      <c r="AL59" s="168" t="str">
        <f t="shared" si="16"/>
        <v/>
      </c>
      <c r="AM59" s="5" t="str">
        <f t="shared" si="17"/>
        <v/>
      </c>
      <c r="AN59" s="159"/>
      <c r="AO59" s="159"/>
      <c r="AP59" s="168" t="str">
        <f t="shared" si="18"/>
        <v/>
      </c>
      <c r="AQ59" s="5" t="str">
        <f t="shared" si="19"/>
        <v/>
      </c>
      <c r="AR59" s="159"/>
      <c r="AS59" s="159"/>
      <c r="AT59" s="168" t="str">
        <f t="shared" si="20"/>
        <v/>
      </c>
      <c r="AU59" s="5" t="str">
        <f t="shared" si="21"/>
        <v/>
      </c>
      <c r="AV59" s="159"/>
      <c r="AW59" s="159"/>
      <c r="AX59" s="168" t="str">
        <f t="shared" si="22"/>
        <v/>
      </c>
      <c r="AY59" s="5" t="str">
        <f t="shared" si="23"/>
        <v/>
      </c>
      <c r="AZ59" s="160" t="str">
        <f t="shared" si="24"/>
        <v/>
      </c>
      <c r="BA59" s="160" t="str">
        <f t="shared" si="25"/>
        <v/>
      </c>
      <c r="BB59" s="160" t="str">
        <f t="shared" si="26"/>
        <v/>
      </c>
      <c r="BC59" s="6" t="str">
        <f t="shared" si="27"/>
        <v/>
      </c>
      <c r="BD59" s="105"/>
      <c r="BE59" s="159"/>
      <c r="BF59" s="159"/>
      <c r="BG59" s="168" t="str">
        <f t="shared" si="28"/>
        <v/>
      </c>
      <c r="BH59" s="5" t="str">
        <f t="shared" si="29"/>
        <v/>
      </c>
      <c r="BI59" s="159"/>
      <c r="BJ59" s="159"/>
      <c r="BK59" s="168" t="str">
        <f t="shared" si="30"/>
        <v/>
      </c>
      <c r="BL59" s="5" t="str">
        <f t="shared" si="31"/>
        <v/>
      </c>
      <c r="BM59" s="159"/>
      <c r="BN59" s="159"/>
      <c r="BO59" s="168" t="str">
        <f t="shared" si="32"/>
        <v/>
      </c>
      <c r="BP59" s="5" t="str">
        <f t="shared" si="33"/>
        <v/>
      </c>
      <c r="BQ59" s="159"/>
      <c r="BR59" s="159"/>
      <c r="BS59" s="168" t="str">
        <f t="shared" si="34"/>
        <v/>
      </c>
      <c r="BT59" s="5" t="str">
        <f t="shared" si="35"/>
        <v/>
      </c>
      <c r="BU59" s="159"/>
      <c r="BV59" s="159"/>
      <c r="BW59" s="168" t="str">
        <f t="shared" si="36"/>
        <v/>
      </c>
      <c r="BX59" s="5" t="str">
        <f t="shared" si="37"/>
        <v/>
      </c>
      <c r="BY59" s="160" t="str">
        <f t="shared" si="38"/>
        <v/>
      </c>
      <c r="BZ59" s="160" t="str">
        <f t="shared" si="39"/>
        <v/>
      </c>
      <c r="CA59" s="160" t="str">
        <f t="shared" si="40"/>
        <v/>
      </c>
      <c r="CB59" s="6" t="str">
        <f t="shared" si="41"/>
        <v/>
      </c>
      <c r="CC59" s="105"/>
      <c r="CD59" s="159"/>
      <c r="CE59" s="159"/>
      <c r="CF59" s="168" t="str">
        <f t="shared" si="42"/>
        <v/>
      </c>
      <c r="CG59" s="5" t="str">
        <f t="shared" si="43"/>
        <v/>
      </c>
      <c r="CH59" s="159"/>
      <c r="CI59" s="159"/>
      <c r="CJ59" s="168" t="str">
        <f t="shared" si="44"/>
        <v/>
      </c>
      <c r="CK59" s="5" t="str">
        <f t="shared" si="45"/>
        <v/>
      </c>
      <c r="CL59" s="159"/>
      <c r="CM59" s="159"/>
      <c r="CN59" s="168" t="str">
        <f t="shared" si="46"/>
        <v/>
      </c>
      <c r="CO59" s="5" t="str">
        <f t="shared" si="47"/>
        <v/>
      </c>
      <c r="CP59" s="159"/>
      <c r="CQ59" s="159"/>
      <c r="CR59" s="168" t="str">
        <f t="shared" si="48"/>
        <v/>
      </c>
      <c r="CS59" s="5" t="str">
        <f t="shared" si="49"/>
        <v/>
      </c>
      <c r="CT59" s="159"/>
      <c r="CU59" s="159"/>
      <c r="CV59" s="168" t="str">
        <f t="shared" si="50"/>
        <v/>
      </c>
      <c r="CW59" s="5" t="str">
        <f t="shared" si="51"/>
        <v/>
      </c>
      <c r="CX59" s="160" t="str">
        <f t="shared" si="52"/>
        <v/>
      </c>
      <c r="CY59" s="160" t="str">
        <f t="shared" si="53"/>
        <v/>
      </c>
      <c r="CZ59" s="160" t="str">
        <f t="shared" si="54"/>
        <v/>
      </c>
      <c r="DA59" s="6" t="str">
        <f t="shared" si="55"/>
        <v/>
      </c>
      <c r="DB59" s="105"/>
      <c r="DC59" s="159"/>
      <c r="DD59" s="159"/>
      <c r="DE59" s="168" t="str">
        <f t="shared" si="56"/>
        <v/>
      </c>
      <c r="DF59" s="5" t="str">
        <f t="shared" si="57"/>
        <v/>
      </c>
      <c r="DG59" s="159"/>
      <c r="DH59" s="159"/>
      <c r="DI59" s="168" t="str">
        <f t="shared" si="58"/>
        <v/>
      </c>
      <c r="DJ59" s="5" t="str">
        <f t="shared" si="59"/>
        <v/>
      </c>
      <c r="DK59" s="159"/>
      <c r="DL59" s="159"/>
      <c r="DM59" s="168" t="str">
        <f t="shared" si="60"/>
        <v/>
      </c>
      <c r="DN59" s="5" t="str">
        <f t="shared" si="61"/>
        <v/>
      </c>
      <c r="DO59" s="159"/>
      <c r="DP59" s="159"/>
      <c r="DQ59" s="168" t="str">
        <f t="shared" si="62"/>
        <v/>
      </c>
      <c r="DR59" s="5" t="str">
        <f t="shared" si="63"/>
        <v/>
      </c>
      <c r="DS59" s="159"/>
      <c r="DT59" s="159"/>
      <c r="DU59" s="168" t="str">
        <f t="shared" si="64"/>
        <v/>
      </c>
      <c r="DV59" s="5" t="str">
        <f t="shared" si="65"/>
        <v/>
      </c>
      <c r="DW59" s="160" t="str">
        <f t="shared" si="66"/>
        <v/>
      </c>
      <c r="DX59" s="160" t="str">
        <f t="shared" si="67"/>
        <v/>
      </c>
      <c r="DY59" s="160" t="str">
        <f t="shared" si="68"/>
        <v/>
      </c>
      <c r="DZ59" s="6" t="str">
        <f t="shared" si="69"/>
        <v/>
      </c>
      <c r="EA59" s="105"/>
      <c r="EB59" s="159"/>
      <c r="EC59" s="159"/>
      <c r="ED59" s="168" t="str">
        <f t="shared" si="70"/>
        <v/>
      </c>
      <c r="EE59" s="5" t="str">
        <f t="shared" si="71"/>
        <v/>
      </c>
      <c r="EF59" s="159"/>
      <c r="EG59" s="159"/>
      <c r="EH59" s="168" t="str">
        <f t="shared" si="72"/>
        <v/>
      </c>
      <c r="EI59" s="5" t="str">
        <f t="shared" si="73"/>
        <v/>
      </c>
      <c r="EJ59" s="159"/>
      <c r="EK59" s="159"/>
      <c r="EL59" s="168" t="str">
        <f t="shared" si="74"/>
        <v/>
      </c>
      <c r="EM59" s="5" t="str">
        <f t="shared" si="75"/>
        <v/>
      </c>
      <c r="EN59" s="159"/>
      <c r="EO59" s="159"/>
      <c r="EP59" s="168" t="str">
        <f t="shared" si="76"/>
        <v/>
      </c>
      <c r="EQ59" s="5" t="str">
        <f t="shared" si="77"/>
        <v/>
      </c>
      <c r="ER59" s="159"/>
      <c r="ES59" s="159"/>
      <c r="ET59" s="168" t="str">
        <f t="shared" si="78"/>
        <v/>
      </c>
      <c r="EU59" s="5" t="str">
        <f t="shared" si="79"/>
        <v/>
      </c>
      <c r="EV59" s="160" t="str">
        <f t="shared" si="80"/>
        <v/>
      </c>
      <c r="EW59" s="160" t="str">
        <f t="shared" si="81"/>
        <v/>
      </c>
      <c r="EX59" s="160" t="str">
        <f t="shared" si="82"/>
        <v/>
      </c>
      <c r="EY59" s="6" t="str">
        <f t="shared" si="83"/>
        <v/>
      </c>
      <c r="EZ59" s="105"/>
      <c r="FA59" s="105"/>
      <c r="FB59" s="105"/>
      <c r="FC59" s="105"/>
      <c r="FD59" s="105"/>
      <c r="FE59" s="106" t="str">
        <f t="shared" si="84"/>
        <v/>
      </c>
      <c r="FF59" s="100" t="str">
        <f t="shared" si="85"/>
        <v xml:space="preserve"> </v>
      </c>
      <c r="FG59" s="105"/>
      <c r="FH59" s="105"/>
      <c r="FI59" s="105"/>
      <c r="FJ59" s="105"/>
      <c r="FK59" s="105"/>
      <c r="FL59" s="107" t="str">
        <f t="shared" si="86"/>
        <v/>
      </c>
      <c r="FM59" s="101" t="str">
        <f t="shared" si="87"/>
        <v xml:space="preserve"> </v>
      </c>
      <c r="FN59" s="105"/>
      <c r="FO59" s="105"/>
      <c r="FP59" s="105"/>
      <c r="FQ59" s="105"/>
      <c r="FR59" s="105"/>
      <c r="FS59" s="204" t="str">
        <f t="shared" si="88"/>
        <v/>
      </c>
      <c r="FT59" s="205" t="str">
        <f t="shared" si="89"/>
        <v xml:space="preserve"> </v>
      </c>
      <c r="FU59" s="477"/>
      <c r="FV59" s="316" t="str">
        <f>IF(AND(C59=""),"-",VLOOKUP(B59,Register!$A$7:$AM$311,19,FALSE))</f>
        <v>-</v>
      </c>
      <c r="FW59" s="7" t="str">
        <f>IF(AND(C59=""),"-",VLOOKUP(B59,Register!$A$7:$AM$311,20,FALSE))</f>
        <v>-</v>
      </c>
      <c r="FX59" s="7" t="str">
        <f>IF(AND(C59=""),"-",VLOOKUP(B59,Register!$A$7:$AM$311,21,FALSE))</f>
        <v>-</v>
      </c>
      <c r="FY59" s="7" t="str">
        <f>IF(AND(C59=""),"-",VLOOKUP(B59,Register!$A$7:$AM$311,22,FALSE))</f>
        <v>-</v>
      </c>
      <c r="FZ59" s="7" t="str">
        <f>IF(AND(C59=""),"-",VLOOKUP(B59,Register!$A$7:$AM$311,23,FALSE))</f>
        <v>-</v>
      </c>
      <c r="GA59" s="7" t="str">
        <f>IF(AND(C59=""),"-",VLOOKUP(B59,Register!$A$7:$AM$311,24,FALSE))</f>
        <v>-</v>
      </c>
      <c r="GB59" s="7" t="str">
        <f>IF(AND(C59=""),"-",VLOOKUP(B59,Register!$A$7:$AM$311,25,FALSE))</f>
        <v>-</v>
      </c>
      <c r="GC59" s="7" t="str">
        <f>IF(AND(C59=""),"-",VLOOKUP(B59,Register!$A$7:$AM$311,26,FALSE))</f>
        <v>-</v>
      </c>
      <c r="GD59" s="7" t="str">
        <f>IF(AND(C59=""),"-",VLOOKUP(B59,Register!$A$7:$AM$311,27,FALSE))</f>
        <v>-</v>
      </c>
      <c r="GE59" s="7" t="str">
        <f>IF(AND(C59=""),"-",VLOOKUP(B59,Register!$A$7:$AM$311,28,FALSE))</f>
        <v>-</v>
      </c>
      <c r="GF59" s="7" t="str">
        <f>IF(AND(C59=""),"-",VLOOKUP(B59,Register!$A$7:$AM$311,29,FALSE))</f>
        <v>-</v>
      </c>
      <c r="GG59" s="7" t="str">
        <f>IF(AND(C59=""),"-",VLOOKUP(B59,Register!$A$7:$AM$311,30,FALSE))</f>
        <v>-</v>
      </c>
      <c r="GH59" s="8" t="str">
        <f>IF(AND(C59=""),"-",VLOOKUP(B59,Register!$A$7:$AM$311,31,FALSE))</f>
        <v>-</v>
      </c>
      <c r="GI59" s="208" t="str">
        <f>IF(AND(C59=""),"",VLOOKUP(B59,Register!$A$7:$CL$311,36,FALSE))</f>
        <v/>
      </c>
      <c r="GJ59" s="182" t="str">
        <f t="shared" si="90"/>
        <v/>
      </c>
      <c r="GK59" s="312" t="str">
        <f t="shared" si="91"/>
        <v/>
      </c>
      <c r="GL59" s="314" t="str">
        <f t="shared" si="92"/>
        <v/>
      </c>
      <c r="GM59" s="3"/>
      <c r="GP59" s="315"/>
      <c r="GR59" s="3"/>
      <c r="GS59" s="3"/>
      <c r="GT59" s="3"/>
      <c r="GU59" s="3"/>
      <c r="GV59" s="3"/>
      <c r="GW59" s="3"/>
      <c r="GX59" s="3"/>
      <c r="GY59" s="3"/>
      <c r="GZ59" s="3"/>
      <c r="HA59" s="3"/>
      <c r="HB59" s="3"/>
      <c r="HC59" s="3"/>
      <c r="HD59" s="3"/>
      <c r="HE59" s="3"/>
      <c r="HF59" s="3"/>
      <c r="HG59" s="3"/>
      <c r="HH59" s="3"/>
      <c r="HI59" s="3"/>
      <c r="HJ59" s="3"/>
      <c r="HK59" s="3"/>
      <c r="HL59" s="3"/>
      <c r="HM59" s="3"/>
      <c r="HW59" s="321" t="str">
        <f>IF(ISNA(VLOOKUP(B59,Register!A$7:Z$315,9,FALSE)),"",VLOOKUP(B59,Register!A$7:Z$315,9,FALSE))</f>
        <v/>
      </c>
      <c r="HX59" s="321" t="str">
        <f>IF(ISNA(VLOOKUP(B59,Register!A$7:Z$315,12,FALSE)),"",VLOOKUP(B59,Register!A$7:Z$315,12,FALSE))</f>
        <v/>
      </c>
      <c r="HY59" s="321" t="str">
        <f t="shared" si="93"/>
        <v/>
      </c>
      <c r="HZ59" s="321" t="str">
        <f t="shared" si="94"/>
        <v/>
      </c>
      <c r="IA59" s="321" t="str">
        <f t="shared" si="95"/>
        <v/>
      </c>
      <c r="IB59" s="321" t="str">
        <f t="shared" si="96"/>
        <v/>
      </c>
      <c r="IC59" s="321" t="str">
        <f t="shared" si="97"/>
        <v/>
      </c>
      <c r="ID59" s="321" t="str">
        <f t="shared" si="98"/>
        <v/>
      </c>
      <c r="IE59" s="321" t="str">
        <f t="shared" si="99"/>
        <v/>
      </c>
      <c r="IF59" s="321" t="str">
        <f t="shared" si="100"/>
        <v/>
      </c>
    </row>
    <row r="60" spans="1:240" ht="21">
      <c r="A60" s="2">
        <v>48</v>
      </c>
      <c r="B60" s="197"/>
      <c r="C60" s="196" t="str">
        <f>IF(ISNA(VLOOKUP(B60,Register!A$7:Z$315,3,FALSE)),"",VLOOKUP(B60,Register!A$7:Z$315,3,FALSE))</f>
        <v/>
      </c>
      <c r="D60" s="196" t="str">
        <f>IF(ISNA(VLOOKUP(B60,Register!A$7:Z$315,4,FALSE)),"",VLOOKUP(B60,Register!A$7:Z$315,4,FALSE))</f>
        <v/>
      </c>
      <c r="E60" s="195" t="str">
        <f>IF(ISNA(VLOOKUP(B60,Register!A$7:Z$315,6,FALSE)),"",VLOOKUP(B60,Register!A$7:Z$315,6,FALSE))</f>
        <v/>
      </c>
      <c r="F60" s="105"/>
      <c r="G60" s="159"/>
      <c r="H60" s="159"/>
      <c r="I60" s="168" t="str">
        <f t="shared" si="2"/>
        <v/>
      </c>
      <c r="J60" s="5" t="str">
        <f t="shared" si="3"/>
        <v/>
      </c>
      <c r="K60" s="159"/>
      <c r="L60" s="159"/>
      <c r="M60" s="168" t="str">
        <f t="shared" si="4"/>
        <v/>
      </c>
      <c r="N60" s="5" t="str">
        <f t="shared" si="5"/>
        <v/>
      </c>
      <c r="O60" s="159"/>
      <c r="P60" s="159"/>
      <c r="Q60" s="168" t="str">
        <f t="shared" si="6"/>
        <v/>
      </c>
      <c r="R60" s="5" t="str">
        <f t="shared" si="7"/>
        <v/>
      </c>
      <c r="S60" s="159"/>
      <c r="T60" s="159"/>
      <c r="U60" s="168" t="str">
        <f t="shared" si="8"/>
        <v/>
      </c>
      <c r="V60" s="5" t="str">
        <f t="shared" si="9"/>
        <v/>
      </c>
      <c r="W60" s="159"/>
      <c r="X60" s="159"/>
      <c r="Y60" s="168" t="str">
        <f t="shared" si="10"/>
        <v/>
      </c>
      <c r="Z60" s="5" t="str">
        <f t="shared" si="11"/>
        <v/>
      </c>
      <c r="AA60" s="160" t="str">
        <f t="shared" si="101"/>
        <v/>
      </c>
      <c r="AB60" s="160" t="str">
        <f t="shared" si="102"/>
        <v/>
      </c>
      <c r="AC60" s="160" t="str">
        <f t="shared" si="12"/>
        <v/>
      </c>
      <c r="AD60" s="6" t="str">
        <f t="shared" si="13"/>
        <v/>
      </c>
      <c r="AE60" s="105"/>
      <c r="AF60" s="1115"/>
      <c r="AG60" s="1115"/>
      <c r="AH60" s="168" t="str">
        <f t="shared" si="14"/>
        <v/>
      </c>
      <c r="AI60" s="5" t="str">
        <f t="shared" si="15"/>
        <v/>
      </c>
      <c r="AJ60" s="159"/>
      <c r="AK60" s="159"/>
      <c r="AL60" s="168" t="str">
        <f t="shared" si="16"/>
        <v/>
      </c>
      <c r="AM60" s="5" t="str">
        <f t="shared" si="17"/>
        <v/>
      </c>
      <c r="AN60" s="159"/>
      <c r="AO60" s="159"/>
      <c r="AP60" s="168" t="str">
        <f t="shared" si="18"/>
        <v/>
      </c>
      <c r="AQ60" s="5" t="str">
        <f t="shared" si="19"/>
        <v/>
      </c>
      <c r="AR60" s="159"/>
      <c r="AS60" s="159"/>
      <c r="AT60" s="168" t="str">
        <f t="shared" si="20"/>
        <v/>
      </c>
      <c r="AU60" s="5" t="str">
        <f t="shared" si="21"/>
        <v/>
      </c>
      <c r="AV60" s="159"/>
      <c r="AW60" s="159"/>
      <c r="AX60" s="168" t="str">
        <f t="shared" si="22"/>
        <v/>
      </c>
      <c r="AY60" s="5" t="str">
        <f t="shared" si="23"/>
        <v/>
      </c>
      <c r="AZ60" s="160" t="str">
        <f t="shared" si="24"/>
        <v/>
      </c>
      <c r="BA60" s="160" t="str">
        <f t="shared" si="25"/>
        <v/>
      </c>
      <c r="BB60" s="160" t="str">
        <f t="shared" si="26"/>
        <v/>
      </c>
      <c r="BC60" s="6" t="str">
        <f t="shared" si="27"/>
        <v/>
      </c>
      <c r="BD60" s="105"/>
      <c r="BE60" s="159"/>
      <c r="BF60" s="159"/>
      <c r="BG60" s="168" t="str">
        <f t="shared" si="28"/>
        <v/>
      </c>
      <c r="BH60" s="5" t="str">
        <f t="shared" si="29"/>
        <v/>
      </c>
      <c r="BI60" s="159"/>
      <c r="BJ60" s="159"/>
      <c r="BK60" s="168" t="str">
        <f t="shared" si="30"/>
        <v/>
      </c>
      <c r="BL60" s="5" t="str">
        <f t="shared" si="31"/>
        <v/>
      </c>
      <c r="BM60" s="159"/>
      <c r="BN60" s="159"/>
      <c r="BO60" s="168" t="str">
        <f t="shared" si="32"/>
        <v/>
      </c>
      <c r="BP60" s="5" t="str">
        <f t="shared" si="33"/>
        <v/>
      </c>
      <c r="BQ60" s="159"/>
      <c r="BR60" s="159"/>
      <c r="BS60" s="168" t="str">
        <f t="shared" si="34"/>
        <v/>
      </c>
      <c r="BT60" s="5" t="str">
        <f t="shared" si="35"/>
        <v/>
      </c>
      <c r="BU60" s="159"/>
      <c r="BV60" s="159"/>
      <c r="BW60" s="168" t="str">
        <f t="shared" si="36"/>
        <v/>
      </c>
      <c r="BX60" s="5" t="str">
        <f t="shared" si="37"/>
        <v/>
      </c>
      <c r="BY60" s="160" t="str">
        <f t="shared" si="38"/>
        <v/>
      </c>
      <c r="BZ60" s="160" t="str">
        <f t="shared" si="39"/>
        <v/>
      </c>
      <c r="CA60" s="160" t="str">
        <f t="shared" si="40"/>
        <v/>
      </c>
      <c r="CB60" s="6" t="str">
        <f t="shared" si="41"/>
        <v/>
      </c>
      <c r="CC60" s="105"/>
      <c r="CD60" s="159"/>
      <c r="CE60" s="159"/>
      <c r="CF60" s="168" t="str">
        <f t="shared" si="42"/>
        <v/>
      </c>
      <c r="CG60" s="5" t="str">
        <f t="shared" si="43"/>
        <v/>
      </c>
      <c r="CH60" s="159"/>
      <c r="CI60" s="159"/>
      <c r="CJ60" s="168" t="str">
        <f t="shared" si="44"/>
        <v/>
      </c>
      <c r="CK60" s="5" t="str">
        <f t="shared" si="45"/>
        <v/>
      </c>
      <c r="CL60" s="159"/>
      <c r="CM60" s="159"/>
      <c r="CN60" s="168" t="str">
        <f t="shared" si="46"/>
        <v/>
      </c>
      <c r="CO60" s="5" t="str">
        <f t="shared" si="47"/>
        <v/>
      </c>
      <c r="CP60" s="159"/>
      <c r="CQ60" s="159"/>
      <c r="CR60" s="168" t="str">
        <f t="shared" si="48"/>
        <v/>
      </c>
      <c r="CS60" s="5" t="str">
        <f t="shared" si="49"/>
        <v/>
      </c>
      <c r="CT60" s="159"/>
      <c r="CU60" s="159"/>
      <c r="CV60" s="168" t="str">
        <f t="shared" si="50"/>
        <v/>
      </c>
      <c r="CW60" s="5" t="str">
        <f t="shared" si="51"/>
        <v/>
      </c>
      <c r="CX60" s="160" t="str">
        <f t="shared" si="52"/>
        <v/>
      </c>
      <c r="CY60" s="160" t="str">
        <f t="shared" si="53"/>
        <v/>
      </c>
      <c r="CZ60" s="160" t="str">
        <f t="shared" si="54"/>
        <v/>
      </c>
      <c r="DA60" s="6" t="str">
        <f t="shared" si="55"/>
        <v/>
      </c>
      <c r="DB60" s="105"/>
      <c r="DC60" s="159"/>
      <c r="DD60" s="159"/>
      <c r="DE60" s="168" t="str">
        <f t="shared" si="56"/>
        <v/>
      </c>
      <c r="DF60" s="5" t="str">
        <f t="shared" si="57"/>
        <v/>
      </c>
      <c r="DG60" s="159"/>
      <c r="DH60" s="159"/>
      <c r="DI60" s="168" t="str">
        <f t="shared" si="58"/>
        <v/>
      </c>
      <c r="DJ60" s="5" t="str">
        <f t="shared" si="59"/>
        <v/>
      </c>
      <c r="DK60" s="159"/>
      <c r="DL60" s="159"/>
      <c r="DM60" s="168" t="str">
        <f t="shared" si="60"/>
        <v/>
      </c>
      <c r="DN60" s="5" t="str">
        <f t="shared" si="61"/>
        <v/>
      </c>
      <c r="DO60" s="159"/>
      <c r="DP60" s="159"/>
      <c r="DQ60" s="168" t="str">
        <f t="shared" si="62"/>
        <v/>
      </c>
      <c r="DR60" s="5" t="str">
        <f t="shared" si="63"/>
        <v/>
      </c>
      <c r="DS60" s="159"/>
      <c r="DT60" s="159"/>
      <c r="DU60" s="168" t="str">
        <f t="shared" si="64"/>
        <v/>
      </c>
      <c r="DV60" s="5" t="str">
        <f t="shared" si="65"/>
        <v/>
      </c>
      <c r="DW60" s="160" t="str">
        <f t="shared" si="66"/>
        <v/>
      </c>
      <c r="DX60" s="160" t="str">
        <f t="shared" si="67"/>
        <v/>
      </c>
      <c r="DY60" s="160" t="str">
        <f t="shared" si="68"/>
        <v/>
      </c>
      <c r="DZ60" s="6" t="str">
        <f t="shared" si="69"/>
        <v/>
      </c>
      <c r="EA60" s="105"/>
      <c r="EB60" s="159"/>
      <c r="EC60" s="159"/>
      <c r="ED60" s="168" t="str">
        <f t="shared" si="70"/>
        <v/>
      </c>
      <c r="EE60" s="5" t="str">
        <f t="shared" si="71"/>
        <v/>
      </c>
      <c r="EF60" s="159"/>
      <c r="EG60" s="159"/>
      <c r="EH60" s="168" t="str">
        <f t="shared" si="72"/>
        <v/>
      </c>
      <c r="EI60" s="5" t="str">
        <f t="shared" si="73"/>
        <v/>
      </c>
      <c r="EJ60" s="159"/>
      <c r="EK60" s="159"/>
      <c r="EL60" s="168" t="str">
        <f t="shared" si="74"/>
        <v/>
      </c>
      <c r="EM60" s="5" t="str">
        <f t="shared" si="75"/>
        <v/>
      </c>
      <c r="EN60" s="159"/>
      <c r="EO60" s="159"/>
      <c r="EP60" s="168" t="str">
        <f t="shared" si="76"/>
        <v/>
      </c>
      <c r="EQ60" s="5" t="str">
        <f t="shared" si="77"/>
        <v/>
      </c>
      <c r="ER60" s="159"/>
      <c r="ES60" s="159"/>
      <c r="ET60" s="168" t="str">
        <f t="shared" si="78"/>
        <v/>
      </c>
      <c r="EU60" s="5" t="str">
        <f t="shared" si="79"/>
        <v/>
      </c>
      <c r="EV60" s="160" t="str">
        <f t="shared" si="80"/>
        <v/>
      </c>
      <c r="EW60" s="160" t="str">
        <f t="shared" si="81"/>
        <v/>
      </c>
      <c r="EX60" s="160" t="str">
        <f t="shared" si="82"/>
        <v/>
      </c>
      <c r="EY60" s="6" t="str">
        <f t="shared" si="83"/>
        <v/>
      </c>
      <c r="EZ60" s="105"/>
      <c r="FA60" s="105"/>
      <c r="FB60" s="105"/>
      <c r="FC60" s="105"/>
      <c r="FD60" s="105"/>
      <c r="FE60" s="106" t="str">
        <f t="shared" si="84"/>
        <v/>
      </c>
      <c r="FF60" s="100" t="str">
        <f t="shared" si="85"/>
        <v xml:space="preserve"> </v>
      </c>
      <c r="FG60" s="105"/>
      <c r="FH60" s="105"/>
      <c r="FI60" s="105"/>
      <c r="FJ60" s="105"/>
      <c r="FK60" s="105"/>
      <c r="FL60" s="107" t="str">
        <f t="shared" si="86"/>
        <v/>
      </c>
      <c r="FM60" s="101" t="str">
        <f t="shared" si="87"/>
        <v xml:space="preserve"> </v>
      </c>
      <c r="FN60" s="105"/>
      <c r="FO60" s="105"/>
      <c r="FP60" s="105"/>
      <c r="FQ60" s="105"/>
      <c r="FR60" s="105"/>
      <c r="FS60" s="204" t="str">
        <f t="shared" si="88"/>
        <v/>
      </c>
      <c r="FT60" s="205" t="str">
        <f t="shared" si="89"/>
        <v xml:space="preserve"> </v>
      </c>
      <c r="FU60" s="477"/>
      <c r="FV60" s="316" t="str">
        <f>IF(AND(C60=""),"-",VLOOKUP(B60,Register!$A$7:$AM$311,19,FALSE))</f>
        <v>-</v>
      </c>
      <c r="FW60" s="7" t="str">
        <f>IF(AND(C60=""),"-",VLOOKUP(B60,Register!$A$7:$AM$311,20,FALSE))</f>
        <v>-</v>
      </c>
      <c r="FX60" s="7" t="str">
        <f>IF(AND(C60=""),"-",VLOOKUP(B60,Register!$A$7:$AM$311,21,FALSE))</f>
        <v>-</v>
      </c>
      <c r="FY60" s="7" t="str">
        <f>IF(AND(C60=""),"-",VLOOKUP(B60,Register!$A$7:$AM$311,22,FALSE))</f>
        <v>-</v>
      </c>
      <c r="FZ60" s="7" t="str">
        <f>IF(AND(C60=""),"-",VLOOKUP(B60,Register!$A$7:$AM$311,23,FALSE))</f>
        <v>-</v>
      </c>
      <c r="GA60" s="7" t="str">
        <f>IF(AND(C60=""),"-",VLOOKUP(B60,Register!$A$7:$AM$311,24,FALSE))</f>
        <v>-</v>
      </c>
      <c r="GB60" s="7" t="str">
        <f>IF(AND(C60=""),"-",VLOOKUP(B60,Register!$A$7:$AM$311,25,FALSE))</f>
        <v>-</v>
      </c>
      <c r="GC60" s="7" t="str">
        <f>IF(AND(C60=""),"-",VLOOKUP(B60,Register!$A$7:$AM$311,26,FALSE))</f>
        <v>-</v>
      </c>
      <c r="GD60" s="7" t="str">
        <f>IF(AND(C60=""),"-",VLOOKUP(B60,Register!$A$7:$AM$311,27,FALSE))</f>
        <v>-</v>
      </c>
      <c r="GE60" s="7" t="str">
        <f>IF(AND(C60=""),"-",VLOOKUP(B60,Register!$A$7:$AM$311,28,FALSE))</f>
        <v>-</v>
      </c>
      <c r="GF60" s="7" t="str">
        <f>IF(AND(C60=""),"-",VLOOKUP(B60,Register!$A$7:$AM$311,29,FALSE))</f>
        <v>-</v>
      </c>
      <c r="GG60" s="7" t="str">
        <f>IF(AND(C60=""),"-",VLOOKUP(B60,Register!$A$7:$AM$311,30,FALSE))</f>
        <v>-</v>
      </c>
      <c r="GH60" s="8" t="str">
        <f>IF(AND(C60=""),"-",VLOOKUP(B60,Register!$A$7:$AM$311,31,FALSE))</f>
        <v>-</v>
      </c>
      <c r="GI60" s="208" t="str">
        <f>IF(AND(C60=""),"",VLOOKUP(B60,Register!$A$7:$CL$311,36,FALSE))</f>
        <v/>
      </c>
      <c r="GJ60" s="182" t="str">
        <f t="shared" si="90"/>
        <v/>
      </c>
      <c r="GK60" s="312" t="str">
        <f t="shared" si="91"/>
        <v/>
      </c>
      <c r="GL60" s="314" t="str">
        <f t="shared" si="92"/>
        <v/>
      </c>
      <c r="GM60" s="3"/>
      <c r="GP60" s="315"/>
      <c r="GR60" s="3"/>
      <c r="GS60" s="3"/>
      <c r="GT60" s="3"/>
      <c r="GU60" s="3"/>
      <c r="GV60" s="3"/>
      <c r="GW60" s="3"/>
      <c r="GX60" s="3"/>
      <c r="GY60" s="3"/>
      <c r="GZ60" s="3"/>
      <c r="HA60" s="3"/>
      <c r="HB60" s="3"/>
      <c r="HC60" s="3"/>
      <c r="HD60" s="3"/>
      <c r="HE60" s="3"/>
      <c r="HF60" s="3"/>
      <c r="HG60" s="3"/>
      <c r="HH60" s="3"/>
      <c r="HI60" s="3"/>
      <c r="HJ60" s="3"/>
      <c r="HK60" s="3"/>
      <c r="HL60" s="3"/>
      <c r="HM60" s="3"/>
      <c r="HW60" s="321" t="str">
        <f>IF(ISNA(VLOOKUP(B60,Register!A$7:Z$315,9,FALSE)),"",VLOOKUP(B60,Register!A$7:Z$315,9,FALSE))</f>
        <v/>
      </c>
      <c r="HX60" s="321" t="str">
        <f>IF(ISNA(VLOOKUP(B60,Register!A$7:Z$315,12,FALSE)),"",VLOOKUP(B60,Register!A$7:Z$315,12,FALSE))</f>
        <v/>
      </c>
      <c r="HY60" s="321" t="str">
        <f t="shared" si="93"/>
        <v/>
      </c>
      <c r="HZ60" s="321" t="str">
        <f t="shared" si="94"/>
        <v/>
      </c>
      <c r="IA60" s="321" t="str">
        <f t="shared" si="95"/>
        <v/>
      </c>
      <c r="IB60" s="321" t="str">
        <f t="shared" si="96"/>
        <v/>
      </c>
      <c r="IC60" s="321" t="str">
        <f t="shared" si="97"/>
        <v/>
      </c>
      <c r="ID60" s="321" t="str">
        <f t="shared" si="98"/>
        <v/>
      </c>
      <c r="IE60" s="321" t="str">
        <f t="shared" si="99"/>
        <v/>
      </c>
      <c r="IF60" s="321" t="str">
        <f t="shared" si="100"/>
        <v/>
      </c>
    </row>
    <row r="61" spans="1:240" ht="21">
      <c r="A61" s="2">
        <v>49</v>
      </c>
      <c r="B61" s="197"/>
      <c r="C61" s="196" t="str">
        <f>IF(ISNA(VLOOKUP(B61,Register!A$7:Z$315,3,FALSE)),"",VLOOKUP(B61,Register!A$7:Z$315,3,FALSE))</f>
        <v/>
      </c>
      <c r="D61" s="196" t="str">
        <f>IF(ISNA(VLOOKUP(B61,Register!A$7:Z$315,4,FALSE)),"",VLOOKUP(B61,Register!A$7:Z$315,4,FALSE))</f>
        <v/>
      </c>
      <c r="E61" s="195" t="str">
        <f>IF(ISNA(VLOOKUP(B61,Register!A$7:Z$315,6,FALSE)),"",VLOOKUP(B61,Register!A$7:Z$315,6,FALSE))</f>
        <v/>
      </c>
      <c r="F61" s="105"/>
      <c r="G61" s="159"/>
      <c r="H61" s="159"/>
      <c r="I61" s="168" t="str">
        <f t="shared" si="2"/>
        <v/>
      </c>
      <c r="J61" s="5" t="str">
        <f t="shared" si="3"/>
        <v/>
      </c>
      <c r="K61" s="159"/>
      <c r="L61" s="159"/>
      <c r="M61" s="168" t="str">
        <f t="shared" si="4"/>
        <v/>
      </c>
      <c r="N61" s="5" t="str">
        <f t="shared" si="5"/>
        <v/>
      </c>
      <c r="O61" s="159"/>
      <c r="P61" s="159"/>
      <c r="Q61" s="168" t="str">
        <f t="shared" si="6"/>
        <v/>
      </c>
      <c r="R61" s="5" t="str">
        <f t="shared" si="7"/>
        <v/>
      </c>
      <c r="S61" s="159"/>
      <c r="T61" s="159"/>
      <c r="U61" s="168" t="str">
        <f t="shared" si="8"/>
        <v/>
      </c>
      <c r="V61" s="5" t="str">
        <f t="shared" si="9"/>
        <v/>
      </c>
      <c r="W61" s="159"/>
      <c r="X61" s="159"/>
      <c r="Y61" s="168" t="str">
        <f t="shared" si="10"/>
        <v/>
      </c>
      <c r="Z61" s="5" t="str">
        <f t="shared" si="11"/>
        <v/>
      </c>
      <c r="AA61" s="160" t="str">
        <f t="shared" si="101"/>
        <v/>
      </c>
      <c r="AB61" s="160" t="str">
        <f t="shared" si="102"/>
        <v/>
      </c>
      <c r="AC61" s="160" t="str">
        <f t="shared" si="12"/>
        <v/>
      </c>
      <c r="AD61" s="6" t="str">
        <f t="shared" si="13"/>
        <v/>
      </c>
      <c r="AE61" s="105"/>
      <c r="AF61" s="1115"/>
      <c r="AG61" s="1115"/>
      <c r="AH61" s="168" t="str">
        <f t="shared" si="14"/>
        <v/>
      </c>
      <c r="AI61" s="5" t="str">
        <f t="shared" si="15"/>
        <v/>
      </c>
      <c r="AJ61" s="159"/>
      <c r="AK61" s="159"/>
      <c r="AL61" s="168" t="str">
        <f t="shared" si="16"/>
        <v/>
      </c>
      <c r="AM61" s="5" t="str">
        <f t="shared" si="17"/>
        <v/>
      </c>
      <c r="AN61" s="159"/>
      <c r="AO61" s="159"/>
      <c r="AP61" s="168" t="str">
        <f t="shared" si="18"/>
        <v/>
      </c>
      <c r="AQ61" s="5" t="str">
        <f t="shared" si="19"/>
        <v/>
      </c>
      <c r="AR61" s="159"/>
      <c r="AS61" s="159"/>
      <c r="AT61" s="168" t="str">
        <f t="shared" si="20"/>
        <v/>
      </c>
      <c r="AU61" s="5" t="str">
        <f t="shared" si="21"/>
        <v/>
      </c>
      <c r="AV61" s="159"/>
      <c r="AW61" s="159"/>
      <c r="AX61" s="168" t="str">
        <f t="shared" si="22"/>
        <v/>
      </c>
      <c r="AY61" s="5" t="str">
        <f t="shared" si="23"/>
        <v/>
      </c>
      <c r="AZ61" s="160" t="str">
        <f t="shared" si="24"/>
        <v/>
      </c>
      <c r="BA61" s="160" t="str">
        <f t="shared" si="25"/>
        <v/>
      </c>
      <c r="BB61" s="160" t="str">
        <f t="shared" si="26"/>
        <v/>
      </c>
      <c r="BC61" s="6" t="str">
        <f t="shared" si="27"/>
        <v/>
      </c>
      <c r="BD61" s="105"/>
      <c r="BE61" s="159"/>
      <c r="BF61" s="159"/>
      <c r="BG61" s="168" t="str">
        <f t="shared" si="28"/>
        <v/>
      </c>
      <c r="BH61" s="5" t="str">
        <f t="shared" si="29"/>
        <v/>
      </c>
      <c r="BI61" s="159"/>
      <c r="BJ61" s="159"/>
      <c r="BK61" s="168" t="str">
        <f t="shared" si="30"/>
        <v/>
      </c>
      <c r="BL61" s="5" t="str">
        <f t="shared" si="31"/>
        <v/>
      </c>
      <c r="BM61" s="159"/>
      <c r="BN61" s="159"/>
      <c r="BO61" s="168" t="str">
        <f t="shared" si="32"/>
        <v/>
      </c>
      <c r="BP61" s="5" t="str">
        <f t="shared" si="33"/>
        <v/>
      </c>
      <c r="BQ61" s="159"/>
      <c r="BR61" s="159"/>
      <c r="BS61" s="168" t="str">
        <f t="shared" si="34"/>
        <v/>
      </c>
      <c r="BT61" s="5" t="str">
        <f t="shared" si="35"/>
        <v/>
      </c>
      <c r="BU61" s="159"/>
      <c r="BV61" s="159"/>
      <c r="BW61" s="168" t="str">
        <f t="shared" si="36"/>
        <v/>
      </c>
      <c r="BX61" s="5" t="str">
        <f t="shared" si="37"/>
        <v/>
      </c>
      <c r="BY61" s="160" t="str">
        <f t="shared" si="38"/>
        <v/>
      </c>
      <c r="BZ61" s="160" t="str">
        <f t="shared" si="39"/>
        <v/>
      </c>
      <c r="CA61" s="160" t="str">
        <f t="shared" si="40"/>
        <v/>
      </c>
      <c r="CB61" s="6" t="str">
        <f t="shared" si="41"/>
        <v/>
      </c>
      <c r="CC61" s="105"/>
      <c r="CD61" s="159"/>
      <c r="CE61" s="159"/>
      <c r="CF61" s="168" t="str">
        <f t="shared" si="42"/>
        <v/>
      </c>
      <c r="CG61" s="5" t="str">
        <f t="shared" si="43"/>
        <v/>
      </c>
      <c r="CH61" s="159"/>
      <c r="CI61" s="159"/>
      <c r="CJ61" s="168" t="str">
        <f t="shared" si="44"/>
        <v/>
      </c>
      <c r="CK61" s="5" t="str">
        <f t="shared" si="45"/>
        <v/>
      </c>
      <c r="CL61" s="159"/>
      <c r="CM61" s="159"/>
      <c r="CN61" s="168" t="str">
        <f t="shared" si="46"/>
        <v/>
      </c>
      <c r="CO61" s="5" t="str">
        <f t="shared" si="47"/>
        <v/>
      </c>
      <c r="CP61" s="159"/>
      <c r="CQ61" s="159"/>
      <c r="CR61" s="168" t="str">
        <f t="shared" si="48"/>
        <v/>
      </c>
      <c r="CS61" s="5" t="str">
        <f t="shared" si="49"/>
        <v/>
      </c>
      <c r="CT61" s="159"/>
      <c r="CU61" s="159"/>
      <c r="CV61" s="168" t="str">
        <f t="shared" si="50"/>
        <v/>
      </c>
      <c r="CW61" s="5" t="str">
        <f t="shared" si="51"/>
        <v/>
      </c>
      <c r="CX61" s="160" t="str">
        <f t="shared" si="52"/>
        <v/>
      </c>
      <c r="CY61" s="160" t="str">
        <f t="shared" si="53"/>
        <v/>
      </c>
      <c r="CZ61" s="160" t="str">
        <f t="shared" si="54"/>
        <v/>
      </c>
      <c r="DA61" s="6" t="str">
        <f t="shared" si="55"/>
        <v/>
      </c>
      <c r="DB61" s="105"/>
      <c r="DC61" s="159"/>
      <c r="DD61" s="159"/>
      <c r="DE61" s="168" t="str">
        <f t="shared" si="56"/>
        <v/>
      </c>
      <c r="DF61" s="5" t="str">
        <f t="shared" si="57"/>
        <v/>
      </c>
      <c r="DG61" s="159"/>
      <c r="DH61" s="159"/>
      <c r="DI61" s="168" t="str">
        <f t="shared" si="58"/>
        <v/>
      </c>
      <c r="DJ61" s="5" t="str">
        <f t="shared" si="59"/>
        <v/>
      </c>
      <c r="DK61" s="159"/>
      <c r="DL61" s="159"/>
      <c r="DM61" s="168" t="str">
        <f t="shared" si="60"/>
        <v/>
      </c>
      <c r="DN61" s="5" t="str">
        <f t="shared" si="61"/>
        <v/>
      </c>
      <c r="DO61" s="159"/>
      <c r="DP61" s="159"/>
      <c r="DQ61" s="168" t="str">
        <f t="shared" si="62"/>
        <v/>
      </c>
      <c r="DR61" s="5" t="str">
        <f t="shared" si="63"/>
        <v/>
      </c>
      <c r="DS61" s="159"/>
      <c r="DT61" s="159"/>
      <c r="DU61" s="168" t="str">
        <f t="shared" si="64"/>
        <v/>
      </c>
      <c r="DV61" s="5" t="str">
        <f t="shared" si="65"/>
        <v/>
      </c>
      <c r="DW61" s="160" t="str">
        <f t="shared" si="66"/>
        <v/>
      </c>
      <c r="DX61" s="160" t="str">
        <f t="shared" si="67"/>
        <v/>
      </c>
      <c r="DY61" s="160" t="str">
        <f t="shared" si="68"/>
        <v/>
      </c>
      <c r="DZ61" s="6" t="str">
        <f t="shared" si="69"/>
        <v/>
      </c>
      <c r="EA61" s="105"/>
      <c r="EB61" s="159"/>
      <c r="EC61" s="159"/>
      <c r="ED61" s="168" t="str">
        <f t="shared" si="70"/>
        <v/>
      </c>
      <c r="EE61" s="5" t="str">
        <f t="shared" si="71"/>
        <v/>
      </c>
      <c r="EF61" s="159"/>
      <c r="EG61" s="159"/>
      <c r="EH61" s="168" t="str">
        <f t="shared" si="72"/>
        <v/>
      </c>
      <c r="EI61" s="5" t="str">
        <f t="shared" si="73"/>
        <v/>
      </c>
      <c r="EJ61" s="159"/>
      <c r="EK61" s="159"/>
      <c r="EL61" s="168" t="str">
        <f t="shared" si="74"/>
        <v/>
      </c>
      <c r="EM61" s="5" t="str">
        <f t="shared" si="75"/>
        <v/>
      </c>
      <c r="EN61" s="159"/>
      <c r="EO61" s="159"/>
      <c r="EP61" s="168" t="str">
        <f t="shared" si="76"/>
        <v/>
      </c>
      <c r="EQ61" s="5" t="str">
        <f t="shared" si="77"/>
        <v/>
      </c>
      <c r="ER61" s="159"/>
      <c r="ES61" s="159"/>
      <c r="ET61" s="168" t="str">
        <f t="shared" si="78"/>
        <v/>
      </c>
      <c r="EU61" s="5" t="str">
        <f t="shared" si="79"/>
        <v/>
      </c>
      <c r="EV61" s="160" t="str">
        <f t="shared" si="80"/>
        <v/>
      </c>
      <c r="EW61" s="160" t="str">
        <f t="shared" si="81"/>
        <v/>
      </c>
      <c r="EX61" s="160" t="str">
        <f t="shared" si="82"/>
        <v/>
      </c>
      <c r="EY61" s="6" t="str">
        <f t="shared" si="83"/>
        <v/>
      </c>
      <c r="EZ61" s="105"/>
      <c r="FA61" s="105"/>
      <c r="FB61" s="105"/>
      <c r="FC61" s="105"/>
      <c r="FD61" s="105"/>
      <c r="FE61" s="106" t="str">
        <f t="shared" si="84"/>
        <v/>
      </c>
      <c r="FF61" s="100" t="str">
        <f t="shared" si="85"/>
        <v xml:space="preserve"> </v>
      </c>
      <c r="FG61" s="105"/>
      <c r="FH61" s="105"/>
      <c r="FI61" s="105"/>
      <c r="FJ61" s="105"/>
      <c r="FK61" s="105"/>
      <c r="FL61" s="107" t="str">
        <f t="shared" si="86"/>
        <v/>
      </c>
      <c r="FM61" s="101" t="str">
        <f t="shared" si="87"/>
        <v xml:space="preserve"> </v>
      </c>
      <c r="FN61" s="105"/>
      <c r="FO61" s="105"/>
      <c r="FP61" s="105"/>
      <c r="FQ61" s="105"/>
      <c r="FR61" s="105"/>
      <c r="FS61" s="204" t="str">
        <f t="shared" si="88"/>
        <v/>
      </c>
      <c r="FT61" s="205" t="str">
        <f t="shared" si="89"/>
        <v xml:space="preserve"> </v>
      </c>
      <c r="FU61" s="477"/>
      <c r="FV61" s="316" t="str">
        <f>IF(AND(C61=""),"-",VLOOKUP(B61,Register!$A$7:$AM$311,19,FALSE))</f>
        <v>-</v>
      </c>
      <c r="FW61" s="7" t="str">
        <f>IF(AND(C61=""),"-",VLOOKUP(B61,Register!$A$7:$AM$311,20,FALSE))</f>
        <v>-</v>
      </c>
      <c r="FX61" s="7" t="str">
        <f>IF(AND(C61=""),"-",VLOOKUP(B61,Register!$A$7:$AM$311,21,FALSE))</f>
        <v>-</v>
      </c>
      <c r="FY61" s="7" t="str">
        <f>IF(AND(C61=""),"-",VLOOKUP(B61,Register!$A$7:$AM$311,22,FALSE))</f>
        <v>-</v>
      </c>
      <c r="FZ61" s="7" t="str">
        <f>IF(AND(C61=""),"-",VLOOKUP(B61,Register!$A$7:$AM$311,23,FALSE))</f>
        <v>-</v>
      </c>
      <c r="GA61" s="7" t="str">
        <f>IF(AND(C61=""),"-",VLOOKUP(B61,Register!$A$7:$AM$311,24,FALSE))</f>
        <v>-</v>
      </c>
      <c r="GB61" s="7" t="str">
        <f>IF(AND(C61=""),"-",VLOOKUP(B61,Register!$A$7:$AM$311,25,FALSE))</f>
        <v>-</v>
      </c>
      <c r="GC61" s="7" t="str">
        <f>IF(AND(C61=""),"-",VLOOKUP(B61,Register!$A$7:$AM$311,26,FALSE))</f>
        <v>-</v>
      </c>
      <c r="GD61" s="7" t="str">
        <f>IF(AND(C61=""),"-",VLOOKUP(B61,Register!$A$7:$AM$311,27,FALSE))</f>
        <v>-</v>
      </c>
      <c r="GE61" s="7" t="str">
        <f>IF(AND(C61=""),"-",VLOOKUP(B61,Register!$A$7:$AM$311,28,FALSE))</f>
        <v>-</v>
      </c>
      <c r="GF61" s="7" t="str">
        <f>IF(AND(C61=""),"-",VLOOKUP(B61,Register!$A$7:$AM$311,29,FALSE))</f>
        <v>-</v>
      </c>
      <c r="GG61" s="7" t="str">
        <f>IF(AND(C61=""),"-",VLOOKUP(B61,Register!$A$7:$AM$311,30,FALSE))</f>
        <v>-</v>
      </c>
      <c r="GH61" s="8" t="str">
        <f>IF(AND(C61=""),"-",VLOOKUP(B61,Register!$A$7:$AM$311,31,FALSE))</f>
        <v>-</v>
      </c>
      <c r="GI61" s="208" t="str">
        <f>IF(AND(C61=""),"",VLOOKUP(B61,Register!$A$7:$CL$311,36,FALSE))</f>
        <v/>
      </c>
      <c r="GJ61" s="182" t="str">
        <f t="shared" si="90"/>
        <v/>
      </c>
      <c r="GK61" s="312" t="str">
        <f t="shared" si="91"/>
        <v/>
      </c>
      <c r="GL61" s="314" t="str">
        <f t="shared" si="92"/>
        <v/>
      </c>
      <c r="GM61" s="3"/>
      <c r="GP61" s="315"/>
      <c r="GR61" s="3"/>
      <c r="GS61" s="3"/>
      <c r="GT61" s="3"/>
      <c r="GU61" s="3"/>
      <c r="GV61" s="3"/>
      <c r="GW61" s="3"/>
      <c r="GX61" s="3"/>
      <c r="GY61" s="3"/>
      <c r="GZ61" s="3"/>
      <c r="HA61" s="3"/>
      <c r="HB61" s="3"/>
      <c r="HC61" s="3"/>
      <c r="HD61" s="3"/>
      <c r="HE61" s="3"/>
      <c r="HF61" s="3"/>
      <c r="HG61" s="3"/>
      <c r="HH61" s="3"/>
      <c r="HI61" s="3"/>
      <c r="HJ61" s="3"/>
      <c r="HK61" s="3"/>
      <c r="HL61" s="3"/>
      <c r="HM61" s="3"/>
      <c r="HW61" s="321" t="str">
        <f>IF(ISNA(VLOOKUP(B61,Register!A$7:Z$315,9,FALSE)),"",VLOOKUP(B61,Register!A$7:Z$315,9,FALSE))</f>
        <v/>
      </c>
      <c r="HX61" s="321" t="str">
        <f>IF(ISNA(VLOOKUP(B61,Register!A$7:Z$315,12,FALSE)),"",VLOOKUP(B61,Register!A$7:Z$315,12,FALSE))</f>
        <v/>
      </c>
      <c r="HY61" s="321" t="str">
        <f t="shared" si="93"/>
        <v/>
      </c>
      <c r="HZ61" s="321" t="str">
        <f t="shared" si="94"/>
        <v/>
      </c>
      <c r="IA61" s="321" t="str">
        <f t="shared" si="95"/>
        <v/>
      </c>
      <c r="IB61" s="321" t="str">
        <f t="shared" si="96"/>
        <v/>
      </c>
      <c r="IC61" s="321" t="str">
        <f t="shared" si="97"/>
        <v/>
      </c>
      <c r="ID61" s="321" t="str">
        <f t="shared" si="98"/>
        <v/>
      </c>
      <c r="IE61" s="321" t="str">
        <f t="shared" si="99"/>
        <v/>
      </c>
      <c r="IF61" s="321" t="str">
        <f t="shared" si="100"/>
        <v/>
      </c>
    </row>
    <row r="62" spans="1:240" ht="21">
      <c r="A62" s="2">
        <v>50</v>
      </c>
      <c r="B62" s="197"/>
      <c r="C62" s="196" t="str">
        <f>IF(ISNA(VLOOKUP(B62,Register!A$7:Z$315,3,FALSE)),"",VLOOKUP(B62,Register!A$7:Z$315,3,FALSE))</f>
        <v/>
      </c>
      <c r="D62" s="196" t="str">
        <f>IF(ISNA(VLOOKUP(B62,Register!A$7:Z$315,4,FALSE)),"",VLOOKUP(B62,Register!A$7:Z$315,4,FALSE))</f>
        <v/>
      </c>
      <c r="E62" s="195" t="str">
        <f>IF(ISNA(VLOOKUP(B62,Register!A$7:Z$315,6,FALSE)),"",VLOOKUP(B62,Register!A$7:Z$315,6,FALSE))</f>
        <v/>
      </c>
      <c r="F62" s="105"/>
      <c r="G62" s="159"/>
      <c r="H62" s="159"/>
      <c r="I62" s="168" t="str">
        <f t="shared" si="2"/>
        <v/>
      </c>
      <c r="J62" s="5" t="str">
        <f t="shared" si="3"/>
        <v/>
      </c>
      <c r="K62" s="159"/>
      <c r="L62" s="159"/>
      <c r="M62" s="168" t="str">
        <f t="shared" si="4"/>
        <v/>
      </c>
      <c r="N62" s="5" t="str">
        <f t="shared" si="5"/>
        <v/>
      </c>
      <c r="O62" s="159"/>
      <c r="P62" s="159"/>
      <c r="Q62" s="168" t="str">
        <f t="shared" si="6"/>
        <v/>
      </c>
      <c r="R62" s="5" t="str">
        <f t="shared" si="7"/>
        <v/>
      </c>
      <c r="S62" s="159"/>
      <c r="T62" s="159"/>
      <c r="U62" s="168" t="str">
        <f t="shared" si="8"/>
        <v/>
      </c>
      <c r="V62" s="5" t="str">
        <f t="shared" si="9"/>
        <v/>
      </c>
      <c r="W62" s="159"/>
      <c r="X62" s="159"/>
      <c r="Y62" s="168" t="str">
        <f t="shared" si="10"/>
        <v/>
      </c>
      <c r="Z62" s="5" t="str">
        <f t="shared" si="11"/>
        <v/>
      </c>
      <c r="AA62" s="160" t="str">
        <f t="shared" si="101"/>
        <v/>
      </c>
      <c r="AB62" s="160" t="str">
        <f t="shared" si="102"/>
        <v/>
      </c>
      <c r="AC62" s="160" t="str">
        <f t="shared" si="12"/>
        <v/>
      </c>
      <c r="AD62" s="6" t="str">
        <f t="shared" si="13"/>
        <v/>
      </c>
      <c r="AE62" s="105"/>
      <c r="AF62" s="1115"/>
      <c r="AG62" s="1115"/>
      <c r="AH62" s="168" t="str">
        <f t="shared" si="14"/>
        <v/>
      </c>
      <c r="AI62" s="5" t="str">
        <f t="shared" si="15"/>
        <v/>
      </c>
      <c r="AJ62" s="159"/>
      <c r="AK62" s="159"/>
      <c r="AL62" s="168" t="str">
        <f t="shared" si="16"/>
        <v/>
      </c>
      <c r="AM62" s="5" t="str">
        <f t="shared" si="17"/>
        <v/>
      </c>
      <c r="AN62" s="159"/>
      <c r="AO62" s="159"/>
      <c r="AP62" s="168" t="str">
        <f t="shared" si="18"/>
        <v/>
      </c>
      <c r="AQ62" s="5" t="str">
        <f t="shared" si="19"/>
        <v/>
      </c>
      <c r="AR62" s="159"/>
      <c r="AS62" s="159"/>
      <c r="AT62" s="168" t="str">
        <f t="shared" si="20"/>
        <v/>
      </c>
      <c r="AU62" s="5" t="str">
        <f t="shared" si="21"/>
        <v/>
      </c>
      <c r="AV62" s="159"/>
      <c r="AW62" s="159"/>
      <c r="AX62" s="168" t="str">
        <f t="shared" si="22"/>
        <v/>
      </c>
      <c r="AY62" s="5" t="str">
        <f t="shared" si="23"/>
        <v/>
      </c>
      <c r="AZ62" s="160" t="str">
        <f t="shared" si="24"/>
        <v/>
      </c>
      <c r="BA62" s="160" t="str">
        <f t="shared" si="25"/>
        <v/>
      </c>
      <c r="BB62" s="160" t="str">
        <f t="shared" si="26"/>
        <v/>
      </c>
      <c r="BC62" s="6" t="str">
        <f t="shared" si="27"/>
        <v/>
      </c>
      <c r="BD62" s="105"/>
      <c r="BE62" s="159"/>
      <c r="BF62" s="159"/>
      <c r="BG62" s="168" t="str">
        <f t="shared" si="28"/>
        <v/>
      </c>
      <c r="BH62" s="5" t="str">
        <f t="shared" si="29"/>
        <v/>
      </c>
      <c r="BI62" s="159"/>
      <c r="BJ62" s="159"/>
      <c r="BK62" s="168" t="str">
        <f t="shared" si="30"/>
        <v/>
      </c>
      <c r="BL62" s="5" t="str">
        <f t="shared" si="31"/>
        <v/>
      </c>
      <c r="BM62" s="159"/>
      <c r="BN62" s="159"/>
      <c r="BO62" s="168" t="str">
        <f t="shared" si="32"/>
        <v/>
      </c>
      <c r="BP62" s="5" t="str">
        <f t="shared" si="33"/>
        <v/>
      </c>
      <c r="BQ62" s="159"/>
      <c r="BR62" s="159"/>
      <c r="BS62" s="168" t="str">
        <f t="shared" si="34"/>
        <v/>
      </c>
      <c r="BT62" s="5" t="str">
        <f t="shared" si="35"/>
        <v/>
      </c>
      <c r="BU62" s="159"/>
      <c r="BV62" s="159"/>
      <c r="BW62" s="168" t="str">
        <f t="shared" si="36"/>
        <v/>
      </c>
      <c r="BX62" s="5" t="str">
        <f t="shared" si="37"/>
        <v/>
      </c>
      <c r="BY62" s="160" t="str">
        <f t="shared" si="38"/>
        <v/>
      </c>
      <c r="BZ62" s="160" t="str">
        <f t="shared" si="39"/>
        <v/>
      </c>
      <c r="CA62" s="160" t="str">
        <f t="shared" si="40"/>
        <v/>
      </c>
      <c r="CB62" s="6" t="str">
        <f t="shared" si="41"/>
        <v/>
      </c>
      <c r="CC62" s="105"/>
      <c r="CD62" s="159"/>
      <c r="CE62" s="159"/>
      <c r="CF62" s="168" t="str">
        <f t="shared" si="42"/>
        <v/>
      </c>
      <c r="CG62" s="5" t="str">
        <f t="shared" si="43"/>
        <v/>
      </c>
      <c r="CH62" s="159"/>
      <c r="CI62" s="159"/>
      <c r="CJ62" s="168" t="str">
        <f t="shared" si="44"/>
        <v/>
      </c>
      <c r="CK62" s="5" t="str">
        <f t="shared" si="45"/>
        <v/>
      </c>
      <c r="CL62" s="159"/>
      <c r="CM62" s="159"/>
      <c r="CN62" s="168" t="str">
        <f t="shared" si="46"/>
        <v/>
      </c>
      <c r="CO62" s="5" t="str">
        <f t="shared" si="47"/>
        <v/>
      </c>
      <c r="CP62" s="159"/>
      <c r="CQ62" s="159"/>
      <c r="CR62" s="168" t="str">
        <f t="shared" si="48"/>
        <v/>
      </c>
      <c r="CS62" s="5" t="str">
        <f t="shared" si="49"/>
        <v/>
      </c>
      <c r="CT62" s="159"/>
      <c r="CU62" s="159"/>
      <c r="CV62" s="168" t="str">
        <f t="shared" si="50"/>
        <v/>
      </c>
      <c r="CW62" s="5" t="str">
        <f t="shared" si="51"/>
        <v/>
      </c>
      <c r="CX62" s="160" t="str">
        <f t="shared" si="52"/>
        <v/>
      </c>
      <c r="CY62" s="160" t="str">
        <f t="shared" si="53"/>
        <v/>
      </c>
      <c r="CZ62" s="160" t="str">
        <f t="shared" si="54"/>
        <v/>
      </c>
      <c r="DA62" s="6" t="str">
        <f t="shared" si="55"/>
        <v/>
      </c>
      <c r="DB62" s="105"/>
      <c r="DC62" s="159"/>
      <c r="DD62" s="159"/>
      <c r="DE62" s="168" t="str">
        <f t="shared" si="56"/>
        <v/>
      </c>
      <c r="DF62" s="5" t="str">
        <f t="shared" si="57"/>
        <v/>
      </c>
      <c r="DG62" s="159"/>
      <c r="DH62" s="159"/>
      <c r="DI62" s="168" t="str">
        <f t="shared" si="58"/>
        <v/>
      </c>
      <c r="DJ62" s="5" t="str">
        <f t="shared" si="59"/>
        <v/>
      </c>
      <c r="DK62" s="159"/>
      <c r="DL62" s="159"/>
      <c r="DM62" s="168" t="str">
        <f t="shared" si="60"/>
        <v/>
      </c>
      <c r="DN62" s="5" t="str">
        <f t="shared" si="61"/>
        <v/>
      </c>
      <c r="DO62" s="159"/>
      <c r="DP62" s="159"/>
      <c r="DQ62" s="168" t="str">
        <f t="shared" si="62"/>
        <v/>
      </c>
      <c r="DR62" s="5" t="str">
        <f t="shared" si="63"/>
        <v/>
      </c>
      <c r="DS62" s="159"/>
      <c r="DT62" s="159"/>
      <c r="DU62" s="168" t="str">
        <f t="shared" si="64"/>
        <v/>
      </c>
      <c r="DV62" s="5" t="str">
        <f t="shared" si="65"/>
        <v/>
      </c>
      <c r="DW62" s="160" t="str">
        <f t="shared" si="66"/>
        <v/>
      </c>
      <c r="DX62" s="160" t="str">
        <f t="shared" si="67"/>
        <v/>
      </c>
      <c r="DY62" s="160" t="str">
        <f t="shared" si="68"/>
        <v/>
      </c>
      <c r="DZ62" s="6" t="str">
        <f t="shared" si="69"/>
        <v/>
      </c>
      <c r="EA62" s="105"/>
      <c r="EB62" s="159"/>
      <c r="EC62" s="159"/>
      <c r="ED62" s="168" t="str">
        <f t="shared" si="70"/>
        <v/>
      </c>
      <c r="EE62" s="5" t="str">
        <f t="shared" si="71"/>
        <v/>
      </c>
      <c r="EF62" s="159"/>
      <c r="EG62" s="159"/>
      <c r="EH62" s="168" t="str">
        <f t="shared" si="72"/>
        <v/>
      </c>
      <c r="EI62" s="5" t="str">
        <f t="shared" si="73"/>
        <v/>
      </c>
      <c r="EJ62" s="159"/>
      <c r="EK62" s="159"/>
      <c r="EL62" s="168" t="str">
        <f t="shared" si="74"/>
        <v/>
      </c>
      <c r="EM62" s="5" t="str">
        <f t="shared" si="75"/>
        <v/>
      </c>
      <c r="EN62" s="159"/>
      <c r="EO62" s="159"/>
      <c r="EP62" s="168" t="str">
        <f t="shared" si="76"/>
        <v/>
      </c>
      <c r="EQ62" s="5" t="str">
        <f t="shared" si="77"/>
        <v/>
      </c>
      <c r="ER62" s="159"/>
      <c r="ES62" s="159"/>
      <c r="ET62" s="168" t="str">
        <f t="shared" si="78"/>
        <v/>
      </c>
      <c r="EU62" s="5" t="str">
        <f t="shared" si="79"/>
        <v/>
      </c>
      <c r="EV62" s="160" t="str">
        <f t="shared" si="80"/>
        <v/>
      </c>
      <c r="EW62" s="160" t="str">
        <f t="shared" si="81"/>
        <v/>
      </c>
      <c r="EX62" s="160" t="str">
        <f t="shared" si="82"/>
        <v/>
      </c>
      <c r="EY62" s="6" t="str">
        <f t="shared" si="83"/>
        <v/>
      </c>
      <c r="EZ62" s="105"/>
      <c r="FA62" s="105"/>
      <c r="FB62" s="105"/>
      <c r="FC62" s="105"/>
      <c r="FD62" s="105"/>
      <c r="FE62" s="106" t="str">
        <f t="shared" si="84"/>
        <v/>
      </c>
      <c r="FF62" s="100" t="str">
        <f t="shared" si="85"/>
        <v xml:space="preserve"> </v>
      </c>
      <c r="FG62" s="105"/>
      <c r="FH62" s="105"/>
      <c r="FI62" s="105"/>
      <c r="FJ62" s="105"/>
      <c r="FK62" s="105"/>
      <c r="FL62" s="107" t="str">
        <f t="shared" si="86"/>
        <v/>
      </c>
      <c r="FM62" s="101" t="str">
        <f t="shared" si="87"/>
        <v xml:space="preserve"> </v>
      </c>
      <c r="FN62" s="105"/>
      <c r="FO62" s="105"/>
      <c r="FP62" s="105"/>
      <c r="FQ62" s="105"/>
      <c r="FR62" s="105"/>
      <c r="FS62" s="204" t="str">
        <f t="shared" si="88"/>
        <v/>
      </c>
      <c r="FT62" s="205" t="str">
        <f t="shared" si="89"/>
        <v xml:space="preserve"> </v>
      </c>
      <c r="FU62" s="477"/>
      <c r="FV62" s="316" t="str">
        <f>IF(AND(C62=""),"-",VLOOKUP(B62,Register!$A$7:$AM$311,19,FALSE))</f>
        <v>-</v>
      </c>
      <c r="FW62" s="7" t="str">
        <f>IF(AND(C62=""),"-",VLOOKUP(B62,Register!$A$7:$AM$311,20,FALSE))</f>
        <v>-</v>
      </c>
      <c r="FX62" s="7" t="str">
        <f>IF(AND(C62=""),"-",VLOOKUP(B62,Register!$A$7:$AM$311,21,FALSE))</f>
        <v>-</v>
      </c>
      <c r="FY62" s="7" t="str">
        <f>IF(AND(C62=""),"-",VLOOKUP(B62,Register!$A$7:$AM$311,22,FALSE))</f>
        <v>-</v>
      </c>
      <c r="FZ62" s="7" t="str">
        <f>IF(AND(C62=""),"-",VLOOKUP(B62,Register!$A$7:$AM$311,23,FALSE))</f>
        <v>-</v>
      </c>
      <c r="GA62" s="7" t="str">
        <f>IF(AND(C62=""),"-",VLOOKUP(B62,Register!$A$7:$AM$311,24,FALSE))</f>
        <v>-</v>
      </c>
      <c r="GB62" s="7" t="str">
        <f>IF(AND(C62=""),"-",VLOOKUP(B62,Register!$A$7:$AM$311,25,FALSE))</f>
        <v>-</v>
      </c>
      <c r="GC62" s="7" t="str">
        <f>IF(AND(C62=""),"-",VLOOKUP(B62,Register!$A$7:$AM$311,26,FALSE))</f>
        <v>-</v>
      </c>
      <c r="GD62" s="7" t="str">
        <f>IF(AND(C62=""),"-",VLOOKUP(B62,Register!$A$7:$AM$311,27,FALSE))</f>
        <v>-</v>
      </c>
      <c r="GE62" s="7" t="str">
        <f>IF(AND(C62=""),"-",VLOOKUP(B62,Register!$A$7:$AM$311,28,FALSE))</f>
        <v>-</v>
      </c>
      <c r="GF62" s="7" t="str">
        <f>IF(AND(C62=""),"-",VLOOKUP(B62,Register!$A$7:$AM$311,29,FALSE))</f>
        <v>-</v>
      </c>
      <c r="GG62" s="7" t="str">
        <f>IF(AND(C62=""),"-",VLOOKUP(B62,Register!$A$7:$AM$311,30,FALSE))</f>
        <v>-</v>
      </c>
      <c r="GH62" s="8" t="str">
        <f>IF(AND(C62=""),"-",VLOOKUP(B62,Register!$A$7:$AM$311,31,FALSE))</f>
        <v>-</v>
      </c>
      <c r="GI62" s="208" t="str">
        <f>IF(AND(C62=""),"",VLOOKUP(B62,Register!$A$7:$CL$311,36,FALSE))</f>
        <v/>
      </c>
      <c r="GJ62" s="182" t="str">
        <f t="shared" si="90"/>
        <v/>
      </c>
      <c r="GK62" s="312" t="str">
        <f t="shared" si="91"/>
        <v/>
      </c>
      <c r="GL62" s="314" t="str">
        <f t="shared" si="92"/>
        <v/>
      </c>
      <c r="GM62" s="3"/>
      <c r="GP62" s="315"/>
      <c r="GR62" s="3"/>
      <c r="GS62" s="3"/>
      <c r="GT62" s="3"/>
      <c r="GU62" s="3"/>
      <c r="GV62" s="3"/>
      <c r="GW62" s="3"/>
      <c r="GX62" s="3"/>
      <c r="GY62" s="3"/>
      <c r="GZ62" s="3"/>
      <c r="HA62" s="3"/>
      <c r="HB62" s="3"/>
      <c r="HC62" s="3"/>
      <c r="HD62" s="3"/>
      <c r="HE62" s="3"/>
      <c r="HF62" s="3"/>
      <c r="HG62" s="3"/>
      <c r="HH62" s="3"/>
      <c r="HI62" s="3"/>
      <c r="HJ62" s="3"/>
      <c r="HK62" s="3"/>
      <c r="HL62" s="3"/>
      <c r="HM62" s="3"/>
      <c r="HW62" s="321" t="str">
        <f>IF(ISNA(VLOOKUP(B62,Register!A$7:Z$315,9,FALSE)),"",VLOOKUP(B62,Register!A$7:Z$315,9,FALSE))</f>
        <v/>
      </c>
      <c r="HX62" s="321" t="str">
        <f>IF(ISNA(VLOOKUP(B62,Register!A$7:Z$315,12,FALSE)),"",VLOOKUP(B62,Register!A$7:Z$315,12,FALSE))</f>
        <v/>
      </c>
      <c r="HY62" s="321" t="str">
        <f t="shared" si="93"/>
        <v/>
      </c>
      <c r="HZ62" s="321" t="str">
        <f t="shared" si="94"/>
        <v/>
      </c>
      <c r="IA62" s="321" t="str">
        <f t="shared" si="95"/>
        <v/>
      </c>
      <c r="IB62" s="321" t="str">
        <f t="shared" si="96"/>
        <v/>
      </c>
      <c r="IC62" s="321" t="str">
        <f t="shared" si="97"/>
        <v/>
      </c>
      <c r="ID62" s="321" t="str">
        <f t="shared" si="98"/>
        <v/>
      </c>
      <c r="IE62" s="321" t="str">
        <f t="shared" si="99"/>
        <v/>
      </c>
      <c r="IF62" s="321" t="str">
        <f t="shared" si="100"/>
        <v/>
      </c>
    </row>
    <row r="63" spans="1:240" ht="21">
      <c r="A63" s="2">
        <v>51</v>
      </c>
      <c r="B63" s="197"/>
      <c r="C63" s="196" t="str">
        <f>IF(ISNA(VLOOKUP(B63,Register!A$7:Z$315,3,FALSE)),"",VLOOKUP(B63,Register!A$7:Z$315,3,FALSE))</f>
        <v/>
      </c>
      <c r="D63" s="196" t="str">
        <f>IF(ISNA(VLOOKUP(B63,Register!A$7:Z$315,4,FALSE)),"",VLOOKUP(B63,Register!A$7:Z$315,4,FALSE))</f>
        <v/>
      </c>
      <c r="E63" s="195" t="str">
        <f>IF(ISNA(VLOOKUP(B63,Register!A$7:Z$315,6,FALSE)),"",VLOOKUP(B63,Register!A$7:Z$315,6,FALSE))</f>
        <v/>
      </c>
      <c r="F63" s="105"/>
      <c r="G63" s="159"/>
      <c r="H63" s="159"/>
      <c r="I63" s="168" t="str">
        <f t="shared" si="2"/>
        <v/>
      </c>
      <c r="J63" s="5" t="str">
        <f t="shared" si="3"/>
        <v/>
      </c>
      <c r="K63" s="159"/>
      <c r="L63" s="159"/>
      <c r="M63" s="168" t="str">
        <f t="shared" si="4"/>
        <v/>
      </c>
      <c r="N63" s="5" t="str">
        <f t="shared" si="5"/>
        <v/>
      </c>
      <c r="O63" s="159"/>
      <c r="P63" s="159"/>
      <c r="Q63" s="168" t="str">
        <f t="shared" si="6"/>
        <v/>
      </c>
      <c r="R63" s="5" t="str">
        <f t="shared" si="7"/>
        <v/>
      </c>
      <c r="S63" s="159"/>
      <c r="T63" s="159"/>
      <c r="U63" s="168" t="str">
        <f t="shared" si="8"/>
        <v/>
      </c>
      <c r="V63" s="5" t="str">
        <f t="shared" si="9"/>
        <v/>
      </c>
      <c r="W63" s="159"/>
      <c r="X63" s="159"/>
      <c r="Y63" s="168" t="str">
        <f t="shared" si="10"/>
        <v/>
      </c>
      <c r="Z63" s="5" t="str">
        <f t="shared" si="11"/>
        <v/>
      </c>
      <c r="AA63" s="160" t="str">
        <f t="shared" si="101"/>
        <v/>
      </c>
      <c r="AB63" s="160" t="str">
        <f t="shared" si="102"/>
        <v/>
      </c>
      <c r="AC63" s="160" t="str">
        <f t="shared" si="12"/>
        <v/>
      </c>
      <c r="AD63" s="6" t="str">
        <f t="shared" si="13"/>
        <v/>
      </c>
      <c r="AE63" s="105"/>
      <c r="AF63" s="1115"/>
      <c r="AG63" s="1115"/>
      <c r="AH63" s="168" t="str">
        <f t="shared" si="14"/>
        <v/>
      </c>
      <c r="AI63" s="5" t="str">
        <f t="shared" si="15"/>
        <v/>
      </c>
      <c r="AJ63" s="159"/>
      <c r="AK63" s="159"/>
      <c r="AL63" s="168" t="str">
        <f t="shared" si="16"/>
        <v/>
      </c>
      <c r="AM63" s="5" t="str">
        <f t="shared" si="17"/>
        <v/>
      </c>
      <c r="AN63" s="159"/>
      <c r="AO63" s="159"/>
      <c r="AP63" s="168" t="str">
        <f t="shared" si="18"/>
        <v/>
      </c>
      <c r="AQ63" s="5" t="str">
        <f t="shared" si="19"/>
        <v/>
      </c>
      <c r="AR63" s="159"/>
      <c r="AS63" s="159"/>
      <c r="AT63" s="168" t="str">
        <f t="shared" si="20"/>
        <v/>
      </c>
      <c r="AU63" s="5" t="str">
        <f t="shared" si="21"/>
        <v/>
      </c>
      <c r="AV63" s="159"/>
      <c r="AW63" s="159"/>
      <c r="AX63" s="168" t="str">
        <f t="shared" si="22"/>
        <v/>
      </c>
      <c r="AY63" s="5" t="str">
        <f t="shared" si="23"/>
        <v/>
      </c>
      <c r="AZ63" s="160" t="str">
        <f t="shared" si="24"/>
        <v/>
      </c>
      <c r="BA63" s="160" t="str">
        <f t="shared" si="25"/>
        <v/>
      </c>
      <c r="BB63" s="160" t="str">
        <f t="shared" si="26"/>
        <v/>
      </c>
      <c r="BC63" s="6" t="str">
        <f t="shared" si="27"/>
        <v/>
      </c>
      <c r="BD63" s="105"/>
      <c r="BE63" s="159"/>
      <c r="BF63" s="159"/>
      <c r="BG63" s="168" t="str">
        <f t="shared" si="28"/>
        <v/>
      </c>
      <c r="BH63" s="5" t="str">
        <f t="shared" si="29"/>
        <v/>
      </c>
      <c r="BI63" s="159"/>
      <c r="BJ63" s="159"/>
      <c r="BK63" s="168" t="str">
        <f t="shared" si="30"/>
        <v/>
      </c>
      <c r="BL63" s="5" t="str">
        <f t="shared" si="31"/>
        <v/>
      </c>
      <c r="BM63" s="159"/>
      <c r="BN63" s="159"/>
      <c r="BO63" s="168" t="str">
        <f t="shared" si="32"/>
        <v/>
      </c>
      <c r="BP63" s="5" t="str">
        <f t="shared" si="33"/>
        <v/>
      </c>
      <c r="BQ63" s="159"/>
      <c r="BR63" s="159"/>
      <c r="BS63" s="168" t="str">
        <f t="shared" si="34"/>
        <v/>
      </c>
      <c r="BT63" s="5" t="str">
        <f t="shared" si="35"/>
        <v/>
      </c>
      <c r="BU63" s="159"/>
      <c r="BV63" s="159"/>
      <c r="BW63" s="168" t="str">
        <f t="shared" si="36"/>
        <v/>
      </c>
      <c r="BX63" s="5" t="str">
        <f t="shared" si="37"/>
        <v/>
      </c>
      <c r="BY63" s="160" t="str">
        <f t="shared" si="38"/>
        <v/>
      </c>
      <c r="BZ63" s="160" t="str">
        <f t="shared" si="39"/>
        <v/>
      </c>
      <c r="CA63" s="160" t="str">
        <f t="shared" si="40"/>
        <v/>
      </c>
      <c r="CB63" s="6" t="str">
        <f t="shared" si="41"/>
        <v/>
      </c>
      <c r="CC63" s="105"/>
      <c r="CD63" s="159"/>
      <c r="CE63" s="159"/>
      <c r="CF63" s="168" t="str">
        <f t="shared" si="42"/>
        <v/>
      </c>
      <c r="CG63" s="5" t="str">
        <f t="shared" si="43"/>
        <v/>
      </c>
      <c r="CH63" s="159"/>
      <c r="CI63" s="159"/>
      <c r="CJ63" s="168" t="str">
        <f t="shared" si="44"/>
        <v/>
      </c>
      <c r="CK63" s="5" t="str">
        <f t="shared" si="45"/>
        <v/>
      </c>
      <c r="CL63" s="159"/>
      <c r="CM63" s="159"/>
      <c r="CN63" s="168" t="str">
        <f t="shared" si="46"/>
        <v/>
      </c>
      <c r="CO63" s="5" t="str">
        <f t="shared" si="47"/>
        <v/>
      </c>
      <c r="CP63" s="159"/>
      <c r="CQ63" s="159"/>
      <c r="CR63" s="168" t="str">
        <f t="shared" si="48"/>
        <v/>
      </c>
      <c r="CS63" s="5" t="str">
        <f t="shared" si="49"/>
        <v/>
      </c>
      <c r="CT63" s="159"/>
      <c r="CU63" s="159"/>
      <c r="CV63" s="168" t="str">
        <f t="shared" si="50"/>
        <v/>
      </c>
      <c r="CW63" s="5" t="str">
        <f t="shared" si="51"/>
        <v/>
      </c>
      <c r="CX63" s="160" t="str">
        <f t="shared" si="52"/>
        <v/>
      </c>
      <c r="CY63" s="160" t="str">
        <f t="shared" si="53"/>
        <v/>
      </c>
      <c r="CZ63" s="160" t="str">
        <f t="shared" si="54"/>
        <v/>
      </c>
      <c r="DA63" s="6" t="str">
        <f t="shared" si="55"/>
        <v/>
      </c>
      <c r="DB63" s="105"/>
      <c r="DC63" s="159"/>
      <c r="DD63" s="159"/>
      <c r="DE63" s="168" t="str">
        <f t="shared" si="56"/>
        <v/>
      </c>
      <c r="DF63" s="5" t="str">
        <f t="shared" si="57"/>
        <v/>
      </c>
      <c r="DG63" s="159"/>
      <c r="DH63" s="159"/>
      <c r="DI63" s="168" t="str">
        <f t="shared" si="58"/>
        <v/>
      </c>
      <c r="DJ63" s="5" t="str">
        <f t="shared" si="59"/>
        <v/>
      </c>
      <c r="DK63" s="159"/>
      <c r="DL63" s="159"/>
      <c r="DM63" s="168" t="str">
        <f t="shared" si="60"/>
        <v/>
      </c>
      <c r="DN63" s="5" t="str">
        <f t="shared" si="61"/>
        <v/>
      </c>
      <c r="DO63" s="159"/>
      <c r="DP63" s="159"/>
      <c r="DQ63" s="168" t="str">
        <f t="shared" si="62"/>
        <v/>
      </c>
      <c r="DR63" s="5" t="str">
        <f t="shared" si="63"/>
        <v/>
      </c>
      <c r="DS63" s="159"/>
      <c r="DT63" s="159"/>
      <c r="DU63" s="168" t="str">
        <f t="shared" si="64"/>
        <v/>
      </c>
      <c r="DV63" s="5" t="str">
        <f t="shared" si="65"/>
        <v/>
      </c>
      <c r="DW63" s="160" t="str">
        <f t="shared" si="66"/>
        <v/>
      </c>
      <c r="DX63" s="160" t="str">
        <f t="shared" si="67"/>
        <v/>
      </c>
      <c r="DY63" s="160" t="str">
        <f t="shared" si="68"/>
        <v/>
      </c>
      <c r="DZ63" s="6" t="str">
        <f t="shared" si="69"/>
        <v/>
      </c>
      <c r="EA63" s="105"/>
      <c r="EB63" s="159"/>
      <c r="EC63" s="159"/>
      <c r="ED63" s="168" t="str">
        <f t="shared" si="70"/>
        <v/>
      </c>
      <c r="EE63" s="5" t="str">
        <f t="shared" si="71"/>
        <v/>
      </c>
      <c r="EF63" s="159"/>
      <c r="EG63" s="159"/>
      <c r="EH63" s="168" t="str">
        <f t="shared" si="72"/>
        <v/>
      </c>
      <c r="EI63" s="5" t="str">
        <f t="shared" si="73"/>
        <v/>
      </c>
      <c r="EJ63" s="159"/>
      <c r="EK63" s="159"/>
      <c r="EL63" s="168" t="str">
        <f t="shared" si="74"/>
        <v/>
      </c>
      <c r="EM63" s="5" t="str">
        <f t="shared" si="75"/>
        <v/>
      </c>
      <c r="EN63" s="159"/>
      <c r="EO63" s="159"/>
      <c r="EP63" s="168" t="str">
        <f t="shared" si="76"/>
        <v/>
      </c>
      <c r="EQ63" s="5" t="str">
        <f t="shared" si="77"/>
        <v/>
      </c>
      <c r="ER63" s="159"/>
      <c r="ES63" s="159"/>
      <c r="ET63" s="168" t="str">
        <f t="shared" si="78"/>
        <v/>
      </c>
      <c r="EU63" s="5" t="str">
        <f t="shared" si="79"/>
        <v/>
      </c>
      <c r="EV63" s="160" t="str">
        <f t="shared" si="80"/>
        <v/>
      </c>
      <c r="EW63" s="160" t="str">
        <f t="shared" si="81"/>
        <v/>
      </c>
      <c r="EX63" s="160" t="str">
        <f t="shared" si="82"/>
        <v/>
      </c>
      <c r="EY63" s="6" t="str">
        <f t="shared" si="83"/>
        <v/>
      </c>
      <c r="EZ63" s="105"/>
      <c r="FA63" s="105"/>
      <c r="FB63" s="105"/>
      <c r="FC63" s="105"/>
      <c r="FD63" s="105"/>
      <c r="FE63" s="106" t="str">
        <f t="shared" si="84"/>
        <v/>
      </c>
      <c r="FF63" s="100" t="str">
        <f t="shared" si="85"/>
        <v xml:space="preserve"> </v>
      </c>
      <c r="FG63" s="105"/>
      <c r="FH63" s="105"/>
      <c r="FI63" s="105"/>
      <c r="FJ63" s="105"/>
      <c r="FK63" s="105"/>
      <c r="FL63" s="107" t="str">
        <f t="shared" si="86"/>
        <v/>
      </c>
      <c r="FM63" s="101" t="str">
        <f t="shared" si="87"/>
        <v xml:space="preserve"> </v>
      </c>
      <c r="FN63" s="105"/>
      <c r="FO63" s="105"/>
      <c r="FP63" s="105"/>
      <c r="FQ63" s="105"/>
      <c r="FR63" s="105"/>
      <c r="FS63" s="204" t="str">
        <f t="shared" si="88"/>
        <v/>
      </c>
      <c r="FT63" s="205" t="str">
        <f t="shared" si="89"/>
        <v xml:space="preserve"> </v>
      </c>
      <c r="FU63" s="477"/>
      <c r="FV63" s="316" t="str">
        <f>IF(AND(C63=""),"-",VLOOKUP(B63,Register!$A$7:$AM$311,19,FALSE))</f>
        <v>-</v>
      </c>
      <c r="FW63" s="7" t="str">
        <f>IF(AND(C63=""),"-",VLOOKUP(B63,Register!$A$7:$AM$311,20,FALSE))</f>
        <v>-</v>
      </c>
      <c r="FX63" s="7" t="str">
        <f>IF(AND(C63=""),"-",VLOOKUP(B63,Register!$A$7:$AM$311,21,FALSE))</f>
        <v>-</v>
      </c>
      <c r="FY63" s="7" t="str">
        <f>IF(AND(C63=""),"-",VLOOKUP(B63,Register!$A$7:$AM$311,22,FALSE))</f>
        <v>-</v>
      </c>
      <c r="FZ63" s="7" t="str">
        <f>IF(AND(C63=""),"-",VLOOKUP(B63,Register!$A$7:$AM$311,23,FALSE))</f>
        <v>-</v>
      </c>
      <c r="GA63" s="7" t="str">
        <f>IF(AND(C63=""),"-",VLOOKUP(B63,Register!$A$7:$AM$311,24,FALSE))</f>
        <v>-</v>
      </c>
      <c r="GB63" s="7" t="str">
        <f>IF(AND(C63=""),"-",VLOOKUP(B63,Register!$A$7:$AM$311,25,FALSE))</f>
        <v>-</v>
      </c>
      <c r="GC63" s="7" t="str">
        <f>IF(AND(C63=""),"-",VLOOKUP(B63,Register!$A$7:$AM$311,26,FALSE))</f>
        <v>-</v>
      </c>
      <c r="GD63" s="7" t="str">
        <f>IF(AND(C63=""),"-",VLOOKUP(B63,Register!$A$7:$AM$311,27,FALSE))</f>
        <v>-</v>
      </c>
      <c r="GE63" s="7" t="str">
        <f>IF(AND(C63=""),"-",VLOOKUP(B63,Register!$A$7:$AM$311,28,FALSE))</f>
        <v>-</v>
      </c>
      <c r="GF63" s="7" t="str">
        <f>IF(AND(C63=""),"-",VLOOKUP(B63,Register!$A$7:$AM$311,29,FALSE))</f>
        <v>-</v>
      </c>
      <c r="GG63" s="7" t="str">
        <f>IF(AND(C63=""),"-",VLOOKUP(B63,Register!$A$7:$AM$311,30,FALSE))</f>
        <v>-</v>
      </c>
      <c r="GH63" s="8" t="str">
        <f>IF(AND(C63=""),"-",VLOOKUP(B63,Register!$A$7:$AM$311,31,FALSE))</f>
        <v>-</v>
      </c>
      <c r="GI63" s="208" t="str">
        <f>IF(AND(C63=""),"",VLOOKUP(B63,Register!$A$7:$CL$311,36,FALSE))</f>
        <v/>
      </c>
      <c r="GJ63" s="182" t="str">
        <f t="shared" si="90"/>
        <v/>
      </c>
      <c r="GK63" s="312" t="str">
        <f t="shared" si="91"/>
        <v/>
      </c>
      <c r="GL63" s="314" t="str">
        <f t="shared" si="92"/>
        <v/>
      </c>
      <c r="GM63" s="3"/>
      <c r="GP63" s="315"/>
      <c r="GR63" s="3"/>
      <c r="GS63" s="3"/>
      <c r="GT63" s="3"/>
      <c r="GU63" s="3"/>
      <c r="GV63" s="3"/>
      <c r="GW63" s="3"/>
      <c r="GX63" s="3"/>
      <c r="GY63" s="3"/>
      <c r="GZ63" s="3"/>
      <c r="HA63" s="3"/>
      <c r="HB63" s="3"/>
      <c r="HC63" s="3"/>
      <c r="HD63" s="3"/>
      <c r="HE63" s="3"/>
      <c r="HF63" s="3"/>
      <c r="HG63" s="3"/>
      <c r="HH63" s="3"/>
      <c r="HI63" s="3"/>
      <c r="HJ63" s="3"/>
      <c r="HK63" s="3"/>
      <c r="HL63" s="3"/>
      <c r="HM63" s="3"/>
      <c r="HW63" s="321" t="str">
        <f>IF(ISNA(VLOOKUP(B63,Register!A$7:Z$315,9,FALSE)),"",VLOOKUP(B63,Register!A$7:Z$315,9,FALSE))</f>
        <v/>
      </c>
      <c r="HX63" s="321" t="str">
        <f>IF(ISNA(VLOOKUP(B63,Register!A$7:Z$315,12,FALSE)),"",VLOOKUP(B63,Register!A$7:Z$315,12,FALSE))</f>
        <v/>
      </c>
      <c r="HY63" s="321" t="str">
        <f t="shared" si="93"/>
        <v/>
      </c>
      <c r="HZ63" s="321" t="str">
        <f t="shared" si="94"/>
        <v/>
      </c>
      <c r="IA63" s="321" t="str">
        <f t="shared" si="95"/>
        <v/>
      </c>
      <c r="IB63" s="321" t="str">
        <f t="shared" si="96"/>
        <v/>
      </c>
      <c r="IC63" s="321" t="str">
        <f t="shared" si="97"/>
        <v/>
      </c>
      <c r="ID63" s="321" t="str">
        <f t="shared" si="98"/>
        <v/>
      </c>
      <c r="IE63" s="321" t="str">
        <f t="shared" si="99"/>
        <v/>
      </c>
      <c r="IF63" s="321" t="str">
        <f t="shared" si="100"/>
        <v/>
      </c>
    </row>
    <row r="64" spans="1:240" ht="21">
      <c r="A64" s="2">
        <v>52</v>
      </c>
      <c r="B64" s="197"/>
      <c r="C64" s="196" t="str">
        <f>IF(ISNA(VLOOKUP(B64,Register!A$7:Z$315,3,FALSE)),"",VLOOKUP(B64,Register!A$7:Z$315,3,FALSE))</f>
        <v/>
      </c>
      <c r="D64" s="196" t="str">
        <f>IF(ISNA(VLOOKUP(B64,Register!A$7:Z$315,4,FALSE)),"",VLOOKUP(B64,Register!A$7:Z$315,4,FALSE))</f>
        <v/>
      </c>
      <c r="E64" s="195" t="str">
        <f>IF(ISNA(VLOOKUP(B64,Register!A$7:Z$315,6,FALSE)),"",VLOOKUP(B64,Register!A$7:Z$315,6,FALSE))</f>
        <v/>
      </c>
      <c r="F64" s="105"/>
      <c r="G64" s="159"/>
      <c r="H64" s="159"/>
      <c r="I64" s="168" t="str">
        <f t="shared" si="2"/>
        <v/>
      </c>
      <c r="J64" s="5" t="str">
        <f t="shared" si="3"/>
        <v/>
      </c>
      <c r="K64" s="159"/>
      <c r="L64" s="159"/>
      <c r="M64" s="168" t="str">
        <f t="shared" si="4"/>
        <v/>
      </c>
      <c r="N64" s="5" t="str">
        <f t="shared" si="5"/>
        <v/>
      </c>
      <c r="O64" s="159"/>
      <c r="P64" s="159"/>
      <c r="Q64" s="168" t="str">
        <f t="shared" si="6"/>
        <v/>
      </c>
      <c r="R64" s="5" t="str">
        <f t="shared" si="7"/>
        <v/>
      </c>
      <c r="S64" s="159"/>
      <c r="T64" s="159"/>
      <c r="U64" s="168" t="str">
        <f t="shared" si="8"/>
        <v/>
      </c>
      <c r="V64" s="5" t="str">
        <f t="shared" si="9"/>
        <v/>
      </c>
      <c r="W64" s="159"/>
      <c r="X64" s="159"/>
      <c r="Y64" s="168" t="str">
        <f t="shared" si="10"/>
        <v/>
      </c>
      <c r="Z64" s="5" t="str">
        <f t="shared" si="11"/>
        <v/>
      </c>
      <c r="AA64" s="160" t="str">
        <f t="shared" si="101"/>
        <v/>
      </c>
      <c r="AB64" s="160" t="str">
        <f t="shared" si="102"/>
        <v/>
      </c>
      <c r="AC64" s="160" t="str">
        <f t="shared" si="12"/>
        <v/>
      </c>
      <c r="AD64" s="6" t="str">
        <f t="shared" si="13"/>
        <v/>
      </c>
      <c r="AE64" s="105"/>
      <c r="AF64" s="1115"/>
      <c r="AG64" s="1115"/>
      <c r="AH64" s="168" t="str">
        <f t="shared" si="14"/>
        <v/>
      </c>
      <c r="AI64" s="5" t="str">
        <f t="shared" si="15"/>
        <v/>
      </c>
      <c r="AJ64" s="159"/>
      <c r="AK64" s="159"/>
      <c r="AL64" s="168" t="str">
        <f t="shared" si="16"/>
        <v/>
      </c>
      <c r="AM64" s="5" t="str">
        <f t="shared" si="17"/>
        <v/>
      </c>
      <c r="AN64" s="159"/>
      <c r="AO64" s="159"/>
      <c r="AP64" s="168" t="str">
        <f t="shared" si="18"/>
        <v/>
      </c>
      <c r="AQ64" s="5" t="str">
        <f t="shared" si="19"/>
        <v/>
      </c>
      <c r="AR64" s="159"/>
      <c r="AS64" s="159"/>
      <c r="AT64" s="168" t="str">
        <f t="shared" si="20"/>
        <v/>
      </c>
      <c r="AU64" s="5" t="str">
        <f t="shared" si="21"/>
        <v/>
      </c>
      <c r="AV64" s="159"/>
      <c r="AW64" s="159"/>
      <c r="AX64" s="168" t="str">
        <f t="shared" si="22"/>
        <v/>
      </c>
      <c r="AY64" s="5" t="str">
        <f t="shared" si="23"/>
        <v/>
      </c>
      <c r="AZ64" s="160" t="str">
        <f t="shared" si="24"/>
        <v/>
      </c>
      <c r="BA64" s="160" t="str">
        <f t="shared" si="25"/>
        <v/>
      </c>
      <c r="BB64" s="160" t="str">
        <f t="shared" si="26"/>
        <v/>
      </c>
      <c r="BC64" s="6" t="str">
        <f t="shared" si="27"/>
        <v/>
      </c>
      <c r="BD64" s="105"/>
      <c r="BE64" s="159"/>
      <c r="BF64" s="159"/>
      <c r="BG64" s="168" t="str">
        <f t="shared" si="28"/>
        <v/>
      </c>
      <c r="BH64" s="5" t="str">
        <f t="shared" si="29"/>
        <v/>
      </c>
      <c r="BI64" s="159"/>
      <c r="BJ64" s="159"/>
      <c r="BK64" s="168" t="str">
        <f t="shared" si="30"/>
        <v/>
      </c>
      <c r="BL64" s="5" t="str">
        <f t="shared" si="31"/>
        <v/>
      </c>
      <c r="BM64" s="159"/>
      <c r="BN64" s="159"/>
      <c r="BO64" s="168" t="str">
        <f t="shared" si="32"/>
        <v/>
      </c>
      <c r="BP64" s="5" t="str">
        <f t="shared" si="33"/>
        <v/>
      </c>
      <c r="BQ64" s="159"/>
      <c r="BR64" s="159"/>
      <c r="BS64" s="168" t="str">
        <f t="shared" si="34"/>
        <v/>
      </c>
      <c r="BT64" s="5" t="str">
        <f t="shared" si="35"/>
        <v/>
      </c>
      <c r="BU64" s="159"/>
      <c r="BV64" s="159"/>
      <c r="BW64" s="168" t="str">
        <f t="shared" si="36"/>
        <v/>
      </c>
      <c r="BX64" s="5" t="str">
        <f t="shared" si="37"/>
        <v/>
      </c>
      <c r="BY64" s="160" t="str">
        <f t="shared" si="38"/>
        <v/>
      </c>
      <c r="BZ64" s="160" t="str">
        <f t="shared" si="39"/>
        <v/>
      </c>
      <c r="CA64" s="160" t="str">
        <f t="shared" si="40"/>
        <v/>
      </c>
      <c r="CB64" s="6" t="str">
        <f t="shared" si="41"/>
        <v/>
      </c>
      <c r="CC64" s="105"/>
      <c r="CD64" s="159"/>
      <c r="CE64" s="159"/>
      <c r="CF64" s="168" t="str">
        <f t="shared" si="42"/>
        <v/>
      </c>
      <c r="CG64" s="5" t="str">
        <f t="shared" si="43"/>
        <v/>
      </c>
      <c r="CH64" s="159"/>
      <c r="CI64" s="159"/>
      <c r="CJ64" s="168" t="str">
        <f t="shared" si="44"/>
        <v/>
      </c>
      <c r="CK64" s="5" t="str">
        <f t="shared" si="45"/>
        <v/>
      </c>
      <c r="CL64" s="159"/>
      <c r="CM64" s="159"/>
      <c r="CN64" s="168" t="str">
        <f t="shared" si="46"/>
        <v/>
      </c>
      <c r="CO64" s="5" t="str">
        <f t="shared" si="47"/>
        <v/>
      </c>
      <c r="CP64" s="159"/>
      <c r="CQ64" s="159"/>
      <c r="CR64" s="168" t="str">
        <f t="shared" si="48"/>
        <v/>
      </c>
      <c r="CS64" s="5" t="str">
        <f t="shared" si="49"/>
        <v/>
      </c>
      <c r="CT64" s="159"/>
      <c r="CU64" s="159"/>
      <c r="CV64" s="168" t="str">
        <f t="shared" si="50"/>
        <v/>
      </c>
      <c r="CW64" s="5" t="str">
        <f t="shared" si="51"/>
        <v/>
      </c>
      <c r="CX64" s="160" t="str">
        <f t="shared" si="52"/>
        <v/>
      </c>
      <c r="CY64" s="160" t="str">
        <f t="shared" si="53"/>
        <v/>
      </c>
      <c r="CZ64" s="160" t="str">
        <f t="shared" si="54"/>
        <v/>
      </c>
      <c r="DA64" s="6" t="str">
        <f t="shared" si="55"/>
        <v/>
      </c>
      <c r="DB64" s="105"/>
      <c r="DC64" s="159"/>
      <c r="DD64" s="159"/>
      <c r="DE64" s="168" t="str">
        <f t="shared" si="56"/>
        <v/>
      </c>
      <c r="DF64" s="5" t="str">
        <f t="shared" si="57"/>
        <v/>
      </c>
      <c r="DG64" s="159"/>
      <c r="DH64" s="159"/>
      <c r="DI64" s="168" t="str">
        <f t="shared" si="58"/>
        <v/>
      </c>
      <c r="DJ64" s="5" t="str">
        <f t="shared" si="59"/>
        <v/>
      </c>
      <c r="DK64" s="159"/>
      <c r="DL64" s="159"/>
      <c r="DM64" s="168" t="str">
        <f t="shared" si="60"/>
        <v/>
      </c>
      <c r="DN64" s="5" t="str">
        <f t="shared" si="61"/>
        <v/>
      </c>
      <c r="DO64" s="159"/>
      <c r="DP64" s="159"/>
      <c r="DQ64" s="168" t="str">
        <f t="shared" si="62"/>
        <v/>
      </c>
      <c r="DR64" s="5" t="str">
        <f t="shared" si="63"/>
        <v/>
      </c>
      <c r="DS64" s="159"/>
      <c r="DT64" s="159"/>
      <c r="DU64" s="168" t="str">
        <f t="shared" si="64"/>
        <v/>
      </c>
      <c r="DV64" s="5" t="str">
        <f t="shared" si="65"/>
        <v/>
      </c>
      <c r="DW64" s="160" t="str">
        <f t="shared" si="66"/>
        <v/>
      </c>
      <c r="DX64" s="160" t="str">
        <f t="shared" si="67"/>
        <v/>
      </c>
      <c r="DY64" s="160" t="str">
        <f t="shared" si="68"/>
        <v/>
      </c>
      <c r="DZ64" s="6" t="str">
        <f t="shared" si="69"/>
        <v/>
      </c>
      <c r="EA64" s="105"/>
      <c r="EB64" s="159"/>
      <c r="EC64" s="159"/>
      <c r="ED64" s="168" t="str">
        <f t="shared" si="70"/>
        <v/>
      </c>
      <c r="EE64" s="5" t="str">
        <f t="shared" si="71"/>
        <v/>
      </c>
      <c r="EF64" s="159"/>
      <c r="EG64" s="159"/>
      <c r="EH64" s="168" t="str">
        <f t="shared" si="72"/>
        <v/>
      </c>
      <c r="EI64" s="5" t="str">
        <f t="shared" si="73"/>
        <v/>
      </c>
      <c r="EJ64" s="159"/>
      <c r="EK64" s="159"/>
      <c r="EL64" s="168" t="str">
        <f t="shared" si="74"/>
        <v/>
      </c>
      <c r="EM64" s="5" t="str">
        <f t="shared" si="75"/>
        <v/>
      </c>
      <c r="EN64" s="159"/>
      <c r="EO64" s="159"/>
      <c r="EP64" s="168" t="str">
        <f t="shared" si="76"/>
        <v/>
      </c>
      <c r="EQ64" s="5" t="str">
        <f t="shared" si="77"/>
        <v/>
      </c>
      <c r="ER64" s="159"/>
      <c r="ES64" s="159"/>
      <c r="ET64" s="168" t="str">
        <f t="shared" si="78"/>
        <v/>
      </c>
      <c r="EU64" s="5" t="str">
        <f t="shared" si="79"/>
        <v/>
      </c>
      <c r="EV64" s="160" t="str">
        <f t="shared" si="80"/>
        <v/>
      </c>
      <c r="EW64" s="160" t="str">
        <f t="shared" si="81"/>
        <v/>
      </c>
      <c r="EX64" s="160" t="str">
        <f t="shared" si="82"/>
        <v/>
      </c>
      <c r="EY64" s="6" t="str">
        <f t="shared" si="83"/>
        <v/>
      </c>
      <c r="EZ64" s="105"/>
      <c r="FA64" s="105"/>
      <c r="FB64" s="105"/>
      <c r="FC64" s="105"/>
      <c r="FD64" s="105"/>
      <c r="FE64" s="106" t="str">
        <f t="shared" si="84"/>
        <v/>
      </c>
      <c r="FF64" s="100" t="str">
        <f t="shared" si="85"/>
        <v xml:space="preserve"> </v>
      </c>
      <c r="FG64" s="105"/>
      <c r="FH64" s="105"/>
      <c r="FI64" s="105"/>
      <c r="FJ64" s="105"/>
      <c r="FK64" s="105"/>
      <c r="FL64" s="107" t="str">
        <f t="shared" si="86"/>
        <v/>
      </c>
      <c r="FM64" s="101" t="str">
        <f t="shared" si="87"/>
        <v xml:space="preserve"> </v>
      </c>
      <c r="FN64" s="105"/>
      <c r="FO64" s="105"/>
      <c r="FP64" s="105"/>
      <c r="FQ64" s="105"/>
      <c r="FR64" s="105"/>
      <c r="FS64" s="204" t="str">
        <f t="shared" si="88"/>
        <v/>
      </c>
      <c r="FT64" s="205" t="str">
        <f t="shared" si="89"/>
        <v xml:space="preserve"> </v>
      </c>
      <c r="FU64" s="477"/>
      <c r="FV64" s="316" t="str">
        <f>IF(AND(C64=""),"-",VLOOKUP(B64,Register!$A$7:$AM$311,19,FALSE))</f>
        <v>-</v>
      </c>
      <c r="FW64" s="7" t="str">
        <f>IF(AND(C64=""),"-",VLOOKUP(B64,Register!$A$7:$AM$311,20,FALSE))</f>
        <v>-</v>
      </c>
      <c r="FX64" s="7" t="str">
        <f>IF(AND(C64=""),"-",VLOOKUP(B64,Register!$A$7:$AM$311,21,FALSE))</f>
        <v>-</v>
      </c>
      <c r="FY64" s="7" t="str">
        <f>IF(AND(C64=""),"-",VLOOKUP(B64,Register!$A$7:$AM$311,22,FALSE))</f>
        <v>-</v>
      </c>
      <c r="FZ64" s="7" t="str">
        <f>IF(AND(C64=""),"-",VLOOKUP(B64,Register!$A$7:$AM$311,23,FALSE))</f>
        <v>-</v>
      </c>
      <c r="GA64" s="7" t="str">
        <f>IF(AND(C64=""),"-",VLOOKUP(B64,Register!$A$7:$AM$311,24,FALSE))</f>
        <v>-</v>
      </c>
      <c r="GB64" s="7" t="str">
        <f>IF(AND(C64=""),"-",VLOOKUP(B64,Register!$A$7:$AM$311,25,FALSE))</f>
        <v>-</v>
      </c>
      <c r="GC64" s="7" t="str">
        <f>IF(AND(C64=""),"-",VLOOKUP(B64,Register!$A$7:$AM$311,26,FALSE))</f>
        <v>-</v>
      </c>
      <c r="GD64" s="7" t="str">
        <f>IF(AND(C64=""),"-",VLOOKUP(B64,Register!$A$7:$AM$311,27,FALSE))</f>
        <v>-</v>
      </c>
      <c r="GE64" s="7" t="str">
        <f>IF(AND(C64=""),"-",VLOOKUP(B64,Register!$A$7:$AM$311,28,FALSE))</f>
        <v>-</v>
      </c>
      <c r="GF64" s="7" t="str">
        <f>IF(AND(C64=""),"-",VLOOKUP(B64,Register!$A$7:$AM$311,29,FALSE))</f>
        <v>-</v>
      </c>
      <c r="GG64" s="7" t="str">
        <f>IF(AND(C64=""),"-",VLOOKUP(B64,Register!$A$7:$AM$311,30,FALSE))</f>
        <v>-</v>
      </c>
      <c r="GH64" s="8" t="str">
        <f>IF(AND(C64=""),"-",VLOOKUP(B64,Register!$A$7:$AM$311,31,FALSE))</f>
        <v>-</v>
      </c>
      <c r="GI64" s="208" t="str">
        <f>IF(AND(C64=""),"",VLOOKUP(B64,Register!$A$7:$CL$311,36,FALSE))</f>
        <v/>
      </c>
      <c r="GJ64" s="182" t="str">
        <f t="shared" si="90"/>
        <v/>
      </c>
      <c r="GK64" s="312" t="str">
        <f t="shared" si="91"/>
        <v/>
      </c>
      <c r="GL64" s="314" t="str">
        <f t="shared" si="92"/>
        <v/>
      </c>
      <c r="GM64" s="3"/>
      <c r="GP64" s="315"/>
      <c r="GR64" s="3"/>
      <c r="GS64" s="3"/>
      <c r="GT64" s="3"/>
      <c r="GU64" s="3"/>
      <c r="GV64" s="3"/>
      <c r="GW64" s="3"/>
      <c r="GX64" s="3"/>
      <c r="GY64" s="3"/>
      <c r="GZ64" s="3"/>
      <c r="HA64" s="3"/>
      <c r="HB64" s="3"/>
      <c r="HC64" s="3"/>
      <c r="HD64" s="3"/>
      <c r="HE64" s="3"/>
      <c r="HF64" s="3"/>
      <c r="HG64" s="3"/>
      <c r="HH64" s="3"/>
      <c r="HI64" s="3"/>
      <c r="HJ64" s="3"/>
      <c r="HK64" s="3"/>
      <c r="HL64" s="3"/>
      <c r="HM64" s="3"/>
      <c r="HW64" s="321" t="str">
        <f>IF(ISNA(VLOOKUP(B64,Register!A$7:Z$315,9,FALSE)),"",VLOOKUP(B64,Register!A$7:Z$315,9,FALSE))</f>
        <v/>
      </c>
      <c r="HX64" s="321" t="str">
        <f>IF(ISNA(VLOOKUP(B64,Register!A$7:Z$315,12,FALSE)),"",VLOOKUP(B64,Register!A$7:Z$315,12,FALSE))</f>
        <v/>
      </c>
      <c r="HY64" s="321" t="str">
        <f t="shared" si="93"/>
        <v/>
      </c>
      <c r="HZ64" s="321" t="str">
        <f t="shared" si="94"/>
        <v/>
      </c>
      <c r="IA64" s="321" t="str">
        <f t="shared" si="95"/>
        <v/>
      </c>
      <c r="IB64" s="321" t="str">
        <f t="shared" si="96"/>
        <v/>
      </c>
      <c r="IC64" s="321" t="str">
        <f t="shared" si="97"/>
        <v/>
      </c>
      <c r="ID64" s="321" t="str">
        <f t="shared" si="98"/>
        <v/>
      </c>
      <c r="IE64" s="321" t="str">
        <f t="shared" si="99"/>
        <v/>
      </c>
      <c r="IF64" s="321" t="str">
        <f t="shared" si="100"/>
        <v/>
      </c>
    </row>
    <row r="65" spans="1:240" ht="21">
      <c r="A65" s="2">
        <v>53</v>
      </c>
      <c r="B65" s="197"/>
      <c r="C65" s="196" t="str">
        <f>IF(ISNA(VLOOKUP(B65,Register!A$7:Z$315,3,FALSE)),"",VLOOKUP(B65,Register!A$7:Z$315,3,FALSE))</f>
        <v/>
      </c>
      <c r="D65" s="196" t="str">
        <f>IF(ISNA(VLOOKUP(B65,Register!A$7:Z$315,4,FALSE)),"",VLOOKUP(B65,Register!A$7:Z$315,4,FALSE))</f>
        <v/>
      </c>
      <c r="E65" s="195" t="str">
        <f>IF(ISNA(VLOOKUP(B65,Register!A$7:Z$315,6,FALSE)),"",VLOOKUP(B65,Register!A$7:Z$315,6,FALSE))</f>
        <v/>
      </c>
      <c r="F65" s="105"/>
      <c r="G65" s="159"/>
      <c r="H65" s="159"/>
      <c r="I65" s="168" t="str">
        <f t="shared" si="2"/>
        <v/>
      </c>
      <c r="J65" s="5" t="str">
        <f t="shared" si="3"/>
        <v/>
      </c>
      <c r="K65" s="159"/>
      <c r="L65" s="159"/>
      <c r="M65" s="168" t="str">
        <f t="shared" si="4"/>
        <v/>
      </c>
      <c r="N65" s="5" t="str">
        <f t="shared" si="5"/>
        <v/>
      </c>
      <c r="O65" s="159"/>
      <c r="P65" s="159"/>
      <c r="Q65" s="168" t="str">
        <f t="shared" si="6"/>
        <v/>
      </c>
      <c r="R65" s="5" t="str">
        <f t="shared" si="7"/>
        <v/>
      </c>
      <c r="S65" s="159"/>
      <c r="T65" s="159"/>
      <c r="U65" s="168" t="str">
        <f t="shared" si="8"/>
        <v/>
      </c>
      <c r="V65" s="5" t="str">
        <f t="shared" si="9"/>
        <v/>
      </c>
      <c r="W65" s="159"/>
      <c r="X65" s="159"/>
      <c r="Y65" s="168" t="str">
        <f t="shared" si="10"/>
        <v/>
      </c>
      <c r="Z65" s="5" t="str">
        <f t="shared" si="11"/>
        <v/>
      </c>
      <c r="AA65" s="160" t="str">
        <f t="shared" si="101"/>
        <v/>
      </c>
      <c r="AB65" s="160" t="str">
        <f t="shared" si="102"/>
        <v/>
      </c>
      <c r="AC65" s="160" t="str">
        <f t="shared" si="12"/>
        <v/>
      </c>
      <c r="AD65" s="6" t="str">
        <f t="shared" si="13"/>
        <v/>
      </c>
      <c r="AE65" s="105"/>
      <c r="AF65" s="1115"/>
      <c r="AG65" s="1115"/>
      <c r="AH65" s="168" t="str">
        <f t="shared" si="14"/>
        <v/>
      </c>
      <c r="AI65" s="5" t="str">
        <f t="shared" si="15"/>
        <v/>
      </c>
      <c r="AJ65" s="159"/>
      <c r="AK65" s="159"/>
      <c r="AL65" s="168" t="str">
        <f t="shared" si="16"/>
        <v/>
      </c>
      <c r="AM65" s="5" t="str">
        <f t="shared" si="17"/>
        <v/>
      </c>
      <c r="AN65" s="159"/>
      <c r="AO65" s="159"/>
      <c r="AP65" s="168" t="str">
        <f t="shared" si="18"/>
        <v/>
      </c>
      <c r="AQ65" s="5" t="str">
        <f t="shared" si="19"/>
        <v/>
      </c>
      <c r="AR65" s="159"/>
      <c r="AS65" s="159"/>
      <c r="AT65" s="168" t="str">
        <f t="shared" si="20"/>
        <v/>
      </c>
      <c r="AU65" s="5" t="str">
        <f t="shared" si="21"/>
        <v/>
      </c>
      <c r="AV65" s="159"/>
      <c r="AW65" s="159"/>
      <c r="AX65" s="168" t="str">
        <f t="shared" si="22"/>
        <v/>
      </c>
      <c r="AY65" s="5" t="str">
        <f t="shared" si="23"/>
        <v/>
      </c>
      <c r="AZ65" s="160" t="str">
        <f t="shared" si="24"/>
        <v/>
      </c>
      <c r="BA65" s="160" t="str">
        <f t="shared" si="25"/>
        <v/>
      </c>
      <c r="BB65" s="160" t="str">
        <f t="shared" si="26"/>
        <v/>
      </c>
      <c r="BC65" s="6" t="str">
        <f t="shared" si="27"/>
        <v/>
      </c>
      <c r="BD65" s="105"/>
      <c r="BE65" s="159"/>
      <c r="BF65" s="159"/>
      <c r="BG65" s="168" t="str">
        <f t="shared" si="28"/>
        <v/>
      </c>
      <c r="BH65" s="5" t="str">
        <f t="shared" si="29"/>
        <v/>
      </c>
      <c r="BI65" s="159"/>
      <c r="BJ65" s="159"/>
      <c r="BK65" s="168" t="str">
        <f t="shared" si="30"/>
        <v/>
      </c>
      <c r="BL65" s="5" t="str">
        <f t="shared" si="31"/>
        <v/>
      </c>
      <c r="BM65" s="159"/>
      <c r="BN65" s="159"/>
      <c r="BO65" s="168" t="str">
        <f t="shared" si="32"/>
        <v/>
      </c>
      <c r="BP65" s="5" t="str">
        <f t="shared" si="33"/>
        <v/>
      </c>
      <c r="BQ65" s="159"/>
      <c r="BR65" s="159"/>
      <c r="BS65" s="168" t="str">
        <f t="shared" si="34"/>
        <v/>
      </c>
      <c r="BT65" s="5" t="str">
        <f t="shared" si="35"/>
        <v/>
      </c>
      <c r="BU65" s="159"/>
      <c r="BV65" s="159"/>
      <c r="BW65" s="168" t="str">
        <f t="shared" si="36"/>
        <v/>
      </c>
      <c r="BX65" s="5" t="str">
        <f t="shared" si="37"/>
        <v/>
      </c>
      <c r="BY65" s="160" t="str">
        <f t="shared" si="38"/>
        <v/>
      </c>
      <c r="BZ65" s="160" t="str">
        <f t="shared" si="39"/>
        <v/>
      </c>
      <c r="CA65" s="160" t="str">
        <f t="shared" si="40"/>
        <v/>
      </c>
      <c r="CB65" s="6" t="str">
        <f t="shared" si="41"/>
        <v/>
      </c>
      <c r="CC65" s="105"/>
      <c r="CD65" s="159"/>
      <c r="CE65" s="159"/>
      <c r="CF65" s="168" t="str">
        <f t="shared" si="42"/>
        <v/>
      </c>
      <c r="CG65" s="5" t="str">
        <f t="shared" si="43"/>
        <v/>
      </c>
      <c r="CH65" s="159"/>
      <c r="CI65" s="159"/>
      <c r="CJ65" s="168" t="str">
        <f t="shared" si="44"/>
        <v/>
      </c>
      <c r="CK65" s="5" t="str">
        <f t="shared" si="45"/>
        <v/>
      </c>
      <c r="CL65" s="159"/>
      <c r="CM65" s="159"/>
      <c r="CN65" s="168" t="str">
        <f t="shared" si="46"/>
        <v/>
      </c>
      <c r="CO65" s="5" t="str">
        <f t="shared" si="47"/>
        <v/>
      </c>
      <c r="CP65" s="159"/>
      <c r="CQ65" s="159"/>
      <c r="CR65" s="168" t="str">
        <f t="shared" si="48"/>
        <v/>
      </c>
      <c r="CS65" s="5" t="str">
        <f t="shared" si="49"/>
        <v/>
      </c>
      <c r="CT65" s="159"/>
      <c r="CU65" s="159"/>
      <c r="CV65" s="168" t="str">
        <f t="shared" si="50"/>
        <v/>
      </c>
      <c r="CW65" s="5" t="str">
        <f t="shared" si="51"/>
        <v/>
      </c>
      <c r="CX65" s="160" t="str">
        <f t="shared" si="52"/>
        <v/>
      </c>
      <c r="CY65" s="160" t="str">
        <f t="shared" si="53"/>
        <v/>
      </c>
      <c r="CZ65" s="160" t="str">
        <f t="shared" si="54"/>
        <v/>
      </c>
      <c r="DA65" s="6" t="str">
        <f t="shared" si="55"/>
        <v/>
      </c>
      <c r="DB65" s="105"/>
      <c r="DC65" s="159"/>
      <c r="DD65" s="159"/>
      <c r="DE65" s="168" t="str">
        <f t="shared" si="56"/>
        <v/>
      </c>
      <c r="DF65" s="5" t="str">
        <f t="shared" si="57"/>
        <v/>
      </c>
      <c r="DG65" s="159"/>
      <c r="DH65" s="159"/>
      <c r="DI65" s="168" t="str">
        <f t="shared" si="58"/>
        <v/>
      </c>
      <c r="DJ65" s="5" t="str">
        <f t="shared" si="59"/>
        <v/>
      </c>
      <c r="DK65" s="159"/>
      <c r="DL65" s="159"/>
      <c r="DM65" s="168" t="str">
        <f t="shared" si="60"/>
        <v/>
      </c>
      <c r="DN65" s="5" t="str">
        <f t="shared" si="61"/>
        <v/>
      </c>
      <c r="DO65" s="159"/>
      <c r="DP65" s="159"/>
      <c r="DQ65" s="168" t="str">
        <f t="shared" si="62"/>
        <v/>
      </c>
      <c r="DR65" s="5" t="str">
        <f t="shared" si="63"/>
        <v/>
      </c>
      <c r="DS65" s="159"/>
      <c r="DT65" s="159"/>
      <c r="DU65" s="168" t="str">
        <f t="shared" si="64"/>
        <v/>
      </c>
      <c r="DV65" s="5" t="str">
        <f t="shared" si="65"/>
        <v/>
      </c>
      <c r="DW65" s="160" t="str">
        <f t="shared" si="66"/>
        <v/>
      </c>
      <c r="DX65" s="160" t="str">
        <f t="shared" si="67"/>
        <v/>
      </c>
      <c r="DY65" s="160" t="str">
        <f t="shared" si="68"/>
        <v/>
      </c>
      <c r="DZ65" s="6" t="str">
        <f t="shared" si="69"/>
        <v/>
      </c>
      <c r="EA65" s="105"/>
      <c r="EB65" s="159"/>
      <c r="EC65" s="159"/>
      <c r="ED65" s="168" t="str">
        <f t="shared" si="70"/>
        <v/>
      </c>
      <c r="EE65" s="5" t="str">
        <f t="shared" si="71"/>
        <v/>
      </c>
      <c r="EF65" s="159"/>
      <c r="EG65" s="159"/>
      <c r="EH65" s="168" t="str">
        <f t="shared" si="72"/>
        <v/>
      </c>
      <c r="EI65" s="5" t="str">
        <f t="shared" si="73"/>
        <v/>
      </c>
      <c r="EJ65" s="159"/>
      <c r="EK65" s="159"/>
      <c r="EL65" s="168" t="str">
        <f t="shared" si="74"/>
        <v/>
      </c>
      <c r="EM65" s="5" t="str">
        <f t="shared" si="75"/>
        <v/>
      </c>
      <c r="EN65" s="159"/>
      <c r="EO65" s="159"/>
      <c r="EP65" s="168" t="str">
        <f t="shared" si="76"/>
        <v/>
      </c>
      <c r="EQ65" s="5" t="str">
        <f t="shared" si="77"/>
        <v/>
      </c>
      <c r="ER65" s="159"/>
      <c r="ES65" s="159"/>
      <c r="ET65" s="168" t="str">
        <f t="shared" si="78"/>
        <v/>
      </c>
      <c r="EU65" s="5" t="str">
        <f t="shared" si="79"/>
        <v/>
      </c>
      <c r="EV65" s="160" t="str">
        <f t="shared" si="80"/>
        <v/>
      </c>
      <c r="EW65" s="160" t="str">
        <f t="shared" si="81"/>
        <v/>
      </c>
      <c r="EX65" s="160" t="str">
        <f t="shared" si="82"/>
        <v/>
      </c>
      <c r="EY65" s="6" t="str">
        <f t="shared" si="83"/>
        <v/>
      </c>
      <c r="EZ65" s="105"/>
      <c r="FA65" s="105"/>
      <c r="FB65" s="105"/>
      <c r="FC65" s="105"/>
      <c r="FD65" s="105"/>
      <c r="FE65" s="106" t="str">
        <f t="shared" si="84"/>
        <v/>
      </c>
      <c r="FF65" s="100" t="str">
        <f t="shared" si="85"/>
        <v xml:space="preserve"> </v>
      </c>
      <c r="FG65" s="105"/>
      <c r="FH65" s="105"/>
      <c r="FI65" s="105"/>
      <c r="FJ65" s="105"/>
      <c r="FK65" s="105"/>
      <c r="FL65" s="107" t="str">
        <f t="shared" si="86"/>
        <v/>
      </c>
      <c r="FM65" s="101" t="str">
        <f t="shared" si="87"/>
        <v xml:space="preserve"> </v>
      </c>
      <c r="FN65" s="105"/>
      <c r="FO65" s="105"/>
      <c r="FP65" s="105"/>
      <c r="FQ65" s="105"/>
      <c r="FR65" s="105"/>
      <c r="FS65" s="204" t="str">
        <f t="shared" si="88"/>
        <v/>
      </c>
      <c r="FT65" s="205" t="str">
        <f t="shared" si="89"/>
        <v xml:space="preserve"> </v>
      </c>
      <c r="FU65" s="477"/>
      <c r="FV65" s="316" t="str">
        <f>IF(AND(C65=""),"-",VLOOKUP(B65,Register!$A$7:$AM$311,19,FALSE))</f>
        <v>-</v>
      </c>
      <c r="FW65" s="7" t="str">
        <f>IF(AND(C65=""),"-",VLOOKUP(B65,Register!$A$7:$AM$311,20,FALSE))</f>
        <v>-</v>
      </c>
      <c r="FX65" s="7" t="str">
        <f>IF(AND(C65=""),"-",VLOOKUP(B65,Register!$A$7:$AM$311,21,FALSE))</f>
        <v>-</v>
      </c>
      <c r="FY65" s="7" t="str">
        <f>IF(AND(C65=""),"-",VLOOKUP(B65,Register!$A$7:$AM$311,22,FALSE))</f>
        <v>-</v>
      </c>
      <c r="FZ65" s="7" t="str">
        <f>IF(AND(C65=""),"-",VLOOKUP(B65,Register!$A$7:$AM$311,23,FALSE))</f>
        <v>-</v>
      </c>
      <c r="GA65" s="7" t="str">
        <f>IF(AND(C65=""),"-",VLOOKUP(B65,Register!$A$7:$AM$311,24,FALSE))</f>
        <v>-</v>
      </c>
      <c r="GB65" s="7" t="str">
        <f>IF(AND(C65=""),"-",VLOOKUP(B65,Register!$A$7:$AM$311,25,FALSE))</f>
        <v>-</v>
      </c>
      <c r="GC65" s="7" t="str">
        <f>IF(AND(C65=""),"-",VLOOKUP(B65,Register!$A$7:$AM$311,26,FALSE))</f>
        <v>-</v>
      </c>
      <c r="GD65" s="7" t="str">
        <f>IF(AND(C65=""),"-",VLOOKUP(B65,Register!$A$7:$AM$311,27,FALSE))</f>
        <v>-</v>
      </c>
      <c r="GE65" s="7" t="str">
        <f>IF(AND(C65=""),"-",VLOOKUP(B65,Register!$A$7:$AM$311,28,FALSE))</f>
        <v>-</v>
      </c>
      <c r="GF65" s="7" t="str">
        <f>IF(AND(C65=""),"-",VLOOKUP(B65,Register!$A$7:$AM$311,29,FALSE))</f>
        <v>-</v>
      </c>
      <c r="GG65" s="7" t="str">
        <f>IF(AND(C65=""),"-",VLOOKUP(B65,Register!$A$7:$AM$311,30,FALSE))</f>
        <v>-</v>
      </c>
      <c r="GH65" s="8" t="str">
        <f>IF(AND(C65=""),"-",VLOOKUP(B65,Register!$A$7:$AM$311,31,FALSE))</f>
        <v>-</v>
      </c>
      <c r="GI65" s="208" t="str">
        <f>IF(AND(C65=""),"",VLOOKUP(B65,Register!$A$7:$CL$311,36,FALSE))</f>
        <v/>
      </c>
      <c r="GJ65" s="182" t="str">
        <f t="shared" si="90"/>
        <v/>
      </c>
      <c r="GK65" s="312" t="str">
        <f t="shared" si="91"/>
        <v/>
      </c>
      <c r="GL65" s="314" t="str">
        <f t="shared" si="92"/>
        <v/>
      </c>
      <c r="GM65" s="3"/>
      <c r="GP65" s="315"/>
      <c r="GR65" s="3"/>
      <c r="GS65" s="3"/>
      <c r="GT65" s="3"/>
      <c r="GU65" s="3"/>
      <c r="GV65" s="3"/>
      <c r="GW65" s="3"/>
      <c r="GX65" s="3"/>
      <c r="GY65" s="3"/>
      <c r="GZ65" s="3"/>
      <c r="HA65" s="3"/>
      <c r="HB65" s="3"/>
      <c r="HC65" s="3"/>
      <c r="HD65" s="3"/>
      <c r="HE65" s="3"/>
      <c r="HF65" s="3"/>
      <c r="HG65" s="3"/>
      <c r="HH65" s="3"/>
      <c r="HI65" s="3"/>
      <c r="HJ65" s="3"/>
      <c r="HK65" s="3"/>
      <c r="HL65" s="3"/>
      <c r="HM65" s="3"/>
      <c r="HW65" s="321" t="str">
        <f>IF(ISNA(VLOOKUP(B65,Register!A$7:Z$315,9,FALSE)),"",VLOOKUP(B65,Register!A$7:Z$315,9,FALSE))</f>
        <v/>
      </c>
      <c r="HX65" s="321" t="str">
        <f>IF(ISNA(VLOOKUP(B65,Register!A$7:Z$315,12,FALSE)),"",VLOOKUP(B65,Register!A$7:Z$315,12,FALSE))</f>
        <v/>
      </c>
      <c r="HY65" s="321" t="str">
        <f t="shared" si="93"/>
        <v/>
      </c>
      <c r="HZ65" s="321" t="str">
        <f t="shared" si="94"/>
        <v/>
      </c>
      <c r="IA65" s="321" t="str">
        <f t="shared" si="95"/>
        <v/>
      </c>
      <c r="IB65" s="321" t="str">
        <f t="shared" si="96"/>
        <v/>
      </c>
      <c r="IC65" s="321" t="str">
        <f t="shared" si="97"/>
        <v/>
      </c>
      <c r="ID65" s="321" t="str">
        <f t="shared" si="98"/>
        <v/>
      </c>
      <c r="IE65" s="321" t="str">
        <f t="shared" si="99"/>
        <v/>
      </c>
      <c r="IF65" s="321" t="str">
        <f t="shared" si="100"/>
        <v/>
      </c>
    </row>
    <row r="66" spans="1:240" ht="21">
      <c r="A66" s="2">
        <v>54</v>
      </c>
      <c r="B66" s="197"/>
      <c r="C66" s="196" t="str">
        <f>IF(ISNA(VLOOKUP(B66,Register!A$7:Z$315,3,FALSE)),"",VLOOKUP(B66,Register!A$7:Z$315,3,FALSE))</f>
        <v/>
      </c>
      <c r="D66" s="196" t="str">
        <f>IF(ISNA(VLOOKUP(B66,Register!A$7:Z$315,4,FALSE)),"",VLOOKUP(B66,Register!A$7:Z$315,4,FALSE))</f>
        <v/>
      </c>
      <c r="E66" s="195" t="str">
        <f>IF(ISNA(VLOOKUP(B66,Register!A$7:Z$315,6,FALSE)),"",VLOOKUP(B66,Register!A$7:Z$315,6,FALSE))</f>
        <v/>
      </c>
      <c r="F66" s="105"/>
      <c r="G66" s="159"/>
      <c r="H66" s="159"/>
      <c r="I66" s="168" t="str">
        <f t="shared" si="2"/>
        <v/>
      </c>
      <c r="J66" s="5" t="str">
        <f t="shared" si="3"/>
        <v/>
      </c>
      <c r="K66" s="159"/>
      <c r="L66" s="159"/>
      <c r="M66" s="168" t="str">
        <f t="shared" si="4"/>
        <v/>
      </c>
      <c r="N66" s="5" t="str">
        <f t="shared" si="5"/>
        <v/>
      </c>
      <c r="O66" s="159"/>
      <c r="P66" s="159"/>
      <c r="Q66" s="168" t="str">
        <f t="shared" si="6"/>
        <v/>
      </c>
      <c r="R66" s="5" t="str">
        <f t="shared" si="7"/>
        <v/>
      </c>
      <c r="S66" s="159"/>
      <c r="T66" s="159"/>
      <c r="U66" s="168" t="str">
        <f t="shared" si="8"/>
        <v/>
      </c>
      <c r="V66" s="5" t="str">
        <f t="shared" si="9"/>
        <v/>
      </c>
      <c r="W66" s="159"/>
      <c r="X66" s="159"/>
      <c r="Y66" s="168" t="str">
        <f t="shared" si="10"/>
        <v/>
      </c>
      <c r="Z66" s="5" t="str">
        <f t="shared" si="11"/>
        <v/>
      </c>
      <c r="AA66" s="160" t="str">
        <f t="shared" si="101"/>
        <v/>
      </c>
      <c r="AB66" s="160" t="str">
        <f t="shared" si="102"/>
        <v/>
      </c>
      <c r="AC66" s="160" t="str">
        <f t="shared" si="12"/>
        <v/>
      </c>
      <c r="AD66" s="6" t="str">
        <f t="shared" si="13"/>
        <v/>
      </c>
      <c r="AE66" s="105"/>
      <c r="AF66" s="1115"/>
      <c r="AG66" s="1115"/>
      <c r="AH66" s="168" t="str">
        <f t="shared" si="14"/>
        <v/>
      </c>
      <c r="AI66" s="5" t="str">
        <f t="shared" si="15"/>
        <v/>
      </c>
      <c r="AJ66" s="159"/>
      <c r="AK66" s="159"/>
      <c r="AL66" s="168" t="str">
        <f t="shared" si="16"/>
        <v/>
      </c>
      <c r="AM66" s="5" t="str">
        <f t="shared" si="17"/>
        <v/>
      </c>
      <c r="AN66" s="159"/>
      <c r="AO66" s="159"/>
      <c r="AP66" s="168" t="str">
        <f t="shared" si="18"/>
        <v/>
      </c>
      <c r="AQ66" s="5" t="str">
        <f t="shared" si="19"/>
        <v/>
      </c>
      <c r="AR66" s="159"/>
      <c r="AS66" s="159"/>
      <c r="AT66" s="168" t="str">
        <f t="shared" si="20"/>
        <v/>
      </c>
      <c r="AU66" s="5" t="str">
        <f t="shared" si="21"/>
        <v/>
      </c>
      <c r="AV66" s="159"/>
      <c r="AW66" s="159"/>
      <c r="AX66" s="168" t="str">
        <f t="shared" si="22"/>
        <v/>
      </c>
      <c r="AY66" s="5" t="str">
        <f t="shared" si="23"/>
        <v/>
      </c>
      <c r="AZ66" s="160" t="str">
        <f t="shared" si="24"/>
        <v/>
      </c>
      <c r="BA66" s="160" t="str">
        <f t="shared" si="25"/>
        <v/>
      </c>
      <c r="BB66" s="160" t="str">
        <f t="shared" si="26"/>
        <v/>
      </c>
      <c r="BC66" s="6" t="str">
        <f t="shared" si="27"/>
        <v/>
      </c>
      <c r="BD66" s="105"/>
      <c r="BE66" s="159"/>
      <c r="BF66" s="159"/>
      <c r="BG66" s="168" t="str">
        <f t="shared" si="28"/>
        <v/>
      </c>
      <c r="BH66" s="5" t="str">
        <f t="shared" si="29"/>
        <v/>
      </c>
      <c r="BI66" s="159"/>
      <c r="BJ66" s="159"/>
      <c r="BK66" s="168" t="str">
        <f t="shared" si="30"/>
        <v/>
      </c>
      <c r="BL66" s="5" t="str">
        <f t="shared" si="31"/>
        <v/>
      </c>
      <c r="BM66" s="159"/>
      <c r="BN66" s="159"/>
      <c r="BO66" s="168" t="str">
        <f t="shared" si="32"/>
        <v/>
      </c>
      <c r="BP66" s="5" t="str">
        <f t="shared" si="33"/>
        <v/>
      </c>
      <c r="BQ66" s="159"/>
      <c r="BR66" s="159"/>
      <c r="BS66" s="168" t="str">
        <f t="shared" si="34"/>
        <v/>
      </c>
      <c r="BT66" s="5" t="str">
        <f t="shared" si="35"/>
        <v/>
      </c>
      <c r="BU66" s="159"/>
      <c r="BV66" s="159"/>
      <c r="BW66" s="168" t="str">
        <f t="shared" si="36"/>
        <v/>
      </c>
      <c r="BX66" s="5" t="str">
        <f t="shared" si="37"/>
        <v/>
      </c>
      <c r="BY66" s="160" t="str">
        <f t="shared" si="38"/>
        <v/>
      </c>
      <c r="BZ66" s="160" t="str">
        <f t="shared" si="39"/>
        <v/>
      </c>
      <c r="CA66" s="160" t="str">
        <f t="shared" si="40"/>
        <v/>
      </c>
      <c r="CB66" s="6" t="str">
        <f t="shared" si="41"/>
        <v/>
      </c>
      <c r="CC66" s="105"/>
      <c r="CD66" s="159"/>
      <c r="CE66" s="159"/>
      <c r="CF66" s="168" t="str">
        <f t="shared" si="42"/>
        <v/>
      </c>
      <c r="CG66" s="5" t="str">
        <f t="shared" si="43"/>
        <v/>
      </c>
      <c r="CH66" s="159"/>
      <c r="CI66" s="159"/>
      <c r="CJ66" s="168" t="str">
        <f t="shared" si="44"/>
        <v/>
      </c>
      <c r="CK66" s="5" t="str">
        <f t="shared" si="45"/>
        <v/>
      </c>
      <c r="CL66" s="159"/>
      <c r="CM66" s="159"/>
      <c r="CN66" s="168" t="str">
        <f t="shared" si="46"/>
        <v/>
      </c>
      <c r="CO66" s="5" t="str">
        <f t="shared" si="47"/>
        <v/>
      </c>
      <c r="CP66" s="159"/>
      <c r="CQ66" s="159"/>
      <c r="CR66" s="168" t="str">
        <f t="shared" si="48"/>
        <v/>
      </c>
      <c r="CS66" s="5" t="str">
        <f t="shared" si="49"/>
        <v/>
      </c>
      <c r="CT66" s="159"/>
      <c r="CU66" s="159"/>
      <c r="CV66" s="168" t="str">
        <f t="shared" si="50"/>
        <v/>
      </c>
      <c r="CW66" s="5" t="str">
        <f t="shared" si="51"/>
        <v/>
      </c>
      <c r="CX66" s="160" t="str">
        <f t="shared" si="52"/>
        <v/>
      </c>
      <c r="CY66" s="160" t="str">
        <f t="shared" si="53"/>
        <v/>
      </c>
      <c r="CZ66" s="160" t="str">
        <f t="shared" si="54"/>
        <v/>
      </c>
      <c r="DA66" s="6" t="str">
        <f t="shared" si="55"/>
        <v/>
      </c>
      <c r="DB66" s="105"/>
      <c r="DC66" s="159"/>
      <c r="DD66" s="159"/>
      <c r="DE66" s="168" t="str">
        <f t="shared" si="56"/>
        <v/>
      </c>
      <c r="DF66" s="5" t="str">
        <f t="shared" si="57"/>
        <v/>
      </c>
      <c r="DG66" s="159"/>
      <c r="DH66" s="159"/>
      <c r="DI66" s="168" t="str">
        <f t="shared" si="58"/>
        <v/>
      </c>
      <c r="DJ66" s="5" t="str">
        <f t="shared" si="59"/>
        <v/>
      </c>
      <c r="DK66" s="159"/>
      <c r="DL66" s="159"/>
      <c r="DM66" s="168" t="str">
        <f t="shared" si="60"/>
        <v/>
      </c>
      <c r="DN66" s="5" t="str">
        <f t="shared" si="61"/>
        <v/>
      </c>
      <c r="DO66" s="159"/>
      <c r="DP66" s="159"/>
      <c r="DQ66" s="168" t="str">
        <f t="shared" si="62"/>
        <v/>
      </c>
      <c r="DR66" s="5" t="str">
        <f t="shared" si="63"/>
        <v/>
      </c>
      <c r="DS66" s="159"/>
      <c r="DT66" s="159"/>
      <c r="DU66" s="168" t="str">
        <f t="shared" si="64"/>
        <v/>
      </c>
      <c r="DV66" s="5" t="str">
        <f t="shared" si="65"/>
        <v/>
      </c>
      <c r="DW66" s="160" t="str">
        <f t="shared" si="66"/>
        <v/>
      </c>
      <c r="DX66" s="160" t="str">
        <f t="shared" si="67"/>
        <v/>
      </c>
      <c r="DY66" s="160" t="str">
        <f t="shared" si="68"/>
        <v/>
      </c>
      <c r="DZ66" s="6" t="str">
        <f t="shared" si="69"/>
        <v/>
      </c>
      <c r="EA66" s="105"/>
      <c r="EB66" s="159"/>
      <c r="EC66" s="159"/>
      <c r="ED66" s="168" t="str">
        <f t="shared" si="70"/>
        <v/>
      </c>
      <c r="EE66" s="5" t="str">
        <f t="shared" si="71"/>
        <v/>
      </c>
      <c r="EF66" s="159"/>
      <c r="EG66" s="159"/>
      <c r="EH66" s="168" t="str">
        <f t="shared" si="72"/>
        <v/>
      </c>
      <c r="EI66" s="5" t="str">
        <f t="shared" si="73"/>
        <v/>
      </c>
      <c r="EJ66" s="159"/>
      <c r="EK66" s="159"/>
      <c r="EL66" s="168" t="str">
        <f t="shared" si="74"/>
        <v/>
      </c>
      <c r="EM66" s="5" t="str">
        <f t="shared" si="75"/>
        <v/>
      </c>
      <c r="EN66" s="159"/>
      <c r="EO66" s="159"/>
      <c r="EP66" s="168" t="str">
        <f t="shared" si="76"/>
        <v/>
      </c>
      <c r="EQ66" s="5" t="str">
        <f t="shared" si="77"/>
        <v/>
      </c>
      <c r="ER66" s="159"/>
      <c r="ES66" s="159"/>
      <c r="ET66" s="168" t="str">
        <f t="shared" si="78"/>
        <v/>
      </c>
      <c r="EU66" s="5" t="str">
        <f t="shared" si="79"/>
        <v/>
      </c>
      <c r="EV66" s="160" t="str">
        <f t="shared" si="80"/>
        <v/>
      </c>
      <c r="EW66" s="160" t="str">
        <f t="shared" si="81"/>
        <v/>
      </c>
      <c r="EX66" s="160" t="str">
        <f t="shared" si="82"/>
        <v/>
      </c>
      <c r="EY66" s="6" t="str">
        <f t="shared" si="83"/>
        <v/>
      </c>
      <c r="EZ66" s="105"/>
      <c r="FA66" s="105"/>
      <c r="FB66" s="105"/>
      <c r="FC66" s="105"/>
      <c r="FD66" s="105"/>
      <c r="FE66" s="106" t="str">
        <f t="shared" si="84"/>
        <v/>
      </c>
      <c r="FF66" s="100" t="str">
        <f t="shared" si="85"/>
        <v xml:space="preserve"> </v>
      </c>
      <c r="FG66" s="105"/>
      <c r="FH66" s="105"/>
      <c r="FI66" s="105"/>
      <c r="FJ66" s="105"/>
      <c r="FK66" s="105"/>
      <c r="FL66" s="107" t="str">
        <f t="shared" si="86"/>
        <v/>
      </c>
      <c r="FM66" s="101" t="str">
        <f t="shared" si="87"/>
        <v xml:space="preserve"> </v>
      </c>
      <c r="FN66" s="105"/>
      <c r="FO66" s="105"/>
      <c r="FP66" s="105"/>
      <c r="FQ66" s="105"/>
      <c r="FR66" s="105"/>
      <c r="FS66" s="204" t="str">
        <f t="shared" si="88"/>
        <v/>
      </c>
      <c r="FT66" s="205" t="str">
        <f t="shared" si="89"/>
        <v xml:space="preserve"> </v>
      </c>
      <c r="FU66" s="477"/>
      <c r="FV66" s="316" t="str">
        <f>IF(AND(C66=""),"-",VLOOKUP(B66,Register!$A$7:$AM$311,19,FALSE))</f>
        <v>-</v>
      </c>
      <c r="FW66" s="7" t="str">
        <f>IF(AND(C66=""),"-",VLOOKUP(B66,Register!$A$7:$AM$311,20,FALSE))</f>
        <v>-</v>
      </c>
      <c r="FX66" s="7" t="str">
        <f>IF(AND(C66=""),"-",VLOOKUP(B66,Register!$A$7:$AM$311,21,FALSE))</f>
        <v>-</v>
      </c>
      <c r="FY66" s="7" t="str">
        <f>IF(AND(C66=""),"-",VLOOKUP(B66,Register!$A$7:$AM$311,22,FALSE))</f>
        <v>-</v>
      </c>
      <c r="FZ66" s="7" t="str">
        <f>IF(AND(C66=""),"-",VLOOKUP(B66,Register!$A$7:$AM$311,23,FALSE))</f>
        <v>-</v>
      </c>
      <c r="GA66" s="7" t="str">
        <f>IF(AND(C66=""),"-",VLOOKUP(B66,Register!$A$7:$AM$311,24,FALSE))</f>
        <v>-</v>
      </c>
      <c r="GB66" s="7" t="str">
        <f>IF(AND(C66=""),"-",VLOOKUP(B66,Register!$A$7:$AM$311,25,FALSE))</f>
        <v>-</v>
      </c>
      <c r="GC66" s="7" t="str">
        <f>IF(AND(C66=""),"-",VLOOKUP(B66,Register!$A$7:$AM$311,26,FALSE))</f>
        <v>-</v>
      </c>
      <c r="GD66" s="7" t="str">
        <f>IF(AND(C66=""),"-",VLOOKUP(B66,Register!$A$7:$AM$311,27,FALSE))</f>
        <v>-</v>
      </c>
      <c r="GE66" s="7" t="str">
        <f>IF(AND(C66=""),"-",VLOOKUP(B66,Register!$A$7:$AM$311,28,FALSE))</f>
        <v>-</v>
      </c>
      <c r="GF66" s="7" t="str">
        <f>IF(AND(C66=""),"-",VLOOKUP(B66,Register!$A$7:$AM$311,29,FALSE))</f>
        <v>-</v>
      </c>
      <c r="GG66" s="7" t="str">
        <f>IF(AND(C66=""),"-",VLOOKUP(B66,Register!$A$7:$AM$311,30,FALSE))</f>
        <v>-</v>
      </c>
      <c r="GH66" s="8" t="str">
        <f>IF(AND(C66=""),"-",VLOOKUP(B66,Register!$A$7:$AM$311,31,FALSE))</f>
        <v>-</v>
      </c>
      <c r="GI66" s="208" t="str">
        <f>IF(AND(C66=""),"",VLOOKUP(B66,Register!$A$7:$CL$311,36,FALSE))</f>
        <v/>
      </c>
      <c r="GJ66" s="182" t="str">
        <f t="shared" si="90"/>
        <v/>
      </c>
      <c r="GK66" s="312" t="str">
        <f t="shared" si="91"/>
        <v/>
      </c>
      <c r="GL66" s="314" t="str">
        <f t="shared" si="92"/>
        <v/>
      </c>
      <c r="GM66" s="3"/>
      <c r="GP66" s="315"/>
      <c r="GR66" s="3"/>
      <c r="GS66" s="3"/>
      <c r="GT66" s="3"/>
      <c r="GU66" s="3"/>
      <c r="GV66" s="3"/>
      <c r="GW66" s="3"/>
      <c r="GX66" s="3"/>
      <c r="GY66" s="3"/>
      <c r="GZ66" s="3"/>
      <c r="HA66" s="3"/>
      <c r="HB66" s="3"/>
      <c r="HC66" s="3"/>
      <c r="HD66" s="3"/>
      <c r="HE66" s="3"/>
      <c r="HF66" s="3"/>
      <c r="HG66" s="3"/>
      <c r="HH66" s="3"/>
      <c r="HI66" s="3"/>
      <c r="HJ66" s="3"/>
      <c r="HK66" s="3"/>
      <c r="HL66" s="3"/>
      <c r="HM66" s="3"/>
      <c r="HW66" s="321" t="str">
        <f>IF(ISNA(VLOOKUP(B66,Register!A$7:Z$315,9,FALSE)),"",VLOOKUP(B66,Register!A$7:Z$315,9,FALSE))</f>
        <v/>
      </c>
      <c r="HX66" s="321" t="str">
        <f>IF(ISNA(VLOOKUP(B66,Register!A$7:Z$315,12,FALSE)),"",VLOOKUP(B66,Register!A$7:Z$315,12,FALSE))</f>
        <v/>
      </c>
      <c r="HY66" s="321" t="str">
        <f t="shared" si="93"/>
        <v/>
      </c>
      <c r="HZ66" s="321" t="str">
        <f t="shared" si="94"/>
        <v/>
      </c>
      <c r="IA66" s="321" t="str">
        <f t="shared" si="95"/>
        <v/>
      </c>
      <c r="IB66" s="321" t="str">
        <f t="shared" si="96"/>
        <v/>
      </c>
      <c r="IC66" s="321" t="str">
        <f t="shared" si="97"/>
        <v/>
      </c>
      <c r="ID66" s="321" t="str">
        <f t="shared" si="98"/>
        <v/>
      </c>
      <c r="IE66" s="321" t="str">
        <f t="shared" si="99"/>
        <v/>
      </c>
      <c r="IF66" s="321" t="str">
        <f t="shared" si="100"/>
        <v/>
      </c>
    </row>
    <row r="67" spans="1:240" ht="21">
      <c r="A67" s="2">
        <v>55</v>
      </c>
      <c r="B67" s="197"/>
      <c r="C67" s="196" t="str">
        <f>IF(ISNA(VLOOKUP(B67,Register!A$7:Z$315,3,FALSE)),"",VLOOKUP(B67,Register!A$7:Z$315,3,FALSE))</f>
        <v/>
      </c>
      <c r="D67" s="196" t="str">
        <f>IF(ISNA(VLOOKUP(B67,Register!A$7:Z$315,4,FALSE)),"",VLOOKUP(B67,Register!A$7:Z$315,4,FALSE))</f>
        <v/>
      </c>
      <c r="E67" s="195" t="str">
        <f>IF(ISNA(VLOOKUP(B67,Register!A$7:Z$315,6,FALSE)),"",VLOOKUP(B67,Register!A$7:Z$315,6,FALSE))</f>
        <v/>
      </c>
      <c r="F67" s="105"/>
      <c r="G67" s="159"/>
      <c r="H67" s="159"/>
      <c r="I67" s="168" t="str">
        <f t="shared" si="2"/>
        <v/>
      </c>
      <c r="J67" s="5" t="str">
        <f t="shared" si="3"/>
        <v/>
      </c>
      <c r="K67" s="159"/>
      <c r="L67" s="159"/>
      <c r="M67" s="168" t="str">
        <f t="shared" si="4"/>
        <v/>
      </c>
      <c r="N67" s="5" t="str">
        <f t="shared" si="5"/>
        <v/>
      </c>
      <c r="O67" s="159"/>
      <c r="P67" s="159"/>
      <c r="Q67" s="168" t="str">
        <f t="shared" si="6"/>
        <v/>
      </c>
      <c r="R67" s="5" t="str">
        <f t="shared" si="7"/>
        <v/>
      </c>
      <c r="S67" s="159"/>
      <c r="T67" s="159"/>
      <c r="U67" s="168" t="str">
        <f t="shared" si="8"/>
        <v/>
      </c>
      <c r="V67" s="5" t="str">
        <f t="shared" si="9"/>
        <v/>
      </c>
      <c r="W67" s="159"/>
      <c r="X67" s="159"/>
      <c r="Y67" s="168" t="str">
        <f t="shared" si="10"/>
        <v/>
      </c>
      <c r="Z67" s="5" t="str">
        <f t="shared" si="11"/>
        <v/>
      </c>
      <c r="AA67" s="160" t="str">
        <f t="shared" si="101"/>
        <v/>
      </c>
      <c r="AB67" s="160" t="str">
        <f t="shared" si="102"/>
        <v/>
      </c>
      <c r="AC67" s="160" t="str">
        <f t="shared" si="12"/>
        <v/>
      </c>
      <c r="AD67" s="6" t="str">
        <f t="shared" si="13"/>
        <v/>
      </c>
      <c r="AE67" s="105"/>
      <c r="AF67" s="1115"/>
      <c r="AG67" s="1115"/>
      <c r="AH67" s="168" t="str">
        <f t="shared" si="14"/>
        <v/>
      </c>
      <c r="AI67" s="5" t="str">
        <f t="shared" si="15"/>
        <v/>
      </c>
      <c r="AJ67" s="159"/>
      <c r="AK67" s="159"/>
      <c r="AL67" s="168" t="str">
        <f t="shared" si="16"/>
        <v/>
      </c>
      <c r="AM67" s="5" t="str">
        <f t="shared" si="17"/>
        <v/>
      </c>
      <c r="AN67" s="159"/>
      <c r="AO67" s="159"/>
      <c r="AP67" s="168" t="str">
        <f t="shared" si="18"/>
        <v/>
      </c>
      <c r="AQ67" s="5" t="str">
        <f t="shared" si="19"/>
        <v/>
      </c>
      <c r="AR67" s="159"/>
      <c r="AS67" s="159"/>
      <c r="AT67" s="168" t="str">
        <f t="shared" si="20"/>
        <v/>
      </c>
      <c r="AU67" s="5" t="str">
        <f t="shared" si="21"/>
        <v/>
      </c>
      <c r="AV67" s="159"/>
      <c r="AW67" s="159"/>
      <c r="AX67" s="168" t="str">
        <f t="shared" si="22"/>
        <v/>
      </c>
      <c r="AY67" s="5" t="str">
        <f t="shared" si="23"/>
        <v/>
      </c>
      <c r="AZ67" s="160" t="str">
        <f t="shared" si="24"/>
        <v/>
      </c>
      <c r="BA67" s="160" t="str">
        <f t="shared" si="25"/>
        <v/>
      </c>
      <c r="BB67" s="160" t="str">
        <f t="shared" si="26"/>
        <v/>
      </c>
      <c r="BC67" s="6" t="str">
        <f t="shared" si="27"/>
        <v/>
      </c>
      <c r="BD67" s="105"/>
      <c r="BE67" s="159"/>
      <c r="BF67" s="159"/>
      <c r="BG67" s="168" t="str">
        <f t="shared" si="28"/>
        <v/>
      </c>
      <c r="BH67" s="5" t="str">
        <f t="shared" si="29"/>
        <v/>
      </c>
      <c r="BI67" s="159"/>
      <c r="BJ67" s="159"/>
      <c r="BK67" s="168" t="str">
        <f t="shared" si="30"/>
        <v/>
      </c>
      <c r="BL67" s="5" t="str">
        <f t="shared" si="31"/>
        <v/>
      </c>
      <c r="BM67" s="159"/>
      <c r="BN67" s="159"/>
      <c r="BO67" s="168" t="str">
        <f t="shared" si="32"/>
        <v/>
      </c>
      <c r="BP67" s="5" t="str">
        <f t="shared" si="33"/>
        <v/>
      </c>
      <c r="BQ67" s="159"/>
      <c r="BR67" s="159"/>
      <c r="BS67" s="168" t="str">
        <f t="shared" si="34"/>
        <v/>
      </c>
      <c r="BT67" s="5" t="str">
        <f t="shared" si="35"/>
        <v/>
      </c>
      <c r="BU67" s="159"/>
      <c r="BV67" s="159"/>
      <c r="BW67" s="168" t="str">
        <f t="shared" si="36"/>
        <v/>
      </c>
      <c r="BX67" s="5" t="str">
        <f t="shared" si="37"/>
        <v/>
      </c>
      <c r="BY67" s="160" t="str">
        <f t="shared" si="38"/>
        <v/>
      </c>
      <c r="BZ67" s="160" t="str">
        <f t="shared" si="39"/>
        <v/>
      </c>
      <c r="CA67" s="160" t="str">
        <f t="shared" si="40"/>
        <v/>
      </c>
      <c r="CB67" s="6" t="str">
        <f t="shared" si="41"/>
        <v/>
      </c>
      <c r="CC67" s="105"/>
      <c r="CD67" s="159"/>
      <c r="CE67" s="159"/>
      <c r="CF67" s="168" t="str">
        <f t="shared" si="42"/>
        <v/>
      </c>
      <c r="CG67" s="5" t="str">
        <f t="shared" si="43"/>
        <v/>
      </c>
      <c r="CH67" s="159"/>
      <c r="CI67" s="159"/>
      <c r="CJ67" s="168" t="str">
        <f t="shared" si="44"/>
        <v/>
      </c>
      <c r="CK67" s="5" t="str">
        <f t="shared" si="45"/>
        <v/>
      </c>
      <c r="CL67" s="159"/>
      <c r="CM67" s="159"/>
      <c r="CN67" s="168" t="str">
        <f t="shared" si="46"/>
        <v/>
      </c>
      <c r="CO67" s="5" t="str">
        <f t="shared" si="47"/>
        <v/>
      </c>
      <c r="CP67" s="159"/>
      <c r="CQ67" s="159"/>
      <c r="CR67" s="168" t="str">
        <f t="shared" si="48"/>
        <v/>
      </c>
      <c r="CS67" s="5" t="str">
        <f t="shared" si="49"/>
        <v/>
      </c>
      <c r="CT67" s="159"/>
      <c r="CU67" s="159"/>
      <c r="CV67" s="168" t="str">
        <f t="shared" si="50"/>
        <v/>
      </c>
      <c r="CW67" s="5" t="str">
        <f t="shared" si="51"/>
        <v/>
      </c>
      <c r="CX67" s="160" t="str">
        <f t="shared" si="52"/>
        <v/>
      </c>
      <c r="CY67" s="160" t="str">
        <f t="shared" si="53"/>
        <v/>
      </c>
      <c r="CZ67" s="160" t="str">
        <f t="shared" si="54"/>
        <v/>
      </c>
      <c r="DA67" s="6" t="str">
        <f t="shared" si="55"/>
        <v/>
      </c>
      <c r="DB67" s="105"/>
      <c r="DC67" s="159"/>
      <c r="DD67" s="159"/>
      <c r="DE67" s="168" t="str">
        <f t="shared" si="56"/>
        <v/>
      </c>
      <c r="DF67" s="5" t="str">
        <f t="shared" si="57"/>
        <v/>
      </c>
      <c r="DG67" s="159"/>
      <c r="DH67" s="159"/>
      <c r="DI67" s="168" t="str">
        <f t="shared" si="58"/>
        <v/>
      </c>
      <c r="DJ67" s="5" t="str">
        <f t="shared" si="59"/>
        <v/>
      </c>
      <c r="DK67" s="159"/>
      <c r="DL67" s="159"/>
      <c r="DM67" s="168" t="str">
        <f t="shared" si="60"/>
        <v/>
      </c>
      <c r="DN67" s="5" t="str">
        <f t="shared" si="61"/>
        <v/>
      </c>
      <c r="DO67" s="159"/>
      <c r="DP67" s="159"/>
      <c r="DQ67" s="168" t="str">
        <f t="shared" si="62"/>
        <v/>
      </c>
      <c r="DR67" s="5" t="str">
        <f t="shared" si="63"/>
        <v/>
      </c>
      <c r="DS67" s="159"/>
      <c r="DT67" s="159"/>
      <c r="DU67" s="168" t="str">
        <f t="shared" si="64"/>
        <v/>
      </c>
      <c r="DV67" s="5" t="str">
        <f t="shared" si="65"/>
        <v/>
      </c>
      <c r="DW67" s="160" t="str">
        <f t="shared" si="66"/>
        <v/>
      </c>
      <c r="DX67" s="160" t="str">
        <f t="shared" si="67"/>
        <v/>
      </c>
      <c r="DY67" s="160" t="str">
        <f t="shared" si="68"/>
        <v/>
      </c>
      <c r="DZ67" s="6" t="str">
        <f t="shared" si="69"/>
        <v/>
      </c>
      <c r="EA67" s="105"/>
      <c r="EB67" s="159"/>
      <c r="EC67" s="159"/>
      <c r="ED67" s="168" t="str">
        <f t="shared" si="70"/>
        <v/>
      </c>
      <c r="EE67" s="5" t="str">
        <f t="shared" si="71"/>
        <v/>
      </c>
      <c r="EF67" s="159"/>
      <c r="EG67" s="159"/>
      <c r="EH67" s="168" t="str">
        <f t="shared" si="72"/>
        <v/>
      </c>
      <c r="EI67" s="5" t="str">
        <f t="shared" si="73"/>
        <v/>
      </c>
      <c r="EJ67" s="159"/>
      <c r="EK67" s="159"/>
      <c r="EL67" s="168" t="str">
        <f t="shared" si="74"/>
        <v/>
      </c>
      <c r="EM67" s="5" t="str">
        <f t="shared" si="75"/>
        <v/>
      </c>
      <c r="EN67" s="159"/>
      <c r="EO67" s="159"/>
      <c r="EP67" s="168" t="str">
        <f t="shared" si="76"/>
        <v/>
      </c>
      <c r="EQ67" s="5" t="str">
        <f t="shared" si="77"/>
        <v/>
      </c>
      <c r="ER67" s="159"/>
      <c r="ES67" s="159"/>
      <c r="ET67" s="168" t="str">
        <f t="shared" si="78"/>
        <v/>
      </c>
      <c r="EU67" s="5" t="str">
        <f t="shared" si="79"/>
        <v/>
      </c>
      <c r="EV67" s="160" t="str">
        <f t="shared" si="80"/>
        <v/>
      </c>
      <c r="EW67" s="160" t="str">
        <f t="shared" si="81"/>
        <v/>
      </c>
      <c r="EX67" s="160" t="str">
        <f t="shared" si="82"/>
        <v/>
      </c>
      <c r="EY67" s="6" t="str">
        <f t="shared" si="83"/>
        <v/>
      </c>
      <c r="EZ67" s="105"/>
      <c r="FA67" s="105"/>
      <c r="FB67" s="105"/>
      <c r="FC67" s="105"/>
      <c r="FD67" s="105"/>
      <c r="FE67" s="106" t="str">
        <f t="shared" si="84"/>
        <v/>
      </c>
      <c r="FF67" s="100" t="str">
        <f t="shared" si="85"/>
        <v xml:space="preserve"> </v>
      </c>
      <c r="FG67" s="105"/>
      <c r="FH67" s="105"/>
      <c r="FI67" s="105"/>
      <c r="FJ67" s="105"/>
      <c r="FK67" s="105"/>
      <c r="FL67" s="107" t="str">
        <f t="shared" si="86"/>
        <v/>
      </c>
      <c r="FM67" s="101" t="str">
        <f t="shared" si="87"/>
        <v xml:space="preserve"> </v>
      </c>
      <c r="FN67" s="105"/>
      <c r="FO67" s="105"/>
      <c r="FP67" s="105"/>
      <c r="FQ67" s="105"/>
      <c r="FR67" s="105"/>
      <c r="FS67" s="204" t="str">
        <f t="shared" si="88"/>
        <v/>
      </c>
      <c r="FT67" s="205" t="str">
        <f t="shared" si="89"/>
        <v xml:space="preserve"> </v>
      </c>
      <c r="FU67" s="477"/>
      <c r="FV67" s="316" t="str">
        <f>IF(AND(C67=""),"-",VLOOKUP(B67,Register!$A$7:$AM$311,19,FALSE))</f>
        <v>-</v>
      </c>
      <c r="FW67" s="7" t="str">
        <f>IF(AND(C67=""),"-",VLOOKUP(B67,Register!$A$7:$AM$311,20,FALSE))</f>
        <v>-</v>
      </c>
      <c r="FX67" s="7" t="str">
        <f>IF(AND(C67=""),"-",VLOOKUP(B67,Register!$A$7:$AM$311,21,FALSE))</f>
        <v>-</v>
      </c>
      <c r="FY67" s="7" t="str">
        <f>IF(AND(C67=""),"-",VLOOKUP(B67,Register!$A$7:$AM$311,22,FALSE))</f>
        <v>-</v>
      </c>
      <c r="FZ67" s="7" t="str">
        <f>IF(AND(C67=""),"-",VLOOKUP(B67,Register!$A$7:$AM$311,23,FALSE))</f>
        <v>-</v>
      </c>
      <c r="GA67" s="7" t="str">
        <f>IF(AND(C67=""),"-",VLOOKUP(B67,Register!$A$7:$AM$311,24,FALSE))</f>
        <v>-</v>
      </c>
      <c r="GB67" s="7" t="str">
        <f>IF(AND(C67=""),"-",VLOOKUP(B67,Register!$A$7:$AM$311,25,FALSE))</f>
        <v>-</v>
      </c>
      <c r="GC67" s="7" t="str">
        <f>IF(AND(C67=""),"-",VLOOKUP(B67,Register!$A$7:$AM$311,26,FALSE))</f>
        <v>-</v>
      </c>
      <c r="GD67" s="7" t="str">
        <f>IF(AND(C67=""),"-",VLOOKUP(B67,Register!$A$7:$AM$311,27,FALSE))</f>
        <v>-</v>
      </c>
      <c r="GE67" s="7" t="str">
        <f>IF(AND(C67=""),"-",VLOOKUP(B67,Register!$A$7:$AM$311,28,FALSE))</f>
        <v>-</v>
      </c>
      <c r="GF67" s="7" t="str">
        <f>IF(AND(C67=""),"-",VLOOKUP(B67,Register!$A$7:$AM$311,29,FALSE))</f>
        <v>-</v>
      </c>
      <c r="GG67" s="7" t="str">
        <f>IF(AND(C67=""),"-",VLOOKUP(B67,Register!$A$7:$AM$311,30,FALSE))</f>
        <v>-</v>
      </c>
      <c r="GH67" s="8" t="str">
        <f>IF(AND(C67=""),"-",VLOOKUP(B67,Register!$A$7:$AM$311,31,FALSE))</f>
        <v>-</v>
      </c>
      <c r="GI67" s="208" t="str">
        <f>IF(AND(C67=""),"",VLOOKUP(B67,Register!$A$7:$CL$311,36,FALSE))</f>
        <v/>
      </c>
      <c r="GJ67" s="182" t="str">
        <f t="shared" si="90"/>
        <v/>
      </c>
      <c r="GK67" s="312" t="str">
        <f t="shared" si="91"/>
        <v/>
      </c>
      <c r="GL67" s="314" t="str">
        <f t="shared" si="92"/>
        <v/>
      </c>
      <c r="GM67" s="3"/>
      <c r="GP67" s="315"/>
      <c r="GR67" s="3"/>
      <c r="GS67" s="3"/>
      <c r="GT67" s="3"/>
      <c r="GU67" s="3"/>
      <c r="GV67" s="3"/>
      <c r="GW67" s="3"/>
      <c r="GX67" s="3"/>
      <c r="GY67" s="3"/>
      <c r="GZ67" s="3"/>
      <c r="HA67" s="3"/>
      <c r="HB67" s="3"/>
      <c r="HC67" s="3"/>
      <c r="HD67" s="3"/>
      <c r="HE67" s="3"/>
      <c r="HF67" s="3"/>
      <c r="HG67" s="3"/>
      <c r="HH67" s="3"/>
      <c r="HI67" s="3"/>
      <c r="HJ67" s="3"/>
      <c r="HK67" s="3"/>
      <c r="HL67" s="3"/>
      <c r="HM67" s="3"/>
      <c r="HW67" s="321" t="str">
        <f>IF(ISNA(VLOOKUP(B67,Register!A$7:Z$315,9,FALSE)),"",VLOOKUP(B67,Register!A$7:Z$315,9,FALSE))</f>
        <v/>
      </c>
      <c r="HX67" s="321" t="str">
        <f>IF(ISNA(VLOOKUP(B67,Register!A$7:Z$315,12,FALSE)),"",VLOOKUP(B67,Register!A$7:Z$315,12,FALSE))</f>
        <v/>
      </c>
      <c r="HY67" s="321" t="str">
        <f t="shared" si="93"/>
        <v/>
      </c>
      <c r="HZ67" s="321" t="str">
        <f t="shared" si="94"/>
        <v/>
      </c>
      <c r="IA67" s="321" t="str">
        <f t="shared" si="95"/>
        <v/>
      </c>
      <c r="IB67" s="321" t="str">
        <f t="shared" si="96"/>
        <v/>
      </c>
      <c r="IC67" s="321" t="str">
        <f t="shared" si="97"/>
        <v/>
      </c>
      <c r="ID67" s="321" t="str">
        <f t="shared" si="98"/>
        <v/>
      </c>
      <c r="IE67" s="321" t="str">
        <f t="shared" si="99"/>
        <v/>
      </c>
      <c r="IF67" s="321" t="str">
        <f t="shared" si="100"/>
        <v/>
      </c>
    </row>
    <row r="68" spans="1:240" ht="21">
      <c r="A68" s="2">
        <v>56</v>
      </c>
      <c r="B68" s="197"/>
      <c r="C68" s="196" t="str">
        <f>IF(ISNA(VLOOKUP(B68,Register!A$7:Z$315,3,FALSE)),"",VLOOKUP(B68,Register!A$7:Z$315,3,FALSE))</f>
        <v/>
      </c>
      <c r="D68" s="196" t="str">
        <f>IF(ISNA(VLOOKUP(B68,Register!A$7:Z$315,4,FALSE)),"",VLOOKUP(B68,Register!A$7:Z$315,4,FALSE))</f>
        <v/>
      </c>
      <c r="E68" s="195" t="str">
        <f>IF(ISNA(VLOOKUP(B68,Register!A$7:Z$315,6,FALSE)),"",VLOOKUP(B68,Register!A$7:Z$315,6,FALSE))</f>
        <v/>
      </c>
      <c r="F68" s="105"/>
      <c r="G68" s="159"/>
      <c r="H68" s="159"/>
      <c r="I68" s="168" t="str">
        <f t="shared" si="2"/>
        <v/>
      </c>
      <c r="J68" s="5" t="str">
        <f t="shared" si="3"/>
        <v/>
      </c>
      <c r="K68" s="159"/>
      <c r="L68" s="159"/>
      <c r="M68" s="168" t="str">
        <f t="shared" si="4"/>
        <v/>
      </c>
      <c r="N68" s="5" t="str">
        <f t="shared" si="5"/>
        <v/>
      </c>
      <c r="O68" s="159"/>
      <c r="P68" s="159"/>
      <c r="Q68" s="168" t="str">
        <f t="shared" si="6"/>
        <v/>
      </c>
      <c r="R68" s="5" t="str">
        <f t="shared" si="7"/>
        <v/>
      </c>
      <c r="S68" s="159"/>
      <c r="T68" s="159"/>
      <c r="U68" s="168" t="str">
        <f t="shared" si="8"/>
        <v/>
      </c>
      <c r="V68" s="5" t="str">
        <f t="shared" si="9"/>
        <v/>
      </c>
      <c r="W68" s="159"/>
      <c r="X68" s="159"/>
      <c r="Y68" s="168" t="str">
        <f t="shared" si="10"/>
        <v/>
      </c>
      <c r="Z68" s="5" t="str">
        <f t="shared" si="11"/>
        <v/>
      </c>
      <c r="AA68" s="160" t="str">
        <f t="shared" si="101"/>
        <v/>
      </c>
      <c r="AB68" s="160" t="str">
        <f t="shared" si="102"/>
        <v/>
      </c>
      <c r="AC68" s="160" t="str">
        <f t="shared" si="12"/>
        <v/>
      </c>
      <c r="AD68" s="6" t="str">
        <f t="shared" si="13"/>
        <v/>
      </c>
      <c r="AE68" s="105"/>
      <c r="AF68" s="1115"/>
      <c r="AG68" s="1115"/>
      <c r="AH68" s="168" t="str">
        <f t="shared" si="14"/>
        <v/>
      </c>
      <c r="AI68" s="5" t="str">
        <f t="shared" si="15"/>
        <v/>
      </c>
      <c r="AJ68" s="159"/>
      <c r="AK68" s="159"/>
      <c r="AL68" s="168" t="str">
        <f t="shared" si="16"/>
        <v/>
      </c>
      <c r="AM68" s="5" t="str">
        <f t="shared" si="17"/>
        <v/>
      </c>
      <c r="AN68" s="159"/>
      <c r="AO68" s="159"/>
      <c r="AP68" s="168" t="str">
        <f t="shared" si="18"/>
        <v/>
      </c>
      <c r="AQ68" s="5" t="str">
        <f t="shared" si="19"/>
        <v/>
      </c>
      <c r="AR68" s="159"/>
      <c r="AS68" s="159"/>
      <c r="AT68" s="168" t="str">
        <f t="shared" si="20"/>
        <v/>
      </c>
      <c r="AU68" s="5" t="str">
        <f t="shared" si="21"/>
        <v/>
      </c>
      <c r="AV68" s="159"/>
      <c r="AW68" s="159"/>
      <c r="AX68" s="168" t="str">
        <f t="shared" si="22"/>
        <v/>
      </c>
      <c r="AY68" s="5" t="str">
        <f t="shared" si="23"/>
        <v/>
      </c>
      <c r="AZ68" s="160" t="str">
        <f t="shared" si="24"/>
        <v/>
      </c>
      <c r="BA68" s="160" t="str">
        <f t="shared" si="25"/>
        <v/>
      </c>
      <c r="BB68" s="160" t="str">
        <f t="shared" si="26"/>
        <v/>
      </c>
      <c r="BC68" s="6" t="str">
        <f t="shared" si="27"/>
        <v/>
      </c>
      <c r="BD68" s="105"/>
      <c r="BE68" s="159"/>
      <c r="BF68" s="159"/>
      <c r="BG68" s="168" t="str">
        <f t="shared" si="28"/>
        <v/>
      </c>
      <c r="BH68" s="5" t="str">
        <f t="shared" si="29"/>
        <v/>
      </c>
      <c r="BI68" s="159"/>
      <c r="BJ68" s="159"/>
      <c r="BK68" s="168" t="str">
        <f t="shared" si="30"/>
        <v/>
      </c>
      <c r="BL68" s="5" t="str">
        <f t="shared" si="31"/>
        <v/>
      </c>
      <c r="BM68" s="159"/>
      <c r="BN68" s="159"/>
      <c r="BO68" s="168" t="str">
        <f t="shared" si="32"/>
        <v/>
      </c>
      <c r="BP68" s="5" t="str">
        <f t="shared" si="33"/>
        <v/>
      </c>
      <c r="BQ68" s="159"/>
      <c r="BR68" s="159"/>
      <c r="BS68" s="168" t="str">
        <f t="shared" si="34"/>
        <v/>
      </c>
      <c r="BT68" s="5" t="str">
        <f t="shared" si="35"/>
        <v/>
      </c>
      <c r="BU68" s="159"/>
      <c r="BV68" s="159"/>
      <c r="BW68" s="168" t="str">
        <f t="shared" si="36"/>
        <v/>
      </c>
      <c r="BX68" s="5" t="str">
        <f t="shared" si="37"/>
        <v/>
      </c>
      <c r="BY68" s="160" t="str">
        <f t="shared" si="38"/>
        <v/>
      </c>
      <c r="BZ68" s="160" t="str">
        <f t="shared" si="39"/>
        <v/>
      </c>
      <c r="CA68" s="160" t="str">
        <f t="shared" si="40"/>
        <v/>
      </c>
      <c r="CB68" s="6" t="str">
        <f t="shared" si="41"/>
        <v/>
      </c>
      <c r="CC68" s="105"/>
      <c r="CD68" s="159"/>
      <c r="CE68" s="159"/>
      <c r="CF68" s="168" t="str">
        <f t="shared" si="42"/>
        <v/>
      </c>
      <c r="CG68" s="5" t="str">
        <f t="shared" si="43"/>
        <v/>
      </c>
      <c r="CH68" s="159"/>
      <c r="CI68" s="159"/>
      <c r="CJ68" s="168" t="str">
        <f t="shared" si="44"/>
        <v/>
      </c>
      <c r="CK68" s="5" t="str">
        <f t="shared" si="45"/>
        <v/>
      </c>
      <c r="CL68" s="159"/>
      <c r="CM68" s="159"/>
      <c r="CN68" s="168" t="str">
        <f t="shared" si="46"/>
        <v/>
      </c>
      <c r="CO68" s="5" t="str">
        <f t="shared" si="47"/>
        <v/>
      </c>
      <c r="CP68" s="159"/>
      <c r="CQ68" s="159"/>
      <c r="CR68" s="168" t="str">
        <f t="shared" si="48"/>
        <v/>
      </c>
      <c r="CS68" s="5" t="str">
        <f t="shared" si="49"/>
        <v/>
      </c>
      <c r="CT68" s="159"/>
      <c r="CU68" s="159"/>
      <c r="CV68" s="168" t="str">
        <f t="shared" si="50"/>
        <v/>
      </c>
      <c r="CW68" s="5" t="str">
        <f t="shared" si="51"/>
        <v/>
      </c>
      <c r="CX68" s="160" t="str">
        <f t="shared" si="52"/>
        <v/>
      </c>
      <c r="CY68" s="160" t="str">
        <f t="shared" si="53"/>
        <v/>
      </c>
      <c r="CZ68" s="160" t="str">
        <f t="shared" si="54"/>
        <v/>
      </c>
      <c r="DA68" s="6" t="str">
        <f t="shared" si="55"/>
        <v/>
      </c>
      <c r="DB68" s="105"/>
      <c r="DC68" s="159"/>
      <c r="DD68" s="159"/>
      <c r="DE68" s="168" t="str">
        <f t="shared" si="56"/>
        <v/>
      </c>
      <c r="DF68" s="5" t="str">
        <f t="shared" si="57"/>
        <v/>
      </c>
      <c r="DG68" s="159"/>
      <c r="DH68" s="159"/>
      <c r="DI68" s="168" t="str">
        <f t="shared" si="58"/>
        <v/>
      </c>
      <c r="DJ68" s="5" t="str">
        <f t="shared" si="59"/>
        <v/>
      </c>
      <c r="DK68" s="159"/>
      <c r="DL68" s="159"/>
      <c r="DM68" s="168" t="str">
        <f t="shared" si="60"/>
        <v/>
      </c>
      <c r="DN68" s="5" t="str">
        <f t="shared" si="61"/>
        <v/>
      </c>
      <c r="DO68" s="159"/>
      <c r="DP68" s="159"/>
      <c r="DQ68" s="168" t="str">
        <f t="shared" si="62"/>
        <v/>
      </c>
      <c r="DR68" s="5" t="str">
        <f t="shared" si="63"/>
        <v/>
      </c>
      <c r="DS68" s="159"/>
      <c r="DT68" s="159"/>
      <c r="DU68" s="168" t="str">
        <f t="shared" si="64"/>
        <v/>
      </c>
      <c r="DV68" s="5" t="str">
        <f t="shared" si="65"/>
        <v/>
      </c>
      <c r="DW68" s="160" t="str">
        <f t="shared" si="66"/>
        <v/>
      </c>
      <c r="DX68" s="160" t="str">
        <f t="shared" si="67"/>
        <v/>
      </c>
      <c r="DY68" s="160" t="str">
        <f t="shared" si="68"/>
        <v/>
      </c>
      <c r="DZ68" s="6" t="str">
        <f t="shared" si="69"/>
        <v/>
      </c>
      <c r="EA68" s="105"/>
      <c r="EB68" s="159"/>
      <c r="EC68" s="159"/>
      <c r="ED68" s="168" t="str">
        <f t="shared" si="70"/>
        <v/>
      </c>
      <c r="EE68" s="5" t="str">
        <f t="shared" si="71"/>
        <v/>
      </c>
      <c r="EF68" s="159"/>
      <c r="EG68" s="159"/>
      <c r="EH68" s="168" t="str">
        <f t="shared" si="72"/>
        <v/>
      </c>
      <c r="EI68" s="5" t="str">
        <f t="shared" si="73"/>
        <v/>
      </c>
      <c r="EJ68" s="159"/>
      <c r="EK68" s="159"/>
      <c r="EL68" s="168" t="str">
        <f t="shared" si="74"/>
        <v/>
      </c>
      <c r="EM68" s="5" t="str">
        <f t="shared" si="75"/>
        <v/>
      </c>
      <c r="EN68" s="159"/>
      <c r="EO68" s="159"/>
      <c r="EP68" s="168" t="str">
        <f t="shared" si="76"/>
        <v/>
      </c>
      <c r="EQ68" s="5" t="str">
        <f t="shared" si="77"/>
        <v/>
      </c>
      <c r="ER68" s="159"/>
      <c r="ES68" s="159"/>
      <c r="ET68" s="168" t="str">
        <f t="shared" si="78"/>
        <v/>
      </c>
      <c r="EU68" s="5" t="str">
        <f t="shared" si="79"/>
        <v/>
      </c>
      <c r="EV68" s="160" t="str">
        <f t="shared" si="80"/>
        <v/>
      </c>
      <c r="EW68" s="160" t="str">
        <f t="shared" si="81"/>
        <v/>
      </c>
      <c r="EX68" s="160" t="str">
        <f t="shared" si="82"/>
        <v/>
      </c>
      <c r="EY68" s="6" t="str">
        <f t="shared" si="83"/>
        <v/>
      </c>
      <c r="EZ68" s="105"/>
      <c r="FA68" s="105"/>
      <c r="FB68" s="105"/>
      <c r="FC68" s="105"/>
      <c r="FD68" s="105"/>
      <c r="FE68" s="106" t="str">
        <f t="shared" si="84"/>
        <v/>
      </c>
      <c r="FF68" s="100" t="str">
        <f t="shared" si="85"/>
        <v xml:space="preserve"> </v>
      </c>
      <c r="FG68" s="105"/>
      <c r="FH68" s="105"/>
      <c r="FI68" s="105"/>
      <c r="FJ68" s="105"/>
      <c r="FK68" s="105"/>
      <c r="FL68" s="107" t="str">
        <f t="shared" si="86"/>
        <v/>
      </c>
      <c r="FM68" s="101" t="str">
        <f t="shared" si="87"/>
        <v xml:space="preserve"> </v>
      </c>
      <c r="FN68" s="105"/>
      <c r="FO68" s="105"/>
      <c r="FP68" s="105"/>
      <c r="FQ68" s="105"/>
      <c r="FR68" s="105"/>
      <c r="FS68" s="204" t="str">
        <f t="shared" si="88"/>
        <v/>
      </c>
      <c r="FT68" s="205" t="str">
        <f t="shared" si="89"/>
        <v xml:space="preserve"> </v>
      </c>
      <c r="FU68" s="477"/>
      <c r="FV68" s="316" t="str">
        <f>IF(AND(C68=""),"-",VLOOKUP(B68,Register!$A$7:$AM$311,19,FALSE))</f>
        <v>-</v>
      </c>
      <c r="FW68" s="7" t="str">
        <f>IF(AND(C68=""),"-",VLOOKUP(B68,Register!$A$7:$AM$311,20,FALSE))</f>
        <v>-</v>
      </c>
      <c r="FX68" s="7" t="str">
        <f>IF(AND(C68=""),"-",VLOOKUP(B68,Register!$A$7:$AM$311,21,FALSE))</f>
        <v>-</v>
      </c>
      <c r="FY68" s="7" t="str">
        <f>IF(AND(C68=""),"-",VLOOKUP(B68,Register!$A$7:$AM$311,22,FALSE))</f>
        <v>-</v>
      </c>
      <c r="FZ68" s="7" t="str">
        <f>IF(AND(C68=""),"-",VLOOKUP(B68,Register!$A$7:$AM$311,23,FALSE))</f>
        <v>-</v>
      </c>
      <c r="GA68" s="7" t="str">
        <f>IF(AND(C68=""),"-",VLOOKUP(B68,Register!$A$7:$AM$311,24,FALSE))</f>
        <v>-</v>
      </c>
      <c r="GB68" s="7" t="str">
        <f>IF(AND(C68=""),"-",VLOOKUP(B68,Register!$A$7:$AM$311,25,FALSE))</f>
        <v>-</v>
      </c>
      <c r="GC68" s="7" t="str">
        <f>IF(AND(C68=""),"-",VLOOKUP(B68,Register!$A$7:$AM$311,26,FALSE))</f>
        <v>-</v>
      </c>
      <c r="GD68" s="7" t="str">
        <f>IF(AND(C68=""),"-",VLOOKUP(B68,Register!$A$7:$AM$311,27,FALSE))</f>
        <v>-</v>
      </c>
      <c r="GE68" s="7" t="str">
        <f>IF(AND(C68=""),"-",VLOOKUP(B68,Register!$A$7:$AM$311,28,FALSE))</f>
        <v>-</v>
      </c>
      <c r="GF68" s="7" t="str">
        <f>IF(AND(C68=""),"-",VLOOKUP(B68,Register!$A$7:$AM$311,29,FALSE))</f>
        <v>-</v>
      </c>
      <c r="GG68" s="7" t="str">
        <f>IF(AND(C68=""),"-",VLOOKUP(B68,Register!$A$7:$AM$311,30,FALSE))</f>
        <v>-</v>
      </c>
      <c r="GH68" s="8" t="str">
        <f>IF(AND(C68=""),"-",VLOOKUP(B68,Register!$A$7:$AM$311,31,FALSE))</f>
        <v>-</v>
      </c>
      <c r="GI68" s="208" t="str">
        <f>IF(AND(C68=""),"",VLOOKUP(B68,Register!$A$7:$CL$311,36,FALSE))</f>
        <v/>
      </c>
      <c r="GJ68" s="182" t="str">
        <f t="shared" si="90"/>
        <v/>
      </c>
      <c r="GK68" s="312" t="str">
        <f t="shared" si="91"/>
        <v/>
      </c>
      <c r="GL68" s="314" t="str">
        <f t="shared" si="92"/>
        <v/>
      </c>
      <c r="GM68" s="3"/>
      <c r="GP68" s="315"/>
      <c r="GR68" s="3"/>
      <c r="GS68" s="3"/>
      <c r="GT68" s="3"/>
      <c r="GU68" s="3"/>
      <c r="GV68" s="3"/>
      <c r="GW68" s="3"/>
      <c r="GX68" s="3"/>
      <c r="GY68" s="3"/>
      <c r="GZ68" s="3"/>
      <c r="HA68" s="3"/>
      <c r="HB68" s="3"/>
      <c r="HC68" s="3"/>
      <c r="HD68" s="3"/>
      <c r="HE68" s="3"/>
      <c r="HF68" s="3"/>
      <c r="HG68" s="3"/>
      <c r="HH68" s="3"/>
      <c r="HI68" s="3"/>
      <c r="HJ68" s="3"/>
      <c r="HK68" s="3"/>
      <c r="HL68" s="3"/>
      <c r="HM68" s="3"/>
      <c r="HW68" s="321" t="str">
        <f>IF(ISNA(VLOOKUP(B68,Register!A$7:Z$315,9,FALSE)),"",VLOOKUP(B68,Register!A$7:Z$315,9,FALSE))</f>
        <v/>
      </c>
      <c r="HX68" s="321" t="str">
        <f>IF(ISNA(VLOOKUP(B68,Register!A$7:Z$315,12,FALSE)),"",VLOOKUP(B68,Register!A$7:Z$315,12,FALSE))</f>
        <v/>
      </c>
      <c r="HY68" s="321" t="str">
        <f t="shared" si="93"/>
        <v/>
      </c>
      <c r="HZ68" s="321" t="str">
        <f t="shared" si="94"/>
        <v/>
      </c>
      <c r="IA68" s="321" t="str">
        <f t="shared" si="95"/>
        <v/>
      </c>
      <c r="IB68" s="321" t="str">
        <f t="shared" si="96"/>
        <v/>
      </c>
      <c r="IC68" s="321" t="str">
        <f t="shared" si="97"/>
        <v/>
      </c>
      <c r="ID68" s="321" t="str">
        <f t="shared" si="98"/>
        <v/>
      </c>
      <c r="IE68" s="321" t="str">
        <f t="shared" si="99"/>
        <v/>
      </c>
      <c r="IF68" s="321" t="str">
        <f t="shared" si="100"/>
        <v/>
      </c>
    </row>
    <row r="69" spans="1:240" ht="21">
      <c r="A69" s="2">
        <v>57</v>
      </c>
      <c r="B69" s="197"/>
      <c r="C69" s="196" t="str">
        <f>IF(ISNA(VLOOKUP(B69,Register!A$7:Z$315,3,FALSE)),"",VLOOKUP(B69,Register!A$7:Z$315,3,FALSE))</f>
        <v/>
      </c>
      <c r="D69" s="196" t="str">
        <f>IF(ISNA(VLOOKUP(B69,Register!A$7:Z$315,4,FALSE)),"",VLOOKUP(B69,Register!A$7:Z$315,4,FALSE))</f>
        <v/>
      </c>
      <c r="E69" s="195" t="str">
        <f>IF(ISNA(VLOOKUP(B69,Register!A$7:Z$315,6,FALSE)),"",VLOOKUP(B69,Register!A$7:Z$315,6,FALSE))</f>
        <v/>
      </c>
      <c r="F69" s="105"/>
      <c r="G69" s="159"/>
      <c r="H69" s="159"/>
      <c r="I69" s="168" t="str">
        <f t="shared" si="2"/>
        <v/>
      </c>
      <c r="J69" s="5" t="str">
        <f t="shared" si="3"/>
        <v/>
      </c>
      <c r="K69" s="159"/>
      <c r="L69" s="159"/>
      <c r="M69" s="168" t="str">
        <f t="shared" si="4"/>
        <v/>
      </c>
      <c r="N69" s="5" t="str">
        <f t="shared" si="5"/>
        <v/>
      </c>
      <c r="O69" s="159"/>
      <c r="P69" s="159"/>
      <c r="Q69" s="168" t="str">
        <f t="shared" si="6"/>
        <v/>
      </c>
      <c r="R69" s="5" t="str">
        <f t="shared" si="7"/>
        <v/>
      </c>
      <c r="S69" s="159"/>
      <c r="T69" s="159"/>
      <c r="U69" s="168" t="str">
        <f t="shared" si="8"/>
        <v/>
      </c>
      <c r="V69" s="5" t="str">
        <f t="shared" si="9"/>
        <v/>
      </c>
      <c r="W69" s="159"/>
      <c r="X69" s="159"/>
      <c r="Y69" s="168" t="str">
        <f t="shared" si="10"/>
        <v/>
      </c>
      <c r="Z69" s="5" t="str">
        <f t="shared" si="11"/>
        <v/>
      </c>
      <c r="AA69" s="160" t="str">
        <f t="shared" si="101"/>
        <v/>
      </c>
      <c r="AB69" s="160" t="str">
        <f t="shared" si="102"/>
        <v/>
      </c>
      <c r="AC69" s="160" t="str">
        <f t="shared" si="12"/>
        <v/>
      </c>
      <c r="AD69" s="6" t="str">
        <f t="shared" si="13"/>
        <v/>
      </c>
      <c r="AE69" s="105"/>
      <c r="AF69" s="1115"/>
      <c r="AG69" s="1115"/>
      <c r="AH69" s="168" t="str">
        <f t="shared" si="14"/>
        <v/>
      </c>
      <c r="AI69" s="5" t="str">
        <f t="shared" si="15"/>
        <v/>
      </c>
      <c r="AJ69" s="159"/>
      <c r="AK69" s="159"/>
      <c r="AL69" s="168" t="str">
        <f t="shared" si="16"/>
        <v/>
      </c>
      <c r="AM69" s="5" t="str">
        <f t="shared" si="17"/>
        <v/>
      </c>
      <c r="AN69" s="159"/>
      <c r="AO69" s="159"/>
      <c r="AP69" s="168" t="str">
        <f t="shared" si="18"/>
        <v/>
      </c>
      <c r="AQ69" s="5" t="str">
        <f t="shared" si="19"/>
        <v/>
      </c>
      <c r="AR69" s="159"/>
      <c r="AS69" s="159"/>
      <c r="AT69" s="168" t="str">
        <f t="shared" si="20"/>
        <v/>
      </c>
      <c r="AU69" s="5" t="str">
        <f t="shared" si="21"/>
        <v/>
      </c>
      <c r="AV69" s="159"/>
      <c r="AW69" s="159"/>
      <c r="AX69" s="168" t="str">
        <f t="shared" si="22"/>
        <v/>
      </c>
      <c r="AY69" s="5" t="str">
        <f t="shared" si="23"/>
        <v/>
      </c>
      <c r="AZ69" s="160" t="str">
        <f t="shared" si="24"/>
        <v/>
      </c>
      <c r="BA69" s="160" t="str">
        <f t="shared" si="25"/>
        <v/>
      </c>
      <c r="BB69" s="160" t="str">
        <f t="shared" si="26"/>
        <v/>
      </c>
      <c r="BC69" s="6" t="str">
        <f t="shared" si="27"/>
        <v/>
      </c>
      <c r="BD69" s="105"/>
      <c r="BE69" s="159"/>
      <c r="BF69" s="159"/>
      <c r="BG69" s="168" t="str">
        <f t="shared" si="28"/>
        <v/>
      </c>
      <c r="BH69" s="5" t="str">
        <f t="shared" si="29"/>
        <v/>
      </c>
      <c r="BI69" s="159"/>
      <c r="BJ69" s="159"/>
      <c r="BK69" s="168" t="str">
        <f t="shared" si="30"/>
        <v/>
      </c>
      <c r="BL69" s="5" t="str">
        <f t="shared" si="31"/>
        <v/>
      </c>
      <c r="BM69" s="159"/>
      <c r="BN69" s="159"/>
      <c r="BO69" s="168" t="str">
        <f t="shared" si="32"/>
        <v/>
      </c>
      <c r="BP69" s="5" t="str">
        <f t="shared" si="33"/>
        <v/>
      </c>
      <c r="BQ69" s="159"/>
      <c r="BR69" s="159"/>
      <c r="BS69" s="168" t="str">
        <f t="shared" si="34"/>
        <v/>
      </c>
      <c r="BT69" s="5" t="str">
        <f t="shared" si="35"/>
        <v/>
      </c>
      <c r="BU69" s="159"/>
      <c r="BV69" s="159"/>
      <c r="BW69" s="168" t="str">
        <f t="shared" si="36"/>
        <v/>
      </c>
      <c r="BX69" s="5" t="str">
        <f t="shared" si="37"/>
        <v/>
      </c>
      <c r="BY69" s="160" t="str">
        <f t="shared" si="38"/>
        <v/>
      </c>
      <c r="BZ69" s="160" t="str">
        <f t="shared" si="39"/>
        <v/>
      </c>
      <c r="CA69" s="160" t="str">
        <f t="shared" si="40"/>
        <v/>
      </c>
      <c r="CB69" s="6" t="str">
        <f t="shared" si="41"/>
        <v/>
      </c>
      <c r="CC69" s="105"/>
      <c r="CD69" s="159"/>
      <c r="CE69" s="159"/>
      <c r="CF69" s="168" t="str">
        <f t="shared" si="42"/>
        <v/>
      </c>
      <c r="CG69" s="5" t="str">
        <f t="shared" si="43"/>
        <v/>
      </c>
      <c r="CH69" s="159"/>
      <c r="CI69" s="159"/>
      <c r="CJ69" s="168" t="str">
        <f t="shared" si="44"/>
        <v/>
      </c>
      <c r="CK69" s="5" t="str">
        <f t="shared" si="45"/>
        <v/>
      </c>
      <c r="CL69" s="159"/>
      <c r="CM69" s="159"/>
      <c r="CN69" s="168" t="str">
        <f t="shared" si="46"/>
        <v/>
      </c>
      <c r="CO69" s="5" t="str">
        <f t="shared" si="47"/>
        <v/>
      </c>
      <c r="CP69" s="159"/>
      <c r="CQ69" s="159"/>
      <c r="CR69" s="168" t="str">
        <f t="shared" si="48"/>
        <v/>
      </c>
      <c r="CS69" s="5" t="str">
        <f t="shared" si="49"/>
        <v/>
      </c>
      <c r="CT69" s="159"/>
      <c r="CU69" s="159"/>
      <c r="CV69" s="168" t="str">
        <f t="shared" si="50"/>
        <v/>
      </c>
      <c r="CW69" s="5" t="str">
        <f t="shared" si="51"/>
        <v/>
      </c>
      <c r="CX69" s="160" t="str">
        <f t="shared" si="52"/>
        <v/>
      </c>
      <c r="CY69" s="160" t="str">
        <f t="shared" si="53"/>
        <v/>
      </c>
      <c r="CZ69" s="160" t="str">
        <f t="shared" si="54"/>
        <v/>
      </c>
      <c r="DA69" s="6" t="str">
        <f t="shared" si="55"/>
        <v/>
      </c>
      <c r="DB69" s="105"/>
      <c r="DC69" s="159"/>
      <c r="DD69" s="159"/>
      <c r="DE69" s="168" t="str">
        <f t="shared" si="56"/>
        <v/>
      </c>
      <c r="DF69" s="5" t="str">
        <f t="shared" si="57"/>
        <v/>
      </c>
      <c r="DG69" s="159"/>
      <c r="DH69" s="159"/>
      <c r="DI69" s="168" t="str">
        <f t="shared" si="58"/>
        <v/>
      </c>
      <c r="DJ69" s="5" t="str">
        <f t="shared" si="59"/>
        <v/>
      </c>
      <c r="DK69" s="159"/>
      <c r="DL69" s="159"/>
      <c r="DM69" s="168" t="str">
        <f t="shared" si="60"/>
        <v/>
      </c>
      <c r="DN69" s="5" t="str">
        <f t="shared" si="61"/>
        <v/>
      </c>
      <c r="DO69" s="159"/>
      <c r="DP69" s="159"/>
      <c r="DQ69" s="168" t="str">
        <f t="shared" si="62"/>
        <v/>
      </c>
      <c r="DR69" s="5" t="str">
        <f t="shared" si="63"/>
        <v/>
      </c>
      <c r="DS69" s="159"/>
      <c r="DT69" s="159"/>
      <c r="DU69" s="168" t="str">
        <f t="shared" si="64"/>
        <v/>
      </c>
      <c r="DV69" s="5" t="str">
        <f t="shared" si="65"/>
        <v/>
      </c>
      <c r="DW69" s="160" t="str">
        <f t="shared" si="66"/>
        <v/>
      </c>
      <c r="DX69" s="160" t="str">
        <f t="shared" si="67"/>
        <v/>
      </c>
      <c r="DY69" s="160" t="str">
        <f t="shared" si="68"/>
        <v/>
      </c>
      <c r="DZ69" s="6" t="str">
        <f t="shared" si="69"/>
        <v/>
      </c>
      <c r="EA69" s="105"/>
      <c r="EB69" s="159"/>
      <c r="EC69" s="159"/>
      <c r="ED69" s="168" t="str">
        <f t="shared" si="70"/>
        <v/>
      </c>
      <c r="EE69" s="5" t="str">
        <f t="shared" si="71"/>
        <v/>
      </c>
      <c r="EF69" s="159"/>
      <c r="EG69" s="159"/>
      <c r="EH69" s="168" t="str">
        <f t="shared" si="72"/>
        <v/>
      </c>
      <c r="EI69" s="5" t="str">
        <f t="shared" si="73"/>
        <v/>
      </c>
      <c r="EJ69" s="159"/>
      <c r="EK69" s="159"/>
      <c r="EL69" s="168" t="str">
        <f t="shared" si="74"/>
        <v/>
      </c>
      <c r="EM69" s="5" t="str">
        <f t="shared" si="75"/>
        <v/>
      </c>
      <c r="EN69" s="159"/>
      <c r="EO69" s="159"/>
      <c r="EP69" s="168" t="str">
        <f t="shared" si="76"/>
        <v/>
      </c>
      <c r="EQ69" s="5" t="str">
        <f t="shared" si="77"/>
        <v/>
      </c>
      <c r="ER69" s="159"/>
      <c r="ES69" s="159"/>
      <c r="ET69" s="168" t="str">
        <f t="shared" si="78"/>
        <v/>
      </c>
      <c r="EU69" s="5" t="str">
        <f t="shared" si="79"/>
        <v/>
      </c>
      <c r="EV69" s="160" t="str">
        <f t="shared" si="80"/>
        <v/>
      </c>
      <c r="EW69" s="160" t="str">
        <f t="shared" si="81"/>
        <v/>
      </c>
      <c r="EX69" s="160" t="str">
        <f t="shared" si="82"/>
        <v/>
      </c>
      <c r="EY69" s="6" t="str">
        <f t="shared" si="83"/>
        <v/>
      </c>
      <c r="EZ69" s="105"/>
      <c r="FA69" s="105"/>
      <c r="FB69" s="105"/>
      <c r="FC69" s="105"/>
      <c r="FD69" s="105"/>
      <c r="FE69" s="106" t="str">
        <f t="shared" si="84"/>
        <v/>
      </c>
      <c r="FF69" s="100" t="str">
        <f t="shared" si="85"/>
        <v xml:space="preserve"> </v>
      </c>
      <c r="FG69" s="105"/>
      <c r="FH69" s="105"/>
      <c r="FI69" s="105"/>
      <c r="FJ69" s="105"/>
      <c r="FK69" s="105"/>
      <c r="FL69" s="107" t="str">
        <f t="shared" si="86"/>
        <v/>
      </c>
      <c r="FM69" s="101" t="str">
        <f t="shared" si="87"/>
        <v xml:space="preserve"> </v>
      </c>
      <c r="FN69" s="105"/>
      <c r="FO69" s="105"/>
      <c r="FP69" s="105"/>
      <c r="FQ69" s="105"/>
      <c r="FR69" s="105"/>
      <c r="FS69" s="204" t="str">
        <f t="shared" si="88"/>
        <v/>
      </c>
      <c r="FT69" s="205" t="str">
        <f t="shared" si="89"/>
        <v xml:space="preserve"> </v>
      </c>
      <c r="FU69" s="477"/>
      <c r="FV69" s="316" t="str">
        <f>IF(AND(C69=""),"-",VLOOKUP(B69,Register!$A$7:$AM$311,19,FALSE))</f>
        <v>-</v>
      </c>
      <c r="FW69" s="7" t="str">
        <f>IF(AND(C69=""),"-",VLOOKUP(B69,Register!$A$7:$AM$311,20,FALSE))</f>
        <v>-</v>
      </c>
      <c r="FX69" s="7" t="str">
        <f>IF(AND(C69=""),"-",VLOOKUP(B69,Register!$A$7:$AM$311,21,FALSE))</f>
        <v>-</v>
      </c>
      <c r="FY69" s="7" t="str">
        <f>IF(AND(C69=""),"-",VLOOKUP(B69,Register!$A$7:$AM$311,22,FALSE))</f>
        <v>-</v>
      </c>
      <c r="FZ69" s="7" t="str">
        <f>IF(AND(C69=""),"-",VLOOKUP(B69,Register!$A$7:$AM$311,23,FALSE))</f>
        <v>-</v>
      </c>
      <c r="GA69" s="7" t="str">
        <f>IF(AND(C69=""),"-",VLOOKUP(B69,Register!$A$7:$AM$311,24,FALSE))</f>
        <v>-</v>
      </c>
      <c r="GB69" s="7" t="str">
        <f>IF(AND(C69=""),"-",VLOOKUP(B69,Register!$A$7:$AM$311,25,FALSE))</f>
        <v>-</v>
      </c>
      <c r="GC69" s="7" t="str">
        <f>IF(AND(C69=""),"-",VLOOKUP(B69,Register!$A$7:$AM$311,26,FALSE))</f>
        <v>-</v>
      </c>
      <c r="GD69" s="7" t="str">
        <f>IF(AND(C69=""),"-",VLOOKUP(B69,Register!$A$7:$AM$311,27,FALSE))</f>
        <v>-</v>
      </c>
      <c r="GE69" s="7" t="str">
        <f>IF(AND(C69=""),"-",VLOOKUP(B69,Register!$A$7:$AM$311,28,FALSE))</f>
        <v>-</v>
      </c>
      <c r="GF69" s="7" t="str">
        <f>IF(AND(C69=""),"-",VLOOKUP(B69,Register!$A$7:$AM$311,29,FALSE))</f>
        <v>-</v>
      </c>
      <c r="GG69" s="7" t="str">
        <f>IF(AND(C69=""),"-",VLOOKUP(B69,Register!$A$7:$AM$311,30,FALSE))</f>
        <v>-</v>
      </c>
      <c r="GH69" s="8" t="str">
        <f>IF(AND(C69=""),"-",VLOOKUP(B69,Register!$A$7:$AM$311,31,FALSE))</f>
        <v>-</v>
      </c>
      <c r="GI69" s="208" t="str">
        <f>IF(AND(C69=""),"",VLOOKUP(B69,Register!$A$7:$CL$311,36,FALSE))</f>
        <v/>
      </c>
      <c r="GJ69" s="182" t="str">
        <f t="shared" si="90"/>
        <v/>
      </c>
      <c r="GK69" s="312" t="str">
        <f t="shared" si="91"/>
        <v/>
      </c>
      <c r="GL69" s="314" t="str">
        <f t="shared" si="92"/>
        <v/>
      </c>
      <c r="GM69" s="3"/>
      <c r="GP69" s="315"/>
      <c r="GR69" s="3"/>
      <c r="GS69" s="3"/>
      <c r="GT69" s="3"/>
      <c r="GU69" s="3"/>
      <c r="GV69" s="3"/>
      <c r="GW69" s="3"/>
      <c r="GX69" s="3"/>
      <c r="GY69" s="3"/>
      <c r="GZ69" s="3"/>
      <c r="HA69" s="3"/>
      <c r="HB69" s="3"/>
      <c r="HC69" s="3"/>
      <c r="HD69" s="3"/>
      <c r="HE69" s="3"/>
      <c r="HF69" s="3"/>
      <c r="HG69" s="3"/>
      <c r="HH69" s="3"/>
      <c r="HI69" s="3"/>
      <c r="HJ69" s="3"/>
      <c r="HK69" s="3"/>
      <c r="HL69" s="3"/>
      <c r="HM69" s="3"/>
      <c r="HW69" s="321" t="str">
        <f>IF(ISNA(VLOOKUP(B69,Register!A$7:Z$315,9,FALSE)),"",VLOOKUP(B69,Register!A$7:Z$315,9,FALSE))</f>
        <v/>
      </c>
      <c r="HX69" s="321" t="str">
        <f>IF(ISNA(VLOOKUP(B69,Register!A$7:Z$315,12,FALSE)),"",VLOOKUP(B69,Register!A$7:Z$315,12,FALSE))</f>
        <v/>
      </c>
      <c r="HY69" s="321" t="str">
        <f t="shared" si="93"/>
        <v/>
      </c>
      <c r="HZ69" s="321" t="str">
        <f t="shared" si="94"/>
        <v/>
      </c>
      <c r="IA69" s="321" t="str">
        <f t="shared" si="95"/>
        <v/>
      </c>
      <c r="IB69" s="321" t="str">
        <f t="shared" si="96"/>
        <v/>
      </c>
      <c r="IC69" s="321" t="str">
        <f t="shared" si="97"/>
        <v/>
      </c>
      <c r="ID69" s="321" t="str">
        <f t="shared" si="98"/>
        <v/>
      </c>
      <c r="IE69" s="321" t="str">
        <f t="shared" si="99"/>
        <v/>
      </c>
      <c r="IF69" s="321" t="str">
        <f t="shared" si="100"/>
        <v/>
      </c>
    </row>
    <row r="70" spans="1:240" ht="21">
      <c r="A70" s="2">
        <v>58</v>
      </c>
      <c r="B70" s="197"/>
      <c r="C70" s="196" t="str">
        <f>IF(ISNA(VLOOKUP(B70,Register!A$7:Z$315,3,FALSE)),"",VLOOKUP(B70,Register!A$7:Z$315,3,FALSE))</f>
        <v/>
      </c>
      <c r="D70" s="196" t="str">
        <f>IF(ISNA(VLOOKUP(B70,Register!A$7:Z$315,4,FALSE)),"",VLOOKUP(B70,Register!A$7:Z$315,4,FALSE))</f>
        <v/>
      </c>
      <c r="E70" s="195" t="str">
        <f>IF(ISNA(VLOOKUP(B70,Register!A$7:Z$315,6,FALSE)),"",VLOOKUP(B70,Register!A$7:Z$315,6,FALSE))</f>
        <v/>
      </c>
      <c r="F70" s="105"/>
      <c r="G70" s="159"/>
      <c r="H70" s="159"/>
      <c r="I70" s="168" t="str">
        <f t="shared" si="2"/>
        <v/>
      </c>
      <c r="J70" s="5" t="str">
        <f t="shared" si="3"/>
        <v/>
      </c>
      <c r="K70" s="159"/>
      <c r="L70" s="159"/>
      <c r="M70" s="168" t="str">
        <f t="shared" si="4"/>
        <v/>
      </c>
      <c r="N70" s="5" t="str">
        <f t="shared" si="5"/>
        <v/>
      </c>
      <c r="O70" s="159"/>
      <c r="P70" s="159"/>
      <c r="Q70" s="168" t="str">
        <f t="shared" si="6"/>
        <v/>
      </c>
      <c r="R70" s="5" t="str">
        <f t="shared" si="7"/>
        <v/>
      </c>
      <c r="S70" s="159"/>
      <c r="T70" s="159"/>
      <c r="U70" s="168" t="str">
        <f t="shared" si="8"/>
        <v/>
      </c>
      <c r="V70" s="5" t="str">
        <f t="shared" si="9"/>
        <v/>
      </c>
      <c r="W70" s="159"/>
      <c r="X70" s="159"/>
      <c r="Y70" s="168" t="str">
        <f t="shared" si="10"/>
        <v/>
      </c>
      <c r="Z70" s="5" t="str">
        <f t="shared" si="11"/>
        <v/>
      </c>
      <c r="AA70" s="160" t="str">
        <f t="shared" si="101"/>
        <v/>
      </c>
      <c r="AB70" s="160" t="str">
        <f t="shared" si="102"/>
        <v/>
      </c>
      <c r="AC70" s="160" t="str">
        <f t="shared" si="12"/>
        <v/>
      </c>
      <c r="AD70" s="6" t="str">
        <f t="shared" si="13"/>
        <v/>
      </c>
      <c r="AE70" s="105"/>
      <c r="AF70" s="1115"/>
      <c r="AG70" s="1115"/>
      <c r="AH70" s="168" t="str">
        <f t="shared" si="14"/>
        <v/>
      </c>
      <c r="AI70" s="5" t="str">
        <f t="shared" si="15"/>
        <v/>
      </c>
      <c r="AJ70" s="159"/>
      <c r="AK70" s="159"/>
      <c r="AL70" s="168" t="str">
        <f t="shared" si="16"/>
        <v/>
      </c>
      <c r="AM70" s="5" t="str">
        <f t="shared" si="17"/>
        <v/>
      </c>
      <c r="AN70" s="159"/>
      <c r="AO70" s="159"/>
      <c r="AP70" s="168" t="str">
        <f t="shared" si="18"/>
        <v/>
      </c>
      <c r="AQ70" s="5" t="str">
        <f t="shared" si="19"/>
        <v/>
      </c>
      <c r="AR70" s="159"/>
      <c r="AS70" s="159"/>
      <c r="AT70" s="168" t="str">
        <f t="shared" si="20"/>
        <v/>
      </c>
      <c r="AU70" s="5" t="str">
        <f t="shared" si="21"/>
        <v/>
      </c>
      <c r="AV70" s="159"/>
      <c r="AW70" s="159"/>
      <c r="AX70" s="168" t="str">
        <f t="shared" si="22"/>
        <v/>
      </c>
      <c r="AY70" s="5" t="str">
        <f t="shared" si="23"/>
        <v/>
      </c>
      <c r="AZ70" s="160" t="str">
        <f t="shared" si="24"/>
        <v/>
      </c>
      <c r="BA70" s="160" t="str">
        <f t="shared" si="25"/>
        <v/>
      </c>
      <c r="BB70" s="160" t="str">
        <f t="shared" si="26"/>
        <v/>
      </c>
      <c r="BC70" s="6" t="str">
        <f t="shared" si="27"/>
        <v/>
      </c>
      <c r="BD70" s="105"/>
      <c r="BE70" s="159"/>
      <c r="BF70" s="159"/>
      <c r="BG70" s="168" t="str">
        <f t="shared" si="28"/>
        <v/>
      </c>
      <c r="BH70" s="5" t="str">
        <f t="shared" si="29"/>
        <v/>
      </c>
      <c r="BI70" s="159"/>
      <c r="BJ70" s="159"/>
      <c r="BK70" s="168" t="str">
        <f t="shared" si="30"/>
        <v/>
      </c>
      <c r="BL70" s="5" t="str">
        <f t="shared" si="31"/>
        <v/>
      </c>
      <c r="BM70" s="159"/>
      <c r="BN70" s="159"/>
      <c r="BO70" s="168" t="str">
        <f t="shared" si="32"/>
        <v/>
      </c>
      <c r="BP70" s="5" t="str">
        <f t="shared" si="33"/>
        <v/>
      </c>
      <c r="BQ70" s="159"/>
      <c r="BR70" s="159"/>
      <c r="BS70" s="168" t="str">
        <f t="shared" si="34"/>
        <v/>
      </c>
      <c r="BT70" s="5" t="str">
        <f t="shared" si="35"/>
        <v/>
      </c>
      <c r="BU70" s="159"/>
      <c r="BV70" s="159"/>
      <c r="BW70" s="168" t="str">
        <f t="shared" si="36"/>
        <v/>
      </c>
      <c r="BX70" s="5" t="str">
        <f t="shared" si="37"/>
        <v/>
      </c>
      <c r="BY70" s="160" t="str">
        <f t="shared" si="38"/>
        <v/>
      </c>
      <c r="BZ70" s="160" t="str">
        <f t="shared" si="39"/>
        <v/>
      </c>
      <c r="CA70" s="160" t="str">
        <f t="shared" si="40"/>
        <v/>
      </c>
      <c r="CB70" s="6" t="str">
        <f t="shared" si="41"/>
        <v/>
      </c>
      <c r="CC70" s="105"/>
      <c r="CD70" s="159"/>
      <c r="CE70" s="159"/>
      <c r="CF70" s="168" t="str">
        <f t="shared" si="42"/>
        <v/>
      </c>
      <c r="CG70" s="5" t="str">
        <f t="shared" si="43"/>
        <v/>
      </c>
      <c r="CH70" s="159"/>
      <c r="CI70" s="159"/>
      <c r="CJ70" s="168" t="str">
        <f t="shared" si="44"/>
        <v/>
      </c>
      <c r="CK70" s="5" t="str">
        <f t="shared" si="45"/>
        <v/>
      </c>
      <c r="CL70" s="159"/>
      <c r="CM70" s="159"/>
      <c r="CN70" s="168" t="str">
        <f t="shared" si="46"/>
        <v/>
      </c>
      <c r="CO70" s="5" t="str">
        <f t="shared" si="47"/>
        <v/>
      </c>
      <c r="CP70" s="159"/>
      <c r="CQ70" s="159"/>
      <c r="CR70" s="168" t="str">
        <f t="shared" si="48"/>
        <v/>
      </c>
      <c r="CS70" s="5" t="str">
        <f t="shared" si="49"/>
        <v/>
      </c>
      <c r="CT70" s="159"/>
      <c r="CU70" s="159"/>
      <c r="CV70" s="168" t="str">
        <f t="shared" si="50"/>
        <v/>
      </c>
      <c r="CW70" s="5" t="str">
        <f t="shared" si="51"/>
        <v/>
      </c>
      <c r="CX70" s="160" t="str">
        <f t="shared" si="52"/>
        <v/>
      </c>
      <c r="CY70" s="160" t="str">
        <f t="shared" si="53"/>
        <v/>
      </c>
      <c r="CZ70" s="160" t="str">
        <f t="shared" si="54"/>
        <v/>
      </c>
      <c r="DA70" s="6" t="str">
        <f t="shared" si="55"/>
        <v/>
      </c>
      <c r="DB70" s="105"/>
      <c r="DC70" s="159"/>
      <c r="DD70" s="159"/>
      <c r="DE70" s="168" t="str">
        <f t="shared" si="56"/>
        <v/>
      </c>
      <c r="DF70" s="5" t="str">
        <f t="shared" si="57"/>
        <v/>
      </c>
      <c r="DG70" s="159"/>
      <c r="DH70" s="159"/>
      <c r="DI70" s="168" t="str">
        <f t="shared" si="58"/>
        <v/>
      </c>
      <c r="DJ70" s="5" t="str">
        <f t="shared" si="59"/>
        <v/>
      </c>
      <c r="DK70" s="159"/>
      <c r="DL70" s="159"/>
      <c r="DM70" s="168" t="str">
        <f t="shared" si="60"/>
        <v/>
      </c>
      <c r="DN70" s="5" t="str">
        <f t="shared" si="61"/>
        <v/>
      </c>
      <c r="DO70" s="159"/>
      <c r="DP70" s="159"/>
      <c r="DQ70" s="168" t="str">
        <f t="shared" si="62"/>
        <v/>
      </c>
      <c r="DR70" s="5" t="str">
        <f t="shared" si="63"/>
        <v/>
      </c>
      <c r="DS70" s="159"/>
      <c r="DT70" s="159"/>
      <c r="DU70" s="168" t="str">
        <f t="shared" si="64"/>
        <v/>
      </c>
      <c r="DV70" s="5" t="str">
        <f t="shared" si="65"/>
        <v/>
      </c>
      <c r="DW70" s="160" t="str">
        <f t="shared" si="66"/>
        <v/>
      </c>
      <c r="DX70" s="160" t="str">
        <f t="shared" si="67"/>
        <v/>
      </c>
      <c r="DY70" s="160" t="str">
        <f t="shared" si="68"/>
        <v/>
      </c>
      <c r="DZ70" s="6" t="str">
        <f t="shared" si="69"/>
        <v/>
      </c>
      <c r="EA70" s="105"/>
      <c r="EB70" s="159"/>
      <c r="EC70" s="159"/>
      <c r="ED70" s="168" t="str">
        <f t="shared" si="70"/>
        <v/>
      </c>
      <c r="EE70" s="5" t="str">
        <f t="shared" si="71"/>
        <v/>
      </c>
      <c r="EF70" s="159"/>
      <c r="EG70" s="159"/>
      <c r="EH70" s="168" t="str">
        <f t="shared" si="72"/>
        <v/>
      </c>
      <c r="EI70" s="5" t="str">
        <f t="shared" si="73"/>
        <v/>
      </c>
      <c r="EJ70" s="159"/>
      <c r="EK70" s="159"/>
      <c r="EL70" s="168" t="str">
        <f t="shared" si="74"/>
        <v/>
      </c>
      <c r="EM70" s="5" t="str">
        <f t="shared" si="75"/>
        <v/>
      </c>
      <c r="EN70" s="159"/>
      <c r="EO70" s="159"/>
      <c r="EP70" s="168" t="str">
        <f t="shared" si="76"/>
        <v/>
      </c>
      <c r="EQ70" s="5" t="str">
        <f t="shared" si="77"/>
        <v/>
      </c>
      <c r="ER70" s="159"/>
      <c r="ES70" s="159"/>
      <c r="ET70" s="168" t="str">
        <f t="shared" si="78"/>
        <v/>
      </c>
      <c r="EU70" s="5" t="str">
        <f t="shared" si="79"/>
        <v/>
      </c>
      <c r="EV70" s="160" t="str">
        <f t="shared" si="80"/>
        <v/>
      </c>
      <c r="EW70" s="160" t="str">
        <f t="shared" si="81"/>
        <v/>
      </c>
      <c r="EX70" s="160" t="str">
        <f t="shared" si="82"/>
        <v/>
      </c>
      <c r="EY70" s="6" t="str">
        <f t="shared" si="83"/>
        <v/>
      </c>
      <c r="EZ70" s="105"/>
      <c r="FA70" s="105"/>
      <c r="FB70" s="105"/>
      <c r="FC70" s="105"/>
      <c r="FD70" s="105"/>
      <c r="FE70" s="106" t="str">
        <f t="shared" si="84"/>
        <v/>
      </c>
      <c r="FF70" s="100" t="str">
        <f t="shared" si="85"/>
        <v xml:space="preserve"> </v>
      </c>
      <c r="FG70" s="105"/>
      <c r="FH70" s="105"/>
      <c r="FI70" s="105"/>
      <c r="FJ70" s="105"/>
      <c r="FK70" s="105"/>
      <c r="FL70" s="107" t="str">
        <f t="shared" si="86"/>
        <v/>
      </c>
      <c r="FM70" s="101" t="str">
        <f t="shared" si="87"/>
        <v xml:space="preserve"> </v>
      </c>
      <c r="FN70" s="105"/>
      <c r="FO70" s="105"/>
      <c r="FP70" s="105"/>
      <c r="FQ70" s="105"/>
      <c r="FR70" s="105"/>
      <c r="FS70" s="204" t="str">
        <f t="shared" si="88"/>
        <v/>
      </c>
      <c r="FT70" s="205" t="str">
        <f t="shared" si="89"/>
        <v xml:space="preserve"> </v>
      </c>
      <c r="FU70" s="477"/>
      <c r="FV70" s="316" t="str">
        <f>IF(AND(C70=""),"-",VLOOKUP(B70,Register!$A$7:$AM$311,19,FALSE))</f>
        <v>-</v>
      </c>
      <c r="FW70" s="7" t="str">
        <f>IF(AND(C70=""),"-",VLOOKUP(B70,Register!$A$7:$AM$311,20,FALSE))</f>
        <v>-</v>
      </c>
      <c r="FX70" s="7" t="str">
        <f>IF(AND(C70=""),"-",VLOOKUP(B70,Register!$A$7:$AM$311,21,FALSE))</f>
        <v>-</v>
      </c>
      <c r="FY70" s="7" t="str">
        <f>IF(AND(C70=""),"-",VLOOKUP(B70,Register!$A$7:$AM$311,22,FALSE))</f>
        <v>-</v>
      </c>
      <c r="FZ70" s="7" t="str">
        <f>IF(AND(C70=""),"-",VLOOKUP(B70,Register!$A$7:$AM$311,23,FALSE))</f>
        <v>-</v>
      </c>
      <c r="GA70" s="7" t="str">
        <f>IF(AND(C70=""),"-",VLOOKUP(B70,Register!$A$7:$AM$311,24,FALSE))</f>
        <v>-</v>
      </c>
      <c r="GB70" s="7" t="str">
        <f>IF(AND(C70=""),"-",VLOOKUP(B70,Register!$A$7:$AM$311,25,FALSE))</f>
        <v>-</v>
      </c>
      <c r="GC70" s="7" t="str">
        <f>IF(AND(C70=""),"-",VLOOKUP(B70,Register!$A$7:$AM$311,26,FALSE))</f>
        <v>-</v>
      </c>
      <c r="GD70" s="7" t="str">
        <f>IF(AND(C70=""),"-",VLOOKUP(B70,Register!$A$7:$AM$311,27,FALSE))</f>
        <v>-</v>
      </c>
      <c r="GE70" s="7" t="str">
        <f>IF(AND(C70=""),"-",VLOOKUP(B70,Register!$A$7:$AM$311,28,FALSE))</f>
        <v>-</v>
      </c>
      <c r="GF70" s="7" t="str">
        <f>IF(AND(C70=""),"-",VLOOKUP(B70,Register!$A$7:$AM$311,29,FALSE))</f>
        <v>-</v>
      </c>
      <c r="GG70" s="7" t="str">
        <f>IF(AND(C70=""),"-",VLOOKUP(B70,Register!$A$7:$AM$311,30,FALSE))</f>
        <v>-</v>
      </c>
      <c r="GH70" s="8" t="str">
        <f>IF(AND(C70=""),"-",VLOOKUP(B70,Register!$A$7:$AM$311,31,FALSE))</f>
        <v>-</v>
      </c>
      <c r="GI70" s="208" t="str">
        <f>IF(AND(C70=""),"",VLOOKUP(B70,Register!$A$7:$CL$311,36,FALSE))</f>
        <v/>
      </c>
      <c r="GJ70" s="182" t="str">
        <f t="shared" si="90"/>
        <v/>
      </c>
      <c r="GK70" s="312" t="str">
        <f t="shared" si="91"/>
        <v/>
      </c>
      <c r="GL70" s="314" t="str">
        <f t="shared" si="92"/>
        <v/>
      </c>
      <c r="GM70" s="3"/>
      <c r="GR70" s="3"/>
      <c r="GS70" s="3"/>
      <c r="GT70" s="3"/>
      <c r="GU70" s="3"/>
      <c r="GV70" s="3"/>
      <c r="GW70" s="3"/>
      <c r="GX70" s="3"/>
      <c r="GY70" s="3"/>
      <c r="GZ70" s="3"/>
      <c r="HA70" s="3"/>
      <c r="HB70" s="3"/>
      <c r="HC70" s="3"/>
      <c r="HD70" s="3"/>
      <c r="HE70" s="3"/>
      <c r="HF70" s="3"/>
      <c r="HG70" s="3"/>
      <c r="HH70" s="3"/>
      <c r="HI70" s="3"/>
      <c r="HJ70" s="3"/>
      <c r="HK70" s="3"/>
      <c r="HL70" s="3"/>
      <c r="HM70" s="3"/>
      <c r="HW70" s="321" t="str">
        <f>IF(ISNA(VLOOKUP(B70,Register!A$7:Z$315,9,FALSE)),"",VLOOKUP(B70,Register!A$7:Z$315,9,FALSE))</f>
        <v/>
      </c>
      <c r="HX70" s="321" t="str">
        <f>IF(ISNA(VLOOKUP(B70,Register!A$7:Z$315,12,FALSE)),"",VLOOKUP(B70,Register!A$7:Z$315,12,FALSE))</f>
        <v/>
      </c>
      <c r="HY70" s="321" t="str">
        <f t="shared" si="93"/>
        <v/>
      </c>
      <c r="HZ70" s="321" t="str">
        <f t="shared" si="94"/>
        <v/>
      </c>
      <c r="IA70" s="321" t="str">
        <f t="shared" si="95"/>
        <v/>
      </c>
      <c r="IB70" s="321" t="str">
        <f t="shared" si="96"/>
        <v/>
      </c>
      <c r="IC70" s="321" t="str">
        <f t="shared" si="97"/>
        <v/>
      </c>
      <c r="ID70" s="321" t="str">
        <f t="shared" si="98"/>
        <v/>
      </c>
      <c r="IE70" s="321" t="str">
        <f t="shared" si="99"/>
        <v/>
      </c>
      <c r="IF70" s="321" t="str">
        <f t="shared" si="100"/>
        <v/>
      </c>
    </row>
    <row r="71" spans="1:240" ht="21">
      <c r="A71" s="2">
        <v>59</v>
      </c>
      <c r="B71" s="197"/>
      <c r="C71" s="196" t="str">
        <f>IF(ISNA(VLOOKUP(B71,Register!A$7:Z$315,3,FALSE)),"",VLOOKUP(B71,Register!A$7:Z$315,3,FALSE))</f>
        <v/>
      </c>
      <c r="D71" s="196" t="str">
        <f>IF(ISNA(VLOOKUP(B71,Register!A$7:Z$315,4,FALSE)),"",VLOOKUP(B71,Register!A$7:Z$315,4,FALSE))</f>
        <v/>
      </c>
      <c r="E71" s="195" t="str">
        <f>IF(ISNA(VLOOKUP(B71,Register!A$7:Z$315,6,FALSE)),"",VLOOKUP(B71,Register!A$7:Z$315,6,FALSE))</f>
        <v/>
      </c>
      <c r="F71" s="105"/>
      <c r="G71" s="159"/>
      <c r="H71" s="159"/>
      <c r="I71" s="168" t="str">
        <f t="shared" si="2"/>
        <v/>
      </c>
      <c r="J71" s="5" t="str">
        <f t="shared" si="3"/>
        <v/>
      </c>
      <c r="K71" s="159"/>
      <c r="L71" s="159"/>
      <c r="M71" s="168" t="str">
        <f t="shared" si="4"/>
        <v/>
      </c>
      <c r="N71" s="5" t="str">
        <f t="shared" si="5"/>
        <v/>
      </c>
      <c r="O71" s="159"/>
      <c r="P71" s="159"/>
      <c r="Q71" s="168" t="str">
        <f t="shared" si="6"/>
        <v/>
      </c>
      <c r="R71" s="5" t="str">
        <f t="shared" si="7"/>
        <v/>
      </c>
      <c r="S71" s="159"/>
      <c r="T71" s="159"/>
      <c r="U71" s="168" t="str">
        <f t="shared" si="8"/>
        <v/>
      </c>
      <c r="V71" s="5" t="str">
        <f t="shared" si="9"/>
        <v/>
      </c>
      <c r="W71" s="159"/>
      <c r="X71" s="159"/>
      <c r="Y71" s="168" t="str">
        <f t="shared" si="10"/>
        <v/>
      </c>
      <c r="Z71" s="5" t="str">
        <f t="shared" si="11"/>
        <v/>
      </c>
      <c r="AA71" s="160" t="str">
        <f t="shared" si="101"/>
        <v/>
      </c>
      <c r="AB71" s="160" t="str">
        <f t="shared" si="102"/>
        <v/>
      </c>
      <c r="AC71" s="160" t="str">
        <f t="shared" si="12"/>
        <v/>
      </c>
      <c r="AD71" s="6" t="str">
        <f t="shared" si="13"/>
        <v/>
      </c>
      <c r="AE71" s="105"/>
      <c r="AF71" s="1115"/>
      <c r="AG71" s="1115"/>
      <c r="AH71" s="168" t="str">
        <f t="shared" si="14"/>
        <v/>
      </c>
      <c r="AI71" s="5" t="str">
        <f t="shared" si="15"/>
        <v/>
      </c>
      <c r="AJ71" s="159"/>
      <c r="AK71" s="159"/>
      <c r="AL71" s="168" t="str">
        <f t="shared" si="16"/>
        <v/>
      </c>
      <c r="AM71" s="5" t="str">
        <f t="shared" si="17"/>
        <v/>
      </c>
      <c r="AN71" s="159"/>
      <c r="AO71" s="159"/>
      <c r="AP71" s="168" t="str">
        <f t="shared" si="18"/>
        <v/>
      </c>
      <c r="AQ71" s="5" t="str">
        <f t="shared" si="19"/>
        <v/>
      </c>
      <c r="AR71" s="159"/>
      <c r="AS71" s="159"/>
      <c r="AT71" s="168" t="str">
        <f t="shared" si="20"/>
        <v/>
      </c>
      <c r="AU71" s="5" t="str">
        <f t="shared" si="21"/>
        <v/>
      </c>
      <c r="AV71" s="159"/>
      <c r="AW71" s="159"/>
      <c r="AX71" s="168" t="str">
        <f t="shared" si="22"/>
        <v/>
      </c>
      <c r="AY71" s="5" t="str">
        <f t="shared" si="23"/>
        <v/>
      </c>
      <c r="AZ71" s="160" t="str">
        <f t="shared" si="24"/>
        <v/>
      </c>
      <c r="BA71" s="160" t="str">
        <f t="shared" si="25"/>
        <v/>
      </c>
      <c r="BB71" s="160" t="str">
        <f t="shared" si="26"/>
        <v/>
      </c>
      <c r="BC71" s="6" t="str">
        <f t="shared" si="27"/>
        <v/>
      </c>
      <c r="BD71" s="105"/>
      <c r="BE71" s="159"/>
      <c r="BF71" s="159"/>
      <c r="BG71" s="168" t="str">
        <f t="shared" si="28"/>
        <v/>
      </c>
      <c r="BH71" s="5" t="str">
        <f t="shared" si="29"/>
        <v/>
      </c>
      <c r="BI71" s="159"/>
      <c r="BJ71" s="159"/>
      <c r="BK71" s="168" t="str">
        <f t="shared" si="30"/>
        <v/>
      </c>
      <c r="BL71" s="5" t="str">
        <f t="shared" si="31"/>
        <v/>
      </c>
      <c r="BM71" s="159"/>
      <c r="BN71" s="159"/>
      <c r="BO71" s="168" t="str">
        <f t="shared" si="32"/>
        <v/>
      </c>
      <c r="BP71" s="5" t="str">
        <f t="shared" si="33"/>
        <v/>
      </c>
      <c r="BQ71" s="159"/>
      <c r="BR71" s="159"/>
      <c r="BS71" s="168" t="str">
        <f t="shared" si="34"/>
        <v/>
      </c>
      <c r="BT71" s="5" t="str">
        <f t="shared" si="35"/>
        <v/>
      </c>
      <c r="BU71" s="159"/>
      <c r="BV71" s="159"/>
      <c r="BW71" s="168" t="str">
        <f t="shared" si="36"/>
        <v/>
      </c>
      <c r="BX71" s="5" t="str">
        <f t="shared" si="37"/>
        <v/>
      </c>
      <c r="BY71" s="160" t="str">
        <f t="shared" si="38"/>
        <v/>
      </c>
      <c r="BZ71" s="160" t="str">
        <f t="shared" si="39"/>
        <v/>
      </c>
      <c r="CA71" s="160" t="str">
        <f t="shared" si="40"/>
        <v/>
      </c>
      <c r="CB71" s="6" t="str">
        <f t="shared" si="41"/>
        <v/>
      </c>
      <c r="CC71" s="105"/>
      <c r="CD71" s="159"/>
      <c r="CE71" s="159"/>
      <c r="CF71" s="168" t="str">
        <f t="shared" si="42"/>
        <v/>
      </c>
      <c r="CG71" s="5" t="str">
        <f t="shared" si="43"/>
        <v/>
      </c>
      <c r="CH71" s="159"/>
      <c r="CI71" s="159"/>
      <c r="CJ71" s="168" t="str">
        <f t="shared" si="44"/>
        <v/>
      </c>
      <c r="CK71" s="5" t="str">
        <f t="shared" si="45"/>
        <v/>
      </c>
      <c r="CL71" s="159"/>
      <c r="CM71" s="159"/>
      <c r="CN71" s="168" t="str">
        <f t="shared" si="46"/>
        <v/>
      </c>
      <c r="CO71" s="5" t="str">
        <f t="shared" si="47"/>
        <v/>
      </c>
      <c r="CP71" s="159"/>
      <c r="CQ71" s="159"/>
      <c r="CR71" s="168" t="str">
        <f t="shared" si="48"/>
        <v/>
      </c>
      <c r="CS71" s="5" t="str">
        <f t="shared" si="49"/>
        <v/>
      </c>
      <c r="CT71" s="159"/>
      <c r="CU71" s="159"/>
      <c r="CV71" s="168" t="str">
        <f t="shared" si="50"/>
        <v/>
      </c>
      <c r="CW71" s="5" t="str">
        <f t="shared" si="51"/>
        <v/>
      </c>
      <c r="CX71" s="160" t="str">
        <f t="shared" si="52"/>
        <v/>
      </c>
      <c r="CY71" s="160" t="str">
        <f t="shared" si="53"/>
        <v/>
      </c>
      <c r="CZ71" s="160" t="str">
        <f t="shared" si="54"/>
        <v/>
      </c>
      <c r="DA71" s="6" t="str">
        <f t="shared" si="55"/>
        <v/>
      </c>
      <c r="DB71" s="105"/>
      <c r="DC71" s="159"/>
      <c r="DD71" s="159"/>
      <c r="DE71" s="168" t="str">
        <f t="shared" si="56"/>
        <v/>
      </c>
      <c r="DF71" s="5" t="str">
        <f t="shared" si="57"/>
        <v/>
      </c>
      <c r="DG71" s="159"/>
      <c r="DH71" s="159"/>
      <c r="DI71" s="168" t="str">
        <f t="shared" si="58"/>
        <v/>
      </c>
      <c r="DJ71" s="5" t="str">
        <f t="shared" si="59"/>
        <v/>
      </c>
      <c r="DK71" s="159"/>
      <c r="DL71" s="159"/>
      <c r="DM71" s="168" t="str">
        <f t="shared" si="60"/>
        <v/>
      </c>
      <c r="DN71" s="5" t="str">
        <f t="shared" si="61"/>
        <v/>
      </c>
      <c r="DO71" s="159"/>
      <c r="DP71" s="159"/>
      <c r="DQ71" s="168" t="str">
        <f t="shared" si="62"/>
        <v/>
      </c>
      <c r="DR71" s="5" t="str">
        <f t="shared" si="63"/>
        <v/>
      </c>
      <c r="DS71" s="159"/>
      <c r="DT71" s="159"/>
      <c r="DU71" s="168" t="str">
        <f t="shared" si="64"/>
        <v/>
      </c>
      <c r="DV71" s="5" t="str">
        <f t="shared" si="65"/>
        <v/>
      </c>
      <c r="DW71" s="160" t="str">
        <f t="shared" si="66"/>
        <v/>
      </c>
      <c r="DX71" s="160" t="str">
        <f t="shared" si="67"/>
        <v/>
      </c>
      <c r="DY71" s="160" t="str">
        <f t="shared" si="68"/>
        <v/>
      </c>
      <c r="DZ71" s="6" t="str">
        <f t="shared" si="69"/>
        <v/>
      </c>
      <c r="EA71" s="105"/>
      <c r="EB71" s="159"/>
      <c r="EC71" s="159"/>
      <c r="ED71" s="168" t="str">
        <f t="shared" si="70"/>
        <v/>
      </c>
      <c r="EE71" s="5" t="str">
        <f t="shared" si="71"/>
        <v/>
      </c>
      <c r="EF71" s="159"/>
      <c r="EG71" s="159"/>
      <c r="EH71" s="168" t="str">
        <f t="shared" si="72"/>
        <v/>
      </c>
      <c r="EI71" s="5" t="str">
        <f t="shared" si="73"/>
        <v/>
      </c>
      <c r="EJ71" s="159"/>
      <c r="EK71" s="159"/>
      <c r="EL71" s="168" t="str">
        <f t="shared" si="74"/>
        <v/>
      </c>
      <c r="EM71" s="5" t="str">
        <f t="shared" si="75"/>
        <v/>
      </c>
      <c r="EN71" s="159"/>
      <c r="EO71" s="159"/>
      <c r="EP71" s="168" t="str">
        <f t="shared" si="76"/>
        <v/>
      </c>
      <c r="EQ71" s="5" t="str">
        <f t="shared" si="77"/>
        <v/>
      </c>
      <c r="ER71" s="159"/>
      <c r="ES71" s="159"/>
      <c r="ET71" s="168" t="str">
        <f t="shared" si="78"/>
        <v/>
      </c>
      <c r="EU71" s="5" t="str">
        <f t="shared" si="79"/>
        <v/>
      </c>
      <c r="EV71" s="160" t="str">
        <f t="shared" si="80"/>
        <v/>
      </c>
      <c r="EW71" s="160" t="str">
        <f t="shared" si="81"/>
        <v/>
      </c>
      <c r="EX71" s="160" t="str">
        <f t="shared" si="82"/>
        <v/>
      </c>
      <c r="EY71" s="6" t="str">
        <f t="shared" si="83"/>
        <v/>
      </c>
      <c r="EZ71" s="105"/>
      <c r="FA71" s="105"/>
      <c r="FB71" s="105"/>
      <c r="FC71" s="105"/>
      <c r="FD71" s="105"/>
      <c r="FE71" s="106" t="str">
        <f t="shared" si="84"/>
        <v/>
      </c>
      <c r="FF71" s="100" t="str">
        <f t="shared" si="85"/>
        <v xml:space="preserve"> </v>
      </c>
      <c r="FG71" s="105"/>
      <c r="FH71" s="105"/>
      <c r="FI71" s="105"/>
      <c r="FJ71" s="105"/>
      <c r="FK71" s="105"/>
      <c r="FL71" s="107" t="str">
        <f t="shared" si="86"/>
        <v/>
      </c>
      <c r="FM71" s="101" t="str">
        <f t="shared" si="87"/>
        <v xml:space="preserve"> </v>
      </c>
      <c r="FN71" s="105"/>
      <c r="FO71" s="105"/>
      <c r="FP71" s="105"/>
      <c r="FQ71" s="105"/>
      <c r="FR71" s="105"/>
      <c r="FS71" s="204" t="str">
        <f t="shared" si="88"/>
        <v/>
      </c>
      <c r="FT71" s="205" t="str">
        <f t="shared" si="89"/>
        <v xml:space="preserve"> </v>
      </c>
      <c r="FU71" s="477"/>
      <c r="FV71" s="316" t="str">
        <f>IF(AND(C71=""),"-",VLOOKUP(B71,Register!$A$7:$AM$311,19,FALSE))</f>
        <v>-</v>
      </c>
      <c r="FW71" s="7" t="str">
        <f>IF(AND(C71=""),"-",VLOOKUP(B71,Register!$A$7:$AM$311,20,FALSE))</f>
        <v>-</v>
      </c>
      <c r="FX71" s="7" t="str">
        <f>IF(AND(C71=""),"-",VLOOKUP(B71,Register!$A$7:$AM$311,21,FALSE))</f>
        <v>-</v>
      </c>
      <c r="FY71" s="7" t="str">
        <f>IF(AND(C71=""),"-",VLOOKUP(B71,Register!$A$7:$AM$311,22,FALSE))</f>
        <v>-</v>
      </c>
      <c r="FZ71" s="7" t="str">
        <f>IF(AND(C71=""),"-",VLOOKUP(B71,Register!$A$7:$AM$311,23,FALSE))</f>
        <v>-</v>
      </c>
      <c r="GA71" s="7" t="str">
        <f>IF(AND(C71=""),"-",VLOOKUP(B71,Register!$A$7:$AM$311,24,FALSE))</f>
        <v>-</v>
      </c>
      <c r="GB71" s="7" t="str">
        <f>IF(AND(C71=""),"-",VLOOKUP(B71,Register!$A$7:$AM$311,25,FALSE))</f>
        <v>-</v>
      </c>
      <c r="GC71" s="7" t="str">
        <f>IF(AND(C71=""),"-",VLOOKUP(B71,Register!$A$7:$AM$311,26,FALSE))</f>
        <v>-</v>
      </c>
      <c r="GD71" s="7" t="str">
        <f>IF(AND(C71=""),"-",VLOOKUP(B71,Register!$A$7:$AM$311,27,FALSE))</f>
        <v>-</v>
      </c>
      <c r="GE71" s="7" t="str">
        <f>IF(AND(C71=""),"-",VLOOKUP(B71,Register!$A$7:$AM$311,28,FALSE))</f>
        <v>-</v>
      </c>
      <c r="GF71" s="7" t="str">
        <f>IF(AND(C71=""),"-",VLOOKUP(B71,Register!$A$7:$AM$311,29,FALSE))</f>
        <v>-</v>
      </c>
      <c r="GG71" s="7" t="str">
        <f>IF(AND(C71=""),"-",VLOOKUP(B71,Register!$A$7:$AM$311,30,FALSE))</f>
        <v>-</v>
      </c>
      <c r="GH71" s="8" t="str">
        <f>IF(AND(C71=""),"-",VLOOKUP(B71,Register!$A$7:$AM$311,31,FALSE))</f>
        <v>-</v>
      </c>
      <c r="GI71" s="208" t="str">
        <f>IF(AND(C71=""),"",VLOOKUP(B71,Register!$A$7:$CL$311,36,FALSE))</f>
        <v/>
      </c>
      <c r="GJ71" s="182" t="str">
        <f t="shared" si="90"/>
        <v/>
      </c>
      <c r="GK71" s="312" t="str">
        <f t="shared" si="91"/>
        <v/>
      </c>
      <c r="GL71" s="314" t="str">
        <f t="shared" si="92"/>
        <v/>
      </c>
      <c r="GM71" s="3"/>
      <c r="GR71" s="3"/>
      <c r="GS71" s="3"/>
      <c r="GT71" s="3"/>
      <c r="GU71" s="3"/>
      <c r="GV71" s="3"/>
      <c r="GW71" s="3"/>
      <c r="GX71" s="3"/>
      <c r="GY71" s="3"/>
      <c r="GZ71" s="3"/>
      <c r="HA71" s="3"/>
      <c r="HB71" s="3"/>
      <c r="HC71" s="3"/>
      <c r="HD71" s="3"/>
      <c r="HE71" s="3"/>
      <c r="HF71" s="3"/>
      <c r="HG71" s="3"/>
      <c r="HH71" s="3"/>
      <c r="HI71" s="3"/>
      <c r="HJ71" s="3"/>
      <c r="HK71" s="3"/>
      <c r="HL71" s="3"/>
      <c r="HM71" s="3"/>
      <c r="HW71" s="321" t="str">
        <f>IF(ISNA(VLOOKUP(B71,Register!A$7:Z$315,9,FALSE)),"",VLOOKUP(B71,Register!A$7:Z$315,9,FALSE))</f>
        <v/>
      </c>
      <c r="HX71" s="321" t="str">
        <f>IF(ISNA(VLOOKUP(B71,Register!A$7:Z$315,12,FALSE)),"",VLOOKUP(B71,Register!A$7:Z$315,12,FALSE))</f>
        <v/>
      </c>
      <c r="HY71" s="321" t="str">
        <f t="shared" si="93"/>
        <v/>
      </c>
      <c r="HZ71" s="321" t="str">
        <f t="shared" si="94"/>
        <v/>
      </c>
      <c r="IA71" s="321" t="str">
        <f t="shared" si="95"/>
        <v/>
      </c>
      <c r="IB71" s="321" t="str">
        <f t="shared" si="96"/>
        <v/>
      </c>
      <c r="IC71" s="321" t="str">
        <f t="shared" si="97"/>
        <v/>
      </c>
      <c r="ID71" s="321" t="str">
        <f t="shared" si="98"/>
        <v/>
      </c>
      <c r="IE71" s="321" t="str">
        <f t="shared" si="99"/>
        <v/>
      </c>
      <c r="IF71" s="321" t="str">
        <f t="shared" si="100"/>
        <v/>
      </c>
    </row>
    <row r="72" spans="1:240" ht="21">
      <c r="A72" s="2">
        <v>60</v>
      </c>
      <c r="B72" s="197"/>
      <c r="C72" s="196" t="str">
        <f>IF(ISNA(VLOOKUP(B72,Register!A$7:Z$315,3,FALSE)),"",VLOOKUP(B72,Register!A$7:Z$315,3,FALSE))</f>
        <v/>
      </c>
      <c r="D72" s="196" t="str">
        <f>IF(ISNA(VLOOKUP(B72,Register!A$7:Z$315,4,FALSE)),"",VLOOKUP(B72,Register!A$7:Z$315,4,FALSE))</f>
        <v/>
      </c>
      <c r="E72" s="195" t="str">
        <f>IF(ISNA(VLOOKUP(B72,Register!A$7:Z$315,6,FALSE)),"",VLOOKUP(B72,Register!A$7:Z$315,6,FALSE))</f>
        <v/>
      </c>
      <c r="F72" s="105"/>
      <c r="G72" s="159"/>
      <c r="H72" s="159"/>
      <c r="I72" s="168" t="str">
        <f t="shared" si="2"/>
        <v/>
      </c>
      <c r="J72" s="5" t="str">
        <f t="shared" si="3"/>
        <v/>
      </c>
      <c r="K72" s="159"/>
      <c r="L72" s="159"/>
      <c r="M72" s="168" t="str">
        <f t="shared" si="4"/>
        <v/>
      </c>
      <c r="N72" s="5" t="str">
        <f t="shared" si="5"/>
        <v/>
      </c>
      <c r="O72" s="159"/>
      <c r="P72" s="159"/>
      <c r="Q72" s="168" t="str">
        <f t="shared" si="6"/>
        <v/>
      </c>
      <c r="R72" s="5" t="str">
        <f t="shared" si="7"/>
        <v/>
      </c>
      <c r="S72" s="159"/>
      <c r="T72" s="159"/>
      <c r="U72" s="168" t="str">
        <f t="shared" si="8"/>
        <v/>
      </c>
      <c r="V72" s="5" t="str">
        <f t="shared" si="9"/>
        <v/>
      </c>
      <c r="W72" s="159"/>
      <c r="X72" s="159"/>
      <c r="Y72" s="168" t="str">
        <f t="shared" si="10"/>
        <v/>
      </c>
      <c r="Z72" s="5" t="str">
        <f t="shared" si="11"/>
        <v/>
      </c>
      <c r="AA72" s="160" t="str">
        <f t="shared" si="101"/>
        <v/>
      </c>
      <c r="AB72" s="160" t="str">
        <f t="shared" si="102"/>
        <v/>
      </c>
      <c r="AC72" s="160" t="str">
        <f t="shared" si="12"/>
        <v/>
      </c>
      <c r="AD72" s="6" t="str">
        <f t="shared" si="13"/>
        <v/>
      </c>
      <c r="AE72" s="105"/>
      <c r="AF72" s="1115"/>
      <c r="AG72" s="1115"/>
      <c r="AH72" s="168" t="str">
        <f t="shared" si="14"/>
        <v/>
      </c>
      <c r="AI72" s="5" t="str">
        <f t="shared" si="15"/>
        <v/>
      </c>
      <c r="AJ72" s="159"/>
      <c r="AK72" s="159"/>
      <c r="AL72" s="168" t="str">
        <f t="shared" si="16"/>
        <v/>
      </c>
      <c r="AM72" s="5" t="str">
        <f t="shared" si="17"/>
        <v/>
      </c>
      <c r="AN72" s="159"/>
      <c r="AO72" s="159"/>
      <c r="AP72" s="168" t="str">
        <f t="shared" si="18"/>
        <v/>
      </c>
      <c r="AQ72" s="5" t="str">
        <f t="shared" si="19"/>
        <v/>
      </c>
      <c r="AR72" s="159"/>
      <c r="AS72" s="159"/>
      <c r="AT72" s="168" t="str">
        <f t="shared" si="20"/>
        <v/>
      </c>
      <c r="AU72" s="5" t="str">
        <f t="shared" si="21"/>
        <v/>
      </c>
      <c r="AV72" s="159"/>
      <c r="AW72" s="159"/>
      <c r="AX72" s="168" t="str">
        <f t="shared" si="22"/>
        <v/>
      </c>
      <c r="AY72" s="5" t="str">
        <f t="shared" si="23"/>
        <v/>
      </c>
      <c r="AZ72" s="160" t="str">
        <f t="shared" si="24"/>
        <v/>
      </c>
      <c r="BA72" s="160" t="str">
        <f t="shared" si="25"/>
        <v/>
      </c>
      <c r="BB72" s="160" t="str">
        <f t="shared" si="26"/>
        <v/>
      </c>
      <c r="BC72" s="6" t="str">
        <f t="shared" si="27"/>
        <v/>
      </c>
      <c r="BD72" s="105"/>
      <c r="BE72" s="159"/>
      <c r="BF72" s="159"/>
      <c r="BG72" s="168" t="str">
        <f t="shared" si="28"/>
        <v/>
      </c>
      <c r="BH72" s="5" t="str">
        <f t="shared" si="29"/>
        <v/>
      </c>
      <c r="BI72" s="159"/>
      <c r="BJ72" s="159"/>
      <c r="BK72" s="168" t="str">
        <f t="shared" si="30"/>
        <v/>
      </c>
      <c r="BL72" s="5" t="str">
        <f t="shared" si="31"/>
        <v/>
      </c>
      <c r="BM72" s="159"/>
      <c r="BN72" s="159"/>
      <c r="BO72" s="168" t="str">
        <f t="shared" si="32"/>
        <v/>
      </c>
      <c r="BP72" s="5" t="str">
        <f t="shared" si="33"/>
        <v/>
      </c>
      <c r="BQ72" s="159"/>
      <c r="BR72" s="159"/>
      <c r="BS72" s="168" t="str">
        <f t="shared" si="34"/>
        <v/>
      </c>
      <c r="BT72" s="5" t="str">
        <f t="shared" si="35"/>
        <v/>
      </c>
      <c r="BU72" s="159"/>
      <c r="BV72" s="159"/>
      <c r="BW72" s="168" t="str">
        <f t="shared" si="36"/>
        <v/>
      </c>
      <c r="BX72" s="5" t="str">
        <f t="shared" si="37"/>
        <v/>
      </c>
      <c r="BY72" s="160" t="str">
        <f t="shared" si="38"/>
        <v/>
      </c>
      <c r="BZ72" s="160" t="str">
        <f t="shared" si="39"/>
        <v/>
      </c>
      <c r="CA72" s="160" t="str">
        <f t="shared" si="40"/>
        <v/>
      </c>
      <c r="CB72" s="6" t="str">
        <f t="shared" si="41"/>
        <v/>
      </c>
      <c r="CC72" s="105"/>
      <c r="CD72" s="159"/>
      <c r="CE72" s="159"/>
      <c r="CF72" s="168" t="str">
        <f t="shared" si="42"/>
        <v/>
      </c>
      <c r="CG72" s="5" t="str">
        <f t="shared" si="43"/>
        <v/>
      </c>
      <c r="CH72" s="159"/>
      <c r="CI72" s="159"/>
      <c r="CJ72" s="168" t="str">
        <f t="shared" si="44"/>
        <v/>
      </c>
      <c r="CK72" s="5" t="str">
        <f t="shared" si="45"/>
        <v/>
      </c>
      <c r="CL72" s="159"/>
      <c r="CM72" s="159"/>
      <c r="CN72" s="168" t="str">
        <f t="shared" si="46"/>
        <v/>
      </c>
      <c r="CO72" s="5" t="str">
        <f t="shared" si="47"/>
        <v/>
      </c>
      <c r="CP72" s="159"/>
      <c r="CQ72" s="159"/>
      <c r="CR72" s="168" t="str">
        <f t="shared" si="48"/>
        <v/>
      </c>
      <c r="CS72" s="5" t="str">
        <f t="shared" si="49"/>
        <v/>
      </c>
      <c r="CT72" s="159"/>
      <c r="CU72" s="159"/>
      <c r="CV72" s="168" t="str">
        <f t="shared" si="50"/>
        <v/>
      </c>
      <c r="CW72" s="5" t="str">
        <f t="shared" si="51"/>
        <v/>
      </c>
      <c r="CX72" s="160" t="str">
        <f t="shared" si="52"/>
        <v/>
      </c>
      <c r="CY72" s="160" t="str">
        <f t="shared" si="53"/>
        <v/>
      </c>
      <c r="CZ72" s="160" t="str">
        <f t="shared" si="54"/>
        <v/>
      </c>
      <c r="DA72" s="6" t="str">
        <f t="shared" si="55"/>
        <v/>
      </c>
      <c r="DB72" s="105"/>
      <c r="DC72" s="159"/>
      <c r="DD72" s="159"/>
      <c r="DE72" s="168" t="str">
        <f t="shared" si="56"/>
        <v/>
      </c>
      <c r="DF72" s="5" t="str">
        <f t="shared" si="57"/>
        <v/>
      </c>
      <c r="DG72" s="159"/>
      <c r="DH72" s="159"/>
      <c r="DI72" s="168" t="str">
        <f t="shared" si="58"/>
        <v/>
      </c>
      <c r="DJ72" s="5" t="str">
        <f t="shared" si="59"/>
        <v/>
      </c>
      <c r="DK72" s="159"/>
      <c r="DL72" s="159"/>
      <c r="DM72" s="168" t="str">
        <f t="shared" si="60"/>
        <v/>
      </c>
      <c r="DN72" s="5" t="str">
        <f t="shared" si="61"/>
        <v/>
      </c>
      <c r="DO72" s="159"/>
      <c r="DP72" s="159"/>
      <c r="DQ72" s="168" t="str">
        <f t="shared" si="62"/>
        <v/>
      </c>
      <c r="DR72" s="5" t="str">
        <f t="shared" si="63"/>
        <v/>
      </c>
      <c r="DS72" s="159"/>
      <c r="DT72" s="159"/>
      <c r="DU72" s="168" t="str">
        <f t="shared" si="64"/>
        <v/>
      </c>
      <c r="DV72" s="5" t="str">
        <f t="shared" si="65"/>
        <v/>
      </c>
      <c r="DW72" s="160" t="str">
        <f t="shared" si="66"/>
        <v/>
      </c>
      <c r="DX72" s="160" t="str">
        <f t="shared" si="67"/>
        <v/>
      </c>
      <c r="DY72" s="160" t="str">
        <f t="shared" si="68"/>
        <v/>
      </c>
      <c r="DZ72" s="6" t="str">
        <f t="shared" si="69"/>
        <v/>
      </c>
      <c r="EA72" s="105"/>
      <c r="EB72" s="159"/>
      <c r="EC72" s="159"/>
      <c r="ED72" s="168" t="str">
        <f t="shared" si="70"/>
        <v/>
      </c>
      <c r="EE72" s="5" t="str">
        <f t="shared" si="71"/>
        <v/>
      </c>
      <c r="EF72" s="159"/>
      <c r="EG72" s="159"/>
      <c r="EH72" s="168" t="str">
        <f t="shared" si="72"/>
        <v/>
      </c>
      <c r="EI72" s="5" t="str">
        <f t="shared" si="73"/>
        <v/>
      </c>
      <c r="EJ72" s="159"/>
      <c r="EK72" s="159"/>
      <c r="EL72" s="168" t="str">
        <f t="shared" si="74"/>
        <v/>
      </c>
      <c r="EM72" s="5" t="str">
        <f t="shared" si="75"/>
        <v/>
      </c>
      <c r="EN72" s="159"/>
      <c r="EO72" s="159"/>
      <c r="EP72" s="168" t="str">
        <f t="shared" si="76"/>
        <v/>
      </c>
      <c r="EQ72" s="5" t="str">
        <f t="shared" si="77"/>
        <v/>
      </c>
      <c r="ER72" s="159"/>
      <c r="ES72" s="159"/>
      <c r="ET72" s="168" t="str">
        <f t="shared" si="78"/>
        <v/>
      </c>
      <c r="EU72" s="5" t="str">
        <f t="shared" si="79"/>
        <v/>
      </c>
      <c r="EV72" s="160" t="str">
        <f t="shared" si="80"/>
        <v/>
      </c>
      <c r="EW72" s="160" t="str">
        <f t="shared" si="81"/>
        <v/>
      </c>
      <c r="EX72" s="160" t="str">
        <f t="shared" si="82"/>
        <v/>
      </c>
      <c r="EY72" s="6" t="str">
        <f t="shared" si="83"/>
        <v/>
      </c>
      <c r="EZ72" s="105"/>
      <c r="FA72" s="105"/>
      <c r="FB72" s="105"/>
      <c r="FC72" s="105"/>
      <c r="FD72" s="105"/>
      <c r="FE72" s="106" t="str">
        <f t="shared" si="84"/>
        <v/>
      </c>
      <c r="FF72" s="100" t="str">
        <f t="shared" si="85"/>
        <v xml:space="preserve"> </v>
      </c>
      <c r="FG72" s="105"/>
      <c r="FH72" s="105"/>
      <c r="FI72" s="105"/>
      <c r="FJ72" s="105"/>
      <c r="FK72" s="105"/>
      <c r="FL72" s="107" t="str">
        <f t="shared" si="86"/>
        <v/>
      </c>
      <c r="FM72" s="101" t="str">
        <f t="shared" si="87"/>
        <v xml:space="preserve"> </v>
      </c>
      <c r="FN72" s="105"/>
      <c r="FO72" s="105"/>
      <c r="FP72" s="105"/>
      <c r="FQ72" s="105"/>
      <c r="FR72" s="105"/>
      <c r="FS72" s="204" t="str">
        <f t="shared" si="88"/>
        <v/>
      </c>
      <c r="FT72" s="205" t="str">
        <f t="shared" si="89"/>
        <v xml:space="preserve"> </v>
      </c>
      <c r="FU72" s="477"/>
      <c r="FV72" s="316" t="str">
        <f>IF(AND(C72=""),"-",VLOOKUP(B72,Register!$A$7:$AM$311,19,FALSE))</f>
        <v>-</v>
      </c>
      <c r="FW72" s="7" t="str">
        <f>IF(AND(C72=""),"-",VLOOKUP(B72,Register!$A$7:$AM$311,20,FALSE))</f>
        <v>-</v>
      </c>
      <c r="FX72" s="7" t="str">
        <f>IF(AND(C72=""),"-",VLOOKUP(B72,Register!$A$7:$AM$311,21,FALSE))</f>
        <v>-</v>
      </c>
      <c r="FY72" s="7" t="str">
        <f>IF(AND(C72=""),"-",VLOOKUP(B72,Register!$A$7:$AM$311,22,FALSE))</f>
        <v>-</v>
      </c>
      <c r="FZ72" s="7" t="str">
        <f>IF(AND(C72=""),"-",VLOOKUP(B72,Register!$A$7:$AM$311,23,FALSE))</f>
        <v>-</v>
      </c>
      <c r="GA72" s="7" t="str">
        <f>IF(AND(C72=""),"-",VLOOKUP(B72,Register!$A$7:$AM$311,24,FALSE))</f>
        <v>-</v>
      </c>
      <c r="GB72" s="7" t="str">
        <f>IF(AND(C72=""),"-",VLOOKUP(B72,Register!$A$7:$AM$311,25,FALSE))</f>
        <v>-</v>
      </c>
      <c r="GC72" s="7" t="str">
        <f>IF(AND(C72=""),"-",VLOOKUP(B72,Register!$A$7:$AM$311,26,FALSE))</f>
        <v>-</v>
      </c>
      <c r="GD72" s="7" t="str">
        <f>IF(AND(C72=""),"-",VLOOKUP(B72,Register!$A$7:$AM$311,27,FALSE))</f>
        <v>-</v>
      </c>
      <c r="GE72" s="7" t="str">
        <f>IF(AND(C72=""),"-",VLOOKUP(B72,Register!$A$7:$AM$311,28,FALSE))</f>
        <v>-</v>
      </c>
      <c r="GF72" s="7" t="str">
        <f>IF(AND(C72=""),"-",VLOOKUP(B72,Register!$A$7:$AM$311,29,FALSE))</f>
        <v>-</v>
      </c>
      <c r="GG72" s="7" t="str">
        <f>IF(AND(C72=""),"-",VLOOKUP(B72,Register!$A$7:$AM$311,30,FALSE))</f>
        <v>-</v>
      </c>
      <c r="GH72" s="8" t="str">
        <f>IF(AND(C72=""),"-",VLOOKUP(B72,Register!$A$7:$AM$311,31,FALSE))</f>
        <v>-</v>
      </c>
      <c r="GI72" s="208" t="str">
        <f>IF(AND(C72=""),"",VLOOKUP(B72,Register!$A$7:$CL$311,36,FALSE))</f>
        <v/>
      </c>
      <c r="GJ72" s="182" t="str">
        <f t="shared" si="90"/>
        <v/>
      </c>
      <c r="GK72" s="312" t="str">
        <f t="shared" si="91"/>
        <v/>
      </c>
      <c r="GL72" s="314" t="str">
        <f t="shared" si="92"/>
        <v/>
      </c>
      <c r="GM72" s="3"/>
      <c r="GR72" s="3"/>
      <c r="GS72" s="3"/>
      <c r="GT72" s="3"/>
      <c r="GU72" s="3"/>
      <c r="GV72" s="3"/>
      <c r="GW72" s="3"/>
      <c r="GX72" s="3"/>
      <c r="GY72" s="3"/>
      <c r="GZ72" s="3"/>
      <c r="HA72" s="3"/>
      <c r="HB72" s="3"/>
      <c r="HC72" s="3"/>
      <c r="HD72" s="3"/>
      <c r="HE72" s="3"/>
      <c r="HF72" s="3"/>
      <c r="HG72" s="3"/>
      <c r="HH72" s="3"/>
      <c r="HI72" s="3"/>
      <c r="HJ72" s="3"/>
      <c r="HK72" s="3"/>
      <c r="HL72" s="3"/>
      <c r="HM72" s="3"/>
      <c r="HW72" s="321" t="str">
        <f>IF(ISNA(VLOOKUP(B72,Register!A$7:Z$315,9,FALSE)),"",VLOOKUP(B72,Register!A$7:Z$315,9,FALSE))</f>
        <v/>
      </c>
      <c r="HX72" s="321" t="str">
        <f>IF(ISNA(VLOOKUP(B72,Register!A$7:Z$315,12,FALSE)),"",VLOOKUP(B72,Register!A$7:Z$315,12,FALSE))</f>
        <v/>
      </c>
      <c r="HY72" s="321" t="str">
        <f t="shared" si="93"/>
        <v/>
      </c>
      <c r="HZ72" s="321" t="str">
        <f t="shared" si="94"/>
        <v/>
      </c>
      <c r="IA72" s="321" t="str">
        <f t="shared" si="95"/>
        <v/>
      </c>
      <c r="IB72" s="321" t="str">
        <f t="shared" si="96"/>
        <v/>
      </c>
      <c r="IC72" s="321" t="str">
        <f t="shared" si="97"/>
        <v/>
      </c>
      <c r="ID72" s="321" t="str">
        <f t="shared" si="98"/>
        <v/>
      </c>
      <c r="IE72" s="321" t="str">
        <f t="shared" si="99"/>
        <v/>
      </c>
      <c r="IF72" s="321" t="str">
        <f t="shared" si="100"/>
        <v/>
      </c>
    </row>
    <row r="73" spans="1:240" ht="21">
      <c r="A73" s="2">
        <v>61</v>
      </c>
      <c r="B73" s="197"/>
      <c r="C73" s="196" t="str">
        <f>IF(ISNA(VLOOKUP(B73,Register!A$7:Z$315,3,FALSE)),"",VLOOKUP(B73,Register!A$7:Z$315,3,FALSE))</f>
        <v/>
      </c>
      <c r="D73" s="196" t="str">
        <f>IF(ISNA(VLOOKUP(B73,Register!A$7:Z$315,4,FALSE)),"",VLOOKUP(B73,Register!A$7:Z$315,4,FALSE))</f>
        <v/>
      </c>
      <c r="E73" s="195" t="str">
        <f>IF(ISNA(VLOOKUP(B73,Register!A$7:Z$315,6,FALSE)),"",VLOOKUP(B73,Register!A$7:Z$315,6,FALSE))</f>
        <v/>
      </c>
      <c r="F73" s="105"/>
      <c r="G73" s="159"/>
      <c r="H73" s="159"/>
      <c r="I73" s="168" t="str">
        <f t="shared" si="2"/>
        <v/>
      </c>
      <c r="J73" s="5" t="str">
        <f t="shared" si="3"/>
        <v/>
      </c>
      <c r="K73" s="159"/>
      <c r="L73" s="159"/>
      <c r="M73" s="168" t="str">
        <f t="shared" si="4"/>
        <v/>
      </c>
      <c r="N73" s="5" t="str">
        <f t="shared" si="5"/>
        <v/>
      </c>
      <c r="O73" s="159"/>
      <c r="P73" s="159"/>
      <c r="Q73" s="168" t="str">
        <f t="shared" si="6"/>
        <v/>
      </c>
      <c r="R73" s="5" t="str">
        <f t="shared" si="7"/>
        <v/>
      </c>
      <c r="S73" s="159"/>
      <c r="T73" s="159"/>
      <c r="U73" s="168" t="str">
        <f t="shared" si="8"/>
        <v/>
      </c>
      <c r="V73" s="5" t="str">
        <f t="shared" si="9"/>
        <v/>
      </c>
      <c r="W73" s="159"/>
      <c r="X73" s="159"/>
      <c r="Y73" s="168" t="str">
        <f t="shared" si="10"/>
        <v/>
      </c>
      <c r="Z73" s="5" t="str">
        <f t="shared" si="11"/>
        <v/>
      </c>
      <c r="AA73" s="160" t="str">
        <f t="shared" si="101"/>
        <v/>
      </c>
      <c r="AB73" s="160" t="str">
        <f t="shared" si="102"/>
        <v/>
      </c>
      <c r="AC73" s="160" t="str">
        <f t="shared" si="12"/>
        <v/>
      </c>
      <c r="AD73" s="6" t="str">
        <f t="shared" si="13"/>
        <v/>
      </c>
      <c r="AE73" s="105"/>
      <c r="AF73" s="1115"/>
      <c r="AG73" s="1115"/>
      <c r="AH73" s="168" t="str">
        <f t="shared" si="14"/>
        <v/>
      </c>
      <c r="AI73" s="5" t="str">
        <f t="shared" si="15"/>
        <v/>
      </c>
      <c r="AJ73" s="159"/>
      <c r="AK73" s="159"/>
      <c r="AL73" s="168" t="str">
        <f t="shared" si="16"/>
        <v/>
      </c>
      <c r="AM73" s="5" t="str">
        <f t="shared" si="17"/>
        <v/>
      </c>
      <c r="AN73" s="159"/>
      <c r="AO73" s="159"/>
      <c r="AP73" s="168" t="str">
        <f t="shared" si="18"/>
        <v/>
      </c>
      <c r="AQ73" s="5" t="str">
        <f t="shared" si="19"/>
        <v/>
      </c>
      <c r="AR73" s="159"/>
      <c r="AS73" s="159"/>
      <c r="AT73" s="168" t="str">
        <f t="shared" si="20"/>
        <v/>
      </c>
      <c r="AU73" s="5" t="str">
        <f t="shared" si="21"/>
        <v/>
      </c>
      <c r="AV73" s="159"/>
      <c r="AW73" s="159"/>
      <c r="AX73" s="168" t="str">
        <f t="shared" si="22"/>
        <v/>
      </c>
      <c r="AY73" s="5" t="str">
        <f t="shared" si="23"/>
        <v/>
      </c>
      <c r="AZ73" s="160" t="str">
        <f t="shared" si="24"/>
        <v/>
      </c>
      <c r="BA73" s="160" t="str">
        <f t="shared" si="25"/>
        <v/>
      </c>
      <c r="BB73" s="160" t="str">
        <f t="shared" si="26"/>
        <v/>
      </c>
      <c r="BC73" s="6" t="str">
        <f t="shared" si="27"/>
        <v/>
      </c>
      <c r="BD73" s="105"/>
      <c r="BE73" s="159"/>
      <c r="BF73" s="159"/>
      <c r="BG73" s="168" t="str">
        <f t="shared" si="28"/>
        <v/>
      </c>
      <c r="BH73" s="5" t="str">
        <f t="shared" si="29"/>
        <v/>
      </c>
      <c r="BI73" s="159"/>
      <c r="BJ73" s="159"/>
      <c r="BK73" s="168" t="str">
        <f t="shared" si="30"/>
        <v/>
      </c>
      <c r="BL73" s="5" t="str">
        <f t="shared" si="31"/>
        <v/>
      </c>
      <c r="BM73" s="159"/>
      <c r="BN73" s="159"/>
      <c r="BO73" s="168" t="str">
        <f t="shared" si="32"/>
        <v/>
      </c>
      <c r="BP73" s="5" t="str">
        <f t="shared" si="33"/>
        <v/>
      </c>
      <c r="BQ73" s="159"/>
      <c r="BR73" s="159"/>
      <c r="BS73" s="168" t="str">
        <f t="shared" si="34"/>
        <v/>
      </c>
      <c r="BT73" s="5" t="str">
        <f t="shared" si="35"/>
        <v/>
      </c>
      <c r="BU73" s="159"/>
      <c r="BV73" s="159"/>
      <c r="BW73" s="168" t="str">
        <f t="shared" si="36"/>
        <v/>
      </c>
      <c r="BX73" s="5" t="str">
        <f t="shared" si="37"/>
        <v/>
      </c>
      <c r="BY73" s="160" t="str">
        <f t="shared" si="38"/>
        <v/>
      </c>
      <c r="BZ73" s="160" t="str">
        <f t="shared" si="39"/>
        <v/>
      </c>
      <c r="CA73" s="160" t="str">
        <f t="shared" si="40"/>
        <v/>
      </c>
      <c r="CB73" s="6" t="str">
        <f t="shared" si="41"/>
        <v/>
      </c>
      <c r="CC73" s="105"/>
      <c r="CD73" s="159"/>
      <c r="CE73" s="159"/>
      <c r="CF73" s="168" t="str">
        <f t="shared" si="42"/>
        <v/>
      </c>
      <c r="CG73" s="5" t="str">
        <f t="shared" si="43"/>
        <v/>
      </c>
      <c r="CH73" s="159"/>
      <c r="CI73" s="159"/>
      <c r="CJ73" s="168" t="str">
        <f t="shared" si="44"/>
        <v/>
      </c>
      <c r="CK73" s="5" t="str">
        <f t="shared" si="45"/>
        <v/>
      </c>
      <c r="CL73" s="159"/>
      <c r="CM73" s="159"/>
      <c r="CN73" s="168" t="str">
        <f t="shared" si="46"/>
        <v/>
      </c>
      <c r="CO73" s="5" t="str">
        <f t="shared" si="47"/>
        <v/>
      </c>
      <c r="CP73" s="159"/>
      <c r="CQ73" s="159"/>
      <c r="CR73" s="168" t="str">
        <f t="shared" si="48"/>
        <v/>
      </c>
      <c r="CS73" s="5" t="str">
        <f t="shared" si="49"/>
        <v/>
      </c>
      <c r="CT73" s="159"/>
      <c r="CU73" s="159"/>
      <c r="CV73" s="168" t="str">
        <f t="shared" si="50"/>
        <v/>
      </c>
      <c r="CW73" s="5" t="str">
        <f t="shared" si="51"/>
        <v/>
      </c>
      <c r="CX73" s="160" t="str">
        <f t="shared" si="52"/>
        <v/>
      </c>
      <c r="CY73" s="160" t="str">
        <f t="shared" si="53"/>
        <v/>
      </c>
      <c r="CZ73" s="160" t="str">
        <f t="shared" si="54"/>
        <v/>
      </c>
      <c r="DA73" s="6" t="str">
        <f t="shared" si="55"/>
        <v/>
      </c>
      <c r="DB73" s="105"/>
      <c r="DC73" s="159"/>
      <c r="DD73" s="159"/>
      <c r="DE73" s="168" t="str">
        <f t="shared" si="56"/>
        <v/>
      </c>
      <c r="DF73" s="5" t="str">
        <f t="shared" si="57"/>
        <v/>
      </c>
      <c r="DG73" s="159"/>
      <c r="DH73" s="159"/>
      <c r="DI73" s="168" t="str">
        <f t="shared" si="58"/>
        <v/>
      </c>
      <c r="DJ73" s="5" t="str">
        <f t="shared" si="59"/>
        <v/>
      </c>
      <c r="DK73" s="159"/>
      <c r="DL73" s="159"/>
      <c r="DM73" s="168" t="str">
        <f t="shared" si="60"/>
        <v/>
      </c>
      <c r="DN73" s="5" t="str">
        <f t="shared" si="61"/>
        <v/>
      </c>
      <c r="DO73" s="159"/>
      <c r="DP73" s="159"/>
      <c r="DQ73" s="168" t="str">
        <f t="shared" si="62"/>
        <v/>
      </c>
      <c r="DR73" s="5" t="str">
        <f t="shared" si="63"/>
        <v/>
      </c>
      <c r="DS73" s="159"/>
      <c r="DT73" s="159"/>
      <c r="DU73" s="168" t="str">
        <f t="shared" si="64"/>
        <v/>
      </c>
      <c r="DV73" s="5" t="str">
        <f t="shared" si="65"/>
        <v/>
      </c>
      <c r="DW73" s="160" t="str">
        <f t="shared" si="66"/>
        <v/>
      </c>
      <c r="DX73" s="160" t="str">
        <f t="shared" si="67"/>
        <v/>
      </c>
      <c r="DY73" s="160" t="str">
        <f t="shared" si="68"/>
        <v/>
      </c>
      <c r="DZ73" s="6" t="str">
        <f t="shared" si="69"/>
        <v/>
      </c>
      <c r="EA73" s="105"/>
      <c r="EB73" s="159"/>
      <c r="EC73" s="159"/>
      <c r="ED73" s="168" t="str">
        <f t="shared" si="70"/>
        <v/>
      </c>
      <c r="EE73" s="5" t="str">
        <f t="shared" si="71"/>
        <v/>
      </c>
      <c r="EF73" s="159"/>
      <c r="EG73" s="159"/>
      <c r="EH73" s="168" t="str">
        <f t="shared" si="72"/>
        <v/>
      </c>
      <c r="EI73" s="5" t="str">
        <f t="shared" si="73"/>
        <v/>
      </c>
      <c r="EJ73" s="159"/>
      <c r="EK73" s="159"/>
      <c r="EL73" s="168" t="str">
        <f t="shared" si="74"/>
        <v/>
      </c>
      <c r="EM73" s="5" t="str">
        <f t="shared" si="75"/>
        <v/>
      </c>
      <c r="EN73" s="159"/>
      <c r="EO73" s="159"/>
      <c r="EP73" s="168" t="str">
        <f t="shared" si="76"/>
        <v/>
      </c>
      <c r="EQ73" s="5" t="str">
        <f t="shared" si="77"/>
        <v/>
      </c>
      <c r="ER73" s="159"/>
      <c r="ES73" s="159"/>
      <c r="ET73" s="168" t="str">
        <f t="shared" si="78"/>
        <v/>
      </c>
      <c r="EU73" s="5" t="str">
        <f t="shared" si="79"/>
        <v/>
      </c>
      <c r="EV73" s="160" t="str">
        <f t="shared" si="80"/>
        <v/>
      </c>
      <c r="EW73" s="160" t="str">
        <f t="shared" si="81"/>
        <v/>
      </c>
      <c r="EX73" s="160" t="str">
        <f t="shared" si="82"/>
        <v/>
      </c>
      <c r="EY73" s="6" t="str">
        <f t="shared" si="83"/>
        <v/>
      </c>
      <c r="EZ73" s="105"/>
      <c r="FA73" s="105"/>
      <c r="FB73" s="105"/>
      <c r="FC73" s="105"/>
      <c r="FD73" s="105"/>
      <c r="FE73" s="106" t="str">
        <f t="shared" si="84"/>
        <v/>
      </c>
      <c r="FF73" s="100" t="str">
        <f t="shared" si="85"/>
        <v xml:space="preserve"> </v>
      </c>
      <c r="FG73" s="105"/>
      <c r="FH73" s="105"/>
      <c r="FI73" s="105"/>
      <c r="FJ73" s="105"/>
      <c r="FK73" s="105"/>
      <c r="FL73" s="107" t="str">
        <f t="shared" si="86"/>
        <v/>
      </c>
      <c r="FM73" s="101" t="str">
        <f t="shared" si="87"/>
        <v xml:space="preserve"> </v>
      </c>
      <c r="FN73" s="105"/>
      <c r="FO73" s="105"/>
      <c r="FP73" s="105"/>
      <c r="FQ73" s="105"/>
      <c r="FR73" s="105"/>
      <c r="FS73" s="204" t="str">
        <f t="shared" si="88"/>
        <v/>
      </c>
      <c r="FT73" s="205" t="str">
        <f t="shared" si="89"/>
        <v xml:space="preserve"> </v>
      </c>
      <c r="FU73" s="477"/>
      <c r="FV73" s="316" t="str">
        <f>IF(AND(C73=""),"-",VLOOKUP(B73,Register!$A$7:$AM$311,19,FALSE))</f>
        <v>-</v>
      </c>
      <c r="FW73" s="7" t="str">
        <f>IF(AND(C73=""),"-",VLOOKUP(B73,Register!$A$7:$AM$311,20,FALSE))</f>
        <v>-</v>
      </c>
      <c r="FX73" s="7" t="str">
        <f>IF(AND(C73=""),"-",VLOOKUP(B73,Register!$A$7:$AM$311,21,FALSE))</f>
        <v>-</v>
      </c>
      <c r="FY73" s="7" t="str">
        <f>IF(AND(C73=""),"-",VLOOKUP(B73,Register!$A$7:$AM$311,22,FALSE))</f>
        <v>-</v>
      </c>
      <c r="FZ73" s="7" t="str">
        <f>IF(AND(C73=""),"-",VLOOKUP(B73,Register!$A$7:$AM$311,23,FALSE))</f>
        <v>-</v>
      </c>
      <c r="GA73" s="7" t="str">
        <f>IF(AND(C73=""),"-",VLOOKUP(B73,Register!$A$7:$AM$311,24,FALSE))</f>
        <v>-</v>
      </c>
      <c r="GB73" s="7" t="str">
        <f>IF(AND(C73=""),"-",VLOOKUP(B73,Register!$A$7:$AM$311,25,FALSE))</f>
        <v>-</v>
      </c>
      <c r="GC73" s="7" t="str">
        <f>IF(AND(C73=""),"-",VLOOKUP(B73,Register!$A$7:$AM$311,26,FALSE))</f>
        <v>-</v>
      </c>
      <c r="GD73" s="7" t="str">
        <f>IF(AND(C73=""),"-",VLOOKUP(B73,Register!$A$7:$AM$311,27,FALSE))</f>
        <v>-</v>
      </c>
      <c r="GE73" s="7" t="str">
        <f>IF(AND(C73=""),"-",VLOOKUP(B73,Register!$A$7:$AM$311,28,FALSE))</f>
        <v>-</v>
      </c>
      <c r="GF73" s="7" t="str">
        <f>IF(AND(C73=""),"-",VLOOKUP(B73,Register!$A$7:$AM$311,29,FALSE))</f>
        <v>-</v>
      </c>
      <c r="GG73" s="7" t="str">
        <f>IF(AND(C73=""),"-",VLOOKUP(B73,Register!$A$7:$AM$311,30,FALSE))</f>
        <v>-</v>
      </c>
      <c r="GH73" s="8" t="str">
        <f>IF(AND(C73=""),"-",VLOOKUP(B73,Register!$A$7:$AM$311,31,FALSE))</f>
        <v>-</v>
      </c>
      <c r="GI73" s="208" t="str">
        <f>IF(AND(C73=""),"",VLOOKUP(B73,Register!$A$7:$CL$311,36,FALSE))</f>
        <v/>
      </c>
      <c r="GJ73" s="182" t="str">
        <f t="shared" si="90"/>
        <v/>
      </c>
      <c r="GK73" s="312" t="str">
        <f t="shared" si="91"/>
        <v/>
      </c>
      <c r="GL73" s="314" t="str">
        <f t="shared" si="92"/>
        <v/>
      </c>
      <c r="GM73" s="3"/>
      <c r="GR73" s="3"/>
      <c r="GS73" s="3"/>
      <c r="GT73" s="3"/>
      <c r="GU73" s="3"/>
      <c r="GV73" s="3"/>
      <c r="GW73" s="3"/>
      <c r="GX73" s="3"/>
      <c r="GY73" s="3"/>
      <c r="GZ73" s="3"/>
      <c r="HA73" s="3"/>
      <c r="HB73" s="3"/>
      <c r="HC73" s="3"/>
      <c r="HD73" s="3"/>
      <c r="HE73" s="3"/>
      <c r="HF73" s="3"/>
      <c r="HG73" s="3"/>
      <c r="HH73" s="3"/>
      <c r="HI73" s="3"/>
      <c r="HJ73" s="3"/>
      <c r="HK73" s="3"/>
      <c r="HL73" s="3"/>
      <c r="HM73" s="3"/>
      <c r="HW73" s="321" t="str">
        <f>IF(ISNA(VLOOKUP(B73,Register!A$7:Z$315,9,FALSE)),"",VLOOKUP(B73,Register!A$7:Z$315,9,FALSE))</f>
        <v/>
      </c>
      <c r="HX73" s="321" t="str">
        <f>IF(ISNA(VLOOKUP(B73,Register!A$7:Z$315,12,FALSE)),"",VLOOKUP(B73,Register!A$7:Z$315,12,FALSE))</f>
        <v/>
      </c>
      <c r="HY73" s="321" t="str">
        <f t="shared" si="93"/>
        <v/>
      </c>
      <c r="HZ73" s="321" t="str">
        <f t="shared" si="94"/>
        <v/>
      </c>
      <c r="IA73" s="321" t="str">
        <f t="shared" si="95"/>
        <v/>
      </c>
      <c r="IB73" s="321" t="str">
        <f t="shared" si="96"/>
        <v/>
      </c>
      <c r="IC73" s="321" t="str">
        <f t="shared" si="97"/>
        <v/>
      </c>
      <c r="ID73" s="321" t="str">
        <f t="shared" si="98"/>
        <v/>
      </c>
      <c r="IE73" s="321" t="str">
        <f t="shared" si="99"/>
        <v/>
      </c>
      <c r="IF73" s="321" t="str">
        <f t="shared" si="100"/>
        <v/>
      </c>
    </row>
    <row r="74" spans="1:240" ht="21">
      <c r="A74" s="2">
        <v>62</v>
      </c>
      <c r="B74" s="197">
        <v>603</v>
      </c>
      <c r="C74" s="196" t="str">
        <f>IF(ISNA(VLOOKUP(B74,Register!A$7:Z$315,3,FALSE)),"",VLOOKUP(B74,Register!A$7:Z$315,3,FALSE))</f>
        <v>txnh'k</v>
      </c>
      <c r="D74" s="196" t="str">
        <f>IF(ISNA(VLOOKUP(B74,Register!A$7:Z$315,4,FALSE)),"",VLOOKUP(B74,Register!A$7:Z$315,4,FALSE))</f>
        <v>/kUukjke</v>
      </c>
      <c r="E74" s="195">
        <f>IF(ISNA(VLOOKUP(B74,Register!A$7:Z$315,6,FALSE)),"",VLOOKUP(B74,Register!A$7:Z$315,6,FALSE))</f>
        <v>38701</v>
      </c>
      <c r="F74" s="105"/>
      <c r="G74" s="159"/>
      <c r="H74" s="159"/>
      <c r="I74" s="168">
        <f t="shared" si="2"/>
        <v>0</v>
      </c>
      <c r="J74" s="5" t="str">
        <f t="shared" si="3"/>
        <v/>
      </c>
      <c r="K74" s="159"/>
      <c r="L74" s="159"/>
      <c r="M74" s="168">
        <f t="shared" si="4"/>
        <v>0</v>
      </c>
      <c r="N74" s="5" t="str">
        <f t="shared" si="5"/>
        <v/>
      </c>
      <c r="O74" s="159"/>
      <c r="P74" s="159"/>
      <c r="Q74" s="168">
        <f t="shared" si="6"/>
        <v>0</v>
      </c>
      <c r="R74" s="5" t="str">
        <f t="shared" si="7"/>
        <v/>
      </c>
      <c r="S74" s="159"/>
      <c r="T74" s="159"/>
      <c r="U74" s="168">
        <f t="shared" si="8"/>
        <v>0</v>
      </c>
      <c r="V74" s="5" t="str">
        <f t="shared" si="9"/>
        <v/>
      </c>
      <c r="W74" s="159"/>
      <c r="X74" s="159"/>
      <c r="Y74" s="168">
        <f t="shared" si="10"/>
        <v>0</v>
      </c>
      <c r="Z74" s="5" t="str">
        <f t="shared" si="11"/>
        <v/>
      </c>
      <c r="AA74" s="160">
        <f t="shared" si="101"/>
        <v>0</v>
      </c>
      <c r="AB74" s="160">
        <f t="shared" si="102"/>
        <v>0</v>
      </c>
      <c r="AC74" s="160">
        <f t="shared" si="12"/>
        <v>0</v>
      </c>
      <c r="AD74" s="6" t="str">
        <f t="shared" si="13"/>
        <v/>
      </c>
      <c r="AE74" s="105"/>
      <c r="AF74" s="1115">
        <v>5</v>
      </c>
      <c r="AG74" s="1115">
        <v>5</v>
      </c>
      <c r="AH74" s="168">
        <f t="shared" si="14"/>
        <v>10</v>
      </c>
      <c r="AI74" s="5" t="str">
        <f t="shared" si="15"/>
        <v>A+</v>
      </c>
      <c r="AJ74" s="159"/>
      <c r="AK74" s="159"/>
      <c r="AL74" s="168">
        <f t="shared" si="16"/>
        <v>0</v>
      </c>
      <c r="AM74" s="5" t="str">
        <f t="shared" si="17"/>
        <v/>
      </c>
      <c r="AN74" s="159"/>
      <c r="AO74" s="159"/>
      <c r="AP74" s="168">
        <f t="shared" si="18"/>
        <v>0</v>
      </c>
      <c r="AQ74" s="5" t="str">
        <f t="shared" si="19"/>
        <v/>
      </c>
      <c r="AR74" s="159"/>
      <c r="AS74" s="159"/>
      <c r="AT74" s="168">
        <f t="shared" si="20"/>
        <v>0</v>
      </c>
      <c r="AU74" s="5" t="str">
        <f t="shared" si="21"/>
        <v/>
      </c>
      <c r="AV74" s="159"/>
      <c r="AW74" s="159"/>
      <c r="AX74" s="168">
        <f t="shared" si="22"/>
        <v>0</v>
      </c>
      <c r="AY74" s="5" t="str">
        <f t="shared" si="23"/>
        <v/>
      </c>
      <c r="AZ74" s="160">
        <f t="shared" si="24"/>
        <v>5</v>
      </c>
      <c r="BA74" s="160">
        <f t="shared" si="25"/>
        <v>5</v>
      </c>
      <c r="BB74" s="160">
        <f t="shared" si="26"/>
        <v>10</v>
      </c>
      <c r="BC74" s="6" t="str">
        <f t="shared" si="27"/>
        <v>D</v>
      </c>
      <c r="BD74" s="105"/>
      <c r="BE74" s="159"/>
      <c r="BF74" s="159"/>
      <c r="BG74" s="168">
        <f t="shared" si="28"/>
        <v>0</v>
      </c>
      <c r="BH74" s="5" t="str">
        <f t="shared" si="29"/>
        <v/>
      </c>
      <c r="BI74" s="159"/>
      <c r="BJ74" s="159"/>
      <c r="BK74" s="168">
        <f t="shared" si="30"/>
        <v>0</v>
      </c>
      <c r="BL74" s="5" t="str">
        <f t="shared" si="31"/>
        <v/>
      </c>
      <c r="BM74" s="159"/>
      <c r="BN74" s="159"/>
      <c r="BO74" s="168">
        <f t="shared" si="32"/>
        <v>0</v>
      </c>
      <c r="BP74" s="5" t="str">
        <f t="shared" si="33"/>
        <v/>
      </c>
      <c r="BQ74" s="159"/>
      <c r="BR74" s="159"/>
      <c r="BS74" s="168">
        <f t="shared" si="34"/>
        <v>0</v>
      </c>
      <c r="BT74" s="5" t="str">
        <f t="shared" si="35"/>
        <v/>
      </c>
      <c r="BU74" s="159"/>
      <c r="BV74" s="159"/>
      <c r="BW74" s="168">
        <f t="shared" si="36"/>
        <v>0</v>
      </c>
      <c r="BX74" s="5" t="str">
        <f t="shared" si="37"/>
        <v/>
      </c>
      <c r="BY74" s="160">
        <f t="shared" si="38"/>
        <v>0</v>
      </c>
      <c r="BZ74" s="160">
        <f t="shared" si="39"/>
        <v>0</v>
      </c>
      <c r="CA74" s="160">
        <f t="shared" si="40"/>
        <v>0</v>
      </c>
      <c r="CB74" s="6" t="str">
        <f t="shared" si="41"/>
        <v/>
      </c>
      <c r="CC74" s="105"/>
      <c r="CD74" s="159"/>
      <c r="CE74" s="159"/>
      <c r="CF74" s="168">
        <f t="shared" si="42"/>
        <v>0</v>
      </c>
      <c r="CG74" s="5" t="str">
        <f t="shared" si="43"/>
        <v/>
      </c>
      <c r="CH74" s="159"/>
      <c r="CI74" s="159"/>
      <c r="CJ74" s="168">
        <f t="shared" si="44"/>
        <v>0</v>
      </c>
      <c r="CK74" s="5" t="str">
        <f t="shared" si="45"/>
        <v/>
      </c>
      <c r="CL74" s="159"/>
      <c r="CM74" s="159"/>
      <c r="CN74" s="168">
        <f t="shared" si="46"/>
        <v>0</v>
      </c>
      <c r="CO74" s="5" t="str">
        <f t="shared" si="47"/>
        <v/>
      </c>
      <c r="CP74" s="159"/>
      <c r="CQ74" s="159"/>
      <c r="CR74" s="168">
        <f t="shared" si="48"/>
        <v>0</v>
      </c>
      <c r="CS74" s="5" t="str">
        <f t="shared" si="49"/>
        <v/>
      </c>
      <c r="CT74" s="159"/>
      <c r="CU74" s="159"/>
      <c r="CV74" s="168">
        <f t="shared" si="50"/>
        <v>0</v>
      </c>
      <c r="CW74" s="5" t="str">
        <f t="shared" si="51"/>
        <v/>
      </c>
      <c r="CX74" s="160">
        <f t="shared" si="52"/>
        <v>0</v>
      </c>
      <c r="CY74" s="160">
        <f t="shared" si="53"/>
        <v>0</v>
      </c>
      <c r="CZ74" s="160">
        <f t="shared" si="54"/>
        <v>0</v>
      </c>
      <c r="DA74" s="6" t="str">
        <f t="shared" si="55"/>
        <v/>
      </c>
      <c r="DB74" s="105"/>
      <c r="DC74" s="159"/>
      <c r="DD74" s="159"/>
      <c r="DE74" s="168">
        <f t="shared" si="56"/>
        <v>0</v>
      </c>
      <c r="DF74" s="5" t="str">
        <f t="shared" si="57"/>
        <v/>
      </c>
      <c r="DG74" s="159"/>
      <c r="DH74" s="159"/>
      <c r="DI74" s="168">
        <f t="shared" si="58"/>
        <v>0</v>
      </c>
      <c r="DJ74" s="5" t="str">
        <f t="shared" si="59"/>
        <v/>
      </c>
      <c r="DK74" s="159"/>
      <c r="DL74" s="159"/>
      <c r="DM74" s="168">
        <f t="shared" si="60"/>
        <v>0</v>
      </c>
      <c r="DN74" s="5" t="str">
        <f t="shared" si="61"/>
        <v/>
      </c>
      <c r="DO74" s="159"/>
      <c r="DP74" s="159"/>
      <c r="DQ74" s="168">
        <f t="shared" si="62"/>
        <v>0</v>
      </c>
      <c r="DR74" s="5" t="str">
        <f t="shared" si="63"/>
        <v/>
      </c>
      <c r="DS74" s="159"/>
      <c r="DT74" s="159"/>
      <c r="DU74" s="168">
        <f t="shared" si="64"/>
        <v>0</v>
      </c>
      <c r="DV74" s="5" t="str">
        <f t="shared" si="65"/>
        <v/>
      </c>
      <c r="DW74" s="160">
        <f t="shared" si="66"/>
        <v>0</v>
      </c>
      <c r="DX74" s="160">
        <f t="shared" si="67"/>
        <v>0</v>
      </c>
      <c r="DY74" s="160">
        <f t="shared" si="68"/>
        <v>0</v>
      </c>
      <c r="DZ74" s="6" t="str">
        <f t="shared" si="69"/>
        <v/>
      </c>
      <c r="EA74" s="105"/>
      <c r="EB74" s="159"/>
      <c r="EC74" s="159"/>
      <c r="ED74" s="168">
        <f t="shared" si="70"/>
        <v>0</v>
      </c>
      <c r="EE74" s="5" t="str">
        <f t="shared" si="71"/>
        <v/>
      </c>
      <c r="EF74" s="159"/>
      <c r="EG74" s="159"/>
      <c r="EH74" s="168">
        <f t="shared" si="72"/>
        <v>0</v>
      </c>
      <c r="EI74" s="5" t="str">
        <f t="shared" si="73"/>
        <v/>
      </c>
      <c r="EJ74" s="159"/>
      <c r="EK74" s="159"/>
      <c r="EL74" s="168">
        <f t="shared" si="74"/>
        <v>0</v>
      </c>
      <c r="EM74" s="5" t="str">
        <f t="shared" si="75"/>
        <v/>
      </c>
      <c r="EN74" s="159"/>
      <c r="EO74" s="159"/>
      <c r="EP74" s="168">
        <f t="shared" si="76"/>
        <v>0</v>
      </c>
      <c r="EQ74" s="5" t="str">
        <f t="shared" si="77"/>
        <v/>
      </c>
      <c r="ER74" s="159"/>
      <c r="ES74" s="159"/>
      <c r="ET74" s="168">
        <f t="shared" si="78"/>
        <v>0</v>
      </c>
      <c r="EU74" s="5" t="str">
        <f t="shared" si="79"/>
        <v/>
      </c>
      <c r="EV74" s="160">
        <f t="shared" si="80"/>
        <v>0</v>
      </c>
      <c r="EW74" s="160">
        <f t="shared" si="81"/>
        <v>0</v>
      </c>
      <c r="EX74" s="160">
        <f t="shared" si="82"/>
        <v>0</v>
      </c>
      <c r="EY74" s="6" t="str">
        <f t="shared" si="83"/>
        <v/>
      </c>
      <c r="EZ74" s="105"/>
      <c r="FA74" s="105"/>
      <c r="FB74" s="105"/>
      <c r="FC74" s="105"/>
      <c r="FD74" s="105"/>
      <c r="FE74" s="106">
        <f t="shared" si="84"/>
        <v>0</v>
      </c>
      <c r="FF74" s="100" t="str">
        <f t="shared" si="85"/>
        <v>D</v>
      </c>
      <c r="FG74" s="105"/>
      <c r="FH74" s="105"/>
      <c r="FI74" s="105"/>
      <c r="FJ74" s="105"/>
      <c r="FK74" s="105"/>
      <c r="FL74" s="107">
        <f t="shared" si="86"/>
        <v>0</v>
      </c>
      <c r="FM74" s="101" t="str">
        <f t="shared" si="87"/>
        <v>D</v>
      </c>
      <c r="FN74" s="105"/>
      <c r="FO74" s="105"/>
      <c r="FP74" s="105"/>
      <c r="FQ74" s="105"/>
      <c r="FR74" s="105"/>
      <c r="FS74" s="204">
        <f t="shared" si="88"/>
        <v>0</v>
      </c>
      <c r="FT74" s="205" t="str">
        <f t="shared" si="89"/>
        <v>D</v>
      </c>
      <c r="FU74" s="477"/>
      <c r="FV74" s="316">
        <f>IF(AND(C74=""),"-",VLOOKUP(B74,Register!$A$7:$AM$311,19,FALSE))</f>
        <v>16</v>
      </c>
      <c r="FW74" s="7">
        <f>IF(AND(C74=""),"-",VLOOKUP(B74,Register!$A$7:$AM$311,20,FALSE))</f>
        <v>20</v>
      </c>
      <c r="FX74" s="7">
        <f>IF(AND(C74=""),"-",VLOOKUP(B74,Register!$A$7:$AM$311,21,FALSE))</f>
        <v>50</v>
      </c>
      <c r="FY74" s="7">
        <f>IF(AND(C74=""),"-",VLOOKUP(B74,Register!$A$7:$AM$311,22,FALSE))</f>
        <v>50</v>
      </c>
      <c r="FZ74" s="7">
        <f>IF(AND(C74=""),"-",VLOOKUP(B74,Register!$A$7:$AM$311,23,FALSE))</f>
        <v>0</v>
      </c>
      <c r="GA74" s="7">
        <f>IF(AND(C74=""),"-",VLOOKUP(B74,Register!$A$7:$AM$311,24,FALSE))</f>
        <v>0</v>
      </c>
      <c r="GB74" s="7">
        <f>IF(AND(C74=""),"-",VLOOKUP(B74,Register!$A$7:$AM$311,25,FALSE))</f>
        <v>0</v>
      </c>
      <c r="GC74" s="7">
        <f>IF(AND(C74=""),"-",VLOOKUP(B74,Register!$A$7:$AM$311,26,FALSE))</f>
        <v>0</v>
      </c>
      <c r="GD74" s="7">
        <f>IF(AND(C74=""),"-",VLOOKUP(B74,Register!$A$7:$AM$311,27,FALSE))</f>
        <v>0</v>
      </c>
      <c r="GE74" s="7">
        <f>IF(AND(C74=""),"-",VLOOKUP(B74,Register!$A$7:$AM$311,28,FALSE))</f>
        <v>0</v>
      </c>
      <c r="GF74" s="7">
        <f>IF(AND(C74=""),"-",VLOOKUP(B74,Register!$A$7:$AM$311,29,FALSE))</f>
        <v>0</v>
      </c>
      <c r="GG74" s="7">
        <f>IF(AND(C74=""),"-",VLOOKUP(B74,Register!$A$7:$AM$311,30,FALSE))</f>
        <v>0</v>
      </c>
      <c r="GH74" s="8">
        <f>IF(AND(C74=""),"-",VLOOKUP(B74,Register!$A$7:$AM$311,31,FALSE))</f>
        <v>116</v>
      </c>
      <c r="GI74" s="208">
        <f>IF(AND(C74=""),"",VLOOKUP(B74,Register!$A$7:$CL$311,36,FALSE))</f>
        <v>0</v>
      </c>
      <c r="GJ74" s="182">
        <f t="shared" si="90"/>
        <v>8</v>
      </c>
      <c r="GK74" s="312">
        <f t="shared" si="91"/>
        <v>10</v>
      </c>
      <c r="GL74" s="314" t="str">
        <f t="shared" si="92"/>
        <v>v"Ve~</v>
      </c>
      <c r="GM74" s="3"/>
      <c r="GR74" s="3"/>
      <c r="GS74" s="3"/>
      <c r="GT74" s="3"/>
      <c r="GU74" s="3"/>
      <c r="GV74" s="3"/>
      <c r="GW74" s="3"/>
      <c r="GX74" s="3"/>
      <c r="GY74" s="3"/>
      <c r="GZ74" s="3"/>
      <c r="HA74" s="3"/>
      <c r="HB74" s="3"/>
      <c r="HC74" s="3"/>
      <c r="HD74" s="3"/>
      <c r="HE74" s="3"/>
      <c r="HF74" s="3"/>
      <c r="HG74" s="3"/>
      <c r="HH74" s="3"/>
      <c r="HI74" s="3"/>
      <c r="HJ74" s="3"/>
      <c r="HK74" s="3"/>
      <c r="HL74" s="3"/>
      <c r="HM74" s="3"/>
      <c r="HW74" s="321" t="str">
        <f>IF(ISNA(VLOOKUP(B74,Register!A$7:Z$315,9,FALSE)),"",VLOOKUP(B74,Register!A$7:Z$315,9,FALSE))</f>
        <v>OBC</v>
      </c>
      <c r="HX74" s="321" t="str">
        <f>IF(ISNA(VLOOKUP(B74,Register!A$7:Z$315,12,FALSE)),"",VLOOKUP(B74,Register!A$7:Z$315,12,FALSE))</f>
        <v>M</v>
      </c>
      <c r="HY74" s="321" t="str">
        <f t="shared" si="93"/>
        <v/>
      </c>
      <c r="HZ74" s="321" t="str">
        <f t="shared" si="94"/>
        <v/>
      </c>
      <c r="IA74" s="321" t="str">
        <f t="shared" si="95"/>
        <v>M</v>
      </c>
      <c r="IB74" s="321" t="str">
        <f t="shared" si="96"/>
        <v/>
      </c>
      <c r="IC74" s="321" t="str">
        <f t="shared" si="97"/>
        <v/>
      </c>
      <c r="ID74" s="321" t="str">
        <f t="shared" si="98"/>
        <v/>
      </c>
      <c r="IE74" s="321" t="str">
        <f t="shared" si="99"/>
        <v/>
      </c>
      <c r="IF74" s="321" t="str">
        <f t="shared" si="100"/>
        <v/>
      </c>
    </row>
    <row r="75" spans="1:240" ht="21">
      <c r="A75" s="2">
        <v>63</v>
      </c>
      <c r="B75" s="197">
        <v>604</v>
      </c>
      <c r="C75" s="196" t="str">
        <f>IF(ISNA(VLOOKUP(B75,Register!A$7:Z$315,3,FALSE)),"",VLOOKUP(B75,Register!A$7:Z$315,3,FALSE))</f>
        <v>t'kksnk</v>
      </c>
      <c r="D75" s="196" t="str">
        <f>IF(ISNA(VLOOKUP(B75,Register!A$7:Z$315,4,FALSE)),"",VLOOKUP(B75,Register!A$7:Z$315,4,FALSE))</f>
        <v>y{e.kjke</v>
      </c>
      <c r="E75" s="195">
        <f>IF(ISNA(VLOOKUP(B75,Register!A$7:Z$315,6,FALSE)),"",VLOOKUP(B75,Register!A$7:Z$315,6,FALSE))</f>
        <v>38865</v>
      </c>
      <c r="F75" s="105"/>
      <c r="G75" s="159"/>
      <c r="H75" s="159"/>
      <c r="I75" s="168">
        <f t="shared" si="2"/>
        <v>0</v>
      </c>
      <c r="J75" s="5" t="str">
        <f t="shared" si="3"/>
        <v/>
      </c>
      <c r="K75" s="159"/>
      <c r="L75" s="159"/>
      <c r="M75" s="168">
        <f t="shared" si="4"/>
        <v>0</v>
      </c>
      <c r="N75" s="5" t="str">
        <f t="shared" si="5"/>
        <v/>
      </c>
      <c r="O75" s="159"/>
      <c r="P75" s="159"/>
      <c r="Q75" s="168">
        <f t="shared" si="6"/>
        <v>0</v>
      </c>
      <c r="R75" s="5" t="str">
        <f t="shared" si="7"/>
        <v/>
      </c>
      <c r="S75" s="159"/>
      <c r="T75" s="159"/>
      <c r="U75" s="168">
        <f t="shared" si="8"/>
        <v>0</v>
      </c>
      <c r="V75" s="5" t="str">
        <f t="shared" si="9"/>
        <v/>
      </c>
      <c r="W75" s="159"/>
      <c r="X75" s="159"/>
      <c r="Y75" s="168">
        <f t="shared" si="10"/>
        <v>0</v>
      </c>
      <c r="Z75" s="5" t="str">
        <f t="shared" si="11"/>
        <v/>
      </c>
      <c r="AA75" s="160">
        <f t="shared" si="101"/>
        <v>0</v>
      </c>
      <c r="AB75" s="160">
        <f t="shared" si="102"/>
        <v>0</v>
      </c>
      <c r="AC75" s="160">
        <f t="shared" si="12"/>
        <v>0</v>
      </c>
      <c r="AD75" s="6" t="str">
        <f t="shared" si="13"/>
        <v/>
      </c>
      <c r="AE75" s="105"/>
      <c r="AF75" s="1115">
        <v>4</v>
      </c>
      <c r="AG75" s="1115">
        <v>5</v>
      </c>
      <c r="AH75" s="168">
        <f t="shared" si="14"/>
        <v>9</v>
      </c>
      <c r="AI75" s="5" t="str">
        <f t="shared" si="15"/>
        <v>A</v>
      </c>
      <c r="AJ75" s="159"/>
      <c r="AK75" s="159"/>
      <c r="AL75" s="168">
        <f t="shared" si="16"/>
        <v>0</v>
      </c>
      <c r="AM75" s="5" t="str">
        <f t="shared" si="17"/>
        <v/>
      </c>
      <c r="AN75" s="159"/>
      <c r="AO75" s="159"/>
      <c r="AP75" s="168">
        <f t="shared" si="18"/>
        <v>0</v>
      </c>
      <c r="AQ75" s="5" t="str">
        <f t="shared" si="19"/>
        <v/>
      </c>
      <c r="AR75" s="159"/>
      <c r="AS75" s="159"/>
      <c r="AT75" s="168">
        <f t="shared" si="20"/>
        <v>0</v>
      </c>
      <c r="AU75" s="5" t="str">
        <f t="shared" si="21"/>
        <v/>
      </c>
      <c r="AV75" s="159"/>
      <c r="AW75" s="159"/>
      <c r="AX75" s="168">
        <f t="shared" si="22"/>
        <v>0</v>
      </c>
      <c r="AY75" s="5" t="str">
        <f t="shared" si="23"/>
        <v/>
      </c>
      <c r="AZ75" s="160">
        <f t="shared" si="24"/>
        <v>4</v>
      </c>
      <c r="BA75" s="160">
        <f t="shared" si="25"/>
        <v>5</v>
      </c>
      <c r="BB75" s="160">
        <f t="shared" si="26"/>
        <v>9</v>
      </c>
      <c r="BC75" s="6" t="str">
        <f t="shared" si="27"/>
        <v>D</v>
      </c>
      <c r="BD75" s="105"/>
      <c r="BE75" s="159"/>
      <c r="BF75" s="159"/>
      <c r="BG75" s="168">
        <f t="shared" si="28"/>
        <v>0</v>
      </c>
      <c r="BH75" s="5" t="str">
        <f t="shared" si="29"/>
        <v/>
      </c>
      <c r="BI75" s="159"/>
      <c r="BJ75" s="159"/>
      <c r="BK75" s="168">
        <f t="shared" si="30"/>
        <v>0</v>
      </c>
      <c r="BL75" s="5" t="str">
        <f t="shared" si="31"/>
        <v/>
      </c>
      <c r="BM75" s="159"/>
      <c r="BN75" s="159"/>
      <c r="BO75" s="168">
        <f t="shared" si="32"/>
        <v>0</v>
      </c>
      <c r="BP75" s="5" t="str">
        <f t="shared" si="33"/>
        <v/>
      </c>
      <c r="BQ75" s="159"/>
      <c r="BR75" s="159"/>
      <c r="BS75" s="168">
        <f t="shared" si="34"/>
        <v>0</v>
      </c>
      <c r="BT75" s="5" t="str">
        <f t="shared" si="35"/>
        <v/>
      </c>
      <c r="BU75" s="159"/>
      <c r="BV75" s="159"/>
      <c r="BW75" s="168">
        <f t="shared" si="36"/>
        <v>0</v>
      </c>
      <c r="BX75" s="5" t="str">
        <f t="shared" si="37"/>
        <v/>
      </c>
      <c r="BY75" s="160">
        <f t="shared" si="38"/>
        <v>0</v>
      </c>
      <c r="BZ75" s="160">
        <f t="shared" si="39"/>
        <v>0</v>
      </c>
      <c r="CA75" s="160">
        <f t="shared" si="40"/>
        <v>0</v>
      </c>
      <c r="CB75" s="6" t="str">
        <f t="shared" si="41"/>
        <v/>
      </c>
      <c r="CC75" s="105"/>
      <c r="CD75" s="159"/>
      <c r="CE75" s="159"/>
      <c r="CF75" s="168">
        <f t="shared" si="42"/>
        <v>0</v>
      </c>
      <c r="CG75" s="5" t="str">
        <f t="shared" si="43"/>
        <v/>
      </c>
      <c r="CH75" s="159"/>
      <c r="CI75" s="159"/>
      <c r="CJ75" s="168">
        <f t="shared" si="44"/>
        <v>0</v>
      </c>
      <c r="CK75" s="5" t="str">
        <f t="shared" si="45"/>
        <v/>
      </c>
      <c r="CL75" s="159"/>
      <c r="CM75" s="159"/>
      <c r="CN75" s="168">
        <f t="shared" si="46"/>
        <v>0</v>
      </c>
      <c r="CO75" s="5" t="str">
        <f t="shared" si="47"/>
        <v/>
      </c>
      <c r="CP75" s="159"/>
      <c r="CQ75" s="159"/>
      <c r="CR75" s="168">
        <f t="shared" si="48"/>
        <v>0</v>
      </c>
      <c r="CS75" s="5" t="str">
        <f t="shared" si="49"/>
        <v/>
      </c>
      <c r="CT75" s="159"/>
      <c r="CU75" s="159"/>
      <c r="CV75" s="168">
        <f t="shared" si="50"/>
        <v>0</v>
      </c>
      <c r="CW75" s="5" t="str">
        <f t="shared" si="51"/>
        <v/>
      </c>
      <c r="CX75" s="160">
        <f t="shared" si="52"/>
        <v>0</v>
      </c>
      <c r="CY75" s="160">
        <f t="shared" si="53"/>
        <v>0</v>
      </c>
      <c r="CZ75" s="160">
        <f t="shared" si="54"/>
        <v>0</v>
      </c>
      <c r="DA75" s="6" t="str">
        <f t="shared" si="55"/>
        <v/>
      </c>
      <c r="DB75" s="105"/>
      <c r="DC75" s="159"/>
      <c r="DD75" s="159"/>
      <c r="DE75" s="168">
        <f t="shared" si="56"/>
        <v>0</v>
      </c>
      <c r="DF75" s="5" t="str">
        <f t="shared" si="57"/>
        <v/>
      </c>
      <c r="DG75" s="159"/>
      <c r="DH75" s="159"/>
      <c r="DI75" s="168">
        <f t="shared" si="58"/>
        <v>0</v>
      </c>
      <c r="DJ75" s="5" t="str">
        <f t="shared" si="59"/>
        <v/>
      </c>
      <c r="DK75" s="159"/>
      <c r="DL75" s="159"/>
      <c r="DM75" s="168">
        <f t="shared" si="60"/>
        <v>0</v>
      </c>
      <c r="DN75" s="5" t="str">
        <f t="shared" si="61"/>
        <v/>
      </c>
      <c r="DO75" s="159"/>
      <c r="DP75" s="159"/>
      <c r="DQ75" s="168">
        <f t="shared" si="62"/>
        <v>0</v>
      </c>
      <c r="DR75" s="5" t="str">
        <f t="shared" si="63"/>
        <v/>
      </c>
      <c r="DS75" s="159"/>
      <c r="DT75" s="159"/>
      <c r="DU75" s="168">
        <f t="shared" si="64"/>
        <v>0</v>
      </c>
      <c r="DV75" s="5" t="str">
        <f t="shared" si="65"/>
        <v/>
      </c>
      <c r="DW75" s="160">
        <f t="shared" si="66"/>
        <v>0</v>
      </c>
      <c r="DX75" s="160">
        <f t="shared" si="67"/>
        <v>0</v>
      </c>
      <c r="DY75" s="160">
        <f t="shared" si="68"/>
        <v>0</v>
      </c>
      <c r="DZ75" s="6" t="str">
        <f t="shared" si="69"/>
        <v/>
      </c>
      <c r="EA75" s="105"/>
      <c r="EB75" s="159"/>
      <c r="EC75" s="159"/>
      <c r="ED75" s="168">
        <f t="shared" si="70"/>
        <v>0</v>
      </c>
      <c r="EE75" s="5" t="str">
        <f t="shared" si="71"/>
        <v/>
      </c>
      <c r="EF75" s="159"/>
      <c r="EG75" s="159"/>
      <c r="EH75" s="168">
        <f t="shared" si="72"/>
        <v>0</v>
      </c>
      <c r="EI75" s="5" t="str">
        <f t="shared" si="73"/>
        <v/>
      </c>
      <c r="EJ75" s="159"/>
      <c r="EK75" s="159"/>
      <c r="EL75" s="168">
        <f t="shared" si="74"/>
        <v>0</v>
      </c>
      <c r="EM75" s="5" t="str">
        <f t="shared" si="75"/>
        <v/>
      </c>
      <c r="EN75" s="159"/>
      <c r="EO75" s="159"/>
      <c r="EP75" s="168">
        <f t="shared" si="76"/>
        <v>0</v>
      </c>
      <c r="EQ75" s="5" t="str">
        <f t="shared" si="77"/>
        <v/>
      </c>
      <c r="ER75" s="159"/>
      <c r="ES75" s="159"/>
      <c r="ET75" s="168">
        <f t="shared" si="78"/>
        <v>0</v>
      </c>
      <c r="EU75" s="5" t="str">
        <f t="shared" si="79"/>
        <v/>
      </c>
      <c r="EV75" s="160">
        <f t="shared" si="80"/>
        <v>0</v>
      </c>
      <c r="EW75" s="160">
        <f t="shared" si="81"/>
        <v>0</v>
      </c>
      <c r="EX75" s="160">
        <f t="shared" si="82"/>
        <v>0</v>
      </c>
      <c r="EY75" s="6" t="str">
        <f t="shared" si="83"/>
        <v/>
      </c>
      <c r="EZ75" s="105"/>
      <c r="FA75" s="105"/>
      <c r="FB75" s="105"/>
      <c r="FC75" s="105"/>
      <c r="FD75" s="105"/>
      <c r="FE75" s="106">
        <f t="shared" si="84"/>
        <v>0</v>
      </c>
      <c r="FF75" s="100" t="str">
        <f t="shared" si="85"/>
        <v>D</v>
      </c>
      <c r="FG75" s="105"/>
      <c r="FH75" s="105"/>
      <c r="FI75" s="105"/>
      <c r="FJ75" s="105"/>
      <c r="FK75" s="105"/>
      <c r="FL75" s="107">
        <f t="shared" si="86"/>
        <v>0</v>
      </c>
      <c r="FM75" s="101" t="str">
        <f t="shared" si="87"/>
        <v>D</v>
      </c>
      <c r="FN75" s="105"/>
      <c r="FO75" s="105"/>
      <c r="FP75" s="105"/>
      <c r="FQ75" s="105"/>
      <c r="FR75" s="105"/>
      <c r="FS75" s="204">
        <f t="shared" si="88"/>
        <v>0</v>
      </c>
      <c r="FT75" s="205" t="str">
        <f t="shared" si="89"/>
        <v>D</v>
      </c>
      <c r="FU75" s="477"/>
      <c r="FV75" s="316">
        <f>IF(AND(C75=""),"-",VLOOKUP(B75,Register!$A$7:$AM$311,19,FALSE))</f>
        <v>14</v>
      </c>
      <c r="FW75" s="7">
        <f>IF(AND(C75=""),"-",VLOOKUP(B75,Register!$A$7:$AM$311,20,FALSE))</f>
        <v>20</v>
      </c>
      <c r="FX75" s="7">
        <f>IF(AND(C75=""),"-",VLOOKUP(B75,Register!$A$7:$AM$311,21,FALSE))</f>
        <v>44</v>
      </c>
      <c r="FY75" s="7">
        <f>IF(AND(C75=""),"-",VLOOKUP(B75,Register!$A$7:$AM$311,22,FALSE))</f>
        <v>48</v>
      </c>
      <c r="FZ75" s="7">
        <f>IF(AND(C75=""),"-",VLOOKUP(B75,Register!$A$7:$AM$311,23,FALSE))</f>
        <v>0</v>
      </c>
      <c r="GA75" s="7">
        <f>IF(AND(C75=""),"-",VLOOKUP(B75,Register!$A$7:$AM$311,24,FALSE))</f>
        <v>0</v>
      </c>
      <c r="GB75" s="7">
        <f>IF(AND(C75=""),"-",VLOOKUP(B75,Register!$A$7:$AM$311,25,FALSE))</f>
        <v>0</v>
      </c>
      <c r="GC75" s="7">
        <f>IF(AND(C75=""),"-",VLOOKUP(B75,Register!$A$7:$AM$311,26,FALSE))</f>
        <v>0</v>
      </c>
      <c r="GD75" s="7">
        <f>IF(AND(C75=""),"-",VLOOKUP(B75,Register!$A$7:$AM$311,27,FALSE))</f>
        <v>0</v>
      </c>
      <c r="GE75" s="7">
        <f>IF(AND(C75=""),"-",VLOOKUP(B75,Register!$A$7:$AM$311,28,FALSE))</f>
        <v>0</v>
      </c>
      <c r="GF75" s="7">
        <f>IF(AND(C75=""),"-",VLOOKUP(B75,Register!$A$7:$AM$311,29,FALSE))</f>
        <v>0</v>
      </c>
      <c r="GG75" s="7">
        <f>IF(AND(C75=""),"-",VLOOKUP(B75,Register!$A$7:$AM$311,30,FALSE))</f>
        <v>0</v>
      </c>
      <c r="GH75" s="8">
        <f>IF(AND(C75=""),"-",VLOOKUP(B75,Register!$A$7:$AM$311,31,FALSE))</f>
        <v>106</v>
      </c>
      <c r="GI75" s="208">
        <f>IF(AND(C75=""),"",VLOOKUP(B75,Register!$A$7:$CL$311,36,FALSE))</f>
        <v>0</v>
      </c>
      <c r="GJ75" s="182">
        <f t="shared" si="90"/>
        <v>9</v>
      </c>
      <c r="GK75" s="312">
        <f t="shared" si="91"/>
        <v>9</v>
      </c>
      <c r="GL75" s="314" t="str">
        <f t="shared" si="92"/>
        <v>uoe~</v>
      </c>
      <c r="GM75" s="3"/>
      <c r="GR75" s="3"/>
      <c r="GS75" s="3"/>
      <c r="GT75" s="3"/>
      <c r="GU75" s="3"/>
      <c r="GV75" s="3"/>
      <c r="GW75" s="3"/>
      <c r="GX75" s="3"/>
      <c r="GY75" s="3"/>
      <c r="GZ75" s="3"/>
      <c r="HA75" s="3"/>
      <c r="HB75" s="3"/>
      <c r="HC75" s="3"/>
      <c r="HD75" s="3"/>
      <c r="HE75" s="3"/>
      <c r="HF75" s="3"/>
      <c r="HG75" s="3"/>
      <c r="HH75" s="3"/>
      <c r="HI75" s="3"/>
      <c r="HJ75" s="3"/>
      <c r="HK75" s="3"/>
      <c r="HL75" s="3"/>
      <c r="HM75" s="3"/>
      <c r="HW75" s="321" t="str">
        <f>IF(ISNA(VLOOKUP(B75,Register!A$7:Z$315,9,FALSE)),"",VLOOKUP(B75,Register!A$7:Z$315,9,FALSE))</f>
        <v>SC</v>
      </c>
      <c r="HX75" s="321" t="str">
        <f>IF(ISNA(VLOOKUP(B75,Register!A$7:Z$315,12,FALSE)),"",VLOOKUP(B75,Register!A$7:Z$315,12,FALSE))</f>
        <v>F</v>
      </c>
      <c r="HY75" s="321" t="str">
        <f t="shared" si="93"/>
        <v/>
      </c>
      <c r="HZ75" s="321" t="str">
        <f t="shared" si="94"/>
        <v/>
      </c>
      <c r="IA75" s="321" t="str">
        <f t="shared" si="95"/>
        <v/>
      </c>
      <c r="IB75" s="321" t="str">
        <f t="shared" si="96"/>
        <v/>
      </c>
      <c r="IC75" s="321" t="str">
        <f t="shared" si="97"/>
        <v/>
      </c>
      <c r="ID75" s="321" t="str">
        <f t="shared" si="98"/>
        <v>F</v>
      </c>
      <c r="IE75" s="321" t="str">
        <f t="shared" si="99"/>
        <v/>
      </c>
      <c r="IF75" s="321" t="str">
        <f t="shared" si="100"/>
        <v/>
      </c>
    </row>
    <row r="76" spans="1:240" ht="21">
      <c r="A76" s="2">
        <v>64</v>
      </c>
      <c r="B76" s="197"/>
      <c r="C76" s="196" t="str">
        <f>IF(ISNA(VLOOKUP(B76,Register!A$7:Z$315,3,FALSE)),"",VLOOKUP(B76,Register!A$7:Z$315,3,FALSE))</f>
        <v/>
      </c>
      <c r="D76" s="196" t="str">
        <f>IF(ISNA(VLOOKUP(B76,Register!A$7:Z$315,4,FALSE)),"",VLOOKUP(B76,Register!A$7:Z$315,4,FALSE))</f>
        <v/>
      </c>
      <c r="E76" s="195" t="str">
        <f>IF(ISNA(VLOOKUP(B76,Register!A$7:Z$315,6,FALSE)),"",VLOOKUP(B76,Register!A$7:Z$315,6,FALSE))</f>
        <v/>
      </c>
      <c r="F76" s="105"/>
      <c r="G76" s="159"/>
      <c r="H76" s="159"/>
      <c r="I76" s="168" t="str">
        <f t="shared" si="2"/>
        <v/>
      </c>
      <c r="J76" s="5" t="str">
        <f t="shared" si="3"/>
        <v/>
      </c>
      <c r="K76" s="159"/>
      <c r="L76" s="159"/>
      <c r="M76" s="168" t="str">
        <f t="shared" si="4"/>
        <v/>
      </c>
      <c r="N76" s="5" t="str">
        <f t="shared" si="5"/>
        <v/>
      </c>
      <c r="O76" s="159"/>
      <c r="P76" s="159"/>
      <c r="Q76" s="168" t="str">
        <f t="shared" si="6"/>
        <v/>
      </c>
      <c r="R76" s="5" t="str">
        <f t="shared" si="7"/>
        <v/>
      </c>
      <c r="S76" s="159"/>
      <c r="T76" s="159"/>
      <c r="U76" s="168" t="str">
        <f t="shared" si="8"/>
        <v/>
      </c>
      <c r="V76" s="5" t="str">
        <f t="shared" si="9"/>
        <v/>
      </c>
      <c r="W76" s="159"/>
      <c r="X76" s="159"/>
      <c r="Y76" s="168" t="str">
        <f t="shared" si="10"/>
        <v/>
      </c>
      <c r="Z76" s="5" t="str">
        <f t="shared" si="11"/>
        <v/>
      </c>
      <c r="AA76" s="160" t="str">
        <f t="shared" si="101"/>
        <v/>
      </c>
      <c r="AB76" s="160" t="str">
        <f t="shared" si="102"/>
        <v/>
      </c>
      <c r="AC76" s="160" t="str">
        <f t="shared" si="12"/>
        <v/>
      </c>
      <c r="AD76" s="6" t="str">
        <f t="shared" si="13"/>
        <v/>
      </c>
      <c r="AE76" s="105"/>
      <c r="AF76" s="1115"/>
      <c r="AG76" s="1115"/>
      <c r="AH76" s="168" t="str">
        <f t="shared" si="14"/>
        <v/>
      </c>
      <c r="AI76" s="5" t="str">
        <f t="shared" si="15"/>
        <v/>
      </c>
      <c r="AJ76" s="159"/>
      <c r="AK76" s="159"/>
      <c r="AL76" s="168" t="str">
        <f t="shared" si="16"/>
        <v/>
      </c>
      <c r="AM76" s="5" t="str">
        <f t="shared" si="17"/>
        <v/>
      </c>
      <c r="AN76" s="159"/>
      <c r="AO76" s="159"/>
      <c r="AP76" s="168" t="str">
        <f t="shared" si="18"/>
        <v/>
      </c>
      <c r="AQ76" s="5" t="str">
        <f t="shared" si="19"/>
        <v/>
      </c>
      <c r="AR76" s="159"/>
      <c r="AS76" s="159"/>
      <c r="AT76" s="168" t="str">
        <f t="shared" si="20"/>
        <v/>
      </c>
      <c r="AU76" s="5" t="str">
        <f t="shared" si="21"/>
        <v/>
      </c>
      <c r="AV76" s="159"/>
      <c r="AW76" s="159"/>
      <c r="AX76" s="168" t="str">
        <f t="shared" si="22"/>
        <v/>
      </c>
      <c r="AY76" s="5" t="str">
        <f t="shared" si="23"/>
        <v/>
      </c>
      <c r="AZ76" s="160" t="str">
        <f t="shared" si="24"/>
        <v/>
      </c>
      <c r="BA76" s="160" t="str">
        <f t="shared" si="25"/>
        <v/>
      </c>
      <c r="BB76" s="160" t="str">
        <f t="shared" si="26"/>
        <v/>
      </c>
      <c r="BC76" s="6" t="str">
        <f t="shared" si="27"/>
        <v/>
      </c>
      <c r="BD76" s="105"/>
      <c r="BE76" s="159"/>
      <c r="BF76" s="159"/>
      <c r="BG76" s="168" t="str">
        <f t="shared" si="28"/>
        <v/>
      </c>
      <c r="BH76" s="5" t="str">
        <f t="shared" si="29"/>
        <v/>
      </c>
      <c r="BI76" s="159"/>
      <c r="BJ76" s="159"/>
      <c r="BK76" s="168" t="str">
        <f t="shared" si="30"/>
        <v/>
      </c>
      <c r="BL76" s="5" t="str">
        <f t="shared" si="31"/>
        <v/>
      </c>
      <c r="BM76" s="159"/>
      <c r="BN76" s="159"/>
      <c r="BO76" s="168" t="str">
        <f t="shared" si="32"/>
        <v/>
      </c>
      <c r="BP76" s="5" t="str">
        <f t="shared" si="33"/>
        <v/>
      </c>
      <c r="BQ76" s="159"/>
      <c r="BR76" s="159"/>
      <c r="BS76" s="168" t="str">
        <f t="shared" si="34"/>
        <v/>
      </c>
      <c r="BT76" s="5" t="str">
        <f t="shared" si="35"/>
        <v/>
      </c>
      <c r="BU76" s="159"/>
      <c r="BV76" s="159"/>
      <c r="BW76" s="168" t="str">
        <f t="shared" si="36"/>
        <v/>
      </c>
      <c r="BX76" s="5" t="str">
        <f t="shared" si="37"/>
        <v/>
      </c>
      <c r="BY76" s="160" t="str">
        <f t="shared" si="38"/>
        <v/>
      </c>
      <c r="BZ76" s="160" t="str">
        <f t="shared" si="39"/>
        <v/>
      </c>
      <c r="CA76" s="160" t="str">
        <f t="shared" si="40"/>
        <v/>
      </c>
      <c r="CB76" s="6" t="str">
        <f t="shared" si="41"/>
        <v/>
      </c>
      <c r="CC76" s="105"/>
      <c r="CD76" s="159"/>
      <c r="CE76" s="159"/>
      <c r="CF76" s="168" t="str">
        <f t="shared" si="42"/>
        <v/>
      </c>
      <c r="CG76" s="5" t="str">
        <f t="shared" si="43"/>
        <v/>
      </c>
      <c r="CH76" s="159"/>
      <c r="CI76" s="159"/>
      <c r="CJ76" s="168" t="str">
        <f t="shared" si="44"/>
        <v/>
      </c>
      <c r="CK76" s="5" t="str">
        <f t="shared" si="45"/>
        <v/>
      </c>
      <c r="CL76" s="159"/>
      <c r="CM76" s="159"/>
      <c r="CN76" s="168" t="str">
        <f t="shared" si="46"/>
        <v/>
      </c>
      <c r="CO76" s="5" t="str">
        <f t="shared" si="47"/>
        <v/>
      </c>
      <c r="CP76" s="159"/>
      <c r="CQ76" s="159"/>
      <c r="CR76" s="168" t="str">
        <f t="shared" si="48"/>
        <v/>
      </c>
      <c r="CS76" s="5" t="str">
        <f t="shared" si="49"/>
        <v/>
      </c>
      <c r="CT76" s="159"/>
      <c r="CU76" s="159"/>
      <c r="CV76" s="168" t="str">
        <f t="shared" si="50"/>
        <v/>
      </c>
      <c r="CW76" s="5" t="str">
        <f t="shared" si="51"/>
        <v/>
      </c>
      <c r="CX76" s="160" t="str">
        <f t="shared" si="52"/>
        <v/>
      </c>
      <c r="CY76" s="160" t="str">
        <f t="shared" si="53"/>
        <v/>
      </c>
      <c r="CZ76" s="160" t="str">
        <f t="shared" si="54"/>
        <v/>
      </c>
      <c r="DA76" s="6" t="str">
        <f t="shared" si="55"/>
        <v/>
      </c>
      <c r="DB76" s="105"/>
      <c r="DC76" s="159"/>
      <c r="DD76" s="159"/>
      <c r="DE76" s="168" t="str">
        <f t="shared" si="56"/>
        <v/>
      </c>
      <c r="DF76" s="5" t="str">
        <f t="shared" si="57"/>
        <v/>
      </c>
      <c r="DG76" s="159"/>
      <c r="DH76" s="159"/>
      <c r="DI76" s="168" t="str">
        <f t="shared" si="58"/>
        <v/>
      </c>
      <c r="DJ76" s="5" t="str">
        <f t="shared" si="59"/>
        <v/>
      </c>
      <c r="DK76" s="159"/>
      <c r="DL76" s="159"/>
      <c r="DM76" s="168" t="str">
        <f t="shared" si="60"/>
        <v/>
      </c>
      <c r="DN76" s="5" t="str">
        <f t="shared" si="61"/>
        <v/>
      </c>
      <c r="DO76" s="159"/>
      <c r="DP76" s="159"/>
      <c r="DQ76" s="168" t="str">
        <f t="shared" si="62"/>
        <v/>
      </c>
      <c r="DR76" s="5" t="str">
        <f t="shared" si="63"/>
        <v/>
      </c>
      <c r="DS76" s="159"/>
      <c r="DT76" s="159"/>
      <c r="DU76" s="168" t="str">
        <f t="shared" si="64"/>
        <v/>
      </c>
      <c r="DV76" s="5" t="str">
        <f t="shared" si="65"/>
        <v/>
      </c>
      <c r="DW76" s="160" t="str">
        <f t="shared" si="66"/>
        <v/>
      </c>
      <c r="DX76" s="160" t="str">
        <f t="shared" si="67"/>
        <v/>
      </c>
      <c r="DY76" s="160" t="str">
        <f t="shared" si="68"/>
        <v/>
      </c>
      <c r="DZ76" s="6" t="str">
        <f t="shared" si="69"/>
        <v/>
      </c>
      <c r="EA76" s="105"/>
      <c r="EB76" s="159"/>
      <c r="EC76" s="159"/>
      <c r="ED76" s="168" t="str">
        <f t="shared" si="70"/>
        <v/>
      </c>
      <c r="EE76" s="5" t="str">
        <f t="shared" si="71"/>
        <v/>
      </c>
      <c r="EF76" s="159"/>
      <c r="EG76" s="159"/>
      <c r="EH76" s="168" t="str">
        <f t="shared" si="72"/>
        <v/>
      </c>
      <c r="EI76" s="5" t="str">
        <f t="shared" si="73"/>
        <v/>
      </c>
      <c r="EJ76" s="159"/>
      <c r="EK76" s="159"/>
      <c r="EL76" s="168" t="str">
        <f t="shared" si="74"/>
        <v/>
      </c>
      <c r="EM76" s="5" t="str">
        <f t="shared" si="75"/>
        <v/>
      </c>
      <c r="EN76" s="159"/>
      <c r="EO76" s="159"/>
      <c r="EP76" s="168" t="str">
        <f t="shared" si="76"/>
        <v/>
      </c>
      <c r="EQ76" s="5" t="str">
        <f t="shared" si="77"/>
        <v/>
      </c>
      <c r="ER76" s="159"/>
      <c r="ES76" s="159"/>
      <c r="ET76" s="168" t="str">
        <f t="shared" si="78"/>
        <v/>
      </c>
      <c r="EU76" s="5" t="str">
        <f t="shared" si="79"/>
        <v/>
      </c>
      <c r="EV76" s="160" t="str">
        <f t="shared" si="80"/>
        <v/>
      </c>
      <c r="EW76" s="160" t="str">
        <f t="shared" si="81"/>
        <v/>
      </c>
      <c r="EX76" s="160" t="str">
        <f t="shared" si="82"/>
        <v/>
      </c>
      <c r="EY76" s="6" t="str">
        <f t="shared" si="83"/>
        <v/>
      </c>
      <c r="EZ76" s="105"/>
      <c r="FA76" s="105"/>
      <c r="FB76" s="105"/>
      <c r="FC76" s="105"/>
      <c r="FD76" s="105"/>
      <c r="FE76" s="106" t="str">
        <f t="shared" si="84"/>
        <v/>
      </c>
      <c r="FF76" s="100" t="str">
        <f t="shared" si="85"/>
        <v xml:space="preserve"> </v>
      </c>
      <c r="FG76" s="105"/>
      <c r="FH76" s="105"/>
      <c r="FI76" s="105"/>
      <c r="FJ76" s="105"/>
      <c r="FK76" s="105"/>
      <c r="FL76" s="107" t="str">
        <f t="shared" si="86"/>
        <v/>
      </c>
      <c r="FM76" s="101" t="str">
        <f t="shared" si="87"/>
        <v xml:space="preserve"> </v>
      </c>
      <c r="FN76" s="105"/>
      <c r="FO76" s="105"/>
      <c r="FP76" s="105"/>
      <c r="FQ76" s="105"/>
      <c r="FR76" s="105"/>
      <c r="FS76" s="204" t="str">
        <f t="shared" si="88"/>
        <v/>
      </c>
      <c r="FT76" s="205" t="str">
        <f t="shared" si="89"/>
        <v xml:space="preserve"> </v>
      </c>
      <c r="FU76" s="477"/>
      <c r="FV76" s="316" t="str">
        <f>IF(AND(C76=""),"-",VLOOKUP(B76,Register!$A$7:$AM$311,19,FALSE))</f>
        <v>-</v>
      </c>
      <c r="FW76" s="7" t="str">
        <f>IF(AND(C76=""),"-",VLOOKUP(B76,Register!$A$7:$AM$311,20,FALSE))</f>
        <v>-</v>
      </c>
      <c r="FX76" s="7" t="str">
        <f>IF(AND(C76=""),"-",VLOOKUP(B76,Register!$A$7:$AM$311,21,FALSE))</f>
        <v>-</v>
      </c>
      <c r="FY76" s="7" t="str">
        <f>IF(AND(C76=""),"-",VLOOKUP(B76,Register!$A$7:$AM$311,22,FALSE))</f>
        <v>-</v>
      </c>
      <c r="FZ76" s="7" t="str">
        <f>IF(AND(C76=""),"-",VLOOKUP(B76,Register!$A$7:$AM$311,23,FALSE))</f>
        <v>-</v>
      </c>
      <c r="GA76" s="7" t="str">
        <f>IF(AND(C76=""),"-",VLOOKUP(B76,Register!$A$7:$AM$311,24,FALSE))</f>
        <v>-</v>
      </c>
      <c r="GB76" s="7" t="str">
        <f>IF(AND(C76=""),"-",VLOOKUP(B76,Register!$A$7:$AM$311,25,FALSE))</f>
        <v>-</v>
      </c>
      <c r="GC76" s="7" t="str">
        <f>IF(AND(C76=""),"-",VLOOKUP(B76,Register!$A$7:$AM$311,26,FALSE))</f>
        <v>-</v>
      </c>
      <c r="GD76" s="7" t="str">
        <f>IF(AND(C76=""),"-",VLOOKUP(B76,Register!$A$7:$AM$311,27,FALSE))</f>
        <v>-</v>
      </c>
      <c r="GE76" s="7" t="str">
        <f>IF(AND(C76=""),"-",VLOOKUP(B76,Register!$A$7:$AM$311,28,FALSE))</f>
        <v>-</v>
      </c>
      <c r="GF76" s="7" t="str">
        <f>IF(AND(C76=""),"-",VLOOKUP(B76,Register!$A$7:$AM$311,29,FALSE))</f>
        <v>-</v>
      </c>
      <c r="GG76" s="7" t="str">
        <f>IF(AND(C76=""),"-",VLOOKUP(B76,Register!$A$7:$AM$311,30,FALSE))</f>
        <v>-</v>
      </c>
      <c r="GH76" s="8" t="str">
        <f>IF(AND(C76=""),"-",VLOOKUP(B76,Register!$A$7:$AM$311,31,FALSE))</f>
        <v>-</v>
      </c>
      <c r="GI76" s="208" t="str">
        <f>IF(AND(C76=""),"",VLOOKUP(B76,Register!$A$7:$CL$311,36,FALSE))</f>
        <v/>
      </c>
      <c r="GJ76" s="182" t="str">
        <f t="shared" si="90"/>
        <v/>
      </c>
      <c r="GK76" s="312" t="str">
        <f t="shared" si="91"/>
        <v/>
      </c>
      <c r="GL76" s="314" t="str">
        <f t="shared" si="92"/>
        <v/>
      </c>
      <c r="GM76" s="3"/>
      <c r="GR76" s="3"/>
      <c r="GS76" s="3"/>
      <c r="GT76" s="3"/>
      <c r="GU76" s="3"/>
      <c r="GV76" s="3"/>
      <c r="GW76" s="3"/>
      <c r="GX76" s="3"/>
      <c r="GY76" s="3"/>
      <c r="GZ76" s="3"/>
      <c r="HA76" s="3"/>
      <c r="HB76" s="3"/>
      <c r="HC76" s="3"/>
      <c r="HD76" s="3"/>
      <c r="HE76" s="3"/>
      <c r="HF76" s="3"/>
      <c r="HG76" s="3"/>
      <c r="HH76" s="3"/>
      <c r="HI76" s="3"/>
      <c r="HJ76" s="3"/>
      <c r="HK76" s="3"/>
      <c r="HL76" s="3"/>
      <c r="HM76" s="3"/>
      <c r="HW76" s="321" t="str">
        <f>IF(ISNA(VLOOKUP(B76,Register!A$7:Z$315,9,FALSE)),"",VLOOKUP(B76,Register!A$7:Z$315,9,FALSE))</f>
        <v/>
      </c>
      <c r="HX76" s="321" t="str">
        <f>IF(ISNA(VLOOKUP(B76,Register!A$7:Z$315,12,FALSE)),"",VLOOKUP(B76,Register!A$7:Z$315,12,FALSE))</f>
        <v/>
      </c>
      <c r="HY76" s="321" t="str">
        <f t="shared" si="93"/>
        <v/>
      </c>
      <c r="HZ76" s="321" t="str">
        <f t="shared" si="94"/>
        <v/>
      </c>
      <c r="IA76" s="321" t="str">
        <f t="shared" si="95"/>
        <v/>
      </c>
      <c r="IB76" s="321" t="str">
        <f t="shared" si="96"/>
        <v/>
      </c>
      <c r="IC76" s="321" t="str">
        <f t="shared" si="97"/>
        <v/>
      </c>
      <c r="ID76" s="321" t="str">
        <f t="shared" si="98"/>
        <v/>
      </c>
      <c r="IE76" s="321" t="str">
        <f t="shared" si="99"/>
        <v/>
      </c>
      <c r="IF76" s="321" t="str">
        <f t="shared" si="100"/>
        <v/>
      </c>
    </row>
    <row r="77" spans="1:240" ht="21">
      <c r="A77" s="2">
        <v>65</v>
      </c>
      <c r="B77" s="197"/>
      <c r="C77" s="196" t="str">
        <f>IF(ISNA(VLOOKUP(B77,Register!A$7:Z$315,3,FALSE)),"",VLOOKUP(B77,Register!A$7:Z$315,3,FALSE))</f>
        <v/>
      </c>
      <c r="D77" s="196" t="str">
        <f>IF(ISNA(VLOOKUP(B77,Register!A$7:Z$315,4,FALSE)),"",VLOOKUP(B77,Register!A$7:Z$315,4,FALSE))</f>
        <v/>
      </c>
      <c r="E77" s="195" t="str">
        <f>IF(ISNA(VLOOKUP(B77,Register!A$7:Z$315,6,FALSE)),"",VLOOKUP(B77,Register!A$7:Z$315,6,FALSE))</f>
        <v/>
      </c>
      <c r="F77" s="105"/>
      <c r="G77" s="159"/>
      <c r="H77" s="159"/>
      <c r="I77" s="168" t="str">
        <f t="shared" si="2"/>
        <v/>
      </c>
      <c r="J77" s="5" t="str">
        <f t="shared" si="3"/>
        <v/>
      </c>
      <c r="K77" s="159"/>
      <c r="L77" s="159"/>
      <c r="M77" s="168" t="str">
        <f t="shared" si="4"/>
        <v/>
      </c>
      <c r="N77" s="5" t="str">
        <f t="shared" si="5"/>
        <v/>
      </c>
      <c r="O77" s="159"/>
      <c r="P77" s="159"/>
      <c r="Q77" s="168" t="str">
        <f t="shared" si="6"/>
        <v/>
      </c>
      <c r="R77" s="5" t="str">
        <f t="shared" si="7"/>
        <v/>
      </c>
      <c r="S77" s="159"/>
      <c r="T77" s="159"/>
      <c r="U77" s="168" t="str">
        <f t="shared" si="8"/>
        <v/>
      </c>
      <c r="V77" s="5" t="str">
        <f t="shared" si="9"/>
        <v/>
      </c>
      <c r="W77" s="159"/>
      <c r="X77" s="159"/>
      <c r="Y77" s="168" t="str">
        <f t="shared" si="10"/>
        <v/>
      </c>
      <c r="Z77" s="5" t="str">
        <f t="shared" si="11"/>
        <v/>
      </c>
      <c r="AA77" s="160" t="str">
        <f t="shared" ref="AA77:AA112" si="103">IF(AND(B77=""),"",SUM(G77+K77+O77+S77+W77))</f>
        <v/>
      </c>
      <c r="AB77" s="160" t="str">
        <f t="shared" ref="AB77:AB112" si="104">IF(AND(B77=""),"",SUM(H77+L77+P77+T77+X77))</f>
        <v/>
      </c>
      <c r="AC77" s="160" t="str">
        <f t="shared" si="12"/>
        <v/>
      </c>
      <c r="AD77" s="6" t="str">
        <f t="shared" si="13"/>
        <v/>
      </c>
      <c r="AE77" s="105"/>
      <c r="AF77" s="1115"/>
      <c r="AG77" s="1115"/>
      <c r="AH77" s="168" t="str">
        <f t="shared" si="14"/>
        <v/>
      </c>
      <c r="AI77" s="5" t="str">
        <f t="shared" si="15"/>
        <v/>
      </c>
      <c r="AJ77" s="159"/>
      <c r="AK77" s="159"/>
      <c r="AL77" s="168" t="str">
        <f t="shared" si="16"/>
        <v/>
      </c>
      <c r="AM77" s="5" t="str">
        <f t="shared" si="17"/>
        <v/>
      </c>
      <c r="AN77" s="159"/>
      <c r="AO77" s="159"/>
      <c r="AP77" s="168" t="str">
        <f t="shared" si="18"/>
        <v/>
      </c>
      <c r="AQ77" s="5" t="str">
        <f t="shared" si="19"/>
        <v/>
      </c>
      <c r="AR77" s="159"/>
      <c r="AS77" s="159"/>
      <c r="AT77" s="168" t="str">
        <f t="shared" si="20"/>
        <v/>
      </c>
      <c r="AU77" s="5" t="str">
        <f t="shared" si="21"/>
        <v/>
      </c>
      <c r="AV77" s="159"/>
      <c r="AW77" s="159"/>
      <c r="AX77" s="168" t="str">
        <f t="shared" si="22"/>
        <v/>
      </c>
      <c r="AY77" s="5" t="str">
        <f t="shared" si="23"/>
        <v/>
      </c>
      <c r="AZ77" s="160" t="str">
        <f t="shared" si="24"/>
        <v/>
      </c>
      <c r="BA77" s="160" t="str">
        <f t="shared" si="25"/>
        <v/>
      </c>
      <c r="BB77" s="160" t="str">
        <f t="shared" si="26"/>
        <v/>
      </c>
      <c r="BC77" s="6" t="str">
        <f t="shared" si="27"/>
        <v/>
      </c>
      <c r="BD77" s="105"/>
      <c r="BE77" s="159"/>
      <c r="BF77" s="159"/>
      <c r="BG77" s="168" t="str">
        <f t="shared" si="28"/>
        <v/>
      </c>
      <c r="BH77" s="5" t="str">
        <f t="shared" si="29"/>
        <v/>
      </c>
      <c r="BI77" s="159"/>
      <c r="BJ77" s="159"/>
      <c r="BK77" s="168" t="str">
        <f t="shared" si="30"/>
        <v/>
      </c>
      <c r="BL77" s="5" t="str">
        <f t="shared" si="31"/>
        <v/>
      </c>
      <c r="BM77" s="159"/>
      <c r="BN77" s="159"/>
      <c r="BO77" s="168" t="str">
        <f t="shared" si="32"/>
        <v/>
      </c>
      <c r="BP77" s="5" t="str">
        <f t="shared" si="33"/>
        <v/>
      </c>
      <c r="BQ77" s="159"/>
      <c r="BR77" s="159"/>
      <c r="BS77" s="168" t="str">
        <f t="shared" si="34"/>
        <v/>
      </c>
      <c r="BT77" s="5" t="str">
        <f t="shared" si="35"/>
        <v/>
      </c>
      <c r="BU77" s="159"/>
      <c r="BV77" s="159"/>
      <c r="BW77" s="168" t="str">
        <f t="shared" si="36"/>
        <v/>
      </c>
      <c r="BX77" s="5" t="str">
        <f t="shared" si="37"/>
        <v/>
      </c>
      <c r="BY77" s="160" t="str">
        <f t="shared" si="38"/>
        <v/>
      </c>
      <c r="BZ77" s="160" t="str">
        <f t="shared" si="39"/>
        <v/>
      </c>
      <c r="CA77" s="160" t="str">
        <f t="shared" si="40"/>
        <v/>
      </c>
      <c r="CB77" s="6" t="str">
        <f t="shared" si="41"/>
        <v/>
      </c>
      <c r="CC77" s="105"/>
      <c r="CD77" s="159"/>
      <c r="CE77" s="159"/>
      <c r="CF77" s="168" t="str">
        <f t="shared" si="42"/>
        <v/>
      </c>
      <c r="CG77" s="5" t="str">
        <f t="shared" si="43"/>
        <v/>
      </c>
      <c r="CH77" s="159"/>
      <c r="CI77" s="159"/>
      <c r="CJ77" s="168" t="str">
        <f t="shared" si="44"/>
        <v/>
      </c>
      <c r="CK77" s="5" t="str">
        <f t="shared" si="45"/>
        <v/>
      </c>
      <c r="CL77" s="159"/>
      <c r="CM77" s="159"/>
      <c r="CN77" s="168" t="str">
        <f t="shared" si="46"/>
        <v/>
      </c>
      <c r="CO77" s="5" t="str">
        <f t="shared" si="47"/>
        <v/>
      </c>
      <c r="CP77" s="159"/>
      <c r="CQ77" s="159"/>
      <c r="CR77" s="168" t="str">
        <f t="shared" si="48"/>
        <v/>
      </c>
      <c r="CS77" s="5" t="str">
        <f t="shared" si="49"/>
        <v/>
      </c>
      <c r="CT77" s="159"/>
      <c r="CU77" s="159"/>
      <c r="CV77" s="168" t="str">
        <f t="shared" si="50"/>
        <v/>
      </c>
      <c r="CW77" s="5" t="str">
        <f t="shared" si="51"/>
        <v/>
      </c>
      <c r="CX77" s="160" t="str">
        <f t="shared" si="52"/>
        <v/>
      </c>
      <c r="CY77" s="160" t="str">
        <f t="shared" si="53"/>
        <v/>
      </c>
      <c r="CZ77" s="160" t="str">
        <f t="shared" si="54"/>
        <v/>
      </c>
      <c r="DA77" s="6" t="str">
        <f t="shared" si="55"/>
        <v/>
      </c>
      <c r="DB77" s="105"/>
      <c r="DC77" s="159"/>
      <c r="DD77" s="159"/>
      <c r="DE77" s="168" t="str">
        <f t="shared" si="56"/>
        <v/>
      </c>
      <c r="DF77" s="5" t="str">
        <f t="shared" si="57"/>
        <v/>
      </c>
      <c r="DG77" s="159"/>
      <c r="DH77" s="159"/>
      <c r="DI77" s="168" t="str">
        <f t="shared" si="58"/>
        <v/>
      </c>
      <c r="DJ77" s="5" t="str">
        <f t="shared" si="59"/>
        <v/>
      </c>
      <c r="DK77" s="159"/>
      <c r="DL77" s="159"/>
      <c r="DM77" s="168" t="str">
        <f t="shared" si="60"/>
        <v/>
      </c>
      <c r="DN77" s="5" t="str">
        <f t="shared" si="61"/>
        <v/>
      </c>
      <c r="DO77" s="159"/>
      <c r="DP77" s="159"/>
      <c r="DQ77" s="168" t="str">
        <f t="shared" si="62"/>
        <v/>
      </c>
      <c r="DR77" s="5" t="str">
        <f t="shared" si="63"/>
        <v/>
      </c>
      <c r="DS77" s="159"/>
      <c r="DT77" s="159"/>
      <c r="DU77" s="168" t="str">
        <f t="shared" si="64"/>
        <v/>
      </c>
      <c r="DV77" s="5" t="str">
        <f t="shared" si="65"/>
        <v/>
      </c>
      <c r="DW77" s="160" t="str">
        <f t="shared" si="66"/>
        <v/>
      </c>
      <c r="DX77" s="160" t="str">
        <f t="shared" si="67"/>
        <v/>
      </c>
      <c r="DY77" s="160" t="str">
        <f t="shared" si="68"/>
        <v/>
      </c>
      <c r="DZ77" s="6" t="str">
        <f t="shared" si="69"/>
        <v/>
      </c>
      <c r="EA77" s="105"/>
      <c r="EB77" s="159"/>
      <c r="EC77" s="159"/>
      <c r="ED77" s="168" t="str">
        <f t="shared" si="70"/>
        <v/>
      </c>
      <c r="EE77" s="5" t="str">
        <f t="shared" si="71"/>
        <v/>
      </c>
      <c r="EF77" s="159"/>
      <c r="EG77" s="159"/>
      <c r="EH77" s="168" t="str">
        <f t="shared" si="72"/>
        <v/>
      </c>
      <c r="EI77" s="5" t="str">
        <f t="shared" si="73"/>
        <v/>
      </c>
      <c r="EJ77" s="159"/>
      <c r="EK77" s="159"/>
      <c r="EL77" s="168" t="str">
        <f t="shared" si="74"/>
        <v/>
      </c>
      <c r="EM77" s="5" t="str">
        <f t="shared" si="75"/>
        <v/>
      </c>
      <c r="EN77" s="159"/>
      <c r="EO77" s="159"/>
      <c r="EP77" s="168" t="str">
        <f t="shared" si="76"/>
        <v/>
      </c>
      <c r="EQ77" s="5" t="str">
        <f t="shared" si="77"/>
        <v/>
      </c>
      <c r="ER77" s="159"/>
      <c r="ES77" s="159"/>
      <c r="ET77" s="168" t="str">
        <f t="shared" si="78"/>
        <v/>
      </c>
      <c r="EU77" s="5" t="str">
        <f t="shared" si="79"/>
        <v/>
      </c>
      <c r="EV77" s="160" t="str">
        <f t="shared" si="80"/>
        <v/>
      </c>
      <c r="EW77" s="160" t="str">
        <f t="shared" si="81"/>
        <v/>
      </c>
      <c r="EX77" s="160" t="str">
        <f t="shared" si="82"/>
        <v/>
      </c>
      <c r="EY77" s="6" t="str">
        <f t="shared" si="83"/>
        <v/>
      </c>
      <c r="EZ77" s="105"/>
      <c r="FA77" s="105"/>
      <c r="FB77" s="105"/>
      <c r="FC77" s="105"/>
      <c r="FD77" s="105"/>
      <c r="FE77" s="106" t="str">
        <f t="shared" si="84"/>
        <v/>
      </c>
      <c r="FF77" s="100" t="str">
        <f t="shared" si="85"/>
        <v xml:space="preserve"> </v>
      </c>
      <c r="FG77" s="105"/>
      <c r="FH77" s="105"/>
      <c r="FI77" s="105"/>
      <c r="FJ77" s="105"/>
      <c r="FK77" s="105"/>
      <c r="FL77" s="107" t="str">
        <f t="shared" si="86"/>
        <v/>
      </c>
      <c r="FM77" s="101" t="str">
        <f t="shared" si="87"/>
        <v xml:space="preserve"> </v>
      </c>
      <c r="FN77" s="105"/>
      <c r="FO77" s="105"/>
      <c r="FP77" s="105"/>
      <c r="FQ77" s="105"/>
      <c r="FR77" s="105"/>
      <c r="FS77" s="204" t="str">
        <f t="shared" si="88"/>
        <v/>
      </c>
      <c r="FT77" s="205" t="str">
        <f t="shared" si="89"/>
        <v xml:space="preserve"> </v>
      </c>
      <c r="FU77" s="477"/>
      <c r="FV77" s="316" t="str">
        <f>IF(AND(C77=""),"-",VLOOKUP(B77,Register!$A$7:$AM$311,19,FALSE))</f>
        <v>-</v>
      </c>
      <c r="FW77" s="7" t="str">
        <f>IF(AND(C77=""),"-",VLOOKUP(B77,Register!$A$7:$AM$311,20,FALSE))</f>
        <v>-</v>
      </c>
      <c r="FX77" s="7" t="str">
        <f>IF(AND(C77=""),"-",VLOOKUP(B77,Register!$A$7:$AM$311,21,FALSE))</f>
        <v>-</v>
      </c>
      <c r="FY77" s="7" t="str">
        <f>IF(AND(C77=""),"-",VLOOKUP(B77,Register!$A$7:$AM$311,22,FALSE))</f>
        <v>-</v>
      </c>
      <c r="FZ77" s="7" t="str">
        <f>IF(AND(C77=""),"-",VLOOKUP(B77,Register!$A$7:$AM$311,23,FALSE))</f>
        <v>-</v>
      </c>
      <c r="GA77" s="7" t="str">
        <f>IF(AND(C77=""),"-",VLOOKUP(B77,Register!$A$7:$AM$311,24,FALSE))</f>
        <v>-</v>
      </c>
      <c r="GB77" s="7" t="str">
        <f>IF(AND(C77=""),"-",VLOOKUP(B77,Register!$A$7:$AM$311,25,FALSE))</f>
        <v>-</v>
      </c>
      <c r="GC77" s="7" t="str">
        <f>IF(AND(C77=""),"-",VLOOKUP(B77,Register!$A$7:$AM$311,26,FALSE))</f>
        <v>-</v>
      </c>
      <c r="GD77" s="7" t="str">
        <f>IF(AND(C77=""),"-",VLOOKUP(B77,Register!$A$7:$AM$311,27,FALSE))</f>
        <v>-</v>
      </c>
      <c r="GE77" s="7" t="str">
        <f>IF(AND(C77=""),"-",VLOOKUP(B77,Register!$A$7:$AM$311,28,FALSE))</f>
        <v>-</v>
      </c>
      <c r="GF77" s="7" t="str">
        <f>IF(AND(C77=""),"-",VLOOKUP(B77,Register!$A$7:$AM$311,29,FALSE))</f>
        <v>-</v>
      </c>
      <c r="GG77" s="7" t="str">
        <f>IF(AND(C77=""),"-",VLOOKUP(B77,Register!$A$7:$AM$311,30,FALSE))</f>
        <v>-</v>
      </c>
      <c r="GH77" s="8" t="str">
        <f>IF(AND(C77=""),"-",VLOOKUP(B77,Register!$A$7:$AM$311,31,FALSE))</f>
        <v>-</v>
      </c>
      <c r="GI77" s="208" t="str">
        <f>IF(AND(C77=""),"",VLOOKUP(B77,Register!$A$7:$CL$311,36,FALSE))</f>
        <v/>
      </c>
      <c r="GJ77" s="182" t="str">
        <f t="shared" si="90"/>
        <v/>
      </c>
      <c r="GK77" s="312" t="str">
        <f t="shared" si="91"/>
        <v/>
      </c>
      <c r="GL77" s="314" t="str">
        <f t="shared" si="92"/>
        <v/>
      </c>
      <c r="GM77" s="3"/>
      <c r="GR77" s="3"/>
      <c r="GS77" s="3"/>
      <c r="GT77" s="3"/>
      <c r="GU77" s="3"/>
      <c r="GV77" s="3"/>
      <c r="GW77" s="3"/>
      <c r="GX77" s="3"/>
      <c r="GY77" s="3"/>
      <c r="GZ77" s="3"/>
      <c r="HA77" s="3"/>
      <c r="HB77" s="3"/>
      <c r="HC77" s="3"/>
      <c r="HD77" s="3"/>
      <c r="HE77" s="3"/>
      <c r="HF77" s="3"/>
      <c r="HG77" s="3"/>
      <c r="HH77" s="3"/>
      <c r="HI77" s="3"/>
      <c r="HJ77" s="3"/>
      <c r="HK77" s="3"/>
      <c r="HL77" s="3"/>
      <c r="HM77" s="3"/>
      <c r="HW77" s="321" t="str">
        <f>IF(ISNA(VLOOKUP(B77,Register!A$7:Z$315,9,FALSE)),"",VLOOKUP(B77,Register!A$7:Z$315,9,FALSE))</f>
        <v/>
      </c>
      <c r="HX77" s="321" t="str">
        <f>IF(ISNA(VLOOKUP(B77,Register!A$7:Z$315,12,FALSE)),"",VLOOKUP(B77,Register!A$7:Z$315,12,FALSE))</f>
        <v/>
      </c>
      <c r="HY77" s="321" t="str">
        <f t="shared" si="93"/>
        <v/>
      </c>
      <c r="HZ77" s="321" t="str">
        <f t="shared" si="94"/>
        <v/>
      </c>
      <c r="IA77" s="321" t="str">
        <f t="shared" si="95"/>
        <v/>
      </c>
      <c r="IB77" s="321" t="str">
        <f t="shared" si="96"/>
        <v/>
      </c>
      <c r="IC77" s="321" t="str">
        <f t="shared" si="97"/>
        <v/>
      </c>
      <c r="ID77" s="321" t="str">
        <f t="shared" si="98"/>
        <v/>
      </c>
      <c r="IE77" s="321" t="str">
        <f t="shared" si="99"/>
        <v/>
      </c>
      <c r="IF77" s="321" t="str">
        <f t="shared" si="100"/>
        <v/>
      </c>
    </row>
    <row r="78" spans="1:240" ht="21">
      <c r="A78" s="2">
        <v>66</v>
      </c>
      <c r="B78" s="197"/>
      <c r="C78" s="196" t="str">
        <f>IF(ISNA(VLOOKUP(B78,Register!A$7:Z$315,3,FALSE)),"",VLOOKUP(B78,Register!A$7:Z$315,3,FALSE))</f>
        <v/>
      </c>
      <c r="D78" s="196" t="str">
        <f>IF(ISNA(VLOOKUP(B78,Register!A$7:Z$315,4,FALSE)),"",VLOOKUP(B78,Register!A$7:Z$315,4,FALSE))</f>
        <v/>
      </c>
      <c r="E78" s="195" t="str">
        <f>IF(ISNA(VLOOKUP(B78,Register!A$7:Z$315,6,FALSE)),"",VLOOKUP(B78,Register!A$7:Z$315,6,FALSE))</f>
        <v/>
      </c>
      <c r="F78" s="105"/>
      <c r="G78" s="159"/>
      <c r="H78" s="159"/>
      <c r="I78" s="168" t="str">
        <f t="shared" ref="I78:I112" si="105">IF(AND($B78=""),"",SUM(G78+H78))</f>
        <v/>
      </c>
      <c r="J78" s="5" t="str">
        <f t="shared" ref="J78:J112" si="106">IF(I78="","",IF(I78=0,"",IF(I78&gt;9,"A+",IF(I78&gt;7.5,"A",IF(I78&gt;6,"B",IF(I78&gt;4,"C","D"))))))</f>
        <v/>
      </c>
      <c r="K78" s="159"/>
      <c r="L78" s="159"/>
      <c r="M78" s="168" t="str">
        <f t="shared" ref="M78:M112" si="107">IF(AND($B78=""),"",SUM(K78+L78))</f>
        <v/>
      </c>
      <c r="N78" s="5" t="str">
        <f t="shared" ref="N78:N112" si="108">IF(M78="","",IF(M78=0,"",IF(M78&gt;9,"A+",IF(M78&gt;7.5,"A",IF(M78&gt;6,"B",IF(M78&gt;4,"C","D"))))))</f>
        <v/>
      </c>
      <c r="O78" s="159"/>
      <c r="P78" s="159"/>
      <c r="Q78" s="168" t="str">
        <f t="shared" ref="Q78:Q112" si="109">IF(AND($B78=""),"",SUM(O78+P78))</f>
        <v/>
      </c>
      <c r="R78" s="5" t="str">
        <f t="shared" ref="R78:R112" si="110">IF(Q78="","",IF(Q78=0,"",IF(Q78&gt;63,"A+",IF(Q78&gt;53,"A",IF(Q78&gt;42,"B",IF(Q78&gt;28,"C","D"))))))</f>
        <v/>
      </c>
      <c r="S78" s="159"/>
      <c r="T78" s="159"/>
      <c r="U78" s="168" t="str">
        <f t="shared" ref="U78:U112" si="111">IF(AND($B78=""),"",SUM(S78+T78))</f>
        <v/>
      </c>
      <c r="V78" s="5" t="str">
        <f t="shared" ref="V78:V112" si="112">IF(U78="","",IF(U78=0,"",IF(U78&gt;9,"A+",IF(U78&gt;7.5,"A",IF(U78&gt;6,"B",IF(U78&gt;4,"C","D"))))))</f>
        <v/>
      </c>
      <c r="W78" s="159"/>
      <c r="X78" s="159"/>
      <c r="Y78" s="168" t="str">
        <f t="shared" ref="Y78:Y112" si="113">IF(AND($B78=""),"",SUM(W78+X78))</f>
        <v/>
      </c>
      <c r="Z78" s="5" t="str">
        <f t="shared" ref="Z78:Z112" si="114">IF(Y78="","",IF(Y78=0,"",IF(Y78&gt;90,"A+",IF(Y78&gt;75,"A",IF(Y78&gt;60,"B",IF(Y78&gt;40,"C","D"))))))</f>
        <v/>
      </c>
      <c r="AA78" s="160" t="str">
        <f t="shared" si="103"/>
        <v/>
      </c>
      <c r="AB78" s="160" t="str">
        <f t="shared" si="104"/>
        <v/>
      </c>
      <c r="AC78" s="160" t="str">
        <f t="shared" ref="AC78:AC112" si="115">IF(AND($B78=""),"",SUM(I78+M78+Q78+U78+Y78))</f>
        <v/>
      </c>
      <c r="AD78" s="6" t="str">
        <f t="shared" ref="AD78:AD112" si="116">IF(AC78="","",IF(AC78=0,"",IF(AC78&gt;180,"A+",IF(AC78&gt;150,"A",IF(AC78&gt;120,"B",IF(AC78&gt;80,"C","D"))))))</f>
        <v/>
      </c>
      <c r="AE78" s="105"/>
      <c r="AF78" s="1115"/>
      <c r="AG78" s="1115"/>
      <c r="AH78" s="168" t="str">
        <f t="shared" ref="AH78:AH112" si="117">IF(AND($B78=""),"",SUM(AF78+AG78))</f>
        <v/>
      </c>
      <c r="AI78" s="5" t="str">
        <f t="shared" ref="AI78:AI112" si="118">IF(AH78="","",IF(AH78=0,"",IF(AH78&gt;9,"A+",IF(AH78&gt;7.5,"A",IF(AH78&gt;6,"B",IF(AH78&gt;4,"C","D"))))))</f>
        <v/>
      </c>
      <c r="AJ78" s="159"/>
      <c r="AK78" s="159"/>
      <c r="AL78" s="168" t="str">
        <f t="shared" ref="AL78:AL112" si="119">IF(AND($B78=""),"",SUM(AJ78+AK78))</f>
        <v/>
      </c>
      <c r="AM78" s="5" t="str">
        <f t="shared" ref="AM78:AM112" si="120">IF(AL78="","",IF(AL78=0,"",IF(AL78&gt;9,"A+",IF(AL78&gt;7.5,"A",IF(AL78&gt;6,"B",IF(AL78&gt;4,"C","D"))))))</f>
        <v/>
      </c>
      <c r="AN78" s="159"/>
      <c r="AO78" s="159"/>
      <c r="AP78" s="168" t="str">
        <f t="shared" ref="AP78:AP112" si="121">IF(AND($B78=""),"",SUM(AN78+AO78))</f>
        <v/>
      </c>
      <c r="AQ78" s="5" t="str">
        <f t="shared" ref="AQ78:AQ112" si="122">IF(AP78="","",IF(AP78=0,"",IF(AP78&gt;63,"A+",IF(AP78&gt;53,"A",IF(AP78&gt;42,"B",IF(AP78&gt;28,"C","D"))))))</f>
        <v/>
      </c>
      <c r="AR78" s="159"/>
      <c r="AS78" s="159"/>
      <c r="AT78" s="168" t="str">
        <f t="shared" ref="AT78:AT112" si="123">IF(AND($B78=""),"",SUM(AR78+AS78))</f>
        <v/>
      </c>
      <c r="AU78" s="5" t="str">
        <f t="shared" ref="AU78:AU112" si="124">IF(AT78="","",IF(AT78=0,"",IF(AT78&gt;9,"A+",IF(AT78&gt;7.5,"A",IF(AT78&gt;6,"B",IF(AT78&gt;4,"C","D"))))))</f>
        <v/>
      </c>
      <c r="AV78" s="159"/>
      <c r="AW78" s="159"/>
      <c r="AX78" s="168" t="str">
        <f t="shared" ref="AX78:AX112" si="125">IF(AND($B78=""),"",SUM(AV78+AW78))</f>
        <v/>
      </c>
      <c r="AY78" s="5" t="str">
        <f t="shared" ref="AY78:AY112" si="126">IF(AX78="","",IF(AX78=0,"",IF(AX78&gt;90,"A+",IF(AX78&gt;75,"A",IF(AX78&gt;60,"B",IF(AX78&gt;40,"C","D"))))))</f>
        <v/>
      </c>
      <c r="AZ78" s="160" t="str">
        <f t="shared" ref="AZ78:AZ112" si="127">IF(AND(B78=""),"",SUM(AF78+AJ78+AN78+AR78+AV78))</f>
        <v/>
      </c>
      <c r="BA78" s="160" t="str">
        <f t="shared" ref="BA78:BA112" si="128">IF(AND(B78=""),"",SUM(AG78+AK78+AO78+AS78+AW78))</f>
        <v/>
      </c>
      <c r="BB78" s="160" t="str">
        <f t="shared" ref="BB78:BB112" si="129">IF(AND($B78=""),"",SUM(AH78+AL78+AP78+AT78+AX78))</f>
        <v/>
      </c>
      <c r="BC78" s="6" t="str">
        <f t="shared" ref="BC78:BC112" si="130">IF(BB78="","",IF(BB78=0,"",IF(BB78&gt;180,"A+",IF(BB78&gt;150,"A",IF(BB78&gt;120,"B",IF(BB78&gt;80,"C","D"))))))</f>
        <v/>
      </c>
      <c r="BD78" s="105"/>
      <c r="BE78" s="159"/>
      <c r="BF78" s="159"/>
      <c r="BG78" s="168" t="str">
        <f t="shared" ref="BG78:BG112" si="131">IF(AND($B78=""),"",SUM(BE78+BF78))</f>
        <v/>
      </c>
      <c r="BH78" s="5" t="str">
        <f t="shared" ref="BH78:BH112" si="132">IF(BG78="","",IF(BG78=0,"",IF(BG78&gt;9,"A+",IF(BG78&gt;7.5,"A",IF(BG78&gt;6,"B",IF(BG78&gt;4,"C","D"))))))</f>
        <v/>
      </c>
      <c r="BI78" s="159"/>
      <c r="BJ78" s="159"/>
      <c r="BK78" s="168" t="str">
        <f t="shared" ref="BK78:BK112" si="133">IF(AND($B78=""),"",SUM(BI78+BJ78))</f>
        <v/>
      </c>
      <c r="BL78" s="5" t="str">
        <f t="shared" ref="BL78:BL112" si="134">IF(BK78="","",IF(BK78=0,"",IF(BK78&gt;9,"A+",IF(BK78&gt;7.5,"A",IF(BK78&gt;6,"B",IF(BK78&gt;4,"C","D"))))))</f>
        <v/>
      </c>
      <c r="BM78" s="159"/>
      <c r="BN78" s="159"/>
      <c r="BO78" s="168" t="str">
        <f t="shared" ref="BO78:BO112" si="135">IF(AND($B78=""),"",SUM(BM78+BN78))</f>
        <v/>
      </c>
      <c r="BP78" s="5" t="str">
        <f t="shared" ref="BP78:BP112" si="136">IF(BO78="","",IF(BO78=0,"",IF(BO78&gt;63,"A+",IF(BO78&gt;53,"A",IF(BO78&gt;42,"B",IF(BO78&gt;28,"C","D"))))))</f>
        <v/>
      </c>
      <c r="BQ78" s="159"/>
      <c r="BR78" s="159"/>
      <c r="BS78" s="168" t="str">
        <f t="shared" ref="BS78:BS112" si="137">IF(AND($B78=""),"",SUM(BQ78+BR78))</f>
        <v/>
      </c>
      <c r="BT78" s="5" t="str">
        <f t="shared" ref="BT78:BT112" si="138">IF(BS78="","",IF(BS78=0,"",IF(BS78&gt;9,"A+",IF(BS78&gt;7.5,"A",IF(BS78&gt;6,"B",IF(BS78&gt;4,"C","D"))))))</f>
        <v/>
      </c>
      <c r="BU78" s="159"/>
      <c r="BV78" s="159"/>
      <c r="BW78" s="168" t="str">
        <f t="shared" ref="BW78:BW112" si="139">IF(AND($B78=""),"",SUM(BU78+BV78))</f>
        <v/>
      </c>
      <c r="BX78" s="5" t="str">
        <f t="shared" ref="BX78:BX112" si="140">IF(BW78="","",IF(BW78=0,"",IF(BW78&gt;90,"A+",IF(BW78&gt;75,"A",IF(BW78&gt;60,"B",IF(BW78&gt;40,"C","D"))))))</f>
        <v/>
      </c>
      <c r="BY78" s="160" t="str">
        <f t="shared" ref="BY78:BY112" si="141">IF(AND(B78=""),"",SUM(BE78+BI78+BM78+BQ78+BU78))</f>
        <v/>
      </c>
      <c r="BZ78" s="160" t="str">
        <f t="shared" ref="BZ78:BZ112" si="142">IF(AND(B78=""),"",SUM(BF78+BJ78+BN78+BR78+BV78))</f>
        <v/>
      </c>
      <c r="CA78" s="160" t="str">
        <f t="shared" ref="CA78:CA112" si="143">IF(AND($B78=""),"",SUM(BG78+BK78+BO78+BS78+BW78))</f>
        <v/>
      </c>
      <c r="CB78" s="6" t="str">
        <f t="shared" ref="CB78:CB112" si="144">IF(CA78="","",IF(CA78=0,"",IF(CA78&gt;180,"A+",IF(CA78&gt;150,"A",IF(CA78&gt;120,"B",IF(CA78&gt;80,"C","D"))))))</f>
        <v/>
      </c>
      <c r="CC78" s="105"/>
      <c r="CD78" s="159"/>
      <c r="CE78" s="159"/>
      <c r="CF78" s="168" t="str">
        <f t="shared" ref="CF78:CF112" si="145">IF(AND($B78=""),"",SUM(CD78+CE78))</f>
        <v/>
      </c>
      <c r="CG78" s="5" t="str">
        <f t="shared" ref="CG78:CG112" si="146">IF(CF78="","",IF(CF78=0,"",IF(CF78&gt;9,"A+",IF(CF78&gt;7.5,"A",IF(CF78&gt;6,"B",IF(CF78&gt;4,"C","D"))))))</f>
        <v/>
      </c>
      <c r="CH78" s="159"/>
      <c r="CI78" s="159"/>
      <c r="CJ78" s="168" t="str">
        <f t="shared" ref="CJ78:CJ112" si="147">IF(AND($B78=""),"",SUM(CH78+CI78))</f>
        <v/>
      </c>
      <c r="CK78" s="5" t="str">
        <f t="shared" ref="CK78:CK112" si="148">IF(CJ78="","",IF(CJ78=0,"",IF(CJ78&gt;9,"A+",IF(CJ78&gt;7.5,"A",IF(CJ78&gt;6,"B",IF(CJ78&gt;4,"C","D"))))))</f>
        <v/>
      </c>
      <c r="CL78" s="159"/>
      <c r="CM78" s="159"/>
      <c r="CN78" s="168" t="str">
        <f t="shared" ref="CN78:CN112" si="149">IF(AND($B78=""),"",SUM(CL78+CM78))</f>
        <v/>
      </c>
      <c r="CO78" s="5" t="str">
        <f t="shared" ref="CO78:CO112" si="150">IF(CN78="","",IF(CN78=0,"",IF(CN78&gt;63,"A+",IF(CN78&gt;53,"A",IF(CN78&gt;42,"B",IF(CN78&gt;28,"C","D"))))))</f>
        <v/>
      </c>
      <c r="CP78" s="159"/>
      <c r="CQ78" s="159"/>
      <c r="CR78" s="168" t="str">
        <f t="shared" ref="CR78:CR112" si="151">IF(AND($B78=""),"",SUM(CP78+CQ78))</f>
        <v/>
      </c>
      <c r="CS78" s="5" t="str">
        <f t="shared" ref="CS78:CS112" si="152">IF(CR78="","",IF(CR78=0,"",IF(CR78&gt;9,"A+",IF(CR78&gt;7.5,"A",IF(CR78&gt;6,"B",IF(CR78&gt;4,"C","D"))))))</f>
        <v/>
      </c>
      <c r="CT78" s="159"/>
      <c r="CU78" s="159"/>
      <c r="CV78" s="168" t="str">
        <f t="shared" ref="CV78:CV112" si="153">IF(AND($B78=""),"",SUM(CT78+CU78))</f>
        <v/>
      </c>
      <c r="CW78" s="5" t="str">
        <f t="shared" ref="CW78:CW112" si="154">IF(CV78="","",IF(CV78=0,"",IF(CV78&gt;90,"A+",IF(CV78&gt;75,"A",IF(CV78&gt;60,"B",IF(CV78&gt;40,"C","D"))))))</f>
        <v/>
      </c>
      <c r="CX78" s="160" t="str">
        <f t="shared" ref="CX78:CX112" si="155">IF(AND(B78=""),"",SUM(CD78+CH78+CL78+CP78+CT78))</f>
        <v/>
      </c>
      <c r="CY78" s="160" t="str">
        <f t="shared" ref="CY78:CY112" si="156">IF(AND(B78=""),"",SUM(CE78+CI78+CM78+CQ78+CU78))</f>
        <v/>
      </c>
      <c r="CZ78" s="160" t="str">
        <f t="shared" ref="CZ78:CZ112" si="157">IF(AND($B78=""),"",SUM(CF78+CJ78+CN78+CR78+CV78))</f>
        <v/>
      </c>
      <c r="DA78" s="6" t="str">
        <f t="shared" ref="DA78:DA112" si="158">IF(CZ78="","",IF(CZ78=0,"",IF(CZ78&gt;180,"A+",IF(CZ78&gt;150,"A",IF(CZ78&gt;120,"B",IF(CZ78&gt;80,"C","D"))))))</f>
        <v/>
      </c>
      <c r="DB78" s="105"/>
      <c r="DC78" s="159"/>
      <c r="DD78" s="159"/>
      <c r="DE78" s="168" t="str">
        <f t="shared" ref="DE78:DE112" si="159">IF(AND($B78=""),"",SUM(DC78+DD78))</f>
        <v/>
      </c>
      <c r="DF78" s="5" t="str">
        <f t="shared" ref="DF78:DF112" si="160">IF(DE78="","",IF(DE78=0,"",IF(DE78&gt;9,"A+",IF(DE78&gt;7.5,"A",IF(DE78&gt;6,"B",IF(DE78&gt;4,"C","D"))))))</f>
        <v/>
      </c>
      <c r="DG78" s="159"/>
      <c r="DH78" s="159"/>
      <c r="DI78" s="168" t="str">
        <f t="shared" ref="DI78:DI112" si="161">IF(AND($B78=""),"",SUM(DG78+DH78))</f>
        <v/>
      </c>
      <c r="DJ78" s="5" t="str">
        <f t="shared" ref="DJ78:DJ112" si="162">IF(DI78="","",IF(DI78=0,"",IF(DI78&gt;9,"A+",IF(DI78&gt;7.5,"A",IF(DI78&gt;6,"B",IF(DI78&gt;4,"C","D"))))))</f>
        <v/>
      </c>
      <c r="DK78" s="159"/>
      <c r="DL78" s="159"/>
      <c r="DM78" s="168" t="str">
        <f t="shared" ref="DM78:DM112" si="163">IF(AND($B78=""),"",SUM(DK78+DL78))</f>
        <v/>
      </c>
      <c r="DN78" s="5" t="str">
        <f t="shared" ref="DN78:DN112" si="164">IF(DM78="","",IF(DM78=0,"",IF(DM78&gt;63,"A+",IF(DM78&gt;53,"A",IF(DM78&gt;42,"B",IF(DM78&gt;28,"C","D"))))))</f>
        <v/>
      </c>
      <c r="DO78" s="159"/>
      <c r="DP78" s="159"/>
      <c r="DQ78" s="168" t="str">
        <f t="shared" ref="DQ78:DQ112" si="165">IF(AND($B78=""),"",SUM(DO78+DP78))</f>
        <v/>
      </c>
      <c r="DR78" s="5" t="str">
        <f t="shared" ref="DR78:DR112" si="166">IF(DQ78="","",IF(DQ78=0,"",IF(DQ78&gt;9,"A+",IF(DQ78&gt;7.5,"A",IF(DQ78&gt;6,"B",IF(DQ78&gt;4,"C","D"))))))</f>
        <v/>
      </c>
      <c r="DS78" s="159"/>
      <c r="DT78" s="159"/>
      <c r="DU78" s="168" t="str">
        <f t="shared" ref="DU78:DU112" si="167">IF(AND($B78=""),"",SUM(DS78+DT78))</f>
        <v/>
      </c>
      <c r="DV78" s="5" t="str">
        <f t="shared" ref="DV78:DV112" si="168">IF(DU78="","",IF(DU78=0,"",IF(DU78&gt;90,"A+",IF(DU78&gt;75,"A",IF(DU78&gt;60,"B",IF(DU78&gt;40,"C","D"))))))</f>
        <v/>
      </c>
      <c r="DW78" s="160" t="str">
        <f t="shared" ref="DW78:DW112" si="169">IF(AND(B78=""),"",SUM(DC78+DG78+DK78+DO78+DS78))</f>
        <v/>
      </c>
      <c r="DX78" s="160" t="str">
        <f t="shared" ref="DX78:DX112" si="170">IF(AND(B78=""),"",SUM(DD78+DH78+DL78+DP78+DT78))</f>
        <v/>
      </c>
      <c r="DY78" s="160" t="str">
        <f t="shared" ref="DY78:DY112" si="171">IF(AND($B78=""),"",SUM(DE78+DI78+DM78+DQ78+DU78))</f>
        <v/>
      </c>
      <c r="DZ78" s="6" t="str">
        <f t="shared" ref="DZ78:DZ112" si="172">IF(DY78="","",IF(DY78=0,"",IF(DY78&gt;180,"A+",IF(DY78&gt;150,"A",IF(DY78&gt;120,"B",IF(DY78&gt;80,"C","D"))))))</f>
        <v/>
      </c>
      <c r="EA78" s="105"/>
      <c r="EB78" s="159"/>
      <c r="EC78" s="159"/>
      <c r="ED78" s="168" t="str">
        <f t="shared" ref="ED78:ED112" si="173">IF(AND($B78=""),"",SUM(EB78+EC78))</f>
        <v/>
      </c>
      <c r="EE78" s="5" t="str">
        <f t="shared" ref="EE78:EE112" si="174">IF(ED78="","",IF(ED78=0,"",IF(ED78&gt;9,"A+",IF(ED78&gt;7.5,"A",IF(ED78&gt;6,"B",IF(ED78&gt;4,"C","D"))))))</f>
        <v/>
      </c>
      <c r="EF78" s="159"/>
      <c r="EG78" s="159"/>
      <c r="EH78" s="168" t="str">
        <f t="shared" ref="EH78:EH112" si="175">IF(AND($B78=""),"",SUM(EF78+EG78))</f>
        <v/>
      </c>
      <c r="EI78" s="5" t="str">
        <f t="shared" ref="EI78:EI112" si="176">IF(EH78="","",IF(EH78=0,"",IF(EH78&gt;9,"A+",IF(EH78&gt;7.5,"A",IF(EH78&gt;6,"B",IF(EH78&gt;4,"C","D"))))))</f>
        <v/>
      </c>
      <c r="EJ78" s="159"/>
      <c r="EK78" s="159"/>
      <c r="EL78" s="168" t="str">
        <f t="shared" ref="EL78:EL112" si="177">IF(AND($B78=""),"",SUM(EJ78+EK78))</f>
        <v/>
      </c>
      <c r="EM78" s="5" t="str">
        <f t="shared" ref="EM78:EM112" si="178">IF(EL78="","",IF(EL78=0,"",IF(EL78&gt;63,"A+",IF(EL78&gt;53,"A",IF(EL78&gt;42,"B",IF(EL78&gt;28,"C","D"))))))</f>
        <v/>
      </c>
      <c r="EN78" s="159"/>
      <c r="EO78" s="159"/>
      <c r="EP78" s="168" t="str">
        <f t="shared" ref="EP78:EP112" si="179">IF(AND($B78=""),"",SUM(EN78+EO78))</f>
        <v/>
      </c>
      <c r="EQ78" s="5" t="str">
        <f t="shared" ref="EQ78:EQ112" si="180">IF(EP78="","",IF(EP78=0,"",IF(EP78&gt;9,"A+",IF(EP78&gt;7.5,"A",IF(EP78&gt;6,"B",IF(EP78&gt;4,"C","D"))))))</f>
        <v/>
      </c>
      <c r="ER78" s="159"/>
      <c r="ES78" s="159"/>
      <c r="ET78" s="168" t="str">
        <f t="shared" ref="ET78:ET112" si="181">IF(AND($B78=""),"",SUM(ER78+ES78))</f>
        <v/>
      </c>
      <c r="EU78" s="5" t="str">
        <f t="shared" ref="EU78:EU112" si="182">IF(ET78="","",IF(ET78=0,"",IF(ET78&gt;90,"A+",IF(ET78&gt;75,"A",IF(ET78&gt;60,"B",IF(ET78&gt;40,"C","D"))))))</f>
        <v/>
      </c>
      <c r="EV78" s="160" t="str">
        <f t="shared" ref="EV78:EV112" si="183">IF(AND(B78=""),"",SUM(EB78+EF78+EJ78+EN78+ER78))</f>
        <v/>
      </c>
      <c r="EW78" s="160" t="str">
        <f t="shared" ref="EW78:EW112" si="184">IF(AND(B78=""),"",SUM(EC78+EG78+EK78+EO78+ES78))</f>
        <v/>
      </c>
      <c r="EX78" s="160" t="str">
        <f t="shared" ref="EX78:EX112" si="185">IF(AND($B78=""),"",SUM(ED78+EH78+EL78+EP78+ET78))</f>
        <v/>
      </c>
      <c r="EY78" s="6" t="str">
        <f t="shared" ref="EY78:EY112" si="186">IF(EX78="","",IF(EX78=0,"",IF(EX78&gt;180,"A+",IF(EX78&gt;150,"A",IF(EX78&gt;120,"B",IF(EX78&gt;80,"C","D"))))))</f>
        <v/>
      </c>
      <c r="EZ78" s="105"/>
      <c r="FA78" s="105"/>
      <c r="FB78" s="105"/>
      <c r="FC78" s="105"/>
      <c r="FD78" s="105"/>
      <c r="FE78" s="106" t="str">
        <f t="shared" ref="FE78:FE112" si="187">IF(AND(B78=""),"",SUM(EZ78+FA78+FB78+FC78+FD78))</f>
        <v/>
      </c>
      <c r="FF78" s="100" t="str">
        <f t="shared" ref="FF78:FF112" si="188">IF(FE78=""," ",IF(FE78&gt;90,"A+",IF(FE78&gt;75,"A",IF(FE78&gt;60,"B",IF(FE78&gt;40,"C","D")))))</f>
        <v xml:space="preserve"> </v>
      </c>
      <c r="FG78" s="105"/>
      <c r="FH78" s="105"/>
      <c r="FI78" s="105"/>
      <c r="FJ78" s="105"/>
      <c r="FK78" s="105"/>
      <c r="FL78" s="107" t="str">
        <f t="shared" ref="FL78:FL112" si="189">IF(AND(B78=""),"",SUM(FG78+FH78+FI78+FJ78+FK78))</f>
        <v/>
      </c>
      <c r="FM78" s="101" t="str">
        <f t="shared" ref="FM78:FM112" si="190">IF(FL78=""," ",IF(FL78&gt;90,"A+",IF(FL78&gt;75,"A",IF(FL78&gt;60,"B",IF(FL78&gt;40,"C","D")))))</f>
        <v xml:space="preserve"> </v>
      </c>
      <c r="FN78" s="105"/>
      <c r="FO78" s="105"/>
      <c r="FP78" s="105"/>
      <c r="FQ78" s="105"/>
      <c r="FR78" s="105"/>
      <c r="FS78" s="204" t="str">
        <f t="shared" ref="FS78:FS112" si="191">IF(AND(B78=""),"",SUM(FN78+FO78+FP78+FQ78+FR78))</f>
        <v/>
      </c>
      <c r="FT78" s="205" t="str">
        <f t="shared" ref="FT78:FT112" si="192">IF(FS78=""," ",IF(FS78&gt;90,"A+",IF(FS78&gt;75,"A",IF(FS78&gt;60,"B",IF(FS78&gt;40,"C","D")))))</f>
        <v xml:space="preserve"> </v>
      </c>
      <c r="FU78" s="477"/>
      <c r="FV78" s="316" t="str">
        <f>IF(AND(C78=""),"-",VLOOKUP(B78,Register!$A$7:$AM$311,19,FALSE))</f>
        <v>-</v>
      </c>
      <c r="FW78" s="7" t="str">
        <f>IF(AND(C78=""),"-",VLOOKUP(B78,Register!$A$7:$AM$311,20,FALSE))</f>
        <v>-</v>
      </c>
      <c r="FX78" s="7" t="str">
        <f>IF(AND(C78=""),"-",VLOOKUP(B78,Register!$A$7:$AM$311,21,FALSE))</f>
        <v>-</v>
      </c>
      <c r="FY78" s="7" t="str">
        <f>IF(AND(C78=""),"-",VLOOKUP(B78,Register!$A$7:$AM$311,22,FALSE))</f>
        <v>-</v>
      </c>
      <c r="FZ78" s="7" t="str">
        <f>IF(AND(C78=""),"-",VLOOKUP(B78,Register!$A$7:$AM$311,23,FALSE))</f>
        <v>-</v>
      </c>
      <c r="GA78" s="7" t="str">
        <f>IF(AND(C78=""),"-",VLOOKUP(B78,Register!$A$7:$AM$311,24,FALSE))</f>
        <v>-</v>
      </c>
      <c r="GB78" s="7" t="str">
        <f>IF(AND(C78=""),"-",VLOOKUP(B78,Register!$A$7:$AM$311,25,FALSE))</f>
        <v>-</v>
      </c>
      <c r="GC78" s="7" t="str">
        <f>IF(AND(C78=""),"-",VLOOKUP(B78,Register!$A$7:$AM$311,26,FALSE))</f>
        <v>-</v>
      </c>
      <c r="GD78" s="7" t="str">
        <f>IF(AND(C78=""),"-",VLOOKUP(B78,Register!$A$7:$AM$311,27,FALSE))</f>
        <v>-</v>
      </c>
      <c r="GE78" s="7" t="str">
        <f>IF(AND(C78=""),"-",VLOOKUP(B78,Register!$A$7:$AM$311,28,FALSE))</f>
        <v>-</v>
      </c>
      <c r="GF78" s="7" t="str">
        <f>IF(AND(C78=""),"-",VLOOKUP(B78,Register!$A$7:$AM$311,29,FALSE))</f>
        <v>-</v>
      </c>
      <c r="GG78" s="7" t="str">
        <f>IF(AND(C78=""),"-",VLOOKUP(B78,Register!$A$7:$AM$311,30,FALSE))</f>
        <v>-</v>
      </c>
      <c r="GH78" s="8" t="str">
        <f>IF(AND(C78=""),"-",VLOOKUP(B78,Register!$A$7:$AM$311,31,FALSE))</f>
        <v>-</v>
      </c>
      <c r="GI78" s="208" t="str">
        <f>IF(AND(C78=""),"",VLOOKUP(B78,Register!$A$7:$CL$311,36,FALSE))</f>
        <v/>
      </c>
      <c r="GJ78" s="182" t="str">
        <f t="shared" ref="GJ78:GJ112" si="193">IF(AND(GK78=""),"",RANK(GK78,GK$13:GK$112,0))</f>
        <v/>
      </c>
      <c r="GK78" s="312" t="str">
        <f t="shared" ref="GK78:GK112" si="194">IF(AND(GI78="NSO"),"",IF(AND(AC78="",BB78="",CA78="",CZ78="",DY78="",EX78=""),"",SUM(AC78+BB78+CA78+CZ78+DY78+EX78)))</f>
        <v/>
      </c>
      <c r="GL78" s="314" t="str">
        <f t="shared" ref="GL78:GL112" si="195">IF(GJ78=1,GP$10,IF(GJ78=2,GP$11, IF(GJ78=3,GP$12,IF(GJ78=4,GP$13,IF(GJ78=5,GP$14,IF(GJ78=6,GP$15,IF(GJ78=7,GP$16,IF(GJ78=8,GP$17,IF(GJ78=9,GP$18,IF(GJ78=10,GP$19,IF(GJ78=11,GP$20,IF(GJ78=12,GP$21,IF(GJ78=13,GP$22,IF(GJ78=14,GP$23,IF(GJ78=15,GP$24,IF(GJ78=16,GP$25,IF(GJ78=17,GP$26,IF(GJ78=18,GP$27,IF(GJ78=19,GP$28,IF(GJ78=20,GP$29,IF(GJ78=21,GP$30,IF(GJ78=22,GP$31,IF(GJ78=23,GP$32,IF(GJ78=24,GP$33,IF(GJ78=25,GP$34,IF(GJ78=26,GP$35,IF(GJ78=27,GP$36,IF(GJ78=28,GP$37,IF(GJ78=29,GP$38,IF(GJ78=30,GP$39,IF(GJ78=31,GP$40,"")))))))))))))))))))))))))))))))</f>
        <v/>
      </c>
      <c r="GM78" s="3"/>
      <c r="GR78" s="3"/>
      <c r="GS78" s="3"/>
      <c r="GT78" s="3"/>
      <c r="GU78" s="3"/>
      <c r="GV78" s="3"/>
      <c r="GW78" s="3"/>
      <c r="GX78" s="3"/>
      <c r="GY78" s="3"/>
      <c r="GZ78" s="3"/>
      <c r="HA78" s="3"/>
      <c r="HB78" s="3"/>
      <c r="HC78" s="3"/>
      <c r="HD78" s="3"/>
      <c r="HE78" s="3"/>
      <c r="HF78" s="3"/>
      <c r="HG78" s="3"/>
      <c r="HH78" s="3"/>
      <c r="HI78" s="3"/>
      <c r="HJ78" s="3"/>
      <c r="HK78" s="3"/>
      <c r="HL78" s="3"/>
      <c r="HM78" s="3"/>
      <c r="HW78" s="321" t="str">
        <f>IF(ISNA(VLOOKUP(B78,Register!A$7:Z$315,9,FALSE)),"",VLOOKUP(B78,Register!A$7:Z$315,9,FALSE))</f>
        <v/>
      </c>
      <c r="HX78" s="321" t="str">
        <f>IF(ISNA(VLOOKUP(B78,Register!A$7:Z$315,12,FALSE)),"",VLOOKUP(B78,Register!A$7:Z$315,12,FALSE))</f>
        <v/>
      </c>
      <c r="HY78" s="321" t="str">
        <f t="shared" ref="HY78:HY112" si="196">IF(AND(HW78=HY$11,HX78=HY$10),"M","")</f>
        <v/>
      </c>
      <c r="HZ78" s="321" t="str">
        <f t="shared" ref="HZ78:HZ112" si="197">IF(AND(HW78=HY$11,HX78=HZ$10),"G","")</f>
        <v/>
      </c>
      <c r="IA78" s="321" t="str">
        <f t="shared" ref="IA78:IA112" si="198">IF(AND(HW78=IA$11,HX78=HY$10),"M","")</f>
        <v/>
      </c>
      <c r="IB78" s="321" t="str">
        <f t="shared" ref="IB78:IB112" si="199">IF(AND(HW78=IA$11,HX78=HZ$10),"F","")</f>
        <v/>
      </c>
      <c r="IC78" s="321" t="str">
        <f t="shared" ref="IC78:IC112" si="200">IF(AND(HW78=IC$11,HX78=HY$10),"M","")</f>
        <v/>
      </c>
      <c r="ID78" s="321" t="str">
        <f t="shared" ref="ID78:ID112" si="201">IF(AND(HW78=IC$11,HX78=HZ$10),"F","")</f>
        <v/>
      </c>
      <c r="IE78" s="321" t="str">
        <f t="shared" ref="IE78:IE112" si="202">IF(AND(HW78=IE$11,HX78=HY$10),"M","")</f>
        <v/>
      </c>
      <c r="IF78" s="321" t="str">
        <f t="shared" ref="IF78:IF112" si="203">IF(AND(HW78=IE$11,HX78=HZ$10),"F","")</f>
        <v/>
      </c>
    </row>
    <row r="79" spans="1:240" ht="21">
      <c r="A79" s="2">
        <v>67</v>
      </c>
      <c r="B79" s="197"/>
      <c r="C79" s="196" t="str">
        <f>IF(ISNA(VLOOKUP(B79,Register!A$7:Z$315,3,FALSE)),"",VLOOKUP(B79,Register!A$7:Z$315,3,FALSE))</f>
        <v/>
      </c>
      <c r="D79" s="196" t="str">
        <f>IF(ISNA(VLOOKUP(B79,Register!A$7:Z$315,4,FALSE)),"",VLOOKUP(B79,Register!A$7:Z$315,4,FALSE))</f>
        <v/>
      </c>
      <c r="E79" s="195" t="str">
        <f>IF(ISNA(VLOOKUP(B79,Register!A$7:Z$315,6,FALSE)),"",VLOOKUP(B79,Register!A$7:Z$315,6,FALSE))</f>
        <v/>
      </c>
      <c r="F79" s="105"/>
      <c r="G79" s="159"/>
      <c r="H79" s="159"/>
      <c r="I79" s="168" t="str">
        <f t="shared" si="105"/>
        <v/>
      </c>
      <c r="J79" s="5" t="str">
        <f t="shared" si="106"/>
        <v/>
      </c>
      <c r="K79" s="159"/>
      <c r="L79" s="159"/>
      <c r="M79" s="168" t="str">
        <f t="shared" si="107"/>
        <v/>
      </c>
      <c r="N79" s="5" t="str">
        <f t="shared" si="108"/>
        <v/>
      </c>
      <c r="O79" s="159"/>
      <c r="P79" s="159"/>
      <c r="Q79" s="168" t="str">
        <f t="shared" si="109"/>
        <v/>
      </c>
      <c r="R79" s="5" t="str">
        <f t="shared" si="110"/>
        <v/>
      </c>
      <c r="S79" s="159"/>
      <c r="T79" s="159"/>
      <c r="U79" s="168" t="str">
        <f t="shared" si="111"/>
        <v/>
      </c>
      <c r="V79" s="5" t="str">
        <f t="shared" si="112"/>
        <v/>
      </c>
      <c r="W79" s="159"/>
      <c r="X79" s="159"/>
      <c r="Y79" s="168" t="str">
        <f t="shared" si="113"/>
        <v/>
      </c>
      <c r="Z79" s="5" t="str">
        <f t="shared" si="114"/>
        <v/>
      </c>
      <c r="AA79" s="160" t="str">
        <f t="shared" si="103"/>
        <v/>
      </c>
      <c r="AB79" s="160" t="str">
        <f t="shared" si="104"/>
        <v/>
      </c>
      <c r="AC79" s="160" t="str">
        <f t="shared" si="115"/>
        <v/>
      </c>
      <c r="AD79" s="6" t="str">
        <f t="shared" si="116"/>
        <v/>
      </c>
      <c r="AE79" s="105"/>
      <c r="AF79" s="1115"/>
      <c r="AG79" s="1115"/>
      <c r="AH79" s="168" t="str">
        <f t="shared" si="117"/>
        <v/>
      </c>
      <c r="AI79" s="5" t="str">
        <f t="shared" si="118"/>
        <v/>
      </c>
      <c r="AJ79" s="159"/>
      <c r="AK79" s="159"/>
      <c r="AL79" s="168" t="str">
        <f t="shared" si="119"/>
        <v/>
      </c>
      <c r="AM79" s="5" t="str">
        <f t="shared" si="120"/>
        <v/>
      </c>
      <c r="AN79" s="159"/>
      <c r="AO79" s="159"/>
      <c r="AP79" s="168" t="str">
        <f t="shared" si="121"/>
        <v/>
      </c>
      <c r="AQ79" s="5" t="str">
        <f t="shared" si="122"/>
        <v/>
      </c>
      <c r="AR79" s="159"/>
      <c r="AS79" s="159"/>
      <c r="AT79" s="168" t="str">
        <f t="shared" si="123"/>
        <v/>
      </c>
      <c r="AU79" s="5" t="str">
        <f t="shared" si="124"/>
        <v/>
      </c>
      <c r="AV79" s="159"/>
      <c r="AW79" s="159"/>
      <c r="AX79" s="168" t="str">
        <f t="shared" si="125"/>
        <v/>
      </c>
      <c r="AY79" s="5" t="str">
        <f t="shared" si="126"/>
        <v/>
      </c>
      <c r="AZ79" s="160" t="str">
        <f t="shared" si="127"/>
        <v/>
      </c>
      <c r="BA79" s="160" t="str">
        <f t="shared" si="128"/>
        <v/>
      </c>
      <c r="BB79" s="160" t="str">
        <f t="shared" si="129"/>
        <v/>
      </c>
      <c r="BC79" s="6" t="str">
        <f t="shared" si="130"/>
        <v/>
      </c>
      <c r="BD79" s="105"/>
      <c r="BE79" s="159"/>
      <c r="BF79" s="159"/>
      <c r="BG79" s="168" t="str">
        <f t="shared" si="131"/>
        <v/>
      </c>
      <c r="BH79" s="5" t="str">
        <f t="shared" si="132"/>
        <v/>
      </c>
      <c r="BI79" s="159"/>
      <c r="BJ79" s="159"/>
      <c r="BK79" s="168" t="str">
        <f t="shared" si="133"/>
        <v/>
      </c>
      <c r="BL79" s="5" t="str">
        <f t="shared" si="134"/>
        <v/>
      </c>
      <c r="BM79" s="159"/>
      <c r="BN79" s="159"/>
      <c r="BO79" s="168" t="str">
        <f t="shared" si="135"/>
        <v/>
      </c>
      <c r="BP79" s="5" t="str">
        <f t="shared" si="136"/>
        <v/>
      </c>
      <c r="BQ79" s="159"/>
      <c r="BR79" s="159"/>
      <c r="BS79" s="168" t="str">
        <f t="shared" si="137"/>
        <v/>
      </c>
      <c r="BT79" s="5" t="str">
        <f t="shared" si="138"/>
        <v/>
      </c>
      <c r="BU79" s="159"/>
      <c r="BV79" s="159"/>
      <c r="BW79" s="168" t="str">
        <f t="shared" si="139"/>
        <v/>
      </c>
      <c r="BX79" s="5" t="str">
        <f t="shared" si="140"/>
        <v/>
      </c>
      <c r="BY79" s="160" t="str">
        <f t="shared" si="141"/>
        <v/>
      </c>
      <c r="BZ79" s="160" t="str">
        <f t="shared" si="142"/>
        <v/>
      </c>
      <c r="CA79" s="160" t="str">
        <f t="shared" si="143"/>
        <v/>
      </c>
      <c r="CB79" s="6" t="str">
        <f t="shared" si="144"/>
        <v/>
      </c>
      <c r="CC79" s="105"/>
      <c r="CD79" s="159"/>
      <c r="CE79" s="159"/>
      <c r="CF79" s="168" t="str">
        <f t="shared" si="145"/>
        <v/>
      </c>
      <c r="CG79" s="5" t="str">
        <f t="shared" si="146"/>
        <v/>
      </c>
      <c r="CH79" s="159"/>
      <c r="CI79" s="159"/>
      <c r="CJ79" s="168" t="str">
        <f t="shared" si="147"/>
        <v/>
      </c>
      <c r="CK79" s="5" t="str">
        <f t="shared" si="148"/>
        <v/>
      </c>
      <c r="CL79" s="159"/>
      <c r="CM79" s="159"/>
      <c r="CN79" s="168" t="str">
        <f t="shared" si="149"/>
        <v/>
      </c>
      <c r="CO79" s="5" t="str">
        <f t="shared" si="150"/>
        <v/>
      </c>
      <c r="CP79" s="159"/>
      <c r="CQ79" s="159"/>
      <c r="CR79" s="168" t="str">
        <f t="shared" si="151"/>
        <v/>
      </c>
      <c r="CS79" s="5" t="str">
        <f t="shared" si="152"/>
        <v/>
      </c>
      <c r="CT79" s="159"/>
      <c r="CU79" s="159"/>
      <c r="CV79" s="168" t="str">
        <f t="shared" si="153"/>
        <v/>
      </c>
      <c r="CW79" s="5" t="str">
        <f t="shared" si="154"/>
        <v/>
      </c>
      <c r="CX79" s="160" t="str">
        <f t="shared" si="155"/>
        <v/>
      </c>
      <c r="CY79" s="160" t="str">
        <f t="shared" si="156"/>
        <v/>
      </c>
      <c r="CZ79" s="160" t="str">
        <f t="shared" si="157"/>
        <v/>
      </c>
      <c r="DA79" s="6" t="str">
        <f t="shared" si="158"/>
        <v/>
      </c>
      <c r="DB79" s="105"/>
      <c r="DC79" s="159"/>
      <c r="DD79" s="159"/>
      <c r="DE79" s="168" t="str">
        <f t="shared" si="159"/>
        <v/>
      </c>
      <c r="DF79" s="5" t="str">
        <f t="shared" si="160"/>
        <v/>
      </c>
      <c r="DG79" s="159"/>
      <c r="DH79" s="159"/>
      <c r="DI79" s="168" t="str">
        <f t="shared" si="161"/>
        <v/>
      </c>
      <c r="DJ79" s="5" t="str">
        <f t="shared" si="162"/>
        <v/>
      </c>
      <c r="DK79" s="159"/>
      <c r="DL79" s="159"/>
      <c r="DM79" s="168" t="str">
        <f t="shared" si="163"/>
        <v/>
      </c>
      <c r="DN79" s="5" t="str">
        <f t="shared" si="164"/>
        <v/>
      </c>
      <c r="DO79" s="159"/>
      <c r="DP79" s="159"/>
      <c r="DQ79" s="168" t="str">
        <f t="shared" si="165"/>
        <v/>
      </c>
      <c r="DR79" s="5" t="str">
        <f t="shared" si="166"/>
        <v/>
      </c>
      <c r="DS79" s="159"/>
      <c r="DT79" s="159"/>
      <c r="DU79" s="168" t="str">
        <f t="shared" si="167"/>
        <v/>
      </c>
      <c r="DV79" s="5" t="str">
        <f t="shared" si="168"/>
        <v/>
      </c>
      <c r="DW79" s="160" t="str">
        <f t="shared" si="169"/>
        <v/>
      </c>
      <c r="DX79" s="160" t="str">
        <f t="shared" si="170"/>
        <v/>
      </c>
      <c r="DY79" s="160" t="str">
        <f t="shared" si="171"/>
        <v/>
      </c>
      <c r="DZ79" s="6" t="str">
        <f t="shared" si="172"/>
        <v/>
      </c>
      <c r="EA79" s="105"/>
      <c r="EB79" s="159"/>
      <c r="EC79" s="159"/>
      <c r="ED79" s="168" t="str">
        <f t="shared" si="173"/>
        <v/>
      </c>
      <c r="EE79" s="5" t="str">
        <f t="shared" si="174"/>
        <v/>
      </c>
      <c r="EF79" s="159"/>
      <c r="EG79" s="159"/>
      <c r="EH79" s="168" t="str">
        <f t="shared" si="175"/>
        <v/>
      </c>
      <c r="EI79" s="5" t="str">
        <f t="shared" si="176"/>
        <v/>
      </c>
      <c r="EJ79" s="159"/>
      <c r="EK79" s="159"/>
      <c r="EL79" s="168" t="str">
        <f t="shared" si="177"/>
        <v/>
      </c>
      <c r="EM79" s="5" t="str">
        <f t="shared" si="178"/>
        <v/>
      </c>
      <c r="EN79" s="159"/>
      <c r="EO79" s="159"/>
      <c r="EP79" s="168" t="str">
        <f t="shared" si="179"/>
        <v/>
      </c>
      <c r="EQ79" s="5" t="str">
        <f t="shared" si="180"/>
        <v/>
      </c>
      <c r="ER79" s="159"/>
      <c r="ES79" s="159"/>
      <c r="ET79" s="168" t="str">
        <f t="shared" si="181"/>
        <v/>
      </c>
      <c r="EU79" s="5" t="str">
        <f t="shared" si="182"/>
        <v/>
      </c>
      <c r="EV79" s="160" t="str">
        <f t="shared" si="183"/>
        <v/>
      </c>
      <c r="EW79" s="160" t="str">
        <f t="shared" si="184"/>
        <v/>
      </c>
      <c r="EX79" s="160" t="str">
        <f t="shared" si="185"/>
        <v/>
      </c>
      <c r="EY79" s="6" t="str">
        <f t="shared" si="186"/>
        <v/>
      </c>
      <c r="EZ79" s="105"/>
      <c r="FA79" s="105"/>
      <c r="FB79" s="105"/>
      <c r="FC79" s="105"/>
      <c r="FD79" s="105"/>
      <c r="FE79" s="106" t="str">
        <f t="shared" si="187"/>
        <v/>
      </c>
      <c r="FF79" s="100" t="str">
        <f t="shared" si="188"/>
        <v xml:space="preserve"> </v>
      </c>
      <c r="FG79" s="105"/>
      <c r="FH79" s="105"/>
      <c r="FI79" s="105"/>
      <c r="FJ79" s="105"/>
      <c r="FK79" s="105"/>
      <c r="FL79" s="107" t="str">
        <f t="shared" si="189"/>
        <v/>
      </c>
      <c r="FM79" s="101" t="str">
        <f t="shared" si="190"/>
        <v xml:space="preserve"> </v>
      </c>
      <c r="FN79" s="105"/>
      <c r="FO79" s="105"/>
      <c r="FP79" s="105"/>
      <c r="FQ79" s="105"/>
      <c r="FR79" s="105"/>
      <c r="FS79" s="204" t="str">
        <f t="shared" si="191"/>
        <v/>
      </c>
      <c r="FT79" s="205" t="str">
        <f t="shared" si="192"/>
        <v xml:space="preserve"> </v>
      </c>
      <c r="FU79" s="477"/>
      <c r="FV79" s="316" t="str">
        <f>IF(AND(C79=""),"-",VLOOKUP(B79,Register!$A$7:$AM$311,19,FALSE))</f>
        <v>-</v>
      </c>
      <c r="FW79" s="7" t="str">
        <f>IF(AND(C79=""),"-",VLOOKUP(B79,Register!$A$7:$AM$311,20,FALSE))</f>
        <v>-</v>
      </c>
      <c r="FX79" s="7" t="str">
        <f>IF(AND(C79=""),"-",VLOOKUP(B79,Register!$A$7:$AM$311,21,FALSE))</f>
        <v>-</v>
      </c>
      <c r="FY79" s="7" t="str">
        <f>IF(AND(C79=""),"-",VLOOKUP(B79,Register!$A$7:$AM$311,22,FALSE))</f>
        <v>-</v>
      </c>
      <c r="FZ79" s="7" t="str">
        <f>IF(AND(C79=""),"-",VLOOKUP(B79,Register!$A$7:$AM$311,23,FALSE))</f>
        <v>-</v>
      </c>
      <c r="GA79" s="7" t="str">
        <f>IF(AND(C79=""),"-",VLOOKUP(B79,Register!$A$7:$AM$311,24,FALSE))</f>
        <v>-</v>
      </c>
      <c r="GB79" s="7" t="str">
        <f>IF(AND(C79=""),"-",VLOOKUP(B79,Register!$A$7:$AM$311,25,FALSE))</f>
        <v>-</v>
      </c>
      <c r="GC79" s="7" t="str">
        <f>IF(AND(C79=""),"-",VLOOKUP(B79,Register!$A$7:$AM$311,26,FALSE))</f>
        <v>-</v>
      </c>
      <c r="GD79" s="7" t="str">
        <f>IF(AND(C79=""),"-",VLOOKUP(B79,Register!$A$7:$AM$311,27,FALSE))</f>
        <v>-</v>
      </c>
      <c r="GE79" s="7" t="str">
        <f>IF(AND(C79=""),"-",VLOOKUP(B79,Register!$A$7:$AM$311,28,FALSE))</f>
        <v>-</v>
      </c>
      <c r="GF79" s="7" t="str">
        <f>IF(AND(C79=""),"-",VLOOKUP(B79,Register!$A$7:$AM$311,29,FALSE))</f>
        <v>-</v>
      </c>
      <c r="GG79" s="7" t="str">
        <f>IF(AND(C79=""),"-",VLOOKUP(B79,Register!$A$7:$AM$311,30,FALSE))</f>
        <v>-</v>
      </c>
      <c r="GH79" s="8" t="str">
        <f>IF(AND(C79=""),"-",VLOOKUP(B79,Register!$A$7:$AM$311,31,FALSE))</f>
        <v>-</v>
      </c>
      <c r="GI79" s="208" t="str">
        <f>IF(AND(C79=""),"",VLOOKUP(B79,Register!$A$7:$CL$311,36,FALSE))</f>
        <v/>
      </c>
      <c r="GJ79" s="182" t="str">
        <f t="shared" si="193"/>
        <v/>
      </c>
      <c r="GK79" s="312" t="str">
        <f t="shared" si="194"/>
        <v/>
      </c>
      <c r="GL79" s="314" t="str">
        <f t="shared" si="195"/>
        <v/>
      </c>
      <c r="GM79" s="3"/>
      <c r="GR79" s="3"/>
      <c r="GS79" s="3"/>
      <c r="GT79" s="3"/>
      <c r="GU79" s="3"/>
      <c r="GV79" s="3"/>
      <c r="GW79" s="3"/>
      <c r="GX79" s="3"/>
      <c r="GY79" s="3"/>
      <c r="GZ79" s="3"/>
      <c r="HA79" s="3"/>
      <c r="HB79" s="3"/>
      <c r="HC79" s="3"/>
      <c r="HD79" s="3"/>
      <c r="HE79" s="3"/>
      <c r="HF79" s="3"/>
      <c r="HG79" s="3"/>
      <c r="HH79" s="3"/>
      <c r="HI79" s="3"/>
      <c r="HJ79" s="3"/>
      <c r="HK79" s="3"/>
      <c r="HL79" s="3"/>
      <c r="HM79" s="3"/>
      <c r="HW79" s="321" t="str">
        <f>IF(ISNA(VLOOKUP(B79,Register!A$7:Z$315,9,FALSE)),"",VLOOKUP(B79,Register!A$7:Z$315,9,FALSE))</f>
        <v/>
      </c>
      <c r="HX79" s="321" t="str">
        <f>IF(ISNA(VLOOKUP(B79,Register!A$7:Z$315,12,FALSE)),"",VLOOKUP(B79,Register!A$7:Z$315,12,FALSE))</f>
        <v/>
      </c>
      <c r="HY79" s="321" t="str">
        <f t="shared" si="196"/>
        <v/>
      </c>
      <c r="HZ79" s="321" t="str">
        <f t="shared" si="197"/>
        <v/>
      </c>
      <c r="IA79" s="321" t="str">
        <f t="shared" si="198"/>
        <v/>
      </c>
      <c r="IB79" s="321" t="str">
        <f t="shared" si="199"/>
        <v/>
      </c>
      <c r="IC79" s="321" t="str">
        <f t="shared" si="200"/>
        <v/>
      </c>
      <c r="ID79" s="321" t="str">
        <f t="shared" si="201"/>
        <v/>
      </c>
      <c r="IE79" s="321" t="str">
        <f t="shared" si="202"/>
        <v/>
      </c>
      <c r="IF79" s="321" t="str">
        <f t="shared" si="203"/>
        <v/>
      </c>
    </row>
    <row r="80" spans="1:240" ht="21">
      <c r="A80" s="4">
        <v>68</v>
      </c>
      <c r="B80" s="197"/>
      <c r="C80" s="196" t="str">
        <f>IF(ISNA(VLOOKUP(B80,Register!A$7:Z$315,3,FALSE)),"",VLOOKUP(B80,Register!A$7:Z$315,3,FALSE))</f>
        <v/>
      </c>
      <c r="D80" s="196" t="str">
        <f>IF(ISNA(VLOOKUP(B80,Register!A$7:Z$315,4,FALSE)),"",VLOOKUP(B80,Register!A$7:Z$315,4,FALSE))</f>
        <v/>
      </c>
      <c r="E80" s="195" t="str">
        <f>IF(ISNA(VLOOKUP(B80,Register!A$7:Z$315,6,FALSE)),"",VLOOKUP(B80,Register!A$7:Z$315,6,FALSE))</f>
        <v/>
      </c>
      <c r="F80" s="105"/>
      <c r="G80" s="159"/>
      <c r="H80" s="159"/>
      <c r="I80" s="168" t="str">
        <f t="shared" si="105"/>
        <v/>
      </c>
      <c r="J80" s="5" t="str">
        <f t="shared" si="106"/>
        <v/>
      </c>
      <c r="K80" s="159"/>
      <c r="L80" s="159"/>
      <c r="M80" s="168" t="str">
        <f t="shared" si="107"/>
        <v/>
      </c>
      <c r="N80" s="5" t="str">
        <f t="shared" si="108"/>
        <v/>
      </c>
      <c r="O80" s="159"/>
      <c r="P80" s="159"/>
      <c r="Q80" s="168" t="str">
        <f t="shared" si="109"/>
        <v/>
      </c>
      <c r="R80" s="5" t="str">
        <f t="shared" si="110"/>
        <v/>
      </c>
      <c r="S80" s="159"/>
      <c r="T80" s="159"/>
      <c r="U80" s="168" t="str">
        <f t="shared" si="111"/>
        <v/>
      </c>
      <c r="V80" s="5" t="str">
        <f t="shared" si="112"/>
        <v/>
      </c>
      <c r="W80" s="159"/>
      <c r="X80" s="159"/>
      <c r="Y80" s="168" t="str">
        <f t="shared" si="113"/>
        <v/>
      </c>
      <c r="Z80" s="5" t="str">
        <f t="shared" si="114"/>
        <v/>
      </c>
      <c r="AA80" s="160" t="str">
        <f t="shared" si="103"/>
        <v/>
      </c>
      <c r="AB80" s="160" t="str">
        <f t="shared" si="104"/>
        <v/>
      </c>
      <c r="AC80" s="160" t="str">
        <f t="shared" si="115"/>
        <v/>
      </c>
      <c r="AD80" s="6" t="str">
        <f t="shared" si="116"/>
        <v/>
      </c>
      <c r="AE80" s="105"/>
      <c r="AF80" s="1115"/>
      <c r="AG80" s="1115"/>
      <c r="AH80" s="168" t="str">
        <f t="shared" si="117"/>
        <v/>
      </c>
      <c r="AI80" s="5" t="str">
        <f t="shared" si="118"/>
        <v/>
      </c>
      <c r="AJ80" s="159"/>
      <c r="AK80" s="159"/>
      <c r="AL80" s="168" t="str">
        <f t="shared" si="119"/>
        <v/>
      </c>
      <c r="AM80" s="5" t="str">
        <f t="shared" si="120"/>
        <v/>
      </c>
      <c r="AN80" s="159"/>
      <c r="AO80" s="159"/>
      <c r="AP80" s="168" t="str">
        <f t="shared" si="121"/>
        <v/>
      </c>
      <c r="AQ80" s="5" t="str">
        <f t="shared" si="122"/>
        <v/>
      </c>
      <c r="AR80" s="159"/>
      <c r="AS80" s="159"/>
      <c r="AT80" s="168" t="str">
        <f t="shared" si="123"/>
        <v/>
      </c>
      <c r="AU80" s="5" t="str">
        <f t="shared" si="124"/>
        <v/>
      </c>
      <c r="AV80" s="159"/>
      <c r="AW80" s="159"/>
      <c r="AX80" s="168" t="str">
        <f t="shared" si="125"/>
        <v/>
      </c>
      <c r="AY80" s="5" t="str">
        <f t="shared" si="126"/>
        <v/>
      </c>
      <c r="AZ80" s="160" t="str">
        <f t="shared" si="127"/>
        <v/>
      </c>
      <c r="BA80" s="160" t="str">
        <f t="shared" si="128"/>
        <v/>
      </c>
      <c r="BB80" s="160" t="str">
        <f t="shared" si="129"/>
        <v/>
      </c>
      <c r="BC80" s="6" t="str">
        <f t="shared" si="130"/>
        <v/>
      </c>
      <c r="BD80" s="105"/>
      <c r="BE80" s="159"/>
      <c r="BF80" s="159"/>
      <c r="BG80" s="168" t="str">
        <f t="shared" si="131"/>
        <v/>
      </c>
      <c r="BH80" s="5" t="str">
        <f t="shared" si="132"/>
        <v/>
      </c>
      <c r="BI80" s="159"/>
      <c r="BJ80" s="159"/>
      <c r="BK80" s="168" t="str">
        <f t="shared" si="133"/>
        <v/>
      </c>
      <c r="BL80" s="5" t="str">
        <f t="shared" si="134"/>
        <v/>
      </c>
      <c r="BM80" s="159"/>
      <c r="BN80" s="159"/>
      <c r="BO80" s="168" t="str">
        <f t="shared" si="135"/>
        <v/>
      </c>
      <c r="BP80" s="5" t="str">
        <f t="shared" si="136"/>
        <v/>
      </c>
      <c r="BQ80" s="159"/>
      <c r="BR80" s="159"/>
      <c r="BS80" s="168" t="str">
        <f t="shared" si="137"/>
        <v/>
      </c>
      <c r="BT80" s="5" t="str">
        <f t="shared" si="138"/>
        <v/>
      </c>
      <c r="BU80" s="159"/>
      <c r="BV80" s="159"/>
      <c r="BW80" s="168" t="str">
        <f t="shared" si="139"/>
        <v/>
      </c>
      <c r="BX80" s="5" t="str">
        <f t="shared" si="140"/>
        <v/>
      </c>
      <c r="BY80" s="160" t="str">
        <f t="shared" si="141"/>
        <v/>
      </c>
      <c r="BZ80" s="160" t="str">
        <f t="shared" si="142"/>
        <v/>
      </c>
      <c r="CA80" s="160" t="str">
        <f t="shared" si="143"/>
        <v/>
      </c>
      <c r="CB80" s="6" t="str">
        <f t="shared" si="144"/>
        <v/>
      </c>
      <c r="CC80" s="105"/>
      <c r="CD80" s="159"/>
      <c r="CE80" s="159"/>
      <c r="CF80" s="168" t="str">
        <f t="shared" si="145"/>
        <v/>
      </c>
      <c r="CG80" s="5" t="str">
        <f t="shared" si="146"/>
        <v/>
      </c>
      <c r="CH80" s="159"/>
      <c r="CI80" s="159"/>
      <c r="CJ80" s="168" t="str">
        <f t="shared" si="147"/>
        <v/>
      </c>
      <c r="CK80" s="5" t="str">
        <f t="shared" si="148"/>
        <v/>
      </c>
      <c r="CL80" s="159"/>
      <c r="CM80" s="159"/>
      <c r="CN80" s="168" t="str">
        <f t="shared" si="149"/>
        <v/>
      </c>
      <c r="CO80" s="5" t="str">
        <f t="shared" si="150"/>
        <v/>
      </c>
      <c r="CP80" s="159"/>
      <c r="CQ80" s="159"/>
      <c r="CR80" s="168" t="str">
        <f t="shared" si="151"/>
        <v/>
      </c>
      <c r="CS80" s="5" t="str">
        <f t="shared" si="152"/>
        <v/>
      </c>
      <c r="CT80" s="159"/>
      <c r="CU80" s="159"/>
      <c r="CV80" s="168" t="str">
        <f t="shared" si="153"/>
        <v/>
      </c>
      <c r="CW80" s="5" t="str">
        <f t="shared" si="154"/>
        <v/>
      </c>
      <c r="CX80" s="160" t="str">
        <f t="shared" si="155"/>
        <v/>
      </c>
      <c r="CY80" s="160" t="str">
        <f t="shared" si="156"/>
        <v/>
      </c>
      <c r="CZ80" s="160" t="str">
        <f t="shared" si="157"/>
        <v/>
      </c>
      <c r="DA80" s="6" t="str">
        <f t="shared" si="158"/>
        <v/>
      </c>
      <c r="DB80" s="105"/>
      <c r="DC80" s="159"/>
      <c r="DD80" s="159"/>
      <c r="DE80" s="168" t="str">
        <f t="shared" si="159"/>
        <v/>
      </c>
      <c r="DF80" s="5" t="str">
        <f t="shared" si="160"/>
        <v/>
      </c>
      <c r="DG80" s="159"/>
      <c r="DH80" s="159"/>
      <c r="DI80" s="168" t="str">
        <f t="shared" si="161"/>
        <v/>
      </c>
      <c r="DJ80" s="5" t="str">
        <f t="shared" si="162"/>
        <v/>
      </c>
      <c r="DK80" s="159"/>
      <c r="DL80" s="159"/>
      <c r="DM80" s="168" t="str">
        <f t="shared" si="163"/>
        <v/>
      </c>
      <c r="DN80" s="5" t="str">
        <f t="shared" si="164"/>
        <v/>
      </c>
      <c r="DO80" s="159"/>
      <c r="DP80" s="159"/>
      <c r="DQ80" s="168" t="str">
        <f t="shared" si="165"/>
        <v/>
      </c>
      <c r="DR80" s="5" t="str">
        <f t="shared" si="166"/>
        <v/>
      </c>
      <c r="DS80" s="159"/>
      <c r="DT80" s="159"/>
      <c r="DU80" s="168" t="str">
        <f t="shared" si="167"/>
        <v/>
      </c>
      <c r="DV80" s="5" t="str">
        <f t="shared" si="168"/>
        <v/>
      </c>
      <c r="DW80" s="160" t="str">
        <f t="shared" si="169"/>
        <v/>
      </c>
      <c r="DX80" s="160" t="str">
        <f t="shared" si="170"/>
        <v/>
      </c>
      <c r="DY80" s="160" t="str">
        <f t="shared" si="171"/>
        <v/>
      </c>
      <c r="DZ80" s="6" t="str">
        <f t="shared" si="172"/>
        <v/>
      </c>
      <c r="EA80" s="105"/>
      <c r="EB80" s="159"/>
      <c r="EC80" s="159"/>
      <c r="ED80" s="168" t="str">
        <f t="shared" si="173"/>
        <v/>
      </c>
      <c r="EE80" s="5" t="str">
        <f t="shared" si="174"/>
        <v/>
      </c>
      <c r="EF80" s="159"/>
      <c r="EG80" s="159"/>
      <c r="EH80" s="168" t="str">
        <f t="shared" si="175"/>
        <v/>
      </c>
      <c r="EI80" s="5" t="str">
        <f t="shared" si="176"/>
        <v/>
      </c>
      <c r="EJ80" s="159"/>
      <c r="EK80" s="159"/>
      <c r="EL80" s="168" t="str">
        <f t="shared" si="177"/>
        <v/>
      </c>
      <c r="EM80" s="5" t="str">
        <f t="shared" si="178"/>
        <v/>
      </c>
      <c r="EN80" s="159"/>
      <c r="EO80" s="159"/>
      <c r="EP80" s="168" t="str">
        <f t="shared" si="179"/>
        <v/>
      </c>
      <c r="EQ80" s="5" t="str">
        <f t="shared" si="180"/>
        <v/>
      </c>
      <c r="ER80" s="159"/>
      <c r="ES80" s="159"/>
      <c r="ET80" s="168" t="str">
        <f t="shared" si="181"/>
        <v/>
      </c>
      <c r="EU80" s="5" t="str">
        <f t="shared" si="182"/>
        <v/>
      </c>
      <c r="EV80" s="160" t="str">
        <f t="shared" si="183"/>
        <v/>
      </c>
      <c r="EW80" s="160" t="str">
        <f t="shared" si="184"/>
        <v/>
      </c>
      <c r="EX80" s="160" t="str">
        <f t="shared" si="185"/>
        <v/>
      </c>
      <c r="EY80" s="6" t="str">
        <f t="shared" si="186"/>
        <v/>
      </c>
      <c r="EZ80" s="105"/>
      <c r="FA80" s="105"/>
      <c r="FB80" s="105"/>
      <c r="FC80" s="105"/>
      <c r="FD80" s="105"/>
      <c r="FE80" s="106" t="str">
        <f t="shared" si="187"/>
        <v/>
      </c>
      <c r="FF80" s="100" t="str">
        <f t="shared" si="188"/>
        <v xml:space="preserve"> </v>
      </c>
      <c r="FG80" s="105"/>
      <c r="FH80" s="105"/>
      <c r="FI80" s="105"/>
      <c r="FJ80" s="105"/>
      <c r="FK80" s="105"/>
      <c r="FL80" s="107" t="str">
        <f t="shared" si="189"/>
        <v/>
      </c>
      <c r="FM80" s="101" t="str">
        <f t="shared" si="190"/>
        <v xml:space="preserve"> </v>
      </c>
      <c r="FN80" s="105"/>
      <c r="FO80" s="105"/>
      <c r="FP80" s="105"/>
      <c r="FQ80" s="105"/>
      <c r="FR80" s="105"/>
      <c r="FS80" s="204" t="str">
        <f t="shared" si="191"/>
        <v/>
      </c>
      <c r="FT80" s="205" t="str">
        <f t="shared" si="192"/>
        <v xml:space="preserve"> </v>
      </c>
      <c r="FU80" s="477"/>
      <c r="FV80" s="316" t="str">
        <f>IF(AND(C80=""),"-",VLOOKUP(B80,Register!$A$7:$AM$311,19,FALSE))</f>
        <v>-</v>
      </c>
      <c r="FW80" s="7" t="str">
        <f>IF(AND(C80=""),"-",VLOOKUP(B80,Register!$A$7:$AM$311,20,FALSE))</f>
        <v>-</v>
      </c>
      <c r="FX80" s="7" t="str">
        <f>IF(AND(C80=""),"-",VLOOKUP(B80,Register!$A$7:$AM$311,21,FALSE))</f>
        <v>-</v>
      </c>
      <c r="FY80" s="7" t="str">
        <f>IF(AND(C80=""),"-",VLOOKUP(B80,Register!$A$7:$AM$311,22,FALSE))</f>
        <v>-</v>
      </c>
      <c r="FZ80" s="7" t="str">
        <f>IF(AND(C80=""),"-",VLOOKUP(B80,Register!$A$7:$AM$311,23,FALSE))</f>
        <v>-</v>
      </c>
      <c r="GA80" s="7" t="str">
        <f>IF(AND(C80=""),"-",VLOOKUP(B80,Register!$A$7:$AM$311,24,FALSE))</f>
        <v>-</v>
      </c>
      <c r="GB80" s="7" t="str">
        <f>IF(AND(C80=""),"-",VLOOKUP(B80,Register!$A$7:$AM$311,25,FALSE))</f>
        <v>-</v>
      </c>
      <c r="GC80" s="7" t="str">
        <f>IF(AND(C80=""),"-",VLOOKUP(B80,Register!$A$7:$AM$311,26,FALSE))</f>
        <v>-</v>
      </c>
      <c r="GD80" s="7" t="str">
        <f>IF(AND(C80=""),"-",VLOOKUP(B80,Register!$A$7:$AM$311,27,FALSE))</f>
        <v>-</v>
      </c>
      <c r="GE80" s="7" t="str">
        <f>IF(AND(C80=""),"-",VLOOKUP(B80,Register!$A$7:$AM$311,28,FALSE))</f>
        <v>-</v>
      </c>
      <c r="GF80" s="7" t="str">
        <f>IF(AND(C80=""),"-",VLOOKUP(B80,Register!$A$7:$AM$311,29,FALSE))</f>
        <v>-</v>
      </c>
      <c r="GG80" s="7" t="str">
        <f>IF(AND(C80=""),"-",VLOOKUP(B80,Register!$A$7:$AM$311,30,FALSE))</f>
        <v>-</v>
      </c>
      <c r="GH80" s="8" t="str">
        <f>IF(AND(C80=""),"-",VLOOKUP(B80,Register!$A$7:$AM$311,31,FALSE))</f>
        <v>-</v>
      </c>
      <c r="GI80" s="208" t="str">
        <f>IF(AND(C80=""),"",VLOOKUP(B80,Register!$A$7:$CL$311,36,FALSE))</f>
        <v/>
      </c>
      <c r="GJ80" s="182" t="str">
        <f t="shared" si="193"/>
        <v/>
      </c>
      <c r="GK80" s="312" t="str">
        <f t="shared" si="194"/>
        <v/>
      </c>
      <c r="GL80" s="314" t="str">
        <f t="shared" si="195"/>
        <v/>
      </c>
      <c r="GM80" s="3"/>
      <c r="GR80" s="3"/>
      <c r="GS80" s="3"/>
      <c r="GT80" s="3"/>
      <c r="GU80" s="3"/>
      <c r="GV80" s="3"/>
      <c r="GW80" s="3"/>
      <c r="GX80" s="3"/>
      <c r="GY80" s="3"/>
      <c r="GZ80" s="3"/>
      <c r="HA80" s="3"/>
      <c r="HB80" s="3"/>
      <c r="HC80" s="3"/>
      <c r="HD80" s="3"/>
      <c r="HE80" s="3"/>
      <c r="HF80" s="3"/>
      <c r="HG80" s="3"/>
      <c r="HH80" s="3"/>
      <c r="HI80" s="3"/>
      <c r="HJ80" s="3"/>
      <c r="HK80" s="3"/>
      <c r="HL80" s="3"/>
      <c r="HM80" s="3"/>
      <c r="HW80" s="321" t="str">
        <f>IF(ISNA(VLOOKUP(B80,Register!A$7:Z$315,9,FALSE)),"",VLOOKUP(B80,Register!A$7:Z$315,9,FALSE))</f>
        <v/>
      </c>
      <c r="HX80" s="321" t="str">
        <f>IF(ISNA(VLOOKUP(B80,Register!A$7:Z$315,12,FALSE)),"",VLOOKUP(B80,Register!A$7:Z$315,12,FALSE))</f>
        <v/>
      </c>
      <c r="HY80" s="321" t="str">
        <f t="shared" si="196"/>
        <v/>
      </c>
      <c r="HZ80" s="321" t="str">
        <f t="shared" si="197"/>
        <v/>
      </c>
      <c r="IA80" s="321" t="str">
        <f t="shared" si="198"/>
        <v/>
      </c>
      <c r="IB80" s="321" t="str">
        <f t="shared" si="199"/>
        <v/>
      </c>
      <c r="IC80" s="321" t="str">
        <f t="shared" si="200"/>
        <v/>
      </c>
      <c r="ID80" s="321" t="str">
        <f t="shared" si="201"/>
        <v/>
      </c>
      <c r="IE80" s="321" t="str">
        <f t="shared" si="202"/>
        <v/>
      </c>
      <c r="IF80" s="321" t="str">
        <f t="shared" si="203"/>
        <v/>
      </c>
    </row>
    <row r="81" spans="1:240" ht="21">
      <c r="A81" s="4">
        <v>69</v>
      </c>
      <c r="B81" s="197"/>
      <c r="C81" s="196" t="str">
        <f>IF(ISNA(VLOOKUP(B81,Register!A$7:Z$315,3,FALSE)),"",VLOOKUP(B81,Register!A$7:Z$315,3,FALSE))</f>
        <v/>
      </c>
      <c r="D81" s="196" t="str">
        <f>IF(ISNA(VLOOKUP(B81,Register!A$7:Z$315,4,FALSE)),"",VLOOKUP(B81,Register!A$7:Z$315,4,FALSE))</f>
        <v/>
      </c>
      <c r="E81" s="195" t="str">
        <f>IF(ISNA(VLOOKUP(B81,Register!A$7:Z$315,6,FALSE)),"",VLOOKUP(B81,Register!A$7:Z$315,6,FALSE))</f>
        <v/>
      </c>
      <c r="F81" s="105"/>
      <c r="G81" s="159"/>
      <c r="H81" s="159"/>
      <c r="I81" s="168" t="str">
        <f t="shared" si="105"/>
        <v/>
      </c>
      <c r="J81" s="5" t="str">
        <f t="shared" si="106"/>
        <v/>
      </c>
      <c r="K81" s="159"/>
      <c r="L81" s="159"/>
      <c r="M81" s="168" t="str">
        <f t="shared" si="107"/>
        <v/>
      </c>
      <c r="N81" s="5" t="str">
        <f t="shared" si="108"/>
        <v/>
      </c>
      <c r="O81" s="159"/>
      <c r="P81" s="159"/>
      <c r="Q81" s="168" t="str">
        <f t="shared" si="109"/>
        <v/>
      </c>
      <c r="R81" s="5" t="str">
        <f t="shared" si="110"/>
        <v/>
      </c>
      <c r="S81" s="159"/>
      <c r="T81" s="159"/>
      <c r="U81" s="168" t="str">
        <f t="shared" si="111"/>
        <v/>
      </c>
      <c r="V81" s="5" t="str">
        <f t="shared" si="112"/>
        <v/>
      </c>
      <c r="W81" s="159"/>
      <c r="X81" s="159"/>
      <c r="Y81" s="168" t="str">
        <f t="shared" si="113"/>
        <v/>
      </c>
      <c r="Z81" s="5" t="str">
        <f t="shared" si="114"/>
        <v/>
      </c>
      <c r="AA81" s="160" t="str">
        <f t="shared" si="103"/>
        <v/>
      </c>
      <c r="AB81" s="160" t="str">
        <f t="shared" si="104"/>
        <v/>
      </c>
      <c r="AC81" s="160" t="str">
        <f t="shared" si="115"/>
        <v/>
      </c>
      <c r="AD81" s="6" t="str">
        <f t="shared" si="116"/>
        <v/>
      </c>
      <c r="AE81" s="105"/>
      <c r="AF81" s="1115"/>
      <c r="AG81" s="1115"/>
      <c r="AH81" s="168" t="str">
        <f t="shared" si="117"/>
        <v/>
      </c>
      <c r="AI81" s="5" t="str">
        <f t="shared" si="118"/>
        <v/>
      </c>
      <c r="AJ81" s="159"/>
      <c r="AK81" s="159"/>
      <c r="AL81" s="168" t="str">
        <f t="shared" si="119"/>
        <v/>
      </c>
      <c r="AM81" s="5" t="str">
        <f t="shared" si="120"/>
        <v/>
      </c>
      <c r="AN81" s="159"/>
      <c r="AO81" s="159"/>
      <c r="AP81" s="168" t="str">
        <f t="shared" si="121"/>
        <v/>
      </c>
      <c r="AQ81" s="5" t="str">
        <f t="shared" si="122"/>
        <v/>
      </c>
      <c r="AR81" s="159"/>
      <c r="AS81" s="159"/>
      <c r="AT81" s="168" t="str">
        <f t="shared" si="123"/>
        <v/>
      </c>
      <c r="AU81" s="5" t="str">
        <f t="shared" si="124"/>
        <v/>
      </c>
      <c r="AV81" s="159"/>
      <c r="AW81" s="159"/>
      <c r="AX81" s="168" t="str">
        <f t="shared" si="125"/>
        <v/>
      </c>
      <c r="AY81" s="5" t="str">
        <f t="shared" si="126"/>
        <v/>
      </c>
      <c r="AZ81" s="160" t="str">
        <f t="shared" si="127"/>
        <v/>
      </c>
      <c r="BA81" s="160" t="str">
        <f t="shared" si="128"/>
        <v/>
      </c>
      <c r="BB81" s="160" t="str">
        <f t="shared" si="129"/>
        <v/>
      </c>
      <c r="BC81" s="6" t="str">
        <f t="shared" si="130"/>
        <v/>
      </c>
      <c r="BD81" s="105"/>
      <c r="BE81" s="159"/>
      <c r="BF81" s="159"/>
      <c r="BG81" s="168" t="str">
        <f t="shared" si="131"/>
        <v/>
      </c>
      <c r="BH81" s="5" t="str">
        <f t="shared" si="132"/>
        <v/>
      </c>
      <c r="BI81" s="159"/>
      <c r="BJ81" s="159"/>
      <c r="BK81" s="168" t="str">
        <f t="shared" si="133"/>
        <v/>
      </c>
      <c r="BL81" s="5" t="str">
        <f t="shared" si="134"/>
        <v/>
      </c>
      <c r="BM81" s="159"/>
      <c r="BN81" s="159"/>
      <c r="BO81" s="168" t="str">
        <f t="shared" si="135"/>
        <v/>
      </c>
      <c r="BP81" s="5" t="str">
        <f t="shared" si="136"/>
        <v/>
      </c>
      <c r="BQ81" s="159"/>
      <c r="BR81" s="159"/>
      <c r="BS81" s="168" t="str">
        <f t="shared" si="137"/>
        <v/>
      </c>
      <c r="BT81" s="5" t="str">
        <f t="shared" si="138"/>
        <v/>
      </c>
      <c r="BU81" s="159"/>
      <c r="BV81" s="159"/>
      <c r="BW81" s="168" t="str">
        <f t="shared" si="139"/>
        <v/>
      </c>
      <c r="BX81" s="5" t="str">
        <f t="shared" si="140"/>
        <v/>
      </c>
      <c r="BY81" s="160" t="str">
        <f t="shared" si="141"/>
        <v/>
      </c>
      <c r="BZ81" s="160" t="str">
        <f t="shared" si="142"/>
        <v/>
      </c>
      <c r="CA81" s="160" t="str">
        <f t="shared" si="143"/>
        <v/>
      </c>
      <c r="CB81" s="6" t="str">
        <f t="shared" si="144"/>
        <v/>
      </c>
      <c r="CC81" s="105"/>
      <c r="CD81" s="159"/>
      <c r="CE81" s="159"/>
      <c r="CF81" s="168" t="str">
        <f t="shared" si="145"/>
        <v/>
      </c>
      <c r="CG81" s="5" t="str">
        <f t="shared" si="146"/>
        <v/>
      </c>
      <c r="CH81" s="159"/>
      <c r="CI81" s="159"/>
      <c r="CJ81" s="168" t="str">
        <f t="shared" si="147"/>
        <v/>
      </c>
      <c r="CK81" s="5" t="str">
        <f t="shared" si="148"/>
        <v/>
      </c>
      <c r="CL81" s="159"/>
      <c r="CM81" s="159"/>
      <c r="CN81" s="168" t="str">
        <f t="shared" si="149"/>
        <v/>
      </c>
      <c r="CO81" s="5" t="str">
        <f t="shared" si="150"/>
        <v/>
      </c>
      <c r="CP81" s="159"/>
      <c r="CQ81" s="159"/>
      <c r="CR81" s="168" t="str">
        <f t="shared" si="151"/>
        <v/>
      </c>
      <c r="CS81" s="5" t="str">
        <f t="shared" si="152"/>
        <v/>
      </c>
      <c r="CT81" s="159"/>
      <c r="CU81" s="159"/>
      <c r="CV81" s="168" t="str">
        <f t="shared" si="153"/>
        <v/>
      </c>
      <c r="CW81" s="5" t="str">
        <f t="shared" si="154"/>
        <v/>
      </c>
      <c r="CX81" s="160" t="str">
        <f t="shared" si="155"/>
        <v/>
      </c>
      <c r="CY81" s="160" t="str">
        <f t="shared" si="156"/>
        <v/>
      </c>
      <c r="CZ81" s="160" t="str">
        <f t="shared" si="157"/>
        <v/>
      </c>
      <c r="DA81" s="6" t="str">
        <f t="shared" si="158"/>
        <v/>
      </c>
      <c r="DB81" s="105"/>
      <c r="DC81" s="159"/>
      <c r="DD81" s="159"/>
      <c r="DE81" s="168" t="str">
        <f t="shared" si="159"/>
        <v/>
      </c>
      <c r="DF81" s="5" t="str">
        <f t="shared" si="160"/>
        <v/>
      </c>
      <c r="DG81" s="159"/>
      <c r="DH81" s="159"/>
      <c r="DI81" s="168" t="str">
        <f t="shared" si="161"/>
        <v/>
      </c>
      <c r="DJ81" s="5" t="str">
        <f t="shared" si="162"/>
        <v/>
      </c>
      <c r="DK81" s="159"/>
      <c r="DL81" s="159"/>
      <c r="DM81" s="168" t="str">
        <f t="shared" si="163"/>
        <v/>
      </c>
      <c r="DN81" s="5" t="str">
        <f t="shared" si="164"/>
        <v/>
      </c>
      <c r="DO81" s="159"/>
      <c r="DP81" s="159"/>
      <c r="DQ81" s="168" t="str">
        <f t="shared" si="165"/>
        <v/>
      </c>
      <c r="DR81" s="5" t="str">
        <f t="shared" si="166"/>
        <v/>
      </c>
      <c r="DS81" s="159"/>
      <c r="DT81" s="159"/>
      <c r="DU81" s="168" t="str">
        <f t="shared" si="167"/>
        <v/>
      </c>
      <c r="DV81" s="5" t="str">
        <f t="shared" si="168"/>
        <v/>
      </c>
      <c r="DW81" s="160" t="str">
        <f t="shared" si="169"/>
        <v/>
      </c>
      <c r="DX81" s="160" t="str">
        <f t="shared" si="170"/>
        <v/>
      </c>
      <c r="DY81" s="160" t="str">
        <f t="shared" si="171"/>
        <v/>
      </c>
      <c r="DZ81" s="6" t="str">
        <f t="shared" si="172"/>
        <v/>
      </c>
      <c r="EA81" s="105"/>
      <c r="EB81" s="159"/>
      <c r="EC81" s="159"/>
      <c r="ED81" s="168" t="str">
        <f t="shared" si="173"/>
        <v/>
      </c>
      <c r="EE81" s="5" t="str">
        <f t="shared" si="174"/>
        <v/>
      </c>
      <c r="EF81" s="159"/>
      <c r="EG81" s="159"/>
      <c r="EH81" s="168" t="str">
        <f t="shared" si="175"/>
        <v/>
      </c>
      <c r="EI81" s="5" t="str">
        <f t="shared" si="176"/>
        <v/>
      </c>
      <c r="EJ81" s="159"/>
      <c r="EK81" s="159"/>
      <c r="EL81" s="168" t="str">
        <f t="shared" si="177"/>
        <v/>
      </c>
      <c r="EM81" s="5" t="str">
        <f t="shared" si="178"/>
        <v/>
      </c>
      <c r="EN81" s="159"/>
      <c r="EO81" s="159"/>
      <c r="EP81" s="168" t="str">
        <f t="shared" si="179"/>
        <v/>
      </c>
      <c r="EQ81" s="5" t="str">
        <f t="shared" si="180"/>
        <v/>
      </c>
      <c r="ER81" s="159"/>
      <c r="ES81" s="159"/>
      <c r="ET81" s="168" t="str">
        <f t="shared" si="181"/>
        <v/>
      </c>
      <c r="EU81" s="5" t="str">
        <f t="shared" si="182"/>
        <v/>
      </c>
      <c r="EV81" s="160" t="str">
        <f t="shared" si="183"/>
        <v/>
      </c>
      <c r="EW81" s="160" t="str">
        <f t="shared" si="184"/>
        <v/>
      </c>
      <c r="EX81" s="160" t="str">
        <f t="shared" si="185"/>
        <v/>
      </c>
      <c r="EY81" s="6" t="str">
        <f t="shared" si="186"/>
        <v/>
      </c>
      <c r="EZ81" s="105"/>
      <c r="FA81" s="105"/>
      <c r="FB81" s="105"/>
      <c r="FC81" s="105"/>
      <c r="FD81" s="105"/>
      <c r="FE81" s="106" t="str">
        <f t="shared" si="187"/>
        <v/>
      </c>
      <c r="FF81" s="100" t="str">
        <f t="shared" si="188"/>
        <v xml:space="preserve"> </v>
      </c>
      <c r="FG81" s="105"/>
      <c r="FH81" s="105"/>
      <c r="FI81" s="105"/>
      <c r="FJ81" s="105"/>
      <c r="FK81" s="105"/>
      <c r="FL81" s="107" t="str">
        <f t="shared" si="189"/>
        <v/>
      </c>
      <c r="FM81" s="101" t="str">
        <f t="shared" si="190"/>
        <v xml:space="preserve"> </v>
      </c>
      <c r="FN81" s="105"/>
      <c r="FO81" s="105"/>
      <c r="FP81" s="105"/>
      <c r="FQ81" s="105"/>
      <c r="FR81" s="105"/>
      <c r="FS81" s="204" t="str">
        <f t="shared" si="191"/>
        <v/>
      </c>
      <c r="FT81" s="205" t="str">
        <f t="shared" si="192"/>
        <v xml:space="preserve"> </v>
      </c>
      <c r="FU81" s="477"/>
      <c r="FV81" s="316" t="str">
        <f>IF(AND(C81=""),"-",VLOOKUP(B81,Register!$A$7:$AM$311,19,FALSE))</f>
        <v>-</v>
      </c>
      <c r="FW81" s="7" t="str">
        <f>IF(AND(C81=""),"-",VLOOKUP(B81,Register!$A$7:$AM$311,20,FALSE))</f>
        <v>-</v>
      </c>
      <c r="FX81" s="7" t="str">
        <f>IF(AND(C81=""),"-",VLOOKUP(B81,Register!$A$7:$AM$311,21,FALSE))</f>
        <v>-</v>
      </c>
      <c r="FY81" s="7" t="str">
        <f>IF(AND(C81=""),"-",VLOOKUP(B81,Register!$A$7:$AM$311,22,FALSE))</f>
        <v>-</v>
      </c>
      <c r="FZ81" s="7" t="str">
        <f>IF(AND(C81=""),"-",VLOOKUP(B81,Register!$A$7:$AM$311,23,FALSE))</f>
        <v>-</v>
      </c>
      <c r="GA81" s="7" t="str">
        <f>IF(AND(C81=""),"-",VLOOKUP(B81,Register!$A$7:$AM$311,24,FALSE))</f>
        <v>-</v>
      </c>
      <c r="GB81" s="7" t="str">
        <f>IF(AND(C81=""),"-",VLOOKUP(B81,Register!$A$7:$AM$311,25,FALSE))</f>
        <v>-</v>
      </c>
      <c r="GC81" s="7" t="str">
        <f>IF(AND(C81=""),"-",VLOOKUP(B81,Register!$A$7:$AM$311,26,FALSE))</f>
        <v>-</v>
      </c>
      <c r="GD81" s="7" t="str">
        <f>IF(AND(C81=""),"-",VLOOKUP(B81,Register!$A$7:$AM$311,27,FALSE))</f>
        <v>-</v>
      </c>
      <c r="GE81" s="7" t="str">
        <f>IF(AND(C81=""),"-",VLOOKUP(B81,Register!$A$7:$AM$311,28,FALSE))</f>
        <v>-</v>
      </c>
      <c r="GF81" s="7" t="str">
        <f>IF(AND(C81=""),"-",VLOOKUP(B81,Register!$A$7:$AM$311,29,FALSE))</f>
        <v>-</v>
      </c>
      <c r="GG81" s="7" t="str">
        <f>IF(AND(C81=""),"-",VLOOKUP(B81,Register!$A$7:$AM$311,30,FALSE))</f>
        <v>-</v>
      </c>
      <c r="GH81" s="8" t="str">
        <f>IF(AND(C81=""),"-",VLOOKUP(B81,Register!$A$7:$AM$311,31,FALSE))</f>
        <v>-</v>
      </c>
      <c r="GI81" s="208" t="str">
        <f>IF(AND(C81=""),"",VLOOKUP(B81,Register!$A$7:$CL$311,36,FALSE))</f>
        <v/>
      </c>
      <c r="GJ81" s="182" t="str">
        <f t="shared" si="193"/>
        <v/>
      </c>
      <c r="GK81" s="312" t="str">
        <f t="shared" si="194"/>
        <v/>
      </c>
      <c r="GL81" s="314" t="str">
        <f t="shared" si="195"/>
        <v/>
      </c>
      <c r="GM81" s="3"/>
      <c r="GR81" s="3"/>
      <c r="GS81" s="3"/>
      <c r="GT81" s="3"/>
      <c r="GU81" s="3"/>
      <c r="GV81" s="3"/>
      <c r="GW81" s="3"/>
      <c r="GX81" s="3"/>
      <c r="GY81" s="3"/>
      <c r="GZ81" s="3"/>
      <c r="HA81" s="3"/>
      <c r="HB81" s="3"/>
      <c r="HC81" s="3"/>
      <c r="HD81" s="3"/>
      <c r="HE81" s="3"/>
      <c r="HF81" s="3"/>
      <c r="HG81" s="3"/>
      <c r="HH81" s="3"/>
      <c r="HI81" s="3"/>
      <c r="HJ81" s="3"/>
      <c r="HK81" s="3"/>
      <c r="HL81" s="3"/>
      <c r="HM81" s="3"/>
      <c r="HW81" s="321" t="str">
        <f>IF(ISNA(VLOOKUP(B81,Register!A$7:Z$315,9,FALSE)),"",VLOOKUP(B81,Register!A$7:Z$315,9,FALSE))</f>
        <v/>
      </c>
      <c r="HX81" s="321" t="str">
        <f>IF(ISNA(VLOOKUP(B81,Register!A$7:Z$315,12,FALSE)),"",VLOOKUP(B81,Register!A$7:Z$315,12,FALSE))</f>
        <v/>
      </c>
      <c r="HY81" s="321" t="str">
        <f t="shared" si="196"/>
        <v/>
      </c>
      <c r="HZ81" s="321" t="str">
        <f t="shared" si="197"/>
        <v/>
      </c>
      <c r="IA81" s="321" t="str">
        <f t="shared" si="198"/>
        <v/>
      </c>
      <c r="IB81" s="321" t="str">
        <f t="shared" si="199"/>
        <v/>
      </c>
      <c r="IC81" s="321" t="str">
        <f t="shared" si="200"/>
        <v/>
      </c>
      <c r="ID81" s="321" t="str">
        <f t="shared" si="201"/>
        <v/>
      </c>
      <c r="IE81" s="321" t="str">
        <f t="shared" si="202"/>
        <v/>
      </c>
      <c r="IF81" s="321" t="str">
        <f t="shared" si="203"/>
        <v/>
      </c>
    </row>
    <row r="82" spans="1:240" ht="21">
      <c r="A82" s="4">
        <v>70</v>
      </c>
      <c r="B82" s="197"/>
      <c r="C82" s="196" t="str">
        <f>IF(ISNA(VLOOKUP(B82,Register!A$7:Z$315,3,FALSE)),"",VLOOKUP(B82,Register!A$7:Z$315,3,FALSE))</f>
        <v/>
      </c>
      <c r="D82" s="196" t="str">
        <f>IF(ISNA(VLOOKUP(B82,Register!A$7:Z$315,4,FALSE)),"",VLOOKUP(B82,Register!A$7:Z$315,4,FALSE))</f>
        <v/>
      </c>
      <c r="E82" s="195" t="str">
        <f>IF(ISNA(VLOOKUP(B82,Register!A$7:Z$315,6,FALSE)),"",VLOOKUP(B82,Register!A$7:Z$315,6,FALSE))</f>
        <v/>
      </c>
      <c r="F82" s="105"/>
      <c r="G82" s="159"/>
      <c r="H82" s="159"/>
      <c r="I82" s="168" t="str">
        <f t="shared" si="105"/>
        <v/>
      </c>
      <c r="J82" s="5" t="str">
        <f t="shared" si="106"/>
        <v/>
      </c>
      <c r="K82" s="159"/>
      <c r="L82" s="159"/>
      <c r="M82" s="168" t="str">
        <f t="shared" si="107"/>
        <v/>
      </c>
      <c r="N82" s="5" t="str">
        <f t="shared" si="108"/>
        <v/>
      </c>
      <c r="O82" s="159"/>
      <c r="P82" s="159"/>
      <c r="Q82" s="168" t="str">
        <f t="shared" si="109"/>
        <v/>
      </c>
      <c r="R82" s="5" t="str">
        <f t="shared" si="110"/>
        <v/>
      </c>
      <c r="S82" s="159"/>
      <c r="T82" s="159"/>
      <c r="U82" s="168" t="str">
        <f t="shared" si="111"/>
        <v/>
      </c>
      <c r="V82" s="5" t="str">
        <f t="shared" si="112"/>
        <v/>
      </c>
      <c r="W82" s="159"/>
      <c r="X82" s="159"/>
      <c r="Y82" s="168" t="str">
        <f t="shared" si="113"/>
        <v/>
      </c>
      <c r="Z82" s="5" t="str">
        <f t="shared" si="114"/>
        <v/>
      </c>
      <c r="AA82" s="160" t="str">
        <f t="shared" si="103"/>
        <v/>
      </c>
      <c r="AB82" s="160" t="str">
        <f t="shared" si="104"/>
        <v/>
      </c>
      <c r="AC82" s="160" t="str">
        <f t="shared" si="115"/>
        <v/>
      </c>
      <c r="AD82" s="6" t="str">
        <f t="shared" si="116"/>
        <v/>
      </c>
      <c r="AE82" s="105"/>
      <c r="AF82" s="1115"/>
      <c r="AG82" s="1115"/>
      <c r="AH82" s="168" t="str">
        <f t="shared" si="117"/>
        <v/>
      </c>
      <c r="AI82" s="5" t="str">
        <f t="shared" si="118"/>
        <v/>
      </c>
      <c r="AJ82" s="159"/>
      <c r="AK82" s="159"/>
      <c r="AL82" s="168" t="str">
        <f t="shared" si="119"/>
        <v/>
      </c>
      <c r="AM82" s="5" t="str">
        <f t="shared" si="120"/>
        <v/>
      </c>
      <c r="AN82" s="159"/>
      <c r="AO82" s="159"/>
      <c r="AP82" s="168" t="str">
        <f t="shared" si="121"/>
        <v/>
      </c>
      <c r="AQ82" s="5" t="str">
        <f t="shared" si="122"/>
        <v/>
      </c>
      <c r="AR82" s="159"/>
      <c r="AS82" s="159"/>
      <c r="AT82" s="168" t="str">
        <f t="shared" si="123"/>
        <v/>
      </c>
      <c r="AU82" s="5" t="str">
        <f t="shared" si="124"/>
        <v/>
      </c>
      <c r="AV82" s="159"/>
      <c r="AW82" s="159"/>
      <c r="AX82" s="168" t="str">
        <f t="shared" si="125"/>
        <v/>
      </c>
      <c r="AY82" s="5" t="str">
        <f t="shared" si="126"/>
        <v/>
      </c>
      <c r="AZ82" s="160" t="str">
        <f t="shared" si="127"/>
        <v/>
      </c>
      <c r="BA82" s="160" t="str">
        <f t="shared" si="128"/>
        <v/>
      </c>
      <c r="BB82" s="160" t="str">
        <f t="shared" si="129"/>
        <v/>
      </c>
      <c r="BC82" s="6" t="str">
        <f t="shared" si="130"/>
        <v/>
      </c>
      <c r="BD82" s="105"/>
      <c r="BE82" s="159"/>
      <c r="BF82" s="159"/>
      <c r="BG82" s="168" t="str">
        <f t="shared" si="131"/>
        <v/>
      </c>
      <c r="BH82" s="5" t="str">
        <f t="shared" si="132"/>
        <v/>
      </c>
      <c r="BI82" s="159"/>
      <c r="BJ82" s="159"/>
      <c r="BK82" s="168" t="str">
        <f t="shared" si="133"/>
        <v/>
      </c>
      <c r="BL82" s="5" t="str">
        <f t="shared" si="134"/>
        <v/>
      </c>
      <c r="BM82" s="159"/>
      <c r="BN82" s="159"/>
      <c r="BO82" s="168" t="str">
        <f t="shared" si="135"/>
        <v/>
      </c>
      <c r="BP82" s="5" t="str">
        <f t="shared" si="136"/>
        <v/>
      </c>
      <c r="BQ82" s="159"/>
      <c r="BR82" s="159"/>
      <c r="BS82" s="168" t="str">
        <f t="shared" si="137"/>
        <v/>
      </c>
      <c r="BT82" s="5" t="str">
        <f t="shared" si="138"/>
        <v/>
      </c>
      <c r="BU82" s="159"/>
      <c r="BV82" s="159"/>
      <c r="BW82" s="168" t="str">
        <f t="shared" si="139"/>
        <v/>
      </c>
      <c r="BX82" s="5" t="str">
        <f t="shared" si="140"/>
        <v/>
      </c>
      <c r="BY82" s="160" t="str">
        <f t="shared" si="141"/>
        <v/>
      </c>
      <c r="BZ82" s="160" t="str">
        <f t="shared" si="142"/>
        <v/>
      </c>
      <c r="CA82" s="160" t="str">
        <f t="shared" si="143"/>
        <v/>
      </c>
      <c r="CB82" s="6" t="str">
        <f t="shared" si="144"/>
        <v/>
      </c>
      <c r="CC82" s="105"/>
      <c r="CD82" s="159"/>
      <c r="CE82" s="159"/>
      <c r="CF82" s="168" t="str">
        <f t="shared" si="145"/>
        <v/>
      </c>
      <c r="CG82" s="5" t="str">
        <f t="shared" si="146"/>
        <v/>
      </c>
      <c r="CH82" s="159"/>
      <c r="CI82" s="159"/>
      <c r="CJ82" s="168" t="str">
        <f t="shared" si="147"/>
        <v/>
      </c>
      <c r="CK82" s="5" t="str">
        <f t="shared" si="148"/>
        <v/>
      </c>
      <c r="CL82" s="159"/>
      <c r="CM82" s="159"/>
      <c r="CN82" s="168" t="str">
        <f t="shared" si="149"/>
        <v/>
      </c>
      <c r="CO82" s="5" t="str">
        <f t="shared" si="150"/>
        <v/>
      </c>
      <c r="CP82" s="159"/>
      <c r="CQ82" s="159"/>
      <c r="CR82" s="168" t="str">
        <f t="shared" si="151"/>
        <v/>
      </c>
      <c r="CS82" s="5" t="str">
        <f t="shared" si="152"/>
        <v/>
      </c>
      <c r="CT82" s="159"/>
      <c r="CU82" s="159"/>
      <c r="CV82" s="168" t="str">
        <f t="shared" si="153"/>
        <v/>
      </c>
      <c r="CW82" s="5" t="str">
        <f t="shared" si="154"/>
        <v/>
      </c>
      <c r="CX82" s="160" t="str">
        <f t="shared" si="155"/>
        <v/>
      </c>
      <c r="CY82" s="160" t="str">
        <f t="shared" si="156"/>
        <v/>
      </c>
      <c r="CZ82" s="160" t="str">
        <f t="shared" si="157"/>
        <v/>
      </c>
      <c r="DA82" s="6" t="str">
        <f t="shared" si="158"/>
        <v/>
      </c>
      <c r="DB82" s="105"/>
      <c r="DC82" s="159"/>
      <c r="DD82" s="159"/>
      <c r="DE82" s="168" t="str">
        <f t="shared" si="159"/>
        <v/>
      </c>
      <c r="DF82" s="5" t="str">
        <f t="shared" si="160"/>
        <v/>
      </c>
      <c r="DG82" s="159"/>
      <c r="DH82" s="159"/>
      <c r="DI82" s="168" t="str">
        <f t="shared" si="161"/>
        <v/>
      </c>
      <c r="DJ82" s="5" t="str">
        <f t="shared" si="162"/>
        <v/>
      </c>
      <c r="DK82" s="159"/>
      <c r="DL82" s="159"/>
      <c r="DM82" s="168" t="str">
        <f t="shared" si="163"/>
        <v/>
      </c>
      <c r="DN82" s="5" t="str">
        <f t="shared" si="164"/>
        <v/>
      </c>
      <c r="DO82" s="159"/>
      <c r="DP82" s="159"/>
      <c r="DQ82" s="168" t="str">
        <f t="shared" si="165"/>
        <v/>
      </c>
      <c r="DR82" s="5" t="str">
        <f t="shared" si="166"/>
        <v/>
      </c>
      <c r="DS82" s="159"/>
      <c r="DT82" s="159"/>
      <c r="DU82" s="168" t="str">
        <f t="shared" si="167"/>
        <v/>
      </c>
      <c r="DV82" s="5" t="str">
        <f t="shared" si="168"/>
        <v/>
      </c>
      <c r="DW82" s="160" t="str">
        <f t="shared" si="169"/>
        <v/>
      </c>
      <c r="DX82" s="160" t="str">
        <f t="shared" si="170"/>
        <v/>
      </c>
      <c r="DY82" s="160" t="str">
        <f t="shared" si="171"/>
        <v/>
      </c>
      <c r="DZ82" s="6" t="str">
        <f t="shared" si="172"/>
        <v/>
      </c>
      <c r="EA82" s="105"/>
      <c r="EB82" s="159"/>
      <c r="EC82" s="159"/>
      <c r="ED82" s="168" t="str">
        <f t="shared" si="173"/>
        <v/>
      </c>
      <c r="EE82" s="5" t="str">
        <f t="shared" si="174"/>
        <v/>
      </c>
      <c r="EF82" s="159"/>
      <c r="EG82" s="159"/>
      <c r="EH82" s="168" t="str">
        <f t="shared" si="175"/>
        <v/>
      </c>
      <c r="EI82" s="5" t="str">
        <f t="shared" si="176"/>
        <v/>
      </c>
      <c r="EJ82" s="159"/>
      <c r="EK82" s="159"/>
      <c r="EL82" s="168" t="str">
        <f t="shared" si="177"/>
        <v/>
      </c>
      <c r="EM82" s="5" t="str">
        <f t="shared" si="178"/>
        <v/>
      </c>
      <c r="EN82" s="159"/>
      <c r="EO82" s="159"/>
      <c r="EP82" s="168" t="str">
        <f t="shared" si="179"/>
        <v/>
      </c>
      <c r="EQ82" s="5" t="str">
        <f t="shared" si="180"/>
        <v/>
      </c>
      <c r="ER82" s="159"/>
      <c r="ES82" s="159"/>
      <c r="ET82" s="168" t="str">
        <f t="shared" si="181"/>
        <v/>
      </c>
      <c r="EU82" s="5" t="str">
        <f t="shared" si="182"/>
        <v/>
      </c>
      <c r="EV82" s="160" t="str">
        <f t="shared" si="183"/>
        <v/>
      </c>
      <c r="EW82" s="160" t="str">
        <f t="shared" si="184"/>
        <v/>
      </c>
      <c r="EX82" s="160" t="str">
        <f t="shared" si="185"/>
        <v/>
      </c>
      <c r="EY82" s="6" t="str">
        <f t="shared" si="186"/>
        <v/>
      </c>
      <c r="EZ82" s="105"/>
      <c r="FA82" s="105"/>
      <c r="FB82" s="105"/>
      <c r="FC82" s="105"/>
      <c r="FD82" s="105"/>
      <c r="FE82" s="106" t="str">
        <f t="shared" si="187"/>
        <v/>
      </c>
      <c r="FF82" s="100" t="str">
        <f t="shared" si="188"/>
        <v xml:space="preserve"> </v>
      </c>
      <c r="FG82" s="105"/>
      <c r="FH82" s="105"/>
      <c r="FI82" s="105"/>
      <c r="FJ82" s="105"/>
      <c r="FK82" s="105"/>
      <c r="FL82" s="107" t="str">
        <f t="shared" si="189"/>
        <v/>
      </c>
      <c r="FM82" s="101" t="str">
        <f t="shared" si="190"/>
        <v xml:space="preserve"> </v>
      </c>
      <c r="FN82" s="105"/>
      <c r="FO82" s="105"/>
      <c r="FP82" s="105"/>
      <c r="FQ82" s="105"/>
      <c r="FR82" s="105"/>
      <c r="FS82" s="204" t="str">
        <f t="shared" si="191"/>
        <v/>
      </c>
      <c r="FT82" s="205" t="str">
        <f t="shared" si="192"/>
        <v xml:space="preserve"> </v>
      </c>
      <c r="FU82" s="477"/>
      <c r="FV82" s="316" t="str">
        <f>IF(AND(C82=""),"-",VLOOKUP(B82,Register!$A$7:$AM$311,19,FALSE))</f>
        <v>-</v>
      </c>
      <c r="FW82" s="7" t="str">
        <f>IF(AND(C82=""),"-",VLOOKUP(B82,Register!$A$7:$AM$311,20,FALSE))</f>
        <v>-</v>
      </c>
      <c r="FX82" s="7" t="str">
        <f>IF(AND(C82=""),"-",VLOOKUP(B82,Register!$A$7:$AM$311,21,FALSE))</f>
        <v>-</v>
      </c>
      <c r="FY82" s="7" t="str">
        <f>IF(AND(C82=""),"-",VLOOKUP(B82,Register!$A$7:$AM$311,22,FALSE))</f>
        <v>-</v>
      </c>
      <c r="FZ82" s="7" t="str">
        <f>IF(AND(C82=""),"-",VLOOKUP(B82,Register!$A$7:$AM$311,23,FALSE))</f>
        <v>-</v>
      </c>
      <c r="GA82" s="7" t="str">
        <f>IF(AND(C82=""),"-",VLOOKUP(B82,Register!$A$7:$AM$311,24,FALSE))</f>
        <v>-</v>
      </c>
      <c r="GB82" s="7" t="str">
        <f>IF(AND(C82=""),"-",VLOOKUP(B82,Register!$A$7:$AM$311,25,FALSE))</f>
        <v>-</v>
      </c>
      <c r="GC82" s="7" t="str">
        <f>IF(AND(C82=""),"-",VLOOKUP(B82,Register!$A$7:$AM$311,26,FALSE))</f>
        <v>-</v>
      </c>
      <c r="GD82" s="7" t="str">
        <f>IF(AND(C82=""),"-",VLOOKUP(B82,Register!$A$7:$AM$311,27,FALSE))</f>
        <v>-</v>
      </c>
      <c r="GE82" s="7" t="str">
        <f>IF(AND(C82=""),"-",VLOOKUP(B82,Register!$A$7:$AM$311,28,FALSE))</f>
        <v>-</v>
      </c>
      <c r="GF82" s="7" t="str">
        <f>IF(AND(C82=""),"-",VLOOKUP(B82,Register!$A$7:$AM$311,29,FALSE))</f>
        <v>-</v>
      </c>
      <c r="GG82" s="7" t="str">
        <f>IF(AND(C82=""),"-",VLOOKUP(B82,Register!$A$7:$AM$311,30,FALSE))</f>
        <v>-</v>
      </c>
      <c r="GH82" s="8" t="str">
        <f>IF(AND(C82=""),"-",VLOOKUP(B82,Register!$A$7:$AM$311,31,FALSE))</f>
        <v>-</v>
      </c>
      <c r="GI82" s="208" t="str">
        <f>IF(AND(C82=""),"",VLOOKUP(B82,Register!$A$7:$CL$311,36,FALSE))</f>
        <v/>
      </c>
      <c r="GJ82" s="182" t="str">
        <f t="shared" si="193"/>
        <v/>
      </c>
      <c r="GK82" s="312" t="str">
        <f t="shared" si="194"/>
        <v/>
      </c>
      <c r="GL82" s="314" t="str">
        <f t="shared" si="195"/>
        <v/>
      </c>
      <c r="GM82" s="3"/>
      <c r="GR82" s="3"/>
      <c r="GS82" s="3"/>
      <c r="GT82" s="3"/>
      <c r="GU82" s="3"/>
      <c r="GV82" s="3"/>
      <c r="GW82" s="3"/>
      <c r="GX82" s="3"/>
      <c r="GY82" s="3"/>
      <c r="GZ82" s="3"/>
      <c r="HA82" s="3"/>
      <c r="HB82" s="3"/>
      <c r="HC82" s="3"/>
      <c r="HD82" s="3"/>
      <c r="HE82" s="3"/>
      <c r="HF82" s="3"/>
      <c r="HG82" s="3"/>
      <c r="HH82" s="3"/>
      <c r="HI82" s="3"/>
      <c r="HJ82" s="3"/>
      <c r="HK82" s="3"/>
      <c r="HL82" s="3"/>
      <c r="HM82" s="3"/>
      <c r="HW82" s="321" t="str">
        <f>IF(ISNA(VLOOKUP(B82,Register!A$7:Z$315,9,FALSE)),"",VLOOKUP(B82,Register!A$7:Z$315,9,FALSE))</f>
        <v/>
      </c>
      <c r="HX82" s="321" t="str">
        <f>IF(ISNA(VLOOKUP(B82,Register!A$7:Z$315,12,FALSE)),"",VLOOKUP(B82,Register!A$7:Z$315,12,FALSE))</f>
        <v/>
      </c>
      <c r="HY82" s="321" t="str">
        <f t="shared" si="196"/>
        <v/>
      </c>
      <c r="HZ82" s="321" t="str">
        <f t="shared" si="197"/>
        <v/>
      </c>
      <c r="IA82" s="321" t="str">
        <f t="shared" si="198"/>
        <v/>
      </c>
      <c r="IB82" s="321" t="str">
        <f t="shared" si="199"/>
        <v/>
      </c>
      <c r="IC82" s="321" t="str">
        <f t="shared" si="200"/>
        <v/>
      </c>
      <c r="ID82" s="321" t="str">
        <f t="shared" si="201"/>
        <v/>
      </c>
      <c r="IE82" s="321" t="str">
        <f t="shared" si="202"/>
        <v/>
      </c>
      <c r="IF82" s="321" t="str">
        <f t="shared" si="203"/>
        <v/>
      </c>
    </row>
    <row r="83" spans="1:240" ht="21">
      <c r="A83" s="4">
        <v>71</v>
      </c>
      <c r="B83" s="197"/>
      <c r="C83" s="196" t="str">
        <f>IF(ISNA(VLOOKUP(B83,Register!A$7:Z$315,3,FALSE)),"",VLOOKUP(B83,Register!A$7:Z$315,3,FALSE))</f>
        <v/>
      </c>
      <c r="D83" s="196" t="str">
        <f>IF(ISNA(VLOOKUP(B83,Register!A$7:Z$315,4,FALSE)),"",VLOOKUP(B83,Register!A$7:Z$315,4,FALSE))</f>
        <v/>
      </c>
      <c r="E83" s="195" t="str">
        <f>IF(ISNA(VLOOKUP(B83,Register!A$7:Z$315,6,FALSE)),"",VLOOKUP(B83,Register!A$7:Z$315,6,FALSE))</f>
        <v/>
      </c>
      <c r="F83" s="105"/>
      <c r="G83" s="159"/>
      <c r="H83" s="159"/>
      <c r="I83" s="168" t="str">
        <f t="shared" si="105"/>
        <v/>
      </c>
      <c r="J83" s="5" t="str">
        <f t="shared" si="106"/>
        <v/>
      </c>
      <c r="K83" s="159"/>
      <c r="L83" s="159"/>
      <c r="M83" s="168" t="str">
        <f t="shared" si="107"/>
        <v/>
      </c>
      <c r="N83" s="5" t="str">
        <f t="shared" si="108"/>
        <v/>
      </c>
      <c r="O83" s="159"/>
      <c r="P83" s="159"/>
      <c r="Q83" s="168" t="str">
        <f t="shared" si="109"/>
        <v/>
      </c>
      <c r="R83" s="5" t="str">
        <f t="shared" si="110"/>
        <v/>
      </c>
      <c r="S83" s="159"/>
      <c r="T83" s="159"/>
      <c r="U83" s="168" t="str">
        <f t="shared" si="111"/>
        <v/>
      </c>
      <c r="V83" s="5" t="str">
        <f t="shared" si="112"/>
        <v/>
      </c>
      <c r="W83" s="159"/>
      <c r="X83" s="159"/>
      <c r="Y83" s="168" t="str">
        <f t="shared" si="113"/>
        <v/>
      </c>
      <c r="Z83" s="5" t="str">
        <f t="shared" si="114"/>
        <v/>
      </c>
      <c r="AA83" s="160" t="str">
        <f t="shared" si="103"/>
        <v/>
      </c>
      <c r="AB83" s="160" t="str">
        <f t="shared" si="104"/>
        <v/>
      </c>
      <c r="AC83" s="160" t="str">
        <f t="shared" si="115"/>
        <v/>
      </c>
      <c r="AD83" s="6" t="str">
        <f t="shared" si="116"/>
        <v/>
      </c>
      <c r="AE83" s="105"/>
      <c r="AF83" s="1115"/>
      <c r="AG83" s="1115"/>
      <c r="AH83" s="168" t="str">
        <f t="shared" si="117"/>
        <v/>
      </c>
      <c r="AI83" s="5" t="str">
        <f t="shared" si="118"/>
        <v/>
      </c>
      <c r="AJ83" s="159"/>
      <c r="AK83" s="159"/>
      <c r="AL83" s="168" t="str">
        <f t="shared" si="119"/>
        <v/>
      </c>
      <c r="AM83" s="5" t="str">
        <f t="shared" si="120"/>
        <v/>
      </c>
      <c r="AN83" s="159"/>
      <c r="AO83" s="159"/>
      <c r="AP83" s="168" t="str">
        <f t="shared" si="121"/>
        <v/>
      </c>
      <c r="AQ83" s="5" t="str">
        <f t="shared" si="122"/>
        <v/>
      </c>
      <c r="AR83" s="159"/>
      <c r="AS83" s="159"/>
      <c r="AT83" s="168" t="str">
        <f t="shared" si="123"/>
        <v/>
      </c>
      <c r="AU83" s="5" t="str">
        <f t="shared" si="124"/>
        <v/>
      </c>
      <c r="AV83" s="159"/>
      <c r="AW83" s="159"/>
      <c r="AX83" s="168" t="str">
        <f t="shared" si="125"/>
        <v/>
      </c>
      <c r="AY83" s="5" t="str">
        <f t="shared" si="126"/>
        <v/>
      </c>
      <c r="AZ83" s="160" t="str">
        <f t="shared" si="127"/>
        <v/>
      </c>
      <c r="BA83" s="160" t="str">
        <f t="shared" si="128"/>
        <v/>
      </c>
      <c r="BB83" s="160" t="str">
        <f t="shared" si="129"/>
        <v/>
      </c>
      <c r="BC83" s="6" t="str">
        <f t="shared" si="130"/>
        <v/>
      </c>
      <c r="BD83" s="105"/>
      <c r="BE83" s="159"/>
      <c r="BF83" s="159"/>
      <c r="BG83" s="168" t="str">
        <f t="shared" si="131"/>
        <v/>
      </c>
      <c r="BH83" s="5" t="str">
        <f t="shared" si="132"/>
        <v/>
      </c>
      <c r="BI83" s="159"/>
      <c r="BJ83" s="159"/>
      <c r="BK83" s="168" t="str">
        <f t="shared" si="133"/>
        <v/>
      </c>
      <c r="BL83" s="5" t="str">
        <f t="shared" si="134"/>
        <v/>
      </c>
      <c r="BM83" s="159"/>
      <c r="BN83" s="159"/>
      <c r="BO83" s="168" t="str">
        <f t="shared" si="135"/>
        <v/>
      </c>
      <c r="BP83" s="5" t="str">
        <f t="shared" si="136"/>
        <v/>
      </c>
      <c r="BQ83" s="159"/>
      <c r="BR83" s="159"/>
      <c r="BS83" s="168" t="str">
        <f t="shared" si="137"/>
        <v/>
      </c>
      <c r="BT83" s="5" t="str">
        <f t="shared" si="138"/>
        <v/>
      </c>
      <c r="BU83" s="159"/>
      <c r="BV83" s="159"/>
      <c r="BW83" s="168" t="str">
        <f t="shared" si="139"/>
        <v/>
      </c>
      <c r="BX83" s="5" t="str">
        <f t="shared" si="140"/>
        <v/>
      </c>
      <c r="BY83" s="160" t="str">
        <f t="shared" si="141"/>
        <v/>
      </c>
      <c r="BZ83" s="160" t="str">
        <f t="shared" si="142"/>
        <v/>
      </c>
      <c r="CA83" s="160" t="str">
        <f t="shared" si="143"/>
        <v/>
      </c>
      <c r="CB83" s="6" t="str">
        <f t="shared" si="144"/>
        <v/>
      </c>
      <c r="CC83" s="105"/>
      <c r="CD83" s="159"/>
      <c r="CE83" s="159"/>
      <c r="CF83" s="168" t="str">
        <f t="shared" si="145"/>
        <v/>
      </c>
      <c r="CG83" s="5" t="str">
        <f t="shared" si="146"/>
        <v/>
      </c>
      <c r="CH83" s="159"/>
      <c r="CI83" s="159"/>
      <c r="CJ83" s="168" t="str">
        <f t="shared" si="147"/>
        <v/>
      </c>
      <c r="CK83" s="5" t="str">
        <f t="shared" si="148"/>
        <v/>
      </c>
      <c r="CL83" s="159"/>
      <c r="CM83" s="159"/>
      <c r="CN83" s="168" t="str">
        <f t="shared" si="149"/>
        <v/>
      </c>
      <c r="CO83" s="5" t="str">
        <f t="shared" si="150"/>
        <v/>
      </c>
      <c r="CP83" s="159"/>
      <c r="CQ83" s="159"/>
      <c r="CR83" s="168" t="str">
        <f t="shared" si="151"/>
        <v/>
      </c>
      <c r="CS83" s="5" t="str">
        <f t="shared" si="152"/>
        <v/>
      </c>
      <c r="CT83" s="159"/>
      <c r="CU83" s="159"/>
      <c r="CV83" s="168" t="str">
        <f t="shared" si="153"/>
        <v/>
      </c>
      <c r="CW83" s="5" t="str">
        <f t="shared" si="154"/>
        <v/>
      </c>
      <c r="CX83" s="160" t="str">
        <f t="shared" si="155"/>
        <v/>
      </c>
      <c r="CY83" s="160" t="str">
        <f t="shared" si="156"/>
        <v/>
      </c>
      <c r="CZ83" s="160" t="str">
        <f t="shared" si="157"/>
        <v/>
      </c>
      <c r="DA83" s="6" t="str">
        <f t="shared" si="158"/>
        <v/>
      </c>
      <c r="DB83" s="105"/>
      <c r="DC83" s="159"/>
      <c r="DD83" s="159"/>
      <c r="DE83" s="168" t="str">
        <f t="shared" si="159"/>
        <v/>
      </c>
      <c r="DF83" s="5" t="str">
        <f t="shared" si="160"/>
        <v/>
      </c>
      <c r="DG83" s="159"/>
      <c r="DH83" s="159"/>
      <c r="DI83" s="168" t="str">
        <f t="shared" si="161"/>
        <v/>
      </c>
      <c r="DJ83" s="5" t="str">
        <f t="shared" si="162"/>
        <v/>
      </c>
      <c r="DK83" s="159"/>
      <c r="DL83" s="159"/>
      <c r="DM83" s="168" t="str">
        <f t="shared" si="163"/>
        <v/>
      </c>
      <c r="DN83" s="5" t="str">
        <f t="shared" si="164"/>
        <v/>
      </c>
      <c r="DO83" s="159"/>
      <c r="DP83" s="159"/>
      <c r="DQ83" s="168" t="str">
        <f t="shared" si="165"/>
        <v/>
      </c>
      <c r="DR83" s="5" t="str">
        <f t="shared" si="166"/>
        <v/>
      </c>
      <c r="DS83" s="159"/>
      <c r="DT83" s="159"/>
      <c r="DU83" s="168" t="str">
        <f t="shared" si="167"/>
        <v/>
      </c>
      <c r="DV83" s="5" t="str">
        <f t="shared" si="168"/>
        <v/>
      </c>
      <c r="DW83" s="160" t="str">
        <f t="shared" si="169"/>
        <v/>
      </c>
      <c r="DX83" s="160" t="str">
        <f t="shared" si="170"/>
        <v/>
      </c>
      <c r="DY83" s="160" t="str">
        <f t="shared" si="171"/>
        <v/>
      </c>
      <c r="DZ83" s="6" t="str">
        <f t="shared" si="172"/>
        <v/>
      </c>
      <c r="EA83" s="105"/>
      <c r="EB83" s="159"/>
      <c r="EC83" s="159"/>
      <c r="ED83" s="168" t="str">
        <f t="shared" si="173"/>
        <v/>
      </c>
      <c r="EE83" s="5" t="str">
        <f t="shared" si="174"/>
        <v/>
      </c>
      <c r="EF83" s="159"/>
      <c r="EG83" s="159"/>
      <c r="EH83" s="168" t="str">
        <f t="shared" si="175"/>
        <v/>
      </c>
      <c r="EI83" s="5" t="str">
        <f t="shared" si="176"/>
        <v/>
      </c>
      <c r="EJ83" s="159"/>
      <c r="EK83" s="159"/>
      <c r="EL83" s="168" t="str">
        <f t="shared" si="177"/>
        <v/>
      </c>
      <c r="EM83" s="5" t="str">
        <f t="shared" si="178"/>
        <v/>
      </c>
      <c r="EN83" s="159"/>
      <c r="EO83" s="159"/>
      <c r="EP83" s="168" t="str">
        <f t="shared" si="179"/>
        <v/>
      </c>
      <c r="EQ83" s="5" t="str">
        <f t="shared" si="180"/>
        <v/>
      </c>
      <c r="ER83" s="159"/>
      <c r="ES83" s="159"/>
      <c r="ET83" s="168" t="str">
        <f t="shared" si="181"/>
        <v/>
      </c>
      <c r="EU83" s="5" t="str">
        <f t="shared" si="182"/>
        <v/>
      </c>
      <c r="EV83" s="160" t="str">
        <f t="shared" si="183"/>
        <v/>
      </c>
      <c r="EW83" s="160" t="str">
        <f t="shared" si="184"/>
        <v/>
      </c>
      <c r="EX83" s="160" t="str">
        <f t="shared" si="185"/>
        <v/>
      </c>
      <c r="EY83" s="6" t="str">
        <f t="shared" si="186"/>
        <v/>
      </c>
      <c r="EZ83" s="105"/>
      <c r="FA83" s="105"/>
      <c r="FB83" s="105"/>
      <c r="FC83" s="105"/>
      <c r="FD83" s="105"/>
      <c r="FE83" s="106" t="str">
        <f t="shared" si="187"/>
        <v/>
      </c>
      <c r="FF83" s="100" t="str">
        <f t="shared" si="188"/>
        <v xml:space="preserve"> </v>
      </c>
      <c r="FG83" s="105"/>
      <c r="FH83" s="105"/>
      <c r="FI83" s="105"/>
      <c r="FJ83" s="105"/>
      <c r="FK83" s="105"/>
      <c r="FL83" s="107" t="str">
        <f t="shared" si="189"/>
        <v/>
      </c>
      <c r="FM83" s="101" t="str">
        <f t="shared" si="190"/>
        <v xml:space="preserve"> </v>
      </c>
      <c r="FN83" s="105"/>
      <c r="FO83" s="105"/>
      <c r="FP83" s="105"/>
      <c r="FQ83" s="105"/>
      <c r="FR83" s="105"/>
      <c r="FS83" s="204" t="str">
        <f t="shared" si="191"/>
        <v/>
      </c>
      <c r="FT83" s="205" t="str">
        <f t="shared" si="192"/>
        <v xml:space="preserve"> </v>
      </c>
      <c r="FU83" s="477"/>
      <c r="FV83" s="316" t="str">
        <f>IF(AND(C83=""),"-",VLOOKUP(B83,Register!$A$7:$AM$311,19,FALSE))</f>
        <v>-</v>
      </c>
      <c r="FW83" s="7" t="str">
        <f>IF(AND(C83=""),"-",VLOOKUP(B83,Register!$A$7:$AM$311,20,FALSE))</f>
        <v>-</v>
      </c>
      <c r="FX83" s="7" t="str">
        <f>IF(AND(C83=""),"-",VLOOKUP(B83,Register!$A$7:$AM$311,21,FALSE))</f>
        <v>-</v>
      </c>
      <c r="FY83" s="7" t="str">
        <f>IF(AND(C83=""),"-",VLOOKUP(B83,Register!$A$7:$AM$311,22,FALSE))</f>
        <v>-</v>
      </c>
      <c r="FZ83" s="7" t="str">
        <f>IF(AND(C83=""),"-",VLOOKUP(B83,Register!$A$7:$AM$311,23,FALSE))</f>
        <v>-</v>
      </c>
      <c r="GA83" s="7" t="str">
        <f>IF(AND(C83=""),"-",VLOOKUP(B83,Register!$A$7:$AM$311,24,FALSE))</f>
        <v>-</v>
      </c>
      <c r="GB83" s="7" t="str">
        <f>IF(AND(C83=""),"-",VLOOKUP(B83,Register!$A$7:$AM$311,25,FALSE))</f>
        <v>-</v>
      </c>
      <c r="GC83" s="7" t="str">
        <f>IF(AND(C83=""),"-",VLOOKUP(B83,Register!$A$7:$AM$311,26,FALSE))</f>
        <v>-</v>
      </c>
      <c r="GD83" s="7" t="str">
        <f>IF(AND(C83=""),"-",VLOOKUP(B83,Register!$A$7:$AM$311,27,FALSE))</f>
        <v>-</v>
      </c>
      <c r="GE83" s="7" t="str">
        <f>IF(AND(C83=""),"-",VLOOKUP(B83,Register!$A$7:$AM$311,28,FALSE))</f>
        <v>-</v>
      </c>
      <c r="GF83" s="7" t="str">
        <f>IF(AND(C83=""),"-",VLOOKUP(B83,Register!$A$7:$AM$311,29,FALSE))</f>
        <v>-</v>
      </c>
      <c r="GG83" s="7" t="str">
        <f>IF(AND(C83=""),"-",VLOOKUP(B83,Register!$A$7:$AM$311,30,FALSE))</f>
        <v>-</v>
      </c>
      <c r="GH83" s="8" t="str">
        <f>IF(AND(C83=""),"-",VLOOKUP(B83,Register!$A$7:$AM$311,31,FALSE))</f>
        <v>-</v>
      </c>
      <c r="GI83" s="208" t="str">
        <f>IF(AND(C83=""),"",VLOOKUP(B83,Register!$A$7:$CL$311,36,FALSE))</f>
        <v/>
      </c>
      <c r="GJ83" s="182" t="str">
        <f t="shared" si="193"/>
        <v/>
      </c>
      <c r="GK83" s="312" t="str">
        <f t="shared" si="194"/>
        <v/>
      </c>
      <c r="GL83" s="314" t="str">
        <f t="shared" si="195"/>
        <v/>
      </c>
      <c r="GM83" s="3"/>
      <c r="GR83" s="3"/>
      <c r="GS83" s="3"/>
      <c r="GT83" s="3"/>
      <c r="GU83" s="3"/>
      <c r="GV83" s="3"/>
      <c r="GW83" s="3"/>
      <c r="GX83" s="3"/>
      <c r="GY83" s="3"/>
      <c r="GZ83" s="3"/>
      <c r="HA83" s="3"/>
      <c r="HB83" s="3"/>
      <c r="HC83" s="3"/>
      <c r="HD83" s="3"/>
      <c r="HE83" s="3"/>
      <c r="HF83" s="3"/>
      <c r="HG83" s="3"/>
      <c r="HH83" s="3"/>
      <c r="HI83" s="3"/>
      <c r="HJ83" s="3"/>
      <c r="HK83" s="3"/>
      <c r="HL83" s="3"/>
      <c r="HM83" s="3"/>
      <c r="HW83" s="321" t="str">
        <f>IF(ISNA(VLOOKUP(B83,Register!A$7:Z$315,9,FALSE)),"",VLOOKUP(B83,Register!A$7:Z$315,9,FALSE))</f>
        <v/>
      </c>
      <c r="HX83" s="321" t="str">
        <f>IF(ISNA(VLOOKUP(B83,Register!A$7:Z$315,12,FALSE)),"",VLOOKUP(B83,Register!A$7:Z$315,12,FALSE))</f>
        <v/>
      </c>
      <c r="HY83" s="321" t="str">
        <f t="shared" si="196"/>
        <v/>
      </c>
      <c r="HZ83" s="321" t="str">
        <f t="shared" si="197"/>
        <v/>
      </c>
      <c r="IA83" s="321" t="str">
        <f t="shared" si="198"/>
        <v/>
      </c>
      <c r="IB83" s="321" t="str">
        <f t="shared" si="199"/>
        <v/>
      </c>
      <c r="IC83" s="321" t="str">
        <f t="shared" si="200"/>
        <v/>
      </c>
      <c r="ID83" s="321" t="str">
        <f t="shared" si="201"/>
        <v/>
      </c>
      <c r="IE83" s="321" t="str">
        <f t="shared" si="202"/>
        <v/>
      </c>
      <c r="IF83" s="321" t="str">
        <f t="shared" si="203"/>
        <v/>
      </c>
    </row>
    <row r="84" spans="1:240" ht="21">
      <c r="A84" s="4">
        <v>72</v>
      </c>
      <c r="B84" s="197"/>
      <c r="C84" s="196" t="str">
        <f>IF(ISNA(VLOOKUP(B84,Register!A$7:Z$315,3,FALSE)),"",VLOOKUP(B84,Register!A$7:Z$315,3,FALSE))</f>
        <v/>
      </c>
      <c r="D84" s="196" t="str">
        <f>IF(ISNA(VLOOKUP(B84,Register!A$7:Z$315,4,FALSE)),"",VLOOKUP(B84,Register!A$7:Z$315,4,FALSE))</f>
        <v/>
      </c>
      <c r="E84" s="195" t="str">
        <f>IF(ISNA(VLOOKUP(B84,Register!A$7:Z$315,6,FALSE)),"",VLOOKUP(B84,Register!A$7:Z$315,6,FALSE))</f>
        <v/>
      </c>
      <c r="F84" s="105"/>
      <c r="G84" s="159"/>
      <c r="H84" s="159"/>
      <c r="I84" s="168" t="str">
        <f t="shared" si="105"/>
        <v/>
      </c>
      <c r="J84" s="5" t="str">
        <f t="shared" si="106"/>
        <v/>
      </c>
      <c r="K84" s="159"/>
      <c r="L84" s="159"/>
      <c r="M84" s="168" t="str">
        <f t="shared" si="107"/>
        <v/>
      </c>
      <c r="N84" s="5" t="str">
        <f t="shared" si="108"/>
        <v/>
      </c>
      <c r="O84" s="159"/>
      <c r="P84" s="159"/>
      <c r="Q84" s="168" t="str">
        <f t="shared" si="109"/>
        <v/>
      </c>
      <c r="R84" s="5" t="str">
        <f t="shared" si="110"/>
        <v/>
      </c>
      <c r="S84" s="159"/>
      <c r="T84" s="159"/>
      <c r="U84" s="168" t="str">
        <f t="shared" si="111"/>
        <v/>
      </c>
      <c r="V84" s="5" t="str">
        <f t="shared" si="112"/>
        <v/>
      </c>
      <c r="W84" s="159"/>
      <c r="X84" s="159"/>
      <c r="Y84" s="168" t="str">
        <f t="shared" si="113"/>
        <v/>
      </c>
      <c r="Z84" s="5" t="str">
        <f t="shared" si="114"/>
        <v/>
      </c>
      <c r="AA84" s="160" t="str">
        <f t="shared" si="103"/>
        <v/>
      </c>
      <c r="AB84" s="160" t="str">
        <f t="shared" si="104"/>
        <v/>
      </c>
      <c r="AC84" s="160" t="str">
        <f t="shared" si="115"/>
        <v/>
      </c>
      <c r="AD84" s="6" t="str">
        <f t="shared" si="116"/>
        <v/>
      </c>
      <c r="AE84" s="105"/>
      <c r="AF84" s="1115"/>
      <c r="AG84" s="1115"/>
      <c r="AH84" s="168" t="str">
        <f t="shared" si="117"/>
        <v/>
      </c>
      <c r="AI84" s="5" t="str">
        <f t="shared" si="118"/>
        <v/>
      </c>
      <c r="AJ84" s="159"/>
      <c r="AK84" s="159"/>
      <c r="AL84" s="168" t="str">
        <f t="shared" si="119"/>
        <v/>
      </c>
      <c r="AM84" s="5" t="str">
        <f t="shared" si="120"/>
        <v/>
      </c>
      <c r="AN84" s="159"/>
      <c r="AO84" s="159"/>
      <c r="AP84" s="168" t="str">
        <f t="shared" si="121"/>
        <v/>
      </c>
      <c r="AQ84" s="5" t="str">
        <f t="shared" si="122"/>
        <v/>
      </c>
      <c r="AR84" s="159"/>
      <c r="AS84" s="159"/>
      <c r="AT84" s="168" t="str">
        <f t="shared" si="123"/>
        <v/>
      </c>
      <c r="AU84" s="5" t="str">
        <f t="shared" si="124"/>
        <v/>
      </c>
      <c r="AV84" s="159"/>
      <c r="AW84" s="159"/>
      <c r="AX84" s="168" t="str">
        <f t="shared" si="125"/>
        <v/>
      </c>
      <c r="AY84" s="5" t="str">
        <f t="shared" si="126"/>
        <v/>
      </c>
      <c r="AZ84" s="160" t="str">
        <f t="shared" si="127"/>
        <v/>
      </c>
      <c r="BA84" s="160" t="str">
        <f t="shared" si="128"/>
        <v/>
      </c>
      <c r="BB84" s="160" t="str">
        <f t="shared" si="129"/>
        <v/>
      </c>
      <c r="BC84" s="6" t="str">
        <f t="shared" si="130"/>
        <v/>
      </c>
      <c r="BD84" s="105"/>
      <c r="BE84" s="159"/>
      <c r="BF84" s="159"/>
      <c r="BG84" s="168" t="str">
        <f t="shared" si="131"/>
        <v/>
      </c>
      <c r="BH84" s="5" t="str">
        <f t="shared" si="132"/>
        <v/>
      </c>
      <c r="BI84" s="159"/>
      <c r="BJ84" s="159"/>
      <c r="BK84" s="168" t="str">
        <f t="shared" si="133"/>
        <v/>
      </c>
      <c r="BL84" s="5" t="str">
        <f t="shared" si="134"/>
        <v/>
      </c>
      <c r="BM84" s="159"/>
      <c r="BN84" s="159"/>
      <c r="BO84" s="168" t="str">
        <f t="shared" si="135"/>
        <v/>
      </c>
      <c r="BP84" s="5" t="str">
        <f t="shared" si="136"/>
        <v/>
      </c>
      <c r="BQ84" s="159"/>
      <c r="BR84" s="159"/>
      <c r="BS84" s="168" t="str">
        <f t="shared" si="137"/>
        <v/>
      </c>
      <c r="BT84" s="5" t="str">
        <f t="shared" si="138"/>
        <v/>
      </c>
      <c r="BU84" s="159"/>
      <c r="BV84" s="159"/>
      <c r="BW84" s="168" t="str">
        <f t="shared" si="139"/>
        <v/>
      </c>
      <c r="BX84" s="5" t="str">
        <f t="shared" si="140"/>
        <v/>
      </c>
      <c r="BY84" s="160" t="str">
        <f t="shared" si="141"/>
        <v/>
      </c>
      <c r="BZ84" s="160" t="str">
        <f t="shared" si="142"/>
        <v/>
      </c>
      <c r="CA84" s="160" t="str">
        <f t="shared" si="143"/>
        <v/>
      </c>
      <c r="CB84" s="6" t="str">
        <f t="shared" si="144"/>
        <v/>
      </c>
      <c r="CC84" s="105"/>
      <c r="CD84" s="159"/>
      <c r="CE84" s="159"/>
      <c r="CF84" s="168" t="str">
        <f t="shared" si="145"/>
        <v/>
      </c>
      <c r="CG84" s="5" t="str">
        <f t="shared" si="146"/>
        <v/>
      </c>
      <c r="CH84" s="159"/>
      <c r="CI84" s="159"/>
      <c r="CJ84" s="168" t="str">
        <f t="shared" si="147"/>
        <v/>
      </c>
      <c r="CK84" s="5" t="str">
        <f t="shared" si="148"/>
        <v/>
      </c>
      <c r="CL84" s="159"/>
      <c r="CM84" s="159"/>
      <c r="CN84" s="168" t="str">
        <f t="shared" si="149"/>
        <v/>
      </c>
      <c r="CO84" s="5" t="str">
        <f t="shared" si="150"/>
        <v/>
      </c>
      <c r="CP84" s="159"/>
      <c r="CQ84" s="159"/>
      <c r="CR84" s="168" t="str">
        <f t="shared" si="151"/>
        <v/>
      </c>
      <c r="CS84" s="5" t="str">
        <f t="shared" si="152"/>
        <v/>
      </c>
      <c r="CT84" s="159"/>
      <c r="CU84" s="159"/>
      <c r="CV84" s="168" t="str">
        <f t="shared" si="153"/>
        <v/>
      </c>
      <c r="CW84" s="5" t="str">
        <f t="shared" si="154"/>
        <v/>
      </c>
      <c r="CX84" s="160" t="str">
        <f t="shared" si="155"/>
        <v/>
      </c>
      <c r="CY84" s="160" t="str">
        <f t="shared" si="156"/>
        <v/>
      </c>
      <c r="CZ84" s="160" t="str">
        <f t="shared" si="157"/>
        <v/>
      </c>
      <c r="DA84" s="6" t="str">
        <f t="shared" si="158"/>
        <v/>
      </c>
      <c r="DB84" s="105"/>
      <c r="DC84" s="159"/>
      <c r="DD84" s="159"/>
      <c r="DE84" s="168" t="str">
        <f t="shared" si="159"/>
        <v/>
      </c>
      <c r="DF84" s="5" t="str">
        <f t="shared" si="160"/>
        <v/>
      </c>
      <c r="DG84" s="159"/>
      <c r="DH84" s="159"/>
      <c r="DI84" s="168" t="str">
        <f t="shared" si="161"/>
        <v/>
      </c>
      <c r="DJ84" s="5" t="str">
        <f t="shared" si="162"/>
        <v/>
      </c>
      <c r="DK84" s="159"/>
      <c r="DL84" s="159"/>
      <c r="DM84" s="168" t="str">
        <f t="shared" si="163"/>
        <v/>
      </c>
      <c r="DN84" s="5" t="str">
        <f t="shared" si="164"/>
        <v/>
      </c>
      <c r="DO84" s="159"/>
      <c r="DP84" s="159"/>
      <c r="DQ84" s="168" t="str">
        <f t="shared" si="165"/>
        <v/>
      </c>
      <c r="DR84" s="5" t="str">
        <f t="shared" si="166"/>
        <v/>
      </c>
      <c r="DS84" s="159"/>
      <c r="DT84" s="159"/>
      <c r="DU84" s="168" t="str">
        <f t="shared" si="167"/>
        <v/>
      </c>
      <c r="DV84" s="5" t="str">
        <f t="shared" si="168"/>
        <v/>
      </c>
      <c r="DW84" s="160" t="str">
        <f t="shared" si="169"/>
        <v/>
      </c>
      <c r="DX84" s="160" t="str">
        <f t="shared" si="170"/>
        <v/>
      </c>
      <c r="DY84" s="160" t="str">
        <f t="shared" si="171"/>
        <v/>
      </c>
      <c r="DZ84" s="6" t="str">
        <f t="shared" si="172"/>
        <v/>
      </c>
      <c r="EA84" s="105"/>
      <c r="EB84" s="159"/>
      <c r="EC84" s="159"/>
      <c r="ED84" s="168" t="str">
        <f t="shared" si="173"/>
        <v/>
      </c>
      <c r="EE84" s="5" t="str">
        <f t="shared" si="174"/>
        <v/>
      </c>
      <c r="EF84" s="159"/>
      <c r="EG84" s="159"/>
      <c r="EH84" s="168" t="str">
        <f t="shared" si="175"/>
        <v/>
      </c>
      <c r="EI84" s="5" t="str">
        <f t="shared" si="176"/>
        <v/>
      </c>
      <c r="EJ84" s="159"/>
      <c r="EK84" s="159"/>
      <c r="EL84" s="168" t="str">
        <f t="shared" si="177"/>
        <v/>
      </c>
      <c r="EM84" s="5" t="str">
        <f t="shared" si="178"/>
        <v/>
      </c>
      <c r="EN84" s="159"/>
      <c r="EO84" s="159"/>
      <c r="EP84" s="168" t="str">
        <f t="shared" si="179"/>
        <v/>
      </c>
      <c r="EQ84" s="5" t="str">
        <f t="shared" si="180"/>
        <v/>
      </c>
      <c r="ER84" s="159"/>
      <c r="ES84" s="159"/>
      <c r="ET84" s="168" t="str">
        <f t="shared" si="181"/>
        <v/>
      </c>
      <c r="EU84" s="5" t="str">
        <f t="shared" si="182"/>
        <v/>
      </c>
      <c r="EV84" s="160" t="str">
        <f t="shared" si="183"/>
        <v/>
      </c>
      <c r="EW84" s="160" t="str">
        <f t="shared" si="184"/>
        <v/>
      </c>
      <c r="EX84" s="160" t="str">
        <f t="shared" si="185"/>
        <v/>
      </c>
      <c r="EY84" s="6" t="str">
        <f t="shared" si="186"/>
        <v/>
      </c>
      <c r="EZ84" s="105"/>
      <c r="FA84" s="105"/>
      <c r="FB84" s="105"/>
      <c r="FC84" s="105"/>
      <c r="FD84" s="105"/>
      <c r="FE84" s="106" t="str">
        <f t="shared" si="187"/>
        <v/>
      </c>
      <c r="FF84" s="100" t="str">
        <f t="shared" si="188"/>
        <v xml:space="preserve"> </v>
      </c>
      <c r="FG84" s="105"/>
      <c r="FH84" s="105"/>
      <c r="FI84" s="105"/>
      <c r="FJ84" s="105"/>
      <c r="FK84" s="105"/>
      <c r="FL84" s="107" t="str">
        <f t="shared" si="189"/>
        <v/>
      </c>
      <c r="FM84" s="101" t="str">
        <f t="shared" si="190"/>
        <v xml:space="preserve"> </v>
      </c>
      <c r="FN84" s="105"/>
      <c r="FO84" s="105"/>
      <c r="FP84" s="105"/>
      <c r="FQ84" s="105"/>
      <c r="FR84" s="105"/>
      <c r="FS84" s="204" t="str">
        <f t="shared" si="191"/>
        <v/>
      </c>
      <c r="FT84" s="205" t="str">
        <f t="shared" si="192"/>
        <v xml:space="preserve"> </v>
      </c>
      <c r="FU84" s="477"/>
      <c r="FV84" s="316" t="str">
        <f>IF(AND(C84=""),"-",VLOOKUP(B84,Register!$A$7:$AM$311,19,FALSE))</f>
        <v>-</v>
      </c>
      <c r="FW84" s="7" t="str">
        <f>IF(AND(C84=""),"-",VLOOKUP(B84,Register!$A$7:$AM$311,20,FALSE))</f>
        <v>-</v>
      </c>
      <c r="FX84" s="7" t="str">
        <f>IF(AND(C84=""),"-",VLOOKUP(B84,Register!$A$7:$AM$311,21,FALSE))</f>
        <v>-</v>
      </c>
      <c r="FY84" s="7" t="str">
        <f>IF(AND(C84=""),"-",VLOOKUP(B84,Register!$A$7:$AM$311,22,FALSE))</f>
        <v>-</v>
      </c>
      <c r="FZ84" s="7" t="str">
        <f>IF(AND(C84=""),"-",VLOOKUP(B84,Register!$A$7:$AM$311,23,FALSE))</f>
        <v>-</v>
      </c>
      <c r="GA84" s="7" t="str">
        <f>IF(AND(C84=""),"-",VLOOKUP(B84,Register!$A$7:$AM$311,24,FALSE))</f>
        <v>-</v>
      </c>
      <c r="GB84" s="7" t="str">
        <f>IF(AND(C84=""),"-",VLOOKUP(B84,Register!$A$7:$AM$311,25,FALSE))</f>
        <v>-</v>
      </c>
      <c r="GC84" s="7" t="str">
        <f>IF(AND(C84=""),"-",VLOOKUP(B84,Register!$A$7:$AM$311,26,FALSE))</f>
        <v>-</v>
      </c>
      <c r="GD84" s="7" t="str">
        <f>IF(AND(C84=""),"-",VLOOKUP(B84,Register!$A$7:$AM$311,27,FALSE))</f>
        <v>-</v>
      </c>
      <c r="GE84" s="7" t="str">
        <f>IF(AND(C84=""),"-",VLOOKUP(B84,Register!$A$7:$AM$311,28,FALSE))</f>
        <v>-</v>
      </c>
      <c r="GF84" s="7" t="str">
        <f>IF(AND(C84=""),"-",VLOOKUP(B84,Register!$A$7:$AM$311,29,FALSE))</f>
        <v>-</v>
      </c>
      <c r="GG84" s="7" t="str">
        <f>IF(AND(C84=""),"-",VLOOKUP(B84,Register!$A$7:$AM$311,30,FALSE))</f>
        <v>-</v>
      </c>
      <c r="GH84" s="8" t="str">
        <f>IF(AND(C84=""),"-",VLOOKUP(B84,Register!$A$7:$AM$311,31,FALSE))</f>
        <v>-</v>
      </c>
      <c r="GI84" s="208" t="str">
        <f>IF(AND(C84=""),"",VLOOKUP(B84,Register!$A$7:$CL$311,36,FALSE))</f>
        <v/>
      </c>
      <c r="GJ84" s="182" t="str">
        <f t="shared" si="193"/>
        <v/>
      </c>
      <c r="GK84" s="312" t="str">
        <f t="shared" si="194"/>
        <v/>
      </c>
      <c r="GL84" s="314" t="str">
        <f t="shared" si="195"/>
        <v/>
      </c>
      <c r="GM84" s="3"/>
      <c r="GR84" s="3"/>
      <c r="GS84" s="3"/>
      <c r="GT84" s="3"/>
      <c r="GU84" s="3"/>
      <c r="GV84" s="3"/>
      <c r="GW84" s="3"/>
      <c r="GX84" s="3"/>
      <c r="GY84" s="3"/>
      <c r="GZ84" s="3"/>
      <c r="HA84" s="3"/>
      <c r="HB84" s="3"/>
      <c r="HC84" s="3"/>
      <c r="HD84" s="3"/>
      <c r="HE84" s="3"/>
      <c r="HF84" s="3"/>
      <c r="HG84" s="3"/>
      <c r="HH84" s="3"/>
      <c r="HI84" s="3"/>
      <c r="HJ84" s="3"/>
      <c r="HK84" s="3"/>
      <c r="HL84" s="3"/>
      <c r="HM84" s="3"/>
      <c r="HW84" s="321" t="str">
        <f>IF(ISNA(VLOOKUP(B84,Register!A$7:Z$315,9,FALSE)),"",VLOOKUP(B84,Register!A$7:Z$315,9,FALSE))</f>
        <v/>
      </c>
      <c r="HX84" s="321" t="str">
        <f>IF(ISNA(VLOOKUP(B84,Register!A$7:Z$315,12,FALSE)),"",VLOOKUP(B84,Register!A$7:Z$315,12,FALSE))</f>
        <v/>
      </c>
      <c r="HY84" s="321" t="str">
        <f t="shared" si="196"/>
        <v/>
      </c>
      <c r="HZ84" s="321" t="str">
        <f t="shared" si="197"/>
        <v/>
      </c>
      <c r="IA84" s="321" t="str">
        <f t="shared" si="198"/>
        <v/>
      </c>
      <c r="IB84" s="321" t="str">
        <f t="shared" si="199"/>
        <v/>
      </c>
      <c r="IC84" s="321" t="str">
        <f t="shared" si="200"/>
        <v/>
      </c>
      <c r="ID84" s="321" t="str">
        <f t="shared" si="201"/>
        <v/>
      </c>
      <c r="IE84" s="321" t="str">
        <f t="shared" si="202"/>
        <v/>
      </c>
      <c r="IF84" s="321" t="str">
        <f t="shared" si="203"/>
        <v/>
      </c>
    </row>
    <row r="85" spans="1:240" ht="21">
      <c r="A85" s="4">
        <v>73</v>
      </c>
      <c r="B85" s="197"/>
      <c r="C85" s="196" t="str">
        <f>IF(ISNA(VLOOKUP(B85,Register!A$7:Z$315,3,FALSE)),"",VLOOKUP(B85,Register!A$7:Z$315,3,FALSE))</f>
        <v/>
      </c>
      <c r="D85" s="196" t="str">
        <f>IF(ISNA(VLOOKUP(B85,Register!A$7:Z$315,4,FALSE)),"",VLOOKUP(B85,Register!A$7:Z$315,4,FALSE))</f>
        <v/>
      </c>
      <c r="E85" s="195" t="str">
        <f>IF(ISNA(VLOOKUP(B85,Register!A$7:Z$315,6,FALSE)),"",VLOOKUP(B85,Register!A$7:Z$315,6,FALSE))</f>
        <v/>
      </c>
      <c r="F85" s="105"/>
      <c r="G85" s="159"/>
      <c r="H85" s="159"/>
      <c r="I85" s="168" t="str">
        <f t="shared" si="105"/>
        <v/>
      </c>
      <c r="J85" s="5" t="str">
        <f t="shared" si="106"/>
        <v/>
      </c>
      <c r="K85" s="159"/>
      <c r="L85" s="159"/>
      <c r="M85" s="168" t="str">
        <f t="shared" si="107"/>
        <v/>
      </c>
      <c r="N85" s="5" t="str">
        <f t="shared" si="108"/>
        <v/>
      </c>
      <c r="O85" s="159"/>
      <c r="P85" s="159"/>
      <c r="Q85" s="168" t="str">
        <f t="shared" si="109"/>
        <v/>
      </c>
      <c r="R85" s="5" t="str">
        <f t="shared" si="110"/>
        <v/>
      </c>
      <c r="S85" s="159"/>
      <c r="T85" s="159"/>
      <c r="U85" s="168" t="str">
        <f t="shared" si="111"/>
        <v/>
      </c>
      <c r="V85" s="5" t="str">
        <f t="shared" si="112"/>
        <v/>
      </c>
      <c r="W85" s="159"/>
      <c r="X85" s="159"/>
      <c r="Y85" s="168" t="str">
        <f t="shared" si="113"/>
        <v/>
      </c>
      <c r="Z85" s="5" t="str">
        <f t="shared" si="114"/>
        <v/>
      </c>
      <c r="AA85" s="160" t="str">
        <f t="shared" si="103"/>
        <v/>
      </c>
      <c r="AB85" s="160" t="str">
        <f t="shared" si="104"/>
        <v/>
      </c>
      <c r="AC85" s="160" t="str">
        <f t="shared" si="115"/>
        <v/>
      </c>
      <c r="AD85" s="6" t="str">
        <f t="shared" si="116"/>
        <v/>
      </c>
      <c r="AE85" s="105"/>
      <c r="AF85" s="1115"/>
      <c r="AG85" s="1115"/>
      <c r="AH85" s="168" t="str">
        <f t="shared" si="117"/>
        <v/>
      </c>
      <c r="AI85" s="5" t="str">
        <f t="shared" si="118"/>
        <v/>
      </c>
      <c r="AJ85" s="159"/>
      <c r="AK85" s="159"/>
      <c r="AL85" s="168" t="str">
        <f t="shared" si="119"/>
        <v/>
      </c>
      <c r="AM85" s="5" t="str">
        <f t="shared" si="120"/>
        <v/>
      </c>
      <c r="AN85" s="159"/>
      <c r="AO85" s="159"/>
      <c r="AP85" s="168" t="str">
        <f t="shared" si="121"/>
        <v/>
      </c>
      <c r="AQ85" s="5" t="str">
        <f t="shared" si="122"/>
        <v/>
      </c>
      <c r="AR85" s="159"/>
      <c r="AS85" s="159"/>
      <c r="AT85" s="168" t="str">
        <f t="shared" si="123"/>
        <v/>
      </c>
      <c r="AU85" s="5" t="str">
        <f t="shared" si="124"/>
        <v/>
      </c>
      <c r="AV85" s="159"/>
      <c r="AW85" s="159"/>
      <c r="AX85" s="168" t="str">
        <f t="shared" si="125"/>
        <v/>
      </c>
      <c r="AY85" s="5" t="str">
        <f t="shared" si="126"/>
        <v/>
      </c>
      <c r="AZ85" s="160" t="str">
        <f t="shared" si="127"/>
        <v/>
      </c>
      <c r="BA85" s="160" t="str">
        <f t="shared" si="128"/>
        <v/>
      </c>
      <c r="BB85" s="160" t="str">
        <f t="shared" si="129"/>
        <v/>
      </c>
      <c r="BC85" s="6" t="str">
        <f t="shared" si="130"/>
        <v/>
      </c>
      <c r="BD85" s="105"/>
      <c r="BE85" s="159"/>
      <c r="BF85" s="159"/>
      <c r="BG85" s="168" t="str">
        <f t="shared" si="131"/>
        <v/>
      </c>
      <c r="BH85" s="5" t="str">
        <f t="shared" si="132"/>
        <v/>
      </c>
      <c r="BI85" s="159"/>
      <c r="BJ85" s="159"/>
      <c r="BK85" s="168" t="str">
        <f t="shared" si="133"/>
        <v/>
      </c>
      <c r="BL85" s="5" t="str">
        <f t="shared" si="134"/>
        <v/>
      </c>
      <c r="BM85" s="159"/>
      <c r="BN85" s="159"/>
      <c r="BO85" s="168" t="str">
        <f t="shared" si="135"/>
        <v/>
      </c>
      <c r="BP85" s="5" t="str">
        <f t="shared" si="136"/>
        <v/>
      </c>
      <c r="BQ85" s="159"/>
      <c r="BR85" s="159"/>
      <c r="BS85" s="168" t="str">
        <f t="shared" si="137"/>
        <v/>
      </c>
      <c r="BT85" s="5" t="str">
        <f t="shared" si="138"/>
        <v/>
      </c>
      <c r="BU85" s="159"/>
      <c r="BV85" s="159"/>
      <c r="BW85" s="168" t="str">
        <f t="shared" si="139"/>
        <v/>
      </c>
      <c r="BX85" s="5" t="str">
        <f t="shared" si="140"/>
        <v/>
      </c>
      <c r="BY85" s="160" t="str">
        <f t="shared" si="141"/>
        <v/>
      </c>
      <c r="BZ85" s="160" t="str">
        <f t="shared" si="142"/>
        <v/>
      </c>
      <c r="CA85" s="160" t="str">
        <f t="shared" si="143"/>
        <v/>
      </c>
      <c r="CB85" s="6" t="str">
        <f t="shared" si="144"/>
        <v/>
      </c>
      <c r="CC85" s="105"/>
      <c r="CD85" s="159"/>
      <c r="CE85" s="159"/>
      <c r="CF85" s="168" t="str">
        <f t="shared" si="145"/>
        <v/>
      </c>
      <c r="CG85" s="5" t="str">
        <f t="shared" si="146"/>
        <v/>
      </c>
      <c r="CH85" s="159"/>
      <c r="CI85" s="159"/>
      <c r="CJ85" s="168" t="str">
        <f t="shared" si="147"/>
        <v/>
      </c>
      <c r="CK85" s="5" t="str">
        <f t="shared" si="148"/>
        <v/>
      </c>
      <c r="CL85" s="159"/>
      <c r="CM85" s="159"/>
      <c r="CN85" s="168" t="str">
        <f t="shared" si="149"/>
        <v/>
      </c>
      <c r="CO85" s="5" t="str">
        <f t="shared" si="150"/>
        <v/>
      </c>
      <c r="CP85" s="159"/>
      <c r="CQ85" s="159"/>
      <c r="CR85" s="168" t="str">
        <f t="shared" si="151"/>
        <v/>
      </c>
      <c r="CS85" s="5" t="str">
        <f t="shared" si="152"/>
        <v/>
      </c>
      <c r="CT85" s="159"/>
      <c r="CU85" s="159"/>
      <c r="CV85" s="168" t="str">
        <f t="shared" si="153"/>
        <v/>
      </c>
      <c r="CW85" s="5" t="str">
        <f t="shared" si="154"/>
        <v/>
      </c>
      <c r="CX85" s="160" t="str">
        <f t="shared" si="155"/>
        <v/>
      </c>
      <c r="CY85" s="160" t="str">
        <f t="shared" si="156"/>
        <v/>
      </c>
      <c r="CZ85" s="160" t="str">
        <f t="shared" si="157"/>
        <v/>
      </c>
      <c r="DA85" s="6" t="str">
        <f t="shared" si="158"/>
        <v/>
      </c>
      <c r="DB85" s="105"/>
      <c r="DC85" s="159"/>
      <c r="DD85" s="159"/>
      <c r="DE85" s="168" t="str">
        <f t="shared" si="159"/>
        <v/>
      </c>
      <c r="DF85" s="5" t="str">
        <f t="shared" si="160"/>
        <v/>
      </c>
      <c r="DG85" s="159"/>
      <c r="DH85" s="159"/>
      <c r="DI85" s="168" t="str">
        <f t="shared" si="161"/>
        <v/>
      </c>
      <c r="DJ85" s="5" t="str">
        <f t="shared" si="162"/>
        <v/>
      </c>
      <c r="DK85" s="159"/>
      <c r="DL85" s="159"/>
      <c r="DM85" s="168" t="str">
        <f t="shared" si="163"/>
        <v/>
      </c>
      <c r="DN85" s="5" t="str">
        <f t="shared" si="164"/>
        <v/>
      </c>
      <c r="DO85" s="159"/>
      <c r="DP85" s="159"/>
      <c r="DQ85" s="168" t="str">
        <f t="shared" si="165"/>
        <v/>
      </c>
      <c r="DR85" s="5" t="str">
        <f t="shared" si="166"/>
        <v/>
      </c>
      <c r="DS85" s="159"/>
      <c r="DT85" s="159"/>
      <c r="DU85" s="168" t="str">
        <f t="shared" si="167"/>
        <v/>
      </c>
      <c r="DV85" s="5" t="str">
        <f t="shared" si="168"/>
        <v/>
      </c>
      <c r="DW85" s="160" t="str">
        <f t="shared" si="169"/>
        <v/>
      </c>
      <c r="DX85" s="160" t="str">
        <f t="shared" si="170"/>
        <v/>
      </c>
      <c r="DY85" s="160" t="str">
        <f t="shared" si="171"/>
        <v/>
      </c>
      <c r="DZ85" s="6" t="str">
        <f t="shared" si="172"/>
        <v/>
      </c>
      <c r="EA85" s="105"/>
      <c r="EB85" s="159"/>
      <c r="EC85" s="159"/>
      <c r="ED85" s="168" t="str">
        <f t="shared" si="173"/>
        <v/>
      </c>
      <c r="EE85" s="5" t="str">
        <f t="shared" si="174"/>
        <v/>
      </c>
      <c r="EF85" s="159"/>
      <c r="EG85" s="159"/>
      <c r="EH85" s="168" t="str">
        <f t="shared" si="175"/>
        <v/>
      </c>
      <c r="EI85" s="5" t="str">
        <f t="shared" si="176"/>
        <v/>
      </c>
      <c r="EJ85" s="159"/>
      <c r="EK85" s="159"/>
      <c r="EL85" s="168" t="str">
        <f t="shared" si="177"/>
        <v/>
      </c>
      <c r="EM85" s="5" t="str">
        <f t="shared" si="178"/>
        <v/>
      </c>
      <c r="EN85" s="159"/>
      <c r="EO85" s="159"/>
      <c r="EP85" s="168" t="str">
        <f t="shared" si="179"/>
        <v/>
      </c>
      <c r="EQ85" s="5" t="str">
        <f t="shared" si="180"/>
        <v/>
      </c>
      <c r="ER85" s="159"/>
      <c r="ES85" s="159"/>
      <c r="ET85" s="168" t="str">
        <f t="shared" si="181"/>
        <v/>
      </c>
      <c r="EU85" s="5" t="str">
        <f t="shared" si="182"/>
        <v/>
      </c>
      <c r="EV85" s="160" t="str">
        <f t="shared" si="183"/>
        <v/>
      </c>
      <c r="EW85" s="160" t="str">
        <f t="shared" si="184"/>
        <v/>
      </c>
      <c r="EX85" s="160" t="str">
        <f t="shared" si="185"/>
        <v/>
      </c>
      <c r="EY85" s="6" t="str">
        <f t="shared" si="186"/>
        <v/>
      </c>
      <c r="EZ85" s="105"/>
      <c r="FA85" s="105"/>
      <c r="FB85" s="105"/>
      <c r="FC85" s="105"/>
      <c r="FD85" s="105"/>
      <c r="FE85" s="106" t="str">
        <f t="shared" si="187"/>
        <v/>
      </c>
      <c r="FF85" s="100" t="str">
        <f t="shared" si="188"/>
        <v xml:space="preserve"> </v>
      </c>
      <c r="FG85" s="105"/>
      <c r="FH85" s="105"/>
      <c r="FI85" s="105"/>
      <c r="FJ85" s="105"/>
      <c r="FK85" s="105"/>
      <c r="FL85" s="107" t="str">
        <f t="shared" si="189"/>
        <v/>
      </c>
      <c r="FM85" s="101" t="str">
        <f t="shared" si="190"/>
        <v xml:space="preserve"> </v>
      </c>
      <c r="FN85" s="105"/>
      <c r="FO85" s="105"/>
      <c r="FP85" s="105"/>
      <c r="FQ85" s="105"/>
      <c r="FR85" s="105"/>
      <c r="FS85" s="204" t="str">
        <f t="shared" si="191"/>
        <v/>
      </c>
      <c r="FT85" s="205" t="str">
        <f t="shared" si="192"/>
        <v xml:space="preserve"> </v>
      </c>
      <c r="FU85" s="477"/>
      <c r="FV85" s="316" t="str">
        <f>IF(AND(C85=""),"-",VLOOKUP(B85,Register!$A$7:$AM$311,19,FALSE))</f>
        <v>-</v>
      </c>
      <c r="FW85" s="7" t="str">
        <f>IF(AND(C85=""),"-",VLOOKUP(B85,Register!$A$7:$AM$311,20,FALSE))</f>
        <v>-</v>
      </c>
      <c r="FX85" s="7" t="str">
        <f>IF(AND(C85=""),"-",VLOOKUP(B85,Register!$A$7:$AM$311,21,FALSE))</f>
        <v>-</v>
      </c>
      <c r="FY85" s="7" t="str">
        <f>IF(AND(C85=""),"-",VLOOKUP(B85,Register!$A$7:$AM$311,22,FALSE))</f>
        <v>-</v>
      </c>
      <c r="FZ85" s="7" t="str">
        <f>IF(AND(C85=""),"-",VLOOKUP(B85,Register!$A$7:$AM$311,23,FALSE))</f>
        <v>-</v>
      </c>
      <c r="GA85" s="7" t="str">
        <f>IF(AND(C85=""),"-",VLOOKUP(B85,Register!$A$7:$AM$311,24,FALSE))</f>
        <v>-</v>
      </c>
      <c r="GB85" s="7" t="str">
        <f>IF(AND(C85=""),"-",VLOOKUP(B85,Register!$A$7:$AM$311,25,FALSE))</f>
        <v>-</v>
      </c>
      <c r="GC85" s="7" t="str">
        <f>IF(AND(C85=""),"-",VLOOKUP(B85,Register!$A$7:$AM$311,26,FALSE))</f>
        <v>-</v>
      </c>
      <c r="GD85" s="7" t="str">
        <f>IF(AND(C85=""),"-",VLOOKUP(B85,Register!$A$7:$AM$311,27,FALSE))</f>
        <v>-</v>
      </c>
      <c r="GE85" s="7" t="str">
        <f>IF(AND(C85=""),"-",VLOOKUP(B85,Register!$A$7:$AM$311,28,FALSE))</f>
        <v>-</v>
      </c>
      <c r="GF85" s="7" t="str">
        <f>IF(AND(C85=""),"-",VLOOKUP(B85,Register!$A$7:$AM$311,29,FALSE))</f>
        <v>-</v>
      </c>
      <c r="GG85" s="7" t="str">
        <f>IF(AND(C85=""),"-",VLOOKUP(B85,Register!$A$7:$AM$311,30,FALSE))</f>
        <v>-</v>
      </c>
      <c r="GH85" s="8" t="str">
        <f>IF(AND(C85=""),"-",VLOOKUP(B85,Register!$A$7:$AM$311,31,FALSE))</f>
        <v>-</v>
      </c>
      <c r="GI85" s="208" t="str">
        <f>IF(AND(C85=""),"",VLOOKUP(B85,Register!$A$7:$CL$311,36,FALSE))</f>
        <v/>
      </c>
      <c r="GJ85" s="182" t="str">
        <f t="shared" si="193"/>
        <v/>
      </c>
      <c r="GK85" s="312" t="str">
        <f t="shared" si="194"/>
        <v/>
      </c>
      <c r="GL85" s="314" t="str">
        <f t="shared" si="195"/>
        <v/>
      </c>
      <c r="GM85" s="3"/>
      <c r="GR85" s="3"/>
      <c r="GS85" s="3"/>
      <c r="GT85" s="3"/>
      <c r="GU85" s="3"/>
      <c r="GV85" s="3"/>
      <c r="GW85" s="3"/>
      <c r="GX85" s="3"/>
      <c r="GY85" s="3"/>
      <c r="GZ85" s="3"/>
      <c r="HA85" s="3"/>
      <c r="HB85" s="3"/>
      <c r="HC85" s="3"/>
      <c r="HD85" s="3"/>
      <c r="HE85" s="3"/>
      <c r="HF85" s="3"/>
      <c r="HG85" s="3"/>
      <c r="HH85" s="3"/>
      <c r="HI85" s="3"/>
      <c r="HJ85" s="3"/>
      <c r="HK85" s="3"/>
      <c r="HL85" s="3"/>
      <c r="HM85" s="3"/>
      <c r="HW85" s="321" t="str">
        <f>IF(ISNA(VLOOKUP(B85,Register!A$7:Z$315,9,FALSE)),"",VLOOKUP(B85,Register!A$7:Z$315,9,FALSE))</f>
        <v/>
      </c>
      <c r="HX85" s="321" t="str">
        <f>IF(ISNA(VLOOKUP(B85,Register!A$7:Z$315,12,FALSE)),"",VLOOKUP(B85,Register!A$7:Z$315,12,FALSE))</f>
        <v/>
      </c>
      <c r="HY85" s="321" t="str">
        <f t="shared" si="196"/>
        <v/>
      </c>
      <c r="HZ85" s="321" t="str">
        <f t="shared" si="197"/>
        <v/>
      </c>
      <c r="IA85" s="321" t="str">
        <f t="shared" si="198"/>
        <v/>
      </c>
      <c r="IB85" s="321" t="str">
        <f t="shared" si="199"/>
        <v/>
      </c>
      <c r="IC85" s="321" t="str">
        <f t="shared" si="200"/>
        <v/>
      </c>
      <c r="ID85" s="321" t="str">
        <f t="shared" si="201"/>
        <v/>
      </c>
      <c r="IE85" s="321" t="str">
        <f t="shared" si="202"/>
        <v/>
      </c>
      <c r="IF85" s="321" t="str">
        <f t="shared" si="203"/>
        <v/>
      </c>
    </row>
    <row r="86" spans="1:240" ht="21">
      <c r="A86" s="4">
        <v>74</v>
      </c>
      <c r="B86" s="197"/>
      <c r="C86" s="196" t="str">
        <f>IF(ISNA(VLOOKUP(B86,Register!A$7:Z$315,3,FALSE)),"",VLOOKUP(B86,Register!A$7:Z$315,3,FALSE))</f>
        <v/>
      </c>
      <c r="D86" s="196" t="str">
        <f>IF(ISNA(VLOOKUP(B86,Register!A$7:Z$315,4,FALSE)),"",VLOOKUP(B86,Register!A$7:Z$315,4,FALSE))</f>
        <v/>
      </c>
      <c r="E86" s="195" t="str">
        <f>IF(ISNA(VLOOKUP(B86,Register!A$7:Z$315,6,FALSE)),"",VLOOKUP(B86,Register!A$7:Z$315,6,FALSE))</f>
        <v/>
      </c>
      <c r="F86" s="105"/>
      <c r="G86" s="159"/>
      <c r="H86" s="159"/>
      <c r="I86" s="168" t="str">
        <f t="shared" si="105"/>
        <v/>
      </c>
      <c r="J86" s="5" t="str">
        <f t="shared" si="106"/>
        <v/>
      </c>
      <c r="K86" s="159"/>
      <c r="L86" s="159"/>
      <c r="M86" s="168" t="str">
        <f t="shared" si="107"/>
        <v/>
      </c>
      <c r="N86" s="5" t="str">
        <f t="shared" si="108"/>
        <v/>
      </c>
      <c r="O86" s="159"/>
      <c r="P86" s="159"/>
      <c r="Q86" s="168" t="str">
        <f t="shared" si="109"/>
        <v/>
      </c>
      <c r="R86" s="5" t="str">
        <f t="shared" si="110"/>
        <v/>
      </c>
      <c r="S86" s="159"/>
      <c r="T86" s="159"/>
      <c r="U86" s="168" t="str">
        <f t="shared" si="111"/>
        <v/>
      </c>
      <c r="V86" s="5" t="str">
        <f t="shared" si="112"/>
        <v/>
      </c>
      <c r="W86" s="159"/>
      <c r="X86" s="159"/>
      <c r="Y86" s="168" t="str">
        <f t="shared" si="113"/>
        <v/>
      </c>
      <c r="Z86" s="5" t="str">
        <f t="shared" si="114"/>
        <v/>
      </c>
      <c r="AA86" s="160" t="str">
        <f t="shared" si="103"/>
        <v/>
      </c>
      <c r="AB86" s="160" t="str">
        <f t="shared" si="104"/>
        <v/>
      </c>
      <c r="AC86" s="160" t="str">
        <f t="shared" si="115"/>
        <v/>
      </c>
      <c r="AD86" s="6" t="str">
        <f t="shared" si="116"/>
        <v/>
      </c>
      <c r="AE86" s="105"/>
      <c r="AF86" s="1115"/>
      <c r="AG86" s="1115"/>
      <c r="AH86" s="168" t="str">
        <f t="shared" si="117"/>
        <v/>
      </c>
      <c r="AI86" s="5" t="str">
        <f t="shared" si="118"/>
        <v/>
      </c>
      <c r="AJ86" s="159"/>
      <c r="AK86" s="159"/>
      <c r="AL86" s="168" t="str">
        <f t="shared" si="119"/>
        <v/>
      </c>
      <c r="AM86" s="5" t="str">
        <f t="shared" si="120"/>
        <v/>
      </c>
      <c r="AN86" s="159"/>
      <c r="AO86" s="159"/>
      <c r="AP86" s="168" t="str">
        <f t="shared" si="121"/>
        <v/>
      </c>
      <c r="AQ86" s="5" t="str">
        <f t="shared" si="122"/>
        <v/>
      </c>
      <c r="AR86" s="159"/>
      <c r="AS86" s="159"/>
      <c r="AT86" s="168" t="str">
        <f t="shared" si="123"/>
        <v/>
      </c>
      <c r="AU86" s="5" t="str">
        <f t="shared" si="124"/>
        <v/>
      </c>
      <c r="AV86" s="159"/>
      <c r="AW86" s="159"/>
      <c r="AX86" s="168" t="str">
        <f t="shared" si="125"/>
        <v/>
      </c>
      <c r="AY86" s="5" t="str">
        <f t="shared" si="126"/>
        <v/>
      </c>
      <c r="AZ86" s="160" t="str">
        <f t="shared" si="127"/>
        <v/>
      </c>
      <c r="BA86" s="160" t="str">
        <f t="shared" si="128"/>
        <v/>
      </c>
      <c r="BB86" s="160" t="str">
        <f t="shared" si="129"/>
        <v/>
      </c>
      <c r="BC86" s="6" t="str">
        <f t="shared" si="130"/>
        <v/>
      </c>
      <c r="BD86" s="105"/>
      <c r="BE86" s="159"/>
      <c r="BF86" s="159"/>
      <c r="BG86" s="168" t="str">
        <f t="shared" si="131"/>
        <v/>
      </c>
      <c r="BH86" s="5" t="str">
        <f t="shared" si="132"/>
        <v/>
      </c>
      <c r="BI86" s="159"/>
      <c r="BJ86" s="159"/>
      <c r="BK86" s="168" t="str">
        <f t="shared" si="133"/>
        <v/>
      </c>
      <c r="BL86" s="5" t="str">
        <f t="shared" si="134"/>
        <v/>
      </c>
      <c r="BM86" s="159"/>
      <c r="BN86" s="159"/>
      <c r="BO86" s="168" t="str">
        <f t="shared" si="135"/>
        <v/>
      </c>
      <c r="BP86" s="5" t="str">
        <f t="shared" si="136"/>
        <v/>
      </c>
      <c r="BQ86" s="159"/>
      <c r="BR86" s="159"/>
      <c r="BS86" s="168" t="str">
        <f t="shared" si="137"/>
        <v/>
      </c>
      <c r="BT86" s="5" t="str">
        <f t="shared" si="138"/>
        <v/>
      </c>
      <c r="BU86" s="159"/>
      <c r="BV86" s="159"/>
      <c r="BW86" s="168" t="str">
        <f t="shared" si="139"/>
        <v/>
      </c>
      <c r="BX86" s="5" t="str">
        <f t="shared" si="140"/>
        <v/>
      </c>
      <c r="BY86" s="160" t="str">
        <f t="shared" si="141"/>
        <v/>
      </c>
      <c r="BZ86" s="160" t="str">
        <f t="shared" si="142"/>
        <v/>
      </c>
      <c r="CA86" s="160" t="str">
        <f t="shared" si="143"/>
        <v/>
      </c>
      <c r="CB86" s="6" t="str">
        <f t="shared" si="144"/>
        <v/>
      </c>
      <c r="CC86" s="105"/>
      <c r="CD86" s="159"/>
      <c r="CE86" s="159"/>
      <c r="CF86" s="168" t="str">
        <f t="shared" si="145"/>
        <v/>
      </c>
      <c r="CG86" s="5" t="str">
        <f t="shared" si="146"/>
        <v/>
      </c>
      <c r="CH86" s="159"/>
      <c r="CI86" s="159"/>
      <c r="CJ86" s="168" t="str">
        <f t="shared" si="147"/>
        <v/>
      </c>
      <c r="CK86" s="5" t="str">
        <f t="shared" si="148"/>
        <v/>
      </c>
      <c r="CL86" s="159"/>
      <c r="CM86" s="159"/>
      <c r="CN86" s="168" t="str">
        <f t="shared" si="149"/>
        <v/>
      </c>
      <c r="CO86" s="5" t="str">
        <f t="shared" si="150"/>
        <v/>
      </c>
      <c r="CP86" s="159"/>
      <c r="CQ86" s="159"/>
      <c r="CR86" s="168" t="str">
        <f t="shared" si="151"/>
        <v/>
      </c>
      <c r="CS86" s="5" t="str">
        <f t="shared" si="152"/>
        <v/>
      </c>
      <c r="CT86" s="159"/>
      <c r="CU86" s="159"/>
      <c r="CV86" s="168" t="str">
        <f t="shared" si="153"/>
        <v/>
      </c>
      <c r="CW86" s="5" t="str">
        <f t="shared" si="154"/>
        <v/>
      </c>
      <c r="CX86" s="160" t="str">
        <f t="shared" si="155"/>
        <v/>
      </c>
      <c r="CY86" s="160" t="str">
        <f t="shared" si="156"/>
        <v/>
      </c>
      <c r="CZ86" s="160" t="str">
        <f t="shared" si="157"/>
        <v/>
      </c>
      <c r="DA86" s="6" t="str">
        <f t="shared" si="158"/>
        <v/>
      </c>
      <c r="DB86" s="105"/>
      <c r="DC86" s="159"/>
      <c r="DD86" s="159"/>
      <c r="DE86" s="168" t="str">
        <f t="shared" si="159"/>
        <v/>
      </c>
      <c r="DF86" s="5" t="str">
        <f t="shared" si="160"/>
        <v/>
      </c>
      <c r="DG86" s="159"/>
      <c r="DH86" s="159"/>
      <c r="DI86" s="168" t="str">
        <f t="shared" si="161"/>
        <v/>
      </c>
      <c r="DJ86" s="5" t="str">
        <f t="shared" si="162"/>
        <v/>
      </c>
      <c r="DK86" s="159"/>
      <c r="DL86" s="159"/>
      <c r="DM86" s="168" t="str">
        <f t="shared" si="163"/>
        <v/>
      </c>
      <c r="DN86" s="5" t="str">
        <f t="shared" si="164"/>
        <v/>
      </c>
      <c r="DO86" s="159"/>
      <c r="DP86" s="159"/>
      <c r="DQ86" s="168" t="str">
        <f t="shared" si="165"/>
        <v/>
      </c>
      <c r="DR86" s="5" t="str">
        <f t="shared" si="166"/>
        <v/>
      </c>
      <c r="DS86" s="159"/>
      <c r="DT86" s="159"/>
      <c r="DU86" s="168" t="str">
        <f t="shared" si="167"/>
        <v/>
      </c>
      <c r="DV86" s="5" t="str">
        <f t="shared" si="168"/>
        <v/>
      </c>
      <c r="DW86" s="160" t="str">
        <f t="shared" si="169"/>
        <v/>
      </c>
      <c r="DX86" s="160" t="str">
        <f t="shared" si="170"/>
        <v/>
      </c>
      <c r="DY86" s="160" t="str">
        <f t="shared" si="171"/>
        <v/>
      </c>
      <c r="DZ86" s="6" t="str">
        <f t="shared" si="172"/>
        <v/>
      </c>
      <c r="EA86" s="105"/>
      <c r="EB86" s="159"/>
      <c r="EC86" s="159"/>
      <c r="ED86" s="168" t="str">
        <f t="shared" si="173"/>
        <v/>
      </c>
      <c r="EE86" s="5" t="str">
        <f t="shared" si="174"/>
        <v/>
      </c>
      <c r="EF86" s="159"/>
      <c r="EG86" s="159"/>
      <c r="EH86" s="168" t="str">
        <f t="shared" si="175"/>
        <v/>
      </c>
      <c r="EI86" s="5" t="str">
        <f t="shared" si="176"/>
        <v/>
      </c>
      <c r="EJ86" s="159"/>
      <c r="EK86" s="159"/>
      <c r="EL86" s="168" t="str">
        <f t="shared" si="177"/>
        <v/>
      </c>
      <c r="EM86" s="5" t="str">
        <f t="shared" si="178"/>
        <v/>
      </c>
      <c r="EN86" s="159"/>
      <c r="EO86" s="159"/>
      <c r="EP86" s="168" t="str">
        <f t="shared" si="179"/>
        <v/>
      </c>
      <c r="EQ86" s="5" t="str">
        <f t="shared" si="180"/>
        <v/>
      </c>
      <c r="ER86" s="159"/>
      <c r="ES86" s="159"/>
      <c r="ET86" s="168" t="str">
        <f t="shared" si="181"/>
        <v/>
      </c>
      <c r="EU86" s="5" t="str">
        <f t="shared" si="182"/>
        <v/>
      </c>
      <c r="EV86" s="160" t="str">
        <f t="shared" si="183"/>
        <v/>
      </c>
      <c r="EW86" s="160" t="str">
        <f t="shared" si="184"/>
        <v/>
      </c>
      <c r="EX86" s="160" t="str">
        <f t="shared" si="185"/>
        <v/>
      </c>
      <c r="EY86" s="6" t="str">
        <f t="shared" si="186"/>
        <v/>
      </c>
      <c r="EZ86" s="105"/>
      <c r="FA86" s="105"/>
      <c r="FB86" s="105"/>
      <c r="FC86" s="105"/>
      <c r="FD86" s="105"/>
      <c r="FE86" s="106" t="str">
        <f t="shared" si="187"/>
        <v/>
      </c>
      <c r="FF86" s="100" t="str">
        <f t="shared" si="188"/>
        <v xml:space="preserve"> </v>
      </c>
      <c r="FG86" s="105"/>
      <c r="FH86" s="105"/>
      <c r="FI86" s="105"/>
      <c r="FJ86" s="105"/>
      <c r="FK86" s="105"/>
      <c r="FL86" s="107" t="str">
        <f t="shared" si="189"/>
        <v/>
      </c>
      <c r="FM86" s="101" t="str">
        <f t="shared" si="190"/>
        <v xml:space="preserve"> </v>
      </c>
      <c r="FN86" s="105"/>
      <c r="FO86" s="105"/>
      <c r="FP86" s="105"/>
      <c r="FQ86" s="105"/>
      <c r="FR86" s="105"/>
      <c r="FS86" s="204" t="str">
        <f t="shared" si="191"/>
        <v/>
      </c>
      <c r="FT86" s="205" t="str">
        <f t="shared" si="192"/>
        <v xml:space="preserve"> </v>
      </c>
      <c r="FU86" s="477"/>
      <c r="FV86" s="316" t="str">
        <f>IF(AND(C86=""),"-",VLOOKUP(B86,Register!$A$7:$AM$311,19,FALSE))</f>
        <v>-</v>
      </c>
      <c r="FW86" s="7" t="str">
        <f>IF(AND(C86=""),"-",VLOOKUP(B86,Register!$A$7:$AM$311,20,FALSE))</f>
        <v>-</v>
      </c>
      <c r="FX86" s="7" t="str">
        <f>IF(AND(C86=""),"-",VLOOKUP(B86,Register!$A$7:$AM$311,21,FALSE))</f>
        <v>-</v>
      </c>
      <c r="FY86" s="7" t="str">
        <f>IF(AND(C86=""),"-",VLOOKUP(B86,Register!$A$7:$AM$311,22,FALSE))</f>
        <v>-</v>
      </c>
      <c r="FZ86" s="7" t="str">
        <f>IF(AND(C86=""),"-",VLOOKUP(B86,Register!$A$7:$AM$311,23,FALSE))</f>
        <v>-</v>
      </c>
      <c r="GA86" s="7" t="str">
        <f>IF(AND(C86=""),"-",VLOOKUP(B86,Register!$A$7:$AM$311,24,FALSE))</f>
        <v>-</v>
      </c>
      <c r="GB86" s="7" t="str">
        <f>IF(AND(C86=""),"-",VLOOKUP(B86,Register!$A$7:$AM$311,25,FALSE))</f>
        <v>-</v>
      </c>
      <c r="GC86" s="7" t="str">
        <f>IF(AND(C86=""),"-",VLOOKUP(B86,Register!$A$7:$AM$311,26,FALSE))</f>
        <v>-</v>
      </c>
      <c r="GD86" s="7" t="str">
        <f>IF(AND(C86=""),"-",VLOOKUP(B86,Register!$A$7:$AM$311,27,FALSE))</f>
        <v>-</v>
      </c>
      <c r="GE86" s="7" t="str">
        <f>IF(AND(C86=""),"-",VLOOKUP(B86,Register!$A$7:$AM$311,28,FALSE))</f>
        <v>-</v>
      </c>
      <c r="GF86" s="7" t="str">
        <f>IF(AND(C86=""),"-",VLOOKUP(B86,Register!$A$7:$AM$311,29,FALSE))</f>
        <v>-</v>
      </c>
      <c r="GG86" s="7" t="str">
        <f>IF(AND(C86=""),"-",VLOOKUP(B86,Register!$A$7:$AM$311,30,FALSE))</f>
        <v>-</v>
      </c>
      <c r="GH86" s="8" t="str">
        <f>IF(AND(C86=""),"-",VLOOKUP(B86,Register!$A$7:$AM$311,31,FALSE))</f>
        <v>-</v>
      </c>
      <c r="GI86" s="208" t="str">
        <f>IF(AND(C86=""),"",VLOOKUP(B86,Register!$A$7:$CL$311,36,FALSE))</f>
        <v/>
      </c>
      <c r="GJ86" s="182" t="str">
        <f t="shared" si="193"/>
        <v/>
      </c>
      <c r="GK86" s="312" t="str">
        <f t="shared" si="194"/>
        <v/>
      </c>
      <c r="GL86" s="314" t="str">
        <f t="shared" si="195"/>
        <v/>
      </c>
      <c r="GM86" s="3"/>
      <c r="GR86" s="3"/>
      <c r="GS86" s="3"/>
      <c r="GT86" s="3"/>
      <c r="GU86" s="3"/>
      <c r="GV86" s="3"/>
      <c r="GW86" s="3"/>
      <c r="GX86" s="3"/>
      <c r="GY86" s="3"/>
      <c r="GZ86" s="3"/>
      <c r="HA86" s="3"/>
      <c r="HB86" s="3"/>
      <c r="HC86" s="3"/>
      <c r="HD86" s="3"/>
      <c r="HE86" s="3"/>
      <c r="HF86" s="3"/>
      <c r="HG86" s="3"/>
      <c r="HH86" s="3"/>
      <c r="HI86" s="3"/>
      <c r="HJ86" s="3"/>
      <c r="HK86" s="3"/>
      <c r="HL86" s="3"/>
      <c r="HM86" s="3"/>
      <c r="HW86" s="321" t="str">
        <f>IF(ISNA(VLOOKUP(B86,Register!A$7:Z$315,9,FALSE)),"",VLOOKUP(B86,Register!A$7:Z$315,9,FALSE))</f>
        <v/>
      </c>
      <c r="HX86" s="321" t="str">
        <f>IF(ISNA(VLOOKUP(B86,Register!A$7:Z$315,12,FALSE)),"",VLOOKUP(B86,Register!A$7:Z$315,12,FALSE))</f>
        <v/>
      </c>
      <c r="HY86" s="321" t="str">
        <f t="shared" si="196"/>
        <v/>
      </c>
      <c r="HZ86" s="321" t="str">
        <f t="shared" si="197"/>
        <v/>
      </c>
      <c r="IA86" s="321" t="str">
        <f t="shared" si="198"/>
        <v/>
      </c>
      <c r="IB86" s="321" t="str">
        <f t="shared" si="199"/>
        <v/>
      </c>
      <c r="IC86" s="321" t="str">
        <f t="shared" si="200"/>
        <v/>
      </c>
      <c r="ID86" s="321" t="str">
        <f t="shared" si="201"/>
        <v/>
      </c>
      <c r="IE86" s="321" t="str">
        <f t="shared" si="202"/>
        <v/>
      </c>
      <c r="IF86" s="321" t="str">
        <f t="shared" si="203"/>
        <v/>
      </c>
    </row>
    <row r="87" spans="1:240" ht="21">
      <c r="A87" s="4">
        <v>75</v>
      </c>
      <c r="B87" s="197"/>
      <c r="C87" s="196" t="str">
        <f>IF(ISNA(VLOOKUP(B87,Register!A$7:Z$315,3,FALSE)),"",VLOOKUP(B87,Register!A$7:Z$315,3,FALSE))</f>
        <v/>
      </c>
      <c r="D87" s="196" t="str">
        <f>IF(ISNA(VLOOKUP(B87,Register!A$7:Z$315,4,FALSE)),"",VLOOKUP(B87,Register!A$7:Z$315,4,FALSE))</f>
        <v/>
      </c>
      <c r="E87" s="195" t="str">
        <f>IF(ISNA(VLOOKUP(B87,Register!A$7:Z$315,6,FALSE)),"",VLOOKUP(B87,Register!A$7:Z$315,6,FALSE))</f>
        <v/>
      </c>
      <c r="F87" s="105"/>
      <c r="G87" s="159"/>
      <c r="H87" s="159"/>
      <c r="I87" s="168" t="str">
        <f t="shared" si="105"/>
        <v/>
      </c>
      <c r="J87" s="5" t="str">
        <f t="shared" si="106"/>
        <v/>
      </c>
      <c r="K87" s="159"/>
      <c r="L87" s="159"/>
      <c r="M87" s="168" t="str">
        <f t="shared" si="107"/>
        <v/>
      </c>
      <c r="N87" s="5" t="str">
        <f t="shared" si="108"/>
        <v/>
      </c>
      <c r="O87" s="159"/>
      <c r="P87" s="159"/>
      <c r="Q87" s="168" t="str">
        <f t="shared" si="109"/>
        <v/>
      </c>
      <c r="R87" s="5" t="str">
        <f t="shared" si="110"/>
        <v/>
      </c>
      <c r="S87" s="159"/>
      <c r="T87" s="159"/>
      <c r="U87" s="168" t="str">
        <f t="shared" si="111"/>
        <v/>
      </c>
      <c r="V87" s="5" t="str">
        <f t="shared" si="112"/>
        <v/>
      </c>
      <c r="W87" s="159"/>
      <c r="X87" s="159"/>
      <c r="Y87" s="168" t="str">
        <f t="shared" si="113"/>
        <v/>
      </c>
      <c r="Z87" s="5" t="str">
        <f t="shared" si="114"/>
        <v/>
      </c>
      <c r="AA87" s="160" t="str">
        <f t="shared" si="103"/>
        <v/>
      </c>
      <c r="AB87" s="160" t="str">
        <f t="shared" si="104"/>
        <v/>
      </c>
      <c r="AC87" s="160" t="str">
        <f t="shared" si="115"/>
        <v/>
      </c>
      <c r="AD87" s="6" t="str">
        <f t="shared" si="116"/>
        <v/>
      </c>
      <c r="AE87" s="105"/>
      <c r="AF87" s="1115"/>
      <c r="AG87" s="1115"/>
      <c r="AH87" s="168" t="str">
        <f t="shared" si="117"/>
        <v/>
      </c>
      <c r="AI87" s="5" t="str">
        <f t="shared" si="118"/>
        <v/>
      </c>
      <c r="AJ87" s="159"/>
      <c r="AK87" s="159"/>
      <c r="AL87" s="168" t="str">
        <f t="shared" si="119"/>
        <v/>
      </c>
      <c r="AM87" s="5" t="str">
        <f t="shared" si="120"/>
        <v/>
      </c>
      <c r="AN87" s="159"/>
      <c r="AO87" s="159"/>
      <c r="AP87" s="168" t="str">
        <f t="shared" si="121"/>
        <v/>
      </c>
      <c r="AQ87" s="5" t="str">
        <f t="shared" si="122"/>
        <v/>
      </c>
      <c r="AR87" s="159"/>
      <c r="AS87" s="159"/>
      <c r="AT87" s="168" t="str">
        <f t="shared" si="123"/>
        <v/>
      </c>
      <c r="AU87" s="5" t="str">
        <f t="shared" si="124"/>
        <v/>
      </c>
      <c r="AV87" s="159"/>
      <c r="AW87" s="159"/>
      <c r="AX87" s="168" t="str">
        <f t="shared" si="125"/>
        <v/>
      </c>
      <c r="AY87" s="5" t="str">
        <f t="shared" si="126"/>
        <v/>
      </c>
      <c r="AZ87" s="160" t="str">
        <f t="shared" si="127"/>
        <v/>
      </c>
      <c r="BA87" s="160" t="str">
        <f t="shared" si="128"/>
        <v/>
      </c>
      <c r="BB87" s="160" t="str">
        <f t="shared" si="129"/>
        <v/>
      </c>
      <c r="BC87" s="6" t="str">
        <f t="shared" si="130"/>
        <v/>
      </c>
      <c r="BD87" s="105"/>
      <c r="BE87" s="159"/>
      <c r="BF87" s="159"/>
      <c r="BG87" s="168" t="str">
        <f t="shared" si="131"/>
        <v/>
      </c>
      <c r="BH87" s="5" t="str">
        <f t="shared" si="132"/>
        <v/>
      </c>
      <c r="BI87" s="159"/>
      <c r="BJ87" s="159"/>
      <c r="BK87" s="168" t="str">
        <f t="shared" si="133"/>
        <v/>
      </c>
      <c r="BL87" s="5" t="str">
        <f t="shared" si="134"/>
        <v/>
      </c>
      <c r="BM87" s="159"/>
      <c r="BN87" s="159"/>
      <c r="BO87" s="168" t="str">
        <f t="shared" si="135"/>
        <v/>
      </c>
      <c r="BP87" s="5" t="str">
        <f t="shared" si="136"/>
        <v/>
      </c>
      <c r="BQ87" s="159"/>
      <c r="BR87" s="159"/>
      <c r="BS87" s="168" t="str">
        <f t="shared" si="137"/>
        <v/>
      </c>
      <c r="BT87" s="5" t="str">
        <f t="shared" si="138"/>
        <v/>
      </c>
      <c r="BU87" s="159"/>
      <c r="BV87" s="159"/>
      <c r="BW87" s="168" t="str">
        <f t="shared" si="139"/>
        <v/>
      </c>
      <c r="BX87" s="5" t="str">
        <f t="shared" si="140"/>
        <v/>
      </c>
      <c r="BY87" s="160" t="str">
        <f t="shared" si="141"/>
        <v/>
      </c>
      <c r="BZ87" s="160" t="str">
        <f t="shared" si="142"/>
        <v/>
      </c>
      <c r="CA87" s="160" t="str">
        <f t="shared" si="143"/>
        <v/>
      </c>
      <c r="CB87" s="6" t="str">
        <f t="shared" si="144"/>
        <v/>
      </c>
      <c r="CC87" s="105"/>
      <c r="CD87" s="159"/>
      <c r="CE87" s="159"/>
      <c r="CF87" s="168" t="str">
        <f t="shared" si="145"/>
        <v/>
      </c>
      <c r="CG87" s="5" t="str">
        <f t="shared" si="146"/>
        <v/>
      </c>
      <c r="CH87" s="159"/>
      <c r="CI87" s="159"/>
      <c r="CJ87" s="168" t="str">
        <f t="shared" si="147"/>
        <v/>
      </c>
      <c r="CK87" s="5" t="str">
        <f t="shared" si="148"/>
        <v/>
      </c>
      <c r="CL87" s="159"/>
      <c r="CM87" s="159"/>
      <c r="CN87" s="168" t="str">
        <f t="shared" si="149"/>
        <v/>
      </c>
      <c r="CO87" s="5" t="str">
        <f t="shared" si="150"/>
        <v/>
      </c>
      <c r="CP87" s="159"/>
      <c r="CQ87" s="159"/>
      <c r="CR87" s="168" t="str">
        <f t="shared" si="151"/>
        <v/>
      </c>
      <c r="CS87" s="5" t="str">
        <f t="shared" si="152"/>
        <v/>
      </c>
      <c r="CT87" s="159"/>
      <c r="CU87" s="159"/>
      <c r="CV87" s="168" t="str">
        <f t="shared" si="153"/>
        <v/>
      </c>
      <c r="CW87" s="5" t="str">
        <f t="shared" si="154"/>
        <v/>
      </c>
      <c r="CX87" s="160" t="str">
        <f t="shared" si="155"/>
        <v/>
      </c>
      <c r="CY87" s="160" t="str">
        <f t="shared" si="156"/>
        <v/>
      </c>
      <c r="CZ87" s="160" t="str">
        <f t="shared" si="157"/>
        <v/>
      </c>
      <c r="DA87" s="6" t="str">
        <f t="shared" si="158"/>
        <v/>
      </c>
      <c r="DB87" s="105"/>
      <c r="DC87" s="159"/>
      <c r="DD87" s="159"/>
      <c r="DE87" s="168" t="str">
        <f t="shared" si="159"/>
        <v/>
      </c>
      <c r="DF87" s="5" t="str">
        <f t="shared" si="160"/>
        <v/>
      </c>
      <c r="DG87" s="159"/>
      <c r="DH87" s="159"/>
      <c r="DI87" s="168" t="str">
        <f t="shared" si="161"/>
        <v/>
      </c>
      <c r="DJ87" s="5" t="str">
        <f t="shared" si="162"/>
        <v/>
      </c>
      <c r="DK87" s="159"/>
      <c r="DL87" s="159"/>
      <c r="DM87" s="168" t="str">
        <f t="shared" si="163"/>
        <v/>
      </c>
      <c r="DN87" s="5" t="str">
        <f t="shared" si="164"/>
        <v/>
      </c>
      <c r="DO87" s="159"/>
      <c r="DP87" s="159"/>
      <c r="DQ87" s="168" t="str">
        <f t="shared" si="165"/>
        <v/>
      </c>
      <c r="DR87" s="5" t="str">
        <f t="shared" si="166"/>
        <v/>
      </c>
      <c r="DS87" s="159"/>
      <c r="DT87" s="159"/>
      <c r="DU87" s="168" t="str">
        <f t="shared" si="167"/>
        <v/>
      </c>
      <c r="DV87" s="5" t="str">
        <f t="shared" si="168"/>
        <v/>
      </c>
      <c r="DW87" s="160" t="str">
        <f t="shared" si="169"/>
        <v/>
      </c>
      <c r="DX87" s="160" t="str">
        <f t="shared" si="170"/>
        <v/>
      </c>
      <c r="DY87" s="160" t="str">
        <f t="shared" si="171"/>
        <v/>
      </c>
      <c r="DZ87" s="6" t="str">
        <f t="shared" si="172"/>
        <v/>
      </c>
      <c r="EA87" s="105"/>
      <c r="EB87" s="159"/>
      <c r="EC87" s="159"/>
      <c r="ED87" s="168" t="str">
        <f t="shared" si="173"/>
        <v/>
      </c>
      <c r="EE87" s="5" t="str">
        <f t="shared" si="174"/>
        <v/>
      </c>
      <c r="EF87" s="159"/>
      <c r="EG87" s="159"/>
      <c r="EH87" s="168" t="str">
        <f t="shared" si="175"/>
        <v/>
      </c>
      <c r="EI87" s="5" t="str">
        <f t="shared" si="176"/>
        <v/>
      </c>
      <c r="EJ87" s="159"/>
      <c r="EK87" s="159"/>
      <c r="EL87" s="168" t="str">
        <f t="shared" si="177"/>
        <v/>
      </c>
      <c r="EM87" s="5" t="str">
        <f t="shared" si="178"/>
        <v/>
      </c>
      <c r="EN87" s="159"/>
      <c r="EO87" s="159"/>
      <c r="EP87" s="168" t="str">
        <f t="shared" si="179"/>
        <v/>
      </c>
      <c r="EQ87" s="5" t="str">
        <f t="shared" si="180"/>
        <v/>
      </c>
      <c r="ER87" s="159"/>
      <c r="ES87" s="159"/>
      <c r="ET87" s="168" t="str">
        <f t="shared" si="181"/>
        <v/>
      </c>
      <c r="EU87" s="5" t="str">
        <f t="shared" si="182"/>
        <v/>
      </c>
      <c r="EV87" s="160" t="str">
        <f t="shared" si="183"/>
        <v/>
      </c>
      <c r="EW87" s="160" t="str">
        <f t="shared" si="184"/>
        <v/>
      </c>
      <c r="EX87" s="160" t="str">
        <f t="shared" si="185"/>
        <v/>
      </c>
      <c r="EY87" s="6" t="str">
        <f t="shared" si="186"/>
        <v/>
      </c>
      <c r="EZ87" s="105"/>
      <c r="FA87" s="105"/>
      <c r="FB87" s="105"/>
      <c r="FC87" s="105"/>
      <c r="FD87" s="105"/>
      <c r="FE87" s="106" t="str">
        <f t="shared" si="187"/>
        <v/>
      </c>
      <c r="FF87" s="100" t="str">
        <f t="shared" si="188"/>
        <v xml:space="preserve"> </v>
      </c>
      <c r="FG87" s="105"/>
      <c r="FH87" s="105"/>
      <c r="FI87" s="105"/>
      <c r="FJ87" s="105"/>
      <c r="FK87" s="105"/>
      <c r="FL87" s="107" t="str">
        <f t="shared" si="189"/>
        <v/>
      </c>
      <c r="FM87" s="101" t="str">
        <f t="shared" si="190"/>
        <v xml:space="preserve"> </v>
      </c>
      <c r="FN87" s="105"/>
      <c r="FO87" s="105"/>
      <c r="FP87" s="105"/>
      <c r="FQ87" s="105"/>
      <c r="FR87" s="105"/>
      <c r="FS87" s="204" t="str">
        <f t="shared" si="191"/>
        <v/>
      </c>
      <c r="FT87" s="205" t="str">
        <f t="shared" si="192"/>
        <v xml:space="preserve"> </v>
      </c>
      <c r="FU87" s="477"/>
      <c r="FV87" s="316" t="str">
        <f>IF(AND(C87=""),"-",VLOOKUP(B87,Register!$A$7:$AM$311,19,FALSE))</f>
        <v>-</v>
      </c>
      <c r="FW87" s="7" t="str">
        <f>IF(AND(C87=""),"-",VLOOKUP(B87,Register!$A$7:$AM$311,20,FALSE))</f>
        <v>-</v>
      </c>
      <c r="FX87" s="7" t="str">
        <f>IF(AND(C87=""),"-",VLOOKUP(B87,Register!$A$7:$AM$311,21,FALSE))</f>
        <v>-</v>
      </c>
      <c r="FY87" s="7" t="str">
        <f>IF(AND(C87=""),"-",VLOOKUP(B87,Register!$A$7:$AM$311,22,FALSE))</f>
        <v>-</v>
      </c>
      <c r="FZ87" s="7" t="str">
        <f>IF(AND(C87=""),"-",VLOOKUP(B87,Register!$A$7:$AM$311,23,FALSE))</f>
        <v>-</v>
      </c>
      <c r="GA87" s="7" t="str">
        <f>IF(AND(C87=""),"-",VLOOKUP(B87,Register!$A$7:$AM$311,24,FALSE))</f>
        <v>-</v>
      </c>
      <c r="GB87" s="7" t="str">
        <f>IF(AND(C87=""),"-",VLOOKUP(B87,Register!$A$7:$AM$311,25,FALSE))</f>
        <v>-</v>
      </c>
      <c r="GC87" s="7" t="str">
        <f>IF(AND(C87=""),"-",VLOOKUP(B87,Register!$A$7:$AM$311,26,FALSE))</f>
        <v>-</v>
      </c>
      <c r="GD87" s="7" t="str">
        <f>IF(AND(C87=""),"-",VLOOKUP(B87,Register!$A$7:$AM$311,27,FALSE))</f>
        <v>-</v>
      </c>
      <c r="GE87" s="7" t="str">
        <f>IF(AND(C87=""),"-",VLOOKUP(B87,Register!$A$7:$AM$311,28,FALSE))</f>
        <v>-</v>
      </c>
      <c r="GF87" s="7" t="str">
        <f>IF(AND(C87=""),"-",VLOOKUP(B87,Register!$A$7:$AM$311,29,FALSE))</f>
        <v>-</v>
      </c>
      <c r="GG87" s="7" t="str">
        <f>IF(AND(C87=""),"-",VLOOKUP(B87,Register!$A$7:$AM$311,30,FALSE))</f>
        <v>-</v>
      </c>
      <c r="GH87" s="8" t="str">
        <f>IF(AND(C87=""),"-",VLOOKUP(B87,Register!$A$7:$AM$311,31,FALSE))</f>
        <v>-</v>
      </c>
      <c r="GI87" s="208" t="str">
        <f>IF(AND(C87=""),"",VLOOKUP(B87,Register!$A$7:$CL$311,36,FALSE))</f>
        <v/>
      </c>
      <c r="GJ87" s="182" t="str">
        <f t="shared" si="193"/>
        <v/>
      </c>
      <c r="GK87" s="312" t="str">
        <f t="shared" si="194"/>
        <v/>
      </c>
      <c r="GL87" s="314" t="str">
        <f t="shared" si="195"/>
        <v/>
      </c>
      <c r="GM87" s="3"/>
      <c r="GR87" s="3"/>
      <c r="GS87" s="3"/>
      <c r="GT87" s="3"/>
      <c r="GU87" s="3"/>
      <c r="GV87" s="3"/>
      <c r="GW87" s="3"/>
      <c r="GX87" s="3"/>
      <c r="GY87" s="3"/>
      <c r="GZ87" s="3"/>
      <c r="HA87" s="3"/>
      <c r="HB87" s="3"/>
      <c r="HC87" s="3"/>
      <c r="HD87" s="3"/>
      <c r="HE87" s="3"/>
      <c r="HF87" s="3"/>
      <c r="HG87" s="3"/>
      <c r="HH87" s="3"/>
      <c r="HI87" s="3"/>
      <c r="HJ87" s="3"/>
      <c r="HK87" s="3"/>
      <c r="HL87" s="3"/>
      <c r="HM87" s="3"/>
      <c r="HW87" s="321" t="str">
        <f>IF(ISNA(VLOOKUP(B87,Register!A$7:Z$315,9,FALSE)),"",VLOOKUP(B87,Register!A$7:Z$315,9,FALSE))</f>
        <v/>
      </c>
      <c r="HX87" s="321" t="str">
        <f>IF(ISNA(VLOOKUP(B87,Register!A$7:Z$315,12,FALSE)),"",VLOOKUP(B87,Register!A$7:Z$315,12,FALSE))</f>
        <v/>
      </c>
      <c r="HY87" s="321" t="str">
        <f t="shared" si="196"/>
        <v/>
      </c>
      <c r="HZ87" s="321" t="str">
        <f t="shared" si="197"/>
        <v/>
      </c>
      <c r="IA87" s="321" t="str">
        <f t="shared" si="198"/>
        <v/>
      </c>
      <c r="IB87" s="321" t="str">
        <f t="shared" si="199"/>
        <v/>
      </c>
      <c r="IC87" s="321" t="str">
        <f t="shared" si="200"/>
        <v/>
      </c>
      <c r="ID87" s="321" t="str">
        <f t="shared" si="201"/>
        <v/>
      </c>
      <c r="IE87" s="321" t="str">
        <f t="shared" si="202"/>
        <v/>
      </c>
      <c r="IF87" s="321" t="str">
        <f t="shared" si="203"/>
        <v/>
      </c>
    </row>
    <row r="88" spans="1:240" ht="21">
      <c r="A88" s="4">
        <v>76</v>
      </c>
      <c r="B88" s="197"/>
      <c r="C88" s="196" t="str">
        <f>IF(ISNA(VLOOKUP(B88,Register!A$7:Z$315,3,FALSE)),"",VLOOKUP(B88,Register!A$7:Z$315,3,FALSE))</f>
        <v/>
      </c>
      <c r="D88" s="196" t="str">
        <f>IF(ISNA(VLOOKUP(B88,Register!A$7:Z$315,4,FALSE)),"",VLOOKUP(B88,Register!A$7:Z$315,4,FALSE))</f>
        <v/>
      </c>
      <c r="E88" s="195" t="str">
        <f>IF(ISNA(VLOOKUP(B88,Register!A$7:Z$315,6,FALSE)),"",VLOOKUP(B88,Register!A$7:Z$315,6,FALSE))</f>
        <v/>
      </c>
      <c r="F88" s="105"/>
      <c r="G88" s="159"/>
      <c r="H88" s="159"/>
      <c r="I88" s="168" t="str">
        <f t="shared" si="105"/>
        <v/>
      </c>
      <c r="J88" s="5" t="str">
        <f t="shared" si="106"/>
        <v/>
      </c>
      <c r="K88" s="159"/>
      <c r="L88" s="159"/>
      <c r="M88" s="168" t="str">
        <f t="shared" si="107"/>
        <v/>
      </c>
      <c r="N88" s="5" t="str">
        <f t="shared" si="108"/>
        <v/>
      </c>
      <c r="O88" s="159"/>
      <c r="P88" s="159"/>
      <c r="Q88" s="168" t="str">
        <f t="shared" si="109"/>
        <v/>
      </c>
      <c r="R88" s="5" t="str">
        <f t="shared" si="110"/>
        <v/>
      </c>
      <c r="S88" s="159"/>
      <c r="T88" s="159"/>
      <c r="U88" s="168" t="str">
        <f t="shared" si="111"/>
        <v/>
      </c>
      <c r="V88" s="5" t="str">
        <f t="shared" si="112"/>
        <v/>
      </c>
      <c r="W88" s="159"/>
      <c r="X88" s="159"/>
      <c r="Y88" s="168" t="str">
        <f t="shared" si="113"/>
        <v/>
      </c>
      <c r="Z88" s="5" t="str">
        <f t="shared" si="114"/>
        <v/>
      </c>
      <c r="AA88" s="160" t="str">
        <f t="shared" si="103"/>
        <v/>
      </c>
      <c r="AB88" s="160" t="str">
        <f t="shared" si="104"/>
        <v/>
      </c>
      <c r="AC88" s="160" t="str">
        <f t="shared" si="115"/>
        <v/>
      </c>
      <c r="AD88" s="6" t="str">
        <f t="shared" si="116"/>
        <v/>
      </c>
      <c r="AE88" s="105"/>
      <c r="AF88" s="1115"/>
      <c r="AG88" s="1115"/>
      <c r="AH88" s="168" t="str">
        <f t="shared" si="117"/>
        <v/>
      </c>
      <c r="AI88" s="5" t="str">
        <f t="shared" si="118"/>
        <v/>
      </c>
      <c r="AJ88" s="159"/>
      <c r="AK88" s="159"/>
      <c r="AL88" s="168" t="str">
        <f t="shared" si="119"/>
        <v/>
      </c>
      <c r="AM88" s="5" t="str">
        <f t="shared" si="120"/>
        <v/>
      </c>
      <c r="AN88" s="159"/>
      <c r="AO88" s="159"/>
      <c r="AP88" s="168" t="str">
        <f t="shared" si="121"/>
        <v/>
      </c>
      <c r="AQ88" s="5" t="str">
        <f t="shared" si="122"/>
        <v/>
      </c>
      <c r="AR88" s="159"/>
      <c r="AS88" s="159"/>
      <c r="AT88" s="168" t="str">
        <f t="shared" si="123"/>
        <v/>
      </c>
      <c r="AU88" s="5" t="str">
        <f t="shared" si="124"/>
        <v/>
      </c>
      <c r="AV88" s="159"/>
      <c r="AW88" s="159"/>
      <c r="AX88" s="168" t="str">
        <f t="shared" si="125"/>
        <v/>
      </c>
      <c r="AY88" s="5" t="str">
        <f t="shared" si="126"/>
        <v/>
      </c>
      <c r="AZ88" s="160" t="str">
        <f t="shared" si="127"/>
        <v/>
      </c>
      <c r="BA88" s="160" t="str">
        <f t="shared" si="128"/>
        <v/>
      </c>
      <c r="BB88" s="160" t="str">
        <f t="shared" si="129"/>
        <v/>
      </c>
      <c r="BC88" s="6" t="str">
        <f t="shared" si="130"/>
        <v/>
      </c>
      <c r="BD88" s="105"/>
      <c r="BE88" s="159"/>
      <c r="BF88" s="159"/>
      <c r="BG88" s="168" t="str">
        <f t="shared" si="131"/>
        <v/>
      </c>
      <c r="BH88" s="5" t="str">
        <f t="shared" si="132"/>
        <v/>
      </c>
      <c r="BI88" s="159"/>
      <c r="BJ88" s="159"/>
      <c r="BK88" s="168" t="str">
        <f t="shared" si="133"/>
        <v/>
      </c>
      <c r="BL88" s="5" t="str">
        <f t="shared" si="134"/>
        <v/>
      </c>
      <c r="BM88" s="159"/>
      <c r="BN88" s="159"/>
      <c r="BO88" s="168" t="str">
        <f t="shared" si="135"/>
        <v/>
      </c>
      <c r="BP88" s="5" t="str">
        <f t="shared" si="136"/>
        <v/>
      </c>
      <c r="BQ88" s="159"/>
      <c r="BR88" s="159"/>
      <c r="BS88" s="168" t="str">
        <f t="shared" si="137"/>
        <v/>
      </c>
      <c r="BT88" s="5" t="str">
        <f t="shared" si="138"/>
        <v/>
      </c>
      <c r="BU88" s="159"/>
      <c r="BV88" s="159"/>
      <c r="BW88" s="168" t="str">
        <f t="shared" si="139"/>
        <v/>
      </c>
      <c r="BX88" s="5" t="str">
        <f t="shared" si="140"/>
        <v/>
      </c>
      <c r="BY88" s="160" t="str">
        <f t="shared" si="141"/>
        <v/>
      </c>
      <c r="BZ88" s="160" t="str">
        <f t="shared" si="142"/>
        <v/>
      </c>
      <c r="CA88" s="160" t="str">
        <f t="shared" si="143"/>
        <v/>
      </c>
      <c r="CB88" s="6" t="str">
        <f t="shared" si="144"/>
        <v/>
      </c>
      <c r="CC88" s="105"/>
      <c r="CD88" s="159"/>
      <c r="CE88" s="159"/>
      <c r="CF88" s="168" t="str">
        <f t="shared" si="145"/>
        <v/>
      </c>
      <c r="CG88" s="5" t="str">
        <f t="shared" si="146"/>
        <v/>
      </c>
      <c r="CH88" s="159"/>
      <c r="CI88" s="159"/>
      <c r="CJ88" s="168" t="str">
        <f t="shared" si="147"/>
        <v/>
      </c>
      <c r="CK88" s="5" t="str">
        <f t="shared" si="148"/>
        <v/>
      </c>
      <c r="CL88" s="159"/>
      <c r="CM88" s="159"/>
      <c r="CN88" s="168" t="str">
        <f t="shared" si="149"/>
        <v/>
      </c>
      <c r="CO88" s="5" t="str">
        <f t="shared" si="150"/>
        <v/>
      </c>
      <c r="CP88" s="159"/>
      <c r="CQ88" s="159"/>
      <c r="CR88" s="168" t="str">
        <f t="shared" si="151"/>
        <v/>
      </c>
      <c r="CS88" s="5" t="str">
        <f t="shared" si="152"/>
        <v/>
      </c>
      <c r="CT88" s="159"/>
      <c r="CU88" s="159"/>
      <c r="CV88" s="168" t="str">
        <f t="shared" si="153"/>
        <v/>
      </c>
      <c r="CW88" s="5" t="str">
        <f t="shared" si="154"/>
        <v/>
      </c>
      <c r="CX88" s="160" t="str">
        <f t="shared" si="155"/>
        <v/>
      </c>
      <c r="CY88" s="160" t="str">
        <f t="shared" si="156"/>
        <v/>
      </c>
      <c r="CZ88" s="160" t="str">
        <f t="shared" si="157"/>
        <v/>
      </c>
      <c r="DA88" s="6" t="str">
        <f t="shared" si="158"/>
        <v/>
      </c>
      <c r="DB88" s="105"/>
      <c r="DC88" s="159"/>
      <c r="DD88" s="159"/>
      <c r="DE88" s="168" t="str">
        <f t="shared" si="159"/>
        <v/>
      </c>
      <c r="DF88" s="5" t="str">
        <f t="shared" si="160"/>
        <v/>
      </c>
      <c r="DG88" s="159"/>
      <c r="DH88" s="159"/>
      <c r="DI88" s="168" t="str">
        <f t="shared" si="161"/>
        <v/>
      </c>
      <c r="DJ88" s="5" t="str">
        <f t="shared" si="162"/>
        <v/>
      </c>
      <c r="DK88" s="159"/>
      <c r="DL88" s="159"/>
      <c r="DM88" s="168" t="str">
        <f t="shared" si="163"/>
        <v/>
      </c>
      <c r="DN88" s="5" t="str">
        <f t="shared" si="164"/>
        <v/>
      </c>
      <c r="DO88" s="159"/>
      <c r="DP88" s="159"/>
      <c r="DQ88" s="168" t="str">
        <f t="shared" si="165"/>
        <v/>
      </c>
      <c r="DR88" s="5" t="str">
        <f t="shared" si="166"/>
        <v/>
      </c>
      <c r="DS88" s="159"/>
      <c r="DT88" s="159"/>
      <c r="DU88" s="168" t="str">
        <f t="shared" si="167"/>
        <v/>
      </c>
      <c r="DV88" s="5" t="str">
        <f t="shared" si="168"/>
        <v/>
      </c>
      <c r="DW88" s="160" t="str">
        <f t="shared" si="169"/>
        <v/>
      </c>
      <c r="DX88" s="160" t="str">
        <f t="shared" si="170"/>
        <v/>
      </c>
      <c r="DY88" s="160" t="str">
        <f t="shared" si="171"/>
        <v/>
      </c>
      <c r="DZ88" s="6" t="str">
        <f t="shared" si="172"/>
        <v/>
      </c>
      <c r="EA88" s="105"/>
      <c r="EB88" s="159"/>
      <c r="EC88" s="159"/>
      <c r="ED88" s="168" t="str">
        <f t="shared" si="173"/>
        <v/>
      </c>
      <c r="EE88" s="5" t="str">
        <f t="shared" si="174"/>
        <v/>
      </c>
      <c r="EF88" s="159"/>
      <c r="EG88" s="159"/>
      <c r="EH88" s="168" t="str">
        <f t="shared" si="175"/>
        <v/>
      </c>
      <c r="EI88" s="5" t="str">
        <f t="shared" si="176"/>
        <v/>
      </c>
      <c r="EJ88" s="159"/>
      <c r="EK88" s="159"/>
      <c r="EL88" s="168" t="str">
        <f t="shared" si="177"/>
        <v/>
      </c>
      <c r="EM88" s="5" t="str">
        <f t="shared" si="178"/>
        <v/>
      </c>
      <c r="EN88" s="159"/>
      <c r="EO88" s="159"/>
      <c r="EP88" s="168" t="str">
        <f t="shared" si="179"/>
        <v/>
      </c>
      <c r="EQ88" s="5" t="str">
        <f t="shared" si="180"/>
        <v/>
      </c>
      <c r="ER88" s="159"/>
      <c r="ES88" s="159"/>
      <c r="ET88" s="168" t="str">
        <f t="shared" si="181"/>
        <v/>
      </c>
      <c r="EU88" s="5" t="str">
        <f t="shared" si="182"/>
        <v/>
      </c>
      <c r="EV88" s="160" t="str">
        <f t="shared" si="183"/>
        <v/>
      </c>
      <c r="EW88" s="160" t="str">
        <f t="shared" si="184"/>
        <v/>
      </c>
      <c r="EX88" s="160" t="str">
        <f t="shared" si="185"/>
        <v/>
      </c>
      <c r="EY88" s="6" t="str">
        <f t="shared" si="186"/>
        <v/>
      </c>
      <c r="EZ88" s="105"/>
      <c r="FA88" s="105"/>
      <c r="FB88" s="105"/>
      <c r="FC88" s="105"/>
      <c r="FD88" s="105"/>
      <c r="FE88" s="106" t="str">
        <f t="shared" si="187"/>
        <v/>
      </c>
      <c r="FF88" s="100" t="str">
        <f t="shared" si="188"/>
        <v xml:space="preserve"> </v>
      </c>
      <c r="FG88" s="105"/>
      <c r="FH88" s="105"/>
      <c r="FI88" s="105"/>
      <c r="FJ88" s="105"/>
      <c r="FK88" s="105"/>
      <c r="FL88" s="107" t="str">
        <f t="shared" si="189"/>
        <v/>
      </c>
      <c r="FM88" s="101" t="str">
        <f t="shared" si="190"/>
        <v xml:space="preserve"> </v>
      </c>
      <c r="FN88" s="105"/>
      <c r="FO88" s="105"/>
      <c r="FP88" s="105"/>
      <c r="FQ88" s="105"/>
      <c r="FR88" s="105"/>
      <c r="FS88" s="204" t="str">
        <f t="shared" si="191"/>
        <v/>
      </c>
      <c r="FT88" s="205" t="str">
        <f t="shared" si="192"/>
        <v xml:space="preserve"> </v>
      </c>
      <c r="FU88" s="477"/>
      <c r="FV88" s="316" t="str">
        <f>IF(AND(C88=""),"-",VLOOKUP(B88,Register!$A$7:$AM$311,19,FALSE))</f>
        <v>-</v>
      </c>
      <c r="FW88" s="7" t="str">
        <f>IF(AND(C88=""),"-",VLOOKUP(B88,Register!$A$7:$AM$311,20,FALSE))</f>
        <v>-</v>
      </c>
      <c r="FX88" s="7" t="str">
        <f>IF(AND(C88=""),"-",VLOOKUP(B88,Register!$A$7:$AM$311,21,FALSE))</f>
        <v>-</v>
      </c>
      <c r="FY88" s="7" t="str">
        <f>IF(AND(C88=""),"-",VLOOKUP(B88,Register!$A$7:$AM$311,22,FALSE))</f>
        <v>-</v>
      </c>
      <c r="FZ88" s="7" t="str">
        <f>IF(AND(C88=""),"-",VLOOKUP(B88,Register!$A$7:$AM$311,23,FALSE))</f>
        <v>-</v>
      </c>
      <c r="GA88" s="7" t="str">
        <f>IF(AND(C88=""),"-",VLOOKUP(B88,Register!$A$7:$AM$311,24,FALSE))</f>
        <v>-</v>
      </c>
      <c r="GB88" s="7" t="str">
        <f>IF(AND(C88=""),"-",VLOOKUP(B88,Register!$A$7:$AM$311,25,FALSE))</f>
        <v>-</v>
      </c>
      <c r="GC88" s="7" t="str">
        <f>IF(AND(C88=""),"-",VLOOKUP(B88,Register!$A$7:$AM$311,26,FALSE))</f>
        <v>-</v>
      </c>
      <c r="GD88" s="7" t="str">
        <f>IF(AND(C88=""),"-",VLOOKUP(B88,Register!$A$7:$AM$311,27,FALSE))</f>
        <v>-</v>
      </c>
      <c r="GE88" s="7" t="str">
        <f>IF(AND(C88=""),"-",VLOOKUP(B88,Register!$A$7:$AM$311,28,FALSE))</f>
        <v>-</v>
      </c>
      <c r="GF88" s="7" t="str">
        <f>IF(AND(C88=""),"-",VLOOKUP(B88,Register!$A$7:$AM$311,29,FALSE))</f>
        <v>-</v>
      </c>
      <c r="GG88" s="7" t="str">
        <f>IF(AND(C88=""),"-",VLOOKUP(B88,Register!$A$7:$AM$311,30,FALSE))</f>
        <v>-</v>
      </c>
      <c r="GH88" s="8" t="str">
        <f>IF(AND(C88=""),"-",VLOOKUP(B88,Register!$A$7:$AM$311,31,FALSE))</f>
        <v>-</v>
      </c>
      <c r="GI88" s="208" t="str">
        <f>IF(AND(C88=""),"",VLOOKUP(B88,Register!$A$7:$CL$311,36,FALSE))</f>
        <v/>
      </c>
      <c r="GJ88" s="182" t="str">
        <f t="shared" si="193"/>
        <v/>
      </c>
      <c r="GK88" s="312" t="str">
        <f t="shared" si="194"/>
        <v/>
      </c>
      <c r="GL88" s="314" t="str">
        <f t="shared" si="195"/>
        <v/>
      </c>
      <c r="GM88" s="3"/>
      <c r="GR88" s="3"/>
      <c r="GS88" s="3"/>
      <c r="GT88" s="3"/>
      <c r="GU88" s="3"/>
      <c r="GV88" s="3"/>
      <c r="GW88" s="3"/>
      <c r="GX88" s="3"/>
      <c r="GY88" s="3"/>
      <c r="GZ88" s="3"/>
      <c r="HA88" s="3"/>
      <c r="HB88" s="3"/>
      <c r="HC88" s="3"/>
      <c r="HD88" s="3"/>
      <c r="HE88" s="3"/>
      <c r="HF88" s="3"/>
      <c r="HG88" s="3"/>
      <c r="HH88" s="3"/>
      <c r="HI88" s="3"/>
      <c r="HJ88" s="3"/>
      <c r="HK88" s="3"/>
      <c r="HL88" s="3"/>
      <c r="HM88" s="3"/>
      <c r="HW88" s="321" t="str">
        <f>IF(ISNA(VLOOKUP(B88,Register!A$7:Z$315,9,FALSE)),"",VLOOKUP(B88,Register!A$7:Z$315,9,FALSE))</f>
        <v/>
      </c>
      <c r="HX88" s="321" t="str">
        <f>IF(ISNA(VLOOKUP(B88,Register!A$7:Z$315,12,FALSE)),"",VLOOKUP(B88,Register!A$7:Z$315,12,FALSE))</f>
        <v/>
      </c>
      <c r="HY88" s="321" t="str">
        <f t="shared" si="196"/>
        <v/>
      </c>
      <c r="HZ88" s="321" t="str">
        <f t="shared" si="197"/>
        <v/>
      </c>
      <c r="IA88" s="321" t="str">
        <f t="shared" si="198"/>
        <v/>
      </c>
      <c r="IB88" s="321" t="str">
        <f t="shared" si="199"/>
        <v/>
      </c>
      <c r="IC88" s="321" t="str">
        <f t="shared" si="200"/>
        <v/>
      </c>
      <c r="ID88" s="321" t="str">
        <f t="shared" si="201"/>
        <v/>
      </c>
      <c r="IE88" s="321" t="str">
        <f t="shared" si="202"/>
        <v/>
      </c>
      <c r="IF88" s="321" t="str">
        <f t="shared" si="203"/>
        <v/>
      </c>
    </row>
    <row r="89" spans="1:240" ht="21">
      <c r="A89" s="4">
        <v>77</v>
      </c>
      <c r="B89" s="197"/>
      <c r="C89" s="196" t="str">
        <f>IF(ISNA(VLOOKUP(B89,Register!A$7:Z$315,3,FALSE)),"",VLOOKUP(B89,Register!A$7:Z$315,3,FALSE))</f>
        <v/>
      </c>
      <c r="D89" s="196" t="str">
        <f>IF(ISNA(VLOOKUP(B89,Register!A$7:Z$315,4,FALSE)),"",VLOOKUP(B89,Register!A$7:Z$315,4,FALSE))</f>
        <v/>
      </c>
      <c r="E89" s="195" t="str">
        <f>IF(ISNA(VLOOKUP(B89,Register!A$7:Z$315,6,FALSE)),"",VLOOKUP(B89,Register!A$7:Z$315,6,FALSE))</f>
        <v/>
      </c>
      <c r="F89" s="105"/>
      <c r="G89" s="159"/>
      <c r="H89" s="159"/>
      <c r="I89" s="168" t="str">
        <f t="shared" si="105"/>
        <v/>
      </c>
      <c r="J89" s="5" t="str">
        <f t="shared" si="106"/>
        <v/>
      </c>
      <c r="K89" s="159"/>
      <c r="L89" s="159"/>
      <c r="M89" s="168" t="str">
        <f t="shared" si="107"/>
        <v/>
      </c>
      <c r="N89" s="5" t="str">
        <f t="shared" si="108"/>
        <v/>
      </c>
      <c r="O89" s="159"/>
      <c r="P89" s="159"/>
      <c r="Q89" s="168" t="str">
        <f t="shared" si="109"/>
        <v/>
      </c>
      <c r="R89" s="5" t="str">
        <f t="shared" si="110"/>
        <v/>
      </c>
      <c r="S89" s="159"/>
      <c r="T89" s="159"/>
      <c r="U89" s="168" t="str">
        <f t="shared" si="111"/>
        <v/>
      </c>
      <c r="V89" s="5" t="str">
        <f t="shared" si="112"/>
        <v/>
      </c>
      <c r="W89" s="159"/>
      <c r="X89" s="159"/>
      <c r="Y89" s="168" t="str">
        <f t="shared" si="113"/>
        <v/>
      </c>
      <c r="Z89" s="5" t="str">
        <f t="shared" si="114"/>
        <v/>
      </c>
      <c r="AA89" s="160" t="str">
        <f t="shared" si="103"/>
        <v/>
      </c>
      <c r="AB89" s="160" t="str">
        <f t="shared" si="104"/>
        <v/>
      </c>
      <c r="AC89" s="160" t="str">
        <f t="shared" si="115"/>
        <v/>
      </c>
      <c r="AD89" s="6" t="str">
        <f t="shared" si="116"/>
        <v/>
      </c>
      <c r="AE89" s="105"/>
      <c r="AF89" s="1115"/>
      <c r="AG89" s="1115"/>
      <c r="AH89" s="168" t="str">
        <f t="shared" si="117"/>
        <v/>
      </c>
      <c r="AI89" s="5" t="str">
        <f t="shared" si="118"/>
        <v/>
      </c>
      <c r="AJ89" s="159"/>
      <c r="AK89" s="159"/>
      <c r="AL89" s="168" t="str">
        <f t="shared" si="119"/>
        <v/>
      </c>
      <c r="AM89" s="5" t="str">
        <f t="shared" si="120"/>
        <v/>
      </c>
      <c r="AN89" s="159"/>
      <c r="AO89" s="159"/>
      <c r="AP89" s="168" t="str">
        <f t="shared" si="121"/>
        <v/>
      </c>
      <c r="AQ89" s="5" t="str">
        <f t="shared" si="122"/>
        <v/>
      </c>
      <c r="AR89" s="159"/>
      <c r="AS89" s="159"/>
      <c r="AT89" s="168" t="str">
        <f t="shared" si="123"/>
        <v/>
      </c>
      <c r="AU89" s="5" t="str">
        <f t="shared" si="124"/>
        <v/>
      </c>
      <c r="AV89" s="159"/>
      <c r="AW89" s="159"/>
      <c r="AX89" s="168" t="str">
        <f t="shared" si="125"/>
        <v/>
      </c>
      <c r="AY89" s="5" t="str">
        <f t="shared" si="126"/>
        <v/>
      </c>
      <c r="AZ89" s="160" t="str">
        <f t="shared" si="127"/>
        <v/>
      </c>
      <c r="BA89" s="160" t="str">
        <f t="shared" si="128"/>
        <v/>
      </c>
      <c r="BB89" s="160" t="str">
        <f t="shared" si="129"/>
        <v/>
      </c>
      <c r="BC89" s="6" t="str">
        <f t="shared" si="130"/>
        <v/>
      </c>
      <c r="BD89" s="105"/>
      <c r="BE89" s="159"/>
      <c r="BF89" s="159"/>
      <c r="BG89" s="168" t="str">
        <f t="shared" si="131"/>
        <v/>
      </c>
      <c r="BH89" s="5" t="str">
        <f t="shared" si="132"/>
        <v/>
      </c>
      <c r="BI89" s="159"/>
      <c r="BJ89" s="159"/>
      <c r="BK89" s="168" t="str">
        <f t="shared" si="133"/>
        <v/>
      </c>
      <c r="BL89" s="5" t="str">
        <f t="shared" si="134"/>
        <v/>
      </c>
      <c r="BM89" s="159"/>
      <c r="BN89" s="159"/>
      <c r="BO89" s="168" t="str">
        <f t="shared" si="135"/>
        <v/>
      </c>
      <c r="BP89" s="5" t="str">
        <f t="shared" si="136"/>
        <v/>
      </c>
      <c r="BQ89" s="159"/>
      <c r="BR89" s="159"/>
      <c r="BS89" s="168" t="str">
        <f t="shared" si="137"/>
        <v/>
      </c>
      <c r="BT89" s="5" t="str">
        <f t="shared" si="138"/>
        <v/>
      </c>
      <c r="BU89" s="159"/>
      <c r="BV89" s="159"/>
      <c r="BW89" s="168" t="str">
        <f t="shared" si="139"/>
        <v/>
      </c>
      <c r="BX89" s="5" t="str">
        <f t="shared" si="140"/>
        <v/>
      </c>
      <c r="BY89" s="160" t="str">
        <f t="shared" si="141"/>
        <v/>
      </c>
      <c r="BZ89" s="160" t="str">
        <f t="shared" si="142"/>
        <v/>
      </c>
      <c r="CA89" s="160" t="str">
        <f t="shared" si="143"/>
        <v/>
      </c>
      <c r="CB89" s="6" t="str">
        <f t="shared" si="144"/>
        <v/>
      </c>
      <c r="CC89" s="105"/>
      <c r="CD89" s="159"/>
      <c r="CE89" s="159"/>
      <c r="CF89" s="168" t="str">
        <f t="shared" si="145"/>
        <v/>
      </c>
      <c r="CG89" s="5" t="str">
        <f t="shared" si="146"/>
        <v/>
      </c>
      <c r="CH89" s="159"/>
      <c r="CI89" s="159"/>
      <c r="CJ89" s="168" t="str">
        <f t="shared" si="147"/>
        <v/>
      </c>
      <c r="CK89" s="5" t="str">
        <f t="shared" si="148"/>
        <v/>
      </c>
      <c r="CL89" s="159"/>
      <c r="CM89" s="159"/>
      <c r="CN89" s="168" t="str">
        <f t="shared" si="149"/>
        <v/>
      </c>
      <c r="CO89" s="5" t="str">
        <f t="shared" si="150"/>
        <v/>
      </c>
      <c r="CP89" s="159"/>
      <c r="CQ89" s="159"/>
      <c r="CR89" s="168" t="str">
        <f t="shared" si="151"/>
        <v/>
      </c>
      <c r="CS89" s="5" t="str">
        <f t="shared" si="152"/>
        <v/>
      </c>
      <c r="CT89" s="159"/>
      <c r="CU89" s="159"/>
      <c r="CV89" s="168" t="str">
        <f t="shared" si="153"/>
        <v/>
      </c>
      <c r="CW89" s="5" t="str">
        <f t="shared" si="154"/>
        <v/>
      </c>
      <c r="CX89" s="160" t="str">
        <f t="shared" si="155"/>
        <v/>
      </c>
      <c r="CY89" s="160" t="str">
        <f t="shared" si="156"/>
        <v/>
      </c>
      <c r="CZ89" s="160" t="str">
        <f t="shared" si="157"/>
        <v/>
      </c>
      <c r="DA89" s="6" t="str">
        <f t="shared" si="158"/>
        <v/>
      </c>
      <c r="DB89" s="105"/>
      <c r="DC89" s="159"/>
      <c r="DD89" s="159"/>
      <c r="DE89" s="168" t="str">
        <f t="shared" si="159"/>
        <v/>
      </c>
      <c r="DF89" s="5" t="str">
        <f t="shared" si="160"/>
        <v/>
      </c>
      <c r="DG89" s="159"/>
      <c r="DH89" s="159"/>
      <c r="DI89" s="168" t="str">
        <f t="shared" si="161"/>
        <v/>
      </c>
      <c r="DJ89" s="5" t="str">
        <f t="shared" si="162"/>
        <v/>
      </c>
      <c r="DK89" s="159"/>
      <c r="DL89" s="159"/>
      <c r="DM89" s="168" t="str">
        <f t="shared" si="163"/>
        <v/>
      </c>
      <c r="DN89" s="5" t="str">
        <f t="shared" si="164"/>
        <v/>
      </c>
      <c r="DO89" s="159"/>
      <c r="DP89" s="159"/>
      <c r="DQ89" s="168" t="str">
        <f t="shared" si="165"/>
        <v/>
      </c>
      <c r="DR89" s="5" t="str">
        <f t="shared" si="166"/>
        <v/>
      </c>
      <c r="DS89" s="159"/>
      <c r="DT89" s="159"/>
      <c r="DU89" s="168" t="str">
        <f t="shared" si="167"/>
        <v/>
      </c>
      <c r="DV89" s="5" t="str">
        <f t="shared" si="168"/>
        <v/>
      </c>
      <c r="DW89" s="160" t="str">
        <f t="shared" si="169"/>
        <v/>
      </c>
      <c r="DX89" s="160" t="str">
        <f t="shared" si="170"/>
        <v/>
      </c>
      <c r="DY89" s="160" t="str">
        <f t="shared" si="171"/>
        <v/>
      </c>
      <c r="DZ89" s="6" t="str">
        <f t="shared" si="172"/>
        <v/>
      </c>
      <c r="EA89" s="105"/>
      <c r="EB89" s="159"/>
      <c r="EC89" s="159"/>
      <c r="ED89" s="168" t="str">
        <f t="shared" si="173"/>
        <v/>
      </c>
      <c r="EE89" s="5" t="str">
        <f t="shared" si="174"/>
        <v/>
      </c>
      <c r="EF89" s="159"/>
      <c r="EG89" s="159"/>
      <c r="EH89" s="168" t="str">
        <f t="shared" si="175"/>
        <v/>
      </c>
      <c r="EI89" s="5" t="str">
        <f t="shared" si="176"/>
        <v/>
      </c>
      <c r="EJ89" s="159"/>
      <c r="EK89" s="159"/>
      <c r="EL89" s="168" t="str">
        <f t="shared" si="177"/>
        <v/>
      </c>
      <c r="EM89" s="5" t="str">
        <f t="shared" si="178"/>
        <v/>
      </c>
      <c r="EN89" s="159"/>
      <c r="EO89" s="159"/>
      <c r="EP89" s="168" t="str">
        <f t="shared" si="179"/>
        <v/>
      </c>
      <c r="EQ89" s="5" t="str">
        <f t="shared" si="180"/>
        <v/>
      </c>
      <c r="ER89" s="159"/>
      <c r="ES89" s="159"/>
      <c r="ET89" s="168" t="str">
        <f t="shared" si="181"/>
        <v/>
      </c>
      <c r="EU89" s="5" t="str">
        <f t="shared" si="182"/>
        <v/>
      </c>
      <c r="EV89" s="160" t="str">
        <f t="shared" si="183"/>
        <v/>
      </c>
      <c r="EW89" s="160" t="str">
        <f t="shared" si="184"/>
        <v/>
      </c>
      <c r="EX89" s="160" t="str">
        <f t="shared" si="185"/>
        <v/>
      </c>
      <c r="EY89" s="6" t="str">
        <f t="shared" si="186"/>
        <v/>
      </c>
      <c r="EZ89" s="105"/>
      <c r="FA89" s="105"/>
      <c r="FB89" s="105"/>
      <c r="FC89" s="105"/>
      <c r="FD89" s="105"/>
      <c r="FE89" s="106" t="str">
        <f t="shared" si="187"/>
        <v/>
      </c>
      <c r="FF89" s="100" t="str">
        <f t="shared" si="188"/>
        <v xml:space="preserve"> </v>
      </c>
      <c r="FG89" s="105"/>
      <c r="FH89" s="105"/>
      <c r="FI89" s="105"/>
      <c r="FJ89" s="105"/>
      <c r="FK89" s="105"/>
      <c r="FL89" s="107" t="str">
        <f t="shared" si="189"/>
        <v/>
      </c>
      <c r="FM89" s="101" t="str">
        <f t="shared" si="190"/>
        <v xml:space="preserve"> </v>
      </c>
      <c r="FN89" s="105"/>
      <c r="FO89" s="105"/>
      <c r="FP89" s="105"/>
      <c r="FQ89" s="105"/>
      <c r="FR89" s="105"/>
      <c r="FS89" s="204" t="str">
        <f t="shared" si="191"/>
        <v/>
      </c>
      <c r="FT89" s="205" t="str">
        <f t="shared" si="192"/>
        <v xml:space="preserve"> </v>
      </c>
      <c r="FU89" s="477"/>
      <c r="FV89" s="316" t="str">
        <f>IF(AND(C89=""),"-",VLOOKUP(B89,Register!$A$7:$AM$311,19,FALSE))</f>
        <v>-</v>
      </c>
      <c r="FW89" s="7" t="str">
        <f>IF(AND(C89=""),"-",VLOOKUP(B89,Register!$A$7:$AM$311,20,FALSE))</f>
        <v>-</v>
      </c>
      <c r="FX89" s="7" t="str">
        <f>IF(AND(C89=""),"-",VLOOKUP(B89,Register!$A$7:$AM$311,21,FALSE))</f>
        <v>-</v>
      </c>
      <c r="FY89" s="7" t="str">
        <f>IF(AND(C89=""),"-",VLOOKUP(B89,Register!$A$7:$AM$311,22,FALSE))</f>
        <v>-</v>
      </c>
      <c r="FZ89" s="7" t="str">
        <f>IF(AND(C89=""),"-",VLOOKUP(B89,Register!$A$7:$AM$311,23,FALSE))</f>
        <v>-</v>
      </c>
      <c r="GA89" s="7" t="str">
        <f>IF(AND(C89=""),"-",VLOOKUP(B89,Register!$A$7:$AM$311,24,FALSE))</f>
        <v>-</v>
      </c>
      <c r="GB89" s="7" t="str">
        <f>IF(AND(C89=""),"-",VLOOKUP(B89,Register!$A$7:$AM$311,25,FALSE))</f>
        <v>-</v>
      </c>
      <c r="GC89" s="7" t="str">
        <f>IF(AND(C89=""),"-",VLOOKUP(B89,Register!$A$7:$AM$311,26,FALSE))</f>
        <v>-</v>
      </c>
      <c r="GD89" s="7" t="str">
        <f>IF(AND(C89=""),"-",VLOOKUP(B89,Register!$A$7:$AM$311,27,FALSE))</f>
        <v>-</v>
      </c>
      <c r="GE89" s="7" t="str">
        <f>IF(AND(C89=""),"-",VLOOKUP(B89,Register!$A$7:$AM$311,28,FALSE))</f>
        <v>-</v>
      </c>
      <c r="GF89" s="7" t="str">
        <f>IF(AND(C89=""),"-",VLOOKUP(B89,Register!$A$7:$AM$311,29,FALSE))</f>
        <v>-</v>
      </c>
      <c r="GG89" s="7" t="str">
        <f>IF(AND(C89=""),"-",VLOOKUP(B89,Register!$A$7:$AM$311,30,FALSE))</f>
        <v>-</v>
      </c>
      <c r="GH89" s="8" t="str">
        <f>IF(AND(C89=""),"-",VLOOKUP(B89,Register!$A$7:$AM$311,31,FALSE))</f>
        <v>-</v>
      </c>
      <c r="GI89" s="208" t="str">
        <f>IF(AND(C89=""),"",VLOOKUP(B89,Register!$A$7:$CL$311,36,FALSE))</f>
        <v/>
      </c>
      <c r="GJ89" s="182" t="str">
        <f t="shared" si="193"/>
        <v/>
      </c>
      <c r="GK89" s="312" t="str">
        <f t="shared" si="194"/>
        <v/>
      </c>
      <c r="GL89" s="314" t="str">
        <f t="shared" si="195"/>
        <v/>
      </c>
      <c r="GM89" s="3"/>
      <c r="GR89" s="3"/>
      <c r="GS89" s="3"/>
      <c r="GT89" s="3"/>
      <c r="GU89" s="3"/>
      <c r="GV89" s="3"/>
      <c r="GW89" s="3"/>
      <c r="GX89" s="3"/>
      <c r="GY89" s="3"/>
      <c r="GZ89" s="3"/>
      <c r="HA89" s="3"/>
      <c r="HB89" s="3"/>
      <c r="HC89" s="3"/>
      <c r="HD89" s="3"/>
      <c r="HE89" s="3"/>
      <c r="HF89" s="3"/>
      <c r="HG89" s="3"/>
      <c r="HH89" s="3"/>
      <c r="HI89" s="3"/>
      <c r="HJ89" s="3"/>
      <c r="HK89" s="3"/>
      <c r="HL89" s="3"/>
      <c r="HM89" s="3"/>
      <c r="HW89" s="321" t="str">
        <f>IF(ISNA(VLOOKUP(B89,Register!A$7:Z$315,9,FALSE)),"",VLOOKUP(B89,Register!A$7:Z$315,9,FALSE))</f>
        <v/>
      </c>
      <c r="HX89" s="321" t="str">
        <f>IF(ISNA(VLOOKUP(B89,Register!A$7:Z$315,12,FALSE)),"",VLOOKUP(B89,Register!A$7:Z$315,12,FALSE))</f>
        <v/>
      </c>
      <c r="HY89" s="321" t="str">
        <f t="shared" si="196"/>
        <v/>
      </c>
      <c r="HZ89" s="321" t="str">
        <f t="shared" si="197"/>
        <v/>
      </c>
      <c r="IA89" s="321" t="str">
        <f t="shared" si="198"/>
        <v/>
      </c>
      <c r="IB89" s="321" t="str">
        <f t="shared" si="199"/>
        <v/>
      </c>
      <c r="IC89" s="321" t="str">
        <f t="shared" si="200"/>
        <v/>
      </c>
      <c r="ID89" s="321" t="str">
        <f t="shared" si="201"/>
        <v/>
      </c>
      <c r="IE89" s="321" t="str">
        <f t="shared" si="202"/>
        <v/>
      </c>
      <c r="IF89" s="321" t="str">
        <f t="shared" si="203"/>
        <v/>
      </c>
    </row>
    <row r="90" spans="1:240" ht="21">
      <c r="A90" s="4">
        <v>78</v>
      </c>
      <c r="B90" s="197"/>
      <c r="C90" s="196" t="str">
        <f>IF(ISNA(VLOOKUP(B90,Register!A$7:Z$315,3,FALSE)),"",VLOOKUP(B90,Register!A$7:Z$315,3,FALSE))</f>
        <v/>
      </c>
      <c r="D90" s="196" t="str">
        <f>IF(ISNA(VLOOKUP(B90,Register!A$7:Z$315,4,FALSE)),"",VLOOKUP(B90,Register!A$7:Z$315,4,FALSE))</f>
        <v/>
      </c>
      <c r="E90" s="195" t="str">
        <f>IF(ISNA(VLOOKUP(B90,Register!A$7:Z$315,6,FALSE)),"",VLOOKUP(B90,Register!A$7:Z$315,6,FALSE))</f>
        <v/>
      </c>
      <c r="F90" s="105"/>
      <c r="G90" s="159"/>
      <c r="H90" s="159"/>
      <c r="I90" s="168" t="str">
        <f t="shared" si="105"/>
        <v/>
      </c>
      <c r="J90" s="5" t="str">
        <f t="shared" si="106"/>
        <v/>
      </c>
      <c r="K90" s="159"/>
      <c r="L90" s="159"/>
      <c r="M90" s="168" t="str">
        <f t="shared" si="107"/>
        <v/>
      </c>
      <c r="N90" s="5" t="str">
        <f t="shared" si="108"/>
        <v/>
      </c>
      <c r="O90" s="159"/>
      <c r="P90" s="159"/>
      <c r="Q90" s="168" t="str">
        <f t="shared" si="109"/>
        <v/>
      </c>
      <c r="R90" s="5" t="str">
        <f t="shared" si="110"/>
        <v/>
      </c>
      <c r="S90" s="159"/>
      <c r="T90" s="159"/>
      <c r="U90" s="168" t="str">
        <f t="shared" si="111"/>
        <v/>
      </c>
      <c r="V90" s="5" t="str">
        <f t="shared" si="112"/>
        <v/>
      </c>
      <c r="W90" s="159"/>
      <c r="X90" s="159"/>
      <c r="Y90" s="168" t="str">
        <f t="shared" si="113"/>
        <v/>
      </c>
      <c r="Z90" s="5" t="str">
        <f t="shared" si="114"/>
        <v/>
      </c>
      <c r="AA90" s="160" t="str">
        <f t="shared" si="103"/>
        <v/>
      </c>
      <c r="AB90" s="160" t="str">
        <f t="shared" si="104"/>
        <v/>
      </c>
      <c r="AC90" s="160" t="str">
        <f t="shared" si="115"/>
        <v/>
      </c>
      <c r="AD90" s="6" t="str">
        <f t="shared" si="116"/>
        <v/>
      </c>
      <c r="AE90" s="105"/>
      <c r="AF90" s="1115"/>
      <c r="AG90" s="1115"/>
      <c r="AH90" s="168" t="str">
        <f t="shared" si="117"/>
        <v/>
      </c>
      <c r="AI90" s="5" t="str">
        <f t="shared" si="118"/>
        <v/>
      </c>
      <c r="AJ90" s="159"/>
      <c r="AK90" s="159"/>
      <c r="AL90" s="168" t="str">
        <f t="shared" si="119"/>
        <v/>
      </c>
      <c r="AM90" s="5" t="str">
        <f t="shared" si="120"/>
        <v/>
      </c>
      <c r="AN90" s="159"/>
      <c r="AO90" s="159"/>
      <c r="AP90" s="168" t="str">
        <f t="shared" si="121"/>
        <v/>
      </c>
      <c r="AQ90" s="5" t="str">
        <f t="shared" si="122"/>
        <v/>
      </c>
      <c r="AR90" s="159"/>
      <c r="AS90" s="159"/>
      <c r="AT90" s="168" t="str">
        <f t="shared" si="123"/>
        <v/>
      </c>
      <c r="AU90" s="5" t="str">
        <f t="shared" si="124"/>
        <v/>
      </c>
      <c r="AV90" s="159"/>
      <c r="AW90" s="159"/>
      <c r="AX90" s="168" t="str">
        <f t="shared" si="125"/>
        <v/>
      </c>
      <c r="AY90" s="5" t="str">
        <f t="shared" si="126"/>
        <v/>
      </c>
      <c r="AZ90" s="160" t="str">
        <f t="shared" si="127"/>
        <v/>
      </c>
      <c r="BA90" s="160" t="str">
        <f t="shared" si="128"/>
        <v/>
      </c>
      <c r="BB90" s="160" t="str">
        <f t="shared" si="129"/>
        <v/>
      </c>
      <c r="BC90" s="6" t="str">
        <f t="shared" si="130"/>
        <v/>
      </c>
      <c r="BD90" s="105"/>
      <c r="BE90" s="159"/>
      <c r="BF90" s="159"/>
      <c r="BG90" s="168" t="str">
        <f t="shared" si="131"/>
        <v/>
      </c>
      <c r="BH90" s="5" t="str">
        <f t="shared" si="132"/>
        <v/>
      </c>
      <c r="BI90" s="159"/>
      <c r="BJ90" s="159"/>
      <c r="BK90" s="168" t="str">
        <f t="shared" si="133"/>
        <v/>
      </c>
      <c r="BL90" s="5" t="str">
        <f t="shared" si="134"/>
        <v/>
      </c>
      <c r="BM90" s="159"/>
      <c r="BN90" s="159"/>
      <c r="BO90" s="168" t="str">
        <f t="shared" si="135"/>
        <v/>
      </c>
      <c r="BP90" s="5" t="str">
        <f t="shared" si="136"/>
        <v/>
      </c>
      <c r="BQ90" s="159"/>
      <c r="BR90" s="159"/>
      <c r="BS90" s="168" t="str">
        <f t="shared" si="137"/>
        <v/>
      </c>
      <c r="BT90" s="5" t="str">
        <f t="shared" si="138"/>
        <v/>
      </c>
      <c r="BU90" s="159"/>
      <c r="BV90" s="159"/>
      <c r="BW90" s="168" t="str">
        <f t="shared" si="139"/>
        <v/>
      </c>
      <c r="BX90" s="5" t="str">
        <f t="shared" si="140"/>
        <v/>
      </c>
      <c r="BY90" s="160" t="str">
        <f t="shared" si="141"/>
        <v/>
      </c>
      <c r="BZ90" s="160" t="str">
        <f t="shared" si="142"/>
        <v/>
      </c>
      <c r="CA90" s="160" t="str">
        <f t="shared" si="143"/>
        <v/>
      </c>
      <c r="CB90" s="6" t="str">
        <f t="shared" si="144"/>
        <v/>
      </c>
      <c r="CC90" s="105"/>
      <c r="CD90" s="159"/>
      <c r="CE90" s="159"/>
      <c r="CF90" s="168" t="str">
        <f t="shared" si="145"/>
        <v/>
      </c>
      <c r="CG90" s="5" t="str">
        <f t="shared" si="146"/>
        <v/>
      </c>
      <c r="CH90" s="159"/>
      <c r="CI90" s="159"/>
      <c r="CJ90" s="168" t="str">
        <f t="shared" si="147"/>
        <v/>
      </c>
      <c r="CK90" s="5" t="str">
        <f t="shared" si="148"/>
        <v/>
      </c>
      <c r="CL90" s="159"/>
      <c r="CM90" s="159"/>
      <c r="CN90" s="168" t="str">
        <f t="shared" si="149"/>
        <v/>
      </c>
      <c r="CO90" s="5" t="str">
        <f t="shared" si="150"/>
        <v/>
      </c>
      <c r="CP90" s="159"/>
      <c r="CQ90" s="159"/>
      <c r="CR90" s="168" t="str">
        <f t="shared" si="151"/>
        <v/>
      </c>
      <c r="CS90" s="5" t="str">
        <f t="shared" si="152"/>
        <v/>
      </c>
      <c r="CT90" s="159"/>
      <c r="CU90" s="159"/>
      <c r="CV90" s="168" t="str">
        <f t="shared" si="153"/>
        <v/>
      </c>
      <c r="CW90" s="5" t="str">
        <f t="shared" si="154"/>
        <v/>
      </c>
      <c r="CX90" s="160" t="str">
        <f t="shared" si="155"/>
        <v/>
      </c>
      <c r="CY90" s="160" t="str">
        <f t="shared" si="156"/>
        <v/>
      </c>
      <c r="CZ90" s="160" t="str">
        <f t="shared" si="157"/>
        <v/>
      </c>
      <c r="DA90" s="6" t="str">
        <f t="shared" si="158"/>
        <v/>
      </c>
      <c r="DB90" s="105"/>
      <c r="DC90" s="159"/>
      <c r="DD90" s="159"/>
      <c r="DE90" s="168" t="str">
        <f t="shared" si="159"/>
        <v/>
      </c>
      <c r="DF90" s="5" t="str">
        <f t="shared" si="160"/>
        <v/>
      </c>
      <c r="DG90" s="159"/>
      <c r="DH90" s="159"/>
      <c r="DI90" s="168" t="str">
        <f t="shared" si="161"/>
        <v/>
      </c>
      <c r="DJ90" s="5" t="str">
        <f t="shared" si="162"/>
        <v/>
      </c>
      <c r="DK90" s="159"/>
      <c r="DL90" s="159"/>
      <c r="DM90" s="168" t="str">
        <f t="shared" si="163"/>
        <v/>
      </c>
      <c r="DN90" s="5" t="str">
        <f t="shared" si="164"/>
        <v/>
      </c>
      <c r="DO90" s="159"/>
      <c r="DP90" s="159"/>
      <c r="DQ90" s="168" t="str">
        <f t="shared" si="165"/>
        <v/>
      </c>
      <c r="DR90" s="5" t="str">
        <f t="shared" si="166"/>
        <v/>
      </c>
      <c r="DS90" s="159"/>
      <c r="DT90" s="159"/>
      <c r="DU90" s="168" t="str">
        <f t="shared" si="167"/>
        <v/>
      </c>
      <c r="DV90" s="5" t="str">
        <f t="shared" si="168"/>
        <v/>
      </c>
      <c r="DW90" s="160" t="str">
        <f t="shared" si="169"/>
        <v/>
      </c>
      <c r="DX90" s="160" t="str">
        <f t="shared" si="170"/>
        <v/>
      </c>
      <c r="DY90" s="160" t="str">
        <f t="shared" si="171"/>
        <v/>
      </c>
      <c r="DZ90" s="6" t="str">
        <f t="shared" si="172"/>
        <v/>
      </c>
      <c r="EA90" s="105"/>
      <c r="EB90" s="159"/>
      <c r="EC90" s="159"/>
      <c r="ED90" s="168" t="str">
        <f t="shared" si="173"/>
        <v/>
      </c>
      <c r="EE90" s="5" t="str">
        <f t="shared" si="174"/>
        <v/>
      </c>
      <c r="EF90" s="159"/>
      <c r="EG90" s="159"/>
      <c r="EH90" s="168" t="str">
        <f t="shared" si="175"/>
        <v/>
      </c>
      <c r="EI90" s="5" t="str">
        <f t="shared" si="176"/>
        <v/>
      </c>
      <c r="EJ90" s="159"/>
      <c r="EK90" s="159"/>
      <c r="EL90" s="168" t="str">
        <f t="shared" si="177"/>
        <v/>
      </c>
      <c r="EM90" s="5" t="str">
        <f t="shared" si="178"/>
        <v/>
      </c>
      <c r="EN90" s="159"/>
      <c r="EO90" s="159"/>
      <c r="EP90" s="168" t="str">
        <f t="shared" si="179"/>
        <v/>
      </c>
      <c r="EQ90" s="5" t="str">
        <f t="shared" si="180"/>
        <v/>
      </c>
      <c r="ER90" s="159"/>
      <c r="ES90" s="159"/>
      <c r="ET90" s="168" t="str">
        <f t="shared" si="181"/>
        <v/>
      </c>
      <c r="EU90" s="5" t="str">
        <f t="shared" si="182"/>
        <v/>
      </c>
      <c r="EV90" s="160" t="str">
        <f t="shared" si="183"/>
        <v/>
      </c>
      <c r="EW90" s="160" t="str">
        <f t="shared" si="184"/>
        <v/>
      </c>
      <c r="EX90" s="160" t="str">
        <f t="shared" si="185"/>
        <v/>
      </c>
      <c r="EY90" s="6" t="str">
        <f t="shared" si="186"/>
        <v/>
      </c>
      <c r="EZ90" s="105"/>
      <c r="FA90" s="105"/>
      <c r="FB90" s="105"/>
      <c r="FC90" s="105"/>
      <c r="FD90" s="105"/>
      <c r="FE90" s="106" t="str">
        <f t="shared" si="187"/>
        <v/>
      </c>
      <c r="FF90" s="100" t="str">
        <f t="shared" si="188"/>
        <v xml:space="preserve"> </v>
      </c>
      <c r="FG90" s="105"/>
      <c r="FH90" s="105"/>
      <c r="FI90" s="105"/>
      <c r="FJ90" s="105"/>
      <c r="FK90" s="105"/>
      <c r="FL90" s="107" t="str">
        <f t="shared" si="189"/>
        <v/>
      </c>
      <c r="FM90" s="101" t="str">
        <f t="shared" si="190"/>
        <v xml:space="preserve"> </v>
      </c>
      <c r="FN90" s="105"/>
      <c r="FO90" s="105"/>
      <c r="FP90" s="105"/>
      <c r="FQ90" s="105"/>
      <c r="FR90" s="105"/>
      <c r="FS90" s="204" t="str">
        <f t="shared" si="191"/>
        <v/>
      </c>
      <c r="FT90" s="205" t="str">
        <f t="shared" si="192"/>
        <v xml:space="preserve"> </v>
      </c>
      <c r="FU90" s="477"/>
      <c r="FV90" s="316" t="str">
        <f>IF(AND(C90=""),"-",VLOOKUP(B90,Register!$A$7:$AM$311,19,FALSE))</f>
        <v>-</v>
      </c>
      <c r="FW90" s="7" t="str">
        <f>IF(AND(C90=""),"-",VLOOKUP(B90,Register!$A$7:$AM$311,20,FALSE))</f>
        <v>-</v>
      </c>
      <c r="FX90" s="7" t="str">
        <f>IF(AND(C90=""),"-",VLOOKUP(B90,Register!$A$7:$AM$311,21,FALSE))</f>
        <v>-</v>
      </c>
      <c r="FY90" s="7" t="str">
        <f>IF(AND(C90=""),"-",VLOOKUP(B90,Register!$A$7:$AM$311,22,FALSE))</f>
        <v>-</v>
      </c>
      <c r="FZ90" s="7" t="str">
        <f>IF(AND(C90=""),"-",VLOOKUP(B90,Register!$A$7:$AM$311,23,FALSE))</f>
        <v>-</v>
      </c>
      <c r="GA90" s="7" t="str">
        <f>IF(AND(C90=""),"-",VLOOKUP(B90,Register!$A$7:$AM$311,24,FALSE))</f>
        <v>-</v>
      </c>
      <c r="GB90" s="7" t="str">
        <f>IF(AND(C90=""),"-",VLOOKUP(B90,Register!$A$7:$AM$311,25,FALSE))</f>
        <v>-</v>
      </c>
      <c r="GC90" s="7" t="str">
        <f>IF(AND(C90=""),"-",VLOOKUP(B90,Register!$A$7:$AM$311,26,FALSE))</f>
        <v>-</v>
      </c>
      <c r="GD90" s="7" t="str">
        <f>IF(AND(C90=""),"-",VLOOKUP(B90,Register!$A$7:$AM$311,27,FALSE))</f>
        <v>-</v>
      </c>
      <c r="GE90" s="7" t="str">
        <f>IF(AND(C90=""),"-",VLOOKUP(B90,Register!$A$7:$AM$311,28,FALSE))</f>
        <v>-</v>
      </c>
      <c r="GF90" s="7" t="str">
        <f>IF(AND(C90=""),"-",VLOOKUP(B90,Register!$A$7:$AM$311,29,FALSE))</f>
        <v>-</v>
      </c>
      <c r="GG90" s="7" t="str">
        <f>IF(AND(C90=""),"-",VLOOKUP(B90,Register!$A$7:$AM$311,30,FALSE))</f>
        <v>-</v>
      </c>
      <c r="GH90" s="8" t="str">
        <f>IF(AND(C90=""),"-",VLOOKUP(B90,Register!$A$7:$AM$311,31,FALSE))</f>
        <v>-</v>
      </c>
      <c r="GI90" s="208" t="str">
        <f>IF(AND(C90=""),"",VLOOKUP(B90,Register!$A$7:$CL$311,36,FALSE))</f>
        <v/>
      </c>
      <c r="GJ90" s="182" t="str">
        <f t="shared" si="193"/>
        <v/>
      </c>
      <c r="GK90" s="312" t="str">
        <f t="shared" si="194"/>
        <v/>
      </c>
      <c r="GL90" s="314" t="str">
        <f t="shared" si="195"/>
        <v/>
      </c>
      <c r="GM90" s="3"/>
      <c r="GR90" s="3"/>
      <c r="GS90" s="3"/>
      <c r="GT90" s="3"/>
      <c r="GU90" s="3"/>
      <c r="GV90" s="3"/>
      <c r="GW90" s="3"/>
      <c r="GX90" s="3"/>
      <c r="GY90" s="3"/>
      <c r="GZ90" s="3"/>
      <c r="HA90" s="3"/>
      <c r="HB90" s="3"/>
      <c r="HC90" s="3"/>
      <c r="HD90" s="3"/>
      <c r="HE90" s="3"/>
      <c r="HF90" s="3"/>
      <c r="HG90" s="3"/>
      <c r="HH90" s="3"/>
      <c r="HI90" s="3"/>
      <c r="HJ90" s="3"/>
      <c r="HK90" s="3"/>
      <c r="HL90" s="3"/>
      <c r="HM90" s="3"/>
      <c r="HW90" s="321" t="str">
        <f>IF(ISNA(VLOOKUP(B90,Register!A$7:Z$315,9,FALSE)),"",VLOOKUP(B90,Register!A$7:Z$315,9,FALSE))</f>
        <v/>
      </c>
      <c r="HX90" s="321" t="str">
        <f>IF(ISNA(VLOOKUP(B90,Register!A$7:Z$315,12,FALSE)),"",VLOOKUP(B90,Register!A$7:Z$315,12,FALSE))</f>
        <v/>
      </c>
      <c r="HY90" s="321" t="str">
        <f t="shared" si="196"/>
        <v/>
      </c>
      <c r="HZ90" s="321" t="str">
        <f t="shared" si="197"/>
        <v/>
      </c>
      <c r="IA90" s="321" t="str">
        <f t="shared" si="198"/>
        <v/>
      </c>
      <c r="IB90" s="321" t="str">
        <f t="shared" si="199"/>
        <v/>
      </c>
      <c r="IC90" s="321" t="str">
        <f t="shared" si="200"/>
        <v/>
      </c>
      <c r="ID90" s="321" t="str">
        <f t="shared" si="201"/>
        <v/>
      </c>
      <c r="IE90" s="321" t="str">
        <f t="shared" si="202"/>
        <v/>
      </c>
      <c r="IF90" s="321" t="str">
        <f t="shared" si="203"/>
        <v/>
      </c>
    </row>
    <row r="91" spans="1:240" ht="21">
      <c r="A91" s="4">
        <v>79</v>
      </c>
      <c r="B91" s="197"/>
      <c r="C91" s="196" t="str">
        <f>IF(ISNA(VLOOKUP(B91,Register!A$7:Z$315,3,FALSE)),"",VLOOKUP(B91,Register!A$7:Z$315,3,FALSE))</f>
        <v/>
      </c>
      <c r="D91" s="196" t="str">
        <f>IF(ISNA(VLOOKUP(B91,Register!A$7:Z$315,4,FALSE)),"",VLOOKUP(B91,Register!A$7:Z$315,4,FALSE))</f>
        <v/>
      </c>
      <c r="E91" s="195" t="str">
        <f>IF(ISNA(VLOOKUP(B91,Register!A$7:Z$315,6,FALSE)),"",VLOOKUP(B91,Register!A$7:Z$315,6,FALSE))</f>
        <v/>
      </c>
      <c r="F91" s="105"/>
      <c r="G91" s="159"/>
      <c r="H91" s="159"/>
      <c r="I91" s="168" t="str">
        <f t="shared" si="105"/>
        <v/>
      </c>
      <c r="J91" s="5" t="str">
        <f t="shared" si="106"/>
        <v/>
      </c>
      <c r="K91" s="159"/>
      <c r="L91" s="159"/>
      <c r="M91" s="168" t="str">
        <f t="shared" si="107"/>
        <v/>
      </c>
      <c r="N91" s="5" t="str">
        <f t="shared" si="108"/>
        <v/>
      </c>
      <c r="O91" s="159"/>
      <c r="P91" s="159"/>
      <c r="Q91" s="168" t="str">
        <f t="shared" si="109"/>
        <v/>
      </c>
      <c r="R91" s="5" t="str">
        <f t="shared" si="110"/>
        <v/>
      </c>
      <c r="S91" s="159"/>
      <c r="T91" s="159"/>
      <c r="U91" s="168" t="str">
        <f t="shared" si="111"/>
        <v/>
      </c>
      <c r="V91" s="5" t="str">
        <f t="shared" si="112"/>
        <v/>
      </c>
      <c r="W91" s="159"/>
      <c r="X91" s="159"/>
      <c r="Y91" s="168" t="str">
        <f t="shared" si="113"/>
        <v/>
      </c>
      <c r="Z91" s="5" t="str">
        <f t="shared" si="114"/>
        <v/>
      </c>
      <c r="AA91" s="160" t="str">
        <f t="shared" si="103"/>
        <v/>
      </c>
      <c r="AB91" s="160" t="str">
        <f t="shared" si="104"/>
        <v/>
      </c>
      <c r="AC91" s="160" t="str">
        <f t="shared" si="115"/>
        <v/>
      </c>
      <c r="AD91" s="6" t="str">
        <f t="shared" si="116"/>
        <v/>
      </c>
      <c r="AE91" s="105"/>
      <c r="AF91" s="1115"/>
      <c r="AG91" s="1115"/>
      <c r="AH91" s="168" t="str">
        <f t="shared" si="117"/>
        <v/>
      </c>
      <c r="AI91" s="5" t="str">
        <f t="shared" si="118"/>
        <v/>
      </c>
      <c r="AJ91" s="159"/>
      <c r="AK91" s="159"/>
      <c r="AL91" s="168" t="str">
        <f t="shared" si="119"/>
        <v/>
      </c>
      <c r="AM91" s="5" t="str">
        <f t="shared" si="120"/>
        <v/>
      </c>
      <c r="AN91" s="159"/>
      <c r="AO91" s="159"/>
      <c r="AP91" s="168" t="str">
        <f t="shared" si="121"/>
        <v/>
      </c>
      <c r="AQ91" s="5" t="str">
        <f t="shared" si="122"/>
        <v/>
      </c>
      <c r="AR91" s="159"/>
      <c r="AS91" s="159"/>
      <c r="AT91" s="168" t="str">
        <f t="shared" si="123"/>
        <v/>
      </c>
      <c r="AU91" s="5" t="str">
        <f t="shared" si="124"/>
        <v/>
      </c>
      <c r="AV91" s="159"/>
      <c r="AW91" s="159"/>
      <c r="AX91" s="168" t="str">
        <f t="shared" si="125"/>
        <v/>
      </c>
      <c r="AY91" s="5" t="str">
        <f t="shared" si="126"/>
        <v/>
      </c>
      <c r="AZ91" s="160" t="str">
        <f t="shared" si="127"/>
        <v/>
      </c>
      <c r="BA91" s="160" t="str">
        <f t="shared" si="128"/>
        <v/>
      </c>
      <c r="BB91" s="160" t="str">
        <f t="shared" si="129"/>
        <v/>
      </c>
      <c r="BC91" s="6" t="str">
        <f t="shared" si="130"/>
        <v/>
      </c>
      <c r="BD91" s="105"/>
      <c r="BE91" s="159"/>
      <c r="BF91" s="159"/>
      <c r="BG91" s="168" t="str">
        <f t="shared" si="131"/>
        <v/>
      </c>
      <c r="BH91" s="5" t="str">
        <f t="shared" si="132"/>
        <v/>
      </c>
      <c r="BI91" s="159"/>
      <c r="BJ91" s="159"/>
      <c r="BK91" s="168" t="str">
        <f t="shared" si="133"/>
        <v/>
      </c>
      <c r="BL91" s="5" t="str">
        <f t="shared" si="134"/>
        <v/>
      </c>
      <c r="BM91" s="159"/>
      <c r="BN91" s="159"/>
      <c r="BO91" s="168" t="str">
        <f t="shared" si="135"/>
        <v/>
      </c>
      <c r="BP91" s="5" t="str">
        <f t="shared" si="136"/>
        <v/>
      </c>
      <c r="BQ91" s="159"/>
      <c r="BR91" s="159"/>
      <c r="BS91" s="168" t="str">
        <f t="shared" si="137"/>
        <v/>
      </c>
      <c r="BT91" s="5" t="str">
        <f t="shared" si="138"/>
        <v/>
      </c>
      <c r="BU91" s="159"/>
      <c r="BV91" s="159"/>
      <c r="BW91" s="168" t="str">
        <f t="shared" si="139"/>
        <v/>
      </c>
      <c r="BX91" s="5" t="str">
        <f t="shared" si="140"/>
        <v/>
      </c>
      <c r="BY91" s="160" t="str">
        <f t="shared" si="141"/>
        <v/>
      </c>
      <c r="BZ91" s="160" t="str">
        <f t="shared" si="142"/>
        <v/>
      </c>
      <c r="CA91" s="160" t="str">
        <f t="shared" si="143"/>
        <v/>
      </c>
      <c r="CB91" s="6" t="str">
        <f t="shared" si="144"/>
        <v/>
      </c>
      <c r="CC91" s="105"/>
      <c r="CD91" s="159"/>
      <c r="CE91" s="159"/>
      <c r="CF91" s="168" t="str">
        <f t="shared" si="145"/>
        <v/>
      </c>
      <c r="CG91" s="5" t="str">
        <f t="shared" si="146"/>
        <v/>
      </c>
      <c r="CH91" s="159"/>
      <c r="CI91" s="159"/>
      <c r="CJ91" s="168" t="str">
        <f t="shared" si="147"/>
        <v/>
      </c>
      <c r="CK91" s="5" t="str">
        <f t="shared" si="148"/>
        <v/>
      </c>
      <c r="CL91" s="159"/>
      <c r="CM91" s="159"/>
      <c r="CN91" s="168" t="str">
        <f t="shared" si="149"/>
        <v/>
      </c>
      <c r="CO91" s="5" t="str">
        <f t="shared" si="150"/>
        <v/>
      </c>
      <c r="CP91" s="159"/>
      <c r="CQ91" s="159"/>
      <c r="CR91" s="168" t="str">
        <f t="shared" si="151"/>
        <v/>
      </c>
      <c r="CS91" s="5" t="str">
        <f t="shared" si="152"/>
        <v/>
      </c>
      <c r="CT91" s="159"/>
      <c r="CU91" s="159"/>
      <c r="CV91" s="168" t="str">
        <f t="shared" si="153"/>
        <v/>
      </c>
      <c r="CW91" s="5" t="str">
        <f t="shared" si="154"/>
        <v/>
      </c>
      <c r="CX91" s="160" t="str">
        <f t="shared" si="155"/>
        <v/>
      </c>
      <c r="CY91" s="160" t="str">
        <f t="shared" si="156"/>
        <v/>
      </c>
      <c r="CZ91" s="160" t="str">
        <f t="shared" si="157"/>
        <v/>
      </c>
      <c r="DA91" s="6" t="str">
        <f t="shared" si="158"/>
        <v/>
      </c>
      <c r="DB91" s="105"/>
      <c r="DC91" s="159"/>
      <c r="DD91" s="159"/>
      <c r="DE91" s="168" t="str">
        <f t="shared" si="159"/>
        <v/>
      </c>
      <c r="DF91" s="5" t="str">
        <f t="shared" si="160"/>
        <v/>
      </c>
      <c r="DG91" s="159"/>
      <c r="DH91" s="159"/>
      <c r="DI91" s="168" t="str">
        <f t="shared" si="161"/>
        <v/>
      </c>
      <c r="DJ91" s="5" t="str">
        <f t="shared" si="162"/>
        <v/>
      </c>
      <c r="DK91" s="159"/>
      <c r="DL91" s="159"/>
      <c r="DM91" s="168" t="str">
        <f t="shared" si="163"/>
        <v/>
      </c>
      <c r="DN91" s="5" t="str">
        <f t="shared" si="164"/>
        <v/>
      </c>
      <c r="DO91" s="159"/>
      <c r="DP91" s="159"/>
      <c r="DQ91" s="168" t="str">
        <f t="shared" si="165"/>
        <v/>
      </c>
      <c r="DR91" s="5" t="str">
        <f t="shared" si="166"/>
        <v/>
      </c>
      <c r="DS91" s="159"/>
      <c r="DT91" s="159"/>
      <c r="DU91" s="168" t="str">
        <f t="shared" si="167"/>
        <v/>
      </c>
      <c r="DV91" s="5" t="str">
        <f t="shared" si="168"/>
        <v/>
      </c>
      <c r="DW91" s="160" t="str">
        <f t="shared" si="169"/>
        <v/>
      </c>
      <c r="DX91" s="160" t="str">
        <f t="shared" si="170"/>
        <v/>
      </c>
      <c r="DY91" s="160" t="str">
        <f t="shared" si="171"/>
        <v/>
      </c>
      <c r="DZ91" s="6" t="str">
        <f t="shared" si="172"/>
        <v/>
      </c>
      <c r="EA91" s="105"/>
      <c r="EB91" s="159"/>
      <c r="EC91" s="159"/>
      <c r="ED91" s="168" t="str">
        <f t="shared" si="173"/>
        <v/>
      </c>
      <c r="EE91" s="5" t="str">
        <f t="shared" si="174"/>
        <v/>
      </c>
      <c r="EF91" s="159"/>
      <c r="EG91" s="159"/>
      <c r="EH91" s="168" t="str">
        <f t="shared" si="175"/>
        <v/>
      </c>
      <c r="EI91" s="5" t="str">
        <f t="shared" si="176"/>
        <v/>
      </c>
      <c r="EJ91" s="159"/>
      <c r="EK91" s="159"/>
      <c r="EL91" s="168" t="str">
        <f t="shared" si="177"/>
        <v/>
      </c>
      <c r="EM91" s="5" t="str">
        <f t="shared" si="178"/>
        <v/>
      </c>
      <c r="EN91" s="159"/>
      <c r="EO91" s="159"/>
      <c r="EP91" s="168" t="str">
        <f t="shared" si="179"/>
        <v/>
      </c>
      <c r="EQ91" s="5" t="str">
        <f t="shared" si="180"/>
        <v/>
      </c>
      <c r="ER91" s="159"/>
      <c r="ES91" s="159"/>
      <c r="ET91" s="168" t="str">
        <f t="shared" si="181"/>
        <v/>
      </c>
      <c r="EU91" s="5" t="str">
        <f t="shared" si="182"/>
        <v/>
      </c>
      <c r="EV91" s="160" t="str">
        <f t="shared" si="183"/>
        <v/>
      </c>
      <c r="EW91" s="160" t="str">
        <f t="shared" si="184"/>
        <v/>
      </c>
      <c r="EX91" s="160" t="str">
        <f t="shared" si="185"/>
        <v/>
      </c>
      <c r="EY91" s="6" t="str">
        <f t="shared" si="186"/>
        <v/>
      </c>
      <c r="EZ91" s="105"/>
      <c r="FA91" s="105"/>
      <c r="FB91" s="105"/>
      <c r="FC91" s="105"/>
      <c r="FD91" s="105"/>
      <c r="FE91" s="106" t="str">
        <f t="shared" si="187"/>
        <v/>
      </c>
      <c r="FF91" s="100" t="str">
        <f t="shared" si="188"/>
        <v xml:space="preserve"> </v>
      </c>
      <c r="FG91" s="105"/>
      <c r="FH91" s="105"/>
      <c r="FI91" s="105"/>
      <c r="FJ91" s="105"/>
      <c r="FK91" s="105"/>
      <c r="FL91" s="107" t="str">
        <f t="shared" si="189"/>
        <v/>
      </c>
      <c r="FM91" s="101" t="str">
        <f t="shared" si="190"/>
        <v xml:space="preserve"> </v>
      </c>
      <c r="FN91" s="105"/>
      <c r="FO91" s="105"/>
      <c r="FP91" s="105"/>
      <c r="FQ91" s="105"/>
      <c r="FR91" s="105"/>
      <c r="FS91" s="204" t="str">
        <f t="shared" si="191"/>
        <v/>
      </c>
      <c r="FT91" s="205" t="str">
        <f t="shared" si="192"/>
        <v xml:space="preserve"> </v>
      </c>
      <c r="FU91" s="477"/>
      <c r="FV91" s="316" t="str">
        <f>IF(AND(C91=""),"-",VLOOKUP(B91,Register!$A$7:$AM$311,19,FALSE))</f>
        <v>-</v>
      </c>
      <c r="FW91" s="7" t="str">
        <f>IF(AND(C91=""),"-",VLOOKUP(B91,Register!$A$7:$AM$311,20,FALSE))</f>
        <v>-</v>
      </c>
      <c r="FX91" s="7" t="str">
        <f>IF(AND(C91=""),"-",VLOOKUP(B91,Register!$A$7:$AM$311,21,FALSE))</f>
        <v>-</v>
      </c>
      <c r="FY91" s="7" t="str">
        <f>IF(AND(C91=""),"-",VLOOKUP(B91,Register!$A$7:$AM$311,22,FALSE))</f>
        <v>-</v>
      </c>
      <c r="FZ91" s="7" t="str">
        <f>IF(AND(C91=""),"-",VLOOKUP(B91,Register!$A$7:$AM$311,23,FALSE))</f>
        <v>-</v>
      </c>
      <c r="GA91" s="7" t="str">
        <f>IF(AND(C91=""),"-",VLOOKUP(B91,Register!$A$7:$AM$311,24,FALSE))</f>
        <v>-</v>
      </c>
      <c r="GB91" s="7" t="str">
        <f>IF(AND(C91=""),"-",VLOOKUP(B91,Register!$A$7:$AM$311,25,FALSE))</f>
        <v>-</v>
      </c>
      <c r="GC91" s="7" t="str">
        <f>IF(AND(C91=""),"-",VLOOKUP(B91,Register!$A$7:$AM$311,26,FALSE))</f>
        <v>-</v>
      </c>
      <c r="GD91" s="7" t="str">
        <f>IF(AND(C91=""),"-",VLOOKUP(B91,Register!$A$7:$AM$311,27,FALSE))</f>
        <v>-</v>
      </c>
      <c r="GE91" s="7" t="str">
        <f>IF(AND(C91=""),"-",VLOOKUP(B91,Register!$A$7:$AM$311,28,FALSE))</f>
        <v>-</v>
      </c>
      <c r="GF91" s="7" t="str">
        <f>IF(AND(C91=""),"-",VLOOKUP(B91,Register!$A$7:$AM$311,29,FALSE))</f>
        <v>-</v>
      </c>
      <c r="GG91" s="7" t="str">
        <f>IF(AND(C91=""),"-",VLOOKUP(B91,Register!$A$7:$AM$311,30,FALSE))</f>
        <v>-</v>
      </c>
      <c r="GH91" s="8" t="str">
        <f>IF(AND(C91=""),"-",VLOOKUP(B91,Register!$A$7:$AM$311,31,FALSE))</f>
        <v>-</v>
      </c>
      <c r="GI91" s="208" t="str">
        <f>IF(AND(C91=""),"",VLOOKUP(B91,Register!$A$7:$CL$311,36,FALSE))</f>
        <v/>
      </c>
      <c r="GJ91" s="182" t="str">
        <f t="shared" si="193"/>
        <v/>
      </c>
      <c r="GK91" s="312" t="str">
        <f t="shared" si="194"/>
        <v/>
      </c>
      <c r="GL91" s="314" t="str">
        <f t="shared" si="195"/>
        <v/>
      </c>
      <c r="GM91" s="3"/>
      <c r="GR91" s="3"/>
      <c r="GS91" s="3"/>
      <c r="GT91" s="3"/>
      <c r="GU91" s="3"/>
      <c r="GV91" s="3"/>
      <c r="GW91" s="3"/>
      <c r="GX91" s="3"/>
      <c r="GY91" s="3"/>
      <c r="GZ91" s="3"/>
      <c r="HA91" s="3"/>
      <c r="HB91" s="3"/>
      <c r="HC91" s="3"/>
      <c r="HD91" s="3"/>
      <c r="HE91" s="3"/>
      <c r="HF91" s="3"/>
      <c r="HG91" s="3"/>
      <c r="HH91" s="3"/>
      <c r="HI91" s="3"/>
      <c r="HJ91" s="3"/>
      <c r="HK91" s="3"/>
      <c r="HL91" s="3"/>
      <c r="HM91" s="3"/>
      <c r="HW91" s="321" t="str">
        <f>IF(ISNA(VLOOKUP(B91,Register!A$7:Z$315,9,FALSE)),"",VLOOKUP(B91,Register!A$7:Z$315,9,FALSE))</f>
        <v/>
      </c>
      <c r="HX91" s="321" t="str">
        <f>IF(ISNA(VLOOKUP(B91,Register!A$7:Z$315,12,FALSE)),"",VLOOKUP(B91,Register!A$7:Z$315,12,FALSE))</f>
        <v/>
      </c>
      <c r="HY91" s="321" t="str">
        <f t="shared" si="196"/>
        <v/>
      </c>
      <c r="HZ91" s="321" t="str">
        <f t="shared" si="197"/>
        <v/>
      </c>
      <c r="IA91" s="321" t="str">
        <f t="shared" si="198"/>
        <v/>
      </c>
      <c r="IB91" s="321" t="str">
        <f t="shared" si="199"/>
        <v/>
      </c>
      <c r="IC91" s="321" t="str">
        <f t="shared" si="200"/>
        <v/>
      </c>
      <c r="ID91" s="321" t="str">
        <f t="shared" si="201"/>
        <v/>
      </c>
      <c r="IE91" s="321" t="str">
        <f t="shared" si="202"/>
        <v/>
      </c>
      <c r="IF91" s="321" t="str">
        <f t="shared" si="203"/>
        <v/>
      </c>
    </row>
    <row r="92" spans="1:240" ht="21">
      <c r="A92" s="4">
        <v>80</v>
      </c>
      <c r="B92" s="197"/>
      <c r="C92" s="196" t="str">
        <f>IF(ISNA(VLOOKUP(B92,Register!A$7:Z$315,3,FALSE)),"",VLOOKUP(B92,Register!A$7:Z$315,3,FALSE))</f>
        <v/>
      </c>
      <c r="D92" s="196" t="str">
        <f>IF(ISNA(VLOOKUP(B92,Register!A$7:Z$315,4,FALSE)),"",VLOOKUP(B92,Register!A$7:Z$315,4,FALSE))</f>
        <v/>
      </c>
      <c r="E92" s="195" t="str">
        <f>IF(ISNA(VLOOKUP(B92,Register!A$7:Z$315,6,FALSE)),"",VLOOKUP(B92,Register!A$7:Z$315,6,FALSE))</f>
        <v/>
      </c>
      <c r="F92" s="105"/>
      <c r="G92" s="159"/>
      <c r="H92" s="159"/>
      <c r="I92" s="168" t="str">
        <f t="shared" si="105"/>
        <v/>
      </c>
      <c r="J92" s="5" t="str">
        <f t="shared" si="106"/>
        <v/>
      </c>
      <c r="K92" s="159"/>
      <c r="L92" s="159"/>
      <c r="M92" s="168" t="str">
        <f t="shared" si="107"/>
        <v/>
      </c>
      <c r="N92" s="5" t="str">
        <f t="shared" si="108"/>
        <v/>
      </c>
      <c r="O92" s="159"/>
      <c r="P92" s="159"/>
      <c r="Q92" s="168" t="str">
        <f t="shared" si="109"/>
        <v/>
      </c>
      <c r="R92" s="5" t="str">
        <f t="shared" si="110"/>
        <v/>
      </c>
      <c r="S92" s="159"/>
      <c r="T92" s="159"/>
      <c r="U92" s="168" t="str">
        <f t="shared" si="111"/>
        <v/>
      </c>
      <c r="V92" s="5" t="str">
        <f t="shared" si="112"/>
        <v/>
      </c>
      <c r="W92" s="159"/>
      <c r="X92" s="159"/>
      <c r="Y92" s="168" t="str">
        <f t="shared" si="113"/>
        <v/>
      </c>
      <c r="Z92" s="5" t="str">
        <f t="shared" si="114"/>
        <v/>
      </c>
      <c r="AA92" s="160" t="str">
        <f t="shared" si="103"/>
        <v/>
      </c>
      <c r="AB92" s="160" t="str">
        <f t="shared" si="104"/>
        <v/>
      </c>
      <c r="AC92" s="160" t="str">
        <f t="shared" si="115"/>
        <v/>
      </c>
      <c r="AD92" s="6" t="str">
        <f t="shared" si="116"/>
        <v/>
      </c>
      <c r="AE92" s="105"/>
      <c r="AF92" s="1115"/>
      <c r="AG92" s="1115"/>
      <c r="AH92" s="168" t="str">
        <f t="shared" si="117"/>
        <v/>
      </c>
      <c r="AI92" s="5" t="str">
        <f t="shared" si="118"/>
        <v/>
      </c>
      <c r="AJ92" s="159"/>
      <c r="AK92" s="159"/>
      <c r="AL92" s="168" t="str">
        <f t="shared" si="119"/>
        <v/>
      </c>
      <c r="AM92" s="5" t="str">
        <f t="shared" si="120"/>
        <v/>
      </c>
      <c r="AN92" s="159"/>
      <c r="AO92" s="159"/>
      <c r="AP92" s="168" t="str">
        <f t="shared" si="121"/>
        <v/>
      </c>
      <c r="AQ92" s="5" t="str">
        <f t="shared" si="122"/>
        <v/>
      </c>
      <c r="AR92" s="159"/>
      <c r="AS92" s="159"/>
      <c r="AT92" s="168" t="str">
        <f t="shared" si="123"/>
        <v/>
      </c>
      <c r="AU92" s="5" t="str">
        <f t="shared" si="124"/>
        <v/>
      </c>
      <c r="AV92" s="159"/>
      <c r="AW92" s="159"/>
      <c r="AX92" s="168" t="str">
        <f t="shared" si="125"/>
        <v/>
      </c>
      <c r="AY92" s="5" t="str">
        <f t="shared" si="126"/>
        <v/>
      </c>
      <c r="AZ92" s="160" t="str">
        <f t="shared" si="127"/>
        <v/>
      </c>
      <c r="BA92" s="160" t="str">
        <f t="shared" si="128"/>
        <v/>
      </c>
      <c r="BB92" s="160" t="str">
        <f t="shared" si="129"/>
        <v/>
      </c>
      <c r="BC92" s="6" t="str">
        <f t="shared" si="130"/>
        <v/>
      </c>
      <c r="BD92" s="105"/>
      <c r="BE92" s="159"/>
      <c r="BF92" s="159"/>
      <c r="BG92" s="168" t="str">
        <f t="shared" si="131"/>
        <v/>
      </c>
      <c r="BH92" s="5" t="str">
        <f t="shared" si="132"/>
        <v/>
      </c>
      <c r="BI92" s="159"/>
      <c r="BJ92" s="159"/>
      <c r="BK92" s="168" t="str">
        <f t="shared" si="133"/>
        <v/>
      </c>
      <c r="BL92" s="5" t="str">
        <f t="shared" si="134"/>
        <v/>
      </c>
      <c r="BM92" s="159"/>
      <c r="BN92" s="159"/>
      <c r="BO92" s="168" t="str">
        <f t="shared" si="135"/>
        <v/>
      </c>
      <c r="BP92" s="5" t="str">
        <f t="shared" si="136"/>
        <v/>
      </c>
      <c r="BQ92" s="159"/>
      <c r="BR92" s="159"/>
      <c r="BS92" s="168" t="str">
        <f t="shared" si="137"/>
        <v/>
      </c>
      <c r="BT92" s="5" t="str">
        <f t="shared" si="138"/>
        <v/>
      </c>
      <c r="BU92" s="159"/>
      <c r="BV92" s="159"/>
      <c r="BW92" s="168" t="str">
        <f t="shared" si="139"/>
        <v/>
      </c>
      <c r="BX92" s="5" t="str">
        <f t="shared" si="140"/>
        <v/>
      </c>
      <c r="BY92" s="160" t="str">
        <f t="shared" si="141"/>
        <v/>
      </c>
      <c r="BZ92" s="160" t="str">
        <f t="shared" si="142"/>
        <v/>
      </c>
      <c r="CA92" s="160" t="str">
        <f t="shared" si="143"/>
        <v/>
      </c>
      <c r="CB92" s="6" t="str">
        <f t="shared" si="144"/>
        <v/>
      </c>
      <c r="CC92" s="105"/>
      <c r="CD92" s="159"/>
      <c r="CE92" s="159"/>
      <c r="CF92" s="168" t="str">
        <f t="shared" si="145"/>
        <v/>
      </c>
      <c r="CG92" s="5" t="str">
        <f t="shared" si="146"/>
        <v/>
      </c>
      <c r="CH92" s="159"/>
      <c r="CI92" s="159"/>
      <c r="CJ92" s="168" t="str">
        <f t="shared" si="147"/>
        <v/>
      </c>
      <c r="CK92" s="5" t="str">
        <f t="shared" si="148"/>
        <v/>
      </c>
      <c r="CL92" s="159"/>
      <c r="CM92" s="159"/>
      <c r="CN92" s="168" t="str">
        <f t="shared" si="149"/>
        <v/>
      </c>
      <c r="CO92" s="5" t="str">
        <f t="shared" si="150"/>
        <v/>
      </c>
      <c r="CP92" s="159"/>
      <c r="CQ92" s="159"/>
      <c r="CR92" s="168" t="str">
        <f t="shared" si="151"/>
        <v/>
      </c>
      <c r="CS92" s="5" t="str">
        <f t="shared" si="152"/>
        <v/>
      </c>
      <c r="CT92" s="159"/>
      <c r="CU92" s="159"/>
      <c r="CV92" s="168" t="str">
        <f t="shared" si="153"/>
        <v/>
      </c>
      <c r="CW92" s="5" t="str">
        <f t="shared" si="154"/>
        <v/>
      </c>
      <c r="CX92" s="160" t="str">
        <f t="shared" si="155"/>
        <v/>
      </c>
      <c r="CY92" s="160" t="str">
        <f t="shared" si="156"/>
        <v/>
      </c>
      <c r="CZ92" s="160" t="str">
        <f t="shared" si="157"/>
        <v/>
      </c>
      <c r="DA92" s="6" t="str">
        <f t="shared" si="158"/>
        <v/>
      </c>
      <c r="DB92" s="105"/>
      <c r="DC92" s="159"/>
      <c r="DD92" s="159"/>
      <c r="DE92" s="168" t="str">
        <f t="shared" si="159"/>
        <v/>
      </c>
      <c r="DF92" s="5" t="str">
        <f t="shared" si="160"/>
        <v/>
      </c>
      <c r="DG92" s="159"/>
      <c r="DH92" s="159"/>
      <c r="DI92" s="168" t="str">
        <f t="shared" si="161"/>
        <v/>
      </c>
      <c r="DJ92" s="5" t="str">
        <f t="shared" si="162"/>
        <v/>
      </c>
      <c r="DK92" s="159"/>
      <c r="DL92" s="159"/>
      <c r="DM92" s="168" t="str">
        <f t="shared" si="163"/>
        <v/>
      </c>
      <c r="DN92" s="5" t="str">
        <f t="shared" si="164"/>
        <v/>
      </c>
      <c r="DO92" s="159"/>
      <c r="DP92" s="159"/>
      <c r="DQ92" s="168" t="str">
        <f t="shared" si="165"/>
        <v/>
      </c>
      <c r="DR92" s="5" t="str">
        <f t="shared" si="166"/>
        <v/>
      </c>
      <c r="DS92" s="159"/>
      <c r="DT92" s="159"/>
      <c r="DU92" s="168" t="str">
        <f t="shared" si="167"/>
        <v/>
      </c>
      <c r="DV92" s="5" t="str">
        <f t="shared" si="168"/>
        <v/>
      </c>
      <c r="DW92" s="160" t="str">
        <f t="shared" si="169"/>
        <v/>
      </c>
      <c r="DX92" s="160" t="str">
        <f t="shared" si="170"/>
        <v/>
      </c>
      <c r="DY92" s="160" t="str">
        <f t="shared" si="171"/>
        <v/>
      </c>
      <c r="DZ92" s="6" t="str">
        <f t="shared" si="172"/>
        <v/>
      </c>
      <c r="EA92" s="105"/>
      <c r="EB92" s="159"/>
      <c r="EC92" s="159"/>
      <c r="ED92" s="168" t="str">
        <f t="shared" si="173"/>
        <v/>
      </c>
      <c r="EE92" s="5" t="str">
        <f t="shared" si="174"/>
        <v/>
      </c>
      <c r="EF92" s="159"/>
      <c r="EG92" s="159"/>
      <c r="EH92" s="168" t="str">
        <f t="shared" si="175"/>
        <v/>
      </c>
      <c r="EI92" s="5" t="str">
        <f t="shared" si="176"/>
        <v/>
      </c>
      <c r="EJ92" s="159"/>
      <c r="EK92" s="159"/>
      <c r="EL92" s="168" t="str">
        <f t="shared" si="177"/>
        <v/>
      </c>
      <c r="EM92" s="5" t="str">
        <f t="shared" si="178"/>
        <v/>
      </c>
      <c r="EN92" s="159"/>
      <c r="EO92" s="159"/>
      <c r="EP92" s="168" t="str">
        <f t="shared" si="179"/>
        <v/>
      </c>
      <c r="EQ92" s="5" t="str">
        <f t="shared" si="180"/>
        <v/>
      </c>
      <c r="ER92" s="159"/>
      <c r="ES92" s="159"/>
      <c r="ET92" s="168" t="str">
        <f t="shared" si="181"/>
        <v/>
      </c>
      <c r="EU92" s="5" t="str">
        <f t="shared" si="182"/>
        <v/>
      </c>
      <c r="EV92" s="160" t="str">
        <f t="shared" si="183"/>
        <v/>
      </c>
      <c r="EW92" s="160" t="str">
        <f t="shared" si="184"/>
        <v/>
      </c>
      <c r="EX92" s="160" t="str">
        <f t="shared" si="185"/>
        <v/>
      </c>
      <c r="EY92" s="6" t="str">
        <f t="shared" si="186"/>
        <v/>
      </c>
      <c r="EZ92" s="105"/>
      <c r="FA92" s="105"/>
      <c r="FB92" s="105"/>
      <c r="FC92" s="105"/>
      <c r="FD92" s="105"/>
      <c r="FE92" s="106" t="str">
        <f t="shared" si="187"/>
        <v/>
      </c>
      <c r="FF92" s="100" t="str">
        <f t="shared" si="188"/>
        <v xml:space="preserve"> </v>
      </c>
      <c r="FG92" s="105"/>
      <c r="FH92" s="105"/>
      <c r="FI92" s="105"/>
      <c r="FJ92" s="105"/>
      <c r="FK92" s="105"/>
      <c r="FL92" s="107" t="str">
        <f t="shared" si="189"/>
        <v/>
      </c>
      <c r="FM92" s="101" t="str">
        <f t="shared" si="190"/>
        <v xml:space="preserve"> </v>
      </c>
      <c r="FN92" s="105"/>
      <c r="FO92" s="105"/>
      <c r="FP92" s="105"/>
      <c r="FQ92" s="105"/>
      <c r="FR92" s="105"/>
      <c r="FS92" s="204" t="str">
        <f t="shared" si="191"/>
        <v/>
      </c>
      <c r="FT92" s="205" t="str">
        <f t="shared" si="192"/>
        <v xml:space="preserve"> </v>
      </c>
      <c r="FU92" s="477"/>
      <c r="FV92" s="316" t="str">
        <f>IF(AND(C92=""),"-",VLOOKUP(B92,Register!$A$7:$AM$311,19,FALSE))</f>
        <v>-</v>
      </c>
      <c r="FW92" s="7" t="str">
        <f>IF(AND(C92=""),"-",VLOOKUP(B92,Register!$A$7:$AM$311,20,FALSE))</f>
        <v>-</v>
      </c>
      <c r="FX92" s="7" t="str">
        <f>IF(AND(C92=""),"-",VLOOKUP(B92,Register!$A$7:$AM$311,21,FALSE))</f>
        <v>-</v>
      </c>
      <c r="FY92" s="7" t="str">
        <f>IF(AND(C92=""),"-",VLOOKUP(B92,Register!$A$7:$AM$311,22,FALSE))</f>
        <v>-</v>
      </c>
      <c r="FZ92" s="7" t="str">
        <f>IF(AND(C92=""),"-",VLOOKUP(B92,Register!$A$7:$AM$311,23,FALSE))</f>
        <v>-</v>
      </c>
      <c r="GA92" s="7" t="str">
        <f>IF(AND(C92=""),"-",VLOOKUP(B92,Register!$A$7:$AM$311,24,FALSE))</f>
        <v>-</v>
      </c>
      <c r="GB92" s="7" t="str">
        <f>IF(AND(C92=""),"-",VLOOKUP(B92,Register!$A$7:$AM$311,25,FALSE))</f>
        <v>-</v>
      </c>
      <c r="GC92" s="7" t="str">
        <f>IF(AND(C92=""),"-",VLOOKUP(B92,Register!$A$7:$AM$311,26,FALSE))</f>
        <v>-</v>
      </c>
      <c r="GD92" s="7" t="str">
        <f>IF(AND(C92=""),"-",VLOOKUP(B92,Register!$A$7:$AM$311,27,FALSE))</f>
        <v>-</v>
      </c>
      <c r="GE92" s="7" t="str">
        <f>IF(AND(C92=""),"-",VLOOKUP(B92,Register!$A$7:$AM$311,28,FALSE))</f>
        <v>-</v>
      </c>
      <c r="GF92" s="7" t="str">
        <f>IF(AND(C92=""),"-",VLOOKUP(B92,Register!$A$7:$AM$311,29,FALSE))</f>
        <v>-</v>
      </c>
      <c r="GG92" s="7" t="str">
        <f>IF(AND(C92=""),"-",VLOOKUP(B92,Register!$A$7:$AM$311,30,FALSE))</f>
        <v>-</v>
      </c>
      <c r="GH92" s="8" t="str">
        <f>IF(AND(C92=""),"-",VLOOKUP(B92,Register!$A$7:$AM$311,31,FALSE))</f>
        <v>-</v>
      </c>
      <c r="GI92" s="208" t="str">
        <f>IF(AND(C92=""),"",VLOOKUP(B92,Register!$A$7:$CL$311,36,FALSE))</f>
        <v/>
      </c>
      <c r="GJ92" s="182" t="str">
        <f t="shared" si="193"/>
        <v/>
      </c>
      <c r="GK92" s="312" t="str">
        <f t="shared" si="194"/>
        <v/>
      </c>
      <c r="GL92" s="314" t="str">
        <f t="shared" si="195"/>
        <v/>
      </c>
      <c r="GM92" s="3"/>
      <c r="GR92" s="3"/>
      <c r="GS92" s="3"/>
      <c r="GT92" s="3"/>
      <c r="GU92" s="3"/>
      <c r="GV92" s="3"/>
      <c r="GW92" s="3"/>
      <c r="GX92" s="3"/>
      <c r="GY92" s="3"/>
      <c r="GZ92" s="3"/>
      <c r="HA92" s="3"/>
      <c r="HB92" s="3"/>
      <c r="HC92" s="3"/>
      <c r="HD92" s="3"/>
      <c r="HE92" s="3"/>
      <c r="HF92" s="3"/>
      <c r="HG92" s="3"/>
      <c r="HH92" s="3"/>
      <c r="HI92" s="3"/>
      <c r="HJ92" s="3"/>
      <c r="HK92" s="3"/>
      <c r="HL92" s="3"/>
      <c r="HM92" s="3"/>
      <c r="HW92" s="321" t="str">
        <f>IF(ISNA(VLOOKUP(B92,Register!A$7:Z$315,9,FALSE)),"",VLOOKUP(B92,Register!A$7:Z$315,9,FALSE))</f>
        <v/>
      </c>
      <c r="HX92" s="321" t="str">
        <f>IF(ISNA(VLOOKUP(B92,Register!A$7:Z$315,12,FALSE)),"",VLOOKUP(B92,Register!A$7:Z$315,12,FALSE))</f>
        <v/>
      </c>
      <c r="HY92" s="321" t="str">
        <f t="shared" si="196"/>
        <v/>
      </c>
      <c r="HZ92" s="321" t="str">
        <f t="shared" si="197"/>
        <v/>
      </c>
      <c r="IA92" s="321" t="str">
        <f t="shared" si="198"/>
        <v/>
      </c>
      <c r="IB92" s="321" t="str">
        <f t="shared" si="199"/>
        <v/>
      </c>
      <c r="IC92" s="321" t="str">
        <f t="shared" si="200"/>
        <v/>
      </c>
      <c r="ID92" s="321" t="str">
        <f t="shared" si="201"/>
        <v/>
      </c>
      <c r="IE92" s="321" t="str">
        <f t="shared" si="202"/>
        <v/>
      </c>
      <c r="IF92" s="321" t="str">
        <f t="shared" si="203"/>
        <v/>
      </c>
    </row>
    <row r="93" spans="1:240" ht="21">
      <c r="A93" s="4">
        <v>81</v>
      </c>
      <c r="B93" s="197"/>
      <c r="C93" s="196" t="str">
        <f>IF(ISNA(VLOOKUP(B93,Register!A$7:Z$315,3,FALSE)),"",VLOOKUP(B93,Register!A$7:Z$315,3,FALSE))</f>
        <v/>
      </c>
      <c r="D93" s="196" t="str">
        <f>IF(ISNA(VLOOKUP(B93,Register!A$7:Z$315,4,FALSE)),"",VLOOKUP(B93,Register!A$7:Z$315,4,FALSE))</f>
        <v/>
      </c>
      <c r="E93" s="195" t="str">
        <f>IF(ISNA(VLOOKUP(B93,Register!A$7:Z$315,6,FALSE)),"",VLOOKUP(B93,Register!A$7:Z$315,6,FALSE))</f>
        <v/>
      </c>
      <c r="F93" s="105"/>
      <c r="G93" s="159"/>
      <c r="H93" s="159"/>
      <c r="I93" s="168" t="str">
        <f t="shared" si="105"/>
        <v/>
      </c>
      <c r="J93" s="5" t="str">
        <f t="shared" si="106"/>
        <v/>
      </c>
      <c r="K93" s="159"/>
      <c r="L93" s="159"/>
      <c r="M93" s="168" t="str">
        <f t="shared" si="107"/>
        <v/>
      </c>
      <c r="N93" s="5" t="str">
        <f t="shared" si="108"/>
        <v/>
      </c>
      <c r="O93" s="159"/>
      <c r="P93" s="159"/>
      <c r="Q93" s="168" t="str">
        <f t="shared" si="109"/>
        <v/>
      </c>
      <c r="R93" s="5" t="str">
        <f t="shared" si="110"/>
        <v/>
      </c>
      <c r="S93" s="159"/>
      <c r="T93" s="159"/>
      <c r="U93" s="168" t="str">
        <f t="shared" si="111"/>
        <v/>
      </c>
      <c r="V93" s="5" t="str">
        <f t="shared" si="112"/>
        <v/>
      </c>
      <c r="W93" s="159"/>
      <c r="X93" s="159"/>
      <c r="Y93" s="168" t="str">
        <f t="shared" si="113"/>
        <v/>
      </c>
      <c r="Z93" s="5" t="str">
        <f t="shared" si="114"/>
        <v/>
      </c>
      <c r="AA93" s="160" t="str">
        <f t="shared" si="103"/>
        <v/>
      </c>
      <c r="AB93" s="160" t="str">
        <f t="shared" si="104"/>
        <v/>
      </c>
      <c r="AC93" s="160" t="str">
        <f t="shared" si="115"/>
        <v/>
      </c>
      <c r="AD93" s="6" t="str">
        <f t="shared" si="116"/>
        <v/>
      </c>
      <c r="AE93" s="105"/>
      <c r="AF93" s="1115"/>
      <c r="AG93" s="1115"/>
      <c r="AH93" s="168" t="str">
        <f t="shared" si="117"/>
        <v/>
      </c>
      <c r="AI93" s="5" t="str">
        <f t="shared" si="118"/>
        <v/>
      </c>
      <c r="AJ93" s="159"/>
      <c r="AK93" s="159"/>
      <c r="AL93" s="168" t="str">
        <f t="shared" si="119"/>
        <v/>
      </c>
      <c r="AM93" s="5" t="str">
        <f t="shared" si="120"/>
        <v/>
      </c>
      <c r="AN93" s="159"/>
      <c r="AO93" s="159"/>
      <c r="AP93" s="168" t="str">
        <f t="shared" si="121"/>
        <v/>
      </c>
      <c r="AQ93" s="5" t="str">
        <f t="shared" si="122"/>
        <v/>
      </c>
      <c r="AR93" s="159"/>
      <c r="AS93" s="159"/>
      <c r="AT93" s="168" t="str">
        <f t="shared" si="123"/>
        <v/>
      </c>
      <c r="AU93" s="5" t="str">
        <f t="shared" si="124"/>
        <v/>
      </c>
      <c r="AV93" s="159"/>
      <c r="AW93" s="159"/>
      <c r="AX93" s="168" t="str">
        <f t="shared" si="125"/>
        <v/>
      </c>
      <c r="AY93" s="5" t="str">
        <f t="shared" si="126"/>
        <v/>
      </c>
      <c r="AZ93" s="160" t="str">
        <f t="shared" si="127"/>
        <v/>
      </c>
      <c r="BA93" s="160" t="str">
        <f t="shared" si="128"/>
        <v/>
      </c>
      <c r="BB93" s="160" t="str">
        <f t="shared" si="129"/>
        <v/>
      </c>
      <c r="BC93" s="6" t="str">
        <f t="shared" si="130"/>
        <v/>
      </c>
      <c r="BD93" s="105"/>
      <c r="BE93" s="159"/>
      <c r="BF93" s="159"/>
      <c r="BG93" s="168" t="str">
        <f t="shared" si="131"/>
        <v/>
      </c>
      <c r="BH93" s="5" t="str">
        <f t="shared" si="132"/>
        <v/>
      </c>
      <c r="BI93" s="159"/>
      <c r="BJ93" s="159"/>
      <c r="BK93" s="168" t="str">
        <f t="shared" si="133"/>
        <v/>
      </c>
      <c r="BL93" s="5" t="str">
        <f t="shared" si="134"/>
        <v/>
      </c>
      <c r="BM93" s="159"/>
      <c r="BN93" s="159"/>
      <c r="BO93" s="168" t="str">
        <f t="shared" si="135"/>
        <v/>
      </c>
      <c r="BP93" s="5" t="str">
        <f t="shared" si="136"/>
        <v/>
      </c>
      <c r="BQ93" s="159"/>
      <c r="BR93" s="159"/>
      <c r="BS93" s="168" t="str">
        <f t="shared" si="137"/>
        <v/>
      </c>
      <c r="BT93" s="5" t="str">
        <f t="shared" si="138"/>
        <v/>
      </c>
      <c r="BU93" s="159"/>
      <c r="BV93" s="159"/>
      <c r="BW93" s="168" t="str">
        <f t="shared" si="139"/>
        <v/>
      </c>
      <c r="BX93" s="5" t="str">
        <f t="shared" si="140"/>
        <v/>
      </c>
      <c r="BY93" s="160" t="str">
        <f t="shared" si="141"/>
        <v/>
      </c>
      <c r="BZ93" s="160" t="str">
        <f t="shared" si="142"/>
        <v/>
      </c>
      <c r="CA93" s="160" t="str">
        <f t="shared" si="143"/>
        <v/>
      </c>
      <c r="CB93" s="6" t="str">
        <f t="shared" si="144"/>
        <v/>
      </c>
      <c r="CC93" s="105"/>
      <c r="CD93" s="159"/>
      <c r="CE93" s="159"/>
      <c r="CF93" s="168" t="str">
        <f t="shared" si="145"/>
        <v/>
      </c>
      <c r="CG93" s="5" t="str">
        <f t="shared" si="146"/>
        <v/>
      </c>
      <c r="CH93" s="159"/>
      <c r="CI93" s="159"/>
      <c r="CJ93" s="168" t="str">
        <f t="shared" si="147"/>
        <v/>
      </c>
      <c r="CK93" s="5" t="str">
        <f t="shared" si="148"/>
        <v/>
      </c>
      <c r="CL93" s="159"/>
      <c r="CM93" s="159"/>
      <c r="CN93" s="168" t="str">
        <f t="shared" si="149"/>
        <v/>
      </c>
      <c r="CO93" s="5" t="str">
        <f t="shared" si="150"/>
        <v/>
      </c>
      <c r="CP93" s="159"/>
      <c r="CQ93" s="159"/>
      <c r="CR93" s="168" t="str">
        <f t="shared" si="151"/>
        <v/>
      </c>
      <c r="CS93" s="5" t="str">
        <f t="shared" si="152"/>
        <v/>
      </c>
      <c r="CT93" s="159"/>
      <c r="CU93" s="159"/>
      <c r="CV93" s="168" t="str">
        <f t="shared" si="153"/>
        <v/>
      </c>
      <c r="CW93" s="5" t="str">
        <f t="shared" si="154"/>
        <v/>
      </c>
      <c r="CX93" s="160" t="str">
        <f t="shared" si="155"/>
        <v/>
      </c>
      <c r="CY93" s="160" t="str">
        <f t="shared" si="156"/>
        <v/>
      </c>
      <c r="CZ93" s="160" t="str">
        <f t="shared" si="157"/>
        <v/>
      </c>
      <c r="DA93" s="6" t="str">
        <f t="shared" si="158"/>
        <v/>
      </c>
      <c r="DB93" s="105"/>
      <c r="DC93" s="159"/>
      <c r="DD93" s="159"/>
      <c r="DE93" s="168" t="str">
        <f t="shared" si="159"/>
        <v/>
      </c>
      <c r="DF93" s="5" t="str">
        <f t="shared" si="160"/>
        <v/>
      </c>
      <c r="DG93" s="159"/>
      <c r="DH93" s="159"/>
      <c r="DI93" s="168" t="str">
        <f t="shared" si="161"/>
        <v/>
      </c>
      <c r="DJ93" s="5" t="str">
        <f t="shared" si="162"/>
        <v/>
      </c>
      <c r="DK93" s="159"/>
      <c r="DL93" s="159"/>
      <c r="DM93" s="168" t="str">
        <f t="shared" si="163"/>
        <v/>
      </c>
      <c r="DN93" s="5" t="str">
        <f t="shared" si="164"/>
        <v/>
      </c>
      <c r="DO93" s="159"/>
      <c r="DP93" s="159"/>
      <c r="DQ93" s="168" t="str">
        <f t="shared" si="165"/>
        <v/>
      </c>
      <c r="DR93" s="5" t="str">
        <f t="shared" si="166"/>
        <v/>
      </c>
      <c r="DS93" s="159"/>
      <c r="DT93" s="159"/>
      <c r="DU93" s="168" t="str">
        <f t="shared" si="167"/>
        <v/>
      </c>
      <c r="DV93" s="5" t="str">
        <f t="shared" si="168"/>
        <v/>
      </c>
      <c r="DW93" s="160" t="str">
        <f t="shared" si="169"/>
        <v/>
      </c>
      <c r="DX93" s="160" t="str">
        <f t="shared" si="170"/>
        <v/>
      </c>
      <c r="DY93" s="160" t="str">
        <f t="shared" si="171"/>
        <v/>
      </c>
      <c r="DZ93" s="6" t="str">
        <f t="shared" si="172"/>
        <v/>
      </c>
      <c r="EA93" s="105"/>
      <c r="EB93" s="159"/>
      <c r="EC93" s="159"/>
      <c r="ED93" s="168" t="str">
        <f t="shared" si="173"/>
        <v/>
      </c>
      <c r="EE93" s="5" t="str">
        <f t="shared" si="174"/>
        <v/>
      </c>
      <c r="EF93" s="159"/>
      <c r="EG93" s="159"/>
      <c r="EH93" s="168" t="str">
        <f t="shared" si="175"/>
        <v/>
      </c>
      <c r="EI93" s="5" t="str">
        <f t="shared" si="176"/>
        <v/>
      </c>
      <c r="EJ93" s="159"/>
      <c r="EK93" s="159"/>
      <c r="EL93" s="168" t="str">
        <f t="shared" si="177"/>
        <v/>
      </c>
      <c r="EM93" s="5" t="str">
        <f t="shared" si="178"/>
        <v/>
      </c>
      <c r="EN93" s="159"/>
      <c r="EO93" s="159"/>
      <c r="EP93" s="168" t="str">
        <f t="shared" si="179"/>
        <v/>
      </c>
      <c r="EQ93" s="5" t="str">
        <f t="shared" si="180"/>
        <v/>
      </c>
      <c r="ER93" s="159"/>
      <c r="ES93" s="159"/>
      <c r="ET93" s="168" t="str">
        <f t="shared" si="181"/>
        <v/>
      </c>
      <c r="EU93" s="5" t="str">
        <f t="shared" si="182"/>
        <v/>
      </c>
      <c r="EV93" s="160" t="str">
        <f t="shared" si="183"/>
        <v/>
      </c>
      <c r="EW93" s="160" t="str">
        <f t="shared" si="184"/>
        <v/>
      </c>
      <c r="EX93" s="160" t="str">
        <f t="shared" si="185"/>
        <v/>
      </c>
      <c r="EY93" s="6" t="str">
        <f t="shared" si="186"/>
        <v/>
      </c>
      <c r="EZ93" s="105"/>
      <c r="FA93" s="105"/>
      <c r="FB93" s="105"/>
      <c r="FC93" s="105"/>
      <c r="FD93" s="105"/>
      <c r="FE93" s="106" t="str">
        <f t="shared" si="187"/>
        <v/>
      </c>
      <c r="FF93" s="100" t="str">
        <f t="shared" si="188"/>
        <v xml:space="preserve"> </v>
      </c>
      <c r="FG93" s="105"/>
      <c r="FH93" s="105"/>
      <c r="FI93" s="105"/>
      <c r="FJ93" s="105"/>
      <c r="FK93" s="105"/>
      <c r="FL93" s="107" t="str">
        <f t="shared" si="189"/>
        <v/>
      </c>
      <c r="FM93" s="101" t="str">
        <f t="shared" si="190"/>
        <v xml:space="preserve"> </v>
      </c>
      <c r="FN93" s="105"/>
      <c r="FO93" s="105"/>
      <c r="FP93" s="105"/>
      <c r="FQ93" s="105"/>
      <c r="FR93" s="105"/>
      <c r="FS93" s="204" t="str">
        <f t="shared" si="191"/>
        <v/>
      </c>
      <c r="FT93" s="205" t="str">
        <f t="shared" si="192"/>
        <v xml:space="preserve"> </v>
      </c>
      <c r="FU93" s="477"/>
      <c r="FV93" s="316" t="str">
        <f>IF(AND(C93=""),"-",VLOOKUP(B93,Register!$A$7:$AM$311,19,FALSE))</f>
        <v>-</v>
      </c>
      <c r="FW93" s="7" t="str">
        <f>IF(AND(C93=""),"-",VLOOKUP(B93,Register!$A$7:$AM$311,20,FALSE))</f>
        <v>-</v>
      </c>
      <c r="FX93" s="7" t="str">
        <f>IF(AND(C93=""),"-",VLOOKUP(B93,Register!$A$7:$AM$311,21,FALSE))</f>
        <v>-</v>
      </c>
      <c r="FY93" s="7" t="str">
        <f>IF(AND(C93=""),"-",VLOOKUP(B93,Register!$A$7:$AM$311,22,FALSE))</f>
        <v>-</v>
      </c>
      <c r="FZ93" s="7" t="str">
        <f>IF(AND(C93=""),"-",VLOOKUP(B93,Register!$A$7:$AM$311,23,FALSE))</f>
        <v>-</v>
      </c>
      <c r="GA93" s="7" t="str">
        <f>IF(AND(C93=""),"-",VLOOKUP(B93,Register!$A$7:$AM$311,24,FALSE))</f>
        <v>-</v>
      </c>
      <c r="GB93" s="7" t="str">
        <f>IF(AND(C93=""),"-",VLOOKUP(B93,Register!$A$7:$AM$311,25,FALSE))</f>
        <v>-</v>
      </c>
      <c r="GC93" s="7" t="str">
        <f>IF(AND(C93=""),"-",VLOOKUP(B93,Register!$A$7:$AM$311,26,FALSE))</f>
        <v>-</v>
      </c>
      <c r="GD93" s="7" t="str">
        <f>IF(AND(C93=""),"-",VLOOKUP(B93,Register!$A$7:$AM$311,27,FALSE))</f>
        <v>-</v>
      </c>
      <c r="GE93" s="7" t="str">
        <f>IF(AND(C93=""),"-",VLOOKUP(B93,Register!$A$7:$AM$311,28,FALSE))</f>
        <v>-</v>
      </c>
      <c r="GF93" s="7" t="str">
        <f>IF(AND(C93=""),"-",VLOOKUP(B93,Register!$A$7:$AM$311,29,FALSE))</f>
        <v>-</v>
      </c>
      <c r="GG93" s="7" t="str">
        <f>IF(AND(C93=""),"-",VLOOKUP(B93,Register!$A$7:$AM$311,30,FALSE))</f>
        <v>-</v>
      </c>
      <c r="GH93" s="8" t="str">
        <f>IF(AND(C93=""),"-",VLOOKUP(B93,Register!$A$7:$AM$311,31,FALSE))</f>
        <v>-</v>
      </c>
      <c r="GI93" s="208" t="str">
        <f>IF(AND(C93=""),"",VLOOKUP(B93,Register!$A$7:$CL$311,36,FALSE))</f>
        <v/>
      </c>
      <c r="GJ93" s="182" t="str">
        <f t="shared" si="193"/>
        <v/>
      </c>
      <c r="GK93" s="312" t="str">
        <f t="shared" si="194"/>
        <v/>
      </c>
      <c r="GL93" s="314" t="str">
        <f t="shared" si="195"/>
        <v/>
      </c>
      <c r="GM93" s="3"/>
      <c r="GR93" s="3"/>
      <c r="GS93" s="3"/>
      <c r="GT93" s="3"/>
      <c r="GU93" s="3"/>
      <c r="GV93" s="3"/>
      <c r="GW93" s="3"/>
      <c r="GX93" s="3"/>
      <c r="GY93" s="3"/>
      <c r="GZ93" s="3"/>
      <c r="HA93" s="3"/>
      <c r="HB93" s="3"/>
      <c r="HC93" s="3"/>
      <c r="HD93" s="3"/>
      <c r="HE93" s="3"/>
      <c r="HF93" s="3"/>
      <c r="HG93" s="3"/>
      <c r="HH93" s="3"/>
      <c r="HI93" s="3"/>
      <c r="HJ93" s="3"/>
      <c r="HK93" s="3"/>
      <c r="HL93" s="3"/>
      <c r="HM93" s="3"/>
      <c r="HW93" s="321" t="str">
        <f>IF(ISNA(VLOOKUP(B93,Register!A$7:Z$315,9,FALSE)),"",VLOOKUP(B93,Register!A$7:Z$315,9,FALSE))</f>
        <v/>
      </c>
      <c r="HX93" s="321" t="str">
        <f>IF(ISNA(VLOOKUP(B93,Register!A$7:Z$315,12,FALSE)),"",VLOOKUP(B93,Register!A$7:Z$315,12,FALSE))</f>
        <v/>
      </c>
      <c r="HY93" s="321" t="str">
        <f t="shared" si="196"/>
        <v/>
      </c>
      <c r="HZ93" s="321" t="str">
        <f t="shared" si="197"/>
        <v/>
      </c>
      <c r="IA93" s="321" t="str">
        <f t="shared" si="198"/>
        <v/>
      </c>
      <c r="IB93" s="321" t="str">
        <f t="shared" si="199"/>
        <v/>
      </c>
      <c r="IC93" s="321" t="str">
        <f t="shared" si="200"/>
        <v/>
      </c>
      <c r="ID93" s="321" t="str">
        <f t="shared" si="201"/>
        <v/>
      </c>
      <c r="IE93" s="321" t="str">
        <f t="shared" si="202"/>
        <v/>
      </c>
      <c r="IF93" s="321" t="str">
        <f t="shared" si="203"/>
        <v/>
      </c>
    </row>
    <row r="94" spans="1:240" ht="21">
      <c r="A94" s="4">
        <v>82</v>
      </c>
      <c r="B94" s="197"/>
      <c r="C94" s="196" t="str">
        <f>IF(ISNA(VLOOKUP(B94,Register!A$7:Z$315,3,FALSE)),"",VLOOKUP(B94,Register!A$7:Z$315,3,FALSE))</f>
        <v/>
      </c>
      <c r="D94" s="196" t="str">
        <f>IF(ISNA(VLOOKUP(B94,Register!A$7:Z$315,4,FALSE)),"",VLOOKUP(B94,Register!A$7:Z$315,4,FALSE))</f>
        <v/>
      </c>
      <c r="E94" s="195" t="str">
        <f>IF(ISNA(VLOOKUP(B94,Register!A$7:Z$315,6,FALSE)),"",VLOOKUP(B94,Register!A$7:Z$315,6,FALSE))</f>
        <v/>
      </c>
      <c r="F94" s="105"/>
      <c r="G94" s="159"/>
      <c r="H94" s="159"/>
      <c r="I94" s="168" t="str">
        <f t="shared" si="105"/>
        <v/>
      </c>
      <c r="J94" s="5" t="str">
        <f t="shared" si="106"/>
        <v/>
      </c>
      <c r="K94" s="159"/>
      <c r="L94" s="159"/>
      <c r="M94" s="168" t="str">
        <f t="shared" si="107"/>
        <v/>
      </c>
      <c r="N94" s="5" t="str">
        <f t="shared" si="108"/>
        <v/>
      </c>
      <c r="O94" s="159"/>
      <c r="P94" s="159"/>
      <c r="Q94" s="168" t="str">
        <f t="shared" si="109"/>
        <v/>
      </c>
      <c r="R94" s="5" t="str">
        <f t="shared" si="110"/>
        <v/>
      </c>
      <c r="S94" s="159"/>
      <c r="T94" s="159"/>
      <c r="U94" s="168" t="str">
        <f t="shared" si="111"/>
        <v/>
      </c>
      <c r="V94" s="5" t="str">
        <f t="shared" si="112"/>
        <v/>
      </c>
      <c r="W94" s="159"/>
      <c r="X94" s="159"/>
      <c r="Y94" s="168" t="str">
        <f t="shared" si="113"/>
        <v/>
      </c>
      <c r="Z94" s="5" t="str">
        <f t="shared" si="114"/>
        <v/>
      </c>
      <c r="AA94" s="160" t="str">
        <f t="shared" si="103"/>
        <v/>
      </c>
      <c r="AB94" s="160" t="str">
        <f t="shared" si="104"/>
        <v/>
      </c>
      <c r="AC94" s="160" t="str">
        <f t="shared" si="115"/>
        <v/>
      </c>
      <c r="AD94" s="6" t="str">
        <f t="shared" si="116"/>
        <v/>
      </c>
      <c r="AE94" s="105"/>
      <c r="AF94" s="1115"/>
      <c r="AG94" s="1115"/>
      <c r="AH94" s="168" t="str">
        <f t="shared" si="117"/>
        <v/>
      </c>
      <c r="AI94" s="5" t="str">
        <f t="shared" si="118"/>
        <v/>
      </c>
      <c r="AJ94" s="159"/>
      <c r="AK94" s="159"/>
      <c r="AL94" s="168" t="str">
        <f t="shared" si="119"/>
        <v/>
      </c>
      <c r="AM94" s="5" t="str">
        <f t="shared" si="120"/>
        <v/>
      </c>
      <c r="AN94" s="159"/>
      <c r="AO94" s="159"/>
      <c r="AP94" s="168" t="str">
        <f t="shared" si="121"/>
        <v/>
      </c>
      <c r="AQ94" s="5" t="str">
        <f t="shared" si="122"/>
        <v/>
      </c>
      <c r="AR94" s="159"/>
      <c r="AS94" s="159"/>
      <c r="AT94" s="168" t="str">
        <f t="shared" si="123"/>
        <v/>
      </c>
      <c r="AU94" s="5" t="str">
        <f t="shared" si="124"/>
        <v/>
      </c>
      <c r="AV94" s="159"/>
      <c r="AW94" s="159"/>
      <c r="AX94" s="168" t="str">
        <f t="shared" si="125"/>
        <v/>
      </c>
      <c r="AY94" s="5" t="str">
        <f t="shared" si="126"/>
        <v/>
      </c>
      <c r="AZ94" s="160" t="str">
        <f t="shared" si="127"/>
        <v/>
      </c>
      <c r="BA94" s="160" t="str">
        <f t="shared" si="128"/>
        <v/>
      </c>
      <c r="BB94" s="160" t="str">
        <f t="shared" si="129"/>
        <v/>
      </c>
      <c r="BC94" s="6" t="str">
        <f t="shared" si="130"/>
        <v/>
      </c>
      <c r="BD94" s="105"/>
      <c r="BE94" s="159"/>
      <c r="BF94" s="159"/>
      <c r="BG94" s="168" t="str">
        <f t="shared" si="131"/>
        <v/>
      </c>
      <c r="BH94" s="5" t="str">
        <f t="shared" si="132"/>
        <v/>
      </c>
      <c r="BI94" s="159"/>
      <c r="BJ94" s="159"/>
      <c r="BK94" s="168" t="str">
        <f t="shared" si="133"/>
        <v/>
      </c>
      <c r="BL94" s="5" t="str">
        <f t="shared" si="134"/>
        <v/>
      </c>
      <c r="BM94" s="159"/>
      <c r="BN94" s="159"/>
      <c r="BO94" s="168" t="str">
        <f t="shared" si="135"/>
        <v/>
      </c>
      <c r="BP94" s="5" t="str">
        <f t="shared" si="136"/>
        <v/>
      </c>
      <c r="BQ94" s="159"/>
      <c r="BR94" s="159"/>
      <c r="BS94" s="168" t="str">
        <f t="shared" si="137"/>
        <v/>
      </c>
      <c r="BT94" s="5" t="str">
        <f t="shared" si="138"/>
        <v/>
      </c>
      <c r="BU94" s="159"/>
      <c r="BV94" s="159"/>
      <c r="BW94" s="168" t="str">
        <f t="shared" si="139"/>
        <v/>
      </c>
      <c r="BX94" s="5" t="str">
        <f t="shared" si="140"/>
        <v/>
      </c>
      <c r="BY94" s="160" t="str">
        <f t="shared" si="141"/>
        <v/>
      </c>
      <c r="BZ94" s="160" t="str">
        <f t="shared" si="142"/>
        <v/>
      </c>
      <c r="CA94" s="160" t="str">
        <f t="shared" si="143"/>
        <v/>
      </c>
      <c r="CB94" s="6" t="str">
        <f t="shared" si="144"/>
        <v/>
      </c>
      <c r="CC94" s="105"/>
      <c r="CD94" s="159"/>
      <c r="CE94" s="159"/>
      <c r="CF94" s="168" t="str">
        <f t="shared" si="145"/>
        <v/>
      </c>
      <c r="CG94" s="5" t="str">
        <f t="shared" si="146"/>
        <v/>
      </c>
      <c r="CH94" s="159"/>
      <c r="CI94" s="159"/>
      <c r="CJ94" s="168" t="str">
        <f t="shared" si="147"/>
        <v/>
      </c>
      <c r="CK94" s="5" t="str">
        <f t="shared" si="148"/>
        <v/>
      </c>
      <c r="CL94" s="159"/>
      <c r="CM94" s="159"/>
      <c r="CN94" s="168" t="str">
        <f t="shared" si="149"/>
        <v/>
      </c>
      <c r="CO94" s="5" t="str">
        <f t="shared" si="150"/>
        <v/>
      </c>
      <c r="CP94" s="159"/>
      <c r="CQ94" s="159"/>
      <c r="CR94" s="168" t="str">
        <f t="shared" si="151"/>
        <v/>
      </c>
      <c r="CS94" s="5" t="str">
        <f t="shared" si="152"/>
        <v/>
      </c>
      <c r="CT94" s="159"/>
      <c r="CU94" s="159"/>
      <c r="CV94" s="168" t="str">
        <f t="shared" si="153"/>
        <v/>
      </c>
      <c r="CW94" s="5" t="str">
        <f t="shared" si="154"/>
        <v/>
      </c>
      <c r="CX94" s="160" t="str">
        <f t="shared" si="155"/>
        <v/>
      </c>
      <c r="CY94" s="160" t="str">
        <f t="shared" si="156"/>
        <v/>
      </c>
      <c r="CZ94" s="160" t="str">
        <f t="shared" si="157"/>
        <v/>
      </c>
      <c r="DA94" s="6" t="str">
        <f t="shared" si="158"/>
        <v/>
      </c>
      <c r="DB94" s="105"/>
      <c r="DC94" s="159"/>
      <c r="DD94" s="159"/>
      <c r="DE94" s="168" t="str">
        <f t="shared" si="159"/>
        <v/>
      </c>
      <c r="DF94" s="5" t="str">
        <f t="shared" si="160"/>
        <v/>
      </c>
      <c r="DG94" s="159"/>
      <c r="DH94" s="159"/>
      <c r="DI94" s="168" t="str">
        <f t="shared" si="161"/>
        <v/>
      </c>
      <c r="DJ94" s="5" t="str">
        <f t="shared" si="162"/>
        <v/>
      </c>
      <c r="DK94" s="159"/>
      <c r="DL94" s="159"/>
      <c r="DM94" s="168" t="str">
        <f t="shared" si="163"/>
        <v/>
      </c>
      <c r="DN94" s="5" t="str">
        <f t="shared" si="164"/>
        <v/>
      </c>
      <c r="DO94" s="159"/>
      <c r="DP94" s="159"/>
      <c r="DQ94" s="168" t="str">
        <f t="shared" si="165"/>
        <v/>
      </c>
      <c r="DR94" s="5" t="str">
        <f t="shared" si="166"/>
        <v/>
      </c>
      <c r="DS94" s="159"/>
      <c r="DT94" s="159"/>
      <c r="DU94" s="168" t="str">
        <f t="shared" si="167"/>
        <v/>
      </c>
      <c r="DV94" s="5" t="str">
        <f t="shared" si="168"/>
        <v/>
      </c>
      <c r="DW94" s="160" t="str">
        <f t="shared" si="169"/>
        <v/>
      </c>
      <c r="DX94" s="160" t="str">
        <f t="shared" si="170"/>
        <v/>
      </c>
      <c r="DY94" s="160" t="str">
        <f t="shared" si="171"/>
        <v/>
      </c>
      <c r="DZ94" s="6" t="str">
        <f t="shared" si="172"/>
        <v/>
      </c>
      <c r="EA94" s="105"/>
      <c r="EB94" s="159"/>
      <c r="EC94" s="159"/>
      <c r="ED94" s="168" t="str">
        <f t="shared" si="173"/>
        <v/>
      </c>
      <c r="EE94" s="5" t="str">
        <f t="shared" si="174"/>
        <v/>
      </c>
      <c r="EF94" s="159"/>
      <c r="EG94" s="159"/>
      <c r="EH94" s="168" t="str">
        <f t="shared" si="175"/>
        <v/>
      </c>
      <c r="EI94" s="5" t="str">
        <f t="shared" si="176"/>
        <v/>
      </c>
      <c r="EJ94" s="159"/>
      <c r="EK94" s="159"/>
      <c r="EL94" s="168" t="str">
        <f t="shared" si="177"/>
        <v/>
      </c>
      <c r="EM94" s="5" t="str">
        <f t="shared" si="178"/>
        <v/>
      </c>
      <c r="EN94" s="159"/>
      <c r="EO94" s="159"/>
      <c r="EP94" s="168" t="str">
        <f t="shared" si="179"/>
        <v/>
      </c>
      <c r="EQ94" s="5" t="str">
        <f t="shared" si="180"/>
        <v/>
      </c>
      <c r="ER94" s="159"/>
      <c r="ES94" s="159"/>
      <c r="ET94" s="168" t="str">
        <f t="shared" si="181"/>
        <v/>
      </c>
      <c r="EU94" s="5" t="str">
        <f t="shared" si="182"/>
        <v/>
      </c>
      <c r="EV94" s="160" t="str">
        <f t="shared" si="183"/>
        <v/>
      </c>
      <c r="EW94" s="160" t="str">
        <f t="shared" si="184"/>
        <v/>
      </c>
      <c r="EX94" s="160" t="str">
        <f t="shared" si="185"/>
        <v/>
      </c>
      <c r="EY94" s="6" t="str">
        <f t="shared" si="186"/>
        <v/>
      </c>
      <c r="EZ94" s="105"/>
      <c r="FA94" s="105"/>
      <c r="FB94" s="105"/>
      <c r="FC94" s="105"/>
      <c r="FD94" s="105"/>
      <c r="FE94" s="106" t="str">
        <f t="shared" si="187"/>
        <v/>
      </c>
      <c r="FF94" s="100" t="str">
        <f t="shared" si="188"/>
        <v xml:space="preserve"> </v>
      </c>
      <c r="FG94" s="105"/>
      <c r="FH94" s="105"/>
      <c r="FI94" s="105"/>
      <c r="FJ94" s="105"/>
      <c r="FK94" s="105"/>
      <c r="FL94" s="107" t="str">
        <f t="shared" si="189"/>
        <v/>
      </c>
      <c r="FM94" s="101" t="str">
        <f t="shared" si="190"/>
        <v xml:space="preserve"> </v>
      </c>
      <c r="FN94" s="105"/>
      <c r="FO94" s="105"/>
      <c r="FP94" s="105"/>
      <c r="FQ94" s="105"/>
      <c r="FR94" s="105"/>
      <c r="FS94" s="204" t="str">
        <f t="shared" si="191"/>
        <v/>
      </c>
      <c r="FT94" s="205" t="str">
        <f t="shared" si="192"/>
        <v xml:space="preserve"> </v>
      </c>
      <c r="FU94" s="477"/>
      <c r="FV94" s="316" t="str">
        <f>IF(AND(C94=""),"-",VLOOKUP(B94,Register!$A$7:$AM$311,19,FALSE))</f>
        <v>-</v>
      </c>
      <c r="FW94" s="7" t="str">
        <f>IF(AND(C94=""),"-",VLOOKUP(B94,Register!$A$7:$AM$311,20,FALSE))</f>
        <v>-</v>
      </c>
      <c r="FX94" s="7" t="str">
        <f>IF(AND(C94=""),"-",VLOOKUP(B94,Register!$A$7:$AM$311,21,FALSE))</f>
        <v>-</v>
      </c>
      <c r="FY94" s="7" t="str">
        <f>IF(AND(C94=""),"-",VLOOKUP(B94,Register!$A$7:$AM$311,22,FALSE))</f>
        <v>-</v>
      </c>
      <c r="FZ94" s="7" t="str">
        <f>IF(AND(C94=""),"-",VLOOKUP(B94,Register!$A$7:$AM$311,23,FALSE))</f>
        <v>-</v>
      </c>
      <c r="GA94" s="7" t="str">
        <f>IF(AND(C94=""),"-",VLOOKUP(B94,Register!$A$7:$AM$311,24,FALSE))</f>
        <v>-</v>
      </c>
      <c r="GB94" s="7" t="str">
        <f>IF(AND(C94=""),"-",VLOOKUP(B94,Register!$A$7:$AM$311,25,FALSE))</f>
        <v>-</v>
      </c>
      <c r="GC94" s="7" t="str">
        <f>IF(AND(C94=""),"-",VLOOKUP(B94,Register!$A$7:$AM$311,26,FALSE))</f>
        <v>-</v>
      </c>
      <c r="GD94" s="7" t="str">
        <f>IF(AND(C94=""),"-",VLOOKUP(B94,Register!$A$7:$AM$311,27,FALSE))</f>
        <v>-</v>
      </c>
      <c r="GE94" s="7" t="str">
        <f>IF(AND(C94=""),"-",VLOOKUP(B94,Register!$A$7:$AM$311,28,FALSE))</f>
        <v>-</v>
      </c>
      <c r="GF94" s="7" t="str">
        <f>IF(AND(C94=""),"-",VLOOKUP(B94,Register!$A$7:$AM$311,29,FALSE))</f>
        <v>-</v>
      </c>
      <c r="GG94" s="7" t="str">
        <f>IF(AND(C94=""),"-",VLOOKUP(B94,Register!$A$7:$AM$311,30,FALSE))</f>
        <v>-</v>
      </c>
      <c r="GH94" s="8" t="str">
        <f>IF(AND(C94=""),"-",VLOOKUP(B94,Register!$A$7:$AM$311,31,FALSE))</f>
        <v>-</v>
      </c>
      <c r="GI94" s="208" t="str">
        <f>IF(AND(C94=""),"",VLOOKUP(B94,Register!$A$7:$CL$311,36,FALSE))</f>
        <v/>
      </c>
      <c r="GJ94" s="182" t="str">
        <f t="shared" si="193"/>
        <v/>
      </c>
      <c r="GK94" s="312" t="str">
        <f t="shared" si="194"/>
        <v/>
      </c>
      <c r="GL94" s="314" t="str">
        <f t="shared" si="195"/>
        <v/>
      </c>
      <c r="GM94" s="3"/>
      <c r="GR94" s="3"/>
      <c r="GS94" s="3"/>
      <c r="GT94" s="3"/>
      <c r="GU94" s="3"/>
      <c r="GV94" s="3"/>
      <c r="GW94" s="3"/>
      <c r="GX94" s="3"/>
      <c r="GY94" s="3"/>
      <c r="GZ94" s="3"/>
      <c r="HA94" s="3"/>
      <c r="HB94" s="3"/>
      <c r="HC94" s="3"/>
      <c r="HD94" s="3"/>
      <c r="HE94" s="3"/>
      <c r="HF94" s="3"/>
      <c r="HG94" s="3"/>
      <c r="HH94" s="3"/>
      <c r="HI94" s="3"/>
      <c r="HJ94" s="3"/>
      <c r="HK94" s="3"/>
      <c r="HL94" s="3"/>
      <c r="HM94" s="3"/>
      <c r="HW94" s="321" t="str">
        <f>IF(ISNA(VLOOKUP(B94,Register!A$7:Z$315,9,FALSE)),"",VLOOKUP(B94,Register!A$7:Z$315,9,FALSE))</f>
        <v/>
      </c>
      <c r="HX94" s="321" t="str">
        <f>IF(ISNA(VLOOKUP(B94,Register!A$7:Z$315,12,FALSE)),"",VLOOKUP(B94,Register!A$7:Z$315,12,FALSE))</f>
        <v/>
      </c>
      <c r="HY94" s="321" t="str">
        <f t="shared" si="196"/>
        <v/>
      </c>
      <c r="HZ94" s="321" t="str">
        <f t="shared" si="197"/>
        <v/>
      </c>
      <c r="IA94" s="321" t="str">
        <f t="shared" si="198"/>
        <v/>
      </c>
      <c r="IB94" s="321" t="str">
        <f t="shared" si="199"/>
        <v/>
      </c>
      <c r="IC94" s="321" t="str">
        <f t="shared" si="200"/>
        <v/>
      </c>
      <c r="ID94" s="321" t="str">
        <f t="shared" si="201"/>
        <v/>
      </c>
      <c r="IE94" s="321" t="str">
        <f t="shared" si="202"/>
        <v/>
      </c>
      <c r="IF94" s="321" t="str">
        <f t="shared" si="203"/>
        <v/>
      </c>
    </row>
    <row r="95" spans="1:240" ht="21">
      <c r="A95" s="4">
        <v>83</v>
      </c>
      <c r="B95" s="197"/>
      <c r="C95" s="196" t="str">
        <f>IF(ISNA(VLOOKUP(B95,Register!A$7:Z$315,3,FALSE)),"",VLOOKUP(B95,Register!A$7:Z$315,3,FALSE))</f>
        <v/>
      </c>
      <c r="D95" s="196" t="str">
        <f>IF(ISNA(VLOOKUP(B95,Register!A$7:Z$315,4,FALSE)),"",VLOOKUP(B95,Register!A$7:Z$315,4,FALSE))</f>
        <v/>
      </c>
      <c r="E95" s="195" t="str">
        <f>IF(ISNA(VLOOKUP(B95,Register!A$7:Z$315,6,FALSE)),"",VLOOKUP(B95,Register!A$7:Z$315,6,FALSE))</f>
        <v/>
      </c>
      <c r="F95" s="105"/>
      <c r="G95" s="159"/>
      <c r="H95" s="159"/>
      <c r="I95" s="168" t="str">
        <f t="shared" si="105"/>
        <v/>
      </c>
      <c r="J95" s="5" t="str">
        <f t="shared" si="106"/>
        <v/>
      </c>
      <c r="K95" s="159"/>
      <c r="L95" s="159"/>
      <c r="M95" s="168" t="str">
        <f t="shared" si="107"/>
        <v/>
      </c>
      <c r="N95" s="5" t="str">
        <f t="shared" si="108"/>
        <v/>
      </c>
      <c r="O95" s="159"/>
      <c r="P95" s="159"/>
      <c r="Q95" s="168" t="str">
        <f t="shared" si="109"/>
        <v/>
      </c>
      <c r="R95" s="5" t="str">
        <f t="shared" si="110"/>
        <v/>
      </c>
      <c r="S95" s="159"/>
      <c r="T95" s="159"/>
      <c r="U95" s="168" t="str">
        <f t="shared" si="111"/>
        <v/>
      </c>
      <c r="V95" s="5" t="str">
        <f t="shared" si="112"/>
        <v/>
      </c>
      <c r="W95" s="159"/>
      <c r="X95" s="159"/>
      <c r="Y95" s="168" t="str">
        <f t="shared" si="113"/>
        <v/>
      </c>
      <c r="Z95" s="5" t="str">
        <f t="shared" si="114"/>
        <v/>
      </c>
      <c r="AA95" s="160" t="str">
        <f t="shared" si="103"/>
        <v/>
      </c>
      <c r="AB95" s="160" t="str">
        <f t="shared" si="104"/>
        <v/>
      </c>
      <c r="AC95" s="160" t="str">
        <f t="shared" si="115"/>
        <v/>
      </c>
      <c r="AD95" s="6" t="str">
        <f t="shared" si="116"/>
        <v/>
      </c>
      <c r="AE95" s="105"/>
      <c r="AF95" s="1115"/>
      <c r="AG95" s="1115"/>
      <c r="AH95" s="168" t="str">
        <f t="shared" si="117"/>
        <v/>
      </c>
      <c r="AI95" s="5" t="str">
        <f t="shared" si="118"/>
        <v/>
      </c>
      <c r="AJ95" s="159"/>
      <c r="AK95" s="159"/>
      <c r="AL95" s="168" t="str">
        <f t="shared" si="119"/>
        <v/>
      </c>
      <c r="AM95" s="5" t="str">
        <f t="shared" si="120"/>
        <v/>
      </c>
      <c r="AN95" s="159"/>
      <c r="AO95" s="159"/>
      <c r="AP95" s="168" t="str">
        <f t="shared" si="121"/>
        <v/>
      </c>
      <c r="AQ95" s="5" t="str">
        <f t="shared" si="122"/>
        <v/>
      </c>
      <c r="AR95" s="159"/>
      <c r="AS95" s="159"/>
      <c r="AT95" s="168" t="str">
        <f t="shared" si="123"/>
        <v/>
      </c>
      <c r="AU95" s="5" t="str">
        <f t="shared" si="124"/>
        <v/>
      </c>
      <c r="AV95" s="159"/>
      <c r="AW95" s="159"/>
      <c r="AX95" s="168" t="str">
        <f t="shared" si="125"/>
        <v/>
      </c>
      <c r="AY95" s="5" t="str">
        <f t="shared" si="126"/>
        <v/>
      </c>
      <c r="AZ95" s="160" t="str">
        <f t="shared" si="127"/>
        <v/>
      </c>
      <c r="BA95" s="160" t="str">
        <f t="shared" si="128"/>
        <v/>
      </c>
      <c r="BB95" s="160" t="str">
        <f t="shared" si="129"/>
        <v/>
      </c>
      <c r="BC95" s="6" t="str">
        <f t="shared" si="130"/>
        <v/>
      </c>
      <c r="BD95" s="105"/>
      <c r="BE95" s="159"/>
      <c r="BF95" s="159"/>
      <c r="BG95" s="168" t="str">
        <f t="shared" si="131"/>
        <v/>
      </c>
      <c r="BH95" s="5" t="str">
        <f t="shared" si="132"/>
        <v/>
      </c>
      <c r="BI95" s="159"/>
      <c r="BJ95" s="159"/>
      <c r="BK95" s="168" t="str">
        <f t="shared" si="133"/>
        <v/>
      </c>
      <c r="BL95" s="5" t="str">
        <f t="shared" si="134"/>
        <v/>
      </c>
      <c r="BM95" s="159"/>
      <c r="BN95" s="159"/>
      <c r="BO95" s="168" t="str">
        <f t="shared" si="135"/>
        <v/>
      </c>
      <c r="BP95" s="5" t="str">
        <f t="shared" si="136"/>
        <v/>
      </c>
      <c r="BQ95" s="159"/>
      <c r="BR95" s="159"/>
      <c r="BS95" s="168" t="str">
        <f t="shared" si="137"/>
        <v/>
      </c>
      <c r="BT95" s="5" t="str">
        <f t="shared" si="138"/>
        <v/>
      </c>
      <c r="BU95" s="159"/>
      <c r="BV95" s="159"/>
      <c r="BW95" s="168" t="str">
        <f t="shared" si="139"/>
        <v/>
      </c>
      <c r="BX95" s="5" t="str">
        <f t="shared" si="140"/>
        <v/>
      </c>
      <c r="BY95" s="160" t="str">
        <f t="shared" si="141"/>
        <v/>
      </c>
      <c r="BZ95" s="160" t="str">
        <f t="shared" si="142"/>
        <v/>
      </c>
      <c r="CA95" s="160" t="str">
        <f t="shared" si="143"/>
        <v/>
      </c>
      <c r="CB95" s="6" t="str">
        <f t="shared" si="144"/>
        <v/>
      </c>
      <c r="CC95" s="105"/>
      <c r="CD95" s="159"/>
      <c r="CE95" s="159"/>
      <c r="CF95" s="168" t="str">
        <f t="shared" si="145"/>
        <v/>
      </c>
      <c r="CG95" s="5" t="str">
        <f t="shared" si="146"/>
        <v/>
      </c>
      <c r="CH95" s="159"/>
      <c r="CI95" s="159"/>
      <c r="CJ95" s="168" t="str">
        <f t="shared" si="147"/>
        <v/>
      </c>
      <c r="CK95" s="5" t="str">
        <f t="shared" si="148"/>
        <v/>
      </c>
      <c r="CL95" s="159"/>
      <c r="CM95" s="159"/>
      <c r="CN95" s="168" t="str">
        <f t="shared" si="149"/>
        <v/>
      </c>
      <c r="CO95" s="5" t="str">
        <f t="shared" si="150"/>
        <v/>
      </c>
      <c r="CP95" s="159"/>
      <c r="CQ95" s="159"/>
      <c r="CR95" s="168" t="str">
        <f t="shared" si="151"/>
        <v/>
      </c>
      <c r="CS95" s="5" t="str">
        <f t="shared" si="152"/>
        <v/>
      </c>
      <c r="CT95" s="159"/>
      <c r="CU95" s="159"/>
      <c r="CV95" s="168" t="str">
        <f t="shared" si="153"/>
        <v/>
      </c>
      <c r="CW95" s="5" t="str">
        <f t="shared" si="154"/>
        <v/>
      </c>
      <c r="CX95" s="160" t="str">
        <f t="shared" si="155"/>
        <v/>
      </c>
      <c r="CY95" s="160" t="str">
        <f t="shared" si="156"/>
        <v/>
      </c>
      <c r="CZ95" s="160" t="str">
        <f t="shared" si="157"/>
        <v/>
      </c>
      <c r="DA95" s="6" t="str">
        <f t="shared" si="158"/>
        <v/>
      </c>
      <c r="DB95" s="105"/>
      <c r="DC95" s="159"/>
      <c r="DD95" s="159"/>
      <c r="DE95" s="168" t="str">
        <f t="shared" si="159"/>
        <v/>
      </c>
      <c r="DF95" s="5" t="str">
        <f t="shared" si="160"/>
        <v/>
      </c>
      <c r="DG95" s="159"/>
      <c r="DH95" s="159"/>
      <c r="DI95" s="168" t="str">
        <f t="shared" si="161"/>
        <v/>
      </c>
      <c r="DJ95" s="5" t="str">
        <f t="shared" si="162"/>
        <v/>
      </c>
      <c r="DK95" s="159"/>
      <c r="DL95" s="159"/>
      <c r="DM95" s="168" t="str">
        <f t="shared" si="163"/>
        <v/>
      </c>
      <c r="DN95" s="5" t="str">
        <f t="shared" si="164"/>
        <v/>
      </c>
      <c r="DO95" s="159"/>
      <c r="DP95" s="159"/>
      <c r="DQ95" s="168" t="str">
        <f t="shared" si="165"/>
        <v/>
      </c>
      <c r="DR95" s="5" t="str">
        <f t="shared" si="166"/>
        <v/>
      </c>
      <c r="DS95" s="159"/>
      <c r="DT95" s="159"/>
      <c r="DU95" s="168" t="str">
        <f t="shared" si="167"/>
        <v/>
      </c>
      <c r="DV95" s="5" t="str">
        <f t="shared" si="168"/>
        <v/>
      </c>
      <c r="DW95" s="160" t="str">
        <f t="shared" si="169"/>
        <v/>
      </c>
      <c r="DX95" s="160" t="str">
        <f t="shared" si="170"/>
        <v/>
      </c>
      <c r="DY95" s="160" t="str">
        <f t="shared" si="171"/>
        <v/>
      </c>
      <c r="DZ95" s="6" t="str">
        <f t="shared" si="172"/>
        <v/>
      </c>
      <c r="EA95" s="105"/>
      <c r="EB95" s="159"/>
      <c r="EC95" s="159"/>
      <c r="ED95" s="168" t="str">
        <f t="shared" si="173"/>
        <v/>
      </c>
      <c r="EE95" s="5" t="str">
        <f t="shared" si="174"/>
        <v/>
      </c>
      <c r="EF95" s="159"/>
      <c r="EG95" s="159"/>
      <c r="EH95" s="168" t="str">
        <f t="shared" si="175"/>
        <v/>
      </c>
      <c r="EI95" s="5" t="str">
        <f t="shared" si="176"/>
        <v/>
      </c>
      <c r="EJ95" s="159"/>
      <c r="EK95" s="159"/>
      <c r="EL95" s="168" t="str">
        <f t="shared" si="177"/>
        <v/>
      </c>
      <c r="EM95" s="5" t="str">
        <f t="shared" si="178"/>
        <v/>
      </c>
      <c r="EN95" s="159"/>
      <c r="EO95" s="159"/>
      <c r="EP95" s="168" t="str">
        <f t="shared" si="179"/>
        <v/>
      </c>
      <c r="EQ95" s="5" t="str">
        <f t="shared" si="180"/>
        <v/>
      </c>
      <c r="ER95" s="159"/>
      <c r="ES95" s="159"/>
      <c r="ET95" s="168" t="str">
        <f t="shared" si="181"/>
        <v/>
      </c>
      <c r="EU95" s="5" t="str">
        <f t="shared" si="182"/>
        <v/>
      </c>
      <c r="EV95" s="160" t="str">
        <f t="shared" si="183"/>
        <v/>
      </c>
      <c r="EW95" s="160" t="str">
        <f t="shared" si="184"/>
        <v/>
      </c>
      <c r="EX95" s="160" t="str">
        <f t="shared" si="185"/>
        <v/>
      </c>
      <c r="EY95" s="6" t="str">
        <f t="shared" si="186"/>
        <v/>
      </c>
      <c r="EZ95" s="105"/>
      <c r="FA95" s="105"/>
      <c r="FB95" s="105"/>
      <c r="FC95" s="105"/>
      <c r="FD95" s="105"/>
      <c r="FE95" s="106" t="str">
        <f t="shared" si="187"/>
        <v/>
      </c>
      <c r="FF95" s="100" t="str">
        <f t="shared" si="188"/>
        <v xml:space="preserve"> </v>
      </c>
      <c r="FG95" s="105"/>
      <c r="FH95" s="105"/>
      <c r="FI95" s="105"/>
      <c r="FJ95" s="105"/>
      <c r="FK95" s="105"/>
      <c r="FL95" s="107" t="str">
        <f t="shared" si="189"/>
        <v/>
      </c>
      <c r="FM95" s="101" t="str">
        <f t="shared" si="190"/>
        <v xml:space="preserve"> </v>
      </c>
      <c r="FN95" s="105"/>
      <c r="FO95" s="105"/>
      <c r="FP95" s="105"/>
      <c r="FQ95" s="105"/>
      <c r="FR95" s="105"/>
      <c r="FS95" s="204" t="str">
        <f t="shared" si="191"/>
        <v/>
      </c>
      <c r="FT95" s="205" t="str">
        <f t="shared" si="192"/>
        <v xml:space="preserve"> </v>
      </c>
      <c r="FU95" s="477"/>
      <c r="FV95" s="316" t="str">
        <f>IF(AND(C95=""),"-",VLOOKUP(B95,Register!$A$7:$AM$311,19,FALSE))</f>
        <v>-</v>
      </c>
      <c r="FW95" s="7" t="str">
        <f>IF(AND(C95=""),"-",VLOOKUP(B95,Register!$A$7:$AM$311,20,FALSE))</f>
        <v>-</v>
      </c>
      <c r="FX95" s="7" t="str">
        <f>IF(AND(C95=""),"-",VLOOKUP(B95,Register!$A$7:$AM$311,21,FALSE))</f>
        <v>-</v>
      </c>
      <c r="FY95" s="7" t="str">
        <f>IF(AND(C95=""),"-",VLOOKUP(B95,Register!$A$7:$AM$311,22,FALSE))</f>
        <v>-</v>
      </c>
      <c r="FZ95" s="7" t="str">
        <f>IF(AND(C95=""),"-",VLOOKUP(B95,Register!$A$7:$AM$311,23,FALSE))</f>
        <v>-</v>
      </c>
      <c r="GA95" s="7" t="str">
        <f>IF(AND(C95=""),"-",VLOOKUP(B95,Register!$A$7:$AM$311,24,FALSE))</f>
        <v>-</v>
      </c>
      <c r="GB95" s="7" t="str">
        <f>IF(AND(C95=""),"-",VLOOKUP(B95,Register!$A$7:$AM$311,25,FALSE))</f>
        <v>-</v>
      </c>
      <c r="GC95" s="7" t="str">
        <f>IF(AND(C95=""),"-",VLOOKUP(B95,Register!$A$7:$AM$311,26,FALSE))</f>
        <v>-</v>
      </c>
      <c r="GD95" s="7" t="str">
        <f>IF(AND(C95=""),"-",VLOOKUP(B95,Register!$A$7:$AM$311,27,FALSE))</f>
        <v>-</v>
      </c>
      <c r="GE95" s="7" t="str">
        <f>IF(AND(C95=""),"-",VLOOKUP(B95,Register!$A$7:$AM$311,28,FALSE))</f>
        <v>-</v>
      </c>
      <c r="GF95" s="7" t="str">
        <f>IF(AND(C95=""),"-",VLOOKUP(B95,Register!$A$7:$AM$311,29,FALSE))</f>
        <v>-</v>
      </c>
      <c r="GG95" s="7" t="str">
        <f>IF(AND(C95=""),"-",VLOOKUP(B95,Register!$A$7:$AM$311,30,FALSE))</f>
        <v>-</v>
      </c>
      <c r="GH95" s="8" t="str">
        <f>IF(AND(C95=""),"-",VLOOKUP(B95,Register!$A$7:$AM$311,31,FALSE))</f>
        <v>-</v>
      </c>
      <c r="GI95" s="208" t="str">
        <f>IF(AND(C95=""),"",VLOOKUP(B95,Register!$A$7:$CL$311,36,FALSE))</f>
        <v/>
      </c>
      <c r="GJ95" s="182" t="str">
        <f t="shared" si="193"/>
        <v/>
      </c>
      <c r="GK95" s="312" t="str">
        <f t="shared" si="194"/>
        <v/>
      </c>
      <c r="GL95" s="314" t="str">
        <f t="shared" si="195"/>
        <v/>
      </c>
      <c r="GM95" s="3"/>
      <c r="GR95" s="3"/>
      <c r="GS95" s="3"/>
      <c r="GT95" s="3"/>
      <c r="GU95" s="3"/>
      <c r="GV95" s="3"/>
      <c r="GW95" s="3"/>
      <c r="GX95" s="3"/>
      <c r="GY95" s="3"/>
      <c r="GZ95" s="3"/>
      <c r="HA95" s="3"/>
      <c r="HB95" s="3"/>
      <c r="HC95" s="3"/>
      <c r="HD95" s="3"/>
      <c r="HE95" s="3"/>
      <c r="HF95" s="3"/>
      <c r="HG95" s="3"/>
      <c r="HH95" s="3"/>
      <c r="HI95" s="3"/>
      <c r="HJ95" s="3"/>
      <c r="HK95" s="3"/>
      <c r="HL95" s="3"/>
      <c r="HM95" s="3"/>
      <c r="HW95" s="321" t="str">
        <f>IF(ISNA(VLOOKUP(B95,Register!A$7:Z$315,9,FALSE)),"",VLOOKUP(B95,Register!A$7:Z$315,9,FALSE))</f>
        <v/>
      </c>
      <c r="HX95" s="321" t="str">
        <f>IF(ISNA(VLOOKUP(B95,Register!A$7:Z$315,12,FALSE)),"",VLOOKUP(B95,Register!A$7:Z$315,12,FALSE))</f>
        <v/>
      </c>
      <c r="HY95" s="321" t="str">
        <f t="shared" si="196"/>
        <v/>
      </c>
      <c r="HZ95" s="321" t="str">
        <f t="shared" si="197"/>
        <v/>
      </c>
      <c r="IA95" s="321" t="str">
        <f t="shared" si="198"/>
        <v/>
      </c>
      <c r="IB95" s="321" t="str">
        <f t="shared" si="199"/>
        <v/>
      </c>
      <c r="IC95" s="321" t="str">
        <f t="shared" si="200"/>
        <v/>
      </c>
      <c r="ID95" s="321" t="str">
        <f t="shared" si="201"/>
        <v/>
      </c>
      <c r="IE95" s="321" t="str">
        <f t="shared" si="202"/>
        <v/>
      </c>
      <c r="IF95" s="321" t="str">
        <f t="shared" si="203"/>
        <v/>
      </c>
    </row>
    <row r="96" spans="1:240" ht="21">
      <c r="A96" s="4">
        <v>84</v>
      </c>
      <c r="B96" s="197"/>
      <c r="C96" s="196" t="str">
        <f>IF(ISNA(VLOOKUP(B96,Register!A$7:Z$315,3,FALSE)),"",VLOOKUP(B96,Register!A$7:Z$315,3,FALSE))</f>
        <v/>
      </c>
      <c r="D96" s="196" t="str">
        <f>IF(ISNA(VLOOKUP(B96,Register!A$7:Z$315,4,FALSE)),"",VLOOKUP(B96,Register!A$7:Z$315,4,FALSE))</f>
        <v/>
      </c>
      <c r="E96" s="195" t="str">
        <f>IF(ISNA(VLOOKUP(B96,Register!A$7:Z$315,6,FALSE)),"",VLOOKUP(B96,Register!A$7:Z$315,6,FALSE))</f>
        <v/>
      </c>
      <c r="F96" s="105"/>
      <c r="G96" s="159"/>
      <c r="H96" s="159"/>
      <c r="I96" s="168" t="str">
        <f t="shared" si="105"/>
        <v/>
      </c>
      <c r="J96" s="5" t="str">
        <f t="shared" si="106"/>
        <v/>
      </c>
      <c r="K96" s="159"/>
      <c r="L96" s="159"/>
      <c r="M96" s="168" t="str">
        <f t="shared" si="107"/>
        <v/>
      </c>
      <c r="N96" s="5" t="str">
        <f t="shared" si="108"/>
        <v/>
      </c>
      <c r="O96" s="159"/>
      <c r="P96" s="159"/>
      <c r="Q96" s="168" t="str">
        <f t="shared" si="109"/>
        <v/>
      </c>
      <c r="R96" s="5" t="str">
        <f t="shared" si="110"/>
        <v/>
      </c>
      <c r="S96" s="159"/>
      <c r="T96" s="159"/>
      <c r="U96" s="168" t="str">
        <f t="shared" si="111"/>
        <v/>
      </c>
      <c r="V96" s="5" t="str">
        <f t="shared" si="112"/>
        <v/>
      </c>
      <c r="W96" s="159"/>
      <c r="X96" s="159"/>
      <c r="Y96" s="168" t="str">
        <f t="shared" si="113"/>
        <v/>
      </c>
      <c r="Z96" s="5" t="str">
        <f t="shared" si="114"/>
        <v/>
      </c>
      <c r="AA96" s="160" t="str">
        <f t="shared" si="103"/>
        <v/>
      </c>
      <c r="AB96" s="160" t="str">
        <f t="shared" si="104"/>
        <v/>
      </c>
      <c r="AC96" s="160" t="str">
        <f t="shared" si="115"/>
        <v/>
      </c>
      <c r="AD96" s="6" t="str">
        <f t="shared" si="116"/>
        <v/>
      </c>
      <c r="AE96" s="105"/>
      <c r="AF96" s="1115"/>
      <c r="AG96" s="1115"/>
      <c r="AH96" s="168" t="str">
        <f t="shared" si="117"/>
        <v/>
      </c>
      <c r="AI96" s="5" t="str">
        <f t="shared" si="118"/>
        <v/>
      </c>
      <c r="AJ96" s="159"/>
      <c r="AK96" s="159"/>
      <c r="AL96" s="168" t="str">
        <f t="shared" si="119"/>
        <v/>
      </c>
      <c r="AM96" s="5" t="str">
        <f t="shared" si="120"/>
        <v/>
      </c>
      <c r="AN96" s="159"/>
      <c r="AO96" s="159"/>
      <c r="AP96" s="168" t="str">
        <f t="shared" si="121"/>
        <v/>
      </c>
      <c r="AQ96" s="5" t="str">
        <f t="shared" si="122"/>
        <v/>
      </c>
      <c r="AR96" s="159"/>
      <c r="AS96" s="159"/>
      <c r="AT96" s="168" t="str">
        <f t="shared" si="123"/>
        <v/>
      </c>
      <c r="AU96" s="5" t="str">
        <f t="shared" si="124"/>
        <v/>
      </c>
      <c r="AV96" s="159"/>
      <c r="AW96" s="159"/>
      <c r="AX96" s="168" t="str">
        <f t="shared" si="125"/>
        <v/>
      </c>
      <c r="AY96" s="5" t="str">
        <f t="shared" si="126"/>
        <v/>
      </c>
      <c r="AZ96" s="160" t="str">
        <f t="shared" si="127"/>
        <v/>
      </c>
      <c r="BA96" s="160" t="str">
        <f t="shared" si="128"/>
        <v/>
      </c>
      <c r="BB96" s="160" t="str">
        <f t="shared" si="129"/>
        <v/>
      </c>
      <c r="BC96" s="6" t="str">
        <f t="shared" si="130"/>
        <v/>
      </c>
      <c r="BD96" s="105"/>
      <c r="BE96" s="159"/>
      <c r="BF96" s="159"/>
      <c r="BG96" s="168" t="str">
        <f t="shared" si="131"/>
        <v/>
      </c>
      <c r="BH96" s="5" t="str">
        <f t="shared" si="132"/>
        <v/>
      </c>
      <c r="BI96" s="159"/>
      <c r="BJ96" s="159"/>
      <c r="BK96" s="168" t="str">
        <f t="shared" si="133"/>
        <v/>
      </c>
      <c r="BL96" s="5" t="str">
        <f t="shared" si="134"/>
        <v/>
      </c>
      <c r="BM96" s="159"/>
      <c r="BN96" s="159"/>
      <c r="BO96" s="168" t="str">
        <f t="shared" si="135"/>
        <v/>
      </c>
      <c r="BP96" s="5" t="str">
        <f t="shared" si="136"/>
        <v/>
      </c>
      <c r="BQ96" s="159"/>
      <c r="BR96" s="159"/>
      <c r="BS96" s="168" t="str">
        <f t="shared" si="137"/>
        <v/>
      </c>
      <c r="BT96" s="5" t="str">
        <f t="shared" si="138"/>
        <v/>
      </c>
      <c r="BU96" s="159"/>
      <c r="BV96" s="159"/>
      <c r="BW96" s="168" t="str">
        <f t="shared" si="139"/>
        <v/>
      </c>
      <c r="BX96" s="5" t="str">
        <f t="shared" si="140"/>
        <v/>
      </c>
      <c r="BY96" s="160" t="str">
        <f t="shared" si="141"/>
        <v/>
      </c>
      <c r="BZ96" s="160" t="str">
        <f t="shared" si="142"/>
        <v/>
      </c>
      <c r="CA96" s="160" t="str">
        <f t="shared" si="143"/>
        <v/>
      </c>
      <c r="CB96" s="6" t="str">
        <f t="shared" si="144"/>
        <v/>
      </c>
      <c r="CC96" s="105"/>
      <c r="CD96" s="159"/>
      <c r="CE96" s="159"/>
      <c r="CF96" s="168" t="str">
        <f t="shared" si="145"/>
        <v/>
      </c>
      <c r="CG96" s="5" t="str">
        <f t="shared" si="146"/>
        <v/>
      </c>
      <c r="CH96" s="159"/>
      <c r="CI96" s="159"/>
      <c r="CJ96" s="168" t="str">
        <f t="shared" si="147"/>
        <v/>
      </c>
      <c r="CK96" s="5" t="str">
        <f t="shared" si="148"/>
        <v/>
      </c>
      <c r="CL96" s="159"/>
      <c r="CM96" s="159"/>
      <c r="CN96" s="168" t="str">
        <f t="shared" si="149"/>
        <v/>
      </c>
      <c r="CO96" s="5" t="str">
        <f t="shared" si="150"/>
        <v/>
      </c>
      <c r="CP96" s="159"/>
      <c r="CQ96" s="159"/>
      <c r="CR96" s="168" t="str">
        <f t="shared" si="151"/>
        <v/>
      </c>
      <c r="CS96" s="5" t="str">
        <f t="shared" si="152"/>
        <v/>
      </c>
      <c r="CT96" s="159"/>
      <c r="CU96" s="159"/>
      <c r="CV96" s="168" t="str">
        <f t="shared" si="153"/>
        <v/>
      </c>
      <c r="CW96" s="5" t="str">
        <f t="shared" si="154"/>
        <v/>
      </c>
      <c r="CX96" s="160" t="str">
        <f t="shared" si="155"/>
        <v/>
      </c>
      <c r="CY96" s="160" t="str">
        <f t="shared" si="156"/>
        <v/>
      </c>
      <c r="CZ96" s="160" t="str">
        <f t="shared" si="157"/>
        <v/>
      </c>
      <c r="DA96" s="6" t="str">
        <f t="shared" si="158"/>
        <v/>
      </c>
      <c r="DB96" s="105"/>
      <c r="DC96" s="159"/>
      <c r="DD96" s="159"/>
      <c r="DE96" s="168" t="str">
        <f t="shared" si="159"/>
        <v/>
      </c>
      <c r="DF96" s="5" t="str">
        <f t="shared" si="160"/>
        <v/>
      </c>
      <c r="DG96" s="159"/>
      <c r="DH96" s="159"/>
      <c r="DI96" s="168" t="str">
        <f t="shared" si="161"/>
        <v/>
      </c>
      <c r="DJ96" s="5" t="str">
        <f t="shared" si="162"/>
        <v/>
      </c>
      <c r="DK96" s="159"/>
      <c r="DL96" s="159"/>
      <c r="DM96" s="168" t="str">
        <f t="shared" si="163"/>
        <v/>
      </c>
      <c r="DN96" s="5" t="str">
        <f t="shared" si="164"/>
        <v/>
      </c>
      <c r="DO96" s="159"/>
      <c r="DP96" s="159"/>
      <c r="DQ96" s="168" t="str">
        <f t="shared" si="165"/>
        <v/>
      </c>
      <c r="DR96" s="5" t="str">
        <f t="shared" si="166"/>
        <v/>
      </c>
      <c r="DS96" s="159"/>
      <c r="DT96" s="159"/>
      <c r="DU96" s="168" t="str">
        <f t="shared" si="167"/>
        <v/>
      </c>
      <c r="DV96" s="5" t="str">
        <f t="shared" si="168"/>
        <v/>
      </c>
      <c r="DW96" s="160" t="str">
        <f t="shared" si="169"/>
        <v/>
      </c>
      <c r="DX96" s="160" t="str">
        <f t="shared" si="170"/>
        <v/>
      </c>
      <c r="DY96" s="160" t="str">
        <f t="shared" si="171"/>
        <v/>
      </c>
      <c r="DZ96" s="6" t="str">
        <f t="shared" si="172"/>
        <v/>
      </c>
      <c r="EA96" s="105"/>
      <c r="EB96" s="159"/>
      <c r="EC96" s="159"/>
      <c r="ED96" s="168" t="str">
        <f t="shared" si="173"/>
        <v/>
      </c>
      <c r="EE96" s="5" t="str">
        <f t="shared" si="174"/>
        <v/>
      </c>
      <c r="EF96" s="159"/>
      <c r="EG96" s="159"/>
      <c r="EH96" s="168" t="str">
        <f t="shared" si="175"/>
        <v/>
      </c>
      <c r="EI96" s="5" t="str">
        <f t="shared" si="176"/>
        <v/>
      </c>
      <c r="EJ96" s="159"/>
      <c r="EK96" s="159"/>
      <c r="EL96" s="168" t="str">
        <f t="shared" si="177"/>
        <v/>
      </c>
      <c r="EM96" s="5" t="str">
        <f t="shared" si="178"/>
        <v/>
      </c>
      <c r="EN96" s="159"/>
      <c r="EO96" s="159"/>
      <c r="EP96" s="168" t="str">
        <f t="shared" si="179"/>
        <v/>
      </c>
      <c r="EQ96" s="5" t="str">
        <f t="shared" si="180"/>
        <v/>
      </c>
      <c r="ER96" s="159"/>
      <c r="ES96" s="159"/>
      <c r="ET96" s="168" t="str">
        <f t="shared" si="181"/>
        <v/>
      </c>
      <c r="EU96" s="5" t="str">
        <f t="shared" si="182"/>
        <v/>
      </c>
      <c r="EV96" s="160" t="str">
        <f t="shared" si="183"/>
        <v/>
      </c>
      <c r="EW96" s="160" t="str">
        <f t="shared" si="184"/>
        <v/>
      </c>
      <c r="EX96" s="160" t="str">
        <f t="shared" si="185"/>
        <v/>
      </c>
      <c r="EY96" s="6" t="str">
        <f t="shared" si="186"/>
        <v/>
      </c>
      <c r="EZ96" s="105"/>
      <c r="FA96" s="105"/>
      <c r="FB96" s="105"/>
      <c r="FC96" s="105"/>
      <c r="FD96" s="105"/>
      <c r="FE96" s="106" t="str">
        <f t="shared" si="187"/>
        <v/>
      </c>
      <c r="FF96" s="100" t="str">
        <f t="shared" si="188"/>
        <v xml:space="preserve"> </v>
      </c>
      <c r="FG96" s="105"/>
      <c r="FH96" s="105"/>
      <c r="FI96" s="105"/>
      <c r="FJ96" s="105"/>
      <c r="FK96" s="105"/>
      <c r="FL96" s="107" t="str">
        <f t="shared" si="189"/>
        <v/>
      </c>
      <c r="FM96" s="101" t="str">
        <f t="shared" si="190"/>
        <v xml:space="preserve"> </v>
      </c>
      <c r="FN96" s="105"/>
      <c r="FO96" s="105"/>
      <c r="FP96" s="105"/>
      <c r="FQ96" s="105"/>
      <c r="FR96" s="105"/>
      <c r="FS96" s="204" t="str">
        <f t="shared" si="191"/>
        <v/>
      </c>
      <c r="FT96" s="205" t="str">
        <f t="shared" si="192"/>
        <v xml:space="preserve"> </v>
      </c>
      <c r="FU96" s="477"/>
      <c r="FV96" s="316" t="str">
        <f>IF(AND(C96=""),"-",VLOOKUP(B96,Register!$A$7:$AM$311,19,FALSE))</f>
        <v>-</v>
      </c>
      <c r="FW96" s="7" t="str">
        <f>IF(AND(C96=""),"-",VLOOKUP(B96,Register!$A$7:$AM$311,20,FALSE))</f>
        <v>-</v>
      </c>
      <c r="FX96" s="7" t="str">
        <f>IF(AND(C96=""),"-",VLOOKUP(B96,Register!$A$7:$AM$311,21,FALSE))</f>
        <v>-</v>
      </c>
      <c r="FY96" s="7" t="str">
        <f>IF(AND(C96=""),"-",VLOOKUP(B96,Register!$A$7:$AM$311,22,FALSE))</f>
        <v>-</v>
      </c>
      <c r="FZ96" s="7" t="str">
        <f>IF(AND(C96=""),"-",VLOOKUP(B96,Register!$A$7:$AM$311,23,FALSE))</f>
        <v>-</v>
      </c>
      <c r="GA96" s="7" t="str">
        <f>IF(AND(C96=""),"-",VLOOKUP(B96,Register!$A$7:$AM$311,24,FALSE))</f>
        <v>-</v>
      </c>
      <c r="GB96" s="7" t="str">
        <f>IF(AND(C96=""),"-",VLOOKUP(B96,Register!$A$7:$AM$311,25,FALSE))</f>
        <v>-</v>
      </c>
      <c r="GC96" s="7" t="str">
        <f>IF(AND(C96=""),"-",VLOOKUP(B96,Register!$A$7:$AM$311,26,FALSE))</f>
        <v>-</v>
      </c>
      <c r="GD96" s="7" t="str">
        <f>IF(AND(C96=""),"-",VLOOKUP(B96,Register!$A$7:$AM$311,27,FALSE))</f>
        <v>-</v>
      </c>
      <c r="GE96" s="7" t="str">
        <f>IF(AND(C96=""),"-",VLOOKUP(B96,Register!$A$7:$AM$311,28,FALSE))</f>
        <v>-</v>
      </c>
      <c r="GF96" s="7" t="str">
        <f>IF(AND(C96=""),"-",VLOOKUP(B96,Register!$A$7:$AM$311,29,FALSE))</f>
        <v>-</v>
      </c>
      <c r="GG96" s="7" t="str">
        <f>IF(AND(C96=""),"-",VLOOKUP(B96,Register!$A$7:$AM$311,30,FALSE))</f>
        <v>-</v>
      </c>
      <c r="GH96" s="8" t="str">
        <f>IF(AND(C96=""),"-",VLOOKUP(B96,Register!$A$7:$AM$311,31,FALSE))</f>
        <v>-</v>
      </c>
      <c r="GI96" s="208" t="str">
        <f>IF(AND(C96=""),"",VLOOKUP(B96,Register!$A$7:$CL$311,36,FALSE))</f>
        <v/>
      </c>
      <c r="GJ96" s="182" t="str">
        <f t="shared" si="193"/>
        <v/>
      </c>
      <c r="GK96" s="312" t="str">
        <f t="shared" si="194"/>
        <v/>
      </c>
      <c r="GL96" s="314" t="str">
        <f t="shared" si="195"/>
        <v/>
      </c>
      <c r="GM96" s="3"/>
      <c r="GR96" s="3"/>
      <c r="GS96" s="3"/>
      <c r="GT96" s="3"/>
      <c r="GU96" s="3"/>
      <c r="GV96" s="3"/>
      <c r="GW96" s="3"/>
      <c r="GX96" s="3"/>
      <c r="GY96" s="3"/>
      <c r="GZ96" s="3"/>
      <c r="HA96" s="3"/>
      <c r="HB96" s="3"/>
      <c r="HC96" s="3"/>
      <c r="HD96" s="3"/>
      <c r="HE96" s="3"/>
      <c r="HF96" s="3"/>
      <c r="HG96" s="3"/>
      <c r="HH96" s="3"/>
      <c r="HI96" s="3"/>
      <c r="HJ96" s="3"/>
      <c r="HK96" s="3"/>
      <c r="HL96" s="3"/>
      <c r="HM96" s="3"/>
      <c r="HW96" s="321" t="str">
        <f>IF(ISNA(VLOOKUP(B96,Register!A$7:Z$315,9,FALSE)),"",VLOOKUP(B96,Register!A$7:Z$315,9,FALSE))</f>
        <v/>
      </c>
      <c r="HX96" s="321" t="str">
        <f>IF(ISNA(VLOOKUP(B96,Register!A$7:Z$315,12,FALSE)),"",VLOOKUP(B96,Register!A$7:Z$315,12,FALSE))</f>
        <v/>
      </c>
      <c r="HY96" s="321" t="str">
        <f t="shared" si="196"/>
        <v/>
      </c>
      <c r="HZ96" s="321" t="str">
        <f t="shared" si="197"/>
        <v/>
      </c>
      <c r="IA96" s="321" t="str">
        <f t="shared" si="198"/>
        <v/>
      </c>
      <c r="IB96" s="321" t="str">
        <f t="shared" si="199"/>
        <v/>
      </c>
      <c r="IC96" s="321" t="str">
        <f t="shared" si="200"/>
        <v/>
      </c>
      <c r="ID96" s="321" t="str">
        <f t="shared" si="201"/>
        <v/>
      </c>
      <c r="IE96" s="321" t="str">
        <f t="shared" si="202"/>
        <v/>
      </c>
      <c r="IF96" s="321" t="str">
        <f t="shared" si="203"/>
        <v/>
      </c>
    </row>
    <row r="97" spans="1:240" ht="21">
      <c r="A97" s="4">
        <v>85</v>
      </c>
      <c r="B97" s="197"/>
      <c r="C97" s="196" t="str">
        <f>IF(ISNA(VLOOKUP(B97,Register!A$7:Z$315,3,FALSE)),"",VLOOKUP(B97,Register!A$7:Z$315,3,FALSE))</f>
        <v/>
      </c>
      <c r="D97" s="196" t="str">
        <f>IF(ISNA(VLOOKUP(B97,Register!A$7:Z$315,4,FALSE)),"",VLOOKUP(B97,Register!A$7:Z$315,4,FALSE))</f>
        <v/>
      </c>
      <c r="E97" s="195" t="str">
        <f>IF(ISNA(VLOOKUP(B97,Register!A$7:Z$315,6,FALSE)),"",VLOOKUP(B97,Register!A$7:Z$315,6,FALSE))</f>
        <v/>
      </c>
      <c r="F97" s="105"/>
      <c r="G97" s="159"/>
      <c r="H97" s="159"/>
      <c r="I97" s="168" t="str">
        <f t="shared" si="105"/>
        <v/>
      </c>
      <c r="J97" s="5" t="str">
        <f t="shared" si="106"/>
        <v/>
      </c>
      <c r="K97" s="159"/>
      <c r="L97" s="159"/>
      <c r="M97" s="168" t="str">
        <f t="shared" si="107"/>
        <v/>
      </c>
      <c r="N97" s="5" t="str">
        <f t="shared" si="108"/>
        <v/>
      </c>
      <c r="O97" s="159"/>
      <c r="P97" s="159"/>
      <c r="Q97" s="168" t="str">
        <f t="shared" si="109"/>
        <v/>
      </c>
      <c r="R97" s="5" t="str">
        <f t="shared" si="110"/>
        <v/>
      </c>
      <c r="S97" s="159"/>
      <c r="T97" s="159"/>
      <c r="U97" s="168" t="str">
        <f t="shared" si="111"/>
        <v/>
      </c>
      <c r="V97" s="5" t="str">
        <f t="shared" si="112"/>
        <v/>
      </c>
      <c r="W97" s="159"/>
      <c r="X97" s="159"/>
      <c r="Y97" s="168" t="str">
        <f t="shared" si="113"/>
        <v/>
      </c>
      <c r="Z97" s="5" t="str">
        <f t="shared" si="114"/>
        <v/>
      </c>
      <c r="AA97" s="160" t="str">
        <f t="shared" si="103"/>
        <v/>
      </c>
      <c r="AB97" s="160" t="str">
        <f t="shared" si="104"/>
        <v/>
      </c>
      <c r="AC97" s="160" t="str">
        <f t="shared" si="115"/>
        <v/>
      </c>
      <c r="AD97" s="6" t="str">
        <f t="shared" si="116"/>
        <v/>
      </c>
      <c r="AE97" s="105"/>
      <c r="AF97" s="1115"/>
      <c r="AG97" s="1115"/>
      <c r="AH97" s="168" t="str">
        <f t="shared" si="117"/>
        <v/>
      </c>
      <c r="AI97" s="5" t="str">
        <f t="shared" si="118"/>
        <v/>
      </c>
      <c r="AJ97" s="159"/>
      <c r="AK97" s="159"/>
      <c r="AL97" s="168" t="str">
        <f t="shared" si="119"/>
        <v/>
      </c>
      <c r="AM97" s="5" t="str">
        <f t="shared" si="120"/>
        <v/>
      </c>
      <c r="AN97" s="159"/>
      <c r="AO97" s="159"/>
      <c r="AP97" s="168" t="str">
        <f t="shared" si="121"/>
        <v/>
      </c>
      <c r="AQ97" s="5" t="str">
        <f t="shared" si="122"/>
        <v/>
      </c>
      <c r="AR97" s="159"/>
      <c r="AS97" s="159"/>
      <c r="AT97" s="168" t="str">
        <f t="shared" si="123"/>
        <v/>
      </c>
      <c r="AU97" s="5" t="str">
        <f t="shared" si="124"/>
        <v/>
      </c>
      <c r="AV97" s="159"/>
      <c r="AW97" s="159"/>
      <c r="AX97" s="168" t="str">
        <f t="shared" si="125"/>
        <v/>
      </c>
      <c r="AY97" s="5" t="str">
        <f t="shared" si="126"/>
        <v/>
      </c>
      <c r="AZ97" s="160" t="str">
        <f t="shared" si="127"/>
        <v/>
      </c>
      <c r="BA97" s="160" t="str">
        <f t="shared" si="128"/>
        <v/>
      </c>
      <c r="BB97" s="160" t="str">
        <f t="shared" si="129"/>
        <v/>
      </c>
      <c r="BC97" s="6" t="str">
        <f t="shared" si="130"/>
        <v/>
      </c>
      <c r="BD97" s="105"/>
      <c r="BE97" s="159"/>
      <c r="BF97" s="159"/>
      <c r="BG97" s="168" t="str">
        <f t="shared" si="131"/>
        <v/>
      </c>
      <c r="BH97" s="5" t="str">
        <f t="shared" si="132"/>
        <v/>
      </c>
      <c r="BI97" s="159"/>
      <c r="BJ97" s="159"/>
      <c r="BK97" s="168" t="str">
        <f t="shared" si="133"/>
        <v/>
      </c>
      <c r="BL97" s="5" t="str">
        <f t="shared" si="134"/>
        <v/>
      </c>
      <c r="BM97" s="159"/>
      <c r="BN97" s="159"/>
      <c r="BO97" s="168" t="str">
        <f t="shared" si="135"/>
        <v/>
      </c>
      <c r="BP97" s="5" t="str">
        <f t="shared" si="136"/>
        <v/>
      </c>
      <c r="BQ97" s="159"/>
      <c r="BR97" s="159"/>
      <c r="BS97" s="168" t="str">
        <f t="shared" si="137"/>
        <v/>
      </c>
      <c r="BT97" s="5" t="str">
        <f t="shared" si="138"/>
        <v/>
      </c>
      <c r="BU97" s="159"/>
      <c r="BV97" s="159"/>
      <c r="BW97" s="168" t="str">
        <f t="shared" si="139"/>
        <v/>
      </c>
      <c r="BX97" s="5" t="str">
        <f t="shared" si="140"/>
        <v/>
      </c>
      <c r="BY97" s="160" t="str">
        <f t="shared" si="141"/>
        <v/>
      </c>
      <c r="BZ97" s="160" t="str">
        <f t="shared" si="142"/>
        <v/>
      </c>
      <c r="CA97" s="160" t="str">
        <f t="shared" si="143"/>
        <v/>
      </c>
      <c r="CB97" s="6" t="str">
        <f t="shared" si="144"/>
        <v/>
      </c>
      <c r="CC97" s="105"/>
      <c r="CD97" s="159"/>
      <c r="CE97" s="159"/>
      <c r="CF97" s="168" t="str">
        <f t="shared" si="145"/>
        <v/>
      </c>
      <c r="CG97" s="5" t="str">
        <f t="shared" si="146"/>
        <v/>
      </c>
      <c r="CH97" s="159"/>
      <c r="CI97" s="159"/>
      <c r="CJ97" s="168" t="str">
        <f t="shared" si="147"/>
        <v/>
      </c>
      <c r="CK97" s="5" t="str">
        <f t="shared" si="148"/>
        <v/>
      </c>
      <c r="CL97" s="159"/>
      <c r="CM97" s="159"/>
      <c r="CN97" s="168" t="str">
        <f t="shared" si="149"/>
        <v/>
      </c>
      <c r="CO97" s="5" t="str">
        <f t="shared" si="150"/>
        <v/>
      </c>
      <c r="CP97" s="159"/>
      <c r="CQ97" s="159"/>
      <c r="CR97" s="168" t="str">
        <f t="shared" si="151"/>
        <v/>
      </c>
      <c r="CS97" s="5" t="str">
        <f t="shared" si="152"/>
        <v/>
      </c>
      <c r="CT97" s="159"/>
      <c r="CU97" s="159"/>
      <c r="CV97" s="168" t="str">
        <f t="shared" si="153"/>
        <v/>
      </c>
      <c r="CW97" s="5" t="str">
        <f t="shared" si="154"/>
        <v/>
      </c>
      <c r="CX97" s="160" t="str">
        <f t="shared" si="155"/>
        <v/>
      </c>
      <c r="CY97" s="160" t="str">
        <f t="shared" si="156"/>
        <v/>
      </c>
      <c r="CZ97" s="160" t="str">
        <f t="shared" si="157"/>
        <v/>
      </c>
      <c r="DA97" s="6" t="str">
        <f t="shared" si="158"/>
        <v/>
      </c>
      <c r="DB97" s="105"/>
      <c r="DC97" s="159"/>
      <c r="DD97" s="159"/>
      <c r="DE97" s="168" t="str">
        <f t="shared" si="159"/>
        <v/>
      </c>
      <c r="DF97" s="5" t="str">
        <f t="shared" si="160"/>
        <v/>
      </c>
      <c r="DG97" s="159"/>
      <c r="DH97" s="159"/>
      <c r="DI97" s="168" t="str">
        <f t="shared" si="161"/>
        <v/>
      </c>
      <c r="DJ97" s="5" t="str">
        <f t="shared" si="162"/>
        <v/>
      </c>
      <c r="DK97" s="159"/>
      <c r="DL97" s="159"/>
      <c r="DM97" s="168" t="str">
        <f t="shared" si="163"/>
        <v/>
      </c>
      <c r="DN97" s="5" t="str">
        <f t="shared" si="164"/>
        <v/>
      </c>
      <c r="DO97" s="159"/>
      <c r="DP97" s="159"/>
      <c r="DQ97" s="168" t="str">
        <f t="shared" si="165"/>
        <v/>
      </c>
      <c r="DR97" s="5" t="str">
        <f t="shared" si="166"/>
        <v/>
      </c>
      <c r="DS97" s="159"/>
      <c r="DT97" s="159"/>
      <c r="DU97" s="168" t="str">
        <f t="shared" si="167"/>
        <v/>
      </c>
      <c r="DV97" s="5" t="str">
        <f t="shared" si="168"/>
        <v/>
      </c>
      <c r="DW97" s="160" t="str">
        <f t="shared" si="169"/>
        <v/>
      </c>
      <c r="DX97" s="160" t="str">
        <f t="shared" si="170"/>
        <v/>
      </c>
      <c r="DY97" s="160" t="str">
        <f t="shared" si="171"/>
        <v/>
      </c>
      <c r="DZ97" s="6" t="str">
        <f t="shared" si="172"/>
        <v/>
      </c>
      <c r="EA97" s="105"/>
      <c r="EB97" s="159"/>
      <c r="EC97" s="159"/>
      <c r="ED97" s="168" t="str">
        <f t="shared" si="173"/>
        <v/>
      </c>
      <c r="EE97" s="5" t="str">
        <f t="shared" si="174"/>
        <v/>
      </c>
      <c r="EF97" s="159"/>
      <c r="EG97" s="159"/>
      <c r="EH97" s="168" t="str">
        <f t="shared" si="175"/>
        <v/>
      </c>
      <c r="EI97" s="5" t="str">
        <f t="shared" si="176"/>
        <v/>
      </c>
      <c r="EJ97" s="159"/>
      <c r="EK97" s="159"/>
      <c r="EL97" s="168" t="str">
        <f t="shared" si="177"/>
        <v/>
      </c>
      <c r="EM97" s="5" t="str">
        <f t="shared" si="178"/>
        <v/>
      </c>
      <c r="EN97" s="159"/>
      <c r="EO97" s="159"/>
      <c r="EP97" s="168" t="str">
        <f t="shared" si="179"/>
        <v/>
      </c>
      <c r="EQ97" s="5" t="str">
        <f t="shared" si="180"/>
        <v/>
      </c>
      <c r="ER97" s="159"/>
      <c r="ES97" s="159"/>
      <c r="ET97" s="168" t="str">
        <f t="shared" si="181"/>
        <v/>
      </c>
      <c r="EU97" s="5" t="str">
        <f t="shared" si="182"/>
        <v/>
      </c>
      <c r="EV97" s="160" t="str">
        <f t="shared" si="183"/>
        <v/>
      </c>
      <c r="EW97" s="160" t="str">
        <f t="shared" si="184"/>
        <v/>
      </c>
      <c r="EX97" s="160" t="str">
        <f t="shared" si="185"/>
        <v/>
      </c>
      <c r="EY97" s="6" t="str">
        <f t="shared" si="186"/>
        <v/>
      </c>
      <c r="EZ97" s="105"/>
      <c r="FA97" s="105"/>
      <c r="FB97" s="105"/>
      <c r="FC97" s="105"/>
      <c r="FD97" s="105"/>
      <c r="FE97" s="106" t="str">
        <f t="shared" si="187"/>
        <v/>
      </c>
      <c r="FF97" s="100" t="str">
        <f t="shared" si="188"/>
        <v xml:space="preserve"> </v>
      </c>
      <c r="FG97" s="105"/>
      <c r="FH97" s="105"/>
      <c r="FI97" s="105"/>
      <c r="FJ97" s="105"/>
      <c r="FK97" s="105"/>
      <c r="FL97" s="107" t="str">
        <f t="shared" si="189"/>
        <v/>
      </c>
      <c r="FM97" s="101" t="str">
        <f t="shared" si="190"/>
        <v xml:space="preserve"> </v>
      </c>
      <c r="FN97" s="105"/>
      <c r="FO97" s="105"/>
      <c r="FP97" s="105"/>
      <c r="FQ97" s="105"/>
      <c r="FR97" s="105"/>
      <c r="FS97" s="204" t="str">
        <f t="shared" si="191"/>
        <v/>
      </c>
      <c r="FT97" s="205" t="str">
        <f t="shared" si="192"/>
        <v xml:space="preserve"> </v>
      </c>
      <c r="FU97" s="477"/>
      <c r="FV97" s="316" t="str">
        <f>IF(AND(C97=""),"-",VLOOKUP(B97,Register!$A$7:$AM$311,19,FALSE))</f>
        <v>-</v>
      </c>
      <c r="FW97" s="7" t="str">
        <f>IF(AND(C97=""),"-",VLOOKUP(B97,Register!$A$7:$AM$311,20,FALSE))</f>
        <v>-</v>
      </c>
      <c r="FX97" s="7" t="str">
        <f>IF(AND(C97=""),"-",VLOOKUP(B97,Register!$A$7:$AM$311,21,FALSE))</f>
        <v>-</v>
      </c>
      <c r="FY97" s="7" t="str">
        <f>IF(AND(C97=""),"-",VLOOKUP(B97,Register!$A$7:$AM$311,22,FALSE))</f>
        <v>-</v>
      </c>
      <c r="FZ97" s="7" t="str">
        <f>IF(AND(C97=""),"-",VLOOKUP(B97,Register!$A$7:$AM$311,23,FALSE))</f>
        <v>-</v>
      </c>
      <c r="GA97" s="7" t="str">
        <f>IF(AND(C97=""),"-",VLOOKUP(B97,Register!$A$7:$AM$311,24,FALSE))</f>
        <v>-</v>
      </c>
      <c r="GB97" s="7" t="str">
        <f>IF(AND(C97=""),"-",VLOOKUP(B97,Register!$A$7:$AM$311,25,FALSE))</f>
        <v>-</v>
      </c>
      <c r="GC97" s="7" t="str">
        <f>IF(AND(C97=""),"-",VLOOKUP(B97,Register!$A$7:$AM$311,26,FALSE))</f>
        <v>-</v>
      </c>
      <c r="GD97" s="7" t="str">
        <f>IF(AND(C97=""),"-",VLOOKUP(B97,Register!$A$7:$AM$311,27,FALSE))</f>
        <v>-</v>
      </c>
      <c r="GE97" s="7" t="str">
        <f>IF(AND(C97=""),"-",VLOOKUP(B97,Register!$A$7:$AM$311,28,FALSE))</f>
        <v>-</v>
      </c>
      <c r="GF97" s="7" t="str">
        <f>IF(AND(C97=""),"-",VLOOKUP(B97,Register!$A$7:$AM$311,29,FALSE))</f>
        <v>-</v>
      </c>
      <c r="GG97" s="7" t="str">
        <f>IF(AND(C97=""),"-",VLOOKUP(B97,Register!$A$7:$AM$311,30,FALSE))</f>
        <v>-</v>
      </c>
      <c r="GH97" s="8" t="str">
        <f>IF(AND(C97=""),"-",VLOOKUP(B97,Register!$A$7:$AM$311,31,FALSE))</f>
        <v>-</v>
      </c>
      <c r="GI97" s="208" t="str">
        <f>IF(AND(C97=""),"",VLOOKUP(B97,Register!$A$7:$CL$311,36,FALSE))</f>
        <v/>
      </c>
      <c r="GJ97" s="182" t="str">
        <f t="shared" si="193"/>
        <v/>
      </c>
      <c r="GK97" s="312" t="str">
        <f t="shared" si="194"/>
        <v/>
      </c>
      <c r="GL97" s="314" t="str">
        <f t="shared" si="195"/>
        <v/>
      </c>
      <c r="GM97" s="3"/>
      <c r="GR97" s="3"/>
      <c r="GS97" s="3"/>
      <c r="GT97" s="3"/>
      <c r="GU97" s="3"/>
      <c r="GV97" s="3"/>
      <c r="GW97" s="3"/>
      <c r="GX97" s="3"/>
      <c r="GY97" s="3"/>
      <c r="GZ97" s="3"/>
      <c r="HA97" s="3"/>
      <c r="HB97" s="3"/>
      <c r="HC97" s="3"/>
      <c r="HD97" s="3"/>
      <c r="HE97" s="3"/>
      <c r="HF97" s="3"/>
      <c r="HG97" s="3"/>
      <c r="HH97" s="3"/>
      <c r="HI97" s="3"/>
      <c r="HJ97" s="3"/>
      <c r="HK97" s="3"/>
      <c r="HL97" s="3"/>
      <c r="HM97" s="3"/>
      <c r="HW97" s="321" t="str">
        <f>IF(ISNA(VLOOKUP(B97,Register!A$7:Z$315,9,FALSE)),"",VLOOKUP(B97,Register!A$7:Z$315,9,FALSE))</f>
        <v/>
      </c>
      <c r="HX97" s="321" t="str">
        <f>IF(ISNA(VLOOKUP(B97,Register!A$7:Z$315,12,FALSE)),"",VLOOKUP(B97,Register!A$7:Z$315,12,FALSE))</f>
        <v/>
      </c>
      <c r="HY97" s="321" t="str">
        <f t="shared" si="196"/>
        <v/>
      </c>
      <c r="HZ97" s="321" t="str">
        <f t="shared" si="197"/>
        <v/>
      </c>
      <c r="IA97" s="321" t="str">
        <f t="shared" si="198"/>
        <v/>
      </c>
      <c r="IB97" s="321" t="str">
        <f t="shared" si="199"/>
        <v/>
      </c>
      <c r="IC97" s="321" t="str">
        <f t="shared" si="200"/>
        <v/>
      </c>
      <c r="ID97" s="321" t="str">
        <f t="shared" si="201"/>
        <v/>
      </c>
      <c r="IE97" s="321" t="str">
        <f t="shared" si="202"/>
        <v/>
      </c>
      <c r="IF97" s="321" t="str">
        <f t="shared" si="203"/>
        <v/>
      </c>
    </row>
    <row r="98" spans="1:240" ht="21">
      <c r="A98" s="4">
        <v>86</v>
      </c>
      <c r="B98" s="197"/>
      <c r="C98" s="196" t="str">
        <f>IF(ISNA(VLOOKUP(B98,Register!A$7:Z$315,3,FALSE)),"",VLOOKUP(B98,Register!A$7:Z$315,3,FALSE))</f>
        <v/>
      </c>
      <c r="D98" s="196" t="str">
        <f>IF(ISNA(VLOOKUP(B98,Register!A$7:Z$315,4,FALSE)),"",VLOOKUP(B98,Register!A$7:Z$315,4,FALSE))</f>
        <v/>
      </c>
      <c r="E98" s="195" t="str">
        <f>IF(ISNA(VLOOKUP(B98,Register!A$7:Z$315,6,FALSE)),"",VLOOKUP(B98,Register!A$7:Z$315,6,FALSE))</f>
        <v/>
      </c>
      <c r="F98" s="105"/>
      <c r="G98" s="159"/>
      <c r="H98" s="159"/>
      <c r="I98" s="168" t="str">
        <f t="shared" si="105"/>
        <v/>
      </c>
      <c r="J98" s="5" t="str">
        <f t="shared" si="106"/>
        <v/>
      </c>
      <c r="K98" s="159"/>
      <c r="L98" s="159"/>
      <c r="M98" s="168" t="str">
        <f t="shared" si="107"/>
        <v/>
      </c>
      <c r="N98" s="5" t="str">
        <f t="shared" si="108"/>
        <v/>
      </c>
      <c r="O98" s="159"/>
      <c r="P98" s="159"/>
      <c r="Q98" s="168" t="str">
        <f t="shared" si="109"/>
        <v/>
      </c>
      <c r="R98" s="5" t="str">
        <f t="shared" si="110"/>
        <v/>
      </c>
      <c r="S98" s="159"/>
      <c r="T98" s="159"/>
      <c r="U98" s="168" t="str">
        <f t="shared" si="111"/>
        <v/>
      </c>
      <c r="V98" s="5" t="str">
        <f t="shared" si="112"/>
        <v/>
      </c>
      <c r="W98" s="159"/>
      <c r="X98" s="159"/>
      <c r="Y98" s="168" t="str">
        <f t="shared" si="113"/>
        <v/>
      </c>
      <c r="Z98" s="5" t="str">
        <f t="shared" si="114"/>
        <v/>
      </c>
      <c r="AA98" s="160" t="str">
        <f t="shared" si="103"/>
        <v/>
      </c>
      <c r="AB98" s="160" t="str">
        <f t="shared" si="104"/>
        <v/>
      </c>
      <c r="AC98" s="160" t="str">
        <f t="shared" si="115"/>
        <v/>
      </c>
      <c r="AD98" s="6" t="str">
        <f t="shared" si="116"/>
        <v/>
      </c>
      <c r="AE98" s="105"/>
      <c r="AF98" s="1115"/>
      <c r="AG98" s="1115"/>
      <c r="AH98" s="168" t="str">
        <f t="shared" si="117"/>
        <v/>
      </c>
      <c r="AI98" s="5" t="str">
        <f t="shared" si="118"/>
        <v/>
      </c>
      <c r="AJ98" s="159"/>
      <c r="AK98" s="159"/>
      <c r="AL98" s="168" t="str">
        <f t="shared" si="119"/>
        <v/>
      </c>
      <c r="AM98" s="5" t="str">
        <f t="shared" si="120"/>
        <v/>
      </c>
      <c r="AN98" s="159"/>
      <c r="AO98" s="159"/>
      <c r="AP98" s="168" t="str">
        <f t="shared" si="121"/>
        <v/>
      </c>
      <c r="AQ98" s="5" t="str">
        <f t="shared" si="122"/>
        <v/>
      </c>
      <c r="AR98" s="159"/>
      <c r="AS98" s="159"/>
      <c r="AT98" s="168" t="str">
        <f t="shared" si="123"/>
        <v/>
      </c>
      <c r="AU98" s="5" t="str">
        <f t="shared" si="124"/>
        <v/>
      </c>
      <c r="AV98" s="159"/>
      <c r="AW98" s="159"/>
      <c r="AX98" s="168" t="str">
        <f t="shared" si="125"/>
        <v/>
      </c>
      <c r="AY98" s="5" t="str">
        <f t="shared" si="126"/>
        <v/>
      </c>
      <c r="AZ98" s="160" t="str">
        <f t="shared" si="127"/>
        <v/>
      </c>
      <c r="BA98" s="160" t="str">
        <f t="shared" si="128"/>
        <v/>
      </c>
      <c r="BB98" s="160" t="str">
        <f t="shared" si="129"/>
        <v/>
      </c>
      <c r="BC98" s="6" t="str">
        <f t="shared" si="130"/>
        <v/>
      </c>
      <c r="BD98" s="105"/>
      <c r="BE98" s="159"/>
      <c r="BF98" s="159"/>
      <c r="BG98" s="168" t="str">
        <f t="shared" si="131"/>
        <v/>
      </c>
      <c r="BH98" s="5" t="str">
        <f t="shared" si="132"/>
        <v/>
      </c>
      <c r="BI98" s="159"/>
      <c r="BJ98" s="159"/>
      <c r="BK98" s="168" t="str">
        <f t="shared" si="133"/>
        <v/>
      </c>
      <c r="BL98" s="5" t="str">
        <f t="shared" si="134"/>
        <v/>
      </c>
      <c r="BM98" s="159"/>
      <c r="BN98" s="159"/>
      <c r="BO98" s="168" t="str">
        <f t="shared" si="135"/>
        <v/>
      </c>
      <c r="BP98" s="5" t="str">
        <f t="shared" si="136"/>
        <v/>
      </c>
      <c r="BQ98" s="159"/>
      <c r="BR98" s="159"/>
      <c r="BS98" s="168" t="str">
        <f t="shared" si="137"/>
        <v/>
      </c>
      <c r="BT98" s="5" t="str">
        <f t="shared" si="138"/>
        <v/>
      </c>
      <c r="BU98" s="159"/>
      <c r="BV98" s="159"/>
      <c r="BW98" s="168" t="str">
        <f t="shared" si="139"/>
        <v/>
      </c>
      <c r="BX98" s="5" t="str">
        <f t="shared" si="140"/>
        <v/>
      </c>
      <c r="BY98" s="160" t="str">
        <f t="shared" si="141"/>
        <v/>
      </c>
      <c r="BZ98" s="160" t="str">
        <f t="shared" si="142"/>
        <v/>
      </c>
      <c r="CA98" s="160" t="str">
        <f t="shared" si="143"/>
        <v/>
      </c>
      <c r="CB98" s="6" t="str">
        <f t="shared" si="144"/>
        <v/>
      </c>
      <c r="CC98" s="105"/>
      <c r="CD98" s="159"/>
      <c r="CE98" s="159"/>
      <c r="CF98" s="168" t="str">
        <f t="shared" si="145"/>
        <v/>
      </c>
      <c r="CG98" s="5" t="str">
        <f t="shared" si="146"/>
        <v/>
      </c>
      <c r="CH98" s="159"/>
      <c r="CI98" s="159"/>
      <c r="CJ98" s="168" t="str">
        <f t="shared" si="147"/>
        <v/>
      </c>
      <c r="CK98" s="5" t="str">
        <f t="shared" si="148"/>
        <v/>
      </c>
      <c r="CL98" s="159"/>
      <c r="CM98" s="159"/>
      <c r="CN98" s="168" t="str">
        <f t="shared" si="149"/>
        <v/>
      </c>
      <c r="CO98" s="5" t="str">
        <f t="shared" si="150"/>
        <v/>
      </c>
      <c r="CP98" s="159"/>
      <c r="CQ98" s="159"/>
      <c r="CR98" s="168" t="str">
        <f t="shared" si="151"/>
        <v/>
      </c>
      <c r="CS98" s="5" t="str">
        <f t="shared" si="152"/>
        <v/>
      </c>
      <c r="CT98" s="159"/>
      <c r="CU98" s="159"/>
      <c r="CV98" s="168" t="str">
        <f t="shared" si="153"/>
        <v/>
      </c>
      <c r="CW98" s="5" t="str">
        <f t="shared" si="154"/>
        <v/>
      </c>
      <c r="CX98" s="160" t="str">
        <f t="shared" si="155"/>
        <v/>
      </c>
      <c r="CY98" s="160" t="str">
        <f t="shared" si="156"/>
        <v/>
      </c>
      <c r="CZ98" s="160" t="str">
        <f t="shared" si="157"/>
        <v/>
      </c>
      <c r="DA98" s="6" t="str">
        <f t="shared" si="158"/>
        <v/>
      </c>
      <c r="DB98" s="105"/>
      <c r="DC98" s="159"/>
      <c r="DD98" s="159"/>
      <c r="DE98" s="168" t="str">
        <f t="shared" si="159"/>
        <v/>
      </c>
      <c r="DF98" s="5" t="str">
        <f t="shared" si="160"/>
        <v/>
      </c>
      <c r="DG98" s="159"/>
      <c r="DH98" s="159"/>
      <c r="DI98" s="168" t="str">
        <f t="shared" si="161"/>
        <v/>
      </c>
      <c r="DJ98" s="5" t="str">
        <f t="shared" si="162"/>
        <v/>
      </c>
      <c r="DK98" s="159"/>
      <c r="DL98" s="159"/>
      <c r="DM98" s="168" t="str">
        <f t="shared" si="163"/>
        <v/>
      </c>
      <c r="DN98" s="5" t="str">
        <f t="shared" si="164"/>
        <v/>
      </c>
      <c r="DO98" s="159"/>
      <c r="DP98" s="159"/>
      <c r="DQ98" s="168" t="str">
        <f t="shared" si="165"/>
        <v/>
      </c>
      <c r="DR98" s="5" t="str">
        <f t="shared" si="166"/>
        <v/>
      </c>
      <c r="DS98" s="159"/>
      <c r="DT98" s="159"/>
      <c r="DU98" s="168" t="str">
        <f t="shared" si="167"/>
        <v/>
      </c>
      <c r="DV98" s="5" t="str">
        <f t="shared" si="168"/>
        <v/>
      </c>
      <c r="DW98" s="160" t="str">
        <f t="shared" si="169"/>
        <v/>
      </c>
      <c r="DX98" s="160" t="str">
        <f t="shared" si="170"/>
        <v/>
      </c>
      <c r="DY98" s="160" t="str">
        <f t="shared" si="171"/>
        <v/>
      </c>
      <c r="DZ98" s="6" t="str">
        <f t="shared" si="172"/>
        <v/>
      </c>
      <c r="EA98" s="105"/>
      <c r="EB98" s="159"/>
      <c r="EC98" s="159"/>
      <c r="ED98" s="168" t="str">
        <f t="shared" si="173"/>
        <v/>
      </c>
      <c r="EE98" s="5" t="str">
        <f t="shared" si="174"/>
        <v/>
      </c>
      <c r="EF98" s="159"/>
      <c r="EG98" s="159"/>
      <c r="EH98" s="168" t="str">
        <f t="shared" si="175"/>
        <v/>
      </c>
      <c r="EI98" s="5" t="str">
        <f t="shared" si="176"/>
        <v/>
      </c>
      <c r="EJ98" s="159"/>
      <c r="EK98" s="159"/>
      <c r="EL98" s="168" t="str">
        <f t="shared" si="177"/>
        <v/>
      </c>
      <c r="EM98" s="5" t="str">
        <f t="shared" si="178"/>
        <v/>
      </c>
      <c r="EN98" s="159"/>
      <c r="EO98" s="159"/>
      <c r="EP98" s="168" t="str">
        <f t="shared" si="179"/>
        <v/>
      </c>
      <c r="EQ98" s="5" t="str">
        <f t="shared" si="180"/>
        <v/>
      </c>
      <c r="ER98" s="159"/>
      <c r="ES98" s="159"/>
      <c r="ET98" s="168" t="str">
        <f t="shared" si="181"/>
        <v/>
      </c>
      <c r="EU98" s="5" t="str">
        <f t="shared" si="182"/>
        <v/>
      </c>
      <c r="EV98" s="160" t="str">
        <f t="shared" si="183"/>
        <v/>
      </c>
      <c r="EW98" s="160" t="str">
        <f t="shared" si="184"/>
        <v/>
      </c>
      <c r="EX98" s="160" t="str">
        <f t="shared" si="185"/>
        <v/>
      </c>
      <c r="EY98" s="6" t="str">
        <f t="shared" si="186"/>
        <v/>
      </c>
      <c r="EZ98" s="105"/>
      <c r="FA98" s="105"/>
      <c r="FB98" s="105"/>
      <c r="FC98" s="105"/>
      <c r="FD98" s="105"/>
      <c r="FE98" s="106" t="str">
        <f t="shared" si="187"/>
        <v/>
      </c>
      <c r="FF98" s="100" t="str">
        <f t="shared" si="188"/>
        <v xml:space="preserve"> </v>
      </c>
      <c r="FG98" s="105"/>
      <c r="FH98" s="105"/>
      <c r="FI98" s="105"/>
      <c r="FJ98" s="105"/>
      <c r="FK98" s="105"/>
      <c r="FL98" s="107" t="str">
        <f t="shared" si="189"/>
        <v/>
      </c>
      <c r="FM98" s="101" t="str">
        <f t="shared" si="190"/>
        <v xml:space="preserve"> </v>
      </c>
      <c r="FN98" s="105"/>
      <c r="FO98" s="105"/>
      <c r="FP98" s="105"/>
      <c r="FQ98" s="105"/>
      <c r="FR98" s="105"/>
      <c r="FS98" s="204" t="str">
        <f t="shared" si="191"/>
        <v/>
      </c>
      <c r="FT98" s="205" t="str">
        <f t="shared" si="192"/>
        <v xml:space="preserve"> </v>
      </c>
      <c r="FU98" s="477"/>
      <c r="FV98" s="316" t="str">
        <f>IF(AND(C98=""),"-",VLOOKUP(B98,Register!$A$7:$AM$311,19,FALSE))</f>
        <v>-</v>
      </c>
      <c r="FW98" s="7" t="str">
        <f>IF(AND(C98=""),"-",VLOOKUP(B98,Register!$A$7:$AM$311,20,FALSE))</f>
        <v>-</v>
      </c>
      <c r="FX98" s="7" t="str">
        <f>IF(AND(C98=""),"-",VLOOKUP(B98,Register!$A$7:$AM$311,21,FALSE))</f>
        <v>-</v>
      </c>
      <c r="FY98" s="7" t="str">
        <f>IF(AND(C98=""),"-",VLOOKUP(B98,Register!$A$7:$AM$311,22,FALSE))</f>
        <v>-</v>
      </c>
      <c r="FZ98" s="7" t="str">
        <f>IF(AND(C98=""),"-",VLOOKUP(B98,Register!$A$7:$AM$311,23,FALSE))</f>
        <v>-</v>
      </c>
      <c r="GA98" s="7" t="str">
        <f>IF(AND(C98=""),"-",VLOOKUP(B98,Register!$A$7:$AM$311,24,FALSE))</f>
        <v>-</v>
      </c>
      <c r="GB98" s="7" t="str">
        <f>IF(AND(C98=""),"-",VLOOKUP(B98,Register!$A$7:$AM$311,25,FALSE))</f>
        <v>-</v>
      </c>
      <c r="GC98" s="7" t="str">
        <f>IF(AND(C98=""),"-",VLOOKUP(B98,Register!$A$7:$AM$311,26,FALSE))</f>
        <v>-</v>
      </c>
      <c r="GD98" s="7" t="str">
        <f>IF(AND(C98=""),"-",VLOOKUP(B98,Register!$A$7:$AM$311,27,FALSE))</f>
        <v>-</v>
      </c>
      <c r="GE98" s="7" t="str">
        <f>IF(AND(C98=""),"-",VLOOKUP(B98,Register!$A$7:$AM$311,28,FALSE))</f>
        <v>-</v>
      </c>
      <c r="GF98" s="7" t="str">
        <f>IF(AND(C98=""),"-",VLOOKUP(B98,Register!$A$7:$AM$311,29,FALSE))</f>
        <v>-</v>
      </c>
      <c r="GG98" s="7" t="str">
        <f>IF(AND(C98=""),"-",VLOOKUP(B98,Register!$A$7:$AM$311,30,FALSE))</f>
        <v>-</v>
      </c>
      <c r="GH98" s="8" t="str">
        <f>IF(AND(C98=""),"-",VLOOKUP(B98,Register!$A$7:$AM$311,31,FALSE))</f>
        <v>-</v>
      </c>
      <c r="GI98" s="208" t="str">
        <f>IF(AND(C98=""),"",VLOOKUP(B98,Register!$A$7:$CL$311,36,FALSE))</f>
        <v/>
      </c>
      <c r="GJ98" s="182" t="str">
        <f t="shared" si="193"/>
        <v/>
      </c>
      <c r="GK98" s="312" t="str">
        <f t="shared" si="194"/>
        <v/>
      </c>
      <c r="GL98" s="314" t="str">
        <f t="shared" si="195"/>
        <v/>
      </c>
      <c r="GM98" s="3"/>
      <c r="GR98" s="3"/>
      <c r="GS98" s="3"/>
      <c r="GT98" s="3"/>
      <c r="GU98" s="3"/>
      <c r="GV98" s="3"/>
      <c r="GW98" s="3"/>
      <c r="GX98" s="3"/>
      <c r="GY98" s="3"/>
      <c r="GZ98" s="3"/>
      <c r="HA98" s="3"/>
      <c r="HB98" s="3"/>
      <c r="HC98" s="3"/>
      <c r="HD98" s="3"/>
      <c r="HE98" s="3"/>
      <c r="HF98" s="3"/>
      <c r="HG98" s="3"/>
      <c r="HH98" s="3"/>
      <c r="HI98" s="3"/>
      <c r="HJ98" s="3"/>
      <c r="HK98" s="3"/>
      <c r="HL98" s="3"/>
      <c r="HM98" s="3"/>
      <c r="HW98" s="321" t="str">
        <f>IF(ISNA(VLOOKUP(B98,Register!A$7:Z$315,9,FALSE)),"",VLOOKUP(B98,Register!A$7:Z$315,9,FALSE))</f>
        <v/>
      </c>
      <c r="HX98" s="321" t="str">
        <f>IF(ISNA(VLOOKUP(B98,Register!A$7:Z$315,12,FALSE)),"",VLOOKUP(B98,Register!A$7:Z$315,12,FALSE))</f>
        <v/>
      </c>
      <c r="HY98" s="321" t="str">
        <f t="shared" si="196"/>
        <v/>
      </c>
      <c r="HZ98" s="321" t="str">
        <f t="shared" si="197"/>
        <v/>
      </c>
      <c r="IA98" s="321" t="str">
        <f t="shared" si="198"/>
        <v/>
      </c>
      <c r="IB98" s="321" t="str">
        <f t="shared" si="199"/>
        <v/>
      </c>
      <c r="IC98" s="321" t="str">
        <f t="shared" si="200"/>
        <v/>
      </c>
      <c r="ID98" s="321" t="str">
        <f t="shared" si="201"/>
        <v/>
      </c>
      <c r="IE98" s="321" t="str">
        <f t="shared" si="202"/>
        <v/>
      </c>
      <c r="IF98" s="321" t="str">
        <f t="shared" si="203"/>
        <v/>
      </c>
    </row>
    <row r="99" spans="1:240" ht="21">
      <c r="A99" s="4">
        <v>87</v>
      </c>
      <c r="B99" s="197"/>
      <c r="C99" s="196" t="str">
        <f>IF(ISNA(VLOOKUP(B99,Register!A$7:Z$315,3,FALSE)),"",VLOOKUP(B99,Register!A$7:Z$315,3,FALSE))</f>
        <v/>
      </c>
      <c r="D99" s="196" t="str">
        <f>IF(ISNA(VLOOKUP(B99,Register!A$7:Z$315,4,FALSE)),"",VLOOKUP(B99,Register!A$7:Z$315,4,FALSE))</f>
        <v/>
      </c>
      <c r="E99" s="195" t="str">
        <f>IF(ISNA(VLOOKUP(B99,Register!A$7:Z$315,6,FALSE)),"",VLOOKUP(B99,Register!A$7:Z$315,6,FALSE))</f>
        <v/>
      </c>
      <c r="F99" s="105"/>
      <c r="G99" s="159"/>
      <c r="H99" s="159"/>
      <c r="I99" s="168" t="str">
        <f t="shared" si="105"/>
        <v/>
      </c>
      <c r="J99" s="5" t="str">
        <f t="shared" si="106"/>
        <v/>
      </c>
      <c r="K99" s="159"/>
      <c r="L99" s="159"/>
      <c r="M99" s="168" t="str">
        <f t="shared" si="107"/>
        <v/>
      </c>
      <c r="N99" s="5" t="str">
        <f t="shared" si="108"/>
        <v/>
      </c>
      <c r="O99" s="159"/>
      <c r="P99" s="159"/>
      <c r="Q99" s="168" t="str">
        <f t="shared" si="109"/>
        <v/>
      </c>
      <c r="R99" s="5" t="str">
        <f t="shared" si="110"/>
        <v/>
      </c>
      <c r="S99" s="159"/>
      <c r="T99" s="159"/>
      <c r="U99" s="168" t="str">
        <f t="shared" si="111"/>
        <v/>
      </c>
      <c r="V99" s="5" t="str">
        <f t="shared" si="112"/>
        <v/>
      </c>
      <c r="W99" s="159"/>
      <c r="X99" s="159"/>
      <c r="Y99" s="168" t="str">
        <f t="shared" si="113"/>
        <v/>
      </c>
      <c r="Z99" s="5" t="str">
        <f t="shared" si="114"/>
        <v/>
      </c>
      <c r="AA99" s="160" t="str">
        <f t="shared" si="103"/>
        <v/>
      </c>
      <c r="AB99" s="160" t="str">
        <f t="shared" si="104"/>
        <v/>
      </c>
      <c r="AC99" s="160" t="str">
        <f t="shared" si="115"/>
        <v/>
      </c>
      <c r="AD99" s="6" t="str">
        <f t="shared" si="116"/>
        <v/>
      </c>
      <c r="AE99" s="105"/>
      <c r="AF99" s="1115"/>
      <c r="AG99" s="1115"/>
      <c r="AH99" s="168" t="str">
        <f t="shared" si="117"/>
        <v/>
      </c>
      <c r="AI99" s="5" t="str">
        <f t="shared" si="118"/>
        <v/>
      </c>
      <c r="AJ99" s="159"/>
      <c r="AK99" s="159"/>
      <c r="AL99" s="168" t="str">
        <f t="shared" si="119"/>
        <v/>
      </c>
      <c r="AM99" s="5" t="str">
        <f t="shared" si="120"/>
        <v/>
      </c>
      <c r="AN99" s="159"/>
      <c r="AO99" s="159"/>
      <c r="AP99" s="168" t="str">
        <f t="shared" si="121"/>
        <v/>
      </c>
      <c r="AQ99" s="5" t="str">
        <f t="shared" si="122"/>
        <v/>
      </c>
      <c r="AR99" s="159"/>
      <c r="AS99" s="159"/>
      <c r="AT99" s="168" t="str">
        <f t="shared" si="123"/>
        <v/>
      </c>
      <c r="AU99" s="5" t="str">
        <f t="shared" si="124"/>
        <v/>
      </c>
      <c r="AV99" s="159"/>
      <c r="AW99" s="159"/>
      <c r="AX99" s="168" t="str">
        <f t="shared" si="125"/>
        <v/>
      </c>
      <c r="AY99" s="5" t="str">
        <f t="shared" si="126"/>
        <v/>
      </c>
      <c r="AZ99" s="160" t="str">
        <f t="shared" si="127"/>
        <v/>
      </c>
      <c r="BA99" s="160" t="str">
        <f t="shared" si="128"/>
        <v/>
      </c>
      <c r="BB99" s="160" t="str">
        <f t="shared" si="129"/>
        <v/>
      </c>
      <c r="BC99" s="6" t="str">
        <f t="shared" si="130"/>
        <v/>
      </c>
      <c r="BD99" s="105"/>
      <c r="BE99" s="159"/>
      <c r="BF99" s="159"/>
      <c r="BG99" s="168" t="str">
        <f t="shared" si="131"/>
        <v/>
      </c>
      <c r="BH99" s="5" t="str">
        <f t="shared" si="132"/>
        <v/>
      </c>
      <c r="BI99" s="159"/>
      <c r="BJ99" s="159"/>
      <c r="BK99" s="168" t="str">
        <f t="shared" si="133"/>
        <v/>
      </c>
      <c r="BL99" s="5" t="str">
        <f t="shared" si="134"/>
        <v/>
      </c>
      <c r="BM99" s="159"/>
      <c r="BN99" s="159"/>
      <c r="BO99" s="168" t="str">
        <f t="shared" si="135"/>
        <v/>
      </c>
      <c r="BP99" s="5" t="str">
        <f t="shared" si="136"/>
        <v/>
      </c>
      <c r="BQ99" s="159"/>
      <c r="BR99" s="159"/>
      <c r="BS99" s="168" t="str">
        <f t="shared" si="137"/>
        <v/>
      </c>
      <c r="BT99" s="5" t="str">
        <f t="shared" si="138"/>
        <v/>
      </c>
      <c r="BU99" s="159"/>
      <c r="BV99" s="159"/>
      <c r="BW99" s="168" t="str">
        <f t="shared" si="139"/>
        <v/>
      </c>
      <c r="BX99" s="5" t="str">
        <f t="shared" si="140"/>
        <v/>
      </c>
      <c r="BY99" s="160" t="str">
        <f t="shared" si="141"/>
        <v/>
      </c>
      <c r="BZ99" s="160" t="str">
        <f t="shared" si="142"/>
        <v/>
      </c>
      <c r="CA99" s="160" t="str">
        <f t="shared" si="143"/>
        <v/>
      </c>
      <c r="CB99" s="6" t="str">
        <f t="shared" si="144"/>
        <v/>
      </c>
      <c r="CC99" s="105"/>
      <c r="CD99" s="159"/>
      <c r="CE99" s="159"/>
      <c r="CF99" s="168" t="str">
        <f t="shared" si="145"/>
        <v/>
      </c>
      <c r="CG99" s="5" t="str">
        <f t="shared" si="146"/>
        <v/>
      </c>
      <c r="CH99" s="159"/>
      <c r="CI99" s="159"/>
      <c r="CJ99" s="168" t="str">
        <f t="shared" si="147"/>
        <v/>
      </c>
      <c r="CK99" s="5" t="str">
        <f t="shared" si="148"/>
        <v/>
      </c>
      <c r="CL99" s="159"/>
      <c r="CM99" s="159"/>
      <c r="CN99" s="168" t="str">
        <f t="shared" si="149"/>
        <v/>
      </c>
      <c r="CO99" s="5" t="str">
        <f t="shared" si="150"/>
        <v/>
      </c>
      <c r="CP99" s="159"/>
      <c r="CQ99" s="159"/>
      <c r="CR99" s="168" t="str">
        <f t="shared" si="151"/>
        <v/>
      </c>
      <c r="CS99" s="5" t="str">
        <f t="shared" si="152"/>
        <v/>
      </c>
      <c r="CT99" s="159"/>
      <c r="CU99" s="159"/>
      <c r="CV99" s="168" t="str">
        <f t="shared" si="153"/>
        <v/>
      </c>
      <c r="CW99" s="5" t="str">
        <f t="shared" si="154"/>
        <v/>
      </c>
      <c r="CX99" s="160" t="str">
        <f t="shared" si="155"/>
        <v/>
      </c>
      <c r="CY99" s="160" t="str">
        <f t="shared" si="156"/>
        <v/>
      </c>
      <c r="CZ99" s="160" t="str">
        <f t="shared" si="157"/>
        <v/>
      </c>
      <c r="DA99" s="6" t="str">
        <f t="shared" si="158"/>
        <v/>
      </c>
      <c r="DB99" s="105"/>
      <c r="DC99" s="159"/>
      <c r="DD99" s="159"/>
      <c r="DE99" s="168" t="str">
        <f t="shared" si="159"/>
        <v/>
      </c>
      <c r="DF99" s="5" t="str">
        <f t="shared" si="160"/>
        <v/>
      </c>
      <c r="DG99" s="159"/>
      <c r="DH99" s="159"/>
      <c r="DI99" s="168" t="str">
        <f t="shared" si="161"/>
        <v/>
      </c>
      <c r="DJ99" s="5" t="str">
        <f t="shared" si="162"/>
        <v/>
      </c>
      <c r="DK99" s="159"/>
      <c r="DL99" s="159"/>
      <c r="DM99" s="168" t="str">
        <f t="shared" si="163"/>
        <v/>
      </c>
      <c r="DN99" s="5" t="str">
        <f t="shared" si="164"/>
        <v/>
      </c>
      <c r="DO99" s="159"/>
      <c r="DP99" s="159"/>
      <c r="DQ99" s="168" t="str">
        <f t="shared" si="165"/>
        <v/>
      </c>
      <c r="DR99" s="5" t="str">
        <f t="shared" si="166"/>
        <v/>
      </c>
      <c r="DS99" s="159"/>
      <c r="DT99" s="159"/>
      <c r="DU99" s="168" t="str">
        <f t="shared" si="167"/>
        <v/>
      </c>
      <c r="DV99" s="5" t="str">
        <f t="shared" si="168"/>
        <v/>
      </c>
      <c r="DW99" s="160" t="str">
        <f t="shared" si="169"/>
        <v/>
      </c>
      <c r="DX99" s="160" t="str">
        <f t="shared" si="170"/>
        <v/>
      </c>
      <c r="DY99" s="160" t="str">
        <f t="shared" si="171"/>
        <v/>
      </c>
      <c r="DZ99" s="6" t="str">
        <f t="shared" si="172"/>
        <v/>
      </c>
      <c r="EA99" s="105"/>
      <c r="EB99" s="159"/>
      <c r="EC99" s="159"/>
      <c r="ED99" s="168" t="str">
        <f t="shared" si="173"/>
        <v/>
      </c>
      <c r="EE99" s="5" t="str">
        <f t="shared" si="174"/>
        <v/>
      </c>
      <c r="EF99" s="159"/>
      <c r="EG99" s="159"/>
      <c r="EH99" s="168" t="str">
        <f t="shared" si="175"/>
        <v/>
      </c>
      <c r="EI99" s="5" t="str">
        <f t="shared" si="176"/>
        <v/>
      </c>
      <c r="EJ99" s="159"/>
      <c r="EK99" s="159"/>
      <c r="EL99" s="168" t="str">
        <f t="shared" si="177"/>
        <v/>
      </c>
      <c r="EM99" s="5" t="str">
        <f t="shared" si="178"/>
        <v/>
      </c>
      <c r="EN99" s="159"/>
      <c r="EO99" s="159"/>
      <c r="EP99" s="168" t="str">
        <f t="shared" si="179"/>
        <v/>
      </c>
      <c r="EQ99" s="5" t="str">
        <f t="shared" si="180"/>
        <v/>
      </c>
      <c r="ER99" s="159"/>
      <c r="ES99" s="159"/>
      <c r="ET99" s="168" t="str">
        <f t="shared" si="181"/>
        <v/>
      </c>
      <c r="EU99" s="5" t="str">
        <f t="shared" si="182"/>
        <v/>
      </c>
      <c r="EV99" s="160" t="str">
        <f t="shared" si="183"/>
        <v/>
      </c>
      <c r="EW99" s="160" t="str">
        <f t="shared" si="184"/>
        <v/>
      </c>
      <c r="EX99" s="160" t="str">
        <f t="shared" si="185"/>
        <v/>
      </c>
      <c r="EY99" s="6" t="str">
        <f t="shared" si="186"/>
        <v/>
      </c>
      <c r="EZ99" s="105"/>
      <c r="FA99" s="105"/>
      <c r="FB99" s="105"/>
      <c r="FC99" s="105"/>
      <c r="FD99" s="105"/>
      <c r="FE99" s="106" t="str">
        <f t="shared" si="187"/>
        <v/>
      </c>
      <c r="FF99" s="100" t="str">
        <f t="shared" si="188"/>
        <v xml:space="preserve"> </v>
      </c>
      <c r="FG99" s="105"/>
      <c r="FH99" s="105"/>
      <c r="FI99" s="105"/>
      <c r="FJ99" s="105"/>
      <c r="FK99" s="105"/>
      <c r="FL99" s="107" t="str">
        <f t="shared" si="189"/>
        <v/>
      </c>
      <c r="FM99" s="101" t="str">
        <f t="shared" si="190"/>
        <v xml:space="preserve"> </v>
      </c>
      <c r="FN99" s="105"/>
      <c r="FO99" s="105"/>
      <c r="FP99" s="105"/>
      <c r="FQ99" s="105"/>
      <c r="FR99" s="105"/>
      <c r="FS99" s="204" t="str">
        <f t="shared" si="191"/>
        <v/>
      </c>
      <c r="FT99" s="205" t="str">
        <f t="shared" si="192"/>
        <v xml:space="preserve"> </v>
      </c>
      <c r="FU99" s="477"/>
      <c r="FV99" s="316" t="str">
        <f>IF(AND(C99=""),"-",VLOOKUP(B99,Register!$A$7:$AM$311,19,FALSE))</f>
        <v>-</v>
      </c>
      <c r="FW99" s="7" t="str">
        <f>IF(AND(C99=""),"-",VLOOKUP(B99,Register!$A$7:$AM$311,20,FALSE))</f>
        <v>-</v>
      </c>
      <c r="FX99" s="7" t="str">
        <f>IF(AND(C99=""),"-",VLOOKUP(B99,Register!$A$7:$AM$311,21,FALSE))</f>
        <v>-</v>
      </c>
      <c r="FY99" s="7" t="str">
        <f>IF(AND(C99=""),"-",VLOOKUP(B99,Register!$A$7:$AM$311,22,FALSE))</f>
        <v>-</v>
      </c>
      <c r="FZ99" s="7" t="str">
        <f>IF(AND(C99=""),"-",VLOOKUP(B99,Register!$A$7:$AM$311,23,FALSE))</f>
        <v>-</v>
      </c>
      <c r="GA99" s="7" t="str">
        <f>IF(AND(C99=""),"-",VLOOKUP(B99,Register!$A$7:$AM$311,24,FALSE))</f>
        <v>-</v>
      </c>
      <c r="GB99" s="7" t="str">
        <f>IF(AND(C99=""),"-",VLOOKUP(B99,Register!$A$7:$AM$311,25,FALSE))</f>
        <v>-</v>
      </c>
      <c r="GC99" s="7" t="str">
        <f>IF(AND(C99=""),"-",VLOOKUP(B99,Register!$A$7:$AM$311,26,FALSE))</f>
        <v>-</v>
      </c>
      <c r="GD99" s="7" t="str">
        <f>IF(AND(C99=""),"-",VLOOKUP(B99,Register!$A$7:$AM$311,27,FALSE))</f>
        <v>-</v>
      </c>
      <c r="GE99" s="7" t="str">
        <f>IF(AND(C99=""),"-",VLOOKUP(B99,Register!$A$7:$AM$311,28,FALSE))</f>
        <v>-</v>
      </c>
      <c r="GF99" s="7" t="str">
        <f>IF(AND(C99=""),"-",VLOOKUP(B99,Register!$A$7:$AM$311,29,FALSE))</f>
        <v>-</v>
      </c>
      <c r="GG99" s="7" t="str">
        <f>IF(AND(C99=""),"-",VLOOKUP(B99,Register!$A$7:$AM$311,30,FALSE))</f>
        <v>-</v>
      </c>
      <c r="GH99" s="8" t="str">
        <f>IF(AND(C99=""),"-",VLOOKUP(B99,Register!$A$7:$AM$311,31,FALSE))</f>
        <v>-</v>
      </c>
      <c r="GI99" s="208" t="str">
        <f>IF(AND(C99=""),"",VLOOKUP(B99,Register!$A$7:$CL$311,36,FALSE))</f>
        <v/>
      </c>
      <c r="GJ99" s="182" t="str">
        <f t="shared" si="193"/>
        <v/>
      </c>
      <c r="GK99" s="312" t="str">
        <f t="shared" si="194"/>
        <v/>
      </c>
      <c r="GL99" s="314" t="str">
        <f t="shared" si="195"/>
        <v/>
      </c>
      <c r="GM99" s="3"/>
      <c r="GR99" s="3"/>
      <c r="GS99" s="3"/>
      <c r="GT99" s="3"/>
      <c r="GU99" s="3"/>
      <c r="GV99" s="3"/>
      <c r="GW99" s="3"/>
      <c r="GX99" s="3"/>
      <c r="GY99" s="3"/>
      <c r="GZ99" s="3"/>
      <c r="HA99" s="3"/>
      <c r="HB99" s="3"/>
      <c r="HC99" s="3"/>
      <c r="HD99" s="3"/>
      <c r="HE99" s="3"/>
      <c r="HF99" s="3"/>
      <c r="HG99" s="3"/>
      <c r="HH99" s="3"/>
      <c r="HI99" s="3"/>
      <c r="HJ99" s="3"/>
      <c r="HK99" s="3"/>
      <c r="HL99" s="3"/>
      <c r="HM99" s="3"/>
      <c r="HW99" s="321" t="str">
        <f>IF(ISNA(VLOOKUP(B99,Register!A$7:Z$315,9,FALSE)),"",VLOOKUP(B99,Register!A$7:Z$315,9,FALSE))</f>
        <v/>
      </c>
      <c r="HX99" s="321" t="str">
        <f>IF(ISNA(VLOOKUP(B99,Register!A$7:Z$315,12,FALSE)),"",VLOOKUP(B99,Register!A$7:Z$315,12,FALSE))</f>
        <v/>
      </c>
      <c r="HY99" s="321" t="str">
        <f t="shared" si="196"/>
        <v/>
      </c>
      <c r="HZ99" s="321" t="str">
        <f t="shared" si="197"/>
        <v/>
      </c>
      <c r="IA99" s="321" t="str">
        <f t="shared" si="198"/>
        <v/>
      </c>
      <c r="IB99" s="321" t="str">
        <f t="shared" si="199"/>
        <v/>
      </c>
      <c r="IC99" s="321" t="str">
        <f t="shared" si="200"/>
        <v/>
      </c>
      <c r="ID99" s="321" t="str">
        <f t="shared" si="201"/>
        <v/>
      </c>
      <c r="IE99" s="321" t="str">
        <f t="shared" si="202"/>
        <v/>
      </c>
      <c r="IF99" s="321" t="str">
        <f t="shared" si="203"/>
        <v/>
      </c>
    </row>
    <row r="100" spans="1:240" ht="21">
      <c r="A100" s="4">
        <v>88</v>
      </c>
      <c r="B100" s="197"/>
      <c r="C100" s="196" t="str">
        <f>IF(ISNA(VLOOKUP(B100,Register!A$7:Z$315,3,FALSE)),"",VLOOKUP(B100,Register!A$7:Z$315,3,FALSE))</f>
        <v/>
      </c>
      <c r="D100" s="196" t="str">
        <f>IF(ISNA(VLOOKUP(B100,Register!A$7:Z$315,4,FALSE)),"",VLOOKUP(B100,Register!A$7:Z$315,4,FALSE))</f>
        <v/>
      </c>
      <c r="E100" s="195" t="str">
        <f>IF(ISNA(VLOOKUP(B100,Register!A$7:Z$315,6,FALSE)),"",VLOOKUP(B100,Register!A$7:Z$315,6,FALSE))</f>
        <v/>
      </c>
      <c r="F100" s="105"/>
      <c r="G100" s="159"/>
      <c r="H100" s="159"/>
      <c r="I100" s="168" t="str">
        <f t="shared" si="105"/>
        <v/>
      </c>
      <c r="J100" s="5" t="str">
        <f t="shared" si="106"/>
        <v/>
      </c>
      <c r="K100" s="159"/>
      <c r="L100" s="159"/>
      <c r="M100" s="168" t="str">
        <f t="shared" si="107"/>
        <v/>
      </c>
      <c r="N100" s="5" t="str">
        <f t="shared" si="108"/>
        <v/>
      </c>
      <c r="O100" s="159"/>
      <c r="P100" s="159"/>
      <c r="Q100" s="168" t="str">
        <f t="shared" si="109"/>
        <v/>
      </c>
      <c r="R100" s="5" t="str">
        <f t="shared" si="110"/>
        <v/>
      </c>
      <c r="S100" s="159"/>
      <c r="T100" s="159"/>
      <c r="U100" s="168" t="str">
        <f t="shared" si="111"/>
        <v/>
      </c>
      <c r="V100" s="5" t="str">
        <f t="shared" si="112"/>
        <v/>
      </c>
      <c r="W100" s="159"/>
      <c r="X100" s="159"/>
      <c r="Y100" s="168" t="str">
        <f t="shared" si="113"/>
        <v/>
      </c>
      <c r="Z100" s="5" t="str">
        <f t="shared" si="114"/>
        <v/>
      </c>
      <c r="AA100" s="160" t="str">
        <f t="shared" si="103"/>
        <v/>
      </c>
      <c r="AB100" s="160" t="str">
        <f t="shared" si="104"/>
        <v/>
      </c>
      <c r="AC100" s="160" t="str">
        <f t="shared" si="115"/>
        <v/>
      </c>
      <c r="AD100" s="6" t="str">
        <f t="shared" si="116"/>
        <v/>
      </c>
      <c r="AE100" s="105"/>
      <c r="AF100" s="1115"/>
      <c r="AG100" s="1115"/>
      <c r="AH100" s="168" t="str">
        <f t="shared" si="117"/>
        <v/>
      </c>
      <c r="AI100" s="5" t="str">
        <f t="shared" si="118"/>
        <v/>
      </c>
      <c r="AJ100" s="159"/>
      <c r="AK100" s="159"/>
      <c r="AL100" s="168" t="str">
        <f t="shared" si="119"/>
        <v/>
      </c>
      <c r="AM100" s="5" t="str">
        <f t="shared" si="120"/>
        <v/>
      </c>
      <c r="AN100" s="159"/>
      <c r="AO100" s="159"/>
      <c r="AP100" s="168" t="str">
        <f t="shared" si="121"/>
        <v/>
      </c>
      <c r="AQ100" s="5" t="str">
        <f t="shared" si="122"/>
        <v/>
      </c>
      <c r="AR100" s="159"/>
      <c r="AS100" s="159"/>
      <c r="AT100" s="168" t="str">
        <f t="shared" si="123"/>
        <v/>
      </c>
      <c r="AU100" s="5" t="str">
        <f t="shared" si="124"/>
        <v/>
      </c>
      <c r="AV100" s="159"/>
      <c r="AW100" s="159"/>
      <c r="AX100" s="168" t="str">
        <f t="shared" si="125"/>
        <v/>
      </c>
      <c r="AY100" s="5" t="str">
        <f t="shared" si="126"/>
        <v/>
      </c>
      <c r="AZ100" s="160" t="str">
        <f t="shared" si="127"/>
        <v/>
      </c>
      <c r="BA100" s="160" t="str">
        <f t="shared" si="128"/>
        <v/>
      </c>
      <c r="BB100" s="160" t="str">
        <f t="shared" si="129"/>
        <v/>
      </c>
      <c r="BC100" s="6" t="str">
        <f t="shared" si="130"/>
        <v/>
      </c>
      <c r="BD100" s="105"/>
      <c r="BE100" s="159"/>
      <c r="BF100" s="159"/>
      <c r="BG100" s="168" t="str">
        <f t="shared" si="131"/>
        <v/>
      </c>
      <c r="BH100" s="5" t="str">
        <f t="shared" si="132"/>
        <v/>
      </c>
      <c r="BI100" s="159"/>
      <c r="BJ100" s="159"/>
      <c r="BK100" s="168" t="str">
        <f t="shared" si="133"/>
        <v/>
      </c>
      <c r="BL100" s="5" t="str">
        <f t="shared" si="134"/>
        <v/>
      </c>
      <c r="BM100" s="159"/>
      <c r="BN100" s="159"/>
      <c r="BO100" s="168" t="str">
        <f t="shared" si="135"/>
        <v/>
      </c>
      <c r="BP100" s="5" t="str">
        <f t="shared" si="136"/>
        <v/>
      </c>
      <c r="BQ100" s="159"/>
      <c r="BR100" s="159"/>
      <c r="BS100" s="168" t="str">
        <f t="shared" si="137"/>
        <v/>
      </c>
      <c r="BT100" s="5" t="str">
        <f t="shared" si="138"/>
        <v/>
      </c>
      <c r="BU100" s="159"/>
      <c r="BV100" s="159"/>
      <c r="BW100" s="168" t="str">
        <f t="shared" si="139"/>
        <v/>
      </c>
      <c r="BX100" s="5" t="str">
        <f t="shared" si="140"/>
        <v/>
      </c>
      <c r="BY100" s="160" t="str">
        <f t="shared" si="141"/>
        <v/>
      </c>
      <c r="BZ100" s="160" t="str">
        <f t="shared" si="142"/>
        <v/>
      </c>
      <c r="CA100" s="160" t="str">
        <f t="shared" si="143"/>
        <v/>
      </c>
      <c r="CB100" s="6" t="str">
        <f t="shared" si="144"/>
        <v/>
      </c>
      <c r="CC100" s="105"/>
      <c r="CD100" s="159"/>
      <c r="CE100" s="159"/>
      <c r="CF100" s="168" t="str">
        <f t="shared" si="145"/>
        <v/>
      </c>
      <c r="CG100" s="5" t="str">
        <f t="shared" si="146"/>
        <v/>
      </c>
      <c r="CH100" s="159"/>
      <c r="CI100" s="159"/>
      <c r="CJ100" s="168" t="str">
        <f t="shared" si="147"/>
        <v/>
      </c>
      <c r="CK100" s="5" t="str">
        <f t="shared" si="148"/>
        <v/>
      </c>
      <c r="CL100" s="159"/>
      <c r="CM100" s="159"/>
      <c r="CN100" s="168" t="str">
        <f t="shared" si="149"/>
        <v/>
      </c>
      <c r="CO100" s="5" t="str">
        <f t="shared" si="150"/>
        <v/>
      </c>
      <c r="CP100" s="159"/>
      <c r="CQ100" s="159"/>
      <c r="CR100" s="168" t="str">
        <f t="shared" si="151"/>
        <v/>
      </c>
      <c r="CS100" s="5" t="str">
        <f t="shared" si="152"/>
        <v/>
      </c>
      <c r="CT100" s="159"/>
      <c r="CU100" s="159"/>
      <c r="CV100" s="168" t="str">
        <f t="shared" si="153"/>
        <v/>
      </c>
      <c r="CW100" s="5" t="str">
        <f t="shared" si="154"/>
        <v/>
      </c>
      <c r="CX100" s="160" t="str">
        <f t="shared" si="155"/>
        <v/>
      </c>
      <c r="CY100" s="160" t="str">
        <f t="shared" si="156"/>
        <v/>
      </c>
      <c r="CZ100" s="160" t="str">
        <f t="shared" si="157"/>
        <v/>
      </c>
      <c r="DA100" s="6" t="str">
        <f t="shared" si="158"/>
        <v/>
      </c>
      <c r="DB100" s="105"/>
      <c r="DC100" s="159"/>
      <c r="DD100" s="159"/>
      <c r="DE100" s="168" t="str">
        <f t="shared" si="159"/>
        <v/>
      </c>
      <c r="DF100" s="5" t="str">
        <f t="shared" si="160"/>
        <v/>
      </c>
      <c r="DG100" s="159"/>
      <c r="DH100" s="159"/>
      <c r="DI100" s="168" t="str">
        <f t="shared" si="161"/>
        <v/>
      </c>
      <c r="DJ100" s="5" t="str">
        <f t="shared" si="162"/>
        <v/>
      </c>
      <c r="DK100" s="159"/>
      <c r="DL100" s="159"/>
      <c r="DM100" s="168" t="str">
        <f t="shared" si="163"/>
        <v/>
      </c>
      <c r="DN100" s="5" t="str">
        <f t="shared" si="164"/>
        <v/>
      </c>
      <c r="DO100" s="159"/>
      <c r="DP100" s="159"/>
      <c r="DQ100" s="168" t="str">
        <f t="shared" si="165"/>
        <v/>
      </c>
      <c r="DR100" s="5" t="str">
        <f t="shared" si="166"/>
        <v/>
      </c>
      <c r="DS100" s="159"/>
      <c r="DT100" s="159"/>
      <c r="DU100" s="168" t="str">
        <f t="shared" si="167"/>
        <v/>
      </c>
      <c r="DV100" s="5" t="str">
        <f t="shared" si="168"/>
        <v/>
      </c>
      <c r="DW100" s="160" t="str">
        <f t="shared" si="169"/>
        <v/>
      </c>
      <c r="DX100" s="160" t="str">
        <f t="shared" si="170"/>
        <v/>
      </c>
      <c r="DY100" s="160" t="str">
        <f t="shared" si="171"/>
        <v/>
      </c>
      <c r="DZ100" s="6" t="str">
        <f t="shared" si="172"/>
        <v/>
      </c>
      <c r="EA100" s="105"/>
      <c r="EB100" s="159"/>
      <c r="EC100" s="159"/>
      <c r="ED100" s="168" t="str">
        <f t="shared" si="173"/>
        <v/>
      </c>
      <c r="EE100" s="5" t="str">
        <f t="shared" si="174"/>
        <v/>
      </c>
      <c r="EF100" s="159"/>
      <c r="EG100" s="159"/>
      <c r="EH100" s="168" t="str">
        <f t="shared" si="175"/>
        <v/>
      </c>
      <c r="EI100" s="5" t="str">
        <f t="shared" si="176"/>
        <v/>
      </c>
      <c r="EJ100" s="159"/>
      <c r="EK100" s="159"/>
      <c r="EL100" s="168" t="str">
        <f t="shared" si="177"/>
        <v/>
      </c>
      <c r="EM100" s="5" t="str">
        <f t="shared" si="178"/>
        <v/>
      </c>
      <c r="EN100" s="159"/>
      <c r="EO100" s="159"/>
      <c r="EP100" s="168" t="str">
        <f t="shared" si="179"/>
        <v/>
      </c>
      <c r="EQ100" s="5" t="str">
        <f t="shared" si="180"/>
        <v/>
      </c>
      <c r="ER100" s="159"/>
      <c r="ES100" s="159"/>
      <c r="ET100" s="168" t="str">
        <f t="shared" si="181"/>
        <v/>
      </c>
      <c r="EU100" s="5" t="str">
        <f t="shared" si="182"/>
        <v/>
      </c>
      <c r="EV100" s="160" t="str">
        <f t="shared" si="183"/>
        <v/>
      </c>
      <c r="EW100" s="160" t="str">
        <f t="shared" si="184"/>
        <v/>
      </c>
      <c r="EX100" s="160" t="str">
        <f t="shared" si="185"/>
        <v/>
      </c>
      <c r="EY100" s="6" t="str">
        <f t="shared" si="186"/>
        <v/>
      </c>
      <c r="EZ100" s="105"/>
      <c r="FA100" s="105"/>
      <c r="FB100" s="105"/>
      <c r="FC100" s="105"/>
      <c r="FD100" s="105"/>
      <c r="FE100" s="106" t="str">
        <f t="shared" si="187"/>
        <v/>
      </c>
      <c r="FF100" s="100" t="str">
        <f t="shared" si="188"/>
        <v xml:space="preserve"> </v>
      </c>
      <c r="FG100" s="105"/>
      <c r="FH100" s="105"/>
      <c r="FI100" s="105"/>
      <c r="FJ100" s="105"/>
      <c r="FK100" s="105"/>
      <c r="FL100" s="107" t="str">
        <f t="shared" si="189"/>
        <v/>
      </c>
      <c r="FM100" s="101" t="str">
        <f t="shared" si="190"/>
        <v xml:space="preserve"> </v>
      </c>
      <c r="FN100" s="105"/>
      <c r="FO100" s="105"/>
      <c r="FP100" s="105"/>
      <c r="FQ100" s="105"/>
      <c r="FR100" s="105"/>
      <c r="FS100" s="204" t="str">
        <f t="shared" si="191"/>
        <v/>
      </c>
      <c r="FT100" s="205" t="str">
        <f t="shared" si="192"/>
        <v xml:space="preserve"> </v>
      </c>
      <c r="FU100" s="477"/>
      <c r="FV100" s="316" t="str">
        <f>IF(AND(C100=""),"-",VLOOKUP(B100,Register!$A$7:$AM$311,19,FALSE))</f>
        <v>-</v>
      </c>
      <c r="FW100" s="7" t="str">
        <f>IF(AND(C100=""),"-",VLOOKUP(B100,Register!$A$7:$AM$311,20,FALSE))</f>
        <v>-</v>
      </c>
      <c r="FX100" s="7" t="str">
        <f>IF(AND(C100=""),"-",VLOOKUP(B100,Register!$A$7:$AM$311,21,FALSE))</f>
        <v>-</v>
      </c>
      <c r="FY100" s="7" t="str">
        <f>IF(AND(C100=""),"-",VLOOKUP(B100,Register!$A$7:$AM$311,22,FALSE))</f>
        <v>-</v>
      </c>
      <c r="FZ100" s="7" t="str">
        <f>IF(AND(C100=""),"-",VLOOKUP(B100,Register!$A$7:$AM$311,23,FALSE))</f>
        <v>-</v>
      </c>
      <c r="GA100" s="7" t="str">
        <f>IF(AND(C100=""),"-",VLOOKUP(B100,Register!$A$7:$AM$311,24,FALSE))</f>
        <v>-</v>
      </c>
      <c r="GB100" s="7" t="str">
        <f>IF(AND(C100=""),"-",VLOOKUP(B100,Register!$A$7:$AM$311,25,FALSE))</f>
        <v>-</v>
      </c>
      <c r="GC100" s="7" t="str">
        <f>IF(AND(C100=""),"-",VLOOKUP(B100,Register!$A$7:$AM$311,26,FALSE))</f>
        <v>-</v>
      </c>
      <c r="GD100" s="7" t="str">
        <f>IF(AND(C100=""),"-",VLOOKUP(B100,Register!$A$7:$AM$311,27,FALSE))</f>
        <v>-</v>
      </c>
      <c r="GE100" s="7" t="str">
        <f>IF(AND(C100=""),"-",VLOOKUP(B100,Register!$A$7:$AM$311,28,FALSE))</f>
        <v>-</v>
      </c>
      <c r="GF100" s="7" t="str">
        <f>IF(AND(C100=""),"-",VLOOKUP(B100,Register!$A$7:$AM$311,29,FALSE))</f>
        <v>-</v>
      </c>
      <c r="GG100" s="7" t="str">
        <f>IF(AND(C100=""),"-",VLOOKUP(B100,Register!$A$7:$AM$311,30,FALSE))</f>
        <v>-</v>
      </c>
      <c r="GH100" s="8" t="str">
        <f>IF(AND(C100=""),"-",VLOOKUP(B100,Register!$A$7:$AM$311,31,FALSE))</f>
        <v>-</v>
      </c>
      <c r="GI100" s="208" t="str">
        <f>IF(AND(C100=""),"",VLOOKUP(B100,Register!$A$7:$CL$311,36,FALSE))</f>
        <v/>
      </c>
      <c r="GJ100" s="182" t="str">
        <f t="shared" si="193"/>
        <v/>
      </c>
      <c r="GK100" s="312" t="str">
        <f t="shared" si="194"/>
        <v/>
      </c>
      <c r="GL100" s="314" t="str">
        <f t="shared" si="195"/>
        <v/>
      </c>
      <c r="GM100" s="3"/>
      <c r="GR100" s="3"/>
      <c r="GS100" s="3"/>
      <c r="GT100" s="3"/>
      <c r="GU100" s="3"/>
      <c r="GV100" s="3"/>
      <c r="GW100" s="3"/>
      <c r="GX100" s="3"/>
      <c r="GY100" s="3"/>
      <c r="GZ100" s="3"/>
      <c r="HA100" s="3"/>
      <c r="HB100" s="3"/>
      <c r="HC100" s="3"/>
      <c r="HD100" s="3"/>
      <c r="HE100" s="3"/>
      <c r="HF100" s="3"/>
      <c r="HG100" s="3"/>
      <c r="HH100" s="3"/>
      <c r="HI100" s="3"/>
      <c r="HJ100" s="3"/>
      <c r="HK100" s="3"/>
      <c r="HL100" s="3"/>
      <c r="HM100" s="3"/>
      <c r="HW100" s="321" t="str">
        <f>IF(ISNA(VLOOKUP(B100,Register!A$7:Z$315,9,FALSE)),"",VLOOKUP(B100,Register!A$7:Z$315,9,FALSE))</f>
        <v/>
      </c>
      <c r="HX100" s="321" t="str">
        <f>IF(ISNA(VLOOKUP(B100,Register!A$7:Z$315,12,FALSE)),"",VLOOKUP(B100,Register!A$7:Z$315,12,FALSE))</f>
        <v/>
      </c>
      <c r="HY100" s="321" t="str">
        <f t="shared" si="196"/>
        <v/>
      </c>
      <c r="HZ100" s="321" t="str">
        <f t="shared" si="197"/>
        <v/>
      </c>
      <c r="IA100" s="321" t="str">
        <f t="shared" si="198"/>
        <v/>
      </c>
      <c r="IB100" s="321" t="str">
        <f t="shared" si="199"/>
        <v/>
      </c>
      <c r="IC100" s="321" t="str">
        <f t="shared" si="200"/>
        <v/>
      </c>
      <c r="ID100" s="321" t="str">
        <f t="shared" si="201"/>
        <v/>
      </c>
      <c r="IE100" s="321" t="str">
        <f t="shared" si="202"/>
        <v/>
      </c>
      <c r="IF100" s="321" t="str">
        <f t="shared" si="203"/>
        <v/>
      </c>
    </row>
    <row r="101" spans="1:240" ht="21">
      <c r="A101" s="4">
        <v>89</v>
      </c>
      <c r="B101" s="197"/>
      <c r="C101" s="196" t="str">
        <f>IF(ISNA(VLOOKUP(B101,Register!A$7:Z$315,3,FALSE)),"",VLOOKUP(B101,Register!A$7:Z$315,3,FALSE))</f>
        <v/>
      </c>
      <c r="D101" s="196" t="str">
        <f>IF(ISNA(VLOOKUP(B101,Register!A$7:Z$315,4,FALSE)),"",VLOOKUP(B101,Register!A$7:Z$315,4,FALSE))</f>
        <v/>
      </c>
      <c r="E101" s="195" t="str">
        <f>IF(ISNA(VLOOKUP(B101,Register!A$7:Z$315,6,FALSE)),"",VLOOKUP(B101,Register!A$7:Z$315,6,FALSE))</f>
        <v/>
      </c>
      <c r="F101" s="105"/>
      <c r="G101" s="159"/>
      <c r="H101" s="159"/>
      <c r="I101" s="168" t="str">
        <f t="shared" si="105"/>
        <v/>
      </c>
      <c r="J101" s="5" t="str">
        <f t="shared" si="106"/>
        <v/>
      </c>
      <c r="K101" s="159"/>
      <c r="L101" s="159"/>
      <c r="M101" s="168" t="str">
        <f t="shared" si="107"/>
        <v/>
      </c>
      <c r="N101" s="5" t="str">
        <f t="shared" si="108"/>
        <v/>
      </c>
      <c r="O101" s="159"/>
      <c r="P101" s="159"/>
      <c r="Q101" s="168" t="str">
        <f t="shared" si="109"/>
        <v/>
      </c>
      <c r="R101" s="5" t="str">
        <f t="shared" si="110"/>
        <v/>
      </c>
      <c r="S101" s="159"/>
      <c r="T101" s="159"/>
      <c r="U101" s="168" t="str">
        <f t="shared" si="111"/>
        <v/>
      </c>
      <c r="V101" s="5" t="str">
        <f t="shared" si="112"/>
        <v/>
      </c>
      <c r="W101" s="159"/>
      <c r="X101" s="159"/>
      <c r="Y101" s="168" t="str">
        <f t="shared" si="113"/>
        <v/>
      </c>
      <c r="Z101" s="5" t="str">
        <f t="shared" si="114"/>
        <v/>
      </c>
      <c r="AA101" s="160" t="str">
        <f t="shared" si="103"/>
        <v/>
      </c>
      <c r="AB101" s="160" t="str">
        <f t="shared" si="104"/>
        <v/>
      </c>
      <c r="AC101" s="160" t="str">
        <f t="shared" si="115"/>
        <v/>
      </c>
      <c r="AD101" s="6" t="str">
        <f t="shared" si="116"/>
        <v/>
      </c>
      <c r="AE101" s="105"/>
      <c r="AF101" s="1115"/>
      <c r="AG101" s="1115"/>
      <c r="AH101" s="168" t="str">
        <f t="shared" si="117"/>
        <v/>
      </c>
      <c r="AI101" s="5" t="str">
        <f t="shared" si="118"/>
        <v/>
      </c>
      <c r="AJ101" s="159"/>
      <c r="AK101" s="159"/>
      <c r="AL101" s="168" t="str">
        <f t="shared" si="119"/>
        <v/>
      </c>
      <c r="AM101" s="5" t="str">
        <f t="shared" si="120"/>
        <v/>
      </c>
      <c r="AN101" s="159"/>
      <c r="AO101" s="159"/>
      <c r="AP101" s="168" t="str">
        <f t="shared" si="121"/>
        <v/>
      </c>
      <c r="AQ101" s="5" t="str">
        <f t="shared" si="122"/>
        <v/>
      </c>
      <c r="AR101" s="159"/>
      <c r="AS101" s="159"/>
      <c r="AT101" s="168" t="str">
        <f t="shared" si="123"/>
        <v/>
      </c>
      <c r="AU101" s="5" t="str">
        <f t="shared" si="124"/>
        <v/>
      </c>
      <c r="AV101" s="159"/>
      <c r="AW101" s="159"/>
      <c r="AX101" s="168" t="str">
        <f t="shared" si="125"/>
        <v/>
      </c>
      <c r="AY101" s="5" t="str">
        <f t="shared" si="126"/>
        <v/>
      </c>
      <c r="AZ101" s="160" t="str">
        <f t="shared" si="127"/>
        <v/>
      </c>
      <c r="BA101" s="160" t="str">
        <f t="shared" si="128"/>
        <v/>
      </c>
      <c r="BB101" s="160" t="str">
        <f t="shared" si="129"/>
        <v/>
      </c>
      <c r="BC101" s="6" t="str">
        <f t="shared" si="130"/>
        <v/>
      </c>
      <c r="BD101" s="105"/>
      <c r="BE101" s="159"/>
      <c r="BF101" s="159"/>
      <c r="BG101" s="168" t="str">
        <f t="shared" si="131"/>
        <v/>
      </c>
      <c r="BH101" s="5" t="str">
        <f t="shared" si="132"/>
        <v/>
      </c>
      <c r="BI101" s="159"/>
      <c r="BJ101" s="159"/>
      <c r="BK101" s="168" t="str">
        <f t="shared" si="133"/>
        <v/>
      </c>
      <c r="BL101" s="5" t="str">
        <f t="shared" si="134"/>
        <v/>
      </c>
      <c r="BM101" s="159"/>
      <c r="BN101" s="159"/>
      <c r="BO101" s="168" t="str">
        <f t="shared" si="135"/>
        <v/>
      </c>
      <c r="BP101" s="5" t="str">
        <f t="shared" si="136"/>
        <v/>
      </c>
      <c r="BQ101" s="159"/>
      <c r="BR101" s="159"/>
      <c r="BS101" s="168" t="str">
        <f t="shared" si="137"/>
        <v/>
      </c>
      <c r="BT101" s="5" t="str">
        <f t="shared" si="138"/>
        <v/>
      </c>
      <c r="BU101" s="159"/>
      <c r="BV101" s="159"/>
      <c r="BW101" s="168" t="str">
        <f t="shared" si="139"/>
        <v/>
      </c>
      <c r="BX101" s="5" t="str">
        <f t="shared" si="140"/>
        <v/>
      </c>
      <c r="BY101" s="160" t="str">
        <f t="shared" si="141"/>
        <v/>
      </c>
      <c r="BZ101" s="160" t="str">
        <f t="shared" si="142"/>
        <v/>
      </c>
      <c r="CA101" s="160" t="str">
        <f t="shared" si="143"/>
        <v/>
      </c>
      <c r="CB101" s="6" t="str">
        <f t="shared" si="144"/>
        <v/>
      </c>
      <c r="CC101" s="105"/>
      <c r="CD101" s="159"/>
      <c r="CE101" s="159"/>
      <c r="CF101" s="168" t="str">
        <f t="shared" si="145"/>
        <v/>
      </c>
      <c r="CG101" s="5" t="str">
        <f t="shared" si="146"/>
        <v/>
      </c>
      <c r="CH101" s="159"/>
      <c r="CI101" s="159"/>
      <c r="CJ101" s="168" t="str">
        <f t="shared" si="147"/>
        <v/>
      </c>
      <c r="CK101" s="5" t="str">
        <f t="shared" si="148"/>
        <v/>
      </c>
      <c r="CL101" s="159"/>
      <c r="CM101" s="159"/>
      <c r="CN101" s="168" t="str">
        <f t="shared" si="149"/>
        <v/>
      </c>
      <c r="CO101" s="5" t="str">
        <f t="shared" si="150"/>
        <v/>
      </c>
      <c r="CP101" s="159"/>
      <c r="CQ101" s="159"/>
      <c r="CR101" s="168" t="str">
        <f t="shared" si="151"/>
        <v/>
      </c>
      <c r="CS101" s="5" t="str">
        <f t="shared" si="152"/>
        <v/>
      </c>
      <c r="CT101" s="159"/>
      <c r="CU101" s="159"/>
      <c r="CV101" s="168" t="str">
        <f t="shared" si="153"/>
        <v/>
      </c>
      <c r="CW101" s="5" t="str">
        <f t="shared" si="154"/>
        <v/>
      </c>
      <c r="CX101" s="160" t="str">
        <f t="shared" si="155"/>
        <v/>
      </c>
      <c r="CY101" s="160" t="str">
        <f t="shared" si="156"/>
        <v/>
      </c>
      <c r="CZ101" s="160" t="str">
        <f t="shared" si="157"/>
        <v/>
      </c>
      <c r="DA101" s="6" t="str">
        <f t="shared" si="158"/>
        <v/>
      </c>
      <c r="DB101" s="105"/>
      <c r="DC101" s="159"/>
      <c r="DD101" s="159"/>
      <c r="DE101" s="168" t="str">
        <f t="shared" si="159"/>
        <v/>
      </c>
      <c r="DF101" s="5" t="str">
        <f t="shared" si="160"/>
        <v/>
      </c>
      <c r="DG101" s="159"/>
      <c r="DH101" s="159"/>
      <c r="DI101" s="168" t="str">
        <f t="shared" si="161"/>
        <v/>
      </c>
      <c r="DJ101" s="5" t="str">
        <f t="shared" si="162"/>
        <v/>
      </c>
      <c r="DK101" s="159"/>
      <c r="DL101" s="159"/>
      <c r="DM101" s="168" t="str">
        <f t="shared" si="163"/>
        <v/>
      </c>
      <c r="DN101" s="5" t="str">
        <f t="shared" si="164"/>
        <v/>
      </c>
      <c r="DO101" s="159"/>
      <c r="DP101" s="159"/>
      <c r="DQ101" s="168" t="str">
        <f t="shared" si="165"/>
        <v/>
      </c>
      <c r="DR101" s="5" t="str">
        <f t="shared" si="166"/>
        <v/>
      </c>
      <c r="DS101" s="159"/>
      <c r="DT101" s="159"/>
      <c r="DU101" s="168" t="str">
        <f t="shared" si="167"/>
        <v/>
      </c>
      <c r="DV101" s="5" t="str">
        <f t="shared" si="168"/>
        <v/>
      </c>
      <c r="DW101" s="160" t="str">
        <f t="shared" si="169"/>
        <v/>
      </c>
      <c r="DX101" s="160" t="str">
        <f t="shared" si="170"/>
        <v/>
      </c>
      <c r="DY101" s="160" t="str">
        <f t="shared" si="171"/>
        <v/>
      </c>
      <c r="DZ101" s="6" t="str">
        <f t="shared" si="172"/>
        <v/>
      </c>
      <c r="EA101" s="105"/>
      <c r="EB101" s="159"/>
      <c r="EC101" s="159"/>
      <c r="ED101" s="168" t="str">
        <f t="shared" si="173"/>
        <v/>
      </c>
      <c r="EE101" s="5" t="str">
        <f t="shared" si="174"/>
        <v/>
      </c>
      <c r="EF101" s="159"/>
      <c r="EG101" s="159"/>
      <c r="EH101" s="168" t="str">
        <f t="shared" si="175"/>
        <v/>
      </c>
      <c r="EI101" s="5" t="str">
        <f t="shared" si="176"/>
        <v/>
      </c>
      <c r="EJ101" s="159"/>
      <c r="EK101" s="159"/>
      <c r="EL101" s="168" t="str">
        <f t="shared" si="177"/>
        <v/>
      </c>
      <c r="EM101" s="5" t="str">
        <f t="shared" si="178"/>
        <v/>
      </c>
      <c r="EN101" s="159"/>
      <c r="EO101" s="159"/>
      <c r="EP101" s="168" t="str">
        <f t="shared" si="179"/>
        <v/>
      </c>
      <c r="EQ101" s="5" t="str">
        <f t="shared" si="180"/>
        <v/>
      </c>
      <c r="ER101" s="159"/>
      <c r="ES101" s="159"/>
      <c r="ET101" s="168" t="str">
        <f t="shared" si="181"/>
        <v/>
      </c>
      <c r="EU101" s="5" t="str">
        <f t="shared" si="182"/>
        <v/>
      </c>
      <c r="EV101" s="160" t="str">
        <f t="shared" si="183"/>
        <v/>
      </c>
      <c r="EW101" s="160" t="str">
        <f t="shared" si="184"/>
        <v/>
      </c>
      <c r="EX101" s="160" t="str">
        <f t="shared" si="185"/>
        <v/>
      </c>
      <c r="EY101" s="6" t="str">
        <f t="shared" si="186"/>
        <v/>
      </c>
      <c r="EZ101" s="105"/>
      <c r="FA101" s="105"/>
      <c r="FB101" s="105"/>
      <c r="FC101" s="105"/>
      <c r="FD101" s="105"/>
      <c r="FE101" s="106" t="str">
        <f t="shared" si="187"/>
        <v/>
      </c>
      <c r="FF101" s="100" t="str">
        <f t="shared" si="188"/>
        <v xml:space="preserve"> </v>
      </c>
      <c r="FG101" s="105"/>
      <c r="FH101" s="105"/>
      <c r="FI101" s="105"/>
      <c r="FJ101" s="105"/>
      <c r="FK101" s="105"/>
      <c r="FL101" s="107" t="str">
        <f t="shared" si="189"/>
        <v/>
      </c>
      <c r="FM101" s="101" t="str">
        <f t="shared" si="190"/>
        <v xml:space="preserve"> </v>
      </c>
      <c r="FN101" s="105"/>
      <c r="FO101" s="105"/>
      <c r="FP101" s="105"/>
      <c r="FQ101" s="105"/>
      <c r="FR101" s="105"/>
      <c r="FS101" s="204" t="str">
        <f t="shared" si="191"/>
        <v/>
      </c>
      <c r="FT101" s="205" t="str">
        <f t="shared" si="192"/>
        <v xml:space="preserve"> </v>
      </c>
      <c r="FU101" s="477"/>
      <c r="FV101" s="316" t="str">
        <f>IF(AND(C101=""),"-",VLOOKUP(B101,Register!$A$7:$AM$311,19,FALSE))</f>
        <v>-</v>
      </c>
      <c r="FW101" s="7" t="str">
        <f>IF(AND(C101=""),"-",VLOOKUP(B101,Register!$A$7:$AM$311,20,FALSE))</f>
        <v>-</v>
      </c>
      <c r="FX101" s="7" t="str">
        <f>IF(AND(C101=""),"-",VLOOKUP(B101,Register!$A$7:$AM$311,21,FALSE))</f>
        <v>-</v>
      </c>
      <c r="FY101" s="7" t="str">
        <f>IF(AND(C101=""),"-",VLOOKUP(B101,Register!$A$7:$AM$311,22,FALSE))</f>
        <v>-</v>
      </c>
      <c r="FZ101" s="7" t="str">
        <f>IF(AND(C101=""),"-",VLOOKUP(B101,Register!$A$7:$AM$311,23,FALSE))</f>
        <v>-</v>
      </c>
      <c r="GA101" s="7" t="str">
        <f>IF(AND(C101=""),"-",VLOOKUP(B101,Register!$A$7:$AM$311,24,FALSE))</f>
        <v>-</v>
      </c>
      <c r="GB101" s="7" t="str">
        <f>IF(AND(C101=""),"-",VLOOKUP(B101,Register!$A$7:$AM$311,25,FALSE))</f>
        <v>-</v>
      </c>
      <c r="GC101" s="7" t="str">
        <f>IF(AND(C101=""),"-",VLOOKUP(B101,Register!$A$7:$AM$311,26,FALSE))</f>
        <v>-</v>
      </c>
      <c r="GD101" s="7" t="str">
        <f>IF(AND(C101=""),"-",VLOOKUP(B101,Register!$A$7:$AM$311,27,FALSE))</f>
        <v>-</v>
      </c>
      <c r="GE101" s="7" t="str">
        <f>IF(AND(C101=""),"-",VLOOKUP(B101,Register!$A$7:$AM$311,28,FALSE))</f>
        <v>-</v>
      </c>
      <c r="GF101" s="7" t="str">
        <f>IF(AND(C101=""),"-",VLOOKUP(B101,Register!$A$7:$AM$311,29,FALSE))</f>
        <v>-</v>
      </c>
      <c r="GG101" s="7" t="str">
        <f>IF(AND(C101=""),"-",VLOOKUP(B101,Register!$A$7:$AM$311,30,FALSE))</f>
        <v>-</v>
      </c>
      <c r="GH101" s="8" t="str">
        <f>IF(AND(C101=""),"-",VLOOKUP(B101,Register!$A$7:$AM$311,31,FALSE))</f>
        <v>-</v>
      </c>
      <c r="GI101" s="208" t="str">
        <f>IF(AND(C101=""),"",VLOOKUP(B101,Register!$A$7:$CL$311,36,FALSE))</f>
        <v/>
      </c>
      <c r="GJ101" s="182" t="str">
        <f t="shared" si="193"/>
        <v/>
      </c>
      <c r="GK101" s="312" t="str">
        <f t="shared" si="194"/>
        <v/>
      </c>
      <c r="GL101" s="314" t="str">
        <f t="shared" si="195"/>
        <v/>
      </c>
      <c r="GM101" s="3"/>
      <c r="GR101" s="3"/>
      <c r="GS101" s="3"/>
      <c r="GT101" s="3"/>
      <c r="GU101" s="3"/>
      <c r="GV101" s="3"/>
      <c r="GW101" s="3"/>
      <c r="GX101" s="3"/>
      <c r="GY101" s="3"/>
      <c r="GZ101" s="3"/>
      <c r="HA101" s="3"/>
      <c r="HB101" s="3"/>
      <c r="HC101" s="3"/>
      <c r="HD101" s="3"/>
      <c r="HE101" s="3"/>
      <c r="HF101" s="3"/>
      <c r="HG101" s="3"/>
      <c r="HH101" s="3"/>
      <c r="HI101" s="3"/>
      <c r="HJ101" s="3"/>
      <c r="HK101" s="3"/>
      <c r="HL101" s="3"/>
      <c r="HM101" s="3"/>
      <c r="HW101" s="321" t="str">
        <f>IF(ISNA(VLOOKUP(B101,Register!A$7:Z$315,9,FALSE)),"",VLOOKUP(B101,Register!A$7:Z$315,9,FALSE))</f>
        <v/>
      </c>
      <c r="HX101" s="321" t="str">
        <f>IF(ISNA(VLOOKUP(B101,Register!A$7:Z$315,12,FALSE)),"",VLOOKUP(B101,Register!A$7:Z$315,12,FALSE))</f>
        <v/>
      </c>
      <c r="HY101" s="321" t="str">
        <f t="shared" si="196"/>
        <v/>
      </c>
      <c r="HZ101" s="321" t="str">
        <f t="shared" si="197"/>
        <v/>
      </c>
      <c r="IA101" s="321" t="str">
        <f t="shared" si="198"/>
        <v/>
      </c>
      <c r="IB101" s="321" t="str">
        <f t="shared" si="199"/>
        <v/>
      </c>
      <c r="IC101" s="321" t="str">
        <f t="shared" si="200"/>
        <v/>
      </c>
      <c r="ID101" s="321" t="str">
        <f t="shared" si="201"/>
        <v/>
      </c>
      <c r="IE101" s="321" t="str">
        <f t="shared" si="202"/>
        <v/>
      </c>
      <c r="IF101" s="321" t="str">
        <f t="shared" si="203"/>
        <v/>
      </c>
    </row>
    <row r="102" spans="1:240" ht="21">
      <c r="A102" s="4">
        <v>90</v>
      </c>
      <c r="B102" s="197"/>
      <c r="C102" s="196" t="str">
        <f>IF(ISNA(VLOOKUP(B102,Register!A$7:Z$315,3,FALSE)),"",VLOOKUP(B102,Register!A$7:Z$315,3,FALSE))</f>
        <v/>
      </c>
      <c r="D102" s="196" t="str">
        <f>IF(ISNA(VLOOKUP(B102,Register!A$7:Z$315,4,FALSE)),"",VLOOKUP(B102,Register!A$7:Z$315,4,FALSE))</f>
        <v/>
      </c>
      <c r="E102" s="195" t="str">
        <f>IF(ISNA(VLOOKUP(B102,Register!A$7:Z$315,6,FALSE)),"",VLOOKUP(B102,Register!A$7:Z$315,6,FALSE))</f>
        <v/>
      </c>
      <c r="F102" s="105"/>
      <c r="G102" s="159"/>
      <c r="H102" s="159"/>
      <c r="I102" s="168" t="str">
        <f t="shared" si="105"/>
        <v/>
      </c>
      <c r="J102" s="5" t="str">
        <f t="shared" si="106"/>
        <v/>
      </c>
      <c r="K102" s="159"/>
      <c r="L102" s="159"/>
      <c r="M102" s="168" t="str">
        <f t="shared" si="107"/>
        <v/>
      </c>
      <c r="N102" s="5" t="str">
        <f t="shared" si="108"/>
        <v/>
      </c>
      <c r="O102" s="159"/>
      <c r="P102" s="159"/>
      <c r="Q102" s="168" t="str">
        <f t="shared" si="109"/>
        <v/>
      </c>
      <c r="R102" s="5" t="str">
        <f t="shared" si="110"/>
        <v/>
      </c>
      <c r="S102" s="159"/>
      <c r="T102" s="159"/>
      <c r="U102" s="168" t="str">
        <f t="shared" si="111"/>
        <v/>
      </c>
      <c r="V102" s="5" t="str">
        <f t="shared" si="112"/>
        <v/>
      </c>
      <c r="W102" s="159"/>
      <c r="X102" s="159"/>
      <c r="Y102" s="168" t="str">
        <f t="shared" si="113"/>
        <v/>
      </c>
      <c r="Z102" s="5" t="str">
        <f t="shared" si="114"/>
        <v/>
      </c>
      <c r="AA102" s="160" t="str">
        <f t="shared" si="103"/>
        <v/>
      </c>
      <c r="AB102" s="160" t="str">
        <f t="shared" si="104"/>
        <v/>
      </c>
      <c r="AC102" s="160" t="str">
        <f t="shared" si="115"/>
        <v/>
      </c>
      <c r="AD102" s="6" t="str">
        <f t="shared" si="116"/>
        <v/>
      </c>
      <c r="AE102" s="105"/>
      <c r="AF102" s="1115"/>
      <c r="AG102" s="1115"/>
      <c r="AH102" s="168" t="str">
        <f t="shared" si="117"/>
        <v/>
      </c>
      <c r="AI102" s="5" t="str">
        <f t="shared" si="118"/>
        <v/>
      </c>
      <c r="AJ102" s="159"/>
      <c r="AK102" s="159"/>
      <c r="AL102" s="168" t="str">
        <f t="shared" si="119"/>
        <v/>
      </c>
      <c r="AM102" s="5" t="str">
        <f t="shared" si="120"/>
        <v/>
      </c>
      <c r="AN102" s="159"/>
      <c r="AO102" s="159"/>
      <c r="AP102" s="168" t="str">
        <f t="shared" si="121"/>
        <v/>
      </c>
      <c r="AQ102" s="5" t="str">
        <f t="shared" si="122"/>
        <v/>
      </c>
      <c r="AR102" s="159"/>
      <c r="AS102" s="159"/>
      <c r="AT102" s="168" t="str">
        <f t="shared" si="123"/>
        <v/>
      </c>
      <c r="AU102" s="5" t="str">
        <f t="shared" si="124"/>
        <v/>
      </c>
      <c r="AV102" s="159"/>
      <c r="AW102" s="159"/>
      <c r="AX102" s="168" t="str">
        <f t="shared" si="125"/>
        <v/>
      </c>
      <c r="AY102" s="5" t="str">
        <f t="shared" si="126"/>
        <v/>
      </c>
      <c r="AZ102" s="160" t="str">
        <f t="shared" si="127"/>
        <v/>
      </c>
      <c r="BA102" s="160" t="str">
        <f t="shared" si="128"/>
        <v/>
      </c>
      <c r="BB102" s="160" t="str">
        <f t="shared" si="129"/>
        <v/>
      </c>
      <c r="BC102" s="6" t="str">
        <f t="shared" si="130"/>
        <v/>
      </c>
      <c r="BD102" s="105"/>
      <c r="BE102" s="159"/>
      <c r="BF102" s="159"/>
      <c r="BG102" s="168" t="str">
        <f t="shared" si="131"/>
        <v/>
      </c>
      <c r="BH102" s="5" t="str">
        <f t="shared" si="132"/>
        <v/>
      </c>
      <c r="BI102" s="159"/>
      <c r="BJ102" s="159"/>
      <c r="BK102" s="168" t="str">
        <f t="shared" si="133"/>
        <v/>
      </c>
      <c r="BL102" s="5" t="str">
        <f t="shared" si="134"/>
        <v/>
      </c>
      <c r="BM102" s="159"/>
      <c r="BN102" s="159"/>
      <c r="BO102" s="168" t="str">
        <f t="shared" si="135"/>
        <v/>
      </c>
      <c r="BP102" s="5" t="str">
        <f t="shared" si="136"/>
        <v/>
      </c>
      <c r="BQ102" s="159"/>
      <c r="BR102" s="159"/>
      <c r="BS102" s="168" t="str">
        <f t="shared" si="137"/>
        <v/>
      </c>
      <c r="BT102" s="5" t="str">
        <f t="shared" si="138"/>
        <v/>
      </c>
      <c r="BU102" s="159"/>
      <c r="BV102" s="159"/>
      <c r="BW102" s="168" t="str">
        <f t="shared" si="139"/>
        <v/>
      </c>
      <c r="BX102" s="5" t="str">
        <f t="shared" si="140"/>
        <v/>
      </c>
      <c r="BY102" s="160" t="str">
        <f t="shared" si="141"/>
        <v/>
      </c>
      <c r="BZ102" s="160" t="str">
        <f t="shared" si="142"/>
        <v/>
      </c>
      <c r="CA102" s="160" t="str">
        <f t="shared" si="143"/>
        <v/>
      </c>
      <c r="CB102" s="6" t="str">
        <f t="shared" si="144"/>
        <v/>
      </c>
      <c r="CC102" s="105"/>
      <c r="CD102" s="159"/>
      <c r="CE102" s="159"/>
      <c r="CF102" s="168" t="str">
        <f t="shared" si="145"/>
        <v/>
      </c>
      <c r="CG102" s="5" t="str">
        <f t="shared" si="146"/>
        <v/>
      </c>
      <c r="CH102" s="159"/>
      <c r="CI102" s="159"/>
      <c r="CJ102" s="168" t="str">
        <f t="shared" si="147"/>
        <v/>
      </c>
      <c r="CK102" s="5" t="str">
        <f t="shared" si="148"/>
        <v/>
      </c>
      <c r="CL102" s="159"/>
      <c r="CM102" s="159"/>
      <c r="CN102" s="168" t="str">
        <f t="shared" si="149"/>
        <v/>
      </c>
      <c r="CO102" s="5" t="str">
        <f t="shared" si="150"/>
        <v/>
      </c>
      <c r="CP102" s="159"/>
      <c r="CQ102" s="159"/>
      <c r="CR102" s="168" t="str">
        <f t="shared" si="151"/>
        <v/>
      </c>
      <c r="CS102" s="5" t="str">
        <f t="shared" si="152"/>
        <v/>
      </c>
      <c r="CT102" s="159"/>
      <c r="CU102" s="159"/>
      <c r="CV102" s="168" t="str">
        <f t="shared" si="153"/>
        <v/>
      </c>
      <c r="CW102" s="5" t="str">
        <f t="shared" si="154"/>
        <v/>
      </c>
      <c r="CX102" s="160" t="str">
        <f t="shared" si="155"/>
        <v/>
      </c>
      <c r="CY102" s="160" t="str">
        <f t="shared" si="156"/>
        <v/>
      </c>
      <c r="CZ102" s="160" t="str">
        <f t="shared" si="157"/>
        <v/>
      </c>
      <c r="DA102" s="6" t="str">
        <f t="shared" si="158"/>
        <v/>
      </c>
      <c r="DB102" s="105"/>
      <c r="DC102" s="159"/>
      <c r="DD102" s="159"/>
      <c r="DE102" s="168" t="str">
        <f t="shared" si="159"/>
        <v/>
      </c>
      <c r="DF102" s="5" t="str">
        <f t="shared" si="160"/>
        <v/>
      </c>
      <c r="DG102" s="159"/>
      <c r="DH102" s="159"/>
      <c r="DI102" s="168" t="str">
        <f t="shared" si="161"/>
        <v/>
      </c>
      <c r="DJ102" s="5" t="str">
        <f t="shared" si="162"/>
        <v/>
      </c>
      <c r="DK102" s="159"/>
      <c r="DL102" s="159"/>
      <c r="DM102" s="168" t="str">
        <f t="shared" si="163"/>
        <v/>
      </c>
      <c r="DN102" s="5" t="str">
        <f t="shared" si="164"/>
        <v/>
      </c>
      <c r="DO102" s="159"/>
      <c r="DP102" s="159"/>
      <c r="DQ102" s="168" t="str">
        <f t="shared" si="165"/>
        <v/>
      </c>
      <c r="DR102" s="5" t="str">
        <f t="shared" si="166"/>
        <v/>
      </c>
      <c r="DS102" s="159"/>
      <c r="DT102" s="159"/>
      <c r="DU102" s="168" t="str">
        <f t="shared" si="167"/>
        <v/>
      </c>
      <c r="DV102" s="5" t="str">
        <f t="shared" si="168"/>
        <v/>
      </c>
      <c r="DW102" s="160" t="str">
        <f t="shared" si="169"/>
        <v/>
      </c>
      <c r="DX102" s="160" t="str">
        <f t="shared" si="170"/>
        <v/>
      </c>
      <c r="DY102" s="160" t="str">
        <f t="shared" si="171"/>
        <v/>
      </c>
      <c r="DZ102" s="6" t="str">
        <f t="shared" si="172"/>
        <v/>
      </c>
      <c r="EA102" s="105"/>
      <c r="EB102" s="159"/>
      <c r="EC102" s="159"/>
      <c r="ED102" s="168" t="str">
        <f t="shared" si="173"/>
        <v/>
      </c>
      <c r="EE102" s="5" t="str">
        <f t="shared" si="174"/>
        <v/>
      </c>
      <c r="EF102" s="159"/>
      <c r="EG102" s="159"/>
      <c r="EH102" s="168" t="str">
        <f t="shared" si="175"/>
        <v/>
      </c>
      <c r="EI102" s="5" t="str">
        <f t="shared" si="176"/>
        <v/>
      </c>
      <c r="EJ102" s="159"/>
      <c r="EK102" s="159"/>
      <c r="EL102" s="168" t="str">
        <f t="shared" si="177"/>
        <v/>
      </c>
      <c r="EM102" s="5" t="str">
        <f t="shared" si="178"/>
        <v/>
      </c>
      <c r="EN102" s="159"/>
      <c r="EO102" s="159"/>
      <c r="EP102" s="168" t="str">
        <f t="shared" si="179"/>
        <v/>
      </c>
      <c r="EQ102" s="5" t="str">
        <f t="shared" si="180"/>
        <v/>
      </c>
      <c r="ER102" s="159"/>
      <c r="ES102" s="159"/>
      <c r="ET102" s="168" t="str">
        <f t="shared" si="181"/>
        <v/>
      </c>
      <c r="EU102" s="5" t="str">
        <f t="shared" si="182"/>
        <v/>
      </c>
      <c r="EV102" s="160" t="str">
        <f t="shared" si="183"/>
        <v/>
      </c>
      <c r="EW102" s="160" t="str">
        <f t="shared" si="184"/>
        <v/>
      </c>
      <c r="EX102" s="160" t="str">
        <f t="shared" si="185"/>
        <v/>
      </c>
      <c r="EY102" s="6" t="str">
        <f t="shared" si="186"/>
        <v/>
      </c>
      <c r="EZ102" s="105"/>
      <c r="FA102" s="105"/>
      <c r="FB102" s="105"/>
      <c r="FC102" s="105"/>
      <c r="FD102" s="105"/>
      <c r="FE102" s="106" t="str">
        <f t="shared" si="187"/>
        <v/>
      </c>
      <c r="FF102" s="100" t="str">
        <f t="shared" si="188"/>
        <v xml:space="preserve"> </v>
      </c>
      <c r="FG102" s="105"/>
      <c r="FH102" s="105"/>
      <c r="FI102" s="105"/>
      <c r="FJ102" s="105"/>
      <c r="FK102" s="105"/>
      <c r="FL102" s="107" t="str">
        <f t="shared" si="189"/>
        <v/>
      </c>
      <c r="FM102" s="101" t="str">
        <f t="shared" si="190"/>
        <v xml:space="preserve"> </v>
      </c>
      <c r="FN102" s="105"/>
      <c r="FO102" s="105"/>
      <c r="FP102" s="105"/>
      <c r="FQ102" s="105"/>
      <c r="FR102" s="105"/>
      <c r="FS102" s="204" t="str">
        <f t="shared" si="191"/>
        <v/>
      </c>
      <c r="FT102" s="205" t="str">
        <f t="shared" si="192"/>
        <v xml:space="preserve"> </v>
      </c>
      <c r="FU102" s="477"/>
      <c r="FV102" s="316" t="str">
        <f>IF(AND(C102=""),"-",VLOOKUP(B102,Register!$A$7:$AM$311,19,FALSE))</f>
        <v>-</v>
      </c>
      <c r="FW102" s="7" t="str">
        <f>IF(AND(C102=""),"-",VLOOKUP(B102,Register!$A$7:$AM$311,20,FALSE))</f>
        <v>-</v>
      </c>
      <c r="FX102" s="7" t="str">
        <f>IF(AND(C102=""),"-",VLOOKUP(B102,Register!$A$7:$AM$311,21,FALSE))</f>
        <v>-</v>
      </c>
      <c r="FY102" s="7" t="str">
        <f>IF(AND(C102=""),"-",VLOOKUP(B102,Register!$A$7:$AM$311,22,FALSE))</f>
        <v>-</v>
      </c>
      <c r="FZ102" s="7" t="str">
        <f>IF(AND(C102=""),"-",VLOOKUP(B102,Register!$A$7:$AM$311,23,FALSE))</f>
        <v>-</v>
      </c>
      <c r="GA102" s="7" t="str">
        <f>IF(AND(C102=""),"-",VLOOKUP(B102,Register!$A$7:$AM$311,24,FALSE))</f>
        <v>-</v>
      </c>
      <c r="GB102" s="7" t="str">
        <f>IF(AND(C102=""),"-",VLOOKUP(B102,Register!$A$7:$AM$311,25,FALSE))</f>
        <v>-</v>
      </c>
      <c r="GC102" s="7" t="str">
        <f>IF(AND(C102=""),"-",VLOOKUP(B102,Register!$A$7:$AM$311,26,FALSE))</f>
        <v>-</v>
      </c>
      <c r="GD102" s="7" t="str">
        <f>IF(AND(C102=""),"-",VLOOKUP(B102,Register!$A$7:$AM$311,27,FALSE))</f>
        <v>-</v>
      </c>
      <c r="GE102" s="7" t="str">
        <f>IF(AND(C102=""),"-",VLOOKUP(B102,Register!$A$7:$AM$311,28,FALSE))</f>
        <v>-</v>
      </c>
      <c r="GF102" s="7" t="str">
        <f>IF(AND(C102=""),"-",VLOOKUP(B102,Register!$A$7:$AM$311,29,FALSE))</f>
        <v>-</v>
      </c>
      <c r="GG102" s="7" t="str">
        <f>IF(AND(C102=""),"-",VLOOKUP(B102,Register!$A$7:$AM$311,30,FALSE))</f>
        <v>-</v>
      </c>
      <c r="GH102" s="8" t="str">
        <f>IF(AND(C102=""),"-",VLOOKUP(B102,Register!$A$7:$AM$311,31,FALSE))</f>
        <v>-</v>
      </c>
      <c r="GI102" s="208" t="str">
        <f>IF(AND(C102=""),"",VLOOKUP(B102,Register!$A$7:$CL$311,36,FALSE))</f>
        <v/>
      </c>
      <c r="GJ102" s="182" t="str">
        <f t="shared" si="193"/>
        <v/>
      </c>
      <c r="GK102" s="312" t="str">
        <f t="shared" si="194"/>
        <v/>
      </c>
      <c r="GL102" s="314" t="str">
        <f t="shared" si="195"/>
        <v/>
      </c>
      <c r="GM102" s="3"/>
      <c r="GR102" s="3"/>
      <c r="GS102" s="3"/>
      <c r="GT102" s="3"/>
      <c r="GU102" s="3"/>
      <c r="GV102" s="3"/>
      <c r="GW102" s="3"/>
      <c r="GX102" s="3"/>
      <c r="GY102" s="3"/>
      <c r="GZ102" s="3"/>
      <c r="HA102" s="3"/>
      <c r="HB102" s="3"/>
      <c r="HC102" s="3"/>
      <c r="HD102" s="3"/>
      <c r="HE102" s="3"/>
      <c r="HF102" s="3"/>
      <c r="HG102" s="3"/>
      <c r="HH102" s="3"/>
      <c r="HI102" s="3"/>
      <c r="HJ102" s="3"/>
      <c r="HK102" s="3"/>
      <c r="HL102" s="3"/>
      <c r="HM102" s="3"/>
      <c r="HW102" s="321" t="str">
        <f>IF(ISNA(VLOOKUP(B102,Register!A$7:Z$315,9,FALSE)),"",VLOOKUP(B102,Register!A$7:Z$315,9,FALSE))</f>
        <v/>
      </c>
      <c r="HX102" s="321" t="str">
        <f>IF(ISNA(VLOOKUP(B102,Register!A$7:Z$315,12,FALSE)),"",VLOOKUP(B102,Register!A$7:Z$315,12,FALSE))</f>
        <v/>
      </c>
      <c r="HY102" s="321" t="str">
        <f t="shared" si="196"/>
        <v/>
      </c>
      <c r="HZ102" s="321" t="str">
        <f t="shared" si="197"/>
        <v/>
      </c>
      <c r="IA102" s="321" t="str">
        <f t="shared" si="198"/>
        <v/>
      </c>
      <c r="IB102" s="321" t="str">
        <f t="shared" si="199"/>
        <v/>
      </c>
      <c r="IC102" s="321" t="str">
        <f t="shared" si="200"/>
        <v/>
      </c>
      <c r="ID102" s="321" t="str">
        <f t="shared" si="201"/>
        <v/>
      </c>
      <c r="IE102" s="321" t="str">
        <f t="shared" si="202"/>
        <v/>
      </c>
      <c r="IF102" s="321" t="str">
        <f t="shared" si="203"/>
        <v/>
      </c>
    </row>
    <row r="103" spans="1:240" ht="21">
      <c r="A103" s="4">
        <v>91</v>
      </c>
      <c r="B103" s="197"/>
      <c r="C103" s="196" t="str">
        <f>IF(ISNA(VLOOKUP(B103,Register!A$7:Z$315,3,FALSE)),"",VLOOKUP(B103,Register!A$7:Z$315,3,FALSE))</f>
        <v/>
      </c>
      <c r="D103" s="196" t="str">
        <f>IF(ISNA(VLOOKUP(B103,Register!A$7:Z$315,4,FALSE)),"",VLOOKUP(B103,Register!A$7:Z$315,4,FALSE))</f>
        <v/>
      </c>
      <c r="E103" s="195" t="str">
        <f>IF(ISNA(VLOOKUP(B103,Register!A$7:Z$315,6,FALSE)),"",VLOOKUP(B103,Register!A$7:Z$315,6,FALSE))</f>
        <v/>
      </c>
      <c r="F103" s="105"/>
      <c r="G103" s="159"/>
      <c r="H103" s="159"/>
      <c r="I103" s="168" t="str">
        <f t="shared" si="105"/>
        <v/>
      </c>
      <c r="J103" s="5" t="str">
        <f t="shared" si="106"/>
        <v/>
      </c>
      <c r="K103" s="159"/>
      <c r="L103" s="159"/>
      <c r="M103" s="168" t="str">
        <f t="shared" si="107"/>
        <v/>
      </c>
      <c r="N103" s="5" t="str">
        <f t="shared" si="108"/>
        <v/>
      </c>
      <c r="O103" s="159"/>
      <c r="P103" s="159"/>
      <c r="Q103" s="168" t="str">
        <f t="shared" si="109"/>
        <v/>
      </c>
      <c r="R103" s="5" t="str">
        <f t="shared" si="110"/>
        <v/>
      </c>
      <c r="S103" s="159"/>
      <c r="T103" s="159"/>
      <c r="U103" s="168" t="str">
        <f t="shared" si="111"/>
        <v/>
      </c>
      <c r="V103" s="5" t="str">
        <f t="shared" si="112"/>
        <v/>
      </c>
      <c r="W103" s="159"/>
      <c r="X103" s="159"/>
      <c r="Y103" s="168" t="str">
        <f t="shared" si="113"/>
        <v/>
      </c>
      <c r="Z103" s="5" t="str">
        <f t="shared" si="114"/>
        <v/>
      </c>
      <c r="AA103" s="160" t="str">
        <f t="shared" si="103"/>
        <v/>
      </c>
      <c r="AB103" s="160" t="str">
        <f t="shared" si="104"/>
        <v/>
      </c>
      <c r="AC103" s="160" t="str">
        <f t="shared" si="115"/>
        <v/>
      </c>
      <c r="AD103" s="6" t="str">
        <f t="shared" si="116"/>
        <v/>
      </c>
      <c r="AE103" s="105"/>
      <c r="AF103" s="1115"/>
      <c r="AG103" s="1115"/>
      <c r="AH103" s="168" t="str">
        <f t="shared" si="117"/>
        <v/>
      </c>
      <c r="AI103" s="5" t="str">
        <f t="shared" si="118"/>
        <v/>
      </c>
      <c r="AJ103" s="159"/>
      <c r="AK103" s="159"/>
      <c r="AL103" s="168" t="str">
        <f t="shared" si="119"/>
        <v/>
      </c>
      <c r="AM103" s="5" t="str">
        <f t="shared" si="120"/>
        <v/>
      </c>
      <c r="AN103" s="159"/>
      <c r="AO103" s="159"/>
      <c r="AP103" s="168" t="str">
        <f t="shared" si="121"/>
        <v/>
      </c>
      <c r="AQ103" s="5" t="str">
        <f t="shared" si="122"/>
        <v/>
      </c>
      <c r="AR103" s="159"/>
      <c r="AS103" s="159"/>
      <c r="AT103" s="168" t="str">
        <f t="shared" si="123"/>
        <v/>
      </c>
      <c r="AU103" s="5" t="str">
        <f t="shared" si="124"/>
        <v/>
      </c>
      <c r="AV103" s="159"/>
      <c r="AW103" s="159"/>
      <c r="AX103" s="168" t="str">
        <f t="shared" si="125"/>
        <v/>
      </c>
      <c r="AY103" s="5" t="str">
        <f t="shared" si="126"/>
        <v/>
      </c>
      <c r="AZ103" s="160" t="str">
        <f t="shared" si="127"/>
        <v/>
      </c>
      <c r="BA103" s="160" t="str">
        <f t="shared" si="128"/>
        <v/>
      </c>
      <c r="BB103" s="160" t="str">
        <f t="shared" si="129"/>
        <v/>
      </c>
      <c r="BC103" s="6" t="str">
        <f t="shared" si="130"/>
        <v/>
      </c>
      <c r="BD103" s="105"/>
      <c r="BE103" s="159"/>
      <c r="BF103" s="159"/>
      <c r="BG103" s="168" t="str">
        <f t="shared" si="131"/>
        <v/>
      </c>
      <c r="BH103" s="5" t="str">
        <f t="shared" si="132"/>
        <v/>
      </c>
      <c r="BI103" s="159"/>
      <c r="BJ103" s="159"/>
      <c r="BK103" s="168" t="str">
        <f t="shared" si="133"/>
        <v/>
      </c>
      <c r="BL103" s="5" t="str">
        <f t="shared" si="134"/>
        <v/>
      </c>
      <c r="BM103" s="159"/>
      <c r="BN103" s="159"/>
      <c r="BO103" s="168" t="str">
        <f t="shared" si="135"/>
        <v/>
      </c>
      <c r="BP103" s="5" t="str">
        <f t="shared" si="136"/>
        <v/>
      </c>
      <c r="BQ103" s="159"/>
      <c r="BR103" s="159"/>
      <c r="BS103" s="168" t="str">
        <f t="shared" si="137"/>
        <v/>
      </c>
      <c r="BT103" s="5" t="str">
        <f t="shared" si="138"/>
        <v/>
      </c>
      <c r="BU103" s="159"/>
      <c r="BV103" s="159"/>
      <c r="BW103" s="168" t="str">
        <f t="shared" si="139"/>
        <v/>
      </c>
      <c r="BX103" s="5" t="str">
        <f t="shared" si="140"/>
        <v/>
      </c>
      <c r="BY103" s="160" t="str">
        <f t="shared" si="141"/>
        <v/>
      </c>
      <c r="BZ103" s="160" t="str">
        <f t="shared" si="142"/>
        <v/>
      </c>
      <c r="CA103" s="160" t="str">
        <f t="shared" si="143"/>
        <v/>
      </c>
      <c r="CB103" s="6" t="str">
        <f t="shared" si="144"/>
        <v/>
      </c>
      <c r="CC103" s="105"/>
      <c r="CD103" s="159"/>
      <c r="CE103" s="159"/>
      <c r="CF103" s="168" t="str">
        <f t="shared" si="145"/>
        <v/>
      </c>
      <c r="CG103" s="5" t="str">
        <f t="shared" si="146"/>
        <v/>
      </c>
      <c r="CH103" s="159"/>
      <c r="CI103" s="159"/>
      <c r="CJ103" s="168" t="str">
        <f t="shared" si="147"/>
        <v/>
      </c>
      <c r="CK103" s="5" t="str">
        <f t="shared" si="148"/>
        <v/>
      </c>
      <c r="CL103" s="159"/>
      <c r="CM103" s="159"/>
      <c r="CN103" s="168" t="str">
        <f t="shared" si="149"/>
        <v/>
      </c>
      <c r="CO103" s="5" t="str">
        <f t="shared" si="150"/>
        <v/>
      </c>
      <c r="CP103" s="159"/>
      <c r="CQ103" s="159"/>
      <c r="CR103" s="168" t="str">
        <f t="shared" si="151"/>
        <v/>
      </c>
      <c r="CS103" s="5" t="str">
        <f t="shared" si="152"/>
        <v/>
      </c>
      <c r="CT103" s="159"/>
      <c r="CU103" s="159"/>
      <c r="CV103" s="168" t="str">
        <f t="shared" si="153"/>
        <v/>
      </c>
      <c r="CW103" s="5" t="str">
        <f t="shared" si="154"/>
        <v/>
      </c>
      <c r="CX103" s="160" t="str">
        <f t="shared" si="155"/>
        <v/>
      </c>
      <c r="CY103" s="160" t="str">
        <f t="shared" si="156"/>
        <v/>
      </c>
      <c r="CZ103" s="160" t="str">
        <f t="shared" si="157"/>
        <v/>
      </c>
      <c r="DA103" s="6" t="str">
        <f t="shared" si="158"/>
        <v/>
      </c>
      <c r="DB103" s="105"/>
      <c r="DC103" s="159"/>
      <c r="DD103" s="159"/>
      <c r="DE103" s="168" t="str">
        <f t="shared" si="159"/>
        <v/>
      </c>
      <c r="DF103" s="5" t="str">
        <f t="shared" si="160"/>
        <v/>
      </c>
      <c r="DG103" s="159"/>
      <c r="DH103" s="159"/>
      <c r="DI103" s="168" t="str">
        <f t="shared" si="161"/>
        <v/>
      </c>
      <c r="DJ103" s="5" t="str">
        <f t="shared" si="162"/>
        <v/>
      </c>
      <c r="DK103" s="159"/>
      <c r="DL103" s="159"/>
      <c r="DM103" s="168" t="str">
        <f t="shared" si="163"/>
        <v/>
      </c>
      <c r="DN103" s="5" t="str">
        <f t="shared" si="164"/>
        <v/>
      </c>
      <c r="DO103" s="159"/>
      <c r="DP103" s="159"/>
      <c r="DQ103" s="168" t="str">
        <f t="shared" si="165"/>
        <v/>
      </c>
      <c r="DR103" s="5" t="str">
        <f t="shared" si="166"/>
        <v/>
      </c>
      <c r="DS103" s="159"/>
      <c r="DT103" s="159"/>
      <c r="DU103" s="168" t="str">
        <f t="shared" si="167"/>
        <v/>
      </c>
      <c r="DV103" s="5" t="str">
        <f t="shared" si="168"/>
        <v/>
      </c>
      <c r="DW103" s="160" t="str">
        <f t="shared" si="169"/>
        <v/>
      </c>
      <c r="DX103" s="160" t="str">
        <f t="shared" si="170"/>
        <v/>
      </c>
      <c r="DY103" s="160" t="str">
        <f t="shared" si="171"/>
        <v/>
      </c>
      <c r="DZ103" s="6" t="str">
        <f t="shared" si="172"/>
        <v/>
      </c>
      <c r="EA103" s="105"/>
      <c r="EB103" s="159"/>
      <c r="EC103" s="159"/>
      <c r="ED103" s="168" t="str">
        <f t="shared" si="173"/>
        <v/>
      </c>
      <c r="EE103" s="5" t="str">
        <f t="shared" si="174"/>
        <v/>
      </c>
      <c r="EF103" s="159"/>
      <c r="EG103" s="159"/>
      <c r="EH103" s="168" t="str">
        <f t="shared" si="175"/>
        <v/>
      </c>
      <c r="EI103" s="5" t="str">
        <f t="shared" si="176"/>
        <v/>
      </c>
      <c r="EJ103" s="159"/>
      <c r="EK103" s="159"/>
      <c r="EL103" s="168" t="str">
        <f t="shared" si="177"/>
        <v/>
      </c>
      <c r="EM103" s="5" t="str">
        <f t="shared" si="178"/>
        <v/>
      </c>
      <c r="EN103" s="159"/>
      <c r="EO103" s="159"/>
      <c r="EP103" s="168" t="str">
        <f t="shared" si="179"/>
        <v/>
      </c>
      <c r="EQ103" s="5" t="str">
        <f t="shared" si="180"/>
        <v/>
      </c>
      <c r="ER103" s="159"/>
      <c r="ES103" s="159"/>
      <c r="ET103" s="168" t="str">
        <f t="shared" si="181"/>
        <v/>
      </c>
      <c r="EU103" s="5" t="str">
        <f t="shared" si="182"/>
        <v/>
      </c>
      <c r="EV103" s="160" t="str">
        <f t="shared" si="183"/>
        <v/>
      </c>
      <c r="EW103" s="160" t="str">
        <f t="shared" si="184"/>
        <v/>
      </c>
      <c r="EX103" s="160" t="str">
        <f t="shared" si="185"/>
        <v/>
      </c>
      <c r="EY103" s="6" t="str">
        <f t="shared" si="186"/>
        <v/>
      </c>
      <c r="EZ103" s="105"/>
      <c r="FA103" s="105"/>
      <c r="FB103" s="105"/>
      <c r="FC103" s="105"/>
      <c r="FD103" s="105"/>
      <c r="FE103" s="106" t="str">
        <f t="shared" si="187"/>
        <v/>
      </c>
      <c r="FF103" s="100" t="str">
        <f t="shared" si="188"/>
        <v xml:space="preserve"> </v>
      </c>
      <c r="FG103" s="105"/>
      <c r="FH103" s="105"/>
      <c r="FI103" s="105"/>
      <c r="FJ103" s="105"/>
      <c r="FK103" s="105"/>
      <c r="FL103" s="107" t="str">
        <f t="shared" si="189"/>
        <v/>
      </c>
      <c r="FM103" s="101" t="str">
        <f t="shared" si="190"/>
        <v xml:space="preserve"> </v>
      </c>
      <c r="FN103" s="105"/>
      <c r="FO103" s="105"/>
      <c r="FP103" s="105"/>
      <c r="FQ103" s="105"/>
      <c r="FR103" s="105"/>
      <c r="FS103" s="204" t="str">
        <f t="shared" si="191"/>
        <v/>
      </c>
      <c r="FT103" s="205" t="str">
        <f t="shared" si="192"/>
        <v xml:space="preserve"> </v>
      </c>
      <c r="FU103" s="477"/>
      <c r="FV103" s="316" t="str">
        <f>IF(AND(C103=""),"-",VLOOKUP(B103,Register!$A$7:$AM$311,19,FALSE))</f>
        <v>-</v>
      </c>
      <c r="FW103" s="7" t="str">
        <f>IF(AND(C103=""),"-",VLOOKUP(B103,Register!$A$7:$AM$311,20,FALSE))</f>
        <v>-</v>
      </c>
      <c r="FX103" s="7" t="str">
        <f>IF(AND(C103=""),"-",VLOOKUP(B103,Register!$A$7:$AM$311,21,FALSE))</f>
        <v>-</v>
      </c>
      <c r="FY103" s="7" t="str">
        <f>IF(AND(C103=""),"-",VLOOKUP(B103,Register!$A$7:$AM$311,22,FALSE))</f>
        <v>-</v>
      </c>
      <c r="FZ103" s="7" t="str">
        <f>IF(AND(C103=""),"-",VLOOKUP(B103,Register!$A$7:$AM$311,23,FALSE))</f>
        <v>-</v>
      </c>
      <c r="GA103" s="7" t="str">
        <f>IF(AND(C103=""),"-",VLOOKUP(B103,Register!$A$7:$AM$311,24,FALSE))</f>
        <v>-</v>
      </c>
      <c r="GB103" s="7" t="str">
        <f>IF(AND(C103=""),"-",VLOOKUP(B103,Register!$A$7:$AM$311,25,FALSE))</f>
        <v>-</v>
      </c>
      <c r="GC103" s="7" t="str">
        <f>IF(AND(C103=""),"-",VLOOKUP(B103,Register!$A$7:$AM$311,26,FALSE))</f>
        <v>-</v>
      </c>
      <c r="GD103" s="7" t="str">
        <f>IF(AND(C103=""),"-",VLOOKUP(B103,Register!$A$7:$AM$311,27,FALSE))</f>
        <v>-</v>
      </c>
      <c r="GE103" s="7" t="str">
        <f>IF(AND(C103=""),"-",VLOOKUP(B103,Register!$A$7:$AM$311,28,FALSE))</f>
        <v>-</v>
      </c>
      <c r="GF103" s="7" t="str">
        <f>IF(AND(C103=""),"-",VLOOKUP(B103,Register!$A$7:$AM$311,29,FALSE))</f>
        <v>-</v>
      </c>
      <c r="GG103" s="7" t="str">
        <f>IF(AND(C103=""),"-",VLOOKUP(B103,Register!$A$7:$AM$311,30,FALSE))</f>
        <v>-</v>
      </c>
      <c r="GH103" s="8" t="str">
        <f>IF(AND(C103=""),"-",VLOOKUP(B103,Register!$A$7:$AM$311,31,FALSE))</f>
        <v>-</v>
      </c>
      <c r="GI103" s="208" t="str">
        <f>IF(AND(C103=""),"",VLOOKUP(B103,Register!$A$7:$CL$311,36,FALSE))</f>
        <v/>
      </c>
      <c r="GJ103" s="182" t="str">
        <f t="shared" si="193"/>
        <v/>
      </c>
      <c r="GK103" s="312" t="str">
        <f t="shared" si="194"/>
        <v/>
      </c>
      <c r="GL103" s="314" t="str">
        <f t="shared" si="195"/>
        <v/>
      </c>
      <c r="GM103" s="3"/>
      <c r="GR103" s="3"/>
      <c r="GS103" s="3"/>
      <c r="GT103" s="3"/>
      <c r="GU103" s="3"/>
      <c r="GV103" s="3"/>
      <c r="GW103" s="3"/>
      <c r="GX103" s="3"/>
      <c r="GY103" s="3"/>
      <c r="GZ103" s="3"/>
      <c r="HA103" s="3"/>
      <c r="HB103" s="3"/>
      <c r="HC103" s="3"/>
      <c r="HD103" s="3"/>
      <c r="HE103" s="3"/>
      <c r="HF103" s="3"/>
      <c r="HG103" s="3"/>
      <c r="HH103" s="3"/>
      <c r="HI103" s="3"/>
      <c r="HJ103" s="3"/>
      <c r="HK103" s="3"/>
      <c r="HL103" s="3"/>
      <c r="HM103" s="3"/>
      <c r="HW103" s="321" t="str">
        <f>IF(ISNA(VLOOKUP(B103,Register!A$7:Z$315,9,FALSE)),"",VLOOKUP(B103,Register!A$7:Z$315,9,FALSE))</f>
        <v/>
      </c>
      <c r="HX103" s="321" t="str">
        <f>IF(ISNA(VLOOKUP(B103,Register!A$7:Z$315,12,FALSE)),"",VLOOKUP(B103,Register!A$7:Z$315,12,FALSE))</f>
        <v/>
      </c>
      <c r="HY103" s="321" t="str">
        <f t="shared" si="196"/>
        <v/>
      </c>
      <c r="HZ103" s="321" t="str">
        <f t="shared" si="197"/>
        <v/>
      </c>
      <c r="IA103" s="321" t="str">
        <f t="shared" si="198"/>
        <v/>
      </c>
      <c r="IB103" s="321" t="str">
        <f t="shared" si="199"/>
        <v/>
      </c>
      <c r="IC103" s="321" t="str">
        <f t="shared" si="200"/>
        <v/>
      </c>
      <c r="ID103" s="321" t="str">
        <f t="shared" si="201"/>
        <v/>
      </c>
      <c r="IE103" s="321" t="str">
        <f t="shared" si="202"/>
        <v/>
      </c>
      <c r="IF103" s="321" t="str">
        <f t="shared" si="203"/>
        <v/>
      </c>
    </row>
    <row r="104" spans="1:240" ht="21">
      <c r="A104" s="4">
        <v>92</v>
      </c>
      <c r="B104" s="197"/>
      <c r="C104" s="196" t="str">
        <f>IF(ISNA(VLOOKUP(B104,Register!A$7:Z$315,3,FALSE)),"",VLOOKUP(B104,Register!A$7:Z$315,3,FALSE))</f>
        <v/>
      </c>
      <c r="D104" s="196" t="str">
        <f>IF(ISNA(VLOOKUP(B104,Register!A$7:Z$315,4,FALSE)),"",VLOOKUP(B104,Register!A$7:Z$315,4,FALSE))</f>
        <v/>
      </c>
      <c r="E104" s="195" t="str">
        <f>IF(ISNA(VLOOKUP(B104,Register!A$7:Z$315,6,FALSE)),"",VLOOKUP(B104,Register!A$7:Z$315,6,FALSE))</f>
        <v/>
      </c>
      <c r="F104" s="105"/>
      <c r="G104" s="159"/>
      <c r="H104" s="159"/>
      <c r="I104" s="168" t="str">
        <f t="shared" si="105"/>
        <v/>
      </c>
      <c r="J104" s="5" t="str">
        <f t="shared" si="106"/>
        <v/>
      </c>
      <c r="K104" s="159"/>
      <c r="L104" s="159"/>
      <c r="M104" s="168" t="str">
        <f t="shared" si="107"/>
        <v/>
      </c>
      <c r="N104" s="5" t="str">
        <f t="shared" si="108"/>
        <v/>
      </c>
      <c r="O104" s="159"/>
      <c r="P104" s="159"/>
      <c r="Q104" s="168" t="str">
        <f t="shared" si="109"/>
        <v/>
      </c>
      <c r="R104" s="5" t="str">
        <f t="shared" si="110"/>
        <v/>
      </c>
      <c r="S104" s="159"/>
      <c r="T104" s="159"/>
      <c r="U104" s="168" t="str">
        <f t="shared" si="111"/>
        <v/>
      </c>
      <c r="V104" s="5" t="str">
        <f t="shared" si="112"/>
        <v/>
      </c>
      <c r="W104" s="159"/>
      <c r="X104" s="159"/>
      <c r="Y104" s="168" t="str">
        <f t="shared" si="113"/>
        <v/>
      </c>
      <c r="Z104" s="5" t="str">
        <f t="shared" si="114"/>
        <v/>
      </c>
      <c r="AA104" s="160" t="str">
        <f t="shared" si="103"/>
        <v/>
      </c>
      <c r="AB104" s="160" t="str">
        <f t="shared" si="104"/>
        <v/>
      </c>
      <c r="AC104" s="160" t="str">
        <f t="shared" si="115"/>
        <v/>
      </c>
      <c r="AD104" s="6" t="str">
        <f t="shared" si="116"/>
        <v/>
      </c>
      <c r="AE104" s="105"/>
      <c r="AF104" s="1115"/>
      <c r="AG104" s="1115"/>
      <c r="AH104" s="168" t="str">
        <f t="shared" si="117"/>
        <v/>
      </c>
      <c r="AI104" s="5" t="str">
        <f t="shared" si="118"/>
        <v/>
      </c>
      <c r="AJ104" s="159"/>
      <c r="AK104" s="159"/>
      <c r="AL104" s="168" t="str">
        <f t="shared" si="119"/>
        <v/>
      </c>
      <c r="AM104" s="5" t="str">
        <f t="shared" si="120"/>
        <v/>
      </c>
      <c r="AN104" s="159"/>
      <c r="AO104" s="159"/>
      <c r="AP104" s="168" t="str">
        <f t="shared" si="121"/>
        <v/>
      </c>
      <c r="AQ104" s="5" t="str">
        <f t="shared" si="122"/>
        <v/>
      </c>
      <c r="AR104" s="159"/>
      <c r="AS104" s="159"/>
      <c r="AT104" s="168" t="str">
        <f t="shared" si="123"/>
        <v/>
      </c>
      <c r="AU104" s="5" t="str">
        <f t="shared" si="124"/>
        <v/>
      </c>
      <c r="AV104" s="159"/>
      <c r="AW104" s="159"/>
      <c r="AX104" s="168" t="str">
        <f t="shared" si="125"/>
        <v/>
      </c>
      <c r="AY104" s="5" t="str">
        <f t="shared" si="126"/>
        <v/>
      </c>
      <c r="AZ104" s="160" t="str">
        <f t="shared" si="127"/>
        <v/>
      </c>
      <c r="BA104" s="160" t="str">
        <f t="shared" si="128"/>
        <v/>
      </c>
      <c r="BB104" s="160" t="str">
        <f t="shared" si="129"/>
        <v/>
      </c>
      <c r="BC104" s="6" t="str">
        <f t="shared" si="130"/>
        <v/>
      </c>
      <c r="BD104" s="105"/>
      <c r="BE104" s="159"/>
      <c r="BF104" s="159"/>
      <c r="BG104" s="168" t="str">
        <f t="shared" si="131"/>
        <v/>
      </c>
      <c r="BH104" s="5" t="str">
        <f t="shared" si="132"/>
        <v/>
      </c>
      <c r="BI104" s="159"/>
      <c r="BJ104" s="159"/>
      <c r="BK104" s="168" t="str">
        <f t="shared" si="133"/>
        <v/>
      </c>
      <c r="BL104" s="5" t="str">
        <f t="shared" si="134"/>
        <v/>
      </c>
      <c r="BM104" s="159"/>
      <c r="BN104" s="159"/>
      <c r="BO104" s="168" t="str">
        <f t="shared" si="135"/>
        <v/>
      </c>
      <c r="BP104" s="5" t="str">
        <f t="shared" si="136"/>
        <v/>
      </c>
      <c r="BQ104" s="159"/>
      <c r="BR104" s="159"/>
      <c r="BS104" s="168" t="str">
        <f t="shared" si="137"/>
        <v/>
      </c>
      <c r="BT104" s="5" t="str">
        <f t="shared" si="138"/>
        <v/>
      </c>
      <c r="BU104" s="159"/>
      <c r="BV104" s="159"/>
      <c r="BW104" s="168" t="str">
        <f t="shared" si="139"/>
        <v/>
      </c>
      <c r="BX104" s="5" t="str">
        <f t="shared" si="140"/>
        <v/>
      </c>
      <c r="BY104" s="160" t="str">
        <f t="shared" si="141"/>
        <v/>
      </c>
      <c r="BZ104" s="160" t="str">
        <f t="shared" si="142"/>
        <v/>
      </c>
      <c r="CA104" s="160" t="str">
        <f t="shared" si="143"/>
        <v/>
      </c>
      <c r="CB104" s="6" t="str">
        <f t="shared" si="144"/>
        <v/>
      </c>
      <c r="CC104" s="105"/>
      <c r="CD104" s="159"/>
      <c r="CE104" s="159"/>
      <c r="CF104" s="168" t="str">
        <f t="shared" si="145"/>
        <v/>
      </c>
      <c r="CG104" s="5" t="str">
        <f t="shared" si="146"/>
        <v/>
      </c>
      <c r="CH104" s="159"/>
      <c r="CI104" s="159"/>
      <c r="CJ104" s="168" t="str">
        <f t="shared" si="147"/>
        <v/>
      </c>
      <c r="CK104" s="5" t="str">
        <f t="shared" si="148"/>
        <v/>
      </c>
      <c r="CL104" s="159"/>
      <c r="CM104" s="159"/>
      <c r="CN104" s="168" t="str">
        <f t="shared" si="149"/>
        <v/>
      </c>
      <c r="CO104" s="5" t="str">
        <f t="shared" si="150"/>
        <v/>
      </c>
      <c r="CP104" s="159"/>
      <c r="CQ104" s="159"/>
      <c r="CR104" s="168" t="str">
        <f t="shared" si="151"/>
        <v/>
      </c>
      <c r="CS104" s="5" t="str">
        <f t="shared" si="152"/>
        <v/>
      </c>
      <c r="CT104" s="159"/>
      <c r="CU104" s="159"/>
      <c r="CV104" s="168" t="str">
        <f t="shared" si="153"/>
        <v/>
      </c>
      <c r="CW104" s="5" t="str">
        <f t="shared" si="154"/>
        <v/>
      </c>
      <c r="CX104" s="160" t="str">
        <f t="shared" si="155"/>
        <v/>
      </c>
      <c r="CY104" s="160" t="str">
        <f t="shared" si="156"/>
        <v/>
      </c>
      <c r="CZ104" s="160" t="str">
        <f t="shared" si="157"/>
        <v/>
      </c>
      <c r="DA104" s="6" t="str">
        <f t="shared" si="158"/>
        <v/>
      </c>
      <c r="DB104" s="105"/>
      <c r="DC104" s="159"/>
      <c r="DD104" s="159"/>
      <c r="DE104" s="168" t="str">
        <f t="shared" si="159"/>
        <v/>
      </c>
      <c r="DF104" s="5" t="str">
        <f t="shared" si="160"/>
        <v/>
      </c>
      <c r="DG104" s="159"/>
      <c r="DH104" s="159"/>
      <c r="DI104" s="168" t="str">
        <f t="shared" si="161"/>
        <v/>
      </c>
      <c r="DJ104" s="5" t="str">
        <f t="shared" si="162"/>
        <v/>
      </c>
      <c r="DK104" s="159"/>
      <c r="DL104" s="159"/>
      <c r="DM104" s="168" t="str">
        <f t="shared" si="163"/>
        <v/>
      </c>
      <c r="DN104" s="5" t="str">
        <f t="shared" si="164"/>
        <v/>
      </c>
      <c r="DO104" s="159"/>
      <c r="DP104" s="159"/>
      <c r="DQ104" s="168" t="str">
        <f t="shared" si="165"/>
        <v/>
      </c>
      <c r="DR104" s="5" t="str">
        <f t="shared" si="166"/>
        <v/>
      </c>
      <c r="DS104" s="159"/>
      <c r="DT104" s="159"/>
      <c r="DU104" s="168" t="str">
        <f t="shared" si="167"/>
        <v/>
      </c>
      <c r="DV104" s="5" t="str">
        <f t="shared" si="168"/>
        <v/>
      </c>
      <c r="DW104" s="160" t="str">
        <f t="shared" si="169"/>
        <v/>
      </c>
      <c r="DX104" s="160" t="str">
        <f t="shared" si="170"/>
        <v/>
      </c>
      <c r="DY104" s="160" t="str">
        <f t="shared" si="171"/>
        <v/>
      </c>
      <c r="DZ104" s="6" t="str">
        <f t="shared" si="172"/>
        <v/>
      </c>
      <c r="EA104" s="105"/>
      <c r="EB104" s="159"/>
      <c r="EC104" s="159"/>
      <c r="ED104" s="168" t="str">
        <f t="shared" si="173"/>
        <v/>
      </c>
      <c r="EE104" s="5" t="str">
        <f t="shared" si="174"/>
        <v/>
      </c>
      <c r="EF104" s="159"/>
      <c r="EG104" s="159"/>
      <c r="EH104" s="168" t="str">
        <f t="shared" si="175"/>
        <v/>
      </c>
      <c r="EI104" s="5" t="str">
        <f t="shared" si="176"/>
        <v/>
      </c>
      <c r="EJ104" s="159"/>
      <c r="EK104" s="159"/>
      <c r="EL104" s="168" t="str">
        <f t="shared" si="177"/>
        <v/>
      </c>
      <c r="EM104" s="5" t="str">
        <f t="shared" si="178"/>
        <v/>
      </c>
      <c r="EN104" s="159"/>
      <c r="EO104" s="159"/>
      <c r="EP104" s="168" t="str">
        <f t="shared" si="179"/>
        <v/>
      </c>
      <c r="EQ104" s="5" t="str">
        <f t="shared" si="180"/>
        <v/>
      </c>
      <c r="ER104" s="159"/>
      <c r="ES104" s="159"/>
      <c r="ET104" s="168" t="str">
        <f t="shared" si="181"/>
        <v/>
      </c>
      <c r="EU104" s="5" t="str">
        <f t="shared" si="182"/>
        <v/>
      </c>
      <c r="EV104" s="160" t="str">
        <f t="shared" si="183"/>
        <v/>
      </c>
      <c r="EW104" s="160" t="str">
        <f t="shared" si="184"/>
        <v/>
      </c>
      <c r="EX104" s="160" t="str">
        <f t="shared" si="185"/>
        <v/>
      </c>
      <c r="EY104" s="6" t="str">
        <f t="shared" si="186"/>
        <v/>
      </c>
      <c r="EZ104" s="105"/>
      <c r="FA104" s="105"/>
      <c r="FB104" s="105"/>
      <c r="FC104" s="105"/>
      <c r="FD104" s="105"/>
      <c r="FE104" s="106" t="str">
        <f t="shared" si="187"/>
        <v/>
      </c>
      <c r="FF104" s="100" t="str">
        <f t="shared" si="188"/>
        <v xml:space="preserve"> </v>
      </c>
      <c r="FG104" s="105"/>
      <c r="FH104" s="105"/>
      <c r="FI104" s="105"/>
      <c r="FJ104" s="105"/>
      <c r="FK104" s="105"/>
      <c r="FL104" s="107" t="str">
        <f t="shared" si="189"/>
        <v/>
      </c>
      <c r="FM104" s="101" t="str">
        <f t="shared" si="190"/>
        <v xml:space="preserve"> </v>
      </c>
      <c r="FN104" s="105"/>
      <c r="FO104" s="105"/>
      <c r="FP104" s="105"/>
      <c r="FQ104" s="105"/>
      <c r="FR104" s="105"/>
      <c r="FS104" s="204" t="str">
        <f t="shared" si="191"/>
        <v/>
      </c>
      <c r="FT104" s="205" t="str">
        <f t="shared" si="192"/>
        <v xml:space="preserve"> </v>
      </c>
      <c r="FU104" s="477"/>
      <c r="FV104" s="316" t="str">
        <f>IF(AND(C104=""),"-",VLOOKUP(B104,Register!$A$7:$AM$311,19,FALSE))</f>
        <v>-</v>
      </c>
      <c r="FW104" s="7" t="str">
        <f>IF(AND(C104=""),"-",VLOOKUP(B104,Register!$A$7:$AM$311,20,FALSE))</f>
        <v>-</v>
      </c>
      <c r="FX104" s="7" t="str">
        <f>IF(AND(C104=""),"-",VLOOKUP(B104,Register!$A$7:$AM$311,21,FALSE))</f>
        <v>-</v>
      </c>
      <c r="FY104" s="7" t="str">
        <f>IF(AND(C104=""),"-",VLOOKUP(B104,Register!$A$7:$AM$311,22,FALSE))</f>
        <v>-</v>
      </c>
      <c r="FZ104" s="7" t="str">
        <f>IF(AND(C104=""),"-",VLOOKUP(B104,Register!$A$7:$AM$311,23,FALSE))</f>
        <v>-</v>
      </c>
      <c r="GA104" s="7" t="str">
        <f>IF(AND(C104=""),"-",VLOOKUP(B104,Register!$A$7:$AM$311,24,FALSE))</f>
        <v>-</v>
      </c>
      <c r="GB104" s="7" t="str">
        <f>IF(AND(C104=""),"-",VLOOKUP(B104,Register!$A$7:$AM$311,25,FALSE))</f>
        <v>-</v>
      </c>
      <c r="GC104" s="7" t="str">
        <f>IF(AND(C104=""),"-",VLOOKUP(B104,Register!$A$7:$AM$311,26,FALSE))</f>
        <v>-</v>
      </c>
      <c r="GD104" s="7" t="str">
        <f>IF(AND(C104=""),"-",VLOOKUP(B104,Register!$A$7:$AM$311,27,FALSE))</f>
        <v>-</v>
      </c>
      <c r="GE104" s="7" t="str">
        <f>IF(AND(C104=""),"-",VLOOKUP(B104,Register!$A$7:$AM$311,28,FALSE))</f>
        <v>-</v>
      </c>
      <c r="GF104" s="7" t="str">
        <f>IF(AND(C104=""),"-",VLOOKUP(B104,Register!$A$7:$AM$311,29,FALSE))</f>
        <v>-</v>
      </c>
      <c r="GG104" s="7" t="str">
        <f>IF(AND(C104=""),"-",VLOOKUP(B104,Register!$A$7:$AM$311,30,FALSE))</f>
        <v>-</v>
      </c>
      <c r="GH104" s="8" t="str">
        <f>IF(AND(C104=""),"-",VLOOKUP(B104,Register!$A$7:$AM$311,31,FALSE))</f>
        <v>-</v>
      </c>
      <c r="GI104" s="208" t="str">
        <f>IF(AND(C104=""),"",VLOOKUP(B104,Register!$A$7:$CL$311,36,FALSE))</f>
        <v/>
      </c>
      <c r="GJ104" s="182" t="str">
        <f t="shared" si="193"/>
        <v/>
      </c>
      <c r="GK104" s="312" t="str">
        <f t="shared" si="194"/>
        <v/>
      </c>
      <c r="GL104" s="314" t="str">
        <f t="shared" si="195"/>
        <v/>
      </c>
      <c r="GM104" s="3"/>
      <c r="GR104" s="3"/>
      <c r="GS104" s="3"/>
      <c r="GT104" s="3"/>
      <c r="GU104" s="3"/>
      <c r="GV104" s="3"/>
      <c r="GW104" s="3"/>
      <c r="GX104" s="3"/>
      <c r="GY104" s="3"/>
      <c r="GZ104" s="3"/>
      <c r="HA104" s="3"/>
      <c r="HB104" s="3"/>
      <c r="HC104" s="3"/>
      <c r="HD104" s="3"/>
      <c r="HE104" s="3"/>
      <c r="HF104" s="3"/>
      <c r="HG104" s="3"/>
      <c r="HH104" s="3"/>
      <c r="HI104" s="3"/>
      <c r="HJ104" s="3"/>
      <c r="HK104" s="3"/>
      <c r="HL104" s="3"/>
      <c r="HM104" s="3"/>
      <c r="HW104" s="321" t="str">
        <f>IF(ISNA(VLOOKUP(B104,Register!A$7:Z$315,9,FALSE)),"",VLOOKUP(B104,Register!A$7:Z$315,9,FALSE))</f>
        <v/>
      </c>
      <c r="HX104" s="321" t="str">
        <f>IF(ISNA(VLOOKUP(B104,Register!A$7:Z$315,12,FALSE)),"",VLOOKUP(B104,Register!A$7:Z$315,12,FALSE))</f>
        <v/>
      </c>
      <c r="HY104" s="321" t="str">
        <f t="shared" si="196"/>
        <v/>
      </c>
      <c r="HZ104" s="321" t="str">
        <f t="shared" si="197"/>
        <v/>
      </c>
      <c r="IA104" s="321" t="str">
        <f t="shared" si="198"/>
        <v/>
      </c>
      <c r="IB104" s="321" t="str">
        <f t="shared" si="199"/>
        <v/>
      </c>
      <c r="IC104" s="321" t="str">
        <f t="shared" si="200"/>
        <v/>
      </c>
      <c r="ID104" s="321" t="str">
        <f t="shared" si="201"/>
        <v/>
      </c>
      <c r="IE104" s="321" t="str">
        <f t="shared" si="202"/>
        <v/>
      </c>
      <c r="IF104" s="321" t="str">
        <f t="shared" si="203"/>
        <v/>
      </c>
    </row>
    <row r="105" spans="1:240" ht="21">
      <c r="A105" s="4">
        <v>93</v>
      </c>
      <c r="B105" s="197"/>
      <c r="C105" s="196" t="str">
        <f>IF(ISNA(VLOOKUP(B105,Register!A$7:Z$315,3,FALSE)),"",VLOOKUP(B105,Register!A$7:Z$315,3,FALSE))</f>
        <v/>
      </c>
      <c r="D105" s="196" t="str">
        <f>IF(ISNA(VLOOKUP(B105,Register!A$7:Z$315,4,FALSE)),"",VLOOKUP(B105,Register!A$7:Z$315,4,FALSE))</f>
        <v/>
      </c>
      <c r="E105" s="195" t="str">
        <f>IF(ISNA(VLOOKUP(B105,Register!A$7:Z$315,6,FALSE)),"",VLOOKUP(B105,Register!A$7:Z$315,6,FALSE))</f>
        <v/>
      </c>
      <c r="F105" s="105"/>
      <c r="G105" s="159"/>
      <c r="H105" s="159"/>
      <c r="I105" s="168" t="str">
        <f t="shared" si="105"/>
        <v/>
      </c>
      <c r="J105" s="5" t="str">
        <f t="shared" si="106"/>
        <v/>
      </c>
      <c r="K105" s="159"/>
      <c r="L105" s="159"/>
      <c r="M105" s="168" t="str">
        <f t="shared" si="107"/>
        <v/>
      </c>
      <c r="N105" s="5" t="str">
        <f t="shared" si="108"/>
        <v/>
      </c>
      <c r="O105" s="159"/>
      <c r="P105" s="159"/>
      <c r="Q105" s="168" t="str">
        <f t="shared" si="109"/>
        <v/>
      </c>
      <c r="R105" s="5" t="str">
        <f t="shared" si="110"/>
        <v/>
      </c>
      <c r="S105" s="159"/>
      <c r="T105" s="159"/>
      <c r="U105" s="168" t="str">
        <f t="shared" si="111"/>
        <v/>
      </c>
      <c r="V105" s="5" t="str">
        <f t="shared" si="112"/>
        <v/>
      </c>
      <c r="W105" s="159"/>
      <c r="X105" s="159"/>
      <c r="Y105" s="168" t="str">
        <f t="shared" si="113"/>
        <v/>
      </c>
      <c r="Z105" s="5" t="str">
        <f t="shared" si="114"/>
        <v/>
      </c>
      <c r="AA105" s="160" t="str">
        <f t="shared" si="103"/>
        <v/>
      </c>
      <c r="AB105" s="160" t="str">
        <f t="shared" si="104"/>
        <v/>
      </c>
      <c r="AC105" s="160" t="str">
        <f t="shared" si="115"/>
        <v/>
      </c>
      <c r="AD105" s="6" t="str">
        <f t="shared" si="116"/>
        <v/>
      </c>
      <c r="AE105" s="105"/>
      <c r="AF105" s="1115"/>
      <c r="AG105" s="1115"/>
      <c r="AH105" s="168" t="str">
        <f t="shared" si="117"/>
        <v/>
      </c>
      <c r="AI105" s="5" t="str">
        <f t="shared" si="118"/>
        <v/>
      </c>
      <c r="AJ105" s="159"/>
      <c r="AK105" s="159"/>
      <c r="AL105" s="168" t="str">
        <f t="shared" si="119"/>
        <v/>
      </c>
      <c r="AM105" s="5" t="str">
        <f t="shared" si="120"/>
        <v/>
      </c>
      <c r="AN105" s="159"/>
      <c r="AO105" s="159"/>
      <c r="AP105" s="168" t="str">
        <f t="shared" si="121"/>
        <v/>
      </c>
      <c r="AQ105" s="5" t="str">
        <f t="shared" si="122"/>
        <v/>
      </c>
      <c r="AR105" s="159"/>
      <c r="AS105" s="159"/>
      <c r="AT105" s="168" t="str">
        <f t="shared" si="123"/>
        <v/>
      </c>
      <c r="AU105" s="5" t="str">
        <f t="shared" si="124"/>
        <v/>
      </c>
      <c r="AV105" s="159"/>
      <c r="AW105" s="159"/>
      <c r="AX105" s="168" t="str">
        <f t="shared" si="125"/>
        <v/>
      </c>
      <c r="AY105" s="5" t="str">
        <f t="shared" si="126"/>
        <v/>
      </c>
      <c r="AZ105" s="160" t="str">
        <f t="shared" si="127"/>
        <v/>
      </c>
      <c r="BA105" s="160" t="str">
        <f t="shared" si="128"/>
        <v/>
      </c>
      <c r="BB105" s="160" t="str">
        <f t="shared" si="129"/>
        <v/>
      </c>
      <c r="BC105" s="6" t="str">
        <f t="shared" si="130"/>
        <v/>
      </c>
      <c r="BD105" s="105"/>
      <c r="BE105" s="159"/>
      <c r="BF105" s="159"/>
      <c r="BG105" s="168" t="str">
        <f t="shared" si="131"/>
        <v/>
      </c>
      <c r="BH105" s="5" t="str">
        <f t="shared" si="132"/>
        <v/>
      </c>
      <c r="BI105" s="159"/>
      <c r="BJ105" s="159"/>
      <c r="BK105" s="168" t="str">
        <f t="shared" si="133"/>
        <v/>
      </c>
      <c r="BL105" s="5" t="str">
        <f t="shared" si="134"/>
        <v/>
      </c>
      <c r="BM105" s="159"/>
      <c r="BN105" s="159"/>
      <c r="BO105" s="168" t="str">
        <f t="shared" si="135"/>
        <v/>
      </c>
      <c r="BP105" s="5" t="str">
        <f t="shared" si="136"/>
        <v/>
      </c>
      <c r="BQ105" s="159"/>
      <c r="BR105" s="159"/>
      <c r="BS105" s="168" t="str">
        <f t="shared" si="137"/>
        <v/>
      </c>
      <c r="BT105" s="5" t="str">
        <f t="shared" si="138"/>
        <v/>
      </c>
      <c r="BU105" s="159"/>
      <c r="BV105" s="159"/>
      <c r="BW105" s="168" t="str">
        <f t="shared" si="139"/>
        <v/>
      </c>
      <c r="BX105" s="5" t="str">
        <f t="shared" si="140"/>
        <v/>
      </c>
      <c r="BY105" s="160" t="str">
        <f t="shared" si="141"/>
        <v/>
      </c>
      <c r="BZ105" s="160" t="str">
        <f t="shared" si="142"/>
        <v/>
      </c>
      <c r="CA105" s="160" t="str">
        <f t="shared" si="143"/>
        <v/>
      </c>
      <c r="CB105" s="6" t="str">
        <f t="shared" si="144"/>
        <v/>
      </c>
      <c r="CC105" s="105"/>
      <c r="CD105" s="159"/>
      <c r="CE105" s="159"/>
      <c r="CF105" s="168" t="str">
        <f t="shared" si="145"/>
        <v/>
      </c>
      <c r="CG105" s="5" t="str">
        <f t="shared" si="146"/>
        <v/>
      </c>
      <c r="CH105" s="159"/>
      <c r="CI105" s="159"/>
      <c r="CJ105" s="168" t="str">
        <f t="shared" si="147"/>
        <v/>
      </c>
      <c r="CK105" s="5" t="str">
        <f t="shared" si="148"/>
        <v/>
      </c>
      <c r="CL105" s="159"/>
      <c r="CM105" s="159"/>
      <c r="CN105" s="168" t="str">
        <f t="shared" si="149"/>
        <v/>
      </c>
      <c r="CO105" s="5" t="str">
        <f t="shared" si="150"/>
        <v/>
      </c>
      <c r="CP105" s="159"/>
      <c r="CQ105" s="159"/>
      <c r="CR105" s="168" t="str">
        <f t="shared" si="151"/>
        <v/>
      </c>
      <c r="CS105" s="5" t="str">
        <f t="shared" si="152"/>
        <v/>
      </c>
      <c r="CT105" s="159"/>
      <c r="CU105" s="159"/>
      <c r="CV105" s="168" t="str">
        <f t="shared" si="153"/>
        <v/>
      </c>
      <c r="CW105" s="5" t="str">
        <f t="shared" si="154"/>
        <v/>
      </c>
      <c r="CX105" s="160" t="str">
        <f t="shared" si="155"/>
        <v/>
      </c>
      <c r="CY105" s="160" t="str">
        <f t="shared" si="156"/>
        <v/>
      </c>
      <c r="CZ105" s="160" t="str">
        <f t="shared" si="157"/>
        <v/>
      </c>
      <c r="DA105" s="6" t="str">
        <f t="shared" si="158"/>
        <v/>
      </c>
      <c r="DB105" s="105"/>
      <c r="DC105" s="159"/>
      <c r="DD105" s="159"/>
      <c r="DE105" s="168" t="str">
        <f t="shared" si="159"/>
        <v/>
      </c>
      <c r="DF105" s="5" t="str">
        <f t="shared" si="160"/>
        <v/>
      </c>
      <c r="DG105" s="159"/>
      <c r="DH105" s="159"/>
      <c r="DI105" s="168" t="str">
        <f t="shared" si="161"/>
        <v/>
      </c>
      <c r="DJ105" s="5" t="str">
        <f t="shared" si="162"/>
        <v/>
      </c>
      <c r="DK105" s="159"/>
      <c r="DL105" s="159"/>
      <c r="DM105" s="168" t="str">
        <f t="shared" si="163"/>
        <v/>
      </c>
      <c r="DN105" s="5" t="str">
        <f t="shared" si="164"/>
        <v/>
      </c>
      <c r="DO105" s="159"/>
      <c r="DP105" s="159"/>
      <c r="DQ105" s="168" t="str">
        <f t="shared" si="165"/>
        <v/>
      </c>
      <c r="DR105" s="5" t="str">
        <f t="shared" si="166"/>
        <v/>
      </c>
      <c r="DS105" s="159"/>
      <c r="DT105" s="159"/>
      <c r="DU105" s="168" t="str">
        <f t="shared" si="167"/>
        <v/>
      </c>
      <c r="DV105" s="5" t="str">
        <f t="shared" si="168"/>
        <v/>
      </c>
      <c r="DW105" s="160" t="str">
        <f t="shared" si="169"/>
        <v/>
      </c>
      <c r="DX105" s="160" t="str">
        <f t="shared" si="170"/>
        <v/>
      </c>
      <c r="DY105" s="160" t="str">
        <f t="shared" si="171"/>
        <v/>
      </c>
      <c r="DZ105" s="6" t="str">
        <f t="shared" si="172"/>
        <v/>
      </c>
      <c r="EA105" s="105"/>
      <c r="EB105" s="159"/>
      <c r="EC105" s="159"/>
      <c r="ED105" s="168" t="str">
        <f t="shared" si="173"/>
        <v/>
      </c>
      <c r="EE105" s="5" t="str">
        <f t="shared" si="174"/>
        <v/>
      </c>
      <c r="EF105" s="159"/>
      <c r="EG105" s="159"/>
      <c r="EH105" s="168" t="str">
        <f t="shared" si="175"/>
        <v/>
      </c>
      <c r="EI105" s="5" t="str">
        <f t="shared" si="176"/>
        <v/>
      </c>
      <c r="EJ105" s="159"/>
      <c r="EK105" s="159"/>
      <c r="EL105" s="168" t="str">
        <f t="shared" si="177"/>
        <v/>
      </c>
      <c r="EM105" s="5" t="str">
        <f t="shared" si="178"/>
        <v/>
      </c>
      <c r="EN105" s="159"/>
      <c r="EO105" s="159"/>
      <c r="EP105" s="168" t="str">
        <f t="shared" si="179"/>
        <v/>
      </c>
      <c r="EQ105" s="5" t="str">
        <f t="shared" si="180"/>
        <v/>
      </c>
      <c r="ER105" s="159"/>
      <c r="ES105" s="159"/>
      <c r="ET105" s="168" t="str">
        <f t="shared" si="181"/>
        <v/>
      </c>
      <c r="EU105" s="5" t="str">
        <f t="shared" si="182"/>
        <v/>
      </c>
      <c r="EV105" s="160" t="str">
        <f t="shared" si="183"/>
        <v/>
      </c>
      <c r="EW105" s="160" t="str">
        <f t="shared" si="184"/>
        <v/>
      </c>
      <c r="EX105" s="160" t="str">
        <f t="shared" si="185"/>
        <v/>
      </c>
      <c r="EY105" s="6" t="str">
        <f t="shared" si="186"/>
        <v/>
      </c>
      <c r="EZ105" s="105"/>
      <c r="FA105" s="105"/>
      <c r="FB105" s="105"/>
      <c r="FC105" s="105"/>
      <c r="FD105" s="105"/>
      <c r="FE105" s="106" t="str">
        <f t="shared" si="187"/>
        <v/>
      </c>
      <c r="FF105" s="100" t="str">
        <f t="shared" si="188"/>
        <v xml:space="preserve"> </v>
      </c>
      <c r="FG105" s="105"/>
      <c r="FH105" s="105"/>
      <c r="FI105" s="105"/>
      <c r="FJ105" s="105"/>
      <c r="FK105" s="105"/>
      <c r="FL105" s="107" t="str">
        <f t="shared" si="189"/>
        <v/>
      </c>
      <c r="FM105" s="101" t="str">
        <f t="shared" si="190"/>
        <v xml:space="preserve"> </v>
      </c>
      <c r="FN105" s="105"/>
      <c r="FO105" s="105"/>
      <c r="FP105" s="105"/>
      <c r="FQ105" s="105"/>
      <c r="FR105" s="105"/>
      <c r="FS105" s="204" t="str">
        <f t="shared" si="191"/>
        <v/>
      </c>
      <c r="FT105" s="205" t="str">
        <f t="shared" si="192"/>
        <v xml:space="preserve"> </v>
      </c>
      <c r="FU105" s="477"/>
      <c r="FV105" s="316" t="str">
        <f>IF(AND(C105=""),"-",VLOOKUP(B105,Register!$A$7:$AM$311,19,FALSE))</f>
        <v>-</v>
      </c>
      <c r="FW105" s="7" t="str">
        <f>IF(AND(C105=""),"-",VLOOKUP(B105,Register!$A$7:$AM$311,20,FALSE))</f>
        <v>-</v>
      </c>
      <c r="FX105" s="7" t="str">
        <f>IF(AND(C105=""),"-",VLOOKUP(B105,Register!$A$7:$AM$311,21,FALSE))</f>
        <v>-</v>
      </c>
      <c r="FY105" s="7" t="str">
        <f>IF(AND(C105=""),"-",VLOOKUP(B105,Register!$A$7:$AM$311,22,FALSE))</f>
        <v>-</v>
      </c>
      <c r="FZ105" s="7" t="str">
        <f>IF(AND(C105=""),"-",VLOOKUP(B105,Register!$A$7:$AM$311,23,FALSE))</f>
        <v>-</v>
      </c>
      <c r="GA105" s="7" t="str">
        <f>IF(AND(C105=""),"-",VLOOKUP(B105,Register!$A$7:$AM$311,24,FALSE))</f>
        <v>-</v>
      </c>
      <c r="GB105" s="7" t="str">
        <f>IF(AND(C105=""),"-",VLOOKUP(B105,Register!$A$7:$AM$311,25,FALSE))</f>
        <v>-</v>
      </c>
      <c r="GC105" s="7" t="str">
        <f>IF(AND(C105=""),"-",VLOOKUP(B105,Register!$A$7:$AM$311,26,FALSE))</f>
        <v>-</v>
      </c>
      <c r="GD105" s="7" t="str">
        <f>IF(AND(C105=""),"-",VLOOKUP(B105,Register!$A$7:$AM$311,27,FALSE))</f>
        <v>-</v>
      </c>
      <c r="GE105" s="7" t="str">
        <f>IF(AND(C105=""),"-",VLOOKUP(B105,Register!$A$7:$AM$311,28,FALSE))</f>
        <v>-</v>
      </c>
      <c r="GF105" s="7" t="str">
        <f>IF(AND(C105=""),"-",VLOOKUP(B105,Register!$A$7:$AM$311,29,FALSE))</f>
        <v>-</v>
      </c>
      <c r="GG105" s="7" t="str">
        <f>IF(AND(C105=""),"-",VLOOKUP(B105,Register!$A$7:$AM$311,30,FALSE))</f>
        <v>-</v>
      </c>
      <c r="GH105" s="8" t="str">
        <f>IF(AND(C105=""),"-",VLOOKUP(B105,Register!$A$7:$AM$311,31,FALSE))</f>
        <v>-</v>
      </c>
      <c r="GI105" s="208" t="str">
        <f>IF(AND(C105=""),"",VLOOKUP(B105,Register!$A$7:$CL$311,36,FALSE))</f>
        <v/>
      </c>
      <c r="GJ105" s="182" t="str">
        <f t="shared" si="193"/>
        <v/>
      </c>
      <c r="GK105" s="312" t="str">
        <f t="shared" si="194"/>
        <v/>
      </c>
      <c r="GL105" s="314" t="str">
        <f t="shared" si="195"/>
        <v/>
      </c>
      <c r="GM105" s="3"/>
      <c r="GR105" s="3"/>
      <c r="GS105" s="3"/>
      <c r="GT105" s="3"/>
      <c r="GU105" s="3"/>
      <c r="GV105" s="3"/>
      <c r="GW105" s="3"/>
      <c r="GX105" s="3"/>
      <c r="GY105" s="3"/>
      <c r="GZ105" s="3"/>
      <c r="HA105" s="3"/>
      <c r="HB105" s="3"/>
      <c r="HC105" s="3"/>
      <c r="HD105" s="3"/>
      <c r="HE105" s="3"/>
      <c r="HF105" s="3"/>
      <c r="HG105" s="3"/>
      <c r="HH105" s="3"/>
      <c r="HI105" s="3"/>
      <c r="HJ105" s="3"/>
      <c r="HK105" s="3"/>
      <c r="HL105" s="3"/>
      <c r="HM105" s="3"/>
      <c r="HW105" s="321" t="str">
        <f>IF(ISNA(VLOOKUP(B105,Register!A$7:Z$315,9,FALSE)),"",VLOOKUP(B105,Register!A$7:Z$315,9,FALSE))</f>
        <v/>
      </c>
      <c r="HX105" s="321" t="str">
        <f>IF(ISNA(VLOOKUP(B105,Register!A$7:Z$315,12,FALSE)),"",VLOOKUP(B105,Register!A$7:Z$315,12,FALSE))</f>
        <v/>
      </c>
      <c r="HY105" s="321" t="str">
        <f t="shared" si="196"/>
        <v/>
      </c>
      <c r="HZ105" s="321" t="str">
        <f t="shared" si="197"/>
        <v/>
      </c>
      <c r="IA105" s="321" t="str">
        <f t="shared" si="198"/>
        <v/>
      </c>
      <c r="IB105" s="321" t="str">
        <f t="shared" si="199"/>
        <v/>
      </c>
      <c r="IC105" s="321" t="str">
        <f t="shared" si="200"/>
        <v/>
      </c>
      <c r="ID105" s="321" t="str">
        <f t="shared" si="201"/>
        <v/>
      </c>
      <c r="IE105" s="321" t="str">
        <f t="shared" si="202"/>
        <v/>
      </c>
      <c r="IF105" s="321" t="str">
        <f t="shared" si="203"/>
        <v/>
      </c>
    </row>
    <row r="106" spans="1:240" ht="21">
      <c r="A106" s="4">
        <v>94</v>
      </c>
      <c r="B106" s="197"/>
      <c r="C106" s="196" t="str">
        <f>IF(ISNA(VLOOKUP(B106,Register!A$7:Z$315,3,FALSE)),"",VLOOKUP(B106,Register!A$7:Z$315,3,FALSE))</f>
        <v/>
      </c>
      <c r="D106" s="196" t="str">
        <f>IF(ISNA(VLOOKUP(B106,Register!A$7:Z$315,4,FALSE)),"",VLOOKUP(B106,Register!A$7:Z$315,4,FALSE))</f>
        <v/>
      </c>
      <c r="E106" s="195" t="str">
        <f>IF(ISNA(VLOOKUP(B106,Register!A$7:Z$315,6,FALSE)),"",VLOOKUP(B106,Register!A$7:Z$315,6,FALSE))</f>
        <v/>
      </c>
      <c r="F106" s="105"/>
      <c r="G106" s="159"/>
      <c r="H106" s="159"/>
      <c r="I106" s="168" t="str">
        <f t="shared" si="105"/>
        <v/>
      </c>
      <c r="J106" s="5" t="str">
        <f t="shared" si="106"/>
        <v/>
      </c>
      <c r="K106" s="159"/>
      <c r="L106" s="159"/>
      <c r="M106" s="168" t="str">
        <f t="shared" si="107"/>
        <v/>
      </c>
      <c r="N106" s="5" t="str">
        <f t="shared" si="108"/>
        <v/>
      </c>
      <c r="O106" s="159"/>
      <c r="P106" s="159"/>
      <c r="Q106" s="168" t="str">
        <f t="shared" si="109"/>
        <v/>
      </c>
      <c r="R106" s="5" t="str">
        <f t="shared" si="110"/>
        <v/>
      </c>
      <c r="S106" s="159"/>
      <c r="T106" s="159"/>
      <c r="U106" s="168" t="str">
        <f t="shared" si="111"/>
        <v/>
      </c>
      <c r="V106" s="5" t="str">
        <f t="shared" si="112"/>
        <v/>
      </c>
      <c r="W106" s="159"/>
      <c r="X106" s="159"/>
      <c r="Y106" s="168" t="str">
        <f t="shared" si="113"/>
        <v/>
      </c>
      <c r="Z106" s="5" t="str">
        <f t="shared" si="114"/>
        <v/>
      </c>
      <c r="AA106" s="160" t="str">
        <f t="shared" si="103"/>
        <v/>
      </c>
      <c r="AB106" s="160" t="str">
        <f t="shared" si="104"/>
        <v/>
      </c>
      <c r="AC106" s="160" t="str">
        <f t="shared" si="115"/>
        <v/>
      </c>
      <c r="AD106" s="6" t="str">
        <f t="shared" si="116"/>
        <v/>
      </c>
      <c r="AE106" s="105"/>
      <c r="AF106" s="1115"/>
      <c r="AG106" s="1115"/>
      <c r="AH106" s="168" t="str">
        <f t="shared" si="117"/>
        <v/>
      </c>
      <c r="AI106" s="5" t="str">
        <f t="shared" si="118"/>
        <v/>
      </c>
      <c r="AJ106" s="159"/>
      <c r="AK106" s="159"/>
      <c r="AL106" s="168" t="str">
        <f t="shared" si="119"/>
        <v/>
      </c>
      <c r="AM106" s="5" t="str">
        <f t="shared" si="120"/>
        <v/>
      </c>
      <c r="AN106" s="159"/>
      <c r="AO106" s="159"/>
      <c r="AP106" s="168" t="str">
        <f t="shared" si="121"/>
        <v/>
      </c>
      <c r="AQ106" s="5" t="str">
        <f t="shared" si="122"/>
        <v/>
      </c>
      <c r="AR106" s="159"/>
      <c r="AS106" s="159"/>
      <c r="AT106" s="168" t="str">
        <f t="shared" si="123"/>
        <v/>
      </c>
      <c r="AU106" s="5" t="str">
        <f t="shared" si="124"/>
        <v/>
      </c>
      <c r="AV106" s="159"/>
      <c r="AW106" s="159"/>
      <c r="AX106" s="168" t="str">
        <f t="shared" si="125"/>
        <v/>
      </c>
      <c r="AY106" s="5" t="str">
        <f t="shared" si="126"/>
        <v/>
      </c>
      <c r="AZ106" s="160" t="str">
        <f t="shared" si="127"/>
        <v/>
      </c>
      <c r="BA106" s="160" t="str">
        <f t="shared" si="128"/>
        <v/>
      </c>
      <c r="BB106" s="160" t="str">
        <f t="shared" si="129"/>
        <v/>
      </c>
      <c r="BC106" s="6" t="str">
        <f t="shared" si="130"/>
        <v/>
      </c>
      <c r="BD106" s="105"/>
      <c r="BE106" s="159"/>
      <c r="BF106" s="159"/>
      <c r="BG106" s="168" t="str">
        <f t="shared" si="131"/>
        <v/>
      </c>
      <c r="BH106" s="5" t="str">
        <f t="shared" si="132"/>
        <v/>
      </c>
      <c r="BI106" s="159"/>
      <c r="BJ106" s="159"/>
      <c r="BK106" s="168" t="str">
        <f t="shared" si="133"/>
        <v/>
      </c>
      <c r="BL106" s="5" t="str">
        <f t="shared" si="134"/>
        <v/>
      </c>
      <c r="BM106" s="159"/>
      <c r="BN106" s="159"/>
      <c r="BO106" s="168" t="str">
        <f t="shared" si="135"/>
        <v/>
      </c>
      <c r="BP106" s="5" t="str">
        <f t="shared" si="136"/>
        <v/>
      </c>
      <c r="BQ106" s="159"/>
      <c r="BR106" s="159"/>
      <c r="BS106" s="168" t="str">
        <f t="shared" si="137"/>
        <v/>
      </c>
      <c r="BT106" s="5" t="str">
        <f t="shared" si="138"/>
        <v/>
      </c>
      <c r="BU106" s="159"/>
      <c r="BV106" s="159"/>
      <c r="BW106" s="168" t="str">
        <f t="shared" si="139"/>
        <v/>
      </c>
      <c r="BX106" s="5" t="str">
        <f t="shared" si="140"/>
        <v/>
      </c>
      <c r="BY106" s="160" t="str">
        <f t="shared" si="141"/>
        <v/>
      </c>
      <c r="BZ106" s="160" t="str">
        <f t="shared" si="142"/>
        <v/>
      </c>
      <c r="CA106" s="160" t="str">
        <f t="shared" si="143"/>
        <v/>
      </c>
      <c r="CB106" s="6" t="str">
        <f t="shared" si="144"/>
        <v/>
      </c>
      <c r="CC106" s="105"/>
      <c r="CD106" s="159"/>
      <c r="CE106" s="159"/>
      <c r="CF106" s="168" t="str">
        <f t="shared" si="145"/>
        <v/>
      </c>
      <c r="CG106" s="5" t="str">
        <f t="shared" si="146"/>
        <v/>
      </c>
      <c r="CH106" s="159"/>
      <c r="CI106" s="159"/>
      <c r="CJ106" s="168" t="str">
        <f t="shared" si="147"/>
        <v/>
      </c>
      <c r="CK106" s="5" t="str">
        <f t="shared" si="148"/>
        <v/>
      </c>
      <c r="CL106" s="159"/>
      <c r="CM106" s="159"/>
      <c r="CN106" s="168" t="str">
        <f t="shared" si="149"/>
        <v/>
      </c>
      <c r="CO106" s="5" t="str">
        <f t="shared" si="150"/>
        <v/>
      </c>
      <c r="CP106" s="159"/>
      <c r="CQ106" s="159"/>
      <c r="CR106" s="168" t="str">
        <f t="shared" si="151"/>
        <v/>
      </c>
      <c r="CS106" s="5" t="str">
        <f t="shared" si="152"/>
        <v/>
      </c>
      <c r="CT106" s="159"/>
      <c r="CU106" s="159"/>
      <c r="CV106" s="168" t="str">
        <f t="shared" si="153"/>
        <v/>
      </c>
      <c r="CW106" s="5" t="str">
        <f t="shared" si="154"/>
        <v/>
      </c>
      <c r="CX106" s="160" t="str">
        <f t="shared" si="155"/>
        <v/>
      </c>
      <c r="CY106" s="160" t="str">
        <f t="shared" si="156"/>
        <v/>
      </c>
      <c r="CZ106" s="160" t="str">
        <f t="shared" si="157"/>
        <v/>
      </c>
      <c r="DA106" s="6" t="str">
        <f t="shared" si="158"/>
        <v/>
      </c>
      <c r="DB106" s="105"/>
      <c r="DC106" s="159"/>
      <c r="DD106" s="159"/>
      <c r="DE106" s="168" t="str">
        <f t="shared" si="159"/>
        <v/>
      </c>
      <c r="DF106" s="5" t="str">
        <f t="shared" si="160"/>
        <v/>
      </c>
      <c r="DG106" s="159"/>
      <c r="DH106" s="159"/>
      <c r="DI106" s="168" t="str">
        <f t="shared" si="161"/>
        <v/>
      </c>
      <c r="DJ106" s="5" t="str">
        <f t="shared" si="162"/>
        <v/>
      </c>
      <c r="DK106" s="159"/>
      <c r="DL106" s="159"/>
      <c r="DM106" s="168" t="str">
        <f t="shared" si="163"/>
        <v/>
      </c>
      <c r="DN106" s="5" t="str">
        <f t="shared" si="164"/>
        <v/>
      </c>
      <c r="DO106" s="159"/>
      <c r="DP106" s="159"/>
      <c r="DQ106" s="168" t="str">
        <f t="shared" si="165"/>
        <v/>
      </c>
      <c r="DR106" s="5" t="str">
        <f t="shared" si="166"/>
        <v/>
      </c>
      <c r="DS106" s="159"/>
      <c r="DT106" s="159"/>
      <c r="DU106" s="168" t="str">
        <f t="shared" si="167"/>
        <v/>
      </c>
      <c r="DV106" s="5" t="str">
        <f t="shared" si="168"/>
        <v/>
      </c>
      <c r="DW106" s="160" t="str">
        <f t="shared" si="169"/>
        <v/>
      </c>
      <c r="DX106" s="160" t="str">
        <f t="shared" si="170"/>
        <v/>
      </c>
      <c r="DY106" s="160" t="str">
        <f t="shared" si="171"/>
        <v/>
      </c>
      <c r="DZ106" s="6" t="str">
        <f t="shared" si="172"/>
        <v/>
      </c>
      <c r="EA106" s="105"/>
      <c r="EB106" s="159"/>
      <c r="EC106" s="159"/>
      <c r="ED106" s="168" t="str">
        <f t="shared" si="173"/>
        <v/>
      </c>
      <c r="EE106" s="5" t="str">
        <f t="shared" si="174"/>
        <v/>
      </c>
      <c r="EF106" s="159"/>
      <c r="EG106" s="159"/>
      <c r="EH106" s="168" t="str">
        <f t="shared" si="175"/>
        <v/>
      </c>
      <c r="EI106" s="5" t="str">
        <f t="shared" si="176"/>
        <v/>
      </c>
      <c r="EJ106" s="159"/>
      <c r="EK106" s="159"/>
      <c r="EL106" s="168" t="str">
        <f t="shared" si="177"/>
        <v/>
      </c>
      <c r="EM106" s="5" t="str">
        <f t="shared" si="178"/>
        <v/>
      </c>
      <c r="EN106" s="159"/>
      <c r="EO106" s="159"/>
      <c r="EP106" s="168" t="str">
        <f t="shared" si="179"/>
        <v/>
      </c>
      <c r="EQ106" s="5" t="str">
        <f t="shared" si="180"/>
        <v/>
      </c>
      <c r="ER106" s="159"/>
      <c r="ES106" s="159"/>
      <c r="ET106" s="168" t="str">
        <f t="shared" si="181"/>
        <v/>
      </c>
      <c r="EU106" s="5" t="str">
        <f t="shared" si="182"/>
        <v/>
      </c>
      <c r="EV106" s="160" t="str">
        <f t="shared" si="183"/>
        <v/>
      </c>
      <c r="EW106" s="160" t="str">
        <f t="shared" si="184"/>
        <v/>
      </c>
      <c r="EX106" s="160" t="str">
        <f t="shared" si="185"/>
        <v/>
      </c>
      <c r="EY106" s="6" t="str">
        <f t="shared" si="186"/>
        <v/>
      </c>
      <c r="EZ106" s="105"/>
      <c r="FA106" s="105"/>
      <c r="FB106" s="105"/>
      <c r="FC106" s="105"/>
      <c r="FD106" s="105"/>
      <c r="FE106" s="106" t="str">
        <f t="shared" si="187"/>
        <v/>
      </c>
      <c r="FF106" s="100" t="str">
        <f t="shared" si="188"/>
        <v xml:space="preserve"> </v>
      </c>
      <c r="FG106" s="105"/>
      <c r="FH106" s="105"/>
      <c r="FI106" s="105"/>
      <c r="FJ106" s="105"/>
      <c r="FK106" s="105"/>
      <c r="FL106" s="107" t="str">
        <f t="shared" si="189"/>
        <v/>
      </c>
      <c r="FM106" s="101" t="str">
        <f t="shared" si="190"/>
        <v xml:space="preserve"> </v>
      </c>
      <c r="FN106" s="105"/>
      <c r="FO106" s="105"/>
      <c r="FP106" s="105"/>
      <c r="FQ106" s="105"/>
      <c r="FR106" s="105"/>
      <c r="FS106" s="204" t="str">
        <f t="shared" si="191"/>
        <v/>
      </c>
      <c r="FT106" s="205" t="str">
        <f t="shared" si="192"/>
        <v xml:space="preserve"> </v>
      </c>
      <c r="FU106" s="477"/>
      <c r="FV106" s="316" t="str">
        <f>IF(AND(C106=""),"-",VLOOKUP(B106,Register!$A$7:$AM$311,19,FALSE))</f>
        <v>-</v>
      </c>
      <c r="FW106" s="7" t="str">
        <f>IF(AND(C106=""),"-",VLOOKUP(B106,Register!$A$7:$AM$311,20,FALSE))</f>
        <v>-</v>
      </c>
      <c r="FX106" s="7" t="str">
        <f>IF(AND(C106=""),"-",VLOOKUP(B106,Register!$A$7:$AM$311,21,FALSE))</f>
        <v>-</v>
      </c>
      <c r="FY106" s="7" t="str">
        <f>IF(AND(C106=""),"-",VLOOKUP(B106,Register!$A$7:$AM$311,22,FALSE))</f>
        <v>-</v>
      </c>
      <c r="FZ106" s="7" t="str">
        <f>IF(AND(C106=""),"-",VLOOKUP(B106,Register!$A$7:$AM$311,23,FALSE))</f>
        <v>-</v>
      </c>
      <c r="GA106" s="7" t="str">
        <f>IF(AND(C106=""),"-",VLOOKUP(B106,Register!$A$7:$AM$311,24,FALSE))</f>
        <v>-</v>
      </c>
      <c r="GB106" s="7" t="str">
        <f>IF(AND(C106=""),"-",VLOOKUP(B106,Register!$A$7:$AM$311,25,FALSE))</f>
        <v>-</v>
      </c>
      <c r="GC106" s="7" t="str">
        <f>IF(AND(C106=""),"-",VLOOKUP(B106,Register!$A$7:$AM$311,26,FALSE))</f>
        <v>-</v>
      </c>
      <c r="GD106" s="7" t="str">
        <f>IF(AND(C106=""),"-",VLOOKUP(B106,Register!$A$7:$AM$311,27,FALSE))</f>
        <v>-</v>
      </c>
      <c r="GE106" s="7" t="str">
        <f>IF(AND(C106=""),"-",VLOOKUP(B106,Register!$A$7:$AM$311,28,FALSE))</f>
        <v>-</v>
      </c>
      <c r="GF106" s="7" t="str">
        <f>IF(AND(C106=""),"-",VLOOKUP(B106,Register!$A$7:$AM$311,29,FALSE))</f>
        <v>-</v>
      </c>
      <c r="GG106" s="7" t="str">
        <f>IF(AND(C106=""),"-",VLOOKUP(B106,Register!$A$7:$AM$311,30,FALSE))</f>
        <v>-</v>
      </c>
      <c r="GH106" s="8" t="str">
        <f>IF(AND(C106=""),"-",VLOOKUP(B106,Register!$A$7:$AM$311,31,FALSE))</f>
        <v>-</v>
      </c>
      <c r="GI106" s="208" t="str">
        <f>IF(AND(C106=""),"",VLOOKUP(B106,Register!$A$7:$CL$311,36,FALSE))</f>
        <v/>
      </c>
      <c r="GJ106" s="182" t="str">
        <f t="shared" si="193"/>
        <v/>
      </c>
      <c r="GK106" s="312" t="str">
        <f t="shared" si="194"/>
        <v/>
      </c>
      <c r="GL106" s="314" t="str">
        <f t="shared" si="195"/>
        <v/>
      </c>
      <c r="GM106" s="3"/>
      <c r="GR106" s="3"/>
      <c r="GS106" s="3"/>
      <c r="GT106" s="3"/>
      <c r="GU106" s="3"/>
      <c r="GV106" s="3"/>
      <c r="GW106" s="3"/>
      <c r="GX106" s="3"/>
      <c r="GY106" s="3"/>
      <c r="GZ106" s="3"/>
      <c r="HA106" s="3"/>
      <c r="HB106" s="3"/>
      <c r="HC106" s="3"/>
      <c r="HD106" s="3"/>
      <c r="HE106" s="3"/>
      <c r="HF106" s="3"/>
      <c r="HG106" s="3"/>
      <c r="HH106" s="3"/>
      <c r="HI106" s="3"/>
      <c r="HJ106" s="3"/>
      <c r="HK106" s="3"/>
      <c r="HL106" s="3"/>
      <c r="HM106" s="3"/>
      <c r="HW106" s="321" t="str">
        <f>IF(ISNA(VLOOKUP(B106,Register!A$7:Z$315,9,FALSE)),"",VLOOKUP(B106,Register!A$7:Z$315,9,FALSE))</f>
        <v/>
      </c>
      <c r="HX106" s="321" t="str">
        <f>IF(ISNA(VLOOKUP(B106,Register!A$7:Z$315,12,FALSE)),"",VLOOKUP(B106,Register!A$7:Z$315,12,FALSE))</f>
        <v/>
      </c>
      <c r="HY106" s="321" t="str">
        <f t="shared" si="196"/>
        <v/>
      </c>
      <c r="HZ106" s="321" t="str">
        <f t="shared" si="197"/>
        <v/>
      </c>
      <c r="IA106" s="321" t="str">
        <f t="shared" si="198"/>
        <v/>
      </c>
      <c r="IB106" s="321" t="str">
        <f t="shared" si="199"/>
        <v/>
      </c>
      <c r="IC106" s="321" t="str">
        <f t="shared" si="200"/>
        <v/>
      </c>
      <c r="ID106" s="321" t="str">
        <f t="shared" si="201"/>
        <v/>
      </c>
      <c r="IE106" s="321" t="str">
        <f t="shared" si="202"/>
        <v/>
      </c>
      <c r="IF106" s="321" t="str">
        <f t="shared" si="203"/>
        <v/>
      </c>
    </row>
    <row r="107" spans="1:240" ht="21">
      <c r="A107" s="4">
        <v>95</v>
      </c>
      <c r="B107" s="197"/>
      <c r="C107" s="196" t="str">
        <f>IF(ISNA(VLOOKUP(B107,Register!A$7:Z$315,3,FALSE)),"",VLOOKUP(B107,Register!A$7:Z$315,3,FALSE))</f>
        <v/>
      </c>
      <c r="D107" s="196" t="str">
        <f>IF(ISNA(VLOOKUP(B107,Register!A$7:Z$315,4,FALSE)),"",VLOOKUP(B107,Register!A$7:Z$315,4,FALSE))</f>
        <v/>
      </c>
      <c r="E107" s="195" t="str">
        <f>IF(ISNA(VLOOKUP(B107,Register!A$7:Z$315,6,FALSE)),"",VLOOKUP(B107,Register!A$7:Z$315,6,FALSE))</f>
        <v/>
      </c>
      <c r="F107" s="105"/>
      <c r="G107" s="159"/>
      <c r="H107" s="159"/>
      <c r="I107" s="168" t="str">
        <f t="shared" si="105"/>
        <v/>
      </c>
      <c r="J107" s="5" t="str">
        <f t="shared" si="106"/>
        <v/>
      </c>
      <c r="K107" s="159"/>
      <c r="L107" s="159"/>
      <c r="M107" s="168" t="str">
        <f t="shared" si="107"/>
        <v/>
      </c>
      <c r="N107" s="5" t="str">
        <f t="shared" si="108"/>
        <v/>
      </c>
      <c r="O107" s="159"/>
      <c r="P107" s="159"/>
      <c r="Q107" s="168" t="str">
        <f t="shared" si="109"/>
        <v/>
      </c>
      <c r="R107" s="5" t="str">
        <f t="shared" si="110"/>
        <v/>
      </c>
      <c r="S107" s="159"/>
      <c r="T107" s="159"/>
      <c r="U107" s="168" t="str">
        <f t="shared" si="111"/>
        <v/>
      </c>
      <c r="V107" s="5" t="str">
        <f t="shared" si="112"/>
        <v/>
      </c>
      <c r="W107" s="159"/>
      <c r="X107" s="159"/>
      <c r="Y107" s="168" t="str">
        <f t="shared" si="113"/>
        <v/>
      </c>
      <c r="Z107" s="5" t="str">
        <f t="shared" si="114"/>
        <v/>
      </c>
      <c r="AA107" s="160" t="str">
        <f t="shared" si="103"/>
        <v/>
      </c>
      <c r="AB107" s="160" t="str">
        <f t="shared" si="104"/>
        <v/>
      </c>
      <c r="AC107" s="160" t="str">
        <f t="shared" si="115"/>
        <v/>
      </c>
      <c r="AD107" s="6" t="str">
        <f t="shared" si="116"/>
        <v/>
      </c>
      <c r="AE107" s="105"/>
      <c r="AF107" s="1115"/>
      <c r="AG107" s="1115"/>
      <c r="AH107" s="168" t="str">
        <f t="shared" si="117"/>
        <v/>
      </c>
      <c r="AI107" s="5" t="str">
        <f t="shared" si="118"/>
        <v/>
      </c>
      <c r="AJ107" s="159"/>
      <c r="AK107" s="159"/>
      <c r="AL107" s="168" t="str">
        <f t="shared" si="119"/>
        <v/>
      </c>
      <c r="AM107" s="5" t="str">
        <f t="shared" si="120"/>
        <v/>
      </c>
      <c r="AN107" s="159"/>
      <c r="AO107" s="159"/>
      <c r="AP107" s="168" t="str">
        <f t="shared" si="121"/>
        <v/>
      </c>
      <c r="AQ107" s="5" t="str">
        <f t="shared" si="122"/>
        <v/>
      </c>
      <c r="AR107" s="159"/>
      <c r="AS107" s="159"/>
      <c r="AT107" s="168" t="str">
        <f t="shared" si="123"/>
        <v/>
      </c>
      <c r="AU107" s="5" t="str">
        <f t="shared" si="124"/>
        <v/>
      </c>
      <c r="AV107" s="159"/>
      <c r="AW107" s="159"/>
      <c r="AX107" s="168" t="str">
        <f t="shared" si="125"/>
        <v/>
      </c>
      <c r="AY107" s="5" t="str">
        <f t="shared" si="126"/>
        <v/>
      </c>
      <c r="AZ107" s="160" t="str">
        <f t="shared" si="127"/>
        <v/>
      </c>
      <c r="BA107" s="160" t="str">
        <f t="shared" si="128"/>
        <v/>
      </c>
      <c r="BB107" s="160" t="str">
        <f t="shared" si="129"/>
        <v/>
      </c>
      <c r="BC107" s="6" t="str">
        <f t="shared" si="130"/>
        <v/>
      </c>
      <c r="BD107" s="105"/>
      <c r="BE107" s="159"/>
      <c r="BF107" s="159"/>
      <c r="BG107" s="168" t="str">
        <f t="shared" si="131"/>
        <v/>
      </c>
      <c r="BH107" s="5" t="str">
        <f t="shared" si="132"/>
        <v/>
      </c>
      <c r="BI107" s="159"/>
      <c r="BJ107" s="159"/>
      <c r="BK107" s="168" t="str">
        <f t="shared" si="133"/>
        <v/>
      </c>
      <c r="BL107" s="5" t="str">
        <f t="shared" si="134"/>
        <v/>
      </c>
      <c r="BM107" s="159"/>
      <c r="BN107" s="159"/>
      <c r="BO107" s="168" t="str">
        <f t="shared" si="135"/>
        <v/>
      </c>
      <c r="BP107" s="5" t="str">
        <f t="shared" si="136"/>
        <v/>
      </c>
      <c r="BQ107" s="159"/>
      <c r="BR107" s="159"/>
      <c r="BS107" s="168" t="str">
        <f t="shared" si="137"/>
        <v/>
      </c>
      <c r="BT107" s="5" t="str">
        <f t="shared" si="138"/>
        <v/>
      </c>
      <c r="BU107" s="159"/>
      <c r="BV107" s="159"/>
      <c r="BW107" s="168" t="str">
        <f t="shared" si="139"/>
        <v/>
      </c>
      <c r="BX107" s="5" t="str">
        <f t="shared" si="140"/>
        <v/>
      </c>
      <c r="BY107" s="160" t="str">
        <f t="shared" si="141"/>
        <v/>
      </c>
      <c r="BZ107" s="160" t="str">
        <f t="shared" si="142"/>
        <v/>
      </c>
      <c r="CA107" s="160" t="str">
        <f t="shared" si="143"/>
        <v/>
      </c>
      <c r="CB107" s="6" t="str">
        <f t="shared" si="144"/>
        <v/>
      </c>
      <c r="CC107" s="105"/>
      <c r="CD107" s="159"/>
      <c r="CE107" s="159"/>
      <c r="CF107" s="168" t="str">
        <f t="shared" si="145"/>
        <v/>
      </c>
      <c r="CG107" s="5" t="str">
        <f t="shared" si="146"/>
        <v/>
      </c>
      <c r="CH107" s="159"/>
      <c r="CI107" s="159"/>
      <c r="CJ107" s="168" t="str">
        <f t="shared" si="147"/>
        <v/>
      </c>
      <c r="CK107" s="5" t="str">
        <f t="shared" si="148"/>
        <v/>
      </c>
      <c r="CL107" s="159"/>
      <c r="CM107" s="159"/>
      <c r="CN107" s="168" t="str">
        <f t="shared" si="149"/>
        <v/>
      </c>
      <c r="CO107" s="5" t="str">
        <f t="shared" si="150"/>
        <v/>
      </c>
      <c r="CP107" s="159"/>
      <c r="CQ107" s="159"/>
      <c r="CR107" s="168" t="str">
        <f t="shared" si="151"/>
        <v/>
      </c>
      <c r="CS107" s="5" t="str">
        <f t="shared" si="152"/>
        <v/>
      </c>
      <c r="CT107" s="159"/>
      <c r="CU107" s="159"/>
      <c r="CV107" s="168" t="str">
        <f t="shared" si="153"/>
        <v/>
      </c>
      <c r="CW107" s="5" t="str">
        <f t="shared" si="154"/>
        <v/>
      </c>
      <c r="CX107" s="160" t="str">
        <f t="shared" si="155"/>
        <v/>
      </c>
      <c r="CY107" s="160" t="str">
        <f t="shared" si="156"/>
        <v/>
      </c>
      <c r="CZ107" s="160" t="str">
        <f t="shared" si="157"/>
        <v/>
      </c>
      <c r="DA107" s="6" t="str">
        <f t="shared" si="158"/>
        <v/>
      </c>
      <c r="DB107" s="105"/>
      <c r="DC107" s="159"/>
      <c r="DD107" s="159"/>
      <c r="DE107" s="168" t="str">
        <f t="shared" si="159"/>
        <v/>
      </c>
      <c r="DF107" s="5" t="str">
        <f t="shared" si="160"/>
        <v/>
      </c>
      <c r="DG107" s="159"/>
      <c r="DH107" s="159"/>
      <c r="DI107" s="168" t="str">
        <f t="shared" si="161"/>
        <v/>
      </c>
      <c r="DJ107" s="5" t="str">
        <f t="shared" si="162"/>
        <v/>
      </c>
      <c r="DK107" s="159"/>
      <c r="DL107" s="159"/>
      <c r="DM107" s="168" t="str">
        <f t="shared" si="163"/>
        <v/>
      </c>
      <c r="DN107" s="5" t="str">
        <f t="shared" si="164"/>
        <v/>
      </c>
      <c r="DO107" s="159"/>
      <c r="DP107" s="159"/>
      <c r="DQ107" s="168" t="str">
        <f t="shared" si="165"/>
        <v/>
      </c>
      <c r="DR107" s="5" t="str">
        <f t="shared" si="166"/>
        <v/>
      </c>
      <c r="DS107" s="159"/>
      <c r="DT107" s="159"/>
      <c r="DU107" s="168" t="str">
        <f t="shared" si="167"/>
        <v/>
      </c>
      <c r="DV107" s="5" t="str">
        <f t="shared" si="168"/>
        <v/>
      </c>
      <c r="DW107" s="160" t="str">
        <f t="shared" si="169"/>
        <v/>
      </c>
      <c r="DX107" s="160" t="str">
        <f t="shared" si="170"/>
        <v/>
      </c>
      <c r="DY107" s="160" t="str">
        <f t="shared" si="171"/>
        <v/>
      </c>
      <c r="DZ107" s="6" t="str">
        <f t="shared" si="172"/>
        <v/>
      </c>
      <c r="EA107" s="105"/>
      <c r="EB107" s="159"/>
      <c r="EC107" s="159"/>
      <c r="ED107" s="168" t="str">
        <f t="shared" si="173"/>
        <v/>
      </c>
      <c r="EE107" s="5" t="str">
        <f t="shared" si="174"/>
        <v/>
      </c>
      <c r="EF107" s="159"/>
      <c r="EG107" s="159"/>
      <c r="EH107" s="168" t="str">
        <f t="shared" si="175"/>
        <v/>
      </c>
      <c r="EI107" s="5" t="str">
        <f t="shared" si="176"/>
        <v/>
      </c>
      <c r="EJ107" s="159"/>
      <c r="EK107" s="159"/>
      <c r="EL107" s="168" t="str">
        <f t="shared" si="177"/>
        <v/>
      </c>
      <c r="EM107" s="5" t="str">
        <f t="shared" si="178"/>
        <v/>
      </c>
      <c r="EN107" s="159"/>
      <c r="EO107" s="159"/>
      <c r="EP107" s="168" t="str">
        <f t="shared" si="179"/>
        <v/>
      </c>
      <c r="EQ107" s="5" t="str">
        <f t="shared" si="180"/>
        <v/>
      </c>
      <c r="ER107" s="159"/>
      <c r="ES107" s="159"/>
      <c r="ET107" s="168" t="str">
        <f t="shared" si="181"/>
        <v/>
      </c>
      <c r="EU107" s="5" t="str">
        <f t="shared" si="182"/>
        <v/>
      </c>
      <c r="EV107" s="160" t="str">
        <f t="shared" si="183"/>
        <v/>
      </c>
      <c r="EW107" s="160" t="str">
        <f t="shared" si="184"/>
        <v/>
      </c>
      <c r="EX107" s="160" t="str">
        <f t="shared" si="185"/>
        <v/>
      </c>
      <c r="EY107" s="6" t="str">
        <f t="shared" si="186"/>
        <v/>
      </c>
      <c r="EZ107" s="105"/>
      <c r="FA107" s="105"/>
      <c r="FB107" s="105"/>
      <c r="FC107" s="105"/>
      <c r="FD107" s="105"/>
      <c r="FE107" s="106" t="str">
        <f t="shared" si="187"/>
        <v/>
      </c>
      <c r="FF107" s="100" t="str">
        <f t="shared" si="188"/>
        <v xml:space="preserve"> </v>
      </c>
      <c r="FG107" s="105"/>
      <c r="FH107" s="105"/>
      <c r="FI107" s="105"/>
      <c r="FJ107" s="105"/>
      <c r="FK107" s="105"/>
      <c r="FL107" s="107" t="str">
        <f t="shared" si="189"/>
        <v/>
      </c>
      <c r="FM107" s="101" t="str">
        <f t="shared" si="190"/>
        <v xml:space="preserve"> </v>
      </c>
      <c r="FN107" s="105"/>
      <c r="FO107" s="105"/>
      <c r="FP107" s="105"/>
      <c r="FQ107" s="105"/>
      <c r="FR107" s="105"/>
      <c r="FS107" s="204" t="str">
        <f t="shared" si="191"/>
        <v/>
      </c>
      <c r="FT107" s="205" t="str">
        <f t="shared" si="192"/>
        <v xml:space="preserve"> </v>
      </c>
      <c r="FU107" s="477"/>
      <c r="FV107" s="316" t="str">
        <f>IF(AND(C107=""),"-",VLOOKUP(B107,Register!$A$7:$AM$311,19,FALSE))</f>
        <v>-</v>
      </c>
      <c r="FW107" s="7" t="str">
        <f>IF(AND(C107=""),"-",VLOOKUP(B107,Register!$A$7:$AM$311,20,FALSE))</f>
        <v>-</v>
      </c>
      <c r="FX107" s="7" t="str">
        <f>IF(AND(C107=""),"-",VLOOKUP(B107,Register!$A$7:$AM$311,21,FALSE))</f>
        <v>-</v>
      </c>
      <c r="FY107" s="7" t="str">
        <f>IF(AND(C107=""),"-",VLOOKUP(B107,Register!$A$7:$AM$311,22,FALSE))</f>
        <v>-</v>
      </c>
      <c r="FZ107" s="7" t="str">
        <f>IF(AND(C107=""),"-",VLOOKUP(B107,Register!$A$7:$AM$311,23,FALSE))</f>
        <v>-</v>
      </c>
      <c r="GA107" s="7" t="str">
        <f>IF(AND(C107=""),"-",VLOOKUP(B107,Register!$A$7:$AM$311,24,FALSE))</f>
        <v>-</v>
      </c>
      <c r="GB107" s="7" t="str">
        <f>IF(AND(C107=""),"-",VLOOKUP(B107,Register!$A$7:$AM$311,25,FALSE))</f>
        <v>-</v>
      </c>
      <c r="GC107" s="7" t="str">
        <f>IF(AND(C107=""),"-",VLOOKUP(B107,Register!$A$7:$AM$311,26,FALSE))</f>
        <v>-</v>
      </c>
      <c r="GD107" s="7" t="str">
        <f>IF(AND(C107=""),"-",VLOOKUP(B107,Register!$A$7:$AM$311,27,FALSE))</f>
        <v>-</v>
      </c>
      <c r="GE107" s="7" t="str">
        <f>IF(AND(C107=""),"-",VLOOKUP(B107,Register!$A$7:$AM$311,28,FALSE))</f>
        <v>-</v>
      </c>
      <c r="GF107" s="7" t="str">
        <f>IF(AND(C107=""),"-",VLOOKUP(B107,Register!$A$7:$AM$311,29,FALSE))</f>
        <v>-</v>
      </c>
      <c r="GG107" s="7" t="str">
        <f>IF(AND(C107=""),"-",VLOOKUP(B107,Register!$A$7:$AM$311,30,FALSE))</f>
        <v>-</v>
      </c>
      <c r="GH107" s="8" t="str">
        <f>IF(AND(C107=""),"-",VLOOKUP(B107,Register!$A$7:$AM$311,31,FALSE))</f>
        <v>-</v>
      </c>
      <c r="GI107" s="208" t="str">
        <f>IF(AND(C107=""),"",VLOOKUP(B107,Register!$A$7:$CL$311,36,FALSE))</f>
        <v/>
      </c>
      <c r="GJ107" s="182" t="str">
        <f t="shared" si="193"/>
        <v/>
      </c>
      <c r="GK107" s="312" t="str">
        <f t="shared" si="194"/>
        <v/>
      </c>
      <c r="GL107" s="314" t="str">
        <f t="shared" si="195"/>
        <v/>
      </c>
      <c r="GM107" s="3"/>
      <c r="GR107" s="3"/>
      <c r="GS107" s="3"/>
      <c r="GT107" s="3"/>
      <c r="GU107" s="3"/>
      <c r="GV107" s="3"/>
      <c r="GW107" s="3"/>
      <c r="GX107" s="3"/>
      <c r="GY107" s="3"/>
      <c r="GZ107" s="3"/>
      <c r="HA107" s="3"/>
      <c r="HB107" s="3"/>
      <c r="HC107" s="3"/>
      <c r="HD107" s="3"/>
      <c r="HE107" s="3"/>
      <c r="HF107" s="3"/>
      <c r="HG107" s="3"/>
      <c r="HH107" s="3"/>
      <c r="HI107" s="3"/>
      <c r="HJ107" s="3"/>
      <c r="HK107" s="3"/>
      <c r="HL107" s="3"/>
      <c r="HM107" s="3"/>
      <c r="HW107" s="321" t="str">
        <f>IF(ISNA(VLOOKUP(B107,Register!A$7:Z$315,9,FALSE)),"",VLOOKUP(B107,Register!A$7:Z$315,9,FALSE))</f>
        <v/>
      </c>
      <c r="HX107" s="321" t="str">
        <f>IF(ISNA(VLOOKUP(B107,Register!A$7:Z$315,12,FALSE)),"",VLOOKUP(B107,Register!A$7:Z$315,12,FALSE))</f>
        <v/>
      </c>
      <c r="HY107" s="321" t="str">
        <f t="shared" si="196"/>
        <v/>
      </c>
      <c r="HZ107" s="321" t="str">
        <f t="shared" si="197"/>
        <v/>
      </c>
      <c r="IA107" s="321" t="str">
        <f t="shared" si="198"/>
        <v/>
      </c>
      <c r="IB107" s="321" t="str">
        <f t="shared" si="199"/>
        <v/>
      </c>
      <c r="IC107" s="321" t="str">
        <f t="shared" si="200"/>
        <v/>
      </c>
      <c r="ID107" s="321" t="str">
        <f t="shared" si="201"/>
        <v/>
      </c>
      <c r="IE107" s="321" t="str">
        <f t="shared" si="202"/>
        <v/>
      </c>
      <c r="IF107" s="321" t="str">
        <f t="shared" si="203"/>
        <v/>
      </c>
    </row>
    <row r="108" spans="1:240" ht="21">
      <c r="A108" s="4">
        <v>96</v>
      </c>
      <c r="B108" s="197"/>
      <c r="C108" s="196" t="str">
        <f>IF(ISNA(VLOOKUP(B108,Register!A$7:Z$315,3,FALSE)),"",VLOOKUP(B108,Register!A$7:Z$315,3,FALSE))</f>
        <v/>
      </c>
      <c r="D108" s="196" t="str">
        <f>IF(ISNA(VLOOKUP(B108,Register!A$7:Z$315,4,FALSE)),"",VLOOKUP(B108,Register!A$7:Z$315,4,FALSE))</f>
        <v/>
      </c>
      <c r="E108" s="195" t="str">
        <f>IF(ISNA(VLOOKUP(B108,Register!A$7:Z$315,6,FALSE)),"",VLOOKUP(B108,Register!A$7:Z$315,6,FALSE))</f>
        <v/>
      </c>
      <c r="F108" s="105"/>
      <c r="G108" s="159"/>
      <c r="H108" s="159"/>
      <c r="I108" s="168" t="str">
        <f t="shared" si="105"/>
        <v/>
      </c>
      <c r="J108" s="5" t="str">
        <f t="shared" si="106"/>
        <v/>
      </c>
      <c r="K108" s="159"/>
      <c r="L108" s="159"/>
      <c r="M108" s="168" t="str">
        <f t="shared" si="107"/>
        <v/>
      </c>
      <c r="N108" s="5" t="str">
        <f t="shared" si="108"/>
        <v/>
      </c>
      <c r="O108" s="159"/>
      <c r="P108" s="159"/>
      <c r="Q108" s="168" t="str">
        <f t="shared" si="109"/>
        <v/>
      </c>
      <c r="R108" s="5" t="str">
        <f t="shared" si="110"/>
        <v/>
      </c>
      <c r="S108" s="159"/>
      <c r="T108" s="159"/>
      <c r="U108" s="168" t="str">
        <f t="shared" si="111"/>
        <v/>
      </c>
      <c r="V108" s="5" t="str">
        <f t="shared" si="112"/>
        <v/>
      </c>
      <c r="W108" s="159"/>
      <c r="X108" s="159"/>
      <c r="Y108" s="168" t="str">
        <f t="shared" si="113"/>
        <v/>
      </c>
      <c r="Z108" s="5" t="str">
        <f t="shared" si="114"/>
        <v/>
      </c>
      <c r="AA108" s="160" t="str">
        <f t="shared" si="103"/>
        <v/>
      </c>
      <c r="AB108" s="160" t="str">
        <f t="shared" si="104"/>
        <v/>
      </c>
      <c r="AC108" s="160" t="str">
        <f t="shared" si="115"/>
        <v/>
      </c>
      <c r="AD108" s="6" t="str">
        <f t="shared" si="116"/>
        <v/>
      </c>
      <c r="AE108" s="105"/>
      <c r="AF108" s="1115"/>
      <c r="AG108" s="1115"/>
      <c r="AH108" s="168" t="str">
        <f t="shared" si="117"/>
        <v/>
      </c>
      <c r="AI108" s="5" t="str">
        <f t="shared" si="118"/>
        <v/>
      </c>
      <c r="AJ108" s="159"/>
      <c r="AK108" s="159"/>
      <c r="AL108" s="168" t="str">
        <f t="shared" si="119"/>
        <v/>
      </c>
      <c r="AM108" s="5" t="str">
        <f t="shared" si="120"/>
        <v/>
      </c>
      <c r="AN108" s="159"/>
      <c r="AO108" s="159"/>
      <c r="AP108" s="168" t="str">
        <f t="shared" si="121"/>
        <v/>
      </c>
      <c r="AQ108" s="5" t="str">
        <f t="shared" si="122"/>
        <v/>
      </c>
      <c r="AR108" s="159"/>
      <c r="AS108" s="159"/>
      <c r="AT108" s="168" t="str">
        <f t="shared" si="123"/>
        <v/>
      </c>
      <c r="AU108" s="5" t="str">
        <f t="shared" si="124"/>
        <v/>
      </c>
      <c r="AV108" s="159"/>
      <c r="AW108" s="159"/>
      <c r="AX108" s="168" t="str">
        <f t="shared" si="125"/>
        <v/>
      </c>
      <c r="AY108" s="5" t="str">
        <f t="shared" si="126"/>
        <v/>
      </c>
      <c r="AZ108" s="160" t="str">
        <f t="shared" si="127"/>
        <v/>
      </c>
      <c r="BA108" s="160" t="str">
        <f t="shared" si="128"/>
        <v/>
      </c>
      <c r="BB108" s="160" t="str">
        <f t="shared" si="129"/>
        <v/>
      </c>
      <c r="BC108" s="6" t="str">
        <f t="shared" si="130"/>
        <v/>
      </c>
      <c r="BD108" s="105"/>
      <c r="BE108" s="159"/>
      <c r="BF108" s="159"/>
      <c r="BG108" s="168" t="str">
        <f t="shared" si="131"/>
        <v/>
      </c>
      <c r="BH108" s="5" t="str">
        <f t="shared" si="132"/>
        <v/>
      </c>
      <c r="BI108" s="159"/>
      <c r="BJ108" s="159"/>
      <c r="BK108" s="168" t="str">
        <f t="shared" si="133"/>
        <v/>
      </c>
      <c r="BL108" s="5" t="str">
        <f t="shared" si="134"/>
        <v/>
      </c>
      <c r="BM108" s="159"/>
      <c r="BN108" s="159"/>
      <c r="BO108" s="168" t="str">
        <f t="shared" si="135"/>
        <v/>
      </c>
      <c r="BP108" s="5" t="str">
        <f t="shared" si="136"/>
        <v/>
      </c>
      <c r="BQ108" s="159"/>
      <c r="BR108" s="159"/>
      <c r="BS108" s="168" t="str">
        <f t="shared" si="137"/>
        <v/>
      </c>
      <c r="BT108" s="5" t="str">
        <f t="shared" si="138"/>
        <v/>
      </c>
      <c r="BU108" s="159"/>
      <c r="BV108" s="159"/>
      <c r="BW108" s="168" t="str">
        <f t="shared" si="139"/>
        <v/>
      </c>
      <c r="BX108" s="5" t="str">
        <f t="shared" si="140"/>
        <v/>
      </c>
      <c r="BY108" s="160" t="str">
        <f t="shared" si="141"/>
        <v/>
      </c>
      <c r="BZ108" s="160" t="str">
        <f t="shared" si="142"/>
        <v/>
      </c>
      <c r="CA108" s="160" t="str">
        <f t="shared" si="143"/>
        <v/>
      </c>
      <c r="CB108" s="6" t="str">
        <f t="shared" si="144"/>
        <v/>
      </c>
      <c r="CC108" s="105"/>
      <c r="CD108" s="159"/>
      <c r="CE108" s="159"/>
      <c r="CF108" s="168" t="str">
        <f t="shared" si="145"/>
        <v/>
      </c>
      <c r="CG108" s="5" t="str">
        <f t="shared" si="146"/>
        <v/>
      </c>
      <c r="CH108" s="159"/>
      <c r="CI108" s="159"/>
      <c r="CJ108" s="168" t="str">
        <f t="shared" si="147"/>
        <v/>
      </c>
      <c r="CK108" s="5" t="str">
        <f t="shared" si="148"/>
        <v/>
      </c>
      <c r="CL108" s="159"/>
      <c r="CM108" s="159"/>
      <c r="CN108" s="168" t="str">
        <f t="shared" si="149"/>
        <v/>
      </c>
      <c r="CO108" s="5" t="str">
        <f t="shared" si="150"/>
        <v/>
      </c>
      <c r="CP108" s="159"/>
      <c r="CQ108" s="159"/>
      <c r="CR108" s="168" t="str">
        <f t="shared" si="151"/>
        <v/>
      </c>
      <c r="CS108" s="5" t="str">
        <f t="shared" si="152"/>
        <v/>
      </c>
      <c r="CT108" s="159"/>
      <c r="CU108" s="159"/>
      <c r="CV108" s="168" t="str">
        <f t="shared" si="153"/>
        <v/>
      </c>
      <c r="CW108" s="5" t="str">
        <f t="shared" si="154"/>
        <v/>
      </c>
      <c r="CX108" s="160" t="str">
        <f t="shared" si="155"/>
        <v/>
      </c>
      <c r="CY108" s="160" t="str">
        <f t="shared" si="156"/>
        <v/>
      </c>
      <c r="CZ108" s="160" t="str">
        <f t="shared" si="157"/>
        <v/>
      </c>
      <c r="DA108" s="6" t="str">
        <f t="shared" si="158"/>
        <v/>
      </c>
      <c r="DB108" s="105"/>
      <c r="DC108" s="159"/>
      <c r="DD108" s="159"/>
      <c r="DE108" s="168" t="str">
        <f t="shared" si="159"/>
        <v/>
      </c>
      <c r="DF108" s="5" t="str">
        <f t="shared" si="160"/>
        <v/>
      </c>
      <c r="DG108" s="159"/>
      <c r="DH108" s="159"/>
      <c r="DI108" s="168" t="str">
        <f t="shared" si="161"/>
        <v/>
      </c>
      <c r="DJ108" s="5" t="str">
        <f t="shared" si="162"/>
        <v/>
      </c>
      <c r="DK108" s="159"/>
      <c r="DL108" s="159"/>
      <c r="DM108" s="168" t="str">
        <f t="shared" si="163"/>
        <v/>
      </c>
      <c r="DN108" s="5" t="str">
        <f t="shared" si="164"/>
        <v/>
      </c>
      <c r="DO108" s="159"/>
      <c r="DP108" s="159"/>
      <c r="DQ108" s="168" t="str">
        <f t="shared" si="165"/>
        <v/>
      </c>
      <c r="DR108" s="5" t="str">
        <f t="shared" si="166"/>
        <v/>
      </c>
      <c r="DS108" s="159"/>
      <c r="DT108" s="159"/>
      <c r="DU108" s="168" t="str">
        <f t="shared" si="167"/>
        <v/>
      </c>
      <c r="DV108" s="5" t="str">
        <f t="shared" si="168"/>
        <v/>
      </c>
      <c r="DW108" s="160" t="str">
        <f t="shared" si="169"/>
        <v/>
      </c>
      <c r="DX108" s="160" t="str">
        <f t="shared" si="170"/>
        <v/>
      </c>
      <c r="DY108" s="160" t="str">
        <f t="shared" si="171"/>
        <v/>
      </c>
      <c r="DZ108" s="6" t="str">
        <f t="shared" si="172"/>
        <v/>
      </c>
      <c r="EA108" s="105"/>
      <c r="EB108" s="159"/>
      <c r="EC108" s="159"/>
      <c r="ED108" s="168" t="str">
        <f t="shared" si="173"/>
        <v/>
      </c>
      <c r="EE108" s="5" t="str">
        <f t="shared" si="174"/>
        <v/>
      </c>
      <c r="EF108" s="159"/>
      <c r="EG108" s="159"/>
      <c r="EH108" s="168" t="str">
        <f t="shared" si="175"/>
        <v/>
      </c>
      <c r="EI108" s="5" t="str">
        <f t="shared" si="176"/>
        <v/>
      </c>
      <c r="EJ108" s="159"/>
      <c r="EK108" s="159"/>
      <c r="EL108" s="168" t="str">
        <f t="shared" si="177"/>
        <v/>
      </c>
      <c r="EM108" s="5" t="str">
        <f t="shared" si="178"/>
        <v/>
      </c>
      <c r="EN108" s="159"/>
      <c r="EO108" s="159"/>
      <c r="EP108" s="168" t="str">
        <f t="shared" si="179"/>
        <v/>
      </c>
      <c r="EQ108" s="5" t="str">
        <f t="shared" si="180"/>
        <v/>
      </c>
      <c r="ER108" s="159"/>
      <c r="ES108" s="159"/>
      <c r="ET108" s="168" t="str">
        <f t="shared" si="181"/>
        <v/>
      </c>
      <c r="EU108" s="5" t="str">
        <f t="shared" si="182"/>
        <v/>
      </c>
      <c r="EV108" s="160" t="str">
        <f t="shared" si="183"/>
        <v/>
      </c>
      <c r="EW108" s="160" t="str">
        <f t="shared" si="184"/>
        <v/>
      </c>
      <c r="EX108" s="160" t="str">
        <f t="shared" si="185"/>
        <v/>
      </c>
      <c r="EY108" s="6" t="str">
        <f t="shared" si="186"/>
        <v/>
      </c>
      <c r="EZ108" s="105"/>
      <c r="FA108" s="105"/>
      <c r="FB108" s="105"/>
      <c r="FC108" s="105"/>
      <c r="FD108" s="105"/>
      <c r="FE108" s="106" t="str">
        <f t="shared" si="187"/>
        <v/>
      </c>
      <c r="FF108" s="100" t="str">
        <f t="shared" si="188"/>
        <v xml:space="preserve"> </v>
      </c>
      <c r="FG108" s="105"/>
      <c r="FH108" s="105"/>
      <c r="FI108" s="105"/>
      <c r="FJ108" s="105"/>
      <c r="FK108" s="105"/>
      <c r="FL108" s="107" t="str">
        <f t="shared" si="189"/>
        <v/>
      </c>
      <c r="FM108" s="101" t="str">
        <f t="shared" si="190"/>
        <v xml:space="preserve"> </v>
      </c>
      <c r="FN108" s="105"/>
      <c r="FO108" s="105"/>
      <c r="FP108" s="105"/>
      <c r="FQ108" s="105"/>
      <c r="FR108" s="105"/>
      <c r="FS108" s="204" t="str">
        <f t="shared" si="191"/>
        <v/>
      </c>
      <c r="FT108" s="205" t="str">
        <f t="shared" si="192"/>
        <v xml:space="preserve"> </v>
      </c>
      <c r="FU108" s="477"/>
      <c r="FV108" s="316" t="str">
        <f>IF(AND(C108=""),"-",VLOOKUP(B108,Register!$A$7:$AM$311,19,FALSE))</f>
        <v>-</v>
      </c>
      <c r="FW108" s="7" t="str">
        <f>IF(AND(C108=""),"-",VLOOKUP(B108,Register!$A$7:$AM$311,20,FALSE))</f>
        <v>-</v>
      </c>
      <c r="FX108" s="7" t="str">
        <f>IF(AND(C108=""),"-",VLOOKUP(B108,Register!$A$7:$AM$311,21,FALSE))</f>
        <v>-</v>
      </c>
      <c r="FY108" s="7" t="str">
        <f>IF(AND(C108=""),"-",VLOOKUP(B108,Register!$A$7:$AM$311,22,FALSE))</f>
        <v>-</v>
      </c>
      <c r="FZ108" s="7" t="str">
        <f>IF(AND(C108=""),"-",VLOOKUP(B108,Register!$A$7:$AM$311,23,FALSE))</f>
        <v>-</v>
      </c>
      <c r="GA108" s="7" t="str">
        <f>IF(AND(C108=""),"-",VLOOKUP(B108,Register!$A$7:$AM$311,24,FALSE))</f>
        <v>-</v>
      </c>
      <c r="GB108" s="7" t="str">
        <f>IF(AND(C108=""),"-",VLOOKUP(B108,Register!$A$7:$AM$311,25,FALSE))</f>
        <v>-</v>
      </c>
      <c r="GC108" s="7" t="str">
        <f>IF(AND(C108=""),"-",VLOOKUP(B108,Register!$A$7:$AM$311,26,FALSE))</f>
        <v>-</v>
      </c>
      <c r="GD108" s="7" t="str">
        <f>IF(AND(C108=""),"-",VLOOKUP(B108,Register!$A$7:$AM$311,27,FALSE))</f>
        <v>-</v>
      </c>
      <c r="GE108" s="7" t="str">
        <f>IF(AND(C108=""),"-",VLOOKUP(B108,Register!$A$7:$AM$311,28,FALSE))</f>
        <v>-</v>
      </c>
      <c r="GF108" s="7" t="str">
        <f>IF(AND(C108=""),"-",VLOOKUP(B108,Register!$A$7:$AM$311,29,FALSE))</f>
        <v>-</v>
      </c>
      <c r="GG108" s="7" t="str">
        <f>IF(AND(C108=""),"-",VLOOKUP(B108,Register!$A$7:$AM$311,30,FALSE))</f>
        <v>-</v>
      </c>
      <c r="GH108" s="8" t="str">
        <f>IF(AND(C108=""),"-",VLOOKUP(B108,Register!$A$7:$AM$311,31,FALSE))</f>
        <v>-</v>
      </c>
      <c r="GI108" s="208" t="str">
        <f>IF(AND(C108=""),"",VLOOKUP(B108,Register!$A$7:$CL$311,36,FALSE))</f>
        <v/>
      </c>
      <c r="GJ108" s="182" t="str">
        <f t="shared" si="193"/>
        <v/>
      </c>
      <c r="GK108" s="312" t="str">
        <f t="shared" si="194"/>
        <v/>
      </c>
      <c r="GL108" s="314" t="str">
        <f t="shared" si="195"/>
        <v/>
      </c>
      <c r="GM108" s="3"/>
      <c r="GR108" s="3"/>
      <c r="GS108" s="3"/>
      <c r="GT108" s="3"/>
      <c r="GU108" s="3"/>
      <c r="GV108" s="3"/>
      <c r="GW108" s="3"/>
      <c r="GX108" s="3"/>
      <c r="GY108" s="3"/>
      <c r="GZ108" s="3"/>
      <c r="HA108" s="3"/>
      <c r="HB108" s="3"/>
      <c r="HC108" s="3"/>
      <c r="HD108" s="3"/>
      <c r="HE108" s="3"/>
      <c r="HF108" s="3"/>
      <c r="HG108" s="3"/>
      <c r="HH108" s="3"/>
      <c r="HI108" s="3"/>
      <c r="HJ108" s="3"/>
      <c r="HK108" s="3"/>
      <c r="HL108" s="3"/>
      <c r="HM108" s="3"/>
      <c r="HW108" s="321" t="str">
        <f>IF(ISNA(VLOOKUP(B108,Register!A$7:Z$315,9,FALSE)),"",VLOOKUP(B108,Register!A$7:Z$315,9,FALSE))</f>
        <v/>
      </c>
      <c r="HX108" s="321" t="str">
        <f>IF(ISNA(VLOOKUP(B108,Register!A$7:Z$315,12,FALSE)),"",VLOOKUP(B108,Register!A$7:Z$315,12,FALSE))</f>
        <v/>
      </c>
      <c r="HY108" s="321" t="str">
        <f t="shared" si="196"/>
        <v/>
      </c>
      <c r="HZ108" s="321" t="str">
        <f t="shared" si="197"/>
        <v/>
      </c>
      <c r="IA108" s="321" t="str">
        <f t="shared" si="198"/>
        <v/>
      </c>
      <c r="IB108" s="321" t="str">
        <f t="shared" si="199"/>
        <v/>
      </c>
      <c r="IC108" s="321" t="str">
        <f t="shared" si="200"/>
        <v/>
      </c>
      <c r="ID108" s="321" t="str">
        <f t="shared" si="201"/>
        <v/>
      </c>
      <c r="IE108" s="321" t="str">
        <f t="shared" si="202"/>
        <v/>
      </c>
      <c r="IF108" s="321" t="str">
        <f t="shared" si="203"/>
        <v/>
      </c>
    </row>
    <row r="109" spans="1:240" ht="21">
      <c r="A109" s="4">
        <v>97</v>
      </c>
      <c r="B109" s="197"/>
      <c r="C109" s="196" t="str">
        <f>IF(ISNA(VLOOKUP(B109,Register!A$7:Z$315,3,FALSE)),"",VLOOKUP(B109,Register!A$7:Z$315,3,FALSE))</f>
        <v/>
      </c>
      <c r="D109" s="196" t="str">
        <f>IF(ISNA(VLOOKUP(B109,Register!A$7:Z$315,4,FALSE)),"",VLOOKUP(B109,Register!A$7:Z$315,4,FALSE))</f>
        <v/>
      </c>
      <c r="E109" s="195" t="str">
        <f>IF(ISNA(VLOOKUP(B109,Register!A$7:Z$315,6,FALSE)),"",VLOOKUP(B109,Register!A$7:Z$315,6,FALSE))</f>
        <v/>
      </c>
      <c r="F109" s="105"/>
      <c r="G109" s="159"/>
      <c r="H109" s="159"/>
      <c r="I109" s="168" t="str">
        <f t="shared" si="105"/>
        <v/>
      </c>
      <c r="J109" s="5" t="str">
        <f t="shared" si="106"/>
        <v/>
      </c>
      <c r="K109" s="159"/>
      <c r="L109" s="159"/>
      <c r="M109" s="168" t="str">
        <f t="shared" si="107"/>
        <v/>
      </c>
      <c r="N109" s="5" t="str">
        <f t="shared" si="108"/>
        <v/>
      </c>
      <c r="O109" s="159"/>
      <c r="P109" s="159"/>
      <c r="Q109" s="168" t="str">
        <f t="shared" si="109"/>
        <v/>
      </c>
      <c r="R109" s="5" t="str">
        <f t="shared" si="110"/>
        <v/>
      </c>
      <c r="S109" s="159"/>
      <c r="T109" s="159"/>
      <c r="U109" s="168" t="str">
        <f t="shared" si="111"/>
        <v/>
      </c>
      <c r="V109" s="5" t="str">
        <f t="shared" si="112"/>
        <v/>
      </c>
      <c r="W109" s="159"/>
      <c r="X109" s="159"/>
      <c r="Y109" s="168" t="str">
        <f t="shared" si="113"/>
        <v/>
      </c>
      <c r="Z109" s="5" t="str">
        <f t="shared" si="114"/>
        <v/>
      </c>
      <c r="AA109" s="160" t="str">
        <f t="shared" si="103"/>
        <v/>
      </c>
      <c r="AB109" s="160" t="str">
        <f t="shared" si="104"/>
        <v/>
      </c>
      <c r="AC109" s="160" t="str">
        <f t="shared" si="115"/>
        <v/>
      </c>
      <c r="AD109" s="6" t="str">
        <f t="shared" si="116"/>
        <v/>
      </c>
      <c r="AE109" s="105"/>
      <c r="AF109" s="1115"/>
      <c r="AG109" s="1115"/>
      <c r="AH109" s="168" t="str">
        <f t="shared" si="117"/>
        <v/>
      </c>
      <c r="AI109" s="5" t="str">
        <f t="shared" si="118"/>
        <v/>
      </c>
      <c r="AJ109" s="159"/>
      <c r="AK109" s="159"/>
      <c r="AL109" s="168" t="str">
        <f t="shared" si="119"/>
        <v/>
      </c>
      <c r="AM109" s="5" t="str">
        <f t="shared" si="120"/>
        <v/>
      </c>
      <c r="AN109" s="159"/>
      <c r="AO109" s="159"/>
      <c r="AP109" s="168" t="str">
        <f t="shared" si="121"/>
        <v/>
      </c>
      <c r="AQ109" s="5" t="str">
        <f t="shared" si="122"/>
        <v/>
      </c>
      <c r="AR109" s="159"/>
      <c r="AS109" s="159"/>
      <c r="AT109" s="168" t="str">
        <f t="shared" si="123"/>
        <v/>
      </c>
      <c r="AU109" s="5" t="str">
        <f t="shared" si="124"/>
        <v/>
      </c>
      <c r="AV109" s="159"/>
      <c r="AW109" s="159"/>
      <c r="AX109" s="168" t="str">
        <f t="shared" si="125"/>
        <v/>
      </c>
      <c r="AY109" s="5" t="str">
        <f t="shared" si="126"/>
        <v/>
      </c>
      <c r="AZ109" s="160" t="str">
        <f t="shared" si="127"/>
        <v/>
      </c>
      <c r="BA109" s="160" t="str">
        <f t="shared" si="128"/>
        <v/>
      </c>
      <c r="BB109" s="160" t="str">
        <f t="shared" si="129"/>
        <v/>
      </c>
      <c r="BC109" s="6" t="str">
        <f t="shared" si="130"/>
        <v/>
      </c>
      <c r="BD109" s="105"/>
      <c r="BE109" s="159"/>
      <c r="BF109" s="159"/>
      <c r="BG109" s="168" t="str">
        <f t="shared" si="131"/>
        <v/>
      </c>
      <c r="BH109" s="5" t="str">
        <f t="shared" si="132"/>
        <v/>
      </c>
      <c r="BI109" s="159"/>
      <c r="BJ109" s="159"/>
      <c r="BK109" s="168" t="str">
        <f t="shared" si="133"/>
        <v/>
      </c>
      <c r="BL109" s="5" t="str">
        <f t="shared" si="134"/>
        <v/>
      </c>
      <c r="BM109" s="159"/>
      <c r="BN109" s="159"/>
      <c r="BO109" s="168" t="str">
        <f t="shared" si="135"/>
        <v/>
      </c>
      <c r="BP109" s="5" t="str">
        <f t="shared" si="136"/>
        <v/>
      </c>
      <c r="BQ109" s="159"/>
      <c r="BR109" s="159"/>
      <c r="BS109" s="168" t="str">
        <f t="shared" si="137"/>
        <v/>
      </c>
      <c r="BT109" s="5" t="str">
        <f t="shared" si="138"/>
        <v/>
      </c>
      <c r="BU109" s="159"/>
      <c r="BV109" s="159"/>
      <c r="BW109" s="168" t="str">
        <f t="shared" si="139"/>
        <v/>
      </c>
      <c r="BX109" s="5" t="str">
        <f t="shared" si="140"/>
        <v/>
      </c>
      <c r="BY109" s="160" t="str">
        <f t="shared" si="141"/>
        <v/>
      </c>
      <c r="BZ109" s="160" t="str">
        <f t="shared" si="142"/>
        <v/>
      </c>
      <c r="CA109" s="160" t="str">
        <f t="shared" si="143"/>
        <v/>
      </c>
      <c r="CB109" s="6" t="str">
        <f t="shared" si="144"/>
        <v/>
      </c>
      <c r="CC109" s="105"/>
      <c r="CD109" s="159"/>
      <c r="CE109" s="159"/>
      <c r="CF109" s="168" t="str">
        <f t="shared" si="145"/>
        <v/>
      </c>
      <c r="CG109" s="5" t="str">
        <f t="shared" si="146"/>
        <v/>
      </c>
      <c r="CH109" s="159"/>
      <c r="CI109" s="159"/>
      <c r="CJ109" s="168" t="str">
        <f t="shared" si="147"/>
        <v/>
      </c>
      <c r="CK109" s="5" t="str">
        <f t="shared" si="148"/>
        <v/>
      </c>
      <c r="CL109" s="159"/>
      <c r="CM109" s="159"/>
      <c r="CN109" s="168" t="str">
        <f t="shared" si="149"/>
        <v/>
      </c>
      <c r="CO109" s="5" t="str">
        <f t="shared" si="150"/>
        <v/>
      </c>
      <c r="CP109" s="159"/>
      <c r="CQ109" s="159"/>
      <c r="CR109" s="168" t="str">
        <f t="shared" si="151"/>
        <v/>
      </c>
      <c r="CS109" s="5" t="str">
        <f t="shared" si="152"/>
        <v/>
      </c>
      <c r="CT109" s="159"/>
      <c r="CU109" s="159"/>
      <c r="CV109" s="168" t="str">
        <f t="shared" si="153"/>
        <v/>
      </c>
      <c r="CW109" s="5" t="str">
        <f t="shared" si="154"/>
        <v/>
      </c>
      <c r="CX109" s="160" t="str">
        <f t="shared" si="155"/>
        <v/>
      </c>
      <c r="CY109" s="160" t="str">
        <f t="shared" si="156"/>
        <v/>
      </c>
      <c r="CZ109" s="160" t="str">
        <f t="shared" si="157"/>
        <v/>
      </c>
      <c r="DA109" s="6" t="str">
        <f t="shared" si="158"/>
        <v/>
      </c>
      <c r="DB109" s="105"/>
      <c r="DC109" s="159"/>
      <c r="DD109" s="159"/>
      <c r="DE109" s="168" t="str">
        <f t="shared" si="159"/>
        <v/>
      </c>
      <c r="DF109" s="5" t="str">
        <f t="shared" si="160"/>
        <v/>
      </c>
      <c r="DG109" s="159"/>
      <c r="DH109" s="159"/>
      <c r="DI109" s="168" t="str">
        <f t="shared" si="161"/>
        <v/>
      </c>
      <c r="DJ109" s="5" t="str">
        <f t="shared" si="162"/>
        <v/>
      </c>
      <c r="DK109" s="159"/>
      <c r="DL109" s="159"/>
      <c r="DM109" s="168" t="str">
        <f t="shared" si="163"/>
        <v/>
      </c>
      <c r="DN109" s="5" t="str">
        <f t="shared" si="164"/>
        <v/>
      </c>
      <c r="DO109" s="159"/>
      <c r="DP109" s="159"/>
      <c r="DQ109" s="168" t="str">
        <f t="shared" si="165"/>
        <v/>
      </c>
      <c r="DR109" s="5" t="str">
        <f t="shared" si="166"/>
        <v/>
      </c>
      <c r="DS109" s="159"/>
      <c r="DT109" s="159"/>
      <c r="DU109" s="168" t="str">
        <f t="shared" si="167"/>
        <v/>
      </c>
      <c r="DV109" s="5" t="str">
        <f t="shared" si="168"/>
        <v/>
      </c>
      <c r="DW109" s="160" t="str">
        <f t="shared" si="169"/>
        <v/>
      </c>
      <c r="DX109" s="160" t="str">
        <f t="shared" si="170"/>
        <v/>
      </c>
      <c r="DY109" s="160" t="str">
        <f t="shared" si="171"/>
        <v/>
      </c>
      <c r="DZ109" s="6" t="str">
        <f t="shared" si="172"/>
        <v/>
      </c>
      <c r="EA109" s="105"/>
      <c r="EB109" s="159"/>
      <c r="EC109" s="159"/>
      <c r="ED109" s="168" t="str">
        <f t="shared" si="173"/>
        <v/>
      </c>
      <c r="EE109" s="5" t="str">
        <f t="shared" si="174"/>
        <v/>
      </c>
      <c r="EF109" s="159"/>
      <c r="EG109" s="159"/>
      <c r="EH109" s="168" t="str">
        <f t="shared" si="175"/>
        <v/>
      </c>
      <c r="EI109" s="5" t="str">
        <f t="shared" si="176"/>
        <v/>
      </c>
      <c r="EJ109" s="159"/>
      <c r="EK109" s="159"/>
      <c r="EL109" s="168" t="str">
        <f t="shared" si="177"/>
        <v/>
      </c>
      <c r="EM109" s="5" t="str">
        <f t="shared" si="178"/>
        <v/>
      </c>
      <c r="EN109" s="159"/>
      <c r="EO109" s="159"/>
      <c r="EP109" s="168" t="str">
        <f t="shared" si="179"/>
        <v/>
      </c>
      <c r="EQ109" s="5" t="str">
        <f t="shared" si="180"/>
        <v/>
      </c>
      <c r="ER109" s="159"/>
      <c r="ES109" s="159"/>
      <c r="ET109" s="168" t="str">
        <f t="shared" si="181"/>
        <v/>
      </c>
      <c r="EU109" s="5" t="str">
        <f t="shared" si="182"/>
        <v/>
      </c>
      <c r="EV109" s="160" t="str">
        <f t="shared" si="183"/>
        <v/>
      </c>
      <c r="EW109" s="160" t="str">
        <f t="shared" si="184"/>
        <v/>
      </c>
      <c r="EX109" s="160" t="str">
        <f t="shared" si="185"/>
        <v/>
      </c>
      <c r="EY109" s="6" t="str">
        <f t="shared" si="186"/>
        <v/>
      </c>
      <c r="EZ109" s="105"/>
      <c r="FA109" s="105"/>
      <c r="FB109" s="105"/>
      <c r="FC109" s="105"/>
      <c r="FD109" s="105"/>
      <c r="FE109" s="106" t="str">
        <f t="shared" si="187"/>
        <v/>
      </c>
      <c r="FF109" s="100" t="str">
        <f t="shared" si="188"/>
        <v xml:space="preserve"> </v>
      </c>
      <c r="FG109" s="105"/>
      <c r="FH109" s="105"/>
      <c r="FI109" s="105"/>
      <c r="FJ109" s="105"/>
      <c r="FK109" s="105"/>
      <c r="FL109" s="107" t="str">
        <f t="shared" si="189"/>
        <v/>
      </c>
      <c r="FM109" s="101" t="str">
        <f t="shared" si="190"/>
        <v xml:space="preserve"> </v>
      </c>
      <c r="FN109" s="105"/>
      <c r="FO109" s="105"/>
      <c r="FP109" s="105"/>
      <c r="FQ109" s="105"/>
      <c r="FR109" s="105"/>
      <c r="FS109" s="204" t="str">
        <f t="shared" si="191"/>
        <v/>
      </c>
      <c r="FT109" s="205" t="str">
        <f t="shared" si="192"/>
        <v xml:space="preserve"> </v>
      </c>
      <c r="FU109" s="477"/>
      <c r="FV109" s="316" t="str">
        <f>IF(AND(C109=""),"-",VLOOKUP(B109,Register!$A$7:$AM$311,19,FALSE))</f>
        <v>-</v>
      </c>
      <c r="FW109" s="7" t="str">
        <f>IF(AND(C109=""),"-",VLOOKUP(B109,Register!$A$7:$AM$311,20,FALSE))</f>
        <v>-</v>
      </c>
      <c r="FX109" s="7" t="str">
        <f>IF(AND(C109=""),"-",VLOOKUP(B109,Register!$A$7:$AM$311,21,FALSE))</f>
        <v>-</v>
      </c>
      <c r="FY109" s="7" t="str">
        <f>IF(AND(C109=""),"-",VLOOKUP(B109,Register!$A$7:$AM$311,22,FALSE))</f>
        <v>-</v>
      </c>
      <c r="FZ109" s="7" t="str">
        <f>IF(AND(C109=""),"-",VLOOKUP(B109,Register!$A$7:$AM$311,23,FALSE))</f>
        <v>-</v>
      </c>
      <c r="GA109" s="7" t="str">
        <f>IF(AND(C109=""),"-",VLOOKUP(B109,Register!$A$7:$AM$311,24,FALSE))</f>
        <v>-</v>
      </c>
      <c r="GB109" s="7" t="str">
        <f>IF(AND(C109=""),"-",VLOOKUP(B109,Register!$A$7:$AM$311,25,FALSE))</f>
        <v>-</v>
      </c>
      <c r="GC109" s="7" t="str">
        <f>IF(AND(C109=""),"-",VLOOKUP(B109,Register!$A$7:$AM$311,26,FALSE))</f>
        <v>-</v>
      </c>
      <c r="GD109" s="7" t="str">
        <f>IF(AND(C109=""),"-",VLOOKUP(B109,Register!$A$7:$AM$311,27,FALSE))</f>
        <v>-</v>
      </c>
      <c r="GE109" s="7" t="str">
        <f>IF(AND(C109=""),"-",VLOOKUP(B109,Register!$A$7:$AM$311,28,FALSE))</f>
        <v>-</v>
      </c>
      <c r="GF109" s="7" t="str">
        <f>IF(AND(C109=""),"-",VLOOKUP(B109,Register!$A$7:$AM$311,29,FALSE))</f>
        <v>-</v>
      </c>
      <c r="GG109" s="7" t="str">
        <f>IF(AND(C109=""),"-",VLOOKUP(B109,Register!$A$7:$AM$311,30,FALSE))</f>
        <v>-</v>
      </c>
      <c r="GH109" s="8" t="str">
        <f>IF(AND(C109=""),"-",VLOOKUP(B109,Register!$A$7:$AM$311,31,FALSE))</f>
        <v>-</v>
      </c>
      <c r="GI109" s="208" t="str">
        <f>IF(AND(C109=""),"",VLOOKUP(B109,Register!$A$7:$CL$311,36,FALSE))</f>
        <v/>
      </c>
      <c r="GJ109" s="182" t="str">
        <f t="shared" si="193"/>
        <v/>
      </c>
      <c r="GK109" s="312" t="str">
        <f t="shared" si="194"/>
        <v/>
      </c>
      <c r="GL109" s="314" t="str">
        <f t="shared" si="195"/>
        <v/>
      </c>
      <c r="GM109" s="3"/>
      <c r="GR109" s="3"/>
      <c r="GS109" s="3"/>
      <c r="GT109" s="3"/>
      <c r="GU109" s="3"/>
      <c r="GV109" s="3"/>
      <c r="GW109" s="3"/>
      <c r="GX109" s="3"/>
      <c r="GY109" s="3"/>
      <c r="GZ109" s="3"/>
      <c r="HA109" s="3"/>
      <c r="HB109" s="3"/>
      <c r="HC109" s="3"/>
      <c r="HD109" s="3"/>
      <c r="HE109" s="3"/>
      <c r="HF109" s="3"/>
      <c r="HG109" s="3"/>
      <c r="HH109" s="3"/>
      <c r="HI109" s="3"/>
      <c r="HJ109" s="3"/>
      <c r="HK109" s="3"/>
      <c r="HL109" s="3"/>
      <c r="HM109" s="3"/>
      <c r="HW109" s="321" t="str">
        <f>IF(ISNA(VLOOKUP(B109,Register!A$7:Z$315,9,FALSE)),"",VLOOKUP(B109,Register!A$7:Z$315,9,FALSE))</f>
        <v/>
      </c>
      <c r="HX109" s="321" t="str">
        <f>IF(ISNA(VLOOKUP(B109,Register!A$7:Z$315,12,FALSE)),"",VLOOKUP(B109,Register!A$7:Z$315,12,FALSE))</f>
        <v/>
      </c>
      <c r="HY109" s="321" t="str">
        <f t="shared" si="196"/>
        <v/>
      </c>
      <c r="HZ109" s="321" t="str">
        <f t="shared" si="197"/>
        <v/>
      </c>
      <c r="IA109" s="321" t="str">
        <f t="shared" si="198"/>
        <v/>
      </c>
      <c r="IB109" s="321" t="str">
        <f t="shared" si="199"/>
        <v/>
      </c>
      <c r="IC109" s="321" t="str">
        <f t="shared" si="200"/>
        <v/>
      </c>
      <c r="ID109" s="321" t="str">
        <f t="shared" si="201"/>
        <v/>
      </c>
      <c r="IE109" s="321" t="str">
        <f t="shared" si="202"/>
        <v/>
      </c>
      <c r="IF109" s="321" t="str">
        <f t="shared" si="203"/>
        <v/>
      </c>
    </row>
    <row r="110" spans="1:240" ht="21">
      <c r="A110" s="4">
        <v>98</v>
      </c>
      <c r="B110" s="197"/>
      <c r="C110" s="196" t="str">
        <f>IF(ISNA(VLOOKUP(B110,Register!A$7:Z$315,3,FALSE)),"",VLOOKUP(B110,Register!A$7:Z$315,3,FALSE))</f>
        <v/>
      </c>
      <c r="D110" s="196" t="str">
        <f>IF(ISNA(VLOOKUP(B110,Register!A$7:Z$315,4,FALSE)),"",VLOOKUP(B110,Register!A$7:Z$315,4,FALSE))</f>
        <v/>
      </c>
      <c r="E110" s="195" t="str">
        <f>IF(ISNA(VLOOKUP(B110,Register!A$7:Z$315,6,FALSE)),"",VLOOKUP(B110,Register!A$7:Z$315,6,FALSE))</f>
        <v/>
      </c>
      <c r="F110" s="105"/>
      <c r="G110" s="159"/>
      <c r="H110" s="159"/>
      <c r="I110" s="168" t="str">
        <f t="shared" si="105"/>
        <v/>
      </c>
      <c r="J110" s="5" t="str">
        <f t="shared" si="106"/>
        <v/>
      </c>
      <c r="K110" s="159"/>
      <c r="L110" s="159"/>
      <c r="M110" s="168" t="str">
        <f t="shared" si="107"/>
        <v/>
      </c>
      <c r="N110" s="5" t="str">
        <f t="shared" si="108"/>
        <v/>
      </c>
      <c r="O110" s="159"/>
      <c r="P110" s="159"/>
      <c r="Q110" s="168" t="str">
        <f t="shared" si="109"/>
        <v/>
      </c>
      <c r="R110" s="5" t="str">
        <f t="shared" si="110"/>
        <v/>
      </c>
      <c r="S110" s="159"/>
      <c r="T110" s="159"/>
      <c r="U110" s="168" t="str">
        <f t="shared" si="111"/>
        <v/>
      </c>
      <c r="V110" s="5" t="str">
        <f t="shared" si="112"/>
        <v/>
      </c>
      <c r="W110" s="159"/>
      <c r="X110" s="159"/>
      <c r="Y110" s="168" t="str">
        <f t="shared" si="113"/>
        <v/>
      </c>
      <c r="Z110" s="5" t="str">
        <f t="shared" si="114"/>
        <v/>
      </c>
      <c r="AA110" s="160" t="str">
        <f t="shared" si="103"/>
        <v/>
      </c>
      <c r="AB110" s="160" t="str">
        <f t="shared" si="104"/>
        <v/>
      </c>
      <c r="AC110" s="160" t="str">
        <f t="shared" si="115"/>
        <v/>
      </c>
      <c r="AD110" s="6" t="str">
        <f t="shared" si="116"/>
        <v/>
      </c>
      <c r="AE110" s="105"/>
      <c r="AF110" s="1115"/>
      <c r="AG110" s="1115"/>
      <c r="AH110" s="168" t="str">
        <f t="shared" si="117"/>
        <v/>
      </c>
      <c r="AI110" s="5" t="str">
        <f t="shared" si="118"/>
        <v/>
      </c>
      <c r="AJ110" s="159"/>
      <c r="AK110" s="159"/>
      <c r="AL110" s="168" t="str">
        <f t="shared" si="119"/>
        <v/>
      </c>
      <c r="AM110" s="5" t="str">
        <f t="shared" si="120"/>
        <v/>
      </c>
      <c r="AN110" s="159"/>
      <c r="AO110" s="159"/>
      <c r="AP110" s="168" t="str">
        <f t="shared" si="121"/>
        <v/>
      </c>
      <c r="AQ110" s="5" t="str">
        <f t="shared" si="122"/>
        <v/>
      </c>
      <c r="AR110" s="159"/>
      <c r="AS110" s="159"/>
      <c r="AT110" s="168" t="str">
        <f t="shared" si="123"/>
        <v/>
      </c>
      <c r="AU110" s="5" t="str">
        <f t="shared" si="124"/>
        <v/>
      </c>
      <c r="AV110" s="159"/>
      <c r="AW110" s="159"/>
      <c r="AX110" s="168" t="str">
        <f t="shared" si="125"/>
        <v/>
      </c>
      <c r="AY110" s="5" t="str">
        <f t="shared" si="126"/>
        <v/>
      </c>
      <c r="AZ110" s="160" t="str">
        <f t="shared" si="127"/>
        <v/>
      </c>
      <c r="BA110" s="160" t="str">
        <f t="shared" si="128"/>
        <v/>
      </c>
      <c r="BB110" s="160" t="str">
        <f t="shared" si="129"/>
        <v/>
      </c>
      <c r="BC110" s="6" t="str">
        <f t="shared" si="130"/>
        <v/>
      </c>
      <c r="BD110" s="105"/>
      <c r="BE110" s="159"/>
      <c r="BF110" s="159"/>
      <c r="BG110" s="168" t="str">
        <f t="shared" si="131"/>
        <v/>
      </c>
      <c r="BH110" s="5" t="str">
        <f t="shared" si="132"/>
        <v/>
      </c>
      <c r="BI110" s="159"/>
      <c r="BJ110" s="159"/>
      <c r="BK110" s="168" t="str">
        <f t="shared" si="133"/>
        <v/>
      </c>
      <c r="BL110" s="5" t="str">
        <f t="shared" si="134"/>
        <v/>
      </c>
      <c r="BM110" s="159"/>
      <c r="BN110" s="159"/>
      <c r="BO110" s="168" t="str">
        <f t="shared" si="135"/>
        <v/>
      </c>
      <c r="BP110" s="5" t="str">
        <f t="shared" si="136"/>
        <v/>
      </c>
      <c r="BQ110" s="159"/>
      <c r="BR110" s="159"/>
      <c r="BS110" s="168" t="str">
        <f t="shared" si="137"/>
        <v/>
      </c>
      <c r="BT110" s="5" t="str">
        <f t="shared" si="138"/>
        <v/>
      </c>
      <c r="BU110" s="159"/>
      <c r="BV110" s="159"/>
      <c r="BW110" s="168" t="str">
        <f t="shared" si="139"/>
        <v/>
      </c>
      <c r="BX110" s="5" t="str">
        <f t="shared" si="140"/>
        <v/>
      </c>
      <c r="BY110" s="160" t="str">
        <f t="shared" si="141"/>
        <v/>
      </c>
      <c r="BZ110" s="160" t="str">
        <f t="shared" si="142"/>
        <v/>
      </c>
      <c r="CA110" s="160" t="str">
        <f t="shared" si="143"/>
        <v/>
      </c>
      <c r="CB110" s="6" t="str">
        <f t="shared" si="144"/>
        <v/>
      </c>
      <c r="CC110" s="105"/>
      <c r="CD110" s="159"/>
      <c r="CE110" s="159"/>
      <c r="CF110" s="168" t="str">
        <f t="shared" si="145"/>
        <v/>
      </c>
      <c r="CG110" s="5" t="str">
        <f t="shared" si="146"/>
        <v/>
      </c>
      <c r="CH110" s="159"/>
      <c r="CI110" s="159"/>
      <c r="CJ110" s="168" t="str">
        <f t="shared" si="147"/>
        <v/>
      </c>
      <c r="CK110" s="5" t="str">
        <f t="shared" si="148"/>
        <v/>
      </c>
      <c r="CL110" s="159"/>
      <c r="CM110" s="159"/>
      <c r="CN110" s="168" t="str">
        <f t="shared" si="149"/>
        <v/>
      </c>
      <c r="CO110" s="5" t="str">
        <f t="shared" si="150"/>
        <v/>
      </c>
      <c r="CP110" s="159"/>
      <c r="CQ110" s="159"/>
      <c r="CR110" s="168" t="str">
        <f t="shared" si="151"/>
        <v/>
      </c>
      <c r="CS110" s="5" t="str">
        <f t="shared" si="152"/>
        <v/>
      </c>
      <c r="CT110" s="159"/>
      <c r="CU110" s="159"/>
      <c r="CV110" s="168" t="str">
        <f t="shared" si="153"/>
        <v/>
      </c>
      <c r="CW110" s="5" t="str">
        <f t="shared" si="154"/>
        <v/>
      </c>
      <c r="CX110" s="160" t="str">
        <f t="shared" si="155"/>
        <v/>
      </c>
      <c r="CY110" s="160" t="str">
        <f t="shared" si="156"/>
        <v/>
      </c>
      <c r="CZ110" s="160" t="str">
        <f t="shared" si="157"/>
        <v/>
      </c>
      <c r="DA110" s="6" t="str">
        <f t="shared" si="158"/>
        <v/>
      </c>
      <c r="DB110" s="105"/>
      <c r="DC110" s="159"/>
      <c r="DD110" s="159"/>
      <c r="DE110" s="168" t="str">
        <f t="shared" si="159"/>
        <v/>
      </c>
      <c r="DF110" s="5" t="str">
        <f t="shared" si="160"/>
        <v/>
      </c>
      <c r="DG110" s="159"/>
      <c r="DH110" s="159"/>
      <c r="DI110" s="168" t="str">
        <f t="shared" si="161"/>
        <v/>
      </c>
      <c r="DJ110" s="5" t="str">
        <f t="shared" si="162"/>
        <v/>
      </c>
      <c r="DK110" s="159"/>
      <c r="DL110" s="159"/>
      <c r="DM110" s="168" t="str">
        <f t="shared" si="163"/>
        <v/>
      </c>
      <c r="DN110" s="5" t="str">
        <f t="shared" si="164"/>
        <v/>
      </c>
      <c r="DO110" s="159"/>
      <c r="DP110" s="159"/>
      <c r="DQ110" s="168" t="str">
        <f t="shared" si="165"/>
        <v/>
      </c>
      <c r="DR110" s="5" t="str">
        <f t="shared" si="166"/>
        <v/>
      </c>
      <c r="DS110" s="159"/>
      <c r="DT110" s="159"/>
      <c r="DU110" s="168" t="str">
        <f t="shared" si="167"/>
        <v/>
      </c>
      <c r="DV110" s="5" t="str">
        <f t="shared" si="168"/>
        <v/>
      </c>
      <c r="DW110" s="160" t="str">
        <f t="shared" si="169"/>
        <v/>
      </c>
      <c r="DX110" s="160" t="str">
        <f t="shared" si="170"/>
        <v/>
      </c>
      <c r="DY110" s="160" t="str">
        <f t="shared" si="171"/>
        <v/>
      </c>
      <c r="DZ110" s="6" t="str">
        <f t="shared" si="172"/>
        <v/>
      </c>
      <c r="EA110" s="105"/>
      <c r="EB110" s="159"/>
      <c r="EC110" s="159"/>
      <c r="ED110" s="168" t="str">
        <f t="shared" si="173"/>
        <v/>
      </c>
      <c r="EE110" s="5" t="str">
        <f t="shared" si="174"/>
        <v/>
      </c>
      <c r="EF110" s="159"/>
      <c r="EG110" s="159"/>
      <c r="EH110" s="168" t="str">
        <f t="shared" si="175"/>
        <v/>
      </c>
      <c r="EI110" s="5" t="str">
        <f t="shared" si="176"/>
        <v/>
      </c>
      <c r="EJ110" s="159"/>
      <c r="EK110" s="159"/>
      <c r="EL110" s="168" t="str">
        <f t="shared" si="177"/>
        <v/>
      </c>
      <c r="EM110" s="5" t="str">
        <f t="shared" si="178"/>
        <v/>
      </c>
      <c r="EN110" s="159"/>
      <c r="EO110" s="159"/>
      <c r="EP110" s="168" t="str">
        <f t="shared" si="179"/>
        <v/>
      </c>
      <c r="EQ110" s="5" t="str">
        <f t="shared" si="180"/>
        <v/>
      </c>
      <c r="ER110" s="159"/>
      <c r="ES110" s="159"/>
      <c r="ET110" s="168" t="str">
        <f t="shared" si="181"/>
        <v/>
      </c>
      <c r="EU110" s="5" t="str">
        <f t="shared" si="182"/>
        <v/>
      </c>
      <c r="EV110" s="160" t="str">
        <f t="shared" si="183"/>
        <v/>
      </c>
      <c r="EW110" s="160" t="str">
        <f t="shared" si="184"/>
        <v/>
      </c>
      <c r="EX110" s="160" t="str">
        <f t="shared" si="185"/>
        <v/>
      </c>
      <c r="EY110" s="6" t="str">
        <f t="shared" si="186"/>
        <v/>
      </c>
      <c r="EZ110" s="105"/>
      <c r="FA110" s="105"/>
      <c r="FB110" s="105"/>
      <c r="FC110" s="105"/>
      <c r="FD110" s="105"/>
      <c r="FE110" s="106" t="str">
        <f t="shared" si="187"/>
        <v/>
      </c>
      <c r="FF110" s="100" t="str">
        <f t="shared" si="188"/>
        <v xml:space="preserve"> </v>
      </c>
      <c r="FG110" s="105"/>
      <c r="FH110" s="105"/>
      <c r="FI110" s="105"/>
      <c r="FJ110" s="105"/>
      <c r="FK110" s="105"/>
      <c r="FL110" s="107" t="str">
        <f t="shared" si="189"/>
        <v/>
      </c>
      <c r="FM110" s="101" t="str">
        <f t="shared" si="190"/>
        <v xml:space="preserve"> </v>
      </c>
      <c r="FN110" s="105"/>
      <c r="FO110" s="105"/>
      <c r="FP110" s="105"/>
      <c r="FQ110" s="105"/>
      <c r="FR110" s="105"/>
      <c r="FS110" s="204" t="str">
        <f t="shared" si="191"/>
        <v/>
      </c>
      <c r="FT110" s="205" t="str">
        <f t="shared" si="192"/>
        <v xml:space="preserve"> </v>
      </c>
      <c r="FU110" s="477"/>
      <c r="FV110" s="316" t="str">
        <f>IF(AND(C110=""),"-",VLOOKUP(B110,Register!$A$7:$AM$311,19,FALSE))</f>
        <v>-</v>
      </c>
      <c r="FW110" s="7" t="str">
        <f>IF(AND(C110=""),"-",VLOOKUP(B110,Register!$A$7:$AM$311,20,FALSE))</f>
        <v>-</v>
      </c>
      <c r="FX110" s="7" t="str">
        <f>IF(AND(C110=""),"-",VLOOKUP(B110,Register!$A$7:$AM$311,21,FALSE))</f>
        <v>-</v>
      </c>
      <c r="FY110" s="7" t="str">
        <f>IF(AND(C110=""),"-",VLOOKUP(B110,Register!$A$7:$AM$311,22,FALSE))</f>
        <v>-</v>
      </c>
      <c r="FZ110" s="7" t="str">
        <f>IF(AND(C110=""),"-",VLOOKUP(B110,Register!$A$7:$AM$311,23,FALSE))</f>
        <v>-</v>
      </c>
      <c r="GA110" s="7" t="str">
        <f>IF(AND(C110=""),"-",VLOOKUP(B110,Register!$A$7:$AM$311,24,FALSE))</f>
        <v>-</v>
      </c>
      <c r="GB110" s="7" t="str">
        <f>IF(AND(C110=""),"-",VLOOKUP(B110,Register!$A$7:$AM$311,25,FALSE))</f>
        <v>-</v>
      </c>
      <c r="GC110" s="7" t="str">
        <f>IF(AND(C110=""),"-",VLOOKUP(B110,Register!$A$7:$AM$311,26,FALSE))</f>
        <v>-</v>
      </c>
      <c r="GD110" s="7" t="str">
        <f>IF(AND(C110=""),"-",VLOOKUP(B110,Register!$A$7:$AM$311,27,FALSE))</f>
        <v>-</v>
      </c>
      <c r="GE110" s="7" t="str">
        <f>IF(AND(C110=""),"-",VLOOKUP(B110,Register!$A$7:$AM$311,28,FALSE))</f>
        <v>-</v>
      </c>
      <c r="GF110" s="7" t="str">
        <f>IF(AND(C110=""),"-",VLOOKUP(B110,Register!$A$7:$AM$311,29,FALSE))</f>
        <v>-</v>
      </c>
      <c r="GG110" s="7" t="str">
        <f>IF(AND(C110=""),"-",VLOOKUP(B110,Register!$A$7:$AM$311,30,FALSE))</f>
        <v>-</v>
      </c>
      <c r="GH110" s="8" t="str">
        <f>IF(AND(C110=""),"-",VLOOKUP(B110,Register!$A$7:$AM$311,31,FALSE))</f>
        <v>-</v>
      </c>
      <c r="GI110" s="208" t="str">
        <f>IF(AND(C110=""),"",VLOOKUP(B110,Register!$A$7:$CL$311,36,FALSE))</f>
        <v/>
      </c>
      <c r="GJ110" s="182" t="str">
        <f t="shared" si="193"/>
        <v/>
      </c>
      <c r="GK110" s="312" t="str">
        <f t="shared" si="194"/>
        <v/>
      </c>
      <c r="GL110" s="314" t="str">
        <f t="shared" si="195"/>
        <v/>
      </c>
      <c r="GM110" s="3"/>
      <c r="GR110" s="3"/>
      <c r="GS110" s="3"/>
      <c r="GT110" s="3"/>
      <c r="GU110" s="3"/>
      <c r="GV110" s="3"/>
      <c r="GW110" s="3"/>
      <c r="GX110" s="3"/>
      <c r="GY110" s="3"/>
      <c r="GZ110" s="3"/>
      <c r="HA110" s="3"/>
      <c r="HB110" s="3"/>
      <c r="HC110" s="3"/>
      <c r="HD110" s="3"/>
      <c r="HE110" s="3"/>
      <c r="HF110" s="3"/>
      <c r="HG110" s="3"/>
      <c r="HH110" s="3"/>
      <c r="HI110" s="3"/>
      <c r="HJ110" s="3"/>
      <c r="HK110" s="3"/>
      <c r="HL110" s="3"/>
      <c r="HM110" s="3"/>
      <c r="HW110" s="321" t="str">
        <f>IF(ISNA(VLOOKUP(B110,Register!A$7:Z$315,9,FALSE)),"",VLOOKUP(B110,Register!A$7:Z$315,9,FALSE))</f>
        <v/>
      </c>
      <c r="HX110" s="321" t="str">
        <f>IF(ISNA(VLOOKUP(B110,Register!A$7:Z$315,12,FALSE)),"",VLOOKUP(B110,Register!A$7:Z$315,12,FALSE))</f>
        <v/>
      </c>
      <c r="HY110" s="321" t="str">
        <f t="shared" si="196"/>
        <v/>
      </c>
      <c r="HZ110" s="321" t="str">
        <f t="shared" si="197"/>
        <v/>
      </c>
      <c r="IA110" s="321" t="str">
        <f t="shared" si="198"/>
        <v/>
      </c>
      <c r="IB110" s="321" t="str">
        <f t="shared" si="199"/>
        <v/>
      </c>
      <c r="IC110" s="321" t="str">
        <f t="shared" si="200"/>
        <v/>
      </c>
      <c r="ID110" s="321" t="str">
        <f t="shared" si="201"/>
        <v/>
      </c>
      <c r="IE110" s="321" t="str">
        <f t="shared" si="202"/>
        <v/>
      </c>
      <c r="IF110" s="321" t="str">
        <f t="shared" si="203"/>
        <v/>
      </c>
    </row>
    <row r="111" spans="1:240" ht="21">
      <c r="A111" s="4">
        <v>99</v>
      </c>
      <c r="B111" s="197"/>
      <c r="C111" s="196" t="str">
        <f>IF(ISNA(VLOOKUP(B111,Register!A$7:Z$315,3,FALSE)),"",VLOOKUP(B111,Register!A$7:Z$315,3,FALSE))</f>
        <v/>
      </c>
      <c r="D111" s="196" t="str">
        <f>IF(ISNA(VLOOKUP(B111,Register!A$7:Z$315,4,FALSE)),"",VLOOKUP(B111,Register!A$7:Z$315,4,FALSE))</f>
        <v/>
      </c>
      <c r="E111" s="195" t="str">
        <f>IF(ISNA(VLOOKUP(B111,Register!A$7:Z$315,6,FALSE)),"",VLOOKUP(B111,Register!A$7:Z$315,6,FALSE))</f>
        <v/>
      </c>
      <c r="F111" s="105"/>
      <c r="G111" s="159"/>
      <c r="H111" s="159"/>
      <c r="I111" s="168" t="str">
        <f t="shared" si="105"/>
        <v/>
      </c>
      <c r="J111" s="5" t="str">
        <f t="shared" si="106"/>
        <v/>
      </c>
      <c r="K111" s="159"/>
      <c r="L111" s="159"/>
      <c r="M111" s="168" t="str">
        <f t="shared" si="107"/>
        <v/>
      </c>
      <c r="N111" s="5" t="str">
        <f t="shared" si="108"/>
        <v/>
      </c>
      <c r="O111" s="159"/>
      <c r="P111" s="159"/>
      <c r="Q111" s="168" t="str">
        <f t="shared" si="109"/>
        <v/>
      </c>
      <c r="R111" s="5" t="str">
        <f t="shared" si="110"/>
        <v/>
      </c>
      <c r="S111" s="159"/>
      <c r="T111" s="159"/>
      <c r="U111" s="168" t="str">
        <f t="shared" si="111"/>
        <v/>
      </c>
      <c r="V111" s="5" t="str">
        <f t="shared" si="112"/>
        <v/>
      </c>
      <c r="W111" s="159"/>
      <c r="X111" s="159"/>
      <c r="Y111" s="168" t="str">
        <f t="shared" si="113"/>
        <v/>
      </c>
      <c r="Z111" s="5" t="str">
        <f t="shared" si="114"/>
        <v/>
      </c>
      <c r="AA111" s="160" t="str">
        <f t="shared" si="103"/>
        <v/>
      </c>
      <c r="AB111" s="160" t="str">
        <f t="shared" si="104"/>
        <v/>
      </c>
      <c r="AC111" s="160" t="str">
        <f t="shared" si="115"/>
        <v/>
      </c>
      <c r="AD111" s="6" t="str">
        <f t="shared" si="116"/>
        <v/>
      </c>
      <c r="AE111" s="105"/>
      <c r="AF111" s="1115"/>
      <c r="AG111" s="1115"/>
      <c r="AH111" s="168" t="str">
        <f t="shared" si="117"/>
        <v/>
      </c>
      <c r="AI111" s="5" t="str">
        <f t="shared" si="118"/>
        <v/>
      </c>
      <c r="AJ111" s="159"/>
      <c r="AK111" s="159"/>
      <c r="AL111" s="168" t="str">
        <f t="shared" si="119"/>
        <v/>
      </c>
      <c r="AM111" s="5" t="str">
        <f t="shared" si="120"/>
        <v/>
      </c>
      <c r="AN111" s="159"/>
      <c r="AO111" s="159"/>
      <c r="AP111" s="168" t="str">
        <f t="shared" si="121"/>
        <v/>
      </c>
      <c r="AQ111" s="5" t="str">
        <f t="shared" si="122"/>
        <v/>
      </c>
      <c r="AR111" s="159"/>
      <c r="AS111" s="159"/>
      <c r="AT111" s="168" t="str">
        <f t="shared" si="123"/>
        <v/>
      </c>
      <c r="AU111" s="5" t="str">
        <f t="shared" si="124"/>
        <v/>
      </c>
      <c r="AV111" s="159"/>
      <c r="AW111" s="159"/>
      <c r="AX111" s="168" t="str">
        <f t="shared" si="125"/>
        <v/>
      </c>
      <c r="AY111" s="5" t="str">
        <f t="shared" si="126"/>
        <v/>
      </c>
      <c r="AZ111" s="160" t="str">
        <f t="shared" si="127"/>
        <v/>
      </c>
      <c r="BA111" s="160" t="str">
        <f t="shared" si="128"/>
        <v/>
      </c>
      <c r="BB111" s="160" t="str">
        <f t="shared" si="129"/>
        <v/>
      </c>
      <c r="BC111" s="6" t="str">
        <f t="shared" si="130"/>
        <v/>
      </c>
      <c r="BD111" s="105"/>
      <c r="BE111" s="159"/>
      <c r="BF111" s="159"/>
      <c r="BG111" s="168" t="str">
        <f t="shared" si="131"/>
        <v/>
      </c>
      <c r="BH111" s="5" t="str">
        <f t="shared" si="132"/>
        <v/>
      </c>
      <c r="BI111" s="159"/>
      <c r="BJ111" s="159"/>
      <c r="BK111" s="168" t="str">
        <f t="shared" si="133"/>
        <v/>
      </c>
      <c r="BL111" s="5" t="str">
        <f t="shared" si="134"/>
        <v/>
      </c>
      <c r="BM111" s="159"/>
      <c r="BN111" s="159"/>
      <c r="BO111" s="168" t="str">
        <f t="shared" si="135"/>
        <v/>
      </c>
      <c r="BP111" s="5" t="str">
        <f t="shared" si="136"/>
        <v/>
      </c>
      <c r="BQ111" s="159"/>
      <c r="BR111" s="159"/>
      <c r="BS111" s="168" t="str">
        <f t="shared" si="137"/>
        <v/>
      </c>
      <c r="BT111" s="5" t="str">
        <f t="shared" si="138"/>
        <v/>
      </c>
      <c r="BU111" s="159"/>
      <c r="BV111" s="159"/>
      <c r="BW111" s="168" t="str">
        <f t="shared" si="139"/>
        <v/>
      </c>
      <c r="BX111" s="5" t="str">
        <f t="shared" si="140"/>
        <v/>
      </c>
      <c r="BY111" s="160" t="str">
        <f t="shared" si="141"/>
        <v/>
      </c>
      <c r="BZ111" s="160" t="str">
        <f t="shared" si="142"/>
        <v/>
      </c>
      <c r="CA111" s="160" t="str">
        <f t="shared" si="143"/>
        <v/>
      </c>
      <c r="CB111" s="6" t="str">
        <f t="shared" si="144"/>
        <v/>
      </c>
      <c r="CC111" s="105"/>
      <c r="CD111" s="159"/>
      <c r="CE111" s="159"/>
      <c r="CF111" s="168" t="str">
        <f t="shared" si="145"/>
        <v/>
      </c>
      <c r="CG111" s="5" t="str">
        <f t="shared" si="146"/>
        <v/>
      </c>
      <c r="CH111" s="159"/>
      <c r="CI111" s="159"/>
      <c r="CJ111" s="168" t="str">
        <f t="shared" si="147"/>
        <v/>
      </c>
      <c r="CK111" s="5" t="str">
        <f t="shared" si="148"/>
        <v/>
      </c>
      <c r="CL111" s="159"/>
      <c r="CM111" s="159"/>
      <c r="CN111" s="168" t="str">
        <f t="shared" si="149"/>
        <v/>
      </c>
      <c r="CO111" s="5" t="str">
        <f t="shared" si="150"/>
        <v/>
      </c>
      <c r="CP111" s="159"/>
      <c r="CQ111" s="159"/>
      <c r="CR111" s="168" t="str">
        <f t="shared" si="151"/>
        <v/>
      </c>
      <c r="CS111" s="5" t="str">
        <f t="shared" si="152"/>
        <v/>
      </c>
      <c r="CT111" s="159"/>
      <c r="CU111" s="159"/>
      <c r="CV111" s="168" t="str">
        <f t="shared" si="153"/>
        <v/>
      </c>
      <c r="CW111" s="5" t="str">
        <f t="shared" si="154"/>
        <v/>
      </c>
      <c r="CX111" s="160" t="str">
        <f t="shared" si="155"/>
        <v/>
      </c>
      <c r="CY111" s="160" t="str">
        <f t="shared" si="156"/>
        <v/>
      </c>
      <c r="CZ111" s="160" t="str">
        <f t="shared" si="157"/>
        <v/>
      </c>
      <c r="DA111" s="6" t="str">
        <f t="shared" si="158"/>
        <v/>
      </c>
      <c r="DB111" s="105"/>
      <c r="DC111" s="159"/>
      <c r="DD111" s="159"/>
      <c r="DE111" s="168" t="str">
        <f t="shared" si="159"/>
        <v/>
      </c>
      <c r="DF111" s="5" t="str">
        <f t="shared" si="160"/>
        <v/>
      </c>
      <c r="DG111" s="159"/>
      <c r="DH111" s="159"/>
      <c r="DI111" s="168" t="str">
        <f t="shared" si="161"/>
        <v/>
      </c>
      <c r="DJ111" s="5" t="str">
        <f t="shared" si="162"/>
        <v/>
      </c>
      <c r="DK111" s="159"/>
      <c r="DL111" s="159"/>
      <c r="DM111" s="168" t="str">
        <f t="shared" si="163"/>
        <v/>
      </c>
      <c r="DN111" s="5" t="str">
        <f t="shared" si="164"/>
        <v/>
      </c>
      <c r="DO111" s="159"/>
      <c r="DP111" s="159"/>
      <c r="DQ111" s="168" t="str">
        <f t="shared" si="165"/>
        <v/>
      </c>
      <c r="DR111" s="5" t="str">
        <f t="shared" si="166"/>
        <v/>
      </c>
      <c r="DS111" s="159"/>
      <c r="DT111" s="159"/>
      <c r="DU111" s="168" t="str">
        <f t="shared" si="167"/>
        <v/>
      </c>
      <c r="DV111" s="5" t="str">
        <f t="shared" si="168"/>
        <v/>
      </c>
      <c r="DW111" s="160" t="str">
        <f t="shared" si="169"/>
        <v/>
      </c>
      <c r="DX111" s="160" t="str">
        <f t="shared" si="170"/>
        <v/>
      </c>
      <c r="DY111" s="160" t="str">
        <f t="shared" si="171"/>
        <v/>
      </c>
      <c r="DZ111" s="6" t="str">
        <f t="shared" si="172"/>
        <v/>
      </c>
      <c r="EA111" s="105"/>
      <c r="EB111" s="159"/>
      <c r="EC111" s="159"/>
      <c r="ED111" s="168" t="str">
        <f t="shared" si="173"/>
        <v/>
      </c>
      <c r="EE111" s="5" t="str">
        <f t="shared" si="174"/>
        <v/>
      </c>
      <c r="EF111" s="159"/>
      <c r="EG111" s="159"/>
      <c r="EH111" s="168" t="str">
        <f t="shared" si="175"/>
        <v/>
      </c>
      <c r="EI111" s="5" t="str">
        <f t="shared" si="176"/>
        <v/>
      </c>
      <c r="EJ111" s="159"/>
      <c r="EK111" s="159"/>
      <c r="EL111" s="168" t="str">
        <f t="shared" si="177"/>
        <v/>
      </c>
      <c r="EM111" s="5" t="str">
        <f t="shared" si="178"/>
        <v/>
      </c>
      <c r="EN111" s="159"/>
      <c r="EO111" s="159"/>
      <c r="EP111" s="168" t="str">
        <f t="shared" si="179"/>
        <v/>
      </c>
      <c r="EQ111" s="5" t="str">
        <f t="shared" si="180"/>
        <v/>
      </c>
      <c r="ER111" s="159"/>
      <c r="ES111" s="159"/>
      <c r="ET111" s="168" t="str">
        <f t="shared" si="181"/>
        <v/>
      </c>
      <c r="EU111" s="5" t="str">
        <f t="shared" si="182"/>
        <v/>
      </c>
      <c r="EV111" s="160" t="str">
        <f t="shared" si="183"/>
        <v/>
      </c>
      <c r="EW111" s="160" t="str">
        <f t="shared" si="184"/>
        <v/>
      </c>
      <c r="EX111" s="160" t="str">
        <f t="shared" si="185"/>
        <v/>
      </c>
      <c r="EY111" s="6" t="str">
        <f t="shared" si="186"/>
        <v/>
      </c>
      <c r="EZ111" s="105"/>
      <c r="FA111" s="105"/>
      <c r="FB111" s="105"/>
      <c r="FC111" s="105"/>
      <c r="FD111" s="105"/>
      <c r="FE111" s="106" t="str">
        <f t="shared" si="187"/>
        <v/>
      </c>
      <c r="FF111" s="100" t="str">
        <f t="shared" si="188"/>
        <v xml:space="preserve"> </v>
      </c>
      <c r="FG111" s="105"/>
      <c r="FH111" s="105"/>
      <c r="FI111" s="105"/>
      <c r="FJ111" s="105"/>
      <c r="FK111" s="105"/>
      <c r="FL111" s="107" t="str">
        <f t="shared" si="189"/>
        <v/>
      </c>
      <c r="FM111" s="101" t="str">
        <f t="shared" si="190"/>
        <v xml:space="preserve"> </v>
      </c>
      <c r="FN111" s="105"/>
      <c r="FO111" s="105"/>
      <c r="FP111" s="105"/>
      <c r="FQ111" s="105"/>
      <c r="FR111" s="105"/>
      <c r="FS111" s="204" t="str">
        <f t="shared" si="191"/>
        <v/>
      </c>
      <c r="FT111" s="205" t="str">
        <f t="shared" si="192"/>
        <v xml:space="preserve"> </v>
      </c>
      <c r="FU111" s="477"/>
      <c r="FV111" s="316" t="str">
        <f>IF(AND(C111=""),"-",VLOOKUP(B111,Register!$A$7:$AM$311,19,FALSE))</f>
        <v>-</v>
      </c>
      <c r="FW111" s="7" t="str">
        <f>IF(AND(C111=""),"-",VLOOKUP(B111,Register!$A$7:$AM$311,20,FALSE))</f>
        <v>-</v>
      </c>
      <c r="FX111" s="7" t="str">
        <f>IF(AND(C111=""),"-",VLOOKUP(B111,Register!$A$7:$AM$311,21,FALSE))</f>
        <v>-</v>
      </c>
      <c r="FY111" s="7" t="str">
        <f>IF(AND(C111=""),"-",VLOOKUP(B111,Register!$A$7:$AM$311,22,FALSE))</f>
        <v>-</v>
      </c>
      <c r="FZ111" s="7" t="str">
        <f>IF(AND(C111=""),"-",VLOOKUP(B111,Register!$A$7:$AM$311,23,FALSE))</f>
        <v>-</v>
      </c>
      <c r="GA111" s="7" t="str">
        <f>IF(AND(C111=""),"-",VLOOKUP(B111,Register!$A$7:$AM$311,24,FALSE))</f>
        <v>-</v>
      </c>
      <c r="GB111" s="7" t="str">
        <f>IF(AND(C111=""),"-",VLOOKUP(B111,Register!$A$7:$AM$311,25,FALSE))</f>
        <v>-</v>
      </c>
      <c r="GC111" s="7" t="str">
        <f>IF(AND(C111=""),"-",VLOOKUP(B111,Register!$A$7:$AM$311,26,FALSE))</f>
        <v>-</v>
      </c>
      <c r="GD111" s="7" t="str">
        <f>IF(AND(C111=""),"-",VLOOKUP(B111,Register!$A$7:$AM$311,27,FALSE))</f>
        <v>-</v>
      </c>
      <c r="GE111" s="7" t="str">
        <f>IF(AND(C111=""),"-",VLOOKUP(B111,Register!$A$7:$AM$311,28,FALSE))</f>
        <v>-</v>
      </c>
      <c r="GF111" s="7" t="str">
        <f>IF(AND(C111=""),"-",VLOOKUP(B111,Register!$A$7:$AM$311,29,FALSE))</f>
        <v>-</v>
      </c>
      <c r="GG111" s="7" t="str">
        <f>IF(AND(C111=""),"-",VLOOKUP(B111,Register!$A$7:$AM$311,30,FALSE))</f>
        <v>-</v>
      </c>
      <c r="GH111" s="8" t="str">
        <f>IF(AND(C111=""),"-",VLOOKUP(B111,Register!$A$7:$AM$311,31,FALSE))</f>
        <v>-</v>
      </c>
      <c r="GI111" s="208" t="str">
        <f>IF(AND(C111=""),"",VLOOKUP(B111,Register!$A$7:$CL$311,36,FALSE))</f>
        <v/>
      </c>
      <c r="GJ111" s="182" t="str">
        <f t="shared" si="193"/>
        <v/>
      </c>
      <c r="GK111" s="312" t="str">
        <f t="shared" si="194"/>
        <v/>
      </c>
      <c r="GL111" s="314" t="str">
        <f t="shared" si="195"/>
        <v/>
      </c>
      <c r="GM111" s="3"/>
      <c r="GR111" s="3"/>
      <c r="GS111" s="3"/>
      <c r="GT111" s="3"/>
      <c r="GU111" s="3"/>
      <c r="GV111" s="3"/>
      <c r="GW111" s="3"/>
      <c r="GX111" s="3"/>
      <c r="GY111" s="3"/>
      <c r="GZ111" s="3"/>
      <c r="HA111" s="3"/>
      <c r="HB111" s="3"/>
      <c r="HC111" s="3"/>
      <c r="HD111" s="3"/>
      <c r="HE111" s="3"/>
      <c r="HF111" s="3"/>
      <c r="HG111" s="3"/>
      <c r="HH111" s="3"/>
      <c r="HI111" s="3"/>
      <c r="HJ111" s="3"/>
      <c r="HK111" s="3"/>
      <c r="HL111" s="3"/>
      <c r="HM111" s="3"/>
      <c r="HW111" s="321" t="str">
        <f>IF(ISNA(VLOOKUP(B111,Register!A$7:Z$315,9,FALSE)),"",VLOOKUP(B111,Register!A$7:Z$315,9,FALSE))</f>
        <v/>
      </c>
      <c r="HX111" s="321" t="str">
        <f>IF(ISNA(VLOOKUP(B111,Register!A$7:Z$315,12,FALSE)),"",VLOOKUP(B111,Register!A$7:Z$315,12,FALSE))</f>
        <v/>
      </c>
      <c r="HY111" s="321" t="str">
        <f t="shared" si="196"/>
        <v/>
      </c>
      <c r="HZ111" s="321" t="str">
        <f t="shared" si="197"/>
        <v/>
      </c>
      <c r="IA111" s="321" t="str">
        <f t="shared" si="198"/>
        <v/>
      </c>
      <c r="IB111" s="321" t="str">
        <f t="shared" si="199"/>
        <v/>
      </c>
      <c r="IC111" s="321" t="str">
        <f t="shared" si="200"/>
        <v/>
      </c>
      <c r="ID111" s="321" t="str">
        <f t="shared" si="201"/>
        <v/>
      </c>
      <c r="IE111" s="321" t="str">
        <f t="shared" si="202"/>
        <v/>
      </c>
      <c r="IF111" s="321" t="str">
        <f t="shared" si="203"/>
        <v/>
      </c>
    </row>
    <row r="112" spans="1:240" ht="21">
      <c r="A112" s="4">
        <v>100</v>
      </c>
      <c r="B112" s="197"/>
      <c r="C112" s="196" t="str">
        <f>IF(ISNA(VLOOKUP(B112,Register!A$7:Z$315,3,FALSE)),"",VLOOKUP(B112,Register!A$7:Z$315,3,FALSE))</f>
        <v/>
      </c>
      <c r="D112" s="196" t="str">
        <f>IF(ISNA(VLOOKUP(B112,Register!A$7:Z$315,4,FALSE)),"",VLOOKUP(B112,Register!A$7:Z$315,4,FALSE))</f>
        <v/>
      </c>
      <c r="E112" s="195" t="str">
        <f>IF(ISNA(VLOOKUP(B112,Register!A$7:Z$315,6,FALSE)),"",VLOOKUP(B112,Register!A$7:Z$315,6,FALSE))</f>
        <v/>
      </c>
      <c r="F112" s="105"/>
      <c r="G112" s="159"/>
      <c r="H112" s="159"/>
      <c r="I112" s="168" t="str">
        <f t="shared" si="105"/>
        <v/>
      </c>
      <c r="J112" s="5" t="str">
        <f t="shared" si="106"/>
        <v/>
      </c>
      <c r="K112" s="159"/>
      <c r="L112" s="159"/>
      <c r="M112" s="168" t="str">
        <f t="shared" si="107"/>
        <v/>
      </c>
      <c r="N112" s="5" t="str">
        <f t="shared" si="108"/>
        <v/>
      </c>
      <c r="O112" s="159"/>
      <c r="P112" s="159"/>
      <c r="Q112" s="168" t="str">
        <f t="shared" si="109"/>
        <v/>
      </c>
      <c r="R112" s="5" t="str">
        <f t="shared" si="110"/>
        <v/>
      </c>
      <c r="S112" s="159"/>
      <c r="T112" s="159"/>
      <c r="U112" s="168" t="str">
        <f t="shared" si="111"/>
        <v/>
      </c>
      <c r="V112" s="5" t="str">
        <f t="shared" si="112"/>
        <v/>
      </c>
      <c r="W112" s="159"/>
      <c r="X112" s="159"/>
      <c r="Y112" s="168" t="str">
        <f t="shared" si="113"/>
        <v/>
      </c>
      <c r="Z112" s="5" t="str">
        <f t="shared" si="114"/>
        <v/>
      </c>
      <c r="AA112" s="160" t="str">
        <f t="shared" si="103"/>
        <v/>
      </c>
      <c r="AB112" s="160" t="str">
        <f t="shared" si="104"/>
        <v/>
      </c>
      <c r="AC112" s="160" t="str">
        <f t="shared" si="115"/>
        <v/>
      </c>
      <c r="AD112" s="6" t="str">
        <f t="shared" si="116"/>
        <v/>
      </c>
      <c r="AE112" s="105"/>
      <c r="AF112" s="1115"/>
      <c r="AG112" s="1115"/>
      <c r="AH112" s="168" t="str">
        <f t="shared" si="117"/>
        <v/>
      </c>
      <c r="AI112" s="5" t="str">
        <f t="shared" si="118"/>
        <v/>
      </c>
      <c r="AJ112" s="159"/>
      <c r="AK112" s="159"/>
      <c r="AL112" s="168" t="str">
        <f t="shared" si="119"/>
        <v/>
      </c>
      <c r="AM112" s="5" t="str">
        <f t="shared" si="120"/>
        <v/>
      </c>
      <c r="AN112" s="159"/>
      <c r="AO112" s="159"/>
      <c r="AP112" s="168" t="str">
        <f t="shared" si="121"/>
        <v/>
      </c>
      <c r="AQ112" s="5" t="str">
        <f t="shared" si="122"/>
        <v/>
      </c>
      <c r="AR112" s="159"/>
      <c r="AS112" s="159"/>
      <c r="AT112" s="168" t="str">
        <f t="shared" si="123"/>
        <v/>
      </c>
      <c r="AU112" s="5" t="str">
        <f t="shared" si="124"/>
        <v/>
      </c>
      <c r="AV112" s="159"/>
      <c r="AW112" s="159"/>
      <c r="AX112" s="168" t="str">
        <f t="shared" si="125"/>
        <v/>
      </c>
      <c r="AY112" s="5" t="str">
        <f t="shared" si="126"/>
        <v/>
      </c>
      <c r="AZ112" s="160" t="str">
        <f t="shared" si="127"/>
        <v/>
      </c>
      <c r="BA112" s="160" t="str">
        <f t="shared" si="128"/>
        <v/>
      </c>
      <c r="BB112" s="160" t="str">
        <f t="shared" si="129"/>
        <v/>
      </c>
      <c r="BC112" s="6" t="str">
        <f t="shared" si="130"/>
        <v/>
      </c>
      <c r="BD112" s="105"/>
      <c r="BE112" s="159"/>
      <c r="BF112" s="159"/>
      <c r="BG112" s="168" t="str">
        <f t="shared" si="131"/>
        <v/>
      </c>
      <c r="BH112" s="5" t="str">
        <f t="shared" si="132"/>
        <v/>
      </c>
      <c r="BI112" s="159"/>
      <c r="BJ112" s="159"/>
      <c r="BK112" s="168" t="str">
        <f t="shared" si="133"/>
        <v/>
      </c>
      <c r="BL112" s="5" t="str">
        <f t="shared" si="134"/>
        <v/>
      </c>
      <c r="BM112" s="159"/>
      <c r="BN112" s="159"/>
      <c r="BO112" s="168" t="str">
        <f t="shared" si="135"/>
        <v/>
      </c>
      <c r="BP112" s="5" t="str">
        <f t="shared" si="136"/>
        <v/>
      </c>
      <c r="BQ112" s="159"/>
      <c r="BR112" s="159"/>
      <c r="BS112" s="168" t="str">
        <f t="shared" si="137"/>
        <v/>
      </c>
      <c r="BT112" s="5" t="str">
        <f t="shared" si="138"/>
        <v/>
      </c>
      <c r="BU112" s="159"/>
      <c r="BV112" s="159"/>
      <c r="BW112" s="168" t="str">
        <f t="shared" si="139"/>
        <v/>
      </c>
      <c r="BX112" s="5" t="str">
        <f t="shared" si="140"/>
        <v/>
      </c>
      <c r="BY112" s="160" t="str">
        <f t="shared" si="141"/>
        <v/>
      </c>
      <c r="BZ112" s="160" t="str">
        <f t="shared" si="142"/>
        <v/>
      </c>
      <c r="CA112" s="160" t="str">
        <f t="shared" si="143"/>
        <v/>
      </c>
      <c r="CB112" s="6" t="str">
        <f t="shared" si="144"/>
        <v/>
      </c>
      <c r="CC112" s="105"/>
      <c r="CD112" s="159"/>
      <c r="CE112" s="159"/>
      <c r="CF112" s="168" t="str">
        <f t="shared" si="145"/>
        <v/>
      </c>
      <c r="CG112" s="5" t="str">
        <f t="shared" si="146"/>
        <v/>
      </c>
      <c r="CH112" s="159"/>
      <c r="CI112" s="159"/>
      <c r="CJ112" s="168" t="str">
        <f t="shared" si="147"/>
        <v/>
      </c>
      <c r="CK112" s="5" t="str">
        <f t="shared" si="148"/>
        <v/>
      </c>
      <c r="CL112" s="159"/>
      <c r="CM112" s="159"/>
      <c r="CN112" s="168" t="str">
        <f t="shared" si="149"/>
        <v/>
      </c>
      <c r="CO112" s="5" t="str">
        <f t="shared" si="150"/>
        <v/>
      </c>
      <c r="CP112" s="159"/>
      <c r="CQ112" s="159"/>
      <c r="CR112" s="168" t="str">
        <f t="shared" si="151"/>
        <v/>
      </c>
      <c r="CS112" s="5" t="str">
        <f t="shared" si="152"/>
        <v/>
      </c>
      <c r="CT112" s="159"/>
      <c r="CU112" s="159"/>
      <c r="CV112" s="168" t="str">
        <f t="shared" si="153"/>
        <v/>
      </c>
      <c r="CW112" s="5" t="str">
        <f t="shared" si="154"/>
        <v/>
      </c>
      <c r="CX112" s="160" t="str">
        <f t="shared" si="155"/>
        <v/>
      </c>
      <c r="CY112" s="160" t="str">
        <f t="shared" si="156"/>
        <v/>
      </c>
      <c r="CZ112" s="160" t="str">
        <f t="shared" si="157"/>
        <v/>
      </c>
      <c r="DA112" s="6" t="str">
        <f t="shared" si="158"/>
        <v/>
      </c>
      <c r="DB112" s="105"/>
      <c r="DC112" s="159"/>
      <c r="DD112" s="159"/>
      <c r="DE112" s="168" t="str">
        <f t="shared" si="159"/>
        <v/>
      </c>
      <c r="DF112" s="5" t="str">
        <f t="shared" si="160"/>
        <v/>
      </c>
      <c r="DG112" s="159"/>
      <c r="DH112" s="159"/>
      <c r="DI112" s="168" t="str">
        <f t="shared" si="161"/>
        <v/>
      </c>
      <c r="DJ112" s="5" t="str">
        <f t="shared" si="162"/>
        <v/>
      </c>
      <c r="DK112" s="159"/>
      <c r="DL112" s="159"/>
      <c r="DM112" s="168" t="str">
        <f t="shared" si="163"/>
        <v/>
      </c>
      <c r="DN112" s="5" t="str">
        <f t="shared" si="164"/>
        <v/>
      </c>
      <c r="DO112" s="159"/>
      <c r="DP112" s="159"/>
      <c r="DQ112" s="168" t="str">
        <f t="shared" si="165"/>
        <v/>
      </c>
      <c r="DR112" s="5" t="str">
        <f t="shared" si="166"/>
        <v/>
      </c>
      <c r="DS112" s="159"/>
      <c r="DT112" s="159"/>
      <c r="DU112" s="168" t="str">
        <f t="shared" si="167"/>
        <v/>
      </c>
      <c r="DV112" s="5" t="str">
        <f t="shared" si="168"/>
        <v/>
      </c>
      <c r="DW112" s="160" t="str">
        <f t="shared" si="169"/>
        <v/>
      </c>
      <c r="DX112" s="160" t="str">
        <f t="shared" si="170"/>
        <v/>
      </c>
      <c r="DY112" s="160" t="str">
        <f t="shared" si="171"/>
        <v/>
      </c>
      <c r="DZ112" s="6" t="str">
        <f t="shared" si="172"/>
        <v/>
      </c>
      <c r="EA112" s="105"/>
      <c r="EB112" s="159"/>
      <c r="EC112" s="159"/>
      <c r="ED112" s="168" t="str">
        <f t="shared" si="173"/>
        <v/>
      </c>
      <c r="EE112" s="5" t="str">
        <f t="shared" si="174"/>
        <v/>
      </c>
      <c r="EF112" s="159"/>
      <c r="EG112" s="159"/>
      <c r="EH112" s="168" t="str">
        <f t="shared" si="175"/>
        <v/>
      </c>
      <c r="EI112" s="5" t="str">
        <f t="shared" si="176"/>
        <v/>
      </c>
      <c r="EJ112" s="159"/>
      <c r="EK112" s="159"/>
      <c r="EL112" s="168" t="str">
        <f t="shared" si="177"/>
        <v/>
      </c>
      <c r="EM112" s="5" t="str">
        <f t="shared" si="178"/>
        <v/>
      </c>
      <c r="EN112" s="159"/>
      <c r="EO112" s="159"/>
      <c r="EP112" s="168" t="str">
        <f t="shared" si="179"/>
        <v/>
      </c>
      <c r="EQ112" s="5" t="str">
        <f t="shared" si="180"/>
        <v/>
      </c>
      <c r="ER112" s="159"/>
      <c r="ES112" s="159"/>
      <c r="ET112" s="168" t="str">
        <f t="shared" si="181"/>
        <v/>
      </c>
      <c r="EU112" s="5" t="str">
        <f t="shared" si="182"/>
        <v/>
      </c>
      <c r="EV112" s="160" t="str">
        <f t="shared" si="183"/>
        <v/>
      </c>
      <c r="EW112" s="160" t="str">
        <f t="shared" si="184"/>
        <v/>
      </c>
      <c r="EX112" s="160" t="str">
        <f t="shared" si="185"/>
        <v/>
      </c>
      <c r="EY112" s="6" t="str">
        <f t="shared" si="186"/>
        <v/>
      </c>
      <c r="EZ112" s="105"/>
      <c r="FA112" s="105"/>
      <c r="FB112" s="105"/>
      <c r="FC112" s="105"/>
      <c r="FD112" s="105"/>
      <c r="FE112" s="106" t="str">
        <f t="shared" si="187"/>
        <v/>
      </c>
      <c r="FF112" s="100" t="str">
        <f t="shared" si="188"/>
        <v xml:space="preserve"> </v>
      </c>
      <c r="FG112" s="105"/>
      <c r="FH112" s="105"/>
      <c r="FI112" s="105"/>
      <c r="FJ112" s="105"/>
      <c r="FK112" s="105"/>
      <c r="FL112" s="107" t="str">
        <f t="shared" si="189"/>
        <v/>
      </c>
      <c r="FM112" s="101" t="str">
        <f t="shared" si="190"/>
        <v xml:space="preserve"> </v>
      </c>
      <c r="FN112" s="105"/>
      <c r="FO112" s="105"/>
      <c r="FP112" s="105"/>
      <c r="FQ112" s="105"/>
      <c r="FR112" s="105"/>
      <c r="FS112" s="204" t="str">
        <f t="shared" si="191"/>
        <v/>
      </c>
      <c r="FT112" s="205" t="str">
        <f t="shared" si="192"/>
        <v xml:space="preserve"> </v>
      </c>
      <c r="FU112" s="477"/>
      <c r="FV112" s="316" t="str">
        <f>IF(AND(C112=""),"-",VLOOKUP(B112,Register!$A$7:$AM$311,19,FALSE))</f>
        <v>-</v>
      </c>
      <c r="FW112" s="7" t="str">
        <f>IF(AND(C112=""),"-",VLOOKUP(B112,Register!$A$7:$AM$311,20,FALSE))</f>
        <v>-</v>
      </c>
      <c r="FX112" s="7" t="str">
        <f>IF(AND(C112=""),"-",VLOOKUP(B112,Register!$A$7:$AM$311,21,FALSE))</f>
        <v>-</v>
      </c>
      <c r="FY112" s="7" t="str">
        <f>IF(AND(C112=""),"-",VLOOKUP(B112,Register!$A$7:$AM$311,22,FALSE))</f>
        <v>-</v>
      </c>
      <c r="FZ112" s="7" t="str">
        <f>IF(AND(C112=""),"-",VLOOKUP(B112,Register!$A$7:$AM$311,23,FALSE))</f>
        <v>-</v>
      </c>
      <c r="GA112" s="7" t="str">
        <f>IF(AND(C112=""),"-",VLOOKUP(B112,Register!$A$7:$AM$311,24,FALSE))</f>
        <v>-</v>
      </c>
      <c r="GB112" s="7" t="str">
        <f>IF(AND(C112=""),"-",VLOOKUP(B112,Register!$A$7:$AM$311,25,FALSE))</f>
        <v>-</v>
      </c>
      <c r="GC112" s="7" t="str">
        <f>IF(AND(C112=""),"-",VLOOKUP(B112,Register!$A$7:$AM$311,26,FALSE))</f>
        <v>-</v>
      </c>
      <c r="GD112" s="7" t="str">
        <f>IF(AND(C112=""),"-",VLOOKUP(B112,Register!$A$7:$AM$311,27,FALSE))</f>
        <v>-</v>
      </c>
      <c r="GE112" s="7" t="str">
        <f>IF(AND(C112=""),"-",VLOOKUP(B112,Register!$A$7:$AM$311,28,FALSE))</f>
        <v>-</v>
      </c>
      <c r="GF112" s="7" t="str">
        <f>IF(AND(C112=""),"-",VLOOKUP(B112,Register!$A$7:$AM$311,29,FALSE))</f>
        <v>-</v>
      </c>
      <c r="GG112" s="7" t="str">
        <f>IF(AND(C112=""),"-",VLOOKUP(B112,Register!$A$7:$AM$311,30,FALSE))</f>
        <v>-</v>
      </c>
      <c r="GH112" s="8" t="str">
        <f>IF(AND(C112=""),"-",VLOOKUP(B112,Register!$A$7:$AM$311,31,FALSE))</f>
        <v>-</v>
      </c>
      <c r="GI112" s="208" t="str">
        <f>IF(AND(C112=""),"",VLOOKUP(B112,Register!$A$7:$CL$311,36,FALSE))</f>
        <v/>
      </c>
      <c r="GJ112" s="182" t="str">
        <f t="shared" si="193"/>
        <v/>
      </c>
      <c r="GK112" s="312" t="str">
        <f t="shared" si="194"/>
        <v/>
      </c>
      <c r="GL112" s="314" t="str">
        <f t="shared" si="195"/>
        <v/>
      </c>
      <c r="GM112" s="3"/>
      <c r="GR112" s="3"/>
      <c r="GS112" s="3"/>
      <c r="GT112" s="3"/>
      <c r="GU112" s="3"/>
      <c r="GV112" s="3"/>
      <c r="GW112" s="3"/>
      <c r="GX112" s="3"/>
      <c r="GY112" s="3"/>
      <c r="GZ112" s="3"/>
      <c r="HA112" s="3"/>
      <c r="HB112" s="3"/>
      <c r="HC112" s="3"/>
      <c r="HD112" s="3"/>
      <c r="HE112" s="3"/>
      <c r="HF112" s="3"/>
      <c r="HG112" s="3"/>
      <c r="HH112" s="3"/>
      <c r="HI112" s="3"/>
      <c r="HJ112" s="3"/>
      <c r="HK112" s="3"/>
      <c r="HL112" s="3"/>
      <c r="HM112" s="3"/>
      <c r="HW112" s="321" t="str">
        <f>IF(ISNA(VLOOKUP(B112,Register!A$7:Z$315,9,FALSE)),"",VLOOKUP(B112,Register!A$7:Z$315,9,FALSE))</f>
        <v/>
      </c>
      <c r="HX112" s="321" t="str">
        <f>IF(ISNA(VLOOKUP(B112,Register!A$7:Z$315,12,FALSE)),"",VLOOKUP(B112,Register!A$7:Z$315,12,FALSE))</f>
        <v/>
      </c>
      <c r="HY112" s="321" t="str">
        <f t="shared" si="196"/>
        <v/>
      </c>
      <c r="HZ112" s="321" t="str">
        <f t="shared" si="197"/>
        <v/>
      </c>
      <c r="IA112" s="321" t="str">
        <f t="shared" si="198"/>
        <v/>
      </c>
      <c r="IB112" s="321" t="str">
        <f t="shared" si="199"/>
        <v/>
      </c>
      <c r="IC112" s="321" t="str">
        <f t="shared" si="200"/>
        <v/>
      </c>
      <c r="ID112" s="321" t="str">
        <f t="shared" si="201"/>
        <v/>
      </c>
      <c r="IE112" s="321" t="str">
        <f t="shared" si="202"/>
        <v/>
      </c>
      <c r="IF112" s="321" t="str">
        <f t="shared" si="203"/>
        <v/>
      </c>
    </row>
    <row r="113" spans="1:240" ht="20.25">
      <c r="A113" s="1"/>
      <c r="B113" s="682" t="s">
        <v>616</v>
      </c>
      <c r="C113" s="683"/>
      <c r="D113" s="683"/>
      <c r="E113" s="683"/>
      <c r="F113" s="124">
        <f>COUNTIF(F13:F112,"A+")</f>
        <v>0</v>
      </c>
      <c r="G113" s="671"/>
      <c r="H113" s="671"/>
      <c r="I113" s="671"/>
      <c r="J113" s="170">
        <f>COUNTIF(J13:J112,"A+")</f>
        <v>0</v>
      </c>
      <c r="K113" s="671"/>
      <c r="L113" s="671"/>
      <c r="M113" s="671"/>
      <c r="N113" s="170">
        <f>COUNTIF(N13:N112,"A+")</f>
        <v>0</v>
      </c>
      <c r="O113" s="671"/>
      <c r="P113" s="671"/>
      <c r="Q113" s="671"/>
      <c r="R113" s="170">
        <f>COUNTIF(R13:R112,"A+")</f>
        <v>0</v>
      </c>
      <c r="S113" s="671"/>
      <c r="T113" s="671"/>
      <c r="U113" s="671"/>
      <c r="V113" s="170">
        <f>COUNTIF(V13:V112,"A+")</f>
        <v>0</v>
      </c>
      <c r="W113" s="671"/>
      <c r="X113" s="671"/>
      <c r="Y113" s="671"/>
      <c r="Z113" s="170">
        <f>COUNTIF(Z13:Z112,"A+")</f>
        <v>0</v>
      </c>
      <c r="AA113" s="671"/>
      <c r="AB113" s="671"/>
      <c r="AC113" s="671"/>
      <c r="AD113" s="170">
        <f>COUNTIF(AD13:AD112,"A+")</f>
        <v>0</v>
      </c>
      <c r="AE113" s="170">
        <f>COUNTIF(AE13:AE112,"A+")</f>
        <v>0</v>
      </c>
      <c r="AF113" s="671"/>
      <c r="AG113" s="671"/>
      <c r="AH113" s="671"/>
      <c r="AI113" s="170">
        <f>COUNTIF(AI13:AI112,"A+")</f>
        <v>1</v>
      </c>
      <c r="AJ113" s="671"/>
      <c r="AK113" s="671"/>
      <c r="AL113" s="671"/>
      <c r="AM113" s="170">
        <f>COUNTIF(AM13:AM112,"A+")</f>
        <v>0</v>
      </c>
      <c r="AN113" s="671"/>
      <c r="AO113" s="671"/>
      <c r="AP113" s="671"/>
      <c r="AQ113" s="170">
        <f>COUNTIF(AQ13:AQ112,"A+")</f>
        <v>0</v>
      </c>
      <c r="AR113" s="671"/>
      <c r="AS113" s="671"/>
      <c r="AT113" s="671"/>
      <c r="AU113" s="170">
        <f>COUNTIF(AU13:AU112,"A+")</f>
        <v>0</v>
      </c>
      <c r="AV113" s="671"/>
      <c r="AW113" s="671"/>
      <c r="AX113" s="671"/>
      <c r="AY113" s="170">
        <f>COUNTIF(AY13:AY112,"A+")</f>
        <v>0</v>
      </c>
      <c r="AZ113" s="671"/>
      <c r="BA113" s="671"/>
      <c r="BB113" s="671"/>
      <c r="BC113" s="170">
        <f>COUNTIF(BC13:BC112,"A+")</f>
        <v>0</v>
      </c>
      <c r="BD113" s="170">
        <f>COUNTIF(BD13:BD112,"A+")</f>
        <v>0</v>
      </c>
      <c r="BE113" s="671"/>
      <c r="BF113" s="671"/>
      <c r="BG113" s="671"/>
      <c r="BH113" s="170">
        <f>COUNTIF(BH13:BH112,"A+")</f>
        <v>0</v>
      </c>
      <c r="BI113" s="671"/>
      <c r="BJ113" s="671"/>
      <c r="BK113" s="671"/>
      <c r="BL113" s="170">
        <f>COUNTIF(BL13:BL112,"A+")</f>
        <v>0</v>
      </c>
      <c r="BM113" s="671"/>
      <c r="BN113" s="671"/>
      <c r="BO113" s="671"/>
      <c r="BP113" s="170">
        <f>COUNTIF(BP13:BP112,"A+")</f>
        <v>0</v>
      </c>
      <c r="BQ113" s="671"/>
      <c r="BR113" s="671"/>
      <c r="BS113" s="671"/>
      <c r="BT113" s="170">
        <f>COUNTIF(BT13:BT112,"A+")</f>
        <v>0</v>
      </c>
      <c r="BU113" s="671"/>
      <c r="BV113" s="671"/>
      <c r="BW113" s="671"/>
      <c r="BX113" s="170">
        <f>COUNTIF(BX13:BX112,"A+")</f>
        <v>0</v>
      </c>
      <c r="BY113" s="671"/>
      <c r="BZ113" s="671"/>
      <c r="CA113" s="671"/>
      <c r="CB113" s="170">
        <f>COUNTIF(CB13:CB112,"A+")</f>
        <v>0</v>
      </c>
      <c r="CC113" s="170">
        <f>COUNTIF(CC13:CC112,"A+")</f>
        <v>0</v>
      </c>
      <c r="CD113" s="671"/>
      <c r="CE113" s="671"/>
      <c r="CF113" s="671"/>
      <c r="CG113" s="170">
        <f>COUNTIF(CG13:CG112,"A+")</f>
        <v>0</v>
      </c>
      <c r="CH113" s="671"/>
      <c r="CI113" s="671"/>
      <c r="CJ113" s="671"/>
      <c r="CK113" s="170">
        <f>COUNTIF(CK13:CK112,"A+")</f>
        <v>0</v>
      </c>
      <c r="CL113" s="671"/>
      <c r="CM113" s="671"/>
      <c r="CN113" s="671"/>
      <c r="CO113" s="170">
        <f>COUNTIF(CO13:CO112,"A+")</f>
        <v>0</v>
      </c>
      <c r="CP113" s="671"/>
      <c r="CQ113" s="671"/>
      <c r="CR113" s="671"/>
      <c r="CS113" s="170">
        <f>COUNTIF(CS13:CS112,"A+")</f>
        <v>0</v>
      </c>
      <c r="CT113" s="671"/>
      <c r="CU113" s="671"/>
      <c r="CV113" s="671"/>
      <c r="CW113" s="170">
        <f>COUNTIF(CW13:CW112,"A+")</f>
        <v>0</v>
      </c>
      <c r="CX113" s="671"/>
      <c r="CY113" s="671"/>
      <c r="CZ113" s="671"/>
      <c r="DA113" s="170">
        <f>COUNTIF(DA13:DA112,"A+")</f>
        <v>0</v>
      </c>
      <c r="DB113" s="170">
        <f>COUNTIF(DB13:DB112,"A+")</f>
        <v>0</v>
      </c>
      <c r="DC113" s="671"/>
      <c r="DD113" s="671"/>
      <c r="DE113" s="671"/>
      <c r="DF113" s="170">
        <f>COUNTIF(DF13:DF112,"A+")</f>
        <v>0</v>
      </c>
      <c r="DG113" s="671"/>
      <c r="DH113" s="671"/>
      <c r="DI113" s="671"/>
      <c r="DJ113" s="170">
        <f>COUNTIF(DJ13:DJ112,"A+")</f>
        <v>0</v>
      </c>
      <c r="DK113" s="671"/>
      <c r="DL113" s="671"/>
      <c r="DM113" s="671"/>
      <c r="DN113" s="170">
        <f>COUNTIF(DN13:DN112,"A+")</f>
        <v>0</v>
      </c>
      <c r="DO113" s="672"/>
      <c r="DP113" s="673"/>
      <c r="DQ113" s="674"/>
      <c r="DR113" s="170">
        <f>COUNTIF(DR13:DR112,"A+")</f>
        <v>0</v>
      </c>
      <c r="DS113" s="671"/>
      <c r="DT113" s="671"/>
      <c r="DU113" s="671"/>
      <c r="DV113" s="170">
        <f>COUNTIF(DV13:DV112,"A+")</f>
        <v>0</v>
      </c>
      <c r="DW113" s="671"/>
      <c r="DX113" s="671"/>
      <c r="DY113" s="671"/>
      <c r="DZ113" s="170">
        <f>COUNTIF(DZ13:DZ112,"A+")</f>
        <v>0</v>
      </c>
      <c r="EA113" s="170">
        <f>COUNTIF(EA13:EA112,"A+")</f>
        <v>0</v>
      </c>
      <c r="EB113" s="671"/>
      <c r="EC113" s="671"/>
      <c r="ED113" s="671"/>
      <c r="EE113" s="170">
        <f>COUNTIF(EE13:EE112,"A+")</f>
        <v>0</v>
      </c>
      <c r="EF113" s="671"/>
      <c r="EG113" s="671"/>
      <c r="EH113" s="671"/>
      <c r="EI113" s="170">
        <f>COUNTIF(EI13:EI112,"A+")</f>
        <v>0</v>
      </c>
      <c r="EJ113" s="671"/>
      <c r="EK113" s="671"/>
      <c r="EL113" s="671"/>
      <c r="EM113" s="170">
        <f>COUNTIF(EM13:EM112,"A+")</f>
        <v>0</v>
      </c>
      <c r="EN113" s="671"/>
      <c r="EO113" s="671"/>
      <c r="EP113" s="671"/>
      <c r="EQ113" s="170">
        <f>COUNTIF(EQ13:EQ112,"A+")</f>
        <v>0</v>
      </c>
      <c r="ER113" s="671"/>
      <c r="ES113" s="671"/>
      <c r="ET113" s="671"/>
      <c r="EU113" s="170">
        <f>COUNTIF(EU13:EU112,"A+")</f>
        <v>0</v>
      </c>
      <c r="EV113" s="671"/>
      <c r="EW113" s="671"/>
      <c r="EX113" s="671"/>
      <c r="EY113" s="170">
        <f>COUNTIF(EY13:EY112,"A+")</f>
        <v>0</v>
      </c>
      <c r="EZ113" s="99"/>
      <c r="FA113" s="99"/>
      <c r="FB113" s="99"/>
      <c r="FC113" s="99"/>
      <c r="FD113" s="99"/>
      <c r="FE113" s="102" t="s">
        <v>617</v>
      </c>
      <c r="FF113" s="170">
        <f>COUNTIF(FF13:FF112,"A+")</f>
        <v>1</v>
      </c>
      <c r="FG113" s="99"/>
      <c r="FH113" s="99"/>
      <c r="FI113" s="99"/>
      <c r="FJ113" s="99"/>
      <c r="FK113" s="99"/>
      <c r="FL113" s="102" t="s">
        <v>617</v>
      </c>
      <c r="FM113" s="170">
        <f>COUNTIF(FM13:FM112,"A+")</f>
        <v>2</v>
      </c>
      <c r="FN113" s="99"/>
      <c r="FO113" s="99"/>
      <c r="FP113" s="99"/>
      <c r="FQ113" s="99"/>
      <c r="FR113" s="99"/>
      <c r="FS113" s="102" t="s">
        <v>617</v>
      </c>
      <c r="FT113" s="170">
        <f>COUNTIF(FT13:FT112,"A+")</f>
        <v>2</v>
      </c>
      <c r="FU113" s="99"/>
      <c r="FV113" s="31">
        <f>IF(AND(FV11=""),"",SUM(FV13:FV112))</f>
        <v>168</v>
      </c>
      <c r="FW113" s="31">
        <f t="shared" ref="FW113:GH113" si="204">IF(AND(FW11=""),"",SUM(FW13:FW112))</f>
        <v>194</v>
      </c>
      <c r="FX113" s="31">
        <f t="shared" si="204"/>
        <v>534</v>
      </c>
      <c r="FY113" s="31">
        <f t="shared" si="204"/>
        <v>528</v>
      </c>
      <c r="FZ113" s="31" t="str">
        <f t="shared" si="204"/>
        <v/>
      </c>
      <c r="GA113" s="31" t="str">
        <f t="shared" si="204"/>
        <v/>
      </c>
      <c r="GB113" s="31" t="str">
        <f t="shared" si="204"/>
        <v/>
      </c>
      <c r="GC113" s="31" t="str">
        <f t="shared" si="204"/>
        <v/>
      </c>
      <c r="GD113" s="31" t="str">
        <f t="shared" si="204"/>
        <v/>
      </c>
      <c r="GE113" s="31" t="str">
        <f t="shared" si="204"/>
        <v/>
      </c>
      <c r="GF113" s="31" t="str">
        <f t="shared" si="204"/>
        <v/>
      </c>
      <c r="GG113" s="31" t="str">
        <f t="shared" si="204"/>
        <v/>
      </c>
      <c r="GH113" s="31">
        <f t="shared" si="204"/>
        <v>1230</v>
      </c>
      <c r="GI113" s="59" t="s">
        <v>94</v>
      </c>
      <c r="GJ113" s="182"/>
      <c r="GK113" s="173"/>
      <c r="GL113" s="173"/>
      <c r="GM113" s="173"/>
      <c r="GN113" s="50"/>
      <c r="GO113" s="50"/>
      <c r="GP113" s="50"/>
      <c r="GQ113" s="50"/>
      <c r="GR113" s="3"/>
      <c r="GS113" s="3"/>
      <c r="GT113" s="3"/>
      <c r="GU113" s="3"/>
      <c r="GV113" s="3"/>
      <c r="GW113" s="3"/>
      <c r="GX113" s="3"/>
      <c r="GY113" s="3"/>
      <c r="GZ113" s="3"/>
      <c r="HA113" s="3"/>
      <c r="HB113" s="3"/>
      <c r="HC113" s="3"/>
      <c r="HD113" s="3"/>
      <c r="HE113" s="3"/>
      <c r="HF113" s="3"/>
      <c r="HG113" s="3"/>
      <c r="HH113" s="3"/>
      <c r="HI113" s="3"/>
      <c r="HJ113" s="3"/>
      <c r="HK113" s="3"/>
      <c r="HL113" s="3"/>
      <c r="HM113" s="3"/>
      <c r="HY113" s="377">
        <f>COUNTIF(HY13:HY112,"M")</f>
        <v>0</v>
      </c>
      <c r="HZ113" s="377">
        <f>COUNTIF(HZ13:HZ112,"F")</f>
        <v>0</v>
      </c>
      <c r="IA113" s="377">
        <f>COUNTIF(IA13:IA112,"M")</f>
        <v>4</v>
      </c>
      <c r="IB113" s="377">
        <f>COUNTIF(IB13:IB112,"F")</f>
        <v>1</v>
      </c>
      <c r="IC113" s="377">
        <f>COUNTIF(IC13:IC112,"M")</f>
        <v>4</v>
      </c>
      <c r="ID113" s="377">
        <f>COUNTIF(ID13:ID112,"F")</f>
        <v>2</v>
      </c>
      <c r="IE113" s="377">
        <f>COUNTIF(IE13:IE112,"M")</f>
        <v>0</v>
      </c>
      <c r="IF113" s="377">
        <f>COUNTIF(IF13:IF112,"F")</f>
        <v>0</v>
      </c>
    </row>
    <row r="114" spans="1:240" ht="20.25">
      <c r="A114" s="1"/>
      <c r="B114" s="677" t="s">
        <v>21</v>
      </c>
      <c r="C114" s="677"/>
      <c r="D114" s="677"/>
      <c r="E114" s="677"/>
      <c r="F114" s="124">
        <f>COUNTIF(F13:F112,"A")</f>
        <v>0</v>
      </c>
      <c r="G114" s="671"/>
      <c r="H114" s="671"/>
      <c r="I114" s="671"/>
      <c r="J114" s="170">
        <f>COUNTIF(J13:J112,"A")</f>
        <v>1</v>
      </c>
      <c r="K114" s="671"/>
      <c r="L114" s="671"/>
      <c r="M114" s="671"/>
      <c r="N114" s="170">
        <f>COUNTIF(N13:N112,"A")</f>
        <v>1</v>
      </c>
      <c r="O114" s="671"/>
      <c r="P114" s="671"/>
      <c r="Q114" s="671"/>
      <c r="R114" s="170">
        <f>COUNTIF(R13:R112,"A")</f>
        <v>0</v>
      </c>
      <c r="S114" s="671"/>
      <c r="T114" s="671"/>
      <c r="U114" s="671"/>
      <c r="V114" s="170">
        <f>COUNTIF(V13:V112,"A")</f>
        <v>0</v>
      </c>
      <c r="W114" s="671"/>
      <c r="X114" s="671"/>
      <c r="Y114" s="671"/>
      <c r="Z114" s="170">
        <f>COUNTIF(Z13:Z112,"A")</f>
        <v>0</v>
      </c>
      <c r="AA114" s="671"/>
      <c r="AB114" s="671"/>
      <c r="AC114" s="671"/>
      <c r="AD114" s="170">
        <f>COUNTIF(AD13:AD112,"A")</f>
        <v>0</v>
      </c>
      <c r="AE114" s="170">
        <f>COUNTIF(AE13:AE112,"A")</f>
        <v>5</v>
      </c>
      <c r="AF114" s="671"/>
      <c r="AG114" s="671"/>
      <c r="AH114" s="671"/>
      <c r="AI114" s="170">
        <f>COUNTIF(AI13:AI112,"A")</f>
        <v>2</v>
      </c>
      <c r="AJ114" s="671"/>
      <c r="AK114" s="671"/>
      <c r="AL114" s="671"/>
      <c r="AM114" s="170">
        <f>COUNTIF(AM13:AM112,"A")</f>
        <v>1</v>
      </c>
      <c r="AN114" s="671"/>
      <c r="AO114" s="671"/>
      <c r="AP114" s="671"/>
      <c r="AQ114" s="170">
        <f>COUNTIF(AQ13:AQ112,"A")</f>
        <v>0</v>
      </c>
      <c r="AR114" s="671"/>
      <c r="AS114" s="671"/>
      <c r="AT114" s="671"/>
      <c r="AU114" s="170">
        <f>COUNTIF(AU13:AU112,"A")</f>
        <v>0</v>
      </c>
      <c r="AV114" s="671"/>
      <c r="AW114" s="671"/>
      <c r="AX114" s="671"/>
      <c r="AY114" s="170">
        <f>COUNTIF(AY13:AY112,"A")</f>
        <v>0</v>
      </c>
      <c r="AZ114" s="671"/>
      <c r="BA114" s="671"/>
      <c r="BB114" s="671"/>
      <c r="BC114" s="170">
        <f>COUNTIF(BC13:BC112,"A")</f>
        <v>0</v>
      </c>
      <c r="BD114" s="170">
        <f>COUNTIF(BD13:BD112,"A")</f>
        <v>5</v>
      </c>
      <c r="BE114" s="671"/>
      <c r="BF114" s="671"/>
      <c r="BG114" s="671"/>
      <c r="BH114" s="170">
        <f>COUNTIF(BH13:BH112,"A")</f>
        <v>1</v>
      </c>
      <c r="BI114" s="671"/>
      <c r="BJ114" s="671"/>
      <c r="BK114" s="671"/>
      <c r="BL114" s="170">
        <f>COUNTIF(BL13:BL112,"A")</f>
        <v>1</v>
      </c>
      <c r="BM114" s="671"/>
      <c r="BN114" s="671"/>
      <c r="BO114" s="671"/>
      <c r="BP114" s="170">
        <f>COUNTIF(BP13:BP112,"A")</f>
        <v>0</v>
      </c>
      <c r="BQ114" s="671"/>
      <c r="BR114" s="671"/>
      <c r="BS114" s="671"/>
      <c r="BT114" s="170">
        <f>COUNTIF(BT13:BT112,"A")</f>
        <v>0</v>
      </c>
      <c r="BU114" s="671"/>
      <c r="BV114" s="671"/>
      <c r="BW114" s="671"/>
      <c r="BX114" s="170">
        <f>COUNTIF(BX13:BX112,"A")</f>
        <v>0</v>
      </c>
      <c r="BY114" s="671"/>
      <c r="BZ114" s="671"/>
      <c r="CA114" s="671"/>
      <c r="CB114" s="170">
        <f>COUNTIF(CB13:CB112,"A")</f>
        <v>0</v>
      </c>
      <c r="CC114" s="170">
        <f>COUNTIF(CC13:CC112,"A")</f>
        <v>5</v>
      </c>
      <c r="CD114" s="671"/>
      <c r="CE114" s="671"/>
      <c r="CF114" s="671"/>
      <c r="CG114" s="170">
        <f>COUNTIF(CG13:CG112,"A")</f>
        <v>1</v>
      </c>
      <c r="CH114" s="671"/>
      <c r="CI114" s="671"/>
      <c r="CJ114" s="671"/>
      <c r="CK114" s="170">
        <f>COUNTIF(CK13:CK112,"A")</f>
        <v>1</v>
      </c>
      <c r="CL114" s="671"/>
      <c r="CM114" s="671"/>
      <c r="CN114" s="671"/>
      <c r="CO114" s="170">
        <f>COUNTIF(CO13:CO112,"A")</f>
        <v>0</v>
      </c>
      <c r="CP114" s="671"/>
      <c r="CQ114" s="671"/>
      <c r="CR114" s="671"/>
      <c r="CS114" s="170">
        <f>COUNTIF(CS13:CS112,"A")</f>
        <v>0</v>
      </c>
      <c r="CT114" s="671"/>
      <c r="CU114" s="671"/>
      <c r="CV114" s="671"/>
      <c r="CW114" s="170">
        <f>COUNTIF(CW13:CW112,"A")</f>
        <v>0</v>
      </c>
      <c r="CX114" s="671"/>
      <c r="CY114" s="671"/>
      <c r="CZ114" s="671"/>
      <c r="DA114" s="170">
        <f>COUNTIF(DA13:DA112,"A")</f>
        <v>0</v>
      </c>
      <c r="DB114" s="170">
        <f>COUNTIF(DB13:DB112,"A")</f>
        <v>5</v>
      </c>
      <c r="DC114" s="671"/>
      <c r="DD114" s="671"/>
      <c r="DE114" s="671"/>
      <c r="DF114" s="170">
        <f>COUNTIF(DF13:DF112,"A")</f>
        <v>1</v>
      </c>
      <c r="DG114" s="671"/>
      <c r="DH114" s="671"/>
      <c r="DI114" s="671"/>
      <c r="DJ114" s="170">
        <f>COUNTIF(DJ13:DJ112,"A")</f>
        <v>1</v>
      </c>
      <c r="DK114" s="671"/>
      <c r="DL114" s="671"/>
      <c r="DM114" s="671"/>
      <c r="DN114" s="170">
        <f>COUNTIF(DN13:DN112,"A")</f>
        <v>0</v>
      </c>
      <c r="DO114" s="672"/>
      <c r="DP114" s="673"/>
      <c r="DQ114" s="674"/>
      <c r="DR114" s="170">
        <f>COUNTIF(DR13:DR112,"A")</f>
        <v>0</v>
      </c>
      <c r="DS114" s="671"/>
      <c r="DT114" s="671"/>
      <c r="DU114" s="671"/>
      <c r="DV114" s="170">
        <f>COUNTIF(DV13:DV112,"A")</f>
        <v>0</v>
      </c>
      <c r="DW114" s="671"/>
      <c r="DX114" s="671"/>
      <c r="DY114" s="671"/>
      <c r="DZ114" s="170">
        <f>COUNTIF(DZ13:DZ112,"A")</f>
        <v>0</v>
      </c>
      <c r="EA114" s="170">
        <f>COUNTIF(EA13:EA112,"A")</f>
        <v>5</v>
      </c>
      <c r="EB114" s="671"/>
      <c r="EC114" s="671"/>
      <c r="ED114" s="671"/>
      <c r="EE114" s="170">
        <f>COUNTIF(EE13:EE112,"A")</f>
        <v>1</v>
      </c>
      <c r="EF114" s="671"/>
      <c r="EG114" s="671"/>
      <c r="EH114" s="671"/>
      <c r="EI114" s="170">
        <f>COUNTIF(EI13:EI112,"A")</f>
        <v>1</v>
      </c>
      <c r="EJ114" s="671"/>
      <c r="EK114" s="671"/>
      <c r="EL114" s="671"/>
      <c r="EM114" s="170">
        <f>COUNTIF(EM13:EM112,"A")</f>
        <v>0</v>
      </c>
      <c r="EN114" s="671"/>
      <c r="EO114" s="671"/>
      <c r="EP114" s="671"/>
      <c r="EQ114" s="170">
        <f>COUNTIF(EQ13:EQ112,"A")</f>
        <v>0</v>
      </c>
      <c r="ER114" s="671"/>
      <c r="ES114" s="671"/>
      <c r="ET114" s="671"/>
      <c r="EU114" s="170">
        <f>COUNTIF(EU13:EU112,"A")</f>
        <v>0</v>
      </c>
      <c r="EV114" s="671"/>
      <c r="EW114" s="671"/>
      <c r="EX114" s="671"/>
      <c r="EY114" s="170">
        <f>COUNTIF(EY13:EY112,"A")</f>
        <v>0</v>
      </c>
      <c r="EZ114" s="99"/>
      <c r="FA114" s="99"/>
      <c r="FB114" s="99"/>
      <c r="FC114" s="99"/>
      <c r="FD114" s="99"/>
      <c r="FE114" s="102" t="s">
        <v>21</v>
      </c>
      <c r="FF114" s="170">
        <f>COUNTIF(FF13:FF112,"A")</f>
        <v>7</v>
      </c>
      <c r="FG114" s="99"/>
      <c r="FH114" s="99"/>
      <c r="FI114" s="99"/>
      <c r="FJ114" s="99"/>
      <c r="FK114" s="99"/>
      <c r="FL114" s="102" t="s">
        <v>21</v>
      </c>
      <c r="FM114" s="170">
        <f>COUNTIF(FM13:FM112,"A")</f>
        <v>6</v>
      </c>
      <c r="FN114" s="99"/>
      <c r="FO114" s="99"/>
      <c r="FP114" s="99"/>
      <c r="FQ114" s="99"/>
      <c r="FR114" s="99"/>
      <c r="FS114" s="102" t="s">
        <v>21</v>
      </c>
      <c r="FT114" s="170">
        <f>COUNTIF(FT13:FT112,"A")</f>
        <v>6</v>
      </c>
      <c r="FU114" s="99"/>
      <c r="FV114" s="31">
        <f>IF(AND(FV11=""),"",COUNTA(FV13:FV112)-COUNTIF(FV13:FV112,"0")-COUNTIF(FV13:FV112,"-"))</f>
        <v>11</v>
      </c>
      <c r="FW114" s="31">
        <f t="shared" ref="FW114:GH114" si="205">IF(AND(FW11=""),"",COUNTA(FW13:FW112)-COUNTIF(FW13:FW112,"0")-COUNTIF(FW13:FW112,"-"))</f>
        <v>11</v>
      </c>
      <c r="FX114" s="31">
        <f t="shared" si="205"/>
        <v>11</v>
      </c>
      <c r="FY114" s="31">
        <f t="shared" si="205"/>
        <v>11</v>
      </c>
      <c r="FZ114" s="31" t="str">
        <f t="shared" si="205"/>
        <v/>
      </c>
      <c r="GA114" s="31" t="str">
        <f t="shared" si="205"/>
        <v/>
      </c>
      <c r="GB114" s="31" t="str">
        <f t="shared" si="205"/>
        <v/>
      </c>
      <c r="GC114" s="31" t="str">
        <f t="shared" si="205"/>
        <v/>
      </c>
      <c r="GD114" s="31" t="str">
        <f t="shared" si="205"/>
        <v/>
      </c>
      <c r="GE114" s="31" t="str">
        <f t="shared" si="205"/>
        <v/>
      </c>
      <c r="GF114" s="31" t="str">
        <f t="shared" si="205"/>
        <v/>
      </c>
      <c r="GG114" s="31" t="str">
        <f t="shared" si="205"/>
        <v/>
      </c>
      <c r="GH114" s="31">
        <f t="shared" si="205"/>
        <v>11</v>
      </c>
      <c r="GI114" s="59" t="s">
        <v>95</v>
      </c>
      <c r="GJ114" s="173"/>
      <c r="GK114" s="173"/>
      <c r="GL114" s="173"/>
      <c r="GM114" s="173"/>
      <c r="GN114" s="50"/>
      <c r="GO114" s="50"/>
      <c r="GP114" s="50"/>
      <c r="GQ114" s="50"/>
      <c r="GR114" s="3"/>
      <c r="GS114" s="3"/>
      <c r="GT114" s="3"/>
      <c r="GU114" s="3"/>
      <c r="GV114" s="3"/>
      <c r="GW114" s="3"/>
      <c r="GX114" s="3"/>
      <c r="GY114" s="3"/>
      <c r="GZ114" s="3"/>
      <c r="HA114" s="3"/>
      <c r="HB114" s="3"/>
      <c r="HC114" s="3"/>
      <c r="HD114" s="3"/>
      <c r="HE114" s="3"/>
      <c r="HF114" s="3"/>
      <c r="HG114" s="3"/>
      <c r="HH114" s="3"/>
      <c r="HI114" s="3"/>
      <c r="HJ114" s="3"/>
      <c r="HK114" s="3"/>
      <c r="HL114" s="3"/>
      <c r="HM114" s="3"/>
    </row>
    <row r="115" spans="1:240" ht="20.25">
      <c r="A115" s="1"/>
      <c r="B115" s="677" t="s">
        <v>22</v>
      </c>
      <c r="C115" s="677"/>
      <c r="D115" s="677"/>
      <c r="E115" s="677"/>
      <c r="F115" s="124">
        <f>COUNTIF(F13:F112,"B")</f>
        <v>3</v>
      </c>
      <c r="G115" s="671"/>
      <c r="H115" s="671"/>
      <c r="I115" s="671"/>
      <c r="J115" s="170">
        <f>COUNTIF(J13:J112,"B")</f>
        <v>1</v>
      </c>
      <c r="K115" s="671"/>
      <c r="L115" s="671"/>
      <c r="M115" s="671"/>
      <c r="N115" s="170">
        <f>COUNTIF(N13:N112,"B")</f>
        <v>2</v>
      </c>
      <c r="O115" s="671"/>
      <c r="P115" s="671"/>
      <c r="Q115" s="671"/>
      <c r="R115" s="170">
        <f>COUNTIF(R13:R112,"B")</f>
        <v>1</v>
      </c>
      <c r="S115" s="671"/>
      <c r="T115" s="671"/>
      <c r="U115" s="671"/>
      <c r="V115" s="170">
        <f>COUNTIF(V13:V112,"B")</f>
        <v>3</v>
      </c>
      <c r="W115" s="671"/>
      <c r="X115" s="671"/>
      <c r="Y115" s="671"/>
      <c r="Z115" s="170">
        <f>COUNTIF(Z13:Z112,"B")</f>
        <v>2</v>
      </c>
      <c r="AA115" s="671"/>
      <c r="AB115" s="671"/>
      <c r="AC115" s="671"/>
      <c r="AD115" s="170">
        <f>COUNTIF(AD13:AD112,"B")</f>
        <v>2</v>
      </c>
      <c r="AE115" s="170">
        <f>COUNTIF(AE13:AE112,"B")</f>
        <v>8</v>
      </c>
      <c r="AF115" s="671"/>
      <c r="AG115" s="671"/>
      <c r="AH115" s="671"/>
      <c r="AI115" s="170">
        <f>COUNTIF(AI13:AI112,"B")</f>
        <v>1</v>
      </c>
      <c r="AJ115" s="671"/>
      <c r="AK115" s="671"/>
      <c r="AL115" s="671"/>
      <c r="AM115" s="170">
        <f>COUNTIF(AM13:AM112,"B")</f>
        <v>2</v>
      </c>
      <c r="AN115" s="671"/>
      <c r="AO115" s="671"/>
      <c r="AP115" s="671"/>
      <c r="AQ115" s="170">
        <f>COUNTIF(AQ13:AQ112,"B")</f>
        <v>1</v>
      </c>
      <c r="AR115" s="671"/>
      <c r="AS115" s="671"/>
      <c r="AT115" s="671"/>
      <c r="AU115" s="170">
        <f>COUNTIF(AU13:AU112,"B")</f>
        <v>3</v>
      </c>
      <c r="AV115" s="671"/>
      <c r="AW115" s="671"/>
      <c r="AX115" s="671"/>
      <c r="AY115" s="170">
        <f>COUNTIF(AY13:AY112,"B")</f>
        <v>2</v>
      </c>
      <c r="AZ115" s="671"/>
      <c r="BA115" s="671"/>
      <c r="BB115" s="671"/>
      <c r="BC115" s="170">
        <f>COUNTIF(BC13:BC112,"B")</f>
        <v>2</v>
      </c>
      <c r="BD115" s="170">
        <f>COUNTIF(BD13:BD112,"B")</f>
        <v>8</v>
      </c>
      <c r="BE115" s="671"/>
      <c r="BF115" s="671"/>
      <c r="BG115" s="671"/>
      <c r="BH115" s="170">
        <f>COUNTIF(BH13:BH112,"B")</f>
        <v>1</v>
      </c>
      <c r="BI115" s="671"/>
      <c r="BJ115" s="671"/>
      <c r="BK115" s="671"/>
      <c r="BL115" s="170">
        <f>COUNTIF(BL13:BL112,"B")</f>
        <v>2</v>
      </c>
      <c r="BM115" s="671"/>
      <c r="BN115" s="671"/>
      <c r="BO115" s="671"/>
      <c r="BP115" s="170">
        <f>COUNTIF(BP13:BP112,"B")</f>
        <v>1</v>
      </c>
      <c r="BQ115" s="671"/>
      <c r="BR115" s="671"/>
      <c r="BS115" s="671"/>
      <c r="BT115" s="170">
        <f>COUNTIF(BT13:BT112,"B")</f>
        <v>3</v>
      </c>
      <c r="BU115" s="671"/>
      <c r="BV115" s="671"/>
      <c r="BW115" s="671"/>
      <c r="BX115" s="170">
        <f>COUNTIF(BX13:BX112,"B")</f>
        <v>2</v>
      </c>
      <c r="BY115" s="671"/>
      <c r="BZ115" s="671"/>
      <c r="CA115" s="671"/>
      <c r="CB115" s="170">
        <f>COUNTIF(CB13:CB112,"B")</f>
        <v>2</v>
      </c>
      <c r="CC115" s="170">
        <f>COUNTIF(CC13:CC112,"B")</f>
        <v>8</v>
      </c>
      <c r="CD115" s="671"/>
      <c r="CE115" s="671"/>
      <c r="CF115" s="671"/>
      <c r="CG115" s="170">
        <f>COUNTIF(CG13:CG112,"B")</f>
        <v>1</v>
      </c>
      <c r="CH115" s="671"/>
      <c r="CI115" s="671"/>
      <c r="CJ115" s="671"/>
      <c r="CK115" s="170">
        <f>COUNTIF(CK13:CK112,"B")</f>
        <v>2</v>
      </c>
      <c r="CL115" s="671"/>
      <c r="CM115" s="671"/>
      <c r="CN115" s="671"/>
      <c r="CO115" s="170">
        <f>COUNTIF(CO13:CO112,"B")</f>
        <v>1</v>
      </c>
      <c r="CP115" s="671"/>
      <c r="CQ115" s="671"/>
      <c r="CR115" s="671"/>
      <c r="CS115" s="170">
        <f>COUNTIF(CS13:CS112,"B")</f>
        <v>3</v>
      </c>
      <c r="CT115" s="671"/>
      <c r="CU115" s="671"/>
      <c r="CV115" s="671"/>
      <c r="CW115" s="170">
        <f>COUNTIF(CW13:CW112,"B")</f>
        <v>2</v>
      </c>
      <c r="CX115" s="671"/>
      <c r="CY115" s="671"/>
      <c r="CZ115" s="671"/>
      <c r="DA115" s="170">
        <f>COUNTIF(DA13:DA112,"B")</f>
        <v>2</v>
      </c>
      <c r="DB115" s="170">
        <f>COUNTIF(DB13:DB112,"B")</f>
        <v>8</v>
      </c>
      <c r="DC115" s="671"/>
      <c r="DD115" s="671"/>
      <c r="DE115" s="671"/>
      <c r="DF115" s="170">
        <f>COUNTIF(DF13:DF112,"B")</f>
        <v>1</v>
      </c>
      <c r="DG115" s="671"/>
      <c r="DH115" s="671"/>
      <c r="DI115" s="671"/>
      <c r="DJ115" s="170">
        <f>COUNTIF(DJ13:DJ112,"B")</f>
        <v>2</v>
      </c>
      <c r="DK115" s="671"/>
      <c r="DL115" s="671"/>
      <c r="DM115" s="671"/>
      <c r="DN115" s="170">
        <f>COUNTIF(DN13:DN112,"B")</f>
        <v>1</v>
      </c>
      <c r="DO115" s="672"/>
      <c r="DP115" s="673"/>
      <c r="DQ115" s="674"/>
      <c r="DR115" s="170">
        <f>COUNTIF(DR13:DR112,"B")</f>
        <v>3</v>
      </c>
      <c r="DS115" s="671"/>
      <c r="DT115" s="671"/>
      <c r="DU115" s="671"/>
      <c r="DV115" s="170">
        <f>COUNTIF(DV13:DV112,"B")</f>
        <v>2</v>
      </c>
      <c r="DW115" s="671"/>
      <c r="DX115" s="671"/>
      <c r="DY115" s="671"/>
      <c r="DZ115" s="170">
        <f>COUNTIF(DZ13:DZ112,"B")</f>
        <v>2</v>
      </c>
      <c r="EA115" s="170">
        <f>COUNTIF(EA13:EA112,"B")</f>
        <v>8</v>
      </c>
      <c r="EB115" s="671"/>
      <c r="EC115" s="671"/>
      <c r="ED115" s="671"/>
      <c r="EE115" s="170">
        <f>COUNTIF(EE13:EE112,"B")</f>
        <v>1</v>
      </c>
      <c r="EF115" s="671"/>
      <c r="EG115" s="671"/>
      <c r="EH115" s="671"/>
      <c r="EI115" s="170">
        <f>COUNTIF(EI13:EI112,"B")</f>
        <v>2</v>
      </c>
      <c r="EJ115" s="671"/>
      <c r="EK115" s="671"/>
      <c r="EL115" s="671"/>
      <c r="EM115" s="170">
        <f>COUNTIF(EM13:EM112,"B")</f>
        <v>1</v>
      </c>
      <c r="EN115" s="671"/>
      <c r="EO115" s="671"/>
      <c r="EP115" s="671"/>
      <c r="EQ115" s="170">
        <f>COUNTIF(EQ13:EQ112,"B")</f>
        <v>3</v>
      </c>
      <c r="ER115" s="671"/>
      <c r="ES115" s="671"/>
      <c r="ET115" s="671"/>
      <c r="EU115" s="170">
        <f>COUNTIF(EU13:EU112,"B")</f>
        <v>2</v>
      </c>
      <c r="EV115" s="671"/>
      <c r="EW115" s="671"/>
      <c r="EX115" s="671"/>
      <c r="EY115" s="170">
        <f>COUNTIF(EY13:EY112,"B")</f>
        <v>2</v>
      </c>
      <c r="EZ115" s="99"/>
      <c r="FA115" s="99"/>
      <c r="FB115" s="99"/>
      <c r="FC115" s="99"/>
      <c r="FD115" s="99"/>
      <c r="FE115" s="102" t="s">
        <v>22</v>
      </c>
      <c r="FF115" s="170">
        <f>COUNTIF(FF13:FF112,"B")</f>
        <v>0</v>
      </c>
      <c r="FG115" s="99"/>
      <c r="FH115" s="99"/>
      <c r="FI115" s="99"/>
      <c r="FJ115" s="99"/>
      <c r="FK115" s="99"/>
      <c r="FL115" s="102" t="s">
        <v>22</v>
      </c>
      <c r="FM115" s="170">
        <f>COUNTIF(FM13:FM112,"B")</f>
        <v>0</v>
      </c>
      <c r="FN115" s="99"/>
      <c r="FO115" s="99"/>
      <c r="FP115" s="99"/>
      <c r="FQ115" s="99"/>
      <c r="FR115" s="99"/>
      <c r="FS115" s="102" t="s">
        <v>22</v>
      </c>
      <c r="FT115" s="170">
        <f>COUNTIF(FT13:FT112,"B")</f>
        <v>0</v>
      </c>
      <c r="FU115" s="99"/>
      <c r="FV115" s="32">
        <f>IF(AND(FV11=""),"",FV113/FV11)</f>
        <v>10.5</v>
      </c>
      <c r="FW115" s="32">
        <f t="shared" ref="FW115:GH115" si="206">IF(AND(FW11=""),"",FW113/FW11)</f>
        <v>9.6999999999999993</v>
      </c>
      <c r="FX115" s="32">
        <f t="shared" si="206"/>
        <v>10.68</v>
      </c>
      <c r="FY115" s="32">
        <f t="shared" si="206"/>
        <v>10.56</v>
      </c>
      <c r="FZ115" s="32" t="str">
        <f t="shared" si="206"/>
        <v/>
      </c>
      <c r="GA115" s="32" t="str">
        <f t="shared" si="206"/>
        <v/>
      </c>
      <c r="GB115" s="32" t="str">
        <f t="shared" si="206"/>
        <v/>
      </c>
      <c r="GC115" s="32" t="str">
        <f t="shared" si="206"/>
        <v/>
      </c>
      <c r="GD115" s="32" t="str">
        <f t="shared" si="206"/>
        <v/>
      </c>
      <c r="GE115" s="32" t="str">
        <f t="shared" si="206"/>
        <v/>
      </c>
      <c r="GF115" s="32" t="str">
        <f t="shared" si="206"/>
        <v/>
      </c>
      <c r="GG115" s="32" t="str">
        <f t="shared" si="206"/>
        <v/>
      </c>
      <c r="GH115" s="32">
        <f t="shared" si="206"/>
        <v>10.603448275862069</v>
      </c>
      <c r="GI115" s="59" t="s">
        <v>96</v>
      </c>
      <c r="GJ115" s="173"/>
      <c r="GK115" s="173"/>
      <c r="GL115" s="173"/>
      <c r="GM115" s="173"/>
      <c r="GN115" s="50"/>
      <c r="GO115" s="50"/>
      <c r="GP115" s="50"/>
      <c r="GQ115" s="50"/>
      <c r="GR115" s="3"/>
      <c r="GS115" s="3"/>
      <c r="GT115" s="3"/>
      <c r="GU115" s="3"/>
      <c r="GV115" s="3"/>
      <c r="GW115" s="3"/>
      <c r="GX115" s="3"/>
      <c r="GY115" s="3"/>
      <c r="GZ115" s="3"/>
      <c r="HA115" s="3"/>
      <c r="HB115" s="3"/>
      <c r="HC115" s="3"/>
      <c r="HD115" s="3"/>
      <c r="HE115" s="3"/>
      <c r="HF115" s="3"/>
      <c r="HG115" s="3"/>
      <c r="HH115" s="3"/>
      <c r="HI115" s="3"/>
      <c r="HJ115" s="3"/>
      <c r="HK115" s="3"/>
      <c r="HL115" s="3"/>
      <c r="HM115" s="3"/>
    </row>
    <row r="116" spans="1:240" ht="18.75">
      <c r="A116" s="1"/>
      <c r="B116" s="677" t="s">
        <v>23</v>
      </c>
      <c r="C116" s="677"/>
      <c r="D116" s="677"/>
      <c r="E116" s="677"/>
      <c r="F116" s="124">
        <f>COUNTIF(F13:F112,"C")</f>
        <v>6</v>
      </c>
      <c r="G116" s="671"/>
      <c r="H116" s="671"/>
      <c r="I116" s="671"/>
      <c r="J116" s="170">
        <f>COUNTIF(J13:J112,"C")</f>
        <v>2</v>
      </c>
      <c r="K116" s="671"/>
      <c r="L116" s="671"/>
      <c r="M116" s="671"/>
      <c r="N116" s="170">
        <f>COUNTIF(N13:N112,"C")</f>
        <v>4</v>
      </c>
      <c r="O116" s="671"/>
      <c r="P116" s="671"/>
      <c r="Q116" s="671"/>
      <c r="R116" s="170">
        <f>COUNTIF(R13:R112,"C")</f>
        <v>2</v>
      </c>
      <c r="S116" s="671"/>
      <c r="T116" s="671"/>
      <c r="U116" s="671"/>
      <c r="V116" s="170">
        <f>COUNTIF(V13:V112,"C")</f>
        <v>5</v>
      </c>
      <c r="W116" s="671"/>
      <c r="X116" s="671"/>
      <c r="Y116" s="671"/>
      <c r="Z116" s="170">
        <f>COUNTIF(Z13:Z112,"C")</f>
        <v>4</v>
      </c>
      <c r="AA116" s="671"/>
      <c r="AB116" s="671"/>
      <c r="AC116" s="671"/>
      <c r="AD116" s="170">
        <f>COUNTIF(AD13:AD112,"C")</f>
        <v>2</v>
      </c>
      <c r="AE116" s="170">
        <f>COUNTIF(AE13:AE112,"C")</f>
        <v>10</v>
      </c>
      <c r="AF116" s="671"/>
      <c r="AG116" s="671"/>
      <c r="AH116" s="671"/>
      <c r="AI116" s="170">
        <f>COUNTIF(AI13:AI112,"C")</f>
        <v>1</v>
      </c>
      <c r="AJ116" s="671"/>
      <c r="AK116" s="671"/>
      <c r="AL116" s="671"/>
      <c r="AM116" s="170">
        <f>COUNTIF(AM13:AM112,"C")</f>
        <v>4</v>
      </c>
      <c r="AN116" s="671"/>
      <c r="AO116" s="671"/>
      <c r="AP116" s="671"/>
      <c r="AQ116" s="170">
        <f>COUNTIF(AQ13:AQ112,"C")</f>
        <v>2</v>
      </c>
      <c r="AR116" s="671"/>
      <c r="AS116" s="671"/>
      <c r="AT116" s="671"/>
      <c r="AU116" s="170">
        <f>COUNTIF(AU13:AU112,"C")</f>
        <v>5</v>
      </c>
      <c r="AV116" s="671"/>
      <c r="AW116" s="671"/>
      <c r="AX116" s="671"/>
      <c r="AY116" s="170">
        <f>COUNTIF(AY13:AY112,"C")</f>
        <v>4</v>
      </c>
      <c r="AZ116" s="671"/>
      <c r="BA116" s="671"/>
      <c r="BB116" s="671"/>
      <c r="BC116" s="170">
        <f>COUNTIF(BC13:BC112,"C")</f>
        <v>2</v>
      </c>
      <c r="BD116" s="170">
        <f>COUNTIF(BD13:BD112,"C")</f>
        <v>10</v>
      </c>
      <c r="BE116" s="671"/>
      <c r="BF116" s="671"/>
      <c r="BG116" s="671"/>
      <c r="BH116" s="170">
        <f>COUNTIF(BH13:BH112,"C")</f>
        <v>1</v>
      </c>
      <c r="BI116" s="671"/>
      <c r="BJ116" s="671"/>
      <c r="BK116" s="671"/>
      <c r="BL116" s="170">
        <f>COUNTIF(BL13:BL112,"C")</f>
        <v>4</v>
      </c>
      <c r="BM116" s="671"/>
      <c r="BN116" s="671"/>
      <c r="BO116" s="671"/>
      <c r="BP116" s="170">
        <f>COUNTIF(BP13:BP112,"C")</f>
        <v>2</v>
      </c>
      <c r="BQ116" s="671"/>
      <c r="BR116" s="671"/>
      <c r="BS116" s="671"/>
      <c r="BT116" s="170">
        <f>COUNTIF(BT13:BT112,"C")</f>
        <v>5</v>
      </c>
      <c r="BU116" s="671"/>
      <c r="BV116" s="671"/>
      <c r="BW116" s="671"/>
      <c r="BX116" s="170">
        <f>COUNTIF(BX13:BX112,"C")</f>
        <v>4</v>
      </c>
      <c r="BY116" s="671"/>
      <c r="BZ116" s="671"/>
      <c r="CA116" s="671"/>
      <c r="CB116" s="170">
        <f>COUNTIF(CB13:CB112,"C")</f>
        <v>2</v>
      </c>
      <c r="CC116" s="170">
        <f>COUNTIF(CC13:CC112,"C")</f>
        <v>10</v>
      </c>
      <c r="CD116" s="671"/>
      <c r="CE116" s="671"/>
      <c r="CF116" s="671"/>
      <c r="CG116" s="170">
        <f>COUNTIF(CG13:CG112,"C")</f>
        <v>1</v>
      </c>
      <c r="CH116" s="671"/>
      <c r="CI116" s="671"/>
      <c r="CJ116" s="671"/>
      <c r="CK116" s="170">
        <f>COUNTIF(CK13:CK112,"C")</f>
        <v>4</v>
      </c>
      <c r="CL116" s="671"/>
      <c r="CM116" s="671"/>
      <c r="CN116" s="671"/>
      <c r="CO116" s="170">
        <f>COUNTIF(CO13:CO112,"C")</f>
        <v>2</v>
      </c>
      <c r="CP116" s="671"/>
      <c r="CQ116" s="671"/>
      <c r="CR116" s="671"/>
      <c r="CS116" s="170">
        <f>COUNTIF(CS13:CS112,"C")</f>
        <v>5</v>
      </c>
      <c r="CT116" s="671"/>
      <c r="CU116" s="671"/>
      <c r="CV116" s="671"/>
      <c r="CW116" s="170">
        <f>COUNTIF(CW13:CW112,"C")</f>
        <v>4</v>
      </c>
      <c r="CX116" s="671"/>
      <c r="CY116" s="671"/>
      <c r="CZ116" s="671"/>
      <c r="DA116" s="170">
        <f>COUNTIF(DA13:DA112,"C")</f>
        <v>2</v>
      </c>
      <c r="DB116" s="170">
        <f>COUNTIF(DB13:DB112,"C")</f>
        <v>10</v>
      </c>
      <c r="DC116" s="671"/>
      <c r="DD116" s="671"/>
      <c r="DE116" s="671"/>
      <c r="DF116" s="170">
        <f>COUNTIF(DF13:DF112,"C")</f>
        <v>1</v>
      </c>
      <c r="DG116" s="671"/>
      <c r="DH116" s="671"/>
      <c r="DI116" s="671"/>
      <c r="DJ116" s="170">
        <f>COUNTIF(DJ13:DJ112,"C")</f>
        <v>4</v>
      </c>
      <c r="DK116" s="671"/>
      <c r="DL116" s="671"/>
      <c r="DM116" s="671"/>
      <c r="DN116" s="170">
        <f>COUNTIF(DN13:DN112,"C")</f>
        <v>2</v>
      </c>
      <c r="DO116" s="672"/>
      <c r="DP116" s="673"/>
      <c r="DQ116" s="674"/>
      <c r="DR116" s="170">
        <f>COUNTIF(DR13:DR112,"C")</f>
        <v>5</v>
      </c>
      <c r="DS116" s="671"/>
      <c r="DT116" s="671"/>
      <c r="DU116" s="671"/>
      <c r="DV116" s="170">
        <f>COUNTIF(DV13:DV112,"C")</f>
        <v>4</v>
      </c>
      <c r="DW116" s="671"/>
      <c r="DX116" s="671"/>
      <c r="DY116" s="671"/>
      <c r="DZ116" s="170">
        <f>COUNTIF(DZ13:DZ112,"C")</f>
        <v>2</v>
      </c>
      <c r="EA116" s="170">
        <f>COUNTIF(EA13:EA112,"C")</f>
        <v>10</v>
      </c>
      <c r="EB116" s="671"/>
      <c r="EC116" s="671"/>
      <c r="ED116" s="671"/>
      <c r="EE116" s="170">
        <f>COUNTIF(EE13:EE112,"C")</f>
        <v>1</v>
      </c>
      <c r="EF116" s="671"/>
      <c r="EG116" s="671"/>
      <c r="EH116" s="671"/>
      <c r="EI116" s="170">
        <f>COUNTIF(EI13:EI112,"C")</f>
        <v>4</v>
      </c>
      <c r="EJ116" s="671"/>
      <c r="EK116" s="671"/>
      <c r="EL116" s="671"/>
      <c r="EM116" s="170">
        <f>COUNTIF(EM13:EM112,"C")</f>
        <v>2</v>
      </c>
      <c r="EN116" s="671"/>
      <c r="EO116" s="671"/>
      <c r="EP116" s="671"/>
      <c r="EQ116" s="170">
        <f>COUNTIF(EQ13:EQ112,"C")</f>
        <v>5</v>
      </c>
      <c r="ER116" s="671"/>
      <c r="ES116" s="671"/>
      <c r="ET116" s="671"/>
      <c r="EU116" s="170">
        <f>COUNTIF(EU13:EU112,"C")</f>
        <v>4</v>
      </c>
      <c r="EV116" s="671"/>
      <c r="EW116" s="671"/>
      <c r="EX116" s="671"/>
      <c r="EY116" s="170">
        <f>COUNTIF(EY13:EY112,"C")</f>
        <v>2</v>
      </c>
      <c r="EZ116" s="99"/>
      <c r="FA116" s="99"/>
      <c r="FB116" s="99"/>
      <c r="FC116" s="99"/>
      <c r="FD116" s="99"/>
      <c r="FE116" s="102" t="s">
        <v>23</v>
      </c>
      <c r="FF116" s="170">
        <f>COUNTIF(FF13:FF112,"C")</f>
        <v>0</v>
      </c>
      <c r="FG116" s="99"/>
      <c r="FH116" s="99"/>
      <c r="FI116" s="99"/>
      <c r="FJ116" s="99"/>
      <c r="FK116" s="99"/>
      <c r="FL116" s="102" t="s">
        <v>23</v>
      </c>
      <c r="FM116" s="170">
        <f>COUNTIF(FM13:FM112,"C")</f>
        <v>0</v>
      </c>
      <c r="FN116" s="99"/>
      <c r="FO116" s="99"/>
      <c r="FP116" s="99"/>
      <c r="FQ116" s="99"/>
      <c r="FR116" s="99"/>
      <c r="FS116" s="102" t="s">
        <v>23</v>
      </c>
      <c r="FT116" s="170">
        <f>COUNTIF(FT13:FT112,"C")</f>
        <v>0</v>
      </c>
      <c r="FU116" s="99"/>
      <c r="FV116" s="173"/>
      <c r="FW116" s="173"/>
      <c r="FX116" s="173"/>
      <c r="FY116" s="173"/>
      <c r="FZ116" s="173"/>
      <c r="GA116" s="173"/>
      <c r="GB116" s="173"/>
      <c r="GC116" s="173"/>
      <c r="GD116" s="173"/>
      <c r="GE116" s="173"/>
      <c r="GF116" s="173"/>
      <c r="GG116" s="173"/>
      <c r="GH116" s="173"/>
      <c r="GI116" s="313"/>
      <c r="GJ116" s="173"/>
      <c r="GK116" s="173"/>
      <c r="GL116" s="173"/>
      <c r="GM116" s="173"/>
      <c r="GN116" s="50"/>
      <c r="GO116" s="50"/>
      <c r="GP116" s="50"/>
      <c r="GQ116" s="50"/>
      <c r="GR116" s="3"/>
      <c r="GS116" s="3"/>
      <c r="GT116" s="3"/>
      <c r="GU116" s="3"/>
      <c r="GV116" s="3"/>
      <c r="GW116" s="3"/>
      <c r="GX116" s="3"/>
      <c r="GY116" s="3"/>
      <c r="GZ116" s="3"/>
      <c r="HA116" s="3"/>
      <c r="HB116" s="3"/>
      <c r="HC116" s="3"/>
      <c r="HD116" s="3"/>
      <c r="HE116" s="3"/>
      <c r="HF116" s="3"/>
      <c r="HG116" s="3"/>
      <c r="HH116" s="3"/>
      <c r="HI116" s="3"/>
      <c r="HJ116" s="3"/>
      <c r="HK116" s="3"/>
      <c r="HL116" s="3"/>
      <c r="HM116" s="3"/>
    </row>
    <row r="117" spans="1:240" ht="18.75">
      <c r="A117" s="1"/>
      <c r="B117" s="677" t="s">
        <v>43</v>
      </c>
      <c r="C117" s="677"/>
      <c r="D117" s="677"/>
      <c r="E117" s="677"/>
      <c r="F117" s="124">
        <f>COUNTIF(F13:F112,"D")</f>
        <v>0</v>
      </c>
      <c r="G117" s="671"/>
      <c r="H117" s="671"/>
      <c r="I117" s="671"/>
      <c r="J117" s="170">
        <f>COUNTIF(J13:J112,"D")</f>
        <v>1</v>
      </c>
      <c r="K117" s="671"/>
      <c r="L117" s="671"/>
      <c r="M117" s="671"/>
      <c r="N117" s="170">
        <f>COUNTIF(N13:N112,"D")</f>
        <v>0</v>
      </c>
      <c r="O117" s="671"/>
      <c r="P117" s="671"/>
      <c r="Q117" s="671"/>
      <c r="R117" s="170">
        <f>COUNTIF(R13:R112,"D")</f>
        <v>5</v>
      </c>
      <c r="S117" s="671"/>
      <c r="T117" s="671"/>
      <c r="U117" s="671"/>
      <c r="V117" s="170">
        <f>COUNTIF(V13:V112,"D")</f>
        <v>0</v>
      </c>
      <c r="W117" s="671"/>
      <c r="X117" s="671"/>
      <c r="Y117" s="671"/>
      <c r="Z117" s="170">
        <f>COUNTIF(Z13:Z112,"D")</f>
        <v>2</v>
      </c>
      <c r="AA117" s="671"/>
      <c r="AB117" s="671"/>
      <c r="AC117" s="671"/>
      <c r="AD117" s="170">
        <f>COUNTIF(AD13:AD112,"D")</f>
        <v>4</v>
      </c>
      <c r="AE117" s="170">
        <f>COUNTIF(AE13:AE112,"D")</f>
        <v>1</v>
      </c>
      <c r="AF117" s="671"/>
      <c r="AG117" s="671"/>
      <c r="AH117" s="671"/>
      <c r="AI117" s="170">
        <f>COUNTIF(AI13:AI112,"D")</f>
        <v>1</v>
      </c>
      <c r="AJ117" s="671"/>
      <c r="AK117" s="671"/>
      <c r="AL117" s="671"/>
      <c r="AM117" s="170">
        <f>COUNTIF(AM13:AM112,"D")</f>
        <v>0</v>
      </c>
      <c r="AN117" s="671"/>
      <c r="AO117" s="671"/>
      <c r="AP117" s="671"/>
      <c r="AQ117" s="170">
        <f>COUNTIF(AQ13:AQ112,"D")</f>
        <v>5</v>
      </c>
      <c r="AR117" s="671"/>
      <c r="AS117" s="671"/>
      <c r="AT117" s="671"/>
      <c r="AU117" s="170">
        <f>COUNTIF(AU13:AU112,"D")</f>
        <v>0</v>
      </c>
      <c r="AV117" s="671"/>
      <c r="AW117" s="671"/>
      <c r="AX117" s="671"/>
      <c r="AY117" s="170">
        <f>COUNTIF(AY13:AY112,"D")</f>
        <v>2</v>
      </c>
      <c r="AZ117" s="671"/>
      <c r="BA117" s="671"/>
      <c r="BB117" s="671"/>
      <c r="BC117" s="170">
        <f>COUNTIF(BC13:BC112,"D")</f>
        <v>6</v>
      </c>
      <c r="BD117" s="170">
        <f>COUNTIF(BD13:BD112,"D")</f>
        <v>1</v>
      </c>
      <c r="BE117" s="671"/>
      <c r="BF117" s="671"/>
      <c r="BG117" s="671"/>
      <c r="BH117" s="170">
        <f>COUNTIF(BH13:BH112,"D")</f>
        <v>1</v>
      </c>
      <c r="BI117" s="671"/>
      <c r="BJ117" s="671"/>
      <c r="BK117" s="671"/>
      <c r="BL117" s="170">
        <f>COUNTIF(BL13:BL112,"D")</f>
        <v>0</v>
      </c>
      <c r="BM117" s="671"/>
      <c r="BN117" s="671"/>
      <c r="BO117" s="671"/>
      <c r="BP117" s="170">
        <f>COUNTIF(BP13:BP112,"D")</f>
        <v>5</v>
      </c>
      <c r="BQ117" s="671"/>
      <c r="BR117" s="671"/>
      <c r="BS117" s="671"/>
      <c r="BT117" s="170">
        <f>COUNTIF(BT13:BT112,"D")</f>
        <v>0</v>
      </c>
      <c r="BU117" s="671"/>
      <c r="BV117" s="671"/>
      <c r="BW117" s="671"/>
      <c r="BX117" s="170">
        <f>COUNTIF(BX13:BX112,"D")</f>
        <v>2</v>
      </c>
      <c r="BY117" s="671"/>
      <c r="BZ117" s="671"/>
      <c r="CA117" s="671"/>
      <c r="CB117" s="170">
        <f>COUNTIF(CB13:CB112,"D")</f>
        <v>4</v>
      </c>
      <c r="CC117" s="170">
        <f>COUNTIF(CC13:CC112,"D")</f>
        <v>1</v>
      </c>
      <c r="CD117" s="671"/>
      <c r="CE117" s="671"/>
      <c r="CF117" s="671"/>
      <c r="CG117" s="170">
        <f>COUNTIF(CG13:CG112,"D")</f>
        <v>1</v>
      </c>
      <c r="CH117" s="671"/>
      <c r="CI117" s="671"/>
      <c r="CJ117" s="671"/>
      <c r="CK117" s="170">
        <f>COUNTIF(CK13:CK112,"D")</f>
        <v>0</v>
      </c>
      <c r="CL117" s="671"/>
      <c r="CM117" s="671"/>
      <c r="CN117" s="671"/>
      <c r="CO117" s="170">
        <f>COUNTIF(CO13:CO112,"D")</f>
        <v>5</v>
      </c>
      <c r="CP117" s="671"/>
      <c r="CQ117" s="671"/>
      <c r="CR117" s="671"/>
      <c r="CS117" s="170">
        <f>COUNTIF(CS13:CS112,"D")</f>
        <v>0</v>
      </c>
      <c r="CT117" s="671"/>
      <c r="CU117" s="671"/>
      <c r="CV117" s="671"/>
      <c r="CW117" s="170">
        <f>COUNTIF(CW13:CW112,"D")</f>
        <v>2</v>
      </c>
      <c r="CX117" s="671"/>
      <c r="CY117" s="671"/>
      <c r="CZ117" s="671"/>
      <c r="DA117" s="170">
        <f>COUNTIF(DA13:DA112,"D")</f>
        <v>4</v>
      </c>
      <c r="DB117" s="170">
        <f>COUNTIF(DB13:DB112,"D")</f>
        <v>1</v>
      </c>
      <c r="DC117" s="671"/>
      <c r="DD117" s="671"/>
      <c r="DE117" s="671"/>
      <c r="DF117" s="170">
        <f>COUNTIF(DF13:DF112,"D")</f>
        <v>1</v>
      </c>
      <c r="DG117" s="671"/>
      <c r="DH117" s="671"/>
      <c r="DI117" s="671"/>
      <c r="DJ117" s="170">
        <f>COUNTIF(DJ13:DJ112,"D")</f>
        <v>0</v>
      </c>
      <c r="DK117" s="671"/>
      <c r="DL117" s="671"/>
      <c r="DM117" s="671"/>
      <c r="DN117" s="170">
        <f>COUNTIF(DN13:DN112,"D")</f>
        <v>5</v>
      </c>
      <c r="DO117" s="672"/>
      <c r="DP117" s="673"/>
      <c r="DQ117" s="674"/>
      <c r="DR117" s="170">
        <f>COUNTIF(DR13:DR112,"D")</f>
        <v>0</v>
      </c>
      <c r="DS117" s="671"/>
      <c r="DT117" s="671"/>
      <c r="DU117" s="671"/>
      <c r="DV117" s="170">
        <f>COUNTIF(DV13:DV112,"D")</f>
        <v>2</v>
      </c>
      <c r="DW117" s="671"/>
      <c r="DX117" s="671"/>
      <c r="DY117" s="671"/>
      <c r="DZ117" s="170">
        <f>COUNTIF(DZ13:DZ112,"D")</f>
        <v>4</v>
      </c>
      <c r="EA117" s="170">
        <f>COUNTIF(EA13:EA112,"D")</f>
        <v>1</v>
      </c>
      <c r="EB117" s="671"/>
      <c r="EC117" s="671"/>
      <c r="ED117" s="671"/>
      <c r="EE117" s="170">
        <f>COUNTIF(EE13:EE112,"D")</f>
        <v>1</v>
      </c>
      <c r="EF117" s="671"/>
      <c r="EG117" s="671"/>
      <c r="EH117" s="671"/>
      <c r="EI117" s="170">
        <f>COUNTIF(EI13:EI112,"D")</f>
        <v>0</v>
      </c>
      <c r="EJ117" s="671"/>
      <c r="EK117" s="671"/>
      <c r="EL117" s="671"/>
      <c r="EM117" s="170">
        <f>COUNTIF(EM13:EM112,"D")</f>
        <v>5</v>
      </c>
      <c r="EN117" s="671"/>
      <c r="EO117" s="671"/>
      <c r="EP117" s="671"/>
      <c r="EQ117" s="170">
        <f>COUNTIF(EQ13:EQ112,"D")</f>
        <v>0</v>
      </c>
      <c r="ER117" s="671"/>
      <c r="ES117" s="671"/>
      <c r="ET117" s="671"/>
      <c r="EU117" s="170">
        <f>COUNTIF(EU13:EU112,"D")</f>
        <v>2</v>
      </c>
      <c r="EV117" s="671"/>
      <c r="EW117" s="671"/>
      <c r="EX117" s="671"/>
      <c r="EY117" s="170">
        <f>COUNTIF(EY13:EY112,"D")</f>
        <v>4</v>
      </c>
      <c r="EZ117" s="99"/>
      <c r="FA117" s="99"/>
      <c r="FB117" s="99"/>
      <c r="FC117" s="99"/>
      <c r="FD117" s="99"/>
      <c r="FE117" s="102" t="s">
        <v>43</v>
      </c>
      <c r="FF117" s="170">
        <f>COUNTIF(FF13:FF112,"D")</f>
        <v>3</v>
      </c>
      <c r="FG117" s="99"/>
      <c r="FH117" s="99"/>
      <c r="FI117" s="99"/>
      <c r="FJ117" s="99"/>
      <c r="FK117" s="99"/>
      <c r="FL117" s="102" t="s">
        <v>43</v>
      </c>
      <c r="FM117" s="170">
        <f>COUNTIF(FM13:FM112,"D")</f>
        <v>3</v>
      </c>
      <c r="FN117" s="99"/>
      <c r="FO117" s="99"/>
      <c r="FP117" s="99"/>
      <c r="FQ117" s="99"/>
      <c r="FR117" s="99"/>
      <c r="FS117" s="102" t="s">
        <v>43</v>
      </c>
      <c r="FT117" s="170">
        <f>COUNTIF(FT13:FT112,"D")</f>
        <v>3</v>
      </c>
      <c r="FU117" s="99"/>
      <c r="FV117" s="173"/>
      <c r="FW117" s="173"/>
      <c r="FX117" s="173"/>
      <c r="FY117" s="173"/>
      <c r="FZ117" s="173"/>
      <c r="GA117" s="173"/>
      <c r="GB117" s="173"/>
      <c r="GC117" s="173"/>
      <c r="GD117" s="173"/>
      <c r="GE117" s="173"/>
      <c r="GF117" s="173"/>
      <c r="GG117" s="173"/>
      <c r="GH117" s="173"/>
      <c r="GI117" s="313"/>
      <c r="GJ117" s="173"/>
      <c r="GK117" s="173"/>
      <c r="GL117" s="173"/>
      <c r="GM117" s="173"/>
      <c r="GN117" s="50"/>
      <c r="GO117" s="50"/>
      <c r="GP117" s="50"/>
      <c r="GQ117" s="50"/>
      <c r="GR117" s="3"/>
      <c r="GS117" s="3"/>
      <c r="GT117" s="3"/>
      <c r="GU117" s="3"/>
      <c r="GV117" s="3"/>
      <c r="GW117" s="3"/>
      <c r="GX117" s="3"/>
      <c r="GY117" s="3"/>
      <c r="GZ117" s="3"/>
      <c r="HA117" s="3"/>
      <c r="HB117" s="3"/>
      <c r="HC117" s="3"/>
      <c r="HD117" s="3"/>
      <c r="HE117" s="3"/>
      <c r="HF117" s="3"/>
      <c r="HG117" s="3"/>
      <c r="HH117" s="3"/>
      <c r="HI117" s="3"/>
      <c r="HJ117" s="3"/>
      <c r="HK117" s="3"/>
      <c r="HL117" s="3"/>
      <c r="HM117" s="3"/>
    </row>
    <row r="118" spans="1:240" ht="18.75">
      <c r="A118" s="174"/>
      <c r="B118" s="175"/>
      <c r="C118" s="175"/>
      <c r="D118" s="175"/>
      <c r="E118" s="175"/>
      <c r="F118" s="175"/>
      <c r="G118" s="175"/>
      <c r="H118" s="175"/>
      <c r="I118" s="176"/>
      <c r="J118" s="175"/>
      <c r="K118" s="175"/>
      <c r="L118" s="175"/>
      <c r="M118" s="176"/>
      <c r="N118" s="175"/>
      <c r="O118" s="175"/>
      <c r="P118" s="175"/>
      <c r="Q118" s="176"/>
      <c r="R118" s="175"/>
      <c r="S118" s="175"/>
      <c r="T118" s="175"/>
      <c r="U118" s="374"/>
      <c r="V118" s="374"/>
      <c r="W118" s="374"/>
      <c r="X118" s="374"/>
      <c r="Y118" s="374"/>
      <c r="Z118" s="374"/>
      <c r="AA118" s="177"/>
      <c r="AB118" s="177"/>
      <c r="AC118" s="177"/>
      <c r="AD118" s="177">
        <f>SUM(AD113:AD117)</f>
        <v>8</v>
      </c>
      <c r="AE118" s="173"/>
      <c r="AF118" s="173"/>
      <c r="AG118" s="173"/>
      <c r="AH118" s="173"/>
      <c r="AI118" s="173"/>
      <c r="AJ118" s="173"/>
      <c r="AK118" s="173"/>
      <c r="AL118" s="173"/>
      <c r="AM118" s="173"/>
      <c r="AN118" s="173"/>
      <c r="AO118" s="173"/>
      <c r="AP118" s="173"/>
      <c r="AQ118" s="173"/>
      <c r="AR118" s="173"/>
      <c r="AS118" s="173"/>
      <c r="AT118" s="173"/>
      <c r="AU118" s="173"/>
      <c r="AV118" s="173"/>
      <c r="AW118" s="173"/>
      <c r="AX118" s="173"/>
      <c r="AY118" s="173"/>
      <c r="AZ118" s="173"/>
      <c r="BA118" s="173"/>
      <c r="BB118" s="173"/>
      <c r="BC118" s="177">
        <f>SUM(BC113:BC117)</f>
        <v>10</v>
      </c>
      <c r="BD118" s="173"/>
      <c r="BE118" s="173"/>
      <c r="BF118" s="173"/>
      <c r="BG118" s="173"/>
      <c r="BH118" s="173"/>
      <c r="BI118" s="173"/>
      <c r="BJ118" s="173"/>
      <c r="BK118" s="173"/>
      <c r="BL118" s="173"/>
      <c r="BM118" s="173"/>
      <c r="BN118" s="173"/>
      <c r="BO118" s="173"/>
      <c r="BP118" s="173"/>
      <c r="BQ118" s="173"/>
      <c r="BR118" s="173"/>
      <c r="BS118" s="173"/>
      <c r="BT118" s="173"/>
      <c r="BU118" s="173"/>
      <c r="BV118" s="173"/>
      <c r="BW118" s="173"/>
      <c r="BX118" s="173"/>
      <c r="BY118" s="173"/>
      <c r="BZ118" s="173"/>
      <c r="CA118" s="173"/>
      <c r="CB118" s="177">
        <f>SUM(CB113:CB117)</f>
        <v>8</v>
      </c>
      <c r="CC118" s="173"/>
      <c r="CD118" s="173"/>
      <c r="CE118" s="173"/>
      <c r="CF118" s="173"/>
      <c r="CG118" s="173"/>
      <c r="CH118" s="173"/>
      <c r="CI118" s="173"/>
      <c r="CJ118" s="173"/>
      <c r="CK118" s="173"/>
      <c r="CL118" s="173"/>
      <c r="CM118" s="173"/>
      <c r="CN118" s="173"/>
      <c r="CO118" s="173"/>
      <c r="CP118" s="173"/>
      <c r="CQ118" s="173"/>
      <c r="CR118" s="173"/>
      <c r="CS118" s="173"/>
      <c r="CT118" s="173"/>
      <c r="CU118" s="173"/>
      <c r="CV118" s="173"/>
      <c r="CW118" s="173"/>
      <c r="CX118" s="173"/>
      <c r="CY118" s="173"/>
      <c r="CZ118" s="173"/>
      <c r="DA118" s="177">
        <f>SUM(DA113:DA117)</f>
        <v>8</v>
      </c>
      <c r="DB118" s="173"/>
      <c r="DC118" s="173"/>
      <c r="DD118" s="173"/>
      <c r="DE118" s="173"/>
      <c r="DF118" s="173"/>
      <c r="DG118" s="173"/>
      <c r="DH118" s="173"/>
      <c r="DI118" s="173"/>
      <c r="DJ118" s="173"/>
      <c r="DK118" s="173"/>
      <c r="DL118" s="173"/>
      <c r="DM118" s="173"/>
      <c r="DN118" s="173"/>
      <c r="DO118" s="173"/>
      <c r="DP118" s="173"/>
      <c r="DQ118" s="173"/>
      <c r="DR118" s="173"/>
      <c r="DS118" s="173"/>
      <c r="DT118" s="173"/>
      <c r="DU118" s="173"/>
      <c r="DV118" s="173"/>
      <c r="DW118" s="173"/>
      <c r="DX118" s="173"/>
      <c r="DY118" s="173"/>
      <c r="DZ118" s="177">
        <f>SUM(DZ113:DZ117)</f>
        <v>8</v>
      </c>
      <c r="EA118" s="173"/>
      <c r="EB118" s="173"/>
      <c r="EC118" s="173"/>
      <c r="ED118" s="173"/>
      <c r="EE118" s="173"/>
      <c r="EF118" s="173"/>
      <c r="EG118" s="173"/>
      <c r="EH118" s="173"/>
      <c r="EI118" s="173"/>
      <c r="EJ118" s="173"/>
      <c r="EK118" s="173"/>
      <c r="EL118" s="173"/>
      <c r="EM118" s="173"/>
      <c r="EN118" s="173"/>
      <c r="EO118" s="173"/>
      <c r="EP118" s="173"/>
      <c r="EQ118" s="173"/>
      <c r="ER118" s="173"/>
      <c r="ES118" s="173"/>
      <c r="ET118" s="173"/>
      <c r="EU118" s="173"/>
      <c r="EV118" s="173"/>
      <c r="EW118" s="173"/>
      <c r="EX118" s="173"/>
      <c r="EY118" s="177">
        <f>SUM(EY113:EY117)</f>
        <v>8</v>
      </c>
      <c r="EZ118" s="3"/>
      <c r="FA118" s="3"/>
      <c r="FB118" s="3"/>
      <c r="FC118" s="3"/>
      <c r="FD118" s="3"/>
      <c r="FE118" s="3"/>
      <c r="FF118" s="3">
        <f>SUM(FF113:FF117)</f>
        <v>11</v>
      </c>
      <c r="FG118" s="3"/>
      <c r="FH118" s="3"/>
      <c r="FI118" s="3"/>
      <c r="FJ118" s="3"/>
      <c r="FK118" s="3"/>
      <c r="FL118" s="3"/>
      <c r="FM118" s="3">
        <f>SUM(FM113:FM117)</f>
        <v>11</v>
      </c>
      <c r="FN118" s="3"/>
      <c r="FO118" s="3"/>
      <c r="FP118" s="3"/>
      <c r="FQ118" s="3"/>
      <c r="FR118" s="3"/>
      <c r="FS118" s="3"/>
      <c r="FT118" s="3">
        <f>SUM(FT113:FT117)</f>
        <v>11</v>
      </c>
      <c r="FU118" s="3"/>
      <c r="FV118" s="173"/>
      <c r="FW118" s="173"/>
      <c r="FX118" s="173"/>
      <c r="FY118" s="173"/>
      <c r="FZ118" s="173"/>
      <c r="GA118" s="173"/>
      <c r="GB118" s="173"/>
      <c r="GC118" s="173"/>
      <c r="GD118" s="173"/>
      <c r="GE118" s="173"/>
      <c r="GF118" s="173"/>
      <c r="GG118" s="173"/>
      <c r="GH118" s="173"/>
      <c r="GI118" s="179"/>
      <c r="GJ118" s="173"/>
      <c r="GK118" s="173"/>
      <c r="GL118" s="173"/>
      <c r="GM118" s="173"/>
      <c r="GN118" s="50"/>
      <c r="GO118" s="50"/>
      <c r="GP118" s="50"/>
      <c r="GQ118" s="50"/>
      <c r="GR118" s="3"/>
      <c r="GS118" s="3"/>
      <c r="GT118" s="3"/>
      <c r="GU118" s="3"/>
      <c r="GV118" s="3"/>
      <c r="GW118" s="3"/>
      <c r="GX118" s="3"/>
      <c r="GY118" s="3"/>
      <c r="GZ118" s="3"/>
      <c r="HA118" s="3"/>
      <c r="HB118" s="3"/>
      <c r="HC118" s="3"/>
      <c r="HD118" s="3"/>
      <c r="HE118" s="3"/>
      <c r="HF118" s="3"/>
      <c r="HG118" s="3"/>
      <c r="HH118" s="3"/>
      <c r="HI118" s="3"/>
      <c r="HJ118" s="3"/>
      <c r="HK118" s="3"/>
      <c r="HL118" s="3"/>
      <c r="HM118" s="3"/>
    </row>
    <row r="119" spans="1:240" ht="18.75">
      <c r="A119" s="174"/>
      <c r="B119" s="175"/>
      <c r="C119" s="175"/>
      <c r="D119" s="175"/>
      <c r="E119" s="175"/>
      <c r="F119" s="175"/>
      <c r="G119" s="175"/>
      <c r="H119" s="175"/>
      <c r="I119" s="176"/>
      <c r="J119" s="175"/>
      <c r="K119" s="175"/>
      <c r="L119" s="175"/>
      <c r="M119" s="176"/>
      <c r="N119" s="175"/>
      <c r="O119" s="175"/>
      <c r="P119" s="175"/>
      <c r="Q119" s="176"/>
      <c r="R119" s="175"/>
      <c r="S119" s="175"/>
      <c r="T119" s="175"/>
      <c r="U119" s="374"/>
      <c r="V119" s="374"/>
      <c r="W119" s="374"/>
      <c r="X119" s="374"/>
      <c r="Y119" s="374"/>
      <c r="Z119" s="374"/>
      <c r="AA119" s="177"/>
      <c r="AB119" s="177"/>
      <c r="AC119" s="177"/>
      <c r="AD119" s="175">
        <f>AD118-$GI$120</f>
        <v>7</v>
      </c>
      <c r="AE119" s="173"/>
      <c r="AF119" s="173"/>
      <c r="AG119" s="173"/>
      <c r="AH119" s="173"/>
      <c r="AI119" s="173"/>
      <c r="AJ119" s="173"/>
      <c r="AK119" s="173"/>
      <c r="AL119" s="173"/>
      <c r="AM119" s="173"/>
      <c r="AN119" s="173"/>
      <c r="AO119" s="173"/>
      <c r="AP119" s="173"/>
      <c r="AQ119" s="173"/>
      <c r="AR119" s="173"/>
      <c r="AS119" s="173"/>
      <c r="AT119" s="173"/>
      <c r="AU119" s="173"/>
      <c r="AV119" s="173"/>
      <c r="AW119" s="173"/>
      <c r="AX119" s="173"/>
      <c r="AY119" s="173"/>
      <c r="AZ119" s="173"/>
      <c r="BA119" s="173"/>
      <c r="BB119" s="173"/>
      <c r="BC119" s="175">
        <f>BC118-$GI$120</f>
        <v>9</v>
      </c>
      <c r="BD119" s="173"/>
      <c r="BE119" s="173"/>
      <c r="BF119" s="173"/>
      <c r="BG119" s="173"/>
      <c r="BH119" s="173"/>
      <c r="BI119" s="173"/>
      <c r="BJ119" s="173"/>
      <c r="BK119" s="173"/>
      <c r="BL119" s="173"/>
      <c r="BM119" s="173"/>
      <c r="BN119" s="173"/>
      <c r="BO119" s="173"/>
      <c r="BP119" s="173"/>
      <c r="BQ119" s="173"/>
      <c r="BR119" s="173"/>
      <c r="BS119" s="173"/>
      <c r="BT119" s="173"/>
      <c r="BU119" s="173"/>
      <c r="BV119" s="173"/>
      <c r="BW119" s="173"/>
      <c r="BX119" s="173"/>
      <c r="BY119" s="173"/>
      <c r="BZ119" s="173"/>
      <c r="CA119" s="173"/>
      <c r="CB119" s="175">
        <f>CB118-$GI$120</f>
        <v>7</v>
      </c>
      <c r="CC119" s="173"/>
      <c r="CD119" s="173"/>
      <c r="CE119" s="173"/>
      <c r="CF119" s="173"/>
      <c r="CG119" s="173"/>
      <c r="CH119" s="173"/>
      <c r="CI119" s="173"/>
      <c r="CJ119" s="173"/>
      <c r="CK119" s="173"/>
      <c r="CL119" s="173"/>
      <c r="CM119" s="173"/>
      <c r="CN119" s="173"/>
      <c r="CO119" s="173"/>
      <c r="CP119" s="173"/>
      <c r="CQ119" s="173"/>
      <c r="CR119" s="173"/>
      <c r="CS119" s="173"/>
      <c r="CT119" s="173"/>
      <c r="CU119" s="173"/>
      <c r="CV119" s="173"/>
      <c r="CW119" s="173"/>
      <c r="CX119" s="173"/>
      <c r="CY119" s="173"/>
      <c r="CZ119" s="173"/>
      <c r="DA119" s="175">
        <f>DA118-$GI$120</f>
        <v>7</v>
      </c>
      <c r="DB119" s="173"/>
      <c r="DC119" s="173"/>
      <c r="DD119" s="173"/>
      <c r="DE119" s="173"/>
      <c r="DF119" s="173"/>
      <c r="DG119" s="173"/>
      <c r="DH119" s="173"/>
      <c r="DI119" s="173"/>
      <c r="DJ119" s="173"/>
      <c r="DK119" s="173"/>
      <c r="DL119" s="173"/>
      <c r="DM119" s="173"/>
      <c r="DN119" s="173"/>
      <c r="DO119" s="173"/>
      <c r="DP119" s="173"/>
      <c r="DQ119" s="173"/>
      <c r="DR119" s="173"/>
      <c r="DS119" s="173"/>
      <c r="DT119" s="173"/>
      <c r="DU119" s="173"/>
      <c r="DV119" s="173"/>
      <c r="DW119" s="173"/>
      <c r="DX119" s="173"/>
      <c r="DY119" s="173"/>
      <c r="DZ119" s="175">
        <f>DZ118-$GI$120</f>
        <v>7</v>
      </c>
      <c r="EA119" s="173"/>
      <c r="EB119" s="173"/>
      <c r="EC119" s="173"/>
      <c r="ED119" s="173"/>
      <c r="EE119" s="173"/>
      <c r="EF119" s="173"/>
      <c r="EG119" s="173"/>
      <c r="EH119" s="173"/>
      <c r="EI119" s="173"/>
      <c r="EJ119" s="173"/>
      <c r="EK119" s="173"/>
      <c r="EL119" s="173"/>
      <c r="EM119" s="173"/>
      <c r="EN119" s="173"/>
      <c r="EO119" s="173"/>
      <c r="EP119" s="173"/>
      <c r="EQ119" s="173"/>
      <c r="ER119" s="173"/>
      <c r="ES119" s="173"/>
      <c r="ET119" s="173"/>
      <c r="EU119" s="173"/>
      <c r="EV119" s="173"/>
      <c r="EW119" s="173"/>
      <c r="EX119" s="173"/>
      <c r="EY119" s="175">
        <f>EY118-$GI$120</f>
        <v>7</v>
      </c>
      <c r="EZ119" s="3"/>
      <c r="FA119" s="3"/>
      <c r="FB119" s="3"/>
      <c r="FC119" s="3"/>
      <c r="FD119" s="3"/>
      <c r="FE119" s="3"/>
      <c r="FF119" s="175">
        <f>FF118-$GI$120</f>
        <v>10</v>
      </c>
      <c r="FG119" s="3"/>
      <c r="FH119" s="3"/>
      <c r="FI119" s="3"/>
      <c r="FJ119" s="3"/>
      <c r="FK119" s="3"/>
      <c r="FL119" s="3"/>
      <c r="FM119" s="175">
        <f>FM118-$GI$120</f>
        <v>10</v>
      </c>
      <c r="FN119" s="3"/>
      <c r="FO119" s="3"/>
      <c r="FP119" s="3"/>
      <c r="FQ119" s="3"/>
      <c r="FR119" s="3"/>
      <c r="FS119" s="3"/>
      <c r="FT119" s="175">
        <f>FT118-$GI$120</f>
        <v>10</v>
      </c>
      <c r="FU119" s="3"/>
      <c r="FV119" s="173"/>
      <c r="FW119" s="173"/>
      <c r="FX119" s="173"/>
      <c r="FY119" s="173"/>
      <c r="FZ119" s="173"/>
      <c r="GA119" s="173"/>
      <c r="GB119" s="173"/>
      <c r="GC119" s="173"/>
      <c r="GD119" s="173"/>
      <c r="GE119" s="173"/>
      <c r="GF119" s="173"/>
      <c r="GG119" s="173"/>
      <c r="GH119" s="173"/>
      <c r="GI119" s="179"/>
      <c r="GJ119" s="173"/>
      <c r="GK119" s="173"/>
      <c r="GL119" s="173"/>
      <c r="GM119" s="173"/>
      <c r="GN119" s="50"/>
      <c r="GO119" s="50"/>
      <c r="GP119" s="50"/>
      <c r="GQ119" s="50"/>
      <c r="GR119" s="3"/>
      <c r="GS119" s="3"/>
      <c r="GT119" s="3"/>
      <c r="GU119" s="3"/>
      <c r="GV119" s="3"/>
      <c r="GW119" s="3"/>
      <c r="GX119" s="3"/>
      <c r="GY119" s="3"/>
      <c r="GZ119" s="3"/>
      <c r="HA119" s="3"/>
      <c r="HB119" s="3"/>
      <c r="HC119" s="3"/>
      <c r="HD119" s="3"/>
      <c r="HE119" s="3"/>
      <c r="HF119" s="3"/>
      <c r="HG119" s="3"/>
      <c r="HH119" s="3"/>
      <c r="HI119" s="3"/>
      <c r="HJ119" s="3"/>
      <c r="HK119" s="3"/>
      <c r="HL119" s="3"/>
      <c r="HM119" s="3"/>
    </row>
    <row r="120" spans="1:240">
      <c r="A120" s="3"/>
      <c r="B120" s="173"/>
      <c r="C120" s="173"/>
      <c r="D120" s="173"/>
      <c r="E120" s="173"/>
      <c r="F120" s="173"/>
      <c r="G120" s="173"/>
      <c r="H120" s="173"/>
      <c r="I120" s="178"/>
      <c r="J120" s="173"/>
      <c r="K120" s="173"/>
      <c r="L120" s="173"/>
      <c r="M120" s="178"/>
      <c r="N120" s="173"/>
      <c r="O120" s="173"/>
      <c r="P120" s="173"/>
      <c r="Q120" s="178"/>
      <c r="R120" s="173"/>
      <c r="S120" s="173"/>
      <c r="T120" s="173"/>
      <c r="U120" s="178"/>
      <c r="V120" s="173"/>
      <c r="W120" s="173"/>
      <c r="X120" s="173"/>
      <c r="Y120" s="173"/>
      <c r="Z120" s="173"/>
      <c r="AA120" s="179"/>
      <c r="AB120" s="179"/>
      <c r="AC120" s="179"/>
      <c r="AD120" s="173"/>
      <c r="AE120" s="173"/>
      <c r="AF120" s="173"/>
      <c r="AG120" s="173"/>
      <c r="AH120" s="173"/>
      <c r="AI120" s="173"/>
      <c r="AJ120" s="173"/>
      <c r="AK120" s="173"/>
      <c r="AL120" s="173"/>
      <c r="AM120" s="173"/>
      <c r="AN120" s="173"/>
      <c r="AO120" s="173"/>
      <c r="AP120" s="173"/>
      <c r="AQ120" s="173"/>
      <c r="AR120" s="173"/>
      <c r="AS120" s="173"/>
      <c r="AT120" s="173"/>
      <c r="AU120" s="173"/>
      <c r="AV120" s="173"/>
      <c r="AW120" s="173"/>
      <c r="AX120" s="173"/>
      <c r="AY120" s="173"/>
      <c r="AZ120" s="173"/>
      <c r="BA120" s="173"/>
      <c r="BB120" s="173"/>
      <c r="BC120" s="173"/>
      <c r="BD120" s="173"/>
      <c r="BE120" s="173"/>
      <c r="BF120" s="173"/>
      <c r="BG120" s="173"/>
      <c r="BH120" s="173"/>
      <c r="BI120" s="173"/>
      <c r="BJ120" s="173"/>
      <c r="BK120" s="173"/>
      <c r="BL120" s="173"/>
      <c r="BM120" s="173"/>
      <c r="BN120" s="173"/>
      <c r="BO120" s="173"/>
      <c r="BP120" s="173"/>
      <c r="BQ120" s="173"/>
      <c r="BR120" s="173"/>
      <c r="BS120" s="173"/>
      <c r="BT120" s="173"/>
      <c r="BU120" s="173"/>
      <c r="BV120" s="173"/>
      <c r="BW120" s="173"/>
      <c r="BX120" s="173"/>
      <c r="BY120" s="173"/>
      <c r="BZ120" s="173"/>
      <c r="CA120" s="173"/>
      <c r="CB120" s="173"/>
      <c r="CC120" s="173"/>
      <c r="CD120" s="173"/>
      <c r="CE120" s="173"/>
      <c r="CF120" s="173"/>
      <c r="CG120" s="173"/>
      <c r="CH120" s="173"/>
      <c r="CI120" s="173"/>
      <c r="CJ120" s="173"/>
      <c r="CK120" s="173"/>
      <c r="CL120" s="173"/>
      <c r="CM120" s="173"/>
      <c r="CN120" s="173"/>
      <c r="CO120" s="173"/>
      <c r="CP120" s="173"/>
      <c r="CQ120" s="173"/>
      <c r="CR120" s="173"/>
      <c r="CS120" s="173"/>
      <c r="CT120" s="173"/>
      <c r="CU120" s="173"/>
      <c r="CV120" s="173"/>
      <c r="CW120" s="173"/>
      <c r="CX120" s="173"/>
      <c r="CY120" s="173"/>
      <c r="CZ120" s="173"/>
      <c r="DA120" s="173"/>
      <c r="DB120" s="173"/>
      <c r="DC120" s="173"/>
      <c r="DD120" s="173"/>
      <c r="DE120" s="173"/>
      <c r="DF120" s="173"/>
      <c r="DG120" s="173"/>
      <c r="DH120" s="173"/>
      <c r="DI120" s="173"/>
      <c r="DJ120" s="173"/>
      <c r="DK120" s="173"/>
      <c r="DL120" s="173"/>
      <c r="DM120" s="173"/>
      <c r="DN120" s="173"/>
      <c r="DO120" s="173"/>
      <c r="DP120" s="173"/>
      <c r="DQ120" s="173"/>
      <c r="DR120" s="173"/>
      <c r="DS120" s="173"/>
      <c r="DT120" s="173"/>
      <c r="DU120" s="173"/>
      <c r="DV120" s="173"/>
      <c r="DW120" s="173"/>
      <c r="DX120" s="173"/>
      <c r="DY120" s="173"/>
      <c r="DZ120" s="173"/>
      <c r="EA120" s="173"/>
      <c r="EB120" s="173"/>
      <c r="EC120" s="173"/>
      <c r="ED120" s="173"/>
      <c r="EE120" s="173"/>
      <c r="EF120" s="173"/>
      <c r="EG120" s="173"/>
      <c r="EH120" s="173"/>
      <c r="EI120" s="173"/>
      <c r="EJ120" s="173"/>
      <c r="EK120" s="173"/>
      <c r="EL120" s="173"/>
      <c r="EM120" s="173"/>
      <c r="EN120" s="173"/>
      <c r="EO120" s="173"/>
      <c r="EP120" s="173"/>
      <c r="EQ120" s="173"/>
      <c r="ER120" s="173"/>
      <c r="ES120" s="173"/>
      <c r="ET120" s="173"/>
      <c r="EU120" s="173"/>
      <c r="EV120" s="173"/>
      <c r="EW120" s="173"/>
      <c r="EX120" s="173"/>
      <c r="EY120" s="173"/>
      <c r="EZ120" s="3"/>
      <c r="FA120" s="3"/>
      <c r="FB120" s="3"/>
      <c r="FC120" s="3"/>
      <c r="FD120" s="3"/>
      <c r="FE120" s="3"/>
      <c r="FF120" s="3"/>
      <c r="FG120" s="3"/>
      <c r="FH120" s="3"/>
      <c r="FI120" s="3"/>
      <c r="FJ120" s="3"/>
      <c r="FK120" s="3"/>
      <c r="FL120" s="3"/>
      <c r="FM120" s="3"/>
      <c r="FN120" s="3"/>
      <c r="FO120" s="3"/>
      <c r="FP120" s="3"/>
      <c r="FQ120" s="3"/>
      <c r="FR120" s="3"/>
      <c r="FS120" s="3"/>
      <c r="FT120" s="3"/>
      <c r="FU120" s="3"/>
      <c r="FV120" s="173"/>
      <c r="FW120" s="173"/>
      <c r="FX120" s="173"/>
      <c r="FY120" s="173"/>
      <c r="FZ120" s="173"/>
      <c r="GA120" s="173"/>
      <c r="GB120" s="173"/>
      <c r="GC120" s="173"/>
      <c r="GD120" s="173"/>
      <c r="GE120" s="173"/>
      <c r="GF120" s="173"/>
      <c r="GG120" s="173"/>
      <c r="GH120" s="173"/>
      <c r="GI120" s="375">
        <f>COUNTIF(GI13:GI112,"NSO")</f>
        <v>1</v>
      </c>
      <c r="GJ120" s="173"/>
      <c r="GK120" s="173"/>
      <c r="GL120" s="173"/>
      <c r="GM120" s="173"/>
      <c r="GN120" s="50"/>
      <c r="GO120" s="50"/>
      <c r="GP120" s="50"/>
      <c r="GQ120" s="50"/>
      <c r="GR120" s="3"/>
      <c r="GS120" s="3"/>
      <c r="GT120" s="3"/>
      <c r="GU120" s="3"/>
      <c r="GV120" s="3"/>
      <c r="GW120" s="3"/>
      <c r="GX120" s="3"/>
      <c r="GY120" s="3"/>
      <c r="GZ120" s="3"/>
      <c r="HA120" s="3"/>
      <c r="HB120" s="3"/>
      <c r="HC120" s="3"/>
      <c r="HD120" s="3"/>
      <c r="HE120" s="3"/>
      <c r="HF120" s="3"/>
      <c r="HG120" s="3"/>
      <c r="HH120" s="3"/>
      <c r="HI120" s="3"/>
      <c r="HJ120" s="3"/>
      <c r="HK120" s="3"/>
      <c r="HL120" s="3"/>
      <c r="HM120" s="3"/>
    </row>
    <row r="121" spans="1:240">
      <c r="A121" s="3"/>
      <c r="B121" s="173"/>
      <c r="C121" s="173"/>
      <c r="D121" s="173"/>
      <c r="E121" s="173"/>
      <c r="F121" s="173"/>
      <c r="G121" s="173"/>
      <c r="H121" s="173"/>
      <c r="I121" s="178"/>
      <c r="J121" s="173"/>
      <c r="K121" s="173"/>
      <c r="L121" s="173"/>
      <c r="M121" s="178"/>
      <c r="N121" s="173"/>
      <c r="O121" s="173"/>
      <c r="P121" s="173"/>
      <c r="Q121" s="178"/>
      <c r="R121" s="173"/>
      <c r="S121" s="173"/>
      <c r="T121" s="173"/>
      <c r="U121" s="178"/>
      <c r="V121" s="173"/>
      <c r="W121" s="173"/>
      <c r="X121" s="173"/>
      <c r="Y121" s="173"/>
      <c r="Z121" s="173"/>
      <c r="AA121" s="179"/>
      <c r="AB121" s="179"/>
      <c r="AC121" s="179"/>
      <c r="AD121" s="173"/>
      <c r="AE121" s="173"/>
      <c r="AF121" s="173"/>
      <c r="AG121" s="173"/>
      <c r="AH121" s="173"/>
      <c r="AI121" s="173"/>
      <c r="AJ121" s="173"/>
      <c r="AK121" s="173"/>
      <c r="AL121" s="173"/>
      <c r="AM121" s="173"/>
      <c r="AN121" s="173"/>
      <c r="AO121" s="173"/>
      <c r="AP121" s="173"/>
      <c r="AQ121" s="173"/>
      <c r="AR121" s="173"/>
      <c r="AS121" s="173"/>
      <c r="AT121" s="173"/>
      <c r="AU121" s="173"/>
      <c r="AV121" s="173"/>
      <c r="AW121" s="173"/>
      <c r="AX121" s="173"/>
      <c r="AY121" s="173"/>
      <c r="AZ121" s="173"/>
      <c r="BA121" s="173"/>
      <c r="BB121" s="173"/>
      <c r="BC121" s="173"/>
      <c r="BD121" s="173"/>
      <c r="BE121" s="173"/>
      <c r="BF121" s="173"/>
      <c r="BG121" s="173"/>
      <c r="BH121" s="173"/>
      <c r="BI121" s="173"/>
      <c r="BJ121" s="173"/>
      <c r="BK121" s="173"/>
      <c r="BL121" s="173"/>
      <c r="BM121" s="173"/>
      <c r="BN121" s="173"/>
      <c r="BO121" s="173"/>
      <c r="BP121" s="173"/>
      <c r="BQ121" s="173"/>
      <c r="BR121" s="173"/>
      <c r="BS121" s="173"/>
      <c r="BT121" s="173"/>
      <c r="BU121" s="173"/>
      <c r="BV121" s="173"/>
      <c r="BW121" s="173"/>
      <c r="BX121" s="173"/>
      <c r="BY121" s="173"/>
      <c r="BZ121" s="173"/>
      <c r="CA121" s="173"/>
      <c r="CB121" s="173"/>
      <c r="CC121" s="173"/>
      <c r="CD121" s="173"/>
      <c r="CE121" s="173"/>
      <c r="CF121" s="173"/>
      <c r="CG121" s="173"/>
      <c r="CH121" s="173"/>
      <c r="CI121" s="173"/>
      <c r="CJ121" s="173"/>
      <c r="CK121" s="173"/>
      <c r="CL121" s="173"/>
      <c r="CM121" s="173"/>
      <c r="CN121" s="173"/>
      <c r="CO121" s="173"/>
      <c r="CP121" s="173"/>
      <c r="CQ121" s="173"/>
      <c r="CR121" s="173"/>
      <c r="CS121" s="173"/>
      <c r="CT121" s="173"/>
      <c r="CU121" s="173"/>
      <c r="CV121" s="173"/>
      <c r="CW121" s="173"/>
      <c r="CX121" s="173"/>
      <c r="CY121" s="173"/>
      <c r="CZ121" s="173"/>
      <c r="DA121" s="173"/>
      <c r="DB121" s="173"/>
      <c r="DC121" s="173"/>
      <c r="DD121" s="173"/>
      <c r="DE121" s="173"/>
      <c r="DF121" s="173"/>
      <c r="DG121" s="173"/>
      <c r="DH121" s="173"/>
      <c r="DI121" s="173"/>
      <c r="DJ121" s="173"/>
      <c r="DK121" s="173"/>
      <c r="DL121" s="173"/>
      <c r="DM121" s="173"/>
      <c r="DN121" s="173"/>
      <c r="DO121" s="173"/>
      <c r="DP121" s="173"/>
      <c r="DQ121" s="173"/>
      <c r="DR121" s="173"/>
      <c r="DS121" s="173"/>
      <c r="DT121" s="173"/>
      <c r="DU121" s="173"/>
      <c r="DV121" s="173"/>
      <c r="DW121" s="173"/>
      <c r="DX121" s="173"/>
      <c r="DY121" s="173"/>
      <c r="DZ121" s="173"/>
      <c r="EA121" s="173"/>
      <c r="EB121" s="173"/>
      <c r="EC121" s="173"/>
      <c r="ED121" s="173"/>
      <c r="EE121" s="173"/>
      <c r="EF121" s="173"/>
      <c r="EG121" s="173"/>
      <c r="EH121" s="173"/>
      <c r="EI121" s="173"/>
      <c r="EJ121" s="173"/>
      <c r="EK121" s="173"/>
      <c r="EL121" s="173"/>
      <c r="EM121" s="173"/>
      <c r="EN121" s="173"/>
      <c r="EO121" s="173"/>
      <c r="EP121" s="173"/>
      <c r="EQ121" s="173"/>
      <c r="ER121" s="173"/>
      <c r="ES121" s="173"/>
      <c r="ET121" s="173"/>
      <c r="EU121" s="173"/>
      <c r="EV121" s="173"/>
      <c r="EW121" s="173"/>
      <c r="EX121" s="173"/>
      <c r="EY121" s="173"/>
      <c r="EZ121" s="3"/>
      <c r="FA121" s="3"/>
      <c r="FB121" s="3"/>
      <c r="FC121" s="3"/>
      <c r="FD121" s="3"/>
      <c r="FE121" s="3"/>
      <c r="FF121" s="3"/>
      <c r="FG121" s="3"/>
      <c r="FH121" s="3"/>
      <c r="FI121" s="3"/>
      <c r="FJ121" s="3"/>
      <c r="FK121" s="3"/>
      <c r="FL121" s="3"/>
      <c r="FM121" s="3"/>
      <c r="FN121" s="3"/>
      <c r="FO121" s="3"/>
      <c r="FP121" s="3"/>
      <c r="FQ121" s="3"/>
      <c r="FR121" s="3"/>
      <c r="FS121" s="3"/>
      <c r="FT121" s="3"/>
      <c r="FU121" s="3"/>
      <c r="FV121" s="180">
        <f>AVERAGE(FV13:FV112)</f>
        <v>15.272727272727273</v>
      </c>
      <c r="FW121" s="180"/>
      <c r="FX121" s="180"/>
      <c r="FY121" s="180">
        <f>COUNTA(FY13:FY112)-COUNTIF(FY13:FY112,"0")-COUNTIF(FY13:FY112,"blank")</f>
        <v>100</v>
      </c>
      <c r="FZ121" s="180"/>
      <c r="GA121" s="180">
        <f>COUNTA(FY13:FY112)-COUNTIF(FY13:FY112,"blank")</f>
        <v>100</v>
      </c>
      <c r="GB121" s="180"/>
      <c r="GC121" s="173"/>
      <c r="GD121" s="173"/>
      <c r="GE121" s="173"/>
      <c r="GF121" s="173"/>
      <c r="GG121" s="173"/>
      <c r="GH121" s="173"/>
      <c r="GI121" s="179"/>
      <c r="GJ121" s="173"/>
      <c r="GK121" s="173"/>
      <c r="GL121" s="173"/>
      <c r="GM121" s="173"/>
      <c r="GN121" s="50"/>
      <c r="GO121" s="50"/>
      <c r="GP121" s="50"/>
      <c r="GQ121" s="50"/>
      <c r="GR121" s="3"/>
      <c r="GS121" s="3"/>
      <c r="GT121" s="3"/>
      <c r="GU121" s="3"/>
      <c r="GV121" s="3"/>
      <c r="GW121" s="3"/>
      <c r="GX121" s="3"/>
      <c r="GY121" s="3"/>
      <c r="GZ121" s="3"/>
      <c r="HA121" s="3"/>
      <c r="HB121" s="3"/>
      <c r="HC121" s="3"/>
      <c r="HD121" s="3"/>
      <c r="HE121" s="3"/>
      <c r="HF121" s="3"/>
      <c r="HG121" s="3"/>
      <c r="HH121" s="3"/>
      <c r="HI121" s="3"/>
      <c r="HJ121" s="3"/>
      <c r="HK121" s="3"/>
      <c r="HL121" s="3"/>
      <c r="HM121" s="3"/>
    </row>
    <row r="122" spans="1:240">
      <c r="A122" s="3"/>
      <c r="B122" s="3"/>
      <c r="C122" s="3"/>
      <c r="D122" s="3"/>
      <c r="E122" s="3"/>
      <c r="F122" s="3"/>
      <c r="G122" s="3"/>
      <c r="H122" s="3"/>
      <c r="I122" s="181"/>
      <c r="J122" s="3"/>
      <c r="K122" s="3"/>
      <c r="L122" s="3"/>
      <c r="M122" s="181"/>
      <c r="N122" s="3"/>
      <c r="O122" s="3"/>
      <c r="P122" s="3"/>
      <c r="Q122" s="181"/>
      <c r="R122" s="3"/>
      <c r="S122" s="3"/>
      <c r="T122" s="3"/>
      <c r="U122" s="181"/>
      <c r="V122" s="3"/>
      <c r="W122" s="3"/>
      <c r="X122" s="3"/>
      <c r="Y122" s="3"/>
      <c r="Z122" s="3"/>
      <c r="AA122" s="182"/>
      <c r="AB122" s="182"/>
      <c r="AC122" s="182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  <c r="BT122" s="3"/>
      <c r="BU122" s="3"/>
      <c r="BV122" s="3"/>
      <c r="BW122" s="3"/>
      <c r="BX122" s="3"/>
      <c r="BY122" s="3"/>
      <c r="BZ122" s="3"/>
      <c r="CA122" s="3"/>
      <c r="CB122" s="3"/>
      <c r="CC122" s="3"/>
      <c r="CD122" s="3"/>
      <c r="CE122" s="3"/>
      <c r="CF122" s="3"/>
      <c r="CG122" s="3"/>
      <c r="CH122" s="3"/>
      <c r="CI122" s="3"/>
      <c r="CJ122" s="3"/>
      <c r="CK122" s="3"/>
      <c r="CL122" s="3"/>
      <c r="CM122" s="3"/>
      <c r="CN122" s="3"/>
      <c r="CO122" s="3"/>
      <c r="CP122" s="3"/>
      <c r="CQ122" s="3"/>
      <c r="CR122" s="3"/>
      <c r="CS122" s="3"/>
      <c r="CT122" s="3"/>
      <c r="CU122" s="3"/>
      <c r="CV122" s="3"/>
      <c r="CW122" s="3"/>
      <c r="CX122" s="3"/>
      <c r="CY122" s="3"/>
      <c r="CZ122" s="3"/>
      <c r="DA122" s="3"/>
      <c r="DB122" s="3"/>
      <c r="DC122" s="3"/>
      <c r="DD122" s="3"/>
      <c r="DE122" s="3"/>
      <c r="DF122" s="3"/>
      <c r="DG122" s="3"/>
      <c r="DH122" s="3"/>
      <c r="DI122" s="3"/>
      <c r="DJ122" s="3"/>
      <c r="DK122" s="3"/>
      <c r="DL122" s="3"/>
      <c r="DM122" s="3"/>
      <c r="DN122" s="3"/>
      <c r="DO122" s="3"/>
      <c r="DP122" s="3"/>
      <c r="DQ122" s="3"/>
      <c r="DR122" s="3"/>
      <c r="DS122" s="3"/>
      <c r="DT122" s="3"/>
      <c r="DU122" s="3"/>
      <c r="DV122" s="3"/>
      <c r="DW122" s="3"/>
      <c r="DX122" s="3"/>
      <c r="DY122" s="3"/>
      <c r="DZ122" s="3"/>
      <c r="EA122" s="3"/>
      <c r="EB122" s="3"/>
      <c r="EC122" s="3"/>
      <c r="ED122" s="3"/>
      <c r="EE122" s="3"/>
      <c r="EF122" s="3"/>
      <c r="EG122" s="3"/>
      <c r="EH122" s="3"/>
      <c r="EI122" s="3"/>
      <c r="EJ122" s="3"/>
      <c r="EK122" s="3"/>
      <c r="EL122" s="3"/>
      <c r="EM122" s="3"/>
      <c r="EN122" s="3"/>
      <c r="EO122" s="3"/>
      <c r="EP122" s="3"/>
      <c r="EQ122" s="3"/>
      <c r="ER122" s="3"/>
      <c r="ES122" s="3"/>
      <c r="ET122" s="3"/>
      <c r="EU122" s="3"/>
      <c r="EV122" s="3"/>
      <c r="EW122" s="3"/>
      <c r="EX122" s="3"/>
      <c r="EY122" s="3"/>
      <c r="EZ122" s="3"/>
      <c r="FA122" s="3"/>
      <c r="FB122" s="3"/>
      <c r="FC122" s="3"/>
      <c r="FD122" s="3"/>
      <c r="FE122" s="3"/>
      <c r="FF122" s="3"/>
      <c r="FG122" s="3"/>
      <c r="FH122" s="3"/>
      <c r="FI122" s="3"/>
      <c r="FJ122" s="3"/>
      <c r="FK122" s="3"/>
      <c r="FL122" s="3"/>
      <c r="FM122" s="3"/>
      <c r="FN122" s="3"/>
      <c r="FO122" s="3"/>
      <c r="FP122" s="3"/>
      <c r="FQ122" s="3"/>
      <c r="FR122" s="3"/>
      <c r="FS122" s="3"/>
      <c r="FT122" s="3"/>
      <c r="FU122" s="3"/>
      <c r="FV122" s="183"/>
      <c r="FW122" s="183"/>
      <c r="FX122" s="183"/>
      <c r="FY122" s="183"/>
      <c r="FZ122" s="183"/>
      <c r="GA122" s="183"/>
      <c r="GB122" s="183"/>
      <c r="GC122" s="3"/>
      <c r="GD122" s="3"/>
      <c r="GE122" s="3"/>
      <c r="GF122" s="3"/>
      <c r="GG122" s="3"/>
      <c r="GH122" s="3"/>
      <c r="GI122" s="182"/>
      <c r="GJ122" s="3"/>
      <c r="GK122" s="3"/>
      <c r="GL122" s="3"/>
      <c r="GM122" s="3"/>
      <c r="GR122" s="3"/>
      <c r="GS122" s="3"/>
      <c r="GT122" s="3"/>
      <c r="GU122" s="3"/>
      <c r="GV122" s="3"/>
      <c r="GW122" s="3"/>
      <c r="GX122" s="3"/>
      <c r="GY122" s="3"/>
      <c r="GZ122" s="3"/>
      <c r="HA122" s="3"/>
      <c r="HB122" s="3"/>
      <c r="HC122" s="3"/>
      <c r="HD122" s="3"/>
      <c r="HE122" s="3"/>
      <c r="HF122" s="3"/>
      <c r="HG122" s="3"/>
      <c r="HH122" s="3"/>
      <c r="HI122" s="3"/>
      <c r="HJ122" s="3"/>
      <c r="HK122" s="3"/>
      <c r="HL122" s="3"/>
      <c r="HM122" s="3"/>
    </row>
    <row r="123" spans="1:240">
      <c r="A123" s="3"/>
      <c r="B123" s="3"/>
      <c r="C123" s="3"/>
      <c r="D123" s="3"/>
      <c r="E123" s="3"/>
      <c r="F123" s="3"/>
      <c r="G123" s="3"/>
      <c r="H123" s="3"/>
      <c r="I123" s="181"/>
      <c r="J123" s="3"/>
      <c r="K123" s="3"/>
      <c r="L123" s="3"/>
      <c r="M123" s="181"/>
      <c r="N123" s="3"/>
      <c r="O123" s="3"/>
      <c r="P123" s="3"/>
      <c r="Q123" s="181"/>
      <c r="R123" s="3"/>
      <c r="S123" s="3"/>
      <c r="T123" s="3"/>
      <c r="U123" s="181"/>
      <c r="V123" s="3"/>
      <c r="W123" s="3"/>
      <c r="X123" s="3"/>
      <c r="Y123" s="3"/>
      <c r="Z123" s="3"/>
      <c r="AA123" s="182"/>
      <c r="AB123" s="182"/>
      <c r="AC123" s="182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  <c r="BT123" s="3"/>
      <c r="BU123" s="3"/>
      <c r="BV123" s="3"/>
      <c r="BW123" s="3"/>
      <c r="BX123" s="3"/>
      <c r="BY123" s="3"/>
      <c r="BZ123" s="3"/>
      <c r="CA123" s="3"/>
      <c r="CB123" s="3"/>
      <c r="CC123" s="3"/>
      <c r="CD123" s="3"/>
      <c r="CE123" s="3"/>
      <c r="CF123" s="3"/>
      <c r="CG123" s="3"/>
      <c r="CH123" s="3"/>
      <c r="CI123" s="3"/>
      <c r="CJ123" s="3"/>
      <c r="CK123" s="3"/>
      <c r="CL123" s="3"/>
      <c r="CM123" s="3"/>
      <c r="CN123" s="3"/>
      <c r="CO123" s="3"/>
      <c r="CP123" s="3"/>
      <c r="CQ123" s="3"/>
      <c r="CR123" s="3"/>
      <c r="CS123" s="3"/>
      <c r="CT123" s="3"/>
      <c r="CU123" s="3"/>
      <c r="CV123" s="3"/>
      <c r="CW123" s="3"/>
      <c r="CX123" s="3"/>
      <c r="CY123" s="3"/>
      <c r="CZ123" s="3"/>
      <c r="DA123" s="3"/>
      <c r="DB123" s="3"/>
      <c r="DC123" s="3"/>
      <c r="DD123" s="3"/>
      <c r="DE123" s="3"/>
      <c r="DF123" s="3"/>
      <c r="DG123" s="3"/>
      <c r="DH123" s="3"/>
      <c r="DI123" s="3"/>
      <c r="DJ123" s="3"/>
      <c r="DK123" s="3"/>
      <c r="DL123" s="3"/>
      <c r="DM123" s="3"/>
      <c r="DN123" s="3"/>
      <c r="DO123" s="3"/>
      <c r="DP123" s="3"/>
      <c r="DQ123" s="3"/>
      <c r="DR123" s="3"/>
      <c r="DS123" s="3"/>
      <c r="DT123" s="3"/>
      <c r="DU123" s="3"/>
      <c r="DV123" s="3"/>
      <c r="DW123" s="3"/>
      <c r="DX123" s="3"/>
      <c r="DY123" s="3"/>
      <c r="DZ123" s="3"/>
      <c r="EA123" s="3"/>
      <c r="EB123" s="3"/>
      <c r="EC123" s="3"/>
      <c r="ED123" s="3"/>
      <c r="EE123" s="3"/>
      <c r="EF123" s="3"/>
      <c r="EG123" s="3"/>
      <c r="EH123" s="3"/>
      <c r="EI123" s="3"/>
      <c r="EJ123" s="3"/>
      <c r="EK123" s="3"/>
      <c r="EL123" s="3"/>
      <c r="EM123" s="3"/>
      <c r="EN123" s="3"/>
      <c r="EO123" s="3"/>
      <c r="EP123" s="3"/>
      <c r="EQ123" s="3"/>
      <c r="ER123" s="3"/>
      <c r="ES123" s="3"/>
      <c r="ET123" s="3"/>
      <c r="EU123" s="3"/>
      <c r="EV123" s="3"/>
      <c r="EW123" s="3"/>
      <c r="EX123" s="3"/>
      <c r="EY123" s="3"/>
      <c r="EZ123" s="3"/>
      <c r="FA123" s="3"/>
      <c r="FB123" s="3"/>
      <c r="FC123" s="3"/>
      <c r="FD123" s="3"/>
      <c r="FE123" s="3"/>
      <c r="FF123" s="3"/>
      <c r="FG123" s="3"/>
      <c r="FH123" s="3"/>
      <c r="FI123" s="3"/>
      <c r="FJ123" s="3"/>
      <c r="FK123" s="3"/>
      <c r="FL123" s="3"/>
      <c r="FM123" s="3"/>
      <c r="FN123" s="3"/>
      <c r="FO123" s="3"/>
      <c r="FP123" s="3"/>
      <c r="FQ123" s="3"/>
      <c r="FR123" s="3"/>
      <c r="FS123" s="3"/>
      <c r="FT123" s="3"/>
      <c r="FU123" s="3"/>
      <c r="FV123" s="3"/>
      <c r="FW123" s="3"/>
      <c r="FX123" s="3"/>
      <c r="FY123" s="3"/>
      <c r="FZ123" s="3"/>
      <c r="GA123" s="3"/>
      <c r="GB123" s="3"/>
      <c r="GC123" s="3"/>
      <c r="GD123" s="3"/>
      <c r="GE123" s="3"/>
      <c r="GF123" s="3"/>
      <c r="GG123" s="3"/>
      <c r="GH123" s="3"/>
      <c r="GI123" s="182"/>
      <c r="GJ123" s="3"/>
      <c r="GK123" s="3"/>
      <c r="GL123" s="3"/>
      <c r="GM123" s="3"/>
      <c r="GR123" s="3"/>
      <c r="GS123" s="3"/>
      <c r="GT123" s="3"/>
      <c r="GU123" s="3"/>
      <c r="GV123" s="3"/>
      <c r="GW123" s="3"/>
      <c r="GX123" s="3"/>
      <c r="GY123" s="3"/>
      <c r="GZ123" s="3"/>
      <c r="HA123" s="3"/>
      <c r="HB123" s="3"/>
      <c r="HC123" s="3"/>
      <c r="HD123" s="3"/>
      <c r="HE123" s="3"/>
      <c r="HF123" s="3"/>
      <c r="HG123" s="3"/>
      <c r="HH123" s="3"/>
      <c r="HI123" s="3"/>
      <c r="HJ123" s="3"/>
      <c r="HK123" s="3"/>
      <c r="HL123" s="3"/>
      <c r="HM123" s="3"/>
    </row>
    <row r="124" spans="1:240">
      <c r="A124" s="3"/>
      <c r="B124" s="3"/>
      <c r="C124" s="3"/>
      <c r="D124" s="3"/>
      <c r="E124" s="3"/>
      <c r="F124" s="3"/>
      <c r="G124" s="3"/>
      <c r="H124" s="3"/>
      <c r="I124" s="181"/>
      <c r="J124" s="3"/>
      <c r="K124" s="3"/>
      <c r="L124" s="3"/>
      <c r="M124" s="181"/>
      <c r="N124" s="3"/>
      <c r="O124" s="3"/>
      <c r="P124" s="3"/>
      <c r="Q124" s="181"/>
      <c r="R124" s="3"/>
      <c r="S124" s="3"/>
      <c r="T124" s="3"/>
      <c r="U124" s="181"/>
      <c r="V124" s="3"/>
      <c r="W124" s="3"/>
      <c r="X124" s="3"/>
      <c r="Y124" s="3"/>
      <c r="Z124" s="3"/>
      <c r="AA124" s="182"/>
      <c r="AB124" s="182"/>
      <c r="AC124" s="182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  <c r="BT124" s="3"/>
      <c r="BU124" s="3"/>
      <c r="BV124" s="3"/>
      <c r="BW124" s="3"/>
      <c r="BX124" s="3"/>
      <c r="BY124" s="3"/>
      <c r="BZ124" s="3"/>
      <c r="CA124" s="3"/>
      <c r="CB124" s="3"/>
      <c r="CC124" s="3"/>
      <c r="CD124" s="3"/>
      <c r="CE124" s="3"/>
      <c r="CF124" s="3"/>
      <c r="CG124" s="3"/>
      <c r="CH124" s="3"/>
      <c r="CI124" s="3"/>
      <c r="CJ124" s="3"/>
      <c r="CK124" s="3"/>
      <c r="CL124" s="3"/>
      <c r="CM124" s="3"/>
      <c r="CN124" s="3"/>
      <c r="CO124" s="3"/>
      <c r="CP124" s="3"/>
      <c r="CQ124" s="3"/>
      <c r="CR124" s="3"/>
      <c r="CS124" s="3"/>
      <c r="CT124" s="3"/>
      <c r="CU124" s="3"/>
      <c r="CV124" s="3"/>
      <c r="CW124" s="3"/>
      <c r="CX124" s="3"/>
      <c r="CY124" s="3"/>
      <c r="CZ124" s="3"/>
      <c r="DA124" s="3"/>
      <c r="DB124" s="3"/>
      <c r="DC124" s="3"/>
      <c r="DD124" s="3"/>
      <c r="DE124" s="3"/>
      <c r="DF124" s="3"/>
      <c r="DG124" s="3"/>
      <c r="DH124" s="3"/>
      <c r="DI124" s="3"/>
      <c r="DJ124" s="3"/>
      <c r="DK124" s="3"/>
      <c r="DL124" s="3"/>
      <c r="DM124" s="3"/>
      <c r="DN124" s="3"/>
      <c r="DO124" s="3"/>
      <c r="DP124" s="3"/>
      <c r="DQ124" s="3"/>
      <c r="DR124" s="3"/>
      <c r="DS124" s="3"/>
      <c r="DT124" s="3"/>
      <c r="DU124" s="3"/>
      <c r="DV124" s="3"/>
      <c r="DW124" s="3"/>
      <c r="DX124" s="3"/>
      <c r="DY124" s="3"/>
      <c r="DZ124" s="3"/>
      <c r="EA124" s="3"/>
      <c r="EB124" s="3"/>
      <c r="EC124" s="3"/>
      <c r="ED124" s="3"/>
      <c r="EE124" s="3"/>
      <c r="EF124" s="3"/>
      <c r="EG124" s="3"/>
      <c r="EH124" s="3"/>
      <c r="EI124" s="3"/>
      <c r="EJ124" s="3"/>
      <c r="EK124" s="3"/>
      <c r="EL124" s="3"/>
      <c r="EM124" s="3"/>
      <c r="EN124" s="3"/>
      <c r="EO124" s="3"/>
      <c r="EP124" s="3"/>
      <c r="EQ124" s="3"/>
      <c r="ER124" s="3"/>
      <c r="ES124" s="3"/>
      <c r="ET124" s="3"/>
      <c r="EU124" s="3"/>
      <c r="EV124" s="3"/>
      <c r="EW124" s="3"/>
      <c r="EX124" s="3"/>
      <c r="EY124" s="3"/>
      <c r="EZ124" s="3"/>
      <c r="FA124" s="3"/>
      <c r="FB124" s="3"/>
      <c r="FC124" s="3"/>
      <c r="FD124" s="3"/>
      <c r="FE124" s="3"/>
      <c r="FF124" s="3"/>
      <c r="FG124" s="3"/>
      <c r="FH124" s="3"/>
      <c r="FI124" s="3"/>
      <c r="FJ124" s="3"/>
      <c r="FK124" s="3"/>
      <c r="FL124" s="3"/>
      <c r="FM124" s="3"/>
      <c r="FN124" s="3"/>
      <c r="FO124" s="3"/>
      <c r="FP124" s="3"/>
      <c r="FQ124" s="3"/>
      <c r="FR124" s="3"/>
      <c r="FS124" s="3"/>
      <c r="FT124" s="3"/>
      <c r="FU124" s="3"/>
      <c r="FV124" s="3"/>
      <c r="FW124" s="3"/>
      <c r="FX124" s="3"/>
      <c r="FY124" s="3"/>
      <c r="FZ124" s="3"/>
      <c r="GA124" s="3"/>
      <c r="GB124" s="3"/>
      <c r="GC124" s="3"/>
      <c r="GD124" s="3"/>
      <c r="GE124" s="3"/>
      <c r="GF124" s="3"/>
      <c r="GG124" s="3"/>
      <c r="GH124" s="3"/>
      <c r="GI124" s="182"/>
      <c r="GJ124" s="3"/>
      <c r="GK124" s="3"/>
      <c r="GL124" s="3"/>
      <c r="GM124" s="3"/>
      <c r="GR124" s="3"/>
      <c r="GS124" s="3"/>
      <c r="GT124" s="3"/>
      <c r="GU124" s="3"/>
      <c r="GV124" s="3"/>
      <c r="GW124" s="3"/>
      <c r="GX124" s="3"/>
      <c r="GY124" s="3"/>
      <c r="GZ124" s="3"/>
      <c r="HA124" s="3"/>
      <c r="HB124" s="3"/>
      <c r="HC124" s="3"/>
      <c r="HD124" s="3"/>
      <c r="HE124" s="3"/>
      <c r="HF124" s="3"/>
      <c r="HG124" s="3"/>
      <c r="HH124" s="3"/>
      <c r="HI124" s="3"/>
      <c r="HJ124" s="3"/>
      <c r="HK124" s="3"/>
      <c r="HL124" s="3"/>
      <c r="HM124" s="3"/>
    </row>
    <row r="125" spans="1:240">
      <c r="A125" s="3"/>
      <c r="B125" s="3"/>
      <c r="C125" s="3"/>
      <c r="D125" s="3"/>
      <c r="E125" s="3"/>
      <c r="F125" s="3"/>
      <c r="G125" s="3"/>
      <c r="H125" s="3"/>
      <c r="I125" s="181"/>
      <c r="J125" s="3"/>
      <c r="K125" s="3"/>
      <c r="L125" s="3"/>
      <c r="M125" s="181"/>
      <c r="N125" s="3"/>
      <c r="O125" s="3"/>
      <c r="P125" s="3"/>
      <c r="Q125" s="181"/>
      <c r="R125" s="3"/>
      <c r="S125" s="3"/>
      <c r="T125" s="3"/>
      <c r="U125" s="181"/>
      <c r="V125" s="3"/>
      <c r="W125" s="3"/>
      <c r="X125" s="3"/>
      <c r="Y125" s="3"/>
      <c r="Z125" s="3"/>
      <c r="AA125" s="182"/>
      <c r="AB125" s="182"/>
      <c r="AC125" s="182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  <c r="BT125" s="3"/>
      <c r="BU125" s="3"/>
      <c r="BV125" s="3"/>
      <c r="BW125" s="3"/>
      <c r="BX125" s="3"/>
      <c r="BY125" s="3"/>
      <c r="BZ125" s="3"/>
      <c r="CA125" s="3"/>
      <c r="CB125" s="3"/>
      <c r="CC125" s="3"/>
      <c r="CD125" s="3"/>
      <c r="CE125" s="3"/>
      <c r="CF125" s="3"/>
      <c r="CG125" s="3"/>
      <c r="CH125" s="3"/>
      <c r="CI125" s="3"/>
      <c r="CJ125" s="3"/>
      <c r="CK125" s="3"/>
      <c r="CL125" s="3"/>
      <c r="CM125" s="3"/>
      <c r="CN125" s="3"/>
      <c r="CO125" s="3"/>
      <c r="CP125" s="3"/>
      <c r="CQ125" s="3"/>
      <c r="CR125" s="3"/>
      <c r="CS125" s="3"/>
      <c r="CT125" s="3"/>
      <c r="CU125" s="3"/>
      <c r="CV125" s="3"/>
      <c r="CW125" s="3"/>
      <c r="CX125" s="3"/>
      <c r="CY125" s="3"/>
      <c r="CZ125" s="3"/>
      <c r="DA125" s="3"/>
      <c r="DB125" s="3"/>
      <c r="DC125" s="3"/>
      <c r="DD125" s="3"/>
      <c r="DE125" s="3"/>
      <c r="DF125" s="3"/>
      <c r="DG125" s="3"/>
      <c r="DH125" s="3"/>
      <c r="DI125" s="3"/>
      <c r="DJ125" s="3"/>
      <c r="DK125" s="3"/>
      <c r="DL125" s="3"/>
      <c r="DM125" s="3"/>
      <c r="DN125" s="3"/>
      <c r="DO125" s="3"/>
      <c r="DP125" s="3"/>
      <c r="DQ125" s="3"/>
      <c r="DR125" s="3"/>
      <c r="DS125" s="3"/>
      <c r="DT125" s="3"/>
      <c r="DU125" s="3"/>
      <c r="DV125" s="3"/>
      <c r="DW125" s="3"/>
      <c r="DX125" s="3"/>
      <c r="DY125" s="3"/>
      <c r="DZ125" s="3"/>
      <c r="EA125" s="3"/>
      <c r="EB125" s="3"/>
      <c r="EC125" s="3"/>
      <c r="ED125" s="3"/>
      <c r="EE125" s="3"/>
      <c r="EF125" s="3"/>
      <c r="EG125" s="3"/>
      <c r="EH125" s="3"/>
      <c r="EI125" s="3"/>
      <c r="EJ125" s="3"/>
      <c r="EK125" s="3"/>
      <c r="EL125" s="3"/>
      <c r="EM125" s="3"/>
      <c r="EN125" s="3"/>
      <c r="EO125" s="3"/>
      <c r="EP125" s="3"/>
      <c r="EQ125" s="3"/>
      <c r="ER125" s="3"/>
      <c r="ES125" s="3"/>
      <c r="ET125" s="3"/>
      <c r="EU125" s="3"/>
      <c r="EV125" s="3"/>
      <c r="EW125" s="3"/>
      <c r="EX125" s="3"/>
      <c r="EY125" s="3"/>
      <c r="EZ125" s="3"/>
      <c r="FA125" s="3"/>
      <c r="FB125" s="3"/>
      <c r="FC125" s="3"/>
      <c r="FD125" s="3"/>
      <c r="FE125" s="3"/>
      <c r="FF125" s="3"/>
      <c r="FG125" s="3"/>
      <c r="FH125" s="3"/>
      <c r="FI125" s="3"/>
      <c r="FJ125" s="3"/>
      <c r="FK125" s="3"/>
      <c r="FL125" s="3"/>
      <c r="FM125" s="3"/>
      <c r="FN125" s="3"/>
      <c r="FO125" s="3"/>
      <c r="FP125" s="3"/>
      <c r="FQ125" s="3"/>
      <c r="FR125" s="3"/>
      <c r="FS125" s="3"/>
      <c r="FT125" s="3"/>
      <c r="FU125" s="3"/>
      <c r="FV125" s="3"/>
      <c r="FW125" s="3"/>
      <c r="FX125" s="3"/>
      <c r="FY125" s="3"/>
      <c r="FZ125" s="3"/>
      <c r="GA125" s="3"/>
      <c r="GB125" s="3"/>
      <c r="GC125" s="3"/>
      <c r="GD125" s="3"/>
      <c r="GE125" s="3"/>
      <c r="GF125" s="3"/>
      <c r="GG125" s="3"/>
      <c r="GH125" s="3"/>
      <c r="GI125" s="182"/>
      <c r="GJ125" s="3"/>
      <c r="GK125" s="3"/>
      <c r="GL125" s="3"/>
      <c r="GM125" s="3"/>
      <c r="GR125" s="3"/>
      <c r="GS125" s="3"/>
      <c r="GT125" s="3"/>
      <c r="GU125" s="3"/>
      <c r="GV125" s="3"/>
      <c r="GW125" s="3"/>
      <c r="GX125" s="3"/>
      <c r="GY125" s="3"/>
      <c r="GZ125" s="3"/>
      <c r="HA125" s="3"/>
      <c r="HB125" s="3"/>
      <c r="HC125" s="3"/>
      <c r="HD125" s="3"/>
      <c r="HE125" s="3"/>
      <c r="HF125" s="3"/>
      <c r="HG125" s="3"/>
      <c r="HH125" s="3"/>
      <c r="HI125" s="3"/>
      <c r="HJ125" s="3"/>
      <c r="HK125" s="3"/>
      <c r="HL125" s="3"/>
      <c r="HM125" s="3"/>
    </row>
    <row r="126" spans="1:240">
      <c r="A126" s="3"/>
      <c r="B126" s="3"/>
      <c r="C126" s="3"/>
      <c r="D126" s="3"/>
      <c r="E126" s="3"/>
      <c r="F126" s="3"/>
      <c r="G126" s="3"/>
      <c r="H126" s="3"/>
      <c r="I126" s="181"/>
      <c r="J126" s="3"/>
      <c r="K126" s="3"/>
      <c r="L126" s="3"/>
      <c r="M126" s="181"/>
      <c r="N126" s="3"/>
      <c r="O126" s="3"/>
      <c r="P126" s="3"/>
      <c r="Q126" s="181"/>
      <c r="R126" s="3"/>
      <c r="S126" s="3"/>
      <c r="T126" s="3"/>
      <c r="U126" s="181"/>
      <c r="V126" s="3"/>
      <c r="W126" s="3"/>
      <c r="X126" s="3"/>
      <c r="Y126" s="3"/>
      <c r="Z126" s="3"/>
      <c r="AA126" s="182"/>
      <c r="AB126" s="182"/>
      <c r="AC126" s="182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3"/>
      <c r="CA126" s="3"/>
      <c r="CB126" s="3"/>
      <c r="CC126" s="3"/>
      <c r="CD126" s="3"/>
      <c r="CE126" s="3"/>
      <c r="CF126" s="3"/>
      <c r="CG126" s="3"/>
      <c r="CH126" s="3"/>
      <c r="CI126" s="3"/>
      <c r="CJ126" s="3"/>
      <c r="CK126" s="3"/>
      <c r="CL126" s="3"/>
      <c r="CM126" s="3"/>
      <c r="CN126" s="3"/>
      <c r="CO126" s="3"/>
      <c r="CP126" s="3"/>
      <c r="CQ126" s="3"/>
      <c r="CR126" s="3"/>
      <c r="CS126" s="3"/>
      <c r="CT126" s="3"/>
      <c r="CU126" s="3"/>
      <c r="CV126" s="3"/>
      <c r="CW126" s="3"/>
      <c r="CX126" s="3"/>
      <c r="CY126" s="3"/>
      <c r="CZ126" s="3"/>
      <c r="DA126" s="3"/>
      <c r="DB126" s="3"/>
      <c r="DC126" s="3"/>
      <c r="DD126" s="3"/>
      <c r="DE126" s="3"/>
      <c r="DF126" s="3"/>
      <c r="DG126" s="3"/>
      <c r="DH126" s="3"/>
      <c r="DI126" s="3"/>
      <c r="DJ126" s="3"/>
      <c r="DK126" s="3"/>
      <c r="DL126" s="3"/>
      <c r="DM126" s="3"/>
      <c r="DN126" s="3"/>
      <c r="DO126" s="3"/>
      <c r="DP126" s="3"/>
      <c r="DQ126" s="3"/>
      <c r="DR126" s="3"/>
      <c r="DS126" s="3"/>
      <c r="DT126" s="3"/>
      <c r="DU126" s="3"/>
      <c r="DV126" s="3"/>
      <c r="DW126" s="3"/>
      <c r="DX126" s="3"/>
      <c r="DY126" s="3"/>
      <c r="DZ126" s="3"/>
      <c r="EA126" s="3"/>
      <c r="EB126" s="3"/>
      <c r="EC126" s="3"/>
      <c r="ED126" s="3"/>
      <c r="EE126" s="3"/>
      <c r="EF126" s="3"/>
      <c r="EG126" s="3"/>
      <c r="EH126" s="3"/>
      <c r="EI126" s="3"/>
      <c r="EJ126" s="3"/>
      <c r="EK126" s="3"/>
      <c r="EL126" s="3"/>
      <c r="EM126" s="3"/>
      <c r="EN126" s="3"/>
      <c r="EO126" s="3"/>
      <c r="EP126" s="3"/>
      <c r="EQ126" s="3"/>
      <c r="ER126" s="3"/>
      <c r="ES126" s="3"/>
      <c r="ET126" s="3"/>
      <c r="EU126" s="3"/>
      <c r="EV126" s="3"/>
      <c r="EW126" s="3"/>
      <c r="EX126" s="3"/>
      <c r="EY126" s="3"/>
      <c r="EZ126" s="3"/>
      <c r="FA126" s="3"/>
      <c r="FB126" s="3"/>
      <c r="FC126" s="3"/>
      <c r="FD126" s="3"/>
      <c r="FE126" s="3"/>
      <c r="FF126" s="3"/>
      <c r="FG126" s="3"/>
      <c r="FH126" s="3"/>
      <c r="FI126" s="3"/>
      <c r="FJ126" s="3"/>
      <c r="FK126" s="3"/>
      <c r="FL126" s="3"/>
      <c r="FM126" s="3"/>
      <c r="FN126" s="3"/>
      <c r="FO126" s="3"/>
      <c r="FP126" s="3"/>
      <c r="FQ126" s="3"/>
      <c r="FR126" s="3"/>
      <c r="FS126" s="3"/>
      <c r="FT126" s="3"/>
      <c r="FU126" s="3"/>
      <c r="FV126" s="3"/>
      <c r="FW126" s="3"/>
      <c r="FX126" s="3"/>
      <c r="FY126" s="3"/>
      <c r="FZ126" s="3"/>
      <c r="GA126" s="3"/>
      <c r="GB126" s="3"/>
      <c r="GC126" s="3"/>
      <c r="GD126" s="3"/>
      <c r="GE126" s="3"/>
      <c r="GF126" s="3"/>
      <c r="GG126" s="3"/>
      <c r="GH126" s="3"/>
      <c r="GI126" s="182"/>
      <c r="GJ126" s="3"/>
      <c r="GK126" s="3"/>
      <c r="GL126" s="3"/>
      <c r="GM126" s="3"/>
      <c r="GR126" s="3"/>
      <c r="GS126" s="3"/>
      <c r="GT126" s="3"/>
      <c r="GU126" s="3"/>
      <c r="GV126" s="3"/>
      <c r="GW126" s="3"/>
      <c r="GX126" s="3"/>
      <c r="GY126" s="3"/>
      <c r="GZ126" s="3"/>
      <c r="HA126" s="3"/>
      <c r="HB126" s="3"/>
      <c r="HC126" s="3"/>
      <c r="HD126" s="3"/>
      <c r="HE126" s="3"/>
      <c r="HF126" s="3"/>
      <c r="HG126" s="3"/>
      <c r="HH126" s="3"/>
      <c r="HI126" s="3"/>
      <c r="HJ126" s="3"/>
      <c r="HK126" s="3"/>
      <c r="HL126" s="3"/>
      <c r="HM126" s="3"/>
    </row>
    <row r="127" spans="1:240">
      <c r="A127" s="3"/>
      <c r="B127" s="3"/>
      <c r="C127" s="3"/>
      <c r="D127" s="3"/>
      <c r="E127" s="3"/>
      <c r="F127" s="3"/>
      <c r="G127" s="3"/>
      <c r="H127" s="3"/>
      <c r="I127" s="181"/>
      <c r="J127" s="3"/>
      <c r="K127" s="3"/>
      <c r="L127" s="3"/>
      <c r="M127" s="181"/>
      <c r="N127" s="3"/>
      <c r="O127" s="3"/>
      <c r="P127" s="3"/>
      <c r="Q127" s="181"/>
      <c r="R127" s="3"/>
      <c r="S127" s="3"/>
      <c r="T127" s="3"/>
      <c r="U127" s="181"/>
      <c r="V127" s="3"/>
      <c r="W127" s="3"/>
      <c r="X127" s="3"/>
      <c r="Y127" s="3"/>
      <c r="Z127" s="3"/>
      <c r="AA127" s="182"/>
      <c r="AB127" s="182"/>
      <c r="AC127" s="182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  <c r="CB127" s="3"/>
      <c r="CC127" s="3"/>
      <c r="CD127" s="3"/>
      <c r="CE127" s="3"/>
      <c r="CF127" s="3"/>
      <c r="CG127" s="3"/>
      <c r="CH127" s="3"/>
      <c r="CI127" s="3"/>
      <c r="CJ127" s="3"/>
      <c r="CK127" s="3"/>
      <c r="CL127" s="3"/>
      <c r="CM127" s="3"/>
      <c r="CN127" s="3"/>
      <c r="CO127" s="3"/>
      <c r="CP127" s="3"/>
      <c r="CQ127" s="3"/>
      <c r="CR127" s="3"/>
      <c r="CS127" s="3"/>
      <c r="CT127" s="3"/>
      <c r="CU127" s="3"/>
      <c r="CV127" s="3"/>
      <c r="CW127" s="3"/>
      <c r="CX127" s="3"/>
      <c r="CY127" s="3"/>
      <c r="CZ127" s="3"/>
      <c r="DA127" s="3"/>
      <c r="DB127" s="3"/>
      <c r="DC127" s="3"/>
      <c r="DD127" s="3"/>
      <c r="DE127" s="3"/>
      <c r="DF127" s="3"/>
      <c r="DG127" s="3"/>
      <c r="DH127" s="3"/>
      <c r="DI127" s="3"/>
      <c r="DJ127" s="3"/>
      <c r="DK127" s="3"/>
      <c r="DL127" s="3"/>
      <c r="DM127" s="3"/>
      <c r="DN127" s="3"/>
      <c r="DO127" s="3"/>
      <c r="DP127" s="3"/>
      <c r="DQ127" s="3"/>
      <c r="DR127" s="3"/>
      <c r="DS127" s="3"/>
      <c r="DT127" s="3"/>
      <c r="DU127" s="3"/>
      <c r="DV127" s="3"/>
      <c r="DW127" s="3"/>
      <c r="DX127" s="3"/>
      <c r="DY127" s="3"/>
      <c r="DZ127" s="3"/>
      <c r="EA127" s="3"/>
      <c r="EB127" s="3"/>
      <c r="EC127" s="3"/>
      <c r="ED127" s="3"/>
      <c r="EE127" s="3"/>
      <c r="EF127" s="3"/>
      <c r="EG127" s="3"/>
      <c r="EH127" s="3"/>
      <c r="EI127" s="3"/>
      <c r="EJ127" s="3"/>
      <c r="EK127" s="3"/>
      <c r="EL127" s="3"/>
      <c r="EM127" s="3"/>
      <c r="EN127" s="3"/>
      <c r="EO127" s="3"/>
      <c r="EP127" s="3"/>
      <c r="EQ127" s="3"/>
      <c r="ER127" s="3"/>
      <c r="ES127" s="3"/>
      <c r="ET127" s="3"/>
      <c r="EU127" s="3"/>
      <c r="EV127" s="3"/>
      <c r="EW127" s="3"/>
      <c r="EX127" s="3"/>
      <c r="EY127" s="3"/>
      <c r="EZ127" s="3"/>
      <c r="FA127" s="3"/>
      <c r="FB127" s="3"/>
      <c r="FC127" s="3"/>
      <c r="FD127" s="3"/>
      <c r="FE127" s="3"/>
      <c r="FF127" s="3"/>
      <c r="FG127" s="3"/>
      <c r="FH127" s="3"/>
      <c r="FI127" s="3"/>
      <c r="FJ127" s="3"/>
      <c r="FK127" s="3"/>
      <c r="FL127" s="3"/>
      <c r="FM127" s="3"/>
      <c r="FN127" s="3"/>
      <c r="FO127" s="3"/>
      <c r="FP127" s="3"/>
      <c r="FQ127" s="3"/>
      <c r="FR127" s="3"/>
      <c r="FS127" s="3"/>
      <c r="FT127" s="3"/>
      <c r="FU127" s="3"/>
      <c r="FV127" s="3"/>
      <c r="FW127" s="3"/>
      <c r="FX127" s="3"/>
      <c r="FY127" s="3"/>
      <c r="FZ127" s="3"/>
      <c r="GA127" s="3"/>
      <c r="GB127" s="3"/>
      <c r="GC127" s="3"/>
      <c r="GD127" s="3"/>
      <c r="GE127" s="3"/>
      <c r="GF127" s="3"/>
      <c r="GG127" s="3"/>
      <c r="GH127" s="3"/>
      <c r="GI127" s="182"/>
      <c r="GJ127" s="3"/>
      <c r="GK127" s="3"/>
      <c r="GL127" s="3"/>
      <c r="GM127" s="3"/>
      <c r="GR127" s="3"/>
      <c r="GS127" s="3"/>
      <c r="GT127" s="3"/>
      <c r="GU127" s="3"/>
      <c r="GV127" s="3"/>
      <c r="GW127" s="3"/>
      <c r="GX127" s="3"/>
      <c r="GY127" s="3"/>
      <c r="GZ127" s="3"/>
      <c r="HA127" s="3"/>
      <c r="HB127" s="3"/>
      <c r="HC127" s="3"/>
      <c r="HD127" s="3"/>
      <c r="HE127" s="3"/>
      <c r="HF127" s="3"/>
      <c r="HG127" s="3"/>
      <c r="HH127" s="3"/>
      <c r="HI127" s="3"/>
      <c r="HJ127" s="3"/>
      <c r="HK127" s="3"/>
      <c r="HL127" s="3"/>
      <c r="HM127" s="3"/>
    </row>
    <row r="128" spans="1:240">
      <c r="A128" s="3"/>
      <c r="B128" s="3"/>
      <c r="C128" s="3"/>
      <c r="D128" s="3"/>
      <c r="E128" s="3"/>
      <c r="F128" s="3"/>
      <c r="G128" s="3"/>
      <c r="H128" s="3"/>
      <c r="I128" s="181"/>
      <c r="J128" s="3"/>
      <c r="K128" s="3"/>
      <c r="L128" s="3"/>
      <c r="M128" s="181"/>
      <c r="N128" s="3"/>
      <c r="O128" s="3"/>
      <c r="P128" s="3"/>
      <c r="Q128" s="181"/>
      <c r="R128" s="3"/>
      <c r="S128" s="3"/>
      <c r="T128" s="3"/>
      <c r="U128" s="181"/>
      <c r="V128" s="3"/>
      <c r="W128" s="3"/>
      <c r="X128" s="3"/>
      <c r="Y128" s="3"/>
      <c r="Z128" s="3"/>
      <c r="AA128" s="182"/>
      <c r="AB128" s="182"/>
      <c r="AC128" s="182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3"/>
      <c r="BW128" s="3"/>
      <c r="BX128" s="3"/>
      <c r="BY128" s="3"/>
      <c r="BZ128" s="3"/>
      <c r="CA128" s="3"/>
      <c r="CB128" s="3"/>
      <c r="CC128" s="3"/>
      <c r="CD128" s="3"/>
      <c r="CE128" s="3"/>
      <c r="CF128" s="3"/>
      <c r="CG128" s="3"/>
      <c r="CH128" s="3"/>
      <c r="CI128" s="3"/>
      <c r="CJ128" s="3"/>
      <c r="CK128" s="3"/>
      <c r="CL128" s="3"/>
      <c r="CM128" s="3"/>
      <c r="CN128" s="3"/>
      <c r="CO128" s="3"/>
      <c r="CP128" s="3"/>
      <c r="CQ128" s="3"/>
      <c r="CR128" s="3"/>
      <c r="CS128" s="3"/>
      <c r="CT128" s="3"/>
      <c r="CU128" s="3"/>
      <c r="CV128" s="3"/>
      <c r="CW128" s="3"/>
      <c r="CX128" s="3"/>
      <c r="CY128" s="3"/>
      <c r="CZ128" s="3"/>
      <c r="DA128" s="3"/>
      <c r="DB128" s="3"/>
      <c r="DC128" s="3"/>
      <c r="DD128" s="3"/>
      <c r="DE128" s="3"/>
      <c r="DF128" s="3"/>
      <c r="DG128" s="3"/>
      <c r="DH128" s="3"/>
      <c r="DI128" s="3"/>
      <c r="DJ128" s="3"/>
      <c r="DK128" s="3"/>
      <c r="DL128" s="3"/>
      <c r="DM128" s="3"/>
      <c r="DN128" s="3"/>
      <c r="DO128" s="3"/>
      <c r="DP128" s="3"/>
      <c r="DQ128" s="3"/>
      <c r="DR128" s="3"/>
      <c r="DS128" s="3"/>
      <c r="DT128" s="3"/>
      <c r="DU128" s="3"/>
      <c r="DV128" s="3"/>
      <c r="DW128" s="3"/>
      <c r="DX128" s="3"/>
      <c r="DY128" s="3"/>
      <c r="DZ128" s="3"/>
      <c r="EA128" s="3"/>
      <c r="EB128" s="3"/>
      <c r="EC128" s="3"/>
      <c r="ED128" s="3"/>
      <c r="EE128" s="3"/>
      <c r="EF128" s="3"/>
      <c r="EG128" s="3"/>
      <c r="EH128" s="3"/>
      <c r="EI128" s="3"/>
      <c r="EJ128" s="3"/>
      <c r="EK128" s="3"/>
      <c r="EL128" s="3"/>
      <c r="EM128" s="3"/>
      <c r="EN128" s="3"/>
      <c r="EO128" s="3"/>
      <c r="EP128" s="3"/>
      <c r="EQ128" s="3"/>
      <c r="ER128" s="3"/>
      <c r="ES128" s="3"/>
      <c r="ET128" s="3"/>
      <c r="EU128" s="3"/>
      <c r="EV128" s="3"/>
      <c r="EW128" s="3"/>
      <c r="EX128" s="3"/>
      <c r="EY128" s="3"/>
      <c r="EZ128" s="3"/>
      <c r="FA128" s="3"/>
      <c r="FB128" s="3"/>
      <c r="FC128" s="3"/>
      <c r="FD128" s="3"/>
      <c r="FE128" s="3"/>
      <c r="FF128" s="3"/>
      <c r="FG128" s="3"/>
      <c r="FH128" s="3"/>
      <c r="FI128" s="3"/>
      <c r="FJ128" s="3"/>
      <c r="FK128" s="3"/>
      <c r="FL128" s="3"/>
      <c r="FM128" s="3"/>
      <c r="FN128" s="3"/>
      <c r="FO128" s="3"/>
      <c r="FP128" s="3"/>
      <c r="FQ128" s="3"/>
      <c r="FR128" s="3"/>
      <c r="FS128" s="3"/>
      <c r="FT128" s="3"/>
      <c r="FU128" s="3"/>
      <c r="FV128" s="3"/>
      <c r="FW128" s="3"/>
      <c r="FX128" s="3"/>
      <c r="FY128" s="3"/>
      <c r="FZ128" s="3"/>
      <c r="GA128" s="3"/>
      <c r="GB128" s="3"/>
      <c r="GC128" s="3"/>
      <c r="GD128" s="3"/>
      <c r="GE128" s="3"/>
      <c r="GF128" s="3"/>
      <c r="GG128" s="3"/>
      <c r="GH128" s="3"/>
      <c r="GI128" s="182"/>
      <c r="GJ128" s="3"/>
      <c r="GK128" s="3"/>
      <c r="GL128" s="3"/>
      <c r="GM128" s="3"/>
      <c r="GR128" s="3"/>
      <c r="GS128" s="3"/>
      <c r="GT128" s="3"/>
      <c r="GU128" s="3"/>
      <c r="GV128" s="3"/>
      <c r="GW128" s="3"/>
      <c r="GX128" s="3"/>
      <c r="GY128" s="3"/>
      <c r="GZ128" s="3"/>
      <c r="HA128" s="3"/>
      <c r="HB128" s="3"/>
      <c r="HC128" s="3"/>
      <c r="HD128" s="3"/>
      <c r="HE128" s="3"/>
      <c r="HF128" s="3"/>
      <c r="HG128" s="3"/>
      <c r="HH128" s="3"/>
      <c r="HI128" s="3"/>
      <c r="HJ128" s="3"/>
      <c r="HK128" s="3"/>
      <c r="HL128" s="3"/>
      <c r="HM128" s="3"/>
    </row>
    <row r="129" spans="1:221">
      <c r="A129" s="3"/>
      <c r="B129" s="3"/>
      <c r="C129" s="3"/>
      <c r="D129" s="3"/>
      <c r="E129" s="3"/>
      <c r="F129" s="3"/>
      <c r="G129" s="3"/>
      <c r="H129" s="3"/>
      <c r="I129" s="181"/>
      <c r="J129" s="3"/>
      <c r="K129" s="3"/>
      <c r="L129" s="3"/>
      <c r="M129" s="181"/>
      <c r="N129" s="3"/>
      <c r="O129" s="3"/>
      <c r="P129" s="3"/>
      <c r="Q129" s="181"/>
      <c r="R129" s="3"/>
      <c r="S129" s="3"/>
      <c r="T129" s="3"/>
      <c r="U129" s="181"/>
      <c r="V129" s="3"/>
      <c r="W129" s="3"/>
      <c r="X129" s="3"/>
      <c r="Y129" s="3"/>
      <c r="Z129" s="3"/>
      <c r="AA129" s="182"/>
      <c r="AB129" s="182"/>
      <c r="AC129" s="182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"/>
      <c r="BU129" s="3"/>
      <c r="BV129" s="3"/>
      <c r="BW129" s="3"/>
      <c r="BX129" s="3"/>
      <c r="BY129" s="3"/>
      <c r="BZ129" s="3"/>
      <c r="CA129" s="3"/>
      <c r="CB129" s="3"/>
      <c r="CC129" s="3"/>
      <c r="CD129" s="3"/>
      <c r="CE129" s="3"/>
      <c r="CF129" s="3"/>
      <c r="CG129" s="3"/>
      <c r="CH129" s="3"/>
      <c r="CI129" s="3"/>
      <c r="CJ129" s="3"/>
      <c r="CK129" s="3"/>
      <c r="CL129" s="3"/>
      <c r="CM129" s="3"/>
      <c r="CN129" s="3"/>
      <c r="CO129" s="3"/>
      <c r="CP129" s="3"/>
      <c r="CQ129" s="3"/>
      <c r="CR129" s="3"/>
      <c r="CS129" s="3"/>
      <c r="CT129" s="3"/>
      <c r="CU129" s="3"/>
      <c r="CV129" s="3"/>
      <c r="CW129" s="3"/>
      <c r="CX129" s="3"/>
      <c r="CY129" s="3"/>
      <c r="CZ129" s="3"/>
      <c r="DA129" s="3"/>
      <c r="DB129" s="3"/>
      <c r="DC129" s="3"/>
      <c r="DD129" s="3"/>
      <c r="DE129" s="3"/>
      <c r="DF129" s="3"/>
      <c r="DG129" s="3"/>
      <c r="DH129" s="3"/>
      <c r="DI129" s="3"/>
      <c r="DJ129" s="3"/>
      <c r="DK129" s="3"/>
      <c r="DL129" s="3"/>
      <c r="DM129" s="3"/>
      <c r="DN129" s="3"/>
      <c r="DO129" s="3"/>
      <c r="DP129" s="3"/>
      <c r="DQ129" s="3"/>
      <c r="DR129" s="3"/>
      <c r="DS129" s="3"/>
      <c r="DT129" s="3"/>
      <c r="DU129" s="3"/>
      <c r="DV129" s="3"/>
      <c r="DW129" s="3"/>
      <c r="DX129" s="3"/>
      <c r="DY129" s="3"/>
      <c r="DZ129" s="3"/>
      <c r="EA129" s="3"/>
      <c r="EB129" s="3"/>
      <c r="EC129" s="3"/>
      <c r="ED129" s="3"/>
      <c r="EE129" s="3"/>
      <c r="EF129" s="3"/>
      <c r="EG129" s="3"/>
      <c r="EH129" s="3"/>
      <c r="EI129" s="3"/>
      <c r="EJ129" s="3"/>
      <c r="EK129" s="3"/>
      <c r="EL129" s="3"/>
      <c r="EM129" s="3"/>
      <c r="EN129" s="3"/>
      <c r="EO129" s="3"/>
      <c r="EP129" s="3"/>
      <c r="EQ129" s="3"/>
      <c r="ER129" s="3"/>
      <c r="ES129" s="3"/>
      <c r="ET129" s="3"/>
      <c r="EU129" s="3"/>
      <c r="EV129" s="3"/>
      <c r="EW129" s="3"/>
      <c r="EX129" s="3"/>
      <c r="EY129" s="3"/>
      <c r="EZ129" s="3"/>
      <c r="FA129" s="3"/>
      <c r="FB129" s="3"/>
      <c r="FC129" s="3"/>
      <c r="FD129" s="3"/>
      <c r="FE129" s="3"/>
      <c r="FF129" s="3"/>
      <c r="FG129" s="3"/>
      <c r="FH129" s="3"/>
      <c r="FI129" s="3"/>
      <c r="FJ129" s="3"/>
      <c r="FK129" s="3"/>
      <c r="FL129" s="3"/>
      <c r="FM129" s="3"/>
      <c r="FN129" s="3"/>
      <c r="FO129" s="3"/>
      <c r="FP129" s="3"/>
      <c r="FQ129" s="3"/>
      <c r="FR129" s="3"/>
      <c r="FS129" s="3"/>
      <c r="FT129" s="3"/>
      <c r="FU129" s="3"/>
      <c r="FV129" s="3"/>
      <c r="FW129" s="3"/>
      <c r="FX129" s="3"/>
      <c r="FY129" s="3"/>
      <c r="FZ129" s="3"/>
      <c r="GA129" s="3"/>
      <c r="GB129" s="3"/>
      <c r="GC129" s="3"/>
      <c r="GD129" s="3"/>
      <c r="GE129" s="3"/>
      <c r="GF129" s="3"/>
      <c r="GG129" s="3"/>
      <c r="GH129" s="3"/>
      <c r="GI129" s="182"/>
      <c r="GJ129" s="3"/>
      <c r="GK129" s="3"/>
      <c r="GL129" s="3"/>
      <c r="GM129" s="3"/>
      <c r="GR129" s="3"/>
      <c r="GS129" s="3"/>
      <c r="GT129" s="3"/>
      <c r="GU129" s="3"/>
      <c r="GV129" s="3"/>
      <c r="GW129" s="3"/>
      <c r="GX129" s="3"/>
      <c r="GY129" s="3"/>
      <c r="GZ129" s="3"/>
      <c r="HA129" s="3"/>
      <c r="HB129" s="3"/>
      <c r="HC129" s="3"/>
      <c r="HD129" s="3"/>
      <c r="HE129" s="3"/>
      <c r="HF129" s="3"/>
      <c r="HG129" s="3"/>
      <c r="HH129" s="3"/>
      <c r="HI129" s="3"/>
      <c r="HJ129" s="3"/>
      <c r="HK129" s="3"/>
      <c r="HL129" s="3"/>
      <c r="HM129" s="3"/>
    </row>
    <row r="130" spans="1:221">
      <c r="A130" s="3"/>
      <c r="B130" s="3"/>
      <c r="C130" s="3"/>
      <c r="D130" s="3"/>
      <c r="E130" s="3"/>
      <c r="F130" s="3"/>
      <c r="G130" s="3"/>
      <c r="H130" s="3"/>
      <c r="I130" s="181"/>
      <c r="J130" s="3"/>
      <c r="K130" s="3"/>
      <c r="L130" s="3"/>
      <c r="M130" s="181"/>
      <c r="N130" s="3"/>
      <c r="O130" s="3"/>
      <c r="P130" s="3"/>
      <c r="Q130" s="181"/>
      <c r="R130" s="3"/>
      <c r="S130" s="3"/>
      <c r="T130" s="3"/>
      <c r="U130" s="181"/>
      <c r="V130" s="3"/>
      <c r="W130" s="3"/>
      <c r="X130" s="3"/>
      <c r="Y130" s="3"/>
      <c r="Z130" s="3"/>
      <c r="AA130" s="182"/>
      <c r="AB130" s="182"/>
      <c r="AC130" s="182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3"/>
      <c r="BW130" s="3"/>
      <c r="BX130" s="3"/>
      <c r="BY130" s="3"/>
      <c r="BZ130" s="3"/>
      <c r="CA130" s="3"/>
      <c r="CB130" s="3"/>
      <c r="CC130" s="3"/>
      <c r="CD130" s="3"/>
      <c r="CE130" s="3"/>
      <c r="CF130" s="3"/>
      <c r="CG130" s="3"/>
      <c r="CH130" s="3"/>
      <c r="CI130" s="3"/>
      <c r="CJ130" s="3"/>
      <c r="CK130" s="3"/>
      <c r="CL130" s="3"/>
      <c r="CM130" s="3"/>
      <c r="CN130" s="3"/>
      <c r="CO130" s="3"/>
      <c r="CP130" s="3"/>
      <c r="CQ130" s="3"/>
      <c r="CR130" s="3"/>
      <c r="CS130" s="3"/>
      <c r="CT130" s="3"/>
      <c r="CU130" s="3"/>
      <c r="CV130" s="3"/>
      <c r="CW130" s="3"/>
      <c r="CX130" s="3"/>
      <c r="CY130" s="3"/>
      <c r="CZ130" s="3"/>
      <c r="DA130" s="3"/>
      <c r="DB130" s="3"/>
      <c r="DC130" s="3"/>
      <c r="DD130" s="3"/>
      <c r="DE130" s="3"/>
      <c r="DF130" s="3"/>
      <c r="DG130" s="3"/>
      <c r="DH130" s="3"/>
      <c r="DI130" s="3"/>
      <c r="DJ130" s="3"/>
      <c r="DK130" s="3"/>
      <c r="DL130" s="3"/>
      <c r="DM130" s="3"/>
      <c r="DN130" s="3"/>
      <c r="DO130" s="3"/>
      <c r="DP130" s="3"/>
      <c r="DQ130" s="3"/>
      <c r="DR130" s="3"/>
      <c r="DS130" s="3"/>
      <c r="DT130" s="3"/>
      <c r="DU130" s="3"/>
      <c r="DV130" s="3"/>
      <c r="DW130" s="3"/>
      <c r="DX130" s="3"/>
      <c r="DY130" s="3"/>
      <c r="DZ130" s="3"/>
      <c r="EA130" s="3"/>
      <c r="EB130" s="3"/>
      <c r="EC130" s="3"/>
      <c r="ED130" s="3"/>
      <c r="EE130" s="3"/>
      <c r="EF130" s="3"/>
      <c r="EG130" s="3"/>
      <c r="EH130" s="3"/>
      <c r="EI130" s="3"/>
      <c r="EJ130" s="3"/>
      <c r="EK130" s="3"/>
      <c r="EL130" s="3"/>
      <c r="EM130" s="3"/>
      <c r="EN130" s="3"/>
      <c r="EO130" s="3"/>
      <c r="EP130" s="3"/>
      <c r="EQ130" s="3"/>
      <c r="ER130" s="3"/>
      <c r="ES130" s="3"/>
      <c r="ET130" s="3"/>
      <c r="EU130" s="3"/>
      <c r="EV130" s="3"/>
      <c r="EW130" s="3"/>
      <c r="EX130" s="3"/>
      <c r="EY130" s="3"/>
      <c r="EZ130" s="3"/>
      <c r="FA130" s="3"/>
      <c r="FB130" s="3"/>
      <c r="FC130" s="3"/>
      <c r="FD130" s="3"/>
      <c r="FE130" s="3"/>
      <c r="FF130" s="3"/>
      <c r="FG130" s="3"/>
      <c r="FH130" s="3"/>
      <c r="FI130" s="3"/>
      <c r="FJ130" s="3"/>
      <c r="FK130" s="3"/>
      <c r="FL130" s="3"/>
      <c r="FM130" s="3"/>
      <c r="FN130" s="3"/>
      <c r="FO130" s="3"/>
      <c r="FP130" s="3"/>
      <c r="FQ130" s="3"/>
      <c r="FR130" s="3"/>
      <c r="FS130" s="3"/>
      <c r="FT130" s="3"/>
      <c r="FU130" s="3"/>
      <c r="FV130" s="3"/>
      <c r="FW130" s="3"/>
      <c r="FX130" s="3"/>
      <c r="FY130" s="3"/>
      <c r="FZ130" s="3"/>
      <c r="GA130" s="3"/>
      <c r="GB130" s="3"/>
      <c r="GC130" s="3"/>
      <c r="GD130" s="3"/>
      <c r="GE130" s="3"/>
      <c r="GF130" s="3"/>
      <c r="GG130" s="3"/>
      <c r="GH130" s="3"/>
      <c r="GI130" s="182"/>
      <c r="GJ130" s="3"/>
      <c r="GK130" s="3"/>
      <c r="GL130" s="3"/>
      <c r="GM130" s="3"/>
      <c r="GR130" s="3"/>
      <c r="GS130" s="3"/>
      <c r="GT130" s="3"/>
      <c r="GU130" s="3"/>
      <c r="GV130" s="3"/>
      <c r="GW130" s="3"/>
      <c r="GX130" s="3"/>
      <c r="GY130" s="3"/>
      <c r="GZ130" s="3"/>
      <c r="HA130" s="3"/>
      <c r="HB130" s="3"/>
      <c r="HC130" s="3"/>
      <c r="HD130" s="3"/>
      <c r="HE130" s="3"/>
      <c r="HF130" s="3"/>
      <c r="HG130" s="3"/>
      <c r="HH130" s="3"/>
      <c r="HI130" s="3"/>
      <c r="HJ130" s="3"/>
      <c r="HK130" s="3"/>
      <c r="HL130" s="3"/>
      <c r="HM130" s="3"/>
    </row>
    <row r="131" spans="1:221">
      <c r="A131" s="3"/>
      <c r="B131" s="3"/>
      <c r="C131" s="3"/>
      <c r="D131" s="3"/>
      <c r="E131" s="3"/>
      <c r="F131" s="3"/>
      <c r="G131" s="3"/>
      <c r="H131" s="3"/>
      <c r="I131" s="181"/>
      <c r="J131" s="3"/>
      <c r="K131" s="3"/>
      <c r="L131" s="3"/>
      <c r="M131" s="181"/>
      <c r="N131" s="3"/>
      <c r="O131" s="3"/>
      <c r="P131" s="3"/>
      <c r="Q131" s="181"/>
      <c r="R131" s="3"/>
      <c r="S131" s="3"/>
      <c r="T131" s="3"/>
      <c r="U131" s="181"/>
      <c r="V131" s="3"/>
      <c r="W131" s="3"/>
      <c r="X131" s="3"/>
      <c r="Y131" s="3"/>
      <c r="Z131" s="3"/>
      <c r="AA131" s="182"/>
      <c r="AB131" s="182"/>
      <c r="AC131" s="182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  <c r="BX131" s="3"/>
      <c r="BY131" s="3"/>
      <c r="BZ131" s="3"/>
      <c r="CA131" s="3"/>
      <c r="CB131" s="3"/>
      <c r="CC131" s="3"/>
      <c r="CD131" s="3"/>
      <c r="CE131" s="3"/>
      <c r="CF131" s="3"/>
      <c r="CG131" s="3"/>
      <c r="CH131" s="3"/>
      <c r="CI131" s="3"/>
      <c r="CJ131" s="3"/>
      <c r="CK131" s="3"/>
      <c r="CL131" s="3"/>
      <c r="CM131" s="3"/>
      <c r="CN131" s="3"/>
      <c r="CO131" s="3"/>
      <c r="CP131" s="3"/>
      <c r="CQ131" s="3"/>
      <c r="CR131" s="3"/>
      <c r="CS131" s="3"/>
      <c r="CT131" s="3"/>
      <c r="CU131" s="3"/>
      <c r="CV131" s="3"/>
      <c r="CW131" s="3"/>
      <c r="CX131" s="3"/>
      <c r="CY131" s="3"/>
      <c r="CZ131" s="3"/>
      <c r="DA131" s="3"/>
      <c r="DB131" s="3"/>
      <c r="DC131" s="3"/>
      <c r="DD131" s="3"/>
      <c r="DE131" s="3"/>
      <c r="DF131" s="3"/>
      <c r="DG131" s="3"/>
      <c r="DH131" s="3"/>
      <c r="DI131" s="3"/>
      <c r="DJ131" s="3"/>
      <c r="DK131" s="3"/>
      <c r="DL131" s="3"/>
      <c r="DM131" s="3"/>
      <c r="DN131" s="3"/>
      <c r="DO131" s="3"/>
      <c r="DP131" s="3"/>
      <c r="DQ131" s="3"/>
      <c r="DR131" s="3"/>
      <c r="DS131" s="3"/>
      <c r="DT131" s="3"/>
      <c r="DU131" s="3"/>
      <c r="DV131" s="3"/>
      <c r="DW131" s="3"/>
      <c r="DX131" s="3"/>
      <c r="DY131" s="3"/>
      <c r="DZ131" s="3"/>
      <c r="EA131" s="3"/>
      <c r="EB131" s="3"/>
      <c r="EC131" s="3"/>
      <c r="ED131" s="3"/>
      <c r="EE131" s="3"/>
      <c r="EF131" s="3"/>
      <c r="EG131" s="3"/>
      <c r="EH131" s="3"/>
      <c r="EI131" s="3"/>
      <c r="EJ131" s="3"/>
      <c r="EK131" s="3"/>
      <c r="EL131" s="3"/>
      <c r="EM131" s="3"/>
      <c r="EN131" s="3"/>
      <c r="EO131" s="3"/>
      <c r="EP131" s="3"/>
      <c r="EQ131" s="3"/>
      <c r="ER131" s="3"/>
      <c r="ES131" s="3"/>
      <c r="ET131" s="3"/>
      <c r="EU131" s="3"/>
      <c r="EV131" s="3"/>
      <c r="EW131" s="3"/>
      <c r="EX131" s="3"/>
      <c r="EY131" s="3"/>
      <c r="EZ131" s="3"/>
      <c r="FA131" s="3"/>
      <c r="FB131" s="3"/>
      <c r="FC131" s="3"/>
      <c r="FD131" s="3"/>
      <c r="FE131" s="3"/>
      <c r="FF131" s="3"/>
      <c r="FG131" s="3"/>
      <c r="FH131" s="3"/>
      <c r="FI131" s="3"/>
      <c r="FJ131" s="3"/>
      <c r="FK131" s="3"/>
      <c r="FL131" s="3"/>
      <c r="FM131" s="3"/>
      <c r="FN131" s="3"/>
      <c r="FO131" s="3"/>
      <c r="FP131" s="3"/>
      <c r="FQ131" s="3"/>
      <c r="FR131" s="3"/>
      <c r="FS131" s="3"/>
      <c r="FT131" s="3"/>
      <c r="FU131" s="3"/>
      <c r="FV131" s="3"/>
      <c r="FW131" s="3"/>
      <c r="FX131" s="3"/>
      <c r="FY131" s="3"/>
      <c r="FZ131" s="3"/>
      <c r="GA131" s="3"/>
      <c r="GB131" s="3"/>
      <c r="GC131" s="3"/>
      <c r="GD131" s="3"/>
      <c r="GE131" s="3"/>
      <c r="GF131" s="3"/>
      <c r="GG131" s="3"/>
      <c r="GH131" s="3"/>
      <c r="GI131" s="182"/>
      <c r="GJ131" s="3"/>
      <c r="GK131" s="3"/>
      <c r="GL131" s="3"/>
      <c r="GM131" s="3"/>
      <c r="GR131" s="3"/>
      <c r="GS131" s="3"/>
      <c r="GT131" s="3"/>
      <c r="GU131" s="3"/>
      <c r="GV131" s="3"/>
      <c r="GW131" s="3"/>
      <c r="GX131" s="3"/>
      <c r="GY131" s="3"/>
      <c r="GZ131" s="3"/>
      <c r="HA131" s="3"/>
      <c r="HB131" s="3"/>
      <c r="HC131" s="3"/>
      <c r="HD131" s="3"/>
      <c r="HE131" s="3"/>
      <c r="HF131" s="3"/>
      <c r="HG131" s="3"/>
      <c r="HH131" s="3"/>
      <c r="HI131" s="3"/>
      <c r="HJ131" s="3"/>
      <c r="HK131" s="3"/>
      <c r="HL131" s="3"/>
      <c r="HM131" s="3"/>
    </row>
  </sheetData>
  <sheetProtection password="85B9" sheet="1" objects="1" scenarios="1" formatCells="0" formatColumns="0" formatRows="0" selectLockedCells="1"/>
  <mergeCells count="380">
    <mergeCell ref="FU8:FU12"/>
    <mergeCell ref="FR11:FR12"/>
    <mergeCell ref="FS11:FS12"/>
    <mergeCell ref="FT10:FT12"/>
    <mergeCell ref="H8:P8"/>
    <mergeCell ref="CC8:CE8"/>
    <mergeCell ref="CF8:CM8"/>
    <mergeCell ref="DB8:DD8"/>
    <mergeCell ref="DE8:DL8"/>
    <mergeCell ref="EA8:EC8"/>
    <mergeCell ref="ED8:EK8"/>
    <mergeCell ref="FC11:FC12"/>
    <mergeCell ref="FD11:FD12"/>
    <mergeCell ref="FE11:FE12"/>
    <mergeCell ref="FF10:FF12"/>
    <mergeCell ref="FG11:FG12"/>
    <mergeCell ref="FH11:FH12"/>
    <mergeCell ref="FI11:FI12"/>
    <mergeCell ref="FJ11:FJ12"/>
    <mergeCell ref="FK11:FK12"/>
    <mergeCell ref="EL8:EQ8"/>
    <mergeCell ref="BU8:CB8"/>
    <mergeCell ref="CN8:CS8"/>
    <mergeCell ref="CT8:DA8"/>
    <mergeCell ref="FM10:FM12"/>
    <mergeCell ref="FN11:FN12"/>
    <mergeCell ref="FO11:FO12"/>
    <mergeCell ref="FP11:FP12"/>
    <mergeCell ref="FQ11:FQ12"/>
    <mergeCell ref="EZ11:EZ12"/>
    <mergeCell ref="FA11:FA12"/>
    <mergeCell ref="FB11:FB12"/>
    <mergeCell ref="DW11:DY11"/>
    <mergeCell ref="EN11:EP11"/>
    <mergeCell ref="ER11:ET11"/>
    <mergeCell ref="EV11:EX11"/>
    <mergeCell ref="EA9:EA10"/>
    <mergeCell ref="EB9:EE9"/>
    <mergeCell ref="EF9:EI9"/>
    <mergeCell ref="EJ9:EM9"/>
    <mergeCell ref="EN9:EQ9"/>
    <mergeCell ref="ER9:EU9"/>
    <mergeCell ref="EZ9:FF9"/>
    <mergeCell ref="FG9:FM9"/>
    <mergeCell ref="FN9:FT9"/>
    <mergeCell ref="DW9:DZ9"/>
    <mergeCell ref="DC10:DZ10"/>
    <mergeCell ref="EZ8:FA8"/>
    <mergeCell ref="FB8:FF8"/>
    <mergeCell ref="FG8:FH8"/>
    <mergeCell ref="FI8:FM8"/>
    <mergeCell ref="FN8:FO8"/>
    <mergeCell ref="AF10:BC10"/>
    <mergeCell ref="CD10:DA10"/>
    <mergeCell ref="CD11:CF11"/>
    <mergeCell ref="CH11:CJ11"/>
    <mergeCell ref="CL11:CN11"/>
    <mergeCell ref="CP11:CR11"/>
    <mergeCell ref="BH11:BH12"/>
    <mergeCell ref="BL11:BL12"/>
    <mergeCell ref="BP11:BP12"/>
    <mergeCell ref="BE10:CB10"/>
    <mergeCell ref="BE11:BG11"/>
    <mergeCell ref="BI11:BK11"/>
    <mergeCell ref="BM11:BO11"/>
    <mergeCell ref="BQ11:BS11"/>
    <mergeCell ref="BU11:BW11"/>
    <mergeCell ref="FL11:FL12"/>
    <mergeCell ref="BT11:BT12"/>
    <mergeCell ref="BX11:BX12"/>
    <mergeCell ref="CB11:CB12"/>
    <mergeCell ref="AJ9:AM9"/>
    <mergeCell ref="AN9:AQ9"/>
    <mergeCell ref="AR9:AU9"/>
    <mergeCell ref="AV9:AY9"/>
    <mergeCell ref="AZ9:BC9"/>
    <mergeCell ref="CX9:DA9"/>
    <mergeCell ref="BU9:BX9"/>
    <mergeCell ref="BY9:CB9"/>
    <mergeCell ref="BD9:BD10"/>
    <mergeCell ref="BE9:BH9"/>
    <mergeCell ref="BI9:BL9"/>
    <mergeCell ref="BM9:BP9"/>
    <mergeCell ref="BQ9:BT9"/>
    <mergeCell ref="DB9:DB10"/>
    <mergeCell ref="DC9:DF9"/>
    <mergeCell ref="DG9:DJ9"/>
    <mergeCell ref="DK9:DN9"/>
    <mergeCell ref="DO9:DR9"/>
    <mergeCell ref="DS9:DV9"/>
    <mergeCell ref="AF114:AH114"/>
    <mergeCell ref="J11:J12"/>
    <mergeCell ref="N11:N12"/>
    <mergeCell ref="AA9:AD9"/>
    <mergeCell ref="AA11:AC11"/>
    <mergeCell ref="AD11:AD12"/>
    <mergeCell ref="AZ113:BB113"/>
    <mergeCell ref="AJ114:AL114"/>
    <mergeCell ref="AN114:AP114"/>
    <mergeCell ref="AR114:AT114"/>
    <mergeCell ref="AV114:AX114"/>
    <mergeCell ref="AA113:AC113"/>
    <mergeCell ref="AA114:AC114"/>
    <mergeCell ref="AF113:AH113"/>
    <mergeCell ref="AJ113:AL113"/>
    <mergeCell ref="AN113:AP113"/>
    <mergeCell ref="AR113:AT113"/>
    <mergeCell ref="AV113:AX113"/>
    <mergeCell ref="B114:E114"/>
    <mergeCell ref="G114:I114"/>
    <mergeCell ref="K114:M114"/>
    <mergeCell ref="O114:Q114"/>
    <mergeCell ref="S114:U114"/>
    <mergeCell ref="W114:Y114"/>
    <mergeCell ref="B113:E113"/>
    <mergeCell ref="G113:I113"/>
    <mergeCell ref="K113:M113"/>
    <mergeCell ref="O113:Q113"/>
    <mergeCell ref="S113:U113"/>
    <mergeCell ref="B9:E11"/>
    <mergeCell ref="F9:F10"/>
    <mergeCell ref="G9:J9"/>
    <mergeCell ref="K9:N9"/>
    <mergeCell ref="O9:R9"/>
    <mergeCell ref="W9:Z9"/>
    <mergeCell ref="R11:R12"/>
    <mergeCell ref="V11:V12"/>
    <mergeCell ref="Z11:Z12"/>
    <mergeCell ref="S9:V9"/>
    <mergeCell ref="G10:AD10"/>
    <mergeCell ref="B116:E116"/>
    <mergeCell ref="G116:I116"/>
    <mergeCell ref="K116:M116"/>
    <mergeCell ref="O116:Q116"/>
    <mergeCell ref="S116:U116"/>
    <mergeCell ref="W116:Y116"/>
    <mergeCell ref="AA116:AC116"/>
    <mergeCell ref="B115:E115"/>
    <mergeCell ref="W117:Y117"/>
    <mergeCell ref="AA117:AC117"/>
    <mergeCell ref="S115:U115"/>
    <mergeCell ref="B117:E117"/>
    <mergeCell ref="G115:I115"/>
    <mergeCell ref="K115:M115"/>
    <mergeCell ref="O115:Q115"/>
    <mergeCell ref="AF11:AH11"/>
    <mergeCell ref="G117:I117"/>
    <mergeCell ref="K117:M117"/>
    <mergeCell ref="O117:Q117"/>
    <mergeCell ref="S117:U117"/>
    <mergeCell ref="W115:Y115"/>
    <mergeCell ref="AA115:AC115"/>
    <mergeCell ref="W113:Y113"/>
    <mergeCell ref="G11:I11"/>
    <mergeCell ref="K11:M11"/>
    <mergeCell ref="O11:Q11"/>
    <mergeCell ref="S11:U11"/>
    <mergeCell ref="W11:Y11"/>
    <mergeCell ref="BE113:BG113"/>
    <mergeCell ref="BI113:BK113"/>
    <mergeCell ref="BM113:BO113"/>
    <mergeCell ref="BQ113:BS113"/>
    <mergeCell ref="BU113:BW113"/>
    <mergeCell ref="AF117:AH117"/>
    <mergeCell ref="AJ117:AL117"/>
    <mergeCell ref="AN117:AP117"/>
    <mergeCell ref="AR117:AT117"/>
    <mergeCell ref="AV117:AX117"/>
    <mergeCell ref="AZ115:BB115"/>
    <mergeCell ref="AF116:AH116"/>
    <mergeCell ref="AJ116:AL116"/>
    <mergeCell ref="AN116:AP116"/>
    <mergeCell ref="AR116:AT116"/>
    <mergeCell ref="AV116:AX116"/>
    <mergeCell ref="AZ116:BB116"/>
    <mergeCell ref="AF115:AH115"/>
    <mergeCell ref="AJ115:AL115"/>
    <mergeCell ref="AN115:AP115"/>
    <mergeCell ref="AR115:AT115"/>
    <mergeCell ref="AV115:AX115"/>
    <mergeCell ref="AZ117:BB117"/>
    <mergeCell ref="AZ114:BB114"/>
    <mergeCell ref="BY113:CA113"/>
    <mergeCell ref="CT11:CV11"/>
    <mergeCell ref="CX11:CZ11"/>
    <mergeCell ref="CC9:CC10"/>
    <mergeCell ref="CD9:CG9"/>
    <mergeCell ref="CH9:CK9"/>
    <mergeCell ref="CL9:CO9"/>
    <mergeCell ref="CP9:CS9"/>
    <mergeCell ref="CT9:CW9"/>
    <mergeCell ref="BY11:CA11"/>
    <mergeCell ref="CG11:CG12"/>
    <mergeCell ref="CK11:CK12"/>
    <mergeCell ref="CO11:CO12"/>
    <mergeCell ref="CS11:CS12"/>
    <mergeCell ref="CW11:CW12"/>
    <mergeCell ref="BY116:CA116"/>
    <mergeCell ref="BE117:BG117"/>
    <mergeCell ref="BI117:BK117"/>
    <mergeCell ref="BM117:BO117"/>
    <mergeCell ref="BQ117:BS117"/>
    <mergeCell ref="BU117:BW117"/>
    <mergeCell ref="BY117:CA117"/>
    <mergeCell ref="BE116:BG116"/>
    <mergeCell ref="BI116:BK116"/>
    <mergeCell ref="BM116:BO116"/>
    <mergeCell ref="BQ116:BS116"/>
    <mergeCell ref="BU116:BW116"/>
    <mergeCell ref="BY114:CA114"/>
    <mergeCell ref="BE115:BG115"/>
    <mergeCell ref="BU115:BW115"/>
    <mergeCell ref="BY115:CA115"/>
    <mergeCell ref="BE114:BG114"/>
    <mergeCell ref="CH115:CJ115"/>
    <mergeCell ref="CL115:CN115"/>
    <mergeCell ref="CP115:CR115"/>
    <mergeCell ref="CT115:CV115"/>
    <mergeCell ref="BI115:BK115"/>
    <mergeCell ref="BM115:BO115"/>
    <mergeCell ref="BQ115:BS115"/>
    <mergeCell ref="BI114:BK114"/>
    <mergeCell ref="BM114:BO114"/>
    <mergeCell ref="BQ114:BS114"/>
    <mergeCell ref="BU114:BW114"/>
    <mergeCell ref="CX115:CZ115"/>
    <mergeCell ref="CD114:CF114"/>
    <mergeCell ref="CH114:CJ114"/>
    <mergeCell ref="CL114:CN114"/>
    <mergeCell ref="CP114:CR114"/>
    <mergeCell ref="CT114:CV114"/>
    <mergeCell ref="CD113:CF113"/>
    <mergeCell ref="CH113:CJ113"/>
    <mergeCell ref="CL113:CN113"/>
    <mergeCell ref="CP113:CR113"/>
    <mergeCell ref="CT113:CV113"/>
    <mergeCell ref="CX113:CZ113"/>
    <mergeCell ref="CX114:CZ114"/>
    <mergeCell ref="CD115:CF115"/>
    <mergeCell ref="CX116:CZ116"/>
    <mergeCell ref="CD117:CF117"/>
    <mergeCell ref="CH117:CJ117"/>
    <mergeCell ref="CL117:CN117"/>
    <mergeCell ref="CP117:CR117"/>
    <mergeCell ref="CT117:CV117"/>
    <mergeCell ref="CX117:CZ117"/>
    <mergeCell ref="CD116:CF116"/>
    <mergeCell ref="CH116:CJ116"/>
    <mergeCell ref="CL116:CN116"/>
    <mergeCell ref="CP116:CR116"/>
    <mergeCell ref="CT116:CV116"/>
    <mergeCell ref="DG115:DI115"/>
    <mergeCell ref="DK115:DM115"/>
    <mergeCell ref="DO115:DQ115"/>
    <mergeCell ref="DS115:DU115"/>
    <mergeCell ref="DW115:DY115"/>
    <mergeCell ref="DC114:DE114"/>
    <mergeCell ref="DG114:DI114"/>
    <mergeCell ref="DK114:DM114"/>
    <mergeCell ref="DO114:DQ114"/>
    <mergeCell ref="DS114:DU114"/>
    <mergeCell ref="DW114:DY114"/>
    <mergeCell ref="DC115:DE115"/>
    <mergeCell ref="DW116:DY116"/>
    <mergeCell ref="DC117:DE117"/>
    <mergeCell ref="DG117:DI117"/>
    <mergeCell ref="DK117:DM117"/>
    <mergeCell ref="DO117:DQ117"/>
    <mergeCell ref="DS117:DU117"/>
    <mergeCell ref="DW117:DY117"/>
    <mergeCell ref="DC116:DE116"/>
    <mergeCell ref="DG116:DI116"/>
    <mergeCell ref="DK116:DM116"/>
    <mergeCell ref="DO116:DQ116"/>
    <mergeCell ref="DS116:DU116"/>
    <mergeCell ref="EB117:ED117"/>
    <mergeCell ref="EF117:EH117"/>
    <mergeCell ref="EJ117:EL117"/>
    <mergeCell ref="EN117:EP117"/>
    <mergeCell ref="ER117:ET117"/>
    <mergeCell ref="EV117:EX117"/>
    <mergeCell ref="EB116:ED116"/>
    <mergeCell ref="EF116:EH116"/>
    <mergeCell ref="EJ116:EL116"/>
    <mergeCell ref="EN116:EP116"/>
    <mergeCell ref="ER116:ET116"/>
    <mergeCell ref="EV116:EX116"/>
    <mergeCell ref="EV114:EX114"/>
    <mergeCell ref="EB115:ED115"/>
    <mergeCell ref="EF115:EH115"/>
    <mergeCell ref="EJ115:EL115"/>
    <mergeCell ref="EN115:EP115"/>
    <mergeCell ref="ER115:ET115"/>
    <mergeCell ref="EV115:EX115"/>
    <mergeCell ref="EB114:ED114"/>
    <mergeCell ref="EF114:EH114"/>
    <mergeCell ref="EJ114:EL114"/>
    <mergeCell ref="EN114:EP114"/>
    <mergeCell ref="ER114:ET114"/>
    <mergeCell ref="A1:AI4"/>
    <mergeCell ref="F8:G8"/>
    <mergeCell ref="Q8:V8"/>
    <mergeCell ref="W8:AD8"/>
    <mergeCell ref="S6:V6"/>
    <mergeCell ref="Z7:AA7"/>
    <mergeCell ref="W6:AA6"/>
    <mergeCell ref="ER8:EY8"/>
    <mergeCell ref="EB113:ED113"/>
    <mergeCell ref="EF113:EH113"/>
    <mergeCell ref="EJ113:EL113"/>
    <mergeCell ref="EN113:EP113"/>
    <mergeCell ref="ER113:ET113"/>
    <mergeCell ref="EV113:EX113"/>
    <mergeCell ref="EM11:EM12"/>
    <mergeCell ref="EQ11:EQ12"/>
    <mergeCell ref="EU11:EU12"/>
    <mergeCell ref="EY11:EY12"/>
    <mergeCell ref="DC113:DE113"/>
    <mergeCell ref="DG113:DI113"/>
    <mergeCell ref="DK113:DM113"/>
    <mergeCell ref="DO113:DQ113"/>
    <mergeCell ref="DS113:DU113"/>
    <mergeCell ref="DW113:DY113"/>
    <mergeCell ref="A9:A11"/>
    <mergeCell ref="DM8:DR8"/>
    <mergeCell ref="AP8:AU8"/>
    <mergeCell ref="AV8:BC8"/>
    <mergeCell ref="BO8:BT8"/>
    <mergeCell ref="DR11:DR12"/>
    <mergeCell ref="DC11:DE11"/>
    <mergeCell ref="DG11:DI11"/>
    <mergeCell ref="DK11:DM11"/>
    <mergeCell ref="DO11:DQ11"/>
    <mergeCell ref="AE9:AE10"/>
    <mergeCell ref="AF9:AI9"/>
    <mergeCell ref="DA11:DA12"/>
    <mergeCell ref="DF11:DF12"/>
    <mergeCell ref="DJ11:DJ12"/>
    <mergeCell ref="DN11:DN12"/>
    <mergeCell ref="AJ11:AL11"/>
    <mergeCell ref="AN11:AP11"/>
    <mergeCell ref="AR11:AT11"/>
    <mergeCell ref="AV11:AX11"/>
    <mergeCell ref="AI11:AI12"/>
    <mergeCell ref="AM11:AM12"/>
    <mergeCell ref="AQ11:AQ12"/>
    <mergeCell ref="AU11:AU12"/>
    <mergeCell ref="A6:C6"/>
    <mergeCell ref="A7:C7"/>
    <mergeCell ref="D6:R6"/>
    <mergeCell ref="D7:E7"/>
    <mergeCell ref="F7:G7"/>
    <mergeCell ref="H7:K7"/>
    <mergeCell ref="L7:O7"/>
    <mergeCell ref="P7:R7"/>
    <mergeCell ref="S7:Y7"/>
    <mergeCell ref="HY11:HZ11"/>
    <mergeCell ref="IA11:IB11"/>
    <mergeCell ref="IC11:ID11"/>
    <mergeCell ref="IE11:IF11"/>
    <mergeCell ref="BC11:BC12"/>
    <mergeCell ref="AE8:AG8"/>
    <mergeCell ref="AH8:AO8"/>
    <mergeCell ref="BD8:BF8"/>
    <mergeCell ref="BG8:BN8"/>
    <mergeCell ref="AZ11:BB11"/>
    <mergeCell ref="AY11:AY12"/>
    <mergeCell ref="DS8:DZ8"/>
    <mergeCell ref="EB11:ED11"/>
    <mergeCell ref="EF11:EH11"/>
    <mergeCell ref="EJ11:EL11"/>
    <mergeCell ref="DV11:DV12"/>
    <mergeCell ref="DZ11:DZ12"/>
    <mergeCell ref="EE11:EE12"/>
    <mergeCell ref="EI11:EI12"/>
    <mergeCell ref="DS11:DU11"/>
    <mergeCell ref="FV9:GH9"/>
    <mergeCell ref="EV9:EY9"/>
    <mergeCell ref="EB10:EY10"/>
    <mergeCell ref="FP8:FT8"/>
  </mergeCells>
  <dataValidations count="12">
    <dataValidation type="whole" operator="lessThanOrEqual" allowBlank="1" showInputMessage="1" showErrorMessage="1" sqref="CR13:CR112 DQ13:DQ112 DM13:DM112 DE13:DE112 DU13:DU112 DI13:DI112 CN13:CN112 CF13:CF112 BS13:BS112 BO13:BO112 AT13:AT112 AP13:AP112 BG13:BG112 BW13:BW112 BK13:BK112 AH13:AH112 AX13:AX112 AL13:AL112 CV13:CV112 CJ13:CJ112 U13:U112 Q13:Q112 I13:I112 Y13:Y112 M13:M112 EP13:EP112 EL13:EL112 ED13:ED112 ET13:ET112 EH13:EH112">
      <formula1>10</formula1>
    </dataValidation>
    <dataValidation type="whole" operator="lessThanOrEqual" allowBlank="1" showInputMessage="1" showErrorMessage="1" sqref="G13:G112 AF13:AF112 BE13:BE112 CD13:CD112 DC13:DC112 EB13:EB112">
      <formula1>$G$12</formula1>
    </dataValidation>
    <dataValidation type="whole" operator="lessThanOrEqual" allowBlank="1" showInputMessage="1" showErrorMessage="1" sqref="H13:H112 AG13:AG112 BF13:BF112 CE13:CE112 DD13:DD112 EC13:EC112">
      <formula1>$H$12</formula1>
    </dataValidation>
    <dataValidation type="whole" operator="lessThanOrEqual" allowBlank="1" showInputMessage="1" showErrorMessage="1" sqref="K13:K112 DG13:DG112 AJ13:AJ112 BI13:BI112 CH13:CH112 EF13:EF112">
      <formula1>$K$12</formula1>
    </dataValidation>
    <dataValidation type="whole" operator="lessThanOrEqual" allowBlank="1" showInputMessage="1" showErrorMessage="1" sqref="L13:L112 DH13:DH112 AK13:AK112 BJ13:BJ112 CI13:CI112 EG13:EG112">
      <formula1>$L$12</formula1>
    </dataValidation>
    <dataValidation type="whole" operator="lessThanOrEqual" allowBlank="1" showInputMessage="1" showErrorMessage="1" sqref="O13:O112 DK13:DK112 AN13:AN112 BM13:BM112 CL13:CL112 EJ13:EJ112">
      <formula1>$O$12</formula1>
    </dataValidation>
    <dataValidation type="whole" operator="lessThanOrEqual" allowBlank="1" showInputMessage="1" showErrorMessage="1" sqref="P13:P112 DL13:DL112 AO13:AO112 BN13:BN112 CM13:CM112 EK13:EK112">
      <formula1>$P$12</formula1>
    </dataValidation>
    <dataValidation type="whole" operator="lessThanOrEqual" allowBlank="1" showInputMessage="1" showErrorMessage="1" sqref="S13:S112 DO13:DO112 AR13:AR112 BQ13:BQ112 CP13:CP112 EN13:EN112">
      <formula1>$S$12</formula1>
    </dataValidation>
    <dataValidation type="whole" operator="lessThanOrEqual" allowBlank="1" showInputMessage="1" showErrorMessage="1" sqref="T13:T112 DP13:DP112 AS13:AS112 BR13:BR112 CQ13:CQ112 EO13:EO112">
      <formula1>$T$12</formula1>
    </dataValidation>
    <dataValidation type="whole" operator="lessThanOrEqual" allowBlank="1" showInputMessage="1" showErrorMessage="1" sqref="W13:W112 DS13:DS112 AV13:AV112 BU13:BU112 CT13:CT112 ER13:ER112">
      <formula1>$W$12</formula1>
    </dataValidation>
    <dataValidation type="whole" operator="lessThanOrEqual" allowBlank="1" showInputMessage="1" showErrorMessage="1" sqref="X13:X112 DT13:DT112 AW13:AW112 BV13:BV112 CU13:CU112 ES13:ES112">
      <formula1>$X$12</formula1>
    </dataValidation>
    <dataValidation type="whole" allowBlank="1" showInputMessage="1" showErrorMessage="1" sqref="B13:B112">
      <formula1>601</formula1>
      <formula2>700</formula2>
    </dataValidation>
  </dataValidations>
  <pageMargins left="0.7" right="0.7" top="0.75" bottom="0.75" header="0.3" footer="0.3"/>
  <pageSetup orientation="portrait" horizontalDpi="4294967293" verticalDpi="4294967293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dimension ref="A1:IF131"/>
  <sheetViews>
    <sheetView zoomScale="90" zoomScaleNormal="90" workbookViewId="0">
      <pane xSplit="11" ySplit="10" topLeftCell="L11" activePane="bottomRight" state="frozen"/>
      <selection pane="topRight" activeCell="L1" sqref="L1"/>
      <selection pane="bottomLeft" activeCell="A11" sqref="A11"/>
      <selection pane="bottomRight" activeCell="EA13" sqref="EA13:EA112"/>
    </sheetView>
  </sheetViews>
  <sheetFormatPr defaultRowHeight="15"/>
  <cols>
    <col min="1" max="1" width="5.7109375" customWidth="1"/>
    <col min="2" max="2" width="8.85546875" customWidth="1"/>
    <col min="3" max="3" width="17" customWidth="1"/>
    <col min="4" max="4" width="17.42578125" customWidth="1"/>
    <col min="5" max="5" width="15" customWidth="1"/>
    <col min="6" max="6" width="10.42578125" customWidth="1"/>
    <col min="7" max="8" width="4.7109375" customWidth="1"/>
    <col min="9" max="9" width="4.7109375" style="169" customWidth="1"/>
    <col min="10" max="10" width="5.28515625" customWidth="1"/>
    <col min="11" max="12" width="4.7109375" customWidth="1"/>
    <col min="13" max="13" width="4.7109375" style="169" customWidth="1"/>
    <col min="14" max="14" width="5.28515625" customWidth="1"/>
    <col min="15" max="16" width="4.7109375" customWidth="1"/>
    <col min="17" max="17" width="5.5703125" style="169" customWidth="1"/>
    <col min="18" max="18" width="5.28515625" customWidth="1"/>
    <col min="19" max="20" width="4.7109375" customWidth="1"/>
    <col min="21" max="21" width="4.7109375" style="169" customWidth="1"/>
    <col min="22" max="22" width="5.28515625" customWidth="1"/>
    <col min="23" max="23" width="6.5703125" customWidth="1"/>
    <col min="24" max="24" width="5.42578125" customWidth="1"/>
    <col min="25" max="25" width="7.28515625" customWidth="1"/>
    <col min="26" max="26" width="5.7109375" customWidth="1"/>
    <col min="27" max="28" width="6.7109375" style="309" customWidth="1"/>
    <col min="29" max="29" width="7.5703125" style="309" customWidth="1"/>
    <col min="30" max="30" width="5.5703125" customWidth="1"/>
    <col min="31" max="31" width="9.140625" customWidth="1"/>
    <col min="32" max="32" width="5.28515625" customWidth="1"/>
    <col min="33" max="34" width="4.85546875" customWidth="1"/>
    <col min="35" max="35" width="5.28515625" customWidth="1"/>
    <col min="36" max="38" width="4.28515625" customWidth="1"/>
    <col min="39" max="39" width="5.28515625" customWidth="1"/>
    <col min="40" max="40" width="5.7109375" customWidth="1"/>
    <col min="41" max="41" width="5.42578125" customWidth="1"/>
    <col min="42" max="42" width="6.28515625" customWidth="1"/>
    <col min="43" max="43" width="5.28515625" customWidth="1"/>
    <col min="44" max="46" width="4.28515625" customWidth="1"/>
    <col min="47" max="48" width="5.28515625" customWidth="1"/>
    <col min="49" max="49" width="5.140625" customWidth="1"/>
    <col min="50" max="50" width="5.85546875" customWidth="1"/>
    <col min="51" max="51" width="5.28515625" customWidth="1"/>
    <col min="52" max="52" width="6.42578125" customWidth="1"/>
    <col min="53" max="53" width="5.42578125" customWidth="1"/>
    <col min="54" max="54" width="7.5703125" customWidth="1"/>
    <col min="55" max="55" width="5.28515625" customWidth="1"/>
    <col min="56" max="56" width="10.42578125" customWidth="1"/>
    <col min="57" max="59" width="4.28515625" customWidth="1"/>
    <col min="60" max="60" width="5.28515625" customWidth="1"/>
    <col min="61" max="63" width="4.28515625" customWidth="1"/>
    <col min="64" max="64" width="5.28515625" customWidth="1"/>
    <col min="65" max="65" width="4.85546875" customWidth="1"/>
    <col min="66" max="66" width="5.140625" customWidth="1"/>
    <col min="67" max="67" width="5.5703125" customWidth="1"/>
    <col min="68" max="68" width="5.28515625" customWidth="1"/>
    <col min="69" max="71" width="4.28515625" customWidth="1"/>
    <col min="72" max="72" width="5.28515625" customWidth="1"/>
    <col min="73" max="75" width="4.28515625" customWidth="1"/>
    <col min="76" max="76" width="5.28515625" customWidth="1"/>
    <col min="77" max="79" width="6.7109375" customWidth="1"/>
    <col min="80" max="80" width="5.28515625" customWidth="1"/>
    <col min="81" max="81" width="8.42578125" customWidth="1"/>
    <col min="82" max="88" width="4.28515625" customWidth="1"/>
    <col min="89" max="92" width="5.7109375" customWidth="1"/>
    <col min="93" max="101" width="4.28515625" customWidth="1"/>
    <col min="102" max="104" width="6.7109375" customWidth="1"/>
    <col min="105" max="105" width="5.42578125" customWidth="1"/>
    <col min="106" max="106" width="8.42578125" customWidth="1"/>
    <col min="107" max="114" width="4.28515625" customWidth="1"/>
    <col min="115" max="117" width="5.7109375" customWidth="1"/>
    <col min="118" max="126" width="4.28515625" customWidth="1"/>
    <col min="127" max="129" width="6.7109375" customWidth="1"/>
    <col min="130" max="130" width="5.42578125" customWidth="1"/>
    <col min="131" max="131" width="9" customWidth="1"/>
    <col min="132" max="139" width="4.28515625" customWidth="1"/>
    <col min="140" max="142" width="5.7109375" customWidth="1"/>
    <col min="143" max="151" width="4.28515625" customWidth="1"/>
    <col min="152" max="154" width="6.7109375" customWidth="1"/>
    <col min="155" max="155" width="5.7109375" customWidth="1"/>
    <col min="156" max="156" width="5.140625" customWidth="1"/>
    <col min="157" max="157" width="4.7109375" customWidth="1"/>
    <col min="158" max="160" width="4.28515625" customWidth="1"/>
    <col min="161" max="161" width="6.42578125" customWidth="1"/>
    <col min="162" max="163" width="4.7109375" customWidth="1"/>
    <col min="164" max="164" width="4.85546875" customWidth="1"/>
    <col min="165" max="167" width="4.28515625" customWidth="1"/>
    <col min="168" max="168" width="5.7109375" customWidth="1"/>
    <col min="169" max="169" width="5.42578125" customWidth="1"/>
    <col min="170" max="170" width="4.7109375" customWidth="1"/>
    <col min="171" max="171" width="5.140625" customWidth="1"/>
    <col min="172" max="174" width="4.28515625" customWidth="1"/>
    <col min="175" max="175" width="7" customWidth="1"/>
    <col min="176" max="176" width="5.28515625" customWidth="1"/>
    <col min="177" max="177" width="17.28515625" customWidth="1"/>
    <col min="178" max="178" width="10.7109375" bestFit="1" customWidth="1"/>
    <col min="179" max="179" width="10.7109375" customWidth="1"/>
    <col min="189" max="189" width="10.5703125" customWidth="1"/>
    <col min="190" max="190" width="12" customWidth="1"/>
    <col min="191" max="191" width="11.28515625" style="309" hidden="1" customWidth="1"/>
    <col min="192" max="192" width="9.140625" hidden="1" customWidth="1"/>
    <col min="193" max="199" width="0" hidden="1" customWidth="1"/>
    <col min="231" max="240" width="0" hidden="1" customWidth="1"/>
  </cols>
  <sheetData>
    <row r="1" spans="1:240" s="50" customFormat="1" ht="23.25" customHeight="1">
      <c r="A1" s="661"/>
      <c r="B1" s="661"/>
      <c r="C1" s="661"/>
      <c r="D1" s="661"/>
      <c r="E1" s="661"/>
      <c r="F1" s="661"/>
      <c r="G1" s="661"/>
      <c r="H1" s="661"/>
      <c r="I1" s="661"/>
      <c r="J1" s="661"/>
      <c r="K1" s="661"/>
      <c r="L1" s="661"/>
      <c r="M1" s="661"/>
      <c r="N1" s="661"/>
      <c r="O1" s="661"/>
      <c r="P1" s="661"/>
      <c r="Q1" s="661"/>
      <c r="R1" s="661"/>
      <c r="S1" s="661"/>
      <c r="T1" s="661"/>
      <c r="U1" s="661"/>
      <c r="V1" s="661"/>
      <c r="W1" s="661"/>
      <c r="X1" s="661"/>
      <c r="Y1" s="661"/>
      <c r="Z1" s="661"/>
      <c r="AA1" s="661"/>
      <c r="AB1" s="661"/>
      <c r="AC1" s="661"/>
      <c r="AD1" s="661"/>
      <c r="AE1" s="661"/>
      <c r="AF1" s="661"/>
      <c r="AG1" s="661"/>
      <c r="AH1" s="661"/>
      <c r="AI1" s="661"/>
      <c r="AJ1" s="173"/>
      <c r="AK1" s="173"/>
      <c r="AL1" s="173"/>
      <c r="AM1" s="173"/>
      <c r="AN1" s="173"/>
      <c r="AO1" s="187"/>
      <c r="AP1" s="173"/>
      <c r="AQ1" s="173"/>
      <c r="AR1" s="173"/>
      <c r="AS1" s="173"/>
      <c r="AT1" s="173"/>
      <c r="AU1" s="173"/>
      <c r="AV1" s="173"/>
      <c r="AW1" s="173"/>
      <c r="AX1" s="173"/>
      <c r="AY1" s="173"/>
      <c r="AZ1" s="173"/>
      <c r="BA1" s="173"/>
      <c r="BB1" s="173"/>
      <c r="BC1" s="173"/>
      <c r="BD1" s="173"/>
      <c r="BE1" s="173"/>
      <c r="BF1" s="173"/>
      <c r="BG1" s="173"/>
      <c r="BH1" s="173"/>
      <c r="BI1" s="173"/>
      <c r="BJ1" s="173"/>
      <c r="BK1" s="173"/>
      <c r="BL1" s="173"/>
      <c r="BM1" s="173"/>
      <c r="BN1" s="173"/>
      <c r="BO1" s="173"/>
      <c r="BP1" s="173"/>
      <c r="BQ1" s="173"/>
      <c r="BR1" s="173"/>
      <c r="BS1" s="173"/>
      <c r="BT1" s="173"/>
      <c r="BU1" s="173"/>
      <c r="BV1" s="173"/>
      <c r="BW1" s="173"/>
      <c r="BX1" s="173"/>
      <c r="BY1" s="173"/>
      <c r="BZ1" s="173"/>
      <c r="CA1" s="173"/>
      <c r="CB1" s="173"/>
      <c r="CC1" s="173"/>
      <c r="CD1" s="173"/>
      <c r="CE1" s="173"/>
      <c r="CF1" s="173"/>
      <c r="CG1" s="173"/>
      <c r="CH1" s="173"/>
      <c r="CI1" s="173"/>
      <c r="CJ1" s="173"/>
      <c r="CK1" s="173"/>
      <c r="CL1" s="173"/>
      <c r="CM1" s="173"/>
      <c r="CN1" s="173"/>
      <c r="CO1" s="173"/>
      <c r="CP1" s="173"/>
      <c r="CQ1" s="173"/>
      <c r="CR1" s="173"/>
      <c r="CS1" s="173"/>
      <c r="CT1" s="173"/>
      <c r="CU1" s="173"/>
      <c r="CV1" s="173"/>
      <c r="CW1" s="173"/>
      <c r="CX1" s="173"/>
      <c r="CY1" s="173"/>
      <c r="CZ1" s="173"/>
      <c r="DA1" s="173"/>
      <c r="DB1" s="173"/>
      <c r="DC1" s="173"/>
      <c r="DD1" s="173"/>
      <c r="DE1" s="173"/>
      <c r="DF1" s="173"/>
      <c r="DG1" s="173"/>
      <c r="DH1" s="173"/>
      <c r="DI1" s="173"/>
      <c r="DJ1" s="173"/>
      <c r="DK1" s="173"/>
      <c r="DL1" s="173"/>
      <c r="DM1" s="173"/>
      <c r="DN1" s="173"/>
      <c r="DO1" s="173"/>
      <c r="DP1" s="173"/>
      <c r="DQ1" s="173"/>
      <c r="DR1" s="173"/>
      <c r="DS1" s="173"/>
      <c r="DT1" s="173"/>
      <c r="DU1" s="173"/>
      <c r="DV1" s="173"/>
      <c r="DW1" s="173"/>
      <c r="DX1" s="173"/>
      <c r="DY1" s="173"/>
      <c r="DZ1" s="173"/>
      <c r="EA1" s="173"/>
      <c r="EB1" s="173"/>
      <c r="EC1" s="173"/>
      <c r="ED1" s="173"/>
      <c r="EE1" s="173"/>
      <c r="EF1" s="173"/>
      <c r="EG1" s="173"/>
      <c r="EH1" s="173"/>
      <c r="EI1" s="173"/>
      <c r="EJ1" s="173"/>
      <c r="EK1" s="173"/>
      <c r="EL1" s="173"/>
      <c r="EM1" s="173"/>
      <c r="EN1" s="173"/>
      <c r="EO1" s="173"/>
      <c r="EP1" s="173"/>
      <c r="EQ1" s="173"/>
      <c r="ER1" s="173"/>
      <c r="ES1" s="173"/>
      <c r="ET1" s="173"/>
      <c r="EU1" s="173"/>
      <c r="EV1" s="173"/>
      <c r="EW1" s="173"/>
      <c r="EX1" s="173"/>
      <c r="EY1" s="173"/>
      <c r="EZ1" s="173"/>
      <c r="FA1" s="173"/>
      <c r="FB1" s="173"/>
      <c r="FC1" s="173"/>
      <c r="FD1" s="173"/>
      <c r="FE1" s="173"/>
      <c r="FF1" s="173"/>
      <c r="FG1" s="173"/>
      <c r="FH1" s="173"/>
      <c r="FI1" s="173"/>
      <c r="FJ1" s="173"/>
      <c r="FK1" s="173"/>
      <c r="FL1" s="173"/>
      <c r="FM1" s="173"/>
      <c r="FN1" s="173"/>
      <c r="FO1" s="173"/>
      <c r="FP1" s="173"/>
      <c r="FQ1" s="173"/>
      <c r="FR1" s="173"/>
      <c r="FS1" s="173"/>
      <c r="FT1" s="173"/>
      <c r="FU1" s="173"/>
      <c r="FV1" s="173"/>
      <c r="FW1" s="173"/>
      <c r="FX1" s="173"/>
      <c r="FY1" s="173"/>
      <c r="FZ1" s="173"/>
      <c r="GA1" s="173"/>
      <c r="GB1" s="173"/>
      <c r="GC1" s="173"/>
      <c r="GD1" s="173"/>
      <c r="GE1" s="173"/>
      <c r="GF1" s="173"/>
      <c r="GG1" s="173"/>
      <c r="GH1" s="173"/>
      <c r="GI1" s="313"/>
      <c r="GJ1" s="173"/>
      <c r="GK1" s="173"/>
      <c r="GL1" s="173"/>
      <c r="GM1" s="173"/>
      <c r="GR1" s="173"/>
      <c r="GS1" s="173"/>
      <c r="GT1" s="173"/>
      <c r="GU1" s="173"/>
      <c r="GV1" s="173"/>
      <c r="GW1" s="173"/>
      <c r="GX1" s="173"/>
      <c r="GY1" s="173"/>
      <c r="GZ1" s="173"/>
      <c r="HA1" s="173"/>
      <c r="HB1" s="173"/>
      <c r="HC1" s="173"/>
      <c r="HD1" s="173"/>
      <c r="HE1" s="173"/>
      <c r="HF1" s="173"/>
      <c r="HG1" s="173"/>
      <c r="HH1" s="173"/>
      <c r="HI1" s="173"/>
      <c r="HJ1" s="173"/>
      <c r="HK1" s="173"/>
      <c r="HL1" s="173"/>
      <c r="HM1" s="173"/>
    </row>
    <row r="2" spans="1:240" s="50" customFormat="1" ht="18.75" customHeight="1">
      <c r="A2" s="661"/>
      <c r="B2" s="661"/>
      <c r="C2" s="661"/>
      <c r="D2" s="661"/>
      <c r="E2" s="661"/>
      <c r="F2" s="661"/>
      <c r="G2" s="661"/>
      <c r="H2" s="661"/>
      <c r="I2" s="661"/>
      <c r="J2" s="661"/>
      <c r="K2" s="661"/>
      <c r="L2" s="661"/>
      <c r="M2" s="661"/>
      <c r="N2" s="661"/>
      <c r="O2" s="661"/>
      <c r="P2" s="661"/>
      <c r="Q2" s="661"/>
      <c r="R2" s="661"/>
      <c r="S2" s="661"/>
      <c r="T2" s="661"/>
      <c r="U2" s="661"/>
      <c r="V2" s="661"/>
      <c r="W2" s="661"/>
      <c r="X2" s="661"/>
      <c r="Y2" s="661"/>
      <c r="Z2" s="661"/>
      <c r="AA2" s="661"/>
      <c r="AB2" s="661"/>
      <c r="AC2" s="661"/>
      <c r="AD2" s="661"/>
      <c r="AE2" s="661"/>
      <c r="AF2" s="661"/>
      <c r="AG2" s="661"/>
      <c r="AH2" s="661"/>
      <c r="AI2" s="661"/>
      <c r="AJ2" s="173"/>
      <c r="AK2" s="173"/>
      <c r="AL2" s="173"/>
      <c r="AM2" s="173"/>
      <c r="AN2" s="173"/>
      <c r="AO2" s="173"/>
      <c r="AP2" s="173"/>
      <c r="AQ2" s="173"/>
      <c r="AR2" s="173"/>
      <c r="AS2" s="173"/>
      <c r="AT2" s="173"/>
      <c r="AU2" s="173"/>
      <c r="AV2" s="173"/>
      <c r="AW2" s="173"/>
      <c r="AX2" s="173"/>
      <c r="AY2" s="173"/>
      <c r="AZ2" s="173"/>
      <c r="BA2" s="173"/>
      <c r="BB2" s="173"/>
      <c r="BC2" s="173"/>
      <c r="BD2" s="173"/>
      <c r="BE2" s="173"/>
      <c r="BF2" s="173"/>
      <c r="BG2" s="173"/>
      <c r="BH2" s="173"/>
      <c r="BI2" s="173"/>
      <c r="BJ2" s="173"/>
      <c r="BK2" s="173"/>
      <c r="BL2" s="173"/>
      <c r="BM2" s="173"/>
      <c r="BN2" s="173"/>
      <c r="BO2" s="173"/>
      <c r="BP2" s="173"/>
      <c r="BQ2" s="173"/>
      <c r="BR2" s="173"/>
      <c r="BS2" s="173"/>
      <c r="BT2" s="173"/>
      <c r="BU2" s="173"/>
      <c r="BV2" s="173"/>
      <c r="BW2" s="173"/>
      <c r="BX2" s="173"/>
      <c r="BY2" s="173"/>
      <c r="BZ2" s="173"/>
      <c r="CA2" s="173"/>
      <c r="CB2" s="173"/>
      <c r="CC2" s="173"/>
      <c r="CD2" s="173"/>
      <c r="CE2" s="173"/>
      <c r="CF2" s="173"/>
      <c r="CG2" s="173"/>
      <c r="CH2" s="173"/>
      <c r="CI2" s="173"/>
      <c r="CJ2" s="173"/>
      <c r="CK2" s="173"/>
      <c r="CL2" s="173"/>
      <c r="CM2" s="173"/>
      <c r="CN2" s="173"/>
      <c r="CO2" s="173"/>
      <c r="CP2" s="173"/>
      <c r="CQ2" s="173"/>
      <c r="CR2" s="173"/>
      <c r="CS2" s="173"/>
      <c r="CT2" s="173"/>
      <c r="CU2" s="173"/>
      <c r="CV2" s="173"/>
      <c r="CW2" s="173"/>
      <c r="CX2" s="173"/>
      <c r="CY2" s="173"/>
      <c r="CZ2" s="173"/>
      <c r="DA2" s="173"/>
      <c r="DB2" s="173"/>
      <c r="DC2" s="173"/>
      <c r="DD2" s="173"/>
      <c r="DE2" s="173"/>
      <c r="DF2" s="173"/>
      <c r="DG2" s="173"/>
      <c r="DH2" s="173"/>
      <c r="DI2" s="173"/>
      <c r="DJ2" s="173"/>
      <c r="DK2" s="173"/>
      <c r="DL2" s="173"/>
      <c r="DM2" s="173"/>
      <c r="DN2" s="173"/>
      <c r="DO2" s="173"/>
      <c r="DP2" s="173"/>
      <c r="DQ2" s="173"/>
      <c r="DR2" s="173"/>
      <c r="DS2" s="173"/>
      <c r="DT2" s="173"/>
      <c r="DU2" s="173"/>
      <c r="DV2" s="173"/>
      <c r="DW2" s="173"/>
      <c r="DX2" s="173"/>
      <c r="DY2" s="173"/>
      <c r="DZ2" s="173"/>
      <c r="EA2" s="173"/>
      <c r="EB2" s="173"/>
      <c r="EC2" s="173"/>
      <c r="ED2" s="173"/>
      <c r="EE2" s="173"/>
      <c r="EF2" s="173"/>
      <c r="EG2" s="173"/>
      <c r="EH2" s="173"/>
      <c r="EI2" s="173"/>
      <c r="EJ2" s="173"/>
      <c r="EK2" s="173"/>
      <c r="EL2" s="173"/>
      <c r="EM2" s="173"/>
      <c r="EN2" s="173"/>
      <c r="EO2" s="173"/>
      <c r="EP2" s="173"/>
      <c r="EQ2" s="173"/>
      <c r="ER2" s="173"/>
      <c r="ES2" s="173"/>
      <c r="ET2" s="173"/>
      <c r="EU2" s="173"/>
      <c r="EV2" s="173"/>
      <c r="EW2" s="173"/>
      <c r="EX2" s="173"/>
      <c r="EY2" s="173"/>
      <c r="EZ2" s="173"/>
      <c r="FA2" s="173"/>
      <c r="FB2" s="173"/>
      <c r="FC2" s="173"/>
      <c r="FD2" s="173"/>
      <c r="FE2" s="173"/>
      <c r="FF2" s="173"/>
      <c r="FG2" s="173"/>
      <c r="FH2" s="173"/>
      <c r="FI2" s="173"/>
      <c r="FJ2" s="173"/>
      <c r="FK2" s="173"/>
      <c r="FL2" s="173"/>
      <c r="FM2" s="173"/>
      <c r="FN2" s="173"/>
      <c r="FO2" s="173"/>
      <c r="FP2" s="173"/>
      <c r="FQ2" s="173"/>
      <c r="FR2" s="173"/>
      <c r="FS2" s="173"/>
      <c r="FT2" s="173"/>
      <c r="FU2" s="173"/>
      <c r="FV2" s="173"/>
      <c r="FW2" s="173"/>
      <c r="FX2" s="173"/>
      <c r="FY2" s="173"/>
      <c r="FZ2" s="173"/>
      <c r="GA2" s="173"/>
      <c r="GB2" s="173"/>
      <c r="GC2" s="173"/>
      <c r="GD2" s="173"/>
      <c r="GE2" s="173"/>
      <c r="GF2" s="173"/>
      <c r="GG2" s="173"/>
      <c r="GH2" s="173"/>
      <c r="GI2" s="313"/>
      <c r="GJ2" s="173"/>
      <c r="GK2" s="173"/>
      <c r="GL2" s="173"/>
      <c r="GM2" s="173"/>
      <c r="GR2" s="173"/>
      <c r="GS2" s="173"/>
      <c r="GT2" s="173"/>
      <c r="GU2" s="173"/>
      <c r="GV2" s="173"/>
      <c r="GW2" s="173"/>
      <c r="GX2" s="173"/>
      <c r="GY2" s="173"/>
      <c r="GZ2" s="173"/>
      <c r="HA2" s="173"/>
      <c r="HB2" s="173"/>
      <c r="HC2" s="173"/>
      <c r="HD2" s="173"/>
      <c r="HE2" s="173"/>
      <c r="HF2" s="173"/>
      <c r="HG2" s="173"/>
      <c r="HH2" s="173"/>
      <c r="HI2" s="173"/>
      <c r="HJ2" s="173"/>
      <c r="HK2" s="173"/>
      <c r="HL2" s="173"/>
      <c r="HM2" s="173"/>
    </row>
    <row r="3" spans="1:240" s="50" customFormat="1" ht="21" customHeight="1">
      <c r="A3" s="661"/>
      <c r="B3" s="661"/>
      <c r="C3" s="661"/>
      <c r="D3" s="661"/>
      <c r="E3" s="661"/>
      <c r="F3" s="661"/>
      <c r="G3" s="661"/>
      <c r="H3" s="661"/>
      <c r="I3" s="661"/>
      <c r="J3" s="661"/>
      <c r="K3" s="661"/>
      <c r="L3" s="661"/>
      <c r="M3" s="661"/>
      <c r="N3" s="661"/>
      <c r="O3" s="661"/>
      <c r="P3" s="661"/>
      <c r="Q3" s="661"/>
      <c r="R3" s="661"/>
      <c r="S3" s="661"/>
      <c r="T3" s="661"/>
      <c r="U3" s="661"/>
      <c r="V3" s="661"/>
      <c r="W3" s="661"/>
      <c r="X3" s="661"/>
      <c r="Y3" s="661"/>
      <c r="Z3" s="661"/>
      <c r="AA3" s="661"/>
      <c r="AB3" s="661"/>
      <c r="AC3" s="661"/>
      <c r="AD3" s="661"/>
      <c r="AE3" s="661"/>
      <c r="AF3" s="661"/>
      <c r="AG3" s="661"/>
      <c r="AH3" s="661"/>
      <c r="AI3" s="661"/>
      <c r="AJ3" s="173"/>
      <c r="AK3" s="173"/>
      <c r="AL3" s="173"/>
      <c r="AM3" s="173"/>
      <c r="AN3" s="173"/>
      <c r="AO3" s="173"/>
      <c r="AP3" s="173"/>
      <c r="AQ3" s="173"/>
      <c r="AR3" s="173"/>
      <c r="AS3" s="173"/>
      <c r="AT3" s="173"/>
      <c r="AU3" s="173"/>
      <c r="AV3" s="173"/>
      <c r="AW3" s="173"/>
      <c r="AX3" s="173"/>
      <c r="AY3" s="173"/>
      <c r="AZ3" s="173"/>
      <c r="BA3" s="173"/>
      <c r="BB3" s="173"/>
      <c r="BC3" s="173"/>
      <c r="BD3" s="173"/>
      <c r="BE3" s="173"/>
      <c r="BF3" s="173"/>
      <c r="BG3" s="173"/>
      <c r="BH3" s="173"/>
      <c r="BI3" s="173"/>
      <c r="BJ3" s="173"/>
      <c r="BK3" s="173"/>
      <c r="BL3" s="173"/>
      <c r="BM3" s="173"/>
      <c r="BN3" s="173"/>
      <c r="BO3" s="173"/>
      <c r="BP3" s="173"/>
      <c r="BQ3" s="173"/>
      <c r="BR3" s="173"/>
      <c r="BS3" s="173"/>
      <c r="BT3" s="173"/>
      <c r="BU3" s="173"/>
      <c r="BV3" s="173"/>
      <c r="BW3" s="173"/>
      <c r="BX3" s="173"/>
      <c r="BY3" s="173"/>
      <c r="BZ3" s="173"/>
      <c r="CA3" s="173"/>
      <c r="CB3" s="173"/>
      <c r="CC3" s="173"/>
      <c r="CD3" s="173"/>
      <c r="CE3" s="173"/>
      <c r="CF3" s="173"/>
      <c r="CG3" s="173"/>
      <c r="CH3" s="173"/>
      <c r="CI3" s="173"/>
      <c r="CJ3" s="173"/>
      <c r="CK3" s="173"/>
      <c r="CL3" s="173"/>
      <c r="CM3" s="173"/>
      <c r="CN3" s="173"/>
      <c r="CO3" s="173"/>
      <c r="CP3" s="173"/>
      <c r="CQ3" s="173"/>
      <c r="CR3" s="173"/>
      <c r="CS3" s="173"/>
      <c r="CT3" s="173"/>
      <c r="CU3" s="173"/>
      <c r="CV3" s="173"/>
      <c r="CW3" s="173"/>
      <c r="CX3" s="173"/>
      <c r="CY3" s="173"/>
      <c r="CZ3" s="173"/>
      <c r="DA3" s="173"/>
      <c r="DB3" s="173"/>
      <c r="DC3" s="173"/>
      <c r="DD3" s="173"/>
      <c r="DE3" s="173"/>
      <c r="DF3" s="173"/>
      <c r="DG3" s="173"/>
      <c r="DH3" s="173"/>
      <c r="DI3" s="173"/>
      <c r="DJ3" s="173"/>
      <c r="DK3" s="173"/>
      <c r="DL3" s="173"/>
      <c r="DM3" s="173"/>
      <c r="DN3" s="173"/>
      <c r="DO3" s="173"/>
      <c r="DP3" s="173"/>
      <c r="DQ3" s="173"/>
      <c r="DR3" s="173"/>
      <c r="DS3" s="173"/>
      <c r="DT3" s="173"/>
      <c r="DU3" s="173"/>
      <c r="DV3" s="173"/>
      <c r="DW3" s="173"/>
      <c r="DX3" s="173"/>
      <c r="DY3" s="173"/>
      <c r="DZ3" s="173"/>
      <c r="EA3" s="173"/>
      <c r="EB3" s="173"/>
      <c r="EC3" s="173"/>
      <c r="ED3" s="173"/>
      <c r="EE3" s="173"/>
      <c r="EF3" s="173"/>
      <c r="EG3" s="173"/>
      <c r="EH3" s="173"/>
      <c r="EI3" s="173"/>
      <c r="EJ3" s="173"/>
      <c r="EK3" s="173"/>
      <c r="EL3" s="173"/>
      <c r="EM3" s="173"/>
      <c r="EN3" s="173"/>
      <c r="EO3" s="173"/>
      <c r="EP3" s="173"/>
      <c r="EQ3" s="173"/>
      <c r="ER3" s="173"/>
      <c r="ES3" s="173"/>
      <c r="ET3" s="173"/>
      <c r="EU3" s="173"/>
      <c r="EV3" s="173"/>
      <c r="EW3" s="173"/>
      <c r="EX3" s="173"/>
      <c r="EY3" s="173"/>
      <c r="EZ3" s="173"/>
      <c r="FA3" s="173"/>
      <c r="FB3" s="173"/>
      <c r="FC3" s="173"/>
      <c r="FD3" s="173"/>
      <c r="FE3" s="173"/>
      <c r="FF3" s="173"/>
      <c r="FG3" s="173"/>
      <c r="FH3" s="173"/>
      <c r="FI3" s="173"/>
      <c r="FJ3" s="173"/>
      <c r="FK3" s="173"/>
      <c r="FL3" s="173"/>
      <c r="FM3" s="173"/>
      <c r="FN3" s="173"/>
      <c r="FO3" s="173"/>
      <c r="FP3" s="173"/>
      <c r="FQ3" s="173"/>
      <c r="FR3" s="173"/>
      <c r="FS3" s="173"/>
      <c r="FT3" s="173"/>
      <c r="FU3" s="173"/>
      <c r="FV3" s="173"/>
      <c r="FW3" s="173"/>
      <c r="FX3" s="173"/>
      <c r="FY3" s="173"/>
      <c r="FZ3" s="173"/>
      <c r="GA3" s="173"/>
      <c r="GB3" s="173"/>
      <c r="GC3" s="173"/>
      <c r="GD3" s="173"/>
      <c r="GE3" s="173"/>
      <c r="GF3" s="173"/>
      <c r="GG3" s="173"/>
      <c r="GH3" s="173"/>
      <c r="GI3" s="313"/>
      <c r="GJ3" s="173"/>
      <c r="GK3" s="173"/>
      <c r="GL3" s="173"/>
      <c r="GM3" s="173"/>
      <c r="GR3" s="173"/>
      <c r="GS3" s="173"/>
      <c r="GT3" s="173"/>
      <c r="GU3" s="173"/>
      <c r="GV3" s="173"/>
      <c r="GW3" s="173"/>
      <c r="GX3" s="173"/>
      <c r="GY3" s="173"/>
      <c r="GZ3" s="173"/>
      <c r="HA3" s="173"/>
      <c r="HB3" s="173"/>
      <c r="HC3" s="173"/>
      <c r="HD3" s="173"/>
      <c r="HE3" s="173"/>
      <c r="HF3" s="173"/>
      <c r="HG3" s="173"/>
      <c r="HH3" s="173"/>
      <c r="HI3" s="173"/>
      <c r="HJ3" s="173"/>
      <c r="HK3" s="173"/>
      <c r="HL3" s="173"/>
      <c r="HM3" s="173"/>
    </row>
    <row r="4" spans="1:240" s="50" customFormat="1" ht="21" customHeight="1">
      <c r="A4" s="661"/>
      <c r="B4" s="661"/>
      <c r="C4" s="661"/>
      <c r="D4" s="661"/>
      <c r="E4" s="661"/>
      <c r="F4" s="661"/>
      <c r="G4" s="661"/>
      <c r="H4" s="661"/>
      <c r="I4" s="661"/>
      <c r="J4" s="661"/>
      <c r="K4" s="661"/>
      <c r="L4" s="661"/>
      <c r="M4" s="661"/>
      <c r="N4" s="661"/>
      <c r="O4" s="661"/>
      <c r="P4" s="661"/>
      <c r="Q4" s="661"/>
      <c r="R4" s="661"/>
      <c r="S4" s="661"/>
      <c r="T4" s="661"/>
      <c r="U4" s="661"/>
      <c r="V4" s="661"/>
      <c r="W4" s="661"/>
      <c r="X4" s="661"/>
      <c r="Y4" s="661"/>
      <c r="Z4" s="661"/>
      <c r="AA4" s="661"/>
      <c r="AB4" s="661"/>
      <c r="AC4" s="661"/>
      <c r="AD4" s="661"/>
      <c r="AE4" s="661"/>
      <c r="AF4" s="661"/>
      <c r="AG4" s="661"/>
      <c r="AH4" s="661"/>
      <c r="AI4" s="661"/>
      <c r="AJ4" s="173"/>
      <c r="AK4" s="173"/>
      <c r="AL4" s="173"/>
      <c r="AM4" s="173"/>
      <c r="AN4" s="173"/>
      <c r="AO4" s="173"/>
      <c r="AP4" s="173"/>
      <c r="AQ4" s="173"/>
      <c r="AR4" s="173"/>
      <c r="AS4" s="173"/>
      <c r="AT4" s="173"/>
      <c r="AU4" s="173"/>
      <c r="AV4" s="173"/>
      <c r="AW4" s="173"/>
      <c r="AX4" s="173"/>
      <c r="AY4" s="173"/>
      <c r="AZ4" s="173"/>
      <c r="BA4" s="173"/>
      <c r="BB4" s="173"/>
      <c r="BC4" s="173"/>
      <c r="BD4" s="173"/>
      <c r="BE4" s="173"/>
      <c r="BF4" s="173"/>
      <c r="BG4" s="173"/>
      <c r="BH4" s="173"/>
      <c r="BI4" s="173"/>
      <c r="BJ4" s="173"/>
      <c r="BK4" s="173"/>
      <c r="BL4" s="173"/>
      <c r="BM4" s="173"/>
      <c r="BN4" s="173"/>
      <c r="BO4" s="173"/>
      <c r="BP4" s="173"/>
      <c r="BQ4" s="173"/>
      <c r="BR4" s="173"/>
      <c r="BS4" s="173"/>
      <c r="BT4" s="173"/>
      <c r="BU4" s="173"/>
      <c r="BV4" s="173"/>
      <c r="BW4" s="173"/>
      <c r="BX4" s="173"/>
      <c r="BY4" s="173"/>
      <c r="BZ4" s="173"/>
      <c r="CA4" s="173"/>
      <c r="CB4" s="173"/>
      <c r="CC4" s="173"/>
      <c r="CD4" s="173"/>
      <c r="CE4" s="173"/>
      <c r="CF4" s="173"/>
      <c r="CG4" s="173"/>
      <c r="CH4" s="173"/>
      <c r="CI4" s="173"/>
      <c r="CJ4" s="173"/>
      <c r="CK4" s="173"/>
      <c r="CL4" s="173"/>
      <c r="CM4" s="173"/>
      <c r="CN4" s="173"/>
      <c r="CO4" s="173"/>
      <c r="CP4" s="173"/>
      <c r="CQ4" s="173"/>
      <c r="CR4" s="173"/>
      <c r="CS4" s="173"/>
      <c r="CT4" s="173"/>
      <c r="CU4" s="173"/>
      <c r="CV4" s="173"/>
      <c r="CW4" s="173"/>
      <c r="CX4" s="173"/>
      <c r="CY4" s="173"/>
      <c r="CZ4" s="173"/>
      <c r="DA4" s="173"/>
      <c r="DB4" s="173"/>
      <c r="DC4" s="173"/>
      <c r="DD4" s="173"/>
      <c r="DE4" s="173"/>
      <c r="DF4" s="173"/>
      <c r="DG4" s="173"/>
      <c r="DH4" s="173"/>
      <c r="DI4" s="173"/>
      <c r="DJ4" s="173"/>
      <c r="DK4" s="173"/>
      <c r="DL4" s="173"/>
      <c r="DM4" s="173"/>
      <c r="DN4" s="173"/>
      <c r="DO4" s="173"/>
      <c r="DP4" s="173"/>
      <c r="DQ4" s="173"/>
      <c r="DR4" s="173"/>
      <c r="DS4" s="173"/>
      <c r="DT4" s="173"/>
      <c r="DU4" s="173"/>
      <c r="DV4" s="173"/>
      <c r="DW4" s="173"/>
      <c r="DX4" s="173"/>
      <c r="DY4" s="173"/>
      <c r="DZ4" s="173"/>
      <c r="EA4" s="173"/>
      <c r="EB4" s="173"/>
      <c r="EC4" s="173"/>
      <c r="ED4" s="173"/>
      <c r="EE4" s="173"/>
      <c r="EF4" s="173"/>
      <c r="EG4" s="173"/>
      <c r="EH4" s="173"/>
      <c r="EI4" s="173"/>
      <c r="EJ4" s="173"/>
      <c r="EK4" s="173"/>
      <c r="EL4" s="173"/>
      <c r="EM4" s="173"/>
      <c r="EN4" s="173"/>
      <c r="EO4" s="173"/>
      <c r="EP4" s="173"/>
      <c r="EQ4" s="173"/>
      <c r="ER4" s="173"/>
      <c r="ES4" s="173"/>
      <c r="ET4" s="173"/>
      <c r="EU4" s="173"/>
      <c r="EV4" s="173"/>
      <c r="EW4" s="173"/>
      <c r="EX4" s="173"/>
      <c r="EY4" s="173"/>
      <c r="EZ4" s="173"/>
      <c r="FA4" s="173"/>
      <c r="FB4" s="173"/>
      <c r="FC4" s="173"/>
      <c r="FD4" s="173"/>
      <c r="FE4" s="173"/>
      <c r="FF4" s="173"/>
      <c r="FG4" s="173"/>
      <c r="FH4" s="173"/>
      <c r="FI4" s="173"/>
      <c r="FJ4" s="173"/>
      <c r="FK4" s="173"/>
      <c r="FL4" s="173"/>
      <c r="FM4" s="173"/>
      <c r="FN4" s="173"/>
      <c r="FO4" s="173"/>
      <c r="FP4" s="173"/>
      <c r="FQ4" s="173"/>
      <c r="FR4" s="173"/>
      <c r="FS4" s="173"/>
      <c r="FT4" s="173"/>
      <c r="FU4" s="173"/>
      <c r="FV4" s="173"/>
      <c r="FW4" s="173"/>
      <c r="FX4" s="173"/>
      <c r="FY4" s="173"/>
      <c r="FZ4" s="173"/>
      <c r="GA4" s="173"/>
      <c r="GB4" s="173"/>
      <c r="GC4" s="173"/>
      <c r="GD4" s="173"/>
      <c r="GE4" s="173"/>
      <c r="GF4" s="173"/>
      <c r="GG4" s="173"/>
      <c r="GH4" s="173"/>
      <c r="GI4" s="313"/>
      <c r="GJ4" s="173"/>
      <c r="GK4" s="173"/>
      <c r="GL4" s="173"/>
      <c r="GM4" s="173"/>
      <c r="GR4" s="173"/>
      <c r="GS4" s="173"/>
      <c r="GT4" s="173"/>
      <c r="GU4" s="173"/>
      <c r="GV4" s="173"/>
      <c r="GW4" s="173"/>
      <c r="GX4" s="173"/>
      <c r="GY4" s="173"/>
      <c r="GZ4" s="173"/>
      <c r="HA4" s="173"/>
      <c r="HB4" s="173"/>
      <c r="HC4" s="173"/>
      <c r="HD4" s="173"/>
      <c r="HE4" s="173"/>
      <c r="HF4" s="173"/>
      <c r="HG4" s="173"/>
      <c r="HH4" s="173"/>
      <c r="HI4" s="173"/>
      <c r="HJ4" s="173"/>
      <c r="HK4" s="173"/>
      <c r="HL4" s="173"/>
      <c r="HM4" s="173"/>
    </row>
    <row r="5" spans="1:240" s="50" customFormat="1" ht="27.75">
      <c r="A5" s="175"/>
      <c r="B5" s="175"/>
      <c r="C5" s="175"/>
      <c r="D5" s="175"/>
      <c r="E5" s="175"/>
      <c r="F5" s="175"/>
      <c r="G5" s="190"/>
      <c r="H5" s="190"/>
      <c r="I5" s="191"/>
      <c r="J5" s="190"/>
      <c r="K5" s="190"/>
      <c r="L5" s="190"/>
      <c r="M5" s="191"/>
      <c r="N5" s="190"/>
      <c r="O5" s="190"/>
      <c r="P5" s="190"/>
      <c r="Q5" s="191"/>
      <c r="R5" s="190"/>
      <c r="S5" s="190"/>
      <c r="T5" s="190"/>
      <c r="U5" s="191"/>
      <c r="V5" s="192"/>
      <c r="W5" s="175"/>
      <c r="X5" s="175"/>
      <c r="Y5" s="175"/>
      <c r="Z5" s="175"/>
      <c r="AA5" s="177"/>
      <c r="AB5" s="177"/>
      <c r="AC5" s="177"/>
      <c r="AD5" s="175"/>
      <c r="AE5" s="173"/>
      <c r="AF5" s="173"/>
      <c r="AG5" s="173"/>
      <c r="AH5" s="173"/>
      <c r="AI5" s="173"/>
      <c r="AJ5" s="173"/>
      <c r="AK5" s="173"/>
      <c r="AL5" s="173"/>
      <c r="AM5" s="173"/>
      <c r="AN5" s="173"/>
      <c r="AO5" s="173"/>
      <c r="AP5" s="173"/>
      <c r="AQ5" s="173"/>
      <c r="AR5" s="173"/>
      <c r="AS5" s="173"/>
      <c r="AT5" s="173"/>
      <c r="AU5" s="173"/>
      <c r="AV5" s="173"/>
      <c r="AW5" s="173"/>
      <c r="AX5" s="173"/>
      <c r="AY5" s="173"/>
      <c r="AZ5" s="173"/>
      <c r="BA5" s="173"/>
      <c r="BB5" s="173"/>
      <c r="BC5" s="173"/>
      <c r="BD5" s="173"/>
      <c r="BE5" s="173"/>
      <c r="BF5" s="173"/>
      <c r="BG5" s="173"/>
      <c r="BH5" s="173"/>
      <c r="BI5" s="173"/>
      <c r="BJ5" s="173"/>
      <c r="BK5" s="173"/>
      <c r="BL5" s="173"/>
      <c r="BM5" s="173"/>
      <c r="BN5" s="173"/>
      <c r="BO5" s="173"/>
      <c r="BP5" s="173"/>
      <c r="BQ5" s="173"/>
      <c r="BR5" s="173"/>
      <c r="BS5" s="173"/>
      <c r="BT5" s="173"/>
      <c r="BU5" s="173"/>
      <c r="BV5" s="173"/>
      <c r="BW5" s="173"/>
      <c r="BX5" s="173"/>
      <c r="BY5" s="173"/>
      <c r="BZ5" s="173"/>
      <c r="CA5" s="173"/>
      <c r="CB5" s="173"/>
      <c r="CC5" s="173"/>
      <c r="CD5" s="173"/>
      <c r="CE5" s="173"/>
      <c r="CF5" s="173"/>
      <c r="CG5" s="173"/>
      <c r="CH5" s="173"/>
      <c r="CI5" s="173"/>
      <c r="CJ5" s="173"/>
      <c r="CK5" s="173"/>
      <c r="CL5" s="173"/>
      <c r="CM5" s="173"/>
      <c r="CN5" s="173"/>
      <c r="CO5" s="173"/>
      <c r="CP5" s="173"/>
      <c r="CQ5" s="173"/>
      <c r="CR5" s="173"/>
      <c r="CS5" s="173"/>
      <c r="CT5" s="173"/>
      <c r="CU5" s="173"/>
      <c r="CV5" s="173"/>
      <c r="CW5" s="173"/>
      <c r="CX5" s="173"/>
      <c r="CY5" s="173"/>
      <c r="CZ5" s="173"/>
      <c r="DA5" s="173"/>
      <c r="DB5" s="173"/>
      <c r="DC5" s="173"/>
      <c r="DD5" s="173"/>
      <c r="DE5" s="173"/>
      <c r="DF5" s="173"/>
      <c r="DG5" s="173"/>
      <c r="DH5" s="173"/>
      <c r="DI5" s="173"/>
      <c r="DJ5" s="173"/>
      <c r="DK5" s="173"/>
      <c r="DL5" s="173"/>
      <c r="DM5" s="173"/>
      <c r="DN5" s="173"/>
      <c r="DO5" s="173"/>
      <c r="DP5" s="173"/>
      <c r="DQ5" s="173"/>
      <c r="DR5" s="173"/>
      <c r="DS5" s="173"/>
      <c r="DT5" s="173"/>
      <c r="DU5" s="173"/>
      <c r="DV5" s="173"/>
      <c r="DW5" s="173"/>
      <c r="DX5" s="173"/>
      <c r="DY5" s="173"/>
      <c r="DZ5" s="173"/>
      <c r="EA5" s="173"/>
      <c r="EB5" s="173"/>
      <c r="EC5" s="173"/>
      <c r="ED5" s="173"/>
      <c r="EE5" s="173"/>
      <c r="EF5" s="173"/>
      <c r="EG5" s="173"/>
      <c r="EH5" s="173"/>
      <c r="EI5" s="173"/>
      <c r="EJ5" s="173"/>
      <c r="EK5" s="173"/>
      <c r="EL5" s="173"/>
      <c r="EM5" s="173"/>
      <c r="EN5" s="173"/>
      <c r="EO5" s="173"/>
      <c r="EP5" s="173"/>
      <c r="EQ5" s="173"/>
      <c r="ER5" s="173"/>
      <c r="ES5" s="173"/>
      <c r="ET5" s="173"/>
      <c r="EU5" s="173"/>
      <c r="EV5" s="173"/>
      <c r="EW5" s="173"/>
      <c r="EX5" s="173"/>
      <c r="EY5" s="173"/>
      <c r="EZ5" s="173"/>
      <c r="FA5" s="173"/>
      <c r="FB5" s="173"/>
      <c r="FC5" s="173"/>
      <c r="FD5" s="173"/>
      <c r="FE5" s="173"/>
      <c r="FF5" s="173"/>
      <c r="FG5" s="173"/>
      <c r="FH5" s="173"/>
      <c r="FI5" s="173"/>
      <c r="FJ5" s="173"/>
      <c r="FK5" s="173"/>
      <c r="FL5" s="173"/>
      <c r="FM5" s="173"/>
      <c r="FN5" s="173"/>
      <c r="FO5" s="173"/>
      <c r="FP5" s="173"/>
      <c r="FQ5" s="173"/>
      <c r="FR5" s="173"/>
      <c r="FS5" s="173"/>
      <c r="FT5" s="173"/>
      <c r="FU5" s="173"/>
      <c r="FV5" s="173"/>
      <c r="FW5" s="173"/>
      <c r="FX5" s="173"/>
      <c r="FY5" s="173"/>
      <c r="FZ5" s="173"/>
      <c r="GA5" s="173"/>
      <c r="GB5" s="173"/>
      <c r="GC5" s="173"/>
      <c r="GD5" s="173"/>
      <c r="GE5" s="173"/>
      <c r="GF5" s="173"/>
      <c r="GG5" s="173"/>
      <c r="GH5" s="173"/>
      <c r="GI5" s="313"/>
      <c r="GJ5" s="173"/>
      <c r="GK5" s="173"/>
      <c r="GL5" s="173"/>
      <c r="GM5" s="173"/>
      <c r="GR5" s="173"/>
      <c r="GS5" s="173"/>
      <c r="GT5" s="173"/>
      <c r="GU5" s="173"/>
      <c r="GV5" s="173"/>
      <c r="GW5" s="173"/>
      <c r="GX5" s="173"/>
      <c r="GY5" s="173"/>
      <c r="GZ5" s="173"/>
      <c r="HA5" s="173"/>
      <c r="HB5" s="173"/>
      <c r="HC5" s="173"/>
      <c r="HD5" s="173"/>
      <c r="HE5" s="173"/>
      <c r="HF5" s="173"/>
      <c r="HG5" s="173"/>
      <c r="HH5" s="173"/>
      <c r="HI5" s="173"/>
      <c r="HJ5" s="173"/>
      <c r="HK5" s="173"/>
      <c r="HL5" s="173"/>
      <c r="HM5" s="173"/>
    </row>
    <row r="6" spans="1:240" ht="27" customHeight="1">
      <c r="A6" s="641" t="s">
        <v>127</v>
      </c>
      <c r="B6" s="642"/>
      <c r="C6" s="642"/>
      <c r="D6" s="643" t="str">
        <f>Menu!C8</f>
        <v>jktdh; mRd`"V mPp izkFkfed fo|ky; iksVfy;k] ia-l-&amp; lkstr ¼ikyh½</v>
      </c>
      <c r="E6" s="643"/>
      <c r="F6" s="643"/>
      <c r="G6" s="643"/>
      <c r="H6" s="643"/>
      <c r="I6" s="643"/>
      <c r="J6" s="643"/>
      <c r="K6" s="643"/>
      <c r="L6" s="643"/>
      <c r="M6" s="643"/>
      <c r="N6" s="643"/>
      <c r="O6" s="643"/>
      <c r="P6" s="643"/>
      <c r="Q6" s="643"/>
      <c r="R6" s="644"/>
      <c r="S6" s="666" t="s">
        <v>31</v>
      </c>
      <c r="T6" s="666"/>
      <c r="U6" s="666"/>
      <c r="V6" s="667"/>
      <c r="W6" s="668">
        <f>Menu!G15</f>
        <v>8200303101</v>
      </c>
      <c r="X6" s="669"/>
      <c r="Y6" s="669"/>
      <c r="Z6" s="669"/>
      <c r="AA6" s="669"/>
      <c r="AB6" s="193"/>
      <c r="AC6" s="184"/>
      <c r="AD6" s="184"/>
      <c r="AE6" s="184"/>
      <c r="AF6" s="184"/>
      <c r="AG6" s="184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  <c r="CX6" s="3"/>
      <c r="CY6" s="3"/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  <c r="DO6" s="3"/>
      <c r="DP6" s="3"/>
      <c r="DQ6" s="3"/>
      <c r="DR6" s="3"/>
      <c r="DS6" s="3"/>
      <c r="DT6" s="3"/>
      <c r="DU6" s="3"/>
      <c r="DV6" s="3"/>
      <c r="DW6" s="3"/>
      <c r="DX6" s="3"/>
      <c r="DY6" s="3"/>
      <c r="DZ6" s="3"/>
      <c r="EA6" s="3"/>
      <c r="EB6" s="3"/>
      <c r="EC6" s="3"/>
      <c r="ED6" s="3"/>
      <c r="EE6" s="3"/>
      <c r="EF6" s="3"/>
      <c r="EG6" s="3"/>
      <c r="EH6" s="3"/>
      <c r="EI6" s="3"/>
      <c r="EJ6" s="3"/>
      <c r="EK6" s="3"/>
      <c r="EL6" s="3"/>
      <c r="EM6" s="3"/>
      <c r="EN6" s="3"/>
      <c r="EO6" s="3"/>
      <c r="EP6" s="3"/>
      <c r="EQ6" s="3"/>
      <c r="ER6" s="3"/>
      <c r="ES6" s="3"/>
      <c r="ET6" s="3"/>
      <c r="EU6" s="3"/>
      <c r="EV6" s="3"/>
      <c r="EW6" s="3"/>
      <c r="EX6" s="3"/>
      <c r="EY6" s="3"/>
      <c r="EZ6" s="3"/>
      <c r="FA6" s="3"/>
      <c r="FB6" s="3"/>
      <c r="FC6" s="3"/>
      <c r="FD6" s="3"/>
      <c r="FE6" s="3"/>
      <c r="FF6" s="3"/>
      <c r="FG6" s="3"/>
      <c r="FH6" s="3"/>
      <c r="FI6" s="3"/>
      <c r="FJ6" s="3"/>
      <c r="FK6" s="3"/>
      <c r="FL6" s="3"/>
      <c r="FM6" s="3"/>
      <c r="FN6" s="3"/>
      <c r="FO6" s="3"/>
      <c r="FP6" s="3"/>
      <c r="FQ6" s="3"/>
      <c r="FR6" s="3"/>
      <c r="FS6" s="3"/>
      <c r="FT6" s="3"/>
      <c r="FU6" s="3"/>
      <c r="FV6" s="3"/>
      <c r="FW6" s="3"/>
      <c r="FX6" s="3"/>
      <c r="FY6" s="3"/>
      <c r="FZ6" s="3"/>
      <c r="GA6" s="3"/>
      <c r="GB6" s="3"/>
      <c r="GC6" s="3"/>
      <c r="GD6" s="3"/>
      <c r="GE6" s="3"/>
      <c r="GF6" s="3"/>
      <c r="GG6" s="3"/>
      <c r="GH6" s="3"/>
      <c r="GJ6" s="3"/>
      <c r="GK6" s="3"/>
      <c r="GL6" s="3"/>
      <c r="GM6" s="3"/>
      <c r="GR6" s="3"/>
      <c r="GS6" s="3"/>
      <c r="GT6" s="3"/>
      <c r="GU6" s="3"/>
      <c r="GV6" s="3"/>
      <c r="GW6" s="3"/>
      <c r="GX6" s="3"/>
      <c r="GY6" s="3"/>
      <c r="GZ6" s="3"/>
      <c r="HA6" s="3"/>
      <c r="HB6" s="3"/>
      <c r="HC6" s="3"/>
      <c r="HD6" s="3"/>
      <c r="HE6" s="3"/>
      <c r="HF6" s="3"/>
      <c r="HG6" s="3"/>
      <c r="HH6" s="3"/>
      <c r="HI6" s="3"/>
      <c r="HJ6" s="3"/>
      <c r="HK6" s="3"/>
      <c r="HL6" s="3"/>
      <c r="HM6" s="3"/>
    </row>
    <row r="7" spans="1:240" ht="24" customHeight="1">
      <c r="A7" s="641" t="s">
        <v>541</v>
      </c>
      <c r="B7" s="642"/>
      <c r="C7" s="642"/>
      <c r="D7" s="643" t="str">
        <f>Menu!G17</f>
        <v xml:space="preserve">mPp izkFkfed </v>
      </c>
      <c r="E7" s="644"/>
      <c r="F7" s="645" t="s">
        <v>5</v>
      </c>
      <c r="G7" s="646"/>
      <c r="H7" s="647" t="s">
        <v>53</v>
      </c>
      <c r="I7" s="647"/>
      <c r="J7" s="647"/>
      <c r="K7" s="647"/>
      <c r="L7" s="648" t="s">
        <v>16</v>
      </c>
      <c r="M7" s="649"/>
      <c r="N7" s="649"/>
      <c r="O7" s="649"/>
      <c r="P7" s="650">
        <f>COUNTA($B$13:$B$112)</f>
        <v>5</v>
      </c>
      <c r="Q7" s="650"/>
      <c r="R7" s="650"/>
      <c r="S7" s="651" t="s">
        <v>540</v>
      </c>
      <c r="T7" s="651"/>
      <c r="U7" s="651"/>
      <c r="V7" s="651"/>
      <c r="W7" s="651"/>
      <c r="X7" s="651"/>
      <c r="Y7" s="652"/>
      <c r="Z7" s="650">
        <f>COUNTA($B$13:$B$112)-COUNTIF(GI$13:GI$112,"NSO")</f>
        <v>4</v>
      </c>
      <c r="AA7" s="650"/>
      <c r="AB7" s="185"/>
      <c r="AC7" s="185"/>
      <c r="AD7" s="186"/>
      <c r="AE7" s="173"/>
      <c r="AF7" s="173"/>
      <c r="AG7" s="17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3"/>
      <c r="CN7" s="3"/>
      <c r="CO7" s="3"/>
      <c r="CP7" s="3"/>
      <c r="CQ7" s="3"/>
      <c r="CR7" s="3"/>
      <c r="CS7" s="3"/>
      <c r="CT7" s="3"/>
      <c r="CU7" s="3"/>
      <c r="CV7" s="3"/>
      <c r="CW7" s="3"/>
      <c r="CX7" s="3"/>
      <c r="CY7" s="3"/>
      <c r="CZ7" s="3"/>
      <c r="DA7" s="3"/>
      <c r="DB7" s="3"/>
      <c r="DC7" s="3"/>
      <c r="DD7" s="3"/>
      <c r="DE7" s="3"/>
      <c r="DF7" s="3"/>
      <c r="DG7" s="3"/>
      <c r="DH7" s="3"/>
      <c r="DI7" s="3"/>
      <c r="DJ7" s="3"/>
      <c r="DK7" s="3"/>
      <c r="DL7" s="3"/>
      <c r="DM7" s="3"/>
      <c r="DN7" s="3"/>
      <c r="DO7" s="3"/>
      <c r="DP7" s="3"/>
      <c r="DQ7" s="3"/>
      <c r="DR7" s="3"/>
      <c r="DS7" s="3"/>
      <c r="DT7" s="3"/>
      <c r="DU7" s="3"/>
      <c r="DV7" s="3"/>
      <c r="DW7" s="3"/>
      <c r="DX7" s="3"/>
      <c r="DY7" s="3"/>
      <c r="DZ7" s="3"/>
      <c r="EA7" s="3"/>
      <c r="EB7" s="3"/>
      <c r="EC7" s="3"/>
      <c r="ED7" s="3"/>
      <c r="EE7" s="3"/>
      <c r="EF7" s="3"/>
      <c r="EG7" s="3"/>
      <c r="EH7" s="3"/>
      <c r="EI7" s="3"/>
      <c r="EJ7" s="3"/>
      <c r="EK7" s="3"/>
      <c r="EL7" s="3"/>
      <c r="EM7" s="3"/>
      <c r="EN7" s="3"/>
      <c r="EO7" s="3"/>
      <c r="EP7" s="3"/>
      <c r="EQ7" s="3"/>
      <c r="ER7" s="3"/>
      <c r="ES7" s="3"/>
      <c r="ET7" s="3"/>
      <c r="EU7" s="3"/>
      <c r="EV7" s="3"/>
      <c r="EW7" s="3"/>
      <c r="EX7" s="3"/>
      <c r="EY7" s="3"/>
      <c r="EZ7" s="3"/>
      <c r="FA7" s="3"/>
      <c r="FB7" s="3"/>
      <c r="FC7" s="3"/>
      <c r="FD7" s="3"/>
      <c r="FE7" s="3"/>
      <c r="FF7" s="3"/>
      <c r="FG7" s="3"/>
      <c r="FH7" s="3"/>
      <c r="FI7" s="3"/>
      <c r="FJ7" s="3"/>
      <c r="FK7" s="3"/>
      <c r="FL7" s="3"/>
      <c r="FM7" s="3"/>
      <c r="FN7" s="3"/>
      <c r="FO7" s="3"/>
      <c r="FP7" s="3"/>
      <c r="FQ7" s="3"/>
      <c r="FR7" s="3"/>
      <c r="FS7" s="3"/>
      <c r="FT7" s="3"/>
      <c r="FU7" s="3"/>
      <c r="FV7" s="3"/>
      <c r="FW7" s="3"/>
      <c r="FX7" s="3"/>
      <c r="FY7" s="3"/>
      <c r="FZ7" s="3"/>
      <c r="GA7" s="3"/>
      <c r="GB7" s="3"/>
      <c r="GC7" s="3"/>
      <c r="GD7" s="3"/>
      <c r="GE7" s="3"/>
      <c r="GF7" s="3"/>
      <c r="GG7" s="3"/>
      <c r="GH7" s="3"/>
      <c r="GJ7" s="3"/>
      <c r="GK7" s="3"/>
      <c r="GL7" s="3"/>
      <c r="GM7" s="3"/>
      <c r="GR7" s="3"/>
      <c r="GS7" s="3"/>
      <c r="GT7" s="3"/>
      <c r="GU7" s="3"/>
      <c r="GV7" s="3"/>
      <c r="GW7" s="3"/>
      <c r="GX7" s="3"/>
      <c r="GY7" s="3"/>
      <c r="GZ7" s="3"/>
      <c r="HA7" s="3"/>
      <c r="HB7" s="3"/>
      <c r="HC7" s="3"/>
      <c r="HD7" s="3"/>
      <c r="HE7" s="3"/>
      <c r="HF7" s="3"/>
      <c r="HG7" s="3"/>
      <c r="HH7" s="3"/>
      <c r="HI7" s="3"/>
      <c r="HJ7" s="3"/>
      <c r="HK7" s="3"/>
      <c r="HL7" s="3"/>
      <c r="HM7" s="3"/>
    </row>
    <row r="8" spans="1:240" ht="21" thickBot="1">
      <c r="A8" s="188"/>
      <c r="B8" s="189"/>
      <c r="C8" s="189"/>
      <c r="D8" s="189"/>
      <c r="E8" s="189"/>
      <c r="F8" s="662" t="s">
        <v>15</v>
      </c>
      <c r="G8" s="662"/>
      <c r="H8" s="708" t="s">
        <v>17</v>
      </c>
      <c r="I8" s="709"/>
      <c r="J8" s="709"/>
      <c r="K8" s="709"/>
      <c r="L8" s="709"/>
      <c r="M8" s="709"/>
      <c r="N8" s="709"/>
      <c r="O8" s="709"/>
      <c r="P8" s="710"/>
      <c r="Q8" s="663" t="s">
        <v>30</v>
      </c>
      <c r="R8" s="663"/>
      <c r="S8" s="663"/>
      <c r="T8" s="663"/>
      <c r="U8" s="663"/>
      <c r="V8" s="663"/>
      <c r="W8" s="664" t="str">
        <f>Menu!M19</f>
        <v>txnh'kflag</v>
      </c>
      <c r="X8" s="664"/>
      <c r="Y8" s="664"/>
      <c r="Z8" s="664"/>
      <c r="AA8" s="664"/>
      <c r="AB8" s="665"/>
      <c r="AC8" s="665"/>
      <c r="AD8" s="665"/>
      <c r="AE8" s="622" t="s">
        <v>15</v>
      </c>
      <c r="AF8" s="623"/>
      <c r="AG8" s="624"/>
      <c r="AH8" s="625" t="s">
        <v>83</v>
      </c>
      <c r="AI8" s="626"/>
      <c r="AJ8" s="626"/>
      <c r="AK8" s="626"/>
      <c r="AL8" s="626"/>
      <c r="AM8" s="626"/>
      <c r="AN8" s="626"/>
      <c r="AO8" s="627"/>
      <c r="AP8" s="656" t="s">
        <v>30</v>
      </c>
      <c r="AQ8" s="656"/>
      <c r="AR8" s="656"/>
      <c r="AS8" s="656"/>
      <c r="AT8" s="656"/>
      <c r="AU8" s="656"/>
      <c r="AV8" s="657" t="str">
        <f>Menu!M20</f>
        <v>ghjkyky tkV</v>
      </c>
      <c r="AW8" s="657"/>
      <c r="AX8" s="657"/>
      <c r="AY8" s="657"/>
      <c r="AZ8" s="657"/>
      <c r="BA8" s="657"/>
      <c r="BB8" s="657"/>
      <c r="BC8" s="657"/>
      <c r="BD8" s="628" t="s">
        <v>15</v>
      </c>
      <c r="BE8" s="629"/>
      <c r="BF8" s="630"/>
      <c r="BG8" s="631" t="s">
        <v>19</v>
      </c>
      <c r="BH8" s="632"/>
      <c r="BI8" s="632"/>
      <c r="BJ8" s="632"/>
      <c r="BK8" s="632"/>
      <c r="BL8" s="632"/>
      <c r="BM8" s="632"/>
      <c r="BN8" s="633"/>
      <c r="BO8" s="658" t="s">
        <v>30</v>
      </c>
      <c r="BP8" s="658"/>
      <c r="BQ8" s="658"/>
      <c r="BR8" s="658"/>
      <c r="BS8" s="658"/>
      <c r="BT8" s="658"/>
      <c r="BU8" s="731" t="str">
        <f>Menu!M21</f>
        <v>eksrhjke</v>
      </c>
      <c r="BV8" s="731"/>
      <c r="BW8" s="731"/>
      <c r="BX8" s="731"/>
      <c r="BY8" s="731"/>
      <c r="BZ8" s="731"/>
      <c r="CA8" s="731"/>
      <c r="CB8" s="731"/>
      <c r="CC8" s="711" t="s">
        <v>15</v>
      </c>
      <c r="CD8" s="712"/>
      <c r="CE8" s="713"/>
      <c r="CF8" s="714" t="s">
        <v>84</v>
      </c>
      <c r="CG8" s="715"/>
      <c r="CH8" s="715"/>
      <c r="CI8" s="715"/>
      <c r="CJ8" s="715"/>
      <c r="CK8" s="715"/>
      <c r="CL8" s="715"/>
      <c r="CM8" s="716"/>
      <c r="CN8" s="732" t="s">
        <v>30</v>
      </c>
      <c r="CO8" s="732"/>
      <c r="CP8" s="732"/>
      <c r="CQ8" s="732"/>
      <c r="CR8" s="732"/>
      <c r="CS8" s="732"/>
      <c r="CT8" s="733" t="str">
        <f>Menu!M22</f>
        <v xml:space="preserve">thouflag </v>
      </c>
      <c r="CU8" s="733"/>
      <c r="CV8" s="733"/>
      <c r="CW8" s="733"/>
      <c r="CX8" s="733"/>
      <c r="CY8" s="733"/>
      <c r="CZ8" s="733"/>
      <c r="DA8" s="733"/>
      <c r="DB8" s="717" t="s">
        <v>15</v>
      </c>
      <c r="DC8" s="718"/>
      <c r="DD8" s="719"/>
      <c r="DE8" s="720" t="s">
        <v>49</v>
      </c>
      <c r="DF8" s="721"/>
      <c r="DG8" s="721"/>
      <c r="DH8" s="721"/>
      <c r="DI8" s="721"/>
      <c r="DJ8" s="721"/>
      <c r="DK8" s="721"/>
      <c r="DL8" s="722"/>
      <c r="DM8" s="655" t="s">
        <v>30</v>
      </c>
      <c r="DN8" s="655"/>
      <c r="DO8" s="655"/>
      <c r="DP8" s="655"/>
      <c r="DQ8" s="655"/>
      <c r="DR8" s="655"/>
      <c r="DS8" s="637" t="str">
        <f>Menu!M23</f>
        <v>eksrhjke</v>
      </c>
      <c r="DT8" s="637"/>
      <c r="DU8" s="637"/>
      <c r="DV8" s="637"/>
      <c r="DW8" s="637"/>
      <c r="DX8" s="637"/>
      <c r="DY8" s="637"/>
      <c r="DZ8" s="637"/>
      <c r="EA8" s="723" t="s">
        <v>15</v>
      </c>
      <c r="EB8" s="724"/>
      <c r="EC8" s="725"/>
      <c r="ED8" s="726" t="s">
        <v>50</v>
      </c>
      <c r="EE8" s="727"/>
      <c r="EF8" s="727"/>
      <c r="EG8" s="727"/>
      <c r="EH8" s="727"/>
      <c r="EI8" s="727"/>
      <c r="EJ8" s="727"/>
      <c r="EK8" s="728"/>
      <c r="EL8" s="730" t="s">
        <v>30</v>
      </c>
      <c r="EM8" s="730"/>
      <c r="EN8" s="730"/>
      <c r="EO8" s="730"/>
      <c r="EP8" s="730"/>
      <c r="EQ8" s="730"/>
      <c r="ER8" s="670" t="str">
        <f>Menu!M24</f>
        <v xml:space="preserve">thouflag </v>
      </c>
      <c r="ES8" s="670"/>
      <c r="ET8" s="670"/>
      <c r="EU8" s="670"/>
      <c r="EV8" s="670"/>
      <c r="EW8" s="670"/>
      <c r="EX8" s="670"/>
      <c r="EY8" s="670"/>
      <c r="EZ8" s="688" t="s">
        <v>285</v>
      </c>
      <c r="FA8" s="688"/>
      <c r="FB8" s="689" t="str">
        <f>Menu!M25</f>
        <v>txnh'kflag</v>
      </c>
      <c r="FC8" s="689"/>
      <c r="FD8" s="689"/>
      <c r="FE8" s="689"/>
      <c r="FF8" s="689"/>
      <c r="FG8" s="690" t="s">
        <v>285</v>
      </c>
      <c r="FH8" s="690"/>
      <c r="FI8" s="691" t="str">
        <f>Menu!M26</f>
        <v>txnh'kflag</v>
      </c>
      <c r="FJ8" s="691"/>
      <c r="FK8" s="691"/>
      <c r="FL8" s="691"/>
      <c r="FM8" s="691"/>
      <c r="FN8" s="692" t="s">
        <v>285</v>
      </c>
      <c r="FO8" s="692"/>
      <c r="FP8" s="640" t="str">
        <f>Menu!M27</f>
        <v>ghjkyky tkV</v>
      </c>
      <c r="FQ8" s="640"/>
      <c r="FR8" s="640"/>
      <c r="FS8" s="640"/>
      <c r="FT8" s="640"/>
      <c r="FU8" s="640" t="s">
        <v>612</v>
      </c>
      <c r="FV8" s="150"/>
      <c r="FW8" s="150"/>
      <c r="FX8" s="150"/>
      <c r="FY8" s="150"/>
      <c r="FZ8" s="150"/>
      <c r="GA8" s="150"/>
      <c r="GB8" s="150"/>
      <c r="GC8" s="150"/>
      <c r="GD8" s="150"/>
      <c r="GE8" s="150"/>
      <c r="GF8" s="150"/>
      <c r="GG8" s="150"/>
      <c r="GH8" s="150"/>
      <c r="GJ8" s="3"/>
      <c r="GK8" s="3"/>
      <c r="GL8" s="3"/>
      <c r="GM8" s="3"/>
      <c r="GR8" s="3"/>
      <c r="GS8" s="3"/>
      <c r="GT8" s="3"/>
      <c r="GU8" s="3"/>
      <c r="GV8" s="3"/>
      <c r="GW8" s="3"/>
      <c r="GX8" s="3"/>
      <c r="GY8" s="3"/>
      <c r="GZ8" s="3"/>
      <c r="HA8" s="3"/>
      <c r="HB8" s="3"/>
      <c r="HC8" s="3"/>
      <c r="HD8" s="3"/>
      <c r="HE8" s="3"/>
      <c r="HF8" s="3"/>
      <c r="HG8" s="3"/>
      <c r="HH8" s="3"/>
      <c r="HI8" s="3"/>
      <c r="HJ8" s="3"/>
      <c r="HK8" s="3"/>
      <c r="HL8" s="3"/>
      <c r="HM8" s="3"/>
    </row>
    <row r="9" spans="1:240" ht="48.95" customHeight="1" thickTop="1" thickBot="1">
      <c r="A9" s="653" t="s">
        <v>32</v>
      </c>
      <c r="B9" s="678" t="s">
        <v>539</v>
      </c>
      <c r="C9" s="678"/>
      <c r="D9" s="678"/>
      <c r="E9" s="678"/>
      <c r="F9" s="680" t="s">
        <v>40</v>
      </c>
      <c r="G9" s="680" t="s">
        <v>504</v>
      </c>
      <c r="H9" s="680"/>
      <c r="I9" s="680"/>
      <c r="J9" s="680"/>
      <c r="K9" s="680" t="s">
        <v>505</v>
      </c>
      <c r="L9" s="680"/>
      <c r="M9" s="680"/>
      <c r="N9" s="680"/>
      <c r="O9" s="680" t="s">
        <v>506</v>
      </c>
      <c r="P9" s="680"/>
      <c r="Q9" s="680"/>
      <c r="R9" s="680"/>
      <c r="S9" s="680" t="s">
        <v>507</v>
      </c>
      <c r="T9" s="680"/>
      <c r="U9" s="680"/>
      <c r="V9" s="680"/>
      <c r="W9" s="680" t="s">
        <v>508</v>
      </c>
      <c r="X9" s="680"/>
      <c r="Y9" s="680"/>
      <c r="Z9" s="680"/>
      <c r="AA9" s="680" t="s">
        <v>509</v>
      </c>
      <c r="AB9" s="680"/>
      <c r="AC9" s="680"/>
      <c r="AD9" s="680"/>
      <c r="AE9" s="659" t="s">
        <v>40</v>
      </c>
      <c r="AF9" s="659" t="s">
        <v>536</v>
      </c>
      <c r="AG9" s="659"/>
      <c r="AH9" s="659"/>
      <c r="AI9" s="659"/>
      <c r="AJ9" s="659" t="s">
        <v>511</v>
      </c>
      <c r="AK9" s="659"/>
      <c r="AL9" s="659"/>
      <c r="AM9" s="659"/>
      <c r="AN9" s="659" t="s">
        <v>512</v>
      </c>
      <c r="AO9" s="659"/>
      <c r="AP9" s="659"/>
      <c r="AQ9" s="659"/>
      <c r="AR9" s="659" t="s">
        <v>513</v>
      </c>
      <c r="AS9" s="659"/>
      <c r="AT9" s="659"/>
      <c r="AU9" s="659"/>
      <c r="AV9" s="659" t="s">
        <v>514</v>
      </c>
      <c r="AW9" s="659"/>
      <c r="AX9" s="659"/>
      <c r="AY9" s="659"/>
      <c r="AZ9" s="659" t="s">
        <v>515</v>
      </c>
      <c r="BA9" s="659"/>
      <c r="BB9" s="659"/>
      <c r="BC9" s="659"/>
      <c r="BD9" s="686" t="s">
        <v>40</v>
      </c>
      <c r="BE9" s="686" t="s">
        <v>510</v>
      </c>
      <c r="BF9" s="686"/>
      <c r="BG9" s="686"/>
      <c r="BH9" s="686"/>
      <c r="BI9" s="686" t="s">
        <v>516</v>
      </c>
      <c r="BJ9" s="686"/>
      <c r="BK9" s="686"/>
      <c r="BL9" s="686"/>
      <c r="BM9" s="686" t="s">
        <v>517</v>
      </c>
      <c r="BN9" s="686"/>
      <c r="BO9" s="686"/>
      <c r="BP9" s="686"/>
      <c r="BQ9" s="686" t="s">
        <v>518</v>
      </c>
      <c r="BR9" s="686"/>
      <c r="BS9" s="686"/>
      <c r="BT9" s="686"/>
      <c r="BU9" s="686" t="s">
        <v>519</v>
      </c>
      <c r="BV9" s="686"/>
      <c r="BW9" s="686"/>
      <c r="BX9" s="686"/>
      <c r="BY9" s="686" t="s">
        <v>520</v>
      </c>
      <c r="BZ9" s="686"/>
      <c r="CA9" s="686"/>
      <c r="CB9" s="686"/>
      <c r="CC9" s="675" t="s">
        <v>40</v>
      </c>
      <c r="CD9" s="675" t="s">
        <v>510</v>
      </c>
      <c r="CE9" s="675"/>
      <c r="CF9" s="675"/>
      <c r="CG9" s="675"/>
      <c r="CH9" s="675" t="s">
        <v>521</v>
      </c>
      <c r="CI9" s="675"/>
      <c r="CJ9" s="675"/>
      <c r="CK9" s="675"/>
      <c r="CL9" s="675" t="s">
        <v>522</v>
      </c>
      <c r="CM9" s="675"/>
      <c r="CN9" s="675"/>
      <c r="CO9" s="675"/>
      <c r="CP9" s="675" t="s">
        <v>523</v>
      </c>
      <c r="CQ9" s="675"/>
      <c r="CR9" s="675"/>
      <c r="CS9" s="675"/>
      <c r="CT9" s="675" t="s">
        <v>524</v>
      </c>
      <c r="CU9" s="675"/>
      <c r="CV9" s="675"/>
      <c r="CW9" s="675"/>
      <c r="CX9" s="675" t="s">
        <v>515</v>
      </c>
      <c r="CY9" s="675"/>
      <c r="CZ9" s="675"/>
      <c r="DA9" s="675"/>
      <c r="DB9" s="684" t="s">
        <v>40</v>
      </c>
      <c r="DC9" s="684" t="s">
        <v>504</v>
      </c>
      <c r="DD9" s="684"/>
      <c r="DE9" s="684"/>
      <c r="DF9" s="684"/>
      <c r="DG9" s="684" t="s">
        <v>525</v>
      </c>
      <c r="DH9" s="684"/>
      <c r="DI9" s="684"/>
      <c r="DJ9" s="684"/>
      <c r="DK9" s="684" t="s">
        <v>526</v>
      </c>
      <c r="DL9" s="684"/>
      <c r="DM9" s="684"/>
      <c r="DN9" s="684"/>
      <c r="DO9" s="684" t="s">
        <v>527</v>
      </c>
      <c r="DP9" s="684"/>
      <c r="DQ9" s="684"/>
      <c r="DR9" s="684"/>
      <c r="DS9" s="684" t="s">
        <v>528</v>
      </c>
      <c r="DT9" s="684"/>
      <c r="DU9" s="684"/>
      <c r="DV9" s="684"/>
      <c r="DW9" s="684" t="s">
        <v>529</v>
      </c>
      <c r="DX9" s="684"/>
      <c r="DY9" s="684"/>
      <c r="DZ9" s="684"/>
      <c r="EA9" s="638" t="s">
        <v>40</v>
      </c>
      <c r="EB9" s="638" t="s">
        <v>530</v>
      </c>
      <c r="EC9" s="638"/>
      <c r="ED9" s="638"/>
      <c r="EE9" s="638"/>
      <c r="EF9" s="638" t="s">
        <v>531</v>
      </c>
      <c r="EG9" s="638"/>
      <c r="EH9" s="638"/>
      <c r="EI9" s="638"/>
      <c r="EJ9" s="638" t="s">
        <v>532</v>
      </c>
      <c r="EK9" s="638"/>
      <c r="EL9" s="638"/>
      <c r="EM9" s="638"/>
      <c r="EN9" s="638" t="s">
        <v>533</v>
      </c>
      <c r="EO9" s="638"/>
      <c r="EP9" s="638"/>
      <c r="EQ9" s="638"/>
      <c r="ER9" s="638" t="s">
        <v>534</v>
      </c>
      <c r="ES9" s="638"/>
      <c r="ET9" s="638"/>
      <c r="EU9" s="638"/>
      <c r="EV9" s="638" t="s">
        <v>535</v>
      </c>
      <c r="EW9" s="638"/>
      <c r="EX9" s="638"/>
      <c r="EY9" s="638"/>
      <c r="EZ9" s="704" t="s">
        <v>284</v>
      </c>
      <c r="FA9" s="704"/>
      <c r="FB9" s="704"/>
      <c r="FC9" s="704"/>
      <c r="FD9" s="704"/>
      <c r="FE9" s="704"/>
      <c r="FF9" s="704"/>
      <c r="FG9" s="705" t="s">
        <v>289</v>
      </c>
      <c r="FH9" s="705"/>
      <c r="FI9" s="705"/>
      <c r="FJ9" s="705"/>
      <c r="FK9" s="705"/>
      <c r="FL9" s="705"/>
      <c r="FM9" s="705"/>
      <c r="FN9" s="706" t="s">
        <v>287</v>
      </c>
      <c r="FO9" s="706"/>
      <c r="FP9" s="706"/>
      <c r="FQ9" s="706"/>
      <c r="FR9" s="706"/>
      <c r="FS9" s="706"/>
      <c r="FT9" s="706"/>
      <c r="FU9" s="640"/>
      <c r="FV9" s="577" t="s">
        <v>79</v>
      </c>
      <c r="FW9" s="577"/>
      <c r="FX9" s="578"/>
      <c r="FY9" s="578"/>
      <c r="FZ9" s="578"/>
      <c r="GA9" s="578"/>
      <c r="GB9" s="578"/>
      <c r="GC9" s="578"/>
      <c r="GD9" s="578"/>
      <c r="GE9" s="578"/>
      <c r="GF9" s="578"/>
      <c r="GG9" s="578"/>
      <c r="GH9" s="579"/>
      <c r="GI9" s="309" t="s">
        <v>311</v>
      </c>
      <c r="GJ9" s="3"/>
      <c r="GK9" s="3"/>
      <c r="GL9" s="3"/>
      <c r="GM9" s="3"/>
      <c r="GR9" s="3"/>
      <c r="GS9" s="3"/>
      <c r="GT9" s="3"/>
      <c r="GU9" s="3"/>
      <c r="GV9" s="3"/>
      <c r="GW9" s="3"/>
      <c r="GX9" s="3"/>
      <c r="GY9" s="3"/>
      <c r="GZ9" s="3"/>
      <c r="HA9" s="3"/>
      <c r="HB9" s="3"/>
      <c r="HC9" s="3"/>
      <c r="HD9" s="3"/>
      <c r="HE9" s="3"/>
      <c r="HF9" s="3"/>
      <c r="HG9" s="3"/>
      <c r="HH9" s="3"/>
      <c r="HI9" s="3"/>
      <c r="HJ9" s="3"/>
      <c r="HK9" s="3"/>
      <c r="HL9" s="3"/>
      <c r="HM9" s="3"/>
    </row>
    <row r="10" spans="1:240" ht="20.25" thickTop="1" thickBot="1">
      <c r="A10" s="654"/>
      <c r="B10" s="679"/>
      <c r="C10" s="679"/>
      <c r="D10" s="679"/>
      <c r="E10" s="679"/>
      <c r="F10" s="681"/>
      <c r="G10" s="634" t="s">
        <v>37</v>
      </c>
      <c r="H10" s="634"/>
      <c r="I10" s="634"/>
      <c r="J10" s="634"/>
      <c r="K10" s="634"/>
      <c r="L10" s="634"/>
      <c r="M10" s="634"/>
      <c r="N10" s="634"/>
      <c r="O10" s="634"/>
      <c r="P10" s="634"/>
      <c r="Q10" s="634"/>
      <c r="R10" s="634"/>
      <c r="S10" s="634"/>
      <c r="T10" s="634"/>
      <c r="U10" s="634"/>
      <c r="V10" s="634"/>
      <c r="W10" s="634"/>
      <c r="X10" s="634"/>
      <c r="Y10" s="634"/>
      <c r="Z10" s="634"/>
      <c r="AA10" s="634"/>
      <c r="AB10" s="634"/>
      <c r="AC10" s="634"/>
      <c r="AD10" s="634"/>
      <c r="AE10" s="660"/>
      <c r="AF10" s="693" t="s">
        <v>37</v>
      </c>
      <c r="AG10" s="693"/>
      <c r="AH10" s="693"/>
      <c r="AI10" s="693"/>
      <c r="AJ10" s="693"/>
      <c r="AK10" s="693"/>
      <c r="AL10" s="693"/>
      <c r="AM10" s="693"/>
      <c r="AN10" s="693"/>
      <c r="AO10" s="693"/>
      <c r="AP10" s="693"/>
      <c r="AQ10" s="693"/>
      <c r="AR10" s="693"/>
      <c r="AS10" s="693"/>
      <c r="AT10" s="693"/>
      <c r="AU10" s="693"/>
      <c r="AV10" s="693"/>
      <c r="AW10" s="693"/>
      <c r="AX10" s="693"/>
      <c r="AY10" s="693"/>
      <c r="AZ10" s="693"/>
      <c r="BA10" s="693"/>
      <c r="BB10" s="693"/>
      <c r="BC10" s="693"/>
      <c r="BD10" s="687"/>
      <c r="BE10" s="695" t="s">
        <v>37</v>
      </c>
      <c r="BF10" s="695"/>
      <c r="BG10" s="695"/>
      <c r="BH10" s="695"/>
      <c r="BI10" s="695"/>
      <c r="BJ10" s="695"/>
      <c r="BK10" s="695"/>
      <c r="BL10" s="695"/>
      <c r="BM10" s="695"/>
      <c r="BN10" s="695"/>
      <c r="BO10" s="695"/>
      <c r="BP10" s="695"/>
      <c r="BQ10" s="695"/>
      <c r="BR10" s="695"/>
      <c r="BS10" s="695"/>
      <c r="BT10" s="695"/>
      <c r="BU10" s="695"/>
      <c r="BV10" s="695"/>
      <c r="BW10" s="695"/>
      <c r="BX10" s="695"/>
      <c r="BY10" s="695"/>
      <c r="BZ10" s="695"/>
      <c r="CA10" s="695"/>
      <c r="CB10" s="695"/>
      <c r="CC10" s="676"/>
      <c r="CD10" s="694" t="s">
        <v>37</v>
      </c>
      <c r="CE10" s="694"/>
      <c r="CF10" s="694"/>
      <c r="CG10" s="694"/>
      <c r="CH10" s="694"/>
      <c r="CI10" s="694"/>
      <c r="CJ10" s="694"/>
      <c r="CK10" s="694"/>
      <c r="CL10" s="694"/>
      <c r="CM10" s="694"/>
      <c r="CN10" s="694"/>
      <c r="CO10" s="694"/>
      <c r="CP10" s="694"/>
      <c r="CQ10" s="694"/>
      <c r="CR10" s="694"/>
      <c r="CS10" s="694"/>
      <c r="CT10" s="694"/>
      <c r="CU10" s="694"/>
      <c r="CV10" s="694"/>
      <c r="CW10" s="694"/>
      <c r="CX10" s="694"/>
      <c r="CY10" s="694"/>
      <c r="CZ10" s="694"/>
      <c r="DA10" s="694"/>
      <c r="DB10" s="685"/>
      <c r="DC10" s="707" t="s">
        <v>37</v>
      </c>
      <c r="DD10" s="707"/>
      <c r="DE10" s="707"/>
      <c r="DF10" s="707"/>
      <c r="DG10" s="707"/>
      <c r="DH10" s="707"/>
      <c r="DI10" s="707"/>
      <c r="DJ10" s="707"/>
      <c r="DK10" s="707"/>
      <c r="DL10" s="707"/>
      <c r="DM10" s="707"/>
      <c r="DN10" s="707"/>
      <c r="DO10" s="707"/>
      <c r="DP10" s="707"/>
      <c r="DQ10" s="707"/>
      <c r="DR10" s="707"/>
      <c r="DS10" s="707"/>
      <c r="DT10" s="707"/>
      <c r="DU10" s="707"/>
      <c r="DV10" s="707"/>
      <c r="DW10" s="707"/>
      <c r="DX10" s="707"/>
      <c r="DY10" s="707"/>
      <c r="DZ10" s="707"/>
      <c r="EA10" s="703"/>
      <c r="EB10" s="639" t="s">
        <v>37</v>
      </c>
      <c r="EC10" s="639"/>
      <c r="ED10" s="639"/>
      <c r="EE10" s="639"/>
      <c r="EF10" s="639"/>
      <c r="EG10" s="639"/>
      <c r="EH10" s="639"/>
      <c r="EI10" s="639"/>
      <c r="EJ10" s="639"/>
      <c r="EK10" s="639"/>
      <c r="EL10" s="639"/>
      <c r="EM10" s="639"/>
      <c r="EN10" s="639"/>
      <c r="EO10" s="639"/>
      <c r="EP10" s="639"/>
      <c r="EQ10" s="639"/>
      <c r="ER10" s="639"/>
      <c r="ES10" s="639"/>
      <c r="ET10" s="639"/>
      <c r="EU10" s="639"/>
      <c r="EV10" s="639"/>
      <c r="EW10" s="639"/>
      <c r="EX10" s="639"/>
      <c r="EY10" s="639"/>
      <c r="EZ10" s="102" t="s">
        <v>135</v>
      </c>
      <c r="FA10" s="102" t="s">
        <v>136</v>
      </c>
      <c r="FB10" s="102" t="s">
        <v>137</v>
      </c>
      <c r="FC10" s="102" t="s">
        <v>138</v>
      </c>
      <c r="FD10" s="102" t="s">
        <v>139</v>
      </c>
      <c r="FE10" s="305" t="s">
        <v>134</v>
      </c>
      <c r="FF10" s="701" t="s">
        <v>38</v>
      </c>
      <c r="FG10" s="103" t="s">
        <v>135</v>
      </c>
      <c r="FH10" s="103" t="s">
        <v>136</v>
      </c>
      <c r="FI10" s="103" t="s">
        <v>137</v>
      </c>
      <c r="FJ10" s="103" t="s">
        <v>138</v>
      </c>
      <c r="FK10" s="103" t="s">
        <v>139</v>
      </c>
      <c r="FL10" s="306" t="s">
        <v>134</v>
      </c>
      <c r="FM10" s="696" t="s">
        <v>38</v>
      </c>
      <c r="FN10" s="202" t="s">
        <v>135</v>
      </c>
      <c r="FO10" s="202" t="s">
        <v>136</v>
      </c>
      <c r="FP10" s="202" t="s">
        <v>137</v>
      </c>
      <c r="FQ10" s="202" t="s">
        <v>138</v>
      </c>
      <c r="FR10" s="202" t="s">
        <v>139</v>
      </c>
      <c r="FS10" s="307" t="s">
        <v>134</v>
      </c>
      <c r="FT10" s="692" t="s">
        <v>38</v>
      </c>
      <c r="FU10" s="640"/>
      <c r="FV10" s="30" t="s">
        <v>67</v>
      </c>
      <c r="FW10" s="30" t="s">
        <v>472</v>
      </c>
      <c r="FX10" s="30" t="s">
        <v>68</v>
      </c>
      <c r="FY10" s="30" t="s">
        <v>69</v>
      </c>
      <c r="FZ10" s="30" t="s">
        <v>70</v>
      </c>
      <c r="GA10" s="30" t="s">
        <v>71</v>
      </c>
      <c r="GB10" s="30" t="s">
        <v>72</v>
      </c>
      <c r="GC10" s="30" t="s">
        <v>73</v>
      </c>
      <c r="GD10" s="30" t="s">
        <v>74</v>
      </c>
      <c r="GE10" s="30" t="s">
        <v>75</v>
      </c>
      <c r="GF10" s="30" t="s">
        <v>76</v>
      </c>
      <c r="GG10" s="29" t="s">
        <v>77</v>
      </c>
      <c r="GH10" s="30" t="s">
        <v>78</v>
      </c>
      <c r="GJ10" s="3"/>
      <c r="GK10" s="3"/>
      <c r="GL10" s="3"/>
      <c r="GM10" s="3"/>
      <c r="GP10" s="315" t="s">
        <v>563</v>
      </c>
      <c r="GR10" s="3"/>
      <c r="GS10" s="3"/>
      <c r="GT10" s="3"/>
      <c r="GU10" s="3"/>
      <c r="GV10" s="3"/>
      <c r="GW10" s="3"/>
      <c r="GX10" s="3"/>
      <c r="GY10" s="3"/>
      <c r="GZ10" s="3"/>
      <c r="HA10" s="3"/>
      <c r="HB10" s="3"/>
      <c r="HC10" s="3"/>
      <c r="HD10" s="3"/>
      <c r="HE10" s="3"/>
      <c r="HF10" s="3"/>
      <c r="HG10" s="3"/>
      <c r="HH10" s="3"/>
      <c r="HI10" s="3"/>
      <c r="HJ10" s="3"/>
      <c r="HK10" s="3"/>
      <c r="HL10" s="3"/>
      <c r="HM10" s="3"/>
      <c r="HY10" t="s">
        <v>133</v>
      </c>
      <c r="HZ10" t="s">
        <v>20</v>
      </c>
    </row>
    <row r="11" spans="1:240" ht="20.25" thickTop="1" thickBot="1">
      <c r="A11" s="654"/>
      <c r="B11" s="679"/>
      <c r="C11" s="679"/>
      <c r="D11" s="679"/>
      <c r="E11" s="679"/>
      <c r="F11" s="304" t="s">
        <v>38</v>
      </c>
      <c r="G11" s="634" t="s">
        <v>39</v>
      </c>
      <c r="H11" s="634"/>
      <c r="I11" s="634"/>
      <c r="J11" s="635" t="s">
        <v>38</v>
      </c>
      <c r="K11" s="634" t="s">
        <v>39</v>
      </c>
      <c r="L11" s="634"/>
      <c r="M11" s="634"/>
      <c r="N11" s="635" t="s">
        <v>38</v>
      </c>
      <c r="O11" s="634" t="s">
        <v>39</v>
      </c>
      <c r="P11" s="634"/>
      <c r="Q11" s="634"/>
      <c r="R11" s="635" t="s">
        <v>38</v>
      </c>
      <c r="S11" s="634" t="s">
        <v>39</v>
      </c>
      <c r="T11" s="634"/>
      <c r="U11" s="634"/>
      <c r="V11" s="635" t="s">
        <v>38</v>
      </c>
      <c r="W11" s="634" t="s">
        <v>39</v>
      </c>
      <c r="X11" s="634"/>
      <c r="Y11" s="634"/>
      <c r="Z11" s="635" t="s">
        <v>38</v>
      </c>
      <c r="AA11" s="634" t="s">
        <v>39</v>
      </c>
      <c r="AB11" s="634"/>
      <c r="AC11" s="634"/>
      <c r="AD11" s="620" t="s">
        <v>38</v>
      </c>
      <c r="AE11" s="304" t="s">
        <v>38</v>
      </c>
      <c r="AF11" s="634" t="s">
        <v>39</v>
      </c>
      <c r="AG11" s="634"/>
      <c r="AH11" s="634"/>
      <c r="AI11" s="635" t="s">
        <v>38</v>
      </c>
      <c r="AJ11" s="634" t="s">
        <v>39</v>
      </c>
      <c r="AK11" s="634"/>
      <c r="AL11" s="634"/>
      <c r="AM11" s="635" t="s">
        <v>38</v>
      </c>
      <c r="AN11" s="634" t="s">
        <v>39</v>
      </c>
      <c r="AO11" s="634"/>
      <c r="AP11" s="634"/>
      <c r="AQ11" s="635" t="s">
        <v>38</v>
      </c>
      <c r="AR11" s="634" t="s">
        <v>39</v>
      </c>
      <c r="AS11" s="634"/>
      <c r="AT11" s="634"/>
      <c r="AU11" s="635" t="s">
        <v>38</v>
      </c>
      <c r="AV11" s="634" t="s">
        <v>39</v>
      </c>
      <c r="AW11" s="634"/>
      <c r="AX11" s="634"/>
      <c r="AY11" s="635" t="s">
        <v>38</v>
      </c>
      <c r="AZ11" s="634" t="s">
        <v>39</v>
      </c>
      <c r="BA11" s="634"/>
      <c r="BB11" s="634"/>
      <c r="BC11" s="620" t="s">
        <v>38</v>
      </c>
      <c r="BD11" s="304" t="s">
        <v>38</v>
      </c>
      <c r="BE11" s="634" t="s">
        <v>39</v>
      </c>
      <c r="BF11" s="634"/>
      <c r="BG11" s="634"/>
      <c r="BH11" s="635" t="s">
        <v>38</v>
      </c>
      <c r="BI11" s="634" t="s">
        <v>39</v>
      </c>
      <c r="BJ11" s="634"/>
      <c r="BK11" s="634"/>
      <c r="BL11" s="635" t="s">
        <v>38</v>
      </c>
      <c r="BM11" s="634" t="s">
        <v>39</v>
      </c>
      <c r="BN11" s="634"/>
      <c r="BO11" s="634"/>
      <c r="BP11" s="635" t="s">
        <v>38</v>
      </c>
      <c r="BQ11" s="634" t="s">
        <v>39</v>
      </c>
      <c r="BR11" s="634"/>
      <c r="BS11" s="634"/>
      <c r="BT11" s="635" t="s">
        <v>38</v>
      </c>
      <c r="BU11" s="634" t="s">
        <v>39</v>
      </c>
      <c r="BV11" s="634"/>
      <c r="BW11" s="634"/>
      <c r="BX11" s="635" t="s">
        <v>38</v>
      </c>
      <c r="BY11" s="634" t="s">
        <v>39</v>
      </c>
      <c r="BZ11" s="634"/>
      <c r="CA11" s="634"/>
      <c r="CB11" s="620" t="s">
        <v>38</v>
      </c>
      <c r="CC11" s="304" t="s">
        <v>38</v>
      </c>
      <c r="CD11" s="634" t="s">
        <v>39</v>
      </c>
      <c r="CE11" s="634"/>
      <c r="CF11" s="634"/>
      <c r="CG11" s="635" t="s">
        <v>38</v>
      </c>
      <c r="CH11" s="634" t="s">
        <v>39</v>
      </c>
      <c r="CI11" s="634"/>
      <c r="CJ11" s="634"/>
      <c r="CK11" s="635" t="s">
        <v>38</v>
      </c>
      <c r="CL11" s="634" t="s">
        <v>39</v>
      </c>
      <c r="CM11" s="634"/>
      <c r="CN11" s="634"/>
      <c r="CO11" s="635" t="s">
        <v>38</v>
      </c>
      <c r="CP11" s="634" t="s">
        <v>39</v>
      </c>
      <c r="CQ11" s="634"/>
      <c r="CR11" s="634"/>
      <c r="CS11" s="635" t="s">
        <v>38</v>
      </c>
      <c r="CT11" s="634" t="s">
        <v>39</v>
      </c>
      <c r="CU11" s="634"/>
      <c r="CV11" s="634"/>
      <c r="CW11" s="635" t="s">
        <v>38</v>
      </c>
      <c r="CX11" s="634" t="s">
        <v>39</v>
      </c>
      <c r="CY11" s="634"/>
      <c r="CZ11" s="634"/>
      <c r="DA11" s="620" t="s">
        <v>38</v>
      </c>
      <c r="DB11" s="304" t="s">
        <v>38</v>
      </c>
      <c r="DC11" s="634" t="s">
        <v>39</v>
      </c>
      <c r="DD11" s="634"/>
      <c r="DE11" s="634"/>
      <c r="DF11" s="635" t="s">
        <v>38</v>
      </c>
      <c r="DG11" s="634" t="s">
        <v>39</v>
      </c>
      <c r="DH11" s="634"/>
      <c r="DI11" s="634"/>
      <c r="DJ11" s="635" t="s">
        <v>38</v>
      </c>
      <c r="DK11" s="634" t="s">
        <v>39</v>
      </c>
      <c r="DL11" s="634"/>
      <c r="DM11" s="634"/>
      <c r="DN11" s="635" t="s">
        <v>38</v>
      </c>
      <c r="DO11" s="634" t="s">
        <v>39</v>
      </c>
      <c r="DP11" s="634"/>
      <c r="DQ11" s="634"/>
      <c r="DR11" s="635" t="s">
        <v>38</v>
      </c>
      <c r="DS11" s="634" t="s">
        <v>39</v>
      </c>
      <c r="DT11" s="634"/>
      <c r="DU11" s="634"/>
      <c r="DV11" s="635" t="s">
        <v>38</v>
      </c>
      <c r="DW11" s="634" t="s">
        <v>39</v>
      </c>
      <c r="DX11" s="634"/>
      <c r="DY11" s="634"/>
      <c r="DZ11" s="620" t="s">
        <v>38</v>
      </c>
      <c r="EA11" s="304" t="s">
        <v>38</v>
      </c>
      <c r="EB11" s="634" t="s">
        <v>39</v>
      </c>
      <c r="EC11" s="634"/>
      <c r="ED11" s="634"/>
      <c r="EE11" s="635" t="s">
        <v>38</v>
      </c>
      <c r="EF11" s="634" t="s">
        <v>39</v>
      </c>
      <c r="EG11" s="634"/>
      <c r="EH11" s="634"/>
      <c r="EI11" s="635" t="s">
        <v>38</v>
      </c>
      <c r="EJ11" s="634" t="s">
        <v>39</v>
      </c>
      <c r="EK11" s="634"/>
      <c r="EL11" s="634"/>
      <c r="EM11" s="635" t="s">
        <v>38</v>
      </c>
      <c r="EN11" s="634" t="s">
        <v>39</v>
      </c>
      <c r="EO11" s="634"/>
      <c r="EP11" s="634"/>
      <c r="EQ11" s="635" t="s">
        <v>38</v>
      </c>
      <c r="ER11" s="634" t="s">
        <v>39</v>
      </c>
      <c r="ES11" s="634"/>
      <c r="ET11" s="634"/>
      <c r="EU11" s="635" t="s">
        <v>38</v>
      </c>
      <c r="EV11" s="634" t="s">
        <v>39</v>
      </c>
      <c r="EW11" s="634"/>
      <c r="EX11" s="634"/>
      <c r="EY11" s="620" t="s">
        <v>38</v>
      </c>
      <c r="EZ11" s="701">
        <v>20</v>
      </c>
      <c r="FA11" s="701">
        <v>20</v>
      </c>
      <c r="FB11" s="701">
        <v>20</v>
      </c>
      <c r="FC11" s="701">
        <v>20</v>
      </c>
      <c r="FD11" s="701">
        <v>20</v>
      </c>
      <c r="FE11" s="701">
        <v>100</v>
      </c>
      <c r="FF11" s="729"/>
      <c r="FG11" s="696">
        <v>20</v>
      </c>
      <c r="FH11" s="696">
        <v>20</v>
      </c>
      <c r="FI11" s="696">
        <v>20</v>
      </c>
      <c r="FJ11" s="696">
        <v>20</v>
      </c>
      <c r="FK11" s="696">
        <v>20</v>
      </c>
      <c r="FL11" s="696">
        <v>100</v>
      </c>
      <c r="FM11" s="698"/>
      <c r="FN11" s="699">
        <v>20</v>
      </c>
      <c r="FO11" s="699">
        <v>20</v>
      </c>
      <c r="FP11" s="699">
        <v>20</v>
      </c>
      <c r="FQ11" s="699">
        <v>20</v>
      </c>
      <c r="FR11" s="699">
        <v>20</v>
      </c>
      <c r="FS11" s="699">
        <v>100</v>
      </c>
      <c r="FT11" s="692"/>
      <c r="FU11" s="640"/>
      <c r="FV11" s="323">
        <f>IF(AND(Register!S$6=""),"",Register!S$6)</f>
        <v>16</v>
      </c>
      <c r="FW11" s="28">
        <f>IF(AND(Register!T$6=""),"",Register!T$6)</f>
        <v>20</v>
      </c>
      <c r="FX11" s="28">
        <f>IF(AND(Register!U$6=""),"",Register!U$6)</f>
        <v>50</v>
      </c>
      <c r="FY11" s="28">
        <f>IF(AND(Register!V$6=""),"",Register!V$6)</f>
        <v>50</v>
      </c>
      <c r="FZ11" s="28" t="str">
        <f>IF(AND(Register!W$6=""),"",Register!W$6)</f>
        <v/>
      </c>
      <c r="GA11" s="28" t="str">
        <f>IF(AND(Register!X$6=""),"",Register!X$6)</f>
        <v/>
      </c>
      <c r="GB11" s="28" t="str">
        <f>IF(AND(Register!Y$6=""),"",Register!Y$6)</f>
        <v/>
      </c>
      <c r="GC11" s="28" t="str">
        <f>IF(AND(Register!Z$6=""),"",Register!Z$6)</f>
        <v/>
      </c>
      <c r="GD11" s="28" t="str">
        <f>IF(AND(Register!AA$6=""),"",Register!AA$6)</f>
        <v/>
      </c>
      <c r="GE11" s="28" t="str">
        <f>IF(AND(Register!AB$6=""),"",Register!AB$6)</f>
        <v/>
      </c>
      <c r="GF11" s="28" t="str">
        <f>IF(AND(Register!AC$6=""),"",Register!AC$6)</f>
        <v/>
      </c>
      <c r="GG11" s="28" t="str">
        <f>IF(AND(Register!AD$6=""),"",Register!AD$6)</f>
        <v/>
      </c>
      <c r="GH11" s="28">
        <f>IF(AND(Register!AE$6=""),"",Register!AE$6)</f>
        <v>116</v>
      </c>
      <c r="GJ11" s="3"/>
      <c r="GK11" s="3"/>
      <c r="GL11" s="3"/>
      <c r="GM11" s="3"/>
      <c r="GP11" s="315" t="s">
        <v>564</v>
      </c>
      <c r="GR11" s="478"/>
      <c r="GS11" s="3"/>
      <c r="GT11" s="3"/>
      <c r="GU11" s="3"/>
      <c r="GV11" s="3"/>
      <c r="GW11" s="3"/>
      <c r="GX11" s="3"/>
      <c r="GY11" s="3"/>
      <c r="GZ11" s="3"/>
      <c r="HA11" s="3"/>
      <c r="HB11" s="3"/>
      <c r="HC11" s="3"/>
      <c r="HD11" s="3"/>
      <c r="HE11" s="3"/>
      <c r="HF11" s="3"/>
      <c r="HG11" s="3"/>
      <c r="HH11" s="3"/>
      <c r="HI11" s="3"/>
      <c r="HJ11" s="3"/>
      <c r="HK11" s="3"/>
      <c r="HL11" s="3"/>
      <c r="HM11" s="3"/>
      <c r="HY11" s="619" t="s">
        <v>141</v>
      </c>
      <c r="HZ11" s="619"/>
      <c r="IA11" s="619" t="s">
        <v>8</v>
      </c>
      <c r="IB11" s="619"/>
      <c r="IC11" s="619" t="s">
        <v>9</v>
      </c>
      <c r="ID11" s="619"/>
      <c r="IE11" s="619" t="s">
        <v>140</v>
      </c>
      <c r="IF11" s="619"/>
    </row>
    <row r="12" spans="1:240" ht="19.5" thickTop="1">
      <c r="A12" s="171"/>
      <c r="B12" s="308" t="s">
        <v>537</v>
      </c>
      <c r="C12" s="308" t="s">
        <v>538</v>
      </c>
      <c r="D12" s="308" t="s">
        <v>2</v>
      </c>
      <c r="E12" s="308" t="s">
        <v>4</v>
      </c>
      <c r="F12" s="165"/>
      <c r="G12" s="166">
        <v>5</v>
      </c>
      <c r="H12" s="166">
        <v>5</v>
      </c>
      <c r="I12" s="162">
        <v>10</v>
      </c>
      <c r="J12" s="636"/>
      <c r="K12" s="166">
        <v>5</v>
      </c>
      <c r="L12" s="166">
        <v>5</v>
      </c>
      <c r="M12" s="162">
        <v>10</v>
      </c>
      <c r="N12" s="636"/>
      <c r="O12" s="166">
        <v>50</v>
      </c>
      <c r="P12" s="166">
        <v>20</v>
      </c>
      <c r="Q12" s="162">
        <v>70</v>
      </c>
      <c r="R12" s="636"/>
      <c r="S12" s="166">
        <v>5</v>
      </c>
      <c r="T12" s="166">
        <v>5</v>
      </c>
      <c r="U12" s="162">
        <v>10</v>
      </c>
      <c r="V12" s="636"/>
      <c r="W12" s="166">
        <v>70</v>
      </c>
      <c r="X12" s="166">
        <v>30</v>
      </c>
      <c r="Y12" s="162">
        <v>100</v>
      </c>
      <c r="Z12" s="636"/>
      <c r="AA12" s="167">
        <f>IF(AND(B13=""),"",SUM(G12+K12+O12+S12+W12))</f>
        <v>135</v>
      </c>
      <c r="AB12" s="167">
        <f>IF(AND(B13=""),"",SUM(H12+L12+P12+T12+X12))</f>
        <v>65</v>
      </c>
      <c r="AC12" s="167">
        <f>IF(AND(B13=""),"",SUM(I12+M12+Q12+U12+Y12))</f>
        <v>200</v>
      </c>
      <c r="AD12" s="621"/>
      <c r="AE12" s="165"/>
      <c r="AF12" s="166">
        <v>5</v>
      </c>
      <c r="AG12" s="166">
        <v>5</v>
      </c>
      <c r="AH12" s="162">
        <v>10</v>
      </c>
      <c r="AI12" s="636"/>
      <c r="AJ12" s="166">
        <v>5</v>
      </c>
      <c r="AK12" s="166">
        <v>5</v>
      </c>
      <c r="AL12" s="162">
        <v>10</v>
      </c>
      <c r="AM12" s="636"/>
      <c r="AN12" s="166">
        <v>50</v>
      </c>
      <c r="AO12" s="166">
        <v>20</v>
      </c>
      <c r="AP12" s="162">
        <v>70</v>
      </c>
      <c r="AQ12" s="636"/>
      <c r="AR12" s="166">
        <v>5</v>
      </c>
      <c r="AS12" s="166">
        <v>5</v>
      </c>
      <c r="AT12" s="162">
        <v>10</v>
      </c>
      <c r="AU12" s="636"/>
      <c r="AV12" s="166">
        <v>70</v>
      </c>
      <c r="AW12" s="166">
        <v>30</v>
      </c>
      <c r="AX12" s="162">
        <v>100</v>
      </c>
      <c r="AY12" s="636"/>
      <c r="AZ12" s="167">
        <f>IF(AND(B12=""),"",SUM(AF12+AJ12+AN12+AR12+AV12))</f>
        <v>135</v>
      </c>
      <c r="BA12" s="167">
        <f>IF(AND(B12=""),"",SUM(AG12+AK12+AO12+AS12+AW12))</f>
        <v>65</v>
      </c>
      <c r="BB12" s="167">
        <f>IF(AND(B12=""),"",SUM(AH12+AL12+AP12+AT12+AX12))</f>
        <v>200</v>
      </c>
      <c r="BC12" s="621"/>
      <c r="BD12" s="165"/>
      <c r="BE12" s="166">
        <v>5</v>
      </c>
      <c r="BF12" s="166">
        <v>5</v>
      </c>
      <c r="BG12" s="162">
        <v>10</v>
      </c>
      <c r="BH12" s="636"/>
      <c r="BI12" s="166">
        <v>5</v>
      </c>
      <c r="BJ12" s="166">
        <v>5</v>
      </c>
      <c r="BK12" s="162">
        <v>10</v>
      </c>
      <c r="BL12" s="636"/>
      <c r="BM12" s="166">
        <v>50</v>
      </c>
      <c r="BN12" s="166">
        <v>20</v>
      </c>
      <c r="BO12" s="162">
        <v>70</v>
      </c>
      <c r="BP12" s="636"/>
      <c r="BQ12" s="166">
        <v>5</v>
      </c>
      <c r="BR12" s="166">
        <v>5</v>
      </c>
      <c r="BS12" s="162">
        <v>10</v>
      </c>
      <c r="BT12" s="636"/>
      <c r="BU12" s="166">
        <v>70</v>
      </c>
      <c r="BV12" s="166">
        <v>30</v>
      </c>
      <c r="BW12" s="162">
        <v>100</v>
      </c>
      <c r="BX12" s="636"/>
      <c r="BY12" s="167">
        <f>IF(AND(B12=""),"",SUM(BE12+BI12+BM12+BQ12+BU12))</f>
        <v>135</v>
      </c>
      <c r="BZ12" s="167">
        <f>IF(AND(B12=""),"",SUM(BF12+BJ12+BN12+BR12+BV12))</f>
        <v>65</v>
      </c>
      <c r="CA12" s="167">
        <f>IF(AND(B12=""),"",SUM(BG12+BK12+BO12+BS12+BW12))</f>
        <v>200</v>
      </c>
      <c r="CB12" s="621"/>
      <c r="CC12" s="165"/>
      <c r="CD12" s="166">
        <v>5</v>
      </c>
      <c r="CE12" s="166">
        <v>5</v>
      </c>
      <c r="CF12" s="162">
        <v>10</v>
      </c>
      <c r="CG12" s="636"/>
      <c r="CH12" s="166">
        <v>5</v>
      </c>
      <c r="CI12" s="166">
        <v>5</v>
      </c>
      <c r="CJ12" s="162">
        <v>10</v>
      </c>
      <c r="CK12" s="636"/>
      <c r="CL12" s="166">
        <v>50</v>
      </c>
      <c r="CM12" s="166">
        <v>20</v>
      </c>
      <c r="CN12" s="162">
        <v>70</v>
      </c>
      <c r="CO12" s="636"/>
      <c r="CP12" s="166">
        <v>5</v>
      </c>
      <c r="CQ12" s="166">
        <v>5</v>
      </c>
      <c r="CR12" s="162">
        <v>10</v>
      </c>
      <c r="CS12" s="636"/>
      <c r="CT12" s="166">
        <v>70</v>
      </c>
      <c r="CU12" s="166">
        <v>30</v>
      </c>
      <c r="CV12" s="162">
        <v>100</v>
      </c>
      <c r="CW12" s="636"/>
      <c r="CX12" s="167">
        <f>IF(AND(B12=""),"",SUM(CD12+CH12+CL12+CP12+CT12))</f>
        <v>135</v>
      </c>
      <c r="CY12" s="167">
        <f>IF(AND(B12=""),"",SUM(CE12+CI12+CM12+CQ12+CU12))</f>
        <v>65</v>
      </c>
      <c r="CZ12" s="167">
        <f>IF(AND(B12=""),"",SUM(CF12+CJ12+CN12+CR12+CV12))</f>
        <v>200</v>
      </c>
      <c r="DA12" s="621"/>
      <c r="DB12" s="165"/>
      <c r="DC12" s="166">
        <v>5</v>
      </c>
      <c r="DD12" s="166">
        <v>5</v>
      </c>
      <c r="DE12" s="162">
        <v>10</v>
      </c>
      <c r="DF12" s="636"/>
      <c r="DG12" s="166">
        <v>5</v>
      </c>
      <c r="DH12" s="166">
        <v>5</v>
      </c>
      <c r="DI12" s="162">
        <v>10</v>
      </c>
      <c r="DJ12" s="636"/>
      <c r="DK12" s="166">
        <v>50</v>
      </c>
      <c r="DL12" s="166">
        <v>20</v>
      </c>
      <c r="DM12" s="162">
        <v>70</v>
      </c>
      <c r="DN12" s="636"/>
      <c r="DO12" s="166">
        <v>5</v>
      </c>
      <c r="DP12" s="166">
        <v>5</v>
      </c>
      <c r="DQ12" s="162">
        <v>10</v>
      </c>
      <c r="DR12" s="636"/>
      <c r="DS12" s="166">
        <v>70</v>
      </c>
      <c r="DT12" s="166">
        <v>30</v>
      </c>
      <c r="DU12" s="162">
        <v>100</v>
      </c>
      <c r="DV12" s="636"/>
      <c r="DW12" s="167">
        <f>IF(AND(B12=""),"",SUM(DC12+DG12+DK12+DO12+DS12))</f>
        <v>135</v>
      </c>
      <c r="DX12" s="167">
        <f>IF(AND(B12=""),"",SUM(DD12+DH12+DL12+DP12+DT12))</f>
        <v>65</v>
      </c>
      <c r="DY12" s="167">
        <f>IF(AND(B12=""),"",SUM(DE12+DI12+DM12+DQ12+DU12))</f>
        <v>200</v>
      </c>
      <c r="DZ12" s="621"/>
      <c r="EA12" s="165"/>
      <c r="EB12" s="166">
        <v>5</v>
      </c>
      <c r="EC12" s="166">
        <v>5</v>
      </c>
      <c r="ED12" s="162">
        <v>10</v>
      </c>
      <c r="EE12" s="636"/>
      <c r="EF12" s="166">
        <v>5</v>
      </c>
      <c r="EG12" s="166">
        <v>5</v>
      </c>
      <c r="EH12" s="162">
        <v>10</v>
      </c>
      <c r="EI12" s="636"/>
      <c r="EJ12" s="166">
        <v>50</v>
      </c>
      <c r="EK12" s="166">
        <v>20</v>
      </c>
      <c r="EL12" s="162">
        <v>70</v>
      </c>
      <c r="EM12" s="636"/>
      <c r="EN12" s="166">
        <v>5</v>
      </c>
      <c r="EO12" s="166">
        <v>5</v>
      </c>
      <c r="EP12" s="162">
        <v>10</v>
      </c>
      <c r="EQ12" s="636"/>
      <c r="ER12" s="166">
        <v>70</v>
      </c>
      <c r="ES12" s="166">
        <v>30</v>
      </c>
      <c r="ET12" s="162">
        <v>100</v>
      </c>
      <c r="EU12" s="636"/>
      <c r="EV12" s="167">
        <f>IF(AND(B12=""),"",SUM(EB12+EF12+EJ12+EN12+ER12))</f>
        <v>135</v>
      </c>
      <c r="EW12" s="167">
        <f>IF(AND(B12=""),"",SUM(EC12+EG12+EK12+EO12+ES12))</f>
        <v>65</v>
      </c>
      <c r="EX12" s="167">
        <f>IF(AND(B12=""),"",SUM(ED12+EH12+EL12+EP12+ET12))</f>
        <v>200</v>
      </c>
      <c r="EY12" s="621"/>
      <c r="EZ12" s="702"/>
      <c r="FA12" s="702"/>
      <c r="FB12" s="702"/>
      <c r="FC12" s="702"/>
      <c r="FD12" s="702"/>
      <c r="FE12" s="702"/>
      <c r="FF12" s="702"/>
      <c r="FG12" s="697"/>
      <c r="FH12" s="697"/>
      <c r="FI12" s="697"/>
      <c r="FJ12" s="697"/>
      <c r="FK12" s="697"/>
      <c r="FL12" s="697"/>
      <c r="FM12" s="697"/>
      <c r="FN12" s="700"/>
      <c r="FO12" s="700"/>
      <c r="FP12" s="700"/>
      <c r="FQ12" s="700"/>
      <c r="FR12" s="700"/>
      <c r="FS12" s="700"/>
      <c r="FT12" s="692"/>
      <c r="FU12" s="640"/>
      <c r="FV12" s="158"/>
      <c r="FW12" s="158"/>
      <c r="FX12" s="158"/>
      <c r="FY12" s="158"/>
      <c r="FZ12" s="158"/>
      <c r="GA12" s="158"/>
      <c r="GB12" s="158"/>
      <c r="GC12" s="158"/>
      <c r="GD12" s="158"/>
      <c r="GE12" s="158"/>
      <c r="GF12" s="158"/>
      <c r="GG12" s="158"/>
      <c r="GH12" s="158"/>
      <c r="GJ12" s="3"/>
      <c r="GK12" s="3"/>
      <c r="GL12" s="3"/>
      <c r="GM12" s="3"/>
      <c r="GP12" s="315" t="s">
        <v>565</v>
      </c>
      <c r="GR12" s="478"/>
      <c r="GS12" s="3"/>
      <c r="GT12" s="3"/>
      <c r="GU12" s="3"/>
      <c r="GV12" s="3"/>
      <c r="GW12" s="3"/>
      <c r="GX12" s="3"/>
      <c r="GY12" s="3"/>
      <c r="GZ12" s="3"/>
      <c r="HA12" s="3"/>
      <c r="HB12" s="3"/>
      <c r="HC12" s="3"/>
      <c r="HD12" s="3"/>
      <c r="HE12" s="3"/>
      <c r="HF12" s="3"/>
      <c r="HG12" s="3"/>
      <c r="HH12" s="3"/>
      <c r="HI12" s="3"/>
      <c r="HJ12" s="3"/>
      <c r="HK12" s="3"/>
      <c r="HL12" s="3"/>
      <c r="HM12" s="3"/>
      <c r="HY12" s="322" t="s">
        <v>22</v>
      </c>
      <c r="HZ12" s="322" t="s">
        <v>619</v>
      </c>
      <c r="IA12" s="322" t="s">
        <v>22</v>
      </c>
      <c r="IB12" s="322" t="s">
        <v>619</v>
      </c>
      <c r="IC12" s="322" t="s">
        <v>22</v>
      </c>
      <c r="ID12" s="322" t="s">
        <v>619</v>
      </c>
      <c r="IE12" s="322" t="s">
        <v>22</v>
      </c>
      <c r="IF12" s="322" t="s">
        <v>619</v>
      </c>
    </row>
    <row r="13" spans="1:240" ht="21">
      <c r="A13" s="172">
        <v>1</v>
      </c>
      <c r="B13" s="197">
        <v>701</v>
      </c>
      <c r="C13" s="196" t="str">
        <f>IF(ISNA(VLOOKUP(B13,Register!A$7:Z$315,3,FALSE)),"",VLOOKUP(B13,Register!A$7:Z$315,3,FALSE))</f>
        <v>vfuy</v>
      </c>
      <c r="D13" s="196" t="str">
        <f>IF(ISNA(VLOOKUP(B13,Register!A$7:Z$315,4,FALSE)),"",VLOOKUP(B13,Register!A$7:Z$315,4,FALSE))</f>
        <v>lksguyky</v>
      </c>
      <c r="E13" s="195">
        <f>IF(ISNA(VLOOKUP(B13,Register!A$7:Z$315,6,FALSE)),"",VLOOKUP(B13,Register!A$7:Z$315,6,FALSE))</f>
        <v>38538</v>
      </c>
      <c r="F13" s="105" t="s">
        <v>22</v>
      </c>
      <c r="G13" s="159">
        <v>2</v>
      </c>
      <c r="H13" s="159">
        <v>3</v>
      </c>
      <c r="I13" s="168">
        <f>IF(AND($B13=""),"",SUM(G13+H13))</f>
        <v>5</v>
      </c>
      <c r="J13" s="5" t="str">
        <f>IF(I13="","",IF(I13=0,"",IF(I13&gt;9,"A+",IF(I13&gt;7.5,"A",IF(I13&gt;6,"B",IF(I13&gt;4,"C","D"))))))</f>
        <v>C</v>
      </c>
      <c r="K13" s="159">
        <v>7</v>
      </c>
      <c r="L13" s="159"/>
      <c r="M13" s="168">
        <f>IF(AND($B13=""),"",SUM(K13+L13))</f>
        <v>7</v>
      </c>
      <c r="N13" s="5" t="str">
        <f>IF(M13="","",IF(M13=0,"",IF(M13&gt;9,"A+",IF(M13&gt;7.5,"A",IF(M13&gt;6,"B",IF(M13&gt;4,"C","D"))))))</f>
        <v>B</v>
      </c>
      <c r="O13" s="159">
        <v>32</v>
      </c>
      <c r="P13" s="159"/>
      <c r="Q13" s="168">
        <f>IF(AND($B13=""),"",SUM(O13+P13))</f>
        <v>32</v>
      </c>
      <c r="R13" s="5" t="str">
        <f>IF(Q13="","",IF(Q13=0,"",IF(Q13&gt;63,"A+",IF(Q13&gt;53,"A",IF(Q13&gt;42,"B",IF(Q13&gt;28,"C","D"))))))</f>
        <v>C</v>
      </c>
      <c r="S13" s="159">
        <v>6</v>
      </c>
      <c r="T13" s="159"/>
      <c r="U13" s="168">
        <f>IF(AND($B13=""),"",SUM(S13+T13))</f>
        <v>6</v>
      </c>
      <c r="V13" s="5" t="str">
        <f>IF(U13="","",IF(U13=0,"",IF(U13&gt;9,"A+",IF(U13&gt;7.5,"A",IF(U13&gt;6,"B",IF(U13&gt;4,"C","D"))))))</f>
        <v>C</v>
      </c>
      <c r="W13" s="159">
        <v>42</v>
      </c>
      <c r="X13" s="159"/>
      <c r="Y13" s="168">
        <f>IF(AND($B13=""),"",SUM(W13+X13))</f>
        <v>42</v>
      </c>
      <c r="Z13" s="5" t="str">
        <f>IF(Y13="","",IF(Y13=0,"",IF(Y13&gt;90,"A+",IF(Y13&gt;75,"A",IF(Y13&gt;60,"B",IF(Y13&gt;40,"C","D"))))))</f>
        <v>C</v>
      </c>
      <c r="AA13" s="160">
        <f t="shared" ref="AA13:AA44" si="0">IF(AND(B13=""),"",SUM(G13+K13+O13+S13+W13))</f>
        <v>89</v>
      </c>
      <c r="AB13" s="160">
        <f t="shared" ref="AB13:AB76" si="1">IF(AND(B13=""),"",SUM(H13+L13+P13+T13+X13))</f>
        <v>3</v>
      </c>
      <c r="AC13" s="160">
        <f>IF(AND($B13=""),"",SUM(I13+M13+Q13+U13+Y13))</f>
        <v>92</v>
      </c>
      <c r="AD13" s="6" t="str">
        <f>IF(AC13="","",IF(AC13=0,"",IF(AC13&gt;180,"A+",IF(AC13&gt;150,"A",IF(AC13&gt;120,"B",IF(AC13&gt;80,"C","D"))))))</f>
        <v>C</v>
      </c>
      <c r="AE13" s="105" t="s">
        <v>22</v>
      </c>
      <c r="AF13" s="159"/>
      <c r="AG13" s="159"/>
      <c r="AH13" s="168">
        <f>IF(AND($B13=""),"",SUM(AF13+AG13))</f>
        <v>0</v>
      </c>
      <c r="AI13" s="5" t="str">
        <f>IF(AH13="","",IF(AH13=0,"",IF(AH13&gt;9,"A+",IF(AH13&gt;7.5,"A",IF(AH13&gt;6,"B",IF(AH13&gt;4,"C","D"))))))</f>
        <v/>
      </c>
      <c r="AJ13" s="159">
        <v>7</v>
      </c>
      <c r="AK13" s="159"/>
      <c r="AL13" s="168">
        <f>IF(AND($B13=""),"",SUM(AJ13+AK13))</f>
        <v>7</v>
      </c>
      <c r="AM13" s="5" t="str">
        <f>IF(AL13="","",IF(AL13=0,"",IF(AL13&gt;9,"A+",IF(AL13&gt;7.5,"A",IF(AL13&gt;6,"B",IF(AL13&gt;4,"C","D"))))))</f>
        <v>B</v>
      </c>
      <c r="AN13" s="159">
        <v>32</v>
      </c>
      <c r="AO13" s="159"/>
      <c r="AP13" s="168">
        <f>IF(AND($B13=""),"",SUM(AN13+AO13))</f>
        <v>32</v>
      </c>
      <c r="AQ13" s="5" t="str">
        <f>IF(AP13="","",IF(AP13=0,"",IF(AP13&gt;63,"A+",IF(AP13&gt;53,"A",IF(AP13&gt;42,"B",IF(AP13&gt;28,"C","D"))))))</f>
        <v>C</v>
      </c>
      <c r="AR13" s="159">
        <v>6</v>
      </c>
      <c r="AS13" s="159"/>
      <c r="AT13" s="168">
        <f>IF(AND($B13=""),"",SUM(AR13+AS13))</f>
        <v>6</v>
      </c>
      <c r="AU13" s="5" t="str">
        <f>IF(AT13="","",IF(AT13=0,"",IF(AT13&gt;9,"A+",IF(AT13&gt;7.5,"A",IF(AT13&gt;6,"B",IF(AT13&gt;4,"C","D"))))))</f>
        <v>C</v>
      </c>
      <c r="AV13" s="159">
        <v>42</v>
      </c>
      <c r="AW13" s="159"/>
      <c r="AX13" s="168">
        <f>IF(AND($B13=""),"",SUM(AV13+AW13))</f>
        <v>42</v>
      </c>
      <c r="AY13" s="5" t="str">
        <f>IF(AX13="","",IF(AX13=0,"",IF(AX13&gt;90,"A+",IF(AX13&gt;75,"A",IF(AX13&gt;60,"B",IF(AX13&gt;40,"C","D"))))))</f>
        <v>C</v>
      </c>
      <c r="AZ13" s="160">
        <f>IF(AND(B13=""),"",SUM(AF13+AJ13+AN13+AR13+AV13))</f>
        <v>87</v>
      </c>
      <c r="BA13" s="160">
        <f>IF(AND(B13=""),"",SUM(AG13+AK13+AO13+AS13+AW13))</f>
        <v>0</v>
      </c>
      <c r="BB13" s="160">
        <f>IF(AND($B13=""),"",SUM(AH13+AL13+AP13+AT13+AX13))</f>
        <v>87</v>
      </c>
      <c r="BC13" s="6" t="str">
        <f>IF(BB13="","",IF(BB13=0,"",IF(BB13&gt;180,"A+",IF(BB13&gt;150,"A",IF(BB13&gt;120,"B",IF(BB13&gt;80,"C","D"))))))</f>
        <v>C</v>
      </c>
      <c r="BD13" s="105" t="s">
        <v>22</v>
      </c>
      <c r="BE13" s="159"/>
      <c r="BF13" s="159"/>
      <c r="BG13" s="168">
        <f>IF(AND($B13=""),"",SUM(BE13+BF13))</f>
        <v>0</v>
      </c>
      <c r="BH13" s="5" t="str">
        <f>IF(BG13="","",IF(BG13=0,"",IF(BG13&gt;9,"A+",IF(BG13&gt;7.5,"A",IF(BG13&gt;6,"B",IF(BG13&gt;4,"C","D"))))))</f>
        <v/>
      </c>
      <c r="BI13" s="159">
        <v>7</v>
      </c>
      <c r="BJ13" s="159"/>
      <c r="BK13" s="168">
        <f>IF(AND($B13=""),"",SUM(BI13+BJ13))</f>
        <v>7</v>
      </c>
      <c r="BL13" s="5" t="str">
        <f>IF(BK13="","",IF(BK13=0,"",IF(BK13&gt;9,"A+",IF(BK13&gt;7.5,"A",IF(BK13&gt;6,"B",IF(BK13&gt;4,"C","D"))))))</f>
        <v>B</v>
      </c>
      <c r="BM13" s="159">
        <v>32</v>
      </c>
      <c r="BN13" s="159"/>
      <c r="BO13" s="168">
        <f>IF(AND($B13=""),"",SUM(BM13+BN13))</f>
        <v>32</v>
      </c>
      <c r="BP13" s="5" t="str">
        <f>IF(BO13="","",IF(BO13=0,"",IF(BO13&gt;63,"A+",IF(BO13&gt;53,"A",IF(BO13&gt;42,"B",IF(BO13&gt;28,"C","D"))))))</f>
        <v>C</v>
      </c>
      <c r="BQ13" s="159">
        <v>6</v>
      </c>
      <c r="BR13" s="159"/>
      <c r="BS13" s="168">
        <f>IF(AND($B13=""),"",SUM(BQ13+BR13))</f>
        <v>6</v>
      </c>
      <c r="BT13" s="5" t="str">
        <f>IF(BS13="","",IF(BS13=0,"",IF(BS13&gt;9,"A+",IF(BS13&gt;7.5,"A",IF(BS13&gt;6,"B",IF(BS13&gt;4,"C","D"))))))</f>
        <v>C</v>
      </c>
      <c r="BU13" s="159">
        <v>42</v>
      </c>
      <c r="BV13" s="159"/>
      <c r="BW13" s="168">
        <f>IF(AND($B13=""),"",SUM(BU13+BV13))</f>
        <v>42</v>
      </c>
      <c r="BX13" s="5" t="str">
        <f>IF(BW13="","",IF(BW13=0,"",IF(BW13&gt;90,"A+",IF(BW13&gt;75,"A",IF(BW13&gt;60,"B",IF(BW13&gt;40,"C","D"))))))</f>
        <v>C</v>
      </c>
      <c r="BY13" s="160">
        <f>IF(AND(B13=""),"",SUM(BE13+BI13+BM13+BQ13+BU13))</f>
        <v>87</v>
      </c>
      <c r="BZ13" s="160">
        <f>IF(AND(B13=""),"",SUM(BF13+BJ13+BN13+BR13+BV13))</f>
        <v>0</v>
      </c>
      <c r="CA13" s="160">
        <f>IF(AND($B13=""),"",SUM(BG13+BK13+BO13+BS13+BW13))</f>
        <v>87</v>
      </c>
      <c r="CB13" s="6" t="str">
        <f>IF(CA13="","",IF(CA13=0,"",IF(CA13&gt;180,"A+",IF(CA13&gt;150,"A",IF(CA13&gt;120,"B",IF(CA13&gt;80,"C","D"))))))</f>
        <v>C</v>
      </c>
      <c r="CC13" s="105" t="s">
        <v>22</v>
      </c>
      <c r="CD13" s="159"/>
      <c r="CE13" s="159"/>
      <c r="CF13" s="168">
        <f>IF(AND($B13=""),"",SUM(CD13+CE13))</f>
        <v>0</v>
      </c>
      <c r="CG13" s="5" t="str">
        <f>IF(CF13="","",IF(CF13=0,"",IF(CF13&gt;9,"A+",IF(CF13&gt;7.5,"A",IF(CF13&gt;6,"B",IF(CF13&gt;4,"C","D"))))))</f>
        <v/>
      </c>
      <c r="CH13" s="159">
        <v>7</v>
      </c>
      <c r="CI13" s="159"/>
      <c r="CJ13" s="168">
        <f>IF(AND($B13=""),"",SUM(CH13+CI13))</f>
        <v>7</v>
      </c>
      <c r="CK13" s="5" t="str">
        <f>IF(CJ13="","",IF(CJ13=0,"",IF(CJ13&gt;9,"A+",IF(CJ13&gt;7.5,"A",IF(CJ13&gt;6,"B",IF(CJ13&gt;4,"C","D"))))))</f>
        <v>B</v>
      </c>
      <c r="CL13" s="159">
        <v>32</v>
      </c>
      <c r="CM13" s="159"/>
      <c r="CN13" s="168">
        <f>IF(AND($B13=""),"",SUM(CL13+CM13))</f>
        <v>32</v>
      </c>
      <c r="CO13" s="5" t="str">
        <f>IF(CN13="","",IF(CN13=0,"",IF(CN13&gt;63,"A+",IF(CN13&gt;53,"A",IF(CN13&gt;42,"B",IF(CN13&gt;28,"C","D"))))))</f>
        <v>C</v>
      </c>
      <c r="CP13" s="159">
        <v>6</v>
      </c>
      <c r="CQ13" s="159"/>
      <c r="CR13" s="168">
        <f>IF(AND($B13=""),"",SUM(CP13+CQ13))</f>
        <v>6</v>
      </c>
      <c r="CS13" s="5" t="str">
        <f>IF(CR13="","",IF(CR13=0,"",IF(CR13&gt;9,"A+",IF(CR13&gt;7.5,"A",IF(CR13&gt;6,"B",IF(CR13&gt;4,"C","D"))))))</f>
        <v>C</v>
      </c>
      <c r="CT13" s="159">
        <v>42</v>
      </c>
      <c r="CU13" s="159"/>
      <c r="CV13" s="168">
        <f>IF(AND($B13=""),"",SUM(CT13+CU13))</f>
        <v>42</v>
      </c>
      <c r="CW13" s="5" t="str">
        <f>IF(CV13="","",IF(CV13=0,"",IF(CV13&gt;90,"A+",IF(CV13&gt;75,"A",IF(CV13&gt;60,"B",IF(CV13&gt;40,"C","D"))))))</f>
        <v>C</v>
      </c>
      <c r="CX13" s="160">
        <f>IF(AND(B13=""),"",SUM(CD13+CH13+CL13+CP13+CT13))</f>
        <v>87</v>
      </c>
      <c r="CY13" s="160">
        <f>IF(AND(B13=""),"",SUM(CE13+CI13+CM13+CQ13+CU13))</f>
        <v>0</v>
      </c>
      <c r="CZ13" s="160">
        <f>IF(AND($B13=""),"",SUM(CF13+CJ13+CN13+CR13+CV13))</f>
        <v>87</v>
      </c>
      <c r="DA13" s="6" t="str">
        <f>IF(CZ13="","",IF(CZ13=0,"",IF(CZ13&gt;180,"A+",IF(CZ13&gt;150,"A",IF(CZ13&gt;120,"B",IF(CZ13&gt;80,"C","D"))))))</f>
        <v>C</v>
      </c>
      <c r="DB13" s="105" t="s">
        <v>22</v>
      </c>
      <c r="DC13" s="159"/>
      <c r="DD13" s="159"/>
      <c r="DE13" s="168">
        <f>IF(AND($B13=""),"",SUM(DC13+DD13))</f>
        <v>0</v>
      </c>
      <c r="DF13" s="5" t="str">
        <f>IF(DE13="","",IF(DE13=0,"",IF(DE13&gt;9,"A+",IF(DE13&gt;7.5,"A",IF(DE13&gt;6,"B",IF(DE13&gt;4,"C","D"))))))</f>
        <v/>
      </c>
      <c r="DG13" s="159">
        <v>7</v>
      </c>
      <c r="DH13" s="159"/>
      <c r="DI13" s="168">
        <f>IF(AND($B13=""),"",SUM(DG13+DH13))</f>
        <v>7</v>
      </c>
      <c r="DJ13" s="5" t="str">
        <f>IF(DI13="","",IF(DI13=0,"",IF(DI13&gt;9,"A+",IF(DI13&gt;7.5,"A",IF(DI13&gt;6,"B",IF(DI13&gt;4,"C","D"))))))</f>
        <v>B</v>
      </c>
      <c r="DK13" s="159">
        <v>32</v>
      </c>
      <c r="DL13" s="159"/>
      <c r="DM13" s="168">
        <f>IF(AND($B13=""),"",SUM(DK13+DL13))</f>
        <v>32</v>
      </c>
      <c r="DN13" s="5" t="str">
        <f>IF(DM13="","",IF(DM13=0,"",IF(DM13&gt;63,"A+",IF(DM13&gt;53,"A",IF(DM13&gt;42,"B",IF(DM13&gt;28,"C","D"))))))</f>
        <v>C</v>
      </c>
      <c r="DO13" s="159">
        <v>6</v>
      </c>
      <c r="DP13" s="159"/>
      <c r="DQ13" s="168">
        <f>IF(AND($B13=""),"",SUM(DO13+DP13))</f>
        <v>6</v>
      </c>
      <c r="DR13" s="5" t="str">
        <f>IF(DQ13="","",IF(DQ13=0,"",IF(DQ13&gt;9,"A+",IF(DQ13&gt;7.5,"A",IF(DQ13&gt;6,"B",IF(DQ13&gt;4,"C","D"))))))</f>
        <v>C</v>
      </c>
      <c r="DS13" s="159">
        <v>42</v>
      </c>
      <c r="DT13" s="159"/>
      <c r="DU13" s="168">
        <f>IF(AND($B13=""),"",SUM(DS13+DT13))</f>
        <v>42</v>
      </c>
      <c r="DV13" s="5" t="str">
        <f>IF(DU13="","",IF(DU13=0,"",IF(DU13&gt;90,"A+",IF(DU13&gt;75,"A",IF(DU13&gt;60,"B",IF(DU13&gt;40,"C","D"))))))</f>
        <v>C</v>
      </c>
      <c r="DW13" s="160">
        <f>IF(AND(B13=""),"",SUM(DC13+DG13+DK13+DO13+DS13))</f>
        <v>87</v>
      </c>
      <c r="DX13" s="160">
        <f>IF(AND(B13=""),"",SUM(DD13+DH13+DL13+DP13+DT13))</f>
        <v>0</v>
      </c>
      <c r="DY13" s="160">
        <f>IF(AND($B13=""),"",SUM(DE13+DI13+DM13+DQ13+DU13))</f>
        <v>87</v>
      </c>
      <c r="DZ13" s="6" t="str">
        <f>IF(DY13="","",IF(DY13=0,"",IF(DY13&gt;180,"A+",IF(DY13&gt;150,"A",IF(DY13&gt;120,"B",IF(DY13&gt;80,"C","D"))))))</f>
        <v>C</v>
      </c>
      <c r="EA13" s="105" t="s">
        <v>22</v>
      </c>
      <c r="EB13" s="159"/>
      <c r="EC13" s="159"/>
      <c r="ED13" s="168">
        <f>IF(AND($B13=""),"",SUM(EB13+EC13))</f>
        <v>0</v>
      </c>
      <c r="EE13" s="5" t="str">
        <f>IF(ED13="","",IF(ED13=0,"",IF(ED13&gt;9,"A+",IF(ED13&gt;7.5,"A",IF(ED13&gt;6,"B",IF(ED13&gt;4,"C","D"))))))</f>
        <v/>
      </c>
      <c r="EF13" s="159">
        <v>7</v>
      </c>
      <c r="EG13" s="159"/>
      <c r="EH13" s="168">
        <f>IF(AND($B13=""),"",SUM(EF13+EG13))</f>
        <v>7</v>
      </c>
      <c r="EI13" s="5" t="str">
        <f>IF(EH13="","",IF(EH13=0,"",IF(EH13&gt;9,"A+",IF(EH13&gt;7.5,"A",IF(EH13&gt;6,"B",IF(EH13&gt;4,"C","D"))))))</f>
        <v>B</v>
      </c>
      <c r="EJ13" s="159">
        <v>32</v>
      </c>
      <c r="EK13" s="159"/>
      <c r="EL13" s="168">
        <f>IF(AND($B13=""),"",SUM(EJ13+EK13))</f>
        <v>32</v>
      </c>
      <c r="EM13" s="5" t="str">
        <f>IF(EL13="","",IF(EL13=0,"",IF(EL13&gt;63,"A+",IF(EL13&gt;53,"A",IF(EL13&gt;42,"B",IF(EL13&gt;28,"C","D"))))))</f>
        <v>C</v>
      </c>
      <c r="EN13" s="159">
        <v>6</v>
      </c>
      <c r="EO13" s="159"/>
      <c r="EP13" s="168">
        <f>IF(AND($B13=""),"",SUM(EN13+EO13))</f>
        <v>6</v>
      </c>
      <c r="EQ13" s="5" t="str">
        <f>IF(EP13="","",IF(EP13=0,"",IF(EP13&gt;9,"A+",IF(EP13&gt;7.5,"A",IF(EP13&gt;6,"B",IF(EP13&gt;4,"C","D"))))))</f>
        <v>C</v>
      </c>
      <c r="ER13" s="159">
        <v>42</v>
      </c>
      <c r="ES13" s="159"/>
      <c r="ET13" s="168">
        <f>IF(AND($B13=""),"",SUM(ER13+ES13))</f>
        <v>42</v>
      </c>
      <c r="EU13" s="5" t="str">
        <f>IF(ET13="","",IF(ET13=0,"",IF(ET13&gt;90,"A+",IF(ET13&gt;75,"A",IF(ET13&gt;60,"B",IF(ET13&gt;40,"C","D"))))))</f>
        <v>C</v>
      </c>
      <c r="EV13" s="160">
        <f>IF(AND(B13=""),"",SUM(EB13+EF13+EJ13+EN13+ER13))</f>
        <v>87</v>
      </c>
      <c r="EW13" s="160">
        <f>IF(AND(B13=""),"",SUM(EC13+EG13+EK13+EO13+ES13))</f>
        <v>0</v>
      </c>
      <c r="EX13" s="160">
        <f>IF(AND($B13=""),"",SUM(ED13+EH13+EL13+EP13+ET13))</f>
        <v>87</v>
      </c>
      <c r="EY13" s="6" t="str">
        <f>IF(EX13="","",IF(EX13=0,"",IF(EX13&gt;180,"A+",IF(EX13&gt;150,"A",IF(EX13&gt;120,"B",IF(EX13&gt;80,"C","D"))))))</f>
        <v>C</v>
      </c>
      <c r="EZ13" s="105">
        <v>17</v>
      </c>
      <c r="FA13" s="105">
        <v>18</v>
      </c>
      <c r="FB13" s="105">
        <v>17</v>
      </c>
      <c r="FC13" s="105">
        <v>18</v>
      </c>
      <c r="FD13" s="105">
        <v>17</v>
      </c>
      <c r="FE13" s="106">
        <f>IF(AND(B13=""),"",SUM(EZ13+FA13+FB13+FC13+FD13))</f>
        <v>87</v>
      </c>
      <c r="FF13" s="100" t="str">
        <f>IF(FE13=""," ",IF(FE13&gt;90,"A+",IF(FE13&gt;75,"A",IF(FE13&gt;60,"B",IF(FE13&gt;40,"C","D")))))</f>
        <v>A</v>
      </c>
      <c r="FG13" s="105">
        <v>18</v>
      </c>
      <c r="FH13" s="105">
        <v>18</v>
      </c>
      <c r="FI13" s="105">
        <v>17</v>
      </c>
      <c r="FJ13" s="105">
        <v>18</v>
      </c>
      <c r="FK13" s="105">
        <v>18</v>
      </c>
      <c r="FL13" s="107">
        <f>IF(AND(B13=""),"",SUM(FG13+FH13+FI13+FJ13+FK13))</f>
        <v>89</v>
      </c>
      <c r="FM13" s="101" t="str">
        <f>IF(FL13=""," ",IF(FL13&gt;90,"A+",IF(FL13&gt;75,"A",IF(FL13&gt;60,"B",IF(FL13&gt;40,"C","D")))))</f>
        <v>A</v>
      </c>
      <c r="FN13" s="105">
        <v>18</v>
      </c>
      <c r="FO13" s="105">
        <v>17</v>
      </c>
      <c r="FP13" s="105">
        <v>18</v>
      </c>
      <c r="FQ13" s="105">
        <v>17</v>
      </c>
      <c r="FR13" s="105">
        <v>18</v>
      </c>
      <c r="FS13" s="204">
        <f>IF(AND(B13=""),"",SUM(FN13+FO13+FP13+FQ13+FR13))</f>
        <v>88</v>
      </c>
      <c r="FT13" s="205" t="str">
        <f>IF(FS13=""," ",IF(FS13&gt;90,"A+",IF(FS13&gt;75,"A",IF(FS13&gt;60,"B",IF(FS13&gt;40,"C","D")))))</f>
        <v>A</v>
      </c>
      <c r="FU13" s="477" t="s">
        <v>613</v>
      </c>
      <c r="FV13" s="316">
        <f>IF(AND(C13=""),"-",VLOOKUP(B13,Register!$A$7:$AM$311,19,FALSE))</f>
        <v>16</v>
      </c>
      <c r="FW13" s="7">
        <f>IF(AND(C13=""),"-",VLOOKUP(B13,Register!$A$7:$AM$311,20,FALSE))</f>
        <v>20</v>
      </c>
      <c r="FX13" s="7">
        <f>IF(AND(C13=""),"-",VLOOKUP(B13,Register!$A$7:$AM$311,21,FALSE))</f>
        <v>50</v>
      </c>
      <c r="FY13" s="7">
        <f>IF(AND(C13=""),"-",VLOOKUP(B13,Register!$A$7:$AM$311,22,FALSE))</f>
        <v>50</v>
      </c>
      <c r="FZ13" s="7">
        <f>IF(AND(C13=""),"-",VLOOKUP(B13,Register!$A$7:$AM$311,23,FALSE))</f>
        <v>0</v>
      </c>
      <c r="GA13" s="7">
        <f>IF(AND(C13=""),"-",VLOOKUP(B13,Register!$A$7:$AM$311,24,FALSE))</f>
        <v>0</v>
      </c>
      <c r="GB13" s="7">
        <f>IF(AND(C13=""),"-",VLOOKUP(B13,Register!$A$7:$AM$311,25,FALSE))</f>
        <v>0</v>
      </c>
      <c r="GC13" s="7">
        <f>IF(AND(C13=""),"-",VLOOKUP(B13,Register!$A$7:$AM$311,26,FALSE))</f>
        <v>0</v>
      </c>
      <c r="GD13" s="7">
        <f>IF(AND(C13=""),"-",VLOOKUP(B13,Register!$A$7:$AM$311,27,FALSE))</f>
        <v>0</v>
      </c>
      <c r="GE13" s="7">
        <f>IF(AND(C13=""),"-",VLOOKUP(B13,Register!$A$7:$AM$311,28,FALSE))</f>
        <v>0</v>
      </c>
      <c r="GF13" s="7">
        <f>IF(AND(C13=""),"-",VLOOKUP(B13,Register!$A$7:$AM$311,29,FALSE))</f>
        <v>0</v>
      </c>
      <c r="GG13" s="7">
        <f>IF(AND(C13=""),"-",VLOOKUP(B13,Register!$A$7:$AM$311,30,FALSE))</f>
        <v>0</v>
      </c>
      <c r="GH13" s="8">
        <f>IF(AND(C13=""),"-",VLOOKUP(B13,Register!$A$7:$AM$311,31,FALSE))</f>
        <v>116</v>
      </c>
      <c r="GI13" s="309">
        <f>IF(AND(C13=""),"",VLOOKUP(B13,Register!$A$7:$CL$311,36,FALSE))</f>
        <v>0</v>
      </c>
      <c r="GJ13" s="182">
        <f>IF(AND(GK13=""),"",RANK(GK13,GK$13:GK$112,0))</f>
        <v>1</v>
      </c>
      <c r="GK13" s="312">
        <f>IF(AND(GI13="NSO"),"",IF(AND(AC13="",BB13="",CA13="",CZ13="",DY13="",EX13=""),"",SUM(AC13+BB13+CA13+CZ13+DY13+EX13)))</f>
        <v>527</v>
      </c>
      <c r="GL13" s="314" t="str">
        <f>IF(GJ13=1,GP$10,IF(GJ13=2,GP$11, IF(GJ13=3,GP$12,IF(GJ13=4,GP$13,IF(GJ13=5,GP$14,IF(GJ13=6,GP$15,IF(GJ13=7,GP$16,IF(GJ13=8,GP$17,IF(GJ13=9,GP$18,IF(GJ13=10,GP$19,IF(GJ13=11,GP$20,IF(GJ13=12,GP$21,IF(GJ13=13,GP$22,IF(GJ13=14,GP$23,IF(GJ13=15,GP$24,IF(GJ13=16,GP$25,IF(GJ13=17,GP$26,IF(GJ13=18,GP$27,IF(GJ13=19,GP$28,IF(GJ13=20,GP$29,IF(GJ13=21,GP$30,IF(GJ13=22,GP$31,IF(GJ13=23,GP$32,IF(GJ13=24,GP$33,IF(GJ13=25,GP$34,IF(GJ13=26,GP$35,IF(GJ13=27,GP$36,IF(GJ13=28,GP$37,IF(GJ13=29,GP$38,IF(GJ13=30,GP$39,IF(GJ13=31,GP$40,"")))))))))))))))))))))))))))))))</f>
        <v>izFke</v>
      </c>
      <c r="GM13" s="3"/>
      <c r="GP13" s="315" t="s">
        <v>587</v>
      </c>
      <c r="GR13" s="3"/>
      <c r="GS13" s="3"/>
      <c r="GT13" s="3"/>
      <c r="GU13" s="3"/>
      <c r="GV13" s="3"/>
      <c r="GW13" s="3"/>
      <c r="GX13" s="3"/>
      <c r="GY13" s="3"/>
      <c r="GZ13" s="3"/>
      <c r="HA13" s="3"/>
      <c r="HB13" s="3"/>
      <c r="HC13" s="3"/>
      <c r="HD13" s="3"/>
      <c r="HE13" s="3"/>
      <c r="HF13" s="3"/>
      <c r="HG13" s="3"/>
      <c r="HH13" s="3"/>
      <c r="HI13" s="3"/>
      <c r="HJ13" s="3"/>
      <c r="HK13" s="3"/>
      <c r="HL13" s="3"/>
      <c r="HM13" s="3"/>
      <c r="HW13" s="321" t="str">
        <f>IF(ISNA(VLOOKUP(B13,Register!A$7:Z$315,9,FALSE)),"",VLOOKUP(B13,Register!A$7:Z$315,9,FALSE))</f>
        <v>SC</v>
      </c>
      <c r="HX13" s="321" t="str">
        <f>IF(ISNA(VLOOKUP(B13,Register!A$7:Z$315,12,FALSE)),"",VLOOKUP(B13,Register!A$7:Z$315,12,FALSE))</f>
        <v>M</v>
      </c>
      <c r="HY13" s="321" t="str">
        <f>IF(AND(HW13=HY$11,HX13=HY$10),"M","")</f>
        <v/>
      </c>
      <c r="HZ13" s="321" t="str">
        <f>IF(AND(HW13=HY$11,HX13=HZ$10),"G","")</f>
        <v/>
      </c>
      <c r="IA13" s="321" t="str">
        <f>IF(AND(HW13=IA$11,HX13=HY$10),"M","")</f>
        <v/>
      </c>
      <c r="IB13" s="321" t="str">
        <f>IF(AND(HW13=IA$11,HX13=HZ$10),"F","")</f>
        <v/>
      </c>
      <c r="IC13" s="321" t="str">
        <f>IF(AND(HW13=IC$11,HX13=HY$10),"M","")</f>
        <v>M</v>
      </c>
      <c r="ID13" s="321" t="str">
        <f>IF(AND(HW13=IC$11,HX13=HZ$10),"F","")</f>
        <v/>
      </c>
      <c r="IE13" s="321" t="str">
        <f>IF(AND(HW13=IE$11,HX13=HY$10),"M","")</f>
        <v/>
      </c>
      <c r="IF13" s="321" t="str">
        <f>IF(AND(HW13=IE$11,HX13=HZ$10),"F","")</f>
        <v/>
      </c>
    </row>
    <row r="14" spans="1:240" ht="21">
      <c r="A14" s="172">
        <v>2</v>
      </c>
      <c r="B14" s="197">
        <v>702</v>
      </c>
      <c r="C14" s="196" t="str">
        <f>IF(ISNA(VLOOKUP(B14,Register!A$7:Z$315,3,FALSE)),"",VLOOKUP(B14,Register!A$7:Z$315,3,FALSE))</f>
        <v>Hkjr pkS/kjh</v>
      </c>
      <c r="D14" s="196" t="str">
        <f>IF(ISNA(VLOOKUP(B14,Register!A$7:Z$315,4,FALSE)),"",VLOOKUP(B14,Register!A$7:Z$315,4,FALSE))</f>
        <v>cq)kjke</v>
      </c>
      <c r="E14" s="195">
        <f>IF(ISNA(VLOOKUP(B14,Register!A$7:Z$315,6,FALSE)),"",VLOOKUP(B14,Register!A$7:Z$315,6,FALSE))</f>
        <v>38448</v>
      </c>
      <c r="F14" s="105" t="s">
        <v>23</v>
      </c>
      <c r="G14" s="159"/>
      <c r="H14" s="159"/>
      <c r="I14" s="168">
        <f t="shared" ref="I14:I77" si="2">IF(AND($B14=""),"",SUM(G14+H14))</f>
        <v>0</v>
      </c>
      <c r="J14" s="5" t="str">
        <f t="shared" ref="J14:J77" si="3">IF(I14="","",IF(I14=0,"",IF(I14&gt;9,"A+",IF(I14&gt;7.5,"A",IF(I14&gt;6,"B",IF(I14&gt;4,"C","D"))))))</f>
        <v/>
      </c>
      <c r="K14" s="159">
        <v>6</v>
      </c>
      <c r="L14" s="159"/>
      <c r="M14" s="168">
        <f t="shared" ref="M14:M77" si="4">IF(AND($B14=""),"",SUM(K14+L14))</f>
        <v>6</v>
      </c>
      <c r="N14" s="5" t="str">
        <f t="shared" ref="N14:N77" si="5">IF(M14="","",IF(M14=0,"",IF(M14&gt;9,"A+",IF(M14&gt;7.5,"A",IF(M14&gt;6,"B",IF(M14&gt;4,"C","D"))))))</f>
        <v>C</v>
      </c>
      <c r="O14" s="159">
        <v>14</v>
      </c>
      <c r="P14" s="159"/>
      <c r="Q14" s="168">
        <f t="shared" ref="Q14:Q77" si="6">IF(AND($B14=""),"",SUM(O14+P14))</f>
        <v>14</v>
      </c>
      <c r="R14" s="5" t="str">
        <f t="shared" ref="R14:R77" si="7">IF(Q14="","",IF(Q14=0,"",IF(Q14&gt;63,"A+",IF(Q14&gt;53,"A",IF(Q14&gt;42,"B",IF(Q14&gt;28,"C","D"))))))</f>
        <v>D</v>
      </c>
      <c r="S14" s="159">
        <v>5</v>
      </c>
      <c r="T14" s="159"/>
      <c r="U14" s="168">
        <f t="shared" ref="U14:U77" si="8">IF(AND($B14=""),"",SUM(S14+T14))</f>
        <v>5</v>
      </c>
      <c r="V14" s="5" t="str">
        <f t="shared" ref="V14:V77" si="9">IF(U14="","",IF(U14=0,"",IF(U14&gt;9,"A+",IF(U14&gt;7.5,"A",IF(U14&gt;6,"B",IF(U14&gt;4,"C","D"))))))</f>
        <v>C</v>
      </c>
      <c r="W14" s="159">
        <v>53</v>
      </c>
      <c r="X14" s="159"/>
      <c r="Y14" s="168">
        <f t="shared" ref="Y14:Y77" si="10">IF(AND($B14=""),"",SUM(W14+X14))</f>
        <v>53</v>
      </c>
      <c r="Z14" s="5" t="str">
        <f t="shared" ref="Z14:Z77" si="11">IF(Y14="","",IF(Y14=0,"",IF(Y14&gt;90,"A+",IF(Y14&gt;75,"A",IF(Y14&gt;60,"B",IF(Y14&gt;40,"C","D"))))))</f>
        <v>C</v>
      </c>
      <c r="AA14" s="160">
        <f t="shared" si="0"/>
        <v>78</v>
      </c>
      <c r="AB14" s="160">
        <f t="shared" si="1"/>
        <v>0</v>
      </c>
      <c r="AC14" s="160">
        <f t="shared" ref="AC14:AC77" si="12">IF(AND($B14=""),"",SUM(I14+M14+Q14+U14+Y14))</f>
        <v>78</v>
      </c>
      <c r="AD14" s="6" t="str">
        <f t="shared" ref="AD14:AD77" si="13">IF(AC14="","",IF(AC14=0,"",IF(AC14&gt;180,"A+",IF(AC14&gt;150,"A",IF(AC14&gt;120,"B",IF(AC14&gt;80,"C","D"))))))</f>
        <v>D</v>
      </c>
      <c r="AE14" s="105" t="s">
        <v>23</v>
      </c>
      <c r="AF14" s="159"/>
      <c r="AG14" s="159"/>
      <c r="AH14" s="168">
        <f t="shared" ref="AH14:AH77" si="14">IF(AND($B14=""),"",SUM(AF14+AG14))</f>
        <v>0</v>
      </c>
      <c r="AI14" s="5" t="str">
        <f t="shared" ref="AI14:AI77" si="15">IF(AH14="","",IF(AH14=0,"",IF(AH14&gt;9,"A+",IF(AH14&gt;7.5,"A",IF(AH14&gt;6,"B",IF(AH14&gt;4,"C","D"))))))</f>
        <v/>
      </c>
      <c r="AJ14" s="159">
        <v>6</v>
      </c>
      <c r="AK14" s="159"/>
      <c r="AL14" s="168">
        <f t="shared" ref="AL14:AL77" si="16">IF(AND($B14=""),"",SUM(AJ14+AK14))</f>
        <v>6</v>
      </c>
      <c r="AM14" s="5" t="str">
        <f t="shared" ref="AM14:AM77" si="17">IF(AL14="","",IF(AL14=0,"",IF(AL14&gt;9,"A+",IF(AL14&gt;7.5,"A",IF(AL14&gt;6,"B",IF(AL14&gt;4,"C","D"))))))</f>
        <v>C</v>
      </c>
      <c r="AN14" s="159">
        <v>14</v>
      </c>
      <c r="AO14" s="159"/>
      <c r="AP14" s="168">
        <f t="shared" ref="AP14:AP77" si="18">IF(AND($B14=""),"",SUM(AN14+AO14))</f>
        <v>14</v>
      </c>
      <c r="AQ14" s="5" t="str">
        <f t="shared" ref="AQ14:AQ77" si="19">IF(AP14="","",IF(AP14=0,"",IF(AP14&gt;63,"A+",IF(AP14&gt;53,"A",IF(AP14&gt;42,"B",IF(AP14&gt;28,"C","D"))))))</f>
        <v>D</v>
      </c>
      <c r="AR14" s="159">
        <v>5</v>
      </c>
      <c r="AS14" s="159"/>
      <c r="AT14" s="168">
        <f t="shared" ref="AT14:AT77" si="20">IF(AND($B14=""),"",SUM(AR14+AS14))</f>
        <v>5</v>
      </c>
      <c r="AU14" s="5" t="str">
        <f t="shared" ref="AU14:AU77" si="21">IF(AT14="","",IF(AT14=0,"",IF(AT14&gt;9,"A+",IF(AT14&gt;7.5,"A",IF(AT14&gt;6,"B",IF(AT14&gt;4,"C","D"))))))</f>
        <v>C</v>
      </c>
      <c r="AV14" s="159">
        <v>53</v>
      </c>
      <c r="AW14" s="159"/>
      <c r="AX14" s="168">
        <f t="shared" ref="AX14:AX77" si="22">IF(AND($B14=""),"",SUM(AV14+AW14))</f>
        <v>53</v>
      </c>
      <c r="AY14" s="5" t="str">
        <f t="shared" ref="AY14:AY77" si="23">IF(AX14="","",IF(AX14=0,"",IF(AX14&gt;90,"A+",IF(AX14&gt;75,"A",IF(AX14&gt;60,"B",IF(AX14&gt;40,"C","D"))))))</f>
        <v>C</v>
      </c>
      <c r="AZ14" s="160">
        <f t="shared" ref="AZ14:AZ77" si="24">IF(AND(B14=""),"",SUM(AF14+AJ14+AN14+AR14+AV14))</f>
        <v>78</v>
      </c>
      <c r="BA14" s="160">
        <f t="shared" ref="BA14:BA77" si="25">IF(AND(B14=""),"",SUM(AG14+AK14+AO14+AS14+AW14))</f>
        <v>0</v>
      </c>
      <c r="BB14" s="160">
        <f t="shared" ref="BB14:BB77" si="26">IF(AND($B14=""),"",SUM(AH14+AL14+AP14+AT14+AX14))</f>
        <v>78</v>
      </c>
      <c r="BC14" s="6" t="str">
        <f t="shared" ref="BC14:BC77" si="27">IF(BB14="","",IF(BB14=0,"",IF(BB14&gt;180,"A+",IF(BB14&gt;150,"A",IF(BB14&gt;120,"B",IF(BB14&gt;80,"C","D"))))))</f>
        <v>D</v>
      </c>
      <c r="BD14" s="105" t="s">
        <v>23</v>
      </c>
      <c r="BE14" s="159"/>
      <c r="BF14" s="159"/>
      <c r="BG14" s="168">
        <f t="shared" ref="BG14:BG77" si="28">IF(AND($B14=""),"",SUM(BE14+BF14))</f>
        <v>0</v>
      </c>
      <c r="BH14" s="5" t="str">
        <f t="shared" ref="BH14:BH77" si="29">IF(BG14="","",IF(BG14=0,"",IF(BG14&gt;9,"A+",IF(BG14&gt;7.5,"A",IF(BG14&gt;6,"B",IF(BG14&gt;4,"C","D"))))))</f>
        <v/>
      </c>
      <c r="BI14" s="159">
        <v>6</v>
      </c>
      <c r="BJ14" s="159"/>
      <c r="BK14" s="168">
        <f t="shared" ref="BK14:BK77" si="30">IF(AND($B14=""),"",SUM(BI14+BJ14))</f>
        <v>6</v>
      </c>
      <c r="BL14" s="5" t="str">
        <f t="shared" ref="BL14:BL77" si="31">IF(BK14="","",IF(BK14=0,"",IF(BK14&gt;9,"A+",IF(BK14&gt;7.5,"A",IF(BK14&gt;6,"B",IF(BK14&gt;4,"C","D"))))))</f>
        <v>C</v>
      </c>
      <c r="BM14" s="159">
        <v>14</v>
      </c>
      <c r="BN14" s="159"/>
      <c r="BO14" s="168">
        <f t="shared" ref="BO14:BO77" si="32">IF(AND($B14=""),"",SUM(BM14+BN14))</f>
        <v>14</v>
      </c>
      <c r="BP14" s="5" t="str">
        <f t="shared" ref="BP14:BP77" si="33">IF(BO14="","",IF(BO14=0,"",IF(BO14&gt;63,"A+",IF(BO14&gt;53,"A",IF(BO14&gt;42,"B",IF(BO14&gt;28,"C","D"))))))</f>
        <v>D</v>
      </c>
      <c r="BQ14" s="159">
        <v>5</v>
      </c>
      <c r="BR14" s="159"/>
      <c r="BS14" s="168">
        <f t="shared" ref="BS14:BS77" si="34">IF(AND($B14=""),"",SUM(BQ14+BR14))</f>
        <v>5</v>
      </c>
      <c r="BT14" s="5" t="str">
        <f t="shared" ref="BT14:BT77" si="35">IF(BS14="","",IF(BS14=0,"",IF(BS14&gt;9,"A+",IF(BS14&gt;7.5,"A",IF(BS14&gt;6,"B",IF(BS14&gt;4,"C","D"))))))</f>
        <v>C</v>
      </c>
      <c r="BU14" s="159">
        <v>53</v>
      </c>
      <c r="BV14" s="159"/>
      <c r="BW14" s="168">
        <f t="shared" ref="BW14:BW77" si="36">IF(AND($B14=""),"",SUM(BU14+BV14))</f>
        <v>53</v>
      </c>
      <c r="BX14" s="5" t="str">
        <f t="shared" ref="BX14:BX77" si="37">IF(BW14="","",IF(BW14=0,"",IF(BW14&gt;90,"A+",IF(BW14&gt;75,"A",IF(BW14&gt;60,"B",IF(BW14&gt;40,"C","D"))))))</f>
        <v>C</v>
      </c>
      <c r="BY14" s="160">
        <f t="shared" ref="BY14:BY77" si="38">IF(AND(B14=""),"",SUM(BE14+BI14+BM14+BQ14+BU14))</f>
        <v>78</v>
      </c>
      <c r="BZ14" s="160">
        <f t="shared" ref="BZ14:BZ77" si="39">IF(AND(B14=""),"",SUM(BF14+BJ14+BN14+BR14+BV14))</f>
        <v>0</v>
      </c>
      <c r="CA14" s="160">
        <f t="shared" ref="CA14:CA77" si="40">IF(AND($B14=""),"",SUM(BG14+BK14+BO14+BS14+BW14))</f>
        <v>78</v>
      </c>
      <c r="CB14" s="6" t="str">
        <f t="shared" ref="CB14:CB77" si="41">IF(CA14="","",IF(CA14=0,"",IF(CA14&gt;180,"A+",IF(CA14&gt;150,"A",IF(CA14&gt;120,"B",IF(CA14&gt;80,"C","D"))))))</f>
        <v>D</v>
      </c>
      <c r="CC14" s="105" t="s">
        <v>23</v>
      </c>
      <c r="CD14" s="159"/>
      <c r="CE14" s="159"/>
      <c r="CF14" s="168">
        <f t="shared" ref="CF14:CF77" si="42">IF(AND($B14=""),"",SUM(CD14+CE14))</f>
        <v>0</v>
      </c>
      <c r="CG14" s="5" t="str">
        <f t="shared" ref="CG14:CG77" si="43">IF(CF14="","",IF(CF14=0,"",IF(CF14&gt;9,"A+",IF(CF14&gt;7.5,"A",IF(CF14&gt;6,"B",IF(CF14&gt;4,"C","D"))))))</f>
        <v/>
      </c>
      <c r="CH14" s="159">
        <v>6</v>
      </c>
      <c r="CI14" s="159"/>
      <c r="CJ14" s="168">
        <f t="shared" ref="CJ14:CJ77" si="44">IF(AND($B14=""),"",SUM(CH14+CI14))</f>
        <v>6</v>
      </c>
      <c r="CK14" s="5" t="str">
        <f t="shared" ref="CK14:CK77" si="45">IF(CJ14="","",IF(CJ14=0,"",IF(CJ14&gt;9,"A+",IF(CJ14&gt;7.5,"A",IF(CJ14&gt;6,"B",IF(CJ14&gt;4,"C","D"))))))</f>
        <v>C</v>
      </c>
      <c r="CL14" s="159">
        <v>14</v>
      </c>
      <c r="CM14" s="159"/>
      <c r="CN14" s="168">
        <f t="shared" ref="CN14:CN77" si="46">IF(AND($B14=""),"",SUM(CL14+CM14))</f>
        <v>14</v>
      </c>
      <c r="CO14" s="5" t="str">
        <f t="shared" ref="CO14:CO77" si="47">IF(CN14="","",IF(CN14=0,"",IF(CN14&gt;63,"A+",IF(CN14&gt;53,"A",IF(CN14&gt;42,"B",IF(CN14&gt;28,"C","D"))))))</f>
        <v>D</v>
      </c>
      <c r="CP14" s="159">
        <v>5</v>
      </c>
      <c r="CQ14" s="159"/>
      <c r="CR14" s="168">
        <f t="shared" ref="CR14:CR77" si="48">IF(AND($B14=""),"",SUM(CP14+CQ14))</f>
        <v>5</v>
      </c>
      <c r="CS14" s="5" t="str">
        <f t="shared" ref="CS14:CS77" si="49">IF(CR14="","",IF(CR14=0,"",IF(CR14&gt;9,"A+",IF(CR14&gt;7.5,"A",IF(CR14&gt;6,"B",IF(CR14&gt;4,"C","D"))))))</f>
        <v>C</v>
      </c>
      <c r="CT14" s="159">
        <v>53</v>
      </c>
      <c r="CU14" s="159"/>
      <c r="CV14" s="168">
        <f t="shared" ref="CV14:CV77" si="50">IF(AND($B14=""),"",SUM(CT14+CU14))</f>
        <v>53</v>
      </c>
      <c r="CW14" s="5" t="str">
        <f t="shared" ref="CW14:CW77" si="51">IF(CV14="","",IF(CV14=0,"",IF(CV14&gt;90,"A+",IF(CV14&gt;75,"A",IF(CV14&gt;60,"B",IF(CV14&gt;40,"C","D"))))))</f>
        <v>C</v>
      </c>
      <c r="CX14" s="160">
        <f t="shared" ref="CX14:CX77" si="52">IF(AND(B14=""),"",SUM(CD14+CH14+CL14+CP14+CT14))</f>
        <v>78</v>
      </c>
      <c r="CY14" s="160">
        <f t="shared" ref="CY14:CY77" si="53">IF(AND(B14=""),"",SUM(CE14+CI14+CM14+CQ14+CU14))</f>
        <v>0</v>
      </c>
      <c r="CZ14" s="160">
        <f t="shared" ref="CZ14:CZ77" si="54">IF(AND($B14=""),"",SUM(CF14+CJ14+CN14+CR14+CV14))</f>
        <v>78</v>
      </c>
      <c r="DA14" s="6" t="str">
        <f t="shared" ref="DA14:DA77" si="55">IF(CZ14="","",IF(CZ14=0,"",IF(CZ14&gt;180,"A+",IF(CZ14&gt;150,"A",IF(CZ14&gt;120,"B",IF(CZ14&gt;80,"C","D"))))))</f>
        <v>D</v>
      </c>
      <c r="DB14" s="105" t="s">
        <v>23</v>
      </c>
      <c r="DC14" s="159"/>
      <c r="DD14" s="159"/>
      <c r="DE14" s="168">
        <f t="shared" ref="DE14:DE77" si="56">IF(AND($B14=""),"",SUM(DC14+DD14))</f>
        <v>0</v>
      </c>
      <c r="DF14" s="5" t="str">
        <f t="shared" ref="DF14:DF77" si="57">IF(DE14="","",IF(DE14=0,"",IF(DE14&gt;9,"A+",IF(DE14&gt;7.5,"A",IF(DE14&gt;6,"B",IF(DE14&gt;4,"C","D"))))))</f>
        <v/>
      </c>
      <c r="DG14" s="159">
        <v>6</v>
      </c>
      <c r="DH14" s="159"/>
      <c r="DI14" s="168">
        <f t="shared" ref="DI14:DI77" si="58">IF(AND($B14=""),"",SUM(DG14+DH14))</f>
        <v>6</v>
      </c>
      <c r="DJ14" s="5" t="str">
        <f t="shared" ref="DJ14:DJ77" si="59">IF(DI14="","",IF(DI14=0,"",IF(DI14&gt;9,"A+",IF(DI14&gt;7.5,"A",IF(DI14&gt;6,"B",IF(DI14&gt;4,"C","D"))))))</f>
        <v>C</v>
      </c>
      <c r="DK14" s="159">
        <v>14</v>
      </c>
      <c r="DL14" s="159"/>
      <c r="DM14" s="168">
        <f t="shared" ref="DM14:DM77" si="60">IF(AND($B14=""),"",SUM(DK14+DL14))</f>
        <v>14</v>
      </c>
      <c r="DN14" s="5" t="str">
        <f t="shared" ref="DN14:DN77" si="61">IF(DM14="","",IF(DM14=0,"",IF(DM14&gt;63,"A+",IF(DM14&gt;53,"A",IF(DM14&gt;42,"B",IF(DM14&gt;28,"C","D"))))))</f>
        <v>D</v>
      </c>
      <c r="DO14" s="159">
        <v>5</v>
      </c>
      <c r="DP14" s="159"/>
      <c r="DQ14" s="168">
        <f t="shared" ref="DQ14:DQ77" si="62">IF(AND($B14=""),"",SUM(DO14+DP14))</f>
        <v>5</v>
      </c>
      <c r="DR14" s="5" t="str">
        <f t="shared" ref="DR14:DR77" si="63">IF(DQ14="","",IF(DQ14=0,"",IF(DQ14&gt;9,"A+",IF(DQ14&gt;7.5,"A",IF(DQ14&gt;6,"B",IF(DQ14&gt;4,"C","D"))))))</f>
        <v>C</v>
      </c>
      <c r="DS14" s="159">
        <v>53</v>
      </c>
      <c r="DT14" s="159"/>
      <c r="DU14" s="168">
        <f t="shared" ref="DU14:DU77" si="64">IF(AND($B14=""),"",SUM(DS14+DT14))</f>
        <v>53</v>
      </c>
      <c r="DV14" s="5" t="str">
        <f t="shared" ref="DV14:DV77" si="65">IF(DU14="","",IF(DU14=0,"",IF(DU14&gt;90,"A+",IF(DU14&gt;75,"A",IF(DU14&gt;60,"B",IF(DU14&gt;40,"C","D"))))))</f>
        <v>C</v>
      </c>
      <c r="DW14" s="160">
        <f t="shared" ref="DW14:DW77" si="66">IF(AND(B14=""),"",SUM(DC14+DG14+DK14+DO14+DS14))</f>
        <v>78</v>
      </c>
      <c r="DX14" s="160">
        <f t="shared" ref="DX14:DX77" si="67">IF(AND(B14=""),"",SUM(DD14+DH14+DL14+DP14+DT14))</f>
        <v>0</v>
      </c>
      <c r="DY14" s="160">
        <f t="shared" ref="DY14:DY77" si="68">IF(AND($B14=""),"",SUM(DE14+DI14+DM14+DQ14+DU14))</f>
        <v>78</v>
      </c>
      <c r="DZ14" s="6" t="str">
        <f t="shared" ref="DZ14:DZ77" si="69">IF(DY14="","",IF(DY14=0,"",IF(DY14&gt;180,"A+",IF(DY14&gt;150,"A",IF(DY14&gt;120,"B",IF(DY14&gt;80,"C","D"))))))</f>
        <v>D</v>
      </c>
      <c r="EA14" s="105" t="s">
        <v>23</v>
      </c>
      <c r="EB14" s="159"/>
      <c r="EC14" s="159"/>
      <c r="ED14" s="168">
        <f t="shared" ref="ED14:ED77" si="70">IF(AND($B14=""),"",SUM(EB14+EC14))</f>
        <v>0</v>
      </c>
      <c r="EE14" s="5" t="str">
        <f t="shared" ref="EE14:EE77" si="71">IF(ED14="","",IF(ED14=0,"",IF(ED14&gt;9,"A+",IF(ED14&gt;7.5,"A",IF(ED14&gt;6,"B",IF(ED14&gt;4,"C","D"))))))</f>
        <v/>
      </c>
      <c r="EF14" s="159">
        <v>6</v>
      </c>
      <c r="EG14" s="159"/>
      <c r="EH14" s="168">
        <f t="shared" ref="EH14:EH77" si="72">IF(AND($B14=""),"",SUM(EF14+EG14))</f>
        <v>6</v>
      </c>
      <c r="EI14" s="5" t="str">
        <f t="shared" ref="EI14:EI77" si="73">IF(EH14="","",IF(EH14=0,"",IF(EH14&gt;9,"A+",IF(EH14&gt;7.5,"A",IF(EH14&gt;6,"B",IF(EH14&gt;4,"C","D"))))))</f>
        <v>C</v>
      </c>
      <c r="EJ14" s="159">
        <v>14</v>
      </c>
      <c r="EK14" s="159"/>
      <c r="EL14" s="168">
        <f t="shared" ref="EL14:EL77" si="74">IF(AND($B14=""),"",SUM(EJ14+EK14))</f>
        <v>14</v>
      </c>
      <c r="EM14" s="5" t="str">
        <f t="shared" ref="EM14:EM77" si="75">IF(EL14="","",IF(EL14=0,"",IF(EL14&gt;63,"A+",IF(EL14&gt;53,"A",IF(EL14&gt;42,"B",IF(EL14&gt;28,"C","D"))))))</f>
        <v>D</v>
      </c>
      <c r="EN14" s="159">
        <v>5</v>
      </c>
      <c r="EO14" s="159"/>
      <c r="EP14" s="168">
        <f t="shared" ref="EP14:EP77" si="76">IF(AND($B14=""),"",SUM(EN14+EO14))</f>
        <v>5</v>
      </c>
      <c r="EQ14" s="5" t="str">
        <f t="shared" ref="EQ14:EQ77" si="77">IF(EP14="","",IF(EP14=0,"",IF(EP14&gt;9,"A+",IF(EP14&gt;7.5,"A",IF(EP14&gt;6,"B",IF(EP14&gt;4,"C","D"))))))</f>
        <v>C</v>
      </c>
      <c r="ER14" s="159">
        <v>53</v>
      </c>
      <c r="ES14" s="159"/>
      <c r="ET14" s="168">
        <f t="shared" ref="ET14:ET77" si="78">IF(AND($B14=""),"",SUM(ER14+ES14))</f>
        <v>53</v>
      </c>
      <c r="EU14" s="5" t="str">
        <f t="shared" ref="EU14:EU77" si="79">IF(ET14="","",IF(ET14=0,"",IF(ET14&gt;90,"A+",IF(ET14&gt;75,"A",IF(ET14&gt;60,"B",IF(ET14&gt;40,"C","D"))))))</f>
        <v>C</v>
      </c>
      <c r="EV14" s="160">
        <f t="shared" ref="EV14:EV77" si="80">IF(AND(B14=""),"",SUM(EB14+EF14+EJ14+EN14+ER14))</f>
        <v>78</v>
      </c>
      <c r="EW14" s="160">
        <f t="shared" ref="EW14:EW77" si="81">IF(AND(B14=""),"",SUM(EC14+EG14+EK14+EO14+ES14))</f>
        <v>0</v>
      </c>
      <c r="EX14" s="160">
        <f t="shared" ref="EX14:EX77" si="82">IF(AND($B14=""),"",SUM(ED14+EH14+EL14+EP14+ET14))</f>
        <v>78</v>
      </c>
      <c r="EY14" s="6" t="str">
        <f t="shared" ref="EY14:EY77" si="83">IF(EX14="","",IF(EX14=0,"",IF(EX14&gt;180,"A+",IF(EX14&gt;150,"A",IF(EX14&gt;120,"B",IF(EX14&gt;80,"C","D"))))))</f>
        <v>D</v>
      </c>
      <c r="EZ14" s="105">
        <v>16</v>
      </c>
      <c r="FA14" s="105">
        <v>17</v>
      </c>
      <c r="FB14" s="105">
        <v>17</v>
      </c>
      <c r="FC14" s="105">
        <v>16</v>
      </c>
      <c r="FD14" s="105">
        <v>17</v>
      </c>
      <c r="FE14" s="106">
        <f t="shared" ref="FE14:FE77" si="84">IF(AND(B14=""),"",SUM(EZ14+FA14+FB14+FC14+FD14))</f>
        <v>83</v>
      </c>
      <c r="FF14" s="100" t="str">
        <f t="shared" ref="FF14:FF77" si="85">IF(FE14=""," ",IF(FE14&gt;90,"A+",IF(FE14&gt;75,"A",IF(FE14&gt;60,"B",IF(FE14&gt;40,"C","D")))))</f>
        <v>A</v>
      </c>
      <c r="FG14" s="105">
        <v>17</v>
      </c>
      <c r="FH14" s="105">
        <v>17</v>
      </c>
      <c r="FI14" s="105">
        <v>16</v>
      </c>
      <c r="FJ14" s="105">
        <v>16</v>
      </c>
      <c r="FK14" s="105">
        <v>17</v>
      </c>
      <c r="FL14" s="107">
        <f t="shared" ref="FL14:FL77" si="86">IF(AND(B14=""),"",SUM(FG14+FH14+FI14+FJ14+FK14))</f>
        <v>83</v>
      </c>
      <c r="FM14" s="101" t="str">
        <f t="shared" ref="FM14:FM77" si="87">IF(FL14=""," ",IF(FL14&gt;90,"A+",IF(FL14&gt;75,"A",IF(FL14&gt;60,"B",IF(FL14&gt;40,"C","D")))))</f>
        <v>A</v>
      </c>
      <c r="FN14" s="105">
        <v>18</v>
      </c>
      <c r="FO14" s="105">
        <v>17</v>
      </c>
      <c r="FP14" s="105">
        <v>17</v>
      </c>
      <c r="FQ14" s="105">
        <v>17</v>
      </c>
      <c r="FR14" s="105">
        <v>18</v>
      </c>
      <c r="FS14" s="204">
        <f t="shared" ref="FS14:FS77" si="88">IF(AND(B14=""),"",SUM(FN14+FO14+FP14+FQ14+FR14))</f>
        <v>87</v>
      </c>
      <c r="FT14" s="205" t="str">
        <f t="shared" ref="FT14:FT77" si="89">IF(FS14=""," ",IF(FS14&gt;90,"A+",IF(FS14&gt;75,"A",IF(FS14&gt;60,"B",IF(FS14&gt;40,"C","D")))))</f>
        <v>A</v>
      </c>
      <c r="FU14" s="477" t="s">
        <v>613</v>
      </c>
      <c r="FV14" s="316">
        <f>IF(AND(C14=""),"-",VLOOKUP(B14,Register!$A$7:$AM$311,19,FALSE))</f>
        <v>16</v>
      </c>
      <c r="FW14" s="7">
        <f>IF(AND(C14=""),"-",VLOOKUP(B14,Register!$A$7:$AM$311,20,FALSE))</f>
        <v>20</v>
      </c>
      <c r="FX14" s="7">
        <f>IF(AND(C14=""),"-",VLOOKUP(B14,Register!$A$7:$AM$311,21,FALSE))</f>
        <v>50</v>
      </c>
      <c r="FY14" s="7">
        <f>IF(AND(C14=""),"-",VLOOKUP(B14,Register!$A$7:$AM$311,22,FALSE))</f>
        <v>50</v>
      </c>
      <c r="FZ14" s="7">
        <f>IF(AND(C14=""),"-",VLOOKUP(B14,Register!$A$7:$AM$311,23,FALSE))</f>
        <v>0</v>
      </c>
      <c r="GA14" s="7">
        <f>IF(AND(C14=""),"-",VLOOKUP(B14,Register!$A$7:$AM$311,24,FALSE))</f>
        <v>0</v>
      </c>
      <c r="GB14" s="7">
        <f>IF(AND(C14=""),"-",VLOOKUP(B14,Register!$A$7:$AM$311,25,FALSE))</f>
        <v>0</v>
      </c>
      <c r="GC14" s="7">
        <f>IF(AND(C14=""),"-",VLOOKUP(B14,Register!$A$7:$AM$311,26,FALSE))</f>
        <v>0</v>
      </c>
      <c r="GD14" s="7">
        <f>IF(AND(C14=""),"-",VLOOKUP(B14,Register!$A$7:$AM$311,27,FALSE))</f>
        <v>0</v>
      </c>
      <c r="GE14" s="7">
        <f>IF(AND(C14=""),"-",VLOOKUP(B14,Register!$A$7:$AM$311,28,FALSE))</f>
        <v>0</v>
      </c>
      <c r="GF14" s="7">
        <f>IF(AND(C14=""),"-",VLOOKUP(B14,Register!$A$7:$AM$311,29,FALSE))</f>
        <v>0</v>
      </c>
      <c r="GG14" s="7">
        <f>IF(AND(C14=""),"-",VLOOKUP(B14,Register!$A$7:$AM$311,30,FALSE))</f>
        <v>0</v>
      </c>
      <c r="GH14" s="8">
        <f>IF(AND(C14=""),"-",VLOOKUP(B14,Register!$A$7:$AM$311,31,FALSE))</f>
        <v>116</v>
      </c>
      <c r="GI14" s="309">
        <f>IF(AND(C14=""),"",VLOOKUP(B14,Register!$A$7:$CL$311,36,FALSE))</f>
        <v>0</v>
      </c>
      <c r="GJ14" s="182">
        <f t="shared" ref="GJ14:GJ77" si="90">IF(AND(GK14=""),"",RANK(GK14,GK$13:GK$112,0))</f>
        <v>3</v>
      </c>
      <c r="GK14" s="312">
        <f t="shared" ref="GK14:GK77" si="91">IF(AND(GI14="NSO"),"",IF(AND(AC14="",BB14="",CA14="",CZ14="",DY14="",EX14=""),"",SUM(AC14+BB14+CA14+CZ14+DY14+EX14)))</f>
        <v>468</v>
      </c>
      <c r="GL14" s="314" t="str">
        <f t="shared" ref="GL14:GL77" si="92">IF(GJ14=1,GP$10,IF(GJ14=2,GP$11, IF(GJ14=3,GP$12,IF(GJ14=4,GP$13,IF(GJ14=5,GP$14,IF(GJ14=6,GP$15,IF(GJ14=7,GP$16,IF(GJ14=8,GP$17,IF(GJ14=9,GP$18,IF(GJ14=10,GP$19,IF(GJ14=11,GP$20,IF(GJ14=12,GP$21,IF(GJ14=13,GP$22,IF(GJ14=14,GP$23,IF(GJ14=15,GP$24,IF(GJ14=16,GP$25,IF(GJ14=17,GP$26,IF(GJ14=18,GP$27,IF(GJ14=19,GP$28,IF(GJ14=20,GP$29,IF(GJ14=21,GP$30,IF(GJ14=22,GP$31,IF(GJ14=23,GP$32,IF(GJ14=24,GP$33,IF(GJ14=25,GP$34,IF(GJ14=26,GP$35,IF(GJ14=27,GP$36,IF(GJ14=28,GP$37,IF(GJ14=29,GP$38,IF(GJ14=30,GP$39,IF(GJ14=31,GP$40,"")))))))))))))))))))))))))))))))</f>
        <v>r`rh;</v>
      </c>
      <c r="GM14" s="3"/>
      <c r="GO14" s="3"/>
      <c r="GP14" s="315" t="s">
        <v>588</v>
      </c>
      <c r="GR14" s="3"/>
      <c r="GS14" s="3"/>
      <c r="GT14" s="3"/>
      <c r="GU14" s="3"/>
      <c r="GV14" s="3"/>
      <c r="GW14" s="3"/>
      <c r="GX14" s="3"/>
      <c r="GY14" s="3"/>
      <c r="GZ14" s="3"/>
      <c r="HA14" s="3"/>
      <c r="HB14" s="3"/>
      <c r="HC14" s="3"/>
      <c r="HD14" s="3"/>
      <c r="HE14" s="3"/>
      <c r="HF14" s="3"/>
      <c r="HG14" s="3"/>
      <c r="HH14" s="3"/>
      <c r="HI14" s="3"/>
      <c r="HJ14" s="3"/>
      <c r="HK14" s="3"/>
      <c r="HL14" s="3"/>
      <c r="HM14" s="3"/>
      <c r="HW14" s="321" t="str">
        <f>IF(ISNA(VLOOKUP(B14,Register!A$7:Z$315,9,FALSE)),"",VLOOKUP(B14,Register!A$7:Z$315,9,FALSE))</f>
        <v>OBC</v>
      </c>
      <c r="HX14" s="321" t="str">
        <f>IF(ISNA(VLOOKUP(B14,Register!A$7:Z$315,12,FALSE)),"",VLOOKUP(B14,Register!A$7:Z$315,12,FALSE))</f>
        <v>M</v>
      </c>
      <c r="HY14" s="321" t="str">
        <f t="shared" ref="HY14:HY77" si="93">IF(AND(HW14=HY$11,HX14=HY$10),"M","")</f>
        <v/>
      </c>
      <c r="HZ14" s="321" t="str">
        <f t="shared" ref="HZ14:HZ77" si="94">IF(AND(HW14=HY$11,HX14=HZ$10),"G","")</f>
        <v/>
      </c>
      <c r="IA14" s="321" t="str">
        <f t="shared" ref="IA14:IA77" si="95">IF(AND(HW14=IA$11,HX14=HY$10),"M","")</f>
        <v>M</v>
      </c>
      <c r="IB14" s="321" t="str">
        <f t="shared" ref="IB14:IB77" si="96">IF(AND(HW14=IA$11,HX14=HZ$10),"F","")</f>
        <v/>
      </c>
      <c r="IC14" s="321" t="str">
        <f t="shared" ref="IC14:IC77" si="97">IF(AND(HW14=IC$11,HX14=HY$10),"M","")</f>
        <v/>
      </c>
      <c r="ID14" s="321" t="str">
        <f t="shared" ref="ID14:ID77" si="98">IF(AND(HW14=IC$11,HX14=HZ$10),"F","")</f>
        <v/>
      </c>
      <c r="IE14" s="321" t="str">
        <f t="shared" ref="IE14:IE77" si="99">IF(AND(HW14=IE$11,HX14=HY$10),"M","")</f>
        <v/>
      </c>
      <c r="IF14" s="321" t="str">
        <f t="shared" ref="IF14:IF77" si="100">IF(AND(HW14=IE$11,HX14=HZ$10),"F","")</f>
        <v/>
      </c>
    </row>
    <row r="15" spans="1:240" ht="21">
      <c r="A15" s="172">
        <v>3</v>
      </c>
      <c r="B15" s="197">
        <v>703</v>
      </c>
      <c r="C15" s="196" t="str">
        <f>IF(ISNA(VLOOKUP(B15,Register!A$7:Z$315,3,FALSE)),"",VLOOKUP(B15,Register!A$7:Z$315,3,FALSE))</f>
        <v>xksfoUn iwuM+</v>
      </c>
      <c r="D15" s="196" t="str">
        <f>IF(ISNA(VLOOKUP(B15,Register!A$7:Z$315,4,FALSE)),"",VLOOKUP(B15,Register!A$7:Z$315,4,FALSE))</f>
        <v>HkWojyky</v>
      </c>
      <c r="E15" s="195">
        <f>IF(ISNA(VLOOKUP(B15,Register!A$7:Z$315,6,FALSE)),"",VLOOKUP(B15,Register!A$7:Z$315,6,FALSE))</f>
        <v>37636</v>
      </c>
      <c r="F15" s="105" t="s">
        <v>23</v>
      </c>
      <c r="G15" s="159"/>
      <c r="H15" s="159"/>
      <c r="I15" s="168">
        <f t="shared" si="2"/>
        <v>0</v>
      </c>
      <c r="J15" s="5" t="str">
        <f t="shared" si="3"/>
        <v/>
      </c>
      <c r="K15" s="159">
        <v>6</v>
      </c>
      <c r="L15" s="159"/>
      <c r="M15" s="168">
        <f t="shared" si="4"/>
        <v>6</v>
      </c>
      <c r="N15" s="5" t="str">
        <f t="shared" si="5"/>
        <v>C</v>
      </c>
      <c r="O15" s="159">
        <v>16</v>
      </c>
      <c r="P15" s="159"/>
      <c r="Q15" s="168">
        <f t="shared" si="6"/>
        <v>16</v>
      </c>
      <c r="R15" s="5" t="str">
        <f t="shared" si="7"/>
        <v>D</v>
      </c>
      <c r="S15" s="159">
        <v>7</v>
      </c>
      <c r="T15" s="159"/>
      <c r="U15" s="168">
        <f t="shared" si="8"/>
        <v>7</v>
      </c>
      <c r="V15" s="5" t="str">
        <f t="shared" si="9"/>
        <v>B</v>
      </c>
      <c r="W15" s="159">
        <v>49</v>
      </c>
      <c r="X15" s="159"/>
      <c r="Y15" s="168">
        <f t="shared" si="10"/>
        <v>49</v>
      </c>
      <c r="Z15" s="5" t="str">
        <f t="shared" si="11"/>
        <v>C</v>
      </c>
      <c r="AA15" s="160">
        <f t="shared" si="0"/>
        <v>78</v>
      </c>
      <c r="AB15" s="160">
        <f t="shared" si="1"/>
        <v>0</v>
      </c>
      <c r="AC15" s="160">
        <f t="shared" si="12"/>
        <v>78</v>
      </c>
      <c r="AD15" s="6" t="str">
        <f t="shared" si="13"/>
        <v>D</v>
      </c>
      <c r="AE15" s="105" t="s">
        <v>23</v>
      </c>
      <c r="AF15" s="159"/>
      <c r="AG15" s="159"/>
      <c r="AH15" s="168">
        <f t="shared" si="14"/>
        <v>0</v>
      </c>
      <c r="AI15" s="5" t="str">
        <f t="shared" si="15"/>
        <v/>
      </c>
      <c r="AJ15" s="159">
        <v>6</v>
      </c>
      <c r="AK15" s="159"/>
      <c r="AL15" s="168">
        <f t="shared" si="16"/>
        <v>6</v>
      </c>
      <c r="AM15" s="5" t="str">
        <f t="shared" si="17"/>
        <v>C</v>
      </c>
      <c r="AN15" s="159">
        <v>16</v>
      </c>
      <c r="AO15" s="159"/>
      <c r="AP15" s="168">
        <f t="shared" si="18"/>
        <v>16</v>
      </c>
      <c r="AQ15" s="5" t="str">
        <f t="shared" si="19"/>
        <v>D</v>
      </c>
      <c r="AR15" s="159">
        <v>7</v>
      </c>
      <c r="AS15" s="159"/>
      <c r="AT15" s="168">
        <f t="shared" si="20"/>
        <v>7</v>
      </c>
      <c r="AU15" s="5" t="str">
        <f t="shared" si="21"/>
        <v>B</v>
      </c>
      <c r="AV15" s="159">
        <v>49</v>
      </c>
      <c r="AW15" s="159"/>
      <c r="AX15" s="168">
        <f t="shared" si="22"/>
        <v>49</v>
      </c>
      <c r="AY15" s="5" t="str">
        <f t="shared" si="23"/>
        <v>C</v>
      </c>
      <c r="AZ15" s="160">
        <f t="shared" si="24"/>
        <v>78</v>
      </c>
      <c r="BA15" s="160">
        <f t="shared" si="25"/>
        <v>0</v>
      </c>
      <c r="BB15" s="160">
        <f t="shared" si="26"/>
        <v>78</v>
      </c>
      <c r="BC15" s="6" t="str">
        <f t="shared" si="27"/>
        <v>D</v>
      </c>
      <c r="BD15" s="105" t="s">
        <v>23</v>
      </c>
      <c r="BE15" s="159"/>
      <c r="BF15" s="159"/>
      <c r="BG15" s="168">
        <f t="shared" si="28"/>
        <v>0</v>
      </c>
      <c r="BH15" s="5" t="str">
        <f t="shared" si="29"/>
        <v/>
      </c>
      <c r="BI15" s="159">
        <v>6</v>
      </c>
      <c r="BJ15" s="159"/>
      <c r="BK15" s="168">
        <f t="shared" si="30"/>
        <v>6</v>
      </c>
      <c r="BL15" s="5" t="str">
        <f t="shared" si="31"/>
        <v>C</v>
      </c>
      <c r="BM15" s="159">
        <v>16</v>
      </c>
      <c r="BN15" s="159"/>
      <c r="BO15" s="168">
        <f t="shared" si="32"/>
        <v>16</v>
      </c>
      <c r="BP15" s="5" t="str">
        <f t="shared" si="33"/>
        <v>D</v>
      </c>
      <c r="BQ15" s="159">
        <v>7</v>
      </c>
      <c r="BR15" s="159"/>
      <c r="BS15" s="168">
        <f t="shared" si="34"/>
        <v>7</v>
      </c>
      <c r="BT15" s="5" t="str">
        <f t="shared" si="35"/>
        <v>B</v>
      </c>
      <c r="BU15" s="159">
        <v>49</v>
      </c>
      <c r="BV15" s="159"/>
      <c r="BW15" s="168">
        <f t="shared" si="36"/>
        <v>49</v>
      </c>
      <c r="BX15" s="5" t="str">
        <f t="shared" si="37"/>
        <v>C</v>
      </c>
      <c r="BY15" s="160">
        <f t="shared" si="38"/>
        <v>78</v>
      </c>
      <c r="BZ15" s="160">
        <f t="shared" si="39"/>
        <v>0</v>
      </c>
      <c r="CA15" s="160">
        <f t="shared" si="40"/>
        <v>78</v>
      </c>
      <c r="CB15" s="6" t="str">
        <f t="shared" si="41"/>
        <v>D</v>
      </c>
      <c r="CC15" s="105" t="s">
        <v>23</v>
      </c>
      <c r="CD15" s="159"/>
      <c r="CE15" s="159"/>
      <c r="CF15" s="168">
        <f t="shared" si="42"/>
        <v>0</v>
      </c>
      <c r="CG15" s="5" t="str">
        <f t="shared" si="43"/>
        <v/>
      </c>
      <c r="CH15" s="159">
        <v>6</v>
      </c>
      <c r="CI15" s="159"/>
      <c r="CJ15" s="168">
        <f t="shared" si="44"/>
        <v>6</v>
      </c>
      <c r="CK15" s="5" t="str">
        <f t="shared" si="45"/>
        <v>C</v>
      </c>
      <c r="CL15" s="159">
        <v>16</v>
      </c>
      <c r="CM15" s="159"/>
      <c r="CN15" s="168">
        <f t="shared" si="46"/>
        <v>16</v>
      </c>
      <c r="CO15" s="5" t="str">
        <f t="shared" si="47"/>
        <v>D</v>
      </c>
      <c r="CP15" s="159">
        <v>7</v>
      </c>
      <c r="CQ15" s="159"/>
      <c r="CR15" s="168">
        <f t="shared" si="48"/>
        <v>7</v>
      </c>
      <c r="CS15" s="5" t="str">
        <f t="shared" si="49"/>
        <v>B</v>
      </c>
      <c r="CT15" s="159">
        <v>49</v>
      </c>
      <c r="CU15" s="159"/>
      <c r="CV15" s="168">
        <f t="shared" si="50"/>
        <v>49</v>
      </c>
      <c r="CW15" s="5" t="str">
        <f t="shared" si="51"/>
        <v>C</v>
      </c>
      <c r="CX15" s="160">
        <f t="shared" si="52"/>
        <v>78</v>
      </c>
      <c r="CY15" s="160">
        <f t="shared" si="53"/>
        <v>0</v>
      </c>
      <c r="CZ15" s="160">
        <f t="shared" si="54"/>
        <v>78</v>
      </c>
      <c r="DA15" s="6" t="str">
        <f t="shared" si="55"/>
        <v>D</v>
      </c>
      <c r="DB15" s="105" t="s">
        <v>23</v>
      </c>
      <c r="DC15" s="159"/>
      <c r="DD15" s="159"/>
      <c r="DE15" s="168">
        <f t="shared" si="56"/>
        <v>0</v>
      </c>
      <c r="DF15" s="5" t="str">
        <f t="shared" si="57"/>
        <v/>
      </c>
      <c r="DG15" s="159">
        <v>6</v>
      </c>
      <c r="DH15" s="159"/>
      <c r="DI15" s="168">
        <f t="shared" si="58"/>
        <v>6</v>
      </c>
      <c r="DJ15" s="5" t="str">
        <f t="shared" si="59"/>
        <v>C</v>
      </c>
      <c r="DK15" s="159">
        <v>16</v>
      </c>
      <c r="DL15" s="159"/>
      <c r="DM15" s="168">
        <f t="shared" si="60"/>
        <v>16</v>
      </c>
      <c r="DN15" s="5" t="str">
        <f t="shared" si="61"/>
        <v>D</v>
      </c>
      <c r="DO15" s="159">
        <v>7</v>
      </c>
      <c r="DP15" s="159"/>
      <c r="DQ15" s="168">
        <f t="shared" si="62"/>
        <v>7</v>
      </c>
      <c r="DR15" s="5" t="str">
        <f t="shared" si="63"/>
        <v>B</v>
      </c>
      <c r="DS15" s="159">
        <v>49</v>
      </c>
      <c r="DT15" s="159"/>
      <c r="DU15" s="168">
        <f t="shared" si="64"/>
        <v>49</v>
      </c>
      <c r="DV15" s="5" t="str">
        <f t="shared" si="65"/>
        <v>C</v>
      </c>
      <c r="DW15" s="160">
        <f t="shared" si="66"/>
        <v>78</v>
      </c>
      <c r="DX15" s="160">
        <f t="shared" si="67"/>
        <v>0</v>
      </c>
      <c r="DY15" s="160">
        <f t="shared" si="68"/>
        <v>78</v>
      </c>
      <c r="DZ15" s="6" t="str">
        <f t="shared" si="69"/>
        <v>D</v>
      </c>
      <c r="EA15" s="105" t="s">
        <v>23</v>
      </c>
      <c r="EB15" s="159"/>
      <c r="EC15" s="159"/>
      <c r="ED15" s="168">
        <f t="shared" si="70"/>
        <v>0</v>
      </c>
      <c r="EE15" s="5" t="str">
        <f t="shared" si="71"/>
        <v/>
      </c>
      <c r="EF15" s="159">
        <v>6</v>
      </c>
      <c r="EG15" s="159"/>
      <c r="EH15" s="168">
        <f t="shared" si="72"/>
        <v>6</v>
      </c>
      <c r="EI15" s="5" t="str">
        <f t="shared" si="73"/>
        <v>C</v>
      </c>
      <c r="EJ15" s="159">
        <v>16</v>
      </c>
      <c r="EK15" s="159"/>
      <c r="EL15" s="168">
        <f t="shared" si="74"/>
        <v>16</v>
      </c>
      <c r="EM15" s="5" t="str">
        <f t="shared" si="75"/>
        <v>D</v>
      </c>
      <c r="EN15" s="159">
        <v>7</v>
      </c>
      <c r="EO15" s="159"/>
      <c r="EP15" s="168">
        <f t="shared" si="76"/>
        <v>7</v>
      </c>
      <c r="EQ15" s="5" t="str">
        <f t="shared" si="77"/>
        <v>B</v>
      </c>
      <c r="ER15" s="159">
        <v>49</v>
      </c>
      <c r="ES15" s="159"/>
      <c r="ET15" s="168">
        <f t="shared" si="78"/>
        <v>49</v>
      </c>
      <c r="EU15" s="5" t="str">
        <f t="shared" si="79"/>
        <v>C</v>
      </c>
      <c r="EV15" s="160">
        <f t="shared" si="80"/>
        <v>78</v>
      </c>
      <c r="EW15" s="160">
        <f t="shared" si="81"/>
        <v>0</v>
      </c>
      <c r="EX15" s="160">
        <f t="shared" si="82"/>
        <v>78</v>
      </c>
      <c r="EY15" s="6" t="str">
        <f t="shared" si="83"/>
        <v>D</v>
      </c>
      <c r="EZ15" s="105">
        <v>17</v>
      </c>
      <c r="FA15" s="105">
        <v>17</v>
      </c>
      <c r="FB15" s="105">
        <v>17</v>
      </c>
      <c r="FC15" s="105">
        <v>16</v>
      </c>
      <c r="FD15" s="105">
        <v>17</v>
      </c>
      <c r="FE15" s="106">
        <f t="shared" si="84"/>
        <v>84</v>
      </c>
      <c r="FF15" s="100" t="str">
        <f t="shared" si="85"/>
        <v>A</v>
      </c>
      <c r="FG15" s="105">
        <v>16</v>
      </c>
      <c r="FH15" s="105">
        <v>16</v>
      </c>
      <c r="FI15" s="105">
        <v>17</v>
      </c>
      <c r="FJ15" s="105">
        <v>17</v>
      </c>
      <c r="FK15" s="105">
        <v>17</v>
      </c>
      <c r="FL15" s="107">
        <f t="shared" si="86"/>
        <v>83</v>
      </c>
      <c r="FM15" s="101" t="str">
        <f t="shared" si="87"/>
        <v>A</v>
      </c>
      <c r="FN15" s="105">
        <v>17</v>
      </c>
      <c r="FO15" s="105">
        <v>17</v>
      </c>
      <c r="FP15" s="105">
        <v>18</v>
      </c>
      <c r="FQ15" s="105">
        <v>17</v>
      </c>
      <c r="FR15" s="105">
        <v>17</v>
      </c>
      <c r="FS15" s="204">
        <f t="shared" si="88"/>
        <v>86</v>
      </c>
      <c r="FT15" s="205" t="str">
        <f t="shared" si="89"/>
        <v>A</v>
      </c>
      <c r="FU15" s="477" t="s">
        <v>613</v>
      </c>
      <c r="FV15" s="316">
        <f>IF(AND(C15=""),"-",VLOOKUP(B15,Register!$A$7:$AM$311,19,FALSE))</f>
        <v>16</v>
      </c>
      <c r="FW15" s="7">
        <f>IF(AND(C15=""),"-",VLOOKUP(B15,Register!$A$7:$AM$311,20,FALSE))</f>
        <v>0</v>
      </c>
      <c r="FX15" s="7">
        <f>IF(AND(C15=""),"-",VLOOKUP(B15,Register!$A$7:$AM$311,21,FALSE))</f>
        <v>48</v>
      </c>
      <c r="FY15" s="7">
        <f>IF(AND(C15=""),"-",VLOOKUP(B15,Register!$A$7:$AM$311,22,FALSE))</f>
        <v>0</v>
      </c>
      <c r="FZ15" s="7">
        <f>IF(AND(C15=""),"-",VLOOKUP(B15,Register!$A$7:$AM$311,23,FALSE))</f>
        <v>0</v>
      </c>
      <c r="GA15" s="7">
        <f>IF(AND(C15=""),"-",VLOOKUP(B15,Register!$A$7:$AM$311,24,FALSE))</f>
        <v>0</v>
      </c>
      <c r="GB15" s="7">
        <f>IF(AND(C15=""),"-",VLOOKUP(B15,Register!$A$7:$AM$311,25,FALSE))</f>
        <v>0</v>
      </c>
      <c r="GC15" s="7">
        <f>IF(AND(C15=""),"-",VLOOKUP(B15,Register!$A$7:$AM$311,26,FALSE))</f>
        <v>0</v>
      </c>
      <c r="GD15" s="7">
        <f>IF(AND(C15=""),"-",VLOOKUP(B15,Register!$A$7:$AM$311,27,FALSE))</f>
        <v>0</v>
      </c>
      <c r="GE15" s="7">
        <f>IF(AND(C15=""),"-",VLOOKUP(B15,Register!$A$7:$AM$311,28,FALSE))</f>
        <v>0</v>
      </c>
      <c r="GF15" s="7">
        <f>IF(AND(C15=""),"-",VLOOKUP(B15,Register!$A$7:$AM$311,29,FALSE))</f>
        <v>0</v>
      </c>
      <c r="GG15" s="7">
        <f>IF(AND(C15=""),"-",VLOOKUP(B15,Register!$A$7:$AM$311,30,FALSE))</f>
        <v>0</v>
      </c>
      <c r="GH15" s="8">
        <f>IF(AND(C15=""),"-",VLOOKUP(B15,Register!$A$7:$AM$311,31,FALSE))</f>
        <v>64</v>
      </c>
      <c r="GI15" s="309" t="str">
        <f>IF(AND(C15=""),"",VLOOKUP(B15,Register!$A$7:$CL$311,36,FALSE))</f>
        <v>NSO</v>
      </c>
      <c r="GJ15" s="182" t="str">
        <f t="shared" si="90"/>
        <v/>
      </c>
      <c r="GK15" s="312" t="str">
        <f t="shared" si="91"/>
        <v/>
      </c>
      <c r="GL15" s="314" t="str">
        <f t="shared" si="92"/>
        <v/>
      </c>
      <c r="GM15" s="3"/>
      <c r="GP15" s="315" t="s">
        <v>81</v>
      </c>
      <c r="GR15" s="3"/>
      <c r="GS15" s="3"/>
      <c r="GT15" s="3"/>
      <c r="GU15" s="3"/>
      <c r="GV15" s="3"/>
      <c r="GW15" s="3"/>
      <c r="GX15" s="3"/>
      <c r="GY15" s="3"/>
      <c r="GZ15" s="3"/>
      <c r="HA15" s="3"/>
      <c r="HB15" s="3"/>
      <c r="HC15" s="3"/>
      <c r="HD15" s="3"/>
      <c r="HE15" s="3"/>
      <c r="HF15" s="3"/>
      <c r="HG15" s="3"/>
      <c r="HH15" s="3"/>
      <c r="HI15" s="3"/>
      <c r="HJ15" s="3"/>
      <c r="HK15" s="3"/>
      <c r="HL15" s="3"/>
      <c r="HM15" s="3"/>
      <c r="HW15" s="321" t="str">
        <f>IF(ISNA(VLOOKUP(B15,Register!A$7:Z$315,9,FALSE)),"",VLOOKUP(B15,Register!A$7:Z$315,9,FALSE))</f>
        <v>SC</v>
      </c>
      <c r="HX15" s="321" t="str">
        <f>IF(ISNA(VLOOKUP(B15,Register!A$7:Z$315,12,FALSE)),"",VLOOKUP(B15,Register!A$7:Z$315,12,FALSE))</f>
        <v>M</v>
      </c>
      <c r="HY15" s="321" t="str">
        <f t="shared" si="93"/>
        <v/>
      </c>
      <c r="HZ15" s="321" t="str">
        <f t="shared" si="94"/>
        <v/>
      </c>
      <c r="IA15" s="321" t="str">
        <f t="shared" si="95"/>
        <v/>
      </c>
      <c r="IB15" s="321" t="str">
        <f t="shared" si="96"/>
        <v/>
      </c>
      <c r="IC15" s="321" t="str">
        <f t="shared" si="97"/>
        <v>M</v>
      </c>
      <c r="ID15" s="321" t="str">
        <f t="shared" si="98"/>
        <v/>
      </c>
      <c r="IE15" s="321" t="str">
        <f t="shared" si="99"/>
        <v/>
      </c>
      <c r="IF15" s="321" t="str">
        <f t="shared" si="100"/>
        <v/>
      </c>
    </row>
    <row r="16" spans="1:240" ht="21">
      <c r="A16" s="172">
        <v>4</v>
      </c>
      <c r="B16" s="197">
        <v>704</v>
      </c>
      <c r="C16" s="196" t="str">
        <f>IF(ISNA(VLOOKUP(B16,Register!A$7:Z$315,3,FALSE)),"",VLOOKUP(B16,Register!A$7:Z$315,3,FALSE))</f>
        <v>guqeku pkS/kjh</v>
      </c>
      <c r="D16" s="196" t="str">
        <f>IF(ISNA(VLOOKUP(B16,Register!A$7:Z$315,4,FALSE)),"",VLOOKUP(B16,Register!A$7:Z$315,4,FALSE))</f>
        <v>ghjkjke</v>
      </c>
      <c r="E16" s="195">
        <f>IF(ISNA(VLOOKUP(B16,Register!A$7:Z$315,6,FALSE)),"",VLOOKUP(B16,Register!A$7:Z$315,6,FALSE))</f>
        <v>38711</v>
      </c>
      <c r="F16" s="105" t="s">
        <v>23</v>
      </c>
      <c r="G16" s="159"/>
      <c r="H16" s="159"/>
      <c r="I16" s="168">
        <f t="shared" si="2"/>
        <v>0</v>
      </c>
      <c r="J16" s="5" t="str">
        <f t="shared" si="3"/>
        <v/>
      </c>
      <c r="K16" s="159">
        <v>6</v>
      </c>
      <c r="L16" s="159"/>
      <c r="M16" s="168">
        <f t="shared" si="4"/>
        <v>6</v>
      </c>
      <c r="N16" s="5" t="str">
        <f t="shared" si="5"/>
        <v>C</v>
      </c>
      <c r="O16" s="159">
        <v>27</v>
      </c>
      <c r="P16" s="159"/>
      <c r="Q16" s="168">
        <f t="shared" si="6"/>
        <v>27</v>
      </c>
      <c r="R16" s="5" t="str">
        <f t="shared" si="7"/>
        <v>D</v>
      </c>
      <c r="S16" s="159">
        <v>6</v>
      </c>
      <c r="T16" s="159"/>
      <c r="U16" s="168">
        <f t="shared" si="8"/>
        <v>6</v>
      </c>
      <c r="V16" s="5" t="str">
        <f t="shared" si="9"/>
        <v>C</v>
      </c>
      <c r="W16" s="159">
        <v>48</v>
      </c>
      <c r="X16" s="159"/>
      <c r="Y16" s="168">
        <f t="shared" si="10"/>
        <v>48</v>
      </c>
      <c r="Z16" s="5" t="str">
        <f t="shared" si="11"/>
        <v>C</v>
      </c>
      <c r="AA16" s="160">
        <f t="shared" si="0"/>
        <v>87</v>
      </c>
      <c r="AB16" s="160">
        <f t="shared" si="1"/>
        <v>0</v>
      </c>
      <c r="AC16" s="160">
        <f t="shared" si="12"/>
        <v>87</v>
      </c>
      <c r="AD16" s="6" t="str">
        <f t="shared" si="13"/>
        <v>C</v>
      </c>
      <c r="AE16" s="105" t="s">
        <v>23</v>
      </c>
      <c r="AF16" s="159"/>
      <c r="AG16" s="159"/>
      <c r="AH16" s="168">
        <f t="shared" si="14"/>
        <v>0</v>
      </c>
      <c r="AI16" s="5" t="str">
        <f t="shared" si="15"/>
        <v/>
      </c>
      <c r="AJ16" s="159">
        <v>6</v>
      </c>
      <c r="AK16" s="159"/>
      <c r="AL16" s="168">
        <f t="shared" si="16"/>
        <v>6</v>
      </c>
      <c r="AM16" s="5" t="str">
        <f t="shared" si="17"/>
        <v>C</v>
      </c>
      <c r="AN16" s="159">
        <v>27</v>
      </c>
      <c r="AO16" s="159"/>
      <c r="AP16" s="168">
        <f t="shared" si="18"/>
        <v>27</v>
      </c>
      <c r="AQ16" s="5" t="str">
        <f t="shared" si="19"/>
        <v>D</v>
      </c>
      <c r="AR16" s="159">
        <v>6</v>
      </c>
      <c r="AS16" s="159"/>
      <c r="AT16" s="168">
        <f t="shared" si="20"/>
        <v>6</v>
      </c>
      <c r="AU16" s="5" t="str">
        <f t="shared" si="21"/>
        <v>C</v>
      </c>
      <c r="AV16" s="159">
        <v>48</v>
      </c>
      <c r="AW16" s="159"/>
      <c r="AX16" s="168">
        <f t="shared" si="22"/>
        <v>48</v>
      </c>
      <c r="AY16" s="5" t="str">
        <f t="shared" si="23"/>
        <v>C</v>
      </c>
      <c r="AZ16" s="160">
        <f t="shared" si="24"/>
        <v>87</v>
      </c>
      <c r="BA16" s="160">
        <f t="shared" si="25"/>
        <v>0</v>
      </c>
      <c r="BB16" s="160">
        <f t="shared" si="26"/>
        <v>87</v>
      </c>
      <c r="BC16" s="6" t="str">
        <f t="shared" si="27"/>
        <v>C</v>
      </c>
      <c r="BD16" s="105" t="s">
        <v>23</v>
      </c>
      <c r="BE16" s="159"/>
      <c r="BF16" s="159"/>
      <c r="BG16" s="168">
        <f t="shared" si="28"/>
        <v>0</v>
      </c>
      <c r="BH16" s="5" t="str">
        <f t="shared" si="29"/>
        <v/>
      </c>
      <c r="BI16" s="159">
        <v>6</v>
      </c>
      <c r="BJ16" s="159"/>
      <c r="BK16" s="168">
        <f t="shared" si="30"/>
        <v>6</v>
      </c>
      <c r="BL16" s="5" t="str">
        <f t="shared" si="31"/>
        <v>C</v>
      </c>
      <c r="BM16" s="159">
        <v>27</v>
      </c>
      <c r="BN16" s="159"/>
      <c r="BO16" s="168">
        <f t="shared" si="32"/>
        <v>27</v>
      </c>
      <c r="BP16" s="5" t="str">
        <f t="shared" si="33"/>
        <v>D</v>
      </c>
      <c r="BQ16" s="159">
        <v>6</v>
      </c>
      <c r="BR16" s="159"/>
      <c r="BS16" s="168">
        <f t="shared" si="34"/>
        <v>6</v>
      </c>
      <c r="BT16" s="5" t="str">
        <f t="shared" si="35"/>
        <v>C</v>
      </c>
      <c r="BU16" s="159">
        <v>48</v>
      </c>
      <c r="BV16" s="159"/>
      <c r="BW16" s="168">
        <f t="shared" si="36"/>
        <v>48</v>
      </c>
      <c r="BX16" s="5" t="str">
        <f t="shared" si="37"/>
        <v>C</v>
      </c>
      <c r="BY16" s="160">
        <f t="shared" si="38"/>
        <v>87</v>
      </c>
      <c r="BZ16" s="160">
        <f t="shared" si="39"/>
        <v>0</v>
      </c>
      <c r="CA16" s="160">
        <f t="shared" si="40"/>
        <v>87</v>
      </c>
      <c r="CB16" s="6" t="str">
        <f t="shared" si="41"/>
        <v>C</v>
      </c>
      <c r="CC16" s="105" t="s">
        <v>23</v>
      </c>
      <c r="CD16" s="159"/>
      <c r="CE16" s="159"/>
      <c r="CF16" s="168">
        <f t="shared" si="42"/>
        <v>0</v>
      </c>
      <c r="CG16" s="5" t="str">
        <f t="shared" si="43"/>
        <v/>
      </c>
      <c r="CH16" s="159">
        <v>6</v>
      </c>
      <c r="CI16" s="159"/>
      <c r="CJ16" s="168">
        <f t="shared" si="44"/>
        <v>6</v>
      </c>
      <c r="CK16" s="5" t="str">
        <f t="shared" si="45"/>
        <v>C</v>
      </c>
      <c r="CL16" s="159">
        <v>27</v>
      </c>
      <c r="CM16" s="159"/>
      <c r="CN16" s="168">
        <f t="shared" si="46"/>
        <v>27</v>
      </c>
      <c r="CO16" s="5" t="str">
        <f t="shared" si="47"/>
        <v>D</v>
      </c>
      <c r="CP16" s="159">
        <v>6</v>
      </c>
      <c r="CQ16" s="159"/>
      <c r="CR16" s="168">
        <f t="shared" si="48"/>
        <v>6</v>
      </c>
      <c r="CS16" s="5" t="str">
        <f t="shared" si="49"/>
        <v>C</v>
      </c>
      <c r="CT16" s="159">
        <v>48</v>
      </c>
      <c r="CU16" s="159"/>
      <c r="CV16" s="168">
        <f t="shared" si="50"/>
        <v>48</v>
      </c>
      <c r="CW16" s="5" t="str">
        <f t="shared" si="51"/>
        <v>C</v>
      </c>
      <c r="CX16" s="160">
        <f t="shared" si="52"/>
        <v>87</v>
      </c>
      <c r="CY16" s="160">
        <f t="shared" si="53"/>
        <v>0</v>
      </c>
      <c r="CZ16" s="160">
        <f t="shared" si="54"/>
        <v>87</v>
      </c>
      <c r="DA16" s="6" t="str">
        <f t="shared" si="55"/>
        <v>C</v>
      </c>
      <c r="DB16" s="105" t="s">
        <v>23</v>
      </c>
      <c r="DC16" s="159"/>
      <c r="DD16" s="159"/>
      <c r="DE16" s="168">
        <f t="shared" si="56"/>
        <v>0</v>
      </c>
      <c r="DF16" s="5" t="str">
        <f t="shared" si="57"/>
        <v/>
      </c>
      <c r="DG16" s="159">
        <v>6</v>
      </c>
      <c r="DH16" s="159"/>
      <c r="DI16" s="168">
        <f t="shared" si="58"/>
        <v>6</v>
      </c>
      <c r="DJ16" s="5" t="str">
        <f t="shared" si="59"/>
        <v>C</v>
      </c>
      <c r="DK16" s="159">
        <v>27</v>
      </c>
      <c r="DL16" s="159"/>
      <c r="DM16" s="168">
        <f t="shared" si="60"/>
        <v>27</v>
      </c>
      <c r="DN16" s="5" t="str">
        <f t="shared" si="61"/>
        <v>D</v>
      </c>
      <c r="DO16" s="159">
        <v>6</v>
      </c>
      <c r="DP16" s="159"/>
      <c r="DQ16" s="168">
        <f t="shared" si="62"/>
        <v>6</v>
      </c>
      <c r="DR16" s="5" t="str">
        <f t="shared" si="63"/>
        <v>C</v>
      </c>
      <c r="DS16" s="159">
        <v>48</v>
      </c>
      <c r="DT16" s="159"/>
      <c r="DU16" s="168">
        <f t="shared" si="64"/>
        <v>48</v>
      </c>
      <c r="DV16" s="5" t="str">
        <f t="shared" si="65"/>
        <v>C</v>
      </c>
      <c r="DW16" s="160">
        <f t="shared" si="66"/>
        <v>87</v>
      </c>
      <c r="DX16" s="160">
        <f t="shared" si="67"/>
        <v>0</v>
      </c>
      <c r="DY16" s="160">
        <f t="shared" si="68"/>
        <v>87</v>
      </c>
      <c r="DZ16" s="6" t="str">
        <f t="shared" si="69"/>
        <v>C</v>
      </c>
      <c r="EA16" s="105" t="s">
        <v>23</v>
      </c>
      <c r="EB16" s="159"/>
      <c r="EC16" s="159"/>
      <c r="ED16" s="168">
        <f t="shared" si="70"/>
        <v>0</v>
      </c>
      <c r="EE16" s="5" t="str">
        <f t="shared" si="71"/>
        <v/>
      </c>
      <c r="EF16" s="159">
        <v>6</v>
      </c>
      <c r="EG16" s="159"/>
      <c r="EH16" s="168">
        <f t="shared" si="72"/>
        <v>6</v>
      </c>
      <c r="EI16" s="5" t="str">
        <f t="shared" si="73"/>
        <v>C</v>
      </c>
      <c r="EJ16" s="159">
        <v>27</v>
      </c>
      <c r="EK16" s="159"/>
      <c r="EL16" s="168">
        <f t="shared" si="74"/>
        <v>27</v>
      </c>
      <c r="EM16" s="5" t="str">
        <f t="shared" si="75"/>
        <v>D</v>
      </c>
      <c r="EN16" s="159">
        <v>6</v>
      </c>
      <c r="EO16" s="159"/>
      <c r="EP16" s="168">
        <f t="shared" si="76"/>
        <v>6</v>
      </c>
      <c r="EQ16" s="5" t="str">
        <f t="shared" si="77"/>
        <v>C</v>
      </c>
      <c r="ER16" s="159">
        <v>48</v>
      </c>
      <c r="ES16" s="159"/>
      <c r="ET16" s="168">
        <f t="shared" si="78"/>
        <v>48</v>
      </c>
      <c r="EU16" s="5" t="str">
        <f t="shared" si="79"/>
        <v>C</v>
      </c>
      <c r="EV16" s="160">
        <f t="shared" si="80"/>
        <v>87</v>
      </c>
      <c r="EW16" s="160">
        <f t="shared" si="81"/>
        <v>0</v>
      </c>
      <c r="EX16" s="160">
        <f t="shared" si="82"/>
        <v>87</v>
      </c>
      <c r="EY16" s="6" t="str">
        <f t="shared" si="83"/>
        <v>C</v>
      </c>
      <c r="EZ16" s="105">
        <v>16</v>
      </c>
      <c r="FA16" s="105">
        <v>16</v>
      </c>
      <c r="FB16" s="105">
        <v>17</v>
      </c>
      <c r="FC16" s="105">
        <v>16</v>
      </c>
      <c r="FD16" s="105">
        <v>17</v>
      </c>
      <c r="FE16" s="106">
        <f t="shared" si="84"/>
        <v>82</v>
      </c>
      <c r="FF16" s="100" t="str">
        <f t="shared" si="85"/>
        <v>A</v>
      </c>
      <c r="FG16" s="105">
        <v>17</v>
      </c>
      <c r="FH16" s="105">
        <v>18</v>
      </c>
      <c r="FI16" s="105">
        <v>18</v>
      </c>
      <c r="FJ16" s="105">
        <v>17</v>
      </c>
      <c r="FK16" s="105">
        <v>18</v>
      </c>
      <c r="FL16" s="107">
        <f t="shared" si="86"/>
        <v>88</v>
      </c>
      <c r="FM16" s="101" t="str">
        <f t="shared" si="87"/>
        <v>A</v>
      </c>
      <c r="FN16" s="105">
        <v>16</v>
      </c>
      <c r="FO16" s="105">
        <v>17</v>
      </c>
      <c r="FP16" s="105">
        <v>17</v>
      </c>
      <c r="FQ16" s="105">
        <v>16</v>
      </c>
      <c r="FR16" s="105">
        <v>16</v>
      </c>
      <c r="FS16" s="204">
        <f t="shared" si="88"/>
        <v>82</v>
      </c>
      <c r="FT16" s="205" t="str">
        <f t="shared" si="89"/>
        <v>A</v>
      </c>
      <c r="FU16" s="477" t="s">
        <v>613</v>
      </c>
      <c r="FV16" s="316">
        <f>IF(AND(C16=""),"-",VLOOKUP(B16,Register!$A$7:$AM$311,19,FALSE))</f>
        <v>16</v>
      </c>
      <c r="FW16" s="7">
        <f>IF(AND(C16=""),"-",VLOOKUP(B16,Register!$A$7:$AM$311,20,FALSE))</f>
        <v>20</v>
      </c>
      <c r="FX16" s="7">
        <f>IF(AND(C16=""),"-",VLOOKUP(B16,Register!$A$7:$AM$311,21,FALSE))</f>
        <v>50</v>
      </c>
      <c r="FY16" s="7">
        <f>IF(AND(C16=""),"-",VLOOKUP(B16,Register!$A$7:$AM$311,22,FALSE))</f>
        <v>48</v>
      </c>
      <c r="FZ16" s="7">
        <f>IF(AND(C16=""),"-",VLOOKUP(B16,Register!$A$7:$AM$311,23,FALSE))</f>
        <v>0</v>
      </c>
      <c r="GA16" s="7">
        <f>IF(AND(C16=""),"-",VLOOKUP(B16,Register!$A$7:$AM$311,24,FALSE))</f>
        <v>0</v>
      </c>
      <c r="GB16" s="7">
        <f>IF(AND(C16=""),"-",VLOOKUP(B16,Register!$A$7:$AM$311,25,FALSE))</f>
        <v>0</v>
      </c>
      <c r="GC16" s="7">
        <f>IF(AND(C16=""),"-",VLOOKUP(B16,Register!$A$7:$AM$311,26,FALSE))</f>
        <v>0</v>
      </c>
      <c r="GD16" s="7">
        <f>IF(AND(C16=""),"-",VLOOKUP(B16,Register!$A$7:$AM$311,27,FALSE))</f>
        <v>0</v>
      </c>
      <c r="GE16" s="7">
        <f>IF(AND(C16=""),"-",VLOOKUP(B16,Register!$A$7:$AM$311,28,FALSE))</f>
        <v>0</v>
      </c>
      <c r="GF16" s="7">
        <f>IF(AND(C16=""),"-",VLOOKUP(B16,Register!$A$7:$AM$311,29,FALSE))</f>
        <v>0</v>
      </c>
      <c r="GG16" s="7">
        <f>IF(AND(C16=""),"-",VLOOKUP(B16,Register!$A$7:$AM$311,30,FALSE))</f>
        <v>0</v>
      </c>
      <c r="GH16" s="8">
        <f>IF(AND(C16=""),"-",VLOOKUP(B16,Register!$A$7:$AM$311,31,FALSE))</f>
        <v>114</v>
      </c>
      <c r="GI16" s="309">
        <f>IF(AND(C16=""),"",VLOOKUP(B16,Register!$A$7:$CL$311,36,FALSE))</f>
        <v>0</v>
      </c>
      <c r="GJ16" s="182">
        <f t="shared" si="90"/>
        <v>2</v>
      </c>
      <c r="GK16" s="312">
        <f t="shared" si="91"/>
        <v>522</v>
      </c>
      <c r="GL16" s="314" t="str">
        <f t="shared" si="92"/>
        <v>f}rh;</v>
      </c>
      <c r="GM16" s="3"/>
      <c r="GP16" s="315" t="s">
        <v>53</v>
      </c>
      <c r="GR16" s="3"/>
      <c r="GS16" s="3"/>
      <c r="GT16" s="3"/>
      <c r="GU16" s="3"/>
      <c r="GV16" s="3"/>
      <c r="GW16" s="3"/>
      <c r="GX16" s="3"/>
      <c r="GY16" s="3"/>
      <c r="GZ16" s="3"/>
      <c r="HA16" s="3"/>
      <c r="HB16" s="3"/>
      <c r="HC16" s="3"/>
      <c r="HD16" s="3"/>
      <c r="HE16" s="3"/>
      <c r="HF16" s="3"/>
      <c r="HG16" s="3"/>
      <c r="HH16" s="3"/>
      <c r="HI16" s="3"/>
      <c r="HJ16" s="3"/>
      <c r="HK16" s="3"/>
      <c r="HL16" s="3"/>
      <c r="HM16" s="3"/>
      <c r="HW16" s="321" t="str">
        <f>IF(ISNA(VLOOKUP(B16,Register!A$7:Z$315,9,FALSE)),"",VLOOKUP(B16,Register!A$7:Z$315,9,FALSE))</f>
        <v>OBC</v>
      </c>
      <c r="HX16" s="321" t="str">
        <f>IF(ISNA(VLOOKUP(B16,Register!A$7:Z$315,12,FALSE)),"",VLOOKUP(B16,Register!A$7:Z$315,12,FALSE))</f>
        <v>M</v>
      </c>
      <c r="HY16" s="321" t="str">
        <f t="shared" si="93"/>
        <v/>
      </c>
      <c r="HZ16" s="321" t="str">
        <f t="shared" si="94"/>
        <v/>
      </c>
      <c r="IA16" s="321" t="str">
        <f t="shared" si="95"/>
        <v>M</v>
      </c>
      <c r="IB16" s="321" t="str">
        <f t="shared" si="96"/>
        <v/>
      </c>
      <c r="IC16" s="321" t="str">
        <f t="shared" si="97"/>
        <v/>
      </c>
      <c r="ID16" s="321" t="str">
        <f t="shared" si="98"/>
        <v/>
      </c>
      <c r="IE16" s="321" t="str">
        <f t="shared" si="99"/>
        <v/>
      </c>
      <c r="IF16" s="321" t="str">
        <f t="shared" si="100"/>
        <v/>
      </c>
    </row>
    <row r="17" spans="1:240" ht="21">
      <c r="A17" s="172">
        <v>5</v>
      </c>
      <c r="B17" s="197">
        <v>705</v>
      </c>
      <c r="C17" s="196" t="str">
        <f>IF(ISNA(VLOOKUP(B17,Register!A$7:Z$315,3,FALSE)),"",VLOOKUP(B17,Register!A$7:Z$315,3,FALSE))</f>
        <v>euh"kk pkS/kjh</v>
      </c>
      <c r="D17" s="196" t="str">
        <f>IF(ISNA(VLOOKUP(B17,Register!A$7:Z$315,4,FALSE)),"",VLOOKUP(B17,Register!A$7:Z$315,4,FALSE))</f>
        <v>dkywjke</v>
      </c>
      <c r="E17" s="195">
        <f>IF(ISNA(VLOOKUP(B17,Register!A$7:Z$315,6,FALSE)),"",VLOOKUP(B17,Register!A$7:Z$315,6,FALSE))</f>
        <v>39058</v>
      </c>
      <c r="F17" s="105" t="s">
        <v>23</v>
      </c>
      <c r="G17" s="159">
        <v>5</v>
      </c>
      <c r="H17" s="159"/>
      <c r="I17" s="168">
        <f t="shared" si="2"/>
        <v>5</v>
      </c>
      <c r="J17" s="5" t="str">
        <f t="shared" si="3"/>
        <v>C</v>
      </c>
      <c r="K17" s="159">
        <v>6</v>
      </c>
      <c r="L17" s="159"/>
      <c r="M17" s="168">
        <f t="shared" si="4"/>
        <v>6</v>
      </c>
      <c r="N17" s="5" t="str">
        <f t="shared" si="5"/>
        <v>C</v>
      </c>
      <c r="O17" s="159">
        <v>24</v>
      </c>
      <c r="P17" s="159"/>
      <c r="Q17" s="168">
        <f t="shared" si="6"/>
        <v>24</v>
      </c>
      <c r="R17" s="5" t="str">
        <f t="shared" si="7"/>
        <v>D</v>
      </c>
      <c r="S17" s="159">
        <v>5</v>
      </c>
      <c r="T17" s="159"/>
      <c r="U17" s="168">
        <f t="shared" si="8"/>
        <v>5</v>
      </c>
      <c r="V17" s="5" t="str">
        <f t="shared" si="9"/>
        <v>C</v>
      </c>
      <c r="W17" s="159">
        <v>36</v>
      </c>
      <c r="X17" s="159"/>
      <c r="Y17" s="168">
        <f t="shared" si="10"/>
        <v>36</v>
      </c>
      <c r="Z17" s="5" t="str">
        <f t="shared" si="11"/>
        <v>D</v>
      </c>
      <c r="AA17" s="160">
        <f t="shared" si="0"/>
        <v>76</v>
      </c>
      <c r="AB17" s="160">
        <f t="shared" si="1"/>
        <v>0</v>
      </c>
      <c r="AC17" s="160">
        <f t="shared" si="12"/>
        <v>76</v>
      </c>
      <c r="AD17" s="6" t="str">
        <f t="shared" si="13"/>
        <v>D</v>
      </c>
      <c r="AE17" s="105" t="s">
        <v>23</v>
      </c>
      <c r="AF17" s="159">
        <v>5</v>
      </c>
      <c r="AG17" s="159"/>
      <c r="AH17" s="168">
        <f t="shared" si="14"/>
        <v>5</v>
      </c>
      <c r="AI17" s="5" t="str">
        <f t="shared" si="15"/>
        <v>C</v>
      </c>
      <c r="AJ17" s="159">
        <v>6</v>
      </c>
      <c r="AK17" s="159"/>
      <c r="AL17" s="168">
        <f t="shared" si="16"/>
        <v>6</v>
      </c>
      <c r="AM17" s="5" t="str">
        <f t="shared" si="17"/>
        <v>C</v>
      </c>
      <c r="AN17" s="159">
        <v>24</v>
      </c>
      <c r="AO17" s="159"/>
      <c r="AP17" s="168">
        <f t="shared" si="18"/>
        <v>24</v>
      </c>
      <c r="AQ17" s="5" t="str">
        <f t="shared" si="19"/>
        <v>D</v>
      </c>
      <c r="AR17" s="159">
        <v>5</v>
      </c>
      <c r="AS17" s="159"/>
      <c r="AT17" s="168">
        <f t="shared" si="20"/>
        <v>5</v>
      </c>
      <c r="AU17" s="5" t="str">
        <f t="shared" si="21"/>
        <v>C</v>
      </c>
      <c r="AV17" s="159">
        <v>36</v>
      </c>
      <c r="AW17" s="159"/>
      <c r="AX17" s="168">
        <f t="shared" si="22"/>
        <v>36</v>
      </c>
      <c r="AY17" s="5" t="str">
        <f t="shared" si="23"/>
        <v>D</v>
      </c>
      <c r="AZ17" s="160">
        <f t="shared" si="24"/>
        <v>76</v>
      </c>
      <c r="BA17" s="160">
        <f t="shared" si="25"/>
        <v>0</v>
      </c>
      <c r="BB17" s="160">
        <f t="shared" si="26"/>
        <v>76</v>
      </c>
      <c r="BC17" s="6" t="str">
        <f t="shared" si="27"/>
        <v>D</v>
      </c>
      <c r="BD17" s="105" t="s">
        <v>23</v>
      </c>
      <c r="BE17" s="159">
        <v>5</v>
      </c>
      <c r="BF17" s="159"/>
      <c r="BG17" s="168">
        <f t="shared" si="28"/>
        <v>5</v>
      </c>
      <c r="BH17" s="5" t="str">
        <f t="shared" si="29"/>
        <v>C</v>
      </c>
      <c r="BI17" s="159">
        <v>6</v>
      </c>
      <c r="BJ17" s="159"/>
      <c r="BK17" s="168">
        <f t="shared" si="30"/>
        <v>6</v>
      </c>
      <c r="BL17" s="5" t="str">
        <f t="shared" si="31"/>
        <v>C</v>
      </c>
      <c r="BM17" s="159">
        <v>24</v>
      </c>
      <c r="BN17" s="159"/>
      <c r="BO17" s="168">
        <f t="shared" si="32"/>
        <v>24</v>
      </c>
      <c r="BP17" s="5" t="str">
        <f t="shared" si="33"/>
        <v>D</v>
      </c>
      <c r="BQ17" s="159">
        <v>5</v>
      </c>
      <c r="BR17" s="159"/>
      <c r="BS17" s="168">
        <f t="shared" si="34"/>
        <v>5</v>
      </c>
      <c r="BT17" s="5" t="str">
        <f t="shared" si="35"/>
        <v>C</v>
      </c>
      <c r="BU17" s="159">
        <v>36</v>
      </c>
      <c r="BV17" s="159"/>
      <c r="BW17" s="168">
        <f t="shared" si="36"/>
        <v>36</v>
      </c>
      <c r="BX17" s="5" t="str">
        <f t="shared" si="37"/>
        <v>D</v>
      </c>
      <c r="BY17" s="160">
        <f t="shared" si="38"/>
        <v>76</v>
      </c>
      <c r="BZ17" s="160">
        <f t="shared" si="39"/>
        <v>0</v>
      </c>
      <c r="CA17" s="160">
        <f t="shared" si="40"/>
        <v>76</v>
      </c>
      <c r="CB17" s="6" t="str">
        <f t="shared" si="41"/>
        <v>D</v>
      </c>
      <c r="CC17" s="105" t="s">
        <v>23</v>
      </c>
      <c r="CD17" s="159">
        <v>5</v>
      </c>
      <c r="CE17" s="159"/>
      <c r="CF17" s="168">
        <f t="shared" si="42"/>
        <v>5</v>
      </c>
      <c r="CG17" s="5" t="str">
        <f t="shared" si="43"/>
        <v>C</v>
      </c>
      <c r="CH17" s="159">
        <v>6</v>
      </c>
      <c r="CI17" s="159"/>
      <c r="CJ17" s="168">
        <f t="shared" si="44"/>
        <v>6</v>
      </c>
      <c r="CK17" s="5" t="str">
        <f t="shared" si="45"/>
        <v>C</v>
      </c>
      <c r="CL17" s="159">
        <v>24</v>
      </c>
      <c r="CM17" s="159"/>
      <c r="CN17" s="168">
        <f t="shared" si="46"/>
        <v>24</v>
      </c>
      <c r="CO17" s="5" t="str">
        <f t="shared" si="47"/>
        <v>D</v>
      </c>
      <c r="CP17" s="159">
        <v>5</v>
      </c>
      <c r="CQ17" s="159"/>
      <c r="CR17" s="168">
        <f t="shared" si="48"/>
        <v>5</v>
      </c>
      <c r="CS17" s="5" t="str">
        <f t="shared" si="49"/>
        <v>C</v>
      </c>
      <c r="CT17" s="159">
        <v>36</v>
      </c>
      <c r="CU17" s="159"/>
      <c r="CV17" s="168">
        <f t="shared" si="50"/>
        <v>36</v>
      </c>
      <c r="CW17" s="5" t="str">
        <f t="shared" si="51"/>
        <v>D</v>
      </c>
      <c r="CX17" s="160">
        <f t="shared" si="52"/>
        <v>76</v>
      </c>
      <c r="CY17" s="160">
        <f t="shared" si="53"/>
        <v>0</v>
      </c>
      <c r="CZ17" s="160">
        <f t="shared" si="54"/>
        <v>76</v>
      </c>
      <c r="DA17" s="6" t="str">
        <f t="shared" si="55"/>
        <v>D</v>
      </c>
      <c r="DB17" s="105" t="s">
        <v>23</v>
      </c>
      <c r="DC17" s="159">
        <v>5</v>
      </c>
      <c r="DD17" s="159"/>
      <c r="DE17" s="168">
        <f t="shared" si="56"/>
        <v>5</v>
      </c>
      <c r="DF17" s="5" t="str">
        <f t="shared" si="57"/>
        <v>C</v>
      </c>
      <c r="DG17" s="159">
        <v>6</v>
      </c>
      <c r="DH17" s="159"/>
      <c r="DI17" s="168">
        <f t="shared" si="58"/>
        <v>6</v>
      </c>
      <c r="DJ17" s="5" t="str">
        <f t="shared" si="59"/>
        <v>C</v>
      </c>
      <c r="DK17" s="159">
        <v>24</v>
      </c>
      <c r="DL17" s="159"/>
      <c r="DM17" s="168">
        <f t="shared" si="60"/>
        <v>24</v>
      </c>
      <c r="DN17" s="5" t="str">
        <f t="shared" si="61"/>
        <v>D</v>
      </c>
      <c r="DO17" s="159">
        <v>5</v>
      </c>
      <c r="DP17" s="159"/>
      <c r="DQ17" s="168">
        <f t="shared" si="62"/>
        <v>5</v>
      </c>
      <c r="DR17" s="5" t="str">
        <f t="shared" si="63"/>
        <v>C</v>
      </c>
      <c r="DS17" s="159">
        <v>36</v>
      </c>
      <c r="DT17" s="159"/>
      <c r="DU17" s="168">
        <f t="shared" si="64"/>
        <v>36</v>
      </c>
      <c r="DV17" s="5" t="str">
        <f t="shared" si="65"/>
        <v>D</v>
      </c>
      <c r="DW17" s="160">
        <f t="shared" si="66"/>
        <v>76</v>
      </c>
      <c r="DX17" s="160">
        <f t="shared" si="67"/>
        <v>0</v>
      </c>
      <c r="DY17" s="160">
        <f t="shared" si="68"/>
        <v>76</v>
      </c>
      <c r="DZ17" s="6" t="str">
        <f t="shared" si="69"/>
        <v>D</v>
      </c>
      <c r="EA17" s="105" t="s">
        <v>23</v>
      </c>
      <c r="EB17" s="159">
        <v>5</v>
      </c>
      <c r="EC17" s="159"/>
      <c r="ED17" s="168">
        <f t="shared" si="70"/>
        <v>5</v>
      </c>
      <c r="EE17" s="5" t="str">
        <f t="shared" si="71"/>
        <v>C</v>
      </c>
      <c r="EF17" s="159">
        <v>6</v>
      </c>
      <c r="EG17" s="159"/>
      <c r="EH17" s="168">
        <f t="shared" si="72"/>
        <v>6</v>
      </c>
      <c r="EI17" s="5" t="str">
        <f t="shared" si="73"/>
        <v>C</v>
      </c>
      <c r="EJ17" s="159">
        <v>24</v>
      </c>
      <c r="EK17" s="159"/>
      <c r="EL17" s="168">
        <f t="shared" si="74"/>
        <v>24</v>
      </c>
      <c r="EM17" s="5" t="str">
        <f t="shared" si="75"/>
        <v>D</v>
      </c>
      <c r="EN17" s="159">
        <v>5</v>
      </c>
      <c r="EO17" s="159"/>
      <c r="EP17" s="168">
        <f t="shared" si="76"/>
        <v>5</v>
      </c>
      <c r="EQ17" s="5" t="str">
        <f t="shared" si="77"/>
        <v>C</v>
      </c>
      <c r="ER17" s="159">
        <v>36</v>
      </c>
      <c r="ES17" s="159"/>
      <c r="ET17" s="168">
        <f t="shared" si="78"/>
        <v>36</v>
      </c>
      <c r="EU17" s="5" t="str">
        <f t="shared" si="79"/>
        <v>D</v>
      </c>
      <c r="EV17" s="160">
        <f t="shared" si="80"/>
        <v>76</v>
      </c>
      <c r="EW17" s="160">
        <f t="shared" si="81"/>
        <v>0</v>
      </c>
      <c r="EX17" s="160">
        <f t="shared" si="82"/>
        <v>76</v>
      </c>
      <c r="EY17" s="6" t="str">
        <f t="shared" si="83"/>
        <v>D</v>
      </c>
      <c r="EZ17" s="105">
        <v>18</v>
      </c>
      <c r="FA17" s="105">
        <v>18</v>
      </c>
      <c r="FB17" s="105">
        <v>17</v>
      </c>
      <c r="FC17" s="105">
        <v>18</v>
      </c>
      <c r="FD17" s="105">
        <v>18</v>
      </c>
      <c r="FE17" s="106">
        <f t="shared" si="84"/>
        <v>89</v>
      </c>
      <c r="FF17" s="100" t="str">
        <f t="shared" si="85"/>
        <v>A</v>
      </c>
      <c r="FG17" s="105">
        <v>18</v>
      </c>
      <c r="FH17" s="105">
        <v>18</v>
      </c>
      <c r="FI17" s="105">
        <v>17</v>
      </c>
      <c r="FJ17" s="105">
        <v>17</v>
      </c>
      <c r="FK17" s="105">
        <v>17</v>
      </c>
      <c r="FL17" s="107">
        <f t="shared" si="86"/>
        <v>87</v>
      </c>
      <c r="FM17" s="101" t="str">
        <f t="shared" si="87"/>
        <v>A</v>
      </c>
      <c r="FN17" s="105">
        <v>18</v>
      </c>
      <c r="FO17" s="105">
        <v>18</v>
      </c>
      <c r="FP17" s="105">
        <v>18</v>
      </c>
      <c r="FQ17" s="105">
        <v>17</v>
      </c>
      <c r="FR17" s="105">
        <v>18</v>
      </c>
      <c r="FS17" s="204">
        <f t="shared" si="88"/>
        <v>89</v>
      </c>
      <c r="FT17" s="205" t="str">
        <f t="shared" si="89"/>
        <v>A</v>
      </c>
      <c r="FU17" s="477" t="s">
        <v>613</v>
      </c>
      <c r="FV17" s="316">
        <f>IF(AND(C17=""),"-",VLOOKUP(B17,Register!$A$7:$AM$311,19,FALSE))</f>
        <v>16</v>
      </c>
      <c r="FW17" s="7">
        <f>IF(AND(C17=""),"-",VLOOKUP(B17,Register!$A$7:$AM$311,20,FALSE))</f>
        <v>20</v>
      </c>
      <c r="FX17" s="7">
        <f>IF(AND(C17=""),"-",VLOOKUP(B17,Register!$A$7:$AM$311,21,FALSE))</f>
        <v>50</v>
      </c>
      <c r="FY17" s="7">
        <f>IF(AND(C17=""),"-",VLOOKUP(B17,Register!$A$7:$AM$311,22,FALSE))</f>
        <v>50</v>
      </c>
      <c r="FZ17" s="7">
        <f>IF(AND(C17=""),"-",VLOOKUP(B17,Register!$A$7:$AM$311,23,FALSE))</f>
        <v>0</v>
      </c>
      <c r="GA17" s="7">
        <f>IF(AND(C17=""),"-",VLOOKUP(B17,Register!$A$7:$AM$311,24,FALSE))</f>
        <v>0</v>
      </c>
      <c r="GB17" s="7">
        <f>IF(AND(C17=""),"-",VLOOKUP(B17,Register!$A$7:$AM$311,25,FALSE))</f>
        <v>0</v>
      </c>
      <c r="GC17" s="7">
        <f>IF(AND(C17=""),"-",VLOOKUP(B17,Register!$A$7:$AM$311,26,FALSE))</f>
        <v>0</v>
      </c>
      <c r="GD17" s="7">
        <f>IF(AND(C17=""),"-",VLOOKUP(B17,Register!$A$7:$AM$311,27,FALSE))</f>
        <v>0</v>
      </c>
      <c r="GE17" s="7">
        <f>IF(AND(C17=""),"-",VLOOKUP(B17,Register!$A$7:$AM$311,28,FALSE))</f>
        <v>0</v>
      </c>
      <c r="GF17" s="7">
        <f>IF(AND(C17=""),"-",VLOOKUP(B17,Register!$A$7:$AM$311,29,FALSE))</f>
        <v>0</v>
      </c>
      <c r="GG17" s="7">
        <f>IF(AND(C17=""),"-",VLOOKUP(B17,Register!$A$7:$AM$311,30,FALSE))</f>
        <v>0</v>
      </c>
      <c r="GH17" s="8">
        <f>IF(AND(C17=""),"-",VLOOKUP(B17,Register!$A$7:$AM$311,31,FALSE))</f>
        <v>116</v>
      </c>
      <c r="GI17" s="309">
        <f>IF(AND(C17=""),"",VLOOKUP(B17,Register!$A$7:$CL$311,36,FALSE))</f>
        <v>0</v>
      </c>
      <c r="GJ17" s="182">
        <f t="shared" si="90"/>
        <v>4</v>
      </c>
      <c r="GK17" s="312">
        <f t="shared" si="91"/>
        <v>456</v>
      </c>
      <c r="GL17" s="314" t="str">
        <f t="shared" si="92"/>
        <v>pr`FkZ</v>
      </c>
      <c r="GM17" s="3"/>
      <c r="GP17" s="315" t="s">
        <v>97</v>
      </c>
      <c r="GR17" s="3"/>
      <c r="GS17" s="3"/>
      <c r="GT17" s="3"/>
      <c r="GU17" s="3"/>
      <c r="GV17" s="3"/>
      <c r="GW17" s="3"/>
      <c r="GX17" s="3"/>
      <c r="GY17" s="3"/>
      <c r="GZ17" s="3"/>
      <c r="HA17" s="3"/>
      <c r="HB17" s="3"/>
      <c r="HC17" s="3"/>
      <c r="HD17" s="3"/>
      <c r="HE17" s="3"/>
      <c r="HF17" s="3"/>
      <c r="HG17" s="3"/>
      <c r="HH17" s="3"/>
      <c r="HI17" s="3"/>
      <c r="HJ17" s="3"/>
      <c r="HK17" s="3"/>
      <c r="HL17" s="3"/>
      <c r="HM17" s="3"/>
      <c r="HW17" s="321" t="str">
        <f>IF(ISNA(VLOOKUP(B17,Register!A$7:Z$315,9,FALSE)),"",VLOOKUP(B17,Register!A$7:Z$315,9,FALSE))</f>
        <v>OBC</v>
      </c>
      <c r="HX17" s="321" t="str">
        <f>IF(ISNA(VLOOKUP(B17,Register!A$7:Z$315,12,FALSE)),"",VLOOKUP(B17,Register!A$7:Z$315,12,FALSE))</f>
        <v>F</v>
      </c>
      <c r="HY17" s="321" t="str">
        <f t="shared" si="93"/>
        <v/>
      </c>
      <c r="HZ17" s="321" t="str">
        <f t="shared" si="94"/>
        <v/>
      </c>
      <c r="IA17" s="321" t="str">
        <f t="shared" si="95"/>
        <v/>
      </c>
      <c r="IB17" s="321" t="str">
        <f t="shared" si="96"/>
        <v>F</v>
      </c>
      <c r="IC17" s="321" t="str">
        <f t="shared" si="97"/>
        <v/>
      </c>
      <c r="ID17" s="321" t="str">
        <f t="shared" si="98"/>
        <v/>
      </c>
      <c r="IE17" s="321" t="str">
        <f t="shared" si="99"/>
        <v/>
      </c>
      <c r="IF17" s="321" t="str">
        <f t="shared" si="100"/>
        <v/>
      </c>
    </row>
    <row r="18" spans="1:240" ht="21">
      <c r="A18" s="172">
        <v>6</v>
      </c>
      <c r="B18" s="197"/>
      <c r="C18" s="196" t="str">
        <f>IF(ISNA(VLOOKUP(B18,Register!A$7:Z$315,3,FALSE)),"",VLOOKUP(B18,Register!A$7:Z$315,3,FALSE))</f>
        <v/>
      </c>
      <c r="D18" s="196" t="str">
        <f>IF(ISNA(VLOOKUP(B18,Register!A$7:Z$315,4,FALSE)),"",VLOOKUP(B18,Register!A$7:Z$315,4,FALSE))</f>
        <v/>
      </c>
      <c r="E18" s="195" t="str">
        <f>IF(ISNA(VLOOKUP(B18,Register!A$7:Z$315,6,FALSE)),"",VLOOKUP(B18,Register!A$7:Z$315,6,FALSE))</f>
        <v/>
      </c>
      <c r="F18" s="105" t="s">
        <v>23</v>
      </c>
      <c r="G18" s="159"/>
      <c r="H18" s="159"/>
      <c r="I18" s="168" t="str">
        <f t="shared" si="2"/>
        <v/>
      </c>
      <c r="J18" s="5" t="str">
        <f t="shared" si="3"/>
        <v/>
      </c>
      <c r="K18" s="159"/>
      <c r="L18" s="159"/>
      <c r="M18" s="168" t="str">
        <f t="shared" si="4"/>
        <v/>
      </c>
      <c r="N18" s="5" t="str">
        <f t="shared" si="5"/>
        <v/>
      </c>
      <c r="O18" s="159"/>
      <c r="P18" s="159"/>
      <c r="Q18" s="168" t="str">
        <f t="shared" si="6"/>
        <v/>
      </c>
      <c r="R18" s="5" t="str">
        <f t="shared" si="7"/>
        <v/>
      </c>
      <c r="S18" s="159"/>
      <c r="T18" s="159"/>
      <c r="U18" s="168" t="str">
        <f t="shared" si="8"/>
        <v/>
      </c>
      <c r="V18" s="5" t="str">
        <f t="shared" si="9"/>
        <v/>
      </c>
      <c r="W18" s="159"/>
      <c r="X18" s="159"/>
      <c r="Y18" s="168" t="str">
        <f t="shared" si="10"/>
        <v/>
      </c>
      <c r="Z18" s="5" t="str">
        <f t="shared" si="11"/>
        <v/>
      </c>
      <c r="AA18" s="160" t="str">
        <f t="shared" si="0"/>
        <v/>
      </c>
      <c r="AB18" s="160" t="str">
        <f t="shared" si="1"/>
        <v/>
      </c>
      <c r="AC18" s="160" t="str">
        <f t="shared" si="12"/>
        <v/>
      </c>
      <c r="AD18" s="6" t="str">
        <f t="shared" si="13"/>
        <v/>
      </c>
      <c r="AE18" s="105" t="s">
        <v>23</v>
      </c>
      <c r="AF18" s="159"/>
      <c r="AG18" s="159"/>
      <c r="AH18" s="168" t="str">
        <f t="shared" si="14"/>
        <v/>
      </c>
      <c r="AI18" s="5" t="str">
        <f t="shared" si="15"/>
        <v/>
      </c>
      <c r="AJ18" s="159"/>
      <c r="AK18" s="159"/>
      <c r="AL18" s="168" t="str">
        <f t="shared" si="16"/>
        <v/>
      </c>
      <c r="AM18" s="5" t="str">
        <f t="shared" si="17"/>
        <v/>
      </c>
      <c r="AN18" s="159"/>
      <c r="AO18" s="159"/>
      <c r="AP18" s="168" t="str">
        <f t="shared" si="18"/>
        <v/>
      </c>
      <c r="AQ18" s="5" t="str">
        <f t="shared" si="19"/>
        <v/>
      </c>
      <c r="AR18" s="159"/>
      <c r="AS18" s="159"/>
      <c r="AT18" s="168" t="str">
        <f t="shared" si="20"/>
        <v/>
      </c>
      <c r="AU18" s="5" t="str">
        <f t="shared" si="21"/>
        <v/>
      </c>
      <c r="AV18" s="159"/>
      <c r="AW18" s="159"/>
      <c r="AX18" s="168" t="str">
        <f t="shared" si="22"/>
        <v/>
      </c>
      <c r="AY18" s="5" t="str">
        <f t="shared" si="23"/>
        <v/>
      </c>
      <c r="AZ18" s="160" t="str">
        <f t="shared" si="24"/>
        <v/>
      </c>
      <c r="BA18" s="160" t="str">
        <f t="shared" si="25"/>
        <v/>
      </c>
      <c r="BB18" s="160" t="str">
        <f t="shared" si="26"/>
        <v/>
      </c>
      <c r="BC18" s="6" t="str">
        <f t="shared" si="27"/>
        <v/>
      </c>
      <c r="BD18" s="105" t="s">
        <v>23</v>
      </c>
      <c r="BE18" s="159"/>
      <c r="BF18" s="159"/>
      <c r="BG18" s="168" t="str">
        <f t="shared" si="28"/>
        <v/>
      </c>
      <c r="BH18" s="5" t="str">
        <f t="shared" si="29"/>
        <v/>
      </c>
      <c r="BI18" s="159"/>
      <c r="BJ18" s="159"/>
      <c r="BK18" s="168" t="str">
        <f t="shared" si="30"/>
        <v/>
      </c>
      <c r="BL18" s="5" t="str">
        <f t="shared" si="31"/>
        <v/>
      </c>
      <c r="BM18" s="159"/>
      <c r="BN18" s="159"/>
      <c r="BO18" s="168" t="str">
        <f t="shared" si="32"/>
        <v/>
      </c>
      <c r="BP18" s="5" t="str">
        <f t="shared" si="33"/>
        <v/>
      </c>
      <c r="BQ18" s="159"/>
      <c r="BR18" s="159"/>
      <c r="BS18" s="168" t="str">
        <f t="shared" si="34"/>
        <v/>
      </c>
      <c r="BT18" s="5" t="str">
        <f t="shared" si="35"/>
        <v/>
      </c>
      <c r="BU18" s="159"/>
      <c r="BV18" s="159"/>
      <c r="BW18" s="168" t="str">
        <f t="shared" si="36"/>
        <v/>
      </c>
      <c r="BX18" s="5" t="str">
        <f t="shared" si="37"/>
        <v/>
      </c>
      <c r="BY18" s="160" t="str">
        <f t="shared" si="38"/>
        <v/>
      </c>
      <c r="BZ18" s="160" t="str">
        <f t="shared" si="39"/>
        <v/>
      </c>
      <c r="CA18" s="160" t="str">
        <f t="shared" si="40"/>
        <v/>
      </c>
      <c r="CB18" s="6" t="str">
        <f t="shared" si="41"/>
        <v/>
      </c>
      <c r="CC18" s="105" t="s">
        <v>23</v>
      </c>
      <c r="CD18" s="159"/>
      <c r="CE18" s="159"/>
      <c r="CF18" s="168" t="str">
        <f t="shared" si="42"/>
        <v/>
      </c>
      <c r="CG18" s="5" t="str">
        <f t="shared" si="43"/>
        <v/>
      </c>
      <c r="CH18" s="159"/>
      <c r="CI18" s="159"/>
      <c r="CJ18" s="168" t="str">
        <f t="shared" si="44"/>
        <v/>
      </c>
      <c r="CK18" s="5" t="str">
        <f t="shared" si="45"/>
        <v/>
      </c>
      <c r="CL18" s="159"/>
      <c r="CM18" s="159"/>
      <c r="CN18" s="168" t="str">
        <f t="shared" si="46"/>
        <v/>
      </c>
      <c r="CO18" s="5" t="str">
        <f t="shared" si="47"/>
        <v/>
      </c>
      <c r="CP18" s="159"/>
      <c r="CQ18" s="159"/>
      <c r="CR18" s="168" t="str">
        <f t="shared" si="48"/>
        <v/>
      </c>
      <c r="CS18" s="5" t="str">
        <f t="shared" si="49"/>
        <v/>
      </c>
      <c r="CT18" s="159"/>
      <c r="CU18" s="159"/>
      <c r="CV18" s="168" t="str">
        <f t="shared" si="50"/>
        <v/>
      </c>
      <c r="CW18" s="5" t="str">
        <f t="shared" si="51"/>
        <v/>
      </c>
      <c r="CX18" s="160" t="str">
        <f t="shared" si="52"/>
        <v/>
      </c>
      <c r="CY18" s="160" t="str">
        <f t="shared" si="53"/>
        <v/>
      </c>
      <c r="CZ18" s="160" t="str">
        <f t="shared" si="54"/>
        <v/>
      </c>
      <c r="DA18" s="6" t="str">
        <f t="shared" si="55"/>
        <v/>
      </c>
      <c r="DB18" s="105" t="s">
        <v>23</v>
      </c>
      <c r="DC18" s="159"/>
      <c r="DD18" s="159"/>
      <c r="DE18" s="168" t="str">
        <f t="shared" si="56"/>
        <v/>
      </c>
      <c r="DF18" s="5" t="str">
        <f t="shared" si="57"/>
        <v/>
      </c>
      <c r="DG18" s="159"/>
      <c r="DH18" s="159"/>
      <c r="DI18" s="168" t="str">
        <f t="shared" si="58"/>
        <v/>
      </c>
      <c r="DJ18" s="5" t="str">
        <f t="shared" si="59"/>
        <v/>
      </c>
      <c r="DK18" s="159"/>
      <c r="DL18" s="159"/>
      <c r="DM18" s="168" t="str">
        <f t="shared" si="60"/>
        <v/>
      </c>
      <c r="DN18" s="5" t="str">
        <f t="shared" si="61"/>
        <v/>
      </c>
      <c r="DO18" s="159"/>
      <c r="DP18" s="159"/>
      <c r="DQ18" s="168" t="str">
        <f t="shared" si="62"/>
        <v/>
      </c>
      <c r="DR18" s="5" t="str">
        <f t="shared" si="63"/>
        <v/>
      </c>
      <c r="DS18" s="159"/>
      <c r="DT18" s="159"/>
      <c r="DU18" s="168" t="str">
        <f t="shared" si="64"/>
        <v/>
      </c>
      <c r="DV18" s="5" t="str">
        <f t="shared" si="65"/>
        <v/>
      </c>
      <c r="DW18" s="160" t="str">
        <f t="shared" si="66"/>
        <v/>
      </c>
      <c r="DX18" s="160" t="str">
        <f t="shared" si="67"/>
        <v/>
      </c>
      <c r="DY18" s="160" t="str">
        <f t="shared" si="68"/>
        <v/>
      </c>
      <c r="DZ18" s="6" t="str">
        <f t="shared" si="69"/>
        <v/>
      </c>
      <c r="EA18" s="105" t="s">
        <v>23</v>
      </c>
      <c r="EB18" s="159"/>
      <c r="EC18" s="159"/>
      <c r="ED18" s="168" t="str">
        <f t="shared" si="70"/>
        <v/>
      </c>
      <c r="EE18" s="5" t="str">
        <f t="shared" si="71"/>
        <v/>
      </c>
      <c r="EF18" s="159"/>
      <c r="EG18" s="159"/>
      <c r="EH18" s="168" t="str">
        <f t="shared" si="72"/>
        <v/>
      </c>
      <c r="EI18" s="5" t="str">
        <f t="shared" si="73"/>
        <v/>
      </c>
      <c r="EJ18" s="159"/>
      <c r="EK18" s="159"/>
      <c r="EL18" s="168" t="str">
        <f t="shared" si="74"/>
        <v/>
      </c>
      <c r="EM18" s="5" t="str">
        <f t="shared" si="75"/>
        <v/>
      </c>
      <c r="EN18" s="159"/>
      <c r="EO18" s="159"/>
      <c r="EP18" s="168" t="str">
        <f t="shared" si="76"/>
        <v/>
      </c>
      <c r="EQ18" s="5" t="str">
        <f t="shared" si="77"/>
        <v/>
      </c>
      <c r="ER18" s="159"/>
      <c r="ES18" s="159"/>
      <c r="ET18" s="168" t="str">
        <f t="shared" si="78"/>
        <v/>
      </c>
      <c r="EU18" s="5" t="str">
        <f t="shared" si="79"/>
        <v/>
      </c>
      <c r="EV18" s="160" t="str">
        <f t="shared" si="80"/>
        <v/>
      </c>
      <c r="EW18" s="160" t="str">
        <f t="shared" si="81"/>
        <v/>
      </c>
      <c r="EX18" s="160" t="str">
        <f t="shared" si="82"/>
        <v/>
      </c>
      <c r="EY18" s="6" t="str">
        <f t="shared" si="83"/>
        <v/>
      </c>
      <c r="EZ18" s="105">
        <v>18</v>
      </c>
      <c r="FA18" s="105"/>
      <c r="FB18" s="105"/>
      <c r="FC18" s="105"/>
      <c r="FD18" s="105"/>
      <c r="FE18" s="106" t="str">
        <f t="shared" si="84"/>
        <v/>
      </c>
      <c r="FF18" s="100" t="str">
        <f t="shared" si="85"/>
        <v xml:space="preserve"> </v>
      </c>
      <c r="FG18" s="105">
        <v>17</v>
      </c>
      <c r="FH18" s="105"/>
      <c r="FI18" s="105"/>
      <c r="FJ18" s="105"/>
      <c r="FK18" s="105"/>
      <c r="FL18" s="107" t="str">
        <f t="shared" si="86"/>
        <v/>
      </c>
      <c r="FM18" s="101" t="str">
        <f t="shared" si="87"/>
        <v xml:space="preserve"> </v>
      </c>
      <c r="FN18" s="105">
        <v>18</v>
      </c>
      <c r="FO18" s="105"/>
      <c r="FP18" s="105"/>
      <c r="FQ18" s="105"/>
      <c r="FR18" s="105"/>
      <c r="FS18" s="204" t="str">
        <f t="shared" si="88"/>
        <v/>
      </c>
      <c r="FT18" s="205" t="str">
        <f t="shared" si="89"/>
        <v xml:space="preserve"> </v>
      </c>
      <c r="FU18" s="477" t="s">
        <v>613</v>
      </c>
      <c r="FV18" s="316" t="str">
        <f>IF(AND(C18=""),"-",VLOOKUP(B18,Register!$A$7:$AM$311,19,FALSE))</f>
        <v>-</v>
      </c>
      <c r="FW18" s="7" t="str">
        <f>IF(AND(C18=""),"-",VLOOKUP(B18,Register!$A$7:$AM$311,20,FALSE))</f>
        <v>-</v>
      </c>
      <c r="FX18" s="7" t="str">
        <f>IF(AND(C18=""),"-",VLOOKUP(B18,Register!$A$7:$AM$311,21,FALSE))</f>
        <v>-</v>
      </c>
      <c r="FY18" s="7" t="str">
        <f>IF(AND(C18=""),"-",VLOOKUP(B18,Register!$A$7:$AM$311,22,FALSE))</f>
        <v>-</v>
      </c>
      <c r="FZ18" s="7" t="str">
        <f>IF(AND(C18=""),"-",VLOOKUP(B18,Register!$A$7:$AM$311,23,FALSE))</f>
        <v>-</v>
      </c>
      <c r="GA18" s="7" t="str">
        <f>IF(AND(C18=""),"-",VLOOKUP(B18,Register!$A$7:$AM$311,24,FALSE))</f>
        <v>-</v>
      </c>
      <c r="GB18" s="7" t="str">
        <f>IF(AND(C18=""),"-",VLOOKUP(B18,Register!$A$7:$AM$311,25,FALSE))</f>
        <v>-</v>
      </c>
      <c r="GC18" s="7" t="str">
        <f>IF(AND(C18=""),"-",VLOOKUP(B18,Register!$A$7:$AM$311,26,FALSE))</f>
        <v>-</v>
      </c>
      <c r="GD18" s="7" t="str">
        <f>IF(AND(C18=""),"-",VLOOKUP(B18,Register!$A$7:$AM$311,27,FALSE))</f>
        <v>-</v>
      </c>
      <c r="GE18" s="7" t="str">
        <f>IF(AND(C18=""),"-",VLOOKUP(B18,Register!$A$7:$AM$311,28,FALSE))</f>
        <v>-</v>
      </c>
      <c r="GF18" s="7" t="str">
        <f>IF(AND(C18=""),"-",VLOOKUP(B18,Register!$A$7:$AM$311,29,FALSE))</f>
        <v>-</v>
      </c>
      <c r="GG18" s="7" t="str">
        <f>IF(AND(C18=""),"-",VLOOKUP(B18,Register!$A$7:$AM$311,30,FALSE))</f>
        <v>-</v>
      </c>
      <c r="GH18" s="8" t="str">
        <f>IF(AND(C18=""),"-",VLOOKUP(B18,Register!$A$7:$AM$311,31,FALSE))</f>
        <v>-</v>
      </c>
      <c r="GI18" s="309" t="str">
        <f>IF(AND(C18=""),"",VLOOKUP(B18,Register!$A$7:$CL$311,36,FALSE))</f>
        <v/>
      </c>
      <c r="GJ18" s="182" t="str">
        <f t="shared" si="90"/>
        <v/>
      </c>
      <c r="GK18" s="312" t="str">
        <f t="shared" si="91"/>
        <v/>
      </c>
      <c r="GL18" s="314" t="str">
        <f t="shared" si="92"/>
        <v/>
      </c>
      <c r="GM18" s="3"/>
      <c r="GP18" s="315" t="s">
        <v>589</v>
      </c>
      <c r="GR18" s="3"/>
      <c r="GS18" s="3"/>
      <c r="GT18" s="3"/>
      <c r="GU18" s="3"/>
      <c r="GV18" s="3"/>
      <c r="GW18" s="3"/>
      <c r="GX18" s="3"/>
      <c r="GY18" s="3"/>
      <c r="GZ18" s="3"/>
      <c r="HA18" s="3"/>
      <c r="HB18" s="3"/>
      <c r="HC18" s="3"/>
      <c r="HD18" s="3"/>
      <c r="HE18" s="3"/>
      <c r="HF18" s="3"/>
      <c r="HG18" s="3"/>
      <c r="HH18" s="3"/>
      <c r="HI18" s="3"/>
      <c r="HJ18" s="3"/>
      <c r="HK18" s="3"/>
      <c r="HL18" s="3"/>
      <c r="HM18" s="3"/>
      <c r="HW18" s="321" t="str">
        <f>IF(ISNA(VLOOKUP(B18,Register!A$7:Z$315,9,FALSE)),"",VLOOKUP(B18,Register!A$7:Z$315,9,FALSE))</f>
        <v/>
      </c>
      <c r="HX18" s="321" t="str">
        <f>IF(ISNA(VLOOKUP(B18,Register!A$7:Z$315,12,FALSE)),"",VLOOKUP(B18,Register!A$7:Z$315,12,FALSE))</f>
        <v/>
      </c>
      <c r="HY18" s="321" t="str">
        <f t="shared" si="93"/>
        <v/>
      </c>
      <c r="HZ18" s="321" t="str">
        <f t="shared" si="94"/>
        <v/>
      </c>
      <c r="IA18" s="321" t="str">
        <f t="shared" si="95"/>
        <v/>
      </c>
      <c r="IB18" s="321" t="str">
        <f t="shared" si="96"/>
        <v/>
      </c>
      <c r="IC18" s="321" t="str">
        <f t="shared" si="97"/>
        <v/>
      </c>
      <c r="ID18" s="321" t="str">
        <f t="shared" si="98"/>
        <v/>
      </c>
      <c r="IE18" s="321" t="str">
        <f t="shared" si="99"/>
        <v/>
      </c>
      <c r="IF18" s="321" t="str">
        <f t="shared" si="100"/>
        <v/>
      </c>
    </row>
    <row r="19" spans="1:240" ht="21">
      <c r="A19" s="172">
        <v>7</v>
      </c>
      <c r="B19" s="197"/>
      <c r="C19" s="196" t="str">
        <f>IF(ISNA(VLOOKUP(B19,Register!A$7:Z$315,3,FALSE)),"",VLOOKUP(B19,Register!A$7:Z$315,3,FALSE))</f>
        <v/>
      </c>
      <c r="D19" s="196" t="str">
        <f>IF(ISNA(VLOOKUP(B19,Register!A$7:Z$315,4,FALSE)),"",VLOOKUP(B19,Register!A$7:Z$315,4,FALSE))</f>
        <v/>
      </c>
      <c r="E19" s="195" t="str">
        <f>IF(ISNA(VLOOKUP(B19,Register!A$7:Z$315,6,FALSE)),"",VLOOKUP(B19,Register!A$7:Z$315,6,FALSE))</f>
        <v/>
      </c>
      <c r="F19" s="105" t="s">
        <v>22</v>
      </c>
      <c r="G19" s="159">
        <v>7</v>
      </c>
      <c r="H19" s="159"/>
      <c r="I19" s="168" t="str">
        <f t="shared" si="2"/>
        <v/>
      </c>
      <c r="J19" s="5" t="str">
        <f t="shared" si="3"/>
        <v/>
      </c>
      <c r="K19" s="159">
        <v>8</v>
      </c>
      <c r="L19" s="159"/>
      <c r="M19" s="168" t="str">
        <f t="shared" si="4"/>
        <v/>
      </c>
      <c r="N19" s="5" t="str">
        <f t="shared" si="5"/>
        <v/>
      </c>
      <c r="O19" s="159">
        <v>37</v>
      </c>
      <c r="P19" s="159"/>
      <c r="Q19" s="168" t="str">
        <f t="shared" si="6"/>
        <v/>
      </c>
      <c r="R19" s="5" t="str">
        <f t="shared" si="7"/>
        <v/>
      </c>
      <c r="S19" s="159">
        <v>7</v>
      </c>
      <c r="T19" s="159"/>
      <c r="U19" s="168" t="str">
        <f t="shared" si="8"/>
        <v/>
      </c>
      <c r="V19" s="5" t="str">
        <f t="shared" si="9"/>
        <v/>
      </c>
      <c r="W19" s="159">
        <v>67</v>
      </c>
      <c r="X19" s="159"/>
      <c r="Y19" s="168" t="str">
        <f t="shared" si="10"/>
        <v/>
      </c>
      <c r="Z19" s="5" t="str">
        <f t="shared" si="11"/>
        <v/>
      </c>
      <c r="AA19" s="160" t="str">
        <f t="shared" si="0"/>
        <v/>
      </c>
      <c r="AB19" s="160" t="str">
        <f t="shared" si="1"/>
        <v/>
      </c>
      <c r="AC19" s="160" t="str">
        <f t="shared" si="12"/>
        <v/>
      </c>
      <c r="AD19" s="6" t="str">
        <f t="shared" si="13"/>
        <v/>
      </c>
      <c r="AE19" s="105" t="s">
        <v>22</v>
      </c>
      <c r="AF19" s="159">
        <v>7</v>
      </c>
      <c r="AG19" s="159"/>
      <c r="AH19" s="168" t="str">
        <f t="shared" si="14"/>
        <v/>
      </c>
      <c r="AI19" s="5" t="str">
        <f t="shared" si="15"/>
        <v/>
      </c>
      <c r="AJ19" s="159">
        <v>8</v>
      </c>
      <c r="AK19" s="159"/>
      <c r="AL19" s="168" t="str">
        <f t="shared" si="16"/>
        <v/>
      </c>
      <c r="AM19" s="5" t="str">
        <f t="shared" si="17"/>
        <v/>
      </c>
      <c r="AN19" s="159">
        <v>37</v>
      </c>
      <c r="AO19" s="159"/>
      <c r="AP19" s="168" t="str">
        <f t="shared" si="18"/>
        <v/>
      </c>
      <c r="AQ19" s="5" t="str">
        <f t="shared" si="19"/>
        <v/>
      </c>
      <c r="AR19" s="159">
        <v>7</v>
      </c>
      <c r="AS19" s="159"/>
      <c r="AT19" s="168" t="str">
        <f t="shared" si="20"/>
        <v/>
      </c>
      <c r="AU19" s="5" t="str">
        <f t="shared" si="21"/>
        <v/>
      </c>
      <c r="AV19" s="159">
        <v>67</v>
      </c>
      <c r="AW19" s="159"/>
      <c r="AX19" s="168" t="str">
        <f t="shared" si="22"/>
        <v/>
      </c>
      <c r="AY19" s="5" t="str">
        <f t="shared" si="23"/>
        <v/>
      </c>
      <c r="AZ19" s="160" t="str">
        <f t="shared" si="24"/>
        <v/>
      </c>
      <c r="BA19" s="160" t="str">
        <f t="shared" si="25"/>
        <v/>
      </c>
      <c r="BB19" s="160" t="str">
        <f t="shared" si="26"/>
        <v/>
      </c>
      <c r="BC19" s="6" t="str">
        <f t="shared" si="27"/>
        <v/>
      </c>
      <c r="BD19" s="105" t="s">
        <v>22</v>
      </c>
      <c r="BE19" s="159">
        <v>7</v>
      </c>
      <c r="BF19" s="159"/>
      <c r="BG19" s="168" t="str">
        <f t="shared" si="28"/>
        <v/>
      </c>
      <c r="BH19" s="5" t="str">
        <f t="shared" si="29"/>
        <v/>
      </c>
      <c r="BI19" s="159">
        <v>8</v>
      </c>
      <c r="BJ19" s="159"/>
      <c r="BK19" s="168" t="str">
        <f t="shared" si="30"/>
        <v/>
      </c>
      <c r="BL19" s="5" t="str">
        <f t="shared" si="31"/>
        <v/>
      </c>
      <c r="BM19" s="159">
        <v>37</v>
      </c>
      <c r="BN19" s="159"/>
      <c r="BO19" s="168" t="str">
        <f t="shared" si="32"/>
        <v/>
      </c>
      <c r="BP19" s="5" t="str">
        <f t="shared" si="33"/>
        <v/>
      </c>
      <c r="BQ19" s="159">
        <v>7</v>
      </c>
      <c r="BR19" s="159"/>
      <c r="BS19" s="168" t="str">
        <f t="shared" si="34"/>
        <v/>
      </c>
      <c r="BT19" s="5" t="str">
        <f t="shared" si="35"/>
        <v/>
      </c>
      <c r="BU19" s="159">
        <v>67</v>
      </c>
      <c r="BV19" s="159"/>
      <c r="BW19" s="168" t="str">
        <f t="shared" si="36"/>
        <v/>
      </c>
      <c r="BX19" s="5" t="str">
        <f t="shared" si="37"/>
        <v/>
      </c>
      <c r="BY19" s="160" t="str">
        <f t="shared" si="38"/>
        <v/>
      </c>
      <c r="BZ19" s="160" t="str">
        <f t="shared" si="39"/>
        <v/>
      </c>
      <c r="CA19" s="160" t="str">
        <f t="shared" si="40"/>
        <v/>
      </c>
      <c r="CB19" s="6" t="str">
        <f t="shared" si="41"/>
        <v/>
      </c>
      <c r="CC19" s="105" t="s">
        <v>22</v>
      </c>
      <c r="CD19" s="159">
        <v>7</v>
      </c>
      <c r="CE19" s="159"/>
      <c r="CF19" s="168" t="str">
        <f t="shared" si="42"/>
        <v/>
      </c>
      <c r="CG19" s="5" t="str">
        <f t="shared" si="43"/>
        <v/>
      </c>
      <c r="CH19" s="159">
        <v>8</v>
      </c>
      <c r="CI19" s="159"/>
      <c r="CJ19" s="168" t="str">
        <f t="shared" si="44"/>
        <v/>
      </c>
      <c r="CK19" s="5" t="str">
        <f t="shared" si="45"/>
        <v/>
      </c>
      <c r="CL19" s="159">
        <v>37</v>
      </c>
      <c r="CM19" s="159"/>
      <c r="CN19" s="168" t="str">
        <f t="shared" si="46"/>
        <v/>
      </c>
      <c r="CO19" s="5" t="str">
        <f t="shared" si="47"/>
        <v/>
      </c>
      <c r="CP19" s="159">
        <v>7</v>
      </c>
      <c r="CQ19" s="159"/>
      <c r="CR19" s="168" t="str">
        <f t="shared" si="48"/>
        <v/>
      </c>
      <c r="CS19" s="5" t="str">
        <f t="shared" si="49"/>
        <v/>
      </c>
      <c r="CT19" s="159">
        <v>67</v>
      </c>
      <c r="CU19" s="159"/>
      <c r="CV19" s="168" t="str">
        <f t="shared" si="50"/>
        <v/>
      </c>
      <c r="CW19" s="5" t="str">
        <f t="shared" si="51"/>
        <v/>
      </c>
      <c r="CX19" s="160" t="str">
        <f t="shared" si="52"/>
        <v/>
      </c>
      <c r="CY19" s="160" t="str">
        <f t="shared" si="53"/>
        <v/>
      </c>
      <c r="CZ19" s="160" t="str">
        <f t="shared" si="54"/>
        <v/>
      </c>
      <c r="DA19" s="6" t="str">
        <f t="shared" si="55"/>
        <v/>
      </c>
      <c r="DB19" s="105" t="s">
        <v>22</v>
      </c>
      <c r="DC19" s="159">
        <v>7</v>
      </c>
      <c r="DD19" s="159"/>
      <c r="DE19" s="168" t="str">
        <f t="shared" si="56"/>
        <v/>
      </c>
      <c r="DF19" s="5" t="str">
        <f t="shared" si="57"/>
        <v/>
      </c>
      <c r="DG19" s="159">
        <v>8</v>
      </c>
      <c r="DH19" s="159"/>
      <c r="DI19" s="168" t="str">
        <f t="shared" si="58"/>
        <v/>
      </c>
      <c r="DJ19" s="5" t="str">
        <f t="shared" si="59"/>
        <v/>
      </c>
      <c r="DK19" s="159">
        <v>37</v>
      </c>
      <c r="DL19" s="159"/>
      <c r="DM19" s="168" t="str">
        <f t="shared" si="60"/>
        <v/>
      </c>
      <c r="DN19" s="5" t="str">
        <f t="shared" si="61"/>
        <v/>
      </c>
      <c r="DO19" s="159">
        <v>7</v>
      </c>
      <c r="DP19" s="159"/>
      <c r="DQ19" s="168" t="str">
        <f t="shared" si="62"/>
        <v/>
      </c>
      <c r="DR19" s="5" t="str">
        <f t="shared" si="63"/>
        <v/>
      </c>
      <c r="DS19" s="159">
        <v>67</v>
      </c>
      <c r="DT19" s="159"/>
      <c r="DU19" s="168" t="str">
        <f t="shared" si="64"/>
        <v/>
      </c>
      <c r="DV19" s="5" t="str">
        <f t="shared" si="65"/>
        <v/>
      </c>
      <c r="DW19" s="160" t="str">
        <f t="shared" si="66"/>
        <v/>
      </c>
      <c r="DX19" s="160" t="str">
        <f t="shared" si="67"/>
        <v/>
      </c>
      <c r="DY19" s="160" t="str">
        <f t="shared" si="68"/>
        <v/>
      </c>
      <c r="DZ19" s="6" t="str">
        <f t="shared" si="69"/>
        <v/>
      </c>
      <c r="EA19" s="105" t="s">
        <v>22</v>
      </c>
      <c r="EB19" s="159">
        <v>7</v>
      </c>
      <c r="EC19" s="159"/>
      <c r="ED19" s="168" t="str">
        <f t="shared" si="70"/>
        <v/>
      </c>
      <c r="EE19" s="5" t="str">
        <f t="shared" si="71"/>
        <v/>
      </c>
      <c r="EF19" s="159">
        <v>8</v>
      </c>
      <c r="EG19" s="159"/>
      <c r="EH19" s="168" t="str">
        <f t="shared" si="72"/>
        <v/>
      </c>
      <c r="EI19" s="5" t="str">
        <f t="shared" si="73"/>
        <v/>
      </c>
      <c r="EJ19" s="159">
        <v>37</v>
      </c>
      <c r="EK19" s="159"/>
      <c r="EL19" s="168" t="str">
        <f t="shared" si="74"/>
        <v/>
      </c>
      <c r="EM19" s="5" t="str">
        <f t="shared" si="75"/>
        <v/>
      </c>
      <c r="EN19" s="159">
        <v>7</v>
      </c>
      <c r="EO19" s="159"/>
      <c r="EP19" s="168" t="str">
        <f t="shared" si="76"/>
        <v/>
      </c>
      <c r="EQ19" s="5" t="str">
        <f t="shared" si="77"/>
        <v/>
      </c>
      <c r="ER19" s="159">
        <v>67</v>
      </c>
      <c r="ES19" s="159"/>
      <c r="ET19" s="168" t="str">
        <f t="shared" si="78"/>
        <v/>
      </c>
      <c r="EU19" s="5" t="str">
        <f t="shared" si="79"/>
        <v/>
      </c>
      <c r="EV19" s="160" t="str">
        <f t="shared" si="80"/>
        <v/>
      </c>
      <c r="EW19" s="160" t="str">
        <f t="shared" si="81"/>
        <v/>
      </c>
      <c r="EX19" s="160" t="str">
        <f t="shared" si="82"/>
        <v/>
      </c>
      <c r="EY19" s="6" t="str">
        <f t="shared" si="83"/>
        <v/>
      </c>
      <c r="EZ19" s="105">
        <v>19</v>
      </c>
      <c r="FA19" s="105">
        <v>19</v>
      </c>
      <c r="FB19" s="105">
        <v>18</v>
      </c>
      <c r="FC19" s="105">
        <v>19</v>
      </c>
      <c r="FD19" s="105">
        <v>19</v>
      </c>
      <c r="FE19" s="106" t="str">
        <f t="shared" si="84"/>
        <v/>
      </c>
      <c r="FF19" s="100" t="str">
        <f t="shared" si="85"/>
        <v xml:space="preserve"> </v>
      </c>
      <c r="FG19" s="105">
        <v>18</v>
      </c>
      <c r="FH19" s="105">
        <v>18</v>
      </c>
      <c r="FI19" s="105">
        <v>19</v>
      </c>
      <c r="FJ19" s="105">
        <v>18</v>
      </c>
      <c r="FK19" s="105">
        <v>19</v>
      </c>
      <c r="FL19" s="107" t="str">
        <f t="shared" si="86"/>
        <v/>
      </c>
      <c r="FM19" s="101" t="str">
        <f t="shared" si="87"/>
        <v xml:space="preserve"> </v>
      </c>
      <c r="FN19" s="105">
        <v>19</v>
      </c>
      <c r="FO19" s="105">
        <v>19</v>
      </c>
      <c r="FP19" s="105">
        <v>18</v>
      </c>
      <c r="FQ19" s="105">
        <v>19</v>
      </c>
      <c r="FR19" s="105">
        <v>18</v>
      </c>
      <c r="FS19" s="204" t="str">
        <f t="shared" si="88"/>
        <v/>
      </c>
      <c r="FT19" s="205" t="str">
        <f t="shared" si="89"/>
        <v xml:space="preserve"> </v>
      </c>
      <c r="FU19" s="477" t="s">
        <v>613</v>
      </c>
      <c r="FV19" s="316" t="str">
        <f>IF(AND(C19=""),"-",VLOOKUP(B19,Register!$A$7:$AM$311,19,FALSE))</f>
        <v>-</v>
      </c>
      <c r="FW19" s="7" t="str">
        <f>IF(AND(C19=""),"-",VLOOKUP(B19,Register!$A$7:$AM$311,20,FALSE))</f>
        <v>-</v>
      </c>
      <c r="FX19" s="7" t="str">
        <f>IF(AND(C19=""),"-",VLOOKUP(B19,Register!$A$7:$AM$311,21,FALSE))</f>
        <v>-</v>
      </c>
      <c r="FY19" s="7" t="str">
        <f>IF(AND(C19=""),"-",VLOOKUP(B19,Register!$A$7:$AM$311,22,FALSE))</f>
        <v>-</v>
      </c>
      <c r="FZ19" s="7" t="str">
        <f>IF(AND(C19=""),"-",VLOOKUP(B19,Register!$A$7:$AM$311,23,FALSE))</f>
        <v>-</v>
      </c>
      <c r="GA19" s="7" t="str">
        <f>IF(AND(C19=""),"-",VLOOKUP(B19,Register!$A$7:$AM$311,24,FALSE))</f>
        <v>-</v>
      </c>
      <c r="GB19" s="7" t="str">
        <f>IF(AND(C19=""),"-",VLOOKUP(B19,Register!$A$7:$AM$311,25,FALSE))</f>
        <v>-</v>
      </c>
      <c r="GC19" s="7" t="str">
        <f>IF(AND(C19=""),"-",VLOOKUP(B19,Register!$A$7:$AM$311,26,FALSE))</f>
        <v>-</v>
      </c>
      <c r="GD19" s="7" t="str">
        <f>IF(AND(C19=""),"-",VLOOKUP(B19,Register!$A$7:$AM$311,27,FALSE))</f>
        <v>-</v>
      </c>
      <c r="GE19" s="7" t="str">
        <f>IF(AND(C19=""),"-",VLOOKUP(B19,Register!$A$7:$AM$311,28,FALSE))</f>
        <v>-</v>
      </c>
      <c r="GF19" s="7" t="str">
        <f>IF(AND(C19=""),"-",VLOOKUP(B19,Register!$A$7:$AM$311,29,FALSE))</f>
        <v>-</v>
      </c>
      <c r="GG19" s="7" t="str">
        <f>IF(AND(C19=""),"-",VLOOKUP(B19,Register!$A$7:$AM$311,30,FALSE))</f>
        <v>-</v>
      </c>
      <c r="GH19" s="8" t="str">
        <f>IF(AND(C19=""),"-",VLOOKUP(B19,Register!$A$7:$AM$311,31,FALSE))</f>
        <v>-</v>
      </c>
      <c r="GI19" s="309" t="str">
        <f>IF(AND(C19=""),"",VLOOKUP(B19,Register!$A$7:$CL$311,36,FALSE))</f>
        <v/>
      </c>
      <c r="GJ19" s="182" t="str">
        <f t="shared" si="90"/>
        <v/>
      </c>
      <c r="GK19" s="312" t="str">
        <f t="shared" si="91"/>
        <v/>
      </c>
      <c r="GL19" s="314" t="str">
        <f t="shared" si="92"/>
        <v/>
      </c>
      <c r="GM19" s="3"/>
      <c r="GP19" s="315" t="s">
        <v>590</v>
      </c>
      <c r="GR19" s="3"/>
      <c r="GS19" s="3"/>
      <c r="GT19" s="3"/>
      <c r="GU19" s="3"/>
      <c r="GV19" s="3"/>
      <c r="GW19" s="3"/>
      <c r="GX19" s="3"/>
      <c r="GY19" s="3"/>
      <c r="GZ19" s="3"/>
      <c r="HA19" s="3"/>
      <c r="HB19" s="3"/>
      <c r="HC19" s="3"/>
      <c r="HD19" s="3"/>
      <c r="HE19" s="3"/>
      <c r="HF19" s="3"/>
      <c r="HG19" s="3"/>
      <c r="HH19" s="3"/>
      <c r="HI19" s="3"/>
      <c r="HJ19" s="3"/>
      <c r="HK19" s="3"/>
      <c r="HL19" s="3"/>
      <c r="HM19" s="3"/>
      <c r="HW19" s="321" t="str">
        <f>IF(ISNA(VLOOKUP(B19,Register!A$7:Z$315,9,FALSE)),"",VLOOKUP(B19,Register!A$7:Z$315,9,FALSE))</f>
        <v/>
      </c>
      <c r="HX19" s="321" t="str">
        <f>IF(ISNA(VLOOKUP(B19,Register!A$7:Z$315,12,FALSE)),"",VLOOKUP(B19,Register!A$7:Z$315,12,FALSE))</f>
        <v/>
      </c>
      <c r="HY19" s="321" t="str">
        <f t="shared" si="93"/>
        <v/>
      </c>
      <c r="HZ19" s="321" t="str">
        <f t="shared" si="94"/>
        <v/>
      </c>
      <c r="IA19" s="321" t="str">
        <f t="shared" si="95"/>
        <v/>
      </c>
      <c r="IB19" s="321" t="str">
        <f t="shared" si="96"/>
        <v/>
      </c>
      <c r="IC19" s="321" t="str">
        <f t="shared" si="97"/>
        <v/>
      </c>
      <c r="ID19" s="321" t="str">
        <f t="shared" si="98"/>
        <v/>
      </c>
      <c r="IE19" s="321" t="str">
        <f t="shared" si="99"/>
        <v/>
      </c>
      <c r="IF19" s="321" t="str">
        <f t="shared" si="100"/>
        <v/>
      </c>
    </row>
    <row r="20" spans="1:240" ht="21">
      <c r="A20" s="172">
        <v>8</v>
      </c>
      <c r="B20" s="197"/>
      <c r="C20" s="196" t="str">
        <f>IF(ISNA(VLOOKUP(B20,Register!A$7:Z$315,3,FALSE)),"",VLOOKUP(B20,Register!A$7:Z$315,3,FALSE))</f>
        <v/>
      </c>
      <c r="D20" s="196" t="str">
        <f>IF(ISNA(VLOOKUP(B20,Register!A$7:Z$315,4,FALSE)),"",VLOOKUP(B20,Register!A$7:Z$315,4,FALSE))</f>
        <v/>
      </c>
      <c r="E20" s="195" t="str">
        <f>IF(ISNA(VLOOKUP(B20,Register!A$7:Z$315,6,FALSE)),"",VLOOKUP(B20,Register!A$7:Z$315,6,FALSE))</f>
        <v/>
      </c>
      <c r="F20" s="105" t="s">
        <v>22</v>
      </c>
      <c r="G20" s="159">
        <v>9</v>
      </c>
      <c r="H20" s="159"/>
      <c r="I20" s="168" t="str">
        <f t="shared" si="2"/>
        <v/>
      </c>
      <c r="J20" s="5" t="str">
        <f t="shared" si="3"/>
        <v/>
      </c>
      <c r="K20" s="159">
        <v>7</v>
      </c>
      <c r="L20" s="159"/>
      <c r="M20" s="168" t="str">
        <f t="shared" si="4"/>
        <v/>
      </c>
      <c r="N20" s="5" t="str">
        <f t="shared" si="5"/>
        <v/>
      </c>
      <c r="O20" s="159">
        <v>44</v>
      </c>
      <c r="P20" s="159"/>
      <c r="Q20" s="168" t="str">
        <f t="shared" si="6"/>
        <v/>
      </c>
      <c r="R20" s="5" t="str">
        <f t="shared" si="7"/>
        <v/>
      </c>
      <c r="S20" s="159">
        <v>7</v>
      </c>
      <c r="T20" s="159"/>
      <c r="U20" s="168" t="str">
        <f t="shared" si="8"/>
        <v/>
      </c>
      <c r="V20" s="5" t="str">
        <f t="shared" si="9"/>
        <v/>
      </c>
      <c r="W20" s="159">
        <v>65</v>
      </c>
      <c r="X20" s="159"/>
      <c r="Y20" s="168" t="str">
        <f t="shared" si="10"/>
        <v/>
      </c>
      <c r="Z20" s="5" t="str">
        <f t="shared" si="11"/>
        <v/>
      </c>
      <c r="AA20" s="160" t="str">
        <f t="shared" si="0"/>
        <v/>
      </c>
      <c r="AB20" s="160" t="str">
        <f t="shared" si="1"/>
        <v/>
      </c>
      <c r="AC20" s="160" t="str">
        <f t="shared" si="12"/>
        <v/>
      </c>
      <c r="AD20" s="6" t="str">
        <f t="shared" si="13"/>
        <v/>
      </c>
      <c r="AE20" s="105" t="s">
        <v>22</v>
      </c>
      <c r="AF20" s="159">
        <v>9</v>
      </c>
      <c r="AG20" s="159"/>
      <c r="AH20" s="168" t="str">
        <f t="shared" si="14"/>
        <v/>
      </c>
      <c r="AI20" s="5" t="str">
        <f t="shared" si="15"/>
        <v/>
      </c>
      <c r="AJ20" s="159">
        <v>7</v>
      </c>
      <c r="AK20" s="159"/>
      <c r="AL20" s="168" t="str">
        <f t="shared" si="16"/>
        <v/>
      </c>
      <c r="AM20" s="5" t="str">
        <f t="shared" si="17"/>
        <v/>
      </c>
      <c r="AN20" s="159">
        <v>44</v>
      </c>
      <c r="AO20" s="159"/>
      <c r="AP20" s="168" t="str">
        <f t="shared" si="18"/>
        <v/>
      </c>
      <c r="AQ20" s="5" t="str">
        <f t="shared" si="19"/>
        <v/>
      </c>
      <c r="AR20" s="159">
        <v>7</v>
      </c>
      <c r="AS20" s="159"/>
      <c r="AT20" s="168" t="str">
        <f t="shared" si="20"/>
        <v/>
      </c>
      <c r="AU20" s="5" t="str">
        <f t="shared" si="21"/>
        <v/>
      </c>
      <c r="AV20" s="159">
        <v>65</v>
      </c>
      <c r="AW20" s="159"/>
      <c r="AX20" s="168" t="str">
        <f t="shared" si="22"/>
        <v/>
      </c>
      <c r="AY20" s="5" t="str">
        <f t="shared" si="23"/>
        <v/>
      </c>
      <c r="AZ20" s="160" t="str">
        <f t="shared" si="24"/>
        <v/>
      </c>
      <c r="BA20" s="160" t="str">
        <f t="shared" si="25"/>
        <v/>
      </c>
      <c r="BB20" s="160" t="str">
        <f t="shared" si="26"/>
        <v/>
      </c>
      <c r="BC20" s="6" t="str">
        <f t="shared" si="27"/>
        <v/>
      </c>
      <c r="BD20" s="105" t="s">
        <v>22</v>
      </c>
      <c r="BE20" s="159">
        <v>9</v>
      </c>
      <c r="BF20" s="159"/>
      <c r="BG20" s="168" t="str">
        <f t="shared" si="28"/>
        <v/>
      </c>
      <c r="BH20" s="5" t="str">
        <f t="shared" si="29"/>
        <v/>
      </c>
      <c r="BI20" s="159">
        <v>7</v>
      </c>
      <c r="BJ20" s="159"/>
      <c r="BK20" s="168" t="str">
        <f t="shared" si="30"/>
        <v/>
      </c>
      <c r="BL20" s="5" t="str">
        <f t="shared" si="31"/>
        <v/>
      </c>
      <c r="BM20" s="159">
        <v>44</v>
      </c>
      <c r="BN20" s="159"/>
      <c r="BO20" s="168" t="str">
        <f t="shared" si="32"/>
        <v/>
      </c>
      <c r="BP20" s="5" t="str">
        <f t="shared" si="33"/>
        <v/>
      </c>
      <c r="BQ20" s="159">
        <v>7</v>
      </c>
      <c r="BR20" s="159"/>
      <c r="BS20" s="168" t="str">
        <f t="shared" si="34"/>
        <v/>
      </c>
      <c r="BT20" s="5" t="str">
        <f t="shared" si="35"/>
        <v/>
      </c>
      <c r="BU20" s="159">
        <v>65</v>
      </c>
      <c r="BV20" s="159"/>
      <c r="BW20" s="168" t="str">
        <f t="shared" si="36"/>
        <v/>
      </c>
      <c r="BX20" s="5" t="str">
        <f t="shared" si="37"/>
        <v/>
      </c>
      <c r="BY20" s="160" t="str">
        <f t="shared" si="38"/>
        <v/>
      </c>
      <c r="BZ20" s="160" t="str">
        <f t="shared" si="39"/>
        <v/>
      </c>
      <c r="CA20" s="160" t="str">
        <f t="shared" si="40"/>
        <v/>
      </c>
      <c r="CB20" s="6" t="str">
        <f t="shared" si="41"/>
        <v/>
      </c>
      <c r="CC20" s="105" t="s">
        <v>22</v>
      </c>
      <c r="CD20" s="159">
        <v>9</v>
      </c>
      <c r="CE20" s="159"/>
      <c r="CF20" s="168" t="str">
        <f t="shared" si="42"/>
        <v/>
      </c>
      <c r="CG20" s="5" t="str">
        <f t="shared" si="43"/>
        <v/>
      </c>
      <c r="CH20" s="159">
        <v>7</v>
      </c>
      <c r="CI20" s="159"/>
      <c r="CJ20" s="168" t="str">
        <f t="shared" si="44"/>
        <v/>
      </c>
      <c r="CK20" s="5" t="str">
        <f t="shared" si="45"/>
        <v/>
      </c>
      <c r="CL20" s="159">
        <v>44</v>
      </c>
      <c r="CM20" s="159"/>
      <c r="CN20" s="168" t="str">
        <f t="shared" si="46"/>
        <v/>
      </c>
      <c r="CO20" s="5" t="str">
        <f t="shared" si="47"/>
        <v/>
      </c>
      <c r="CP20" s="159">
        <v>7</v>
      </c>
      <c r="CQ20" s="159"/>
      <c r="CR20" s="168" t="str">
        <f t="shared" si="48"/>
        <v/>
      </c>
      <c r="CS20" s="5" t="str">
        <f t="shared" si="49"/>
        <v/>
      </c>
      <c r="CT20" s="159">
        <v>65</v>
      </c>
      <c r="CU20" s="159"/>
      <c r="CV20" s="168" t="str">
        <f t="shared" si="50"/>
        <v/>
      </c>
      <c r="CW20" s="5" t="str">
        <f t="shared" si="51"/>
        <v/>
      </c>
      <c r="CX20" s="160" t="str">
        <f t="shared" si="52"/>
        <v/>
      </c>
      <c r="CY20" s="160" t="str">
        <f t="shared" si="53"/>
        <v/>
      </c>
      <c r="CZ20" s="160" t="str">
        <f t="shared" si="54"/>
        <v/>
      </c>
      <c r="DA20" s="6" t="str">
        <f t="shared" si="55"/>
        <v/>
      </c>
      <c r="DB20" s="105" t="s">
        <v>22</v>
      </c>
      <c r="DC20" s="159">
        <v>9</v>
      </c>
      <c r="DD20" s="159"/>
      <c r="DE20" s="168" t="str">
        <f t="shared" si="56"/>
        <v/>
      </c>
      <c r="DF20" s="5" t="str">
        <f t="shared" si="57"/>
        <v/>
      </c>
      <c r="DG20" s="159">
        <v>7</v>
      </c>
      <c r="DH20" s="159"/>
      <c r="DI20" s="168" t="str">
        <f t="shared" si="58"/>
        <v/>
      </c>
      <c r="DJ20" s="5" t="str">
        <f t="shared" si="59"/>
        <v/>
      </c>
      <c r="DK20" s="159">
        <v>44</v>
      </c>
      <c r="DL20" s="159"/>
      <c r="DM20" s="168" t="str">
        <f t="shared" si="60"/>
        <v/>
      </c>
      <c r="DN20" s="5" t="str">
        <f t="shared" si="61"/>
        <v/>
      </c>
      <c r="DO20" s="159">
        <v>7</v>
      </c>
      <c r="DP20" s="159"/>
      <c r="DQ20" s="168" t="str">
        <f t="shared" si="62"/>
        <v/>
      </c>
      <c r="DR20" s="5" t="str">
        <f t="shared" si="63"/>
        <v/>
      </c>
      <c r="DS20" s="159">
        <v>65</v>
      </c>
      <c r="DT20" s="159"/>
      <c r="DU20" s="168" t="str">
        <f t="shared" si="64"/>
        <v/>
      </c>
      <c r="DV20" s="5" t="str">
        <f t="shared" si="65"/>
        <v/>
      </c>
      <c r="DW20" s="160" t="str">
        <f t="shared" si="66"/>
        <v/>
      </c>
      <c r="DX20" s="160" t="str">
        <f t="shared" si="67"/>
        <v/>
      </c>
      <c r="DY20" s="160" t="str">
        <f t="shared" si="68"/>
        <v/>
      </c>
      <c r="DZ20" s="6" t="str">
        <f t="shared" si="69"/>
        <v/>
      </c>
      <c r="EA20" s="105" t="s">
        <v>22</v>
      </c>
      <c r="EB20" s="159">
        <v>9</v>
      </c>
      <c r="EC20" s="159"/>
      <c r="ED20" s="168" t="str">
        <f t="shared" si="70"/>
        <v/>
      </c>
      <c r="EE20" s="5" t="str">
        <f t="shared" si="71"/>
        <v/>
      </c>
      <c r="EF20" s="159">
        <v>7</v>
      </c>
      <c r="EG20" s="159"/>
      <c r="EH20" s="168" t="str">
        <f t="shared" si="72"/>
        <v/>
      </c>
      <c r="EI20" s="5" t="str">
        <f t="shared" si="73"/>
        <v/>
      </c>
      <c r="EJ20" s="159">
        <v>44</v>
      </c>
      <c r="EK20" s="159"/>
      <c r="EL20" s="168" t="str">
        <f t="shared" si="74"/>
        <v/>
      </c>
      <c r="EM20" s="5" t="str">
        <f t="shared" si="75"/>
        <v/>
      </c>
      <c r="EN20" s="159">
        <v>7</v>
      </c>
      <c r="EO20" s="159"/>
      <c r="EP20" s="168" t="str">
        <f t="shared" si="76"/>
        <v/>
      </c>
      <c r="EQ20" s="5" t="str">
        <f t="shared" si="77"/>
        <v/>
      </c>
      <c r="ER20" s="159">
        <v>65</v>
      </c>
      <c r="ES20" s="159"/>
      <c r="ET20" s="168" t="str">
        <f t="shared" si="78"/>
        <v/>
      </c>
      <c r="EU20" s="5" t="str">
        <f t="shared" si="79"/>
        <v/>
      </c>
      <c r="EV20" s="160" t="str">
        <f t="shared" si="80"/>
        <v/>
      </c>
      <c r="EW20" s="160" t="str">
        <f t="shared" si="81"/>
        <v/>
      </c>
      <c r="EX20" s="160" t="str">
        <f t="shared" si="82"/>
        <v/>
      </c>
      <c r="EY20" s="6" t="str">
        <f t="shared" si="83"/>
        <v/>
      </c>
      <c r="EZ20" s="105">
        <v>17</v>
      </c>
      <c r="FA20" s="105">
        <v>18</v>
      </c>
      <c r="FB20" s="105">
        <v>17</v>
      </c>
      <c r="FC20" s="105">
        <v>18</v>
      </c>
      <c r="FD20" s="105">
        <v>18</v>
      </c>
      <c r="FE20" s="106" t="str">
        <f t="shared" si="84"/>
        <v/>
      </c>
      <c r="FF20" s="100" t="str">
        <f t="shared" si="85"/>
        <v xml:space="preserve"> </v>
      </c>
      <c r="FG20" s="105">
        <v>18</v>
      </c>
      <c r="FH20" s="105">
        <v>19</v>
      </c>
      <c r="FI20" s="105">
        <v>18</v>
      </c>
      <c r="FJ20" s="105">
        <v>19</v>
      </c>
      <c r="FK20" s="105">
        <v>19</v>
      </c>
      <c r="FL20" s="107" t="str">
        <f t="shared" si="86"/>
        <v/>
      </c>
      <c r="FM20" s="101" t="str">
        <f t="shared" si="87"/>
        <v xml:space="preserve"> </v>
      </c>
      <c r="FN20" s="105">
        <v>18</v>
      </c>
      <c r="FO20" s="105">
        <v>19</v>
      </c>
      <c r="FP20" s="105">
        <v>19</v>
      </c>
      <c r="FQ20" s="105">
        <v>19</v>
      </c>
      <c r="FR20" s="105">
        <v>19</v>
      </c>
      <c r="FS20" s="204" t="str">
        <f t="shared" si="88"/>
        <v/>
      </c>
      <c r="FT20" s="205" t="str">
        <f t="shared" si="89"/>
        <v xml:space="preserve"> </v>
      </c>
      <c r="FU20" s="477" t="s">
        <v>613</v>
      </c>
      <c r="FV20" s="316" t="str">
        <f>IF(AND(C20=""),"-",VLOOKUP(B20,Register!$A$7:$AM$311,19,FALSE))</f>
        <v>-</v>
      </c>
      <c r="FW20" s="7" t="str">
        <f>IF(AND(C20=""),"-",VLOOKUP(B20,Register!$A$7:$AM$311,20,FALSE))</f>
        <v>-</v>
      </c>
      <c r="FX20" s="7" t="str">
        <f>IF(AND(C20=""),"-",VLOOKUP(B20,Register!$A$7:$AM$311,21,FALSE))</f>
        <v>-</v>
      </c>
      <c r="FY20" s="7" t="str">
        <f>IF(AND(C20=""),"-",VLOOKUP(B20,Register!$A$7:$AM$311,22,FALSE))</f>
        <v>-</v>
      </c>
      <c r="FZ20" s="7" t="str">
        <f>IF(AND(C20=""),"-",VLOOKUP(B20,Register!$A$7:$AM$311,23,FALSE))</f>
        <v>-</v>
      </c>
      <c r="GA20" s="7" t="str">
        <f>IF(AND(C20=""),"-",VLOOKUP(B20,Register!$A$7:$AM$311,24,FALSE))</f>
        <v>-</v>
      </c>
      <c r="GB20" s="7" t="str">
        <f>IF(AND(C20=""),"-",VLOOKUP(B20,Register!$A$7:$AM$311,25,FALSE))</f>
        <v>-</v>
      </c>
      <c r="GC20" s="7" t="str">
        <f>IF(AND(C20=""),"-",VLOOKUP(B20,Register!$A$7:$AM$311,26,FALSE))</f>
        <v>-</v>
      </c>
      <c r="GD20" s="7" t="str">
        <f>IF(AND(C20=""),"-",VLOOKUP(B20,Register!$A$7:$AM$311,27,FALSE))</f>
        <v>-</v>
      </c>
      <c r="GE20" s="7" t="str">
        <f>IF(AND(C20=""),"-",VLOOKUP(B20,Register!$A$7:$AM$311,28,FALSE))</f>
        <v>-</v>
      </c>
      <c r="GF20" s="7" t="str">
        <f>IF(AND(C20=""),"-",VLOOKUP(B20,Register!$A$7:$AM$311,29,FALSE))</f>
        <v>-</v>
      </c>
      <c r="GG20" s="7" t="str">
        <f>IF(AND(C20=""),"-",VLOOKUP(B20,Register!$A$7:$AM$311,30,FALSE))</f>
        <v>-</v>
      </c>
      <c r="GH20" s="8" t="str">
        <f>IF(AND(C20=""),"-",VLOOKUP(B20,Register!$A$7:$AM$311,31,FALSE))</f>
        <v>-</v>
      </c>
      <c r="GI20" s="309" t="str">
        <f>IF(AND(C20=""),"",VLOOKUP(B20,Register!$A$7:$CL$311,36,FALSE))</f>
        <v/>
      </c>
      <c r="GJ20" s="182" t="str">
        <f t="shared" si="90"/>
        <v/>
      </c>
      <c r="GK20" s="312" t="str">
        <f t="shared" si="91"/>
        <v/>
      </c>
      <c r="GL20" s="314" t="str">
        <f t="shared" si="92"/>
        <v/>
      </c>
      <c r="GM20" s="3"/>
      <c r="GP20" s="315" t="s">
        <v>591</v>
      </c>
      <c r="GR20" s="3"/>
      <c r="GS20" s="3"/>
      <c r="GT20" s="3"/>
      <c r="GU20" s="3"/>
      <c r="GV20" s="3"/>
      <c r="GW20" s="3"/>
      <c r="GX20" s="3"/>
      <c r="GY20" s="3"/>
      <c r="GZ20" s="3"/>
      <c r="HA20" s="3"/>
      <c r="HB20" s="3"/>
      <c r="HC20" s="3"/>
      <c r="HD20" s="3"/>
      <c r="HE20" s="3"/>
      <c r="HF20" s="3"/>
      <c r="HG20" s="3"/>
      <c r="HH20" s="3"/>
      <c r="HI20" s="3"/>
      <c r="HJ20" s="3"/>
      <c r="HK20" s="3"/>
      <c r="HL20" s="3"/>
      <c r="HM20" s="3"/>
      <c r="HW20" s="321" t="str">
        <f>IF(ISNA(VLOOKUP(B20,Register!A$7:Z$315,9,FALSE)),"",VLOOKUP(B20,Register!A$7:Z$315,9,FALSE))</f>
        <v/>
      </c>
      <c r="HX20" s="321" t="str">
        <f>IF(ISNA(VLOOKUP(B20,Register!A$7:Z$315,12,FALSE)),"",VLOOKUP(B20,Register!A$7:Z$315,12,FALSE))</f>
        <v/>
      </c>
      <c r="HY20" s="321" t="str">
        <f t="shared" si="93"/>
        <v/>
      </c>
      <c r="HZ20" s="321" t="str">
        <f t="shared" si="94"/>
        <v/>
      </c>
      <c r="IA20" s="321" t="str">
        <f t="shared" si="95"/>
        <v/>
      </c>
      <c r="IB20" s="321" t="str">
        <f t="shared" si="96"/>
        <v/>
      </c>
      <c r="IC20" s="321" t="str">
        <f t="shared" si="97"/>
        <v/>
      </c>
      <c r="ID20" s="321" t="str">
        <f t="shared" si="98"/>
        <v/>
      </c>
      <c r="IE20" s="321" t="str">
        <f t="shared" si="99"/>
        <v/>
      </c>
      <c r="IF20" s="321" t="str">
        <f t="shared" si="100"/>
        <v/>
      </c>
    </row>
    <row r="21" spans="1:240" ht="21">
      <c r="A21" s="172">
        <v>9</v>
      </c>
      <c r="B21" s="197"/>
      <c r="C21" s="196" t="str">
        <f>IF(ISNA(VLOOKUP(B21,Register!A$7:Z$315,3,FALSE)),"",VLOOKUP(B21,Register!A$7:Z$315,3,FALSE))</f>
        <v/>
      </c>
      <c r="D21" s="196" t="str">
        <f>IF(ISNA(VLOOKUP(B21,Register!A$7:Z$315,4,FALSE)),"",VLOOKUP(B21,Register!A$7:Z$315,4,FALSE))</f>
        <v/>
      </c>
      <c r="E21" s="195" t="str">
        <f>IF(ISNA(VLOOKUP(B21,Register!A$7:Z$315,6,FALSE)),"",VLOOKUP(B21,Register!A$7:Z$315,6,FALSE))</f>
        <v/>
      </c>
      <c r="F21" s="105" t="s">
        <v>23</v>
      </c>
      <c r="G21" s="159">
        <v>4</v>
      </c>
      <c r="H21" s="159"/>
      <c r="I21" s="168" t="str">
        <f t="shared" si="2"/>
        <v/>
      </c>
      <c r="J21" s="5" t="str">
        <f t="shared" si="3"/>
        <v/>
      </c>
      <c r="K21" s="159"/>
      <c r="L21" s="159"/>
      <c r="M21" s="168" t="str">
        <f t="shared" si="4"/>
        <v/>
      </c>
      <c r="N21" s="5" t="str">
        <f t="shared" si="5"/>
        <v/>
      </c>
      <c r="O21" s="159">
        <v>16</v>
      </c>
      <c r="P21" s="159"/>
      <c r="Q21" s="168" t="str">
        <f t="shared" si="6"/>
        <v/>
      </c>
      <c r="R21" s="5" t="str">
        <f t="shared" si="7"/>
        <v/>
      </c>
      <c r="S21" s="159">
        <v>5</v>
      </c>
      <c r="T21" s="159"/>
      <c r="U21" s="168" t="str">
        <f t="shared" si="8"/>
        <v/>
      </c>
      <c r="V21" s="5" t="str">
        <f t="shared" si="9"/>
        <v/>
      </c>
      <c r="W21" s="159">
        <v>38</v>
      </c>
      <c r="X21" s="159"/>
      <c r="Y21" s="168" t="str">
        <f t="shared" si="10"/>
        <v/>
      </c>
      <c r="Z21" s="5" t="str">
        <f t="shared" si="11"/>
        <v/>
      </c>
      <c r="AA21" s="160" t="str">
        <f t="shared" si="0"/>
        <v/>
      </c>
      <c r="AB21" s="160" t="str">
        <f t="shared" si="1"/>
        <v/>
      </c>
      <c r="AC21" s="160" t="str">
        <f t="shared" si="12"/>
        <v/>
      </c>
      <c r="AD21" s="6" t="str">
        <f t="shared" si="13"/>
        <v/>
      </c>
      <c r="AE21" s="105" t="s">
        <v>23</v>
      </c>
      <c r="AF21" s="159">
        <v>4</v>
      </c>
      <c r="AG21" s="159"/>
      <c r="AH21" s="168" t="str">
        <f t="shared" si="14"/>
        <v/>
      </c>
      <c r="AI21" s="5" t="str">
        <f t="shared" si="15"/>
        <v/>
      </c>
      <c r="AJ21" s="159"/>
      <c r="AK21" s="159"/>
      <c r="AL21" s="168" t="str">
        <f t="shared" si="16"/>
        <v/>
      </c>
      <c r="AM21" s="5" t="str">
        <f t="shared" si="17"/>
        <v/>
      </c>
      <c r="AN21" s="159">
        <v>16</v>
      </c>
      <c r="AO21" s="159"/>
      <c r="AP21" s="168" t="str">
        <f t="shared" si="18"/>
        <v/>
      </c>
      <c r="AQ21" s="5" t="str">
        <f t="shared" si="19"/>
        <v/>
      </c>
      <c r="AR21" s="159">
        <v>5</v>
      </c>
      <c r="AS21" s="159"/>
      <c r="AT21" s="168" t="str">
        <f t="shared" si="20"/>
        <v/>
      </c>
      <c r="AU21" s="5" t="str">
        <f t="shared" si="21"/>
        <v/>
      </c>
      <c r="AV21" s="159">
        <v>38</v>
      </c>
      <c r="AW21" s="159"/>
      <c r="AX21" s="168" t="str">
        <f t="shared" si="22"/>
        <v/>
      </c>
      <c r="AY21" s="5" t="str">
        <f t="shared" si="23"/>
        <v/>
      </c>
      <c r="AZ21" s="160" t="str">
        <f t="shared" si="24"/>
        <v/>
      </c>
      <c r="BA21" s="160" t="str">
        <f t="shared" si="25"/>
        <v/>
      </c>
      <c r="BB21" s="160" t="str">
        <f t="shared" si="26"/>
        <v/>
      </c>
      <c r="BC21" s="6" t="str">
        <f t="shared" si="27"/>
        <v/>
      </c>
      <c r="BD21" s="105" t="s">
        <v>23</v>
      </c>
      <c r="BE21" s="159">
        <v>4</v>
      </c>
      <c r="BF21" s="159"/>
      <c r="BG21" s="168" t="str">
        <f t="shared" si="28"/>
        <v/>
      </c>
      <c r="BH21" s="5" t="str">
        <f t="shared" si="29"/>
        <v/>
      </c>
      <c r="BI21" s="159"/>
      <c r="BJ21" s="159"/>
      <c r="BK21" s="168" t="str">
        <f t="shared" si="30"/>
        <v/>
      </c>
      <c r="BL21" s="5" t="str">
        <f t="shared" si="31"/>
        <v/>
      </c>
      <c r="BM21" s="159">
        <v>16</v>
      </c>
      <c r="BN21" s="159"/>
      <c r="BO21" s="168" t="str">
        <f t="shared" si="32"/>
        <v/>
      </c>
      <c r="BP21" s="5" t="str">
        <f t="shared" si="33"/>
        <v/>
      </c>
      <c r="BQ21" s="159">
        <v>5</v>
      </c>
      <c r="BR21" s="159"/>
      <c r="BS21" s="168" t="str">
        <f t="shared" si="34"/>
        <v/>
      </c>
      <c r="BT21" s="5" t="str">
        <f t="shared" si="35"/>
        <v/>
      </c>
      <c r="BU21" s="159">
        <v>38</v>
      </c>
      <c r="BV21" s="159"/>
      <c r="BW21" s="168" t="str">
        <f t="shared" si="36"/>
        <v/>
      </c>
      <c r="BX21" s="5" t="str">
        <f t="shared" si="37"/>
        <v/>
      </c>
      <c r="BY21" s="160" t="str">
        <f t="shared" si="38"/>
        <v/>
      </c>
      <c r="BZ21" s="160" t="str">
        <f t="shared" si="39"/>
        <v/>
      </c>
      <c r="CA21" s="160" t="str">
        <f t="shared" si="40"/>
        <v/>
      </c>
      <c r="CB21" s="6" t="str">
        <f t="shared" si="41"/>
        <v/>
      </c>
      <c r="CC21" s="105" t="s">
        <v>23</v>
      </c>
      <c r="CD21" s="159">
        <v>4</v>
      </c>
      <c r="CE21" s="159"/>
      <c r="CF21" s="168" t="str">
        <f t="shared" si="42"/>
        <v/>
      </c>
      <c r="CG21" s="5" t="str">
        <f t="shared" si="43"/>
        <v/>
      </c>
      <c r="CH21" s="159"/>
      <c r="CI21" s="159"/>
      <c r="CJ21" s="168" t="str">
        <f t="shared" si="44"/>
        <v/>
      </c>
      <c r="CK21" s="5" t="str">
        <f t="shared" si="45"/>
        <v/>
      </c>
      <c r="CL21" s="159">
        <v>16</v>
      </c>
      <c r="CM21" s="159"/>
      <c r="CN21" s="168" t="str">
        <f t="shared" si="46"/>
        <v/>
      </c>
      <c r="CO21" s="5" t="str">
        <f t="shared" si="47"/>
        <v/>
      </c>
      <c r="CP21" s="159">
        <v>5</v>
      </c>
      <c r="CQ21" s="159"/>
      <c r="CR21" s="168" t="str">
        <f t="shared" si="48"/>
        <v/>
      </c>
      <c r="CS21" s="5" t="str">
        <f t="shared" si="49"/>
        <v/>
      </c>
      <c r="CT21" s="159">
        <v>38</v>
      </c>
      <c r="CU21" s="159"/>
      <c r="CV21" s="168" t="str">
        <f t="shared" si="50"/>
        <v/>
      </c>
      <c r="CW21" s="5" t="str">
        <f t="shared" si="51"/>
        <v/>
      </c>
      <c r="CX21" s="160" t="str">
        <f t="shared" si="52"/>
        <v/>
      </c>
      <c r="CY21" s="160" t="str">
        <f t="shared" si="53"/>
        <v/>
      </c>
      <c r="CZ21" s="160" t="str">
        <f t="shared" si="54"/>
        <v/>
      </c>
      <c r="DA21" s="6" t="str">
        <f t="shared" si="55"/>
        <v/>
      </c>
      <c r="DB21" s="105" t="s">
        <v>23</v>
      </c>
      <c r="DC21" s="159">
        <v>4</v>
      </c>
      <c r="DD21" s="159"/>
      <c r="DE21" s="168" t="str">
        <f t="shared" si="56"/>
        <v/>
      </c>
      <c r="DF21" s="5" t="str">
        <f t="shared" si="57"/>
        <v/>
      </c>
      <c r="DG21" s="159"/>
      <c r="DH21" s="159"/>
      <c r="DI21" s="168" t="str">
        <f t="shared" si="58"/>
        <v/>
      </c>
      <c r="DJ21" s="5" t="str">
        <f t="shared" si="59"/>
        <v/>
      </c>
      <c r="DK21" s="159">
        <v>16</v>
      </c>
      <c r="DL21" s="159"/>
      <c r="DM21" s="168" t="str">
        <f t="shared" si="60"/>
        <v/>
      </c>
      <c r="DN21" s="5" t="str">
        <f t="shared" si="61"/>
        <v/>
      </c>
      <c r="DO21" s="159">
        <v>5</v>
      </c>
      <c r="DP21" s="159"/>
      <c r="DQ21" s="168" t="str">
        <f t="shared" si="62"/>
        <v/>
      </c>
      <c r="DR21" s="5" t="str">
        <f t="shared" si="63"/>
        <v/>
      </c>
      <c r="DS21" s="159">
        <v>38</v>
      </c>
      <c r="DT21" s="159"/>
      <c r="DU21" s="168" t="str">
        <f t="shared" si="64"/>
        <v/>
      </c>
      <c r="DV21" s="5" t="str">
        <f t="shared" si="65"/>
        <v/>
      </c>
      <c r="DW21" s="160" t="str">
        <f t="shared" si="66"/>
        <v/>
      </c>
      <c r="DX21" s="160" t="str">
        <f t="shared" si="67"/>
        <v/>
      </c>
      <c r="DY21" s="160" t="str">
        <f t="shared" si="68"/>
        <v/>
      </c>
      <c r="DZ21" s="6" t="str">
        <f t="shared" si="69"/>
        <v/>
      </c>
      <c r="EA21" s="105" t="s">
        <v>23</v>
      </c>
      <c r="EB21" s="159">
        <v>4</v>
      </c>
      <c r="EC21" s="159"/>
      <c r="ED21" s="168" t="str">
        <f t="shared" si="70"/>
        <v/>
      </c>
      <c r="EE21" s="5" t="str">
        <f t="shared" si="71"/>
        <v/>
      </c>
      <c r="EF21" s="159"/>
      <c r="EG21" s="159"/>
      <c r="EH21" s="168" t="str">
        <f t="shared" si="72"/>
        <v/>
      </c>
      <c r="EI21" s="5" t="str">
        <f t="shared" si="73"/>
        <v/>
      </c>
      <c r="EJ21" s="159">
        <v>16</v>
      </c>
      <c r="EK21" s="159"/>
      <c r="EL21" s="168" t="str">
        <f t="shared" si="74"/>
        <v/>
      </c>
      <c r="EM21" s="5" t="str">
        <f t="shared" si="75"/>
        <v/>
      </c>
      <c r="EN21" s="159">
        <v>5</v>
      </c>
      <c r="EO21" s="159"/>
      <c r="EP21" s="168" t="str">
        <f t="shared" si="76"/>
        <v/>
      </c>
      <c r="EQ21" s="5" t="str">
        <f t="shared" si="77"/>
        <v/>
      </c>
      <c r="ER21" s="159">
        <v>38</v>
      </c>
      <c r="ES21" s="159"/>
      <c r="ET21" s="168" t="str">
        <f t="shared" si="78"/>
        <v/>
      </c>
      <c r="EU21" s="5" t="str">
        <f t="shared" si="79"/>
        <v/>
      </c>
      <c r="EV21" s="160" t="str">
        <f t="shared" si="80"/>
        <v/>
      </c>
      <c r="EW21" s="160" t="str">
        <f t="shared" si="81"/>
        <v/>
      </c>
      <c r="EX21" s="160" t="str">
        <f t="shared" si="82"/>
        <v/>
      </c>
      <c r="EY21" s="6" t="str">
        <f t="shared" si="83"/>
        <v/>
      </c>
      <c r="EZ21" s="105">
        <v>17</v>
      </c>
      <c r="FA21" s="105">
        <v>17</v>
      </c>
      <c r="FB21" s="105">
        <v>16</v>
      </c>
      <c r="FC21" s="105">
        <v>17</v>
      </c>
      <c r="FD21" s="105">
        <v>17</v>
      </c>
      <c r="FE21" s="106" t="str">
        <f t="shared" si="84"/>
        <v/>
      </c>
      <c r="FF21" s="100" t="str">
        <f t="shared" si="85"/>
        <v xml:space="preserve"> </v>
      </c>
      <c r="FG21" s="105">
        <v>17</v>
      </c>
      <c r="FH21" s="105">
        <v>17</v>
      </c>
      <c r="FI21" s="105">
        <v>17</v>
      </c>
      <c r="FJ21" s="105">
        <v>16</v>
      </c>
      <c r="FK21" s="105">
        <v>16</v>
      </c>
      <c r="FL21" s="107" t="str">
        <f t="shared" si="86"/>
        <v/>
      </c>
      <c r="FM21" s="101" t="str">
        <f t="shared" si="87"/>
        <v xml:space="preserve"> </v>
      </c>
      <c r="FN21" s="105">
        <v>17</v>
      </c>
      <c r="FO21" s="105">
        <v>17</v>
      </c>
      <c r="FP21" s="105">
        <v>17</v>
      </c>
      <c r="FQ21" s="105">
        <v>16</v>
      </c>
      <c r="FR21" s="105">
        <v>17</v>
      </c>
      <c r="FS21" s="204" t="str">
        <f t="shared" si="88"/>
        <v/>
      </c>
      <c r="FT21" s="205" t="str">
        <f t="shared" si="89"/>
        <v xml:space="preserve"> </v>
      </c>
      <c r="FU21" s="477" t="s">
        <v>613</v>
      </c>
      <c r="FV21" s="316" t="str">
        <f>IF(AND(C21=""),"-",VLOOKUP(B21,Register!$A$7:$AM$311,19,FALSE))</f>
        <v>-</v>
      </c>
      <c r="FW21" s="7" t="str">
        <f>IF(AND(C21=""),"-",VLOOKUP(B21,Register!$A$7:$AM$311,20,FALSE))</f>
        <v>-</v>
      </c>
      <c r="FX21" s="7" t="str">
        <f>IF(AND(C21=""),"-",VLOOKUP(B21,Register!$A$7:$AM$311,21,FALSE))</f>
        <v>-</v>
      </c>
      <c r="FY21" s="7" t="str">
        <f>IF(AND(C21=""),"-",VLOOKUP(B21,Register!$A$7:$AM$311,22,FALSE))</f>
        <v>-</v>
      </c>
      <c r="FZ21" s="7" t="str">
        <f>IF(AND(C21=""),"-",VLOOKUP(B21,Register!$A$7:$AM$311,23,FALSE))</f>
        <v>-</v>
      </c>
      <c r="GA21" s="7" t="str">
        <f>IF(AND(C21=""),"-",VLOOKUP(B21,Register!$A$7:$AM$311,24,FALSE))</f>
        <v>-</v>
      </c>
      <c r="GB21" s="7" t="str">
        <f>IF(AND(C21=""),"-",VLOOKUP(B21,Register!$A$7:$AM$311,25,FALSE))</f>
        <v>-</v>
      </c>
      <c r="GC21" s="7" t="str">
        <f>IF(AND(C21=""),"-",VLOOKUP(B21,Register!$A$7:$AM$311,26,FALSE))</f>
        <v>-</v>
      </c>
      <c r="GD21" s="7" t="str">
        <f>IF(AND(C21=""),"-",VLOOKUP(B21,Register!$A$7:$AM$311,27,FALSE))</f>
        <v>-</v>
      </c>
      <c r="GE21" s="7" t="str">
        <f>IF(AND(C21=""),"-",VLOOKUP(B21,Register!$A$7:$AM$311,28,FALSE))</f>
        <v>-</v>
      </c>
      <c r="GF21" s="7" t="str">
        <f>IF(AND(C21=""),"-",VLOOKUP(B21,Register!$A$7:$AM$311,29,FALSE))</f>
        <v>-</v>
      </c>
      <c r="GG21" s="7" t="str">
        <f>IF(AND(C21=""),"-",VLOOKUP(B21,Register!$A$7:$AM$311,30,FALSE))</f>
        <v>-</v>
      </c>
      <c r="GH21" s="8" t="str">
        <f>IF(AND(C21=""),"-",VLOOKUP(B21,Register!$A$7:$AM$311,31,FALSE))</f>
        <v>-</v>
      </c>
      <c r="GI21" s="309" t="str">
        <f>IF(AND(C21=""),"",VLOOKUP(B21,Register!$A$7:$CL$311,36,FALSE))</f>
        <v/>
      </c>
      <c r="GJ21" s="182" t="str">
        <f t="shared" si="90"/>
        <v/>
      </c>
      <c r="GK21" s="312" t="str">
        <f t="shared" si="91"/>
        <v/>
      </c>
      <c r="GL21" s="314" t="str">
        <f t="shared" si="92"/>
        <v/>
      </c>
      <c r="GM21" s="3"/>
      <c r="GP21" s="315" t="s">
        <v>592</v>
      </c>
      <c r="GR21" s="3"/>
      <c r="GS21" s="3"/>
      <c r="GT21" s="3"/>
      <c r="GU21" s="3"/>
      <c r="GV21" s="3"/>
      <c r="GW21" s="3"/>
      <c r="GX21" s="3"/>
      <c r="GY21" s="3"/>
      <c r="GZ21" s="3"/>
      <c r="HA21" s="3"/>
      <c r="HB21" s="3"/>
      <c r="HC21" s="3"/>
      <c r="HD21" s="3"/>
      <c r="HE21" s="3"/>
      <c r="HF21" s="3"/>
      <c r="HG21" s="3"/>
      <c r="HH21" s="3"/>
      <c r="HI21" s="3"/>
      <c r="HJ21" s="3"/>
      <c r="HK21" s="3"/>
      <c r="HL21" s="3"/>
      <c r="HM21" s="3"/>
      <c r="HW21" s="321" t="str">
        <f>IF(ISNA(VLOOKUP(B21,Register!A$7:Z$315,9,FALSE)),"",VLOOKUP(B21,Register!A$7:Z$315,9,FALSE))</f>
        <v/>
      </c>
      <c r="HX21" s="321" t="str">
        <f>IF(ISNA(VLOOKUP(B21,Register!A$7:Z$315,12,FALSE)),"",VLOOKUP(B21,Register!A$7:Z$315,12,FALSE))</f>
        <v/>
      </c>
      <c r="HY21" s="321" t="str">
        <f t="shared" si="93"/>
        <v/>
      </c>
      <c r="HZ21" s="321" t="str">
        <f t="shared" si="94"/>
        <v/>
      </c>
      <c r="IA21" s="321" t="str">
        <f t="shared" si="95"/>
        <v/>
      </c>
      <c r="IB21" s="321" t="str">
        <f t="shared" si="96"/>
        <v/>
      </c>
      <c r="IC21" s="321" t="str">
        <f t="shared" si="97"/>
        <v/>
      </c>
      <c r="ID21" s="321" t="str">
        <f t="shared" si="98"/>
        <v/>
      </c>
      <c r="IE21" s="321" t="str">
        <f t="shared" si="99"/>
        <v/>
      </c>
      <c r="IF21" s="321" t="str">
        <f t="shared" si="100"/>
        <v/>
      </c>
    </row>
    <row r="22" spans="1:240" ht="21">
      <c r="A22" s="172">
        <v>10</v>
      </c>
      <c r="B22" s="197"/>
      <c r="C22" s="196" t="str">
        <f>IF(ISNA(VLOOKUP(B22,Register!A$7:Z$315,3,FALSE)),"",VLOOKUP(B22,Register!A$7:Z$315,3,FALSE))</f>
        <v/>
      </c>
      <c r="D22" s="196" t="str">
        <f>IF(ISNA(VLOOKUP(B22,Register!A$7:Z$315,4,FALSE)),"",VLOOKUP(B22,Register!A$7:Z$315,4,FALSE))</f>
        <v/>
      </c>
      <c r="E22" s="195" t="str">
        <f>IF(ISNA(VLOOKUP(B22,Register!A$7:Z$315,6,FALSE)),"",VLOOKUP(B22,Register!A$7:Z$315,6,FALSE))</f>
        <v/>
      </c>
      <c r="F22" s="105" t="s">
        <v>21</v>
      </c>
      <c r="G22" s="159">
        <v>10</v>
      </c>
      <c r="H22" s="159"/>
      <c r="I22" s="168" t="str">
        <f t="shared" si="2"/>
        <v/>
      </c>
      <c r="J22" s="5" t="str">
        <f t="shared" si="3"/>
        <v/>
      </c>
      <c r="K22" s="159">
        <v>9</v>
      </c>
      <c r="L22" s="159"/>
      <c r="M22" s="168" t="str">
        <f t="shared" si="4"/>
        <v/>
      </c>
      <c r="N22" s="5" t="str">
        <f t="shared" si="5"/>
        <v/>
      </c>
      <c r="O22" s="159">
        <v>57</v>
      </c>
      <c r="P22" s="159"/>
      <c r="Q22" s="168" t="str">
        <f t="shared" si="6"/>
        <v/>
      </c>
      <c r="R22" s="5" t="str">
        <f t="shared" si="7"/>
        <v/>
      </c>
      <c r="S22" s="159">
        <v>10</v>
      </c>
      <c r="T22" s="159"/>
      <c r="U22" s="168" t="str">
        <f t="shared" si="8"/>
        <v/>
      </c>
      <c r="V22" s="5" t="str">
        <f t="shared" si="9"/>
        <v/>
      </c>
      <c r="W22" s="159">
        <v>72</v>
      </c>
      <c r="X22" s="159"/>
      <c r="Y22" s="168" t="str">
        <f t="shared" si="10"/>
        <v/>
      </c>
      <c r="Z22" s="5" t="str">
        <f t="shared" si="11"/>
        <v/>
      </c>
      <c r="AA22" s="160" t="str">
        <f t="shared" si="0"/>
        <v/>
      </c>
      <c r="AB22" s="160" t="str">
        <f t="shared" si="1"/>
        <v/>
      </c>
      <c r="AC22" s="160" t="str">
        <f t="shared" si="12"/>
        <v/>
      </c>
      <c r="AD22" s="6" t="str">
        <f t="shared" si="13"/>
        <v/>
      </c>
      <c r="AE22" s="105" t="s">
        <v>21</v>
      </c>
      <c r="AF22" s="159">
        <v>10</v>
      </c>
      <c r="AG22" s="159"/>
      <c r="AH22" s="168" t="str">
        <f t="shared" si="14"/>
        <v/>
      </c>
      <c r="AI22" s="5" t="str">
        <f t="shared" si="15"/>
        <v/>
      </c>
      <c r="AJ22" s="159">
        <v>9</v>
      </c>
      <c r="AK22" s="159"/>
      <c r="AL22" s="168" t="str">
        <f t="shared" si="16"/>
        <v/>
      </c>
      <c r="AM22" s="5" t="str">
        <f t="shared" si="17"/>
        <v/>
      </c>
      <c r="AN22" s="159">
        <v>57</v>
      </c>
      <c r="AO22" s="159"/>
      <c r="AP22" s="168" t="str">
        <f t="shared" si="18"/>
        <v/>
      </c>
      <c r="AQ22" s="5" t="str">
        <f t="shared" si="19"/>
        <v/>
      </c>
      <c r="AR22" s="159">
        <v>10</v>
      </c>
      <c r="AS22" s="159"/>
      <c r="AT22" s="168" t="str">
        <f t="shared" si="20"/>
        <v/>
      </c>
      <c r="AU22" s="5" t="str">
        <f t="shared" si="21"/>
        <v/>
      </c>
      <c r="AV22" s="159">
        <v>72</v>
      </c>
      <c r="AW22" s="159"/>
      <c r="AX22" s="168" t="str">
        <f t="shared" si="22"/>
        <v/>
      </c>
      <c r="AY22" s="5" t="str">
        <f t="shared" si="23"/>
        <v/>
      </c>
      <c r="AZ22" s="160" t="str">
        <f t="shared" si="24"/>
        <v/>
      </c>
      <c r="BA22" s="160" t="str">
        <f t="shared" si="25"/>
        <v/>
      </c>
      <c r="BB22" s="160" t="str">
        <f t="shared" si="26"/>
        <v/>
      </c>
      <c r="BC22" s="6" t="str">
        <f t="shared" si="27"/>
        <v/>
      </c>
      <c r="BD22" s="105" t="s">
        <v>21</v>
      </c>
      <c r="BE22" s="159">
        <v>10</v>
      </c>
      <c r="BF22" s="159"/>
      <c r="BG22" s="168" t="str">
        <f t="shared" si="28"/>
        <v/>
      </c>
      <c r="BH22" s="5" t="str">
        <f t="shared" si="29"/>
        <v/>
      </c>
      <c r="BI22" s="159">
        <v>9</v>
      </c>
      <c r="BJ22" s="159"/>
      <c r="BK22" s="168" t="str">
        <f t="shared" si="30"/>
        <v/>
      </c>
      <c r="BL22" s="5" t="str">
        <f t="shared" si="31"/>
        <v/>
      </c>
      <c r="BM22" s="159">
        <v>57</v>
      </c>
      <c r="BN22" s="159"/>
      <c r="BO22" s="168" t="str">
        <f t="shared" si="32"/>
        <v/>
      </c>
      <c r="BP22" s="5" t="str">
        <f t="shared" si="33"/>
        <v/>
      </c>
      <c r="BQ22" s="159">
        <v>10</v>
      </c>
      <c r="BR22" s="159"/>
      <c r="BS22" s="168" t="str">
        <f t="shared" si="34"/>
        <v/>
      </c>
      <c r="BT22" s="5" t="str">
        <f t="shared" si="35"/>
        <v/>
      </c>
      <c r="BU22" s="159">
        <v>72</v>
      </c>
      <c r="BV22" s="159"/>
      <c r="BW22" s="168" t="str">
        <f t="shared" si="36"/>
        <v/>
      </c>
      <c r="BX22" s="5" t="str">
        <f t="shared" si="37"/>
        <v/>
      </c>
      <c r="BY22" s="160" t="str">
        <f t="shared" si="38"/>
        <v/>
      </c>
      <c r="BZ22" s="160" t="str">
        <f t="shared" si="39"/>
        <v/>
      </c>
      <c r="CA22" s="160" t="str">
        <f t="shared" si="40"/>
        <v/>
      </c>
      <c r="CB22" s="6" t="str">
        <f t="shared" si="41"/>
        <v/>
      </c>
      <c r="CC22" s="105" t="s">
        <v>21</v>
      </c>
      <c r="CD22" s="159">
        <v>10</v>
      </c>
      <c r="CE22" s="159"/>
      <c r="CF22" s="168" t="str">
        <f t="shared" si="42"/>
        <v/>
      </c>
      <c r="CG22" s="5" t="str">
        <f t="shared" si="43"/>
        <v/>
      </c>
      <c r="CH22" s="159">
        <v>9</v>
      </c>
      <c r="CI22" s="159"/>
      <c r="CJ22" s="168" t="str">
        <f t="shared" si="44"/>
        <v/>
      </c>
      <c r="CK22" s="5" t="str">
        <f t="shared" si="45"/>
        <v/>
      </c>
      <c r="CL22" s="159">
        <v>57</v>
      </c>
      <c r="CM22" s="159"/>
      <c r="CN22" s="168" t="str">
        <f t="shared" si="46"/>
        <v/>
      </c>
      <c r="CO22" s="5" t="str">
        <f t="shared" si="47"/>
        <v/>
      </c>
      <c r="CP22" s="159">
        <v>10</v>
      </c>
      <c r="CQ22" s="159"/>
      <c r="CR22" s="168" t="str">
        <f t="shared" si="48"/>
        <v/>
      </c>
      <c r="CS22" s="5" t="str">
        <f t="shared" si="49"/>
        <v/>
      </c>
      <c r="CT22" s="159">
        <v>72</v>
      </c>
      <c r="CU22" s="159"/>
      <c r="CV22" s="168" t="str">
        <f t="shared" si="50"/>
        <v/>
      </c>
      <c r="CW22" s="5" t="str">
        <f t="shared" si="51"/>
        <v/>
      </c>
      <c r="CX22" s="160" t="str">
        <f t="shared" si="52"/>
        <v/>
      </c>
      <c r="CY22" s="160" t="str">
        <f t="shared" si="53"/>
        <v/>
      </c>
      <c r="CZ22" s="160" t="str">
        <f t="shared" si="54"/>
        <v/>
      </c>
      <c r="DA22" s="6" t="str">
        <f t="shared" si="55"/>
        <v/>
      </c>
      <c r="DB22" s="105" t="s">
        <v>21</v>
      </c>
      <c r="DC22" s="159">
        <v>10</v>
      </c>
      <c r="DD22" s="159"/>
      <c r="DE22" s="168" t="str">
        <f t="shared" si="56"/>
        <v/>
      </c>
      <c r="DF22" s="5" t="str">
        <f t="shared" si="57"/>
        <v/>
      </c>
      <c r="DG22" s="159">
        <v>9</v>
      </c>
      <c r="DH22" s="159"/>
      <c r="DI22" s="168" t="str">
        <f t="shared" si="58"/>
        <v/>
      </c>
      <c r="DJ22" s="5" t="str">
        <f t="shared" si="59"/>
        <v/>
      </c>
      <c r="DK22" s="159">
        <v>57</v>
      </c>
      <c r="DL22" s="159"/>
      <c r="DM22" s="168" t="str">
        <f t="shared" si="60"/>
        <v/>
      </c>
      <c r="DN22" s="5" t="str">
        <f t="shared" si="61"/>
        <v/>
      </c>
      <c r="DO22" s="159">
        <v>10</v>
      </c>
      <c r="DP22" s="159"/>
      <c r="DQ22" s="168" t="str">
        <f t="shared" si="62"/>
        <v/>
      </c>
      <c r="DR22" s="5" t="str">
        <f t="shared" si="63"/>
        <v/>
      </c>
      <c r="DS22" s="159">
        <v>72</v>
      </c>
      <c r="DT22" s="159"/>
      <c r="DU22" s="168" t="str">
        <f t="shared" si="64"/>
        <v/>
      </c>
      <c r="DV22" s="5" t="str">
        <f t="shared" si="65"/>
        <v/>
      </c>
      <c r="DW22" s="160" t="str">
        <f t="shared" si="66"/>
        <v/>
      </c>
      <c r="DX22" s="160" t="str">
        <f t="shared" si="67"/>
        <v/>
      </c>
      <c r="DY22" s="160" t="str">
        <f t="shared" si="68"/>
        <v/>
      </c>
      <c r="DZ22" s="6" t="str">
        <f t="shared" si="69"/>
        <v/>
      </c>
      <c r="EA22" s="105" t="s">
        <v>21</v>
      </c>
      <c r="EB22" s="159">
        <v>10</v>
      </c>
      <c r="EC22" s="159"/>
      <c r="ED22" s="168" t="str">
        <f t="shared" si="70"/>
        <v/>
      </c>
      <c r="EE22" s="5" t="str">
        <f t="shared" si="71"/>
        <v/>
      </c>
      <c r="EF22" s="159">
        <v>9</v>
      </c>
      <c r="EG22" s="159"/>
      <c r="EH22" s="168" t="str">
        <f t="shared" si="72"/>
        <v/>
      </c>
      <c r="EI22" s="5" t="str">
        <f t="shared" si="73"/>
        <v/>
      </c>
      <c r="EJ22" s="159">
        <v>57</v>
      </c>
      <c r="EK22" s="159"/>
      <c r="EL22" s="168" t="str">
        <f t="shared" si="74"/>
        <v/>
      </c>
      <c r="EM22" s="5" t="str">
        <f t="shared" si="75"/>
        <v/>
      </c>
      <c r="EN22" s="159">
        <v>10</v>
      </c>
      <c r="EO22" s="159"/>
      <c r="EP22" s="168" t="str">
        <f t="shared" si="76"/>
        <v/>
      </c>
      <c r="EQ22" s="5" t="str">
        <f t="shared" si="77"/>
        <v/>
      </c>
      <c r="ER22" s="159">
        <v>72</v>
      </c>
      <c r="ES22" s="159"/>
      <c r="ET22" s="168" t="str">
        <f t="shared" si="78"/>
        <v/>
      </c>
      <c r="EU22" s="5" t="str">
        <f t="shared" si="79"/>
        <v/>
      </c>
      <c r="EV22" s="160" t="str">
        <f t="shared" si="80"/>
        <v/>
      </c>
      <c r="EW22" s="160" t="str">
        <f t="shared" si="81"/>
        <v/>
      </c>
      <c r="EX22" s="160" t="str">
        <f t="shared" si="82"/>
        <v/>
      </c>
      <c r="EY22" s="6" t="str">
        <f t="shared" si="83"/>
        <v/>
      </c>
      <c r="EZ22" s="105">
        <v>19</v>
      </c>
      <c r="FA22" s="105">
        <v>18</v>
      </c>
      <c r="FB22" s="105">
        <v>19</v>
      </c>
      <c r="FC22" s="105">
        <v>18</v>
      </c>
      <c r="FD22" s="105">
        <v>19</v>
      </c>
      <c r="FE22" s="106" t="str">
        <f t="shared" si="84"/>
        <v/>
      </c>
      <c r="FF22" s="100" t="str">
        <f t="shared" si="85"/>
        <v xml:space="preserve"> </v>
      </c>
      <c r="FG22" s="105">
        <v>19</v>
      </c>
      <c r="FH22" s="105">
        <v>19</v>
      </c>
      <c r="FI22" s="105">
        <v>19</v>
      </c>
      <c r="FJ22" s="105">
        <v>18</v>
      </c>
      <c r="FK22" s="105">
        <v>19</v>
      </c>
      <c r="FL22" s="107" t="str">
        <f t="shared" si="86"/>
        <v/>
      </c>
      <c r="FM22" s="101" t="str">
        <f t="shared" si="87"/>
        <v xml:space="preserve"> </v>
      </c>
      <c r="FN22" s="105">
        <v>18</v>
      </c>
      <c r="FO22" s="105">
        <v>18</v>
      </c>
      <c r="FP22" s="105">
        <v>19</v>
      </c>
      <c r="FQ22" s="105">
        <v>18</v>
      </c>
      <c r="FR22" s="105">
        <v>18</v>
      </c>
      <c r="FS22" s="204" t="str">
        <f t="shared" si="88"/>
        <v/>
      </c>
      <c r="FT22" s="205" t="str">
        <f t="shared" si="89"/>
        <v xml:space="preserve"> </v>
      </c>
      <c r="FU22" s="477" t="s">
        <v>613</v>
      </c>
      <c r="FV22" s="316" t="str">
        <f>IF(AND(C22=""),"-",VLOOKUP(B22,Register!$A$7:$AM$311,19,FALSE))</f>
        <v>-</v>
      </c>
      <c r="FW22" s="7" t="str">
        <f>IF(AND(C22=""),"-",VLOOKUP(B22,Register!$A$7:$AM$311,20,FALSE))</f>
        <v>-</v>
      </c>
      <c r="FX22" s="7" t="str">
        <f>IF(AND(C22=""),"-",VLOOKUP(B22,Register!$A$7:$AM$311,21,FALSE))</f>
        <v>-</v>
      </c>
      <c r="FY22" s="7" t="str">
        <f>IF(AND(C22=""),"-",VLOOKUP(B22,Register!$A$7:$AM$311,22,FALSE))</f>
        <v>-</v>
      </c>
      <c r="FZ22" s="7" t="str">
        <f>IF(AND(C22=""),"-",VLOOKUP(B22,Register!$A$7:$AM$311,23,FALSE))</f>
        <v>-</v>
      </c>
      <c r="GA22" s="7" t="str">
        <f>IF(AND(C22=""),"-",VLOOKUP(B22,Register!$A$7:$AM$311,24,FALSE))</f>
        <v>-</v>
      </c>
      <c r="GB22" s="7" t="str">
        <f>IF(AND(C22=""),"-",VLOOKUP(B22,Register!$A$7:$AM$311,25,FALSE))</f>
        <v>-</v>
      </c>
      <c r="GC22" s="7" t="str">
        <f>IF(AND(C22=""),"-",VLOOKUP(B22,Register!$A$7:$AM$311,26,FALSE))</f>
        <v>-</v>
      </c>
      <c r="GD22" s="7" t="str">
        <f>IF(AND(C22=""),"-",VLOOKUP(B22,Register!$A$7:$AM$311,27,FALSE))</f>
        <v>-</v>
      </c>
      <c r="GE22" s="7" t="str">
        <f>IF(AND(C22=""),"-",VLOOKUP(B22,Register!$A$7:$AM$311,28,FALSE))</f>
        <v>-</v>
      </c>
      <c r="GF22" s="7" t="str">
        <f>IF(AND(C22=""),"-",VLOOKUP(B22,Register!$A$7:$AM$311,29,FALSE))</f>
        <v>-</v>
      </c>
      <c r="GG22" s="7" t="str">
        <f>IF(AND(C22=""),"-",VLOOKUP(B22,Register!$A$7:$AM$311,30,FALSE))</f>
        <v>-</v>
      </c>
      <c r="GH22" s="8" t="str">
        <f>IF(AND(C22=""),"-",VLOOKUP(B22,Register!$A$7:$AM$311,31,FALSE))</f>
        <v>-</v>
      </c>
      <c r="GI22" s="309" t="str">
        <f>IF(AND(C22=""),"",VLOOKUP(B22,Register!$A$7:$CL$311,36,FALSE))</f>
        <v/>
      </c>
      <c r="GJ22" s="182" t="str">
        <f t="shared" si="90"/>
        <v/>
      </c>
      <c r="GK22" s="312" t="str">
        <f t="shared" si="91"/>
        <v/>
      </c>
      <c r="GL22" s="314" t="str">
        <f t="shared" si="92"/>
        <v/>
      </c>
      <c r="GM22" s="3"/>
      <c r="GP22" s="315" t="s">
        <v>593</v>
      </c>
      <c r="GR22" s="3"/>
      <c r="GS22" s="3"/>
      <c r="GT22" s="3"/>
      <c r="GU22" s="3"/>
      <c r="GV22" s="3"/>
      <c r="GW22" s="3"/>
      <c r="GX22" s="3"/>
      <c r="GY22" s="3"/>
      <c r="GZ22" s="3"/>
      <c r="HA22" s="3"/>
      <c r="HB22" s="3"/>
      <c r="HC22" s="3"/>
      <c r="HD22" s="3"/>
      <c r="HE22" s="3"/>
      <c r="HF22" s="3"/>
      <c r="HG22" s="3"/>
      <c r="HH22" s="3"/>
      <c r="HI22" s="3"/>
      <c r="HJ22" s="3"/>
      <c r="HK22" s="3"/>
      <c r="HL22" s="3"/>
      <c r="HM22" s="3"/>
      <c r="HW22" s="321" t="str">
        <f>IF(ISNA(VLOOKUP(B22,Register!A$7:Z$315,9,FALSE)),"",VLOOKUP(B22,Register!A$7:Z$315,9,FALSE))</f>
        <v/>
      </c>
      <c r="HX22" s="321" t="str">
        <f>IF(ISNA(VLOOKUP(B22,Register!A$7:Z$315,12,FALSE)),"",VLOOKUP(B22,Register!A$7:Z$315,12,FALSE))</f>
        <v/>
      </c>
      <c r="HY22" s="321" t="str">
        <f t="shared" si="93"/>
        <v/>
      </c>
      <c r="HZ22" s="321" t="str">
        <f t="shared" si="94"/>
        <v/>
      </c>
      <c r="IA22" s="321" t="str">
        <f t="shared" si="95"/>
        <v/>
      </c>
      <c r="IB22" s="321" t="str">
        <f t="shared" si="96"/>
        <v/>
      </c>
      <c r="IC22" s="321" t="str">
        <f t="shared" si="97"/>
        <v/>
      </c>
      <c r="ID22" s="321" t="str">
        <f t="shared" si="98"/>
        <v/>
      </c>
      <c r="IE22" s="321" t="str">
        <f t="shared" si="99"/>
        <v/>
      </c>
      <c r="IF22" s="321" t="str">
        <f t="shared" si="100"/>
        <v/>
      </c>
    </row>
    <row r="23" spans="1:240" ht="21">
      <c r="A23" s="172">
        <v>11</v>
      </c>
      <c r="B23" s="197"/>
      <c r="C23" s="196" t="str">
        <f>IF(ISNA(VLOOKUP(B23,Register!A$7:Z$315,3,FALSE)),"",VLOOKUP(B23,Register!A$7:Z$315,3,FALSE))</f>
        <v/>
      </c>
      <c r="D23" s="196" t="str">
        <f>IF(ISNA(VLOOKUP(B23,Register!A$7:Z$315,4,FALSE)),"",VLOOKUP(B23,Register!A$7:Z$315,4,FALSE))</f>
        <v/>
      </c>
      <c r="E23" s="195" t="str">
        <f>IF(ISNA(VLOOKUP(B23,Register!A$7:Z$315,6,FALSE)),"",VLOOKUP(B23,Register!A$7:Z$315,6,FALSE))</f>
        <v/>
      </c>
      <c r="F23" s="105" t="s">
        <v>23</v>
      </c>
      <c r="G23" s="159">
        <v>5</v>
      </c>
      <c r="H23" s="159"/>
      <c r="I23" s="168" t="str">
        <f t="shared" si="2"/>
        <v/>
      </c>
      <c r="J23" s="5" t="str">
        <f t="shared" si="3"/>
        <v/>
      </c>
      <c r="K23" s="159">
        <v>6</v>
      </c>
      <c r="L23" s="159"/>
      <c r="M23" s="168" t="str">
        <f t="shared" si="4"/>
        <v/>
      </c>
      <c r="N23" s="5" t="str">
        <f t="shared" si="5"/>
        <v/>
      </c>
      <c r="O23" s="159">
        <v>24</v>
      </c>
      <c r="P23" s="159"/>
      <c r="Q23" s="168" t="str">
        <f t="shared" si="6"/>
        <v/>
      </c>
      <c r="R23" s="5" t="str">
        <f t="shared" si="7"/>
        <v/>
      </c>
      <c r="S23" s="159">
        <v>7</v>
      </c>
      <c r="T23" s="159"/>
      <c r="U23" s="168" t="str">
        <f t="shared" si="8"/>
        <v/>
      </c>
      <c r="V23" s="5" t="str">
        <f t="shared" si="9"/>
        <v/>
      </c>
      <c r="W23" s="159">
        <v>44</v>
      </c>
      <c r="X23" s="159"/>
      <c r="Y23" s="168" t="str">
        <f t="shared" si="10"/>
        <v/>
      </c>
      <c r="Z23" s="5" t="str">
        <f t="shared" si="11"/>
        <v/>
      </c>
      <c r="AA23" s="160" t="str">
        <f t="shared" si="0"/>
        <v/>
      </c>
      <c r="AB23" s="160" t="str">
        <f t="shared" si="1"/>
        <v/>
      </c>
      <c r="AC23" s="160" t="str">
        <f t="shared" si="12"/>
        <v/>
      </c>
      <c r="AD23" s="6" t="str">
        <f t="shared" si="13"/>
        <v/>
      </c>
      <c r="AE23" s="105" t="s">
        <v>23</v>
      </c>
      <c r="AF23" s="159">
        <v>5</v>
      </c>
      <c r="AG23" s="159"/>
      <c r="AH23" s="168" t="str">
        <f t="shared" si="14"/>
        <v/>
      </c>
      <c r="AI23" s="5" t="str">
        <f t="shared" si="15"/>
        <v/>
      </c>
      <c r="AJ23" s="159">
        <v>6</v>
      </c>
      <c r="AK23" s="159"/>
      <c r="AL23" s="168" t="str">
        <f t="shared" si="16"/>
        <v/>
      </c>
      <c r="AM23" s="5" t="str">
        <f t="shared" si="17"/>
        <v/>
      </c>
      <c r="AN23" s="159">
        <v>24</v>
      </c>
      <c r="AO23" s="159"/>
      <c r="AP23" s="168" t="str">
        <f t="shared" si="18"/>
        <v/>
      </c>
      <c r="AQ23" s="5" t="str">
        <f t="shared" si="19"/>
        <v/>
      </c>
      <c r="AR23" s="159">
        <v>7</v>
      </c>
      <c r="AS23" s="159"/>
      <c r="AT23" s="168" t="str">
        <f t="shared" si="20"/>
        <v/>
      </c>
      <c r="AU23" s="5" t="str">
        <f t="shared" si="21"/>
        <v/>
      </c>
      <c r="AV23" s="159">
        <v>44</v>
      </c>
      <c r="AW23" s="159"/>
      <c r="AX23" s="168" t="str">
        <f t="shared" si="22"/>
        <v/>
      </c>
      <c r="AY23" s="5" t="str">
        <f t="shared" si="23"/>
        <v/>
      </c>
      <c r="AZ23" s="160" t="str">
        <f t="shared" si="24"/>
        <v/>
      </c>
      <c r="BA23" s="160" t="str">
        <f t="shared" si="25"/>
        <v/>
      </c>
      <c r="BB23" s="160" t="str">
        <f t="shared" si="26"/>
        <v/>
      </c>
      <c r="BC23" s="6" t="str">
        <f t="shared" si="27"/>
        <v/>
      </c>
      <c r="BD23" s="105" t="s">
        <v>23</v>
      </c>
      <c r="BE23" s="159">
        <v>5</v>
      </c>
      <c r="BF23" s="159"/>
      <c r="BG23" s="168" t="str">
        <f t="shared" si="28"/>
        <v/>
      </c>
      <c r="BH23" s="5" t="str">
        <f t="shared" si="29"/>
        <v/>
      </c>
      <c r="BI23" s="159">
        <v>6</v>
      </c>
      <c r="BJ23" s="159"/>
      <c r="BK23" s="168" t="str">
        <f t="shared" si="30"/>
        <v/>
      </c>
      <c r="BL23" s="5" t="str">
        <f t="shared" si="31"/>
        <v/>
      </c>
      <c r="BM23" s="159">
        <v>24</v>
      </c>
      <c r="BN23" s="159"/>
      <c r="BO23" s="168" t="str">
        <f t="shared" si="32"/>
        <v/>
      </c>
      <c r="BP23" s="5" t="str">
        <f t="shared" si="33"/>
        <v/>
      </c>
      <c r="BQ23" s="159">
        <v>7</v>
      </c>
      <c r="BR23" s="159"/>
      <c r="BS23" s="168" t="str">
        <f t="shared" si="34"/>
        <v/>
      </c>
      <c r="BT23" s="5" t="str">
        <f t="shared" si="35"/>
        <v/>
      </c>
      <c r="BU23" s="159">
        <v>44</v>
      </c>
      <c r="BV23" s="159"/>
      <c r="BW23" s="168" t="str">
        <f t="shared" si="36"/>
        <v/>
      </c>
      <c r="BX23" s="5" t="str">
        <f t="shared" si="37"/>
        <v/>
      </c>
      <c r="BY23" s="160" t="str">
        <f t="shared" si="38"/>
        <v/>
      </c>
      <c r="BZ23" s="160" t="str">
        <f t="shared" si="39"/>
        <v/>
      </c>
      <c r="CA23" s="160" t="str">
        <f t="shared" si="40"/>
        <v/>
      </c>
      <c r="CB23" s="6" t="str">
        <f t="shared" si="41"/>
        <v/>
      </c>
      <c r="CC23" s="105" t="s">
        <v>23</v>
      </c>
      <c r="CD23" s="159">
        <v>5</v>
      </c>
      <c r="CE23" s="159"/>
      <c r="CF23" s="168" t="str">
        <f t="shared" si="42"/>
        <v/>
      </c>
      <c r="CG23" s="5" t="str">
        <f t="shared" si="43"/>
        <v/>
      </c>
      <c r="CH23" s="159">
        <v>6</v>
      </c>
      <c r="CI23" s="159"/>
      <c r="CJ23" s="168" t="str">
        <f t="shared" si="44"/>
        <v/>
      </c>
      <c r="CK23" s="5" t="str">
        <f t="shared" si="45"/>
        <v/>
      </c>
      <c r="CL23" s="159">
        <v>24</v>
      </c>
      <c r="CM23" s="159"/>
      <c r="CN23" s="168" t="str">
        <f t="shared" si="46"/>
        <v/>
      </c>
      <c r="CO23" s="5" t="str">
        <f t="shared" si="47"/>
        <v/>
      </c>
      <c r="CP23" s="159">
        <v>7</v>
      </c>
      <c r="CQ23" s="159"/>
      <c r="CR23" s="168" t="str">
        <f t="shared" si="48"/>
        <v/>
      </c>
      <c r="CS23" s="5" t="str">
        <f t="shared" si="49"/>
        <v/>
      </c>
      <c r="CT23" s="159">
        <v>44</v>
      </c>
      <c r="CU23" s="159"/>
      <c r="CV23" s="168" t="str">
        <f t="shared" si="50"/>
        <v/>
      </c>
      <c r="CW23" s="5" t="str">
        <f t="shared" si="51"/>
        <v/>
      </c>
      <c r="CX23" s="160" t="str">
        <f t="shared" si="52"/>
        <v/>
      </c>
      <c r="CY23" s="160" t="str">
        <f t="shared" si="53"/>
        <v/>
      </c>
      <c r="CZ23" s="160" t="str">
        <f t="shared" si="54"/>
        <v/>
      </c>
      <c r="DA23" s="6" t="str">
        <f t="shared" si="55"/>
        <v/>
      </c>
      <c r="DB23" s="105" t="s">
        <v>23</v>
      </c>
      <c r="DC23" s="159">
        <v>5</v>
      </c>
      <c r="DD23" s="159"/>
      <c r="DE23" s="168" t="str">
        <f t="shared" si="56"/>
        <v/>
      </c>
      <c r="DF23" s="5" t="str">
        <f t="shared" si="57"/>
        <v/>
      </c>
      <c r="DG23" s="159">
        <v>6</v>
      </c>
      <c r="DH23" s="159"/>
      <c r="DI23" s="168" t="str">
        <f t="shared" si="58"/>
        <v/>
      </c>
      <c r="DJ23" s="5" t="str">
        <f t="shared" si="59"/>
        <v/>
      </c>
      <c r="DK23" s="159">
        <v>24</v>
      </c>
      <c r="DL23" s="159"/>
      <c r="DM23" s="168" t="str">
        <f t="shared" si="60"/>
        <v/>
      </c>
      <c r="DN23" s="5" t="str">
        <f t="shared" si="61"/>
        <v/>
      </c>
      <c r="DO23" s="159">
        <v>7</v>
      </c>
      <c r="DP23" s="159"/>
      <c r="DQ23" s="168" t="str">
        <f t="shared" si="62"/>
        <v/>
      </c>
      <c r="DR23" s="5" t="str">
        <f t="shared" si="63"/>
        <v/>
      </c>
      <c r="DS23" s="159">
        <v>44</v>
      </c>
      <c r="DT23" s="159"/>
      <c r="DU23" s="168" t="str">
        <f t="shared" si="64"/>
        <v/>
      </c>
      <c r="DV23" s="5" t="str">
        <f t="shared" si="65"/>
        <v/>
      </c>
      <c r="DW23" s="160" t="str">
        <f t="shared" si="66"/>
        <v/>
      </c>
      <c r="DX23" s="160" t="str">
        <f t="shared" si="67"/>
        <v/>
      </c>
      <c r="DY23" s="160" t="str">
        <f t="shared" si="68"/>
        <v/>
      </c>
      <c r="DZ23" s="6" t="str">
        <f t="shared" si="69"/>
        <v/>
      </c>
      <c r="EA23" s="105" t="s">
        <v>23</v>
      </c>
      <c r="EB23" s="159">
        <v>5</v>
      </c>
      <c r="EC23" s="159"/>
      <c r="ED23" s="168" t="str">
        <f t="shared" si="70"/>
        <v/>
      </c>
      <c r="EE23" s="5" t="str">
        <f t="shared" si="71"/>
        <v/>
      </c>
      <c r="EF23" s="159">
        <v>6</v>
      </c>
      <c r="EG23" s="159"/>
      <c r="EH23" s="168" t="str">
        <f t="shared" si="72"/>
        <v/>
      </c>
      <c r="EI23" s="5" t="str">
        <f t="shared" si="73"/>
        <v/>
      </c>
      <c r="EJ23" s="159">
        <v>24</v>
      </c>
      <c r="EK23" s="159"/>
      <c r="EL23" s="168" t="str">
        <f t="shared" si="74"/>
        <v/>
      </c>
      <c r="EM23" s="5" t="str">
        <f t="shared" si="75"/>
        <v/>
      </c>
      <c r="EN23" s="159">
        <v>7</v>
      </c>
      <c r="EO23" s="159"/>
      <c r="EP23" s="168" t="str">
        <f t="shared" si="76"/>
        <v/>
      </c>
      <c r="EQ23" s="5" t="str">
        <f t="shared" si="77"/>
        <v/>
      </c>
      <c r="ER23" s="159">
        <v>44</v>
      </c>
      <c r="ES23" s="159"/>
      <c r="ET23" s="168" t="str">
        <f t="shared" si="78"/>
        <v/>
      </c>
      <c r="EU23" s="5" t="str">
        <f t="shared" si="79"/>
        <v/>
      </c>
      <c r="EV23" s="160" t="str">
        <f t="shared" si="80"/>
        <v/>
      </c>
      <c r="EW23" s="160" t="str">
        <f t="shared" si="81"/>
        <v/>
      </c>
      <c r="EX23" s="160" t="str">
        <f t="shared" si="82"/>
        <v/>
      </c>
      <c r="EY23" s="6" t="str">
        <f t="shared" si="83"/>
        <v/>
      </c>
      <c r="EZ23" s="105">
        <v>17</v>
      </c>
      <c r="FA23" s="105">
        <v>17</v>
      </c>
      <c r="FB23" s="105">
        <v>18</v>
      </c>
      <c r="FC23" s="105">
        <v>17</v>
      </c>
      <c r="FD23" s="105">
        <v>18</v>
      </c>
      <c r="FE23" s="106" t="str">
        <f t="shared" si="84"/>
        <v/>
      </c>
      <c r="FF23" s="100" t="str">
        <f t="shared" si="85"/>
        <v xml:space="preserve"> </v>
      </c>
      <c r="FG23" s="105">
        <v>17</v>
      </c>
      <c r="FH23" s="105">
        <v>17</v>
      </c>
      <c r="FI23" s="105">
        <v>17</v>
      </c>
      <c r="FJ23" s="105">
        <v>16</v>
      </c>
      <c r="FK23" s="105">
        <v>17</v>
      </c>
      <c r="FL23" s="107" t="str">
        <f t="shared" si="86"/>
        <v/>
      </c>
      <c r="FM23" s="101" t="str">
        <f t="shared" si="87"/>
        <v xml:space="preserve"> </v>
      </c>
      <c r="FN23" s="105">
        <v>18</v>
      </c>
      <c r="FO23" s="105">
        <v>18</v>
      </c>
      <c r="FP23" s="105">
        <v>19</v>
      </c>
      <c r="FQ23" s="105">
        <v>18</v>
      </c>
      <c r="FR23" s="105">
        <v>18</v>
      </c>
      <c r="FS23" s="204" t="str">
        <f t="shared" si="88"/>
        <v/>
      </c>
      <c r="FT23" s="205" t="str">
        <f t="shared" si="89"/>
        <v xml:space="preserve"> </v>
      </c>
      <c r="FU23" s="477" t="s">
        <v>613</v>
      </c>
      <c r="FV23" s="316" t="str">
        <f>IF(AND(C23=""),"-",VLOOKUP(B23,Register!$A$7:$AM$311,19,FALSE))</f>
        <v>-</v>
      </c>
      <c r="FW23" s="7" t="str">
        <f>IF(AND(C23=""),"-",VLOOKUP(B23,Register!$A$7:$AM$311,20,FALSE))</f>
        <v>-</v>
      </c>
      <c r="FX23" s="7" t="str">
        <f>IF(AND(C23=""),"-",VLOOKUP(B23,Register!$A$7:$AM$311,21,FALSE))</f>
        <v>-</v>
      </c>
      <c r="FY23" s="7" t="str">
        <f>IF(AND(C23=""),"-",VLOOKUP(B23,Register!$A$7:$AM$311,22,FALSE))</f>
        <v>-</v>
      </c>
      <c r="FZ23" s="7" t="str">
        <f>IF(AND(C23=""),"-",VLOOKUP(B23,Register!$A$7:$AM$311,23,FALSE))</f>
        <v>-</v>
      </c>
      <c r="GA23" s="7" t="str">
        <f>IF(AND(C23=""),"-",VLOOKUP(B23,Register!$A$7:$AM$311,24,FALSE))</f>
        <v>-</v>
      </c>
      <c r="GB23" s="7" t="str">
        <f>IF(AND(C23=""),"-",VLOOKUP(B23,Register!$A$7:$AM$311,25,FALSE))</f>
        <v>-</v>
      </c>
      <c r="GC23" s="7" t="str">
        <f>IF(AND(C23=""),"-",VLOOKUP(B23,Register!$A$7:$AM$311,26,FALSE))</f>
        <v>-</v>
      </c>
      <c r="GD23" s="7" t="str">
        <f>IF(AND(C23=""),"-",VLOOKUP(B23,Register!$A$7:$AM$311,27,FALSE))</f>
        <v>-</v>
      </c>
      <c r="GE23" s="7" t="str">
        <f>IF(AND(C23=""),"-",VLOOKUP(B23,Register!$A$7:$AM$311,28,FALSE))</f>
        <v>-</v>
      </c>
      <c r="GF23" s="7" t="str">
        <f>IF(AND(C23=""),"-",VLOOKUP(B23,Register!$A$7:$AM$311,29,FALSE))</f>
        <v>-</v>
      </c>
      <c r="GG23" s="7" t="str">
        <f>IF(AND(C23=""),"-",VLOOKUP(B23,Register!$A$7:$AM$311,30,FALSE))</f>
        <v>-</v>
      </c>
      <c r="GH23" s="8" t="str">
        <f>IF(AND(C23=""),"-",VLOOKUP(B23,Register!$A$7:$AM$311,31,FALSE))</f>
        <v>-</v>
      </c>
      <c r="GI23" s="309" t="str">
        <f>IF(AND(C23=""),"",VLOOKUP(B23,Register!$A$7:$CL$311,36,FALSE))</f>
        <v/>
      </c>
      <c r="GJ23" s="182" t="str">
        <f t="shared" si="90"/>
        <v/>
      </c>
      <c r="GK23" s="312" t="str">
        <f t="shared" si="91"/>
        <v/>
      </c>
      <c r="GL23" s="314" t="str">
        <f t="shared" si="92"/>
        <v/>
      </c>
      <c r="GM23" s="3"/>
      <c r="GP23" s="315" t="s">
        <v>594</v>
      </c>
      <c r="GR23" s="3"/>
      <c r="GS23" s="3"/>
      <c r="GT23" s="3"/>
      <c r="GU23" s="3"/>
      <c r="GV23" s="3"/>
      <c r="GW23" s="3"/>
      <c r="GX23" s="3"/>
      <c r="GY23" s="3"/>
      <c r="GZ23" s="3"/>
      <c r="HA23" s="3"/>
      <c r="HB23" s="3"/>
      <c r="HC23" s="3"/>
      <c r="HD23" s="3"/>
      <c r="HE23" s="3"/>
      <c r="HF23" s="3"/>
      <c r="HG23" s="3"/>
      <c r="HH23" s="3"/>
      <c r="HI23" s="3"/>
      <c r="HJ23" s="3"/>
      <c r="HK23" s="3"/>
      <c r="HL23" s="3"/>
      <c r="HM23" s="3"/>
      <c r="HW23" s="321" t="str">
        <f>IF(ISNA(VLOOKUP(B23,Register!A$7:Z$315,9,FALSE)),"",VLOOKUP(B23,Register!A$7:Z$315,9,FALSE))</f>
        <v/>
      </c>
      <c r="HX23" s="321" t="str">
        <f>IF(ISNA(VLOOKUP(B23,Register!A$7:Z$315,12,FALSE)),"",VLOOKUP(B23,Register!A$7:Z$315,12,FALSE))</f>
        <v/>
      </c>
      <c r="HY23" s="321" t="str">
        <f t="shared" si="93"/>
        <v/>
      </c>
      <c r="HZ23" s="321" t="str">
        <f t="shared" si="94"/>
        <v/>
      </c>
      <c r="IA23" s="321" t="str">
        <f t="shared" si="95"/>
        <v/>
      </c>
      <c r="IB23" s="321" t="str">
        <f t="shared" si="96"/>
        <v/>
      </c>
      <c r="IC23" s="321" t="str">
        <f t="shared" si="97"/>
        <v/>
      </c>
      <c r="ID23" s="321" t="str">
        <f t="shared" si="98"/>
        <v/>
      </c>
      <c r="IE23" s="321" t="str">
        <f t="shared" si="99"/>
        <v/>
      </c>
      <c r="IF23" s="321" t="str">
        <f t="shared" si="100"/>
        <v/>
      </c>
    </row>
    <row r="24" spans="1:240" ht="21">
      <c r="A24" s="172">
        <v>12</v>
      </c>
      <c r="B24" s="197"/>
      <c r="C24" s="196" t="str">
        <f>IF(ISNA(VLOOKUP(B24,Register!A$7:Z$315,3,FALSE)),"",VLOOKUP(B24,Register!A$7:Z$315,3,FALSE))</f>
        <v/>
      </c>
      <c r="D24" s="196" t="str">
        <f>IF(ISNA(VLOOKUP(B24,Register!A$7:Z$315,4,FALSE)),"",VLOOKUP(B24,Register!A$7:Z$315,4,FALSE))</f>
        <v/>
      </c>
      <c r="E24" s="195" t="str">
        <f>IF(ISNA(VLOOKUP(B24,Register!A$7:Z$315,6,FALSE)),"",VLOOKUP(B24,Register!A$7:Z$315,6,FALSE))</f>
        <v/>
      </c>
      <c r="F24" s="105" t="s">
        <v>22</v>
      </c>
      <c r="G24" s="159">
        <v>10</v>
      </c>
      <c r="H24" s="159"/>
      <c r="I24" s="168" t="str">
        <f t="shared" si="2"/>
        <v/>
      </c>
      <c r="J24" s="5" t="str">
        <f t="shared" si="3"/>
        <v/>
      </c>
      <c r="K24" s="159">
        <v>10</v>
      </c>
      <c r="L24" s="159"/>
      <c r="M24" s="168" t="str">
        <f t="shared" si="4"/>
        <v/>
      </c>
      <c r="N24" s="5" t="str">
        <f t="shared" si="5"/>
        <v/>
      </c>
      <c r="O24" s="159">
        <v>49</v>
      </c>
      <c r="P24" s="159"/>
      <c r="Q24" s="168" t="str">
        <f t="shared" si="6"/>
        <v/>
      </c>
      <c r="R24" s="5" t="str">
        <f t="shared" si="7"/>
        <v/>
      </c>
      <c r="S24" s="159">
        <v>10</v>
      </c>
      <c r="T24" s="159"/>
      <c r="U24" s="168" t="str">
        <f t="shared" si="8"/>
        <v/>
      </c>
      <c r="V24" s="5" t="str">
        <f t="shared" si="9"/>
        <v/>
      </c>
      <c r="W24" s="159">
        <v>72</v>
      </c>
      <c r="X24" s="159"/>
      <c r="Y24" s="168" t="str">
        <f t="shared" si="10"/>
        <v/>
      </c>
      <c r="Z24" s="5" t="str">
        <f t="shared" si="11"/>
        <v/>
      </c>
      <c r="AA24" s="160" t="str">
        <f t="shared" si="0"/>
        <v/>
      </c>
      <c r="AB24" s="160" t="str">
        <f t="shared" si="1"/>
        <v/>
      </c>
      <c r="AC24" s="160" t="str">
        <f t="shared" si="12"/>
        <v/>
      </c>
      <c r="AD24" s="6" t="str">
        <f t="shared" si="13"/>
        <v/>
      </c>
      <c r="AE24" s="105" t="s">
        <v>22</v>
      </c>
      <c r="AF24" s="159">
        <v>10</v>
      </c>
      <c r="AG24" s="159"/>
      <c r="AH24" s="168" t="str">
        <f t="shared" si="14"/>
        <v/>
      </c>
      <c r="AI24" s="5" t="str">
        <f t="shared" si="15"/>
        <v/>
      </c>
      <c r="AJ24" s="159">
        <v>10</v>
      </c>
      <c r="AK24" s="159"/>
      <c r="AL24" s="168" t="str">
        <f t="shared" si="16"/>
        <v/>
      </c>
      <c r="AM24" s="5" t="str">
        <f t="shared" si="17"/>
        <v/>
      </c>
      <c r="AN24" s="159">
        <v>49</v>
      </c>
      <c r="AO24" s="159"/>
      <c r="AP24" s="168" t="str">
        <f t="shared" si="18"/>
        <v/>
      </c>
      <c r="AQ24" s="5" t="str">
        <f t="shared" si="19"/>
        <v/>
      </c>
      <c r="AR24" s="159">
        <v>10</v>
      </c>
      <c r="AS24" s="159"/>
      <c r="AT24" s="168" t="str">
        <f t="shared" si="20"/>
        <v/>
      </c>
      <c r="AU24" s="5" t="str">
        <f t="shared" si="21"/>
        <v/>
      </c>
      <c r="AV24" s="159">
        <v>72</v>
      </c>
      <c r="AW24" s="159"/>
      <c r="AX24" s="168" t="str">
        <f t="shared" si="22"/>
        <v/>
      </c>
      <c r="AY24" s="5" t="str">
        <f t="shared" si="23"/>
        <v/>
      </c>
      <c r="AZ24" s="160" t="str">
        <f t="shared" si="24"/>
        <v/>
      </c>
      <c r="BA24" s="160" t="str">
        <f t="shared" si="25"/>
        <v/>
      </c>
      <c r="BB24" s="160" t="str">
        <f t="shared" si="26"/>
        <v/>
      </c>
      <c r="BC24" s="6" t="str">
        <f t="shared" si="27"/>
        <v/>
      </c>
      <c r="BD24" s="105" t="s">
        <v>22</v>
      </c>
      <c r="BE24" s="159">
        <v>10</v>
      </c>
      <c r="BF24" s="159"/>
      <c r="BG24" s="168" t="str">
        <f t="shared" si="28"/>
        <v/>
      </c>
      <c r="BH24" s="5" t="str">
        <f t="shared" si="29"/>
        <v/>
      </c>
      <c r="BI24" s="159">
        <v>10</v>
      </c>
      <c r="BJ24" s="159"/>
      <c r="BK24" s="168" t="str">
        <f t="shared" si="30"/>
        <v/>
      </c>
      <c r="BL24" s="5" t="str">
        <f t="shared" si="31"/>
        <v/>
      </c>
      <c r="BM24" s="159">
        <v>49</v>
      </c>
      <c r="BN24" s="159"/>
      <c r="BO24" s="168" t="str">
        <f t="shared" si="32"/>
        <v/>
      </c>
      <c r="BP24" s="5" t="str">
        <f t="shared" si="33"/>
        <v/>
      </c>
      <c r="BQ24" s="159">
        <v>10</v>
      </c>
      <c r="BR24" s="159"/>
      <c r="BS24" s="168" t="str">
        <f t="shared" si="34"/>
        <v/>
      </c>
      <c r="BT24" s="5" t="str">
        <f t="shared" si="35"/>
        <v/>
      </c>
      <c r="BU24" s="159">
        <v>72</v>
      </c>
      <c r="BV24" s="159"/>
      <c r="BW24" s="168" t="str">
        <f t="shared" si="36"/>
        <v/>
      </c>
      <c r="BX24" s="5" t="str">
        <f t="shared" si="37"/>
        <v/>
      </c>
      <c r="BY24" s="160" t="str">
        <f t="shared" si="38"/>
        <v/>
      </c>
      <c r="BZ24" s="160" t="str">
        <f t="shared" si="39"/>
        <v/>
      </c>
      <c r="CA24" s="160" t="str">
        <f t="shared" si="40"/>
        <v/>
      </c>
      <c r="CB24" s="6" t="str">
        <f t="shared" si="41"/>
        <v/>
      </c>
      <c r="CC24" s="105" t="s">
        <v>22</v>
      </c>
      <c r="CD24" s="159">
        <v>10</v>
      </c>
      <c r="CE24" s="159"/>
      <c r="CF24" s="168" t="str">
        <f t="shared" si="42"/>
        <v/>
      </c>
      <c r="CG24" s="5" t="str">
        <f t="shared" si="43"/>
        <v/>
      </c>
      <c r="CH24" s="159">
        <v>10</v>
      </c>
      <c r="CI24" s="159"/>
      <c r="CJ24" s="168" t="str">
        <f t="shared" si="44"/>
        <v/>
      </c>
      <c r="CK24" s="5" t="str">
        <f t="shared" si="45"/>
        <v/>
      </c>
      <c r="CL24" s="159">
        <v>49</v>
      </c>
      <c r="CM24" s="159"/>
      <c r="CN24" s="168" t="str">
        <f t="shared" si="46"/>
        <v/>
      </c>
      <c r="CO24" s="5" t="str">
        <f t="shared" si="47"/>
        <v/>
      </c>
      <c r="CP24" s="159">
        <v>10</v>
      </c>
      <c r="CQ24" s="159"/>
      <c r="CR24" s="168" t="str">
        <f t="shared" si="48"/>
        <v/>
      </c>
      <c r="CS24" s="5" t="str">
        <f t="shared" si="49"/>
        <v/>
      </c>
      <c r="CT24" s="159">
        <v>72</v>
      </c>
      <c r="CU24" s="159"/>
      <c r="CV24" s="168" t="str">
        <f t="shared" si="50"/>
        <v/>
      </c>
      <c r="CW24" s="5" t="str">
        <f t="shared" si="51"/>
        <v/>
      </c>
      <c r="CX24" s="160" t="str">
        <f t="shared" si="52"/>
        <v/>
      </c>
      <c r="CY24" s="160" t="str">
        <f t="shared" si="53"/>
        <v/>
      </c>
      <c r="CZ24" s="160" t="str">
        <f t="shared" si="54"/>
        <v/>
      </c>
      <c r="DA24" s="6" t="str">
        <f t="shared" si="55"/>
        <v/>
      </c>
      <c r="DB24" s="105" t="s">
        <v>22</v>
      </c>
      <c r="DC24" s="159">
        <v>10</v>
      </c>
      <c r="DD24" s="159"/>
      <c r="DE24" s="168" t="str">
        <f t="shared" si="56"/>
        <v/>
      </c>
      <c r="DF24" s="5" t="str">
        <f t="shared" si="57"/>
        <v/>
      </c>
      <c r="DG24" s="159">
        <v>10</v>
      </c>
      <c r="DH24" s="159"/>
      <c r="DI24" s="168" t="str">
        <f t="shared" si="58"/>
        <v/>
      </c>
      <c r="DJ24" s="5" t="str">
        <f t="shared" si="59"/>
        <v/>
      </c>
      <c r="DK24" s="159">
        <v>49</v>
      </c>
      <c r="DL24" s="159"/>
      <c r="DM24" s="168" t="str">
        <f t="shared" si="60"/>
        <v/>
      </c>
      <c r="DN24" s="5" t="str">
        <f t="shared" si="61"/>
        <v/>
      </c>
      <c r="DO24" s="159">
        <v>10</v>
      </c>
      <c r="DP24" s="159"/>
      <c r="DQ24" s="168" t="str">
        <f t="shared" si="62"/>
        <v/>
      </c>
      <c r="DR24" s="5" t="str">
        <f t="shared" si="63"/>
        <v/>
      </c>
      <c r="DS24" s="159">
        <v>72</v>
      </c>
      <c r="DT24" s="159"/>
      <c r="DU24" s="168" t="str">
        <f t="shared" si="64"/>
        <v/>
      </c>
      <c r="DV24" s="5" t="str">
        <f t="shared" si="65"/>
        <v/>
      </c>
      <c r="DW24" s="160" t="str">
        <f t="shared" si="66"/>
        <v/>
      </c>
      <c r="DX24" s="160" t="str">
        <f t="shared" si="67"/>
        <v/>
      </c>
      <c r="DY24" s="160" t="str">
        <f t="shared" si="68"/>
        <v/>
      </c>
      <c r="DZ24" s="6" t="str">
        <f t="shared" si="69"/>
        <v/>
      </c>
      <c r="EA24" s="105" t="s">
        <v>22</v>
      </c>
      <c r="EB24" s="159">
        <v>10</v>
      </c>
      <c r="EC24" s="159"/>
      <c r="ED24" s="168" t="str">
        <f t="shared" si="70"/>
        <v/>
      </c>
      <c r="EE24" s="5" t="str">
        <f t="shared" si="71"/>
        <v/>
      </c>
      <c r="EF24" s="159">
        <v>10</v>
      </c>
      <c r="EG24" s="159"/>
      <c r="EH24" s="168" t="str">
        <f t="shared" si="72"/>
        <v/>
      </c>
      <c r="EI24" s="5" t="str">
        <f t="shared" si="73"/>
        <v/>
      </c>
      <c r="EJ24" s="159">
        <v>49</v>
      </c>
      <c r="EK24" s="159"/>
      <c r="EL24" s="168" t="str">
        <f t="shared" si="74"/>
        <v/>
      </c>
      <c r="EM24" s="5" t="str">
        <f t="shared" si="75"/>
        <v/>
      </c>
      <c r="EN24" s="159">
        <v>10</v>
      </c>
      <c r="EO24" s="159"/>
      <c r="EP24" s="168" t="str">
        <f t="shared" si="76"/>
        <v/>
      </c>
      <c r="EQ24" s="5" t="str">
        <f t="shared" si="77"/>
        <v/>
      </c>
      <c r="ER24" s="159">
        <v>72</v>
      </c>
      <c r="ES24" s="159"/>
      <c r="ET24" s="168" t="str">
        <f t="shared" si="78"/>
        <v/>
      </c>
      <c r="EU24" s="5" t="str">
        <f t="shared" si="79"/>
        <v/>
      </c>
      <c r="EV24" s="160" t="str">
        <f t="shared" si="80"/>
        <v/>
      </c>
      <c r="EW24" s="160" t="str">
        <f t="shared" si="81"/>
        <v/>
      </c>
      <c r="EX24" s="160" t="str">
        <f t="shared" si="82"/>
        <v/>
      </c>
      <c r="EY24" s="6" t="str">
        <f t="shared" si="83"/>
        <v/>
      </c>
      <c r="EZ24" s="105">
        <v>18</v>
      </c>
      <c r="FA24" s="105">
        <v>18</v>
      </c>
      <c r="FB24" s="105">
        <v>18</v>
      </c>
      <c r="FC24" s="105">
        <v>17</v>
      </c>
      <c r="FD24" s="105">
        <v>18</v>
      </c>
      <c r="FE24" s="106" t="str">
        <f t="shared" si="84"/>
        <v/>
      </c>
      <c r="FF24" s="100" t="str">
        <f t="shared" si="85"/>
        <v xml:space="preserve"> </v>
      </c>
      <c r="FG24" s="105">
        <v>18</v>
      </c>
      <c r="FH24" s="105">
        <v>18</v>
      </c>
      <c r="FI24" s="105">
        <v>17</v>
      </c>
      <c r="FJ24" s="105">
        <v>18</v>
      </c>
      <c r="FK24" s="105">
        <v>18</v>
      </c>
      <c r="FL24" s="107" t="str">
        <f t="shared" si="86"/>
        <v/>
      </c>
      <c r="FM24" s="101" t="str">
        <f t="shared" si="87"/>
        <v xml:space="preserve"> </v>
      </c>
      <c r="FN24" s="105">
        <v>17</v>
      </c>
      <c r="FO24" s="105">
        <v>18</v>
      </c>
      <c r="FP24" s="105">
        <v>19</v>
      </c>
      <c r="FQ24" s="105">
        <v>18</v>
      </c>
      <c r="FR24" s="105">
        <v>18</v>
      </c>
      <c r="FS24" s="204" t="str">
        <f t="shared" si="88"/>
        <v/>
      </c>
      <c r="FT24" s="205" t="str">
        <f t="shared" si="89"/>
        <v xml:space="preserve"> </v>
      </c>
      <c r="FU24" s="477" t="s">
        <v>613</v>
      </c>
      <c r="FV24" s="316" t="str">
        <f>IF(AND(C24=""),"-",VLOOKUP(B24,Register!$A$7:$AM$311,19,FALSE))</f>
        <v>-</v>
      </c>
      <c r="FW24" s="7" t="str">
        <f>IF(AND(C24=""),"-",VLOOKUP(B24,Register!$A$7:$AM$311,20,FALSE))</f>
        <v>-</v>
      </c>
      <c r="FX24" s="7" t="str">
        <f>IF(AND(C24=""),"-",VLOOKUP(B24,Register!$A$7:$AM$311,21,FALSE))</f>
        <v>-</v>
      </c>
      <c r="FY24" s="7" t="str">
        <f>IF(AND(C24=""),"-",VLOOKUP(B24,Register!$A$7:$AM$311,22,FALSE))</f>
        <v>-</v>
      </c>
      <c r="FZ24" s="7" t="str">
        <f>IF(AND(C24=""),"-",VLOOKUP(B24,Register!$A$7:$AM$311,23,FALSE))</f>
        <v>-</v>
      </c>
      <c r="GA24" s="7" t="str">
        <f>IF(AND(C24=""),"-",VLOOKUP(B24,Register!$A$7:$AM$311,24,FALSE))</f>
        <v>-</v>
      </c>
      <c r="GB24" s="7" t="str">
        <f>IF(AND(C24=""),"-",VLOOKUP(B24,Register!$A$7:$AM$311,25,FALSE))</f>
        <v>-</v>
      </c>
      <c r="GC24" s="7" t="str">
        <f>IF(AND(C24=""),"-",VLOOKUP(B24,Register!$A$7:$AM$311,26,FALSE))</f>
        <v>-</v>
      </c>
      <c r="GD24" s="7" t="str">
        <f>IF(AND(C24=""),"-",VLOOKUP(B24,Register!$A$7:$AM$311,27,FALSE))</f>
        <v>-</v>
      </c>
      <c r="GE24" s="7" t="str">
        <f>IF(AND(C24=""),"-",VLOOKUP(B24,Register!$A$7:$AM$311,28,FALSE))</f>
        <v>-</v>
      </c>
      <c r="GF24" s="7" t="str">
        <f>IF(AND(C24=""),"-",VLOOKUP(B24,Register!$A$7:$AM$311,29,FALSE))</f>
        <v>-</v>
      </c>
      <c r="GG24" s="7" t="str">
        <f>IF(AND(C24=""),"-",VLOOKUP(B24,Register!$A$7:$AM$311,30,FALSE))</f>
        <v>-</v>
      </c>
      <c r="GH24" s="8" t="str">
        <f>IF(AND(C24=""),"-",VLOOKUP(B24,Register!$A$7:$AM$311,31,FALSE))</f>
        <v>-</v>
      </c>
      <c r="GI24" s="309" t="str">
        <f>IF(AND(C24=""),"",VLOOKUP(B24,Register!$A$7:$CL$311,36,FALSE))</f>
        <v/>
      </c>
      <c r="GJ24" s="182" t="str">
        <f t="shared" si="90"/>
        <v/>
      </c>
      <c r="GK24" s="312" t="str">
        <f t="shared" si="91"/>
        <v/>
      </c>
      <c r="GL24" s="314" t="str">
        <f t="shared" si="92"/>
        <v/>
      </c>
      <c r="GM24" s="3"/>
      <c r="GP24" s="315" t="s">
        <v>595</v>
      </c>
      <c r="GR24" s="3"/>
      <c r="GS24" s="3"/>
      <c r="GT24" s="3"/>
      <c r="GU24" s="3"/>
      <c r="GV24" s="3"/>
      <c r="GW24" s="3"/>
      <c r="GX24" s="3"/>
      <c r="GY24" s="3"/>
      <c r="GZ24" s="3"/>
      <c r="HA24" s="3"/>
      <c r="HB24" s="3"/>
      <c r="HC24" s="3"/>
      <c r="HD24" s="3"/>
      <c r="HE24" s="3"/>
      <c r="HF24" s="3"/>
      <c r="HG24" s="3"/>
      <c r="HH24" s="3"/>
      <c r="HI24" s="3"/>
      <c r="HJ24" s="3"/>
      <c r="HK24" s="3"/>
      <c r="HL24" s="3"/>
      <c r="HM24" s="3"/>
      <c r="HW24" s="321" t="str">
        <f>IF(ISNA(VLOOKUP(B24,Register!A$7:Z$315,9,FALSE)),"",VLOOKUP(B24,Register!A$7:Z$315,9,FALSE))</f>
        <v/>
      </c>
      <c r="HX24" s="321" t="str">
        <f>IF(ISNA(VLOOKUP(B24,Register!A$7:Z$315,12,FALSE)),"",VLOOKUP(B24,Register!A$7:Z$315,12,FALSE))</f>
        <v/>
      </c>
      <c r="HY24" s="321" t="str">
        <f t="shared" si="93"/>
        <v/>
      </c>
      <c r="HZ24" s="321" t="str">
        <f t="shared" si="94"/>
        <v/>
      </c>
      <c r="IA24" s="321" t="str">
        <f t="shared" si="95"/>
        <v/>
      </c>
      <c r="IB24" s="321" t="str">
        <f t="shared" si="96"/>
        <v/>
      </c>
      <c r="IC24" s="321" t="str">
        <f t="shared" si="97"/>
        <v/>
      </c>
      <c r="ID24" s="321" t="str">
        <f t="shared" si="98"/>
        <v/>
      </c>
      <c r="IE24" s="321" t="str">
        <f t="shared" si="99"/>
        <v/>
      </c>
      <c r="IF24" s="321" t="str">
        <f t="shared" si="100"/>
        <v/>
      </c>
    </row>
    <row r="25" spans="1:240" ht="21">
      <c r="A25" s="172">
        <v>13</v>
      </c>
      <c r="B25" s="197"/>
      <c r="C25" s="196" t="str">
        <f>IF(ISNA(VLOOKUP(B25,Register!A$7:Z$315,3,FALSE)),"",VLOOKUP(B25,Register!A$7:Z$315,3,FALSE))</f>
        <v/>
      </c>
      <c r="D25" s="196" t="str">
        <f>IF(ISNA(VLOOKUP(B25,Register!A$7:Z$315,4,FALSE)),"",VLOOKUP(B25,Register!A$7:Z$315,4,FALSE))</f>
        <v/>
      </c>
      <c r="E25" s="195" t="str">
        <f>IF(ISNA(VLOOKUP(B25,Register!A$7:Z$315,6,FALSE)),"",VLOOKUP(B25,Register!A$7:Z$315,6,FALSE))</f>
        <v/>
      </c>
      <c r="F25" s="105" t="s">
        <v>22</v>
      </c>
      <c r="G25" s="159">
        <v>9</v>
      </c>
      <c r="H25" s="159"/>
      <c r="I25" s="168" t="str">
        <f t="shared" si="2"/>
        <v/>
      </c>
      <c r="J25" s="5" t="str">
        <f t="shared" si="3"/>
        <v/>
      </c>
      <c r="K25" s="159">
        <v>10</v>
      </c>
      <c r="L25" s="159"/>
      <c r="M25" s="168" t="str">
        <f t="shared" si="4"/>
        <v/>
      </c>
      <c r="N25" s="5" t="str">
        <f t="shared" si="5"/>
        <v/>
      </c>
      <c r="O25" s="159">
        <v>47</v>
      </c>
      <c r="P25" s="159"/>
      <c r="Q25" s="168" t="str">
        <f t="shared" si="6"/>
        <v/>
      </c>
      <c r="R25" s="5" t="str">
        <f t="shared" si="7"/>
        <v/>
      </c>
      <c r="S25" s="159">
        <v>9</v>
      </c>
      <c r="T25" s="159"/>
      <c r="U25" s="168" t="str">
        <f t="shared" si="8"/>
        <v/>
      </c>
      <c r="V25" s="5" t="str">
        <f t="shared" si="9"/>
        <v/>
      </c>
      <c r="W25" s="159">
        <v>69</v>
      </c>
      <c r="X25" s="159"/>
      <c r="Y25" s="168" t="str">
        <f t="shared" si="10"/>
        <v/>
      </c>
      <c r="Z25" s="5" t="str">
        <f t="shared" si="11"/>
        <v/>
      </c>
      <c r="AA25" s="160" t="str">
        <f t="shared" si="0"/>
        <v/>
      </c>
      <c r="AB25" s="160" t="str">
        <f t="shared" si="1"/>
        <v/>
      </c>
      <c r="AC25" s="160" t="str">
        <f t="shared" si="12"/>
        <v/>
      </c>
      <c r="AD25" s="6" t="str">
        <f t="shared" si="13"/>
        <v/>
      </c>
      <c r="AE25" s="105" t="s">
        <v>22</v>
      </c>
      <c r="AF25" s="159">
        <v>9</v>
      </c>
      <c r="AG25" s="159"/>
      <c r="AH25" s="168" t="str">
        <f t="shared" si="14"/>
        <v/>
      </c>
      <c r="AI25" s="5" t="str">
        <f t="shared" si="15"/>
        <v/>
      </c>
      <c r="AJ25" s="159">
        <v>10</v>
      </c>
      <c r="AK25" s="159"/>
      <c r="AL25" s="168" t="str">
        <f t="shared" si="16"/>
        <v/>
      </c>
      <c r="AM25" s="5" t="str">
        <f t="shared" si="17"/>
        <v/>
      </c>
      <c r="AN25" s="159">
        <v>47</v>
      </c>
      <c r="AO25" s="159"/>
      <c r="AP25" s="168" t="str">
        <f t="shared" si="18"/>
        <v/>
      </c>
      <c r="AQ25" s="5" t="str">
        <f t="shared" si="19"/>
        <v/>
      </c>
      <c r="AR25" s="159">
        <v>9</v>
      </c>
      <c r="AS25" s="159"/>
      <c r="AT25" s="168" t="str">
        <f t="shared" si="20"/>
        <v/>
      </c>
      <c r="AU25" s="5" t="str">
        <f t="shared" si="21"/>
        <v/>
      </c>
      <c r="AV25" s="159">
        <v>69</v>
      </c>
      <c r="AW25" s="159"/>
      <c r="AX25" s="168" t="str">
        <f t="shared" si="22"/>
        <v/>
      </c>
      <c r="AY25" s="5" t="str">
        <f t="shared" si="23"/>
        <v/>
      </c>
      <c r="AZ25" s="160" t="str">
        <f t="shared" si="24"/>
        <v/>
      </c>
      <c r="BA25" s="160" t="str">
        <f t="shared" si="25"/>
        <v/>
      </c>
      <c r="BB25" s="160" t="str">
        <f t="shared" si="26"/>
        <v/>
      </c>
      <c r="BC25" s="6" t="str">
        <f t="shared" si="27"/>
        <v/>
      </c>
      <c r="BD25" s="105" t="s">
        <v>22</v>
      </c>
      <c r="BE25" s="159">
        <v>9</v>
      </c>
      <c r="BF25" s="159"/>
      <c r="BG25" s="168" t="str">
        <f t="shared" si="28"/>
        <v/>
      </c>
      <c r="BH25" s="5" t="str">
        <f t="shared" si="29"/>
        <v/>
      </c>
      <c r="BI25" s="159">
        <v>10</v>
      </c>
      <c r="BJ25" s="159"/>
      <c r="BK25" s="168" t="str">
        <f t="shared" si="30"/>
        <v/>
      </c>
      <c r="BL25" s="5" t="str">
        <f t="shared" si="31"/>
        <v/>
      </c>
      <c r="BM25" s="159">
        <v>47</v>
      </c>
      <c r="BN25" s="159"/>
      <c r="BO25" s="168" t="str">
        <f t="shared" si="32"/>
        <v/>
      </c>
      <c r="BP25" s="5" t="str">
        <f t="shared" si="33"/>
        <v/>
      </c>
      <c r="BQ25" s="159">
        <v>9</v>
      </c>
      <c r="BR25" s="159"/>
      <c r="BS25" s="168" t="str">
        <f t="shared" si="34"/>
        <v/>
      </c>
      <c r="BT25" s="5" t="str">
        <f t="shared" si="35"/>
        <v/>
      </c>
      <c r="BU25" s="159">
        <v>69</v>
      </c>
      <c r="BV25" s="159"/>
      <c r="BW25" s="168" t="str">
        <f t="shared" si="36"/>
        <v/>
      </c>
      <c r="BX25" s="5" t="str">
        <f t="shared" si="37"/>
        <v/>
      </c>
      <c r="BY25" s="160" t="str">
        <f t="shared" si="38"/>
        <v/>
      </c>
      <c r="BZ25" s="160" t="str">
        <f t="shared" si="39"/>
        <v/>
      </c>
      <c r="CA25" s="160" t="str">
        <f t="shared" si="40"/>
        <v/>
      </c>
      <c r="CB25" s="6" t="str">
        <f t="shared" si="41"/>
        <v/>
      </c>
      <c r="CC25" s="105" t="s">
        <v>22</v>
      </c>
      <c r="CD25" s="159">
        <v>9</v>
      </c>
      <c r="CE25" s="159"/>
      <c r="CF25" s="168" t="str">
        <f t="shared" si="42"/>
        <v/>
      </c>
      <c r="CG25" s="5" t="str">
        <f t="shared" si="43"/>
        <v/>
      </c>
      <c r="CH25" s="159">
        <v>10</v>
      </c>
      <c r="CI25" s="159"/>
      <c r="CJ25" s="168" t="str">
        <f t="shared" si="44"/>
        <v/>
      </c>
      <c r="CK25" s="5" t="str">
        <f t="shared" si="45"/>
        <v/>
      </c>
      <c r="CL25" s="159">
        <v>47</v>
      </c>
      <c r="CM25" s="159"/>
      <c r="CN25" s="168" t="str">
        <f t="shared" si="46"/>
        <v/>
      </c>
      <c r="CO25" s="5" t="str">
        <f t="shared" si="47"/>
        <v/>
      </c>
      <c r="CP25" s="159">
        <v>9</v>
      </c>
      <c r="CQ25" s="159"/>
      <c r="CR25" s="168" t="str">
        <f t="shared" si="48"/>
        <v/>
      </c>
      <c r="CS25" s="5" t="str">
        <f t="shared" si="49"/>
        <v/>
      </c>
      <c r="CT25" s="159">
        <v>69</v>
      </c>
      <c r="CU25" s="159"/>
      <c r="CV25" s="168" t="str">
        <f t="shared" si="50"/>
        <v/>
      </c>
      <c r="CW25" s="5" t="str">
        <f t="shared" si="51"/>
        <v/>
      </c>
      <c r="CX25" s="160" t="str">
        <f t="shared" si="52"/>
        <v/>
      </c>
      <c r="CY25" s="160" t="str">
        <f t="shared" si="53"/>
        <v/>
      </c>
      <c r="CZ25" s="160" t="str">
        <f t="shared" si="54"/>
        <v/>
      </c>
      <c r="DA25" s="6" t="str">
        <f t="shared" si="55"/>
        <v/>
      </c>
      <c r="DB25" s="105" t="s">
        <v>22</v>
      </c>
      <c r="DC25" s="159">
        <v>9</v>
      </c>
      <c r="DD25" s="159"/>
      <c r="DE25" s="168" t="str">
        <f t="shared" si="56"/>
        <v/>
      </c>
      <c r="DF25" s="5" t="str">
        <f t="shared" si="57"/>
        <v/>
      </c>
      <c r="DG25" s="159">
        <v>10</v>
      </c>
      <c r="DH25" s="159"/>
      <c r="DI25" s="168" t="str">
        <f t="shared" si="58"/>
        <v/>
      </c>
      <c r="DJ25" s="5" t="str">
        <f t="shared" si="59"/>
        <v/>
      </c>
      <c r="DK25" s="159">
        <v>47</v>
      </c>
      <c r="DL25" s="159"/>
      <c r="DM25" s="168" t="str">
        <f t="shared" si="60"/>
        <v/>
      </c>
      <c r="DN25" s="5" t="str">
        <f t="shared" si="61"/>
        <v/>
      </c>
      <c r="DO25" s="159">
        <v>9</v>
      </c>
      <c r="DP25" s="159"/>
      <c r="DQ25" s="168" t="str">
        <f t="shared" si="62"/>
        <v/>
      </c>
      <c r="DR25" s="5" t="str">
        <f t="shared" si="63"/>
        <v/>
      </c>
      <c r="DS25" s="159">
        <v>69</v>
      </c>
      <c r="DT25" s="159"/>
      <c r="DU25" s="168" t="str">
        <f t="shared" si="64"/>
        <v/>
      </c>
      <c r="DV25" s="5" t="str">
        <f t="shared" si="65"/>
        <v/>
      </c>
      <c r="DW25" s="160" t="str">
        <f t="shared" si="66"/>
        <v/>
      </c>
      <c r="DX25" s="160" t="str">
        <f t="shared" si="67"/>
        <v/>
      </c>
      <c r="DY25" s="160" t="str">
        <f t="shared" si="68"/>
        <v/>
      </c>
      <c r="DZ25" s="6" t="str">
        <f t="shared" si="69"/>
        <v/>
      </c>
      <c r="EA25" s="105" t="s">
        <v>22</v>
      </c>
      <c r="EB25" s="159">
        <v>9</v>
      </c>
      <c r="EC25" s="159"/>
      <c r="ED25" s="168" t="str">
        <f t="shared" si="70"/>
        <v/>
      </c>
      <c r="EE25" s="5" t="str">
        <f t="shared" si="71"/>
        <v/>
      </c>
      <c r="EF25" s="159">
        <v>10</v>
      </c>
      <c r="EG25" s="159"/>
      <c r="EH25" s="168" t="str">
        <f t="shared" si="72"/>
        <v/>
      </c>
      <c r="EI25" s="5" t="str">
        <f t="shared" si="73"/>
        <v/>
      </c>
      <c r="EJ25" s="159">
        <v>47</v>
      </c>
      <c r="EK25" s="159"/>
      <c r="EL25" s="168" t="str">
        <f t="shared" si="74"/>
        <v/>
      </c>
      <c r="EM25" s="5" t="str">
        <f t="shared" si="75"/>
        <v/>
      </c>
      <c r="EN25" s="159">
        <v>9</v>
      </c>
      <c r="EO25" s="159"/>
      <c r="EP25" s="168" t="str">
        <f t="shared" si="76"/>
        <v/>
      </c>
      <c r="EQ25" s="5" t="str">
        <f t="shared" si="77"/>
        <v/>
      </c>
      <c r="ER25" s="159">
        <v>69</v>
      </c>
      <c r="ES25" s="159"/>
      <c r="ET25" s="168" t="str">
        <f t="shared" si="78"/>
        <v/>
      </c>
      <c r="EU25" s="5" t="str">
        <f t="shared" si="79"/>
        <v/>
      </c>
      <c r="EV25" s="160" t="str">
        <f t="shared" si="80"/>
        <v/>
      </c>
      <c r="EW25" s="160" t="str">
        <f t="shared" si="81"/>
        <v/>
      </c>
      <c r="EX25" s="160" t="str">
        <f t="shared" si="82"/>
        <v/>
      </c>
      <c r="EY25" s="6" t="str">
        <f t="shared" si="83"/>
        <v/>
      </c>
      <c r="EZ25" s="105">
        <v>17</v>
      </c>
      <c r="FA25" s="105">
        <v>18</v>
      </c>
      <c r="FB25" s="105">
        <v>18</v>
      </c>
      <c r="FC25" s="105">
        <v>18</v>
      </c>
      <c r="FD25" s="105">
        <v>18</v>
      </c>
      <c r="FE25" s="106" t="str">
        <f t="shared" si="84"/>
        <v/>
      </c>
      <c r="FF25" s="100" t="str">
        <f t="shared" si="85"/>
        <v xml:space="preserve"> </v>
      </c>
      <c r="FG25" s="105">
        <v>18</v>
      </c>
      <c r="FH25" s="105">
        <v>17</v>
      </c>
      <c r="FI25" s="105">
        <v>18</v>
      </c>
      <c r="FJ25" s="105">
        <v>17</v>
      </c>
      <c r="FK25" s="105">
        <v>18</v>
      </c>
      <c r="FL25" s="107" t="str">
        <f t="shared" si="86"/>
        <v/>
      </c>
      <c r="FM25" s="101" t="str">
        <f t="shared" si="87"/>
        <v xml:space="preserve"> </v>
      </c>
      <c r="FN25" s="105">
        <v>17</v>
      </c>
      <c r="FO25" s="105">
        <v>17</v>
      </c>
      <c r="FP25" s="105">
        <v>18</v>
      </c>
      <c r="FQ25" s="105">
        <v>17</v>
      </c>
      <c r="FR25" s="105">
        <v>18</v>
      </c>
      <c r="FS25" s="204" t="str">
        <f t="shared" si="88"/>
        <v/>
      </c>
      <c r="FT25" s="205" t="str">
        <f t="shared" si="89"/>
        <v xml:space="preserve"> </v>
      </c>
      <c r="FU25" s="477" t="s">
        <v>613</v>
      </c>
      <c r="FV25" s="316" t="str">
        <f>IF(AND(C25=""),"-",VLOOKUP(B25,Register!$A$7:$AM$311,19,FALSE))</f>
        <v>-</v>
      </c>
      <c r="FW25" s="7" t="str">
        <f>IF(AND(C25=""),"-",VLOOKUP(B25,Register!$A$7:$AM$311,20,FALSE))</f>
        <v>-</v>
      </c>
      <c r="FX25" s="7" t="str">
        <f>IF(AND(C25=""),"-",VLOOKUP(B25,Register!$A$7:$AM$311,21,FALSE))</f>
        <v>-</v>
      </c>
      <c r="FY25" s="7" t="str">
        <f>IF(AND(C25=""),"-",VLOOKUP(B25,Register!$A$7:$AM$311,22,FALSE))</f>
        <v>-</v>
      </c>
      <c r="FZ25" s="7" t="str">
        <f>IF(AND(C25=""),"-",VLOOKUP(B25,Register!$A$7:$AM$311,23,FALSE))</f>
        <v>-</v>
      </c>
      <c r="GA25" s="7" t="str">
        <f>IF(AND(C25=""),"-",VLOOKUP(B25,Register!$A$7:$AM$311,24,FALSE))</f>
        <v>-</v>
      </c>
      <c r="GB25" s="7" t="str">
        <f>IF(AND(C25=""),"-",VLOOKUP(B25,Register!$A$7:$AM$311,25,FALSE))</f>
        <v>-</v>
      </c>
      <c r="GC25" s="7" t="str">
        <f>IF(AND(C25=""),"-",VLOOKUP(B25,Register!$A$7:$AM$311,26,FALSE))</f>
        <v>-</v>
      </c>
      <c r="GD25" s="7" t="str">
        <f>IF(AND(C25=""),"-",VLOOKUP(B25,Register!$A$7:$AM$311,27,FALSE))</f>
        <v>-</v>
      </c>
      <c r="GE25" s="7" t="str">
        <f>IF(AND(C25=""),"-",VLOOKUP(B25,Register!$A$7:$AM$311,28,FALSE))</f>
        <v>-</v>
      </c>
      <c r="GF25" s="7" t="str">
        <f>IF(AND(C25=""),"-",VLOOKUP(B25,Register!$A$7:$AM$311,29,FALSE))</f>
        <v>-</v>
      </c>
      <c r="GG25" s="7" t="str">
        <f>IF(AND(C25=""),"-",VLOOKUP(B25,Register!$A$7:$AM$311,30,FALSE))</f>
        <v>-</v>
      </c>
      <c r="GH25" s="8" t="str">
        <f>IF(AND(C25=""),"-",VLOOKUP(B25,Register!$A$7:$AM$311,31,FALSE))</f>
        <v>-</v>
      </c>
      <c r="GI25" s="309" t="str">
        <f>IF(AND(C25=""),"",VLOOKUP(B25,Register!$A$7:$CL$311,36,FALSE))</f>
        <v/>
      </c>
      <c r="GJ25" s="182" t="str">
        <f t="shared" si="90"/>
        <v/>
      </c>
      <c r="GK25" s="312" t="str">
        <f t="shared" si="91"/>
        <v/>
      </c>
      <c r="GL25" s="314" t="str">
        <f t="shared" si="92"/>
        <v/>
      </c>
      <c r="GM25" s="3"/>
      <c r="GP25" s="315" t="s">
        <v>596</v>
      </c>
      <c r="GR25" s="3"/>
      <c r="GS25" s="3"/>
      <c r="GT25" s="3"/>
      <c r="GU25" s="3"/>
      <c r="GV25" s="3"/>
      <c r="GW25" s="3"/>
      <c r="GX25" s="3"/>
      <c r="GY25" s="3"/>
      <c r="GZ25" s="3"/>
      <c r="HA25" s="3"/>
      <c r="HB25" s="3"/>
      <c r="HC25" s="3"/>
      <c r="HD25" s="3"/>
      <c r="HE25" s="3"/>
      <c r="HF25" s="3"/>
      <c r="HG25" s="3"/>
      <c r="HH25" s="3"/>
      <c r="HI25" s="3"/>
      <c r="HJ25" s="3"/>
      <c r="HK25" s="3"/>
      <c r="HL25" s="3"/>
      <c r="HM25" s="3"/>
      <c r="HW25" s="321" t="str">
        <f>IF(ISNA(VLOOKUP(B25,Register!A$7:Z$315,9,FALSE)),"",VLOOKUP(B25,Register!A$7:Z$315,9,FALSE))</f>
        <v/>
      </c>
      <c r="HX25" s="321" t="str">
        <f>IF(ISNA(VLOOKUP(B25,Register!A$7:Z$315,12,FALSE)),"",VLOOKUP(B25,Register!A$7:Z$315,12,FALSE))</f>
        <v/>
      </c>
      <c r="HY25" s="321" t="str">
        <f t="shared" si="93"/>
        <v/>
      </c>
      <c r="HZ25" s="321" t="str">
        <f t="shared" si="94"/>
        <v/>
      </c>
      <c r="IA25" s="321" t="str">
        <f t="shared" si="95"/>
        <v/>
      </c>
      <c r="IB25" s="321" t="str">
        <f t="shared" si="96"/>
        <v/>
      </c>
      <c r="IC25" s="321" t="str">
        <f t="shared" si="97"/>
        <v/>
      </c>
      <c r="ID25" s="321" t="str">
        <f t="shared" si="98"/>
        <v/>
      </c>
      <c r="IE25" s="321" t="str">
        <f t="shared" si="99"/>
        <v/>
      </c>
      <c r="IF25" s="321" t="str">
        <f t="shared" si="100"/>
        <v/>
      </c>
    </row>
    <row r="26" spans="1:240" ht="21">
      <c r="A26" s="172">
        <v>14</v>
      </c>
      <c r="B26" s="197"/>
      <c r="C26" s="196" t="str">
        <f>IF(ISNA(VLOOKUP(B26,Register!A$7:Z$315,3,FALSE)),"",VLOOKUP(B26,Register!A$7:Z$315,3,FALSE))</f>
        <v/>
      </c>
      <c r="D26" s="196" t="str">
        <f>IF(ISNA(VLOOKUP(B26,Register!A$7:Z$315,4,FALSE)),"",VLOOKUP(B26,Register!A$7:Z$315,4,FALSE))</f>
        <v/>
      </c>
      <c r="E26" s="195" t="str">
        <f>IF(ISNA(VLOOKUP(B26,Register!A$7:Z$315,6,FALSE)),"",VLOOKUP(B26,Register!A$7:Z$315,6,FALSE))</f>
        <v/>
      </c>
      <c r="F26" s="105" t="s">
        <v>23</v>
      </c>
      <c r="G26" s="159">
        <v>7</v>
      </c>
      <c r="H26" s="159"/>
      <c r="I26" s="168" t="str">
        <f t="shared" si="2"/>
        <v/>
      </c>
      <c r="J26" s="5" t="str">
        <f t="shared" si="3"/>
        <v/>
      </c>
      <c r="K26" s="159"/>
      <c r="L26" s="159"/>
      <c r="M26" s="168" t="str">
        <f t="shared" si="4"/>
        <v/>
      </c>
      <c r="N26" s="5" t="str">
        <f t="shared" si="5"/>
        <v/>
      </c>
      <c r="O26" s="159">
        <v>25</v>
      </c>
      <c r="P26" s="159"/>
      <c r="Q26" s="168" t="str">
        <f t="shared" si="6"/>
        <v/>
      </c>
      <c r="R26" s="5" t="str">
        <f t="shared" si="7"/>
        <v/>
      </c>
      <c r="S26" s="159">
        <v>7</v>
      </c>
      <c r="T26" s="159"/>
      <c r="U26" s="168" t="str">
        <f t="shared" si="8"/>
        <v/>
      </c>
      <c r="V26" s="5" t="str">
        <f t="shared" si="9"/>
        <v/>
      </c>
      <c r="W26" s="159">
        <v>40</v>
      </c>
      <c r="X26" s="159"/>
      <c r="Y26" s="168" t="str">
        <f t="shared" si="10"/>
        <v/>
      </c>
      <c r="Z26" s="5" t="str">
        <f t="shared" si="11"/>
        <v/>
      </c>
      <c r="AA26" s="160" t="str">
        <f t="shared" si="0"/>
        <v/>
      </c>
      <c r="AB26" s="160" t="str">
        <f t="shared" si="1"/>
        <v/>
      </c>
      <c r="AC26" s="160" t="str">
        <f t="shared" si="12"/>
        <v/>
      </c>
      <c r="AD26" s="6" t="str">
        <f t="shared" si="13"/>
        <v/>
      </c>
      <c r="AE26" s="105" t="s">
        <v>23</v>
      </c>
      <c r="AF26" s="159">
        <v>7</v>
      </c>
      <c r="AG26" s="159"/>
      <c r="AH26" s="168" t="str">
        <f t="shared" si="14"/>
        <v/>
      </c>
      <c r="AI26" s="5" t="str">
        <f t="shared" si="15"/>
        <v/>
      </c>
      <c r="AJ26" s="159"/>
      <c r="AK26" s="159"/>
      <c r="AL26" s="168" t="str">
        <f t="shared" si="16"/>
        <v/>
      </c>
      <c r="AM26" s="5" t="str">
        <f t="shared" si="17"/>
        <v/>
      </c>
      <c r="AN26" s="159">
        <v>25</v>
      </c>
      <c r="AO26" s="159"/>
      <c r="AP26" s="168" t="str">
        <f t="shared" si="18"/>
        <v/>
      </c>
      <c r="AQ26" s="5" t="str">
        <f t="shared" si="19"/>
        <v/>
      </c>
      <c r="AR26" s="159">
        <v>7</v>
      </c>
      <c r="AS26" s="159"/>
      <c r="AT26" s="168" t="str">
        <f t="shared" si="20"/>
        <v/>
      </c>
      <c r="AU26" s="5" t="str">
        <f t="shared" si="21"/>
        <v/>
      </c>
      <c r="AV26" s="159">
        <v>40</v>
      </c>
      <c r="AW26" s="159"/>
      <c r="AX26" s="168" t="str">
        <f t="shared" si="22"/>
        <v/>
      </c>
      <c r="AY26" s="5" t="str">
        <f t="shared" si="23"/>
        <v/>
      </c>
      <c r="AZ26" s="160" t="str">
        <f t="shared" si="24"/>
        <v/>
      </c>
      <c r="BA26" s="160" t="str">
        <f t="shared" si="25"/>
        <v/>
      </c>
      <c r="BB26" s="160" t="str">
        <f t="shared" si="26"/>
        <v/>
      </c>
      <c r="BC26" s="6" t="str">
        <f t="shared" si="27"/>
        <v/>
      </c>
      <c r="BD26" s="105" t="s">
        <v>23</v>
      </c>
      <c r="BE26" s="159">
        <v>7</v>
      </c>
      <c r="BF26" s="159"/>
      <c r="BG26" s="168" t="str">
        <f t="shared" si="28"/>
        <v/>
      </c>
      <c r="BH26" s="5" t="str">
        <f t="shared" si="29"/>
        <v/>
      </c>
      <c r="BI26" s="159"/>
      <c r="BJ26" s="159"/>
      <c r="BK26" s="168" t="str">
        <f t="shared" si="30"/>
        <v/>
      </c>
      <c r="BL26" s="5" t="str">
        <f t="shared" si="31"/>
        <v/>
      </c>
      <c r="BM26" s="159">
        <v>25</v>
      </c>
      <c r="BN26" s="159"/>
      <c r="BO26" s="168" t="str">
        <f t="shared" si="32"/>
        <v/>
      </c>
      <c r="BP26" s="5" t="str">
        <f t="shared" si="33"/>
        <v/>
      </c>
      <c r="BQ26" s="159">
        <v>7</v>
      </c>
      <c r="BR26" s="159"/>
      <c r="BS26" s="168" t="str">
        <f t="shared" si="34"/>
        <v/>
      </c>
      <c r="BT26" s="5" t="str">
        <f t="shared" si="35"/>
        <v/>
      </c>
      <c r="BU26" s="159">
        <v>40</v>
      </c>
      <c r="BV26" s="159"/>
      <c r="BW26" s="168" t="str">
        <f t="shared" si="36"/>
        <v/>
      </c>
      <c r="BX26" s="5" t="str">
        <f t="shared" si="37"/>
        <v/>
      </c>
      <c r="BY26" s="160" t="str">
        <f t="shared" si="38"/>
        <v/>
      </c>
      <c r="BZ26" s="160" t="str">
        <f t="shared" si="39"/>
        <v/>
      </c>
      <c r="CA26" s="160" t="str">
        <f t="shared" si="40"/>
        <v/>
      </c>
      <c r="CB26" s="6" t="str">
        <f t="shared" si="41"/>
        <v/>
      </c>
      <c r="CC26" s="105" t="s">
        <v>23</v>
      </c>
      <c r="CD26" s="159">
        <v>7</v>
      </c>
      <c r="CE26" s="159"/>
      <c r="CF26" s="168" t="str">
        <f t="shared" si="42"/>
        <v/>
      </c>
      <c r="CG26" s="5" t="str">
        <f t="shared" si="43"/>
        <v/>
      </c>
      <c r="CH26" s="159"/>
      <c r="CI26" s="159"/>
      <c r="CJ26" s="168" t="str">
        <f t="shared" si="44"/>
        <v/>
      </c>
      <c r="CK26" s="5" t="str">
        <f t="shared" si="45"/>
        <v/>
      </c>
      <c r="CL26" s="159">
        <v>25</v>
      </c>
      <c r="CM26" s="159"/>
      <c r="CN26" s="168" t="str">
        <f t="shared" si="46"/>
        <v/>
      </c>
      <c r="CO26" s="5" t="str">
        <f t="shared" si="47"/>
        <v/>
      </c>
      <c r="CP26" s="159">
        <v>7</v>
      </c>
      <c r="CQ26" s="159"/>
      <c r="CR26" s="168" t="str">
        <f t="shared" si="48"/>
        <v/>
      </c>
      <c r="CS26" s="5" t="str">
        <f t="shared" si="49"/>
        <v/>
      </c>
      <c r="CT26" s="159">
        <v>40</v>
      </c>
      <c r="CU26" s="159"/>
      <c r="CV26" s="168" t="str">
        <f t="shared" si="50"/>
        <v/>
      </c>
      <c r="CW26" s="5" t="str">
        <f t="shared" si="51"/>
        <v/>
      </c>
      <c r="CX26" s="160" t="str">
        <f t="shared" si="52"/>
        <v/>
      </c>
      <c r="CY26" s="160" t="str">
        <f t="shared" si="53"/>
        <v/>
      </c>
      <c r="CZ26" s="160" t="str">
        <f t="shared" si="54"/>
        <v/>
      </c>
      <c r="DA26" s="6" t="str">
        <f t="shared" si="55"/>
        <v/>
      </c>
      <c r="DB26" s="105" t="s">
        <v>23</v>
      </c>
      <c r="DC26" s="159">
        <v>7</v>
      </c>
      <c r="DD26" s="159"/>
      <c r="DE26" s="168" t="str">
        <f t="shared" si="56"/>
        <v/>
      </c>
      <c r="DF26" s="5" t="str">
        <f t="shared" si="57"/>
        <v/>
      </c>
      <c r="DG26" s="159"/>
      <c r="DH26" s="159"/>
      <c r="DI26" s="168" t="str">
        <f t="shared" si="58"/>
        <v/>
      </c>
      <c r="DJ26" s="5" t="str">
        <f t="shared" si="59"/>
        <v/>
      </c>
      <c r="DK26" s="159">
        <v>25</v>
      </c>
      <c r="DL26" s="159"/>
      <c r="DM26" s="168" t="str">
        <f t="shared" si="60"/>
        <v/>
      </c>
      <c r="DN26" s="5" t="str">
        <f t="shared" si="61"/>
        <v/>
      </c>
      <c r="DO26" s="159">
        <v>7</v>
      </c>
      <c r="DP26" s="159"/>
      <c r="DQ26" s="168" t="str">
        <f t="shared" si="62"/>
        <v/>
      </c>
      <c r="DR26" s="5" t="str">
        <f t="shared" si="63"/>
        <v/>
      </c>
      <c r="DS26" s="159">
        <v>40</v>
      </c>
      <c r="DT26" s="159"/>
      <c r="DU26" s="168" t="str">
        <f t="shared" si="64"/>
        <v/>
      </c>
      <c r="DV26" s="5" t="str">
        <f t="shared" si="65"/>
        <v/>
      </c>
      <c r="DW26" s="160" t="str">
        <f t="shared" si="66"/>
        <v/>
      </c>
      <c r="DX26" s="160" t="str">
        <f t="shared" si="67"/>
        <v/>
      </c>
      <c r="DY26" s="160" t="str">
        <f t="shared" si="68"/>
        <v/>
      </c>
      <c r="DZ26" s="6" t="str">
        <f t="shared" si="69"/>
        <v/>
      </c>
      <c r="EA26" s="105" t="s">
        <v>23</v>
      </c>
      <c r="EB26" s="159">
        <v>7</v>
      </c>
      <c r="EC26" s="159"/>
      <c r="ED26" s="168" t="str">
        <f t="shared" si="70"/>
        <v/>
      </c>
      <c r="EE26" s="5" t="str">
        <f t="shared" si="71"/>
        <v/>
      </c>
      <c r="EF26" s="159"/>
      <c r="EG26" s="159"/>
      <c r="EH26" s="168" t="str">
        <f t="shared" si="72"/>
        <v/>
      </c>
      <c r="EI26" s="5" t="str">
        <f t="shared" si="73"/>
        <v/>
      </c>
      <c r="EJ26" s="159">
        <v>25</v>
      </c>
      <c r="EK26" s="159"/>
      <c r="EL26" s="168" t="str">
        <f t="shared" si="74"/>
        <v/>
      </c>
      <c r="EM26" s="5" t="str">
        <f t="shared" si="75"/>
        <v/>
      </c>
      <c r="EN26" s="159">
        <v>7</v>
      </c>
      <c r="EO26" s="159"/>
      <c r="EP26" s="168" t="str">
        <f t="shared" si="76"/>
        <v/>
      </c>
      <c r="EQ26" s="5" t="str">
        <f t="shared" si="77"/>
        <v/>
      </c>
      <c r="ER26" s="159">
        <v>40</v>
      </c>
      <c r="ES26" s="159"/>
      <c r="ET26" s="168" t="str">
        <f t="shared" si="78"/>
        <v/>
      </c>
      <c r="EU26" s="5" t="str">
        <f t="shared" si="79"/>
        <v/>
      </c>
      <c r="EV26" s="160" t="str">
        <f t="shared" si="80"/>
        <v/>
      </c>
      <c r="EW26" s="160" t="str">
        <f t="shared" si="81"/>
        <v/>
      </c>
      <c r="EX26" s="160" t="str">
        <f t="shared" si="82"/>
        <v/>
      </c>
      <c r="EY26" s="6" t="str">
        <f t="shared" si="83"/>
        <v/>
      </c>
      <c r="EZ26" s="105">
        <v>17</v>
      </c>
      <c r="FA26" s="105">
        <v>17</v>
      </c>
      <c r="FB26" s="105">
        <v>17</v>
      </c>
      <c r="FC26" s="105">
        <v>18</v>
      </c>
      <c r="FD26" s="105">
        <v>18</v>
      </c>
      <c r="FE26" s="106" t="str">
        <f t="shared" si="84"/>
        <v/>
      </c>
      <c r="FF26" s="100" t="str">
        <f t="shared" si="85"/>
        <v xml:space="preserve"> </v>
      </c>
      <c r="FG26" s="105">
        <v>17</v>
      </c>
      <c r="FH26" s="105">
        <v>17</v>
      </c>
      <c r="FI26" s="105">
        <v>17</v>
      </c>
      <c r="FJ26" s="105">
        <v>17</v>
      </c>
      <c r="FK26" s="105">
        <v>17</v>
      </c>
      <c r="FL26" s="107" t="str">
        <f t="shared" si="86"/>
        <v/>
      </c>
      <c r="FM26" s="101" t="str">
        <f t="shared" si="87"/>
        <v xml:space="preserve"> </v>
      </c>
      <c r="FN26" s="105">
        <v>18</v>
      </c>
      <c r="FO26" s="105">
        <v>17</v>
      </c>
      <c r="FP26" s="105">
        <v>18</v>
      </c>
      <c r="FQ26" s="105">
        <v>17</v>
      </c>
      <c r="FR26" s="105">
        <v>18</v>
      </c>
      <c r="FS26" s="204" t="str">
        <f t="shared" si="88"/>
        <v/>
      </c>
      <c r="FT26" s="205" t="str">
        <f t="shared" si="89"/>
        <v xml:space="preserve"> </v>
      </c>
      <c r="FU26" s="477" t="s">
        <v>613</v>
      </c>
      <c r="FV26" s="316" t="str">
        <f>IF(AND(C26=""),"-",VLOOKUP(B26,Register!$A$7:$AM$311,19,FALSE))</f>
        <v>-</v>
      </c>
      <c r="FW26" s="7" t="str">
        <f>IF(AND(C26=""),"-",VLOOKUP(B26,Register!$A$7:$AM$311,20,FALSE))</f>
        <v>-</v>
      </c>
      <c r="FX26" s="7" t="str">
        <f>IF(AND(C26=""),"-",VLOOKUP(B26,Register!$A$7:$AM$311,21,FALSE))</f>
        <v>-</v>
      </c>
      <c r="FY26" s="7" t="str">
        <f>IF(AND(C26=""),"-",VLOOKUP(B26,Register!$A$7:$AM$311,22,FALSE))</f>
        <v>-</v>
      </c>
      <c r="FZ26" s="7" t="str">
        <f>IF(AND(C26=""),"-",VLOOKUP(B26,Register!$A$7:$AM$311,23,FALSE))</f>
        <v>-</v>
      </c>
      <c r="GA26" s="7" t="str">
        <f>IF(AND(C26=""),"-",VLOOKUP(B26,Register!$A$7:$AM$311,24,FALSE))</f>
        <v>-</v>
      </c>
      <c r="GB26" s="7" t="str">
        <f>IF(AND(C26=""),"-",VLOOKUP(B26,Register!$A$7:$AM$311,25,FALSE))</f>
        <v>-</v>
      </c>
      <c r="GC26" s="7" t="str">
        <f>IF(AND(C26=""),"-",VLOOKUP(B26,Register!$A$7:$AM$311,26,FALSE))</f>
        <v>-</v>
      </c>
      <c r="GD26" s="7" t="str">
        <f>IF(AND(C26=""),"-",VLOOKUP(B26,Register!$A$7:$AM$311,27,FALSE))</f>
        <v>-</v>
      </c>
      <c r="GE26" s="7" t="str">
        <f>IF(AND(C26=""),"-",VLOOKUP(B26,Register!$A$7:$AM$311,28,FALSE))</f>
        <v>-</v>
      </c>
      <c r="GF26" s="7" t="str">
        <f>IF(AND(C26=""),"-",VLOOKUP(B26,Register!$A$7:$AM$311,29,FALSE))</f>
        <v>-</v>
      </c>
      <c r="GG26" s="7" t="str">
        <f>IF(AND(C26=""),"-",VLOOKUP(B26,Register!$A$7:$AM$311,30,FALSE))</f>
        <v>-</v>
      </c>
      <c r="GH26" s="8" t="str">
        <f>IF(AND(C26=""),"-",VLOOKUP(B26,Register!$A$7:$AM$311,31,FALSE))</f>
        <v>-</v>
      </c>
      <c r="GI26" s="309" t="str">
        <f>IF(AND(C26=""),"",VLOOKUP(B26,Register!$A$7:$CL$311,36,FALSE))</f>
        <v/>
      </c>
      <c r="GJ26" s="182" t="str">
        <f t="shared" si="90"/>
        <v/>
      </c>
      <c r="GK26" s="312" t="str">
        <f t="shared" si="91"/>
        <v/>
      </c>
      <c r="GL26" s="314" t="str">
        <f t="shared" si="92"/>
        <v/>
      </c>
      <c r="GM26" s="3"/>
      <c r="GP26" s="315" t="s">
        <v>597</v>
      </c>
      <c r="GR26" s="3"/>
      <c r="GS26" s="3"/>
      <c r="GT26" s="3"/>
      <c r="GU26" s="3"/>
      <c r="GV26" s="3"/>
      <c r="GW26" s="3"/>
      <c r="GX26" s="3"/>
      <c r="GY26" s="3"/>
      <c r="GZ26" s="3"/>
      <c r="HA26" s="3"/>
      <c r="HB26" s="3"/>
      <c r="HC26" s="3"/>
      <c r="HD26" s="3"/>
      <c r="HE26" s="3"/>
      <c r="HF26" s="3"/>
      <c r="HG26" s="3"/>
      <c r="HH26" s="3"/>
      <c r="HI26" s="3"/>
      <c r="HJ26" s="3"/>
      <c r="HK26" s="3"/>
      <c r="HL26" s="3"/>
      <c r="HM26" s="3"/>
      <c r="HW26" s="321" t="str">
        <f>IF(ISNA(VLOOKUP(B26,Register!A$7:Z$315,9,FALSE)),"",VLOOKUP(B26,Register!A$7:Z$315,9,FALSE))</f>
        <v/>
      </c>
      <c r="HX26" s="321" t="str">
        <f>IF(ISNA(VLOOKUP(B26,Register!A$7:Z$315,12,FALSE)),"",VLOOKUP(B26,Register!A$7:Z$315,12,FALSE))</f>
        <v/>
      </c>
      <c r="HY26" s="321" t="str">
        <f t="shared" si="93"/>
        <v/>
      </c>
      <c r="HZ26" s="321" t="str">
        <f t="shared" si="94"/>
        <v/>
      </c>
      <c r="IA26" s="321" t="str">
        <f t="shared" si="95"/>
        <v/>
      </c>
      <c r="IB26" s="321" t="str">
        <f t="shared" si="96"/>
        <v/>
      </c>
      <c r="IC26" s="321" t="str">
        <f t="shared" si="97"/>
        <v/>
      </c>
      <c r="ID26" s="321" t="str">
        <f t="shared" si="98"/>
        <v/>
      </c>
      <c r="IE26" s="321" t="str">
        <f t="shared" si="99"/>
        <v/>
      </c>
      <c r="IF26" s="321" t="str">
        <f t="shared" si="100"/>
        <v/>
      </c>
    </row>
    <row r="27" spans="1:240" ht="21">
      <c r="A27" s="172">
        <v>15</v>
      </c>
      <c r="B27" s="197"/>
      <c r="C27" s="196" t="str">
        <f>IF(ISNA(VLOOKUP(B27,Register!A$7:Z$315,3,FALSE)),"",VLOOKUP(B27,Register!A$7:Z$315,3,FALSE))</f>
        <v/>
      </c>
      <c r="D27" s="196" t="str">
        <f>IF(ISNA(VLOOKUP(B27,Register!A$7:Z$315,4,FALSE)),"",VLOOKUP(B27,Register!A$7:Z$315,4,FALSE))</f>
        <v/>
      </c>
      <c r="E27" s="195" t="str">
        <f>IF(ISNA(VLOOKUP(B27,Register!A$7:Z$315,6,FALSE)),"",VLOOKUP(B27,Register!A$7:Z$315,6,FALSE))</f>
        <v/>
      </c>
      <c r="F27" s="105" t="s">
        <v>21</v>
      </c>
      <c r="G27" s="159">
        <v>10</v>
      </c>
      <c r="H27" s="159"/>
      <c r="I27" s="168" t="str">
        <f t="shared" si="2"/>
        <v/>
      </c>
      <c r="J27" s="5" t="str">
        <f t="shared" si="3"/>
        <v/>
      </c>
      <c r="K27" s="159">
        <v>7</v>
      </c>
      <c r="L27" s="159"/>
      <c r="M27" s="168" t="str">
        <f t="shared" si="4"/>
        <v/>
      </c>
      <c r="N27" s="5" t="str">
        <f t="shared" si="5"/>
        <v/>
      </c>
      <c r="O27" s="159">
        <v>66</v>
      </c>
      <c r="P27" s="159"/>
      <c r="Q27" s="168" t="str">
        <f t="shared" si="6"/>
        <v/>
      </c>
      <c r="R27" s="5" t="str">
        <f t="shared" si="7"/>
        <v/>
      </c>
      <c r="S27" s="159">
        <v>10</v>
      </c>
      <c r="T27" s="159"/>
      <c r="U27" s="168" t="str">
        <f t="shared" si="8"/>
        <v/>
      </c>
      <c r="V27" s="5" t="str">
        <f t="shared" si="9"/>
        <v/>
      </c>
      <c r="W27" s="159">
        <v>97</v>
      </c>
      <c r="X27" s="159"/>
      <c r="Y27" s="168" t="str">
        <f t="shared" si="10"/>
        <v/>
      </c>
      <c r="Z27" s="5" t="str">
        <f t="shared" si="11"/>
        <v/>
      </c>
      <c r="AA27" s="160" t="str">
        <f t="shared" si="0"/>
        <v/>
      </c>
      <c r="AB27" s="160" t="str">
        <f t="shared" si="1"/>
        <v/>
      </c>
      <c r="AC27" s="160" t="str">
        <f t="shared" si="12"/>
        <v/>
      </c>
      <c r="AD27" s="6" t="str">
        <f t="shared" si="13"/>
        <v/>
      </c>
      <c r="AE27" s="105" t="s">
        <v>21</v>
      </c>
      <c r="AF27" s="159">
        <v>10</v>
      </c>
      <c r="AG27" s="159"/>
      <c r="AH27" s="168" t="str">
        <f t="shared" si="14"/>
        <v/>
      </c>
      <c r="AI27" s="5" t="str">
        <f t="shared" si="15"/>
        <v/>
      </c>
      <c r="AJ27" s="159">
        <v>7</v>
      </c>
      <c r="AK27" s="159"/>
      <c r="AL27" s="168" t="str">
        <f t="shared" si="16"/>
        <v/>
      </c>
      <c r="AM27" s="5" t="str">
        <f t="shared" si="17"/>
        <v/>
      </c>
      <c r="AN27" s="159">
        <v>66</v>
      </c>
      <c r="AO27" s="159"/>
      <c r="AP27" s="168" t="str">
        <f t="shared" si="18"/>
        <v/>
      </c>
      <c r="AQ27" s="5" t="str">
        <f t="shared" si="19"/>
        <v/>
      </c>
      <c r="AR27" s="159">
        <v>10</v>
      </c>
      <c r="AS27" s="159"/>
      <c r="AT27" s="168" t="str">
        <f t="shared" si="20"/>
        <v/>
      </c>
      <c r="AU27" s="5" t="str">
        <f t="shared" si="21"/>
        <v/>
      </c>
      <c r="AV27" s="159">
        <v>97</v>
      </c>
      <c r="AW27" s="159"/>
      <c r="AX27" s="168" t="str">
        <f t="shared" si="22"/>
        <v/>
      </c>
      <c r="AY27" s="5" t="str">
        <f t="shared" si="23"/>
        <v/>
      </c>
      <c r="AZ27" s="160" t="str">
        <f t="shared" si="24"/>
        <v/>
      </c>
      <c r="BA27" s="160" t="str">
        <f t="shared" si="25"/>
        <v/>
      </c>
      <c r="BB27" s="160" t="str">
        <f t="shared" si="26"/>
        <v/>
      </c>
      <c r="BC27" s="6" t="str">
        <f t="shared" si="27"/>
        <v/>
      </c>
      <c r="BD27" s="105" t="s">
        <v>21</v>
      </c>
      <c r="BE27" s="159">
        <v>10</v>
      </c>
      <c r="BF27" s="159"/>
      <c r="BG27" s="168" t="str">
        <f t="shared" si="28"/>
        <v/>
      </c>
      <c r="BH27" s="5" t="str">
        <f t="shared" si="29"/>
        <v/>
      </c>
      <c r="BI27" s="159">
        <v>7</v>
      </c>
      <c r="BJ27" s="159"/>
      <c r="BK27" s="168" t="str">
        <f t="shared" si="30"/>
        <v/>
      </c>
      <c r="BL27" s="5" t="str">
        <f t="shared" si="31"/>
        <v/>
      </c>
      <c r="BM27" s="159">
        <v>66</v>
      </c>
      <c r="BN27" s="159"/>
      <c r="BO27" s="168" t="str">
        <f t="shared" si="32"/>
        <v/>
      </c>
      <c r="BP27" s="5" t="str">
        <f t="shared" si="33"/>
        <v/>
      </c>
      <c r="BQ27" s="159">
        <v>10</v>
      </c>
      <c r="BR27" s="159"/>
      <c r="BS27" s="168" t="str">
        <f t="shared" si="34"/>
        <v/>
      </c>
      <c r="BT27" s="5" t="str">
        <f t="shared" si="35"/>
        <v/>
      </c>
      <c r="BU27" s="159">
        <v>97</v>
      </c>
      <c r="BV27" s="159"/>
      <c r="BW27" s="168" t="str">
        <f t="shared" si="36"/>
        <v/>
      </c>
      <c r="BX27" s="5" t="str">
        <f t="shared" si="37"/>
        <v/>
      </c>
      <c r="BY27" s="160" t="str">
        <f t="shared" si="38"/>
        <v/>
      </c>
      <c r="BZ27" s="160" t="str">
        <f t="shared" si="39"/>
        <v/>
      </c>
      <c r="CA27" s="160" t="str">
        <f t="shared" si="40"/>
        <v/>
      </c>
      <c r="CB27" s="6" t="str">
        <f t="shared" si="41"/>
        <v/>
      </c>
      <c r="CC27" s="105" t="s">
        <v>21</v>
      </c>
      <c r="CD27" s="159">
        <v>10</v>
      </c>
      <c r="CE27" s="159"/>
      <c r="CF27" s="168" t="str">
        <f t="shared" si="42"/>
        <v/>
      </c>
      <c r="CG27" s="5" t="str">
        <f t="shared" si="43"/>
        <v/>
      </c>
      <c r="CH27" s="159">
        <v>7</v>
      </c>
      <c r="CI27" s="159"/>
      <c r="CJ27" s="168" t="str">
        <f t="shared" si="44"/>
        <v/>
      </c>
      <c r="CK27" s="5" t="str">
        <f t="shared" si="45"/>
        <v/>
      </c>
      <c r="CL27" s="159">
        <v>66</v>
      </c>
      <c r="CM27" s="159"/>
      <c r="CN27" s="168" t="str">
        <f t="shared" si="46"/>
        <v/>
      </c>
      <c r="CO27" s="5" t="str">
        <f t="shared" si="47"/>
        <v/>
      </c>
      <c r="CP27" s="159">
        <v>10</v>
      </c>
      <c r="CQ27" s="159"/>
      <c r="CR27" s="168" t="str">
        <f t="shared" si="48"/>
        <v/>
      </c>
      <c r="CS27" s="5" t="str">
        <f t="shared" si="49"/>
        <v/>
      </c>
      <c r="CT27" s="159">
        <v>97</v>
      </c>
      <c r="CU27" s="159"/>
      <c r="CV27" s="168" t="str">
        <f t="shared" si="50"/>
        <v/>
      </c>
      <c r="CW27" s="5" t="str">
        <f t="shared" si="51"/>
        <v/>
      </c>
      <c r="CX27" s="160" t="str">
        <f t="shared" si="52"/>
        <v/>
      </c>
      <c r="CY27" s="160" t="str">
        <f t="shared" si="53"/>
        <v/>
      </c>
      <c r="CZ27" s="160" t="str">
        <f t="shared" si="54"/>
        <v/>
      </c>
      <c r="DA27" s="6" t="str">
        <f t="shared" si="55"/>
        <v/>
      </c>
      <c r="DB27" s="105" t="s">
        <v>21</v>
      </c>
      <c r="DC27" s="159">
        <v>10</v>
      </c>
      <c r="DD27" s="159"/>
      <c r="DE27" s="168" t="str">
        <f t="shared" si="56"/>
        <v/>
      </c>
      <c r="DF27" s="5" t="str">
        <f t="shared" si="57"/>
        <v/>
      </c>
      <c r="DG27" s="159">
        <v>7</v>
      </c>
      <c r="DH27" s="159"/>
      <c r="DI27" s="168" t="str">
        <f t="shared" si="58"/>
        <v/>
      </c>
      <c r="DJ27" s="5" t="str">
        <f t="shared" si="59"/>
        <v/>
      </c>
      <c r="DK27" s="159">
        <v>66</v>
      </c>
      <c r="DL27" s="159"/>
      <c r="DM27" s="168" t="str">
        <f t="shared" si="60"/>
        <v/>
      </c>
      <c r="DN27" s="5" t="str">
        <f t="shared" si="61"/>
        <v/>
      </c>
      <c r="DO27" s="159">
        <v>10</v>
      </c>
      <c r="DP27" s="159"/>
      <c r="DQ27" s="168" t="str">
        <f t="shared" si="62"/>
        <v/>
      </c>
      <c r="DR27" s="5" t="str">
        <f t="shared" si="63"/>
        <v/>
      </c>
      <c r="DS27" s="159">
        <v>97</v>
      </c>
      <c r="DT27" s="159"/>
      <c r="DU27" s="168" t="str">
        <f t="shared" si="64"/>
        <v/>
      </c>
      <c r="DV27" s="5" t="str">
        <f t="shared" si="65"/>
        <v/>
      </c>
      <c r="DW27" s="160" t="str">
        <f t="shared" si="66"/>
        <v/>
      </c>
      <c r="DX27" s="160" t="str">
        <f t="shared" si="67"/>
        <v/>
      </c>
      <c r="DY27" s="160" t="str">
        <f t="shared" si="68"/>
        <v/>
      </c>
      <c r="DZ27" s="6" t="str">
        <f t="shared" si="69"/>
        <v/>
      </c>
      <c r="EA27" s="105" t="s">
        <v>21</v>
      </c>
      <c r="EB27" s="159">
        <v>10</v>
      </c>
      <c r="EC27" s="159"/>
      <c r="ED27" s="168" t="str">
        <f t="shared" si="70"/>
        <v/>
      </c>
      <c r="EE27" s="5" t="str">
        <f t="shared" si="71"/>
        <v/>
      </c>
      <c r="EF27" s="159">
        <v>7</v>
      </c>
      <c r="EG27" s="159"/>
      <c r="EH27" s="168" t="str">
        <f t="shared" si="72"/>
        <v/>
      </c>
      <c r="EI27" s="5" t="str">
        <f t="shared" si="73"/>
        <v/>
      </c>
      <c r="EJ27" s="159">
        <v>66</v>
      </c>
      <c r="EK27" s="159"/>
      <c r="EL27" s="168" t="str">
        <f t="shared" si="74"/>
        <v/>
      </c>
      <c r="EM27" s="5" t="str">
        <f t="shared" si="75"/>
        <v/>
      </c>
      <c r="EN27" s="159">
        <v>10</v>
      </c>
      <c r="EO27" s="159"/>
      <c r="EP27" s="168" t="str">
        <f t="shared" si="76"/>
        <v/>
      </c>
      <c r="EQ27" s="5" t="str">
        <f t="shared" si="77"/>
        <v/>
      </c>
      <c r="ER27" s="159">
        <v>97</v>
      </c>
      <c r="ES27" s="159"/>
      <c r="ET27" s="168" t="str">
        <f t="shared" si="78"/>
        <v/>
      </c>
      <c r="EU27" s="5" t="str">
        <f t="shared" si="79"/>
        <v/>
      </c>
      <c r="EV27" s="160" t="str">
        <f t="shared" si="80"/>
        <v/>
      </c>
      <c r="EW27" s="160" t="str">
        <f t="shared" si="81"/>
        <v/>
      </c>
      <c r="EX27" s="160" t="str">
        <f t="shared" si="82"/>
        <v/>
      </c>
      <c r="EY27" s="6" t="str">
        <f t="shared" si="83"/>
        <v/>
      </c>
      <c r="EZ27" s="105">
        <v>19</v>
      </c>
      <c r="FA27" s="105">
        <v>19</v>
      </c>
      <c r="FB27" s="105">
        <v>19</v>
      </c>
      <c r="FC27" s="105">
        <v>19</v>
      </c>
      <c r="FD27" s="105">
        <v>19</v>
      </c>
      <c r="FE27" s="106" t="str">
        <f t="shared" si="84"/>
        <v/>
      </c>
      <c r="FF27" s="100" t="str">
        <f t="shared" si="85"/>
        <v xml:space="preserve"> </v>
      </c>
      <c r="FG27" s="105">
        <v>19</v>
      </c>
      <c r="FH27" s="105">
        <v>19</v>
      </c>
      <c r="FI27" s="105">
        <v>19</v>
      </c>
      <c r="FJ27" s="105">
        <v>19</v>
      </c>
      <c r="FK27" s="105">
        <v>19</v>
      </c>
      <c r="FL27" s="107" t="str">
        <f t="shared" si="86"/>
        <v/>
      </c>
      <c r="FM27" s="101" t="str">
        <f t="shared" si="87"/>
        <v xml:space="preserve"> </v>
      </c>
      <c r="FN27" s="105">
        <v>18</v>
      </c>
      <c r="FO27" s="105">
        <v>19</v>
      </c>
      <c r="FP27" s="105">
        <v>19</v>
      </c>
      <c r="FQ27" s="105">
        <v>19</v>
      </c>
      <c r="FR27" s="105">
        <v>19</v>
      </c>
      <c r="FS27" s="204" t="str">
        <f t="shared" si="88"/>
        <v/>
      </c>
      <c r="FT27" s="205" t="str">
        <f t="shared" si="89"/>
        <v xml:space="preserve"> </v>
      </c>
      <c r="FU27" s="477" t="s">
        <v>613</v>
      </c>
      <c r="FV27" s="316" t="str">
        <f>IF(AND(C27=""),"-",VLOOKUP(B27,Register!$A$7:$AM$311,19,FALSE))</f>
        <v>-</v>
      </c>
      <c r="FW27" s="7" t="str">
        <f>IF(AND(C27=""),"-",VLOOKUP(B27,Register!$A$7:$AM$311,20,FALSE))</f>
        <v>-</v>
      </c>
      <c r="FX27" s="7" t="str">
        <f>IF(AND(C27=""),"-",VLOOKUP(B27,Register!$A$7:$AM$311,21,FALSE))</f>
        <v>-</v>
      </c>
      <c r="FY27" s="7" t="str">
        <f>IF(AND(C27=""),"-",VLOOKUP(B27,Register!$A$7:$AM$311,22,FALSE))</f>
        <v>-</v>
      </c>
      <c r="FZ27" s="7" t="str">
        <f>IF(AND(C27=""),"-",VLOOKUP(B27,Register!$A$7:$AM$311,23,FALSE))</f>
        <v>-</v>
      </c>
      <c r="GA27" s="7" t="str">
        <f>IF(AND(C27=""),"-",VLOOKUP(B27,Register!$A$7:$AM$311,24,FALSE))</f>
        <v>-</v>
      </c>
      <c r="GB27" s="7" t="str">
        <f>IF(AND(C27=""),"-",VLOOKUP(B27,Register!$A$7:$AM$311,25,FALSE))</f>
        <v>-</v>
      </c>
      <c r="GC27" s="7" t="str">
        <f>IF(AND(C27=""),"-",VLOOKUP(B27,Register!$A$7:$AM$311,26,FALSE))</f>
        <v>-</v>
      </c>
      <c r="GD27" s="7" t="str">
        <f>IF(AND(C27=""),"-",VLOOKUP(B27,Register!$A$7:$AM$311,27,FALSE))</f>
        <v>-</v>
      </c>
      <c r="GE27" s="7" t="str">
        <f>IF(AND(C27=""),"-",VLOOKUP(B27,Register!$A$7:$AM$311,28,FALSE))</f>
        <v>-</v>
      </c>
      <c r="GF27" s="7" t="str">
        <f>IF(AND(C27=""),"-",VLOOKUP(B27,Register!$A$7:$AM$311,29,FALSE))</f>
        <v>-</v>
      </c>
      <c r="GG27" s="7" t="str">
        <f>IF(AND(C27=""),"-",VLOOKUP(B27,Register!$A$7:$AM$311,30,FALSE))</f>
        <v>-</v>
      </c>
      <c r="GH27" s="8" t="str">
        <f>IF(AND(C27=""),"-",VLOOKUP(B27,Register!$A$7:$AM$311,31,FALSE))</f>
        <v>-</v>
      </c>
      <c r="GI27" s="309" t="str">
        <f>IF(AND(C27=""),"",VLOOKUP(B27,Register!$A$7:$CL$311,36,FALSE))</f>
        <v/>
      </c>
      <c r="GJ27" s="182" t="str">
        <f t="shared" si="90"/>
        <v/>
      </c>
      <c r="GK27" s="312" t="str">
        <f t="shared" si="91"/>
        <v/>
      </c>
      <c r="GL27" s="314" t="str">
        <f t="shared" si="92"/>
        <v/>
      </c>
      <c r="GM27" s="3"/>
      <c r="GP27" s="315" t="s">
        <v>598</v>
      </c>
      <c r="GR27" s="3"/>
      <c r="GS27" s="3"/>
      <c r="GT27" s="3"/>
      <c r="GU27" s="3"/>
      <c r="GV27" s="3"/>
      <c r="GW27" s="3"/>
      <c r="GX27" s="3"/>
      <c r="GY27" s="3"/>
      <c r="GZ27" s="3"/>
      <c r="HA27" s="3"/>
      <c r="HB27" s="3"/>
      <c r="HC27" s="3"/>
      <c r="HD27" s="3"/>
      <c r="HE27" s="3"/>
      <c r="HF27" s="3"/>
      <c r="HG27" s="3"/>
      <c r="HH27" s="3"/>
      <c r="HI27" s="3"/>
      <c r="HJ27" s="3"/>
      <c r="HK27" s="3"/>
      <c r="HL27" s="3"/>
      <c r="HM27" s="3"/>
      <c r="HW27" s="321" t="str">
        <f>IF(ISNA(VLOOKUP(B27,Register!A$7:Z$315,9,FALSE)),"",VLOOKUP(B27,Register!A$7:Z$315,9,FALSE))</f>
        <v/>
      </c>
      <c r="HX27" s="321" t="str">
        <f>IF(ISNA(VLOOKUP(B27,Register!A$7:Z$315,12,FALSE)),"",VLOOKUP(B27,Register!A$7:Z$315,12,FALSE))</f>
        <v/>
      </c>
      <c r="HY27" s="321" t="str">
        <f t="shared" si="93"/>
        <v/>
      </c>
      <c r="HZ27" s="321" t="str">
        <f t="shared" si="94"/>
        <v/>
      </c>
      <c r="IA27" s="321" t="str">
        <f t="shared" si="95"/>
        <v/>
      </c>
      <c r="IB27" s="321" t="str">
        <f t="shared" si="96"/>
        <v/>
      </c>
      <c r="IC27" s="321" t="str">
        <f t="shared" si="97"/>
        <v/>
      </c>
      <c r="ID27" s="321" t="str">
        <f t="shared" si="98"/>
        <v/>
      </c>
      <c r="IE27" s="321" t="str">
        <f t="shared" si="99"/>
        <v/>
      </c>
      <c r="IF27" s="321" t="str">
        <f t="shared" si="100"/>
        <v/>
      </c>
    </row>
    <row r="28" spans="1:240" ht="21">
      <c r="A28" s="172">
        <v>16</v>
      </c>
      <c r="B28" s="197"/>
      <c r="C28" s="196" t="str">
        <f>IF(ISNA(VLOOKUP(B28,Register!A$7:Z$315,3,FALSE)),"",VLOOKUP(B28,Register!A$7:Z$315,3,FALSE))</f>
        <v/>
      </c>
      <c r="D28" s="196" t="str">
        <f>IF(ISNA(VLOOKUP(B28,Register!A$7:Z$315,4,FALSE)),"",VLOOKUP(B28,Register!A$7:Z$315,4,FALSE))</f>
        <v/>
      </c>
      <c r="E28" s="195" t="str">
        <f>IF(ISNA(VLOOKUP(B28,Register!A$7:Z$315,6,FALSE)),"",VLOOKUP(B28,Register!A$7:Z$315,6,FALSE))</f>
        <v/>
      </c>
      <c r="F28" s="105" t="s">
        <v>21</v>
      </c>
      <c r="G28" s="159">
        <v>10</v>
      </c>
      <c r="H28" s="159"/>
      <c r="I28" s="168" t="str">
        <f t="shared" si="2"/>
        <v/>
      </c>
      <c r="J28" s="5" t="str">
        <f t="shared" si="3"/>
        <v/>
      </c>
      <c r="K28" s="159">
        <v>10</v>
      </c>
      <c r="L28" s="159"/>
      <c r="M28" s="168" t="str">
        <f t="shared" si="4"/>
        <v/>
      </c>
      <c r="N28" s="5" t="str">
        <f t="shared" si="5"/>
        <v/>
      </c>
      <c r="O28" s="159">
        <v>68</v>
      </c>
      <c r="P28" s="159"/>
      <c r="Q28" s="168" t="str">
        <f t="shared" si="6"/>
        <v/>
      </c>
      <c r="R28" s="5" t="str">
        <f t="shared" si="7"/>
        <v/>
      </c>
      <c r="S28" s="159">
        <v>10</v>
      </c>
      <c r="T28" s="159"/>
      <c r="U28" s="168" t="str">
        <f t="shared" si="8"/>
        <v/>
      </c>
      <c r="V28" s="5" t="str">
        <f t="shared" si="9"/>
        <v/>
      </c>
      <c r="W28" s="159">
        <v>98</v>
      </c>
      <c r="X28" s="159"/>
      <c r="Y28" s="168" t="str">
        <f t="shared" si="10"/>
        <v/>
      </c>
      <c r="Z28" s="5" t="str">
        <f t="shared" si="11"/>
        <v/>
      </c>
      <c r="AA28" s="160" t="str">
        <f t="shared" si="0"/>
        <v/>
      </c>
      <c r="AB28" s="160" t="str">
        <f t="shared" si="1"/>
        <v/>
      </c>
      <c r="AC28" s="160" t="str">
        <f t="shared" si="12"/>
        <v/>
      </c>
      <c r="AD28" s="6" t="str">
        <f t="shared" si="13"/>
        <v/>
      </c>
      <c r="AE28" s="105" t="s">
        <v>21</v>
      </c>
      <c r="AF28" s="159">
        <v>10</v>
      </c>
      <c r="AG28" s="159"/>
      <c r="AH28" s="168" t="str">
        <f t="shared" si="14"/>
        <v/>
      </c>
      <c r="AI28" s="5" t="str">
        <f t="shared" si="15"/>
        <v/>
      </c>
      <c r="AJ28" s="159">
        <v>10</v>
      </c>
      <c r="AK28" s="159"/>
      <c r="AL28" s="168" t="str">
        <f t="shared" si="16"/>
        <v/>
      </c>
      <c r="AM28" s="5" t="str">
        <f t="shared" si="17"/>
        <v/>
      </c>
      <c r="AN28" s="159">
        <v>68</v>
      </c>
      <c r="AO28" s="159"/>
      <c r="AP28" s="168" t="str">
        <f t="shared" si="18"/>
        <v/>
      </c>
      <c r="AQ28" s="5" t="str">
        <f t="shared" si="19"/>
        <v/>
      </c>
      <c r="AR28" s="159">
        <v>10</v>
      </c>
      <c r="AS28" s="159"/>
      <c r="AT28" s="168" t="str">
        <f t="shared" si="20"/>
        <v/>
      </c>
      <c r="AU28" s="5" t="str">
        <f t="shared" si="21"/>
        <v/>
      </c>
      <c r="AV28" s="159">
        <v>98</v>
      </c>
      <c r="AW28" s="159"/>
      <c r="AX28" s="168" t="str">
        <f t="shared" si="22"/>
        <v/>
      </c>
      <c r="AY28" s="5" t="str">
        <f t="shared" si="23"/>
        <v/>
      </c>
      <c r="AZ28" s="160" t="str">
        <f t="shared" si="24"/>
        <v/>
      </c>
      <c r="BA28" s="160" t="str">
        <f t="shared" si="25"/>
        <v/>
      </c>
      <c r="BB28" s="160" t="str">
        <f t="shared" si="26"/>
        <v/>
      </c>
      <c r="BC28" s="6" t="str">
        <f t="shared" si="27"/>
        <v/>
      </c>
      <c r="BD28" s="105" t="s">
        <v>21</v>
      </c>
      <c r="BE28" s="159">
        <v>10</v>
      </c>
      <c r="BF28" s="159"/>
      <c r="BG28" s="168" t="str">
        <f t="shared" si="28"/>
        <v/>
      </c>
      <c r="BH28" s="5" t="str">
        <f t="shared" si="29"/>
        <v/>
      </c>
      <c r="BI28" s="159">
        <v>10</v>
      </c>
      <c r="BJ28" s="159"/>
      <c r="BK28" s="168" t="str">
        <f t="shared" si="30"/>
        <v/>
      </c>
      <c r="BL28" s="5" t="str">
        <f t="shared" si="31"/>
        <v/>
      </c>
      <c r="BM28" s="159">
        <v>68</v>
      </c>
      <c r="BN28" s="159"/>
      <c r="BO28" s="168" t="str">
        <f t="shared" si="32"/>
        <v/>
      </c>
      <c r="BP28" s="5" t="str">
        <f t="shared" si="33"/>
        <v/>
      </c>
      <c r="BQ28" s="159">
        <v>10</v>
      </c>
      <c r="BR28" s="159"/>
      <c r="BS28" s="168" t="str">
        <f t="shared" si="34"/>
        <v/>
      </c>
      <c r="BT28" s="5" t="str">
        <f t="shared" si="35"/>
        <v/>
      </c>
      <c r="BU28" s="159">
        <v>98</v>
      </c>
      <c r="BV28" s="159"/>
      <c r="BW28" s="168" t="str">
        <f t="shared" si="36"/>
        <v/>
      </c>
      <c r="BX28" s="5" t="str">
        <f t="shared" si="37"/>
        <v/>
      </c>
      <c r="BY28" s="160" t="str">
        <f t="shared" si="38"/>
        <v/>
      </c>
      <c r="BZ28" s="160" t="str">
        <f t="shared" si="39"/>
        <v/>
      </c>
      <c r="CA28" s="160" t="str">
        <f t="shared" si="40"/>
        <v/>
      </c>
      <c r="CB28" s="6" t="str">
        <f t="shared" si="41"/>
        <v/>
      </c>
      <c r="CC28" s="105" t="s">
        <v>21</v>
      </c>
      <c r="CD28" s="159">
        <v>10</v>
      </c>
      <c r="CE28" s="159"/>
      <c r="CF28" s="168" t="str">
        <f t="shared" si="42"/>
        <v/>
      </c>
      <c r="CG28" s="5" t="str">
        <f t="shared" si="43"/>
        <v/>
      </c>
      <c r="CH28" s="159">
        <v>10</v>
      </c>
      <c r="CI28" s="159"/>
      <c r="CJ28" s="168" t="str">
        <f t="shared" si="44"/>
        <v/>
      </c>
      <c r="CK28" s="5" t="str">
        <f t="shared" si="45"/>
        <v/>
      </c>
      <c r="CL28" s="159">
        <v>68</v>
      </c>
      <c r="CM28" s="159"/>
      <c r="CN28" s="168" t="str">
        <f t="shared" si="46"/>
        <v/>
      </c>
      <c r="CO28" s="5" t="str">
        <f t="shared" si="47"/>
        <v/>
      </c>
      <c r="CP28" s="159">
        <v>10</v>
      </c>
      <c r="CQ28" s="159"/>
      <c r="CR28" s="168" t="str">
        <f t="shared" si="48"/>
        <v/>
      </c>
      <c r="CS28" s="5" t="str">
        <f t="shared" si="49"/>
        <v/>
      </c>
      <c r="CT28" s="159">
        <v>98</v>
      </c>
      <c r="CU28" s="159"/>
      <c r="CV28" s="168" t="str">
        <f t="shared" si="50"/>
        <v/>
      </c>
      <c r="CW28" s="5" t="str">
        <f t="shared" si="51"/>
        <v/>
      </c>
      <c r="CX28" s="160" t="str">
        <f t="shared" si="52"/>
        <v/>
      </c>
      <c r="CY28" s="160" t="str">
        <f t="shared" si="53"/>
        <v/>
      </c>
      <c r="CZ28" s="160" t="str">
        <f t="shared" si="54"/>
        <v/>
      </c>
      <c r="DA28" s="6" t="str">
        <f t="shared" si="55"/>
        <v/>
      </c>
      <c r="DB28" s="105" t="s">
        <v>21</v>
      </c>
      <c r="DC28" s="159">
        <v>10</v>
      </c>
      <c r="DD28" s="159"/>
      <c r="DE28" s="168" t="str">
        <f t="shared" si="56"/>
        <v/>
      </c>
      <c r="DF28" s="5" t="str">
        <f t="shared" si="57"/>
        <v/>
      </c>
      <c r="DG28" s="159">
        <v>10</v>
      </c>
      <c r="DH28" s="159"/>
      <c r="DI28" s="168" t="str">
        <f t="shared" si="58"/>
        <v/>
      </c>
      <c r="DJ28" s="5" t="str">
        <f t="shared" si="59"/>
        <v/>
      </c>
      <c r="DK28" s="159">
        <v>68</v>
      </c>
      <c r="DL28" s="159"/>
      <c r="DM28" s="168" t="str">
        <f t="shared" si="60"/>
        <v/>
      </c>
      <c r="DN28" s="5" t="str">
        <f t="shared" si="61"/>
        <v/>
      </c>
      <c r="DO28" s="159">
        <v>10</v>
      </c>
      <c r="DP28" s="159"/>
      <c r="DQ28" s="168" t="str">
        <f t="shared" si="62"/>
        <v/>
      </c>
      <c r="DR28" s="5" t="str">
        <f t="shared" si="63"/>
        <v/>
      </c>
      <c r="DS28" s="159">
        <v>98</v>
      </c>
      <c r="DT28" s="159"/>
      <c r="DU28" s="168" t="str">
        <f t="shared" si="64"/>
        <v/>
      </c>
      <c r="DV28" s="5" t="str">
        <f t="shared" si="65"/>
        <v/>
      </c>
      <c r="DW28" s="160" t="str">
        <f t="shared" si="66"/>
        <v/>
      </c>
      <c r="DX28" s="160" t="str">
        <f t="shared" si="67"/>
        <v/>
      </c>
      <c r="DY28" s="160" t="str">
        <f t="shared" si="68"/>
        <v/>
      </c>
      <c r="DZ28" s="6" t="str">
        <f t="shared" si="69"/>
        <v/>
      </c>
      <c r="EA28" s="105" t="s">
        <v>21</v>
      </c>
      <c r="EB28" s="159">
        <v>10</v>
      </c>
      <c r="EC28" s="159"/>
      <c r="ED28" s="168" t="str">
        <f t="shared" si="70"/>
        <v/>
      </c>
      <c r="EE28" s="5" t="str">
        <f t="shared" si="71"/>
        <v/>
      </c>
      <c r="EF28" s="159">
        <v>10</v>
      </c>
      <c r="EG28" s="159"/>
      <c r="EH28" s="168" t="str">
        <f t="shared" si="72"/>
        <v/>
      </c>
      <c r="EI28" s="5" t="str">
        <f t="shared" si="73"/>
        <v/>
      </c>
      <c r="EJ28" s="159">
        <v>68</v>
      </c>
      <c r="EK28" s="159"/>
      <c r="EL28" s="168" t="str">
        <f t="shared" si="74"/>
        <v/>
      </c>
      <c r="EM28" s="5" t="str">
        <f t="shared" si="75"/>
        <v/>
      </c>
      <c r="EN28" s="159">
        <v>10</v>
      </c>
      <c r="EO28" s="159"/>
      <c r="EP28" s="168" t="str">
        <f t="shared" si="76"/>
        <v/>
      </c>
      <c r="EQ28" s="5" t="str">
        <f t="shared" si="77"/>
        <v/>
      </c>
      <c r="ER28" s="159">
        <v>98</v>
      </c>
      <c r="ES28" s="159"/>
      <c r="ET28" s="168" t="str">
        <f t="shared" si="78"/>
        <v/>
      </c>
      <c r="EU28" s="5" t="str">
        <f t="shared" si="79"/>
        <v/>
      </c>
      <c r="EV28" s="160" t="str">
        <f t="shared" si="80"/>
        <v/>
      </c>
      <c r="EW28" s="160" t="str">
        <f t="shared" si="81"/>
        <v/>
      </c>
      <c r="EX28" s="160" t="str">
        <f t="shared" si="82"/>
        <v/>
      </c>
      <c r="EY28" s="6" t="str">
        <f t="shared" si="83"/>
        <v/>
      </c>
      <c r="EZ28" s="105">
        <v>19</v>
      </c>
      <c r="FA28" s="105">
        <v>19</v>
      </c>
      <c r="FB28" s="105">
        <v>19</v>
      </c>
      <c r="FC28" s="105">
        <v>19</v>
      </c>
      <c r="FD28" s="105">
        <v>19</v>
      </c>
      <c r="FE28" s="106" t="str">
        <f t="shared" si="84"/>
        <v/>
      </c>
      <c r="FF28" s="100" t="str">
        <f t="shared" si="85"/>
        <v xml:space="preserve"> </v>
      </c>
      <c r="FG28" s="105">
        <v>18</v>
      </c>
      <c r="FH28" s="105">
        <v>19</v>
      </c>
      <c r="FI28" s="105">
        <v>19</v>
      </c>
      <c r="FJ28" s="105">
        <v>19</v>
      </c>
      <c r="FK28" s="105">
        <v>19</v>
      </c>
      <c r="FL28" s="107" t="str">
        <f t="shared" si="86"/>
        <v/>
      </c>
      <c r="FM28" s="101" t="str">
        <f t="shared" si="87"/>
        <v xml:space="preserve"> </v>
      </c>
      <c r="FN28" s="105">
        <v>19</v>
      </c>
      <c r="FO28" s="105">
        <v>19</v>
      </c>
      <c r="FP28" s="105">
        <v>19</v>
      </c>
      <c r="FQ28" s="105">
        <v>19</v>
      </c>
      <c r="FR28" s="105">
        <v>19</v>
      </c>
      <c r="FS28" s="204" t="str">
        <f t="shared" si="88"/>
        <v/>
      </c>
      <c r="FT28" s="205" t="str">
        <f t="shared" si="89"/>
        <v xml:space="preserve"> </v>
      </c>
      <c r="FU28" s="477" t="s">
        <v>613</v>
      </c>
      <c r="FV28" s="316" t="str">
        <f>IF(AND(C28=""),"-",VLOOKUP(B28,Register!$A$7:$AM$311,19,FALSE))</f>
        <v>-</v>
      </c>
      <c r="FW28" s="7" t="str">
        <f>IF(AND(C28=""),"-",VLOOKUP(B28,Register!$A$7:$AM$311,20,FALSE))</f>
        <v>-</v>
      </c>
      <c r="FX28" s="7" t="str">
        <f>IF(AND(C28=""),"-",VLOOKUP(B28,Register!$A$7:$AM$311,21,FALSE))</f>
        <v>-</v>
      </c>
      <c r="FY28" s="7" t="str">
        <f>IF(AND(C28=""),"-",VLOOKUP(B28,Register!$A$7:$AM$311,22,FALSE))</f>
        <v>-</v>
      </c>
      <c r="FZ28" s="7" t="str">
        <f>IF(AND(C28=""),"-",VLOOKUP(B28,Register!$A$7:$AM$311,23,FALSE))</f>
        <v>-</v>
      </c>
      <c r="GA28" s="7" t="str">
        <f>IF(AND(C28=""),"-",VLOOKUP(B28,Register!$A$7:$AM$311,24,FALSE))</f>
        <v>-</v>
      </c>
      <c r="GB28" s="7" t="str">
        <f>IF(AND(C28=""),"-",VLOOKUP(B28,Register!$A$7:$AM$311,25,FALSE))</f>
        <v>-</v>
      </c>
      <c r="GC28" s="7" t="str">
        <f>IF(AND(C28=""),"-",VLOOKUP(B28,Register!$A$7:$AM$311,26,FALSE))</f>
        <v>-</v>
      </c>
      <c r="GD28" s="7" t="str">
        <f>IF(AND(C28=""),"-",VLOOKUP(B28,Register!$A$7:$AM$311,27,FALSE))</f>
        <v>-</v>
      </c>
      <c r="GE28" s="7" t="str">
        <f>IF(AND(C28=""),"-",VLOOKUP(B28,Register!$A$7:$AM$311,28,FALSE))</f>
        <v>-</v>
      </c>
      <c r="GF28" s="7" t="str">
        <f>IF(AND(C28=""),"-",VLOOKUP(B28,Register!$A$7:$AM$311,29,FALSE))</f>
        <v>-</v>
      </c>
      <c r="GG28" s="7" t="str">
        <f>IF(AND(C28=""),"-",VLOOKUP(B28,Register!$A$7:$AM$311,30,FALSE))</f>
        <v>-</v>
      </c>
      <c r="GH28" s="8" t="str">
        <f>IF(AND(C28=""),"-",VLOOKUP(B28,Register!$A$7:$AM$311,31,FALSE))</f>
        <v>-</v>
      </c>
      <c r="GI28" s="309" t="str">
        <f>IF(AND(C28=""),"",VLOOKUP(B28,Register!$A$7:$CL$311,36,FALSE))</f>
        <v/>
      </c>
      <c r="GJ28" s="182" t="str">
        <f t="shared" si="90"/>
        <v/>
      </c>
      <c r="GK28" s="312" t="str">
        <f t="shared" si="91"/>
        <v/>
      </c>
      <c r="GL28" s="314" t="str">
        <f t="shared" si="92"/>
        <v/>
      </c>
      <c r="GM28" s="3"/>
      <c r="GP28" s="315" t="s">
        <v>599</v>
      </c>
      <c r="GR28" s="3"/>
      <c r="GS28" s="3"/>
      <c r="GT28" s="3"/>
      <c r="GU28" s="3"/>
      <c r="GV28" s="3"/>
      <c r="GW28" s="3"/>
      <c r="GX28" s="3"/>
      <c r="GY28" s="3"/>
      <c r="GZ28" s="3"/>
      <c r="HA28" s="3"/>
      <c r="HB28" s="3"/>
      <c r="HC28" s="3"/>
      <c r="HD28" s="3"/>
      <c r="HE28" s="3"/>
      <c r="HF28" s="3"/>
      <c r="HG28" s="3"/>
      <c r="HH28" s="3"/>
      <c r="HI28" s="3"/>
      <c r="HJ28" s="3"/>
      <c r="HK28" s="3"/>
      <c r="HL28" s="3"/>
      <c r="HM28" s="3"/>
      <c r="HW28" s="321" t="str">
        <f>IF(ISNA(VLOOKUP(B28,Register!A$7:Z$315,9,FALSE)),"",VLOOKUP(B28,Register!A$7:Z$315,9,FALSE))</f>
        <v/>
      </c>
      <c r="HX28" s="321" t="str">
        <f>IF(ISNA(VLOOKUP(B28,Register!A$7:Z$315,12,FALSE)),"",VLOOKUP(B28,Register!A$7:Z$315,12,FALSE))</f>
        <v/>
      </c>
      <c r="HY28" s="321" t="str">
        <f t="shared" si="93"/>
        <v/>
      </c>
      <c r="HZ28" s="321" t="str">
        <f t="shared" si="94"/>
        <v/>
      </c>
      <c r="IA28" s="321" t="str">
        <f t="shared" si="95"/>
        <v/>
      </c>
      <c r="IB28" s="321" t="str">
        <f t="shared" si="96"/>
        <v/>
      </c>
      <c r="IC28" s="321" t="str">
        <f t="shared" si="97"/>
        <v/>
      </c>
      <c r="ID28" s="321" t="str">
        <f t="shared" si="98"/>
        <v/>
      </c>
      <c r="IE28" s="321" t="str">
        <f t="shared" si="99"/>
        <v/>
      </c>
      <c r="IF28" s="321" t="str">
        <f t="shared" si="100"/>
        <v/>
      </c>
    </row>
    <row r="29" spans="1:240" ht="21">
      <c r="A29" s="172">
        <v>17</v>
      </c>
      <c r="B29" s="197"/>
      <c r="C29" s="196" t="str">
        <f>IF(ISNA(VLOOKUP(B29,Register!A$7:Z$315,3,FALSE)),"",VLOOKUP(B29,Register!A$7:Z$315,3,FALSE))</f>
        <v/>
      </c>
      <c r="D29" s="196" t="str">
        <f>IF(ISNA(VLOOKUP(B29,Register!A$7:Z$315,4,FALSE)),"",VLOOKUP(B29,Register!A$7:Z$315,4,FALSE))</f>
        <v/>
      </c>
      <c r="E29" s="195" t="str">
        <f>IF(ISNA(VLOOKUP(B29,Register!A$7:Z$315,6,FALSE)),"",VLOOKUP(B29,Register!A$7:Z$315,6,FALSE))</f>
        <v/>
      </c>
      <c r="F29" s="105" t="s">
        <v>22</v>
      </c>
      <c r="G29" s="159">
        <v>9</v>
      </c>
      <c r="H29" s="159"/>
      <c r="I29" s="168" t="str">
        <f t="shared" si="2"/>
        <v/>
      </c>
      <c r="J29" s="5" t="str">
        <f t="shared" si="3"/>
        <v/>
      </c>
      <c r="K29" s="159">
        <v>7</v>
      </c>
      <c r="L29" s="159"/>
      <c r="M29" s="168" t="str">
        <f t="shared" si="4"/>
        <v/>
      </c>
      <c r="N29" s="5" t="str">
        <f t="shared" si="5"/>
        <v/>
      </c>
      <c r="O29" s="159">
        <v>31</v>
      </c>
      <c r="P29" s="159"/>
      <c r="Q29" s="168" t="str">
        <f t="shared" si="6"/>
        <v/>
      </c>
      <c r="R29" s="5" t="str">
        <f t="shared" si="7"/>
        <v/>
      </c>
      <c r="S29" s="159">
        <v>9</v>
      </c>
      <c r="T29" s="159"/>
      <c r="U29" s="168" t="str">
        <f t="shared" si="8"/>
        <v/>
      </c>
      <c r="V29" s="5" t="str">
        <f t="shared" si="9"/>
        <v/>
      </c>
      <c r="W29" s="159">
        <v>61</v>
      </c>
      <c r="X29" s="159"/>
      <c r="Y29" s="168" t="str">
        <f t="shared" si="10"/>
        <v/>
      </c>
      <c r="Z29" s="5" t="str">
        <f t="shared" si="11"/>
        <v/>
      </c>
      <c r="AA29" s="160" t="str">
        <f t="shared" si="0"/>
        <v/>
      </c>
      <c r="AB29" s="160" t="str">
        <f t="shared" si="1"/>
        <v/>
      </c>
      <c r="AC29" s="160" t="str">
        <f t="shared" si="12"/>
        <v/>
      </c>
      <c r="AD29" s="6" t="str">
        <f t="shared" si="13"/>
        <v/>
      </c>
      <c r="AE29" s="105" t="s">
        <v>22</v>
      </c>
      <c r="AF29" s="159">
        <v>9</v>
      </c>
      <c r="AG29" s="159"/>
      <c r="AH29" s="168" t="str">
        <f t="shared" si="14"/>
        <v/>
      </c>
      <c r="AI29" s="5" t="str">
        <f t="shared" si="15"/>
        <v/>
      </c>
      <c r="AJ29" s="159">
        <v>7</v>
      </c>
      <c r="AK29" s="159"/>
      <c r="AL29" s="168" t="str">
        <f t="shared" si="16"/>
        <v/>
      </c>
      <c r="AM29" s="5" t="str">
        <f t="shared" si="17"/>
        <v/>
      </c>
      <c r="AN29" s="159">
        <v>31</v>
      </c>
      <c r="AO29" s="159"/>
      <c r="AP29" s="168" t="str">
        <f t="shared" si="18"/>
        <v/>
      </c>
      <c r="AQ29" s="5" t="str">
        <f t="shared" si="19"/>
        <v/>
      </c>
      <c r="AR29" s="159">
        <v>9</v>
      </c>
      <c r="AS29" s="159"/>
      <c r="AT29" s="168" t="str">
        <f t="shared" si="20"/>
        <v/>
      </c>
      <c r="AU29" s="5" t="str">
        <f t="shared" si="21"/>
        <v/>
      </c>
      <c r="AV29" s="159">
        <v>61</v>
      </c>
      <c r="AW29" s="159"/>
      <c r="AX29" s="168" t="str">
        <f t="shared" si="22"/>
        <v/>
      </c>
      <c r="AY29" s="5" t="str">
        <f t="shared" si="23"/>
        <v/>
      </c>
      <c r="AZ29" s="160" t="str">
        <f t="shared" si="24"/>
        <v/>
      </c>
      <c r="BA29" s="160" t="str">
        <f t="shared" si="25"/>
        <v/>
      </c>
      <c r="BB29" s="160" t="str">
        <f t="shared" si="26"/>
        <v/>
      </c>
      <c r="BC29" s="6" t="str">
        <f t="shared" si="27"/>
        <v/>
      </c>
      <c r="BD29" s="105" t="s">
        <v>22</v>
      </c>
      <c r="BE29" s="159">
        <v>9</v>
      </c>
      <c r="BF29" s="159"/>
      <c r="BG29" s="168" t="str">
        <f t="shared" si="28"/>
        <v/>
      </c>
      <c r="BH29" s="5" t="str">
        <f t="shared" si="29"/>
        <v/>
      </c>
      <c r="BI29" s="159">
        <v>7</v>
      </c>
      <c r="BJ29" s="159"/>
      <c r="BK29" s="168" t="str">
        <f t="shared" si="30"/>
        <v/>
      </c>
      <c r="BL29" s="5" t="str">
        <f t="shared" si="31"/>
        <v/>
      </c>
      <c r="BM29" s="159">
        <v>31</v>
      </c>
      <c r="BN29" s="159"/>
      <c r="BO29" s="168" t="str">
        <f t="shared" si="32"/>
        <v/>
      </c>
      <c r="BP29" s="5" t="str">
        <f t="shared" si="33"/>
        <v/>
      </c>
      <c r="BQ29" s="159">
        <v>9</v>
      </c>
      <c r="BR29" s="159"/>
      <c r="BS29" s="168" t="str">
        <f t="shared" si="34"/>
        <v/>
      </c>
      <c r="BT29" s="5" t="str">
        <f t="shared" si="35"/>
        <v/>
      </c>
      <c r="BU29" s="159">
        <v>61</v>
      </c>
      <c r="BV29" s="159"/>
      <c r="BW29" s="168" t="str">
        <f t="shared" si="36"/>
        <v/>
      </c>
      <c r="BX29" s="5" t="str">
        <f t="shared" si="37"/>
        <v/>
      </c>
      <c r="BY29" s="160" t="str">
        <f t="shared" si="38"/>
        <v/>
      </c>
      <c r="BZ29" s="160" t="str">
        <f t="shared" si="39"/>
        <v/>
      </c>
      <c r="CA29" s="160" t="str">
        <f t="shared" si="40"/>
        <v/>
      </c>
      <c r="CB29" s="6" t="str">
        <f t="shared" si="41"/>
        <v/>
      </c>
      <c r="CC29" s="105" t="s">
        <v>22</v>
      </c>
      <c r="CD29" s="159">
        <v>9</v>
      </c>
      <c r="CE29" s="159"/>
      <c r="CF29" s="168" t="str">
        <f t="shared" si="42"/>
        <v/>
      </c>
      <c r="CG29" s="5" t="str">
        <f t="shared" si="43"/>
        <v/>
      </c>
      <c r="CH29" s="159">
        <v>7</v>
      </c>
      <c r="CI29" s="159"/>
      <c r="CJ29" s="168" t="str">
        <f t="shared" si="44"/>
        <v/>
      </c>
      <c r="CK29" s="5" t="str">
        <f t="shared" si="45"/>
        <v/>
      </c>
      <c r="CL29" s="159">
        <v>31</v>
      </c>
      <c r="CM29" s="159"/>
      <c r="CN29" s="168" t="str">
        <f t="shared" si="46"/>
        <v/>
      </c>
      <c r="CO29" s="5" t="str">
        <f t="shared" si="47"/>
        <v/>
      </c>
      <c r="CP29" s="159">
        <v>9</v>
      </c>
      <c r="CQ29" s="159"/>
      <c r="CR29" s="168" t="str">
        <f t="shared" si="48"/>
        <v/>
      </c>
      <c r="CS29" s="5" t="str">
        <f t="shared" si="49"/>
        <v/>
      </c>
      <c r="CT29" s="159">
        <v>61</v>
      </c>
      <c r="CU29" s="159"/>
      <c r="CV29" s="168" t="str">
        <f t="shared" si="50"/>
        <v/>
      </c>
      <c r="CW29" s="5" t="str">
        <f t="shared" si="51"/>
        <v/>
      </c>
      <c r="CX29" s="160" t="str">
        <f t="shared" si="52"/>
        <v/>
      </c>
      <c r="CY29" s="160" t="str">
        <f t="shared" si="53"/>
        <v/>
      </c>
      <c r="CZ29" s="160" t="str">
        <f t="shared" si="54"/>
        <v/>
      </c>
      <c r="DA29" s="6" t="str">
        <f t="shared" si="55"/>
        <v/>
      </c>
      <c r="DB29" s="105" t="s">
        <v>22</v>
      </c>
      <c r="DC29" s="159">
        <v>9</v>
      </c>
      <c r="DD29" s="159"/>
      <c r="DE29" s="168" t="str">
        <f t="shared" si="56"/>
        <v/>
      </c>
      <c r="DF29" s="5" t="str">
        <f t="shared" si="57"/>
        <v/>
      </c>
      <c r="DG29" s="159">
        <v>7</v>
      </c>
      <c r="DH29" s="159"/>
      <c r="DI29" s="168" t="str">
        <f t="shared" si="58"/>
        <v/>
      </c>
      <c r="DJ29" s="5" t="str">
        <f t="shared" si="59"/>
        <v/>
      </c>
      <c r="DK29" s="159">
        <v>31</v>
      </c>
      <c r="DL29" s="159"/>
      <c r="DM29" s="168" t="str">
        <f t="shared" si="60"/>
        <v/>
      </c>
      <c r="DN29" s="5" t="str">
        <f t="shared" si="61"/>
        <v/>
      </c>
      <c r="DO29" s="159">
        <v>9</v>
      </c>
      <c r="DP29" s="159"/>
      <c r="DQ29" s="168" t="str">
        <f t="shared" si="62"/>
        <v/>
      </c>
      <c r="DR29" s="5" t="str">
        <f t="shared" si="63"/>
        <v/>
      </c>
      <c r="DS29" s="159">
        <v>61</v>
      </c>
      <c r="DT29" s="159"/>
      <c r="DU29" s="168" t="str">
        <f t="shared" si="64"/>
        <v/>
      </c>
      <c r="DV29" s="5" t="str">
        <f t="shared" si="65"/>
        <v/>
      </c>
      <c r="DW29" s="160" t="str">
        <f t="shared" si="66"/>
        <v/>
      </c>
      <c r="DX29" s="160" t="str">
        <f t="shared" si="67"/>
        <v/>
      </c>
      <c r="DY29" s="160" t="str">
        <f t="shared" si="68"/>
        <v/>
      </c>
      <c r="DZ29" s="6" t="str">
        <f t="shared" si="69"/>
        <v/>
      </c>
      <c r="EA29" s="105" t="s">
        <v>22</v>
      </c>
      <c r="EB29" s="159">
        <v>9</v>
      </c>
      <c r="EC29" s="159"/>
      <c r="ED29" s="168" t="str">
        <f t="shared" si="70"/>
        <v/>
      </c>
      <c r="EE29" s="5" t="str">
        <f t="shared" si="71"/>
        <v/>
      </c>
      <c r="EF29" s="159">
        <v>7</v>
      </c>
      <c r="EG29" s="159"/>
      <c r="EH29" s="168" t="str">
        <f t="shared" si="72"/>
        <v/>
      </c>
      <c r="EI29" s="5" t="str">
        <f t="shared" si="73"/>
        <v/>
      </c>
      <c r="EJ29" s="159">
        <v>31</v>
      </c>
      <c r="EK29" s="159"/>
      <c r="EL29" s="168" t="str">
        <f t="shared" si="74"/>
        <v/>
      </c>
      <c r="EM29" s="5" t="str">
        <f t="shared" si="75"/>
        <v/>
      </c>
      <c r="EN29" s="159">
        <v>9</v>
      </c>
      <c r="EO29" s="159"/>
      <c r="EP29" s="168" t="str">
        <f t="shared" si="76"/>
        <v/>
      </c>
      <c r="EQ29" s="5" t="str">
        <f t="shared" si="77"/>
        <v/>
      </c>
      <c r="ER29" s="159">
        <v>61</v>
      </c>
      <c r="ES29" s="159"/>
      <c r="ET29" s="168" t="str">
        <f t="shared" si="78"/>
        <v/>
      </c>
      <c r="EU29" s="5" t="str">
        <f t="shared" si="79"/>
        <v/>
      </c>
      <c r="EV29" s="160" t="str">
        <f t="shared" si="80"/>
        <v/>
      </c>
      <c r="EW29" s="160" t="str">
        <f t="shared" si="81"/>
        <v/>
      </c>
      <c r="EX29" s="160" t="str">
        <f t="shared" si="82"/>
        <v/>
      </c>
      <c r="EY29" s="6" t="str">
        <f t="shared" si="83"/>
        <v/>
      </c>
      <c r="EZ29" s="105">
        <v>18</v>
      </c>
      <c r="FA29" s="105">
        <v>18</v>
      </c>
      <c r="FB29" s="105">
        <v>18</v>
      </c>
      <c r="FC29" s="105">
        <v>19</v>
      </c>
      <c r="FD29" s="105">
        <v>19</v>
      </c>
      <c r="FE29" s="106" t="str">
        <f t="shared" si="84"/>
        <v/>
      </c>
      <c r="FF29" s="100" t="str">
        <f t="shared" si="85"/>
        <v xml:space="preserve"> </v>
      </c>
      <c r="FG29" s="105">
        <v>18</v>
      </c>
      <c r="FH29" s="105">
        <v>18</v>
      </c>
      <c r="FI29" s="105">
        <v>19</v>
      </c>
      <c r="FJ29" s="105">
        <v>18</v>
      </c>
      <c r="FK29" s="105">
        <v>19</v>
      </c>
      <c r="FL29" s="107" t="str">
        <f t="shared" si="86"/>
        <v/>
      </c>
      <c r="FM29" s="101" t="str">
        <f t="shared" si="87"/>
        <v xml:space="preserve"> </v>
      </c>
      <c r="FN29" s="105">
        <v>18</v>
      </c>
      <c r="FO29" s="105">
        <v>18</v>
      </c>
      <c r="FP29" s="105">
        <v>19</v>
      </c>
      <c r="FQ29" s="105">
        <v>18</v>
      </c>
      <c r="FR29" s="105">
        <v>19</v>
      </c>
      <c r="FS29" s="204" t="str">
        <f t="shared" si="88"/>
        <v/>
      </c>
      <c r="FT29" s="205" t="str">
        <f t="shared" si="89"/>
        <v xml:space="preserve"> </v>
      </c>
      <c r="FU29" s="477" t="s">
        <v>613</v>
      </c>
      <c r="FV29" s="316" t="str">
        <f>IF(AND(C29=""),"-",VLOOKUP(B29,Register!$A$7:$AM$311,19,FALSE))</f>
        <v>-</v>
      </c>
      <c r="FW29" s="7" t="str">
        <f>IF(AND(C29=""),"-",VLOOKUP(B29,Register!$A$7:$AM$311,20,FALSE))</f>
        <v>-</v>
      </c>
      <c r="FX29" s="7" t="str">
        <f>IF(AND(C29=""),"-",VLOOKUP(B29,Register!$A$7:$AM$311,21,FALSE))</f>
        <v>-</v>
      </c>
      <c r="FY29" s="7" t="str">
        <f>IF(AND(C29=""),"-",VLOOKUP(B29,Register!$A$7:$AM$311,22,FALSE))</f>
        <v>-</v>
      </c>
      <c r="FZ29" s="7" t="str">
        <f>IF(AND(C29=""),"-",VLOOKUP(B29,Register!$A$7:$AM$311,23,FALSE))</f>
        <v>-</v>
      </c>
      <c r="GA29" s="7" t="str">
        <f>IF(AND(C29=""),"-",VLOOKUP(B29,Register!$A$7:$AM$311,24,FALSE))</f>
        <v>-</v>
      </c>
      <c r="GB29" s="7" t="str">
        <f>IF(AND(C29=""),"-",VLOOKUP(B29,Register!$A$7:$AM$311,25,FALSE))</f>
        <v>-</v>
      </c>
      <c r="GC29" s="7" t="str">
        <f>IF(AND(C29=""),"-",VLOOKUP(B29,Register!$A$7:$AM$311,26,FALSE))</f>
        <v>-</v>
      </c>
      <c r="GD29" s="7" t="str">
        <f>IF(AND(C29=""),"-",VLOOKUP(B29,Register!$A$7:$AM$311,27,FALSE))</f>
        <v>-</v>
      </c>
      <c r="GE29" s="7" t="str">
        <f>IF(AND(C29=""),"-",VLOOKUP(B29,Register!$A$7:$AM$311,28,FALSE))</f>
        <v>-</v>
      </c>
      <c r="GF29" s="7" t="str">
        <f>IF(AND(C29=""),"-",VLOOKUP(B29,Register!$A$7:$AM$311,29,FALSE))</f>
        <v>-</v>
      </c>
      <c r="GG29" s="7" t="str">
        <f>IF(AND(C29=""),"-",VLOOKUP(B29,Register!$A$7:$AM$311,30,FALSE))</f>
        <v>-</v>
      </c>
      <c r="GH29" s="8" t="str">
        <f>IF(AND(C29=""),"-",VLOOKUP(B29,Register!$A$7:$AM$311,31,FALSE))</f>
        <v>-</v>
      </c>
      <c r="GI29" s="309" t="str">
        <f>IF(AND(C29=""),"",VLOOKUP(B29,Register!$A$7:$CL$311,36,FALSE))</f>
        <v/>
      </c>
      <c r="GJ29" s="182" t="str">
        <f t="shared" si="90"/>
        <v/>
      </c>
      <c r="GK29" s="312" t="str">
        <f t="shared" si="91"/>
        <v/>
      </c>
      <c r="GL29" s="314" t="str">
        <f t="shared" si="92"/>
        <v/>
      </c>
      <c r="GM29" s="3"/>
      <c r="GP29" s="315" t="s">
        <v>600</v>
      </c>
      <c r="GR29" s="3"/>
      <c r="GS29" s="3"/>
      <c r="GT29" s="3"/>
      <c r="GU29" s="3"/>
      <c r="GV29" s="3"/>
      <c r="GW29" s="3"/>
      <c r="GX29" s="3"/>
      <c r="GY29" s="3"/>
      <c r="GZ29" s="3"/>
      <c r="HA29" s="3"/>
      <c r="HB29" s="3"/>
      <c r="HC29" s="3"/>
      <c r="HD29" s="3"/>
      <c r="HE29" s="3"/>
      <c r="HF29" s="3"/>
      <c r="HG29" s="3"/>
      <c r="HH29" s="3"/>
      <c r="HI29" s="3"/>
      <c r="HJ29" s="3"/>
      <c r="HK29" s="3"/>
      <c r="HL29" s="3"/>
      <c r="HM29" s="3"/>
      <c r="HW29" s="321" t="str">
        <f>IF(ISNA(VLOOKUP(B29,Register!A$7:Z$315,9,FALSE)),"",VLOOKUP(B29,Register!A$7:Z$315,9,FALSE))</f>
        <v/>
      </c>
      <c r="HX29" s="321" t="str">
        <f>IF(ISNA(VLOOKUP(B29,Register!A$7:Z$315,12,FALSE)),"",VLOOKUP(B29,Register!A$7:Z$315,12,FALSE))</f>
        <v/>
      </c>
      <c r="HY29" s="321" t="str">
        <f t="shared" si="93"/>
        <v/>
      </c>
      <c r="HZ29" s="321" t="str">
        <f t="shared" si="94"/>
        <v/>
      </c>
      <c r="IA29" s="321" t="str">
        <f t="shared" si="95"/>
        <v/>
      </c>
      <c r="IB29" s="321" t="str">
        <f t="shared" si="96"/>
        <v/>
      </c>
      <c r="IC29" s="321" t="str">
        <f t="shared" si="97"/>
        <v/>
      </c>
      <c r="ID29" s="321" t="str">
        <f t="shared" si="98"/>
        <v/>
      </c>
      <c r="IE29" s="321" t="str">
        <f t="shared" si="99"/>
        <v/>
      </c>
      <c r="IF29" s="321" t="str">
        <f t="shared" si="100"/>
        <v/>
      </c>
    </row>
    <row r="30" spans="1:240" ht="21">
      <c r="A30" s="172">
        <v>18</v>
      </c>
      <c r="B30" s="197"/>
      <c r="C30" s="196" t="str">
        <f>IF(ISNA(VLOOKUP(B30,Register!A$7:Z$315,3,FALSE)),"",VLOOKUP(B30,Register!A$7:Z$315,3,FALSE))</f>
        <v/>
      </c>
      <c r="D30" s="196" t="str">
        <f>IF(ISNA(VLOOKUP(B30,Register!A$7:Z$315,4,FALSE)),"",VLOOKUP(B30,Register!A$7:Z$315,4,FALSE))</f>
        <v/>
      </c>
      <c r="E30" s="195" t="str">
        <f>IF(ISNA(VLOOKUP(B30,Register!A$7:Z$315,6,FALSE)),"",VLOOKUP(B30,Register!A$7:Z$315,6,FALSE))</f>
        <v/>
      </c>
      <c r="F30" s="105" t="s">
        <v>21</v>
      </c>
      <c r="G30" s="159">
        <v>10</v>
      </c>
      <c r="H30" s="159"/>
      <c r="I30" s="168" t="str">
        <f t="shared" si="2"/>
        <v/>
      </c>
      <c r="J30" s="5" t="str">
        <f t="shared" si="3"/>
        <v/>
      </c>
      <c r="K30" s="159">
        <v>10</v>
      </c>
      <c r="L30" s="159"/>
      <c r="M30" s="168" t="str">
        <f t="shared" si="4"/>
        <v/>
      </c>
      <c r="N30" s="5" t="str">
        <f t="shared" si="5"/>
        <v/>
      </c>
      <c r="O30" s="159">
        <v>67</v>
      </c>
      <c r="P30" s="159"/>
      <c r="Q30" s="168" t="str">
        <f t="shared" si="6"/>
        <v/>
      </c>
      <c r="R30" s="5" t="str">
        <f t="shared" si="7"/>
        <v/>
      </c>
      <c r="S30" s="159">
        <v>10</v>
      </c>
      <c r="T30" s="159"/>
      <c r="U30" s="168" t="str">
        <f t="shared" si="8"/>
        <v/>
      </c>
      <c r="V30" s="5" t="str">
        <f t="shared" si="9"/>
        <v/>
      </c>
      <c r="W30" s="159">
        <v>70</v>
      </c>
      <c r="X30" s="159"/>
      <c r="Y30" s="168" t="str">
        <f t="shared" si="10"/>
        <v/>
      </c>
      <c r="Z30" s="5" t="str">
        <f t="shared" si="11"/>
        <v/>
      </c>
      <c r="AA30" s="160" t="str">
        <f t="shared" si="0"/>
        <v/>
      </c>
      <c r="AB30" s="160" t="str">
        <f t="shared" si="1"/>
        <v/>
      </c>
      <c r="AC30" s="160" t="str">
        <f t="shared" si="12"/>
        <v/>
      </c>
      <c r="AD30" s="6" t="str">
        <f t="shared" si="13"/>
        <v/>
      </c>
      <c r="AE30" s="105" t="s">
        <v>21</v>
      </c>
      <c r="AF30" s="159">
        <v>10</v>
      </c>
      <c r="AG30" s="159"/>
      <c r="AH30" s="168" t="str">
        <f t="shared" si="14"/>
        <v/>
      </c>
      <c r="AI30" s="5" t="str">
        <f t="shared" si="15"/>
        <v/>
      </c>
      <c r="AJ30" s="159">
        <v>10</v>
      </c>
      <c r="AK30" s="159"/>
      <c r="AL30" s="168" t="str">
        <f t="shared" si="16"/>
        <v/>
      </c>
      <c r="AM30" s="5" t="str">
        <f t="shared" si="17"/>
        <v/>
      </c>
      <c r="AN30" s="159">
        <v>67</v>
      </c>
      <c r="AO30" s="159"/>
      <c r="AP30" s="168" t="str">
        <f t="shared" si="18"/>
        <v/>
      </c>
      <c r="AQ30" s="5" t="str">
        <f t="shared" si="19"/>
        <v/>
      </c>
      <c r="AR30" s="159">
        <v>10</v>
      </c>
      <c r="AS30" s="159"/>
      <c r="AT30" s="168" t="str">
        <f t="shared" si="20"/>
        <v/>
      </c>
      <c r="AU30" s="5" t="str">
        <f t="shared" si="21"/>
        <v/>
      </c>
      <c r="AV30" s="159">
        <v>70</v>
      </c>
      <c r="AW30" s="159"/>
      <c r="AX30" s="168" t="str">
        <f t="shared" si="22"/>
        <v/>
      </c>
      <c r="AY30" s="5" t="str">
        <f t="shared" si="23"/>
        <v/>
      </c>
      <c r="AZ30" s="160" t="str">
        <f t="shared" si="24"/>
        <v/>
      </c>
      <c r="BA30" s="160" t="str">
        <f t="shared" si="25"/>
        <v/>
      </c>
      <c r="BB30" s="160" t="str">
        <f t="shared" si="26"/>
        <v/>
      </c>
      <c r="BC30" s="6" t="str">
        <f t="shared" si="27"/>
        <v/>
      </c>
      <c r="BD30" s="105" t="s">
        <v>21</v>
      </c>
      <c r="BE30" s="159">
        <v>10</v>
      </c>
      <c r="BF30" s="159"/>
      <c r="BG30" s="168" t="str">
        <f t="shared" si="28"/>
        <v/>
      </c>
      <c r="BH30" s="5" t="str">
        <f t="shared" si="29"/>
        <v/>
      </c>
      <c r="BI30" s="159">
        <v>10</v>
      </c>
      <c r="BJ30" s="159"/>
      <c r="BK30" s="168" t="str">
        <f t="shared" si="30"/>
        <v/>
      </c>
      <c r="BL30" s="5" t="str">
        <f t="shared" si="31"/>
        <v/>
      </c>
      <c r="BM30" s="159">
        <v>67</v>
      </c>
      <c r="BN30" s="159"/>
      <c r="BO30" s="168" t="str">
        <f t="shared" si="32"/>
        <v/>
      </c>
      <c r="BP30" s="5" t="str">
        <f t="shared" si="33"/>
        <v/>
      </c>
      <c r="BQ30" s="159">
        <v>10</v>
      </c>
      <c r="BR30" s="159"/>
      <c r="BS30" s="168" t="str">
        <f t="shared" si="34"/>
        <v/>
      </c>
      <c r="BT30" s="5" t="str">
        <f t="shared" si="35"/>
        <v/>
      </c>
      <c r="BU30" s="159">
        <v>70</v>
      </c>
      <c r="BV30" s="159"/>
      <c r="BW30" s="168" t="str">
        <f t="shared" si="36"/>
        <v/>
      </c>
      <c r="BX30" s="5" t="str">
        <f t="shared" si="37"/>
        <v/>
      </c>
      <c r="BY30" s="160" t="str">
        <f t="shared" si="38"/>
        <v/>
      </c>
      <c r="BZ30" s="160" t="str">
        <f t="shared" si="39"/>
        <v/>
      </c>
      <c r="CA30" s="160" t="str">
        <f t="shared" si="40"/>
        <v/>
      </c>
      <c r="CB30" s="6" t="str">
        <f t="shared" si="41"/>
        <v/>
      </c>
      <c r="CC30" s="105" t="s">
        <v>21</v>
      </c>
      <c r="CD30" s="159">
        <v>10</v>
      </c>
      <c r="CE30" s="159"/>
      <c r="CF30" s="168" t="str">
        <f t="shared" si="42"/>
        <v/>
      </c>
      <c r="CG30" s="5" t="str">
        <f t="shared" si="43"/>
        <v/>
      </c>
      <c r="CH30" s="159">
        <v>10</v>
      </c>
      <c r="CI30" s="159"/>
      <c r="CJ30" s="168" t="str">
        <f t="shared" si="44"/>
        <v/>
      </c>
      <c r="CK30" s="5" t="str">
        <f t="shared" si="45"/>
        <v/>
      </c>
      <c r="CL30" s="159">
        <v>67</v>
      </c>
      <c r="CM30" s="159"/>
      <c r="CN30" s="168" t="str">
        <f t="shared" si="46"/>
        <v/>
      </c>
      <c r="CO30" s="5" t="str">
        <f t="shared" si="47"/>
        <v/>
      </c>
      <c r="CP30" s="159">
        <v>10</v>
      </c>
      <c r="CQ30" s="159"/>
      <c r="CR30" s="168" t="str">
        <f t="shared" si="48"/>
        <v/>
      </c>
      <c r="CS30" s="5" t="str">
        <f t="shared" si="49"/>
        <v/>
      </c>
      <c r="CT30" s="159">
        <v>70</v>
      </c>
      <c r="CU30" s="159"/>
      <c r="CV30" s="168" t="str">
        <f t="shared" si="50"/>
        <v/>
      </c>
      <c r="CW30" s="5" t="str">
        <f t="shared" si="51"/>
        <v/>
      </c>
      <c r="CX30" s="160" t="str">
        <f t="shared" si="52"/>
        <v/>
      </c>
      <c r="CY30" s="160" t="str">
        <f t="shared" si="53"/>
        <v/>
      </c>
      <c r="CZ30" s="160" t="str">
        <f t="shared" si="54"/>
        <v/>
      </c>
      <c r="DA30" s="6" t="str">
        <f t="shared" si="55"/>
        <v/>
      </c>
      <c r="DB30" s="105" t="s">
        <v>21</v>
      </c>
      <c r="DC30" s="159">
        <v>10</v>
      </c>
      <c r="DD30" s="159"/>
      <c r="DE30" s="168" t="str">
        <f t="shared" si="56"/>
        <v/>
      </c>
      <c r="DF30" s="5" t="str">
        <f t="shared" si="57"/>
        <v/>
      </c>
      <c r="DG30" s="159">
        <v>10</v>
      </c>
      <c r="DH30" s="159"/>
      <c r="DI30" s="168" t="str">
        <f t="shared" si="58"/>
        <v/>
      </c>
      <c r="DJ30" s="5" t="str">
        <f t="shared" si="59"/>
        <v/>
      </c>
      <c r="DK30" s="159">
        <v>67</v>
      </c>
      <c r="DL30" s="159"/>
      <c r="DM30" s="168" t="str">
        <f t="shared" si="60"/>
        <v/>
      </c>
      <c r="DN30" s="5" t="str">
        <f t="shared" si="61"/>
        <v/>
      </c>
      <c r="DO30" s="159">
        <v>10</v>
      </c>
      <c r="DP30" s="159"/>
      <c r="DQ30" s="168" t="str">
        <f t="shared" si="62"/>
        <v/>
      </c>
      <c r="DR30" s="5" t="str">
        <f t="shared" si="63"/>
        <v/>
      </c>
      <c r="DS30" s="159">
        <v>70</v>
      </c>
      <c r="DT30" s="159"/>
      <c r="DU30" s="168" t="str">
        <f t="shared" si="64"/>
        <v/>
      </c>
      <c r="DV30" s="5" t="str">
        <f t="shared" si="65"/>
        <v/>
      </c>
      <c r="DW30" s="160" t="str">
        <f t="shared" si="66"/>
        <v/>
      </c>
      <c r="DX30" s="160" t="str">
        <f t="shared" si="67"/>
        <v/>
      </c>
      <c r="DY30" s="160" t="str">
        <f t="shared" si="68"/>
        <v/>
      </c>
      <c r="DZ30" s="6" t="str">
        <f t="shared" si="69"/>
        <v/>
      </c>
      <c r="EA30" s="105" t="s">
        <v>21</v>
      </c>
      <c r="EB30" s="159">
        <v>10</v>
      </c>
      <c r="EC30" s="159"/>
      <c r="ED30" s="168" t="str">
        <f t="shared" si="70"/>
        <v/>
      </c>
      <c r="EE30" s="5" t="str">
        <f t="shared" si="71"/>
        <v/>
      </c>
      <c r="EF30" s="159">
        <v>10</v>
      </c>
      <c r="EG30" s="159"/>
      <c r="EH30" s="168" t="str">
        <f t="shared" si="72"/>
        <v/>
      </c>
      <c r="EI30" s="5" t="str">
        <f t="shared" si="73"/>
        <v/>
      </c>
      <c r="EJ30" s="159">
        <v>67</v>
      </c>
      <c r="EK30" s="159"/>
      <c r="EL30" s="168" t="str">
        <f t="shared" si="74"/>
        <v/>
      </c>
      <c r="EM30" s="5" t="str">
        <f t="shared" si="75"/>
        <v/>
      </c>
      <c r="EN30" s="159">
        <v>10</v>
      </c>
      <c r="EO30" s="159"/>
      <c r="EP30" s="168" t="str">
        <f t="shared" si="76"/>
        <v/>
      </c>
      <c r="EQ30" s="5" t="str">
        <f t="shared" si="77"/>
        <v/>
      </c>
      <c r="ER30" s="159">
        <v>70</v>
      </c>
      <c r="ES30" s="159"/>
      <c r="ET30" s="168" t="str">
        <f t="shared" si="78"/>
        <v/>
      </c>
      <c r="EU30" s="5" t="str">
        <f t="shared" si="79"/>
        <v/>
      </c>
      <c r="EV30" s="160" t="str">
        <f t="shared" si="80"/>
        <v/>
      </c>
      <c r="EW30" s="160" t="str">
        <f t="shared" si="81"/>
        <v/>
      </c>
      <c r="EX30" s="160" t="str">
        <f t="shared" si="82"/>
        <v/>
      </c>
      <c r="EY30" s="6" t="str">
        <f t="shared" si="83"/>
        <v/>
      </c>
      <c r="EZ30" s="105">
        <v>19</v>
      </c>
      <c r="FA30" s="105">
        <v>19</v>
      </c>
      <c r="FB30" s="105">
        <v>19</v>
      </c>
      <c r="FC30" s="105">
        <v>18</v>
      </c>
      <c r="FD30" s="105">
        <v>18</v>
      </c>
      <c r="FE30" s="106" t="str">
        <f t="shared" si="84"/>
        <v/>
      </c>
      <c r="FF30" s="100" t="str">
        <f t="shared" si="85"/>
        <v xml:space="preserve"> </v>
      </c>
      <c r="FG30" s="105">
        <v>19</v>
      </c>
      <c r="FH30" s="105">
        <v>19</v>
      </c>
      <c r="FI30" s="105">
        <v>18</v>
      </c>
      <c r="FJ30" s="105">
        <v>19</v>
      </c>
      <c r="FK30" s="105">
        <v>18</v>
      </c>
      <c r="FL30" s="107" t="str">
        <f t="shared" si="86"/>
        <v/>
      </c>
      <c r="FM30" s="101" t="str">
        <f t="shared" si="87"/>
        <v xml:space="preserve"> </v>
      </c>
      <c r="FN30" s="105">
        <v>19</v>
      </c>
      <c r="FO30" s="105">
        <v>18</v>
      </c>
      <c r="FP30" s="105">
        <v>18</v>
      </c>
      <c r="FQ30" s="105">
        <v>19</v>
      </c>
      <c r="FR30" s="105">
        <v>19</v>
      </c>
      <c r="FS30" s="204" t="str">
        <f t="shared" si="88"/>
        <v/>
      </c>
      <c r="FT30" s="205" t="str">
        <f t="shared" si="89"/>
        <v xml:space="preserve"> </v>
      </c>
      <c r="FU30" s="477" t="s">
        <v>613</v>
      </c>
      <c r="FV30" s="316" t="str">
        <f>IF(AND(C30=""),"-",VLOOKUP(B30,Register!$A$7:$AM$311,19,FALSE))</f>
        <v>-</v>
      </c>
      <c r="FW30" s="7" t="str">
        <f>IF(AND(C30=""),"-",VLOOKUP(B30,Register!$A$7:$AM$311,20,FALSE))</f>
        <v>-</v>
      </c>
      <c r="FX30" s="7" t="str">
        <f>IF(AND(C30=""),"-",VLOOKUP(B30,Register!$A$7:$AM$311,21,FALSE))</f>
        <v>-</v>
      </c>
      <c r="FY30" s="7" t="str">
        <f>IF(AND(C30=""),"-",VLOOKUP(B30,Register!$A$7:$AM$311,22,FALSE))</f>
        <v>-</v>
      </c>
      <c r="FZ30" s="7" t="str">
        <f>IF(AND(C30=""),"-",VLOOKUP(B30,Register!$A$7:$AM$311,23,FALSE))</f>
        <v>-</v>
      </c>
      <c r="GA30" s="7" t="str">
        <f>IF(AND(C30=""),"-",VLOOKUP(B30,Register!$A$7:$AM$311,24,FALSE))</f>
        <v>-</v>
      </c>
      <c r="GB30" s="7" t="str">
        <f>IF(AND(C30=""),"-",VLOOKUP(B30,Register!$A$7:$AM$311,25,FALSE))</f>
        <v>-</v>
      </c>
      <c r="GC30" s="7" t="str">
        <f>IF(AND(C30=""),"-",VLOOKUP(B30,Register!$A$7:$AM$311,26,FALSE))</f>
        <v>-</v>
      </c>
      <c r="GD30" s="7" t="str">
        <f>IF(AND(C30=""),"-",VLOOKUP(B30,Register!$A$7:$AM$311,27,FALSE))</f>
        <v>-</v>
      </c>
      <c r="GE30" s="7" t="str">
        <f>IF(AND(C30=""),"-",VLOOKUP(B30,Register!$A$7:$AM$311,28,FALSE))</f>
        <v>-</v>
      </c>
      <c r="GF30" s="7" t="str">
        <f>IF(AND(C30=""),"-",VLOOKUP(B30,Register!$A$7:$AM$311,29,FALSE))</f>
        <v>-</v>
      </c>
      <c r="GG30" s="7" t="str">
        <f>IF(AND(C30=""),"-",VLOOKUP(B30,Register!$A$7:$AM$311,30,FALSE))</f>
        <v>-</v>
      </c>
      <c r="GH30" s="8" t="str">
        <f>IF(AND(C30=""),"-",VLOOKUP(B30,Register!$A$7:$AM$311,31,FALSE))</f>
        <v>-</v>
      </c>
      <c r="GI30" s="309" t="str">
        <f>IF(AND(C30=""),"",VLOOKUP(B30,Register!$A$7:$CL$311,36,FALSE))</f>
        <v/>
      </c>
      <c r="GJ30" s="182" t="str">
        <f t="shared" si="90"/>
        <v/>
      </c>
      <c r="GK30" s="312" t="str">
        <f t="shared" si="91"/>
        <v/>
      </c>
      <c r="GL30" s="314" t="str">
        <f t="shared" si="92"/>
        <v/>
      </c>
      <c r="GM30" s="3"/>
      <c r="GP30" s="315" t="s">
        <v>601</v>
      </c>
      <c r="GR30" s="3"/>
      <c r="GS30" s="3"/>
      <c r="GT30" s="3"/>
      <c r="GU30" s="3"/>
      <c r="GV30" s="3"/>
      <c r="GW30" s="3"/>
      <c r="GX30" s="3"/>
      <c r="GY30" s="3"/>
      <c r="GZ30" s="3"/>
      <c r="HA30" s="3"/>
      <c r="HB30" s="3"/>
      <c r="HC30" s="3"/>
      <c r="HD30" s="3"/>
      <c r="HE30" s="3"/>
      <c r="HF30" s="3"/>
      <c r="HG30" s="3"/>
      <c r="HH30" s="3"/>
      <c r="HI30" s="3"/>
      <c r="HJ30" s="3"/>
      <c r="HK30" s="3"/>
      <c r="HL30" s="3"/>
      <c r="HM30" s="3"/>
      <c r="HW30" s="321" t="str">
        <f>IF(ISNA(VLOOKUP(B30,Register!A$7:Z$315,9,FALSE)),"",VLOOKUP(B30,Register!A$7:Z$315,9,FALSE))</f>
        <v/>
      </c>
      <c r="HX30" s="321" t="str">
        <f>IF(ISNA(VLOOKUP(B30,Register!A$7:Z$315,12,FALSE)),"",VLOOKUP(B30,Register!A$7:Z$315,12,FALSE))</f>
        <v/>
      </c>
      <c r="HY30" s="321" t="str">
        <f t="shared" si="93"/>
        <v/>
      </c>
      <c r="HZ30" s="321" t="str">
        <f t="shared" si="94"/>
        <v/>
      </c>
      <c r="IA30" s="321" t="str">
        <f t="shared" si="95"/>
        <v/>
      </c>
      <c r="IB30" s="321" t="str">
        <f t="shared" si="96"/>
        <v/>
      </c>
      <c r="IC30" s="321" t="str">
        <f t="shared" si="97"/>
        <v/>
      </c>
      <c r="ID30" s="321" t="str">
        <f t="shared" si="98"/>
        <v/>
      </c>
      <c r="IE30" s="321" t="str">
        <f t="shared" si="99"/>
        <v/>
      </c>
      <c r="IF30" s="321" t="str">
        <f t="shared" si="100"/>
        <v/>
      </c>
    </row>
    <row r="31" spans="1:240" ht="21">
      <c r="A31" s="172">
        <v>19</v>
      </c>
      <c r="B31" s="197"/>
      <c r="C31" s="196" t="str">
        <f>IF(ISNA(VLOOKUP(B31,Register!A$7:Z$315,3,FALSE)),"",VLOOKUP(B31,Register!A$7:Z$315,3,FALSE))</f>
        <v/>
      </c>
      <c r="D31" s="196" t="str">
        <f>IF(ISNA(VLOOKUP(B31,Register!A$7:Z$315,4,FALSE)),"",VLOOKUP(B31,Register!A$7:Z$315,4,FALSE))</f>
        <v/>
      </c>
      <c r="E31" s="195" t="str">
        <f>IF(ISNA(VLOOKUP(B31,Register!A$7:Z$315,6,FALSE)),"",VLOOKUP(B31,Register!A$7:Z$315,6,FALSE))</f>
        <v/>
      </c>
      <c r="F31" s="105" t="s">
        <v>23</v>
      </c>
      <c r="G31" s="159">
        <v>5</v>
      </c>
      <c r="H31" s="159"/>
      <c r="I31" s="168" t="str">
        <f t="shared" si="2"/>
        <v/>
      </c>
      <c r="J31" s="5" t="str">
        <f t="shared" si="3"/>
        <v/>
      </c>
      <c r="K31" s="159">
        <v>5</v>
      </c>
      <c r="L31" s="159"/>
      <c r="M31" s="168" t="str">
        <f t="shared" si="4"/>
        <v/>
      </c>
      <c r="N31" s="5" t="str">
        <f t="shared" si="5"/>
        <v/>
      </c>
      <c r="O31" s="159"/>
      <c r="P31" s="159"/>
      <c r="Q31" s="168" t="str">
        <f t="shared" si="6"/>
        <v/>
      </c>
      <c r="R31" s="5" t="str">
        <f t="shared" si="7"/>
        <v/>
      </c>
      <c r="S31" s="159"/>
      <c r="T31" s="159"/>
      <c r="U31" s="168" t="str">
        <f t="shared" si="8"/>
        <v/>
      </c>
      <c r="V31" s="5" t="str">
        <f t="shared" si="9"/>
        <v/>
      </c>
      <c r="W31" s="159"/>
      <c r="X31" s="159"/>
      <c r="Y31" s="168" t="str">
        <f t="shared" si="10"/>
        <v/>
      </c>
      <c r="Z31" s="5" t="str">
        <f t="shared" si="11"/>
        <v/>
      </c>
      <c r="AA31" s="160" t="str">
        <f t="shared" si="0"/>
        <v/>
      </c>
      <c r="AB31" s="160" t="str">
        <f t="shared" si="1"/>
        <v/>
      </c>
      <c r="AC31" s="160" t="str">
        <f t="shared" si="12"/>
        <v/>
      </c>
      <c r="AD31" s="6" t="str">
        <f t="shared" si="13"/>
        <v/>
      </c>
      <c r="AE31" s="105" t="s">
        <v>23</v>
      </c>
      <c r="AF31" s="159">
        <v>5</v>
      </c>
      <c r="AG31" s="159"/>
      <c r="AH31" s="168" t="str">
        <f t="shared" si="14"/>
        <v/>
      </c>
      <c r="AI31" s="5" t="str">
        <f t="shared" si="15"/>
        <v/>
      </c>
      <c r="AJ31" s="159">
        <v>5</v>
      </c>
      <c r="AK31" s="159"/>
      <c r="AL31" s="168" t="str">
        <f t="shared" si="16"/>
        <v/>
      </c>
      <c r="AM31" s="5" t="str">
        <f t="shared" si="17"/>
        <v/>
      </c>
      <c r="AN31" s="159"/>
      <c r="AO31" s="159"/>
      <c r="AP31" s="168" t="str">
        <f t="shared" si="18"/>
        <v/>
      </c>
      <c r="AQ31" s="5" t="str">
        <f t="shared" si="19"/>
        <v/>
      </c>
      <c r="AR31" s="159"/>
      <c r="AS31" s="159"/>
      <c r="AT31" s="168" t="str">
        <f t="shared" si="20"/>
        <v/>
      </c>
      <c r="AU31" s="5" t="str">
        <f t="shared" si="21"/>
        <v/>
      </c>
      <c r="AV31" s="159"/>
      <c r="AW31" s="159"/>
      <c r="AX31" s="168" t="str">
        <f t="shared" si="22"/>
        <v/>
      </c>
      <c r="AY31" s="5" t="str">
        <f t="shared" si="23"/>
        <v/>
      </c>
      <c r="AZ31" s="160" t="str">
        <f t="shared" si="24"/>
        <v/>
      </c>
      <c r="BA31" s="160" t="str">
        <f t="shared" si="25"/>
        <v/>
      </c>
      <c r="BB31" s="160" t="str">
        <f t="shared" si="26"/>
        <v/>
      </c>
      <c r="BC31" s="6" t="str">
        <f t="shared" si="27"/>
        <v/>
      </c>
      <c r="BD31" s="105" t="s">
        <v>23</v>
      </c>
      <c r="BE31" s="159">
        <v>5</v>
      </c>
      <c r="BF31" s="159"/>
      <c r="BG31" s="168" t="str">
        <f t="shared" si="28"/>
        <v/>
      </c>
      <c r="BH31" s="5" t="str">
        <f t="shared" si="29"/>
        <v/>
      </c>
      <c r="BI31" s="159">
        <v>5</v>
      </c>
      <c r="BJ31" s="159"/>
      <c r="BK31" s="168" t="str">
        <f t="shared" si="30"/>
        <v/>
      </c>
      <c r="BL31" s="5" t="str">
        <f t="shared" si="31"/>
        <v/>
      </c>
      <c r="BM31" s="159"/>
      <c r="BN31" s="159"/>
      <c r="BO31" s="168" t="str">
        <f t="shared" si="32"/>
        <v/>
      </c>
      <c r="BP31" s="5" t="str">
        <f t="shared" si="33"/>
        <v/>
      </c>
      <c r="BQ31" s="159"/>
      <c r="BR31" s="159"/>
      <c r="BS31" s="168" t="str">
        <f t="shared" si="34"/>
        <v/>
      </c>
      <c r="BT31" s="5" t="str">
        <f t="shared" si="35"/>
        <v/>
      </c>
      <c r="BU31" s="159"/>
      <c r="BV31" s="159"/>
      <c r="BW31" s="168" t="str">
        <f t="shared" si="36"/>
        <v/>
      </c>
      <c r="BX31" s="5" t="str">
        <f t="shared" si="37"/>
        <v/>
      </c>
      <c r="BY31" s="160" t="str">
        <f t="shared" si="38"/>
        <v/>
      </c>
      <c r="BZ31" s="160" t="str">
        <f t="shared" si="39"/>
        <v/>
      </c>
      <c r="CA31" s="160" t="str">
        <f t="shared" si="40"/>
        <v/>
      </c>
      <c r="CB31" s="6" t="str">
        <f t="shared" si="41"/>
        <v/>
      </c>
      <c r="CC31" s="105" t="s">
        <v>23</v>
      </c>
      <c r="CD31" s="159">
        <v>5</v>
      </c>
      <c r="CE31" s="159"/>
      <c r="CF31" s="168" t="str">
        <f t="shared" si="42"/>
        <v/>
      </c>
      <c r="CG31" s="5" t="str">
        <f t="shared" si="43"/>
        <v/>
      </c>
      <c r="CH31" s="159">
        <v>5</v>
      </c>
      <c r="CI31" s="159"/>
      <c r="CJ31" s="168" t="str">
        <f t="shared" si="44"/>
        <v/>
      </c>
      <c r="CK31" s="5" t="str">
        <f t="shared" si="45"/>
        <v/>
      </c>
      <c r="CL31" s="159"/>
      <c r="CM31" s="159"/>
      <c r="CN31" s="168" t="str">
        <f t="shared" si="46"/>
        <v/>
      </c>
      <c r="CO31" s="5" t="str">
        <f t="shared" si="47"/>
        <v/>
      </c>
      <c r="CP31" s="159"/>
      <c r="CQ31" s="159"/>
      <c r="CR31" s="168" t="str">
        <f t="shared" si="48"/>
        <v/>
      </c>
      <c r="CS31" s="5" t="str">
        <f t="shared" si="49"/>
        <v/>
      </c>
      <c r="CT31" s="159"/>
      <c r="CU31" s="159"/>
      <c r="CV31" s="168" t="str">
        <f t="shared" si="50"/>
        <v/>
      </c>
      <c r="CW31" s="5" t="str">
        <f t="shared" si="51"/>
        <v/>
      </c>
      <c r="CX31" s="160" t="str">
        <f t="shared" si="52"/>
        <v/>
      </c>
      <c r="CY31" s="160" t="str">
        <f t="shared" si="53"/>
        <v/>
      </c>
      <c r="CZ31" s="160" t="str">
        <f t="shared" si="54"/>
        <v/>
      </c>
      <c r="DA31" s="6" t="str">
        <f t="shared" si="55"/>
        <v/>
      </c>
      <c r="DB31" s="105" t="s">
        <v>23</v>
      </c>
      <c r="DC31" s="159">
        <v>5</v>
      </c>
      <c r="DD31" s="159"/>
      <c r="DE31" s="168" t="str">
        <f t="shared" si="56"/>
        <v/>
      </c>
      <c r="DF31" s="5" t="str">
        <f t="shared" si="57"/>
        <v/>
      </c>
      <c r="DG31" s="159">
        <v>5</v>
      </c>
      <c r="DH31" s="159"/>
      <c r="DI31" s="168" t="str">
        <f t="shared" si="58"/>
        <v/>
      </c>
      <c r="DJ31" s="5" t="str">
        <f t="shared" si="59"/>
        <v/>
      </c>
      <c r="DK31" s="159"/>
      <c r="DL31" s="159"/>
      <c r="DM31" s="168" t="str">
        <f t="shared" si="60"/>
        <v/>
      </c>
      <c r="DN31" s="5" t="str">
        <f t="shared" si="61"/>
        <v/>
      </c>
      <c r="DO31" s="159"/>
      <c r="DP31" s="159"/>
      <c r="DQ31" s="168" t="str">
        <f t="shared" si="62"/>
        <v/>
      </c>
      <c r="DR31" s="5" t="str">
        <f t="shared" si="63"/>
        <v/>
      </c>
      <c r="DS31" s="159"/>
      <c r="DT31" s="159"/>
      <c r="DU31" s="168" t="str">
        <f t="shared" si="64"/>
        <v/>
      </c>
      <c r="DV31" s="5" t="str">
        <f t="shared" si="65"/>
        <v/>
      </c>
      <c r="DW31" s="160" t="str">
        <f t="shared" si="66"/>
        <v/>
      </c>
      <c r="DX31" s="160" t="str">
        <f t="shared" si="67"/>
        <v/>
      </c>
      <c r="DY31" s="160" t="str">
        <f t="shared" si="68"/>
        <v/>
      </c>
      <c r="DZ31" s="6" t="str">
        <f t="shared" si="69"/>
        <v/>
      </c>
      <c r="EA31" s="105" t="s">
        <v>23</v>
      </c>
      <c r="EB31" s="159">
        <v>5</v>
      </c>
      <c r="EC31" s="159"/>
      <c r="ED31" s="168" t="str">
        <f t="shared" si="70"/>
        <v/>
      </c>
      <c r="EE31" s="5" t="str">
        <f t="shared" si="71"/>
        <v/>
      </c>
      <c r="EF31" s="159">
        <v>5</v>
      </c>
      <c r="EG31" s="159"/>
      <c r="EH31" s="168" t="str">
        <f t="shared" si="72"/>
        <v/>
      </c>
      <c r="EI31" s="5" t="str">
        <f t="shared" si="73"/>
        <v/>
      </c>
      <c r="EJ31" s="159"/>
      <c r="EK31" s="159"/>
      <c r="EL31" s="168" t="str">
        <f t="shared" si="74"/>
        <v/>
      </c>
      <c r="EM31" s="5" t="str">
        <f t="shared" si="75"/>
        <v/>
      </c>
      <c r="EN31" s="159"/>
      <c r="EO31" s="159"/>
      <c r="EP31" s="168" t="str">
        <f t="shared" si="76"/>
        <v/>
      </c>
      <c r="EQ31" s="5" t="str">
        <f t="shared" si="77"/>
        <v/>
      </c>
      <c r="ER31" s="159"/>
      <c r="ES31" s="159"/>
      <c r="ET31" s="168" t="str">
        <f t="shared" si="78"/>
        <v/>
      </c>
      <c r="EU31" s="5" t="str">
        <f t="shared" si="79"/>
        <v/>
      </c>
      <c r="EV31" s="160" t="str">
        <f t="shared" si="80"/>
        <v/>
      </c>
      <c r="EW31" s="160" t="str">
        <f t="shared" si="81"/>
        <v/>
      </c>
      <c r="EX31" s="160" t="str">
        <f t="shared" si="82"/>
        <v/>
      </c>
      <c r="EY31" s="6" t="str">
        <f t="shared" si="83"/>
        <v/>
      </c>
      <c r="EZ31" s="105">
        <v>18</v>
      </c>
      <c r="FA31" s="105">
        <v>18</v>
      </c>
      <c r="FB31" s="105"/>
      <c r="FC31" s="105"/>
      <c r="FD31" s="105"/>
      <c r="FE31" s="106" t="str">
        <f t="shared" si="84"/>
        <v/>
      </c>
      <c r="FF31" s="100" t="str">
        <f t="shared" si="85"/>
        <v xml:space="preserve"> </v>
      </c>
      <c r="FG31" s="105">
        <v>17</v>
      </c>
      <c r="FH31" s="105">
        <v>18</v>
      </c>
      <c r="FI31" s="105"/>
      <c r="FJ31" s="105"/>
      <c r="FK31" s="105"/>
      <c r="FL31" s="107" t="str">
        <f t="shared" si="86"/>
        <v/>
      </c>
      <c r="FM31" s="101" t="str">
        <f t="shared" si="87"/>
        <v xml:space="preserve"> </v>
      </c>
      <c r="FN31" s="105">
        <v>19</v>
      </c>
      <c r="FO31" s="105">
        <v>19</v>
      </c>
      <c r="FP31" s="105"/>
      <c r="FQ31" s="105"/>
      <c r="FR31" s="105"/>
      <c r="FS31" s="204" t="str">
        <f t="shared" si="88"/>
        <v/>
      </c>
      <c r="FT31" s="205" t="str">
        <f t="shared" si="89"/>
        <v xml:space="preserve"> </v>
      </c>
      <c r="FU31" s="477" t="s">
        <v>613</v>
      </c>
      <c r="FV31" s="316" t="str">
        <f>IF(AND(C31=""),"-",VLOOKUP(B31,Register!$A$7:$AM$311,19,FALSE))</f>
        <v>-</v>
      </c>
      <c r="FW31" s="7" t="str">
        <f>IF(AND(C31=""),"-",VLOOKUP(B31,Register!$A$7:$AM$311,20,FALSE))</f>
        <v>-</v>
      </c>
      <c r="FX31" s="7" t="str">
        <f>IF(AND(C31=""),"-",VLOOKUP(B31,Register!$A$7:$AM$311,21,FALSE))</f>
        <v>-</v>
      </c>
      <c r="FY31" s="7" t="str">
        <f>IF(AND(C31=""),"-",VLOOKUP(B31,Register!$A$7:$AM$311,22,FALSE))</f>
        <v>-</v>
      </c>
      <c r="FZ31" s="7" t="str">
        <f>IF(AND(C31=""),"-",VLOOKUP(B31,Register!$A$7:$AM$311,23,FALSE))</f>
        <v>-</v>
      </c>
      <c r="GA31" s="7" t="str">
        <f>IF(AND(C31=""),"-",VLOOKUP(B31,Register!$A$7:$AM$311,24,FALSE))</f>
        <v>-</v>
      </c>
      <c r="GB31" s="7" t="str">
        <f>IF(AND(C31=""),"-",VLOOKUP(B31,Register!$A$7:$AM$311,25,FALSE))</f>
        <v>-</v>
      </c>
      <c r="GC31" s="7" t="str">
        <f>IF(AND(C31=""),"-",VLOOKUP(B31,Register!$A$7:$AM$311,26,FALSE))</f>
        <v>-</v>
      </c>
      <c r="GD31" s="7" t="str">
        <f>IF(AND(C31=""),"-",VLOOKUP(B31,Register!$A$7:$AM$311,27,FALSE))</f>
        <v>-</v>
      </c>
      <c r="GE31" s="7" t="str">
        <f>IF(AND(C31=""),"-",VLOOKUP(B31,Register!$A$7:$AM$311,28,FALSE))</f>
        <v>-</v>
      </c>
      <c r="GF31" s="7" t="str">
        <f>IF(AND(C31=""),"-",VLOOKUP(B31,Register!$A$7:$AM$311,29,FALSE))</f>
        <v>-</v>
      </c>
      <c r="GG31" s="7" t="str">
        <f>IF(AND(C31=""),"-",VLOOKUP(B31,Register!$A$7:$AM$311,30,FALSE))</f>
        <v>-</v>
      </c>
      <c r="GH31" s="8" t="str">
        <f>IF(AND(C31=""),"-",VLOOKUP(B31,Register!$A$7:$AM$311,31,FALSE))</f>
        <v>-</v>
      </c>
      <c r="GI31" s="309" t="str">
        <f>IF(AND(C31=""),"",VLOOKUP(B31,Register!$A$7:$CL$311,36,FALSE))</f>
        <v/>
      </c>
      <c r="GJ31" s="182" t="str">
        <f t="shared" si="90"/>
        <v/>
      </c>
      <c r="GK31" s="312" t="str">
        <f t="shared" si="91"/>
        <v/>
      </c>
      <c r="GL31" s="314" t="str">
        <f t="shared" si="92"/>
        <v/>
      </c>
      <c r="GM31" s="3"/>
      <c r="GP31" s="315" t="s">
        <v>602</v>
      </c>
      <c r="GR31" s="3"/>
      <c r="GS31" s="3"/>
      <c r="GT31" s="3"/>
      <c r="GU31" s="3"/>
      <c r="GV31" s="3"/>
      <c r="GW31" s="3"/>
      <c r="GX31" s="3"/>
      <c r="GY31" s="3"/>
      <c r="GZ31" s="3"/>
      <c r="HA31" s="3"/>
      <c r="HB31" s="3"/>
      <c r="HC31" s="3"/>
      <c r="HD31" s="3"/>
      <c r="HE31" s="3"/>
      <c r="HF31" s="3"/>
      <c r="HG31" s="3"/>
      <c r="HH31" s="3"/>
      <c r="HI31" s="3"/>
      <c r="HJ31" s="3"/>
      <c r="HK31" s="3"/>
      <c r="HL31" s="3"/>
      <c r="HM31" s="3"/>
      <c r="HW31" s="321" t="str">
        <f>IF(ISNA(VLOOKUP(B31,Register!A$7:Z$315,9,FALSE)),"",VLOOKUP(B31,Register!A$7:Z$315,9,FALSE))</f>
        <v/>
      </c>
      <c r="HX31" s="321" t="str">
        <f>IF(ISNA(VLOOKUP(B31,Register!A$7:Z$315,12,FALSE)),"",VLOOKUP(B31,Register!A$7:Z$315,12,FALSE))</f>
        <v/>
      </c>
      <c r="HY31" s="321" t="str">
        <f t="shared" si="93"/>
        <v/>
      </c>
      <c r="HZ31" s="321" t="str">
        <f t="shared" si="94"/>
        <v/>
      </c>
      <c r="IA31" s="321" t="str">
        <f t="shared" si="95"/>
        <v/>
      </c>
      <c r="IB31" s="321" t="str">
        <f t="shared" si="96"/>
        <v/>
      </c>
      <c r="IC31" s="321" t="str">
        <f t="shared" si="97"/>
        <v/>
      </c>
      <c r="ID31" s="321" t="str">
        <f t="shared" si="98"/>
        <v/>
      </c>
      <c r="IE31" s="321" t="str">
        <f t="shared" si="99"/>
        <v/>
      </c>
      <c r="IF31" s="321" t="str">
        <f t="shared" si="100"/>
        <v/>
      </c>
    </row>
    <row r="32" spans="1:240" ht="21">
      <c r="A32" s="172">
        <v>20</v>
      </c>
      <c r="B32" s="197"/>
      <c r="C32" s="196" t="str">
        <f>IF(ISNA(VLOOKUP(B32,Register!A$7:Z$315,3,FALSE)),"",VLOOKUP(B32,Register!A$7:Z$315,3,FALSE))</f>
        <v/>
      </c>
      <c r="D32" s="196" t="str">
        <f>IF(ISNA(VLOOKUP(B32,Register!A$7:Z$315,4,FALSE)),"",VLOOKUP(B32,Register!A$7:Z$315,4,FALSE))</f>
        <v/>
      </c>
      <c r="E32" s="195" t="str">
        <f>IF(ISNA(VLOOKUP(B32,Register!A$7:Z$315,6,FALSE)),"",VLOOKUP(B32,Register!A$7:Z$315,6,FALSE))</f>
        <v/>
      </c>
      <c r="F32" s="105" t="s">
        <v>22</v>
      </c>
      <c r="G32" s="159">
        <v>10</v>
      </c>
      <c r="H32" s="159"/>
      <c r="I32" s="168" t="str">
        <f t="shared" si="2"/>
        <v/>
      </c>
      <c r="J32" s="5" t="str">
        <f t="shared" si="3"/>
        <v/>
      </c>
      <c r="K32" s="159">
        <v>7</v>
      </c>
      <c r="L32" s="159"/>
      <c r="M32" s="168" t="str">
        <f t="shared" si="4"/>
        <v/>
      </c>
      <c r="N32" s="5" t="str">
        <f t="shared" si="5"/>
        <v/>
      </c>
      <c r="O32" s="159">
        <v>40</v>
      </c>
      <c r="P32" s="159"/>
      <c r="Q32" s="168" t="str">
        <f t="shared" si="6"/>
        <v/>
      </c>
      <c r="R32" s="5" t="str">
        <f t="shared" si="7"/>
        <v/>
      </c>
      <c r="S32" s="159">
        <v>8</v>
      </c>
      <c r="T32" s="159"/>
      <c r="U32" s="168" t="str">
        <f t="shared" si="8"/>
        <v/>
      </c>
      <c r="V32" s="5" t="str">
        <f t="shared" si="9"/>
        <v/>
      </c>
      <c r="W32" s="159">
        <v>62</v>
      </c>
      <c r="X32" s="159"/>
      <c r="Y32" s="168" t="str">
        <f t="shared" si="10"/>
        <v/>
      </c>
      <c r="Z32" s="5" t="str">
        <f t="shared" si="11"/>
        <v/>
      </c>
      <c r="AA32" s="160" t="str">
        <f t="shared" si="0"/>
        <v/>
      </c>
      <c r="AB32" s="160" t="str">
        <f t="shared" si="1"/>
        <v/>
      </c>
      <c r="AC32" s="160" t="str">
        <f t="shared" si="12"/>
        <v/>
      </c>
      <c r="AD32" s="6" t="str">
        <f t="shared" si="13"/>
        <v/>
      </c>
      <c r="AE32" s="105" t="s">
        <v>22</v>
      </c>
      <c r="AF32" s="159">
        <v>10</v>
      </c>
      <c r="AG32" s="159"/>
      <c r="AH32" s="168" t="str">
        <f t="shared" si="14"/>
        <v/>
      </c>
      <c r="AI32" s="5" t="str">
        <f t="shared" si="15"/>
        <v/>
      </c>
      <c r="AJ32" s="159">
        <v>7</v>
      </c>
      <c r="AK32" s="159"/>
      <c r="AL32" s="168" t="str">
        <f t="shared" si="16"/>
        <v/>
      </c>
      <c r="AM32" s="5" t="str">
        <f t="shared" si="17"/>
        <v/>
      </c>
      <c r="AN32" s="159">
        <v>40</v>
      </c>
      <c r="AO32" s="159"/>
      <c r="AP32" s="168" t="str">
        <f t="shared" si="18"/>
        <v/>
      </c>
      <c r="AQ32" s="5" t="str">
        <f t="shared" si="19"/>
        <v/>
      </c>
      <c r="AR32" s="159">
        <v>8</v>
      </c>
      <c r="AS32" s="159"/>
      <c r="AT32" s="168" t="str">
        <f t="shared" si="20"/>
        <v/>
      </c>
      <c r="AU32" s="5" t="str">
        <f t="shared" si="21"/>
        <v/>
      </c>
      <c r="AV32" s="159">
        <v>62</v>
      </c>
      <c r="AW32" s="159"/>
      <c r="AX32" s="168" t="str">
        <f t="shared" si="22"/>
        <v/>
      </c>
      <c r="AY32" s="5" t="str">
        <f t="shared" si="23"/>
        <v/>
      </c>
      <c r="AZ32" s="160" t="str">
        <f t="shared" si="24"/>
        <v/>
      </c>
      <c r="BA32" s="160" t="str">
        <f t="shared" si="25"/>
        <v/>
      </c>
      <c r="BB32" s="160" t="str">
        <f t="shared" si="26"/>
        <v/>
      </c>
      <c r="BC32" s="6" t="str">
        <f t="shared" si="27"/>
        <v/>
      </c>
      <c r="BD32" s="105" t="s">
        <v>22</v>
      </c>
      <c r="BE32" s="159">
        <v>10</v>
      </c>
      <c r="BF32" s="159"/>
      <c r="BG32" s="168" t="str">
        <f t="shared" si="28"/>
        <v/>
      </c>
      <c r="BH32" s="5" t="str">
        <f t="shared" si="29"/>
        <v/>
      </c>
      <c r="BI32" s="159">
        <v>7</v>
      </c>
      <c r="BJ32" s="159"/>
      <c r="BK32" s="168" t="str">
        <f t="shared" si="30"/>
        <v/>
      </c>
      <c r="BL32" s="5" t="str">
        <f t="shared" si="31"/>
        <v/>
      </c>
      <c r="BM32" s="159">
        <v>40</v>
      </c>
      <c r="BN32" s="159"/>
      <c r="BO32" s="168" t="str">
        <f t="shared" si="32"/>
        <v/>
      </c>
      <c r="BP32" s="5" t="str">
        <f t="shared" si="33"/>
        <v/>
      </c>
      <c r="BQ32" s="159">
        <v>8</v>
      </c>
      <c r="BR32" s="159"/>
      <c r="BS32" s="168" t="str">
        <f t="shared" si="34"/>
        <v/>
      </c>
      <c r="BT32" s="5" t="str">
        <f t="shared" si="35"/>
        <v/>
      </c>
      <c r="BU32" s="159">
        <v>62</v>
      </c>
      <c r="BV32" s="159"/>
      <c r="BW32" s="168" t="str">
        <f t="shared" si="36"/>
        <v/>
      </c>
      <c r="BX32" s="5" t="str">
        <f t="shared" si="37"/>
        <v/>
      </c>
      <c r="BY32" s="160" t="str">
        <f t="shared" si="38"/>
        <v/>
      </c>
      <c r="BZ32" s="160" t="str">
        <f t="shared" si="39"/>
        <v/>
      </c>
      <c r="CA32" s="160" t="str">
        <f t="shared" si="40"/>
        <v/>
      </c>
      <c r="CB32" s="6" t="str">
        <f t="shared" si="41"/>
        <v/>
      </c>
      <c r="CC32" s="105" t="s">
        <v>22</v>
      </c>
      <c r="CD32" s="159">
        <v>10</v>
      </c>
      <c r="CE32" s="159"/>
      <c r="CF32" s="168" t="str">
        <f t="shared" si="42"/>
        <v/>
      </c>
      <c r="CG32" s="5" t="str">
        <f t="shared" si="43"/>
        <v/>
      </c>
      <c r="CH32" s="159">
        <v>7</v>
      </c>
      <c r="CI32" s="159"/>
      <c r="CJ32" s="168" t="str">
        <f t="shared" si="44"/>
        <v/>
      </c>
      <c r="CK32" s="5" t="str">
        <f t="shared" si="45"/>
        <v/>
      </c>
      <c r="CL32" s="159">
        <v>40</v>
      </c>
      <c r="CM32" s="159"/>
      <c r="CN32" s="168" t="str">
        <f t="shared" si="46"/>
        <v/>
      </c>
      <c r="CO32" s="5" t="str">
        <f t="shared" si="47"/>
        <v/>
      </c>
      <c r="CP32" s="159">
        <v>8</v>
      </c>
      <c r="CQ32" s="159"/>
      <c r="CR32" s="168" t="str">
        <f t="shared" si="48"/>
        <v/>
      </c>
      <c r="CS32" s="5" t="str">
        <f t="shared" si="49"/>
        <v/>
      </c>
      <c r="CT32" s="159">
        <v>62</v>
      </c>
      <c r="CU32" s="159"/>
      <c r="CV32" s="168" t="str">
        <f t="shared" si="50"/>
        <v/>
      </c>
      <c r="CW32" s="5" t="str">
        <f t="shared" si="51"/>
        <v/>
      </c>
      <c r="CX32" s="160" t="str">
        <f t="shared" si="52"/>
        <v/>
      </c>
      <c r="CY32" s="160" t="str">
        <f t="shared" si="53"/>
        <v/>
      </c>
      <c r="CZ32" s="160" t="str">
        <f t="shared" si="54"/>
        <v/>
      </c>
      <c r="DA32" s="6" t="str">
        <f t="shared" si="55"/>
        <v/>
      </c>
      <c r="DB32" s="105" t="s">
        <v>22</v>
      </c>
      <c r="DC32" s="159">
        <v>10</v>
      </c>
      <c r="DD32" s="159"/>
      <c r="DE32" s="168" t="str">
        <f t="shared" si="56"/>
        <v/>
      </c>
      <c r="DF32" s="5" t="str">
        <f t="shared" si="57"/>
        <v/>
      </c>
      <c r="DG32" s="159">
        <v>7</v>
      </c>
      <c r="DH32" s="159"/>
      <c r="DI32" s="168" t="str">
        <f t="shared" si="58"/>
        <v/>
      </c>
      <c r="DJ32" s="5" t="str">
        <f t="shared" si="59"/>
        <v/>
      </c>
      <c r="DK32" s="159">
        <v>40</v>
      </c>
      <c r="DL32" s="159"/>
      <c r="DM32" s="168" t="str">
        <f t="shared" si="60"/>
        <v/>
      </c>
      <c r="DN32" s="5" t="str">
        <f t="shared" si="61"/>
        <v/>
      </c>
      <c r="DO32" s="159">
        <v>8</v>
      </c>
      <c r="DP32" s="159"/>
      <c r="DQ32" s="168" t="str">
        <f t="shared" si="62"/>
        <v/>
      </c>
      <c r="DR32" s="5" t="str">
        <f t="shared" si="63"/>
        <v/>
      </c>
      <c r="DS32" s="159">
        <v>62</v>
      </c>
      <c r="DT32" s="159"/>
      <c r="DU32" s="168" t="str">
        <f t="shared" si="64"/>
        <v/>
      </c>
      <c r="DV32" s="5" t="str">
        <f t="shared" si="65"/>
        <v/>
      </c>
      <c r="DW32" s="160" t="str">
        <f t="shared" si="66"/>
        <v/>
      </c>
      <c r="DX32" s="160" t="str">
        <f t="shared" si="67"/>
        <v/>
      </c>
      <c r="DY32" s="160" t="str">
        <f t="shared" si="68"/>
        <v/>
      </c>
      <c r="DZ32" s="6" t="str">
        <f t="shared" si="69"/>
        <v/>
      </c>
      <c r="EA32" s="105" t="s">
        <v>22</v>
      </c>
      <c r="EB32" s="159">
        <v>10</v>
      </c>
      <c r="EC32" s="159"/>
      <c r="ED32" s="168" t="str">
        <f t="shared" si="70"/>
        <v/>
      </c>
      <c r="EE32" s="5" t="str">
        <f t="shared" si="71"/>
        <v/>
      </c>
      <c r="EF32" s="159">
        <v>7</v>
      </c>
      <c r="EG32" s="159"/>
      <c r="EH32" s="168" t="str">
        <f t="shared" si="72"/>
        <v/>
      </c>
      <c r="EI32" s="5" t="str">
        <f t="shared" si="73"/>
        <v/>
      </c>
      <c r="EJ32" s="159">
        <v>40</v>
      </c>
      <c r="EK32" s="159"/>
      <c r="EL32" s="168" t="str">
        <f t="shared" si="74"/>
        <v/>
      </c>
      <c r="EM32" s="5" t="str">
        <f t="shared" si="75"/>
        <v/>
      </c>
      <c r="EN32" s="159">
        <v>8</v>
      </c>
      <c r="EO32" s="159"/>
      <c r="EP32" s="168" t="str">
        <f t="shared" si="76"/>
        <v/>
      </c>
      <c r="EQ32" s="5" t="str">
        <f t="shared" si="77"/>
        <v/>
      </c>
      <c r="ER32" s="159">
        <v>62</v>
      </c>
      <c r="ES32" s="159"/>
      <c r="ET32" s="168" t="str">
        <f t="shared" si="78"/>
        <v/>
      </c>
      <c r="EU32" s="5" t="str">
        <f t="shared" si="79"/>
        <v/>
      </c>
      <c r="EV32" s="160" t="str">
        <f t="shared" si="80"/>
        <v/>
      </c>
      <c r="EW32" s="160" t="str">
        <f t="shared" si="81"/>
        <v/>
      </c>
      <c r="EX32" s="160" t="str">
        <f t="shared" si="82"/>
        <v/>
      </c>
      <c r="EY32" s="6" t="str">
        <f t="shared" si="83"/>
        <v/>
      </c>
      <c r="EZ32" s="105">
        <v>18</v>
      </c>
      <c r="FA32" s="105">
        <v>19</v>
      </c>
      <c r="FB32" s="105">
        <v>19</v>
      </c>
      <c r="FC32" s="105">
        <v>18</v>
      </c>
      <c r="FD32" s="105">
        <v>18</v>
      </c>
      <c r="FE32" s="106" t="str">
        <f t="shared" si="84"/>
        <v/>
      </c>
      <c r="FF32" s="100" t="str">
        <f t="shared" si="85"/>
        <v xml:space="preserve"> </v>
      </c>
      <c r="FG32" s="105">
        <v>18</v>
      </c>
      <c r="FH32" s="105">
        <v>18</v>
      </c>
      <c r="FI32" s="105">
        <v>17</v>
      </c>
      <c r="FJ32" s="105">
        <v>18</v>
      </c>
      <c r="FK32" s="105">
        <v>17</v>
      </c>
      <c r="FL32" s="107" t="str">
        <f t="shared" si="86"/>
        <v/>
      </c>
      <c r="FM32" s="101" t="str">
        <f t="shared" si="87"/>
        <v xml:space="preserve"> </v>
      </c>
      <c r="FN32" s="105">
        <v>18</v>
      </c>
      <c r="FO32" s="105">
        <v>17</v>
      </c>
      <c r="FP32" s="105">
        <v>18</v>
      </c>
      <c r="FQ32" s="105">
        <v>17</v>
      </c>
      <c r="FR32" s="105">
        <v>18</v>
      </c>
      <c r="FS32" s="204" t="str">
        <f t="shared" si="88"/>
        <v/>
      </c>
      <c r="FT32" s="205" t="str">
        <f t="shared" si="89"/>
        <v xml:space="preserve"> </v>
      </c>
      <c r="FU32" s="477" t="s">
        <v>613</v>
      </c>
      <c r="FV32" s="316" t="str">
        <f>IF(AND(C32=""),"-",VLOOKUP(B32,Register!$A$7:$AM$311,19,FALSE))</f>
        <v>-</v>
      </c>
      <c r="FW32" s="7" t="str">
        <f>IF(AND(C32=""),"-",VLOOKUP(B32,Register!$A$7:$AM$311,20,FALSE))</f>
        <v>-</v>
      </c>
      <c r="FX32" s="7" t="str">
        <f>IF(AND(C32=""),"-",VLOOKUP(B32,Register!$A$7:$AM$311,21,FALSE))</f>
        <v>-</v>
      </c>
      <c r="FY32" s="7" t="str">
        <f>IF(AND(C32=""),"-",VLOOKUP(B32,Register!$A$7:$AM$311,22,FALSE))</f>
        <v>-</v>
      </c>
      <c r="FZ32" s="7" t="str">
        <f>IF(AND(C32=""),"-",VLOOKUP(B32,Register!$A$7:$AM$311,23,FALSE))</f>
        <v>-</v>
      </c>
      <c r="GA32" s="7" t="str">
        <f>IF(AND(C32=""),"-",VLOOKUP(B32,Register!$A$7:$AM$311,24,FALSE))</f>
        <v>-</v>
      </c>
      <c r="GB32" s="7" t="str">
        <f>IF(AND(C32=""),"-",VLOOKUP(B32,Register!$A$7:$AM$311,25,FALSE))</f>
        <v>-</v>
      </c>
      <c r="GC32" s="7" t="str">
        <f>IF(AND(C32=""),"-",VLOOKUP(B32,Register!$A$7:$AM$311,26,FALSE))</f>
        <v>-</v>
      </c>
      <c r="GD32" s="7" t="str">
        <f>IF(AND(C32=""),"-",VLOOKUP(B32,Register!$A$7:$AM$311,27,FALSE))</f>
        <v>-</v>
      </c>
      <c r="GE32" s="7" t="str">
        <f>IF(AND(C32=""),"-",VLOOKUP(B32,Register!$A$7:$AM$311,28,FALSE))</f>
        <v>-</v>
      </c>
      <c r="GF32" s="7" t="str">
        <f>IF(AND(C32=""),"-",VLOOKUP(B32,Register!$A$7:$AM$311,29,FALSE))</f>
        <v>-</v>
      </c>
      <c r="GG32" s="7" t="str">
        <f>IF(AND(C32=""),"-",VLOOKUP(B32,Register!$A$7:$AM$311,30,FALSE))</f>
        <v>-</v>
      </c>
      <c r="GH32" s="8" t="str">
        <f>IF(AND(C32=""),"-",VLOOKUP(B32,Register!$A$7:$AM$311,31,FALSE))</f>
        <v>-</v>
      </c>
      <c r="GI32" s="309" t="str">
        <f>IF(AND(C32=""),"",VLOOKUP(B32,Register!$A$7:$CL$311,36,FALSE))</f>
        <v/>
      </c>
      <c r="GJ32" s="182" t="str">
        <f t="shared" si="90"/>
        <v/>
      </c>
      <c r="GK32" s="312" t="str">
        <f t="shared" si="91"/>
        <v/>
      </c>
      <c r="GL32" s="314" t="str">
        <f t="shared" si="92"/>
        <v/>
      </c>
      <c r="GM32" s="3"/>
      <c r="GP32" s="315" t="s">
        <v>603</v>
      </c>
      <c r="GR32" s="3"/>
      <c r="GS32" s="3"/>
      <c r="GT32" s="3"/>
      <c r="GU32" s="3"/>
      <c r="GV32" s="3"/>
      <c r="GW32" s="3"/>
      <c r="GX32" s="3"/>
      <c r="GY32" s="3"/>
      <c r="GZ32" s="3"/>
      <c r="HA32" s="3"/>
      <c r="HB32" s="3"/>
      <c r="HC32" s="3"/>
      <c r="HD32" s="3"/>
      <c r="HE32" s="3"/>
      <c r="HF32" s="3"/>
      <c r="HG32" s="3"/>
      <c r="HH32" s="3"/>
      <c r="HI32" s="3"/>
      <c r="HJ32" s="3"/>
      <c r="HK32" s="3"/>
      <c r="HL32" s="3"/>
      <c r="HM32" s="3"/>
      <c r="HW32" s="321" t="str">
        <f>IF(ISNA(VLOOKUP(B32,Register!A$7:Z$315,9,FALSE)),"",VLOOKUP(B32,Register!A$7:Z$315,9,FALSE))</f>
        <v/>
      </c>
      <c r="HX32" s="321" t="str">
        <f>IF(ISNA(VLOOKUP(B32,Register!A$7:Z$315,12,FALSE)),"",VLOOKUP(B32,Register!A$7:Z$315,12,FALSE))</f>
        <v/>
      </c>
      <c r="HY32" s="321" t="str">
        <f t="shared" si="93"/>
        <v/>
      </c>
      <c r="HZ32" s="321" t="str">
        <f t="shared" si="94"/>
        <v/>
      </c>
      <c r="IA32" s="321" t="str">
        <f t="shared" si="95"/>
        <v/>
      </c>
      <c r="IB32" s="321" t="str">
        <f t="shared" si="96"/>
        <v/>
      </c>
      <c r="IC32" s="321" t="str">
        <f t="shared" si="97"/>
        <v/>
      </c>
      <c r="ID32" s="321" t="str">
        <f t="shared" si="98"/>
        <v/>
      </c>
      <c r="IE32" s="321" t="str">
        <f t="shared" si="99"/>
        <v/>
      </c>
      <c r="IF32" s="321" t="str">
        <f t="shared" si="100"/>
        <v/>
      </c>
    </row>
    <row r="33" spans="1:240" ht="21">
      <c r="A33" s="172">
        <v>21</v>
      </c>
      <c r="B33" s="197"/>
      <c r="C33" s="196" t="str">
        <f>IF(ISNA(VLOOKUP(B33,Register!A$7:Z$315,3,FALSE)),"",VLOOKUP(B33,Register!A$7:Z$315,3,FALSE))</f>
        <v/>
      </c>
      <c r="D33" s="196" t="str">
        <f>IF(ISNA(VLOOKUP(B33,Register!A$7:Z$315,4,FALSE)),"",VLOOKUP(B33,Register!A$7:Z$315,4,FALSE))</f>
        <v/>
      </c>
      <c r="E33" s="195" t="str">
        <f>IF(ISNA(VLOOKUP(B33,Register!A$7:Z$315,6,FALSE)),"",VLOOKUP(B33,Register!A$7:Z$315,6,FALSE))</f>
        <v/>
      </c>
      <c r="F33" s="105" t="s">
        <v>22</v>
      </c>
      <c r="G33" s="159">
        <v>5</v>
      </c>
      <c r="H33" s="159"/>
      <c r="I33" s="168" t="str">
        <f t="shared" si="2"/>
        <v/>
      </c>
      <c r="J33" s="5" t="str">
        <f t="shared" si="3"/>
        <v/>
      </c>
      <c r="K33" s="159">
        <v>6</v>
      </c>
      <c r="L33" s="159"/>
      <c r="M33" s="168" t="str">
        <f t="shared" si="4"/>
        <v/>
      </c>
      <c r="N33" s="5" t="str">
        <f t="shared" si="5"/>
        <v/>
      </c>
      <c r="O33" s="159">
        <v>30</v>
      </c>
      <c r="P33" s="159"/>
      <c r="Q33" s="168" t="str">
        <f t="shared" si="6"/>
        <v/>
      </c>
      <c r="R33" s="5" t="str">
        <f t="shared" si="7"/>
        <v/>
      </c>
      <c r="S33" s="159">
        <v>5</v>
      </c>
      <c r="T33" s="159"/>
      <c r="U33" s="168" t="str">
        <f t="shared" si="8"/>
        <v/>
      </c>
      <c r="V33" s="5" t="str">
        <f t="shared" si="9"/>
        <v/>
      </c>
      <c r="W33" s="159">
        <v>59</v>
      </c>
      <c r="X33" s="159"/>
      <c r="Y33" s="168" t="str">
        <f t="shared" si="10"/>
        <v/>
      </c>
      <c r="Z33" s="5" t="str">
        <f t="shared" si="11"/>
        <v/>
      </c>
      <c r="AA33" s="160" t="str">
        <f t="shared" si="0"/>
        <v/>
      </c>
      <c r="AB33" s="160" t="str">
        <f t="shared" si="1"/>
        <v/>
      </c>
      <c r="AC33" s="160" t="str">
        <f t="shared" si="12"/>
        <v/>
      </c>
      <c r="AD33" s="6" t="str">
        <f t="shared" si="13"/>
        <v/>
      </c>
      <c r="AE33" s="105" t="s">
        <v>22</v>
      </c>
      <c r="AF33" s="159">
        <v>5</v>
      </c>
      <c r="AG33" s="159"/>
      <c r="AH33" s="168" t="str">
        <f t="shared" si="14"/>
        <v/>
      </c>
      <c r="AI33" s="5" t="str">
        <f t="shared" si="15"/>
        <v/>
      </c>
      <c r="AJ33" s="159">
        <v>6</v>
      </c>
      <c r="AK33" s="159"/>
      <c r="AL33" s="168" t="str">
        <f t="shared" si="16"/>
        <v/>
      </c>
      <c r="AM33" s="5" t="str">
        <f t="shared" si="17"/>
        <v/>
      </c>
      <c r="AN33" s="159">
        <v>30</v>
      </c>
      <c r="AO33" s="159"/>
      <c r="AP33" s="168" t="str">
        <f t="shared" si="18"/>
        <v/>
      </c>
      <c r="AQ33" s="5" t="str">
        <f t="shared" si="19"/>
        <v/>
      </c>
      <c r="AR33" s="159">
        <v>5</v>
      </c>
      <c r="AS33" s="159"/>
      <c r="AT33" s="168" t="str">
        <f t="shared" si="20"/>
        <v/>
      </c>
      <c r="AU33" s="5" t="str">
        <f t="shared" si="21"/>
        <v/>
      </c>
      <c r="AV33" s="159">
        <v>59</v>
      </c>
      <c r="AW33" s="159"/>
      <c r="AX33" s="168" t="str">
        <f t="shared" si="22"/>
        <v/>
      </c>
      <c r="AY33" s="5" t="str">
        <f t="shared" si="23"/>
        <v/>
      </c>
      <c r="AZ33" s="160" t="str">
        <f t="shared" si="24"/>
        <v/>
      </c>
      <c r="BA33" s="160" t="str">
        <f t="shared" si="25"/>
        <v/>
      </c>
      <c r="BB33" s="160" t="str">
        <f t="shared" si="26"/>
        <v/>
      </c>
      <c r="BC33" s="6" t="str">
        <f t="shared" si="27"/>
        <v/>
      </c>
      <c r="BD33" s="105" t="s">
        <v>22</v>
      </c>
      <c r="BE33" s="159">
        <v>5</v>
      </c>
      <c r="BF33" s="159"/>
      <c r="BG33" s="168" t="str">
        <f t="shared" si="28"/>
        <v/>
      </c>
      <c r="BH33" s="5" t="str">
        <f t="shared" si="29"/>
        <v/>
      </c>
      <c r="BI33" s="159">
        <v>6</v>
      </c>
      <c r="BJ33" s="159"/>
      <c r="BK33" s="168" t="str">
        <f t="shared" si="30"/>
        <v/>
      </c>
      <c r="BL33" s="5" t="str">
        <f t="shared" si="31"/>
        <v/>
      </c>
      <c r="BM33" s="159">
        <v>30</v>
      </c>
      <c r="BN33" s="159"/>
      <c r="BO33" s="168" t="str">
        <f t="shared" si="32"/>
        <v/>
      </c>
      <c r="BP33" s="5" t="str">
        <f t="shared" si="33"/>
        <v/>
      </c>
      <c r="BQ33" s="159">
        <v>5</v>
      </c>
      <c r="BR33" s="159"/>
      <c r="BS33" s="168" t="str">
        <f t="shared" si="34"/>
        <v/>
      </c>
      <c r="BT33" s="5" t="str">
        <f t="shared" si="35"/>
        <v/>
      </c>
      <c r="BU33" s="159">
        <v>59</v>
      </c>
      <c r="BV33" s="159"/>
      <c r="BW33" s="168" t="str">
        <f t="shared" si="36"/>
        <v/>
      </c>
      <c r="BX33" s="5" t="str">
        <f t="shared" si="37"/>
        <v/>
      </c>
      <c r="BY33" s="160" t="str">
        <f t="shared" si="38"/>
        <v/>
      </c>
      <c r="BZ33" s="160" t="str">
        <f t="shared" si="39"/>
        <v/>
      </c>
      <c r="CA33" s="160" t="str">
        <f t="shared" si="40"/>
        <v/>
      </c>
      <c r="CB33" s="6" t="str">
        <f t="shared" si="41"/>
        <v/>
      </c>
      <c r="CC33" s="105" t="s">
        <v>22</v>
      </c>
      <c r="CD33" s="159">
        <v>5</v>
      </c>
      <c r="CE33" s="159"/>
      <c r="CF33" s="168" t="str">
        <f t="shared" si="42"/>
        <v/>
      </c>
      <c r="CG33" s="5" t="str">
        <f t="shared" si="43"/>
        <v/>
      </c>
      <c r="CH33" s="159">
        <v>6</v>
      </c>
      <c r="CI33" s="159"/>
      <c r="CJ33" s="168" t="str">
        <f t="shared" si="44"/>
        <v/>
      </c>
      <c r="CK33" s="5" t="str">
        <f t="shared" si="45"/>
        <v/>
      </c>
      <c r="CL33" s="159">
        <v>30</v>
      </c>
      <c r="CM33" s="159"/>
      <c r="CN33" s="168" t="str">
        <f t="shared" si="46"/>
        <v/>
      </c>
      <c r="CO33" s="5" t="str">
        <f t="shared" si="47"/>
        <v/>
      </c>
      <c r="CP33" s="159">
        <v>5</v>
      </c>
      <c r="CQ33" s="159"/>
      <c r="CR33" s="168" t="str">
        <f t="shared" si="48"/>
        <v/>
      </c>
      <c r="CS33" s="5" t="str">
        <f t="shared" si="49"/>
        <v/>
      </c>
      <c r="CT33" s="159">
        <v>59</v>
      </c>
      <c r="CU33" s="159"/>
      <c r="CV33" s="168" t="str">
        <f t="shared" si="50"/>
        <v/>
      </c>
      <c r="CW33" s="5" t="str">
        <f t="shared" si="51"/>
        <v/>
      </c>
      <c r="CX33" s="160" t="str">
        <f t="shared" si="52"/>
        <v/>
      </c>
      <c r="CY33" s="160" t="str">
        <f t="shared" si="53"/>
        <v/>
      </c>
      <c r="CZ33" s="160" t="str">
        <f t="shared" si="54"/>
        <v/>
      </c>
      <c r="DA33" s="6" t="str">
        <f t="shared" si="55"/>
        <v/>
      </c>
      <c r="DB33" s="105" t="s">
        <v>22</v>
      </c>
      <c r="DC33" s="159">
        <v>5</v>
      </c>
      <c r="DD33" s="159"/>
      <c r="DE33" s="168" t="str">
        <f t="shared" si="56"/>
        <v/>
      </c>
      <c r="DF33" s="5" t="str">
        <f t="shared" si="57"/>
        <v/>
      </c>
      <c r="DG33" s="159">
        <v>6</v>
      </c>
      <c r="DH33" s="159"/>
      <c r="DI33" s="168" t="str">
        <f t="shared" si="58"/>
        <v/>
      </c>
      <c r="DJ33" s="5" t="str">
        <f t="shared" si="59"/>
        <v/>
      </c>
      <c r="DK33" s="159">
        <v>30</v>
      </c>
      <c r="DL33" s="159"/>
      <c r="DM33" s="168" t="str">
        <f t="shared" si="60"/>
        <v/>
      </c>
      <c r="DN33" s="5" t="str">
        <f t="shared" si="61"/>
        <v/>
      </c>
      <c r="DO33" s="159">
        <v>5</v>
      </c>
      <c r="DP33" s="159"/>
      <c r="DQ33" s="168" t="str">
        <f t="shared" si="62"/>
        <v/>
      </c>
      <c r="DR33" s="5" t="str">
        <f t="shared" si="63"/>
        <v/>
      </c>
      <c r="DS33" s="159">
        <v>59</v>
      </c>
      <c r="DT33" s="159"/>
      <c r="DU33" s="168" t="str">
        <f t="shared" si="64"/>
        <v/>
      </c>
      <c r="DV33" s="5" t="str">
        <f t="shared" si="65"/>
        <v/>
      </c>
      <c r="DW33" s="160" t="str">
        <f t="shared" si="66"/>
        <v/>
      </c>
      <c r="DX33" s="160" t="str">
        <f t="shared" si="67"/>
        <v/>
      </c>
      <c r="DY33" s="160" t="str">
        <f t="shared" si="68"/>
        <v/>
      </c>
      <c r="DZ33" s="6" t="str">
        <f t="shared" si="69"/>
        <v/>
      </c>
      <c r="EA33" s="105" t="s">
        <v>22</v>
      </c>
      <c r="EB33" s="159">
        <v>5</v>
      </c>
      <c r="EC33" s="159"/>
      <c r="ED33" s="168" t="str">
        <f t="shared" si="70"/>
        <v/>
      </c>
      <c r="EE33" s="5" t="str">
        <f t="shared" si="71"/>
        <v/>
      </c>
      <c r="EF33" s="159">
        <v>6</v>
      </c>
      <c r="EG33" s="159"/>
      <c r="EH33" s="168" t="str">
        <f t="shared" si="72"/>
        <v/>
      </c>
      <c r="EI33" s="5" t="str">
        <f t="shared" si="73"/>
        <v/>
      </c>
      <c r="EJ33" s="159">
        <v>30</v>
      </c>
      <c r="EK33" s="159"/>
      <c r="EL33" s="168" t="str">
        <f t="shared" si="74"/>
        <v/>
      </c>
      <c r="EM33" s="5" t="str">
        <f t="shared" si="75"/>
        <v/>
      </c>
      <c r="EN33" s="159">
        <v>5</v>
      </c>
      <c r="EO33" s="159"/>
      <c r="EP33" s="168" t="str">
        <f t="shared" si="76"/>
        <v/>
      </c>
      <c r="EQ33" s="5" t="str">
        <f t="shared" si="77"/>
        <v/>
      </c>
      <c r="ER33" s="159">
        <v>59</v>
      </c>
      <c r="ES33" s="159"/>
      <c r="ET33" s="168" t="str">
        <f t="shared" si="78"/>
        <v/>
      </c>
      <c r="EU33" s="5" t="str">
        <f t="shared" si="79"/>
        <v/>
      </c>
      <c r="EV33" s="160" t="str">
        <f t="shared" si="80"/>
        <v/>
      </c>
      <c r="EW33" s="160" t="str">
        <f t="shared" si="81"/>
        <v/>
      </c>
      <c r="EX33" s="160" t="str">
        <f t="shared" si="82"/>
        <v/>
      </c>
      <c r="EY33" s="6" t="str">
        <f t="shared" si="83"/>
        <v/>
      </c>
      <c r="EZ33" s="105">
        <v>18</v>
      </c>
      <c r="FA33" s="105">
        <v>18</v>
      </c>
      <c r="FB33" s="105">
        <v>19</v>
      </c>
      <c r="FC33" s="105">
        <v>18</v>
      </c>
      <c r="FD33" s="105">
        <v>18</v>
      </c>
      <c r="FE33" s="106" t="str">
        <f t="shared" si="84"/>
        <v/>
      </c>
      <c r="FF33" s="100" t="str">
        <f t="shared" si="85"/>
        <v xml:space="preserve"> </v>
      </c>
      <c r="FG33" s="105">
        <v>17</v>
      </c>
      <c r="FH33" s="105">
        <v>17</v>
      </c>
      <c r="FI33" s="105">
        <v>17</v>
      </c>
      <c r="FJ33" s="105">
        <v>18</v>
      </c>
      <c r="FK33" s="105">
        <v>18</v>
      </c>
      <c r="FL33" s="107" t="str">
        <f t="shared" si="86"/>
        <v/>
      </c>
      <c r="FM33" s="101" t="str">
        <f t="shared" si="87"/>
        <v xml:space="preserve"> </v>
      </c>
      <c r="FN33" s="105">
        <v>19</v>
      </c>
      <c r="FO33" s="105">
        <v>18</v>
      </c>
      <c r="FP33" s="105">
        <v>18</v>
      </c>
      <c r="FQ33" s="105">
        <v>19</v>
      </c>
      <c r="FR33" s="105">
        <v>18</v>
      </c>
      <c r="FS33" s="204" t="str">
        <f t="shared" si="88"/>
        <v/>
      </c>
      <c r="FT33" s="205" t="str">
        <f t="shared" si="89"/>
        <v xml:space="preserve"> </v>
      </c>
      <c r="FU33" s="477"/>
      <c r="FV33" s="316" t="str">
        <f>IF(AND(C33=""),"-",VLOOKUP(B33,Register!$A$7:$AM$311,19,FALSE))</f>
        <v>-</v>
      </c>
      <c r="FW33" s="7" t="str">
        <f>IF(AND(C33=""),"-",VLOOKUP(B33,Register!$A$7:$AM$311,20,FALSE))</f>
        <v>-</v>
      </c>
      <c r="FX33" s="7" t="str">
        <f>IF(AND(C33=""),"-",VLOOKUP(B33,Register!$A$7:$AM$311,21,FALSE))</f>
        <v>-</v>
      </c>
      <c r="FY33" s="7" t="str">
        <f>IF(AND(C33=""),"-",VLOOKUP(B33,Register!$A$7:$AM$311,22,FALSE))</f>
        <v>-</v>
      </c>
      <c r="FZ33" s="7" t="str">
        <f>IF(AND(C33=""),"-",VLOOKUP(B33,Register!$A$7:$AM$311,23,FALSE))</f>
        <v>-</v>
      </c>
      <c r="GA33" s="7" t="str">
        <f>IF(AND(C33=""),"-",VLOOKUP(B33,Register!$A$7:$AM$311,24,FALSE))</f>
        <v>-</v>
      </c>
      <c r="GB33" s="7" t="str">
        <f>IF(AND(C33=""),"-",VLOOKUP(B33,Register!$A$7:$AM$311,25,FALSE))</f>
        <v>-</v>
      </c>
      <c r="GC33" s="7" t="str">
        <f>IF(AND(C33=""),"-",VLOOKUP(B33,Register!$A$7:$AM$311,26,FALSE))</f>
        <v>-</v>
      </c>
      <c r="GD33" s="7" t="str">
        <f>IF(AND(C33=""),"-",VLOOKUP(B33,Register!$A$7:$AM$311,27,FALSE))</f>
        <v>-</v>
      </c>
      <c r="GE33" s="7" t="str">
        <f>IF(AND(C33=""),"-",VLOOKUP(B33,Register!$A$7:$AM$311,28,FALSE))</f>
        <v>-</v>
      </c>
      <c r="GF33" s="7" t="str">
        <f>IF(AND(C33=""),"-",VLOOKUP(B33,Register!$A$7:$AM$311,29,FALSE))</f>
        <v>-</v>
      </c>
      <c r="GG33" s="7" t="str">
        <f>IF(AND(C33=""),"-",VLOOKUP(B33,Register!$A$7:$AM$311,30,FALSE))</f>
        <v>-</v>
      </c>
      <c r="GH33" s="8" t="str">
        <f>IF(AND(C33=""),"-",VLOOKUP(B33,Register!$A$7:$AM$311,31,FALSE))</f>
        <v>-</v>
      </c>
      <c r="GI33" s="309" t="str">
        <f>IF(AND(C33=""),"",VLOOKUP(B33,Register!$A$7:$CL$311,36,FALSE))</f>
        <v/>
      </c>
      <c r="GJ33" s="182" t="str">
        <f t="shared" si="90"/>
        <v/>
      </c>
      <c r="GK33" s="312" t="str">
        <f t="shared" si="91"/>
        <v/>
      </c>
      <c r="GL33" s="314" t="str">
        <f t="shared" si="92"/>
        <v/>
      </c>
      <c r="GM33" s="3"/>
      <c r="GP33" s="315" t="s">
        <v>604</v>
      </c>
      <c r="GR33" s="3"/>
      <c r="GS33" s="3"/>
      <c r="GT33" s="3"/>
      <c r="GU33" s="3"/>
      <c r="GV33" s="3"/>
      <c r="GW33" s="3"/>
      <c r="GX33" s="3"/>
      <c r="GY33" s="3"/>
      <c r="GZ33" s="3"/>
      <c r="HA33" s="3"/>
      <c r="HB33" s="3"/>
      <c r="HC33" s="3"/>
      <c r="HD33" s="3"/>
      <c r="HE33" s="3"/>
      <c r="HF33" s="3"/>
      <c r="HG33" s="3"/>
      <c r="HH33" s="3"/>
      <c r="HI33" s="3"/>
      <c r="HJ33" s="3"/>
      <c r="HK33" s="3"/>
      <c r="HL33" s="3"/>
      <c r="HM33" s="3"/>
      <c r="HW33" s="321" t="str">
        <f>IF(ISNA(VLOOKUP(B33,Register!A$7:Z$315,9,FALSE)),"",VLOOKUP(B33,Register!A$7:Z$315,9,FALSE))</f>
        <v/>
      </c>
      <c r="HX33" s="321" t="str">
        <f>IF(ISNA(VLOOKUP(B33,Register!A$7:Z$315,12,FALSE)),"",VLOOKUP(B33,Register!A$7:Z$315,12,FALSE))</f>
        <v/>
      </c>
      <c r="HY33" s="321" t="str">
        <f t="shared" si="93"/>
        <v/>
      </c>
      <c r="HZ33" s="321" t="str">
        <f t="shared" si="94"/>
        <v/>
      </c>
      <c r="IA33" s="321" t="str">
        <f t="shared" si="95"/>
        <v/>
      </c>
      <c r="IB33" s="321" t="str">
        <f t="shared" si="96"/>
        <v/>
      </c>
      <c r="IC33" s="321" t="str">
        <f t="shared" si="97"/>
        <v/>
      </c>
      <c r="ID33" s="321" t="str">
        <f t="shared" si="98"/>
        <v/>
      </c>
      <c r="IE33" s="321" t="str">
        <f t="shared" si="99"/>
        <v/>
      </c>
      <c r="IF33" s="321" t="str">
        <f t="shared" si="100"/>
        <v/>
      </c>
    </row>
    <row r="34" spans="1:240" ht="21">
      <c r="A34" s="172">
        <v>22</v>
      </c>
      <c r="B34" s="197"/>
      <c r="C34" s="196" t="str">
        <f>IF(ISNA(VLOOKUP(B34,Register!A$7:Z$315,3,FALSE)),"",VLOOKUP(B34,Register!A$7:Z$315,3,FALSE))</f>
        <v/>
      </c>
      <c r="D34" s="196" t="str">
        <f>IF(ISNA(VLOOKUP(B34,Register!A$7:Z$315,4,FALSE)),"",VLOOKUP(B34,Register!A$7:Z$315,4,FALSE))</f>
        <v/>
      </c>
      <c r="E34" s="195" t="str">
        <f>IF(ISNA(VLOOKUP(B34,Register!A$7:Z$315,6,FALSE)),"",VLOOKUP(B34,Register!A$7:Z$315,6,FALSE))</f>
        <v/>
      </c>
      <c r="F34" s="105" t="s">
        <v>43</v>
      </c>
      <c r="G34" s="159"/>
      <c r="H34" s="159"/>
      <c r="I34" s="168" t="str">
        <f t="shared" si="2"/>
        <v/>
      </c>
      <c r="J34" s="5" t="str">
        <f t="shared" si="3"/>
        <v/>
      </c>
      <c r="K34" s="159"/>
      <c r="L34" s="159"/>
      <c r="M34" s="168" t="str">
        <f t="shared" si="4"/>
        <v/>
      </c>
      <c r="N34" s="5" t="str">
        <f t="shared" si="5"/>
        <v/>
      </c>
      <c r="O34" s="159"/>
      <c r="P34" s="159"/>
      <c r="Q34" s="168" t="str">
        <f t="shared" si="6"/>
        <v/>
      </c>
      <c r="R34" s="5" t="str">
        <f t="shared" si="7"/>
        <v/>
      </c>
      <c r="S34" s="159"/>
      <c r="T34" s="159"/>
      <c r="U34" s="168" t="str">
        <f t="shared" si="8"/>
        <v/>
      </c>
      <c r="V34" s="5" t="str">
        <f t="shared" si="9"/>
        <v/>
      </c>
      <c r="W34" s="159"/>
      <c r="X34" s="159"/>
      <c r="Y34" s="168" t="str">
        <f t="shared" si="10"/>
        <v/>
      </c>
      <c r="Z34" s="5" t="str">
        <f t="shared" si="11"/>
        <v/>
      </c>
      <c r="AA34" s="160" t="str">
        <f t="shared" si="0"/>
        <v/>
      </c>
      <c r="AB34" s="160" t="str">
        <f t="shared" si="1"/>
        <v/>
      </c>
      <c r="AC34" s="160" t="str">
        <f t="shared" si="12"/>
        <v/>
      </c>
      <c r="AD34" s="6" t="str">
        <f t="shared" si="13"/>
        <v/>
      </c>
      <c r="AE34" s="105" t="s">
        <v>43</v>
      </c>
      <c r="AF34" s="159"/>
      <c r="AG34" s="159"/>
      <c r="AH34" s="168" t="str">
        <f t="shared" si="14"/>
        <v/>
      </c>
      <c r="AI34" s="5" t="str">
        <f t="shared" si="15"/>
        <v/>
      </c>
      <c r="AJ34" s="159"/>
      <c r="AK34" s="159"/>
      <c r="AL34" s="168" t="str">
        <f t="shared" si="16"/>
        <v/>
      </c>
      <c r="AM34" s="5" t="str">
        <f t="shared" si="17"/>
        <v/>
      </c>
      <c r="AN34" s="159"/>
      <c r="AO34" s="159"/>
      <c r="AP34" s="168" t="str">
        <f t="shared" si="18"/>
        <v/>
      </c>
      <c r="AQ34" s="5" t="str">
        <f t="shared" si="19"/>
        <v/>
      </c>
      <c r="AR34" s="159"/>
      <c r="AS34" s="159"/>
      <c r="AT34" s="168" t="str">
        <f t="shared" si="20"/>
        <v/>
      </c>
      <c r="AU34" s="5" t="str">
        <f t="shared" si="21"/>
        <v/>
      </c>
      <c r="AV34" s="159"/>
      <c r="AW34" s="159"/>
      <c r="AX34" s="168" t="str">
        <f t="shared" si="22"/>
        <v/>
      </c>
      <c r="AY34" s="5" t="str">
        <f t="shared" si="23"/>
        <v/>
      </c>
      <c r="AZ34" s="160" t="str">
        <f t="shared" si="24"/>
        <v/>
      </c>
      <c r="BA34" s="160" t="str">
        <f t="shared" si="25"/>
        <v/>
      </c>
      <c r="BB34" s="160" t="str">
        <f t="shared" si="26"/>
        <v/>
      </c>
      <c r="BC34" s="6" t="str">
        <f t="shared" si="27"/>
        <v/>
      </c>
      <c r="BD34" s="105" t="s">
        <v>43</v>
      </c>
      <c r="BE34" s="159"/>
      <c r="BF34" s="159"/>
      <c r="BG34" s="168" t="str">
        <f t="shared" si="28"/>
        <v/>
      </c>
      <c r="BH34" s="5" t="str">
        <f t="shared" si="29"/>
        <v/>
      </c>
      <c r="BI34" s="159"/>
      <c r="BJ34" s="159"/>
      <c r="BK34" s="168" t="str">
        <f t="shared" si="30"/>
        <v/>
      </c>
      <c r="BL34" s="5" t="str">
        <f t="shared" si="31"/>
        <v/>
      </c>
      <c r="BM34" s="159"/>
      <c r="BN34" s="159"/>
      <c r="BO34" s="168" t="str">
        <f t="shared" si="32"/>
        <v/>
      </c>
      <c r="BP34" s="5" t="str">
        <f t="shared" si="33"/>
        <v/>
      </c>
      <c r="BQ34" s="159"/>
      <c r="BR34" s="159"/>
      <c r="BS34" s="168" t="str">
        <f t="shared" si="34"/>
        <v/>
      </c>
      <c r="BT34" s="5" t="str">
        <f t="shared" si="35"/>
        <v/>
      </c>
      <c r="BU34" s="159"/>
      <c r="BV34" s="159"/>
      <c r="BW34" s="168" t="str">
        <f t="shared" si="36"/>
        <v/>
      </c>
      <c r="BX34" s="5" t="str">
        <f t="shared" si="37"/>
        <v/>
      </c>
      <c r="BY34" s="160" t="str">
        <f t="shared" si="38"/>
        <v/>
      </c>
      <c r="BZ34" s="160" t="str">
        <f t="shared" si="39"/>
        <v/>
      </c>
      <c r="CA34" s="160" t="str">
        <f t="shared" si="40"/>
        <v/>
      </c>
      <c r="CB34" s="6" t="str">
        <f t="shared" si="41"/>
        <v/>
      </c>
      <c r="CC34" s="105" t="s">
        <v>43</v>
      </c>
      <c r="CD34" s="159"/>
      <c r="CE34" s="159"/>
      <c r="CF34" s="168" t="str">
        <f t="shared" si="42"/>
        <v/>
      </c>
      <c r="CG34" s="5" t="str">
        <f t="shared" si="43"/>
        <v/>
      </c>
      <c r="CH34" s="159"/>
      <c r="CI34" s="159"/>
      <c r="CJ34" s="168" t="str">
        <f t="shared" si="44"/>
        <v/>
      </c>
      <c r="CK34" s="5" t="str">
        <f t="shared" si="45"/>
        <v/>
      </c>
      <c r="CL34" s="159"/>
      <c r="CM34" s="159"/>
      <c r="CN34" s="168" t="str">
        <f t="shared" si="46"/>
        <v/>
      </c>
      <c r="CO34" s="5" t="str">
        <f t="shared" si="47"/>
        <v/>
      </c>
      <c r="CP34" s="159"/>
      <c r="CQ34" s="159"/>
      <c r="CR34" s="168" t="str">
        <f t="shared" si="48"/>
        <v/>
      </c>
      <c r="CS34" s="5" t="str">
        <f t="shared" si="49"/>
        <v/>
      </c>
      <c r="CT34" s="159"/>
      <c r="CU34" s="159"/>
      <c r="CV34" s="168" t="str">
        <f t="shared" si="50"/>
        <v/>
      </c>
      <c r="CW34" s="5" t="str">
        <f t="shared" si="51"/>
        <v/>
      </c>
      <c r="CX34" s="160" t="str">
        <f t="shared" si="52"/>
        <v/>
      </c>
      <c r="CY34" s="160" t="str">
        <f t="shared" si="53"/>
        <v/>
      </c>
      <c r="CZ34" s="160" t="str">
        <f t="shared" si="54"/>
        <v/>
      </c>
      <c r="DA34" s="6" t="str">
        <f t="shared" si="55"/>
        <v/>
      </c>
      <c r="DB34" s="105" t="s">
        <v>43</v>
      </c>
      <c r="DC34" s="159"/>
      <c r="DD34" s="159"/>
      <c r="DE34" s="168" t="str">
        <f t="shared" si="56"/>
        <v/>
      </c>
      <c r="DF34" s="5" t="str">
        <f t="shared" si="57"/>
        <v/>
      </c>
      <c r="DG34" s="159"/>
      <c r="DH34" s="159"/>
      <c r="DI34" s="168" t="str">
        <f t="shared" si="58"/>
        <v/>
      </c>
      <c r="DJ34" s="5" t="str">
        <f t="shared" si="59"/>
        <v/>
      </c>
      <c r="DK34" s="159"/>
      <c r="DL34" s="159"/>
      <c r="DM34" s="168" t="str">
        <f t="shared" si="60"/>
        <v/>
      </c>
      <c r="DN34" s="5" t="str">
        <f t="shared" si="61"/>
        <v/>
      </c>
      <c r="DO34" s="159"/>
      <c r="DP34" s="159"/>
      <c r="DQ34" s="168" t="str">
        <f t="shared" si="62"/>
        <v/>
      </c>
      <c r="DR34" s="5" t="str">
        <f t="shared" si="63"/>
        <v/>
      </c>
      <c r="DS34" s="159"/>
      <c r="DT34" s="159"/>
      <c r="DU34" s="168" t="str">
        <f t="shared" si="64"/>
        <v/>
      </c>
      <c r="DV34" s="5" t="str">
        <f t="shared" si="65"/>
        <v/>
      </c>
      <c r="DW34" s="160" t="str">
        <f t="shared" si="66"/>
        <v/>
      </c>
      <c r="DX34" s="160" t="str">
        <f t="shared" si="67"/>
        <v/>
      </c>
      <c r="DY34" s="160" t="str">
        <f t="shared" si="68"/>
        <v/>
      </c>
      <c r="DZ34" s="6" t="str">
        <f t="shared" si="69"/>
        <v/>
      </c>
      <c r="EA34" s="105" t="s">
        <v>43</v>
      </c>
      <c r="EB34" s="159"/>
      <c r="EC34" s="159"/>
      <c r="ED34" s="168" t="str">
        <f t="shared" si="70"/>
        <v/>
      </c>
      <c r="EE34" s="5" t="str">
        <f t="shared" si="71"/>
        <v/>
      </c>
      <c r="EF34" s="159"/>
      <c r="EG34" s="159"/>
      <c r="EH34" s="168" t="str">
        <f t="shared" si="72"/>
        <v/>
      </c>
      <c r="EI34" s="5" t="str">
        <f t="shared" si="73"/>
        <v/>
      </c>
      <c r="EJ34" s="159"/>
      <c r="EK34" s="159"/>
      <c r="EL34" s="168" t="str">
        <f t="shared" si="74"/>
        <v/>
      </c>
      <c r="EM34" s="5" t="str">
        <f t="shared" si="75"/>
        <v/>
      </c>
      <c r="EN34" s="159"/>
      <c r="EO34" s="159"/>
      <c r="EP34" s="168" t="str">
        <f t="shared" si="76"/>
        <v/>
      </c>
      <c r="EQ34" s="5" t="str">
        <f t="shared" si="77"/>
        <v/>
      </c>
      <c r="ER34" s="159"/>
      <c r="ES34" s="159"/>
      <c r="ET34" s="168" t="str">
        <f t="shared" si="78"/>
        <v/>
      </c>
      <c r="EU34" s="5" t="str">
        <f t="shared" si="79"/>
        <v/>
      </c>
      <c r="EV34" s="160" t="str">
        <f t="shared" si="80"/>
        <v/>
      </c>
      <c r="EW34" s="160" t="str">
        <f t="shared" si="81"/>
        <v/>
      </c>
      <c r="EX34" s="160" t="str">
        <f t="shared" si="82"/>
        <v/>
      </c>
      <c r="EY34" s="6" t="str">
        <f t="shared" si="83"/>
        <v/>
      </c>
      <c r="EZ34" s="105">
        <v>18</v>
      </c>
      <c r="FA34" s="105"/>
      <c r="FB34" s="105"/>
      <c r="FC34" s="105"/>
      <c r="FD34" s="105"/>
      <c r="FE34" s="106" t="str">
        <f t="shared" si="84"/>
        <v/>
      </c>
      <c r="FF34" s="100" t="str">
        <f t="shared" si="85"/>
        <v xml:space="preserve"> </v>
      </c>
      <c r="FG34" s="105">
        <v>17</v>
      </c>
      <c r="FH34" s="105"/>
      <c r="FI34" s="105"/>
      <c r="FJ34" s="105"/>
      <c r="FK34" s="105"/>
      <c r="FL34" s="107" t="str">
        <f t="shared" si="86"/>
        <v/>
      </c>
      <c r="FM34" s="101" t="str">
        <f t="shared" si="87"/>
        <v xml:space="preserve"> </v>
      </c>
      <c r="FN34" s="105">
        <v>18</v>
      </c>
      <c r="FO34" s="105"/>
      <c r="FP34" s="105"/>
      <c r="FQ34" s="105"/>
      <c r="FR34" s="105"/>
      <c r="FS34" s="204" t="str">
        <f t="shared" si="88"/>
        <v/>
      </c>
      <c r="FT34" s="205" t="str">
        <f t="shared" si="89"/>
        <v xml:space="preserve"> </v>
      </c>
      <c r="FU34" s="477"/>
      <c r="FV34" s="316" t="str">
        <f>IF(AND(C34=""),"-",VLOOKUP(B34,Register!$A$7:$AM$311,19,FALSE))</f>
        <v>-</v>
      </c>
      <c r="FW34" s="7" t="str">
        <f>IF(AND(C34=""),"-",VLOOKUP(B34,Register!$A$7:$AM$311,20,FALSE))</f>
        <v>-</v>
      </c>
      <c r="FX34" s="7" t="str">
        <f>IF(AND(C34=""),"-",VLOOKUP(B34,Register!$A$7:$AM$311,21,FALSE))</f>
        <v>-</v>
      </c>
      <c r="FY34" s="7" t="str">
        <f>IF(AND(C34=""),"-",VLOOKUP(B34,Register!$A$7:$AM$311,22,FALSE))</f>
        <v>-</v>
      </c>
      <c r="FZ34" s="7" t="str">
        <f>IF(AND(C34=""),"-",VLOOKUP(B34,Register!$A$7:$AM$311,23,FALSE))</f>
        <v>-</v>
      </c>
      <c r="GA34" s="7" t="str">
        <f>IF(AND(C34=""),"-",VLOOKUP(B34,Register!$A$7:$AM$311,24,FALSE))</f>
        <v>-</v>
      </c>
      <c r="GB34" s="7" t="str">
        <f>IF(AND(C34=""),"-",VLOOKUP(B34,Register!$A$7:$AM$311,25,FALSE))</f>
        <v>-</v>
      </c>
      <c r="GC34" s="7" t="str">
        <f>IF(AND(C34=""),"-",VLOOKUP(B34,Register!$A$7:$AM$311,26,FALSE))</f>
        <v>-</v>
      </c>
      <c r="GD34" s="7" t="str">
        <f>IF(AND(C34=""),"-",VLOOKUP(B34,Register!$A$7:$AM$311,27,FALSE))</f>
        <v>-</v>
      </c>
      <c r="GE34" s="7" t="str">
        <f>IF(AND(C34=""),"-",VLOOKUP(B34,Register!$A$7:$AM$311,28,FALSE))</f>
        <v>-</v>
      </c>
      <c r="GF34" s="7" t="str">
        <f>IF(AND(C34=""),"-",VLOOKUP(B34,Register!$A$7:$AM$311,29,FALSE))</f>
        <v>-</v>
      </c>
      <c r="GG34" s="7" t="str">
        <f>IF(AND(C34=""),"-",VLOOKUP(B34,Register!$A$7:$AM$311,30,FALSE))</f>
        <v>-</v>
      </c>
      <c r="GH34" s="8" t="str">
        <f>IF(AND(C34=""),"-",VLOOKUP(B34,Register!$A$7:$AM$311,31,FALSE))</f>
        <v>-</v>
      </c>
      <c r="GI34" s="309" t="str">
        <f>IF(AND(C34=""),"",VLOOKUP(B34,Register!$A$7:$CL$311,36,FALSE))</f>
        <v/>
      </c>
      <c r="GJ34" s="182" t="str">
        <f t="shared" si="90"/>
        <v/>
      </c>
      <c r="GK34" s="312" t="str">
        <f t="shared" si="91"/>
        <v/>
      </c>
      <c r="GL34" s="314" t="str">
        <f t="shared" si="92"/>
        <v/>
      </c>
      <c r="GM34" s="3"/>
      <c r="GP34" s="315" t="s">
        <v>605</v>
      </c>
      <c r="GR34" s="3"/>
      <c r="GS34" s="3"/>
      <c r="GT34" s="3"/>
      <c r="GU34" s="3"/>
      <c r="GV34" s="3"/>
      <c r="GW34" s="3"/>
      <c r="GX34" s="3"/>
      <c r="GY34" s="3"/>
      <c r="GZ34" s="3"/>
      <c r="HA34" s="3"/>
      <c r="HB34" s="3"/>
      <c r="HC34" s="3"/>
      <c r="HD34" s="3"/>
      <c r="HE34" s="3"/>
      <c r="HF34" s="3"/>
      <c r="HG34" s="3"/>
      <c r="HH34" s="3"/>
      <c r="HI34" s="3"/>
      <c r="HJ34" s="3"/>
      <c r="HK34" s="3"/>
      <c r="HL34" s="3"/>
      <c r="HM34" s="3"/>
      <c r="HW34" s="321" t="str">
        <f>IF(ISNA(VLOOKUP(B34,Register!A$7:Z$315,9,FALSE)),"",VLOOKUP(B34,Register!A$7:Z$315,9,FALSE))</f>
        <v/>
      </c>
      <c r="HX34" s="321" t="str">
        <f>IF(ISNA(VLOOKUP(B34,Register!A$7:Z$315,12,FALSE)),"",VLOOKUP(B34,Register!A$7:Z$315,12,FALSE))</f>
        <v/>
      </c>
      <c r="HY34" s="321" t="str">
        <f t="shared" si="93"/>
        <v/>
      </c>
      <c r="HZ34" s="321" t="str">
        <f t="shared" si="94"/>
        <v/>
      </c>
      <c r="IA34" s="321" t="str">
        <f t="shared" si="95"/>
        <v/>
      </c>
      <c r="IB34" s="321" t="str">
        <f t="shared" si="96"/>
        <v/>
      </c>
      <c r="IC34" s="321" t="str">
        <f t="shared" si="97"/>
        <v/>
      </c>
      <c r="ID34" s="321" t="str">
        <f t="shared" si="98"/>
        <v/>
      </c>
      <c r="IE34" s="321" t="str">
        <f t="shared" si="99"/>
        <v/>
      </c>
      <c r="IF34" s="321" t="str">
        <f t="shared" si="100"/>
        <v/>
      </c>
    </row>
    <row r="35" spans="1:240" ht="21">
      <c r="A35" s="172">
        <v>23</v>
      </c>
      <c r="B35" s="197"/>
      <c r="C35" s="196" t="str">
        <f>IF(ISNA(VLOOKUP(B35,Register!A$7:Z$315,3,FALSE)),"",VLOOKUP(B35,Register!A$7:Z$315,3,FALSE))</f>
        <v/>
      </c>
      <c r="D35" s="196" t="str">
        <f>IF(ISNA(VLOOKUP(B35,Register!A$7:Z$315,4,FALSE)),"",VLOOKUP(B35,Register!A$7:Z$315,4,FALSE))</f>
        <v/>
      </c>
      <c r="E35" s="195" t="str">
        <f>IF(ISNA(VLOOKUP(B35,Register!A$7:Z$315,6,FALSE)),"",VLOOKUP(B35,Register!A$7:Z$315,6,FALSE))</f>
        <v/>
      </c>
      <c r="F35" s="105" t="s">
        <v>23</v>
      </c>
      <c r="G35" s="159">
        <v>4</v>
      </c>
      <c r="H35" s="159"/>
      <c r="I35" s="168" t="str">
        <f t="shared" si="2"/>
        <v/>
      </c>
      <c r="J35" s="5" t="str">
        <f t="shared" si="3"/>
        <v/>
      </c>
      <c r="K35" s="159">
        <v>5</v>
      </c>
      <c r="L35" s="159"/>
      <c r="M35" s="168" t="str">
        <f t="shared" si="4"/>
        <v/>
      </c>
      <c r="N35" s="5" t="str">
        <f t="shared" si="5"/>
        <v/>
      </c>
      <c r="O35" s="159">
        <v>15</v>
      </c>
      <c r="P35" s="159"/>
      <c r="Q35" s="168" t="str">
        <f t="shared" si="6"/>
        <v/>
      </c>
      <c r="R35" s="5" t="str">
        <f t="shared" si="7"/>
        <v/>
      </c>
      <c r="S35" s="159">
        <v>5</v>
      </c>
      <c r="T35" s="159"/>
      <c r="U35" s="168" t="str">
        <f t="shared" si="8"/>
        <v/>
      </c>
      <c r="V35" s="5" t="str">
        <f t="shared" si="9"/>
        <v/>
      </c>
      <c r="W35" s="159">
        <v>41</v>
      </c>
      <c r="X35" s="159"/>
      <c r="Y35" s="168" t="str">
        <f t="shared" si="10"/>
        <v/>
      </c>
      <c r="Z35" s="5" t="str">
        <f t="shared" si="11"/>
        <v/>
      </c>
      <c r="AA35" s="160" t="str">
        <f t="shared" si="0"/>
        <v/>
      </c>
      <c r="AB35" s="160" t="str">
        <f t="shared" si="1"/>
        <v/>
      </c>
      <c r="AC35" s="160" t="str">
        <f t="shared" si="12"/>
        <v/>
      </c>
      <c r="AD35" s="6" t="str">
        <f t="shared" si="13"/>
        <v/>
      </c>
      <c r="AE35" s="105" t="s">
        <v>23</v>
      </c>
      <c r="AF35" s="159">
        <v>4</v>
      </c>
      <c r="AG35" s="159"/>
      <c r="AH35" s="168" t="str">
        <f t="shared" si="14"/>
        <v/>
      </c>
      <c r="AI35" s="5" t="str">
        <f t="shared" si="15"/>
        <v/>
      </c>
      <c r="AJ35" s="159">
        <v>5</v>
      </c>
      <c r="AK35" s="159"/>
      <c r="AL35" s="168" t="str">
        <f t="shared" si="16"/>
        <v/>
      </c>
      <c r="AM35" s="5" t="str">
        <f t="shared" si="17"/>
        <v/>
      </c>
      <c r="AN35" s="159">
        <v>15</v>
      </c>
      <c r="AO35" s="159"/>
      <c r="AP35" s="168" t="str">
        <f t="shared" si="18"/>
        <v/>
      </c>
      <c r="AQ35" s="5" t="str">
        <f t="shared" si="19"/>
        <v/>
      </c>
      <c r="AR35" s="159">
        <v>5</v>
      </c>
      <c r="AS35" s="159"/>
      <c r="AT35" s="168" t="str">
        <f t="shared" si="20"/>
        <v/>
      </c>
      <c r="AU35" s="5" t="str">
        <f t="shared" si="21"/>
        <v/>
      </c>
      <c r="AV35" s="159">
        <v>41</v>
      </c>
      <c r="AW35" s="159"/>
      <c r="AX35" s="168" t="str">
        <f t="shared" si="22"/>
        <v/>
      </c>
      <c r="AY35" s="5" t="str">
        <f t="shared" si="23"/>
        <v/>
      </c>
      <c r="AZ35" s="160" t="str">
        <f t="shared" si="24"/>
        <v/>
      </c>
      <c r="BA35" s="160" t="str">
        <f t="shared" si="25"/>
        <v/>
      </c>
      <c r="BB35" s="160" t="str">
        <f t="shared" si="26"/>
        <v/>
      </c>
      <c r="BC35" s="6" t="str">
        <f t="shared" si="27"/>
        <v/>
      </c>
      <c r="BD35" s="105" t="s">
        <v>23</v>
      </c>
      <c r="BE35" s="159">
        <v>4</v>
      </c>
      <c r="BF35" s="159"/>
      <c r="BG35" s="168" t="str">
        <f t="shared" si="28"/>
        <v/>
      </c>
      <c r="BH35" s="5" t="str">
        <f t="shared" si="29"/>
        <v/>
      </c>
      <c r="BI35" s="159">
        <v>5</v>
      </c>
      <c r="BJ35" s="159"/>
      <c r="BK35" s="168" t="str">
        <f t="shared" si="30"/>
        <v/>
      </c>
      <c r="BL35" s="5" t="str">
        <f t="shared" si="31"/>
        <v/>
      </c>
      <c r="BM35" s="159">
        <v>15</v>
      </c>
      <c r="BN35" s="159"/>
      <c r="BO35" s="168" t="str">
        <f t="shared" si="32"/>
        <v/>
      </c>
      <c r="BP35" s="5" t="str">
        <f t="shared" si="33"/>
        <v/>
      </c>
      <c r="BQ35" s="159">
        <v>5</v>
      </c>
      <c r="BR35" s="159"/>
      <c r="BS35" s="168" t="str">
        <f t="shared" si="34"/>
        <v/>
      </c>
      <c r="BT35" s="5" t="str">
        <f t="shared" si="35"/>
        <v/>
      </c>
      <c r="BU35" s="159">
        <v>41</v>
      </c>
      <c r="BV35" s="159"/>
      <c r="BW35" s="168" t="str">
        <f t="shared" si="36"/>
        <v/>
      </c>
      <c r="BX35" s="5" t="str">
        <f t="shared" si="37"/>
        <v/>
      </c>
      <c r="BY35" s="160" t="str">
        <f t="shared" si="38"/>
        <v/>
      </c>
      <c r="BZ35" s="160" t="str">
        <f t="shared" si="39"/>
        <v/>
      </c>
      <c r="CA35" s="160" t="str">
        <f t="shared" si="40"/>
        <v/>
      </c>
      <c r="CB35" s="6" t="str">
        <f t="shared" si="41"/>
        <v/>
      </c>
      <c r="CC35" s="105" t="s">
        <v>23</v>
      </c>
      <c r="CD35" s="159">
        <v>4</v>
      </c>
      <c r="CE35" s="159"/>
      <c r="CF35" s="168" t="str">
        <f t="shared" si="42"/>
        <v/>
      </c>
      <c r="CG35" s="5" t="str">
        <f t="shared" si="43"/>
        <v/>
      </c>
      <c r="CH35" s="159">
        <v>5</v>
      </c>
      <c r="CI35" s="159"/>
      <c r="CJ35" s="168" t="str">
        <f t="shared" si="44"/>
        <v/>
      </c>
      <c r="CK35" s="5" t="str">
        <f t="shared" si="45"/>
        <v/>
      </c>
      <c r="CL35" s="159">
        <v>15</v>
      </c>
      <c r="CM35" s="159"/>
      <c r="CN35" s="168" t="str">
        <f t="shared" si="46"/>
        <v/>
      </c>
      <c r="CO35" s="5" t="str">
        <f t="shared" si="47"/>
        <v/>
      </c>
      <c r="CP35" s="159">
        <v>5</v>
      </c>
      <c r="CQ35" s="159"/>
      <c r="CR35" s="168" t="str">
        <f t="shared" si="48"/>
        <v/>
      </c>
      <c r="CS35" s="5" t="str">
        <f t="shared" si="49"/>
        <v/>
      </c>
      <c r="CT35" s="159">
        <v>41</v>
      </c>
      <c r="CU35" s="159"/>
      <c r="CV35" s="168" t="str">
        <f t="shared" si="50"/>
        <v/>
      </c>
      <c r="CW35" s="5" t="str">
        <f t="shared" si="51"/>
        <v/>
      </c>
      <c r="CX35" s="160" t="str">
        <f t="shared" si="52"/>
        <v/>
      </c>
      <c r="CY35" s="160" t="str">
        <f t="shared" si="53"/>
        <v/>
      </c>
      <c r="CZ35" s="160" t="str">
        <f t="shared" si="54"/>
        <v/>
      </c>
      <c r="DA35" s="6" t="str">
        <f t="shared" si="55"/>
        <v/>
      </c>
      <c r="DB35" s="105" t="s">
        <v>23</v>
      </c>
      <c r="DC35" s="159">
        <v>4</v>
      </c>
      <c r="DD35" s="159"/>
      <c r="DE35" s="168" t="str">
        <f t="shared" si="56"/>
        <v/>
      </c>
      <c r="DF35" s="5" t="str">
        <f t="shared" si="57"/>
        <v/>
      </c>
      <c r="DG35" s="159">
        <v>5</v>
      </c>
      <c r="DH35" s="159"/>
      <c r="DI35" s="168" t="str">
        <f t="shared" si="58"/>
        <v/>
      </c>
      <c r="DJ35" s="5" t="str">
        <f t="shared" si="59"/>
        <v/>
      </c>
      <c r="DK35" s="159">
        <v>15</v>
      </c>
      <c r="DL35" s="159"/>
      <c r="DM35" s="168" t="str">
        <f t="shared" si="60"/>
        <v/>
      </c>
      <c r="DN35" s="5" t="str">
        <f t="shared" si="61"/>
        <v/>
      </c>
      <c r="DO35" s="159">
        <v>5</v>
      </c>
      <c r="DP35" s="159"/>
      <c r="DQ35" s="168" t="str">
        <f t="shared" si="62"/>
        <v/>
      </c>
      <c r="DR35" s="5" t="str">
        <f t="shared" si="63"/>
        <v/>
      </c>
      <c r="DS35" s="159">
        <v>41</v>
      </c>
      <c r="DT35" s="159"/>
      <c r="DU35" s="168" t="str">
        <f t="shared" si="64"/>
        <v/>
      </c>
      <c r="DV35" s="5" t="str">
        <f t="shared" si="65"/>
        <v/>
      </c>
      <c r="DW35" s="160" t="str">
        <f t="shared" si="66"/>
        <v/>
      </c>
      <c r="DX35" s="160" t="str">
        <f t="shared" si="67"/>
        <v/>
      </c>
      <c r="DY35" s="160" t="str">
        <f t="shared" si="68"/>
        <v/>
      </c>
      <c r="DZ35" s="6" t="str">
        <f t="shared" si="69"/>
        <v/>
      </c>
      <c r="EA35" s="105" t="s">
        <v>23</v>
      </c>
      <c r="EB35" s="159">
        <v>4</v>
      </c>
      <c r="EC35" s="159"/>
      <c r="ED35" s="168" t="str">
        <f t="shared" si="70"/>
        <v/>
      </c>
      <c r="EE35" s="5" t="str">
        <f t="shared" si="71"/>
        <v/>
      </c>
      <c r="EF35" s="159">
        <v>5</v>
      </c>
      <c r="EG35" s="159"/>
      <c r="EH35" s="168" t="str">
        <f t="shared" si="72"/>
        <v/>
      </c>
      <c r="EI35" s="5" t="str">
        <f t="shared" si="73"/>
        <v/>
      </c>
      <c r="EJ35" s="159">
        <v>15</v>
      </c>
      <c r="EK35" s="159"/>
      <c r="EL35" s="168" t="str">
        <f t="shared" si="74"/>
        <v/>
      </c>
      <c r="EM35" s="5" t="str">
        <f t="shared" si="75"/>
        <v/>
      </c>
      <c r="EN35" s="159">
        <v>5</v>
      </c>
      <c r="EO35" s="159"/>
      <c r="EP35" s="168" t="str">
        <f t="shared" si="76"/>
        <v/>
      </c>
      <c r="EQ35" s="5" t="str">
        <f t="shared" si="77"/>
        <v/>
      </c>
      <c r="ER35" s="159">
        <v>41</v>
      </c>
      <c r="ES35" s="159"/>
      <c r="ET35" s="168" t="str">
        <f t="shared" si="78"/>
        <v/>
      </c>
      <c r="EU35" s="5" t="str">
        <f t="shared" si="79"/>
        <v/>
      </c>
      <c r="EV35" s="160" t="str">
        <f t="shared" si="80"/>
        <v/>
      </c>
      <c r="EW35" s="160" t="str">
        <f t="shared" si="81"/>
        <v/>
      </c>
      <c r="EX35" s="160" t="str">
        <f t="shared" si="82"/>
        <v/>
      </c>
      <c r="EY35" s="6" t="str">
        <f t="shared" si="83"/>
        <v/>
      </c>
      <c r="EZ35" s="105">
        <v>17</v>
      </c>
      <c r="FA35" s="105">
        <v>17</v>
      </c>
      <c r="FB35" s="105">
        <v>16</v>
      </c>
      <c r="FC35" s="105">
        <v>17</v>
      </c>
      <c r="FD35" s="105">
        <v>17</v>
      </c>
      <c r="FE35" s="106" t="str">
        <f t="shared" si="84"/>
        <v/>
      </c>
      <c r="FF35" s="100" t="str">
        <f t="shared" si="85"/>
        <v xml:space="preserve"> </v>
      </c>
      <c r="FG35" s="105">
        <v>17</v>
      </c>
      <c r="FH35" s="105">
        <v>17</v>
      </c>
      <c r="FI35" s="105">
        <v>17</v>
      </c>
      <c r="FJ35" s="105">
        <v>17</v>
      </c>
      <c r="FK35" s="105">
        <v>17</v>
      </c>
      <c r="FL35" s="107" t="str">
        <f t="shared" si="86"/>
        <v/>
      </c>
      <c r="FM35" s="101" t="str">
        <f t="shared" si="87"/>
        <v xml:space="preserve"> </v>
      </c>
      <c r="FN35" s="105">
        <v>17</v>
      </c>
      <c r="FO35" s="105">
        <v>17</v>
      </c>
      <c r="FP35" s="105">
        <v>18</v>
      </c>
      <c r="FQ35" s="105">
        <v>17</v>
      </c>
      <c r="FR35" s="105">
        <v>18</v>
      </c>
      <c r="FS35" s="204" t="str">
        <f t="shared" si="88"/>
        <v/>
      </c>
      <c r="FT35" s="205" t="str">
        <f t="shared" si="89"/>
        <v xml:space="preserve"> </v>
      </c>
      <c r="FU35" s="477"/>
      <c r="FV35" s="316" t="str">
        <f>IF(AND(C35=""),"-",VLOOKUP(B35,Register!$A$7:$AM$311,19,FALSE))</f>
        <v>-</v>
      </c>
      <c r="FW35" s="7" t="str">
        <f>IF(AND(C35=""),"-",VLOOKUP(B35,Register!$A$7:$AM$311,20,FALSE))</f>
        <v>-</v>
      </c>
      <c r="FX35" s="7" t="str">
        <f>IF(AND(C35=""),"-",VLOOKUP(B35,Register!$A$7:$AM$311,21,FALSE))</f>
        <v>-</v>
      </c>
      <c r="FY35" s="7" t="str">
        <f>IF(AND(C35=""),"-",VLOOKUP(B35,Register!$A$7:$AM$311,22,FALSE))</f>
        <v>-</v>
      </c>
      <c r="FZ35" s="7" t="str">
        <f>IF(AND(C35=""),"-",VLOOKUP(B35,Register!$A$7:$AM$311,23,FALSE))</f>
        <v>-</v>
      </c>
      <c r="GA35" s="7" t="str">
        <f>IF(AND(C35=""),"-",VLOOKUP(B35,Register!$A$7:$AM$311,24,FALSE))</f>
        <v>-</v>
      </c>
      <c r="GB35" s="7" t="str">
        <f>IF(AND(C35=""),"-",VLOOKUP(B35,Register!$A$7:$AM$311,25,FALSE))</f>
        <v>-</v>
      </c>
      <c r="GC35" s="7" t="str">
        <f>IF(AND(C35=""),"-",VLOOKUP(B35,Register!$A$7:$AM$311,26,FALSE))</f>
        <v>-</v>
      </c>
      <c r="GD35" s="7" t="str">
        <f>IF(AND(C35=""),"-",VLOOKUP(B35,Register!$A$7:$AM$311,27,FALSE))</f>
        <v>-</v>
      </c>
      <c r="GE35" s="7" t="str">
        <f>IF(AND(C35=""),"-",VLOOKUP(B35,Register!$A$7:$AM$311,28,FALSE))</f>
        <v>-</v>
      </c>
      <c r="GF35" s="7" t="str">
        <f>IF(AND(C35=""),"-",VLOOKUP(B35,Register!$A$7:$AM$311,29,FALSE))</f>
        <v>-</v>
      </c>
      <c r="GG35" s="7" t="str">
        <f>IF(AND(C35=""),"-",VLOOKUP(B35,Register!$A$7:$AM$311,30,FALSE))</f>
        <v>-</v>
      </c>
      <c r="GH35" s="8" t="str">
        <f>IF(AND(C35=""),"-",VLOOKUP(B35,Register!$A$7:$AM$311,31,FALSE))</f>
        <v>-</v>
      </c>
      <c r="GI35" s="309" t="str">
        <f>IF(AND(C35=""),"",VLOOKUP(B35,Register!$A$7:$CL$311,36,FALSE))</f>
        <v/>
      </c>
      <c r="GJ35" s="182" t="str">
        <f t="shared" si="90"/>
        <v/>
      </c>
      <c r="GK35" s="312" t="str">
        <f t="shared" si="91"/>
        <v/>
      </c>
      <c r="GL35" s="314" t="str">
        <f t="shared" si="92"/>
        <v/>
      </c>
      <c r="GM35" s="3"/>
      <c r="GP35" s="315" t="s">
        <v>606</v>
      </c>
      <c r="GR35" s="3"/>
      <c r="GS35" s="3"/>
      <c r="GT35" s="3"/>
      <c r="GU35" s="3"/>
      <c r="GV35" s="3"/>
      <c r="GW35" s="3"/>
      <c r="GX35" s="3"/>
      <c r="GY35" s="3"/>
      <c r="GZ35" s="3"/>
      <c r="HA35" s="3"/>
      <c r="HB35" s="3"/>
      <c r="HC35" s="3"/>
      <c r="HD35" s="3"/>
      <c r="HE35" s="3"/>
      <c r="HF35" s="3"/>
      <c r="HG35" s="3"/>
      <c r="HH35" s="3"/>
      <c r="HI35" s="3"/>
      <c r="HJ35" s="3"/>
      <c r="HK35" s="3"/>
      <c r="HL35" s="3"/>
      <c r="HM35" s="3"/>
      <c r="HW35" s="321" t="str">
        <f>IF(ISNA(VLOOKUP(B35,Register!A$7:Z$315,9,FALSE)),"",VLOOKUP(B35,Register!A$7:Z$315,9,FALSE))</f>
        <v/>
      </c>
      <c r="HX35" s="321" t="str">
        <f>IF(ISNA(VLOOKUP(B35,Register!A$7:Z$315,12,FALSE)),"",VLOOKUP(B35,Register!A$7:Z$315,12,FALSE))</f>
        <v/>
      </c>
      <c r="HY35" s="321" t="str">
        <f t="shared" si="93"/>
        <v/>
      </c>
      <c r="HZ35" s="321" t="str">
        <f t="shared" si="94"/>
        <v/>
      </c>
      <c r="IA35" s="321" t="str">
        <f t="shared" si="95"/>
        <v/>
      </c>
      <c r="IB35" s="321" t="str">
        <f t="shared" si="96"/>
        <v/>
      </c>
      <c r="IC35" s="321" t="str">
        <f t="shared" si="97"/>
        <v/>
      </c>
      <c r="ID35" s="321" t="str">
        <f t="shared" si="98"/>
        <v/>
      </c>
      <c r="IE35" s="321" t="str">
        <f t="shared" si="99"/>
        <v/>
      </c>
      <c r="IF35" s="321" t="str">
        <f t="shared" si="100"/>
        <v/>
      </c>
    </row>
    <row r="36" spans="1:240" ht="21">
      <c r="A36" s="172">
        <v>24</v>
      </c>
      <c r="B36" s="197"/>
      <c r="C36" s="196" t="str">
        <f>IF(ISNA(VLOOKUP(B36,Register!A$7:Z$315,3,FALSE)),"",VLOOKUP(B36,Register!A$7:Z$315,3,FALSE))</f>
        <v/>
      </c>
      <c r="D36" s="196" t="str">
        <f>IF(ISNA(VLOOKUP(B36,Register!A$7:Z$315,4,FALSE)),"",VLOOKUP(B36,Register!A$7:Z$315,4,FALSE))</f>
        <v/>
      </c>
      <c r="E36" s="195" t="str">
        <f>IF(ISNA(VLOOKUP(B36,Register!A$7:Z$315,6,FALSE)),"",VLOOKUP(B36,Register!A$7:Z$315,6,FALSE))</f>
        <v/>
      </c>
      <c r="F36" s="105" t="s">
        <v>21</v>
      </c>
      <c r="G36" s="159">
        <v>5</v>
      </c>
      <c r="H36" s="159"/>
      <c r="I36" s="168" t="str">
        <f t="shared" si="2"/>
        <v/>
      </c>
      <c r="J36" s="5" t="str">
        <f t="shared" si="3"/>
        <v/>
      </c>
      <c r="K36" s="159">
        <v>5</v>
      </c>
      <c r="L36" s="159"/>
      <c r="M36" s="168" t="str">
        <f t="shared" si="4"/>
        <v/>
      </c>
      <c r="N36" s="5" t="str">
        <f t="shared" si="5"/>
        <v/>
      </c>
      <c r="O36" s="159">
        <v>40</v>
      </c>
      <c r="P36" s="159"/>
      <c r="Q36" s="168" t="str">
        <f t="shared" si="6"/>
        <v/>
      </c>
      <c r="R36" s="5" t="str">
        <f t="shared" si="7"/>
        <v/>
      </c>
      <c r="S36" s="159">
        <v>8</v>
      </c>
      <c r="T36" s="159"/>
      <c r="U36" s="168" t="str">
        <f t="shared" si="8"/>
        <v/>
      </c>
      <c r="V36" s="5" t="str">
        <f t="shared" si="9"/>
        <v/>
      </c>
      <c r="W36" s="159">
        <v>64</v>
      </c>
      <c r="X36" s="159"/>
      <c r="Y36" s="168" t="str">
        <f t="shared" si="10"/>
        <v/>
      </c>
      <c r="Z36" s="5" t="str">
        <f t="shared" si="11"/>
        <v/>
      </c>
      <c r="AA36" s="160" t="str">
        <f t="shared" si="0"/>
        <v/>
      </c>
      <c r="AB36" s="160" t="str">
        <f t="shared" si="1"/>
        <v/>
      </c>
      <c r="AC36" s="160" t="str">
        <f t="shared" si="12"/>
        <v/>
      </c>
      <c r="AD36" s="6" t="str">
        <f t="shared" si="13"/>
        <v/>
      </c>
      <c r="AE36" s="105" t="s">
        <v>21</v>
      </c>
      <c r="AF36" s="159">
        <v>5</v>
      </c>
      <c r="AG36" s="159"/>
      <c r="AH36" s="168" t="str">
        <f t="shared" si="14"/>
        <v/>
      </c>
      <c r="AI36" s="5" t="str">
        <f t="shared" si="15"/>
        <v/>
      </c>
      <c r="AJ36" s="159">
        <v>5</v>
      </c>
      <c r="AK36" s="159"/>
      <c r="AL36" s="168" t="str">
        <f t="shared" si="16"/>
        <v/>
      </c>
      <c r="AM36" s="5" t="str">
        <f t="shared" si="17"/>
        <v/>
      </c>
      <c r="AN36" s="159">
        <v>40</v>
      </c>
      <c r="AO36" s="159"/>
      <c r="AP36" s="168" t="str">
        <f t="shared" si="18"/>
        <v/>
      </c>
      <c r="AQ36" s="5" t="str">
        <f t="shared" si="19"/>
        <v/>
      </c>
      <c r="AR36" s="159">
        <v>8</v>
      </c>
      <c r="AS36" s="159"/>
      <c r="AT36" s="168" t="str">
        <f t="shared" si="20"/>
        <v/>
      </c>
      <c r="AU36" s="5" t="str">
        <f t="shared" si="21"/>
        <v/>
      </c>
      <c r="AV36" s="159">
        <v>64</v>
      </c>
      <c r="AW36" s="159"/>
      <c r="AX36" s="168" t="str">
        <f t="shared" si="22"/>
        <v/>
      </c>
      <c r="AY36" s="5" t="str">
        <f t="shared" si="23"/>
        <v/>
      </c>
      <c r="AZ36" s="160" t="str">
        <f t="shared" si="24"/>
        <v/>
      </c>
      <c r="BA36" s="160" t="str">
        <f t="shared" si="25"/>
        <v/>
      </c>
      <c r="BB36" s="160" t="str">
        <f t="shared" si="26"/>
        <v/>
      </c>
      <c r="BC36" s="6" t="str">
        <f t="shared" si="27"/>
        <v/>
      </c>
      <c r="BD36" s="105" t="s">
        <v>21</v>
      </c>
      <c r="BE36" s="159">
        <v>5</v>
      </c>
      <c r="BF36" s="159"/>
      <c r="BG36" s="168" t="str">
        <f t="shared" si="28"/>
        <v/>
      </c>
      <c r="BH36" s="5" t="str">
        <f t="shared" si="29"/>
        <v/>
      </c>
      <c r="BI36" s="159">
        <v>5</v>
      </c>
      <c r="BJ36" s="159"/>
      <c r="BK36" s="168" t="str">
        <f t="shared" si="30"/>
        <v/>
      </c>
      <c r="BL36" s="5" t="str">
        <f t="shared" si="31"/>
        <v/>
      </c>
      <c r="BM36" s="159">
        <v>40</v>
      </c>
      <c r="BN36" s="159"/>
      <c r="BO36" s="168" t="str">
        <f t="shared" si="32"/>
        <v/>
      </c>
      <c r="BP36" s="5" t="str">
        <f t="shared" si="33"/>
        <v/>
      </c>
      <c r="BQ36" s="159">
        <v>8</v>
      </c>
      <c r="BR36" s="159"/>
      <c r="BS36" s="168" t="str">
        <f t="shared" si="34"/>
        <v/>
      </c>
      <c r="BT36" s="5" t="str">
        <f t="shared" si="35"/>
        <v/>
      </c>
      <c r="BU36" s="159">
        <v>64</v>
      </c>
      <c r="BV36" s="159"/>
      <c r="BW36" s="168" t="str">
        <f t="shared" si="36"/>
        <v/>
      </c>
      <c r="BX36" s="5" t="str">
        <f t="shared" si="37"/>
        <v/>
      </c>
      <c r="BY36" s="160" t="str">
        <f t="shared" si="38"/>
        <v/>
      </c>
      <c r="BZ36" s="160" t="str">
        <f t="shared" si="39"/>
        <v/>
      </c>
      <c r="CA36" s="160" t="str">
        <f t="shared" si="40"/>
        <v/>
      </c>
      <c r="CB36" s="6" t="str">
        <f t="shared" si="41"/>
        <v/>
      </c>
      <c r="CC36" s="105" t="s">
        <v>21</v>
      </c>
      <c r="CD36" s="159">
        <v>5</v>
      </c>
      <c r="CE36" s="159"/>
      <c r="CF36" s="168" t="str">
        <f t="shared" si="42"/>
        <v/>
      </c>
      <c r="CG36" s="5" t="str">
        <f t="shared" si="43"/>
        <v/>
      </c>
      <c r="CH36" s="159">
        <v>5</v>
      </c>
      <c r="CI36" s="159"/>
      <c r="CJ36" s="168" t="str">
        <f t="shared" si="44"/>
        <v/>
      </c>
      <c r="CK36" s="5" t="str">
        <f t="shared" si="45"/>
        <v/>
      </c>
      <c r="CL36" s="159">
        <v>40</v>
      </c>
      <c r="CM36" s="159"/>
      <c r="CN36" s="168" t="str">
        <f t="shared" si="46"/>
        <v/>
      </c>
      <c r="CO36" s="5" t="str">
        <f t="shared" si="47"/>
        <v/>
      </c>
      <c r="CP36" s="159">
        <v>8</v>
      </c>
      <c r="CQ36" s="159"/>
      <c r="CR36" s="168" t="str">
        <f t="shared" si="48"/>
        <v/>
      </c>
      <c r="CS36" s="5" t="str">
        <f t="shared" si="49"/>
        <v/>
      </c>
      <c r="CT36" s="159">
        <v>64</v>
      </c>
      <c r="CU36" s="159"/>
      <c r="CV36" s="168" t="str">
        <f t="shared" si="50"/>
        <v/>
      </c>
      <c r="CW36" s="5" t="str">
        <f t="shared" si="51"/>
        <v/>
      </c>
      <c r="CX36" s="160" t="str">
        <f t="shared" si="52"/>
        <v/>
      </c>
      <c r="CY36" s="160" t="str">
        <f t="shared" si="53"/>
        <v/>
      </c>
      <c r="CZ36" s="160" t="str">
        <f t="shared" si="54"/>
        <v/>
      </c>
      <c r="DA36" s="6" t="str">
        <f t="shared" si="55"/>
        <v/>
      </c>
      <c r="DB36" s="105" t="s">
        <v>21</v>
      </c>
      <c r="DC36" s="159">
        <v>5</v>
      </c>
      <c r="DD36" s="159"/>
      <c r="DE36" s="168" t="str">
        <f t="shared" si="56"/>
        <v/>
      </c>
      <c r="DF36" s="5" t="str">
        <f t="shared" si="57"/>
        <v/>
      </c>
      <c r="DG36" s="159">
        <v>5</v>
      </c>
      <c r="DH36" s="159"/>
      <c r="DI36" s="168" t="str">
        <f t="shared" si="58"/>
        <v/>
      </c>
      <c r="DJ36" s="5" t="str">
        <f t="shared" si="59"/>
        <v/>
      </c>
      <c r="DK36" s="159">
        <v>40</v>
      </c>
      <c r="DL36" s="159"/>
      <c r="DM36" s="168" t="str">
        <f t="shared" si="60"/>
        <v/>
      </c>
      <c r="DN36" s="5" t="str">
        <f t="shared" si="61"/>
        <v/>
      </c>
      <c r="DO36" s="159">
        <v>8</v>
      </c>
      <c r="DP36" s="159"/>
      <c r="DQ36" s="168" t="str">
        <f t="shared" si="62"/>
        <v/>
      </c>
      <c r="DR36" s="5" t="str">
        <f t="shared" si="63"/>
        <v/>
      </c>
      <c r="DS36" s="159">
        <v>64</v>
      </c>
      <c r="DT36" s="159"/>
      <c r="DU36" s="168" t="str">
        <f t="shared" si="64"/>
        <v/>
      </c>
      <c r="DV36" s="5" t="str">
        <f t="shared" si="65"/>
        <v/>
      </c>
      <c r="DW36" s="160" t="str">
        <f t="shared" si="66"/>
        <v/>
      </c>
      <c r="DX36" s="160" t="str">
        <f t="shared" si="67"/>
        <v/>
      </c>
      <c r="DY36" s="160" t="str">
        <f t="shared" si="68"/>
        <v/>
      </c>
      <c r="DZ36" s="6" t="str">
        <f t="shared" si="69"/>
        <v/>
      </c>
      <c r="EA36" s="105" t="s">
        <v>21</v>
      </c>
      <c r="EB36" s="159">
        <v>5</v>
      </c>
      <c r="EC36" s="159"/>
      <c r="ED36" s="168" t="str">
        <f t="shared" si="70"/>
        <v/>
      </c>
      <c r="EE36" s="5" t="str">
        <f t="shared" si="71"/>
        <v/>
      </c>
      <c r="EF36" s="159">
        <v>5</v>
      </c>
      <c r="EG36" s="159"/>
      <c r="EH36" s="168" t="str">
        <f t="shared" si="72"/>
        <v/>
      </c>
      <c r="EI36" s="5" t="str">
        <f t="shared" si="73"/>
        <v/>
      </c>
      <c r="EJ36" s="159">
        <v>40</v>
      </c>
      <c r="EK36" s="159"/>
      <c r="EL36" s="168" t="str">
        <f t="shared" si="74"/>
        <v/>
      </c>
      <c r="EM36" s="5" t="str">
        <f t="shared" si="75"/>
        <v/>
      </c>
      <c r="EN36" s="159">
        <v>8</v>
      </c>
      <c r="EO36" s="159"/>
      <c r="EP36" s="168" t="str">
        <f t="shared" si="76"/>
        <v/>
      </c>
      <c r="EQ36" s="5" t="str">
        <f t="shared" si="77"/>
        <v/>
      </c>
      <c r="ER36" s="159">
        <v>64</v>
      </c>
      <c r="ES36" s="159"/>
      <c r="ET36" s="168" t="str">
        <f t="shared" si="78"/>
        <v/>
      </c>
      <c r="EU36" s="5" t="str">
        <f t="shared" si="79"/>
        <v/>
      </c>
      <c r="EV36" s="160" t="str">
        <f t="shared" si="80"/>
        <v/>
      </c>
      <c r="EW36" s="160" t="str">
        <f t="shared" si="81"/>
        <v/>
      </c>
      <c r="EX36" s="160" t="str">
        <f t="shared" si="82"/>
        <v/>
      </c>
      <c r="EY36" s="6" t="str">
        <f t="shared" si="83"/>
        <v/>
      </c>
      <c r="EZ36" s="105">
        <v>17</v>
      </c>
      <c r="FA36" s="105">
        <v>18</v>
      </c>
      <c r="FB36" s="105">
        <v>17</v>
      </c>
      <c r="FC36" s="105">
        <v>18</v>
      </c>
      <c r="FD36" s="105">
        <v>18</v>
      </c>
      <c r="FE36" s="106" t="str">
        <f t="shared" si="84"/>
        <v/>
      </c>
      <c r="FF36" s="100" t="str">
        <f t="shared" si="85"/>
        <v xml:space="preserve"> </v>
      </c>
      <c r="FG36" s="105">
        <v>18</v>
      </c>
      <c r="FH36" s="105">
        <v>17</v>
      </c>
      <c r="FI36" s="105">
        <v>18</v>
      </c>
      <c r="FJ36" s="105">
        <v>17</v>
      </c>
      <c r="FK36" s="105">
        <v>18</v>
      </c>
      <c r="FL36" s="107" t="str">
        <f t="shared" si="86"/>
        <v/>
      </c>
      <c r="FM36" s="101" t="str">
        <f t="shared" si="87"/>
        <v xml:space="preserve"> </v>
      </c>
      <c r="FN36" s="105">
        <v>17</v>
      </c>
      <c r="FO36" s="105">
        <v>17</v>
      </c>
      <c r="FP36" s="105">
        <v>17</v>
      </c>
      <c r="FQ36" s="105">
        <v>18</v>
      </c>
      <c r="FR36" s="105">
        <v>17</v>
      </c>
      <c r="FS36" s="204" t="str">
        <f t="shared" si="88"/>
        <v/>
      </c>
      <c r="FT36" s="205" t="str">
        <f t="shared" si="89"/>
        <v xml:space="preserve"> </v>
      </c>
      <c r="FU36" s="477"/>
      <c r="FV36" s="316" t="str">
        <f>IF(AND(C36=""),"-",VLOOKUP(B36,Register!$A$7:$AM$311,19,FALSE))</f>
        <v>-</v>
      </c>
      <c r="FW36" s="7" t="str">
        <f>IF(AND(C36=""),"-",VLOOKUP(B36,Register!$A$7:$AM$311,20,FALSE))</f>
        <v>-</v>
      </c>
      <c r="FX36" s="7" t="str">
        <f>IF(AND(C36=""),"-",VLOOKUP(B36,Register!$A$7:$AM$311,21,FALSE))</f>
        <v>-</v>
      </c>
      <c r="FY36" s="7" t="str">
        <f>IF(AND(C36=""),"-",VLOOKUP(B36,Register!$A$7:$AM$311,22,FALSE))</f>
        <v>-</v>
      </c>
      <c r="FZ36" s="7" t="str">
        <f>IF(AND(C36=""),"-",VLOOKUP(B36,Register!$A$7:$AM$311,23,FALSE))</f>
        <v>-</v>
      </c>
      <c r="GA36" s="7" t="str">
        <f>IF(AND(C36=""),"-",VLOOKUP(B36,Register!$A$7:$AM$311,24,FALSE))</f>
        <v>-</v>
      </c>
      <c r="GB36" s="7" t="str">
        <f>IF(AND(C36=""),"-",VLOOKUP(B36,Register!$A$7:$AM$311,25,FALSE))</f>
        <v>-</v>
      </c>
      <c r="GC36" s="7" t="str">
        <f>IF(AND(C36=""),"-",VLOOKUP(B36,Register!$A$7:$AM$311,26,FALSE))</f>
        <v>-</v>
      </c>
      <c r="GD36" s="7" t="str">
        <f>IF(AND(C36=""),"-",VLOOKUP(B36,Register!$A$7:$AM$311,27,FALSE))</f>
        <v>-</v>
      </c>
      <c r="GE36" s="7" t="str">
        <f>IF(AND(C36=""),"-",VLOOKUP(B36,Register!$A$7:$AM$311,28,FALSE))</f>
        <v>-</v>
      </c>
      <c r="GF36" s="7" t="str">
        <f>IF(AND(C36=""),"-",VLOOKUP(B36,Register!$A$7:$AM$311,29,FALSE))</f>
        <v>-</v>
      </c>
      <c r="GG36" s="7" t="str">
        <f>IF(AND(C36=""),"-",VLOOKUP(B36,Register!$A$7:$AM$311,30,FALSE))</f>
        <v>-</v>
      </c>
      <c r="GH36" s="8" t="str">
        <f>IF(AND(C36=""),"-",VLOOKUP(B36,Register!$A$7:$AM$311,31,FALSE))</f>
        <v>-</v>
      </c>
      <c r="GI36" s="309" t="str">
        <f>IF(AND(C36=""),"",VLOOKUP(B36,Register!$A$7:$CL$311,36,FALSE))</f>
        <v/>
      </c>
      <c r="GJ36" s="182" t="str">
        <f t="shared" si="90"/>
        <v/>
      </c>
      <c r="GK36" s="312" t="str">
        <f t="shared" si="91"/>
        <v/>
      </c>
      <c r="GL36" s="314" t="str">
        <f t="shared" si="92"/>
        <v/>
      </c>
      <c r="GM36" s="3"/>
      <c r="GP36" s="315" t="s">
        <v>607</v>
      </c>
      <c r="GR36" s="3"/>
      <c r="GS36" s="3"/>
      <c r="GT36" s="3"/>
      <c r="GU36" s="3"/>
      <c r="GV36" s="3"/>
      <c r="GW36" s="3"/>
      <c r="GX36" s="3"/>
      <c r="GY36" s="3"/>
      <c r="GZ36" s="3"/>
      <c r="HA36" s="3"/>
      <c r="HB36" s="3"/>
      <c r="HC36" s="3"/>
      <c r="HD36" s="3"/>
      <c r="HE36" s="3"/>
      <c r="HF36" s="3"/>
      <c r="HG36" s="3"/>
      <c r="HH36" s="3"/>
      <c r="HI36" s="3"/>
      <c r="HJ36" s="3"/>
      <c r="HK36" s="3"/>
      <c r="HL36" s="3"/>
      <c r="HM36" s="3"/>
      <c r="HW36" s="321" t="str">
        <f>IF(ISNA(VLOOKUP(B36,Register!A$7:Z$315,9,FALSE)),"",VLOOKUP(B36,Register!A$7:Z$315,9,FALSE))</f>
        <v/>
      </c>
      <c r="HX36" s="321" t="str">
        <f>IF(ISNA(VLOOKUP(B36,Register!A$7:Z$315,12,FALSE)),"",VLOOKUP(B36,Register!A$7:Z$315,12,FALSE))</f>
        <v/>
      </c>
      <c r="HY36" s="321" t="str">
        <f t="shared" si="93"/>
        <v/>
      </c>
      <c r="HZ36" s="321" t="str">
        <f t="shared" si="94"/>
        <v/>
      </c>
      <c r="IA36" s="321" t="str">
        <f t="shared" si="95"/>
        <v/>
      </c>
      <c r="IB36" s="321" t="str">
        <f t="shared" si="96"/>
        <v/>
      </c>
      <c r="IC36" s="321" t="str">
        <f t="shared" si="97"/>
        <v/>
      </c>
      <c r="ID36" s="321" t="str">
        <f t="shared" si="98"/>
        <v/>
      </c>
      <c r="IE36" s="321" t="str">
        <f t="shared" si="99"/>
        <v/>
      </c>
      <c r="IF36" s="321" t="str">
        <f t="shared" si="100"/>
        <v/>
      </c>
    </row>
    <row r="37" spans="1:240" ht="21">
      <c r="A37" s="172">
        <v>25</v>
      </c>
      <c r="B37" s="197"/>
      <c r="C37" s="196" t="str">
        <f>IF(ISNA(VLOOKUP(B37,Register!A$7:Z$315,3,FALSE)),"",VLOOKUP(B37,Register!A$7:Z$315,3,FALSE))</f>
        <v/>
      </c>
      <c r="D37" s="196" t="str">
        <f>IF(ISNA(VLOOKUP(B37,Register!A$7:Z$315,4,FALSE)),"",VLOOKUP(B37,Register!A$7:Z$315,4,FALSE))</f>
        <v/>
      </c>
      <c r="E37" s="195" t="str">
        <f>IF(ISNA(VLOOKUP(B37,Register!A$7:Z$315,6,FALSE)),"",VLOOKUP(B37,Register!A$7:Z$315,6,FALSE))</f>
        <v/>
      </c>
      <c r="F37" s="105"/>
      <c r="G37" s="159"/>
      <c r="H37" s="159"/>
      <c r="I37" s="168" t="str">
        <f t="shared" si="2"/>
        <v/>
      </c>
      <c r="J37" s="5" t="str">
        <f t="shared" si="3"/>
        <v/>
      </c>
      <c r="K37" s="159">
        <v>6</v>
      </c>
      <c r="L37" s="159"/>
      <c r="M37" s="168" t="str">
        <f t="shared" si="4"/>
        <v/>
      </c>
      <c r="N37" s="5" t="str">
        <f t="shared" si="5"/>
        <v/>
      </c>
      <c r="O37" s="159">
        <v>41</v>
      </c>
      <c r="P37" s="159"/>
      <c r="Q37" s="168" t="str">
        <f t="shared" si="6"/>
        <v/>
      </c>
      <c r="R37" s="5" t="str">
        <f t="shared" si="7"/>
        <v/>
      </c>
      <c r="S37" s="159">
        <v>8</v>
      </c>
      <c r="T37" s="159"/>
      <c r="U37" s="168" t="str">
        <f t="shared" si="8"/>
        <v/>
      </c>
      <c r="V37" s="5" t="str">
        <f t="shared" si="9"/>
        <v/>
      </c>
      <c r="W37" s="159">
        <v>60</v>
      </c>
      <c r="X37" s="159"/>
      <c r="Y37" s="168" t="str">
        <f t="shared" si="10"/>
        <v/>
      </c>
      <c r="Z37" s="5" t="str">
        <f t="shared" si="11"/>
        <v/>
      </c>
      <c r="AA37" s="160" t="str">
        <f t="shared" si="0"/>
        <v/>
      </c>
      <c r="AB37" s="160" t="str">
        <f t="shared" si="1"/>
        <v/>
      </c>
      <c r="AC37" s="160" t="str">
        <f t="shared" si="12"/>
        <v/>
      </c>
      <c r="AD37" s="6" t="str">
        <f t="shared" si="13"/>
        <v/>
      </c>
      <c r="AE37" s="105"/>
      <c r="AF37" s="159"/>
      <c r="AG37" s="159"/>
      <c r="AH37" s="168" t="str">
        <f t="shared" si="14"/>
        <v/>
      </c>
      <c r="AI37" s="5" t="str">
        <f t="shared" si="15"/>
        <v/>
      </c>
      <c r="AJ37" s="159">
        <v>6</v>
      </c>
      <c r="AK37" s="159"/>
      <c r="AL37" s="168" t="str">
        <f t="shared" si="16"/>
        <v/>
      </c>
      <c r="AM37" s="5" t="str">
        <f t="shared" si="17"/>
        <v/>
      </c>
      <c r="AN37" s="159">
        <v>41</v>
      </c>
      <c r="AO37" s="159"/>
      <c r="AP37" s="168" t="str">
        <f t="shared" si="18"/>
        <v/>
      </c>
      <c r="AQ37" s="5" t="str">
        <f t="shared" si="19"/>
        <v/>
      </c>
      <c r="AR37" s="159">
        <v>8</v>
      </c>
      <c r="AS37" s="159"/>
      <c r="AT37" s="168" t="str">
        <f t="shared" si="20"/>
        <v/>
      </c>
      <c r="AU37" s="5" t="str">
        <f t="shared" si="21"/>
        <v/>
      </c>
      <c r="AV37" s="159">
        <v>60</v>
      </c>
      <c r="AW37" s="159"/>
      <c r="AX37" s="168" t="str">
        <f t="shared" si="22"/>
        <v/>
      </c>
      <c r="AY37" s="5" t="str">
        <f t="shared" si="23"/>
        <v/>
      </c>
      <c r="AZ37" s="160" t="str">
        <f t="shared" si="24"/>
        <v/>
      </c>
      <c r="BA37" s="160" t="str">
        <f t="shared" si="25"/>
        <v/>
      </c>
      <c r="BB37" s="160" t="str">
        <f t="shared" si="26"/>
        <v/>
      </c>
      <c r="BC37" s="6" t="str">
        <f t="shared" si="27"/>
        <v/>
      </c>
      <c r="BD37" s="105"/>
      <c r="BE37" s="159"/>
      <c r="BF37" s="159"/>
      <c r="BG37" s="168" t="str">
        <f t="shared" si="28"/>
        <v/>
      </c>
      <c r="BH37" s="5" t="str">
        <f t="shared" si="29"/>
        <v/>
      </c>
      <c r="BI37" s="159">
        <v>6</v>
      </c>
      <c r="BJ37" s="159"/>
      <c r="BK37" s="168" t="str">
        <f t="shared" si="30"/>
        <v/>
      </c>
      <c r="BL37" s="5" t="str">
        <f t="shared" si="31"/>
        <v/>
      </c>
      <c r="BM37" s="159">
        <v>41</v>
      </c>
      <c r="BN37" s="159"/>
      <c r="BO37" s="168" t="str">
        <f t="shared" si="32"/>
        <v/>
      </c>
      <c r="BP37" s="5" t="str">
        <f t="shared" si="33"/>
        <v/>
      </c>
      <c r="BQ37" s="159">
        <v>8</v>
      </c>
      <c r="BR37" s="159"/>
      <c r="BS37" s="168" t="str">
        <f t="shared" si="34"/>
        <v/>
      </c>
      <c r="BT37" s="5" t="str">
        <f t="shared" si="35"/>
        <v/>
      </c>
      <c r="BU37" s="159">
        <v>60</v>
      </c>
      <c r="BV37" s="159"/>
      <c r="BW37" s="168" t="str">
        <f t="shared" si="36"/>
        <v/>
      </c>
      <c r="BX37" s="5" t="str">
        <f t="shared" si="37"/>
        <v/>
      </c>
      <c r="BY37" s="160" t="str">
        <f t="shared" si="38"/>
        <v/>
      </c>
      <c r="BZ37" s="160" t="str">
        <f t="shared" si="39"/>
        <v/>
      </c>
      <c r="CA37" s="160" t="str">
        <f t="shared" si="40"/>
        <v/>
      </c>
      <c r="CB37" s="6" t="str">
        <f t="shared" si="41"/>
        <v/>
      </c>
      <c r="CC37" s="105"/>
      <c r="CD37" s="159"/>
      <c r="CE37" s="159"/>
      <c r="CF37" s="168" t="str">
        <f t="shared" si="42"/>
        <v/>
      </c>
      <c r="CG37" s="5" t="str">
        <f t="shared" si="43"/>
        <v/>
      </c>
      <c r="CH37" s="159">
        <v>6</v>
      </c>
      <c r="CI37" s="159"/>
      <c r="CJ37" s="168" t="str">
        <f t="shared" si="44"/>
        <v/>
      </c>
      <c r="CK37" s="5" t="str">
        <f t="shared" si="45"/>
        <v/>
      </c>
      <c r="CL37" s="159">
        <v>41</v>
      </c>
      <c r="CM37" s="159"/>
      <c r="CN37" s="168" t="str">
        <f t="shared" si="46"/>
        <v/>
      </c>
      <c r="CO37" s="5" t="str">
        <f t="shared" si="47"/>
        <v/>
      </c>
      <c r="CP37" s="159">
        <v>8</v>
      </c>
      <c r="CQ37" s="159"/>
      <c r="CR37" s="168" t="str">
        <f t="shared" si="48"/>
        <v/>
      </c>
      <c r="CS37" s="5" t="str">
        <f t="shared" si="49"/>
        <v/>
      </c>
      <c r="CT37" s="159">
        <v>60</v>
      </c>
      <c r="CU37" s="159"/>
      <c r="CV37" s="168" t="str">
        <f t="shared" si="50"/>
        <v/>
      </c>
      <c r="CW37" s="5" t="str">
        <f t="shared" si="51"/>
        <v/>
      </c>
      <c r="CX37" s="160" t="str">
        <f t="shared" si="52"/>
        <v/>
      </c>
      <c r="CY37" s="160" t="str">
        <f t="shared" si="53"/>
        <v/>
      </c>
      <c r="CZ37" s="160" t="str">
        <f t="shared" si="54"/>
        <v/>
      </c>
      <c r="DA37" s="6" t="str">
        <f t="shared" si="55"/>
        <v/>
      </c>
      <c r="DB37" s="105"/>
      <c r="DC37" s="159"/>
      <c r="DD37" s="159"/>
      <c r="DE37" s="168" t="str">
        <f t="shared" si="56"/>
        <v/>
      </c>
      <c r="DF37" s="5" t="str">
        <f t="shared" si="57"/>
        <v/>
      </c>
      <c r="DG37" s="159">
        <v>6</v>
      </c>
      <c r="DH37" s="159"/>
      <c r="DI37" s="168" t="str">
        <f t="shared" si="58"/>
        <v/>
      </c>
      <c r="DJ37" s="5" t="str">
        <f t="shared" si="59"/>
        <v/>
      </c>
      <c r="DK37" s="159">
        <v>41</v>
      </c>
      <c r="DL37" s="159"/>
      <c r="DM37" s="168" t="str">
        <f t="shared" si="60"/>
        <v/>
      </c>
      <c r="DN37" s="5" t="str">
        <f t="shared" si="61"/>
        <v/>
      </c>
      <c r="DO37" s="159">
        <v>8</v>
      </c>
      <c r="DP37" s="159"/>
      <c r="DQ37" s="168" t="str">
        <f t="shared" si="62"/>
        <v/>
      </c>
      <c r="DR37" s="5" t="str">
        <f t="shared" si="63"/>
        <v/>
      </c>
      <c r="DS37" s="159">
        <v>60</v>
      </c>
      <c r="DT37" s="159"/>
      <c r="DU37" s="168" t="str">
        <f t="shared" si="64"/>
        <v/>
      </c>
      <c r="DV37" s="5" t="str">
        <f t="shared" si="65"/>
        <v/>
      </c>
      <c r="DW37" s="160" t="str">
        <f t="shared" si="66"/>
        <v/>
      </c>
      <c r="DX37" s="160" t="str">
        <f t="shared" si="67"/>
        <v/>
      </c>
      <c r="DY37" s="160" t="str">
        <f t="shared" si="68"/>
        <v/>
      </c>
      <c r="DZ37" s="6" t="str">
        <f t="shared" si="69"/>
        <v/>
      </c>
      <c r="EA37" s="105"/>
      <c r="EB37" s="159"/>
      <c r="EC37" s="159"/>
      <c r="ED37" s="168" t="str">
        <f t="shared" si="70"/>
        <v/>
      </c>
      <c r="EE37" s="5" t="str">
        <f t="shared" si="71"/>
        <v/>
      </c>
      <c r="EF37" s="159">
        <v>6</v>
      </c>
      <c r="EG37" s="159"/>
      <c r="EH37" s="168" t="str">
        <f t="shared" si="72"/>
        <v/>
      </c>
      <c r="EI37" s="5" t="str">
        <f t="shared" si="73"/>
        <v/>
      </c>
      <c r="EJ37" s="159">
        <v>41</v>
      </c>
      <c r="EK37" s="159"/>
      <c r="EL37" s="168" t="str">
        <f t="shared" si="74"/>
        <v/>
      </c>
      <c r="EM37" s="5" t="str">
        <f t="shared" si="75"/>
        <v/>
      </c>
      <c r="EN37" s="159">
        <v>8</v>
      </c>
      <c r="EO37" s="159"/>
      <c r="EP37" s="168" t="str">
        <f t="shared" si="76"/>
        <v/>
      </c>
      <c r="EQ37" s="5" t="str">
        <f t="shared" si="77"/>
        <v/>
      </c>
      <c r="ER37" s="159">
        <v>60</v>
      </c>
      <c r="ES37" s="159"/>
      <c r="ET37" s="168" t="str">
        <f t="shared" si="78"/>
        <v/>
      </c>
      <c r="EU37" s="5" t="str">
        <f t="shared" si="79"/>
        <v/>
      </c>
      <c r="EV37" s="160" t="str">
        <f t="shared" si="80"/>
        <v/>
      </c>
      <c r="EW37" s="160" t="str">
        <f t="shared" si="81"/>
        <v/>
      </c>
      <c r="EX37" s="160" t="str">
        <f t="shared" si="82"/>
        <v/>
      </c>
      <c r="EY37" s="6" t="str">
        <f t="shared" si="83"/>
        <v/>
      </c>
      <c r="EZ37" s="105"/>
      <c r="FA37" s="105">
        <v>19</v>
      </c>
      <c r="FB37" s="105">
        <v>19</v>
      </c>
      <c r="FC37" s="105">
        <v>19</v>
      </c>
      <c r="FD37" s="105">
        <v>18</v>
      </c>
      <c r="FE37" s="106" t="str">
        <f t="shared" si="84"/>
        <v/>
      </c>
      <c r="FF37" s="100" t="str">
        <f t="shared" si="85"/>
        <v xml:space="preserve"> </v>
      </c>
      <c r="FG37" s="105"/>
      <c r="FH37" s="105">
        <v>19</v>
      </c>
      <c r="FI37" s="105">
        <v>19</v>
      </c>
      <c r="FJ37" s="105">
        <v>19</v>
      </c>
      <c r="FK37" s="105">
        <v>19</v>
      </c>
      <c r="FL37" s="107" t="str">
        <f t="shared" si="86"/>
        <v/>
      </c>
      <c r="FM37" s="101" t="str">
        <f t="shared" si="87"/>
        <v xml:space="preserve"> </v>
      </c>
      <c r="FN37" s="105"/>
      <c r="FO37" s="105">
        <v>19</v>
      </c>
      <c r="FP37" s="105">
        <v>18</v>
      </c>
      <c r="FQ37" s="105">
        <v>19</v>
      </c>
      <c r="FR37" s="105">
        <v>19</v>
      </c>
      <c r="FS37" s="204" t="str">
        <f t="shared" si="88"/>
        <v/>
      </c>
      <c r="FT37" s="205" t="str">
        <f t="shared" si="89"/>
        <v xml:space="preserve"> </v>
      </c>
      <c r="FU37" s="477"/>
      <c r="FV37" s="316" t="str">
        <f>IF(AND(C37=""),"-",VLOOKUP(B37,Register!$A$7:$AM$311,19,FALSE))</f>
        <v>-</v>
      </c>
      <c r="FW37" s="7" t="str">
        <f>IF(AND(C37=""),"-",VLOOKUP(B37,Register!$A$7:$AM$311,20,FALSE))</f>
        <v>-</v>
      </c>
      <c r="FX37" s="7" t="str">
        <f>IF(AND(C37=""),"-",VLOOKUP(B37,Register!$A$7:$AM$311,21,FALSE))</f>
        <v>-</v>
      </c>
      <c r="FY37" s="7" t="str">
        <f>IF(AND(C37=""),"-",VLOOKUP(B37,Register!$A$7:$AM$311,22,FALSE))</f>
        <v>-</v>
      </c>
      <c r="FZ37" s="7" t="str">
        <f>IF(AND(C37=""),"-",VLOOKUP(B37,Register!$A$7:$AM$311,23,FALSE))</f>
        <v>-</v>
      </c>
      <c r="GA37" s="7" t="str">
        <f>IF(AND(C37=""),"-",VLOOKUP(B37,Register!$A$7:$AM$311,24,FALSE))</f>
        <v>-</v>
      </c>
      <c r="GB37" s="7" t="str">
        <f>IF(AND(C37=""),"-",VLOOKUP(B37,Register!$A$7:$AM$311,25,FALSE))</f>
        <v>-</v>
      </c>
      <c r="GC37" s="7" t="str">
        <f>IF(AND(C37=""),"-",VLOOKUP(B37,Register!$A$7:$AM$311,26,FALSE))</f>
        <v>-</v>
      </c>
      <c r="GD37" s="7" t="str">
        <f>IF(AND(C37=""),"-",VLOOKUP(B37,Register!$A$7:$AM$311,27,FALSE))</f>
        <v>-</v>
      </c>
      <c r="GE37" s="7" t="str">
        <f>IF(AND(C37=""),"-",VLOOKUP(B37,Register!$A$7:$AM$311,28,FALSE))</f>
        <v>-</v>
      </c>
      <c r="GF37" s="7" t="str">
        <f>IF(AND(C37=""),"-",VLOOKUP(B37,Register!$A$7:$AM$311,29,FALSE))</f>
        <v>-</v>
      </c>
      <c r="GG37" s="7" t="str">
        <f>IF(AND(C37=""),"-",VLOOKUP(B37,Register!$A$7:$AM$311,30,FALSE))</f>
        <v>-</v>
      </c>
      <c r="GH37" s="8" t="str">
        <f>IF(AND(C37=""),"-",VLOOKUP(B37,Register!$A$7:$AM$311,31,FALSE))</f>
        <v>-</v>
      </c>
      <c r="GI37" s="309" t="str">
        <f>IF(AND(C37=""),"",VLOOKUP(B37,Register!$A$7:$CL$311,36,FALSE))</f>
        <v/>
      </c>
      <c r="GJ37" s="182" t="str">
        <f t="shared" si="90"/>
        <v/>
      </c>
      <c r="GK37" s="312" t="str">
        <f t="shared" si="91"/>
        <v/>
      </c>
      <c r="GL37" s="314" t="str">
        <f t="shared" si="92"/>
        <v/>
      </c>
      <c r="GM37" s="3"/>
      <c r="GP37" s="315" t="s">
        <v>608</v>
      </c>
      <c r="GR37" s="3"/>
      <c r="GS37" s="3"/>
      <c r="GT37" s="3"/>
      <c r="GU37" s="3"/>
      <c r="GV37" s="3"/>
      <c r="GW37" s="3"/>
      <c r="GX37" s="3"/>
      <c r="GY37" s="3"/>
      <c r="GZ37" s="3"/>
      <c r="HA37" s="3"/>
      <c r="HB37" s="3"/>
      <c r="HC37" s="3"/>
      <c r="HD37" s="3"/>
      <c r="HE37" s="3"/>
      <c r="HF37" s="3"/>
      <c r="HG37" s="3"/>
      <c r="HH37" s="3"/>
      <c r="HI37" s="3"/>
      <c r="HJ37" s="3"/>
      <c r="HK37" s="3"/>
      <c r="HL37" s="3"/>
      <c r="HM37" s="3"/>
      <c r="HW37" s="321" t="str">
        <f>IF(ISNA(VLOOKUP(B37,Register!A$7:Z$315,9,FALSE)),"",VLOOKUP(B37,Register!A$7:Z$315,9,FALSE))</f>
        <v/>
      </c>
      <c r="HX37" s="321" t="str">
        <f>IF(ISNA(VLOOKUP(B37,Register!A$7:Z$315,12,FALSE)),"",VLOOKUP(B37,Register!A$7:Z$315,12,FALSE))</f>
        <v/>
      </c>
      <c r="HY37" s="321" t="str">
        <f t="shared" si="93"/>
        <v/>
      </c>
      <c r="HZ37" s="321" t="str">
        <f t="shared" si="94"/>
        <v/>
      </c>
      <c r="IA37" s="321" t="str">
        <f t="shared" si="95"/>
        <v/>
      </c>
      <c r="IB37" s="321" t="str">
        <f t="shared" si="96"/>
        <v/>
      </c>
      <c r="IC37" s="321" t="str">
        <f t="shared" si="97"/>
        <v/>
      </c>
      <c r="ID37" s="321" t="str">
        <f t="shared" si="98"/>
        <v/>
      </c>
      <c r="IE37" s="321" t="str">
        <f t="shared" si="99"/>
        <v/>
      </c>
      <c r="IF37" s="321" t="str">
        <f t="shared" si="100"/>
        <v/>
      </c>
    </row>
    <row r="38" spans="1:240" ht="21">
      <c r="A38" s="172">
        <v>26</v>
      </c>
      <c r="B38" s="197"/>
      <c r="C38" s="196" t="str">
        <f>IF(ISNA(VLOOKUP(B38,Register!A$7:Z$315,3,FALSE)),"",VLOOKUP(B38,Register!A$7:Z$315,3,FALSE))</f>
        <v/>
      </c>
      <c r="D38" s="196" t="str">
        <f>IF(ISNA(VLOOKUP(B38,Register!A$7:Z$315,4,FALSE)),"",VLOOKUP(B38,Register!A$7:Z$315,4,FALSE))</f>
        <v/>
      </c>
      <c r="E38" s="195" t="str">
        <f>IF(ISNA(VLOOKUP(B38,Register!A$7:Z$315,6,FALSE)),"",VLOOKUP(B38,Register!A$7:Z$315,6,FALSE))</f>
        <v/>
      </c>
      <c r="F38" s="105"/>
      <c r="G38" s="159"/>
      <c r="H38" s="159"/>
      <c r="I38" s="168" t="str">
        <f t="shared" si="2"/>
        <v/>
      </c>
      <c r="J38" s="5" t="str">
        <f t="shared" si="3"/>
        <v/>
      </c>
      <c r="K38" s="159"/>
      <c r="L38" s="159"/>
      <c r="M38" s="168" t="str">
        <f t="shared" si="4"/>
        <v/>
      </c>
      <c r="N38" s="5" t="str">
        <f t="shared" si="5"/>
        <v/>
      </c>
      <c r="O38" s="159"/>
      <c r="P38" s="159"/>
      <c r="Q38" s="168" t="str">
        <f t="shared" si="6"/>
        <v/>
      </c>
      <c r="R38" s="5" t="str">
        <f t="shared" si="7"/>
        <v/>
      </c>
      <c r="S38" s="159"/>
      <c r="T38" s="159"/>
      <c r="U38" s="168" t="str">
        <f t="shared" si="8"/>
        <v/>
      </c>
      <c r="V38" s="5" t="str">
        <f t="shared" si="9"/>
        <v/>
      </c>
      <c r="W38" s="159"/>
      <c r="X38" s="159"/>
      <c r="Y38" s="168" t="str">
        <f t="shared" si="10"/>
        <v/>
      </c>
      <c r="Z38" s="5" t="str">
        <f t="shared" si="11"/>
        <v/>
      </c>
      <c r="AA38" s="160" t="str">
        <f t="shared" si="0"/>
        <v/>
      </c>
      <c r="AB38" s="160" t="str">
        <f t="shared" si="1"/>
        <v/>
      </c>
      <c r="AC38" s="160" t="str">
        <f t="shared" si="12"/>
        <v/>
      </c>
      <c r="AD38" s="6" t="str">
        <f t="shared" si="13"/>
        <v/>
      </c>
      <c r="AE38" s="105"/>
      <c r="AF38" s="159"/>
      <c r="AG38" s="159"/>
      <c r="AH38" s="168" t="str">
        <f t="shared" si="14"/>
        <v/>
      </c>
      <c r="AI38" s="5" t="str">
        <f t="shared" si="15"/>
        <v/>
      </c>
      <c r="AJ38" s="159"/>
      <c r="AK38" s="159"/>
      <c r="AL38" s="168" t="str">
        <f t="shared" si="16"/>
        <v/>
      </c>
      <c r="AM38" s="5" t="str">
        <f t="shared" si="17"/>
        <v/>
      </c>
      <c r="AN38" s="159"/>
      <c r="AO38" s="159"/>
      <c r="AP38" s="168" t="str">
        <f t="shared" si="18"/>
        <v/>
      </c>
      <c r="AQ38" s="5" t="str">
        <f t="shared" si="19"/>
        <v/>
      </c>
      <c r="AR38" s="159"/>
      <c r="AS38" s="159"/>
      <c r="AT38" s="168" t="str">
        <f t="shared" si="20"/>
        <v/>
      </c>
      <c r="AU38" s="5" t="str">
        <f t="shared" si="21"/>
        <v/>
      </c>
      <c r="AV38" s="159"/>
      <c r="AW38" s="159"/>
      <c r="AX38" s="168" t="str">
        <f t="shared" si="22"/>
        <v/>
      </c>
      <c r="AY38" s="5" t="str">
        <f t="shared" si="23"/>
        <v/>
      </c>
      <c r="AZ38" s="160" t="str">
        <f t="shared" si="24"/>
        <v/>
      </c>
      <c r="BA38" s="160" t="str">
        <f t="shared" si="25"/>
        <v/>
      </c>
      <c r="BB38" s="160" t="str">
        <f t="shared" si="26"/>
        <v/>
      </c>
      <c r="BC38" s="6" t="str">
        <f t="shared" si="27"/>
        <v/>
      </c>
      <c r="BD38" s="105"/>
      <c r="BE38" s="159"/>
      <c r="BF38" s="159"/>
      <c r="BG38" s="168" t="str">
        <f t="shared" si="28"/>
        <v/>
      </c>
      <c r="BH38" s="5" t="str">
        <f t="shared" si="29"/>
        <v/>
      </c>
      <c r="BI38" s="159"/>
      <c r="BJ38" s="159"/>
      <c r="BK38" s="168" t="str">
        <f t="shared" si="30"/>
        <v/>
      </c>
      <c r="BL38" s="5" t="str">
        <f t="shared" si="31"/>
        <v/>
      </c>
      <c r="BM38" s="159"/>
      <c r="BN38" s="159"/>
      <c r="BO38" s="168" t="str">
        <f t="shared" si="32"/>
        <v/>
      </c>
      <c r="BP38" s="5" t="str">
        <f t="shared" si="33"/>
        <v/>
      </c>
      <c r="BQ38" s="159"/>
      <c r="BR38" s="159"/>
      <c r="BS38" s="168" t="str">
        <f t="shared" si="34"/>
        <v/>
      </c>
      <c r="BT38" s="5" t="str">
        <f t="shared" si="35"/>
        <v/>
      </c>
      <c r="BU38" s="159"/>
      <c r="BV38" s="159"/>
      <c r="BW38" s="168" t="str">
        <f t="shared" si="36"/>
        <v/>
      </c>
      <c r="BX38" s="5" t="str">
        <f t="shared" si="37"/>
        <v/>
      </c>
      <c r="BY38" s="160" t="str">
        <f t="shared" si="38"/>
        <v/>
      </c>
      <c r="BZ38" s="160" t="str">
        <f t="shared" si="39"/>
        <v/>
      </c>
      <c r="CA38" s="160" t="str">
        <f t="shared" si="40"/>
        <v/>
      </c>
      <c r="CB38" s="6" t="str">
        <f t="shared" si="41"/>
        <v/>
      </c>
      <c r="CC38" s="105"/>
      <c r="CD38" s="159"/>
      <c r="CE38" s="159"/>
      <c r="CF38" s="168" t="str">
        <f t="shared" si="42"/>
        <v/>
      </c>
      <c r="CG38" s="5" t="str">
        <f t="shared" si="43"/>
        <v/>
      </c>
      <c r="CH38" s="159"/>
      <c r="CI38" s="159"/>
      <c r="CJ38" s="168" t="str">
        <f t="shared" si="44"/>
        <v/>
      </c>
      <c r="CK38" s="5" t="str">
        <f t="shared" si="45"/>
        <v/>
      </c>
      <c r="CL38" s="159"/>
      <c r="CM38" s="159"/>
      <c r="CN38" s="168" t="str">
        <f t="shared" si="46"/>
        <v/>
      </c>
      <c r="CO38" s="5" t="str">
        <f t="shared" si="47"/>
        <v/>
      </c>
      <c r="CP38" s="159"/>
      <c r="CQ38" s="159"/>
      <c r="CR38" s="168" t="str">
        <f t="shared" si="48"/>
        <v/>
      </c>
      <c r="CS38" s="5" t="str">
        <f t="shared" si="49"/>
        <v/>
      </c>
      <c r="CT38" s="159"/>
      <c r="CU38" s="159"/>
      <c r="CV38" s="168" t="str">
        <f t="shared" si="50"/>
        <v/>
      </c>
      <c r="CW38" s="5" t="str">
        <f t="shared" si="51"/>
        <v/>
      </c>
      <c r="CX38" s="160" t="str">
        <f t="shared" si="52"/>
        <v/>
      </c>
      <c r="CY38" s="160" t="str">
        <f t="shared" si="53"/>
        <v/>
      </c>
      <c r="CZ38" s="160" t="str">
        <f t="shared" si="54"/>
        <v/>
      </c>
      <c r="DA38" s="6" t="str">
        <f t="shared" si="55"/>
        <v/>
      </c>
      <c r="DB38" s="105"/>
      <c r="DC38" s="159"/>
      <c r="DD38" s="159"/>
      <c r="DE38" s="168" t="str">
        <f t="shared" si="56"/>
        <v/>
      </c>
      <c r="DF38" s="5" t="str">
        <f t="shared" si="57"/>
        <v/>
      </c>
      <c r="DG38" s="159"/>
      <c r="DH38" s="159"/>
      <c r="DI38" s="168" t="str">
        <f t="shared" si="58"/>
        <v/>
      </c>
      <c r="DJ38" s="5" t="str">
        <f t="shared" si="59"/>
        <v/>
      </c>
      <c r="DK38" s="159"/>
      <c r="DL38" s="159"/>
      <c r="DM38" s="168" t="str">
        <f t="shared" si="60"/>
        <v/>
      </c>
      <c r="DN38" s="5" t="str">
        <f t="shared" si="61"/>
        <v/>
      </c>
      <c r="DO38" s="159"/>
      <c r="DP38" s="159"/>
      <c r="DQ38" s="168" t="str">
        <f t="shared" si="62"/>
        <v/>
      </c>
      <c r="DR38" s="5" t="str">
        <f t="shared" si="63"/>
        <v/>
      </c>
      <c r="DS38" s="159"/>
      <c r="DT38" s="159"/>
      <c r="DU38" s="168" t="str">
        <f t="shared" si="64"/>
        <v/>
      </c>
      <c r="DV38" s="5" t="str">
        <f t="shared" si="65"/>
        <v/>
      </c>
      <c r="DW38" s="160" t="str">
        <f t="shared" si="66"/>
        <v/>
      </c>
      <c r="DX38" s="160" t="str">
        <f t="shared" si="67"/>
        <v/>
      </c>
      <c r="DY38" s="160" t="str">
        <f t="shared" si="68"/>
        <v/>
      </c>
      <c r="DZ38" s="6" t="str">
        <f t="shared" si="69"/>
        <v/>
      </c>
      <c r="EA38" s="105"/>
      <c r="EB38" s="159"/>
      <c r="EC38" s="159"/>
      <c r="ED38" s="168" t="str">
        <f t="shared" si="70"/>
        <v/>
      </c>
      <c r="EE38" s="5" t="str">
        <f t="shared" si="71"/>
        <v/>
      </c>
      <c r="EF38" s="159"/>
      <c r="EG38" s="159"/>
      <c r="EH38" s="168" t="str">
        <f t="shared" si="72"/>
        <v/>
      </c>
      <c r="EI38" s="5" t="str">
        <f t="shared" si="73"/>
        <v/>
      </c>
      <c r="EJ38" s="159"/>
      <c r="EK38" s="159"/>
      <c r="EL38" s="168" t="str">
        <f t="shared" si="74"/>
        <v/>
      </c>
      <c r="EM38" s="5" t="str">
        <f t="shared" si="75"/>
        <v/>
      </c>
      <c r="EN38" s="159"/>
      <c r="EO38" s="159"/>
      <c r="EP38" s="168" t="str">
        <f t="shared" si="76"/>
        <v/>
      </c>
      <c r="EQ38" s="5" t="str">
        <f t="shared" si="77"/>
        <v/>
      </c>
      <c r="ER38" s="159"/>
      <c r="ES38" s="159"/>
      <c r="ET38" s="168" t="str">
        <f t="shared" si="78"/>
        <v/>
      </c>
      <c r="EU38" s="5" t="str">
        <f t="shared" si="79"/>
        <v/>
      </c>
      <c r="EV38" s="160" t="str">
        <f t="shared" si="80"/>
        <v/>
      </c>
      <c r="EW38" s="160" t="str">
        <f t="shared" si="81"/>
        <v/>
      </c>
      <c r="EX38" s="160" t="str">
        <f t="shared" si="82"/>
        <v/>
      </c>
      <c r="EY38" s="6" t="str">
        <f t="shared" si="83"/>
        <v/>
      </c>
      <c r="EZ38" s="105"/>
      <c r="FA38" s="105"/>
      <c r="FB38" s="105"/>
      <c r="FC38" s="105"/>
      <c r="FD38" s="105"/>
      <c r="FE38" s="106" t="str">
        <f t="shared" si="84"/>
        <v/>
      </c>
      <c r="FF38" s="100" t="str">
        <f t="shared" si="85"/>
        <v xml:space="preserve"> </v>
      </c>
      <c r="FG38" s="105"/>
      <c r="FH38" s="105"/>
      <c r="FI38" s="105"/>
      <c r="FJ38" s="105"/>
      <c r="FK38" s="105"/>
      <c r="FL38" s="107" t="str">
        <f t="shared" si="86"/>
        <v/>
      </c>
      <c r="FM38" s="101" t="str">
        <f t="shared" si="87"/>
        <v xml:space="preserve"> </v>
      </c>
      <c r="FN38" s="105"/>
      <c r="FO38" s="105"/>
      <c r="FP38" s="105"/>
      <c r="FQ38" s="105"/>
      <c r="FR38" s="105"/>
      <c r="FS38" s="204" t="str">
        <f t="shared" si="88"/>
        <v/>
      </c>
      <c r="FT38" s="205" t="str">
        <f t="shared" si="89"/>
        <v xml:space="preserve"> </v>
      </c>
      <c r="FU38" s="477"/>
      <c r="FV38" s="316" t="str">
        <f>IF(AND(C38=""),"-",VLOOKUP(B38,Register!$A$7:$AM$311,19,FALSE))</f>
        <v>-</v>
      </c>
      <c r="FW38" s="7" t="str">
        <f>IF(AND(C38=""),"-",VLOOKUP(B38,Register!$A$7:$AM$311,20,FALSE))</f>
        <v>-</v>
      </c>
      <c r="FX38" s="7" t="str">
        <f>IF(AND(C38=""),"-",VLOOKUP(B38,Register!$A$7:$AM$311,21,FALSE))</f>
        <v>-</v>
      </c>
      <c r="FY38" s="7" t="str">
        <f>IF(AND(C38=""),"-",VLOOKUP(B38,Register!$A$7:$AM$311,22,FALSE))</f>
        <v>-</v>
      </c>
      <c r="FZ38" s="7" t="str">
        <f>IF(AND(C38=""),"-",VLOOKUP(B38,Register!$A$7:$AM$311,23,FALSE))</f>
        <v>-</v>
      </c>
      <c r="GA38" s="7" t="str">
        <f>IF(AND(C38=""),"-",VLOOKUP(B38,Register!$A$7:$AM$311,24,FALSE))</f>
        <v>-</v>
      </c>
      <c r="GB38" s="7" t="str">
        <f>IF(AND(C38=""),"-",VLOOKUP(B38,Register!$A$7:$AM$311,25,FALSE))</f>
        <v>-</v>
      </c>
      <c r="GC38" s="7" t="str">
        <f>IF(AND(C38=""),"-",VLOOKUP(B38,Register!$A$7:$AM$311,26,FALSE))</f>
        <v>-</v>
      </c>
      <c r="GD38" s="7" t="str">
        <f>IF(AND(C38=""),"-",VLOOKUP(B38,Register!$A$7:$AM$311,27,FALSE))</f>
        <v>-</v>
      </c>
      <c r="GE38" s="7" t="str">
        <f>IF(AND(C38=""),"-",VLOOKUP(B38,Register!$A$7:$AM$311,28,FALSE))</f>
        <v>-</v>
      </c>
      <c r="GF38" s="7" t="str">
        <f>IF(AND(C38=""),"-",VLOOKUP(B38,Register!$A$7:$AM$311,29,FALSE))</f>
        <v>-</v>
      </c>
      <c r="GG38" s="7" t="str">
        <f>IF(AND(C38=""),"-",VLOOKUP(B38,Register!$A$7:$AM$311,30,FALSE))</f>
        <v>-</v>
      </c>
      <c r="GH38" s="8" t="str">
        <f>IF(AND(C38=""),"-",VLOOKUP(B38,Register!$A$7:$AM$311,31,FALSE))</f>
        <v>-</v>
      </c>
      <c r="GI38" s="309" t="str">
        <f>IF(AND(C38=""),"",VLOOKUP(B38,Register!$A$7:$CL$311,36,FALSE))</f>
        <v/>
      </c>
      <c r="GJ38" s="182" t="str">
        <f t="shared" si="90"/>
        <v/>
      </c>
      <c r="GK38" s="312" t="str">
        <f t="shared" si="91"/>
        <v/>
      </c>
      <c r="GL38" s="314" t="str">
        <f t="shared" si="92"/>
        <v/>
      </c>
      <c r="GM38" s="3"/>
      <c r="GP38" s="315" t="s">
        <v>609</v>
      </c>
      <c r="GR38" s="3"/>
      <c r="GS38" s="3"/>
      <c r="GT38" s="3"/>
      <c r="GU38" s="3"/>
      <c r="GV38" s="3"/>
      <c r="GW38" s="3"/>
      <c r="GX38" s="3"/>
      <c r="GY38" s="3"/>
      <c r="GZ38" s="3"/>
      <c r="HA38" s="3"/>
      <c r="HB38" s="3"/>
      <c r="HC38" s="3"/>
      <c r="HD38" s="3"/>
      <c r="HE38" s="3"/>
      <c r="HF38" s="3"/>
      <c r="HG38" s="3"/>
      <c r="HH38" s="3"/>
      <c r="HI38" s="3"/>
      <c r="HJ38" s="3"/>
      <c r="HK38" s="3"/>
      <c r="HL38" s="3"/>
      <c r="HM38" s="3"/>
      <c r="HW38" s="321" t="str">
        <f>IF(ISNA(VLOOKUP(B38,Register!A$7:Z$315,9,FALSE)),"",VLOOKUP(B38,Register!A$7:Z$315,9,FALSE))</f>
        <v/>
      </c>
      <c r="HX38" s="321" t="str">
        <f>IF(ISNA(VLOOKUP(B38,Register!A$7:Z$315,12,FALSE)),"",VLOOKUP(B38,Register!A$7:Z$315,12,FALSE))</f>
        <v/>
      </c>
      <c r="HY38" s="321" t="str">
        <f t="shared" si="93"/>
        <v/>
      </c>
      <c r="HZ38" s="321" t="str">
        <f t="shared" si="94"/>
        <v/>
      </c>
      <c r="IA38" s="321" t="str">
        <f t="shared" si="95"/>
        <v/>
      </c>
      <c r="IB38" s="321" t="str">
        <f t="shared" si="96"/>
        <v/>
      </c>
      <c r="IC38" s="321" t="str">
        <f t="shared" si="97"/>
        <v/>
      </c>
      <c r="ID38" s="321" t="str">
        <f t="shared" si="98"/>
        <v/>
      </c>
      <c r="IE38" s="321" t="str">
        <f t="shared" si="99"/>
        <v/>
      </c>
      <c r="IF38" s="321" t="str">
        <f t="shared" si="100"/>
        <v/>
      </c>
    </row>
    <row r="39" spans="1:240" ht="21">
      <c r="A39" s="172">
        <v>27</v>
      </c>
      <c r="B39" s="197"/>
      <c r="C39" s="196" t="str">
        <f>IF(ISNA(VLOOKUP(B39,Register!A$7:Z$315,3,FALSE)),"",VLOOKUP(B39,Register!A$7:Z$315,3,FALSE))</f>
        <v/>
      </c>
      <c r="D39" s="196" t="str">
        <f>IF(ISNA(VLOOKUP(B39,Register!A$7:Z$315,4,FALSE)),"",VLOOKUP(B39,Register!A$7:Z$315,4,FALSE))</f>
        <v/>
      </c>
      <c r="E39" s="195" t="str">
        <f>IF(ISNA(VLOOKUP(B39,Register!A$7:Z$315,6,FALSE)),"",VLOOKUP(B39,Register!A$7:Z$315,6,FALSE))</f>
        <v/>
      </c>
      <c r="F39" s="105"/>
      <c r="G39" s="159"/>
      <c r="H39" s="159"/>
      <c r="I39" s="168" t="str">
        <f t="shared" si="2"/>
        <v/>
      </c>
      <c r="J39" s="5" t="str">
        <f t="shared" si="3"/>
        <v/>
      </c>
      <c r="K39" s="159"/>
      <c r="L39" s="159"/>
      <c r="M39" s="168" t="str">
        <f t="shared" si="4"/>
        <v/>
      </c>
      <c r="N39" s="5" t="str">
        <f t="shared" si="5"/>
        <v/>
      </c>
      <c r="O39" s="159"/>
      <c r="P39" s="159"/>
      <c r="Q39" s="168" t="str">
        <f t="shared" si="6"/>
        <v/>
      </c>
      <c r="R39" s="5" t="str">
        <f t="shared" si="7"/>
        <v/>
      </c>
      <c r="S39" s="159"/>
      <c r="T39" s="159"/>
      <c r="U39" s="168" t="str">
        <f t="shared" si="8"/>
        <v/>
      </c>
      <c r="V39" s="5" t="str">
        <f t="shared" si="9"/>
        <v/>
      </c>
      <c r="W39" s="159"/>
      <c r="X39" s="159"/>
      <c r="Y39" s="168" t="str">
        <f t="shared" si="10"/>
        <v/>
      </c>
      <c r="Z39" s="5" t="str">
        <f t="shared" si="11"/>
        <v/>
      </c>
      <c r="AA39" s="160" t="str">
        <f t="shared" si="0"/>
        <v/>
      </c>
      <c r="AB39" s="160" t="str">
        <f t="shared" si="1"/>
        <v/>
      </c>
      <c r="AC39" s="160" t="str">
        <f t="shared" si="12"/>
        <v/>
      </c>
      <c r="AD39" s="6" t="str">
        <f t="shared" si="13"/>
        <v/>
      </c>
      <c r="AE39" s="105"/>
      <c r="AF39" s="159"/>
      <c r="AG39" s="159"/>
      <c r="AH39" s="168" t="str">
        <f t="shared" si="14"/>
        <v/>
      </c>
      <c r="AI39" s="5" t="str">
        <f t="shared" si="15"/>
        <v/>
      </c>
      <c r="AJ39" s="159"/>
      <c r="AK39" s="159"/>
      <c r="AL39" s="168" t="str">
        <f t="shared" si="16"/>
        <v/>
      </c>
      <c r="AM39" s="5" t="str">
        <f t="shared" si="17"/>
        <v/>
      </c>
      <c r="AN39" s="159"/>
      <c r="AO39" s="159"/>
      <c r="AP39" s="168" t="str">
        <f t="shared" si="18"/>
        <v/>
      </c>
      <c r="AQ39" s="5" t="str">
        <f t="shared" si="19"/>
        <v/>
      </c>
      <c r="AR39" s="159"/>
      <c r="AS39" s="159"/>
      <c r="AT39" s="168" t="str">
        <f t="shared" si="20"/>
        <v/>
      </c>
      <c r="AU39" s="5" t="str">
        <f t="shared" si="21"/>
        <v/>
      </c>
      <c r="AV39" s="159"/>
      <c r="AW39" s="159"/>
      <c r="AX39" s="168" t="str">
        <f t="shared" si="22"/>
        <v/>
      </c>
      <c r="AY39" s="5" t="str">
        <f t="shared" si="23"/>
        <v/>
      </c>
      <c r="AZ39" s="160" t="str">
        <f t="shared" si="24"/>
        <v/>
      </c>
      <c r="BA39" s="160" t="str">
        <f t="shared" si="25"/>
        <v/>
      </c>
      <c r="BB39" s="160" t="str">
        <f t="shared" si="26"/>
        <v/>
      </c>
      <c r="BC39" s="6" t="str">
        <f t="shared" si="27"/>
        <v/>
      </c>
      <c r="BD39" s="105"/>
      <c r="BE39" s="159"/>
      <c r="BF39" s="159"/>
      <c r="BG39" s="168" t="str">
        <f t="shared" si="28"/>
        <v/>
      </c>
      <c r="BH39" s="5" t="str">
        <f t="shared" si="29"/>
        <v/>
      </c>
      <c r="BI39" s="159"/>
      <c r="BJ39" s="159"/>
      <c r="BK39" s="168" t="str">
        <f t="shared" si="30"/>
        <v/>
      </c>
      <c r="BL39" s="5" t="str">
        <f t="shared" si="31"/>
        <v/>
      </c>
      <c r="BM39" s="159"/>
      <c r="BN39" s="159"/>
      <c r="BO39" s="168" t="str">
        <f t="shared" si="32"/>
        <v/>
      </c>
      <c r="BP39" s="5" t="str">
        <f t="shared" si="33"/>
        <v/>
      </c>
      <c r="BQ39" s="159"/>
      <c r="BR39" s="159"/>
      <c r="BS39" s="168" t="str">
        <f t="shared" si="34"/>
        <v/>
      </c>
      <c r="BT39" s="5" t="str">
        <f t="shared" si="35"/>
        <v/>
      </c>
      <c r="BU39" s="159"/>
      <c r="BV39" s="159"/>
      <c r="BW39" s="168" t="str">
        <f t="shared" si="36"/>
        <v/>
      </c>
      <c r="BX39" s="5" t="str">
        <f t="shared" si="37"/>
        <v/>
      </c>
      <c r="BY39" s="160" t="str">
        <f t="shared" si="38"/>
        <v/>
      </c>
      <c r="BZ39" s="160" t="str">
        <f t="shared" si="39"/>
        <v/>
      </c>
      <c r="CA39" s="160" t="str">
        <f t="shared" si="40"/>
        <v/>
      </c>
      <c r="CB39" s="6" t="str">
        <f t="shared" si="41"/>
        <v/>
      </c>
      <c r="CC39" s="105"/>
      <c r="CD39" s="159"/>
      <c r="CE39" s="159"/>
      <c r="CF39" s="168" t="str">
        <f t="shared" si="42"/>
        <v/>
      </c>
      <c r="CG39" s="5" t="str">
        <f t="shared" si="43"/>
        <v/>
      </c>
      <c r="CH39" s="159"/>
      <c r="CI39" s="159"/>
      <c r="CJ39" s="168" t="str">
        <f t="shared" si="44"/>
        <v/>
      </c>
      <c r="CK39" s="5" t="str">
        <f t="shared" si="45"/>
        <v/>
      </c>
      <c r="CL39" s="159"/>
      <c r="CM39" s="159"/>
      <c r="CN39" s="168" t="str">
        <f t="shared" si="46"/>
        <v/>
      </c>
      <c r="CO39" s="5" t="str">
        <f t="shared" si="47"/>
        <v/>
      </c>
      <c r="CP39" s="159"/>
      <c r="CQ39" s="159"/>
      <c r="CR39" s="168" t="str">
        <f t="shared" si="48"/>
        <v/>
      </c>
      <c r="CS39" s="5" t="str">
        <f t="shared" si="49"/>
        <v/>
      </c>
      <c r="CT39" s="159"/>
      <c r="CU39" s="159"/>
      <c r="CV39" s="168" t="str">
        <f t="shared" si="50"/>
        <v/>
      </c>
      <c r="CW39" s="5" t="str">
        <f t="shared" si="51"/>
        <v/>
      </c>
      <c r="CX39" s="160" t="str">
        <f t="shared" si="52"/>
        <v/>
      </c>
      <c r="CY39" s="160" t="str">
        <f t="shared" si="53"/>
        <v/>
      </c>
      <c r="CZ39" s="160" t="str">
        <f t="shared" si="54"/>
        <v/>
      </c>
      <c r="DA39" s="6" t="str">
        <f t="shared" si="55"/>
        <v/>
      </c>
      <c r="DB39" s="105"/>
      <c r="DC39" s="159"/>
      <c r="DD39" s="159"/>
      <c r="DE39" s="168" t="str">
        <f t="shared" si="56"/>
        <v/>
      </c>
      <c r="DF39" s="5" t="str">
        <f t="shared" si="57"/>
        <v/>
      </c>
      <c r="DG39" s="159"/>
      <c r="DH39" s="159"/>
      <c r="DI39" s="168" t="str">
        <f t="shared" si="58"/>
        <v/>
      </c>
      <c r="DJ39" s="5" t="str">
        <f t="shared" si="59"/>
        <v/>
      </c>
      <c r="DK39" s="159"/>
      <c r="DL39" s="159"/>
      <c r="DM39" s="168" t="str">
        <f t="shared" si="60"/>
        <v/>
      </c>
      <c r="DN39" s="5" t="str">
        <f t="shared" si="61"/>
        <v/>
      </c>
      <c r="DO39" s="159"/>
      <c r="DP39" s="159"/>
      <c r="DQ39" s="168" t="str">
        <f t="shared" si="62"/>
        <v/>
      </c>
      <c r="DR39" s="5" t="str">
        <f t="shared" si="63"/>
        <v/>
      </c>
      <c r="DS39" s="159"/>
      <c r="DT39" s="159"/>
      <c r="DU39" s="168" t="str">
        <f t="shared" si="64"/>
        <v/>
      </c>
      <c r="DV39" s="5" t="str">
        <f t="shared" si="65"/>
        <v/>
      </c>
      <c r="DW39" s="160" t="str">
        <f t="shared" si="66"/>
        <v/>
      </c>
      <c r="DX39" s="160" t="str">
        <f t="shared" si="67"/>
        <v/>
      </c>
      <c r="DY39" s="160" t="str">
        <f t="shared" si="68"/>
        <v/>
      </c>
      <c r="DZ39" s="6" t="str">
        <f t="shared" si="69"/>
        <v/>
      </c>
      <c r="EA39" s="105"/>
      <c r="EB39" s="159"/>
      <c r="EC39" s="159"/>
      <c r="ED39" s="168" t="str">
        <f t="shared" si="70"/>
        <v/>
      </c>
      <c r="EE39" s="5" t="str">
        <f t="shared" si="71"/>
        <v/>
      </c>
      <c r="EF39" s="159"/>
      <c r="EG39" s="159"/>
      <c r="EH39" s="168" t="str">
        <f t="shared" si="72"/>
        <v/>
      </c>
      <c r="EI39" s="5" t="str">
        <f t="shared" si="73"/>
        <v/>
      </c>
      <c r="EJ39" s="159"/>
      <c r="EK39" s="159"/>
      <c r="EL39" s="168" t="str">
        <f t="shared" si="74"/>
        <v/>
      </c>
      <c r="EM39" s="5" t="str">
        <f t="shared" si="75"/>
        <v/>
      </c>
      <c r="EN39" s="159"/>
      <c r="EO39" s="159"/>
      <c r="EP39" s="168" t="str">
        <f t="shared" si="76"/>
        <v/>
      </c>
      <c r="EQ39" s="5" t="str">
        <f t="shared" si="77"/>
        <v/>
      </c>
      <c r="ER39" s="159"/>
      <c r="ES39" s="159"/>
      <c r="ET39" s="168" t="str">
        <f t="shared" si="78"/>
        <v/>
      </c>
      <c r="EU39" s="5" t="str">
        <f t="shared" si="79"/>
        <v/>
      </c>
      <c r="EV39" s="160" t="str">
        <f t="shared" si="80"/>
        <v/>
      </c>
      <c r="EW39" s="160" t="str">
        <f t="shared" si="81"/>
        <v/>
      </c>
      <c r="EX39" s="160" t="str">
        <f t="shared" si="82"/>
        <v/>
      </c>
      <c r="EY39" s="6" t="str">
        <f t="shared" si="83"/>
        <v/>
      </c>
      <c r="EZ39" s="105"/>
      <c r="FA39" s="105"/>
      <c r="FB39" s="105"/>
      <c r="FC39" s="105"/>
      <c r="FD39" s="105"/>
      <c r="FE39" s="106" t="str">
        <f t="shared" si="84"/>
        <v/>
      </c>
      <c r="FF39" s="100" t="str">
        <f t="shared" si="85"/>
        <v xml:space="preserve"> </v>
      </c>
      <c r="FG39" s="105"/>
      <c r="FH39" s="105"/>
      <c r="FI39" s="105"/>
      <c r="FJ39" s="105"/>
      <c r="FK39" s="105"/>
      <c r="FL39" s="107" t="str">
        <f t="shared" si="86"/>
        <v/>
      </c>
      <c r="FM39" s="101" t="str">
        <f t="shared" si="87"/>
        <v xml:space="preserve"> </v>
      </c>
      <c r="FN39" s="105"/>
      <c r="FO39" s="105"/>
      <c r="FP39" s="105"/>
      <c r="FQ39" s="105"/>
      <c r="FR39" s="105"/>
      <c r="FS39" s="204" t="str">
        <f t="shared" si="88"/>
        <v/>
      </c>
      <c r="FT39" s="205" t="str">
        <f t="shared" si="89"/>
        <v xml:space="preserve"> </v>
      </c>
      <c r="FU39" s="477"/>
      <c r="FV39" s="316" t="str">
        <f>IF(AND(C39=""),"-",VLOOKUP(B39,Register!$A$7:$AM$311,19,FALSE))</f>
        <v>-</v>
      </c>
      <c r="FW39" s="7" t="str">
        <f>IF(AND(C39=""),"-",VLOOKUP(B39,Register!$A$7:$AM$311,20,FALSE))</f>
        <v>-</v>
      </c>
      <c r="FX39" s="7" t="str">
        <f>IF(AND(C39=""),"-",VLOOKUP(B39,Register!$A$7:$AM$311,21,FALSE))</f>
        <v>-</v>
      </c>
      <c r="FY39" s="7" t="str">
        <f>IF(AND(C39=""),"-",VLOOKUP(B39,Register!$A$7:$AM$311,22,FALSE))</f>
        <v>-</v>
      </c>
      <c r="FZ39" s="7" t="str">
        <f>IF(AND(C39=""),"-",VLOOKUP(B39,Register!$A$7:$AM$311,23,FALSE))</f>
        <v>-</v>
      </c>
      <c r="GA39" s="7" t="str">
        <f>IF(AND(C39=""),"-",VLOOKUP(B39,Register!$A$7:$AM$311,24,FALSE))</f>
        <v>-</v>
      </c>
      <c r="GB39" s="7" t="str">
        <f>IF(AND(C39=""),"-",VLOOKUP(B39,Register!$A$7:$AM$311,25,FALSE))</f>
        <v>-</v>
      </c>
      <c r="GC39" s="7" t="str">
        <f>IF(AND(C39=""),"-",VLOOKUP(B39,Register!$A$7:$AM$311,26,FALSE))</f>
        <v>-</v>
      </c>
      <c r="GD39" s="7" t="str">
        <f>IF(AND(C39=""),"-",VLOOKUP(B39,Register!$A$7:$AM$311,27,FALSE))</f>
        <v>-</v>
      </c>
      <c r="GE39" s="7" t="str">
        <f>IF(AND(C39=""),"-",VLOOKUP(B39,Register!$A$7:$AM$311,28,FALSE))</f>
        <v>-</v>
      </c>
      <c r="GF39" s="7" t="str">
        <f>IF(AND(C39=""),"-",VLOOKUP(B39,Register!$A$7:$AM$311,29,FALSE))</f>
        <v>-</v>
      </c>
      <c r="GG39" s="7" t="str">
        <f>IF(AND(C39=""),"-",VLOOKUP(B39,Register!$A$7:$AM$311,30,FALSE))</f>
        <v>-</v>
      </c>
      <c r="GH39" s="8" t="str">
        <f>IF(AND(C39=""),"-",VLOOKUP(B39,Register!$A$7:$AM$311,31,FALSE))</f>
        <v>-</v>
      </c>
      <c r="GI39" s="309" t="str">
        <f>IF(AND(C39=""),"",VLOOKUP(B39,Register!$A$7:$CL$311,36,FALSE))</f>
        <v/>
      </c>
      <c r="GJ39" s="182" t="str">
        <f t="shared" si="90"/>
        <v/>
      </c>
      <c r="GK39" s="312" t="str">
        <f t="shared" si="91"/>
        <v/>
      </c>
      <c r="GL39" s="314" t="str">
        <f t="shared" si="92"/>
        <v/>
      </c>
      <c r="GM39" s="3"/>
      <c r="GP39" s="315" t="s">
        <v>610</v>
      </c>
      <c r="GR39" s="3"/>
      <c r="GS39" s="3"/>
      <c r="GT39" s="3"/>
      <c r="GU39" s="3"/>
      <c r="GV39" s="3"/>
      <c r="GW39" s="3"/>
      <c r="GX39" s="3"/>
      <c r="GY39" s="3"/>
      <c r="GZ39" s="3"/>
      <c r="HA39" s="3"/>
      <c r="HB39" s="3"/>
      <c r="HC39" s="3"/>
      <c r="HD39" s="3"/>
      <c r="HE39" s="3"/>
      <c r="HF39" s="3"/>
      <c r="HG39" s="3"/>
      <c r="HH39" s="3"/>
      <c r="HI39" s="3"/>
      <c r="HJ39" s="3"/>
      <c r="HK39" s="3"/>
      <c r="HL39" s="3"/>
      <c r="HM39" s="3"/>
      <c r="HW39" s="321" t="str">
        <f>IF(ISNA(VLOOKUP(B39,Register!A$7:Z$315,9,FALSE)),"",VLOOKUP(B39,Register!A$7:Z$315,9,FALSE))</f>
        <v/>
      </c>
      <c r="HX39" s="321" t="str">
        <f>IF(ISNA(VLOOKUP(B39,Register!A$7:Z$315,12,FALSE)),"",VLOOKUP(B39,Register!A$7:Z$315,12,FALSE))</f>
        <v/>
      </c>
      <c r="HY39" s="321" t="str">
        <f t="shared" si="93"/>
        <v/>
      </c>
      <c r="HZ39" s="321" t="str">
        <f t="shared" si="94"/>
        <v/>
      </c>
      <c r="IA39" s="321" t="str">
        <f t="shared" si="95"/>
        <v/>
      </c>
      <c r="IB39" s="321" t="str">
        <f t="shared" si="96"/>
        <v/>
      </c>
      <c r="IC39" s="321" t="str">
        <f t="shared" si="97"/>
        <v/>
      </c>
      <c r="ID39" s="321" t="str">
        <f t="shared" si="98"/>
        <v/>
      </c>
      <c r="IE39" s="321" t="str">
        <f t="shared" si="99"/>
        <v/>
      </c>
      <c r="IF39" s="321" t="str">
        <f t="shared" si="100"/>
        <v/>
      </c>
    </row>
    <row r="40" spans="1:240" ht="21">
      <c r="A40" s="172">
        <v>28</v>
      </c>
      <c r="B40" s="197"/>
      <c r="C40" s="196" t="str">
        <f>IF(ISNA(VLOOKUP(B40,Register!A$7:Z$315,3,FALSE)),"",VLOOKUP(B40,Register!A$7:Z$315,3,FALSE))</f>
        <v/>
      </c>
      <c r="D40" s="196" t="str">
        <f>IF(ISNA(VLOOKUP(B40,Register!A$7:Z$315,4,FALSE)),"",VLOOKUP(B40,Register!A$7:Z$315,4,FALSE))</f>
        <v/>
      </c>
      <c r="E40" s="195" t="str">
        <f>IF(ISNA(VLOOKUP(B40,Register!A$7:Z$315,6,FALSE)),"",VLOOKUP(B40,Register!A$7:Z$315,6,FALSE))</f>
        <v/>
      </c>
      <c r="F40" s="105"/>
      <c r="G40" s="159"/>
      <c r="H40" s="159"/>
      <c r="I40" s="168" t="str">
        <f t="shared" si="2"/>
        <v/>
      </c>
      <c r="J40" s="5" t="str">
        <f t="shared" si="3"/>
        <v/>
      </c>
      <c r="K40" s="159"/>
      <c r="L40" s="159"/>
      <c r="M40" s="168" t="str">
        <f t="shared" si="4"/>
        <v/>
      </c>
      <c r="N40" s="5" t="str">
        <f t="shared" si="5"/>
        <v/>
      </c>
      <c r="O40" s="159"/>
      <c r="P40" s="159"/>
      <c r="Q40" s="168" t="str">
        <f t="shared" si="6"/>
        <v/>
      </c>
      <c r="R40" s="5" t="str">
        <f t="shared" si="7"/>
        <v/>
      </c>
      <c r="S40" s="159"/>
      <c r="T40" s="159"/>
      <c r="U40" s="168" t="str">
        <f t="shared" si="8"/>
        <v/>
      </c>
      <c r="V40" s="5" t="str">
        <f t="shared" si="9"/>
        <v/>
      </c>
      <c r="W40" s="159"/>
      <c r="X40" s="159"/>
      <c r="Y40" s="168" t="str">
        <f t="shared" si="10"/>
        <v/>
      </c>
      <c r="Z40" s="5" t="str">
        <f t="shared" si="11"/>
        <v/>
      </c>
      <c r="AA40" s="160" t="str">
        <f t="shared" si="0"/>
        <v/>
      </c>
      <c r="AB40" s="160" t="str">
        <f t="shared" si="1"/>
        <v/>
      </c>
      <c r="AC40" s="160" t="str">
        <f t="shared" si="12"/>
        <v/>
      </c>
      <c r="AD40" s="6" t="str">
        <f t="shared" si="13"/>
        <v/>
      </c>
      <c r="AE40" s="105"/>
      <c r="AF40" s="159"/>
      <c r="AG40" s="159"/>
      <c r="AH40" s="168" t="str">
        <f t="shared" si="14"/>
        <v/>
      </c>
      <c r="AI40" s="5" t="str">
        <f t="shared" si="15"/>
        <v/>
      </c>
      <c r="AJ40" s="159"/>
      <c r="AK40" s="159"/>
      <c r="AL40" s="168" t="str">
        <f t="shared" si="16"/>
        <v/>
      </c>
      <c r="AM40" s="5" t="str">
        <f t="shared" si="17"/>
        <v/>
      </c>
      <c r="AN40" s="159"/>
      <c r="AO40" s="159"/>
      <c r="AP40" s="168" t="str">
        <f t="shared" si="18"/>
        <v/>
      </c>
      <c r="AQ40" s="5" t="str">
        <f t="shared" si="19"/>
        <v/>
      </c>
      <c r="AR40" s="159"/>
      <c r="AS40" s="159"/>
      <c r="AT40" s="168" t="str">
        <f t="shared" si="20"/>
        <v/>
      </c>
      <c r="AU40" s="5" t="str">
        <f t="shared" si="21"/>
        <v/>
      </c>
      <c r="AV40" s="159"/>
      <c r="AW40" s="159"/>
      <c r="AX40" s="168" t="str">
        <f t="shared" si="22"/>
        <v/>
      </c>
      <c r="AY40" s="5" t="str">
        <f t="shared" si="23"/>
        <v/>
      </c>
      <c r="AZ40" s="160" t="str">
        <f t="shared" si="24"/>
        <v/>
      </c>
      <c r="BA40" s="160" t="str">
        <f t="shared" si="25"/>
        <v/>
      </c>
      <c r="BB40" s="160" t="str">
        <f t="shared" si="26"/>
        <v/>
      </c>
      <c r="BC40" s="6" t="str">
        <f t="shared" si="27"/>
        <v/>
      </c>
      <c r="BD40" s="105"/>
      <c r="BE40" s="159"/>
      <c r="BF40" s="159"/>
      <c r="BG40" s="168" t="str">
        <f t="shared" si="28"/>
        <v/>
      </c>
      <c r="BH40" s="5" t="str">
        <f t="shared" si="29"/>
        <v/>
      </c>
      <c r="BI40" s="159"/>
      <c r="BJ40" s="159"/>
      <c r="BK40" s="168" t="str">
        <f t="shared" si="30"/>
        <v/>
      </c>
      <c r="BL40" s="5" t="str">
        <f t="shared" si="31"/>
        <v/>
      </c>
      <c r="BM40" s="159"/>
      <c r="BN40" s="159"/>
      <c r="BO40" s="168" t="str">
        <f t="shared" si="32"/>
        <v/>
      </c>
      <c r="BP40" s="5" t="str">
        <f t="shared" si="33"/>
        <v/>
      </c>
      <c r="BQ40" s="159"/>
      <c r="BR40" s="159"/>
      <c r="BS40" s="168" t="str">
        <f t="shared" si="34"/>
        <v/>
      </c>
      <c r="BT40" s="5" t="str">
        <f t="shared" si="35"/>
        <v/>
      </c>
      <c r="BU40" s="159"/>
      <c r="BV40" s="159"/>
      <c r="BW40" s="168" t="str">
        <f t="shared" si="36"/>
        <v/>
      </c>
      <c r="BX40" s="5" t="str">
        <f t="shared" si="37"/>
        <v/>
      </c>
      <c r="BY40" s="160" t="str">
        <f t="shared" si="38"/>
        <v/>
      </c>
      <c r="BZ40" s="160" t="str">
        <f t="shared" si="39"/>
        <v/>
      </c>
      <c r="CA40" s="160" t="str">
        <f t="shared" si="40"/>
        <v/>
      </c>
      <c r="CB40" s="6" t="str">
        <f t="shared" si="41"/>
        <v/>
      </c>
      <c r="CC40" s="105"/>
      <c r="CD40" s="159"/>
      <c r="CE40" s="159"/>
      <c r="CF40" s="168" t="str">
        <f t="shared" si="42"/>
        <v/>
      </c>
      <c r="CG40" s="5" t="str">
        <f t="shared" si="43"/>
        <v/>
      </c>
      <c r="CH40" s="159"/>
      <c r="CI40" s="159"/>
      <c r="CJ40" s="168" t="str">
        <f t="shared" si="44"/>
        <v/>
      </c>
      <c r="CK40" s="5" t="str">
        <f t="shared" si="45"/>
        <v/>
      </c>
      <c r="CL40" s="159"/>
      <c r="CM40" s="159"/>
      <c r="CN40" s="168" t="str">
        <f t="shared" si="46"/>
        <v/>
      </c>
      <c r="CO40" s="5" t="str">
        <f t="shared" si="47"/>
        <v/>
      </c>
      <c r="CP40" s="159"/>
      <c r="CQ40" s="159"/>
      <c r="CR40" s="168" t="str">
        <f t="shared" si="48"/>
        <v/>
      </c>
      <c r="CS40" s="5" t="str">
        <f t="shared" si="49"/>
        <v/>
      </c>
      <c r="CT40" s="159"/>
      <c r="CU40" s="159"/>
      <c r="CV40" s="168" t="str">
        <f t="shared" si="50"/>
        <v/>
      </c>
      <c r="CW40" s="5" t="str">
        <f t="shared" si="51"/>
        <v/>
      </c>
      <c r="CX40" s="160" t="str">
        <f t="shared" si="52"/>
        <v/>
      </c>
      <c r="CY40" s="160" t="str">
        <f t="shared" si="53"/>
        <v/>
      </c>
      <c r="CZ40" s="160" t="str">
        <f t="shared" si="54"/>
        <v/>
      </c>
      <c r="DA40" s="6" t="str">
        <f t="shared" si="55"/>
        <v/>
      </c>
      <c r="DB40" s="105"/>
      <c r="DC40" s="159"/>
      <c r="DD40" s="159"/>
      <c r="DE40" s="168" t="str">
        <f t="shared" si="56"/>
        <v/>
      </c>
      <c r="DF40" s="5" t="str">
        <f t="shared" si="57"/>
        <v/>
      </c>
      <c r="DG40" s="159"/>
      <c r="DH40" s="159"/>
      <c r="DI40" s="168" t="str">
        <f t="shared" si="58"/>
        <v/>
      </c>
      <c r="DJ40" s="5" t="str">
        <f t="shared" si="59"/>
        <v/>
      </c>
      <c r="DK40" s="159"/>
      <c r="DL40" s="159"/>
      <c r="DM40" s="168" t="str">
        <f t="shared" si="60"/>
        <v/>
      </c>
      <c r="DN40" s="5" t="str">
        <f t="shared" si="61"/>
        <v/>
      </c>
      <c r="DO40" s="159"/>
      <c r="DP40" s="159"/>
      <c r="DQ40" s="168" t="str">
        <f t="shared" si="62"/>
        <v/>
      </c>
      <c r="DR40" s="5" t="str">
        <f t="shared" si="63"/>
        <v/>
      </c>
      <c r="DS40" s="159"/>
      <c r="DT40" s="159"/>
      <c r="DU40" s="168" t="str">
        <f t="shared" si="64"/>
        <v/>
      </c>
      <c r="DV40" s="5" t="str">
        <f t="shared" si="65"/>
        <v/>
      </c>
      <c r="DW40" s="160" t="str">
        <f t="shared" si="66"/>
        <v/>
      </c>
      <c r="DX40" s="160" t="str">
        <f t="shared" si="67"/>
        <v/>
      </c>
      <c r="DY40" s="160" t="str">
        <f t="shared" si="68"/>
        <v/>
      </c>
      <c r="DZ40" s="6" t="str">
        <f t="shared" si="69"/>
        <v/>
      </c>
      <c r="EA40" s="105"/>
      <c r="EB40" s="159"/>
      <c r="EC40" s="159"/>
      <c r="ED40" s="168" t="str">
        <f t="shared" si="70"/>
        <v/>
      </c>
      <c r="EE40" s="5" t="str">
        <f t="shared" si="71"/>
        <v/>
      </c>
      <c r="EF40" s="159"/>
      <c r="EG40" s="159"/>
      <c r="EH40" s="168" t="str">
        <f t="shared" si="72"/>
        <v/>
      </c>
      <c r="EI40" s="5" t="str">
        <f t="shared" si="73"/>
        <v/>
      </c>
      <c r="EJ40" s="159"/>
      <c r="EK40" s="159"/>
      <c r="EL40" s="168" t="str">
        <f t="shared" si="74"/>
        <v/>
      </c>
      <c r="EM40" s="5" t="str">
        <f t="shared" si="75"/>
        <v/>
      </c>
      <c r="EN40" s="159"/>
      <c r="EO40" s="159"/>
      <c r="EP40" s="168" t="str">
        <f t="shared" si="76"/>
        <v/>
      </c>
      <c r="EQ40" s="5" t="str">
        <f t="shared" si="77"/>
        <v/>
      </c>
      <c r="ER40" s="159"/>
      <c r="ES40" s="159"/>
      <c r="ET40" s="168" t="str">
        <f t="shared" si="78"/>
        <v/>
      </c>
      <c r="EU40" s="5" t="str">
        <f t="shared" si="79"/>
        <v/>
      </c>
      <c r="EV40" s="160" t="str">
        <f t="shared" si="80"/>
        <v/>
      </c>
      <c r="EW40" s="160" t="str">
        <f t="shared" si="81"/>
        <v/>
      </c>
      <c r="EX40" s="160" t="str">
        <f t="shared" si="82"/>
        <v/>
      </c>
      <c r="EY40" s="6" t="str">
        <f t="shared" si="83"/>
        <v/>
      </c>
      <c r="EZ40" s="105"/>
      <c r="FA40" s="105"/>
      <c r="FB40" s="105"/>
      <c r="FC40" s="105"/>
      <c r="FD40" s="105"/>
      <c r="FE40" s="106" t="str">
        <f t="shared" si="84"/>
        <v/>
      </c>
      <c r="FF40" s="100" t="str">
        <f t="shared" si="85"/>
        <v xml:space="preserve"> </v>
      </c>
      <c r="FG40" s="105"/>
      <c r="FH40" s="105"/>
      <c r="FI40" s="105"/>
      <c r="FJ40" s="105"/>
      <c r="FK40" s="105"/>
      <c r="FL40" s="107" t="str">
        <f t="shared" si="86"/>
        <v/>
      </c>
      <c r="FM40" s="101" t="str">
        <f t="shared" si="87"/>
        <v xml:space="preserve"> </v>
      </c>
      <c r="FN40" s="105"/>
      <c r="FO40" s="105"/>
      <c r="FP40" s="105"/>
      <c r="FQ40" s="105"/>
      <c r="FR40" s="105"/>
      <c r="FS40" s="204" t="str">
        <f t="shared" si="88"/>
        <v/>
      </c>
      <c r="FT40" s="205" t="str">
        <f t="shared" si="89"/>
        <v xml:space="preserve"> </v>
      </c>
      <c r="FU40" s="477"/>
      <c r="FV40" s="316" t="str">
        <f>IF(AND(C40=""),"-",VLOOKUP(B40,Register!$A$7:$AM$311,19,FALSE))</f>
        <v>-</v>
      </c>
      <c r="FW40" s="7" t="str">
        <f>IF(AND(C40=""),"-",VLOOKUP(B40,Register!$A$7:$AM$311,20,FALSE))</f>
        <v>-</v>
      </c>
      <c r="FX40" s="7" t="str">
        <f>IF(AND(C40=""),"-",VLOOKUP(B40,Register!$A$7:$AM$311,21,FALSE))</f>
        <v>-</v>
      </c>
      <c r="FY40" s="7" t="str">
        <f>IF(AND(C40=""),"-",VLOOKUP(B40,Register!$A$7:$AM$311,22,FALSE))</f>
        <v>-</v>
      </c>
      <c r="FZ40" s="7" t="str">
        <f>IF(AND(C40=""),"-",VLOOKUP(B40,Register!$A$7:$AM$311,23,FALSE))</f>
        <v>-</v>
      </c>
      <c r="GA40" s="7" t="str">
        <f>IF(AND(C40=""),"-",VLOOKUP(B40,Register!$A$7:$AM$311,24,FALSE))</f>
        <v>-</v>
      </c>
      <c r="GB40" s="7" t="str">
        <f>IF(AND(C40=""),"-",VLOOKUP(B40,Register!$A$7:$AM$311,25,FALSE))</f>
        <v>-</v>
      </c>
      <c r="GC40" s="7" t="str">
        <f>IF(AND(C40=""),"-",VLOOKUP(B40,Register!$A$7:$AM$311,26,FALSE))</f>
        <v>-</v>
      </c>
      <c r="GD40" s="7" t="str">
        <f>IF(AND(C40=""),"-",VLOOKUP(B40,Register!$A$7:$AM$311,27,FALSE))</f>
        <v>-</v>
      </c>
      <c r="GE40" s="7" t="str">
        <f>IF(AND(C40=""),"-",VLOOKUP(B40,Register!$A$7:$AM$311,28,FALSE))</f>
        <v>-</v>
      </c>
      <c r="GF40" s="7" t="str">
        <f>IF(AND(C40=""),"-",VLOOKUP(B40,Register!$A$7:$AM$311,29,FALSE))</f>
        <v>-</v>
      </c>
      <c r="GG40" s="7" t="str">
        <f>IF(AND(C40=""),"-",VLOOKUP(B40,Register!$A$7:$AM$311,30,FALSE))</f>
        <v>-</v>
      </c>
      <c r="GH40" s="8" t="str">
        <f>IF(AND(C40=""),"-",VLOOKUP(B40,Register!$A$7:$AM$311,31,FALSE))</f>
        <v>-</v>
      </c>
      <c r="GI40" s="309" t="str">
        <f>IF(AND(C40=""),"",VLOOKUP(B40,Register!$A$7:$CL$311,36,FALSE))</f>
        <v/>
      </c>
      <c r="GJ40" s="182" t="str">
        <f t="shared" si="90"/>
        <v/>
      </c>
      <c r="GK40" s="312" t="str">
        <f t="shared" si="91"/>
        <v/>
      </c>
      <c r="GL40" s="314" t="str">
        <f t="shared" si="92"/>
        <v/>
      </c>
      <c r="GM40" s="3"/>
      <c r="GP40" s="315" t="s">
        <v>611</v>
      </c>
      <c r="GR40" s="3"/>
      <c r="GS40" s="3"/>
      <c r="GT40" s="3"/>
      <c r="GU40" s="3"/>
      <c r="GV40" s="3"/>
      <c r="GW40" s="3"/>
      <c r="GX40" s="3"/>
      <c r="GY40" s="3"/>
      <c r="GZ40" s="3"/>
      <c r="HA40" s="3"/>
      <c r="HB40" s="3"/>
      <c r="HC40" s="3"/>
      <c r="HD40" s="3"/>
      <c r="HE40" s="3"/>
      <c r="HF40" s="3"/>
      <c r="HG40" s="3"/>
      <c r="HH40" s="3"/>
      <c r="HI40" s="3"/>
      <c r="HJ40" s="3"/>
      <c r="HK40" s="3"/>
      <c r="HL40" s="3"/>
      <c r="HM40" s="3"/>
      <c r="HW40" s="321" t="str">
        <f>IF(ISNA(VLOOKUP(B40,Register!A$7:Z$315,9,FALSE)),"",VLOOKUP(B40,Register!A$7:Z$315,9,FALSE))</f>
        <v/>
      </c>
      <c r="HX40" s="321" t="str">
        <f>IF(ISNA(VLOOKUP(B40,Register!A$7:Z$315,12,FALSE)),"",VLOOKUP(B40,Register!A$7:Z$315,12,FALSE))</f>
        <v/>
      </c>
      <c r="HY40" s="321" t="str">
        <f t="shared" si="93"/>
        <v/>
      </c>
      <c r="HZ40" s="321" t="str">
        <f t="shared" si="94"/>
        <v/>
      </c>
      <c r="IA40" s="321" t="str">
        <f t="shared" si="95"/>
        <v/>
      </c>
      <c r="IB40" s="321" t="str">
        <f t="shared" si="96"/>
        <v/>
      </c>
      <c r="IC40" s="321" t="str">
        <f t="shared" si="97"/>
        <v/>
      </c>
      <c r="ID40" s="321" t="str">
        <f t="shared" si="98"/>
        <v/>
      </c>
      <c r="IE40" s="321" t="str">
        <f t="shared" si="99"/>
        <v/>
      </c>
      <c r="IF40" s="321" t="str">
        <f t="shared" si="100"/>
        <v/>
      </c>
    </row>
    <row r="41" spans="1:240" ht="21">
      <c r="A41" s="172">
        <v>29</v>
      </c>
      <c r="B41" s="197"/>
      <c r="C41" s="196" t="str">
        <f>IF(ISNA(VLOOKUP(B41,Register!A$7:Z$315,3,FALSE)),"",VLOOKUP(B41,Register!A$7:Z$315,3,FALSE))</f>
        <v/>
      </c>
      <c r="D41" s="196" t="str">
        <f>IF(ISNA(VLOOKUP(B41,Register!A$7:Z$315,4,FALSE)),"",VLOOKUP(B41,Register!A$7:Z$315,4,FALSE))</f>
        <v/>
      </c>
      <c r="E41" s="195" t="str">
        <f>IF(ISNA(VLOOKUP(B41,Register!A$7:Z$315,6,FALSE)),"",VLOOKUP(B41,Register!A$7:Z$315,6,FALSE))</f>
        <v/>
      </c>
      <c r="F41" s="105"/>
      <c r="G41" s="159"/>
      <c r="H41" s="159"/>
      <c r="I41" s="168" t="str">
        <f t="shared" si="2"/>
        <v/>
      </c>
      <c r="J41" s="5" t="str">
        <f t="shared" si="3"/>
        <v/>
      </c>
      <c r="K41" s="159"/>
      <c r="L41" s="159"/>
      <c r="M41" s="168" t="str">
        <f t="shared" si="4"/>
        <v/>
      </c>
      <c r="N41" s="5" t="str">
        <f t="shared" si="5"/>
        <v/>
      </c>
      <c r="O41" s="159"/>
      <c r="P41" s="159"/>
      <c r="Q41" s="168" t="str">
        <f t="shared" si="6"/>
        <v/>
      </c>
      <c r="R41" s="5" t="str">
        <f t="shared" si="7"/>
        <v/>
      </c>
      <c r="S41" s="159"/>
      <c r="T41" s="159"/>
      <c r="U41" s="168" t="str">
        <f t="shared" si="8"/>
        <v/>
      </c>
      <c r="V41" s="5" t="str">
        <f t="shared" si="9"/>
        <v/>
      </c>
      <c r="W41" s="159"/>
      <c r="X41" s="159"/>
      <c r="Y41" s="168" t="str">
        <f t="shared" si="10"/>
        <v/>
      </c>
      <c r="Z41" s="5" t="str">
        <f t="shared" si="11"/>
        <v/>
      </c>
      <c r="AA41" s="160" t="str">
        <f t="shared" si="0"/>
        <v/>
      </c>
      <c r="AB41" s="160" t="str">
        <f t="shared" si="1"/>
        <v/>
      </c>
      <c r="AC41" s="160" t="str">
        <f t="shared" si="12"/>
        <v/>
      </c>
      <c r="AD41" s="6" t="str">
        <f t="shared" si="13"/>
        <v/>
      </c>
      <c r="AE41" s="105"/>
      <c r="AF41" s="159"/>
      <c r="AG41" s="159"/>
      <c r="AH41" s="168" t="str">
        <f t="shared" si="14"/>
        <v/>
      </c>
      <c r="AI41" s="5" t="str">
        <f t="shared" si="15"/>
        <v/>
      </c>
      <c r="AJ41" s="159"/>
      <c r="AK41" s="159"/>
      <c r="AL41" s="168" t="str">
        <f t="shared" si="16"/>
        <v/>
      </c>
      <c r="AM41" s="5" t="str">
        <f t="shared" si="17"/>
        <v/>
      </c>
      <c r="AN41" s="159"/>
      <c r="AO41" s="159"/>
      <c r="AP41" s="168" t="str">
        <f t="shared" si="18"/>
        <v/>
      </c>
      <c r="AQ41" s="5" t="str">
        <f t="shared" si="19"/>
        <v/>
      </c>
      <c r="AR41" s="159"/>
      <c r="AS41" s="159"/>
      <c r="AT41" s="168" t="str">
        <f t="shared" si="20"/>
        <v/>
      </c>
      <c r="AU41" s="5" t="str">
        <f t="shared" si="21"/>
        <v/>
      </c>
      <c r="AV41" s="159"/>
      <c r="AW41" s="159"/>
      <c r="AX41" s="168" t="str">
        <f t="shared" si="22"/>
        <v/>
      </c>
      <c r="AY41" s="5" t="str">
        <f t="shared" si="23"/>
        <v/>
      </c>
      <c r="AZ41" s="160" t="str">
        <f t="shared" si="24"/>
        <v/>
      </c>
      <c r="BA41" s="160" t="str">
        <f t="shared" si="25"/>
        <v/>
      </c>
      <c r="BB41" s="160" t="str">
        <f t="shared" si="26"/>
        <v/>
      </c>
      <c r="BC41" s="6" t="str">
        <f t="shared" si="27"/>
        <v/>
      </c>
      <c r="BD41" s="105"/>
      <c r="BE41" s="159"/>
      <c r="BF41" s="159"/>
      <c r="BG41" s="168" t="str">
        <f t="shared" si="28"/>
        <v/>
      </c>
      <c r="BH41" s="5" t="str">
        <f t="shared" si="29"/>
        <v/>
      </c>
      <c r="BI41" s="159"/>
      <c r="BJ41" s="159"/>
      <c r="BK41" s="168" t="str">
        <f t="shared" si="30"/>
        <v/>
      </c>
      <c r="BL41" s="5" t="str">
        <f t="shared" si="31"/>
        <v/>
      </c>
      <c r="BM41" s="159"/>
      <c r="BN41" s="159"/>
      <c r="BO41" s="168" t="str">
        <f t="shared" si="32"/>
        <v/>
      </c>
      <c r="BP41" s="5" t="str">
        <f t="shared" si="33"/>
        <v/>
      </c>
      <c r="BQ41" s="159"/>
      <c r="BR41" s="159"/>
      <c r="BS41" s="168" t="str">
        <f t="shared" si="34"/>
        <v/>
      </c>
      <c r="BT41" s="5" t="str">
        <f t="shared" si="35"/>
        <v/>
      </c>
      <c r="BU41" s="159"/>
      <c r="BV41" s="159"/>
      <c r="BW41" s="168" t="str">
        <f t="shared" si="36"/>
        <v/>
      </c>
      <c r="BX41" s="5" t="str">
        <f t="shared" si="37"/>
        <v/>
      </c>
      <c r="BY41" s="160" t="str">
        <f t="shared" si="38"/>
        <v/>
      </c>
      <c r="BZ41" s="160" t="str">
        <f t="shared" si="39"/>
        <v/>
      </c>
      <c r="CA41" s="160" t="str">
        <f t="shared" si="40"/>
        <v/>
      </c>
      <c r="CB41" s="6" t="str">
        <f t="shared" si="41"/>
        <v/>
      </c>
      <c r="CC41" s="105"/>
      <c r="CD41" s="159"/>
      <c r="CE41" s="159"/>
      <c r="CF41" s="168" t="str">
        <f t="shared" si="42"/>
        <v/>
      </c>
      <c r="CG41" s="5" t="str">
        <f t="shared" si="43"/>
        <v/>
      </c>
      <c r="CH41" s="159"/>
      <c r="CI41" s="159"/>
      <c r="CJ41" s="168" t="str">
        <f t="shared" si="44"/>
        <v/>
      </c>
      <c r="CK41" s="5" t="str">
        <f t="shared" si="45"/>
        <v/>
      </c>
      <c r="CL41" s="159"/>
      <c r="CM41" s="159"/>
      <c r="CN41" s="168" t="str">
        <f t="shared" si="46"/>
        <v/>
      </c>
      <c r="CO41" s="5" t="str">
        <f t="shared" si="47"/>
        <v/>
      </c>
      <c r="CP41" s="159"/>
      <c r="CQ41" s="159"/>
      <c r="CR41" s="168" t="str">
        <f t="shared" si="48"/>
        <v/>
      </c>
      <c r="CS41" s="5" t="str">
        <f t="shared" si="49"/>
        <v/>
      </c>
      <c r="CT41" s="159"/>
      <c r="CU41" s="159"/>
      <c r="CV41" s="168" t="str">
        <f t="shared" si="50"/>
        <v/>
      </c>
      <c r="CW41" s="5" t="str">
        <f t="shared" si="51"/>
        <v/>
      </c>
      <c r="CX41" s="160" t="str">
        <f t="shared" si="52"/>
        <v/>
      </c>
      <c r="CY41" s="160" t="str">
        <f t="shared" si="53"/>
        <v/>
      </c>
      <c r="CZ41" s="160" t="str">
        <f t="shared" si="54"/>
        <v/>
      </c>
      <c r="DA41" s="6" t="str">
        <f t="shared" si="55"/>
        <v/>
      </c>
      <c r="DB41" s="105"/>
      <c r="DC41" s="159"/>
      <c r="DD41" s="159"/>
      <c r="DE41" s="168" t="str">
        <f t="shared" si="56"/>
        <v/>
      </c>
      <c r="DF41" s="5" t="str">
        <f t="shared" si="57"/>
        <v/>
      </c>
      <c r="DG41" s="159"/>
      <c r="DH41" s="159"/>
      <c r="DI41" s="168" t="str">
        <f t="shared" si="58"/>
        <v/>
      </c>
      <c r="DJ41" s="5" t="str">
        <f t="shared" si="59"/>
        <v/>
      </c>
      <c r="DK41" s="159"/>
      <c r="DL41" s="159"/>
      <c r="DM41" s="168" t="str">
        <f t="shared" si="60"/>
        <v/>
      </c>
      <c r="DN41" s="5" t="str">
        <f t="shared" si="61"/>
        <v/>
      </c>
      <c r="DO41" s="159"/>
      <c r="DP41" s="159"/>
      <c r="DQ41" s="168" t="str">
        <f t="shared" si="62"/>
        <v/>
      </c>
      <c r="DR41" s="5" t="str">
        <f t="shared" si="63"/>
        <v/>
      </c>
      <c r="DS41" s="159"/>
      <c r="DT41" s="159"/>
      <c r="DU41" s="168" t="str">
        <f t="shared" si="64"/>
        <v/>
      </c>
      <c r="DV41" s="5" t="str">
        <f t="shared" si="65"/>
        <v/>
      </c>
      <c r="DW41" s="160" t="str">
        <f t="shared" si="66"/>
        <v/>
      </c>
      <c r="DX41" s="160" t="str">
        <f t="shared" si="67"/>
        <v/>
      </c>
      <c r="DY41" s="160" t="str">
        <f t="shared" si="68"/>
        <v/>
      </c>
      <c r="DZ41" s="6" t="str">
        <f t="shared" si="69"/>
        <v/>
      </c>
      <c r="EA41" s="105"/>
      <c r="EB41" s="159"/>
      <c r="EC41" s="159"/>
      <c r="ED41" s="168" t="str">
        <f t="shared" si="70"/>
        <v/>
      </c>
      <c r="EE41" s="5" t="str">
        <f t="shared" si="71"/>
        <v/>
      </c>
      <c r="EF41" s="159"/>
      <c r="EG41" s="159"/>
      <c r="EH41" s="168" t="str">
        <f t="shared" si="72"/>
        <v/>
      </c>
      <c r="EI41" s="5" t="str">
        <f t="shared" si="73"/>
        <v/>
      </c>
      <c r="EJ41" s="159"/>
      <c r="EK41" s="159"/>
      <c r="EL41" s="168" t="str">
        <f t="shared" si="74"/>
        <v/>
      </c>
      <c r="EM41" s="5" t="str">
        <f t="shared" si="75"/>
        <v/>
      </c>
      <c r="EN41" s="159"/>
      <c r="EO41" s="159"/>
      <c r="EP41" s="168" t="str">
        <f t="shared" si="76"/>
        <v/>
      </c>
      <c r="EQ41" s="5" t="str">
        <f t="shared" si="77"/>
        <v/>
      </c>
      <c r="ER41" s="159"/>
      <c r="ES41" s="159"/>
      <c r="ET41" s="168" t="str">
        <f t="shared" si="78"/>
        <v/>
      </c>
      <c r="EU41" s="5" t="str">
        <f t="shared" si="79"/>
        <v/>
      </c>
      <c r="EV41" s="160" t="str">
        <f t="shared" si="80"/>
        <v/>
      </c>
      <c r="EW41" s="160" t="str">
        <f t="shared" si="81"/>
        <v/>
      </c>
      <c r="EX41" s="160" t="str">
        <f t="shared" si="82"/>
        <v/>
      </c>
      <c r="EY41" s="6" t="str">
        <f t="shared" si="83"/>
        <v/>
      </c>
      <c r="EZ41" s="105"/>
      <c r="FA41" s="105"/>
      <c r="FB41" s="105"/>
      <c r="FC41" s="105"/>
      <c r="FD41" s="105"/>
      <c r="FE41" s="106" t="str">
        <f t="shared" si="84"/>
        <v/>
      </c>
      <c r="FF41" s="100" t="str">
        <f t="shared" si="85"/>
        <v xml:space="preserve"> </v>
      </c>
      <c r="FG41" s="105"/>
      <c r="FH41" s="105"/>
      <c r="FI41" s="105"/>
      <c r="FJ41" s="105"/>
      <c r="FK41" s="105"/>
      <c r="FL41" s="107" t="str">
        <f t="shared" si="86"/>
        <v/>
      </c>
      <c r="FM41" s="101" t="str">
        <f t="shared" si="87"/>
        <v xml:space="preserve"> </v>
      </c>
      <c r="FN41" s="105"/>
      <c r="FO41" s="105"/>
      <c r="FP41" s="105"/>
      <c r="FQ41" s="105"/>
      <c r="FR41" s="105"/>
      <c r="FS41" s="204" t="str">
        <f t="shared" si="88"/>
        <v/>
      </c>
      <c r="FT41" s="205" t="str">
        <f t="shared" si="89"/>
        <v xml:space="preserve"> </v>
      </c>
      <c r="FU41" s="477"/>
      <c r="FV41" s="316" t="str">
        <f>IF(AND(C41=""),"-",VLOOKUP(B41,Register!$A$7:$AM$311,19,FALSE))</f>
        <v>-</v>
      </c>
      <c r="FW41" s="7" t="str">
        <f>IF(AND(C41=""),"-",VLOOKUP(B41,Register!$A$7:$AM$311,20,FALSE))</f>
        <v>-</v>
      </c>
      <c r="FX41" s="7" t="str">
        <f>IF(AND(C41=""),"-",VLOOKUP(B41,Register!$A$7:$AM$311,21,FALSE))</f>
        <v>-</v>
      </c>
      <c r="FY41" s="7" t="str">
        <f>IF(AND(C41=""),"-",VLOOKUP(B41,Register!$A$7:$AM$311,22,FALSE))</f>
        <v>-</v>
      </c>
      <c r="FZ41" s="7" t="str">
        <f>IF(AND(C41=""),"-",VLOOKUP(B41,Register!$A$7:$AM$311,23,FALSE))</f>
        <v>-</v>
      </c>
      <c r="GA41" s="7" t="str">
        <f>IF(AND(C41=""),"-",VLOOKUP(B41,Register!$A$7:$AM$311,24,FALSE))</f>
        <v>-</v>
      </c>
      <c r="GB41" s="7" t="str">
        <f>IF(AND(C41=""),"-",VLOOKUP(B41,Register!$A$7:$AM$311,25,FALSE))</f>
        <v>-</v>
      </c>
      <c r="GC41" s="7" t="str">
        <f>IF(AND(C41=""),"-",VLOOKUP(B41,Register!$A$7:$AM$311,26,FALSE))</f>
        <v>-</v>
      </c>
      <c r="GD41" s="7" t="str">
        <f>IF(AND(C41=""),"-",VLOOKUP(B41,Register!$A$7:$AM$311,27,FALSE))</f>
        <v>-</v>
      </c>
      <c r="GE41" s="7" t="str">
        <f>IF(AND(C41=""),"-",VLOOKUP(B41,Register!$A$7:$AM$311,28,FALSE))</f>
        <v>-</v>
      </c>
      <c r="GF41" s="7" t="str">
        <f>IF(AND(C41=""),"-",VLOOKUP(B41,Register!$A$7:$AM$311,29,FALSE))</f>
        <v>-</v>
      </c>
      <c r="GG41" s="7" t="str">
        <f>IF(AND(C41=""),"-",VLOOKUP(B41,Register!$A$7:$AM$311,30,FALSE))</f>
        <v>-</v>
      </c>
      <c r="GH41" s="8" t="str">
        <f>IF(AND(C41=""),"-",VLOOKUP(B41,Register!$A$7:$AM$311,31,FALSE))</f>
        <v>-</v>
      </c>
      <c r="GI41" s="309" t="str">
        <f>IF(AND(C41=""),"",VLOOKUP(B41,Register!$A$7:$CL$311,36,FALSE))</f>
        <v/>
      </c>
      <c r="GJ41" s="182" t="str">
        <f t="shared" si="90"/>
        <v/>
      </c>
      <c r="GK41" s="312" t="str">
        <f t="shared" si="91"/>
        <v/>
      </c>
      <c r="GL41" s="314" t="str">
        <f t="shared" si="92"/>
        <v/>
      </c>
      <c r="GM41" s="3"/>
      <c r="GP41" s="315"/>
      <c r="GR41" s="3"/>
      <c r="GS41" s="3"/>
      <c r="GT41" s="3"/>
      <c r="GU41" s="3"/>
      <c r="GV41" s="3"/>
      <c r="GW41" s="3"/>
      <c r="GX41" s="3"/>
      <c r="GY41" s="3"/>
      <c r="GZ41" s="3"/>
      <c r="HA41" s="3"/>
      <c r="HB41" s="3"/>
      <c r="HC41" s="3"/>
      <c r="HD41" s="3"/>
      <c r="HE41" s="3"/>
      <c r="HF41" s="3"/>
      <c r="HG41" s="3"/>
      <c r="HH41" s="3"/>
      <c r="HI41" s="3"/>
      <c r="HJ41" s="3"/>
      <c r="HK41" s="3"/>
      <c r="HL41" s="3"/>
      <c r="HM41" s="3"/>
      <c r="HW41" s="321" t="str">
        <f>IF(ISNA(VLOOKUP(B41,Register!A$7:Z$315,9,FALSE)),"",VLOOKUP(B41,Register!A$7:Z$315,9,FALSE))</f>
        <v/>
      </c>
      <c r="HX41" s="321" t="str">
        <f>IF(ISNA(VLOOKUP(B41,Register!A$7:Z$315,12,FALSE)),"",VLOOKUP(B41,Register!A$7:Z$315,12,FALSE))</f>
        <v/>
      </c>
      <c r="HY41" s="321" t="str">
        <f t="shared" si="93"/>
        <v/>
      </c>
      <c r="HZ41" s="321" t="str">
        <f t="shared" si="94"/>
        <v/>
      </c>
      <c r="IA41" s="321" t="str">
        <f t="shared" si="95"/>
        <v/>
      </c>
      <c r="IB41" s="321" t="str">
        <f t="shared" si="96"/>
        <v/>
      </c>
      <c r="IC41" s="321" t="str">
        <f t="shared" si="97"/>
        <v/>
      </c>
      <c r="ID41" s="321" t="str">
        <f t="shared" si="98"/>
        <v/>
      </c>
      <c r="IE41" s="321" t="str">
        <f t="shared" si="99"/>
        <v/>
      </c>
      <c r="IF41" s="321" t="str">
        <f t="shared" si="100"/>
        <v/>
      </c>
    </row>
    <row r="42" spans="1:240" ht="21">
      <c r="A42" s="172">
        <v>30</v>
      </c>
      <c r="B42" s="197"/>
      <c r="C42" s="196" t="str">
        <f>IF(ISNA(VLOOKUP(B42,Register!A$7:Z$315,3,FALSE)),"",VLOOKUP(B42,Register!A$7:Z$315,3,FALSE))</f>
        <v/>
      </c>
      <c r="D42" s="196" t="str">
        <f>IF(ISNA(VLOOKUP(B42,Register!A$7:Z$315,4,FALSE)),"",VLOOKUP(B42,Register!A$7:Z$315,4,FALSE))</f>
        <v/>
      </c>
      <c r="E42" s="195" t="str">
        <f>IF(ISNA(VLOOKUP(B42,Register!A$7:Z$315,6,FALSE)),"",VLOOKUP(B42,Register!A$7:Z$315,6,FALSE))</f>
        <v/>
      </c>
      <c r="F42" s="105"/>
      <c r="G42" s="159"/>
      <c r="H42" s="159"/>
      <c r="I42" s="168" t="str">
        <f t="shared" si="2"/>
        <v/>
      </c>
      <c r="J42" s="5" t="str">
        <f t="shared" si="3"/>
        <v/>
      </c>
      <c r="K42" s="159"/>
      <c r="L42" s="159"/>
      <c r="M42" s="168" t="str">
        <f t="shared" si="4"/>
        <v/>
      </c>
      <c r="N42" s="5" t="str">
        <f t="shared" si="5"/>
        <v/>
      </c>
      <c r="O42" s="159"/>
      <c r="P42" s="159"/>
      <c r="Q42" s="168" t="str">
        <f t="shared" si="6"/>
        <v/>
      </c>
      <c r="R42" s="5" t="str">
        <f t="shared" si="7"/>
        <v/>
      </c>
      <c r="S42" s="159"/>
      <c r="T42" s="159"/>
      <c r="U42" s="168" t="str">
        <f t="shared" si="8"/>
        <v/>
      </c>
      <c r="V42" s="5" t="str">
        <f t="shared" si="9"/>
        <v/>
      </c>
      <c r="W42" s="159"/>
      <c r="X42" s="159"/>
      <c r="Y42" s="168" t="str">
        <f t="shared" si="10"/>
        <v/>
      </c>
      <c r="Z42" s="5" t="str">
        <f t="shared" si="11"/>
        <v/>
      </c>
      <c r="AA42" s="160" t="str">
        <f t="shared" si="0"/>
        <v/>
      </c>
      <c r="AB42" s="160" t="str">
        <f t="shared" si="1"/>
        <v/>
      </c>
      <c r="AC42" s="160" t="str">
        <f t="shared" si="12"/>
        <v/>
      </c>
      <c r="AD42" s="6" t="str">
        <f t="shared" si="13"/>
        <v/>
      </c>
      <c r="AE42" s="105"/>
      <c r="AF42" s="159"/>
      <c r="AG42" s="159"/>
      <c r="AH42" s="168" t="str">
        <f t="shared" si="14"/>
        <v/>
      </c>
      <c r="AI42" s="5" t="str">
        <f t="shared" si="15"/>
        <v/>
      </c>
      <c r="AJ42" s="159"/>
      <c r="AK42" s="159"/>
      <c r="AL42" s="168" t="str">
        <f t="shared" si="16"/>
        <v/>
      </c>
      <c r="AM42" s="5" t="str">
        <f t="shared" si="17"/>
        <v/>
      </c>
      <c r="AN42" s="159"/>
      <c r="AO42" s="159"/>
      <c r="AP42" s="168" t="str">
        <f t="shared" si="18"/>
        <v/>
      </c>
      <c r="AQ42" s="5" t="str">
        <f t="shared" si="19"/>
        <v/>
      </c>
      <c r="AR42" s="159"/>
      <c r="AS42" s="159"/>
      <c r="AT42" s="168" t="str">
        <f t="shared" si="20"/>
        <v/>
      </c>
      <c r="AU42" s="5" t="str">
        <f t="shared" si="21"/>
        <v/>
      </c>
      <c r="AV42" s="159"/>
      <c r="AW42" s="159"/>
      <c r="AX42" s="168" t="str">
        <f t="shared" si="22"/>
        <v/>
      </c>
      <c r="AY42" s="5" t="str">
        <f t="shared" si="23"/>
        <v/>
      </c>
      <c r="AZ42" s="160" t="str">
        <f t="shared" si="24"/>
        <v/>
      </c>
      <c r="BA42" s="160" t="str">
        <f t="shared" si="25"/>
        <v/>
      </c>
      <c r="BB42" s="160" t="str">
        <f t="shared" si="26"/>
        <v/>
      </c>
      <c r="BC42" s="6" t="str">
        <f t="shared" si="27"/>
        <v/>
      </c>
      <c r="BD42" s="105"/>
      <c r="BE42" s="159"/>
      <c r="BF42" s="159"/>
      <c r="BG42" s="168" t="str">
        <f t="shared" si="28"/>
        <v/>
      </c>
      <c r="BH42" s="5" t="str">
        <f t="shared" si="29"/>
        <v/>
      </c>
      <c r="BI42" s="159"/>
      <c r="BJ42" s="159"/>
      <c r="BK42" s="168" t="str">
        <f t="shared" si="30"/>
        <v/>
      </c>
      <c r="BL42" s="5" t="str">
        <f t="shared" si="31"/>
        <v/>
      </c>
      <c r="BM42" s="159"/>
      <c r="BN42" s="159"/>
      <c r="BO42" s="168" t="str">
        <f t="shared" si="32"/>
        <v/>
      </c>
      <c r="BP42" s="5" t="str">
        <f t="shared" si="33"/>
        <v/>
      </c>
      <c r="BQ42" s="159"/>
      <c r="BR42" s="159"/>
      <c r="BS42" s="168" t="str">
        <f t="shared" si="34"/>
        <v/>
      </c>
      <c r="BT42" s="5" t="str">
        <f t="shared" si="35"/>
        <v/>
      </c>
      <c r="BU42" s="159"/>
      <c r="BV42" s="159"/>
      <c r="BW42" s="168" t="str">
        <f t="shared" si="36"/>
        <v/>
      </c>
      <c r="BX42" s="5" t="str">
        <f t="shared" si="37"/>
        <v/>
      </c>
      <c r="BY42" s="160" t="str">
        <f t="shared" si="38"/>
        <v/>
      </c>
      <c r="BZ42" s="160" t="str">
        <f t="shared" si="39"/>
        <v/>
      </c>
      <c r="CA42" s="160" t="str">
        <f t="shared" si="40"/>
        <v/>
      </c>
      <c r="CB42" s="6" t="str">
        <f t="shared" si="41"/>
        <v/>
      </c>
      <c r="CC42" s="105"/>
      <c r="CD42" s="159"/>
      <c r="CE42" s="159"/>
      <c r="CF42" s="168" t="str">
        <f t="shared" si="42"/>
        <v/>
      </c>
      <c r="CG42" s="5" t="str">
        <f t="shared" si="43"/>
        <v/>
      </c>
      <c r="CH42" s="159"/>
      <c r="CI42" s="159"/>
      <c r="CJ42" s="168" t="str">
        <f t="shared" si="44"/>
        <v/>
      </c>
      <c r="CK42" s="5" t="str">
        <f t="shared" si="45"/>
        <v/>
      </c>
      <c r="CL42" s="159"/>
      <c r="CM42" s="159"/>
      <c r="CN42" s="168" t="str">
        <f t="shared" si="46"/>
        <v/>
      </c>
      <c r="CO42" s="5" t="str">
        <f t="shared" si="47"/>
        <v/>
      </c>
      <c r="CP42" s="159"/>
      <c r="CQ42" s="159"/>
      <c r="CR42" s="168" t="str">
        <f t="shared" si="48"/>
        <v/>
      </c>
      <c r="CS42" s="5" t="str">
        <f t="shared" si="49"/>
        <v/>
      </c>
      <c r="CT42" s="159"/>
      <c r="CU42" s="159"/>
      <c r="CV42" s="168" t="str">
        <f t="shared" si="50"/>
        <v/>
      </c>
      <c r="CW42" s="5" t="str">
        <f t="shared" si="51"/>
        <v/>
      </c>
      <c r="CX42" s="160" t="str">
        <f t="shared" si="52"/>
        <v/>
      </c>
      <c r="CY42" s="160" t="str">
        <f t="shared" si="53"/>
        <v/>
      </c>
      <c r="CZ42" s="160" t="str">
        <f t="shared" si="54"/>
        <v/>
      </c>
      <c r="DA42" s="6" t="str">
        <f t="shared" si="55"/>
        <v/>
      </c>
      <c r="DB42" s="105"/>
      <c r="DC42" s="159"/>
      <c r="DD42" s="159"/>
      <c r="DE42" s="168" t="str">
        <f t="shared" si="56"/>
        <v/>
      </c>
      <c r="DF42" s="5" t="str">
        <f t="shared" si="57"/>
        <v/>
      </c>
      <c r="DG42" s="159"/>
      <c r="DH42" s="159"/>
      <c r="DI42" s="168" t="str">
        <f t="shared" si="58"/>
        <v/>
      </c>
      <c r="DJ42" s="5" t="str">
        <f t="shared" si="59"/>
        <v/>
      </c>
      <c r="DK42" s="159"/>
      <c r="DL42" s="159"/>
      <c r="DM42" s="168" t="str">
        <f t="shared" si="60"/>
        <v/>
      </c>
      <c r="DN42" s="5" t="str">
        <f t="shared" si="61"/>
        <v/>
      </c>
      <c r="DO42" s="159"/>
      <c r="DP42" s="159"/>
      <c r="DQ42" s="168" t="str">
        <f t="shared" si="62"/>
        <v/>
      </c>
      <c r="DR42" s="5" t="str">
        <f t="shared" si="63"/>
        <v/>
      </c>
      <c r="DS42" s="159"/>
      <c r="DT42" s="159"/>
      <c r="DU42" s="168" t="str">
        <f t="shared" si="64"/>
        <v/>
      </c>
      <c r="DV42" s="5" t="str">
        <f t="shared" si="65"/>
        <v/>
      </c>
      <c r="DW42" s="160" t="str">
        <f t="shared" si="66"/>
        <v/>
      </c>
      <c r="DX42" s="160" t="str">
        <f t="shared" si="67"/>
        <v/>
      </c>
      <c r="DY42" s="160" t="str">
        <f t="shared" si="68"/>
        <v/>
      </c>
      <c r="DZ42" s="6" t="str">
        <f t="shared" si="69"/>
        <v/>
      </c>
      <c r="EA42" s="105"/>
      <c r="EB42" s="159"/>
      <c r="EC42" s="159"/>
      <c r="ED42" s="168" t="str">
        <f t="shared" si="70"/>
        <v/>
      </c>
      <c r="EE42" s="5" t="str">
        <f t="shared" si="71"/>
        <v/>
      </c>
      <c r="EF42" s="159"/>
      <c r="EG42" s="159"/>
      <c r="EH42" s="168" t="str">
        <f t="shared" si="72"/>
        <v/>
      </c>
      <c r="EI42" s="5" t="str">
        <f t="shared" si="73"/>
        <v/>
      </c>
      <c r="EJ42" s="159"/>
      <c r="EK42" s="159"/>
      <c r="EL42" s="168" t="str">
        <f t="shared" si="74"/>
        <v/>
      </c>
      <c r="EM42" s="5" t="str">
        <f t="shared" si="75"/>
        <v/>
      </c>
      <c r="EN42" s="159"/>
      <c r="EO42" s="159"/>
      <c r="EP42" s="168" t="str">
        <f t="shared" si="76"/>
        <v/>
      </c>
      <c r="EQ42" s="5" t="str">
        <f t="shared" si="77"/>
        <v/>
      </c>
      <c r="ER42" s="159"/>
      <c r="ES42" s="159"/>
      <c r="ET42" s="168" t="str">
        <f t="shared" si="78"/>
        <v/>
      </c>
      <c r="EU42" s="5" t="str">
        <f t="shared" si="79"/>
        <v/>
      </c>
      <c r="EV42" s="160" t="str">
        <f t="shared" si="80"/>
        <v/>
      </c>
      <c r="EW42" s="160" t="str">
        <f t="shared" si="81"/>
        <v/>
      </c>
      <c r="EX42" s="160" t="str">
        <f t="shared" si="82"/>
        <v/>
      </c>
      <c r="EY42" s="6" t="str">
        <f t="shared" si="83"/>
        <v/>
      </c>
      <c r="EZ42" s="105"/>
      <c r="FA42" s="105"/>
      <c r="FB42" s="105"/>
      <c r="FC42" s="105"/>
      <c r="FD42" s="105"/>
      <c r="FE42" s="106" t="str">
        <f t="shared" si="84"/>
        <v/>
      </c>
      <c r="FF42" s="100" t="str">
        <f t="shared" si="85"/>
        <v xml:space="preserve"> </v>
      </c>
      <c r="FG42" s="105"/>
      <c r="FH42" s="105"/>
      <c r="FI42" s="105"/>
      <c r="FJ42" s="105"/>
      <c r="FK42" s="105"/>
      <c r="FL42" s="107" t="str">
        <f t="shared" si="86"/>
        <v/>
      </c>
      <c r="FM42" s="101" t="str">
        <f t="shared" si="87"/>
        <v xml:space="preserve"> </v>
      </c>
      <c r="FN42" s="105"/>
      <c r="FO42" s="105"/>
      <c r="FP42" s="105"/>
      <c r="FQ42" s="105"/>
      <c r="FR42" s="105"/>
      <c r="FS42" s="204" t="str">
        <f t="shared" si="88"/>
        <v/>
      </c>
      <c r="FT42" s="205" t="str">
        <f t="shared" si="89"/>
        <v xml:space="preserve"> </v>
      </c>
      <c r="FU42" s="477"/>
      <c r="FV42" s="316" t="str">
        <f>IF(AND(C42=""),"-",VLOOKUP(B42,Register!$A$7:$AM$311,19,FALSE))</f>
        <v>-</v>
      </c>
      <c r="FW42" s="7" t="str">
        <f>IF(AND(C42=""),"-",VLOOKUP(B42,Register!$A$7:$AM$311,20,FALSE))</f>
        <v>-</v>
      </c>
      <c r="FX42" s="7" t="str">
        <f>IF(AND(C42=""),"-",VLOOKUP(B42,Register!$A$7:$AM$311,21,FALSE))</f>
        <v>-</v>
      </c>
      <c r="FY42" s="7" t="str">
        <f>IF(AND(C42=""),"-",VLOOKUP(B42,Register!$A$7:$AM$311,22,FALSE))</f>
        <v>-</v>
      </c>
      <c r="FZ42" s="7" t="str">
        <f>IF(AND(C42=""),"-",VLOOKUP(B42,Register!$A$7:$AM$311,23,FALSE))</f>
        <v>-</v>
      </c>
      <c r="GA42" s="7" t="str">
        <f>IF(AND(C42=""),"-",VLOOKUP(B42,Register!$A$7:$AM$311,24,FALSE))</f>
        <v>-</v>
      </c>
      <c r="GB42" s="7" t="str">
        <f>IF(AND(C42=""),"-",VLOOKUP(B42,Register!$A$7:$AM$311,25,FALSE))</f>
        <v>-</v>
      </c>
      <c r="GC42" s="7" t="str">
        <f>IF(AND(C42=""),"-",VLOOKUP(B42,Register!$A$7:$AM$311,26,FALSE))</f>
        <v>-</v>
      </c>
      <c r="GD42" s="7" t="str">
        <f>IF(AND(C42=""),"-",VLOOKUP(B42,Register!$A$7:$AM$311,27,FALSE))</f>
        <v>-</v>
      </c>
      <c r="GE42" s="7" t="str">
        <f>IF(AND(C42=""),"-",VLOOKUP(B42,Register!$A$7:$AM$311,28,FALSE))</f>
        <v>-</v>
      </c>
      <c r="GF42" s="7" t="str">
        <f>IF(AND(C42=""),"-",VLOOKUP(B42,Register!$A$7:$AM$311,29,FALSE))</f>
        <v>-</v>
      </c>
      <c r="GG42" s="7" t="str">
        <f>IF(AND(C42=""),"-",VLOOKUP(B42,Register!$A$7:$AM$311,30,FALSE))</f>
        <v>-</v>
      </c>
      <c r="GH42" s="8" t="str">
        <f>IF(AND(C42=""),"-",VLOOKUP(B42,Register!$A$7:$AM$311,31,FALSE))</f>
        <v>-</v>
      </c>
      <c r="GI42" s="309" t="str">
        <f>IF(AND(C42=""),"",VLOOKUP(B42,Register!$A$7:$CL$311,36,FALSE))</f>
        <v/>
      </c>
      <c r="GJ42" s="182" t="str">
        <f t="shared" si="90"/>
        <v/>
      </c>
      <c r="GK42" s="312" t="str">
        <f t="shared" si="91"/>
        <v/>
      </c>
      <c r="GL42" s="314" t="str">
        <f t="shared" si="92"/>
        <v/>
      </c>
      <c r="GM42" s="3"/>
      <c r="GP42" s="315"/>
      <c r="GR42" s="3"/>
      <c r="GS42" s="3"/>
      <c r="GT42" s="3"/>
      <c r="GU42" s="3"/>
      <c r="GV42" s="3"/>
      <c r="GW42" s="3"/>
      <c r="GX42" s="3"/>
      <c r="GY42" s="3"/>
      <c r="GZ42" s="3"/>
      <c r="HA42" s="3"/>
      <c r="HB42" s="3"/>
      <c r="HC42" s="3"/>
      <c r="HD42" s="3"/>
      <c r="HE42" s="3"/>
      <c r="HF42" s="3"/>
      <c r="HG42" s="3"/>
      <c r="HH42" s="3"/>
      <c r="HI42" s="3"/>
      <c r="HJ42" s="3"/>
      <c r="HK42" s="3"/>
      <c r="HL42" s="3"/>
      <c r="HM42" s="3"/>
      <c r="HW42" s="321" t="str">
        <f>IF(ISNA(VLOOKUP(B42,Register!A$7:Z$315,9,FALSE)),"",VLOOKUP(B42,Register!A$7:Z$315,9,FALSE))</f>
        <v/>
      </c>
      <c r="HX42" s="321" t="str">
        <f>IF(ISNA(VLOOKUP(B42,Register!A$7:Z$315,12,FALSE)),"",VLOOKUP(B42,Register!A$7:Z$315,12,FALSE))</f>
        <v/>
      </c>
      <c r="HY42" s="321" t="str">
        <f t="shared" si="93"/>
        <v/>
      </c>
      <c r="HZ42" s="321" t="str">
        <f t="shared" si="94"/>
        <v/>
      </c>
      <c r="IA42" s="321" t="str">
        <f t="shared" si="95"/>
        <v/>
      </c>
      <c r="IB42" s="321" t="str">
        <f t="shared" si="96"/>
        <v/>
      </c>
      <c r="IC42" s="321" t="str">
        <f t="shared" si="97"/>
        <v/>
      </c>
      <c r="ID42" s="321" t="str">
        <f t="shared" si="98"/>
        <v/>
      </c>
      <c r="IE42" s="321" t="str">
        <f t="shared" si="99"/>
        <v/>
      </c>
      <c r="IF42" s="321" t="str">
        <f t="shared" si="100"/>
        <v/>
      </c>
    </row>
    <row r="43" spans="1:240" ht="21">
      <c r="A43" s="172">
        <v>31</v>
      </c>
      <c r="B43" s="197"/>
      <c r="C43" s="196" t="str">
        <f>IF(ISNA(VLOOKUP(B43,Register!A$7:Z$315,3,FALSE)),"",VLOOKUP(B43,Register!A$7:Z$315,3,FALSE))</f>
        <v/>
      </c>
      <c r="D43" s="196" t="str">
        <f>IF(ISNA(VLOOKUP(B43,Register!A$7:Z$315,4,FALSE)),"",VLOOKUP(B43,Register!A$7:Z$315,4,FALSE))</f>
        <v/>
      </c>
      <c r="E43" s="195" t="str">
        <f>IF(ISNA(VLOOKUP(B43,Register!A$7:Z$315,6,FALSE)),"",VLOOKUP(B43,Register!A$7:Z$315,6,FALSE))</f>
        <v/>
      </c>
      <c r="F43" s="105"/>
      <c r="G43" s="159"/>
      <c r="H43" s="159"/>
      <c r="I43" s="168" t="str">
        <f t="shared" si="2"/>
        <v/>
      </c>
      <c r="J43" s="5" t="str">
        <f t="shared" si="3"/>
        <v/>
      </c>
      <c r="K43" s="159"/>
      <c r="L43" s="159"/>
      <c r="M43" s="168" t="str">
        <f t="shared" si="4"/>
        <v/>
      </c>
      <c r="N43" s="5" t="str">
        <f t="shared" si="5"/>
        <v/>
      </c>
      <c r="O43" s="159"/>
      <c r="P43" s="159"/>
      <c r="Q43" s="168" t="str">
        <f t="shared" si="6"/>
        <v/>
      </c>
      <c r="R43" s="5" t="str">
        <f t="shared" si="7"/>
        <v/>
      </c>
      <c r="S43" s="159"/>
      <c r="T43" s="159"/>
      <c r="U43" s="168" t="str">
        <f t="shared" si="8"/>
        <v/>
      </c>
      <c r="V43" s="5" t="str">
        <f t="shared" si="9"/>
        <v/>
      </c>
      <c r="W43" s="159"/>
      <c r="X43" s="159"/>
      <c r="Y43" s="168" t="str">
        <f t="shared" si="10"/>
        <v/>
      </c>
      <c r="Z43" s="5" t="str">
        <f t="shared" si="11"/>
        <v/>
      </c>
      <c r="AA43" s="160" t="str">
        <f t="shared" si="0"/>
        <v/>
      </c>
      <c r="AB43" s="160" t="str">
        <f t="shared" si="1"/>
        <v/>
      </c>
      <c r="AC43" s="160" t="str">
        <f t="shared" si="12"/>
        <v/>
      </c>
      <c r="AD43" s="6" t="str">
        <f t="shared" si="13"/>
        <v/>
      </c>
      <c r="AE43" s="105"/>
      <c r="AF43" s="159"/>
      <c r="AG43" s="159"/>
      <c r="AH43" s="168" t="str">
        <f t="shared" si="14"/>
        <v/>
      </c>
      <c r="AI43" s="5" t="str">
        <f t="shared" si="15"/>
        <v/>
      </c>
      <c r="AJ43" s="159"/>
      <c r="AK43" s="159"/>
      <c r="AL43" s="168" t="str">
        <f t="shared" si="16"/>
        <v/>
      </c>
      <c r="AM43" s="5" t="str">
        <f t="shared" si="17"/>
        <v/>
      </c>
      <c r="AN43" s="159"/>
      <c r="AO43" s="159"/>
      <c r="AP43" s="168" t="str">
        <f t="shared" si="18"/>
        <v/>
      </c>
      <c r="AQ43" s="5" t="str">
        <f t="shared" si="19"/>
        <v/>
      </c>
      <c r="AR43" s="159"/>
      <c r="AS43" s="159"/>
      <c r="AT43" s="168" t="str">
        <f t="shared" si="20"/>
        <v/>
      </c>
      <c r="AU43" s="5" t="str">
        <f t="shared" si="21"/>
        <v/>
      </c>
      <c r="AV43" s="159"/>
      <c r="AW43" s="159"/>
      <c r="AX43" s="168" t="str">
        <f t="shared" si="22"/>
        <v/>
      </c>
      <c r="AY43" s="5" t="str">
        <f t="shared" si="23"/>
        <v/>
      </c>
      <c r="AZ43" s="160" t="str">
        <f t="shared" si="24"/>
        <v/>
      </c>
      <c r="BA43" s="160" t="str">
        <f t="shared" si="25"/>
        <v/>
      </c>
      <c r="BB43" s="160" t="str">
        <f t="shared" si="26"/>
        <v/>
      </c>
      <c r="BC43" s="6" t="str">
        <f t="shared" si="27"/>
        <v/>
      </c>
      <c r="BD43" s="105"/>
      <c r="BE43" s="159"/>
      <c r="BF43" s="159"/>
      <c r="BG43" s="168" t="str">
        <f t="shared" si="28"/>
        <v/>
      </c>
      <c r="BH43" s="5" t="str">
        <f t="shared" si="29"/>
        <v/>
      </c>
      <c r="BI43" s="159"/>
      <c r="BJ43" s="159"/>
      <c r="BK43" s="168" t="str">
        <f t="shared" si="30"/>
        <v/>
      </c>
      <c r="BL43" s="5" t="str">
        <f t="shared" si="31"/>
        <v/>
      </c>
      <c r="BM43" s="159"/>
      <c r="BN43" s="159"/>
      <c r="BO43" s="168" t="str">
        <f t="shared" si="32"/>
        <v/>
      </c>
      <c r="BP43" s="5" t="str">
        <f t="shared" si="33"/>
        <v/>
      </c>
      <c r="BQ43" s="159"/>
      <c r="BR43" s="159"/>
      <c r="BS43" s="168" t="str">
        <f t="shared" si="34"/>
        <v/>
      </c>
      <c r="BT43" s="5" t="str">
        <f t="shared" si="35"/>
        <v/>
      </c>
      <c r="BU43" s="159"/>
      <c r="BV43" s="159"/>
      <c r="BW43" s="168" t="str">
        <f t="shared" si="36"/>
        <v/>
      </c>
      <c r="BX43" s="5" t="str">
        <f t="shared" si="37"/>
        <v/>
      </c>
      <c r="BY43" s="160" t="str">
        <f t="shared" si="38"/>
        <v/>
      </c>
      <c r="BZ43" s="160" t="str">
        <f t="shared" si="39"/>
        <v/>
      </c>
      <c r="CA43" s="160" t="str">
        <f t="shared" si="40"/>
        <v/>
      </c>
      <c r="CB43" s="6" t="str">
        <f t="shared" si="41"/>
        <v/>
      </c>
      <c r="CC43" s="105"/>
      <c r="CD43" s="159"/>
      <c r="CE43" s="159"/>
      <c r="CF43" s="168" t="str">
        <f t="shared" si="42"/>
        <v/>
      </c>
      <c r="CG43" s="5" t="str">
        <f t="shared" si="43"/>
        <v/>
      </c>
      <c r="CH43" s="159"/>
      <c r="CI43" s="159"/>
      <c r="CJ43" s="168" t="str">
        <f t="shared" si="44"/>
        <v/>
      </c>
      <c r="CK43" s="5" t="str">
        <f t="shared" si="45"/>
        <v/>
      </c>
      <c r="CL43" s="159"/>
      <c r="CM43" s="159"/>
      <c r="CN43" s="168" t="str">
        <f t="shared" si="46"/>
        <v/>
      </c>
      <c r="CO43" s="5" t="str">
        <f t="shared" si="47"/>
        <v/>
      </c>
      <c r="CP43" s="159"/>
      <c r="CQ43" s="159"/>
      <c r="CR43" s="168" t="str">
        <f t="shared" si="48"/>
        <v/>
      </c>
      <c r="CS43" s="5" t="str">
        <f t="shared" si="49"/>
        <v/>
      </c>
      <c r="CT43" s="159"/>
      <c r="CU43" s="159"/>
      <c r="CV43" s="168" t="str">
        <f t="shared" si="50"/>
        <v/>
      </c>
      <c r="CW43" s="5" t="str">
        <f t="shared" si="51"/>
        <v/>
      </c>
      <c r="CX43" s="160" t="str">
        <f t="shared" si="52"/>
        <v/>
      </c>
      <c r="CY43" s="160" t="str">
        <f t="shared" si="53"/>
        <v/>
      </c>
      <c r="CZ43" s="160" t="str">
        <f t="shared" si="54"/>
        <v/>
      </c>
      <c r="DA43" s="6" t="str">
        <f t="shared" si="55"/>
        <v/>
      </c>
      <c r="DB43" s="105"/>
      <c r="DC43" s="159"/>
      <c r="DD43" s="159"/>
      <c r="DE43" s="168" t="str">
        <f t="shared" si="56"/>
        <v/>
      </c>
      <c r="DF43" s="5" t="str">
        <f t="shared" si="57"/>
        <v/>
      </c>
      <c r="DG43" s="159"/>
      <c r="DH43" s="159"/>
      <c r="DI43" s="168" t="str">
        <f t="shared" si="58"/>
        <v/>
      </c>
      <c r="DJ43" s="5" t="str">
        <f t="shared" si="59"/>
        <v/>
      </c>
      <c r="DK43" s="159"/>
      <c r="DL43" s="159"/>
      <c r="DM43" s="168" t="str">
        <f t="shared" si="60"/>
        <v/>
      </c>
      <c r="DN43" s="5" t="str">
        <f t="shared" si="61"/>
        <v/>
      </c>
      <c r="DO43" s="159"/>
      <c r="DP43" s="159"/>
      <c r="DQ43" s="168" t="str">
        <f t="shared" si="62"/>
        <v/>
      </c>
      <c r="DR43" s="5" t="str">
        <f t="shared" si="63"/>
        <v/>
      </c>
      <c r="DS43" s="159"/>
      <c r="DT43" s="159"/>
      <c r="DU43" s="168" t="str">
        <f t="shared" si="64"/>
        <v/>
      </c>
      <c r="DV43" s="5" t="str">
        <f t="shared" si="65"/>
        <v/>
      </c>
      <c r="DW43" s="160" t="str">
        <f t="shared" si="66"/>
        <v/>
      </c>
      <c r="DX43" s="160" t="str">
        <f t="shared" si="67"/>
        <v/>
      </c>
      <c r="DY43" s="160" t="str">
        <f t="shared" si="68"/>
        <v/>
      </c>
      <c r="DZ43" s="6" t="str">
        <f t="shared" si="69"/>
        <v/>
      </c>
      <c r="EA43" s="105"/>
      <c r="EB43" s="159"/>
      <c r="EC43" s="159"/>
      <c r="ED43" s="168" t="str">
        <f t="shared" si="70"/>
        <v/>
      </c>
      <c r="EE43" s="5" t="str">
        <f t="shared" si="71"/>
        <v/>
      </c>
      <c r="EF43" s="159"/>
      <c r="EG43" s="159"/>
      <c r="EH43" s="168" t="str">
        <f t="shared" si="72"/>
        <v/>
      </c>
      <c r="EI43" s="5" t="str">
        <f t="shared" si="73"/>
        <v/>
      </c>
      <c r="EJ43" s="159"/>
      <c r="EK43" s="159"/>
      <c r="EL43" s="168" t="str">
        <f t="shared" si="74"/>
        <v/>
      </c>
      <c r="EM43" s="5" t="str">
        <f t="shared" si="75"/>
        <v/>
      </c>
      <c r="EN43" s="159"/>
      <c r="EO43" s="159"/>
      <c r="EP43" s="168" t="str">
        <f t="shared" si="76"/>
        <v/>
      </c>
      <c r="EQ43" s="5" t="str">
        <f t="shared" si="77"/>
        <v/>
      </c>
      <c r="ER43" s="159"/>
      <c r="ES43" s="159"/>
      <c r="ET43" s="168" t="str">
        <f t="shared" si="78"/>
        <v/>
      </c>
      <c r="EU43" s="5" t="str">
        <f t="shared" si="79"/>
        <v/>
      </c>
      <c r="EV43" s="160" t="str">
        <f t="shared" si="80"/>
        <v/>
      </c>
      <c r="EW43" s="160" t="str">
        <f t="shared" si="81"/>
        <v/>
      </c>
      <c r="EX43" s="160" t="str">
        <f t="shared" si="82"/>
        <v/>
      </c>
      <c r="EY43" s="6" t="str">
        <f t="shared" si="83"/>
        <v/>
      </c>
      <c r="EZ43" s="105"/>
      <c r="FA43" s="105"/>
      <c r="FB43" s="105"/>
      <c r="FC43" s="105"/>
      <c r="FD43" s="105"/>
      <c r="FE43" s="106" t="str">
        <f t="shared" si="84"/>
        <v/>
      </c>
      <c r="FF43" s="100" t="str">
        <f t="shared" si="85"/>
        <v xml:space="preserve"> </v>
      </c>
      <c r="FG43" s="105"/>
      <c r="FH43" s="105"/>
      <c r="FI43" s="105"/>
      <c r="FJ43" s="105"/>
      <c r="FK43" s="105"/>
      <c r="FL43" s="107" t="str">
        <f t="shared" si="86"/>
        <v/>
      </c>
      <c r="FM43" s="101" t="str">
        <f t="shared" si="87"/>
        <v xml:space="preserve"> </v>
      </c>
      <c r="FN43" s="105"/>
      <c r="FO43" s="105"/>
      <c r="FP43" s="105"/>
      <c r="FQ43" s="105"/>
      <c r="FR43" s="105"/>
      <c r="FS43" s="204" t="str">
        <f t="shared" si="88"/>
        <v/>
      </c>
      <c r="FT43" s="205" t="str">
        <f t="shared" si="89"/>
        <v xml:space="preserve"> </v>
      </c>
      <c r="FU43" s="477"/>
      <c r="FV43" s="316" t="str">
        <f>IF(AND(C43=""),"-",VLOOKUP(B43,Register!$A$7:$AM$311,19,FALSE))</f>
        <v>-</v>
      </c>
      <c r="FW43" s="7" t="str">
        <f>IF(AND(C43=""),"-",VLOOKUP(B43,Register!$A$7:$AM$311,20,FALSE))</f>
        <v>-</v>
      </c>
      <c r="FX43" s="7" t="str">
        <f>IF(AND(C43=""),"-",VLOOKUP(B43,Register!$A$7:$AM$311,21,FALSE))</f>
        <v>-</v>
      </c>
      <c r="FY43" s="7" t="str">
        <f>IF(AND(C43=""),"-",VLOOKUP(B43,Register!$A$7:$AM$311,22,FALSE))</f>
        <v>-</v>
      </c>
      <c r="FZ43" s="7" t="str">
        <f>IF(AND(C43=""),"-",VLOOKUP(B43,Register!$A$7:$AM$311,23,FALSE))</f>
        <v>-</v>
      </c>
      <c r="GA43" s="7" t="str">
        <f>IF(AND(C43=""),"-",VLOOKUP(B43,Register!$A$7:$AM$311,24,FALSE))</f>
        <v>-</v>
      </c>
      <c r="GB43" s="7" t="str">
        <f>IF(AND(C43=""),"-",VLOOKUP(B43,Register!$A$7:$AM$311,25,FALSE))</f>
        <v>-</v>
      </c>
      <c r="GC43" s="7" t="str">
        <f>IF(AND(C43=""),"-",VLOOKUP(B43,Register!$A$7:$AM$311,26,FALSE))</f>
        <v>-</v>
      </c>
      <c r="GD43" s="7" t="str">
        <f>IF(AND(C43=""),"-",VLOOKUP(B43,Register!$A$7:$AM$311,27,FALSE))</f>
        <v>-</v>
      </c>
      <c r="GE43" s="7" t="str">
        <f>IF(AND(C43=""),"-",VLOOKUP(B43,Register!$A$7:$AM$311,28,FALSE))</f>
        <v>-</v>
      </c>
      <c r="GF43" s="7" t="str">
        <f>IF(AND(C43=""),"-",VLOOKUP(B43,Register!$A$7:$AM$311,29,FALSE))</f>
        <v>-</v>
      </c>
      <c r="GG43" s="7" t="str">
        <f>IF(AND(C43=""),"-",VLOOKUP(B43,Register!$A$7:$AM$311,30,FALSE))</f>
        <v>-</v>
      </c>
      <c r="GH43" s="8" t="str">
        <f>IF(AND(C43=""),"-",VLOOKUP(B43,Register!$A$7:$AM$311,31,FALSE))</f>
        <v>-</v>
      </c>
      <c r="GI43" s="309" t="str">
        <f>IF(AND(C43=""),"",VLOOKUP(B43,Register!$A$7:$CL$311,36,FALSE))</f>
        <v/>
      </c>
      <c r="GJ43" s="182" t="str">
        <f t="shared" si="90"/>
        <v/>
      </c>
      <c r="GK43" s="312" t="str">
        <f t="shared" si="91"/>
        <v/>
      </c>
      <c r="GL43" s="314" t="str">
        <f t="shared" si="92"/>
        <v/>
      </c>
      <c r="GM43" s="3"/>
      <c r="GP43" s="315"/>
      <c r="GR43" s="3"/>
      <c r="GS43" s="3"/>
      <c r="GT43" s="3"/>
      <c r="GU43" s="3"/>
      <c r="GV43" s="3"/>
      <c r="GW43" s="3"/>
      <c r="GX43" s="3"/>
      <c r="GY43" s="3"/>
      <c r="GZ43" s="3"/>
      <c r="HA43" s="3"/>
      <c r="HB43" s="3"/>
      <c r="HC43" s="3"/>
      <c r="HD43" s="3"/>
      <c r="HE43" s="3"/>
      <c r="HF43" s="3"/>
      <c r="HG43" s="3"/>
      <c r="HH43" s="3"/>
      <c r="HI43" s="3"/>
      <c r="HJ43" s="3"/>
      <c r="HK43" s="3"/>
      <c r="HL43" s="3"/>
      <c r="HM43" s="3"/>
      <c r="HW43" s="321" t="str">
        <f>IF(ISNA(VLOOKUP(B43,Register!A$7:Z$315,9,FALSE)),"",VLOOKUP(B43,Register!A$7:Z$315,9,FALSE))</f>
        <v/>
      </c>
      <c r="HX43" s="321" t="str">
        <f>IF(ISNA(VLOOKUP(B43,Register!A$7:Z$315,12,FALSE)),"",VLOOKUP(B43,Register!A$7:Z$315,12,FALSE))</f>
        <v/>
      </c>
      <c r="HY43" s="321" t="str">
        <f t="shared" si="93"/>
        <v/>
      </c>
      <c r="HZ43" s="321" t="str">
        <f t="shared" si="94"/>
        <v/>
      </c>
      <c r="IA43" s="321" t="str">
        <f t="shared" si="95"/>
        <v/>
      </c>
      <c r="IB43" s="321" t="str">
        <f t="shared" si="96"/>
        <v/>
      </c>
      <c r="IC43" s="321" t="str">
        <f t="shared" si="97"/>
        <v/>
      </c>
      <c r="ID43" s="321" t="str">
        <f t="shared" si="98"/>
        <v/>
      </c>
      <c r="IE43" s="321" t="str">
        <f t="shared" si="99"/>
        <v/>
      </c>
      <c r="IF43" s="321" t="str">
        <f t="shared" si="100"/>
        <v/>
      </c>
    </row>
    <row r="44" spans="1:240" ht="21">
      <c r="A44" s="172">
        <v>32</v>
      </c>
      <c r="B44" s="197"/>
      <c r="C44" s="196" t="str">
        <f>IF(ISNA(VLOOKUP(B44,Register!A$7:Z$315,3,FALSE)),"",VLOOKUP(B44,Register!A$7:Z$315,3,FALSE))</f>
        <v/>
      </c>
      <c r="D44" s="196" t="str">
        <f>IF(ISNA(VLOOKUP(B44,Register!A$7:Z$315,4,FALSE)),"",VLOOKUP(B44,Register!A$7:Z$315,4,FALSE))</f>
        <v/>
      </c>
      <c r="E44" s="195" t="str">
        <f>IF(ISNA(VLOOKUP(B44,Register!A$7:Z$315,6,FALSE)),"",VLOOKUP(B44,Register!A$7:Z$315,6,FALSE))</f>
        <v/>
      </c>
      <c r="F44" s="105"/>
      <c r="G44" s="159"/>
      <c r="H44" s="159"/>
      <c r="I44" s="168" t="str">
        <f t="shared" si="2"/>
        <v/>
      </c>
      <c r="J44" s="5" t="str">
        <f t="shared" si="3"/>
        <v/>
      </c>
      <c r="K44" s="159"/>
      <c r="L44" s="159"/>
      <c r="M44" s="168" t="str">
        <f t="shared" si="4"/>
        <v/>
      </c>
      <c r="N44" s="5" t="str">
        <f t="shared" si="5"/>
        <v/>
      </c>
      <c r="O44" s="159"/>
      <c r="P44" s="159"/>
      <c r="Q44" s="168" t="str">
        <f t="shared" si="6"/>
        <v/>
      </c>
      <c r="R44" s="5" t="str">
        <f t="shared" si="7"/>
        <v/>
      </c>
      <c r="S44" s="159"/>
      <c r="T44" s="159"/>
      <c r="U44" s="168" t="str">
        <f t="shared" si="8"/>
        <v/>
      </c>
      <c r="V44" s="5" t="str">
        <f t="shared" si="9"/>
        <v/>
      </c>
      <c r="W44" s="159"/>
      <c r="X44" s="159"/>
      <c r="Y44" s="168" t="str">
        <f t="shared" si="10"/>
        <v/>
      </c>
      <c r="Z44" s="5" t="str">
        <f t="shared" si="11"/>
        <v/>
      </c>
      <c r="AA44" s="160" t="str">
        <f t="shared" si="0"/>
        <v/>
      </c>
      <c r="AB44" s="160" t="str">
        <f t="shared" si="1"/>
        <v/>
      </c>
      <c r="AC44" s="160" t="str">
        <f t="shared" si="12"/>
        <v/>
      </c>
      <c r="AD44" s="6" t="str">
        <f t="shared" si="13"/>
        <v/>
      </c>
      <c r="AE44" s="105"/>
      <c r="AF44" s="159"/>
      <c r="AG44" s="159"/>
      <c r="AH44" s="168" t="str">
        <f t="shared" si="14"/>
        <v/>
      </c>
      <c r="AI44" s="5" t="str">
        <f t="shared" si="15"/>
        <v/>
      </c>
      <c r="AJ44" s="159"/>
      <c r="AK44" s="159"/>
      <c r="AL44" s="168" t="str">
        <f t="shared" si="16"/>
        <v/>
      </c>
      <c r="AM44" s="5" t="str">
        <f t="shared" si="17"/>
        <v/>
      </c>
      <c r="AN44" s="159"/>
      <c r="AO44" s="159"/>
      <c r="AP44" s="168" t="str">
        <f t="shared" si="18"/>
        <v/>
      </c>
      <c r="AQ44" s="5" t="str">
        <f t="shared" si="19"/>
        <v/>
      </c>
      <c r="AR44" s="159"/>
      <c r="AS44" s="159"/>
      <c r="AT44" s="168" t="str">
        <f t="shared" si="20"/>
        <v/>
      </c>
      <c r="AU44" s="5" t="str">
        <f t="shared" si="21"/>
        <v/>
      </c>
      <c r="AV44" s="159"/>
      <c r="AW44" s="159"/>
      <c r="AX44" s="168" t="str">
        <f t="shared" si="22"/>
        <v/>
      </c>
      <c r="AY44" s="5" t="str">
        <f t="shared" si="23"/>
        <v/>
      </c>
      <c r="AZ44" s="160" t="str">
        <f t="shared" si="24"/>
        <v/>
      </c>
      <c r="BA44" s="160" t="str">
        <f t="shared" si="25"/>
        <v/>
      </c>
      <c r="BB44" s="160" t="str">
        <f t="shared" si="26"/>
        <v/>
      </c>
      <c r="BC44" s="6" t="str">
        <f t="shared" si="27"/>
        <v/>
      </c>
      <c r="BD44" s="105"/>
      <c r="BE44" s="159"/>
      <c r="BF44" s="159"/>
      <c r="BG44" s="168" t="str">
        <f t="shared" si="28"/>
        <v/>
      </c>
      <c r="BH44" s="5" t="str">
        <f t="shared" si="29"/>
        <v/>
      </c>
      <c r="BI44" s="159"/>
      <c r="BJ44" s="159"/>
      <c r="BK44" s="168" t="str">
        <f t="shared" si="30"/>
        <v/>
      </c>
      <c r="BL44" s="5" t="str">
        <f t="shared" si="31"/>
        <v/>
      </c>
      <c r="BM44" s="159"/>
      <c r="BN44" s="159"/>
      <c r="BO44" s="168" t="str">
        <f t="shared" si="32"/>
        <v/>
      </c>
      <c r="BP44" s="5" t="str">
        <f t="shared" si="33"/>
        <v/>
      </c>
      <c r="BQ44" s="159"/>
      <c r="BR44" s="159"/>
      <c r="BS44" s="168" t="str">
        <f t="shared" si="34"/>
        <v/>
      </c>
      <c r="BT44" s="5" t="str">
        <f t="shared" si="35"/>
        <v/>
      </c>
      <c r="BU44" s="159"/>
      <c r="BV44" s="159"/>
      <c r="BW44" s="168" t="str">
        <f t="shared" si="36"/>
        <v/>
      </c>
      <c r="BX44" s="5" t="str">
        <f t="shared" si="37"/>
        <v/>
      </c>
      <c r="BY44" s="160" t="str">
        <f t="shared" si="38"/>
        <v/>
      </c>
      <c r="BZ44" s="160" t="str">
        <f t="shared" si="39"/>
        <v/>
      </c>
      <c r="CA44" s="160" t="str">
        <f t="shared" si="40"/>
        <v/>
      </c>
      <c r="CB44" s="6" t="str">
        <f t="shared" si="41"/>
        <v/>
      </c>
      <c r="CC44" s="105"/>
      <c r="CD44" s="159"/>
      <c r="CE44" s="159"/>
      <c r="CF44" s="168" t="str">
        <f t="shared" si="42"/>
        <v/>
      </c>
      <c r="CG44" s="5" t="str">
        <f t="shared" si="43"/>
        <v/>
      </c>
      <c r="CH44" s="159"/>
      <c r="CI44" s="159"/>
      <c r="CJ44" s="168" t="str">
        <f t="shared" si="44"/>
        <v/>
      </c>
      <c r="CK44" s="5" t="str">
        <f t="shared" si="45"/>
        <v/>
      </c>
      <c r="CL44" s="159"/>
      <c r="CM44" s="159"/>
      <c r="CN44" s="168" t="str">
        <f t="shared" si="46"/>
        <v/>
      </c>
      <c r="CO44" s="5" t="str">
        <f t="shared" si="47"/>
        <v/>
      </c>
      <c r="CP44" s="159"/>
      <c r="CQ44" s="159"/>
      <c r="CR44" s="168" t="str">
        <f t="shared" si="48"/>
        <v/>
      </c>
      <c r="CS44" s="5" t="str">
        <f t="shared" si="49"/>
        <v/>
      </c>
      <c r="CT44" s="159"/>
      <c r="CU44" s="159"/>
      <c r="CV44" s="168" t="str">
        <f t="shared" si="50"/>
        <v/>
      </c>
      <c r="CW44" s="5" t="str">
        <f t="shared" si="51"/>
        <v/>
      </c>
      <c r="CX44" s="160" t="str">
        <f t="shared" si="52"/>
        <v/>
      </c>
      <c r="CY44" s="160" t="str">
        <f t="shared" si="53"/>
        <v/>
      </c>
      <c r="CZ44" s="160" t="str">
        <f t="shared" si="54"/>
        <v/>
      </c>
      <c r="DA44" s="6" t="str">
        <f t="shared" si="55"/>
        <v/>
      </c>
      <c r="DB44" s="105"/>
      <c r="DC44" s="159"/>
      <c r="DD44" s="159"/>
      <c r="DE44" s="168" t="str">
        <f t="shared" si="56"/>
        <v/>
      </c>
      <c r="DF44" s="5" t="str">
        <f t="shared" si="57"/>
        <v/>
      </c>
      <c r="DG44" s="159"/>
      <c r="DH44" s="159"/>
      <c r="DI44" s="168" t="str">
        <f t="shared" si="58"/>
        <v/>
      </c>
      <c r="DJ44" s="5" t="str">
        <f t="shared" si="59"/>
        <v/>
      </c>
      <c r="DK44" s="159"/>
      <c r="DL44" s="159"/>
      <c r="DM44" s="168" t="str">
        <f t="shared" si="60"/>
        <v/>
      </c>
      <c r="DN44" s="5" t="str">
        <f t="shared" si="61"/>
        <v/>
      </c>
      <c r="DO44" s="159"/>
      <c r="DP44" s="159"/>
      <c r="DQ44" s="168" t="str">
        <f t="shared" si="62"/>
        <v/>
      </c>
      <c r="DR44" s="5" t="str">
        <f t="shared" si="63"/>
        <v/>
      </c>
      <c r="DS44" s="159"/>
      <c r="DT44" s="159"/>
      <c r="DU44" s="168" t="str">
        <f t="shared" si="64"/>
        <v/>
      </c>
      <c r="DV44" s="5" t="str">
        <f t="shared" si="65"/>
        <v/>
      </c>
      <c r="DW44" s="160" t="str">
        <f t="shared" si="66"/>
        <v/>
      </c>
      <c r="DX44" s="160" t="str">
        <f t="shared" si="67"/>
        <v/>
      </c>
      <c r="DY44" s="160" t="str">
        <f t="shared" si="68"/>
        <v/>
      </c>
      <c r="DZ44" s="6" t="str">
        <f t="shared" si="69"/>
        <v/>
      </c>
      <c r="EA44" s="105"/>
      <c r="EB44" s="159"/>
      <c r="EC44" s="159"/>
      <c r="ED44" s="168" t="str">
        <f t="shared" si="70"/>
        <v/>
      </c>
      <c r="EE44" s="5" t="str">
        <f t="shared" si="71"/>
        <v/>
      </c>
      <c r="EF44" s="159"/>
      <c r="EG44" s="159"/>
      <c r="EH44" s="168" t="str">
        <f t="shared" si="72"/>
        <v/>
      </c>
      <c r="EI44" s="5" t="str">
        <f t="shared" si="73"/>
        <v/>
      </c>
      <c r="EJ44" s="159"/>
      <c r="EK44" s="159"/>
      <c r="EL44" s="168" t="str">
        <f t="shared" si="74"/>
        <v/>
      </c>
      <c r="EM44" s="5" t="str">
        <f t="shared" si="75"/>
        <v/>
      </c>
      <c r="EN44" s="159"/>
      <c r="EO44" s="159"/>
      <c r="EP44" s="168" t="str">
        <f t="shared" si="76"/>
        <v/>
      </c>
      <c r="EQ44" s="5" t="str">
        <f t="shared" si="77"/>
        <v/>
      </c>
      <c r="ER44" s="159"/>
      <c r="ES44" s="159"/>
      <c r="ET44" s="168" t="str">
        <f t="shared" si="78"/>
        <v/>
      </c>
      <c r="EU44" s="5" t="str">
        <f t="shared" si="79"/>
        <v/>
      </c>
      <c r="EV44" s="160" t="str">
        <f t="shared" si="80"/>
        <v/>
      </c>
      <c r="EW44" s="160" t="str">
        <f t="shared" si="81"/>
        <v/>
      </c>
      <c r="EX44" s="160" t="str">
        <f t="shared" si="82"/>
        <v/>
      </c>
      <c r="EY44" s="6" t="str">
        <f t="shared" si="83"/>
        <v/>
      </c>
      <c r="EZ44" s="105"/>
      <c r="FA44" s="105"/>
      <c r="FB44" s="105"/>
      <c r="FC44" s="105"/>
      <c r="FD44" s="105"/>
      <c r="FE44" s="106" t="str">
        <f t="shared" si="84"/>
        <v/>
      </c>
      <c r="FF44" s="100" t="str">
        <f t="shared" si="85"/>
        <v xml:space="preserve"> </v>
      </c>
      <c r="FG44" s="105"/>
      <c r="FH44" s="105"/>
      <c r="FI44" s="105"/>
      <c r="FJ44" s="105"/>
      <c r="FK44" s="105"/>
      <c r="FL44" s="107" t="str">
        <f t="shared" si="86"/>
        <v/>
      </c>
      <c r="FM44" s="101" t="str">
        <f t="shared" si="87"/>
        <v xml:space="preserve"> </v>
      </c>
      <c r="FN44" s="105"/>
      <c r="FO44" s="105"/>
      <c r="FP44" s="105"/>
      <c r="FQ44" s="105"/>
      <c r="FR44" s="105"/>
      <c r="FS44" s="204" t="str">
        <f t="shared" si="88"/>
        <v/>
      </c>
      <c r="FT44" s="205" t="str">
        <f t="shared" si="89"/>
        <v xml:space="preserve"> </v>
      </c>
      <c r="FU44" s="477"/>
      <c r="FV44" s="316" t="str">
        <f>IF(AND(C44=""),"-",VLOOKUP(B44,Register!$A$7:$AM$311,19,FALSE))</f>
        <v>-</v>
      </c>
      <c r="FW44" s="7" t="str">
        <f>IF(AND(C44=""),"-",VLOOKUP(B44,Register!$A$7:$AM$311,20,FALSE))</f>
        <v>-</v>
      </c>
      <c r="FX44" s="7" t="str">
        <f>IF(AND(C44=""),"-",VLOOKUP(B44,Register!$A$7:$AM$311,21,FALSE))</f>
        <v>-</v>
      </c>
      <c r="FY44" s="7" t="str">
        <f>IF(AND(C44=""),"-",VLOOKUP(B44,Register!$A$7:$AM$311,22,FALSE))</f>
        <v>-</v>
      </c>
      <c r="FZ44" s="7" t="str">
        <f>IF(AND(C44=""),"-",VLOOKUP(B44,Register!$A$7:$AM$311,23,FALSE))</f>
        <v>-</v>
      </c>
      <c r="GA44" s="7" t="str">
        <f>IF(AND(C44=""),"-",VLOOKUP(B44,Register!$A$7:$AM$311,24,FALSE))</f>
        <v>-</v>
      </c>
      <c r="GB44" s="7" t="str">
        <f>IF(AND(C44=""),"-",VLOOKUP(B44,Register!$A$7:$AM$311,25,FALSE))</f>
        <v>-</v>
      </c>
      <c r="GC44" s="7" t="str">
        <f>IF(AND(C44=""),"-",VLOOKUP(B44,Register!$A$7:$AM$311,26,FALSE))</f>
        <v>-</v>
      </c>
      <c r="GD44" s="7" t="str">
        <f>IF(AND(C44=""),"-",VLOOKUP(B44,Register!$A$7:$AM$311,27,FALSE))</f>
        <v>-</v>
      </c>
      <c r="GE44" s="7" t="str">
        <f>IF(AND(C44=""),"-",VLOOKUP(B44,Register!$A$7:$AM$311,28,FALSE))</f>
        <v>-</v>
      </c>
      <c r="GF44" s="7" t="str">
        <f>IF(AND(C44=""),"-",VLOOKUP(B44,Register!$A$7:$AM$311,29,FALSE))</f>
        <v>-</v>
      </c>
      <c r="GG44" s="7" t="str">
        <f>IF(AND(C44=""),"-",VLOOKUP(B44,Register!$A$7:$AM$311,30,FALSE))</f>
        <v>-</v>
      </c>
      <c r="GH44" s="8" t="str">
        <f>IF(AND(C44=""),"-",VLOOKUP(B44,Register!$A$7:$AM$311,31,FALSE))</f>
        <v>-</v>
      </c>
      <c r="GI44" s="309" t="str">
        <f>IF(AND(C44=""),"",VLOOKUP(B44,Register!$A$7:$CL$311,36,FALSE))</f>
        <v/>
      </c>
      <c r="GJ44" s="182" t="str">
        <f t="shared" si="90"/>
        <v/>
      </c>
      <c r="GK44" s="312" t="str">
        <f t="shared" si="91"/>
        <v/>
      </c>
      <c r="GL44" s="314" t="str">
        <f t="shared" si="92"/>
        <v/>
      </c>
      <c r="GM44" s="3"/>
      <c r="GP44" s="315"/>
      <c r="GR44" s="3"/>
      <c r="GS44" s="3"/>
      <c r="GT44" s="3"/>
      <c r="GU44" s="3"/>
      <c r="GV44" s="3"/>
      <c r="GW44" s="3"/>
      <c r="GX44" s="3"/>
      <c r="GY44" s="3"/>
      <c r="GZ44" s="3"/>
      <c r="HA44" s="3"/>
      <c r="HB44" s="3"/>
      <c r="HC44" s="3"/>
      <c r="HD44" s="3"/>
      <c r="HE44" s="3"/>
      <c r="HF44" s="3"/>
      <c r="HG44" s="3"/>
      <c r="HH44" s="3"/>
      <c r="HI44" s="3"/>
      <c r="HJ44" s="3"/>
      <c r="HK44" s="3"/>
      <c r="HL44" s="3"/>
      <c r="HM44" s="3"/>
      <c r="HW44" s="321" t="str">
        <f>IF(ISNA(VLOOKUP(B44,Register!A$7:Z$315,9,FALSE)),"",VLOOKUP(B44,Register!A$7:Z$315,9,FALSE))</f>
        <v/>
      </c>
      <c r="HX44" s="321" t="str">
        <f>IF(ISNA(VLOOKUP(B44,Register!A$7:Z$315,12,FALSE)),"",VLOOKUP(B44,Register!A$7:Z$315,12,FALSE))</f>
        <v/>
      </c>
      <c r="HY44" s="321" t="str">
        <f t="shared" si="93"/>
        <v/>
      </c>
      <c r="HZ44" s="321" t="str">
        <f t="shared" si="94"/>
        <v/>
      </c>
      <c r="IA44" s="321" t="str">
        <f t="shared" si="95"/>
        <v/>
      </c>
      <c r="IB44" s="321" t="str">
        <f t="shared" si="96"/>
        <v/>
      </c>
      <c r="IC44" s="321" t="str">
        <f t="shared" si="97"/>
        <v/>
      </c>
      <c r="ID44" s="321" t="str">
        <f t="shared" si="98"/>
        <v/>
      </c>
      <c r="IE44" s="321" t="str">
        <f t="shared" si="99"/>
        <v/>
      </c>
      <c r="IF44" s="321" t="str">
        <f t="shared" si="100"/>
        <v/>
      </c>
    </row>
    <row r="45" spans="1:240" ht="21">
      <c r="A45" s="172">
        <v>33</v>
      </c>
      <c r="B45" s="197"/>
      <c r="C45" s="196" t="str">
        <f>IF(ISNA(VLOOKUP(B45,Register!A$7:Z$315,3,FALSE)),"",VLOOKUP(B45,Register!A$7:Z$315,3,FALSE))</f>
        <v/>
      </c>
      <c r="D45" s="196" t="str">
        <f>IF(ISNA(VLOOKUP(B45,Register!A$7:Z$315,4,FALSE)),"",VLOOKUP(B45,Register!A$7:Z$315,4,FALSE))</f>
        <v/>
      </c>
      <c r="E45" s="195" t="str">
        <f>IF(ISNA(VLOOKUP(B45,Register!A$7:Z$315,6,FALSE)),"",VLOOKUP(B45,Register!A$7:Z$315,6,FALSE))</f>
        <v/>
      </c>
      <c r="F45" s="105"/>
      <c r="G45" s="159"/>
      <c r="H45" s="159"/>
      <c r="I45" s="168" t="str">
        <f t="shared" si="2"/>
        <v/>
      </c>
      <c r="J45" s="5" t="str">
        <f t="shared" si="3"/>
        <v/>
      </c>
      <c r="K45" s="159"/>
      <c r="L45" s="159"/>
      <c r="M45" s="168" t="str">
        <f t="shared" si="4"/>
        <v/>
      </c>
      <c r="N45" s="5" t="str">
        <f t="shared" si="5"/>
        <v/>
      </c>
      <c r="O45" s="159"/>
      <c r="P45" s="159"/>
      <c r="Q45" s="168" t="str">
        <f t="shared" si="6"/>
        <v/>
      </c>
      <c r="R45" s="5" t="str">
        <f t="shared" si="7"/>
        <v/>
      </c>
      <c r="S45" s="159"/>
      <c r="T45" s="159"/>
      <c r="U45" s="168" t="str">
        <f t="shared" si="8"/>
        <v/>
      </c>
      <c r="V45" s="5" t="str">
        <f t="shared" si="9"/>
        <v/>
      </c>
      <c r="W45" s="159"/>
      <c r="X45" s="159"/>
      <c r="Y45" s="168" t="str">
        <f t="shared" si="10"/>
        <v/>
      </c>
      <c r="Z45" s="5" t="str">
        <f t="shared" si="11"/>
        <v/>
      </c>
      <c r="AA45" s="160" t="str">
        <f t="shared" ref="AA45:AA108" si="101">IF(AND(B45=""),"",SUM(G45+K45+O45+S45+W45))</f>
        <v/>
      </c>
      <c r="AB45" s="160" t="str">
        <f t="shared" si="1"/>
        <v/>
      </c>
      <c r="AC45" s="160" t="str">
        <f t="shared" si="12"/>
        <v/>
      </c>
      <c r="AD45" s="6" t="str">
        <f t="shared" si="13"/>
        <v/>
      </c>
      <c r="AE45" s="105"/>
      <c r="AF45" s="159"/>
      <c r="AG45" s="159"/>
      <c r="AH45" s="168" t="str">
        <f t="shared" si="14"/>
        <v/>
      </c>
      <c r="AI45" s="5" t="str">
        <f t="shared" si="15"/>
        <v/>
      </c>
      <c r="AJ45" s="159"/>
      <c r="AK45" s="159"/>
      <c r="AL45" s="168" t="str">
        <f t="shared" si="16"/>
        <v/>
      </c>
      <c r="AM45" s="5" t="str">
        <f t="shared" si="17"/>
        <v/>
      </c>
      <c r="AN45" s="159"/>
      <c r="AO45" s="159"/>
      <c r="AP45" s="168" t="str">
        <f t="shared" si="18"/>
        <v/>
      </c>
      <c r="AQ45" s="5" t="str">
        <f t="shared" si="19"/>
        <v/>
      </c>
      <c r="AR45" s="159"/>
      <c r="AS45" s="159"/>
      <c r="AT45" s="168" t="str">
        <f t="shared" si="20"/>
        <v/>
      </c>
      <c r="AU45" s="5" t="str">
        <f t="shared" si="21"/>
        <v/>
      </c>
      <c r="AV45" s="159"/>
      <c r="AW45" s="159"/>
      <c r="AX45" s="168" t="str">
        <f t="shared" si="22"/>
        <v/>
      </c>
      <c r="AY45" s="5" t="str">
        <f t="shared" si="23"/>
        <v/>
      </c>
      <c r="AZ45" s="160" t="str">
        <f t="shared" si="24"/>
        <v/>
      </c>
      <c r="BA45" s="160" t="str">
        <f t="shared" si="25"/>
        <v/>
      </c>
      <c r="BB45" s="160" t="str">
        <f t="shared" si="26"/>
        <v/>
      </c>
      <c r="BC45" s="6" t="str">
        <f t="shared" si="27"/>
        <v/>
      </c>
      <c r="BD45" s="105"/>
      <c r="BE45" s="159"/>
      <c r="BF45" s="159"/>
      <c r="BG45" s="168" t="str">
        <f t="shared" si="28"/>
        <v/>
      </c>
      <c r="BH45" s="5" t="str">
        <f t="shared" si="29"/>
        <v/>
      </c>
      <c r="BI45" s="159"/>
      <c r="BJ45" s="159"/>
      <c r="BK45" s="168" t="str">
        <f t="shared" si="30"/>
        <v/>
      </c>
      <c r="BL45" s="5" t="str">
        <f t="shared" si="31"/>
        <v/>
      </c>
      <c r="BM45" s="159"/>
      <c r="BN45" s="159"/>
      <c r="BO45" s="168" t="str">
        <f t="shared" si="32"/>
        <v/>
      </c>
      <c r="BP45" s="5" t="str">
        <f t="shared" si="33"/>
        <v/>
      </c>
      <c r="BQ45" s="159"/>
      <c r="BR45" s="159"/>
      <c r="BS45" s="168" t="str">
        <f t="shared" si="34"/>
        <v/>
      </c>
      <c r="BT45" s="5" t="str">
        <f t="shared" si="35"/>
        <v/>
      </c>
      <c r="BU45" s="159"/>
      <c r="BV45" s="159"/>
      <c r="BW45" s="168" t="str">
        <f t="shared" si="36"/>
        <v/>
      </c>
      <c r="BX45" s="5" t="str">
        <f t="shared" si="37"/>
        <v/>
      </c>
      <c r="BY45" s="160" t="str">
        <f t="shared" si="38"/>
        <v/>
      </c>
      <c r="BZ45" s="160" t="str">
        <f t="shared" si="39"/>
        <v/>
      </c>
      <c r="CA45" s="160" t="str">
        <f t="shared" si="40"/>
        <v/>
      </c>
      <c r="CB45" s="6" t="str">
        <f t="shared" si="41"/>
        <v/>
      </c>
      <c r="CC45" s="105"/>
      <c r="CD45" s="159"/>
      <c r="CE45" s="159"/>
      <c r="CF45" s="168" t="str">
        <f t="shared" si="42"/>
        <v/>
      </c>
      <c r="CG45" s="5" t="str">
        <f t="shared" si="43"/>
        <v/>
      </c>
      <c r="CH45" s="159"/>
      <c r="CI45" s="159"/>
      <c r="CJ45" s="168" t="str">
        <f t="shared" si="44"/>
        <v/>
      </c>
      <c r="CK45" s="5" t="str">
        <f t="shared" si="45"/>
        <v/>
      </c>
      <c r="CL45" s="159"/>
      <c r="CM45" s="159"/>
      <c r="CN45" s="168" t="str">
        <f t="shared" si="46"/>
        <v/>
      </c>
      <c r="CO45" s="5" t="str">
        <f t="shared" si="47"/>
        <v/>
      </c>
      <c r="CP45" s="159"/>
      <c r="CQ45" s="159"/>
      <c r="CR45" s="168" t="str">
        <f t="shared" si="48"/>
        <v/>
      </c>
      <c r="CS45" s="5" t="str">
        <f t="shared" si="49"/>
        <v/>
      </c>
      <c r="CT45" s="159"/>
      <c r="CU45" s="159"/>
      <c r="CV45" s="168" t="str">
        <f t="shared" si="50"/>
        <v/>
      </c>
      <c r="CW45" s="5" t="str">
        <f t="shared" si="51"/>
        <v/>
      </c>
      <c r="CX45" s="160" t="str">
        <f t="shared" si="52"/>
        <v/>
      </c>
      <c r="CY45" s="160" t="str">
        <f t="shared" si="53"/>
        <v/>
      </c>
      <c r="CZ45" s="160" t="str">
        <f t="shared" si="54"/>
        <v/>
      </c>
      <c r="DA45" s="6" t="str">
        <f t="shared" si="55"/>
        <v/>
      </c>
      <c r="DB45" s="105"/>
      <c r="DC45" s="159"/>
      <c r="DD45" s="159"/>
      <c r="DE45" s="168" t="str">
        <f t="shared" si="56"/>
        <v/>
      </c>
      <c r="DF45" s="5" t="str">
        <f t="shared" si="57"/>
        <v/>
      </c>
      <c r="DG45" s="159"/>
      <c r="DH45" s="159"/>
      <c r="DI45" s="168" t="str">
        <f t="shared" si="58"/>
        <v/>
      </c>
      <c r="DJ45" s="5" t="str">
        <f t="shared" si="59"/>
        <v/>
      </c>
      <c r="DK45" s="159"/>
      <c r="DL45" s="159"/>
      <c r="DM45" s="168" t="str">
        <f t="shared" si="60"/>
        <v/>
      </c>
      <c r="DN45" s="5" t="str">
        <f t="shared" si="61"/>
        <v/>
      </c>
      <c r="DO45" s="159"/>
      <c r="DP45" s="159"/>
      <c r="DQ45" s="168" t="str">
        <f t="shared" si="62"/>
        <v/>
      </c>
      <c r="DR45" s="5" t="str">
        <f t="shared" si="63"/>
        <v/>
      </c>
      <c r="DS45" s="159"/>
      <c r="DT45" s="159"/>
      <c r="DU45" s="168" t="str">
        <f t="shared" si="64"/>
        <v/>
      </c>
      <c r="DV45" s="5" t="str">
        <f t="shared" si="65"/>
        <v/>
      </c>
      <c r="DW45" s="160" t="str">
        <f t="shared" si="66"/>
        <v/>
      </c>
      <c r="DX45" s="160" t="str">
        <f t="shared" si="67"/>
        <v/>
      </c>
      <c r="DY45" s="160" t="str">
        <f t="shared" si="68"/>
        <v/>
      </c>
      <c r="DZ45" s="6" t="str">
        <f t="shared" si="69"/>
        <v/>
      </c>
      <c r="EA45" s="105"/>
      <c r="EB45" s="159"/>
      <c r="EC45" s="159"/>
      <c r="ED45" s="168" t="str">
        <f t="shared" si="70"/>
        <v/>
      </c>
      <c r="EE45" s="5" t="str">
        <f t="shared" si="71"/>
        <v/>
      </c>
      <c r="EF45" s="159"/>
      <c r="EG45" s="159"/>
      <c r="EH45" s="168" t="str">
        <f t="shared" si="72"/>
        <v/>
      </c>
      <c r="EI45" s="5" t="str">
        <f t="shared" si="73"/>
        <v/>
      </c>
      <c r="EJ45" s="159"/>
      <c r="EK45" s="159"/>
      <c r="EL45" s="168" t="str">
        <f t="shared" si="74"/>
        <v/>
      </c>
      <c r="EM45" s="5" t="str">
        <f t="shared" si="75"/>
        <v/>
      </c>
      <c r="EN45" s="159"/>
      <c r="EO45" s="159"/>
      <c r="EP45" s="168" t="str">
        <f t="shared" si="76"/>
        <v/>
      </c>
      <c r="EQ45" s="5" t="str">
        <f t="shared" si="77"/>
        <v/>
      </c>
      <c r="ER45" s="159"/>
      <c r="ES45" s="159"/>
      <c r="ET45" s="168" t="str">
        <f t="shared" si="78"/>
        <v/>
      </c>
      <c r="EU45" s="5" t="str">
        <f t="shared" si="79"/>
        <v/>
      </c>
      <c r="EV45" s="160" t="str">
        <f t="shared" si="80"/>
        <v/>
      </c>
      <c r="EW45" s="160" t="str">
        <f t="shared" si="81"/>
        <v/>
      </c>
      <c r="EX45" s="160" t="str">
        <f t="shared" si="82"/>
        <v/>
      </c>
      <c r="EY45" s="6" t="str">
        <f t="shared" si="83"/>
        <v/>
      </c>
      <c r="EZ45" s="105"/>
      <c r="FA45" s="105"/>
      <c r="FB45" s="105"/>
      <c r="FC45" s="105"/>
      <c r="FD45" s="105"/>
      <c r="FE45" s="106" t="str">
        <f t="shared" si="84"/>
        <v/>
      </c>
      <c r="FF45" s="100" t="str">
        <f t="shared" si="85"/>
        <v xml:space="preserve"> </v>
      </c>
      <c r="FG45" s="105"/>
      <c r="FH45" s="105"/>
      <c r="FI45" s="105"/>
      <c r="FJ45" s="105"/>
      <c r="FK45" s="105"/>
      <c r="FL45" s="107" t="str">
        <f t="shared" si="86"/>
        <v/>
      </c>
      <c r="FM45" s="101" t="str">
        <f t="shared" si="87"/>
        <v xml:space="preserve"> </v>
      </c>
      <c r="FN45" s="105"/>
      <c r="FO45" s="105"/>
      <c r="FP45" s="105"/>
      <c r="FQ45" s="105"/>
      <c r="FR45" s="105"/>
      <c r="FS45" s="204" t="str">
        <f t="shared" si="88"/>
        <v/>
      </c>
      <c r="FT45" s="205" t="str">
        <f t="shared" si="89"/>
        <v xml:space="preserve"> </v>
      </c>
      <c r="FU45" s="477"/>
      <c r="FV45" s="316" t="str">
        <f>IF(AND(C45=""),"-",VLOOKUP(B45,Register!$A$7:$AM$311,19,FALSE))</f>
        <v>-</v>
      </c>
      <c r="FW45" s="7" t="str">
        <f>IF(AND(C45=""),"-",VLOOKUP(B45,Register!$A$7:$AM$311,20,FALSE))</f>
        <v>-</v>
      </c>
      <c r="FX45" s="7" t="str">
        <f>IF(AND(C45=""),"-",VLOOKUP(B45,Register!$A$7:$AM$311,21,FALSE))</f>
        <v>-</v>
      </c>
      <c r="FY45" s="7" t="str">
        <f>IF(AND(C45=""),"-",VLOOKUP(B45,Register!$A$7:$AM$311,22,FALSE))</f>
        <v>-</v>
      </c>
      <c r="FZ45" s="7" t="str">
        <f>IF(AND(C45=""),"-",VLOOKUP(B45,Register!$A$7:$AM$311,23,FALSE))</f>
        <v>-</v>
      </c>
      <c r="GA45" s="7" t="str">
        <f>IF(AND(C45=""),"-",VLOOKUP(B45,Register!$A$7:$AM$311,24,FALSE))</f>
        <v>-</v>
      </c>
      <c r="GB45" s="7" t="str">
        <f>IF(AND(C45=""),"-",VLOOKUP(B45,Register!$A$7:$AM$311,25,FALSE))</f>
        <v>-</v>
      </c>
      <c r="GC45" s="7" t="str">
        <f>IF(AND(C45=""),"-",VLOOKUP(B45,Register!$A$7:$AM$311,26,FALSE))</f>
        <v>-</v>
      </c>
      <c r="GD45" s="7" t="str">
        <f>IF(AND(C45=""),"-",VLOOKUP(B45,Register!$A$7:$AM$311,27,FALSE))</f>
        <v>-</v>
      </c>
      <c r="GE45" s="7" t="str">
        <f>IF(AND(C45=""),"-",VLOOKUP(B45,Register!$A$7:$AM$311,28,FALSE))</f>
        <v>-</v>
      </c>
      <c r="GF45" s="7" t="str">
        <f>IF(AND(C45=""),"-",VLOOKUP(B45,Register!$A$7:$AM$311,29,FALSE))</f>
        <v>-</v>
      </c>
      <c r="GG45" s="7" t="str">
        <f>IF(AND(C45=""),"-",VLOOKUP(B45,Register!$A$7:$AM$311,30,FALSE))</f>
        <v>-</v>
      </c>
      <c r="GH45" s="8" t="str">
        <f>IF(AND(C45=""),"-",VLOOKUP(B45,Register!$A$7:$AM$311,31,FALSE))</f>
        <v>-</v>
      </c>
      <c r="GI45" s="309" t="str">
        <f>IF(AND(C45=""),"",VLOOKUP(B45,Register!$A$7:$CL$311,36,FALSE))</f>
        <v/>
      </c>
      <c r="GJ45" s="182" t="str">
        <f t="shared" si="90"/>
        <v/>
      </c>
      <c r="GK45" s="312" t="str">
        <f t="shared" si="91"/>
        <v/>
      </c>
      <c r="GL45" s="314" t="str">
        <f t="shared" si="92"/>
        <v/>
      </c>
      <c r="GM45" s="3"/>
      <c r="GP45" s="315"/>
      <c r="GR45" s="3"/>
      <c r="GS45" s="3"/>
      <c r="GT45" s="3"/>
      <c r="GU45" s="3"/>
      <c r="GV45" s="3"/>
      <c r="GW45" s="3"/>
      <c r="GX45" s="3"/>
      <c r="GY45" s="3"/>
      <c r="GZ45" s="3"/>
      <c r="HA45" s="3"/>
      <c r="HB45" s="3"/>
      <c r="HC45" s="3"/>
      <c r="HD45" s="3"/>
      <c r="HE45" s="3"/>
      <c r="HF45" s="3"/>
      <c r="HG45" s="3"/>
      <c r="HH45" s="3"/>
      <c r="HI45" s="3"/>
      <c r="HJ45" s="3"/>
      <c r="HK45" s="3"/>
      <c r="HL45" s="3"/>
      <c r="HM45" s="3"/>
      <c r="HW45" s="321" t="str">
        <f>IF(ISNA(VLOOKUP(B45,Register!A$7:Z$315,9,FALSE)),"",VLOOKUP(B45,Register!A$7:Z$315,9,FALSE))</f>
        <v/>
      </c>
      <c r="HX45" s="321" t="str">
        <f>IF(ISNA(VLOOKUP(B45,Register!A$7:Z$315,12,FALSE)),"",VLOOKUP(B45,Register!A$7:Z$315,12,FALSE))</f>
        <v/>
      </c>
      <c r="HY45" s="321" t="str">
        <f t="shared" si="93"/>
        <v/>
      </c>
      <c r="HZ45" s="321" t="str">
        <f t="shared" si="94"/>
        <v/>
      </c>
      <c r="IA45" s="321" t="str">
        <f t="shared" si="95"/>
        <v/>
      </c>
      <c r="IB45" s="321" t="str">
        <f t="shared" si="96"/>
        <v/>
      </c>
      <c r="IC45" s="321" t="str">
        <f t="shared" si="97"/>
        <v/>
      </c>
      <c r="ID45" s="321" t="str">
        <f t="shared" si="98"/>
        <v/>
      </c>
      <c r="IE45" s="321" t="str">
        <f t="shared" si="99"/>
        <v/>
      </c>
      <c r="IF45" s="321" t="str">
        <f t="shared" si="100"/>
        <v/>
      </c>
    </row>
    <row r="46" spans="1:240" ht="21">
      <c r="A46" s="172">
        <v>34</v>
      </c>
      <c r="B46" s="197"/>
      <c r="C46" s="196" t="str">
        <f>IF(ISNA(VLOOKUP(B46,Register!A$7:Z$315,3,FALSE)),"",VLOOKUP(B46,Register!A$7:Z$315,3,FALSE))</f>
        <v/>
      </c>
      <c r="D46" s="196" t="str">
        <f>IF(ISNA(VLOOKUP(B46,Register!A$7:Z$315,4,FALSE)),"",VLOOKUP(B46,Register!A$7:Z$315,4,FALSE))</f>
        <v/>
      </c>
      <c r="E46" s="195" t="str">
        <f>IF(ISNA(VLOOKUP(B46,Register!A$7:Z$315,6,FALSE)),"",VLOOKUP(B46,Register!A$7:Z$315,6,FALSE))</f>
        <v/>
      </c>
      <c r="F46" s="105"/>
      <c r="G46" s="159"/>
      <c r="H46" s="159"/>
      <c r="I46" s="168" t="str">
        <f t="shared" si="2"/>
        <v/>
      </c>
      <c r="J46" s="5" t="str">
        <f t="shared" si="3"/>
        <v/>
      </c>
      <c r="K46" s="159"/>
      <c r="L46" s="159"/>
      <c r="M46" s="168" t="str">
        <f t="shared" si="4"/>
        <v/>
      </c>
      <c r="N46" s="5" t="str">
        <f t="shared" si="5"/>
        <v/>
      </c>
      <c r="O46" s="159"/>
      <c r="P46" s="159"/>
      <c r="Q46" s="168" t="str">
        <f t="shared" si="6"/>
        <v/>
      </c>
      <c r="R46" s="5" t="str">
        <f t="shared" si="7"/>
        <v/>
      </c>
      <c r="S46" s="159"/>
      <c r="T46" s="159"/>
      <c r="U46" s="168" t="str">
        <f t="shared" si="8"/>
        <v/>
      </c>
      <c r="V46" s="5" t="str">
        <f t="shared" si="9"/>
        <v/>
      </c>
      <c r="W46" s="159"/>
      <c r="X46" s="159"/>
      <c r="Y46" s="168" t="str">
        <f t="shared" si="10"/>
        <v/>
      </c>
      <c r="Z46" s="5" t="str">
        <f t="shared" si="11"/>
        <v/>
      </c>
      <c r="AA46" s="160" t="str">
        <f t="shared" si="101"/>
        <v/>
      </c>
      <c r="AB46" s="160" t="str">
        <f t="shared" si="1"/>
        <v/>
      </c>
      <c r="AC46" s="160" t="str">
        <f t="shared" si="12"/>
        <v/>
      </c>
      <c r="AD46" s="6" t="str">
        <f t="shared" si="13"/>
        <v/>
      </c>
      <c r="AE46" s="105"/>
      <c r="AF46" s="159"/>
      <c r="AG46" s="159"/>
      <c r="AH46" s="168" t="str">
        <f t="shared" si="14"/>
        <v/>
      </c>
      <c r="AI46" s="5" t="str">
        <f t="shared" si="15"/>
        <v/>
      </c>
      <c r="AJ46" s="159"/>
      <c r="AK46" s="159"/>
      <c r="AL46" s="168" t="str">
        <f t="shared" si="16"/>
        <v/>
      </c>
      <c r="AM46" s="5" t="str">
        <f t="shared" si="17"/>
        <v/>
      </c>
      <c r="AN46" s="159"/>
      <c r="AO46" s="159"/>
      <c r="AP46" s="168" t="str">
        <f t="shared" si="18"/>
        <v/>
      </c>
      <c r="AQ46" s="5" t="str">
        <f t="shared" si="19"/>
        <v/>
      </c>
      <c r="AR46" s="159"/>
      <c r="AS46" s="159"/>
      <c r="AT46" s="168" t="str">
        <f t="shared" si="20"/>
        <v/>
      </c>
      <c r="AU46" s="5" t="str">
        <f t="shared" si="21"/>
        <v/>
      </c>
      <c r="AV46" s="159"/>
      <c r="AW46" s="159"/>
      <c r="AX46" s="168" t="str">
        <f t="shared" si="22"/>
        <v/>
      </c>
      <c r="AY46" s="5" t="str">
        <f t="shared" si="23"/>
        <v/>
      </c>
      <c r="AZ46" s="160" t="str">
        <f t="shared" si="24"/>
        <v/>
      </c>
      <c r="BA46" s="160" t="str">
        <f t="shared" si="25"/>
        <v/>
      </c>
      <c r="BB46" s="160" t="str">
        <f t="shared" si="26"/>
        <v/>
      </c>
      <c r="BC46" s="6" t="str">
        <f t="shared" si="27"/>
        <v/>
      </c>
      <c r="BD46" s="105"/>
      <c r="BE46" s="159"/>
      <c r="BF46" s="159"/>
      <c r="BG46" s="168" t="str">
        <f t="shared" si="28"/>
        <v/>
      </c>
      <c r="BH46" s="5" t="str">
        <f t="shared" si="29"/>
        <v/>
      </c>
      <c r="BI46" s="159"/>
      <c r="BJ46" s="159"/>
      <c r="BK46" s="168" t="str">
        <f t="shared" si="30"/>
        <v/>
      </c>
      <c r="BL46" s="5" t="str">
        <f t="shared" si="31"/>
        <v/>
      </c>
      <c r="BM46" s="159"/>
      <c r="BN46" s="159"/>
      <c r="BO46" s="168" t="str">
        <f t="shared" si="32"/>
        <v/>
      </c>
      <c r="BP46" s="5" t="str">
        <f t="shared" si="33"/>
        <v/>
      </c>
      <c r="BQ46" s="159"/>
      <c r="BR46" s="159"/>
      <c r="BS46" s="168" t="str">
        <f t="shared" si="34"/>
        <v/>
      </c>
      <c r="BT46" s="5" t="str">
        <f t="shared" si="35"/>
        <v/>
      </c>
      <c r="BU46" s="159"/>
      <c r="BV46" s="159"/>
      <c r="BW46" s="168" t="str">
        <f t="shared" si="36"/>
        <v/>
      </c>
      <c r="BX46" s="5" t="str">
        <f t="shared" si="37"/>
        <v/>
      </c>
      <c r="BY46" s="160" t="str">
        <f t="shared" si="38"/>
        <v/>
      </c>
      <c r="BZ46" s="160" t="str">
        <f t="shared" si="39"/>
        <v/>
      </c>
      <c r="CA46" s="160" t="str">
        <f t="shared" si="40"/>
        <v/>
      </c>
      <c r="CB46" s="6" t="str">
        <f t="shared" si="41"/>
        <v/>
      </c>
      <c r="CC46" s="105"/>
      <c r="CD46" s="159"/>
      <c r="CE46" s="159"/>
      <c r="CF46" s="168" t="str">
        <f t="shared" si="42"/>
        <v/>
      </c>
      <c r="CG46" s="5" t="str">
        <f t="shared" si="43"/>
        <v/>
      </c>
      <c r="CH46" s="159"/>
      <c r="CI46" s="159"/>
      <c r="CJ46" s="168" t="str">
        <f t="shared" si="44"/>
        <v/>
      </c>
      <c r="CK46" s="5" t="str">
        <f t="shared" si="45"/>
        <v/>
      </c>
      <c r="CL46" s="159"/>
      <c r="CM46" s="159"/>
      <c r="CN46" s="168" t="str">
        <f t="shared" si="46"/>
        <v/>
      </c>
      <c r="CO46" s="5" t="str">
        <f t="shared" si="47"/>
        <v/>
      </c>
      <c r="CP46" s="159"/>
      <c r="CQ46" s="159"/>
      <c r="CR46" s="168" t="str">
        <f t="shared" si="48"/>
        <v/>
      </c>
      <c r="CS46" s="5" t="str">
        <f t="shared" si="49"/>
        <v/>
      </c>
      <c r="CT46" s="159"/>
      <c r="CU46" s="159"/>
      <c r="CV46" s="168" t="str">
        <f t="shared" si="50"/>
        <v/>
      </c>
      <c r="CW46" s="5" t="str">
        <f t="shared" si="51"/>
        <v/>
      </c>
      <c r="CX46" s="160" t="str">
        <f t="shared" si="52"/>
        <v/>
      </c>
      <c r="CY46" s="160" t="str">
        <f t="shared" si="53"/>
        <v/>
      </c>
      <c r="CZ46" s="160" t="str">
        <f t="shared" si="54"/>
        <v/>
      </c>
      <c r="DA46" s="6" t="str">
        <f t="shared" si="55"/>
        <v/>
      </c>
      <c r="DB46" s="105"/>
      <c r="DC46" s="159"/>
      <c r="DD46" s="159"/>
      <c r="DE46" s="168" t="str">
        <f t="shared" si="56"/>
        <v/>
      </c>
      <c r="DF46" s="5" t="str">
        <f t="shared" si="57"/>
        <v/>
      </c>
      <c r="DG46" s="159"/>
      <c r="DH46" s="159"/>
      <c r="DI46" s="168" t="str">
        <f t="shared" si="58"/>
        <v/>
      </c>
      <c r="DJ46" s="5" t="str">
        <f t="shared" si="59"/>
        <v/>
      </c>
      <c r="DK46" s="159"/>
      <c r="DL46" s="159"/>
      <c r="DM46" s="168" t="str">
        <f t="shared" si="60"/>
        <v/>
      </c>
      <c r="DN46" s="5" t="str">
        <f t="shared" si="61"/>
        <v/>
      </c>
      <c r="DO46" s="159"/>
      <c r="DP46" s="159"/>
      <c r="DQ46" s="168" t="str">
        <f t="shared" si="62"/>
        <v/>
      </c>
      <c r="DR46" s="5" t="str">
        <f t="shared" si="63"/>
        <v/>
      </c>
      <c r="DS46" s="159"/>
      <c r="DT46" s="159"/>
      <c r="DU46" s="168" t="str">
        <f t="shared" si="64"/>
        <v/>
      </c>
      <c r="DV46" s="5" t="str">
        <f t="shared" si="65"/>
        <v/>
      </c>
      <c r="DW46" s="160" t="str">
        <f t="shared" si="66"/>
        <v/>
      </c>
      <c r="DX46" s="160" t="str">
        <f t="shared" si="67"/>
        <v/>
      </c>
      <c r="DY46" s="160" t="str">
        <f t="shared" si="68"/>
        <v/>
      </c>
      <c r="DZ46" s="6" t="str">
        <f t="shared" si="69"/>
        <v/>
      </c>
      <c r="EA46" s="105"/>
      <c r="EB46" s="159"/>
      <c r="EC46" s="159"/>
      <c r="ED46" s="168" t="str">
        <f t="shared" si="70"/>
        <v/>
      </c>
      <c r="EE46" s="5" t="str">
        <f t="shared" si="71"/>
        <v/>
      </c>
      <c r="EF46" s="159"/>
      <c r="EG46" s="159"/>
      <c r="EH46" s="168" t="str">
        <f t="shared" si="72"/>
        <v/>
      </c>
      <c r="EI46" s="5" t="str">
        <f t="shared" si="73"/>
        <v/>
      </c>
      <c r="EJ46" s="159"/>
      <c r="EK46" s="159"/>
      <c r="EL46" s="168" t="str">
        <f t="shared" si="74"/>
        <v/>
      </c>
      <c r="EM46" s="5" t="str">
        <f t="shared" si="75"/>
        <v/>
      </c>
      <c r="EN46" s="159"/>
      <c r="EO46" s="159"/>
      <c r="EP46" s="168" t="str">
        <f t="shared" si="76"/>
        <v/>
      </c>
      <c r="EQ46" s="5" t="str">
        <f t="shared" si="77"/>
        <v/>
      </c>
      <c r="ER46" s="159"/>
      <c r="ES46" s="159"/>
      <c r="ET46" s="168" t="str">
        <f t="shared" si="78"/>
        <v/>
      </c>
      <c r="EU46" s="5" t="str">
        <f t="shared" si="79"/>
        <v/>
      </c>
      <c r="EV46" s="160" t="str">
        <f t="shared" si="80"/>
        <v/>
      </c>
      <c r="EW46" s="160" t="str">
        <f t="shared" si="81"/>
        <v/>
      </c>
      <c r="EX46" s="160" t="str">
        <f t="shared" si="82"/>
        <v/>
      </c>
      <c r="EY46" s="6" t="str">
        <f t="shared" si="83"/>
        <v/>
      </c>
      <c r="EZ46" s="105"/>
      <c r="FA46" s="105"/>
      <c r="FB46" s="105"/>
      <c r="FC46" s="105"/>
      <c r="FD46" s="105"/>
      <c r="FE46" s="106" t="str">
        <f t="shared" si="84"/>
        <v/>
      </c>
      <c r="FF46" s="100" t="str">
        <f t="shared" si="85"/>
        <v xml:space="preserve"> </v>
      </c>
      <c r="FG46" s="105"/>
      <c r="FH46" s="105"/>
      <c r="FI46" s="105"/>
      <c r="FJ46" s="105"/>
      <c r="FK46" s="105"/>
      <c r="FL46" s="107" t="str">
        <f t="shared" si="86"/>
        <v/>
      </c>
      <c r="FM46" s="101" t="str">
        <f t="shared" si="87"/>
        <v xml:space="preserve"> </v>
      </c>
      <c r="FN46" s="105"/>
      <c r="FO46" s="105"/>
      <c r="FP46" s="105"/>
      <c r="FQ46" s="105"/>
      <c r="FR46" s="105"/>
      <c r="FS46" s="204" t="str">
        <f t="shared" si="88"/>
        <v/>
      </c>
      <c r="FT46" s="205" t="str">
        <f t="shared" si="89"/>
        <v xml:space="preserve"> </v>
      </c>
      <c r="FU46" s="477"/>
      <c r="FV46" s="316" t="str">
        <f>IF(AND(C46=""),"-",VLOOKUP(B46,Register!$A$7:$AM$311,19,FALSE))</f>
        <v>-</v>
      </c>
      <c r="FW46" s="7" t="str">
        <f>IF(AND(C46=""),"-",VLOOKUP(B46,Register!$A$7:$AM$311,20,FALSE))</f>
        <v>-</v>
      </c>
      <c r="FX46" s="7" t="str">
        <f>IF(AND(C46=""),"-",VLOOKUP(B46,Register!$A$7:$AM$311,21,FALSE))</f>
        <v>-</v>
      </c>
      <c r="FY46" s="7" t="str">
        <f>IF(AND(C46=""),"-",VLOOKUP(B46,Register!$A$7:$AM$311,22,FALSE))</f>
        <v>-</v>
      </c>
      <c r="FZ46" s="7" t="str">
        <f>IF(AND(C46=""),"-",VLOOKUP(B46,Register!$A$7:$AM$311,23,FALSE))</f>
        <v>-</v>
      </c>
      <c r="GA46" s="7" t="str">
        <f>IF(AND(C46=""),"-",VLOOKUP(B46,Register!$A$7:$AM$311,24,FALSE))</f>
        <v>-</v>
      </c>
      <c r="GB46" s="7" t="str">
        <f>IF(AND(C46=""),"-",VLOOKUP(B46,Register!$A$7:$AM$311,25,FALSE))</f>
        <v>-</v>
      </c>
      <c r="GC46" s="7" t="str">
        <f>IF(AND(C46=""),"-",VLOOKUP(B46,Register!$A$7:$AM$311,26,FALSE))</f>
        <v>-</v>
      </c>
      <c r="GD46" s="7" t="str">
        <f>IF(AND(C46=""),"-",VLOOKUP(B46,Register!$A$7:$AM$311,27,FALSE))</f>
        <v>-</v>
      </c>
      <c r="GE46" s="7" t="str">
        <f>IF(AND(C46=""),"-",VLOOKUP(B46,Register!$A$7:$AM$311,28,FALSE))</f>
        <v>-</v>
      </c>
      <c r="GF46" s="7" t="str">
        <f>IF(AND(C46=""),"-",VLOOKUP(B46,Register!$A$7:$AM$311,29,FALSE))</f>
        <v>-</v>
      </c>
      <c r="GG46" s="7" t="str">
        <f>IF(AND(C46=""),"-",VLOOKUP(B46,Register!$A$7:$AM$311,30,FALSE))</f>
        <v>-</v>
      </c>
      <c r="GH46" s="8" t="str">
        <f>IF(AND(C46=""),"-",VLOOKUP(B46,Register!$A$7:$AM$311,31,FALSE))</f>
        <v>-</v>
      </c>
      <c r="GI46" s="309" t="str">
        <f>IF(AND(C46=""),"",VLOOKUP(B46,Register!$A$7:$CL$311,36,FALSE))</f>
        <v/>
      </c>
      <c r="GJ46" s="182" t="str">
        <f t="shared" si="90"/>
        <v/>
      </c>
      <c r="GK46" s="312" t="str">
        <f t="shared" si="91"/>
        <v/>
      </c>
      <c r="GL46" s="314" t="str">
        <f t="shared" si="92"/>
        <v/>
      </c>
      <c r="GM46" s="3"/>
      <c r="GP46" s="315"/>
      <c r="GR46" s="3"/>
      <c r="GS46" s="3"/>
      <c r="GT46" s="3"/>
      <c r="GU46" s="3"/>
      <c r="GV46" s="3"/>
      <c r="GW46" s="3"/>
      <c r="GX46" s="3"/>
      <c r="GY46" s="3"/>
      <c r="GZ46" s="3"/>
      <c r="HA46" s="3"/>
      <c r="HB46" s="3"/>
      <c r="HC46" s="3"/>
      <c r="HD46" s="3"/>
      <c r="HE46" s="3"/>
      <c r="HF46" s="3"/>
      <c r="HG46" s="3"/>
      <c r="HH46" s="3"/>
      <c r="HI46" s="3"/>
      <c r="HJ46" s="3"/>
      <c r="HK46" s="3"/>
      <c r="HL46" s="3"/>
      <c r="HM46" s="3"/>
      <c r="HW46" s="321" t="str">
        <f>IF(ISNA(VLOOKUP(B46,Register!A$7:Z$315,9,FALSE)),"",VLOOKUP(B46,Register!A$7:Z$315,9,FALSE))</f>
        <v/>
      </c>
      <c r="HX46" s="321" t="str">
        <f>IF(ISNA(VLOOKUP(B46,Register!A$7:Z$315,12,FALSE)),"",VLOOKUP(B46,Register!A$7:Z$315,12,FALSE))</f>
        <v/>
      </c>
      <c r="HY46" s="321" t="str">
        <f t="shared" si="93"/>
        <v/>
      </c>
      <c r="HZ46" s="321" t="str">
        <f t="shared" si="94"/>
        <v/>
      </c>
      <c r="IA46" s="321" t="str">
        <f t="shared" si="95"/>
        <v/>
      </c>
      <c r="IB46" s="321" t="str">
        <f t="shared" si="96"/>
        <v/>
      </c>
      <c r="IC46" s="321" t="str">
        <f t="shared" si="97"/>
        <v/>
      </c>
      <c r="ID46" s="321" t="str">
        <f t="shared" si="98"/>
        <v/>
      </c>
      <c r="IE46" s="321" t="str">
        <f t="shared" si="99"/>
        <v/>
      </c>
      <c r="IF46" s="321" t="str">
        <f t="shared" si="100"/>
        <v/>
      </c>
    </row>
    <row r="47" spans="1:240" ht="21">
      <c r="A47" s="172">
        <v>35</v>
      </c>
      <c r="B47" s="197"/>
      <c r="C47" s="196" t="str">
        <f>IF(ISNA(VLOOKUP(B47,Register!A$7:Z$315,3,FALSE)),"",VLOOKUP(B47,Register!A$7:Z$315,3,FALSE))</f>
        <v/>
      </c>
      <c r="D47" s="196" t="str">
        <f>IF(ISNA(VLOOKUP(B47,Register!A$7:Z$315,4,FALSE)),"",VLOOKUP(B47,Register!A$7:Z$315,4,FALSE))</f>
        <v/>
      </c>
      <c r="E47" s="195" t="str">
        <f>IF(ISNA(VLOOKUP(B47,Register!A$7:Z$315,6,FALSE)),"",VLOOKUP(B47,Register!A$7:Z$315,6,FALSE))</f>
        <v/>
      </c>
      <c r="F47" s="105"/>
      <c r="G47" s="159"/>
      <c r="H47" s="159"/>
      <c r="I47" s="168" t="str">
        <f t="shared" si="2"/>
        <v/>
      </c>
      <c r="J47" s="5" t="str">
        <f t="shared" si="3"/>
        <v/>
      </c>
      <c r="K47" s="159"/>
      <c r="L47" s="159"/>
      <c r="M47" s="168" t="str">
        <f t="shared" si="4"/>
        <v/>
      </c>
      <c r="N47" s="5" t="str">
        <f t="shared" si="5"/>
        <v/>
      </c>
      <c r="O47" s="159"/>
      <c r="P47" s="159"/>
      <c r="Q47" s="168" t="str">
        <f t="shared" si="6"/>
        <v/>
      </c>
      <c r="R47" s="5" t="str">
        <f t="shared" si="7"/>
        <v/>
      </c>
      <c r="S47" s="159"/>
      <c r="T47" s="159"/>
      <c r="U47" s="168" t="str">
        <f t="shared" si="8"/>
        <v/>
      </c>
      <c r="V47" s="5" t="str">
        <f t="shared" si="9"/>
        <v/>
      </c>
      <c r="W47" s="159"/>
      <c r="X47" s="159"/>
      <c r="Y47" s="168" t="str">
        <f t="shared" si="10"/>
        <v/>
      </c>
      <c r="Z47" s="5" t="str">
        <f t="shared" si="11"/>
        <v/>
      </c>
      <c r="AA47" s="160" t="str">
        <f t="shared" si="101"/>
        <v/>
      </c>
      <c r="AB47" s="160" t="str">
        <f t="shared" si="1"/>
        <v/>
      </c>
      <c r="AC47" s="160" t="str">
        <f t="shared" si="12"/>
        <v/>
      </c>
      <c r="AD47" s="6" t="str">
        <f t="shared" si="13"/>
        <v/>
      </c>
      <c r="AE47" s="105"/>
      <c r="AF47" s="159"/>
      <c r="AG47" s="159"/>
      <c r="AH47" s="168" t="str">
        <f t="shared" si="14"/>
        <v/>
      </c>
      <c r="AI47" s="5" t="str">
        <f t="shared" si="15"/>
        <v/>
      </c>
      <c r="AJ47" s="159"/>
      <c r="AK47" s="159"/>
      <c r="AL47" s="168" t="str">
        <f t="shared" si="16"/>
        <v/>
      </c>
      <c r="AM47" s="5" t="str">
        <f t="shared" si="17"/>
        <v/>
      </c>
      <c r="AN47" s="159"/>
      <c r="AO47" s="159"/>
      <c r="AP47" s="168" t="str">
        <f t="shared" si="18"/>
        <v/>
      </c>
      <c r="AQ47" s="5" t="str">
        <f t="shared" si="19"/>
        <v/>
      </c>
      <c r="AR47" s="159"/>
      <c r="AS47" s="159"/>
      <c r="AT47" s="168" t="str">
        <f t="shared" si="20"/>
        <v/>
      </c>
      <c r="AU47" s="5" t="str">
        <f t="shared" si="21"/>
        <v/>
      </c>
      <c r="AV47" s="159"/>
      <c r="AW47" s="159"/>
      <c r="AX47" s="168" t="str">
        <f t="shared" si="22"/>
        <v/>
      </c>
      <c r="AY47" s="5" t="str">
        <f t="shared" si="23"/>
        <v/>
      </c>
      <c r="AZ47" s="160" t="str">
        <f t="shared" si="24"/>
        <v/>
      </c>
      <c r="BA47" s="160" t="str">
        <f t="shared" si="25"/>
        <v/>
      </c>
      <c r="BB47" s="160" t="str">
        <f t="shared" si="26"/>
        <v/>
      </c>
      <c r="BC47" s="6" t="str">
        <f t="shared" si="27"/>
        <v/>
      </c>
      <c r="BD47" s="105"/>
      <c r="BE47" s="159"/>
      <c r="BF47" s="159"/>
      <c r="BG47" s="168" t="str">
        <f t="shared" si="28"/>
        <v/>
      </c>
      <c r="BH47" s="5" t="str">
        <f t="shared" si="29"/>
        <v/>
      </c>
      <c r="BI47" s="159"/>
      <c r="BJ47" s="159"/>
      <c r="BK47" s="168" t="str">
        <f t="shared" si="30"/>
        <v/>
      </c>
      <c r="BL47" s="5" t="str">
        <f t="shared" si="31"/>
        <v/>
      </c>
      <c r="BM47" s="159"/>
      <c r="BN47" s="159"/>
      <c r="BO47" s="168" t="str">
        <f t="shared" si="32"/>
        <v/>
      </c>
      <c r="BP47" s="5" t="str">
        <f t="shared" si="33"/>
        <v/>
      </c>
      <c r="BQ47" s="159"/>
      <c r="BR47" s="159"/>
      <c r="BS47" s="168" t="str">
        <f t="shared" si="34"/>
        <v/>
      </c>
      <c r="BT47" s="5" t="str">
        <f t="shared" si="35"/>
        <v/>
      </c>
      <c r="BU47" s="159"/>
      <c r="BV47" s="159"/>
      <c r="BW47" s="168" t="str">
        <f t="shared" si="36"/>
        <v/>
      </c>
      <c r="BX47" s="5" t="str">
        <f t="shared" si="37"/>
        <v/>
      </c>
      <c r="BY47" s="160" t="str">
        <f t="shared" si="38"/>
        <v/>
      </c>
      <c r="BZ47" s="160" t="str">
        <f t="shared" si="39"/>
        <v/>
      </c>
      <c r="CA47" s="160" t="str">
        <f t="shared" si="40"/>
        <v/>
      </c>
      <c r="CB47" s="6" t="str">
        <f t="shared" si="41"/>
        <v/>
      </c>
      <c r="CC47" s="105"/>
      <c r="CD47" s="159"/>
      <c r="CE47" s="159"/>
      <c r="CF47" s="168" t="str">
        <f t="shared" si="42"/>
        <v/>
      </c>
      <c r="CG47" s="5" t="str">
        <f t="shared" si="43"/>
        <v/>
      </c>
      <c r="CH47" s="159"/>
      <c r="CI47" s="159"/>
      <c r="CJ47" s="168" t="str">
        <f t="shared" si="44"/>
        <v/>
      </c>
      <c r="CK47" s="5" t="str">
        <f t="shared" si="45"/>
        <v/>
      </c>
      <c r="CL47" s="159"/>
      <c r="CM47" s="159"/>
      <c r="CN47" s="168" t="str">
        <f t="shared" si="46"/>
        <v/>
      </c>
      <c r="CO47" s="5" t="str">
        <f t="shared" si="47"/>
        <v/>
      </c>
      <c r="CP47" s="159"/>
      <c r="CQ47" s="159"/>
      <c r="CR47" s="168" t="str">
        <f t="shared" si="48"/>
        <v/>
      </c>
      <c r="CS47" s="5" t="str">
        <f t="shared" si="49"/>
        <v/>
      </c>
      <c r="CT47" s="159"/>
      <c r="CU47" s="159"/>
      <c r="CV47" s="168" t="str">
        <f t="shared" si="50"/>
        <v/>
      </c>
      <c r="CW47" s="5" t="str">
        <f t="shared" si="51"/>
        <v/>
      </c>
      <c r="CX47" s="160" t="str">
        <f t="shared" si="52"/>
        <v/>
      </c>
      <c r="CY47" s="160" t="str">
        <f t="shared" si="53"/>
        <v/>
      </c>
      <c r="CZ47" s="160" t="str">
        <f t="shared" si="54"/>
        <v/>
      </c>
      <c r="DA47" s="6" t="str">
        <f t="shared" si="55"/>
        <v/>
      </c>
      <c r="DB47" s="105"/>
      <c r="DC47" s="159"/>
      <c r="DD47" s="159"/>
      <c r="DE47" s="168" t="str">
        <f t="shared" si="56"/>
        <v/>
      </c>
      <c r="DF47" s="5" t="str">
        <f t="shared" si="57"/>
        <v/>
      </c>
      <c r="DG47" s="159"/>
      <c r="DH47" s="159"/>
      <c r="DI47" s="168" t="str">
        <f t="shared" si="58"/>
        <v/>
      </c>
      <c r="DJ47" s="5" t="str">
        <f t="shared" si="59"/>
        <v/>
      </c>
      <c r="DK47" s="159"/>
      <c r="DL47" s="159"/>
      <c r="DM47" s="168" t="str">
        <f t="shared" si="60"/>
        <v/>
      </c>
      <c r="DN47" s="5" t="str">
        <f t="shared" si="61"/>
        <v/>
      </c>
      <c r="DO47" s="159"/>
      <c r="DP47" s="159"/>
      <c r="DQ47" s="168" t="str">
        <f t="shared" si="62"/>
        <v/>
      </c>
      <c r="DR47" s="5" t="str">
        <f t="shared" si="63"/>
        <v/>
      </c>
      <c r="DS47" s="159"/>
      <c r="DT47" s="159"/>
      <c r="DU47" s="168" t="str">
        <f t="shared" si="64"/>
        <v/>
      </c>
      <c r="DV47" s="5" t="str">
        <f t="shared" si="65"/>
        <v/>
      </c>
      <c r="DW47" s="160" t="str">
        <f t="shared" si="66"/>
        <v/>
      </c>
      <c r="DX47" s="160" t="str">
        <f t="shared" si="67"/>
        <v/>
      </c>
      <c r="DY47" s="160" t="str">
        <f t="shared" si="68"/>
        <v/>
      </c>
      <c r="DZ47" s="6" t="str">
        <f t="shared" si="69"/>
        <v/>
      </c>
      <c r="EA47" s="105"/>
      <c r="EB47" s="159"/>
      <c r="EC47" s="159"/>
      <c r="ED47" s="168" t="str">
        <f t="shared" si="70"/>
        <v/>
      </c>
      <c r="EE47" s="5" t="str">
        <f t="shared" si="71"/>
        <v/>
      </c>
      <c r="EF47" s="159"/>
      <c r="EG47" s="159"/>
      <c r="EH47" s="168" t="str">
        <f t="shared" si="72"/>
        <v/>
      </c>
      <c r="EI47" s="5" t="str">
        <f t="shared" si="73"/>
        <v/>
      </c>
      <c r="EJ47" s="159"/>
      <c r="EK47" s="159"/>
      <c r="EL47" s="168" t="str">
        <f t="shared" si="74"/>
        <v/>
      </c>
      <c r="EM47" s="5" t="str">
        <f t="shared" si="75"/>
        <v/>
      </c>
      <c r="EN47" s="159"/>
      <c r="EO47" s="159"/>
      <c r="EP47" s="168" t="str">
        <f t="shared" si="76"/>
        <v/>
      </c>
      <c r="EQ47" s="5" t="str">
        <f t="shared" si="77"/>
        <v/>
      </c>
      <c r="ER47" s="159"/>
      <c r="ES47" s="159"/>
      <c r="ET47" s="168" t="str">
        <f t="shared" si="78"/>
        <v/>
      </c>
      <c r="EU47" s="5" t="str">
        <f t="shared" si="79"/>
        <v/>
      </c>
      <c r="EV47" s="160" t="str">
        <f t="shared" si="80"/>
        <v/>
      </c>
      <c r="EW47" s="160" t="str">
        <f t="shared" si="81"/>
        <v/>
      </c>
      <c r="EX47" s="160" t="str">
        <f t="shared" si="82"/>
        <v/>
      </c>
      <c r="EY47" s="6" t="str">
        <f t="shared" si="83"/>
        <v/>
      </c>
      <c r="EZ47" s="105"/>
      <c r="FA47" s="105"/>
      <c r="FB47" s="105"/>
      <c r="FC47" s="105"/>
      <c r="FD47" s="105"/>
      <c r="FE47" s="106" t="str">
        <f t="shared" si="84"/>
        <v/>
      </c>
      <c r="FF47" s="100" t="str">
        <f t="shared" si="85"/>
        <v xml:space="preserve"> </v>
      </c>
      <c r="FG47" s="105"/>
      <c r="FH47" s="105"/>
      <c r="FI47" s="105"/>
      <c r="FJ47" s="105"/>
      <c r="FK47" s="105"/>
      <c r="FL47" s="107" t="str">
        <f t="shared" si="86"/>
        <v/>
      </c>
      <c r="FM47" s="101" t="str">
        <f t="shared" si="87"/>
        <v xml:space="preserve"> </v>
      </c>
      <c r="FN47" s="105"/>
      <c r="FO47" s="105"/>
      <c r="FP47" s="105"/>
      <c r="FQ47" s="105"/>
      <c r="FR47" s="105"/>
      <c r="FS47" s="204" t="str">
        <f t="shared" si="88"/>
        <v/>
      </c>
      <c r="FT47" s="205" t="str">
        <f t="shared" si="89"/>
        <v xml:space="preserve"> </v>
      </c>
      <c r="FU47" s="477"/>
      <c r="FV47" s="316" t="str">
        <f>IF(AND(C47=""),"-",VLOOKUP(B47,Register!$A$7:$AM$311,19,FALSE))</f>
        <v>-</v>
      </c>
      <c r="FW47" s="7" t="str">
        <f>IF(AND(C47=""),"-",VLOOKUP(B47,Register!$A$7:$AM$311,20,FALSE))</f>
        <v>-</v>
      </c>
      <c r="FX47" s="7" t="str">
        <f>IF(AND(C47=""),"-",VLOOKUP(B47,Register!$A$7:$AM$311,21,FALSE))</f>
        <v>-</v>
      </c>
      <c r="FY47" s="7" t="str">
        <f>IF(AND(C47=""),"-",VLOOKUP(B47,Register!$A$7:$AM$311,22,FALSE))</f>
        <v>-</v>
      </c>
      <c r="FZ47" s="7" t="str">
        <f>IF(AND(C47=""),"-",VLOOKUP(B47,Register!$A$7:$AM$311,23,FALSE))</f>
        <v>-</v>
      </c>
      <c r="GA47" s="7" t="str">
        <f>IF(AND(C47=""),"-",VLOOKUP(B47,Register!$A$7:$AM$311,24,FALSE))</f>
        <v>-</v>
      </c>
      <c r="GB47" s="7" t="str">
        <f>IF(AND(C47=""),"-",VLOOKUP(B47,Register!$A$7:$AM$311,25,FALSE))</f>
        <v>-</v>
      </c>
      <c r="GC47" s="7" t="str">
        <f>IF(AND(C47=""),"-",VLOOKUP(B47,Register!$A$7:$AM$311,26,FALSE))</f>
        <v>-</v>
      </c>
      <c r="GD47" s="7" t="str">
        <f>IF(AND(C47=""),"-",VLOOKUP(B47,Register!$A$7:$AM$311,27,FALSE))</f>
        <v>-</v>
      </c>
      <c r="GE47" s="7" t="str">
        <f>IF(AND(C47=""),"-",VLOOKUP(B47,Register!$A$7:$AM$311,28,FALSE))</f>
        <v>-</v>
      </c>
      <c r="GF47" s="7" t="str">
        <f>IF(AND(C47=""),"-",VLOOKUP(B47,Register!$A$7:$AM$311,29,FALSE))</f>
        <v>-</v>
      </c>
      <c r="GG47" s="7" t="str">
        <f>IF(AND(C47=""),"-",VLOOKUP(B47,Register!$A$7:$AM$311,30,FALSE))</f>
        <v>-</v>
      </c>
      <c r="GH47" s="8" t="str">
        <f>IF(AND(C47=""),"-",VLOOKUP(B47,Register!$A$7:$AM$311,31,FALSE))</f>
        <v>-</v>
      </c>
      <c r="GI47" s="309" t="str">
        <f>IF(AND(C47=""),"",VLOOKUP(B47,Register!$A$7:$CL$311,36,FALSE))</f>
        <v/>
      </c>
      <c r="GJ47" s="182" t="str">
        <f t="shared" si="90"/>
        <v/>
      </c>
      <c r="GK47" s="312" t="str">
        <f t="shared" si="91"/>
        <v/>
      </c>
      <c r="GL47" s="314" t="str">
        <f t="shared" si="92"/>
        <v/>
      </c>
      <c r="GM47" s="3"/>
      <c r="GP47" s="315"/>
      <c r="GR47" s="3"/>
      <c r="GS47" s="3"/>
      <c r="GT47" s="3"/>
      <c r="GU47" s="3"/>
      <c r="GV47" s="3"/>
      <c r="GW47" s="3"/>
      <c r="GX47" s="3"/>
      <c r="GY47" s="3"/>
      <c r="GZ47" s="3"/>
      <c r="HA47" s="3"/>
      <c r="HB47" s="3"/>
      <c r="HC47" s="3"/>
      <c r="HD47" s="3"/>
      <c r="HE47" s="3"/>
      <c r="HF47" s="3"/>
      <c r="HG47" s="3"/>
      <c r="HH47" s="3"/>
      <c r="HI47" s="3"/>
      <c r="HJ47" s="3"/>
      <c r="HK47" s="3"/>
      <c r="HL47" s="3"/>
      <c r="HM47" s="3"/>
      <c r="HW47" s="321" t="str">
        <f>IF(ISNA(VLOOKUP(B47,Register!A$7:Z$315,9,FALSE)),"",VLOOKUP(B47,Register!A$7:Z$315,9,FALSE))</f>
        <v/>
      </c>
      <c r="HX47" s="321" t="str">
        <f>IF(ISNA(VLOOKUP(B47,Register!A$7:Z$315,12,FALSE)),"",VLOOKUP(B47,Register!A$7:Z$315,12,FALSE))</f>
        <v/>
      </c>
      <c r="HY47" s="321" t="str">
        <f t="shared" si="93"/>
        <v/>
      </c>
      <c r="HZ47" s="321" t="str">
        <f t="shared" si="94"/>
        <v/>
      </c>
      <c r="IA47" s="321" t="str">
        <f t="shared" si="95"/>
        <v/>
      </c>
      <c r="IB47" s="321" t="str">
        <f t="shared" si="96"/>
        <v/>
      </c>
      <c r="IC47" s="321" t="str">
        <f t="shared" si="97"/>
        <v/>
      </c>
      <c r="ID47" s="321" t="str">
        <f t="shared" si="98"/>
        <v/>
      </c>
      <c r="IE47" s="321" t="str">
        <f t="shared" si="99"/>
        <v/>
      </c>
      <c r="IF47" s="321" t="str">
        <f t="shared" si="100"/>
        <v/>
      </c>
    </row>
    <row r="48" spans="1:240" ht="21">
      <c r="A48" s="172">
        <v>36</v>
      </c>
      <c r="B48" s="197"/>
      <c r="C48" s="196" t="str">
        <f>IF(ISNA(VLOOKUP(B48,Register!A$7:Z$315,3,FALSE)),"",VLOOKUP(B48,Register!A$7:Z$315,3,FALSE))</f>
        <v/>
      </c>
      <c r="D48" s="196" t="str">
        <f>IF(ISNA(VLOOKUP(B48,Register!A$7:Z$315,4,FALSE)),"",VLOOKUP(B48,Register!A$7:Z$315,4,FALSE))</f>
        <v/>
      </c>
      <c r="E48" s="195" t="str">
        <f>IF(ISNA(VLOOKUP(B48,Register!A$7:Z$315,6,FALSE)),"",VLOOKUP(B48,Register!A$7:Z$315,6,FALSE))</f>
        <v/>
      </c>
      <c r="F48" s="105"/>
      <c r="G48" s="159"/>
      <c r="H48" s="159"/>
      <c r="I48" s="168" t="str">
        <f t="shared" si="2"/>
        <v/>
      </c>
      <c r="J48" s="5" t="str">
        <f t="shared" si="3"/>
        <v/>
      </c>
      <c r="K48" s="159"/>
      <c r="L48" s="159"/>
      <c r="M48" s="168" t="str">
        <f t="shared" si="4"/>
        <v/>
      </c>
      <c r="N48" s="5" t="str">
        <f t="shared" si="5"/>
        <v/>
      </c>
      <c r="O48" s="159"/>
      <c r="P48" s="159"/>
      <c r="Q48" s="168" t="str">
        <f t="shared" si="6"/>
        <v/>
      </c>
      <c r="R48" s="5" t="str">
        <f t="shared" si="7"/>
        <v/>
      </c>
      <c r="S48" s="159"/>
      <c r="T48" s="159"/>
      <c r="U48" s="168" t="str">
        <f t="shared" si="8"/>
        <v/>
      </c>
      <c r="V48" s="5" t="str">
        <f t="shared" si="9"/>
        <v/>
      </c>
      <c r="W48" s="159"/>
      <c r="X48" s="159"/>
      <c r="Y48" s="168" t="str">
        <f t="shared" si="10"/>
        <v/>
      </c>
      <c r="Z48" s="5" t="str">
        <f t="shared" si="11"/>
        <v/>
      </c>
      <c r="AA48" s="160" t="str">
        <f t="shared" si="101"/>
        <v/>
      </c>
      <c r="AB48" s="160" t="str">
        <f t="shared" si="1"/>
        <v/>
      </c>
      <c r="AC48" s="160" t="str">
        <f t="shared" si="12"/>
        <v/>
      </c>
      <c r="AD48" s="6" t="str">
        <f t="shared" si="13"/>
        <v/>
      </c>
      <c r="AE48" s="105"/>
      <c r="AF48" s="159"/>
      <c r="AG48" s="159"/>
      <c r="AH48" s="168" t="str">
        <f t="shared" si="14"/>
        <v/>
      </c>
      <c r="AI48" s="5" t="str">
        <f t="shared" si="15"/>
        <v/>
      </c>
      <c r="AJ48" s="159"/>
      <c r="AK48" s="159"/>
      <c r="AL48" s="168" t="str">
        <f t="shared" si="16"/>
        <v/>
      </c>
      <c r="AM48" s="5" t="str">
        <f t="shared" si="17"/>
        <v/>
      </c>
      <c r="AN48" s="159"/>
      <c r="AO48" s="159"/>
      <c r="AP48" s="168" t="str">
        <f t="shared" si="18"/>
        <v/>
      </c>
      <c r="AQ48" s="5" t="str">
        <f t="shared" si="19"/>
        <v/>
      </c>
      <c r="AR48" s="159"/>
      <c r="AS48" s="159"/>
      <c r="AT48" s="168" t="str">
        <f t="shared" si="20"/>
        <v/>
      </c>
      <c r="AU48" s="5" t="str">
        <f t="shared" si="21"/>
        <v/>
      </c>
      <c r="AV48" s="159"/>
      <c r="AW48" s="159"/>
      <c r="AX48" s="168" t="str">
        <f t="shared" si="22"/>
        <v/>
      </c>
      <c r="AY48" s="5" t="str">
        <f t="shared" si="23"/>
        <v/>
      </c>
      <c r="AZ48" s="160" t="str">
        <f t="shared" si="24"/>
        <v/>
      </c>
      <c r="BA48" s="160" t="str">
        <f t="shared" si="25"/>
        <v/>
      </c>
      <c r="BB48" s="160" t="str">
        <f t="shared" si="26"/>
        <v/>
      </c>
      <c r="BC48" s="6" t="str">
        <f t="shared" si="27"/>
        <v/>
      </c>
      <c r="BD48" s="105"/>
      <c r="BE48" s="159"/>
      <c r="BF48" s="159"/>
      <c r="BG48" s="168" t="str">
        <f t="shared" si="28"/>
        <v/>
      </c>
      <c r="BH48" s="5" t="str">
        <f t="shared" si="29"/>
        <v/>
      </c>
      <c r="BI48" s="159"/>
      <c r="BJ48" s="159"/>
      <c r="BK48" s="168" t="str">
        <f t="shared" si="30"/>
        <v/>
      </c>
      <c r="BL48" s="5" t="str">
        <f t="shared" si="31"/>
        <v/>
      </c>
      <c r="BM48" s="159"/>
      <c r="BN48" s="159"/>
      <c r="BO48" s="168" t="str">
        <f t="shared" si="32"/>
        <v/>
      </c>
      <c r="BP48" s="5" t="str">
        <f t="shared" si="33"/>
        <v/>
      </c>
      <c r="BQ48" s="159"/>
      <c r="BR48" s="159"/>
      <c r="BS48" s="168" t="str">
        <f t="shared" si="34"/>
        <v/>
      </c>
      <c r="BT48" s="5" t="str">
        <f t="shared" si="35"/>
        <v/>
      </c>
      <c r="BU48" s="159"/>
      <c r="BV48" s="159"/>
      <c r="BW48" s="168" t="str">
        <f t="shared" si="36"/>
        <v/>
      </c>
      <c r="BX48" s="5" t="str">
        <f t="shared" si="37"/>
        <v/>
      </c>
      <c r="BY48" s="160" t="str">
        <f t="shared" si="38"/>
        <v/>
      </c>
      <c r="BZ48" s="160" t="str">
        <f t="shared" si="39"/>
        <v/>
      </c>
      <c r="CA48" s="160" t="str">
        <f t="shared" si="40"/>
        <v/>
      </c>
      <c r="CB48" s="6" t="str">
        <f t="shared" si="41"/>
        <v/>
      </c>
      <c r="CC48" s="105"/>
      <c r="CD48" s="159"/>
      <c r="CE48" s="159"/>
      <c r="CF48" s="168" t="str">
        <f t="shared" si="42"/>
        <v/>
      </c>
      <c r="CG48" s="5" t="str">
        <f t="shared" si="43"/>
        <v/>
      </c>
      <c r="CH48" s="159"/>
      <c r="CI48" s="159"/>
      <c r="CJ48" s="168" t="str">
        <f t="shared" si="44"/>
        <v/>
      </c>
      <c r="CK48" s="5" t="str">
        <f t="shared" si="45"/>
        <v/>
      </c>
      <c r="CL48" s="159"/>
      <c r="CM48" s="159"/>
      <c r="CN48" s="168" t="str">
        <f t="shared" si="46"/>
        <v/>
      </c>
      <c r="CO48" s="5" t="str">
        <f t="shared" si="47"/>
        <v/>
      </c>
      <c r="CP48" s="159"/>
      <c r="CQ48" s="159"/>
      <c r="CR48" s="168" t="str">
        <f t="shared" si="48"/>
        <v/>
      </c>
      <c r="CS48" s="5" t="str">
        <f t="shared" si="49"/>
        <v/>
      </c>
      <c r="CT48" s="159"/>
      <c r="CU48" s="159"/>
      <c r="CV48" s="168" t="str">
        <f t="shared" si="50"/>
        <v/>
      </c>
      <c r="CW48" s="5" t="str">
        <f t="shared" si="51"/>
        <v/>
      </c>
      <c r="CX48" s="160" t="str">
        <f t="shared" si="52"/>
        <v/>
      </c>
      <c r="CY48" s="160" t="str">
        <f t="shared" si="53"/>
        <v/>
      </c>
      <c r="CZ48" s="160" t="str">
        <f t="shared" si="54"/>
        <v/>
      </c>
      <c r="DA48" s="6" t="str">
        <f t="shared" si="55"/>
        <v/>
      </c>
      <c r="DB48" s="105"/>
      <c r="DC48" s="159"/>
      <c r="DD48" s="159"/>
      <c r="DE48" s="168" t="str">
        <f t="shared" si="56"/>
        <v/>
      </c>
      <c r="DF48" s="5" t="str">
        <f t="shared" si="57"/>
        <v/>
      </c>
      <c r="DG48" s="159"/>
      <c r="DH48" s="159"/>
      <c r="DI48" s="168" t="str">
        <f t="shared" si="58"/>
        <v/>
      </c>
      <c r="DJ48" s="5" t="str">
        <f t="shared" si="59"/>
        <v/>
      </c>
      <c r="DK48" s="159"/>
      <c r="DL48" s="159"/>
      <c r="DM48" s="168" t="str">
        <f t="shared" si="60"/>
        <v/>
      </c>
      <c r="DN48" s="5" t="str">
        <f t="shared" si="61"/>
        <v/>
      </c>
      <c r="DO48" s="159"/>
      <c r="DP48" s="159"/>
      <c r="DQ48" s="168" t="str">
        <f t="shared" si="62"/>
        <v/>
      </c>
      <c r="DR48" s="5" t="str">
        <f t="shared" si="63"/>
        <v/>
      </c>
      <c r="DS48" s="159"/>
      <c r="DT48" s="159"/>
      <c r="DU48" s="168" t="str">
        <f t="shared" si="64"/>
        <v/>
      </c>
      <c r="DV48" s="5" t="str">
        <f t="shared" si="65"/>
        <v/>
      </c>
      <c r="DW48" s="160" t="str">
        <f t="shared" si="66"/>
        <v/>
      </c>
      <c r="DX48" s="160" t="str">
        <f t="shared" si="67"/>
        <v/>
      </c>
      <c r="DY48" s="160" t="str">
        <f t="shared" si="68"/>
        <v/>
      </c>
      <c r="DZ48" s="6" t="str">
        <f t="shared" si="69"/>
        <v/>
      </c>
      <c r="EA48" s="105"/>
      <c r="EB48" s="159"/>
      <c r="EC48" s="159"/>
      <c r="ED48" s="168" t="str">
        <f t="shared" si="70"/>
        <v/>
      </c>
      <c r="EE48" s="5" t="str">
        <f t="shared" si="71"/>
        <v/>
      </c>
      <c r="EF48" s="159"/>
      <c r="EG48" s="159"/>
      <c r="EH48" s="168" t="str">
        <f t="shared" si="72"/>
        <v/>
      </c>
      <c r="EI48" s="5" t="str">
        <f t="shared" si="73"/>
        <v/>
      </c>
      <c r="EJ48" s="159"/>
      <c r="EK48" s="159"/>
      <c r="EL48" s="168" t="str">
        <f t="shared" si="74"/>
        <v/>
      </c>
      <c r="EM48" s="5" t="str">
        <f t="shared" si="75"/>
        <v/>
      </c>
      <c r="EN48" s="159"/>
      <c r="EO48" s="159"/>
      <c r="EP48" s="168" t="str">
        <f t="shared" si="76"/>
        <v/>
      </c>
      <c r="EQ48" s="5" t="str">
        <f t="shared" si="77"/>
        <v/>
      </c>
      <c r="ER48" s="159"/>
      <c r="ES48" s="159"/>
      <c r="ET48" s="168" t="str">
        <f t="shared" si="78"/>
        <v/>
      </c>
      <c r="EU48" s="5" t="str">
        <f t="shared" si="79"/>
        <v/>
      </c>
      <c r="EV48" s="160" t="str">
        <f t="shared" si="80"/>
        <v/>
      </c>
      <c r="EW48" s="160" t="str">
        <f t="shared" si="81"/>
        <v/>
      </c>
      <c r="EX48" s="160" t="str">
        <f t="shared" si="82"/>
        <v/>
      </c>
      <c r="EY48" s="6" t="str">
        <f t="shared" si="83"/>
        <v/>
      </c>
      <c r="EZ48" s="105"/>
      <c r="FA48" s="105"/>
      <c r="FB48" s="105"/>
      <c r="FC48" s="105"/>
      <c r="FD48" s="105"/>
      <c r="FE48" s="106" t="str">
        <f t="shared" si="84"/>
        <v/>
      </c>
      <c r="FF48" s="100" t="str">
        <f t="shared" si="85"/>
        <v xml:space="preserve"> </v>
      </c>
      <c r="FG48" s="105"/>
      <c r="FH48" s="105"/>
      <c r="FI48" s="105"/>
      <c r="FJ48" s="105"/>
      <c r="FK48" s="105"/>
      <c r="FL48" s="107" t="str">
        <f t="shared" si="86"/>
        <v/>
      </c>
      <c r="FM48" s="101" t="str">
        <f t="shared" si="87"/>
        <v xml:space="preserve"> </v>
      </c>
      <c r="FN48" s="105"/>
      <c r="FO48" s="105"/>
      <c r="FP48" s="105"/>
      <c r="FQ48" s="105"/>
      <c r="FR48" s="105"/>
      <c r="FS48" s="204" t="str">
        <f t="shared" si="88"/>
        <v/>
      </c>
      <c r="FT48" s="205" t="str">
        <f t="shared" si="89"/>
        <v xml:space="preserve"> </v>
      </c>
      <c r="FU48" s="477"/>
      <c r="FV48" s="316" t="str">
        <f>IF(AND(C48=""),"-",VLOOKUP(B48,Register!$A$7:$AM$311,19,FALSE))</f>
        <v>-</v>
      </c>
      <c r="FW48" s="7" t="str">
        <f>IF(AND(C48=""),"-",VLOOKUP(B48,Register!$A$7:$AM$311,20,FALSE))</f>
        <v>-</v>
      </c>
      <c r="FX48" s="7" t="str">
        <f>IF(AND(C48=""),"-",VLOOKUP(B48,Register!$A$7:$AM$311,21,FALSE))</f>
        <v>-</v>
      </c>
      <c r="FY48" s="7" t="str">
        <f>IF(AND(C48=""),"-",VLOOKUP(B48,Register!$A$7:$AM$311,22,FALSE))</f>
        <v>-</v>
      </c>
      <c r="FZ48" s="7" t="str">
        <f>IF(AND(C48=""),"-",VLOOKUP(B48,Register!$A$7:$AM$311,23,FALSE))</f>
        <v>-</v>
      </c>
      <c r="GA48" s="7" t="str">
        <f>IF(AND(C48=""),"-",VLOOKUP(B48,Register!$A$7:$AM$311,24,FALSE))</f>
        <v>-</v>
      </c>
      <c r="GB48" s="7" t="str">
        <f>IF(AND(C48=""),"-",VLOOKUP(B48,Register!$A$7:$AM$311,25,FALSE))</f>
        <v>-</v>
      </c>
      <c r="GC48" s="7" t="str">
        <f>IF(AND(C48=""),"-",VLOOKUP(B48,Register!$A$7:$AM$311,26,FALSE))</f>
        <v>-</v>
      </c>
      <c r="GD48" s="7" t="str">
        <f>IF(AND(C48=""),"-",VLOOKUP(B48,Register!$A$7:$AM$311,27,FALSE))</f>
        <v>-</v>
      </c>
      <c r="GE48" s="7" t="str">
        <f>IF(AND(C48=""),"-",VLOOKUP(B48,Register!$A$7:$AM$311,28,FALSE))</f>
        <v>-</v>
      </c>
      <c r="GF48" s="7" t="str">
        <f>IF(AND(C48=""),"-",VLOOKUP(B48,Register!$A$7:$AM$311,29,FALSE))</f>
        <v>-</v>
      </c>
      <c r="GG48" s="7" t="str">
        <f>IF(AND(C48=""),"-",VLOOKUP(B48,Register!$A$7:$AM$311,30,FALSE))</f>
        <v>-</v>
      </c>
      <c r="GH48" s="8" t="str">
        <f>IF(AND(C48=""),"-",VLOOKUP(B48,Register!$A$7:$AM$311,31,FALSE))</f>
        <v>-</v>
      </c>
      <c r="GI48" s="309" t="str">
        <f>IF(AND(C48=""),"",VLOOKUP(B48,Register!$A$7:$CL$311,36,FALSE))</f>
        <v/>
      </c>
      <c r="GJ48" s="182" t="str">
        <f t="shared" si="90"/>
        <v/>
      </c>
      <c r="GK48" s="312" t="str">
        <f t="shared" si="91"/>
        <v/>
      </c>
      <c r="GL48" s="314" t="str">
        <f t="shared" si="92"/>
        <v/>
      </c>
      <c r="GM48" s="3"/>
      <c r="GP48" s="315"/>
      <c r="GR48" s="3"/>
      <c r="GS48" s="3"/>
      <c r="GT48" s="3"/>
      <c r="GU48" s="3"/>
      <c r="GV48" s="3"/>
      <c r="GW48" s="3"/>
      <c r="GX48" s="3"/>
      <c r="GY48" s="3"/>
      <c r="GZ48" s="3"/>
      <c r="HA48" s="3"/>
      <c r="HB48" s="3"/>
      <c r="HC48" s="3"/>
      <c r="HD48" s="3"/>
      <c r="HE48" s="3"/>
      <c r="HF48" s="3"/>
      <c r="HG48" s="3"/>
      <c r="HH48" s="3"/>
      <c r="HI48" s="3"/>
      <c r="HJ48" s="3"/>
      <c r="HK48" s="3"/>
      <c r="HL48" s="3"/>
      <c r="HM48" s="3"/>
      <c r="HW48" s="321" t="str">
        <f>IF(ISNA(VLOOKUP(B48,Register!A$7:Z$315,9,FALSE)),"",VLOOKUP(B48,Register!A$7:Z$315,9,FALSE))</f>
        <v/>
      </c>
      <c r="HX48" s="321" t="str">
        <f>IF(ISNA(VLOOKUP(B48,Register!A$7:Z$315,12,FALSE)),"",VLOOKUP(B48,Register!A$7:Z$315,12,FALSE))</f>
        <v/>
      </c>
      <c r="HY48" s="321" t="str">
        <f t="shared" si="93"/>
        <v/>
      </c>
      <c r="HZ48" s="321" t="str">
        <f t="shared" si="94"/>
        <v/>
      </c>
      <c r="IA48" s="321" t="str">
        <f t="shared" si="95"/>
        <v/>
      </c>
      <c r="IB48" s="321" t="str">
        <f t="shared" si="96"/>
        <v/>
      </c>
      <c r="IC48" s="321" t="str">
        <f t="shared" si="97"/>
        <v/>
      </c>
      <c r="ID48" s="321" t="str">
        <f t="shared" si="98"/>
        <v/>
      </c>
      <c r="IE48" s="321" t="str">
        <f t="shared" si="99"/>
        <v/>
      </c>
      <c r="IF48" s="321" t="str">
        <f t="shared" si="100"/>
        <v/>
      </c>
    </row>
    <row r="49" spans="1:240" ht="21">
      <c r="A49" s="172">
        <v>37</v>
      </c>
      <c r="B49" s="197"/>
      <c r="C49" s="196" t="str">
        <f>IF(ISNA(VLOOKUP(B49,Register!A$7:Z$315,3,FALSE)),"",VLOOKUP(B49,Register!A$7:Z$315,3,FALSE))</f>
        <v/>
      </c>
      <c r="D49" s="196" t="str">
        <f>IF(ISNA(VLOOKUP(B49,Register!A$7:Z$315,4,FALSE)),"",VLOOKUP(B49,Register!A$7:Z$315,4,FALSE))</f>
        <v/>
      </c>
      <c r="E49" s="195" t="str">
        <f>IF(ISNA(VLOOKUP(B49,Register!A$7:Z$315,6,FALSE)),"",VLOOKUP(B49,Register!A$7:Z$315,6,FALSE))</f>
        <v/>
      </c>
      <c r="F49" s="105"/>
      <c r="G49" s="159"/>
      <c r="H49" s="159"/>
      <c r="I49" s="168" t="str">
        <f t="shared" si="2"/>
        <v/>
      </c>
      <c r="J49" s="5" t="str">
        <f t="shared" si="3"/>
        <v/>
      </c>
      <c r="K49" s="159"/>
      <c r="L49" s="159"/>
      <c r="M49" s="168" t="str">
        <f t="shared" si="4"/>
        <v/>
      </c>
      <c r="N49" s="5" t="str">
        <f t="shared" si="5"/>
        <v/>
      </c>
      <c r="O49" s="159"/>
      <c r="P49" s="159"/>
      <c r="Q49" s="168" t="str">
        <f t="shared" si="6"/>
        <v/>
      </c>
      <c r="R49" s="5" t="str">
        <f t="shared" si="7"/>
        <v/>
      </c>
      <c r="S49" s="159"/>
      <c r="T49" s="159"/>
      <c r="U49" s="168" t="str">
        <f t="shared" si="8"/>
        <v/>
      </c>
      <c r="V49" s="5" t="str">
        <f t="shared" si="9"/>
        <v/>
      </c>
      <c r="W49" s="159"/>
      <c r="X49" s="159"/>
      <c r="Y49" s="168" t="str">
        <f t="shared" si="10"/>
        <v/>
      </c>
      <c r="Z49" s="5" t="str">
        <f t="shared" si="11"/>
        <v/>
      </c>
      <c r="AA49" s="160" t="str">
        <f t="shared" si="101"/>
        <v/>
      </c>
      <c r="AB49" s="160" t="str">
        <f t="shared" si="1"/>
        <v/>
      </c>
      <c r="AC49" s="160" t="str">
        <f t="shared" si="12"/>
        <v/>
      </c>
      <c r="AD49" s="6" t="str">
        <f t="shared" si="13"/>
        <v/>
      </c>
      <c r="AE49" s="105"/>
      <c r="AF49" s="159"/>
      <c r="AG49" s="159"/>
      <c r="AH49" s="168" t="str">
        <f t="shared" si="14"/>
        <v/>
      </c>
      <c r="AI49" s="5" t="str">
        <f t="shared" si="15"/>
        <v/>
      </c>
      <c r="AJ49" s="159"/>
      <c r="AK49" s="159"/>
      <c r="AL49" s="168" t="str">
        <f t="shared" si="16"/>
        <v/>
      </c>
      <c r="AM49" s="5" t="str">
        <f t="shared" si="17"/>
        <v/>
      </c>
      <c r="AN49" s="159"/>
      <c r="AO49" s="159"/>
      <c r="AP49" s="168" t="str">
        <f t="shared" si="18"/>
        <v/>
      </c>
      <c r="AQ49" s="5" t="str">
        <f t="shared" si="19"/>
        <v/>
      </c>
      <c r="AR49" s="159"/>
      <c r="AS49" s="159"/>
      <c r="AT49" s="168" t="str">
        <f t="shared" si="20"/>
        <v/>
      </c>
      <c r="AU49" s="5" t="str">
        <f t="shared" si="21"/>
        <v/>
      </c>
      <c r="AV49" s="159"/>
      <c r="AW49" s="159"/>
      <c r="AX49" s="168" t="str">
        <f t="shared" si="22"/>
        <v/>
      </c>
      <c r="AY49" s="5" t="str">
        <f t="shared" si="23"/>
        <v/>
      </c>
      <c r="AZ49" s="160" t="str">
        <f t="shared" si="24"/>
        <v/>
      </c>
      <c r="BA49" s="160" t="str">
        <f t="shared" si="25"/>
        <v/>
      </c>
      <c r="BB49" s="160" t="str">
        <f t="shared" si="26"/>
        <v/>
      </c>
      <c r="BC49" s="6" t="str">
        <f t="shared" si="27"/>
        <v/>
      </c>
      <c r="BD49" s="105"/>
      <c r="BE49" s="159"/>
      <c r="BF49" s="159"/>
      <c r="BG49" s="168" t="str">
        <f t="shared" si="28"/>
        <v/>
      </c>
      <c r="BH49" s="5" t="str">
        <f t="shared" si="29"/>
        <v/>
      </c>
      <c r="BI49" s="159"/>
      <c r="BJ49" s="159"/>
      <c r="BK49" s="168" t="str">
        <f t="shared" si="30"/>
        <v/>
      </c>
      <c r="BL49" s="5" t="str">
        <f t="shared" si="31"/>
        <v/>
      </c>
      <c r="BM49" s="159"/>
      <c r="BN49" s="159"/>
      <c r="BO49" s="168" t="str">
        <f t="shared" si="32"/>
        <v/>
      </c>
      <c r="BP49" s="5" t="str">
        <f t="shared" si="33"/>
        <v/>
      </c>
      <c r="BQ49" s="159"/>
      <c r="BR49" s="159"/>
      <c r="BS49" s="168" t="str">
        <f t="shared" si="34"/>
        <v/>
      </c>
      <c r="BT49" s="5" t="str">
        <f t="shared" si="35"/>
        <v/>
      </c>
      <c r="BU49" s="159"/>
      <c r="BV49" s="159"/>
      <c r="BW49" s="168" t="str">
        <f t="shared" si="36"/>
        <v/>
      </c>
      <c r="BX49" s="5" t="str">
        <f t="shared" si="37"/>
        <v/>
      </c>
      <c r="BY49" s="160" t="str">
        <f t="shared" si="38"/>
        <v/>
      </c>
      <c r="BZ49" s="160" t="str">
        <f t="shared" si="39"/>
        <v/>
      </c>
      <c r="CA49" s="160" t="str">
        <f t="shared" si="40"/>
        <v/>
      </c>
      <c r="CB49" s="6" t="str">
        <f t="shared" si="41"/>
        <v/>
      </c>
      <c r="CC49" s="105"/>
      <c r="CD49" s="159"/>
      <c r="CE49" s="159"/>
      <c r="CF49" s="168" t="str">
        <f t="shared" si="42"/>
        <v/>
      </c>
      <c r="CG49" s="5" t="str">
        <f t="shared" si="43"/>
        <v/>
      </c>
      <c r="CH49" s="159"/>
      <c r="CI49" s="159"/>
      <c r="CJ49" s="168" t="str">
        <f t="shared" si="44"/>
        <v/>
      </c>
      <c r="CK49" s="5" t="str">
        <f t="shared" si="45"/>
        <v/>
      </c>
      <c r="CL49" s="159"/>
      <c r="CM49" s="159"/>
      <c r="CN49" s="168" t="str">
        <f t="shared" si="46"/>
        <v/>
      </c>
      <c r="CO49" s="5" t="str">
        <f t="shared" si="47"/>
        <v/>
      </c>
      <c r="CP49" s="159"/>
      <c r="CQ49" s="159"/>
      <c r="CR49" s="168" t="str">
        <f t="shared" si="48"/>
        <v/>
      </c>
      <c r="CS49" s="5" t="str">
        <f t="shared" si="49"/>
        <v/>
      </c>
      <c r="CT49" s="159"/>
      <c r="CU49" s="159"/>
      <c r="CV49" s="168" t="str">
        <f t="shared" si="50"/>
        <v/>
      </c>
      <c r="CW49" s="5" t="str">
        <f t="shared" si="51"/>
        <v/>
      </c>
      <c r="CX49" s="160" t="str">
        <f t="shared" si="52"/>
        <v/>
      </c>
      <c r="CY49" s="160" t="str">
        <f t="shared" si="53"/>
        <v/>
      </c>
      <c r="CZ49" s="160" t="str">
        <f t="shared" si="54"/>
        <v/>
      </c>
      <c r="DA49" s="6" t="str">
        <f t="shared" si="55"/>
        <v/>
      </c>
      <c r="DB49" s="105"/>
      <c r="DC49" s="159"/>
      <c r="DD49" s="159"/>
      <c r="DE49" s="168" t="str">
        <f t="shared" si="56"/>
        <v/>
      </c>
      <c r="DF49" s="5" t="str">
        <f t="shared" si="57"/>
        <v/>
      </c>
      <c r="DG49" s="159"/>
      <c r="DH49" s="159"/>
      <c r="DI49" s="168" t="str">
        <f t="shared" si="58"/>
        <v/>
      </c>
      <c r="DJ49" s="5" t="str">
        <f t="shared" si="59"/>
        <v/>
      </c>
      <c r="DK49" s="159"/>
      <c r="DL49" s="159"/>
      <c r="DM49" s="168" t="str">
        <f t="shared" si="60"/>
        <v/>
      </c>
      <c r="DN49" s="5" t="str">
        <f t="shared" si="61"/>
        <v/>
      </c>
      <c r="DO49" s="159"/>
      <c r="DP49" s="159"/>
      <c r="DQ49" s="168" t="str">
        <f t="shared" si="62"/>
        <v/>
      </c>
      <c r="DR49" s="5" t="str">
        <f t="shared" si="63"/>
        <v/>
      </c>
      <c r="DS49" s="159"/>
      <c r="DT49" s="159"/>
      <c r="DU49" s="168" t="str">
        <f t="shared" si="64"/>
        <v/>
      </c>
      <c r="DV49" s="5" t="str">
        <f t="shared" si="65"/>
        <v/>
      </c>
      <c r="DW49" s="160" t="str">
        <f t="shared" si="66"/>
        <v/>
      </c>
      <c r="DX49" s="160" t="str">
        <f t="shared" si="67"/>
        <v/>
      </c>
      <c r="DY49" s="160" t="str">
        <f t="shared" si="68"/>
        <v/>
      </c>
      <c r="DZ49" s="6" t="str">
        <f t="shared" si="69"/>
        <v/>
      </c>
      <c r="EA49" s="105"/>
      <c r="EB49" s="159"/>
      <c r="EC49" s="159"/>
      <c r="ED49" s="168" t="str">
        <f t="shared" si="70"/>
        <v/>
      </c>
      <c r="EE49" s="5" t="str">
        <f t="shared" si="71"/>
        <v/>
      </c>
      <c r="EF49" s="159"/>
      <c r="EG49" s="159"/>
      <c r="EH49" s="168" t="str">
        <f t="shared" si="72"/>
        <v/>
      </c>
      <c r="EI49" s="5" t="str">
        <f t="shared" si="73"/>
        <v/>
      </c>
      <c r="EJ49" s="159"/>
      <c r="EK49" s="159"/>
      <c r="EL49" s="168" t="str">
        <f t="shared" si="74"/>
        <v/>
      </c>
      <c r="EM49" s="5" t="str">
        <f t="shared" si="75"/>
        <v/>
      </c>
      <c r="EN49" s="159"/>
      <c r="EO49" s="159"/>
      <c r="EP49" s="168" t="str">
        <f t="shared" si="76"/>
        <v/>
      </c>
      <c r="EQ49" s="5" t="str">
        <f t="shared" si="77"/>
        <v/>
      </c>
      <c r="ER49" s="159"/>
      <c r="ES49" s="159"/>
      <c r="ET49" s="168" t="str">
        <f t="shared" si="78"/>
        <v/>
      </c>
      <c r="EU49" s="5" t="str">
        <f t="shared" si="79"/>
        <v/>
      </c>
      <c r="EV49" s="160" t="str">
        <f t="shared" si="80"/>
        <v/>
      </c>
      <c r="EW49" s="160" t="str">
        <f t="shared" si="81"/>
        <v/>
      </c>
      <c r="EX49" s="160" t="str">
        <f t="shared" si="82"/>
        <v/>
      </c>
      <c r="EY49" s="6" t="str">
        <f t="shared" si="83"/>
        <v/>
      </c>
      <c r="EZ49" s="105"/>
      <c r="FA49" s="105"/>
      <c r="FB49" s="105"/>
      <c r="FC49" s="105"/>
      <c r="FD49" s="105"/>
      <c r="FE49" s="106" t="str">
        <f t="shared" si="84"/>
        <v/>
      </c>
      <c r="FF49" s="100" t="str">
        <f t="shared" si="85"/>
        <v xml:space="preserve"> </v>
      </c>
      <c r="FG49" s="105"/>
      <c r="FH49" s="105"/>
      <c r="FI49" s="105"/>
      <c r="FJ49" s="105"/>
      <c r="FK49" s="105"/>
      <c r="FL49" s="107" t="str">
        <f t="shared" si="86"/>
        <v/>
      </c>
      <c r="FM49" s="101" t="str">
        <f t="shared" si="87"/>
        <v xml:space="preserve"> </v>
      </c>
      <c r="FN49" s="105"/>
      <c r="FO49" s="105"/>
      <c r="FP49" s="105"/>
      <c r="FQ49" s="105"/>
      <c r="FR49" s="105"/>
      <c r="FS49" s="204" t="str">
        <f t="shared" si="88"/>
        <v/>
      </c>
      <c r="FT49" s="205" t="str">
        <f t="shared" si="89"/>
        <v xml:space="preserve"> </v>
      </c>
      <c r="FU49" s="477"/>
      <c r="FV49" s="316" t="str">
        <f>IF(AND(C49=""),"-",VLOOKUP(B49,Register!$A$7:$AM$311,19,FALSE))</f>
        <v>-</v>
      </c>
      <c r="FW49" s="7" t="str">
        <f>IF(AND(C49=""),"-",VLOOKUP(B49,Register!$A$7:$AM$311,20,FALSE))</f>
        <v>-</v>
      </c>
      <c r="FX49" s="7" t="str">
        <f>IF(AND(C49=""),"-",VLOOKUP(B49,Register!$A$7:$AM$311,21,FALSE))</f>
        <v>-</v>
      </c>
      <c r="FY49" s="7" t="str">
        <f>IF(AND(C49=""),"-",VLOOKUP(B49,Register!$A$7:$AM$311,22,FALSE))</f>
        <v>-</v>
      </c>
      <c r="FZ49" s="7" t="str">
        <f>IF(AND(C49=""),"-",VLOOKUP(B49,Register!$A$7:$AM$311,23,FALSE))</f>
        <v>-</v>
      </c>
      <c r="GA49" s="7" t="str">
        <f>IF(AND(C49=""),"-",VLOOKUP(B49,Register!$A$7:$AM$311,24,FALSE))</f>
        <v>-</v>
      </c>
      <c r="GB49" s="7" t="str">
        <f>IF(AND(C49=""),"-",VLOOKUP(B49,Register!$A$7:$AM$311,25,FALSE))</f>
        <v>-</v>
      </c>
      <c r="GC49" s="7" t="str">
        <f>IF(AND(C49=""),"-",VLOOKUP(B49,Register!$A$7:$AM$311,26,FALSE))</f>
        <v>-</v>
      </c>
      <c r="GD49" s="7" t="str">
        <f>IF(AND(C49=""),"-",VLOOKUP(B49,Register!$A$7:$AM$311,27,FALSE))</f>
        <v>-</v>
      </c>
      <c r="GE49" s="7" t="str">
        <f>IF(AND(C49=""),"-",VLOOKUP(B49,Register!$A$7:$AM$311,28,FALSE))</f>
        <v>-</v>
      </c>
      <c r="GF49" s="7" t="str">
        <f>IF(AND(C49=""),"-",VLOOKUP(B49,Register!$A$7:$AM$311,29,FALSE))</f>
        <v>-</v>
      </c>
      <c r="GG49" s="7" t="str">
        <f>IF(AND(C49=""),"-",VLOOKUP(B49,Register!$A$7:$AM$311,30,FALSE))</f>
        <v>-</v>
      </c>
      <c r="GH49" s="8" t="str">
        <f>IF(AND(C49=""),"-",VLOOKUP(B49,Register!$A$7:$AM$311,31,FALSE))</f>
        <v>-</v>
      </c>
      <c r="GI49" s="309" t="str">
        <f>IF(AND(C49=""),"",VLOOKUP(B49,Register!$A$7:$CL$311,36,FALSE))</f>
        <v/>
      </c>
      <c r="GJ49" s="182" t="str">
        <f t="shared" si="90"/>
        <v/>
      </c>
      <c r="GK49" s="312" t="str">
        <f t="shared" si="91"/>
        <v/>
      </c>
      <c r="GL49" s="314" t="str">
        <f t="shared" si="92"/>
        <v/>
      </c>
      <c r="GM49" s="3"/>
      <c r="GP49" s="315"/>
      <c r="GR49" s="3"/>
      <c r="GS49" s="3"/>
      <c r="GT49" s="3"/>
      <c r="GU49" s="3"/>
      <c r="GV49" s="3"/>
      <c r="GW49" s="3"/>
      <c r="GX49" s="3"/>
      <c r="GY49" s="3"/>
      <c r="GZ49" s="3"/>
      <c r="HA49" s="3"/>
      <c r="HB49" s="3"/>
      <c r="HC49" s="3"/>
      <c r="HD49" s="3"/>
      <c r="HE49" s="3"/>
      <c r="HF49" s="3"/>
      <c r="HG49" s="3"/>
      <c r="HH49" s="3"/>
      <c r="HI49" s="3"/>
      <c r="HJ49" s="3"/>
      <c r="HK49" s="3"/>
      <c r="HL49" s="3"/>
      <c r="HM49" s="3"/>
      <c r="HW49" s="321" t="str">
        <f>IF(ISNA(VLOOKUP(B49,Register!A$7:Z$315,9,FALSE)),"",VLOOKUP(B49,Register!A$7:Z$315,9,FALSE))</f>
        <v/>
      </c>
      <c r="HX49" s="321" t="str">
        <f>IF(ISNA(VLOOKUP(B49,Register!A$7:Z$315,12,FALSE)),"",VLOOKUP(B49,Register!A$7:Z$315,12,FALSE))</f>
        <v/>
      </c>
      <c r="HY49" s="321" t="str">
        <f t="shared" si="93"/>
        <v/>
      </c>
      <c r="HZ49" s="321" t="str">
        <f t="shared" si="94"/>
        <v/>
      </c>
      <c r="IA49" s="321" t="str">
        <f t="shared" si="95"/>
        <v/>
      </c>
      <c r="IB49" s="321" t="str">
        <f t="shared" si="96"/>
        <v/>
      </c>
      <c r="IC49" s="321" t="str">
        <f t="shared" si="97"/>
        <v/>
      </c>
      <c r="ID49" s="321" t="str">
        <f t="shared" si="98"/>
        <v/>
      </c>
      <c r="IE49" s="321" t="str">
        <f t="shared" si="99"/>
        <v/>
      </c>
      <c r="IF49" s="321" t="str">
        <f t="shared" si="100"/>
        <v/>
      </c>
    </row>
    <row r="50" spans="1:240" ht="21">
      <c r="A50" s="172">
        <v>38</v>
      </c>
      <c r="B50" s="197"/>
      <c r="C50" s="196" t="str">
        <f>IF(ISNA(VLOOKUP(B50,Register!A$7:Z$315,3,FALSE)),"",VLOOKUP(B50,Register!A$7:Z$315,3,FALSE))</f>
        <v/>
      </c>
      <c r="D50" s="196" t="str">
        <f>IF(ISNA(VLOOKUP(B50,Register!A$7:Z$315,4,FALSE)),"",VLOOKUP(B50,Register!A$7:Z$315,4,FALSE))</f>
        <v/>
      </c>
      <c r="E50" s="195" t="str">
        <f>IF(ISNA(VLOOKUP(B50,Register!A$7:Z$315,6,FALSE)),"",VLOOKUP(B50,Register!A$7:Z$315,6,FALSE))</f>
        <v/>
      </c>
      <c r="F50" s="105"/>
      <c r="G50" s="159"/>
      <c r="H50" s="159"/>
      <c r="I50" s="168" t="str">
        <f t="shared" si="2"/>
        <v/>
      </c>
      <c r="J50" s="5" t="str">
        <f t="shared" si="3"/>
        <v/>
      </c>
      <c r="K50" s="159"/>
      <c r="L50" s="159"/>
      <c r="M50" s="168" t="str">
        <f t="shared" si="4"/>
        <v/>
      </c>
      <c r="N50" s="5" t="str">
        <f t="shared" si="5"/>
        <v/>
      </c>
      <c r="O50" s="159"/>
      <c r="P50" s="159"/>
      <c r="Q50" s="168" t="str">
        <f t="shared" si="6"/>
        <v/>
      </c>
      <c r="R50" s="5" t="str">
        <f t="shared" si="7"/>
        <v/>
      </c>
      <c r="S50" s="159"/>
      <c r="T50" s="159"/>
      <c r="U50" s="168" t="str">
        <f t="shared" si="8"/>
        <v/>
      </c>
      <c r="V50" s="5" t="str">
        <f t="shared" si="9"/>
        <v/>
      </c>
      <c r="W50" s="159"/>
      <c r="X50" s="159"/>
      <c r="Y50" s="168" t="str">
        <f t="shared" si="10"/>
        <v/>
      </c>
      <c r="Z50" s="5" t="str">
        <f t="shared" si="11"/>
        <v/>
      </c>
      <c r="AA50" s="160" t="str">
        <f t="shared" si="101"/>
        <v/>
      </c>
      <c r="AB50" s="160" t="str">
        <f t="shared" si="1"/>
        <v/>
      </c>
      <c r="AC50" s="160" t="str">
        <f t="shared" si="12"/>
        <v/>
      </c>
      <c r="AD50" s="6" t="str">
        <f t="shared" si="13"/>
        <v/>
      </c>
      <c r="AE50" s="105"/>
      <c r="AF50" s="159"/>
      <c r="AG50" s="159"/>
      <c r="AH50" s="168" t="str">
        <f t="shared" si="14"/>
        <v/>
      </c>
      <c r="AI50" s="5" t="str">
        <f t="shared" si="15"/>
        <v/>
      </c>
      <c r="AJ50" s="159"/>
      <c r="AK50" s="159"/>
      <c r="AL50" s="168" t="str">
        <f t="shared" si="16"/>
        <v/>
      </c>
      <c r="AM50" s="5" t="str">
        <f t="shared" si="17"/>
        <v/>
      </c>
      <c r="AN50" s="159"/>
      <c r="AO50" s="159"/>
      <c r="AP50" s="168" t="str">
        <f t="shared" si="18"/>
        <v/>
      </c>
      <c r="AQ50" s="5" t="str">
        <f t="shared" si="19"/>
        <v/>
      </c>
      <c r="AR50" s="159"/>
      <c r="AS50" s="159"/>
      <c r="AT50" s="168" t="str">
        <f t="shared" si="20"/>
        <v/>
      </c>
      <c r="AU50" s="5" t="str">
        <f t="shared" si="21"/>
        <v/>
      </c>
      <c r="AV50" s="159"/>
      <c r="AW50" s="159"/>
      <c r="AX50" s="168" t="str">
        <f t="shared" si="22"/>
        <v/>
      </c>
      <c r="AY50" s="5" t="str">
        <f t="shared" si="23"/>
        <v/>
      </c>
      <c r="AZ50" s="160" t="str">
        <f t="shared" si="24"/>
        <v/>
      </c>
      <c r="BA50" s="160" t="str">
        <f t="shared" si="25"/>
        <v/>
      </c>
      <c r="BB50" s="160" t="str">
        <f t="shared" si="26"/>
        <v/>
      </c>
      <c r="BC50" s="6" t="str">
        <f t="shared" si="27"/>
        <v/>
      </c>
      <c r="BD50" s="105"/>
      <c r="BE50" s="159"/>
      <c r="BF50" s="159"/>
      <c r="BG50" s="168" t="str">
        <f t="shared" si="28"/>
        <v/>
      </c>
      <c r="BH50" s="5" t="str">
        <f t="shared" si="29"/>
        <v/>
      </c>
      <c r="BI50" s="159"/>
      <c r="BJ50" s="159"/>
      <c r="BK50" s="168" t="str">
        <f t="shared" si="30"/>
        <v/>
      </c>
      <c r="BL50" s="5" t="str">
        <f t="shared" si="31"/>
        <v/>
      </c>
      <c r="BM50" s="159"/>
      <c r="BN50" s="159"/>
      <c r="BO50" s="168" t="str">
        <f t="shared" si="32"/>
        <v/>
      </c>
      <c r="BP50" s="5" t="str">
        <f t="shared" si="33"/>
        <v/>
      </c>
      <c r="BQ50" s="159"/>
      <c r="BR50" s="159"/>
      <c r="BS50" s="168" t="str">
        <f t="shared" si="34"/>
        <v/>
      </c>
      <c r="BT50" s="5" t="str">
        <f t="shared" si="35"/>
        <v/>
      </c>
      <c r="BU50" s="159"/>
      <c r="BV50" s="159"/>
      <c r="BW50" s="168" t="str">
        <f t="shared" si="36"/>
        <v/>
      </c>
      <c r="BX50" s="5" t="str">
        <f t="shared" si="37"/>
        <v/>
      </c>
      <c r="BY50" s="160" t="str">
        <f t="shared" si="38"/>
        <v/>
      </c>
      <c r="BZ50" s="160" t="str">
        <f t="shared" si="39"/>
        <v/>
      </c>
      <c r="CA50" s="160" t="str">
        <f t="shared" si="40"/>
        <v/>
      </c>
      <c r="CB50" s="6" t="str">
        <f t="shared" si="41"/>
        <v/>
      </c>
      <c r="CC50" s="105"/>
      <c r="CD50" s="159"/>
      <c r="CE50" s="159"/>
      <c r="CF50" s="168" t="str">
        <f t="shared" si="42"/>
        <v/>
      </c>
      <c r="CG50" s="5" t="str">
        <f t="shared" si="43"/>
        <v/>
      </c>
      <c r="CH50" s="159"/>
      <c r="CI50" s="159"/>
      <c r="CJ50" s="168" t="str">
        <f t="shared" si="44"/>
        <v/>
      </c>
      <c r="CK50" s="5" t="str">
        <f t="shared" si="45"/>
        <v/>
      </c>
      <c r="CL50" s="159"/>
      <c r="CM50" s="159"/>
      <c r="CN50" s="168" t="str">
        <f t="shared" si="46"/>
        <v/>
      </c>
      <c r="CO50" s="5" t="str">
        <f t="shared" si="47"/>
        <v/>
      </c>
      <c r="CP50" s="159"/>
      <c r="CQ50" s="159"/>
      <c r="CR50" s="168" t="str">
        <f t="shared" si="48"/>
        <v/>
      </c>
      <c r="CS50" s="5" t="str">
        <f t="shared" si="49"/>
        <v/>
      </c>
      <c r="CT50" s="159"/>
      <c r="CU50" s="159"/>
      <c r="CV50" s="168" t="str">
        <f t="shared" si="50"/>
        <v/>
      </c>
      <c r="CW50" s="5" t="str">
        <f t="shared" si="51"/>
        <v/>
      </c>
      <c r="CX50" s="160" t="str">
        <f t="shared" si="52"/>
        <v/>
      </c>
      <c r="CY50" s="160" t="str">
        <f t="shared" si="53"/>
        <v/>
      </c>
      <c r="CZ50" s="160" t="str">
        <f t="shared" si="54"/>
        <v/>
      </c>
      <c r="DA50" s="6" t="str">
        <f t="shared" si="55"/>
        <v/>
      </c>
      <c r="DB50" s="105"/>
      <c r="DC50" s="159"/>
      <c r="DD50" s="159"/>
      <c r="DE50" s="168" t="str">
        <f t="shared" si="56"/>
        <v/>
      </c>
      <c r="DF50" s="5" t="str">
        <f t="shared" si="57"/>
        <v/>
      </c>
      <c r="DG50" s="159"/>
      <c r="DH50" s="159"/>
      <c r="DI50" s="168" t="str">
        <f t="shared" si="58"/>
        <v/>
      </c>
      <c r="DJ50" s="5" t="str">
        <f t="shared" si="59"/>
        <v/>
      </c>
      <c r="DK50" s="159"/>
      <c r="DL50" s="159"/>
      <c r="DM50" s="168" t="str">
        <f t="shared" si="60"/>
        <v/>
      </c>
      <c r="DN50" s="5" t="str">
        <f t="shared" si="61"/>
        <v/>
      </c>
      <c r="DO50" s="159"/>
      <c r="DP50" s="159"/>
      <c r="DQ50" s="168" t="str">
        <f t="shared" si="62"/>
        <v/>
      </c>
      <c r="DR50" s="5" t="str">
        <f t="shared" si="63"/>
        <v/>
      </c>
      <c r="DS50" s="159"/>
      <c r="DT50" s="159"/>
      <c r="DU50" s="168" t="str">
        <f t="shared" si="64"/>
        <v/>
      </c>
      <c r="DV50" s="5" t="str">
        <f t="shared" si="65"/>
        <v/>
      </c>
      <c r="DW50" s="160" t="str">
        <f t="shared" si="66"/>
        <v/>
      </c>
      <c r="DX50" s="160" t="str">
        <f t="shared" si="67"/>
        <v/>
      </c>
      <c r="DY50" s="160" t="str">
        <f t="shared" si="68"/>
        <v/>
      </c>
      <c r="DZ50" s="6" t="str">
        <f t="shared" si="69"/>
        <v/>
      </c>
      <c r="EA50" s="105"/>
      <c r="EB50" s="159"/>
      <c r="EC50" s="159"/>
      <c r="ED50" s="168" t="str">
        <f t="shared" si="70"/>
        <v/>
      </c>
      <c r="EE50" s="5" t="str">
        <f t="shared" si="71"/>
        <v/>
      </c>
      <c r="EF50" s="159"/>
      <c r="EG50" s="159"/>
      <c r="EH50" s="168" t="str">
        <f t="shared" si="72"/>
        <v/>
      </c>
      <c r="EI50" s="5" t="str">
        <f t="shared" si="73"/>
        <v/>
      </c>
      <c r="EJ50" s="159"/>
      <c r="EK50" s="159"/>
      <c r="EL50" s="168" t="str">
        <f t="shared" si="74"/>
        <v/>
      </c>
      <c r="EM50" s="5" t="str">
        <f t="shared" si="75"/>
        <v/>
      </c>
      <c r="EN50" s="159"/>
      <c r="EO50" s="159"/>
      <c r="EP50" s="168" t="str">
        <f t="shared" si="76"/>
        <v/>
      </c>
      <c r="EQ50" s="5" t="str">
        <f t="shared" si="77"/>
        <v/>
      </c>
      <c r="ER50" s="159"/>
      <c r="ES50" s="159"/>
      <c r="ET50" s="168" t="str">
        <f t="shared" si="78"/>
        <v/>
      </c>
      <c r="EU50" s="5" t="str">
        <f t="shared" si="79"/>
        <v/>
      </c>
      <c r="EV50" s="160" t="str">
        <f t="shared" si="80"/>
        <v/>
      </c>
      <c r="EW50" s="160" t="str">
        <f t="shared" si="81"/>
        <v/>
      </c>
      <c r="EX50" s="160" t="str">
        <f t="shared" si="82"/>
        <v/>
      </c>
      <c r="EY50" s="6" t="str">
        <f t="shared" si="83"/>
        <v/>
      </c>
      <c r="EZ50" s="105"/>
      <c r="FA50" s="105"/>
      <c r="FB50" s="105"/>
      <c r="FC50" s="105"/>
      <c r="FD50" s="105"/>
      <c r="FE50" s="106" t="str">
        <f t="shared" si="84"/>
        <v/>
      </c>
      <c r="FF50" s="100" t="str">
        <f t="shared" si="85"/>
        <v xml:space="preserve"> </v>
      </c>
      <c r="FG50" s="105"/>
      <c r="FH50" s="105"/>
      <c r="FI50" s="105"/>
      <c r="FJ50" s="105"/>
      <c r="FK50" s="105"/>
      <c r="FL50" s="107" t="str">
        <f t="shared" si="86"/>
        <v/>
      </c>
      <c r="FM50" s="101" t="str">
        <f t="shared" si="87"/>
        <v xml:space="preserve"> </v>
      </c>
      <c r="FN50" s="105"/>
      <c r="FO50" s="105"/>
      <c r="FP50" s="105"/>
      <c r="FQ50" s="105"/>
      <c r="FR50" s="105"/>
      <c r="FS50" s="204" t="str">
        <f t="shared" si="88"/>
        <v/>
      </c>
      <c r="FT50" s="205" t="str">
        <f t="shared" si="89"/>
        <v xml:space="preserve"> </v>
      </c>
      <c r="FU50" s="477"/>
      <c r="FV50" s="316" t="str">
        <f>IF(AND(C50=""),"-",VLOOKUP(B50,Register!$A$7:$AM$311,19,FALSE))</f>
        <v>-</v>
      </c>
      <c r="FW50" s="7" t="str">
        <f>IF(AND(C50=""),"-",VLOOKUP(B50,Register!$A$7:$AM$311,20,FALSE))</f>
        <v>-</v>
      </c>
      <c r="FX50" s="7" t="str">
        <f>IF(AND(C50=""),"-",VLOOKUP(B50,Register!$A$7:$AM$311,21,FALSE))</f>
        <v>-</v>
      </c>
      <c r="FY50" s="7" t="str">
        <f>IF(AND(C50=""),"-",VLOOKUP(B50,Register!$A$7:$AM$311,22,FALSE))</f>
        <v>-</v>
      </c>
      <c r="FZ50" s="7" t="str">
        <f>IF(AND(C50=""),"-",VLOOKUP(B50,Register!$A$7:$AM$311,23,FALSE))</f>
        <v>-</v>
      </c>
      <c r="GA50" s="7" t="str">
        <f>IF(AND(C50=""),"-",VLOOKUP(B50,Register!$A$7:$AM$311,24,FALSE))</f>
        <v>-</v>
      </c>
      <c r="GB50" s="7" t="str">
        <f>IF(AND(C50=""),"-",VLOOKUP(B50,Register!$A$7:$AM$311,25,FALSE))</f>
        <v>-</v>
      </c>
      <c r="GC50" s="7" t="str">
        <f>IF(AND(C50=""),"-",VLOOKUP(B50,Register!$A$7:$AM$311,26,FALSE))</f>
        <v>-</v>
      </c>
      <c r="GD50" s="7" t="str">
        <f>IF(AND(C50=""),"-",VLOOKUP(B50,Register!$A$7:$AM$311,27,FALSE))</f>
        <v>-</v>
      </c>
      <c r="GE50" s="7" t="str">
        <f>IF(AND(C50=""),"-",VLOOKUP(B50,Register!$A$7:$AM$311,28,FALSE))</f>
        <v>-</v>
      </c>
      <c r="GF50" s="7" t="str">
        <f>IF(AND(C50=""),"-",VLOOKUP(B50,Register!$A$7:$AM$311,29,FALSE))</f>
        <v>-</v>
      </c>
      <c r="GG50" s="7" t="str">
        <f>IF(AND(C50=""),"-",VLOOKUP(B50,Register!$A$7:$AM$311,30,FALSE))</f>
        <v>-</v>
      </c>
      <c r="GH50" s="8" t="str">
        <f>IF(AND(C50=""),"-",VLOOKUP(B50,Register!$A$7:$AM$311,31,FALSE))</f>
        <v>-</v>
      </c>
      <c r="GI50" s="309" t="str">
        <f>IF(AND(C50=""),"",VLOOKUP(B50,Register!$A$7:$CL$311,36,FALSE))</f>
        <v/>
      </c>
      <c r="GJ50" s="182" t="str">
        <f t="shared" si="90"/>
        <v/>
      </c>
      <c r="GK50" s="312" t="str">
        <f t="shared" si="91"/>
        <v/>
      </c>
      <c r="GL50" s="314" t="str">
        <f t="shared" si="92"/>
        <v/>
      </c>
      <c r="GM50" s="3"/>
      <c r="GP50" s="315"/>
      <c r="GR50" s="3"/>
      <c r="GS50" s="3"/>
      <c r="GT50" s="3"/>
      <c r="GU50" s="3"/>
      <c r="GV50" s="3"/>
      <c r="GW50" s="3"/>
      <c r="GX50" s="3"/>
      <c r="GY50" s="3"/>
      <c r="GZ50" s="3"/>
      <c r="HA50" s="3"/>
      <c r="HB50" s="3"/>
      <c r="HC50" s="3"/>
      <c r="HD50" s="3"/>
      <c r="HE50" s="3"/>
      <c r="HF50" s="3"/>
      <c r="HG50" s="3"/>
      <c r="HH50" s="3"/>
      <c r="HI50" s="3"/>
      <c r="HJ50" s="3"/>
      <c r="HK50" s="3"/>
      <c r="HL50" s="3"/>
      <c r="HM50" s="3"/>
      <c r="HW50" s="321" t="str">
        <f>IF(ISNA(VLOOKUP(B50,Register!A$7:Z$315,9,FALSE)),"",VLOOKUP(B50,Register!A$7:Z$315,9,FALSE))</f>
        <v/>
      </c>
      <c r="HX50" s="321" t="str">
        <f>IF(ISNA(VLOOKUP(B50,Register!A$7:Z$315,12,FALSE)),"",VLOOKUP(B50,Register!A$7:Z$315,12,FALSE))</f>
        <v/>
      </c>
      <c r="HY50" s="321" t="str">
        <f t="shared" si="93"/>
        <v/>
      </c>
      <c r="HZ50" s="321" t="str">
        <f t="shared" si="94"/>
        <v/>
      </c>
      <c r="IA50" s="321" t="str">
        <f t="shared" si="95"/>
        <v/>
      </c>
      <c r="IB50" s="321" t="str">
        <f t="shared" si="96"/>
        <v/>
      </c>
      <c r="IC50" s="321" t="str">
        <f t="shared" si="97"/>
        <v/>
      </c>
      <c r="ID50" s="321" t="str">
        <f t="shared" si="98"/>
        <v/>
      </c>
      <c r="IE50" s="321" t="str">
        <f t="shared" si="99"/>
        <v/>
      </c>
      <c r="IF50" s="321" t="str">
        <f t="shared" si="100"/>
        <v/>
      </c>
    </row>
    <row r="51" spans="1:240" ht="21">
      <c r="A51" s="172">
        <v>39</v>
      </c>
      <c r="B51" s="197"/>
      <c r="C51" s="196" t="str">
        <f>IF(ISNA(VLOOKUP(B51,Register!A$7:Z$315,3,FALSE)),"",VLOOKUP(B51,Register!A$7:Z$315,3,FALSE))</f>
        <v/>
      </c>
      <c r="D51" s="196" t="str">
        <f>IF(ISNA(VLOOKUP(B51,Register!A$7:Z$315,4,FALSE)),"",VLOOKUP(B51,Register!A$7:Z$315,4,FALSE))</f>
        <v/>
      </c>
      <c r="E51" s="195" t="str">
        <f>IF(ISNA(VLOOKUP(B51,Register!A$7:Z$315,6,FALSE)),"",VLOOKUP(B51,Register!A$7:Z$315,6,FALSE))</f>
        <v/>
      </c>
      <c r="F51" s="105"/>
      <c r="G51" s="159"/>
      <c r="H51" s="159"/>
      <c r="I51" s="168" t="str">
        <f t="shared" si="2"/>
        <v/>
      </c>
      <c r="J51" s="5" t="str">
        <f t="shared" si="3"/>
        <v/>
      </c>
      <c r="K51" s="159"/>
      <c r="L51" s="159"/>
      <c r="M51" s="168" t="str">
        <f t="shared" si="4"/>
        <v/>
      </c>
      <c r="N51" s="5" t="str">
        <f t="shared" si="5"/>
        <v/>
      </c>
      <c r="O51" s="159"/>
      <c r="P51" s="159"/>
      <c r="Q51" s="168" t="str">
        <f t="shared" si="6"/>
        <v/>
      </c>
      <c r="R51" s="5" t="str">
        <f t="shared" si="7"/>
        <v/>
      </c>
      <c r="S51" s="159"/>
      <c r="T51" s="159"/>
      <c r="U51" s="168" t="str">
        <f t="shared" si="8"/>
        <v/>
      </c>
      <c r="V51" s="5" t="str">
        <f t="shared" si="9"/>
        <v/>
      </c>
      <c r="W51" s="159"/>
      <c r="X51" s="159"/>
      <c r="Y51" s="168" t="str">
        <f t="shared" si="10"/>
        <v/>
      </c>
      <c r="Z51" s="5" t="str">
        <f t="shared" si="11"/>
        <v/>
      </c>
      <c r="AA51" s="160" t="str">
        <f t="shared" si="101"/>
        <v/>
      </c>
      <c r="AB51" s="160" t="str">
        <f t="shared" si="1"/>
        <v/>
      </c>
      <c r="AC51" s="160" t="str">
        <f t="shared" si="12"/>
        <v/>
      </c>
      <c r="AD51" s="6" t="str">
        <f t="shared" si="13"/>
        <v/>
      </c>
      <c r="AE51" s="105"/>
      <c r="AF51" s="159"/>
      <c r="AG51" s="159"/>
      <c r="AH51" s="168" t="str">
        <f t="shared" si="14"/>
        <v/>
      </c>
      <c r="AI51" s="5" t="str">
        <f t="shared" si="15"/>
        <v/>
      </c>
      <c r="AJ51" s="159"/>
      <c r="AK51" s="159"/>
      <c r="AL51" s="168" t="str">
        <f t="shared" si="16"/>
        <v/>
      </c>
      <c r="AM51" s="5" t="str">
        <f t="shared" si="17"/>
        <v/>
      </c>
      <c r="AN51" s="159"/>
      <c r="AO51" s="159"/>
      <c r="AP51" s="168" t="str">
        <f t="shared" si="18"/>
        <v/>
      </c>
      <c r="AQ51" s="5" t="str">
        <f t="shared" si="19"/>
        <v/>
      </c>
      <c r="AR51" s="159"/>
      <c r="AS51" s="159"/>
      <c r="AT51" s="168" t="str">
        <f t="shared" si="20"/>
        <v/>
      </c>
      <c r="AU51" s="5" t="str">
        <f t="shared" si="21"/>
        <v/>
      </c>
      <c r="AV51" s="159"/>
      <c r="AW51" s="159"/>
      <c r="AX51" s="168" t="str">
        <f t="shared" si="22"/>
        <v/>
      </c>
      <c r="AY51" s="5" t="str">
        <f t="shared" si="23"/>
        <v/>
      </c>
      <c r="AZ51" s="160" t="str">
        <f t="shared" si="24"/>
        <v/>
      </c>
      <c r="BA51" s="160" t="str">
        <f t="shared" si="25"/>
        <v/>
      </c>
      <c r="BB51" s="160" t="str">
        <f t="shared" si="26"/>
        <v/>
      </c>
      <c r="BC51" s="6" t="str">
        <f t="shared" si="27"/>
        <v/>
      </c>
      <c r="BD51" s="105"/>
      <c r="BE51" s="159"/>
      <c r="BF51" s="159"/>
      <c r="BG51" s="168" t="str">
        <f t="shared" si="28"/>
        <v/>
      </c>
      <c r="BH51" s="5" t="str">
        <f t="shared" si="29"/>
        <v/>
      </c>
      <c r="BI51" s="159"/>
      <c r="BJ51" s="159"/>
      <c r="BK51" s="168" t="str">
        <f t="shared" si="30"/>
        <v/>
      </c>
      <c r="BL51" s="5" t="str">
        <f t="shared" si="31"/>
        <v/>
      </c>
      <c r="BM51" s="159"/>
      <c r="BN51" s="159"/>
      <c r="BO51" s="168" t="str">
        <f t="shared" si="32"/>
        <v/>
      </c>
      <c r="BP51" s="5" t="str">
        <f t="shared" si="33"/>
        <v/>
      </c>
      <c r="BQ51" s="159"/>
      <c r="BR51" s="159"/>
      <c r="BS51" s="168" t="str">
        <f t="shared" si="34"/>
        <v/>
      </c>
      <c r="BT51" s="5" t="str">
        <f t="shared" si="35"/>
        <v/>
      </c>
      <c r="BU51" s="159"/>
      <c r="BV51" s="159"/>
      <c r="BW51" s="168" t="str">
        <f t="shared" si="36"/>
        <v/>
      </c>
      <c r="BX51" s="5" t="str">
        <f t="shared" si="37"/>
        <v/>
      </c>
      <c r="BY51" s="160" t="str">
        <f t="shared" si="38"/>
        <v/>
      </c>
      <c r="BZ51" s="160" t="str">
        <f t="shared" si="39"/>
        <v/>
      </c>
      <c r="CA51" s="160" t="str">
        <f t="shared" si="40"/>
        <v/>
      </c>
      <c r="CB51" s="6" t="str">
        <f t="shared" si="41"/>
        <v/>
      </c>
      <c r="CC51" s="105"/>
      <c r="CD51" s="159"/>
      <c r="CE51" s="159"/>
      <c r="CF51" s="168" t="str">
        <f t="shared" si="42"/>
        <v/>
      </c>
      <c r="CG51" s="5" t="str">
        <f t="shared" si="43"/>
        <v/>
      </c>
      <c r="CH51" s="159"/>
      <c r="CI51" s="159"/>
      <c r="CJ51" s="168" t="str">
        <f t="shared" si="44"/>
        <v/>
      </c>
      <c r="CK51" s="5" t="str">
        <f t="shared" si="45"/>
        <v/>
      </c>
      <c r="CL51" s="159"/>
      <c r="CM51" s="159"/>
      <c r="CN51" s="168" t="str">
        <f t="shared" si="46"/>
        <v/>
      </c>
      <c r="CO51" s="5" t="str">
        <f t="shared" si="47"/>
        <v/>
      </c>
      <c r="CP51" s="159"/>
      <c r="CQ51" s="159"/>
      <c r="CR51" s="168" t="str">
        <f t="shared" si="48"/>
        <v/>
      </c>
      <c r="CS51" s="5" t="str">
        <f t="shared" si="49"/>
        <v/>
      </c>
      <c r="CT51" s="159"/>
      <c r="CU51" s="159"/>
      <c r="CV51" s="168" t="str">
        <f t="shared" si="50"/>
        <v/>
      </c>
      <c r="CW51" s="5" t="str">
        <f t="shared" si="51"/>
        <v/>
      </c>
      <c r="CX51" s="160" t="str">
        <f t="shared" si="52"/>
        <v/>
      </c>
      <c r="CY51" s="160" t="str">
        <f t="shared" si="53"/>
        <v/>
      </c>
      <c r="CZ51" s="160" t="str">
        <f t="shared" si="54"/>
        <v/>
      </c>
      <c r="DA51" s="6" t="str">
        <f t="shared" si="55"/>
        <v/>
      </c>
      <c r="DB51" s="105"/>
      <c r="DC51" s="159"/>
      <c r="DD51" s="159"/>
      <c r="DE51" s="168" t="str">
        <f t="shared" si="56"/>
        <v/>
      </c>
      <c r="DF51" s="5" t="str">
        <f t="shared" si="57"/>
        <v/>
      </c>
      <c r="DG51" s="159"/>
      <c r="DH51" s="159"/>
      <c r="DI51" s="168" t="str">
        <f t="shared" si="58"/>
        <v/>
      </c>
      <c r="DJ51" s="5" t="str">
        <f t="shared" si="59"/>
        <v/>
      </c>
      <c r="DK51" s="159"/>
      <c r="DL51" s="159"/>
      <c r="DM51" s="168" t="str">
        <f t="shared" si="60"/>
        <v/>
      </c>
      <c r="DN51" s="5" t="str">
        <f t="shared" si="61"/>
        <v/>
      </c>
      <c r="DO51" s="159"/>
      <c r="DP51" s="159"/>
      <c r="DQ51" s="168" t="str">
        <f t="shared" si="62"/>
        <v/>
      </c>
      <c r="DR51" s="5" t="str">
        <f t="shared" si="63"/>
        <v/>
      </c>
      <c r="DS51" s="159"/>
      <c r="DT51" s="159"/>
      <c r="DU51" s="168" t="str">
        <f t="shared" si="64"/>
        <v/>
      </c>
      <c r="DV51" s="5" t="str">
        <f t="shared" si="65"/>
        <v/>
      </c>
      <c r="DW51" s="160" t="str">
        <f t="shared" si="66"/>
        <v/>
      </c>
      <c r="DX51" s="160" t="str">
        <f t="shared" si="67"/>
        <v/>
      </c>
      <c r="DY51" s="160" t="str">
        <f t="shared" si="68"/>
        <v/>
      </c>
      <c r="DZ51" s="6" t="str">
        <f t="shared" si="69"/>
        <v/>
      </c>
      <c r="EA51" s="105"/>
      <c r="EB51" s="159"/>
      <c r="EC51" s="159"/>
      <c r="ED51" s="168" t="str">
        <f t="shared" si="70"/>
        <v/>
      </c>
      <c r="EE51" s="5" t="str">
        <f t="shared" si="71"/>
        <v/>
      </c>
      <c r="EF51" s="159"/>
      <c r="EG51" s="159"/>
      <c r="EH51" s="168" t="str">
        <f t="shared" si="72"/>
        <v/>
      </c>
      <c r="EI51" s="5" t="str">
        <f t="shared" si="73"/>
        <v/>
      </c>
      <c r="EJ51" s="159"/>
      <c r="EK51" s="159"/>
      <c r="EL51" s="168" t="str">
        <f t="shared" si="74"/>
        <v/>
      </c>
      <c r="EM51" s="5" t="str">
        <f t="shared" si="75"/>
        <v/>
      </c>
      <c r="EN51" s="159"/>
      <c r="EO51" s="159"/>
      <c r="EP51" s="168" t="str">
        <f t="shared" si="76"/>
        <v/>
      </c>
      <c r="EQ51" s="5" t="str">
        <f t="shared" si="77"/>
        <v/>
      </c>
      <c r="ER51" s="159"/>
      <c r="ES51" s="159"/>
      <c r="ET51" s="168" t="str">
        <f t="shared" si="78"/>
        <v/>
      </c>
      <c r="EU51" s="5" t="str">
        <f t="shared" si="79"/>
        <v/>
      </c>
      <c r="EV51" s="160" t="str">
        <f t="shared" si="80"/>
        <v/>
      </c>
      <c r="EW51" s="160" t="str">
        <f t="shared" si="81"/>
        <v/>
      </c>
      <c r="EX51" s="160" t="str">
        <f t="shared" si="82"/>
        <v/>
      </c>
      <c r="EY51" s="6" t="str">
        <f t="shared" si="83"/>
        <v/>
      </c>
      <c r="EZ51" s="105"/>
      <c r="FA51" s="105"/>
      <c r="FB51" s="105"/>
      <c r="FC51" s="105"/>
      <c r="FD51" s="105"/>
      <c r="FE51" s="106" t="str">
        <f t="shared" si="84"/>
        <v/>
      </c>
      <c r="FF51" s="100" t="str">
        <f t="shared" si="85"/>
        <v xml:space="preserve"> </v>
      </c>
      <c r="FG51" s="105"/>
      <c r="FH51" s="105"/>
      <c r="FI51" s="105"/>
      <c r="FJ51" s="105"/>
      <c r="FK51" s="105"/>
      <c r="FL51" s="107" t="str">
        <f t="shared" si="86"/>
        <v/>
      </c>
      <c r="FM51" s="101" t="str">
        <f t="shared" si="87"/>
        <v xml:space="preserve"> </v>
      </c>
      <c r="FN51" s="105"/>
      <c r="FO51" s="105"/>
      <c r="FP51" s="105"/>
      <c r="FQ51" s="105"/>
      <c r="FR51" s="105"/>
      <c r="FS51" s="204" t="str">
        <f t="shared" si="88"/>
        <v/>
      </c>
      <c r="FT51" s="205" t="str">
        <f t="shared" si="89"/>
        <v xml:space="preserve"> </v>
      </c>
      <c r="FU51" s="477"/>
      <c r="FV51" s="316" t="str">
        <f>IF(AND(C51=""),"-",VLOOKUP(B51,Register!$A$7:$AM$311,19,FALSE))</f>
        <v>-</v>
      </c>
      <c r="FW51" s="7" t="str">
        <f>IF(AND(C51=""),"-",VLOOKUP(B51,Register!$A$7:$AM$311,20,FALSE))</f>
        <v>-</v>
      </c>
      <c r="FX51" s="7" t="str">
        <f>IF(AND(C51=""),"-",VLOOKUP(B51,Register!$A$7:$AM$311,21,FALSE))</f>
        <v>-</v>
      </c>
      <c r="FY51" s="7" t="str">
        <f>IF(AND(C51=""),"-",VLOOKUP(B51,Register!$A$7:$AM$311,22,FALSE))</f>
        <v>-</v>
      </c>
      <c r="FZ51" s="7" t="str">
        <f>IF(AND(C51=""),"-",VLOOKUP(B51,Register!$A$7:$AM$311,23,FALSE))</f>
        <v>-</v>
      </c>
      <c r="GA51" s="7" t="str">
        <f>IF(AND(C51=""),"-",VLOOKUP(B51,Register!$A$7:$AM$311,24,FALSE))</f>
        <v>-</v>
      </c>
      <c r="GB51" s="7" t="str">
        <f>IF(AND(C51=""),"-",VLOOKUP(B51,Register!$A$7:$AM$311,25,FALSE))</f>
        <v>-</v>
      </c>
      <c r="GC51" s="7" t="str">
        <f>IF(AND(C51=""),"-",VLOOKUP(B51,Register!$A$7:$AM$311,26,FALSE))</f>
        <v>-</v>
      </c>
      <c r="GD51" s="7" t="str">
        <f>IF(AND(C51=""),"-",VLOOKUP(B51,Register!$A$7:$AM$311,27,FALSE))</f>
        <v>-</v>
      </c>
      <c r="GE51" s="7" t="str">
        <f>IF(AND(C51=""),"-",VLOOKUP(B51,Register!$A$7:$AM$311,28,FALSE))</f>
        <v>-</v>
      </c>
      <c r="GF51" s="7" t="str">
        <f>IF(AND(C51=""),"-",VLOOKUP(B51,Register!$A$7:$AM$311,29,FALSE))</f>
        <v>-</v>
      </c>
      <c r="GG51" s="7" t="str">
        <f>IF(AND(C51=""),"-",VLOOKUP(B51,Register!$A$7:$AM$311,30,FALSE))</f>
        <v>-</v>
      </c>
      <c r="GH51" s="8" t="str">
        <f>IF(AND(C51=""),"-",VLOOKUP(B51,Register!$A$7:$AM$311,31,FALSE))</f>
        <v>-</v>
      </c>
      <c r="GI51" s="309" t="str">
        <f>IF(AND(C51=""),"",VLOOKUP(B51,Register!$A$7:$CL$311,36,FALSE))</f>
        <v/>
      </c>
      <c r="GJ51" s="182" t="str">
        <f t="shared" si="90"/>
        <v/>
      </c>
      <c r="GK51" s="312" t="str">
        <f t="shared" si="91"/>
        <v/>
      </c>
      <c r="GL51" s="314" t="str">
        <f t="shared" si="92"/>
        <v/>
      </c>
      <c r="GM51" s="3"/>
      <c r="GP51" s="315"/>
      <c r="GR51" s="3"/>
      <c r="GS51" s="3"/>
      <c r="GT51" s="3"/>
      <c r="GU51" s="3"/>
      <c r="GV51" s="3"/>
      <c r="GW51" s="3"/>
      <c r="GX51" s="3"/>
      <c r="GY51" s="3"/>
      <c r="GZ51" s="3"/>
      <c r="HA51" s="3"/>
      <c r="HB51" s="3"/>
      <c r="HC51" s="3"/>
      <c r="HD51" s="3"/>
      <c r="HE51" s="3"/>
      <c r="HF51" s="3"/>
      <c r="HG51" s="3"/>
      <c r="HH51" s="3"/>
      <c r="HI51" s="3"/>
      <c r="HJ51" s="3"/>
      <c r="HK51" s="3"/>
      <c r="HL51" s="3"/>
      <c r="HM51" s="3"/>
      <c r="HW51" s="321" t="str">
        <f>IF(ISNA(VLOOKUP(B51,Register!A$7:Z$315,9,FALSE)),"",VLOOKUP(B51,Register!A$7:Z$315,9,FALSE))</f>
        <v/>
      </c>
      <c r="HX51" s="321" t="str">
        <f>IF(ISNA(VLOOKUP(B51,Register!A$7:Z$315,12,FALSE)),"",VLOOKUP(B51,Register!A$7:Z$315,12,FALSE))</f>
        <v/>
      </c>
      <c r="HY51" s="321" t="str">
        <f t="shared" si="93"/>
        <v/>
      </c>
      <c r="HZ51" s="321" t="str">
        <f t="shared" si="94"/>
        <v/>
      </c>
      <c r="IA51" s="321" t="str">
        <f t="shared" si="95"/>
        <v/>
      </c>
      <c r="IB51" s="321" t="str">
        <f t="shared" si="96"/>
        <v/>
      </c>
      <c r="IC51" s="321" t="str">
        <f t="shared" si="97"/>
        <v/>
      </c>
      <c r="ID51" s="321" t="str">
        <f t="shared" si="98"/>
        <v/>
      </c>
      <c r="IE51" s="321" t="str">
        <f t="shared" si="99"/>
        <v/>
      </c>
      <c r="IF51" s="321" t="str">
        <f t="shared" si="100"/>
        <v/>
      </c>
    </row>
    <row r="52" spans="1:240" ht="21">
      <c r="A52" s="172">
        <v>40</v>
      </c>
      <c r="B52" s="197"/>
      <c r="C52" s="196" t="str">
        <f>IF(ISNA(VLOOKUP(B52,Register!A$7:Z$315,3,FALSE)),"",VLOOKUP(B52,Register!A$7:Z$315,3,FALSE))</f>
        <v/>
      </c>
      <c r="D52" s="196" t="str">
        <f>IF(ISNA(VLOOKUP(B52,Register!A$7:Z$315,4,FALSE)),"",VLOOKUP(B52,Register!A$7:Z$315,4,FALSE))</f>
        <v/>
      </c>
      <c r="E52" s="195" t="str">
        <f>IF(ISNA(VLOOKUP(B52,Register!A$7:Z$315,6,FALSE)),"",VLOOKUP(B52,Register!A$7:Z$315,6,FALSE))</f>
        <v/>
      </c>
      <c r="F52" s="105"/>
      <c r="G52" s="159"/>
      <c r="H52" s="159"/>
      <c r="I52" s="168" t="str">
        <f t="shared" si="2"/>
        <v/>
      </c>
      <c r="J52" s="5" t="str">
        <f t="shared" si="3"/>
        <v/>
      </c>
      <c r="K52" s="159"/>
      <c r="L52" s="159"/>
      <c r="M52" s="168" t="str">
        <f t="shared" si="4"/>
        <v/>
      </c>
      <c r="N52" s="5" t="str">
        <f t="shared" si="5"/>
        <v/>
      </c>
      <c r="O52" s="159"/>
      <c r="P52" s="159"/>
      <c r="Q52" s="168" t="str">
        <f t="shared" si="6"/>
        <v/>
      </c>
      <c r="R52" s="5" t="str">
        <f t="shared" si="7"/>
        <v/>
      </c>
      <c r="S52" s="159"/>
      <c r="T52" s="159"/>
      <c r="U52" s="168" t="str">
        <f t="shared" si="8"/>
        <v/>
      </c>
      <c r="V52" s="5" t="str">
        <f t="shared" si="9"/>
        <v/>
      </c>
      <c r="W52" s="159"/>
      <c r="X52" s="159"/>
      <c r="Y52" s="168" t="str">
        <f t="shared" si="10"/>
        <v/>
      </c>
      <c r="Z52" s="5" t="str">
        <f t="shared" si="11"/>
        <v/>
      </c>
      <c r="AA52" s="160" t="str">
        <f t="shared" si="101"/>
        <v/>
      </c>
      <c r="AB52" s="160" t="str">
        <f t="shared" si="1"/>
        <v/>
      </c>
      <c r="AC52" s="160" t="str">
        <f t="shared" si="12"/>
        <v/>
      </c>
      <c r="AD52" s="6" t="str">
        <f t="shared" si="13"/>
        <v/>
      </c>
      <c r="AE52" s="105"/>
      <c r="AF52" s="159"/>
      <c r="AG52" s="159"/>
      <c r="AH52" s="168" t="str">
        <f t="shared" si="14"/>
        <v/>
      </c>
      <c r="AI52" s="5" t="str">
        <f t="shared" si="15"/>
        <v/>
      </c>
      <c r="AJ52" s="159"/>
      <c r="AK52" s="159"/>
      <c r="AL52" s="168" t="str">
        <f t="shared" si="16"/>
        <v/>
      </c>
      <c r="AM52" s="5" t="str">
        <f t="shared" si="17"/>
        <v/>
      </c>
      <c r="AN52" s="159"/>
      <c r="AO52" s="159"/>
      <c r="AP52" s="168" t="str">
        <f t="shared" si="18"/>
        <v/>
      </c>
      <c r="AQ52" s="5" t="str">
        <f t="shared" si="19"/>
        <v/>
      </c>
      <c r="AR52" s="159"/>
      <c r="AS52" s="159"/>
      <c r="AT52" s="168" t="str">
        <f t="shared" si="20"/>
        <v/>
      </c>
      <c r="AU52" s="5" t="str">
        <f t="shared" si="21"/>
        <v/>
      </c>
      <c r="AV52" s="159"/>
      <c r="AW52" s="159"/>
      <c r="AX52" s="168" t="str">
        <f t="shared" si="22"/>
        <v/>
      </c>
      <c r="AY52" s="5" t="str">
        <f t="shared" si="23"/>
        <v/>
      </c>
      <c r="AZ52" s="160" t="str">
        <f t="shared" si="24"/>
        <v/>
      </c>
      <c r="BA52" s="160" t="str">
        <f t="shared" si="25"/>
        <v/>
      </c>
      <c r="BB52" s="160" t="str">
        <f t="shared" si="26"/>
        <v/>
      </c>
      <c r="BC52" s="6" t="str">
        <f t="shared" si="27"/>
        <v/>
      </c>
      <c r="BD52" s="105"/>
      <c r="BE52" s="159"/>
      <c r="BF52" s="159"/>
      <c r="BG52" s="168" t="str">
        <f t="shared" si="28"/>
        <v/>
      </c>
      <c r="BH52" s="5" t="str">
        <f t="shared" si="29"/>
        <v/>
      </c>
      <c r="BI52" s="159"/>
      <c r="BJ52" s="159"/>
      <c r="BK52" s="168" t="str">
        <f t="shared" si="30"/>
        <v/>
      </c>
      <c r="BL52" s="5" t="str">
        <f t="shared" si="31"/>
        <v/>
      </c>
      <c r="BM52" s="159"/>
      <c r="BN52" s="159"/>
      <c r="BO52" s="168" t="str">
        <f t="shared" si="32"/>
        <v/>
      </c>
      <c r="BP52" s="5" t="str">
        <f t="shared" si="33"/>
        <v/>
      </c>
      <c r="BQ52" s="159"/>
      <c r="BR52" s="159"/>
      <c r="BS52" s="168" t="str">
        <f t="shared" si="34"/>
        <v/>
      </c>
      <c r="BT52" s="5" t="str">
        <f t="shared" si="35"/>
        <v/>
      </c>
      <c r="BU52" s="159"/>
      <c r="BV52" s="159"/>
      <c r="BW52" s="168" t="str">
        <f t="shared" si="36"/>
        <v/>
      </c>
      <c r="BX52" s="5" t="str">
        <f t="shared" si="37"/>
        <v/>
      </c>
      <c r="BY52" s="160" t="str">
        <f t="shared" si="38"/>
        <v/>
      </c>
      <c r="BZ52" s="160" t="str">
        <f t="shared" si="39"/>
        <v/>
      </c>
      <c r="CA52" s="160" t="str">
        <f t="shared" si="40"/>
        <v/>
      </c>
      <c r="CB52" s="6" t="str">
        <f t="shared" si="41"/>
        <v/>
      </c>
      <c r="CC52" s="105"/>
      <c r="CD52" s="159"/>
      <c r="CE52" s="159"/>
      <c r="CF52" s="168" t="str">
        <f t="shared" si="42"/>
        <v/>
      </c>
      <c r="CG52" s="5" t="str">
        <f t="shared" si="43"/>
        <v/>
      </c>
      <c r="CH52" s="159"/>
      <c r="CI52" s="159"/>
      <c r="CJ52" s="168" t="str">
        <f t="shared" si="44"/>
        <v/>
      </c>
      <c r="CK52" s="5" t="str">
        <f t="shared" si="45"/>
        <v/>
      </c>
      <c r="CL52" s="159"/>
      <c r="CM52" s="159"/>
      <c r="CN52" s="168" t="str">
        <f t="shared" si="46"/>
        <v/>
      </c>
      <c r="CO52" s="5" t="str">
        <f t="shared" si="47"/>
        <v/>
      </c>
      <c r="CP52" s="159"/>
      <c r="CQ52" s="159"/>
      <c r="CR52" s="168" t="str">
        <f t="shared" si="48"/>
        <v/>
      </c>
      <c r="CS52" s="5" t="str">
        <f t="shared" si="49"/>
        <v/>
      </c>
      <c r="CT52" s="159"/>
      <c r="CU52" s="159"/>
      <c r="CV52" s="168" t="str">
        <f t="shared" si="50"/>
        <v/>
      </c>
      <c r="CW52" s="5" t="str">
        <f t="shared" si="51"/>
        <v/>
      </c>
      <c r="CX52" s="160" t="str">
        <f t="shared" si="52"/>
        <v/>
      </c>
      <c r="CY52" s="160" t="str">
        <f t="shared" si="53"/>
        <v/>
      </c>
      <c r="CZ52" s="160" t="str">
        <f t="shared" si="54"/>
        <v/>
      </c>
      <c r="DA52" s="6" t="str">
        <f t="shared" si="55"/>
        <v/>
      </c>
      <c r="DB52" s="105"/>
      <c r="DC52" s="159"/>
      <c r="DD52" s="159"/>
      <c r="DE52" s="168" t="str">
        <f t="shared" si="56"/>
        <v/>
      </c>
      <c r="DF52" s="5" t="str">
        <f t="shared" si="57"/>
        <v/>
      </c>
      <c r="DG52" s="159"/>
      <c r="DH52" s="159"/>
      <c r="DI52" s="168" t="str">
        <f t="shared" si="58"/>
        <v/>
      </c>
      <c r="DJ52" s="5" t="str">
        <f t="shared" si="59"/>
        <v/>
      </c>
      <c r="DK52" s="159"/>
      <c r="DL52" s="159"/>
      <c r="DM52" s="168" t="str">
        <f t="shared" si="60"/>
        <v/>
      </c>
      <c r="DN52" s="5" t="str">
        <f t="shared" si="61"/>
        <v/>
      </c>
      <c r="DO52" s="159"/>
      <c r="DP52" s="159"/>
      <c r="DQ52" s="168" t="str">
        <f t="shared" si="62"/>
        <v/>
      </c>
      <c r="DR52" s="5" t="str">
        <f t="shared" si="63"/>
        <v/>
      </c>
      <c r="DS52" s="159"/>
      <c r="DT52" s="159"/>
      <c r="DU52" s="168" t="str">
        <f t="shared" si="64"/>
        <v/>
      </c>
      <c r="DV52" s="5" t="str">
        <f t="shared" si="65"/>
        <v/>
      </c>
      <c r="DW52" s="160" t="str">
        <f t="shared" si="66"/>
        <v/>
      </c>
      <c r="DX52" s="160" t="str">
        <f t="shared" si="67"/>
        <v/>
      </c>
      <c r="DY52" s="160" t="str">
        <f t="shared" si="68"/>
        <v/>
      </c>
      <c r="DZ52" s="6" t="str">
        <f t="shared" si="69"/>
        <v/>
      </c>
      <c r="EA52" s="105"/>
      <c r="EB52" s="159"/>
      <c r="EC52" s="159"/>
      <c r="ED52" s="168" t="str">
        <f t="shared" si="70"/>
        <v/>
      </c>
      <c r="EE52" s="5" t="str">
        <f t="shared" si="71"/>
        <v/>
      </c>
      <c r="EF52" s="159"/>
      <c r="EG52" s="159"/>
      <c r="EH52" s="168" t="str">
        <f t="shared" si="72"/>
        <v/>
      </c>
      <c r="EI52" s="5" t="str">
        <f t="shared" si="73"/>
        <v/>
      </c>
      <c r="EJ52" s="159"/>
      <c r="EK52" s="159"/>
      <c r="EL52" s="168" t="str">
        <f t="shared" si="74"/>
        <v/>
      </c>
      <c r="EM52" s="5" t="str">
        <f t="shared" si="75"/>
        <v/>
      </c>
      <c r="EN52" s="159"/>
      <c r="EO52" s="159"/>
      <c r="EP52" s="168" t="str">
        <f t="shared" si="76"/>
        <v/>
      </c>
      <c r="EQ52" s="5" t="str">
        <f t="shared" si="77"/>
        <v/>
      </c>
      <c r="ER52" s="159"/>
      <c r="ES52" s="159"/>
      <c r="ET52" s="168" t="str">
        <f t="shared" si="78"/>
        <v/>
      </c>
      <c r="EU52" s="5" t="str">
        <f t="shared" si="79"/>
        <v/>
      </c>
      <c r="EV52" s="160" t="str">
        <f t="shared" si="80"/>
        <v/>
      </c>
      <c r="EW52" s="160" t="str">
        <f t="shared" si="81"/>
        <v/>
      </c>
      <c r="EX52" s="160" t="str">
        <f t="shared" si="82"/>
        <v/>
      </c>
      <c r="EY52" s="6" t="str">
        <f t="shared" si="83"/>
        <v/>
      </c>
      <c r="EZ52" s="105"/>
      <c r="FA52" s="105"/>
      <c r="FB52" s="105"/>
      <c r="FC52" s="105"/>
      <c r="FD52" s="105"/>
      <c r="FE52" s="106" t="str">
        <f t="shared" si="84"/>
        <v/>
      </c>
      <c r="FF52" s="100" t="str">
        <f t="shared" si="85"/>
        <v xml:space="preserve"> </v>
      </c>
      <c r="FG52" s="105"/>
      <c r="FH52" s="105"/>
      <c r="FI52" s="105"/>
      <c r="FJ52" s="105"/>
      <c r="FK52" s="105"/>
      <c r="FL52" s="107" t="str">
        <f t="shared" si="86"/>
        <v/>
      </c>
      <c r="FM52" s="101" t="str">
        <f t="shared" si="87"/>
        <v xml:space="preserve"> </v>
      </c>
      <c r="FN52" s="105"/>
      <c r="FO52" s="105"/>
      <c r="FP52" s="105"/>
      <c r="FQ52" s="105"/>
      <c r="FR52" s="105"/>
      <c r="FS52" s="204" t="str">
        <f t="shared" si="88"/>
        <v/>
      </c>
      <c r="FT52" s="205" t="str">
        <f t="shared" si="89"/>
        <v xml:space="preserve"> </v>
      </c>
      <c r="FU52" s="477"/>
      <c r="FV52" s="316" t="str">
        <f>IF(AND(C52=""),"-",VLOOKUP(B52,Register!$A$7:$AM$311,19,FALSE))</f>
        <v>-</v>
      </c>
      <c r="FW52" s="7" t="str">
        <f>IF(AND(C52=""),"-",VLOOKUP(B52,Register!$A$7:$AM$311,20,FALSE))</f>
        <v>-</v>
      </c>
      <c r="FX52" s="7" t="str">
        <f>IF(AND(C52=""),"-",VLOOKUP(B52,Register!$A$7:$AM$311,21,FALSE))</f>
        <v>-</v>
      </c>
      <c r="FY52" s="7" t="str">
        <f>IF(AND(C52=""),"-",VLOOKUP(B52,Register!$A$7:$AM$311,22,FALSE))</f>
        <v>-</v>
      </c>
      <c r="FZ52" s="7" t="str">
        <f>IF(AND(C52=""),"-",VLOOKUP(B52,Register!$A$7:$AM$311,23,FALSE))</f>
        <v>-</v>
      </c>
      <c r="GA52" s="7" t="str">
        <f>IF(AND(C52=""),"-",VLOOKUP(B52,Register!$A$7:$AM$311,24,FALSE))</f>
        <v>-</v>
      </c>
      <c r="GB52" s="7" t="str">
        <f>IF(AND(C52=""),"-",VLOOKUP(B52,Register!$A$7:$AM$311,25,FALSE))</f>
        <v>-</v>
      </c>
      <c r="GC52" s="7" t="str">
        <f>IF(AND(C52=""),"-",VLOOKUP(B52,Register!$A$7:$AM$311,26,FALSE))</f>
        <v>-</v>
      </c>
      <c r="GD52" s="7" t="str">
        <f>IF(AND(C52=""),"-",VLOOKUP(B52,Register!$A$7:$AM$311,27,FALSE))</f>
        <v>-</v>
      </c>
      <c r="GE52" s="7" t="str">
        <f>IF(AND(C52=""),"-",VLOOKUP(B52,Register!$A$7:$AM$311,28,FALSE))</f>
        <v>-</v>
      </c>
      <c r="GF52" s="7" t="str">
        <f>IF(AND(C52=""),"-",VLOOKUP(B52,Register!$A$7:$AM$311,29,FALSE))</f>
        <v>-</v>
      </c>
      <c r="GG52" s="7" t="str">
        <f>IF(AND(C52=""),"-",VLOOKUP(B52,Register!$A$7:$AM$311,30,FALSE))</f>
        <v>-</v>
      </c>
      <c r="GH52" s="8" t="str">
        <f>IF(AND(C52=""),"-",VLOOKUP(B52,Register!$A$7:$AM$311,31,FALSE))</f>
        <v>-</v>
      </c>
      <c r="GI52" s="309" t="str">
        <f>IF(AND(C52=""),"",VLOOKUP(B52,Register!$A$7:$CL$311,36,FALSE))</f>
        <v/>
      </c>
      <c r="GJ52" s="182" t="str">
        <f t="shared" si="90"/>
        <v/>
      </c>
      <c r="GK52" s="312" t="str">
        <f t="shared" si="91"/>
        <v/>
      </c>
      <c r="GL52" s="314" t="str">
        <f t="shared" si="92"/>
        <v/>
      </c>
      <c r="GM52" s="3"/>
      <c r="GP52" s="315"/>
      <c r="GR52" s="3"/>
      <c r="GS52" s="3"/>
      <c r="GT52" s="3"/>
      <c r="GU52" s="3"/>
      <c r="GV52" s="3"/>
      <c r="GW52" s="3"/>
      <c r="GX52" s="3"/>
      <c r="GY52" s="3"/>
      <c r="GZ52" s="3"/>
      <c r="HA52" s="3"/>
      <c r="HB52" s="3"/>
      <c r="HC52" s="3"/>
      <c r="HD52" s="3"/>
      <c r="HE52" s="3"/>
      <c r="HF52" s="3"/>
      <c r="HG52" s="3"/>
      <c r="HH52" s="3"/>
      <c r="HI52" s="3"/>
      <c r="HJ52" s="3"/>
      <c r="HK52" s="3"/>
      <c r="HL52" s="3"/>
      <c r="HM52" s="3"/>
      <c r="HW52" s="321" t="str">
        <f>IF(ISNA(VLOOKUP(B52,Register!A$7:Z$315,9,FALSE)),"",VLOOKUP(B52,Register!A$7:Z$315,9,FALSE))</f>
        <v/>
      </c>
      <c r="HX52" s="321" t="str">
        <f>IF(ISNA(VLOOKUP(B52,Register!A$7:Z$315,12,FALSE)),"",VLOOKUP(B52,Register!A$7:Z$315,12,FALSE))</f>
        <v/>
      </c>
      <c r="HY52" s="321" t="str">
        <f t="shared" si="93"/>
        <v/>
      </c>
      <c r="HZ52" s="321" t="str">
        <f t="shared" si="94"/>
        <v/>
      </c>
      <c r="IA52" s="321" t="str">
        <f t="shared" si="95"/>
        <v/>
      </c>
      <c r="IB52" s="321" t="str">
        <f t="shared" si="96"/>
        <v/>
      </c>
      <c r="IC52" s="321" t="str">
        <f t="shared" si="97"/>
        <v/>
      </c>
      <c r="ID52" s="321" t="str">
        <f t="shared" si="98"/>
        <v/>
      </c>
      <c r="IE52" s="321" t="str">
        <f t="shared" si="99"/>
        <v/>
      </c>
      <c r="IF52" s="321" t="str">
        <f t="shared" si="100"/>
        <v/>
      </c>
    </row>
    <row r="53" spans="1:240" ht="21">
      <c r="A53" s="172">
        <v>41</v>
      </c>
      <c r="B53" s="197"/>
      <c r="C53" s="196" t="str">
        <f>IF(ISNA(VLOOKUP(B53,Register!A$7:Z$315,3,FALSE)),"",VLOOKUP(B53,Register!A$7:Z$315,3,FALSE))</f>
        <v/>
      </c>
      <c r="D53" s="196" t="str">
        <f>IF(ISNA(VLOOKUP(B53,Register!A$7:Z$315,4,FALSE)),"",VLOOKUP(B53,Register!A$7:Z$315,4,FALSE))</f>
        <v/>
      </c>
      <c r="E53" s="195" t="str">
        <f>IF(ISNA(VLOOKUP(B53,Register!A$7:Z$315,6,FALSE)),"",VLOOKUP(B53,Register!A$7:Z$315,6,FALSE))</f>
        <v/>
      </c>
      <c r="F53" s="105"/>
      <c r="G53" s="159"/>
      <c r="H53" s="159"/>
      <c r="I53" s="168" t="str">
        <f t="shared" si="2"/>
        <v/>
      </c>
      <c r="J53" s="5" t="str">
        <f t="shared" si="3"/>
        <v/>
      </c>
      <c r="K53" s="159"/>
      <c r="L53" s="159"/>
      <c r="M53" s="168" t="str">
        <f t="shared" si="4"/>
        <v/>
      </c>
      <c r="N53" s="5" t="str">
        <f t="shared" si="5"/>
        <v/>
      </c>
      <c r="O53" s="159"/>
      <c r="P53" s="159"/>
      <c r="Q53" s="168" t="str">
        <f t="shared" si="6"/>
        <v/>
      </c>
      <c r="R53" s="5" t="str">
        <f t="shared" si="7"/>
        <v/>
      </c>
      <c r="S53" s="159"/>
      <c r="T53" s="159"/>
      <c r="U53" s="168" t="str">
        <f t="shared" si="8"/>
        <v/>
      </c>
      <c r="V53" s="5" t="str">
        <f t="shared" si="9"/>
        <v/>
      </c>
      <c r="W53" s="159"/>
      <c r="X53" s="159"/>
      <c r="Y53" s="168" t="str">
        <f t="shared" si="10"/>
        <v/>
      </c>
      <c r="Z53" s="5" t="str">
        <f t="shared" si="11"/>
        <v/>
      </c>
      <c r="AA53" s="160" t="str">
        <f t="shared" si="101"/>
        <v/>
      </c>
      <c r="AB53" s="160" t="str">
        <f t="shared" si="1"/>
        <v/>
      </c>
      <c r="AC53" s="160" t="str">
        <f t="shared" si="12"/>
        <v/>
      </c>
      <c r="AD53" s="6" t="str">
        <f t="shared" si="13"/>
        <v/>
      </c>
      <c r="AE53" s="105"/>
      <c r="AF53" s="159"/>
      <c r="AG53" s="159"/>
      <c r="AH53" s="168" t="str">
        <f t="shared" si="14"/>
        <v/>
      </c>
      <c r="AI53" s="5" t="str">
        <f t="shared" si="15"/>
        <v/>
      </c>
      <c r="AJ53" s="159"/>
      <c r="AK53" s="159"/>
      <c r="AL53" s="168" t="str">
        <f t="shared" si="16"/>
        <v/>
      </c>
      <c r="AM53" s="5" t="str">
        <f t="shared" si="17"/>
        <v/>
      </c>
      <c r="AN53" s="159"/>
      <c r="AO53" s="159"/>
      <c r="AP53" s="168" t="str">
        <f t="shared" si="18"/>
        <v/>
      </c>
      <c r="AQ53" s="5" t="str">
        <f t="shared" si="19"/>
        <v/>
      </c>
      <c r="AR53" s="159"/>
      <c r="AS53" s="159"/>
      <c r="AT53" s="168" t="str">
        <f t="shared" si="20"/>
        <v/>
      </c>
      <c r="AU53" s="5" t="str">
        <f t="shared" si="21"/>
        <v/>
      </c>
      <c r="AV53" s="159"/>
      <c r="AW53" s="159"/>
      <c r="AX53" s="168" t="str">
        <f t="shared" si="22"/>
        <v/>
      </c>
      <c r="AY53" s="5" t="str">
        <f t="shared" si="23"/>
        <v/>
      </c>
      <c r="AZ53" s="160" t="str">
        <f t="shared" si="24"/>
        <v/>
      </c>
      <c r="BA53" s="160" t="str">
        <f t="shared" si="25"/>
        <v/>
      </c>
      <c r="BB53" s="160" t="str">
        <f t="shared" si="26"/>
        <v/>
      </c>
      <c r="BC53" s="6" t="str">
        <f t="shared" si="27"/>
        <v/>
      </c>
      <c r="BD53" s="105"/>
      <c r="BE53" s="159"/>
      <c r="BF53" s="159"/>
      <c r="BG53" s="168" t="str">
        <f t="shared" si="28"/>
        <v/>
      </c>
      <c r="BH53" s="5" t="str">
        <f t="shared" si="29"/>
        <v/>
      </c>
      <c r="BI53" s="159"/>
      <c r="BJ53" s="159"/>
      <c r="BK53" s="168" t="str">
        <f t="shared" si="30"/>
        <v/>
      </c>
      <c r="BL53" s="5" t="str">
        <f t="shared" si="31"/>
        <v/>
      </c>
      <c r="BM53" s="159"/>
      <c r="BN53" s="159"/>
      <c r="BO53" s="168" t="str">
        <f t="shared" si="32"/>
        <v/>
      </c>
      <c r="BP53" s="5" t="str">
        <f t="shared" si="33"/>
        <v/>
      </c>
      <c r="BQ53" s="159"/>
      <c r="BR53" s="159"/>
      <c r="BS53" s="168" t="str">
        <f t="shared" si="34"/>
        <v/>
      </c>
      <c r="BT53" s="5" t="str">
        <f t="shared" si="35"/>
        <v/>
      </c>
      <c r="BU53" s="159"/>
      <c r="BV53" s="159"/>
      <c r="BW53" s="168" t="str">
        <f t="shared" si="36"/>
        <v/>
      </c>
      <c r="BX53" s="5" t="str">
        <f t="shared" si="37"/>
        <v/>
      </c>
      <c r="BY53" s="160" t="str">
        <f t="shared" si="38"/>
        <v/>
      </c>
      <c r="BZ53" s="160" t="str">
        <f t="shared" si="39"/>
        <v/>
      </c>
      <c r="CA53" s="160" t="str">
        <f t="shared" si="40"/>
        <v/>
      </c>
      <c r="CB53" s="6" t="str">
        <f t="shared" si="41"/>
        <v/>
      </c>
      <c r="CC53" s="105"/>
      <c r="CD53" s="159"/>
      <c r="CE53" s="159"/>
      <c r="CF53" s="168" t="str">
        <f t="shared" si="42"/>
        <v/>
      </c>
      <c r="CG53" s="5" t="str">
        <f t="shared" si="43"/>
        <v/>
      </c>
      <c r="CH53" s="159"/>
      <c r="CI53" s="159"/>
      <c r="CJ53" s="168" t="str">
        <f t="shared" si="44"/>
        <v/>
      </c>
      <c r="CK53" s="5" t="str">
        <f t="shared" si="45"/>
        <v/>
      </c>
      <c r="CL53" s="159"/>
      <c r="CM53" s="159"/>
      <c r="CN53" s="168" t="str">
        <f t="shared" si="46"/>
        <v/>
      </c>
      <c r="CO53" s="5" t="str">
        <f t="shared" si="47"/>
        <v/>
      </c>
      <c r="CP53" s="159"/>
      <c r="CQ53" s="159"/>
      <c r="CR53" s="168" t="str">
        <f t="shared" si="48"/>
        <v/>
      </c>
      <c r="CS53" s="5" t="str">
        <f t="shared" si="49"/>
        <v/>
      </c>
      <c r="CT53" s="159"/>
      <c r="CU53" s="159"/>
      <c r="CV53" s="168" t="str">
        <f t="shared" si="50"/>
        <v/>
      </c>
      <c r="CW53" s="5" t="str">
        <f t="shared" si="51"/>
        <v/>
      </c>
      <c r="CX53" s="160" t="str">
        <f t="shared" si="52"/>
        <v/>
      </c>
      <c r="CY53" s="160" t="str">
        <f t="shared" si="53"/>
        <v/>
      </c>
      <c r="CZ53" s="160" t="str">
        <f t="shared" si="54"/>
        <v/>
      </c>
      <c r="DA53" s="6" t="str">
        <f t="shared" si="55"/>
        <v/>
      </c>
      <c r="DB53" s="105"/>
      <c r="DC53" s="159"/>
      <c r="DD53" s="159"/>
      <c r="DE53" s="168" t="str">
        <f t="shared" si="56"/>
        <v/>
      </c>
      <c r="DF53" s="5" t="str">
        <f t="shared" si="57"/>
        <v/>
      </c>
      <c r="DG53" s="159"/>
      <c r="DH53" s="159"/>
      <c r="DI53" s="168" t="str">
        <f t="shared" si="58"/>
        <v/>
      </c>
      <c r="DJ53" s="5" t="str">
        <f t="shared" si="59"/>
        <v/>
      </c>
      <c r="DK53" s="159"/>
      <c r="DL53" s="159"/>
      <c r="DM53" s="168" t="str">
        <f t="shared" si="60"/>
        <v/>
      </c>
      <c r="DN53" s="5" t="str">
        <f t="shared" si="61"/>
        <v/>
      </c>
      <c r="DO53" s="159"/>
      <c r="DP53" s="159"/>
      <c r="DQ53" s="168" t="str">
        <f t="shared" si="62"/>
        <v/>
      </c>
      <c r="DR53" s="5" t="str">
        <f t="shared" si="63"/>
        <v/>
      </c>
      <c r="DS53" s="159"/>
      <c r="DT53" s="159"/>
      <c r="DU53" s="168" t="str">
        <f t="shared" si="64"/>
        <v/>
      </c>
      <c r="DV53" s="5" t="str">
        <f t="shared" si="65"/>
        <v/>
      </c>
      <c r="DW53" s="160" t="str">
        <f t="shared" si="66"/>
        <v/>
      </c>
      <c r="DX53" s="160" t="str">
        <f t="shared" si="67"/>
        <v/>
      </c>
      <c r="DY53" s="160" t="str">
        <f t="shared" si="68"/>
        <v/>
      </c>
      <c r="DZ53" s="6" t="str">
        <f t="shared" si="69"/>
        <v/>
      </c>
      <c r="EA53" s="105"/>
      <c r="EB53" s="159"/>
      <c r="EC53" s="159"/>
      <c r="ED53" s="168" t="str">
        <f t="shared" si="70"/>
        <v/>
      </c>
      <c r="EE53" s="5" t="str">
        <f t="shared" si="71"/>
        <v/>
      </c>
      <c r="EF53" s="159"/>
      <c r="EG53" s="159"/>
      <c r="EH53" s="168" t="str">
        <f t="shared" si="72"/>
        <v/>
      </c>
      <c r="EI53" s="5" t="str">
        <f t="shared" si="73"/>
        <v/>
      </c>
      <c r="EJ53" s="159"/>
      <c r="EK53" s="159"/>
      <c r="EL53" s="168" t="str">
        <f t="shared" si="74"/>
        <v/>
      </c>
      <c r="EM53" s="5" t="str">
        <f t="shared" si="75"/>
        <v/>
      </c>
      <c r="EN53" s="159"/>
      <c r="EO53" s="159"/>
      <c r="EP53" s="168" t="str">
        <f t="shared" si="76"/>
        <v/>
      </c>
      <c r="EQ53" s="5" t="str">
        <f t="shared" si="77"/>
        <v/>
      </c>
      <c r="ER53" s="159"/>
      <c r="ES53" s="159"/>
      <c r="ET53" s="168" t="str">
        <f t="shared" si="78"/>
        <v/>
      </c>
      <c r="EU53" s="5" t="str">
        <f t="shared" si="79"/>
        <v/>
      </c>
      <c r="EV53" s="160" t="str">
        <f t="shared" si="80"/>
        <v/>
      </c>
      <c r="EW53" s="160" t="str">
        <f t="shared" si="81"/>
        <v/>
      </c>
      <c r="EX53" s="160" t="str">
        <f t="shared" si="82"/>
        <v/>
      </c>
      <c r="EY53" s="6" t="str">
        <f t="shared" si="83"/>
        <v/>
      </c>
      <c r="EZ53" s="105"/>
      <c r="FA53" s="105"/>
      <c r="FB53" s="105"/>
      <c r="FC53" s="105"/>
      <c r="FD53" s="105"/>
      <c r="FE53" s="106" t="str">
        <f t="shared" si="84"/>
        <v/>
      </c>
      <c r="FF53" s="100" t="str">
        <f t="shared" si="85"/>
        <v xml:space="preserve"> </v>
      </c>
      <c r="FG53" s="105"/>
      <c r="FH53" s="105"/>
      <c r="FI53" s="105"/>
      <c r="FJ53" s="105"/>
      <c r="FK53" s="105"/>
      <c r="FL53" s="107" t="str">
        <f t="shared" si="86"/>
        <v/>
      </c>
      <c r="FM53" s="101" t="str">
        <f t="shared" si="87"/>
        <v xml:space="preserve"> </v>
      </c>
      <c r="FN53" s="105"/>
      <c r="FO53" s="105"/>
      <c r="FP53" s="105"/>
      <c r="FQ53" s="105"/>
      <c r="FR53" s="105"/>
      <c r="FS53" s="204" t="str">
        <f t="shared" si="88"/>
        <v/>
      </c>
      <c r="FT53" s="205" t="str">
        <f t="shared" si="89"/>
        <v xml:space="preserve"> </v>
      </c>
      <c r="FU53" s="477"/>
      <c r="FV53" s="316" t="str">
        <f>IF(AND(C53=""),"-",VLOOKUP(B53,Register!$A$7:$AM$311,19,FALSE))</f>
        <v>-</v>
      </c>
      <c r="FW53" s="7" t="str">
        <f>IF(AND(C53=""),"-",VLOOKUP(B53,Register!$A$7:$AM$311,20,FALSE))</f>
        <v>-</v>
      </c>
      <c r="FX53" s="7" t="str">
        <f>IF(AND(C53=""),"-",VLOOKUP(B53,Register!$A$7:$AM$311,21,FALSE))</f>
        <v>-</v>
      </c>
      <c r="FY53" s="7" t="str">
        <f>IF(AND(C53=""),"-",VLOOKUP(B53,Register!$A$7:$AM$311,22,FALSE))</f>
        <v>-</v>
      </c>
      <c r="FZ53" s="7" t="str">
        <f>IF(AND(C53=""),"-",VLOOKUP(B53,Register!$A$7:$AM$311,23,FALSE))</f>
        <v>-</v>
      </c>
      <c r="GA53" s="7" t="str">
        <f>IF(AND(C53=""),"-",VLOOKUP(B53,Register!$A$7:$AM$311,24,FALSE))</f>
        <v>-</v>
      </c>
      <c r="GB53" s="7" t="str">
        <f>IF(AND(C53=""),"-",VLOOKUP(B53,Register!$A$7:$AM$311,25,FALSE))</f>
        <v>-</v>
      </c>
      <c r="GC53" s="7" t="str">
        <f>IF(AND(C53=""),"-",VLOOKUP(B53,Register!$A$7:$AM$311,26,FALSE))</f>
        <v>-</v>
      </c>
      <c r="GD53" s="7" t="str">
        <f>IF(AND(C53=""),"-",VLOOKUP(B53,Register!$A$7:$AM$311,27,FALSE))</f>
        <v>-</v>
      </c>
      <c r="GE53" s="7" t="str">
        <f>IF(AND(C53=""),"-",VLOOKUP(B53,Register!$A$7:$AM$311,28,FALSE))</f>
        <v>-</v>
      </c>
      <c r="GF53" s="7" t="str">
        <f>IF(AND(C53=""),"-",VLOOKUP(B53,Register!$A$7:$AM$311,29,FALSE))</f>
        <v>-</v>
      </c>
      <c r="GG53" s="7" t="str">
        <f>IF(AND(C53=""),"-",VLOOKUP(B53,Register!$A$7:$AM$311,30,FALSE))</f>
        <v>-</v>
      </c>
      <c r="GH53" s="8" t="str">
        <f>IF(AND(C53=""),"-",VLOOKUP(B53,Register!$A$7:$AM$311,31,FALSE))</f>
        <v>-</v>
      </c>
      <c r="GI53" s="309" t="str">
        <f>IF(AND(C53=""),"",VLOOKUP(B53,Register!$A$7:$CL$311,36,FALSE))</f>
        <v/>
      </c>
      <c r="GJ53" s="182" t="str">
        <f t="shared" si="90"/>
        <v/>
      </c>
      <c r="GK53" s="312" t="str">
        <f t="shared" si="91"/>
        <v/>
      </c>
      <c r="GL53" s="314" t="str">
        <f t="shared" si="92"/>
        <v/>
      </c>
      <c r="GM53" s="3"/>
      <c r="GP53" s="315"/>
      <c r="GR53" s="3"/>
      <c r="GS53" s="3"/>
      <c r="GT53" s="3"/>
      <c r="GU53" s="3"/>
      <c r="GV53" s="3"/>
      <c r="GW53" s="3"/>
      <c r="GX53" s="3"/>
      <c r="GY53" s="3"/>
      <c r="GZ53" s="3"/>
      <c r="HA53" s="3"/>
      <c r="HB53" s="3"/>
      <c r="HC53" s="3"/>
      <c r="HD53" s="3"/>
      <c r="HE53" s="3"/>
      <c r="HF53" s="3"/>
      <c r="HG53" s="3"/>
      <c r="HH53" s="3"/>
      <c r="HI53" s="3"/>
      <c r="HJ53" s="3"/>
      <c r="HK53" s="3"/>
      <c r="HL53" s="3"/>
      <c r="HM53" s="3"/>
      <c r="HW53" s="321" t="str">
        <f>IF(ISNA(VLOOKUP(B53,Register!A$7:Z$315,9,FALSE)),"",VLOOKUP(B53,Register!A$7:Z$315,9,FALSE))</f>
        <v/>
      </c>
      <c r="HX53" s="321" t="str">
        <f>IF(ISNA(VLOOKUP(B53,Register!A$7:Z$315,12,FALSE)),"",VLOOKUP(B53,Register!A$7:Z$315,12,FALSE))</f>
        <v/>
      </c>
      <c r="HY53" s="321" t="str">
        <f t="shared" si="93"/>
        <v/>
      </c>
      <c r="HZ53" s="321" t="str">
        <f t="shared" si="94"/>
        <v/>
      </c>
      <c r="IA53" s="321" t="str">
        <f t="shared" si="95"/>
        <v/>
      </c>
      <c r="IB53" s="321" t="str">
        <f t="shared" si="96"/>
        <v/>
      </c>
      <c r="IC53" s="321" t="str">
        <f t="shared" si="97"/>
        <v/>
      </c>
      <c r="ID53" s="321" t="str">
        <f t="shared" si="98"/>
        <v/>
      </c>
      <c r="IE53" s="321" t="str">
        <f t="shared" si="99"/>
        <v/>
      </c>
      <c r="IF53" s="321" t="str">
        <f t="shared" si="100"/>
        <v/>
      </c>
    </row>
    <row r="54" spans="1:240" ht="21">
      <c r="A54" s="172">
        <v>42</v>
      </c>
      <c r="B54" s="197"/>
      <c r="C54" s="196" t="str">
        <f>IF(ISNA(VLOOKUP(B54,Register!A$7:Z$315,3,FALSE)),"",VLOOKUP(B54,Register!A$7:Z$315,3,FALSE))</f>
        <v/>
      </c>
      <c r="D54" s="196" t="str">
        <f>IF(ISNA(VLOOKUP(B54,Register!A$7:Z$315,4,FALSE)),"",VLOOKUP(B54,Register!A$7:Z$315,4,FALSE))</f>
        <v/>
      </c>
      <c r="E54" s="195" t="str">
        <f>IF(ISNA(VLOOKUP(B54,Register!A$7:Z$315,6,FALSE)),"",VLOOKUP(B54,Register!A$7:Z$315,6,FALSE))</f>
        <v/>
      </c>
      <c r="F54" s="105"/>
      <c r="G54" s="159"/>
      <c r="H54" s="159"/>
      <c r="I54" s="168" t="str">
        <f t="shared" si="2"/>
        <v/>
      </c>
      <c r="J54" s="5" t="str">
        <f t="shared" si="3"/>
        <v/>
      </c>
      <c r="K54" s="159"/>
      <c r="L54" s="159"/>
      <c r="M54" s="168" t="str">
        <f t="shared" si="4"/>
        <v/>
      </c>
      <c r="N54" s="5" t="str">
        <f t="shared" si="5"/>
        <v/>
      </c>
      <c r="O54" s="159"/>
      <c r="P54" s="159"/>
      <c r="Q54" s="168" t="str">
        <f t="shared" si="6"/>
        <v/>
      </c>
      <c r="R54" s="5" t="str">
        <f t="shared" si="7"/>
        <v/>
      </c>
      <c r="S54" s="159"/>
      <c r="T54" s="159"/>
      <c r="U54" s="168" t="str">
        <f t="shared" si="8"/>
        <v/>
      </c>
      <c r="V54" s="5" t="str">
        <f t="shared" si="9"/>
        <v/>
      </c>
      <c r="W54" s="159"/>
      <c r="X54" s="159"/>
      <c r="Y54" s="168" t="str">
        <f t="shared" si="10"/>
        <v/>
      </c>
      <c r="Z54" s="5" t="str">
        <f t="shared" si="11"/>
        <v/>
      </c>
      <c r="AA54" s="160" t="str">
        <f t="shared" si="101"/>
        <v/>
      </c>
      <c r="AB54" s="160" t="str">
        <f t="shared" si="1"/>
        <v/>
      </c>
      <c r="AC54" s="160" t="str">
        <f t="shared" si="12"/>
        <v/>
      </c>
      <c r="AD54" s="6" t="str">
        <f t="shared" si="13"/>
        <v/>
      </c>
      <c r="AE54" s="105"/>
      <c r="AF54" s="159"/>
      <c r="AG54" s="159"/>
      <c r="AH54" s="168" t="str">
        <f t="shared" si="14"/>
        <v/>
      </c>
      <c r="AI54" s="5" t="str">
        <f t="shared" si="15"/>
        <v/>
      </c>
      <c r="AJ54" s="159"/>
      <c r="AK54" s="159"/>
      <c r="AL54" s="168" t="str">
        <f t="shared" si="16"/>
        <v/>
      </c>
      <c r="AM54" s="5" t="str">
        <f t="shared" si="17"/>
        <v/>
      </c>
      <c r="AN54" s="159"/>
      <c r="AO54" s="159"/>
      <c r="AP54" s="168" t="str">
        <f t="shared" si="18"/>
        <v/>
      </c>
      <c r="AQ54" s="5" t="str">
        <f t="shared" si="19"/>
        <v/>
      </c>
      <c r="AR54" s="159"/>
      <c r="AS54" s="159"/>
      <c r="AT54" s="168" t="str">
        <f t="shared" si="20"/>
        <v/>
      </c>
      <c r="AU54" s="5" t="str">
        <f t="shared" si="21"/>
        <v/>
      </c>
      <c r="AV54" s="159"/>
      <c r="AW54" s="159"/>
      <c r="AX54" s="168" t="str">
        <f t="shared" si="22"/>
        <v/>
      </c>
      <c r="AY54" s="5" t="str">
        <f t="shared" si="23"/>
        <v/>
      </c>
      <c r="AZ54" s="160" t="str">
        <f t="shared" si="24"/>
        <v/>
      </c>
      <c r="BA54" s="160" t="str">
        <f t="shared" si="25"/>
        <v/>
      </c>
      <c r="BB54" s="160" t="str">
        <f t="shared" si="26"/>
        <v/>
      </c>
      <c r="BC54" s="6" t="str">
        <f t="shared" si="27"/>
        <v/>
      </c>
      <c r="BD54" s="105"/>
      <c r="BE54" s="159"/>
      <c r="BF54" s="159"/>
      <c r="BG54" s="168" t="str">
        <f t="shared" si="28"/>
        <v/>
      </c>
      <c r="BH54" s="5" t="str">
        <f t="shared" si="29"/>
        <v/>
      </c>
      <c r="BI54" s="159"/>
      <c r="BJ54" s="159"/>
      <c r="BK54" s="168" t="str">
        <f t="shared" si="30"/>
        <v/>
      </c>
      <c r="BL54" s="5" t="str">
        <f t="shared" si="31"/>
        <v/>
      </c>
      <c r="BM54" s="159"/>
      <c r="BN54" s="159"/>
      <c r="BO54" s="168" t="str">
        <f t="shared" si="32"/>
        <v/>
      </c>
      <c r="BP54" s="5" t="str">
        <f t="shared" si="33"/>
        <v/>
      </c>
      <c r="BQ54" s="159"/>
      <c r="BR54" s="159"/>
      <c r="BS54" s="168" t="str">
        <f t="shared" si="34"/>
        <v/>
      </c>
      <c r="BT54" s="5" t="str">
        <f t="shared" si="35"/>
        <v/>
      </c>
      <c r="BU54" s="159"/>
      <c r="BV54" s="159"/>
      <c r="BW54" s="168" t="str">
        <f t="shared" si="36"/>
        <v/>
      </c>
      <c r="BX54" s="5" t="str">
        <f t="shared" si="37"/>
        <v/>
      </c>
      <c r="BY54" s="160" t="str">
        <f t="shared" si="38"/>
        <v/>
      </c>
      <c r="BZ54" s="160" t="str">
        <f t="shared" si="39"/>
        <v/>
      </c>
      <c r="CA54" s="160" t="str">
        <f t="shared" si="40"/>
        <v/>
      </c>
      <c r="CB54" s="6" t="str">
        <f t="shared" si="41"/>
        <v/>
      </c>
      <c r="CC54" s="105"/>
      <c r="CD54" s="159"/>
      <c r="CE54" s="159"/>
      <c r="CF54" s="168" t="str">
        <f t="shared" si="42"/>
        <v/>
      </c>
      <c r="CG54" s="5" t="str">
        <f t="shared" si="43"/>
        <v/>
      </c>
      <c r="CH54" s="159"/>
      <c r="CI54" s="159"/>
      <c r="CJ54" s="168" t="str">
        <f t="shared" si="44"/>
        <v/>
      </c>
      <c r="CK54" s="5" t="str">
        <f t="shared" si="45"/>
        <v/>
      </c>
      <c r="CL54" s="159"/>
      <c r="CM54" s="159"/>
      <c r="CN54" s="168" t="str">
        <f t="shared" si="46"/>
        <v/>
      </c>
      <c r="CO54" s="5" t="str">
        <f t="shared" si="47"/>
        <v/>
      </c>
      <c r="CP54" s="159"/>
      <c r="CQ54" s="159"/>
      <c r="CR54" s="168" t="str">
        <f t="shared" si="48"/>
        <v/>
      </c>
      <c r="CS54" s="5" t="str">
        <f t="shared" si="49"/>
        <v/>
      </c>
      <c r="CT54" s="159"/>
      <c r="CU54" s="159"/>
      <c r="CV54" s="168" t="str">
        <f t="shared" si="50"/>
        <v/>
      </c>
      <c r="CW54" s="5" t="str">
        <f t="shared" si="51"/>
        <v/>
      </c>
      <c r="CX54" s="160" t="str">
        <f t="shared" si="52"/>
        <v/>
      </c>
      <c r="CY54" s="160" t="str">
        <f t="shared" si="53"/>
        <v/>
      </c>
      <c r="CZ54" s="160" t="str">
        <f t="shared" si="54"/>
        <v/>
      </c>
      <c r="DA54" s="6" t="str">
        <f t="shared" si="55"/>
        <v/>
      </c>
      <c r="DB54" s="105"/>
      <c r="DC54" s="159"/>
      <c r="DD54" s="159"/>
      <c r="DE54" s="168" t="str">
        <f t="shared" si="56"/>
        <v/>
      </c>
      <c r="DF54" s="5" t="str">
        <f t="shared" si="57"/>
        <v/>
      </c>
      <c r="DG54" s="159"/>
      <c r="DH54" s="159"/>
      <c r="DI54" s="168" t="str">
        <f t="shared" si="58"/>
        <v/>
      </c>
      <c r="DJ54" s="5" t="str">
        <f t="shared" si="59"/>
        <v/>
      </c>
      <c r="DK54" s="159"/>
      <c r="DL54" s="159"/>
      <c r="DM54" s="168" t="str">
        <f t="shared" si="60"/>
        <v/>
      </c>
      <c r="DN54" s="5" t="str">
        <f t="shared" si="61"/>
        <v/>
      </c>
      <c r="DO54" s="159"/>
      <c r="DP54" s="159"/>
      <c r="DQ54" s="168" t="str">
        <f t="shared" si="62"/>
        <v/>
      </c>
      <c r="DR54" s="5" t="str">
        <f t="shared" si="63"/>
        <v/>
      </c>
      <c r="DS54" s="159"/>
      <c r="DT54" s="159"/>
      <c r="DU54" s="168" t="str">
        <f t="shared" si="64"/>
        <v/>
      </c>
      <c r="DV54" s="5" t="str">
        <f t="shared" si="65"/>
        <v/>
      </c>
      <c r="DW54" s="160" t="str">
        <f t="shared" si="66"/>
        <v/>
      </c>
      <c r="DX54" s="160" t="str">
        <f t="shared" si="67"/>
        <v/>
      </c>
      <c r="DY54" s="160" t="str">
        <f t="shared" si="68"/>
        <v/>
      </c>
      <c r="DZ54" s="6" t="str">
        <f t="shared" si="69"/>
        <v/>
      </c>
      <c r="EA54" s="105"/>
      <c r="EB54" s="159"/>
      <c r="EC54" s="159"/>
      <c r="ED54" s="168" t="str">
        <f t="shared" si="70"/>
        <v/>
      </c>
      <c r="EE54" s="5" t="str">
        <f t="shared" si="71"/>
        <v/>
      </c>
      <c r="EF54" s="159"/>
      <c r="EG54" s="159"/>
      <c r="EH54" s="168" t="str">
        <f t="shared" si="72"/>
        <v/>
      </c>
      <c r="EI54" s="5" t="str">
        <f t="shared" si="73"/>
        <v/>
      </c>
      <c r="EJ54" s="159"/>
      <c r="EK54" s="159"/>
      <c r="EL54" s="168" t="str">
        <f t="shared" si="74"/>
        <v/>
      </c>
      <c r="EM54" s="5" t="str">
        <f t="shared" si="75"/>
        <v/>
      </c>
      <c r="EN54" s="159"/>
      <c r="EO54" s="159"/>
      <c r="EP54" s="168" t="str">
        <f t="shared" si="76"/>
        <v/>
      </c>
      <c r="EQ54" s="5" t="str">
        <f t="shared" si="77"/>
        <v/>
      </c>
      <c r="ER54" s="159"/>
      <c r="ES54" s="159"/>
      <c r="ET54" s="168" t="str">
        <f t="shared" si="78"/>
        <v/>
      </c>
      <c r="EU54" s="5" t="str">
        <f t="shared" si="79"/>
        <v/>
      </c>
      <c r="EV54" s="160" t="str">
        <f t="shared" si="80"/>
        <v/>
      </c>
      <c r="EW54" s="160" t="str">
        <f t="shared" si="81"/>
        <v/>
      </c>
      <c r="EX54" s="160" t="str">
        <f t="shared" si="82"/>
        <v/>
      </c>
      <c r="EY54" s="6" t="str">
        <f t="shared" si="83"/>
        <v/>
      </c>
      <c r="EZ54" s="105"/>
      <c r="FA54" s="105"/>
      <c r="FB54" s="105"/>
      <c r="FC54" s="105"/>
      <c r="FD54" s="105"/>
      <c r="FE54" s="106" t="str">
        <f t="shared" si="84"/>
        <v/>
      </c>
      <c r="FF54" s="100" t="str">
        <f t="shared" si="85"/>
        <v xml:space="preserve"> </v>
      </c>
      <c r="FG54" s="105"/>
      <c r="FH54" s="105"/>
      <c r="FI54" s="105"/>
      <c r="FJ54" s="105"/>
      <c r="FK54" s="105"/>
      <c r="FL54" s="107" t="str">
        <f t="shared" si="86"/>
        <v/>
      </c>
      <c r="FM54" s="101" t="str">
        <f t="shared" si="87"/>
        <v xml:space="preserve"> </v>
      </c>
      <c r="FN54" s="105"/>
      <c r="FO54" s="105"/>
      <c r="FP54" s="105"/>
      <c r="FQ54" s="105"/>
      <c r="FR54" s="105"/>
      <c r="FS54" s="204" t="str">
        <f t="shared" si="88"/>
        <v/>
      </c>
      <c r="FT54" s="205" t="str">
        <f t="shared" si="89"/>
        <v xml:space="preserve"> </v>
      </c>
      <c r="FU54" s="477"/>
      <c r="FV54" s="316" t="str">
        <f>IF(AND(C54=""),"-",VLOOKUP(B54,Register!$A$7:$AM$311,19,FALSE))</f>
        <v>-</v>
      </c>
      <c r="FW54" s="7" t="str">
        <f>IF(AND(C54=""),"-",VLOOKUP(B54,Register!$A$7:$AM$311,20,FALSE))</f>
        <v>-</v>
      </c>
      <c r="FX54" s="7" t="str">
        <f>IF(AND(C54=""),"-",VLOOKUP(B54,Register!$A$7:$AM$311,21,FALSE))</f>
        <v>-</v>
      </c>
      <c r="FY54" s="7" t="str">
        <f>IF(AND(C54=""),"-",VLOOKUP(B54,Register!$A$7:$AM$311,22,FALSE))</f>
        <v>-</v>
      </c>
      <c r="FZ54" s="7" t="str">
        <f>IF(AND(C54=""),"-",VLOOKUP(B54,Register!$A$7:$AM$311,23,FALSE))</f>
        <v>-</v>
      </c>
      <c r="GA54" s="7" t="str">
        <f>IF(AND(C54=""),"-",VLOOKUP(B54,Register!$A$7:$AM$311,24,FALSE))</f>
        <v>-</v>
      </c>
      <c r="GB54" s="7" t="str">
        <f>IF(AND(C54=""),"-",VLOOKUP(B54,Register!$A$7:$AM$311,25,FALSE))</f>
        <v>-</v>
      </c>
      <c r="GC54" s="7" t="str">
        <f>IF(AND(C54=""),"-",VLOOKUP(B54,Register!$A$7:$AM$311,26,FALSE))</f>
        <v>-</v>
      </c>
      <c r="GD54" s="7" t="str">
        <f>IF(AND(C54=""),"-",VLOOKUP(B54,Register!$A$7:$AM$311,27,FALSE))</f>
        <v>-</v>
      </c>
      <c r="GE54" s="7" t="str">
        <f>IF(AND(C54=""),"-",VLOOKUP(B54,Register!$A$7:$AM$311,28,FALSE))</f>
        <v>-</v>
      </c>
      <c r="GF54" s="7" t="str">
        <f>IF(AND(C54=""),"-",VLOOKUP(B54,Register!$A$7:$AM$311,29,FALSE))</f>
        <v>-</v>
      </c>
      <c r="GG54" s="7" t="str">
        <f>IF(AND(C54=""),"-",VLOOKUP(B54,Register!$A$7:$AM$311,30,FALSE))</f>
        <v>-</v>
      </c>
      <c r="GH54" s="8" t="str">
        <f>IF(AND(C54=""),"-",VLOOKUP(B54,Register!$A$7:$AM$311,31,FALSE))</f>
        <v>-</v>
      </c>
      <c r="GI54" s="309" t="str">
        <f>IF(AND(C54=""),"",VLOOKUP(B54,Register!$A$7:$CL$311,36,FALSE))</f>
        <v/>
      </c>
      <c r="GJ54" s="182" t="str">
        <f t="shared" si="90"/>
        <v/>
      </c>
      <c r="GK54" s="312" t="str">
        <f t="shared" si="91"/>
        <v/>
      </c>
      <c r="GL54" s="314" t="str">
        <f t="shared" si="92"/>
        <v/>
      </c>
      <c r="GM54" s="3"/>
      <c r="GP54" s="315"/>
      <c r="GR54" s="3"/>
      <c r="GS54" s="3"/>
      <c r="GT54" s="3"/>
      <c r="GU54" s="3"/>
      <c r="GV54" s="3"/>
      <c r="GW54" s="3"/>
      <c r="GX54" s="3"/>
      <c r="GY54" s="3"/>
      <c r="GZ54" s="3"/>
      <c r="HA54" s="3"/>
      <c r="HB54" s="3"/>
      <c r="HC54" s="3"/>
      <c r="HD54" s="3"/>
      <c r="HE54" s="3"/>
      <c r="HF54" s="3"/>
      <c r="HG54" s="3"/>
      <c r="HH54" s="3"/>
      <c r="HI54" s="3"/>
      <c r="HJ54" s="3"/>
      <c r="HK54" s="3"/>
      <c r="HL54" s="3"/>
      <c r="HM54" s="3"/>
      <c r="HW54" s="321" t="str">
        <f>IF(ISNA(VLOOKUP(B54,Register!A$7:Z$315,9,FALSE)),"",VLOOKUP(B54,Register!A$7:Z$315,9,FALSE))</f>
        <v/>
      </c>
      <c r="HX54" s="321" t="str">
        <f>IF(ISNA(VLOOKUP(B54,Register!A$7:Z$315,12,FALSE)),"",VLOOKUP(B54,Register!A$7:Z$315,12,FALSE))</f>
        <v/>
      </c>
      <c r="HY54" s="321" t="str">
        <f t="shared" si="93"/>
        <v/>
      </c>
      <c r="HZ54" s="321" t="str">
        <f t="shared" si="94"/>
        <v/>
      </c>
      <c r="IA54" s="321" t="str">
        <f t="shared" si="95"/>
        <v/>
      </c>
      <c r="IB54" s="321" t="str">
        <f t="shared" si="96"/>
        <v/>
      </c>
      <c r="IC54" s="321" t="str">
        <f t="shared" si="97"/>
        <v/>
      </c>
      <c r="ID54" s="321" t="str">
        <f t="shared" si="98"/>
        <v/>
      </c>
      <c r="IE54" s="321" t="str">
        <f t="shared" si="99"/>
        <v/>
      </c>
      <c r="IF54" s="321" t="str">
        <f t="shared" si="100"/>
        <v/>
      </c>
    </row>
    <row r="55" spans="1:240" ht="21">
      <c r="A55" s="172">
        <v>43</v>
      </c>
      <c r="B55" s="197"/>
      <c r="C55" s="196" t="str">
        <f>IF(ISNA(VLOOKUP(B55,Register!A$7:Z$315,3,FALSE)),"",VLOOKUP(B55,Register!A$7:Z$315,3,FALSE))</f>
        <v/>
      </c>
      <c r="D55" s="196" t="str">
        <f>IF(ISNA(VLOOKUP(B55,Register!A$7:Z$315,4,FALSE)),"",VLOOKUP(B55,Register!A$7:Z$315,4,FALSE))</f>
        <v/>
      </c>
      <c r="E55" s="195" t="str">
        <f>IF(ISNA(VLOOKUP(B55,Register!A$7:Z$315,6,FALSE)),"",VLOOKUP(B55,Register!A$7:Z$315,6,FALSE))</f>
        <v/>
      </c>
      <c r="F55" s="105"/>
      <c r="G55" s="159"/>
      <c r="H55" s="159"/>
      <c r="I55" s="168" t="str">
        <f t="shared" si="2"/>
        <v/>
      </c>
      <c r="J55" s="5" t="str">
        <f t="shared" si="3"/>
        <v/>
      </c>
      <c r="K55" s="159"/>
      <c r="L55" s="159"/>
      <c r="M55" s="168" t="str">
        <f t="shared" si="4"/>
        <v/>
      </c>
      <c r="N55" s="5" t="str">
        <f t="shared" si="5"/>
        <v/>
      </c>
      <c r="O55" s="159"/>
      <c r="P55" s="159"/>
      <c r="Q55" s="168" t="str">
        <f t="shared" si="6"/>
        <v/>
      </c>
      <c r="R55" s="5" t="str">
        <f t="shared" si="7"/>
        <v/>
      </c>
      <c r="S55" s="159"/>
      <c r="T55" s="159"/>
      <c r="U55" s="168" t="str">
        <f t="shared" si="8"/>
        <v/>
      </c>
      <c r="V55" s="5" t="str">
        <f t="shared" si="9"/>
        <v/>
      </c>
      <c r="W55" s="159"/>
      <c r="X55" s="159"/>
      <c r="Y55" s="168" t="str">
        <f t="shared" si="10"/>
        <v/>
      </c>
      <c r="Z55" s="5" t="str">
        <f t="shared" si="11"/>
        <v/>
      </c>
      <c r="AA55" s="160" t="str">
        <f t="shared" si="101"/>
        <v/>
      </c>
      <c r="AB55" s="160" t="str">
        <f t="shared" si="1"/>
        <v/>
      </c>
      <c r="AC55" s="160" t="str">
        <f t="shared" si="12"/>
        <v/>
      </c>
      <c r="AD55" s="6" t="str">
        <f t="shared" si="13"/>
        <v/>
      </c>
      <c r="AE55" s="105"/>
      <c r="AF55" s="159"/>
      <c r="AG55" s="159"/>
      <c r="AH55" s="168" t="str">
        <f t="shared" si="14"/>
        <v/>
      </c>
      <c r="AI55" s="5" t="str">
        <f t="shared" si="15"/>
        <v/>
      </c>
      <c r="AJ55" s="159"/>
      <c r="AK55" s="159"/>
      <c r="AL55" s="168" t="str">
        <f t="shared" si="16"/>
        <v/>
      </c>
      <c r="AM55" s="5" t="str">
        <f t="shared" si="17"/>
        <v/>
      </c>
      <c r="AN55" s="159"/>
      <c r="AO55" s="159"/>
      <c r="AP55" s="168" t="str">
        <f t="shared" si="18"/>
        <v/>
      </c>
      <c r="AQ55" s="5" t="str">
        <f t="shared" si="19"/>
        <v/>
      </c>
      <c r="AR55" s="159"/>
      <c r="AS55" s="159"/>
      <c r="AT55" s="168" t="str">
        <f t="shared" si="20"/>
        <v/>
      </c>
      <c r="AU55" s="5" t="str">
        <f t="shared" si="21"/>
        <v/>
      </c>
      <c r="AV55" s="159"/>
      <c r="AW55" s="159"/>
      <c r="AX55" s="168" t="str">
        <f t="shared" si="22"/>
        <v/>
      </c>
      <c r="AY55" s="5" t="str">
        <f t="shared" si="23"/>
        <v/>
      </c>
      <c r="AZ55" s="160" t="str">
        <f t="shared" si="24"/>
        <v/>
      </c>
      <c r="BA55" s="160" t="str">
        <f t="shared" si="25"/>
        <v/>
      </c>
      <c r="BB55" s="160" t="str">
        <f t="shared" si="26"/>
        <v/>
      </c>
      <c r="BC55" s="6" t="str">
        <f t="shared" si="27"/>
        <v/>
      </c>
      <c r="BD55" s="105"/>
      <c r="BE55" s="159"/>
      <c r="BF55" s="159"/>
      <c r="BG55" s="168" t="str">
        <f t="shared" si="28"/>
        <v/>
      </c>
      <c r="BH55" s="5" t="str">
        <f t="shared" si="29"/>
        <v/>
      </c>
      <c r="BI55" s="159"/>
      <c r="BJ55" s="159"/>
      <c r="BK55" s="168" t="str">
        <f t="shared" si="30"/>
        <v/>
      </c>
      <c r="BL55" s="5" t="str">
        <f t="shared" si="31"/>
        <v/>
      </c>
      <c r="BM55" s="159"/>
      <c r="BN55" s="159"/>
      <c r="BO55" s="168" t="str">
        <f t="shared" si="32"/>
        <v/>
      </c>
      <c r="BP55" s="5" t="str">
        <f t="shared" si="33"/>
        <v/>
      </c>
      <c r="BQ55" s="159"/>
      <c r="BR55" s="159"/>
      <c r="BS55" s="168" t="str">
        <f t="shared" si="34"/>
        <v/>
      </c>
      <c r="BT55" s="5" t="str">
        <f t="shared" si="35"/>
        <v/>
      </c>
      <c r="BU55" s="159"/>
      <c r="BV55" s="159"/>
      <c r="BW55" s="168" t="str">
        <f t="shared" si="36"/>
        <v/>
      </c>
      <c r="BX55" s="5" t="str">
        <f t="shared" si="37"/>
        <v/>
      </c>
      <c r="BY55" s="160" t="str">
        <f t="shared" si="38"/>
        <v/>
      </c>
      <c r="BZ55" s="160" t="str">
        <f t="shared" si="39"/>
        <v/>
      </c>
      <c r="CA55" s="160" t="str">
        <f t="shared" si="40"/>
        <v/>
      </c>
      <c r="CB55" s="6" t="str">
        <f t="shared" si="41"/>
        <v/>
      </c>
      <c r="CC55" s="105"/>
      <c r="CD55" s="159"/>
      <c r="CE55" s="159"/>
      <c r="CF55" s="168" t="str">
        <f t="shared" si="42"/>
        <v/>
      </c>
      <c r="CG55" s="5" t="str">
        <f t="shared" si="43"/>
        <v/>
      </c>
      <c r="CH55" s="159"/>
      <c r="CI55" s="159"/>
      <c r="CJ55" s="168" t="str">
        <f t="shared" si="44"/>
        <v/>
      </c>
      <c r="CK55" s="5" t="str">
        <f t="shared" si="45"/>
        <v/>
      </c>
      <c r="CL55" s="159"/>
      <c r="CM55" s="159"/>
      <c r="CN55" s="168" t="str">
        <f t="shared" si="46"/>
        <v/>
      </c>
      <c r="CO55" s="5" t="str">
        <f t="shared" si="47"/>
        <v/>
      </c>
      <c r="CP55" s="159"/>
      <c r="CQ55" s="159"/>
      <c r="CR55" s="168" t="str">
        <f t="shared" si="48"/>
        <v/>
      </c>
      <c r="CS55" s="5" t="str">
        <f t="shared" si="49"/>
        <v/>
      </c>
      <c r="CT55" s="159"/>
      <c r="CU55" s="159"/>
      <c r="CV55" s="168" t="str">
        <f t="shared" si="50"/>
        <v/>
      </c>
      <c r="CW55" s="5" t="str">
        <f t="shared" si="51"/>
        <v/>
      </c>
      <c r="CX55" s="160" t="str">
        <f t="shared" si="52"/>
        <v/>
      </c>
      <c r="CY55" s="160" t="str">
        <f t="shared" si="53"/>
        <v/>
      </c>
      <c r="CZ55" s="160" t="str">
        <f t="shared" si="54"/>
        <v/>
      </c>
      <c r="DA55" s="6" t="str">
        <f t="shared" si="55"/>
        <v/>
      </c>
      <c r="DB55" s="105"/>
      <c r="DC55" s="159"/>
      <c r="DD55" s="159"/>
      <c r="DE55" s="168" t="str">
        <f t="shared" si="56"/>
        <v/>
      </c>
      <c r="DF55" s="5" t="str">
        <f t="shared" si="57"/>
        <v/>
      </c>
      <c r="DG55" s="159"/>
      <c r="DH55" s="159"/>
      <c r="DI55" s="168" t="str">
        <f t="shared" si="58"/>
        <v/>
      </c>
      <c r="DJ55" s="5" t="str">
        <f t="shared" si="59"/>
        <v/>
      </c>
      <c r="DK55" s="159"/>
      <c r="DL55" s="159"/>
      <c r="DM55" s="168" t="str">
        <f t="shared" si="60"/>
        <v/>
      </c>
      <c r="DN55" s="5" t="str">
        <f t="shared" si="61"/>
        <v/>
      </c>
      <c r="DO55" s="159"/>
      <c r="DP55" s="159"/>
      <c r="DQ55" s="168" t="str">
        <f t="shared" si="62"/>
        <v/>
      </c>
      <c r="DR55" s="5" t="str">
        <f t="shared" si="63"/>
        <v/>
      </c>
      <c r="DS55" s="159"/>
      <c r="DT55" s="159"/>
      <c r="DU55" s="168" t="str">
        <f t="shared" si="64"/>
        <v/>
      </c>
      <c r="DV55" s="5" t="str">
        <f t="shared" si="65"/>
        <v/>
      </c>
      <c r="DW55" s="160" t="str">
        <f t="shared" si="66"/>
        <v/>
      </c>
      <c r="DX55" s="160" t="str">
        <f t="shared" si="67"/>
        <v/>
      </c>
      <c r="DY55" s="160" t="str">
        <f t="shared" si="68"/>
        <v/>
      </c>
      <c r="DZ55" s="6" t="str">
        <f t="shared" si="69"/>
        <v/>
      </c>
      <c r="EA55" s="105"/>
      <c r="EB55" s="159"/>
      <c r="EC55" s="159"/>
      <c r="ED55" s="168" t="str">
        <f t="shared" si="70"/>
        <v/>
      </c>
      <c r="EE55" s="5" t="str">
        <f t="shared" si="71"/>
        <v/>
      </c>
      <c r="EF55" s="159"/>
      <c r="EG55" s="159"/>
      <c r="EH55" s="168" t="str">
        <f t="shared" si="72"/>
        <v/>
      </c>
      <c r="EI55" s="5" t="str">
        <f t="shared" si="73"/>
        <v/>
      </c>
      <c r="EJ55" s="159"/>
      <c r="EK55" s="159"/>
      <c r="EL55" s="168" t="str">
        <f t="shared" si="74"/>
        <v/>
      </c>
      <c r="EM55" s="5" t="str">
        <f t="shared" si="75"/>
        <v/>
      </c>
      <c r="EN55" s="159"/>
      <c r="EO55" s="159"/>
      <c r="EP55" s="168" t="str">
        <f t="shared" si="76"/>
        <v/>
      </c>
      <c r="EQ55" s="5" t="str">
        <f t="shared" si="77"/>
        <v/>
      </c>
      <c r="ER55" s="159"/>
      <c r="ES55" s="159"/>
      <c r="ET55" s="168" t="str">
        <f t="shared" si="78"/>
        <v/>
      </c>
      <c r="EU55" s="5" t="str">
        <f t="shared" si="79"/>
        <v/>
      </c>
      <c r="EV55" s="160" t="str">
        <f t="shared" si="80"/>
        <v/>
      </c>
      <c r="EW55" s="160" t="str">
        <f t="shared" si="81"/>
        <v/>
      </c>
      <c r="EX55" s="160" t="str">
        <f t="shared" si="82"/>
        <v/>
      </c>
      <c r="EY55" s="6" t="str">
        <f t="shared" si="83"/>
        <v/>
      </c>
      <c r="EZ55" s="105"/>
      <c r="FA55" s="105"/>
      <c r="FB55" s="105"/>
      <c r="FC55" s="105"/>
      <c r="FD55" s="105"/>
      <c r="FE55" s="106" t="str">
        <f t="shared" si="84"/>
        <v/>
      </c>
      <c r="FF55" s="100" t="str">
        <f t="shared" si="85"/>
        <v xml:space="preserve"> </v>
      </c>
      <c r="FG55" s="105"/>
      <c r="FH55" s="105"/>
      <c r="FI55" s="105"/>
      <c r="FJ55" s="105"/>
      <c r="FK55" s="105"/>
      <c r="FL55" s="107" t="str">
        <f t="shared" si="86"/>
        <v/>
      </c>
      <c r="FM55" s="101" t="str">
        <f t="shared" si="87"/>
        <v xml:space="preserve"> </v>
      </c>
      <c r="FN55" s="105"/>
      <c r="FO55" s="105"/>
      <c r="FP55" s="105"/>
      <c r="FQ55" s="105"/>
      <c r="FR55" s="105"/>
      <c r="FS55" s="204" t="str">
        <f t="shared" si="88"/>
        <v/>
      </c>
      <c r="FT55" s="205" t="str">
        <f t="shared" si="89"/>
        <v xml:space="preserve"> </v>
      </c>
      <c r="FU55" s="477"/>
      <c r="FV55" s="316" t="str">
        <f>IF(AND(C55=""),"-",VLOOKUP(B55,Register!$A$7:$AM$311,19,FALSE))</f>
        <v>-</v>
      </c>
      <c r="FW55" s="7" t="str">
        <f>IF(AND(C55=""),"-",VLOOKUP(B55,Register!$A$7:$AM$311,20,FALSE))</f>
        <v>-</v>
      </c>
      <c r="FX55" s="7" t="str">
        <f>IF(AND(C55=""),"-",VLOOKUP(B55,Register!$A$7:$AM$311,21,FALSE))</f>
        <v>-</v>
      </c>
      <c r="FY55" s="7" t="str">
        <f>IF(AND(C55=""),"-",VLOOKUP(B55,Register!$A$7:$AM$311,22,FALSE))</f>
        <v>-</v>
      </c>
      <c r="FZ55" s="7" t="str">
        <f>IF(AND(C55=""),"-",VLOOKUP(B55,Register!$A$7:$AM$311,23,FALSE))</f>
        <v>-</v>
      </c>
      <c r="GA55" s="7" t="str">
        <f>IF(AND(C55=""),"-",VLOOKUP(B55,Register!$A$7:$AM$311,24,FALSE))</f>
        <v>-</v>
      </c>
      <c r="GB55" s="7" t="str">
        <f>IF(AND(C55=""),"-",VLOOKUP(B55,Register!$A$7:$AM$311,25,FALSE))</f>
        <v>-</v>
      </c>
      <c r="GC55" s="7" t="str">
        <f>IF(AND(C55=""),"-",VLOOKUP(B55,Register!$A$7:$AM$311,26,FALSE))</f>
        <v>-</v>
      </c>
      <c r="GD55" s="7" t="str">
        <f>IF(AND(C55=""),"-",VLOOKUP(B55,Register!$A$7:$AM$311,27,FALSE))</f>
        <v>-</v>
      </c>
      <c r="GE55" s="7" t="str">
        <f>IF(AND(C55=""),"-",VLOOKUP(B55,Register!$A$7:$AM$311,28,FALSE))</f>
        <v>-</v>
      </c>
      <c r="GF55" s="7" t="str">
        <f>IF(AND(C55=""),"-",VLOOKUP(B55,Register!$A$7:$AM$311,29,FALSE))</f>
        <v>-</v>
      </c>
      <c r="GG55" s="7" t="str">
        <f>IF(AND(C55=""),"-",VLOOKUP(B55,Register!$A$7:$AM$311,30,FALSE))</f>
        <v>-</v>
      </c>
      <c r="GH55" s="8" t="str">
        <f>IF(AND(C55=""),"-",VLOOKUP(B55,Register!$A$7:$AM$311,31,FALSE))</f>
        <v>-</v>
      </c>
      <c r="GI55" s="309" t="str">
        <f>IF(AND(C55=""),"",VLOOKUP(B55,Register!$A$7:$CL$311,36,FALSE))</f>
        <v/>
      </c>
      <c r="GJ55" s="182" t="str">
        <f t="shared" si="90"/>
        <v/>
      </c>
      <c r="GK55" s="312" t="str">
        <f t="shared" si="91"/>
        <v/>
      </c>
      <c r="GL55" s="314" t="str">
        <f t="shared" si="92"/>
        <v/>
      </c>
      <c r="GM55" s="3"/>
      <c r="GP55" s="315"/>
      <c r="GR55" s="3"/>
      <c r="GS55" s="3"/>
      <c r="GT55" s="3"/>
      <c r="GU55" s="3"/>
      <c r="GV55" s="3"/>
      <c r="GW55" s="3"/>
      <c r="GX55" s="3"/>
      <c r="GY55" s="3"/>
      <c r="GZ55" s="3"/>
      <c r="HA55" s="3"/>
      <c r="HB55" s="3"/>
      <c r="HC55" s="3"/>
      <c r="HD55" s="3"/>
      <c r="HE55" s="3"/>
      <c r="HF55" s="3"/>
      <c r="HG55" s="3"/>
      <c r="HH55" s="3"/>
      <c r="HI55" s="3"/>
      <c r="HJ55" s="3"/>
      <c r="HK55" s="3"/>
      <c r="HL55" s="3"/>
      <c r="HM55" s="3"/>
      <c r="HW55" s="321" t="str">
        <f>IF(ISNA(VLOOKUP(B55,Register!A$7:Z$315,9,FALSE)),"",VLOOKUP(B55,Register!A$7:Z$315,9,FALSE))</f>
        <v/>
      </c>
      <c r="HX55" s="321" t="str">
        <f>IF(ISNA(VLOOKUP(B55,Register!A$7:Z$315,12,FALSE)),"",VLOOKUP(B55,Register!A$7:Z$315,12,FALSE))</f>
        <v/>
      </c>
      <c r="HY55" s="321" t="str">
        <f t="shared" si="93"/>
        <v/>
      </c>
      <c r="HZ55" s="321" t="str">
        <f t="shared" si="94"/>
        <v/>
      </c>
      <c r="IA55" s="321" t="str">
        <f t="shared" si="95"/>
        <v/>
      </c>
      <c r="IB55" s="321" t="str">
        <f t="shared" si="96"/>
        <v/>
      </c>
      <c r="IC55" s="321" t="str">
        <f t="shared" si="97"/>
        <v/>
      </c>
      <c r="ID55" s="321" t="str">
        <f t="shared" si="98"/>
        <v/>
      </c>
      <c r="IE55" s="321" t="str">
        <f t="shared" si="99"/>
        <v/>
      </c>
      <c r="IF55" s="321" t="str">
        <f t="shared" si="100"/>
        <v/>
      </c>
    </row>
    <row r="56" spans="1:240" ht="21">
      <c r="A56" s="172">
        <v>44</v>
      </c>
      <c r="B56" s="197"/>
      <c r="C56" s="196" t="str">
        <f>IF(ISNA(VLOOKUP(B56,Register!A$7:Z$315,3,FALSE)),"",VLOOKUP(B56,Register!A$7:Z$315,3,FALSE))</f>
        <v/>
      </c>
      <c r="D56" s="196" t="str">
        <f>IF(ISNA(VLOOKUP(B56,Register!A$7:Z$315,4,FALSE)),"",VLOOKUP(B56,Register!A$7:Z$315,4,FALSE))</f>
        <v/>
      </c>
      <c r="E56" s="195" t="str">
        <f>IF(ISNA(VLOOKUP(B56,Register!A$7:Z$315,6,FALSE)),"",VLOOKUP(B56,Register!A$7:Z$315,6,FALSE))</f>
        <v/>
      </c>
      <c r="F56" s="105"/>
      <c r="G56" s="159"/>
      <c r="H56" s="159"/>
      <c r="I56" s="168" t="str">
        <f t="shared" si="2"/>
        <v/>
      </c>
      <c r="J56" s="5" t="str">
        <f t="shared" si="3"/>
        <v/>
      </c>
      <c r="K56" s="159"/>
      <c r="L56" s="159"/>
      <c r="M56" s="168" t="str">
        <f t="shared" si="4"/>
        <v/>
      </c>
      <c r="N56" s="5" t="str">
        <f t="shared" si="5"/>
        <v/>
      </c>
      <c r="O56" s="159"/>
      <c r="P56" s="159"/>
      <c r="Q56" s="168" t="str">
        <f t="shared" si="6"/>
        <v/>
      </c>
      <c r="R56" s="5" t="str">
        <f t="shared" si="7"/>
        <v/>
      </c>
      <c r="S56" s="159"/>
      <c r="T56" s="159"/>
      <c r="U56" s="168" t="str">
        <f t="shared" si="8"/>
        <v/>
      </c>
      <c r="V56" s="5" t="str">
        <f t="shared" si="9"/>
        <v/>
      </c>
      <c r="W56" s="159"/>
      <c r="X56" s="159"/>
      <c r="Y56" s="168" t="str">
        <f t="shared" si="10"/>
        <v/>
      </c>
      <c r="Z56" s="5" t="str">
        <f t="shared" si="11"/>
        <v/>
      </c>
      <c r="AA56" s="160" t="str">
        <f t="shared" si="101"/>
        <v/>
      </c>
      <c r="AB56" s="160" t="str">
        <f t="shared" si="1"/>
        <v/>
      </c>
      <c r="AC56" s="160" t="str">
        <f t="shared" si="12"/>
        <v/>
      </c>
      <c r="AD56" s="6" t="str">
        <f t="shared" si="13"/>
        <v/>
      </c>
      <c r="AE56" s="105"/>
      <c r="AF56" s="159"/>
      <c r="AG56" s="159"/>
      <c r="AH56" s="168" t="str">
        <f t="shared" si="14"/>
        <v/>
      </c>
      <c r="AI56" s="5" t="str">
        <f t="shared" si="15"/>
        <v/>
      </c>
      <c r="AJ56" s="159"/>
      <c r="AK56" s="159"/>
      <c r="AL56" s="168" t="str">
        <f t="shared" si="16"/>
        <v/>
      </c>
      <c r="AM56" s="5" t="str">
        <f t="shared" si="17"/>
        <v/>
      </c>
      <c r="AN56" s="159"/>
      <c r="AO56" s="159"/>
      <c r="AP56" s="168" t="str">
        <f t="shared" si="18"/>
        <v/>
      </c>
      <c r="AQ56" s="5" t="str">
        <f t="shared" si="19"/>
        <v/>
      </c>
      <c r="AR56" s="159"/>
      <c r="AS56" s="159"/>
      <c r="AT56" s="168" t="str">
        <f t="shared" si="20"/>
        <v/>
      </c>
      <c r="AU56" s="5" t="str">
        <f t="shared" si="21"/>
        <v/>
      </c>
      <c r="AV56" s="159"/>
      <c r="AW56" s="159"/>
      <c r="AX56" s="168" t="str">
        <f t="shared" si="22"/>
        <v/>
      </c>
      <c r="AY56" s="5" t="str">
        <f t="shared" si="23"/>
        <v/>
      </c>
      <c r="AZ56" s="160" t="str">
        <f t="shared" si="24"/>
        <v/>
      </c>
      <c r="BA56" s="160" t="str">
        <f t="shared" si="25"/>
        <v/>
      </c>
      <c r="BB56" s="160" t="str">
        <f t="shared" si="26"/>
        <v/>
      </c>
      <c r="BC56" s="6" t="str">
        <f t="shared" si="27"/>
        <v/>
      </c>
      <c r="BD56" s="105"/>
      <c r="BE56" s="159"/>
      <c r="BF56" s="159"/>
      <c r="BG56" s="168" t="str">
        <f t="shared" si="28"/>
        <v/>
      </c>
      <c r="BH56" s="5" t="str">
        <f t="shared" si="29"/>
        <v/>
      </c>
      <c r="BI56" s="159"/>
      <c r="BJ56" s="159"/>
      <c r="BK56" s="168" t="str">
        <f t="shared" si="30"/>
        <v/>
      </c>
      <c r="BL56" s="5" t="str">
        <f t="shared" si="31"/>
        <v/>
      </c>
      <c r="BM56" s="159"/>
      <c r="BN56" s="159"/>
      <c r="BO56" s="168" t="str">
        <f t="shared" si="32"/>
        <v/>
      </c>
      <c r="BP56" s="5" t="str">
        <f t="shared" si="33"/>
        <v/>
      </c>
      <c r="BQ56" s="159"/>
      <c r="BR56" s="159"/>
      <c r="BS56" s="168" t="str">
        <f t="shared" si="34"/>
        <v/>
      </c>
      <c r="BT56" s="5" t="str">
        <f t="shared" si="35"/>
        <v/>
      </c>
      <c r="BU56" s="159"/>
      <c r="BV56" s="159"/>
      <c r="BW56" s="168" t="str">
        <f t="shared" si="36"/>
        <v/>
      </c>
      <c r="BX56" s="5" t="str">
        <f t="shared" si="37"/>
        <v/>
      </c>
      <c r="BY56" s="160" t="str">
        <f t="shared" si="38"/>
        <v/>
      </c>
      <c r="BZ56" s="160" t="str">
        <f t="shared" si="39"/>
        <v/>
      </c>
      <c r="CA56" s="160" t="str">
        <f t="shared" si="40"/>
        <v/>
      </c>
      <c r="CB56" s="6" t="str">
        <f t="shared" si="41"/>
        <v/>
      </c>
      <c r="CC56" s="105"/>
      <c r="CD56" s="159"/>
      <c r="CE56" s="159"/>
      <c r="CF56" s="168" t="str">
        <f t="shared" si="42"/>
        <v/>
      </c>
      <c r="CG56" s="5" t="str">
        <f t="shared" si="43"/>
        <v/>
      </c>
      <c r="CH56" s="159"/>
      <c r="CI56" s="159"/>
      <c r="CJ56" s="168" t="str">
        <f t="shared" si="44"/>
        <v/>
      </c>
      <c r="CK56" s="5" t="str">
        <f t="shared" si="45"/>
        <v/>
      </c>
      <c r="CL56" s="159"/>
      <c r="CM56" s="159"/>
      <c r="CN56" s="168" t="str">
        <f t="shared" si="46"/>
        <v/>
      </c>
      <c r="CO56" s="5" t="str">
        <f t="shared" si="47"/>
        <v/>
      </c>
      <c r="CP56" s="159"/>
      <c r="CQ56" s="159"/>
      <c r="CR56" s="168" t="str">
        <f t="shared" si="48"/>
        <v/>
      </c>
      <c r="CS56" s="5" t="str">
        <f t="shared" si="49"/>
        <v/>
      </c>
      <c r="CT56" s="159"/>
      <c r="CU56" s="159"/>
      <c r="CV56" s="168" t="str">
        <f t="shared" si="50"/>
        <v/>
      </c>
      <c r="CW56" s="5" t="str">
        <f t="shared" si="51"/>
        <v/>
      </c>
      <c r="CX56" s="160" t="str">
        <f t="shared" si="52"/>
        <v/>
      </c>
      <c r="CY56" s="160" t="str">
        <f t="shared" si="53"/>
        <v/>
      </c>
      <c r="CZ56" s="160" t="str">
        <f t="shared" si="54"/>
        <v/>
      </c>
      <c r="DA56" s="6" t="str">
        <f t="shared" si="55"/>
        <v/>
      </c>
      <c r="DB56" s="105"/>
      <c r="DC56" s="159"/>
      <c r="DD56" s="159"/>
      <c r="DE56" s="168" t="str">
        <f t="shared" si="56"/>
        <v/>
      </c>
      <c r="DF56" s="5" t="str">
        <f t="shared" si="57"/>
        <v/>
      </c>
      <c r="DG56" s="159"/>
      <c r="DH56" s="159"/>
      <c r="DI56" s="168" t="str">
        <f t="shared" si="58"/>
        <v/>
      </c>
      <c r="DJ56" s="5" t="str">
        <f t="shared" si="59"/>
        <v/>
      </c>
      <c r="DK56" s="159"/>
      <c r="DL56" s="159"/>
      <c r="DM56" s="168" t="str">
        <f t="shared" si="60"/>
        <v/>
      </c>
      <c r="DN56" s="5" t="str">
        <f t="shared" si="61"/>
        <v/>
      </c>
      <c r="DO56" s="159"/>
      <c r="DP56" s="159"/>
      <c r="DQ56" s="168" t="str">
        <f t="shared" si="62"/>
        <v/>
      </c>
      <c r="DR56" s="5" t="str">
        <f t="shared" si="63"/>
        <v/>
      </c>
      <c r="DS56" s="159"/>
      <c r="DT56" s="159"/>
      <c r="DU56" s="168" t="str">
        <f t="shared" si="64"/>
        <v/>
      </c>
      <c r="DV56" s="5" t="str">
        <f t="shared" si="65"/>
        <v/>
      </c>
      <c r="DW56" s="160" t="str">
        <f t="shared" si="66"/>
        <v/>
      </c>
      <c r="DX56" s="160" t="str">
        <f t="shared" si="67"/>
        <v/>
      </c>
      <c r="DY56" s="160" t="str">
        <f t="shared" si="68"/>
        <v/>
      </c>
      <c r="DZ56" s="6" t="str">
        <f t="shared" si="69"/>
        <v/>
      </c>
      <c r="EA56" s="105"/>
      <c r="EB56" s="159"/>
      <c r="EC56" s="159"/>
      <c r="ED56" s="168" t="str">
        <f t="shared" si="70"/>
        <v/>
      </c>
      <c r="EE56" s="5" t="str">
        <f t="shared" si="71"/>
        <v/>
      </c>
      <c r="EF56" s="159"/>
      <c r="EG56" s="159"/>
      <c r="EH56" s="168" t="str">
        <f t="shared" si="72"/>
        <v/>
      </c>
      <c r="EI56" s="5" t="str">
        <f t="shared" si="73"/>
        <v/>
      </c>
      <c r="EJ56" s="159"/>
      <c r="EK56" s="159"/>
      <c r="EL56" s="168" t="str">
        <f t="shared" si="74"/>
        <v/>
      </c>
      <c r="EM56" s="5" t="str">
        <f t="shared" si="75"/>
        <v/>
      </c>
      <c r="EN56" s="159"/>
      <c r="EO56" s="159"/>
      <c r="EP56" s="168" t="str">
        <f t="shared" si="76"/>
        <v/>
      </c>
      <c r="EQ56" s="5" t="str">
        <f t="shared" si="77"/>
        <v/>
      </c>
      <c r="ER56" s="159"/>
      <c r="ES56" s="159"/>
      <c r="ET56" s="168" t="str">
        <f t="shared" si="78"/>
        <v/>
      </c>
      <c r="EU56" s="5" t="str">
        <f t="shared" si="79"/>
        <v/>
      </c>
      <c r="EV56" s="160" t="str">
        <f t="shared" si="80"/>
        <v/>
      </c>
      <c r="EW56" s="160" t="str">
        <f t="shared" si="81"/>
        <v/>
      </c>
      <c r="EX56" s="160" t="str">
        <f t="shared" si="82"/>
        <v/>
      </c>
      <c r="EY56" s="6" t="str">
        <f t="shared" si="83"/>
        <v/>
      </c>
      <c r="EZ56" s="105"/>
      <c r="FA56" s="105"/>
      <c r="FB56" s="105"/>
      <c r="FC56" s="105"/>
      <c r="FD56" s="105"/>
      <c r="FE56" s="106" t="str">
        <f t="shared" si="84"/>
        <v/>
      </c>
      <c r="FF56" s="100" t="str">
        <f t="shared" si="85"/>
        <v xml:space="preserve"> </v>
      </c>
      <c r="FG56" s="105"/>
      <c r="FH56" s="105"/>
      <c r="FI56" s="105"/>
      <c r="FJ56" s="105"/>
      <c r="FK56" s="105"/>
      <c r="FL56" s="107" t="str">
        <f t="shared" si="86"/>
        <v/>
      </c>
      <c r="FM56" s="101" t="str">
        <f t="shared" si="87"/>
        <v xml:space="preserve"> </v>
      </c>
      <c r="FN56" s="105"/>
      <c r="FO56" s="105"/>
      <c r="FP56" s="105"/>
      <c r="FQ56" s="105"/>
      <c r="FR56" s="105"/>
      <c r="FS56" s="204" t="str">
        <f t="shared" si="88"/>
        <v/>
      </c>
      <c r="FT56" s="205" t="str">
        <f t="shared" si="89"/>
        <v xml:space="preserve"> </v>
      </c>
      <c r="FU56" s="477"/>
      <c r="FV56" s="316" t="str">
        <f>IF(AND(C56=""),"-",VLOOKUP(B56,Register!$A$7:$AM$311,19,FALSE))</f>
        <v>-</v>
      </c>
      <c r="FW56" s="7" t="str">
        <f>IF(AND(C56=""),"-",VLOOKUP(B56,Register!$A$7:$AM$311,20,FALSE))</f>
        <v>-</v>
      </c>
      <c r="FX56" s="7" t="str">
        <f>IF(AND(C56=""),"-",VLOOKUP(B56,Register!$A$7:$AM$311,21,FALSE))</f>
        <v>-</v>
      </c>
      <c r="FY56" s="7" t="str">
        <f>IF(AND(C56=""),"-",VLOOKUP(B56,Register!$A$7:$AM$311,22,FALSE))</f>
        <v>-</v>
      </c>
      <c r="FZ56" s="7" t="str">
        <f>IF(AND(C56=""),"-",VLOOKUP(B56,Register!$A$7:$AM$311,23,FALSE))</f>
        <v>-</v>
      </c>
      <c r="GA56" s="7" t="str">
        <f>IF(AND(C56=""),"-",VLOOKUP(B56,Register!$A$7:$AM$311,24,FALSE))</f>
        <v>-</v>
      </c>
      <c r="GB56" s="7" t="str">
        <f>IF(AND(C56=""),"-",VLOOKUP(B56,Register!$A$7:$AM$311,25,FALSE))</f>
        <v>-</v>
      </c>
      <c r="GC56" s="7" t="str">
        <f>IF(AND(C56=""),"-",VLOOKUP(B56,Register!$A$7:$AM$311,26,FALSE))</f>
        <v>-</v>
      </c>
      <c r="GD56" s="7" t="str">
        <f>IF(AND(C56=""),"-",VLOOKUP(B56,Register!$A$7:$AM$311,27,FALSE))</f>
        <v>-</v>
      </c>
      <c r="GE56" s="7" t="str">
        <f>IF(AND(C56=""),"-",VLOOKUP(B56,Register!$A$7:$AM$311,28,FALSE))</f>
        <v>-</v>
      </c>
      <c r="GF56" s="7" t="str">
        <f>IF(AND(C56=""),"-",VLOOKUP(B56,Register!$A$7:$AM$311,29,FALSE))</f>
        <v>-</v>
      </c>
      <c r="GG56" s="7" t="str">
        <f>IF(AND(C56=""),"-",VLOOKUP(B56,Register!$A$7:$AM$311,30,FALSE))</f>
        <v>-</v>
      </c>
      <c r="GH56" s="8" t="str">
        <f>IF(AND(C56=""),"-",VLOOKUP(B56,Register!$A$7:$AM$311,31,FALSE))</f>
        <v>-</v>
      </c>
      <c r="GI56" s="309" t="str">
        <f>IF(AND(C56=""),"",VLOOKUP(B56,Register!$A$7:$CL$311,36,FALSE))</f>
        <v/>
      </c>
      <c r="GJ56" s="182" t="str">
        <f t="shared" si="90"/>
        <v/>
      </c>
      <c r="GK56" s="312" t="str">
        <f t="shared" si="91"/>
        <v/>
      </c>
      <c r="GL56" s="314" t="str">
        <f t="shared" si="92"/>
        <v/>
      </c>
      <c r="GM56" s="3"/>
      <c r="GP56" s="315"/>
      <c r="GR56" s="3"/>
      <c r="GS56" s="3"/>
      <c r="GT56" s="3"/>
      <c r="GU56" s="3"/>
      <c r="GV56" s="3"/>
      <c r="GW56" s="3"/>
      <c r="GX56" s="3"/>
      <c r="GY56" s="3"/>
      <c r="GZ56" s="3"/>
      <c r="HA56" s="3"/>
      <c r="HB56" s="3"/>
      <c r="HC56" s="3"/>
      <c r="HD56" s="3"/>
      <c r="HE56" s="3"/>
      <c r="HF56" s="3"/>
      <c r="HG56" s="3"/>
      <c r="HH56" s="3"/>
      <c r="HI56" s="3"/>
      <c r="HJ56" s="3"/>
      <c r="HK56" s="3"/>
      <c r="HL56" s="3"/>
      <c r="HM56" s="3"/>
      <c r="HW56" s="321" t="str">
        <f>IF(ISNA(VLOOKUP(B56,Register!A$7:Z$315,9,FALSE)),"",VLOOKUP(B56,Register!A$7:Z$315,9,FALSE))</f>
        <v/>
      </c>
      <c r="HX56" s="321" t="str">
        <f>IF(ISNA(VLOOKUP(B56,Register!A$7:Z$315,12,FALSE)),"",VLOOKUP(B56,Register!A$7:Z$315,12,FALSE))</f>
        <v/>
      </c>
      <c r="HY56" s="321" t="str">
        <f t="shared" si="93"/>
        <v/>
      </c>
      <c r="HZ56" s="321" t="str">
        <f t="shared" si="94"/>
        <v/>
      </c>
      <c r="IA56" s="321" t="str">
        <f t="shared" si="95"/>
        <v/>
      </c>
      <c r="IB56" s="321" t="str">
        <f t="shared" si="96"/>
        <v/>
      </c>
      <c r="IC56" s="321" t="str">
        <f t="shared" si="97"/>
        <v/>
      </c>
      <c r="ID56" s="321" t="str">
        <f t="shared" si="98"/>
        <v/>
      </c>
      <c r="IE56" s="321" t="str">
        <f t="shared" si="99"/>
        <v/>
      </c>
      <c r="IF56" s="321" t="str">
        <f t="shared" si="100"/>
        <v/>
      </c>
    </row>
    <row r="57" spans="1:240" ht="21">
      <c r="A57" s="172">
        <v>45</v>
      </c>
      <c r="B57" s="197"/>
      <c r="C57" s="196" t="str">
        <f>IF(ISNA(VLOOKUP(B57,Register!A$7:Z$315,3,FALSE)),"",VLOOKUP(B57,Register!A$7:Z$315,3,FALSE))</f>
        <v/>
      </c>
      <c r="D57" s="196" t="str">
        <f>IF(ISNA(VLOOKUP(B57,Register!A$7:Z$315,4,FALSE)),"",VLOOKUP(B57,Register!A$7:Z$315,4,FALSE))</f>
        <v/>
      </c>
      <c r="E57" s="195" t="str">
        <f>IF(ISNA(VLOOKUP(B57,Register!A$7:Z$315,6,FALSE)),"",VLOOKUP(B57,Register!A$7:Z$315,6,FALSE))</f>
        <v/>
      </c>
      <c r="F57" s="105"/>
      <c r="G57" s="159"/>
      <c r="H57" s="159"/>
      <c r="I57" s="168" t="str">
        <f t="shared" si="2"/>
        <v/>
      </c>
      <c r="J57" s="5" t="str">
        <f t="shared" si="3"/>
        <v/>
      </c>
      <c r="K57" s="159"/>
      <c r="L57" s="159"/>
      <c r="M57" s="168" t="str">
        <f t="shared" si="4"/>
        <v/>
      </c>
      <c r="N57" s="5" t="str">
        <f t="shared" si="5"/>
        <v/>
      </c>
      <c r="O57" s="159"/>
      <c r="P57" s="159"/>
      <c r="Q57" s="168" t="str">
        <f t="shared" si="6"/>
        <v/>
      </c>
      <c r="R57" s="5" t="str">
        <f t="shared" si="7"/>
        <v/>
      </c>
      <c r="S57" s="159"/>
      <c r="T57" s="159"/>
      <c r="U57" s="168" t="str">
        <f t="shared" si="8"/>
        <v/>
      </c>
      <c r="V57" s="5" t="str">
        <f t="shared" si="9"/>
        <v/>
      </c>
      <c r="W57" s="159"/>
      <c r="X57" s="159"/>
      <c r="Y57" s="168" t="str">
        <f t="shared" si="10"/>
        <v/>
      </c>
      <c r="Z57" s="5" t="str">
        <f t="shared" si="11"/>
        <v/>
      </c>
      <c r="AA57" s="160" t="str">
        <f t="shared" si="101"/>
        <v/>
      </c>
      <c r="AB57" s="160" t="str">
        <f t="shared" si="1"/>
        <v/>
      </c>
      <c r="AC57" s="160" t="str">
        <f t="shared" si="12"/>
        <v/>
      </c>
      <c r="AD57" s="6" t="str">
        <f t="shared" si="13"/>
        <v/>
      </c>
      <c r="AE57" s="105"/>
      <c r="AF57" s="159"/>
      <c r="AG57" s="159"/>
      <c r="AH57" s="168" t="str">
        <f t="shared" si="14"/>
        <v/>
      </c>
      <c r="AI57" s="5" t="str">
        <f t="shared" si="15"/>
        <v/>
      </c>
      <c r="AJ57" s="159"/>
      <c r="AK57" s="159"/>
      <c r="AL57" s="168" t="str">
        <f t="shared" si="16"/>
        <v/>
      </c>
      <c r="AM57" s="5" t="str">
        <f t="shared" si="17"/>
        <v/>
      </c>
      <c r="AN57" s="159"/>
      <c r="AO57" s="159"/>
      <c r="AP57" s="168" t="str">
        <f t="shared" si="18"/>
        <v/>
      </c>
      <c r="AQ57" s="5" t="str">
        <f t="shared" si="19"/>
        <v/>
      </c>
      <c r="AR57" s="159"/>
      <c r="AS57" s="159"/>
      <c r="AT57" s="168" t="str">
        <f t="shared" si="20"/>
        <v/>
      </c>
      <c r="AU57" s="5" t="str">
        <f t="shared" si="21"/>
        <v/>
      </c>
      <c r="AV57" s="159"/>
      <c r="AW57" s="159"/>
      <c r="AX57" s="168" t="str">
        <f t="shared" si="22"/>
        <v/>
      </c>
      <c r="AY57" s="5" t="str">
        <f t="shared" si="23"/>
        <v/>
      </c>
      <c r="AZ57" s="160" t="str">
        <f t="shared" si="24"/>
        <v/>
      </c>
      <c r="BA57" s="160" t="str">
        <f t="shared" si="25"/>
        <v/>
      </c>
      <c r="BB57" s="160" t="str">
        <f t="shared" si="26"/>
        <v/>
      </c>
      <c r="BC57" s="6" t="str">
        <f t="shared" si="27"/>
        <v/>
      </c>
      <c r="BD57" s="105"/>
      <c r="BE57" s="159"/>
      <c r="BF57" s="159"/>
      <c r="BG57" s="168" t="str">
        <f t="shared" si="28"/>
        <v/>
      </c>
      <c r="BH57" s="5" t="str">
        <f t="shared" si="29"/>
        <v/>
      </c>
      <c r="BI57" s="159"/>
      <c r="BJ57" s="159"/>
      <c r="BK57" s="168" t="str">
        <f t="shared" si="30"/>
        <v/>
      </c>
      <c r="BL57" s="5" t="str">
        <f t="shared" si="31"/>
        <v/>
      </c>
      <c r="BM57" s="159"/>
      <c r="BN57" s="159"/>
      <c r="BO57" s="168" t="str">
        <f t="shared" si="32"/>
        <v/>
      </c>
      <c r="BP57" s="5" t="str">
        <f t="shared" si="33"/>
        <v/>
      </c>
      <c r="BQ57" s="159"/>
      <c r="BR57" s="159"/>
      <c r="BS57" s="168" t="str">
        <f t="shared" si="34"/>
        <v/>
      </c>
      <c r="BT57" s="5" t="str">
        <f t="shared" si="35"/>
        <v/>
      </c>
      <c r="BU57" s="159"/>
      <c r="BV57" s="159"/>
      <c r="BW57" s="168" t="str">
        <f t="shared" si="36"/>
        <v/>
      </c>
      <c r="BX57" s="5" t="str">
        <f t="shared" si="37"/>
        <v/>
      </c>
      <c r="BY57" s="160" t="str">
        <f t="shared" si="38"/>
        <v/>
      </c>
      <c r="BZ57" s="160" t="str">
        <f t="shared" si="39"/>
        <v/>
      </c>
      <c r="CA57" s="160" t="str">
        <f t="shared" si="40"/>
        <v/>
      </c>
      <c r="CB57" s="6" t="str">
        <f t="shared" si="41"/>
        <v/>
      </c>
      <c r="CC57" s="105"/>
      <c r="CD57" s="159"/>
      <c r="CE57" s="159"/>
      <c r="CF57" s="168" t="str">
        <f t="shared" si="42"/>
        <v/>
      </c>
      <c r="CG57" s="5" t="str">
        <f t="shared" si="43"/>
        <v/>
      </c>
      <c r="CH57" s="159"/>
      <c r="CI57" s="159"/>
      <c r="CJ57" s="168" t="str">
        <f t="shared" si="44"/>
        <v/>
      </c>
      <c r="CK57" s="5" t="str">
        <f t="shared" si="45"/>
        <v/>
      </c>
      <c r="CL57" s="159"/>
      <c r="CM57" s="159"/>
      <c r="CN57" s="168" t="str">
        <f t="shared" si="46"/>
        <v/>
      </c>
      <c r="CO57" s="5" t="str">
        <f t="shared" si="47"/>
        <v/>
      </c>
      <c r="CP57" s="159"/>
      <c r="CQ57" s="159"/>
      <c r="CR57" s="168" t="str">
        <f t="shared" si="48"/>
        <v/>
      </c>
      <c r="CS57" s="5" t="str">
        <f t="shared" si="49"/>
        <v/>
      </c>
      <c r="CT57" s="159"/>
      <c r="CU57" s="159"/>
      <c r="CV57" s="168" t="str">
        <f t="shared" si="50"/>
        <v/>
      </c>
      <c r="CW57" s="5" t="str">
        <f t="shared" si="51"/>
        <v/>
      </c>
      <c r="CX57" s="160" t="str">
        <f t="shared" si="52"/>
        <v/>
      </c>
      <c r="CY57" s="160" t="str">
        <f t="shared" si="53"/>
        <v/>
      </c>
      <c r="CZ57" s="160" t="str">
        <f t="shared" si="54"/>
        <v/>
      </c>
      <c r="DA57" s="6" t="str">
        <f t="shared" si="55"/>
        <v/>
      </c>
      <c r="DB57" s="105"/>
      <c r="DC57" s="159"/>
      <c r="DD57" s="159"/>
      <c r="DE57" s="168" t="str">
        <f t="shared" si="56"/>
        <v/>
      </c>
      <c r="DF57" s="5" t="str">
        <f t="shared" si="57"/>
        <v/>
      </c>
      <c r="DG57" s="159"/>
      <c r="DH57" s="159"/>
      <c r="DI57" s="168" t="str">
        <f t="shared" si="58"/>
        <v/>
      </c>
      <c r="DJ57" s="5" t="str">
        <f t="shared" si="59"/>
        <v/>
      </c>
      <c r="DK57" s="159"/>
      <c r="DL57" s="159"/>
      <c r="DM57" s="168" t="str">
        <f t="shared" si="60"/>
        <v/>
      </c>
      <c r="DN57" s="5" t="str">
        <f t="shared" si="61"/>
        <v/>
      </c>
      <c r="DO57" s="159"/>
      <c r="DP57" s="159"/>
      <c r="DQ57" s="168" t="str">
        <f t="shared" si="62"/>
        <v/>
      </c>
      <c r="DR57" s="5" t="str">
        <f t="shared" si="63"/>
        <v/>
      </c>
      <c r="DS57" s="159"/>
      <c r="DT57" s="159"/>
      <c r="DU57" s="168" t="str">
        <f t="shared" si="64"/>
        <v/>
      </c>
      <c r="DV57" s="5" t="str">
        <f t="shared" si="65"/>
        <v/>
      </c>
      <c r="DW57" s="160" t="str">
        <f t="shared" si="66"/>
        <v/>
      </c>
      <c r="DX57" s="160" t="str">
        <f t="shared" si="67"/>
        <v/>
      </c>
      <c r="DY57" s="160" t="str">
        <f t="shared" si="68"/>
        <v/>
      </c>
      <c r="DZ57" s="6" t="str">
        <f t="shared" si="69"/>
        <v/>
      </c>
      <c r="EA57" s="105"/>
      <c r="EB57" s="159"/>
      <c r="EC57" s="159"/>
      <c r="ED57" s="168" t="str">
        <f t="shared" si="70"/>
        <v/>
      </c>
      <c r="EE57" s="5" t="str">
        <f t="shared" si="71"/>
        <v/>
      </c>
      <c r="EF57" s="159"/>
      <c r="EG57" s="159"/>
      <c r="EH57" s="168" t="str">
        <f t="shared" si="72"/>
        <v/>
      </c>
      <c r="EI57" s="5" t="str">
        <f t="shared" si="73"/>
        <v/>
      </c>
      <c r="EJ57" s="159"/>
      <c r="EK57" s="159"/>
      <c r="EL57" s="168" t="str">
        <f t="shared" si="74"/>
        <v/>
      </c>
      <c r="EM57" s="5" t="str">
        <f t="shared" si="75"/>
        <v/>
      </c>
      <c r="EN57" s="159"/>
      <c r="EO57" s="159"/>
      <c r="EP57" s="168" t="str">
        <f t="shared" si="76"/>
        <v/>
      </c>
      <c r="EQ57" s="5" t="str">
        <f t="shared" si="77"/>
        <v/>
      </c>
      <c r="ER57" s="159"/>
      <c r="ES57" s="159"/>
      <c r="ET57" s="168" t="str">
        <f t="shared" si="78"/>
        <v/>
      </c>
      <c r="EU57" s="5" t="str">
        <f t="shared" si="79"/>
        <v/>
      </c>
      <c r="EV57" s="160" t="str">
        <f t="shared" si="80"/>
        <v/>
      </c>
      <c r="EW57" s="160" t="str">
        <f t="shared" si="81"/>
        <v/>
      </c>
      <c r="EX57" s="160" t="str">
        <f t="shared" si="82"/>
        <v/>
      </c>
      <c r="EY57" s="6" t="str">
        <f t="shared" si="83"/>
        <v/>
      </c>
      <c r="EZ57" s="105"/>
      <c r="FA57" s="105"/>
      <c r="FB57" s="105"/>
      <c r="FC57" s="105"/>
      <c r="FD57" s="105"/>
      <c r="FE57" s="106" t="str">
        <f t="shared" si="84"/>
        <v/>
      </c>
      <c r="FF57" s="100" t="str">
        <f t="shared" si="85"/>
        <v xml:space="preserve"> </v>
      </c>
      <c r="FG57" s="105"/>
      <c r="FH57" s="105"/>
      <c r="FI57" s="105"/>
      <c r="FJ57" s="105"/>
      <c r="FK57" s="105"/>
      <c r="FL57" s="107" t="str">
        <f t="shared" si="86"/>
        <v/>
      </c>
      <c r="FM57" s="101" t="str">
        <f t="shared" si="87"/>
        <v xml:space="preserve"> </v>
      </c>
      <c r="FN57" s="105"/>
      <c r="FO57" s="105"/>
      <c r="FP57" s="105"/>
      <c r="FQ57" s="105"/>
      <c r="FR57" s="105"/>
      <c r="FS57" s="204" t="str">
        <f t="shared" si="88"/>
        <v/>
      </c>
      <c r="FT57" s="205" t="str">
        <f t="shared" si="89"/>
        <v xml:space="preserve"> </v>
      </c>
      <c r="FU57" s="477"/>
      <c r="FV57" s="316" t="str">
        <f>IF(AND(C57=""),"-",VLOOKUP(B57,Register!$A$7:$AM$311,19,FALSE))</f>
        <v>-</v>
      </c>
      <c r="FW57" s="7" t="str">
        <f>IF(AND(C57=""),"-",VLOOKUP(B57,Register!$A$7:$AM$311,20,FALSE))</f>
        <v>-</v>
      </c>
      <c r="FX57" s="7" t="str">
        <f>IF(AND(C57=""),"-",VLOOKUP(B57,Register!$A$7:$AM$311,21,FALSE))</f>
        <v>-</v>
      </c>
      <c r="FY57" s="7" t="str">
        <f>IF(AND(C57=""),"-",VLOOKUP(B57,Register!$A$7:$AM$311,22,FALSE))</f>
        <v>-</v>
      </c>
      <c r="FZ57" s="7" t="str">
        <f>IF(AND(C57=""),"-",VLOOKUP(B57,Register!$A$7:$AM$311,23,FALSE))</f>
        <v>-</v>
      </c>
      <c r="GA57" s="7" t="str">
        <f>IF(AND(C57=""),"-",VLOOKUP(B57,Register!$A$7:$AM$311,24,FALSE))</f>
        <v>-</v>
      </c>
      <c r="GB57" s="7" t="str">
        <f>IF(AND(C57=""),"-",VLOOKUP(B57,Register!$A$7:$AM$311,25,FALSE))</f>
        <v>-</v>
      </c>
      <c r="GC57" s="7" t="str">
        <f>IF(AND(C57=""),"-",VLOOKUP(B57,Register!$A$7:$AM$311,26,FALSE))</f>
        <v>-</v>
      </c>
      <c r="GD57" s="7" t="str">
        <f>IF(AND(C57=""),"-",VLOOKUP(B57,Register!$A$7:$AM$311,27,FALSE))</f>
        <v>-</v>
      </c>
      <c r="GE57" s="7" t="str">
        <f>IF(AND(C57=""),"-",VLOOKUP(B57,Register!$A$7:$AM$311,28,FALSE))</f>
        <v>-</v>
      </c>
      <c r="GF57" s="7" t="str">
        <f>IF(AND(C57=""),"-",VLOOKUP(B57,Register!$A$7:$AM$311,29,FALSE))</f>
        <v>-</v>
      </c>
      <c r="GG57" s="7" t="str">
        <f>IF(AND(C57=""),"-",VLOOKUP(B57,Register!$A$7:$AM$311,30,FALSE))</f>
        <v>-</v>
      </c>
      <c r="GH57" s="8" t="str">
        <f>IF(AND(C57=""),"-",VLOOKUP(B57,Register!$A$7:$AM$311,31,FALSE))</f>
        <v>-</v>
      </c>
      <c r="GI57" s="309" t="str">
        <f>IF(AND(C57=""),"",VLOOKUP(B57,Register!$A$7:$CL$311,36,FALSE))</f>
        <v/>
      </c>
      <c r="GJ57" s="182" t="str">
        <f t="shared" si="90"/>
        <v/>
      </c>
      <c r="GK57" s="312" t="str">
        <f t="shared" si="91"/>
        <v/>
      </c>
      <c r="GL57" s="314" t="str">
        <f t="shared" si="92"/>
        <v/>
      </c>
      <c r="GM57" s="3"/>
      <c r="GP57" s="315"/>
      <c r="GR57" s="3"/>
      <c r="GS57" s="3"/>
      <c r="GT57" s="3"/>
      <c r="GU57" s="3"/>
      <c r="GV57" s="3"/>
      <c r="GW57" s="3"/>
      <c r="GX57" s="3"/>
      <c r="GY57" s="3"/>
      <c r="GZ57" s="3"/>
      <c r="HA57" s="3"/>
      <c r="HB57" s="3"/>
      <c r="HC57" s="3"/>
      <c r="HD57" s="3"/>
      <c r="HE57" s="3"/>
      <c r="HF57" s="3"/>
      <c r="HG57" s="3"/>
      <c r="HH57" s="3"/>
      <c r="HI57" s="3"/>
      <c r="HJ57" s="3"/>
      <c r="HK57" s="3"/>
      <c r="HL57" s="3"/>
      <c r="HM57" s="3"/>
      <c r="HW57" s="321" t="str">
        <f>IF(ISNA(VLOOKUP(B57,Register!A$7:Z$315,9,FALSE)),"",VLOOKUP(B57,Register!A$7:Z$315,9,FALSE))</f>
        <v/>
      </c>
      <c r="HX57" s="321" t="str">
        <f>IF(ISNA(VLOOKUP(B57,Register!A$7:Z$315,12,FALSE)),"",VLOOKUP(B57,Register!A$7:Z$315,12,FALSE))</f>
        <v/>
      </c>
      <c r="HY57" s="321" t="str">
        <f t="shared" si="93"/>
        <v/>
      </c>
      <c r="HZ57" s="321" t="str">
        <f t="shared" si="94"/>
        <v/>
      </c>
      <c r="IA57" s="321" t="str">
        <f t="shared" si="95"/>
        <v/>
      </c>
      <c r="IB57" s="321" t="str">
        <f t="shared" si="96"/>
        <v/>
      </c>
      <c r="IC57" s="321" t="str">
        <f t="shared" si="97"/>
        <v/>
      </c>
      <c r="ID57" s="321" t="str">
        <f t="shared" si="98"/>
        <v/>
      </c>
      <c r="IE57" s="321" t="str">
        <f t="shared" si="99"/>
        <v/>
      </c>
      <c r="IF57" s="321" t="str">
        <f t="shared" si="100"/>
        <v/>
      </c>
    </row>
    <row r="58" spans="1:240" ht="21">
      <c r="A58" s="172">
        <v>46</v>
      </c>
      <c r="B58" s="197"/>
      <c r="C58" s="196" t="str">
        <f>IF(ISNA(VLOOKUP(B58,Register!A$7:Z$315,3,FALSE)),"",VLOOKUP(B58,Register!A$7:Z$315,3,FALSE))</f>
        <v/>
      </c>
      <c r="D58" s="196" t="str">
        <f>IF(ISNA(VLOOKUP(B58,Register!A$7:Z$315,4,FALSE)),"",VLOOKUP(B58,Register!A$7:Z$315,4,FALSE))</f>
        <v/>
      </c>
      <c r="E58" s="195" t="str">
        <f>IF(ISNA(VLOOKUP(B58,Register!A$7:Z$315,6,FALSE)),"",VLOOKUP(B58,Register!A$7:Z$315,6,FALSE))</f>
        <v/>
      </c>
      <c r="F58" s="105"/>
      <c r="G58" s="159"/>
      <c r="H58" s="159"/>
      <c r="I58" s="168" t="str">
        <f t="shared" si="2"/>
        <v/>
      </c>
      <c r="J58" s="5" t="str">
        <f t="shared" si="3"/>
        <v/>
      </c>
      <c r="K58" s="159"/>
      <c r="L58" s="159"/>
      <c r="M58" s="168" t="str">
        <f t="shared" si="4"/>
        <v/>
      </c>
      <c r="N58" s="5" t="str">
        <f t="shared" si="5"/>
        <v/>
      </c>
      <c r="O58" s="159"/>
      <c r="P58" s="159"/>
      <c r="Q58" s="168" t="str">
        <f t="shared" si="6"/>
        <v/>
      </c>
      <c r="R58" s="5" t="str">
        <f t="shared" si="7"/>
        <v/>
      </c>
      <c r="S58" s="159"/>
      <c r="T58" s="159"/>
      <c r="U58" s="168" t="str">
        <f t="shared" si="8"/>
        <v/>
      </c>
      <c r="V58" s="5" t="str">
        <f t="shared" si="9"/>
        <v/>
      </c>
      <c r="W58" s="159"/>
      <c r="X58" s="159"/>
      <c r="Y58" s="168" t="str">
        <f t="shared" si="10"/>
        <v/>
      </c>
      <c r="Z58" s="5" t="str">
        <f t="shared" si="11"/>
        <v/>
      </c>
      <c r="AA58" s="160" t="str">
        <f t="shared" si="101"/>
        <v/>
      </c>
      <c r="AB58" s="160" t="str">
        <f t="shared" si="1"/>
        <v/>
      </c>
      <c r="AC58" s="160" t="str">
        <f t="shared" si="12"/>
        <v/>
      </c>
      <c r="AD58" s="6" t="str">
        <f t="shared" si="13"/>
        <v/>
      </c>
      <c r="AE58" s="105"/>
      <c r="AF58" s="159"/>
      <c r="AG58" s="159"/>
      <c r="AH58" s="168" t="str">
        <f t="shared" si="14"/>
        <v/>
      </c>
      <c r="AI58" s="5" t="str">
        <f t="shared" si="15"/>
        <v/>
      </c>
      <c r="AJ58" s="159"/>
      <c r="AK58" s="159"/>
      <c r="AL58" s="168" t="str">
        <f t="shared" si="16"/>
        <v/>
      </c>
      <c r="AM58" s="5" t="str">
        <f t="shared" si="17"/>
        <v/>
      </c>
      <c r="AN58" s="159"/>
      <c r="AO58" s="159"/>
      <c r="AP58" s="168" t="str">
        <f t="shared" si="18"/>
        <v/>
      </c>
      <c r="AQ58" s="5" t="str">
        <f t="shared" si="19"/>
        <v/>
      </c>
      <c r="AR58" s="159"/>
      <c r="AS58" s="159"/>
      <c r="AT58" s="168" t="str">
        <f t="shared" si="20"/>
        <v/>
      </c>
      <c r="AU58" s="5" t="str">
        <f t="shared" si="21"/>
        <v/>
      </c>
      <c r="AV58" s="159"/>
      <c r="AW58" s="159"/>
      <c r="AX58" s="168" t="str">
        <f t="shared" si="22"/>
        <v/>
      </c>
      <c r="AY58" s="5" t="str">
        <f t="shared" si="23"/>
        <v/>
      </c>
      <c r="AZ58" s="160" t="str">
        <f t="shared" si="24"/>
        <v/>
      </c>
      <c r="BA58" s="160" t="str">
        <f t="shared" si="25"/>
        <v/>
      </c>
      <c r="BB58" s="160" t="str">
        <f t="shared" si="26"/>
        <v/>
      </c>
      <c r="BC58" s="6" t="str">
        <f t="shared" si="27"/>
        <v/>
      </c>
      <c r="BD58" s="105"/>
      <c r="BE58" s="159"/>
      <c r="BF58" s="159"/>
      <c r="BG58" s="168" t="str">
        <f t="shared" si="28"/>
        <v/>
      </c>
      <c r="BH58" s="5" t="str">
        <f t="shared" si="29"/>
        <v/>
      </c>
      <c r="BI58" s="159"/>
      <c r="BJ58" s="159"/>
      <c r="BK58" s="168" t="str">
        <f t="shared" si="30"/>
        <v/>
      </c>
      <c r="BL58" s="5" t="str">
        <f t="shared" si="31"/>
        <v/>
      </c>
      <c r="BM58" s="159"/>
      <c r="BN58" s="159"/>
      <c r="BO58" s="168" t="str">
        <f t="shared" si="32"/>
        <v/>
      </c>
      <c r="BP58" s="5" t="str">
        <f t="shared" si="33"/>
        <v/>
      </c>
      <c r="BQ58" s="159"/>
      <c r="BR58" s="159"/>
      <c r="BS58" s="168" t="str">
        <f t="shared" si="34"/>
        <v/>
      </c>
      <c r="BT58" s="5" t="str">
        <f t="shared" si="35"/>
        <v/>
      </c>
      <c r="BU58" s="159"/>
      <c r="BV58" s="159"/>
      <c r="BW58" s="168" t="str">
        <f t="shared" si="36"/>
        <v/>
      </c>
      <c r="BX58" s="5" t="str">
        <f t="shared" si="37"/>
        <v/>
      </c>
      <c r="BY58" s="160" t="str">
        <f t="shared" si="38"/>
        <v/>
      </c>
      <c r="BZ58" s="160" t="str">
        <f t="shared" si="39"/>
        <v/>
      </c>
      <c r="CA58" s="160" t="str">
        <f t="shared" si="40"/>
        <v/>
      </c>
      <c r="CB58" s="6" t="str">
        <f t="shared" si="41"/>
        <v/>
      </c>
      <c r="CC58" s="105"/>
      <c r="CD58" s="159"/>
      <c r="CE58" s="159"/>
      <c r="CF58" s="168" t="str">
        <f t="shared" si="42"/>
        <v/>
      </c>
      <c r="CG58" s="5" t="str">
        <f t="shared" si="43"/>
        <v/>
      </c>
      <c r="CH58" s="159"/>
      <c r="CI58" s="159"/>
      <c r="CJ58" s="168" t="str">
        <f t="shared" si="44"/>
        <v/>
      </c>
      <c r="CK58" s="5" t="str">
        <f t="shared" si="45"/>
        <v/>
      </c>
      <c r="CL58" s="159"/>
      <c r="CM58" s="159"/>
      <c r="CN58" s="168" t="str">
        <f t="shared" si="46"/>
        <v/>
      </c>
      <c r="CO58" s="5" t="str">
        <f t="shared" si="47"/>
        <v/>
      </c>
      <c r="CP58" s="159"/>
      <c r="CQ58" s="159"/>
      <c r="CR58" s="168" t="str">
        <f t="shared" si="48"/>
        <v/>
      </c>
      <c r="CS58" s="5" t="str">
        <f t="shared" si="49"/>
        <v/>
      </c>
      <c r="CT58" s="159"/>
      <c r="CU58" s="159"/>
      <c r="CV58" s="168" t="str">
        <f t="shared" si="50"/>
        <v/>
      </c>
      <c r="CW58" s="5" t="str">
        <f t="shared" si="51"/>
        <v/>
      </c>
      <c r="CX58" s="160" t="str">
        <f t="shared" si="52"/>
        <v/>
      </c>
      <c r="CY58" s="160" t="str">
        <f t="shared" si="53"/>
        <v/>
      </c>
      <c r="CZ58" s="160" t="str">
        <f t="shared" si="54"/>
        <v/>
      </c>
      <c r="DA58" s="6" t="str">
        <f t="shared" si="55"/>
        <v/>
      </c>
      <c r="DB58" s="105"/>
      <c r="DC58" s="159"/>
      <c r="DD58" s="159"/>
      <c r="DE58" s="168" t="str">
        <f t="shared" si="56"/>
        <v/>
      </c>
      <c r="DF58" s="5" t="str">
        <f t="shared" si="57"/>
        <v/>
      </c>
      <c r="DG58" s="159"/>
      <c r="DH58" s="159"/>
      <c r="DI58" s="168" t="str">
        <f t="shared" si="58"/>
        <v/>
      </c>
      <c r="DJ58" s="5" t="str">
        <f t="shared" si="59"/>
        <v/>
      </c>
      <c r="DK58" s="159"/>
      <c r="DL58" s="159"/>
      <c r="DM58" s="168" t="str">
        <f t="shared" si="60"/>
        <v/>
      </c>
      <c r="DN58" s="5" t="str">
        <f t="shared" si="61"/>
        <v/>
      </c>
      <c r="DO58" s="159"/>
      <c r="DP58" s="159"/>
      <c r="DQ58" s="168" t="str">
        <f t="shared" si="62"/>
        <v/>
      </c>
      <c r="DR58" s="5" t="str">
        <f t="shared" si="63"/>
        <v/>
      </c>
      <c r="DS58" s="159"/>
      <c r="DT58" s="159"/>
      <c r="DU58" s="168" t="str">
        <f t="shared" si="64"/>
        <v/>
      </c>
      <c r="DV58" s="5" t="str">
        <f t="shared" si="65"/>
        <v/>
      </c>
      <c r="DW58" s="160" t="str">
        <f t="shared" si="66"/>
        <v/>
      </c>
      <c r="DX58" s="160" t="str">
        <f t="shared" si="67"/>
        <v/>
      </c>
      <c r="DY58" s="160" t="str">
        <f t="shared" si="68"/>
        <v/>
      </c>
      <c r="DZ58" s="6" t="str">
        <f t="shared" si="69"/>
        <v/>
      </c>
      <c r="EA58" s="105"/>
      <c r="EB58" s="159"/>
      <c r="EC58" s="159"/>
      <c r="ED58" s="168" t="str">
        <f t="shared" si="70"/>
        <v/>
      </c>
      <c r="EE58" s="5" t="str">
        <f t="shared" si="71"/>
        <v/>
      </c>
      <c r="EF58" s="159"/>
      <c r="EG58" s="159"/>
      <c r="EH58" s="168" t="str">
        <f t="shared" si="72"/>
        <v/>
      </c>
      <c r="EI58" s="5" t="str">
        <f t="shared" si="73"/>
        <v/>
      </c>
      <c r="EJ58" s="159"/>
      <c r="EK58" s="159"/>
      <c r="EL58" s="168" t="str">
        <f t="shared" si="74"/>
        <v/>
      </c>
      <c r="EM58" s="5" t="str">
        <f t="shared" si="75"/>
        <v/>
      </c>
      <c r="EN58" s="159"/>
      <c r="EO58" s="159"/>
      <c r="EP58" s="168" t="str">
        <f t="shared" si="76"/>
        <v/>
      </c>
      <c r="EQ58" s="5" t="str">
        <f t="shared" si="77"/>
        <v/>
      </c>
      <c r="ER58" s="159"/>
      <c r="ES58" s="159"/>
      <c r="ET58" s="168" t="str">
        <f t="shared" si="78"/>
        <v/>
      </c>
      <c r="EU58" s="5" t="str">
        <f t="shared" si="79"/>
        <v/>
      </c>
      <c r="EV58" s="160" t="str">
        <f t="shared" si="80"/>
        <v/>
      </c>
      <c r="EW58" s="160" t="str">
        <f t="shared" si="81"/>
        <v/>
      </c>
      <c r="EX58" s="160" t="str">
        <f t="shared" si="82"/>
        <v/>
      </c>
      <c r="EY58" s="6" t="str">
        <f t="shared" si="83"/>
        <v/>
      </c>
      <c r="EZ58" s="105"/>
      <c r="FA58" s="105"/>
      <c r="FB58" s="105"/>
      <c r="FC58" s="105"/>
      <c r="FD58" s="105"/>
      <c r="FE58" s="106" t="str">
        <f t="shared" si="84"/>
        <v/>
      </c>
      <c r="FF58" s="100" t="str">
        <f t="shared" si="85"/>
        <v xml:space="preserve"> </v>
      </c>
      <c r="FG58" s="105"/>
      <c r="FH58" s="105"/>
      <c r="FI58" s="105"/>
      <c r="FJ58" s="105"/>
      <c r="FK58" s="105"/>
      <c r="FL58" s="107" t="str">
        <f t="shared" si="86"/>
        <v/>
      </c>
      <c r="FM58" s="101" t="str">
        <f t="shared" si="87"/>
        <v xml:space="preserve"> </v>
      </c>
      <c r="FN58" s="105"/>
      <c r="FO58" s="105"/>
      <c r="FP58" s="105"/>
      <c r="FQ58" s="105"/>
      <c r="FR58" s="105"/>
      <c r="FS58" s="204" t="str">
        <f t="shared" si="88"/>
        <v/>
      </c>
      <c r="FT58" s="205" t="str">
        <f t="shared" si="89"/>
        <v xml:space="preserve"> </v>
      </c>
      <c r="FU58" s="477"/>
      <c r="FV58" s="316" t="str">
        <f>IF(AND(C58=""),"-",VLOOKUP(B58,Register!$A$7:$AM$311,19,FALSE))</f>
        <v>-</v>
      </c>
      <c r="FW58" s="7" t="str">
        <f>IF(AND(C58=""),"-",VLOOKUP(B58,Register!$A$7:$AM$311,20,FALSE))</f>
        <v>-</v>
      </c>
      <c r="FX58" s="7" t="str">
        <f>IF(AND(C58=""),"-",VLOOKUP(B58,Register!$A$7:$AM$311,21,FALSE))</f>
        <v>-</v>
      </c>
      <c r="FY58" s="7" t="str">
        <f>IF(AND(C58=""),"-",VLOOKUP(B58,Register!$A$7:$AM$311,22,FALSE))</f>
        <v>-</v>
      </c>
      <c r="FZ58" s="7" t="str">
        <f>IF(AND(C58=""),"-",VLOOKUP(B58,Register!$A$7:$AM$311,23,FALSE))</f>
        <v>-</v>
      </c>
      <c r="GA58" s="7" t="str">
        <f>IF(AND(C58=""),"-",VLOOKUP(B58,Register!$A$7:$AM$311,24,FALSE))</f>
        <v>-</v>
      </c>
      <c r="GB58" s="7" t="str">
        <f>IF(AND(C58=""),"-",VLOOKUP(B58,Register!$A$7:$AM$311,25,FALSE))</f>
        <v>-</v>
      </c>
      <c r="GC58" s="7" t="str">
        <f>IF(AND(C58=""),"-",VLOOKUP(B58,Register!$A$7:$AM$311,26,FALSE))</f>
        <v>-</v>
      </c>
      <c r="GD58" s="7" t="str">
        <f>IF(AND(C58=""),"-",VLOOKUP(B58,Register!$A$7:$AM$311,27,FALSE))</f>
        <v>-</v>
      </c>
      <c r="GE58" s="7" t="str">
        <f>IF(AND(C58=""),"-",VLOOKUP(B58,Register!$A$7:$AM$311,28,FALSE))</f>
        <v>-</v>
      </c>
      <c r="GF58" s="7" t="str">
        <f>IF(AND(C58=""),"-",VLOOKUP(B58,Register!$A$7:$AM$311,29,FALSE))</f>
        <v>-</v>
      </c>
      <c r="GG58" s="7" t="str">
        <f>IF(AND(C58=""),"-",VLOOKUP(B58,Register!$A$7:$AM$311,30,FALSE))</f>
        <v>-</v>
      </c>
      <c r="GH58" s="8" t="str">
        <f>IF(AND(C58=""),"-",VLOOKUP(B58,Register!$A$7:$AM$311,31,FALSE))</f>
        <v>-</v>
      </c>
      <c r="GI58" s="309" t="str">
        <f>IF(AND(C58=""),"",VLOOKUP(B58,Register!$A$7:$CL$311,36,FALSE))</f>
        <v/>
      </c>
      <c r="GJ58" s="182" t="str">
        <f t="shared" si="90"/>
        <v/>
      </c>
      <c r="GK58" s="312" t="str">
        <f t="shared" si="91"/>
        <v/>
      </c>
      <c r="GL58" s="314" t="str">
        <f t="shared" si="92"/>
        <v/>
      </c>
      <c r="GM58" s="3"/>
      <c r="GP58" s="315"/>
      <c r="GR58" s="3"/>
      <c r="GS58" s="3"/>
      <c r="GT58" s="3"/>
      <c r="GU58" s="3"/>
      <c r="GV58" s="3"/>
      <c r="GW58" s="3"/>
      <c r="GX58" s="3"/>
      <c r="GY58" s="3"/>
      <c r="GZ58" s="3"/>
      <c r="HA58" s="3"/>
      <c r="HB58" s="3"/>
      <c r="HC58" s="3"/>
      <c r="HD58" s="3"/>
      <c r="HE58" s="3"/>
      <c r="HF58" s="3"/>
      <c r="HG58" s="3"/>
      <c r="HH58" s="3"/>
      <c r="HI58" s="3"/>
      <c r="HJ58" s="3"/>
      <c r="HK58" s="3"/>
      <c r="HL58" s="3"/>
      <c r="HM58" s="3"/>
      <c r="HW58" s="321" t="str">
        <f>IF(ISNA(VLOOKUP(B58,Register!A$7:Z$315,9,FALSE)),"",VLOOKUP(B58,Register!A$7:Z$315,9,FALSE))</f>
        <v/>
      </c>
      <c r="HX58" s="321" t="str">
        <f>IF(ISNA(VLOOKUP(B58,Register!A$7:Z$315,12,FALSE)),"",VLOOKUP(B58,Register!A$7:Z$315,12,FALSE))</f>
        <v/>
      </c>
      <c r="HY58" s="321" t="str">
        <f t="shared" si="93"/>
        <v/>
      </c>
      <c r="HZ58" s="321" t="str">
        <f t="shared" si="94"/>
        <v/>
      </c>
      <c r="IA58" s="321" t="str">
        <f t="shared" si="95"/>
        <v/>
      </c>
      <c r="IB58" s="321" t="str">
        <f t="shared" si="96"/>
        <v/>
      </c>
      <c r="IC58" s="321" t="str">
        <f t="shared" si="97"/>
        <v/>
      </c>
      <c r="ID58" s="321" t="str">
        <f t="shared" si="98"/>
        <v/>
      </c>
      <c r="IE58" s="321" t="str">
        <f t="shared" si="99"/>
        <v/>
      </c>
      <c r="IF58" s="321" t="str">
        <f t="shared" si="100"/>
        <v/>
      </c>
    </row>
    <row r="59" spans="1:240" ht="21">
      <c r="A59" s="172">
        <v>47</v>
      </c>
      <c r="B59" s="197"/>
      <c r="C59" s="196" t="str">
        <f>IF(ISNA(VLOOKUP(B59,Register!A$7:Z$315,3,FALSE)),"",VLOOKUP(B59,Register!A$7:Z$315,3,FALSE))</f>
        <v/>
      </c>
      <c r="D59" s="196" t="str">
        <f>IF(ISNA(VLOOKUP(B59,Register!A$7:Z$315,4,FALSE)),"",VLOOKUP(B59,Register!A$7:Z$315,4,FALSE))</f>
        <v/>
      </c>
      <c r="E59" s="195" t="str">
        <f>IF(ISNA(VLOOKUP(B59,Register!A$7:Z$315,6,FALSE)),"",VLOOKUP(B59,Register!A$7:Z$315,6,FALSE))</f>
        <v/>
      </c>
      <c r="F59" s="105"/>
      <c r="G59" s="159"/>
      <c r="H59" s="159"/>
      <c r="I59" s="168" t="str">
        <f t="shared" si="2"/>
        <v/>
      </c>
      <c r="J59" s="5" t="str">
        <f t="shared" si="3"/>
        <v/>
      </c>
      <c r="K59" s="159"/>
      <c r="L59" s="159"/>
      <c r="M59" s="168" t="str">
        <f t="shared" si="4"/>
        <v/>
      </c>
      <c r="N59" s="5" t="str">
        <f t="shared" si="5"/>
        <v/>
      </c>
      <c r="O59" s="159"/>
      <c r="P59" s="159"/>
      <c r="Q59" s="168" t="str">
        <f t="shared" si="6"/>
        <v/>
      </c>
      <c r="R59" s="5" t="str">
        <f t="shared" si="7"/>
        <v/>
      </c>
      <c r="S59" s="159"/>
      <c r="T59" s="159"/>
      <c r="U59" s="168" t="str">
        <f t="shared" si="8"/>
        <v/>
      </c>
      <c r="V59" s="5" t="str">
        <f t="shared" si="9"/>
        <v/>
      </c>
      <c r="W59" s="159"/>
      <c r="X59" s="159"/>
      <c r="Y59" s="168" t="str">
        <f t="shared" si="10"/>
        <v/>
      </c>
      <c r="Z59" s="5" t="str">
        <f t="shared" si="11"/>
        <v/>
      </c>
      <c r="AA59" s="160" t="str">
        <f t="shared" si="101"/>
        <v/>
      </c>
      <c r="AB59" s="160" t="str">
        <f t="shared" si="1"/>
        <v/>
      </c>
      <c r="AC59" s="160" t="str">
        <f t="shared" si="12"/>
        <v/>
      </c>
      <c r="AD59" s="6" t="str">
        <f t="shared" si="13"/>
        <v/>
      </c>
      <c r="AE59" s="105"/>
      <c r="AF59" s="159"/>
      <c r="AG59" s="159"/>
      <c r="AH59" s="168" t="str">
        <f t="shared" si="14"/>
        <v/>
      </c>
      <c r="AI59" s="5" t="str">
        <f t="shared" si="15"/>
        <v/>
      </c>
      <c r="AJ59" s="159"/>
      <c r="AK59" s="159"/>
      <c r="AL59" s="168" t="str">
        <f t="shared" si="16"/>
        <v/>
      </c>
      <c r="AM59" s="5" t="str">
        <f t="shared" si="17"/>
        <v/>
      </c>
      <c r="AN59" s="159"/>
      <c r="AO59" s="159"/>
      <c r="AP59" s="168" t="str">
        <f t="shared" si="18"/>
        <v/>
      </c>
      <c r="AQ59" s="5" t="str">
        <f t="shared" si="19"/>
        <v/>
      </c>
      <c r="AR59" s="159"/>
      <c r="AS59" s="159"/>
      <c r="AT59" s="168" t="str">
        <f t="shared" si="20"/>
        <v/>
      </c>
      <c r="AU59" s="5" t="str">
        <f t="shared" si="21"/>
        <v/>
      </c>
      <c r="AV59" s="159"/>
      <c r="AW59" s="159"/>
      <c r="AX59" s="168" t="str">
        <f t="shared" si="22"/>
        <v/>
      </c>
      <c r="AY59" s="5" t="str">
        <f t="shared" si="23"/>
        <v/>
      </c>
      <c r="AZ59" s="160" t="str">
        <f t="shared" si="24"/>
        <v/>
      </c>
      <c r="BA59" s="160" t="str">
        <f t="shared" si="25"/>
        <v/>
      </c>
      <c r="BB59" s="160" t="str">
        <f t="shared" si="26"/>
        <v/>
      </c>
      <c r="BC59" s="6" t="str">
        <f t="shared" si="27"/>
        <v/>
      </c>
      <c r="BD59" s="105"/>
      <c r="BE59" s="159"/>
      <c r="BF59" s="159"/>
      <c r="BG59" s="168" t="str">
        <f t="shared" si="28"/>
        <v/>
      </c>
      <c r="BH59" s="5" t="str">
        <f t="shared" si="29"/>
        <v/>
      </c>
      <c r="BI59" s="159"/>
      <c r="BJ59" s="159"/>
      <c r="BK59" s="168" t="str">
        <f t="shared" si="30"/>
        <v/>
      </c>
      <c r="BL59" s="5" t="str">
        <f t="shared" si="31"/>
        <v/>
      </c>
      <c r="BM59" s="159"/>
      <c r="BN59" s="159"/>
      <c r="BO59" s="168" t="str">
        <f t="shared" si="32"/>
        <v/>
      </c>
      <c r="BP59" s="5" t="str">
        <f t="shared" si="33"/>
        <v/>
      </c>
      <c r="BQ59" s="159"/>
      <c r="BR59" s="159"/>
      <c r="BS59" s="168" t="str">
        <f t="shared" si="34"/>
        <v/>
      </c>
      <c r="BT59" s="5" t="str">
        <f t="shared" si="35"/>
        <v/>
      </c>
      <c r="BU59" s="159"/>
      <c r="BV59" s="159"/>
      <c r="BW59" s="168" t="str">
        <f t="shared" si="36"/>
        <v/>
      </c>
      <c r="BX59" s="5" t="str">
        <f t="shared" si="37"/>
        <v/>
      </c>
      <c r="BY59" s="160" t="str">
        <f t="shared" si="38"/>
        <v/>
      </c>
      <c r="BZ59" s="160" t="str">
        <f t="shared" si="39"/>
        <v/>
      </c>
      <c r="CA59" s="160" t="str">
        <f t="shared" si="40"/>
        <v/>
      </c>
      <c r="CB59" s="6" t="str">
        <f t="shared" si="41"/>
        <v/>
      </c>
      <c r="CC59" s="105"/>
      <c r="CD59" s="159"/>
      <c r="CE59" s="159"/>
      <c r="CF59" s="168" t="str">
        <f t="shared" si="42"/>
        <v/>
      </c>
      <c r="CG59" s="5" t="str">
        <f t="shared" si="43"/>
        <v/>
      </c>
      <c r="CH59" s="159"/>
      <c r="CI59" s="159"/>
      <c r="CJ59" s="168" t="str">
        <f t="shared" si="44"/>
        <v/>
      </c>
      <c r="CK59" s="5" t="str">
        <f t="shared" si="45"/>
        <v/>
      </c>
      <c r="CL59" s="159"/>
      <c r="CM59" s="159"/>
      <c r="CN59" s="168" t="str">
        <f t="shared" si="46"/>
        <v/>
      </c>
      <c r="CO59" s="5" t="str">
        <f t="shared" si="47"/>
        <v/>
      </c>
      <c r="CP59" s="159"/>
      <c r="CQ59" s="159"/>
      <c r="CR59" s="168" t="str">
        <f t="shared" si="48"/>
        <v/>
      </c>
      <c r="CS59" s="5" t="str">
        <f t="shared" si="49"/>
        <v/>
      </c>
      <c r="CT59" s="159"/>
      <c r="CU59" s="159"/>
      <c r="CV59" s="168" t="str">
        <f t="shared" si="50"/>
        <v/>
      </c>
      <c r="CW59" s="5" t="str">
        <f t="shared" si="51"/>
        <v/>
      </c>
      <c r="CX59" s="160" t="str">
        <f t="shared" si="52"/>
        <v/>
      </c>
      <c r="CY59" s="160" t="str">
        <f t="shared" si="53"/>
        <v/>
      </c>
      <c r="CZ59" s="160" t="str">
        <f t="shared" si="54"/>
        <v/>
      </c>
      <c r="DA59" s="6" t="str">
        <f t="shared" si="55"/>
        <v/>
      </c>
      <c r="DB59" s="105"/>
      <c r="DC59" s="159"/>
      <c r="DD59" s="159"/>
      <c r="DE59" s="168" t="str">
        <f t="shared" si="56"/>
        <v/>
      </c>
      <c r="DF59" s="5" t="str">
        <f t="shared" si="57"/>
        <v/>
      </c>
      <c r="DG59" s="159"/>
      <c r="DH59" s="159"/>
      <c r="DI59" s="168" t="str">
        <f t="shared" si="58"/>
        <v/>
      </c>
      <c r="DJ59" s="5" t="str">
        <f t="shared" si="59"/>
        <v/>
      </c>
      <c r="DK59" s="159"/>
      <c r="DL59" s="159"/>
      <c r="DM59" s="168" t="str">
        <f t="shared" si="60"/>
        <v/>
      </c>
      <c r="DN59" s="5" t="str">
        <f t="shared" si="61"/>
        <v/>
      </c>
      <c r="DO59" s="159"/>
      <c r="DP59" s="159"/>
      <c r="DQ59" s="168" t="str">
        <f t="shared" si="62"/>
        <v/>
      </c>
      <c r="DR59" s="5" t="str">
        <f t="shared" si="63"/>
        <v/>
      </c>
      <c r="DS59" s="159"/>
      <c r="DT59" s="159"/>
      <c r="DU59" s="168" t="str">
        <f t="shared" si="64"/>
        <v/>
      </c>
      <c r="DV59" s="5" t="str">
        <f t="shared" si="65"/>
        <v/>
      </c>
      <c r="DW59" s="160" t="str">
        <f t="shared" si="66"/>
        <v/>
      </c>
      <c r="DX59" s="160" t="str">
        <f t="shared" si="67"/>
        <v/>
      </c>
      <c r="DY59" s="160" t="str">
        <f t="shared" si="68"/>
        <v/>
      </c>
      <c r="DZ59" s="6" t="str">
        <f t="shared" si="69"/>
        <v/>
      </c>
      <c r="EA59" s="105"/>
      <c r="EB59" s="159"/>
      <c r="EC59" s="159"/>
      <c r="ED59" s="168" t="str">
        <f t="shared" si="70"/>
        <v/>
      </c>
      <c r="EE59" s="5" t="str">
        <f t="shared" si="71"/>
        <v/>
      </c>
      <c r="EF59" s="159"/>
      <c r="EG59" s="159"/>
      <c r="EH59" s="168" t="str">
        <f t="shared" si="72"/>
        <v/>
      </c>
      <c r="EI59" s="5" t="str">
        <f t="shared" si="73"/>
        <v/>
      </c>
      <c r="EJ59" s="159"/>
      <c r="EK59" s="159"/>
      <c r="EL59" s="168" t="str">
        <f t="shared" si="74"/>
        <v/>
      </c>
      <c r="EM59" s="5" t="str">
        <f t="shared" si="75"/>
        <v/>
      </c>
      <c r="EN59" s="159"/>
      <c r="EO59" s="159"/>
      <c r="EP59" s="168" t="str">
        <f t="shared" si="76"/>
        <v/>
      </c>
      <c r="EQ59" s="5" t="str">
        <f t="shared" si="77"/>
        <v/>
      </c>
      <c r="ER59" s="159"/>
      <c r="ES59" s="159"/>
      <c r="ET59" s="168" t="str">
        <f t="shared" si="78"/>
        <v/>
      </c>
      <c r="EU59" s="5" t="str">
        <f t="shared" si="79"/>
        <v/>
      </c>
      <c r="EV59" s="160" t="str">
        <f t="shared" si="80"/>
        <v/>
      </c>
      <c r="EW59" s="160" t="str">
        <f t="shared" si="81"/>
        <v/>
      </c>
      <c r="EX59" s="160" t="str">
        <f t="shared" si="82"/>
        <v/>
      </c>
      <c r="EY59" s="6" t="str">
        <f t="shared" si="83"/>
        <v/>
      </c>
      <c r="EZ59" s="105"/>
      <c r="FA59" s="105"/>
      <c r="FB59" s="105"/>
      <c r="FC59" s="105"/>
      <c r="FD59" s="105"/>
      <c r="FE59" s="106" t="str">
        <f t="shared" si="84"/>
        <v/>
      </c>
      <c r="FF59" s="100" t="str">
        <f t="shared" si="85"/>
        <v xml:space="preserve"> </v>
      </c>
      <c r="FG59" s="105"/>
      <c r="FH59" s="105"/>
      <c r="FI59" s="105"/>
      <c r="FJ59" s="105"/>
      <c r="FK59" s="105"/>
      <c r="FL59" s="107" t="str">
        <f t="shared" si="86"/>
        <v/>
      </c>
      <c r="FM59" s="101" t="str">
        <f t="shared" si="87"/>
        <v xml:space="preserve"> </v>
      </c>
      <c r="FN59" s="105"/>
      <c r="FO59" s="105"/>
      <c r="FP59" s="105"/>
      <c r="FQ59" s="105"/>
      <c r="FR59" s="105"/>
      <c r="FS59" s="204" t="str">
        <f t="shared" si="88"/>
        <v/>
      </c>
      <c r="FT59" s="205" t="str">
        <f t="shared" si="89"/>
        <v xml:space="preserve"> </v>
      </c>
      <c r="FU59" s="477"/>
      <c r="FV59" s="316" t="str">
        <f>IF(AND(C59=""),"-",VLOOKUP(B59,Register!$A$7:$AM$311,19,FALSE))</f>
        <v>-</v>
      </c>
      <c r="FW59" s="7" t="str">
        <f>IF(AND(C59=""),"-",VLOOKUP(B59,Register!$A$7:$AM$311,20,FALSE))</f>
        <v>-</v>
      </c>
      <c r="FX59" s="7" t="str">
        <f>IF(AND(C59=""),"-",VLOOKUP(B59,Register!$A$7:$AM$311,21,FALSE))</f>
        <v>-</v>
      </c>
      <c r="FY59" s="7" t="str">
        <f>IF(AND(C59=""),"-",VLOOKUP(B59,Register!$A$7:$AM$311,22,FALSE))</f>
        <v>-</v>
      </c>
      <c r="FZ59" s="7" t="str">
        <f>IF(AND(C59=""),"-",VLOOKUP(B59,Register!$A$7:$AM$311,23,FALSE))</f>
        <v>-</v>
      </c>
      <c r="GA59" s="7" t="str">
        <f>IF(AND(C59=""),"-",VLOOKUP(B59,Register!$A$7:$AM$311,24,FALSE))</f>
        <v>-</v>
      </c>
      <c r="GB59" s="7" t="str">
        <f>IF(AND(C59=""),"-",VLOOKUP(B59,Register!$A$7:$AM$311,25,FALSE))</f>
        <v>-</v>
      </c>
      <c r="GC59" s="7" t="str">
        <f>IF(AND(C59=""),"-",VLOOKUP(B59,Register!$A$7:$AM$311,26,FALSE))</f>
        <v>-</v>
      </c>
      <c r="GD59" s="7" t="str">
        <f>IF(AND(C59=""),"-",VLOOKUP(B59,Register!$A$7:$AM$311,27,FALSE))</f>
        <v>-</v>
      </c>
      <c r="GE59" s="7" t="str">
        <f>IF(AND(C59=""),"-",VLOOKUP(B59,Register!$A$7:$AM$311,28,FALSE))</f>
        <v>-</v>
      </c>
      <c r="GF59" s="7" t="str">
        <f>IF(AND(C59=""),"-",VLOOKUP(B59,Register!$A$7:$AM$311,29,FALSE))</f>
        <v>-</v>
      </c>
      <c r="GG59" s="7" t="str">
        <f>IF(AND(C59=""),"-",VLOOKUP(B59,Register!$A$7:$AM$311,30,FALSE))</f>
        <v>-</v>
      </c>
      <c r="GH59" s="8" t="str">
        <f>IF(AND(C59=""),"-",VLOOKUP(B59,Register!$A$7:$AM$311,31,FALSE))</f>
        <v>-</v>
      </c>
      <c r="GI59" s="309" t="str">
        <f>IF(AND(C59=""),"",VLOOKUP(B59,Register!$A$7:$CL$311,36,FALSE))</f>
        <v/>
      </c>
      <c r="GJ59" s="182" t="str">
        <f t="shared" si="90"/>
        <v/>
      </c>
      <c r="GK59" s="312" t="str">
        <f t="shared" si="91"/>
        <v/>
      </c>
      <c r="GL59" s="314" t="str">
        <f t="shared" si="92"/>
        <v/>
      </c>
      <c r="GM59" s="3"/>
      <c r="GP59" s="315"/>
      <c r="GR59" s="3"/>
      <c r="GS59" s="3"/>
      <c r="GT59" s="3"/>
      <c r="GU59" s="3"/>
      <c r="GV59" s="3"/>
      <c r="GW59" s="3"/>
      <c r="GX59" s="3"/>
      <c r="GY59" s="3"/>
      <c r="GZ59" s="3"/>
      <c r="HA59" s="3"/>
      <c r="HB59" s="3"/>
      <c r="HC59" s="3"/>
      <c r="HD59" s="3"/>
      <c r="HE59" s="3"/>
      <c r="HF59" s="3"/>
      <c r="HG59" s="3"/>
      <c r="HH59" s="3"/>
      <c r="HI59" s="3"/>
      <c r="HJ59" s="3"/>
      <c r="HK59" s="3"/>
      <c r="HL59" s="3"/>
      <c r="HM59" s="3"/>
      <c r="HW59" s="321" t="str">
        <f>IF(ISNA(VLOOKUP(B59,Register!A$7:Z$315,9,FALSE)),"",VLOOKUP(B59,Register!A$7:Z$315,9,FALSE))</f>
        <v/>
      </c>
      <c r="HX59" s="321" t="str">
        <f>IF(ISNA(VLOOKUP(B59,Register!A$7:Z$315,12,FALSE)),"",VLOOKUP(B59,Register!A$7:Z$315,12,FALSE))</f>
        <v/>
      </c>
      <c r="HY59" s="321" t="str">
        <f t="shared" si="93"/>
        <v/>
      </c>
      <c r="HZ59" s="321" t="str">
        <f t="shared" si="94"/>
        <v/>
      </c>
      <c r="IA59" s="321" t="str">
        <f t="shared" si="95"/>
        <v/>
      </c>
      <c r="IB59" s="321" t="str">
        <f t="shared" si="96"/>
        <v/>
      </c>
      <c r="IC59" s="321" t="str">
        <f t="shared" si="97"/>
        <v/>
      </c>
      <c r="ID59" s="321" t="str">
        <f t="shared" si="98"/>
        <v/>
      </c>
      <c r="IE59" s="321" t="str">
        <f t="shared" si="99"/>
        <v/>
      </c>
      <c r="IF59" s="321" t="str">
        <f t="shared" si="100"/>
        <v/>
      </c>
    </row>
    <row r="60" spans="1:240" ht="21">
      <c r="A60" s="172">
        <v>48</v>
      </c>
      <c r="B60" s="197"/>
      <c r="C60" s="196" t="str">
        <f>IF(ISNA(VLOOKUP(B60,Register!A$7:Z$315,3,FALSE)),"",VLOOKUP(B60,Register!A$7:Z$315,3,FALSE))</f>
        <v/>
      </c>
      <c r="D60" s="196" t="str">
        <f>IF(ISNA(VLOOKUP(B60,Register!A$7:Z$315,4,FALSE)),"",VLOOKUP(B60,Register!A$7:Z$315,4,FALSE))</f>
        <v/>
      </c>
      <c r="E60" s="195" t="str">
        <f>IF(ISNA(VLOOKUP(B60,Register!A$7:Z$315,6,FALSE)),"",VLOOKUP(B60,Register!A$7:Z$315,6,FALSE))</f>
        <v/>
      </c>
      <c r="F60" s="105"/>
      <c r="G60" s="159"/>
      <c r="H60" s="159"/>
      <c r="I60" s="168" t="str">
        <f t="shared" si="2"/>
        <v/>
      </c>
      <c r="J60" s="5" t="str">
        <f t="shared" si="3"/>
        <v/>
      </c>
      <c r="K60" s="159"/>
      <c r="L60" s="159"/>
      <c r="M60" s="168" t="str">
        <f t="shared" si="4"/>
        <v/>
      </c>
      <c r="N60" s="5" t="str">
        <f t="shared" si="5"/>
        <v/>
      </c>
      <c r="O60" s="159"/>
      <c r="P60" s="159"/>
      <c r="Q60" s="168" t="str">
        <f t="shared" si="6"/>
        <v/>
      </c>
      <c r="R60" s="5" t="str">
        <f t="shared" si="7"/>
        <v/>
      </c>
      <c r="S60" s="159"/>
      <c r="T60" s="159"/>
      <c r="U60" s="168" t="str">
        <f t="shared" si="8"/>
        <v/>
      </c>
      <c r="V60" s="5" t="str">
        <f t="shared" si="9"/>
        <v/>
      </c>
      <c r="W60" s="159"/>
      <c r="X60" s="159"/>
      <c r="Y60" s="168" t="str">
        <f t="shared" si="10"/>
        <v/>
      </c>
      <c r="Z60" s="5" t="str">
        <f t="shared" si="11"/>
        <v/>
      </c>
      <c r="AA60" s="160" t="str">
        <f t="shared" si="101"/>
        <v/>
      </c>
      <c r="AB60" s="160" t="str">
        <f t="shared" si="1"/>
        <v/>
      </c>
      <c r="AC60" s="160" t="str">
        <f t="shared" si="12"/>
        <v/>
      </c>
      <c r="AD60" s="6" t="str">
        <f t="shared" si="13"/>
        <v/>
      </c>
      <c r="AE60" s="105"/>
      <c r="AF60" s="159"/>
      <c r="AG60" s="159"/>
      <c r="AH60" s="168" t="str">
        <f t="shared" si="14"/>
        <v/>
      </c>
      <c r="AI60" s="5" t="str">
        <f t="shared" si="15"/>
        <v/>
      </c>
      <c r="AJ60" s="159"/>
      <c r="AK60" s="159"/>
      <c r="AL60" s="168" t="str">
        <f t="shared" si="16"/>
        <v/>
      </c>
      <c r="AM60" s="5" t="str">
        <f t="shared" si="17"/>
        <v/>
      </c>
      <c r="AN60" s="159"/>
      <c r="AO60" s="159"/>
      <c r="AP60" s="168" t="str">
        <f t="shared" si="18"/>
        <v/>
      </c>
      <c r="AQ60" s="5" t="str">
        <f t="shared" si="19"/>
        <v/>
      </c>
      <c r="AR60" s="159"/>
      <c r="AS60" s="159"/>
      <c r="AT60" s="168" t="str">
        <f t="shared" si="20"/>
        <v/>
      </c>
      <c r="AU60" s="5" t="str">
        <f t="shared" si="21"/>
        <v/>
      </c>
      <c r="AV60" s="159"/>
      <c r="AW60" s="159"/>
      <c r="AX60" s="168" t="str">
        <f t="shared" si="22"/>
        <v/>
      </c>
      <c r="AY60" s="5" t="str">
        <f t="shared" si="23"/>
        <v/>
      </c>
      <c r="AZ60" s="160" t="str">
        <f t="shared" si="24"/>
        <v/>
      </c>
      <c r="BA60" s="160" t="str">
        <f t="shared" si="25"/>
        <v/>
      </c>
      <c r="BB60" s="160" t="str">
        <f t="shared" si="26"/>
        <v/>
      </c>
      <c r="BC60" s="6" t="str">
        <f t="shared" si="27"/>
        <v/>
      </c>
      <c r="BD60" s="105"/>
      <c r="BE60" s="159"/>
      <c r="BF60" s="159"/>
      <c r="BG60" s="168" t="str">
        <f t="shared" si="28"/>
        <v/>
      </c>
      <c r="BH60" s="5" t="str">
        <f t="shared" si="29"/>
        <v/>
      </c>
      <c r="BI60" s="159"/>
      <c r="BJ60" s="159"/>
      <c r="BK60" s="168" t="str">
        <f t="shared" si="30"/>
        <v/>
      </c>
      <c r="BL60" s="5" t="str">
        <f t="shared" si="31"/>
        <v/>
      </c>
      <c r="BM60" s="159"/>
      <c r="BN60" s="159"/>
      <c r="BO60" s="168" t="str">
        <f t="shared" si="32"/>
        <v/>
      </c>
      <c r="BP60" s="5" t="str">
        <f t="shared" si="33"/>
        <v/>
      </c>
      <c r="BQ60" s="159"/>
      <c r="BR60" s="159"/>
      <c r="BS60" s="168" t="str">
        <f t="shared" si="34"/>
        <v/>
      </c>
      <c r="BT60" s="5" t="str">
        <f t="shared" si="35"/>
        <v/>
      </c>
      <c r="BU60" s="159"/>
      <c r="BV60" s="159"/>
      <c r="BW60" s="168" t="str">
        <f t="shared" si="36"/>
        <v/>
      </c>
      <c r="BX60" s="5" t="str">
        <f t="shared" si="37"/>
        <v/>
      </c>
      <c r="BY60" s="160" t="str">
        <f t="shared" si="38"/>
        <v/>
      </c>
      <c r="BZ60" s="160" t="str">
        <f t="shared" si="39"/>
        <v/>
      </c>
      <c r="CA60" s="160" t="str">
        <f t="shared" si="40"/>
        <v/>
      </c>
      <c r="CB60" s="6" t="str">
        <f t="shared" si="41"/>
        <v/>
      </c>
      <c r="CC60" s="105"/>
      <c r="CD60" s="159"/>
      <c r="CE60" s="159"/>
      <c r="CF60" s="168" t="str">
        <f t="shared" si="42"/>
        <v/>
      </c>
      <c r="CG60" s="5" t="str">
        <f t="shared" si="43"/>
        <v/>
      </c>
      <c r="CH60" s="159"/>
      <c r="CI60" s="159"/>
      <c r="CJ60" s="168" t="str">
        <f t="shared" si="44"/>
        <v/>
      </c>
      <c r="CK60" s="5" t="str">
        <f t="shared" si="45"/>
        <v/>
      </c>
      <c r="CL60" s="159"/>
      <c r="CM60" s="159"/>
      <c r="CN60" s="168" t="str">
        <f t="shared" si="46"/>
        <v/>
      </c>
      <c r="CO60" s="5" t="str">
        <f t="shared" si="47"/>
        <v/>
      </c>
      <c r="CP60" s="159"/>
      <c r="CQ60" s="159"/>
      <c r="CR60" s="168" t="str">
        <f t="shared" si="48"/>
        <v/>
      </c>
      <c r="CS60" s="5" t="str">
        <f t="shared" si="49"/>
        <v/>
      </c>
      <c r="CT60" s="159"/>
      <c r="CU60" s="159"/>
      <c r="CV60" s="168" t="str">
        <f t="shared" si="50"/>
        <v/>
      </c>
      <c r="CW60" s="5" t="str">
        <f t="shared" si="51"/>
        <v/>
      </c>
      <c r="CX60" s="160" t="str">
        <f t="shared" si="52"/>
        <v/>
      </c>
      <c r="CY60" s="160" t="str">
        <f t="shared" si="53"/>
        <v/>
      </c>
      <c r="CZ60" s="160" t="str">
        <f t="shared" si="54"/>
        <v/>
      </c>
      <c r="DA60" s="6" t="str">
        <f t="shared" si="55"/>
        <v/>
      </c>
      <c r="DB60" s="105"/>
      <c r="DC60" s="159"/>
      <c r="DD60" s="159"/>
      <c r="DE60" s="168" t="str">
        <f t="shared" si="56"/>
        <v/>
      </c>
      <c r="DF60" s="5" t="str">
        <f t="shared" si="57"/>
        <v/>
      </c>
      <c r="DG60" s="159"/>
      <c r="DH60" s="159"/>
      <c r="DI60" s="168" t="str">
        <f t="shared" si="58"/>
        <v/>
      </c>
      <c r="DJ60" s="5" t="str">
        <f t="shared" si="59"/>
        <v/>
      </c>
      <c r="DK60" s="159"/>
      <c r="DL60" s="159"/>
      <c r="DM60" s="168" t="str">
        <f t="shared" si="60"/>
        <v/>
      </c>
      <c r="DN60" s="5" t="str">
        <f t="shared" si="61"/>
        <v/>
      </c>
      <c r="DO60" s="159"/>
      <c r="DP60" s="159"/>
      <c r="DQ60" s="168" t="str">
        <f t="shared" si="62"/>
        <v/>
      </c>
      <c r="DR60" s="5" t="str">
        <f t="shared" si="63"/>
        <v/>
      </c>
      <c r="DS60" s="159"/>
      <c r="DT60" s="159"/>
      <c r="DU60" s="168" t="str">
        <f t="shared" si="64"/>
        <v/>
      </c>
      <c r="DV60" s="5" t="str">
        <f t="shared" si="65"/>
        <v/>
      </c>
      <c r="DW60" s="160" t="str">
        <f t="shared" si="66"/>
        <v/>
      </c>
      <c r="DX60" s="160" t="str">
        <f t="shared" si="67"/>
        <v/>
      </c>
      <c r="DY60" s="160" t="str">
        <f t="shared" si="68"/>
        <v/>
      </c>
      <c r="DZ60" s="6" t="str">
        <f t="shared" si="69"/>
        <v/>
      </c>
      <c r="EA60" s="105"/>
      <c r="EB60" s="159"/>
      <c r="EC60" s="159"/>
      <c r="ED60" s="168" t="str">
        <f t="shared" si="70"/>
        <v/>
      </c>
      <c r="EE60" s="5" t="str">
        <f t="shared" si="71"/>
        <v/>
      </c>
      <c r="EF60" s="159"/>
      <c r="EG60" s="159"/>
      <c r="EH60" s="168" t="str">
        <f t="shared" si="72"/>
        <v/>
      </c>
      <c r="EI60" s="5" t="str">
        <f t="shared" si="73"/>
        <v/>
      </c>
      <c r="EJ60" s="159"/>
      <c r="EK60" s="159"/>
      <c r="EL60" s="168" t="str">
        <f t="shared" si="74"/>
        <v/>
      </c>
      <c r="EM60" s="5" t="str">
        <f t="shared" si="75"/>
        <v/>
      </c>
      <c r="EN60" s="159"/>
      <c r="EO60" s="159"/>
      <c r="EP60" s="168" t="str">
        <f t="shared" si="76"/>
        <v/>
      </c>
      <c r="EQ60" s="5" t="str">
        <f t="shared" si="77"/>
        <v/>
      </c>
      <c r="ER60" s="159"/>
      <c r="ES60" s="159"/>
      <c r="ET60" s="168" t="str">
        <f t="shared" si="78"/>
        <v/>
      </c>
      <c r="EU60" s="5" t="str">
        <f t="shared" si="79"/>
        <v/>
      </c>
      <c r="EV60" s="160" t="str">
        <f t="shared" si="80"/>
        <v/>
      </c>
      <c r="EW60" s="160" t="str">
        <f t="shared" si="81"/>
        <v/>
      </c>
      <c r="EX60" s="160" t="str">
        <f t="shared" si="82"/>
        <v/>
      </c>
      <c r="EY60" s="6" t="str">
        <f t="shared" si="83"/>
        <v/>
      </c>
      <c r="EZ60" s="105"/>
      <c r="FA60" s="105"/>
      <c r="FB60" s="105"/>
      <c r="FC60" s="105"/>
      <c r="FD60" s="105"/>
      <c r="FE60" s="106" t="str">
        <f t="shared" si="84"/>
        <v/>
      </c>
      <c r="FF60" s="100" t="str">
        <f t="shared" si="85"/>
        <v xml:space="preserve"> </v>
      </c>
      <c r="FG60" s="105"/>
      <c r="FH60" s="105"/>
      <c r="FI60" s="105"/>
      <c r="FJ60" s="105"/>
      <c r="FK60" s="105"/>
      <c r="FL60" s="107" t="str">
        <f t="shared" si="86"/>
        <v/>
      </c>
      <c r="FM60" s="101" t="str">
        <f t="shared" si="87"/>
        <v xml:space="preserve"> </v>
      </c>
      <c r="FN60" s="105"/>
      <c r="FO60" s="105"/>
      <c r="FP60" s="105"/>
      <c r="FQ60" s="105"/>
      <c r="FR60" s="105"/>
      <c r="FS60" s="204" t="str">
        <f t="shared" si="88"/>
        <v/>
      </c>
      <c r="FT60" s="205" t="str">
        <f t="shared" si="89"/>
        <v xml:space="preserve"> </v>
      </c>
      <c r="FU60" s="477"/>
      <c r="FV60" s="316" t="str">
        <f>IF(AND(C60=""),"-",VLOOKUP(B60,Register!$A$7:$AM$311,19,FALSE))</f>
        <v>-</v>
      </c>
      <c r="FW60" s="7" t="str">
        <f>IF(AND(C60=""),"-",VLOOKUP(B60,Register!$A$7:$AM$311,20,FALSE))</f>
        <v>-</v>
      </c>
      <c r="FX60" s="7" t="str">
        <f>IF(AND(C60=""),"-",VLOOKUP(B60,Register!$A$7:$AM$311,21,FALSE))</f>
        <v>-</v>
      </c>
      <c r="FY60" s="7" t="str">
        <f>IF(AND(C60=""),"-",VLOOKUP(B60,Register!$A$7:$AM$311,22,FALSE))</f>
        <v>-</v>
      </c>
      <c r="FZ60" s="7" t="str">
        <f>IF(AND(C60=""),"-",VLOOKUP(B60,Register!$A$7:$AM$311,23,FALSE))</f>
        <v>-</v>
      </c>
      <c r="GA60" s="7" t="str">
        <f>IF(AND(C60=""),"-",VLOOKUP(B60,Register!$A$7:$AM$311,24,FALSE))</f>
        <v>-</v>
      </c>
      <c r="GB60" s="7" t="str">
        <f>IF(AND(C60=""),"-",VLOOKUP(B60,Register!$A$7:$AM$311,25,FALSE))</f>
        <v>-</v>
      </c>
      <c r="GC60" s="7" t="str">
        <f>IF(AND(C60=""),"-",VLOOKUP(B60,Register!$A$7:$AM$311,26,FALSE))</f>
        <v>-</v>
      </c>
      <c r="GD60" s="7" t="str">
        <f>IF(AND(C60=""),"-",VLOOKUP(B60,Register!$A$7:$AM$311,27,FALSE))</f>
        <v>-</v>
      </c>
      <c r="GE60" s="7" t="str">
        <f>IF(AND(C60=""),"-",VLOOKUP(B60,Register!$A$7:$AM$311,28,FALSE))</f>
        <v>-</v>
      </c>
      <c r="GF60" s="7" t="str">
        <f>IF(AND(C60=""),"-",VLOOKUP(B60,Register!$A$7:$AM$311,29,FALSE))</f>
        <v>-</v>
      </c>
      <c r="GG60" s="7" t="str">
        <f>IF(AND(C60=""),"-",VLOOKUP(B60,Register!$A$7:$AM$311,30,FALSE))</f>
        <v>-</v>
      </c>
      <c r="GH60" s="8" t="str">
        <f>IF(AND(C60=""),"-",VLOOKUP(B60,Register!$A$7:$AM$311,31,FALSE))</f>
        <v>-</v>
      </c>
      <c r="GI60" s="309" t="str">
        <f>IF(AND(C60=""),"",VLOOKUP(B60,Register!$A$7:$CL$311,36,FALSE))</f>
        <v/>
      </c>
      <c r="GJ60" s="182" t="str">
        <f t="shared" si="90"/>
        <v/>
      </c>
      <c r="GK60" s="312" t="str">
        <f t="shared" si="91"/>
        <v/>
      </c>
      <c r="GL60" s="314" t="str">
        <f t="shared" si="92"/>
        <v/>
      </c>
      <c r="GM60" s="3"/>
      <c r="GP60" s="315"/>
      <c r="GR60" s="3"/>
      <c r="GS60" s="3"/>
      <c r="GT60" s="3"/>
      <c r="GU60" s="3"/>
      <c r="GV60" s="3"/>
      <c r="GW60" s="3"/>
      <c r="GX60" s="3"/>
      <c r="GY60" s="3"/>
      <c r="GZ60" s="3"/>
      <c r="HA60" s="3"/>
      <c r="HB60" s="3"/>
      <c r="HC60" s="3"/>
      <c r="HD60" s="3"/>
      <c r="HE60" s="3"/>
      <c r="HF60" s="3"/>
      <c r="HG60" s="3"/>
      <c r="HH60" s="3"/>
      <c r="HI60" s="3"/>
      <c r="HJ60" s="3"/>
      <c r="HK60" s="3"/>
      <c r="HL60" s="3"/>
      <c r="HM60" s="3"/>
      <c r="HW60" s="321" t="str">
        <f>IF(ISNA(VLOOKUP(B60,Register!A$7:Z$315,9,FALSE)),"",VLOOKUP(B60,Register!A$7:Z$315,9,FALSE))</f>
        <v/>
      </c>
      <c r="HX60" s="321" t="str">
        <f>IF(ISNA(VLOOKUP(B60,Register!A$7:Z$315,12,FALSE)),"",VLOOKUP(B60,Register!A$7:Z$315,12,FALSE))</f>
        <v/>
      </c>
      <c r="HY60" s="321" t="str">
        <f t="shared" si="93"/>
        <v/>
      </c>
      <c r="HZ60" s="321" t="str">
        <f t="shared" si="94"/>
        <v/>
      </c>
      <c r="IA60" s="321" t="str">
        <f t="shared" si="95"/>
        <v/>
      </c>
      <c r="IB60" s="321" t="str">
        <f t="shared" si="96"/>
        <v/>
      </c>
      <c r="IC60" s="321" t="str">
        <f t="shared" si="97"/>
        <v/>
      </c>
      <c r="ID60" s="321" t="str">
        <f t="shared" si="98"/>
        <v/>
      </c>
      <c r="IE60" s="321" t="str">
        <f t="shared" si="99"/>
        <v/>
      </c>
      <c r="IF60" s="321" t="str">
        <f t="shared" si="100"/>
        <v/>
      </c>
    </row>
    <row r="61" spans="1:240" ht="21">
      <c r="A61" s="172">
        <v>49</v>
      </c>
      <c r="B61" s="197"/>
      <c r="C61" s="196" t="str">
        <f>IF(ISNA(VLOOKUP(B61,Register!A$7:Z$315,3,FALSE)),"",VLOOKUP(B61,Register!A$7:Z$315,3,FALSE))</f>
        <v/>
      </c>
      <c r="D61" s="196" t="str">
        <f>IF(ISNA(VLOOKUP(B61,Register!A$7:Z$315,4,FALSE)),"",VLOOKUP(B61,Register!A$7:Z$315,4,FALSE))</f>
        <v/>
      </c>
      <c r="E61" s="195" t="str">
        <f>IF(ISNA(VLOOKUP(B61,Register!A$7:Z$315,6,FALSE)),"",VLOOKUP(B61,Register!A$7:Z$315,6,FALSE))</f>
        <v/>
      </c>
      <c r="F61" s="105"/>
      <c r="G61" s="159"/>
      <c r="H61" s="159"/>
      <c r="I61" s="168" t="str">
        <f t="shared" si="2"/>
        <v/>
      </c>
      <c r="J61" s="5" t="str">
        <f t="shared" si="3"/>
        <v/>
      </c>
      <c r="K61" s="159"/>
      <c r="L61" s="159"/>
      <c r="M61" s="168" t="str">
        <f t="shared" si="4"/>
        <v/>
      </c>
      <c r="N61" s="5" t="str">
        <f t="shared" si="5"/>
        <v/>
      </c>
      <c r="O61" s="159"/>
      <c r="P61" s="159"/>
      <c r="Q61" s="168" t="str">
        <f t="shared" si="6"/>
        <v/>
      </c>
      <c r="R61" s="5" t="str">
        <f t="shared" si="7"/>
        <v/>
      </c>
      <c r="S61" s="159"/>
      <c r="T61" s="159"/>
      <c r="U61" s="168" t="str">
        <f t="shared" si="8"/>
        <v/>
      </c>
      <c r="V61" s="5" t="str">
        <f t="shared" si="9"/>
        <v/>
      </c>
      <c r="W61" s="159"/>
      <c r="X61" s="159"/>
      <c r="Y61" s="168" t="str">
        <f t="shared" si="10"/>
        <v/>
      </c>
      <c r="Z61" s="5" t="str">
        <f t="shared" si="11"/>
        <v/>
      </c>
      <c r="AA61" s="160" t="str">
        <f t="shared" si="101"/>
        <v/>
      </c>
      <c r="AB61" s="160" t="str">
        <f t="shared" si="1"/>
        <v/>
      </c>
      <c r="AC61" s="160" t="str">
        <f t="shared" si="12"/>
        <v/>
      </c>
      <c r="AD61" s="6" t="str">
        <f t="shared" si="13"/>
        <v/>
      </c>
      <c r="AE61" s="105"/>
      <c r="AF61" s="159"/>
      <c r="AG61" s="159"/>
      <c r="AH61" s="168" t="str">
        <f t="shared" si="14"/>
        <v/>
      </c>
      <c r="AI61" s="5" t="str">
        <f t="shared" si="15"/>
        <v/>
      </c>
      <c r="AJ61" s="159"/>
      <c r="AK61" s="159"/>
      <c r="AL61" s="168" t="str">
        <f t="shared" si="16"/>
        <v/>
      </c>
      <c r="AM61" s="5" t="str">
        <f t="shared" si="17"/>
        <v/>
      </c>
      <c r="AN61" s="159"/>
      <c r="AO61" s="159"/>
      <c r="AP61" s="168" t="str">
        <f t="shared" si="18"/>
        <v/>
      </c>
      <c r="AQ61" s="5" t="str">
        <f t="shared" si="19"/>
        <v/>
      </c>
      <c r="AR61" s="159"/>
      <c r="AS61" s="159"/>
      <c r="AT61" s="168" t="str">
        <f t="shared" si="20"/>
        <v/>
      </c>
      <c r="AU61" s="5" t="str">
        <f t="shared" si="21"/>
        <v/>
      </c>
      <c r="AV61" s="159"/>
      <c r="AW61" s="159"/>
      <c r="AX61" s="168" t="str">
        <f t="shared" si="22"/>
        <v/>
      </c>
      <c r="AY61" s="5" t="str">
        <f t="shared" si="23"/>
        <v/>
      </c>
      <c r="AZ61" s="160" t="str">
        <f t="shared" si="24"/>
        <v/>
      </c>
      <c r="BA61" s="160" t="str">
        <f t="shared" si="25"/>
        <v/>
      </c>
      <c r="BB61" s="160" t="str">
        <f t="shared" si="26"/>
        <v/>
      </c>
      <c r="BC61" s="6" t="str">
        <f t="shared" si="27"/>
        <v/>
      </c>
      <c r="BD61" s="105"/>
      <c r="BE61" s="159"/>
      <c r="BF61" s="159"/>
      <c r="BG61" s="168" t="str">
        <f t="shared" si="28"/>
        <v/>
      </c>
      <c r="BH61" s="5" t="str">
        <f t="shared" si="29"/>
        <v/>
      </c>
      <c r="BI61" s="159"/>
      <c r="BJ61" s="159"/>
      <c r="BK61" s="168" t="str">
        <f t="shared" si="30"/>
        <v/>
      </c>
      <c r="BL61" s="5" t="str">
        <f t="shared" si="31"/>
        <v/>
      </c>
      <c r="BM61" s="159"/>
      <c r="BN61" s="159"/>
      <c r="BO61" s="168" t="str">
        <f t="shared" si="32"/>
        <v/>
      </c>
      <c r="BP61" s="5" t="str">
        <f t="shared" si="33"/>
        <v/>
      </c>
      <c r="BQ61" s="159"/>
      <c r="BR61" s="159"/>
      <c r="BS61" s="168" t="str">
        <f t="shared" si="34"/>
        <v/>
      </c>
      <c r="BT61" s="5" t="str">
        <f t="shared" si="35"/>
        <v/>
      </c>
      <c r="BU61" s="159"/>
      <c r="BV61" s="159"/>
      <c r="BW61" s="168" t="str">
        <f t="shared" si="36"/>
        <v/>
      </c>
      <c r="BX61" s="5" t="str">
        <f t="shared" si="37"/>
        <v/>
      </c>
      <c r="BY61" s="160" t="str">
        <f t="shared" si="38"/>
        <v/>
      </c>
      <c r="BZ61" s="160" t="str">
        <f t="shared" si="39"/>
        <v/>
      </c>
      <c r="CA61" s="160" t="str">
        <f t="shared" si="40"/>
        <v/>
      </c>
      <c r="CB61" s="6" t="str">
        <f t="shared" si="41"/>
        <v/>
      </c>
      <c r="CC61" s="105"/>
      <c r="CD61" s="159"/>
      <c r="CE61" s="159"/>
      <c r="CF61" s="168" t="str">
        <f t="shared" si="42"/>
        <v/>
      </c>
      <c r="CG61" s="5" t="str">
        <f t="shared" si="43"/>
        <v/>
      </c>
      <c r="CH61" s="159"/>
      <c r="CI61" s="159"/>
      <c r="CJ61" s="168" t="str">
        <f t="shared" si="44"/>
        <v/>
      </c>
      <c r="CK61" s="5" t="str">
        <f t="shared" si="45"/>
        <v/>
      </c>
      <c r="CL61" s="159"/>
      <c r="CM61" s="159"/>
      <c r="CN61" s="168" t="str">
        <f t="shared" si="46"/>
        <v/>
      </c>
      <c r="CO61" s="5" t="str">
        <f t="shared" si="47"/>
        <v/>
      </c>
      <c r="CP61" s="159"/>
      <c r="CQ61" s="159"/>
      <c r="CR61" s="168" t="str">
        <f t="shared" si="48"/>
        <v/>
      </c>
      <c r="CS61" s="5" t="str">
        <f t="shared" si="49"/>
        <v/>
      </c>
      <c r="CT61" s="159"/>
      <c r="CU61" s="159"/>
      <c r="CV61" s="168" t="str">
        <f t="shared" si="50"/>
        <v/>
      </c>
      <c r="CW61" s="5" t="str">
        <f t="shared" si="51"/>
        <v/>
      </c>
      <c r="CX61" s="160" t="str">
        <f t="shared" si="52"/>
        <v/>
      </c>
      <c r="CY61" s="160" t="str">
        <f t="shared" si="53"/>
        <v/>
      </c>
      <c r="CZ61" s="160" t="str">
        <f t="shared" si="54"/>
        <v/>
      </c>
      <c r="DA61" s="6" t="str">
        <f t="shared" si="55"/>
        <v/>
      </c>
      <c r="DB61" s="105"/>
      <c r="DC61" s="159"/>
      <c r="DD61" s="159"/>
      <c r="DE61" s="168" t="str">
        <f t="shared" si="56"/>
        <v/>
      </c>
      <c r="DF61" s="5" t="str">
        <f t="shared" si="57"/>
        <v/>
      </c>
      <c r="DG61" s="159"/>
      <c r="DH61" s="159"/>
      <c r="DI61" s="168" t="str">
        <f t="shared" si="58"/>
        <v/>
      </c>
      <c r="DJ61" s="5" t="str">
        <f t="shared" si="59"/>
        <v/>
      </c>
      <c r="DK61" s="159"/>
      <c r="DL61" s="159"/>
      <c r="DM61" s="168" t="str">
        <f t="shared" si="60"/>
        <v/>
      </c>
      <c r="DN61" s="5" t="str">
        <f t="shared" si="61"/>
        <v/>
      </c>
      <c r="DO61" s="159"/>
      <c r="DP61" s="159"/>
      <c r="DQ61" s="168" t="str">
        <f t="shared" si="62"/>
        <v/>
      </c>
      <c r="DR61" s="5" t="str">
        <f t="shared" si="63"/>
        <v/>
      </c>
      <c r="DS61" s="159"/>
      <c r="DT61" s="159"/>
      <c r="DU61" s="168" t="str">
        <f t="shared" si="64"/>
        <v/>
      </c>
      <c r="DV61" s="5" t="str">
        <f t="shared" si="65"/>
        <v/>
      </c>
      <c r="DW61" s="160" t="str">
        <f t="shared" si="66"/>
        <v/>
      </c>
      <c r="DX61" s="160" t="str">
        <f t="shared" si="67"/>
        <v/>
      </c>
      <c r="DY61" s="160" t="str">
        <f t="shared" si="68"/>
        <v/>
      </c>
      <c r="DZ61" s="6" t="str">
        <f t="shared" si="69"/>
        <v/>
      </c>
      <c r="EA61" s="105"/>
      <c r="EB61" s="159"/>
      <c r="EC61" s="159"/>
      <c r="ED61" s="168" t="str">
        <f t="shared" si="70"/>
        <v/>
      </c>
      <c r="EE61" s="5" t="str">
        <f t="shared" si="71"/>
        <v/>
      </c>
      <c r="EF61" s="159"/>
      <c r="EG61" s="159"/>
      <c r="EH61" s="168" t="str">
        <f t="shared" si="72"/>
        <v/>
      </c>
      <c r="EI61" s="5" t="str">
        <f t="shared" si="73"/>
        <v/>
      </c>
      <c r="EJ61" s="159"/>
      <c r="EK61" s="159"/>
      <c r="EL61" s="168" t="str">
        <f t="shared" si="74"/>
        <v/>
      </c>
      <c r="EM61" s="5" t="str">
        <f t="shared" si="75"/>
        <v/>
      </c>
      <c r="EN61" s="159"/>
      <c r="EO61" s="159"/>
      <c r="EP61" s="168" t="str">
        <f t="shared" si="76"/>
        <v/>
      </c>
      <c r="EQ61" s="5" t="str">
        <f t="shared" si="77"/>
        <v/>
      </c>
      <c r="ER61" s="159"/>
      <c r="ES61" s="159"/>
      <c r="ET61" s="168" t="str">
        <f t="shared" si="78"/>
        <v/>
      </c>
      <c r="EU61" s="5" t="str">
        <f t="shared" si="79"/>
        <v/>
      </c>
      <c r="EV61" s="160" t="str">
        <f t="shared" si="80"/>
        <v/>
      </c>
      <c r="EW61" s="160" t="str">
        <f t="shared" si="81"/>
        <v/>
      </c>
      <c r="EX61" s="160" t="str">
        <f t="shared" si="82"/>
        <v/>
      </c>
      <c r="EY61" s="6" t="str">
        <f t="shared" si="83"/>
        <v/>
      </c>
      <c r="EZ61" s="105"/>
      <c r="FA61" s="105"/>
      <c r="FB61" s="105"/>
      <c r="FC61" s="105"/>
      <c r="FD61" s="105"/>
      <c r="FE61" s="106" t="str">
        <f t="shared" si="84"/>
        <v/>
      </c>
      <c r="FF61" s="100" t="str">
        <f t="shared" si="85"/>
        <v xml:space="preserve"> </v>
      </c>
      <c r="FG61" s="105"/>
      <c r="FH61" s="105"/>
      <c r="FI61" s="105"/>
      <c r="FJ61" s="105"/>
      <c r="FK61" s="105"/>
      <c r="FL61" s="107" t="str">
        <f t="shared" si="86"/>
        <v/>
      </c>
      <c r="FM61" s="101" t="str">
        <f t="shared" si="87"/>
        <v xml:space="preserve"> </v>
      </c>
      <c r="FN61" s="105"/>
      <c r="FO61" s="105"/>
      <c r="FP61" s="105"/>
      <c r="FQ61" s="105"/>
      <c r="FR61" s="105"/>
      <c r="FS61" s="204" t="str">
        <f t="shared" si="88"/>
        <v/>
      </c>
      <c r="FT61" s="205" t="str">
        <f t="shared" si="89"/>
        <v xml:space="preserve"> </v>
      </c>
      <c r="FU61" s="477"/>
      <c r="FV61" s="316" t="str">
        <f>IF(AND(C61=""),"-",VLOOKUP(B61,Register!$A$7:$AM$311,19,FALSE))</f>
        <v>-</v>
      </c>
      <c r="FW61" s="7" t="str">
        <f>IF(AND(C61=""),"-",VLOOKUP(B61,Register!$A$7:$AM$311,20,FALSE))</f>
        <v>-</v>
      </c>
      <c r="FX61" s="7" t="str">
        <f>IF(AND(C61=""),"-",VLOOKUP(B61,Register!$A$7:$AM$311,21,FALSE))</f>
        <v>-</v>
      </c>
      <c r="FY61" s="7" t="str">
        <f>IF(AND(C61=""),"-",VLOOKUP(B61,Register!$A$7:$AM$311,22,FALSE))</f>
        <v>-</v>
      </c>
      <c r="FZ61" s="7" t="str">
        <f>IF(AND(C61=""),"-",VLOOKUP(B61,Register!$A$7:$AM$311,23,FALSE))</f>
        <v>-</v>
      </c>
      <c r="GA61" s="7" t="str">
        <f>IF(AND(C61=""),"-",VLOOKUP(B61,Register!$A$7:$AM$311,24,FALSE))</f>
        <v>-</v>
      </c>
      <c r="GB61" s="7" t="str">
        <f>IF(AND(C61=""),"-",VLOOKUP(B61,Register!$A$7:$AM$311,25,FALSE))</f>
        <v>-</v>
      </c>
      <c r="GC61" s="7" t="str">
        <f>IF(AND(C61=""),"-",VLOOKUP(B61,Register!$A$7:$AM$311,26,FALSE))</f>
        <v>-</v>
      </c>
      <c r="GD61" s="7" t="str">
        <f>IF(AND(C61=""),"-",VLOOKUP(B61,Register!$A$7:$AM$311,27,FALSE))</f>
        <v>-</v>
      </c>
      <c r="GE61" s="7" t="str">
        <f>IF(AND(C61=""),"-",VLOOKUP(B61,Register!$A$7:$AM$311,28,FALSE))</f>
        <v>-</v>
      </c>
      <c r="GF61" s="7" t="str">
        <f>IF(AND(C61=""),"-",VLOOKUP(B61,Register!$A$7:$AM$311,29,FALSE))</f>
        <v>-</v>
      </c>
      <c r="GG61" s="7" t="str">
        <f>IF(AND(C61=""),"-",VLOOKUP(B61,Register!$A$7:$AM$311,30,FALSE))</f>
        <v>-</v>
      </c>
      <c r="GH61" s="8" t="str">
        <f>IF(AND(C61=""),"-",VLOOKUP(B61,Register!$A$7:$AM$311,31,FALSE))</f>
        <v>-</v>
      </c>
      <c r="GI61" s="309" t="str">
        <f>IF(AND(C61=""),"",VLOOKUP(B61,Register!$A$7:$CL$311,36,FALSE))</f>
        <v/>
      </c>
      <c r="GJ61" s="182" t="str">
        <f t="shared" si="90"/>
        <v/>
      </c>
      <c r="GK61" s="312" t="str">
        <f t="shared" si="91"/>
        <v/>
      </c>
      <c r="GL61" s="314" t="str">
        <f t="shared" si="92"/>
        <v/>
      </c>
      <c r="GM61" s="3"/>
      <c r="GP61" s="315"/>
      <c r="GR61" s="3"/>
      <c r="GS61" s="3"/>
      <c r="GT61" s="3"/>
      <c r="GU61" s="3"/>
      <c r="GV61" s="3"/>
      <c r="GW61" s="3"/>
      <c r="GX61" s="3"/>
      <c r="GY61" s="3"/>
      <c r="GZ61" s="3"/>
      <c r="HA61" s="3"/>
      <c r="HB61" s="3"/>
      <c r="HC61" s="3"/>
      <c r="HD61" s="3"/>
      <c r="HE61" s="3"/>
      <c r="HF61" s="3"/>
      <c r="HG61" s="3"/>
      <c r="HH61" s="3"/>
      <c r="HI61" s="3"/>
      <c r="HJ61" s="3"/>
      <c r="HK61" s="3"/>
      <c r="HL61" s="3"/>
      <c r="HM61" s="3"/>
      <c r="HW61" s="321" t="str">
        <f>IF(ISNA(VLOOKUP(B61,Register!A$7:Z$315,9,FALSE)),"",VLOOKUP(B61,Register!A$7:Z$315,9,FALSE))</f>
        <v/>
      </c>
      <c r="HX61" s="321" t="str">
        <f>IF(ISNA(VLOOKUP(B61,Register!A$7:Z$315,12,FALSE)),"",VLOOKUP(B61,Register!A$7:Z$315,12,FALSE))</f>
        <v/>
      </c>
      <c r="HY61" s="321" t="str">
        <f t="shared" si="93"/>
        <v/>
      </c>
      <c r="HZ61" s="321" t="str">
        <f t="shared" si="94"/>
        <v/>
      </c>
      <c r="IA61" s="321" t="str">
        <f t="shared" si="95"/>
        <v/>
      </c>
      <c r="IB61" s="321" t="str">
        <f t="shared" si="96"/>
        <v/>
      </c>
      <c r="IC61" s="321" t="str">
        <f t="shared" si="97"/>
        <v/>
      </c>
      <c r="ID61" s="321" t="str">
        <f t="shared" si="98"/>
        <v/>
      </c>
      <c r="IE61" s="321" t="str">
        <f t="shared" si="99"/>
        <v/>
      </c>
      <c r="IF61" s="321" t="str">
        <f t="shared" si="100"/>
        <v/>
      </c>
    </row>
    <row r="62" spans="1:240" ht="21">
      <c r="A62" s="172">
        <v>50</v>
      </c>
      <c r="B62" s="197"/>
      <c r="C62" s="196" t="str">
        <f>IF(ISNA(VLOOKUP(B62,Register!A$7:Z$315,3,FALSE)),"",VLOOKUP(B62,Register!A$7:Z$315,3,FALSE))</f>
        <v/>
      </c>
      <c r="D62" s="196" t="str">
        <f>IF(ISNA(VLOOKUP(B62,Register!A$7:Z$315,4,FALSE)),"",VLOOKUP(B62,Register!A$7:Z$315,4,FALSE))</f>
        <v/>
      </c>
      <c r="E62" s="195" t="str">
        <f>IF(ISNA(VLOOKUP(B62,Register!A$7:Z$315,6,FALSE)),"",VLOOKUP(B62,Register!A$7:Z$315,6,FALSE))</f>
        <v/>
      </c>
      <c r="F62" s="105"/>
      <c r="G62" s="159"/>
      <c r="H62" s="159"/>
      <c r="I62" s="168" t="str">
        <f t="shared" si="2"/>
        <v/>
      </c>
      <c r="J62" s="5" t="str">
        <f t="shared" si="3"/>
        <v/>
      </c>
      <c r="K62" s="159"/>
      <c r="L62" s="159"/>
      <c r="M62" s="168" t="str">
        <f t="shared" si="4"/>
        <v/>
      </c>
      <c r="N62" s="5" t="str">
        <f t="shared" si="5"/>
        <v/>
      </c>
      <c r="O62" s="159"/>
      <c r="P62" s="159"/>
      <c r="Q62" s="168" t="str">
        <f t="shared" si="6"/>
        <v/>
      </c>
      <c r="R62" s="5" t="str">
        <f t="shared" si="7"/>
        <v/>
      </c>
      <c r="S62" s="159"/>
      <c r="T62" s="159"/>
      <c r="U62" s="168" t="str">
        <f t="shared" si="8"/>
        <v/>
      </c>
      <c r="V62" s="5" t="str">
        <f t="shared" si="9"/>
        <v/>
      </c>
      <c r="W62" s="159"/>
      <c r="X62" s="159"/>
      <c r="Y62" s="168" t="str">
        <f t="shared" si="10"/>
        <v/>
      </c>
      <c r="Z62" s="5" t="str">
        <f t="shared" si="11"/>
        <v/>
      </c>
      <c r="AA62" s="160" t="str">
        <f t="shared" si="101"/>
        <v/>
      </c>
      <c r="AB62" s="160" t="str">
        <f t="shared" si="1"/>
        <v/>
      </c>
      <c r="AC62" s="160" t="str">
        <f t="shared" si="12"/>
        <v/>
      </c>
      <c r="AD62" s="6" t="str">
        <f t="shared" si="13"/>
        <v/>
      </c>
      <c r="AE62" s="105"/>
      <c r="AF62" s="159"/>
      <c r="AG62" s="159"/>
      <c r="AH62" s="168" t="str">
        <f t="shared" si="14"/>
        <v/>
      </c>
      <c r="AI62" s="5" t="str">
        <f t="shared" si="15"/>
        <v/>
      </c>
      <c r="AJ62" s="159"/>
      <c r="AK62" s="159"/>
      <c r="AL62" s="168" t="str">
        <f t="shared" si="16"/>
        <v/>
      </c>
      <c r="AM62" s="5" t="str">
        <f t="shared" si="17"/>
        <v/>
      </c>
      <c r="AN62" s="159"/>
      <c r="AO62" s="159"/>
      <c r="AP62" s="168" t="str">
        <f t="shared" si="18"/>
        <v/>
      </c>
      <c r="AQ62" s="5" t="str">
        <f t="shared" si="19"/>
        <v/>
      </c>
      <c r="AR62" s="159"/>
      <c r="AS62" s="159"/>
      <c r="AT62" s="168" t="str">
        <f t="shared" si="20"/>
        <v/>
      </c>
      <c r="AU62" s="5" t="str">
        <f t="shared" si="21"/>
        <v/>
      </c>
      <c r="AV62" s="159"/>
      <c r="AW62" s="159"/>
      <c r="AX62" s="168" t="str">
        <f t="shared" si="22"/>
        <v/>
      </c>
      <c r="AY62" s="5" t="str">
        <f t="shared" si="23"/>
        <v/>
      </c>
      <c r="AZ62" s="160" t="str">
        <f t="shared" si="24"/>
        <v/>
      </c>
      <c r="BA62" s="160" t="str">
        <f t="shared" si="25"/>
        <v/>
      </c>
      <c r="BB62" s="160" t="str">
        <f t="shared" si="26"/>
        <v/>
      </c>
      <c r="BC62" s="6" t="str">
        <f t="shared" si="27"/>
        <v/>
      </c>
      <c r="BD62" s="105"/>
      <c r="BE62" s="159"/>
      <c r="BF62" s="159"/>
      <c r="BG62" s="168" t="str">
        <f t="shared" si="28"/>
        <v/>
      </c>
      <c r="BH62" s="5" t="str">
        <f t="shared" si="29"/>
        <v/>
      </c>
      <c r="BI62" s="159"/>
      <c r="BJ62" s="159"/>
      <c r="BK62" s="168" t="str">
        <f t="shared" si="30"/>
        <v/>
      </c>
      <c r="BL62" s="5" t="str">
        <f t="shared" si="31"/>
        <v/>
      </c>
      <c r="BM62" s="159"/>
      <c r="BN62" s="159"/>
      <c r="BO62" s="168" t="str">
        <f t="shared" si="32"/>
        <v/>
      </c>
      <c r="BP62" s="5" t="str">
        <f t="shared" si="33"/>
        <v/>
      </c>
      <c r="BQ62" s="159"/>
      <c r="BR62" s="159"/>
      <c r="BS62" s="168" t="str">
        <f t="shared" si="34"/>
        <v/>
      </c>
      <c r="BT62" s="5" t="str">
        <f t="shared" si="35"/>
        <v/>
      </c>
      <c r="BU62" s="159"/>
      <c r="BV62" s="159"/>
      <c r="BW62" s="168" t="str">
        <f t="shared" si="36"/>
        <v/>
      </c>
      <c r="BX62" s="5" t="str">
        <f t="shared" si="37"/>
        <v/>
      </c>
      <c r="BY62" s="160" t="str">
        <f t="shared" si="38"/>
        <v/>
      </c>
      <c r="BZ62" s="160" t="str">
        <f t="shared" si="39"/>
        <v/>
      </c>
      <c r="CA62" s="160" t="str">
        <f t="shared" si="40"/>
        <v/>
      </c>
      <c r="CB62" s="6" t="str">
        <f t="shared" si="41"/>
        <v/>
      </c>
      <c r="CC62" s="105"/>
      <c r="CD62" s="159"/>
      <c r="CE62" s="159"/>
      <c r="CF62" s="168" t="str">
        <f t="shared" si="42"/>
        <v/>
      </c>
      <c r="CG62" s="5" t="str">
        <f t="shared" si="43"/>
        <v/>
      </c>
      <c r="CH62" s="159"/>
      <c r="CI62" s="159"/>
      <c r="CJ62" s="168" t="str">
        <f t="shared" si="44"/>
        <v/>
      </c>
      <c r="CK62" s="5" t="str">
        <f t="shared" si="45"/>
        <v/>
      </c>
      <c r="CL62" s="159"/>
      <c r="CM62" s="159"/>
      <c r="CN62" s="168" t="str">
        <f t="shared" si="46"/>
        <v/>
      </c>
      <c r="CO62" s="5" t="str">
        <f t="shared" si="47"/>
        <v/>
      </c>
      <c r="CP62" s="159"/>
      <c r="CQ62" s="159"/>
      <c r="CR62" s="168" t="str">
        <f t="shared" si="48"/>
        <v/>
      </c>
      <c r="CS62" s="5" t="str">
        <f t="shared" si="49"/>
        <v/>
      </c>
      <c r="CT62" s="159"/>
      <c r="CU62" s="159"/>
      <c r="CV62" s="168" t="str">
        <f t="shared" si="50"/>
        <v/>
      </c>
      <c r="CW62" s="5" t="str">
        <f t="shared" si="51"/>
        <v/>
      </c>
      <c r="CX62" s="160" t="str">
        <f t="shared" si="52"/>
        <v/>
      </c>
      <c r="CY62" s="160" t="str">
        <f t="shared" si="53"/>
        <v/>
      </c>
      <c r="CZ62" s="160" t="str">
        <f t="shared" si="54"/>
        <v/>
      </c>
      <c r="DA62" s="6" t="str">
        <f t="shared" si="55"/>
        <v/>
      </c>
      <c r="DB62" s="105"/>
      <c r="DC62" s="159"/>
      <c r="DD62" s="159"/>
      <c r="DE62" s="168" t="str">
        <f t="shared" si="56"/>
        <v/>
      </c>
      <c r="DF62" s="5" t="str">
        <f t="shared" si="57"/>
        <v/>
      </c>
      <c r="DG62" s="159"/>
      <c r="DH62" s="159"/>
      <c r="DI62" s="168" t="str">
        <f t="shared" si="58"/>
        <v/>
      </c>
      <c r="DJ62" s="5" t="str">
        <f t="shared" si="59"/>
        <v/>
      </c>
      <c r="DK62" s="159"/>
      <c r="DL62" s="159"/>
      <c r="DM62" s="168" t="str">
        <f t="shared" si="60"/>
        <v/>
      </c>
      <c r="DN62" s="5" t="str">
        <f t="shared" si="61"/>
        <v/>
      </c>
      <c r="DO62" s="159"/>
      <c r="DP62" s="159"/>
      <c r="DQ62" s="168" t="str">
        <f t="shared" si="62"/>
        <v/>
      </c>
      <c r="DR62" s="5" t="str">
        <f t="shared" si="63"/>
        <v/>
      </c>
      <c r="DS62" s="159"/>
      <c r="DT62" s="159"/>
      <c r="DU62" s="168" t="str">
        <f t="shared" si="64"/>
        <v/>
      </c>
      <c r="DV62" s="5" t="str">
        <f t="shared" si="65"/>
        <v/>
      </c>
      <c r="DW62" s="160" t="str">
        <f t="shared" si="66"/>
        <v/>
      </c>
      <c r="DX62" s="160" t="str">
        <f t="shared" si="67"/>
        <v/>
      </c>
      <c r="DY62" s="160" t="str">
        <f t="shared" si="68"/>
        <v/>
      </c>
      <c r="DZ62" s="6" t="str">
        <f t="shared" si="69"/>
        <v/>
      </c>
      <c r="EA62" s="105"/>
      <c r="EB62" s="159"/>
      <c r="EC62" s="159"/>
      <c r="ED62" s="168" t="str">
        <f t="shared" si="70"/>
        <v/>
      </c>
      <c r="EE62" s="5" t="str">
        <f t="shared" si="71"/>
        <v/>
      </c>
      <c r="EF62" s="159"/>
      <c r="EG62" s="159"/>
      <c r="EH62" s="168" t="str">
        <f t="shared" si="72"/>
        <v/>
      </c>
      <c r="EI62" s="5" t="str">
        <f t="shared" si="73"/>
        <v/>
      </c>
      <c r="EJ62" s="159"/>
      <c r="EK62" s="159"/>
      <c r="EL62" s="168" t="str">
        <f t="shared" si="74"/>
        <v/>
      </c>
      <c r="EM62" s="5" t="str">
        <f t="shared" si="75"/>
        <v/>
      </c>
      <c r="EN62" s="159"/>
      <c r="EO62" s="159"/>
      <c r="EP62" s="168" t="str">
        <f t="shared" si="76"/>
        <v/>
      </c>
      <c r="EQ62" s="5" t="str">
        <f t="shared" si="77"/>
        <v/>
      </c>
      <c r="ER62" s="159"/>
      <c r="ES62" s="159"/>
      <c r="ET62" s="168" t="str">
        <f t="shared" si="78"/>
        <v/>
      </c>
      <c r="EU62" s="5" t="str">
        <f t="shared" si="79"/>
        <v/>
      </c>
      <c r="EV62" s="160" t="str">
        <f t="shared" si="80"/>
        <v/>
      </c>
      <c r="EW62" s="160" t="str">
        <f t="shared" si="81"/>
        <v/>
      </c>
      <c r="EX62" s="160" t="str">
        <f t="shared" si="82"/>
        <v/>
      </c>
      <c r="EY62" s="6" t="str">
        <f t="shared" si="83"/>
        <v/>
      </c>
      <c r="EZ62" s="105"/>
      <c r="FA62" s="105"/>
      <c r="FB62" s="105"/>
      <c r="FC62" s="105"/>
      <c r="FD62" s="105"/>
      <c r="FE62" s="106" t="str">
        <f t="shared" si="84"/>
        <v/>
      </c>
      <c r="FF62" s="100" t="str">
        <f t="shared" si="85"/>
        <v xml:space="preserve"> </v>
      </c>
      <c r="FG62" s="105"/>
      <c r="FH62" s="105"/>
      <c r="FI62" s="105"/>
      <c r="FJ62" s="105"/>
      <c r="FK62" s="105"/>
      <c r="FL62" s="107" t="str">
        <f t="shared" si="86"/>
        <v/>
      </c>
      <c r="FM62" s="101" t="str">
        <f t="shared" si="87"/>
        <v xml:space="preserve"> </v>
      </c>
      <c r="FN62" s="105"/>
      <c r="FO62" s="105"/>
      <c r="FP62" s="105"/>
      <c r="FQ62" s="105"/>
      <c r="FR62" s="105"/>
      <c r="FS62" s="204" t="str">
        <f t="shared" si="88"/>
        <v/>
      </c>
      <c r="FT62" s="205" t="str">
        <f t="shared" si="89"/>
        <v xml:space="preserve"> </v>
      </c>
      <c r="FU62" s="477"/>
      <c r="FV62" s="316" t="str">
        <f>IF(AND(C62=""),"-",VLOOKUP(B62,Register!$A$7:$AM$311,19,FALSE))</f>
        <v>-</v>
      </c>
      <c r="FW62" s="7" t="str">
        <f>IF(AND(C62=""),"-",VLOOKUP(B62,Register!$A$7:$AM$311,20,FALSE))</f>
        <v>-</v>
      </c>
      <c r="FX62" s="7" t="str">
        <f>IF(AND(C62=""),"-",VLOOKUP(B62,Register!$A$7:$AM$311,21,FALSE))</f>
        <v>-</v>
      </c>
      <c r="FY62" s="7" t="str">
        <f>IF(AND(C62=""),"-",VLOOKUP(B62,Register!$A$7:$AM$311,22,FALSE))</f>
        <v>-</v>
      </c>
      <c r="FZ62" s="7" t="str">
        <f>IF(AND(C62=""),"-",VLOOKUP(B62,Register!$A$7:$AM$311,23,FALSE))</f>
        <v>-</v>
      </c>
      <c r="GA62" s="7" t="str">
        <f>IF(AND(C62=""),"-",VLOOKUP(B62,Register!$A$7:$AM$311,24,FALSE))</f>
        <v>-</v>
      </c>
      <c r="GB62" s="7" t="str">
        <f>IF(AND(C62=""),"-",VLOOKUP(B62,Register!$A$7:$AM$311,25,FALSE))</f>
        <v>-</v>
      </c>
      <c r="GC62" s="7" t="str">
        <f>IF(AND(C62=""),"-",VLOOKUP(B62,Register!$A$7:$AM$311,26,FALSE))</f>
        <v>-</v>
      </c>
      <c r="GD62" s="7" t="str">
        <f>IF(AND(C62=""),"-",VLOOKUP(B62,Register!$A$7:$AM$311,27,FALSE))</f>
        <v>-</v>
      </c>
      <c r="GE62" s="7" t="str">
        <f>IF(AND(C62=""),"-",VLOOKUP(B62,Register!$A$7:$AM$311,28,FALSE))</f>
        <v>-</v>
      </c>
      <c r="GF62" s="7" t="str">
        <f>IF(AND(C62=""),"-",VLOOKUP(B62,Register!$A$7:$AM$311,29,FALSE))</f>
        <v>-</v>
      </c>
      <c r="GG62" s="7" t="str">
        <f>IF(AND(C62=""),"-",VLOOKUP(B62,Register!$A$7:$AM$311,30,FALSE))</f>
        <v>-</v>
      </c>
      <c r="GH62" s="8" t="str">
        <f>IF(AND(C62=""),"-",VLOOKUP(B62,Register!$A$7:$AM$311,31,FALSE))</f>
        <v>-</v>
      </c>
      <c r="GI62" s="309" t="str">
        <f>IF(AND(C62=""),"",VLOOKUP(B62,Register!$A$7:$CL$311,36,FALSE))</f>
        <v/>
      </c>
      <c r="GJ62" s="182" t="str">
        <f t="shared" si="90"/>
        <v/>
      </c>
      <c r="GK62" s="312" t="str">
        <f t="shared" si="91"/>
        <v/>
      </c>
      <c r="GL62" s="314" t="str">
        <f t="shared" si="92"/>
        <v/>
      </c>
      <c r="GM62" s="3"/>
      <c r="GP62" s="315"/>
      <c r="GR62" s="3"/>
      <c r="GS62" s="3"/>
      <c r="GT62" s="3"/>
      <c r="GU62" s="3"/>
      <c r="GV62" s="3"/>
      <c r="GW62" s="3"/>
      <c r="GX62" s="3"/>
      <c r="GY62" s="3"/>
      <c r="GZ62" s="3"/>
      <c r="HA62" s="3"/>
      <c r="HB62" s="3"/>
      <c r="HC62" s="3"/>
      <c r="HD62" s="3"/>
      <c r="HE62" s="3"/>
      <c r="HF62" s="3"/>
      <c r="HG62" s="3"/>
      <c r="HH62" s="3"/>
      <c r="HI62" s="3"/>
      <c r="HJ62" s="3"/>
      <c r="HK62" s="3"/>
      <c r="HL62" s="3"/>
      <c r="HM62" s="3"/>
      <c r="HW62" s="321" t="str">
        <f>IF(ISNA(VLOOKUP(B62,Register!A$7:Z$315,9,FALSE)),"",VLOOKUP(B62,Register!A$7:Z$315,9,FALSE))</f>
        <v/>
      </c>
      <c r="HX62" s="321" t="str">
        <f>IF(ISNA(VLOOKUP(B62,Register!A$7:Z$315,12,FALSE)),"",VLOOKUP(B62,Register!A$7:Z$315,12,FALSE))</f>
        <v/>
      </c>
      <c r="HY62" s="321" t="str">
        <f t="shared" si="93"/>
        <v/>
      </c>
      <c r="HZ62" s="321" t="str">
        <f t="shared" si="94"/>
        <v/>
      </c>
      <c r="IA62" s="321" t="str">
        <f t="shared" si="95"/>
        <v/>
      </c>
      <c r="IB62" s="321" t="str">
        <f t="shared" si="96"/>
        <v/>
      </c>
      <c r="IC62" s="321" t="str">
        <f t="shared" si="97"/>
        <v/>
      </c>
      <c r="ID62" s="321" t="str">
        <f t="shared" si="98"/>
        <v/>
      </c>
      <c r="IE62" s="321" t="str">
        <f t="shared" si="99"/>
        <v/>
      </c>
      <c r="IF62" s="321" t="str">
        <f t="shared" si="100"/>
        <v/>
      </c>
    </row>
    <row r="63" spans="1:240" ht="21">
      <c r="A63" s="172">
        <v>51</v>
      </c>
      <c r="B63" s="197"/>
      <c r="C63" s="196" t="str">
        <f>IF(ISNA(VLOOKUP(B63,Register!A$7:Z$315,3,FALSE)),"",VLOOKUP(B63,Register!A$7:Z$315,3,FALSE))</f>
        <v/>
      </c>
      <c r="D63" s="196" t="str">
        <f>IF(ISNA(VLOOKUP(B63,Register!A$7:Z$315,4,FALSE)),"",VLOOKUP(B63,Register!A$7:Z$315,4,FALSE))</f>
        <v/>
      </c>
      <c r="E63" s="195" t="str">
        <f>IF(ISNA(VLOOKUP(B63,Register!A$7:Z$315,6,FALSE)),"",VLOOKUP(B63,Register!A$7:Z$315,6,FALSE))</f>
        <v/>
      </c>
      <c r="F63" s="105"/>
      <c r="G63" s="159"/>
      <c r="H63" s="159"/>
      <c r="I63" s="168" t="str">
        <f t="shared" si="2"/>
        <v/>
      </c>
      <c r="J63" s="5" t="str">
        <f t="shared" si="3"/>
        <v/>
      </c>
      <c r="K63" s="159"/>
      <c r="L63" s="159"/>
      <c r="M63" s="168" t="str">
        <f t="shared" si="4"/>
        <v/>
      </c>
      <c r="N63" s="5" t="str">
        <f t="shared" si="5"/>
        <v/>
      </c>
      <c r="O63" s="159"/>
      <c r="P63" s="159"/>
      <c r="Q63" s="168" t="str">
        <f t="shared" si="6"/>
        <v/>
      </c>
      <c r="R63" s="5" t="str">
        <f t="shared" si="7"/>
        <v/>
      </c>
      <c r="S63" s="159"/>
      <c r="T63" s="159"/>
      <c r="U63" s="168" t="str">
        <f t="shared" si="8"/>
        <v/>
      </c>
      <c r="V63" s="5" t="str">
        <f t="shared" si="9"/>
        <v/>
      </c>
      <c r="W63" s="159"/>
      <c r="X63" s="159"/>
      <c r="Y63" s="168" t="str">
        <f t="shared" si="10"/>
        <v/>
      </c>
      <c r="Z63" s="5" t="str">
        <f t="shared" si="11"/>
        <v/>
      </c>
      <c r="AA63" s="160" t="str">
        <f t="shared" si="101"/>
        <v/>
      </c>
      <c r="AB63" s="160" t="str">
        <f t="shared" si="1"/>
        <v/>
      </c>
      <c r="AC63" s="160" t="str">
        <f t="shared" si="12"/>
        <v/>
      </c>
      <c r="AD63" s="6" t="str">
        <f t="shared" si="13"/>
        <v/>
      </c>
      <c r="AE63" s="105"/>
      <c r="AF63" s="159"/>
      <c r="AG63" s="159"/>
      <c r="AH63" s="168" t="str">
        <f t="shared" si="14"/>
        <v/>
      </c>
      <c r="AI63" s="5" t="str">
        <f t="shared" si="15"/>
        <v/>
      </c>
      <c r="AJ63" s="159"/>
      <c r="AK63" s="159"/>
      <c r="AL63" s="168" t="str">
        <f t="shared" si="16"/>
        <v/>
      </c>
      <c r="AM63" s="5" t="str">
        <f t="shared" si="17"/>
        <v/>
      </c>
      <c r="AN63" s="159"/>
      <c r="AO63" s="159"/>
      <c r="AP63" s="168" t="str">
        <f t="shared" si="18"/>
        <v/>
      </c>
      <c r="AQ63" s="5" t="str">
        <f t="shared" si="19"/>
        <v/>
      </c>
      <c r="AR63" s="159"/>
      <c r="AS63" s="159"/>
      <c r="AT63" s="168" t="str">
        <f t="shared" si="20"/>
        <v/>
      </c>
      <c r="AU63" s="5" t="str">
        <f t="shared" si="21"/>
        <v/>
      </c>
      <c r="AV63" s="159"/>
      <c r="AW63" s="159"/>
      <c r="AX63" s="168" t="str">
        <f t="shared" si="22"/>
        <v/>
      </c>
      <c r="AY63" s="5" t="str">
        <f t="shared" si="23"/>
        <v/>
      </c>
      <c r="AZ63" s="160" t="str">
        <f t="shared" si="24"/>
        <v/>
      </c>
      <c r="BA63" s="160" t="str">
        <f t="shared" si="25"/>
        <v/>
      </c>
      <c r="BB63" s="160" t="str">
        <f t="shared" si="26"/>
        <v/>
      </c>
      <c r="BC63" s="6" t="str">
        <f t="shared" si="27"/>
        <v/>
      </c>
      <c r="BD63" s="105"/>
      <c r="BE63" s="159"/>
      <c r="BF63" s="159"/>
      <c r="BG63" s="168" t="str">
        <f t="shared" si="28"/>
        <v/>
      </c>
      <c r="BH63" s="5" t="str">
        <f t="shared" si="29"/>
        <v/>
      </c>
      <c r="BI63" s="159"/>
      <c r="BJ63" s="159"/>
      <c r="BK63" s="168" t="str">
        <f t="shared" si="30"/>
        <v/>
      </c>
      <c r="BL63" s="5" t="str">
        <f t="shared" si="31"/>
        <v/>
      </c>
      <c r="BM63" s="159"/>
      <c r="BN63" s="159"/>
      <c r="BO63" s="168" t="str">
        <f t="shared" si="32"/>
        <v/>
      </c>
      <c r="BP63" s="5" t="str">
        <f t="shared" si="33"/>
        <v/>
      </c>
      <c r="BQ63" s="159"/>
      <c r="BR63" s="159"/>
      <c r="BS63" s="168" t="str">
        <f t="shared" si="34"/>
        <v/>
      </c>
      <c r="BT63" s="5" t="str">
        <f t="shared" si="35"/>
        <v/>
      </c>
      <c r="BU63" s="159"/>
      <c r="BV63" s="159"/>
      <c r="BW63" s="168" t="str">
        <f t="shared" si="36"/>
        <v/>
      </c>
      <c r="BX63" s="5" t="str">
        <f t="shared" si="37"/>
        <v/>
      </c>
      <c r="BY63" s="160" t="str">
        <f t="shared" si="38"/>
        <v/>
      </c>
      <c r="BZ63" s="160" t="str">
        <f t="shared" si="39"/>
        <v/>
      </c>
      <c r="CA63" s="160" t="str">
        <f t="shared" si="40"/>
        <v/>
      </c>
      <c r="CB63" s="6" t="str">
        <f t="shared" si="41"/>
        <v/>
      </c>
      <c r="CC63" s="105"/>
      <c r="CD63" s="159"/>
      <c r="CE63" s="159"/>
      <c r="CF63" s="168" t="str">
        <f t="shared" si="42"/>
        <v/>
      </c>
      <c r="CG63" s="5" t="str">
        <f t="shared" si="43"/>
        <v/>
      </c>
      <c r="CH63" s="159"/>
      <c r="CI63" s="159"/>
      <c r="CJ63" s="168" t="str">
        <f t="shared" si="44"/>
        <v/>
      </c>
      <c r="CK63" s="5" t="str">
        <f t="shared" si="45"/>
        <v/>
      </c>
      <c r="CL63" s="159"/>
      <c r="CM63" s="159"/>
      <c r="CN63" s="168" t="str">
        <f t="shared" si="46"/>
        <v/>
      </c>
      <c r="CO63" s="5" t="str">
        <f t="shared" si="47"/>
        <v/>
      </c>
      <c r="CP63" s="159"/>
      <c r="CQ63" s="159"/>
      <c r="CR63" s="168" t="str">
        <f t="shared" si="48"/>
        <v/>
      </c>
      <c r="CS63" s="5" t="str">
        <f t="shared" si="49"/>
        <v/>
      </c>
      <c r="CT63" s="159"/>
      <c r="CU63" s="159"/>
      <c r="CV63" s="168" t="str">
        <f t="shared" si="50"/>
        <v/>
      </c>
      <c r="CW63" s="5" t="str">
        <f t="shared" si="51"/>
        <v/>
      </c>
      <c r="CX63" s="160" t="str">
        <f t="shared" si="52"/>
        <v/>
      </c>
      <c r="CY63" s="160" t="str">
        <f t="shared" si="53"/>
        <v/>
      </c>
      <c r="CZ63" s="160" t="str">
        <f t="shared" si="54"/>
        <v/>
      </c>
      <c r="DA63" s="6" t="str">
        <f t="shared" si="55"/>
        <v/>
      </c>
      <c r="DB63" s="105"/>
      <c r="DC63" s="159"/>
      <c r="DD63" s="159"/>
      <c r="DE63" s="168" t="str">
        <f t="shared" si="56"/>
        <v/>
      </c>
      <c r="DF63" s="5" t="str">
        <f t="shared" si="57"/>
        <v/>
      </c>
      <c r="DG63" s="159"/>
      <c r="DH63" s="159"/>
      <c r="DI63" s="168" t="str">
        <f t="shared" si="58"/>
        <v/>
      </c>
      <c r="DJ63" s="5" t="str">
        <f t="shared" si="59"/>
        <v/>
      </c>
      <c r="DK63" s="159"/>
      <c r="DL63" s="159"/>
      <c r="DM63" s="168" t="str">
        <f t="shared" si="60"/>
        <v/>
      </c>
      <c r="DN63" s="5" t="str">
        <f t="shared" si="61"/>
        <v/>
      </c>
      <c r="DO63" s="159"/>
      <c r="DP63" s="159"/>
      <c r="DQ63" s="168" t="str">
        <f t="shared" si="62"/>
        <v/>
      </c>
      <c r="DR63" s="5" t="str">
        <f t="shared" si="63"/>
        <v/>
      </c>
      <c r="DS63" s="159"/>
      <c r="DT63" s="159"/>
      <c r="DU63" s="168" t="str">
        <f t="shared" si="64"/>
        <v/>
      </c>
      <c r="DV63" s="5" t="str">
        <f t="shared" si="65"/>
        <v/>
      </c>
      <c r="DW63" s="160" t="str">
        <f t="shared" si="66"/>
        <v/>
      </c>
      <c r="DX63" s="160" t="str">
        <f t="shared" si="67"/>
        <v/>
      </c>
      <c r="DY63" s="160" t="str">
        <f t="shared" si="68"/>
        <v/>
      </c>
      <c r="DZ63" s="6" t="str">
        <f t="shared" si="69"/>
        <v/>
      </c>
      <c r="EA63" s="105"/>
      <c r="EB63" s="159"/>
      <c r="EC63" s="159"/>
      <c r="ED63" s="168" t="str">
        <f t="shared" si="70"/>
        <v/>
      </c>
      <c r="EE63" s="5" t="str">
        <f t="shared" si="71"/>
        <v/>
      </c>
      <c r="EF63" s="159"/>
      <c r="EG63" s="159"/>
      <c r="EH63" s="168" t="str">
        <f t="shared" si="72"/>
        <v/>
      </c>
      <c r="EI63" s="5" t="str">
        <f t="shared" si="73"/>
        <v/>
      </c>
      <c r="EJ63" s="159"/>
      <c r="EK63" s="159"/>
      <c r="EL63" s="168" t="str">
        <f t="shared" si="74"/>
        <v/>
      </c>
      <c r="EM63" s="5" t="str">
        <f t="shared" si="75"/>
        <v/>
      </c>
      <c r="EN63" s="159"/>
      <c r="EO63" s="159"/>
      <c r="EP63" s="168" t="str">
        <f t="shared" si="76"/>
        <v/>
      </c>
      <c r="EQ63" s="5" t="str">
        <f t="shared" si="77"/>
        <v/>
      </c>
      <c r="ER63" s="159"/>
      <c r="ES63" s="159"/>
      <c r="ET63" s="168" t="str">
        <f t="shared" si="78"/>
        <v/>
      </c>
      <c r="EU63" s="5" t="str">
        <f t="shared" si="79"/>
        <v/>
      </c>
      <c r="EV63" s="160" t="str">
        <f t="shared" si="80"/>
        <v/>
      </c>
      <c r="EW63" s="160" t="str">
        <f t="shared" si="81"/>
        <v/>
      </c>
      <c r="EX63" s="160" t="str">
        <f t="shared" si="82"/>
        <v/>
      </c>
      <c r="EY63" s="6" t="str">
        <f t="shared" si="83"/>
        <v/>
      </c>
      <c r="EZ63" s="105"/>
      <c r="FA63" s="105"/>
      <c r="FB63" s="105"/>
      <c r="FC63" s="105"/>
      <c r="FD63" s="105"/>
      <c r="FE63" s="106" t="str">
        <f t="shared" si="84"/>
        <v/>
      </c>
      <c r="FF63" s="100" t="str">
        <f t="shared" si="85"/>
        <v xml:space="preserve"> </v>
      </c>
      <c r="FG63" s="105"/>
      <c r="FH63" s="105"/>
      <c r="FI63" s="105"/>
      <c r="FJ63" s="105"/>
      <c r="FK63" s="105"/>
      <c r="FL63" s="107" t="str">
        <f t="shared" si="86"/>
        <v/>
      </c>
      <c r="FM63" s="101" t="str">
        <f t="shared" si="87"/>
        <v xml:space="preserve"> </v>
      </c>
      <c r="FN63" s="105"/>
      <c r="FO63" s="105"/>
      <c r="FP63" s="105"/>
      <c r="FQ63" s="105"/>
      <c r="FR63" s="105"/>
      <c r="FS63" s="204" t="str">
        <f t="shared" si="88"/>
        <v/>
      </c>
      <c r="FT63" s="205" t="str">
        <f t="shared" si="89"/>
        <v xml:space="preserve"> </v>
      </c>
      <c r="FU63" s="477"/>
      <c r="FV63" s="316" t="str">
        <f>IF(AND(C63=""),"-",VLOOKUP(B63,Register!$A$7:$AM$311,19,FALSE))</f>
        <v>-</v>
      </c>
      <c r="FW63" s="7" t="str">
        <f>IF(AND(C63=""),"-",VLOOKUP(B63,Register!$A$7:$AM$311,20,FALSE))</f>
        <v>-</v>
      </c>
      <c r="FX63" s="7" t="str">
        <f>IF(AND(C63=""),"-",VLOOKUP(B63,Register!$A$7:$AM$311,21,FALSE))</f>
        <v>-</v>
      </c>
      <c r="FY63" s="7" t="str">
        <f>IF(AND(C63=""),"-",VLOOKUP(B63,Register!$A$7:$AM$311,22,FALSE))</f>
        <v>-</v>
      </c>
      <c r="FZ63" s="7" t="str">
        <f>IF(AND(C63=""),"-",VLOOKUP(B63,Register!$A$7:$AM$311,23,FALSE))</f>
        <v>-</v>
      </c>
      <c r="GA63" s="7" t="str">
        <f>IF(AND(C63=""),"-",VLOOKUP(B63,Register!$A$7:$AM$311,24,FALSE))</f>
        <v>-</v>
      </c>
      <c r="GB63" s="7" t="str">
        <f>IF(AND(C63=""),"-",VLOOKUP(B63,Register!$A$7:$AM$311,25,FALSE))</f>
        <v>-</v>
      </c>
      <c r="GC63" s="7" t="str">
        <f>IF(AND(C63=""),"-",VLOOKUP(B63,Register!$A$7:$AM$311,26,FALSE))</f>
        <v>-</v>
      </c>
      <c r="GD63" s="7" t="str">
        <f>IF(AND(C63=""),"-",VLOOKUP(B63,Register!$A$7:$AM$311,27,FALSE))</f>
        <v>-</v>
      </c>
      <c r="GE63" s="7" t="str">
        <f>IF(AND(C63=""),"-",VLOOKUP(B63,Register!$A$7:$AM$311,28,FALSE))</f>
        <v>-</v>
      </c>
      <c r="GF63" s="7" t="str">
        <f>IF(AND(C63=""),"-",VLOOKUP(B63,Register!$A$7:$AM$311,29,FALSE))</f>
        <v>-</v>
      </c>
      <c r="GG63" s="7" t="str">
        <f>IF(AND(C63=""),"-",VLOOKUP(B63,Register!$A$7:$AM$311,30,FALSE))</f>
        <v>-</v>
      </c>
      <c r="GH63" s="8" t="str">
        <f>IF(AND(C63=""),"-",VLOOKUP(B63,Register!$A$7:$AM$311,31,FALSE))</f>
        <v>-</v>
      </c>
      <c r="GI63" s="309" t="str">
        <f>IF(AND(C63=""),"",VLOOKUP(B63,Register!$A$7:$CL$311,36,FALSE))</f>
        <v/>
      </c>
      <c r="GJ63" s="182" t="str">
        <f t="shared" si="90"/>
        <v/>
      </c>
      <c r="GK63" s="312" t="str">
        <f t="shared" si="91"/>
        <v/>
      </c>
      <c r="GL63" s="314" t="str">
        <f t="shared" si="92"/>
        <v/>
      </c>
      <c r="GM63" s="3"/>
      <c r="GP63" s="315"/>
      <c r="GR63" s="3"/>
      <c r="GS63" s="3"/>
      <c r="GT63" s="3"/>
      <c r="GU63" s="3"/>
      <c r="GV63" s="3"/>
      <c r="GW63" s="3"/>
      <c r="GX63" s="3"/>
      <c r="GY63" s="3"/>
      <c r="GZ63" s="3"/>
      <c r="HA63" s="3"/>
      <c r="HB63" s="3"/>
      <c r="HC63" s="3"/>
      <c r="HD63" s="3"/>
      <c r="HE63" s="3"/>
      <c r="HF63" s="3"/>
      <c r="HG63" s="3"/>
      <c r="HH63" s="3"/>
      <c r="HI63" s="3"/>
      <c r="HJ63" s="3"/>
      <c r="HK63" s="3"/>
      <c r="HL63" s="3"/>
      <c r="HM63" s="3"/>
      <c r="HW63" s="321" t="str">
        <f>IF(ISNA(VLOOKUP(B63,Register!A$7:Z$315,9,FALSE)),"",VLOOKUP(B63,Register!A$7:Z$315,9,FALSE))</f>
        <v/>
      </c>
      <c r="HX63" s="321" t="str">
        <f>IF(ISNA(VLOOKUP(B63,Register!A$7:Z$315,12,FALSE)),"",VLOOKUP(B63,Register!A$7:Z$315,12,FALSE))</f>
        <v/>
      </c>
      <c r="HY63" s="321" t="str">
        <f t="shared" si="93"/>
        <v/>
      </c>
      <c r="HZ63" s="321" t="str">
        <f t="shared" si="94"/>
        <v/>
      </c>
      <c r="IA63" s="321" t="str">
        <f t="shared" si="95"/>
        <v/>
      </c>
      <c r="IB63" s="321" t="str">
        <f t="shared" si="96"/>
        <v/>
      </c>
      <c r="IC63" s="321" t="str">
        <f t="shared" si="97"/>
        <v/>
      </c>
      <c r="ID63" s="321" t="str">
        <f t="shared" si="98"/>
        <v/>
      </c>
      <c r="IE63" s="321" t="str">
        <f t="shared" si="99"/>
        <v/>
      </c>
      <c r="IF63" s="321" t="str">
        <f t="shared" si="100"/>
        <v/>
      </c>
    </row>
    <row r="64" spans="1:240" ht="21">
      <c r="A64" s="172">
        <v>52</v>
      </c>
      <c r="B64" s="197"/>
      <c r="C64" s="196" t="str">
        <f>IF(ISNA(VLOOKUP(B64,Register!A$7:Z$315,3,FALSE)),"",VLOOKUP(B64,Register!A$7:Z$315,3,FALSE))</f>
        <v/>
      </c>
      <c r="D64" s="196" t="str">
        <f>IF(ISNA(VLOOKUP(B64,Register!A$7:Z$315,4,FALSE)),"",VLOOKUP(B64,Register!A$7:Z$315,4,FALSE))</f>
        <v/>
      </c>
      <c r="E64" s="195" t="str">
        <f>IF(ISNA(VLOOKUP(B64,Register!A$7:Z$315,6,FALSE)),"",VLOOKUP(B64,Register!A$7:Z$315,6,FALSE))</f>
        <v/>
      </c>
      <c r="F64" s="105"/>
      <c r="G64" s="159"/>
      <c r="H64" s="159"/>
      <c r="I64" s="168" t="str">
        <f t="shared" si="2"/>
        <v/>
      </c>
      <c r="J64" s="5" t="str">
        <f t="shared" si="3"/>
        <v/>
      </c>
      <c r="K64" s="159"/>
      <c r="L64" s="159"/>
      <c r="M64" s="168" t="str">
        <f t="shared" si="4"/>
        <v/>
      </c>
      <c r="N64" s="5" t="str">
        <f t="shared" si="5"/>
        <v/>
      </c>
      <c r="O64" s="159"/>
      <c r="P64" s="159"/>
      <c r="Q64" s="168" t="str">
        <f t="shared" si="6"/>
        <v/>
      </c>
      <c r="R64" s="5" t="str">
        <f t="shared" si="7"/>
        <v/>
      </c>
      <c r="S64" s="159"/>
      <c r="T64" s="159"/>
      <c r="U64" s="168" t="str">
        <f t="shared" si="8"/>
        <v/>
      </c>
      <c r="V64" s="5" t="str">
        <f t="shared" si="9"/>
        <v/>
      </c>
      <c r="W64" s="159"/>
      <c r="X64" s="159"/>
      <c r="Y64" s="168" t="str">
        <f t="shared" si="10"/>
        <v/>
      </c>
      <c r="Z64" s="5" t="str">
        <f t="shared" si="11"/>
        <v/>
      </c>
      <c r="AA64" s="160" t="str">
        <f t="shared" si="101"/>
        <v/>
      </c>
      <c r="AB64" s="160" t="str">
        <f t="shared" si="1"/>
        <v/>
      </c>
      <c r="AC64" s="160" t="str">
        <f t="shared" si="12"/>
        <v/>
      </c>
      <c r="AD64" s="6" t="str">
        <f t="shared" si="13"/>
        <v/>
      </c>
      <c r="AE64" s="105"/>
      <c r="AF64" s="159"/>
      <c r="AG64" s="159"/>
      <c r="AH64" s="168" t="str">
        <f t="shared" si="14"/>
        <v/>
      </c>
      <c r="AI64" s="5" t="str">
        <f t="shared" si="15"/>
        <v/>
      </c>
      <c r="AJ64" s="159"/>
      <c r="AK64" s="159"/>
      <c r="AL64" s="168" t="str">
        <f t="shared" si="16"/>
        <v/>
      </c>
      <c r="AM64" s="5" t="str">
        <f t="shared" si="17"/>
        <v/>
      </c>
      <c r="AN64" s="159"/>
      <c r="AO64" s="159"/>
      <c r="AP64" s="168" t="str">
        <f t="shared" si="18"/>
        <v/>
      </c>
      <c r="AQ64" s="5" t="str">
        <f t="shared" si="19"/>
        <v/>
      </c>
      <c r="AR64" s="159"/>
      <c r="AS64" s="159"/>
      <c r="AT64" s="168" t="str">
        <f t="shared" si="20"/>
        <v/>
      </c>
      <c r="AU64" s="5" t="str">
        <f t="shared" si="21"/>
        <v/>
      </c>
      <c r="AV64" s="159"/>
      <c r="AW64" s="159"/>
      <c r="AX64" s="168" t="str">
        <f t="shared" si="22"/>
        <v/>
      </c>
      <c r="AY64" s="5" t="str">
        <f t="shared" si="23"/>
        <v/>
      </c>
      <c r="AZ64" s="160" t="str">
        <f t="shared" si="24"/>
        <v/>
      </c>
      <c r="BA64" s="160" t="str">
        <f t="shared" si="25"/>
        <v/>
      </c>
      <c r="BB64" s="160" t="str">
        <f t="shared" si="26"/>
        <v/>
      </c>
      <c r="BC64" s="6" t="str">
        <f t="shared" si="27"/>
        <v/>
      </c>
      <c r="BD64" s="105"/>
      <c r="BE64" s="159"/>
      <c r="BF64" s="159"/>
      <c r="BG64" s="168" t="str">
        <f t="shared" si="28"/>
        <v/>
      </c>
      <c r="BH64" s="5" t="str">
        <f t="shared" si="29"/>
        <v/>
      </c>
      <c r="BI64" s="159"/>
      <c r="BJ64" s="159"/>
      <c r="BK64" s="168" t="str">
        <f t="shared" si="30"/>
        <v/>
      </c>
      <c r="BL64" s="5" t="str">
        <f t="shared" si="31"/>
        <v/>
      </c>
      <c r="BM64" s="159"/>
      <c r="BN64" s="159"/>
      <c r="BO64" s="168" t="str">
        <f t="shared" si="32"/>
        <v/>
      </c>
      <c r="BP64" s="5" t="str">
        <f t="shared" si="33"/>
        <v/>
      </c>
      <c r="BQ64" s="159"/>
      <c r="BR64" s="159"/>
      <c r="BS64" s="168" t="str">
        <f t="shared" si="34"/>
        <v/>
      </c>
      <c r="BT64" s="5" t="str">
        <f t="shared" si="35"/>
        <v/>
      </c>
      <c r="BU64" s="159"/>
      <c r="BV64" s="159"/>
      <c r="BW64" s="168" t="str">
        <f t="shared" si="36"/>
        <v/>
      </c>
      <c r="BX64" s="5" t="str">
        <f t="shared" si="37"/>
        <v/>
      </c>
      <c r="BY64" s="160" t="str">
        <f t="shared" si="38"/>
        <v/>
      </c>
      <c r="BZ64" s="160" t="str">
        <f t="shared" si="39"/>
        <v/>
      </c>
      <c r="CA64" s="160" t="str">
        <f t="shared" si="40"/>
        <v/>
      </c>
      <c r="CB64" s="6" t="str">
        <f t="shared" si="41"/>
        <v/>
      </c>
      <c r="CC64" s="105"/>
      <c r="CD64" s="159"/>
      <c r="CE64" s="159"/>
      <c r="CF64" s="168" t="str">
        <f t="shared" si="42"/>
        <v/>
      </c>
      <c r="CG64" s="5" t="str">
        <f t="shared" si="43"/>
        <v/>
      </c>
      <c r="CH64" s="159"/>
      <c r="CI64" s="159"/>
      <c r="CJ64" s="168" t="str">
        <f t="shared" si="44"/>
        <v/>
      </c>
      <c r="CK64" s="5" t="str">
        <f t="shared" si="45"/>
        <v/>
      </c>
      <c r="CL64" s="159"/>
      <c r="CM64" s="159"/>
      <c r="CN64" s="168" t="str">
        <f t="shared" si="46"/>
        <v/>
      </c>
      <c r="CO64" s="5" t="str">
        <f t="shared" si="47"/>
        <v/>
      </c>
      <c r="CP64" s="159"/>
      <c r="CQ64" s="159"/>
      <c r="CR64" s="168" t="str">
        <f t="shared" si="48"/>
        <v/>
      </c>
      <c r="CS64" s="5" t="str">
        <f t="shared" si="49"/>
        <v/>
      </c>
      <c r="CT64" s="159"/>
      <c r="CU64" s="159"/>
      <c r="CV64" s="168" t="str">
        <f t="shared" si="50"/>
        <v/>
      </c>
      <c r="CW64" s="5" t="str">
        <f t="shared" si="51"/>
        <v/>
      </c>
      <c r="CX64" s="160" t="str">
        <f t="shared" si="52"/>
        <v/>
      </c>
      <c r="CY64" s="160" t="str">
        <f t="shared" si="53"/>
        <v/>
      </c>
      <c r="CZ64" s="160" t="str">
        <f t="shared" si="54"/>
        <v/>
      </c>
      <c r="DA64" s="6" t="str">
        <f t="shared" si="55"/>
        <v/>
      </c>
      <c r="DB64" s="105"/>
      <c r="DC64" s="159"/>
      <c r="DD64" s="159"/>
      <c r="DE64" s="168" t="str">
        <f t="shared" si="56"/>
        <v/>
      </c>
      <c r="DF64" s="5" t="str">
        <f t="shared" si="57"/>
        <v/>
      </c>
      <c r="DG64" s="159"/>
      <c r="DH64" s="159"/>
      <c r="DI64" s="168" t="str">
        <f t="shared" si="58"/>
        <v/>
      </c>
      <c r="DJ64" s="5" t="str">
        <f t="shared" si="59"/>
        <v/>
      </c>
      <c r="DK64" s="159"/>
      <c r="DL64" s="159"/>
      <c r="DM64" s="168" t="str">
        <f t="shared" si="60"/>
        <v/>
      </c>
      <c r="DN64" s="5" t="str">
        <f t="shared" si="61"/>
        <v/>
      </c>
      <c r="DO64" s="159"/>
      <c r="DP64" s="159"/>
      <c r="DQ64" s="168" t="str">
        <f t="shared" si="62"/>
        <v/>
      </c>
      <c r="DR64" s="5" t="str">
        <f t="shared" si="63"/>
        <v/>
      </c>
      <c r="DS64" s="159"/>
      <c r="DT64" s="159"/>
      <c r="DU64" s="168" t="str">
        <f t="shared" si="64"/>
        <v/>
      </c>
      <c r="DV64" s="5" t="str">
        <f t="shared" si="65"/>
        <v/>
      </c>
      <c r="DW64" s="160" t="str">
        <f t="shared" si="66"/>
        <v/>
      </c>
      <c r="DX64" s="160" t="str">
        <f t="shared" si="67"/>
        <v/>
      </c>
      <c r="DY64" s="160" t="str">
        <f t="shared" si="68"/>
        <v/>
      </c>
      <c r="DZ64" s="6" t="str">
        <f t="shared" si="69"/>
        <v/>
      </c>
      <c r="EA64" s="105"/>
      <c r="EB64" s="159"/>
      <c r="EC64" s="159"/>
      <c r="ED64" s="168" t="str">
        <f t="shared" si="70"/>
        <v/>
      </c>
      <c r="EE64" s="5" t="str">
        <f t="shared" si="71"/>
        <v/>
      </c>
      <c r="EF64" s="159"/>
      <c r="EG64" s="159"/>
      <c r="EH64" s="168" t="str">
        <f t="shared" si="72"/>
        <v/>
      </c>
      <c r="EI64" s="5" t="str">
        <f t="shared" si="73"/>
        <v/>
      </c>
      <c r="EJ64" s="159"/>
      <c r="EK64" s="159"/>
      <c r="EL64" s="168" t="str">
        <f t="shared" si="74"/>
        <v/>
      </c>
      <c r="EM64" s="5" t="str">
        <f t="shared" si="75"/>
        <v/>
      </c>
      <c r="EN64" s="159"/>
      <c r="EO64" s="159"/>
      <c r="EP64" s="168" t="str">
        <f t="shared" si="76"/>
        <v/>
      </c>
      <c r="EQ64" s="5" t="str">
        <f t="shared" si="77"/>
        <v/>
      </c>
      <c r="ER64" s="159"/>
      <c r="ES64" s="159"/>
      <c r="ET64" s="168" t="str">
        <f t="shared" si="78"/>
        <v/>
      </c>
      <c r="EU64" s="5" t="str">
        <f t="shared" si="79"/>
        <v/>
      </c>
      <c r="EV64" s="160" t="str">
        <f t="shared" si="80"/>
        <v/>
      </c>
      <c r="EW64" s="160" t="str">
        <f t="shared" si="81"/>
        <v/>
      </c>
      <c r="EX64" s="160" t="str">
        <f t="shared" si="82"/>
        <v/>
      </c>
      <c r="EY64" s="6" t="str">
        <f t="shared" si="83"/>
        <v/>
      </c>
      <c r="EZ64" s="105"/>
      <c r="FA64" s="105"/>
      <c r="FB64" s="105"/>
      <c r="FC64" s="105"/>
      <c r="FD64" s="105"/>
      <c r="FE64" s="106" t="str">
        <f t="shared" si="84"/>
        <v/>
      </c>
      <c r="FF64" s="100" t="str">
        <f t="shared" si="85"/>
        <v xml:space="preserve"> </v>
      </c>
      <c r="FG64" s="105"/>
      <c r="FH64" s="105"/>
      <c r="FI64" s="105"/>
      <c r="FJ64" s="105"/>
      <c r="FK64" s="105"/>
      <c r="FL64" s="107" t="str">
        <f t="shared" si="86"/>
        <v/>
      </c>
      <c r="FM64" s="101" t="str">
        <f t="shared" si="87"/>
        <v xml:space="preserve"> </v>
      </c>
      <c r="FN64" s="105"/>
      <c r="FO64" s="105"/>
      <c r="FP64" s="105"/>
      <c r="FQ64" s="105"/>
      <c r="FR64" s="105"/>
      <c r="FS64" s="204" t="str">
        <f t="shared" si="88"/>
        <v/>
      </c>
      <c r="FT64" s="205" t="str">
        <f t="shared" si="89"/>
        <v xml:space="preserve"> </v>
      </c>
      <c r="FU64" s="477"/>
      <c r="FV64" s="316" t="str">
        <f>IF(AND(C64=""),"-",VLOOKUP(B64,Register!$A$7:$AM$311,19,FALSE))</f>
        <v>-</v>
      </c>
      <c r="FW64" s="7" t="str">
        <f>IF(AND(C64=""),"-",VLOOKUP(B64,Register!$A$7:$AM$311,20,FALSE))</f>
        <v>-</v>
      </c>
      <c r="FX64" s="7" t="str">
        <f>IF(AND(C64=""),"-",VLOOKUP(B64,Register!$A$7:$AM$311,21,FALSE))</f>
        <v>-</v>
      </c>
      <c r="FY64" s="7" t="str">
        <f>IF(AND(C64=""),"-",VLOOKUP(B64,Register!$A$7:$AM$311,22,FALSE))</f>
        <v>-</v>
      </c>
      <c r="FZ64" s="7" t="str">
        <f>IF(AND(C64=""),"-",VLOOKUP(B64,Register!$A$7:$AM$311,23,FALSE))</f>
        <v>-</v>
      </c>
      <c r="GA64" s="7" t="str">
        <f>IF(AND(C64=""),"-",VLOOKUP(B64,Register!$A$7:$AM$311,24,FALSE))</f>
        <v>-</v>
      </c>
      <c r="GB64" s="7" t="str">
        <f>IF(AND(C64=""),"-",VLOOKUP(B64,Register!$A$7:$AM$311,25,FALSE))</f>
        <v>-</v>
      </c>
      <c r="GC64" s="7" t="str">
        <f>IF(AND(C64=""),"-",VLOOKUP(B64,Register!$A$7:$AM$311,26,FALSE))</f>
        <v>-</v>
      </c>
      <c r="GD64" s="7" t="str">
        <f>IF(AND(C64=""),"-",VLOOKUP(B64,Register!$A$7:$AM$311,27,FALSE))</f>
        <v>-</v>
      </c>
      <c r="GE64" s="7" t="str">
        <f>IF(AND(C64=""),"-",VLOOKUP(B64,Register!$A$7:$AM$311,28,FALSE))</f>
        <v>-</v>
      </c>
      <c r="GF64" s="7" t="str">
        <f>IF(AND(C64=""),"-",VLOOKUP(B64,Register!$A$7:$AM$311,29,FALSE))</f>
        <v>-</v>
      </c>
      <c r="GG64" s="7" t="str">
        <f>IF(AND(C64=""),"-",VLOOKUP(B64,Register!$A$7:$AM$311,30,FALSE))</f>
        <v>-</v>
      </c>
      <c r="GH64" s="8" t="str">
        <f>IF(AND(C64=""),"-",VLOOKUP(B64,Register!$A$7:$AM$311,31,FALSE))</f>
        <v>-</v>
      </c>
      <c r="GI64" s="309" t="str">
        <f>IF(AND(C64=""),"",VLOOKUP(B64,Register!$A$7:$CL$311,36,FALSE))</f>
        <v/>
      </c>
      <c r="GJ64" s="182" t="str">
        <f t="shared" si="90"/>
        <v/>
      </c>
      <c r="GK64" s="312" t="str">
        <f t="shared" si="91"/>
        <v/>
      </c>
      <c r="GL64" s="314" t="str">
        <f t="shared" si="92"/>
        <v/>
      </c>
      <c r="GM64" s="3"/>
      <c r="GP64" s="315"/>
      <c r="GR64" s="3"/>
      <c r="GS64" s="3"/>
      <c r="GT64" s="3"/>
      <c r="GU64" s="3"/>
      <c r="GV64" s="3"/>
      <c r="GW64" s="3"/>
      <c r="GX64" s="3"/>
      <c r="GY64" s="3"/>
      <c r="GZ64" s="3"/>
      <c r="HA64" s="3"/>
      <c r="HB64" s="3"/>
      <c r="HC64" s="3"/>
      <c r="HD64" s="3"/>
      <c r="HE64" s="3"/>
      <c r="HF64" s="3"/>
      <c r="HG64" s="3"/>
      <c r="HH64" s="3"/>
      <c r="HI64" s="3"/>
      <c r="HJ64" s="3"/>
      <c r="HK64" s="3"/>
      <c r="HL64" s="3"/>
      <c r="HM64" s="3"/>
      <c r="HW64" s="321" t="str">
        <f>IF(ISNA(VLOOKUP(B64,Register!A$7:Z$315,9,FALSE)),"",VLOOKUP(B64,Register!A$7:Z$315,9,FALSE))</f>
        <v/>
      </c>
      <c r="HX64" s="321" t="str">
        <f>IF(ISNA(VLOOKUP(B64,Register!A$7:Z$315,12,FALSE)),"",VLOOKUP(B64,Register!A$7:Z$315,12,FALSE))</f>
        <v/>
      </c>
      <c r="HY64" s="321" t="str">
        <f t="shared" si="93"/>
        <v/>
      </c>
      <c r="HZ64" s="321" t="str">
        <f t="shared" si="94"/>
        <v/>
      </c>
      <c r="IA64" s="321" t="str">
        <f t="shared" si="95"/>
        <v/>
      </c>
      <c r="IB64" s="321" t="str">
        <f t="shared" si="96"/>
        <v/>
      </c>
      <c r="IC64" s="321" t="str">
        <f t="shared" si="97"/>
        <v/>
      </c>
      <c r="ID64" s="321" t="str">
        <f t="shared" si="98"/>
        <v/>
      </c>
      <c r="IE64" s="321" t="str">
        <f t="shared" si="99"/>
        <v/>
      </c>
      <c r="IF64" s="321" t="str">
        <f t="shared" si="100"/>
        <v/>
      </c>
    </row>
    <row r="65" spans="1:240" ht="21">
      <c r="A65" s="172">
        <v>53</v>
      </c>
      <c r="B65" s="197"/>
      <c r="C65" s="196" t="str">
        <f>IF(ISNA(VLOOKUP(B65,Register!A$7:Z$315,3,FALSE)),"",VLOOKUP(B65,Register!A$7:Z$315,3,FALSE))</f>
        <v/>
      </c>
      <c r="D65" s="196" t="str">
        <f>IF(ISNA(VLOOKUP(B65,Register!A$7:Z$315,4,FALSE)),"",VLOOKUP(B65,Register!A$7:Z$315,4,FALSE))</f>
        <v/>
      </c>
      <c r="E65" s="195" t="str">
        <f>IF(ISNA(VLOOKUP(B65,Register!A$7:Z$315,6,FALSE)),"",VLOOKUP(B65,Register!A$7:Z$315,6,FALSE))</f>
        <v/>
      </c>
      <c r="F65" s="105"/>
      <c r="G65" s="159"/>
      <c r="H65" s="159"/>
      <c r="I65" s="168" t="str">
        <f t="shared" si="2"/>
        <v/>
      </c>
      <c r="J65" s="5" t="str">
        <f t="shared" si="3"/>
        <v/>
      </c>
      <c r="K65" s="159"/>
      <c r="L65" s="159"/>
      <c r="M65" s="168" t="str">
        <f t="shared" si="4"/>
        <v/>
      </c>
      <c r="N65" s="5" t="str">
        <f t="shared" si="5"/>
        <v/>
      </c>
      <c r="O65" s="159"/>
      <c r="P65" s="159"/>
      <c r="Q65" s="168" t="str">
        <f t="shared" si="6"/>
        <v/>
      </c>
      <c r="R65" s="5" t="str">
        <f t="shared" si="7"/>
        <v/>
      </c>
      <c r="S65" s="159"/>
      <c r="T65" s="159"/>
      <c r="U65" s="168" t="str">
        <f t="shared" si="8"/>
        <v/>
      </c>
      <c r="V65" s="5" t="str">
        <f t="shared" si="9"/>
        <v/>
      </c>
      <c r="W65" s="159"/>
      <c r="X65" s="159"/>
      <c r="Y65" s="168" t="str">
        <f t="shared" si="10"/>
        <v/>
      </c>
      <c r="Z65" s="5" t="str">
        <f t="shared" si="11"/>
        <v/>
      </c>
      <c r="AA65" s="160" t="str">
        <f t="shared" si="101"/>
        <v/>
      </c>
      <c r="AB65" s="160" t="str">
        <f t="shared" si="1"/>
        <v/>
      </c>
      <c r="AC65" s="160" t="str">
        <f t="shared" si="12"/>
        <v/>
      </c>
      <c r="AD65" s="6" t="str">
        <f t="shared" si="13"/>
        <v/>
      </c>
      <c r="AE65" s="105"/>
      <c r="AF65" s="159"/>
      <c r="AG65" s="159"/>
      <c r="AH65" s="168" t="str">
        <f t="shared" si="14"/>
        <v/>
      </c>
      <c r="AI65" s="5" t="str">
        <f t="shared" si="15"/>
        <v/>
      </c>
      <c r="AJ65" s="159"/>
      <c r="AK65" s="159"/>
      <c r="AL65" s="168" t="str">
        <f t="shared" si="16"/>
        <v/>
      </c>
      <c r="AM65" s="5" t="str">
        <f t="shared" si="17"/>
        <v/>
      </c>
      <c r="AN65" s="159"/>
      <c r="AO65" s="159"/>
      <c r="AP65" s="168" t="str">
        <f t="shared" si="18"/>
        <v/>
      </c>
      <c r="AQ65" s="5" t="str">
        <f t="shared" si="19"/>
        <v/>
      </c>
      <c r="AR65" s="159"/>
      <c r="AS65" s="159"/>
      <c r="AT65" s="168" t="str">
        <f t="shared" si="20"/>
        <v/>
      </c>
      <c r="AU65" s="5" t="str">
        <f t="shared" si="21"/>
        <v/>
      </c>
      <c r="AV65" s="159"/>
      <c r="AW65" s="159"/>
      <c r="AX65" s="168" t="str">
        <f t="shared" si="22"/>
        <v/>
      </c>
      <c r="AY65" s="5" t="str">
        <f t="shared" si="23"/>
        <v/>
      </c>
      <c r="AZ65" s="160" t="str">
        <f t="shared" si="24"/>
        <v/>
      </c>
      <c r="BA65" s="160" t="str">
        <f t="shared" si="25"/>
        <v/>
      </c>
      <c r="BB65" s="160" t="str">
        <f t="shared" si="26"/>
        <v/>
      </c>
      <c r="BC65" s="6" t="str">
        <f t="shared" si="27"/>
        <v/>
      </c>
      <c r="BD65" s="105"/>
      <c r="BE65" s="159"/>
      <c r="BF65" s="159"/>
      <c r="BG65" s="168" t="str">
        <f t="shared" si="28"/>
        <v/>
      </c>
      <c r="BH65" s="5" t="str">
        <f t="shared" si="29"/>
        <v/>
      </c>
      <c r="BI65" s="159"/>
      <c r="BJ65" s="159"/>
      <c r="BK65" s="168" t="str">
        <f t="shared" si="30"/>
        <v/>
      </c>
      <c r="BL65" s="5" t="str">
        <f t="shared" si="31"/>
        <v/>
      </c>
      <c r="BM65" s="159"/>
      <c r="BN65" s="159"/>
      <c r="BO65" s="168" t="str">
        <f t="shared" si="32"/>
        <v/>
      </c>
      <c r="BP65" s="5" t="str">
        <f t="shared" si="33"/>
        <v/>
      </c>
      <c r="BQ65" s="159"/>
      <c r="BR65" s="159"/>
      <c r="BS65" s="168" t="str">
        <f t="shared" si="34"/>
        <v/>
      </c>
      <c r="BT65" s="5" t="str">
        <f t="shared" si="35"/>
        <v/>
      </c>
      <c r="BU65" s="159"/>
      <c r="BV65" s="159"/>
      <c r="BW65" s="168" t="str">
        <f t="shared" si="36"/>
        <v/>
      </c>
      <c r="BX65" s="5" t="str">
        <f t="shared" si="37"/>
        <v/>
      </c>
      <c r="BY65" s="160" t="str">
        <f t="shared" si="38"/>
        <v/>
      </c>
      <c r="BZ65" s="160" t="str">
        <f t="shared" si="39"/>
        <v/>
      </c>
      <c r="CA65" s="160" t="str">
        <f t="shared" si="40"/>
        <v/>
      </c>
      <c r="CB65" s="6" t="str">
        <f t="shared" si="41"/>
        <v/>
      </c>
      <c r="CC65" s="105"/>
      <c r="CD65" s="159"/>
      <c r="CE65" s="159"/>
      <c r="CF65" s="168" t="str">
        <f t="shared" si="42"/>
        <v/>
      </c>
      <c r="CG65" s="5" t="str">
        <f t="shared" si="43"/>
        <v/>
      </c>
      <c r="CH65" s="159"/>
      <c r="CI65" s="159"/>
      <c r="CJ65" s="168" t="str">
        <f t="shared" si="44"/>
        <v/>
      </c>
      <c r="CK65" s="5" t="str">
        <f t="shared" si="45"/>
        <v/>
      </c>
      <c r="CL65" s="159"/>
      <c r="CM65" s="159"/>
      <c r="CN65" s="168" t="str">
        <f t="shared" si="46"/>
        <v/>
      </c>
      <c r="CO65" s="5" t="str">
        <f t="shared" si="47"/>
        <v/>
      </c>
      <c r="CP65" s="159"/>
      <c r="CQ65" s="159"/>
      <c r="CR65" s="168" t="str">
        <f t="shared" si="48"/>
        <v/>
      </c>
      <c r="CS65" s="5" t="str">
        <f t="shared" si="49"/>
        <v/>
      </c>
      <c r="CT65" s="159"/>
      <c r="CU65" s="159"/>
      <c r="CV65" s="168" t="str">
        <f t="shared" si="50"/>
        <v/>
      </c>
      <c r="CW65" s="5" t="str">
        <f t="shared" si="51"/>
        <v/>
      </c>
      <c r="CX65" s="160" t="str">
        <f t="shared" si="52"/>
        <v/>
      </c>
      <c r="CY65" s="160" t="str">
        <f t="shared" si="53"/>
        <v/>
      </c>
      <c r="CZ65" s="160" t="str">
        <f t="shared" si="54"/>
        <v/>
      </c>
      <c r="DA65" s="6" t="str">
        <f t="shared" si="55"/>
        <v/>
      </c>
      <c r="DB65" s="105"/>
      <c r="DC65" s="159"/>
      <c r="DD65" s="159"/>
      <c r="DE65" s="168" t="str">
        <f t="shared" si="56"/>
        <v/>
      </c>
      <c r="DF65" s="5" t="str">
        <f t="shared" si="57"/>
        <v/>
      </c>
      <c r="DG65" s="159"/>
      <c r="DH65" s="159"/>
      <c r="DI65" s="168" t="str">
        <f t="shared" si="58"/>
        <v/>
      </c>
      <c r="DJ65" s="5" t="str">
        <f t="shared" si="59"/>
        <v/>
      </c>
      <c r="DK65" s="159"/>
      <c r="DL65" s="159"/>
      <c r="DM65" s="168" t="str">
        <f t="shared" si="60"/>
        <v/>
      </c>
      <c r="DN65" s="5" t="str">
        <f t="shared" si="61"/>
        <v/>
      </c>
      <c r="DO65" s="159"/>
      <c r="DP65" s="159"/>
      <c r="DQ65" s="168" t="str">
        <f t="shared" si="62"/>
        <v/>
      </c>
      <c r="DR65" s="5" t="str">
        <f t="shared" si="63"/>
        <v/>
      </c>
      <c r="DS65" s="159"/>
      <c r="DT65" s="159"/>
      <c r="DU65" s="168" t="str">
        <f t="shared" si="64"/>
        <v/>
      </c>
      <c r="DV65" s="5" t="str">
        <f t="shared" si="65"/>
        <v/>
      </c>
      <c r="DW65" s="160" t="str">
        <f t="shared" si="66"/>
        <v/>
      </c>
      <c r="DX65" s="160" t="str">
        <f t="shared" si="67"/>
        <v/>
      </c>
      <c r="DY65" s="160" t="str">
        <f t="shared" si="68"/>
        <v/>
      </c>
      <c r="DZ65" s="6" t="str">
        <f t="shared" si="69"/>
        <v/>
      </c>
      <c r="EA65" s="105"/>
      <c r="EB65" s="159"/>
      <c r="EC65" s="159"/>
      <c r="ED65" s="168" t="str">
        <f t="shared" si="70"/>
        <v/>
      </c>
      <c r="EE65" s="5" t="str">
        <f t="shared" si="71"/>
        <v/>
      </c>
      <c r="EF65" s="159"/>
      <c r="EG65" s="159"/>
      <c r="EH65" s="168" t="str">
        <f t="shared" si="72"/>
        <v/>
      </c>
      <c r="EI65" s="5" t="str">
        <f t="shared" si="73"/>
        <v/>
      </c>
      <c r="EJ65" s="159"/>
      <c r="EK65" s="159"/>
      <c r="EL65" s="168" t="str">
        <f t="shared" si="74"/>
        <v/>
      </c>
      <c r="EM65" s="5" t="str">
        <f t="shared" si="75"/>
        <v/>
      </c>
      <c r="EN65" s="159"/>
      <c r="EO65" s="159"/>
      <c r="EP65" s="168" t="str">
        <f t="shared" si="76"/>
        <v/>
      </c>
      <c r="EQ65" s="5" t="str">
        <f t="shared" si="77"/>
        <v/>
      </c>
      <c r="ER65" s="159"/>
      <c r="ES65" s="159"/>
      <c r="ET65" s="168" t="str">
        <f t="shared" si="78"/>
        <v/>
      </c>
      <c r="EU65" s="5" t="str">
        <f t="shared" si="79"/>
        <v/>
      </c>
      <c r="EV65" s="160" t="str">
        <f t="shared" si="80"/>
        <v/>
      </c>
      <c r="EW65" s="160" t="str">
        <f t="shared" si="81"/>
        <v/>
      </c>
      <c r="EX65" s="160" t="str">
        <f t="shared" si="82"/>
        <v/>
      </c>
      <c r="EY65" s="6" t="str">
        <f t="shared" si="83"/>
        <v/>
      </c>
      <c r="EZ65" s="105"/>
      <c r="FA65" s="105"/>
      <c r="FB65" s="105"/>
      <c r="FC65" s="105"/>
      <c r="FD65" s="105"/>
      <c r="FE65" s="106" t="str">
        <f t="shared" si="84"/>
        <v/>
      </c>
      <c r="FF65" s="100" t="str">
        <f t="shared" si="85"/>
        <v xml:space="preserve"> </v>
      </c>
      <c r="FG65" s="105"/>
      <c r="FH65" s="105"/>
      <c r="FI65" s="105"/>
      <c r="FJ65" s="105"/>
      <c r="FK65" s="105"/>
      <c r="FL65" s="107" t="str">
        <f t="shared" si="86"/>
        <v/>
      </c>
      <c r="FM65" s="101" t="str">
        <f t="shared" si="87"/>
        <v xml:space="preserve"> </v>
      </c>
      <c r="FN65" s="105"/>
      <c r="FO65" s="105"/>
      <c r="FP65" s="105"/>
      <c r="FQ65" s="105"/>
      <c r="FR65" s="105"/>
      <c r="FS65" s="204" t="str">
        <f t="shared" si="88"/>
        <v/>
      </c>
      <c r="FT65" s="205" t="str">
        <f t="shared" si="89"/>
        <v xml:space="preserve"> </v>
      </c>
      <c r="FU65" s="477"/>
      <c r="FV65" s="316" t="str">
        <f>IF(AND(C65=""),"-",VLOOKUP(B65,Register!$A$7:$AM$311,19,FALSE))</f>
        <v>-</v>
      </c>
      <c r="FW65" s="7" t="str">
        <f>IF(AND(C65=""),"-",VLOOKUP(B65,Register!$A$7:$AM$311,20,FALSE))</f>
        <v>-</v>
      </c>
      <c r="FX65" s="7" t="str">
        <f>IF(AND(C65=""),"-",VLOOKUP(B65,Register!$A$7:$AM$311,21,FALSE))</f>
        <v>-</v>
      </c>
      <c r="FY65" s="7" t="str">
        <f>IF(AND(C65=""),"-",VLOOKUP(B65,Register!$A$7:$AM$311,22,FALSE))</f>
        <v>-</v>
      </c>
      <c r="FZ65" s="7" t="str">
        <f>IF(AND(C65=""),"-",VLOOKUP(B65,Register!$A$7:$AM$311,23,FALSE))</f>
        <v>-</v>
      </c>
      <c r="GA65" s="7" t="str">
        <f>IF(AND(C65=""),"-",VLOOKUP(B65,Register!$A$7:$AM$311,24,FALSE))</f>
        <v>-</v>
      </c>
      <c r="GB65" s="7" t="str">
        <f>IF(AND(C65=""),"-",VLOOKUP(B65,Register!$A$7:$AM$311,25,FALSE))</f>
        <v>-</v>
      </c>
      <c r="GC65" s="7" t="str">
        <f>IF(AND(C65=""),"-",VLOOKUP(B65,Register!$A$7:$AM$311,26,FALSE))</f>
        <v>-</v>
      </c>
      <c r="GD65" s="7" t="str">
        <f>IF(AND(C65=""),"-",VLOOKUP(B65,Register!$A$7:$AM$311,27,FALSE))</f>
        <v>-</v>
      </c>
      <c r="GE65" s="7" t="str">
        <f>IF(AND(C65=""),"-",VLOOKUP(B65,Register!$A$7:$AM$311,28,FALSE))</f>
        <v>-</v>
      </c>
      <c r="GF65" s="7" t="str">
        <f>IF(AND(C65=""),"-",VLOOKUP(B65,Register!$A$7:$AM$311,29,FALSE))</f>
        <v>-</v>
      </c>
      <c r="GG65" s="7" t="str">
        <f>IF(AND(C65=""),"-",VLOOKUP(B65,Register!$A$7:$AM$311,30,FALSE))</f>
        <v>-</v>
      </c>
      <c r="GH65" s="8" t="str">
        <f>IF(AND(C65=""),"-",VLOOKUP(B65,Register!$A$7:$AM$311,31,FALSE))</f>
        <v>-</v>
      </c>
      <c r="GI65" s="309" t="str">
        <f>IF(AND(C65=""),"",VLOOKUP(B65,Register!$A$7:$CL$311,36,FALSE))</f>
        <v/>
      </c>
      <c r="GJ65" s="182" t="str">
        <f t="shared" si="90"/>
        <v/>
      </c>
      <c r="GK65" s="312" t="str">
        <f t="shared" si="91"/>
        <v/>
      </c>
      <c r="GL65" s="314" t="str">
        <f t="shared" si="92"/>
        <v/>
      </c>
      <c r="GM65" s="3"/>
      <c r="GP65" s="315"/>
      <c r="GR65" s="3"/>
      <c r="GS65" s="3"/>
      <c r="GT65" s="3"/>
      <c r="GU65" s="3"/>
      <c r="GV65" s="3"/>
      <c r="GW65" s="3"/>
      <c r="GX65" s="3"/>
      <c r="GY65" s="3"/>
      <c r="GZ65" s="3"/>
      <c r="HA65" s="3"/>
      <c r="HB65" s="3"/>
      <c r="HC65" s="3"/>
      <c r="HD65" s="3"/>
      <c r="HE65" s="3"/>
      <c r="HF65" s="3"/>
      <c r="HG65" s="3"/>
      <c r="HH65" s="3"/>
      <c r="HI65" s="3"/>
      <c r="HJ65" s="3"/>
      <c r="HK65" s="3"/>
      <c r="HL65" s="3"/>
      <c r="HM65" s="3"/>
      <c r="HW65" s="321" t="str">
        <f>IF(ISNA(VLOOKUP(B65,Register!A$7:Z$315,9,FALSE)),"",VLOOKUP(B65,Register!A$7:Z$315,9,FALSE))</f>
        <v/>
      </c>
      <c r="HX65" s="321" t="str">
        <f>IF(ISNA(VLOOKUP(B65,Register!A$7:Z$315,12,FALSE)),"",VLOOKUP(B65,Register!A$7:Z$315,12,FALSE))</f>
        <v/>
      </c>
      <c r="HY65" s="321" t="str">
        <f t="shared" si="93"/>
        <v/>
      </c>
      <c r="HZ65" s="321" t="str">
        <f t="shared" si="94"/>
        <v/>
      </c>
      <c r="IA65" s="321" t="str">
        <f t="shared" si="95"/>
        <v/>
      </c>
      <c r="IB65" s="321" t="str">
        <f t="shared" si="96"/>
        <v/>
      </c>
      <c r="IC65" s="321" t="str">
        <f t="shared" si="97"/>
        <v/>
      </c>
      <c r="ID65" s="321" t="str">
        <f t="shared" si="98"/>
        <v/>
      </c>
      <c r="IE65" s="321" t="str">
        <f t="shared" si="99"/>
        <v/>
      </c>
      <c r="IF65" s="321" t="str">
        <f t="shared" si="100"/>
        <v/>
      </c>
    </row>
    <row r="66" spans="1:240" ht="21">
      <c r="A66" s="172">
        <v>54</v>
      </c>
      <c r="B66" s="197"/>
      <c r="C66" s="196" t="str">
        <f>IF(ISNA(VLOOKUP(B66,Register!A$7:Z$315,3,FALSE)),"",VLOOKUP(B66,Register!A$7:Z$315,3,FALSE))</f>
        <v/>
      </c>
      <c r="D66" s="196" t="str">
        <f>IF(ISNA(VLOOKUP(B66,Register!A$7:Z$315,4,FALSE)),"",VLOOKUP(B66,Register!A$7:Z$315,4,FALSE))</f>
        <v/>
      </c>
      <c r="E66" s="195" t="str">
        <f>IF(ISNA(VLOOKUP(B66,Register!A$7:Z$315,6,FALSE)),"",VLOOKUP(B66,Register!A$7:Z$315,6,FALSE))</f>
        <v/>
      </c>
      <c r="F66" s="105"/>
      <c r="G66" s="159"/>
      <c r="H66" s="159"/>
      <c r="I66" s="168" t="str">
        <f t="shared" si="2"/>
        <v/>
      </c>
      <c r="J66" s="5" t="str">
        <f t="shared" si="3"/>
        <v/>
      </c>
      <c r="K66" s="159"/>
      <c r="L66" s="159"/>
      <c r="M66" s="168" t="str">
        <f t="shared" si="4"/>
        <v/>
      </c>
      <c r="N66" s="5" t="str">
        <f t="shared" si="5"/>
        <v/>
      </c>
      <c r="O66" s="159"/>
      <c r="P66" s="159"/>
      <c r="Q66" s="168" t="str">
        <f t="shared" si="6"/>
        <v/>
      </c>
      <c r="R66" s="5" t="str">
        <f t="shared" si="7"/>
        <v/>
      </c>
      <c r="S66" s="159"/>
      <c r="T66" s="159"/>
      <c r="U66" s="168" t="str">
        <f t="shared" si="8"/>
        <v/>
      </c>
      <c r="V66" s="5" t="str">
        <f t="shared" si="9"/>
        <v/>
      </c>
      <c r="W66" s="159"/>
      <c r="X66" s="159"/>
      <c r="Y66" s="168" t="str">
        <f t="shared" si="10"/>
        <v/>
      </c>
      <c r="Z66" s="5" t="str">
        <f t="shared" si="11"/>
        <v/>
      </c>
      <c r="AA66" s="160" t="str">
        <f t="shared" si="101"/>
        <v/>
      </c>
      <c r="AB66" s="160" t="str">
        <f t="shared" si="1"/>
        <v/>
      </c>
      <c r="AC66" s="160" t="str">
        <f t="shared" si="12"/>
        <v/>
      </c>
      <c r="AD66" s="6" t="str">
        <f t="shared" si="13"/>
        <v/>
      </c>
      <c r="AE66" s="105"/>
      <c r="AF66" s="159"/>
      <c r="AG66" s="159"/>
      <c r="AH66" s="168" t="str">
        <f t="shared" si="14"/>
        <v/>
      </c>
      <c r="AI66" s="5" t="str">
        <f t="shared" si="15"/>
        <v/>
      </c>
      <c r="AJ66" s="159"/>
      <c r="AK66" s="159"/>
      <c r="AL66" s="168" t="str">
        <f t="shared" si="16"/>
        <v/>
      </c>
      <c r="AM66" s="5" t="str">
        <f t="shared" si="17"/>
        <v/>
      </c>
      <c r="AN66" s="159"/>
      <c r="AO66" s="159"/>
      <c r="AP66" s="168" t="str">
        <f t="shared" si="18"/>
        <v/>
      </c>
      <c r="AQ66" s="5" t="str">
        <f t="shared" si="19"/>
        <v/>
      </c>
      <c r="AR66" s="159"/>
      <c r="AS66" s="159"/>
      <c r="AT66" s="168" t="str">
        <f t="shared" si="20"/>
        <v/>
      </c>
      <c r="AU66" s="5" t="str">
        <f t="shared" si="21"/>
        <v/>
      </c>
      <c r="AV66" s="159"/>
      <c r="AW66" s="159"/>
      <c r="AX66" s="168" t="str">
        <f t="shared" si="22"/>
        <v/>
      </c>
      <c r="AY66" s="5" t="str">
        <f t="shared" si="23"/>
        <v/>
      </c>
      <c r="AZ66" s="160" t="str">
        <f t="shared" si="24"/>
        <v/>
      </c>
      <c r="BA66" s="160" t="str">
        <f t="shared" si="25"/>
        <v/>
      </c>
      <c r="BB66" s="160" t="str">
        <f t="shared" si="26"/>
        <v/>
      </c>
      <c r="BC66" s="6" t="str">
        <f t="shared" si="27"/>
        <v/>
      </c>
      <c r="BD66" s="105"/>
      <c r="BE66" s="159"/>
      <c r="BF66" s="159"/>
      <c r="BG66" s="168" t="str">
        <f t="shared" si="28"/>
        <v/>
      </c>
      <c r="BH66" s="5" t="str">
        <f t="shared" si="29"/>
        <v/>
      </c>
      <c r="BI66" s="159"/>
      <c r="BJ66" s="159"/>
      <c r="BK66" s="168" t="str">
        <f t="shared" si="30"/>
        <v/>
      </c>
      <c r="BL66" s="5" t="str">
        <f t="shared" si="31"/>
        <v/>
      </c>
      <c r="BM66" s="159"/>
      <c r="BN66" s="159"/>
      <c r="BO66" s="168" t="str">
        <f t="shared" si="32"/>
        <v/>
      </c>
      <c r="BP66" s="5" t="str">
        <f t="shared" si="33"/>
        <v/>
      </c>
      <c r="BQ66" s="159"/>
      <c r="BR66" s="159"/>
      <c r="BS66" s="168" t="str">
        <f t="shared" si="34"/>
        <v/>
      </c>
      <c r="BT66" s="5" t="str">
        <f t="shared" si="35"/>
        <v/>
      </c>
      <c r="BU66" s="159"/>
      <c r="BV66" s="159"/>
      <c r="BW66" s="168" t="str">
        <f t="shared" si="36"/>
        <v/>
      </c>
      <c r="BX66" s="5" t="str">
        <f t="shared" si="37"/>
        <v/>
      </c>
      <c r="BY66" s="160" t="str">
        <f t="shared" si="38"/>
        <v/>
      </c>
      <c r="BZ66" s="160" t="str">
        <f t="shared" si="39"/>
        <v/>
      </c>
      <c r="CA66" s="160" t="str">
        <f t="shared" si="40"/>
        <v/>
      </c>
      <c r="CB66" s="6" t="str">
        <f t="shared" si="41"/>
        <v/>
      </c>
      <c r="CC66" s="105"/>
      <c r="CD66" s="159"/>
      <c r="CE66" s="159"/>
      <c r="CF66" s="168" t="str">
        <f t="shared" si="42"/>
        <v/>
      </c>
      <c r="CG66" s="5" t="str">
        <f t="shared" si="43"/>
        <v/>
      </c>
      <c r="CH66" s="159"/>
      <c r="CI66" s="159"/>
      <c r="CJ66" s="168" t="str">
        <f t="shared" si="44"/>
        <v/>
      </c>
      <c r="CK66" s="5" t="str">
        <f t="shared" si="45"/>
        <v/>
      </c>
      <c r="CL66" s="159"/>
      <c r="CM66" s="159"/>
      <c r="CN66" s="168" t="str">
        <f t="shared" si="46"/>
        <v/>
      </c>
      <c r="CO66" s="5" t="str">
        <f t="shared" si="47"/>
        <v/>
      </c>
      <c r="CP66" s="159"/>
      <c r="CQ66" s="159"/>
      <c r="CR66" s="168" t="str">
        <f t="shared" si="48"/>
        <v/>
      </c>
      <c r="CS66" s="5" t="str">
        <f t="shared" si="49"/>
        <v/>
      </c>
      <c r="CT66" s="159"/>
      <c r="CU66" s="159"/>
      <c r="CV66" s="168" t="str">
        <f t="shared" si="50"/>
        <v/>
      </c>
      <c r="CW66" s="5" t="str">
        <f t="shared" si="51"/>
        <v/>
      </c>
      <c r="CX66" s="160" t="str">
        <f t="shared" si="52"/>
        <v/>
      </c>
      <c r="CY66" s="160" t="str">
        <f t="shared" si="53"/>
        <v/>
      </c>
      <c r="CZ66" s="160" t="str">
        <f t="shared" si="54"/>
        <v/>
      </c>
      <c r="DA66" s="6" t="str">
        <f t="shared" si="55"/>
        <v/>
      </c>
      <c r="DB66" s="105"/>
      <c r="DC66" s="159"/>
      <c r="DD66" s="159"/>
      <c r="DE66" s="168" t="str">
        <f t="shared" si="56"/>
        <v/>
      </c>
      <c r="DF66" s="5" t="str">
        <f t="shared" si="57"/>
        <v/>
      </c>
      <c r="DG66" s="159"/>
      <c r="DH66" s="159"/>
      <c r="DI66" s="168" t="str">
        <f t="shared" si="58"/>
        <v/>
      </c>
      <c r="DJ66" s="5" t="str">
        <f t="shared" si="59"/>
        <v/>
      </c>
      <c r="DK66" s="159"/>
      <c r="DL66" s="159"/>
      <c r="DM66" s="168" t="str">
        <f t="shared" si="60"/>
        <v/>
      </c>
      <c r="DN66" s="5" t="str">
        <f t="shared" si="61"/>
        <v/>
      </c>
      <c r="DO66" s="159"/>
      <c r="DP66" s="159"/>
      <c r="DQ66" s="168" t="str">
        <f t="shared" si="62"/>
        <v/>
      </c>
      <c r="DR66" s="5" t="str">
        <f t="shared" si="63"/>
        <v/>
      </c>
      <c r="DS66" s="159"/>
      <c r="DT66" s="159"/>
      <c r="DU66" s="168" t="str">
        <f t="shared" si="64"/>
        <v/>
      </c>
      <c r="DV66" s="5" t="str">
        <f t="shared" si="65"/>
        <v/>
      </c>
      <c r="DW66" s="160" t="str">
        <f t="shared" si="66"/>
        <v/>
      </c>
      <c r="DX66" s="160" t="str">
        <f t="shared" si="67"/>
        <v/>
      </c>
      <c r="DY66" s="160" t="str">
        <f t="shared" si="68"/>
        <v/>
      </c>
      <c r="DZ66" s="6" t="str">
        <f t="shared" si="69"/>
        <v/>
      </c>
      <c r="EA66" s="105"/>
      <c r="EB66" s="159"/>
      <c r="EC66" s="159"/>
      <c r="ED66" s="168" t="str">
        <f t="shared" si="70"/>
        <v/>
      </c>
      <c r="EE66" s="5" t="str">
        <f t="shared" si="71"/>
        <v/>
      </c>
      <c r="EF66" s="159"/>
      <c r="EG66" s="159"/>
      <c r="EH66" s="168" t="str">
        <f t="shared" si="72"/>
        <v/>
      </c>
      <c r="EI66" s="5" t="str">
        <f t="shared" si="73"/>
        <v/>
      </c>
      <c r="EJ66" s="159"/>
      <c r="EK66" s="159"/>
      <c r="EL66" s="168" t="str">
        <f t="shared" si="74"/>
        <v/>
      </c>
      <c r="EM66" s="5" t="str">
        <f t="shared" si="75"/>
        <v/>
      </c>
      <c r="EN66" s="159"/>
      <c r="EO66" s="159"/>
      <c r="EP66" s="168" t="str">
        <f t="shared" si="76"/>
        <v/>
      </c>
      <c r="EQ66" s="5" t="str">
        <f t="shared" si="77"/>
        <v/>
      </c>
      <c r="ER66" s="159"/>
      <c r="ES66" s="159"/>
      <c r="ET66" s="168" t="str">
        <f t="shared" si="78"/>
        <v/>
      </c>
      <c r="EU66" s="5" t="str">
        <f t="shared" si="79"/>
        <v/>
      </c>
      <c r="EV66" s="160" t="str">
        <f t="shared" si="80"/>
        <v/>
      </c>
      <c r="EW66" s="160" t="str">
        <f t="shared" si="81"/>
        <v/>
      </c>
      <c r="EX66" s="160" t="str">
        <f t="shared" si="82"/>
        <v/>
      </c>
      <c r="EY66" s="6" t="str">
        <f t="shared" si="83"/>
        <v/>
      </c>
      <c r="EZ66" s="105"/>
      <c r="FA66" s="105"/>
      <c r="FB66" s="105"/>
      <c r="FC66" s="105"/>
      <c r="FD66" s="105"/>
      <c r="FE66" s="106" t="str">
        <f t="shared" si="84"/>
        <v/>
      </c>
      <c r="FF66" s="100" t="str">
        <f t="shared" si="85"/>
        <v xml:space="preserve"> </v>
      </c>
      <c r="FG66" s="105"/>
      <c r="FH66" s="105"/>
      <c r="FI66" s="105"/>
      <c r="FJ66" s="105"/>
      <c r="FK66" s="105"/>
      <c r="FL66" s="107" t="str">
        <f t="shared" si="86"/>
        <v/>
      </c>
      <c r="FM66" s="101" t="str">
        <f t="shared" si="87"/>
        <v xml:space="preserve"> </v>
      </c>
      <c r="FN66" s="105"/>
      <c r="FO66" s="105"/>
      <c r="FP66" s="105"/>
      <c r="FQ66" s="105"/>
      <c r="FR66" s="105"/>
      <c r="FS66" s="204" t="str">
        <f t="shared" si="88"/>
        <v/>
      </c>
      <c r="FT66" s="205" t="str">
        <f t="shared" si="89"/>
        <v xml:space="preserve"> </v>
      </c>
      <c r="FU66" s="477"/>
      <c r="FV66" s="316" t="str">
        <f>IF(AND(C66=""),"-",VLOOKUP(B66,Register!$A$7:$AM$311,19,FALSE))</f>
        <v>-</v>
      </c>
      <c r="FW66" s="7" t="str">
        <f>IF(AND(C66=""),"-",VLOOKUP(B66,Register!$A$7:$AM$311,20,FALSE))</f>
        <v>-</v>
      </c>
      <c r="FX66" s="7" t="str">
        <f>IF(AND(C66=""),"-",VLOOKUP(B66,Register!$A$7:$AM$311,21,FALSE))</f>
        <v>-</v>
      </c>
      <c r="FY66" s="7" t="str">
        <f>IF(AND(C66=""),"-",VLOOKUP(B66,Register!$A$7:$AM$311,22,FALSE))</f>
        <v>-</v>
      </c>
      <c r="FZ66" s="7" t="str">
        <f>IF(AND(C66=""),"-",VLOOKUP(B66,Register!$A$7:$AM$311,23,FALSE))</f>
        <v>-</v>
      </c>
      <c r="GA66" s="7" t="str">
        <f>IF(AND(C66=""),"-",VLOOKUP(B66,Register!$A$7:$AM$311,24,FALSE))</f>
        <v>-</v>
      </c>
      <c r="GB66" s="7" t="str">
        <f>IF(AND(C66=""),"-",VLOOKUP(B66,Register!$A$7:$AM$311,25,FALSE))</f>
        <v>-</v>
      </c>
      <c r="GC66" s="7" t="str">
        <f>IF(AND(C66=""),"-",VLOOKUP(B66,Register!$A$7:$AM$311,26,FALSE))</f>
        <v>-</v>
      </c>
      <c r="GD66" s="7" t="str">
        <f>IF(AND(C66=""),"-",VLOOKUP(B66,Register!$A$7:$AM$311,27,FALSE))</f>
        <v>-</v>
      </c>
      <c r="GE66" s="7" t="str">
        <f>IF(AND(C66=""),"-",VLOOKUP(B66,Register!$A$7:$AM$311,28,FALSE))</f>
        <v>-</v>
      </c>
      <c r="GF66" s="7" t="str">
        <f>IF(AND(C66=""),"-",VLOOKUP(B66,Register!$A$7:$AM$311,29,FALSE))</f>
        <v>-</v>
      </c>
      <c r="GG66" s="7" t="str">
        <f>IF(AND(C66=""),"-",VLOOKUP(B66,Register!$A$7:$AM$311,30,FALSE))</f>
        <v>-</v>
      </c>
      <c r="GH66" s="8" t="str">
        <f>IF(AND(C66=""),"-",VLOOKUP(B66,Register!$A$7:$AM$311,31,FALSE))</f>
        <v>-</v>
      </c>
      <c r="GI66" s="309" t="str">
        <f>IF(AND(C66=""),"",VLOOKUP(B66,Register!$A$7:$CL$311,36,FALSE))</f>
        <v/>
      </c>
      <c r="GJ66" s="182" t="str">
        <f t="shared" si="90"/>
        <v/>
      </c>
      <c r="GK66" s="312" t="str">
        <f t="shared" si="91"/>
        <v/>
      </c>
      <c r="GL66" s="314" t="str">
        <f t="shared" si="92"/>
        <v/>
      </c>
      <c r="GM66" s="3"/>
      <c r="GP66" s="315"/>
      <c r="GR66" s="3"/>
      <c r="GS66" s="3"/>
      <c r="GT66" s="3"/>
      <c r="GU66" s="3"/>
      <c r="GV66" s="3"/>
      <c r="GW66" s="3"/>
      <c r="GX66" s="3"/>
      <c r="GY66" s="3"/>
      <c r="GZ66" s="3"/>
      <c r="HA66" s="3"/>
      <c r="HB66" s="3"/>
      <c r="HC66" s="3"/>
      <c r="HD66" s="3"/>
      <c r="HE66" s="3"/>
      <c r="HF66" s="3"/>
      <c r="HG66" s="3"/>
      <c r="HH66" s="3"/>
      <c r="HI66" s="3"/>
      <c r="HJ66" s="3"/>
      <c r="HK66" s="3"/>
      <c r="HL66" s="3"/>
      <c r="HM66" s="3"/>
      <c r="HW66" s="321" t="str">
        <f>IF(ISNA(VLOOKUP(B66,Register!A$7:Z$315,9,FALSE)),"",VLOOKUP(B66,Register!A$7:Z$315,9,FALSE))</f>
        <v/>
      </c>
      <c r="HX66" s="321" t="str">
        <f>IF(ISNA(VLOOKUP(B66,Register!A$7:Z$315,12,FALSE)),"",VLOOKUP(B66,Register!A$7:Z$315,12,FALSE))</f>
        <v/>
      </c>
      <c r="HY66" s="321" t="str">
        <f t="shared" si="93"/>
        <v/>
      </c>
      <c r="HZ66" s="321" t="str">
        <f t="shared" si="94"/>
        <v/>
      </c>
      <c r="IA66" s="321" t="str">
        <f t="shared" si="95"/>
        <v/>
      </c>
      <c r="IB66" s="321" t="str">
        <f t="shared" si="96"/>
        <v/>
      </c>
      <c r="IC66" s="321" t="str">
        <f t="shared" si="97"/>
        <v/>
      </c>
      <c r="ID66" s="321" t="str">
        <f t="shared" si="98"/>
        <v/>
      </c>
      <c r="IE66" s="321" t="str">
        <f t="shared" si="99"/>
        <v/>
      </c>
      <c r="IF66" s="321" t="str">
        <f t="shared" si="100"/>
        <v/>
      </c>
    </row>
    <row r="67" spans="1:240" ht="21">
      <c r="A67" s="172">
        <v>55</v>
      </c>
      <c r="B67" s="197"/>
      <c r="C67" s="196" t="str">
        <f>IF(ISNA(VLOOKUP(B67,Register!A$7:Z$315,3,FALSE)),"",VLOOKUP(B67,Register!A$7:Z$315,3,FALSE))</f>
        <v/>
      </c>
      <c r="D67" s="196" t="str">
        <f>IF(ISNA(VLOOKUP(B67,Register!A$7:Z$315,4,FALSE)),"",VLOOKUP(B67,Register!A$7:Z$315,4,FALSE))</f>
        <v/>
      </c>
      <c r="E67" s="195" t="str">
        <f>IF(ISNA(VLOOKUP(B67,Register!A$7:Z$315,6,FALSE)),"",VLOOKUP(B67,Register!A$7:Z$315,6,FALSE))</f>
        <v/>
      </c>
      <c r="F67" s="105"/>
      <c r="G67" s="159"/>
      <c r="H67" s="159"/>
      <c r="I67" s="168" t="str">
        <f t="shared" si="2"/>
        <v/>
      </c>
      <c r="J67" s="5" t="str">
        <f t="shared" si="3"/>
        <v/>
      </c>
      <c r="K67" s="159"/>
      <c r="L67" s="159"/>
      <c r="M67" s="168" t="str">
        <f t="shared" si="4"/>
        <v/>
      </c>
      <c r="N67" s="5" t="str">
        <f t="shared" si="5"/>
        <v/>
      </c>
      <c r="O67" s="159"/>
      <c r="P67" s="159"/>
      <c r="Q67" s="168" t="str">
        <f t="shared" si="6"/>
        <v/>
      </c>
      <c r="R67" s="5" t="str">
        <f t="shared" si="7"/>
        <v/>
      </c>
      <c r="S67" s="159"/>
      <c r="T67" s="159"/>
      <c r="U67" s="168" t="str">
        <f t="shared" si="8"/>
        <v/>
      </c>
      <c r="V67" s="5" t="str">
        <f t="shared" si="9"/>
        <v/>
      </c>
      <c r="W67" s="159"/>
      <c r="X67" s="159"/>
      <c r="Y67" s="168" t="str">
        <f t="shared" si="10"/>
        <v/>
      </c>
      <c r="Z67" s="5" t="str">
        <f t="shared" si="11"/>
        <v/>
      </c>
      <c r="AA67" s="160" t="str">
        <f t="shared" si="101"/>
        <v/>
      </c>
      <c r="AB67" s="160" t="str">
        <f t="shared" si="1"/>
        <v/>
      </c>
      <c r="AC67" s="160" t="str">
        <f t="shared" si="12"/>
        <v/>
      </c>
      <c r="AD67" s="6" t="str">
        <f t="shared" si="13"/>
        <v/>
      </c>
      <c r="AE67" s="105"/>
      <c r="AF67" s="159"/>
      <c r="AG67" s="159"/>
      <c r="AH67" s="168" t="str">
        <f t="shared" si="14"/>
        <v/>
      </c>
      <c r="AI67" s="5" t="str">
        <f t="shared" si="15"/>
        <v/>
      </c>
      <c r="AJ67" s="159"/>
      <c r="AK67" s="159"/>
      <c r="AL67" s="168" t="str">
        <f t="shared" si="16"/>
        <v/>
      </c>
      <c r="AM67" s="5" t="str">
        <f t="shared" si="17"/>
        <v/>
      </c>
      <c r="AN67" s="159"/>
      <c r="AO67" s="159"/>
      <c r="AP67" s="168" t="str">
        <f t="shared" si="18"/>
        <v/>
      </c>
      <c r="AQ67" s="5" t="str">
        <f t="shared" si="19"/>
        <v/>
      </c>
      <c r="AR67" s="159"/>
      <c r="AS67" s="159"/>
      <c r="AT67" s="168" t="str">
        <f t="shared" si="20"/>
        <v/>
      </c>
      <c r="AU67" s="5" t="str">
        <f t="shared" si="21"/>
        <v/>
      </c>
      <c r="AV67" s="159"/>
      <c r="AW67" s="159"/>
      <c r="AX67" s="168" t="str">
        <f t="shared" si="22"/>
        <v/>
      </c>
      <c r="AY67" s="5" t="str">
        <f t="shared" si="23"/>
        <v/>
      </c>
      <c r="AZ67" s="160" t="str">
        <f t="shared" si="24"/>
        <v/>
      </c>
      <c r="BA67" s="160" t="str">
        <f t="shared" si="25"/>
        <v/>
      </c>
      <c r="BB67" s="160" t="str">
        <f t="shared" si="26"/>
        <v/>
      </c>
      <c r="BC67" s="6" t="str">
        <f t="shared" si="27"/>
        <v/>
      </c>
      <c r="BD67" s="105"/>
      <c r="BE67" s="159"/>
      <c r="BF67" s="159"/>
      <c r="BG67" s="168" t="str">
        <f t="shared" si="28"/>
        <v/>
      </c>
      <c r="BH67" s="5" t="str">
        <f t="shared" si="29"/>
        <v/>
      </c>
      <c r="BI67" s="159"/>
      <c r="BJ67" s="159"/>
      <c r="BK67" s="168" t="str">
        <f t="shared" si="30"/>
        <v/>
      </c>
      <c r="BL67" s="5" t="str">
        <f t="shared" si="31"/>
        <v/>
      </c>
      <c r="BM67" s="159"/>
      <c r="BN67" s="159"/>
      <c r="BO67" s="168" t="str">
        <f t="shared" si="32"/>
        <v/>
      </c>
      <c r="BP67" s="5" t="str">
        <f t="shared" si="33"/>
        <v/>
      </c>
      <c r="BQ67" s="159"/>
      <c r="BR67" s="159"/>
      <c r="BS67" s="168" t="str">
        <f t="shared" si="34"/>
        <v/>
      </c>
      <c r="BT67" s="5" t="str">
        <f t="shared" si="35"/>
        <v/>
      </c>
      <c r="BU67" s="159"/>
      <c r="BV67" s="159"/>
      <c r="BW67" s="168" t="str">
        <f t="shared" si="36"/>
        <v/>
      </c>
      <c r="BX67" s="5" t="str">
        <f t="shared" si="37"/>
        <v/>
      </c>
      <c r="BY67" s="160" t="str">
        <f t="shared" si="38"/>
        <v/>
      </c>
      <c r="BZ67" s="160" t="str">
        <f t="shared" si="39"/>
        <v/>
      </c>
      <c r="CA67" s="160" t="str">
        <f t="shared" si="40"/>
        <v/>
      </c>
      <c r="CB67" s="6" t="str">
        <f t="shared" si="41"/>
        <v/>
      </c>
      <c r="CC67" s="105"/>
      <c r="CD67" s="159"/>
      <c r="CE67" s="159"/>
      <c r="CF67" s="168" t="str">
        <f t="shared" si="42"/>
        <v/>
      </c>
      <c r="CG67" s="5" t="str">
        <f t="shared" si="43"/>
        <v/>
      </c>
      <c r="CH67" s="159"/>
      <c r="CI67" s="159"/>
      <c r="CJ67" s="168" t="str">
        <f t="shared" si="44"/>
        <v/>
      </c>
      <c r="CK67" s="5" t="str">
        <f t="shared" si="45"/>
        <v/>
      </c>
      <c r="CL67" s="159"/>
      <c r="CM67" s="159"/>
      <c r="CN67" s="168" t="str">
        <f t="shared" si="46"/>
        <v/>
      </c>
      <c r="CO67" s="5" t="str">
        <f t="shared" si="47"/>
        <v/>
      </c>
      <c r="CP67" s="159"/>
      <c r="CQ67" s="159"/>
      <c r="CR67" s="168" t="str">
        <f t="shared" si="48"/>
        <v/>
      </c>
      <c r="CS67" s="5" t="str">
        <f t="shared" si="49"/>
        <v/>
      </c>
      <c r="CT67" s="159"/>
      <c r="CU67" s="159"/>
      <c r="CV67" s="168" t="str">
        <f t="shared" si="50"/>
        <v/>
      </c>
      <c r="CW67" s="5" t="str">
        <f t="shared" si="51"/>
        <v/>
      </c>
      <c r="CX67" s="160" t="str">
        <f t="shared" si="52"/>
        <v/>
      </c>
      <c r="CY67" s="160" t="str">
        <f t="shared" si="53"/>
        <v/>
      </c>
      <c r="CZ67" s="160" t="str">
        <f t="shared" si="54"/>
        <v/>
      </c>
      <c r="DA67" s="6" t="str">
        <f t="shared" si="55"/>
        <v/>
      </c>
      <c r="DB67" s="105"/>
      <c r="DC67" s="159"/>
      <c r="DD67" s="159"/>
      <c r="DE67" s="168" t="str">
        <f t="shared" si="56"/>
        <v/>
      </c>
      <c r="DF67" s="5" t="str">
        <f t="shared" si="57"/>
        <v/>
      </c>
      <c r="DG67" s="159"/>
      <c r="DH67" s="159"/>
      <c r="DI67" s="168" t="str">
        <f t="shared" si="58"/>
        <v/>
      </c>
      <c r="DJ67" s="5" t="str">
        <f t="shared" si="59"/>
        <v/>
      </c>
      <c r="DK67" s="159"/>
      <c r="DL67" s="159"/>
      <c r="DM67" s="168" t="str">
        <f t="shared" si="60"/>
        <v/>
      </c>
      <c r="DN67" s="5" t="str">
        <f t="shared" si="61"/>
        <v/>
      </c>
      <c r="DO67" s="159"/>
      <c r="DP67" s="159"/>
      <c r="DQ67" s="168" t="str">
        <f t="shared" si="62"/>
        <v/>
      </c>
      <c r="DR67" s="5" t="str">
        <f t="shared" si="63"/>
        <v/>
      </c>
      <c r="DS67" s="159"/>
      <c r="DT67" s="159"/>
      <c r="DU67" s="168" t="str">
        <f t="shared" si="64"/>
        <v/>
      </c>
      <c r="DV67" s="5" t="str">
        <f t="shared" si="65"/>
        <v/>
      </c>
      <c r="DW67" s="160" t="str">
        <f t="shared" si="66"/>
        <v/>
      </c>
      <c r="DX67" s="160" t="str">
        <f t="shared" si="67"/>
        <v/>
      </c>
      <c r="DY67" s="160" t="str">
        <f t="shared" si="68"/>
        <v/>
      </c>
      <c r="DZ67" s="6" t="str">
        <f t="shared" si="69"/>
        <v/>
      </c>
      <c r="EA67" s="105"/>
      <c r="EB67" s="159"/>
      <c r="EC67" s="159"/>
      <c r="ED67" s="168" t="str">
        <f t="shared" si="70"/>
        <v/>
      </c>
      <c r="EE67" s="5" t="str">
        <f t="shared" si="71"/>
        <v/>
      </c>
      <c r="EF67" s="159"/>
      <c r="EG67" s="159"/>
      <c r="EH67" s="168" t="str">
        <f t="shared" si="72"/>
        <v/>
      </c>
      <c r="EI67" s="5" t="str">
        <f t="shared" si="73"/>
        <v/>
      </c>
      <c r="EJ67" s="159"/>
      <c r="EK67" s="159"/>
      <c r="EL67" s="168" t="str">
        <f t="shared" si="74"/>
        <v/>
      </c>
      <c r="EM67" s="5" t="str">
        <f t="shared" si="75"/>
        <v/>
      </c>
      <c r="EN67" s="159"/>
      <c r="EO67" s="159"/>
      <c r="EP67" s="168" t="str">
        <f t="shared" si="76"/>
        <v/>
      </c>
      <c r="EQ67" s="5" t="str">
        <f t="shared" si="77"/>
        <v/>
      </c>
      <c r="ER67" s="159"/>
      <c r="ES67" s="159"/>
      <c r="ET67" s="168" t="str">
        <f t="shared" si="78"/>
        <v/>
      </c>
      <c r="EU67" s="5" t="str">
        <f t="shared" si="79"/>
        <v/>
      </c>
      <c r="EV67" s="160" t="str">
        <f t="shared" si="80"/>
        <v/>
      </c>
      <c r="EW67" s="160" t="str">
        <f t="shared" si="81"/>
        <v/>
      </c>
      <c r="EX67" s="160" t="str">
        <f t="shared" si="82"/>
        <v/>
      </c>
      <c r="EY67" s="6" t="str">
        <f t="shared" si="83"/>
        <v/>
      </c>
      <c r="EZ67" s="105"/>
      <c r="FA67" s="105"/>
      <c r="FB67" s="105"/>
      <c r="FC67" s="105"/>
      <c r="FD67" s="105"/>
      <c r="FE67" s="106" t="str">
        <f t="shared" si="84"/>
        <v/>
      </c>
      <c r="FF67" s="100" t="str">
        <f t="shared" si="85"/>
        <v xml:space="preserve"> </v>
      </c>
      <c r="FG67" s="105"/>
      <c r="FH67" s="105"/>
      <c r="FI67" s="105"/>
      <c r="FJ67" s="105"/>
      <c r="FK67" s="105"/>
      <c r="FL67" s="107" t="str">
        <f t="shared" si="86"/>
        <v/>
      </c>
      <c r="FM67" s="101" t="str">
        <f t="shared" si="87"/>
        <v xml:space="preserve"> </v>
      </c>
      <c r="FN67" s="105"/>
      <c r="FO67" s="105"/>
      <c r="FP67" s="105"/>
      <c r="FQ67" s="105"/>
      <c r="FR67" s="105"/>
      <c r="FS67" s="204" t="str">
        <f t="shared" si="88"/>
        <v/>
      </c>
      <c r="FT67" s="205" t="str">
        <f t="shared" si="89"/>
        <v xml:space="preserve"> </v>
      </c>
      <c r="FU67" s="477"/>
      <c r="FV67" s="316" t="str">
        <f>IF(AND(C67=""),"-",VLOOKUP(B67,Register!$A$7:$AM$311,19,FALSE))</f>
        <v>-</v>
      </c>
      <c r="FW67" s="7" t="str">
        <f>IF(AND(C67=""),"-",VLOOKUP(B67,Register!$A$7:$AM$311,20,FALSE))</f>
        <v>-</v>
      </c>
      <c r="FX67" s="7" t="str">
        <f>IF(AND(C67=""),"-",VLOOKUP(B67,Register!$A$7:$AM$311,21,FALSE))</f>
        <v>-</v>
      </c>
      <c r="FY67" s="7" t="str">
        <f>IF(AND(C67=""),"-",VLOOKUP(B67,Register!$A$7:$AM$311,22,FALSE))</f>
        <v>-</v>
      </c>
      <c r="FZ67" s="7" t="str">
        <f>IF(AND(C67=""),"-",VLOOKUP(B67,Register!$A$7:$AM$311,23,FALSE))</f>
        <v>-</v>
      </c>
      <c r="GA67" s="7" t="str">
        <f>IF(AND(C67=""),"-",VLOOKUP(B67,Register!$A$7:$AM$311,24,FALSE))</f>
        <v>-</v>
      </c>
      <c r="GB67" s="7" t="str">
        <f>IF(AND(C67=""),"-",VLOOKUP(B67,Register!$A$7:$AM$311,25,FALSE))</f>
        <v>-</v>
      </c>
      <c r="GC67" s="7" t="str">
        <f>IF(AND(C67=""),"-",VLOOKUP(B67,Register!$A$7:$AM$311,26,FALSE))</f>
        <v>-</v>
      </c>
      <c r="GD67" s="7" t="str">
        <f>IF(AND(C67=""),"-",VLOOKUP(B67,Register!$A$7:$AM$311,27,FALSE))</f>
        <v>-</v>
      </c>
      <c r="GE67" s="7" t="str">
        <f>IF(AND(C67=""),"-",VLOOKUP(B67,Register!$A$7:$AM$311,28,FALSE))</f>
        <v>-</v>
      </c>
      <c r="GF67" s="7" t="str">
        <f>IF(AND(C67=""),"-",VLOOKUP(B67,Register!$A$7:$AM$311,29,FALSE))</f>
        <v>-</v>
      </c>
      <c r="GG67" s="7" t="str">
        <f>IF(AND(C67=""),"-",VLOOKUP(B67,Register!$A$7:$AM$311,30,FALSE))</f>
        <v>-</v>
      </c>
      <c r="GH67" s="8" t="str">
        <f>IF(AND(C67=""),"-",VLOOKUP(B67,Register!$A$7:$AM$311,31,FALSE))</f>
        <v>-</v>
      </c>
      <c r="GI67" s="309" t="str">
        <f>IF(AND(C67=""),"",VLOOKUP(B67,Register!$A$7:$CL$311,36,FALSE))</f>
        <v/>
      </c>
      <c r="GJ67" s="182" t="str">
        <f t="shared" si="90"/>
        <v/>
      </c>
      <c r="GK67" s="312" t="str">
        <f t="shared" si="91"/>
        <v/>
      </c>
      <c r="GL67" s="314" t="str">
        <f t="shared" si="92"/>
        <v/>
      </c>
      <c r="GM67" s="3"/>
      <c r="GP67" s="315"/>
      <c r="GR67" s="3"/>
      <c r="GS67" s="3"/>
      <c r="GT67" s="3"/>
      <c r="GU67" s="3"/>
      <c r="GV67" s="3"/>
      <c r="GW67" s="3"/>
      <c r="GX67" s="3"/>
      <c r="GY67" s="3"/>
      <c r="GZ67" s="3"/>
      <c r="HA67" s="3"/>
      <c r="HB67" s="3"/>
      <c r="HC67" s="3"/>
      <c r="HD67" s="3"/>
      <c r="HE67" s="3"/>
      <c r="HF67" s="3"/>
      <c r="HG67" s="3"/>
      <c r="HH67" s="3"/>
      <c r="HI67" s="3"/>
      <c r="HJ67" s="3"/>
      <c r="HK67" s="3"/>
      <c r="HL67" s="3"/>
      <c r="HM67" s="3"/>
      <c r="HW67" s="321" t="str">
        <f>IF(ISNA(VLOOKUP(B67,Register!A$7:Z$315,9,FALSE)),"",VLOOKUP(B67,Register!A$7:Z$315,9,FALSE))</f>
        <v/>
      </c>
      <c r="HX67" s="321" t="str">
        <f>IF(ISNA(VLOOKUP(B67,Register!A$7:Z$315,12,FALSE)),"",VLOOKUP(B67,Register!A$7:Z$315,12,FALSE))</f>
        <v/>
      </c>
      <c r="HY67" s="321" t="str">
        <f t="shared" si="93"/>
        <v/>
      </c>
      <c r="HZ67" s="321" t="str">
        <f t="shared" si="94"/>
        <v/>
      </c>
      <c r="IA67" s="321" t="str">
        <f t="shared" si="95"/>
        <v/>
      </c>
      <c r="IB67" s="321" t="str">
        <f t="shared" si="96"/>
        <v/>
      </c>
      <c r="IC67" s="321" t="str">
        <f t="shared" si="97"/>
        <v/>
      </c>
      <c r="ID67" s="321" t="str">
        <f t="shared" si="98"/>
        <v/>
      </c>
      <c r="IE67" s="321" t="str">
        <f t="shared" si="99"/>
        <v/>
      </c>
      <c r="IF67" s="321" t="str">
        <f t="shared" si="100"/>
        <v/>
      </c>
    </row>
    <row r="68" spans="1:240" ht="21">
      <c r="A68" s="172">
        <v>56</v>
      </c>
      <c r="B68" s="197"/>
      <c r="C68" s="196" t="str">
        <f>IF(ISNA(VLOOKUP(B68,Register!A$7:Z$315,3,FALSE)),"",VLOOKUP(B68,Register!A$7:Z$315,3,FALSE))</f>
        <v/>
      </c>
      <c r="D68" s="196" t="str">
        <f>IF(ISNA(VLOOKUP(B68,Register!A$7:Z$315,4,FALSE)),"",VLOOKUP(B68,Register!A$7:Z$315,4,FALSE))</f>
        <v/>
      </c>
      <c r="E68" s="195" t="str">
        <f>IF(ISNA(VLOOKUP(B68,Register!A$7:Z$315,6,FALSE)),"",VLOOKUP(B68,Register!A$7:Z$315,6,FALSE))</f>
        <v/>
      </c>
      <c r="F68" s="105"/>
      <c r="G68" s="159"/>
      <c r="H68" s="159"/>
      <c r="I68" s="168" t="str">
        <f t="shared" si="2"/>
        <v/>
      </c>
      <c r="J68" s="5" t="str">
        <f t="shared" si="3"/>
        <v/>
      </c>
      <c r="K68" s="159"/>
      <c r="L68" s="159"/>
      <c r="M68" s="168" t="str">
        <f t="shared" si="4"/>
        <v/>
      </c>
      <c r="N68" s="5" t="str">
        <f t="shared" si="5"/>
        <v/>
      </c>
      <c r="O68" s="159"/>
      <c r="P68" s="159"/>
      <c r="Q68" s="168" t="str">
        <f t="shared" si="6"/>
        <v/>
      </c>
      <c r="R68" s="5" t="str">
        <f t="shared" si="7"/>
        <v/>
      </c>
      <c r="S68" s="159"/>
      <c r="T68" s="159"/>
      <c r="U68" s="168" t="str">
        <f t="shared" si="8"/>
        <v/>
      </c>
      <c r="V68" s="5" t="str">
        <f t="shared" si="9"/>
        <v/>
      </c>
      <c r="W68" s="159"/>
      <c r="X68" s="159"/>
      <c r="Y68" s="168" t="str">
        <f t="shared" si="10"/>
        <v/>
      </c>
      <c r="Z68" s="5" t="str">
        <f t="shared" si="11"/>
        <v/>
      </c>
      <c r="AA68" s="160" t="str">
        <f t="shared" si="101"/>
        <v/>
      </c>
      <c r="AB68" s="160" t="str">
        <f t="shared" si="1"/>
        <v/>
      </c>
      <c r="AC68" s="160" t="str">
        <f t="shared" si="12"/>
        <v/>
      </c>
      <c r="AD68" s="6" t="str">
        <f t="shared" si="13"/>
        <v/>
      </c>
      <c r="AE68" s="105"/>
      <c r="AF68" s="159"/>
      <c r="AG68" s="159"/>
      <c r="AH68" s="168" t="str">
        <f t="shared" si="14"/>
        <v/>
      </c>
      <c r="AI68" s="5" t="str">
        <f t="shared" si="15"/>
        <v/>
      </c>
      <c r="AJ68" s="159"/>
      <c r="AK68" s="159"/>
      <c r="AL68" s="168" t="str">
        <f t="shared" si="16"/>
        <v/>
      </c>
      <c r="AM68" s="5" t="str">
        <f t="shared" si="17"/>
        <v/>
      </c>
      <c r="AN68" s="159"/>
      <c r="AO68" s="159"/>
      <c r="AP68" s="168" t="str">
        <f t="shared" si="18"/>
        <v/>
      </c>
      <c r="AQ68" s="5" t="str">
        <f t="shared" si="19"/>
        <v/>
      </c>
      <c r="AR68" s="159"/>
      <c r="AS68" s="159"/>
      <c r="AT68" s="168" t="str">
        <f t="shared" si="20"/>
        <v/>
      </c>
      <c r="AU68" s="5" t="str">
        <f t="shared" si="21"/>
        <v/>
      </c>
      <c r="AV68" s="159"/>
      <c r="AW68" s="159"/>
      <c r="AX68" s="168" t="str">
        <f t="shared" si="22"/>
        <v/>
      </c>
      <c r="AY68" s="5" t="str">
        <f t="shared" si="23"/>
        <v/>
      </c>
      <c r="AZ68" s="160" t="str">
        <f t="shared" si="24"/>
        <v/>
      </c>
      <c r="BA68" s="160" t="str">
        <f t="shared" si="25"/>
        <v/>
      </c>
      <c r="BB68" s="160" t="str">
        <f t="shared" si="26"/>
        <v/>
      </c>
      <c r="BC68" s="6" t="str">
        <f t="shared" si="27"/>
        <v/>
      </c>
      <c r="BD68" s="105"/>
      <c r="BE68" s="159"/>
      <c r="BF68" s="159"/>
      <c r="BG68" s="168" t="str">
        <f t="shared" si="28"/>
        <v/>
      </c>
      <c r="BH68" s="5" t="str">
        <f t="shared" si="29"/>
        <v/>
      </c>
      <c r="BI68" s="159"/>
      <c r="BJ68" s="159"/>
      <c r="BK68" s="168" t="str">
        <f t="shared" si="30"/>
        <v/>
      </c>
      <c r="BL68" s="5" t="str">
        <f t="shared" si="31"/>
        <v/>
      </c>
      <c r="BM68" s="159"/>
      <c r="BN68" s="159"/>
      <c r="BO68" s="168" t="str">
        <f t="shared" si="32"/>
        <v/>
      </c>
      <c r="BP68" s="5" t="str">
        <f t="shared" si="33"/>
        <v/>
      </c>
      <c r="BQ68" s="159"/>
      <c r="BR68" s="159"/>
      <c r="BS68" s="168" t="str">
        <f t="shared" si="34"/>
        <v/>
      </c>
      <c r="BT68" s="5" t="str">
        <f t="shared" si="35"/>
        <v/>
      </c>
      <c r="BU68" s="159"/>
      <c r="BV68" s="159"/>
      <c r="BW68" s="168" t="str">
        <f t="shared" si="36"/>
        <v/>
      </c>
      <c r="BX68" s="5" t="str">
        <f t="shared" si="37"/>
        <v/>
      </c>
      <c r="BY68" s="160" t="str">
        <f t="shared" si="38"/>
        <v/>
      </c>
      <c r="BZ68" s="160" t="str">
        <f t="shared" si="39"/>
        <v/>
      </c>
      <c r="CA68" s="160" t="str">
        <f t="shared" si="40"/>
        <v/>
      </c>
      <c r="CB68" s="6" t="str">
        <f t="shared" si="41"/>
        <v/>
      </c>
      <c r="CC68" s="105"/>
      <c r="CD68" s="159"/>
      <c r="CE68" s="159"/>
      <c r="CF68" s="168" t="str">
        <f t="shared" si="42"/>
        <v/>
      </c>
      <c r="CG68" s="5" t="str">
        <f t="shared" si="43"/>
        <v/>
      </c>
      <c r="CH68" s="159"/>
      <c r="CI68" s="159"/>
      <c r="CJ68" s="168" t="str">
        <f t="shared" si="44"/>
        <v/>
      </c>
      <c r="CK68" s="5" t="str">
        <f t="shared" si="45"/>
        <v/>
      </c>
      <c r="CL68" s="159"/>
      <c r="CM68" s="159"/>
      <c r="CN68" s="168" t="str">
        <f t="shared" si="46"/>
        <v/>
      </c>
      <c r="CO68" s="5" t="str">
        <f t="shared" si="47"/>
        <v/>
      </c>
      <c r="CP68" s="159"/>
      <c r="CQ68" s="159"/>
      <c r="CR68" s="168" t="str">
        <f t="shared" si="48"/>
        <v/>
      </c>
      <c r="CS68" s="5" t="str">
        <f t="shared" si="49"/>
        <v/>
      </c>
      <c r="CT68" s="159"/>
      <c r="CU68" s="159"/>
      <c r="CV68" s="168" t="str">
        <f t="shared" si="50"/>
        <v/>
      </c>
      <c r="CW68" s="5" t="str">
        <f t="shared" si="51"/>
        <v/>
      </c>
      <c r="CX68" s="160" t="str">
        <f t="shared" si="52"/>
        <v/>
      </c>
      <c r="CY68" s="160" t="str">
        <f t="shared" si="53"/>
        <v/>
      </c>
      <c r="CZ68" s="160" t="str">
        <f t="shared" si="54"/>
        <v/>
      </c>
      <c r="DA68" s="6" t="str">
        <f t="shared" si="55"/>
        <v/>
      </c>
      <c r="DB68" s="105"/>
      <c r="DC68" s="159"/>
      <c r="DD68" s="159"/>
      <c r="DE68" s="168" t="str">
        <f t="shared" si="56"/>
        <v/>
      </c>
      <c r="DF68" s="5" t="str">
        <f t="shared" si="57"/>
        <v/>
      </c>
      <c r="DG68" s="159"/>
      <c r="DH68" s="159"/>
      <c r="DI68" s="168" t="str">
        <f t="shared" si="58"/>
        <v/>
      </c>
      <c r="DJ68" s="5" t="str">
        <f t="shared" si="59"/>
        <v/>
      </c>
      <c r="DK68" s="159"/>
      <c r="DL68" s="159"/>
      <c r="DM68" s="168" t="str">
        <f t="shared" si="60"/>
        <v/>
      </c>
      <c r="DN68" s="5" t="str">
        <f t="shared" si="61"/>
        <v/>
      </c>
      <c r="DO68" s="159"/>
      <c r="DP68" s="159"/>
      <c r="DQ68" s="168" t="str">
        <f t="shared" si="62"/>
        <v/>
      </c>
      <c r="DR68" s="5" t="str">
        <f t="shared" si="63"/>
        <v/>
      </c>
      <c r="DS68" s="159"/>
      <c r="DT68" s="159"/>
      <c r="DU68" s="168" t="str">
        <f t="shared" si="64"/>
        <v/>
      </c>
      <c r="DV68" s="5" t="str">
        <f t="shared" si="65"/>
        <v/>
      </c>
      <c r="DW68" s="160" t="str">
        <f t="shared" si="66"/>
        <v/>
      </c>
      <c r="DX68" s="160" t="str">
        <f t="shared" si="67"/>
        <v/>
      </c>
      <c r="DY68" s="160" t="str">
        <f t="shared" si="68"/>
        <v/>
      </c>
      <c r="DZ68" s="6" t="str">
        <f t="shared" si="69"/>
        <v/>
      </c>
      <c r="EA68" s="105"/>
      <c r="EB68" s="159"/>
      <c r="EC68" s="159"/>
      <c r="ED68" s="168" t="str">
        <f t="shared" si="70"/>
        <v/>
      </c>
      <c r="EE68" s="5" t="str">
        <f t="shared" si="71"/>
        <v/>
      </c>
      <c r="EF68" s="159"/>
      <c r="EG68" s="159"/>
      <c r="EH68" s="168" t="str">
        <f t="shared" si="72"/>
        <v/>
      </c>
      <c r="EI68" s="5" t="str">
        <f t="shared" si="73"/>
        <v/>
      </c>
      <c r="EJ68" s="159"/>
      <c r="EK68" s="159"/>
      <c r="EL68" s="168" t="str">
        <f t="shared" si="74"/>
        <v/>
      </c>
      <c r="EM68" s="5" t="str">
        <f t="shared" si="75"/>
        <v/>
      </c>
      <c r="EN68" s="159"/>
      <c r="EO68" s="159"/>
      <c r="EP68" s="168" t="str">
        <f t="shared" si="76"/>
        <v/>
      </c>
      <c r="EQ68" s="5" t="str">
        <f t="shared" si="77"/>
        <v/>
      </c>
      <c r="ER68" s="159"/>
      <c r="ES68" s="159"/>
      <c r="ET68" s="168" t="str">
        <f t="shared" si="78"/>
        <v/>
      </c>
      <c r="EU68" s="5" t="str">
        <f t="shared" si="79"/>
        <v/>
      </c>
      <c r="EV68" s="160" t="str">
        <f t="shared" si="80"/>
        <v/>
      </c>
      <c r="EW68" s="160" t="str">
        <f t="shared" si="81"/>
        <v/>
      </c>
      <c r="EX68" s="160" t="str">
        <f t="shared" si="82"/>
        <v/>
      </c>
      <c r="EY68" s="6" t="str">
        <f t="shared" si="83"/>
        <v/>
      </c>
      <c r="EZ68" s="105"/>
      <c r="FA68" s="105"/>
      <c r="FB68" s="105"/>
      <c r="FC68" s="105"/>
      <c r="FD68" s="105"/>
      <c r="FE68" s="106" t="str">
        <f t="shared" si="84"/>
        <v/>
      </c>
      <c r="FF68" s="100" t="str">
        <f t="shared" si="85"/>
        <v xml:space="preserve"> </v>
      </c>
      <c r="FG68" s="105"/>
      <c r="FH68" s="105"/>
      <c r="FI68" s="105"/>
      <c r="FJ68" s="105"/>
      <c r="FK68" s="105"/>
      <c r="FL68" s="107" t="str">
        <f t="shared" si="86"/>
        <v/>
      </c>
      <c r="FM68" s="101" t="str">
        <f t="shared" si="87"/>
        <v xml:space="preserve"> </v>
      </c>
      <c r="FN68" s="105"/>
      <c r="FO68" s="105"/>
      <c r="FP68" s="105"/>
      <c r="FQ68" s="105"/>
      <c r="FR68" s="105"/>
      <c r="FS68" s="204" t="str">
        <f t="shared" si="88"/>
        <v/>
      </c>
      <c r="FT68" s="205" t="str">
        <f t="shared" si="89"/>
        <v xml:space="preserve"> </v>
      </c>
      <c r="FU68" s="477"/>
      <c r="FV68" s="316" t="str">
        <f>IF(AND(C68=""),"-",VLOOKUP(B68,Register!$A$7:$AM$311,19,FALSE))</f>
        <v>-</v>
      </c>
      <c r="FW68" s="7" t="str">
        <f>IF(AND(C68=""),"-",VLOOKUP(B68,Register!$A$7:$AM$311,20,FALSE))</f>
        <v>-</v>
      </c>
      <c r="FX68" s="7" t="str">
        <f>IF(AND(C68=""),"-",VLOOKUP(B68,Register!$A$7:$AM$311,21,FALSE))</f>
        <v>-</v>
      </c>
      <c r="FY68" s="7" t="str">
        <f>IF(AND(C68=""),"-",VLOOKUP(B68,Register!$A$7:$AM$311,22,FALSE))</f>
        <v>-</v>
      </c>
      <c r="FZ68" s="7" t="str">
        <f>IF(AND(C68=""),"-",VLOOKUP(B68,Register!$A$7:$AM$311,23,FALSE))</f>
        <v>-</v>
      </c>
      <c r="GA68" s="7" t="str">
        <f>IF(AND(C68=""),"-",VLOOKUP(B68,Register!$A$7:$AM$311,24,FALSE))</f>
        <v>-</v>
      </c>
      <c r="GB68" s="7" t="str">
        <f>IF(AND(C68=""),"-",VLOOKUP(B68,Register!$A$7:$AM$311,25,FALSE))</f>
        <v>-</v>
      </c>
      <c r="GC68" s="7" t="str">
        <f>IF(AND(C68=""),"-",VLOOKUP(B68,Register!$A$7:$AM$311,26,FALSE))</f>
        <v>-</v>
      </c>
      <c r="GD68" s="7" t="str">
        <f>IF(AND(C68=""),"-",VLOOKUP(B68,Register!$A$7:$AM$311,27,FALSE))</f>
        <v>-</v>
      </c>
      <c r="GE68" s="7" t="str">
        <f>IF(AND(C68=""),"-",VLOOKUP(B68,Register!$A$7:$AM$311,28,FALSE))</f>
        <v>-</v>
      </c>
      <c r="GF68" s="7" t="str">
        <f>IF(AND(C68=""),"-",VLOOKUP(B68,Register!$A$7:$AM$311,29,FALSE))</f>
        <v>-</v>
      </c>
      <c r="GG68" s="7" t="str">
        <f>IF(AND(C68=""),"-",VLOOKUP(B68,Register!$A$7:$AM$311,30,FALSE))</f>
        <v>-</v>
      </c>
      <c r="GH68" s="8" t="str">
        <f>IF(AND(C68=""),"-",VLOOKUP(B68,Register!$A$7:$AM$311,31,FALSE))</f>
        <v>-</v>
      </c>
      <c r="GI68" s="309" t="str">
        <f>IF(AND(C68=""),"",VLOOKUP(B68,Register!$A$7:$CL$311,36,FALSE))</f>
        <v/>
      </c>
      <c r="GJ68" s="182" t="str">
        <f t="shared" si="90"/>
        <v/>
      </c>
      <c r="GK68" s="312" t="str">
        <f t="shared" si="91"/>
        <v/>
      </c>
      <c r="GL68" s="314" t="str">
        <f t="shared" si="92"/>
        <v/>
      </c>
      <c r="GM68" s="3"/>
      <c r="GP68" s="315"/>
      <c r="GR68" s="3"/>
      <c r="GS68" s="3"/>
      <c r="GT68" s="3"/>
      <c r="GU68" s="3"/>
      <c r="GV68" s="3"/>
      <c r="GW68" s="3"/>
      <c r="GX68" s="3"/>
      <c r="GY68" s="3"/>
      <c r="GZ68" s="3"/>
      <c r="HA68" s="3"/>
      <c r="HB68" s="3"/>
      <c r="HC68" s="3"/>
      <c r="HD68" s="3"/>
      <c r="HE68" s="3"/>
      <c r="HF68" s="3"/>
      <c r="HG68" s="3"/>
      <c r="HH68" s="3"/>
      <c r="HI68" s="3"/>
      <c r="HJ68" s="3"/>
      <c r="HK68" s="3"/>
      <c r="HL68" s="3"/>
      <c r="HM68" s="3"/>
      <c r="HW68" s="321" t="str">
        <f>IF(ISNA(VLOOKUP(B68,Register!A$7:Z$315,9,FALSE)),"",VLOOKUP(B68,Register!A$7:Z$315,9,FALSE))</f>
        <v/>
      </c>
      <c r="HX68" s="321" t="str">
        <f>IF(ISNA(VLOOKUP(B68,Register!A$7:Z$315,12,FALSE)),"",VLOOKUP(B68,Register!A$7:Z$315,12,FALSE))</f>
        <v/>
      </c>
      <c r="HY68" s="321" t="str">
        <f t="shared" si="93"/>
        <v/>
      </c>
      <c r="HZ68" s="321" t="str">
        <f t="shared" si="94"/>
        <v/>
      </c>
      <c r="IA68" s="321" t="str">
        <f t="shared" si="95"/>
        <v/>
      </c>
      <c r="IB68" s="321" t="str">
        <f t="shared" si="96"/>
        <v/>
      </c>
      <c r="IC68" s="321" t="str">
        <f t="shared" si="97"/>
        <v/>
      </c>
      <c r="ID68" s="321" t="str">
        <f t="shared" si="98"/>
        <v/>
      </c>
      <c r="IE68" s="321" t="str">
        <f t="shared" si="99"/>
        <v/>
      </c>
      <c r="IF68" s="321" t="str">
        <f t="shared" si="100"/>
        <v/>
      </c>
    </row>
    <row r="69" spans="1:240" ht="21">
      <c r="A69" s="172">
        <v>57</v>
      </c>
      <c r="B69" s="197"/>
      <c r="C69" s="196" t="str">
        <f>IF(ISNA(VLOOKUP(B69,Register!A$7:Z$315,3,FALSE)),"",VLOOKUP(B69,Register!A$7:Z$315,3,FALSE))</f>
        <v/>
      </c>
      <c r="D69" s="196" t="str">
        <f>IF(ISNA(VLOOKUP(B69,Register!A$7:Z$315,4,FALSE)),"",VLOOKUP(B69,Register!A$7:Z$315,4,FALSE))</f>
        <v/>
      </c>
      <c r="E69" s="195" t="str">
        <f>IF(ISNA(VLOOKUP(B69,Register!A$7:Z$315,6,FALSE)),"",VLOOKUP(B69,Register!A$7:Z$315,6,FALSE))</f>
        <v/>
      </c>
      <c r="F69" s="105"/>
      <c r="G69" s="159"/>
      <c r="H69" s="159"/>
      <c r="I69" s="168" t="str">
        <f t="shared" si="2"/>
        <v/>
      </c>
      <c r="J69" s="5" t="str">
        <f t="shared" si="3"/>
        <v/>
      </c>
      <c r="K69" s="159"/>
      <c r="L69" s="159"/>
      <c r="M69" s="168" t="str">
        <f t="shared" si="4"/>
        <v/>
      </c>
      <c r="N69" s="5" t="str">
        <f t="shared" si="5"/>
        <v/>
      </c>
      <c r="O69" s="159"/>
      <c r="P69" s="159"/>
      <c r="Q69" s="168" t="str">
        <f t="shared" si="6"/>
        <v/>
      </c>
      <c r="R69" s="5" t="str">
        <f t="shared" si="7"/>
        <v/>
      </c>
      <c r="S69" s="159"/>
      <c r="T69" s="159"/>
      <c r="U69" s="168" t="str">
        <f t="shared" si="8"/>
        <v/>
      </c>
      <c r="V69" s="5" t="str">
        <f t="shared" si="9"/>
        <v/>
      </c>
      <c r="W69" s="159"/>
      <c r="X69" s="159"/>
      <c r="Y69" s="168" t="str">
        <f t="shared" si="10"/>
        <v/>
      </c>
      <c r="Z69" s="5" t="str">
        <f t="shared" si="11"/>
        <v/>
      </c>
      <c r="AA69" s="160" t="str">
        <f t="shared" si="101"/>
        <v/>
      </c>
      <c r="AB69" s="160" t="str">
        <f t="shared" si="1"/>
        <v/>
      </c>
      <c r="AC69" s="160" t="str">
        <f t="shared" si="12"/>
        <v/>
      </c>
      <c r="AD69" s="6" t="str">
        <f t="shared" si="13"/>
        <v/>
      </c>
      <c r="AE69" s="105"/>
      <c r="AF69" s="159"/>
      <c r="AG69" s="159"/>
      <c r="AH69" s="168" t="str">
        <f t="shared" si="14"/>
        <v/>
      </c>
      <c r="AI69" s="5" t="str">
        <f t="shared" si="15"/>
        <v/>
      </c>
      <c r="AJ69" s="159"/>
      <c r="AK69" s="159"/>
      <c r="AL69" s="168" t="str">
        <f t="shared" si="16"/>
        <v/>
      </c>
      <c r="AM69" s="5" t="str">
        <f t="shared" si="17"/>
        <v/>
      </c>
      <c r="AN69" s="159"/>
      <c r="AO69" s="159"/>
      <c r="AP69" s="168" t="str">
        <f t="shared" si="18"/>
        <v/>
      </c>
      <c r="AQ69" s="5" t="str">
        <f t="shared" si="19"/>
        <v/>
      </c>
      <c r="AR69" s="159"/>
      <c r="AS69" s="159"/>
      <c r="AT69" s="168" t="str">
        <f t="shared" si="20"/>
        <v/>
      </c>
      <c r="AU69" s="5" t="str">
        <f t="shared" si="21"/>
        <v/>
      </c>
      <c r="AV69" s="159"/>
      <c r="AW69" s="159"/>
      <c r="AX69" s="168" t="str">
        <f t="shared" si="22"/>
        <v/>
      </c>
      <c r="AY69" s="5" t="str">
        <f t="shared" si="23"/>
        <v/>
      </c>
      <c r="AZ69" s="160" t="str">
        <f t="shared" si="24"/>
        <v/>
      </c>
      <c r="BA69" s="160" t="str">
        <f t="shared" si="25"/>
        <v/>
      </c>
      <c r="BB69" s="160" t="str">
        <f t="shared" si="26"/>
        <v/>
      </c>
      <c r="BC69" s="6" t="str">
        <f t="shared" si="27"/>
        <v/>
      </c>
      <c r="BD69" s="105"/>
      <c r="BE69" s="159"/>
      <c r="BF69" s="159"/>
      <c r="BG69" s="168" t="str">
        <f t="shared" si="28"/>
        <v/>
      </c>
      <c r="BH69" s="5" t="str">
        <f t="shared" si="29"/>
        <v/>
      </c>
      <c r="BI69" s="159"/>
      <c r="BJ69" s="159"/>
      <c r="BK69" s="168" t="str">
        <f t="shared" si="30"/>
        <v/>
      </c>
      <c r="BL69" s="5" t="str">
        <f t="shared" si="31"/>
        <v/>
      </c>
      <c r="BM69" s="159"/>
      <c r="BN69" s="159"/>
      <c r="BO69" s="168" t="str">
        <f t="shared" si="32"/>
        <v/>
      </c>
      <c r="BP69" s="5" t="str">
        <f t="shared" si="33"/>
        <v/>
      </c>
      <c r="BQ69" s="159"/>
      <c r="BR69" s="159"/>
      <c r="BS69" s="168" t="str">
        <f t="shared" si="34"/>
        <v/>
      </c>
      <c r="BT69" s="5" t="str">
        <f t="shared" si="35"/>
        <v/>
      </c>
      <c r="BU69" s="159"/>
      <c r="BV69" s="159"/>
      <c r="BW69" s="168" t="str">
        <f t="shared" si="36"/>
        <v/>
      </c>
      <c r="BX69" s="5" t="str">
        <f t="shared" si="37"/>
        <v/>
      </c>
      <c r="BY69" s="160" t="str">
        <f t="shared" si="38"/>
        <v/>
      </c>
      <c r="BZ69" s="160" t="str">
        <f t="shared" si="39"/>
        <v/>
      </c>
      <c r="CA69" s="160" t="str">
        <f t="shared" si="40"/>
        <v/>
      </c>
      <c r="CB69" s="6" t="str">
        <f t="shared" si="41"/>
        <v/>
      </c>
      <c r="CC69" s="105"/>
      <c r="CD69" s="159"/>
      <c r="CE69" s="159"/>
      <c r="CF69" s="168" t="str">
        <f t="shared" si="42"/>
        <v/>
      </c>
      <c r="CG69" s="5" t="str">
        <f t="shared" si="43"/>
        <v/>
      </c>
      <c r="CH69" s="159"/>
      <c r="CI69" s="159"/>
      <c r="CJ69" s="168" t="str">
        <f t="shared" si="44"/>
        <v/>
      </c>
      <c r="CK69" s="5" t="str">
        <f t="shared" si="45"/>
        <v/>
      </c>
      <c r="CL69" s="159"/>
      <c r="CM69" s="159"/>
      <c r="CN69" s="168" t="str">
        <f t="shared" si="46"/>
        <v/>
      </c>
      <c r="CO69" s="5" t="str">
        <f t="shared" si="47"/>
        <v/>
      </c>
      <c r="CP69" s="159"/>
      <c r="CQ69" s="159"/>
      <c r="CR69" s="168" t="str">
        <f t="shared" si="48"/>
        <v/>
      </c>
      <c r="CS69" s="5" t="str">
        <f t="shared" si="49"/>
        <v/>
      </c>
      <c r="CT69" s="159"/>
      <c r="CU69" s="159"/>
      <c r="CV69" s="168" t="str">
        <f t="shared" si="50"/>
        <v/>
      </c>
      <c r="CW69" s="5" t="str">
        <f t="shared" si="51"/>
        <v/>
      </c>
      <c r="CX69" s="160" t="str">
        <f t="shared" si="52"/>
        <v/>
      </c>
      <c r="CY69" s="160" t="str">
        <f t="shared" si="53"/>
        <v/>
      </c>
      <c r="CZ69" s="160" t="str">
        <f t="shared" si="54"/>
        <v/>
      </c>
      <c r="DA69" s="6" t="str">
        <f t="shared" si="55"/>
        <v/>
      </c>
      <c r="DB69" s="105"/>
      <c r="DC69" s="159"/>
      <c r="DD69" s="159"/>
      <c r="DE69" s="168" t="str">
        <f t="shared" si="56"/>
        <v/>
      </c>
      <c r="DF69" s="5" t="str">
        <f t="shared" si="57"/>
        <v/>
      </c>
      <c r="DG69" s="159"/>
      <c r="DH69" s="159"/>
      <c r="DI69" s="168" t="str">
        <f t="shared" si="58"/>
        <v/>
      </c>
      <c r="DJ69" s="5" t="str">
        <f t="shared" si="59"/>
        <v/>
      </c>
      <c r="DK69" s="159"/>
      <c r="DL69" s="159"/>
      <c r="DM69" s="168" t="str">
        <f t="shared" si="60"/>
        <v/>
      </c>
      <c r="DN69" s="5" t="str">
        <f t="shared" si="61"/>
        <v/>
      </c>
      <c r="DO69" s="159"/>
      <c r="DP69" s="159"/>
      <c r="DQ69" s="168" t="str">
        <f t="shared" si="62"/>
        <v/>
      </c>
      <c r="DR69" s="5" t="str">
        <f t="shared" si="63"/>
        <v/>
      </c>
      <c r="DS69" s="159"/>
      <c r="DT69" s="159"/>
      <c r="DU69" s="168" t="str">
        <f t="shared" si="64"/>
        <v/>
      </c>
      <c r="DV69" s="5" t="str">
        <f t="shared" si="65"/>
        <v/>
      </c>
      <c r="DW69" s="160" t="str">
        <f t="shared" si="66"/>
        <v/>
      </c>
      <c r="DX69" s="160" t="str">
        <f t="shared" si="67"/>
        <v/>
      </c>
      <c r="DY69" s="160" t="str">
        <f t="shared" si="68"/>
        <v/>
      </c>
      <c r="DZ69" s="6" t="str">
        <f t="shared" si="69"/>
        <v/>
      </c>
      <c r="EA69" s="105"/>
      <c r="EB69" s="159"/>
      <c r="EC69" s="159"/>
      <c r="ED69" s="168" t="str">
        <f t="shared" si="70"/>
        <v/>
      </c>
      <c r="EE69" s="5" t="str">
        <f t="shared" si="71"/>
        <v/>
      </c>
      <c r="EF69" s="159"/>
      <c r="EG69" s="159"/>
      <c r="EH69" s="168" t="str">
        <f t="shared" si="72"/>
        <v/>
      </c>
      <c r="EI69" s="5" t="str">
        <f t="shared" si="73"/>
        <v/>
      </c>
      <c r="EJ69" s="159"/>
      <c r="EK69" s="159"/>
      <c r="EL69" s="168" t="str">
        <f t="shared" si="74"/>
        <v/>
      </c>
      <c r="EM69" s="5" t="str">
        <f t="shared" si="75"/>
        <v/>
      </c>
      <c r="EN69" s="159"/>
      <c r="EO69" s="159"/>
      <c r="EP69" s="168" t="str">
        <f t="shared" si="76"/>
        <v/>
      </c>
      <c r="EQ69" s="5" t="str">
        <f t="shared" si="77"/>
        <v/>
      </c>
      <c r="ER69" s="159"/>
      <c r="ES69" s="159"/>
      <c r="ET69" s="168" t="str">
        <f t="shared" si="78"/>
        <v/>
      </c>
      <c r="EU69" s="5" t="str">
        <f t="shared" si="79"/>
        <v/>
      </c>
      <c r="EV69" s="160" t="str">
        <f t="shared" si="80"/>
        <v/>
      </c>
      <c r="EW69" s="160" t="str">
        <f t="shared" si="81"/>
        <v/>
      </c>
      <c r="EX69" s="160" t="str">
        <f t="shared" si="82"/>
        <v/>
      </c>
      <c r="EY69" s="6" t="str">
        <f t="shared" si="83"/>
        <v/>
      </c>
      <c r="EZ69" s="105"/>
      <c r="FA69" s="105"/>
      <c r="FB69" s="105"/>
      <c r="FC69" s="105"/>
      <c r="FD69" s="105"/>
      <c r="FE69" s="106" t="str">
        <f t="shared" si="84"/>
        <v/>
      </c>
      <c r="FF69" s="100" t="str">
        <f t="shared" si="85"/>
        <v xml:space="preserve"> </v>
      </c>
      <c r="FG69" s="105"/>
      <c r="FH69" s="105"/>
      <c r="FI69" s="105"/>
      <c r="FJ69" s="105"/>
      <c r="FK69" s="105"/>
      <c r="FL69" s="107" t="str">
        <f t="shared" si="86"/>
        <v/>
      </c>
      <c r="FM69" s="101" t="str">
        <f t="shared" si="87"/>
        <v xml:space="preserve"> </v>
      </c>
      <c r="FN69" s="105"/>
      <c r="FO69" s="105"/>
      <c r="FP69" s="105"/>
      <c r="FQ69" s="105"/>
      <c r="FR69" s="105"/>
      <c r="FS69" s="204" t="str">
        <f t="shared" si="88"/>
        <v/>
      </c>
      <c r="FT69" s="205" t="str">
        <f t="shared" si="89"/>
        <v xml:space="preserve"> </v>
      </c>
      <c r="FU69" s="477"/>
      <c r="FV69" s="316" t="str">
        <f>IF(AND(C69=""),"-",VLOOKUP(B69,Register!$A$7:$AM$311,19,FALSE))</f>
        <v>-</v>
      </c>
      <c r="FW69" s="7" t="str">
        <f>IF(AND(C69=""),"-",VLOOKUP(B69,Register!$A$7:$AM$311,20,FALSE))</f>
        <v>-</v>
      </c>
      <c r="FX69" s="7" t="str">
        <f>IF(AND(C69=""),"-",VLOOKUP(B69,Register!$A$7:$AM$311,21,FALSE))</f>
        <v>-</v>
      </c>
      <c r="FY69" s="7" t="str">
        <f>IF(AND(C69=""),"-",VLOOKUP(B69,Register!$A$7:$AM$311,22,FALSE))</f>
        <v>-</v>
      </c>
      <c r="FZ69" s="7" t="str">
        <f>IF(AND(C69=""),"-",VLOOKUP(B69,Register!$A$7:$AM$311,23,FALSE))</f>
        <v>-</v>
      </c>
      <c r="GA69" s="7" t="str">
        <f>IF(AND(C69=""),"-",VLOOKUP(B69,Register!$A$7:$AM$311,24,FALSE))</f>
        <v>-</v>
      </c>
      <c r="GB69" s="7" t="str">
        <f>IF(AND(C69=""),"-",VLOOKUP(B69,Register!$A$7:$AM$311,25,FALSE))</f>
        <v>-</v>
      </c>
      <c r="GC69" s="7" t="str">
        <f>IF(AND(C69=""),"-",VLOOKUP(B69,Register!$A$7:$AM$311,26,FALSE))</f>
        <v>-</v>
      </c>
      <c r="GD69" s="7" t="str">
        <f>IF(AND(C69=""),"-",VLOOKUP(B69,Register!$A$7:$AM$311,27,FALSE))</f>
        <v>-</v>
      </c>
      <c r="GE69" s="7" t="str">
        <f>IF(AND(C69=""),"-",VLOOKUP(B69,Register!$A$7:$AM$311,28,FALSE))</f>
        <v>-</v>
      </c>
      <c r="GF69" s="7" t="str">
        <f>IF(AND(C69=""),"-",VLOOKUP(B69,Register!$A$7:$AM$311,29,FALSE))</f>
        <v>-</v>
      </c>
      <c r="GG69" s="7" t="str">
        <f>IF(AND(C69=""),"-",VLOOKUP(B69,Register!$A$7:$AM$311,30,FALSE))</f>
        <v>-</v>
      </c>
      <c r="GH69" s="8" t="str">
        <f>IF(AND(C69=""),"-",VLOOKUP(B69,Register!$A$7:$AM$311,31,FALSE))</f>
        <v>-</v>
      </c>
      <c r="GI69" s="309" t="str">
        <f>IF(AND(C69=""),"",VLOOKUP(B69,Register!$A$7:$CL$311,36,FALSE))</f>
        <v/>
      </c>
      <c r="GJ69" s="182" t="str">
        <f t="shared" si="90"/>
        <v/>
      </c>
      <c r="GK69" s="312" t="str">
        <f t="shared" si="91"/>
        <v/>
      </c>
      <c r="GL69" s="314" t="str">
        <f t="shared" si="92"/>
        <v/>
      </c>
      <c r="GM69" s="3"/>
      <c r="GP69" s="315"/>
      <c r="GR69" s="3"/>
      <c r="GS69" s="3"/>
      <c r="GT69" s="3"/>
      <c r="GU69" s="3"/>
      <c r="GV69" s="3"/>
      <c r="GW69" s="3"/>
      <c r="GX69" s="3"/>
      <c r="GY69" s="3"/>
      <c r="GZ69" s="3"/>
      <c r="HA69" s="3"/>
      <c r="HB69" s="3"/>
      <c r="HC69" s="3"/>
      <c r="HD69" s="3"/>
      <c r="HE69" s="3"/>
      <c r="HF69" s="3"/>
      <c r="HG69" s="3"/>
      <c r="HH69" s="3"/>
      <c r="HI69" s="3"/>
      <c r="HJ69" s="3"/>
      <c r="HK69" s="3"/>
      <c r="HL69" s="3"/>
      <c r="HM69" s="3"/>
      <c r="HW69" s="321" t="str">
        <f>IF(ISNA(VLOOKUP(B69,Register!A$7:Z$315,9,FALSE)),"",VLOOKUP(B69,Register!A$7:Z$315,9,FALSE))</f>
        <v/>
      </c>
      <c r="HX69" s="321" t="str">
        <f>IF(ISNA(VLOOKUP(B69,Register!A$7:Z$315,12,FALSE)),"",VLOOKUP(B69,Register!A$7:Z$315,12,FALSE))</f>
        <v/>
      </c>
      <c r="HY69" s="321" t="str">
        <f t="shared" si="93"/>
        <v/>
      </c>
      <c r="HZ69" s="321" t="str">
        <f t="shared" si="94"/>
        <v/>
      </c>
      <c r="IA69" s="321" t="str">
        <f t="shared" si="95"/>
        <v/>
      </c>
      <c r="IB69" s="321" t="str">
        <f t="shared" si="96"/>
        <v/>
      </c>
      <c r="IC69" s="321" t="str">
        <f t="shared" si="97"/>
        <v/>
      </c>
      <c r="ID69" s="321" t="str">
        <f t="shared" si="98"/>
        <v/>
      </c>
      <c r="IE69" s="321" t="str">
        <f t="shared" si="99"/>
        <v/>
      </c>
      <c r="IF69" s="321" t="str">
        <f t="shared" si="100"/>
        <v/>
      </c>
    </row>
    <row r="70" spans="1:240" ht="21">
      <c r="A70" s="172">
        <v>58</v>
      </c>
      <c r="B70" s="197"/>
      <c r="C70" s="196" t="str">
        <f>IF(ISNA(VLOOKUP(B70,Register!A$7:Z$315,3,FALSE)),"",VLOOKUP(B70,Register!A$7:Z$315,3,FALSE))</f>
        <v/>
      </c>
      <c r="D70" s="196" t="str">
        <f>IF(ISNA(VLOOKUP(B70,Register!A$7:Z$315,4,FALSE)),"",VLOOKUP(B70,Register!A$7:Z$315,4,FALSE))</f>
        <v/>
      </c>
      <c r="E70" s="195" t="str">
        <f>IF(ISNA(VLOOKUP(B70,Register!A$7:Z$315,6,FALSE)),"",VLOOKUP(B70,Register!A$7:Z$315,6,FALSE))</f>
        <v/>
      </c>
      <c r="F70" s="105"/>
      <c r="G70" s="159"/>
      <c r="H70" s="159"/>
      <c r="I70" s="168" t="str">
        <f t="shared" si="2"/>
        <v/>
      </c>
      <c r="J70" s="5" t="str">
        <f t="shared" si="3"/>
        <v/>
      </c>
      <c r="K70" s="159"/>
      <c r="L70" s="159"/>
      <c r="M70" s="168" t="str">
        <f t="shared" si="4"/>
        <v/>
      </c>
      <c r="N70" s="5" t="str">
        <f t="shared" si="5"/>
        <v/>
      </c>
      <c r="O70" s="159"/>
      <c r="P70" s="159"/>
      <c r="Q70" s="168" t="str">
        <f t="shared" si="6"/>
        <v/>
      </c>
      <c r="R70" s="5" t="str">
        <f t="shared" si="7"/>
        <v/>
      </c>
      <c r="S70" s="159"/>
      <c r="T70" s="159"/>
      <c r="U70" s="168" t="str">
        <f t="shared" si="8"/>
        <v/>
      </c>
      <c r="V70" s="5" t="str">
        <f t="shared" si="9"/>
        <v/>
      </c>
      <c r="W70" s="159"/>
      <c r="X70" s="159"/>
      <c r="Y70" s="168" t="str">
        <f t="shared" si="10"/>
        <v/>
      </c>
      <c r="Z70" s="5" t="str">
        <f t="shared" si="11"/>
        <v/>
      </c>
      <c r="AA70" s="160" t="str">
        <f t="shared" si="101"/>
        <v/>
      </c>
      <c r="AB70" s="160" t="str">
        <f t="shared" si="1"/>
        <v/>
      </c>
      <c r="AC70" s="160" t="str">
        <f t="shared" si="12"/>
        <v/>
      </c>
      <c r="AD70" s="6" t="str">
        <f t="shared" si="13"/>
        <v/>
      </c>
      <c r="AE70" s="105"/>
      <c r="AF70" s="159"/>
      <c r="AG70" s="159"/>
      <c r="AH70" s="168" t="str">
        <f t="shared" si="14"/>
        <v/>
      </c>
      <c r="AI70" s="5" t="str">
        <f t="shared" si="15"/>
        <v/>
      </c>
      <c r="AJ70" s="159"/>
      <c r="AK70" s="159"/>
      <c r="AL70" s="168" t="str">
        <f t="shared" si="16"/>
        <v/>
      </c>
      <c r="AM70" s="5" t="str">
        <f t="shared" si="17"/>
        <v/>
      </c>
      <c r="AN70" s="159"/>
      <c r="AO70" s="159"/>
      <c r="AP70" s="168" t="str">
        <f t="shared" si="18"/>
        <v/>
      </c>
      <c r="AQ70" s="5" t="str">
        <f t="shared" si="19"/>
        <v/>
      </c>
      <c r="AR70" s="159"/>
      <c r="AS70" s="159"/>
      <c r="AT70" s="168" t="str">
        <f t="shared" si="20"/>
        <v/>
      </c>
      <c r="AU70" s="5" t="str">
        <f t="shared" si="21"/>
        <v/>
      </c>
      <c r="AV70" s="159"/>
      <c r="AW70" s="159"/>
      <c r="AX70" s="168" t="str">
        <f t="shared" si="22"/>
        <v/>
      </c>
      <c r="AY70" s="5" t="str">
        <f t="shared" si="23"/>
        <v/>
      </c>
      <c r="AZ70" s="160" t="str">
        <f t="shared" si="24"/>
        <v/>
      </c>
      <c r="BA70" s="160" t="str">
        <f t="shared" si="25"/>
        <v/>
      </c>
      <c r="BB70" s="160" t="str">
        <f t="shared" si="26"/>
        <v/>
      </c>
      <c r="BC70" s="6" t="str">
        <f t="shared" si="27"/>
        <v/>
      </c>
      <c r="BD70" s="105"/>
      <c r="BE70" s="159"/>
      <c r="BF70" s="159"/>
      <c r="BG70" s="168" t="str">
        <f t="shared" si="28"/>
        <v/>
      </c>
      <c r="BH70" s="5" t="str">
        <f t="shared" si="29"/>
        <v/>
      </c>
      <c r="BI70" s="159"/>
      <c r="BJ70" s="159"/>
      <c r="BK70" s="168" t="str">
        <f t="shared" si="30"/>
        <v/>
      </c>
      <c r="BL70" s="5" t="str">
        <f t="shared" si="31"/>
        <v/>
      </c>
      <c r="BM70" s="159"/>
      <c r="BN70" s="159"/>
      <c r="BO70" s="168" t="str">
        <f t="shared" si="32"/>
        <v/>
      </c>
      <c r="BP70" s="5" t="str">
        <f t="shared" si="33"/>
        <v/>
      </c>
      <c r="BQ70" s="159"/>
      <c r="BR70" s="159"/>
      <c r="BS70" s="168" t="str">
        <f t="shared" si="34"/>
        <v/>
      </c>
      <c r="BT70" s="5" t="str">
        <f t="shared" si="35"/>
        <v/>
      </c>
      <c r="BU70" s="159"/>
      <c r="BV70" s="159"/>
      <c r="BW70" s="168" t="str">
        <f t="shared" si="36"/>
        <v/>
      </c>
      <c r="BX70" s="5" t="str">
        <f t="shared" si="37"/>
        <v/>
      </c>
      <c r="BY70" s="160" t="str">
        <f t="shared" si="38"/>
        <v/>
      </c>
      <c r="BZ70" s="160" t="str">
        <f t="shared" si="39"/>
        <v/>
      </c>
      <c r="CA70" s="160" t="str">
        <f t="shared" si="40"/>
        <v/>
      </c>
      <c r="CB70" s="6" t="str">
        <f t="shared" si="41"/>
        <v/>
      </c>
      <c r="CC70" s="105"/>
      <c r="CD70" s="159"/>
      <c r="CE70" s="159"/>
      <c r="CF70" s="168" t="str">
        <f t="shared" si="42"/>
        <v/>
      </c>
      <c r="CG70" s="5" t="str">
        <f t="shared" si="43"/>
        <v/>
      </c>
      <c r="CH70" s="159"/>
      <c r="CI70" s="159"/>
      <c r="CJ70" s="168" t="str">
        <f t="shared" si="44"/>
        <v/>
      </c>
      <c r="CK70" s="5" t="str">
        <f t="shared" si="45"/>
        <v/>
      </c>
      <c r="CL70" s="159"/>
      <c r="CM70" s="159"/>
      <c r="CN70" s="168" t="str">
        <f t="shared" si="46"/>
        <v/>
      </c>
      <c r="CO70" s="5" t="str">
        <f t="shared" si="47"/>
        <v/>
      </c>
      <c r="CP70" s="159"/>
      <c r="CQ70" s="159"/>
      <c r="CR70" s="168" t="str">
        <f t="shared" si="48"/>
        <v/>
      </c>
      <c r="CS70" s="5" t="str">
        <f t="shared" si="49"/>
        <v/>
      </c>
      <c r="CT70" s="159"/>
      <c r="CU70" s="159"/>
      <c r="CV70" s="168" t="str">
        <f t="shared" si="50"/>
        <v/>
      </c>
      <c r="CW70" s="5" t="str">
        <f t="shared" si="51"/>
        <v/>
      </c>
      <c r="CX70" s="160" t="str">
        <f t="shared" si="52"/>
        <v/>
      </c>
      <c r="CY70" s="160" t="str">
        <f t="shared" si="53"/>
        <v/>
      </c>
      <c r="CZ70" s="160" t="str">
        <f t="shared" si="54"/>
        <v/>
      </c>
      <c r="DA70" s="6" t="str">
        <f t="shared" si="55"/>
        <v/>
      </c>
      <c r="DB70" s="105"/>
      <c r="DC70" s="159"/>
      <c r="DD70" s="159"/>
      <c r="DE70" s="168" t="str">
        <f t="shared" si="56"/>
        <v/>
      </c>
      <c r="DF70" s="5" t="str">
        <f t="shared" si="57"/>
        <v/>
      </c>
      <c r="DG70" s="159"/>
      <c r="DH70" s="159"/>
      <c r="DI70" s="168" t="str">
        <f t="shared" si="58"/>
        <v/>
      </c>
      <c r="DJ70" s="5" t="str">
        <f t="shared" si="59"/>
        <v/>
      </c>
      <c r="DK70" s="159"/>
      <c r="DL70" s="159"/>
      <c r="DM70" s="168" t="str">
        <f t="shared" si="60"/>
        <v/>
      </c>
      <c r="DN70" s="5" t="str">
        <f t="shared" si="61"/>
        <v/>
      </c>
      <c r="DO70" s="159"/>
      <c r="DP70" s="159"/>
      <c r="DQ70" s="168" t="str">
        <f t="shared" si="62"/>
        <v/>
      </c>
      <c r="DR70" s="5" t="str">
        <f t="shared" si="63"/>
        <v/>
      </c>
      <c r="DS70" s="159"/>
      <c r="DT70" s="159"/>
      <c r="DU70" s="168" t="str">
        <f t="shared" si="64"/>
        <v/>
      </c>
      <c r="DV70" s="5" t="str">
        <f t="shared" si="65"/>
        <v/>
      </c>
      <c r="DW70" s="160" t="str">
        <f t="shared" si="66"/>
        <v/>
      </c>
      <c r="DX70" s="160" t="str">
        <f t="shared" si="67"/>
        <v/>
      </c>
      <c r="DY70" s="160" t="str">
        <f t="shared" si="68"/>
        <v/>
      </c>
      <c r="DZ70" s="6" t="str">
        <f t="shared" si="69"/>
        <v/>
      </c>
      <c r="EA70" s="105"/>
      <c r="EB70" s="159"/>
      <c r="EC70" s="159"/>
      <c r="ED70" s="168" t="str">
        <f t="shared" si="70"/>
        <v/>
      </c>
      <c r="EE70" s="5" t="str">
        <f t="shared" si="71"/>
        <v/>
      </c>
      <c r="EF70" s="159"/>
      <c r="EG70" s="159"/>
      <c r="EH70" s="168" t="str">
        <f t="shared" si="72"/>
        <v/>
      </c>
      <c r="EI70" s="5" t="str">
        <f t="shared" si="73"/>
        <v/>
      </c>
      <c r="EJ70" s="159"/>
      <c r="EK70" s="159"/>
      <c r="EL70" s="168" t="str">
        <f t="shared" si="74"/>
        <v/>
      </c>
      <c r="EM70" s="5" t="str">
        <f t="shared" si="75"/>
        <v/>
      </c>
      <c r="EN70" s="159"/>
      <c r="EO70" s="159"/>
      <c r="EP70" s="168" t="str">
        <f t="shared" si="76"/>
        <v/>
      </c>
      <c r="EQ70" s="5" t="str">
        <f t="shared" si="77"/>
        <v/>
      </c>
      <c r="ER70" s="159"/>
      <c r="ES70" s="159"/>
      <c r="ET70" s="168" t="str">
        <f t="shared" si="78"/>
        <v/>
      </c>
      <c r="EU70" s="5" t="str">
        <f t="shared" si="79"/>
        <v/>
      </c>
      <c r="EV70" s="160" t="str">
        <f t="shared" si="80"/>
        <v/>
      </c>
      <c r="EW70" s="160" t="str">
        <f t="shared" si="81"/>
        <v/>
      </c>
      <c r="EX70" s="160" t="str">
        <f t="shared" si="82"/>
        <v/>
      </c>
      <c r="EY70" s="6" t="str">
        <f t="shared" si="83"/>
        <v/>
      </c>
      <c r="EZ70" s="105"/>
      <c r="FA70" s="105"/>
      <c r="FB70" s="105"/>
      <c r="FC70" s="105"/>
      <c r="FD70" s="105"/>
      <c r="FE70" s="106" t="str">
        <f t="shared" si="84"/>
        <v/>
      </c>
      <c r="FF70" s="100" t="str">
        <f t="shared" si="85"/>
        <v xml:space="preserve"> </v>
      </c>
      <c r="FG70" s="105"/>
      <c r="FH70" s="105"/>
      <c r="FI70" s="105"/>
      <c r="FJ70" s="105"/>
      <c r="FK70" s="105"/>
      <c r="FL70" s="107" t="str">
        <f t="shared" si="86"/>
        <v/>
      </c>
      <c r="FM70" s="101" t="str">
        <f t="shared" si="87"/>
        <v xml:space="preserve"> </v>
      </c>
      <c r="FN70" s="105"/>
      <c r="FO70" s="105"/>
      <c r="FP70" s="105"/>
      <c r="FQ70" s="105"/>
      <c r="FR70" s="105"/>
      <c r="FS70" s="204" t="str">
        <f t="shared" si="88"/>
        <v/>
      </c>
      <c r="FT70" s="205" t="str">
        <f t="shared" si="89"/>
        <v xml:space="preserve"> </v>
      </c>
      <c r="FU70" s="477"/>
      <c r="FV70" s="316" t="str">
        <f>IF(AND(C70=""),"-",VLOOKUP(B70,Register!$A$7:$AM$311,19,FALSE))</f>
        <v>-</v>
      </c>
      <c r="FW70" s="7" t="str">
        <f>IF(AND(C70=""),"-",VLOOKUP(B70,Register!$A$7:$AM$311,20,FALSE))</f>
        <v>-</v>
      </c>
      <c r="FX70" s="7" t="str">
        <f>IF(AND(C70=""),"-",VLOOKUP(B70,Register!$A$7:$AM$311,21,FALSE))</f>
        <v>-</v>
      </c>
      <c r="FY70" s="7" t="str">
        <f>IF(AND(C70=""),"-",VLOOKUP(B70,Register!$A$7:$AM$311,22,FALSE))</f>
        <v>-</v>
      </c>
      <c r="FZ70" s="7" t="str">
        <f>IF(AND(C70=""),"-",VLOOKUP(B70,Register!$A$7:$AM$311,23,FALSE))</f>
        <v>-</v>
      </c>
      <c r="GA70" s="7" t="str">
        <f>IF(AND(C70=""),"-",VLOOKUP(B70,Register!$A$7:$AM$311,24,FALSE))</f>
        <v>-</v>
      </c>
      <c r="GB70" s="7" t="str">
        <f>IF(AND(C70=""),"-",VLOOKUP(B70,Register!$A$7:$AM$311,25,FALSE))</f>
        <v>-</v>
      </c>
      <c r="GC70" s="7" t="str">
        <f>IF(AND(C70=""),"-",VLOOKUP(B70,Register!$A$7:$AM$311,26,FALSE))</f>
        <v>-</v>
      </c>
      <c r="GD70" s="7" t="str">
        <f>IF(AND(C70=""),"-",VLOOKUP(B70,Register!$A$7:$AM$311,27,FALSE))</f>
        <v>-</v>
      </c>
      <c r="GE70" s="7" t="str">
        <f>IF(AND(C70=""),"-",VLOOKUP(B70,Register!$A$7:$AM$311,28,FALSE))</f>
        <v>-</v>
      </c>
      <c r="GF70" s="7" t="str">
        <f>IF(AND(C70=""),"-",VLOOKUP(B70,Register!$A$7:$AM$311,29,FALSE))</f>
        <v>-</v>
      </c>
      <c r="GG70" s="7" t="str">
        <f>IF(AND(C70=""),"-",VLOOKUP(B70,Register!$A$7:$AM$311,30,FALSE))</f>
        <v>-</v>
      </c>
      <c r="GH70" s="8" t="str">
        <f>IF(AND(C70=""),"-",VLOOKUP(B70,Register!$A$7:$AM$311,31,FALSE))</f>
        <v>-</v>
      </c>
      <c r="GI70" s="309" t="str">
        <f>IF(AND(C70=""),"",VLOOKUP(B70,Register!$A$7:$CL$311,36,FALSE))</f>
        <v/>
      </c>
      <c r="GJ70" s="182" t="str">
        <f t="shared" si="90"/>
        <v/>
      </c>
      <c r="GK70" s="312" t="str">
        <f t="shared" si="91"/>
        <v/>
      </c>
      <c r="GL70" s="314" t="str">
        <f t="shared" si="92"/>
        <v/>
      </c>
      <c r="GM70" s="3"/>
      <c r="GR70" s="3"/>
      <c r="GS70" s="3"/>
      <c r="GT70" s="3"/>
      <c r="GU70" s="3"/>
      <c r="GV70" s="3"/>
      <c r="GW70" s="3"/>
      <c r="GX70" s="3"/>
      <c r="GY70" s="3"/>
      <c r="GZ70" s="3"/>
      <c r="HA70" s="3"/>
      <c r="HB70" s="3"/>
      <c r="HC70" s="3"/>
      <c r="HD70" s="3"/>
      <c r="HE70" s="3"/>
      <c r="HF70" s="3"/>
      <c r="HG70" s="3"/>
      <c r="HH70" s="3"/>
      <c r="HI70" s="3"/>
      <c r="HJ70" s="3"/>
      <c r="HK70" s="3"/>
      <c r="HL70" s="3"/>
      <c r="HM70" s="3"/>
      <c r="HW70" s="321" t="str">
        <f>IF(ISNA(VLOOKUP(B70,Register!A$7:Z$315,9,FALSE)),"",VLOOKUP(B70,Register!A$7:Z$315,9,FALSE))</f>
        <v/>
      </c>
      <c r="HX70" s="321" t="str">
        <f>IF(ISNA(VLOOKUP(B70,Register!A$7:Z$315,12,FALSE)),"",VLOOKUP(B70,Register!A$7:Z$315,12,FALSE))</f>
        <v/>
      </c>
      <c r="HY70" s="321" t="str">
        <f t="shared" si="93"/>
        <v/>
      </c>
      <c r="HZ70" s="321" t="str">
        <f t="shared" si="94"/>
        <v/>
      </c>
      <c r="IA70" s="321" t="str">
        <f t="shared" si="95"/>
        <v/>
      </c>
      <c r="IB70" s="321" t="str">
        <f t="shared" si="96"/>
        <v/>
      </c>
      <c r="IC70" s="321" t="str">
        <f t="shared" si="97"/>
        <v/>
      </c>
      <c r="ID70" s="321" t="str">
        <f t="shared" si="98"/>
        <v/>
      </c>
      <c r="IE70" s="321" t="str">
        <f t="shared" si="99"/>
        <v/>
      </c>
      <c r="IF70" s="321" t="str">
        <f t="shared" si="100"/>
        <v/>
      </c>
    </row>
    <row r="71" spans="1:240" ht="21">
      <c r="A71" s="172">
        <v>59</v>
      </c>
      <c r="B71" s="197"/>
      <c r="C71" s="196" t="str">
        <f>IF(ISNA(VLOOKUP(B71,Register!A$7:Z$315,3,FALSE)),"",VLOOKUP(B71,Register!A$7:Z$315,3,FALSE))</f>
        <v/>
      </c>
      <c r="D71" s="196" t="str">
        <f>IF(ISNA(VLOOKUP(B71,Register!A$7:Z$315,4,FALSE)),"",VLOOKUP(B71,Register!A$7:Z$315,4,FALSE))</f>
        <v/>
      </c>
      <c r="E71" s="195" t="str">
        <f>IF(ISNA(VLOOKUP(B71,Register!A$7:Z$315,6,FALSE)),"",VLOOKUP(B71,Register!A$7:Z$315,6,FALSE))</f>
        <v/>
      </c>
      <c r="F71" s="105"/>
      <c r="G71" s="159"/>
      <c r="H71" s="159"/>
      <c r="I71" s="168" t="str">
        <f t="shared" si="2"/>
        <v/>
      </c>
      <c r="J71" s="5" t="str">
        <f t="shared" si="3"/>
        <v/>
      </c>
      <c r="K71" s="159"/>
      <c r="L71" s="159"/>
      <c r="M71" s="168" t="str">
        <f t="shared" si="4"/>
        <v/>
      </c>
      <c r="N71" s="5" t="str">
        <f t="shared" si="5"/>
        <v/>
      </c>
      <c r="O71" s="159"/>
      <c r="P71" s="159"/>
      <c r="Q71" s="168" t="str">
        <f t="shared" si="6"/>
        <v/>
      </c>
      <c r="R71" s="5" t="str">
        <f t="shared" si="7"/>
        <v/>
      </c>
      <c r="S71" s="159"/>
      <c r="T71" s="159"/>
      <c r="U71" s="168" t="str">
        <f t="shared" si="8"/>
        <v/>
      </c>
      <c r="V71" s="5" t="str">
        <f t="shared" si="9"/>
        <v/>
      </c>
      <c r="W71" s="159"/>
      <c r="X71" s="159"/>
      <c r="Y71" s="168" t="str">
        <f t="shared" si="10"/>
        <v/>
      </c>
      <c r="Z71" s="5" t="str">
        <f t="shared" si="11"/>
        <v/>
      </c>
      <c r="AA71" s="160" t="str">
        <f t="shared" si="101"/>
        <v/>
      </c>
      <c r="AB71" s="160" t="str">
        <f t="shared" si="1"/>
        <v/>
      </c>
      <c r="AC71" s="160" t="str">
        <f t="shared" si="12"/>
        <v/>
      </c>
      <c r="AD71" s="6" t="str">
        <f t="shared" si="13"/>
        <v/>
      </c>
      <c r="AE71" s="105"/>
      <c r="AF71" s="159"/>
      <c r="AG71" s="159"/>
      <c r="AH71" s="168" t="str">
        <f t="shared" si="14"/>
        <v/>
      </c>
      <c r="AI71" s="5" t="str">
        <f t="shared" si="15"/>
        <v/>
      </c>
      <c r="AJ71" s="159"/>
      <c r="AK71" s="159"/>
      <c r="AL71" s="168" t="str">
        <f t="shared" si="16"/>
        <v/>
      </c>
      <c r="AM71" s="5" t="str">
        <f t="shared" si="17"/>
        <v/>
      </c>
      <c r="AN71" s="159"/>
      <c r="AO71" s="159"/>
      <c r="AP71" s="168" t="str">
        <f t="shared" si="18"/>
        <v/>
      </c>
      <c r="AQ71" s="5" t="str">
        <f t="shared" si="19"/>
        <v/>
      </c>
      <c r="AR71" s="159"/>
      <c r="AS71" s="159"/>
      <c r="AT71" s="168" t="str">
        <f t="shared" si="20"/>
        <v/>
      </c>
      <c r="AU71" s="5" t="str">
        <f t="shared" si="21"/>
        <v/>
      </c>
      <c r="AV71" s="159"/>
      <c r="AW71" s="159"/>
      <c r="AX71" s="168" t="str">
        <f t="shared" si="22"/>
        <v/>
      </c>
      <c r="AY71" s="5" t="str">
        <f t="shared" si="23"/>
        <v/>
      </c>
      <c r="AZ71" s="160" t="str">
        <f t="shared" si="24"/>
        <v/>
      </c>
      <c r="BA71" s="160" t="str">
        <f t="shared" si="25"/>
        <v/>
      </c>
      <c r="BB71" s="160" t="str">
        <f t="shared" si="26"/>
        <v/>
      </c>
      <c r="BC71" s="6" t="str">
        <f t="shared" si="27"/>
        <v/>
      </c>
      <c r="BD71" s="105"/>
      <c r="BE71" s="159"/>
      <c r="BF71" s="159"/>
      <c r="BG71" s="168" t="str">
        <f t="shared" si="28"/>
        <v/>
      </c>
      <c r="BH71" s="5" t="str">
        <f t="shared" si="29"/>
        <v/>
      </c>
      <c r="BI71" s="159"/>
      <c r="BJ71" s="159"/>
      <c r="BK71" s="168" t="str">
        <f t="shared" si="30"/>
        <v/>
      </c>
      <c r="BL71" s="5" t="str">
        <f t="shared" si="31"/>
        <v/>
      </c>
      <c r="BM71" s="159"/>
      <c r="BN71" s="159"/>
      <c r="BO71" s="168" t="str">
        <f t="shared" si="32"/>
        <v/>
      </c>
      <c r="BP71" s="5" t="str">
        <f t="shared" si="33"/>
        <v/>
      </c>
      <c r="BQ71" s="159"/>
      <c r="BR71" s="159"/>
      <c r="BS71" s="168" t="str">
        <f t="shared" si="34"/>
        <v/>
      </c>
      <c r="BT71" s="5" t="str">
        <f t="shared" si="35"/>
        <v/>
      </c>
      <c r="BU71" s="159"/>
      <c r="BV71" s="159"/>
      <c r="BW71" s="168" t="str">
        <f t="shared" si="36"/>
        <v/>
      </c>
      <c r="BX71" s="5" t="str">
        <f t="shared" si="37"/>
        <v/>
      </c>
      <c r="BY71" s="160" t="str">
        <f t="shared" si="38"/>
        <v/>
      </c>
      <c r="BZ71" s="160" t="str">
        <f t="shared" si="39"/>
        <v/>
      </c>
      <c r="CA71" s="160" t="str">
        <f t="shared" si="40"/>
        <v/>
      </c>
      <c r="CB71" s="6" t="str">
        <f t="shared" si="41"/>
        <v/>
      </c>
      <c r="CC71" s="105"/>
      <c r="CD71" s="159"/>
      <c r="CE71" s="159"/>
      <c r="CF71" s="168" t="str">
        <f t="shared" si="42"/>
        <v/>
      </c>
      <c r="CG71" s="5" t="str">
        <f t="shared" si="43"/>
        <v/>
      </c>
      <c r="CH71" s="159"/>
      <c r="CI71" s="159"/>
      <c r="CJ71" s="168" t="str">
        <f t="shared" si="44"/>
        <v/>
      </c>
      <c r="CK71" s="5" t="str">
        <f t="shared" si="45"/>
        <v/>
      </c>
      <c r="CL71" s="159"/>
      <c r="CM71" s="159"/>
      <c r="CN71" s="168" t="str">
        <f t="shared" si="46"/>
        <v/>
      </c>
      <c r="CO71" s="5" t="str">
        <f t="shared" si="47"/>
        <v/>
      </c>
      <c r="CP71" s="159"/>
      <c r="CQ71" s="159"/>
      <c r="CR71" s="168" t="str">
        <f t="shared" si="48"/>
        <v/>
      </c>
      <c r="CS71" s="5" t="str">
        <f t="shared" si="49"/>
        <v/>
      </c>
      <c r="CT71" s="159"/>
      <c r="CU71" s="159"/>
      <c r="CV71" s="168" t="str">
        <f t="shared" si="50"/>
        <v/>
      </c>
      <c r="CW71" s="5" t="str">
        <f t="shared" si="51"/>
        <v/>
      </c>
      <c r="CX71" s="160" t="str">
        <f t="shared" si="52"/>
        <v/>
      </c>
      <c r="CY71" s="160" t="str">
        <f t="shared" si="53"/>
        <v/>
      </c>
      <c r="CZ71" s="160" t="str">
        <f t="shared" si="54"/>
        <v/>
      </c>
      <c r="DA71" s="6" t="str">
        <f t="shared" si="55"/>
        <v/>
      </c>
      <c r="DB71" s="105"/>
      <c r="DC71" s="159"/>
      <c r="DD71" s="159"/>
      <c r="DE71" s="168" t="str">
        <f t="shared" si="56"/>
        <v/>
      </c>
      <c r="DF71" s="5" t="str">
        <f t="shared" si="57"/>
        <v/>
      </c>
      <c r="DG71" s="159"/>
      <c r="DH71" s="159"/>
      <c r="DI71" s="168" t="str">
        <f t="shared" si="58"/>
        <v/>
      </c>
      <c r="DJ71" s="5" t="str">
        <f t="shared" si="59"/>
        <v/>
      </c>
      <c r="DK71" s="159"/>
      <c r="DL71" s="159"/>
      <c r="DM71" s="168" t="str">
        <f t="shared" si="60"/>
        <v/>
      </c>
      <c r="DN71" s="5" t="str">
        <f t="shared" si="61"/>
        <v/>
      </c>
      <c r="DO71" s="159"/>
      <c r="DP71" s="159"/>
      <c r="DQ71" s="168" t="str">
        <f t="shared" si="62"/>
        <v/>
      </c>
      <c r="DR71" s="5" t="str">
        <f t="shared" si="63"/>
        <v/>
      </c>
      <c r="DS71" s="159"/>
      <c r="DT71" s="159"/>
      <c r="DU71" s="168" t="str">
        <f t="shared" si="64"/>
        <v/>
      </c>
      <c r="DV71" s="5" t="str">
        <f t="shared" si="65"/>
        <v/>
      </c>
      <c r="DW71" s="160" t="str">
        <f t="shared" si="66"/>
        <v/>
      </c>
      <c r="DX71" s="160" t="str">
        <f t="shared" si="67"/>
        <v/>
      </c>
      <c r="DY71" s="160" t="str">
        <f t="shared" si="68"/>
        <v/>
      </c>
      <c r="DZ71" s="6" t="str">
        <f t="shared" si="69"/>
        <v/>
      </c>
      <c r="EA71" s="105"/>
      <c r="EB71" s="159"/>
      <c r="EC71" s="159"/>
      <c r="ED71" s="168" t="str">
        <f t="shared" si="70"/>
        <v/>
      </c>
      <c r="EE71" s="5" t="str">
        <f t="shared" si="71"/>
        <v/>
      </c>
      <c r="EF71" s="159"/>
      <c r="EG71" s="159"/>
      <c r="EH71" s="168" t="str">
        <f t="shared" si="72"/>
        <v/>
      </c>
      <c r="EI71" s="5" t="str">
        <f t="shared" si="73"/>
        <v/>
      </c>
      <c r="EJ71" s="159"/>
      <c r="EK71" s="159"/>
      <c r="EL71" s="168" t="str">
        <f t="shared" si="74"/>
        <v/>
      </c>
      <c r="EM71" s="5" t="str">
        <f t="shared" si="75"/>
        <v/>
      </c>
      <c r="EN71" s="159"/>
      <c r="EO71" s="159"/>
      <c r="EP71" s="168" t="str">
        <f t="shared" si="76"/>
        <v/>
      </c>
      <c r="EQ71" s="5" t="str">
        <f t="shared" si="77"/>
        <v/>
      </c>
      <c r="ER71" s="159"/>
      <c r="ES71" s="159"/>
      <c r="ET71" s="168" t="str">
        <f t="shared" si="78"/>
        <v/>
      </c>
      <c r="EU71" s="5" t="str">
        <f t="shared" si="79"/>
        <v/>
      </c>
      <c r="EV71" s="160" t="str">
        <f t="shared" si="80"/>
        <v/>
      </c>
      <c r="EW71" s="160" t="str">
        <f t="shared" si="81"/>
        <v/>
      </c>
      <c r="EX71" s="160" t="str">
        <f t="shared" si="82"/>
        <v/>
      </c>
      <c r="EY71" s="6" t="str">
        <f t="shared" si="83"/>
        <v/>
      </c>
      <c r="EZ71" s="105"/>
      <c r="FA71" s="105"/>
      <c r="FB71" s="105"/>
      <c r="FC71" s="105"/>
      <c r="FD71" s="105"/>
      <c r="FE71" s="106" t="str">
        <f t="shared" si="84"/>
        <v/>
      </c>
      <c r="FF71" s="100" t="str">
        <f t="shared" si="85"/>
        <v xml:space="preserve"> </v>
      </c>
      <c r="FG71" s="105"/>
      <c r="FH71" s="105"/>
      <c r="FI71" s="105"/>
      <c r="FJ71" s="105"/>
      <c r="FK71" s="105"/>
      <c r="FL71" s="107" t="str">
        <f t="shared" si="86"/>
        <v/>
      </c>
      <c r="FM71" s="101" t="str">
        <f t="shared" si="87"/>
        <v xml:space="preserve"> </v>
      </c>
      <c r="FN71" s="105"/>
      <c r="FO71" s="105"/>
      <c r="FP71" s="105"/>
      <c r="FQ71" s="105"/>
      <c r="FR71" s="105"/>
      <c r="FS71" s="204" t="str">
        <f t="shared" si="88"/>
        <v/>
      </c>
      <c r="FT71" s="205" t="str">
        <f t="shared" si="89"/>
        <v xml:space="preserve"> </v>
      </c>
      <c r="FU71" s="477"/>
      <c r="FV71" s="316" t="str">
        <f>IF(AND(C71=""),"-",VLOOKUP(B71,Register!$A$7:$AM$311,19,FALSE))</f>
        <v>-</v>
      </c>
      <c r="FW71" s="7" t="str">
        <f>IF(AND(C71=""),"-",VLOOKUP(B71,Register!$A$7:$AM$311,20,FALSE))</f>
        <v>-</v>
      </c>
      <c r="FX71" s="7" t="str">
        <f>IF(AND(C71=""),"-",VLOOKUP(B71,Register!$A$7:$AM$311,21,FALSE))</f>
        <v>-</v>
      </c>
      <c r="FY71" s="7" t="str">
        <f>IF(AND(C71=""),"-",VLOOKUP(B71,Register!$A$7:$AM$311,22,FALSE))</f>
        <v>-</v>
      </c>
      <c r="FZ71" s="7" t="str">
        <f>IF(AND(C71=""),"-",VLOOKUP(B71,Register!$A$7:$AM$311,23,FALSE))</f>
        <v>-</v>
      </c>
      <c r="GA71" s="7" t="str">
        <f>IF(AND(C71=""),"-",VLOOKUP(B71,Register!$A$7:$AM$311,24,FALSE))</f>
        <v>-</v>
      </c>
      <c r="GB71" s="7" t="str">
        <f>IF(AND(C71=""),"-",VLOOKUP(B71,Register!$A$7:$AM$311,25,FALSE))</f>
        <v>-</v>
      </c>
      <c r="GC71" s="7" t="str">
        <f>IF(AND(C71=""),"-",VLOOKUP(B71,Register!$A$7:$AM$311,26,FALSE))</f>
        <v>-</v>
      </c>
      <c r="GD71" s="7" t="str">
        <f>IF(AND(C71=""),"-",VLOOKUP(B71,Register!$A$7:$AM$311,27,FALSE))</f>
        <v>-</v>
      </c>
      <c r="GE71" s="7" t="str">
        <f>IF(AND(C71=""),"-",VLOOKUP(B71,Register!$A$7:$AM$311,28,FALSE))</f>
        <v>-</v>
      </c>
      <c r="GF71" s="7" t="str">
        <f>IF(AND(C71=""),"-",VLOOKUP(B71,Register!$A$7:$AM$311,29,FALSE))</f>
        <v>-</v>
      </c>
      <c r="GG71" s="7" t="str">
        <f>IF(AND(C71=""),"-",VLOOKUP(B71,Register!$A$7:$AM$311,30,FALSE))</f>
        <v>-</v>
      </c>
      <c r="GH71" s="8" t="str">
        <f>IF(AND(C71=""),"-",VLOOKUP(B71,Register!$A$7:$AM$311,31,FALSE))</f>
        <v>-</v>
      </c>
      <c r="GI71" s="309" t="str">
        <f>IF(AND(C71=""),"",VLOOKUP(B71,Register!$A$7:$CL$311,36,FALSE))</f>
        <v/>
      </c>
      <c r="GJ71" s="182" t="str">
        <f t="shared" si="90"/>
        <v/>
      </c>
      <c r="GK71" s="312" t="str">
        <f t="shared" si="91"/>
        <v/>
      </c>
      <c r="GL71" s="314" t="str">
        <f t="shared" si="92"/>
        <v/>
      </c>
      <c r="GM71" s="3"/>
      <c r="GR71" s="3"/>
      <c r="GS71" s="3"/>
      <c r="GT71" s="3"/>
      <c r="GU71" s="3"/>
      <c r="GV71" s="3"/>
      <c r="GW71" s="3"/>
      <c r="GX71" s="3"/>
      <c r="GY71" s="3"/>
      <c r="GZ71" s="3"/>
      <c r="HA71" s="3"/>
      <c r="HB71" s="3"/>
      <c r="HC71" s="3"/>
      <c r="HD71" s="3"/>
      <c r="HE71" s="3"/>
      <c r="HF71" s="3"/>
      <c r="HG71" s="3"/>
      <c r="HH71" s="3"/>
      <c r="HI71" s="3"/>
      <c r="HJ71" s="3"/>
      <c r="HK71" s="3"/>
      <c r="HL71" s="3"/>
      <c r="HM71" s="3"/>
      <c r="HW71" s="321" t="str">
        <f>IF(ISNA(VLOOKUP(B71,Register!A$7:Z$315,9,FALSE)),"",VLOOKUP(B71,Register!A$7:Z$315,9,FALSE))</f>
        <v/>
      </c>
      <c r="HX71" s="321" t="str">
        <f>IF(ISNA(VLOOKUP(B71,Register!A$7:Z$315,12,FALSE)),"",VLOOKUP(B71,Register!A$7:Z$315,12,FALSE))</f>
        <v/>
      </c>
      <c r="HY71" s="321" t="str">
        <f t="shared" si="93"/>
        <v/>
      </c>
      <c r="HZ71" s="321" t="str">
        <f t="shared" si="94"/>
        <v/>
      </c>
      <c r="IA71" s="321" t="str">
        <f t="shared" si="95"/>
        <v/>
      </c>
      <c r="IB71" s="321" t="str">
        <f t="shared" si="96"/>
        <v/>
      </c>
      <c r="IC71" s="321" t="str">
        <f t="shared" si="97"/>
        <v/>
      </c>
      <c r="ID71" s="321" t="str">
        <f t="shared" si="98"/>
        <v/>
      </c>
      <c r="IE71" s="321" t="str">
        <f t="shared" si="99"/>
        <v/>
      </c>
      <c r="IF71" s="321" t="str">
        <f t="shared" si="100"/>
        <v/>
      </c>
    </row>
    <row r="72" spans="1:240" ht="21">
      <c r="A72" s="172">
        <v>60</v>
      </c>
      <c r="B72" s="197"/>
      <c r="C72" s="196" t="str">
        <f>IF(ISNA(VLOOKUP(B72,Register!A$7:Z$315,3,FALSE)),"",VLOOKUP(B72,Register!A$7:Z$315,3,FALSE))</f>
        <v/>
      </c>
      <c r="D72" s="196" t="str">
        <f>IF(ISNA(VLOOKUP(B72,Register!A$7:Z$315,4,FALSE)),"",VLOOKUP(B72,Register!A$7:Z$315,4,FALSE))</f>
        <v/>
      </c>
      <c r="E72" s="195" t="str">
        <f>IF(ISNA(VLOOKUP(B72,Register!A$7:Z$315,6,FALSE)),"",VLOOKUP(B72,Register!A$7:Z$315,6,FALSE))</f>
        <v/>
      </c>
      <c r="F72" s="105"/>
      <c r="G72" s="159"/>
      <c r="H72" s="159"/>
      <c r="I72" s="168" t="str">
        <f t="shared" si="2"/>
        <v/>
      </c>
      <c r="J72" s="5" t="str">
        <f t="shared" si="3"/>
        <v/>
      </c>
      <c r="K72" s="159"/>
      <c r="L72" s="159"/>
      <c r="M72" s="168" t="str">
        <f t="shared" si="4"/>
        <v/>
      </c>
      <c r="N72" s="5" t="str">
        <f t="shared" si="5"/>
        <v/>
      </c>
      <c r="O72" s="159"/>
      <c r="P72" s="159"/>
      <c r="Q72" s="168" t="str">
        <f t="shared" si="6"/>
        <v/>
      </c>
      <c r="R72" s="5" t="str">
        <f t="shared" si="7"/>
        <v/>
      </c>
      <c r="S72" s="159"/>
      <c r="T72" s="159"/>
      <c r="U72" s="168" t="str">
        <f t="shared" si="8"/>
        <v/>
      </c>
      <c r="V72" s="5" t="str">
        <f t="shared" si="9"/>
        <v/>
      </c>
      <c r="W72" s="159"/>
      <c r="X72" s="159"/>
      <c r="Y72" s="168" t="str">
        <f t="shared" si="10"/>
        <v/>
      </c>
      <c r="Z72" s="5" t="str">
        <f t="shared" si="11"/>
        <v/>
      </c>
      <c r="AA72" s="160" t="str">
        <f t="shared" si="101"/>
        <v/>
      </c>
      <c r="AB72" s="160" t="str">
        <f t="shared" si="1"/>
        <v/>
      </c>
      <c r="AC72" s="160" t="str">
        <f t="shared" si="12"/>
        <v/>
      </c>
      <c r="AD72" s="6" t="str">
        <f t="shared" si="13"/>
        <v/>
      </c>
      <c r="AE72" s="105"/>
      <c r="AF72" s="159"/>
      <c r="AG72" s="159"/>
      <c r="AH72" s="168" t="str">
        <f t="shared" si="14"/>
        <v/>
      </c>
      <c r="AI72" s="5" t="str">
        <f t="shared" si="15"/>
        <v/>
      </c>
      <c r="AJ72" s="159"/>
      <c r="AK72" s="159"/>
      <c r="AL72" s="168" t="str">
        <f t="shared" si="16"/>
        <v/>
      </c>
      <c r="AM72" s="5" t="str">
        <f t="shared" si="17"/>
        <v/>
      </c>
      <c r="AN72" s="159"/>
      <c r="AO72" s="159"/>
      <c r="AP72" s="168" t="str">
        <f t="shared" si="18"/>
        <v/>
      </c>
      <c r="AQ72" s="5" t="str">
        <f t="shared" si="19"/>
        <v/>
      </c>
      <c r="AR72" s="159"/>
      <c r="AS72" s="159"/>
      <c r="AT72" s="168" t="str">
        <f t="shared" si="20"/>
        <v/>
      </c>
      <c r="AU72" s="5" t="str">
        <f t="shared" si="21"/>
        <v/>
      </c>
      <c r="AV72" s="159"/>
      <c r="AW72" s="159"/>
      <c r="AX72" s="168" t="str">
        <f t="shared" si="22"/>
        <v/>
      </c>
      <c r="AY72" s="5" t="str">
        <f t="shared" si="23"/>
        <v/>
      </c>
      <c r="AZ72" s="160" t="str">
        <f t="shared" si="24"/>
        <v/>
      </c>
      <c r="BA72" s="160" t="str">
        <f t="shared" si="25"/>
        <v/>
      </c>
      <c r="BB72" s="160" t="str">
        <f t="shared" si="26"/>
        <v/>
      </c>
      <c r="BC72" s="6" t="str">
        <f t="shared" si="27"/>
        <v/>
      </c>
      <c r="BD72" s="105"/>
      <c r="BE72" s="159"/>
      <c r="BF72" s="159"/>
      <c r="BG72" s="168" t="str">
        <f t="shared" si="28"/>
        <v/>
      </c>
      <c r="BH72" s="5" t="str">
        <f t="shared" si="29"/>
        <v/>
      </c>
      <c r="BI72" s="159"/>
      <c r="BJ72" s="159"/>
      <c r="BK72" s="168" t="str">
        <f t="shared" si="30"/>
        <v/>
      </c>
      <c r="BL72" s="5" t="str">
        <f t="shared" si="31"/>
        <v/>
      </c>
      <c r="BM72" s="159"/>
      <c r="BN72" s="159"/>
      <c r="BO72" s="168" t="str">
        <f t="shared" si="32"/>
        <v/>
      </c>
      <c r="BP72" s="5" t="str">
        <f t="shared" si="33"/>
        <v/>
      </c>
      <c r="BQ72" s="159"/>
      <c r="BR72" s="159"/>
      <c r="BS72" s="168" t="str">
        <f t="shared" si="34"/>
        <v/>
      </c>
      <c r="BT72" s="5" t="str">
        <f t="shared" si="35"/>
        <v/>
      </c>
      <c r="BU72" s="159"/>
      <c r="BV72" s="159"/>
      <c r="BW72" s="168" t="str">
        <f t="shared" si="36"/>
        <v/>
      </c>
      <c r="BX72" s="5" t="str">
        <f t="shared" si="37"/>
        <v/>
      </c>
      <c r="BY72" s="160" t="str">
        <f t="shared" si="38"/>
        <v/>
      </c>
      <c r="BZ72" s="160" t="str">
        <f t="shared" si="39"/>
        <v/>
      </c>
      <c r="CA72" s="160" t="str">
        <f t="shared" si="40"/>
        <v/>
      </c>
      <c r="CB72" s="6" t="str">
        <f t="shared" si="41"/>
        <v/>
      </c>
      <c r="CC72" s="105"/>
      <c r="CD72" s="159"/>
      <c r="CE72" s="159"/>
      <c r="CF72" s="168" t="str">
        <f t="shared" si="42"/>
        <v/>
      </c>
      <c r="CG72" s="5" t="str">
        <f t="shared" si="43"/>
        <v/>
      </c>
      <c r="CH72" s="159"/>
      <c r="CI72" s="159"/>
      <c r="CJ72" s="168" t="str">
        <f t="shared" si="44"/>
        <v/>
      </c>
      <c r="CK72" s="5" t="str">
        <f t="shared" si="45"/>
        <v/>
      </c>
      <c r="CL72" s="159"/>
      <c r="CM72" s="159"/>
      <c r="CN72" s="168" t="str">
        <f t="shared" si="46"/>
        <v/>
      </c>
      <c r="CO72" s="5" t="str">
        <f t="shared" si="47"/>
        <v/>
      </c>
      <c r="CP72" s="159"/>
      <c r="CQ72" s="159"/>
      <c r="CR72" s="168" t="str">
        <f t="shared" si="48"/>
        <v/>
      </c>
      <c r="CS72" s="5" t="str">
        <f t="shared" si="49"/>
        <v/>
      </c>
      <c r="CT72" s="159"/>
      <c r="CU72" s="159"/>
      <c r="CV72" s="168" t="str">
        <f t="shared" si="50"/>
        <v/>
      </c>
      <c r="CW72" s="5" t="str">
        <f t="shared" si="51"/>
        <v/>
      </c>
      <c r="CX72" s="160" t="str">
        <f t="shared" si="52"/>
        <v/>
      </c>
      <c r="CY72" s="160" t="str">
        <f t="shared" si="53"/>
        <v/>
      </c>
      <c r="CZ72" s="160" t="str">
        <f t="shared" si="54"/>
        <v/>
      </c>
      <c r="DA72" s="6" t="str">
        <f t="shared" si="55"/>
        <v/>
      </c>
      <c r="DB72" s="105"/>
      <c r="DC72" s="159"/>
      <c r="DD72" s="159"/>
      <c r="DE72" s="168" t="str">
        <f t="shared" si="56"/>
        <v/>
      </c>
      <c r="DF72" s="5" t="str">
        <f t="shared" si="57"/>
        <v/>
      </c>
      <c r="DG72" s="159"/>
      <c r="DH72" s="159"/>
      <c r="DI72" s="168" t="str">
        <f t="shared" si="58"/>
        <v/>
      </c>
      <c r="DJ72" s="5" t="str">
        <f t="shared" si="59"/>
        <v/>
      </c>
      <c r="DK72" s="159"/>
      <c r="DL72" s="159"/>
      <c r="DM72" s="168" t="str">
        <f t="shared" si="60"/>
        <v/>
      </c>
      <c r="DN72" s="5" t="str">
        <f t="shared" si="61"/>
        <v/>
      </c>
      <c r="DO72" s="159"/>
      <c r="DP72" s="159"/>
      <c r="DQ72" s="168" t="str">
        <f t="shared" si="62"/>
        <v/>
      </c>
      <c r="DR72" s="5" t="str">
        <f t="shared" si="63"/>
        <v/>
      </c>
      <c r="DS72" s="159"/>
      <c r="DT72" s="159"/>
      <c r="DU72" s="168" t="str">
        <f t="shared" si="64"/>
        <v/>
      </c>
      <c r="DV72" s="5" t="str">
        <f t="shared" si="65"/>
        <v/>
      </c>
      <c r="DW72" s="160" t="str">
        <f t="shared" si="66"/>
        <v/>
      </c>
      <c r="DX72" s="160" t="str">
        <f t="shared" si="67"/>
        <v/>
      </c>
      <c r="DY72" s="160" t="str">
        <f t="shared" si="68"/>
        <v/>
      </c>
      <c r="DZ72" s="6" t="str">
        <f t="shared" si="69"/>
        <v/>
      </c>
      <c r="EA72" s="105"/>
      <c r="EB72" s="159"/>
      <c r="EC72" s="159"/>
      <c r="ED72" s="168" t="str">
        <f t="shared" si="70"/>
        <v/>
      </c>
      <c r="EE72" s="5" t="str">
        <f t="shared" si="71"/>
        <v/>
      </c>
      <c r="EF72" s="159"/>
      <c r="EG72" s="159"/>
      <c r="EH72" s="168" t="str">
        <f t="shared" si="72"/>
        <v/>
      </c>
      <c r="EI72" s="5" t="str">
        <f t="shared" si="73"/>
        <v/>
      </c>
      <c r="EJ72" s="159"/>
      <c r="EK72" s="159"/>
      <c r="EL72" s="168" t="str">
        <f t="shared" si="74"/>
        <v/>
      </c>
      <c r="EM72" s="5" t="str">
        <f t="shared" si="75"/>
        <v/>
      </c>
      <c r="EN72" s="159"/>
      <c r="EO72" s="159"/>
      <c r="EP72" s="168" t="str">
        <f t="shared" si="76"/>
        <v/>
      </c>
      <c r="EQ72" s="5" t="str">
        <f t="shared" si="77"/>
        <v/>
      </c>
      <c r="ER72" s="159"/>
      <c r="ES72" s="159"/>
      <c r="ET72" s="168" t="str">
        <f t="shared" si="78"/>
        <v/>
      </c>
      <c r="EU72" s="5" t="str">
        <f t="shared" si="79"/>
        <v/>
      </c>
      <c r="EV72" s="160" t="str">
        <f t="shared" si="80"/>
        <v/>
      </c>
      <c r="EW72" s="160" t="str">
        <f t="shared" si="81"/>
        <v/>
      </c>
      <c r="EX72" s="160" t="str">
        <f t="shared" si="82"/>
        <v/>
      </c>
      <c r="EY72" s="6" t="str">
        <f t="shared" si="83"/>
        <v/>
      </c>
      <c r="EZ72" s="105"/>
      <c r="FA72" s="105"/>
      <c r="FB72" s="105"/>
      <c r="FC72" s="105"/>
      <c r="FD72" s="105"/>
      <c r="FE72" s="106" t="str">
        <f t="shared" si="84"/>
        <v/>
      </c>
      <c r="FF72" s="100" t="str">
        <f t="shared" si="85"/>
        <v xml:space="preserve"> </v>
      </c>
      <c r="FG72" s="105"/>
      <c r="FH72" s="105"/>
      <c r="FI72" s="105"/>
      <c r="FJ72" s="105"/>
      <c r="FK72" s="105"/>
      <c r="FL72" s="107" t="str">
        <f t="shared" si="86"/>
        <v/>
      </c>
      <c r="FM72" s="101" t="str">
        <f t="shared" si="87"/>
        <v xml:space="preserve"> </v>
      </c>
      <c r="FN72" s="105"/>
      <c r="FO72" s="105"/>
      <c r="FP72" s="105"/>
      <c r="FQ72" s="105"/>
      <c r="FR72" s="105"/>
      <c r="FS72" s="204" t="str">
        <f t="shared" si="88"/>
        <v/>
      </c>
      <c r="FT72" s="205" t="str">
        <f t="shared" si="89"/>
        <v xml:space="preserve"> </v>
      </c>
      <c r="FU72" s="477"/>
      <c r="FV72" s="316" t="str">
        <f>IF(AND(C72=""),"-",VLOOKUP(B72,Register!$A$7:$AM$311,19,FALSE))</f>
        <v>-</v>
      </c>
      <c r="FW72" s="7" t="str">
        <f>IF(AND(C72=""),"-",VLOOKUP(B72,Register!$A$7:$AM$311,20,FALSE))</f>
        <v>-</v>
      </c>
      <c r="FX72" s="7" t="str">
        <f>IF(AND(C72=""),"-",VLOOKUP(B72,Register!$A$7:$AM$311,21,FALSE))</f>
        <v>-</v>
      </c>
      <c r="FY72" s="7" t="str">
        <f>IF(AND(C72=""),"-",VLOOKUP(B72,Register!$A$7:$AM$311,22,FALSE))</f>
        <v>-</v>
      </c>
      <c r="FZ72" s="7" t="str">
        <f>IF(AND(C72=""),"-",VLOOKUP(B72,Register!$A$7:$AM$311,23,FALSE))</f>
        <v>-</v>
      </c>
      <c r="GA72" s="7" t="str">
        <f>IF(AND(C72=""),"-",VLOOKUP(B72,Register!$A$7:$AM$311,24,FALSE))</f>
        <v>-</v>
      </c>
      <c r="GB72" s="7" t="str">
        <f>IF(AND(C72=""),"-",VLOOKUP(B72,Register!$A$7:$AM$311,25,FALSE))</f>
        <v>-</v>
      </c>
      <c r="GC72" s="7" t="str">
        <f>IF(AND(C72=""),"-",VLOOKUP(B72,Register!$A$7:$AM$311,26,FALSE))</f>
        <v>-</v>
      </c>
      <c r="GD72" s="7" t="str">
        <f>IF(AND(C72=""),"-",VLOOKUP(B72,Register!$A$7:$AM$311,27,FALSE))</f>
        <v>-</v>
      </c>
      <c r="GE72" s="7" t="str">
        <f>IF(AND(C72=""),"-",VLOOKUP(B72,Register!$A$7:$AM$311,28,FALSE))</f>
        <v>-</v>
      </c>
      <c r="GF72" s="7" t="str">
        <f>IF(AND(C72=""),"-",VLOOKUP(B72,Register!$A$7:$AM$311,29,FALSE))</f>
        <v>-</v>
      </c>
      <c r="GG72" s="7" t="str">
        <f>IF(AND(C72=""),"-",VLOOKUP(B72,Register!$A$7:$AM$311,30,FALSE))</f>
        <v>-</v>
      </c>
      <c r="GH72" s="8" t="str">
        <f>IF(AND(C72=""),"-",VLOOKUP(B72,Register!$A$7:$AM$311,31,FALSE))</f>
        <v>-</v>
      </c>
      <c r="GI72" s="309" t="str">
        <f>IF(AND(C72=""),"",VLOOKUP(B72,Register!$A$7:$CL$311,36,FALSE))</f>
        <v/>
      </c>
      <c r="GJ72" s="182" t="str">
        <f t="shared" si="90"/>
        <v/>
      </c>
      <c r="GK72" s="312" t="str">
        <f t="shared" si="91"/>
        <v/>
      </c>
      <c r="GL72" s="314" t="str">
        <f t="shared" si="92"/>
        <v/>
      </c>
      <c r="GM72" s="3"/>
      <c r="GR72" s="3"/>
      <c r="GS72" s="3"/>
      <c r="GT72" s="3"/>
      <c r="GU72" s="3"/>
      <c r="GV72" s="3"/>
      <c r="GW72" s="3"/>
      <c r="GX72" s="3"/>
      <c r="GY72" s="3"/>
      <c r="GZ72" s="3"/>
      <c r="HA72" s="3"/>
      <c r="HB72" s="3"/>
      <c r="HC72" s="3"/>
      <c r="HD72" s="3"/>
      <c r="HE72" s="3"/>
      <c r="HF72" s="3"/>
      <c r="HG72" s="3"/>
      <c r="HH72" s="3"/>
      <c r="HI72" s="3"/>
      <c r="HJ72" s="3"/>
      <c r="HK72" s="3"/>
      <c r="HL72" s="3"/>
      <c r="HM72" s="3"/>
      <c r="HW72" s="321" t="str">
        <f>IF(ISNA(VLOOKUP(B72,Register!A$7:Z$315,9,FALSE)),"",VLOOKUP(B72,Register!A$7:Z$315,9,FALSE))</f>
        <v/>
      </c>
      <c r="HX72" s="321" t="str">
        <f>IF(ISNA(VLOOKUP(B72,Register!A$7:Z$315,12,FALSE)),"",VLOOKUP(B72,Register!A$7:Z$315,12,FALSE))</f>
        <v/>
      </c>
      <c r="HY72" s="321" t="str">
        <f t="shared" si="93"/>
        <v/>
      </c>
      <c r="HZ72" s="321" t="str">
        <f t="shared" si="94"/>
        <v/>
      </c>
      <c r="IA72" s="321" t="str">
        <f t="shared" si="95"/>
        <v/>
      </c>
      <c r="IB72" s="321" t="str">
        <f t="shared" si="96"/>
        <v/>
      </c>
      <c r="IC72" s="321" t="str">
        <f t="shared" si="97"/>
        <v/>
      </c>
      <c r="ID72" s="321" t="str">
        <f t="shared" si="98"/>
        <v/>
      </c>
      <c r="IE72" s="321" t="str">
        <f t="shared" si="99"/>
        <v/>
      </c>
      <c r="IF72" s="321" t="str">
        <f t="shared" si="100"/>
        <v/>
      </c>
    </row>
    <row r="73" spans="1:240" ht="21">
      <c r="A73" s="172">
        <v>61</v>
      </c>
      <c r="B73" s="197"/>
      <c r="C73" s="196" t="str">
        <f>IF(ISNA(VLOOKUP(B73,Register!A$7:Z$315,3,FALSE)),"",VLOOKUP(B73,Register!A$7:Z$315,3,FALSE))</f>
        <v/>
      </c>
      <c r="D73" s="196" t="str">
        <f>IF(ISNA(VLOOKUP(B73,Register!A$7:Z$315,4,FALSE)),"",VLOOKUP(B73,Register!A$7:Z$315,4,FALSE))</f>
        <v/>
      </c>
      <c r="E73" s="195" t="str">
        <f>IF(ISNA(VLOOKUP(B73,Register!A$7:Z$315,6,FALSE)),"",VLOOKUP(B73,Register!A$7:Z$315,6,FALSE))</f>
        <v/>
      </c>
      <c r="F73" s="105"/>
      <c r="G73" s="159"/>
      <c r="H73" s="159"/>
      <c r="I73" s="168" t="str">
        <f t="shared" si="2"/>
        <v/>
      </c>
      <c r="J73" s="5" t="str">
        <f t="shared" si="3"/>
        <v/>
      </c>
      <c r="K73" s="159"/>
      <c r="L73" s="159"/>
      <c r="M73" s="168" t="str">
        <f t="shared" si="4"/>
        <v/>
      </c>
      <c r="N73" s="5" t="str">
        <f t="shared" si="5"/>
        <v/>
      </c>
      <c r="O73" s="159"/>
      <c r="P73" s="159"/>
      <c r="Q73" s="168" t="str">
        <f t="shared" si="6"/>
        <v/>
      </c>
      <c r="R73" s="5" t="str">
        <f t="shared" si="7"/>
        <v/>
      </c>
      <c r="S73" s="159"/>
      <c r="T73" s="159"/>
      <c r="U73" s="168" t="str">
        <f t="shared" si="8"/>
        <v/>
      </c>
      <c r="V73" s="5" t="str">
        <f t="shared" si="9"/>
        <v/>
      </c>
      <c r="W73" s="159"/>
      <c r="X73" s="159"/>
      <c r="Y73" s="168" t="str">
        <f t="shared" si="10"/>
        <v/>
      </c>
      <c r="Z73" s="5" t="str">
        <f t="shared" si="11"/>
        <v/>
      </c>
      <c r="AA73" s="160" t="str">
        <f t="shared" si="101"/>
        <v/>
      </c>
      <c r="AB73" s="160" t="str">
        <f t="shared" si="1"/>
        <v/>
      </c>
      <c r="AC73" s="160" t="str">
        <f t="shared" si="12"/>
        <v/>
      </c>
      <c r="AD73" s="6" t="str">
        <f t="shared" si="13"/>
        <v/>
      </c>
      <c r="AE73" s="105"/>
      <c r="AF73" s="159"/>
      <c r="AG73" s="159"/>
      <c r="AH73" s="168" t="str">
        <f t="shared" si="14"/>
        <v/>
      </c>
      <c r="AI73" s="5" t="str">
        <f t="shared" si="15"/>
        <v/>
      </c>
      <c r="AJ73" s="159"/>
      <c r="AK73" s="159"/>
      <c r="AL73" s="168" t="str">
        <f t="shared" si="16"/>
        <v/>
      </c>
      <c r="AM73" s="5" t="str">
        <f t="shared" si="17"/>
        <v/>
      </c>
      <c r="AN73" s="159"/>
      <c r="AO73" s="159"/>
      <c r="AP73" s="168" t="str">
        <f t="shared" si="18"/>
        <v/>
      </c>
      <c r="AQ73" s="5" t="str">
        <f t="shared" si="19"/>
        <v/>
      </c>
      <c r="AR73" s="159"/>
      <c r="AS73" s="159"/>
      <c r="AT73" s="168" t="str">
        <f t="shared" si="20"/>
        <v/>
      </c>
      <c r="AU73" s="5" t="str">
        <f t="shared" si="21"/>
        <v/>
      </c>
      <c r="AV73" s="159"/>
      <c r="AW73" s="159"/>
      <c r="AX73" s="168" t="str">
        <f t="shared" si="22"/>
        <v/>
      </c>
      <c r="AY73" s="5" t="str">
        <f t="shared" si="23"/>
        <v/>
      </c>
      <c r="AZ73" s="160" t="str">
        <f t="shared" si="24"/>
        <v/>
      </c>
      <c r="BA73" s="160" t="str">
        <f t="shared" si="25"/>
        <v/>
      </c>
      <c r="BB73" s="160" t="str">
        <f t="shared" si="26"/>
        <v/>
      </c>
      <c r="BC73" s="6" t="str">
        <f t="shared" si="27"/>
        <v/>
      </c>
      <c r="BD73" s="105"/>
      <c r="BE73" s="159"/>
      <c r="BF73" s="159"/>
      <c r="BG73" s="168" t="str">
        <f t="shared" si="28"/>
        <v/>
      </c>
      <c r="BH73" s="5" t="str">
        <f t="shared" si="29"/>
        <v/>
      </c>
      <c r="BI73" s="159"/>
      <c r="BJ73" s="159"/>
      <c r="BK73" s="168" t="str">
        <f t="shared" si="30"/>
        <v/>
      </c>
      <c r="BL73" s="5" t="str">
        <f t="shared" si="31"/>
        <v/>
      </c>
      <c r="BM73" s="159"/>
      <c r="BN73" s="159"/>
      <c r="BO73" s="168" t="str">
        <f t="shared" si="32"/>
        <v/>
      </c>
      <c r="BP73" s="5" t="str">
        <f t="shared" si="33"/>
        <v/>
      </c>
      <c r="BQ73" s="159"/>
      <c r="BR73" s="159"/>
      <c r="BS73" s="168" t="str">
        <f t="shared" si="34"/>
        <v/>
      </c>
      <c r="BT73" s="5" t="str">
        <f t="shared" si="35"/>
        <v/>
      </c>
      <c r="BU73" s="159"/>
      <c r="BV73" s="159"/>
      <c r="BW73" s="168" t="str">
        <f t="shared" si="36"/>
        <v/>
      </c>
      <c r="BX73" s="5" t="str">
        <f t="shared" si="37"/>
        <v/>
      </c>
      <c r="BY73" s="160" t="str">
        <f t="shared" si="38"/>
        <v/>
      </c>
      <c r="BZ73" s="160" t="str">
        <f t="shared" si="39"/>
        <v/>
      </c>
      <c r="CA73" s="160" t="str">
        <f t="shared" si="40"/>
        <v/>
      </c>
      <c r="CB73" s="6" t="str">
        <f t="shared" si="41"/>
        <v/>
      </c>
      <c r="CC73" s="105"/>
      <c r="CD73" s="159"/>
      <c r="CE73" s="159"/>
      <c r="CF73" s="168" t="str">
        <f t="shared" si="42"/>
        <v/>
      </c>
      <c r="CG73" s="5" t="str">
        <f t="shared" si="43"/>
        <v/>
      </c>
      <c r="CH73" s="159"/>
      <c r="CI73" s="159"/>
      <c r="CJ73" s="168" t="str">
        <f t="shared" si="44"/>
        <v/>
      </c>
      <c r="CK73" s="5" t="str">
        <f t="shared" si="45"/>
        <v/>
      </c>
      <c r="CL73" s="159"/>
      <c r="CM73" s="159"/>
      <c r="CN73" s="168" t="str">
        <f t="shared" si="46"/>
        <v/>
      </c>
      <c r="CO73" s="5" t="str">
        <f t="shared" si="47"/>
        <v/>
      </c>
      <c r="CP73" s="159"/>
      <c r="CQ73" s="159"/>
      <c r="CR73" s="168" t="str">
        <f t="shared" si="48"/>
        <v/>
      </c>
      <c r="CS73" s="5" t="str">
        <f t="shared" si="49"/>
        <v/>
      </c>
      <c r="CT73" s="159"/>
      <c r="CU73" s="159"/>
      <c r="CV73" s="168" t="str">
        <f t="shared" si="50"/>
        <v/>
      </c>
      <c r="CW73" s="5" t="str">
        <f t="shared" si="51"/>
        <v/>
      </c>
      <c r="CX73" s="160" t="str">
        <f t="shared" si="52"/>
        <v/>
      </c>
      <c r="CY73" s="160" t="str">
        <f t="shared" si="53"/>
        <v/>
      </c>
      <c r="CZ73" s="160" t="str">
        <f t="shared" si="54"/>
        <v/>
      </c>
      <c r="DA73" s="6" t="str">
        <f t="shared" si="55"/>
        <v/>
      </c>
      <c r="DB73" s="105"/>
      <c r="DC73" s="159"/>
      <c r="DD73" s="159"/>
      <c r="DE73" s="168" t="str">
        <f t="shared" si="56"/>
        <v/>
      </c>
      <c r="DF73" s="5" t="str">
        <f t="shared" si="57"/>
        <v/>
      </c>
      <c r="DG73" s="159"/>
      <c r="DH73" s="159"/>
      <c r="DI73" s="168" t="str">
        <f t="shared" si="58"/>
        <v/>
      </c>
      <c r="DJ73" s="5" t="str">
        <f t="shared" si="59"/>
        <v/>
      </c>
      <c r="DK73" s="159"/>
      <c r="DL73" s="159"/>
      <c r="DM73" s="168" t="str">
        <f t="shared" si="60"/>
        <v/>
      </c>
      <c r="DN73" s="5" t="str">
        <f t="shared" si="61"/>
        <v/>
      </c>
      <c r="DO73" s="159"/>
      <c r="DP73" s="159"/>
      <c r="DQ73" s="168" t="str">
        <f t="shared" si="62"/>
        <v/>
      </c>
      <c r="DR73" s="5" t="str">
        <f t="shared" si="63"/>
        <v/>
      </c>
      <c r="DS73" s="159"/>
      <c r="DT73" s="159"/>
      <c r="DU73" s="168" t="str">
        <f t="shared" si="64"/>
        <v/>
      </c>
      <c r="DV73" s="5" t="str">
        <f t="shared" si="65"/>
        <v/>
      </c>
      <c r="DW73" s="160" t="str">
        <f t="shared" si="66"/>
        <v/>
      </c>
      <c r="DX73" s="160" t="str">
        <f t="shared" si="67"/>
        <v/>
      </c>
      <c r="DY73" s="160" t="str">
        <f t="shared" si="68"/>
        <v/>
      </c>
      <c r="DZ73" s="6" t="str">
        <f t="shared" si="69"/>
        <v/>
      </c>
      <c r="EA73" s="105"/>
      <c r="EB73" s="159"/>
      <c r="EC73" s="159"/>
      <c r="ED73" s="168" t="str">
        <f t="shared" si="70"/>
        <v/>
      </c>
      <c r="EE73" s="5" t="str">
        <f t="shared" si="71"/>
        <v/>
      </c>
      <c r="EF73" s="159"/>
      <c r="EG73" s="159"/>
      <c r="EH73" s="168" t="str">
        <f t="shared" si="72"/>
        <v/>
      </c>
      <c r="EI73" s="5" t="str">
        <f t="shared" si="73"/>
        <v/>
      </c>
      <c r="EJ73" s="159"/>
      <c r="EK73" s="159"/>
      <c r="EL73" s="168" t="str">
        <f t="shared" si="74"/>
        <v/>
      </c>
      <c r="EM73" s="5" t="str">
        <f t="shared" si="75"/>
        <v/>
      </c>
      <c r="EN73" s="159"/>
      <c r="EO73" s="159"/>
      <c r="EP73" s="168" t="str">
        <f t="shared" si="76"/>
        <v/>
      </c>
      <c r="EQ73" s="5" t="str">
        <f t="shared" si="77"/>
        <v/>
      </c>
      <c r="ER73" s="159"/>
      <c r="ES73" s="159"/>
      <c r="ET73" s="168" t="str">
        <f t="shared" si="78"/>
        <v/>
      </c>
      <c r="EU73" s="5" t="str">
        <f t="shared" si="79"/>
        <v/>
      </c>
      <c r="EV73" s="160" t="str">
        <f t="shared" si="80"/>
        <v/>
      </c>
      <c r="EW73" s="160" t="str">
        <f t="shared" si="81"/>
        <v/>
      </c>
      <c r="EX73" s="160" t="str">
        <f t="shared" si="82"/>
        <v/>
      </c>
      <c r="EY73" s="6" t="str">
        <f t="shared" si="83"/>
        <v/>
      </c>
      <c r="EZ73" s="105"/>
      <c r="FA73" s="105"/>
      <c r="FB73" s="105"/>
      <c r="FC73" s="105"/>
      <c r="FD73" s="105"/>
      <c r="FE73" s="106" t="str">
        <f t="shared" si="84"/>
        <v/>
      </c>
      <c r="FF73" s="100" t="str">
        <f t="shared" si="85"/>
        <v xml:space="preserve"> </v>
      </c>
      <c r="FG73" s="105"/>
      <c r="FH73" s="105"/>
      <c r="FI73" s="105"/>
      <c r="FJ73" s="105"/>
      <c r="FK73" s="105"/>
      <c r="FL73" s="107" t="str">
        <f t="shared" si="86"/>
        <v/>
      </c>
      <c r="FM73" s="101" t="str">
        <f t="shared" si="87"/>
        <v xml:space="preserve"> </v>
      </c>
      <c r="FN73" s="105"/>
      <c r="FO73" s="105"/>
      <c r="FP73" s="105"/>
      <c r="FQ73" s="105"/>
      <c r="FR73" s="105"/>
      <c r="FS73" s="204" t="str">
        <f t="shared" si="88"/>
        <v/>
      </c>
      <c r="FT73" s="205" t="str">
        <f t="shared" si="89"/>
        <v xml:space="preserve"> </v>
      </c>
      <c r="FU73" s="477"/>
      <c r="FV73" s="316" t="str">
        <f>IF(AND(C73=""),"-",VLOOKUP(B73,Register!$A$7:$AM$311,19,FALSE))</f>
        <v>-</v>
      </c>
      <c r="FW73" s="7" t="str">
        <f>IF(AND(C73=""),"-",VLOOKUP(B73,Register!$A$7:$AM$311,20,FALSE))</f>
        <v>-</v>
      </c>
      <c r="FX73" s="7" t="str">
        <f>IF(AND(C73=""),"-",VLOOKUP(B73,Register!$A$7:$AM$311,21,FALSE))</f>
        <v>-</v>
      </c>
      <c r="FY73" s="7" t="str">
        <f>IF(AND(C73=""),"-",VLOOKUP(B73,Register!$A$7:$AM$311,22,FALSE))</f>
        <v>-</v>
      </c>
      <c r="FZ73" s="7" t="str">
        <f>IF(AND(C73=""),"-",VLOOKUP(B73,Register!$A$7:$AM$311,23,FALSE))</f>
        <v>-</v>
      </c>
      <c r="GA73" s="7" t="str">
        <f>IF(AND(C73=""),"-",VLOOKUP(B73,Register!$A$7:$AM$311,24,FALSE))</f>
        <v>-</v>
      </c>
      <c r="GB73" s="7" t="str">
        <f>IF(AND(C73=""),"-",VLOOKUP(B73,Register!$A$7:$AM$311,25,FALSE))</f>
        <v>-</v>
      </c>
      <c r="GC73" s="7" t="str">
        <f>IF(AND(C73=""),"-",VLOOKUP(B73,Register!$A$7:$AM$311,26,FALSE))</f>
        <v>-</v>
      </c>
      <c r="GD73" s="7" t="str">
        <f>IF(AND(C73=""),"-",VLOOKUP(B73,Register!$A$7:$AM$311,27,FALSE))</f>
        <v>-</v>
      </c>
      <c r="GE73" s="7" t="str">
        <f>IF(AND(C73=""),"-",VLOOKUP(B73,Register!$A$7:$AM$311,28,FALSE))</f>
        <v>-</v>
      </c>
      <c r="GF73" s="7" t="str">
        <f>IF(AND(C73=""),"-",VLOOKUP(B73,Register!$A$7:$AM$311,29,FALSE))</f>
        <v>-</v>
      </c>
      <c r="GG73" s="7" t="str">
        <f>IF(AND(C73=""),"-",VLOOKUP(B73,Register!$A$7:$AM$311,30,FALSE))</f>
        <v>-</v>
      </c>
      <c r="GH73" s="8" t="str">
        <f>IF(AND(C73=""),"-",VLOOKUP(B73,Register!$A$7:$AM$311,31,FALSE))</f>
        <v>-</v>
      </c>
      <c r="GI73" s="309" t="str">
        <f>IF(AND(C73=""),"",VLOOKUP(B73,Register!$A$7:$CL$311,36,FALSE))</f>
        <v/>
      </c>
      <c r="GJ73" s="182" t="str">
        <f t="shared" si="90"/>
        <v/>
      </c>
      <c r="GK73" s="312" t="str">
        <f t="shared" si="91"/>
        <v/>
      </c>
      <c r="GL73" s="314" t="str">
        <f t="shared" si="92"/>
        <v/>
      </c>
      <c r="GM73" s="3"/>
      <c r="GR73" s="3"/>
      <c r="GS73" s="3"/>
      <c r="GT73" s="3"/>
      <c r="GU73" s="3"/>
      <c r="GV73" s="3"/>
      <c r="GW73" s="3"/>
      <c r="GX73" s="3"/>
      <c r="GY73" s="3"/>
      <c r="GZ73" s="3"/>
      <c r="HA73" s="3"/>
      <c r="HB73" s="3"/>
      <c r="HC73" s="3"/>
      <c r="HD73" s="3"/>
      <c r="HE73" s="3"/>
      <c r="HF73" s="3"/>
      <c r="HG73" s="3"/>
      <c r="HH73" s="3"/>
      <c r="HI73" s="3"/>
      <c r="HJ73" s="3"/>
      <c r="HK73" s="3"/>
      <c r="HL73" s="3"/>
      <c r="HM73" s="3"/>
      <c r="HW73" s="321" t="str">
        <f>IF(ISNA(VLOOKUP(B73,Register!A$7:Z$315,9,FALSE)),"",VLOOKUP(B73,Register!A$7:Z$315,9,FALSE))</f>
        <v/>
      </c>
      <c r="HX73" s="321" t="str">
        <f>IF(ISNA(VLOOKUP(B73,Register!A$7:Z$315,12,FALSE)),"",VLOOKUP(B73,Register!A$7:Z$315,12,FALSE))</f>
        <v/>
      </c>
      <c r="HY73" s="321" t="str">
        <f t="shared" si="93"/>
        <v/>
      </c>
      <c r="HZ73" s="321" t="str">
        <f t="shared" si="94"/>
        <v/>
      </c>
      <c r="IA73" s="321" t="str">
        <f t="shared" si="95"/>
        <v/>
      </c>
      <c r="IB73" s="321" t="str">
        <f t="shared" si="96"/>
        <v/>
      </c>
      <c r="IC73" s="321" t="str">
        <f t="shared" si="97"/>
        <v/>
      </c>
      <c r="ID73" s="321" t="str">
        <f t="shared" si="98"/>
        <v/>
      </c>
      <c r="IE73" s="321" t="str">
        <f t="shared" si="99"/>
        <v/>
      </c>
      <c r="IF73" s="321" t="str">
        <f t="shared" si="100"/>
        <v/>
      </c>
    </row>
    <row r="74" spans="1:240" ht="21">
      <c r="A74" s="172">
        <v>62</v>
      </c>
      <c r="B74" s="197"/>
      <c r="C74" s="196" t="str">
        <f>IF(ISNA(VLOOKUP(B74,Register!A$7:Z$315,3,FALSE)),"",VLOOKUP(B74,Register!A$7:Z$315,3,FALSE))</f>
        <v/>
      </c>
      <c r="D74" s="196" t="str">
        <f>IF(ISNA(VLOOKUP(B74,Register!A$7:Z$315,4,FALSE)),"",VLOOKUP(B74,Register!A$7:Z$315,4,FALSE))</f>
        <v/>
      </c>
      <c r="E74" s="195" t="str">
        <f>IF(ISNA(VLOOKUP(B74,Register!A$7:Z$315,6,FALSE)),"",VLOOKUP(B74,Register!A$7:Z$315,6,FALSE))</f>
        <v/>
      </c>
      <c r="F74" s="105"/>
      <c r="G74" s="159"/>
      <c r="H74" s="159"/>
      <c r="I74" s="168" t="str">
        <f t="shared" si="2"/>
        <v/>
      </c>
      <c r="J74" s="5" t="str">
        <f t="shared" si="3"/>
        <v/>
      </c>
      <c r="K74" s="159"/>
      <c r="L74" s="159"/>
      <c r="M74" s="168" t="str">
        <f t="shared" si="4"/>
        <v/>
      </c>
      <c r="N74" s="5" t="str">
        <f t="shared" si="5"/>
        <v/>
      </c>
      <c r="O74" s="159"/>
      <c r="P74" s="159"/>
      <c r="Q74" s="168" t="str">
        <f t="shared" si="6"/>
        <v/>
      </c>
      <c r="R74" s="5" t="str">
        <f t="shared" si="7"/>
        <v/>
      </c>
      <c r="S74" s="159"/>
      <c r="T74" s="159"/>
      <c r="U74" s="168" t="str">
        <f t="shared" si="8"/>
        <v/>
      </c>
      <c r="V74" s="5" t="str">
        <f t="shared" si="9"/>
        <v/>
      </c>
      <c r="W74" s="159"/>
      <c r="X74" s="159"/>
      <c r="Y74" s="168" t="str">
        <f t="shared" si="10"/>
        <v/>
      </c>
      <c r="Z74" s="5" t="str">
        <f t="shared" si="11"/>
        <v/>
      </c>
      <c r="AA74" s="160" t="str">
        <f t="shared" si="101"/>
        <v/>
      </c>
      <c r="AB74" s="160" t="str">
        <f t="shared" si="1"/>
        <v/>
      </c>
      <c r="AC74" s="160" t="str">
        <f t="shared" si="12"/>
        <v/>
      </c>
      <c r="AD74" s="6" t="str">
        <f t="shared" si="13"/>
        <v/>
      </c>
      <c r="AE74" s="105"/>
      <c r="AF74" s="159">
        <v>5</v>
      </c>
      <c r="AG74" s="159">
        <v>5</v>
      </c>
      <c r="AH74" s="168" t="str">
        <f t="shared" si="14"/>
        <v/>
      </c>
      <c r="AI74" s="5" t="str">
        <f t="shared" si="15"/>
        <v/>
      </c>
      <c r="AJ74" s="159"/>
      <c r="AK74" s="159"/>
      <c r="AL74" s="168" t="str">
        <f t="shared" si="16"/>
        <v/>
      </c>
      <c r="AM74" s="5" t="str">
        <f t="shared" si="17"/>
        <v/>
      </c>
      <c r="AN74" s="159"/>
      <c r="AO74" s="159"/>
      <c r="AP74" s="168" t="str">
        <f t="shared" si="18"/>
        <v/>
      </c>
      <c r="AQ74" s="5" t="str">
        <f t="shared" si="19"/>
        <v/>
      </c>
      <c r="AR74" s="159"/>
      <c r="AS74" s="159"/>
      <c r="AT74" s="168" t="str">
        <f t="shared" si="20"/>
        <v/>
      </c>
      <c r="AU74" s="5" t="str">
        <f t="shared" si="21"/>
        <v/>
      </c>
      <c r="AV74" s="159"/>
      <c r="AW74" s="159"/>
      <c r="AX74" s="168" t="str">
        <f t="shared" si="22"/>
        <v/>
      </c>
      <c r="AY74" s="5" t="str">
        <f t="shared" si="23"/>
        <v/>
      </c>
      <c r="AZ74" s="160" t="str">
        <f t="shared" si="24"/>
        <v/>
      </c>
      <c r="BA74" s="160" t="str">
        <f t="shared" si="25"/>
        <v/>
      </c>
      <c r="BB74" s="160" t="str">
        <f t="shared" si="26"/>
        <v/>
      </c>
      <c r="BC74" s="6" t="str">
        <f t="shared" si="27"/>
        <v/>
      </c>
      <c r="BD74" s="105"/>
      <c r="BE74" s="159"/>
      <c r="BF74" s="159"/>
      <c r="BG74" s="168" t="str">
        <f t="shared" si="28"/>
        <v/>
      </c>
      <c r="BH74" s="5" t="str">
        <f t="shared" si="29"/>
        <v/>
      </c>
      <c r="BI74" s="159"/>
      <c r="BJ74" s="159"/>
      <c r="BK74" s="168" t="str">
        <f t="shared" si="30"/>
        <v/>
      </c>
      <c r="BL74" s="5" t="str">
        <f t="shared" si="31"/>
        <v/>
      </c>
      <c r="BM74" s="159"/>
      <c r="BN74" s="159"/>
      <c r="BO74" s="168" t="str">
        <f t="shared" si="32"/>
        <v/>
      </c>
      <c r="BP74" s="5" t="str">
        <f t="shared" si="33"/>
        <v/>
      </c>
      <c r="BQ74" s="159"/>
      <c r="BR74" s="159"/>
      <c r="BS74" s="168" t="str">
        <f t="shared" si="34"/>
        <v/>
      </c>
      <c r="BT74" s="5" t="str">
        <f t="shared" si="35"/>
        <v/>
      </c>
      <c r="BU74" s="159"/>
      <c r="BV74" s="159"/>
      <c r="BW74" s="168" t="str">
        <f t="shared" si="36"/>
        <v/>
      </c>
      <c r="BX74" s="5" t="str">
        <f t="shared" si="37"/>
        <v/>
      </c>
      <c r="BY74" s="160" t="str">
        <f t="shared" si="38"/>
        <v/>
      </c>
      <c r="BZ74" s="160" t="str">
        <f t="shared" si="39"/>
        <v/>
      </c>
      <c r="CA74" s="160" t="str">
        <f t="shared" si="40"/>
        <v/>
      </c>
      <c r="CB74" s="6" t="str">
        <f t="shared" si="41"/>
        <v/>
      </c>
      <c r="CC74" s="105"/>
      <c r="CD74" s="159"/>
      <c r="CE74" s="159"/>
      <c r="CF74" s="168" t="str">
        <f t="shared" si="42"/>
        <v/>
      </c>
      <c r="CG74" s="5" t="str">
        <f t="shared" si="43"/>
        <v/>
      </c>
      <c r="CH74" s="159"/>
      <c r="CI74" s="159"/>
      <c r="CJ74" s="168" t="str">
        <f t="shared" si="44"/>
        <v/>
      </c>
      <c r="CK74" s="5" t="str">
        <f t="shared" si="45"/>
        <v/>
      </c>
      <c r="CL74" s="159"/>
      <c r="CM74" s="159"/>
      <c r="CN74" s="168" t="str">
        <f t="shared" si="46"/>
        <v/>
      </c>
      <c r="CO74" s="5" t="str">
        <f t="shared" si="47"/>
        <v/>
      </c>
      <c r="CP74" s="159"/>
      <c r="CQ74" s="159"/>
      <c r="CR74" s="168" t="str">
        <f t="shared" si="48"/>
        <v/>
      </c>
      <c r="CS74" s="5" t="str">
        <f t="shared" si="49"/>
        <v/>
      </c>
      <c r="CT74" s="159"/>
      <c r="CU74" s="159"/>
      <c r="CV74" s="168" t="str">
        <f t="shared" si="50"/>
        <v/>
      </c>
      <c r="CW74" s="5" t="str">
        <f t="shared" si="51"/>
        <v/>
      </c>
      <c r="CX74" s="160" t="str">
        <f t="shared" si="52"/>
        <v/>
      </c>
      <c r="CY74" s="160" t="str">
        <f t="shared" si="53"/>
        <v/>
      </c>
      <c r="CZ74" s="160" t="str">
        <f t="shared" si="54"/>
        <v/>
      </c>
      <c r="DA74" s="6" t="str">
        <f t="shared" si="55"/>
        <v/>
      </c>
      <c r="DB74" s="105"/>
      <c r="DC74" s="159"/>
      <c r="DD74" s="159"/>
      <c r="DE74" s="168" t="str">
        <f t="shared" si="56"/>
        <v/>
      </c>
      <c r="DF74" s="5" t="str">
        <f t="shared" si="57"/>
        <v/>
      </c>
      <c r="DG74" s="159"/>
      <c r="DH74" s="159"/>
      <c r="DI74" s="168" t="str">
        <f t="shared" si="58"/>
        <v/>
      </c>
      <c r="DJ74" s="5" t="str">
        <f t="shared" si="59"/>
        <v/>
      </c>
      <c r="DK74" s="159"/>
      <c r="DL74" s="159"/>
      <c r="DM74" s="168" t="str">
        <f t="shared" si="60"/>
        <v/>
      </c>
      <c r="DN74" s="5" t="str">
        <f t="shared" si="61"/>
        <v/>
      </c>
      <c r="DO74" s="159"/>
      <c r="DP74" s="159"/>
      <c r="DQ74" s="168" t="str">
        <f t="shared" si="62"/>
        <v/>
      </c>
      <c r="DR74" s="5" t="str">
        <f t="shared" si="63"/>
        <v/>
      </c>
      <c r="DS74" s="159"/>
      <c r="DT74" s="159"/>
      <c r="DU74" s="168" t="str">
        <f t="shared" si="64"/>
        <v/>
      </c>
      <c r="DV74" s="5" t="str">
        <f t="shared" si="65"/>
        <v/>
      </c>
      <c r="DW74" s="160" t="str">
        <f t="shared" si="66"/>
        <v/>
      </c>
      <c r="DX74" s="160" t="str">
        <f t="shared" si="67"/>
        <v/>
      </c>
      <c r="DY74" s="160" t="str">
        <f t="shared" si="68"/>
        <v/>
      </c>
      <c r="DZ74" s="6" t="str">
        <f t="shared" si="69"/>
        <v/>
      </c>
      <c r="EA74" s="105"/>
      <c r="EB74" s="159"/>
      <c r="EC74" s="159"/>
      <c r="ED74" s="168" t="str">
        <f t="shared" si="70"/>
        <v/>
      </c>
      <c r="EE74" s="5" t="str">
        <f t="shared" si="71"/>
        <v/>
      </c>
      <c r="EF74" s="159"/>
      <c r="EG74" s="159"/>
      <c r="EH74" s="168" t="str">
        <f t="shared" si="72"/>
        <v/>
      </c>
      <c r="EI74" s="5" t="str">
        <f t="shared" si="73"/>
        <v/>
      </c>
      <c r="EJ74" s="159"/>
      <c r="EK74" s="159"/>
      <c r="EL74" s="168" t="str">
        <f t="shared" si="74"/>
        <v/>
      </c>
      <c r="EM74" s="5" t="str">
        <f t="shared" si="75"/>
        <v/>
      </c>
      <c r="EN74" s="159"/>
      <c r="EO74" s="159"/>
      <c r="EP74" s="168" t="str">
        <f t="shared" si="76"/>
        <v/>
      </c>
      <c r="EQ74" s="5" t="str">
        <f t="shared" si="77"/>
        <v/>
      </c>
      <c r="ER74" s="159"/>
      <c r="ES74" s="159"/>
      <c r="ET74" s="168" t="str">
        <f t="shared" si="78"/>
        <v/>
      </c>
      <c r="EU74" s="5" t="str">
        <f t="shared" si="79"/>
        <v/>
      </c>
      <c r="EV74" s="160" t="str">
        <f t="shared" si="80"/>
        <v/>
      </c>
      <c r="EW74" s="160" t="str">
        <f t="shared" si="81"/>
        <v/>
      </c>
      <c r="EX74" s="160" t="str">
        <f t="shared" si="82"/>
        <v/>
      </c>
      <c r="EY74" s="6" t="str">
        <f t="shared" si="83"/>
        <v/>
      </c>
      <c r="EZ74" s="105"/>
      <c r="FA74" s="105"/>
      <c r="FB74" s="105"/>
      <c r="FC74" s="105"/>
      <c r="FD74" s="105"/>
      <c r="FE74" s="106" t="str">
        <f t="shared" si="84"/>
        <v/>
      </c>
      <c r="FF74" s="100" t="str">
        <f t="shared" si="85"/>
        <v xml:space="preserve"> </v>
      </c>
      <c r="FG74" s="105"/>
      <c r="FH74" s="105"/>
      <c r="FI74" s="105"/>
      <c r="FJ74" s="105"/>
      <c r="FK74" s="105"/>
      <c r="FL74" s="107" t="str">
        <f t="shared" si="86"/>
        <v/>
      </c>
      <c r="FM74" s="101" t="str">
        <f t="shared" si="87"/>
        <v xml:space="preserve"> </v>
      </c>
      <c r="FN74" s="105"/>
      <c r="FO74" s="105"/>
      <c r="FP74" s="105"/>
      <c r="FQ74" s="105"/>
      <c r="FR74" s="105"/>
      <c r="FS74" s="204" t="str">
        <f t="shared" si="88"/>
        <v/>
      </c>
      <c r="FT74" s="205" t="str">
        <f t="shared" si="89"/>
        <v xml:space="preserve"> </v>
      </c>
      <c r="FU74" s="477"/>
      <c r="FV74" s="316" t="str">
        <f>IF(AND(C74=""),"-",VLOOKUP(B74,Register!$A$7:$AM$311,19,FALSE))</f>
        <v>-</v>
      </c>
      <c r="FW74" s="7" t="str">
        <f>IF(AND(C74=""),"-",VLOOKUP(B74,Register!$A$7:$AM$311,20,FALSE))</f>
        <v>-</v>
      </c>
      <c r="FX74" s="7" t="str">
        <f>IF(AND(C74=""),"-",VLOOKUP(B74,Register!$A$7:$AM$311,21,FALSE))</f>
        <v>-</v>
      </c>
      <c r="FY74" s="7" t="str">
        <f>IF(AND(C74=""),"-",VLOOKUP(B74,Register!$A$7:$AM$311,22,FALSE))</f>
        <v>-</v>
      </c>
      <c r="FZ74" s="7" t="str">
        <f>IF(AND(C74=""),"-",VLOOKUP(B74,Register!$A$7:$AM$311,23,FALSE))</f>
        <v>-</v>
      </c>
      <c r="GA74" s="7" t="str">
        <f>IF(AND(C74=""),"-",VLOOKUP(B74,Register!$A$7:$AM$311,24,FALSE))</f>
        <v>-</v>
      </c>
      <c r="GB74" s="7" t="str">
        <f>IF(AND(C74=""),"-",VLOOKUP(B74,Register!$A$7:$AM$311,25,FALSE))</f>
        <v>-</v>
      </c>
      <c r="GC74" s="7" t="str">
        <f>IF(AND(C74=""),"-",VLOOKUP(B74,Register!$A$7:$AM$311,26,FALSE))</f>
        <v>-</v>
      </c>
      <c r="GD74" s="7" t="str">
        <f>IF(AND(C74=""),"-",VLOOKUP(B74,Register!$A$7:$AM$311,27,FALSE))</f>
        <v>-</v>
      </c>
      <c r="GE74" s="7" t="str">
        <f>IF(AND(C74=""),"-",VLOOKUP(B74,Register!$A$7:$AM$311,28,FALSE))</f>
        <v>-</v>
      </c>
      <c r="GF74" s="7" t="str">
        <f>IF(AND(C74=""),"-",VLOOKUP(B74,Register!$A$7:$AM$311,29,FALSE))</f>
        <v>-</v>
      </c>
      <c r="GG74" s="7" t="str">
        <f>IF(AND(C74=""),"-",VLOOKUP(B74,Register!$A$7:$AM$311,30,FALSE))</f>
        <v>-</v>
      </c>
      <c r="GH74" s="8" t="str">
        <f>IF(AND(C74=""),"-",VLOOKUP(B74,Register!$A$7:$AM$311,31,FALSE))</f>
        <v>-</v>
      </c>
      <c r="GI74" s="309" t="str">
        <f>IF(AND(C74=""),"",VLOOKUP(B74,Register!$A$7:$CL$311,36,FALSE))</f>
        <v/>
      </c>
      <c r="GJ74" s="182" t="str">
        <f t="shared" si="90"/>
        <v/>
      </c>
      <c r="GK74" s="312" t="str">
        <f t="shared" si="91"/>
        <v/>
      </c>
      <c r="GL74" s="314" t="str">
        <f t="shared" si="92"/>
        <v/>
      </c>
      <c r="GM74" s="3"/>
      <c r="GR74" s="3"/>
      <c r="GS74" s="3"/>
      <c r="GT74" s="3"/>
      <c r="GU74" s="3"/>
      <c r="GV74" s="3"/>
      <c r="GW74" s="3"/>
      <c r="GX74" s="3"/>
      <c r="GY74" s="3"/>
      <c r="GZ74" s="3"/>
      <c r="HA74" s="3"/>
      <c r="HB74" s="3"/>
      <c r="HC74" s="3"/>
      <c r="HD74" s="3"/>
      <c r="HE74" s="3"/>
      <c r="HF74" s="3"/>
      <c r="HG74" s="3"/>
      <c r="HH74" s="3"/>
      <c r="HI74" s="3"/>
      <c r="HJ74" s="3"/>
      <c r="HK74" s="3"/>
      <c r="HL74" s="3"/>
      <c r="HM74" s="3"/>
      <c r="HW74" s="321" t="str">
        <f>IF(ISNA(VLOOKUP(B74,Register!A$7:Z$315,9,FALSE)),"",VLOOKUP(B74,Register!A$7:Z$315,9,FALSE))</f>
        <v/>
      </c>
      <c r="HX74" s="321" t="str">
        <f>IF(ISNA(VLOOKUP(B74,Register!A$7:Z$315,12,FALSE)),"",VLOOKUP(B74,Register!A$7:Z$315,12,FALSE))</f>
        <v/>
      </c>
      <c r="HY74" s="321" t="str">
        <f t="shared" si="93"/>
        <v/>
      </c>
      <c r="HZ74" s="321" t="str">
        <f t="shared" si="94"/>
        <v/>
      </c>
      <c r="IA74" s="321" t="str">
        <f t="shared" si="95"/>
        <v/>
      </c>
      <c r="IB74" s="321" t="str">
        <f t="shared" si="96"/>
        <v/>
      </c>
      <c r="IC74" s="321" t="str">
        <f t="shared" si="97"/>
        <v/>
      </c>
      <c r="ID74" s="321" t="str">
        <f t="shared" si="98"/>
        <v/>
      </c>
      <c r="IE74" s="321" t="str">
        <f t="shared" si="99"/>
        <v/>
      </c>
      <c r="IF74" s="321" t="str">
        <f t="shared" si="100"/>
        <v/>
      </c>
    </row>
    <row r="75" spans="1:240" ht="21">
      <c r="A75" s="172">
        <v>63</v>
      </c>
      <c r="B75" s="197"/>
      <c r="C75" s="196" t="str">
        <f>IF(ISNA(VLOOKUP(B75,Register!A$7:Z$315,3,FALSE)),"",VLOOKUP(B75,Register!A$7:Z$315,3,FALSE))</f>
        <v/>
      </c>
      <c r="D75" s="196" t="str">
        <f>IF(ISNA(VLOOKUP(B75,Register!A$7:Z$315,4,FALSE)),"",VLOOKUP(B75,Register!A$7:Z$315,4,FALSE))</f>
        <v/>
      </c>
      <c r="E75" s="195" t="str">
        <f>IF(ISNA(VLOOKUP(B75,Register!A$7:Z$315,6,FALSE)),"",VLOOKUP(B75,Register!A$7:Z$315,6,FALSE))</f>
        <v/>
      </c>
      <c r="F75" s="105"/>
      <c r="G75" s="159"/>
      <c r="H75" s="159"/>
      <c r="I75" s="168" t="str">
        <f t="shared" si="2"/>
        <v/>
      </c>
      <c r="J75" s="5" t="str">
        <f t="shared" si="3"/>
        <v/>
      </c>
      <c r="K75" s="159"/>
      <c r="L75" s="159"/>
      <c r="M75" s="168" t="str">
        <f t="shared" si="4"/>
        <v/>
      </c>
      <c r="N75" s="5" t="str">
        <f t="shared" si="5"/>
        <v/>
      </c>
      <c r="O75" s="159"/>
      <c r="P75" s="159"/>
      <c r="Q75" s="168" t="str">
        <f t="shared" si="6"/>
        <v/>
      </c>
      <c r="R75" s="5" t="str">
        <f t="shared" si="7"/>
        <v/>
      </c>
      <c r="S75" s="159"/>
      <c r="T75" s="159"/>
      <c r="U75" s="168" t="str">
        <f t="shared" si="8"/>
        <v/>
      </c>
      <c r="V75" s="5" t="str">
        <f t="shared" si="9"/>
        <v/>
      </c>
      <c r="W75" s="159"/>
      <c r="X75" s="159"/>
      <c r="Y75" s="168" t="str">
        <f t="shared" si="10"/>
        <v/>
      </c>
      <c r="Z75" s="5" t="str">
        <f t="shared" si="11"/>
        <v/>
      </c>
      <c r="AA75" s="160" t="str">
        <f t="shared" si="101"/>
        <v/>
      </c>
      <c r="AB75" s="160" t="str">
        <f t="shared" si="1"/>
        <v/>
      </c>
      <c r="AC75" s="160" t="str">
        <f t="shared" si="12"/>
        <v/>
      </c>
      <c r="AD75" s="6" t="str">
        <f t="shared" si="13"/>
        <v/>
      </c>
      <c r="AE75" s="105"/>
      <c r="AF75" s="159">
        <v>4</v>
      </c>
      <c r="AG75" s="159">
        <v>5</v>
      </c>
      <c r="AH75" s="168" t="str">
        <f t="shared" si="14"/>
        <v/>
      </c>
      <c r="AI75" s="5" t="str">
        <f t="shared" si="15"/>
        <v/>
      </c>
      <c r="AJ75" s="159"/>
      <c r="AK75" s="159"/>
      <c r="AL75" s="168" t="str">
        <f t="shared" si="16"/>
        <v/>
      </c>
      <c r="AM75" s="5" t="str">
        <f t="shared" si="17"/>
        <v/>
      </c>
      <c r="AN75" s="159"/>
      <c r="AO75" s="159"/>
      <c r="AP75" s="168" t="str">
        <f t="shared" si="18"/>
        <v/>
      </c>
      <c r="AQ75" s="5" t="str">
        <f t="shared" si="19"/>
        <v/>
      </c>
      <c r="AR75" s="159"/>
      <c r="AS75" s="159"/>
      <c r="AT75" s="168" t="str">
        <f t="shared" si="20"/>
        <v/>
      </c>
      <c r="AU75" s="5" t="str">
        <f t="shared" si="21"/>
        <v/>
      </c>
      <c r="AV75" s="159"/>
      <c r="AW75" s="159"/>
      <c r="AX75" s="168" t="str">
        <f t="shared" si="22"/>
        <v/>
      </c>
      <c r="AY75" s="5" t="str">
        <f t="shared" si="23"/>
        <v/>
      </c>
      <c r="AZ75" s="160" t="str">
        <f t="shared" si="24"/>
        <v/>
      </c>
      <c r="BA75" s="160" t="str">
        <f t="shared" si="25"/>
        <v/>
      </c>
      <c r="BB75" s="160" t="str">
        <f t="shared" si="26"/>
        <v/>
      </c>
      <c r="BC75" s="6" t="str">
        <f t="shared" si="27"/>
        <v/>
      </c>
      <c r="BD75" s="105"/>
      <c r="BE75" s="159"/>
      <c r="BF75" s="159"/>
      <c r="BG75" s="168" t="str">
        <f t="shared" si="28"/>
        <v/>
      </c>
      <c r="BH75" s="5" t="str">
        <f t="shared" si="29"/>
        <v/>
      </c>
      <c r="BI75" s="159"/>
      <c r="BJ75" s="159"/>
      <c r="BK75" s="168" t="str">
        <f t="shared" si="30"/>
        <v/>
      </c>
      <c r="BL75" s="5" t="str">
        <f t="shared" si="31"/>
        <v/>
      </c>
      <c r="BM75" s="159"/>
      <c r="BN75" s="159"/>
      <c r="BO75" s="168" t="str">
        <f t="shared" si="32"/>
        <v/>
      </c>
      <c r="BP75" s="5" t="str">
        <f t="shared" si="33"/>
        <v/>
      </c>
      <c r="BQ75" s="159"/>
      <c r="BR75" s="159"/>
      <c r="BS75" s="168" t="str">
        <f t="shared" si="34"/>
        <v/>
      </c>
      <c r="BT75" s="5" t="str">
        <f t="shared" si="35"/>
        <v/>
      </c>
      <c r="BU75" s="159"/>
      <c r="BV75" s="159"/>
      <c r="BW75" s="168" t="str">
        <f t="shared" si="36"/>
        <v/>
      </c>
      <c r="BX75" s="5" t="str">
        <f t="shared" si="37"/>
        <v/>
      </c>
      <c r="BY75" s="160" t="str">
        <f t="shared" si="38"/>
        <v/>
      </c>
      <c r="BZ75" s="160" t="str">
        <f t="shared" si="39"/>
        <v/>
      </c>
      <c r="CA75" s="160" t="str">
        <f t="shared" si="40"/>
        <v/>
      </c>
      <c r="CB75" s="6" t="str">
        <f t="shared" si="41"/>
        <v/>
      </c>
      <c r="CC75" s="105"/>
      <c r="CD75" s="159"/>
      <c r="CE75" s="159"/>
      <c r="CF75" s="168" t="str">
        <f t="shared" si="42"/>
        <v/>
      </c>
      <c r="CG75" s="5" t="str">
        <f t="shared" si="43"/>
        <v/>
      </c>
      <c r="CH75" s="159"/>
      <c r="CI75" s="159"/>
      <c r="CJ75" s="168" t="str">
        <f t="shared" si="44"/>
        <v/>
      </c>
      <c r="CK75" s="5" t="str">
        <f t="shared" si="45"/>
        <v/>
      </c>
      <c r="CL75" s="159"/>
      <c r="CM75" s="159"/>
      <c r="CN75" s="168" t="str">
        <f t="shared" si="46"/>
        <v/>
      </c>
      <c r="CO75" s="5" t="str">
        <f t="shared" si="47"/>
        <v/>
      </c>
      <c r="CP75" s="159"/>
      <c r="CQ75" s="159"/>
      <c r="CR75" s="168" t="str">
        <f t="shared" si="48"/>
        <v/>
      </c>
      <c r="CS75" s="5" t="str">
        <f t="shared" si="49"/>
        <v/>
      </c>
      <c r="CT75" s="159"/>
      <c r="CU75" s="159"/>
      <c r="CV75" s="168" t="str">
        <f t="shared" si="50"/>
        <v/>
      </c>
      <c r="CW75" s="5" t="str">
        <f t="shared" si="51"/>
        <v/>
      </c>
      <c r="CX75" s="160" t="str">
        <f t="shared" si="52"/>
        <v/>
      </c>
      <c r="CY75" s="160" t="str">
        <f t="shared" si="53"/>
        <v/>
      </c>
      <c r="CZ75" s="160" t="str">
        <f t="shared" si="54"/>
        <v/>
      </c>
      <c r="DA75" s="6" t="str">
        <f t="shared" si="55"/>
        <v/>
      </c>
      <c r="DB75" s="105"/>
      <c r="DC75" s="159"/>
      <c r="DD75" s="159"/>
      <c r="DE75" s="168" t="str">
        <f t="shared" si="56"/>
        <v/>
      </c>
      <c r="DF75" s="5" t="str">
        <f t="shared" si="57"/>
        <v/>
      </c>
      <c r="DG75" s="159"/>
      <c r="DH75" s="159"/>
      <c r="DI75" s="168" t="str">
        <f t="shared" si="58"/>
        <v/>
      </c>
      <c r="DJ75" s="5" t="str">
        <f t="shared" si="59"/>
        <v/>
      </c>
      <c r="DK75" s="159"/>
      <c r="DL75" s="159"/>
      <c r="DM75" s="168" t="str">
        <f t="shared" si="60"/>
        <v/>
      </c>
      <c r="DN75" s="5" t="str">
        <f t="shared" si="61"/>
        <v/>
      </c>
      <c r="DO75" s="159"/>
      <c r="DP75" s="159"/>
      <c r="DQ75" s="168" t="str">
        <f t="shared" si="62"/>
        <v/>
      </c>
      <c r="DR75" s="5" t="str">
        <f t="shared" si="63"/>
        <v/>
      </c>
      <c r="DS75" s="159"/>
      <c r="DT75" s="159"/>
      <c r="DU75" s="168" t="str">
        <f t="shared" si="64"/>
        <v/>
      </c>
      <c r="DV75" s="5" t="str">
        <f t="shared" si="65"/>
        <v/>
      </c>
      <c r="DW75" s="160" t="str">
        <f t="shared" si="66"/>
        <v/>
      </c>
      <c r="DX75" s="160" t="str">
        <f t="shared" si="67"/>
        <v/>
      </c>
      <c r="DY75" s="160" t="str">
        <f t="shared" si="68"/>
        <v/>
      </c>
      <c r="DZ75" s="6" t="str">
        <f t="shared" si="69"/>
        <v/>
      </c>
      <c r="EA75" s="105"/>
      <c r="EB75" s="159"/>
      <c r="EC75" s="159"/>
      <c r="ED75" s="168" t="str">
        <f t="shared" si="70"/>
        <v/>
      </c>
      <c r="EE75" s="5" t="str">
        <f t="shared" si="71"/>
        <v/>
      </c>
      <c r="EF75" s="159"/>
      <c r="EG75" s="159"/>
      <c r="EH75" s="168" t="str">
        <f t="shared" si="72"/>
        <v/>
      </c>
      <c r="EI75" s="5" t="str">
        <f t="shared" si="73"/>
        <v/>
      </c>
      <c r="EJ75" s="159"/>
      <c r="EK75" s="159"/>
      <c r="EL75" s="168" t="str">
        <f t="shared" si="74"/>
        <v/>
      </c>
      <c r="EM75" s="5" t="str">
        <f t="shared" si="75"/>
        <v/>
      </c>
      <c r="EN75" s="159"/>
      <c r="EO75" s="159"/>
      <c r="EP75" s="168" t="str">
        <f t="shared" si="76"/>
        <v/>
      </c>
      <c r="EQ75" s="5" t="str">
        <f t="shared" si="77"/>
        <v/>
      </c>
      <c r="ER75" s="159"/>
      <c r="ES75" s="159"/>
      <c r="ET75" s="168" t="str">
        <f t="shared" si="78"/>
        <v/>
      </c>
      <c r="EU75" s="5" t="str">
        <f t="shared" si="79"/>
        <v/>
      </c>
      <c r="EV75" s="160" t="str">
        <f t="shared" si="80"/>
        <v/>
      </c>
      <c r="EW75" s="160" t="str">
        <f t="shared" si="81"/>
        <v/>
      </c>
      <c r="EX75" s="160" t="str">
        <f t="shared" si="82"/>
        <v/>
      </c>
      <c r="EY75" s="6" t="str">
        <f t="shared" si="83"/>
        <v/>
      </c>
      <c r="EZ75" s="105"/>
      <c r="FA75" s="105"/>
      <c r="FB75" s="105"/>
      <c r="FC75" s="105"/>
      <c r="FD75" s="105"/>
      <c r="FE75" s="106" t="str">
        <f t="shared" si="84"/>
        <v/>
      </c>
      <c r="FF75" s="100" t="str">
        <f t="shared" si="85"/>
        <v xml:space="preserve"> </v>
      </c>
      <c r="FG75" s="105"/>
      <c r="FH75" s="105"/>
      <c r="FI75" s="105"/>
      <c r="FJ75" s="105"/>
      <c r="FK75" s="105"/>
      <c r="FL75" s="107" t="str">
        <f t="shared" si="86"/>
        <v/>
      </c>
      <c r="FM75" s="101" t="str">
        <f t="shared" si="87"/>
        <v xml:space="preserve"> </v>
      </c>
      <c r="FN75" s="105"/>
      <c r="FO75" s="105"/>
      <c r="FP75" s="105"/>
      <c r="FQ75" s="105"/>
      <c r="FR75" s="105"/>
      <c r="FS75" s="204" t="str">
        <f t="shared" si="88"/>
        <v/>
      </c>
      <c r="FT75" s="205" t="str">
        <f t="shared" si="89"/>
        <v xml:space="preserve"> </v>
      </c>
      <c r="FU75" s="477"/>
      <c r="FV75" s="316" t="str">
        <f>IF(AND(C75=""),"-",VLOOKUP(B75,Register!$A$7:$AM$311,19,FALSE))</f>
        <v>-</v>
      </c>
      <c r="FW75" s="7" t="str">
        <f>IF(AND(C75=""),"-",VLOOKUP(B75,Register!$A$7:$AM$311,20,FALSE))</f>
        <v>-</v>
      </c>
      <c r="FX75" s="7" t="str">
        <f>IF(AND(C75=""),"-",VLOOKUP(B75,Register!$A$7:$AM$311,21,FALSE))</f>
        <v>-</v>
      </c>
      <c r="FY75" s="7" t="str">
        <f>IF(AND(C75=""),"-",VLOOKUP(B75,Register!$A$7:$AM$311,22,FALSE))</f>
        <v>-</v>
      </c>
      <c r="FZ75" s="7" t="str">
        <f>IF(AND(C75=""),"-",VLOOKUP(B75,Register!$A$7:$AM$311,23,FALSE))</f>
        <v>-</v>
      </c>
      <c r="GA75" s="7" t="str">
        <f>IF(AND(C75=""),"-",VLOOKUP(B75,Register!$A$7:$AM$311,24,FALSE))</f>
        <v>-</v>
      </c>
      <c r="GB75" s="7" t="str">
        <f>IF(AND(C75=""),"-",VLOOKUP(B75,Register!$A$7:$AM$311,25,FALSE))</f>
        <v>-</v>
      </c>
      <c r="GC75" s="7" t="str">
        <f>IF(AND(C75=""),"-",VLOOKUP(B75,Register!$A$7:$AM$311,26,FALSE))</f>
        <v>-</v>
      </c>
      <c r="GD75" s="7" t="str">
        <f>IF(AND(C75=""),"-",VLOOKUP(B75,Register!$A$7:$AM$311,27,FALSE))</f>
        <v>-</v>
      </c>
      <c r="GE75" s="7" t="str">
        <f>IF(AND(C75=""),"-",VLOOKUP(B75,Register!$A$7:$AM$311,28,FALSE))</f>
        <v>-</v>
      </c>
      <c r="GF75" s="7" t="str">
        <f>IF(AND(C75=""),"-",VLOOKUP(B75,Register!$A$7:$AM$311,29,FALSE))</f>
        <v>-</v>
      </c>
      <c r="GG75" s="7" t="str">
        <f>IF(AND(C75=""),"-",VLOOKUP(B75,Register!$A$7:$AM$311,30,FALSE))</f>
        <v>-</v>
      </c>
      <c r="GH75" s="8" t="str">
        <f>IF(AND(C75=""),"-",VLOOKUP(B75,Register!$A$7:$AM$311,31,FALSE))</f>
        <v>-</v>
      </c>
      <c r="GI75" s="309" t="str">
        <f>IF(AND(C75=""),"",VLOOKUP(B75,Register!$A$7:$CL$311,36,FALSE))</f>
        <v/>
      </c>
      <c r="GJ75" s="182" t="str">
        <f t="shared" si="90"/>
        <v/>
      </c>
      <c r="GK75" s="312" t="str">
        <f t="shared" si="91"/>
        <v/>
      </c>
      <c r="GL75" s="314" t="str">
        <f t="shared" si="92"/>
        <v/>
      </c>
      <c r="GM75" s="3"/>
      <c r="GR75" s="3"/>
      <c r="GS75" s="3"/>
      <c r="GT75" s="3"/>
      <c r="GU75" s="3"/>
      <c r="GV75" s="3"/>
      <c r="GW75" s="3"/>
      <c r="GX75" s="3"/>
      <c r="GY75" s="3"/>
      <c r="GZ75" s="3"/>
      <c r="HA75" s="3"/>
      <c r="HB75" s="3"/>
      <c r="HC75" s="3"/>
      <c r="HD75" s="3"/>
      <c r="HE75" s="3"/>
      <c r="HF75" s="3"/>
      <c r="HG75" s="3"/>
      <c r="HH75" s="3"/>
      <c r="HI75" s="3"/>
      <c r="HJ75" s="3"/>
      <c r="HK75" s="3"/>
      <c r="HL75" s="3"/>
      <c r="HM75" s="3"/>
      <c r="HW75" s="321" t="str">
        <f>IF(ISNA(VLOOKUP(B75,Register!A$7:Z$315,9,FALSE)),"",VLOOKUP(B75,Register!A$7:Z$315,9,FALSE))</f>
        <v/>
      </c>
      <c r="HX75" s="321" t="str">
        <f>IF(ISNA(VLOOKUP(B75,Register!A$7:Z$315,12,FALSE)),"",VLOOKUP(B75,Register!A$7:Z$315,12,FALSE))</f>
        <v/>
      </c>
      <c r="HY75" s="321" t="str">
        <f t="shared" si="93"/>
        <v/>
      </c>
      <c r="HZ75" s="321" t="str">
        <f t="shared" si="94"/>
        <v/>
      </c>
      <c r="IA75" s="321" t="str">
        <f t="shared" si="95"/>
        <v/>
      </c>
      <c r="IB75" s="321" t="str">
        <f t="shared" si="96"/>
        <v/>
      </c>
      <c r="IC75" s="321" t="str">
        <f t="shared" si="97"/>
        <v/>
      </c>
      <c r="ID75" s="321" t="str">
        <f t="shared" si="98"/>
        <v/>
      </c>
      <c r="IE75" s="321" t="str">
        <f t="shared" si="99"/>
        <v/>
      </c>
      <c r="IF75" s="321" t="str">
        <f t="shared" si="100"/>
        <v/>
      </c>
    </row>
    <row r="76" spans="1:240" ht="21">
      <c r="A76" s="172">
        <v>64</v>
      </c>
      <c r="B76" s="197"/>
      <c r="C76" s="196" t="str">
        <f>IF(ISNA(VLOOKUP(B76,Register!A$7:Z$315,3,FALSE)),"",VLOOKUP(B76,Register!A$7:Z$315,3,FALSE))</f>
        <v/>
      </c>
      <c r="D76" s="196" t="str">
        <f>IF(ISNA(VLOOKUP(B76,Register!A$7:Z$315,4,FALSE)),"",VLOOKUP(B76,Register!A$7:Z$315,4,FALSE))</f>
        <v/>
      </c>
      <c r="E76" s="195" t="str">
        <f>IF(ISNA(VLOOKUP(B76,Register!A$7:Z$315,6,FALSE)),"",VLOOKUP(B76,Register!A$7:Z$315,6,FALSE))</f>
        <v/>
      </c>
      <c r="F76" s="105"/>
      <c r="G76" s="159"/>
      <c r="H76" s="159"/>
      <c r="I76" s="168" t="str">
        <f t="shared" si="2"/>
        <v/>
      </c>
      <c r="J76" s="5" t="str">
        <f t="shared" si="3"/>
        <v/>
      </c>
      <c r="K76" s="159"/>
      <c r="L76" s="159"/>
      <c r="M76" s="168" t="str">
        <f t="shared" si="4"/>
        <v/>
      </c>
      <c r="N76" s="5" t="str">
        <f t="shared" si="5"/>
        <v/>
      </c>
      <c r="O76" s="159"/>
      <c r="P76" s="159"/>
      <c r="Q76" s="168" t="str">
        <f t="shared" si="6"/>
        <v/>
      </c>
      <c r="R76" s="5" t="str">
        <f t="shared" si="7"/>
        <v/>
      </c>
      <c r="S76" s="159"/>
      <c r="T76" s="159"/>
      <c r="U76" s="168" t="str">
        <f t="shared" si="8"/>
        <v/>
      </c>
      <c r="V76" s="5" t="str">
        <f t="shared" si="9"/>
        <v/>
      </c>
      <c r="W76" s="159"/>
      <c r="X76" s="159"/>
      <c r="Y76" s="168" t="str">
        <f t="shared" si="10"/>
        <v/>
      </c>
      <c r="Z76" s="5" t="str">
        <f t="shared" si="11"/>
        <v/>
      </c>
      <c r="AA76" s="160" t="str">
        <f t="shared" si="101"/>
        <v/>
      </c>
      <c r="AB76" s="160" t="str">
        <f t="shared" si="1"/>
        <v/>
      </c>
      <c r="AC76" s="160" t="str">
        <f t="shared" si="12"/>
        <v/>
      </c>
      <c r="AD76" s="6" t="str">
        <f t="shared" si="13"/>
        <v/>
      </c>
      <c r="AE76" s="105"/>
      <c r="AF76" s="159"/>
      <c r="AG76" s="159"/>
      <c r="AH76" s="168" t="str">
        <f t="shared" si="14"/>
        <v/>
      </c>
      <c r="AI76" s="5" t="str">
        <f t="shared" si="15"/>
        <v/>
      </c>
      <c r="AJ76" s="159"/>
      <c r="AK76" s="159"/>
      <c r="AL76" s="168" t="str">
        <f t="shared" si="16"/>
        <v/>
      </c>
      <c r="AM76" s="5" t="str">
        <f t="shared" si="17"/>
        <v/>
      </c>
      <c r="AN76" s="159"/>
      <c r="AO76" s="159"/>
      <c r="AP76" s="168" t="str">
        <f t="shared" si="18"/>
        <v/>
      </c>
      <c r="AQ76" s="5" t="str">
        <f t="shared" si="19"/>
        <v/>
      </c>
      <c r="AR76" s="159"/>
      <c r="AS76" s="159"/>
      <c r="AT76" s="168" t="str">
        <f t="shared" si="20"/>
        <v/>
      </c>
      <c r="AU76" s="5" t="str">
        <f t="shared" si="21"/>
        <v/>
      </c>
      <c r="AV76" s="159"/>
      <c r="AW76" s="159"/>
      <c r="AX76" s="168" t="str">
        <f t="shared" si="22"/>
        <v/>
      </c>
      <c r="AY76" s="5" t="str">
        <f t="shared" si="23"/>
        <v/>
      </c>
      <c r="AZ76" s="160" t="str">
        <f t="shared" si="24"/>
        <v/>
      </c>
      <c r="BA76" s="160" t="str">
        <f t="shared" si="25"/>
        <v/>
      </c>
      <c r="BB76" s="160" t="str">
        <f t="shared" si="26"/>
        <v/>
      </c>
      <c r="BC76" s="6" t="str">
        <f t="shared" si="27"/>
        <v/>
      </c>
      <c r="BD76" s="105"/>
      <c r="BE76" s="159"/>
      <c r="BF76" s="159"/>
      <c r="BG76" s="168" t="str">
        <f t="shared" si="28"/>
        <v/>
      </c>
      <c r="BH76" s="5" t="str">
        <f t="shared" si="29"/>
        <v/>
      </c>
      <c r="BI76" s="159"/>
      <c r="BJ76" s="159"/>
      <c r="BK76" s="168" t="str">
        <f t="shared" si="30"/>
        <v/>
      </c>
      <c r="BL76" s="5" t="str">
        <f t="shared" si="31"/>
        <v/>
      </c>
      <c r="BM76" s="159"/>
      <c r="BN76" s="159"/>
      <c r="BO76" s="168" t="str">
        <f t="shared" si="32"/>
        <v/>
      </c>
      <c r="BP76" s="5" t="str">
        <f t="shared" si="33"/>
        <v/>
      </c>
      <c r="BQ76" s="159"/>
      <c r="BR76" s="159"/>
      <c r="BS76" s="168" t="str">
        <f t="shared" si="34"/>
        <v/>
      </c>
      <c r="BT76" s="5" t="str">
        <f t="shared" si="35"/>
        <v/>
      </c>
      <c r="BU76" s="159"/>
      <c r="BV76" s="159"/>
      <c r="BW76" s="168" t="str">
        <f t="shared" si="36"/>
        <v/>
      </c>
      <c r="BX76" s="5" t="str">
        <f t="shared" si="37"/>
        <v/>
      </c>
      <c r="BY76" s="160" t="str">
        <f t="shared" si="38"/>
        <v/>
      </c>
      <c r="BZ76" s="160" t="str">
        <f t="shared" si="39"/>
        <v/>
      </c>
      <c r="CA76" s="160" t="str">
        <f t="shared" si="40"/>
        <v/>
      </c>
      <c r="CB76" s="6" t="str">
        <f t="shared" si="41"/>
        <v/>
      </c>
      <c r="CC76" s="105"/>
      <c r="CD76" s="159"/>
      <c r="CE76" s="159"/>
      <c r="CF76" s="168" t="str">
        <f t="shared" si="42"/>
        <v/>
      </c>
      <c r="CG76" s="5" t="str">
        <f t="shared" si="43"/>
        <v/>
      </c>
      <c r="CH76" s="159"/>
      <c r="CI76" s="159"/>
      <c r="CJ76" s="168" t="str">
        <f t="shared" si="44"/>
        <v/>
      </c>
      <c r="CK76" s="5" t="str">
        <f t="shared" si="45"/>
        <v/>
      </c>
      <c r="CL76" s="159"/>
      <c r="CM76" s="159"/>
      <c r="CN76" s="168" t="str">
        <f t="shared" si="46"/>
        <v/>
      </c>
      <c r="CO76" s="5" t="str">
        <f t="shared" si="47"/>
        <v/>
      </c>
      <c r="CP76" s="159"/>
      <c r="CQ76" s="159"/>
      <c r="CR76" s="168" t="str">
        <f t="shared" si="48"/>
        <v/>
      </c>
      <c r="CS76" s="5" t="str">
        <f t="shared" si="49"/>
        <v/>
      </c>
      <c r="CT76" s="159"/>
      <c r="CU76" s="159"/>
      <c r="CV76" s="168" t="str">
        <f t="shared" si="50"/>
        <v/>
      </c>
      <c r="CW76" s="5" t="str">
        <f t="shared" si="51"/>
        <v/>
      </c>
      <c r="CX76" s="160" t="str">
        <f t="shared" si="52"/>
        <v/>
      </c>
      <c r="CY76" s="160" t="str">
        <f t="shared" si="53"/>
        <v/>
      </c>
      <c r="CZ76" s="160" t="str">
        <f t="shared" si="54"/>
        <v/>
      </c>
      <c r="DA76" s="6" t="str">
        <f t="shared" si="55"/>
        <v/>
      </c>
      <c r="DB76" s="105"/>
      <c r="DC76" s="159"/>
      <c r="DD76" s="159"/>
      <c r="DE76" s="168" t="str">
        <f t="shared" si="56"/>
        <v/>
      </c>
      <c r="DF76" s="5" t="str">
        <f t="shared" si="57"/>
        <v/>
      </c>
      <c r="DG76" s="159"/>
      <c r="DH76" s="159"/>
      <c r="DI76" s="168" t="str">
        <f t="shared" si="58"/>
        <v/>
      </c>
      <c r="DJ76" s="5" t="str">
        <f t="shared" si="59"/>
        <v/>
      </c>
      <c r="DK76" s="159"/>
      <c r="DL76" s="159"/>
      <c r="DM76" s="168" t="str">
        <f t="shared" si="60"/>
        <v/>
      </c>
      <c r="DN76" s="5" t="str">
        <f t="shared" si="61"/>
        <v/>
      </c>
      <c r="DO76" s="159"/>
      <c r="DP76" s="159"/>
      <c r="DQ76" s="168" t="str">
        <f t="shared" si="62"/>
        <v/>
      </c>
      <c r="DR76" s="5" t="str">
        <f t="shared" si="63"/>
        <v/>
      </c>
      <c r="DS76" s="159"/>
      <c r="DT76" s="159"/>
      <c r="DU76" s="168" t="str">
        <f t="shared" si="64"/>
        <v/>
      </c>
      <c r="DV76" s="5" t="str">
        <f t="shared" si="65"/>
        <v/>
      </c>
      <c r="DW76" s="160" t="str">
        <f t="shared" si="66"/>
        <v/>
      </c>
      <c r="DX76" s="160" t="str">
        <f t="shared" si="67"/>
        <v/>
      </c>
      <c r="DY76" s="160" t="str">
        <f t="shared" si="68"/>
        <v/>
      </c>
      <c r="DZ76" s="6" t="str">
        <f t="shared" si="69"/>
        <v/>
      </c>
      <c r="EA76" s="105"/>
      <c r="EB76" s="159"/>
      <c r="EC76" s="159"/>
      <c r="ED76" s="168" t="str">
        <f t="shared" si="70"/>
        <v/>
      </c>
      <c r="EE76" s="5" t="str">
        <f t="shared" si="71"/>
        <v/>
      </c>
      <c r="EF76" s="159"/>
      <c r="EG76" s="159"/>
      <c r="EH76" s="168" t="str">
        <f t="shared" si="72"/>
        <v/>
      </c>
      <c r="EI76" s="5" t="str">
        <f t="shared" si="73"/>
        <v/>
      </c>
      <c r="EJ76" s="159"/>
      <c r="EK76" s="159"/>
      <c r="EL76" s="168" t="str">
        <f t="shared" si="74"/>
        <v/>
      </c>
      <c r="EM76" s="5" t="str">
        <f t="shared" si="75"/>
        <v/>
      </c>
      <c r="EN76" s="159"/>
      <c r="EO76" s="159"/>
      <c r="EP76" s="168" t="str">
        <f t="shared" si="76"/>
        <v/>
      </c>
      <c r="EQ76" s="5" t="str">
        <f t="shared" si="77"/>
        <v/>
      </c>
      <c r="ER76" s="159"/>
      <c r="ES76" s="159"/>
      <c r="ET76" s="168" t="str">
        <f t="shared" si="78"/>
        <v/>
      </c>
      <c r="EU76" s="5" t="str">
        <f t="shared" si="79"/>
        <v/>
      </c>
      <c r="EV76" s="160" t="str">
        <f t="shared" si="80"/>
        <v/>
      </c>
      <c r="EW76" s="160" t="str">
        <f t="shared" si="81"/>
        <v/>
      </c>
      <c r="EX76" s="160" t="str">
        <f t="shared" si="82"/>
        <v/>
      </c>
      <c r="EY76" s="6" t="str">
        <f t="shared" si="83"/>
        <v/>
      </c>
      <c r="EZ76" s="105"/>
      <c r="FA76" s="105"/>
      <c r="FB76" s="105"/>
      <c r="FC76" s="105"/>
      <c r="FD76" s="105"/>
      <c r="FE76" s="106" t="str">
        <f t="shared" si="84"/>
        <v/>
      </c>
      <c r="FF76" s="100" t="str">
        <f t="shared" si="85"/>
        <v xml:space="preserve"> </v>
      </c>
      <c r="FG76" s="105"/>
      <c r="FH76" s="105"/>
      <c r="FI76" s="105"/>
      <c r="FJ76" s="105"/>
      <c r="FK76" s="105"/>
      <c r="FL76" s="107" t="str">
        <f t="shared" si="86"/>
        <v/>
      </c>
      <c r="FM76" s="101" t="str">
        <f t="shared" si="87"/>
        <v xml:space="preserve"> </v>
      </c>
      <c r="FN76" s="105"/>
      <c r="FO76" s="105"/>
      <c r="FP76" s="105"/>
      <c r="FQ76" s="105"/>
      <c r="FR76" s="105"/>
      <c r="FS76" s="204" t="str">
        <f t="shared" si="88"/>
        <v/>
      </c>
      <c r="FT76" s="205" t="str">
        <f t="shared" si="89"/>
        <v xml:space="preserve"> </v>
      </c>
      <c r="FU76" s="477"/>
      <c r="FV76" s="316" t="str">
        <f>IF(AND(C76=""),"-",VLOOKUP(B76,Register!$A$7:$AM$311,19,FALSE))</f>
        <v>-</v>
      </c>
      <c r="FW76" s="7" t="str">
        <f>IF(AND(C76=""),"-",VLOOKUP(B76,Register!$A$7:$AM$311,20,FALSE))</f>
        <v>-</v>
      </c>
      <c r="FX76" s="7" t="str">
        <f>IF(AND(C76=""),"-",VLOOKUP(B76,Register!$A$7:$AM$311,21,FALSE))</f>
        <v>-</v>
      </c>
      <c r="FY76" s="7" t="str">
        <f>IF(AND(C76=""),"-",VLOOKUP(B76,Register!$A$7:$AM$311,22,FALSE))</f>
        <v>-</v>
      </c>
      <c r="FZ76" s="7" t="str">
        <f>IF(AND(C76=""),"-",VLOOKUP(B76,Register!$A$7:$AM$311,23,FALSE))</f>
        <v>-</v>
      </c>
      <c r="GA76" s="7" t="str">
        <f>IF(AND(C76=""),"-",VLOOKUP(B76,Register!$A$7:$AM$311,24,FALSE))</f>
        <v>-</v>
      </c>
      <c r="GB76" s="7" t="str">
        <f>IF(AND(C76=""),"-",VLOOKUP(B76,Register!$A$7:$AM$311,25,FALSE))</f>
        <v>-</v>
      </c>
      <c r="GC76" s="7" t="str">
        <f>IF(AND(C76=""),"-",VLOOKUP(B76,Register!$A$7:$AM$311,26,FALSE))</f>
        <v>-</v>
      </c>
      <c r="GD76" s="7" t="str">
        <f>IF(AND(C76=""),"-",VLOOKUP(B76,Register!$A$7:$AM$311,27,FALSE))</f>
        <v>-</v>
      </c>
      <c r="GE76" s="7" t="str">
        <f>IF(AND(C76=""),"-",VLOOKUP(B76,Register!$A$7:$AM$311,28,FALSE))</f>
        <v>-</v>
      </c>
      <c r="GF76" s="7" t="str">
        <f>IF(AND(C76=""),"-",VLOOKUP(B76,Register!$A$7:$AM$311,29,FALSE))</f>
        <v>-</v>
      </c>
      <c r="GG76" s="7" t="str">
        <f>IF(AND(C76=""),"-",VLOOKUP(B76,Register!$A$7:$AM$311,30,FALSE))</f>
        <v>-</v>
      </c>
      <c r="GH76" s="8" t="str">
        <f>IF(AND(C76=""),"-",VLOOKUP(B76,Register!$A$7:$AM$311,31,FALSE))</f>
        <v>-</v>
      </c>
      <c r="GI76" s="309" t="str">
        <f>IF(AND(C76=""),"",VLOOKUP(B76,Register!$A$7:$CL$311,36,FALSE))</f>
        <v/>
      </c>
      <c r="GJ76" s="182" t="str">
        <f t="shared" si="90"/>
        <v/>
      </c>
      <c r="GK76" s="312" t="str">
        <f t="shared" si="91"/>
        <v/>
      </c>
      <c r="GL76" s="314" t="str">
        <f t="shared" si="92"/>
        <v/>
      </c>
      <c r="GM76" s="3"/>
      <c r="GR76" s="3"/>
      <c r="GS76" s="3"/>
      <c r="GT76" s="3"/>
      <c r="GU76" s="3"/>
      <c r="GV76" s="3"/>
      <c r="GW76" s="3"/>
      <c r="GX76" s="3"/>
      <c r="GY76" s="3"/>
      <c r="GZ76" s="3"/>
      <c r="HA76" s="3"/>
      <c r="HB76" s="3"/>
      <c r="HC76" s="3"/>
      <c r="HD76" s="3"/>
      <c r="HE76" s="3"/>
      <c r="HF76" s="3"/>
      <c r="HG76" s="3"/>
      <c r="HH76" s="3"/>
      <c r="HI76" s="3"/>
      <c r="HJ76" s="3"/>
      <c r="HK76" s="3"/>
      <c r="HL76" s="3"/>
      <c r="HM76" s="3"/>
      <c r="HW76" s="321" t="str">
        <f>IF(ISNA(VLOOKUP(B76,Register!A$7:Z$315,9,FALSE)),"",VLOOKUP(B76,Register!A$7:Z$315,9,FALSE))</f>
        <v/>
      </c>
      <c r="HX76" s="321" t="str">
        <f>IF(ISNA(VLOOKUP(B76,Register!A$7:Z$315,12,FALSE)),"",VLOOKUP(B76,Register!A$7:Z$315,12,FALSE))</f>
        <v/>
      </c>
      <c r="HY76" s="321" t="str">
        <f t="shared" si="93"/>
        <v/>
      </c>
      <c r="HZ76" s="321" t="str">
        <f t="shared" si="94"/>
        <v/>
      </c>
      <c r="IA76" s="321" t="str">
        <f t="shared" si="95"/>
        <v/>
      </c>
      <c r="IB76" s="321" t="str">
        <f t="shared" si="96"/>
        <v/>
      </c>
      <c r="IC76" s="321" t="str">
        <f t="shared" si="97"/>
        <v/>
      </c>
      <c r="ID76" s="321" t="str">
        <f t="shared" si="98"/>
        <v/>
      </c>
      <c r="IE76" s="321" t="str">
        <f t="shared" si="99"/>
        <v/>
      </c>
      <c r="IF76" s="321" t="str">
        <f t="shared" si="100"/>
        <v/>
      </c>
    </row>
    <row r="77" spans="1:240" ht="21">
      <c r="A77" s="172">
        <v>65</v>
      </c>
      <c r="B77" s="197"/>
      <c r="C77" s="196" t="str">
        <f>IF(ISNA(VLOOKUP(B77,Register!A$7:Z$315,3,FALSE)),"",VLOOKUP(B77,Register!A$7:Z$315,3,FALSE))</f>
        <v/>
      </c>
      <c r="D77" s="196" t="str">
        <f>IF(ISNA(VLOOKUP(B77,Register!A$7:Z$315,4,FALSE)),"",VLOOKUP(B77,Register!A$7:Z$315,4,FALSE))</f>
        <v/>
      </c>
      <c r="E77" s="195" t="str">
        <f>IF(ISNA(VLOOKUP(B77,Register!A$7:Z$315,6,FALSE)),"",VLOOKUP(B77,Register!A$7:Z$315,6,FALSE))</f>
        <v/>
      </c>
      <c r="F77" s="105"/>
      <c r="G77" s="159"/>
      <c r="H77" s="159"/>
      <c r="I77" s="168" t="str">
        <f t="shared" si="2"/>
        <v/>
      </c>
      <c r="J77" s="5" t="str">
        <f t="shared" si="3"/>
        <v/>
      </c>
      <c r="K77" s="159"/>
      <c r="L77" s="159"/>
      <c r="M77" s="168" t="str">
        <f t="shared" si="4"/>
        <v/>
      </c>
      <c r="N77" s="5" t="str">
        <f t="shared" si="5"/>
        <v/>
      </c>
      <c r="O77" s="159"/>
      <c r="P77" s="159"/>
      <c r="Q77" s="168" t="str">
        <f t="shared" si="6"/>
        <v/>
      </c>
      <c r="R77" s="5" t="str">
        <f t="shared" si="7"/>
        <v/>
      </c>
      <c r="S77" s="159"/>
      <c r="T77" s="159"/>
      <c r="U77" s="168" t="str">
        <f t="shared" si="8"/>
        <v/>
      </c>
      <c r="V77" s="5" t="str">
        <f t="shared" si="9"/>
        <v/>
      </c>
      <c r="W77" s="159"/>
      <c r="X77" s="159"/>
      <c r="Y77" s="168" t="str">
        <f t="shared" si="10"/>
        <v/>
      </c>
      <c r="Z77" s="5" t="str">
        <f t="shared" si="11"/>
        <v/>
      </c>
      <c r="AA77" s="160" t="str">
        <f t="shared" si="101"/>
        <v/>
      </c>
      <c r="AB77" s="160" t="str">
        <f t="shared" ref="AB77:AB112" si="102">IF(AND(B77=""),"",SUM(H77+L77+P77+T77+X77))</f>
        <v/>
      </c>
      <c r="AC77" s="160" t="str">
        <f t="shared" si="12"/>
        <v/>
      </c>
      <c r="AD77" s="6" t="str">
        <f t="shared" si="13"/>
        <v/>
      </c>
      <c r="AE77" s="105"/>
      <c r="AF77" s="159"/>
      <c r="AG77" s="159"/>
      <c r="AH77" s="168" t="str">
        <f t="shared" si="14"/>
        <v/>
      </c>
      <c r="AI77" s="5" t="str">
        <f t="shared" si="15"/>
        <v/>
      </c>
      <c r="AJ77" s="159"/>
      <c r="AK77" s="159"/>
      <c r="AL77" s="168" t="str">
        <f t="shared" si="16"/>
        <v/>
      </c>
      <c r="AM77" s="5" t="str">
        <f t="shared" si="17"/>
        <v/>
      </c>
      <c r="AN77" s="159"/>
      <c r="AO77" s="159"/>
      <c r="AP77" s="168" t="str">
        <f t="shared" si="18"/>
        <v/>
      </c>
      <c r="AQ77" s="5" t="str">
        <f t="shared" si="19"/>
        <v/>
      </c>
      <c r="AR77" s="159"/>
      <c r="AS77" s="159"/>
      <c r="AT77" s="168" t="str">
        <f t="shared" si="20"/>
        <v/>
      </c>
      <c r="AU77" s="5" t="str">
        <f t="shared" si="21"/>
        <v/>
      </c>
      <c r="AV77" s="159"/>
      <c r="AW77" s="159"/>
      <c r="AX77" s="168" t="str">
        <f t="shared" si="22"/>
        <v/>
      </c>
      <c r="AY77" s="5" t="str">
        <f t="shared" si="23"/>
        <v/>
      </c>
      <c r="AZ77" s="160" t="str">
        <f t="shared" si="24"/>
        <v/>
      </c>
      <c r="BA77" s="160" t="str">
        <f t="shared" si="25"/>
        <v/>
      </c>
      <c r="BB77" s="160" t="str">
        <f t="shared" si="26"/>
        <v/>
      </c>
      <c r="BC77" s="6" t="str">
        <f t="shared" si="27"/>
        <v/>
      </c>
      <c r="BD77" s="105"/>
      <c r="BE77" s="159"/>
      <c r="BF77" s="159"/>
      <c r="BG77" s="168" t="str">
        <f t="shared" si="28"/>
        <v/>
      </c>
      <c r="BH77" s="5" t="str">
        <f t="shared" si="29"/>
        <v/>
      </c>
      <c r="BI77" s="159"/>
      <c r="BJ77" s="159"/>
      <c r="BK77" s="168" t="str">
        <f t="shared" si="30"/>
        <v/>
      </c>
      <c r="BL77" s="5" t="str">
        <f t="shared" si="31"/>
        <v/>
      </c>
      <c r="BM77" s="159"/>
      <c r="BN77" s="159"/>
      <c r="BO77" s="168" t="str">
        <f t="shared" si="32"/>
        <v/>
      </c>
      <c r="BP77" s="5" t="str">
        <f t="shared" si="33"/>
        <v/>
      </c>
      <c r="BQ77" s="159"/>
      <c r="BR77" s="159"/>
      <c r="BS77" s="168" t="str">
        <f t="shared" si="34"/>
        <v/>
      </c>
      <c r="BT77" s="5" t="str">
        <f t="shared" si="35"/>
        <v/>
      </c>
      <c r="BU77" s="159"/>
      <c r="BV77" s="159"/>
      <c r="BW77" s="168" t="str">
        <f t="shared" si="36"/>
        <v/>
      </c>
      <c r="BX77" s="5" t="str">
        <f t="shared" si="37"/>
        <v/>
      </c>
      <c r="BY77" s="160" t="str">
        <f t="shared" si="38"/>
        <v/>
      </c>
      <c r="BZ77" s="160" t="str">
        <f t="shared" si="39"/>
        <v/>
      </c>
      <c r="CA77" s="160" t="str">
        <f t="shared" si="40"/>
        <v/>
      </c>
      <c r="CB77" s="6" t="str">
        <f t="shared" si="41"/>
        <v/>
      </c>
      <c r="CC77" s="105"/>
      <c r="CD77" s="159"/>
      <c r="CE77" s="159"/>
      <c r="CF77" s="168" t="str">
        <f t="shared" si="42"/>
        <v/>
      </c>
      <c r="CG77" s="5" t="str">
        <f t="shared" si="43"/>
        <v/>
      </c>
      <c r="CH77" s="159"/>
      <c r="CI77" s="159"/>
      <c r="CJ77" s="168" t="str">
        <f t="shared" si="44"/>
        <v/>
      </c>
      <c r="CK77" s="5" t="str">
        <f t="shared" si="45"/>
        <v/>
      </c>
      <c r="CL77" s="159"/>
      <c r="CM77" s="159"/>
      <c r="CN77" s="168" t="str">
        <f t="shared" si="46"/>
        <v/>
      </c>
      <c r="CO77" s="5" t="str">
        <f t="shared" si="47"/>
        <v/>
      </c>
      <c r="CP77" s="159"/>
      <c r="CQ77" s="159"/>
      <c r="CR77" s="168" t="str">
        <f t="shared" si="48"/>
        <v/>
      </c>
      <c r="CS77" s="5" t="str">
        <f t="shared" si="49"/>
        <v/>
      </c>
      <c r="CT77" s="159"/>
      <c r="CU77" s="159"/>
      <c r="CV77" s="168" t="str">
        <f t="shared" si="50"/>
        <v/>
      </c>
      <c r="CW77" s="5" t="str">
        <f t="shared" si="51"/>
        <v/>
      </c>
      <c r="CX77" s="160" t="str">
        <f t="shared" si="52"/>
        <v/>
      </c>
      <c r="CY77" s="160" t="str">
        <f t="shared" si="53"/>
        <v/>
      </c>
      <c r="CZ77" s="160" t="str">
        <f t="shared" si="54"/>
        <v/>
      </c>
      <c r="DA77" s="6" t="str">
        <f t="shared" si="55"/>
        <v/>
      </c>
      <c r="DB77" s="105"/>
      <c r="DC77" s="159"/>
      <c r="DD77" s="159"/>
      <c r="DE77" s="168" t="str">
        <f t="shared" si="56"/>
        <v/>
      </c>
      <c r="DF77" s="5" t="str">
        <f t="shared" si="57"/>
        <v/>
      </c>
      <c r="DG77" s="159"/>
      <c r="DH77" s="159"/>
      <c r="DI77" s="168" t="str">
        <f t="shared" si="58"/>
        <v/>
      </c>
      <c r="DJ77" s="5" t="str">
        <f t="shared" si="59"/>
        <v/>
      </c>
      <c r="DK77" s="159"/>
      <c r="DL77" s="159"/>
      <c r="DM77" s="168" t="str">
        <f t="shared" si="60"/>
        <v/>
      </c>
      <c r="DN77" s="5" t="str">
        <f t="shared" si="61"/>
        <v/>
      </c>
      <c r="DO77" s="159"/>
      <c r="DP77" s="159"/>
      <c r="DQ77" s="168" t="str">
        <f t="shared" si="62"/>
        <v/>
      </c>
      <c r="DR77" s="5" t="str">
        <f t="shared" si="63"/>
        <v/>
      </c>
      <c r="DS77" s="159"/>
      <c r="DT77" s="159"/>
      <c r="DU77" s="168" t="str">
        <f t="shared" si="64"/>
        <v/>
      </c>
      <c r="DV77" s="5" t="str">
        <f t="shared" si="65"/>
        <v/>
      </c>
      <c r="DW77" s="160" t="str">
        <f t="shared" si="66"/>
        <v/>
      </c>
      <c r="DX77" s="160" t="str">
        <f t="shared" si="67"/>
        <v/>
      </c>
      <c r="DY77" s="160" t="str">
        <f t="shared" si="68"/>
        <v/>
      </c>
      <c r="DZ77" s="6" t="str">
        <f t="shared" si="69"/>
        <v/>
      </c>
      <c r="EA77" s="105"/>
      <c r="EB77" s="159"/>
      <c r="EC77" s="159"/>
      <c r="ED77" s="168" t="str">
        <f t="shared" si="70"/>
        <v/>
      </c>
      <c r="EE77" s="5" t="str">
        <f t="shared" si="71"/>
        <v/>
      </c>
      <c r="EF77" s="159"/>
      <c r="EG77" s="159"/>
      <c r="EH77" s="168" t="str">
        <f t="shared" si="72"/>
        <v/>
      </c>
      <c r="EI77" s="5" t="str">
        <f t="shared" si="73"/>
        <v/>
      </c>
      <c r="EJ77" s="159"/>
      <c r="EK77" s="159"/>
      <c r="EL77" s="168" t="str">
        <f t="shared" si="74"/>
        <v/>
      </c>
      <c r="EM77" s="5" t="str">
        <f t="shared" si="75"/>
        <v/>
      </c>
      <c r="EN77" s="159"/>
      <c r="EO77" s="159"/>
      <c r="EP77" s="168" t="str">
        <f t="shared" si="76"/>
        <v/>
      </c>
      <c r="EQ77" s="5" t="str">
        <f t="shared" si="77"/>
        <v/>
      </c>
      <c r="ER77" s="159"/>
      <c r="ES77" s="159"/>
      <c r="ET77" s="168" t="str">
        <f t="shared" si="78"/>
        <v/>
      </c>
      <c r="EU77" s="5" t="str">
        <f t="shared" si="79"/>
        <v/>
      </c>
      <c r="EV77" s="160" t="str">
        <f t="shared" si="80"/>
        <v/>
      </c>
      <c r="EW77" s="160" t="str">
        <f t="shared" si="81"/>
        <v/>
      </c>
      <c r="EX77" s="160" t="str">
        <f t="shared" si="82"/>
        <v/>
      </c>
      <c r="EY77" s="6" t="str">
        <f t="shared" si="83"/>
        <v/>
      </c>
      <c r="EZ77" s="105"/>
      <c r="FA77" s="105"/>
      <c r="FB77" s="105"/>
      <c r="FC77" s="105"/>
      <c r="FD77" s="105"/>
      <c r="FE77" s="106" t="str">
        <f t="shared" si="84"/>
        <v/>
      </c>
      <c r="FF77" s="100" t="str">
        <f t="shared" si="85"/>
        <v xml:space="preserve"> </v>
      </c>
      <c r="FG77" s="105"/>
      <c r="FH77" s="105"/>
      <c r="FI77" s="105"/>
      <c r="FJ77" s="105"/>
      <c r="FK77" s="105"/>
      <c r="FL77" s="107" t="str">
        <f t="shared" si="86"/>
        <v/>
      </c>
      <c r="FM77" s="101" t="str">
        <f t="shared" si="87"/>
        <v xml:space="preserve"> </v>
      </c>
      <c r="FN77" s="105"/>
      <c r="FO77" s="105"/>
      <c r="FP77" s="105"/>
      <c r="FQ77" s="105"/>
      <c r="FR77" s="105"/>
      <c r="FS77" s="204" t="str">
        <f t="shared" si="88"/>
        <v/>
      </c>
      <c r="FT77" s="205" t="str">
        <f t="shared" si="89"/>
        <v xml:space="preserve"> </v>
      </c>
      <c r="FU77" s="477"/>
      <c r="FV77" s="316" t="str">
        <f>IF(AND(C77=""),"-",VLOOKUP(B77,Register!$A$7:$AM$311,19,FALSE))</f>
        <v>-</v>
      </c>
      <c r="FW77" s="7" t="str">
        <f>IF(AND(C77=""),"-",VLOOKUP(B77,Register!$A$7:$AM$311,20,FALSE))</f>
        <v>-</v>
      </c>
      <c r="FX77" s="7" t="str">
        <f>IF(AND(C77=""),"-",VLOOKUP(B77,Register!$A$7:$AM$311,21,FALSE))</f>
        <v>-</v>
      </c>
      <c r="FY77" s="7" t="str">
        <f>IF(AND(C77=""),"-",VLOOKUP(B77,Register!$A$7:$AM$311,22,FALSE))</f>
        <v>-</v>
      </c>
      <c r="FZ77" s="7" t="str">
        <f>IF(AND(C77=""),"-",VLOOKUP(B77,Register!$A$7:$AM$311,23,FALSE))</f>
        <v>-</v>
      </c>
      <c r="GA77" s="7" t="str">
        <f>IF(AND(C77=""),"-",VLOOKUP(B77,Register!$A$7:$AM$311,24,FALSE))</f>
        <v>-</v>
      </c>
      <c r="GB77" s="7" t="str">
        <f>IF(AND(C77=""),"-",VLOOKUP(B77,Register!$A$7:$AM$311,25,FALSE))</f>
        <v>-</v>
      </c>
      <c r="GC77" s="7" t="str">
        <f>IF(AND(C77=""),"-",VLOOKUP(B77,Register!$A$7:$AM$311,26,FALSE))</f>
        <v>-</v>
      </c>
      <c r="GD77" s="7" t="str">
        <f>IF(AND(C77=""),"-",VLOOKUP(B77,Register!$A$7:$AM$311,27,FALSE))</f>
        <v>-</v>
      </c>
      <c r="GE77" s="7" t="str">
        <f>IF(AND(C77=""),"-",VLOOKUP(B77,Register!$A$7:$AM$311,28,FALSE))</f>
        <v>-</v>
      </c>
      <c r="GF77" s="7" t="str">
        <f>IF(AND(C77=""),"-",VLOOKUP(B77,Register!$A$7:$AM$311,29,FALSE))</f>
        <v>-</v>
      </c>
      <c r="GG77" s="7" t="str">
        <f>IF(AND(C77=""),"-",VLOOKUP(B77,Register!$A$7:$AM$311,30,FALSE))</f>
        <v>-</v>
      </c>
      <c r="GH77" s="8" t="str">
        <f>IF(AND(C77=""),"-",VLOOKUP(B77,Register!$A$7:$AM$311,31,FALSE))</f>
        <v>-</v>
      </c>
      <c r="GI77" s="309" t="str">
        <f>IF(AND(C77=""),"",VLOOKUP(B77,Register!$A$7:$CL$311,36,FALSE))</f>
        <v/>
      </c>
      <c r="GJ77" s="182" t="str">
        <f t="shared" si="90"/>
        <v/>
      </c>
      <c r="GK77" s="312" t="str">
        <f t="shared" si="91"/>
        <v/>
      </c>
      <c r="GL77" s="314" t="str">
        <f t="shared" si="92"/>
        <v/>
      </c>
      <c r="GM77" s="3"/>
      <c r="GR77" s="3"/>
      <c r="GS77" s="3"/>
      <c r="GT77" s="3"/>
      <c r="GU77" s="3"/>
      <c r="GV77" s="3"/>
      <c r="GW77" s="3"/>
      <c r="GX77" s="3"/>
      <c r="GY77" s="3"/>
      <c r="GZ77" s="3"/>
      <c r="HA77" s="3"/>
      <c r="HB77" s="3"/>
      <c r="HC77" s="3"/>
      <c r="HD77" s="3"/>
      <c r="HE77" s="3"/>
      <c r="HF77" s="3"/>
      <c r="HG77" s="3"/>
      <c r="HH77" s="3"/>
      <c r="HI77" s="3"/>
      <c r="HJ77" s="3"/>
      <c r="HK77" s="3"/>
      <c r="HL77" s="3"/>
      <c r="HM77" s="3"/>
      <c r="HW77" s="321" t="str">
        <f>IF(ISNA(VLOOKUP(B77,Register!A$7:Z$315,9,FALSE)),"",VLOOKUP(B77,Register!A$7:Z$315,9,FALSE))</f>
        <v/>
      </c>
      <c r="HX77" s="321" t="str">
        <f>IF(ISNA(VLOOKUP(B77,Register!A$7:Z$315,12,FALSE)),"",VLOOKUP(B77,Register!A$7:Z$315,12,FALSE))</f>
        <v/>
      </c>
      <c r="HY77" s="321" t="str">
        <f t="shared" si="93"/>
        <v/>
      </c>
      <c r="HZ77" s="321" t="str">
        <f t="shared" si="94"/>
        <v/>
      </c>
      <c r="IA77" s="321" t="str">
        <f t="shared" si="95"/>
        <v/>
      </c>
      <c r="IB77" s="321" t="str">
        <f t="shared" si="96"/>
        <v/>
      </c>
      <c r="IC77" s="321" t="str">
        <f t="shared" si="97"/>
        <v/>
      </c>
      <c r="ID77" s="321" t="str">
        <f t="shared" si="98"/>
        <v/>
      </c>
      <c r="IE77" s="321" t="str">
        <f t="shared" si="99"/>
        <v/>
      </c>
      <c r="IF77" s="321" t="str">
        <f t="shared" si="100"/>
        <v/>
      </c>
    </row>
    <row r="78" spans="1:240" ht="21">
      <c r="A78" s="172">
        <v>66</v>
      </c>
      <c r="B78" s="197"/>
      <c r="C78" s="196" t="str">
        <f>IF(ISNA(VLOOKUP(B78,Register!A$7:Z$315,3,FALSE)),"",VLOOKUP(B78,Register!A$7:Z$315,3,FALSE))</f>
        <v/>
      </c>
      <c r="D78" s="196" t="str">
        <f>IF(ISNA(VLOOKUP(B78,Register!A$7:Z$315,4,FALSE)),"",VLOOKUP(B78,Register!A$7:Z$315,4,FALSE))</f>
        <v/>
      </c>
      <c r="E78" s="195" t="str">
        <f>IF(ISNA(VLOOKUP(B78,Register!A$7:Z$315,6,FALSE)),"",VLOOKUP(B78,Register!A$7:Z$315,6,FALSE))</f>
        <v/>
      </c>
      <c r="F78" s="105"/>
      <c r="G78" s="159"/>
      <c r="H78" s="159"/>
      <c r="I78" s="168" t="str">
        <f t="shared" ref="I78:I112" si="103">IF(AND($B78=""),"",SUM(G78+H78))</f>
        <v/>
      </c>
      <c r="J78" s="5" t="str">
        <f t="shared" ref="J78:J112" si="104">IF(I78="","",IF(I78=0,"",IF(I78&gt;9,"A+",IF(I78&gt;7.5,"A",IF(I78&gt;6,"B",IF(I78&gt;4,"C","D"))))))</f>
        <v/>
      </c>
      <c r="K78" s="159"/>
      <c r="L78" s="159"/>
      <c r="M78" s="168" t="str">
        <f t="shared" ref="M78:M112" si="105">IF(AND($B78=""),"",SUM(K78+L78))</f>
        <v/>
      </c>
      <c r="N78" s="5" t="str">
        <f t="shared" ref="N78:N112" si="106">IF(M78="","",IF(M78=0,"",IF(M78&gt;9,"A+",IF(M78&gt;7.5,"A",IF(M78&gt;6,"B",IF(M78&gt;4,"C","D"))))))</f>
        <v/>
      </c>
      <c r="O78" s="159"/>
      <c r="P78" s="159"/>
      <c r="Q78" s="168" t="str">
        <f t="shared" ref="Q78:Q112" si="107">IF(AND($B78=""),"",SUM(O78+P78))</f>
        <v/>
      </c>
      <c r="R78" s="5" t="str">
        <f t="shared" ref="R78:R112" si="108">IF(Q78="","",IF(Q78=0,"",IF(Q78&gt;63,"A+",IF(Q78&gt;53,"A",IF(Q78&gt;42,"B",IF(Q78&gt;28,"C","D"))))))</f>
        <v/>
      </c>
      <c r="S78" s="159"/>
      <c r="T78" s="159"/>
      <c r="U78" s="168" t="str">
        <f t="shared" ref="U78:U112" si="109">IF(AND($B78=""),"",SUM(S78+T78))</f>
        <v/>
      </c>
      <c r="V78" s="5" t="str">
        <f t="shared" ref="V78:V112" si="110">IF(U78="","",IF(U78=0,"",IF(U78&gt;9,"A+",IF(U78&gt;7.5,"A",IF(U78&gt;6,"B",IF(U78&gt;4,"C","D"))))))</f>
        <v/>
      </c>
      <c r="W78" s="159"/>
      <c r="X78" s="159"/>
      <c r="Y78" s="168" t="str">
        <f t="shared" ref="Y78:Y112" si="111">IF(AND($B78=""),"",SUM(W78+X78))</f>
        <v/>
      </c>
      <c r="Z78" s="5" t="str">
        <f t="shared" ref="Z78:Z112" si="112">IF(Y78="","",IF(Y78=0,"",IF(Y78&gt;90,"A+",IF(Y78&gt;75,"A",IF(Y78&gt;60,"B",IF(Y78&gt;40,"C","D"))))))</f>
        <v/>
      </c>
      <c r="AA78" s="160" t="str">
        <f t="shared" si="101"/>
        <v/>
      </c>
      <c r="AB78" s="160" t="str">
        <f t="shared" si="102"/>
        <v/>
      </c>
      <c r="AC78" s="160" t="str">
        <f t="shared" ref="AC78:AC112" si="113">IF(AND($B78=""),"",SUM(I78+M78+Q78+U78+Y78))</f>
        <v/>
      </c>
      <c r="AD78" s="6" t="str">
        <f t="shared" ref="AD78:AD112" si="114">IF(AC78="","",IF(AC78=0,"",IF(AC78&gt;180,"A+",IF(AC78&gt;150,"A",IF(AC78&gt;120,"B",IF(AC78&gt;80,"C","D"))))))</f>
        <v/>
      </c>
      <c r="AE78" s="105"/>
      <c r="AF78" s="159"/>
      <c r="AG78" s="159"/>
      <c r="AH78" s="168" t="str">
        <f t="shared" ref="AH78:AH112" si="115">IF(AND($B78=""),"",SUM(AF78+AG78))</f>
        <v/>
      </c>
      <c r="AI78" s="5" t="str">
        <f t="shared" ref="AI78:AI112" si="116">IF(AH78="","",IF(AH78=0,"",IF(AH78&gt;9,"A+",IF(AH78&gt;7.5,"A",IF(AH78&gt;6,"B",IF(AH78&gt;4,"C","D"))))))</f>
        <v/>
      </c>
      <c r="AJ78" s="159"/>
      <c r="AK78" s="159"/>
      <c r="AL78" s="168" t="str">
        <f t="shared" ref="AL78:AL112" si="117">IF(AND($B78=""),"",SUM(AJ78+AK78))</f>
        <v/>
      </c>
      <c r="AM78" s="5" t="str">
        <f t="shared" ref="AM78:AM112" si="118">IF(AL78="","",IF(AL78=0,"",IF(AL78&gt;9,"A+",IF(AL78&gt;7.5,"A",IF(AL78&gt;6,"B",IF(AL78&gt;4,"C","D"))))))</f>
        <v/>
      </c>
      <c r="AN78" s="159"/>
      <c r="AO78" s="159"/>
      <c r="AP78" s="168" t="str">
        <f t="shared" ref="AP78:AP112" si="119">IF(AND($B78=""),"",SUM(AN78+AO78))</f>
        <v/>
      </c>
      <c r="AQ78" s="5" t="str">
        <f t="shared" ref="AQ78:AQ112" si="120">IF(AP78="","",IF(AP78=0,"",IF(AP78&gt;63,"A+",IF(AP78&gt;53,"A",IF(AP78&gt;42,"B",IF(AP78&gt;28,"C","D"))))))</f>
        <v/>
      </c>
      <c r="AR78" s="159"/>
      <c r="AS78" s="159"/>
      <c r="AT78" s="168" t="str">
        <f t="shared" ref="AT78:AT112" si="121">IF(AND($B78=""),"",SUM(AR78+AS78))</f>
        <v/>
      </c>
      <c r="AU78" s="5" t="str">
        <f t="shared" ref="AU78:AU112" si="122">IF(AT78="","",IF(AT78=0,"",IF(AT78&gt;9,"A+",IF(AT78&gt;7.5,"A",IF(AT78&gt;6,"B",IF(AT78&gt;4,"C","D"))))))</f>
        <v/>
      </c>
      <c r="AV78" s="159"/>
      <c r="AW78" s="159"/>
      <c r="AX78" s="168" t="str">
        <f t="shared" ref="AX78:AX112" si="123">IF(AND($B78=""),"",SUM(AV78+AW78))</f>
        <v/>
      </c>
      <c r="AY78" s="5" t="str">
        <f t="shared" ref="AY78:AY112" si="124">IF(AX78="","",IF(AX78=0,"",IF(AX78&gt;90,"A+",IF(AX78&gt;75,"A",IF(AX78&gt;60,"B",IF(AX78&gt;40,"C","D"))))))</f>
        <v/>
      </c>
      <c r="AZ78" s="160" t="str">
        <f t="shared" ref="AZ78:AZ112" si="125">IF(AND(B78=""),"",SUM(AF78+AJ78+AN78+AR78+AV78))</f>
        <v/>
      </c>
      <c r="BA78" s="160" t="str">
        <f t="shared" ref="BA78:BA112" si="126">IF(AND(B78=""),"",SUM(AG78+AK78+AO78+AS78+AW78))</f>
        <v/>
      </c>
      <c r="BB78" s="160" t="str">
        <f t="shared" ref="BB78:BB112" si="127">IF(AND($B78=""),"",SUM(AH78+AL78+AP78+AT78+AX78))</f>
        <v/>
      </c>
      <c r="BC78" s="6" t="str">
        <f t="shared" ref="BC78:BC112" si="128">IF(BB78="","",IF(BB78=0,"",IF(BB78&gt;180,"A+",IF(BB78&gt;150,"A",IF(BB78&gt;120,"B",IF(BB78&gt;80,"C","D"))))))</f>
        <v/>
      </c>
      <c r="BD78" s="105"/>
      <c r="BE78" s="159"/>
      <c r="BF78" s="159"/>
      <c r="BG78" s="168" t="str">
        <f t="shared" ref="BG78:BG112" si="129">IF(AND($B78=""),"",SUM(BE78+BF78))</f>
        <v/>
      </c>
      <c r="BH78" s="5" t="str">
        <f t="shared" ref="BH78:BH112" si="130">IF(BG78="","",IF(BG78=0,"",IF(BG78&gt;9,"A+",IF(BG78&gt;7.5,"A",IF(BG78&gt;6,"B",IF(BG78&gt;4,"C","D"))))))</f>
        <v/>
      </c>
      <c r="BI78" s="159"/>
      <c r="BJ78" s="159"/>
      <c r="BK78" s="168" t="str">
        <f t="shared" ref="BK78:BK112" si="131">IF(AND($B78=""),"",SUM(BI78+BJ78))</f>
        <v/>
      </c>
      <c r="BL78" s="5" t="str">
        <f t="shared" ref="BL78:BL112" si="132">IF(BK78="","",IF(BK78=0,"",IF(BK78&gt;9,"A+",IF(BK78&gt;7.5,"A",IF(BK78&gt;6,"B",IF(BK78&gt;4,"C","D"))))))</f>
        <v/>
      </c>
      <c r="BM78" s="159"/>
      <c r="BN78" s="159"/>
      <c r="BO78" s="168" t="str">
        <f t="shared" ref="BO78:BO112" si="133">IF(AND($B78=""),"",SUM(BM78+BN78))</f>
        <v/>
      </c>
      <c r="BP78" s="5" t="str">
        <f t="shared" ref="BP78:BP112" si="134">IF(BO78="","",IF(BO78=0,"",IF(BO78&gt;63,"A+",IF(BO78&gt;53,"A",IF(BO78&gt;42,"B",IF(BO78&gt;28,"C","D"))))))</f>
        <v/>
      </c>
      <c r="BQ78" s="159"/>
      <c r="BR78" s="159"/>
      <c r="BS78" s="168" t="str">
        <f t="shared" ref="BS78:BS112" si="135">IF(AND($B78=""),"",SUM(BQ78+BR78))</f>
        <v/>
      </c>
      <c r="BT78" s="5" t="str">
        <f t="shared" ref="BT78:BT112" si="136">IF(BS78="","",IF(BS78=0,"",IF(BS78&gt;9,"A+",IF(BS78&gt;7.5,"A",IF(BS78&gt;6,"B",IF(BS78&gt;4,"C","D"))))))</f>
        <v/>
      </c>
      <c r="BU78" s="159"/>
      <c r="BV78" s="159"/>
      <c r="BW78" s="168" t="str">
        <f t="shared" ref="BW78:BW112" si="137">IF(AND($B78=""),"",SUM(BU78+BV78))</f>
        <v/>
      </c>
      <c r="BX78" s="5" t="str">
        <f t="shared" ref="BX78:BX112" si="138">IF(BW78="","",IF(BW78=0,"",IF(BW78&gt;90,"A+",IF(BW78&gt;75,"A",IF(BW78&gt;60,"B",IF(BW78&gt;40,"C","D"))))))</f>
        <v/>
      </c>
      <c r="BY78" s="160" t="str">
        <f t="shared" ref="BY78:BY112" si="139">IF(AND(B78=""),"",SUM(BE78+BI78+BM78+BQ78+BU78))</f>
        <v/>
      </c>
      <c r="BZ78" s="160" t="str">
        <f t="shared" ref="BZ78:BZ112" si="140">IF(AND(B78=""),"",SUM(BF78+BJ78+BN78+BR78+BV78))</f>
        <v/>
      </c>
      <c r="CA78" s="160" t="str">
        <f t="shared" ref="CA78:CA112" si="141">IF(AND($B78=""),"",SUM(BG78+BK78+BO78+BS78+BW78))</f>
        <v/>
      </c>
      <c r="CB78" s="6" t="str">
        <f t="shared" ref="CB78:CB112" si="142">IF(CA78="","",IF(CA78=0,"",IF(CA78&gt;180,"A+",IF(CA78&gt;150,"A",IF(CA78&gt;120,"B",IF(CA78&gt;80,"C","D"))))))</f>
        <v/>
      </c>
      <c r="CC78" s="105"/>
      <c r="CD78" s="159"/>
      <c r="CE78" s="159"/>
      <c r="CF78" s="168" t="str">
        <f t="shared" ref="CF78:CF112" si="143">IF(AND($B78=""),"",SUM(CD78+CE78))</f>
        <v/>
      </c>
      <c r="CG78" s="5" t="str">
        <f t="shared" ref="CG78:CG112" si="144">IF(CF78="","",IF(CF78=0,"",IF(CF78&gt;9,"A+",IF(CF78&gt;7.5,"A",IF(CF78&gt;6,"B",IF(CF78&gt;4,"C","D"))))))</f>
        <v/>
      </c>
      <c r="CH78" s="159"/>
      <c r="CI78" s="159"/>
      <c r="CJ78" s="168" t="str">
        <f t="shared" ref="CJ78:CJ112" si="145">IF(AND($B78=""),"",SUM(CH78+CI78))</f>
        <v/>
      </c>
      <c r="CK78" s="5" t="str">
        <f t="shared" ref="CK78:CK112" si="146">IF(CJ78="","",IF(CJ78=0,"",IF(CJ78&gt;9,"A+",IF(CJ78&gt;7.5,"A",IF(CJ78&gt;6,"B",IF(CJ78&gt;4,"C","D"))))))</f>
        <v/>
      </c>
      <c r="CL78" s="159"/>
      <c r="CM78" s="159"/>
      <c r="CN78" s="168" t="str">
        <f t="shared" ref="CN78:CN112" si="147">IF(AND($B78=""),"",SUM(CL78+CM78))</f>
        <v/>
      </c>
      <c r="CO78" s="5" t="str">
        <f t="shared" ref="CO78:CO112" si="148">IF(CN78="","",IF(CN78=0,"",IF(CN78&gt;63,"A+",IF(CN78&gt;53,"A",IF(CN78&gt;42,"B",IF(CN78&gt;28,"C","D"))))))</f>
        <v/>
      </c>
      <c r="CP78" s="159"/>
      <c r="CQ78" s="159"/>
      <c r="CR78" s="168" t="str">
        <f t="shared" ref="CR78:CR112" si="149">IF(AND($B78=""),"",SUM(CP78+CQ78))</f>
        <v/>
      </c>
      <c r="CS78" s="5" t="str">
        <f t="shared" ref="CS78:CS112" si="150">IF(CR78="","",IF(CR78=0,"",IF(CR78&gt;9,"A+",IF(CR78&gt;7.5,"A",IF(CR78&gt;6,"B",IF(CR78&gt;4,"C","D"))))))</f>
        <v/>
      </c>
      <c r="CT78" s="159"/>
      <c r="CU78" s="159"/>
      <c r="CV78" s="168" t="str">
        <f t="shared" ref="CV78:CV112" si="151">IF(AND($B78=""),"",SUM(CT78+CU78))</f>
        <v/>
      </c>
      <c r="CW78" s="5" t="str">
        <f t="shared" ref="CW78:CW112" si="152">IF(CV78="","",IF(CV78=0,"",IF(CV78&gt;90,"A+",IF(CV78&gt;75,"A",IF(CV78&gt;60,"B",IF(CV78&gt;40,"C","D"))))))</f>
        <v/>
      </c>
      <c r="CX78" s="160" t="str">
        <f t="shared" ref="CX78:CX112" si="153">IF(AND(B78=""),"",SUM(CD78+CH78+CL78+CP78+CT78))</f>
        <v/>
      </c>
      <c r="CY78" s="160" t="str">
        <f t="shared" ref="CY78:CY112" si="154">IF(AND(B78=""),"",SUM(CE78+CI78+CM78+CQ78+CU78))</f>
        <v/>
      </c>
      <c r="CZ78" s="160" t="str">
        <f t="shared" ref="CZ78:CZ112" si="155">IF(AND($B78=""),"",SUM(CF78+CJ78+CN78+CR78+CV78))</f>
        <v/>
      </c>
      <c r="DA78" s="6" t="str">
        <f t="shared" ref="DA78:DA112" si="156">IF(CZ78="","",IF(CZ78=0,"",IF(CZ78&gt;180,"A+",IF(CZ78&gt;150,"A",IF(CZ78&gt;120,"B",IF(CZ78&gt;80,"C","D"))))))</f>
        <v/>
      </c>
      <c r="DB78" s="105"/>
      <c r="DC78" s="159"/>
      <c r="DD78" s="159"/>
      <c r="DE78" s="168" t="str">
        <f t="shared" ref="DE78:DE112" si="157">IF(AND($B78=""),"",SUM(DC78+DD78))</f>
        <v/>
      </c>
      <c r="DF78" s="5" t="str">
        <f t="shared" ref="DF78:DF112" si="158">IF(DE78="","",IF(DE78=0,"",IF(DE78&gt;9,"A+",IF(DE78&gt;7.5,"A",IF(DE78&gt;6,"B",IF(DE78&gt;4,"C","D"))))))</f>
        <v/>
      </c>
      <c r="DG78" s="159"/>
      <c r="DH78" s="159"/>
      <c r="DI78" s="168" t="str">
        <f t="shared" ref="DI78:DI112" si="159">IF(AND($B78=""),"",SUM(DG78+DH78))</f>
        <v/>
      </c>
      <c r="DJ78" s="5" t="str">
        <f t="shared" ref="DJ78:DJ112" si="160">IF(DI78="","",IF(DI78=0,"",IF(DI78&gt;9,"A+",IF(DI78&gt;7.5,"A",IF(DI78&gt;6,"B",IF(DI78&gt;4,"C","D"))))))</f>
        <v/>
      </c>
      <c r="DK78" s="159"/>
      <c r="DL78" s="159"/>
      <c r="DM78" s="168" t="str">
        <f t="shared" ref="DM78:DM112" si="161">IF(AND($B78=""),"",SUM(DK78+DL78))</f>
        <v/>
      </c>
      <c r="DN78" s="5" t="str">
        <f t="shared" ref="DN78:DN112" si="162">IF(DM78="","",IF(DM78=0,"",IF(DM78&gt;63,"A+",IF(DM78&gt;53,"A",IF(DM78&gt;42,"B",IF(DM78&gt;28,"C","D"))))))</f>
        <v/>
      </c>
      <c r="DO78" s="159"/>
      <c r="DP78" s="159"/>
      <c r="DQ78" s="168" t="str">
        <f t="shared" ref="DQ78:DQ112" si="163">IF(AND($B78=""),"",SUM(DO78+DP78))</f>
        <v/>
      </c>
      <c r="DR78" s="5" t="str">
        <f t="shared" ref="DR78:DR112" si="164">IF(DQ78="","",IF(DQ78=0,"",IF(DQ78&gt;9,"A+",IF(DQ78&gt;7.5,"A",IF(DQ78&gt;6,"B",IF(DQ78&gt;4,"C","D"))))))</f>
        <v/>
      </c>
      <c r="DS78" s="159"/>
      <c r="DT78" s="159"/>
      <c r="DU78" s="168" t="str">
        <f t="shared" ref="DU78:DU112" si="165">IF(AND($B78=""),"",SUM(DS78+DT78))</f>
        <v/>
      </c>
      <c r="DV78" s="5" t="str">
        <f t="shared" ref="DV78:DV112" si="166">IF(DU78="","",IF(DU78=0,"",IF(DU78&gt;90,"A+",IF(DU78&gt;75,"A",IF(DU78&gt;60,"B",IF(DU78&gt;40,"C","D"))))))</f>
        <v/>
      </c>
      <c r="DW78" s="160" t="str">
        <f t="shared" ref="DW78:DW112" si="167">IF(AND(B78=""),"",SUM(DC78+DG78+DK78+DO78+DS78))</f>
        <v/>
      </c>
      <c r="DX78" s="160" t="str">
        <f t="shared" ref="DX78:DX112" si="168">IF(AND(B78=""),"",SUM(DD78+DH78+DL78+DP78+DT78))</f>
        <v/>
      </c>
      <c r="DY78" s="160" t="str">
        <f t="shared" ref="DY78:DY112" si="169">IF(AND($B78=""),"",SUM(DE78+DI78+DM78+DQ78+DU78))</f>
        <v/>
      </c>
      <c r="DZ78" s="6" t="str">
        <f t="shared" ref="DZ78:DZ112" si="170">IF(DY78="","",IF(DY78=0,"",IF(DY78&gt;180,"A+",IF(DY78&gt;150,"A",IF(DY78&gt;120,"B",IF(DY78&gt;80,"C","D"))))))</f>
        <v/>
      </c>
      <c r="EA78" s="105"/>
      <c r="EB78" s="159"/>
      <c r="EC78" s="159"/>
      <c r="ED78" s="168" t="str">
        <f t="shared" ref="ED78:ED112" si="171">IF(AND($B78=""),"",SUM(EB78+EC78))</f>
        <v/>
      </c>
      <c r="EE78" s="5" t="str">
        <f t="shared" ref="EE78:EE112" si="172">IF(ED78="","",IF(ED78=0,"",IF(ED78&gt;9,"A+",IF(ED78&gt;7.5,"A",IF(ED78&gt;6,"B",IF(ED78&gt;4,"C","D"))))))</f>
        <v/>
      </c>
      <c r="EF78" s="159"/>
      <c r="EG78" s="159"/>
      <c r="EH78" s="168" t="str">
        <f t="shared" ref="EH78:EH112" si="173">IF(AND($B78=""),"",SUM(EF78+EG78))</f>
        <v/>
      </c>
      <c r="EI78" s="5" t="str">
        <f t="shared" ref="EI78:EI112" si="174">IF(EH78="","",IF(EH78=0,"",IF(EH78&gt;9,"A+",IF(EH78&gt;7.5,"A",IF(EH78&gt;6,"B",IF(EH78&gt;4,"C","D"))))))</f>
        <v/>
      </c>
      <c r="EJ78" s="159"/>
      <c r="EK78" s="159"/>
      <c r="EL78" s="168" t="str">
        <f t="shared" ref="EL78:EL112" si="175">IF(AND($B78=""),"",SUM(EJ78+EK78))</f>
        <v/>
      </c>
      <c r="EM78" s="5" t="str">
        <f t="shared" ref="EM78:EM112" si="176">IF(EL78="","",IF(EL78=0,"",IF(EL78&gt;63,"A+",IF(EL78&gt;53,"A",IF(EL78&gt;42,"B",IF(EL78&gt;28,"C","D"))))))</f>
        <v/>
      </c>
      <c r="EN78" s="159"/>
      <c r="EO78" s="159"/>
      <c r="EP78" s="168" t="str">
        <f t="shared" ref="EP78:EP112" si="177">IF(AND($B78=""),"",SUM(EN78+EO78))</f>
        <v/>
      </c>
      <c r="EQ78" s="5" t="str">
        <f t="shared" ref="EQ78:EQ112" si="178">IF(EP78="","",IF(EP78=0,"",IF(EP78&gt;9,"A+",IF(EP78&gt;7.5,"A",IF(EP78&gt;6,"B",IF(EP78&gt;4,"C","D"))))))</f>
        <v/>
      </c>
      <c r="ER78" s="159"/>
      <c r="ES78" s="159"/>
      <c r="ET78" s="168" t="str">
        <f t="shared" ref="ET78:ET112" si="179">IF(AND($B78=""),"",SUM(ER78+ES78))</f>
        <v/>
      </c>
      <c r="EU78" s="5" t="str">
        <f t="shared" ref="EU78:EU112" si="180">IF(ET78="","",IF(ET78=0,"",IF(ET78&gt;90,"A+",IF(ET78&gt;75,"A",IF(ET78&gt;60,"B",IF(ET78&gt;40,"C","D"))))))</f>
        <v/>
      </c>
      <c r="EV78" s="160" t="str">
        <f t="shared" ref="EV78:EV112" si="181">IF(AND(B78=""),"",SUM(EB78+EF78+EJ78+EN78+ER78))</f>
        <v/>
      </c>
      <c r="EW78" s="160" t="str">
        <f t="shared" ref="EW78:EW112" si="182">IF(AND(B78=""),"",SUM(EC78+EG78+EK78+EO78+ES78))</f>
        <v/>
      </c>
      <c r="EX78" s="160" t="str">
        <f t="shared" ref="EX78:EX112" si="183">IF(AND($B78=""),"",SUM(ED78+EH78+EL78+EP78+ET78))</f>
        <v/>
      </c>
      <c r="EY78" s="6" t="str">
        <f t="shared" ref="EY78:EY112" si="184">IF(EX78="","",IF(EX78=0,"",IF(EX78&gt;180,"A+",IF(EX78&gt;150,"A",IF(EX78&gt;120,"B",IF(EX78&gt;80,"C","D"))))))</f>
        <v/>
      </c>
      <c r="EZ78" s="105"/>
      <c r="FA78" s="105"/>
      <c r="FB78" s="105"/>
      <c r="FC78" s="105"/>
      <c r="FD78" s="105"/>
      <c r="FE78" s="106" t="str">
        <f t="shared" ref="FE78:FE112" si="185">IF(AND(B78=""),"",SUM(EZ78+FA78+FB78+FC78+FD78))</f>
        <v/>
      </c>
      <c r="FF78" s="100" t="str">
        <f t="shared" ref="FF78:FF112" si="186">IF(FE78=""," ",IF(FE78&gt;90,"A+",IF(FE78&gt;75,"A",IF(FE78&gt;60,"B",IF(FE78&gt;40,"C","D")))))</f>
        <v xml:space="preserve"> </v>
      </c>
      <c r="FG78" s="105"/>
      <c r="FH78" s="105"/>
      <c r="FI78" s="105"/>
      <c r="FJ78" s="105"/>
      <c r="FK78" s="105"/>
      <c r="FL78" s="107" t="str">
        <f t="shared" ref="FL78:FL112" si="187">IF(AND(B78=""),"",SUM(FG78+FH78+FI78+FJ78+FK78))</f>
        <v/>
      </c>
      <c r="FM78" s="101" t="str">
        <f t="shared" ref="FM78:FM112" si="188">IF(FL78=""," ",IF(FL78&gt;90,"A+",IF(FL78&gt;75,"A",IF(FL78&gt;60,"B",IF(FL78&gt;40,"C","D")))))</f>
        <v xml:space="preserve"> </v>
      </c>
      <c r="FN78" s="105"/>
      <c r="FO78" s="105"/>
      <c r="FP78" s="105"/>
      <c r="FQ78" s="105"/>
      <c r="FR78" s="105"/>
      <c r="FS78" s="204" t="str">
        <f t="shared" ref="FS78:FS112" si="189">IF(AND(B78=""),"",SUM(FN78+FO78+FP78+FQ78+FR78))</f>
        <v/>
      </c>
      <c r="FT78" s="205" t="str">
        <f t="shared" ref="FT78:FT112" si="190">IF(FS78=""," ",IF(FS78&gt;90,"A+",IF(FS78&gt;75,"A",IF(FS78&gt;60,"B",IF(FS78&gt;40,"C","D")))))</f>
        <v xml:space="preserve"> </v>
      </c>
      <c r="FU78" s="477"/>
      <c r="FV78" s="316" t="str">
        <f>IF(AND(C78=""),"-",VLOOKUP(B78,Register!$A$7:$AM$311,19,FALSE))</f>
        <v>-</v>
      </c>
      <c r="FW78" s="7" t="str">
        <f>IF(AND(C78=""),"-",VLOOKUP(B78,Register!$A$7:$AM$311,20,FALSE))</f>
        <v>-</v>
      </c>
      <c r="FX78" s="7" t="str">
        <f>IF(AND(C78=""),"-",VLOOKUP(B78,Register!$A$7:$AM$311,21,FALSE))</f>
        <v>-</v>
      </c>
      <c r="FY78" s="7" t="str">
        <f>IF(AND(C78=""),"-",VLOOKUP(B78,Register!$A$7:$AM$311,22,FALSE))</f>
        <v>-</v>
      </c>
      <c r="FZ78" s="7" t="str">
        <f>IF(AND(C78=""),"-",VLOOKUP(B78,Register!$A$7:$AM$311,23,FALSE))</f>
        <v>-</v>
      </c>
      <c r="GA78" s="7" t="str">
        <f>IF(AND(C78=""),"-",VLOOKUP(B78,Register!$A$7:$AM$311,24,FALSE))</f>
        <v>-</v>
      </c>
      <c r="GB78" s="7" t="str">
        <f>IF(AND(C78=""),"-",VLOOKUP(B78,Register!$A$7:$AM$311,25,FALSE))</f>
        <v>-</v>
      </c>
      <c r="GC78" s="7" t="str">
        <f>IF(AND(C78=""),"-",VLOOKUP(B78,Register!$A$7:$AM$311,26,FALSE))</f>
        <v>-</v>
      </c>
      <c r="GD78" s="7" t="str">
        <f>IF(AND(C78=""),"-",VLOOKUP(B78,Register!$A$7:$AM$311,27,FALSE))</f>
        <v>-</v>
      </c>
      <c r="GE78" s="7" t="str">
        <f>IF(AND(C78=""),"-",VLOOKUP(B78,Register!$A$7:$AM$311,28,FALSE))</f>
        <v>-</v>
      </c>
      <c r="GF78" s="7" t="str">
        <f>IF(AND(C78=""),"-",VLOOKUP(B78,Register!$A$7:$AM$311,29,FALSE))</f>
        <v>-</v>
      </c>
      <c r="GG78" s="7" t="str">
        <f>IF(AND(C78=""),"-",VLOOKUP(B78,Register!$A$7:$AM$311,30,FALSE))</f>
        <v>-</v>
      </c>
      <c r="GH78" s="8" t="str">
        <f>IF(AND(C78=""),"-",VLOOKUP(B78,Register!$A$7:$AM$311,31,FALSE))</f>
        <v>-</v>
      </c>
      <c r="GI78" s="309" t="str">
        <f>IF(AND(C78=""),"",VLOOKUP(B78,Register!$A$7:$CL$311,36,FALSE))</f>
        <v/>
      </c>
      <c r="GJ78" s="182" t="str">
        <f t="shared" ref="GJ78:GJ112" si="191">IF(AND(GK78=""),"",RANK(GK78,GK$13:GK$112,0))</f>
        <v/>
      </c>
      <c r="GK78" s="312" t="str">
        <f t="shared" ref="GK78:GK112" si="192">IF(AND(GI78="NSO"),"",IF(AND(AC78="",BB78="",CA78="",CZ78="",DY78="",EX78=""),"",SUM(AC78+BB78+CA78+CZ78+DY78+EX78)))</f>
        <v/>
      </c>
      <c r="GL78" s="314" t="str">
        <f t="shared" ref="GL78:GL112" si="193">IF(GJ78=1,GP$10,IF(GJ78=2,GP$11, IF(GJ78=3,GP$12,IF(GJ78=4,GP$13,IF(GJ78=5,GP$14,IF(GJ78=6,GP$15,IF(GJ78=7,GP$16,IF(GJ78=8,GP$17,IF(GJ78=9,GP$18,IF(GJ78=10,GP$19,IF(GJ78=11,GP$20,IF(GJ78=12,GP$21,IF(GJ78=13,GP$22,IF(GJ78=14,GP$23,IF(GJ78=15,GP$24,IF(GJ78=16,GP$25,IF(GJ78=17,GP$26,IF(GJ78=18,GP$27,IF(GJ78=19,GP$28,IF(GJ78=20,GP$29,IF(GJ78=21,GP$30,IF(GJ78=22,GP$31,IF(GJ78=23,GP$32,IF(GJ78=24,GP$33,IF(GJ78=25,GP$34,IF(GJ78=26,GP$35,IF(GJ78=27,GP$36,IF(GJ78=28,GP$37,IF(GJ78=29,GP$38,IF(GJ78=30,GP$39,IF(GJ78=31,GP$40,"")))))))))))))))))))))))))))))))</f>
        <v/>
      </c>
      <c r="GM78" s="3"/>
      <c r="GR78" s="3"/>
      <c r="GS78" s="3"/>
      <c r="GT78" s="3"/>
      <c r="GU78" s="3"/>
      <c r="GV78" s="3"/>
      <c r="GW78" s="3"/>
      <c r="GX78" s="3"/>
      <c r="GY78" s="3"/>
      <c r="GZ78" s="3"/>
      <c r="HA78" s="3"/>
      <c r="HB78" s="3"/>
      <c r="HC78" s="3"/>
      <c r="HD78" s="3"/>
      <c r="HE78" s="3"/>
      <c r="HF78" s="3"/>
      <c r="HG78" s="3"/>
      <c r="HH78" s="3"/>
      <c r="HI78" s="3"/>
      <c r="HJ78" s="3"/>
      <c r="HK78" s="3"/>
      <c r="HL78" s="3"/>
      <c r="HM78" s="3"/>
      <c r="HW78" s="321" t="str">
        <f>IF(ISNA(VLOOKUP(B78,Register!A$7:Z$315,9,FALSE)),"",VLOOKUP(B78,Register!A$7:Z$315,9,FALSE))</f>
        <v/>
      </c>
      <c r="HX78" s="321" t="str">
        <f>IF(ISNA(VLOOKUP(B78,Register!A$7:Z$315,12,FALSE)),"",VLOOKUP(B78,Register!A$7:Z$315,12,FALSE))</f>
        <v/>
      </c>
      <c r="HY78" s="321" t="str">
        <f t="shared" ref="HY78:HY112" si="194">IF(AND(HW78=HY$11,HX78=HY$10),"M","")</f>
        <v/>
      </c>
      <c r="HZ78" s="321" t="str">
        <f t="shared" ref="HZ78:HZ112" si="195">IF(AND(HW78=HY$11,HX78=HZ$10),"G","")</f>
        <v/>
      </c>
      <c r="IA78" s="321" t="str">
        <f t="shared" ref="IA78:IA112" si="196">IF(AND(HW78=IA$11,HX78=HY$10),"M","")</f>
        <v/>
      </c>
      <c r="IB78" s="321" t="str">
        <f t="shared" ref="IB78:IB112" si="197">IF(AND(HW78=IA$11,HX78=HZ$10),"F","")</f>
        <v/>
      </c>
      <c r="IC78" s="321" t="str">
        <f t="shared" ref="IC78:IC112" si="198">IF(AND(HW78=IC$11,HX78=HY$10),"M","")</f>
        <v/>
      </c>
      <c r="ID78" s="321" t="str">
        <f t="shared" ref="ID78:ID112" si="199">IF(AND(HW78=IC$11,HX78=HZ$10),"F","")</f>
        <v/>
      </c>
      <c r="IE78" s="321" t="str">
        <f t="shared" ref="IE78:IE112" si="200">IF(AND(HW78=IE$11,HX78=HY$10),"M","")</f>
        <v/>
      </c>
      <c r="IF78" s="321" t="str">
        <f t="shared" ref="IF78:IF112" si="201">IF(AND(HW78=IE$11,HX78=HZ$10),"F","")</f>
        <v/>
      </c>
    </row>
    <row r="79" spans="1:240" ht="21">
      <c r="A79" s="172">
        <v>67</v>
      </c>
      <c r="B79" s="197"/>
      <c r="C79" s="196" t="str">
        <f>IF(ISNA(VLOOKUP(B79,Register!A$7:Z$315,3,FALSE)),"",VLOOKUP(B79,Register!A$7:Z$315,3,FALSE))</f>
        <v/>
      </c>
      <c r="D79" s="196" t="str">
        <f>IF(ISNA(VLOOKUP(B79,Register!A$7:Z$315,4,FALSE)),"",VLOOKUP(B79,Register!A$7:Z$315,4,FALSE))</f>
        <v/>
      </c>
      <c r="E79" s="195" t="str">
        <f>IF(ISNA(VLOOKUP(B79,Register!A$7:Z$315,6,FALSE)),"",VLOOKUP(B79,Register!A$7:Z$315,6,FALSE))</f>
        <v/>
      </c>
      <c r="F79" s="105"/>
      <c r="G79" s="159"/>
      <c r="H79" s="159"/>
      <c r="I79" s="168" t="str">
        <f t="shared" si="103"/>
        <v/>
      </c>
      <c r="J79" s="5" t="str">
        <f t="shared" si="104"/>
        <v/>
      </c>
      <c r="K79" s="159"/>
      <c r="L79" s="159"/>
      <c r="M79" s="168" t="str">
        <f t="shared" si="105"/>
        <v/>
      </c>
      <c r="N79" s="5" t="str">
        <f t="shared" si="106"/>
        <v/>
      </c>
      <c r="O79" s="159"/>
      <c r="P79" s="159"/>
      <c r="Q79" s="168" t="str">
        <f t="shared" si="107"/>
        <v/>
      </c>
      <c r="R79" s="5" t="str">
        <f t="shared" si="108"/>
        <v/>
      </c>
      <c r="S79" s="159"/>
      <c r="T79" s="159"/>
      <c r="U79" s="168" t="str">
        <f t="shared" si="109"/>
        <v/>
      </c>
      <c r="V79" s="5" t="str">
        <f t="shared" si="110"/>
        <v/>
      </c>
      <c r="W79" s="159"/>
      <c r="X79" s="159"/>
      <c r="Y79" s="168" t="str">
        <f t="shared" si="111"/>
        <v/>
      </c>
      <c r="Z79" s="5" t="str">
        <f t="shared" si="112"/>
        <v/>
      </c>
      <c r="AA79" s="160" t="str">
        <f t="shared" si="101"/>
        <v/>
      </c>
      <c r="AB79" s="160" t="str">
        <f t="shared" si="102"/>
        <v/>
      </c>
      <c r="AC79" s="160" t="str">
        <f t="shared" si="113"/>
        <v/>
      </c>
      <c r="AD79" s="6" t="str">
        <f t="shared" si="114"/>
        <v/>
      </c>
      <c r="AE79" s="105"/>
      <c r="AF79" s="159"/>
      <c r="AG79" s="159"/>
      <c r="AH79" s="168" t="str">
        <f t="shared" si="115"/>
        <v/>
      </c>
      <c r="AI79" s="5" t="str">
        <f t="shared" si="116"/>
        <v/>
      </c>
      <c r="AJ79" s="159"/>
      <c r="AK79" s="159"/>
      <c r="AL79" s="168" t="str">
        <f t="shared" si="117"/>
        <v/>
      </c>
      <c r="AM79" s="5" t="str">
        <f t="shared" si="118"/>
        <v/>
      </c>
      <c r="AN79" s="159"/>
      <c r="AO79" s="159"/>
      <c r="AP79" s="168" t="str">
        <f t="shared" si="119"/>
        <v/>
      </c>
      <c r="AQ79" s="5" t="str">
        <f t="shared" si="120"/>
        <v/>
      </c>
      <c r="AR79" s="159"/>
      <c r="AS79" s="159"/>
      <c r="AT79" s="168" t="str">
        <f t="shared" si="121"/>
        <v/>
      </c>
      <c r="AU79" s="5" t="str">
        <f t="shared" si="122"/>
        <v/>
      </c>
      <c r="AV79" s="159"/>
      <c r="AW79" s="159"/>
      <c r="AX79" s="168" t="str">
        <f t="shared" si="123"/>
        <v/>
      </c>
      <c r="AY79" s="5" t="str">
        <f t="shared" si="124"/>
        <v/>
      </c>
      <c r="AZ79" s="160" t="str">
        <f t="shared" si="125"/>
        <v/>
      </c>
      <c r="BA79" s="160" t="str">
        <f t="shared" si="126"/>
        <v/>
      </c>
      <c r="BB79" s="160" t="str">
        <f t="shared" si="127"/>
        <v/>
      </c>
      <c r="BC79" s="6" t="str">
        <f t="shared" si="128"/>
        <v/>
      </c>
      <c r="BD79" s="105"/>
      <c r="BE79" s="159"/>
      <c r="BF79" s="159"/>
      <c r="BG79" s="168" t="str">
        <f t="shared" si="129"/>
        <v/>
      </c>
      <c r="BH79" s="5" t="str">
        <f t="shared" si="130"/>
        <v/>
      </c>
      <c r="BI79" s="159"/>
      <c r="BJ79" s="159"/>
      <c r="BK79" s="168" t="str">
        <f t="shared" si="131"/>
        <v/>
      </c>
      <c r="BL79" s="5" t="str">
        <f t="shared" si="132"/>
        <v/>
      </c>
      <c r="BM79" s="159"/>
      <c r="BN79" s="159"/>
      <c r="BO79" s="168" t="str">
        <f t="shared" si="133"/>
        <v/>
      </c>
      <c r="BP79" s="5" t="str">
        <f t="shared" si="134"/>
        <v/>
      </c>
      <c r="BQ79" s="159"/>
      <c r="BR79" s="159"/>
      <c r="BS79" s="168" t="str">
        <f t="shared" si="135"/>
        <v/>
      </c>
      <c r="BT79" s="5" t="str">
        <f t="shared" si="136"/>
        <v/>
      </c>
      <c r="BU79" s="159"/>
      <c r="BV79" s="159"/>
      <c r="BW79" s="168" t="str">
        <f t="shared" si="137"/>
        <v/>
      </c>
      <c r="BX79" s="5" t="str">
        <f t="shared" si="138"/>
        <v/>
      </c>
      <c r="BY79" s="160" t="str">
        <f t="shared" si="139"/>
        <v/>
      </c>
      <c r="BZ79" s="160" t="str">
        <f t="shared" si="140"/>
        <v/>
      </c>
      <c r="CA79" s="160" t="str">
        <f t="shared" si="141"/>
        <v/>
      </c>
      <c r="CB79" s="6" t="str">
        <f t="shared" si="142"/>
        <v/>
      </c>
      <c r="CC79" s="105"/>
      <c r="CD79" s="159"/>
      <c r="CE79" s="159"/>
      <c r="CF79" s="168" t="str">
        <f t="shared" si="143"/>
        <v/>
      </c>
      <c r="CG79" s="5" t="str">
        <f t="shared" si="144"/>
        <v/>
      </c>
      <c r="CH79" s="159"/>
      <c r="CI79" s="159"/>
      <c r="CJ79" s="168" t="str">
        <f t="shared" si="145"/>
        <v/>
      </c>
      <c r="CK79" s="5" t="str">
        <f t="shared" si="146"/>
        <v/>
      </c>
      <c r="CL79" s="159"/>
      <c r="CM79" s="159"/>
      <c r="CN79" s="168" t="str">
        <f t="shared" si="147"/>
        <v/>
      </c>
      <c r="CO79" s="5" t="str">
        <f t="shared" si="148"/>
        <v/>
      </c>
      <c r="CP79" s="159"/>
      <c r="CQ79" s="159"/>
      <c r="CR79" s="168" t="str">
        <f t="shared" si="149"/>
        <v/>
      </c>
      <c r="CS79" s="5" t="str">
        <f t="shared" si="150"/>
        <v/>
      </c>
      <c r="CT79" s="159"/>
      <c r="CU79" s="159"/>
      <c r="CV79" s="168" t="str">
        <f t="shared" si="151"/>
        <v/>
      </c>
      <c r="CW79" s="5" t="str">
        <f t="shared" si="152"/>
        <v/>
      </c>
      <c r="CX79" s="160" t="str">
        <f t="shared" si="153"/>
        <v/>
      </c>
      <c r="CY79" s="160" t="str">
        <f t="shared" si="154"/>
        <v/>
      </c>
      <c r="CZ79" s="160" t="str">
        <f t="shared" si="155"/>
        <v/>
      </c>
      <c r="DA79" s="6" t="str">
        <f t="shared" si="156"/>
        <v/>
      </c>
      <c r="DB79" s="105"/>
      <c r="DC79" s="159"/>
      <c r="DD79" s="159"/>
      <c r="DE79" s="168" t="str">
        <f t="shared" si="157"/>
        <v/>
      </c>
      <c r="DF79" s="5" t="str">
        <f t="shared" si="158"/>
        <v/>
      </c>
      <c r="DG79" s="159"/>
      <c r="DH79" s="159"/>
      <c r="DI79" s="168" t="str">
        <f t="shared" si="159"/>
        <v/>
      </c>
      <c r="DJ79" s="5" t="str">
        <f t="shared" si="160"/>
        <v/>
      </c>
      <c r="DK79" s="159"/>
      <c r="DL79" s="159"/>
      <c r="DM79" s="168" t="str">
        <f t="shared" si="161"/>
        <v/>
      </c>
      <c r="DN79" s="5" t="str">
        <f t="shared" si="162"/>
        <v/>
      </c>
      <c r="DO79" s="159"/>
      <c r="DP79" s="159"/>
      <c r="DQ79" s="168" t="str">
        <f t="shared" si="163"/>
        <v/>
      </c>
      <c r="DR79" s="5" t="str">
        <f t="shared" si="164"/>
        <v/>
      </c>
      <c r="DS79" s="159"/>
      <c r="DT79" s="159"/>
      <c r="DU79" s="168" t="str">
        <f t="shared" si="165"/>
        <v/>
      </c>
      <c r="DV79" s="5" t="str">
        <f t="shared" si="166"/>
        <v/>
      </c>
      <c r="DW79" s="160" t="str">
        <f t="shared" si="167"/>
        <v/>
      </c>
      <c r="DX79" s="160" t="str">
        <f t="shared" si="168"/>
        <v/>
      </c>
      <c r="DY79" s="160" t="str">
        <f t="shared" si="169"/>
        <v/>
      </c>
      <c r="DZ79" s="6" t="str">
        <f t="shared" si="170"/>
        <v/>
      </c>
      <c r="EA79" s="105"/>
      <c r="EB79" s="159"/>
      <c r="EC79" s="159"/>
      <c r="ED79" s="168" t="str">
        <f t="shared" si="171"/>
        <v/>
      </c>
      <c r="EE79" s="5" t="str">
        <f t="shared" si="172"/>
        <v/>
      </c>
      <c r="EF79" s="159"/>
      <c r="EG79" s="159"/>
      <c r="EH79" s="168" t="str">
        <f t="shared" si="173"/>
        <v/>
      </c>
      <c r="EI79" s="5" t="str">
        <f t="shared" si="174"/>
        <v/>
      </c>
      <c r="EJ79" s="159"/>
      <c r="EK79" s="159"/>
      <c r="EL79" s="168" t="str">
        <f t="shared" si="175"/>
        <v/>
      </c>
      <c r="EM79" s="5" t="str">
        <f t="shared" si="176"/>
        <v/>
      </c>
      <c r="EN79" s="159"/>
      <c r="EO79" s="159"/>
      <c r="EP79" s="168" t="str">
        <f t="shared" si="177"/>
        <v/>
      </c>
      <c r="EQ79" s="5" t="str">
        <f t="shared" si="178"/>
        <v/>
      </c>
      <c r="ER79" s="159"/>
      <c r="ES79" s="159"/>
      <c r="ET79" s="168" t="str">
        <f t="shared" si="179"/>
        <v/>
      </c>
      <c r="EU79" s="5" t="str">
        <f t="shared" si="180"/>
        <v/>
      </c>
      <c r="EV79" s="160" t="str">
        <f t="shared" si="181"/>
        <v/>
      </c>
      <c r="EW79" s="160" t="str">
        <f t="shared" si="182"/>
        <v/>
      </c>
      <c r="EX79" s="160" t="str">
        <f t="shared" si="183"/>
        <v/>
      </c>
      <c r="EY79" s="6" t="str">
        <f t="shared" si="184"/>
        <v/>
      </c>
      <c r="EZ79" s="105"/>
      <c r="FA79" s="105"/>
      <c r="FB79" s="105"/>
      <c r="FC79" s="105"/>
      <c r="FD79" s="105"/>
      <c r="FE79" s="106" t="str">
        <f t="shared" si="185"/>
        <v/>
      </c>
      <c r="FF79" s="100" t="str">
        <f t="shared" si="186"/>
        <v xml:space="preserve"> </v>
      </c>
      <c r="FG79" s="105"/>
      <c r="FH79" s="105"/>
      <c r="FI79" s="105"/>
      <c r="FJ79" s="105"/>
      <c r="FK79" s="105"/>
      <c r="FL79" s="107" t="str">
        <f t="shared" si="187"/>
        <v/>
      </c>
      <c r="FM79" s="101" t="str">
        <f t="shared" si="188"/>
        <v xml:space="preserve"> </v>
      </c>
      <c r="FN79" s="105"/>
      <c r="FO79" s="105"/>
      <c r="FP79" s="105"/>
      <c r="FQ79" s="105"/>
      <c r="FR79" s="105"/>
      <c r="FS79" s="204" t="str">
        <f t="shared" si="189"/>
        <v/>
      </c>
      <c r="FT79" s="205" t="str">
        <f t="shared" si="190"/>
        <v xml:space="preserve"> </v>
      </c>
      <c r="FU79" s="477"/>
      <c r="FV79" s="316" t="str">
        <f>IF(AND(C79=""),"-",VLOOKUP(B79,Register!$A$7:$AM$311,19,FALSE))</f>
        <v>-</v>
      </c>
      <c r="FW79" s="7" t="str">
        <f>IF(AND(C79=""),"-",VLOOKUP(B79,Register!$A$7:$AM$311,20,FALSE))</f>
        <v>-</v>
      </c>
      <c r="FX79" s="7" t="str">
        <f>IF(AND(C79=""),"-",VLOOKUP(B79,Register!$A$7:$AM$311,21,FALSE))</f>
        <v>-</v>
      </c>
      <c r="FY79" s="7" t="str">
        <f>IF(AND(C79=""),"-",VLOOKUP(B79,Register!$A$7:$AM$311,22,FALSE))</f>
        <v>-</v>
      </c>
      <c r="FZ79" s="7" t="str">
        <f>IF(AND(C79=""),"-",VLOOKUP(B79,Register!$A$7:$AM$311,23,FALSE))</f>
        <v>-</v>
      </c>
      <c r="GA79" s="7" t="str">
        <f>IF(AND(C79=""),"-",VLOOKUP(B79,Register!$A$7:$AM$311,24,FALSE))</f>
        <v>-</v>
      </c>
      <c r="GB79" s="7" t="str">
        <f>IF(AND(C79=""),"-",VLOOKUP(B79,Register!$A$7:$AM$311,25,FALSE))</f>
        <v>-</v>
      </c>
      <c r="GC79" s="7" t="str">
        <f>IF(AND(C79=""),"-",VLOOKUP(B79,Register!$A$7:$AM$311,26,FALSE))</f>
        <v>-</v>
      </c>
      <c r="GD79" s="7" t="str">
        <f>IF(AND(C79=""),"-",VLOOKUP(B79,Register!$A$7:$AM$311,27,FALSE))</f>
        <v>-</v>
      </c>
      <c r="GE79" s="7" t="str">
        <f>IF(AND(C79=""),"-",VLOOKUP(B79,Register!$A$7:$AM$311,28,FALSE))</f>
        <v>-</v>
      </c>
      <c r="GF79" s="7" t="str">
        <f>IF(AND(C79=""),"-",VLOOKUP(B79,Register!$A$7:$AM$311,29,FALSE))</f>
        <v>-</v>
      </c>
      <c r="GG79" s="7" t="str">
        <f>IF(AND(C79=""),"-",VLOOKUP(B79,Register!$A$7:$AM$311,30,FALSE))</f>
        <v>-</v>
      </c>
      <c r="GH79" s="8" t="str">
        <f>IF(AND(C79=""),"-",VLOOKUP(B79,Register!$A$7:$AM$311,31,FALSE))</f>
        <v>-</v>
      </c>
      <c r="GI79" s="309" t="str">
        <f>IF(AND(C79=""),"",VLOOKUP(B79,Register!$A$7:$CL$311,36,FALSE))</f>
        <v/>
      </c>
      <c r="GJ79" s="182" t="str">
        <f t="shared" si="191"/>
        <v/>
      </c>
      <c r="GK79" s="312" t="str">
        <f t="shared" si="192"/>
        <v/>
      </c>
      <c r="GL79" s="314" t="str">
        <f t="shared" si="193"/>
        <v/>
      </c>
      <c r="GM79" s="3"/>
      <c r="GR79" s="3"/>
      <c r="GS79" s="3"/>
      <c r="GT79" s="3"/>
      <c r="GU79" s="3"/>
      <c r="GV79" s="3"/>
      <c r="GW79" s="3"/>
      <c r="GX79" s="3"/>
      <c r="GY79" s="3"/>
      <c r="GZ79" s="3"/>
      <c r="HA79" s="3"/>
      <c r="HB79" s="3"/>
      <c r="HC79" s="3"/>
      <c r="HD79" s="3"/>
      <c r="HE79" s="3"/>
      <c r="HF79" s="3"/>
      <c r="HG79" s="3"/>
      <c r="HH79" s="3"/>
      <c r="HI79" s="3"/>
      <c r="HJ79" s="3"/>
      <c r="HK79" s="3"/>
      <c r="HL79" s="3"/>
      <c r="HM79" s="3"/>
      <c r="HW79" s="321" t="str">
        <f>IF(ISNA(VLOOKUP(B79,Register!A$7:Z$315,9,FALSE)),"",VLOOKUP(B79,Register!A$7:Z$315,9,FALSE))</f>
        <v/>
      </c>
      <c r="HX79" s="321" t="str">
        <f>IF(ISNA(VLOOKUP(B79,Register!A$7:Z$315,12,FALSE)),"",VLOOKUP(B79,Register!A$7:Z$315,12,FALSE))</f>
        <v/>
      </c>
      <c r="HY79" s="321" t="str">
        <f t="shared" si="194"/>
        <v/>
      </c>
      <c r="HZ79" s="321" t="str">
        <f t="shared" si="195"/>
        <v/>
      </c>
      <c r="IA79" s="321" t="str">
        <f t="shared" si="196"/>
        <v/>
      </c>
      <c r="IB79" s="321" t="str">
        <f t="shared" si="197"/>
        <v/>
      </c>
      <c r="IC79" s="321" t="str">
        <f t="shared" si="198"/>
        <v/>
      </c>
      <c r="ID79" s="321" t="str">
        <f t="shared" si="199"/>
        <v/>
      </c>
      <c r="IE79" s="321" t="str">
        <f t="shared" si="200"/>
        <v/>
      </c>
      <c r="IF79" s="321" t="str">
        <f t="shared" si="201"/>
        <v/>
      </c>
    </row>
    <row r="80" spans="1:240" ht="21">
      <c r="A80" s="172">
        <v>68</v>
      </c>
      <c r="B80" s="197"/>
      <c r="C80" s="196" t="str">
        <f>IF(ISNA(VLOOKUP(B80,Register!A$7:Z$315,3,FALSE)),"",VLOOKUP(B80,Register!A$7:Z$315,3,FALSE))</f>
        <v/>
      </c>
      <c r="D80" s="196" t="str">
        <f>IF(ISNA(VLOOKUP(B80,Register!A$7:Z$315,4,FALSE)),"",VLOOKUP(B80,Register!A$7:Z$315,4,FALSE))</f>
        <v/>
      </c>
      <c r="E80" s="195" t="str">
        <f>IF(ISNA(VLOOKUP(B80,Register!A$7:Z$315,6,FALSE)),"",VLOOKUP(B80,Register!A$7:Z$315,6,FALSE))</f>
        <v/>
      </c>
      <c r="F80" s="105"/>
      <c r="G80" s="159"/>
      <c r="H80" s="159"/>
      <c r="I80" s="168" t="str">
        <f t="shared" si="103"/>
        <v/>
      </c>
      <c r="J80" s="5" t="str">
        <f t="shared" si="104"/>
        <v/>
      </c>
      <c r="K80" s="159"/>
      <c r="L80" s="159"/>
      <c r="M80" s="168" t="str">
        <f t="shared" si="105"/>
        <v/>
      </c>
      <c r="N80" s="5" t="str">
        <f t="shared" si="106"/>
        <v/>
      </c>
      <c r="O80" s="159"/>
      <c r="P80" s="159"/>
      <c r="Q80" s="168" t="str">
        <f t="shared" si="107"/>
        <v/>
      </c>
      <c r="R80" s="5" t="str">
        <f t="shared" si="108"/>
        <v/>
      </c>
      <c r="S80" s="159"/>
      <c r="T80" s="159"/>
      <c r="U80" s="168" t="str">
        <f t="shared" si="109"/>
        <v/>
      </c>
      <c r="V80" s="5" t="str">
        <f t="shared" si="110"/>
        <v/>
      </c>
      <c r="W80" s="159"/>
      <c r="X80" s="159"/>
      <c r="Y80" s="168" t="str">
        <f t="shared" si="111"/>
        <v/>
      </c>
      <c r="Z80" s="5" t="str">
        <f t="shared" si="112"/>
        <v/>
      </c>
      <c r="AA80" s="160" t="str">
        <f t="shared" si="101"/>
        <v/>
      </c>
      <c r="AB80" s="160" t="str">
        <f t="shared" si="102"/>
        <v/>
      </c>
      <c r="AC80" s="160" t="str">
        <f t="shared" si="113"/>
        <v/>
      </c>
      <c r="AD80" s="6" t="str">
        <f t="shared" si="114"/>
        <v/>
      </c>
      <c r="AE80" s="105"/>
      <c r="AF80" s="159"/>
      <c r="AG80" s="159"/>
      <c r="AH80" s="168" t="str">
        <f t="shared" si="115"/>
        <v/>
      </c>
      <c r="AI80" s="5" t="str">
        <f t="shared" si="116"/>
        <v/>
      </c>
      <c r="AJ80" s="159"/>
      <c r="AK80" s="159"/>
      <c r="AL80" s="168" t="str">
        <f t="shared" si="117"/>
        <v/>
      </c>
      <c r="AM80" s="5" t="str">
        <f t="shared" si="118"/>
        <v/>
      </c>
      <c r="AN80" s="159"/>
      <c r="AO80" s="159"/>
      <c r="AP80" s="168" t="str">
        <f t="shared" si="119"/>
        <v/>
      </c>
      <c r="AQ80" s="5" t="str">
        <f t="shared" si="120"/>
        <v/>
      </c>
      <c r="AR80" s="159"/>
      <c r="AS80" s="159"/>
      <c r="AT80" s="168" t="str">
        <f t="shared" si="121"/>
        <v/>
      </c>
      <c r="AU80" s="5" t="str">
        <f t="shared" si="122"/>
        <v/>
      </c>
      <c r="AV80" s="159"/>
      <c r="AW80" s="159"/>
      <c r="AX80" s="168" t="str">
        <f t="shared" si="123"/>
        <v/>
      </c>
      <c r="AY80" s="5" t="str">
        <f t="shared" si="124"/>
        <v/>
      </c>
      <c r="AZ80" s="160" t="str">
        <f t="shared" si="125"/>
        <v/>
      </c>
      <c r="BA80" s="160" t="str">
        <f t="shared" si="126"/>
        <v/>
      </c>
      <c r="BB80" s="160" t="str">
        <f t="shared" si="127"/>
        <v/>
      </c>
      <c r="BC80" s="6" t="str">
        <f t="shared" si="128"/>
        <v/>
      </c>
      <c r="BD80" s="105"/>
      <c r="BE80" s="159"/>
      <c r="BF80" s="159"/>
      <c r="BG80" s="168" t="str">
        <f t="shared" si="129"/>
        <v/>
      </c>
      <c r="BH80" s="5" t="str">
        <f t="shared" si="130"/>
        <v/>
      </c>
      <c r="BI80" s="159"/>
      <c r="BJ80" s="159"/>
      <c r="BK80" s="168" t="str">
        <f t="shared" si="131"/>
        <v/>
      </c>
      <c r="BL80" s="5" t="str">
        <f t="shared" si="132"/>
        <v/>
      </c>
      <c r="BM80" s="159"/>
      <c r="BN80" s="159"/>
      <c r="BO80" s="168" t="str">
        <f t="shared" si="133"/>
        <v/>
      </c>
      <c r="BP80" s="5" t="str">
        <f t="shared" si="134"/>
        <v/>
      </c>
      <c r="BQ80" s="159"/>
      <c r="BR80" s="159"/>
      <c r="BS80" s="168" t="str">
        <f t="shared" si="135"/>
        <v/>
      </c>
      <c r="BT80" s="5" t="str">
        <f t="shared" si="136"/>
        <v/>
      </c>
      <c r="BU80" s="159"/>
      <c r="BV80" s="159"/>
      <c r="BW80" s="168" t="str">
        <f t="shared" si="137"/>
        <v/>
      </c>
      <c r="BX80" s="5" t="str">
        <f t="shared" si="138"/>
        <v/>
      </c>
      <c r="BY80" s="160" t="str">
        <f t="shared" si="139"/>
        <v/>
      </c>
      <c r="BZ80" s="160" t="str">
        <f t="shared" si="140"/>
        <v/>
      </c>
      <c r="CA80" s="160" t="str">
        <f t="shared" si="141"/>
        <v/>
      </c>
      <c r="CB80" s="6" t="str">
        <f t="shared" si="142"/>
        <v/>
      </c>
      <c r="CC80" s="105"/>
      <c r="CD80" s="159"/>
      <c r="CE80" s="159"/>
      <c r="CF80" s="168" t="str">
        <f t="shared" si="143"/>
        <v/>
      </c>
      <c r="CG80" s="5" t="str">
        <f t="shared" si="144"/>
        <v/>
      </c>
      <c r="CH80" s="159"/>
      <c r="CI80" s="159"/>
      <c r="CJ80" s="168" t="str">
        <f t="shared" si="145"/>
        <v/>
      </c>
      <c r="CK80" s="5" t="str">
        <f t="shared" si="146"/>
        <v/>
      </c>
      <c r="CL80" s="159"/>
      <c r="CM80" s="159"/>
      <c r="CN80" s="168" t="str">
        <f t="shared" si="147"/>
        <v/>
      </c>
      <c r="CO80" s="5" t="str">
        <f t="shared" si="148"/>
        <v/>
      </c>
      <c r="CP80" s="159"/>
      <c r="CQ80" s="159"/>
      <c r="CR80" s="168" t="str">
        <f t="shared" si="149"/>
        <v/>
      </c>
      <c r="CS80" s="5" t="str">
        <f t="shared" si="150"/>
        <v/>
      </c>
      <c r="CT80" s="159"/>
      <c r="CU80" s="159"/>
      <c r="CV80" s="168" t="str">
        <f t="shared" si="151"/>
        <v/>
      </c>
      <c r="CW80" s="5" t="str">
        <f t="shared" si="152"/>
        <v/>
      </c>
      <c r="CX80" s="160" t="str">
        <f t="shared" si="153"/>
        <v/>
      </c>
      <c r="CY80" s="160" t="str">
        <f t="shared" si="154"/>
        <v/>
      </c>
      <c r="CZ80" s="160" t="str">
        <f t="shared" si="155"/>
        <v/>
      </c>
      <c r="DA80" s="6" t="str">
        <f t="shared" si="156"/>
        <v/>
      </c>
      <c r="DB80" s="105"/>
      <c r="DC80" s="159"/>
      <c r="DD80" s="159"/>
      <c r="DE80" s="168" t="str">
        <f t="shared" si="157"/>
        <v/>
      </c>
      <c r="DF80" s="5" t="str">
        <f t="shared" si="158"/>
        <v/>
      </c>
      <c r="DG80" s="159"/>
      <c r="DH80" s="159"/>
      <c r="DI80" s="168" t="str">
        <f t="shared" si="159"/>
        <v/>
      </c>
      <c r="DJ80" s="5" t="str">
        <f t="shared" si="160"/>
        <v/>
      </c>
      <c r="DK80" s="159"/>
      <c r="DL80" s="159"/>
      <c r="DM80" s="168" t="str">
        <f t="shared" si="161"/>
        <v/>
      </c>
      <c r="DN80" s="5" t="str">
        <f t="shared" si="162"/>
        <v/>
      </c>
      <c r="DO80" s="159"/>
      <c r="DP80" s="159"/>
      <c r="DQ80" s="168" t="str">
        <f t="shared" si="163"/>
        <v/>
      </c>
      <c r="DR80" s="5" t="str">
        <f t="shared" si="164"/>
        <v/>
      </c>
      <c r="DS80" s="159"/>
      <c r="DT80" s="159"/>
      <c r="DU80" s="168" t="str">
        <f t="shared" si="165"/>
        <v/>
      </c>
      <c r="DV80" s="5" t="str">
        <f t="shared" si="166"/>
        <v/>
      </c>
      <c r="DW80" s="160" t="str">
        <f t="shared" si="167"/>
        <v/>
      </c>
      <c r="DX80" s="160" t="str">
        <f t="shared" si="168"/>
        <v/>
      </c>
      <c r="DY80" s="160" t="str">
        <f t="shared" si="169"/>
        <v/>
      </c>
      <c r="DZ80" s="6" t="str">
        <f t="shared" si="170"/>
        <v/>
      </c>
      <c r="EA80" s="105"/>
      <c r="EB80" s="159"/>
      <c r="EC80" s="159"/>
      <c r="ED80" s="168" t="str">
        <f t="shared" si="171"/>
        <v/>
      </c>
      <c r="EE80" s="5" t="str">
        <f t="shared" si="172"/>
        <v/>
      </c>
      <c r="EF80" s="159"/>
      <c r="EG80" s="159"/>
      <c r="EH80" s="168" t="str">
        <f t="shared" si="173"/>
        <v/>
      </c>
      <c r="EI80" s="5" t="str">
        <f t="shared" si="174"/>
        <v/>
      </c>
      <c r="EJ80" s="159"/>
      <c r="EK80" s="159"/>
      <c r="EL80" s="168" t="str">
        <f t="shared" si="175"/>
        <v/>
      </c>
      <c r="EM80" s="5" t="str">
        <f t="shared" si="176"/>
        <v/>
      </c>
      <c r="EN80" s="159"/>
      <c r="EO80" s="159"/>
      <c r="EP80" s="168" t="str">
        <f t="shared" si="177"/>
        <v/>
      </c>
      <c r="EQ80" s="5" t="str">
        <f t="shared" si="178"/>
        <v/>
      </c>
      <c r="ER80" s="159"/>
      <c r="ES80" s="159"/>
      <c r="ET80" s="168" t="str">
        <f t="shared" si="179"/>
        <v/>
      </c>
      <c r="EU80" s="5" t="str">
        <f t="shared" si="180"/>
        <v/>
      </c>
      <c r="EV80" s="160" t="str">
        <f t="shared" si="181"/>
        <v/>
      </c>
      <c r="EW80" s="160" t="str">
        <f t="shared" si="182"/>
        <v/>
      </c>
      <c r="EX80" s="160" t="str">
        <f t="shared" si="183"/>
        <v/>
      </c>
      <c r="EY80" s="6" t="str">
        <f t="shared" si="184"/>
        <v/>
      </c>
      <c r="EZ80" s="105"/>
      <c r="FA80" s="105"/>
      <c r="FB80" s="105"/>
      <c r="FC80" s="105"/>
      <c r="FD80" s="105"/>
      <c r="FE80" s="106" t="str">
        <f t="shared" si="185"/>
        <v/>
      </c>
      <c r="FF80" s="100" t="str">
        <f t="shared" si="186"/>
        <v xml:space="preserve"> </v>
      </c>
      <c r="FG80" s="105"/>
      <c r="FH80" s="105"/>
      <c r="FI80" s="105"/>
      <c r="FJ80" s="105"/>
      <c r="FK80" s="105"/>
      <c r="FL80" s="107" t="str">
        <f t="shared" si="187"/>
        <v/>
      </c>
      <c r="FM80" s="101" t="str">
        <f t="shared" si="188"/>
        <v xml:space="preserve"> </v>
      </c>
      <c r="FN80" s="105"/>
      <c r="FO80" s="105"/>
      <c r="FP80" s="105"/>
      <c r="FQ80" s="105"/>
      <c r="FR80" s="105"/>
      <c r="FS80" s="204" t="str">
        <f t="shared" si="189"/>
        <v/>
      </c>
      <c r="FT80" s="205" t="str">
        <f t="shared" si="190"/>
        <v xml:space="preserve"> </v>
      </c>
      <c r="FU80" s="477"/>
      <c r="FV80" s="316" t="str">
        <f>IF(AND(C80=""),"-",VLOOKUP(B80,Register!$A$7:$AM$311,19,FALSE))</f>
        <v>-</v>
      </c>
      <c r="FW80" s="7" t="str">
        <f>IF(AND(C80=""),"-",VLOOKUP(B80,Register!$A$7:$AM$311,20,FALSE))</f>
        <v>-</v>
      </c>
      <c r="FX80" s="7" t="str">
        <f>IF(AND(C80=""),"-",VLOOKUP(B80,Register!$A$7:$AM$311,21,FALSE))</f>
        <v>-</v>
      </c>
      <c r="FY80" s="7" t="str">
        <f>IF(AND(C80=""),"-",VLOOKUP(B80,Register!$A$7:$AM$311,22,FALSE))</f>
        <v>-</v>
      </c>
      <c r="FZ80" s="7" t="str">
        <f>IF(AND(C80=""),"-",VLOOKUP(B80,Register!$A$7:$AM$311,23,FALSE))</f>
        <v>-</v>
      </c>
      <c r="GA80" s="7" t="str">
        <f>IF(AND(C80=""),"-",VLOOKUP(B80,Register!$A$7:$AM$311,24,FALSE))</f>
        <v>-</v>
      </c>
      <c r="GB80" s="7" t="str">
        <f>IF(AND(C80=""),"-",VLOOKUP(B80,Register!$A$7:$AM$311,25,FALSE))</f>
        <v>-</v>
      </c>
      <c r="GC80" s="7" t="str">
        <f>IF(AND(C80=""),"-",VLOOKUP(B80,Register!$A$7:$AM$311,26,FALSE))</f>
        <v>-</v>
      </c>
      <c r="GD80" s="7" t="str">
        <f>IF(AND(C80=""),"-",VLOOKUP(B80,Register!$A$7:$AM$311,27,FALSE))</f>
        <v>-</v>
      </c>
      <c r="GE80" s="7" t="str">
        <f>IF(AND(C80=""),"-",VLOOKUP(B80,Register!$A$7:$AM$311,28,FALSE))</f>
        <v>-</v>
      </c>
      <c r="GF80" s="7" t="str">
        <f>IF(AND(C80=""),"-",VLOOKUP(B80,Register!$A$7:$AM$311,29,FALSE))</f>
        <v>-</v>
      </c>
      <c r="GG80" s="7" t="str">
        <f>IF(AND(C80=""),"-",VLOOKUP(B80,Register!$A$7:$AM$311,30,FALSE))</f>
        <v>-</v>
      </c>
      <c r="GH80" s="8" t="str">
        <f>IF(AND(C80=""),"-",VLOOKUP(B80,Register!$A$7:$AM$311,31,FALSE))</f>
        <v>-</v>
      </c>
      <c r="GI80" s="309" t="str">
        <f>IF(AND(C80=""),"",VLOOKUP(B80,Register!$A$7:$CL$311,36,FALSE))</f>
        <v/>
      </c>
      <c r="GJ80" s="182" t="str">
        <f t="shared" si="191"/>
        <v/>
      </c>
      <c r="GK80" s="312" t="str">
        <f t="shared" si="192"/>
        <v/>
      </c>
      <c r="GL80" s="314" t="str">
        <f t="shared" si="193"/>
        <v/>
      </c>
      <c r="GM80" s="3"/>
      <c r="GR80" s="3"/>
      <c r="GS80" s="3"/>
      <c r="GT80" s="3"/>
      <c r="GU80" s="3"/>
      <c r="GV80" s="3"/>
      <c r="GW80" s="3"/>
      <c r="GX80" s="3"/>
      <c r="GY80" s="3"/>
      <c r="GZ80" s="3"/>
      <c r="HA80" s="3"/>
      <c r="HB80" s="3"/>
      <c r="HC80" s="3"/>
      <c r="HD80" s="3"/>
      <c r="HE80" s="3"/>
      <c r="HF80" s="3"/>
      <c r="HG80" s="3"/>
      <c r="HH80" s="3"/>
      <c r="HI80" s="3"/>
      <c r="HJ80" s="3"/>
      <c r="HK80" s="3"/>
      <c r="HL80" s="3"/>
      <c r="HM80" s="3"/>
      <c r="HW80" s="321" t="str">
        <f>IF(ISNA(VLOOKUP(B80,Register!A$7:Z$315,9,FALSE)),"",VLOOKUP(B80,Register!A$7:Z$315,9,FALSE))</f>
        <v/>
      </c>
      <c r="HX80" s="321" t="str">
        <f>IF(ISNA(VLOOKUP(B80,Register!A$7:Z$315,12,FALSE)),"",VLOOKUP(B80,Register!A$7:Z$315,12,FALSE))</f>
        <v/>
      </c>
      <c r="HY80" s="321" t="str">
        <f t="shared" si="194"/>
        <v/>
      </c>
      <c r="HZ80" s="321" t="str">
        <f t="shared" si="195"/>
        <v/>
      </c>
      <c r="IA80" s="321" t="str">
        <f t="shared" si="196"/>
        <v/>
      </c>
      <c r="IB80" s="321" t="str">
        <f t="shared" si="197"/>
        <v/>
      </c>
      <c r="IC80" s="321" t="str">
        <f t="shared" si="198"/>
        <v/>
      </c>
      <c r="ID80" s="321" t="str">
        <f t="shared" si="199"/>
        <v/>
      </c>
      <c r="IE80" s="321" t="str">
        <f t="shared" si="200"/>
        <v/>
      </c>
      <c r="IF80" s="321" t="str">
        <f t="shared" si="201"/>
        <v/>
      </c>
    </row>
    <row r="81" spans="1:240" ht="21">
      <c r="A81" s="172">
        <v>69</v>
      </c>
      <c r="B81" s="197"/>
      <c r="C81" s="196" t="str">
        <f>IF(ISNA(VLOOKUP(B81,Register!A$7:Z$315,3,FALSE)),"",VLOOKUP(B81,Register!A$7:Z$315,3,FALSE))</f>
        <v/>
      </c>
      <c r="D81" s="196" t="str">
        <f>IF(ISNA(VLOOKUP(B81,Register!A$7:Z$315,4,FALSE)),"",VLOOKUP(B81,Register!A$7:Z$315,4,FALSE))</f>
        <v/>
      </c>
      <c r="E81" s="195" t="str">
        <f>IF(ISNA(VLOOKUP(B81,Register!A$7:Z$315,6,FALSE)),"",VLOOKUP(B81,Register!A$7:Z$315,6,FALSE))</f>
        <v/>
      </c>
      <c r="F81" s="105"/>
      <c r="G81" s="159"/>
      <c r="H81" s="159"/>
      <c r="I81" s="168" t="str">
        <f t="shared" si="103"/>
        <v/>
      </c>
      <c r="J81" s="5" t="str">
        <f t="shared" si="104"/>
        <v/>
      </c>
      <c r="K81" s="159"/>
      <c r="L81" s="159"/>
      <c r="M81" s="168" t="str">
        <f t="shared" si="105"/>
        <v/>
      </c>
      <c r="N81" s="5" t="str">
        <f t="shared" si="106"/>
        <v/>
      </c>
      <c r="O81" s="159"/>
      <c r="P81" s="159"/>
      <c r="Q81" s="168" t="str">
        <f t="shared" si="107"/>
        <v/>
      </c>
      <c r="R81" s="5" t="str">
        <f t="shared" si="108"/>
        <v/>
      </c>
      <c r="S81" s="159"/>
      <c r="T81" s="159"/>
      <c r="U81" s="168" t="str">
        <f t="shared" si="109"/>
        <v/>
      </c>
      <c r="V81" s="5" t="str">
        <f t="shared" si="110"/>
        <v/>
      </c>
      <c r="W81" s="159"/>
      <c r="X81" s="159"/>
      <c r="Y81" s="168" t="str">
        <f t="shared" si="111"/>
        <v/>
      </c>
      <c r="Z81" s="5" t="str">
        <f t="shared" si="112"/>
        <v/>
      </c>
      <c r="AA81" s="160" t="str">
        <f t="shared" si="101"/>
        <v/>
      </c>
      <c r="AB81" s="160" t="str">
        <f t="shared" si="102"/>
        <v/>
      </c>
      <c r="AC81" s="160" t="str">
        <f t="shared" si="113"/>
        <v/>
      </c>
      <c r="AD81" s="6" t="str">
        <f t="shared" si="114"/>
        <v/>
      </c>
      <c r="AE81" s="105"/>
      <c r="AF81" s="159"/>
      <c r="AG81" s="159"/>
      <c r="AH81" s="168" t="str">
        <f t="shared" si="115"/>
        <v/>
      </c>
      <c r="AI81" s="5" t="str">
        <f t="shared" si="116"/>
        <v/>
      </c>
      <c r="AJ81" s="159"/>
      <c r="AK81" s="159"/>
      <c r="AL81" s="168" t="str">
        <f t="shared" si="117"/>
        <v/>
      </c>
      <c r="AM81" s="5" t="str">
        <f t="shared" si="118"/>
        <v/>
      </c>
      <c r="AN81" s="159"/>
      <c r="AO81" s="159"/>
      <c r="AP81" s="168" t="str">
        <f t="shared" si="119"/>
        <v/>
      </c>
      <c r="AQ81" s="5" t="str">
        <f t="shared" si="120"/>
        <v/>
      </c>
      <c r="AR81" s="159"/>
      <c r="AS81" s="159"/>
      <c r="AT81" s="168" t="str">
        <f t="shared" si="121"/>
        <v/>
      </c>
      <c r="AU81" s="5" t="str">
        <f t="shared" si="122"/>
        <v/>
      </c>
      <c r="AV81" s="159"/>
      <c r="AW81" s="159"/>
      <c r="AX81" s="168" t="str">
        <f t="shared" si="123"/>
        <v/>
      </c>
      <c r="AY81" s="5" t="str">
        <f t="shared" si="124"/>
        <v/>
      </c>
      <c r="AZ81" s="160" t="str">
        <f t="shared" si="125"/>
        <v/>
      </c>
      <c r="BA81" s="160" t="str">
        <f t="shared" si="126"/>
        <v/>
      </c>
      <c r="BB81" s="160" t="str">
        <f t="shared" si="127"/>
        <v/>
      </c>
      <c r="BC81" s="6" t="str">
        <f t="shared" si="128"/>
        <v/>
      </c>
      <c r="BD81" s="105"/>
      <c r="BE81" s="159"/>
      <c r="BF81" s="159"/>
      <c r="BG81" s="168" t="str">
        <f t="shared" si="129"/>
        <v/>
      </c>
      <c r="BH81" s="5" t="str">
        <f t="shared" si="130"/>
        <v/>
      </c>
      <c r="BI81" s="159"/>
      <c r="BJ81" s="159"/>
      <c r="BK81" s="168" t="str">
        <f t="shared" si="131"/>
        <v/>
      </c>
      <c r="BL81" s="5" t="str">
        <f t="shared" si="132"/>
        <v/>
      </c>
      <c r="BM81" s="159"/>
      <c r="BN81" s="159"/>
      <c r="BO81" s="168" t="str">
        <f t="shared" si="133"/>
        <v/>
      </c>
      <c r="BP81" s="5" t="str">
        <f t="shared" si="134"/>
        <v/>
      </c>
      <c r="BQ81" s="159"/>
      <c r="BR81" s="159"/>
      <c r="BS81" s="168" t="str">
        <f t="shared" si="135"/>
        <v/>
      </c>
      <c r="BT81" s="5" t="str">
        <f t="shared" si="136"/>
        <v/>
      </c>
      <c r="BU81" s="159"/>
      <c r="BV81" s="159"/>
      <c r="BW81" s="168" t="str">
        <f t="shared" si="137"/>
        <v/>
      </c>
      <c r="BX81" s="5" t="str">
        <f t="shared" si="138"/>
        <v/>
      </c>
      <c r="BY81" s="160" t="str">
        <f t="shared" si="139"/>
        <v/>
      </c>
      <c r="BZ81" s="160" t="str">
        <f t="shared" si="140"/>
        <v/>
      </c>
      <c r="CA81" s="160" t="str">
        <f t="shared" si="141"/>
        <v/>
      </c>
      <c r="CB81" s="6" t="str">
        <f t="shared" si="142"/>
        <v/>
      </c>
      <c r="CC81" s="105"/>
      <c r="CD81" s="159"/>
      <c r="CE81" s="159"/>
      <c r="CF81" s="168" t="str">
        <f t="shared" si="143"/>
        <v/>
      </c>
      <c r="CG81" s="5" t="str">
        <f t="shared" si="144"/>
        <v/>
      </c>
      <c r="CH81" s="159"/>
      <c r="CI81" s="159"/>
      <c r="CJ81" s="168" t="str">
        <f t="shared" si="145"/>
        <v/>
      </c>
      <c r="CK81" s="5" t="str">
        <f t="shared" si="146"/>
        <v/>
      </c>
      <c r="CL81" s="159"/>
      <c r="CM81" s="159"/>
      <c r="CN81" s="168" t="str">
        <f t="shared" si="147"/>
        <v/>
      </c>
      <c r="CO81" s="5" t="str">
        <f t="shared" si="148"/>
        <v/>
      </c>
      <c r="CP81" s="159"/>
      <c r="CQ81" s="159"/>
      <c r="CR81" s="168" t="str">
        <f t="shared" si="149"/>
        <v/>
      </c>
      <c r="CS81" s="5" t="str">
        <f t="shared" si="150"/>
        <v/>
      </c>
      <c r="CT81" s="159"/>
      <c r="CU81" s="159"/>
      <c r="CV81" s="168" t="str">
        <f t="shared" si="151"/>
        <v/>
      </c>
      <c r="CW81" s="5" t="str">
        <f t="shared" si="152"/>
        <v/>
      </c>
      <c r="CX81" s="160" t="str">
        <f t="shared" si="153"/>
        <v/>
      </c>
      <c r="CY81" s="160" t="str">
        <f t="shared" si="154"/>
        <v/>
      </c>
      <c r="CZ81" s="160" t="str">
        <f t="shared" si="155"/>
        <v/>
      </c>
      <c r="DA81" s="6" t="str">
        <f t="shared" si="156"/>
        <v/>
      </c>
      <c r="DB81" s="105"/>
      <c r="DC81" s="159"/>
      <c r="DD81" s="159"/>
      <c r="DE81" s="168" t="str">
        <f t="shared" si="157"/>
        <v/>
      </c>
      <c r="DF81" s="5" t="str">
        <f t="shared" si="158"/>
        <v/>
      </c>
      <c r="DG81" s="159"/>
      <c r="DH81" s="159"/>
      <c r="DI81" s="168" t="str">
        <f t="shared" si="159"/>
        <v/>
      </c>
      <c r="DJ81" s="5" t="str">
        <f t="shared" si="160"/>
        <v/>
      </c>
      <c r="DK81" s="159"/>
      <c r="DL81" s="159"/>
      <c r="DM81" s="168" t="str">
        <f t="shared" si="161"/>
        <v/>
      </c>
      <c r="DN81" s="5" t="str">
        <f t="shared" si="162"/>
        <v/>
      </c>
      <c r="DO81" s="159"/>
      <c r="DP81" s="159"/>
      <c r="DQ81" s="168" t="str">
        <f t="shared" si="163"/>
        <v/>
      </c>
      <c r="DR81" s="5" t="str">
        <f t="shared" si="164"/>
        <v/>
      </c>
      <c r="DS81" s="159"/>
      <c r="DT81" s="159"/>
      <c r="DU81" s="168" t="str">
        <f t="shared" si="165"/>
        <v/>
      </c>
      <c r="DV81" s="5" t="str">
        <f t="shared" si="166"/>
        <v/>
      </c>
      <c r="DW81" s="160" t="str">
        <f t="shared" si="167"/>
        <v/>
      </c>
      <c r="DX81" s="160" t="str">
        <f t="shared" si="168"/>
        <v/>
      </c>
      <c r="DY81" s="160" t="str">
        <f t="shared" si="169"/>
        <v/>
      </c>
      <c r="DZ81" s="6" t="str">
        <f t="shared" si="170"/>
        <v/>
      </c>
      <c r="EA81" s="105"/>
      <c r="EB81" s="159"/>
      <c r="EC81" s="159"/>
      <c r="ED81" s="168" t="str">
        <f t="shared" si="171"/>
        <v/>
      </c>
      <c r="EE81" s="5" t="str">
        <f t="shared" si="172"/>
        <v/>
      </c>
      <c r="EF81" s="159"/>
      <c r="EG81" s="159"/>
      <c r="EH81" s="168" t="str">
        <f t="shared" si="173"/>
        <v/>
      </c>
      <c r="EI81" s="5" t="str">
        <f t="shared" si="174"/>
        <v/>
      </c>
      <c r="EJ81" s="159"/>
      <c r="EK81" s="159"/>
      <c r="EL81" s="168" t="str">
        <f t="shared" si="175"/>
        <v/>
      </c>
      <c r="EM81" s="5" t="str">
        <f t="shared" si="176"/>
        <v/>
      </c>
      <c r="EN81" s="159"/>
      <c r="EO81" s="159"/>
      <c r="EP81" s="168" t="str">
        <f t="shared" si="177"/>
        <v/>
      </c>
      <c r="EQ81" s="5" t="str">
        <f t="shared" si="178"/>
        <v/>
      </c>
      <c r="ER81" s="159"/>
      <c r="ES81" s="159"/>
      <c r="ET81" s="168" t="str">
        <f t="shared" si="179"/>
        <v/>
      </c>
      <c r="EU81" s="5" t="str">
        <f t="shared" si="180"/>
        <v/>
      </c>
      <c r="EV81" s="160" t="str">
        <f t="shared" si="181"/>
        <v/>
      </c>
      <c r="EW81" s="160" t="str">
        <f t="shared" si="182"/>
        <v/>
      </c>
      <c r="EX81" s="160" t="str">
        <f t="shared" si="183"/>
        <v/>
      </c>
      <c r="EY81" s="6" t="str">
        <f t="shared" si="184"/>
        <v/>
      </c>
      <c r="EZ81" s="105"/>
      <c r="FA81" s="105"/>
      <c r="FB81" s="105"/>
      <c r="FC81" s="105"/>
      <c r="FD81" s="105"/>
      <c r="FE81" s="106" t="str">
        <f t="shared" si="185"/>
        <v/>
      </c>
      <c r="FF81" s="100" t="str">
        <f t="shared" si="186"/>
        <v xml:space="preserve"> </v>
      </c>
      <c r="FG81" s="105"/>
      <c r="FH81" s="105"/>
      <c r="FI81" s="105"/>
      <c r="FJ81" s="105"/>
      <c r="FK81" s="105"/>
      <c r="FL81" s="107" t="str">
        <f t="shared" si="187"/>
        <v/>
      </c>
      <c r="FM81" s="101" t="str">
        <f t="shared" si="188"/>
        <v xml:space="preserve"> </v>
      </c>
      <c r="FN81" s="105"/>
      <c r="FO81" s="105"/>
      <c r="FP81" s="105"/>
      <c r="FQ81" s="105"/>
      <c r="FR81" s="105"/>
      <c r="FS81" s="204" t="str">
        <f t="shared" si="189"/>
        <v/>
      </c>
      <c r="FT81" s="205" t="str">
        <f t="shared" si="190"/>
        <v xml:space="preserve"> </v>
      </c>
      <c r="FU81" s="477"/>
      <c r="FV81" s="316" t="str">
        <f>IF(AND(C81=""),"-",VLOOKUP(B81,Register!$A$7:$AM$311,19,FALSE))</f>
        <v>-</v>
      </c>
      <c r="FW81" s="7" t="str">
        <f>IF(AND(C81=""),"-",VLOOKUP(B81,Register!$A$7:$AM$311,20,FALSE))</f>
        <v>-</v>
      </c>
      <c r="FX81" s="7" t="str">
        <f>IF(AND(C81=""),"-",VLOOKUP(B81,Register!$A$7:$AM$311,21,FALSE))</f>
        <v>-</v>
      </c>
      <c r="FY81" s="7" t="str">
        <f>IF(AND(C81=""),"-",VLOOKUP(B81,Register!$A$7:$AM$311,22,FALSE))</f>
        <v>-</v>
      </c>
      <c r="FZ81" s="7" t="str">
        <f>IF(AND(C81=""),"-",VLOOKUP(B81,Register!$A$7:$AM$311,23,FALSE))</f>
        <v>-</v>
      </c>
      <c r="GA81" s="7" t="str">
        <f>IF(AND(C81=""),"-",VLOOKUP(B81,Register!$A$7:$AM$311,24,FALSE))</f>
        <v>-</v>
      </c>
      <c r="GB81" s="7" t="str">
        <f>IF(AND(C81=""),"-",VLOOKUP(B81,Register!$A$7:$AM$311,25,FALSE))</f>
        <v>-</v>
      </c>
      <c r="GC81" s="7" t="str">
        <f>IF(AND(C81=""),"-",VLOOKUP(B81,Register!$A$7:$AM$311,26,FALSE))</f>
        <v>-</v>
      </c>
      <c r="GD81" s="7" t="str">
        <f>IF(AND(C81=""),"-",VLOOKUP(B81,Register!$A$7:$AM$311,27,FALSE))</f>
        <v>-</v>
      </c>
      <c r="GE81" s="7" t="str">
        <f>IF(AND(C81=""),"-",VLOOKUP(B81,Register!$A$7:$AM$311,28,FALSE))</f>
        <v>-</v>
      </c>
      <c r="GF81" s="7" t="str">
        <f>IF(AND(C81=""),"-",VLOOKUP(B81,Register!$A$7:$AM$311,29,FALSE))</f>
        <v>-</v>
      </c>
      <c r="GG81" s="7" t="str">
        <f>IF(AND(C81=""),"-",VLOOKUP(B81,Register!$A$7:$AM$311,30,FALSE))</f>
        <v>-</v>
      </c>
      <c r="GH81" s="8" t="str">
        <f>IF(AND(C81=""),"-",VLOOKUP(B81,Register!$A$7:$AM$311,31,FALSE))</f>
        <v>-</v>
      </c>
      <c r="GI81" s="309" t="str">
        <f>IF(AND(C81=""),"",VLOOKUP(B81,Register!$A$7:$CL$311,36,FALSE))</f>
        <v/>
      </c>
      <c r="GJ81" s="182" t="str">
        <f t="shared" si="191"/>
        <v/>
      </c>
      <c r="GK81" s="312" t="str">
        <f t="shared" si="192"/>
        <v/>
      </c>
      <c r="GL81" s="314" t="str">
        <f t="shared" si="193"/>
        <v/>
      </c>
      <c r="GM81" s="3"/>
      <c r="GR81" s="3"/>
      <c r="GS81" s="3"/>
      <c r="GT81" s="3"/>
      <c r="GU81" s="3"/>
      <c r="GV81" s="3"/>
      <c r="GW81" s="3"/>
      <c r="GX81" s="3"/>
      <c r="GY81" s="3"/>
      <c r="GZ81" s="3"/>
      <c r="HA81" s="3"/>
      <c r="HB81" s="3"/>
      <c r="HC81" s="3"/>
      <c r="HD81" s="3"/>
      <c r="HE81" s="3"/>
      <c r="HF81" s="3"/>
      <c r="HG81" s="3"/>
      <c r="HH81" s="3"/>
      <c r="HI81" s="3"/>
      <c r="HJ81" s="3"/>
      <c r="HK81" s="3"/>
      <c r="HL81" s="3"/>
      <c r="HM81" s="3"/>
      <c r="HW81" s="321" t="str">
        <f>IF(ISNA(VLOOKUP(B81,Register!A$7:Z$315,9,FALSE)),"",VLOOKUP(B81,Register!A$7:Z$315,9,FALSE))</f>
        <v/>
      </c>
      <c r="HX81" s="321" t="str">
        <f>IF(ISNA(VLOOKUP(B81,Register!A$7:Z$315,12,FALSE)),"",VLOOKUP(B81,Register!A$7:Z$315,12,FALSE))</f>
        <v/>
      </c>
      <c r="HY81" s="321" t="str">
        <f t="shared" si="194"/>
        <v/>
      </c>
      <c r="HZ81" s="321" t="str">
        <f t="shared" si="195"/>
        <v/>
      </c>
      <c r="IA81" s="321" t="str">
        <f t="shared" si="196"/>
        <v/>
      </c>
      <c r="IB81" s="321" t="str">
        <f t="shared" si="197"/>
        <v/>
      </c>
      <c r="IC81" s="321" t="str">
        <f t="shared" si="198"/>
        <v/>
      </c>
      <c r="ID81" s="321" t="str">
        <f t="shared" si="199"/>
        <v/>
      </c>
      <c r="IE81" s="321" t="str">
        <f t="shared" si="200"/>
        <v/>
      </c>
      <c r="IF81" s="321" t="str">
        <f t="shared" si="201"/>
        <v/>
      </c>
    </row>
    <row r="82" spans="1:240" ht="21">
      <c r="A82" s="172">
        <v>70</v>
      </c>
      <c r="B82" s="197"/>
      <c r="C82" s="196" t="str">
        <f>IF(ISNA(VLOOKUP(B82,Register!A$7:Z$315,3,FALSE)),"",VLOOKUP(B82,Register!A$7:Z$315,3,FALSE))</f>
        <v/>
      </c>
      <c r="D82" s="196" t="str">
        <f>IF(ISNA(VLOOKUP(B82,Register!A$7:Z$315,4,FALSE)),"",VLOOKUP(B82,Register!A$7:Z$315,4,FALSE))</f>
        <v/>
      </c>
      <c r="E82" s="195" t="str">
        <f>IF(ISNA(VLOOKUP(B82,Register!A$7:Z$315,6,FALSE)),"",VLOOKUP(B82,Register!A$7:Z$315,6,FALSE))</f>
        <v/>
      </c>
      <c r="F82" s="105"/>
      <c r="G82" s="159"/>
      <c r="H82" s="159"/>
      <c r="I82" s="168" t="str">
        <f t="shared" si="103"/>
        <v/>
      </c>
      <c r="J82" s="5" t="str">
        <f t="shared" si="104"/>
        <v/>
      </c>
      <c r="K82" s="159"/>
      <c r="L82" s="159"/>
      <c r="M82" s="168" t="str">
        <f t="shared" si="105"/>
        <v/>
      </c>
      <c r="N82" s="5" t="str">
        <f t="shared" si="106"/>
        <v/>
      </c>
      <c r="O82" s="159"/>
      <c r="P82" s="159"/>
      <c r="Q82" s="168" t="str">
        <f t="shared" si="107"/>
        <v/>
      </c>
      <c r="R82" s="5" t="str">
        <f t="shared" si="108"/>
        <v/>
      </c>
      <c r="S82" s="159"/>
      <c r="T82" s="159"/>
      <c r="U82" s="168" t="str">
        <f t="shared" si="109"/>
        <v/>
      </c>
      <c r="V82" s="5" t="str">
        <f t="shared" si="110"/>
        <v/>
      </c>
      <c r="W82" s="159"/>
      <c r="X82" s="159"/>
      <c r="Y82" s="168" t="str">
        <f t="shared" si="111"/>
        <v/>
      </c>
      <c r="Z82" s="5" t="str">
        <f t="shared" si="112"/>
        <v/>
      </c>
      <c r="AA82" s="160" t="str">
        <f t="shared" si="101"/>
        <v/>
      </c>
      <c r="AB82" s="160" t="str">
        <f t="shared" si="102"/>
        <v/>
      </c>
      <c r="AC82" s="160" t="str">
        <f t="shared" si="113"/>
        <v/>
      </c>
      <c r="AD82" s="6" t="str">
        <f t="shared" si="114"/>
        <v/>
      </c>
      <c r="AE82" s="105"/>
      <c r="AF82" s="159"/>
      <c r="AG82" s="159"/>
      <c r="AH82" s="168" t="str">
        <f t="shared" si="115"/>
        <v/>
      </c>
      <c r="AI82" s="5" t="str">
        <f t="shared" si="116"/>
        <v/>
      </c>
      <c r="AJ82" s="159"/>
      <c r="AK82" s="159"/>
      <c r="AL82" s="168" t="str">
        <f t="shared" si="117"/>
        <v/>
      </c>
      <c r="AM82" s="5" t="str">
        <f t="shared" si="118"/>
        <v/>
      </c>
      <c r="AN82" s="159"/>
      <c r="AO82" s="159"/>
      <c r="AP82" s="168" t="str">
        <f t="shared" si="119"/>
        <v/>
      </c>
      <c r="AQ82" s="5" t="str">
        <f t="shared" si="120"/>
        <v/>
      </c>
      <c r="AR82" s="159"/>
      <c r="AS82" s="159"/>
      <c r="AT82" s="168" t="str">
        <f t="shared" si="121"/>
        <v/>
      </c>
      <c r="AU82" s="5" t="str">
        <f t="shared" si="122"/>
        <v/>
      </c>
      <c r="AV82" s="159"/>
      <c r="AW82" s="159"/>
      <c r="AX82" s="168" t="str">
        <f t="shared" si="123"/>
        <v/>
      </c>
      <c r="AY82" s="5" t="str">
        <f t="shared" si="124"/>
        <v/>
      </c>
      <c r="AZ82" s="160" t="str">
        <f t="shared" si="125"/>
        <v/>
      </c>
      <c r="BA82" s="160" t="str">
        <f t="shared" si="126"/>
        <v/>
      </c>
      <c r="BB82" s="160" t="str">
        <f t="shared" si="127"/>
        <v/>
      </c>
      <c r="BC82" s="6" t="str">
        <f t="shared" si="128"/>
        <v/>
      </c>
      <c r="BD82" s="105"/>
      <c r="BE82" s="159"/>
      <c r="BF82" s="159"/>
      <c r="BG82" s="168" t="str">
        <f t="shared" si="129"/>
        <v/>
      </c>
      <c r="BH82" s="5" t="str">
        <f t="shared" si="130"/>
        <v/>
      </c>
      <c r="BI82" s="159"/>
      <c r="BJ82" s="159"/>
      <c r="BK82" s="168" t="str">
        <f t="shared" si="131"/>
        <v/>
      </c>
      <c r="BL82" s="5" t="str">
        <f t="shared" si="132"/>
        <v/>
      </c>
      <c r="BM82" s="159"/>
      <c r="BN82" s="159"/>
      <c r="BO82" s="168" t="str">
        <f t="shared" si="133"/>
        <v/>
      </c>
      <c r="BP82" s="5" t="str">
        <f t="shared" si="134"/>
        <v/>
      </c>
      <c r="BQ82" s="159"/>
      <c r="BR82" s="159"/>
      <c r="BS82" s="168" t="str">
        <f t="shared" si="135"/>
        <v/>
      </c>
      <c r="BT82" s="5" t="str">
        <f t="shared" si="136"/>
        <v/>
      </c>
      <c r="BU82" s="159"/>
      <c r="BV82" s="159"/>
      <c r="BW82" s="168" t="str">
        <f t="shared" si="137"/>
        <v/>
      </c>
      <c r="BX82" s="5" t="str">
        <f t="shared" si="138"/>
        <v/>
      </c>
      <c r="BY82" s="160" t="str">
        <f t="shared" si="139"/>
        <v/>
      </c>
      <c r="BZ82" s="160" t="str">
        <f t="shared" si="140"/>
        <v/>
      </c>
      <c r="CA82" s="160" t="str">
        <f t="shared" si="141"/>
        <v/>
      </c>
      <c r="CB82" s="6" t="str">
        <f t="shared" si="142"/>
        <v/>
      </c>
      <c r="CC82" s="105"/>
      <c r="CD82" s="159"/>
      <c r="CE82" s="159"/>
      <c r="CF82" s="168" t="str">
        <f t="shared" si="143"/>
        <v/>
      </c>
      <c r="CG82" s="5" t="str">
        <f t="shared" si="144"/>
        <v/>
      </c>
      <c r="CH82" s="159"/>
      <c r="CI82" s="159"/>
      <c r="CJ82" s="168" t="str">
        <f t="shared" si="145"/>
        <v/>
      </c>
      <c r="CK82" s="5" t="str">
        <f t="shared" si="146"/>
        <v/>
      </c>
      <c r="CL82" s="159"/>
      <c r="CM82" s="159"/>
      <c r="CN82" s="168" t="str">
        <f t="shared" si="147"/>
        <v/>
      </c>
      <c r="CO82" s="5" t="str">
        <f t="shared" si="148"/>
        <v/>
      </c>
      <c r="CP82" s="159"/>
      <c r="CQ82" s="159"/>
      <c r="CR82" s="168" t="str">
        <f t="shared" si="149"/>
        <v/>
      </c>
      <c r="CS82" s="5" t="str">
        <f t="shared" si="150"/>
        <v/>
      </c>
      <c r="CT82" s="159"/>
      <c r="CU82" s="159"/>
      <c r="CV82" s="168" t="str">
        <f t="shared" si="151"/>
        <v/>
      </c>
      <c r="CW82" s="5" t="str">
        <f t="shared" si="152"/>
        <v/>
      </c>
      <c r="CX82" s="160" t="str">
        <f t="shared" si="153"/>
        <v/>
      </c>
      <c r="CY82" s="160" t="str">
        <f t="shared" si="154"/>
        <v/>
      </c>
      <c r="CZ82" s="160" t="str">
        <f t="shared" si="155"/>
        <v/>
      </c>
      <c r="DA82" s="6" t="str">
        <f t="shared" si="156"/>
        <v/>
      </c>
      <c r="DB82" s="105"/>
      <c r="DC82" s="159"/>
      <c r="DD82" s="159"/>
      <c r="DE82" s="168" t="str">
        <f t="shared" si="157"/>
        <v/>
      </c>
      <c r="DF82" s="5" t="str">
        <f t="shared" si="158"/>
        <v/>
      </c>
      <c r="DG82" s="159"/>
      <c r="DH82" s="159"/>
      <c r="DI82" s="168" t="str">
        <f t="shared" si="159"/>
        <v/>
      </c>
      <c r="DJ82" s="5" t="str">
        <f t="shared" si="160"/>
        <v/>
      </c>
      <c r="DK82" s="159"/>
      <c r="DL82" s="159"/>
      <c r="DM82" s="168" t="str">
        <f t="shared" si="161"/>
        <v/>
      </c>
      <c r="DN82" s="5" t="str">
        <f t="shared" si="162"/>
        <v/>
      </c>
      <c r="DO82" s="159"/>
      <c r="DP82" s="159"/>
      <c r="DQ82" s="168" t="str">
        <f t="shared" si="163"/>
        <v/>
      </c>
      <c r="DR82" s="5" t="str">
        <f t="shared" si="164"/>
        <v/>
      </c>
      <c r="DS82" s="159"/>
      <c r="DT82" s="159"/>
      <c r="DU82" s="168" t="str">
        <f t="shared" si="165"/>
        <v/>
      </c>
      <c r="DV82" s="5" t="str">
        <f t="shared" si="166"/>
        <v/>
      </c>
      <c r="DW82" s="160" t="str">
        <f t="shared" si="167"/>
        <v/>
      </c>
      <c r="DX82" s="160" t="str">
        <f t="shared" si="168"/>
        <v/>
      </c>
      <c r="DY82" s="160" t="str">
        <f t="shared" si="169"/>
        <v/>
      </c>
      <c r="DZ82" s="6" t="str">
        <f t="shared" si="170"/>
        <v/>
      </c>
      <c r="EA82" s="105"/>
      <c r="EB82" s="159"/>
      <c r="EC82" s="159"/>
      <c r="ED82" s="168" t="str">
        <f t="shared" si="171"/>
        <v/>
      </c>
      <c r="EE82" s="5" t="str">
        <f t="shared" si="172"/>
        <v/>
      </c>
      <c r="EF82" s="159"/>
      <c r="EG82" s="159"/>
      <c r="EH82" s="168" t="str">
        <f t="shared" si="173"/>
        <v/>
      </c>
      <c r="EI82" s="5" t="str">
        <f t="shared" si="174"/>
        <v/>
      </c>
      <c r="EJ82" s="159"/>
      <c r="EK82" s="159"/>
      <c r="EL82" s="168" t="str">
        <f t="shared" si="175"/>
        <v/>
      </c>
      <c r="EM82" s="5" t="str">
        <f t="shared" si="176"/>
        <v/>
      </c>
      <c r="EN82" s="159"/>
      <c r="EO82" s="159"/>
      <c r="EP82" s="168" t="str">
        <f t="shared" si="177"/>
        <v/>
      </c>
      <c r="EQ82" s="5" t="str">
        <f t="shared" si="178"/>
        <v/>
      </c>
      <c r="ER82" s="159"/>
      <c r="ES82" s="159"/>
      <c r="ET82" s="168" t="str">
        <f t="shared" si="179"/>
        <v/>
      </c>
      <c r="EU82" s="5" t="str">
        <f t="shared" si="180"/>
        <v/>
      </c>
      <c r="EV82" s="160" t="str">
        <f t="shared" si="181"/>
        <v/>
      </c>
      <c r="EW82" s="160" t="str">
        <f t="shared" si="182"/>
        <v/>
      </c>
      <c r="EX82" s="160" t="str">
        <f t="shared" si="183"/>
        <v/>
      </c>
      <c r="EY82" s="6" t="str">
        <f t="shared" si="184"/>
        <v/>
      </c>
      <c r="EZ82" s="105"/>
      <c r="FA82" s="105"/>
      <c r="FB82" s="105"/>
      <c r="FC82" s="105"/>
      <c r="FD82" s="105"/>
      <c r="FE82" s="106" t="str">
        <f t="shared" si="185"/>
        <v/>
      </c>
      <c r="FF82" s="100" t="str">
        <f t="shared" si="186"/>
        <v xml:space="preserve"> </v>
      </c>
      <c r="FG82" s="105"/>
      <c r="FH82" s="105"/>
      <c r="FI82" s="105"/>
      <c r="FJ82" s="105"/>
      <c r="FK82" s="105"/>
      <c r="FL82" s="107" t="str">
        <f t="shared" si="187"/>
        <v/>
      </c>
      <c r="FM82" s="101" t="str">
        <f t="shared" si="188"/>
        <v xml:space="preserve"> </v>
      </c>
      <c r="FN82" s="105"/>
      <c r="FO82" s="105"/>
      <c r="FP82" s="105"/>
      <c r="FQ82" s="105"/>
      <c r="FR82" s="105"/>
      <c r="FS82" s="204" t="str">
        <f t="shared" si="189"/>
        <v/>
      </c>
      <c r="FT82" s="205" t="str">
        <f t="shared" si="190"/>
        <v xml:space="preserve"> </v>
      </c>
      <c r="FU82" s="477"/>
      <c r="FV82" s="316" t="str">
        <f>IF(AND(C82=""),"-",VLOOKUP(B82,Register!$A$7:$AM$311,19,FALSE))</f>
        <v>-</v>
      </c>
      <c r="FW82" s="7" t="str">
        <f>IF(AND(C82=""),"-",VLOOKUP(B82,Register!$A$7:$AM$311,20,FALSE))</f>
        <v>-</v>
      </c>
      <c r="FX82" s="7" t="str">
        <f>IF(AND(C82=""),"-",VLOOKUP(B82,Register!$A$7:$AM$311,21,FALSE))</f>
        <v>-</v>
      </c>
      <c r="FY82" s="7" t="str">
        <f>IF(AND(C82=""),"-",VLOOKUP(B82,Register!$A$7:$AM$311,22,FALSE))</f>
        <v>-</v>
      </c>
      <c r="FZ82" s="7" t="str">
        <f>IF(AND(C82=""),"-",VLOOKUP(B82,Register!$A$7:$AM$311,23,FALSE))</f>
        <v>-</v>
      </c>
      <c r="GA82" s="7" t="str">
        <f>IF(AND(C82=""),"-",VLOOKUP(B82,Register!$A$7:$AM$311,24,FALSE))</f>
        <v>-</v>
      </c>
      <c r="GB82" s="7" t="str">
        <f>IF(AND(C82=""),"-",VLOOKUP(B82,Register!$A$7:$AM$311,25,FALSE))</f>
        <v>-</v>
      </c>
      <c r="GC82" s="7" t="str">
        <f>IF(AND(C82=""),"-",VLOOKUP(B82,Register!$A$7:$AM$311,26,FALSE))</f>
        <v>-</v>
      </c>
      <c r="GD82" s="7" t="str">
        <f>IF(AND(C82=""),"-",VLOOKUP(B82,Register!$A$7:$AM$311,27,FALSE))</f>
        <v>-</v>
      </c>
      <c r="GE82" s="7" t="str">
        <f>IF(AND(C82=""),"-",VLOOKUP(B82,Register!$A$7:$AM$311,28,FALSE))</f>
        <v>-</v>
      </c>
      <c r="GF82" s="7" t="str">
        <f>IF(AND(C82=""),"-",VLOOKUP(B82,Register!$A$7:$AM$311,29,FALSE))</f>
        <v>-</v>
      </c>
      <c r="GG82" s="7" t="str">
        <f>IF(AND(C82=""),"-",VLOOKUP(B82,Register!$A$7:$AM$311,30,FALSE))</f>
        <v>-</v>
      </c>
      <c r="GH82" s="8" t="str">
        <f>IF(AND(C82=""),"-",VLOOKUP(B82,Register!$A$7:$AM$311,31,FALSE))</f>
        <v>-</v>
      </c>
      <c r="GI82" s="309" t="str">
        <f>IF(AND(C82=""),"",VLOOKUP(B82,Register!$A$7:$CL$311,36,FALSE))</f>
        <v/>
      </c>
      <c r="GJ82" s="182" t="str">
        <f t="shared" si="191"/>
        <v/>
      </c>
      <c r="GK82" s="312" t="str">
        <f t="shared" si="192"/>
        <v/>
      </c>
      <c r="GL82" s="314" t="str">
        <f t="shared" si="193"/>
        <v/>
      </c>
      <c r="GM82" s="3"/>
      <c r="GR82" s="3"/>
      <c r="GS82" s="3"/>
      <c r="GT82" s="3"/>
      <c r="GU82" s="3"/>
      <c r="GV82" s="3"/>
      <c r="GW82" s="3"/>
      <c r="GX82" s="3"/>
      <c r="GY82" s="3"/>
      <c r="GZ82" s="3"/>
      <c r="HA82" s="3"/>
      <c r="HB82" s="3"/>
      <c r="HC82" s="3"/>
      <c r="HD82" s="3"/>
      <c r="HE82" s="3"/>
      <c r="HF82" s="3"/>
      <c r="HG82" s="3"/>
      <c r="HH82" s="3"/>
      <c r="HI82" s="3"/>
      <c r="HJ82" s="3"/>
      <c r="HK82" s="3"/>
      <c r="HL82" s="3"/>
      <c r="HM82" s="3"/>
      <c r="HW82" s="321" t="str">
        <f>IF(ISNA(VLOOKUP(B82,Register!A$7:Z$315,9,FALSE)),"",VLOOKUP(B82,Register!A$7:Z$315,9,FALSE))</f>
        <v/>
      </c>
      <c r="HX82" s="321" t="str">
        <f>IF(ISNA(VLOOKUP(B82,Register!A$7:Z$315,12,FALSE)),"",VLOOKUP(B82,Register!A$7:Z$315,12,FALSE))</f>
        <v/>
      </c>
      <c r="HY82" s="321" t="str">
        <f t="shared" si="194"/>
        <v/>
      </c>
      <c r="HZ82" s="321" t="str">
        <f t="shared" si="195"/>
        <v/>
      </c>
      <c r="IA82" s="321" t="str">
        <f t="shared" si="196"/>
        <v/>
      </c>
      <c r="IB82" s="321" t="str">
        <f t="shared" si="197"/>
        <v/>
      </c>
      <c r="IC82" s="321" t="str">
        <f t="shared" si="198"/>
        <v/>
      </c>
      <c r="ID82" s="321" t="str">
        <f t="shared" si="199"/>
        <v/>
      </c>
      <c r="IE82" s="321" t="str">
        <f t="shared" si="200"/>
        <v/>
      </c>
      <c r="IF82" s="321" t="str">
        <f t="shared" si="201"/>
        <v/>
      </c>
    </row>
    <row r="83" spans="1:240" ht="21">
      <c r="A83" s="172">
        <v>71</v>
      </c>
      <c r="B83" s="197"/>
      <c r="C83" s="196" t="str">
        <f>IF(ISNA(VLOOKUP(B83,Register!A$7:Z$315,3,FALSE)),"",VLOOKUP(B83,Register!A$7:Z$315,3,FALSE))</f>
        <v/>
      </c>
      <c r="D83" s="196" t="str">
        <f>IF(ISNA(VLOOKUP(B83,Register!A$7:Z$315,4,FALSE)),"",VLOOKUP(B83,Register!A$7:Z$315,4,FALSE))</f>
        <v/>
      </c>
      <c r="E83" s="195" t="str">
        <f>IF(ISNA(VLOOKUP(B83,Register!A$7:Z$315,6,FALSE)),"",VLOOKUP(B83,Register!A$7:Z$315,6,FALSE))</f>
        <v/>
      </c>
      <c r="F83" s="105"/>
      <c r="G83" s="159"/>
      <c r="H83" s="159"/>
      <c r="I83" s="168" t="str">
        <f t="shared" si="103"/>
        <v/>
      </c>
      <c r="J83" s="5" t="str">
        <f t="shared" si="104"/>
        <v/>
      </c>
      <c r="K83" s="159"/>
      <c r="L83" s="159"/>
      <c r="M83" s="168" t="str">
        <f t="shared" si="105"/>
        <v/>
      </c>
      <c r="N83" s="5" t="str">
        <f t="shared" si="106"/>
        <v/>
      </c>
      <c r="O83" s="159"/>
      <c r="P83" s="159"/>
      <c r="Q83" s="168" t="str">
        <f t="shared" si="107"/>
        <v/>
      </c>
      <c r="R83" s="5" t="str">
        <f t="shared" si="108"/>
        <v/>
      </c>
      <c r="S83" s="159"/>
      <c r="T83" s="159"/>
      <c r="U83" s="168" t="str">
        <f t="shared" si="109"/>
        <v/>
      </c>
      <c r="V83" s="5" t="str">
        <f t="shared" si="110"/>
        <v/>
      </c>
      <c r="W83" s="159"/>
      <c r="X83" s="159"/>
      <c r="Y83" s="168" t="str">
        <f t="shared" si="111"/>
        <v/>
      </c>
      <c r="Z83" s="5" t="str">
        <f t="shared" si="112"/>
        <v/>
      </c>
      <c r="AA83" s="160" t="str">
        <f t="shared" si="101"/>
        <v/>
      </c>
      <c r="AB83" s="160" t="str">
        <f t="shared" si="102"/>
        <v/>
      </c>
      <c r="AC83" s="160" t="str">
        <f t="shared" si="113"/>
        <v/>
      </c>
      <c r="AD83" s="6" t="str">
        <f t="shared" si="114"/>
        <v/>
      </c>
      <c r="AE83" s="105"/>
      <c r="AF83" s="159"/>
      <c r="AG83" s="159"/>
      <c r="AH83" s="168" t="str">
        <f t="shared" si="115"/>
        <v/>
      </c>
      <c r="AI83" s="5" t="str">
        <f t="shared" si="116"/>
        <v/>
      </c>
      <c r="AJ83" s="159"/>
      <c r="AK83" s="159"/>
      <c r="AL83" s="168" t="str">
        <f t="shared" si="117"/>
        <v/>
      </c>
      <c r="AM83" s="5" t="str">
        <f t="shared" si="118"/>
        <v/>
      </c>
      <c r="AN83" s="159"/>
      <c r="AO83" s="159"/>
      <c r="AP83" s="168" t="str">
        <f t="shared" si="119"/>
        <v/>
      </c>
      <c r="AQ83" s="5" t="str">
        <f t="shared" si="120"/>
        <v/>
      </c>
      <c r="AR83" s="159"/>
      <c r="AS83" s="159"/>
      <c r="AT83" s="168" t="str">
        <f t="shared" si="121"/>
        <v/>
      </c>
      <c r="AU83" s="5" t="str">
        <f t="shared" si="122"/>
        <v/>
      </c>
      <c r="AV83" s="159"/>
      <c r="AW83" s="159"/>
      <c r="AX83" s="168" t="str">
        <f t="shared" si="123"/>
        <v/>
      </c>
      <c r="AY83" s="5" t="str">
        <f t="shared" si="124"/>
        <v/>
      </c>
      <c r="AZ83" s="160" t="str">
        <f t="shared" si="125"/>
        <v/>
      </c>
      <c r="BA83" s="160" t="str">
        <f t="shared" si="126"/>
        <v/>
      </c>
      <c r="BB83" s="160" t="str">
        <f t="shared" si="127"/>
        <v/>
      </c>
      <c r="BC83" s="6" t="str">
        <f t="shared" si="128"/>
        <v/>
      </c>
      <c r="BD83" s="105"/>
      <c r="BE83" s="159"/>
      <c r="BF83" s="159"/>
      <c r="BG83" s="168" t="str">
        <f t="shared" si="129"/>
        <v/>
      </c>
      <c r="BH83" s="5" t="str">
        <f t="shared" si="130"/>
        <v/>
      </c>
      <c r="BI83" s="159"/>
      <c r="BJ83" s="159"/>
      <c r="BK83" s="168" t="str">
        <f t="shared" si="131"/>
        <v/>
      </c>
      <c r="BL83" s="5" t="str">
        <f t="shared" si="132"/>
        <v/>
      </c>
      <c r="BM83" s="159"/>
      <c r="BN83" s="159"/>
      <c r="BO83" s="168" t="str">
        <f t="shared" si="133"/>
        <v/>
      </c>
      <c r="BP83" s="5" t="str">
        <f t="shared" si="134"/>
        <v/>
      </c>
      <c r="BQ83" s="159"/>
      <c r="BR83" s="159"/>
      <c r="BS83" s="168" t="str">
        <f t="shared" si="135"/>
        <v/>
      </c>
      <c r="BT83" s="5" t="str">
        <f t="shared" si="136"/>
        <v/>
      </c>
      <c r="BU83" s="159"/>
      <c r="BV83" s="159"/>
      <c r="BW83" s="168" t="str">
        <f t="shared" si="137"/>
        <v/>
      </c>
      <c r="BX83" s="5" t="str">
        <f t="shared" si="138"/>
        <v/>
      </c>
      <c r="BY83" s="160" t="str">
        <f t="shared" si="139"/>
        <v/>
      </c>
      <c r="BZ83" s="160" t="str">
        <f t="shared" si="140"/>
        <v/>
      </c>
      <c r="CA83" s="160" t="str">
        <f t="shared" si="141"/>
        <v/>
      </c>
      <c r="CB83" s="6" t="str">
        <f t="shared" si="142"/>
        <v/>
      </c>
      <c r="CC83" s="105"/>
      <c r="CD83" s="159"/>
      <c r="CE83" s="159"/>
      <c r="CF83" s="168" t="str">
        <f t="shared" si="143"/>
        <v/>
      </c>
      <c r="CG83" s="5" t="str">
        <f t="shared" si="144"/>
        <v/>
      </c>
      <c r="CH83" s="159"/>
      <c r="CI83" s="159"/>
      <c r="CJ83" s="168" t="str">
        <f t="shared" si="145"/>
        <v/>
      </c>
      <c r="CK83" s="5" t="str">
        <f t="shared" si="146"/>
        <v/>
      </c>
      <c r="CL83" s="159"/>
      <c r="CM83" s="159"/>
      <c r="CN83" s="168" t="str">
        <f t="shared" si="147"/>
        <v/>
      </c>
      <c r="CO83" s="5" t="str">
        <f t="shared" si="148"/>
        <v/>
      </c>
      <c r="CP83" s="159"/>
      <c r="CQ83" s="159"/>
      <c r="CR83" s="168" t="str">
        <f t="shared" si="149"/>
        <v/>
      </c>
      <c r="CS83" s="5" t="str">
        <f t="shared" si="150"/>
        <v/>
      </c>
      <c r="CT83" s="159"/>
      <c r="CU83" s="159"/>
      <c r="CV83" s="168" t="str">
        <f t="shared" si="151"/>
        <v/>
      </c>
      <c r="CW83" s="5" t="str">
        <f t="shared" si="152"/>
        <v/>
      </c>
      <c r="CX83" s="160" t="str">
        <f t="shared" si="153"/>
        <v/>
      </c>
      <c r="CY83" s="160" t="str">
        <f t="shared" si="154"/>
        <v/>
      </c>
      <c r="CZ83" s="160" t="str">
        <f t="shared" si="155"/>
        <v/>
      </c>
      <c r="DA83" s="6" t="str">
        <f t="shared" si="156"/>
        <v/>
      </c>
      <c r="DB83" s="105"/>
      <c r="DC83" s="159"/>
      <c r="DD83" s="159"/>
      <c r="DE83" s="168" t="str">
        <f t="shared" si="157"/>
        <v/>
      </c>
      <c r="DF83" s="5" t="str">
        <f t="shared" si="158"/>
        <v/>
      </c>
      <c r="DG83" s="159"/>
      <c r="DH83" s="159"/>
      <c r="DI83" s="168" t="str">
        <f t="shared" si="159"/>
        <v/>
      </c>
      <c r="DJ83" s="5" t="str">
        <f t="shared" si="160"/>
        <v/>
      </c>
      <c r="DK83" s="159"/>
      <c r="DL83" s="159"/>
      <c r="DM83" s="168" t="str">
        <f t="shared" si="161"/>
        <v/>
      </c>
      <c r="DN83" s="5" t="str">
        <f t="shared" si="162"/>
        <v/>
      </c>
      <c r="DO83" s="159"/>
      <c r="DP83" s="159"/>
      <c r="DQ83" s="168" t="str">
        <f t="shared" si="163"/>
        <v/>
      </c>
      <c r="DR83" s="5" t="str">
        <f t="shared" si="164"/>
        <v/>
      </c>
      <c r="DS83" s="159"/>
      <c r="DT83" s="159"/>
      <c r="DU83" s="168" t="str">
        <f t="shared" si="165"/>
        <v/>
      </c>
      <c r="DV83" s="5" t="str">
        <f t="shared" si="166"/>
        <v/>
      </c>
      <c r="DW83" s="160" t="str">
        <f t="shared" si="167"/>
        <v/>
      </c>
      <c r="DX83" s="160" t="str">
        <f t="shared" si="168"/>
        <v/>
      </c>
      <c r="DY83" s="160" t="str">
        <f t="shared" si="169"/>
        <v/>
      </c>
      <c r="DZ83" s="6" t="str">
        <f t="shared" si="170"/>
        <v/>
      </c>
      <c r="EA83" s="105"/>
      <c r="EB83" s="159"/>
      <c r="EC83" s="159"/>
      <c r="ED83" s="168" t="str">
        <f t="shared" si="171"/>
        <v/>
      </c>
      <c r="EE83" s="5" t="str">
        <f t="shared" si="172"/>
        <v/>
      </c>
      <c r="EF83" s="159"/>
      <c r="EG83" s="159"/>
      <c r="EH83" s="168" t="str">
        <f t="shared" si="173"/>
        <v/>
      </c>
      <c r="EI83" s="5" t="str">
        <f t="shared" si="174"/>
        <v/>
      </c>
      <c r="EJ83" s="159"/>
      <c r="EK83" s="159"/>
      <c r="EL83" s="168" t="str">
        <f t="shared" si="175"/>
        <v/>
      </c>
      <c r="EM83" s="5" t="str">
        <f t="shared" si="176"/>
        <v/>
      </c>
      <c r="EN83" s="159"/>
      <c r="EO83" s="159"/>
      <c r="EP83" s="168" t="str">
        <f t="shared" si="177"/>
        <v/>
      </c>
      <c r="EQ83" s="5" t="str">
        <f t="shared" si="178"/>
        <v/>
      </c>
      <c r="ER83" s="159"/>
      <c r="ES83" s="159"/>
      <c r="ET83" s="168" t="str">
        <f t="shared" si="179"/>
        <v/>
      </c>
      <c r="EU83" s="5" t="str">
        <f t="shared" si="180"/>
        <v/>
      </c>
      <c r="EV83" s="160" t="str">
        <f t="shared" si="181"/>
        <v/>
      </c>
      <c r="EW83" s="160" t="str">
        <f t="shared" si="182"/>
        <v/>
      </c>
      <c r="EX83" s="160" t="str">
        <f t="shared" si="183"/>
        <v/>
      </c>
      <c r="EY83" s="6" t="str">
        <f t="shared" si="184"/>
        <v/>
      </c>
      <c r="EZ83" s="105"/>
      <c r="FA83" s="105"/>
      <c r="FB83" s="105"/>
      <c r="FC83" s="105"/>
      <c r="FD83" s="105"/>
      <c r="FE83" s="106" t="str">
        <f t="shared" si="185"/>
        <v/>
      </c>
      <c r="FF83" s="100" t="str">
        <f t="shared" si="186"/>
        <v xml:space="preserve"> </v>
      </c>
      <c r="FG83" s="105"/>
      <c r="FH83" s="105"/>
      <c r="FI83" s="105"/>
      <c r="FJ83" s="105"/>
      <c r="FK83" s="105"/>
      <c r="FL83" s="107" t="str">
        <f t="shared" si="187"/>
        <v/>
      </c>
      <c r="FM83" s="101" t="str">
        <f t="shared" si="188"/>
        <v xml:space="preserve"> </v>
      </c>
      <c r="FN83" s="105"/>
      <c r="FO83" s="105"/>
      <c r="FP83" s="105"/>
      <c r="FQ83" s="105"/>
      <c r="FR83" s="105"/>
      <c r="FS83" s="204" t="str">
        <f t="shared" si="189"/>
        <v/>
      </c>
      <c r="FT83" s="205" t="str">
        <f t="shared" si="190"/>
        <v xml:space="preserve"> </v>
      </c>
      <c r="FU83" s="477"/>
      <c r="FV83" s="316" t="str">
        <f>IF(AND(C83=""),"-",VLOOKUP(B83,Register!$A$7:$AM$311,19,FALSE))</f>
        <v>-</v>
      </c>
      <c r="FW83" s="7" t="str">
        <f>IF(AND(C83=""),"-",VLOOKUP(B83,Register!$A$7:$AM$311,20,FALSE))</f>
        <v>-</v>
      </c>
      <c r="FX83" s="7" t="str">
        <f>IF(AND(C83=""),"-",VLOOKUP(B83,Register!$A$7:$AM$311,21,FALSE))</f>
        <v>-</v>
      </c>
      <c r="FY83" s="7" t="str">
        <f>IF(AND(C83=""),"-",VLOOKUP(B83,Register!$A$7:$AM$311,22,FALSE))</f>
        <v>-</v>
      </c>
      <c r="FZ83" s="7" t="str">
        <f>IF(AND(C83=""),"-",VLOOKUP(B83,Register!$A$7:$AM$311,23,FALSE))</f>
        <v>-</v>
      </c>
      <c r="GA83" s="7" t="str">
        <f>IF(AND(C83=""),"-",VLOOKUP(B83,Register!$A$7:$AM$311,24,FALSE))</f>
        <v>-</v>
      </c>
      <c r="GB83" s="7" t="str">
        <f>IF(AND(C83=""),"-",VLOOKUP(B83,Register!$A$7:$AM$311,25,FALSE))</f>
        <v>-</v>
      </c>
      <c r="GC83" s="7" t="str">
        <f>IF(AND(C83=""),"-",VLOOKUP(B83,Register!$A$7:$AM$311,26,FALSE))</f>
        <v>-</v>
      </c>
      <c r="GD83" s="7" t="str">
        <f>IF(AND(C83=""),"-",VLOOKUP(B83,Register!$A$7:$AM$311,27,FALSE))</f>
        <v>-</v>
      </c>
      <c r="GE83" s="7" t="str">
        <f>IF(AND(C83=""),"-",VLOOKUP(B83,Register!$A$7:$AM$311,28,FALSE))</f>
        <v>-</v>
      </c>
      <c r="GF83" s="7" t="str">
        <f>IF(AND(C83=""),"-",VLOOKUP(B83,Register!$A$7:$AM$311,29,FALSE))</f>
        <v>-</v>
      </c>
      <c r="GG83" s="7" t="str">
        <f>IF(AND(C83=""),"-",VLOOKUP(B83,Register!$A$7:$AM$311,30,FALSE))</f>
        <v>-</v>
      </c>
      <c r="GH83" s="8" t="str">
        <f>IF(AND(C83=""),"-",VLOOKUP(B83,Register!$A$7:$AM$311,31,FALSE))</f>
        <v>-</v>
      </c>
      <c r="GI83" s="309" t="str">
        <f>IF(AND(C83=""),"",VLOOKUP(B83,Register!$A$7:$CL$311,36,FALSE))</f>
        <v/>
      </c>
      <c r="GJ83" s="182" t="str">
        <f t="shared" si="191"/>
        <v/>
      </c>
      <c r="GK83" s="312" t="str">
        <f t="shared" si="192"/>
        <v/>
      </c>
      <c r="GL83" s="314" t="str">
        <f t="shared" si="193"/>
        <v/>
      </c>
      <c r="GM83" s="3"/>
      <c r="GR83" s="3"/>
      <c r="GS83" s="3"/>
      <c r="GT83" s="3"/>
      <c r="GU83" s="3"/>
      <c r="GV83" s="3"/>
      <c r="GW83" s="3"/>
      <c r="GX83" s="3"/>
      <c r="GY83" s="3"/>
      <c r="GZ83" s="3"/>
      <c r="HA83" s="3"/>
      <c r="HB83" s="3"/>
      <c r="HC83" s="3"/>
      <c r="HD83" s="3"/>
      <c r="HE83" s="3"/>
      <c r="HF83" s="3"/>
      <c r="HG83" s="3"/>
      <c r="HH83" s="3"/>
      <c r="HI83" s="3"/>
      <c r="HJ83" s="3"/>
      <c r="HK83" s="3"/>
      <c r="HL83" s="3"/>
      <c r="HM83" s="3"/>
      <c r="HW83" s="321" t="str">
        <f>IF(ISNA(VLOOKUP(B83,Register!A$7:Z$315,9,FALSE)),"",VLOOKUP(B83,Register!A$7:Z$315,9,FALSE))</f>
        <v/>
      </c>
      <c r="HX83" s="321" t="str">
        <f>IF(ISNA(VLOOKUP(B83,Register!A$7:Z$315,12,FALSE)),"",VLOOKUP(B83,Register!A$7:Z$315,12,FALSE))</f>
        <v/>
      </c>
      <c r="HY83" s="321" t="str">
        <f t="shared" si="194"/>
        <v/>
      </c>
      <c r="HZ83" s="321" t="str">
        <f t="shared" si="195"/>
        <v/>
      </c>
      <c r="IA83" s="321" t="str">
        <f t="shared" si="196"/>
        <v/>
      </c>
      <c r="IB83" s="321" t="str">
        <f t="shared" si="197"/>
        <v/>
      </c>
      <c r="IC83" s="321" t="str">
        <f t="shared" si="198"/>
        <v/>
      </c>
      <c r="ID83" s="321" t="str">
        <f t="shared" si="199"/>
        <v/>
      </c>
      <c r="IE83" s="321" t="str">
        <f t="shared" si="200"/>
        <v/>
      </c>
      <c r="IF83" s="321" t="str">
        <f t="shared" si="201"/>
        <v/>
      </c>
    </row>
    <row r="84" spans="1:240" ht="21">
      <c r="A84" s="172">
        <v>72</v>
      </c>
      <c r="B84" s="197"/>
      <c r="C84" s="196" t="str">
        <f>IF(ISNA(VLOOKUP(B84,Register!A$7:Z$315,3,FALSE)),"",VLOOKUP(B84,Register!A$7:Z$315,3,FALSE))</f>
        <v/>
      </c>
      <c r="D84" s="196" t="str">
        <f>IF(ISNA(VLOOKUP(B84,Register!A$7:Z$315,4,FALSE)),"",VLOOKUP(B84,Register!A$7:Z$315,4,FALSE))</f>
        <v/>
      </c>
      <c r="E84" s="195" t="str">
        <f>IF(ISNA(VLOOKUP(B84,Register!A$7:Z$315,6,FALSE)),"",VLOOKUP(B84,Register!A$7:Z$315,6,FALSE))</f>
        <v/>
      </c>
      <c r="F84" s="105"/>
      <c r="G84" s="159"/>
      <c r="H84" s="159"/>
      <c r="I84" s="168" t="str">
        <f t="shared" si="103"/>
        <v/>
      </c>
      <c r="J84" s="5" t="str">
        <f t="shared" si="104"/>
        <v/>
      </c>
      <c r="K84" s="159"/>
      <c r="L84" s="159"/>
      <c r="M84" s="168" t="str">
        <f t="shared" si="105"/>
        <v/>
      </c>
      <c r="N84" s="5" t="str">
        <f t="shared" si="106"/>
        <v/>
      </c>
      <c r="O84" s="159"/>
      <c r="P84" s="159"/>
      <c r="Q84" s="168" t="str">
        <f t="shared" si="107"/>
        <v/>
      </c>
      <c r="R84" s="5" t="str">
        <f t="shared" si="108"/>
        <v/>
      </c>
      <c r="S84" s="159"/>
      <c r="T84" s="159"/>
      <c r="U84" s="168" t="str">
        <f t="shared" si="109"/>
        <v/>
      </c>
      <c r="V84" s="5" t="str">
        <f t="shared" si="110"/>
        <v/>
      </c>
      <c r="W84" s="159"/>
      <c r="X84" s="159"/>
      <c r="Y84" s="168" t="str">
        <f t="shared" si="111"/>
        <v/>
      </c>
      <c r="Z84" s="5" t="str">
        <f t="shared" si="112"/>
        <v/>
      </c>
      <c r="AA84" s="160" t="str">
        <f t="shared" si="101"/>
        <v/>
      </c>
      <c r="AB84" s="160" t="str">
        <f t="shared" si="102"/>
        <v/>
      </c>
      <c r="AC84" s="160" t="str">
        <f t="shared" si="113"/>
        <v/>
      </c>
      <c r="AD84" s="6" t="str">
        <f t="shared" si="114"/>
        <v/>
      </c>
      <c r="AE84" s="105"/>
      <c r="AF84" s="159"/>
      <c r="AG84" s="159"/>
      <c r="AH84" s="168" t="str">
        <f t="shared" si="115"/>
        <v/>
      </c>
      <c r="AI84" s="5" t="str">
        <f t="shared" si="116"/>
        <v/>
      </c>
      <c r="AJ84" s="159"/>
      <c r="AK84" s="159"/>
      <c r="AL84" s="168" t="str">
        <f t="shared" si="117"/>
        <v/>
      </c>
      <c r="AM84" s="5" t="str">
        <f t="shared" si="118"/>
        <v/>
      </c>
      <c r="AN84" s="159"/>
      <c r="AO84" s="159"/>
      <c r="AP84" s="168" t="str">
        <f t="shared" si="119"/>
        <v/>
      </c>
      <c r="AQ84" s="5" t="str">
        <f t="shared" si="120"/>
        <v/>
      </c>
      <c r="AR84" s="159"/>
      <c r="AS84" s="159"/>
      <c r="AT84" s="168" t="str">
        <f t="shared" si="121"/>
        <v/>
      </c>
      <c r="AU84" s="5" t="str">
        <f t="shared" si="122"/>
        <v/>
      </c>
      <c r="AV84" s="159"/>
      <c r="AW84" s="159"/>
      <c r="AX84" s="168" t="str">
        <f t="shared" si="123"/>
        <v/>
      </c>
      <c r="AY84" s="5" t="str">
        <f t="shared" si="124"/>
        <v/>
      </c>
      <c r="AZ84" s="160" t="str">
        <f t="shared" si="125"/>
        <v/>
      </c>
      <c r="BA84" s="160" t="str">
        <f t="shared" si="126"/>
        <v/>
      </c>
      <c r="BB84" s="160" t="str">
        <f t="shared" si="127"/>
        <v/>
      </c>
      <c r="BC84" s="6" t="str">
        <f t="shared" si="128"/>
        <v/>
      </c>
      <c r="BD84" s="105"/>
      <c r="BE84" s="159"/>
      <c r="BF84" s="159"/>
      <c r="BG84" s="168" t="str">
        <f t="shared" si="129"/>
        <v/>
      </c>
      <c r="BH84" s="5" t="str">
        <f t="shared" si="130"/>
        <v/>
      </c>
      <c r="BI84" s="159"/>
      <c r="BJ84" s="159"/>
      <c r="BK84" s="168" t="str">
        <f t="shared" si="131"/>
        <v/>
      </c>
      <c r="BL84" s="5" t="str">
        <f t="shared" si="132"/>
        <v/>
      </c>
      <c r="BM84" s="159"/>
      <c r="BN84" s="159"/>
      <c r="BO84" s="168" t="str">
        <f t="shared" si="133"/>
        <v/>
      </c>
      <c r="BP84" s="5" t="str">
        <f t="shared" si="134"/>
        <v/>
      </c>
      <c r="BQ84" s="159"/>
      <c r="BR84" s="159"/>
      <c r="BS84" s="168" t="str">
        <f t="shared" si="135"/>
        <v/>
      </c>
      <c r="BT84" s="5" t="str">
        <f t="shared" si="136"/>
        <v/>
      </c>
      <c r="BU84" s="159"/>
      <c r="BV84" s="159"/>
      <c r="BW84" s="168" t="str">
        <f t="shared" si="137"/>
        <v/>
      </c>
      <c r="BX84" s="5" t="str">
        <f t="shared" si="138"/>
        <v/>
      </c>
      <c r="BY84" s="160" t="str">
        <f t="shared" si="139"/>
        <v/>
      </c>
      <c r="BZ84" s="160" t="str">
        <f t="shared" si="140"/>
        <v/>
      </c>
      <c r="CA84" s="160" t="str">
        <f t="shared" si="141"/>
        <v/>
      </c>
      <c r="CB84" s="6" t="str">
        <f t="shared" si="142"/>
        <v/>
      </c>
      <c r="CC84" s="105"/>
      <c r="CD84" s="159"/>
      <c r="CE84" s="159"/>
      <c r="CF84" s="168" t="str">
        <f t="shared" si="143"/>
        <v/>
      </c>
      <c r="CG84" s="5" t="str">
        <f t="shared" si="144"/>
        <v/>
      </c>
      <c r="CH84" s="159"/>
      <c r="CI84" s="159"/>
      <c r="CJ84" s="168" t="str">
        <f t="shared" si="145"/>
        <v/>
      </c>
      <c r="CK84" s="5" t="str">
        <f t="shared" si="146"/>
        <v/>
      </c>
      <c r="CL84" s="159"/>
      <c r="CM84" s="159"/>
      <c r="CN84" s="168" t="str">
        <f t="shared" si="147"/>
        <v/>
      </c>
      <c r="CO84" s="5" t="str">
        <f t="shared" si="148"/>
        <v/>
      </c>
      <c r="CP84" s="159"/>
      <c r="CQ84" s="159"/>
      <c r="CR84" s="168" t="str">
        <f t="shared" si="149"/>
        <v/>
      </c>
      <c r="CS84" s="5" t="str">
        <f t="shared" si="150"/>
        <v/>
      </c>
      <c r="CT84" s="159"/>
      <c r="CU84" s="159"/>
      <c r="CV84" s="168" t="str">
        <f t="shared" si="151"/>
        <v/>
      </c>
      <c r="CW84" s="5" t="str">
        <f t="shared" si="152"/>
        <v/>
      </c>
      <c r="CX84" s="160" t="str">
        <f t="shared" si="153"/>
        <v/>
      </c>
      <c r="CY84" s="160" t="str">
        <f t="shared" si="154"/>
        <v/>
      </c>
      <c r="CZ84" s="160" t="str">
        <f t="shared" si="155"/>
        <v/>
      </c>
      <c r="DA84" s="6" t="str">
        <f t="shared" si="156"/>
        <v/>
      </c>
      <c r="DB84" s="105"/>
      <c r="DC84" s="159"/>
      <c r="DD84" s="159"/>
      <c r="DE84" s="168" t="str">
        <f t="shared" si="157"/>
        <v/>
      </c>
      <c r="DF84" s="5" t="str">
        <f t="shared" si="158"/>
        <v/>
      </c>
      <c r="DG84" s="159"/>
      <c r="DH84" s="159"/>
      <c r="DI84" s="168" t="str">
        <f t="shared" si="159"/>
        <v/>
      </c>
      <c r="DJ84" s="5" t="str">
        <f t="shared" si="160"/>
        <v/>
      </c>
      <c r="DK84" s="159"/>
      <c r="DL84" s="159"/>
      <c r="DM84" s="168" t="str">
        <f t="shared" si="161"/>
        <v/>
      </c>
      <c r="DN84" s="5" t="str">
        <f t="shared" si="162"/>
        <v/>
      </c>
      <c r="DO84" s="159"/>
      <c r="DP84" s="159"/>
      <c r="DQ84" s="168" t="str">
        <f t="shared" si="163"/>
        <v/>
      </c>
      <c r="DR84" s="5" t="str">
        <f t="shared" si="164"/>
        <v/>
      </c>
      <c r="DS84" s="159"/>
      <c r="DT84" s="159"/>
      <c r="DU84" s="168" t="str">
        <f t="shared" si="165"/>
        <v/>
      </c>
      <c r="DV84" s="5" t="str">
        <f t="shared" si="166"/>
        <v/>
      </c>
      <c r="DW84" s="160" t="str">
        <f t="shared" si="167"/>
        <v/>
      </c>
      <c r="DX84" s="160" t="str">
        <f t="shared" si="168"/>
        <v/>
      </c>
      <c r="DY84" s="160" t="str">
        <f t="shared" si="169"/>
        <v/>
      </c>
      <c r="DZ84" s="6" t="str">
        <f t="shared" si="170"/>
        <v/>
      </c>
      <c r="EA84" s="105"/>
      <c r="EB84" s="159"/>
      <c r="EC84" s="159"/>
      <c r="ED84" s="168" t="str">
        <f t="shared" si="171"/>
        <v/>
      </c>
      <c r="EE84" s="5" t="str">
        <f t="shared" si="172"/>
        <v/>
      </c>
      <c r="EF84" s="159"/>
      <c r="EG84" s="159"/>
      <c r="EH84" s="168" t="str">
        <f t="shared" si="173"/>
        <v/>
      </c>
      <c r="EI84" s="5" t="str">
        <f t="shared" si="174"/>
        <v/>
      </c>
      <c r="EJ84" s="159"/>
      <c r="EK84" s="159"/>
      <c r="EL84" s="168" t="str">
        <f t="shared" si="175"/>
        <v/>
      </c>
      <c r="EM84" s="5" t="str">
        <f t="shared" si="176"/>
        <v/>
      </c>
      <c r="EN84" s="159"/>
      <c r="EO84" s="159"/>
      <c r="EP84" s="168" t="str">
        <f t="shared" si="177"/>
        <v/>
      </c>
      <c r="EQ84" s="5" t="str">
        <f t="shared" si="178"/>
        <v/>
      </c>
      <c r="ER84" s="159"/>
      <c r="ES84" s="159"/>
      <c r="ET84" s="168" t="str">
        <f t="shared" si="179"/>
        <v/>
      </c>
      <c r="EU84" s="5" t="str">
        <f t="shared" si="180"/>
        <v/>
      </c>
      <c r="EV84" s="160" t="str">
        <f t="shared" si="181"/>
        <v/>
      </c>
      <c r="EW84" s="160" t="str">
        <f t="shared" si="182"/>
        <v/>
      </c>
      <c r="EX84" s="160" t="str">
        <f t="shared" si="183"/>
        <v/>
      </c>
      <c r="EY84" s="6" t="str">
        <f t="shared" si="184"/>
        <v/>
      </c>
      <c r="EZ84" s="105"/>
      <c r="FA84" s="105"/>
      <c r="FB84" s="105"/>
      <c r="FC84" s="105"/>
      <c r="FD84" s="105"/>
      <c r="FE84" s="106" t="str">
        <f t="shared" si="185"/>
        <v/>
      </c>
      <c r="FF84" s="100" t="str">
        <f t="shared" si="186"/>
        <v xml:space="preserve"> </v>
      </c>
      <c r="FG84" s="105"/>
      <c r="FH84" s="105"/>
      <c r="FI84" s="105"/>
      <c r="FJ84" s="105"/>
      <c r="FK84" s="105"/>
      <c r="FL84" s="107" t="str">
        <f t="shared" si="187"/>
        <v/>
      </c>
      <c r="FM84" s="101" t="str">
        <f t="shared" si="188"/>
        <v xml:space="preserve"> </v>
      </c>
      <c r="FN84" s="105"/>
      <c r="FO84" s="105"/>
      <c r="FP84" s="105"/>
      <c r="FQ84" s="105"/>
      <c r="FR84" s="105"/>
      <c r="FS84" s="204" t="str">
        <f t="shared" si="189"/>
        <v/>
      </c>
      <c r="FT84" s="205" t="str">
        <f t="shared" si="190"/>
        <v xml:space="preserve"> </v>
      </c>
      <c r="FU84" s="477"/>
      <c r="FV84" s="316" t="str">
        <f>IF(AND(C84=""),"-",VLOOKUP(B84,Register!$A$7:$AM$311,19,FALSE))</f>
        <v>-</v>
      </c>
      <c r="FW84" s="7" t="str">
        <f>IF(AND(C84=""),"-",VLOOKUP(B84,Register!$A$7:$AM$311,20,FALSE))</f>
        <v>-</v>
      </c>
      <c r="FX84" s="7" t="str">
        <f>IF(AND(C84=""),"-",VLOOKUP(B84,Register!$A$7:$AM$311,21,FALSE))</f>
        <v>-</v>
      </c>
      <c r="FY84" s="7" t="str">
        <f>IF(AND(C84=""),"-",VLOOKUP(B84,Register!$A$7:$AM$311,22,FALSE))</f>
        <v>-</v>
      </c>
      <c r="FZ84" s="7" t="str">
        <f>IF(AND(C84=""),"-",VLOOKUP(B84,Register!$A$7:$AM$311,23,FALSE))</f>
        <v>-</v>
      </c>
      <c r="GA84" s="7" t="str">
        <f>IF(AND(C84=""),"-",VLOOKUP(B84,Register!$A$7:$AM$311,24,FALSE))</f>
        <v>-</v>
      </c>
      <c r="GB84" s="7" t="str">
        <f>IF(AND(C84=""),"-",VLOOKUP(B84,Register!$A$7:$AM$311,25,FALSE))</f>
        <v>-</v>
      </c>
      <c r="GC84" s="7" t="str">
        <f>IF(AND(C84=""),"-",VLOOKUP(B84,Register!$A$7:$AM$311,26,FALSE))</f>
        <v>-</v>
      </c>
      <c r="GD84" s="7" t="str">
        <f>IF(AND(C84=""),"-",VLOOKUP(B84,Register!$A$7:$AM$311,27,FALSE))</f>
        <v>-</v>
      </c>
      <c r="GE84" s="7" t="str">
        <f>IF(AND(C84=""),"-",VLOOKUP(B84,Register!$A$7:$AM$311,28,FALSE))</f>
        <v>-</v>
      </c>
      <c r="GF84" s="7" t="str">
        <f>IF(AND(C84=""),"-",VLOOKUP(B84,Register!$A$7:$AM$311,29,FALSE))</f>
        <v>-</v>
      </c>
      <c r="GG84" s="7" t="str">
        <f>IF(AND(C84=""),"-",VLOOKUP(B84,Register!$A$7:$AM$311,30,FALSE))</f>
        <v>-</v>
      </c>
      <c r="GH84" s="8" t="str">
        <f>IF(AND(C84=""),"-",VLOOKUP(B84,Register!$A$7:$AM$311,31,FALSE))</f>
        <v>-</v>
      </c>
      <c r="GI84" s="309" t="str">
        <f>IF(AND(C84=""),"",VLOOKUP(B84,Register!$A$7:$CL$311,36,FALSE))</f>
        <v/>
      </c>
      <c r="GJ84" s="182" t="str">
        <f t="shared" si="191"/>
        <v/>
      </c>
      <c r="GK84" s="312" t="str">
        <f t="shared" si="192"/>
        <v/>
      </c>
      <c r="GL84" s="314" t="str">
        <f t="shared" si="193"/>
        <v/>
      </c>
      <c r="GM84" s="3"/>
      <c r="GR84" s="3"/>
      <c r="GS84" s="3"/>
      <c r="GT84" s="3"/>
      <c r="GU84" s="3"/>
      <c r="GV84" s="3"/>
      <c r="GW84" s="3"/>
      <c r="GX84" s="3"/>
      <c r="GY84" s="3"/>
      <c r="GZ84" s="3"/>
      <c r="HA84" s="3"/>
      <c r="HB84" s="3"/>
      <c r="HC84" s="3"/>
      <c r="HD84" s="3"/>
      <c r="HE84" s="3"/>
      <c r="HF84" s="3"/>
      <c r="HG84" s="3"/>
      <c r="HH84" s="3"/>
      <c r="HI84" s="3"/>
      <c r="HJ84" s="3"/>
      <c r="HK84" s="3"/>
      <c r="HL84" s="3"/>
      <c r="HM84" s="3"/>
      <c r="HW84" s="321" t="str">
        <f>IF(ISNA(VLOOKUP(B84,Register!A$7:Z$315,9,FALSE)),"",VLOOKUP(B84,Register!A$7:Z$315,9,FALSE))</f>
        <v/>
      </c>
      <c r="HX84" s="321" t="str">
        <f>IF(ISNA(VLOOKUP(B84,Register!A$7:Z$315,12,FALSE)),"",VLOOKUP(B84,Register!A$7:Z$315,12,FALSE))</f>
        <v/>
      </c>
      <c r="HY84" s="321" t="str">
        <f t="shared" si="194"/>
        <v/>
      </c>
      <c r="HZ84" s="321" t="str">
        <f t="shared" si="195"/>
        <v/>
      </c>
      <c r="IA84" s="321" t="str">
        <f t="shared" si="196"/>
        <v/>
      </c>
      <c r="IB84" s="321" t="str">
        <f t="shared" si="197"/>
        <v/>
      </c>
      <c r="IC84" s="321" t="str">
        <f t="shared" si="198"/>
        <v/>
      </c>
      <c r="ID84" s="321" t="str">
        <f t="shared" si="199"/>
        <v/>
      </c>
      <c r="IE84" s="321" t="str">
        <f t="shared" si="200"/>
        <v/>
      </c>
      <c r="IF84" s="321" t="str">
        <f t="shared" si="201"/>
        <v/>
      </c>
    </row>
    <row r="85" spans="1:240" ht="21">
      <c r="A85" s="172">
        <v>73</v>
      </c>
      <c r="B85" s="197"/>
      <c r="C85" s="196" t="str">
        <f>IF(ISNA(VLOOKUP(B85,Register!A$7:Z$315,3,FALSE)),"",VLOOKUP(B85,Register!A$7:Z$315,3,FALSE))</f>
        <v/>
      </c>
      <c r="D85" s="196" t="str">
        <f>IF(ISNA(VLOOKUP(B85,Register!A$7:Z$315,4,FALSE)),"",VLOOKUP(B85,Register!A$7:Z$315,4,FALSE))</f>
        <v/>
      </c>
      <c r="E85" s="195" t="str">
        <f>IF(ISNA(VLOOKUP(B85,Register!A$7:Z$315,6,FALSE)),"",VLOOKUP(B85,Register!A$7:Z$315,6,FALSE))</f>
        <v/>
      </c>
      <c r="F85" s="105"/>
      <c r="G85" s="159"/>
      <c r="H85" s="159"/>
      <c r="I85" s="168" t="str">
        <f t="shared" si="103"/>
        <v/>
      </c>
      <c r="J85" s="5" t="str">
        <f t="shared" si="104"/>
        <v/>
      </c>
      <c r="K85" s="159"/>
      <c r="L85" s="159"/>
      <c r="M85" s="168" t="str">
        <f t="shared" si="105"/>
        <v/>
      </c>
      <c r="N85" s="5" t="str">
        <f t="shared" si="106"/>
        <v/>
      </c>
      <c r="O85" s="159"/>
      <c r="P85" s="159"/>
      <c r="Q85" s="168" t="str">
        <f t="shared" si="107"/>
        <v/>
      </c>
      <c r="R85" s="5" t="str">
        <f t="shared" si="108"/>
        <v/>
      </c>
      <c r="S85" s="159"/>
      <c r="T85" s="159"/>
      <c r="U85" s="168" t="str">
        <f t="shared" si="109"/>
        <v/>
      </c>
      <c r="V85" s="5" t="str">
        <f t="shared" si="110"/>
        <v/>
      </c>
      <c r="W85" s="159"/>
      <c r="X85" s="159"/>
      <c r="Y85" s="168" t="str">
        <f t="shared" si="111"/>
        <v/>
      </c>
      <c r="Z85" s="5" t="str">
        <f t="shared" si="112"/>
        <v/>
      </c>
      <c r="AA85" s="160" t="str">
        <f t="shared" si="101"/>
        <v/>
      </c>
      <c r="AB85" s="160" t="str">
        <f t="shared" si="102"/>
        <v/>
      </c>
      <c r="AC85" s="160" t="str">
        <f t="shared" si="113"/>
        <v/>
      </c>
      <c r="AD85" s="6" t="str">
        <f t="shared" si="114"/>
        <v/>
      </c>
      <c r="AE85" s="105"/>
      <c r="AF85" s="159"/>
      <c r="AG85" s="159"/>
      <c r="AH85" s="168" t="str">
        <f t="shared" si="115"/>
        <v/>
      </c>
      <c r="AI85" s="5" t="str">
        <f t="shared" si="116"/>
        <v/>
      </c>
      <c r="AJ85" s="159"/>
      <c r="AK85" s="159"/>
      <c r="AL85" s="168" t="str">
        <f t="shared" si="117"/>
        <v/>
      </c>
      <c r="AM85" s="5" t="str">
        <f t="shared" si="118"/>
        <v/>
      </c>
      <c r="AN85" s="159"/>
      <c r="AO85" s="159"/>
      <c r="AP85" s="168" t="str">
        <f t="shared" si="119"/>
        <v/>
      </c>
      <c r="AQ85" s="5" t="str">
        <f t="shared" si="120"/>
        <v/>
      </c>
      <c r="AR85" s="159"/>
      <c r="AS85" s="159"/>
      <c r="AT85" s="168" t="str">
        <f t="shared" si="121"/>
        <v/>
      </c>
      <c r="AU85" s="5" t="str">
        <f t="shared" si="122"/>
        <v/>
      </c>
      <c r="AV85" s="159"/>
      <c r="AW85" s="159"/>
      <c r="AX85" s="168" t="str">
        <f t="shared" si="123"/>
        <v/>
      </c>
      <c r="AY85" s="5" t="str">
        <f t="shared" si="124"/>
        <v/>
      </c>
      <c r="AZ85" s="160" t="str">
        <f t="shared" si="125"/>
        <v/>
      </c>
      <c r="BA85" s="160" t="str">
        <f t="shared" si="126"/>
        <v/>
      </c>
      <c r="BB85" s="160" t="str">
        <f t="shared" si="127"/>
        <v/>
      </c>
      <c r="BC85" s="6" t="str">
        <f t="shared" si="128"/>
        <v/>
      </c>
      <c r="BD85" s="105"/>
      <c r="BE85" s="159"/>
      <c r="BF85" s="159"/>
      <c r="BG85" s="168" t="str">
        <f t="shared" si="129"/>
        <v/>
      </c>
      <c r="BH85" s="5" t="str">
        <f t="shared" si="130"/>
        <v/>
      </c>
      <c r="BI85" s="159"/>
      <c r="BJ85" s="159"/>
      <c r="BK85" s="168" t="str">
        <f t="shared" si="131"/>
        <v/>
      </c>
      <c r="BL85" s="5" t="str">
        <f t="shared" si="132"/>
        <v/>
      </c>
      <c r="BM85" s="159"/>
      <c r="BN85" s="159"/>
      <c r="BO85" s="168" t="str">
        <f t="shared" si="133"/>
        <v/>
      </c>
      <c r="BP85" s="5" t="str">
        <f t="shared" si="134"/>
        <v/>
      </c>
      <c r="BQ85" s="159"/>
      <c r="BR85" s="159"/>
      <c r="BS85" s="168" t="str">
        <f t="shared" si="135"/>
        <v/>
      </c>
      <c r="BT85" s="5" t="str">
        <f t="shared" si="136"/>
        <v/>
      </c>
      <c r="BU85" s="159"/>
      <c r="BV85" s="159"/>
      <c r="BW85" s="168" t="str">
        <f t="shared" si="137"/>
        <v/>
      </c>
      <c r="BX85" s="5" t="str">
        <f t="shared" si="138"/>
        <v/>
      </c>
      <c r="BY85" s="160" t="str">
        <f t="shared" si="139"/>
        <v/>
      </c>
      <c r="BZ85" s="160" t="str">
        <f t="shared" si="140"/>
        <v/>
      </c>
      <c r="CA85" s="160" t="str">
        <f t="shared" si="141"/>
        <v/>
      </c>
      <c r="CB85" s="6" t="str">
        <f t="shared" si="142"/>
        <v/>
      </c>
      <c r="CC85" s="105"/>
      <c r="CD85" s="159"/>
      <c r="CE85" s="159"/>
      <c r="CF85" s="168" t="str">
        <f t="shared" si="143"/>
        <v/>
      </c>
      <c r="CG85" s="5" t="str">
        <f t="shared" si="144"/>
        <v/>
      </c>
      <c r="CH85" s="159"/>
      <c r="CI85" s="159"/>
      <c r="CJ85" s="168" t="str">
        <f t="shared" si="145"/>
        <v/>
      </c>
      <c r="CK85" s="5" t="str">
        <f t="shared" si="146"/>
        <v/>
      </c>
      <c r="CL85" s="159"/>
      <c r="CM85" s="159"/>
      <c r="CN85" s="168" t="str">
        <f t="shared" si="147"/>
        <v/>
      </c>
      <c r="CO85" s="5" t="str">
        <f t="shared" si="148"/>
        <v/>
      </c>
      <c r="CP85" s="159"/>
      <c r="CQ85" s="159"/>
      <c r="CR85" s="168" t="str">
        <f t="shared" si="149"/>
        <v/>
      </c>
      <c r="CS85" s="5" t="str">
        <f t="shared" si="150"/>
        <v/>
      </c>
      <c r="CT85" s="159"/>
      <c r="CU85" s="159"/>
      <c r="CV85" s="168" t="str">
        <f t="shared" si="151"/>
        <v/>
      </c>
      <c r="CW85" s="5" t="str">
        <f t="shared" si="152"/>
        <v/>
      </c>
      <c r="CX85" s="160" t="str">
        <f t="shared" si="153"/>
        <v/>
      </c>
      <c r="CY85" s="160" t="str">
        <f t="shared" si="154"/>
        <v/>
      </c>
      <c r="CZ85" s="160" t="str">
        <f t="shared" si="155"/>
        <v/>
      </c>
      <c r="DA85" s="6" t="str">
        <f t="shared" si="156"/>
        <v/>
      </c>
      <c r="DB85" s="105"/>
      <c r="DC85" s="159"/>
      <c r="DD85" s="159"/>
      <c r="DE85" s="168" t="str">
        <f t="shared" si="157"/>
        <v/>
      </c>
      <c r="DF85" s="5" t="str">
        <f t="shared" si="158"/>
        <v/>
      </c>
      <c r="DG85" s="159"/>
      <c r="DH85" s="159"/>
      <c r="DI85" s="168" t="str">
        <f t="shared" si="159"/>
        <v/>
      </c>
      <c r="DJ85" s="5" t="str">
        <f t="shared" si="160"/>
        <v/>
      </c>
      <c r="DK85" s="159"/>
      <c r="DL85" s="159"/>
      <c r="DM85" s="168" t="str">
        <f t="shared" si="161"/>
        <v/>
      </c>
      <c r="DN85" s="5" t="str">
        <f t="shared" si="162"/>
        <v/>
      </c>
      <c r="DO85" s="159"/>
      <c r="DP85" s="159"/>
      <c r="DQ85" s="168" t="str">
        <f t="shared" si="163"/>
        <v/>
      </c>
      <c r="DR85" s="5" t="str">
        <f t="shared" si="164"/>
        <v/>
      </c>
      <c r="DS85" s="159"/>
      <c r="DT85" s="159"/>
      <c r="DU85" s="168" t="str">
        <f t="shared" si="165"/>
        <v/>
      </c>
      <c r="DV85" s="5" t="str">
        <f t="shared" si="166"/>
        <v/>
      </c>
      <c r="DW85" s="160" t="str">
        <f t="shared" si="167"/>
        <v/>
      </c>
      <c r="DX85" s="160" t="str">
        <f t="shared" si="168"/>
        <v/>
      </c>
      <c r="DY85" s="160" t="str">
        <f t="shared" si="169"/>
        <v/>
      </c>
      <c r="DZ85" s="6" t="str">
        <f t="shared" si="170"/>
        <v/>
      </c>
      <c r="EA85" s="105"/>
      <c r="EB85" s="159"/>
      <c r="EC85" s="159"/>
      <c r="ED85" s="168" t="str">
        <f t="shared" si="171"/>
        <v/>
      </c>
      <c r="EE85" s="5" t="str">
        <f t="shared" si="172"/>
        <v/>
      </c>
      <c r="EF85" s="159"/>
      <c r="EG85" s="159"/>
      <c r="EH85" s="168" t="str">
        <f t="shared" si="173"/>
        <v/>
      </c>
      <c r="EI85" s="5" t="str">
        <f t="shared" si="174"/>
        <v/>
      </c>
      <c r="EJ85" s="159"/>
      <c r="EK85" s="159"/>
      <c r="EL85" s="168" t="str">
        <f t="shared" si="175"/>
        <v/>
      </c>
      <c r="EM85" s="5" t="str">
        <f t="shared" si="176"/>
        <v/>
      </c>
      <c r="EN85" s="159"/>
      <c r="EO85" s="159"/>
      <c r="EP85" s="168" t="str">
        <f t="shared" si="177"/>
        <v/>
      </c>
      <c r="EQ85" s="5" t="str">
        <f t="shared" si="178"/>
        <v/>
      </c>
      <c r="ER85" s="159"/>
      <c r="ES85" s="159"/>
      <c r="ET85" s="168" t="str">
        <f t="shared" si="179"/>
        <v/>
      </c>
      <c r="EU85" s="5" t="str">
        <f t="shared" si="180"/>
        <v/>
      </c>
      <c r="EV85" s="160" t="str">
        <f t="shared" si="181"/>
        <v/>
      </c>
      <c r="EW85" s="160" t="str">
        <f t="shared" si="182"/>
        <v/>
      </c>
      <c r="EX85" s="160" t="str">
        <f t="shared" si="183"/>
        <v/>
      </c>
      <c r="EY85" s="6" t="str">
        <f t="shared" si="184"/>
        <v/>
      </c>
      <c r="EZ85" s="105"/>
      <c r="FA85" s="105"/>
      <c r="FB85" s="105"/>
      <c r="FC85" s="105"/>
      <c r="FD85" s="105"/>
      <c r="FE85" s="106" t="str">
        <f t="shared" si="185"/>
        <v/>
      </c>
      <c r="FF85" s="100" t="str">
        <f t="shared" si="186"/>
        <v xml:space="preserve"> </v>
      </c>
      <c r="FG85" s="105"/>
      <c r="FH85" s="105"/>
      <c r="FI85" s="105"/>
      <c r="FJ85" s="105"/>
      <c r="FK85" s="105"/>
      <c r="FL85" s="107" t="str">
        <f t="shared" si="187"/>
        <v/>
      </c>
      <c r="FM85" s="101" t="str">
        <f t="shared" si="188"/>
        <v xml:space="preserve"> </v>
      </c>
      <c r="FN85" s="105"/>
      <c r="FO85" s="105"/>
      <c r="FP85" s="105"/>
      <c r="FQ85" s="105"/>
      <c r="FR85" s="105"/>
      <c r="FS85" s="204" t="str">
        <f t="shared" si="189"/>
        <v/>
      </c>
      <c r="FT85" s="205" t="str">
        <f t="shared" si="190"/>
        <v xml:space="preserve"> </v>
      </c>
      <c r="FU85" s="477"/>
      <c r="FV85" s="316" t="str">
        <f>IF(AND(C85=""),"-",VLOOKUP(B85,Register!$A$7:$AM$311,19,FALSE))</f>
        <v>-</v>
      </c>
      <c r="FW85" s="7" t="str">
        <f>IF(AND(C85=""),"-",VLOOKUP(B85,Register!$A$7:$AM$311,20,FALSE))</f>
        <v>-</v>
      </c>
      <c r="FX85" s="7" t="str">
        <f>IF(AND(C85=""),"-",VLOOKUP(B85,Register!$A$7:$AM$311,21,FALSE))</f>
        <v>-</v>
      </c>
      <c r="FY85" s="7" t="str">
        <f>IF(AND(C85=""),"-",VLOOKUP(B85,Register!$A$7:$AM$311,22,FALSE))</f>
        <v>-</v>
      </c>
      <c r="FZ85" s="7" t="str">
        <f>IF(AND(C85=""),"-",VLOOKUP(B85,Register!$A$7:$AM$311,23,FALSE))</f>
        <v>-</v>
      </c>
      <c r="GA85" s="7" t="str">
        <f>IF(AND(C85=""),"-",VLOOKUP(B85,Register!$A$7:$AM$311,24,FALSE))</f>
        <v>-</v>
      </c>
      <c r="GB85" s="7" t="str">
        <f>IF(AND(C85=""),"-",VLOOKUP(B85,Register!$A$7:$AM$311,25,FALSE))</f>
        <v>-</v>
      </c>
      <c r="GC85" s="7" t="str">
        <f>IF(AND(C85=""),"-",VLOOKUP(B85,Register!$A$7:$AM$311,26,FALSE))</f>
        <v>-</v>
      </c>
      <c r="GD85" s="7" t="str">
        <f>IF(AND(C85=""),"-",VLOOKUP(B85,Register!$A$7:$AM$311,27,FALSE))</f>
        <v>-</v>
      </c>
      <c r="GE85" s="7" t="str">
        <f>IF(AND(C85=""),"-",VLOOKUP(B85,Register!$A$7:$AM$311,28,FALSE))</f>
        <v>-</v>
      </c>
      <c r="GF85" s="7" t="str">
        <f>IF(AND(C85=""),"-",VLOOKUP(B85,Register!$A$7:$AM$311,29,FALSE))</f>
        <v>-</v>
      </c>
      <c r="GG85" s="7" t="str">
        <f>IF(AND(C85=""),"-",VLOOKUP(B85,Register!$A$7:$AM$311,30,FALSE))</f>
        <v>-</v>
      </c>
      <c r="GH85" s="8" t="str">
        <f>IF(AND(C85=""),"-",VLOOKUP(B85,Register!$A$7:$AM$311,31,FALSE))</f>
        <v>-</v>
      </c>
      <c r="GI85" s="309" t="str">
        <f>IF(AND(C85=""),"",VLOOKUP(B85,Register!$A$7:$CL$311,36,FALSE))</f>
        <v/>
      </c>
      <c r="GJ85" s="182" t="str">
        <f t="shared" si="191"/>
        <v/>
      </c>
      <c r="GK85" s="312" t="str">
        <f t="shared" si="192"/>
        <v/>
      </c>
      <c r="GL85" s="314" t="str">
        <f t="shared" si="193"/>
        <v/>
      </c>
      <c r="GM85" s="3"/>
      <c r="GR85" s="3"/>
      <c r="GS85" s="3"/>
      <c r="GT85" s="3"/>
      <c r="GU85" s="3"/>
      <c r="GV85" s="3"/>
      <c r="GW85" s="3"/>
      <c r="GX85" s="3"/>
      <c r="GY85" s="3"/>
      <c r="GZ85" s="3"/>
      <c r="HA85" s="3"/>
      <c r="HB85" s="3"/>
      <c r="HC85" s="3"/>
      <c r="HD85" s="3"/>
      <c r="HE85" s="3"/>
      <c r="HF85" s="3"/>
      <c r="HG85" s="3"/>
      <c r="HH85" s="3"/>
      <c r="HI85" s="3"/>
      <c r="HJ85" s="3"/>
      <c r="HK85" s="3"/>
      <c r="HL85" s="3"/>
      <c r="HM85" s="3"/>
      <c r="HW85" s="321" t="str">
        <f>IF(ISNA(VLOOKUP(B85,Register!A$7:Z$315,9,FALSE)),"",VLOOKUP(B85,Register!A$7:Z$315,9,FALSE))</f>
        <v/>
      </c>
      <c r="HX85" s="321" t="str">
        <f>IF(ISNA(VLOOKUP(B85,Register!A$7:Z$315,12,FALSE)),"",VLOOKUP(B85,Register!A$7:Z$315,12,FALSE))</f>
        <v/>
      </c>
      <c r="HY85" s="321" t="str">
        <f t="shared" si="194"/>
        <v/>
      </c>
      <c r="HZ85" s="321" t="str">
        <f t="shared" si="195"/>
        <v/>
      </c>
      <c r="IA85" s="321" t="str">
        <f t="shared" si="196"/>
        <v/>
      </c>
      <c r="IB85" s="321" t="str">
        <f t="shared" si="197"/>
        <v/>
      </c>
      <c r="IC85" s="321" t="str">
        <f t="shared" si="198"/>
        <v/>
      </c>
      <c r="ID85" s="321" t="str">
        <f t="shared" si="199"/>
        <v/>
      </c>
      <c r="IE85" s="321" t="str">
        <f t="shared" si="200"/>
        <v/>
      </c>
      <c r="IF85" s="321" t="str">
        <f t="shared" si="201"/>
        <v/>
      </c>
    </row>
    <row r="86" spans="1:240" ht="21">
      <c r="A86" s="172">
        <v>74</v>
      </c>
      <c r="B86" s="197"/>
      <c r="C86" s="196" t="str">
        <f>IF(ISNA(VLOOKUP(B86,Register!A$7:Z$315,3,FALSE)),"",VLOOKUP(B86,Register!A$7:Z$315,3,FALSE))</f>
        <v/>
      </c>
      <c r="D86" s="196" t="str">
        <f>IF(ISNA(VLOOKUP(B86,Register!A$7:Z$315,4,FALSE)),"",VLOOKUP(B86,Register!A$7:Z$315,4,FALSE))</f>
        <v/>
      </c>
      <c r="E86" s="195" t="str">
        <f>IF(ISNA(VLOOKUP(B86,Register!A$7:Z$315,6,FALSE)),"",VLOOKUP(B86,Register!A$7:Z$315,6,FALSE))</f>
        <v/>
      </c>
      <c r="F86" s="105"/>
      <c r="G86" s="159"/>
      <c r="H86" s="159"/>
      <c r="I86" s="168" t="str">
        <f t="shared" si="103"/>
        <v/>
      </c>
      <c r="J86" s="5" t="str">
        <f t="shared" si="104"/>
        <v/>
      </c>
      <c r="K86" s="159"/>
      <c r="L86" s="159"/>
      <c r="M86" s="168" t="str">
        <f t="shared" si="105"/>
        <v/>
      </c>
      <c r="N86" s="5" t="str">
        <f t="shared" si="106"/>
        <v/>
      </c>
      <c r="O86" s="159"/>
      <c r="P86" s="159"/>
      <c r="Q86" s="168" t="str">
        <f t="shared" si="107"/>
        <v/>
      </c>
      <c r="R86" s="5" t="str">
        <f t="shared" si="108"/>
        <v/>
      </c>
      <c r="S86" s="159"/>
      <c r="T86" s="159"/>
      <c r="U86" s="168" t="str">
        <f t="shared" si="109"/>
        <v/>
      </c>
      <c r="V86" s="5" t="str">
        <f t="shared" si="110"/>
        <v/>
      </c>
      <c r="W86" s="159"/>
      <c r="X86" s="159"/>
      <c r="Y86" s="168" t="str">
        <f t="shared" si="111"/>
        <v/>
      </c>
      <c r="Z86" s="5" t="str">
        <f t="shared" si="112"/>
        <v/>
      </c>
      <c r="AA86" s="160" t="str">
        <f t="shared" si="101"/>
        <v/>
      </c>
      <c r="AB86" s="160" t="str">
        <f t="shared" si="102"/>
        <v/>
      </c>
      <c r="AC86" s="160" t="str">
        <f t="shared" si="113"/>
        <v/>
      </c>
      <c r="AD86" s="6" t="str">
        <f t="shared" si="114"/>
        <v/>
      </c>
      <c r="AE86" s="105"/>
      <c r="AF86" s="159"/>
      <c r="AG86" s="159"/>
      <c r="AH86" s="168" t="str">
        <f t="shared" si="115"/>
        <v/>
      </c>
      <c r="AI86" s="5" t="str">
        <f t="shared" si="116"/>
        <v/>
      </c>
      <c r="AJ86" s="159"/>
      <c r="AK86" s="159"/>
      <c r="AL86" s="168" t="str">
        <f t="shared" si="117"/>
        <v/>
      </c>
      <c r="AM86" s="5" t="str">
        <f t="shared" si="118"/>
        <v/>
      </c>
      <c r="AN86" s="159"/>
      <c r="AO86" s="159"/>
      <c r="AP86" s="168" t="str">
        <f t="shared" si="119"/>
        <v/>
      </c>
      <c r="AQ86" s="5" t="str">
        <f t="shared" si="120"/>
        <v/>
      </c>
      <c r="AR86" s="159"/>
      <c r="AS86" s="159"/>
      <c r="AT86" s="168" t="str">
        <f t="shared" si="121"/>
        <v/>
      </c>
      <c r="AU86" s="5" t="str">
        <f t="shared" si="122"/>
        <v/>
      </c>
      <c r="AV86" s="159"/>
      <c r="AW86" s="159"/>
      <c r="AX86" s="168" t="str">
        <f t="shared" si="123"/>
        <v/>
      </c>
      <c r="AY86" s="5" t="str">
        <f t="shared" si="124"/>
        <v/>
      </c>
      <c r="AZ86" s="160" t="str">
        <f t="shared" si="125"/>
        <v/>
      </c>
      <c r="BA86" s="160" t="str">
        <f t="shared" si="126"/>
        <v/>
      </c>
      <c r="BB86" s="160" t="str">
        <f t="shared" si="127"/>
        <v/>
      </c>
      <c r="BC86" s="6" t="str">
        <f t="shared" si="128"/>
        <v/>
      </c>
      <c r="BD86" s="105"/>
      <c r="BE86" s="159"/>
      <c r="BF86" s="159"/>
      <c r="BG86" s="168" t="str">
        <f t="shared" si="129"/>
        <v/>
      </c>
      <c r="BH86" s="5" t="str">
        <f t="shared" si="130"/>
        <v/>
      </c>
      <c r="BI86" s="159"/>
      <c r="BJ86" s="159"/>
      <c r="BK86" s="168" t="str">
        <f t="shared" si="131"/>
        <v/>
      </c>
      <c r="BL86" s="5" t="str">
        <f t="shared" si="132"/>
        <v/>
      </c>
      <c r="BM86" s="159"/>
      <c r="BN86" s="159"/>
      <c r="BO86" s="168" t="str">
        <f t="shared" si="133"/>
        <v/>
      </c>
      <c r="BP86" s="5" t="str">
        <f t="shared" si="134"/>
        <v/>
      </c>
      <c r="BQ86" s="159"/>
      <c r="BR86" s="159"/>
      <c r="BS86" s="168" t="str">
        <f t="shared" si="135"/>
        <v/>
      </c>
      <c r="BT86" s="5" t="str">
        <f t="shared" si="136"/>
        <v/>
      </c>
      <c r="BU86" s="159"/>
      <c r="BV86" s="159"/>
      <c r="BW86" s="168" t="str">
        <f t="shared" si="137"/>
        <v/>
      </c>
      <c r="BX86" s="5" t="str">
        <f t="shared" si="138"/>
        <v/>
      </c>
      <c r="BY86" s="160" t="str">
        <f t="shared" si="139"/>
        <v/>
      </c>
      <c r="BZ86" s="160" t="str">
        <f t="shared" si="140"/>
        <v/>
      </c>
      <c r="CA86" s="160" t="str">
        <f t="shared" si="141"/>
        <v/>
      </c>
      <c r="CB86" s="6" t="str">
        <f t="shared" si="142"/>
        <v/>
      </c>
      <c r="CC86" s="105"/>
      <c r="CD86" s="159"/>
      <c r="CE86" s="159"/>
      <c r="CF86" s="168" t="str">
        <f t="shared" si="143"/>
        <v/>
      </c>
      <c r="CG86" s="5" t="str">
        <f t="shared" si="144"/>
        <v/>
      </c>
      <c r="CH86" s="159"/>
      <c r="CI86" s="159"/>
      <c r="CJ86" s="168" t="str">
        <f t="shared" si="145"/>
        <v/>
      </c>
      <c r="CK86" s="5" t="str">
        <f t="shared" si="146"/>
        <v/>
      </c>
      <c r="CL86" s="159"/>
      <c r="CM86" s="159"/>
      <c r="CN86" s="168" t="str">
        <f t="shared" si="147"/>
        <v/>
      </c>
      <c r="CO86" s="5" t="str">
        <f t="shared" si="148"/>
        <v/>
      </c>
      <c r="CP86" s="159"/>
      <c r="CQ86" s="159"/>
      <c r="CR86" s="168" t="str">
        <f t="shared" si="149"/>
        <v/>
      </c>
      <c r="CS86" s="5" t="str">
        <f t="shared" si="150"/>
        <v/>
      </c>
      <c r="CT86" s="159"/>
      <c r="CU86" s="159"/>
      <c r="CV86" s="168" t="str">
        <f t="shared" si="151"/>
        <v/>
      </c>
      <c r="CW86" s="5" t="str">
        <f t="shared" si="152"/>
        <v/>
      </c>
      <c r="CX86" s="160" t="str">
        <f t="shared" si="153"/>
        <v/>
      </c>
      <c r="CY86" s="160" t="str">
        <f t="shared" si="154"/>
        <v/>
      </c>
      <c r="CZ86" s="160" t="str">
        <f t="shared" si="155"/>
        <v/>
      </c>
      <c r="DA86" s="6" t="str">
        <f t="shared" si="156"/>
        <v/>
      </c>
      <c r="DB86" s="105"/>
      <c r="DC86" s="159"/>
      <c r="DD86" s="159"/>
      <c r="DE86" s="168" t="str">
        <f t="shared" si="157"/>
        <v/>
      </c>
      <c r="DF86" s="5" t="str">
        <f t="shared" si="158"/>
        <v/>
      </c>
      <c r="DG86" s="159"/>
      <c r="DH86" s="159"/>
      <c r="DI86" s="168" t="str">
        <f t="shared" si="159"/>
        <v/>
      </c>
      <c r="DJ86" s="5" t="str">
        <f t="shared" si="160"/>
        <v/>
      </c>
      <c r="DK86" s="159"/>
      <c r="DL86" s="159"/>
      <c r="DM86" s="168" t="str">
        <f t="shared" si="161"/>
        <v/>
      </c>
      <c r="DN86" s="5" t="str">
        <f t="shared" si="162"/>
        <v/>
      </c>
      <c r="DO86" s="159"/>
      <c r="DP86" s="159"/>
      <c r="DQ86" s="168" t="str">
        <f t="shared" si="163"/>
        <v/>
      </c>
      <c r="DR86" s="5" t="str">
        <f t="shared" si="164"/>
        <v/>
      </c>
      <c r="DS86" s="159"/>
      <c r="DT86" s="159"/>
      <c r="DU86" s="168" t="str">
        <f t="shared" si="165"/>
        <v/>
      </c>
      <c r="DV86" s="5" t="str">
        <f t="shared" si="166"/>
        <v/>
      </c>
      <c r="DW86" s="160" t="str">
        <f t="shared" si="167"/>
        <v/>
      </c>
      <c r="DX86" s="160" t="str">
        <f t="shared" si="168"/>
        <v/>
      </c>
      <c r="DY86" s="160" t="str">
        <f t="shared" si="169"/>
        <v/>
      </c>
      <c r="DZ86" s="6" t="str">
        <f t="shared" si="170"/>
        <v/>
      </c>
      <c r="EA86" s="105"/>
      <c r="EB86" s="159"/>
      <c r="EC86" s="159"/>
      <c r="ED86" s="168" t="str">
        <f t="shared" si="171"/>
        <v/>
      </c>
      <c r="EE86" s="5" t="str">
        <f t="shared" si="172"/>
        <v/>
      </c>
      <c r="EF86" s="159"/>
      <c r="EG86" s="159"/>
      <c r="EH86" s="168" t="str">
        <f t="shared" si="173"/>
        <v/>
      </c>
      <c r="EI86" s="5" t="str">
        <f t="shared" si="174"/>
        <v/>
      </c>
      <c r="EJ86" s="159"/>
      <c r="EK86" s="159"/>
      <c r="EL86" s="168" t="str">
        <f t="shared" si="175"/>
        <v/>
      </c>
      <c r="EM86" s="5" t="str">
        <f t="shared" si="176"/>
        <v/>
      </c>
      <c r="EN86" s="159"/>
      <c r="EO86" s="159"/>
      <c r="EP86" s="168" t="str">
        <f t="shared" si="177"/>
        <v/>
      </c>
      <c r="EQ86" s="5" t="str">
        <f t="shared" si="178"/>
        <v/>
      </c>
      <c r="ER86" s="159"/>
      <c r="ES86" s="159"/>
      <c r="ET86" s="168" t="str">
        <f t="shared" si="179"/>
        <v/>
      </c>
      <c r="EU86" s="5" t="str">
        <f t="shared" si="180"/>
        <v/>
      </c>
      <c r="EV86" s="160" t="str">
        <f t="shared" si="181"/>
        <v/>
      </c>
      <c r="EW86" s="160" t="str">
        <f t="shared" si="182"/>
        <v/>
      </c>
      <c r="EX86" s="160" t="str">
        <f t="shared" si="183"/>
        <v/>
      </c>
      <c r="EY86" s="6" t="str">
        <f t="shared" si="184"/>
        <v/>
      </c>
      <c r="EZ86" s="105"/>
      <c r="FA86" s="105"/>
      <c r="FB86" s="105"/>
      <c r="FC86" s="105"/>
      <c r="FD86" s="105"/>
      <c r="FE86" s="106" t="str">
        <f t="shared" si="185"/>
        <v/>
      </c>
      <c r="FF86" s="100" t="str">
        <f t="shared" si="186"/>
        <v xml:space="preserve"> </v>
      </c>
      <c r="FG86" s="105"/>
      <c r="FH86" s="105"/>
      <c r="FI86" s="105"/>
      <c r="FJ86" s="105"/>
      <c r="FK86" s="105"/>
      <c r="FL86" s="107" t="str">
        <f t="shared" si="187"/>
        <v/>
      </c>
      <c r="FM86" s="101" t="str">
        <f t="shared" si="188"/>
        <v xml:space="preserve"> </v>
      </c>
      <c r="FN86" s="105"/>
      <c r="FO86" s="105"/>
      <c r="FP86" s="105"/>
      <c r="FQ86" s="105"/>
      <c r="FR86" s="105"/>
      <c r="FS86" s="204" t="str">
        <f t="shared" si="189"/>
        <v/>
      </c>
      <c r="FT86" s="205" t="str">
        <f t="shared" si="190"/>
        <v xml:space="preserve"> </v>
      </c>
      <c r="FU86" s="477"/>
      <c r="FV86" s="316" t="str">
        <f>IF(AND(C86=""),"-",VLOOKUP(B86,Register!$A$7:$AM$311,19,FALSE))</f>
        <v>-</v>
      </c>
      <c r="FW86" s="7" t="str">
        <f>IF(AND(C86=""),"-",VLOOKUP(B86,Register!$A$7:$AM$311,20,FALSE))</f>
        <v>-</v>
      </c>
      <c r="FX86" s="7" t="str">
        <f>IF(AND(C86=""),"-",VLOOKUP(B86,Register!$A$7:$AM$311,21,FALSE))</f>
        <v>-</v>
      </c>
      <c r="FY86" s="7" t="str">
        <f>IF(AND(C86=""),"-",VLOOKUP(B86,Register!$A$7:$AM$311,22,FALSE))</f>
        <v>-</v>
      </c>
      <c r="FZ86" s="7" t="str">
        <f>IF(AND(C86=""),"-",VLOOKUP(B86,Register!$A$7:$AM$311,23,FALSE))</f>
        <v>-</v>
      </c>
      <c r="GA86" s="7" t="str">
        <f>IF(AND(C86=""),"-",VLOOKUP(B86,Register!$A$7:$AM$311,24,FALSE))</f>
        <v>-</v>
      </c>
      <c r="GB86" s="7" t="str">
        <f>IF(AND(C86=""),"-",VLOOKUP(B86,Register!$A$7:$AM$311,25,FALSE))</f>
        <v>-</v>
      </c>
      <c r="GC86" s="7" t="str">
        <f>IF(AND(C86=""),"-",VLOOKUP(B86,Register!$A$7:$AM$311,26,FALSE))</f>
        <v>-</v>
      </c>
      <c r="GD86" s="7" t="str">
        <f>IF(AND(C86=""),"-",VLOOKUP(B86,Register!$A$7:$AM$311,27,FALSE))</f>
        <v>-</v>
      </c>
      <c r="GE86" s="7" t="str">
        <f>IF(AND(C86=""),"-",VLOOKUP(B86,Register!$A$7:$AM$311,28,FALSE))</f>
        <v>-</v>
      </c>
      <c r="GF86" s="7" t="str">
        <f>IF(AND(C86=""),"-",VLOOKUP(B86,Register!$A$7:$AM$311,29,FALSE))</f>
        <v>-</v>
      </c>
      <c r="GG86" s="7" t="str">
        <f>IF(AND(C86=""),"-",VLOOKUP(B86,Register!$A$7:$AM$311,30,FALSE))</f>
        <v>-</v>
      </c>
      <c r="GH86" s="8" t="str">
        <f>IF(AND(C86=""),"-",VLOOKUP(B86,Register!$A$7:$AM$311,31,FALSE))</f>
        <v>-</v>
      </c>
      <c r="GI86" s="309" t="str">
        <f>IF(AND(C86=""),"",VLOOKUP(B86,Register!$A$7:$CL$311,36,FALSE))</f>
        <v/>
      </c>
      <c r="GJ86" s="182" t="str">
        <f t="shared" si="191"/>
        <v/>
      </c>
      <c r="GK86" s="312" t="str">
        <f t="shared" si="192"/>
        <v/>
      </c>
      <c r="GL86" s="314" t="str">
        <f t="shared" si="193"/>
        <v/>
      </c>
      <c r="GM86" s="3"/>
      <c r="GR86" s="3"/>
      <c r="GS86" s="3"/>
      <c r="GT86" s="3"/>
      <c r="GU86" s="3"/>
      <c r="GV86" s="3"/>
      <c r="GW86" s="3"/>
      <c r="GX86" s="3"/>
      <c r="GY86" s="3"/>
      <c r="GZ86" s="3"/>
      <c r="HA86" s="3"/>
      <c r="HB86" s="3"/>
      <c r="HC86" s="3"/>
      <c r="HD86" s="3"/>
      <c r="HE86" s="3"/>
      <c r="HF86" s="3"/>
      <c r="HG86" s="3"/>
      <c r="HH86" s="3"/>
      <c r="HI86" s="3"/>
      <c r="HJ86" s="3"/>
      <c r="HK86" s="3"/>
      <c r="HL86" s="3"/>
      <c r="HM86" s="3"/>
      <c r="HW86" s="321" t="str">
        <f>IF(ISNA(VLOOKUP(B86,Register!A$7:Z$315,9,FALSE)),"",VLOOKUP(B86,Register!A$7:Z$315,9,FALSE))</f>
        <v/>
      </c>
      <c r="HX86" s="321" t="str">
        <f>IF(ISNA(VLOOKUP(B86,Register!A$7:Z$315,12,FALSE)),"",VLOOKUP(B86,Register!A$7:Z$315,12,FALSE))</f>
        <v/>
      </c>
      <c r="HY86" s="321" t="str">
        <f t="shared" si="194"/>
        <v/>
      </c>
      <c r="HZ86" s="321" t="str">
        <f t="shared" si="195"/>
        <v/>
      </c>
      <c r="IA86" s="321" t="str">
        <f t="shared" si="196"/>
        <v/>
      </c>
      <c r="IB86" s="321" t="str">
        <f t="shared" si="197"/>
        <v/>
      </c>
      <c r="IC86" s="321" t="str">
        <f t="shared" si="198"/>
        <v/>
      </c>
      <c r="ID86" s="321" t="str">
        <f t="shared" si="199"/>
        <v/>
      </c>
      <c r="IE86" s="321" t="str">
        <f t="shared" si="200"/>
        <v/>
      </c>
      <c r="IF86" s="321" t="str">
        <f t="shared" si="201"/>
        <v/>
      </c>
    </row>
    <row r="87" spans="1:240" ht="21">
      <c r="A87" s="172">
        <v>75</v>
      </c>
      <c r="B87" s="197"/>
      <c r="C87" s="196" t="str">
        <f>IF(ISNA(VLOOKUP(B87,Register!A$7:Z$315,3,FALSE)),"",VLOOKUP(B87,Register!A$7:Z$315,3,FALSE))</f>
        <v/>
      </c>
      <c r="D87" s="196" t="str">
        <f>IF(ISNA(VLOOKUP(B87,Register!A$7:Z$315,4,FALSE)),"",VLOOKUP(B87,Register!A$7:Z$315,4,FALSE))</f>
        <v/>
      </c>
      <c r="E87" s="195" t="str">
        <f>IF(ISNA(VLOOKUP(B87,Register!A$7:Z$315,6,FALSE)),"",VLOOKUP(B87,Register!A$7:Z$315,6,FALSE))</f>
        <v/>
      </c>
      <c r="F87" s="105"/>
      <c r="G87" s="159"/>
      <c r="H87" s="159"/>
      <c r="I87" s="168" t="str">
        <f t="shared" si="103"/>
        <v/>
      </c>
      <c r="J87" s="5" t="str">
        <f t="shared" si="104"/>
        <v/>
      </c>
      <c r="K87" s="159"/>
      <c r="L87" s="159"/>
      <c r="M87" s="168" t="str">
        <f t="shared" si="105"/>
        <v/>
      </c>
      <c r="N87" s="5" t="str">
        <f t="shared" si="106"/>
        <v/>
      </c>
      <c r="O87" s="159"/>
      <c r="P87" s="159"/>
      <c r="Q87" s="168" t="str">
        <f t="shared" si="107"/>
        <v/>
      </c>
      <c r="R87" s="5" t="str">
        <f t="shared" si="108"/>
        <v/>
      </c>
      <c r="S87" s="159"/>
      <c r="T87" s="159"/>
      <c r="U87" s="168" t="str">
        <f t="shared" si="109"/>
        <v/>
      </c>
      <c r="V87" s="5" t="str">
        <f t="shared" si="110"/>
        <v/>
      </c>
      <c r="W87" s="159"/>
      <c r="X87" s="159"/>
      <c r="Y87" s="168" t="str">
        <f t="shared" si="111"/>
        <v/>
      </c>
      <c r="Z87" s="5" t="str">
        <f t="shared" si="112"/>
        <v/>
      </c>
      <c r="AA87" s="160" t="str">
        <f t="shared" si="101"/>
        <v/>
      </c>
      <c r="AB87" s="160" t="str">
        <f t="shared" si="102"/>
        <v/>
      </c>
      <c r="AC87" s="160" t="str">
        <f t="shared" si="113"/>
        <v/>
      </c>
      <c r="AD87" s="6" t="str">
        <f t="shared" si="114"/>
        <v/>
      </c>
      <c r="AE87" s="105"/>
      <c r="AF87" s="159"/>
      <c r="AG87" s="159"/>
      <c r="AH87" s="168" t="str">
        <f t="shared" si="115"/>
        <v/>
      </c>
      <c r="AI87" s="5" t="str">
        <f t="shared" si="116"/>
        <v/>
      </c>
      <c r="AJ87" s="159"/>
      <c r="AK87" s="159"/>
      <c r="AL87" s="168" t="str">
        <f t="shared" si="117"/>
        <v/>
      </c>
      <c r="AM87" s="5" t="str">
        <f t="shared" si="118"/>
        <v/>
      </c>
      <c r="AN87" s="159"/>
      <c r="AO87" s="159"/>
      <c r="AP87" s="168" t="str">
        <f t="shared" si="119"/>
        <v/>
      </c>
      <c r="AQ87" s="5" t="str">
        <f t="shared" si="120"/>
        <v/>
      </c>
      <c r="AR87" s="159"/>
      <c r="AS87" s="159"/>
      <c r="AT87" s="168" t="str">
        <f t="shared" si="121"/>
        <v/>
      </c>
      <c r="AU87" s="5" t="str">
        <f t="shared" si="122"/>
        <v/>
      </c>
      <c r="AV87" s="159"/>
      <c r="AW87" s="159"/>
      <c r="AX87" s="168" t="str">
        <f t="shared" si="123"/>
        <v/>
      </c>
      <c r="AY87" s="5" t="str">
        <f t="shared" si="124"/>
        <v/>
      </c>
      <c r="AZ87" s="160" t="str">
        <f t="shared" si="125"/>
        <v/>
      </c>
      <c r="BA87" s="160" t="str">
        <f t="shared" si="126"/>
        <v/>
      </c>
      <c r="BB87" s="160" t="str">
        <f t="shared" si="127"/>
        <v/>
      </c>
      <c r="BC87" s="6" t="str">
        <f t="shared" si="128"/>
        <v/>
      </c>
      <c r="BD87" s="105"/>
      <c r="BE87" s="159"/>
      <c r="BF87" s="159"/>
      <c r="BG87" s="168" t="str">
        <f t="shared" si="129"/>
        <v/>
      </c>
      <c r="BH87" s="5" t="str">
        <f t="shared" si="130"/>
        <v/>
      </c>
      <c r="BI87" s="159"/>
      <c r="BJ87" s="159"/>
      <c r="BK87" s="168" t="str">
        <f t="shared" si="131"/>
        <v/>
      </c>
      <c r="BL87" s="5" t="str">
        <f t="shared" si="132"/>
        <v/>
      </c>
      <c r="BM87" s="159"/>
      <c r="BN87" s="159"/>
      <c r="BO87" s="168" t="str">
        <f t="shared" si="133"/>
        <v/>
      </c>
      <c r="BP87" s="5" t="str">
        <f t="shared" si="134"/>
        <v/>
      </c>
      <c r="BQ87" s="159"/>
      <c r="BR87" s="159"/>
      <c r="BS87" s="168" t="str">
        <f t="shared" si="135"/>
        <v/>
      </c>
      <c r="BT87" s="5" t="str">
        <f t="shared" si="136"/>
        <v/>
      </c>
      <c r="BU87" s="159"/>
      <c r="BV87" s="159"/>
      <c r="BW87" s="168" t="str">
        <f t="shared" si="137"/>
        <v/>
      </c>
      <c r="BX87" s="5" t="str">
        <f t="shared" si="138"/>
        <v/>
      </c>
      <c r="BY87" s="160" t="str">
        <f t="shared" si="139"/>
        <v/>
      </c>
      <c r="BZ87" s="160" t="str">
        <f t="shared" si="140"/>
        <v/>
      </c>
      <c r="CA87" s="160" t="str">
        <f t="shared" si="141"/>
        <v/>
      </c>
      <c r="CB87" s="6" t="str">
        <f t="shared" si="142"/>
        <v/>
      </c>
      <c r="CC87" s="105"/>
      <c r="CD87" s="159"/>
      <c r="CE87" s="159"/>
      <c r="CF87" s="168" t="str">
        <f t="shared" si="143"/>
        <v/>
      </c>
      <c r="CG87" s="5" t="str">
        <f t="shared" si="144"/>
        <v/>
      </c>
      <c r="CH87" s="159"/>
      <c r="CI87" s="159"/>
      <c r="CJ87" s="168" t="str">
        <f t="shared" si="145"/>
        <v/>
      </c>
      <c r="CK87" s="5" t="str">
        <f t="shared" si="146"/>
        <v/>
      </c>
      <c r="CL87" s="159"/>
      <c r="CM87" s="159"/>
      <c r="CN87" s="168" t="str">
        <f t="shared" si="147"/>
        <v/>
      </c>
      <c r="CO87" s="5" t="str">
        <f t="shared" si="148"/>
        <v/>
      </c>
      <c r="CP87" s="159"/>
      <c r="CQ87" s="159"/>
      <c r="CR87" s="168" t="str">
        <f t="shared" si="149"/>
        <v/>
      </c>
      <c r="CS87" s="5" t="str">
        <f t="shared" si="150"/>
        <v/>
      </c>
      <c r="CT87" s="159"/>
      <c r="CU87" s="159"/>
      <c r="CV87" s="168" t="str">
        <f t="shared" si="151"/>
        <v/>
      </c>
      <c r="CW87" s="5" t="str">
        <f t="shared" si="152"/>
        <v/>
      </c>
      <c r="CX87" s="160" t="str">
        <f t="shared" si="153"/>
        <v/>
      </c>
      <c r="CY87" s="160" t="str">
        <f t="shared" si="154"/>
        <v/>
      </c>
      <c r="CZ87" s="160" t="str">
        <f t="shared" si="155"/>
        <v/>
      </c>
      <c r="DA87" s="6" t="str">
        <f t="shared" si="156"/>
        <v/>
      </c>
      <c r="DB87" s="105"/>
      <c r="DC87" s="159"/>
      <c r="DD87" s="159"/>
      <c r="DE87" s="168" t="str">
        <f t="shared" si="157"/>
        <v/>
      </c>
      <c r="DF87" s="5" t="str">
        <f t="shared" si="158"/>
        <v/>
      </c>
      <c r="DG87" s="159"/>
      <c r="DH87" s="159"/>
      <c r="DI87" s="168" t="str">
        <f t="shared" si="159"/>
        <v/>
      </c>
      <c r="DJ87" s="5" t="str">
        <f t="shared" si="160"/>
        <v/>
      </c>
      <c r="DK87" s="159"/>
      <c r="DL87" s="159"/>
      <c r="DM87" s="168" t="str">
        <f t="shared" si="161"/>
        <v/>
      </c>
      <c r="DN87" s="5" t="str">
        <f t="shared" si="162"/>
        <v/>
      </c>
      <c r="DO87" s="159"/>
      <c r="DP87" s="159"/>
      <c r="DQ87" s="168" t="str">
        <f t="shared" si="163"/>
        <v/>
      </c>
      <c r="DR87" s="5" t="str">
        <f t="shared" si="164"/>
        <v/>
      </c>
      <c r="DS87" s="159"/>
      <c r="DT87" s="159"/>
      <c r="DU87" s="168" t="str">
        <f t="shared" si="165"/>
        <v/>
      </c>
      <c r="DV87" s="5" t="str">
        <f t="shared" si="166"/>
        <v/>
      </c>
      <c r="DW87" s="160" t="str">
        <f t="shared" si="167"/>
        <v/>
      </c>
      <c r="DX87" s="160" t="str">
        <f t="shared" si="168"/>
        <v/>
      </c>
      <c r="DY87" s="160" t="str">
        <f t="shared" si="169"/>
        <v/>
      </c>
      <c r="DZ87" s="6" t="str">
        <f t="shared" si="170"/>
        <v/>
      </c>
      <c r="EA87" s="105"/>
      <c r="EB87" s="159"/>
      <c r="EC87" s="159"/>
      <c r="ED87" s="168" t="str">
        <f t="shared" si="171"/>
        <v/>
      </c>
      <c r="EE87" s="5" t="str">
        <f t="shared" si="172"/>
        <v/>
      </c>
      <c r="EF87" s="159"/>
      <c r="EG87" s="159"/>
      <c r="EH87" s="168" t="str">
        <f t="shared" si="173"/>
        <v/>
      </c>
      <c r="EI87" s="5" t="str">
        <f t="shared" si="174"/>
        <v/>
      </c>
      <c r="EJ87" s="159"/>
      <c r="EK87" s="159"/>
      <c r="EL87" s="168" t="str">
        <f t="shared" si="175"/>
        <v/>
      </c>
      <c r="EM87" s="5" t="str">
        <f t="shared" si="176"/>
        <v/>
      </c>
      <c r="EN87" s="159"/>
      <c r="EO87" s="159"/>
      <c r="EP87" s="168" t="str">
        <f t="shared" si="177"/>
        <v/>
      </c>
      <c r="EQ87" s="5" t="str">
        <f t="shared" si="178"/>
        <v/>
      </c>
      <c r="ER87" s="159"/>
      <c r="ES87" s="159"/>
      <c r="ET87" s="168" t="str">
        <f t="shared" si="179"/>
        <v/>
      </c>
      <c r="EU87" s="5" t="str">
        <f t="shared" si="180"/>
        <v/>
      </c>
      <c r="EV87" s="160" t="str">
        <f t="shared" si="181"/>
        <v/>
      </c>
      <c r="EW87" s="160" t="str">
        <f t="shared" si="182"/>
        <v/>
      </c>
      <c r="EX87" s="160" t="str">
        <f t="shared" si="183"/>
        <v/>
      </c>
      <c r="EY87" s="6" t="str">
        <f t="shared" si="184"/>
        <v/>
      </c>
      <c r="EZ87" s="105"/>
      <c r="FA87" s="105"/>
      <c r="FB87" s="105"/>
      <c r="FC87" s="105"/>
      <c r="FD87" s="105"/>
      <c r="FE87" s="106" t="str">
        <f t="shared" si="185"/>
        <v/>
      </c>
      <c r="FF87" s="100" t="str">
        <f t="shared" si="186"/>
        <v xml:space="preserve"> </v>
      </c>
      <c r="FG87" s="105"/>
      <c r="FH87" s="105"/>
      <c r="FI87" s="105"/>
      <c r="FJ87" s="105"/>
      <c r="FK87" s="105"/>
      <c r="FL87" s="107" t="str">
        <f t="shared" si="187"/>
        <v/>
      </c>
      <c r="FM87" s="101" t="str">
        <f t="shared" si="188"/>
        <v xml:space="preserve"> </v>
      </c>
      <c r="FN87" s="105"/>
      <c r="FO87" s="105"/>
      <c r="FP87" s="105"/>
      <c r="FQ87" s="105"/>
      <c r="FR87" s="105"/>
      <c r="FS87" s="204" t="str">
        <f t="shared" si="189"/>
        <v/>
      </c>
      <c r="FT87" s="205" t="str">
        <f t="shared" si="190"/>
        <v xml:space="preserve"> </v>
      </c>
      <c r="FU87" s="477"/>
      <c r="FV87" s="316" t="str">
        <f>IF(AND(C87=""),"-",VLOOKUP(B87,Register!$A$7:$AM$311,19,FALSE))</f>
        <v>-</v>
      </c>
      <c r="FW87" s="7" t="str">
        <f>IF(AND(C87=""),"-",VLOOKUP(B87,Register!$A$7:$AM$311,20,FALSE))</f>
        <v>-</v>
      </c>
      <c r="FX87" s="7" t="str">
        <f>IF(AND(C87=""),"-",VLOOKUP(B87,Register!$A$7:$AM$311,21,FALSE))</f>
        <v>-</v>
      </c>
      <c r="FY87" s="7" t="str">
        <f>IF(AND(C87=""),"-",VLOOKUP(B87,Register!$A$7:$AM$311,22,FALSE))</f>
        <v>-</v>
      </c>
      <c r="FZ87" s="7" t="str">
        <f>IF(AND(C87=""),"-",VLOOKUP(B87,Register!$A$7:$AM$311,23,FALSE))</f>
        <v>-</v>
      </c>
      <c r="GA87" s="7" t="str">
        <f>IF(AND(C87=""),"-",VLOOKUP(B87,Register!$A$7:$AM$311,24,FALSE))</f>
        <v>-</v>
      </c>
      <c r="GB87" s="7" t="str">
        <f>IF(AND(C87=""),"-",VLOOKUP(B87,Register!$A$7:$AM$311,25,FALSE))</f>
        <v>-</v>
      </c>
      <c r="GC87" s="7" t="str">
        <f>IF(AND(C87=""),"-",VLOOKUP(B87,Register!$A$7:$AM$311,26,FALSE))</f>
        <v>-</v>
      </c>
      <c r="GD87" s="7" t="str">
        <f>IF(AND(C87=""),"-",VLOOKUP(B87,Register!$A$7:$AM$311,27,FALSE))</f>
        <v>-</v>
      </c>
      <c r="GE87" s="7" t="str">
        <f>IF(AND(C87=""),"-",VLOOKUP(B87,Register!$A$7:$AM$311,28,FALSE))</f>
        <v>-</v>
      </c>
      <c r="GF87" s="7" t="str">
        <f>IF(AND(C87=""),"-",VLOOKUP(B87,Register!$A$7:$AM$311,29,FALSE))</f>
        <v>-</v>
      </c>
      <c r="GG87" s="7" t="str">
        <f>IF(AND(C87=""),"-",VLOOKUP(B87,Register!$A$7:$AM$311,30,FALSE))</f>
        <v>-</v>
      </c>
      <c r="GH87" s="8" t="str">
        <f>IF(AND(C87=""),"-",VLOOKUP(B87,Register!$A$7:$AM$311,31,FALSE))</f>
        <v>-</v>
      </c>
      <c r="GI87" s="309" t="str">
        <f>IF(AND(C87=""),"",VLOOKUP(B87,Register!$A$7:$CL$311,36,FALSE))</f>
        <v/>
      </c>
      <c r="GJ87" s="182" t="str">
        <f t="shared" si="191"/>
        <v/>
      </c>
      <c r="GK87" s="312" t="str">
        <f t="shared" si="192"/>
        <v/>
      </c>
      <c r="GL87" s="314" t="str">
        <f t="shared" si="193"/>
        <v/>
      </c>
      <c r="GM87" s="3"/>
      <c r="GR87" s="3"/>
      <c r="GS87" s="3"/>
      <c r="GT87" s="3"/>
      <c r="GU87" s="3"/>
      <c r="GV87" s="3"/>
      <c r="GW87" s="3"/>
      <c r="GX87" s="3"/>
      <c r="GY87" s="3"/>
      <c r="GZ87" s="3"/>
      <c r="HA87" s="3"/>
      <c r="HB87" s="3"/>
      <c r="HC87" s="3"/>
      <c r="HD87" s="3"/>
      <c r="HE87" s="3"/>
      <c r="HF87" s="3"/>
      <c r="HG87" s="3"/>
      <c r="HH87" s="3"/>
      <c r="HI87" s="3"/>
      <c r="HJ87" s="3"/>
      <c r="HK87" s="3"/>
      <c r="HL87" s="3"/>
      <c r="HM87" s="3"/>
      <c r="HW87" s="321" t="str">
        <f>IF(ISNA(VLOOKUP(B87,Register!A$7:Z$315,9,FALSE)),"",VLOOKUP(B87,Register!A$7:Z$315,9,FALSE))</f>
        <v/>
      </c>
      <c r="HX87" s="321" t="str">
        <f>IF(ISNA(VLOOKUP(B87,Register!A$7:Z$315,12,FALSE)),"",VLOOKUP(B87,Register!A$7:Z$315,12,FALSE))</f>
        <v/>
      </c>
      <c r="HY87" s="321" t="str">
        <f t="shared" si="194"/>
        <v/>
      </c>
      <c r="HZ87" s="321" t="str">
        <f t="shared" si="195"/>
        <v/>
      </c>
      <c r="IA87" s="321" t="str">
        <f t="shared" si="196"/>
        <v/>
      </c>
      <c r="IB87" s="321" t="str">
        <f t="shared" si="197"/>
        <v/>
      </c>
      <c r="IC87" s="321" t="str">
        <f t="shared" si="198"/>
        <v/>
      </c>
      <c r="ID87" s="321" t="str">
        <f t="shared" si="199"/>
        <v/>
      </c>
      <c r="IE87" s="321" t="str">
        <f t="shared" si="200"/>
        <v/>
      </c>
      <c r="IF87" s="321" t="str">
        <f t="shared" si="201"/>
        <v/>
      </c>
    </row>
    <row r="88" spans="1:240" ht="21">
      <c r="A88" s="172">
        <v>76</v>
      </c>
      <c r="B88" s="197"/>
      <c r="C88" s="196" t="str">
        <f>IF(ISNA(VLOOKUP(B88,Register!A$7:Z$315,3,FALSE)),"",VLOOKUP(B88,Register!A$7:Z$315,3,FALSE))</f>
        <v/>
      </c>
      <c r="D88" s="196" t="str">
        <f>IF(ISNA(VLOOKUP(B88,Register!A$7:Z$315,4,FALSE)),"",VLOOKUP(B88,Register!A$7:Z$315,4,FALSE))</f>
        <v/>
      </c>
      <c r="E88" s="195" t="str">
        <f>IF(ISNA(VLOOKUP(B88,Register!A$7:Z$315,6,FALSE)),"",VLOOKUP(B88,Register!A$7:Z$315,6,FALSE))</f>
        <v/>
      </c>
      <c r="F88" s="105"/>
      <c r="G88" s="159"/>
      <c r="H88" s="159"/>
      <c r="I88" s="168" t="str">
        <f t="shared" si="103"/>
        <v/>
      </c>
      <c r="J88" s="5" t="str">
        <f t="shared" si="104"/>
        <v/>
      </c>
      <c r="K88" s="159"/>
      <c r="L88" s="159"/>
      <c r="M88" s="168" t="str">
        <f t="shared" si="105"/>
        <v/>
      </c>
      <c r="N88" s="5" t="str">
        <f t="shared" si="106"/>
        <v/>
      </c>
      <c r="O88" s="159"/>
      <c r="P88" s="159"/>
      <c r="Q88" s="168" t="str">
        <f t="shared" si="107"/>
        <v/>
      </c>
      <c r="R88" s="5" t="str">
        <f t="shared" si="108"/>
        <v/>
      </c>
      <c r="S88" s="159"/>
      <c r="T88" s="159"/>
      <c r="U88" s="168" t="str">
        <f t="shared" si="109"/>
        <v/>
      </c>
      <c r="V88" s="5" t="str">
        <f t="shared" si="110"/>
        <v/>
      </c>
      <c r="W88" s="159"/>
      <c r="X88" s="159"/>
      <c r="Y88" s="168" t="str">
        <f t="shared" si="111"/>
        <v/>
      </c>
      <c r="Z88" s="5" t="str">
        <f t="shared" si="112"/>
        <v/>
      </c>
      <c r="AA88" s="160" t="str">
        <f t="shared" si="101"/>
        <v/>
      </c>
      <c r="AB88" s="160" t="str">
        <f t="shared" si="102"/>
        <v/>
      </c>
      <c r="AC88" s="160" t="str">
        <f t="shared" si="113"/>
        <v/>
      </c>
      <c r="AD88" s="6" t="str">
        <f t="shared" si="114"/>
        <v/>
      </c>
      <c r="AE88" s="105"/>
      <c r="AF88" s="159"/>
      <c r="AG88" s="159"/>
      <c r="AH88" s="168" t="str">
        <f t="shared" si="115"/>
        <v/>
      </c>
      <c r="AI88" s="5" t="str">
        <f t="shared" si="116"/>
        <v/>
      </c>
      <c r="AJ88" s="159"/>
      <c r="AK88" s="159"/>
      <c r="AL88" s="168" t="str">
        <f t="shared" si="117"/>
        <v/>
      </c>
      <c r="AM88" s="5" t="str">
        <f t="shared" si="118"/>
        <v/>
      </c>
      <c r="AN88" s="159"/>
      <c r="AO88" s="159"/>
      <c r="AP88" s="168" t="str">
        <f t="shared" si="119"/>
        <v/>
      </c>
      <c r="AQ88" s="5" t="str">
        <f t="shared" si="120"/>
        <v/>
      </c>
      <c r="AR88" s="159"/>
      <c r="AS88" s="159"/>
      <c r="AT88" s="168" t="str">
        <f t="shared" si="121"/>
        <v/>
      </c>
      <c r="AU88" s="5" t="str">
        <f t="shared" si="122"/>
        <v/>
      </c>
      <c r="AV88" s="159"/>
      <c r="AW88" s="159"/>
      <c r="AX88" s="168" t="str">
        <f t="shared" si="123"/>
        <v/>
      </c>
      <c r="AY88" s="5" t="str">
        <f t="shared" si="124"/>
        <v/>
      </c>
      <c r="AZ88" s="160" t="str">
        <f t="shared" si="125"/>
        <v/>
      </c>
      <c r="BA88" s="160" t="str">
        <f t="shared" si="126"/>
        <v/>
      </c>
      <c r="BB88" s="160" t="str">
        <f t="shared" si="127"/>
        <v/>
      </c>
      <c r="BC88" s="6" t="str">
        <f t="shared" si="128"/>
        <v/>
      </c>
      <c r="BD88" s="105"/>
      <c r="BE88" s="159"/>
      <c r="BF88" s="159"/>
      <c r="BG88" s="168" t="str">
        <f t="shared" si="129"/>
        <v/>
      </c>
      <c r="BH88" s="5" t="str">
        <f t="shared" si="130"/>
        <v/>
      </c>
      <c r="BI88" s="159"/>
      <c r="BJ88" s="159"/>
      <c r="BK88" s="168" t="str">
        <f t="shared" si="131"/>
        <v/>
      </c>
      <c r="BL88" s="5" t="str">
        <f t="shared" si="132"/>
        <v/>
      </c>
      <c r="BM88" s="159"/>
      <c r="BN88" s="159"/>
      <c r="BO88" s="168" t="str">
        <f t="shared" si="133"/>
        <v/>
      </c>
      <c r="BP88" s="5" t="str">
        <f t="shared" si="134"/>
        <v/>
      </c>
      <c r="BQ88" s="159"/>
      <c r="BR88" s="159"/>
      <c r="BS88" s="168" t="str">
        <f t="shared" si="135"/>
        <v/>
      </c>
      <c r="BT88" s="5" t="str">
        <f t="shared" si="136"/>
        <v/>
      </c>
      <c r="BU88" s="159"/>
      <c r="BV88" s="159"/>
      <c r="BW88" s="168" t="str">
        <f t="shared" si="137"/>
        <v/>
      </c>
      <c r="BX88" s="5" t="str">
        <f t="shared" si="138"/>
        <v/>
      </c>
      <c r="BY88" s="160" t="str">
        <f t="shared" si="139"/>
        <v/>
      </c>
      <c r="BZ88" s="160" t="str">
        <f t="shared" si="140"/>
        <v/>
      </c>
      <c r="CA88" s="160" t="str">
        <f t="shared" si="141"/>
        <v/>
      </c>
      <c r="CB88" s="6" t="str">
        <f t="shared" si="142"/>
        <v/>
      </c>
      <c r="CC88" s="105"/>
      <c r="CD88" s="159"/>
      <c r="CE88" s="159"/>
      <c r="CF88" s="168" t="str">
        <f t="shared" si="143"/>
        <v/>
      </c>
      <c r="CG88" s="5" t="str">
        <f t="shared" si="144"/>
        <v/>
      </c>
      <c r="CH88" s="159"/>
      <c r="CI88" s="159"/>
      <c r="CJ88" s="168" t="str">
        <f t="shared" si="145"/>
        <v/>
      </c>
      <c r="CK88" s="5" t="str">
        <f t="shared" si="146"/>
        <v/>
      </c>
      <c r="CL88" s="159"/>
      <c r="CM88" s="159"/>
      <c r="CN88" s="168" t="str">
        <f t="shared" si="147"/>
        <v/>
      </c>
      <c r="CO88" s="5" t="str">
        <f t="shared" si="148"/>
        <v/>
      </c>
      <c r="CP88" s="159"/>
      <c r="CQ88" s="159"/>
      <c r="CR88" s="168" t="str">
        <f t="shared" si="149"/>
        <v/>
      </c>
      <c r="CS88" s="5" t="str">
        <f t="shared" si="150"/>
        <v/>
      </c>
      <c r="CT88" s="159"/>
      <c r="CU88" s="159"/>
      <c r="CV88" s="168" t="str">
        <f t="shared" si="151"/>
        <v/>
      </c>
      <c r="CW88" s="5" t="str">
        <f t="shared" si="152"/>
        <v/>
      </c>
      <c r="CX88" s="160" t="str">
        <f t="shared" si="153"/>
        <v/>
      </c>
      <c r="CY88" s="160" t="str">
        <f t="shared" si="154"/>
        <v/>
      </c>
      <c r="CZ88" s="160" t="str">
        <f t="shared" si="155"/>
        <v/>
      </c>
      <c r="DA88" s="6" t="str">
        <f t="shared" si="156"/>
        <v/>
      </c>
      <c r="DB88" s="105"/>
      <c r="DC88" s="159"/>
      <c r="DD88" s="159"/>
      <c r="DE88" s="168" t="str">
        <f t="shared" si="157"/>
        <v/>
      </c>
      <c r="DF88" s="5" t="str">
        <f t="shared" si="158"/>
        <v/>
      </c>
      <c r="DG88" s="159"/>
      <c r="DH88" s="159"/>
      <c r="DI88" s="168" t="str">
        <f t="shared" si="159"/>
        <v/>
      </c>
      <c r="DJ88" s="5" t="str">
        <f t="shared" si="160"/>
        <v/>
      </c>
      <c r="DK88" s="159"/>
      <c r="DL88" s="159"/>
      <c r="DM88" s="168" t="str">
        <f t="shared" si="161"/>
        <v/>
      </c>
      <c r="DN88" s="5" t="str">
        <f t="shared" si="162"/>
        <v/>
      </c>
      <c r="DO88" s="159"/>
      <c r="DP88" s="159"/>
      <c r="DQ88" s="168" t="str">
        <f t="shared" si="163"/>
        <v/>
      </c>
      <c r="DR88" s="5" t="str">
        <f t="shared" si="164"/>
        <v/>
      </c>
      <c r="DS88" s="159"/>
      <c r="DT88" s="159"/>
      <c r="DU88" s="168" t="str">
        <f t="shared" si="165"/>
        <v/>
      </c>
      <c r="DV88" s="5" t="str">
        <f t="shared" si="166"/>
        <v/>
      </c>
      <c r="DW88" s="160" t="str">
        <f t="shared" si="167"/>
        <v/>
      </c>
      <c r="DX88" s="160" t="str">
        <f t="shared" si="168"/>
        <v/>
      </c>
      <c r="DY88" s="160" t="str">
        <f t="shared" si="169"/>
        <v/>
      </c>
      <c r="DZ88" s="6" t="str">
        <f t="shared" si="170"/>
        <v/>
      </c>
      <c r="EA88" s="105"/>
      <c r="EB88" s="159"/>
      <c r="EC88" s="159"/>
      <c r="ED88" s="168" t="str">
        <f t="shared" si="171"/>
        <v/>
      </c>
      <c r="EE88" s="5" t="str">
        <f t="shared" si="172"/>
        <v/>
      </c>
      <c r="EF88" s="159"/>
      <c r="EG88" s="159"/>
      <c r="EH88" s="168" t="str">
        <f t="shared" si="173"/>
        <v/>
      </c>
      <c r="EI88" s="5" t="str">
        <f t="shared" si="174"/>
        <v/>
      </c>
      <c r="EJ88" s="159"/>
      <c r="EK88" s="159"/>
      <c r="EL88" s="168" t="str">
        <f t="shared" si="175"/>
        <v/>
      </c>
      <c r="EM88" s="5" t="str">
        <f t="shared" si="176"/>
        <v/>
      </c>
      <c r="EN88" s="159"/>
      <c r="EO88" s="159"/>
      <c r="EP88" s="168" t="str">
        <f t="shared" si="177"/>
        <v/>
      </c>
      <c r="EQ88" s="5" t="str">
        <f t="shared" si="178"/>
        <v/>
      </c>
      <c r="ER88" s="159"/>
      <c r="ES88" s="159"/>
      <c r="ET88" s="168" t="str">
        <f t="shared" si="179"/>
        <v/>
      </c>
      <c r="EU88" s="5" t="str">
        <f t="shared" si="180"/>
        <v/>
      </c>
      <c r="EV88" s="160" t="str">
        <f t="shared" si="181"/>
        <v/>
      </c>
      <c r="EW88" s="160" t="str">
        <f t="shared" si="182"/>
        <v/>
      </c>
      <c r="EX88" s="160" t="str">
        <f t="shared" si="183"/>
        <v/>
      </c>
      <c r="EY88" s="6" t="str">
        <f t="shared" si="184"/>
        <v/>
      </c>
      <c r="EZ88" s="105"/>
      <c r="FA88" s="105"/>
      <c r="FB88" s="105"/>
      <c r="FC88" s="105"/>
      <c r="FD88" s="105"/>
      <c r="FE88" s="106" t="str">
        <f t="shared" si="185"/>
        <v/>
      </c>
      <c r="FF88" s="100" t="str">
        <f t="shared" si="186"/>
        <v xml:space="preserve"> </v>
      </c>
      <c r="FG88" s="105"/>
      <c r="FH88" s="105"/>
      <c r="FI88" s="105"/>
      <c r="FJ88" s="105"/>
      <c r="FK88" s="105"/>
      <c r="FL88" s="107" t="str">
        <f t="shared" si="187"/>
        <v/>
      </c>
      <c r="FM88" s="101" t="str">
        <f t="shared" si="188"/>
        <v xml:space="preserve"> </v>
      </c>
      <c r="FN88" s="105"/>
      <c r="FO88" s="105"/>
      <c r="FP88" s="105"/>
      <c r="FQ88" s="105"/>
      <c r="FR88" s="105"/>
      <c r="FS88" s="204" t="str">
        <f t="shared" si="189"/>
        <v/>
      </c>
      <c r="FT88" s="205" t="str">
        <f t="shared" si="190"/>
        <v xml:space="preserve"> </v>
      </c>
      <c r="FU88" s="477"/>
      <c r="FV88" s="316" t="str">
        <f>IF(AND(C88=""),"-",VLOOKUP(B88,Register!$A$7:$AM$311,19,FALSE))</f>
        <v>-</v>
      </c>
      <c r="FW88" s="7" t="str">
        <f>IF(AND(C88=""),"-",VLOOKUP(B88,Register!$A$7:$AM$311,20,FALSE))</f>
        <v>-</v>
      </c>
      <c r="FX88" s="7" t="str">
        <f>IF(AND(C88=""),"-",VLOOKUP(B88,Register!$A$7:$AM$311,21,FALSE))</f>
        <v>-</v>
      </c>
      <c r="FY88" s="7" t="str">
        <f>IF(AND(C88=""),"-",VLOOKUP(B88,Register!$A$7:$AM$311,22,FALSE))</f>
        <v>-</v>
      </c>
      <c r="FZ88" s="7" t="str">
        <f>IF(AND(C88=""),"-",VLOOKUP(B88,Register!$A$7:$AM$311,23,FALSE))</f>
        <v>-</v>
      </c>
      <c r="GA88" s="7" t="str">
        <f>IF(AND(C88=""),"-",VLOOKUP(B88,Register!$A$7:$AM$311,24,FALSE))</f>
        <v>-</v>
      </c>
      <c r="GB88" s="7" t="str">
        <f>IF(AND(C88=""),"-",VLOOKUP(B88,Register!$A$7:$AM$311,25,FALSE))</f>
        <v>-</v>
      </c>
      <c r="GC88" s="7" t="str">
        <f>IF(AND(C88=""),"-",VLOOKUP(B88,Register!$A$7:$AM$311,26,FALSE))</f>
        <v>-</v>
      </c>
      <c r="GD88" s="7" t="str">
        <f>IF(AND(C88=""),"-",VLOOKUP(B88,Register!$A$7:$AM$311,27,FALSE))</f>
        <v>-</v>
      </c>
      <c r="GE88" s="7" t="str">
        <f>IF(AND(C88=""),"-",VLOOKUP(B88,Register!$A$7:$AM$311,28,FALSE))</f>
        <v>-</v>
      </c>
      <c r="GF88" s="7" t="str">
        <f>IF(AND(C88=""),"-",VLOOKUP(B88,Register!$A$7:$AM$311,29,FALSE))</f>
        <v>-</v>
      </c>
      <c r="GG88" s="7" t="str">
        <f>IF(AND(C88=""),"-",VLOOKUP(B88,Register!$A$7:$AM$311,30,FALSE))</f>
        <v>-</v>
      </c>
      <c r="GH88" s="8" t="str">
        <f>IF(AND(C88=""),"-",VLOOKUP(B88,Register!$A$7:$AM$311,31,FALSE))</f>
        <v>-</v>
      </c>
      <c r="GI88" s="309" t="str">
        <f>IF(AND(C88=""),"",VLOOKUP(B88,Register!$A$7:$CL$311,36,FALSE))</f>
        <v/>
      </c>
      <c r="GJ88" s="182" t="str">
        <f t="shared" si="191"/>
        <v/>
      </c>
      <c r="GK88" s="312" t="str">
        <f t="shared" si="192"/>
        <v/>
      </c>
      <c r="GL88" s="314" t="str">
        <f t="shared" si="193"/>
        <v/>
      </c>
      <c r="GM88" s="3"/>
      <c r="GR88" s="3"/>
      <c r="GS88" s="3"/>
      <c r="GT88" s="3"/>
      <c r="GU88" s="3"/>
      <c r="GV88" s="3"/>
      <c r="GW88" s="3"/>
      <c r="GX88" s="3"/>
      <c r="GY88" s="3"/>
      <c r="GZ88" s="3"/>
      <c r="HA88" s="3"/>
      <c r="HB88" s="3"/>
      <c r="HC88" s="3"/>
      <c r="HD88" s="3"/>
      <c r="HE88" s="3"/>
      <c r="HF88" s="3"/>
      <c r="HG88" s="3"/>
      <c r="HH88" s="3"/>
      <c r="HI88" s="3"/>
      <c r="HJ88" s="3"/>
      <c r="HK88" s="3"/>
      <c r="HL88" s="3"/>
      <c r="HM88" s="3"/>
      <c r="HW88" s="321" t="str">
        <f>IF(ISNA(VLOOKUP(B88,Register!A$7:Z$315,9,FALSE)),"",VLOOKUP(B88,Register!A$7:Z$315,9,FALSE))</f>
        <v/>
      </c>
      <c r="HX88" s="321" t="str">
        <f>IF(ISNA(VLOOKUP(B88,Register!A$7:Z$315,12,FALSE)),"",VLOOKUP(B88,Register!A$7:Z$315,12,FALSE))</f>
        <v/>
      </c>
      <c r="HY88" s="321" t="str">
        <f t="shared" si="194"/>
        <v/>
      </c>
      <c r="HZ88" s="321" t="str">
        <f t="shared" si="195"/>
        <v/>
      </c>
      <c r="IA88" s="321" t="str">
        <f t="shared" si="196"/>
        <v/>
      </c>
      <c r="IB88" s="321" t="str">
        <f t="shared" si="197"/>
        <v/>
      </c>
      <c r="IC88" s="321" t="str">
        <f t="shared" si="198"/>
        <v/>
      </c>
      <c r="ID88" s="321" t="str">
        <f t="shared" si="199"/>
        <v/>
      </c>
      <c r="IE88" s="321" t="str">
        <f t="shared" si="200"/>
        <v/>
      </c>
      <c r="IF88" s="321" t="str">
        <f t="shared" si="201"/>
        <v/>
      </c>
    </row>
    <row r="89" spans="1:240" ht="21">
      <c r="A89" s="172">
        <v>77</v>
      </c>
      <c r="B89" s="197"/>
      <c r="C89" s="196" t="str">
        <f>IF(ISNA(VLOOKUP(B89,Register!A$7:Z$315,3,FALSE)),"",VLOOKUP(B89,Register!A$7:Z$315,3,FALSE))</f>
        <v/>
      </c>
      <c r="D89" s="196" t="str">
        <f>IF(ISNA(VLOOKUP(B89,Register!A$7:Z$315,4,FALSE)),"",VLOOKUP(B89,Register!A$7:Z$315,4,FALSE))</f>
        <v/>
      </c>
      <c r="E89" s="195" t="str">
        <f>IF(ISNA(VLOOKUP(B89,Register!A$7:Z$315,6,FALSE)),"",VLOOKUP(B89,Register!A$7:Z$315,6,FALSE))</f>
        <v/>
      </c>
      <c r="F89" s="105"/>
      <c r="G89" s="159"/>
      <c r="H89" s="159"/>
      <c r="I89" s="168" t="str">
        <f t="shared" si="103"/>
        <v/>
      </c>
      <c r="J89" s="5" t="str">
        <f t="shared" si="104"/>
        <v/>
      </c>
      <c r="K89" s="159"/>
      <c r="L89" s="159"/>
      <c r="M89" s="168" t="str">
        <f t="shared" si="105"/>
        <v/>
      </c>
      <c r="N89" s="5" t="str">
        <f t="shared" si="106"/>
        <v/>
      </c>
      <c r="O89" s="159"/>
      <c r="P89" s="159"/>
      <c r="Q89" s="168" t="str">
        <f t="shared" si="107"/>
        <v/>
      </c>
      <c r="R89" s="5" t="str">
        <f t="shared" si="108"/>
        <v/>
      </c>
      <c r="S89" s="159"/>
      <c r="T89" s="159"/>
      <c r="U89" s="168" t="str">
        <f t="shared" si="109"/>
        <v/>
      </c>
      <c r="V89" s="5" t="str">
        <f t="shared" si="110"/>
        <v/>
      </c>
      <c r="W89" s="159"/>
      <c r="X89" s="159"/>
      <c r="Y89" s="168" t="str">
        <f t="shared" si="111"/>
        <v/>
      </c>
      <c r="Z89" s="5" t="str">
        <f t="shared" si="112"/>
        <v/>
      </c>
      <c r="AA89" s="160" t="str">
        <f t="shared" si="101"/>
        <v/>
      </c>
      <c r="AB89" s="160" t="str">
        <f t="shared" si="102"/>
        <v/>
      </c>
      <c r="AC89" s="160" t="str">
        <f t="shared" si="113"/>
        <v/>
      </c>
      <c r="AD89" s="6" t="str">
        <f t="shared" si="114"/>
        <v/>
      </c>
      <c r="AE89" s="105"/>
      <c r="AF89" s="159"/>
      <c r="AG89" s="159"/>
      <c r="AH89" s="168" t="str">
        <f t="shared" si="115"/>
        <v/>
      </c>
      <c r="AI89" s="5" t="str">
        <f t="shared" si="116"/>
        <v/>
      </c>
      <c r="AJ89" s="159"/>
      <c r="AK89" s="159"/>
      <c r="AL89" s="168" t="str">
        <f t="shared" si="117"/>
        <v/>
      </c>
      <c r="AM89" s="5" t="str">
        <f t="shared" si="118"/>
        <v/>
      </c>
      <c r="AN89" s="159"/>
      <c r="AO89" s="159"/>
      <c r="AP89" s="168" t="str">
        <f t="shared" si="119"/>
        <v/>
      </c>
      <c r="AQ89" s="5" t="str">
        <f t="shared" si="120"/>
        <v/>
      </c>
      <c r="AR89" s="159"/>
      <c r="AS89" s="159"/>
      <c r="AT89" s="168" t="str">
        <f t="shared" si="121"/>
        <v/>
      </c>
      <c r="AU89" s="5" t="str">
        <f t="shared" si="122"/>
        <v/>
      </c>
      <c r="AV89" s="159"/>
      <c r="AW89" s="159"/>
      <c r="AX89" s="168" t="str">
        <f t="shared" si="123"/>
        <v/>
      </c>
      <c r="AY89" s="5" t="str">
        <f t="shared" si="124"/>
        <v/>
      </c>
      <c r="AZ89" s="160" t="str">
        <f t="shared" si="125"/>
        <v/>
      </c>
      <c r="BA89" s="160" t="str">
        <f t="shared" si="126"/>
        <v/>
      </c>
      <c r="BB89" s="160" t="str">
        <f t="shared" si="127"/>
        <v/>
      </c>
      <c r="BC89" s="6" t="str">
        <f t="shared" si="128"/>
        <v/>
      </c>
      <c r="BD89" s="105"/>
      <c r="BE89" s="159"/>
      <c r="BF89" s="159"/>
      <c r="BG89" s="168" t="str">
        <f t="shared" si="129"/>
        <v/>
      </c>
      <c r="BH89" s="5" t="str">
        <f t="shared" si="130"/>
        <v/>
      </c>
      <c r="BI89" s="159"/>
      <c r="BJ89" s="159"/>
      <c r="BK89" s="168" t="str">
        <f t="shared" si="131"/>
        <v/>
      </c>
      <c r="BL89" s="5" t="str">
        <f t="shared" si="132"/>
        <v/>
      </c>
      <c r="BM89" s="159"/>
      <c r="BN89" s="159"/>
      <c r="BO89" s="168" t="str">
        <f t="shared" si="133"/>
        <v/>
      </c>
      <c r="BP89" s="5" t="str">
        <f t="shared" si="134"/>
        <v/>
      </c>
      <c r="BQ89" s="159"/>
      <c r="BR89" s="159"/>
      <c r="BS89" s="168" t="str">
        <f t="shared" si="135"/>
        <v/>
      </c>
      <c r="BT89" s="5" t="str">
        <f t="shared" si="136"/>
        <v/>
      </c>
      <c r="BU89" s="159"/>
      <c r="BV89" s="159"/>
      <c r="BW89" s="168" t="str">
        <f t="shared" si="137"/>
        <v/>
      </c>
      <c r="BX89" s="5" t="str">
        <f t="shared" si="138"/>
        <v/>
      </c>
      <c r="BY89" s="160" t="str">
        <f t="shared" si="139"/>
        <v/>
      </c>
      <c r="BZ89" s="160" t="str">
        <f t="shared" si="140"/>
        <v/>
      </c>
      <c r="CA89" s="160" t="str">
        <f t="shared" si="141"/>
        <v/>
      </c>
      <c r="CB89" s="6" t="str">
        <f t="shared" si="142"/>
        <v/>
      </c>
      <c r="CC89" s="105"/>
      <c r="CD89" s="159"/>
      <c r="CE89" s="159"/>
      <c r="CF89" s="168" t="str">
        <f t="shared" si="143"/>
        <v/>
      </c>
      <c r="CG89" s="5" t="str">
        <f t="shared" si="144"/>
        <v/>
      </c>
      <c r="CH89" s="159"/>
      <c r="CI89" s="159"/>
      <c r="CJ89" s="168" t="str">
        <f t="shared" si="145"/>
        <v/>
      </c>
      <c r="CK89" s="5" t="str">
        <f t="shared" si="146"/>
        <v/>
      </c>
      <c r="CL89" s="159"/>
      <c r="CM89" s="159"/>
      <c r="CN89" s="168" t="str">
        <f t="shared" si="147"/>
        <v/>
      </c>
      <c r="CO89" s="5" t="str">
        <f t="shared" si="148"/>
        <v/>
      </c>
      <c r="CP89" s="159"/>
      <c r="CQ89" s="159"/>
      <c r="CR89" s="168" t="str">
        <f t="shared" si="149"/>
        <v/>
      </c>
      <c r="CS89" s="5" t="str">
        <f t="shared" si="150"/>
        <v/>
      </c>
      <c r="CT89" s="159"/>
      <c r="CU89" s="159"/>
      <c r="CV89" s="168" t="str">
        <f t="shared" si="151"/>
        <v/>
      </c>
      <c r="CW89" s="5" t="str">
        <f t="shared" si="152"/>
        <v/>
      </c>
      <c r="CX89" s="160" t="str">
        <f t="shared" si="153"/>
        <v/>
      </c>
      <c r="CY89" s="160" t="str">
        <f t="shared" si="154"/>
        <v/>
      </c>
      <c r="CZ89" s="160" t="str">
        <f t="shared" si="155"/>
        <v/>
      </c>
      <c r="DA89" s="6" t="str">
        <f t="shared" si="156"/>
        <v/>
      </c>
      <c r="DB89" s="105"/>
      <c r="DC89" s="159"/>
      <c r="DD89" s="159"/>
      <c r="DE89" s="168" t="str">
        <f t="shared" si="157"/>
        <v/>
      </c>
      <c r="DF89" s="5" t="str">
        <f t="shared" si="158"/>
        <v/>
      </c>
      <c r="DG89" s="159"/>
      <c r="DH89" s="159"/>
      <c r="DI89" s="168" t="str">
        <f t="shared" si="159"/>
        <v/>
      </c>
      <c r="DJ89" s="5" t="str">
        <f t="shared" si="160"/>
        <v/>
      </c>
      <c r="DK89" s="159"/>
      <c r="DL89" s="159"/>
      <c r="DM89" s="168" t="str">
        <f t="shared" si="161"/>
        <v/>
      </c>
      <c r="DN89" s="5" t="str">
        <f t="shared" si="162"/>
        <v/>
      </c>
      <c r="DO89" s="159"/>
      <c r="DP89" s="159"/>
      <c r="DQ89" s="168" t="str">
        <f t="shared" si="163"/>
        <v/>
      </c>
      <c r="DR89" s="5" t="str">
        <f t="shared" si="164"/>
        <v/>
      </c>
      <c r="DS89" s="159"/>
      <c r="DT89" s="159"/>
      <c r="DU89" s="168" t="str">
        <f t="shared" si="165"/>
        <v/>
      </c>
      <c r="DV89" s="5" t="str">
        <f t="shared" si="166"/>
        <v/>
      </c>
      <c r="DW89" s="160" t="str">
        <f t="shared" si="167"/>
        <v/>
      </c>
      <c r="DX89" s="160" t="str">
        <f t="shared" si="168"/>
        <v/>
      </c>
      <c r="DY89" s="160" t="str">
        <f t="shared" si="169"/>
        <v/>
      </c>
      <c r="DZ89" s="6" t="str">
        <f t="shared" si="170"/>
        <v/>
      </c>
      <c r="EA89" s="105"/>
      <c r="EB89" s="159"/>
      <c r="EC89" s="159"/>
      <c r="ED89" s="168" t="str">
        <f t="shared" si="171"/>
        <v/>
      </c>
      <c r="EE89" s="5" t="str">
        <f t="shared" si="172"/>
        <v/>
      </c>
      <c r="EF89" s="159"/>
      <c r="EG89" s="159"/>
      <c r="EH89" s="168" t="str">
        <f t="shared" si="173"/>
        <v/>
      </c>
      <c r="EI89" s="5" t="str">
        <f t="shared" si="174"/>
        <v/>
      </c>
      <c r="EJ89" s="159"/>
      <c r="EK89" s="159"/>
      <c r="EL89" s="168" t="str">
        <f t="shared" si="175"/>
        <v/>
      </c>
      <c r="EM89" s="5" t="str">
        <f t="shared" si="176"/>
        <v/>
      </c>
      <c r="EN89" s="159"/>
      <c r="EO89" s="159"/>
      <c r="EP89" s="168" t="str">
        <f t="shared" si="177"/>
        <v/>
      </c>
      <c r="EQ89" s="5" t="str">
        <f t="shared" si="178"/>
        <v/>
      </c>
      <c r="ER89" s="159"/>
      <c r="ES89" s="159"/>
      <c r="ET89" s="168" t="str">
        <f t="shared" si="179"/>
        <v/>
      </c>
      <c r="EU89" s="5" t="str">
        <f t="shared" si="180"/>
        <v/>
      </c>
      <c r="EV89" s="160" t="str">
        <f t="shared" si="181"/>
        <v/>
      </c>
      <c r="EW89" s="160" t="str">
        <f t="shared" si="182"/>
        <v/>
      </c>
      <c r="EX89" s="160" t="str">
        <f t="shared" si="183"/>
        <v/>
      </c>
      <c r="EY89" s="6" t="str">
        <f t="shared" si="184"/>
        <v/>
      </c>
      <c r="EZ89" s="105"/>
      <c r="FA89" s="105"/>
      <c r="FB89" s="105"/>
      <c r="FC89" s="105"/>
      <c r="FD89" s="105"/>
      <c r="FE89" s="106" t="str">
        <f t="shared" si="185"/>
        <v/>
      </c>
      <c r="FF89" s="100" t="str">
        <f t="shared" si="186"/>
        <v xml:space="preserve"> </v>
      </c>
      <c r="FG89" s="105"/>
      <c r="FH89" s="105"/>
      <c r="FI89" s="105"/>
      <c r="FJ89" s="105"/>
      <c r="FK89" s="105"/>
      <c r="FL89" s="107" t="str">
        <f t="shared" si="187"/>
        <v/>
      </c>
      <c r="FM89" s="101" t="str">
        <f t="shared" si="188"/>
        <v xml:space="preserve"> </v>
      </c>
      <c r="FN89" s="105"/>
      <c r="FO89" s="105"/>
      <c r="FP89" s="105"/>
      <c r="FQ89" s="105"/>
      <c r="FR89" s="105"/>
      <c r="FS89" s="204" t="str">
        <f t="shared" si="189"/>
        <v/>
      </c>
      <c r="FT89" s="205" t="str">
        <f t="shared" si="190"/>
        <v xml:space="preserve"> </v>
      </c>
      <c r="FU89" s="477"/>
      <c r="FV89" s="316" t="str">
        <f>IF(AND(C89=""),"-",VLOOKUP(B89,Register!$A$7:$AM$311,19,FALSE))</f>
        <v>-</v>
      </c>
      <c r="FW89" s="7" t="str">
        <f>IF(AND(C89=""),"-",VLOOKUP(B89,Register!$A$7:$AM$311,20,FALSE))</f>
        <v>-</v>
      </c>
      <c r="FX89" s="7" t="str">
        <f>IF(AND(C89=""),"-",VLOOKUP(B89,Register!$A$7:$AM$311,21,FALSE))</f>
        <v>-</v>
      </c>
      <c r="FY89" s="7" t="str">
        <f>IF(AND(C89=""),"-",VLOOKUP(B89,Register!$A$7:$AM$311,22,FALSE))</f>
        <v>-</v>
      </c>
      <c r="FZ89" s="7" t="str">
        <f>IF(AND(C89=""),"-",VLOOKUP(B89,Register!$A$7:$AM$311,23,FALSE))</f>
        <v>-</v>
      </c>
      <c r="GA89" s="7" t="str">
        <f>IF(AND(C89=""),"-",VLOOKUP(B89,Register!$A$7:$AM$311,24,FALSE))</f>
        <v>-</v>
      </c>
      <c r="GB89" s="7" t="str">
        <f>IF(AND(C89=""),"-",VLOOKUP(B89,Register!$A$7:$AM$311,25,FALSE))</f>
        <v>-</v>
      </c>
      <c r="GC89" s="7" t="str">
        <f>IF(AND(C89=""),"-",VLOOKUP(B89,Register!$A$7:$AM$311,26,FALSE))</f>
        <v>-</v>
      </c>
      <c r="GD89" s="7" t="str">
        <f>IF(AND(C89=""),"-",VLOOKUP(B89,Register!$A$7:$AM$311,27,FALSE))</f>
        <v>-</v>
      </c>
      <c r="GE89" s="7" t="str">
        <f>IF(AND(C89=""),"-",VLOOKUP(B89,Register!$A$7:$AM$311,28,FALSE))</f>
        <v>-</v>
      </c>
      <c r="GF89" s="7" t="str">
        <f>IF(AND(C89=""),"-",VLOOKUP(B89,Register!$A$7:$AM$311,29,FALSE))</f>
        <v>-</v>
      </c>
      <c r="GG89" s="7" t="str">
        <f>IF(AND(C89=""),"-",VLOOKUP(B89,Register!$A$7:$AM$311,30,FALSE))</f>
        <v>-</v>
      </c>
      <c r="GH89" s="8" t="str">
        <f>IF(AND(C89=""),"-",VLOOKUP(B89,Register!$A$7:$AM$311,31,FALSE))</f>
        <v>-</v>
      </c>
      <c r="GI89" s="309" t="str">
        <f>IF(AND(C89=""),"",VLOOKUP(B89,Register!$A$7:$CL$311,36,FALSE))</f>
        <v/>
      </c>
      <c r="GJ89" s="182" t="str">
        <f t="shared" si="191"/>
        <v/>
      </c>
      <c r="GK89" s="312" t="str">
        <f t="shared" si="192"/>
        <v/>
      </c>
      <c r="GL89" s="314" t="str">
        <f t="shared" si="193"/>
        <v/>
      </c>
      <c r="GM89" s="3"/>
      <c r="GR89" s="3"/>
      <c r="GS89" s="3"/>
      <c r="GT89" s="3"/>
      <c r="GU89" s="3"/>
      <c r="GV89" s="3"/>
      <c r="GW89" s="3"/>
      <c r="GX89" s="3"/>
      <c r="GY89" s="3"/>
      <c r="GZ89" s="3"/>
      <c r="HA89" s="3"/>
      <c r="HB89" s="3"/>
      <c r="HC89" s="3"/>
      <c r="HD89" s="3"/>
      <c r="HE89" s="3"/>
      <c r="HF89" s="3"/>
      <c r="HG89" s="3"/>
      <c r="HH89" s="3"/>
      <c r="HI89" s="3"/>
      <c r="HJ89" s="3"/>
      <c r="HK89" s="3"/>
      <c r="HL89" s="3"/>
      <c r="HM89" s="3"/>
      <c r="HW89" s="321" t="str">
        <f>IF(ISNA(VLOOKUP(B89,Register!A$7:Z$315,9,FALSE)),"",VLOOKUP(B89,Register!A$7:Z$315,9,FALSE))</f>
        <v/>
      </c>
      <c r="HX89" s="321" t="str">
        <f>IF(ISNA(VLOOKUP(B89,Register!A$7:Z$315,12,FALSE)),"",VLOOKUP(B89,Register!A$7:Z$315,12,FALSE))</f>
        <v/>
      </c>
      <c r="HY89" s="321" t="str">
        <f t="shared" si="194"/>
        <v/>
      </c>
      <c r="HZ89" s="321" t="str">
        <f t="shared" si="195"/>
        <v/>
      </c>
      <c r="IA89" s="321" t="str">
        <f t="shared" si="196"/>
        <v/>
      </c>
      <c r="IB89" s="321" t="str">
        <f t="shared" si="197"/>
        <v/>
      </c>
      <c r="IC89" s="321" t="str">
        <f t="shared" si="198"/>
        <v/>
      </c>
      <c r="ID89" s="321" t="str">
        <f t="shared" si="199"/>
        <v/>
      </c>
      <c r="IE89" s="321" t="str">
        <f t="shared" si="200"/>
        <v/>
      </c>
      <c r="IF89" s="321" t="str">
        <f t="shared" si="201"/>
        <v/>
      </c>
    </row>
    <row r="90" spans="1:240" ht="21">
      <c r="A90" s="172">
        <v>78</v>
      </c>
      <c r="B90" s="197"/>
      <c r="C90" s="196" t="str">
        <f>IF(ISNA(VLOOKUP(B90,Register!A$7:Z$315,3,FALSE)),"",VLOOKUP(B90,Register!A$7:Z$315,3,FALSE))</f>
        <v/>
      </c>
      <c r="D90" s="196" t="str">
        <f>IF(ISNA(VLOOKUP(B90,Register!A$7:Z$315,4,FALSE)),"",VLOOKUP(B90,Register!A$7:Z$315,4,FALSE))</f>
        <v/>
      </c>
      <c r="E90" s="195" t="str">
        <f>IF(ISNA(VLOOKUP(B90,Register!A$7:Z$315,6,FALSE)),"",VLOOKUP(B90,Register!A$7:Z$315,6,FALSE))</f>
        <v/>
      </c>
      <c r="F90" s="105"/>
      <c r="G90" s="159"/>
      <c r="H90" s="159"/>
      <c r="I90" s="168" t="str">
        <f t="shared" si="103"/>
        <v/>
      </c>
      <c r="J90" s="5" t="str">
        <f t="shared" si="104"/>
        <v/>
      </c>
      <c r="K90" s="159"/>
      <c r="L90" s="159"/>
      <c r="M90" s="168" t="str">
        <f t="shared" si="105"/>
        <v/>
      </c>
      <c r="N90" s="5" t="str">
        <f t="shared" si="106"/>
        <v/>
      </c>
      <c r="O90" s="159"/>
      <c r="P90" s="159"/>
      <c r="Q90" s="168" t="str">
        <f t="shared" si="107"/>
        <v/>
      </c>
      <c r="R90" s="5" t="str">
        <f t="shared" si="108"/>
        <v/>
      </c>
      <c r="S90" s="159"/>
      <c r="T90" s="159"/>
      <c r="U90" s="168" t="str">
        <f t="shared" si="109"/>
        <v/>
      </c>
      <c r="V90" s="5" t="str">
        <f t="shared" si="110"/>
        <v/>
      </c>
      <c r="W90" s="159"/>
      <c r="X90" s="159"/>
      <c r="Y90" s="168" t="str">
        <f t="shared" si="111"/>
        <v/>
      </c>
      <c r="Z90" s="5" t="str">
        <f t="shared" si="112"/>
        <v/>
      </c>
      <c r="AA90" s="160" t="str">
        <f t="shared" si="101"/>
        <v/>
      </c>
      <c r="AB90" s="160" t="str">
        <f t="shared" si="102"/>
        <v/>
      </c>
      <c r="AC90" s="160" t="str">
        <f t="shared" si="113"/>
        <v/>
      </c>
      <c r="AD90" s="6" t="str">
        <f t="shared" si="114"/>
        <v/>
      </c>
      <c r="AE90" s="105"/>
      <c r="AF90" s="159"/>
      <c r="AG90" s="159"/>
      <c r="AH90" s="168" t="str">
        <f t="shared" si="115"/>
        <v/>
      </c>
      <c r="AI90" s="5" t="str">
        <f t="shared" si="116"/>
        <v/>
      </c>
      <c r="AJ90" s="159"/>
      <c r="AK90" s="159"/>
      <c r="AL90" s="168" t="str">
        <f t="shared" si="117"/>
        <v/>
      </c>
      <c r="AM90" s="5" t="str">
        <f t="shared" si="118"/>
        <v/>
      </c>
      <c r="AN90" s="159"/>
      <c r="AO90" s="159"/>
      <c r="AP90" s="168" t="str">
        <f t="shared" si="119"/>
        <v/>
      </c>
      <c r="AQ90" s="5" t="str">
        <f t="shared" si="120"/>
        <v/>
      </c>
      <c r="AR90" s="159"/>
      <c r="AS90" s="159"/>
      <c r="AT90" s="168" t="str">
        <f t="shared" si="121"/>
        <v/>
      </c>
      <c r="AU90" s="5" t="str">
        <f t="shared" si="122"/>
        <v/>
      </c>
      <c r="AV90" s="159"/>
      <c r="AW90" s="159"/>
      <c r="AX90" s="168" t="str">
        <f t="shared" si="123"/>
        <v/>
      </c>
      <c r="AY90" s="5" t="str">
        <f t="shared" si="124"/>
        <v/>
      </c>
      <c r="AZ90" s="160" t="str">
        <f t="shared" si="125"/>
        <v/>
      </c>
      <c r="BA90" s="160" t="str">
        <f t="shared" si="126"/>
        <v/>
      </c>
      <c r="BB90" s="160" t="str">
        <f t="shared" si="127"/>
        <v/>
      </c>
      <c r="BC90" s="6" t="str">
        <f t="shared" si="128"/>
        <v/>
      </c>
      <c r="BD90" s="105"/>
      <c r="BE90" s="159"/>
      <c r="BF90" s="159"/>
      <c r="BG90" s="168" t="str">
        <f t="shared" si="129"/>
        <v/>
      </c>
      <c r="BH90" s="5" t="str">
        <f t="shared" si="130"/>
        <v/>
      </c>
      <c r="BI90" s="159"/>
      <c r="BJ90" s="159"/>
      <c r="BK90" s="168" t="str">
        <f t="shared" si="131"/>
        <v/>
      </c>
      <c r="BL90" s="5" t="str">
        <f t="shared" si="132"/>
        <v/>
      </c>
      <c r="BM90" s="159"/>
      <c r="BN90" s="159"/>
      <c r="BO90" s="168" t="str">
        <f t="shared" si="133"/>
        <v/>
      </c>
      <c r="BP90" s="5" t="str">
        <f t="shared" si="134"/>
        <v/>
      </c>
      <c r="BQ90" s="159"/>
      <c r="BR90" s="159"/>
      <c r="BS90" s="168" t="str">
        <f t="shared" si="135"/>
        <v/>
      </c>
      <c r="BT90" s="5" t="str">
        <f t="shared" si="136"/>
        <v/>
      </c>
      <c r="BU90" s="159"/>
      <c r="BV90" s="159"/>
      <c r="BW90" s="168" t="str">
        <f t="shared" si="137"/>
        <v/>
      </c>
      <c r="BX90" s="5" t="str">
        <f t="shared" si="138"/>
        <v/>
      </c>
      <c r="BY90" s="160" t="str">
        <f t="shared" si="139"/>
        <v/>
      </c>
      <c r="BZ90" s="160" t="str">
        <f t="shared" si="140"/>
        <v/>
      </c>
      <c r="CA90" s="160" t="str">
        <f t="shared" si="141"/>
        <v/>
      </c>
      <c r="CB90" s="6" t="str">
        <f t="shared" si="142"/>
        <v/>
      </c>
      <c r="CC90" s="105"/>
      <c r="CD90" s="159"/>
      <c r="CE90" s="159"/>
      <c r="CF90" s="168" t="str">
        <f t="shared" si="143"/>
        <v/>
      </c>
      <c r="CG90" s="5" t="str">
        <f t="shared" si="144"/>
        <v/>
      </c>
      <c r="CH90" s="159"/>
      <c r="CI90" s="159"/>
      <c r="CJ90" s="168" t="str">
        <f t="shared" si="145"/>
        <v/>
      </c>
      <c r="CK90" s="5" t="str">
        <f t="shared" si="146"/>
        <v/>
      </c>
      <c r="CL90" s="159"/>
      <c r="CM90" s="159"/>
      <c r="CN90" s="168" t="str">
        <f t="shared" si="147"/>
        <v/>
      </c>
      <c r="CO90" s="5" t="str">
        <f t="shared" si="148"/>
        <v/>
      </c>
      <c r="CP90" s="159"/>
      <c r="CQ90" s="159"/>
      <c r="CR90" s="168" t="str">
        <f t="shared" si="149"/>
        <v/>
      </c>
      <c r="CS90" s="5" t="str">
        <f t="shared" si="150"/>
        <v/>
      </c>
      <c r="CT90" s="159"/>
      <c r="CU90" s="159"/>
      <c r="CV90" s="168" t="str">
        <f t="shared" si="151"/>
        <v/>
      </c>
      <c r="CW90" s="5" t="str">
        <f t="shared" si="152"/>
        <v/>
      </c>
      <c r="CX90" s="160" t="str">
        <f t="shared" si="153"/>
        <v/>
      </c>
      <c r="CY90" s="160" t="str">
        <f t="shared" si="154"/>
        <v/>
      </c>
      <c r="CZ90" s="160" t="str">
        <f t="shared" si="155"/>
        <v/>
      </c>
      <c r="DA90" s="6" t="str">
        <f t="shared" si="156"/>
        <v/>
      </c>
      <c r="DB90" s="105"/>
      <c r="DC90" s="159"/>
      <c r="DD90" s="159"/>
      <c r="DE90" s="168" t="str">
        <f t="shared" si="157"/>
        <v/>
      </c>
      <c r="DF90" s="5" t="str">
        <f t="shared" si="158"/>
        <v/>
      </c>
      <c r="DG90" s="159"/>
      <c r="DH90" s="159"/>
      <c r="DI90" s="168" t="str">
        <f t="shared" si="159"/>
        <v/>
      </c>
      <c r="DJ90" s="5" t="str">
        <f t="shared" si="160"/>
        <v/>
      </c>
      <c r="DK90" s="159"/>
      <c r="DL90" s="159"/>
      <c r="DM90" s="168" t="str">
        <f t="shared" si="161"/>
        <v/>
      </c>
      <c r="DN90" s="5" t="str">
        <f t="shared" si="162"/>
        <v/>
      </c>
      <c r="DO90" s="159"/>
      <c r="DP90" s="159"/>
      <c r="DQ90" s="168" t="str">
        <f t="shared" si="163"/>
        <v/>
      </c>
      <c r="DR90" s="5" t="str">
        <f t="shared" si="164"/>
        <v/>
      </c>
      <c r="DS90" s="159"/>
      <c r="DT90" s="159"/>
      <c r="DU90" s="168" t="str">
        <f t="shared" si="165"/>
        <v/>
      </c>
      <c r="DV90" s="5" t="str">
        <f t="shared" si="166"/>
        <v/>
      </c>
      <c r="DW90" s="160" t="str">
        <f t="shared" si="167"/>
        <v/>
      </c>
      <c r="DX90" s="160" t="str">
        <f t="shared" si="168"/>
        <v/>
      </c>
      <c r="DY90" s="160" t="str">
        <f t="shared" si="169"/>
        <v/>
      </c>
      <c r="DZ90" s="6" t="str">
        <f t="shared" si="170"/>
        <v/>
      </c>
      <c r="EA90" s="105"/>
      <c r="EB90" s="159"/>
      <c r="EC90" s="159"/>
      <c r="ED90" s="168" t="str">
        <f t="shared" si="171"/>
        <v/>
      </c>
      <c r="EE90" s="5" t="str">
        <f t="shared" si="172"/>
        <v/>
      </c>
      <c r="EF90" s="159"/>
      <c r="EG90" s="159"/>
      <c r="EH90" s="168" t="str">
        <f t="shared" si="173"/>
        <v/>
      </c>
      <c r="EI90" s="5" t="str">
        <f t="shared" si="174"/>
        <v/>
      </c>
      <c r="EJ90" s="159"/>
      <c r="EK90" s="159"/>
      <c r="EL90" s="168" t="str">
        <f t="shared" si="175"/>
        <v/>
      </c>
      <c r="EM90" s="5" t="str">
        <f t="shared" si="176"/>
        <v/>
      </c>
      <c r="EN90" s="159"/>
      <c r="EO90" s="159"/>
      <c r="EP90" s="168" t="str">
        <f t="shared" si="177"/>
        <v/>
      </c>
      <c r="EQ90" s="5" t="str">
        <f t="shared" si="178"/>
        <v/>
      </c>
      <c r="ER90" s="159"/>
      <c r="ES90" s="159"/>
      <c r="ET90" s="168" t="str">
        <f t="shared" si="179"/>
        <v/>
      </c>
      <c r="EU90" s="5" t="str">
        <f t="shared" si="180"/>
        <v/>
      </c>
      <c r="EV90" s="160" t="str">
        <f t="shared" si="181"/>
        <v/>
      </c>
      <c r="EW90" s="160" t="str">
        <f t="shared" si="182"/>
        <v/>
      </c>
      <c r="EX90" s="160" t="str">
        <f t="shared" si="183"/>
        <v/>
      </c>
      <c r="EY90" s="6" t="str">
        <f t="shared" si="184"/>
        <v/>
      </c>
      <c r="EZ90" s="105"/>
      <c r="FA90" s="105"/>
      <c r="FB90" s="105"/>
      <c r="FC90" s="105"/>
      <c r="FD90" s="105"/>
      <c r="FE90" s="106" t="str">
        <f t="shared" si="185"/>
        <v/>
      </c>
      <c r="FF90" s="100" t="str">
        <f t="shared" si="186"/>
        <v xml:space="preserve"> </v>
      </c>
      <c r="FG90" s="105"/>
      <c r="FH90" s="105"/>
      <c r="FI90" s="105"/>
      <c r="FJ90" s="105"/>
      <c r="FK90" s="105"/>
      <c r="FL90" s="107" t="str">
        <f t="shared" si="187"/>
        <v/>
      </c>
      <c r="FM90" s="101" t="str">
        <f t="shared" si="188"/>
        <v xml:space="preserve"> </v>
      </c>
      <c r="FN90" s="105"/>
      <c r="FO90" s="105"/>
      <c r="FP90" s="105"/>
      <c r="FQ90" s="105"/>
      <c r="FR90" s="105"/>
      <c r="FS90" s="204" t="str">
        <f t="shared" si="189"/>
        <v/>
      </c>
      <c r="FT90" s="205" t="str">
        <f t="shared" si="190"/>
        <v xml:space="preserve"> </v>
      </c>
      <c r="FU90" s="477"/>
      <c r="FV90" s="316" t="str">
        <f>IF(AND(C90=""),"-",VLOOKUP(B90,Register!$A$7:$AM$311,19,FALSE))</f>
        <v>-</v>
      </c>
      <c r="FW90" s="7" t="str">
        <f>IF(AND(C90=""),"-",VLOOKUP(B90,Register!$A$7:$AM$311,20,FALSE))</f>
        <v>-</v>
      </c>
      <c r="FX90" s="7" t="str">
        <f>IF(AND(C90=""),"-",VLOOKUP(B90,Register!$A$7:$AM$311,21,FALSE))</f>
        <v>-</v>
      </c>
      <c r="FY90" s="7" t="str">
        <f>IF(AND(C90=""),"-",VLOOKUP(B90,Register!$A$7:$AM$311,22,FALSE))</f>
        <v>-</v>
      </c>
      <c r="FZ90" s="7" t="str">
        <f>IF(AND(C90=""),"-",VLOOKUP(B90,Register!$A$7:$AM$311,23,FALSE))</f>
        <v>-</v>
      </c>
      <c r="GA90" s="7" t="str">
        <f>IF(AND(C90=""),"-",VLOOKUP(B90,Register!$A$7:$AM$311,24,FALSE))</f>
        <v>-</v>
      </c>
      <c r="GB90" s="7" t="str">
        <f>IF(AND(C90=""),"-",VLOOKUP(B90,Register!$A$7:$AM$311,25,FALSE))</f>
        <v>-</v>
      </c>
      <c r="GC90" s="7" t="str">
        <f>IF(AND(C90=""),"-",VLOOKUP(B90,Register!$A$7:$AM$311,26,FALSE))</f>
        <v>-</v>
      </c>
      <c r="GD90" s="7" t="str">
        <f>IF(AND(C90=""),"-",VLOOKUP(B90,Register!$A$7:$AM$311,27,FALSE))</f>
        <v>-</v>
      </c>
      <c r="GE90" s="7" t="str">
        <f>IF(AND(C90=""),"-",VLOOKUP(B90,Register!$A$7:$AM$311,28,FALSE))</f>
        <v>-</v>
      </c>
      <c r="GF90" s="7" t="str">
        <f>IF(AND(C90=""),"-",VLOOKUP(B90,Register!$A$7:$AM$311,29,FALSE))</f>
        <v>-</v>
      </c>
      <c r="GG90" s="7" t="str">
        <f>IF(AND(C90=""),"-",VLOOKUP(B90,Register!$A$7:$AM$311,30,FALSE))</f>
        <v>-</v>
      </c>
      <c r="GH90" s="8" t="str">
        <f>IF(AND(C90=""),"-",VLOOKUP(B90,Register!$A$7:$AM$311,31,FALSE))</f>
        <v>-</v>
      </c>
      <c r="GI90" s="309" t="str">
        <f>IF(AND(C90=""),"",VLOOKUP(B90,Register!$A$7:$CL$311,36,FALSE))</f>
        <v/>
      </c>
      <c r="GJ90" s="182" t="str">
        <f t="shared" si="191"/>
        <v/>
      </c>
      <c r="GK90" s="312" t="str">
        <f t="shared" si="192"/>
        <v/>
      </c>
      <c r="GL90" s="314" t="str">
        <f t="shared" si="193"/>
        <v/>
      </c>
      <c r="GM90" s="3"/>
      <c r="GR90" s="3"/>
      <c r="GS90" s="3"/>
      <c r="GT90" s="3"/>
      <c r="GU90" s="3"/>
      <c r="GV90" s="3"/>
      <c r="GW90" s="3"/>
      <c r="GX90" s="3"/>
      <c r="GY90" s="3"/>
      <c r="GZ90" s="3"/>
      <c r="HA90" s="3"/>
      <c r="HB90" s="3"/>
      <c r="HC90" s="3"/>
      <c r="HD90" s="3"/>
      <c r="HE90" s="3"/>
      <c r="HF90" s="3"/>
      <c r="HG90" s="3"/>
      <c r="HH90" s="3"/>
      <c r="HI90" s="3"/>
      <c r="HJ90" s="3"/>
      <c r="HK90" s="3"/>
      <c r="HL90" s="3"/>
      <c r="HM90" s="3"/>
      <c r="HW90" s="321" t="str">
        <f>IF(ISNA(VLOOKUP(B90,Register!A$7:Z$315,9,FALSE)),"",VLOOKUP(B90,Register!A$7:Z$315,9,FALSE))</f>
        <v/>
      </c>
      <c r="HX90" s="321" t="str">
        <f>IF(ISNA(VLOOKUP(B90,Register!A$7:Z$315,12,FALSE)),"",VLOOKUP(B90,Register!A$7:Z$315,12,FALSE))</f>
        <v/>
      </c>
      <c r="HY90" s="321" t="str">
        <f t="shared" si="194"/>
        <v/>
      </c>
      <c r="HZ90" s="321" t="str">
        <f t="shared" si="195"/>
        <v/>
      </c>
      <c r="IA90" s="321" t="str">
        <f t="shared" si="196"/>
        <v/>
      </c>
      <c r="IB90" s="321" t="str">
        <f t="shared" si="197"/>
        <v/>
      </c>
      <c r="IC90" s="321" t="str">
        <f t="shared" si="198"/>
        <v/>
      </c>
      <c r="ID90" s="321" t="str">
        <f t="shared" si="199"/>
        <v/>
      </c>
      <c r="IE90" s="321" t="str">
        <f t="shared" si="200"/>
        <v/>
      </c>
      <c r="IF90" s="321" t="str">
        <f t="shared" si="201"/>
        <v/>
      </c>
    </row>
    <row r="91" spans="1:240" ht="21">
      <c r="A91" s="172">
        <v>79</v>
      </c>
      <c r="B91" s="197"/>
      <c r="C91" s="196" t="str">
        <f>IF(ISNA(VLOOKUP(B91,Register!A$7:Z$315,3,FALSE)),"",VLOOKUP(B91,Register!A$7:Z$315,3,FALSE))</f>
        <v/>
      </c>
      <c r="D91" s="196" t="str">
        <f>IF(ISNA(VLOOKUP(B91,Register!A$7:Z$315,4,FALSE)),"",VLOOKUP(B91,Register!A$7:Z$315,4,FALSE))</f>
        <v/>
      </c>
      <c r="E91" s="195" t="str">
        <f>IF(ISNA(VLOOKUP(B91,Register!A$7:Z$315,6,FALSE)),"",VLOOKUP(B91,Register!A$7:Z$315,6,FALSE))</f>
        <v/>
      </c>
      <c r="F91" s="105"/>
      <c r="G91" s="159"/>
      <c r="H91" s="159"/>
      <c r="I91" s="168" t="str">
        <f t="shared" si="103"/>
        <v/>
      </c>
      <c r="J91" s="5" t="str">
        <f t="shared" si="104"/>
        <v/>
      </c>
      <c r="K91" s="159"/>
      <c r="L91" s="159"/>
      <c r="M91" s="168" t="str">
        <f t="shared" si="105"/>
        <v/>
      </c>
      <c r="N91" s="5" t="str">
        <f t="shared" si="106"/>
        <v/>
      </c>
      <c r="O91" s="159"/>
      <c r="P91" s="159"/>
      <c r="Q91" s="168" t="str">
        <f t="shared" si="107"/>
        <v/>
      </c>
      <c r="R91" s="5" t="str">
        <f t="shared" si="108"/>
        <v/>
      </c>
      <c r="S91" s="159"/>
      <c r="T91" s="159"/>
      <c r="U91" s="168" t="str">
        <f t="shared" si="109"/>
        <v/>
      </c>
      <c r="V91" s="5" t="str">
        <f t="shared" si="110"/>
        <v/>
      </c>
      <c r="W91" s="159"/>
      <c r="X91" s="159"/>
      <c r="Y91" s="168" t="str">
        <f t="shared" si="111"/>
        <v/>
      </c>
      <c r="Z91" s="5" t="str">
        <f t="shared" si="112"/>
        <v/>
      </c>
      <c r="AA91" s="160" t="str">
        <f t="shared" si="101"/>
        <v/>
      </c>
      <c r="AB91" s="160" t="str">
        <f t="shared" si="102"/>
        <v/>
      </c>
      <c r="AC91" s="160" t="str">
        <f t="shared" si="113"/>
        <v/>
      </c>
      <c r="AD91" s="6" t="str">
        <f t="shared" si="114"/>
        <v/>
      </c>
      <c r="AE91" s="105"/>
      <c r="AF91" s="159"/>
      <c r="AG91" s="159"/>
      <c r="AH91" s="168" t="str">
        <f t="shared" si="115"/>
        <v/>
      </c>
      <c r="AI91" s="5" t="str">
        <f t="shared" si="116"/>
        <v/>
      </c>
      <c r="AJ91" s="159"/>
      <c r="AK91" s="159"/>
      <c r="AL91" s="168" t="str">
        <f t="shared" si="117"/>
        <v/>
      </c>
      <c r="AM91" s="5" t="str">
        <f t="shared" si="118"/>
        <v/>
      </c>
      <c r="AN91" s="159"/>
      <c r="AO91" s="159"/>
      <c r="AP91" s="168" t="str">
        <f t="shared" si="119"/>
        <v/>
      </c>
      <c r="AQ91" s="5" t="str">
        <f t="shared" si="120"/>
        <v/>
      </c>
      <c r="AR91" s="159"/>
      <c r="AS91" s="159"/>
      <c r="AT91" s="168" t="str">
        <f t="shared" si="121"/>
        <v/>
      </c>
      <c r="AU91" s="5" t="str">
        <f t="shared" si="122"/>
        <v/>
      </c>
      <c r="AV91" s="159"/>
      <c r="AW91" s="159"/>
      <c r="AX91" s="168" t="str">
        <f t="shared" si="123"/>
        <v/>
      </c>
      <c r="AY91" s="5" t="str">
        <f t="shared" si="124"/>
        <v/>
      </c>
      <c r="AZ91" s="160" t="str">
        <f t="shared" si="125"/>
        <v/>
      </c>
      <c r="BA91" s="160" t="str">
        <f t="shared" si="126"/>
        <v/>
      </c>
      <c r="BB91" s="160" t="str">
        <f t="shared" si="127"/>
        <v/>
      </c>
      <c r="BC91" s="6" t="str">
        <f t="shared" si="128"/>
        <v/>
      </c>
      <c r="BD91" s="105"/>
      <c r="BE91" s="159"/>
      <c r="BF91" s="159"/>
      <c r="BG91" s="168" t="str">
        <f t="shared" si="129"/>
        <v/>
      </c>
      <c r="BH91" s="5" t="str">
        <f t="shared" si="130"/>
        <v/>
      </c>
      <c r="BI91" s="159"/>
      <c r="BJ91" s="159"/>
      <c r="BK91" s="168" t="str">
        <f t="shared" si="131"/>
        <v/>
      </c>
      <c r="BL91" s="5" t="str">
        <f t="shared" si="132"/>
        <v/>
      </c>
      <c r="BM91" s="159"/>
      <c r="BN91" s="159"/>
      <c r="BO91" s="168" t="str">
        <f t="shared" si="133"/>
        <v/>
      </c>
      <c r="BP91" s="5" t="str">
        <f t="shared" si="134"/>
        <v/>
      </c>
      <c r="BQ91" s="159"/>
      <c r="BR91" s="159"/>
      <c r="BS91" s="168" t="str">
        <f t="shared" si="135"/>
        <v/>
      </c>
      <c r="BT91" s="5" t="str">
        <f t="shared" si="136"/>
        <v/>
      </c>
      <c r="BU91" s="159"/>
      <c r="BV91" s="159"/>
      <c r="BW91" s="168" t="str">
        <f t="shared" si="137"/>
        <v/>
      </c>
      <c r="BX91" s="5" t="str">
        <f t="shared" si="138"/>
        <v/>
      </c>
      <c r="BY91" s="160" t="str">
        <f t="shared" si="139"/>
        <v/>
      </c>
      <c r="BZ91" s="160" t="str">
        <f t="shared" si="140"/>
        <v/>
      </c>
      <c r="CA91" s="160" t="str">
        <f t="shared" si="141"/>
        <v/>
      </c>
      <c r="CB91" s="6" t="str">
        <f t="shared" si="142"/>
        <v/>
      </c>
      <c r="CC91" s="105"/>
      <c r="CD91" s="159"/>
      <c r="CE91" s="159"/>
      <c r="CF91" s="168" t="str">
        <f t="shared" si="143"/>
        <v/>
      </c>
      <c r="CG91" s="5" t="str">
        <f t="shared" si="144"/>
        <v/>
      </c>
      <c r="CH91" s="159"/>
      <c r="CI91" s="159"/>
      <c r="CJ91" s="168" t="str">
        <f t="shared" si="145"/>
        <v/>
      </c>
      <c r="CK91" s="5" t="str">
        <f t="shared" si="146"/>
        <v/>
      </c>
      <c r="CL91" s="159"/>
      <c r="CM91" s="159"/>
      <c r="CN91" s="168" t="str">
        <f t="shared" si="147"/>
        <v/>
      </c>
      <c r="CO91" s="5" t="str">
        <f t="shared" si="148"/>
        <v/>
      </c>
      <c r="CP91" s="159"/>
      <c r="CQ91" s="159"/>
      <c r="CR91" s="168" t="str">
        <f t="shared" si="149"/>
        <v/>
      </c>
      <c r="CS91" s="5" t="str">
        <f t="shared" si="150"/>
        <v/>
      </c>
      <c r="CT91" s="159"/>
      <c r="CU91" s="159"/>
      <c r="CV91" s="168" t="str">
        <f t="shared" si="151"/>
        <v/>
      </c>
      <c r="CW91" s="5" t="str">
        <f t="shared" si="152"/>
        <v/>
      </c>
      <c r="CX91" s="160" t="str">
        <f t="shared" si="153"/>
        <v/>
      </c>
      <c r="CY91" s="160" t="str">
        <f t="shared" si="154"/>
        <v/>
      </c>
      <c r="CZ91" s="160" t="str">
        <f t="shared" si="155"/>
        <v/>
      </c>
      <c r="DA91" s="6" t="str">
        <f t="shared" si="156"/>
        <v/>
      </c>
      <c r="DB91" s="105"/>
      <c r="DC91" s="159"/>
      <c r="DD91" s="159"/>
      <c r="DE91" s="168" t="str">
        <f t="shared" si="157"/>
        <v/>
      </c>
      <c r="DF91" s="5" t="str">
        <f t="shared" si="158"/>
        <v/>
      </c>
      <c r="DG91" s="159"/>
      <c r="DH91" s="159"/>
      <c r="DI91" s="168" t="str">
        <f t="shared" si="159"/>
        <v/>
      </c>
      <c r="DJ91" s="5" t="str">
        <f t="shared" si="160"/>
        <v/>
      </c>
      <c r="DK91" s="159"/>
      <c r="DL91" s="159"/>
      <c r="DM91" s="168" t="str">
        <f t="shared" si="161"/>
        <v/>
      </c>
      <c r="DN91" s="5" t="str">
        <f t="shared" si="162"/>
        <v/>
      </c>
      <c r="DO91" s="159"/>
      <c r="DP91" s="159"/>
      <c r="DQ91" s="168" t="str">
        <f t="shared" si="163"/>
        <v/>
      </c>
      <c r="DR91" s="5" t="str">
        <f t="shared" si="164"/>
        <v/>
      </c>
      <c r="DS91" s="159"/>
      <c r="DT91" s="159"/>
      <c r="DU91" s="168" t="str">
        <f t="shared" si="165"/>
        <v/>
      </c>
      <c r="DV91" s="5" t="str">
        <f t="shared" si="166"/>
        <v/>
      </c>
      <c r="DW91" s="160" t="str">
        <f t="shared" si="167"/>
        <v/>
      </c>
      <c r="DX91" s="160" t="str">
        <f t="shared" si="168"/>
        <v/>
      </c>
      <c r="DY91" s="160" t="str">
        <f t="shared" si="169"/>
        <v/>
      </c>
      <c r="DZ91" s="6" t="str">
        <f t="shared" si="170"/>
        <v/>
      </c>
      <c r="EA91" s="105"/>
      <c r="EB91" s="159"/>
      <c r="EC91" s="159"/>
      <c r="ED91" s="168" t="str">
        <f t="shared" si="171"/>
        <v/>
      </c>
      <c r="EE91" s="5" t="str">
        <f t="shared" si="172"/>
        <v/>
      </c>
      <c r="EF91" s="159"/>
      <c r="EG91" s="159"/>
      <c r="EH91" s="168" t="str">
        <f t="shared" si="173"/>
        <v/>
      </c>
      <c r="EI91" s="5" t="str">
        <f t="shared" si="174"/>
        <v/>
      </c>
      <c r="EJ91" s="159"/>
      <c r="EK91" s="159"/>
      <c r="EL91" s="168" t="str">
        <f t="shared" si="175"/>
        <v/>
      </c>
      <c r="EM91" s="5" t="str">
        <f t="shared" si="176"/>
        <v/>
      </c>
      <c r="EN91" s="159"/>
      <c r="EO91" s="159"/>
      <c r="EP91" s="168" t="str">
        <f t="shared" si="177"/>
        <v/>
      </c>
      <c r="EQ91" s="5" t="str">
        <f t="shared" si="178"/>
        <v/>
      </c>
      <c r="ER91" s="159"/>
      <c r="ES91" s="159"/>
      <c r="ET91" s="168" t="str">
        <f t="shared" si="179"/>
        <v/>
      </c>
      <c r="EU91" s="5" t="str">
        <f t="shared" si="180"/>
        <v/>
      </c>
      <c r="EV91" s="160" t="str">
        <f t="shared" si="181"/>
        <v/>
      </c>
      <c r="EW91" s="160" t="str">
        <f t="shared" si="182"/>
        <v/>
      </c>
      <c r="EX91" s="160" t="str">
        <f t="shared" si="183"/>
        <v/>
      </c>
      <c r="EY91" s="6" t="str">
        <f t="shared" si="184"/>
        <v/>
      </c>
      <c r="EZ91" s="105"/>
      <c r="FA91" s="105"/>
      <c r="FB91" s="105"/>
      <c r="FC91" s="105"/>
      <c r="FD91" s="105"/>
      <c r="FE91" s="106" t="str">
        <f t="shared" si="185"/>
        <v/>
      </c>
      <c r="FF91" s="100" t="str">
        <f t="shared" si="186"/>
        <v xml:space="preserve"> </v>
      </c>
      <c r="FG91" s="105"/>
      <c r="FH91" s="105"/>
      <c r="FI91" s="105"/>
      <c r="FJ91" s="105"/>
      <c r="FK91" s="105"/>
      <c r="FL91" s="107" t="str">
        <f t="shared" si="187"/>
        <v/>
      </c>
      <c r="FM91" s="101" t="str">
        <f t="shared" si="188"/>
        <v xml:space="preserve"> </v>
      </c>
      <c r="FN91" s="105"/>
      <c r="FO91" s="105"/>
      <c r="FP91" s="105"/>
      <c r="FQ91" s="105"/>
      <c r="FR91" s="105"/>
      <c r="FS91" s="204" t="str">
        <f t="shared" si="189"/>
        <v/>
      </c>
      <c r="FT91" s="205" t="str">
        <f t="shared" si="190"/>
        <v xml:space="preserve"> </v>
      </c>
      <c r="FU91" s="477"/>
      <c r="FV91" s="316" t="str">
        <f>IF(AND(C91=""),"-",VLOOKUP(B91,Register!$A$7:$AM$311,19,FALSE))</f>
        <v>-</v>
      </c>
      <c r="FW91" s="7" t="str">
        <f>IF(AND(C91=""),"-",VLOOKUP(B91,Register!$A$7:$AM$311,20,FALSE))</f>
        <v>-</v>
      </c>
      <c r="FX91" s="7" t="str">
        <f>IF(AND(C91=""),"-",VLOOKUP(B91,Register!$A$7:$AM$311,21,FALSE))</f>
        <v>-</v>
      </c>
      <c r="FY91" s="7" t="str">
        <f>IF(AND(C91=""),"-",VLOOKUP(B91,Register!$A$7:$AM$311,22,FALSE))</f>
        <v>-</v>
      </c>
      <c r="FZ91" s="7" t="str">
        <f>IF(AND(C91=""),"-",VLOOKUP(B91,Register!$A$7:$AM$311,23,FALSE))</f>
        <v>-</v>
      </c>
      <c r="GA91" s="7" t="str">
        <f>IF(AND(C91=""),"-",VLOOKUP(B91,Register!$A$7:$AM$311,24,FALSE))</f>
        <v>-</v>
      </c>
      <c r="GB91" s="7" t="str">
        <f>IF(AND(C91=""),"-",VLOOKUP(B91,Register!$A$7:$AM$311,25,FALSE))</f>
        <v>-</v>
      </c>
      <c r="GC91" s="7" t="str">
        <f>IF(AND(C91=""),"-",VLOOKUP(B91,Register!$A$7:$AM$311,26,FALSE))</f>
        <v>-</v>
      </c>
      <c r="GD91" s="7" t="str">
        <f>IF(AND(C91=""),"-",VLOOKUP(B91,Register!$A$7:$AM$311,27,FALSE))</f>
        <v>-</v>
      </c>
      <c r="GE91" s="7" t="str">
        <f>IF(AND(C91=""),"-",VLOOKUP(B91,Register!$A$7:$AM$311,28,FALSE))</f>
        <v>-</v>
      </c>
      <c r="GF91" s="7" t="str">
        <f>IF(AND(C91=""),"-",VLOOKUP(B91,Register!$A$7:$AM$311,29,FALSE))</f>
        <v>-</v>
      </c>
      <c r="GG91" s="7" t="str">
        <f>IF(AND(C91=""),"-",VLOOKUP(B91,Register!$A$7:$AM$311,30,FALSE))</f>
        <v>-</v>
      </c>
      <c r="GH91" s="8" t="str">
        <f>IF(AND(C91=""),"-",VLOOKUP(B91,Register!$A$7:$AM$311,31,FALSE))</f>
        <v>-</v>
      </c>
      <c r="GI91" s="309" t="str">
        <f>IF(AND(C91=""),"",VLOOKUP(B91,Register!$A$7:$CL$311,36,FALSE))</f>
        <v/>
      </c>
      <c r="GJ91" s="182" t="str">
        <f t="shared" si="191"/>
        <v/>
      </c>
      <c r="GK91" s="312" t="str">
        <f t="shared" si="192"/>
        <v/>
      </c>
      <c r="GL91" s="314" t="str">
        <f t="shared" si="193"/>
        <v/>
      </c>
      <c r="GM91" s="3"/>
      <c r="GR91" s="3"/>
      <c r="GS91" s="3"/>
      <c r="GT91" s="3"/>
      <c r="GU91" s="3"/>
      <c r="GV91" s="3"/>
      <c r="GW91" s="3"/>
      <c r="GX91" s="3"/>
      <c r="GY91" s="3"/>
      <c r="GZ91" s="3"/>
      <c r="HA91" s="3"/>
      <c r="HB91" s="3"/>
      <c r="HC91" s="3"/>
      <c r="HD91" s="3"/>
      <c r="HE91" s="3"/>
      <c r="HF91" s="3"/>
      <c r="HG91" s="3"/>
      <c r="HH91" s="3"/>
      <c r="HI91" s="3"/>
      <c r="HJ91" s="3"/>
      <c r="HK91" s="3"/>
      <c r="HL91" s="3"/>
      <c r="HM91" s="3"/>
      <c r="HW91" s="321" t="str">
        <f>IF(ISNA(VLOOKUP(B91,Register!A$7:Z$315,9,FALSE)),"",VLOOKUP(B91,Register!A$7:Z$315,9,FALSE))</f>
        <v/>
      </c>
      <c r="HX91" s="321" t="str">
        <f>IF(ISNA(VLOOKUP(B91,Register!A$7:Z$315,12,FALSE)),"",VLOOKUP(B91,Register!A$7:Z$315,12,FALSE))</f>
        <v/>
      </c>
      <c r="HY91" s="321" t="str">
        <f t="shared" si="194"/>
        <v/>
      </c>
      <c r="HZ91" s="321" t="str">
        <f t="shared" si="195"/>
        <v/>
      </c>
      <c r="IA91" s="321" t="str">
        <f t="shared" si="196"/>
        <v/>
      </c>
      <c r="IB91" s="321" t="str">
        <f t="shared" si="197"/>
        <v/>
      </c>
      <c r="IC91" s="321" t="str">
        <f t="shared" si="198"/>
        <v/>
      </c>
      <c r="ID91" s="321" t="str">
        <f t="shared" si="199"/>
        <v/>
      </c>
      <c r="IE91" s="321" t="str">
        <f t="shared" si="200"/>
        <v/>
      </c>
      <c r="IF91" s="321" t="str">
        <f t="shared" si="201"/>
        <v/>
      </c>
    </row>
    <row r="92" spans="1:240" ht="21">
      <c r="A92" s="172">
        <v>80</v>
      </c>
      <c r="B92" s="197"/>
      <c r="C92" s="196" t="str">
        <f>IF(ISNA(VLOOKUP(B92,Register!A$7:Z$315,3,FALSE)),"",VLOOKUP(B92,Register!A$7:Z$315,3,FALSE))</f>
        <v/>
      </c>
      <c r="D92" s="196" t="str">
        <f>IF(ISNA(VLOOKUP(B92,Register!A$7:Z$315,4,FALSE)),"",VLOOKUP(B92,Register!A$7:Z$315,4,FALSE))</f>
        <v/>
      </c>
      <c r="E92" s="195" t="str">
        <f>IF(ISNA(VLOOKUP(B92,Register!A$7:Z$315,6,FALSE)),"",VLOOKUP(B92,Register!A$7:Z$315,6,FALSE))</f>
        <v/>
      </c>
      <c r="F92" s="105"/>
      <c r="G92" s="159"/>
      <c r="H92" s="159"/>
      <c r="I92" s="168" t="str">
        <f t="shared" si="103"/>
        <v/>
      </c>
      <c r="J92" s="5" t="str">
        <f t="shared" si="104"/>
        <v/>
      </c>
      <c r="K92" s="159"/>
      <c r="L92" s="159"/>
      <c r="M92" s="168" t="str">
        <f t="shared" si="105"/>
        <v/>
      </c>
      <c r="N92" s="5" t="str">
        <f t="shared" si="106"/>
        <v/>
      </c>
      <c r="O92" s="159"/>
      <c r="P92" s="159"/>
      <c r="Q92" s="168" t="str">
        <f t="shared" si="107"/>
        <v/>
      </c>
      <c r="R92" s="5" t="str">
        <f t="shared" si="108"/>
        <v/>
      </c>
      <c r="S92" s="159"/>
      <c r="T92" s="159"/>
      <c r="U92" s="168" t="str">
        <f t="shared" si="109"/>
        <v/>
      </c>
      <c r="V92" s="5" t="str">
        <f t="shared" si="110"/>
        <v/>
      </c>
      <c r="W92" s="159"/>
      <c r="X92" s="159"/>
      <c r="Y92" s="168" t="str">
        <f t="shared" si="111"/>
        <v/>
      </c>
      <c r="Z92" s="5" t="str">
        <f t="shared" si="112"/>
        <v/>
      </c>
      <c r="AA92" s="160" t="str">
        <f t="shared" si="101"/>
        <v/>
      </c>
      <c r="AB92" s="160" t="str">
        <f t="shared" si="102"/>
        <v/>
      </c>
      <c r="AC92" s="160" t="str">
        <f t="shared" si="113"/>
        <v/>
      </c>
      <c r="AD92" s="6" t="str">
        <f t="shared" si="114"/>
        <v/>
      </c>
      <c r="AE92" s="105"/>
      <c r="AF92" s="159"/>
      <c r="AG92" s="159"/>
      <c r="AH92" s="168" t="str">
        <f t="shared" si="115"/>
        <v/>
      </c>
      <c r="AI92" s="5" t="str">
        <f t="shared" si="116"/>
        <v/>
      </c>
      <c r="AJ92" s="159"/>
      <c r="AK92" s="159"/>
      <c r="AL92" s="168" t="str">
        <f t="shared" si="117"/>
        <v/>
      </c>
      <c r="AM92" s="5" t="str">
        <f t="shared" si="118"/>
        <v/>
      </c>
      <c r="AN92" s="159"/>
      <c r="AO92" s="159"/>
      <c r="AP92" s="168" t="str">
        <f t="shared" si="119"/>
        <v/>
      </c>
      <c r="AQ92" s="5" t="str">
        <f t="shared" si="120"/>
        <v/>
      </c>
      <c r="AR92" s="159"/>
      <c r="AS92" s="159"/>
      <c r="AT92" s="168" t="str">
        <f t="shared" si="121"/>
        <v/>
      </c>
      <c r="AU92" s="5" t="str">
        <f t="shared" si="122"/>
        <v/>
      </c>
      <c r="AV92" s="159"/>
      <c r="AW92" s="159"/>
      <c r="AX92" s="168" t="str">
        <f t="shared" si="123"/>
        <v/>
      </c>
      <c r="AY92" s="5" t="str">
        <f t="shared" si="124"/>
        <v/>
      </c>
      <c r="AZ92" s="160" t="str">
        <f t="shared" si="125"/>
        <v/>
      </c>
      <c r="BA92" s="160" t="str">
        <f t="shared" si="126"/>
        <v/>
      </c>
      <c r="BB92" s="160" t="str">
        <f t="shared" si="127"/>
        <v/>
      </c>
      <c r="BC92" s="6" t="str">
        <f t="shared" si="128"/>
        <v/>
      </c>
      <c r="BD92" s="105"/>
      <c r="BE92" s="159"/>
      <c r="BF92" s="159"/>
      <c r="BG92" s="168" t="str">
        <f t="shared" si="129"/>
        <v/>
      </c>
      <c r="BH92" s="5" t="str">
        <f t="shared" si="130"/>
        <v/>
      </c>
      <c r="BI92" s="159"/>
      <c r="BJ92" s="159"/>
      <c r="BK92" s="168" t="str">
        <f t="shared" si="131"/>
        <v/>
      </c>
      <c r="BL92" s="5" t="str">
        <f t="shared" si="132"/>
        <v/>
      </c>
      <c r="BM92" s="159"/>
      <c r="BN92" s="159"/>
      <c r="BO92" s="168" t="str">
        <f t="shared" si="133"/>
        <v/>
      </c>
      <c r="BP92" s="5" t="str">
        <f t="shared" si="134"/>
        <v/>
      </c>
      <c r="BQ92" s="159"/>
      <c r="BR92" s="159"/>
      <c r="BS92" s="168" t="str">
        <f t="shared" si="135"/>
        <v/>
      </c>
      <c r="BT92" s="5" t="str">
        <f t="shared" si="136"/>
        <v/>
      </c>
      <c r="BU92" s="159"/>
      <c r="BV92" s="159"/>
      <c r="BW92" s="168" t="str">
        <f t="shared" si="137"/>
        <v/>
      </c>
      <c r="BX92" s="5" t="str">
        <f t="shared" si="138"/>
        <v/>
      </c>
      <c r="BY92" s="160" t="str">
        <f t="shared" si="139"/>
        <v/>
      </c>
      <c r="BZ92" s="160" t="str">
        <f t="shared" si="140"/>
        <v/>
      </c>
      <c r="CA92" s="160" t="str">
        <f t="shared" si="141"/>
        <v/>
      </c>
      <c r="CB92" s="6" t="str">
        <f t="shared" si="142"/>
        <v/>
      </c>
      <c r="CC92" s="105"/>
      <c r="CD92" s="159"/>
      <c r="CE92" s="159"/>
      <c r="CF92" s="168" t="str">
        <f t="shared" si="143"/>
        <v/>
      </c>
      <c r="CG92" s="5" t="str">
        <f t="shared" si="144"/>
        <v/>
      </c>
      <c r="CH92" s="159"/>
      <c r="CI92" s="159"/>
      <c r="CJ92" s="168" t="str">
        <f t="shared" si="145"/>
        <v/>
      </c>
      <c r="CK92" s="5" t="str">
        <f t="shared" si="146"/>
        <v/>
      </c>
      <c r="CL92" s="159"/>
      <c r="CM92" s="159"/>
      <c r="CN92" s="168" t="str">
        <f t="shared" si="147"/>
        <v/>
      </c>
      <c r="CO92" s="5" t="str">
        <f t="shared" si="148"/>
        <v/>
      </c>
      <c r="CP92" s="159"/>
      <c r="CQ92" s="159"/>
      <c r="CR92" s="168" t="str">
        <f t="shared" si="149"/>
        <v/>
      </c>
      <c r="CS92" s="5" t="str">
        <f t="shared" si="150"/>
        <v/>
      </c>
      <c r="CT92" s="159"/>
      <c r="CU92" s="159"/>
      <c r="CV92" s="168" t="str">
        <f t="shared" si="151"/>
        <v/>
      </c>
      <c r="CW92" s="5" t="str">
        <f t="shared" si="152"/>
        <v/>
      </c>
      <c r="CX92" s="160" t="str">
        <f t="shared" si="153"/>
        <v/>
      </c>
      <c r="CY92" s="160" t="str">
        <f t="shared" si="154"/>
        <v/>
      </c>
      <c r="CZ92" s="160" t="str">
        <f t="shared" si="155"/>
        <v/>
      </c>
      <c r="DA92" s="6" t="str">
        <f t="shared" si="156"/>
        <v/>
      </c>
      <c r="DB92" s="105"/>
      <c r="DC92" s="159"/>
      <c r="DD92" s="159"/>
      <c r="DE92" s="168" t="str">
        <f t="shared" si="157"/>
        <v/>
      </c>
      <c r="DF92" s="5" t="str">
        <f t="shared" si="158"/>
        <v/>
      </c>
      <c r="DG92" s="159"/>
      <c r="DH92" s="159"/>
      <c r="DI92" s="168" t="str">
        <f t="shared" si="159"/>
        <v/>
      </c>
      <c r="DJ92" s="5" t="str">
        <f t="shared" si="160"/>
        <v/>
      </c>
      <c r="DK92" s="159"/>
      <c r="DL92" s="159"/>
      <c r="DM92" s="168" t="str">
        <f t="shared" si="161"/>
        <v/>
      </c>
      <c r="DN92" s="5" t="str">
        <f t="shared" si="162"/>
        <v/>
      </c>
      <c r="DO92" s="159"/>
      <c r="DP92" s="159"/>
      <c r="DQ92" s="168" t="str">
        <f t="shared" si="163"/>
        <v/>
      </c>
      <c r="DR92" s="5" t="str">
        <f t="shared" si="164"/>
        <v/>
      </c>
      <c r="DS92" s="159"/>
      <c r="DT92" s="159"/>
      <c r="DU92" s="168" t="str">
        <f t="shared" si="165"/>
        <v/>
      </c>
      <c r="DV92" s="5" t="str">
        <f t="shared" si="166"/>
        <v/>
      </c>
      <c r="DW92" s="160" t="str">
        <f t="shared" si="167"/>
        <v/>
      </c>
      <c r="DX92" s="160" t="str">
        <f t="shared" si="168"/>
        <v/>
      </c>
      <c r="DY92" s="160" t="str">
        <f t="shared" si="169"/>
        <v/>
      </c>
      <c r="DZ92" s="6" t="str">
        <f t="shared" si="170"/>
        <v/>
      </c>
      <c r="EA92" s="105"/>
      <c r="EB92" s="159"/>
      <c r="EC92" s="159"/>
      <c r="ED92" s="168" t="str">
        <f t="shared" si="171"/>
        <v/>
      </c>
      <c r="EE92" s="5" t="str">
        <f t="shared" si="172"/>
        <v/>
      </c>
      <c r="EF92" s="159"/>
      <c r="EG92" s="159"/>
      <c r="EH92" s="168" t="str">
        <f t="shared" si="173"/>
        <v/>
      </c>
      <c r="EI92" s="5" t="str">
        <f t="shared" si="174"/>
        <v/>
      </c>
      <c r="EJ92" s="159"/>
      <c r="EK92" s="159"/>
      <c r="EL92" s="168" t="str">
        <f t="shared" si="175"/>
        <v/>
      </c>
      <c r="EM92" s="5" t="str">
        <f t="shared" si="176"/>
        <v/>
      </c>
      <c r="EN92" s="159"/>
      <c r="EO92" s="159"/>
      <c r="EP92" s="168" t="str">
        <f t="shared" si="177"/>
        <v/>
      </c>
      <c r="EQ92" s="5" t="str">
        <f t="shared" si="178"/>
        <v/>
      </c>
      <c r="ER92" s="159"/>
      <c r="ES92" s="159"/>
      <c r="ET92" s="168" t="str">
        <f t="shared" si="179"/>
        <v/>
      </c>
      <c r="EU92" s="5" t="str">
        <f t="shared" si="180"/>
        <v/>
      </c>
      <c r="EV92" s="160" t="str">
        <f t="shared" si="181"/>
        <v/>
      </c>
      <c r="EW92" s="160" t="str">
        <f t="shared" si="182"/>
        <v/>
      </c>
      <c r="EX92" s="160" t="str">
        <f t="shared" si="183"/>
        <v/>
      </c>
      <c r="EY92" s="6" t="str">
        <f t="shared" si="184"/>
        <v/>
      </c>
      <c r="EZ92" s="105"/>
      <c r="FA92" s="105"/>
      <c r="FB92" s="105"/>
      <c r="FC92" s="105"/>
      <c r="FD92" s="105"/>
      <c r="FE92" s="106" t="str">
        <f t="shared" si="185"/>
        <v/>
      </c>
      <c r="FF92" s="100" t="str">
        <f t="shared" si="186"/>
        <v xml:space="preserve"> </v>
      </c>
      <c r="FG92" s="105"/>
      <c r="FH92" s="105"/>
      <c r="FI92" s="105"/>
      <c r="FJ92" s="105"/>
      <c r="FK92" s="105"/>
      <c r="FL92" s="107" t="str">
        <f t="shared" si="187"/>
        <v/>
      </c>
      <c r="FM92" s="101" t="str">
        <f t="shared" si="188"/>
        <v xml:space="preserve"> </v>
      </c>
      <c r="FN92" s="105"/>
      <c r="FO92" s="105"/>
      <c r="FP92" s="105"/>
      <c r="FQ92" s="105"/>
      <c r="FR92" s="105"/>
      <c r="FS92" s="204" t="str">
        <f t="shared" si="189"/>
        <v/>
      </c>
      <c r="FT92" s="205" t="str">
        <f t="shared" si="190"/>
        <v xml:space="preserve"> </v>
      </c>
      <c r="FU92" s="477"/>
      <c r="FV92" s="316" t="str">
        <f>IF(AND(C92=""),"-",VLOOKUP(B92,Register!$A$7:$AM$311,19,FALSE))</f>
        <v>-</v>
      </c>
      <c r="FW92" s="7" t="str">
        <f>IF(AND(C92=""),"-",VLOOKUP(B92,Register!$A$7:$AM$311,20,FALSE))</f>
        <v>-</v>
      </c>
      <c r="FX92" s="7" t="str">
        <f>IF(AND(C92=""),"-",VLOOKUP(B92,Register!$A$7:$AM$311,21,FALSE))</f>
        <v>-</v>
      </c>
      <c r="FY92" s="7" t="str">
        <f>IF(AND(C92=""),"-",VLOOKUP(B92,Register!$A$7:$AM$311,22,FALSE))</f>
        <v>-</v>
      </c>
      <c r="FZ92" s="7" t="str">
        <f>IF(AND(C92=""),"-",VLOOKUP(B92,Register!$A$7:$AM$311,23,FALSE))</f>
        <v>-</v>
      </c>
      <c r="GA92" s="7" t="str">
        <f>IF(AND(C92=""),"-",VLOOKUP(B92,Register!$A$7:$AM$311,24,FALSE))</f>
        <v>-</v>
      </c>
      <c r="GB92" s="7" t="str">
        <f>IF(AND(C92=""),"-",VLOOKUP(B92,Register!$A$7:$AM$311,25,FALSE))</f>
        <v>-</v>
      </c>
      <c r="GC92" s="7" t="str">
        <f>IF(AND(C92=""),"-",VLOOKUP(B92,Register!$A$7:$AM$311,26,FALSE))</f>
        <v>-</v>
      </c>
      <c r="GD92" s="7" t="str">
        <f>IF(AND(C92=""),"-",VLOOKUP(B92,Register!$A$7:$AM$311,27,FALSE))</f>
        <v>-</v>
      </c>
      <c r="GE92" s="7" t="str">
        <f>IF(AND(C92=""),"-",VLOOKUP(B92,Register!$A$7:$AM$311,28,FALSE))</f>
        <v>-</v>
      </c>
      <c r="GF92" s="7" t="str">
        <f>IF(AND(C92=""),"-",VLOOKUP(B92,Register!$A$7:$AM$311,29,FALSE))</f>
        <v>-</v>
      </c>
      <c r="GG92" s="7" t="str">
        <f>IF(AND(C92=""),"-",VLOOKUP(B92,Register!$A$7:$AM$311,30,FALSE))</f>
        <v>-</v>
      </c>
      <c r="GH92" s="8" t="str">
        <f>IF(AND(C92=""),"-",VLOOKUP(B92,Register!$A$7:$AM$311,31,FALSE))</f>
        <v>-</v>
      </c>
      <c r="GI92" s="309" t="str">
        <f>IF(AND(C92=""),"",VLOOKUP(B92,Register!$A$7:$CL$311,36,FALSE))</f>
        <v/>
      </c>
      <c r="GJ92" s="182" t="str">
        <f t="shared" si="191"/>
        <v/>
      </c>
      <c r="GK92" s="312" t="str">
        <f t="shared" si="192"/>
        <v/>
      </c>
      <c r="GL92" s="314" t="str">
        <f t="shared" si="193"/>
        <v/>
      </c>
      <c r="GM92" s="3"/>
      <c r="GR92" s="3"/>
      <c r="GS92" s="3"/>
      <c r="GT92" s="3"/>
      <c r="GU92" s="3"/>
      <c r="GV92" s="3"/>
      <c r="GW92" s="3"/>
      <c r="GX92" s="3"/>
      <c r="GY92" s="3"/>
      <c r="GZ92" s="3"/>
      <c r="HA92" s="3"/>
      <c r="HB92" s="3"/>
      <c r="HC92" s="3"/>
      <c r="HD92" s="3"/>
      <c r="HE92" s="3"/>
      <c r="HF92" s="3"/>
      <c r="HG92" s="3"/>
      <c r="HH92" s="3"/>
      <c r="HI92" s="3"/>
      <c r="HJ92" s="3"/>
      <c r="HK92" s="3"/>
      <c r="HL92" s="3"/>
      <c r="HM92" s="3"/>
      <c r="HW92" s="321" t="str">
        <f>IF(ISNA(VLOOKUP(B92,Register!A$7:Z$315,9,FALSE)),"",VLOOKUP(B92,Register!A$7:Z$315,9,FALSE))</f>
        <v/>
      </c>
      <c r="HX92" s="321" t="str">
        <f>IF(ISNA(VLOOKUP(B92,Register!A$7:Z$315,12,FALSE)),"",VLOOKUP(B92,Register!A$7:Z$315,12,FALSE))</f>
        <v/>
      </c>
      <c r="HY92" s="321" t="str">
        <f t="shared" si="194"/>
        <v/>
      </c>
      <c r="HZ92" s="321" t="str">
        <f t="shared" si="195"/>
        <v/>
      </c>
      <c r="IA92" s="321" t="str">
        <f t="shared" si="196"/>
        <v/>
      </c>
      <c r="IB92" s="321" t="str">
        <f t="shared" si="197"/>
        <v/>
      </c>
      <c r="IC92" s="321" t="str">
        <f t="shared" si="198"/>
        <v/>
      </c>
      <c r="ID92" s="321" t="str">
        <f t="shared" si="199"/>
        <v/>
      </c>
      <c r="IE92" s="321" t="str">
        <f t="shared" si="200"/>
        <v/>
      </c>
      <c r="IF92" s="321" t="str">
        <f t="shared" si="201"/>
        <v/>
      </c>
    </row>
    <row r="93" spans="1:240" ht="21">
      <c r="A93" s="172">
        <v>81</v>
      </c>
      <c r="B93" s="197"/>
      <c r="C93" s="196" t="str">
        <f>IF(ISNA(VLOOKUP(B93,Register!A$7:Z$315,3,FALSE)),"",VLOOKUP(B93,Register!A$7:Z$315,3,FALSE))</f>
        <v/>
      </c>
      <c r="D93" s="196" t="str">
        <f>IF(ISNA(VLOOKUP(B93,Register!A$7:Z$315,4,FALSE)),"",VLOOKUP(B93,Register!A$7:Z$315,4,FALSE))</f>
        <v/>
      </c>
      <c r="E93" s="195" t="str">
        <f>IF(ISNA(VLOOKUP(B93,Register!A$7:Z$315,6,FALSE)),"",VLOOKUP(B93,Register!A$7:Z$315,6,FALSE))</f>
        <v/>
      </c>
      <c r="F93" s="105"/>
      <c r="G93" s="159"/>
      <c r="H93" s="159"/>
      <c r="I93" s="168" t="str">
        <f t="shared" si="103"/>
        <v/>
      </c>
      <c r="J93" s="5" t="str">
        <f t="shared" si="104"/>
        <v/>
      </c>
      <c r="K93" s="159"/>
      <c r="L93" s="159"/>
      <c r="M93" s="168" t="str">
        <f t="shared" si="105"/>
        <v/>
      </c>
      <c r="N93" s="5" t="str">
        <f t="shared" si="106"/>
        <v/>
      </c>
      <c r="O93" s="159"/>
      <c r="P93" s="159"/>
      <c r="Q93" s="168" t="str">
        <f t="shared" si="107"/>
        <v/>
      </c>
      <c r="R93" s="5" t="str">
        <f t="shared" si="108"/>
        <v/>
      </c>
      <c r="S93" s="159"/>
      <c r="T93" s="159"/>
      <c r="U93" s="168" t="str">
        <f t="shared" si="109"/>
        <v/>
      </c>
      <c r="V93" s="5" t="str">
        <f t="shared" si="110"/>
        <v/>
      </c>
      <c r="W93" s="159"/>
      <c r="X93" s="159"/>
      <c r="Y93" s="168" t="str">
        <f t="shared" si="111"/>
        <v/>
      </c>
      <c r="Z93" s="5" t="str">
        <f t="shared" si="112"/>
        <v/>
      </c>
      <c r="AA93" s="160" t="str">
        <f t="shared" si="101"/>
        <v/>
      </c>
      <c r="AB93" s="160" t="str">
        <f t="shared" si="102"/>
        <v/>
      </c>
      <c r="AC93" s="160" t="str">
        <f t="shared" si="113"/>
        <v/>
      </c>
      <c r="AD93" s="6" t="str">
        <f t="shared" si="114"/>
        <v/>
      </c>
      <c r="AE93" s="105"/>
      <c r="AF93" s="159"/>
      <c r="AG93" s="159"/>
      <c r="AH93" s="168" t="str">
        <f t="shared" si="115"/>
        <v/>
      </c>
      <c r="AI93" s="5" t="str">
        <f t="shared" si="116"/>
        <v/>
      </c>
      <c r="AJ93" s="159"/>
      <c r="AK93" s="159"/>
      <c r="AL93" s="168" t="str">
        <f t="shared" si="117"/>
        <v/>
      </c>
      <c r="AM93" s="5" t="str">
        <f t="shared" si="118"/>
        <v/>
      </c>
      <c r="AN93" s="159"/>
      <c r="AO93" s="159"/>
      <c r="AP93" s="168" t="str">
        <f t="shared" si="119"/>
        <v/>
      </c>
      <c r="AQ93" s="5" t="str">
        <f t="shared" si="120"/>
        <v/>
      </c>
      <c r="AR93" s="159"/>
      <c r="AS93" s="159"/>
      <c r="AT93" s="168" t="str">
        <f t="shared" si="121"/>
        <v/>
      </c>
      <c r="AU93" s="5" t="str">
        <f t="shared" si="122"/>
        <v/>
      </c>
      <c r="AV93" s="159"/>
      <c r="AW93" s="159"/>
      <c r="AX93" s="168" t="str">
        <f t="shared" si="123"/>
        <v/>
      </c>
      <c r="AY93" s="5" t="str">
        <f t="shared" si="124"/>
        <v/>
      </c>
      <c r="AZ93" s="160" t="str">
        <f t="shared" si="125"/>
        <v/>
      </c>
      <c r="BA93" s="160" t="str">
        <f t="shared" si="126"/>
        <v/>
      </c>
      <c r="BB93" s="160" t="str">
        <f t="shared" si="127"/>
        <v/>
      </c>
      <c r="BC93" s="6" t="str">
        <f t="shared" si="128"/>
        <v/>
      </c>
      <c r="BD93" s="105"/>
      <c r="BE93" s="159"/>
      <c r="BF93" s="159"/>
      <c r="BG93" s="168" t="str">
        <f t="shared" si="129"/>
        <v/>
      </c>
      <c r="BH93" s="5" t="str">
        <f t="shared" si="130"/>
        <v/>
      </c>
      <c r="BI93" s="159"/>
      <c r="BJ93" s="159"/>
      <c r="BK93" s="168" t="str">
        <f t="shared" si="131"/>
        <v/>
      </c>
      <c r="BL93" s="5" t="str">
        <f t="shared" si="132"/>
        <v/>
      </c>
      <c r="BM93" s="159"/>
      <c r="BN93" s="159"/>
      <c r="BO93" s="168" t="str">
        <f t="shared" si="133"/>
        <v/>
      </c>
      <c r="BP93" s="5" t="str">
        <f t="shared" si="134"/>
        <v/>
      </c>
      <c r="BQ93" s="159"/>
      <c r="BR93" s="159"/>
      <c r="BS93" s="168" t="str">
        <f t="shared" si="135"/>
        <v/>
      </c>
      <c r="BT93" s="5" t="str">
        <f t="shared" si="136"/>
        <v/>
      </c>
      <c r="BU93" s="159"/>
      <c r="BV93" s="159"/>
      <c r="BW93" s="168" t="str">
        <f t="shared" si="137"/>
        <v/>
      </c>
      <c r="BX93" s="5" t="str">
        <f t="shared" si="138"/>
        <v/>
      </c>
      <c r="BY93" s="160" t="str">
        <f t="shared" si="139"/>
        <v/>
      </c>
      <c r="BZ93" s="160" t="str">
        <f t="shared" si="140"/>
        <v/>
      </c>
      <c r="CA93" s="160" t="str">
        <f t="shared" si="141"/>
        <v/>
      </c>
      <c r="CB93" s="6" t="str">
        <f t="shared" si="142"/>
        <v/>
      </c>
      <c r="CC93" s="105"/>
      <c r="CD93" s="159"/>
      <c r="CE93" s="159"/>
      <c r="CF93" s="168" t="str">
        <f t="shared" si="143"/>
        <v/>
      </c>
      <c r="CG93" s="5" t="str">
        <f t="shared" si="144"/>
        <v/>
      </c>
      <c r="CH93" s="159"/>
      <c r="CI93" s="159"/>
      <c r="CJ93" s="168" t="str">
        <f t="shared" si="145"/>
        <v/>
      </c>
      <c r="CK93" s="5" t="str">
        <f t="shared" si="146"/>
        <v/>
      </c>
      <c r="CL93" s="159"/>
      <c r="CM93" s="159"/>
      <c r="CN93" s="168" t="str">
        <f t="shared" si="147"/>
        <v/>
      </c>
      <c r="CO93" s="5" t="str">
        <f t="shared" si="148"/>
        <v/>
      </c>
      <c r="CP93" s="159"/>
      <c r="CQ93" s="159"/>
      <c r="CR93" s="168" t="str">
        <f t="shared" si="149"/>
        <v/>
      </c>
      <c r="CS93" s="5" t="str">
        <f t="shared" si="150"/>
        <v/>
      </c>
      <c r="CT93" s="159"/>
      <c r="CU93" s="159"/>
      <c r="CV93" s="168" t="str">
        <f t="shared" si="151"/>
        <v/>
      </c>
      <c r="CW93" s="5" t="str">
        <f t="shared" si="152"/>
        <v/>
      </c>
      <c r="CX93" s="160" t="str">
        <f t="shared" si="153"/>
        <v/>
      </c>
      <c r="CY93" s="160" t="str">
        <f t="shared" si="154"/>
        <v/>
      </c>
      <c r="CZ93" s="160" t="str">
        <f t="shared" si="155"/>
        <v/>
      </c>
      <c r="DA93" s="6" t="str">
        <f t="shared" si="156"/>
        <v/>
      </c>
      <c r="DB93" s="105"/>
      <c r="DC93" s="159"/>
      <c r="DD93" s="159"/>
      <c r="DE93" s="168" t="str">
        <f t="shared" si="157"/>
        <v/>
      </c>
      <c r="DF93" s="5" t="str">
        <f t="shared" si="158"/>
        <v/>
      </c>
      <c r="DG93" s="159"/>
      <c r="DH93" s="159"/>
      <c r="DI93" s="168" t="str">
        <f t="shared" si="159"/>
        <v/>
      </c>
      <c r="DJ93" s="5" t="str">
        <f t="shared" si="160"/>
        <v/>
      </c>
      <c r="DK93" s="159"/>
      <c r="DL93" s="159"/>
      <c r="DM93" s="168" t="str">
        <f t="shared" si="161"/>
        <v/>
      </c>
      <c r="DN93" s="5" t="str">
        <f t="shared" si="162"/>
        <v/>
      </c>
      <c r="DO93" s="159"/>
      <c r="DP93" s="159"/>
      <c r="DQ93" s="168" t="str">
        <f t="shared" si="163"/>
        <v/>
      </c>
      <c r="DR93" s="5" t="str">
        <f t="shared" si="164"/>
        <v/>
      </c>
      <c r="DS93" s="159"/>
      <c r="DT93" s="159"/>
      <c r="DU93" s="168" t="str">
        <f t="shared" si="165"/>
        <v/>
      </c>
      <c r="DV93" s="5" t="str">
        <f t="shared" si="166"/>
        <v/>
      </c>
      <c r="DW93" s="160" t="str">
        <f t="shared" si="167"/>
        <v/>
      </c>
      <c r="DX93" s="160" t="str">
        <f t="shared" si="168"/>
        <v/>
      </c>
      <c r="DY93" s="160" t="str">
        <f t="shared" si="169"/>
        <v/>
      </c>
      <c r="DZ93" s="6" t="str">
        <f t="shared" si="170"/>
        <v/>
      </c>
      <c r="EA93" s="105"/>
      <c r="EB93" s="159"/>
      <c r="EC93" s="159"/>
      <c r="ED93" s="168" t="str">
        <f t="shared" si="171"/>
        <v/>
      </c>
      <c r="EE93" s="5" t="str">
        <f t="shared" si="172"/>
        <v/>
      </c>
      <c r="EF93" s="159"/>
      <c r="EG93" s="159"/>
      <c r="EH93" s="168" t="str">
        <f t="shared" si="173"/>
        <v/>
      </c>
      <c r="EI93" s="5" t="str">
        <f t="shared" si="174"/>
        <v/>
      </c>
      <c r="EJ93" s="159"/>
      <c r="EK93" s="159"/>
      <c r="EL93" s="168" t="str">
        <f t="shared" si="175"/>
        <v/>
      </c>
      <c r="EM93" s="5" t="str">
        <f t="shared" si="176"/>
        <v/>
      </c>
      <c r="EN93" s="159"/>
      <c r="EO93" s="159"/>
      <c r="EP93" s="168" t="str">
        <f t="shared" si="177"/>
        <v/>
      </c>
      <c r="EQ93" s="5" t="str">
        <f t="shared" si="178"/>
        <v/>
      </c>
      <c r="ER93" s="159"/>
      <c r="ES93" s="159"/>
      <c r="ET93" s="168" t="str">
        <f t="shared" si="179"/>
        <v/>
      </c>
      <c r="EU93" s="5" t="str">
        <f t="shared" si="180"/>
        <v/>
      </c>
      <c r="EV93" s="160" t="str">
        <f t="shared" si="181"/>
        <v/>
      </c>
      <c r="EW93" s="160" t="str">
        <f t="shared" si="182"/>
        <v/>
      </c>
      <c r="EX93" s="160" t="str">
        <f t="shared" si="183"/>
        <v/>
      </c>
      <c r="EY93" s="6" t="str">
        <f t="shared" si="184"/>
        <v/>
      </c>
      <c r="EZ93" s="105"/>
      <c r="FA93" s="105"/>
      <c r="FB93" s="105"/>
      <c r="FC93" s="105"/>
      <c r="FD93" s="105"/>
      <c r="FE93" s="106" t="str">
        <f t="shared" si="185"/>
        <v/>
      </c>
      <c r="FF93" s="100" t="str">
        <f t="shared" si="186"/>
        <v xml:space="preserve"> </v>
      </c>
      <c r="FG93" s="105"/>
      <c r="FH93" s="105"/>
      <c r="FI93" s="105"/>
      <c r="FJ93" s="105"/>
      <c r="FK93" s="105"/>
      <c r="FL93" s="107" t="str">
        <f t="shared" si="187"/>
        <v/>
      </c>
      <c r="FM93" s="101" t="str">
        <f t="shared" si="188"/>
        <v xml:space="preserve"> </v>
      </c>
      <c r="FN93" s="105"/>
      <c r="FO93" s="105"/>
      <c r="FP93" s="105"/>
      <c r="FQ93" s="105"/>
      <c r="FR93" s="105"/>
      <c r="FS93" s="204" t="str">
        <f t="shared" si="189"/>
        <v/>
      </c>
      <c r="FT93" s="205" t="str">
        <f t="shared" si="190"/>
        <v xml:space="preserve"> </v>
      </c>
      <c r="FU93" s="477"/>
      <c r="FV93" s="316" t="str">
        <f>IF(AND(C93=""),"-",VLOOKUP(B93,Register!$A$7:$AM$311,19,FALSE))</f>
        <v>-</v>
      </c>
      <c r="FW93" s="7" t="str">
        <f>IF(AND(C93=""),"-",VLOOKUP(B93,Register!$A$7:$AM$311,20,FALSE))</f>
        <v>-</v>
      </c>
      <c r="FX93" s="7" t="str">
        <f>IF(AND(C93=""),"-",VLOOKUP(B93,Register!$A$7:$AM$311,21,FALSE))</f>
        <v>-</v>
      </c>
      <c r="FY93" s="7" t="str">
        <f>IF(AND(C93=""),"-",VLOOKUP(B93,Register!$A$7:$AM$311,22,FALSE))</f>
        <v>-</v>
      </c>
      <c r="FZ93" s="7" t="str">
        <f>IF(AND(C93=""),"-",VLOOKUP(B93,Register!$A$7:$AM$311,23,FALSE))</f>
        <v>-</v>
      </c>
      <c r="GA93" s="7" t="str">
        <f>IF(AND(C93=""),"-",VLOOKUP(B93,Register!$A$7:$AM$311,24,FALSE))</f>
        <v>-</v>
      </c>
      <c r="GB93" s="7" t="str">
        <f>IF(AND(C93=""),"-",VLOOKUP(B93,Register!$A$7:$AM$311,25,FALSE))</f>
        <v>-</v>
      </c>
      <c r="GC93" s="7" t="str">
        <f>IF(AND(C93=""),"-",VLOOKUP(B93,Register!$A$7:$AM$311,26,FALSE))</f>
        <v>-</v>
      </c>
      <c r="GD93" s="7" t="str">
        <f>IF(AND(C93=""),"-",VLOOKUP(B93,Register!$A$7:$AM$311,27,FALSE))</f>
        <v>-</v>
      </c>
      <c r="GE93" s="7" t="str">
        <f>IF(AND(C93=""),"-",VLOOKUP(B93,Register!$A$7:$AM$311,28,FALSE))</f>
        <v>-</v>
      </c>
      <c r="GF93" s="7" t="str">
        <f>IF(AND(C93=""),"-",VLOOKUP(B93,Register!$A$7:$AM$311,29,FALSE))</f>
        <v>-</v>
      </c>
      <c r="GG93" s="7" t="str">
        <f>IF(AND(C93=""),"-",VLOOKUP(B93,Register!$A$7:$AM$311,30,FALSE))</f>
        <v>-</v>
      </c>
      <c r="GH93" s="8" t="str">
        <f>IF(AND(C93=""),"-",VLOOKUP(B93,Register!$A$7:$AM$311,31,FALSE))</f>
        <v>-</v>
      </c>
      <c r="GI93" s="309" t="str">
        <f>IF(AND(C93=""),"",VLOOKUP(B93,Register!$A$7:$CL$311,36,FALSE))</f>
        <v/>
      </c>
      <c r="GJ93" s="182" t="str">
        <f t="shared" si="191"/>
        <v/>
      </c>
      <c r="GK93" s="312" t="str">
        <f t="shared" si="192"/>
        <v/>
      </c>
      <c r="GL93" s="314" t="str">
        <f t="shared" si="193"/>
        <v/>
      </c>
      <c r="GM93" s="3"/>
      <c r="GR93" s="3"/>
      <c r="GS93" s="3"/>
      <c r="GT93" s="3"/>
      <c r="GU93" s="3"/>
      <c r="GV93" s="3"/>
      <c r="GW93" s="3"/>
      <c r="GX93" s="3"/>
      <c r="GY93" s="3"/>
      <c r="GZ93" s="3"/>
      <c r="HA93" s="3"/>
      <c r="HB93" s="3"/>
      <c r="HC93" s="3"/>
      <c r="HD93" s="3"/>
      <c r="HE93" s="3"/>
      <c r="HF93" s="3"/>
      <c r="HG93" s="3"/>
      <c r="HH93" s="3"/>
      <c r="HI93" s="3"/>
      <c r="HJ93" s="3"/>
      <c r="HK93" s="3"/>
      <c r="HL93" s="3"/>
      <c r="HM93" s="3"/>
      <c r="HW93" s="321" t="str">
        <f>IF(ISNA(VLOOKUP(B93,Register!A$7:Z$315,9,FALSE)),"",VLOOKUP(B93,Register!A$7:Z$315,9,FALSE))</f>
        <v/>
      </c>
      <c r="HX93" s="321" t="str">
        <f>IF(ISNA(VLOOKUP(B93,Register!A$7:Z$315,12,FALSE)),"",VLOOKUP(B93,Register!A$7:Z$315,12,FALSE))</f>
        <v/>
      </c>
      <c r="HY93" s="321" t="str">
        <f t="shared" si="194"/>
        <v/>
      </c>
      <c r="HZ93" s="321" t="str">
        <f t="shared" si="195"/>
        <v/>
      </c>
      <c r="IA93" s="321" t="str">
        <f t="shared" si="196"/>
        <v/>
      </c>
      <c r="IB93" s="321" t="str">
        <f t="shared" si="197"/>
        <v/>
      </c>
      <c r="IC93" s="321" t="str">
        <f t="shared" si="198"/>
        <v/>
      </c>
      <c r="ID93" s="321" t="str">
        <f t="shared" si="199"/>
        <v/>
      </c>
      <c r="IE93" s="321" t="str">
        <f t="shared" si="200"/>
        <v/>
      </c>
      <c r="IF93" s="321" t="str">
        <f t="shared" si="201"/>
        <v/>
      </c>
    </row>
    <row r="94" spans="1:240" ht="21">
      <c r="A94" s="172">
        <v>82</v>
      </c>
      <c r="B94" s="197"/>
      <c r="C94" s="196" t="str">
        <f>IF(ISNA(VLOOKUP(B94,Register!A$7:Z$315,3,FALSE)),"",VLOOKUP(B94,Register!A$7:Z$315,3,FALSE))</f>
        <v/>
      </c>
      <c r="D94" s="196" t="str">
        <f>IF(ISNA(VLOOKUP(B94,Register!A$7:Z$315,4,FALSE)),"",VLOOKUP(B94,Register!A$7:Z$315,4,FALSE))</f>
        <v/>
      </c>
      <c r="E94" s="195" t="str">
        <f>IF(ISNA(VLOOKUP(B94,Register!A$7:Z$315,6,FALSE)),"",VLOOKUP(B94,Register!A$7:Z$315,6,FALSE))</f>
        <v/>
      </c>
      <c r="F94" s="105"/>
      <c r="G94" s="159"/>
      <c r="H94" s="159"/>
      <c r="I94" s="168" t="str">
        <f t="shared" si="103"/>
        <v/>
      </c>
      <c r="J94" s="5" t="str">
        <f t="shared" si="104"/>
        <v/>
      </c>
      <c r="K94" s="159"/>
      <c r="L94" s="159"/>
      <c r="M94" s="168" t="str">
        <f t="shared" si="105"/>
        <v/>
      </c>
      <c r="N94" s="5" t="str">
        <f t="shared" si="106"/>
        <v/>
      </c>
      <c r="O94" s="159"/>
      <c r="P94" s="159"/>
      <c r="Q94" s="168" t="str">
        <f t="shared" si="107"/>
        <v/>
      </c>
      <c r="R94" s="5" t="str">
        <f t="shared" si="108"/>
        <v/>
      </c>
      <c r="S94" s="159"/>
      <c r="T94" s="159"/>
      <c r="U94" s="168" t="str">
        <f t="shared" si="109"/>
        <v/>
      </c>
      <c r="V94" s="5" t="str">
        <f t="shared" si="110"/>
        <v/>
      </c>
      <c r="W94" s="159"/>
      <c r="X94" s="159"/>
      <c r="Y94" s="168" t="str">
        <f t="shared" si="111"/>
        <v/>
      </c>
      <c r="Z94" s="5" t="str">
        <f t="shared" si="112"/>
        <v/>
      </c>
      <c r="AA94" s="160" t="str">
        <f t="shared" si="101"/>
        <v/>
      </c>
      <c r="AB94" s="160" t="str">
        <f t="shared" si="102"/>
        <v/>
      </c>
      <c r="AC94" s="160" t="str">
        <f t="shared" si="113"/>
        <v/>
      </c>
      <c r="AD94" s="6" t="str">
        <f t="shared" si="114"/>
        <v/>
      </c>
      <c r="AE94" s="105"/>
      <c r="AF94" s="159"/>
      <c r="AG94" s="159"/>
      <c r="AH94" s="168" t="str">
        <f t="shared" si="115"/>
        <v/>
      </c>
      <c r="AI94" s="5" t="str">
        <f t="shared" si="116"/>
        <v/>
      </c>
      <c r="AJ94" s="159"/>
      <c r="AK94" s="159"/>
      <c r="AL94" s="168" t="str">
        <f t="shared" si="117"/>
        <v/>
      </c>
      <c r="AM94" s="5" t="str">
        <f t="shared" si="118"/>
        <v/>
      </c>
      <c r="AN94" s="159"/>
      <c r="AO94" s="159"/>
      <c r="AP94" s="168" t="str">
        <f t="shared" si="119"/>
        <v/>
      </c>
      <c r="AQ94" s="5" t="str">
        <f t="shared" si="120"/>
        <v/>
      </c>
      <c r="AR94" s="159"/>
      <c r="AS94" s="159"/>
      <c r="AT94" s="168" t="str">
        <f t="shared" si="121"/>
        <v/>
      </c>
      <c r="AU94" s="5" t="str">
        <f t="shared" si="122"/>
        <v/>
      </c>
      <c r="AV94" s="159"/>
      <c r="AW94" s="159"/>
      <c r="AX94" s="168" t="str">
        <f t="shared" si="123"/>
        <v/>
      </c>
      <c r="AY94" s="5" t="str">
        <f t="shared" si="124"/>
        <v/>
      </c>
      <c r="AZ94" s="160" t="str">
        <f t="shared" si="125"/>
        <v/>
      </c>
      <c r="BA94" s="160" t="str">
        <f t="shared" si="126"/>
        <v/>
      </c>
      <c r="BB94" s="160" t="str">
        <f t="shared" si="127"/>
        <v/>
      </c>
      <c r="BC94" s="6" t="str">
        <f t="shared" si="128"/>
        <v/>
      </c>
      <c r="BD94" s="105"/>
      <c r="BE94" s="159"/>
      <c r="BF94" s="159"/>
      <c r="BG94" s="168" t="str">
        <f t="shared" si="129"/>
        <v/>
      </c>
      <c r="BH94" s="5" t="str">
        <f t="shared" si="130"/>
        <v/>
      </c>
      <c r="BI94" s="159"/>
      <c r="BJ94" s="159"/>
      <c r="BK94" s="168" t="str">
        <f t="shared" si="131"/>
        <v/>
      </c>
      <c r="BL94" s="5" t="str">
        <f t="shared" si="132"/>
        <v/>
      </c>
      <c r="BM94" s="159"/>
      <c r="BN94" s="159"/>
      <c r="BO94" s="168" t="str">
        <f t="shared" si="133"/>
        <v/>
      </c>
      <c r="BP94" s="5" t="str">
        <f t="shared" si="134"/>
        <v/>
      </c>
      <c r="BQ94" s="159"/>
      <c r="BR94" s="159"/>
      <c r="BS94" s="168" t="str">
        <f t="shared" si="135"/>
        <v/>
      </c>
      <c r="BT94" s="5" t="str">
        <f t="shared" si="136"/>
        <v/>
      </c>
      <c r="BU94" s="159"/>
      <c r="BV94" s="159"/>
      <c r="BW94" s="168" t="str">
        <f t="shared" si="137"/>
        <v/>
      </c>
      <c r="BX94" s="5" t="str">
        <f t="shared" si="138"/>
        <v/>
      </c>
      <c r="BY94" s="160" t="str">
        <f t="shared" si="139"/>
        <v/>
      </c>
      <c r="BZ94" s="160" t="str">
        <f t="shared" si="140"/>
        <v/>
      </c>
      <c r="CA94" s="160" t="str">
        <f t="shared" si="141"/>
        <v/>
      </c>
      <c r="CB94" s="6" t="str">
        <f t="shared" si="142"/>
        <v/>
      </c>
      <c r="CC94" s="105"/>
      <c r="CD94" s="159"/>
      <c r="CE94" s="159"/>
      <c r="CF94" s="168" t="str">
        <f t="shared" si="143"/>
        <v/>
      </c>
      <c r="CG94" s="5" t="str">
        <f t="shared" si="144"/>
        <v/>
      </c>
      <c r="CH94" s="159"/>
      <c r="CI94" s="159"/>
      <c r="CJ94" s="168" t="str">
        <f t="shared" si="145"/>
        <v/>
      </c>
      <c r="CK94" s="5" t="str">
        <f t="shared" si="146"/>
        <v/>
      </c>
      <c r="CL94" s="159"/>
      <c r="CM94" s="159"/>
      <c r="CN94" s="168" t="str">
        <f t="shared" si="147"/>
        <v/>
      </c>
      <c r="CO94" s="5" t="str">
        <f t="shared" si="148"/>
        <v/>
      </c>
      <c r="CP94" s="159"/>
      <c r="CQ94" s="159"/>
      <c r="CR94" s="168" t="str">
        <f t="shared" si="149"/>
        <v/>
      </c>
      <c r="CS94" s="5" t="str">
        <f t="shared" si="150"/>
        <v/>
      </c>
      <c r="CT94" s="159"/>
      <c r="CU94" s="159"/>
      <c r="CV94" s="168" t="str">
        <f t="shared" si="151"/>
        <v/>
      </c>
      <c r="CW94" s="5" t="str">
        <f t="shared" si="152"/>
        <v/>
      </c>
      <c r="CX94" s="160" t="str">
        <f t="shared" si="153"/>
        <v/>
      </c>
      <c r="CY94" s="160" t="str">
        <f t="shared" si="154"/>
        <v/>
      </c>
      <c r="CZ94" s="160" t="str">
        <f t="shared" si="155"/>
        <v/>
      </c>
      <c r="DA94" s="6" t="str">
        <f t="shared" si="156"/>
        <v/>
      </c>
      <c r="DB94" s="105"/>
      <c r="DC94" s="159"/>
      <c r="DD94" s="159"/>
      <c r="DE94" s="168" t="str">
        <f t="shared" si="157"/>
        <v/>
      </c>
      <c r="DF94" s="5" t="str">
        <f t="shared" si="158"/>
        <v/>
      </c>
      <c r="DG94" s="159"/>
      <c r="DH94" s="159"/>
      <c r="DI94" s="168" t="str">
        <f t="shared" si="159"/>
        <v/>
      </c>
      <c r="DJ94" s="5" t="str">
        <f t="shared" si="160"/>
        <v/>
      </c>
      <c r="DK94" s="159"/>
      <c r="DL94" s="159"/>
      <c r="DM94" s="168" t="str">
        <f t="shared" si="161"/>
        <v/>
      </c>
      <c r="DN94" s="5" t="str">
        <f t="shared" si="162"/>
        <v/>
      </c>
      <c r="DO94" s="159"/>
      <c r="DP94" s="159"/>
      <c r="DQ94" s="168" t="str">
        <f t="shared" si="163"/>
        <v/>
      </c>
      <c r="DR94" s="5" t="str">
        <f t="shared" si="164"/>
        <v/>
      </c>
      <c r="DS94" s="159"/>
      <c r="DT94" s="159"/>
      <c r="DU94" s="168" t="str">
        <f t="shared" si="165"/>
        <v/>
      </c>
      <c r="DV94" s="5" t="str">
        <f t="shared" si="166"/>
        <v/>
      </c>
      <c r="DW94" s="160" t="str">
        <f t="shared" si="167"/>
        <v/>
      </c>
      <c r="DX94" s="160" t="str">
        <f t="shared" si="168"/>
        <v/>
      </c>
      <c r="DY94" s="160" t="str">
        <f t="shared" si="169"/>
        <v/>
      </c>
      <c r="DZ94" s="6" t="str">
        <f t="shared" si="170"/>
        <v/>
      </c>
      <c r="EA94" s="105"/>
      <c r="EB94" s="159"/>
      <c r="EC94" s="159"/>
      <c r="ED94" s="168" t="str">
        <f t="shared" si="171"/>
        <v/>
      </c>
      <c r="EE94" s="5" t="str">
        <f t="shared" si="172"/>
        <v/>
      </c>
      <c r="EF94" s="159"/>
      <c r="EG94" s="159"/>
      <c r="EH94" s="168" t="str">
        <f t="shared" si="173"/>
        <v/>
      </c>
      <c r="EI94" s="5" t="str">
        <f t="shared" si="174"/>
        <v/>
      </c>
      <c r="EJ94" s="159"/>
      <c r="EK94" s="159"/>
      <c r="EL94" s="168" t="str">
        <f t="shared" si="175"/>
        <v/>
      </c>
      <c r="EM94" s="5" t="str">
        <f t="shared" si="176"/>
        <v/>
      </c>
      <c r="EN94" s="159"/>
      <c r="EO94" s="159"/>
      <c r="EP94" s="168" t="str">
        <f t="shared" si="177"/>
        <v/>
      </c>
      <c r="EQ94" s="5" t="str">
        <f t="shared" si="178"/>
        <v/>
      </c>
      <c r="ER94" s="159"/>
      <c r="ES94" s="159"/>
      <c r="ET94" s="168" t="str">
        <f t="shared" si="179"/>
        <v/>
      </c>
      <c r="EU94" s="5" t="str">
        <f t="shared" si="180"/>
        <v/>
      </c>
      <c r="EV94" s="160" t="str">
        <f t="shared" si="181"/>
        <v/>
      </c>
      <c r="EW94" s="160" t="str">
        <f t="shared" si="182"/>
        <v/>
      </c>
      <c r="EX94" s="160" t="str">
        <f t="shared" si="183"/>
        <v/>
      </c>
      <c r="EY94" s="6" t="str">
        <f t="shared" si="184"/>
        <v/>
      </c>
      <c r="EZ94" s="105"/>
      <c r="FA94" s="105"/>
      <c r="FB94" s="105"/>
      <c r="FC94" s="105"/>
      <c r="FD94" s="105"/>
      <c r="FE94" s="106" t="str">
        <f t="shared" si="185"/>
        <v/>
      </c>
      <c r="FF94" s="100" t="str">
        <f t="shared" si="186"/>
        <v xml:space="preserve"> </v>
      </c>
      <c r="FG94" s="105"/>
      <c r="FH94" s="105"/>
      <c r="FI94" s="105"/>
      <c r="FJ94" s="105"/>
      <c r="FK94" s="105"/>
      <c r="FL94" s="107" t="str">
        <f t="shared" si="187"/>
        <v/>
      </c>
      <c r="FM94" s="101" t="str">
        <f t="shared" si="188"/>
        <v xml:space="preserve"> </v>
      </c>
      <c r="FN94" s="105"/>
      <c r="FO94" s="105"/>
      <c r="FP94" s="105"/>
      <c r="FQ94" s="105"/>
      <c r="FR94" s="105"/>
      <c r="FS94" s="204" t="str">
        <f t="shared" si="189"/>
        <v/>
      </c>
      <c r="FT94" s="205" t="str">
        <f t="shared" si="190"/>
        <v xml:space="preserve"> </v>
      </c>
      <c r="FU94" s="477"/>
      <c r="FV94" s="316" t="str">
        <f>IF(AND(C94=""),"-",VLOOKUP(B94,Register!$A$7:$AM$311,19,FALSE))</f>
        <v>-</v>
      </c>
      <c r="FW94" s="7" t="str">
        <f>IF(AND(C94=""),"-",VLOOKUP(B94,Register!$A$7:$AM$311,20,FALSE))</f>
        <v>-</v>
      </c>
      <c r="FX94" s="7" t="str">
        <f>IF(AND(C94=""),"-",VLOOKUP(B94,Register!$A$7:$AM$311,21,FALSE))</f>
        <v>-</v>
      </c>
      <c r="FY94" s="7" t="str">
        <f>IF(AND(C94=""),"-",VLOOKUP(B94,Register!$A$7:$AM$311,22,FALSE))</f>
        <v>-</v>
      </c>
      <c r="FZ94" s="7" t="str">
        <f>IF(AND(C94=""),"-",VLOOKUP(B94,Register!$A$7:$AM$311,23,FALSE))</f>
        <v>-</v>
      </c>
      <c r="GA94" s="7" t="str">
        <f>IF(AND(C94=""),"-",VLOOKUP(B94,Register!$A$7:$AM$311,24,FALSE))</f>
        <v>-</v>
      </c>
      <c r="GB94" s="7" t="str">
        <f>IF(AND(C94=""),"-",VLOOKUP(B94,Register!$A$7:$AM$311,25,FALSE))</f>
        <v>-</v>
      </c>
      <c r="GC94" s="7" t="str">
        <f>IF(AND(C94=""),"-",VLOOKUP(B94,Register!$A$7:$AM$311,26,FALSE))</f>
        <v>-</v>
      </c>
      <c r="GD94" s="7" t="str">
        <f>IF(AND(C94=""),"-",VLOOKUP(B94,Register!$A$7:$AM$311,27,FALSE))</f>
        <v>-</v>
      </c>
      <c r="GE94" s="7" t="str">
        <f>IF(AND(C94=""),"-",VLOOKUP(B94,Register!$A$7:$AM$311,28,FALSE))</f>
        <v>-</v>
      </c>
      <c r="GF94" s="7" t="str">
        <f>IF(AND(C94=""),"-",VLOOKUP(B94,Register!$A$7:$AM$311,29,FALSE))</f>
        <v>-</v>
      </c>
      <c r="GG94" s="7" t="str">
        <f>IF(AND(C94=""),"-",VLOOKUP(B94,Register!$A$7:$AM$311,30,FALSE))</f>
        <v>-</v>
      </c>
      <c r="GH94" s="8" t="str">
        <f>IF(AND(C94=""),"-",VLOOKUP(B94,Register!$A$7:$AM$311,31,FALSE))</f>
        <v>-</v>
      </c>
      <c r="GI94" s="309" t="str">
        <f>IF(AND(C94=""),"",VLOOKUP(B94,Register!$A$7:$CL$311,36,FALSE))</f>
        <v/>
      </c>
      <c r="GJ94" s="182" t="str">
        <f t="shared" si="191"/>
        <v/>
      </c>
      <c r="GK94" s="312" t="str">
        <f t="shared" si="192"/>
        <v/>
      </c>
      <c r="GL94" s="314" t="str">
        <f t="shared" si="193"/>
        <v/>
      </c>
      <c r="GM94" s="3"/>
      <c r="GR94" s="3"/>
      <c r="GS94" s="3"/>
      <c r="GT94" s="3"/>
      <c r="GU94" s="3"/>
      <c r="GV94" s="3"/>
      <c r="GW94" s="3"/>
      <c r="GX94" s="3"/>
      <c r="GY94" s="3"/>
      <c r="GZ94" s="3"/>
      <c r="HA94" s="3"/>
      <c r="HB94" s="3"/>
      <c r="HC94" s="3"/>
      <c r="HD94" s="3"/>
      <c r="HE94" s="3"/>
      <c r="HF94" s="3"/>
      <c r="HG94" s="3"/>
      <c r="HH94" s="3"/>
      <c r="HI94" s="3"/>
      <c r="HJ94" s="3"/>
      <c r="HK94" s="3"/>
      <c r="HL94" s="3"/>
      <c r="HM94" s="3"/>
      <c r="HW94" s="321" t="str">
        <f>IF(ISNA(VLOOKUP(B94,Register!A$7:Z$315,9,FALSE)),"",VLOOKUP(B94,Register!A$7:Z$315,9,FALSE))</f>
        <v/>
      </c>
      <c r="HX94" s="321" t="str">
        <f>IF(ISNA(VLOOKUP(B94,Register!A$7:Z$315,12,FALSE)),"",VLOOKUP(B94,Register!A$7:Z$315,12,FALSE))</f>
        <v/>
      </c>
      <c r="HY94" s="321" t="str">
        <f t="shared" si="194"/>
        <v/>
      </c>
      <c r="HZ94" s="321" t="str">
        <f t="shared" si="195"/>
        <v/>
      </c>
      <c r="IA94" s="321" t="str">
        <f t="shared" si="196"/>
        <v/>
      </c>
      <c r="IB94" s="321" t="str">
        <f t="shared" si="197"/>
        <v/>
      </c>
      <c r="IC94" s="321" t="str">
        <f t="shared" si="198"/>
        <v/>
      </c>
      <c r="ID94" s="321" t="str">
        <f t="shared" si="199"/>
        <v/>
      </c>
      <c r="IE94" s="321" t="str">
        <f t="shared" si="200"/>
        <v/>
      </c>
      <c r="IF94" s="321" t="str">
        <f t="shared" si="201"/>
        <v/>
      </c>
    </row>
    <row r="95" spans="1:240" ht="21">
      <c r="A95" s="172">
        <v>83</v>
      </c>
      <c r="B95" s="197"/>
      <c r="C95" s="196" t="str">
        <f>IF(ISNA(VLOOKUP(B95,Register!A$7:Z$315,3,FALSE)),"",VLOOKUP(B95,Register!A$7:Z$315,3,FALSE))</f>
        <v/>
      </c>
      <c r="D95" s="196" t="str">
        <f>IF(ISNA(VLOOKUP(B95,Register!A$7:Z$315,4,FALSE)),"",VLOOKUP(B95,Register!A$7:Z$315,4,FALSE))</f>
        <v/>
      </c>
      <c r="E95" s="195" t="str">
        <f>IF(ISNA(VLOOKUP(B95,Register!A$7:Z$315,6,FALSE)),"",VLOOKUP(B95,Register!A$7:Z$315,6,FALSE))</f>
        <v/>
      </c>
      <c r="F95" s="105"/>
      <c r="G95" s="159"/>
      <c r="H95" s="159"/>
      <c r="I95" s="168" t="str">
        <f t="shared" si="103"/>
        <v/>
      </c>
      <c r="J95" s="5" t="str">
        <f t="shared" si="104"/>
        <v/>
      </c>
      <c r="K95" s="159"/>
      <c r="L95" s="159"/>
      <c r="M95" s="168" t="str">
        <f t="shared" si="105"/>
        <v/>
      </c>
      <c r="N95" s="5" t="str">
        <f t="shared" si="106"/>
        <v/>
      </c>
      <c r="O95" s="159"/>
      <c r="P95" s="159"/>
      <c r="Q95" s="168" t="str">
        <f t="shared" si="107"/>
        <v/>
      </c>
      <c r="R95" s="5" t="str">
        <f t="shared" si="108"/>
        <v/>
      </c>
      <c r="S95" s="159"/>
      <c r="T95" s="159"/>
      <c r="U95" s="168" t="str">
        <f t="shared" si="109"/>
        <v/>
      </c>
      <c r="V95" s="5" t="str">
        <f t="shared" si="110"/>
        <v/>
      </c>
      <c r="W95" s="159"/>
      <c r="X95" s="159"/>
      <c r="Y95" s="168" t="str">
        <f t="shared" si="111"/>
        <v/>
      </c>
      <c r="Z95" s="5" t="str">
        <f t="shared" si="112"/>
        <v/>
      </c>
      <c r="AA95" s="160" t="str">
        <f t="shared" si="101"/>
        <v/>
      </c>
      <c r="AB95" s="160" t="str">
        <f t="shared" si="102"/>
        <v/>
      </c>
      <c r="AC95" s="160" t="str">
        <f t="shared" si="113"/>
        <v/>
      </c>
      <c r="AD95" s="6" t="str">
        <f t="shared" si="114"/>
        <v/>
      </c>
      <c r="AE95" s="105"/>
      <c r="AF95" s="159"/>
      <c r="AG95" s="159"/>
      <c r="AH95" s="168" t="str">
        <f t="shared" si="115"/>
        <v/>
      </c>
      <c r="AI95" s="5" t="str">
        <f t="shared" si="116"/>
        <v/>
      </c>
      <c r="AJ95" s="159"/>
      <c r="AK95" s="159"/>
      <c r="AL95" s="168" t="str">
        <f t="shared" si="117"/>
        <v/>
      </c>
      <c r="AM95" s="5" t="str">
        <f t="shared" si="118"/>
        <v/>
      </c>
      <c r="AN95" s="159"/>
      <c r="AO95" s="159"/>
      <c r="AP95" s="168" t="str">
        <f t="shared" si="119"/>
        <v/>
      </c>
      <c r="AQ95" s="5" t="str">
        <f t="shared" si="120"/>
        <v/>
      </c>
      <c r="AR95" s="159"/>
      <c r="AS95" s="159"/>
      <c r="AT95" s="168" t="str">
        <f t="shared" si="121"/>
        <v/>
      </c>
      <c r="AU95" s="5" t="str">
        <f t="shared" si="122"/>
        <v/>
      </c>
      <c r="AV95" s="159"/>
      <c r="AW95" s="159"/>
      <c r="AX95" s="168" t="str">
        <f t="shared" si="123"/>
        <v/>
      </c>
      <c r="AY95" s="5" t="str">
        <f t="shared" si="124"/>
        <v/>
      </c>
      <c r="AZ95" s="160" t="str">
        <f t="shared" si="125"/>
        <v/>
      </c>
      <c r="BA95" s="160" t="str">
        <f t="shared" si="126"/>
        <v/>
      </c>
      <c r="BB95" s="160" t="str">
        <f t="shared" si="127"/>
        <v/>
      </c>
      <c r="BC95" s="6" t="str">
        <f t="shared" si="128"/>
        <v/>
      </c>
      <c r="BD95" s="105"/>
      <c r="BE95" s="159"/>
      <c r="BF95" s="159"/>
      <c r="BG95" s="168" t="str">
        <f t="shared" si="129"/>
        <v/>
      </c>
      <c r="BH95" s="5" t="str">
        <f t="shared" si="130"/>
        <v/>
      </c>
      <c r="BI95" s="159"/>
      <c r="BJ95" s="159"/>
      <c r="BK95" s="168" t="str">
        <f t="shared" si="131"/>
        <v/>
      </c>
      <c r="BL95" s="5" t="str">
        <f t="shared" si="132"/>
        <v/>
      </c>
      <c r="BM95" s="159"/>
      <c r="BN95" s="159"/>
      <c r="BO95" s="168" t="str">
        <f t="shared" si="133"/>
        <v/>
      </c>
      <c r="BP95" s="5" t="str">
        <f t="shared" si="134"/>
        <v/>
      </c>
      <c r="BQ95" s="159"/>
      <c r="BR95" s="159"/>
      <c r="BS95" s="168" t="str">
        <f t="shared" si="135"/>
        <v/>
      </c>
      <c r="BT95" s="5" t="str">
        <f t="shared" si="136"/>
        <v/>
      </c>
      <c r="BU95" s="159"/>
      <c r="BV95" s="159"/>
      <c r="BW95" s="168" t="str">
        <f t="shared" si="137"/>
        <v/>
      </c>
      <c r="BX95" s="5" t="str">
        <f t="shared" si="138"/>
        <v/>
      </c>
      <c r="BY95" s="160" t="str">
        <f t="shared" si="139"/>
        <v/>
      </c>
      <c r="BZ95" s="160" t="str">
        <f t="shared" si="140"/>
        <v/>
      </c>
      <c r="CA95" s="160" t="str">
        <f t="shared" si="141"/>
        <v/>
      </c>
      <c r="CB95" s="6" t="str">
        <f t="shared" si="142"/>
        <v/>
      </c>
      <c r="CC95" s="105"/>
      <c r="CD95" s="159"/>
      <c r="CE95" s="159"/>
      <c r="CF95" s="168" t="str">
        <f t="shared" si="143"/>
        <v/>
      </c>
      <c r="CG95" s="5" t="str">
        <f t="shared" si="144"/>
        <v/>
      </c>
      <c r="CH95" s="159"/>
      <c r="CI95" s="159"/>
      <c r="CJ95" s="168" t="str">
        <f t="shared" si="145"/>
        <v/>
      </c>
      <c r="CK95" s="5" t="str">
        <f t="shared" si="146"/>
        <v/>
      </c>
      <c r="CL95" s="159"/>
      <c r="CM95" s="159"/>
      <c r="CN95" s="168" t="str">
        <f t="shared" si="147"/>
        <v/>
      </c>
      <c r="CO95" s="5" t="str">
        <f t="shared" si="148"/>
        <v/>
      </c>
      <c r="CP95" s="159"/>
      <c r="CQ95" s="159"/>
      <c r="CR95" s="168" t="str">
        <f t="shared" si="149"/>
        <v/>
      </c>
      <c r="CS95" s="5" t="str">
        <f t="shared" si="150"/>
        <v/>
      </c>
      <c r="CT95" s="159"/>
      <c r="CU95" s="159"/>
      <c r="CV95" s="168" t="str">
        <f t="shared" si="151"/>
        <v/>
      </c>
      <c r="CW95" s="5" t="str">
        <f t="shared" si="152"/>
        <v/>
      </c>
      <c r="CX95" s="160" t="str">
        <f t="shared" si="153"/>
        <v/>
      </c>
      <c r="CY95" s="160" t="str">
        <f t="shared" si="154"/>
        <v/>
      </c>
      <c r="CZ95" s="160" t="str">
        <f t="shared" si="155"/>
        <v/>
      </c>
      <c r="DA95" s="6" t="str">
        <f t="shared" si="156"/>
        <v/>
      </c>
      <c r="DB95" s="105"/>
      <c r="DC95" s="159"/>
      <c r="DD95" s="159"/>
      <c r="DE95" s="168" t="str">
        <f t="shared" si="157"/>
        <v/>
      </c>
      <c r="DF95" s="5" t="str">
        <f t="shared" si="158"/>
        <v/>
      </c>
      <c r="DG95" s="159"/>
      <c r="DH95" s="159"/>
      <c r="DI95" s="168" t="str">
        <f t="shared" si="159"/>
        <v/>
      </c>
      <c r="DJ95" s="5" t="str">
        <f t="shared" si="160"/>
        <v/>
      </c>
      <c r="DK95" s="159"/>
      <c r="DL95" s="159"/>
      <c r="DM95" s="168" t="str">
        <f t="shared" si="161"/>
        <v/>
      </c>
      <c r="DN95" s="5" t="str">
        <f t="shared" si="162"/>
        <v/>
      </c>
      <c r="DO95" s="159"/>
      <c r="DP95" s="159"/>
      <c r="DQ95" s="168" t="str">
        <f t="shared" si="163"/>
        <v/>
      </c>
      <c r="DR95" s="5" t="str">
        <f t="shared" si="164"/>
        <v/>
      </c>
      <c r="DS95" s="159"/>
      <c r="DT95" s="159"/>
      <c r="DU95" s="168" t="str">
        <f t="shared" si="165"/>
        <v/>
      </c>
      <c r="DV95" s="5" t="str">
        <f t="shared" si="166"/>
        <v/>
      </c>
      <c r="DW95" s="160" t="str">
        <f t="shared" si="167"/>
        <v/>
      </c>
      <c r="DX95" s="160" t="str">
        <f t="shared" si="168"/>
        <v/>
      </c>
      <c r="DY95" s="160" t="str">
        <f t="shared" si="169"/>
        <v/>
      </c>
      <c r="DZ95" s="6" t="str">
        <f t="shared" si="170"/>
        <v/>
      </c>
      <c r="EA95" s="105"/>
      <c r="EB95" s="159"/>
      <c r="EC95" s="159"/>
      <c r="ED95" s="168" t="str">
        <f t="shared" si="171"/>
        <v/>
      </c>
      <c r="EE95" s="5" t="str">
        <f t="shared" si="172"/>
        <v/>
      </c>
      <c r="EF95" s="159"/>
      <c r="EG95" s="159"/>
      <c r="EH95" s="168" t="str">
        <f t="shared" si="173"/>
        <v/>
      </c>
      <c r="EI95" s="5" t="str">
        <f t="shared" si="174"/>
        <v/>
      </c>
      <c r="EJ95" s="159"/>
      <c r="EK95" s="159"/>
      <c r="EL95" s="168" t="str">
        <f t="shared" si="175"/>
        <v/>
      </c>
      <c r="EM95" s="5" t="str">
        <f t="shared" si="176"/>
        <v/>
      </c>
      <c r="EN95" s="159"/>
      <c r="EO95" s="159"/>
      <c r="EP95" s="168" t="str">
        <f t="shared" si="177"/>
        <v/>
      </c>
      <c r="EQ95" s="5" t="str">
        <f t="shared" si="178"/>
        <v/>
      </c>
      <c r="ER95" s="159"/>
      <c r="ES95" s="159"/>
      <c r="ET95" s="168" t="str">
        <f t="shared" si="179"/>
        <v/>
      </c>
      <c r="EU95" s="5" t="str">
        <f t="shared" si="180"/>
        <v/>
      </c>
      <c r="EV95" s="160" t="str">
        <f t="shared" si="181"/>
        <v/>
      </c>
      <c r="EW95" s="160" t="str">
        <f t="shared" si="182"/>
        <v/>
      </c>
      <c r="EX95" s="160" t="str">
        <f t="shared" si="183"/>
        <v/>
      </c>
      <c r="EY95" s="6" t="str">
        <f t="shared" si="184"/>
        <v/>
      </c>
      <c r="EZ95" s="105"/>
      <c r="FA95" s="105"/>
      <c r="FB95" s="105"/>
      <c r="FC95" s="105"/>
      <c r="FD95" s="105"/>
      <c r="FE95" s="106" t="str">
        <f t="shared" si="185"/>
        <v/>
      </c>
      <c r="FF95" s="100" t="str">
        <f t="shared" si="186"/>
        <v xml:space="preserve"> </v>
      </c>
      <c r="FG95" s="105"/>
      <c r="FH95" s="105"/>
      <c r="FI95" s="105"/>
      <c r="FJ95" s="105"/>
      <c r="FK95" s="105"/>
      <c r="FL95" s="107" t="str">
        <f t="shared" si="187"/>
        <v/>
      </c>
      <c r="FM95" s="101" t="str">
        <f t="shared" si="188"/>
        <v xml:space="preserve"> </v>
      </c>
      <c r="FN95" s="105"/>
      <c r="FO95" s="105"/>
      <c r="FP95" s="105"/>
      <c r="FQ95" s="105"/>
      <c r="FR95" s="105"/>
      <c r="FS95" s="204" t="str">
        <f t="shared" si="189"/>
        <v/>
      </c>
      <c r="FT95" s="205" t="str">
        <f t="shared" si="190"/>
        <v xml:space="preserve"> </v>
      </c>
      <c r="FU95" s="477"/>
      <c r="FV95" s="316" t="str">
        <f>IF(AND(C95=""),"-",VLOOKUP(B95,Register!$A$7:$AM$311,19,FALSE))</f>
        <v>-</v>
      </c>
      <c r="FW95" s="7" t="str">
        <f>IF(AND(C95=""),"-",VLOOKUP(B95,Register!$A$7:$AM$311,20,FALSE))</f>
        <v>-</v>
      </c>
      <c r="FX95" s="7" t="str">
        <f>IF(AND(C95=""),"-",VLOOKUP(B95,Register!$A$7:$AM$311,21,FALSE))</f>
        <v>-</v>
      </c>
      <c r="FY95" s="7" t="str">
        <f>IF(AND(C95=""),"-",VLOOKUP(B95,Register!$A$7:$AM$311,22,FALSE))</f>
        <v>-</v>
      </c>
      <c r="FZ95" s="7" t="str">
        <f>IF(AND(C95=""),"-",VLOOKUP(B95,Register!$A$7:$AM$311,23,FALSE))</f>
        <v>-</v>
      </c>
      <c r="GA95" s="7" t="str">
        <f>IF(AND(C95=""),"-",VLOOKUP(B95,Register!$A$7:$AM$311,24,FALSE))</f>
        <v>-</v>
      </c>
      <c r="GB95" s="7" t="str">
        <f>IF(AND(C95=""),"-",VLOOKUP(B95,Register!$A$7:$AM$311,25,FALSE))</f>
        <v>-</v>
      </c>
      <c r="GC95" s="7" t="str">
        <f>IF(AND(C95=""),"-",VLOOKUP(B95,Register!$A$7:$AM$311,26,FALSE))</f>
        <v>-</v>
      </c>
      <c r="GD95" s="7" t="str">
        <f>IF(AND(C95=""),"-",VLOOKUP(B95,Register!$A$7:$AM$311,27,FALSE))</f>
        <v>-</v>
      </c>
      <c r="GE95" s="7" t="str">
        <f>IF(AND(C95=""),"-",VLOOKUP(B95,Register!$A$7:$AM$311,28,FALSE))</f>
        <v>-</v>
      </c>
      <c r="GF95" s="7" t="str">
        <f>IF(AND(C95=""),"-",VLOOKUP(B95,Register!$A$7:$AM$311,29,FALSE))</f>
        <v>-</v>
      </c>
      <c r="GG95" s="7" t="str">
        <f>IF(AND(C95=""),"-",VLOOKUP(B95,Register!$A$7:$AM$311,30,FALSE))</f>
        <v>-</v>
      </c>
      <c r="GH95" s="8" t="str">
        <f>IF(AND(C95=""),"-",VLOOKUP(B95,Register!$A$7:$AM$311,31,FALSE))</f>
        <v>-</v>
      </c>
      <c r="GI95" s="309" t="str">
        <f>IF(AND(C95=""),"",VLOOKUP(B95,Register!$A$7:$CL$311,36,FALSE))</f>
        <v/>
      </c>
      <c r="GJ95" s="182" t="str">
        <f t="shared" si="191"/>
        <v/>
      </c>
      <c r="GK95" s="312" t="str">
        <f t="shared" si="192"/>
        <v/>
      </c>
      <c r="GL95" s="314" t="str">
        <f t="shared" si="193"/>
        <v/>
      </c>
      <c r="GM95" s="3"/>
      <c r="GR95" s="3"/>
      <c r="GS95" s="3"/>
      <c r="GT95" s="3"/>
      <c r="GU95" s="3"/>
      <c r="GV95" s="3"/>
      <c r="GW95" s="3"/>
      <c r="GX95" s="3"/>
      <c r="GY95" s="3"/>
      <c r="GZ95" s="3"/>
      <c r="HA95" s="3"/>
      <c r="HB95" s="3"/>
      <c r="HC95" s="3"/>
      <c r="HD95" s="3"/>
      <c r="HE95" s="3"/>
      <c r="HF95" s="3"/>
      <c r="HG95" s="3"/>
      <c r="HH95" s="3"/>
      <c r="HI95" s="3"/>
      <c r="HJ95" s="3"/>
      <c r="HK95" s="3"/>
      <c r="HL95" s="3"/>
      <c r="HM95" s="3"/>
      <c r="HW95" s="321" t="str">
        <f>IF(ISNA(VLOOKUP(B95,Register!A$7:Z$315,9,FALSE)),"",VLOOKUP(B95,Register!A$7:Z$315,9,FALSE))</f>
        <v/>
      </c>
      <c r="HX95" s="321" t="str">
        <f>IF(ISNA(VLOOKUP(B95,Register!A$7:Z$315,12,FALSE)),"",VLOOKUP(B95,Register!A$7:Z$315,12,FALSE))</f>
        <v/>
      </c>
      <c r="HY95" s="321" t="str">
        <f t="shared" si="194"/>
        <v/>
      </c>
      <c r="HZ95" s="321" t="str">
        <f t="shared" si="195"/>
        <v/>
      </c>
      <c r="IA95" s="321" t="str">
        <f t="shared" si="196"/>
        <v/>
      </c>
      <c r="IB95" s="321" t="str">
        <f t="shared" si="197"/>
        <v/>
      </c>
      <c r="IC95" s="321" t="str">
        <f t="shared" si="198"/>
        <v/>
      </c>
      <c r="ID95" s="321" t="str">
        <f t="shared" si="199"/>
        <v/>
      </c>
      <c r="IE95" s="321" t="str">
        <f t="shared" si="200"/>
        <v/>
      </c>
      <c r="IF95" s="321" t="str">
        <f t="shared" si="201"/>
        <v/>
      </c>
    </row>
    <row r="96" spans="1:240" ht="21">
      <c r="A96" s="172">
        <v>84</v>
      </c>
      <c r="B96" s="197"/>
      <c r="C96" s="196" t="str">
        <f>IF(ISNA(VLOOKUP(B96,Register!A$7:Z$315,3,FALSE)),"",VLOOKUP(B96,Register!A$7:Z$315,3,FALSE))</f>
        <v/>
      </c>
      <c r="D96" s="196" t="str">
        <f>IF(ISNA(VLOOKUP(B96,Register!A$7:Z$315,4,FALSE)),"",VLOOKUP(B96,Register!A$7:Z$315,4,FALSE))</f>
        <v/>
      </c>
      <c r="E96" s="195" t="str">
        <f>IF(ISNA(VLOOKUP(B96,Register!A$7:Z$315,6,FALSE)),"",VLOOKUP(B96,Register!A$7:Z$315,6,FALSE))</f>
        <v/>
      </c>
      <c r="F96" s="105"/>
      <c r="G96" s="159"/>
      <c r="H96" s="159"/>
      <c r="I96" s="168" t="str">
        <f t="shared" si="103"/>
        <v/>
      </c>
      <c r="J96" s="5" t="str">
        <f t="shared" si="104"/>
        <v/>
      </c>
      <c r="K96" s="159"/>
      <c r="L96" s="159"/>
      <c r="M96" s="168" t="str">
        <f t="shared" si="105"/>
        <v/>
      </c>
      <c r="N96" s="5" t="str">
        <f t="shared" si="106"/>
        <v/>
      </c>
      <c r="O96" s="159"/>
      <c r="P96" s="159"/>
      <c r="Q96" s="168" t="str">
        <f t="shared" si="107"/>
        <v/>
      </c>
      <c r="R96" s="5" t="str">
        <f t="shared" si="108"/>
        <v/>
      </c>
      <c r="S96" s="159"/>
      <c r="T96" s="159"/>
      <c r="U96" s="168" t="str">
        <f t="shared" si="109"/>
        <v/>
      </c>
      <c r="V96" s="5" t="str">
        <f t="shared" si="110"/>
        <v/>
      </c>
      <c r="W96" s="159"/>
      <c r="X96" s="159"/>
      <c r="Y96" s="168" t="str">
        <f t="shared" si="111"/>
        <v/>
      </c>
      <c r="Z96" s="5" t="str">
        <f t="shared" si="112"/>
        <v/>
      </c>
      <c r="AA96" s="160" t="str">
        <f t="shared" si="101"/>
        <v/>
      </c>
      <c r="AB96" s="160" t="str">
        <f t="shared" si="102"/>
        <v/>
      </c>
      <c r="AC96" s="160" t="str">
        <f t="shared" si="113"/>
        <v/>
      </c>
      <c r="AD96" s="6" t="str">
        <f t="shared" si="114"/>
        <v/>
      </c>
      <c r="AE96" s="105"/>
      <c r="AF96" s="159"/>
      <c r="AG96" s="159"/>
      <c r="AH96" s="168" t="str">
        <f t="shared" si="115"/>
        <v/>
      </c>
      <c r="AI96" s="5" t="str">
        <f t="shared" si="116"/>
        <v/>
      </c>
      <c r="AJ96" s="159"/>
      <c r="AK96" s="159"/>
      <c r="AL96" s="168" t="str">
        <f t="shared" si="117"/>
        <v/>
      </c>
      <c r="AM96" s="5" t="str">
        <f t="shared" si="118"/>
        <v/>
      </c>
      <c r="AN96" s="159"/>
      <c r="AO96" s="159"/>
      <c r="AP96" s="168" t="str">
        <f t="shared" si="119"/>
        <v/>
      </c>
      <c r="AQ96" s="5" t="str">
        <f t="shared" si="120"/>
        <v/>
      </c>
      <c r="AR96" s="159"/>
      <c r="AS96" s="159"/>
      <c r="AT96" s="168" t="str">
        <f t="shared" si="121"/>
        <v/>
      </c>
      <c r="AU96" s="5" t="str">
        <f t="shared" si="122"/>
        <v/>
      </c>
      <c r="AV96" s="159"/>
      <c r="AW96" s="159"/>
      <c r="AX96" s="168" t="str">
        <f t="shared" si="123"/>
        <v/>
      </c>
      <c r="AY96" s="5" t="str">
        <f t="shared" si="124"/>
        <v/>
      </c>
      <c r="AZ96" s="160" t="str">
        <f t="shared" si="125"/>
        <v/>
      </c>
      <c r="BA96" s="160" t="str">
        <f t="shared" si="126"/>
        <v/>
      </c>
      <c r="BB96" s="160" t="str">
        <f t="shared" si="127"/>
        <v/>
      </c>
      <c r="BC96" s="6" t="str">
        <f t="shared" si="128"/>
        <v/>
      </c>
      <c r="BD96" s="105"/>
      <c r="BE96" s="159"/>
      <c r="BF96" s="159"/>
      <c r="BG96" s="168" t="str">
        <f t="shared" si="129"/>
        <v/>
      </c>
      <c r="BH96" s="5" t="str">
        <f t="shared" si="130"/>
        <v/>
      </c>
      <c r="BI96" s="159"/>
      <c r="BJ96" s="159"/>
      <c r="BK96" s="168" t="str">
        <f t="shared" si="131"/>
        <v/>
      </c>
      <c r="BL96" s="5" t="str">
        <f t="shared" si="132"/>
        <v/>
      </c>
      <c r="BM96" s="159"/>
      <c r="BN96" s="159"/>
      <c r="BO96" s="168" t="str">
        <f t="shared" si="133"/>
        <v/>
      </c>
      <c r="BP96" s="5" t="str">
        <f t="shared" si="134"/>
        <v/>
      </c>
      <c r="BQ96" s="159"/>
      <c r="BR96" s="159"/>
      <c r="BS96" s="168" t="str">
        <f t="shared" si="135"/>
        <v/>
      </c>
      <c r="BT96" s="5" t="str">
        <f t="shared" si="136"/>
        <v/>
      </c>
      <c r="BU96" s="159"/>
      <c r="BV96" s="159"/>
      <c r="BW96" s="168" t="str">
        <f t="shared" si="137"/>
        <v/>
      </c>
      <c r="BX96" s="5" t="str">
        <f t="shared" si="138"/>
        <v/>
      </c>
      <c r="BY96" s="160" t="str">
        <f t="shared" si="139"/>
        <v/>
      </c>
      <c r="BZ96" s="160" t="str">
        <f t="shared" si="140"/>
        <v/>
      </c>
      <c r="CA96" s="160" t="str">
        <f t="shared" si="141"/>
        <v/>
      </c>
      <c r="CB96" s="6" t="str">
        <f t="shared" si="142"/>
        <v/>
      </c>
      <c r="CC96" s="105"/>
      <c r="CD96" s="159"/>
      <c r="CE96" s="159"/>
      <c r="CF96" s="168" t="str">
        <f t="shared" si="143"/>
        <v/>
      </c>
      <c r="CG96" s="5" t="str">
        <f t="shared" si="144"/>
        <v/>
      </c>
      <c r="CH96" s="159"/>
      <c r="CI96" s="159"/>
      <c r="CJ96" s="168" t="str">
        <f t="shared" si="145"/>
        <v/>
      </c>
      <c r="CK96" s="5" t="str">
        <f t="shared" si="146"/>
        <v/>
      </c>
      <c r="CL96" s="159"/>
      <c r="CM96" s="159"/>
      <c r="CN96" s="168" t="str">
        <f t="shared" si="147"/>
        <v/>
      </c>
      <c r="CO96" s="5" t="str">
        <f t="shared" si="148"/>
        <v/>
      </c>
      <c r="CP96" s="159"/>
      <c r="CQ96" s="159"/>
      <c r="CR96" s="168" t="str">
        <f t="shared" si="149"/>
        <v/>
      </c>
      <c r="CS96" s="5" t="str">
        <f t="shared" si="150"/>
        <v/>
      </c>
      <c r="CT96" s="159"/>
      <c r="CU96" s="159"/>
      <c r="CV96" s="168" t="str">
        <f t="shared" si="151"/>
        <v/>
      </c>
      <c r="CW96" s="5" t="str">
        <f t="shared" si="152"/>
        <v/>
      </c>
      <c r="CX96" s="160" t="str">
        <f t="shared" si="153"/>
        <v/>
      </c>
      <c r="CY96" s="160" t="str">
        <f t="shared" si="154"/>
        <v/>
      </c>
      <c r="CZ96" s="160" t="str">
        <f t="shared" si="155"/>
        <v/>
      </c>
      <c r="DA96" s="6" t="str">
        <f t="shared" si="156"/>
        <v/>
      </c>
      <c r="DB96" s="105"/>
      <c r="DC96" s="159"/>
      <c r="DD96" s="159"/>
      <c r="DE96" s="168" t="str">
        <f t="shared" si="157"/>
        <v/>
      </c>
      <c r="DF96" s="5" t="str">
        <f t="shared" si="158"/>
        <v/>
      </c>
      <c r="DG96" s="159"/>
      <c r="DH96" s="159"/>
      <c r="DI96" s="168" t="str">
        <f t="shared" si="159"/>
        <v/>
      </c>
      <c r="DJ96" s="5" t="str">
        <f t="shared" si="160"/>
        <v/>
      </c>
      <c r="DK96" s="159"/>
      <c r="DL96" s="159"/>
      <c r="DM96" s="168" t="str">
        <f t="shared" si="161"/>
        <v/>
      </c>
      <c r="DN96" s="5" t="str">
        <f t="shared" si="162"/>
        <v/>
      </c>
      <c r="DO96" s="159"/>
      <c r="DP96" s="159"/>
      <c r="DQ96" s="168" t="str">
        <f t="shared" si="163"/>
        <v/>
      </c>
      <c r="DR96" s="5" t="str">
        <f t="shared" si="164"/>
        <v/>
      </c>
      <c r="DS96" s="159"/>
      <c r="DT96" s="159"/>
      <c r="DU96" s="168" t="str">
        <f t="shared" si="165"/>
        <v/>
      </c>
      <c r="DV96" s="5" t="str">
        <f t="shared" si="166"/>
        <v/>
      </c>
      <c r="DW96" s="160" t="str">
        <f t="shared" si="167"/>
        <v/>
      </c>
      <c r="DX96" s="160" t="str">
        <f t="shared" si="168"/>
        <v/>
      </c>
      <c r="DY96" s="160" t="str">
        <f t="shared" si="169"/>
        <v/>
      </c>
      <c r="DZ96" s="6" t="str">
        <f t="shared" si="170"/>
        <v/>
      </c>
      <c r="EA96" s="105"/>
      <c r="EB96" s="159"/>
      <c r="EC96" s="159"/>
      <c r="ED96" s="168" t="str">
        <f t="shared" si="171"/>
        <v/>
      </c>
      <c r="EE96" s="5" t="str">
        <f t="shared" si="172"/>
        <v/>
      </c>
      <c r="EF96" s="159"/>
      <c r="EG96" s="159"/>
      <c r="EH96" s="168" t="str">
        <f t="shared" si="173"/>
        <v/>
      </c>
      <c r="EI96" s="5" t="str">
        <f t="shared" si="174"/>
        <v/>
      </c>
      <c r="EJ96" s="159"/>
      <c r="EK96" s="159"/>
      <c r="EL96" s="168" t="str">
        <f t="shared" si="175"/>
        <v/>
      </c>
      <c r="EM96" s="5" t="str">
        <f t="shared" si="176"/>
        <v/>
      </c>
      <c r="EN96" s="159"/>
      <c r="EO96" s="159"/>
      <c r="EP96" s="168" t="str">
        <f t="shared" si="177"/>
        <v/>
      </c>
      <c r="EQ96" s="5" t="str">
        <f t="shared" si="178"/>
        <v/>
      </c>
      <c r="ER96" s="159"/>
      <c r="ES96" s="159"/>
      <c r="ET96" s="168" t="str">
        <f t="shared" si="179"/>
        <v/>
      </c>
      <c r="EU96" s="5" t="str">
        <f t="shared" si="180"/>
        <v/>
      </c>
      <c r="EV96" s="160" t="str">
        <f t="shared" si="181"/>
        <v/>
      </c>
      <c r="EW96" s="160" t="str">
        <f t="shared" si="182"/>
        <v/>
      </c>
      <c r="EX96" s="160" t="str">
        <f t="shared" si="183"/>
        <v/>
      </c>
      <c r="EY96" s="6" t="str">
        <f t="shared" si="184"/>
        <v/>
      </c>
      <c r="EZ96" s="105"/>
      <c r="FA96" s="105"/>
      <c r="FB96" s="105"/>
      <c r="FC96" s="105"/>
      <c r="FD96" s="105"/>
      <c r="FE96" s="106" t="str">
        <f t="shared" si="185"/>
        <v/>
      </c>
      <c r="FF96" s="100" t="str">
        <f t="shared" si="186"/>
        <v xml:space="preserve"> </v>
      </c>
      <c r="FG96" s="105"/>
      <c r="FH96" s="105"/>
      <c r="FI96" s="105"/>
      <c r="FJ96" s="105"/>
      <c r="FK96" s="105"/>
      <c r="FL96" s="107" t="str">
        <f t="shared" si="187"/>
        <v/>
      </c>
      <c r="FM96" s="101" t="str">
        <f t="shared" si="188"/>
        <v xml:space="preserve"> </v>
      </c>
      <c r="FN96" s="105"/>
      <c r="FO96" s="105"/>
      <c r="FP96" s="105"/>
      <c r="FQ96" s="105"/>
      <c r="FR96" s="105"/>
      <c r="FS96" s="204" t="str">
        <f t="shared" si="189"/>
        <v/>
      </c>
      <c r="FT96" s="205" t="str">
        <f t="shared" si="190"/>
        <v xml:space="preserve"> </v>
      </c>
      <c r="FU96" s="477"/>
      <c r="FV96" s="316" t="str">
        <f>IF(AND(C96=""),"-",VLOOKUP(B96,Register!$A$7:$AM$311,19,FALSE))</f>
        <v>-</v>
      </c>
      <c r="FW96" s="7" t="str">
        <f>IF(AND(C96=""),"-",VLOOKUP(B96,Register!$A$7:$AM$311,20,FALSE))</f>
        <v>-</v>
      </c>
      <c r="FX96" s="7" t="str">
        <f>IF(AND(C96=""),"-",VLOOKUP(B96,Register!$A$7:$AM$311,21,FALSE))</f>
        <v>-</v>
      </c>
      <c r="FY96" s="7" t="str">
        <f>IF(AND(C96=""),"-",VLOOKUP(B96,Register!$A$7:$AM$311,22,FALSE))</f>
        <v>-</v>
      </c>
      <c r="FZ96" s="7" t="str">
        <f>IF(AND(C96=""),"-",VLOOKUP(B96,Register!$A$7:$AM$311,23,FALSE))</f>
        <v>-</v>
      </c>
      <c r="GA96" s="7" t="str">
        <f>IF(AND(C96=""),"-",VLOOKUP(B96,Register!$A$7:$AM$311,24,FALSE))</f>
        <v>-</v>
      </c>
      <c r="GB96" s="7" t="str">
        <f>IF(AND(C96=""),"-",VLOOKUP(B96,Register!$A$7:$AM$311,25,FALSE))</f>
        <v>-</v>
      </c>
      <c r="GC96" s="7" t="str">
        <f>IF(AND(C96=""),"-",VLOOKUP(B96,Register!$A$7:$AM$311,26,FALSE))</f>
        <v>-</v>
      </c>
      <c r="GD96" s="7" t="str">
        <f>IF(AND(C96=""),"-",VLOOKUP(B96,Register!$A$7:$AM$311,27,FALSE))</f>
        <v>-</v>
      </c>
      <c r="GE96" s="7" t="str">
        <f>IF(AND(C96=""),"-",VLOOKUP(B96,Register!$A$7:$AM$311,28,FALSE))</f>
        <v>-</v>
      </c>
      <c r="GF96" s="7" t="str">
        <f>IF(AND(C96=""),"-",VLOOKUP(B96,Register!$A$7:$AM$311,29,FALSE))</f>
        <v>-</v>
      </c>
      <c r="GG96" s="7" t="str">
        <f>IF(AND(C96=""),"-",VLOOKUP(B96,Register!$A$7:$AM$311,30,FALSE))</f>
        <v>-</v>
      </c>
      <c r="GH96" s="8" t="str">
        <f>IF(AND(C96=""),"-",VLOOKUP(B96,Register!$A$7:$AM$311,31,FALSE))</f>
        <v>-</v>
      </c>
      <c r="GI96" s="309" t="str">
        <f>IF(AND(C96=""),"",VLOOKUP(B96,Register!$A$7:$CL$311,36,FALSE))</f>
        <v/>
      </c>
      <c r="GJ96" s="182" t="str">
        <f t="shared" si="191"/>
        <v/>
      </c>
      <c r="GK96" s="312" t="str">
        <f t="shared" si="192"/>
        <v/>
      </c>
      <c r="GL96" s="314" t="str">
        <f t="shared" si="193"/>
        <v/>
      </c>
      <c r="GM96" s="3"/>
      <c r="GR96" s="3"/>
      <c r="GS96" s="3"/>
      <c r="GT96" s="3"/>
      <c r="GU96" s="3"/>
      <c r="GV96" s="3"/>
      <c r="GW96" s="3"/>
      <c r="GX96" s="3"/>
      <c r="GY96" s="3"/>
      <c r="GZ96" s="3"/>
      <c r="HA96" s="3"/>
      <c r="HB96" s="3"/>
      <c r="HC96" s="3"/>
      <c r="HD96" s="3"/>
      <c r="HE96" s="3"/>
      <c r="HF96" s="3"/>
      <c r="HG96" s="3"/>
      <c r="HH96" s="3"/>
      <c r="HI96" s="3"/>
      <c r="HJ96" s="3"/>
      <c r="HK96" s="3"/>
      <c r="HL96" s="3"/>
      <c r="HM96" s="3"/>
      <c r="HW96" s="321" t="str">
        <f>IF(ISNA(VLOOKUP(B96,Register!A$7:Z$315,9,FALSE)),"",VLOOKUP(B96,Register!A$7:Z$315,9,FALSE))</f>
        <v/>
      </c>
      <c r="HX96" s="321" t="str">
        <f>IF(ISNA(VLOOKUP(B96,Register!A$7:Z$315,12,FALSE)),"",VLOOKUP(B96,Register!A$7:Z$315,12,FALSE))</f>
        <v/>
      </c>
      <c r="HY96" s="321" t="str">
        <f t="shared" si="194"/>
        <v/>
      </c>
      <c r="HZ96" s="321" t="str">
        <f t="shared" si="195"/>
        <v/>
      </c>
      <c r="IA96" s="321" t="str">
        <f t="shared" si="196"/>
        <v/>
      </c>
      <c r="IB96" s="321" t="str">
        <f t="shared" si="197"/>
        <v/>
      </c>
      <c r="IC96" s="321" t="str">
        <f t="shared" si="198"/>
        <v/>
      </c>
      <c r="ID96" s="321" t="str">
        <f t="shared" si="199"/>
        <v/>
      </c>
      <c r="IE96" s="321" t="str">
        <f t="shared" si="200"/>
        <v/>
      </c>
      <c r="IF96" s="321" t="str">
        <f t="shared" si="201"/>
        <v/>
      </c>
    </row>
    <row r="97" spans="1:240" ht="21">
      <c r="A97" s="172">
        <v>85</v>
      </c>
      <c r="B97" s="197"/>
      <c r="C97" s="196" t="str">
        <f>IF(ISNA(VLOOKUP(B97,Register!A$7:Z$315,3,FALSE)),"",VLOOKUP(B97,Register!A$7:Z$315,3,FALSE))</f>
        <v/>
      </c>
      <c r="D97" s="196" t="str">
        <f>IF(ISNA(VLOOKUP(B97,Register!A$7:Z$315,4,FALSE)),"",VLOOKUP(B97,Register!A$7:Z$315,4,FALSE))</f>
        <v/>
      </c>
      <c r="E97" s="195" t="str">
        <f>IF(ISNA(VLOOKUP(B97,Register!A$7:Z$315,6,FALSE)),"",VLOOKUP(B97,Register!A$7:Z$315,6,FALSE))</f>
        <v/>
      </c>
      <c r="F97" s="105"/>
      <c r="G97" s="159"/>
      <c r="H97" s="159"/>
      <c r="I97" s="168" t="str">
        <f t="shared" si="103"/>
        <v/>
      </c>
      <c r="J97" s="5" t="str">
        <f t="shared" si="104"/>
        <v/>
      </c>
      <c r="K97" s="159"/>
      <c r="L97" s="159"/>
      <c r="M97" s="168" t="str">
        <f t="shared" si="105"/>
        <v/>
      </c>
      <c r="N97" s="5" t="str">
        <f t="shared" si="106"/>
        <v/>
      </c>
      <c r="O97" s="159"/>
      <c r="P97" s="159"/>
      <c r="Q97" s="168" t="str">
        <f t="shared" si="107"/>
        <v/>
      </c>
      <c r="R97" s="5" t="str">
        <f t="shared" si="108"/>
        <v/>
      </c>
      <c r="S97" s="159"/>
      <c r="T97" s="159"/>
      <c r="U97" s="168" t="str">
        <f t="shared" si="109"/>
        <v/>
      </c>
      <c r="V97" s="5" t="str">
        <f t="shared" si="110"/>
        <v/>
      </c>
      <c r="W97" s="159"/>
      <c r="X97" s="159"/>
      <c r="Y97" s="168" t="str">
        <f t="shared" si="111"/>
        <v/>
      </c>
      <c r="Z97" s="5" t="str">
        <f t="shared" si="112"/>
        <v/>
      </c>
      <c r="AA97" s="160" t="str">
        <f t="shared" si="101"/>
        <v/>
      </c>
      <c r="AB97" s="160" t="str">
        <f t="shared" si="102"/>
        <v/>
      </c>
      <c r="AC97" s="160" t="str">
        <f t="shared" si="113"/>
        <v/>
      </c>
      <c r="AD97" s="6" t="str">
        <f t="shared" si="114"/>
        <v/>
      </c>
      <c r="AE97" s="105"/>
      <c r="AF97" s="159"/>
      <c r="AG97" s="159"/>
      <c r="AH97" s="168" t="str">
        <f t="shared" si="115"/>
        <v/>
      </c>
      <c r="AI97" s="5" t="str">
        <f t="shared" si="116"/>
        <v/>
      </c>
      <c r="AJ97" s="159"/>
      <c r="AK97" s="159"/>
      <c r="AL97" s="168" t="str">
        <f t="shared" si="117"/>
        <v/>
      </c>
      <c r="AM97" s="5" t="str">
        <f t="shared" si="118"/>
        <v/>
      </c>
      <c r="AN97" s="159"/>
      <c r="AO97" s="159"/>
      <c r="AP97" s="168" t="str">
        <f t="shared" si="119"/>
        <v/>
      </c>
      <c r="AQ97" s="5" t="str">
        <f t="shared" si="120"/>
        <v/>
      </c>
      <c r="AR97" s="159"/>
      <c r="AS97" s="159"/>
      <c r="AT97" s="168" t="str">
        <f t="shared" si="121"/>
        <v/>
      </c>
      <c r="AU97" s="5" t="str">
        <f t="shared" si="122"/>
        <v/>
      </c>
      <c r="AV97" s="159"/>
      <c r="AW97" s="159"/>
      <c r="AX97" s="168" t="str">
        <f t="shared" si="123"/>
        <v/>
      </c>
      <c r="AY97" s="5" t="str">
        <f t="shared" si="124"/>
        <v/>
      </c>
      <c r="AZ97" s="160" t="str">
        <f t="shared" si="125"/>
        <v/>
      </c>
      <c r="BA97" s="160" t="str">
        <f t="shared" si="126"/>
        <v/>
      </c>
      <c r="BB97" s="160" t="str">
        <f t="shared" si="127"/>
        <v/>
      </c>
      <c r="BC97" s="6" t="str">
        <f t="shared" si="128"/>
        <v/>
      </c>
      <c r="BD97" s="105"/>
      <c r="BE97" s="159"/>
      <c r="BF97" s="159"/>
      <c r="BG97" s="168" t="str">
        <f t="shared" si="129"/>
        <v/>
      </c>
      <c r="BH97" s="5" t="str">
        <f t="shared" si="130"/>
        <v/>
      </c>
      <c r="BI97" s="159"/>
      <c r="BJ97" s="159"/>
      <c r="BK97" s="168" t="str">
        <f t="shared" si="131"/>
        <v/>
      </c>
      <c r="BL97" s="5" t="str">
        <f t="shared" si="132"/>
        <v/>
      </c>
      <c r="BM97" s="159"/>
      <c r="BN97" s="159"/>
      <c r="BO97" s="168" t="str">
        <f t="shared" si="133"/>
        <v/>
      </c>
      <c r="BP97" s="5" t="str">
        <f t="shared" si="134"/>
        <v/>
      </c>
      <c r="BQ97" s="159"/>
      <c r="BR97" s="159"/>
      <c r="BS97" s="168" t="str">
        <f t="shared" si="135"/>
        <v/>
      </c>
      <c r="BT97" s="5" t="str">
        <f t="shared" si="136"/>
        <v/>
      </c>
      <c r="BU97" s="159"/>
      <c r="BV97" s="159"/>
      <c r="BW97" s="168" t="str">
        <f t="shared" si="137"/>
        <v/>
      </c>
      <c r="BX97" s="5" t="str">
        <f t="shared" si="138"/>
        <v/>
      </c>
      <c r="BY97" s="160" t="str">
        <f t="shared" si="139"/>
        <v/>
      </c>
      <c r="BZ97" s="160" t="str">
        <f t="shared" si="140"/>
        <v/>
      </c>
      <c r="CA97" s="160" t="str">
        <f t="shared" si="141"/>
        <v/>
      </c>
      <c r="CB97" s="6" t="str">
        <f t="shared" si="142"/>
        <v/>
      </c>
      <c r="CC97" s="105"/>
      <c r="CD97" s="159"/>
      <c r="CE97" s="159"/>
      <c r="CF97" s="168" t="str">
        <f t="shared" si="143"/>
        <v/>
      </c>
      <c r="CG97" s="5" t="str">
        <f t="shared" si="144"/>
        <v/>
      </c>
      <c r="CH97" s="159"/>
      <c r="CI97" s="159"/>
      <c r="CJ97" s="168" t="str">
        <f t="shared" si="145"/>
        <v/>
      </c>
      <c r="CK97" s="5" t="str">
        <f t="shared" si="146"/>
        <v/>
      </c>
      <c r="CL97" s="159"/>
      <c r="CM97" s="159"/>
      <c r="CN97" s="168" t="str">
        <f t="shared" si="147"/>
        <v/>
      </c>
      <c r="CO97" s="5" t="str">
        <f t="shared" si="148"/>
        <v/>
      </c>
      <c r="CP97" s="159"/>
      <c r="CQ97" s="159"/>
      <c r="CR97" s="168" t="str">
        <f t="shared" si="149"/>
        <v/>
      </c>
      <c r="CS97" s="5" t="str">
        <f t="shared" si="150"/>
        <v/>
      </c>
      <c r="CT97" s="159"/>
      <c r="CU97" s="159"/>
      <c r="CV97" s="168" t="str">
        <f t="shared" si="151"/>
        <v/>
      </c>
      <c r="CW97" s="5" t="str">
        <f t="shared" si="152"/>
        <v/>
      </c>
      <c r="CX97" s="160" t="str">
        <f t="shared" si="153"/>
        <v/>
      </c>
      <c r="CY97" s="160" t="str">
        <f t="shared" si="154"/>
        <v/>
      </c>
      <c r="CZ97" s="160" t="str">
        <f t="shared" si="155"/>
        <v/>
      </c>
      <c r="DA97" s="6" t="str">
        <f t="shared" si="156"/>
        <v/>
      </c>
      <c r="DB97" s="105"/>
      <c r="DC97" s="159"/>
      <c r="DD97" s="159"/>
      <c r="DE97" s="168" t="str">
        <f t="shared" si="157"/>
        <v/>
      </c>
      <c r="DF97" s="5" t="str">
        <f t="shared" si="158"/>
        <v/>
      </c>
      <c r="DG97" s="159"/>
      <c r="DH97" s="159"/>
      <c r="DI97" s="168" t="str">
        <f t="shared" si="159"/>
        <v/>
      </c>
      <c r="DJ97" s="5" t="str">
        <f t="shared" si="160"/>
        <v/>
      </c>
      <c r="DK97" s="159"/>
      <c r="DL97" s="159"/>
      <c r="DM97" s="168" t="str">
        <f t="shared" si="161"/>
        <v/>
      </c>
      <c r="DN97" s="5" t="str">
        <f t="shared" si="162"/>
        <v/>
      </c>
      <c r="DO97" s="159"/>
      <c r="DP97" s="159"/>
      <c r="DQ97" s="168" t="str">
        <f t="shared" si="163"/>
        <v/>
      </c>
      <c r="DR97" s="5" t="str">
        <f t="shared" si="164"/>
        <v/>
      </c>
      <c r="DS97" s="159"/>
      <c r="DT97" s="159"/>
      <c r="DU97" s="168" t="str">
        <f t="shared" si="165"/>
        <v/>
      </c>
      <c r="DV97" s="5" t="str">
        <f t="shared" si="166"/>
        <v/>
      </c>
      <c r="DW97" s="160" t="str">
        <f t="shared" si="167"/>
        <v/>
      </c>
      <c r="DX97" s="160" t="str">
        <f t="shared" si="168"/>
        <v/>
      </c>
      <c r="DY97" s="160" t="str">
        <f t="shared" si="169"/>
        <v/>
      </c>
      <c r="DZ97" s="6" t="str">
        <f t="shared" si="170"/>
        <v/>
      </c>
      <c r="EA97" s="105"/>
      <c r="EB97" s="159"/>
      <c r="EC97" s="159"/>
      <c r="ED97" s="168" t="str">
        <f t="shared" si="171"/>
        <v/>
      </c>
      <c r="EE97" s="5" t="str">
        <f t="shared" si="172"/>
        <v/>
      </c>
      <c r="EF97" s="159"/>
      <c r="EG97" s="159"/>
      <c r="EH97" s="168" t="str">
        <f t="shared" si="173"/>
        <v/>
      </c>
      <c r="EI97" s="5" t="str">
        <f t="shared" si="174"/>
        <v/>
      </c>
      <c r="EJ97" s="159"/>
      <c r="EK97" s="159"/>
      <c r="EL97" s="168" t="str">
        <f t="shared" si="175"/>
        <v/>
      </c>
      <c r="EM97" s="5" t="str">
        <f t="shared" si="176"/>
        <v/>
      </c>
      <c r="EN97" s="159"/>
      <c r="EO97" s="159"/>
      <c r="EP97" s="168" t="str">
        <f t="shared" si="177"/>
        <v/>
      </c>
      <c r="EQ97" s="5" t="str">
        <f t="shared" si="178"/>
        <v/>
      </c>
      <c r="ER97" s="159"/>
      <c r="ES97" s="159"/>
      <c r="ET97" s="168" t="str">
        <f t="shared" si="179"/>
        <v/>
      </c>
      <c r="EU97" s="5" t="str">
        <f t="shared" si="180"/>
        <v/>
      </c>
      <c r="EV97" s="160" t="str">
        <f t="shared" si="181"/>
        <v/>
      </c>
      <c r="EW97" s="160" t="str">
        <f t="shared" si="182"/>
        <v/>
      </c>
      <c r="EX97" s="160" t="str">
        <f t="shared" si="183"/>
        <v/>
      </c>
      <c r="EY97" s="6" t="str">
        <f t="shared" si="184"/>
        <v/>
      </c>
      <c r="EZ97" s="105"/>
      <c r="FA97" s="105"/>
      <c r="FB97" s="105"/>
      <c r="FC97" s="105"/>
      <c r="FD97" s="105"/>
      <c r="FE97" s="106" t="str">
        <f t="shared" si="185"/>
        <v/>
      </c>
      <c r="FF97" s="100" t="str">
        <f t="shared" si="186"/>
        <v xml:space="preserve"> </v>
      </c>
      <c r="FG97" s="105"/>
      <c r="FH97" s="105"/>
      <c r="FI97" s="105"/>
      <c r="FJ97" s="105"/>
      <c r="FK97" s="105"/>
      <c r="FL97" s="107" t="str">
        <f t="shared" si="187"/>
        <v/>
      </c>
      <c r="FM97" s="101" t="str">
        <f t="shared" si="188"/>
        <v xml:space="preserve"> </v>
      </c>
      <c r="FN97" s="105"/>
      <c r="FO97" s="105"/>
      <c r="FP97" s="105"/>
      <c r="FQ97" s="105"/>
      <c r="FR97" s="105"/>
      <c r="FS97" s="204" t="str">
        <f t="shared" si="189"/>
        <v/>
      </c>
      <c r="FT97" s="205" t="str">
        <f t="shared" si="190"/>
        <v xml:space="preserve"> </v>
      </c>
      <c r="FU97" s="477"/>
      <c r="FV97" s="316" t="str">
        <f>IF(AND(C97=""),"-",VLOOKUP(B97,Register!$A$7:$AM$311,19,FALSE))</f>
        <v>-</v>
      </c>
      <c r="FW97" s="7" t="str">
        <f>IF(AND(C97=""),"-",VLOOKUP(B97,Register!$A$7:$AM$311,20,FALSE))</f>
        <v>-</v>
      </c>
      <c r="FX97" s="7" t="str">
        <f>IF(AND(C97=""),"-",VLOOKUP(B97,Register!$A$7:$AM$311,21,FALSE))</f>
        <v>-</v>
      </c>
      <c r="FY97" s="7" t="str">
        <f>IF(AND(C97=""),"-",VLOOKUP(B97,Register!$A$7:$AM$311,22,FALSE))</f>
        <v>-</v>
      </c>
      <c r="FZ97" s="7" t="str">
        <f>IF(AND(C97=""),"-",VLOOKUP(B97,Register!$A$7:$AM$311,23,FALSE))</f>
        <v>-</v>
      </c>
      <c r="GA97" s="7" t="str">
        <f>IF(AND(C97=""),"-",VLOOKUP(B97,Register!$A$7:$AM$311,24,FALSE))</f>
        <v>-</v>
      </c>
      <c r="GB97" s="7" t="str">
        <f>IF(AND(C97=""),"-",VLOOKUP(B97,Register!$A$7:$AM$311,25,FALSE))</f>
        <v>-</v>
      </c>
      <c r="GC97" s="7" t="str">
        <f>IF(AND(C97=""),"-",VLOOKUP(B97,Register!$A$7:$AM$311,26,FALSE))</f>
        <v>-</v>
      </c>
      <c r="GD97" s="7" t="str">
        <f>IF(AND(C97=""),"-",VLOOKUP(B97,Register!$A$7:$AM$311,27,FALSE))</f>
        <v>-</v>
      </c>
      <c r="GE97" s="7" t="str">
        <f>IF(AND(C97=""),"-",VLOOKUP(B97,Register!$A$7:$AM$311,28,FALSE))</f>
        <v>-</v>
      </c>
      <c r="GF97" s="7" t="str">
        <f>IF(AND(C97=""),"-",VLOOKUP(B97,Register!$A$7:$AM$311,29,FALSE))</f>
        <v>-</v>
      </c>
      <c r="GG97" s="7" t="str">
        <f>IF(AND(C97=""),"-",VLOOKUP(B97,Register!$A$7:$AM$311,30,FALSE))</f>
        <v>-</v>
      </c>
      <c r="GH97" s="8" t="str">
        <f>IF(AND(C97=""),"-",VLOOKUP(B97,Register!$A$7:$AM$311,31,FALSE))</f>
        <v>-</v>
      </c>
      <c r="GI97" s="309" t="str">
        <f>IF(AND(C97=""),"",VLOOKUP(B97,Register!$A$7:$CL$311,36,FALSE))</f>
        <v/>
      </c>
      <c r="GJ97" s="182" t="str">
        <f t="shared" si="191"/>
        <v/>
      </c>
      <c r="GK97" s="312" t="str">
        <f t="shared" si="192"/>
        <v/>
      </c>
      <c r="GL97" s="314" t="str">
        <f t="shared" si="193"/>
        <v/>
      </c>
      <c r="GM97" s="3"/>
      <c r="GR97" s="3"/>
      <c r="GS97" s="3"/>
      <c r="GT97" s="3"/>
      <c r="GU97" s="3"/>
      <c r="GV97" s="3"/>
      <c r="GW97" s="3"/>
      <c r="GX97" s="3"/>
      <c r="GY97" s="3"/>
      <c r="GZ97" s="3"/>
      <c r="HA97" s="3"/>
      <c r="HB97" s="3"/>
      <c r="HC97" s="3"/>
      <c r="HD97" s="3"/>
      <c r="HE97" s="3"/>
      <c r="HF97" s="3"/>
      <c r="HG97" s="3"/>
      <c r="HH97" s="3"/>
      <c r="HI97" s="3"/>
      <c r="HJ97" s="3"/>
      <c r="HK97" s="3"/>
      <c r="HL97" s="3"/>
      <c r="HM97" s="3"/>
      <c r="HW97" s="321" t="str">
        <f>IF(ISNA(VLOOKUP(B97,Register!A$7:Z$315,9,FALSE)),"",VLOOKUP(B97,Register!A$7:Z$315,9,FALSE))</f>
        <v/>
      </c>
      <c r="HX97" s="321" t="str">
        <f>IF(ISNA(VLOOKUP(B97,Register!A$7:Z$315,12,FALSE)),"",VLOOKUP(B97,Register!A$7:Z$315,12,FALSE))</f>
        <v/>
      </c>
      <c r="HY97" s="321" t="str">
        <f t="shared" si="194"/>
        <v/>
      </c>
      <c r="HZ97" s="321" t="str">
        <f t="shared" si="195"/>
        <v/>
      </c>
      <c r="IA97" s="321" t="str">
        <f t="shared" si="196"/>
        <v/>
      </c>
      <c r="IB97" s="321" t="str">
        <f t="shared" si="197"/>
        <v/>
      </c>
      <c r="IC97" s="321" t="str">
        <f t="shared" si="198"/>
        <v/>
      </c>
      <c r="ID97" s="321" t="str">
        <f t="shared" si="199"/>
        <v/>
      </c>
      <c r="IE97" s="321" t="str">
        <f t="shared" si="200"/>
        <v/>
      </c>
      <c r="IF97" s="321" t="str">
        <f t="shared" si="201"/>
        <v/>
      </c>
    </row>
    <row r="98" spans="1:240" ht="21">
      <c r="A98" s="172">
        <v>86</v>
      </c>
      <c r="B98" s="197"/>
      <c r="C98" s="196" t="str">
        <f>IF(ISNA(VLOOKUP(B98,Register!A$7:Z$315,3,FALSE)),"",VLOOKUP(B98,Register!A$7:Z$315,3,FALSE))</f>
        <v/>
      </c>
      <c r="D98" s="196" t="str">
        <f>IF(ISNA(VLOOKUP(B98,Register!A$7:Z$315,4,FALSE)),"",VLOOKUP(B98,Register!A$7:Z$315,4,FALSE))</f>
        <v/>
      </c>
      <c r="E98" s="195" t="str">
        <f>IF(ISNA(VLOOKUP(B98,Register!A$7:Z$315,6,FALSE)),"",VLOOKUP(B98,Register!A$7:Z$315,6,FALSE))</f>
        <v/>
      </c>
      <c r="F98" s="105"/>
      <c r="G98" s="159"/>
      <c r="H98" s="159"/>
      <c r="I98" s="168" t="str">
        <f t="shared" si="103"/>
        <v/>
      </c>
      <c r="J98" s="5" t="str">
        <f t="shared" si="104"/>
        <v/>
      </c>
      <c r="K98" s="159"/>
      <c r="L98" s="159"/>
      <c r="M98" s="168" t="str">
        <f t="shared" si="105"/>
        <v/>
      </c>
      <c r="N98" s="5" t="str">
        <f t="shared" si="106"/>
        <v/>
      </c>
      <c r="O98" s="159"/>
      <c r="P98" s="159"/>
      <c r="Q98" s="168" t="str">
        <f t="shared" si="107"/>
        <v/>
      </c>
      <c r="R98" s="5" t="str">
        <f t="shared" si="108"/>
        <v/>
      </c>
      <c r="S98" s="159"/>
      <c r="T98" s="159"/>
      <c r="U98" s="168" t="str">
        <f t="shared" si="109"/>
        <v/>
      </c>
      <c r="V98" s="5" t="str">
        <f t="shared" si="110"/>
        <v/>
      </c>
      <c r="W98" s="159"/>
      <c r="X98" s="159"/>
      <c r="Y98" s="168" t="str">
        <f t="shared" si="111"/>
        <v/>
      </c>
      <c r="Z98" s="5" t="str">
        <f t="shared" si="112"/>
        <v/>
      </c>
      <c r="AA98" s="160" t="str">
        <f t="shared" si="101"/>
        <v/>
      </c>
      <c r="AB98" s="160" t="str">
        <f t="shared" si="102"/>
        <v/>
      </c>
      <c r="AC98" s="160" t="str">
        <f t="shared" si="113"/>
        <v/>
      </c>
      <c r="AD98" s="6" t="str">
        <f t="shared" si="114"/>
        <v/>
      </c>
      <c r="AE98" s="105"/>
      <c r="AF98" s="159"/>
      <c r="AG98" s="159"/>
      <c r="AH98" s="168" t="str">
        <f t="shared" si="115"/>
        <v/>
      </c>
      <c r="AI98" s="5" t="str">
        <f t="shared" si="116"/>
        <v/>
      </c>
      <c r="AJ98" s="159"/>
      <c r="AK98" s="159"/>
      <c r="AL98" s="168" t="str">
        <f t="shared" si="117"/>
        <v/>
      </c>
      <c r="AM98" s="5" t="str">
        <f t="shared" si="118"/>
        <v/>
      </c>
      <c r="AN98" s="159"/>
      <c r="AO98" s="159"/>
      <c r="AP98" s="168" t="str">
        <f t="shared" si="119"/>
        <v/>
      </c>
      <c r="AQ98" s="5" t="str">
        <f t="shared" si="120"/>
        <v/>
      </c>
      <c r="AR98" s="159"/>
      <c r="AS98" s="159"/>
      <c r="AT98" s="168" t="str">
        <f t="shared" si="121"/>
        <v/>
      </c>
      <c r="AU98" s="5" t="str">
        <f t="shared" si="122"/>
        <v/>
      </c>
      <c r="AV98" s="159"/>
      <c r="AW98" s="159"/>
      <c r="AX98" s="168" t="str">
        <f t="shared" si="123"/>
        <v/>
      </c>
      <c r="AY98" s="5" t="str">
        <f t="shared" si="124"/>
        <v/>
      </c>
      <c r="AZ98" s="160" t="str">
        <f t="shared" si="125"/>
        <v/>
      </c>
      <c r="BA98" s="160" t="str">
        <f t="shared" si="126"/>
        <v/>
      </c>
      <c r="BB98" s="160" t="str">
        <f t="shared" si="127"/>
        <v/>
      </c>
      <c r="BC98" s="6" t="str">
        <f t="shared" si="128"/>
        <v/>
      </c>
      <c r="BD98" s="105"/>
      <c r="BE98" s="159"/>
      <c r="BF98" s="159"/>
      <c r="BG98" s="168" t="str">
        <f t="shared" si="129"/>
        <v/>
      </c>
      <c r="BH98" s="5" t="str">
        <f t="shared" si="130"/>
        <v/>
      </c>
      <c r="BI98" s="159"/>
      <c r="BJ98" s="159"/>
      <c r="BK98" s="168" t="str">
        <f t="shared" si="131"/>
        <v/>
      </c>
      <c r="BL98" s="5" t="str">
        <f t="shared" si="132"/>
        <v/>
      </c>
      <c r="BM98" s="159"/>
      <c r="BN98" s="159"/>
      <c r="BO98" s="168" t="str">
        <f t="shared" si="133"/>
        <v/>
      </c>
      <c r="BP98" s="5" t="str">
        <f t="shared" si="134"/>
        <v/>
      </c>
      <c r="BQ98" s="159"/>
      <c r="BR98" s="159"/>
      <c r="BS98" s="168" t="str">
        <f t="shared" si="135"/>
        <v/>
      </c>
      <c r="BT98" s="5" t="str">
        <f t="shared" si="136"/>
        <v/>
      </c>
      <c r="BU98" s="159"/>
      <c r="BV98" s="159"/>
      <c r="BW98" s="168" t="str">
        <f t="shared" si="137"/>
        <v/>
      </c>
      <c r="BX98" s="5" t="str">
        <f t="shared" si="138"/>
        <v/>
      </c>
      <c r="BY98" s="160" t="str">
        <f t="shared" si="139"/>
        <v/>
      </c>
      <c r="BZ98" s="160" t="str">
        <f t="shared" si="140"/>
        <v/>
      </c>
      <c r="CA98" s="160" t="str">
        <f t="shared" si="141"/>
        <v/>
      </c>
      <c r="CB98" s="6" t="str">
        <f t="shared" si="142"/>
        <v/>
      </c>
      <c r="CC98" s="105"/>
      <c r="CD98" s="159"/>
      <c r="CE98" s="159"/>
      <c r="CF98" s="168" t="str">
        <f t="shared" si="143"/>
        <v/>
      </c>
      <c r="CG98" s="5" t="str">
        <f t="shared" si="144"/>
        <v/>
      </c>
      <c r="CH98" s="159"/>
      <c r="CI98" s="159"/>
      <c r="CJ98" s="168" t="str">
        <f t="shared" si="145"/>
        <v/>
      </c>
      <c r="CK98" s="5" t="str">
        <f t="shared" si="146"/>
        <v/>
      </c>
      <c r="CL98" s="159"/>
      <c r="CM98" s="159"/>
      <c r="CN98" s="168" t="str">
        <f t="shared" si="147"/>
        <v/>
      </c>
      <c r="CO98" s="5" t="str">
        <f t="shared" si="148"/>
        <v/>
      </c>
      <c r="CP98" s="159"/>
      <c r="CQ98" s="159"/>
      <c r="CR98" s="168" t="str">
        <f t="shared" si="149"/>
        <v/>
      </c>
      <c r="CS98" s="5" t="str">
        <f t="shared" si="150"/>
        <v/>
      </c>
      <c r="CT98" s="159"/>
      <c r="CU98" s="159"/>
      <c r="CV98" s="168" t="str">
        <f t="shared" si="151"/>
        <v/>
      </c>
      <c r="CW98" s="5" t="str">
        <f t="shared" si="152"/>
        <v/>
      </c>
      <c r="CX98" s="160" t="str">
        <f t="shared" si="153"/>
        <v/>
      </c>
      <c r="CY98" s="160" t="str">
        <f t="shared" si="154"/>
        <v/>
      </c>
      <c r="CZ98" s="160" t="str">
        <f t="shared" si="155"/>
        <v/>
      </c>
      <c r="DA98" s="6" t="str">
        <f t="shared" si="156"/>
        <v/>
      </c>
      <c r="DB98" s="105"/>
      <c r="DC98" s="159"/>
      <c r="DD98" s="159"/>
      <c r="DE98" s="168" t="str">
        <f t="shared" si="157"/>
        <v/>
      </c>
      <c r="DF98" s="5" t="str">
        <f t="shared" si="158"/>
        <v/>
      </c>
      <c r="DG98" s="159"/>
      <c r="DH98" s="159"/>
      <c r="DI98" s="168" t="str">
        <f t="shared" si="159"/>
        <v/>
      </c>
      <c r="DJ98" s="5" t="str">
        <f t="shared" si="160"/>
        <v/>
      </c>
      <c r="DK98" s="159"/>
      <c r="DL98" s="159"/>
      <c r="DM98" s="168" t="str">
        <f t="shared" si="161"/>
        <v/>
      </c>
      <c r="DN98" s="5" t="str">
        <f t="shared" si="162"/>
        <v/>
      </c>
      <c r="DO98" s="159"/>
      <c r="DP98" s="159"/>
      <c r="DQ98" s="168" t="str">
        <f t="shared" si="163"/>
        <v/>
      </c>
      <c r="DR98" s="5" t="str">
        <f t="shared" si="164"/>
        <v/>
      </c>
      <c r="DS98" s="159"/>
      <c r="DT98" s="159"/>
      <c r="DU98" s="168" t="str">
        <f t="shared" si="165"/>
        <v/>
      </c>
      <c r="DV98" s="5" t="str">
        <f t="shared" si="166"/>
        <v/>
      </c>
      <c r="DW98" s="160" t="str">
        <f t="shared" si="167"/>
        <v/>
      </c>
      <c r="DX98" s="160" t="str">
        <f t="shared" si="168"/>
        <v/>
      </c>
      <c r="DY98" s="160" t="str">
        <f t="shared" si="169"/>
        <v/>
      </c>
      <c r="DZ98" s="6" t="str">
        <f t="shared" si="170"/>
        <v/>
      </c>
      <c r="EA98" s="105"/>
      <c r="EB98" s="159"/>
      <c r="EC98" s="159"/>
      <c r="ED98" s="168" t="str">
        <f t="shared" si="171"/>
        <v/>
      </c>
      <c r="EE98" s="5" t="str">
        <f t="shared" si="172"/>
        <v/>
      </c>
      <c r="EF98" s="159"/>
      <c r="EG98" s="159"/>
      <c r="EH98" s="168" t="str">
        <f t="shared" si="173"/>
        <v/>
      </c>
      <c r="EI98" s="5" t="str">
        <f t="shared" si="174"/>
        <v/>
      </c>
      <c r="EJ98" s="159"/>
      <c r="EK98" s="159"/>
      <c r="EL98" s="168" t="str">
        <f t="shared" si="175"/>
        <v/>
      </c>
      <c r="EM98" s="5" t="str">
        <f t="shared" si="176"/>
        <v/>
      </c>
      <c r="EN98" s="159"/>
      <c r="EO98" s="159"/>
      <c r="EP98" s="168" t="str">
        <f t="shared" si="177"/>
        <v/>
      </c>
      <c r="EQ98" s="5" t="str">
        <f t="shared" si="178"/>
        <v/>
      </c>
      <c r="ER98" s="159"/>
      <c r="ES98" s="159"/>
      <c r="ET98" s="168" t="str">
        <f t="shared" si="179"/>
        <v/>
      </c>
      <c r="EU98" s="5" t="str">
        <f t="shared" si="180"/>
        <v/>
      </c>
      <c r="EV98" s="160" t="str">
        <f t="shared" si="181"/>
        <v/>
      </c>
      <c r="EW98" s="160" t="str">
        <f t="shared" si="182"/>
        <v/>
      </c>
      <c r="EX98" s="160" t="str">
        <f t="shared" si="183"/>
        <v/>
      </c>
      <c r="EY98" s="6" t="str">
        <f t="shared" si="184"/>
        <v/>
      </c>
      <c r="EZ98" s="105"/>
      <c r="FA98" s="105"/>
      <c r="FB98" s="105"/>
      <c r="FC98" s="105"/>
      <c r="FD98" s="105"/>
      <c r="FE98" s="106" t="str">
        <f t="shared" si="185"/>
        <v/>
      </c>
      <c r="FF98" s="100" t="str">
        <f t="shared" si="186"/>
        <v xml:space="preserve"> </v>
      </c>
      <c r="FG98" s="105"/>
      <c r="FH98" s="105"/>
      <c r="FI98" s="105"/>
      <c r="FJ98" s="105"/>
      <c r="FK98" s="105"/>
      <c r="FL98" s="107" t="str">
        <f t="shared" si="187"/>
        <v/>
      </c>
      <c r="FM98" s="101" t="str">
        <f t="shared" si="188"/>
        <v xml:space="preserve"> </v>
      </c>
      <c r="FN98" s="105"/>
      <c r="FO98" s="105"/>
      <c r="FP98" s="105"/>
      <c r="FQ98" s="105"/>
      <c r="FR98" s="105"/>
      <c r="FS98" s="204" t="str">
        <f t="shared" si="189"/>
        <v/>
      </c>
      <c r="FT98" s="205" t="str">
        <f t="shared" si="190"/>
        <v xml:space="preserve"> </v>
      </c>
      <c r="FU98" s="477"/>
      <c r="FV98" s="316" t="str">
        <f>IF(AND(C98=""),"-",VLOOKUP(B98,Register!$A$7:$AM$311,19,FALSE))</f>
        <v>-</v>
      </c>
      <c r="FW98" s="7" t="str">
        <f>IF(AND(C98=""),"-",VLOOKUP(B98,Register!$A$7:$AM$311,20,FALSE))</f>
        <v>-</v>
      </c>
      <c r="FX98" s="7" t="str">
        <f>IF(AND(C98=""),"-",VLOOKUP(B98,Register!$A$7:$AM$311,21,FALSE))</f>
        <v>-</v>
      </c>
      <c r="FY98" s="7" t="str">
        <f>IF(AND(C98=""),"-",VLOOKUP(B98,Register!$A$7:$AM$311,22,FALSE))</f>
        <v>-</v>
      </c>
      <c r="FZ98" s="7" t="str">
        <f>IF(AND(C98=""),"-",VLOOKUP(B98,Register!$A$7:$AM$311,23,FALSE))</f>
        <v>-</v>
      </c>
      <c r="GA98" s="7" t="str">
        <f>IF(AND(C98=""),"-",VLOOKUP(B98,Register!$A$7:$AM$311,24,FALSE))</f>
        <v>-</v>
      </c>
      <c r="GB98" s="7" t="str">
        <f>IF(AND(C98=""),"-",VLOOKUP(B98,Register!$A$7:$AM$311,25,FALSE))</f>
        <v>-</v>
      </c>
      <c r="GC98" s="7" t="str">
        <f>IF(AND(C98=""),"-",VLOOKUP(B98,Register!$A$7:$AM$311,26,FALSE))</f>
        <v>-</v>
      </c>
      <c r="GD98" s="7" t="str">
        <f>IF(AND(C98=""),"-",VLOOKUP(B98,Register!$A$7:$AM$311,27,FALSE))</f>
        <v>-</v>
      </c>
      <c r="GE98" s="7" t="str">
        <f>IF(AND(C98=""),"-",VLOOKUP(B98,Register!$A$7:$AM$311,28,FALSE))</f>
        <v>-</v>
      </c>
      <c r="GF98" s="7" t="str">
        <f>IF(AND(C98=""),"-",VLOOKUP(B98,Register!$A$7:$AM$311,29,FALSE))</f>
        <v>-</v>
      </c>
      <c r="GG98" s="7" t="str">
        <f>IF(AND(C98=""),"-",VLOOKUP(B98,Register!$A$7:$AM$311,30,FALSE))</f>
        <v>-</v>
      </c>
      <c r="GH98" s="8" t="str">
        <f>IF(AND(C98=""),"-",VLOOKUP(B98,Register!$A$7:$AM$311,31,FALSE))</f>
        <v>-</v>
      </c>
      <c r="GI98" s="309" t="str">
        <f>IF(AND(C98=""),"",VLOOKUP(B98,Register!$A$7:$CL$311,36,FALSE))</f>
        <v/>
      </c>
      <c r="GJ98" s="182" t="str">
        <f t="shared" si="191"/>
        <v/>
      </c>
      <c r="GK98" s="312" t="str">
        <f t="shared" si="192"/>
        <v/>
      </c>
      <c r="GL98" s="314" t="str">
        <f t="shared" si="193"/>
        <v/>
      </c>
      <c r="GM98" s="3"/>
      <c r="GR98" s="3"/>
      <c r="GS98" s="3"/>
      <c r="GT98" s="3"/>
      <c r="GU98" s="3"/>
      <c r="GV98" s="3"/>
      <c r="GW98" s="3"/>
      <c r="GX98" s="3"/>
      <c r="GY98" s="3"/>
      <c r="GZ98" s="3"/>
      <c r="HA98" s="3"/>
      <c r="HB98" s="3"/>
      <c r="HC98" s="3"/>
      <c r="HD98" s="3"/>
      <c r="HE98" s="3"/>
      <c r="HF98" s="3"/>
      <c r="HG98" s="3"/>
      <c r="HH98" s="3"/>
      <c r="HI98" s="3"/>
      <c r="HJ98" s="3"/>
      <c r="HK98" s="3"/>
      <c r="HL98" s="3"/>
      <c r="HM98" s="3"/>
      <c r="HW98" s="321" t="str">
        <f>IF(ISNA(VLOOKUP(B98,Register!A$7:Z$315,9,FALSE)),"",VLOOKUP(B98,Register!A$7:Z$315,9,FALSE))</f>
        <v/>
      </c>
      <c r="HX98" s="321" t="str">
        <f>IF(ISNA(VLOOKUP(B98,Register!A$7:Z$315,12,FALSE)),"",VLOOKUP(B98,Register!A$7:Z$315,12,FALSE))</f>
        <v/>
      </c>
      <c r="HY98" s="321" t="str">
        <f t="shared" si="194"/>
        <v/>
      </c>
      <c r="HZ98" s="321" t="str">
        <f t="shared" si="195"/>
        <v/>
      </c>
      <c r="IA98" s="321" t="str">
        <f t="shared" si="196"/>
        <v/>
      </c>
      <c r="IB98" s="321" t="str">
        <f t="shared" si="197"/>
        <v/>
      </c>
      <c r="IC98" s="321" t="str">
        <f t="shared" si="198"/>
        <v/>
      </c>
      <c r="ID98" s="321" t="str">
        <f t="shared" si="199"/>
        <v/>
      </c>
      <c r="IE98" s="321" t="str">
        <f t="shared" si="200"/>
        <v/>
      </c>
      <c r="IF98" s="321" t="str">
        <f t="shared" si="201"/>
        <v/>
      </c>
    </row>
    <row r="99" spans="1:240" ht="21">
      <c r="A99" s="172">
        <v>87</v>
      </c>
      <c r="B99" s="197"/>
      <c r="C99" s="196" t="str">
        <f>IF(ISNA(VLOOKUP(B99,Register!A$7:Z$315,3,FALSE)),"",VLOOKUP(B99,Register!A$7:Z$315,3,FALSE))</f>
        <v/>
      </c>
      <c r="D99" s="196" t="str">
        <f>IF(ISNA(VLOOKUP(B99,Register!A$7:Z$315,4,FALSE)),"",VLOOKUP(B99,Register!A$7:Z$315,4,FALSE))</f>
        <v/>
      </c>
      <c r="E99" s="195" t="str">
        <f>IF(ISNA(VLOOKUP(B99,Register!A$7:Z$315,6,FALSE)),"",VLOOKUP(B99,Register!A$7:Z$315,6,FALSE))</f>
        <v/>
      </c>
      <c r="F99" s="105"/>
      <c r="G99" s="159"/>
      <c r="H99" s="159"/>
      <c r="I99" s="168" t="str">
        <f t="shared" si="103"/>
        <v/>
      </c>
      <c r="J99" s="5" t="str">
        <f t="shared" si="104"/>
        <v/>
      </c>
      <c r="K99" s="159"/>
      <c r="L99" s="159"/>
      <c r="M99" s="168" t="str">
        <f t="shared" si="105"/>
        <v/>
      </c>
      <c r="N99" s="5" t="str">
        <f t="shared" si="106"/>
        <v/>
      </c>
      <c r="O99" s="159"/>
      <c r="P99" s="159"/>
      <c r="Q99" s="168" t="str">
        <f t="shared" si="107"/>
        <v/>
      </c>
      <c r="R99" s="5" t="str">
        <f t="shared" si="108"/>
        <v/>
      </c>
      <c r="S99" s="159"/>
      <c r="T99" s="159"/>
      <c r="U99" s="168" t="str">
        <f t="shared" si="109"/>
        <v/>
      </c>
      <c r="V99" s="5" t="str">
        <f t="shared" si="110"/>
        <v/>
      </c>
      <c r="W99" s="159"/>
      <c r="X99" s="159"/>
      <c r="Y99" s="168" t="str">
        <f t="shared" si="111"/>
        <v/>
      </c>
      <c r="Z99" s="5" t="str">
        <f t="shared" si="112"/>
        <v/>
      </c>
      <c r="AA99" s="160" t="str">
        <f t="shared" si="101"/>
        <v/>
      </c>
      <c r="AB99" s="160" t="str">
        <f t="shared" si="102"/>
        <v/>
      </c>
      <c r="AC99" s="160" t="str">
        <f t="shared" si="113"/>
        <v/>
      </c>
      <c r="AD99" s="6" t="str">
        <f t="shared" si="114"/>
        <v/>
      </c>
      <c r="AE99" s="105"/>
      <c r="AF99" s="159"/>
      <c r="AG99" s="159"/>
      <c r="AH99" s="168" t="str">
        <f t="shared" si="115"/>
        <v/>
      </c>
      <c r="AI99" s="5" t="str">
        <f t="shared" si="116"/>
        <v/>
      </c>
      <c r="AJ99" s="159"/>
      <c r="AK99" s="159"/>
      <c r="AL99" s="168" t="str">
        <f t="shared" si="117"/>
        <v/>
      </c>
      <c r="AM99" s="5" t="str">
        <f t="shared" si="118"/>
        <v/>
      </c>
      <c r="AN99" s="159"/>
      <c r="AO99" s="159"/>
      <c r="AP99" s="168" t="str">
        <f t="shared" si="119"/>
        <v/>
      </c>
      <c r="AQ99" s="5" t="str">
        <f t="shared" si="120"/>
        <v/>
      </c>
      <c r="AR99" s="159"/>
      <c r="AS99" s="159"/>
      <c r="AT99" s="168" t="str">
        <f t="shared" si="121"/>
        <v/>
      </c>
      <c r="AU99" s="5" t="str">
        <f t="shared" si="122"/>
        <v/>
      </c>
      <c r="AV99" s="159"/>
      <c r="AW99" s="159"/>
      <c r="AX99" s="168" t="str">
        <f t="shared" si="123"/>
        <v/>
      </c>
      <c r="AY99" s="5" t="str">
        <f t="shared" si="124"/>
        <v/>
      </c>
      <c r="AZ99" s="160" t="str">
        <f t="shared" si="125"/>
        <v/>
      </c>
      <c r="BA99" s="160" t="str">
        <f t="shared" si="126"/>
        <v/>
      </c>
      <c r="BB99" s="160" t="str">
        <f t="shared" si="127"/>
        <v/>
      </c>
      <c r="BC99" s="6" t="str">
        <f t="shared" si="128"/>
        <v/>
      </c>
      <c r="BD99" s="105"/>
      <c r="BE99" s="159"/>
      <c r="BF99" s="159"/>
      <c r="BG99" s="168" t="str">
        <f t="shared" si="129"/>
        <v/>
      </c>
      <c r="BH99" s="5" t="str">
        <f t="shared" si="130"/>
        <v/>
      </c>
      <c r="BI99" s="159"/>
      <c r="BJ99" s="159"/>
      <c r="BK99" s="168" t="str">
        <f t="shared" si="131"/>
        <v/>
      </c>
      <c r="BL99" s="5" t="str">
        <f t="shared" si="132"/>
        <v/>
      </c>
      <c r="BM99" s="159"/>
      <c r="BN99" s="159"/>
      <c r="BO99" s="168" t="str">
        <f t="shared" si="133"/>
        <v/>
      </c>
      <c r="BP99" s="5" t="str">
        <f t="shared" si="134"/>
        <v/>
      </c>
      <c r="BQ99" s="159"/>
      <c r="BR99" s="159"/>
      <c r="BS99" s="168" t="str">
        <f t="shared" si="135"/>
        <v/>
      </c>
      <c r="BT99" s="5" t="str">
        <f t="shared" si="136"/>
        <v/>
      </c>
      <c r="BU99" s="159"/>
      <c r="BV99" s="159"/>
      <c r="BW99" s="168" t="str">
        <f t="shared" si="137"/>
        <v/>
      </c>
      <c r="BX99" s="5" t="str">
        <f t="shared" si="138"/>
        <v/>
      </c>
      <c r="BY99" s="160" t="str">
        <f t="shared" si="139"/>
        <v/>
      </c>
      <c r="BZ99" s="160" t="str">
        <f t="shared" si="140"/>
        <v/>
      </c>
      <c r="CA99" s="160" t="str">
        <f t="shared" si="141"/>
        <v/>
      </c>
      <c r="CB99" s="6" t="str">
        <f t="shared" si="142"/>
        <v/>
      </c>
      <c r="CC99" s="105"/>
      <c r="CD99" s="159"/>
      <c r="CE99" s="159"/>
      <c r="CF99" s="168" t="str">
        <f t="shared" si="143"/>
        <v/>
      </c>
      <c r="CG99" s="5" t="str">
        <f t="shared" si="144"/>
        <v/>
      </c>
      <c r="CH99" s="159"/>
      <c r="CI99" s="159"/>
      <c r="CJ99" s="168" t="str">
        <f t="shared" si="145"/>
        <v/>
      </c>
      <c r="CK99" s="5" t="str">
        <f t="shared" si="146"/>
        <v/>
      </c>
      <c r="CL99" s="159"/>
      <c r="CM99" s="159"/>
      <c r="CN99" s="168" t="str">
        <f t="shared" si="147"/>
        <v/>
      </c>
      <c r="CO99" s="5" t="str">
        <f t="shared" si="148"/>
        <v/>
      </c>
      <c r="CP99" s="159"/>
      <c r="CQ99" s="159"/>
      <c r="CR99" s="168" t="str">
        <f t="shared" si="149"/>
        <v/>
      </c>
      <c r="CS99" s="5" t="str">
        <f t="shared" si="150"/>
        <v/>
      </c>
      <c r="CT99" s="159"/>
      <c r="CU99" s="159"/>
      <c r="CV99" s="168" t="str">
        <f t="shared" si="151"/>
        <v/>
      </c>
      <c r="CW99" s="5" t="str">
        <f t="shared" si="152"/>
        <v/>
      </c>
      <c r="CX99" s="160" t="str">
        <f t="shared" si="153"/>
        <v/>
      </c>
      <c r="CY99" s="160" t="str">
        <f t="shared" si="154"/>
        <v/>
      </c>
      <c r="CZ99" s="160" t="str">
        <f t="shared" si="155"/>
        <v/>
      </c>
      <c r="DA99" s="6" t="str">
        <f t="shared" si="156"/>
        <v/>
      </c>
      <c r="DB99" s="105"/>
      <c r="DC99" s="159"/>
      <c r="DD99" s="159"/>
      <c r="DE99" s="168" t="str">
        <f t="shared" si="157"/>
        <v/>
      </c>
      <c r="DF99" s="5" t="str">
        <f t="shared" si="158"/>
        <v/>
      </c>
      <c r="DG99" s="159"/>
      <c r="DH99" s="159"/>
      <c r="DI99" s="168" t="str">
        <f t="shared" si="159"/>
        <v/>
      </c>
      <c r="DJ99" s="5" t="str">
        <f t="shared" si="160"/>
        <v/>
      </c>
      <c r="DK99" s="159"/>
      <c r="DL99" s="159"/>
      <c r="DM99" s="168" t="str">
        <f t="shared" si="161"/>
        <v/>
      </c>
      <c r="DN99" s="5" t="str">
        <f t="shared" si="162"/>
        <v/>
      </c>
      <c r="DO99" s="159"/>
      <c r="DP99" s="159"/>
      <c r="DQ99" s="168" t="str">
        <f t="shared" si="163"/>
        <v/>
      </c>
      <c r="DR99" s="5" t="str">
        <f t="shared" si="164"/>
        <v/>
      </c>
      <c r="DS99" s="159"/>
      <c r="DT99" s="159"/>
      <c r="DU99" s="168" t="str">
        <f t="shared" si="165"/>
        <v/>
      </c>
      <c r="DV99" s="5" t="str">
        <f t="shared" si="166"/>
        <v/>
      </c>
      <c r="DW99" s="160" t="str">
        <f t="shared" si="167"/>
        <v/>
      </c>
      <c r="DX99" s="160" t="str">
        <f t="shared" si="168"/>
        <v/>
      </c>
      <c r="DY99" s="160" t="str">
        <f t="shared" si="169"/>
        <v/>
      </c>
      <c r="DZ99" s="6" t="str">
        <f t="shared" si="170"/>
        <v/>
      </c>
      <c r="EA99" s="105"/>
      <c r="EB99" s="159"/>
      <c r="EC99" s="159"/>
      <c r="ED99" s="168" t="str">
        <f t="shared" si="171"/>
        <v/>
      </c>
      <c r="EE99" s="5" t="str">
        <f t="shared" si="172"/>
        <v/>
      </c>
      <c r="EF99" s="159"/>
      <c r="EG99" s="159"/>
      <c r="EH99" s="168" t="str">
        <f t="shared" si="173"/>
        <v/>
      </c>
      <c r="EI99" s="5" t="str">
        <f t="shared" si="174"/>
        <v/>
      </c>
      <c r="EJ99" s="159"/>
      <c r="EK99" s="159"/>
      <c r="EL99" s="168" t="str">
        <f t="shared" si="175"/>
        <v/>
      </c>
      <c r="EM99" s="5" t="str">
        <f t="shared" si="176"/>
        <v/>
      </c>
      <c r="EN99" s="159"/>
      <c r="EO99" s="159"/>
      <c r="EP99" s="168" t="str">
        <f t="shared" si="177"/>
        <v/>
      </c>
      <c r="EQ99" s="5" t="str">
        <f t="shared" si="178"/>
        <v/>
      </c>
      <c r="ER99" s="159"/>
      <c r="ES99" s="159"/>
      <c r="ET99" s="168" t="str">
        <f t="shared" si="179"/>
        <v/>
      </c>
      <c r="EU99" s="5" t="str">
        <f t="shared" si="180"/>
        <v/>
      </c>
      <c r="EV99" s="160" t="str">
        <f t="shared" si="181"/>
        <v/>
      </c>
      <c r="EW99" s="160" t="str">
        <f t="shared" si="182"/>
        <v/>
      </c>
      <c r="EX99" s="160" t="str">
        <f t="shared" si="183"/>
        <v/>
      </c>
      <c r="EY99" s="6" t="str">
        <f t="shared" si="184"/>
        <v/>
      </c>
      <c r="EZ99" s="105"/>
      <c r="FA99" s="105"/>
      <c r="FB99" s="105"/>
      <c r="FC99" s="105"/>
      <c r="FD99" s="105"/>
      <c r="FE99" s="106" t="str">
        <f t="shared" si="185"/>
        <v/>
      </c>
      <c r="FF99" s="100" t="str">
        <f t="shared" si="186"/>
        <v xml:space="preserve"> </v>
      </c>
      <c r="FG99" s="105"/>
      <c r="FH99" s="105"/>
      <c r="FI99" s="105"/>
      <c r="FJ99" s="105"/>
      <c r="FK99" s="105"/>
      <c r="FL99" s="107" t="str">
        <f t="shared" si="187"/>
        <v/>
      </c>
      <c r="FM99" s="101" t="str">
        <f t="shared" si="188"/>
        <v xml:space="preserve"> </v>
      </c>
      <c r="FN99" s="105"/>
      <c r="FO99" s="105"/>
      <c r="FP99" s="105"/>
      <c r="FQ99" s="105"/>
      <c r="FR99" s="105"/>
      <c r="FS99" s="204" t="str">
        <f t="shared" si="189"/>
        <v/>
      </c>
      <c r="FT99" s="205" t="str">
        <f t="shared" si="190"/>
        <v xml:space="preserve"> </v>
      </c>
      <c r="FU99" s="477"/>
      <c r="FV99" s="316" t="str">
        <f>IF(AND(C99=""),"-",VLOOKUP(B99,Register!$A$7:$AM$311,19,FALSE))</f>
        <v>-</v>
      </c>
      <c r="FW99" s="7" t="str">
        <f>IF(AND(C99=""),"-",VLOOKUP(B99,Register!$A$7:$AM$311,20,FALSE))</f>
        <v>-</v>
      </c>
      <c r="FX99" s="7" t="str">
        <f>IF(AND(C99=""),"-",VLOOKUP(B99,Register!$A$7:$AM$311,21,FALSE))</f>
        <v>-</v>
      </c>
      <c r="FY99" s="7" t="str">
        <f>IF(AND(C99=""),"-",VLOOKUP(B99,Register!$A$7:$AM$311,22,FALSE))</f>
        <v>-</v>
      </c>
      <c r="FZ99" s="7" t="str">
        <f>IF(AND(C99=""),"-",VLOOKUP(B99,Register!$A$7:$AM$311,23,FALSE))</f>
        <v>-</v>
      </c>
      <c r="GA99" s="7" t="str">
        <f>IF(AND(C99=""),"-",VLOOKUP(B99,Register!$A$7:$AM$311,24,FALSE))</f>
        <v>-</v>
      </c>
      <c r="GB99" s="7" t="str">
        <f>IF(AND(C99=""),"-",VLOOKUP(B99,Register!$A$7:$AM$311,25,FALSE))</f>
        <v>-</v>
      </c>
      <c r="GC99" s="7" t="str">
        <f>IF(AND(C99=""),"-",VLOOKUP(B99,Register!$A$7:$AM$311,26,FALSE))</f>
        <v>-</v>
      </c>
      <c r="GD99" s="7" t="str">
        <f>IF(AND(C99=""),"-",VLOOKUP(B99,Register!$A$7:$AM$311,27,FALSE))</f>
        <v>-</v>
      </c>
      <c r="GE99" s="7" t="str">
        <f>IF(AND(C99=""),"-",VLOOKUP(B99,Register!$A$7:$AM$311,28,FALSE))</f>
        <v>-</v>
      </c>
      <c r="GF99" s="7" t="str">
        <f>IF(AND(C99=""),"-",VLOOKUP(B99,Register!$A$7:$AM$311,29,FALSE))</f>
        <v>-</v>
      </c>
      <c r="GG99" s="7" t="str">
        <f>IF(AND(C99=""),"-",VLOOKUP(B99,Register!$A$7:$AM$311,30,FALSE))</f>
        <v>-</v>
      </c>
      <c r="GH99" s="8" t="str">
        <f>IF(AND(C99=""),"-",VLOOKUP(B99,Register!$A$7:$AM$311,31,FALSE))</f>
        <v>-</v>
      </c>
      <c r="GI99" s="309" t="str">
        <f>IF(AND(C99=""),"",VLOOKUP(B99,Register!$A$7:$CL$311,36,FALSE))</f>
        <v/>
      </c>
      <c r="GJ99" s="182" t="str">
        <f t="shared" si="191"/>
        <v/>
      </c>
      <c r="GK99" s="312" t="str">
        <f t="shared" si="192"/>
        <v/>
      </c>
      <c r="GL99" s="314" t="str">
        <f t="shared" si="193"/>
        <v/>
      </c>
      <c r="GM99" s="3"/>
      <c r="GR99" s="3"/>
      <c r="GS99" s="3"/>
      <c r="GT99" s="3"/>
      <c r="GU99" s="3"/>
      <c r="GV99" s="3"/>
      <c r="GW99" s="3"/>
      <c r="GX99" s="3"/>
      <c r="GY99" s="3"/>
      <c r="GZ99" s="3"/>
      <c r="HA99" s="3"/>
      <c r="HB99" s="3"/>
      <c r="HC99" s="3"/>
      <c r="HD99" s="3"/>
      <c r="HE99" s="3"/>
      <c r="HF99" s="3"/>
      <c r="HG99" s="3"/>
      <c r="HH99" s="3"/>
      <c r="HI99" s="3"/>
      <c r="HJ99" s="3"/>
      <c r="HK99" s="3"/>
      <c r="HL99" s="3"/>
      <c r="HM99" s="3"/>
      <c r="HW99" s="321" t="str">
        <f>IF(ISNA(VLOOKUP(B99,Register!A$7:Z$315,9,FALSE)),"",VLOOKUP(B99,Register!A$7:Z$315,9,FALSE))</f>
        <v/>
      </c>
      <c r="HX99" s="321" t="str">
        <f>IF(ISNA(VLOOKUP(B99,Register!A$7:Z$315,12,FALSE)),"",VLOOKUP(B99,Register!A$7:Z$315,12,FALSE))</f>
        <v/>
      </c>
      <c r="HY99" s="321" t="str">
        <f t="shared" si="194"/>
        <v/>
      </c>
      <c r="HZ99" s="321" t="str">
        <f t="shared" si="195"/>
        <v/>
      </c>
      <c r="IA99" s="321" t="str">
        <f t="shared" si="196"/>
        <v/>
      </c>
      <c r="IB99" s="321" t="str">
        <f t="shared" si="197"/>
        <v/>
      </c>
      <c r="IC99" s="321" t="str">
        <f t="shared" si="198"/>
        <v/>
      </c>
      <c r="ID99" s="321" t="str">
        <f t="shared" si="199"/>
        <v/>
      </c>
      <c r="IE99" s="321" t="str">
        <f t="shared" si="200"/>
        <v/>
      </c>
      <c r="IF99" s="321" t="str">
        <f t="shared" si="201"/>
        <v/>
      </c>
    </row>
    <row r="100" spans="1:240" ht="21">
      <c r="A100" s="172">
        <v>88</v>
      </c>
      <c r="B100" s="197"/>
      <c r="C100" s="196" t="str">
        <f>IF(ISNA(VLOOKUP(B100,Register!A$7:Z$315,3,FALSE)),"",VLOOKUP(B100,Register!A$7:Z$315,3,FALSE))</f>
        <v/>
      </c>
      <c r="D100" s="196" t="str">
        <f>IF(ISNA(VLOOKUP(B100,Register!A$7:Z$315,4,FALSE)),"",VLOOKUP(B100,Register!A$7:Z$315,4,FALSE))</f>
        <v/>
      </c>
      <c r="E100" s="195" t="str">
        <f>IF(ISNA(VLOOKUP(B100,Register!A$7:Z$315,6,FALSE)),"",VLOOKUP(B100,Register!A$7:Z$315,6,FALSE))</f>
        <v/>
      </c>
      <c r="F100" s="105"/>
      <c r="G100" s="159"/>
      <c r="H100" s="159"/>
      <c r="I100" s="168" t="str">
        <f t="shared" si="103"/>
        <v/>
      </c>
      <c r="J100" s="5" t="str">
        <f t="shared" si="104"/>
        <v/>
      </c>
      <c r="K100" s="159"/>
      <c r="L100" s="159"/>
      <c r="M100" s="168" t="str">
        <f t="shared" si="105"/>
        <v/>
      </c>
      <c r="N100" s="5" t="str">
        <f t="shared" si="106"/>
        <v/>
      </c>
      <c r="O100" s="159"/>
      <c r="P100" s="159"/>
      <c r="Q100" s="168" t="str">
        <f t="shared" si="107"/>
        <v/>
      </c>
      <c r="R100" s="5" t="str">
        <f t="shared" si="108"/>
        <v/>
      </c>
      <c r="S100" s="159"/>
      <c r="T100" s="159"/>
      <c r="U100" s="168" t="str">
        <f t="shared" si="109"/>
        <v/>
      </c>
      <c r="V100" s="5" t="str">
        <f t="shared" si="110"/>
        <v/>
      </c>
      <c r="W100" s="159"/>
      <c r="X100" s="159"/>
      <c r="Y100" s="168" t="str">
        <f t="shared" si="111"/>
        <v/>
      </c>
      <c r="Z100" s="5" t="str">
        <f t="shared" si="112"/>
        <v/>
      </c>
      <c r="AA100" s="160" t="str">
        <f t="shared" si="101"/>
        <v/>
      </c>
      <c r="AB100" s="160" t="str">
        <f t="shared" si="102"/>
        <v/>
      </c>
      <c r="AC100" s="160" t="str">
        <f t="shared" si="113"/>
        <v/>
      </c>
      <c r="AD100" s="6" t="str">
        <f t="shared" si="114"/>
        <v/>
      </c>
      <c r="AE100" s="105"/>
      <c r="AF100" s="159"/>
      <c r="AG100" s="159"/>
      <c r="AH100" s="168" t="str">
        <f t="shared" si="115"/>
        <v/>
      </c>
      <c r="AI100" s="5" t="str">
        <f t="shared" si="116"/>
        <v/>
      </c>
      <c r="AJ100" s="159"/>
      <c r="AK100" s="159"/>
      <c r="AL100" s="168" t="str">
        <f t="shared" si="117"/>
        <v/>
      </c>
      <c r="AM100" s="5" t="str">
        <f t="shared" si="118"/>
        <v/>
      </c>
      <c r="AN100" s="159"/>
      <c r="AO100" s="159"/>
      <c r="AP100" s="168" t="str">
        <f t="shared" si="119"/>
        <v/>
      </c>
      <c r="AQ100" s="5" t="str">
        <f t="shared" si="120"/>
        <v/>
      </c>
      <c r="AR100" s="159"/>
      <c r="AS100" s="159"/>
      <c r="AT100" s="168" t="str">
        <f t="shared" si="121"/>
        <v/>
      </c>
      <c r="AU100" s="5" t="str">
        <f t="shared" si="122"/>
        <v/>
      </c>
      <c r="AV100" s="159"/>
      <c r="AW100" s="159"/>
      <c r="AX100" s="168" t="str">
        <f t="shared" si="123"/>
        <v/>
      </c>
      <c r="AY100" s="5" t="str">
        <f t="shared" si="124"/>
        <v/>
      </c>
      <c r="AZ100" s="160" t="str">
        <f t="shared" si="125"/>
        <v/>
      </c>
      <c r="BA100" s="160" t="str">
        <f t="shared" si="126"/>
        <v/>
      </c>
      <c r="BB100" s="160" t="str">
        <f t="shared" si="127"/>
        <v/>
      </c>
      <c r="BC100" s="6" t="str">
        <f t="shared" si="128"/>
        <v/>
      </c>
      <c r="BD100" s="105"/>
      <c r="BE100" s="159"/>
      <c r="BF100" s="159"/>
      <c r="BG100" s="168" t="str">
        <f t="shared" si="129"/>
        <v/>
      </c>
      <c r="BH100" s="5" t="str">
        <f t="shared" si="130"/>
        <v/>
      </c>
      <c r="BI100" s="159"/>
      <c r="BJ100" s="159"/>
      <c r="BK100" s="168" t="str">
        <f t="shared" si="131"/>
        <v/>
      </c>
      <c r="BL100" s="5" t="str">
        <f t="shared" si="132"/>
        <v/>
      </c>
      <c r="BM100" s="159"/>
      <c r="BN100" s="159"/>
      <c r="BO100" s="168" t="str">
        <f t="shared" si="133"/>
        <v/>
      </c>
      <c r="BP100" s="5" t="str">
        <f t="shared" si="134"/>
        <v/>
      </c>
      <c r="BQ100" s="159"/>
      <c r="BR100" s="159"/>
      <c r="BS100" s="168" t="str">
        <f t="shared" si="135"/>
        <v/>
      </c>
      <c r="BT100" s="5" t="str">
        <f t="shared" si="136"/>
        <v/>
      </c>
      <c r="BU100" s="159"/>
      <c r="BV100" s="159"/>
      <c r="BW100" s="168" t="str">
        <f t="shared" si="137"/>
        <v/>
      </c>
      <c r="BX100" s="5" t="str">
        <f t="shared" si="138"/>
        <v/>
      </c>
      <c r="BY100" s="160" t="str">
        <f t="shared" si="139"/>
        <v/>
      </c>
      <c r="BZ100" s="160" t="str">
        <f t="shared" si="140"/>
        <v/>
      </c>
      <c r="CA100" s="160" t="str">
        <f t="shared" si="141"/>
        <v/>
      </c>
      <c r="CB100" s="6" t="str">
        <f t="shared" si="142"/>
        <v/>
      </c>
      <c r="CC100" s="105"/>
      <c r="CD100" s="159"/>
      <c r="CE100" s="159"/>
      <c r="CF100" s="168" t="str">
        <f t="shared" si="143"/>
        <v/>
      </c>
      <c r="CG100" s="5" t="str">
        <f t="shared" si="144"/>
        <v/>
      </c>
      <c r="CH100" s="159"/>
      <c r="CI100" s="159"/>
      <c r="CJ100" s="168" t="str">
        <f t="shared" si="145"/>
        <v/>
      </c>
      <c r="CK100" s="5" t="str">
        <f t="shared" si="146"/>
        <v/>
      </c>
      <c r="CL100" s="159"/>
      <c r="CM100" s="159"/>
      <c r="CN100" s="168" t="str">
        <f t="shared" si="147"/>
        <v/>
      </c>
      <c r="CO100" s="5" t="str">
        <f t="shared" si="148"/>
        <v/>
      </c>
      <c r="CP100" s="159"/>
      <c r="CQ100" s="159"/>
      <c r="CR100" s="168" t="str">
        <f t="shared" si="149"/>
        <v/>
      </c>
      <c r="CS100" s="5" t="str">
        <f t="shared" si="150"/>
        <v/>
      </c>
      <c r="CT100" s="159"/>
      <c r="CU100" s="159"/>
      <c r="CV100" s="168" t="str">
        <f t="shared" si="151"/>
        <v/>
      </c>
      <c r="CW100" s="5" t="str">
        <f t="shared" si="152"/>
        <v/>
      </c>
      <c r="CX100" s="160" t="str">
        <f t="shared" si="153"/>
        <v/>
      </c>
      <c r="CY100" s="160" t="str">
        <f t="shared" si="154"/>
        <v/>
      </c>
      <c r="CZ100" s="160" t="str">
        <f t="shared" si="155"/>
        <v/>
      </c>
      <c r="DA100" s="6" t="str">
        <f t="shared" si="156"/>
        <v/>
      </c>
      <c r="DB100" s="105"/>
      <c r="DC100" s="159"/>
      <c r="DD100" s="159"/>
      <c r="DE100" s="168" t="str">
        <f t="shared" si="157"/>
        <v/>
      </c>
      <c r="DF100" s="5" t="str">
        <f t="shared" si="158"/>
        <v/>
      </c>
      <c r="DG100" s="159"/>
      <c r="DH100" s="159"/>
      <c r="DI100" s="168" t="str">
        <f t="shared" si="159"/>
        <v/>
      </c>
      <c r="DJ100" s="5" t="str">
        <f t="shared" si="160"/>
        <v/>
      </c>
      <c r="DK100" s="159"/>
      <c r="DL100" s="159"/>
      <c r="DM100" s="168" t="str">
        <f t="shared" si="161"/>
        <v/>
      </c>
      <c r="DN100" s="5" t="str">
        <f t="shared" si="162"/>
        <v/>
      </c>
      <c r="DO100" s="159"/>
      <c r="DP100" s="159"/>
      <c r="DQ100" s="168" t="str">
        <f t="shared" si="163"/>
        <v/>
      </c>
      <c r="DR100" s="5" t="str">
        <f t="shared" si="164"/>
        <v/>
      </c>
      <c r="DS100" s="159"/>
      <c r="DT100" s="159"/>
      <c r="DU100" s="168" t="str">
        <f t="shared" si="165"/>
        <v/>
      </c>
      <c r="DV100" s="5" t="str">
        <f t="shared" si="166"/>
        <v/>
      </c>
      <c r="DW100" s="160" t="str">
        <f t="shared" si="167"/>
        <v/>
      </c>
      <c r="DX100" s="160" t="str">
        <f t="shared" si="168"/>
        <v/>
      </c>
      <c r="DY100" s="160" t="str">
        <f t="shared" si="169"/>
        <v/>
      </c>
      <c r="DZ100" s="6" t="str">
        <f t="shared" si="170"/>
        <v/>
      </c>
      <c r="EA100" s="105"/>
      <c r="EB100" s="159"/>
      <c r="EC100" s="159"/>
      <c r="ED100" s="168" t="str">
        <f t="shared" si="171"/>
        <v/>
      </c>
      <c r="EE100" s="5" t="str">
        <f t="shared" si="172"/>
        <v/>
      </c>
      <c r="EF100" s="159"/>
      <c r="EG100" s="159"/>
      <c r="EH100" s="168" t="str">
        <f t="shared" si="173"/>
        <v/>
      </c>
      <c r="EI100" s="5" t="str">
        <f t="shared" si="174"/>
        <v/>
      </c>
      <c r="EJ100" s="159"/>
      <c r="EK100" s="159"/>
      <c r="EL100" s="168" t="str">
        <f t="shared" si="175"/>
        <v/>
      </c>
      <c r="EM100" s="5" t="str">
        <f t="shared" si="176"/>
        <v/>
      </c>
      <c r="EN100" s="159"/>
      <c r="EO100" s="159"/>
      <c r="EP100" s="168" t="str">
        <f t="shared" si="177"/>
        <v/>
      </c>
      <c r="EQ100" s="5" t="str">
        <f t="shared" si="178"/>
        <v/>
      </c>
      <c r="ER100" s="159"/>
      <c r="ES100" s="159"/>
      <c r="ET100" s="168" t="str">
        <f t="shared" si="179"/>
        <v/>
      </c>
      <c r="EU100" s="5" t="str">
        <f t="shared" si="180"/>
        <v/>
      </c>
      <c r="EV100" s="160" t="str">
        <f t="shared" si="181"/>
        <v/>
      </c>
      <c r="EW100" s="160" t="str">
        <f t="shared" si="182"/>
        <v/>
      </c>
      <c r="EX100" s="160" t="str">
        <f t="shared" si="183"/>
        <v/>
      </c>
      <c r="EY100" s="6" t="str">
        <f t="shared" si="184"/>
        <v/>
      </c>
      <c r="EZ100" s="105"/>
      <c r="FA100" s="105"/>
      <c r="FB100" s="105"/>
      <c r="FC100" s="105"/>
      <c r="FD100" s="105"/>
      <c r="FE100" s="106" t="str">
        <f t="shared" si="185"/>
        <v/>
      </c>
      <c r="FF100" s="100" t="str">
        <f t="shared" si="186"/>
        <v xml:space="preserve"> </v>
      </c>
      <c r="FG100" s="105"/>
      <c r="FH100" s="105"/>
      <c r="FI100" s="105"/>
      <c r="FJ100" s="105"/>
      <c r="FK100" s="105"/>
      <c r="FL100" s="107" t="str">
        <f t="shared" si="187"/>
        <v/>
      </c>
      <c r="FM100" s="101" t="str">
        <f t="shared" si="188"/>
        <v xml:space="preserve"> </v>
      </c>
      <c r="FN100" s="105"/>
      <c r="FO100" s="105"/>
      <c r="FP100" s="105"/>
      <c r="FQ100" s="105"/>
      <c r="FR100" s="105"/>
      <c r="FS100" s="204" t="str">
        <f t="shared" si="189"/>
        <v/>
      </c>
      <c r="FT100" s="205" t="str">
        <f t="shared" si="190"/>
        <v xml:space="preserve"> </v>
      </c>
      <c r="FU100" s="477"/>
      <c r="FV100" s="316" t="str">
        <f>IF(AND(C100=""),"-",VLOOKUP(B100,Register!$A$7:$AM$311,19,FALSE))</f>
        <v>-</v>
      </c>
      <c r="FW100" s="7" t="str">
        <f>IF(AND(C100=""),"-",VLOOKUP(B100,Register!$A$7:$AM$311,20,FALSE))</f>
        <v>-</v>
      </c>
      <c r="FX100" s="7" t="str">
        <f>IF(AND(C100=""),"-",VLOOKUP(B100,Register!$A$7:$AM$311,21,FALSE))</f>
        <v>-</v>
      </c>
      <c r="FY100" s="7" t="str">
        <f>IF(AND(C100=""),"-",VLOOKUP(B100,Register!$A$7:$AM$311,22,FALSE))</f>
        <v>-</v>
      </c>
      <c r="FZ100" s="7" t="str">
        <f>IF(AND(C100=""),"-",VLOOKUP(B100,Register!$A$7:$AM$311,23,FALSE))</f>
        <v>-</v>
      </c>
      <c r="GA100" s="7" t="str">
        <f>IF(AND(C100=""),"-",VLOOKUP(B100,Register!$A$7:$AM$311,24,FALSE))</f>
        <v>-</v>
      </c>
      <c r="GB100" s="7" t="str">
        <f>IF(AND(C100=""),"-",VLOOKUP(B100,Register!$A$7:$AM$311,25,FALSE))</f>
        <v>-</v>
      </c>
      <c r="GC100" s="7" t="str">
        <f>IF(AND(C100=""),"-",VLOOKUP(B100,Register!$A$7:$AM$311,26,FALSE))</f>
        <v>-</v>
      </c>
      <c r="GD100" s="7" t="str">
        <f>IF(AND(C100=""),"-",VLOOKUP(B100,Register!$A$7:$AM$311,27,FALSE))</f>
        <v>-</v>
      </c>
      <c r="GE100" s="7" t="str">
        <f>IF(AND(C100=""),"-",VLOOKUP(B100,Register!$A$7:$AM$311,28,FALSE))</f>
        <v>-</v>
      </c>
      <c r="GF100" s="7" t="str">
        <f>IF(AND(C100=""),"-",VLOOKUP(B100,Register!$A$7:$AM$311,29,FALSE))</f>
        <v>-</v>
      </c>
      <c r="GG100" s="7" t="str">
        <f>IF(AND(C100=""),"-",VLOOKUP(B100,Register!$A$7:$AM$311,30,FALSE))</f>
        <v>-</v>
      </c>
      <c r="GH100" s="8" t="str">
        <f>IF(AND(C100=""),"-",VLOOKUP(B100,Register!$A$7:$AM$311,31,FALSE))</f>
        <v>-</v>
      </c>
      <c r="GI100" s="309" t="str">
        <f>IF(AND(C100=""),"",VLOOKUP(B100,Register!$A$7:$CL$311,36,FALSE))</f>
        <v/>
      </c>
      <c r="GJ100" s="182" t="str">
        <f t="shared" si="191"/>
        <v/>
      </c>
      <c r="GK100" s="312" t="str">
        <f t="shared" si="192"/>
        <v/>
      </c>
      <c r="GL100" s="314" t="str">
        <f t="shared" si="193"/>
        <v/>
      </c>
      <c r="GM100" s="3"/>
      <c r="GR100" s="3"/>
      <c r="GS100" s="3"/>
      <c r="GT100" s="3"/>
      <c r="GU100" s="3"/>
      <c r="GV100" s="3"/>
      <c r="GW100" s="3"/>
      <c r="GX100" s="3"/>
      <c r="GY100" s="3"/>
      <c r="GZ100" s="3"/>
      <c r="HA100" s="3"/>
      <c r="HB100" s="3"/>
      <c r="HC100" s="3"/>
      <c r="HD100" s="3"/>
      <c r="HE100" s="3"/>
      <c r="HF100" s="3"/>
      <c r="HG100" s="3"/>
      <c r="HH100" s="3"/>
      <c r="HI100" s="3"/>
      <c r="HJ100" s="3"/>
      <c r="HK100" s="3"/>
      <c r="HL100" s="3"/>
      <c r="HM100" s="3"/>
      <c r="HW100" s="321" t="str">
        <f>IF(ISNA(VLOOKUP(B100,Register!A$7:Z$315,9,FALSE)),"",VLOOKUP(B100,Register!A$7:Z$315,9,FALSE))</f>
        <v/>
      </c>
      <c r="HX100" s="321" t="str">
        <f>IF(ISNA(VLOOKUP(B100,Register!A$7:Z$315,12,FALSE)),"",VLOOKUP(B100,Register!A$7:Z$315,12,FALSE))</f>
        <v/>
      </c>
      <c r="HY100" s="321" t="str">
        <f t="shared" si="194"/>
        <v/>
      </c>
      <c r="HZ100" s="321" t="str">
        <f t="shared" si="195"/>
        <v/>
      </c>
      <c r="IA100" s="321" t="str">
        <f t="shared" si="196"/>
        <v/>
      </c>
      <c r="IB100" s="321" t="str">
        <f t="shared" si="197"/>
        <v/>
      </c>
      <c r="IC100" s="321" t="str">
        <f t="shared" si="198"/>
        <v/>
      </c>
      <c r="ID100" s="321" t="str">
        <f t="shared" si="199"/>
        <v/>
      </c>
      <c r="IE100" s="321" t="str">
        <f t="shared" si="200"/>
        <v/>
      </c>
      <c r="IF100" s="321" t="str">
        <f t="shared" si="201"/>
        <v/>
      </c>
    </row>
    <row r="101" spans="1:240" ht="21">
      <c r="A101" s="172">
        <v>89</v>
      </c>
      <c r="B101" s="197"/>
      <c r="C101" s="196" t="str">
        <f>IF(ISNA(VLOOKUP(B101,Register!A$7:Z$315,3,FALSE)),"",VLOOKUP(B101,Register!A$7:Z$315,3,FALSE))</f>
        <v/>
      </c>
      <c r="D101" s="196" t="str">
        <f>IF(ISNA(VLOOKUP(B101,Register!A$7:Z$315,4,FALSE)),"",VLOOKUP(B101,Register!A$7:Z$315,4,FALSE))</f>
        <v/>
      </c>
      <c r="E101" s="195" t="str">
        <f>IF(ISNA(VLOOKUP(B101,Register!A$7:Z$315,6,FALSE)),"",VLOOKUP(B101,Register!A$7:Z$315,6,FALSE))</f>
        <v/>
      </c>
      <c r="F101" s="105"/>
      <c r="G101" s="159"/>
      <c r="H101" s="159"/>
      <c r="I101" s="168" t="str">
        <f t="shared" si="103"/>
        <v/>
      </c>
      <c r="J101" s="5" t="str">
        <f t="shared" si="104"/>
        <v/>
      </c>
      <c r="K101" s="159"/>
      <c r="L101" s="159"/>
      <c r="M101" s="168" t="str">
        <f t="shared" si="105"/>
        <v/>
      </c>
      <c r="N101" s="5" t="str">
        <f t="shared" si="106"/>
        <v/>
      </c>
      <c r="O101" s="159"/>
      <c r="P101" s="159"/>
      <c r="Q101" s="168" t="str">
        <f t="shared" si="107"/>
        <v/>
      </c>
      <c r="R101" s="5" t="str">
        <f t="shared" si="108"/>
        <v/>
      </c>
      <c r="S101" s="159"/>
      <c r="T101" s="159"/>
      <c r="U101" s="168" t="str">
        <f t="shared" si="109"/>
        <v/>
      </c>
      <c r="V101" s="5" t="str">
        <f t="shared" si="110"/>
        <v/>
      </c>
      <c r="W101" s="159"/>
      <c r="X101" s="159"/>
      <c r="Y101" s="168" t="str">
        <f t="shared" si="111"/>
        <v/>
      </c>
      <c r="Z101" s="5" t="str">
        <f t="shared" si="112"/>
        <v/>
      </c>
      <c r="AA101" s="160" t="str">
        <f t="shared" si="101"/>
        <v/>
      </c>
      <c r="AB101" s="160" t="str">
        <f t="shared" si="102"/>
        <v/>
      </c>
      <c r="AC101" s="160" t="str">
        <f t="shared" si="113"/>
        <v/>
      </c>
      <c r="AD101" s="6" t="str">
        <f t="shared" si="114"/>
        <v/>
      </c>
      <c r="AE101" s="105"/>
      <c r="AF101" s="159"/>
      <c r="AG101" s="159"/>
      <c r="AH101" s="168" t="str">
        <f t="shared" si="115"/>
        <v/>
      </c>
      <c r="AI101" s="5" t="str">
        <f t="shared" si="116"/>
        <v/>
      </c>
      <c r="AJ101" s="159"/>
      <c r="AK101" s="159"/>
      <c r="AL101" s="168" t="str">
        <f t="shared" si="117"/>
        <v/>
      </c>
      <c r="AM101" s="5" t="str">
        <f t="shared" si="118"/>
        <v/>
      </c>
      <c r="AN101" s="159"/>
      <c r="AO101" s="159"/>
      <c r="AP101" s="168" t="str">
        <f t="shared" si="119"/>
        <v/>
      </c>
      <c r="AQ101" s="5" t="str">
        <f t="shared" si="120"/>
        <v/>
      </c>
      <c r="AR101" s="159"/>
      <c r="AS101" s="159"/>
      <c r="AT101" s="168" t="str">
        <f t="shared" si="121"/>
        <v/>
      </c>
      <c r="AU101" s="5" t="str">
        <f t="shared" si="122"/>
        <v/>
      </c>
      <c r="AV101" s="159"/>
      <c r="AW101" s="159"/>
      <c r="AX101" s="168" t="str">
        <f t="shared" si="123"/>
        <v/>
      </c>
      <c r="AY101" s="5" t="str">
        <f t="shared" si="124"/>
        <v/>
      </c>
      <c r="AZ101" s="160" t="str">
        <f t="shared" si="125"/>
        <v/>
      </c>
      <c r="BA101" s="160" t="str">
        <f t="shared" si="126"/>
        <v/>
      </c>
      <c r="BB101" s="160" t="str">
        <f t="shared" si="127"/>
        <v/>
      </c>
      <c r="BC101" s="6" t="str">
        <f t="shared" si="128"/>
        <v/>
      </c>
      <c r="BD101" s="105"/>
      <c r="BE101" s="159"/>
      <c r="BF101" s="159"/>
      <c r="BG101" s="168" t="str">
        <f t="shared" si="129"/>
        <v/>
      </c>
      <c r="BH101" s="5" t="str">
        <f t="shared" si="130"/>
        <v/>
      </c>
      <c r="BI101" s="159"/>
      <c r="BJ101" s="159"/>
      <c r="BK101" s="168" t="str">
        <f t="shared" si="131"/>
        <v/>
      </c>
      <c r="BL101" s="5" t="str">
        <f t="shared" si="132"/>
        <v/>
      </c>
      <c r="BM101" s="159"/>
      <c r="BN101" s="159"/>
      <c r="BO101" s="168" t="str">
        <f t="shared" si="133"/>
        <v/>
      </c>
      <c r="BP101" s="5" t="str">
        <f t="shared" si="134"/>
        <v/>
      </c>
      <c r="BQ101" s="159"/>
      <c r="BR101" s="159"/>
      <c r="BS101" s="168" t="str">
        <f t="shared" si="135"/>
        <v/>
      </c>
      <c r="BT101" s="5" t="str">
        <f t="shared" si="136"/>
        <v/>
      </c>
      <c r="BU101" s="159"/>
      <c r="BV101" s="159"/>
      <c r="BW101" s="168" t="str">
        <f t="shared" si="137"/>
        <v/>
      </c>
      <c r="BX101" s="5" t="str">
        <f t="shared" si="138"/>
        <v/>
      </c>
      <c r="BY101" s="160" t="str">
        <f t="shared" si="139"/>
        <v/>
      </c>
      <c r="BZ101" s="160" t="str">
        <f t="shared" si="140"/>
        <v/>
      </c>
      <c r="CA101" s="160" t="str">
        <f t="shared" si="141"/>
        <v/>
      </c>
      <c r="CB101" s="6" t="str">
        <f t="shared" si="142"/>
        <v/>
      </c>
      <c r="CC101" s="105"/>
      <c r="CD101" s="159"/>
      <c r="CE101" s="159"/>
      <c r="CF101" s="168" t="str">
        <f t="shared" si="143"/>
        <v/>
      </c>
      <c r="CG101" s="5" t="str">
        <f t="shared" si="144"/>
        <v/>
      </c>
      <c r="CH101" s="159"/>
      <c r="CI101" s="159"/>
      <c r="CJ101" s="168" t="str">
        <f t="shared" si="145"/>
        <v/>
      </c>
      <c r="CK101" s="5" t="str">
        <f t="shared" si="146"/>
        <v/>
      </c>
      <c r="CL101" s="159"/>
      <c r="CM101" s="159"/>
      <c r="CN101" s="168" t="str">
        <f t="shared" si="147"/>
        <v/>
      </c>
      <c r="CO101" s="5" t="str">
        <f t="shared" si="148"/>
        <v/>
      </c>
      <c r="CP101" s="159"/>
      <c r="CQ101" s="159"/>
      <c r="CR101" s="168" t="str">
        <f t="shared" si="149"/>
        <v/>
      </c>
      <c r="CS101" s="5" t="str">
        <f t="shared" si="150"/>
        <v/>
      </c>
      <c r="CT101" s="159"/>
      <c r="CU101" s="159"/>
      <c r="CV101" s="168" t="str">
        <f t="shared" si="151"/>
        <v/>
      </c>
      <c r="CW101" s="5" t="str">
        <f t="shared" si="152"/>
        <v/>
      </c>
      <c r="CX101" s="160" t="str">
        <f t="shared" si="153"/>
        <v/>
      </c>
      <c r="CY101" s="160" t="str">
        <f t="shared" si="154"/>
        <v/>
      </c>
      <c r="CZ101" s="160" t="str">
        <f t="shared" si="155"/>
        <v/>
      </c>
      <c r="DA101" s="6" t="str">
        <f t="shared" si="156"/>
        <v/>
      </c>
      <c r="DB101" s="105"/>
      <c r="DC101" s="159"/>
      <c r="DD101" s="159"/>
      <c r="DE101" s="168" t="str">
        <f t="shared" si="157"/>
        <v/>
      </c>
      <c r="DF101" s="5" t="str">
        <f t="shared" si="158"/>
        <v/>
      </c>
      <c r="DG101" s="159"/>
      <c r="DH101" s="159"/>
      <c r="DI101" s="168" t="str">
        <f t="shared" si="159"/>
        <v/>
      </c>
      <c r="DJ101" s="5" t="str">
        <f t="shared" si="160"/>
        <v/>
      </c>
      <c r="DK101" s="159"/>
      <c r="DL101" s="159"/>
      <c r="DM101" s="168" t="str">
        <f t="shared" si="161"/>
        <v/>
      </c>
      <c r="DN101" s="5" t="str">
        <f t="shared" si="162"/>
        <v/>
      </c>
      <c r="DO101" s="159"/>
      <c r="DP101" s="159"/>
      <c r="DQ101" s="168" t="str">
        <f t="shared" si="163"/>
        <v/>
      </c>
      <c r="DR101" s="5" t="str">
        <f t="shared" si="164"/>
        <v/>
      </c>
      <c r="DS101" s="159"/>
      <c r="DT101" s="159"/>
      <c r="DU101" s="168" t="str">
        <f t="shared" si="165"/>
        <v/>
      </c>
      <c r="DV101" s="5" t="str">
        <f t="shared" si="166"/>
        <v/>
      </c>
      <c r="DW101" s="160" t="str">
        <f t="shared" si="167"/>
        <v/>
      </c>
      <c r="DX101" s="160" t="str">
        <f t="shared" si="168"/>
        <v/>
      </c>
      <c r="DY101" s="160" t="str">
        <f t="shared" si="169"/>
        <v/>
      </c>
      <c r="DZ101" s="6" t="str">
        <f t="shared" si="170"/>
        <v/>
      </c>
      <c r="EA101" s="105"/>
      <c r="EB101" s="159"/>
      <c r="EC101" s="159"/>
      <c r="ED101" s="168" t="str">
        <f t="shared" si="171"/>
        <v/>
      </c>
      <c r="EE101" s="5" t="str">
        <f t="shared" si="172"/>
        <v/>
      </c>
      <c r="EF101" s="159"/>
      <c r="EG101" s="159"/>
      <c r="EH101" s="168" t="str">
        <f t="shared" si="173"/>
        <v/>
      </c>
      <c r="EI101" s="5" t="str">
        <f t="shared" si="174"/>
        <v/>
      </c>
      <c r="EJ101" s="159"/>
      <c r="EK101" s="159"/>
      <c r="EL101" s="168" t="str">
        <f t="shared" si="175"/>
        <v/>
      </c>
      <c r="EM101" s="5" t="str">
        <f t="shared" si="176"/>
        <v/>
      </c>
      <c r="EN101" s="159"/>
      <c r="EO101" s="159"/>
      <c r="EP101" s="168" t="str">
        <f t="shared" si="177"/>
        <v/>
      </c>
      <c r="EQ101" s="5" t="str">
        <f t="shared" si="178"/>
        <v/>
      </c>
      <c r="ER101" s="159"/>
      <c r="ES101" s="159"/>
      <c r="ET101" s="168" t="str">
        <f t="shared" si="179"/>
        <v/>
      </c>
      <c r="EU101" s="5" t="str">
        <f t="shared" si="180"/>
        <v/>
      </c>
      <c r="EV101" s="160" t="str">
        <f t="shared" si="181"/>
        <v/>
      </c>
      <c r="EW101" s="160" t="str">
        <f t="shared" si="182"/>
        <v/>
      </c>
      <c r="EX101" s="160" t="str">
        <f t="shared" si="183"/>
        <v/>
      </c>
      <c r="EY101" s="6" t="str">
        <f t="shared" si="184"/>
        <v/>
      </c>
      <c r="EZ101" s="105"/>
      <c r="FA101" s="105"/>
      <c r="FB101" s="105"/>
      <c r="FC101" s="105"/>
      <c r="FD101" s="105"/>
      <c r="FE101" s="106" t="str">
        <f t="shared" si="185"/>
        <v/>
      </c>
      <c r="FF101" s="100" t="str">
        <f t="shared" si="186"/>
        <v xml:space="preserve"> </v>
      </c>
      <c r="FG101" s="105"/>
      <c r="FH101" s="105"/>
      <c r="FI101" s="105"/>
      <c r="FJ101" s="105"/>
      <c r="FK101" s="105"/>
      <c r="FL101" s="107" t="str">
        <f t="shared" si="187"/>
        <v/>
      </c>
      <c r="FM101" s="101" t="str">
        <f t="shared" si="188"/>
        <v xml:space="preserve"> </v>
      </c>
      <c r="FN101" s="105"/>
      <c r="FO101" s="105"/>
      <c r="FP101" s="105"/>
      <c r="FQ101" s="105"/>
      <c r="FR101" s="105"/>
      <c r="FS101" s="204" t="str">
        <f t="shared" si="189"/>
        <v/>
      </c>
      <c r="FT101" s="205" t="str">
        <f t="shared" si="190"/>
        <v xml:space="preserve"> </v>
      </c>
      <c r="FU101" s="477"/>
      <c r="FV101" s="316" t="str">
        <f>IF(AND(C101=""),"-",VLOOKUP(B101,Register!$A$7:$AM$311,19,FALSE))</f>
        <v>-</v>
      </c>
      <c r="FW101" s="7" t="str">
        <f>IF(AND(C101=""),"-",VLOOKUP(B101,Register!$A$7:$AM$311,20,FALSE))</f>
        <v>-</v>
      </c>
      <c r="FX101" s="7" t="str">
        <f>IF(AND(C101=""),"-",VLOOKUP(B101,Register!$A$7:$AM$311,21,FALSE))</f>
        <v>-</v>
      </c>
      <c r="FY101" s="7" t="str">
        <f>IF(AND(C101=""),"-",VLOOKUP(B101,Register!$A$7:$AM$311,22,FALSE))</f>
        <v>-</v>
      </c>
      <c r="FZ101" s="7" t="str">
        <f>IF(AND(C101=""),"-",VLOOKUP(B101,Register!$A$7:$AM$311,23,FALSE))</f>
        <v>-</v>
      </c>
      <c r="GA101" s="7" t="str">
        <f>IF(AND(C101=""),"-",VLOOKUP(B101,Register!$A$7:$AM$311,24,FALSE))</f>
        <v>-</v>
      </c>
      <c r="GB101" s="7" t="str">
        <f>IF(AND(C101=""),"-",VLOOKUP(B101,Register!$A$7:$AM$311,25,FALSE))</f>
        <v>-</v>
      </c>
      <c r="GC101" s="7" t="str">
        <f>IF(AND(C101=""),"-",VLOOKUP(B101,Register!$A$7:$AM$311,26,FALSE))</f>
        <v>-</v>
      </c>
      <c r="GD101" s="7" t="str">
        <f>IF(AND(C101=""),"-",VLOOKUP(B101,Register!$A$7:$AM$311,27,FALSE))</f>
        <v>-</v>
      </c>
      <c r="GE101" s="7" t="str">
        <f>IF(AND(C101=""),"-",VLOOKUP(B101,Register!$A$7:$AM$311,28,FALSE))</f>
        <v>-</v>
      </c>
      <c r="GF101" s="7" t="str">
        <f>IF(AND(C101=""),"-",VLOOKUP(B101,Register!$A$7:$AM$311,29,FALSE))</f>
        <v>-</v>
      </c>
      <c r="GG101" s="7" t="str">
        <f>IF(AND(C101=""),"-",VLOOKUP(B101,Register!$A$7:$AM$311,30,FALSE))</f>
        <v>-</v>
      </c>
      <c r="GH101" s="8" t="str">
        <f>IF(AND(C101=""),"-",VLOOKUP(B101,Register!$A$7:$AM$311,31,FALSE))</f>
        <v>-</v>
      </c>
      <c r="GI101" s="309" t="str">
        <f>IF(AND(C101=""),"",VLOOKUP(B101,Register!$A$7:$CL$311,36,FALSE))</f>
        <v/>
      </c>
      <c r="GJ101" s="182" t="str">
        <f t="shared" si="191"/>
        <v/>
      </c>
      <c r="GK101" s="312" t="str">
        <f t="shared" si="192"/>
        <v/>
      </c>
      <c r="GL101" s="314" t="str">
        <f t="shared" si="193"/>
        <v/>
      </c>
      <c r="GM101" s="3"/>
      <c r="GR101" s="3"/>
      <c r="GS101" s="3"/>
      <c r="GT101" s="3"/>
      <c r="GU101" s="3"/>
      <c r="GV101" s="3"/>
      <c r="GW101" s="3"/>
      <c r="GX101" s="3"/>
      <c r="GY101" s="3"/>
      <c r="GZ101" s="3"/>
      <c r="HA101" s="3"/>
      <c r="HB101" s="3"/>
      <c r="HC101" s="3"/>
      <c r="HD101" s="3"/>
      <c r="HE101" s="3"/>
      <c r="HF101" s="3"/>
      <c r="HG101" s="3"/>
      <c r="HH101" s="3"/>
      <c r="HI101" s="3"/>
      <c r="HJ101" s="3"/>
      <c r="HK101" s="3"/>
      <c r="HL101" s="3"/>
      <c r="HM101" s="3"/>
      <c r="HW101" s="321" t="str">
        <f>IF(ISNA(VLOOKUP(B101,Register!A$7:Z$315,9,FALSE)),"",VLOOKUP(B101,Register!A$7:Z$315,9,FALSE))</f>
        <v/>
      </c>
      <c r="HX101" s="321" t="str">
        <f>IF(ISNA(VLOOKUP(B101,Register!A$7:Z$315,12,FALSE)),"",VLOOKUP(B101,Register!A$7:Z$315,12,FALSE))</f>
        <v/>
      </c>
      <c r="HY101" s="321" t="str">
        <f t="shared" si="194"/>
        <v/>
      </c>
      <c r="HZ101" s="321" t="str">
        <f t="shared" si="195"/>
        <v/>
      </c>
      <c r="IA101" s="321" t="str">
        <f t="shared" si="196"/>
        <v/>
      </c>
      <c r="IB101" s="321" t="str">
        <f t="shared" si="197"/>
        <v/>
      </c>
      <c r="IC101" s="321" t="str">
        <f t="shared" si="198"/>
        <v/>
      </c>
      <c r="ID101" s="321" t="str">
        <f t="shared" si="199"/>
        <v/>
      </c>
      <c r="IE101" s="321" t="str">
        <f t="shared" si="200"/>
        <v/>
      </c>
      <c r="IF101" s="321" t="str">
        <f t="shared" si="201"/>
        <v/>
      </c>
    </row>
    <row r="102" spans="1:240" ht="21">
      <c r="A102" s="172">
        <v>90</v>
      </c>
      <c r="B102" s="197"/>
      <c r="C102" s="196" t="str">
        <f>IF(ISNA(VLOOKUP(B102,Register!A$7:Z$315,3,FALSE)),"",VLOOKUP(B102,Register!A$7:Z$315,3,FALSE))</f>
        <v/>
      </c>
      <c r="D102" s="196" t="str">
        <f>IF(ISNA(VLOOKUP(B102,Register!A$7:Z$315,4,FALSE)),"",VLOOKUP(B102,Register!A$7:Z$315,4,FALSE))</f>
        <v/>
      </c>
      <c r="E102" s="195" t="str">
        <f>IF(ISNA(VLOOKUP(B102,Register!A$7:Z$315,6,FALSE)),"",VLOOKUP(B102,Register!A$7:Z$315,6,FALSE))</f>
        <v/>
      </c>
      <c r="F102" s="105"/>
      <c r="G102" s="159"/>
      <c r="H102" s="159"/>
      <c r="I102" s="168" t="str">
        <f t="shared" si="103"/>
        <v/>
      </c>
      <c r="J102" s="5" t="str">
        <f t="shared" si="104"/>
        <v/>
      </c>
      <c r="K102" s="159"/>
      <c r="L102" s="159"/>
      <c r="M102" s="168" t="str">
        <f t="shared" si="105"/>
        <v/>
      </c>
      <c r="N102" s="5" t="str">
        <f t="shared" si="106"/>
        <v/>
      </c>
      <c r="O102" s="159"/>
      <c r="P102" s="159"/>
      <c r="Q102" s="168" t="str">
        <f t="shared" si="107"/>
        <v/>
      </c>
      <c r="R102" s="5" t="str">
        <f t="shared" si="108"/>
        <v/>
      </c>
      <c r="S102" s="159"/>
      <c r="T102" s="159"/>
      <c r="U102" s="168" t="str">
        <f t="shared" si="109"/>
        <v/>
      </c>
      <c r="V102" s="5" t="str">
        <f t="shared" si="110"/>
        <v/>
      </c>
      <c r="W102" s="159"/>
      <c r="X102" s="159"/>
      <c r="Y102" s="168" t="str">
        <f t="shared" si="111"/>
        <v/>
      </c>
      <c r="Z102" s="5" t="str">
        <f t="shared" si="112"/>
        <v/>
      </c>
      <c r="AA102" s="160" t="str">
        <f t="shared" si="101"/>
        <v/>
      </c>
      <c r="AB102" s="160" t="str">
        <f t="shared" si="102"/>
        <v/>
      </c>
      <c r="AC102" s="160" t="str">
        <f t="shared" si="113"/>
        <v/>
      </c>
      <c r="AD102" s="6" t="str">
        <f t="shared" si="114"/>
        <v/>
      </c>
      <c r="AE102" s="105"/>
      <c r="AF102" s="159"/>
      <c r="AG102" s="159"/>
      <c r="AH102" s="168" t="str">
        <f t="shared" si="115"/>
        <v/>
      </c>
      <c r="AI102" s="5" t="str">
        <f t="shared" si="116"/>
        <v/>
      </c>
      <c r="AJ102" s="159"/>
      <c r="AK102" s="159"/>
      <c r="AL102" s="168" t="str">
        <f t="shared" si="117"/>
        <v/>
      </c>
      <c r="AM102" s="5" t="str">
        <f t="shared" si="118"/>
        <v/>
      </c>
      <c r="AN102" s="159"/>
      <c r="AO102" s="159"/>
      <c r="AP102" s="168" t="str">
        <f t="shared" si="119"/>
        <v/>
      </c>
      <c r="AQ102" s="5" t="str">
        <f t="shared" si="120"/>
        <v/>
      </c>
      <c r="AR102" s="159"/>
      <c r="AS102" s="159"/>
      <c r="AT102" s="168" t="str">
        <f t="shared" si="121"/>
        <v/>
      </c>
      <c r="AU102" s="5" t="str">
        <f t="shared" si="122"/>
        <v/>
      </c>
      <c r="AV102" s="159"/>
      <c r="AW102" s="159"/>
      <c r="AX102" s="168" t="str">
        <f t="shared" si="123"/>
        <v/>
      </c>
      <c r="AY102" s="5" t="str">
        <f t="shared" si="124"/>
        <v/>
      </c>
      <c r="AZ102" s="160" t="str">
        <f t="shared" si="125"/>
        <v/>
      </c>
      <c r="BA102" s="160" t="str">
        <f t="shared" si="126"/>
        <v/>
      </c>
      <c r="BB102" s="160" t="str">
        <f t="shared" si="127"/>
        <v/>
      </c>
      <c r="BC102" s="6" t="str">
        <f t="shared" si="128"/>
        <v/>
      </c>
      <c r="BD102" s="105"/>
      <c r="BE102" s="159"/>
      <c r="BF102" s="159"/>
      <c r="BG102" s="168" t="str">
        <f t="shared" si="129"/>
        <v/>
      </c>
      <c r="BH102" s="5" t="str">
        <f t="shared" si="130"/>
        <v/>
      </c>
      <c r="BI102" s="159"/>
      <c r="BJ102" s="159"/>
      <c r="BK102" s="168" t="str">
        <f t="shared" si="131"/>
        <v/>
      </c>
      <c r="BL102" s="5" t="str">
        <f t="shared" si="132"/>
        <v/>
      </c>
      <c r="BM102" s="159"/>
      <c r="BN102" s="159"/>
      <c r="BO102" s="168" t="str">
        <f t="shared" si="133"/>
        <v/>
      </c>
      <c r="BP102" s="5" t="str">
        <f t="shared" si="134"/>
        <v/>
      </c>
      <c r="BQ102" s="159"/>
      <c r="BR102" s="159"/>
      <c r="BS102" s="168" t="str">
        <f t="shared" si="135"/>
        <v/>
      </c>
      <c r="BT102" s="5" t="str">
        <f t="shared" si="136"/>
        <v/>
      </c>
      <c r="BU102" s="159"/>
      <c r="BV102" s="159"/>
      <c r="BW102" s="168" t="str">
        <f t="shared" si="137"/>
        <v/>
      </c>
      <c r="BX102" s="5" t="str">
        <f t="shared" si="138"/>
        <v/>
      </c>
      <c r="BY102" s="160" t="str">
        <f t="shared" si="139"/>
        <v/>
      </c>
      <c r="BZ102" s="160" t="str">
        <f t="shared" si="140"/>
        <v/>
      </c>
      <c r="CA102" s="160" t="str">
        <f t="shared" si="141"/>
        <v/>
      </c>
      <c r="CB102" s="6" t="str">
        <f t="shared" si="142"/>
        <v/>
      </c>
      <c r="CC102" s="105"/>
      <c r="CD102" s="159"/>
      <c r="CE102" s="159"/>
      <c r="CF102" s="168" t="str">
        <f t="shared" si="143"/>
        <v/>
      </c>
      <c r="CG102" s="5" t="str">
        <f t="shared" si="144"/>
        <v/>
      </c>
      <c r="CH102" s="159"/>
      <c r="CI102" s="159"/>
      <c r="CJ102" s="168" t="str">
        <f t="shared" si="145"/>
        <v/>
      </c>
      <c r="CK102" s="5" t="str">
        <f t="shared" si="146"/>
        <v/>
      </c>
      <c r="CL102" s="159"/>
      <c r="CM102" s="159"/>
      <c r="CN102" s="168" t="str">
        <f t="shared" si="147"/>
        <v/>
      </c>
      <c r="CO102" s="5" t="str">
        <f t="shared" si="148"/>
        <v/>
      </c>
      <c r="CP102" s="159"/>
      <c r="CQ102" s="159"/>
      <c r="CR102" s="168" t="str">
        <f t="shared" si="149"/>
        <v/>
      </c>
      <c r="CS102" s="5" t="str">
        <f t="shared" si="150"/>
        <v/>
      </c>
      <c r="CT102" s="159"/>
      <c r="CU102" s="159"/>
      <c r="CV102" s="168" t="str">
        <f t="shared" si="151"/>
        <v/>
      </c>
      <c r="CW102" s="5" t="str">
        <f t="shared" si="152"/>
        <v/>
      </c>
      <c r="CX102" s="160" t="str">
        <f t="shared" si="153"/>
        <v/>
      </c>
      <c r="CY102" s="160" t="str">
        <f t="shared" si="154"/>
        <v/>
      </c>
      <c r="CZ102" s="160" t="str">
        <f t="shared" si="155"/>
        <v/>
      </c>
      <c r="DA102" s="6" t="str">
        <f t="shared" si="156"/>
        <v/>
      </c>
      <c r="DB102" s="105"/>
      <c r="DC102" s="159"/>
      <c r="DD102" s="159"/>
      <c r="DE102" s="168" t="str">
        <f t="shared" si="157"/>
        <v/>
      </c>
      <c r="DF102" s="5" t="str">
        <f t="shared" si="158"/>
        <v/>
      </c>
      <c r="DG102" s="159"/>
      <c r="DH102" s="159"/>
      <c r="DI102" s="168" t="str">
        <f t="shared" si="159"/>
        <v/>
      </c>
      <c r="DJ102" s="5" t="str">
        <f t="shared" si="160"/>
        <v/>
      </c>
      <c r="DK102" s="159"/>
      <c r="DL102" s="159"/>
      <c r="DM102" s="168" t="str">
        <f t="shared" si="161"/>
        <v/>
      </c>
      <c r="DN102" s="5" t="str">
        <f t="shared" si="162"/>
        <v/>
      </c>
      <c r="DO102" s="159"/>
      <c r="DP102" s="159"/>
      <c r="DQ102" s="168" t="str">
        <f t="shared" si="163"/>
        <v/>
      </c>
      <c r="DR102" s="5" t="str">
        <f t="shared" si="164"/>
        <v/>
      </c>
      <c r="DS102" s="159"/>
      <c r="DT102" s="159"/>
      <c r="DU102" s="168" t="str">
        <f t="shared" si="165"/>
        <v/>
      </c>
      <c r="DV102" s="5" t="str">
        <f t="shared" si="166"/>
        <v/>
      </c>
      <c r="DW102" s="160" t="str">
        <f t="shared" si="167"/>
        <v/>
      </c>
      <c r="DX102" s="160" t="str">
        <f t="shared" si="168"/>
        <v/>
      </c>
      <c r="DY102" s="160" t="str">
        <f t="shared" si="169"/>
        <v/>
      </c>
      <c r="DZ102" s="6" t="str">
        <f t="shared" si="170"/>
        <v/>
      </c>
      <c r="EA102" s="105"/>
      <c r="EB102" s="159"/>
      <c r="EC102" s="159"/>
      <c r="ED102" s="168" t="str">
        <f t="shared" si="171"/>
        <v/>
      </c>
      <c r="EE102" s="5" t="str">
        <f t="shared" si="172"/>
        <v/>
      </c>
      <c r="EF102" s="159"/>
      <c r="EG102" s="159"/>
      <c r="EH102" s="168" t="str">
        <f t="shared" si="173"/>
        <v/>
      </c>
      <c r="EI102" s="5" t="str">
        <f t="shared" si="174"/>
        <v/>
      </c>
      <c r="EJ102" s="159"/>
      <c r="EK102" s="159"/>
      <c r="EL102" s="168" t="str">
        <f t="shared" si="175"/>
        <v/>
      </c>
      <c r="EM102" s="5" t="str">
        <f t="shared" si="176"/>
        <v/>
      </c>
      <c r="EN102" s="159"/>
      <c r="EO102" s="159"/>
      <c r="EP102" s="168" t="str">
        <f t="shared" si="177"/>
        <v/>
      </c>
      <c r="EQ102" s="5" t="str">
        <f t="shared" si="178"/>
        <v/>
      </c>
      <c r="ER102" s="159"/>
      <c r="ES102" s="159"/>
      <c r="ET102" s="168" t="str">
        <f t="shared" si="179"/>
        <v/>
      </c>
      <c r="EU102" s="5" t="str">
        <f t="shared" si="180"/>
        <v/>
      </c>
      <c r="EV102" s="160" t="str">
        <f t="shared" si="181"/>
        <v/>
      </c>
      <c r="EW102" s="160" t="str">
        <f t="shared" si="182"/>
        <v/>
      </c>
      <c r="EX102" s="160" t="str">
        <f t="shared" si="183"/>
        <v/>
      </c>
      <c r="EY102" s="6" t="str">
        <f t="shared" si="184"/>
        <v/>
      </c>
      <c r="EZ102" s="105"/>
      <c r="FA102" s="105"/>
      <c r="FB102" s="105"/>
      <c r="FC102" s="105"/>
      <c r="FD102" s="105"/>
      <c r="FE102" s="106" t="str">
        <f t="shared" si="185"/>
        <v/>
      </c>
      <c r="FF102" s="100" t="str">
        <f t="shared" si="186"/>
        <v xml:space="preserve"> </v>
      </c>
      <c r="FG102" s="105"/>
      <c r="FH102" s="105"/>
      <c r="FI102" s="105"/>
      <c r="FJ102" s="105"/>
      <c r="FK102" s="105"/>
      <c r="FL102" s="107" t="str">
        <f t="shared" si="187"/>
        <v/>
      </c>
      <c r="FM102" s="101" t="str">
        <f t="shared" si="188"/>
        <v xml:space="preserve"> </v>
      </c>
      <c r="FN102" s="105"/>
      <c r="FO102" s="105"/>
      <c r="FP102" s="105"/>
      <c r="FQ102" s="105"/>
      <c r="FR102" s="105"/>
      <c r="FS102" s="204" t="str">
        <f t="shared" si="189"/>
        <v/>
      </c>
      <c r="FT102" s="205" t="str">
        <f t="shared" si="190"/>
        <v xml:space="preserve"> </v>
      </c>
      <c r="FU102" s="477"/>
      <c r="FV102" s="316" t="str">
        <f>IF(AND(C102=""),"-",VLOOKUP(B102,Register!$A$7:$AM$311,19,FALSE))</f>
        <v>-</v>
      </c>
      <c r="FW102" s="7" t="str">
        <f>IF(AND(C102=""),"-",VLOOKUP(B102,Register!$A$7:$AM$311,20,FALSE))</f>
        <v>-</v>
      </c>
      <c r="FX102" s="7" t="str">
        <f>IF(AND(C102=""),"-",VLOOKUP(B102,Register!$A$7:$AM$311,21,FALSE))</f>
        <v>-</v>
      </c>
      <c r="FY102" s="7" t="str">
        <f>IF(AND(C102=""),"-",VLOOKUP(B102,Register!$A$7:$AM$311,22,FALSE))</f>
        <v>-</v>
      </c>
      <c r="FZ102" s="7" t="str">
        <f>IF(AND(C102=""),"-",VLOOKUP(B102,Register!$A$7:$AM$311,23,FALSE))</f>
        <v>-</v>
      </c>
      <c r="GA102" s="7" t="str">
        <f>IF(AND(C102=""),"-",VLOOKUP(B102,Register!$A$7:$AM$311,24,FALSE))</f>
        <v>-</v>
      </c>
      <c r="GB102" s="7" t="str">
        <f>IF(AND(C102=""),"-",VLOOKUP(B102,Register!$A$7:$AM$311,25,FALSE))</f>
        <v>-</v>
      </c>
      <c r="GC102" s="7" t="str">
        <f>IF(AND(C102=""),"-",VLOOKUP(B102,Register!$A$7:$AM$311,26,FALSE))</f>
        <v>-</v>
      </c>
      <c r="GD102" s="7" t="str">
        <f>IF(AND(C102=""),"-",VLOOKUP(B102,Register!$A$7:$AM$311,27,FALSE))</f>
        <v>-</v>
      </c>
      <c r="GE102" s="7" t="str">
        <f>IF(AND(C102=""),"-",VLOOKUP(B102,Register!$A$7:$AM$311,28,FALSE))</f>
        <v>-</v>
      </c>
      <c r="GF102" s="7" t="str">
        <f>IF(AND(C102=""),"-",VLOOKUP(B102,Register!$A$7:$AM$311,29,FALSE))</f>
        <v>-</v>
      </c>
      <c r="GG102" s="7" t="str">
        <f>IF(AND(C102=""),"-",VLOOKUP(B102,Register!$A$7:$AM$311,30,FALSE))</f>
        <v>-</v>
      </c>
      <c r="GH102" s="8" t="str">
        <f>IF(AND(C102=""),"-",VLOOKUP(B102,Register!$A$7:$AM$311,31,FALSE))</f>
        <v>-</v>
      </c>
      <c r="GI102" s="309" t="str">
        <f>IF(AND(C102=""),"",VLOOKUP(B102,Register!$A$7:$CL$311,36,FALSE))</f>
        <v/>
      </c>
      <c r="GJ102" s="182" t="str">
        <f t="shared" si="191"/>
        <v/>
      </c>
      <c r="GK102" s="312" t="str">
        <f t="shared" si="192"/>
        <v/>
      </c>
      <c r="GL102" s="314" t="str">
        <f t="shared" si="193"/>
        <v/>
      </c>
      <c r="GM102" s="3"/>
      <c r="GR102" s="3"/>
      <c r="GS102" s="3"/>
      <c r="GT102" s="3"/>
      <c r="GU102" s="3"/>
      <c r="GV102" s="3"/>
      <c r="GW102" s="3"/>
      <c r="GX102" s="3"/>
      <c r="GY102" s="3"/>
      <c r="GZ102" s="3"/>
      <c r="HA102" s="3"/>
      <c r="HB102" s="3"/>
      <c r="HC102" s="3"/>
      <c r="HD102" s="3"/>
      <c r="HE102" s="3"/>
      <c r="HF102" s="3"/>
      <c r="HG102" s="3"/>
      <c r="HH102" s="3"/>
      <c r="HI102" s="3"/>
      <c r="HJ102" s="3"/>
      <c r="HK102" s="3"/>
      <c r="HL102" s="3"/>
      <c r="HM102" s="3"/>
      <c r="HW102" s="321" t="str">
        <f>IF(ISNA(VLOOKUP(B102,Register!A$7:Z$315,9,FALSE)),"",VLOOKUP(B102,Register!A$7:Z$315,9,FALSE))</f>
        <v/>
      </c>
      <c r="HX102" s="321" t="str">
        <f>IF(ISNA(VLOOKUP(B102,Register!A$7:Z$315,12,FALSE)),"",VLOOKUP(B102,Register!A$7:Z$315,12,FALSE))</f>
        <v/>
      </c>
      <c r="HY102" s="321" t="str">
        <f t="shared" si="194"/>
        <v/>
      </c>
      <c r="HZ102" s="321" t="str">
        <f t="shared" si="195"/>
        <v/>
      </c>
      <c r="IA102" s="321" t="str">
        <f t="shared" si="196"/>
        <v/>
      </c>
      <c r="IB102" s="321" t="str">
        <f t="shared" si="197"/>
        <v/>
      </c>
      <c r="IC102" s="321" t="str">
        <f t="shared" si="198"/>
        <v/>
      </c>
      <c r="ID102" s="321" t="str">
        <f t="shared" si="199"/>
        <v/>
      </c>
      <c r="IE102" s="321" t="str">
        <f t="shared" si="200"/>
        <v/>
      </c>
      <c r="IF102" s="321" t="str">
        <f t="shared" si="201"/>
        <v/>
      </c>
    </row>
    <row r="103" spans="1:240" ht="21">
      <c r="A103" s="172">
        <v>91</v>
      </c>
      <c r="B103" s="197"/>
      <c r="C103" s="196" t="str">
        <f>IF(ISNA(VLOOKUP(B103,Register!A$7:Z$315,3,FALSE)),"",VLOOKUP(B103,Register!A$7:Z$315,3,FALSE))</f>
        <v/>
      </c>
      <c r="D103" s="196" t="str">
        <f>IF(ISNA(VLOOKUP(B103,Register!A$7:Z$315,4,FALSE)),"",VLOOKUP(B103,Register!A$7:Z$315,4,FALSE))</f>
        <v/>
      </c>
      <c r="E103" s="195" t="str">
        <f>IF(ISNA(VLOOKUP(B103,Register!A$7:Z$315,6,FALSE)),"",VLOOKUP(B103,Register!A$7:Z$315,6,FALSE))</f>
        <v/>
      </c>
      <c r="F103" s="105"/>
      <c r="G103" s="159"/>
      <c r="H103" s="159"/>
      <c r="I103" s="168" t="str">
        <f t="shared" si="103"/>
        <v/>
      </c>
      <c r="J103" s="5" t="str">
        <f t="shared" si="104"/>
        <v/>
      </c>
      <c r="K103" s="159"/>
      <c r="L103" s="159"/>
      <c r="M103" s="168" t="str">
        <f t="shared" si="105"/>
        <v/>
      </c>
      <c r="N103" s="5" t="str">
        <f t="shared" si="106"/>
        <v/>
      </c>
      <c r="O103" s="159"/>
      <c r="P103" s="159"/>
      <c r="Q103" s="168" t="str">
        <f t="shared" si="107"/>
        <v/>
      </c>
      <c r="R103" s="5" t="str">
        <f t="shared" si="108"/>
        <v/>
      </c>
      <c r="S103" s="159"/>
      <c r="T103" s="159"/>
      <c r="U103" s="168" t="str">
        <f t="shared" si="109"/>
        <v/>
      </c>
      <c r="V103" s="5" t="str">
        <f t="shared" si="110"/>
        <v/>
      </c>
      <c r="W103" s="159"/>
      <c r="X103" s="159"/>
      <c r="Y103" s="168" t="str">
        <f t="shared" si="111"/>
        <v/>
      </c>
      <c r="Z103" s="5" t="str">
        <f t="shared" si="112"/>
        <v/>
      </c>
      <c r="AA103" s="160" t="str">
        <f t="shared" si="101"/>
        <v/>
      </c>
      <c r="AB103" s="160" t="str">
        <f t="shared" si="102"/>
        <v/>
      </c>
      <c r="AC103" s="160" t="str">
        <f t="shared" si="113"/>
        <v/>
      </c>
      <c r="AD103" s="6" t="str">
        <f t="shared" si="114"/>
        <v/>
      </c>
      <c r="AE103" s="105"/>
      <c r="AF103" s="159"/>
      <c r="AG103" s="159"/>
      <c r="AH103" s="168" t="str">
        <f t="shared" si="115"/>
        <v/>
      </c>
      <c r="AI103" s="5" t="str">
        <f t="shared" si="116"/>
        <v/>
      </c>
      <c r="AJ103" s="159"/>
      <c r="AK103" s="159"/>
      <c r="AL103" s="168" t="str">
        <f t="shared" si="117"/>
        <v/>
      </c>
      <c r="AM103" s="5" t="str">
        <f t="shared" si="118"/>
        <v/>
      </c>
      <c r="AN103" s="159"/>
      <c r="AO103" s="159"/>
      <c r="AP103" s="168" t="str">
        <f t="shared" si="119"/>
        <v/>
      </c>
      <c r="AQ103" s="5" t="str">
        <f t="shared" si="120"/>
        <v/>
      </c>
      <c r="AR103" s="159"/>
      <c r="AS103" s="159"/>
      <c r="AT103" s="168" t="str">
        <f t="shared" si="121"/>
        <v/>
      </c>
      <c r="AU103" s="5" t="str">
        <f t="shared" si="122"/>
        <v/>
      </c>
      <c r="AV103" s="159"/>
      <c r="AW103" s="159"/>
      <c r="AX103" s="168" t="str">
        <f t="shared" si="123"/>
        <v/>
      </c>
      <c r="AY103" s="5" t="str">
        <f t="shared" si="124"/>
        <v/>
      </c>
      <c r="AZ103" s="160" t="str">
        <f t="shared" si="125"/>
        <v/>
      </c>
      <c r="BA103" s="160" t="str">
        <f t="shared" si="126"/>
        <v/>
      </c>
      <c r="BB103" s="160" t="str">
        <f t="shared" si="127"/>
        <v/>
      </c>
      <c r="BC103" s="6" t="str">
        <f t="shared" si="128"/>
        <v/>
      </c>
      <c r="BD103" s="105"/>
      <c r="BE103" s="159"/>
      <c r="BF103" s="159"/>
      <c r="BG103" s="168" t="str">
        <f t="shared" si="129"/>
        <v/>
      </c>
      <c r="BH103" s="5" t="str">
        <f t="shared" si="130"/>
        <v/>
      </c>
      <c r="BI103" s="159"/>
      <c r="BJ103" s="159"/>
      <c r="BK103" s="168" t="str">
        <f t="shared" si="131"/>
        <v/>
      </c>
      <c r="BL103" s="5" t="str">
        <f t="shared" si="132"/>
        <v/>
      </c>
      <c r="BM103" s="159"/>
      <c r="BN103" s="159"/>
      <c r="BO103" s="168" t="str">
        <f t="shared" si="133"/>
        <v/>
      </c>
      <c r="BP103" s="5" t="str">
        <f t="shared" si="134"/>
        <v/>
      </c>
      <c r="BQ103" s="159"/>
      <c r="BR103" s="159"/>
      <c r="BS103" s="168" t="str">
        <f t="shared" si="135"/>
        <v/>
      </c>
      <c r="BT103" s="5" t="str">
        <f t="shared" si="136"/>
        <v/>
      </c>
      <c r="BU103" s="159"/>
      <c r="BV103" s="159"/>
      <c r="BW103" s="168" t="str">
        <f t="shared" si="137"/>
        <v/>
      </c>
      <c r="BX103" s="5" t="str">
        <f t="shared" si="138"/>
        <v/>
      </c>
      <c r="BY103" s="160" t="str">
        <f t="shared" si="139"/>
        <v/>
      </c>
      <c r="BZ103" s="160" t="str">
        <f t="shared" si="140"/>
        <v/>
      </c>
      <c r="CA103" s="160" t="str">
        <f t="shared" si="141"/>
        <v/>
      </c>
      <c r="CB103" s="6" t="str">
        <f t="shared" si="142"/>
        <v/>
      </c>
      <c r="CC103" s="105"/>
      <c r="CD103" s="159"/>
      <c r="CE103" s="159"/>
      <c r="CF103" s="168" t="str">
        <f t="shared" si="143"/>
        <v/>
      </c>
      <c r="CG103" s="5" t="str">
        <f t="shared" si="144"/>
        <v/>
      </c>
      <c r="CH103" s="159"/>
      <c r="CI103" s="159"/>
      <c r="CJ103" s="168" t="str">
        <f t="shared" si="145"/>
        <v/>
      </c>
      <c r="CK103" s="5" t="str">
        <f t="shared" si="146"/>
        <v/>
      </c>
      <c r="CL103" s="159"/>
      <c r="CM103" s="159"/>
      <c r="CN103" s="168" t="str">
        <f t="shared" si="147"/>
        <v/>
      </c>
      <c r="CO103" s="5" t="str">
        <f t="shared" si="148"/>
        <v/>
      </c>
      <c r="CP103" s="159"/>
      <c r="CQ103" s="159"/>
      <c r="CR103" s="168" t="str">
        <f t="shared" si="149"/>
        <v/>
      </c>
      <c r="CS103" s="5" t="str">
        <f t="shared" si="150"/>
        <v/>
      </c>
      <c r="CT103" s="159"/>
      <c r="CU103" s="159"/>
      <c r="CV103" s="168" t="str">
        <f t="shared" si="151"/>
        <v/>
      </c>
      <c r="CW103" s="5" t="str">
        <f t="shared" si="152"/>
        <v/>
      </c>
      <c r="CX103" s="160" t="str">
        <f t="shared" si="153"/>
        <v/>
      </c>
      <c r="CY103" s="160" t="str">
        <f t="shared" si="154"/>
        <v/>
      </c>
      <c r="CZ103" s="160" t="str">
        <f t="shared" si="155"/>
        <v/>
      </c>
      <c r="DA103" s="6" t="str">
        <f t="shared" si="156"/>
        <v/>
      </c>
      <c r="DB103" s="105"/>
      <c r="DC103" s="159"/>
      <c r="DD103" s="159"/>
      <c r="DE103" s="168" t="str">
        <f t="shared" si="157"/>
        <v/>
      </c>
      <c r="DF103" s="5" t="str">
        <f t="shared" si="158"/>
        <v/>
      </c>
      <c r="DG103" s="159"/>
      <c r="DH103" s="159"/>
      <c r="DI103" s="168" t="str">
        <f t="shared" si="159"/>
        <v/>
      </c>
      <c r="DJ103" s="5" t="str">
        <f t="shared" si="160"/>
        <v/>
      </c>
      <c r="DK103" s="159"/>
      <c r="DL103" s="159"/>
      <c r="DM103" s="168" t="str">
        <f t="shared" si="161"/>
        <v/>
      </c>
      <c r="DN103" s="5" t="str">
        <f t="shared" si="162"/>
        <v/>
      </c>
      <c r="DO103" s="159"/>
      <c r="DP103" s="159"/>
      <c r="DQ103" s="168" t="str">
        <f t="shared" si="163"/>
        <v/>
      </c>
      <c r="DR103" s="5" t="str">
        <f t="shared" si="164"/>
        <v/>
      </c>
      <c r="DS103" s="159"/>
      <c r="DT103" s="159"/>
      <c r="DU103" s="168" t="str">
        <f t="shared" si="165"/>
        <v/>
      </c>
      <c r="DV103" s="5" t="str">
        <f t="shared" si="166"/>
        <v/>
      </c>
      <c r="DW103" s="160" t="str">
        <f t="shared" si="167"/>
        <v/>
      </c>
      <c r="DX103" s="160" t="str">
        <f t="shared" si="168"/>
        <v/>
      </c>
      <c r="DY103" s="160" t="str">
        <f t="shared" si="169"/>
        <v/>
      </c>
      <c r="DZ103" s="6" t="str">
        <f t="shared" si="170"/>
        <v/>
      </c>
      <c r="EA103" s="105"/>
      <c r="EB103" s="159"/>
      <c r="EC103" s="159"/>
      <c r="ED103" s="168" t="str">
        <f t="shared" si="171"/>
        <v/>
      </c>
      <c r="EE103" s="5" t="str">
        <f t="shared" si="172"/>
        <v/>
      </c>
      <c r="EF103" s="159"/>
      <c r="EG103" s="159"/>
      <c r="EH103" s="168" t="str">
        <f t="shared" si="173"/>
        <v/>
      </c>
      <c r="EI103" s="5" t="str">
        <f t="shared" si="174"/>
        <v/>
      </c>
      <c r="EJ103" s="159"/>
      <c r="EK103" s="159"/>
      <c r="EL103" s="168" t="str">
        <f t="shared" si="175"/>
        <v/>
      </c>
      <c r="EM103" s="5" t="str">
        <f t="shared" si="176"/>
        <v/>
      </c>
      <c r="EN103" s="159"/>
      <c r="EO103" s="159"/>
      <c r="EP103" s="168" t="str">
        <f t="shared" si="177"/>
        <v/>
      </c>
      <c r="EQ103" s="5" t="str">
        <f t="shared" si="178"/>
        <v/>
      </c>
      <c r="ER103" s="159"/>
      <c r="ES103" s="159"/>
      <c r="ET103" s="168" t="str">
        <f t="shared" si="179"/>
        <v/>
      </c>
      <c r="EU103" s="5" t="str">
        <f t="shared" si="180"/>
        <v/>
      </c>
      <c r="EV103" s="160" t="str">
        <f t="shared" si="181"/>
        <v/>
      </c>
      <c r="EW103" s="160" t="str">
        <f t="shared" si="182"/>
        <v/>
      </c>
      <c r="EX103" s="160" t="str">
        <f t="shared" si="183"/>
        <v/>
      </c>
      <c r="EY103" s="6" t="str">
        <f t="shared" si="184"/>
        <v/>
      </c>
      <c r="EZ103" s="105"/>
      <c r="FA103" s="105"/>
      <c r="FB103" s="105"/>
      <c r="FC103" s="105"/>
      <c r="FD103" s="105"/>
      <c r="FE103" s="106" t="str">
        <f t="shared" si="185"/>
        <v/>
      </c>
      <c r="FF103" s="100" t="str">
        <f t="shared" si="186"/>
        <v xml:space="preserve"> </v>
      </c>
      <c r="FG103" s="105"/>
      <c r="FH103" s="105"/>
      <c r="FI103" s="105"/>
      <c r="FJ103" s="105"/>
      <c r="FK103" s="105"/>
      <c r="FL103" s="107" t="str">
        <f t="shared" si="187"/>
        <v/>
      </c>
      <c r="FM103" s="101" t="str">
        <f t="shared" si="188"/>
        <v xml:space="preserve"> </v>
      </c>
      <c r="FN103" s="105"/>
      <c r="FO103" s="105"/>
      <c r="FP103" s="105"/>
      <c r="FQ103" s="105"/>
      <c r="FR103" s="105"/>
      <c r="FS103" s="204" t="str">
        <f t="shared" si="189"/>
        <v/>
      </c>
      <c r="FT103" s="205" t="str">
        <f t="shared" si="190"/>
        <v xml:space="preserve"> </v>
      </c>
      <c r="FU103" s="477"/>
      <c r="FV103" s="316" t="str">
        <f>IF(AND(C103=""),"-",VLOOKUP(B103,Register!$A$7:$AM$311,19,FALSE))</f>
        <v>-</v>
      </c>
      <c r="FW103" s="7" t="str">
        <f>IF(AND(C103=""),"-",VLOOKUP(B103,Register!$A$7:$AM$311,20,FALSE))</f>
        <v>-</v>
      </c>
      <c r="FX103" s="7" t="str">
        <f>IF(AND(C103=""),"-",VLOOKUP(B103,Register!$A$7:$AM$311,21,FALSE))</f>
        <v>-</v>
      </c>
      <c r="FY103" s="7" t="str">
        <f>IF(AND(C103=""),"-",VLOOKUP(B103,Register!$A$7:$AM$311,22,FALSE))</f>
        <v>-</v>
      </c>
      <c r="FZ103" s="7" t="str">
        <f>IF(AND(C103=""),"-",VLOOKUP(B103,Register!$A$7:$AM$311,23,FALSE))</f>
        <v>-</v>
      </c>
      <c r="GA103" s="7" t="str">
        <f>IF(AND(C103=""),"-",VLOOKUP(B103,Register!$A$7:$AM$311,24,FALSE))</f>
        <v>-</v>
      </c>
      <c r="GB103" s="7" t="str">
        <f>IF(AND(C103=""),"-",VLOOKUP(B103,Register!$A$7:$AM$311,25,FALSE))</f>
        <v>-</v>
      </c>
      <c r="GC103" s="7" t="str">
        <f>IF(AND(C103=""),"-",VLOOKUP(B103,Register!$A$7:$AM$311,26,FALSE))</f>
        <v>-</v>
      </c>
      <c r="GD103" s="7" t="str">
        <f>IF(AND(C103=""),"-",VLOOKUP(B103,Register!$A$7:$AM$311,27,FALSE))</f>
        <v>-</v>
      </c>
      <c r="GE103" s="7" t="str">
        <f>IF(AND(C103=""),"-",VLOOKUP(B103,Register!$A$7:$AM$311,28,FALSE))</f>
        <v>-</v>
      </c>
      <c r="GF103" s="7" t="str">
        <f>IF(AND(C103=""),"-",VLOOKUP(B103,Register!$A$7:$AM$311,29,FALSE))</f>
        <v>-</v>
      </c>
      <c r="GG103" s="7" t="str">
        <f>IF(AND(C103=""),"-",VLOOKUP(B103,Register!$A$7:$AM$311,30,FALSE))</f>
        <v>-</v>
      </c>
      <c r="GH103" s="8" t="str">
        <f>IF(AND(C103=""),"-",VLOOKUP(B103,Register!$A$7:$AM$311,31,FALSE))</f>
        <v>-</v>
      </c>
      <c r="GI103" s="309" t="str">
        <f>IF(AND(C103=""),"",VLOOKUP(B103,Register!$A$7:$CL$311,36,FALSE))</f>
        <v/>
      </c>
      <c r="GJ103" s="182" t="str">
        <f t="shared" si="191"/>
        <v/>
      </c>
      <c r="GK103" s="312" t="str">
        <f t="shared" si="192"/>
        <v/>
      </c>
      <c r="GL103" s="314" t="str">
        <f t="shared" si="193"/>
        <v/>
      </c>
      <c r="GM103" s="3"/>
      <c r="GR103" s="3"/>
      <c r="GS103" s="3"/>
      <c r="GT103" s="3"/>
      <c r="GU103" s="3"/>
      <c r="GV103" s="3"/>
      <c r="GW103" s="3"/>
      <c r="GX103" s="3"/>
      <c r="GY103" s="3"/>
      <c r="GZ103" s="3"/>
      <c r="HA103" s="3"/>
      <c r="HB103" s="3"/>
      <c r="HC103" s="3"/>
      <c r="HD103" s="3"/>
      <c r="HE103" s="3"/>
      <c r="HF103" s="3"/>
      <c r="HG103" s="3"/>
      <c r="HH103" s="3"/>
      <c r="HI103" s="3"/>
      <c r="HJ103" s="3"/>
      <c r="HK103" s="3"/>
      <c r="HL103" s="3"/>
      <c r="HM103" s="3"/>
      <c r="HW103" s="321" t="str">
        <f>IF(ISNA(VLOOKUP(B103,Register!A$7:Z$315,9,FALSE)),"",VLOOKUP(B103,Register!A$7:Z$315,9,FALSE))</f>
        <v/>
      </c>
      <c r="HX103" s="321" t="str">
        <f>IF(ISNA(VLOOKUP(B103,Register!A$7:Z$315,12,FALSE)),"",VLOOKUP(B103,Register!A$7:Z$315,12,FALSE))</f>
        <v/>
      </c>
      <c r="HY103" s="321" t="str">
        <f t="shared" si="194"/>
        <v/>
      </c>
      <c r="HZ103" s="321" t="str">
        <f t="shared" si="195"/>
        <v/>
      </c>
      <c r="IA103" s="321" t="str">
        <f t="shared" si="196"/>
        <v/>
      </c>
      <c r="IB103" s="321" t="str">
        <f t="shared" si="197"/>
        <v/>
      </c>
      <c r="IC103" s="321" t="str">
        <f t="shared" si="198"/>
        <v/>
      </c>
      <c r="ID103" s="321" t="str">
        <f t="shared" si="199"/>
        <v/>
      </c>
      <c r="IE103" s="321" t="str">
        <f t="shared" si="200"/>
        <v/>
      </c>
      <c r="IF103" s="321" t="str">
        <f t="shared" si="201"/>
        <v/>
      </c>
    </row>
    <row r="104" spans="1:240" ht="21">
      <c r="A104" s="172">
        <v>92</v>
      </c>
      <c r="B104" s="197"/>
      <c r="C104" s="196" t="str">
        <f>IF(ISNA(VLOOKUP(B104,Register!A$7:Z$315,3,FALSE)),"",VLOOKUP(B104,Register!A$7:Z$315,3,FALSE))</f>
        <v/>
      </c>
      <c r="D104" s="196" t="str">
        <f>IF(ISNA(VLOOKUP(B104,Register!A$7:Z$315,4,FALSE)),"",VLOOKUP(B104,Register!A$7:Z$315,4,FALSE))</f>
        <v/>
      </c>
      <c r="E104" s="195" t="str">
        <f>IF(ISNA(VLOOKUP(B104,Register!A$7:Z$315,6,FALSE)),"",VLOOKUP(B104,Register!A$7:Z$315,6,FALSE))</f>
        <v/>
      </c>
      <c r="F104" s="105"/>
      <c r="G104" s="159"/>
      <c r="H104" s="159"/>
      <c r="I104" s="168" t="str">
        <f t="shared" si="103"/>
        <v/>
      </c>
      <c r="J104" s="5" t="str">
        <f t="shared" si="104"/>
        <v/>
      </c>
      <c r="K104" s="159"/>
      <c r="L104" s="159"/>
      <c r="M104" s="168" t="str">
        <f t="shared" si="105"/>
        <v/>
      </c>
      <c r="N104" s="5" t="str">
        <f t="shared" si="106"/>
        <v/>
      </c>
      <c r="O104" s="159"/>
      <c r="P104" s="159"/>
      <c r="Q104" s="168" t="str">
        <f t="shared" si="107"/>
        <v/>
      </c>
      <c r="R104" s="5" t="str">
        <f t="shared" si="108"/>
        <v/>
      </c>
      <c r="S104" s="159"/>
      <c r="T104" s="159"/>
      <c r="U104" s="168" t="str">
        <f t="shared" si="109"/>
        <v/>
      </c>
      <c r="V104" s="5" t="str">
        <f t="shared" si="110"/>
        <v/>
      </c>
      <c r="W104" s="159"/>
      <c r="X104" s="159"/>
      <c r="Y104" s="168" t="str">
        <f t="shared" si="111"/>
        <v/>
      </c>
      <c r="Z104" s="5" t="str">
        <f t="shared" si="112"/>
        <v/>
      </c>
      <c r="AA104" s="160" t="str">
        <f t="shared" si="101"/>
        <v/>
      </c>
      <c r="AB104" s="160" t="str">
        <f t="shared" si="102"/>
        <v/>
      </c>
      <c r="AC104" s="160" t="str">
        <f t="shared" si="113"/>
        <v/>
      </c>
      <c r="AD104" s="6" t="str">
        <f t="shared" si="114"/>
        <v/>
      </c>
      <c r="AE104" s="105"/>
      <c r="AF104" s="159"/>
      <c r="AG104" s="159"/>
      <c r="AH104" s="168" t="str">
        <f t="shared" si="115"/>
        <v/>
      </c>
      <c r="AI104" s="5" t="str">
        <f t="shared" si="116"/>
        <v/>
      </c>
      <c r="AJ104" s="159"/>
      <c r="AK104" s="159"/>
      <c r="AL104" s="168" t="str">
        <f t="shared" si="117"/>
        <v/>
      </c>
      <c r="AM104" s="5" t="str">
        <f t="shared" si="118"/>
        <v/>
      </c>
      <c r="AN104" s="159"/>
      <c r="AO104" s="159"/>
      <c r="AP104" s="168" t="str">
        <f t="shared" si="119"/>
        <v/>
      </c>
      <c r="AQ104" s="5" t="str">
        <f t="shared" si="120"/>
        <v/>
      </c>
      <c r="AR104" s="159"/>
      <c r="AS104" s="159"/>
      <c r="AT104" s="168" t="str">
        <f t="shared" si="121"/>
        <v/>
      </c>
      <c r="AU104" s="5" t="str">
        <f t="shared" si="122"/>
        <v/>
      </c>
      <c r="AV104" s="159"/>
      <c r="AW104" s="159"/>
      <c r="AX104" s="168" t="str">
        <f t="shared" si="123"/>
        <v/>
      </c>
      <c r="AY104" s="5" t="str">
        <f t="shared" si="124"/>
        <v/>
      </c>
      <c r="AZ104" s="160" t="str">
        <f t="shared" si="125"/>
        <v/>
      </c>
      <c r="BA104" s="160" t="str">
        <f t="shared" si="126"/>
        <v/>
      </c>
      <c r="BB104" s="160" t="str">
        <f t="shared" si="127"/>
        <v/>
      </c>
      <c r="BC104" s="6" t="str">
        <f t="shared" si="128"/>
        <v/>
      </c>
      <c r="BD104" s="105"/>
      <c r="BE104" s="159"/>
      <c r="BF104" s="159"/>
      <c r="BG104" s="168" t="str">
        <f t="shared" si="129"/>
        <v/>
      </c>
      <c r="BH104" s="5" t="str">
        <f t="shared" si="130"/>
        <v/>
      </c>
      <c r="BI104" s="159"/>
      <c r="BJ104" s="159"/>
      <c r="BK104" s="168" t="str">
        <f t="shared" si="131"/>
        <v/>
      </c>
      <c r="BL104" s="5" t="str">
        <f t="shared" si="132"/>
        <v/>
      </c>
      <c r="BM104" s="159"/>
      <c r="BN104" s="159"/>
      <c r="BO104" s="168" t="str">
        <f t="shared" si="133"/>
        <v/>
      </c>
      <c r="BP104" s="5" t="str">
        <f t="shared" si="134"/>
        <v/>
      </c>
      <c r="BQ104" s="159"/>
      <c r="BR104" s="159"/>
      <c r="BS104" s="168" t="str">
        <f t="shared" si="135"/>
        <v/>
      </c>
      <c r="BT104" s="5" t="str">
        <f t="shared" si="136"/>
        <v/>
      </c>
      <c r="BU104" s="159"/>
      <c r="BV104" s="159"/>
      <c r="BW104" s="168" t="str">
        <f t="shared" si="137"/>
        <v/>
      </c>
      <c r="BX104" s="5" t="str">
        <f t="shared" si="138"/>
        <v/>
      </c>
      <c r="BY104" s="160" t="str">
        <f t="shared" si="139"/>
        <v/>
      </c>
      <c r="BZ104" s="160" t="str">
        <f t="shared" si="140"/>
        <v/>
      </c>
      <c r="CA104" s="160" t="str">
        <f t="shared" si="141"/>
        <v/>
      </c>
      <c r="CB104" s="6" t="str">
        <f t="shared" si="142"/>
        <v/>
      </c>
      <c r="CC104" s="105"/>
      <c r="CD104" s="159"/>
      <c r="CE104" s="159"/>
      <c r="CF104" s="168" t="str">
        <f t="shared" si="143"/>
        <v/>
      </c>
      <c r="CG104" s="5" t="str">
        <f t="shared" si="144"/>
        <v/>
      </c>
      <c r="CH104" s="159"/>
      <c r="CI104" s="159"/>
      <c r="CJ104" s="168" t="str">
        <f t="shared" si="145"/>
        <v/>
      </c>
      <c r="CK104" s="5" t="str">
        <f t="shared" si="146"/>
        <v/>
      </c>
      <c r="CL104" s="159"/>
      <c r="CM104" s="159"/>
      <c r="CN104" s="168" t="str">
        <f t="shared" si="147"/>
        <v/>
      </c>
      <c r="CO104" s="5" t="str">
        <f t="shared" si="148"/>
        <v/>
      </c>
      <c r="CP104" s="159"/>
      <c r="CQ104" s="159"/>
      <c r="CR104" s="168" t="str">
        <f t="shared" si="149"/>
        <v/>
      </c>
      <c r="CS104" s="5" t="str">
        <f t="shared" si="150"/>
        <v/>
      </c>
      <c r="CT104" s="159"/>
      <c r="CU104" s="159"/>
      <c r="CV104" s="168" t="str">
        <f t="shared" si="151"/>
        <v/>
      </c>
      <c r="CW104" s="5" t="str">
        <f t="shared" si="152"/>
        <v/>
      </c>
      <c r="CX104" s="160" t="str">
        <f t="shared" si="153"/>
        <v/>
      </c>
      <c r="CY104" s="160" t="str">
        <f t="shared" si="154"/>
        <v/>
      </c>
      <c r="CZ104" s="160" t="str">
        <f t="shared" si="155"/>
        <v/>
      </c>
      <c r="DA104" s="6" t="str">
        <f t="shared" si="156"/>
        <v/>
      </c>
      <c r="DB104" s="105"/>
      <c r="DC104" s="159"/>
      <c r="DD104" s="159"/>
      <c r="DE104" s="168" t="str">
        <f t="shared" si="157"/>
        <v/>
      </c>
      <c r="DF104" s="5" t="str">
        <f t="shared" si="158"/>
        <v/>
      </c>
      <c r="DG104" s="159"/>
      <c r="DH104" s="159"/>
      <c r="DI104" s="168" t="str">
        <f t="shared" si="159"/>
        <v/>
      </c>
      <c r="DJ104" s="5" t="str">
        <f t="shared" si="160"/>
        <v/>
      </c>
      <c r="DK104" s="159"/>
      <c r="DL104" s="159"/>
      <c r="DM104" s="168" t="str">
        <f t="shared" si="161"/>
        <v/>
      </c>
      <c r="DN104" s="5" t="str">
        <f t="shared" si="162"/>
        <v/>
      </c>
      <c r="DO104" s="159"/>
      <c r="DP104" s="159"/>
      <c r="DQ104" s="168" t="str">
        <f t="shared" si="163"/>
        <v/>
      </c>
      <c r="DR104" s="5" t="str">
        <f t="shared" si="164"/>
        <v/>
      </c>
      <c r="DS104" s="159"/>
      <c r="DT104" s="159"/>
      <c r="DU104" s="168" t="str">
        <f t="shared" si="165"/>
        <v/>
      </c>
      <c r="DV104" s="5" t="str">
        <f t="shared" si="166"/>
        <v/>
      </c>
      <c r="DW104" s="160" t="str">
        <f t="shared" si="167"/>
        <v/>
      </c>
      <c r="DX104" s="160" t="str">
        <f t="shared" si="168"/>
        <v/>
      </c>
      <c r="DY104" s="160" t="str">
        <f t="shared" si="169"/>
        <v/>
      </c>
      <c r="DZ104" s="6" t="str">
        <f t="shared" si="170"/>
        <v/>
      </c>
      <c r="EA104" s="105"/>
      <c r="EB104" s="159"/>
      <c r="EC104" s="159"/>
      <c r="ED104" s="168" t="str">
        <f t="shared" si="171"/>
        <v/>
      </c>
      <c r="EE104" s="5" t="str">
        <f t="shared" si="172"/>
        <v/>
      </c>
      <c r="EF104" s="159"/>
      <c r="EG104" s="159"/>
      <c r="EH104" s="168" t="str">
        <f t="shared" si="173"/>
        <v/>
      </c>
      <c r="EI104" s="5" t="str">
        <f t="shared" si="174"/>
        <v/>
      </c>
      <c r="EJ104" s="159"/>
      <c r="EK104" s="159"/>
      <c r="EL104" s="168" t="str">
        <f t="shared" si="175"/>
        <v/>
      </c>
      <c r="EM104" s="5" t="str">
        <f t="shared" si="176"/>
        <v/>
      </c>
      <c r="EN104" s="159"/>
      <c r="EO104" s="159"/>
      <c r="EP104" s="168" t="str">
        <f t="shared" si="177"/>
        <v/>
      </c>
      <c r="EQ104" s="5" t="str">
        <f t="shared" si="178"/>
        <v/>
      </c>
      <c r="ER104" s="159"/>
      <c r="ES104" s="159"/>
      <c r="ET104" s="168" t="str">
        <f t="shared" si="179"/>
        <v/>
      </c>
      <c r="EU104" s="5" t="str">
        <f t="shared" si="180"/>
        <v/>
      </c>
      <c r="EV104" s="160" t="str">
        <f t="shared" si="181"/>
        <v/>
      </c>
      <c r="EW104" s="160" t="str">
        <f t="shared" si="182"/>
        <v/>
      </c>
      <c r="EX104" s="160" t="str">
        <f t="shared" si="183"/>
        <v/>
      </c>
      <c r="EY104" s="6" t="str">
        <f t="shared" si="184"/>
        <v/>
      </c>
      <c r="EZ104" s="105"/>
      <c r="FA104" s="105"/>
      <c r="FB104" s="105"/>
      <c r="FC104" s="105"/>
      <c r="FD104" s="105"/>
      <c r="FE104" s="106" t="str">
        <f t="shared" si="185"/>
        <v/>
      </c>
      <c r="FF104" s="100" t="str">
        <f t="shared" si="186"/>
        <v xml:space="preserve"> </v>
      </c>
      <c r="FG104" s="105"/>
      <c r="FH104" s="105"/>
      <c r="FI104" s="105"/>
      <c r="FJ104" s="105"/>
      <c r="FK104" s="105"/>
      <c r="FL104" s="107" t="str">
        <f t="shared" si="187"/>
        <v/>
      </c>
      <c r="FM104" s="101" t="str">
        <f t="shared" si="188"/>
        <v xml:space="preserve"> </v>
      </c>
      <c r="FN104" s="105"/>
      <c r="FO104" s="105"/>
      <c r="FP104" s="105"/>
      <c r="FQ104" s="105"/>
      <c r="FR104" s="105"/>
      <c r="FS104" s="204" t="str">
        <f t="shared" si="189"/>
        <v/>
      </c>
      <c r="FT104" s="205" t="str">
        <f t="shared" si="190"/>
        <v xml:space="preserve"> </v>
      </c>
      <c r="FU104" s="477"/>
      <c r="FV104" s="316" t="str">
        <f>IF(AND(C104=""),"-",VLOOKUP(B104,Register!$A$7:$AM$311,19,FALSE))</f>
        <v>-</v>
      </c>
      <c r="FW104" s="7" t="str">
        <f>IF(AND(C104=""),"-",VLOOKUP(B104,Register!$A$7:$AM$311,20,FALSE))</f>
        <v>-</v>
      </c>
      <c r="FX104" s="7" t="str">
        <f>IF(AND(C104=""),"-",VLOOKUP(B104,Register!$A$7:$AM$311,21,FALSE))</f>
        <v>-</v>
      </c>
      <c r="FY104" s="7" t="str">
        <f>IF(AND(C104=""),"-",VLOOKUP(B104,Register!$A$7:$AM$311,22,FALSE))</f>
        <v>-</v>
      </c>
      <c r="FZ104" s="7" t="str">
        <f>IF(AND(C104=""),"-",VLOOKUP(B104,Register!$A$7:$AM$311,23,FALSE))</f>
        <v>-</v>
      </c>
      <c r="GA104" s="7" t="str">
        <f>IF(AND(C104=""),"-",VLOOKUP(B104,Register!$A$7:$AM$311,24,FALSE))</f>
        <v>-</v>
      </c>
      <c r="GB104" s="7" t="str">
        <f>IF(AND(C104=""),"-",VLOOKUP(B104,Register!$A$7:$AM$311,25,FALSE))</f>
        <v>-</v>
      </c>
      <c r="GC104" s="7" t="str">
        <f>IF(AND(C104=""),"-",VLOOKUP(B104,Register!$A$7:$AM$311,26,FALSE))</f>
        <v>-</v>
      </c>
      <c r="GD104" s="7" t="str">
        <f>IF(AND(C104=""),"-",VLOOKUP(B104,Register!$A$7:$AM$311,27,FALSE))</f>
        <v>-</v>
      </c>
      <c r="GE104" s="7" t="str">
        <f>IF(AND(C104=""),"-",VLOOKUP(B104,Register!$A$7:$AM$311,28,FALSE))</f>
        <v>-</v>
      </c>
      <c r="GF104" s="7" t="str">
        <f>IF(AND(C104=""),"-",VLOOKUP(B104,Register!$A$7:$AM$311,29,FALSE))</f>
        <v>-</v>
      </c>
      <c r="GG104" s="7" t="str">
        <f>IF(AND(C104=""),"-",VLOOKUP(B104,Register!$A$7:$AM$311,30,FALSE))</f>
        <v>-</v>
      </c>
      <c r="GH104" s="8" t="str">
        <f>IF(AND(C104=""),"-",VLOOKUP(B104,Register!$A$7:$AM$311,31,FALSE))</f>
        <v>-</v>
      </c>
      <c r="GI104" s="309" t="str">
        <f>IF(AND(C104=""),"",VLOOKUP(B104,Register!$A$7:$CL$311,36,FALSE))</f>
        <v/>
      </c>
      <c r="GJ104" s="182" t="str">
        <f t="shared" si="191"/>
        <v/>
      </c>
      <c r="GK104" s="312" t="str">
        <f t="shared" si="192"/>
        <v/>
      </c>
      <c r="GL104" s="314" t="str">
        <f t="shared" si="193"/>
        <v/>
      </c>
      <c r="GM104" s="3"/>
      <c r="GR104" s="3"/>
      <c r="GS104" s="3"/>
      <c r="GT104" s="3"/>
      <c r="GU104" s="3"/>
      <c r="GV104" s="3"/>
      <c r="GW104" s="3"/>
      <c r="GX104" s="3"/>
      <c r="GY104" s="3"/>
      <c r="GZ104" s="3"/>
      <c r="HA104" s="3"/>
      <c r="HB104" s="3"/>
      <c r="HC104" s="3"/>
      <c r="HD104" s="3"/>
      <c r="HE104" s="3"/>
      <c r="HF104" s="3"/>
      <c r="HG104" s="3"/>
      <c r="HH104" s="3"/>
      <c r="HI104" s="3"/>
      <c r="HJ104" s="3"/>
      <c r="HK104" s="3"/>
      <c r="HL104" s="3"/>
      <c r="HM104" s="3"/>
      <c r="HW104" s="321" t="str">
        <f>IF(ISNA(VLOOKUP(B104,Register!A$7:Z$315,9,FALSE)),"",VLOOKUP(B104,Register!A$7:Z$315,9,FALSE))</f>
        <v/>
      </c>
      <c r="HX104" s="321" t="str">
        <f>IF(ISNA(VLOOKUP(B104,Register!A$7:Z$315,12,FALSE)),"",VLOOKUP(B104,Register!A$7:Z$315,12,FALSE))</f>
        <v/>
      </c>
      <c r="HY104" s="321" t="str">
        <f t="shared" si="194"/>
        <v/>
      </c>
      <c r="HZ104" s="321" t="str">
        <f t="shared" si="195"/>
        <v/>
      </c>
      <c r="IA104" s="321" t="str">
        <f t="shared" si="196"/>
        <v/>
      </c>
      <c r="IB104" s="321" t="str">
        <f t="shared" si="197"/>
        <v/>
      </c>
      <c r="IC104" s="321" t="str">
        <f t="shared" si="198"/>
        <v/>
      </c>
      <c r="ID104" s="321" t="str">
        <f t="shared" si="199"/>
        <v/>
      </c>
      <c r="IE104" s="321" t="str">
        <f t="shared" si="200"/>
        <v/>
      </c>
      <c r="IF104" s="321" t="str">
        <f t="shared" si="201"/>
        <v/>
      </c>
    </row>
    <row r="105" spans="1:240" ht="21">
      <c r="A105" s="172">
        <v>93</v>
      </c>
      <c r="B105" s="197"/>
      <c r="C105" s="196" t="str">
        <f>IF(ISNA(VLOOKUP(B105,Register!A$7:Z$315,3,FALSE)),"",VLOOKUP(B105,Register!A$7:Z$315,3,FALSE))</f>
        <v/>
      </c>
      <c r="D105" s="196" t="str">
        <f>IF(ISNA(VLOOKUP(B105,Register!A$7:Z$315,4,FALSE)),"",VLOOKUP(B105,Register!A$7:Z$315,4,FALSE))</f>
        <v/>
      </c>
      <c r="E105" s="195" t="str">
        <f>IF(ISNA(VLOOKUP(B105,Register!A$7:Z$315,6,FALSE)),"",VLOOKUP(B105,Register!A$7:Z$315,6,FALSE))</f>
        <v/>
      </c>
      <c r="F105" s="105"/>
      <c r="G105" s="159"/>
      <c r="H105" s="159"/>
      <c r="I105" s="168" t="str">
        <f t="shared" si="103"/>
        <v/>
      </c>
      <c r="J105" s="5" t="str">
        <f t="shared" si="104"/>
        <v/>
      </c>
      <c r="K105" s="159"/>
      <c r="L105" s="159"/>
      <c r="M105" s="168" t="str">
        <f t="shared" si="105"/>
        <v/>
      </c>
      <c r="N105" s="5" t="str">
        <f t="shared" si="106"/>
        <v/>
      </c>
      <c r="O105" s="159"/>
      <c r="P105" s="159"/>
      <c r="Q105" s="168" t="str">
        <f t="shared" si="107"/>
        <v/>
      </c>
      <c r="R105" s="5" t="str">
        <f t="shared" si="108"/>
        <v/>
      </c>
      <c r="S105" s="159"/>
      <c r="T105" s="159"/>
      <c r="U105" s="168" t="str">
        <f t="shared" si="109"/>
        <v/>
      </c>
      <c r="V105" s="5" t="str">
        <f t="shared" si="110"/>
        <v/>
      </c>
      <c r="W105" s="159"/>
      <c r="X105" s="159"/>
      <c r="Y105" s="168" t="str">
        <f t="shared" si="111"/>
        <v/>
      </c>
      <c r="Z105" s="5" t="str">
        <f t="shared" si="112"/>
        <v/>
      </c>
      <c r="AA105" s="160" t="str">
        <f t="shared" si="101"/>
        <v/>
      </c>
      <c r="AB105" s="160" t="str">
        <f t="shared" si="102"/>
        <v/>
      </c>
      <c r="AC105" s="160" t="str">
        <f t="shared" si="113"/>
        <v/>
      </c>
      <c r="AD105" s="6" t="str">
        <f t="shared" si="114"/>
        <v/>
      </c>
      <c r="AE105" s="105"/>
      <c r="AF105" s="159"/>
      <c r="AG105" s="159"/>
      <c r="AH105" s="168" t="str">
        <f t="shared" si="115"/>
        <v/>
      </c>
      <c r="AI105" s="5" t="str">
        <f t="shared" si="116"/>
        <v/>
      </c>
      <c r="AJ105" s="159"/>
      <c r="AK105" s="159"/>
      <c r="AL105" s="168" t="str">
        <f t="shared" si="117"/>
        <v/>
      </c>
      <c r="AM105" s="5" t="str">
        <f t="shared" si="118"/>
        <v/>
      </c>
      <c r="AN105" s="159"/>
      <c r="AO105" s="159"/>
      <c r="AP105" s="168" t="str">
        <f t="shared" si="119"/>
        <v/>
      </c>
      <c r="AQ105" s="5" t="str">
        <f t="shared" si="120"/>
        <v/>
      </c>
      <c r="AR105" s="159"/>
      <c r="AS105" s="159"/>
      <c r="AT105" s="168" t="str">
        <f t="shared" si="121"/>
        <v/>
      </c>
      <c r="AU105" s="5" t="str">
        <f t="shared" si="122"/>
        <v/>
      </c>
      <c r="AV105" s="159"/>
      <c r="AW105" s="159"/>
      <c r="AX105" s="168" t="str">
        <f t="shared" si="123"/>
        <v/>
      </c>
      <c r="AY105" s="5" t="str">
        <f t="shared" si="124"/>
        <v/>
      </c>
      <c r="AZ105" s="160" t="str">
        <f t="shared" si="125"/>
        <v/>
      </c>
      <c r="BA105" s="160" t="str">
        <f t="shared" si="126"/>
        <v/>
      </c>
      <c r="BB105" s="160" t="str">
        <f t="shared" si="127"/>
        <v/>
      </c>
      <c r="BC105" s="6" t="str">
        <f t="shared" si="128"/>
        <v/>
      </c>
      <c r="BD105" s="105"/>
      <c r="BE105" s="159"/>
      <c r="BF105" s="159"/>
      <c r="BG105" s="168" t="str">
        <f t="shared" si="129"/>
        <v/>
      </c>
      <c r="BH105" s="5" t="str">
        <f t="shared" si="130"/>
        <v/>
      </c>
      <c r="BI105" s="159"/>
      <c r="BJ105" s="159"/>
      <c r="BK105" s="168" t="str">
        <f t="shared" si="131"/>
        <v/>
      </c>
      <c r="BL105" s="5" t="str">
        <f t="shared" si="132"/>
        <v/>
      </c>
      <c r="BM105" s="159"/>
      <c r="BN105" s="159"/>
      <c r="BO105" s="168" t="str">
        <f t="shared" si="133"/>
        <v/>
      </c>
      <c r="BP105" s="5" t="str">
        <f t="shared" si="134"/>
        <v/>
      </c>
      <c r="BQ105" s="159"/>
      <c r="BR105" s="159"/>
      <c r="BS105" s="168" t="str">
        <f t="shared" si="135"/>
        <v/>
      </c>
      <c r="BT105" s="5" t="str">
        <f t="shared" si="136"/>
        <v/>
      </c>
      <c r="BU105" s="159"/>
      <c r="BV105" s="159"/>
      <c r="BW105" s="168" t="str">
        <f t="shared" si="137"/>
        <v/>
      </c>
      <c r="BX105" s="5" t="str">
        <f t="shared" si="138"/>
        <v/>
      </c>
      <c r="BY105" s="160" t="str">
        <f t="shared" si="139"/>
        <v/>
      </c>
      <c r="BZ105" s="160" t="str">
        <f t="shared" si="140"/>
        <v/>
      </c>
      <c r="CA105" s="160" t="str">
        <f t="shared" si="141"/>
        <v/>
      </c>
      <c r="CB105" s="6" t="str">
        <f t="shared" si="142"/>
        <v/>
      </c>
      <c r="CC105" s="105"/>
      <c r="CD105" s="159"/>
      <c r="CE105" s="159"/>
      <c r="CF105" s="168" t="str">
        <f t="shared" si="143"/>
        <v/>
      </c>
      <c r="CG105" s="5" t="str">
        <f t="shared" si="144"/>
        <v/>
      </c>
      <c r="CH105" s="159"/>
      <c r="CI105" s="159"/>
      <c r="CJ105" s="168" t="str">
        <f t="shared" si="145"/>
        <v/>
      </c>
      <c r="CK105" s="5" t="str">
        <f t="shared" si="146"/>
        <v/>
      </c>
      <c r="CL105" s="159"/>
      <c r="CM105" s="159"/>
      <c r="CN105" s="168" t="str">
        <f t="shared" si="147"/>
        <v/>
      </c>
      <c r="CO105" s="5" t="str">
        <f t="shared" si="148"/>
        <v/>
      </c>
      <c r="CP105" s="159"/>
      <c r="CQ105" s="159"/>
      <c r="CR105" s="168" t="str">
        <f t="shared" si="149"/>
        <v/>
      </c>
      <c r="CS105" s="5" t="str">
        <f t="shared" si="150"/>
        <v/>
      </c>
      <c r="CT105" s="159"/>
      <c r="CU105" s="159"/>
      <c r="CV105" s="168" t="str">
        <f t="shared" si="151"/>
        <v/>
      </c>
      <c r="CW105" s="5" t="str">
        <f t="shared" si="152"/>
        <v/>
      </c>
      <c r="CX105" s="160" t="str">
        <f t="shared" si="153"/>
        <v/>
      </c>
      <c r="CY105" s="160" t="str">
        <f t="shared" si="154"/>
        <v/>
      </c>
      <c r="CZ105" s="160" t="str">
        <f t="shared" si="155"/>
        <v/>
      </c>
      <c r="DA105" s="6" t="str">
        <f t="shared" si="156"/>
        <v/>
      </c>
      <c r="DB105" s="105"/>
      <c r="DC105" s="159"/>
      <c r="DD105" s="159"/>
      <c r="DE105" s="168" t="str">
        <f t="shared" si="157"/>
        <v/>
      </c>
      <c r="DF105" s="5" t="str">
        <f t="shared" si="158"/>
        <v/>
      </c>
      <c r="DG105" s="159"/>
      <c r="DH105" s="159"/>
      <c r="DI105" s="168" t="str">
        <f t="shared" si="159"/>
        <v/>
      </c>
      <c r="DJ105" s="5" t="str">
        <f t="shared" si="160"/>
        <v/>
      </c>
      <c r="DK105" s="159"/>
      <c r="DL105" s="159"/>
      <c r="DM105" s="168" t="str">
        <f t="shared" si="161"/>
        <v/>
      </c>
      <c r="DN105" s="5" t="str">
        <f t="shared" si="162"/>
        <v/>
      </c>
      <c r="DO105" s="159"/>
      <c r="DP105" s="159"/>
      <c r="DQ105" s="168" t="str">
        <f t="shared" si="163"/>
        <v/>
      </c>
      <c r="DR105" s="5" t="str">
        <f t="shared" si="164"/>
        <v/>
      </c>
      <c r="DS105" s="159"/>
      <c r="DT105" s="159"/>
      <c r="DU105" s="168" t="str">
        <f t="shared" si="165"/>
        <v/>
      </c>
      <c r="DV105" s="5" t="str">
        <f t="shared" si="166"/>
        <v/>
      </c>
      <c r="DW105" s="160" t="str">
        <f t="shared" si="167"/>
        <v/>
      </c>
      <c r="DX105" s="160" t="str">
        <f t="shared" si="168"/>
        <v/>
      </c>
      <c r="DY105" s="160" t="str">
        <f t="shared" si="169"/>
        <v/>
      </c>
      <c r="DZ105" s="6" t="str">
        <f t="shared" si="170"/>
        <v/>
      </c>
      <c r="EA105" s="105"/>
      <c r="EB105" s="159"/>
      <c r="EC105" s="159"/>
      <c r="ED105" s="168" t="str">
        <f t="shared" si="171"/>
        <v/>
      </c>
      <c r="EE105" s="5" t="str">
        <f t="shared" si="172"/>
        <v/>
      </c>
      <c r="EF105" s="159"/>
      <c r="EG105" s="159"/>
      <c r="EH105" s="168" t="str">
        <f t="shared" si="173"/>
        <v/>
      </c>
      <c r="EI105" s="5" t="str">
        <f t="shared" si="174"/>
        <v/>
      </c>
      <c r="EJ105" s="159"/>
      <c r="EK105" s="159"/>
      <c r="EL105" s="168" t="str">
        <f t="shared" si="175"/>
        <v/>
      </c>
      <c r="EM105" s="5" t="str">
        <f t="shared" si="176"/>
        <v/>
      </c>
      <c r="EN105" s="159"/>
      <c r="EO105" s="159"/>
      <c r="EP105" s="168" t="str">
        <f t="shared" si="177"/>
        <v/>
      </c>
      <c r="EQ105" s="5" t="str">
        <f t="shared" si="178"/>
        <v/>
      </c>
      <c r="ER105" s="159"/>
      <c r="ES105" s="159"/>
      <c r="ET105" s="168" t="str">
        <f t="shared" si="179"/>
        <v/>
      </c>
      <c r="EU105" s="5" t="str">
        <f t="shared" si="180"/>
        <v/>
      </c>
      <c r="EV105" s="160" t="str">
        <f t="shared" si="181"/>
        <v/>
      </c>
      <c r="EW105" s="160" t="str">
        <f t="shared" si="182"/>
        <v/>
      </c>
      <c r="EX105" s="160" t="str">
        <f t="shared" si="183"/>
        <v/>
      </c>
      <c r="EY105" s="6" t="str">
        <f t="shared" si="184"/>
        <v/>
      </c>
      <c r="EZ105" s="105"/>
      <c r="FA105" s="105"/>
      <c r="FB105" s="105"/>
      <c r="FC105" s="105"/>
      <c r="FD105" s="105"/>
      <c r="FE105" s="106" t="str">
        <f t="shared" si="185"/>
        <v/>
      </c>
      <c r="FF105" s="100" t="str">
        <f t="shared" si="186"/>
        <v xml:space="preserve"> </v>
      </c>
      <c r="FG105" s="105"/>
      <c r="FH105" s="105"/>
      <c r="FI105" s="105"/>
      <c r="FJ105" s="105"/>
      <c r="FK105" s="105"/>
      <c r="FL105" s="107" t="str">
        <f t="shared" si="187"/>
        <v/>
      </c>
      <c r="FM105" s="101" t="str">
        <f t="shared" si="188"/>
        <v xml:space="preserve"> </v>
      </c>
      <c r="FN105" s="105"/>
      <c r="FO105" s="105"/>
      <c r="FP105" s="105"/>
      <c r="FQ105" s="105"/>
      <c r="FR105" s="105"/>
      <c r="FS105" s="204" t="str">
        <f t="shared" si="189"/>
        <v/>
      </c>
      <c r="FT105" s="205" t="str">
        <f t="shared" si="190"/>
        <v xml:space="preserve"> </v>
      </c>
      <c r="FU105" s="477"/>
      <c r="FV105" s="316" t="str">
        <f>IF(AND(C105=""),"-",VLOOKUP(B105,Register!$A$7:$AM$311,19,FALSE))</f>
        <v>-</v>
      </c>
      <c r="FW105" s="7" t="str">
        <f>IF(AND(C105=""),"-",VLOOKUP(B105,Register!$A$7:$AM$311,20,FALSE))</f>
        <v>-</v>
      </c>
      <c r="FX105" s="7" t="str">
        <f>IF(AND(C105=""),"-",VLOOKUP(B105,Register!$A$7:$AM$311,21,FALSE))</f>
        <v>-</v>
      </c>
      <c r="FY105" s="7" t="str">
        <f>IF(AND(C105=""),"-",VLOOKUP(B105,Register!$A$7:$AM$311,22,FALSE))</f>
        <v>-</v>
      </c>
      <c r="FZ105" s="7" t="str">
        <f>IF(AND(C105=""),"-",VLOOKUP(B105,Register!$A$7:$AM$311,23,FALSE))</f>
        <v>-</v>
      </c>
      <c r="GA105" s="7" t="str">
        <f>IF(AND(C105=""),"-",VLOOKUP(B105,Register!$A$7:$AM$311,24,FALSE))</f>
        <v>-</v>
      </c>
      <c r="GB105" s="7" t="str">
        <f>IF(AND(C105=""),"-",VLOOKUP(B105,Register!$A$7:$AM$311,25,FALSE))</f>
        <v>-</v>
      </c>
      <c r="GC105" s="7" t="str">
        <f>IF(AND(C105=""),"-",VLOOKUP(B105,Register!$A$7:$AM$311,26,FALSE))</f>
        <v>-</v>
      </c>
      <c r="GD105" s="7" t="str">
        <f>IF(AND(C105=""),"-",VLOOKUP(B105,Register!$A$7:$AM$311,27,FALSE))</f>
        <v>-</v>
      </c>
      <c r="GE105" s="7" t="str">
        <f>IF(AND(C105=""),"-",VLOOKUP(B105,Register!$A$7:$AM$311,28,FALSE))</f>
        <v>-</v>
      </c>
      <c r="GF105" s="7" t="str">
        <f>IF(AND(C105=""),"-",VLOOKUP(B105,Register!$A$7:$AM$311,29,FALSE))</f>
        <v>-</v>
      </c>
      <c r="GG105" s="7" t="str">
        <f>IF(AND(C105=""),"-",VLOOKUP(B105,Register!$A$7:$AM$311,30,FALSE))</f>
        <v>-</v>
      </c>
      <c r="GH105" s="8" t="str">
        <f>IF(AND(C105=""),"-",VLOOKUP(B105,Register!$A$7:$AM$311,31,FALSE))</f>
        <v>-</v>
      </c>
      <c r="GI105" s="309" t="str">
        <f>IF(AND(C105=""),"",VLOOKUP(B105,Register!$A$7:$CL$311,36,FALSE))</f>
        <v/>
      </c>
      <c r="GJ105" s="182" t="str">
        <f t="shared" si="191"/>
        <v/>
      </c>
      <c r="GK105" s="312" t="str">
        <f t="shared" si="192"/>
        <v/>
      </c>
      <c r="GL105" s="314" t="str">
        <f t="shared" si="193"/>
        <v/>
      </c>
      <c r="GM105" s="3"/>
      <c r="GR105" s="3"/>
      <c r="GS105" s="3"/>
      <c r="GT105" s="3"/>
      <c r="GU105" s="3"/>
      <c r="GV105" s="3"/>
      <c r="GW105" s="3"/>
      <c r="GX105" s="3"/>
      <c r="GY105" s="3"/>
      <c r="GZ105" s="3"/>
      <c r="HA105" s="3"/>
      <c r="HB105" s="3"/>
      <c r="HC105" s="3"/>
      <c r="HD105" s="3"/>
      <c r="HE105" s="3"/>
      <c r="HF105" s="3"/>
      <c r="HG105" s="3"/>
      <c r="HH105" s="3"/>
      <c r="HI105" s="3"/>
      <c r="HJ105" s="3"/>
      <c r="HK105" s="3"/>
      <c r="HL105" s="3"/>
      <c r="HM105" s="3"/>
      <c r="HW105" s="321" t="str">
        <f>IF(ISNA(VLOOKUP(B105,Register!A$7:Z$315,9,FALSE)),"",VLOOKUP(B105,Register!A$7:Z$315,9,FALSE))</f>
        <v/>
      </c>
      <c r="HX105" s="321" t="str">
        <f>IF(ISNA(VLOOKUP(B105,Register!A$7:Z$315,12,FALSE)),"",VLOOKUP(B105,Register!A$7:Z$315,12,FALSE))</f>
        <v/>
      </c>
      <c r="HY105" s="321" t="str">
        <f t="shared" si="194"/>
        <v/>
      </c>
      <c r="HZ105" s="321" t="str">
        <f t="shared" si="195"/>
        <v/>
      </c>
      <c r="IA105" s="321" t="str">
        <f t="shared" si="196"/>
        <v/>
      </c>
      <c r="IB105" s="321" t="str">
        <f t="shared" si="197"/>
        <v/>
      </c>
      <c r="IC105" s="321" t="str">
        <f t="shared" si="198"/>
        <v/>
      </c>
      <c r="ID105" s="321" t="str">
        <f t="shared" si="199"/>
        <v/>
      </c>
      <c r="IE105" s="321" t="str">
        <f t="shared" si="200"/>
        <v/>
      </c>
      <c r="IF105" s="321" t="str">
        <f t="shared" si="201"/>
        <v/>
      </c>
    </row>
    <row r="106" spans="1:240" ht="21">
      <c r="A106" s="172">
        <v>94</v>
      </c>
      <c r="B106" s="197"/>
      <c r="C106" s="196" t="str">
        <f>IF(ISNA(VLOOKUP(B106,Register!A$7:Z$315,3,FALSE)),"",VLOOKUP(B106,Register!A$7:Z$315,3,FALSE))</f>
        <v/>
      </c>
      <c r="D106" s="196" t="str">
        <f>IF(ISNA(VLOOKUP(B106,Register!A$7:Z$315,4,FALSE)),"",VLOOKUP(B106,Register!A$7:Z$315,4,FALSE))</f>
        <v/>
      </c>
      <c r="E106" s="195" t="str">
        <f>IF(ISNA(VLOOKUP(B106,Register!A$7:Z$315,6,FALSE)),"",VLOOKUP(B106,Register!A$7:Z$315,6,FALSE))</f>
        <v/>
      </c>
      <c r="F106" s="105"/>
      <c r="G106" s="159"/>
      <c r="H106" s="159"/>
      <c r="I106" s="168" t="str">
        <f t="shared" si="103"/>
        <v/>
      </c>
      <c r="J106" s="5" t="str">
        <f t="shared" si="104"/>
        <v/>
      </c>
      <c r="K106" s="159"/>
      <c r="L106" s="159"/>
      <c r="M106" s="168" t="str">
        <f t="shared" si="105"/>
        <v/>
      </c>
      <c r="N106" s="5" t="str">
        <f t="shared" si="106"/>
        <v/>
      </c>
      <c r="O106" s="159"/>
      <c r="P106" s="159"/>
      <c r="Q106" s="168" t="str">
        <f t="shared" si="107"/>
        <v/>
      </c>
      <c r="R106" s="5" t="str">
        <f t="shared" si="108"/>
        <v/>
      </c>
      <c r="S106" s="159"/>
      <c r="T106" s="159"/>
      <c r="U106" s="168" t="str">
        <f t="shared" si="109"/>
        <v/>
      </c>
      <c r="V106" s="5" t="str">
        <f t="shared" si="110"/>
        <v/>
      </c>
      <c r="W106" s="159"/>
      <c r="X106" s="159"/>
      <c r="Y106" s="168" t="str">
        <f t="shared" si="111"/>
        <v/>
      </c>
      <c r="Z106" s="5" t="str">
        <f t="shared" si="112"/>
        <v/>
      </c>
      <c r="AA106" s="160" t="str">
        <f t="shared" si="101"/>
        <v/>
      </c>
      <c r="AB106" s="160" t="str">
        <f t="shared" si="102"/>
        <v/>
      </c>
      <c r="AC106" s="160" t="str">
        <f t="shared" si="113"/>
        <v/>
      </c>
      <c r="AD106" s="6" t="str">
        <f t="shared" si="114"/>
        <v/>
      </c>
      <c r="AE106" s="105"/>
      <c r="AF106" s="159"/>
      <c r="AG106" s="159"/>
      <c r="AH106" s="168" t="str">
        <f t="shared" si="115"/>
        <v/>
      </c>
      <c r="AI106" s="5" t="str">
        <f t="shared" si="116"/>
        <v/>
      </c>
      <c r="AJ106" s="159"/>
      <c r="AK106" s="159"/>
      <c r="AL106" s="168" t="str">
        <f t="shared" si="117"/>
        <v/>
      </c>
      <c r="AM106" s="5" t="str">
        <f t="shared" si="118"/>
        <v/>
      </c>
      <c r="AN106" s="159"/>
      <c r="AO106" s="159"/>
      <c r="AP106" s="168" t="str">
        <f t="shared" si="119"/>
        <v/>
      </c>
      <c r="AQ106" s="5" t="str">
        <f t="shared" si="120"/>
        <v/>
      </c>
      <c r="AR106" s="159"/>
      <c r="AS106" s="159"/>
      <c r="AT106" s="168" t="str">
        <f t="shared" si="121"/>
        <v/>
      </c>
      <c r="AU106" s="5" t="str">
        <f t="shared" si="122"/>
        <v/>
      </c>
      <c r="AV106" s="159"/>
      <c r="AW106" s="159"/>
      <c r="AX106" s="168" t="str">
        <f t="shared" si="123"/>
        <v/>
      </c>
      <c r="AY106" s="5" t="str">
        <f t="shared" si="124"/>
        <v/>
      </c>
      <c r="AZ106" s="160" t="str">
        <f t="shared" si="125"/>
        <v/>
      </c>
      <c r="BA106" s="160" t="str">
        <f t="shared" si="126"/>
        <v/>
      </c>
      <c r="BB106" s="160" t="str">
        <f t="shared" si="127"/>
        <v/>
      </c>
      <c r="BC106" s="6" t="str">
        <f t="shared" si="128"/>
        <v/>
      </c>
      <c r="BD106" s="105"/>
      <c r="BE106" s="159"/>
      <c r="BF106" s="159"/>
      <c r="BG106" s="168" t="str">
        <f t="shared" si="129"/>
        <v/>
      </c>
      <c r="BH106" s="5" t="str">
        <f t="shared" si="130"/>
        <v/>
      </c>
      <c r="BI106" s="159"/>
      <c r="BJ106" s="159"/>
      <c r="BK106" s="168" t="str">
        <f t="shared" si="131"/>
        <v/>
      </c>
      <c r="BL106" s="5" t="str">
        <f t="shared" si="132"/>
        <v/>
      </c>
      <c r="BM106" s="159"/>
      <c r="BN106" s="159"/>
      <c r="BO106" s="168" t="str">
        <f t="shared" si="133"/>
        <v/>
      </c>
      <c r="BP106" s="5" t="str">
        <f t="shared" si="134"/>
        <v/>
      </c>
      <c r="BQ106" s="159"/>
      <c r="BR106" s="159"/>
      <c r="BS106" s="168" t="str">
        <f t="shared" si="135"/>
        <v/>
      </c>
      <c r="BT106" s="5" t="str">
        <f t="shared" si="136"/>
        <v/>
      </c>
      <c r="BU106" s="159"/>
      <c r="BV106" s="159"/>
      <c r="BW106" s="168" t="str">
        <f t="shared" si="137"/>
        <v/>
      </c>
      <c r="BX106" s="5" t="str">
        <f t="shared" si="138"/>
        <v/>
      </c>
      <c r="BY106" s="160" t="str">
        <f t="shared" si="139"/>
        <v/>
      </c>
      <c r="BZ106" s="160" t="str">
        <f t="shared" si="140"/>
        <v/>
      </c>
      <c r="CA106" s="160" t="str">
        <f t="shared" si="141"/>
        <v/>
      </c>
      <c r="CB106" s="6" t="str">
        <f t="shared" si="142"/>
        <v/>
      </c>
      <c r="CC106" s="105"/>
      <c r="CD106" s="159"/>
      <c r="CE106" s="159"/>
      <c r="CF106" s="168" t="str">
        <f t="shared" si="143"/>
        <v/>
      </c>
      <c r="CG106" s="5" t="str">
        <f t="shared" si="144"/>
        <v/>
      </c>
      <c r="CH106" s="159"/>
      <c r="CI106" s="159"/>
      <c r="CJ106" s="168" t="str">
        <f t="shared" si="145"/>
        <v/>
      </c>
      <c r="CK106" s="5" t="str">
        <f t="shared" si="146"/>
        <v/>
      </c>
      <c r="CL106" s="159"/>
      <c r="CM106" s="159"/>
      <c r="CN106" s="168" t="str">
        <f t="shared" si="147"/>
        <v/>
      </c>
      <c r="CO106" s="5" t="str">
        <f t="shared" si="148"/>
        <v/>
      </c>
      <c r="CP106" s="159"/>
      <c r="CQ106" s="159"/>
      <c r="CR106" s="168" t="str">
        <f t="shared" si="149"/>
        <v/>
      </c>
      <c r="CS106" s="5" t="str">
        <f t="shared" si="150"/>
        <v/>
      </c>
      <c r="CT106" s="159"/>
      <c r="CU106" s="159"/>
      <c r="CV106" s="168" t="str">
        <f t="shared" si="151"/>
        <v/>
      </c>
      <c r="CW106" s="5" t="str">
        <f t="shared" si="152"/>
        <v/>
      </c>
      <c r="CX106" s="160" t="str">
        <f t="shared" si="153"/>
        <v/>
      </c>
      <c r="CY106" s="160" t="str">
        <f t="shared" si="154"/>
        <v/>
      </c>
      <c r="CZ106" s="160" t="str">
        <f t="shared" si="155"/>
        <v/>
      </c>
      <c r="DA106" s="6" t="str">
        <f t="shared" si="156"/>
        <v/>
      </c>
      <c r="DB106" s="105"/>
      <c r="DC106" s="159"/>
      <c r="DD106" s="159"/>
      <c r="DE106" s="168" t="str">
        <f t="shared" si="157"/>
        <v/>
      </c>
      <c r="DF106" s="5" t="str">
        <f t="shared" si="158"/>
        <v/>
      </c>
      <c r="DG106" s="159"/>
      <c r="DH106" s="159"/>
      <c r="DI106" s="168" t="str">
        <f t="shared" si="159"/>
        <v/>
      </c>
      <c r="DJ106" s="5" t="str">
        <f t="shared" si="160"/>
        <v/>
      </c>
      <c r="DK106" s="159"/>
      <c r="DL106" s="159"/>
      <c r="DM106" s="168" t="str">
        <f t="shared" si="161"/>
        <v/>
      </c>
      <c r="DN106" s="5" t="str">
        <f t="shared" si="162"/>
        <v/>
      </c>
      <c r="DO106" s="159"/>
      <c r="DP106" s="159"/>
      <c r="DQ106" s="168" t="str">
        <f t="shared" si="163"/>
        <v/>
      </c>
      <c r="DR106" s="5" t="str">
        <f t="shared" si="164"/>
        <v/>
      </c>
      <c r="DS106" s="159"/>
      <c r="DT106" s="159"/>
      <c r="DU106" s="168" t="str">
        <f t="shared" si="165"/>
        <v/>
      </c>
      <c r="DV106" s="5" t="str">
        <f t="shared" si="166"/>
        <v/>
      </c>
      <c r="DW106" s="160" t="str">
        <f t="shared" si="167"/>
        <v/>
      </c>
      <c r="DX106" s="160" t="str">
        <f t="shared" si="168"/>
        <v/>
      </c>
      <c r="DY106" s="160" t="str">
        <f t="shared" si="169"/>
        <v/>
      </c>
      <c r="DZ106" s="6" t="str">
        <f t="shared" si="170"/>
        <v/>
      </c>
      <c r="EA106" s="105"/>
      <c r="EB106" s="159"/>
      <c r="EC106" s="159"/>
      <c r="ED106" s="168" t="str">
        <f t="shared" si="171"/>
        <v/>
      </c>
      <c r="EE106" s="5" t="str">
        <f t="shared" si="172"/>
        <v/>
      </c>
      <c r="EF106" s="159"/>
      <c r="EG106" s="159"/>
      <c r="EH106" s="168" t="str">
        <f t="shared" si="173"/>
        <v/>
      </c>
      <c r="EI106" s="5" t="str">
        <f t="shared" si="174"/>
        <v/>
      </c>
      <c r="EJ106" s="159"/>
      <c r="EK106" s="159"/>
      <c r="EL106" s="168" t="str">
        <f t="shared" si="175"/>
        <v/>
      </c>
      <c r="EM106" s="5" t="str">
        <f t="shared" si="176"/>
        <v/>
      </c>
      <c r="EN106" s="159"/>
      <c r="EO106" s="159"/>
      <c r="EP106" s="168" t="str">
        <f t="shared" si="177"/>
        <v/>
      </c>
      <c r="EQ106" s="5" t="str">
        <f t="shared" si="178"/>
        <v/>
      </c>
      <c r="ER106" s="159"/>
      <c r="ES106" s="159"/>
      <c r="ET106" s="168" t="str">
        <f t="shared" si="179"/>
        <v/>
      </c>
      <c r="EU106" s="5" t="str">
        <f t="shared" si="180"/>
        <v/>
      </c>
      <c r="EV106" s="160" t="str">
        <f t="shared" si="181"/>
        <v/>
      </c>
      <c r="EW106" s="160" t="str">
        <f t="shared" si="182"/>
        <v/>
      </c>
      <c r="EX106" s="160" t="str">
        <f t="shared" si="183"/>
        <v/>
      </c>
      <c r="EY106" s="6" t="str">
        <f t="shared" si="184"/>
        <v/>
      </c>
      <c r="EZ106" s="105"/>
      <c r="FA106" s="105"/>
      <c r="FB106" s="105"/>
      <c r="FC106" s="105"/>
      <c r="FD106" s="105"/>
      <c r="FE106" s="106" t="str">
        <f t="shared" si="185"/>
        <v/>
      </c>
      <c r="FF106" s="100" t="str">
        <f t="shared" si="186"/>
        <v xml:space="preserve"> </v>
      </c>
      <c r="FG106" s="105"/>
      <c r="FH106" s="105"/>
      <c r="FI106" s="105"/>
      <c r="FJ106" s="105"/>
      <c r="FK106" s="105"/>
      <c r="FL106" s="107" t="str">
        <f t="shared" si="187"/>
        <v/>
      </c>
      <c r="FM106" s="101" t="str">
        <f t="shared" si="188"/>
        <v xml:space="preserve"> </v>
      </c>
      <c r="FN106" s="105"/>
      <c r="FO106" s="105"/>
      <c r="FP106" s="105"/>
      <c r="FQ106" s="105"/>
      <c r="FR106" s="105"/>
      <c r="FS106" s="204" t="str">
        <f t="shared" si="189"/>
        <v/>
      </c>
      <c r="FT106" s="205" t="str">
        <f t="shared" si="190"/>
        <v xml:space="preserve"> </v>
      </c>
      <c r="FU106" s="477"/>
      <c r="FV106" s="316" t="str">
        <f>IF(AND(C106=""),"-",VLOOKUP(B106,Register!$A$7:$AM$311,19,FALSE))</f>
        <v>-</v>
      </c>
      <c r="FW106" s="7" t="str">
        <f>IF(AND(C106=""),"-",VLOOKUP(B106,Register!$A$7:$AM$311,20,FALSE))</f>
        <v>-</v>
      </c>
      <c r="FX106" s="7" t="str">
        <f>IF(AND(C106=""),"-",VLOOKUP(B106,Register!$A$7:$AM$311,21,FALSE))</f>
        <v>-</v>
      </c>
      <c r="FY106" s="7" t="str">
        <f>IF(AND(C106=""),"-",VLOOKUP(B106,Register!$A$7:$AM$311,22,FALSE))</f>
        <v>-</v>
      </c>
      <c r="FZ106" s="7" t="str">
        <f>IF(AND(C106=""),"-",VLOOKUP(B106,Register!$A$7:$AM$311,23,FALSE))</f>
        <v>-</v>
      </c>
      <c r="GA106" s="7" t="str">
        <f>IF(AND(C106=""),"-",VLOOKUP(B106,Register!$A$7:$AM$311,24,FALSE))</f>
        <v>-</v>
      </c>
      <c r="GB106" s="7" t="str">
        <f>IF(AND(C106=""),"-",VLOOKUP(B106,Register!$A$7:$AM$311,25,FALSE))</f>
        <v>-</v>
      </c>
      <c r="GC106" s="7" t="str">
        <f>IF(AND(C106=""),"-",VLOOKUP(B106,Register!$A$7:$AM$311,26,FALSE))</f>
        <v>-</v>
      </c>
      <c r="GD106" s="7" t="str">
        <f>IF(AND(C106=""),"-",VLOOKUP(B106,Register!$A$7:$AM$311,27,FALSE))</f>
        <v>-</v>
      </c>
      <c r="GE106" s="7" t="str">
        <f>IF(AND(C106=""),"-",VLOOKUP(B106,Register!$A$7:$AM$311,28,FALSE))</f>
        <v>-</v>
      </c>
      <c r="GF106" s="7" t="str">
        <f>IF(AND(C106=""),"-",VLOOKUP(B106,Register!$A$7:$AM$311,29,FALSE))</f>
        <v>-</v>
      </c>
      <c r="GG106" s="7" t="str">
        <f>IF(AND(C106=""),"-",VLOOKUP(B106,Register!$A$7:$AM$311,30,FALSE))</f>
        <v>-</v>
      </c>
      <c r="GH106" s="8" t="str">
        <f>IF(AND(C106=""),"-",VLOOKUP(B106,Register!$A$7:$AM$311,31,FALSE))</f>
        <v>-</v>
      </c>
      <c r="GI106" s="309" t="str">
        <f>IF(AND(C106=""),"",VLOOKUP(B106,Register!$A$7:$CL$311,36,FALSE))</f>
        <v/>
      </c>
      <c r="GJ106" s="182" t="str">
        <f t="shared" si="191"/>
        <v/>
      </c>
      <c r="GK106" s="312" t="str">
        <f t="shared" si="192"/>
        <v/>
      </c>
      <c r="GL106" s="314" t="str">
        <f t="shared" si="193"/>
        <v/>
      </c>
      <c r="GM106" s="3"/>
      <c r="GR106" s="3"/>
      <c r="GS106" s="3"/>
      <c r="GT106" s="3"/>
      <c r="GU106" s="3"/>
      <c r="GV106" s="3"/>
      <c r="GW106" s="3"/>
      <c r="GX106" s="3"/>
      <c r="GY106" s="3"/>
      <c r="GZ106" s="3"/>
      <c r="HA106" s="3"/>
      <c r="HB106" s="3"/>
      <c r="HC106" s="3"/>
      <c r="HD106" s="3"/>
      <c r="HE106" s="3"/>
      <c r="HF106" s="3"/>
      <c r="HG106" s="3"/>
      <c r="HH106" s="3"/>
      <c r="HI106" s="3"/>
      <c r="HJ106" s="3"/>
      <c r="HK106" s="3"/>
      <c r="HL106" s="3"/>
      <c r="HM106" s="3"/>
      <c r="HW106" s="321" t="str">
        <f>IF(ISNA(VLOOKUP(B106,Register!A$7:Z$315,9,FALSE)),"",VLOOKUP(B106,Register!A$7:Z$315,9,FALSE))</f>
        <v/>
      </c>
      <c r="HX106" s="321" t="str">
        <f>IF(ISNA(VLOOKUP(B106,Register!A$7:Z$315,12,FALSE)),"",VLOOKUP(B106,Register!A$7:Z$315,12,FALSE))</f>
        <v/>
      </c>
      <c r="HY106" s="321" t="str">
        <f t="shared" si="194"/>
        <v/>
      </c>
      <c r="HZ106" s="321" t="str">
        <f t="shared" si="195"/>
        <v/>
      </c>
      <c r="IA106" s="321" t="str">
        <f t="shared" si="196"/>
        <v/>
      </c>
      <c r="IB106" s="321" t="str">
        <f t="shared" si="197"/>
        <v/>
      </c>
      <c r="IC106" s="321" t="str">
        <f t="shared" si="198"/>
        <v/>
      </c>
      <c r="ID106" s="321" t="str">
        <f t="shared" si="199"/>
        <v/>
      </c>
      <c r="IE106" s="321" t="str">
        <f t="shared" si="200"/>
        <v/>
      </c>
      <c r="IF106" s="321" t="str">
        <f t="shared" si="201"/>
        <v/>
      </c>
    </row>
    <row r="107" spans="1:240" ht="21">
      <c r="A107" s="172">
        <v>95</v>
      </c>
      <c r="B107" s="197"/>
      <c r="C107" s="196" t="str">
        <f>IF(ISNA(VLOOKUP(B107,Register!A$7:Z$315,3,FALSE)),"",VLOOKUP(B107,Register!A$7:Z$315,3,FALSE))</f>
        <v/>
      </c>
      <c r="D107" s="196" t="str">
        <f>IF(ISNA(VLOOKUP(B107,Register!A$7:Z$315,4,FALSE)),"",VLOOKUP(B107,Register!A$7:Z$315,4,FALSE))</f>
        <v/>
      </c>
      <c r="E107" s="195" t="str">
        <f>IF(ISNA(VLOOKUP(B107,Register!A$7:Z$315,6,FALSE)),"",VLOOKUP(B107,Register!A$7:Z$315,6,FALSE))</f>
        <v/>
      </c>
      <c r="F107" s="105"/>
      <c r="G107" s="159"/>
      <c r="H107" s="159"/>
      <c r="I107" s="168" t="str">
        <f t="shared" si="103"/>
        <v/>
      </c>
      <c r="J107" s="5" t="str">
        <f t="shared" si="104"/>
        <v/>
      </c>
      <c r="K107" s="159"/>
      <c r="L107" s="159"/>
      <c r="M107" s="168" t="str">
        <f t="shared" si="105"/>
        <v/>
      </c>
      <c r="N107" s="5" t="str">
        <f t="shared" si="106"/>
        <v/>
      </c>
      <c r="O107" s="159"/>
      <c r="P107" s="159"/>
      <c r="Q107" s="168" t="str">
        <f t="shared" si="107"/>
        <v/>
      </c>
      <c r="R107" s="5" t="str">
        <f t="shared" si="108"/>
        <v/>
      </c>
      <c r="S107" s="159"/>
      <c r="T107" s="159"/>
      <c r="U107" s="168" t="str">
        <f t="shared" si="109"/>
        <v/>
      </c>
      <c r="V107" s="5" t="str">
        <f t="shared" si="110"/>
        <v/>
      </c>
      <c r="W107" s="159"/>
      <c r="X107" s="159"/>
      <c r="Y107" s="168" t="str">
        <f t="shared" si="111"/>
        <v/>
      </c>
      <c r="Z107" s="5" t="str">
        <f t="shared" si="112"/>
        <v/>
      </c>
      <c r="AA107" s="160" t="str">
        <f t="shared" si="101"/>
        <v/>
      </c>
      <c r="AB107" s="160" t="str">
        <f t="shared" si="102"/>
        <v/>
      </c>
      <c r="AC107" s="160" t="str">
        <f t="shared" si="113"/>
        <v/>
      </c>
      <c r="AD107" s="6" t="str">
        <f t="shared" si="114"/>
        <v/>
      </c>
      <c r="AE107" s="105"/>
      <c r="AF107" s="159"/>
      <c r="AG107" s="159"/>
      <c r="AH107" s="168" t="str">
        <f t="shared" si="115"/>
        <v/>
      </c>
      <c r="AI107" s="5" t="str">
        <f t="shared" si="116"/>
        <v/>
      </c>
      <c r="AJ107" s="159"/>
      <c r="AK107" s="159"/>
      <c r="AL107" s="168" t="str">
        <f t="shared" si="117"/>
        <v/>
      </c>
      <c r="AM107" s="5" t="str">
        <f t="shared" si="118"/>
        <v/>
      </c>
      <c r="AN107" s="159"/>
      <c r="AO107" s="159"/>
      <c r="AP107" s="168" t="str">
        <f t="shared" si="119"/>
        <v/>
      </c>
      <c r="AQ107" s="5" t="str">
        <f t="shared" si="120"/>
        <v/>
      </c>
      <c r="AR107" s="159"/>
      <c r="AS107" s="159"/>
      <c r="AT107" s="168" t="str">
        <f t="shared" si="121"/>
        <v/>
      </c>
      <c r="AU107" s="5" t="str">
        <f t="shared" si="122"/>
        <v/>
      </c>
      <c r="AV107" s="159"/>
      <c r="AW107" s="159"/>
      <c r="AX107" s="168" t="str">
        <f t="shared" si="123"/>
        <v/>
      </c>
      <c r="AY107" s="5" t="str">
        <f t="shared" si="124"/>
        <v/>
      </c>
      <c r="AZ107" s="160" t="str">
        <f t="shared" si="125"/>
        <v/>
      </c>
      <c r="BA107" s="160" t="str">
        <f t="shared" si="126"/>
        <v/>
      </c>
      <c r="BB107" s="160" t="str">
        <f t="shared" si="127"/>
        <v/>
      </c>
      <c r="BC107" s="6" t="str">
        <f t="shared" si="128"/>
        <v/>
      </c>
      <c r="BD107" s="105"/>
      <c r="BE107" s="159"/>
      <c r="BF107" s="159"/>
      <c r="BG107" s="168" t="str">
        <f t="shared" si="129"/>
        <v/>
      </c>
      <c r="BH107" s="5" t="str">
        <f t="shared" si="130"/>
        <v/>
      </c>
      <c r="BI107" s="159"/>
      <c r="BJ107" s="159"/>
      <c r="BK107" s="168" t="str">
        <f t="shared" si="131"/>
        <v/>
      </c>
      <c r="BL107" s="5" t="str">
        <f t="shared" si="132"/>
        <v/>
      </c>
      <c r="BM107" s="159"/>
      <c r="BN107" s="159"/>
      <c r="BO107" s="168" t="str">
        <f t="shared" si="133"/>
        <v/>
      </c>
      <c r="BP107" s="5" t="str">
        <f t="shared" si="134"/>
        <v/>
      </c>
      <c r="BQ107" s="159"/>
      <c r="BR107" s="159"/>
      <c r="BS107" s="168" t="str">
        <f t="shared" si="135"/>
        <v/>
      </c>
      <c r="BT107" s="5" t="str">
        <f t="shared" si="136"/>
        <v/>
      </c>
      <c r="BU107" s="159"/>
      <c r="BV107" s="159"/>
      <c r="BW107" s="168" t="str">
        <f t="shared" si="137"/>
        <v/>
      </c>
      <c r="BX107" s="5" t="str">
        <f t="shared" si="138"/>
        <v/>
      </c>
      <c r="BY107" s="160" t="str">
        <f t="shared" si="139"/>
        <v/>
      </c>
      <c r="BZ107" s="160" t="str">
        <f t="shared" si="140"/>
        <v/>
      </c>
      <c r="CA107" s="160" t="str">
        <f t="shared" si="141"/>
        <v/>
      </c>
      <c r="CB107" s="6" t="str">
        <f t="shared" si="142"/>
        <v/>
      </c>
      <c r="CC107" s="105"/>
      <c r="CD107" s="159"/>
      <c r="CE107" s="159"/>
      <c r="CF107" s="168" t="str">
        <f t="shared" si="143"/>
        <v/>
      </c>
      <c r="CG107" s="5" t="str">
        <f t="shared" si="144"/>
        <v/>
      </c>
      <c r="CH107" s="159"/>
      <c r="CI107" s="159"/>
      <c r="CJ107" s="168" t="str">
        <f t="shared" si="145"/>
        <v/>
      </c>
      <c r="CK107" s="5" t="str">
        <f t="shared" si="146"/>
        <v/>
      </c>
      <c r="CL107" s="159"/>
      <c r="CM107" s="159"/>
      <c r="CN107" s="168" t="str">
        <f t="shared" si="147"/>
        <v/>
      </c>
      <c r="CO107" s="5" t="str">
        <f t="shared" si="148"/>
        <v/>
      </c>
      <c r="CP107" s="159"/>
      <c r="CQ107" s="159"/>
      <c r="CR107" s="168" t="str">
        <f t="shared" si="149"/>
        <v/>
      </c>
      <c r="CS107" s="5" t="str">
        <f t="shared" si="150"/>
        <v/>
      </c>
      <c r="CT107" s="159"/>
      <c r="CU107" s="159"/>
      <c r="CV107" s="168" t="str">
        <f t="shared" si="151"/>
        <v/>
      </c>
      <c r="CW107" s="5" t="str">
        <f t="shared" si="152"/>
        <v/>
      </c>
      <c r="CX107" s="160" t="str">
        <f t="shared" si="153"/>
        <v/>
      </c>
      <c r="CY107" s="160" t="str">
        <f t="shared" si="154"/>
        <v/>
      </c>
      <c r="CZ107" s="160" t="str">
        <f t="shared" si="155"/>
        <v/>
      </c>
      <c r="DA107" s="6" t="str">
        <f t="shared" si="156"/>
        <v/>
      </c>
      <c r="DB107" s="105"/>
      <c r="DC107" s="159"/>
      <c r="DD107" s="159"/>
      <c r="DE107" s="168" t="str">
        <f t="shared" si="157"/>
        <v/>
      </c>
      <c r="DF107" s="5" t="str">
        <f t="shared" si="158"/>
        <v/>
      </c>
      <c r="DG107" s="159"/>
      <c r="DH107" s="159"/>
      <c r="DI107" s="168" t="str">
        <f t="shared" si="159"/>
        <v/>
      </c>
      <c r="DJ107" s="5" t="str">
        <f t="shared" si="160"/>
        <v/>
      </c>
      <c r="DK107" s="159"/>
      <c r="DL107" s="159"/>
      <c r="DM107" s="168" t="str">
        <f t="shared" si="161"/>
        <v/>
      </c>
      <c r="DN107" s="5" t="str">
        <f t="shared" si="162"/>
        <v/>
      </c>
      <c r="DO107" s="159"/>
      <c r="DP107" s="159"/>
      <c r="DQ107" s="168" t="str">
        <f t="shared" si="163"/>
        <v/>
      </c>
      <c r="DR107" s="5" t="str">
        <f t="shared" si="164"/>
        <v/>
      </c>
      <c r="DS107" s="159"/>
      <c r="DT107" s="159"/>
      <c r="DU107" s="168" t="str">
        <f t="shared" si="165"/>
        <v/>
      </c>
      <c r="DV107" s="5" t="str">
        <f t="shared" si="166"/>
        <v/>
      </c>
      <c r="DW107" s="160" t="str">
        <f t="shared" si="167"/>
        <v/>
      </c>
      <c r="DX107" s="160" t="str">
        <f t="shared" si="168"/>
        <v/>
      </c>
      <c r="DY107" s="160" t="str">
        <f t="shared" si="169"/>
        <v/>
      </c>
      <c r="DZ107" s="6" t="str">
        <f t="shared" si="170"/>
        <v/>
      </c>
      <c r="EA107" s="105"/>
      <c r="EB107" s="159"/>
      <c r="EC107" s="159"/>
      <c r="ED107" s="168" t="str">
        <f t="shared" si="171"/>
        <v/>
      </c>
      <c r="EE107" s="5" t="str">
        <f t="shared" si="172"/>
        <v/>
      </c>
      <c r="EF107" s="159"/>
      <c r="EG107" s="159"/>
      <c r="EH107" s="168" t="str">
        <f t="shared" si="173"/>
        <v/>
      </c>
      <c r="EI107" s="5" t="str">
        <f t="shared" si="174"/>
        <v/>
      </c>
      <c r="EJ107" s="159"/>
      <c r="EK107" s="159"/>
      <c r="EL107" s="168" t="str">
        <f t="shared" si="175"/>
        <v/>
      </c>
      <c r="EM107" s="5" t="str">
        <f t="shared" si="176"/>
        <v/>
      </c>
      <c r="EN107" s="159"/>
      <c r="EO107" s="159"/>
      <c r="EP107" s="168" t="str">
        <f t="shared" si="177"/>
        <v/>
      </c>
      <c r="EQ107" s="5" t="str">
        <f t="shared" si="178"/>
        <v/>
      </c>
      <c r="ER107" s="159"/>
      <c r="ES107" s="159"/>
      <c r="ET107" s="168" t="str">
        <f t="shared" si="179"/>
        <v/>
      </c>
      <c r="EU107" s="5" t="str">
        <f t="shared" si="180"/>
        <v/>
      </c>
      <c r="EV107" s="160" t="str">
        <f t="shared" si="181"/>
        <v/>
      </c>
      <c r="EW107" s="160" t="str">
        <f t="shared" si="182"/>
        <v/>
      </c>
      <c r="EX107" s="160" t="str">
        <f t="shared" si="183"/>
        <v/>
      </c>
      <c r="EY107" s="6" t="str">
        <f t="shared" si="184"/>
        <v/>
      </c>
      <c r="EZ107" s="105"/>
      <c r="FA107" s="105"/>
      <c r="FB107" s="105"/>
      <c r="FC107" s="105"/>
      <c r="FD107" s="105"/>
      <c r="FE107" s="106" t="str">
        <f t="shared" si="185"/>
        <v/>
      </c>
      <c r="FF107" s="100" t="str">
        <f t="shared" si="186"/>
        <v xml:space="preserve"> </v>
      </c>
      <c r="FG107" s="105"/>
      <c r="FH107" s="105"/>
      <c r="FI107" s="105"/>
      <c r="FJ107" s="105"/>
      <c r="FK107" s="105"/>
      <c r="FL107" s="107" t="str">
        <f t="shared" si="187"/>
        <v/>
      </c>
      <c r="FM107" s="101" t="str">
        <f t="shared" si="188"/>
        <v xml:space="preserve"> </v>
      </c>
      <c r="FN107" s="105"/>
      <c r="FO107" s="105"/>
      <c r="FP107" s="105"/>
      <c r="FQ107" s="105"/>
      <c r="FR107" s="105"/>
      <c r="FS107" s="204" t="str">
        <f t="shared" si="189"/>
        <v/>
      </c>
      <c r="FT107" s="205" t="str">
        <f t="shared" si="190"/>
        <v xml:space="preserve"> </v>
      </c>
      <c r="FU107" s="477"/>
      <c r="FV107" s="316" t="str">
        <f>IF(AND(C107=""),"-",VLOOKUP(B107,Register!$A$7:$AM$311,19,FALSE))</f>
        <v>-</v>
      </c>
      <c r="FW107" s="7" t="str">
        <f>IF(AND(C107=""),"-",VLOOKUP(B107,Register!$A$7:$AM$311,20,FALSE))</f>
        <v>-</v>
      </c>
      <c r="FX107" s="7" t="str">
        <f>IF(AND(C107=""),"-",VLOOKUP(B107,Register!$A$7:$AM$311,21,FALSE))</f>
        <v>-</v>
      </c>
      <c r="FY107" s="7" t="str">
        <f>IF(AND(C107=""),"-",VLOOKUP(B107,Register!$A$7:$AM$311,22,FALSE))</f>
        <v>-</v>
      </c>
      <c r="FZ107" s="7" t="str">
        <f>IF(AND(C107=""),"-",VLOOKUP(B107,Register!$A$7:$AM$311,23,FALSE))</f>
        <v>-</v>
      </c>
      <c r="GA107" s="7" t="str">
        <f>IF(AND(C107=""),"-",VLOOKUP(B107,Register!$A$7:$AM$311,24,FALSE))</f>
        <v>-</v>
      </c>
      <c r="GB107" s="7" t="str">
        <f>IF(AND(C107=""),"-",VLOOKUP(B107,Register!$A$7:$AM$311,25,FALSE))</f>
        <v>-</v>
      </c>
      <c r="GC107" s="7" t="str">
        <f>IF(AND(C107=""),"-",VLOOKUP(B107,Register!$A$7:$AM$311,26,FALSE))</f>
        <v>-</v>
      </c>
      <c r="GD107" s="7" t="str">
        <f>IF(AND(C107=""),"-",VLOOKUP(B107,Register!$A$7:$AM$311,27,FALSE))</f>
        <v>-</v>
      </c>
      <c r="GE107" s="7" t="str">
        <f>IF(AND(C107=""),"-",VLOOKUP(B107,Register!$A$7:$AM$311,28,FALSE))</f>
        <v>-</v>
      </c>
      <c r="GF107" s="7" t="str">
        <f>IF(AND(C107=""),"-",VLOOKUP(B107,Register!$A$7:$AM$311,29,FALSE))</f>
        <v>-</v>
      </c>
      <c r="GG107" s="7" t="str">
        <f>IF(AND(C107=""),"-",VLOOKUP(B107,Register!$A$7:$AM$311,30,FALSE))</f>
        <v>-</v>
      </c>
      <c r="GH107" s="8" t="str">
        <f>IF(AND(C107=""),"-",VLOOKUP(B107,Register!$A$7:$AM$311,31,FALSE))</f>
        <v>-</v>
      </c>
      <c r="GI107" s="309" t="str">
        <f>IF(AND(C107=""),"",VLOOKUP(B107,Register!$A$7:$CL$311,36,FALSE))</f>
        <v/>
      </c>
      <c r="GJ107" s="182" t="str">
        <f t="shared" si="191"/>
        <v/>
      </c>
      <c r="GK107" s="312" t="str">
        <f t="shared" si="192"/>
        <v/>
      </c>
      <c r="GL107" s="314" t="str">
        <f t="shared" si="193"/>
        <v/>
      </c>
      <c r="GM107" s="3"/>
      <c r="GR107" s="3"/>
      <c r="GS107" s="3"/>
      <c r="GT107" s="3"/>
      <c r="GU107" s="3"/>
      <c r="GV107" s="3"/>
      <c r="GW107" s="3"/>
      <c r="GX107" s="3"/>
      <c r="GY107" s="3"/>
      <c r="GZ107" s="3"/>
      <c r="HA107" s="3"/>
      <c r="HB107" s="3"/>
      <c r="HC107" s="3"/>
      <c r="HD107" s="3"/>
      <c r="HE107" s="3"/>
      <c r="HF107" s="3"/>
      <c r="HG107" s="3"/>
      <c r="HH107" s="3"/>
      <c r="HI107" s="3"/>
      <c r="HJ107" s="3"/>
      <c r="HK107" s="3"/>
      <c r="HL107" s="3"/>
      <c r="HM107" s="3"/>
      <c r="HW107" s="321" t="str">
        <f>IF(ISNA(VLOOKUP(B107,Register!A$7:Z$315,9,FALSE)),"",VLOOKUP(B107,Register!A$7:Z$315,9,FALSE))</f>
        <v/>
      </c>
      <c r="HX107" s="321" t="str">
        <f>IF(ISNA(VLOOKUP(B107,Register!A$7:Z$315,12,FALSE)),"",VLOOKUP(B107,Register!A$7:Z$315,12,FALSE))</f>
        <v/>
      </c>
      <c r="HY107" s="321" t="str">
        <f t="shared" si="194"/>
        <v/>
      </c>
      <c r="HZ107" s="321" t="str">
        <f t="shared" si="195"/>
        <v/>
      </c>
      <c r="IA107" s="321" t="str">
        <f t="shared" si="196"/>
        <v/>
      </c>
      <c r="IB107" s="321" t="str">
        <f t="shared" si="197"/>
        <v/>
      </c>
      <c r="IC107" s="321" t="str">
        <f t="shared" si="198"/>
        <v/>
      </c>
      <c r="ID107" s="321" t="str">
        <f t="shared" si="199"/>
        <v/>
      </c>
      <c r="IE107" s="321" t="str">
        <f t="shared" si="200"/>
        <v/>
      </c>
      <c r="IF107" s="321" t="str">
        <f t="shared" si="201"/>
        <v/>
      </c>
    </row>
    <row r="108" spans="1:240" ht="21">
      <c r="A108" s="172">
        <v>96</v>
      </c>
      <c r="B108" s="197"/>
      <c r="C108" s="196" t="str">
        <f>IF(ISNA(VLOOKUP(B108,Register!A$7:Z$315,3,FALSE)),"",VLOOKUP(B108,Register!A$7:Z$315,3,FALSE))</f>
        <v/>
      </c>
      <c r="D108" s="196" t="str">
        <f>IF(ISNA(VLOOKUP(B108,Register!A$7:Z$315,4,FALSE)),"",VLOOKUP(B108,Register!A$7:Z$315,4,FALSE))</f>
        <v/>
      </c>
      <c r="E108" s="195" t="str">
        <f>IF(ISNA(VLOOKUP(B108,Register!A$7:Z$315,6,FALSE)),"",VLOOKUP(B108,Register!A$7:Z$315,6,FALSE))</f>
        <v/>
      </c>
      <c r="F108" s="105"/>
      <c r="G108" s="159"/>
      <c r="H108" s="159"/>
      <c r="I108" s="168" t="str">
        <f t="shared" si="103"/>
        <v/>
      </c>
      <c r="J108" s="5" t="str">
        <f t="shared" si="104"/>
        <v/>
      </c>
      <c r="K108" s="159"/>
      <c r="L108" s="159"/>
      <c r="M108" s="168" t="str">
        <f t="shared" si="105"/>
        <v/>
      </c>
      <c r="N108" s="5" t="str">
        <f t="shared" si="106"/>
        <v/>
      </c>
      <c r="O108" s="159"/>
      <c r="P108" s="159"/>
      <c r="Q108" s="168" t="str">
        <f t="shared" si="107"/>
        <v/>
      </c>
      <c r="R108" s="5" t="str">
        <f t="shared" si="108"/>
        <v/>
      </c>
      <c r="S108" s="159"/>
      <c r="T108" s="159"/>
      <c r="U108" s="168" t="str">
        <f t="shared" si="109"/>
        <v/>
      </c>
      <c r="V108" s="5" t="str">
        <f t="shared" si="110"/>
        <v/>
      </c>
      <c r="W108" s="159"/>
      <c r="X108" s="159"/>
      <c r="Y108" s="168" t="str">
        <f t="shared" si="111"/>
        <v/>
      </c>
      <c r="Z108" s="5" t="str">
        <f t="shared" si="112"/>
        <v/>
      </c>
      <c r="AA108" s="160" t="str">
        <f t="shared" si="101"/>
        <v/>
      </c>
      <c r="AB108" s="160" t="str">
        <f t="shared" si="102"/>
        <v/>
      </c>
      <c r="AC108" s="160" t="str">
        <f t="shared" si="113"/>
        <v/>
      </c>
      <c r="AD108" s="6" t="str">
        <f t="shared" si="114"/>
        <v/>
      </c>
      <c r="AE108" s="105"/>
      <c r="AF108" s="159"/>
      <c r="AG108" s="159"/>
      <c r="AH108" s="168" t="str">
        <f t="shared" si="115"/>
        <v/>
      </c>
      <c r="AI108" s="5" t="str">
        <f t="shared" si="116"/>
        <v/>
      </c>
      <c r="AJ108" s="159"/>
      <c r="AK108" s="159"/>
      <c r="AL108" s="168" t="str">
        <f t="shared" si="117"/>
        <v/>
      </c>
      <c r="AM108" s="5" t="str">
        <f t="shared" si="118"/>
        <v/>
      </c>
      <c r="AN108" s="159"/>
      <c r="AO108" s="159"/>
      <c r="AP108" s="168" t="str">
        <f t="shared" si="119"/>
        <v/>
      </c>
      <c r="AQ108" s="5" t="str">
        <f t="shared" si="120"/>
        <v/>
      </c>
      <c r="AR108" s="159"/>
      <c r="AS108" s="159"/>
      <c r="AT108" s="168" t="str">
        <f t="shared" si="121"/>
        <v/>
      </c>
      <c r="AU108" s="5" t="str">
        <f t="shared" si="122"/>
        <v/>
      </c>
      <c r="AV108" s="159"/>
      <c r="AW108" s="159"/>
      <c r="AX108" s="168" t="str">
        <f t="shared" si="123"/>
        <v/>
      </c>
      <c r="AY108" s="5" t="str">
        <f t="shared" si="124"/>
        <v/>
      </c>
      <c r="AZ108" s="160" t="str">
        <f t="shared" si="125"/>
        <v/>
      </c>
      <c r="BA108" s="160" t="str">
        <f t="shared" si="126"/>
        <v/>
      </c>
      <c r="BB108" s="160" t="str">
        <f t="shared" si="127"/>
        <v/>
      </c>
      <c r="BC108" s="6" t="str">
        <f t="shared" si="128"/>
        <v/>
      </c>
      <c r="BD108" s="105"/>
      <c r="BE108" s="159"/>
      <c r="BF108" s="159"/>
      <c r="BG108" s="168" t="str">
        <f t="shared" si="129"/>
        <v/>
      </c>
      <c r="BH108" s="5" t="str">
        <f t="shared" si="130"/>
        <v/>
      </c>
      <c r="BI108" s="159"/>
      <c r="BJ108" s="159"/>
      <c r="BK108" s="168" t="str">
        <f t="shared" si="131"/>
        <v/>
      </c>
      <c r="BL108" s="5" t="str">
        <f t="shared" si="132"/>
        <v/>
      </c>
      <c r="BM108" s="159"/>
      <c r="BN108" s="159"/>
      <c r="BO108" s="168" t="str">
        <f t="shared" si="133"/>
        <v/>
      </c>
      <c r="BP108" s="5" t="str">
        <f t="shared" si="134"/>
        <v/>
      </c>
      <c r="BQ108" s="159"/>
      <c r="BR108" s="159"/>
      <c r="BS108" s="168" t="str">
        <f t="shared" si="135"/>
        <v/>
      </c>
      <c r="BT108" s="5" t="str">
        <f t="shared" si="136"/>
        <v/>
      </c>
      <c r="BU108" s="159"/>
      <c r="BV108" s="159"/>
      <c r="BW108" s="168" t="str">
        <f t="shared" si="137"/>
        <v/>
      </c>
      <c r="BX108" s="5" t="str">
        <f t="shared" si="138"/>
        <v/>
      </c>
      <c r="BY108" s="160" t="str">
        <f t="shared" si="139"/>
        <v/>
      </c>
      <c r="BZ108" s="160" t="str">
        <f t="shared" si="140"/>
        <v/>
      </c>
      <c r="CA108" s="160" t="str">
        <f t="shared" si="141"/>
        <v/>
      </c>
      <c r="CB108" s="6" t="str">
        <f t="shared" si="142"/>
        <v/>
      </c>
      <c r="CC108" s="105"/>
      <c r="CD108" s="159"/>
      <c r="CE108" s="159"/>
      <c r="CF108" s="168" t="str">
        <f t="shared" si="143"/>
        <v/>
      </c>
      <c r="CG108" s="5" t="str">
        <f t="shared" si="144"/>
        <v/>
      </c>
      <c r="CH108" s="159"/>
      <c r="CI108" s="159"/>
      <c r="CJ108" s="168" t="str">
        <f t="shared" si="145"/>
        <v/>
      </c>
      <c r="CK108" s="5" t="str">
        <f t="shared" si="146"/>
        <v/>
      </c>
      <c r="CL108" s="159"/>
      <c r="CM108" s="159"/>
      <c r="CN108" s="168" t="str">
        <f t="shared" si="147"/>
        <v/>
      </c>
      <c r="CO108" s="5" t="str">
        <f t="shared" si="148"/>
        <v/>
      </c>
      <c r="CP108" s="159"/>
      <c r="CQ108" s="159"/>
      <c r="CR108" s="168" t="str">
        <f t="shared" si="149"/>
        <v/>
      </c>
      <c r="CS108" s="5" t="str">
        <f t="shared" si="150"/>
        <v/>
      </c>
      <c r="CT108" s="159"/>
      <c r="CU108" s="159"/>
      <c r="CV108" s="168" t="str">
        <f t="shared" si="151"/>
        <v/>
      </c>
      <c r="CW108" s="5" t="str">
        <f t="shared" si="152"/>
        <v/>
      </c>
      <c r="CX108" s="160" t="str">
        <f t="shared" si="153"/>
        <v/>
      </c>
      <c r="CY108" s="160" t="str">
        <f t="shared" si="154"/>
        <v/>
      </c>
      <c r="CZ108" s="160" t="str">
        <f t="shared" si="155"/>
        <v/>
      </c>
      <c r="DA108" s="6" t="str">
        <f t="shared" si="156"/>
        <v/>
      </c>
      <c r="DB108" s="105"/>
      <c r="DC108" s="159"/>
      <c r="DD108" s="159"/>
      <c r="DE108" s="168" t="str">
        <f t="shared" si="157"/>
        <v/>
      </c>
      <c r="DF108" s="5" t="str">
        <f t="shared" si="158"/>
        <v/>
      </c>
      <c r="DG108" s="159"/>
      <c r="DH108" s="159"/>
      <c r="DI108" s="168" t="str">
        <f t="shared" si="159"/>
        <v/>
      </c>
      <c r="DJ108" s="5" t="str">
        <f t="shared" si="160"/>
        <v/>
      </c>
      <c r="DK108" s="159"/>
      <c r="DL108" s="159"/>
      <c r="DM108" s="168" t="str">
        <f t="shared" si="161"/>
        <v/>
      </c>
      <c r="DN108" s="5" t="str">
        <f t="shared" si="162"/>
        <v/>
      </c>
      <c r="DO108" s="159"/>
      <c r="DP108" s="159"/>
      <c r="DQ108" s="168" t="str">
        <f t="shared" si="163"/>
        <v/>
      </c>
      <c r="DR108" s="5" t="str">
        <f t="shared" si="164"/>
        <v/>
      </c>
      <c r="DS108" s="159"/>
      <c r="DT108" s="159"/>
      <c r="DU108" s="168" t="str">
        <f t="shared" si="165"/>
        <v/>
      </c>
      <c r="DV108" s="5" t="str">
        <f t="shared" si="166"/>
        <v/>
      </c>
      <c r="DW108" s="160" t="str">
        <f t="shared" si="167"/>
        <v/>
      </c>
      <c r="DX108" s="160" t="str">
        <f t="shared" si="168"/>
        <v/>
      </c>
      <c r="DY108" s="160" t="str">
        <f t="shared" si="169"/>
        <v/>
      </c>
      <c r="DZ108" s="6" t="str">
        <f t="shared" si="170"/>
        <v/>
      </c>
      <c r="EA108" s="105"/>
      <c r="EB108" s="159"/>
      <c r="EC108" s="159"/>
      <c r="ED108" s="168" t="str">
        <f t="shared" si="171"/>
        <v/>
      </c>
      <c r="EE108" s="5" t="str">
        <f t="shared" si="172"/>
        <v/>
      </c>
      <c r="EF108" s="159"/>
      <c r="EG108" s="159"/>
      <c r="EH108" s="168" t="str">
        <f t="shared" si="173"/>
        <v/>
      </c>
      <c r="EI108" s="5" t="str">
        <f t="shared" si="174"/>
        <v/>
      </c>
      <c r="EJ108" s="159"/>
      <c r="EK108" s="159"/>
      <c r="EL108" s="168" t="str">
        <f t="shared" si="175"/>
        <v/>
      </c>
      <c r="EM108" s="5" t="str">
        <f t="shared" si="176"/>
        <v/>
      </c>
      <c r="EN108" s="159"/>
      <c r="EO108" s="159"/>
      <c r="EP108" s="168" t="str">
        <f t="shared" si="177"/>
        <v/>
      </c>
      <c r="EQ108" s="5" t="str">
        <f t="shared" si="178"/>
        <v/>
      </c>
      <c r="ER108" s="159"/>
      <c r="ES108" s="159"/>
      <c r="ET108" s="168" t="str">
        <f t="shared" si="179"/>
        <v/>
      </c>
      <c r="EU108" s="5" t="str">
        <f t="shared" si="180"/>
        <v/>
      </c>
      <c r="EV108" s="160" t="str">
        <f t="shared" si="181"/>
        <v/>
      </c>
      <c r="EW108" s="160" t="str">
        <f t="shared" si="182"/>
        <v/>
      </c>
      <c r="EX108" s="160" t="str">
        <f t="shared" si="183"/>
        <v/>
      </c>
      <c r="EY108" s="6" t="str">
        <f t="shared" si="184"/>
        <v/>
      </c>
      <c r="EZ108" s="105"/>
      <c r="FA108" s="105"/>
      <c r="FB108" s="105"/>
      <c r="FC108" s="105"/>
      <c r="FD108" s="105"/>
      <c r="FE108" s="106" t="str">
        <f t="shared" si="185"/>
        <v/>
      </c>
      <c r="FF108" s="100" t="str">
        <f t="shared" si="186"/>
        <v xml:space="preserve"> </v>
      </c>
      <c r="FG108" s="105"/>
      <c r="FH108" s="105"/>
      <c r="FI108" s="105"/>
      <c r="FJ108" s="105"/>
      <c r="FK108" s="105"/>
      <c r="FL108" s="107" t="str">
        <f t="shared" si="187"/>
        <v/>
      </c>
      <c r="FM108" s="101" t="str">
        <f t="shared" si="188"/>
        <v xml:space="preserve"> </v>
      </c>
      <c r="FN108" s="105"/>
      <c r="FO108" s="105"/>
      <c r="FP108" s="105"/>
      <c r="FQ108" s="105"/>
      <c r="FR108" s="105"/>
      <c r="FS108" s="204" t="str">
        <f t="shared" si="189"/>
        <v/>
      </c>
      <c r="FT108" s="205" t="str">
        <f t="shared" si="190"/>
        <v xml:space="preserve"> </v>
      </c>
      <c r="FU108" s="477"/>
      <c r="FV108" s="316" t="str">
        <f>IF(AND(C108=""),"-",VLOOKUP(B108,Register!$A$7:$AM$311,19,FALSE))</f>
        <v>-</v>
      </c>
      <c r="FW108" s="7" t="str">
        <f>IF(AND(C108=""),"-",VLOOKUP(B108,Register!$A$7:$AM$311,20,FALSE))</f>
        <v>-</v>
      </c>
      <c r="FX108" s="7" t="str">
        <f>IF(AND(C108=""),"-",VLOOKUP(B108,Register!$A$7:$AM$311,21,FALSE))</f>
        <v>-</v>
      </c>
      <c r="FY108" s="7" t="str">
        <f>IF(AND(C108=""),"-",VLOOKUP(B108,Register!$A$7:$AM$311,22,FALSE))</f>
        <v>-</v>
      </c>
      <c r="FZ108" s="7" t="str">
        <f>IF(AND(C108=""),"-",VLOOKUP(B108,Register!$A$7:$AM$311,23,FALSE))</f>
        <v>-</v>
      </c>
      <c r="GA108" s="7" t="str">
        <f>IF(AND(C108=""),"-",VLOOKUP(B108,Register!$A$7:$AM$311,24,FALSE))</f>
        <v>-</v>
      </c>
      <c r="GB108" s="7" t="str">
        <f>IF(AND(C108=""),"-",VLOOKUP(B108,Register!$A$7:$AM$311,25,FALSE))</f>
        <v>-</v>
      </c>
      <c r="GC108" s="7" t="str">
        <f>IF(AND(C108=""),"-",VLOOKUP(B108,Register!$A$7:$AM$311,26,FALSE))</f>
        <v>-</v>
      </c>
      <c r="GD108" s="7" t="str">
        <f>IF(AND(C108=""),"-",VLOOKUP(B108,Register!$A$7:$AM$311,27,FALSE))</f>
        <v>-</v>
      </c>
      <c r="GE108" s="7" t="str">
        <f>IF(AND(C108=""),"-",VLOOKUP(B108,Register!$A$7:$AM$311,28,FALSE))</f>
        <v>-</v>
      </c>
      <c r="GF108" s="7" t="str">
        <f>IF(AND(C108=""),"-",VLOOKUP(B108,Register!$A$7:$AM$311,29,FALSE))</f>
        <v>-</v>
      </c>
      <c r="GG108" s="7" t="str">
        <f>IF(AND(C108=""),"-",VLOOKUP(B108,Register!$A$7:$AM$311,30,FALSE))</f>
        <v>-</v>
      </c>
      <c r="GH108" s="8" t="str">
        <f>IF(AND(C108=""),"-",VLOOKUP(B108,Register!$A$7:$AM$311,31,FALSE))</f>
        <v>-</v>
      </c>
      <c r="GI108" s="309" t="str">
        <f>IF(AND(C108=""),"",VLOOKUP(B108,Register!$A$7:$CL$311,36,FALSE))</f>
        <v/>
      </c>
      <c r="GJ108" s="182" t="str">
        <f t="shared" si="191"/>
        <v/>
      </c>
      <c r="GK108" s="312" t="str">
        <f t="shared" si="192"/>
        <v/>
      </c>
      <c r="GL108" s="314" t="str">
        <f t="shared" si="193"/>
        <v/>
      </c>
      <c r="GM108" s="3"/>
      <c r="GR108" s="3"/>
      <c r="GS108" s="3"/>
      <c r="GT108" s="3"/>
      <c r="GU108" s="3"/>
      <c r="GV108" s="3"/>
      <c r="GW108" s="3"/>
      <c r="GX108" s="3"/>
      <c r="GY108" s="3"/>
      <c r="GZ108" s="3"/>
      <c r="HA108" s="3"/>
      <c r="HB108" s="3"/>
      <c r="HC108" s="3"/>
      <c r="HD108" s="3"/>
      <c r="HE108" s="3"/>
      <c r="HF108" s="3"/>
      <c r="HG108" s="3"/>
      <c r="HH108" s="3"/>
      <c r="HI108" s="3"/>
      <c r="HJ108" s="3"/>
      <c r="HK108" s="3"/>
      <c r="HL108" s="3"/>
      <c r="HM108" s="3"/>
      <c r="HW108" s="321" t="str">
        <f>IF(ISNA(VLOOKUP(B108,Register!A$7:Z$315,9,FALSE)),"",VLOOKUP(B108,Register!A$7:Z$315,9,FALSE))</f>
        <v/>
      </c>
      <c r="HX108" s="321" t="str">
        <f>IF(ISNA(VLOOKUP(B108,Register!A$7:Z$315,12,FALSE)),"",VLOOKUP(B108,Register!A$7:Z$315,12,FALSE))</f>
        <v/>
      </c>
      <c r="HY108" s="321" t="str">
        <f t="shared" si="194"/>
        <v/>
      </c>
      <c r="HZ108" s="321" t="str">
        <f t="shared" si="195"/>
        <v/>
      </c>
      <c r="IA108" s="321" t="str">
        <f t="shared" si="196"/>
        <v/>
      </c>
      <c r="IB108" s="321" t="str">
        <f t="shared" si="197"/>
        <v/>
      </c>
      <c r="IC108" s="321" t="str">
        <f t="shared" si="198"/>
        <v/>
      </c>
      <c r="ID108" s="321" t="str">
        <f t="shared" si="199"/>
        <v/>
      </c>
      <c r="IE108" s="321" t="str">
        <f t="shared" si="200"/>
        <v/>
      </c>
      <c r="IF108" s="321" t="str">
        <f t="shared" si="201"/>
        <v/>
      </c>
    </row>
    <row r="109" spans="1:240" ht="21">
      <c r="A109" s="172">
        <v>97</v>
      </c>
      <c r="B109" s="197"/>
      <c r="C109" s="196" t="str">
        <f>IF(ISNA(VLOOKUP(B109,Register!A$7:Z$315,3,FALSE)),"",VLOOKUP(B109,Register!A$7:Z$315,3,FALSE))</f>
        <v/>
      </c>
      <c r="D109" s="196" t="str">
        <f>IF(ISNA(VLOOKUP(B109,Register!A$7:Z$315,4,FALSE)),"",VLOOKUP(B109,Register!A$7:Z$315,4,FALSE))</f>
        <v/>
      </c>
      <c r="E109" s="195" t="str">
        <f>IF(ISNA(VLOOKUP(B109,Register!A$7:Z$315,6,FALSE)),"",VLOOKUP(B109,Register!A$7:Z$315,6,FALSE))</f>
        <v/>
      </c>
      <c r="F109" s="105"/>
      <c r="G109" s="159"/>
      <c r="H109" s="159"/>
      <c r="I109" s="168" t="str">
        <f t="shared" si="103"/>
        <v/>
      </c>
      <c r="J109" s="5" t="str">
        <f t="shared" si="104"/>
        <v/>
      </c>
      <c r="K109" s="159"/>
      <c r="L109" s="159"/>
      <c r="M109" s="168" t="str">
        <f t="shared" si="105"/>
        <v/>
      </c>
      <c r="N109" s="5" t="str">
        <f t="shared" si="106"/>
        <v/>
      </c>
      <c r="O109" s="159"/>
      <c r="P109" s="159"/>
      <c r="Q109" s="168" t="str">
        <f t="shared" si="107"/>
        <v/>
      </c>
      <c r="R109" s="5" t="str">
        <f t="shared" si="108"/>
        <v/>
      </c>
      <c r="S109" s="159"/>
      <c r="T109" s="159"/>
      <c r="U109" s="168" t="str">
        <f t="shared" si="109"/>
        <v/>
      </c>
      <c r="V109" s="5" t="str">
        <f t="shared" si="110"/>
        <v/>
      </c>
      <c r="W109" s="159"/>
      <c r="X109" s="159"/>
      <c r="Y109" s="168" t="str">
        <f t="shared" si="111"/>
        <v/>
      </c>
      <c r="Z109" s="5" t="str">
        <f t="shared" si="112"/>
        <v/>
      </c>
      <c r="AA109" s="160" t="str">
        <f>IF(AND(B109=""),"",SUM(G109+K109+O109+S109+W109))</f>
        <v/>
      </c>
      <c r="AB109" s="160" t="str">
        <f t="shared" si="102"/>
        <v/>
      </c>
      <c r="AC109" s="160" t="str">
        <f t="shared" si="113"/>
        <v/>
      </c>
      <c r="AD109" s="6" t="str">
        <f t="shared" si="114"/>
        <v/>
      </c>
      <c r="AE109" s="105"/>
      <c r="AF109" s="159"/>
      <c r="AG109" s="159"/>
      <c r="AH109" s="168" t="str">
        <f t="shared" si="115"/>
        <v/>
      </c>
      <c r="AI109" s="5" t="str">
        <f t="shared" si="116"/>
        <v/>
      </c>
      <c r="AJ109" s="159"/>
      <c r="AK109" s="159"/>
      <c r="AL109" s="168" t="str">
        <f t="shared" si="117"/>
        <v/>
      </c>
      <c r="AM109" s="5" t="str">
        <f t="shared" si="118"/>
        <v/>
      </c>
      <c r="AN109" s="159"/>
      <c r="AO109" s="159"/>
      <c r="AP109" s="168" t="str">
        <f t="shared" si="119"/>
        <v/>
      </c>
      <c r="AQ109" s="5" t="str">
        <f t="shared" si="120"/>
        <v/>
      </c>
      <c r="AR109" s="159"/>
      <c r="AS109" s="159"/>
      <c r="AT109" s="168" t="str">
        <f t="shared" si="121"/>
        <v/>
      </c>
      <c r="AU109" s="5" t="str">
        <f t="shared" si="122"/>
        <v/>
      </c>
      <c r="AV109" s="159"/>
      <c r="AW109" s="159"/>
      <c r="AX109" s="168" t="str">
        <f t="shared" si="123"/>
        <v/>
      </c>
      <c r="AY109" s="5" t="str">
        <f t="shared" si="124"/>
        <v/>
      </c>
      <c r="AZ109" s="160" t="str">
        <f t="shared" si="125"/>
        <v/>
      </c>
      <c r="BA109" s="160" t="str">
        <f t="shared" si="126"/>
        <v/>
      </c>
      <c r="BB109" s="160" t="str">
        <f t="shared" si="127"/>
        <v/>
      </c>
      <c r="BC109" s="6" t="str">
        <f t="shared" si="128"/>
        <v/>
      </c>
      <c r="BD109" s="105"/>
      <c r="BE109" s="159"/>
      <c r="BF109" s="159"/>
      <c r="BG109" s="168" t="str">
        <f t="shared" si="129"/>
        <v/>
      </c>
      <c r="BH109" s="5" t="str">
        <f t="shared" si="130"/>
        <v/>
      </c>
      <c r="BI109" s="159"/>
      <c r="BJ109" s="159"/>
      <c r="BK109" s="168" t="str">
        <f t="shared" si="131"/>
        <v/>
      </c>
      <c r="BL109" s="5" t="str">
        <f t="shared" si="132"/>
        <v/>
      </c>
      <c r="BM109" s="159"/>
      <c r="BN109" s="159"/>
      <c r="BO109" s="168" t="str">
        <f t="shared" si="133"/>
        <v/>
      </c>
      <c r="BP109" s="5" t="str">
        <f t="shared" si="134"/>
        <v/>
      </c>
      <c r="BQ109" s="159"/>
      <c r="BR109" s="159"/>
      <c r="BS109" s="168" t="str">
        <f t="shared" si="135"/>
        <v/>
      </c>
      <c r="BT109" s="5" t="str">
        <f t="shared" si="136"/>
        <v/>
      </c>
      <c r="BU109" s="159"/>
      <c r="BV109" s="159"/>
      <c r="BW109" s="168" t="str">
        <f t="shared" si="137"/>
        <v/>
      </c>
      <c r="BX109" s="5" t="str">
        <f t="shared" si="138"/>
        <v/>
      </c>
      <c r="BY109" s="160" t="str">
        <f t="shared" si="139"/>
        <v/>
      </c>
      <c r="BZ109" s="160" t="str">
        <f t="shared" si="140"/>
        <v/>
      </c>
      <c r="CA109" s="160" t="str">
        <f t="shared" si="141"/>
        <v/>
      </c>
      <c r="CB109" s="6" t="str">
        <f t="shared" si="142"/>
        <v/>
      </c>
      <c r="CC109" s="105"/>
      <c r="CD109" s="159"/>
      <c r="CE109" s="159"/>
      <c r="CF109" s="168" t="str">
        <f t="shared" si="143"/>
        <v/>
      </c>
      <c r="CG109" s="5" t="str">
        <f t="shared" si="144"/>
        <v/>
      </c>
      <c r="CH109" s="159"/>
      <c r="CI109" s="159"/>
      <c r="CJ109" s="168" t="str">
        <f t="shared" si="145"/>
        <v/>
      </c>
      <c r="CK109" s="5" t="str">
        <f t="shared" si="146"/>
        <v/>
      </c>
      <c r="CL109" s="159"/>
      <c r="CM109" s="159"/>
      <c r="CN109" s="168" t="str">
        <f t="shared" si="147"/>
        <v/>
      </c>
      <c r="CO109" s="5" t="str">
        <f t="shared" si="148"/>
        <v/>
      </c>
      <c r="CP109" s="159"/>
      <c r="CQ109" s="159"/>
      <c r="CR109" s="168" t="str">
        <f t="shared" si="149"/>
        <v/>
      </c>
      <c r="CS109" s="5" t="str">
        <f t="shared" si="150"/>
        <v/>
      </c>
      <c r="CT109" s="159"/>
      <c r="CU109" s="159"/>
      <c r="CV109" s="168" t="str">
        <f t="shared" si="151"/>
        <v/>
      </c>
      <c r="CW109" s="5" t="str">
        <f t="shared" si="152"/>
        <v/>
      </c>
      <c r="CX109" s="160" t="str">
        <f t="shared" si="153"/>
        <v/>
      </c>
      <c r="CY109" s="160" t="str">
        <f t="shared" si="154"/>
        <v/>
      </c>
      <c r="CZ109" s="160" t="str">
        <f t="shared" si="155"/>
        <v/>
      </c>
      <c r="DA109" s="6" t="str">
        <f t="shared" si="156"/>
        <v/>
      </c>
      <c r="DB109" s="105"/>
      <c r="DC109" s="159"/>
      <c r="DD109" s="159"/>
      <c r="DE109" s="168" t="str">
        <f t="shared" si="157"/>
        <v/>
      </c>
      <c r="DF109" s="5" t="str">
        <f t="shared" si="158"/>
        <v/>
      </c>
      <c r="DG109" s="159"/>
      <c r="DH109" s="159"/>
      <c r="DI109" s="168" t="str">
        <f t="shared" si="159"/>
        <v/>
      </c>
      <c r="DJ109" s="5" t="str">
        <f t="shared" si="160"/>
        <v/>
      </c>
      <c r="DK109" s="159"/>
      <c r="DL109" s="159"/>
      <c r="DM109" s="168" t="str">
        <f t="shared" si="161"/>
        <v/>
      </c>
      <c r="DN109" s="5" t="str">
        <f t="shared" si="162"/>
        <v/>
      </c>
      <c r="DO109" s="159"/>
      <c r="DP109" s="159"/>
      <c r="DQ109" s="168" t="str">
        <f t="shared" si="163"/>
        <v/>
      </c>
      <c r="DR109" s="5" t="str">
        <f t="shared" si="164"/>
        <v/>
      </c>
      <c r="DS109" s="159"/>
      <c r="DT109" s="159"/>
      <c r="DU109" s="168" t="str">
        <f t="shared" si="165"/>
        <v/>
      </c>
      <c r="DV109" s="5" t="str">
        <f t="shared" si="166"/>
        <v/>
      </c>
      <c r="DW109" s="160" t="str">
        <f t="shared" si="167"/>
        <v/>
      </c>
      <c r="DX109" s="160" t="str">
        <f t="shared" si="168"/>
        <v/>
      </c>
      <c r="DY109" s="160" t="str">
        <f t="shared" si="169"/>
        <v/>
      </c>
      <c r="DZ109" s="6" t="str">
        <f t="shared" si="170"/>
        <v/>
      </c>
      <c r="EA109" s="105"/>
      <c r="EB109" s="159"/>
      <c r="EC109" s="159"/>
      <c r="ED109" s="168" t="str">
        <f t="shared" si="171"/>
        <v/>
      </c>
      <c r="EE109" s="5" t="str">
        <f t="shared" si="172"/>
        <v/>
      </c>
      <c r="EF109" s="159"/>
      <c r="EG109" s="159"/>
      <c r="EH109" s="168" t="str">
        <f t="shared" si="173"/>
        <v/>
      </c>
      <c r="EI109" s="5" t="str">
        <f t="shared" si="174"/>
        <v/>
      </c>
      <c r="EJ109" s="159"/>
      <c r="EK109" s="159"/>
      <c r="EL109" s="168" t="str">
        <f t="shared" si="175"/>
        <v/>
      </c>
      <c r="EM109" s="5" t="str">
        <f t="shared" si="176"/>
        <v/>
      </c>
      <c r="EN109" s="159"/>
      <c r="EO109" s="159"/>
      <c r="EP109" s="168" t="str">
        <f t="shared" si="177"/>
        <v/>
      </c>
      <c r="EQ109" s="5" t="str">
        <f t="shared" si="178"/>
        <v/>
      </c>
      <c r="ER109" s="159"/>
      <c r="ES109" s="159"/>
      <c r="ET109" s="168" t="str">
        <f t="shared" si="179"/>
        <v/>
      </c>
      <c r="EU109" s="5" t="str">
        <f t="shared" si="180"/>
        <v/>
      </c>
      <c r="EV109" s="160" t="str">
        <f t="shared" si="181"/>
        <v/>
      </c>
      <c r="EW109" s="160" t="str">
        <f t="shared" si="182"/>
        <v/>
      </c>
      <c r="EX109" s="160" t="str">
        <f t="shared" si="183"/>
        <v/>
      </c>
      <c r="EY109" s="6" t="str">
        <f t="shared" si="184"/>
        <v/>
      </c>
      <c r="EZ109" s="105"/>
      <c r="FA109" s="105"/>
      <c r="FB109" s="105"/>
      <c r="FC109" s="105"/>
      <c r="FD109" s="105"/>
      <c r="FE109" s="106" t="str">
        <f t="shared" si="185"/>
        <v/>
      </c>
      <c r="FF109" s="100" t="str">
        <f t="shared" si="186"/>
        <v xml:space="preserve"> </v>
      </c>
      <c r="FG109" s="105"/>
      <c r="FH109" s="105"/>
      <c r="FI109" s="105"/>
      <c r="FJ109" s="105"/>
      <c r="FK109" s="105"/>
      <c r="FL109" s="107" t="str">
        <f t="shared" si="187"/>
        <v/>
      </c>
      <c r="FM109" s="101" t="str">
        <f t="shared" si="188"/>
        <v xml:space="preserve"> </v>
      </c>
      <c r="FN109" s="105"/>
      <c r="FO109" s="105"/>
      <c r="FP109" s="105"/>
      <c r="FQ109" s="105"/>
      <c r="FR109" s="105"/>
      <c r="FS109" s="204" t="str">
        <f t="shared" si="189"/>
        <v/>
      </c>
      <c r="FT109" s="205" t="str">
        <f t="shared" si="190"/>
        <v xml:space="preserve"> </v>
      </c>
      <c r="FU109" s="477"/>
      <c r="FV109" s="316" t="str">
        <f>IF(AND(C109=""),"-",VLOOKUP(B109,Register!$A$7:$AM$311,19,FALSE))</f>
        <v>-</v>
      </c>
      <c r="FW109" s="7" t="str">
        <f>IF(AND(C109=""),"-",VLOOKUP(B109,Register!$A$7:$AM$311,20,FALSE))</f>
        <v>-</v>
      </c>
      <c r="FX109" s="7" t="str">
        <f>IF(AND(C109=""),"-",VLOOKUP(B109,Register!$A$7:$AM$311,21,FALSE))</f>
        <v>-</v>
      </c>
      <c r="FY109" s="7" t="str">
        <f>IF(AND(C109=""),"-",VLOOKUP(B109,Register!$A$7:$AM$311,22,FALSE))</f>
        <v>-</v>
      </c>
      <c r="FZ109" s="7" t="str">
        <f>IF(AND(C109=""),"-",VLOOKUP(B109,Register!$A$7:$AM$311,23,FALSE))</f>
        <v>-</v>
      </c>
      <c r="GA109" s="7" t="str">
        <f>IF(AND(C109=""),"-",VLOOKUP(B109,Register!$A$7:$AM$311,24,FALSE))</f>
        <v>-</v>
      </c>
      <c r="GB109" s="7" t="str">
        <f>IF(AND(C109=""),"-",VLOOKUP(B109,Register!$A$7:$AM$311,25,FALSE))</f>
        <v>-</v>
      </c>
      <c r="GC109" s="7" t="str">
        <f>IF(AND(C109=""),"-",VLOOKUP(B109,Register!$A$7:$AM$311,26,FALSE))</f>
        <v>-</v>
      </c>
      <c r="GD109" s="7" t="str">
        <f>IF(AND(C109=""),"-",VLOOKUP(B109,Register!$A$7:$AM$311,27,FALSE))</f>
        <v>-</v>
      </c>
      <c r="GE109" s="7" t="str">
        <f>IF(AND(C109=""),"-",VLOOKUP(B109,Register!$A$7:$AM$311,28,FALSE))</f>
        <v>-</v>
      </c>
      <c r="GF109" s="7" t="str">
        <f>IF(AND(C109=""),"-",VLOOKUP(B109,Register!$A$7:$AM$311,29,FALSE))</f>
        <v>-</v>
      </c>
      <c r="GG109" s="7" t="str">
        <f>IF(AND(C109=""),"-",VLOOKUP(B109,Register!$A$7:$AM$311,30,FALSE))</f>
        <v>-</v>
      </c>
      <c r="GH109" s="8" t="str">
        <f>IF(AND(C109=""),"-",VLOOKUP(B109,Register!$A$7:$AM$311,31,FALSE))</f>
        <v>-</v>
      </c>
      <c r="GI109" s="309" t="str">
        <f>IF(AND(C109=""),"",VLOOKUP(B109,Register!$A$7:$CL$311,36,FALSE))</f>
        <v/>
      </c>
      <c r="GJ109" s="182" t="str">
        <f t="shared" si="191"/>
        <v/>
      </c>
      <c r="GK109" s="312" t="str">
        <f t="shared" si="192"/>
        <v/>
      </c>
      <c r="GL109" s="314" t="str">
        <f t="shared" si="193"/>
        <v/>
      </c>
      <c r="GM109" s="3"/>
      <c r="GR109" s="3"/>
      <c r="GS109" s="3"/>
      <c r="GT109" s="3"/>
      <c r="GU109" s="3"/>
      <c r="GV109" s="3"/>
      <c r="GW109" s="3"/>
      <c r="GX109" s="3"/>
      <c r="GY109" s="3"/>
      <c r="GZ109" s="3"/>
      <c r="HA109" s="3"/>
      <c r="HB109" s="3"/>
      <c r="HC109" s="3"/>
      <c r="HD109" s="3"/>
      <c r="HE109" s="3"/>
      <c r="HF109" s="3"/>
      <c r="HG109" s="3"/>
      <c r="HH109" s="3"/>
      <c r="HI109" s="3"/>
      <c r="HJ109" s="3"/>
      <c r="HK109" s="3"/>
      <c r="HL109" s="3"/>
      <c r="HM109" s="3"/>
      <c r="HW109" s="321" t="str">
        <f>IF(ISNA(VLOOKUP(B109,Register!A$7:Z$315,9,FALSE)),"",VLOOKUP(B109,Register!A$7:Z$315,9,FALSE))</f>
        <v/>
      </c>
      <c r="HX109" s="321" t="str">
        <f>IF(ISNA(VLOOKUP(B109,Register!A$7:Z$315,12,FALSE)),"",VLOOKUP(B109,Register!A$7:Z$315,12,FALSE))</f>
        <v/>
      </c>
      <c r="HY109" s="321" t="str">
        <f t="shared" si="194"/>
        <v/>
      </c>
      <c r="HZ109" s="321" t="str">
        <f t="shared" si="195"/>
        <v/>
      </c>
      <c r="IA109" s="321" t="str">
        <f t="shared" si="196"/>
        <v/>
      </c>
      <c r="IB109" s="321" t="str">
        <f t="shared" si="197"/>
        <v/>
      </c>
      <c r="IC109" s="321" t="str">
        <f t="shared" si="198"/>
        <v/>
      </c>
      <c r="ID109" s="321" t="str">
        <f t="shared" si="199"/>
        <v/>
      </c>
      <c r="IE109" s="321" t="str">
        <f t="shared" si="200"/>
        <v/>
      </c>
      <c r="IF109" s="321" t="str">
        <f t="shared" si="201"/>
        <v/>
      </c>
    </row>
    <row r="110" spans="1:240" ht="21">
      <c r="A110" s="172">
        <v>98</v>
      </c>
      <c r="B110" s="197"/>
      <c r="C110" s="196" t="str">
        <f>IF(ISNA(VLOOKUP(B110,Register!A$7:Z$315,3,FALSE)),"",VLOOKUP(B110,Register!A$7:Z$315,3,FALSE))</f>
        <v/>
      </c>
      <c r="D110" s="196" t="str">
        <f>IF(ISNA(VLOOKUP(B110,Register!A$7:Z$315,4,FALSE)),"",VLOOKUP(B110,Register!A$7:Z$315,4,FALSE))</f>
        <v/>
      </c>
      <c r="E110" s="195" t="str">
        <f>IF(ISNA(VLOOKUP(B110,Register!A$7:Z$315,6,FALSE)),"",VLOOKUP(B110,Register!A$7:Z$315,6,FALSE))</f>
        <v/>
      </c>
      <c r="F110" s="105"/>
      <c r="G110" s="159"/>
      <c r="H110" s="159"/>
      <c r="I110" s="168" t="str">
        <f t="shared" si="103"/>
        <v/>
      </c>
      <c r="J110" s="5" t="str">
        <f t="shared" si="104"/>
        <v/>
      </c>
      <c r="K110" s="159"/>
      <c r="L110" s="159"/>
      <c r="M110" s="168" t="str">
        <f t="shared" si="105"/>
        <v/>
      </c>
      <c r="N110" s="5" t="str">
        <f t="shared" si="106"/>
        <v/>
      </c>
      <c r="O110" s="159"/>
      <c r="P110" s="159"/>
      <c r="Q110" s="168" t="str">
        <f t="shared" si="107"/>
        <v/>
      </c>
      <c r="R110" s="5" t="str">
        <f t="shared" si="108"/>
        <v/>
      </c>
      <c r="S110" s="159"/>
      <c r="T110" s="159"/>
      <c r="U110" s="168" t="str">
        <f t="shared" si="109"/>
        <v/>
      </c>
      <c r="V110" s="5" t="str">
        <f t="shared" si="110"/>
        <v/>
      </c>
      <c r="W110" s="159"/>
      <c r="X110" s="159"/>
      <c r="Y110" s="168" t="str">
        <f t="shared" si="111"/>
        <v/>
      </c>
      <c r="Z110" s="5" t="str">
        <f t="shared" si="112"/>
        <v/>
      </c>
      <c r="AA110" s="160" t="str">
        <f>IF(AND(B110=""),"",SUM(G110+K110+O110+S110+W110))</f>
        <v/>
      </c>
      <c r="AB110" s="160" t="str">
        <f t="shared" si="102"/>
        <v/>
      </c>
      <c r="AC110" s="160" t="str">
        <f t="shared" si="113"/>
        <v/>
      </c>
      <c r="AD110" s="6" t="str">
        <f t="shared" si="114"/>
        <v/>
      </c>
      <c r="AE110" s="105"/>
      <c r="AF110" s="159"/>
      <c r="AG110" s="159"/>
      <c r="AH110" s="168" t="str">
        <f t="shared" si="115"/>
        <v/>
      </c>
      <c r="AI110" s="5" t="str">
        <f t="shared" si="116"/>
        <v/>
      </c>
      <c r="AJ110" s="159"/>
      <c r="AK110" s="159"/>
      <c r="AL110" s="168" t="str">
        <f t="shared" si="117"/>
        <v/>
      </c>
      <c r="AM110" s="5" t="str">
        <f t="shared" si="118"/>
        <v/>
      </c>
      <c r="AN110" s="159"/>
      <c r="AO110" s="159"/>
      <c r="AP110" s="168" t="str">
        <f t="shared" si="119"/>
        <v/>
      </c>
      <c r="AQ110" s="5" t="str">
        <f t="shared" si="120"/>
        <v/>
      </c>
      <c r="AR110" s="159"/>
      <c r="AS110" s="159"/>
      <c r="AT110" s="168" t="str">
        <f t="shared" si="121"/>
        <v/>
      </c>
      <c r="AU110" s="5" t="str">
        <f t="shared" si="122"/>
        <v/>
      </c>
      <c r="AV110" s="159"/>
      <c r="AW110" s="159"/>
      <c r="AX110" s="168" t="str">
        <f t="shared" si="123"/>
        <v/>
      </c>
      <c r="AY110" s="5" t="str">
        <f t="shared" si="124"/>
        <v/>
      </c>
      <c r="AZ110" s="160" t="str">
        <f t="shared" si="125"/>
        <v/>
      </c>
      <c r="BA110" s="160" t="str">
        <f t="shared" si="126"/>
        <v/>
      </c>
      <c r="BB110" s="160" t="str">
        <f t="shared" si="127"/>
        <v/>
      </c>
      <c r="BC110" s="6" t="str">
        <f t="shared" si="128"/>
        <v/>
      </c>
      <c r="BD110" s="105"/>
      <c r="BE110" s="159"/>
      <c r="BF110" s="159"/>
      <c r="BG110" s="168" t="str">
        <f t="shared" si="129"/>
        <v/>
      </c>
      <c r="BH110" s="5" t="str">
        <f t="shared" si="130"/>
        <v/>
      </c>
      <c r="BI110" s="159"/>
      <c r="BJ110" s="159"/>
      <c r="BK110" s="168" t="str">
        <f t="shared" si="131"/>
        <v/>
      </c>
      <c r="BL110" s="5" t="str">
        <f t="shared" si="132"/>
        <v/>
      </c>
      <c r="BM110" s="159"/>
      <c r="BN110" s="159"/>
      <c r="BO110" s="168" t="str">
        <f t="shared" si="133"/>
        <v/>
      </c>
      <c r="BP110" s="5" t="str">
        <f t="shared" si="134"/>
        <v/>
      </c>
      <c r="BQ110" s="159"/>
      <c r="BR110" s="159"/>
      <c r="BS110" s="168" t="str">
        <f t="shared" si="135"/>
        <v/>
      </c>
      <c r="BT110" s="5" t="str">
        <f t="shared" si="136"/>
        <v/>
      </c>
      <c r="BU110" s="159"/>
      <c r="BV110" s="159"/>
      <c r="BW110" s="168" t="str">
        <f t="shared" si="137"/>
        <v/>
      </c>
      <c r="BX110" s="5" t="str">
        <f t="shared" si="138"/>
        <v/>
      </c>
      <c r="BY110" s="160" t="str">
        <f t="shared" si="139"/>
        <v/>
      </c>
      <c r="BZ110" s="160" t="str">
        <f t="shared" si="140"/>
        <v/>
      </c>
      <c r="CA110" s="160" t="str">
        <f t="shared" si="141"/>
        <v/>
      </c>
      <c r="CB110" s="6" t="str">
        <f t="shared" si="142"/>
        <v/>
      </c>
      <c r="CC110" s="105"/>
      <c r="CD110" s="159"/>
      <c r="CE110" s="159"/>
      <c r="CF110" s="168" t="str">
        <f t="shared" si="143"/>
        <v/>
      </c>
      <c r="CG110" s="5" t="str">
        <f t="shared" si="144"/>
        <v/>
      </c>
      <c r="CH110" s="159"/>
      <c r="CI110" s="159"/>
      <c r="CJ110" s="168" t="str">
        <f t="shared" si="145"/>
        <v/>
      </c>
      <c r="CK110" s="5" t="str">
        <f t="shared" si="146"/>
        <v/>
      </c>
      <c r="CL110" s="159"/>
      <c r="CM110" s="159"/>
      <c r="CN110" s="168" t="str">
        <f t="shared" si="147"/>
        <v/>
      </c>
      <c r="CO110" s="5" t="str">
        <f t="shared" si="148"/>
        <v/>
      </c>
      <c r="CP110" s="159"/>
      <c r="CQ110" s="159"/>
      <c r="CR110" s="168" t="str">
        <f t="shared" si="149"/>
        <v/>
      </c>
      <c r="CS110" s="5" t="str">
        <f t="shared" si="150"/>
        <v/>
      </c>
      <c r="CT110" s="159"/>
      <c r="CU110" s="159"/>
      <c r="CV110" s="168" t="str">
        <f t="shared" si="151"/>
        <v/>
      </c>
      <c r="CW110" s="5" t="str">
        <f t="shared" si="152"/>
        <v/>
      </c>
      <c r="CX110" s="160" t="str">
        <f t="shared" si="153"/>
        <v/>
      </c>
      <c r="CY110" s="160" t="str">
        <f t="shared" si="154"/>
        <v/>
      </c>
      <c r="CZ110" s="160" t="str">
        <f t="shared" si="155"/>
        <v/>
      </c>
      <c r="DA110" s="6" t="str">
        <f t="shared" si="156"/>
        <v/>
      </c>
      <c r="DB110" s="105"/>
      <c r="DC110" s="159"/>
      <c r="DD110" s="159"/>
      <c r="DE110" s="168" t="str">
        <f t="shared" si="157"/>
        <v/>
      </c>
      <c r="DF110" s="5" t="str">
        <f t="shared" si="158"/>
        <v/>
      </c>
      <c r="DG110" s="159"/>
      <c r="DH110" s="159"/>
      <c r="DI110" s="168" t="str">
        <f t="shared" si="159"/>
        <v/>
      </c>
      <c r="DJ110" s="5" t="str">
        <f t="shared" si="160"/>
        <v/>
      </c>
      <c r="DK110" s="159"/>
      <c r="DL110" s="159"/>
      <c r="DM110" s="168" t="str">
        <f t="shared" si="161"/>
        <v/>
      </c>
      <c r="DN110" s="5" t="str">
        <f t="shared" si="162"/>
        <v/>
      </c>
      <c r="DO110" s="159"/>
      <c r="DP110" s="159"/>
      <c r="DQ110" s="168" t="str">
        <f t="shared" si="163"/>
        <v/>
      </c>
      <c r="DR110" s="5" t="str">
        <f t="shared" si="164"/>
        <v/>
      </c>
      <c r="DS110" s="159"/>
      <c r="DT110" s="159"/>
      <c r="DU110" s="168" t="str">
        <f t="shared" si="165"/>
        <v/>
      </c>
      <c r="DV110" s="5" t="str">
        <f t="shared" si="166"/>
        <v/>
      </c>
      <c r="DW110" s="160" t="str">
        <f t="shared" si="167"/>
        <v/>
      </c>
      <c r="DX110" s="160" t="str">
        <f t="shared" si="168"/>
        <v/>
      </c>
      <c r="DY110" s="160" t="str">
        <f t="shared" si="169"/>
        <v/>
      </c>
      <c r="DZ110" s="6" t="str">
        <f t="shared" si="170"/>
        <v/>
      </c>
      <c r="EA110" s="105"/>
      <c r="EB110" s="159"/>
      <c r="EC110" s="159"/>
      <c r="ED110" s="168" t="str">
        <f t="shared" si="171"/>
        <v/>
      </c>
      <c r="EE110" s="5" t="str">
        <f t="shared" si="172"/>
        <v/>
      </c>
      <c r="EF110" s="159"/>
      <c r="EG110" s="159"/>
      <c r="EH110" s="168" t="str">
        <f t="shared" si="173"/>
        <v/>
      </c>
      <c r="EI110" s="5" t="str">
        <f t="shared" si="174"/>
        <v/>
      </c>
      <c r="EJ110" s="159"/>
      <c r="EK110" s="159"/>
      <c r="EL110" s="168" t="str">
        <f t="shared" si="175"/>
        <v/>
      </c>
      <c r="EM110" s="5" t="str">
        <f t="shared" si="176"/>
        <v/>
      </c>
      <c r="EN110" s="159"/>
      <c r="EO110" s="159"/>
      <c r="EP110" s="168" t="str">
        <f t="shared" si="177"/>
        <v/>
      </c>
      <c r="EQ110" s="5" t="str">
        <f t="shared" si="178"/>
        <v/>
      </c>
      <c r="ER110" s="159"/>
      <c r="ES110" s="159"/>
      <c r="ET110" s="168" t="str">
        <f t="shared" si="179"/>
        <v/>
      </c>
      <c r="EU110" s="5" t="str">
        <f t="shared" si="180"/>
        <v/>
      </c>
      <c r="EV110" s="160" t="str">
        <f t="shared" si="181"/>
        <v/>
      </c>
      <c r="EW110" s="160" t="str">
        <f t="shared" si="182"/>
        <v/>
      </c>
      <c r="EX110" s="160" t="str">
        <f t="shared" si="183"/>
        <v/>
      </c>
      <c r="EY110" s="6" t="str">
        <f t="shared" si="184"/>
        <v/>
      </c>
      <c r="EZ110" s="105"/>
      <c r="FA110" s="105"/>
      <c r="FB110" s="105"/>
      <c r="FC110" s="105"/>
      <c r="FD110" s="105"/>
      <c r="FE110" s="106" t="str">
        <f t="shared" si="185"/>
        <v/>
      </c>
      <c r="FF110" s="100" t="str">
        <f t="shared" si="186"/>
        <v xml:space="preserve"> </v>
      </c>
      <c r="FG110" s="105"/>
      <c r="FH110" s="105"/>
      <c r="FI110" s="105"/>
      <c r="FJ110" s="105"/>
      <c r="FK110" s="105"/>
      <c r="FL110" s="107" t="str">
        <f t="shared" si="187"/>
        <v/>
      </c>
      <c r="FM110" s="101" t="str">
        <f t="shared" si="188"/>
        <v xml:space="preserve"> </v>
      </c>
      <c r="FN110" s="105"/>
      <c r="FO110" s="105"/>
      <c r="FP110" s="105"/>
      <c r="FQ110" s="105"/>
      <c r="FR110" s="105"/>
      <c r="FS110" s="204" t="str">
        <f t="shared" si="189"/>
        <v/>
      </c>
      <c r="FT110" s="205" t="str">
        <f t="shared" si="190"/>
        <v xml:space="preserve"> </v>
      </c>
      <c r="FU110" s="477"/>
      <c r="FV110" s="316" t="str">
        <f>IF(AND(C110=""),"-",VLOOKUP(B110,Register!$A$7:$AM$311,19,FALSE))</f>
        <v>-</v>
      </c>
      <c r="FW110" s="7" t="str">
        <f>IF(AND(C110=""),"-",VLOOKUP(B110,Register!$A$7:$AM$311,20,FALSE))</f>
        <v>-</v>
      </c>
      <c r="FX110" s="7" t="str">
        <f>IF(AND(C110=""),"-",VLOOKUP(B110,Register!$A$7:$AM$311,21,FALSE))</f>
        <v>-</v>
      </c>
      <c r="FY110" s="7" t="str">
        <f>IF(AND(C110=""),"-",VLOOKUP(B110,Register!$A$7:$AM$311,22,FALSE))</f>
        <v>-</v>
      </c>
      <c r="FZ110" s="7" t="str">
        <f>IF(AND(C110=""),"-",VLOOKUP(B110,Register!$A$7:$AM$311,23,FALSE))</f>
        <v>-</v>
      </c>
      <c r="GA110" s="7" t="str">
        <f>IF(AND(C110=""),"-",VLOOKUP(B110,Register!$A$7:$AM$311,24,FALSE))</f>
        <v>-</v>
      </c>
      <c r="GB110" s="7" t="str">
        <f>IF(AND(C110=""),"-",VLOOKUP(B110,Register!$A$7:$AM$311,25,FALSE))</f>
        <v>-</v>
      </c>
      <c r="GC110" s="7" t="str">
        <f>IF(AND(C110=""),"-",VLOOKUP(B110,Register!$A$7:$AM$311,26,FALSE))</f>
        <v>-</v>
      </c>
      <c r="GD110" s="7" t="str">
        <f>IF(AND(C110=""),"-",VLOOKUP(B110,Register!$A$7:$AM$311,27,FALSE))</f>
        <v>-</v>
      </c>
      <c r="GE110" s="7" t="str">
        <f>IF(AND(C110=""),"-",VLOOKUP(B110,Register!$A$7:$AM$311,28,FALSE))</f>
        <v>-</v>
      </c>
      <c r="GF110" s="7" t="str">
        <f>IF(AND(C110=""),"-",VLOOKUP(B110,Register!$A$7:$AM$311,29,FALSE))</f>
        <v>-</v>
      </c>
      <c r="GG110" s="7" t="str">
        <f>IF(AND(C110=""),"-",VLOOKUP(B110,Register!$A$7:$AM$311,30,FALSE))</f>
        <v>-</v>
      </c>
      <c r="GH110" s="8" t="str">
        <f>IF(AND(C110=""),"-",VLOOKUP(B110,Register!$A$7:$AM$311,31,FALSE))</f>
        <v>-</v>
      </c>
      <c r="GI110" s="309" t="str">
        <f>IF(AND(C110=""),"",VLOOKUP(B110,Register!$A$7:$CL$311,36,FALSE))</f>
        <v/>
      </c>
      <c r="GJ110" s="182" t="str">
        <f t="shared" si="191"/>
        <v/>
      </c>
      <c r="GK110" s="312" t="str">
        <f t="shared" si="192"/>
        <v/>
      </c>
      <c r="GL110" s="314" t="str">
        <f t="shared" si="193"/>
        <v/>
      </c>
      <c r="GM110" s="3"/>
      <c r="GR110" s="3"/>
      <c r="GS110" s="3"/>
      <c r="GT110" s="3"/>
      <c r="GU110" s="3"/>
      <c r="GV110" s="3"/>
      <c r="GW110" s="3"/>
      <c r="GX110" s="3"/>
      <c r="GY110" s="3"/>
      <c r="GZ110" s="3"/>
      <c r="HA110" s="3"/>
      <c r="HB110" s="3"/>
      <c r="HC110" s="3"/>
      <c r="HD110" s="3"/>
      <c r="HE110" s="3"/>
      <c r="HF110" s="3"/>
      <c r="HG110" s="3"/>
      <c r="HH110" s="3"/>
      <c r="HI110" s="3"/>
      <c r="HJ110" s="3"/>
      <c r="HK110" s="3"/>
      <c r="HL110" s="3"/>
      <c r="HM110" s="3"/>
      <c r="HW110" s="321" t="str">
        <f>IF(ISNA(VLOOKUP(B110,Register!A$7:Z$315,9,FALSE)),"",VLOOKUP(B110,Register!A$7:Z$315,9,FALSE))</f>
        <v/>
      </c>
      <c r="HX110" s="321" t="str">
        <f>IF(ISNA(VLOOKUP(B110,Register!A$7:Z$315,12,FALSE)),"",VLOOKUP(B110,Register!A$7:Z$315,12,FALSE))</f>
        <v/>
      </c>
      <c r="HY110" s="321" t="str">
        <f t="shared" si="194"/>
        <v/>
      </c>
      <c r="HZ110" s="321" t="str">
        <f t="shared" si="195"/>
        <v/>
      </c>
      <c r="IA110" s="321" t="str">
        <f t="shared" si="196"/>
        <v/>
      </c>
      <c r="IB110" s="321" t="str">
        <f t="shared" si="197"/>
        <v/>
      </c>
      <c r="IC110" s="321" t="str">
        <f t="shared" si="198"/>
        <v/>
      </c>
      <c r="ID110" s="321" t="str">
        <f t="shared" si="199"/>
        <v/>
      </c>
      <c r="IE110" s="321" t="str">
        <f t="shared" si="200"/>
        <v/>
      </c>
      <c r="IF110" s="321" t="str">
        <f t="shared" si="201"/>
        <v/>
      </c>
    </row>
    <row r="111" spans="1:240" ht="21">
      <c r="A111" s="172">
        <v>99</v>
      </c>
      <c r="B111" s="197"/>
      <c r="C111" s="196" t="str">
        <f>IF(ISNA(VLOOKUP(B111,Register!A$7:Z$315,3,FALSE)),"",VLOOKUP(B111,Register!A$7:Z$315,3,FALSE))</f>
        <v/>
      </c>
      <c r="D111" s="196" t="str">
        <f>IF(ISNA(VLOOKUP(B111,Register!A$7:Z$315,4,FALSE)),"",VLOOKUP(B111,Register!A$7:Z$315,4,FALSE))</f>
        <v/>
      </c>
      <c r="E111" s="195" t="str">
        <f>IF(ISNA(VLOOKUP(B111,Register!A$7:Z$315,6,FALSE)),"",VLOOKUP(B111,Register!A$7:Z$315,6,FALSE))</f>
        <v/>
      </c>
      <c r="F111" s="105"/>
      <c r="G111" s="159"/>
      <c r="H111" s="159"/>
      <c r="I111" s="168" t="str">
        <f t="shared" si="103"/>
        <v/>
      </c>
      <c r="J111" s="5" t="str">
        <f t="shared" si="104"/>
        <v/>
      </c>
      <c r="K111" s="159"/>
      <c r="L111" s="159"/>
      <c r="M111" s="168" t="str">
        <f t="shared" si="105"/>
        <v/>
      </c>
      <c r="N111" s="5" t="str">
        <f t="shared" si="106"/>
        <v/>
      </c>
      <c r="O111" s="159"/>
      <c r="P111" s="159"/>
      <c r="Q111" s="168" t="str">
        <f t="shared" si="107"/>
        <v/>
      </c>
      <c r="R111" s="5" t="str">
        <f t="shared" si="108"/>
        <v/>
      </c>
      <c r="S111" s="159"/>
      <c r="T111" s="159"/>
      <c r="U111" s="168" t="str">
        <f t="shared" si="109"/>
        <v/>
      </c>
      <c r="V111" s="5" t="str">
        <f t="shared" si="110"/>
        <v/>
      </c>
      <c r="W111" s="159"/>
      <c r="X111" s="159"/>
      <c r="Y111" s="168" t="str">
        <f t="shared" si="111"/>
        <v/>
      </c>
      <c r="Z111" s="5" t="str">
        <f t="shared" si="112"/>
        <v/>
      </c>
      <c r="AA111" s="160" t="str">
        <f>IF(AND(B111=""),"",SUM(G111+K111+O111+S111+W111))</f>
        <v/>
      </c>
      <c r="AB111" s="160" t="str">
        <f t="shared" si="102"/>
        <v/>
      </c>
      <c r="AC111" s="160" t="str">
        <f t="shared" si="113"/>
        <v/>
      </c>
      <c r="AD111" s="6" t="str">
        <f t="shared" si="114"/>
        <v/>
      </c>
      <c r="AE111" s="105"/>
      <c r="AF111" s="159"/>
      <c r="AG111" s="159"/>
      <c r="AH111" s="168" t="str">
        <f t="shared" si="115"/>
        <v/>
      </c>
      <c r="AI111" s="5" t="str">
        <f t="shared" si="116"/>
        <v/>
      </c>
      <c r="AJ111" s="159"/>
      <c r="AK111" s="159"/>
      <c r="AL111" s="168" t="str">
        <f t="shared" si="117"/>
        <v/>
      </c>
      <c r="AM111" s="5" t="str">
        <f t="shared" si="118"/>
        <v/>
      </c>
      <c r="AN111" s="159"/>
      <c r="AO111" s="159"/>
      <c r="AP111" s="168" t="str">
        <f t="shared" si="119"/>
        <v/>
      </c>
      <c r="AQ111" s="5" t="str">
        <f t="shared" si="120"/>
        <v/>
      </c>
      <c r="AR111" s="159"/>
      <c r="AS111" s="159"/>
      <c r="AT111" s="168" t="str">
        <f t="shared" si="121"/>
        <v/>
      </c>
      <c r="AU111" s="5" t="str">
        <f t="shared" si="122"/>
        <v/>
      </c>
      <c r="AV111" s="159"/>
      <c r="AW111" s="159"/>
      <c r="AX111" s="168" t="str">
        <f t="shared" si="123"/>
        <v/>
      </c>
      <c r="AY111" s="5" t="str">
        <f t="shared" si="124"/>
        <v/>
      </c>
      <c r="AZ111" s="160" t="str">
        <f t="shared" si="125"/>
        <v/>
      </c>
      <c r="BA111" s="160" t="str">
        <f t="shared" si="126"/>
        <v/>
      </c>
      <c r="BB111" s="160" t="str">
        <f t="shared" si="127"/>
        <v/>
      </c>
      <c r="BC111" s="6" t="str">
        <f t="shared" si="128"/>
        <v/>
      </c>
      <c r="BD111" s="105"/>
      <c r="BE111" s="159"/>
      <c r="BF111" s="159"/>
      <c r="BG111" s="168" t="str">
        <f t="shared" si="129"/>
        <v/>
      </c>
      <c r="BH111" s="5" t="str">
        <f t="shared" si="130"/>
        <v/>
      </c>
      <c r="BI111" s="159"/>
      <c r="BJ111" s="159"/>
      <c r="BK111" s="168" t="str">
        <f t="shared" si="131"/>
        <v/>
      </c>
      <c r="BL111" s="5" t="str">
        <f t="shared" si="132"/>
        <v/>
      </c>
      <c r="BM111" s="159"/>
      <c r="BN111" s="159"/>
      <c r="BO111" s="168" t="str">
        <f t="shared" si="133"/>
        <v/>
      </c>
      <c r="BP111" s="5" t="str">
        <f t="shared" si="134"/>
        <v/>
      </c>
      <c r="BQ111" s="159"/>
      <c r="BR111" s="159"/>
      <c r="BS111" s="168" t="str">
        <f t="shared" si="135"/>
        <v/>
      </c>
      <c r="BT111" s="5" t="str">
        <f t="shared" si="136"/>
        <v/>
      </c>
      <c r="BU111" s="159"/>
      <c r="BV111" s="159"/>
      <c r="BW111" s="168" t="str">
        <f t="shared" si="137"/>
        <v/>
      </c>
      <c r="BX111" s="5" t="str">
        <f t="shared" si="138"/>
        <v/>
      </c>
      <c r="BY111" s="160" t="str">
        <f t="shared" si="139"/>
        <v/>
      </c>
      <c r="BZ111" s="160" t="str">
        <f t="shared" si="140"/>
        <v/>
      </c>
      <c r="CA111" s="160" t="str">
        <f t="shared" si="141"/>
        <v/>
      </c>
      <c r="CB111" s="6" t="str">
        <f t="shared" si="142"/>
        <v/>
      </c>
      <c r="CC111" s="105"/>
      <c r="CD111" s="159"/>
      <c r="CE111" s="159"/>
      <c r="CF111" s="168" t="str">
        <f t="shared" si="143"/>
        <v/>
      </c>
      <c r="CG111" s="5" t="str">
        <f t="shared" si="144"/>
        <v/>
      </c>
      <c r="CH111" s="159"/>
      <c r="CI111" s="159"/>
      <c r="CJ111" s="168" t="str">
        <f t="shared" si="145"/>
        <v/>
      </c>
      <c r="CK111" s="5" t="str">
        <f t="shared" si="146"/>
        <v/>
      </c>
      <c r="CL111" s="159"/>
      <c r="CM111" s="159"/>
      <c r="CN111" s="168" t="str">
        <f t="shared" si="147"/>
        <v/>
      </c>
      <c r="CO111" s="5" t="str">
        <f t="shared" si="148"/>
        <v/>
      </c>
      <c r="CP111" s="159"/>
      <c r="CQ111" s="159"/>
      <c r="CR111" s="168" t="str">
        <f t="shared" si="149"/>
        <v/>
      </c>
      <c r="CS111" s="5" t="str">
        <f t="shared" si="150"/>
        <v/>
      </c>
      <c r="CT111" s="159"/>
      <c r="CU111" s="159"/>
      <c r="CV111" s="168" t="str">
        <f t="shared" si="151"/>
        <v/>
      </c>
      <c r="CW111" s="5" t="str">
        <f t="shared" si="152"/>
        <v/>
      </c>
      <c r="CX111" s="160" t="str">
        <f t="shared" si="153"/>
        <v/>
      </c>
      <c r="CY111" s="160" t="str">
        <f t="shared" si="154"/>
        <v/>
      </c>
      <c r="CZ111" s="160" t="str">
        <f t="shared" si="155"/>
        <v/>
      </c>
      <c r="DA111" s="6" t="str">
        <f t="shared" si="156"/>
        <v/>
      </c>
      <c r="DB111" s="105"/>
      <c r="DC111" s="159"/>
      <c r="DD111" s="159"/>
      <c r="DE111" s="168" t="str">
        <f t="shared" si="157"/>
        <v/>
      </c>
      <c r="DF111" s="5" t="str">
        <f t="shared" si="158"/>
        <v/>
      </c>
      <c r="DG111" s="159"/>
      <c r="DH111" s="159"/>
      <c r="DI111" s="168" t="str">
        <f t="shared" si="159"/>
        <v/>
      </c>
      <c r="DJ111" s="5" t="str">
        <f t="shared" si="160"/>
        <v/>
      </c>
      <c r="DK111" s="159"/>
      <c r="DL111" s="159"/>
      <c r="DM111" s="168" t="str">
        <f t="shared" si="161"/>
        <v/>
      </c>
      <c r="DN111" s="5" t="str">
        <f t="shared" si="162"/>
        <v/>
      </c>
      <c r="DO111" s="159"/>
      <c r="DP111" s="159"/>
      <c r="DQ111" s="168" t="str">
        <f t="shared" si="163"/>
        <v/>
      </c>
      <c r="DR111" s="5" t="str">
        <f t="shared" si="164"/>
        <v/>
      </c>
      <c r="DS111" s="159"/>
      <c r="DT111" s="159"/>
      <c r="DU111" s="168" t="str">
        <f t="shared" si="165"/>
        <v/>
      </c>
      <c r="DV111" s="5" t="str">
        <f t="shared" si="166"/>
        <v/>
      </c>
      <c r="DW111" s="160" t="str">
        <f t="shared" si="167"/>
        <v/>
      </c>
      <c r="DX111" s="160" t="str">
        <f t="shared" si="168"/>
        <v/>
      </c>
      <c r="DY111" s="160" t="str">
        <f t="shared" si="169"/>
        <v/>
      </c>
      <c r="DZ111" s="6" t="str">
        <f t="shared" si="170"/>
        <v/>
      </c>
      <c r="EA111" s="105"/>
      <c r="EB111" s="159"/>
      <c r="EC111" s="159"/>
      <c r="ED111" s="168" t="str">
        <f t="shared" si="171"/>
        <v/>
      </c>
      <c r="EE111" s="5" t="str">
        <f t="shared" si="172"/>
        <v/>
      </c>
      <c r="EF111" s="159"/>
      <c r="EG111" s="159"/>
      <c r="EH111" s="168" t="str">
        <f t="shared" si="173"/>
        <v/>
      </c>
      <c r="EI111" s="5" t="str">
        <f t="shared" si="174"/>
        <v/>
      </c>
      <c r="EJ111" s="159"/>
      <c r="EK111" s="159"/>
      <c r="EL111" s="168" t="str">
        <f t="shared" si="175"/>
        <v/>
      </c>
      <c r="EM111" s="5" t="str">
        <f t="shared" si="176"/>
        <v/>
      </c>
      <c r="EN111" s="159"/>
      <c r="EO111" s="159"/>
      <c r="EP111" s="168" t="str">
        <f t="shared" si="177"/>
        <v/>
      </c>
      <c r="EQ111" s="5" t="str">
        <f t="shared" si="178"/>
        <v/>
      </c>
      <c r="ER111" s="159"/>
      <c r="ES111" s="159"/>
      <c r="ET111" s="168" t="str">
        <f t="shared" si="179"/>
        <v/>
      </c>
      <c r="EU111" s="5" t="str">
        <f t="shared" si="180"/>
        <v/>
      </c>
      <c r="EV111" s="160" t="str">
        <f t="shared" si="181"/>
        <v/>
      </c>
      <c r="EW111" s="160" t="str">
        <f t="shared" si="182"/>
        <v/>
      </c>
      <c r="EX111" s="160" t="str">
        <f t="shared" si="183"/>
        <v/>
      </c>
      <c r="EY111" s="6" t="str">
        <f t="shared" si="184"/>
        <v/>
      </c>
      <c r="EZ111" s="105"/>
      <c r="FA111" s="105"/>
      <c r="FB111" s="105"/>
      <c r="FC111" s="105"/>
      <c r="FD111" s="105"/>
      <c r="FE111" s="106" t="str">
        <f t="shared" si="185"/>
        <v/>
      </c>
      <c r="FF111" s="100" t="str">
        <f t="shared" si="186"/>
        <v xml:space="preserve"> </v>
      </c>
      <c r="FG111" s="105"/>
      <c r="FH111" s="105"/>
      <c r="FI111" s="105"/>
      <c r="FJ111" s="105"/>
      <c r="FK111" s="105"/>
      <c r="FL111" s="107" t="str">
        <f t="shared" si="187"/>
        <v/>
      </c>
      <c r="FM111" s="101" t="str">
        <f t="shared" si="188"/>
        <v xml:space="preserve"> </v>
      </c>
      <c r="FN111" s="105"/>
      <c r="FO111" s="105"/>
      <c r="FP111" s="105"/>
      <c r="FQ111" s="105"/>
      <c r="FR111" s="105"/>
      <c r="FS111" s="204" t="str">
        <f t="shared" si="189"/>
        <v/>
      </c>
      <c r="FT111" s="205" t="str">
        <f t="shared" si="190"/>
        <v xml:space="preserve"> </v>
      </c>
      <c r="FU111" s="477"/>
      <c r="FV111" s="316" t="str">
        <f>IF(AND(C111=""),"-",VLOOKUP(B111,Register!$A$7:$AM$311,19,FALSE))</f>
        <v>-</v>
      </c>
      <c r="FW111" s="7" t="str">
        <f>IF(AND(C111=""),"-",VLOOKUP(B111,Register!$A$7:$AM$311,20,FALSE))</f>
        <v>-</v>
      </c>
      <c r="FX111" s="7" t="str">
        <f>IF(AND(C111=""),"-",VLOOKUP(B111,Register!$A$7:$AM$311,21,FALSE))</f>
        <v>-</v>
      </c>
      <c r="FY111" s="7" t="str">
        <f>IF(AND(C111=""),"-",VLOOKUP(B111,Register!$A$7:$AM$311,22,FALSE))</f>
        <v>-</v>
      </c>
      <c r="FZ111" s="7" t="str">
        <f>IF(AND(C111=""),"-",VLOOKUP(B111,Register!$A$7:$AM$311,23,FALSE))</f>
        <v>-</v>
      </c>
      <c r="GA111" s="7" t="str">
        <f>IF(AND(C111=""),"-",VLOOKUP(B111,Register!$A$7:$AM$311,24,FALSE))</f>
        <v>-</v>
      </c>
      <c r="GB111" s="7" t="str">
        <f>IF(AND(C111=""),"-",VLOOKUP(B111,Register!$A$7:$AM$311,25,FALSE))</f>
        <v>-</v>
      </c>
      <c r="GC111" s="7" t="str">
        <f>IF(AND(C111=""),"-",VLOOKUP(B111,Register!$A$7:$AM$311,26,FALSE))</f>
        <v>-</v>
      </c>
      <c r="GD111" s="7" t="str">
        <f>IF(AND(C111=""),"-",VLOOKUP(B111,Register!$A$7:$AM$311,27,FALSE))</f>
        <v>-</v>
      </c>
      <c r="GE111" s="7" t="str">
        <f>IF(AND(C111=""),"-",VLOOKUP(B111,Register!$A$7:$AM$311,28,FALSE))</f>
        <v>-</v>
      </c>
      <c r="GF111" s="7" t="str">
        <f>IF(AND(C111=""),"-",VLOOKUP(B111,Register!$A$7:$AM$311,29,FALSE))</f>
        <v>-</v>
      </c>
      <c r="GG111" s="7" t="str">
        <f>IF(AND(C111=""),"-",VLOOKUP(B111,Register!$A$7:$AM$311,30,FALSE))</f>
        <v>-</v>
      </c>
      <c r="GH111" s="8" t="str">
        <f>IF(AND(C111=""),"-",VLOOKUP(B111,Register!$A$7:$AM$311,31,FALSE))</f>
        <v>-</v>
      </c>
      <c r="GI111" s="309" t="str">
        <f>IF(AND(C111=""),"",VLOOKUP(B111,Register!$A$7:$CL$311,36,FALSE))</f>
        <v/>
      </c>
      <c r="GJ111" s="182" t="str">
        <f t="shared" si="191"/>
        <v/>
      </c>
      <c r="GK111" s="312" t="str">
        <f t="shared" si="192"/>
        <v/>
      </c>
      <c r="GL111" s="314" t="str">
        <f t="shared" si="193"/>
        <v/>
      </c>
      <c r="GM111" s="3"/>
      <c r="GR111" s="3"/>
      <c r="GS111" s="3"/>
      <c r="GT111" s="3"/>
      <c r="GU111" s="3"/>
      <c r="GV111" s="3"/>
      <c r="GW111" s="3"/>
      <c r="GX111" s="3"/>
      <c r="GY111" s="3"/>
      <c r="GZ111" s="3"/>
      <c r="HA111" s="3"/>
      <c r="HB111" s="3"/>
      <c r="HC111" s="3"/>
      <c r="HD111" s="3"/>
      <c r="HE111" s="3"/>
      <c r="HF111" s="3"/>
      <c r="HG111" s="3"/>
      <c r="HH111" s="3"/>
      <c r="HI111" s="3"/>
      <c r="HJ111" s="3"/>
      <c r="HK111" s="3"/>
      <c r="HL111" s="3"/>
      <c r="HM111" s="3"/>
      <c r="HW111" s="321" t="str">
        <f>IF(ISNA(VLOOKUP(B111,Register!A$7:Z$315,9,FALSE)),"",VLOOKUP(B111,Register!A$7:Z$315,9,FALSE))</f>
        <v/>
      </c>
      <c r="HX111" s="321" t="str">
        <f>IF(ISNA(VLOOKUP(B111,Register!A$7:Z$315,12,FALSE)),"",VLOOKUP(B111,Register!A$7:Z$315,12,FALSE))</f>
        <v/>
      </c>
      <c r="HY111" s="321" t="str">
        <f t="shared" si="194"/>
        <v/>
      </c>
      <c r="HZ111" s="321" t="str">
        <f t="shared" si="195"/>
        <v/>
      </c>
      <c r="IA111" s="321" t="str">
        <f t="shared" si="196"/>
        <v/>
      </c>
      <c r="IB111" s="321" t="str">
        <f t="shared" si="197"/>
        <v/>
      </c>
      <c r="IC111" s="321" t="str">
        <f t="shared" si="198"/>
        <v/>
      </c>
      <c r="ID111" s="321" t="str">
        <f t="shared" si="199"/>
        <v/>
      </c>
      <c r="IE111" s="321" t="str">
        <f t="shared" si="200"/>
        <v/>
      </c>
      <c r="IF111" s="321" t="str">
        <f t="shared" si="201"/>
        <v/>
      </c>
    </row>
    <row r="112" spans="1:240" ht="21">
      <c r="A112" s="172">
        <v>100</v>
      </c>
      <c r="B112" s="197"/>
      <c r="C112" s="196" t="str">
        <f>IF(ISNA(VLOOKUP(B112,Register!A$7:Z$315,3,FALSE)),"",VLOOKUP(B112,Register!A$7:Z$315,3,FALSE))</f>
        <v/>
      </c>
      <c r="D112" s="196" t="str">
        <f>IF(ISNA(VLOOKUP(B112,Register!A$7:Z$315,4,FALSE)),"",VLOOKUP(B112,Register!A$7:Z$315,4,FALSE))</f>
        <v/>
      </c>
      <c r="E112" s="195" t="str">
        <f>IF(ISNA(VLOOKUP(B112,Register!A$7:Z$315,6,FALSE)),"",VLOOKUP(B112,Register!A$7:Z$315,6,FALSE))</f>
        <v/>
      </c>
      <c r="F112" s="105"/>
      <c r="G112" s="159"/>
      <c r="H112" s="159"/>
      <c r="I112" s="168" t="str">
        <f t="shared" si="103"/>
        <v/>
      </c>
      <c r="J112" s="5" t="str">
        <f t="shared" si="104"/>
        <v/>
      </c>
      <c r="K112" s="159"/>
      <c r="L112" s="159"/>
      <c r="M112" s="168" t="str">
        <f t="shared" si="105"/>
        <v/>
      </c>
      <c r="N112" s="5" t="str">
        <f t="shared" si="106"/>
        <v/>
      </c>
      <c r="O112" s="159"/>
      <c r="P112" s="159"/>
      <c r="Q112" s="168" t="str">
        <f t="shared" si="107"/>
        <v/>
      </c>
      <c r="R112" s="5" t="str">
        <f t="shared" si="108"/>
        <v/>
      </c>
      <c r="S112" s="159"/>
      <c r="T112" s="159"/>
      <c r="U112" s="168" t="str">
        <f t="shared" si="109"/>
        <v/>
      </c>
      <c r="V112" s="5" t="str">
        <f t="shared" si="110"/>
        <v/>
      </c>
      <c r="W112" s="159"/>
      <c r="X112" s="159"/>
      <c r="Y112" s="168" t="str">
        <f t="shared" si="111"/>
        <v/>
      </c>
      <c r="Z112" s="5" t="str">
        <f t="shared" si="112"/>
        <v/>
      </c>
      <c r="AA112" s="160" t="str">
        <f>IF(AND(B112=""),"",SUM(G112+K112+O112+S112+W112))</f>
        <v/>
      </c>
      <c r="AB112" s="160" t="str">
        <f t="shared" si="102"/>
        <v/>
      </c>
      <c r="AC112" s="160" t="str">
        <f t="shared" si="113"/>
        <v/>
      </c>
      <c r="AD112" s="6" t="str">
        <f t="shared" si="114"/>
        <v/>
      </c>
      <c r="AE112" s="105"/>
      <c r="AF112" s="159"/>
      <c r="AG112" s="159"/>
      <c r="AH112" s="168" t="str">
        <f t="shared" si="115"/>
        <v/>
      </c>
      <c r="AI112" s="5" t="str">
        <f t="shared" si="116"/>
        <v/>
      </c>
      <c r="AJ112" s="159"/>
      <c r="AK112" s="159"/>
      <c r="AL112" s="168" t="str">
        <f t="shared" si="117"/>
        <v/>
      </c>
      <c r="AM112" s="5" t="str">
        <f t="shared" si="118"/>
        <v/>
      </c>
      <c r="AN112" s="159"/>
      <c r="AO112" s="159"/>
      <c r="AP112" s="168" t="str">
        <f t="shared" si="119"/>
        <v/>
      </c>
      <c r="AQ112" s="5" t="str">
        <f t="shared" si="120"/>
        <v/>
      </c>
      <c r="AR112" s="159"/>
      <c r="AS112" s="159"/>
      <c r="AT112" s="168" t="str">
        <f t="shared" si="121"/>
        <v/>
      </c>
      <c r="AU112" s="5" t="str">
        <f t="shared" si="122"/>
        <v/>
      </c>
      <c r="AV112" s="159"/>
      <c r="AW112" s="159"/>
      <c r="AX112" s="168" t="str">
        <f t="shared" si="123"/>
        <v/>
      </c>
      <c r="AY112" s="5" t="str">
        <f t="shared" si="124"/>
        <v/>
      </c>
      <c r="AZ112" s="160" t="str">
        <f t="shared" si="125"/>
        <v/>
      </c>
      <c r="BA112" s="160" t="str">
        <f t="shared" si="126"/>
        <v/>
      </c>
      <c r="BB112" s="160" t="str">
        <f t="shared" si="127"/>
        <v/>
      </c>
      <c r="BC112" s="6" t="str">
        <f t="shared" si="128"/>
        <v/>
      </c>
      <c r="BD112" s="105"/>
      <c r="BE112" s="159"/>
      <c r="BF112" s="159"/>
      <c r="BG112" s="168" t="str">
        <f t="shared" si="129"/>
        <v/>
      </c>
      <c r="BH112" s="5" t="str">
        <f t="shared" si="130"/>
        <v/>
      </c>
      <c r="BI112" s="159"/>
      <c r="BJ112" s="159"/>
      <c r="BK112" s="168" t="str">
        <f t="shared" si="131"/>
        <v/>
      </c>
      <c r="BL112" s="5" t="str">
        <f t="shared" si="132"/>
        <v/>
      </c>
      <c r="BM112" s="159"/>
      <c r="BN112" s="159"/>
      <c r="BO112" s="168" t="str">
        <f t="shared" si="133"/>
        <v/>
      </c>
      <c r="BP112" s="5" t="str">
        <f t="shared" si="134"/>
        <v/>
      </c>
      <c r="BQ112" s="159"/>
      <c r="BR112" s="159"/>
      <c r="BS112" s="168" t="str">
        <f t="shared" si="135"/>
        <v/>
      </c>
      <c r="BT112" s="5" t="str">
        <f t="shared" si="136"/>
        <v/>
      </c>
      <c r="BU112" s="159"/>
      <c r="BV112" s="159"/>
      <c r="BW112" s="168" t="str">
        <f t="shared" si="137"/>
        <v/>
      </c>
      <c r="BX112" s="5" t="str">
        <f t="shared" si="138"/>
        <v/>
      </c>
      <c r="BY112" s="160" t="str">
        <f t="shared" si="139"/>
        <v/>
      </c>
      <c r="BZ112" s="160" t="str">
        <f t="shared" si="140"/>
        <v/>
      </c>
      <c r="CA112" s="160" t="str">
        <f t="shared" si="141"/>
        <v/>
      </c>
      <c r="CB112" s="6" t="str">
        <f t="shared" si="142"/>
        <v/>
      </c>
      <c r="CC112" s="105"/>
      <c r="CD112" s="159"/>
      <c r="CE112" s="159"/>
      <c r="CF112" s="168" t="str">
        <f t="shared" si="143"/>
        <v/>
      </c>
      <c r="CG112" s="5" t="str">
        <f t="shared" si="144"/>
        <v/>
      </c>
      <c r="CH112" s="159"/>
      <c r="CI112" s="159"/>
      <c r="CJ112" s="168" t="str">
        <f t="shared" si="145"/>
        <v/>
      </c>
      <c r="CK112" s="5" t="str">
        <f t="shared" si="146"/>
        <v/>
      </c>
      <c r="CL112" s="159"/>
      <c r="CM112" s="159"/>
      <c r="CN112" s="168" t="str">
        <f t="shared" si="147"/>
        <v/>
      </c>
      <c r="CO112" s="5" t="str">
        <f t="shared" si="148"/>
        <v/>
      </c>
      <c r="CP112" s="159"/>
      <c r="CQ112" s="159"/>
      <c r="CR112" s="168" t="str">
        <f t="shared" si="149"/>
        <v/>
      </c>
      <c r="CS112" s="5" t="str">
        <f t="shared" si="150"/>
        <v/>
      </c>
      <c r="CT112" s="159"/>
      <c r="CU112" s="159"/>
      <c r="CV112" s="168" t="str">
        <f t="shared" si="151"/>
        <v/>
      </c>
      <c r="CW112" s="5" t="str">
        <f t="shared" si="152"/>
        <v/>
      </c>
      <c r="CX112" s="160" t="str">
        <f t="shared" si="153"/>
        <v/>
      </c>
      <c r="CY112" s="160" t="str">
        <f t="shared" si="154"/>
        <v/>
      </c>
      <c r="CZ112" s="160" t="str">
        <f t="shared" si="155"/>
        <v/>
      </c>
      <c r="DA112" s="6" t="str">
        <f t="shared" si="156"/>
        <v/>
      </c>
      <c r="DB112" s="105"/>
      <c r="DC112" s="159"/>
      <c r="DD112" s="159"/>
      <c r="DE112" s="168" t="str">
        <f t="shared" si="157"/>
        <v/>
      </c>
      <c r="DF112" s="5" t="str">
        <f t="shared" si="158"/>
        <v/>
      </c>
      <c r="DG112" s="159"/>
      <c r="DH112" s="159"/>
      <c r="DI112" s="168" t="str">
        <f t="shared" si="159"/>
        <v/>
      </c>
      <c r="DJ112" s="5" t="str">
        <f t="shared" si="160"/>
        <v/>
      </c>
      <c r="DK112" s="159"/>
      <c r="DL112" s="159"/>
      <c r="DM112" s="168" t="str">
        <f t="shared" si="161"/>
        <v/>
      </c>
      <c r="DN112" s="5" t="str">
        <f t="shared" si="162"/>
        <v/>
      </c>
      <c r="DO112" s="159"/>
      <c r="DP112" s="159"/>
      <c r="DQ112" s="168" t="str">
        <f t="shared" si="163"/>
        <v/>
      </c>
      <c r="DR112" s="5" t="str">
        <f t="shared" si="164"/>
        <v/>
      </c>
      <c r="DS112" s="159"/>
      <c r="DT112" s="159"/>
      <c r="DU112" s="168" t="str">
        <f t="shared" si="165"/>
        <v/>
      </c>
      <c r="DV112" s="5" t="str">
        <f t="shared" si="166"/>
        <v/>
      </c>
      <c r="DW112" s="160" t="str">
        <f t="shared" si="167"/>
        <v/>
      </c>
      <c r="DX112" s="160" t="str">
        <f t="shared" si="168"/>
        <v/>
      </c>
      <c r="DY112" s="160" t="str">
        <f t="shared" si="169"/>
        <v/>
      </c>
      <c r="DZ112" s="6" t="str">
        <f t="shared" si="170"/>
        <v/>
      </c>
      <c r="EA112" s="105"/>
      <c r="EB112" s="159"/>
      <c r="EC112" s="159"/>
      <c r="ED112" s="168" t="str">
        <f t="shared" si="171"/>
        <v/>
      </c>
      <c r="EE112" s="5" t="str">
        <f t="shared" si="172"/>
        <v/>
      </c>
      <c r="EF112" s="159"/>
      <c r="EG112" s="159"/>
      <c r="EH112" s="168" t="str">
        <f t="shared" si="173"/>
        <v/>
      </c>
      <c r="EI112" s="5" t="str">
        <f t="shared" si="174"/>
        <v/>
      </c>
      <c r="EJ112" s="159"/>
      <c r="EK112" s="159"/>
      <c r="EL112" s="168" t="str">
        <f t="shared" si="175"/>
        <v/>
      </c>
      <c r="EM112" s="5" t="str">
        <f t="shared" si="176"/>
        <v/>
      </c>
      <c r="EN112" s="159"/>
      <c r="EO112" s="159"/>
      <c r="EP112" s="168" t="str">
        <f t="shared" si="177"/>
        <v/>
      </c>
      <c r="EQ112" s="5" t="str">
        <f t="shared" si="178"/>
        <v/>
      </c>
      <c r="ER112" s="159"/>
      <c r="ES112" s="159"/>
      <c r="ET112" s="168" t="str">
        <f t="shared" si="179"/>
        <v/>
      </c>
      <c r="EU112" s="5" t="str">
        <f t="shared" si="180"/>
        <v/>
      </c>
      <c r="EV112" s="160" t="str">
        <f t="shared" si="181"/>
        <v/>
      </c>
      <c r="EW112" s="160" t="str">
        <f t="shared" si="182"/>
        <v/>
      </c>
      <c r="EX112" s="160" t="str">
        <f t="shared" si="183"/>
        <v/>
      </c>
      <c r="EY112" s="6" t="str">
        <f t="shared" si="184"/>
        <v/>
      </c>
      <c r="EZ112" s="105"/>
      <c r="FA112" s="105"/>
      <c r="FB112" s="105"/>
      <c r="FC112" s="105"/>
      <c r="FD112" s="105"/>
      <c r="FE112" s="106" t="str">
        <f t="shared" si="185"/>
        <v/>
      </c>
      <c r="FF112" s="100" t="str">
        <f t="shared" si="186"/>
        <v xml:space="preserve"> </v>
      </c>
      <c r="FG112" s="105"/>
      <c r="FH112" s="105"/>
      <c r="FI112" s="105"/>
      <c r="FJ112" s="105"/>
      <c r="FK112" s="105"/>
      <c r="FL112" s="107" t="str">
        <f t="shared" si="187"/>
        <v/>
      </c>
      <c r="FM112" s="101" t="str">
        <f t="shared" si="188"/>
        <v xml:space="preserve"> </v>
      </c>
      <c r="FN112" s="105"/>
      <c r="FO112" s="105"/>
      <c r="FP112" s="105"/>
      <c r="FQ112" s="105"/>
      <c r="FR112" s="105"/>
      <c r="FS112" s="204" t="str">
        <f t="shared" si="189"/>
        <v/>
      </c>
      <c r="FT112" s="205" t="str">
        <f t="shared" si="190"/>
        <v xml:space="preserve"> </v>
      </c>
      <c r="FU112" s="477"/>
      <c r="FV112" s="316" t="str">
        <f>IF(AND(C112=""),"-",VLOOKUP(B112,Register!$A$7:$AM$311,19,FALSE))</f>
        <v>-</v>
      </c>
      <c r="FW112" s="7" t="str">
        <f>IF(AND(C112=""),"-",VLOOKUP(B112,Register!$A$7:$AM$311,20,FALSE))</f>
        <v>-</v>
      </c>
      <c r="FX112" s="7" t="str">
        <f>IF(AND(C112=""),"-",VLOOKUP(B112,Register!$A$7:$AM$311,21,FALSE))</f>
        <v>-</v>
      </c>
      <c r="FY112" s="7" t="str">
        <f>IF(AND(C112=""),"-",VLOOKUP(B112,Register!$A$7:$AM$311,22,FALSE))</f>
        <v>-</v>
      </c>
      <c r="FZ112" s="7" t="str">
        <f>IF(AND(C112=""),"-",VLOOKUP(B112,Register!$A$7:$AM$311,23,FALSE))</f>
        <v>-</v>
      </c>
      <c r="GA112" s="7" t="str">
        <f>IF(AND(C112=""),"-",VLOOKUP(B112,Register!$A$7:$AM$311,24,FALSE))</f>
        <v>-</v>
      </c>
      <c r="GB112" s="7" t="str">
        <f>IF(AND(C112=""),"-",VLOOKUP(B112,Register!$A$7:$AM$311,25,FALSE))</f>
        <v>-</v>
      </c>
      <c r="GC112" s="7" t="str">
        <f>IF(AND(C112=""),"-",VLOOKUP(B112,Register!$A$7:$AM$311,26,FALSE))</f>
        <v>-</v>
      </c>
      <c r="GD112" s="7" t="str">
        <f>IF(AND(C112=""),"-",VLOOKUP(B112,Register!$A$7:$AM$311,27,FALSE))</f>
        <v>-</v>
      </c>
      <c r="GE112" s="7" t="str">
        <f>IF(AND(C112=""),"-",VLOOKUP(B112,Register!$A$7:$AM$311,28,FALSE))</f>
        <v>-</v>
      </c>
      <c r="GF112" s="7" t="str">
        <f>IF(AND(C112=""),"-",VLOOKUP(B112,Register!$A$7:$AM$311,29,FALSE))</f>
        <v>-</v>
      </c>
      <c r="GG112" s="7" t="str">
        <f>IF(AND(C112=""),"-",VLOOKUP(B112,Register!$A$7:$AM$311,30,FALSE))</f>
        <v>-</v>
      </c>
      <c r="GH112" s="8" t="str">
        <f>IF(AND(C112=""),"-",VLOOKUP(B112,Register!$A$7:$AM$311,31,FALSE))</f>
        <v>-</v>
      </c>
      <c r="GI112" s="309" t="str">
        <f>IF(AND(C112=""),"",VLOOKUP(B112,Register!$A$7:$CL$311,36,FALSE))</f>
        <v/>
      </c>
      <c r="GJ112" s="182" t="str">
        <f t="shared" si="191"/>
        <v/>
      </c>
      <c r="GK112" s="312" t="str">
        <f t="shared" si="192"/>
        <v/>
      </c>
      <c r="GL112" s="314" t="str">
        <f t="shared" si="193"/>
        <v/>
      </c>
      <c r="GM112" s="3"/>
      <c r="GR112" s="3"/>
      <c r="GS112" s="3"/>
      <c r="GT112" s="3"/>
      <c r="GU112" s="3"/>
      <c r="GV112" s="3"/>
      <c r="GW112" s="3"/>
      <c r="GX112" s="3"/>
      <c r="GY112" s="3"/>
      <c r="GZ112" s="3"/>
      <c r="HA112" s="3"/>
      <c r="HB112" s="3"/>
      <c r="HC112" s="3"/>
      <c r="HD112" s="3"/>
      <c r="HE112" s="3"/>
      <c r="HF112" s="3"/>
      <c r="HG112" s="3"/>
      <c r="HH112" s="3"/>
      <c r="HI112" s="3"/>
      <c r="HJ112" s="3"/>
      <c r="HK112" s="3"/>
      <c r="HL112" s="3"/>
      <c r="HM112" s="3"/>
      <c r="HW112" s="321" t="str">
        <f>IF(ISNA(VLOOKUP(B112,Register!A$7:Z$315,9,FALSE)),"",VLOOKUP(B112,Register!A$7:Z$315,9,FALSE))</f>
        <v/>
      </c>
      <c r="HX112" s="321" t="str">
        <f>IF(ISNA(VLOOKUP(B112,Register!A$7:Z$315,12,FALSE)),"",VLOOKUP(B112,Register!A$7:Z$315,12,FALSE))</f>
        <v/>
      </c>
      <c r="HY112" s="321" t="str">
        <f t="shared" si="194"/>
        <v/>
      </c>
      <c r="HZ112" s="321" t="str">
        <f t="shared" si="195"/>
        <v/>
      </c>
      <c r="IA112" s="321" t="str">
        <f t="shared" si="196"/>
        <v/>
      </c>
      <c r="IB112" s="321" t="str">
        <f t="shared" si="197"/>
        <v/>
      </c>
      <c r="IC112" s="321" t="str">
        <f t="shared" si="198"/>
        <v/>
      </c>
      <c r="ID112" s="321" t="str">
        <f t="shared" si="199"/>
        <v/>
      </c>
      <c r="IE112" s="321" t="str">
        <f t="shared" si="200"/>
        <v/>
      </c>
      <c r="IF112" s="321" t="str">
        <f t="shared" si="201"/>
        <v/>
      </c>
    </row>
    <row r="113" spans="1:240" ht="20.25">
      <c r="A113" s="1"/>
      <c r="B113" s="682" t="s">
        <v>616</v>
      </c>
      <c r="C113" s="683"/>
      <c r="D113" s="683"/>
      <c r="E113" s="683"/>
      <c r="F113" s="170">
        <f>COUNTIF(F13:F112,"A+")</f>
        <v>0</v>
      </c>
      <c r="G113" s="671"/>
      <c r="H113" s="671"/>
      <c r="I113" s="671"/>
      <c r="J113" s="170">
        <f>COUNTIF(J13:J112,"A+")</f>
        <v>0</v>
      </c>
      <c r="K113" s="671"/>
      <c r="L113" s="671"/>
      <c r="M113" s="671"/>
      <c r="N113" s="170">
        <f>COUNTIF(N13:N112,"A+")</f>
        <v>0</v>
      </c>
      <c r="O113" s="671"/>
      <c r="P113" s="671"/>
      <c r="Q113" s="671"/>
      <c r="R113" s="170">
        <f>COUNTIF(R13:R112,"A+")</f>
        <v>0</v>
      </c>
      <c r="S113" s="671"/>
      <c r="T113" s="671"/>
      <c r="U113" s="671"/>
      <c r="V113" s="170">
        <f>COUNTIF(V13:V112,"A+")</f>
        <v>0</v>
      </c>
      <c r="W113" s="671"/>
      <c r="X113" s="671"/>
      <c r="Y113" s="671"/>
      <c r="Z113" s="170">
        <f>COUNTIF(Z13:Z112,"A+")</f>
        <v>0</v>
      </c>
      <c r="AA113" s="671"/>
      <c r="AB113" s="671"/>
      <c r="AC113" s="671"/>
      <c r="AD113" s="170">
        <f>COUNTIF(AD13:AD112,"A+")</f>
        <v>0</v>
      </c>
      <c r="AE113" s="170">
        <f>COUNTIF(AE13:AE112,"A+")</f>
        <v>0</v>
      </c>
      <c r="AF113" s="671"/>
      <c r="AG113" s="671"/>
      <c r="AH113" s="671"/>
      <c r="AI113" s="170">
        <f>COUNTIF(AI13:AI112,"A+")</f>
        <v>0</v>
      </c>
      <c r="AJ113" s="671"/>
      <c r="AK113" s="671"/>
      <c r="AL113" s="671"/>
      <c r="AM113" s="170">
        <f>COUNTIF(AM13:AM112,"A+")</f>
        <v>0</v>
      </c>
      <c r="AN113" s="671"/>
      <c r="AO113" s="671"/>
      <c r="AP113" s="671"/>
      <c r="AQ113" s="170">
        <f>COUNTIF(AQ13:AQ112,"A+")</f>
        <v>0</v>
      </c>
      <c r="AR113" s="671"/>
      <c r="AS113" s="671"/>
      <c r="AT113" s="671"/>
      <c r="AU113" s="170">
        <f>COUNTIF(AU13:AU112,"A+")</f>
        <v>0</v>
      </c>
      <c r="AV113" s="671"/>
      <c r="AW113" s="671"/>
      <c r="AX113" s="671"/>
      <c r="AY113" s="170">
        <f>COUNTIF(AY13:AY112,"A+")</f>
        <v>0</v>
      </c>
      <c r="AZ113" s="671"/>
      <c r="BA113" s="671"/>
      <c r="BB113" s="671"/>
      <c r="BC113" s="170">
        <f>COUNTIF(BC13:BC112,"A+")</f>
        <v>0</v>
      </c>
      <c r="BD113" s="170">
        <f>COUNTIF(BD13:BD112,"A+")</f>
        <v>0</v>
      </c>
      <c r="BE113" s="671"/>
      <c r="BF113" s="671"/>
      <c r="BG113" s="671"/>
      <c r="BH113" s="170">
        <f>COUNTIF(BH13:BH112,"A+")</f>
        <v>0</v>
      </c>
      <c r="BI113" s="671"/>
      <c r="BJ113" s="671"/>
      <c r="BK113" s="671"/>
      <c r="BL113" s="170">
        <f>COUNTIF(BL13:BL112,"A+")</f>
        <v>0</v>
      </c>
      <c r="BM113" s="671"/>
      <c r="BN113" s="671"/>
      <c r="BO113" s="671"/>
      <c r="BP113" s="170">
        <f>COUNTIF(BP13:BP112,"A+")</f>
        <v>0</v>
      </c>
      <c r="BQ113" s="671"/>
      <c r="BR113" s="671"/>
      <c r="BS113" s="671"/>
      <c r="BT113" s="170">
        <f>COUNTIF(BT13:BT112,"A+")</f>
        <v>0</v>
      </c>
      <c r="BU113" s="671"/>
      <c r="BV113" s="671"/>
      <c r="BW113" s="671"/>
      <c r="BX113" s="170">
        <f>COUNTIF(BX13:BX112,"A+")</f>
        <v>0</v>
      </c>
      <c r="BY113" s="671"/>
      <c r="BZ113" s="671"/>
      <c r="CA113" s="671"/>
      <c r="CB113" s="170">
        <f>COUNTIF(CB13:CB112,"A+")</f>
        <v>0</v>
      </c>
      <c r="CC113" s="170">
        <f>COUNTIF(CC13:CC112,"A+")</f>
        <v>0</v>
      </c>
      <c r="CD113" s="671"/>
      <c r="CE113" s="671"/>
      <c r="CF113" s="671"/>
      <c r="CG113" s="170">
        <f>COUNTIF(CG13:CG112,"A+")</f>
        <v>0</v>
      </c>
      <c r="CH113" s="671"/>
      <c r="CI113" s="671"/>
      <c r="CJ113" s="671"/>
      <c r="CK113" s="170">
        <f>COUNTIF(CK13:CK112,"A+")</f>
        <v>0</v>
      </c>
      <c r="CL113" s="671"/>
      <c r="CM113" s="671"/>
      <c r="CN113" s="671"/>
      <c r="CO113" s="170">
        <f>COUNTIF(CO13:CO112,"A+")</f>
        <v>0</v>
      </c>
      <c r="CP113" s="671"/>
      <c r="CQ113" s="671"/>
      <c r="CR113" s="671"/>
      <c r="CS113" s="170">
        <f>COUNTIF(CS13:CS112,"A+")</f>
        <v>0</v>
      </c>
      <c r="CT113" s="671"/>
      <c r="CU113" s="671"/>
      <c r="CV113" s="671"/>
      <c r="CW113" s="170">
        <f>COUNTIF(CW13:CW112,"A+")</f>
        <v>0</v>
      </c>
      <c r="CX113" s="671"/>
      <c r="CY113" s="671"/>
      <c r="CZ113" s="671"/>
      <c r="DA113" s="170">
        <f>COUNTIF(DA13:DA112,"A+")</f>
        <v>0</v>
      </c>
      <c r="DB113" s="170">
        <f>COUNTIF(DB13:DB112,"A+")</f>
        <v>0</v>
      </c>
      <c r="DC113" s="671"/>
      <c r="DD113" s="671"/>
      <c r="DE113" s="671"/>
      <c r="DF113" s="170">
        <f>COUNTIF(DF13:DF112,"A+")</f>
        <v>0</v>
      </c>
      <c r="DG113" s="671"/>
      <c r="DH113" s="671"/>
      <c r="DI113" s="671"/>
      <c r="DJ113" s="170">
        <f>COUNTIF(DJ13:DJ112,"A+")</f>
        <v>0</v>
      </c>
      <c r="DK113" s="671"/>
      <c r="DL113" s="671"/>
      <c r="DM113" s="671"/>
      <c r="DN113" s="170">
        <f>COUNTIF(DN13:DN112,"A+")</f>
        <v>0</v>
      </c>
      <c r="DO113" s="672"/>
      <c r="DP113" s="673"/>
      <c r="DQ113" s="674"/>
      <c r="DR113" s="170">
        <f>COUNTIF(DR13:DR112,"A+")</f>
        <v>0</v>
      </c>
      <c r="DS113" s="671"/>
      <c r="DT113" s="671"/>
      <c r="DU113" s="671"/>
      <c r="DV113" s="170">
        <f>COUNTIF(DV13:DV112,"A+")</f>
        <v>0</v>
      </c>
      <c r="DW113" s="671"/>
      <c r="DX113" s="671"/>
      <c r="DY113" s="671"/>
      <c r="DZ113" s="170">
        <f>COUNTIF(DZ13:DZ112,"A+")</f>
        <v>0</v>
      </c>
      <c r="EA113" s="170">
        <f>COUNTIF(EA13:EA112,"A+")</f>
        <v>0</v>
      </c>
      <c r="EB113" s="671"/>
      <c r="EC113" s="671"/>
      <c r="ED113" s="671"/>
      <c r="EE113" s="170">
        <f>COUNTIF(EE13:EE112,"A+")</f>
        <v>0</v>
      </c>
      <c r="EF113" s="671"/>
      <c r="EG113" s="671"/>
      <c r="EH113" s="671"/>
      <c r="EI113" s="170">
        <f>COUNTIF(EI13:EI112,"A+")</f>
        <v>0</v>
      </c>
      <c r="EJ113" s="671"/>
      <c r="EK113" s="671"/>
      <c r="EL113" s="671"/>
      <c r="EM113" s="170">
        <f>COUNTIF(EM13:EM112,"A+")</f>
        <v>0</v>
      </c>
      <c r="EN113" s="671"/>
      <c r="EO113" s="671"/>
      <c r="EP113" s="671"/>
      <c r="EQ113" s="170">
        <f>COUNTIF(EQ13:EQ112,"A+")</f>
        <v>0</v>
      </c>
      <c r="ER113" s="671"/>
      <c r="ES113" s="671"/>
      <c r="ET113" s="671"/>
      <c r="EU113" s="170">
        <f>COUNTIF(EU13:EU112,"A+")</f>
        <v>0</v>
      </c>
      <c r="EV113" s="671"/>
      <c r="EW113" s="671"/>
      <c r="EX113" s="671"/>
      <c r="EY113" s="170">
        <f>COUNTIF(EY13:EY112,"A+")</f>
        <v>0</v>
      </c>
      <c r="EZ113" s="99"/>
      <c r="FA113" s="99"/>
      <c r="FB113" s="99"/>
      <c r="FC113" s="99"/>
      <c r="FD113" s="99"/>
      <c r="FE113" s="102" t="s">
        <v>617</v>
      </c>
      <c r="FF113" s="170">
        <f>COUNTIF(FF13:FF112,"A+")</f>
        <v>0</v>
      </c>
      <c r="FG113" s="99"/>
      <c r="FH113" s="99"/>
      <c r="FI113" s="99"/>
      <c r="FJ113" s="99"/>
      <c r="FK113" s="99"/>
      <c r="FL113" s="102" t="s">
        <v>617</v>
      </c>
      <c r="FM113" s="170">
        <f>COUNTIF(FM13:FM112,"A+")</f>
        <v>0</v>
      </c>
      <c r="FN113" s="99"/>
      <c r="FO113" s="99"/>
      <c r="FP113" s="99"/>
      <c r="FQ113" s="99"/>
      <c r="FR113" s="99"/>
      <c r="FS113" s="102" t="s">
        <v>617</v>
      </c>
      <c r="FT113" s="170">
        <f>COUNTIF(FT13:FT112,"A+")</f>
        <v>0</v>
      </c>
      <c r="FU113" s="99"/>
      <c r="FV113" s="31">
        <f>IF(AND(FV11=""),"",SUM(FV13:FV112))</f>
        <v>80</v>
      </c>
      <c r="FW113" s="31">
        <f t="shared" ref="FW113:GH113" si="202">IF(AND(FW11=""),"",SUM(FW13:FW112))</f>
        <v>80</v>
      </c>
      <c r="FX113" s="31">
        <f t="shared" si="202"/>
        <v>248</v>
      </c>
      <c r="FY113" s="31">
        <f t="shared" si="202"/>
        <v>198</v>
      </c>
      <c r="FZ113" s="31" t="str">
        <f t="shared" si="202"/>
        <v/>
      </c>
      <c r="GA113" s="31" t="str">
        <f t="shared" si="202"/>
        <v/>
      </c>
      <c r="GB113" s="31" t="str">
        <f t="shared" si="202"/>
        <v/>
      </c>
      <c r="GC113" s="31" t="str">
        <f t="shared" si="202"/>
        <v/>
      </c>
      <c r="GD113" s="31" t="str">
        <f t="shared" si="202"/>
        <v/>
      </c>
      <c r="GE113" s="31" t="str">
        <f t="shared" si="202"/>
        <v/>
      </c>
      <c r="GF113" s="31" t="str">
        <f t="shared" si="202"/>
        <v/>
      </c>
      <c r="GG113" s="31" t="str">
        <f t="shared" si="202"/>
        <v/>
      </c>
      <c r="GH113" s="31">
        <f t="shared" si="202"/>
        <v>526</v>
      </c>
      <c r="GI113" s="59" t="s">
        <v>94</v>
      </c>
      <c r="GJ113" s="182"/>
      <c r="GK113" s="173"/>
      <c r="GL113" s="173"/>
      <c r="GM113" s="173"/>
      <c r="GN113" s="50"/>
      <c r="GO113" s="50"/>
      <c r="GP113" s="50"/>
      <c r="GQ113" s="50"/>
      <c r="GR113" s="3"/>
      <c r="GS113" s="3"/>
      <c r="GT113" s="3"/>
      <c r="GU113" s="3"/>
      <c r="GV113" s="3"/>
      <c r="GW113" s="3"/>
      <c r="GX113" s="3"/>
      <c r="GY113" s="3"/>
      <c r="GZ113" s="3"/>
      <c r="HA113" s="3"/>
      <c r="HB113" s="3"/>
      <c r="HC113" s="3"/>
      <c r="HD113" s="3"/>
      <c r="HE113" s="3"/>
      <c r="HF113" s="3"/>
      <c r="HG113" s="3"/>
      <c r="HH113" s="3"/>
      <c r="HI113" s="3"/>
      <c r="HJ113" s="3"/>
      <c r="HK113" s="3"/>
      <c r="HL113" s="3"/>
      <c r="HM113" s="3"/>
      <c r="HY113" s="377">
        <f>COUNTIF(HY13:HY112,"M")</f>
        <v>0</v>
      </c>
      <c r="HZ113" s="377">
        <f>COUNTIF(HZ13:HZ112,"F")</f>
        <v>0</v>
      </c>
      <c r="IA113" s="377">
        <f>COUNTIF(IA13:IA112,"M")</f>
        <v>2</v>
      </c>
      <c r="IB113" s="377">
        <f>COUNTIF(IB13:IB112,"F")</f>
        <v>1</v>
      </c>
      <c r="IC113" s="377">
        <f>COUNTIF(IC13:IC112,"M")</f>
        <v>2</v>
      </c>
      <c r="ID113" s="377">
        <f>COUNTIF(ID13:ID112,"F")</f>
        <v>0</v>
      </c>
      <c r="IE113" s="377">
        <f>COUNTIF(IE13:IE112,"M")</f>
        <v>0</v>
      </c>
      <c r="IF113" s="377">
        <f>COUNTIF(IF13:IF112,"F")</f>
        <v>0</v>
      </c>
    </row>
    <row r="114" spans="1:240" ht="20.25">
      <c r="A114" s="1"/>
      <c r="B114" s="677" t="s">
        <v>21</v>
      </c>
      <c r="C114" s="677"/>
      <c r="D114" s="677"/>
      <c r="E114" s="677"/>
      <c r="F114" s="170">
        <f>COUNTIF(F13:F112,"A")</f>
        <v>5</v>
      </c>
      <c r="G114" s="671"/>
      <c r="H114" s="671"/>
      <c r="I114" s="671"/>
      <c r="J114" s="170">
        <f>COUNTIF(J13:J112,"A")</f>
        <v>0</v>
      </c>
      <c r="K114" s="671"/>
      <c r="L114" s="671"/>
      <c r="M114" s="671"/>
      <c r="N114" s="170">
        <f>COUNTIF(N13:N112,"A")</f>
        <v>0</v>
      </c>
      <c r="O114" s="671"/>
      <c r="P114" s="671"/>
      <c r="Q114" s="671"/>
      <c r="R114" s="170">
        <f>COUNTIF(R13:R112,"A")</f>
        <v>0</v>
      </c>
      <c r="S114" s="671"/>
      <c r="T114" s="671"/>
      <c r="U114" s="671"/>
      <c r="V114" s="170">
        <f>COUNTIF(V13:V112,"A")</f>
        <v>0</v>
      </c>
      <c r="W114" s="671"/>
      <c r="X114" s="671"/>
      <c r="Y114" s="671"/>
      <c r="Z114" s="170">
        <f>COUNTIF(Z13:Z112,"A")</f>
        <v>0</v>
      </c>
      <c r="AA114" s="671"/>
      <c r="AB114" s="671"/>
      <c r="AC114" s="671"/>
      <c r="AD114" s="170">
        <f>COUNTIF(AD13:AD112,"A")</f>
        <v>0</v>
      </c>
      <c r="AE114" s="170">
        <f>COUNTIF(AE13:AE112,"A")</f>
        <v>5</v>
      </c>
      <c r="AF114" s="671"/>
      <c r="AG114" s="671"/>
      <c r="AH114" s="671"/>
      <c r="AI114" s="170">
        <f>COUNTIF(AI13:AI112,"A")</f>
        <v>0</v>
      </c>
      <c r="AJ114" s="671"/>
      <c r="AK114" s="671"/>
      <c r="AL114" s="671"/>
      <c r="AM114" s="170">
        <f>COUNTIF(AM13:AM112,"A")</f>
        <v>0</v>
      </c>
      <c r="AN114" s="671"/>
      <c r="AO114" s="671"/>
      <c r="AP114" s="671"/>
      <c r="AQ114" s="170">
        <f>COUNTIF(AQ13:AQ112,"A")</f>
        <v>0</v>
      </c>
      <c r="AR114" s="671"/>
      <c r="AS114" s="671"/>
      <c r="AT114" s="671"/>
      <c r="AU114" s="170">
        <f>COUNTIF(AU13:AU112,"A")</f>
        <v>0</v>
      </c>
      <c r="AV114" s="671"/>
      <c r="AW114" s="671"/>
      <c r="AX114" s="671"/>
      <c r="AY114" s="170">
        <f>COUNTIF(AY13:AY112,"A")</f>
        <v>0</v>
      </c>
      <c r="AZ114" s="671"/>
      <c r="BA114" s="671"/>
      <c r="BB114" s="671"/>
      <c r="BC114" s="170">
        <f>COUNTIF(BC13:BC112,"A")</f>
        <v>0</v>
      </c>
      <c r="BD114" s="170">
        <f>COUNTIF(BD13:BD112,"A")</f>
        <v>5</v>
      </c>
      <c r="BE114" s="671"/>
      <c r="BF114" s="671"/>
      <c r="BG114" s="671"/>
      <c r="BH114" s="170">
        <f>COUNTIF(BH13:BH112,"A")</f>
        <v>0</v>
      </c>
      <c r="BI114" s="671"/>
      <c r="BJ114" s="671"/>
      <c r="BK114" s="671"/>
      <c r="BL114" s="170">
        <f>COUNTIF(BL13:BL112,"A")</f>
        <v>0</v>
      </c>
      <c r="BM114" s="671"/>
      <c r="BN114" s="671"/>
      <c r="BO114" s="671"/>
      <c r="BP114" s="170">
        <f>COUNTIF(BP13:BP112,"A")</f>
        <v>0</v>
      </c>
      <c r="BQ114" s="671"/>
      <c r="BR114" s="671"/>
      <c r="BS114" s="671"/>
      <c r="BT114" s="170">
        <f>COUNTIF(BT13:BT112,"A")</f>
        <v>0</v>
      </c>
      <c r="BU114" s="671"/>
      <c r="BV114" s="671"/>
      <c r="BW114" s="671"/>
      <c r="BX114" s="170">
        <f>COUNTIF(BX13:BX112,"A")</f>
        <v>0</v>
      </c>
      <c r="BY114" s="671"/>
      <c r="BZ114" s="671"/>
      <c r="CA114" s="671"/>
      <c r="CB114" s="170">
        <f>COUNTIF(CB13:CB112,"A")</f>
        <v>0</v>
      </c>
      <c r="CC114" s="170">
        <f>COUNTIF(CC13:CC112,"A")</f>
        <v>5</v>
      </c>
      <c r="CD114" s="671"/>
      <c r="CE114" s="671"/>
      <c r="CF114" s="671"/>
      <c r="CG114" s="170">
        <f>COUNTIF(CG13:CG112,"A")</f>
        <v>0</v>
      </c>
      <c r="CH114" s="671"/>
      <c r="CI114" s="671"/>
      <c r="CJ114" s="671"/>
      <c r="CK114" s="170">
        <f>COUNTIF(CK13:CK112,"A")</f>
        <v>0</v>
      </c>
      <c r="CL114" s="671"/>
      <c r="CM114" s="671"/>
      <c r="CN114" s="671"/>
      <c r="CO114" s="170">
        <f>COUNTIF(CO13:CO112,"A")</f>
        <v>0</v>
      </c>
      <c r="CP114" s="671"/>
      <c r="CQ114" s="671"/>
      <c r="CR114" s="671"/>
      <c r="CS114" s="170">
        <f>COUNTIF(CS13:CS112,"A")</f>
        <v>0</v>
      </c>
      <c r="CT114" s="671"/>
      <c r="CU114" s="671"/>
      <c r="CV114" s="671"/>
      <c r="CW114" s="170">
        <f>COUNTIF(CW13:CW112,"A")</f>
        <v>0</v>
      </c>
      <c r="CX114" s="671"/>
      <c r="CY114" s="671"/>
      <c r="CZ114" s="671"/>
      <c r="DA114" s="170">
        <f>COUNTIF(DA13:DA112,"A")</f>
        <v>0</v>
      </c>
      <c r="DB114" s="170">
        <f>COUNTIF(DB13:DB112,"A")</f>
        <v>5</v>
      </c>
      <c r="DC114" s="671"/>
      <c r="DD114" s="671"/>
      <c r="DE114" s="671"/>
      <c r="DF114" s="170">
        <f>COUNTIF(DF13:DF112,"A")</f>
        <v>0</v>
      </c>
      <c r="DG114" s="671"/>
      <c r="DH114" s="671"/>
      <c r="DI114" s="671"/>
      <c r="DJ114" s="170">
        <f>COUNTIF(DJ13:DJ112,"A")</f>
        <v>0</v>
      </c>
      <c r="DK114" s="671"/>
      <c r="DL114" s="671"/>
      <c r="DM114" s="671"/>
      <c r="DN114" s="170">
        <f>COUNTIF(DN13:DN112,"A")</f>
        <v>0</v>
      </c>
      <c r="DO114" s="672"/>
      <c r="DP114" s="673"/>
      <c r="DQ114" s="674"/>
      <c r="DR114" s="170">
        <f>COUNTIF(DR13:DR112,"A")</f>
        <v>0</v>
      </c>
      <c r="DS114" s="671"/>
      <c r="DT114" s="671"/>
      <c r="DU114" s="671"/>
      <c r="DV114" s="170">
        <f>COUNTIF(DV13:DV112,"A")</f>
        <v>0</v>
      </c>
      <c r="DW114" s="671"/>
      <c r="DX114" s="671"/>
      <c r="DY114" s="671"/>
      <c r="DZ114" s="170">
        <f>COUNTIF(DZ13:DZ112,"A")</f>
        <v>0</v>
      </c>
      <c r="EA114" s="170">
        <f>COUNTIF(EA13:EA112,"A")</f>
        <v>5</v>
      </c>
      <c r="EB114" s="671"/>
      <c r="EC114" s="671"/>
      <c r="ED114" s="671"/>
      <c r="EE114" s="170">
        <f>COUNTIF(EE13:EE112,"A")</f>
        <v>0</v>
      </c>
      <c r="EF114" s="671"/>
      <c r="EG114" s="671"/>
      <c r="EH114" s="671"/>
      <c r="EI114" s="170">
        <f>COUNTIF(EI13:EI112,"A")</f>
        <v>0</v>
      </c>
      <c r="EJ114" s="671"/>
      <c r="EK114" s="671"/>
      <c r="EL114" s="671"/>
      <c r="EM114" s="170">
        <f>COUNTIF(EM13:EM112,"A")</f>
        <v>0</v>
      </c>
      <c r="EN114" s="671"/>
      <c r="EO114" s="671"/>
      <c r="EP114" s="671"/>
      <c r="EQ114" s="170">
        <f>COUNTIF(EQ13:EQ112,"A")</f>
        <v>0</v>
      </c>
      <c r="ER114" s="671"/>
      <c r="ES114" s="671"/>
      <c r="ET114" s="671"/>
      <c r="EU114" s="170">
        <f>COUNTIF(EU13:EU112,"A")</f>
        <v>0</v>
      </c>
      <c r="EV114" s="671"/>
      <c r="EW114" s="671"/>
      <c r="EX114" s="671"/>
      <c r="EY114" s="170">
        <f>COUNTIF(EY13:EY112,"A")</f>
        <v>0</v>
      </c>
      <c r="EZ114" s="99"/>
      <c r="FA114" s="99"/>
      <c r="FB114" s="99"/>
      <c r="FC114" s="99"/>
      <c r="FD114" s="99"/>
      <c r="FE114" s="102" t="s">
        <v>21</v>
      </c>
      <c r="FF114" s="170">
        <f>COUNTIF(FF13:FF112,"A")</f>
        <v>5</v>
      </c>
      <c r="FG114" s="99"/>
      <c r="FH114" s="99"/>
      <c r="FI114" s="99"/>
      <c r="FJ114" s="99"/>
      <c r="FK114" s="99"/>
      <c r="FL114" s="102" t="s">
        <v>21</v>
      </c>
      <c r="FM114" s="170">
        <f>COUNTIF(FM13:FM112,"A")</f>
        <v>5</v>
      </c>
      <c r="FN114" s="99"/>
      <c r="FO114" s="99"/>
      <c r="FP114" s="99"/>
      <c r="FQ114" s="99"/>
      <c r="FR114" s="99"/>
      <c r="FS114" s="102" t="s">
        <v>21</v>
      </c>
      <c r="FT114" s="170">
        <f>COUNTIF(FT13:FT112,"A")</f>
        <v>5</v>
      </c>
      <c r="FU114" s="99"/>
      <c r="FV114" s="31">
        <f>IF(AND(FV11=""),"",COUNTA(FV13:FV112)-COUNTIF(FV13:FV112,"0")-COUNTIF(FV13:FV112,"-"))</f>
        <v>5</v>
      </c>
      <c r="FW114" s="31">
        <f t="shared" ref="FW114:GH114" si="203">IF(AND(FW11=""),"",COUNTA(FW13:FW112)-COUNTIF(FW13:FW112,"0")-COUNTIF(FW13:FW112,"-"))</f>
        <v>4</v>
      </c>
      <c r="FX114" s="31">
        <f t="shared" si="203"/>
        <v>5</v>
      </c>
      <c r="FY114" s="31">
        <f t="shared" si="203"/>
        <v>4</v>
      </c>
      <c r="FZ114" s="31" t="str">
        <f t="shared" si="203"/>
        <v/>
      </c>
      <c r="GA114" s="31" t="str">
        <f t="shared" si="203"/>
        <v/>
      </c>
      <c r="GB114" s="31" t="str">
        <f t="shared" si="203"/>
        <v/>
      </c>
      <c r="GC114" s="31" t="str">
        <f t="shared" si="203"/>
        <v/>
      </c>
      <c r="GD114" s="31" t="str">
        <f t="shared" si="203"/>
        <v/>
      </c>
      <c r="GE114" s="31" t="str">
        <f t="shared" si="203"/>
        <v/>
      </c>
      <c r="GF114" s="31" t="str">
        <f t="shared" si="203"/>
        <v/>
      </c>
      <c r="GG114" s="31" t="str">
        <f t="shared" si="203"/>
        <v/>
      </c>
      <c r="GH114" s="31">
        <f t="shared" si="203"/>
        <v>5</v>
      </c>
      <c r="GI114" s="59" t="s">
        <v>95</v>
      </c>
      <c r="GJ114" s="173"/>
      <c r="GK114" s="173"/>
      <c r="GL114" s="173"/>
      <c r="GM114" s="173"/>
      <c r="GN114" s="50"/>
      <c r="GO114" s="50"/>
      <c r="GP114" s="50"/>
      <c r="GQ114" s="50"/>
      <c r="GR114" s="3"/>
      <c r="GS114" s="3"/>
      <c r="GT114" s="3"/>
      <c r="GU114" s="3"/>
      <c r="GV114" s="3"/>
      <c r="GW114" s="3"/>
      <c r="GX114" s="3"/>
      <c r="GY114" s="3"/>
      <c r="GZ114" s="3"/>
      <c r="HA114" s="3"/>
      <c r="HB114" s="3"/>
      <c r="HC114" s="3"/>
      <c r="HD114" s="3"/>
      <c r="HE114" s="3"/>
      <c r="HF114" s="3"/>
      <c r="HG114" s="3"/>
      <c r="HH114" s="3"/>
      <c r="HI114" s="3"/>
      <c r="HJ114" s="3"/>
      <c r="HK114" s="3"/>
      <c r="HL114" s="3"/>
      <c r="HM114" s="3"/>
    </row>
    <row r="115" spans="1:240" ht="20.25">
      <c r="A115" s="1"/>
      <c r="B115" s="677" t="s">
        <v>22</v>
      </c>
      <c r="C115" s="677"/>
      <c r="D115" s="677"/>
      <c r="E115" s="677"/>
      <c r="F115" s="170">
        <f>COUNTIF(F13:F112,"B")</f>
        <v>8</v>
      </c>
      <c r="G115" s="671"/>
      <c r="H115" s="671"/>
      <c r="I115" s="671"/>
      <c r="J115" s="170">
        <f>COUNTIF(J13:J112,"B")</f>
        <v>0</v>
      </c>
      <c r="K115" s="671"/>
      <c r="L115" s="671"/>
      <c r="M115" s="671"/>
      <c r="N115" s="170">
        <f>COUNTIF(N13:N112,"B")</f>
        <v>1</v>
      </c>
      <c r="O115" s="671"/>
      <c r="P115" s="671"/>
      <c r="Q115" s="671"/>
      <c r="R115" s="170">
        <f>COUNTIF(R13:R112,"B")</f>
        <v>0</v>
      </c>
      <c r="S115" s="671"/>
      <c r="T115" s="671"/>
      <c r="U115" s="671"/>
      <c r="V115" s="170">
        <f>COUNTIF(V13:V112,"B")</f>
        <v>1</v>
      </c>
      <c r="W115" s="671"/>
      <c r="X115" s="671"/>
      <c r="Y115" s="671"/>
      <c r="Z115" s="170">
        <f>COUNTIF(Z13:Z112,"B")</f>
        <v>0</v>
      </c>
      <c r="AA115" s="671"/>
      <c r="AB115" s="671"/>
      <c r="AC115" s="671"/>
      <c r="AD115" s="170">
        <f>COUNTIF(AD13:AD112,"B")</f>
        <v>0</v>
      </c>
      <c r="AE115" s="170">
        <f>COUNTIF(AE13:AE112,"B")</f>
        <v>8</v>
      </c>
      <c r="AF115" s="671"/>
      <c r="AG115" s="671"/>
      <c r="AH115" s="671"/>
      <c r="AI115" s="170">
        <f>COUNTIF(AI13:AI112,"B")</f>
        <v>0</v>
      </c>
      <c r="AJ115" s="671"/>
      <c r="AK115" s="671"/>
      <c r="AL115" s="671"/>
      <c r="AM115" s="170">
        <f>COUNTIF(AM13:AM112,"B")</f>
        <v>1</v>
      </c>
      <c r="AN115" s="671"/>
      <c r="AO115" s="671"/>
      <c r="AP115" s="671"/>
      <c r="AQ115" s="170">
        <f>COUNTIF(AQ13:AQ112,"B")</f>
        <v>0</v>
      </c>
      <c r="AR115" s="671"/>
      <c r="AS115" s="671"/>
      <c r="AT115" s="671"/>
      <c r="AU115" s="170">
        <f>COUNTIF(AU13:AU112,"B")</f>
        <v>1</v>
      </c>
      <c r="AV115" s="671"/>
      <c r="AW115" s="671"/>
      <c r="AX115" s="671"/>
      <c r="AY115" s="170">
        <f>COUNTIF(AY13:AY112,"B")</f>
        <v>0</v>
      </c>
      <c r="AZ115" s="671"/>
      <c r="BA115" s="671"/>
      <c r="BB115" s="671"/>
      <c r="BC115" s="170">
        <f>COUNTIF(BC13:BC112,"B")</f>
        <v>0</v>
      </c>
      <c r="BD115" s="170">
        <f>COUNTIF(BD13:BD112,"B")</f>
        <v>8</v>
      </c>
      <c r="BE115" s="671"/>
      <c r="BF115" s="671"/>
      <c r="BG115" s="671"/>
      <c r="BH115" s="170">
        <f>COUNTIF(BH13:BH112,"B")</f>
        <v>0</v>
      </c>
      <c r="BI115" s="671"/>
      <c r="BJ115" s="671"/>
      <c r="BK115" s="671"/>
      <c r="BL115" s="170">
        <f>COUNTIF(BL13:BL112,"B")</f>
        <v>1</v>
      </c>
      <c r="BM115" s="671"/>
      <c r="BN115" s="671"/>
      <c r="BO115" s="671"/>
      <c r="BP115" s="170">
        <f>COUNTIF(BP13:BP112,"B")</f>
        <v>0</v>
      </c>
      <c r="BQ115" s="671"/>
      <c r="BR115" s="671"/>
      <c r="BS115" s="671"/>
      <c r="BT115" s="170">
        <f>COUNTIF(BT13:BT112,"B")</f>
        <v>1</v>
      </c>
      <c r="BU115" s="671"/>
      <c r="BV115" s="671"/>
      <c r="BW115" s="671"/>
      <c r="BX115" s="170">
        <f>COUNTIF(BX13:BX112,"B")</f>
        <v>0</v>
      </c>
      <c r="BY115" s="671"/>
      <c r="BZ115" s="671"/>
      <c r="CA115" s="671"/>
      <c r="CB115" s="170">
        <f>COUNTIF(CB13:CB112,"B")</f>
        <v>0</v>
      </c>
      <c r="CC115" s="170">
        <f>COUNTIF(CC13:CC112,"B")</f>
        <v>8</v>
      </c>
      <c r="CD115" s="671"/>
      <c r="CE115" s="671"/>
      <c r="CF115" s="671"/>
      <c r="CG115" s="170">
        <f>COUNTIF(CG13:CG112,"B")</f>
        <v>0</v>
      </c>
      <c r="CH115" s="671"/>
      <c r="CI115" s="671"/>
      <c r="CJ115" s="671"/>
      <c r="CK115" s="170">
        <f>COUNTIF(CK13:CK112,"B")</f>
        <v>1</v>
      </c>
      <c r="CL115" s="671"/>
      <c r="CM115" s="671"/>
      <c r="CN115" s="671"/>
      <c r="CO115" s="170">
        <f>COUNTIF(CO13:CO112,"B")</f>
        <v>0</v>
      </c>
      <c r="CP115" s="671"/>
      <c r="CQ115" s="671"/>
      <c r="CR115" s="671"/>
      <c r="CS115" s="170">
        <f>COUNTIF(CS13:CS112,"B")</f>
        <v>1</v>
      </c>
      <c r="CT115" s="671"/>
      <c r="CU115" s="671"/>
      <c r="CV115" s="671"/>
      <c r="CW115" s="170">
        <f>COUNTIF(CW13:CW112,"B")</f>
        <v>0</v>
      </c>
      <c r="CX115" s="671"/>
      <c r="CY115" s="671"/>
      <c r="CZ115" s="671"/>
      <c r="DA115" s="170">
        <f>COUNTIF(DA13:DA112,"B")</f>
        <v>0</v>
      </c>
      <c r="DB115" s="170">
        <f>COUNTIF(DB13:DB112,"B")</f>
        <v>8</v>
      </c>
      <c r="DC115" s="671"/>
      <c r="DD115" s="671"/>
      <c r="DE115" s="671"/>
      <c r="DF115" s="170">
        <f>COUNTIF(DF13:DF112,"B")</f>
        <v>0</v>
      </c>
      <c r="DG115" s="671"/>
      <c r="DH115" s="671"/>
      <c r="DI115" s="671"/>
      <c r="DJ115" s="170">
        <f>COUNTIF(DJ13:DJ112,"B")</f>
        <v>1</v>
      </c>
      <c r="DK115" s="671"/>
      <c r="DL115" s="671"/>
      <c r="DM115" s="671"/>
      <c r="DN115" s="170">
        <f>COUNTIF(DN13:DN112,"B")</f>
        <v>0</v>
      </c>
      <c r="DO115" s="672"/>
      <c r="DP115" s="673"/>
      <c r="DQ115" s="674"/>
      <c r="DR115" s="170">
        <f>COUNTIF(DR13:DR112,"B")</f>
        <v>1</v>
      </c>
      <c r="DS115" s="671"/>
      <c r="DT115" s="671"/>
      <c r="DU115" s="671"/>
      <c r="DV115" s="170">
        <f>COUNTIF(DV13:DV112,"B")</f>
        <v>0</v>
      </c>
      <c r="DW115" s="671"/>
      <c r="DX115" s="671"/>
      <c r="DY115" s="671"/>
      <c r="DZ115" s="170">
        <f>COUNTIF(DZ13:DZ112,"B")</f>
        <v>0</v>
      </c>
      <c r="EA115" s="170">
        <f>COUNTIF(EA13:EA112,"B")</f>
        <v>8</v>
      </c>
      <c r="EB115" s="671"/>
      <c r="EC115" s="671"/>
      <c r="ED115" s="671"/>
      <c r="EE115" s="170">
        <f>COUNTIF(EE13:EE112,"B")</f>
        <v>0</v>
      </c>
      <c r="EF115" s="671"/>
      <c r="EG115" s="671"/>
      <c r="EH115" s="671"/>
      <c r="EI115" s="170">
        <f>COUNTIF(EI13:EI112,"B")</f>
        <v>1</v>
      </c>
      <c r="EJ115" s="671"/>
      <c r="EK115" s="671"/>
      <c r="EL115" s="671"/>
      <c r="EM115" s="170">
        <f>COUNTIF(EM13:EM112,"B")</f>
        <v>0</v>
      </c>
      <c r="EN115" s="671"/>
      <c r="EO115" s="671"/>
      <c r="EP115" s="671"/>
      <c r="EQ115" s="170">
        <f>COUNTIF(EQ13:EQ112,"B")</f>
        <v>1</v>
      </c>
      <c r="ER115" s="671"/>
      <c r="ES115" s="671"/>
      <c r="ET115" s="671"/>
      <c r="EU115" s="170">
        <f>COUNTIF(EU13:EU112,"B")</f>
        <v>0</v>
      </c>
      <c r="EV115" s="671"/>
      <c r="EW115" s="671"/>
      <c r="EX115" s="671"/>
      <c r="EY115" s="170">
        <f>COUNTIF(EY13:EY112,"B")</f>
        <v>0</v>
      </c>
      <c r="EZ115" s="99"/>
      <c r="FA115" s="99"/>
      <c r="FB115" s="99"/>
      <c r="FC115" s="99"/>
      <c r="FD115" s="99"/>
      <c r="FE115" s="102" t="s">
        <v>22</v>
      </c>
      <c r="FF115" s="170">
        <f>COUNTIF(FF13:FF112,"B")</f>
        <v>0</v>
      </c>
      <c r="FG115" s="99"/>
      <c r="FH115" s="99"/>
      <c r="FI115" s="99"/>
      <c r="FJ115" s="99"/>
      <c r="FK115" s="99"/>
      <c r="FL115" s="102" t="s">
        <v>22</v>
      </c>
      <c r="FM115" s="170">
        <f>COUNTIF(FM13:FM112,"B")</f>
        <v>0</v>
      </c>
      <c r="FN115" s="99"/>
      <c r="FO115" s="99"/>
      <c r="FP115" s="99"/>
      <c r="FQ115" s="99"/>
      <c r="FR115" s="99"/>
      <c r="FS115" s="102" t="s">
        <v>22</v>
      </c>
      <c r="FT115" s="170">
        <f>COUNTIF(FT13:FT112,"B")</f>
        <v>0</v>
      </c>
      <c r="FU115" s="99"/>
      <c r="FV115" s="32">
        <f>IF(AND(FV11=""),"",FV113/FV11)</f>
        <v>5</v>
      </c>
      <c r="FW115" s="32">
        <f t="shared" ref="FW115:GH115" si="204">IF(AND(FW11=""),"",FW113/FW11)</f>
        <v>4</v>
      </c>
      <c r="FX115" s="32">
        <f t="shared" si="204"/>
        <v>4.96</v>
      </c>
      <c r="FY115" s="32">
        <f t="shared" si="204"/>
        <v>3.96</v>
      </c>
      <c r="FZ115" s="32" t="str">
        <f t="shared" si="204"/>
        <v/>
      </c>
      <c r="GA115" s="32" t="str">
        <f t="shared" si="204"/>
        <v/>
      </c>
      <c r="GB115" s="32" t="str">
        <f t="shared" si="204"/>
        <v/>
      </c>
      <c r="GC115" s="32" t="str">
        <f t="shared" si="204"/>
        <v/>
      </c>
      <c r="GD115" s="32" t="str">
        <f t="shared" si="204"/>
        <v/>
      </c>
      <c r="GE115" s="32" t="str">
        <f t="shared" si="204"/>
        <v/>
      </c>
      <c r="GF115" s="32" t="str">
        <f t="shared" si="204"/>
        <v/>
      </c>
      <c r="GG115" s="32" t="str">
        <f t="shared" si="204"/>
        <v/>
      </c>
      <c r="GH115" s="32">
        <f t="shared" si="204"/>
        <v>4.5344827586206895</v>
      </c>
      <c r="GI115" s="59" t="s">
        <v>96</v>
      </c>
      <c r="GJ115" s="173"/>
      <c r="GK115" s="173"/>
      <c r="GL115" s="173"/>
      <c r="GM115" s="173"/>
      <c r="GN115" s="50"/>
      <c r="GO115" s="50"/>
      <c r="GP115" s="50"/>
      <c r="GQ115" s="50"/>
      <c r="GR115" s="3"/>
      <c r="GS115" s="3"/>
      <c r="GT115" s="3"/>
      <c r="GU115" s="3"/>
      <c r="GV115" s="3"/>
      <c r="GW115" s="3"/>
      <c r="GX115" s="3"/>
      <c r="GY115" s="3"/>
      <c r="GZ115" s="3"/>
      <c r="HA115" s="3"/>
      <c r="HB115" s="3"/>
      <c r="HC115" s="3"/>
      <c r="HD115" s="3"/>
      <c r="HE115" s="3"/>
      <c r="HF115" s="3"/>
      <c r="HG115" s="3"/>
      <c r="HH115" s="3"/>
      <c r="HI115" s="3"/>
      <c r="HJ115" s="3"/>
      <c r="HK115" s="3"/>
      <c r="HL115" s="3"/>
      <c r="HM115" s="3"/>
    </row>
    <row r="116" spans="1:240" ht="18.75">
      <c r="A116" s="1"/>
      <c r="B116" s="677" t="s">
        <v>23</v>
      </c>
      <c r="C116" s="677"/>
      <c r="D116" s="677"/>
      <c r="E116" s="677"/>
      <c r="F116" s="170">
        <f>COUNTIF(F13:F112,"C")</f>
        <v>10</v>
      </c>
      <c r="G116" s="671"/>
      <c r="H116" s="671"/>
      <c r="I116" s="671"/>
      <c r="J116" s="170">
        <f>COUNTIF(J13:J112,"C")</f>
        <v>2</v>
      </c>
      <c r="K116" s="671"/>
      <c r="L116" s="671"/>
      <c r="M116" s="671"/>
      <c r="N116" s="170">
        <f>COUNTIF(N13:N112,"C")</f>
        <v>4</v>
      </c>
      <c r="O116" s="671"/>
      <c r="P116" s="671"/>
      <c r="Q116" s="671"/>
      <c r="R116" s="170">
        <f>COUNTIF(R13:R112,"C")</f>
        <v>1</v>
      </c>
      <c r="S116" s="671"/>
      <c r="T116" s="671"/>
      <c r="U116" s="671"/>
      <c r="V116" s="170">
        <f>COUNTIF(V13:V112,"C")</f>
        <v>4</v>
      </c>
      <c r="W116" s="671"/>
      <c r="X116" s="671"/>
      <c r="Y116" s="671"/>
      <c r="Z116" s="170">
        <f>COUNTIF(Z13:Z112,"C")</f>
        <v>4</v>
      </c>
      <c r="AA116" s="671"/>
      <c r="AB116" s="671"/>
      <c r="AC116" s="671"/>
      <c r="AD116" s="170">
        <f>COUNTIF(AD13:AD112,"C")</f>
        <v>2</v>
      </c>
      <c r="AE116" s="170">
        <f>COUNTIF(AE13:AE112,"C")</f>
        <v>10</v>
      </c>
      <c r="AF116" s="671"/>
      <c r="AG116" s="671"/>
      <c r="AH116" s="671"/>
      <c r="AI116" s="170">
        <f>COUNTIF(AI13:AI112,"C")</f>
        <v>1</v>
      </c>
      <c r="AJ116" s="671"/>
      <c r="AK116" s="671"/>
      <c r="AL116" s="671"/>
      <c r="AM116" s="170">
        <f>COUNTIF(AM13:AM112,"C")</f>
        <v>4</v>
      </c>
      <c r="AN116" s="671"/>
      <c r="AO116" s="671"/>
      <c r="AP116" s="671"/>
      <c r="AQ116" s="170">
        <f>COUNTIF(AQ13:AQ112,"C")</f>
        <v>1</v>
      </c>
      <c r="AR116" s="671"/>
      <c r="AS116" s="671"/>
      <c r="AT116" s="671"/>
      <c r="AU116" s="170">
        <f>COUNTIF(AU13:AU112,"C")</f>
        <v>4</v>
      </c>
      <c r="AV116" s="671"/>
      <c r="AW116" s="671"/>
      <c r="AX116" s="671"/>
      <c r="AY116" s="170">
        <f>COUNTIF(AY13:AY112,"C")</f>
        <v>4</v>
      </c>
      <c r="AZ116" s="671"/>
      <c r="BA116" s="671"/>
      <c r="BB116" s="671"/>
      <c r="BC116" s="170">
        <f>COUNTIF(BC13:BC112,"C")</f>
        <v>2</v>
      </c>
      <c r="BD116" s="170">
        <f>COUNTIF(BD13:BD112,"C")</f>
        <v>10</v>
      </c>
      <c r="BE116" s="671"/>
      <c r="BF116" s="671"/>
      <c r="BG116" s="671"/>
      <c r="BH116" s="170">
        <f>COUNTIF(BH13:BH112,"C")</f>
        <v>1</v>
      </c>
      <c r="BI116" s="671"/>
      <c r="BJ116" s="671"/>
      <c r="BK116" s="671"/>
      <c r="BL116" s="170">
        <f>COUNTIF(BL13:BL112,"C")</f>
        <v>4</v>
      </c>
      <c r="BM116" s="671"/>
      <c r="BN116" s="671"/>
      <c r="BO116" s="671"/>
      <c r="BP116" s="170">
        <f>COUNTIF(BP13:BP112,"C")</f>
        <v>1</v>
      </c>
      <c r="BQ116" s="671"/>
      <c r="BR116" s="671"/>
      <c r="BS116" s="671"/>
      <c r="BT116" s="170">
        <f>COUNTIF(BT13:BT112,"C")</f>
        <v>4</v>
      </c>
      <c r="BU116" s="671"/>
      <c r="BV116" s="671"/>
      <c r="BW116" s="671"/>
      <c r="BX116" s="170">
        <f>COUNTIF(BX13:BX112,"C")</f>
        <v>4</v>
      </c>
      <c r="BY116" s="671"/>
      <c r="BZ116" s="671"/>
      <c r="CA116" s="671"/>
      <c r="CB116" s="170">
        <f>COUNTIF(CB13:CB112,"C")</f>
        <v>2</v>
      </c>
      <c r="CC116" s="170">
        <f>COUNTIF(CC13:CC112,"C")</f>
        <v>10</v>
      </c>
      <c r="CD116" s="671"/>
      <c r="CE116" s="671"/>
      <c r="CF116" s="671"/>
      <c r="CG116" s="170">
        <f>COUNTIF(CG13:CG112,"C")</f>
        <v>1</v>
      </c>
      <c r="CH116" s="671"/>
      <c r="CI116" s="671"/>
      <c r="CJ116" s="671"/>
      <c r="CK116" s="170">
        <f>COUNTIF(CK13:CK112,"C")</f>
        <v>4</v>
      </c>
      <c r="CL116" s="671"/>
      <c r="CM116" s="671"/>
      <c r="CN116" s="671"/>
      <c r="CO116" s="170">
        <f>COUNTIF(CO13:CO112,"C")</f>
        <v>1</v>
      </c>
      <c r="CP116" s="671"/>
      <c r="CQ116" s="671"/>
      <c r="CR116" s="671"/>
      <c r="CS116" s="170">
        <f>COUNTIF(CS13:CS112,"C")</f>
        <v>4</v>
      </c>
      <c r="CT116" s="671"/>
      <c r="CU116" s="671"/>
      <c r="CV116" s="671"/>
      <c r="CW116" s="170">
        <f>COUNTIF(CW13:CW112,"C")</f>
        <v>4</v>
      </c>
      <c r="CX116" s="671"/>
      <c r="CY116" s="671"/>
      <c r="CZ116" s="671"/>
      <c r="DA116" s="170">
        <f>COUNTIF(DA13:DA112,"C")</f>
        <v>2</v>
      </c>
      <c r="DB116" s="170">
        <f>COUNTIF(DB13:DB112,"C")</f>
        <v>10</v>
      </c>
      <c r="DC116" s="671"/>
      <c r="DD116" s="671"/>
      <c r="DE116" s="671"/>
      <c r="DF116" s="170">
        <f>COUNTIF(DF13:DF112,"C")</f>
        <v>1</v>
      </c>
      <c r="DG116" s="671"/>
      <c r="DH116" s="671"/>
      <c r="DI116" s="671"/>
      <c r="DJ116" s="170">
        <f>COUNTIF(DJ13:DJ112,"C")</f>
        <v>4</v>
      </c>
      <c r="DK116" s="671"/>
      <c r="DL116" s="671"/>
      <c r="DM116" s="671"/>
      <c r="DN116" s="170">
        <f>COUNTIF(DN13:DN112,"C")</f>
        <v>1</v>
      </c>
      <c r="DO116" s="672"/>
      <c r="DP116" s="673"/>
      <c r="DQ116" s="674"/>
      <c r="DR116" s="170">
        <f>COUNTIF(DR13:DR112,"C")</f>
        <v>4</v>
      </c>
      <c r="DS116" s="671"/>
      <c r="DT116" s="671"/>
      <c r="DU116" s="671"/>
      <c r="DV116" s="170">
        <f>COUNTIF(DV13:DV112,"C")</f>
        <v>4</v>
      </c>
      <c r="DW116" s="671"/>
      <c r="DX116" s="671"/>
      <c r="DY116" s="671"/>
      <c r="DZ116" s="170">
        <f>COUNTIF(DZ13:DZ112,"C")</f>
        <v>2</v>
      </c>
      <c r="EA116" s="170">
        <f>COUNTIF(EA13:EA112,"C")</f>
        <v>10</v>
      </c>
      <c r="EB116" s="671"/>
      <c r="EC116" s="671"/>
      <c r="ED116" s="671"/>
      <c r="EE116" s="170">
        <f>COUNTIF(EE13:EE112,"C")</f>
        <v>1</v>
      </c>
      <c r="EF116" s="671"/>
      <c r="EG116" s="671"/>
      <c r="EH116" s="671"/>
      <c r="EI116" s="170">
        <f>COUNTIF(EI13:EI112,"C")</f>
        <v>4</v>
      </c>
      <c r="EJ116" s="671"/>
      <c r="EK116" s="671"/>
      <c r="EL116" s="671"/>
      <c r="EM116" s="170">
        <f>COUNTIF(EM13:EM112,"C")</f>
        <v>1</v>
      </c>
      <c r="EN116" s="671"/>
      <c r="EO116" s="671"/>
      <c r="EP116" s="671"/>
      <c r="EQ116" s="170">
        <f>COUNTIF(EQ13:EQ112,"C")</f>
        <v>4</v>
      </c>
      <c r="ER116" s="671"/>
      <c r="ES116" s="671"/>
      <c r="ET116" s="671"/>
      <c r="EU116" s="170">
        <f>COUNTIF(EU13:EU112,"C")</f>
        <v>4</v>
      </c>
      <c r="EV116" s="671"/>
      <c r="EW116" s="671"/>
      <c r="EX116" s="671"/>
      <c r="EY116" s="170">
        <f>COUNTIF(EY13:EY112,"C")</f>
        <v>2</v>
      </c>
      <c r="EZ116" s="99"/>
      <c r="FA116" s="99"/>
      <c r="FB116" s="99"/>
      <c r="FC116" s="99"/>
      <c r="FD116" s="99"/>
      <c r="FE116" s="102" t="s">
        <v>23</v>
      </c>
      <c r="FF116" s="170">
        <f>COUNTIF(FF13:FF112,"C")</f>
        <v>0</v>
      </c>
      <c r="FG116" s="99"/>
      <c r="FH116" s="99"/>
      <c r="FI116" s="99"/>
      <c r="FJ116" s="99"/>
      <c r="FK116" s="99"/>
      <c r="FL116" s="102" t="s">
        <v>23</v>
      </c>
      <c r="FM116" s="170">
        <f>COUNTIF(FM13:FM112,"C")</f>
        <v>0</v>
      </c>
      <c r="FN116" s="99"/>
      <c r="FO116" s="99"/>
      <c r="FP116" s="99"/>
      <c r="FQ116" s="99"/>
      <c r="FR116" s="99"/>
      <c r="FS116" s="102" t="s">
        <v>23</v>
      </c>
      <c r="FT116" s="170">
        <f>COUNTIF(FT13:FT112,"C")</f>
        <v>0</v>
      </c>
      <c r="FU116" s="99"/>
      <c r="FV116" s="173"/>
      <c r="FW116" s="173"/>
      <c r="FX116" s="173"/>
      <c r="FY116" s="173"/>
      <c r="FZ116" s="173"/>
      <c r="GA116" s="173"/>
      <c r="GB116" s="173"/>
      <c r="GC116" s="173"/>
      <c r="GD116" s="173"/>
      <c r="GE116" s="173"/>
      <c r="GF116" s="173"/>
      <c r="GG116" s="173"/>
      <c r="GH116" s="173"/>
      <c r="GI116" s="313"/>
      <c r="GJ116" s="173"/>
      <c r="GK116" s="173"/>
      <c r="GL116" s="173"/>
      <c r="GM116" s="173"/>
      <c r="GN116" s="50"/>
      <c r="GO116" s="50"/>
      <c r="GP116" s="50"/>
      <c r="GQ116" s="50"/>
      <c r="GR116" s="3"/>
      <c r="GS116" s="3"/>
      <c r="GT116" s="3"/>
      <c r="GU116" s="3"/>
      <c r="GV116" s="3"/>
      <c r="GW116" s="3"/>
      <c r="GX116" s="3"/>
      <c r="GY116" s="3"/>
      <c r="GZ116" s="3"/>
      <c r="HA116" s="3"/>
      <c r="HB116" s="3"/>
      <c r="HC116" s="3"/>
      <c r="HD116" s="3"/>
      <c r="HE116" s="3"/>
      <c r="HF116" s="3"/>
      <c r="HG116" s="3"/>
      <c r="HH116" s="3"/>
      <c r="HI116" s="3"/>
      <c r="HJ116" s="3"/>
      <c r="HK116" s="3"/>
      <c r="HL116" s="3"/>
      <c r="HM116" s="3"/>
    </row>
    <row r="117" spans="1:240" ht="18.75">
      <c r="A117" s="1"/>
      <c r="B117" s="677" t="s">
        <v>43</v>
      </c>
      <c r="C117" s="677"/>
      <c r="D117" s="677"/>
      <c r="E117" s="677"/>
      <c r="F117" s="170">
        <f>COUNTIF(F13:F112,"D")</f>
        <v>1</v>
      </c>
      <c r="G117" s="671"/>
      <c r="H117" s="671"/>
      <c r="I117" s="671"/>
      <c r="J117" s="170">
        <f>COUNTIF(J13:J112,"D")</f>
        <v>0</v>
      </c>
      <c r="K117" s="671"/>
      <c r="L117" s="671"/>
      <c r="M117" s="671"/>
      <c r="N117" s="170">
        <f>COUNTIF(N13:N112,"D")</f>
        <v>0</v>
      </c>
      <c r="O117" s="671"/>
      <c r="P117" s="671"/>
      <c r="Q117" s="671"/>
      <c r="R117" s="170">
        <f>COUNTIF(R13:R112,"D")</f>
        <v>4</v>
      </c>
      <c r="S117" s="671"/>
      <c r="T117" s="671"/>
      <c r="U117" s="671"/>
      <c r="V117" s="170">
        <f>COUNTIF(V13:V112,"D")</f>
        <v>0</v>
      </c>
      <c r="W117" s="671"/>
      <c r="X117" s="671"/>
      <c r="Y117" s="671"/>
      <c r="Z117" s="170">
        <f>COUNTIF(Z13:Z112,"D")</f>
        <v>1</v>
      </c>
      <c r="AA117" s="671"/>
      <c r="AB117" s="671"/>
      <c r="AC117" s="671"/>
      <c r="AD117" s="170">
        <f>COUNTIF(AD13:AD112,"D")</f>
        <v>3</v>
      </c>
      <c r="AE117" s="170">
        <f>COUNTIF(AE13:AE112,"D")</f>
        <v>1</v>
      </c>
      <c r="AF117" s="671"/>
      <c r="AG117" s="671"/>
      <c r="AH117" s="671"/>
      <c r="AI117" s="170">
        <f>COUNTIF(AI13:AI112,"D")</f>
        <v>0</v>
      </c>
      <c r="AJ117" s="671"/>
      <c r="AK117" s="671"/>
      <c r="AL117" s="671"/>
      <c r="AM117" s="170">
        <f>COUNTIF(AM13:AM112,"D")</f>
        <v>0</v>
      </c>
      <c r="AN117" s="671"/>
      <c r="AO117" s="671"/>
      <c r="AP117" s="671"/>
      <c r="AQ117" s="170">
        <f>COUNTIF(AQ13:AQ112,"D")</f>
        <v>4</v>
      </c>
      <c r="AR117" s="671"/>
      <c r="AS117" s="671"/>
      <c r="AT117" s="671"/>
      <c r="AU117" s="170">
        <f>COUNTIF(AU13:AU112,"D")</f>
        <v>0</v>
      </c>
      <c r="AV117" s="671"/>
      <c r="AW117" s="671"/>
      <c r="AX117" s="671"/>
      <c r="AY117" s="170">
        <f>COUNTIF(AY13:AY112,"D")</f>
        <v>1</v>
      </c>
      <c r="AZ117" s="671"/>
      <c r="BA117" s="671"/>
      <c r="BB117" s="671"/>
      <c r="BC117" s="170">
        <f>COUNTIF(BC13:BC112,"D")</f>
        <v>3</v>
      </c>
      <c r="BD117" s="170">
        <f>COUNTIF(BD13:BD112,"D")</f>
        <v>1</v>
      </c>
      <c r="BE117" s="671"/>
      <c r="BF117" s="671"/>
      <c r="BG117" s="671"/>
      <c r="BH117" s="170">
        <f>COUNTIF(BH13:BH112,"D")</f>
        <v>0</v>
      </c>
      <c r="BI117" s="671"/>
      <c r="BJ117" s="671"/>
      <c r="BK117" s="671"/>
      <c r="BL117" s="170">
        <f>COUNTIF(BL13:BL112,"D")</f>
        <v>0</v>
      </c>
      <c r="BM117" s="671"/>
      <c r="BN117" s="671"/>
      <c r="BO117" s="671"/>
      <c r="BP117" s="170">
        <f>COUNTIF(BP13:BP112,"D")</f>
        <v>4</v>
      </c>
      <c r="BQ117" s="671"/>
      <c r="BR117" s="671"/>
      <c r="BS117" s="671"/>
      <c r="BT117" s="170">
        <f>COUNTIF(BT13:BT112,"D")</f>
        <v>0</v>
      </c>
      <c r="BU117" s="671"/>
      <c r="BV117" s="671"/>
      <c r="BW117" s="671"/>
      <c r="BX117" s="170">
        <f>COUNTIF(BX13:BX112,"D")</f>
        <v>1</v>
      </c>
      <c r="BY117" s="671"/>
      <c r="BZ117" s="671"/>
      <c r="CA117" s="671"/>
      <c r="CB117" s="170">
        <f>COUNTIF(CB13:CB112,"D")</f>
        <v>3</v>
      </c>
      <c r="CC117" s="170">
        <f>COUNTIF(CC13:CC112,"D")</f>
        <v>1</v>
      </c>
      <c r="CD117" s="671"/>
      <c r="CE117" s="671"/>
      <c r="CF117" s="671"/>
      <c r="CG117" s="170">
        <f>COUNTIF(CG13:CG112,"D")</f>
        <v>0</v>
      </c>
      <c r="CH117" s="671"/>
      <c r="CI117" s="671"/>
      <c r="CJ117" s="671"/>
      <c r="CK117" s="170">
        <f>COUNTIF(CK13:CK112,"D")</f>
        <v>0</v>
      </c>
      <c r="CL117" s="671"/>
      <c r="CM117" s="671"/>
      <c r="CN117" s="671"/>
      <c r="CO117" s="170">
        <f>COUNTIF(CO13:CO112,"D")</f>
        <v>4</v>
      </c>
      <c r="CP117" s="671"/>
      <c r="CQ117" s="671"/>
      <c r="CR117" s="671"/>
      <c r="CS117" s="170">
        <f>COUNTIF(CS13:CS112,"D")</f>
        <v>0</v>
      </c>
      <c r="CT117" s="671"/>
      <c r="CU117" s="671"/>
      <c r="CV117" s="671"/>
      <c r="CW117" s="170">
        <f>COUNTIF(CW13:CW112,"D")</f>
        <v>1</v>
      </c>
      <c r="CX117" s="671"/>
      <c r="CY117" s="671"/>
      <c r="CZ117" s="671"/>
      <c r="DA117" s="170">
        <f>COUNTIF(DA13:DA112,"D")</f>
        <v>3</v>
      </c>
      <c r="DB117" s="170">
        <f>COUNTIF(DB13:DB112,"D")</f>
        <v>1</v>
      </c>
      <c r="DC117" s="671"/>
      <c r="DD117" s="671"/>
      <c r="DE117" s="671"/>
      <c r="DF117" s="170">
        <f>COUNTIF(DF13:DF112,"D")</f>
        <v>0</v>
      </c>
      <c r="DG117" s="671"/>
      <c r="DH117" s="671"/>
      <c r="DI117" s="671"/>
      <c r="DJ117" s="170">
        <f>COUNTIF(DJ13:DJ112,"D")</f>
        <v>0</v>
      </c>
      <c r="DK117" s="671"/>
      <c r="DL117" s="671"/>
      <c r="DM117" s="671"/>
      <c r="DN117" s="170">
        <f>COUNTIF(DN13:DN112,"D")</f>
        <v>4</v>
      </c>
      <c r="DO117" s="672"/>
      <c r="DP117" s="673"/>
      <c r="DQ117" s="674"/>
      <c r="DR117" s="170">
        <f>COUNTIF(DR13:DR112,"D")</f>
        <v>0</v>
      </c>
      <c r="DS117" s="671"/>
      <c r="DT117" s="671"/>
      <c r="DU117" s="671"/>
      <c r="DV117" s="170">
        <f>COUNTIF(DV13:DV112,"D")</f>
        <v>1</v>
      </c>
      <c r="DW117" s="671"/>
      <c r="DX117" s="671"/>
      <c r="DY117" s="671"/>
      <c r="DZ117" s="170">
        <f>COUNTIF(DZ13:DZ112,"D")</f>
        <v>3</v>
      </c>
      <c r="EA117" s="170">
        <f>COUNTIF(EA13:EA112,"D")</f>
        <v>1</v>
      </c>
      <c r="EB117" s="671"/>
      <c r="EC117" s="671"/>
      <c r="ED117" s="671"/>
      <c r="EE117" s="170">
        <f>COUNTIF(EE13:EE112,"D")</f>
        <v>0</v>
      </c>
      <c r="EF117" s="671"/>
      <c r="EG117" s="671"/>
      <c r="EH117" s="671"/>
      <c r="EI117" s="170">
        <f>COUNTIF(EI13:EI112,"D")</f>
        <v>0</v>
      </c>
      <c r="EJ117" s="671"/>
      <c r="EK117" s="671"/>
      <c r="EL117" s="671"/>
      <c r="EM117" s="170">
        <f>COUNTIF(EM13:EM112,"D")</f>
        <v>4</v>
      </c>
      <c r="EN117" s="671"/>
      <c r="EO117" s="671"/>
      <c r="EP117" s="671"/>
      <c r="EQ117" s="170">
        <f>COUNTIF(EQ13:EQ112,"D")</f>
        <v>0</v>
      </c>
      <c r="ER117" s="671"/>
      <c r="ES117" s="671"/>
      <c r="ET117" s="671"/>
      <c r="EU117" s="170">
        <f>COUNTIF(EU13:EU112,"D")</f>
        <v>1</v>
      </c>
      <c r="EV117" s="671"/>
      <c r="EW117" s="671"/>
      <c r="EX117" s="671"/>
      <c r="EY117" s="170">
        <f>COUNTIF(EY13:EY112,"D")</f>
        <v>3</v>
      </c>
      <c r="EZ117" s="99"/>
      <c r="FA117" s="99"/>
      <c r="FB117" s="99"/>
      <c r="FC117" s="99"/>
      <c r="FD117" s="99"/>
      <c r="FE117" s="102" t="s">
        <v>43</v>
      </c>
      <c r="FF117" s="170">
        <f>COUNTIF(FF13:FF112,"D")</f>
        <v>0</v>
      </c>
      <c r="FG117" s="99"/>
      <c r="FH117" s="99"/>
      <c r="FI117" s="99"/>
      <c r="FJ117" s="99"/>
      <c r="FK117" s="99"/>
      <c r="FL117" s="102" t="s">
        <v>43</v>
      </c>
      <c r="FM117" s="170">
        <f>COUNTIF(FM13:FM112,"D")</f>
        <v>0</v>
      </c>
      <c r="FN117" s="99"/>
      <c r="FO117" s="99"/>
      <c r="FP117" s="99"/>
      <c r="FQ117" s="99"/>
      <c r="FR117" s="99"/>
      <c r="FS117" s="102" t="s">
        <v>43</v>
      </c>
      <c r="FT117" s="170">
        <f>COUNTIF(FT13:FT112,"D")</f>
        <v>0</v>
      </c>
      <c r="FU117" s="99"/>
      <c r="FV117" s="173"/>
      <c r="FW117" s="173"/>
      <c r="FX117" s="173"/>
      <c r="FY117" s="173"/>
      <c r="FZ117" s="173"/>
      <c r="GA117" s="173"/>
      <c r="GB117" s="173"/>
      <c r="GC117" s="173"/>
      <c r="GD117" s="173"/>
      <c r="GE117" s="173"/>
      <c r="GF117" s="173"/>
      <c r="GG117" s="173"/>
      <c r="GH117" s="173"/>
      <c r="GI117" s="313"/>
      <c r="GJ117" s="173"/>
      <c r="GK117" s="173"/>
      <c r="GL117" s="173"/>
      <c r="GM117" s="173"/>
      <c r="GN117" s="50"/>
      <c r="GO117" s="50"/>
      <c r="GP117" s="50"/>
      <c r="GQ117" s="50"/>
      <c r="GR117" s="3"/>
      <c r="GS117" s="3"/>
      <c r="GT117" s="3"/>
      <c r="GU117" s="3"/>
      <c r="GV117" s="3"/>
      <c r="GW117" s="3"/>
      <c r="GX117" s="3"/>
      <c r="GY117" s="3"/>
      <c r="GZ117" s="3"/>
      <c r="HA117" s="3"/>
      <c r="HB117" s="3"/>
      <c r="HC117" s="3"/>
      <c r="HD117" s="3"/>
      <c r="HE117" s="3"/>
      <c r="HF117" s="3"/>
      <c r="HG117" s="3"/>
      <c r="HH117" s="3"/>
      <c r="HI117" s="3"/>
      <c r="HJ117" s="3"/>
      <c r="HK117" s="3"/>
      <c r="HL117" s="3"/>
      <c r="HM117" s="3"/>
    </row>
    <row r="118" spans="1:240" ht="18.75">
      <c r="A118" s="174"/>
      <c r="B118" s="175"/>
      <c r="C118" s="175"/>
      <c r="D118" s="175"/>
      <c r="E118" s="175"/>
      <c r="F118" s="175"/>
      <c r="G118" s="175"/>
      <c r="H118" s="175"/>
      <c r="I118" s="176"/>
      <c r="J118" s="175"/>
      <c r="K118" s="175"/>
      <c r="L118" s="175"/>
      <c r="M118" s="176"/>
      <c r="N118" s="175"/>
      <c r="O118" s="175"/>
      <c r="P118" s="175"/>
      <c r="Q118" s="176"/>
      <c r="R118" s="175"/>
      <c r="S118" s="175"/>
      <c r="T118" s="175"/>
      <c r="U118" s="374"/>
      <c r="V118" s="374"/>
      <c r="W118" s="374"/>
      <c r="X118" s="374"/>
      <c r="Y118" s="374"/>
      <c r="Z118" s="374"/>
      <c r="AA118" s="177"/>
      <c r="AB118" s="177"/>
      <c r="AC118" s="177"/>
      <c r="AD118" s="177">
        <f>SUM(AD113:AD117)</f>
        <v>5</v>
      </c>
      <c r="AE118" s="173"/>
      <c r="AF118" s="173"/>
      <c r="AG118" s="173"/>
      <c r="AH118" s="173"/>
      <c r="AI118" s="173"/>
      <c r="AJ118" s="173"/>
      <c r="AK118" s="173"/>
      <c r="AL118" s="173"/>
      <c r="AM118" s="173"/>
      <c r="AN118" s="173"/>
      <c r="AO118" s="173"/>
      <c r="AP118" s="173"/>
      <c r="AQ118" s="173"/>
      <c r="AR118" s="173"/>
      <c r="AS118" s="173"/>
      <c r="AT118" s="173"/>
      <c r="AU118" s="173"/>
      <c r="AV118" s="173"/>
      <c r="AW118" s="173"/>
      <c r="AX118" s="173"/>
      <c r="AY118" s="173"/>
      <c r="AZ118" s="173"/>
      <c r="BA118" s="173"/>
      <c r="BB118" s="173"/>
      <c r="BC118" s="177">
        <f>SUM(BC113:BC117)</f>
        <v>5</v>
      </c>
      <c r="BD118" s="173"/>
      <c r="BE118" s="173"/>
      <c r="BF118" s="173"/>
      <c r="BG118" s="173"/>
      <c r="BH118" s="173"/>
      <c r="BI118" s="173"/>
      <c r="BJ118" s="173"/>
      <c r="BK118" s="173"/>
      <c r="BL118" s="173"/>
      <c r="BM118" s="173"/>
      <c r="BN118" s="173"/>
      <c r="BO118" s="173"/>
      <c r="BP118" s="173"/>
      <c r="BQ118" s="173"/>
      <c r="BR118" s="173"/>
      <c r="BS118" s="173"/>
      <c r="BT118" s="173"/>
      <c r="BU118" s="173"/>
      <c r="BV118" s="173"/>
      <c r="BW118" s="173"/>
      <c r="BX118" s="173"/>
      <c r="BY118" s="173"/>
      <c r="BZ118" s="173"/>
      <c r="CA118" s="173"/>
      <c r="CB118" s="177">
        <f>SUM(CB113:CB117)</f>
        <v>5</v>
      </c>
      <c r="CC118" s="173"/>
      <c r="CD118" s="173"/>
      <c r="CE118" s="173"/>
      <c r="CF118" s="173"/>
      <c r="CG118" s="173"/>
      <c r="CH118" s="173"/>
      <c r="CI118" s="173"/>
      <c r="CJ118" s="173"/>
      <c r="CK118" s="173"/>
      <c r="CL118" s="173"/>
      <c r="CM118" s="173"/>
      <c r="CN118" s="173"/>
      <c r="CO118" s="173"/>
      <c r="CP118" s="173"/>
      <c r="CQ118" s="173"/>
      <c r="CR118" s="173"/>
      <c r="CS118" s="173"/>
      <c r="CT118" s="173"/>
      <c r="CU118" s="173"/>
      <c r="CV118" s="173"/>
      <c r="CW118" s="173"/>
      <c r="CX118" s="173"/>
      <c r="CY118" s="173"/>
      <c r="CZ118" s="173"/>
      <c r="DA118" s="177">
        <f>SUM(DA113:DA117)</f>
        <v>5</v>
      </c>
      <c r="DB118" s="173"/>
      <c r="DC118" s="173"/>
      <c r="DD118" s="173"/>
      <c r="DE118" s="173"/>
      <c r="DF118" s="173"/>
      <c r="DG118" s="173"/>
      <c r="DH118" s="173"/>
      <c r="DI118" s="173"/>
      <c r="DJ118" s="173"/>
      <c r="DK118" s="173"/>
      <c r="DL118" s="173"/>
      <c r="DM118" s="173"/>
      <c r="DN118" s="173"/>
      <c r="DO118" s="173"/>
      <c r="DP118" s="173"/>
      <c r="DQ118" s="173"/>
      <c r="DR118" s="173"/>
      <c r="DS118" s="173"/>
      <c r="DT118" s="173"/>
      <c r="DU118" s="173"/>
      <c r="DV118" s="173"/>
      <c r="DW118" s="173"/>
      <c r="DX118" s="173"/>
      <c r="DY118" s="173"/>
      <c r="DZ118" s="177">
        <f>SUM(DZ113:DZ117)</f>
        <v>5</v>
      </c>
      <c r="EA118" s="173"/>
      <c r="EB118" s="173"/>
      <c r="EC118" s="173"/>
      <c r="ED118" s="173"/>
      <c r="EE118" s="173"/>
      <c r="EF118" s="173"/>
      <c r="EG118" s="173"/>
      <c r="EH118" s="173"/>
      <c r="EI118" s="173"/>
      <c r="EJ118" s="173"/>
      <c r="EK118" s="173"/>
      <c r="EL118" s="173"/>
      <c r="EM118" s="173"/>
      <c r="EN118" s="173"/>
      <c r="EO118" s="173"/>
      <c r="EP118" s="173"/>
      <c r="EQ118" s="173"/>
      <c r="ER118" s="173"/>
      <c r="ES118" s="173"/>
      <c r="ET118" s="173"/>
      <c r="EU118" s="173"/>
      <c r="EV118" s="173"/>
      <c r="EW118" s="173"/>
      <c r="EX118" s="173"/>
      <c r="EY118" s="177">
        <f>SUM(EY113:EY117)</f>
        <v>5</v>
      </c>
      <c r="EZ118" s="3"/>
      <c r="FA118" s="3"/>
      <c r="FB118" s="3"/>
      <c r="FC118" s="3"/>
      <c r="FD118" s="3"/>
      <c r="FE118" s="3"/>
      <c r="FF118" s="3">
        <f>SUM(FF113:FF117)</f>
        <v>5</v>
      </c>
      <c r="FG118" s="3"/>
      <c r="FH118" s="3"/>
      <c r="FI118" s="3"/>
      <c r="FJ118" s="3"/>
      <c r="FK118" s="3"/>
      <c r="FL118" s="3"/>
      <c r="FM118" s="3">
        <f>SUM(FM113:FM117)</f>
        <v>5</v>
      </c>
      <c r="FN118" s="3"/>
      <c r="FO118" s="3"/>
      <c r="FP118" s="3"/>
      <c r="FQ118" s="3"/>
      <c r="FR118" s="3"/>
      <c r="FS118" s="3"/>
      <c r="FT118" s="3">
        <f>SUM(FT113:FT117)</f>
        <v>5</v>
      </c>
      <c r="FU118" s="3"/>
      <c r="FV118" s="173"/>
      <c r="FW118" s="173"/>
      <c r="FX118" s="173"/>
      <c r="FY118" s="173"/>
      <c r="FZ118" s="173"/>
      <c r="GA118" s="173"/>
      <c r="GB118" s="173"/>
      <c r="GC118" s="173"/>
      <c r="GD118" s="173"/>
      <c r="GE118" s="173"/>
      <c r="GF118" s="173"/>
      <c r="GG118" s="173"/>
      <c r="GH118" s="173"/>
      <c r="GI118" s="179"/>
      <c r="GJ118" s="173"/>
      <c r="GK118" s="173"/>
      <c r="GL118" s="173"/>
      <c r="GM118" s="173"/>
      <c r="GN118" s="50"/>
      <c r="GO118" s="50"/>
      <c r="GP118" s="50"/>
      <c r="GQ118" s="50"/>
      <c r="GR118" s="3"/>
      <c r="GS118" s="3"/>
      <c r="GT118" s="3"/>
      <c r="GU118" s="3"/>
      <c r="GV118" s="3"/>
      <c r="GW118" s="3"/>
      <c r="GX118" s="3"/>
      <c r="GY118" s="3"/>
      <c r="GZ118" s="3"/>
      <c r="HA118" s="3"/>
      <c r="HB118" s="3"/>
      <c r="HC118" s="3"/>
      <c r="HD118" s="3"/>
      <c r="HE118" s="3"/>
      <c r="HF118" s="3"/>
      <c r="HG118" s="3"/>
      <c r="HH118" s="3"/>
      <c r="HI118" s="3"/>
      <c r="HJ118" s="3"/>
      <c r="HK118" s="3"/>
      <c r="HL118" s="3"/>
      <c r="HM118" s="3"/>
    </row>
    <row r="119" spans="1:240" ht="18.75">
      <c r="A119" s="174"/>
      <c r="B119" s="175"/>
      <c r="C119" s="175"/>
      <c r="D119" s="175"/>
      <c r="E119" s="175"/>
      <c r="F119" s="175"/>
      <c r="G119" s="175"/>
      <c r="H119" s="175"/>
      <c r="I119" s="176"/>
      <c r="J119" s="175"/>
      <c r="K119" s="175"/>
      <c r="L119" s="175"/>
      <c r="M119" s="176"/>
      <c r="N119" s="175"/>
      <c r="O119" s="175"/>
      <c r="P119" s="175"/>
      <c r="Q119" s="176"/>
      <c r="R119" s="175"/>
      <c r="S119" s="175"/>
      <c r="T119" s="175"/>
      <c r="U119" s="374"/>
      <c r="V119" s="374"/>
      <c r="W119" s="374"/>
      <c r="X119" s="374"/>
      <c r="Y119" s="374"/>
      <c r="Z119" s="374"/>
      <c r="AA119" s="177"/>
      <c r="AB119" s="177"/>
      <c r="AC119" s="177"/>
      <c r="AD119" s="175">
        <f>AD118-$GI$120</f>
        <v>4</v>
      </c>
      <c r="AE119" s="173"/>
      <c r="AF119" s="173"/>
      <c r="AG119" s="173"/>
      <c r="AH119" s="173"/>
      <c r="AI119" s="173"/>
      <c r="AJ119" s="173"/>
      <c r="AK119" s="173"/>
      <c r="AL119" s="173"/>
      <c r="AM119" s="173"/>
      <c r="AN119" s="173"/>
      <c r="AO119" s="173"/>
      <c r="AP119" s="173"/>
      <c r="AQ119" s="173"/>
      <c r="AR119" s="173"/>
      <c r="AS119" s="173"/>
      <c r="AT119" s="173"/>
      <c r="AU119" s="173"/>
      <c r="AV119" s="173"/>
      <c r="AW119" s="173"/>
      <c r="AX119" s="173"/>
      <c r="AY119" s="173"/>
      <c r="AZ119" s="173"/>
      <c r="BA119" s="173"/>
      <c r="BB119" s="173"/>
      <c r="BC119" s="175">
        <f>BC118-$GI$120</f>
        <v>4</v>
      </c>
      <c r="BD119" s="173"/>
      <c r="BE119" s="173"/>
      <c r="BF119" s="173"/>
      <c r="BG119" s="173"/>
      <c r="BH119" s="173"/>
      <c r="BI119" s="173"/>
      <c r="BJ119" s="173"/>
      <c r="BK119" s="173"/>
      <c r="BL119" s="173"/>
      <c r="BM119" s="173"/>
      <c r="BN119" s="173"/>
      <c r="BO119" s="173"/>
      <c r="BP119" s="173"/>
      <c r="BQ119" s="173"/>
      <c r="BR119" s="173"/>
      <c r="BS119" s="173"/>
      <c r="BT119" s="173"/>
      <c r="BU119" s="173"/>
      <c r="BV119" s="173"/>
      <c r="BW119" s="173"/>
      <c r="BX119" s="173"/>
      <c r="BY119" s="173"/>
      <c r="BZ119" s="173"/>
      <c r="CA119" s="173"/>
      <c r="CB119" s="175">
        <f>CB118-$GI$120</f>
        <v>4</v>
      </c>
      <c r="CC119" s="173"/>
      <c r="CD119" s="173"/>
      <c r="CE119" s="173"/>
      <c r="CF119" s="173"/>
      <c r="CG119" s="173"/>
      <c r="CH119" s="173"/>
      <c r="CI119" s="173"/>
      <c r="CJ119" s="173"/>
      <c r="CK119" s="173"/>
      <c r="CL119" s="173"/>
      <c r="CM119" s="173"/>
      <c r="CN119" s="173"/>
      <c r="CO119" s="173"/>
      <c r="CP119" s="173"/>
      <c r="CQ119" s="173"/>
      <c r="CR119" s="173"/>
      <c r="CS119" s="173"/>
      <c r="CT119" s="173"/>
      <c r="CU119" s="173"/>
      <c r="CV119" s="173"/>
      <c r="CW119" s="173"/>
      <c r="CX119" s="173"/>
      <c r="CY119" s="173"/>
      <c r="CZ119" s="173"/>
      <c r="DA119" s="175">
        <f>DA118-$GI$120</f>
        <v>4</v>
      </c>
      <c r="DB119" s="173"/>
      <c r="DC119" s="173"/>
      <c r="DD119" s="173"/>
      <c r="DE119" s="173"/>
      <c r="DF119" s="173"/>
      <c r="DG119" s="173"/>
      <c r="DH119" s="173"/>
      <c r="DI119" s="173"/>
      <c r="DJ119" s="173"/>
      <c r="DK119" s="173"/>
      <c r="DL119" s="173"/>
      <c r="DM119" s="173"/>
      <c r="DN119" s="173"/>
      <c r="DO119" s="173"/>
      <c r="DP119" s="173"/>
      <c r="DQ119" s="173"/>
      <c r="DR119" s="173"/>
      <c r="DS119" s="173"/>
      <c r="DT119" s="173"/>
      <c r="DU119" s="173"/>
      <c r="DV119" s="173"/>
      <c r="DW119" s="173"/>
      <c r="DX119" s="173"/>
      <c r="DY119" s="173"/>
      <c r="DZ119" s="175">
        <f>DZ118-$GI$120</f>
        <v>4</v>
      </c>
      <c r="EA119" s="173"/>
      <c r="EB119" s="173"/>
      <c r="EC119" s="173"/>
      <c r="ED119" s="173"/>
      <c r="EE119" s="173"/>
      <c r="EF119" s="173"/>
      <c r="EG119" s="173"/>
      <c r="EH119" s="173"/>
      <c r="EI119" s="173"/>
      <c r="EJ119" s="173"/>
      <c r="EK119" s="173"/>
      <c r="EL119" s="173"/>
      <c r="EM119" s="173"/>
      <c r="EN119" s="173"/>
      <c r="EO119" s="173"/>
      <c r="EP119" s="173"/>
      <c r="EQ119" s="173"/>
      <c r="ER119" s="173"/>
      <c r="ES119" s="173"/>
      <c r="ET119" s="173"/>
      <c r="EU119" s="173"/>
      <c r="EV119" s="173"/>
      <c r="EW119" s="173"/>
      <c r="EX119" s="173"/>
      <c r="EY119" s="175">
        <f>EY118-$GI$120</f>
        <v>4</v>
      </c>
      <c r="EZ119" s="3"/>
      <c r="FA119" s="3"/>
      <c r="FB119" s="3"/>
      <c r="FC119" s="3"/>
      <c r="FD119" s="3"/>
      <c r="FE119" s="3"/>
      <c r="FF119" s="175">
        <f>FF118-$GI$120</f>
        <v>4</v>
      </c>
      <c r="FG119" s="3"/>
      <c r="FH119" s="3"/>
      <c r="FI119" s="3"/>
      <c r="FJ119" s="3"/>
      <c r="FK119" s="3"/>
      <c r="FL119" s="3"/>
      <c r="FM119" s="175">
        <f>FM118-$GI$120</f>
        <v>4</v>
      </c>
      <c r="FN119" s="3"/>
      <c r="FO119" s="3"/>
      <c r="FP119" s="3"/>
      <c r="FQ119" s="3"/>
      <c r="FR119" s="3"/>
      <c r="FS119" s="3"/>
      <c r="FT119" s="175">
        <f>FT118-$GI$120</f>
        <v>4</v>
      </c>
      <c r="FU119" s="3"/>
      <c r="FV119" s="173"/>
      <c r="FW119" s="173"/>
      <c r="FX119" s="173"/>
      <c r="FY119" s="173"/>
      <c r="FZ119" s="173"/>
      <c r="GA119" s="173"/>
      <c r="GB119" s="173"/>
      <c r="GC119" s="173"/>
      <c r="GD119" s="173"/>
      <c r="GE119" s="173"/>
      <c r="GF119" s="173"/>
      <c r="GG119" s="173"/>
      <c r="GH119" s="173"/>
      <c r="GI119" s="179"/>
      <c r="GJ119" s="173"/>
      <c r="GK119" s="173"/>
      <c r="GL119" s="173"/>
      <c r="GM119" s="173"/>
      <c r="GN119" s="50"/>
      <c r="GO119" s="50"/>
      <c r="GP119" s="50"/>
      <c r="GQ119" s="50"/>
      <c r="GR119" s="3"/>
      <c r="GS119" s="3"/>
      <c r="GT119" s="3"/>
      <c r="GU119" s="3"/>
      <c r="GV119" s="3"/>
      <c r="GW119" s="3"/>
      <c r="GX119" s="3"/>
      <c r="GY119" s="3"/>
      <c r="GZ119" s="3"/>
      <c r="HA119" s="3"/>
      <c r="HB119" s="3"/>
      <c r="HC119" s="3"/>
      <c r="HD119" s="3"/>
      <c r="HE119" s="3"/>
      <c r="HF119" s="3"/>
      <c r="HG119" s="3"/>
      <c r="HH119" s="3"/>
      <c r="HI119" s="3"/>
      <c r="HJ119" s="3"/>
      <c r="HK119" s="3"/>
      <c r="HL119" s="3"/>
      <c r="HM119" s="3"/>
    </row>
    <row r="120" spans="1:240">
      <c r="A120" s="3"/>
      <c r="B120" s="173"/>
      <c r="C120" s="173"/>
      <c r="D120" s="173"/>
      <c r="E120" s="173"/>
      <c r="F120" s="173"/>
      <c r="G120" s="173"/>
      <c r="H120" s="173"/>
      <c r="I120" s="178"/>
      <c r="J120" s="173"/>
      <c r="K120" s="173"/>
      <c r="L120" s="173"/>
      <c r="M120" s="178"/>
      <c r="N120" s="173"/>
      <c r="O120" s="173"/>
      <c r="P120" s="173"/>
      <c r="Q120" s="178"/>
      <c r="R120" s="173"/>
      <c r="S120" s="173"/>
      <c r="T120" s="173"/>
      <c r="U120" s="178"/>
      <c r="V120" s="173"/>
      <c r="W120" s="173"/>
      <c r="X120" s="173"/>
      <c r="Y120" s="173"/>
      <c r="Z120" s="173"/>
      <c r="AA120" s="179"/>
      <c r="AB120" s="179"/>
      <c r="AC120" s="179"/>
      <c r="AD120" s="173"/>
      <c r="AE120" s="173"/>
      <c r="AF120" s="173"/>
      <c r="AG120" s="173"/>
      <c r="AH120" s="173"/>
      <c r="AI120" s="173"/>
      <c r="AJ120" s="173"/>
      <c r="AK120" s="173"/>
      <c r="AL120" s="173"/>
      <c r="AM120" s="173"/>
      <c r="AN120" s="173"/>
      <c r="AO120" s="173"/>
      <c r="AP120" s="173"/>
      <c r="AQ120" s="173"/>
      <c r="AR120" s="173"/>
      <c r="AS120" s="173"/>
      <c r="AT120" s="173"/>
      <c r="AU120" s="173"/>
      <c r="AV120" s="173"/>
      <c r="AW120" s="173"/>
      <c r="AX120" s="173"/>
      <c r="AY120" s="173"/>
      <c r="AZ120" s="173"/>
      <c r="BA120" s="173"/>
      <c r="BB120" s="173"/>
      <c r="BC120" s="173"/>
      <c r="BD120" s="173"/>
      <c r="BE120" s="173"/>
      <c r="BF120" s="173"/>
      <c r="BG120" s="173"/>
      <c r="BH120" s="173"/>
      <c r="BI120" s="173"/>
      <c r="BJ120" s="173"/>
      <c r="BK120" s="173"/>
      <c r="BL120" s="173"/>
      <c r="BM120" s="173"/>
      <c r="BN120" s="173"/>
      <c r="BO120" s="173"/>
      <c r="BP120" s="173"/>
      <c r="BQ120" s="173"/>
      <c r="BR120" s="173"/>
      <c r="BS120" s="173"/>
      <c r="BT120" s="173"/>
      <c r="BU120" s="173"/>
      <c r="BV120" s="173"/>
      <c r="BW120" s="173"/>
      <c r="BX120" s="173"/>
      <c r="BY120" s="173"/>
      <c r="BZ120" s="173"/>
      <c r="CA120" s="173"/>
      <c r="CB120" s="173"/>
      <c r="CC120" s="173"/>
      <c r="CD120" s="173"/>
      <c r="CE120" s="173"/>
      <c r="CF120" s="173"/>
      <c r="CG120" s="173"/>
      <c r="CH120" s="173"/>
      <c r="CI120" s="173"/>
      <c r="CJ120" s="173"/>
      <c r="CK120" s="173"/>
      <c r="CL120" s="173"/>
      <c r="CM120" s="173"/>
      <c r="CN120" s="173"/>
      <c r="CO120" s="173"/>
      <c r="CP120" s="173"/>
      <c r="CQ120" s="173"/>
      <c r="CR120" s="173"/>
      <c r="CS120" s="173"/>
      <c r="CT120" s="173"/>
      <c r="CU120" s="173"/>
      <c r="CV120" s="173"/>
      <c r="CW120" s="173"/>
      <c r="CX120" s="173"/>
      <c r="CY120" s="173"/>
      <c r="CZ120" s="173"/>
      <c r="DA120" s="173"/>
      <c r="DB120" s="173"/>
      <c r="DC120" s="173"/>
      <c r="DD120" s="173"/>
      <c r="DE120" s="173"/>
      <c r="DF120" s="173"/>
      <c r="DG120" s="173"/>
      <c r="DH120" s="173"/>
      <c r="DI120" s="173"/>
      <c r="DJ120" s="173"/>
      <c r="DK120" s="173"/>
      <c r="DL120" s="173"/>
      <c r="DM120" s="173"/>
      <c r="DN120" s="173"/>
      <c r="DO120" s="173"/>
      <c r="DP120" s="173"/>
      <c r="DQ120" s="173"/>
      <c r="DR120" s="173"/>
      <c r="DS120" s="173"/>
      <c r="DT120" s="173"/>
      <c r="DU120" s="173"/>
      <c r="DV120" s="173"/>
      <c r="DW120" s="173"/>
      <c r="DX120" s="173"/>
      <c r="DY120" s="173"/>
      <c r="DZ120" s="173"/>
      <c r="EA120" s="173"/>
      <c r="EB120" s="173"/>
      <c r="EC120" s="173"/>
      <c r="ED120" s="173"/>
      <c r="EE120" s="173"/>
      <c r="EF120" s="173"/>
      <c r="EG120" s="173"/>
      <c r="EH120" s="173"/>
      <c r="EI120" s="173"/>
      <c r="EJ120" s="173"/>
      <c r="EK120" s="173"/>
      <c r="EL120" s="173"/>
      <c r="EM120" s="173"/>
      <c r="EN120" s="173"/>
      <c r="EO120" s="173"/>
      <c r="EP120" s="173"/>
      <c r="EQ120" s="173"/>
      <c r="ER120" s="173"/>
      <c r="ES120" s="173"/>
      <c r="ET120" s="173"/>
      <c r="EU120" s="173"/>
      <c r="EV120" s="173"/>
      <c r="EW120" s="173"/>
      <c r="EX120" s="173"/>
      <c r="EY120" s="173"/>
      <c r="EZ120" s="3"/>
      <c r="FA120" s="3"/>
      <c r="FB120" s="3"/>
      <c r="FC120" s="3"/>
      <c r="FD120" s="3"/>
      <c r="FE120" s="3"/>
      <c r="FF120" s="3"/>
      <c r="FG120" s="3"/>
      <c r="FH120" s="3"/>
      <c r="FI120" s="3"/>
      <c r="FJ120" s="3"/>
      <c r="FK120" s="3"/>
      <c r="FL120" s="3"/>
      <c r="FM120" s="3"/>
      <c r="FN120" s="3"/>
      <c r="FO120" s="3"/>
      <c r="FP120" s="3"/>
      <c r="FQ120" s="3"/>
      <c r="FR120" s="3"/>
      <c r="FS120" s="3"/>
      <c r="FT120" s="3"/>
      <c r="FU120" s="3"/>
      <c r="FV120" s="173"/>
      <c r="FW120" s="173"/>
      <c r="FX120" s="173"/>
      <c r="FY120" s="173"/>
      <c r="FZ120" s="173"/>
      <c r="GA120" s="173"/>
      <c r="GB120" s="173"/>
      <c r="GC120" s="173"/>
      <c r="GD120" s="173"/>
      <c r="GE120" s="173"/>
      <c r="GF120" s="173"/>
      <c r="GG120" s="173"/>
      <c r="GH120" s="173"/>
      <c r="GI120" s="375">
        <f>COUNTIF(GI13:GI112,"NSO")</f>
        <v>1</v>
      </c>
      <c r="GJ120" s="173"/>
      <c r="GK120" s="173"/>
      <c r="GL120" s="173"/>
      <c r="GM120" s="173"/>
      <c r="GN120" s="50"/>
      <c r="GO120" s="50"/>
      <c r="GP120" s="50"/>
      <c r="GQ120" s="50"/>
      <c r="GR120" s="3"/>
      <c r="GS120" s="3"/>
      <c r="GT120" s="3"/>
      <c r="GU120" s="3"/>
      <c r="GV120" s="3"/>
      <c r="GW120" s="3"/>
      <c r="GX120" s="3"/>
      <c r="GY120" s="3"/>
      <c r="GZ120" s="3"/>
      <c r="HA120" s="3"/>
      <c r="HB120" s="3"/>
      <c r="HC120" s="3"/>
      <c r="HD120" s="3"/>
      <c r="HE120" s="3"/>
      <c r="HF120" s="3"/>
      <c r="HG120" s="3"/>
      <c r="HH120" s="3"/>
      <c r="HI120" s="3"/>
      <c r="HJ120" s="3"/>
      <c r="HK120" s="3"/>
      <c r="HL120" s="3"/>
      <c r="HM120" s="3"/>
    </row>
    <row r="121" spans="1:240">
      <c r="A121" s="3"/>
      <c r="B121" s="173"/>
      <c r="C121" s="173"/>
      <c r="D121" s="173"/>
      <c r="E121" s="173"/>
      <c r="F121" s="173"/>
      <c r="G121" s="173"/>
      <c r="H121" s="173"/>
      <c r="I121" s="178"/>
      <c r="J121" s="173"/>
      <c r="K121" s="173"/>
      <c r="L121" s="173"/>
      <c r="M121" s="178"/>
      <c r="N121" s="173"/>
      <c r="O121" s="173"/>
      <c r="P121" s="173"/>
      <c r="Q121" s="178"/>
      <c r="R121" s="173"/>
      <c r="S121" s="173"/>
      <c r="T121" s="173"/>
      <c r="U121" s="178"/>
      <c r="V121" s="173"/>
      <c r="W121" s="173"/>
      <c r="X121" s="173"/>
      <c r="Y121" s="173"/>
      <c r="Z121" s="173"/>
      <c r="AA121" s="179"/>
      <c r="AB121" s="179"/>
      <c r="AC121" s="179"/>
      <c r="AD121" s="173"/>
      <c r="AE121" s="173"/>
      <c r="AF121" s="173"/>
      <c r="AG121" s="173"/>
      <c r="AH121" s="173"/>
      <c r="AI121" s="173"/>
      <c r="AJ121" s="173"/>
      <c r="AK121" s="173"/>
      <c r="AL121" s="173"/>
      <c r="AM121" s="173"/>
      <c r="AN121" s="173"/>
      <c r="AO121" s="173"/>
      <c r="AP121" s="173"/>
      <c r="AQ121" s="173"/>
      <c r="AR121" s="173"/>
      <c r="AS121" s="173"/>
      <c r="AT121" s="173"/>
      <c r="AU121" s="173"/>
      <c r="AV121" s="173"/>
      <c r="AW121" s="173"/>
      <c r="AX121" s="173"/>
      <c r="AY121" s="173"/>
      <c r="AZ121" s="173"/>
      <c r="BA121" s="173"/>
      <c r="BB121" s="173"/>
      <c r="BC121" s="173"/>
      <c r="BD121" s="173"/>
      <c r="BE121" s="173"/>
      <c r="BF121" s="173"/>
      <c r="BG121" s="173"/>
      <c r="BH121" s="173"/>
      <c r="BI121" s="173"/>
      <c r="BJ121" s="173"/>
      <c r="BK121" s="173"/>
      <c r="BL121" s="173"/>
      <c r="BM121" s="173"/>
      <c r="BN121" s="173"/>
      <c r="BO121" s="173"/>
      <c r="BP121" s="173"/>
      <c r="BQ121" s="173"/>
      <c r="BR121" s="173"/>
      <c r="BS121" s="173"/>
      <c r="BT121" s="173"/>
      <c r="BU121" s="173"/>
      <c r="BV121" s="173"/>
      <c r="BW121" s="173"/>
      <c r="BX121" s="173"/>
      <c r="BY121" s="173"/>
      <c r="BZ121" s="173"/>
      <c r="CA121" s="173"/>
      <c r="CB121" s="173"/>
      <c r="CC121" s="173"/>
      <c r="CD121" s="173"/>
      <c r="CE121" s="173"/>
      <c r="CF121" s="173"/>
      <c r="CG121" s="173"/>
      <c r="CH121" s="173"/>
      <c r="CI121" s="173"/>
      <c r="CJ121" s="173"/>
      <c r="CK121" s="173"/>
      <c r="CL121" s="173"/>
      <c r="CM121" s="173"/>
      <c r="CN121" s="173"/>
      <c r="CO121" s="173"/>
      <c r="CP121" s="173"/>
      <c r="CQ121" s="173"/>
      <c r="CR121" s="173"/>
      <c r="CS121" s="173"/>
      <c r="CT121" s="173"/>
      <c r="CU121" s="173"/>
      <c r="CV121" s="173"/>
      <c r="CW121" s="173"/>
      <c r="CX121" s="173"/>
      <c r="CY121" s="173"/>
      <c r="CZ121" s="173"/>
      <c r="DA121" s="173"/>
      <c r="DB121" s="173"/>
      <c r="DC121" s="173"/>
      <c r="DD121" s="173"/>
      <c r="DE121" s="173"/>
      <c r="DF121" s="173"/>
      <c r="DG121" s="173"/>
      <c r="DH121" s="173"/>
      <c r="DI121" s="173"/>
      <c r="DJ121" s="173"/>
      <c r="DK121" s="173"/>
      <c r="DL121" s="173"/>
      <c r="DM121" s="173"/>
      <c r="DN121" s="173"/>
      <c r="DO121" s="173"/>
      <c r="DP121" s="173"/>
      <c r="DQ121" s="173"/>
      <c r="DR121" s="173"/>
      <c r="DS121" s="173"/>
      <c r="DT121" s="173"/>
      <c r="DU121" s="173"/>
      <c r="DV121" s="173"/>
      <c r="DW121" s="173"/>
      <c r="DX121" s="173"/>
      <c r="DY121" s="173"/>
      <c r="DZ121" s="173"/>
      <c r="EA121" s="173"/>
      <c r="EB121" s="173"/>
      <c r="EC121" s="173"/>
      <c r="ED121" s="173"/>
      <c r="EE121" s="173"/>
      <c r="EF121" s="173"/>
      <c r="EG121" s="173"/>
      <c r="EH121" s="173"/>
      <c r="EI121" s="173"/>
      <c r="EJ121" s="173"/>
      <c r="EK121" s="173"/>
      <c r="EL121" s="173"/>
      <c r="EM121" s="173"/>
      <c r="EN121" s="173"/>
      <c r="EO121" s="173"/>
      <c r="EP121" s="173"/>
      <c r="EQ121" s="173"/>
      <c r="ER121" s="173"/>
      <c r="ES121" s="173"/>
      <c r="ET121" s="173"/>
      <c r="EU121" s="173"/>
      <c r="EV121" s="173"/>
      <c r="EW121" s="173"/>
      <c r="EX121" s="173"/>
      <c r="EY121" s="173"/>
      <c r="EZ121" s="3"/>
      <c r="FA121" s="3"/>
      <c r="FB121" s="3"/>
      <c r="FC121" s="3"/>
      <c r="FD121" s="3"/>
      <c r="FE121" s="3"/>
      <c r="FF121" s="3"/>
      <c r="FG121" s="3"/>
      <c r="FH121" s="3"/>
      <c r="FI121" s="3"/>
      <c r="FJ121" s="3"/>
      <c r="FK121" s="3"/>
      <c r="FL121" s="3"/>
      <c r="FM121" s="3"/>
      <c r="FN121" s="3"/>
      <c r="FO121" s="3"/>
      <c r="FP121" s="3"/>
      <c r="FQ121" s="3"/>
      <c r="FR121" s="3"/>
      <c r="FS121" s="3"/>
      <c r="FT121" s="3"/>
      <c r="FU121" s="3"/>
      <c r="FV121" s="180">
        <f>AVERAGE(FV13:FV112)</f>
        <v>16</v>
      </c>
      <c r="FW121" s="180"/>
      <c r="FX121" s="180"/>
      <c r="FY121" s="180">
        <f>COUNTA(FY13:FY112)-COUNTIF(FY13:FY112,"0")-COUNTIF(FY13:FY112,"blank")</f>
        <v>99</v>
      </c>
      <c r="FZ121" s="180"/>
      <c r="GA121" s="180">
        <f>COUNTA(FY13:FY112)-COUNTIF(FY13:FY112,"blank")</f>
        <v>100</v>
      </c>
      <c r="GB121" s="180"/>
      <c r="GC121" s="173"/>
      <c r="GD121" s="173"/>
      <c r="GE121" s="173"/>
      <c r="GF121" s="173"/>
      <c r="GG121" s="173"/>
      <c r="GH121" s="173"/>
      <c r="GI121" s="179"/>
      <c r="GJ121" s="173"/>
      <c r="GK121" s="173"/>
      <c r="GL121" s="173"/>
      <c r="GM121" s="173"/>
      <c r="GN121" s="50"/>
      <c r="GO121" s="50"/>
      <c r="GP121" s="50"/>
      <c r="GQ121" s="50"/>
      <c r="GR121" s="3"/>
      <c r="GS121" s="3"/>
      <c r="GT121" s="3"/>
      <c r="GU121" s="3"/>
      <c r="GV121" s="3"/>
      <c r="GW121" s="3"/>
      <c r="GX121" s="3"/>
      <c r="GY121" s="3"/>
      <c r="GZ121" s="3"/>
      <c r="HA121" s="3"/>
      <c r="HB121" s="3"/>
      <c r="HC121" s="3"/>
      <c r="HD121" s="3"/>
      <c r="HE121" s="3"/>
      <c r="HF121" s="3"/>
      <c r="HG121" s="3"/>
      <c r="HH121" s="3"/>
      <c r="HI121" s="3"/>
      <c r="HJ121" s="3"/>
      <c r="HK121" s="3"/>
      <c r="HL121" s="3"/>
      <c r="HM121" s="3"/>
    </row>
    <row r="122" spans="1:240">
      <c r="A122" s="3"/>
      <c r="B122" s="3"/>
      <c r="C122" s="3"/>
      <c r="D122" s="3"/>
      <c r="E122" s="3"/>
      <c r="F122" s="3"/>
      <c r="G122" s="3"/>
      <c r="H122" s="3"/>
      <c r="I122" s="181"/>
      <c r="J122" s="3"/>
      <c r="K122" s="3"/>
      <c r="L122" s="3"/>
      <c r="M122" s="181"/>
      <c r="N122" s="3"/>
      <c r="O122" s="3"/>
      <c r="P122" s="3"/>
      <c r="Q122" s="181"/>
      <c r="R122" s="3"/>
      <c r="S122" s="3"/>
      <c r="T122" s="3"/>
      <c r="U122" s="181"/>
      <c r="V122" s="3"/>
      <c r="W122" s="3"/>
      <c r="X122" s="3"/>
      <c r="Y122" s="3"/>
      <c r="Z122" s="3"/>
      <c r="AA122" s="182"/>
      <c r="AB122" s="182"/>
      <c r="AC122" s="182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  <c r="BT122" s="3"/>
      <c r="BU122" s="3"/>
      <c r="BV122" s="3"/>
      <c r="BW122" s="3"/>
      <c r="BX122" s="3"/>
      <c r="BY122" s="3"/>
      <c r="BZ122" s="3"/>
      <c r="CA122" s="3"/>
      <c r="CB122" s="3"/>
      <c r="CC122" s="3"/>
      <c r="CD122" s="3"/>
      <c r="CE122" s="3"/>
      <c r="CF122" s="3"/>
      <c r="CG122" s="3"/>
      <c r="CH122" s="3"/>
      <c r="CI122" s="3"/>
      <c r="CJ122" s="3"/>
      <c r="CK122" s="3"/>
      <c r="CL122" s="3"/>
      <c r="CM122" s="3"/>
      <c r="CN122" s="3"/>
      <c r="CO122" s="3"/>
      <c r="CP122" s="3"/>
      <c r="CQ122" s="3"/>
      <c r="CR122" s="3"/>
      <c r="CS122" s="3"/>
      <c r="CT122" s="3"/>
      <c r="CU122" s="3"/>
      <c r="CV122" s="3"/>
      <c r="CW122" s="3"/>
      <c r="CX122" s="3"/>
      <c r="CY122" s="3"/>
      <c r="CZ122" s="3"/>
      <c r="DA122" s="3"/>
      <c r="DB122" s="3"/>
      <c r="DC122" s="3"/>
      <c r="DD122" s="3"/>
      <c r="DE122" s="3"/>
      <c r="DF122" s="3"/>
      <c r="DG122" s="3"/>
      <c r="DH122" s="3"/>
      <c r="DI122" s="3"/>
      <c r="DJ122" s="3"/>
      <c r="DK122" s="3"/>
      <c r="DL122" s="3"/>
      <c r="DM122" s="3"/>
      <c r="DN122" s="3"/>
      <c r="DO122" s="3"/>
      <c r="DP122" s="3"/>
      <c r="DQ122" s="3"/>
      <c r="DR122" s="3"/>
      <c r="DS122" s="3"/>
      <c r="DT122" s="3"/>
      <c r="DU122" s="3"/>
      <c r="DV122" s="3"/>
      <c r="DW122" s="3"/>
      <c r="DX122" s="3"/>
      <c r="DY122" s="3"/>
      <c r="DZ122" s="3"/>
      <c r="EA122" s="3"/>
      <c r="EB122" s="3"/>
      <c r="EC122" s="3"/>
      <c r="ED122" s="3"/>
      <c r="EE122" s="3"/>
      <c r="EF122" s="3"/>
      <c r="EG122" s="3"/>
      <c r="EH122" s="3"/>
      <c r="EI122" s="3"/>
      <c r="EJ122" s="3"/>
      <c r="EK122" s="3"/>
      <c r="EL122" s="3"/>
      <c r="EM122" s="3"/>
      <c r="EN122" s="3"/>
      <c r="EO122" s="3"/>
      <c r="EP122" s="3"/>
      <c r="EQ122" s="3"/>
      <c r="ER122" s="3"/>
      <c r="ES122" s="3"/>
      <c r="ET122" s="3"/>
      <c r="EU122" s="3"/>
      <c r="EV122" s="3"/>
      <c r="EW122" s="3"/>
      <c r="EX122" s="3"/>
      <c r="EY122" s="3"/>
      <c r="EZ122" s="3"/>
      <c r="FA122" s="3"/>
      <c r="FB122" s="3"/>
      <c r="FC122" s="3"/>
      <c r="FD122" s="3"/>
      <c r="FE122" s="3"/>
      <c r="FF122" s="3"/>
      <c r="FG122" s="3"/>
      <c r="FH122" s="3"/>
      <c r="FI122" s="3"/>
      <c r="FJ122" s="3"/>
      <c r="FK122" s="3"/>
      <c r="FL122" s="3"/>
      <c r="FM122" s="3"/>
      <c r="FN122" s="3"/>
      <c r="FO122" s="3"/>
      <c r="FP122" s="3"/>
      <c r="FQ122" s="3"/>
      <c r="FR122" s="3"/>
      <c r="FS122" s="3"/>
      <c r="FT122" s="3"/>
      <c r="FU122" s="3"/>
      <c r="FV122" s="183"/>
      <c r="FW122" s="183"/>
      <c r="FX122" s="183"/>
      <c r="FY122" s="183"/>
      <c r="FZ122" s="183"/>
      <c r="GA122" s="183"/>
      <c r="GB122" s="183"/>
      <c r="GC122" s="3"/>
      <c r="GD122" s="3"/>
      <c r="GE122" s="3"/>
      <c r="GF122" s="3"/>
      <c r="GG122" s="3"/>
      <c r="GH122" s="3"/>
      <c r="GI122" s="182"/>
      <c r="GJ122" s="3"/>
      <c r="GK122" s="3"/>
      <c r="GL122" s="3"/>
      <c r="GM122" s="3"/>
      <c r="GR122" s="3"/>
      <c r="GS122" s="3"/>
      <c r="GT122" s="3"/>
      <c r="GU122" s="3"/>
      <c r="GV122" s="3"/>
      <c r="GW122" s="3"/>
      <c r="GX122" s="3"/>
      <c r="GY122" s="3"/>
      <c r="GZ122" s="3"/>
      <c r="HA122" s="3"/>
      <c r="HB122" s="3"/>
      <c r="HC122" s="3"/>
      <c r="HD122" s="3"/>
      <c r="HE122" s="3"/>
      <c r="HF122" s="3"/>
      <c r="HG122" s="3"/>
      <c r="HH122" s="3"/>
      <c r="HI122" s="3"/>
      <c r="HJ122" s="3"/>
      <c r="HK122" s="3"/>
      <c r="HL122" s="3"/>
      <c r="HM122" s="3"/>
    </row>
    <row r="123" spans="1:240">
      <c r="A123" s="3"/>
      <c r="B123" s="3"/>
      <c r="C123" s="3"/>
      <c r="D123" s="3"/>
      <c r="E123" s="3"/>
      <c r="F123" s="3"/>
      <c r="G123" s="3"/>
      <c r="H123" s="3"/>
      <c r="I123" s="181"/>
      <c r="J123" s="3"/>
      <c r="K123" s="3"/>
      <c r="L123" s="3"/>
      <c r="M123" s="181"/>
      <c r="N123" s="3"/>
      <c r="O123" s="3"/>
      <c r="P123" s="3"/>
      <c r="Q123" s="181"/>
      <c r="R123" s="3"/>
      <c r="S123" s="3"/>
      <c r="T123" s="3"/>
      <c r="U123" s="181"/>
      <c r="V123" s="3"/>
      <c r="W123" s="3"/>
      <c r="X123" s="3"/>
      <c r="Y123" s="3"/>
      <c r="Z123" s="3"/>
      <c r="AA123" s="182"/>
      <c r="AB123" s="182"/>
      <c r="AC123" s="182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  <c r="BT123" s="3"/>
      <c r="BU123" s="3"/>
      <c r="BV123" s="3"/>
      <c r="BW123" s="3"/>
      <c r="BX123" s="3"/>
      <c r="BY123" s="3"/>
      <c r="BZ123" s="3"/>
      <c r="CA123" s="3"/>
      <c r="CB123" s="3"/>
      <c r="CC123" s="3"/>
      <c r="CD123" s="3"/>
      <c r="CE123" s="3"/>
      <c r="CF123" s="3"/>
      <c r="CG123" s="3"/>
      <c r="CH123" s="3"/>
      <c r="CI123" s="3"/>
      <c r="CJ123" s="3"/>
      <c r="CK123" s="3"/>
      <c r="CL123" s="3"/>
      <c r="CM123" s="3"/>
      <c r="CN123" s="3"/>
      <c r="CO123" s="3"/>
      <c r="CP123" s="3"/>
      <c r="CQ123" s="3"/>
      <c r="CR123" s="3"/>
      <c r="CS123" s="3"/>
      <c r="CT123" s="3"/>
      <c r="CU123" s="3"/>
      <c r="CV123" s="3"/>
      <c r="CW123" s="3"/>
      <c r="CX123" s="3"/>
      <c r="CY123" s="3"/>
      <c r="CZ123" s="3"/>
      <c r="DA123" s="3"/>
      <c r="DB123" s="3"/>
      <c r="DC123" s="3"/>
      <c r="DD123" s="3"/>
      <c r="DE123" s="3"/>
      <c r="DF123" s="3"/>
      <c r="DG123" s="3"/>
      <c r="DH123" s="3"/>
      <c r="DI123" s="3"/>
      <c r="DJ123" s="3"/>
      <c r="DK123" s="3"/>
      <c r="DL123" s="3"/>
      <c r="DM123" s="3"/>
      <c r="DN123" s="3"/>
      <c r="DO123" s="3"/>
      <c r="DP123" s="3"/>
      <c r="DQ123" s="3"/>
      <c r="DR123" s="3"/>
      <c r="DS123" s="3"/>
      <c r="DT123" s="3"/>
      <c r="DU123" s="3"/>
      <c r="DV123" s="3"/>
      <c r="DW123" s="3"/>
      <c r="DX123" s="3"/>
      <c r="DY123" s="3"/>
      <c r="DZ123" s="3"/>
      <c r="EA123" s="3"/>
      <c r="EB123" s="3"/>
      <c r="EC123" s="3"/>
      <c r="ED123" s="3"/>
      <c r="EE123" s="3"/>
      <c r="EF123" s="3"/>
      <c r="EG123" s="3"/>
      <c r="EH123" s="3"/>
      <c r="EI123" s="3"/>
      <c r="EJ123" s="3"/>
      <c r="EK123" s="3"/>
      <c r="EL123" s="3"/>
      <c r="EM123" s="3"/>
      <c r="EN123" s="3"/>
      <c r="EO123" s="3"/>
      <c r="EP123" s="3"/>
      <c r="EQ123" s="3"/>
      <c r="ER123" s="3"/>
      <c r="ES123" s="3"/>
      <c r="ET123" s="3"/>
      <c r="EU123" s="3"/>
      <c r="EV123" s="3"/>
      <c r="EW123" s="3"/>
      <c r="EX123" s="3"/>
      <c r="EY123" s="3"/>
      <c r="EZ123" s="3"/>
      <c r="FA123" s="3"/>
      <c r="FB123" s="3"/>
      <c r="FC123" s="3"/>
      <c r="FD123" s="3"/>
      <c r="FE123" s="3"/>
      <c r="FF123" s="3"/>
      <c r="FG123" s="3"/>
      <c r="FH123" s="3"/>
      <c r="FI123" s="3"/>
      <c r="FJ123" s="3"/>
      <c r="FK123" s="3"/>
      <c r="FL123" s="3"/>
      <c r="FM123" s="3"/>
      <c r="FN123" s="3"/>
      <c r="FO123" s="3"/>
      <c r="FP123" s="3"/>
      <c r="FQ123" s="3"/>
      <c r="FR123" s="3"/>
      <c r="FS123" s="3"/>
      <c r="FT123" s="3"/>
      <c r="FU123" s="3"/>
      <c r="FV123" s="3"/>
      <c r="FW123" s="3"/>
      <c r="FX123" s="3"/>
      <c r="FY123" s="3"/>
      <c r="FZ123" s="3"/>
      <c r="GA123" s="3"/>
      <c r="GB123" s="3"/>
      <c r="GC123" s="3"/>
      <c r="GD123" s="3"/>
      <c r="GE123" s="3"/>
      <c r="GF123" s="3"/>
      <c r="GG123" s="3"/>
      <c r="GH123" s="3"/>
      <c r="GI123" s="182"/>
      <c r="GJ123" s="3"/>
      <c r="GK123" s="3"/>
      <c r="GL123" s="3"/>
      <c r="GM123" s="3"/>
      <c r="GR123" s="3"/>
      <c r="GS123" s="3"/>
      <c r="GT123" s="3"/>
      <c r="GU123" s="3"/>
      <c r="GV123" s="3"/>
      <c r="GW123" s="3"/>
      <c r="GX123" s="3"/>
      <c r="GY123" s="3"/>
      <c r="GZ123" s="3"/>
      <c r="HA123" s="3"/>
      <c r="HB123" s="3"/>
      <c r="HC123" s="3"/>
      <c r="HD123" s="3"/>
      <c r="HE123" s="3"/>
      <c r="HF123" s="3"/>
      <c r="HG123" s="3"/>
      <c r="HH123" s="3"/>
      <c r="HI123" s="3"/>
      <c r="HJ123" s="3"/>
      <c r="HK123" s="3"/>
      <c r="HL123" s="3"/>
      <c r="HM123" s="3"/>
    </row>
    <row r="124" spans="1:240">
      <c r="A124" s="3"/>
      <c r="B124" s="3"/>
      <c r="C124" s="3"/>
      <c r="D124" s="3"/>
      <c r="E124" s="3"/>
      <c r="F124" s="3"/>
      <c r="G124" s="3"/>
      <c r="H124" s="3"/>
      <c r="I124" s="181"/>
      <c r="J124" s="3"/>
      <c r="K124" s="3"/>
      <c r="L124" s="3"/>
      <c r="M124" s="181"/>
      <c r="N124" s="3"/>
      <c r="O124" s="3"/>
      <c r="P124" s="3"/>
      <c r="Q124" s="181"/>
      <c r="R124" s="3"/>
      <c r="S124" s="3"/>
      <c r="T124" s="3"/>
      <c r="U124" s="181"/>
      <c r="V124" s="3"/>
      <c r="W124" s="3"/>
      <c r="X124" s="3"/>
      <c r="Y124" s="3"/>
      <c r="Z124" s="3"/>
      <c r="AA124" s="182"/>
      <c r="AB124" s="182"/>
      <c r="AC124" s="182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  <c r="BT124" s="3"/>
      <c r="BU124" s="3"/>
      <c r="BV124" s="3"/>
      <c r="BW124" s="3"/>
      <c r="BX124" s="3"/>
      <c r="BY124" s="3"/>
      <c r="BZ124" s="3"/>
      <c r="CA124" s="3"/>
      <c r="CB124" s="3"/>
      <c r="CC124" s="3"/>
      <c r="CD124" s="3"/>
      <c r="CE124" s="3"/>
      <c r="CF124" s="3"/>
      <c r="CG124" s="3"/>
      <c r="CH124" s="3"/>
      <c r="CI124" s="3"/>
      <c r="CJ124" s="3"/>
      <c r="CK124" s="3"/>
      <c r="CL124" s="3"/>
      <c r="CM124" s="3"/>
      <c r="CN124" s="3"/>
      <c r="CO124" s="3"/>
      <c r="CP124" s="3"/>
      <c r="CQ124" s="3"/>
      <c r="CR124" s="3"/>
      <c r="CS124" s="3"/>
      <c r="CT124" s="3"/>
      <c r="CU124" s="3"/>
      <c r="CV124" s="3"/>
      <c r="CW124" s="3"/>
      <c r="CX124" s="3"/>
      <c r="CY124" s="3"/>
      <c r="CZ124" s="3"/>
      <c r="DA124" s="3"/>
      <c r="DB124" s="3"/>
      <c r="DC124" s="3"/>
      <c r="DD124" s="3"/>
      <c r="DE124" s="3"/>
      <c r="DF124" s="3"/>
      <c r="DG124" s="3"/>
      <c r="DH124" s="3"/>
      <c r="DI124" s="3"/>
      <c r="DJ124" s="3"/>
      <c r="DK124" s="3"/>
      <c r="DL124" s="3"/>
      <c r="DM124" s="3"/>
      <c r="DN124" s="3"/>
      <c r="DO124" s="3"/>
      <c r="DP124" s="3"/>
      <c r="DQ124" s="3"/>
      <c r="DR124" s="3"/>
      <c r="DS124" s="3"/>
      <c r="DT124" s="3"/>
      <c r="DU124" s="3"/>
      <c r="DV124" s="3"/>
      <c r="DW124" s="3"/>
      <c r="DX124" s="3"/>
      <c r="DY124" s="3"/>
      <c r="DZ124" s="3"/>
      <c r="EA124" s="3"/>
      <c r="EB124" s="3"/>
      <c r="EC124" s="3"/>
      <c r="ED124" s="3"/>
      <c r="EE124" s="3"/>
      <c r="EF124" s="3"/>
      <c r="EG124" s="3"/>
      <c r="EH124" s="3"/>
      <c r="EI124" s="3"/>
      <c r="EJ124" s="3"/>
      <c r="EK124" s="3"/>
      <c r="EL124" s="3"/>
      <c r="EM124" s="3"/>
      <c r="EN124" s="3"/>
      <c r="EO124" s="3"/>
      <c r="EP124" s="3"/>
      <c r="EQ124" s="3"/>
      <c r="ER124" s="3"/>
      <c r="ES124" s="3"/>
      <c r="ET124" s="3"/>
      <c r="EU124" s="3"/>
      <c r="EV124" s="3"/>
      <c r="EW124" s="3"/>
      <c r="EX124" s="3"/>
      <c r="EY124" s="3"/>
      <c r="EZ124" s="3"/>
      <c r="FA124" s="3"/>
      <c r="FB124" s="3"/>
      <c r="FC124" s="3"/>
      <c r="FD124" s="3"/>
      <c r="FE124" s="3"/>
      <c r="FF124" s="3"/>
      <c r="FG124" s="3"/>
      <c r="FH124" s="3"/>
      <c r="FI124" s="3"/>
      <c r="FJ124" s="3"/>
      <c r="FK124" s="3"/>
      <c r="FL124" s="3"/>
      <c r="FM124" s="3"/>
      <c r="FN124" s="3"/>
      <c r="FO124" s="3"/>
      <c r="FP124" s="3"/>
      <c r="FQ124" s="3"/>
      <c r="FR124" s="3"/>
      <c r="FS124" s="3"/>
      <c r="FT124" s="3"/>
      <c r="FU124" s="3"/>
      <c r="FV124" s="3"/>
      <c r="FW124" s="3"/>
      <c r="FX124" s="3"/>
      <c r="FY124" s="3"/>
      <c r="FZ124" s="3"/>
      <c r="GA124" s="3"/>
      <c r="GB124" s="3"/>
      <c r="GC124" s="3"/>
      <c r="GD124" s="3"/>
      <c r="GE124" s="3"/>
      <c r="GF124" s="3"/>
      <c r="GG124" s="3"/>
      <c r="GH124" s="3"/>
      <c r="GI124" s="182"/>
      <c r="GJ124" s="3"/>
      <c r="GK124" s="3"/>
      <c r="GL124" s="3"/>
      <c r="GM124" s="3"/>
      <c r="GR124" s="3"/>
      <c r="GS124" s="3"/>
      <c r="GT124" s="3"/>
      <c r="GU124" s="3"/>
      <c r="GV124" s="3"/>
      <c r="GW124" s="3"/>
      <c r="GX124" s="3"/>
      <c r="GY124" s="3"/>
      <c r="GZ124" s="3"/>
      <c r="HA124" s="3"/>
      <c r="HB124" s="3"/>
      <c r="HC124" s="3"/>
      <c r="HD124" s="3"/>
      <c r="HE124" s="3"/>
      <c r="HF124" s="3"/>
      <c r="HG124" s="3"/>
      <c r="HH124" s="3"/>
      <c r="HI124" s="3"/>
      <c r="HJ124" s="3"/>
      <c r="HK124" s="3"/>
      <c r="HL124" s="3"/>
      <c r="HM124" s="3"/>
    </row>
    <row r="125" spans="1:240">
      <c r="A125" s="3"/>
      <c r="B125" s="3"/>
      <c r="C125" s="3"/>
      <c r="D125" s="3"/>
      <c r="E125" s="3"/>
      <c r="F125" s="3"/>
      <c r="G125" s="3"/>
      <c r="H125" s="3"/>
      <c r="I125" s="181"/>
      <c r="J125" s="3"/>
      <c r="K125" s="3"/>
      <c r="L125" s="3"/>
      <c r="M125" s="181"/>
      <c r="N125" s="3"/>
      <c r="O125" s="3"/>
      <c r="P125" s="3"/>
      <c r="Q125" s="181"/>
      <c r="R125" s="3"/>
      <c r="S125" s="3"/>
      <c r="T125" s="3"/>
      <c r="U125" s="181"/>
      <c r="V125" s="3"/>
      <c r="W125" s="3"/>
      <c r="X125" s="3"/>
      <c r="Y125" s="3"/>
      <c r="Z125" s="3"/>
      <c r="AA125" s="182"/>
      <c r="AB125" s="182"/>
      <c r="AC125" s="182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  <c r="BT125" s="3"/>
      <c r="BU125" s="3"/>
      <c r="BV125" s="3"/>
      <c r="BW125" s="3"/>
      <c r="BX125" s="3"/>
      <c r="BY125" s="3"/>
      <c r="BZ125" s="3"/>
      <c r="CA125" s="3"/>
      <c r="CB125" s="3"/>
      <c r="CC125" s="3"/>
      <c r="CD125" s="3"/>
      <c r="CE125" s="3"/>
      <c r="CF125" s="3"/>
      <c r="CG125" s="3"/>
      <c r="CH125" s="3"/>
      <c r="CI125" s="3"/>
      <c r="CJ125" s="3"/>
      <c r="CK125" s="3"/>
      <c r="CL125" s="3"/>
      <c r="CM125" s="3"/>
      <c r="CN125" s="3"/>
      <c r="CO125" s="3"/>
      <c r="CP125" s="3"/>
      <c r="CQ125" s="3"/>
      <c r="CR125" s="3"/>
      <c r="CS125" s="3"/>
      <c r="CT125" s="3"/>
      <c r="CU125" s="3"/>
      <c r="CV125" s="3"/>
      <c r="CW125" s="3"/>
      <c r="CX125" s="3"/>
      <c r="CY125" s="3"/>
      <c r="CZ125" s="3"/>
      <c r="DA125" s="3"/>
      <c r="DB125" s="3"/>
      <c r="DC125" s="3"/>
      <c r="DD125" s="3"/>
      <c r="DE125" s="3"/>
      <c r="DF125" s="3"/>
      <c r="DG125" s="3"/>
      <c r="DH125" s="3"/>
      <c r="DI125" s="3"/>
      <c r="DJ125" s="3"/>
      <c r="DK125" s="3"/>
      <c r="DL125" s="3"/>
      <c r="DM125" s="3"/>
      <c r="DN125" s="3"/>
      <c r="DO125" s="3"/>
      <c r="DP125" s="3"/>
      <c r="DQ125" s="3"/>
      <c r="DR125" s="3"/>
      <c r="DS125" s="3"/>
      <c r="DT125" s="3"/>
      <c r="DU125" s="3"/>
      <c r="DV125" s="3"/>
      <c r="DW125" s="3"/>
      <c r="DX125" s="3"/>
      <c r="DY125" s="3"/>
      <c r="DZ125" s="3"/>
      <c r="EA125" s="3"/>
      <c r="EB125" s="3"/>
      <c r="EC125" s="3"/>
      <c r="ED125" s="3"/>
      <c r="EE125" s="3"/>
      <c r="EF125" s="3"/>
      <c r="EG125" s="3"/>
      <c r="EH125" s="3"/>
      <c r="EI125" s="3"/>
      <c r="EJ125" s="3"/>
      <c r="EK125" s="3"/>
      <c r="EL125" s="3"/>
      <c r="EM125" s="3"/>
      <c r="EN125" s="3"/>
      <c r="EO125" s="3"/>
      <c r="EP125" s="3"/>
      <c r="EQ125" s="3"/>
      <c r="ER125" s="3"/>
      <c r="ES125" s="3"/>
      <c r="ET125" s="3"/>
      <c r="EU125" s="3"/>
      <c r="EV125" s="3"/>
      <c r="EW125" s="3"/>
      <c r="EX125" s="3"/>
      <c r="EY125" s="3"/>
      <c r="EZ125" s="3"/>
      <c r="FA125" s="3"/>
      <c r="FB125" s="3"/>
      <c r="FC125" s="3"/>
      <c r="FD125" s="3"/>
      <c r="FE125" s="3"/>
      <c r="FF125" s="3"/>
      <c r="FG125" s="3"/>
      <c r="FH125" s="3"/>
      <c r="FI125" s="3"/>
      <c r="FJ125" s="3"/>
      <c r="FK125" s="3"/>
      <c r="FL125" s="3"/>
      <c r="FM125" s="3"/>
      <c r="FN125" s="3"/>
      <c r="FO125" s="3"/>
      <c r="FP125" s="3"/>
      <c r="FQ125" s="3"/>
      <c r="FR125" s="3"/>
      <c r="FS125" s="3"/>
      <c r="FT125" s="3"/>
      <c r="FU125" s="3"/>
      <c r="FV125" s="3"/>
      <c r="FW125" s="3"/>
      <c r="FX125" s="3"/>
      <c r="FY125" s="3"/>
      <c r="FZ125" s="3"/>
      <c r="GA125" s="3"/>
      <c r="GB125" s="3"/>
      <c r="GC125" s="3"/>
      <c r="GD125" s="3"/>
      <c r="GE125" s="3"/>
      <c r="GF125" s="3"/>
      <c r="GG125" s="3"/>
      <c r="GH125" s="3"/>
      <c r="GI125" s="182"/>
      <c r="GJ125" s="3"/>
      <c r="GK125" s="3"/>
      <c r="GL125" s="3"/>
      <c r="GM125" s="3"/>
      <c r="GR125" s="3"/>
      <c r="GS125" s="3"/>
      <c r="GT125" s="3"/>
      <c r="GU125" s="3"/>
      <c r="GV125" s="3"/>
      <c r="GW125" s="3"/>
      <c r="GX125" s="3"/>
      <c r="GY125" s="3"/>
      <c r="GZ125" s="3"/>
      <c r="HA125" s="3"/>
      <c r="HB125" s="3"/>
      <c r="HC125" s="3"/>
      <c r="HD125" s="3"/>
      <c r="HE125" s="3"/>
      <c r="HF125" s="3"/>
      <c r="HG125" s="3"/>
      <c r="HH125" s="3"/>
      <c r="HI125" s="3"/>
      <c r="HJ125" s="3"/>
      <c r="HK125" s="3"/>
      <c r="HL125" s="3"/>
      <c r="HM125" s="3"/>
    </row>
    <row r="126" spans="1:240">
      <c r="A126" s="3"/>
      <c r="B126" s="3"/>
      <c r="C126" s="3"/>
      <c r="D126" s="3"/>
      <c r="E126" s="3"/>
      <c r="F126" s="3"/>
      <c r="G126" s="3"/>
      <c r="H126" s="3"/>
      <c r="I126" s="181"/>
      <c r="J126" s="3"/>
      <c r="K126" s="3"/>
      <c r="L126" s="3"/>
      <c r="M126" s="181"/>
      <c r="N126" s="3"/>
      <c r="O126" s="3"/>
      <c r="P126" s="3"/>
      <c r="Q126" s="181"/>
      <c r="R126" s="3"/>
      <c r="S126" s="3"/>
      <c r="T126" s="3"/>
      <c r="U126" s="181"/>
      <c r="V126" s="3"/>
      <c r="W126" s="3"/>
      <c r="X126" s="3"/>
      <c r="Y126" s="3"/>
      <c r="Z126" s="3"/>
      <c r="AA126" s="182"/>
      <c r="AB126" s="182"/>
      <c r="AC126" s="182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3"/>
      <c r="CA126" s="3"/>
      <c r="CB126" s="3"/>
      <c r="CC126" s="3"/>
      <c r="CD126" s="3"/>
      <c r="CE126" s="3"/>
      <c r="CF126" s="3"/>
      <c r="CG126" s="3"/>
      <c r="CH126" s="3"/>
      <c r="CI126" s="3"/>
      <c r="CJ126" s="3"/>
      <c r="CK126" s="3"/>
      <c r="CL126" s="3"/>
      <c r="CM126" s="3"/>
      <c r="CN126" s="3"/>
      <c r="CO126" s="3"/>
      <c r="CP126" s="3"/>
      <c r="CQ126" s="3"/>
      <c r="CR126" s="3"/>
      <c r="CS126" s="3"/>
      <c r="CT126" s="3"/>
      <c r="CU126" s="3"/>
      <c r="CV126" s="3"/>
      <c r="CW126" s="3"/>
      <c r="CX126" s="3"/>
      <c r="CY126" s="3"/>
      <c r="CZ126" s="3"/>
      <c r="DA126" s="3"/>
      <c r="DB126" s="3"/>
      <c r="DC126" s="3"/>
      <c r="DD126" s="3"/>
      <c r="DE126" s="3"/>
      <c r="DF126" s="3"/>
      <c r="DG126" s="3"/>
      <c r="DH126" s="3"/>
      <c r="DI126" s="3"/>
      <c r="DJ126" s="3"/>
      <c r="DK126" s="3"/>
      <c r="DL126" s="3"/>
      <c r="DM126" s="3"/>
      <c r="DN126" s="3"/>
      <c r="DO126" s="3"/>
      <c r="DP126" s="3"/>
      <c r="DQ126" s="3"/>
      <c r="DR126" s="3"/>
      <c r="DS126" s="3"/>
      <c r="DT126" s="3"/>
      <c r="DU126" s="3"/>
      <c r="DV126" s="3"/>
      <c r="DW126" s="3"/>
      <c r="DX126" s="3"/>
      <c r="DY126" s="3"/>
      <c r="DZ126" s="3"/>
      <c r="EA126" s="3"/>
      <c r="EB126" s="3"/>
      <c r="EC126" s="3"/>
      <c r="ED126" s="3"/>
      <c r="EE126" s="3"/>
      <c r="EF126" s="3"/>
      <c r="EG126" s="3"/>
      <c r="EH126" s="3"/>
      <c r="EI126" s="3"/>
      <c r="EJ126" s="3"/>
      <c r="EK126" s="3"/>
      <c r="EL126" s="3"/>
      <c r="EM126" s="3"/>
      <c r="EN126" s="3"/>
      <c r="EO126" s="3"/>
      <c r="EP126" s="3"/>
      <c r="EQ126" s="3"/>
      <c r="ER126" s="3"/>
      <c r="ES126" s="3"/>
      <c r="ET126" s="3"/>
      <c r="EU126" s="3"/>
      <c r="EV126" s="3"/>
      <c r="EW126" s="3"/>
      <c r="EX126" s="3"/>
      <c r="EY126" s="3"/>
      <c r="EZ126" s="3"/>
      <c r="FA126" s="3"/>
      <c r="FB126" s="3"/>
      <c r="FC126" s="3"/>
      <c r="FD126" s="3"/>
      <c r="FE126" s="3"/>
      <c r="FF126" s="3"/>
      <c r="FG126" s="3"/>
      <c r="FH126" s="3"/>
      <c r="FI126" s="3"/>
      <c r="FJ126" s="3"/>
      <c r="FK126" s="3"/>
      <c r="FL126" s="3"/>
      <c r="FM126" s="3"/>
      <c r="FN126" s="3"/>
      <c r="FO126" s="3"/>
      <c r="FP126" s="3"/>
      <c r="FQ126" s="3"/>
      <c r="FR126" s="3"/>
      <c r="FS126" s="3"/>
      <c r="FT126" s="3"/>
      <c r="FU126" s="3"/>
      <c r="FV126" s="3"/>
      <c r="FW126" s="3"/>
      <c r="FX126" s="3"/>
      <c r="FY126" s="3"/>
      <c r="FZ126" s="3"/>
      <c r="GA126" s="3"/>
      <c r="GB126" s="3"/>
      <c r="GC126" s="3"/>
      <c r="GD126" s="3"/>
      <c r="GE126" s="3"/>
      <c r="GF126" s="3"/>
      <c r="GG126" s="3"/>
      <c r="GH126" s="3"/>
      <c r="GI126" s="182"/>
      <c r="GJ126" s="3"/>
      <c r="GK126" s="3"/>
      <c r="GL126" s="3"/>
      <c r="GM126" s="3"/>
      <c r="GR126" s="3"/>
      <c r="GS126" s="3"/>
      <c r="GT126" s="3"/>
      <c r="GU126" s="3"/>
      <c r="GV126" s="3"/>
      <c r="GW126" s="3"/>
      <c r="GX126" s="3"/>
      <c r="GY126" s="3"/>
      <c r="GZ126" s="3"/>
      <c r="HA126" s="3"/>
      <c r="HB126" s="3"/>
      <c r="HC126" s="3"/>
      <c r="HD126" s="3"/>
      <c r="HE126" s="3"/>
      <c r="HF126" s="3"/>
      <c r="HG126" s="3"/>
      <c r="HH126" s="3"/>
      <c r="HI126" s="3"/>
      <c r="HJ126" s="3"/>
      <c r="HK126" s="3"/>
      <c r="HL126" s="3"/>
      <c r="HM126" s="3"/>
    </row>
    <row r="127" spans="1:240">
      <c r="A127" s="3"/>
      <c r="B127" s="3"/>
      <c r="C127" s="3"/>
      <c r="D127" s="3"/>
      <c r="E127" s="3"/>
      <c r="F127" s="3"/>
      <c r="G127" s="3"/>
      <c r="H127" s="3"/>
      <c r="I127" s="181"/>
      <c r="J127" s="3"/>
      <c r="K127" s="3"/>
      <c r="L127" s="3"/>
      <c r="M127" s="181"/>
      <c r="N127" s="3"/>
      <c r="O127" s="3"/>
      <c r="P127" s="3"/>
      <c r="Q127" s="181"/>
      <c r="R127" s="3"/>
      <c r="S127" s="3"/>
      <c r="T127" s="3"/>
      <c r="U127" s="181"/>
      <c r="V127" s="3"/>
      <c r="W127" s="3"/>
      <c r="X127" s="3"/>
      <c r="Y127" s="3"/>
      <c r="Z127" s="3"/>
      <c r="AA127" s="182"/>
      <c r="AB127" s="182"/>
      <c r="AC127" s="182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  <c r="CB127" s="3"/>
      <c r="CC127" s="3"/>
      <c r="CD127" s="3"/>
      <c r="CE127" s="3"/>
      <c r="CF127" s="3"/>
      <c r="CG127" s="3"/>
      <c r="CH127" s="3"/>
      <c r="CI127" s="3"/>
      <c r="CJ127" s="3"/>
      <c r="CK127" s="3"/>
      <c r="CL127" s="3"/>
      <c r="CM127" s="3"/>
      <c r="CN127" s="3"/>
      <c r="CO127" s="3"/>
      <c r="CP127" s="3"/>
      <c r="CQ127" s="3"/>
      <c r="CR127" s="3"/>
      <c r="CS127" s="3"/>
      <c r="CT127" s="3"/>
      <c r="CU127" s="3"/>
      <c r="CV127" s="3"/>
      <c r="CW127" s="3"/>
      <c r="CX127" s="3"/>
      <c r="CY127" s="3"/>
      <c r="CZ127" s="3"/>
      <c r="DA127" s="3"/>
      <c r="DB127" s="3"/>
      <c r="DC127" s="3"/>
      <c r="DD127" s="3"/>
      <c r="DE127" s="3"/>
      <c r="DF127" s="3"/>
      <c r="DG127" s="3"/>
      <c r="DH127" s="3"/>
      <c r="DI127" s="3"/>
      <c r="DJ127" s="3"/>
      <c r="DK127" s="3"/>
      <c r="DL127" s="3"/>
      <c r="DM127" s="3"/>
      <c r="DN127" s="3"/>
      <c r="DO127" s="3"/>
      <c r="DP127" s="3"/>
      <c r="DQ127" s="3"/>
      <c r="DR127" s="3"/>
      <c r="DS127" s="3"/>
      <c r="DT127" s="3"/>
      <c r="DU127" s="3"/>
      <c r="DV127" s="3"/>
      <c r="DW127" s="3"/>
      <c r="DX127" s="3"/>
      <c r="DY127" s="3"/>
      <c r="DZ127" s="3"/>
      <c r="EA127" s="3"/>
      <c r="EB127" s="3"/>
      <c r="EC127" s="3"/>
      <c r="ED127" s="3"/>
      <c r="EE127" s="3"/>
      <c r="EF127" s="3"/>
      <c r="EG127" s="3"/>
      <c r="EH127" s="3"/>
      <c r="EI127" s="3"/>
      <c r="EJ127" s="3"/>
      <c r="EK127" s="3"/>
      <c r="EL127" s="3"/>
      <c r="EM127" s="3"/>
      <c r="EN127" s="3"/>
      <c r="EO127" s="3"/>
      <c r="EP127" s="3"/>
      <c r="EQ127" s="3"/>
      <c r="ER127" s="3"/>
      <c r="ES127" s="3"/>
      <c r="ET127" s="3"/>
      <c r="EU127" s="3"/>
      <c r="EV127" s="3"/>
      <c r="EW127" s="3"/>
      <c r="EX127" s="3"/>
      <c r="EY127" s="3"/>
      <c r="EZ127" s="3"/>
      <c r="FA127" s="3"/>
      <c r="FB127" s="3"/>
      <c r="FC127" s="3"/>
      <c r="FD127" s="3"/>
      <c r="FE127" s="3"/>
      <c r="FF127" s="3"/>
      <c r="FG127" s="3"/>
      <c r="FH127" s="3"/>
      <c r="FI127" s="3"/>
      <c r="FJ127" s="3"/>
      <c r="FK127" s="3"/>
      <c r="FL127" s="3"/>
      <c r="FM127" s="3"/>
      <c r="FN127" s="3"/>
      <c r="FO127" s="3"/>
      <c r="FP127" s="3"/>
      <c r="FQ127" s="3"/>
      <c r="FR127" s="3"/>
      <c r="FS127" s="3"/>
      <c r="FT127" s="3"/>
      <c r="FU127" s="3"/>
      <c r="FV127" s="3"/>
      <c r="FW127" s="3"/>
      <c r="FX127" s="3"/>
      <c r="FY127" s="3"/>
      <c r="FZ127" s="3"/>
      <c r="GA127" s="3"/>
      <c r="GB127" s="3"/>
      <c r="GC127" s="3"/>
      <c r="GD127" s="3"/>
      <c r="GE127" s="3"/>
      <c r="GF127" s="3"/>
      <c r="GG127" s="3"/>
      <c r="GH127" s="3"/>
      <c r="GI127" s="182"/>
      <c r="GJ127" s="3"/>
      <c r="GK127" s="3"/>
      <c r="GL127" s="3"/>
      <c r="GM127" s="3"/>
      <c r="GR127" s="3"/>
      <c r="GS127" s="3"/>
      <c r="GT127" s="3"/>
      <c r="GU127" s="3"/>
      <c r="GV127" s="3"/>
      <c r="GW127" s="3"/>
      <c r="GX127" s="3"/>
      <c r="GY127" s="3"/>
      <c r="GZ127" s="3"/>
      <c r="HA127" s="3"/>
      <c r="HB127" s="3"/>
      <c r="HC127" s="3"/>
      <c r="HD127" s="3"/>
      <c r="HE127" s="3"/>
      <c r="HF127" s="3"/>
      <c r="HG127" s="3"/>
      <c r="HH127" s="3"/>
      <c r="HI127" s="3"/>
      <c r="HJ127" s="3"/>
      <c r="HK127" s="3"/>
      <c r="HL127" s="3"/>
      <c r="HM127" s="3"/>
    </row>
    <row r="128" spans="1:240">
      <c r="A128" s="3"/>
      <c r="B128" s="3"/>
      <c r="C128" s="3"/>
      <c r="D128" s="3"/>
      <c r="E128" s="3"/>
      <c r="F128" s="3"/>
      <c r="G128" s="3"/>
      <c r="H128" s="3"/>
      <c r="I128" s="181"/>
      <c r="J128" s="3"/>
      <c r="K128" s="3"/>
      <c r="L128" s="3"/>
      <c r="M128" s="181"/>
      <c r="N128" s="3"/>
      <c r="O128" s="3"/>
      <c r="P128" s="3"/>
      <c r="Q128" s="181"/>
      <c r="R128" s="3"/>
      <c r="S128" s="3"/>
      <c r="T128" s="3"/>
      <c r="U128" s="181"/>
      <c r="V128" s="3"/>
      <c r="W128" s="3"/>
      <c r="X128" s="3"/>
      <c r="Y128" s="3"/>
      <c r="Z128" s="3"/>
      <c r="AA128" s="182"/>
      <c r="AB128" s="182"/>
      <c r="AC128" s="182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3"/>
      <c r="BW128" s="3"/>
      <c r="BX128" s="3"/>
      <c r="BY128" s="3"/>
      <c r="BZ128" s="3"/>
      <c r="CA128" s="3"/>
      <c r="CB128" s="3"/>
      <c r="CC128" s="3"/>
      <c r="CD128" s="3"/>
      <c r="CE128" s="3"/>
      <c r="CF128" s="3"/>
      <c r="CG128" s="3"/>
      <c r="CH128" s="3"/>
      <c r="CI128" s="3"/>
      <c r="CJ128" s="3"/>
      <c r="CK128" s="3"/>
      <c r="CL128" s="3"/>
      <c r="CM128" s="3"/>
      <c r="CN128" s="3"/>
      <c r="CO128" s="3"/>
      <c r="CP128" s="3"/>
      <c r="CQ128" s="3"/>
      <c r="CR128" s="3"/>
      <c r="CS128" s="3"/>
      <c r="CT128" s="3"/>
      <c r="CU128" s="3"/>
      <c r="CV128" s="3"/>
      <c r="CW128" s="3"/>
      <c r="CX128" s="3"/>
      <c r="CY128" s="3"/>
      <c r="CZ128" s="3"/>
      <c r="DA128" s="3"/>
      <c r="DB128" s="3"/>
      <c r="DC128" s="3"/>
      <c r="DD128" s="3"/>
      <c r="DE128" s="3"/>
      <c r="DF128" s="3"/>
      <c r="DG128" s="3"/>
      <c r="DH128" s="3"/>
      <c r="DI128" s="3"/>
      <c r="DJ128" s="3"/>
      <c r="DK128" s="3"/>
      <c r="DL128" s="3"/>
      <c r="DM128" s="3"/>
      <c r="DN128" s="3"/>
      <c r="DO128" s="3"/>
      <c r="DP128" s="3"/>
      <c r="DQ128" s="3"/>
      <c r="DR128" s="3"/>
      <c r="DS128" s="3"/>
      <c r="DT128" s="3"/>
      <c r="DU128" s="3"/>
      <c r="DV128" s="3"/>
      <c r="DW128" s="3"/>
      <c r="DX128" s="3"/>
      <c r="DY128" s="3"/>
      <c r="DZ128" s="3"/>
      <c r="EA128" s="3"/>
      <c r="EB128" s="3"/>
      <c r="EC128" s="3"/>
      <c r="ED128" s="3"/>
      <c r="EE128" s="3"/>
      <c r="EF128" s="3"/>
      <c r="EG128" s="3"/>
      <c r="EH128" s="3"/>
      <c r="EI128" s="3"/>
      <c r="EJ128" s="3"/>
      <c r="EK128" s="3"/>
      <c r="EL128" s="3"/>
      <c r="EM128" s="3"/>
      <c r="EN128" s="3"/>
      <c r="EO128" s="3"/>
      <c r="EP128" s="3"/>
      <c r="EQ128" s="3"/>
      <c r="ER128" s="3"/>
      <c r="ES128" s="3"/>
      <c r="ET128" s="3"/>
      <c r="EU128" s="3"/>
      <c r="EV128" s="3"/>
      <c r="EW128" s="3"/>
      <c r="EX128" s="3"/>
      <c r="EY128" s="3"/>
      <c r="EZ128" s="3"/>
      <c r="FA128" s="3"/>
      <c r="FB128" s="3"/>
      <c r="FC128" s="3"/>
      <c r="FD128" s="3"/>
      <c r="FE128" s="3"/>
      <c r="FF128" s="3"/>
      <c r="FG128" s="3"/>
      <c r="FH128" s="3"/>
      <c r="FI128" s="3"/>
      <c r="FJ128" s="3"/>
      <c r="FK128" s="3"/>
      <c r="FL128" s="3"/>
      <c r="FM128" s="3"/>
      <c r="FN128" s="3"/>
      <c r="FO128" s="3"/>
      <c r="FP128" s="3"/>
      <c r="FQ128" s="3"/>
      <c r="FR128" s="3"/>
      <c r="FS128" s="3"/>
      <c r="FT128" s="3"/>
      <c r="FU128" s="3"/>
      <c r="FV128" s="3"/>
      <c r="FW128" s="3"/>
      <c r="FX128" s="3"/>
      <c r="FY128" s="3"/>
      <c r="FZ128" s="3"/>
      <c r="GA128" s="3"/>
      <c r="GB128" s="3"/>
      <c r="GC128" s="3"/>
      <c r="GD128" s="3"/>
      <c r="GE128" s="3"/>
      <c r="GF128" s="3"/>
      <c r="GG128" s="3"/>
      <c r="GH128" s="3"/>
      <c r="GI128" s="182"/>
      <c r="GJ128" s="3"/>
      <c r="GK128" s="3"/>
      <c r="GL128" s="3"/>
      <c r="GM128" s="3"/>
      <c r="GR128" s="3"/>
      <c r="GS128" s="3"/>
      <c r="GT128" s="3"/>
      <c r="GU128" s="3"/>
      <c r="GV128" s="3"/>
      <c r="GW128" s="3"/>
      <c r="GX128" s="3"/>
      <c r="GY128" s="3"/>
      <c r="GZ128" s="3"/>
      <c r="HA128" s="3"/>
      <c r="HB128" s="3"/>
      <c r="HC128" s="3"/>
      <c r="HD128" s="3"/>
      <c r="HE128" s="3"/>
      <c r="HF128" s="3"/>
      <c r="HG128" s="3"/>
      <c r="HH128" s="3"/>
      <c r="HI128" s="3"/>
      <c r="HJ128" s="3"/>
      <c r="HK128" s="3"/>
      <c r="HL128" s="3"/>
      <c r="HM128" s="3"/>
    </row>
    <row r="129" spans="1:221">
      <c r="A129" s="3"/>
      <c r="B129" s="3"/>
      <c r="C129" s="3"/>
      <c r="D129" s="3"/>
      <c r="E129" s="3"/>
      <c r="F129" s="3"/>
      <c r="G129" s="3"/>
      <c r="H129" s="3"/>
      <c r="I129" s="181"/>
      <c r="J129" s="3"/>
      <c r="K129" s="3"/>
      <c r="L129" s="3"/>
      <c r="M129" s="181"/>
      <c r="N129" s="3"/>
      <c r="O129" s="3"/>
      <c r="P129" s="3"/>
      <c r="Q129" s="181"/>
      <c r="R129" s="3"/>
      <c r="S129" s="3"/>
      <c r="T129" s="3"/>
      <c r="U129" s="181"/>
      <c r="V129" s="3"/>
      <c r="W129" s="3"/>
      <c r="X129" s="3"/>
      <c r="Y129" s="3"/>
      <c r="Z129" s="3"/>
      <c r="AA129" s="182"/>
      <c r="AB129" s="182"/>
      <c r="AC129" s="182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"/>
      <c r="BU129" s="3"/>
      <c r="BV129" s="3"/>
      <c r="BW129" s="3"/>
      <c r="BX129" s="3"/>
      <c r="BY129" s="3"/>
      <c r="BZ129" s="3"/>
      <c r="CA129" s="3"/>
      <c r="CB129" s="3"/>
      <c r="CC129" s="3"/>
      <c r="CD129" s="3"/>
      <c r="CE129" s="3"/>
      <c r="CF129" s="3"/>
      <c r="CG129" s="3"/>
      <c r="CH129" s="3"/>
      <c r="CI129" s="3"/>
      <c r="CJ129" s="3"/>
      <c r="CK129" s="3"/>
      <c r="CL129" s="3"/>
      <c r="CM129" s="3"/>
      <c r="CN129" s="3"/>
      <c r="CO129" s="3"/>
      <c r="CP129" s="3"/>
      <c r="CQ129" s="3"/>
      <c r="CR129" s="3"/>
      <c r="CS129" s="3"/>
      <c r="CT129" s="3"/>
      <c r="CU129" s="3"/>
      <c r="CV129" s="3"/>
      <c r="CW129" s="3"/>
      <c r="CX129" s="3"/>
      <c r="CY129" s="3"/>
      <c r="CZ129" s="3"/>
      <c r="DA129" s="3"/>
      <c r="DB129" s="3"/>
      <c r="DC129" s="3"/>
      <c r="DD129" s="3"/>
      <c r="DE129" s="3"/>
      <c r="DF129" s="3"/>
      <c r="DG129" s="3"/>
      <c r="DH129" s="3"/>
      <c r="DI129" s="3"/>
      <c r="DJ129" s="3"/>
      <c r="DK129" s="3"/>
      <c r="DL129" s="3"/>
      <c r="DM129" s="3"/>
      <c r="DN129" s="3"/>
      <c r="DO129" s="3"/>
      <c r="DP129" s="3"/>
      <c r="DQ129" s="3"/>
      <c r="DR129" s="3"/>
      <c r="DS129" s="3"/>
      <c r="DT129" s="3"/>
      <c r="DU129" s="3"/>
      <c r="DV129" s="3"/>
      <c r="DW129" s="3"/>
      <c r="DX129" s="3"/>
      <c r="DY129" s="3"/>
      <c r="DZ129" s="3"/>
      <c r="EA129" s="3"/>
      <c r="EB129" s="3"/>
      <c r="EC129" s="3"/>
      <c r="ED129" s="3"/>
      <c r="EE129" s="3"/>
      <c r="EF129" s="3"/>
      <c r="EG129" s="3"/>
      <c r="EH129" s="3"/>
      <c r="EI129" s="3"/>
      <c r="EJ129" s="3"/>
      <c r="EK129" s="3"/>
      <c r="EL129" s="3"/>
      <c r="EM129" s="3"/>
      <c r="EN129" s="3"/>
      <c r="EO129" s="3"/>
      <c r="EP129" s="3"/>
      <c r="EQ129" s="3"/>
      <c r="ER129" s="3"/>
      <c r="ES129" s="3"/>
      <c r="ET129" s="3"/>
      <c r="EU129" s="3"/>
      <c r="EV129" s="3"/>
      <c r="EW129" s="3"/>
      <c r="EX129" s="3"/>
      <c r="EY129" s="3"/>
      <c r="EZ129" s="3"/>
      <c r="FA129" s="3"/>
      <c r="FB129" s="3"/>
      <c r="FC129" s="3"/>
      <c r="FD129" s="3"/>
      <c r="FE129" s="3"/>
      <c r="FF129" s="3"/>
      <c r="FG129" s="3"/>
      <c r="FH129" s="3"/>
      <c r="FI129" s="3"/>
      <c r="FJ129" s="3"/>
      <c r="FK129" s="3"/>
      <c r="FL129" s="3"/>
      <c r="FM129" s="3"/>
      <c r="FN129" s="3"/>
      <c r="FO129" s="3"/>
      <c r="FP129" s="3"/>
      <c r="FQ129" s="3"/>
      <c r="FR129" s="3"/>
      <c r="FS129" s="3"/>
      <c r="FT129" s="3"/>
      <c r="FU129" s="3"/>
      <c r="FV129" s="3"/>
      <c r="FW129" s="3"/>
      <c r="FX129" s="3"/>
      <c r="FY129" s="3"/>
      <c r="FZ129" s="3"/>
      <c r="GA129" s="3"/>
      <c r="GB129" s="3"/>
      <c r="GC129" s="3"/>
      <c r="GD129" s="3"/>
      <c r="GE129" s="3"/>
      <c r="GF129" s="3"/>
      <c r="GG129" s="3"/>
      <c r="GH129" s="3"/>
      <c r="GI129" s="182"/>
      <c r="GJ129" s="3"/>
      <c r="GK129" s="3"/>
      <c r="GL129" s="3"/>
      <c r="GM129" s="3"/>
      <c r="GR129" s="3"/>
      <c r="GS129" s="3"/>
      <c r="GT129" s="3"/>
      <c r="GU129" s="3"/>
      <c r="GV129" s="3"/>
      <c r="GW129" s="3"/>
      <c r="GX129" s="3"/>
      <c r="GY129" s="3"/>
      <c r="GZ129" s="3"/>
      <c r="HA129" s="3"/>
      <c r="HB129" s="3"/>
      <c r="HC129" s="3"/>
      <c r="HD129" s="3"/>
      <c r="HE129" s="3"/>
      <c r="HF129" s="3"/>
      <c r="HG129" s="3"/>
      <c r="HH129" s="3"/>
      <c r="HI129" s="3"/>
      <c r="HJ129" s="3"/>
      <c r="HK129" s="3"/>
      <c r="HL129" s="3"/>
      <c r="HM129" s="3"/>
    </row>
    <row r="130" spans="1:221">
      <c r="A130" s="3"/>
      <c r="B130" s="3"/>
      <c r="C130" s="3"/>
      <c r="D130" s="3"/>
      <c r="E130" s="3"/>
      <c r="F130" s="3"/>
      <c r="G130" s="3"/>
      <c r="H130" s="3"/>
      <c r="I130" s="181"/>
      <c r="J130" s="3"/>
      <c r="K130" s="3"/>
      <c r="L130" s="3"/>
      <c r="M130" s="181"/>
      <c r="N130" s="3"/>
      <c r="O130" s="3"/>
      <c r="P130" s="3"/>
      <c r="Q130" s="181"/>
      <c r="R130" s="3"/>
      <c r="S130" s="3"/>
      <c r="T130" s="3"/>
      <c r="U130" s="181"/>
      <c r="V130" s="3"/>
      <c r="W130" s="3"/>
      <c r="X130" s="3"/>
      <c r="Y130" s="3"/>
      <c r="Z130" s="3"/>
      <c r="AA130" s="182"/>
      <c r="AB130" s="182"/>
      <c r="AC130" s="182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3"/>
      <c r="BW130" s="3"/>
      <c r="BX130" s="3"/>
      <c r="BY130" s="3"/>
      <c r="BZ130" s="3"/>
      <c r="CA130" s="3"/>
      <c r="CB130" s="3"/>
      <c r="CC130" s="3"/>
      <c r="CD130" s="3"/>
      <c r="CE130" s="3"/>
      <c r="CF130" s="3"/>
      <c r="CG130" s="3"/>
      <c r="CH130" s="3"/>
      <c r="CI130" s="3"/>
      <c r="CJ130" s="3"/>
      <c r="CK130" s="3"/>
      <c r="CL130" s="3"/>
      <c r="CM130" s="3"/>
      <c r="CN130" s="3"/>
      <c r="CO130" s="3"/>
      <c r="CP130" s="3"/>
      <c r="CQ130" s="3"/>
      <c r="CR130" s="3"/>
      <c r="CS130" s="3"/>
      <c r="CT130" s="3"/>
      <c r="CU130" s="3"/>
      <c r="CV130" s="3"/>
      <c r="CW130" s="3"/>
      <c r="CX130" s="3"/>
      <c r="CY130" s="3"/>
      <c r="CZ130" s="3"/>
      <c r="DA130" s="3"/>
      <c r="DB130" s="3"/>
      <c r="DC130" s="3"/>
      <c r="DD130" s="3"/>
      <c r="DE130" s="3"/>
      <c r="DF130" s="3"/>
      <c r="DG130" s="3"/>
      <c r="DH130" s="3"/>
      <c r="DI130" s="3"/>
      <c r="DJ130" s="3"/>
      <c r="DK130" s="3"/>
      <c r="DL130" s="3"/>
      <c r="DM130" s="3"/>
      <c r="DN130" s="3"/>
      <c r="DO130" s="3"/>
      <c r="DP130" s="3"/>
      <c r="DQ130" s="3"/>
      <c r="DR130" s="3"/>
      <c r="DS130" s="3"/>
      <c r="DT130" s="3"/>
      <c r="DU130" s="3"/>
      <c r="DV130" s="3"/>
      <c r="DW130" s="3"/>
      <c r="DX130" s="3"/>
      <c r="DY130" s="3"/>
      <c r="DZ130" s="3"/>
      <c r="EA130" s="3"/>
      <c r="EB130" s="3"/>
      <c r="EC130" s="3"/>
      <c r="ED130" s="3"/>
      <c r="EE130" s="3"/>
      <c r="EF130" s="3"/>
      <c r="EG130" s="3"/>
      <c r="EH130" s="3"/>
      <c r="EI130" s="3"/>
      <c r="EJ130" s="3"/>
      <c r="EK130" s="3"/>
      <c r="EL130" s="3"/>
      <c r="EM130" s="3"/>
      <c r="EN130" s="3"/>
      <c r="EO130" s="3"/>
      <c r="EP130" s="3"/>
      <c r="EQ130" s="3"/>
      <c r="ER130" s="3"/>
      <c r="ES130" s="3"/>
      <c r="ET130" s="3"/>
      <c r="EU130" s="3"/>
      <c r="EV130" s="3"/>
      <c r="EW130" s="3"/>
      <c r="EX130" s="3"/>
      <c r="EY130" s="3"/>
      <c r="EZ130" s="3"/>
      <c r="FA130" s="3"/>
      <c r="FB130" s="3"/>
      <c r="FC130" s="3"/>
      <c r="FD130" s="3"/>
      <c r="FE130" s="3"/>
      <c r="FF130" s="3"/>
      <c r="FG130" s="3"/>
      <c r="FH130" s="3"/>
      <c r="FI130" s="3"/>
      <c r="FJ130" s="3"/>
      <c r="FK130" s="3"/>
      <c r="FL130" s="3"/>
      <c r="FM130" s="3"/>
      <c r="FN130" s="3"/>
      <c r="FO130" s="3"/>
      <c r="FP130" s="3"/>
      <c r="FQ130" s="3"/>
      <c r="FR130" s="3"/>
      <c r="FS130" s="3"/>
      <c r="FT130" s="3"/>
      <c r="FU130" s="3"/>
      <c r="FV130" s="3"/>
      <c r="FW130" s="3"/>
      <c r="FX130" s="3"/>
      <c r="FY130" s="3"/>
      <c r="FZ130" s="3"/>
      <c r="GA130" s="3"/>
      <c r="GB130" s="3"/>
      <c r="GC130" s="3"/>
      <c r="GD130" s="3"/>
      <c r="GE130" s="3"/>
      <c r="GF130" s="3"/>
      <c r="GG130" s="3"/>
      <c r="GH130" s="3"/>
      <c r="GI130" s="182"/>
      <c r="GJ130" s="3"/>
      <c r="GK130" s="3"/>
      <c r="GL130" s="3"/>
      <c r="GM130" s="3"/>
      <c r="GR130" s="3"/>
      <c r="GS130" s="3"/>
      <c r="GT130" s="3"/>
      <c r="GU130" s="3"/>
      <c r="GV130" s="3"/>
      <c r="GW130" s="3"/>
      <c r="GX130" s="3"/>
      <c r="GY130" s="3"/>
      <c r="GZ130" s="3"/>
      <c r="HA130" s="3"/>
      <c r="HB130" s="3"/>
      <c r="HC130" s="3"/>
      <c r="HD130" s="3"/>
      <c r="HE130" s="3"/>
      <c r="HF130" s="3"/>
      <c r="HG130" s="3"/>
      <c r="HH130" s="3"/>
      <c r="HI130" s="3"/>
      <c r="HJ130" s="3"/>
      <c r="HK130" s="3"/>
      <c r="HL130" s="3"/>
      <c r="HM130" s="3"/>
    </row>
    <row r="131" spans="1:221">
      <c r="A131" s="3"/>
      <c r="B131" s="3"/>
      <c r="C131" s="3"/>
      <c r="D131" s="3"/>
      <c r="E131" s="3"/>
      <c r="F131" s="3"/>
      <c r="G131" s="3"/>
      <c r="H131" s="3"/>
      <c r="I131" s="181"/>
      <c r="J131" s="3"/>
      <c r="K131" s="3"/>
      <c r="L131" s="3"/>
      <c r="M131" s="181"/>
      <c r="N131" s="3"/>
      <c r="O131" s="3"/>
      <c r="P131" s="3"/>
      <c r="Q131" s="181"/>
      <c r="R131" s="3"/>
      <c r="S131" s="3"/>
      <c r="T131" s="3"/>
      <c r="U131" s="181"/>
      <c r="V131" s="3"/>
      <c r="W131" s="3"/>
      <c r="X131" s="3"/>
      <c r="Y131" s="3"/>
      <c r="Z131" s="3"/>
      <c r="AA131" s="182"/>
      <c r="AB131" s="182"/>
      <c r="AC131" s="182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  <c r="BX131" s="3"/>
      <c r="BY131" s="3"/>
      <c r="BZ131" s="3"/>
      <c r="CA131" s="3"/>
      <c r="CB131" s="3"/>
      <c r="CC131" s="3"/>
      <c r="CD131" s="3"/>
      <c r="CE131" s="3"/>
      <c r="CF131" s="3"/>
      <c r="CG131" s="3"/>
      <c r="CH131" s="3"/>
      <c r="CI131" s="3"/>
      <c r="CJ131" s="3"/>
      <c r="CK131" s="3"/>
      <c r="CL131" s="3"/>
      <c r="CM131" s="3"/>
      <c r="CN131" s="3"/>
      <c r="CO131" s="3"/>
      <c r="CP131" s="3"/>
      <c r="CQ131" s="3"/>
      <c r="CR131" s="3"/>
      <c r="CS131" s="3"/>
      <c r="CT131" s="3"/>
      <c r="CU131" s="3"/>
      <c r="CV131" s="3"/>
      <c r="CW131" s="3"/>
      <c r="CX131" s="3"/>
      <c r="CY131" s="3"/>
      <c r="CZ131" s="3"/>
      <c r="DA131" s="3"/>
      <c r="DB131" s="3"/>
      <c r="DC131" s="3"/>
      <c r="DD131" s="3"/>
      <c r="DE131" s="3"/>
      <c r="DF131" s="3"/>
      <c r="DG131" s="3"/>
      <c r="DH131" s="3"/>
      <c r="DI131" s="3"/>
      <c r="DJ131" s="3"/>
      <c r="DK131" s="3"/>
      <c r="DL131" s="3"/>
      <c r="DM131" s="3"/>
      <c r="DN131" s="3"/>
      <c r="DO131" s="3"/>
      <c r="DP131" s="3"/>
      <c r="DQ131" s="3"/>
      <c r="DR131" s="3"/>
      <c r="DS131" s="3"/>
      <c r="DT131" s="3"/>
      <c r="DU131" s="3"/>
      <c r="DV131" s="3"/>
      <c r="DW131" s="3"/>
      <c r="DX131" s="3"/>
      <c r="DY131" s="3"/>
      <c r="DZ131" s="3"/>
      <c r="EA131" s="3"/>
      <c r="EB131" s="3"/>
      <c r="EC131" s="3"/>
      <c r="ED131" s="3"/>
      <c r="EE131" s="3"/>
      <c r="EF131" s="3"/>
      <c r="EG131" s="3"/>
      <c r="EH131" s="3"/>
      <c r="EI131" s="3"/>
      <c r="EJ131" s="3"/>
      <c r="EK131" s="3"/>
      <c r="EL131" s="3"/>
      <c r="EM131" s="3"/>
      <c r="EN131" s="3"/>
      <c r="EO131" s="3"/>
      <c r="EP131" s="3"/>
      <c r="EQ131" s="3"/>
      <c r="ER131" s="3"/>
      <c r="ES131" s="3"/>
      <c r="ET131" s="3"/>
      <c r="EU131" s="3"/>
      <c r="EV131" s="3"/>
      <c r="EW131" s="3"/>
      <c r="EX131" s="3"/>
      <c r="EY131" s="3"/>
      <c r="EZ131" s="3"/>
      <c r="FA131" s="3"/>
      <c r="FB131" s="3"/>
      <c r="FC131" s="3"/>
      <c r="FD131" s="3"/>
      <c r="FE131" s="3"/>
      <c r="FF131" s="3"/>
      <c r="FG131" s="3"/>
      <c r="FH131" s="3"/>
      <c r="FI131" s="3"/>
      <c r="FJ131" s="3"/>
      <c r="FK131" s="3"/>
      <c r="FL131" s="3"/>
      <c r="FM131" s="3"/>
      <c r="FN131" s="3"/>
      <c r="FO131" s="3"/>
      <c r="FP131" s="3"/>
      <c r="FQ131" s="3"/>
      <c r="FR131" s="3"/>
      <c r="FS131" s="3"/>
      <c r="FT131" s="3"/>
      <c r="FU131" s="3"/>
      <c r="FV131" s="3"/>
      <c r="FW131" s="3"/>
      <c r="FX131" s="3"/>
      <c r="FY131" s="3"/>
      <c r="FZ131" s="3"/>
      <c r="GA131" s="3"/>
      <c r="GB131" s="3"/>
      <c r="GC131" s="3"/>
      <c r="GD131" s="3"/>
      <c r="GE131" s="3"/>
      <c r="GF131" s="3"/>
      <c r="GG131" s="3"/>
      <c r="GH131" s="3"/>
      <c r="GI131" s="182"/>
      <c r="GJ131" s="3"/>
      <c r="GK131" s="3"/>
      <c r="GL131" s="3"/>
      <c r="GM131" s="3"/>
      <c r="GR131" s="3"/>
      <c r="GS131" s="3"/>
      <c r="GT131" s="3"/>
      <c r="GU131" s="3"/>
      <c r="GV131" s="3"/>
      <c r="GW131" s="3"/>
      <c r="GX131" s="3"/>
      <c r="GY131" s="3"/>
      <c r="GZ131" s="3"/>
      <c r="HA131" s="3"/>
      <c r="HB131" s="3"/>
      <c r="HC131" s="3"/>
      <c r="HD131" s="3"/>
      <c r="HE131" s="3"/>
      <c r="HF131" s="3"/>
      <c r="HG131" s="3"/>
      <c r="HH131" s="3"/>
      <c r="HI131" s="3"/>
      <c r="HJ131" s="3"/>
      <c r="HK131" s="3"/>
      <c r="HL131" s="3"/>
      <c r="HM131" s="3"/>
    </row>
  </sheetData>
  <sheetProtection password="85B9" sheet="1" objects="1" scenarios="1" formatCells="0" formatColumns="0" formatRows="0" selectLockedCells="1"/>
  <mergeCells count="380">
    <mergeCell ref="FU8:FU12"/>
    <mergeCell ref="G115:I115"/>
    <mergeCell ref="G116:I116"/>
    <mergeCell ref="CP116:CR116"/>
    <mergeCell ref="CT116:CV116"/>
    <mergeCell ref="CX116:CZ116"/>
    <mergeCell ref="CH117:CJ117"/>
    <mergeCell ref="CL117:CN117"/>
    <mergeCell ref="CP117:CR117"/>
    <mergeCell ref="CT117:CV117"/>
    <mergeCell ref="CX117:CZ117"/>
    <mergeCell ref="BQ117:BS117"/>
    <mergeCell ref="BU117:BW117"/>
    <mergeCell ref="BY117:CA117"/>
    <mergeCell ref="CD117:CF117"/>
    <mergeCell ref="G114:I114"/>
    <mergeCell ref="DG113:DI113"/>
    <mergeCell ref="DK113:DM113"/>
    <mergeCell ref="DO113:DQ113"/>
    <mergeCell ref="DS113:DU113"/>
    <mergeCell ref="DG114:DI114"/>
    <mergeCell ref="DK114:DM114"/>
    <mergeCell ref="DO114:DQ114"/>
    <mergeCell ref="DS114:DU114"/>
    <mergeCell ref="A9:A11"/>
    <mergeCell ref="G11:I11"/>
    <mergeCell ref="G113:I113"/>
    <mergeCell ref="BD9:BD10"/>
    <mergeCell ref="BE9:BH9"/>
    <mergeCell ref="AZ11:BB11"/>
    <mergeCell ref="BQ9:BT9"/>
    <mergeCell ref="BU9:BX9"/>
    <mergeCell ref="BY9:CB9"/>
    <mergeCell ref="AF11:AH11"/>
    <mergeCell ref="AI11:AI12"/>
    <mergeCell ref="AJ11:AL11"/>
    <mergeCell ref="AN11:AP11"/>
    <mergeCell ref="AQ11:AQ12"/>
    <mergeCell ref="AR113:AT113"/>
    <mergeCell ref="AV113:AX113"/>
    <mergeCell ref="AZ113:BB113"/>
    <mergeCell ref="BE113:BG113"/>
    <mergeCell ref="BI113:BK113"/>
    <mergeCell ref="BM113:BO113"/>
    <mergeCell ref="BQ113:BS113"/>
    <mergeCell ref="BU113:BW113"/>
    <mergeCell ref="BY113:CA113"/>
    <mergeCell ref="AN9:AQ9"/>
    <mergeCell ref="AR9:AU9"/>
    <mergeCell ref="AV9:AY9"/>
    <mergeCell ref="AZ9:BC9"/>
    <mergeCell ref="CD113:CF113"/>
    <mergeCell ref="CH113:CJ113"/>
    <mergeCell ref="CL113:CN113"/>
    <mergeCell ref="BY114:CA114"/>
    <mergeCell ref="CD114:CF114"/>
    <mergeCell ref="CH114:CJ114"/>
    <mergeCell ref="CC9:CC10"/>
    <mergeCell ref="CD9:CG9"/>
    <mergeCell ref="CH9:CK9"/>
    <mergeCell ref="CL9:CO9"/>
    <mergeCell ref="BX11:BX12"/>
    <mergeCell ref="BU11:BW11"/>
    <mergeCell ref="BT11:BT12"/>
    <mergeCell ref="AR11:AT11"/>
    <mergeCell ref="AU11:AU12"/>
    <mergeCell ref="AV11:AX11"/>
    <mergeCell ref="AY11:AY12"/>
    <mergeCell ref="BE11:BG11"/>
    <mergeCell ref="BH11:BH12"/>
    <mergeCell ref="BI11:BK11"/>
    <mergeCell ref="BU114:BW114"/>
    <mergeCell ref="O9:R9"/>
    <mergeCell ref="S9:V9"/>
    <mergeCell ref="W9:Z9"/>
    <mergeCell ref="AA9:AD9"/>
    <mergeCell ref="AE9:AE10"/>
    <mergeCell ref="AM11:AM12"/>
    <mergeCell ref="F8:G8"/>
    <mergeCell ref="H8:P8"/>
    <mergeCell ref="Q8:V8"/>
    <mergeCell ref="AF9:AI9"/>
    <mergeCell ref="AJ9:AM9"/>
    <mergeCell ref="AD11:AD12"/>
    <mergeCell ref="FQ11:FQ12"/>
    <mergeCell ref="FR11:FR12"/>
    <mergeCell ref="FS11:FS12"/>
    <mergeCell ref="EZ11:EZ12"/>
    <mergeCell ref="FA11:FA12"/>
    <mergeCell ref="FB11:FB12"/>
    <mergeCell ref="FC11:FC12"/>
    <mergeCell ref="FD11:FD12"/>
    <mergeCell ref="FE11:FE12"/>
    <mergeCell ref="FH11:FH12"/>
    <mergeCell ref="FI11:FI12"/>
    <mergeCell ref="FJ11:FJ12"/>
    <mergeCell ref="FK11:FK12"/>
    <mergeCell ref="FL11:FL12"/>
    <mergeCell ref="FO11:FO12"/>
    <mergeCell ref="FP11:FP12"/>
    <mergeCell ref="FN11:FN12"/>
    <mergeCell ref="FG11:FG12"/>
    <mergeCell ref="BO8:BT8"/>
    <mergeCell ref="BU8:CB8"/>
    <mergeCell ref="CC8:CE8"/>
    <mergeCell ref="DV11:DV12"/>
    <mergeCell ref="DW11:DY11"/>
    <mergeCell ref="DZ11:DZ12"/>
    <mergeCell ref="DS8:DZ8"/>
    <mergeCell ref="BL11:BL12"/>
    <mergeCell ref="BM11:BO11"/>
    <mergeCell ref="BP11:BP12"/>
    <mergeCell ref="BQ11:BS11"/>
    <mergeCell ref="CF8:CM8"/>
    <mergeCell ref="CN8:CS8"/>
    <mergeCell ref="CT8:DA8"/>
    <mergeCell ref="DB8:DD8"/>
    <mergeCell ref="DE8:DL8"/>
    <mergeCell ref="DM8:DR8"/>
    <mergeCell ref="DO9:DR9"/>
    <mergeCell ref="BI9:BL9"/>
    <mergeCell ref="DC9:DF9"/>
    <mergeCell ref="DG9:DJ9"/>
    <mergeCell ref="DK9:DN9"/>
    <mergeCell ref="DB9:DB10"/>
    <mergeCell ref="BM9:BP9"/>
    <mergeCell ref="BD8:BF8"/>
    <mergeCell ref="BG8:BN8"/>
    <mergeCell ref="A1:AI4"/>
    <mergeCell ref="A6:C6"/>
    <mergeCell ref="D6:R6"/>
    <mergeCell ref="S6:V6"/>
    <mergeCell ref="W6:AA6"/>
    <mergeCell ref="A7:C7"/>
    <mergeCell ref="D7:E7"/>
    <mergeCell ref="F7:G7"/>
    <mergeCell ref="H7:K7"/>
    <mergeCell ref="L7:O7"/>
    <mergeCell ref="P7:R7"/>
    <mergeCell ref="S7:Y7"/>
    <mergeCell ref="Z7:AA7"/>
    <mergeCell ref="W8:AD8"/>
    <mergeCell ref="AE8:AG8"/>
    <mergeCell ref="AH8:AO8"/>
    <mergeCell ref="AP8:AU8"/>
    <mergeCell ref="AV8:BC8"/>
    <mergeCell ref="EZ9:FF9"/>
    <mergeCell ref="FG9:FM9"/>
    <mergeCell ref="FN9:FT9"/>
    <mergeCell ref="FI8:FM8"/>
    <mergeCell ref="FN8:FO8"/>
    <mergeCell ref="FP8:FT8"/>
    <mergeCell ref="EL8:EQ8"/>
    <mergeCell ref="ER8:EY8"/>
    <mergeCell ref="EZ8:FA8"/>
    <mergeCell ref="FB8:FF8"/>
    <mergeCell ref="FG8:FH8"/>
    <mergeCell ref="EA8:EC8"/>
    <mergeCell ref="ED8:EK8"/>
    <mergeCell ref="EJ9:EM9"/>
    <mergeCell ref="DS9:DV9"/>
    <mergeCell ref="DW9:DZ9"/>
    <mergeCell ref="EA9:EA10"/>
    <mergeCell ref="EB9:EE9"/>
    <mergeCell ref="EF9:EI9"/>
    <mergeCell ref="EY11:EY12"/>
    <mergeCell ref="EI11:EI12"/>
    <mergeCell ref="EN9:EQ9"/>
    <mergeCell ref="ER9:EU9"/>
    <mergeCell ref="EV9:EY9"/>
    <mergeCell ref="EJ11:EL11"/>
    <mergeCell ref="EM11:EM12"/>
    <mergeCell ref="FV9:GH9"/>
    <mergeCell ref="G10:AD10"/>
    <mergeCell ref="AF10:BC10"/>
    <mergeCell ref="BE10:CB10"/>
    <mergeCell ref="CD10:DA10"/>
    <mergeCell ref="DC10:DZ10"/>
    <mergeCell ref="EB10:EY10"/>
    <mergeCell ref="FF10:FF12"/>
    <mergeCell ref="FM10:FM12"/>
    <mergeCell ref="FT10:FT12"/>
    <mergeCell ref="J11:J12"/>
    <mergeCell ref="K11:M11"/>
    <mergeCell ref="N11:N12"/>
    <mergeCell ref="O11:Q11"/>
    <mergeCell ref="R11:R12"/>
    <mergeCell ref="S11:U11"/>
    <mergeCell ref="V11:V12"/>
    <mergeCell ref="W11:Y11"/>
    <mergeCell ref="CP9:CS9"/>
    <mergeCell ref="CT9:CW9"/>
    <mergeCell ref="CX9:DA9"/>
    <mergeCell ref="BC11:BC12"/>
    <mergeCell ref="Z11:Z12"/>
    <mergeCell ref="AA11:AC11"/>
    <mergeCell ref="B113:E113"/>
    <mergeCell ref="K113:M113"/>
    <mergeCell ref="O113:Q113"/>
    <mergeCell ref="S113:U113"/>
    <mergeCell ref="W113:Y113"/>
    <mergeCell ref="AA113:AC113"/>
    <mergeCell ref="AF113:AH113"/>
    <mergeCell ref="AJ113:AL113"/>
    <mergeCell ref="AN113:AP113"/>
    <mergeCell ref="B9:E11"/>
    <mergeCell ref="F9:F10"/>
    <mergeCell ref="G9:J9"/>
    <mergeCell ref="K9:N9"/>
    <mergeCell ref="EN11:EP11"/>
    <mergeCell ref="EQ11:EQ12"/>
    <mergeCell ref="ER11:ET11"/>
    <mergeCell ref="EU11:EU12"/>
    <mergeCell ref="EV11:EX11"/>
    <mergeCell ref="BY11:CA11"/>
    <mergeCell ref="CB11:CB12"/>
    <mergeCell ref="CD11:CF11"/>
    <mergeCell ref="CG11:CG12"/>
    <mergeCell ref="CH11:CJ11"/>
    <mergeCell ref="CK11:CK12"/>
    <mergeCell ref="CL11:CN11"/>
    <mergeCell ref="CO11:CO12"/>
    <mergeCell ref="EB11:ED11"/>
    <mergeCell ref="EE11:EE12"/>
    <mergeCell ref="EF11:EH11"/>
    <mergeCell ref="DC11:DE11"/>
    <mergeCell ref="DF11:DF12"/>
    <mergeCell ref="DG11:DI11"/>
    <mergeCell ref="DJ11:DJ12"/>
    <mergeCell ref="DK11:DM11"/>
    <mergeCell ref="DN11:DN12"/>
    <mergeCell ref="DO11:DQ11"/>
    <mergeCell ref="DR11:DR12"/>
    <mergeCell ref="CL114:CN114"/>
    <mergeCell ref="CP114:CR114"/>
    <mergeCell ref="CT114:CV114"/>
    <mergeCell ref="CX114:CZ114"/>
    <mergeCell ref="DC114:DE114"/>
    <mergeCell ref="CP11:CR11"/>
    <mergeCell ref="CS11:CS12"/>
    <mergeCell ref="CT11:CV11"/>
    <mergeCell ref="CW11:CW12"/>
    <mergeCell ref="CX11:CZ11"/>
    <mergeCell ref="DA11:DA12"/>
    <mergeCell ref="CP113:CR113"/>
    <mergeCell ref="CT113:CV113"/>
    <mergeCell ref="CX113:CZ113"/>
    <mergeCell ref="DC113:DE113"/>
    <mergeCell ref="DW113:DY113"/>
    <mergeCell ref="EB113:ED113"/>
    <mergeCell ref="EF113:EH113"/>
    <mergeCell ref="DS11:DU11"/>
    <mergeCell ref="EJ113:EL113"/>
    <mergeCell ref="EN113:EP113"/>
    <mergeCell ref="ER113:ET113"/>
    <mergeCell ref="EV113:EX113"/>
    <mergeCell ref="B114:E114"/>
    <mergeCell ref="K114:M114"/>
    <mergeCell ref="O114:Q114"/>
    <mergeCell ref="S114:U114"/>
    <mergeCell ref="W114:Y114"/>
    <mergeCell ref="AA114:AC114"/>
    <mergeCell ref="AF114:AH114"/>
    <mergeCell ref="AJ114:AL114"/>
    <mergeCell ref="AN114:AP114"/>
    <mergeCell ref="AR114:AT114"/>
    <mergeCell ref="AV114:AX114"/>
    <mergeCell ref="AZ114:BB114"/>
    <mergeCell ref="BE114:BG114"/>
    <mergeCell ref="BI114:BK114"/>
    <mergeCell ref="BM114:BO114"/>
    <mergeCell ref="BQ114:BS114"/>
    <mergeCell ref="DW114:DY114"/>
    <mergeCell ref="EB114:ED114"/>
    <mergeCell ref="EF114:EH114"/>
    <mergeCell ref="EJ114:EL114"/>
    <mergeCell ref="EN114:EP114"/>
    <mergeCell ref="ER114:ET114"/>
    <mergeCell ref="EV114:EX114"/>
    <mergeCell ref="B115:E115"/>
    <mergeCell ref="K115:M115"/>
    <mergeCell ref="O115:Q115"/>
    <mergeCell ref="S115:U115"/>
    <mergeCell ref="W115:Y115"/>
    <mergeCell ref="AA115:AC115"/>
    <mergeCell ref="AF115:AH115"/>
    <mergeCell ref="AJ115:AL115"/>
    <mergeCell ref="AN115:AP115"/>
    <mergeCell ref="AR115:AT115"/>
    <mergeCell ref="AV115:AX115"/>
    <mergeCell ref="AZ115:BB115"/>
    <mergeCell ref="BE115:BG115"/>
    <mergeCell ref="BI115:BK115"/>
    <mergeCell ref="BM115:BO115"/>
    <mergeCell ref="BQ115:BS115"/>
    <mergeCell ref="BU115:BW115"/>
    <mergeCell ref="EB115:ED115"/>
    <mergeCell ref="EF115:EH115"/>
    <mergeCell ref="EJ115:EL115"/>
    <mergeCell ref="EN115:EP115"/>
    <mergeCell ref="ER115:ET115"/>
    <mergeCell ref="EV115:EX115"/>
    <mergeCell ref="B116:E116"/>
    <mergeCell ref="K116:M116"/>
    <mergeCell ref="O116:Q116"/>
    <mergeCell ref="S116:U116"/>
    <mergeCell ref="W116:Y116"/>
    <mergeCell ref="AA116:AC116"/>
    <mergeCell ref="AF116:AH116"/>
    <mergeCell ref="AJ116:AL116"/>
    <mergeCell ref="AN116:AP116"/>
    <mergeCell ref="AR116:AT116"/>
    <mergeCell ref="AV116:AX116"/>
    <mergeCell ref="AZ116:BB116"/>
    <mergeCell ref="BE116:BG116"/>
    <mergeCell ref="BI116:BK116"/>
    <mergeCell ref="BM116:BO116"/>
    <mergeCell ref="BQ116:BS116"/>
    <mergeCell ref="BU116:BW116"/>
    <mergeCell ref="BY116:CA116"/>
    <mergeCell ref="DG115:DI115"/>
    <mergeCell ref="DK115:DM115"/>
    <mergeCell ref="DO115:DQ115"/>
    <mergeCell ref="DS115:DU115"/>
    <mergeCell ref="DW115:DY115"/>
    <mergeCell ref="CD116:CF116"/>
    <mergeCell ref="CH116:CJ116"/>
    <mergeCell ref="CL116:CN116"/>
    <mergeCell ref="BY115:CA115"/>
    <mergeCell ref="CD115:CF115"/>
    <mergeCell ref="CH115:CJ115"/>
    <mergeCell ref="CL115:CN115"/>
    <mergeCell ref="CP115:CR115"/>
    <mergeCell ref="CT115:CV115"/>
    <mergeCell ref="CX115:CZ115"/>
    <mergeCell ref="DC115:DE115"/>
    <mergeCell ref="B117:E117"/>
    <mergeCell ref="G117:I117"/>
    <mergeCell ref="K117:M117"/>
    <mergeCell ref="O117:Q117"/>
    <mergeCell ref="S117:U117"/>
    <mergeCell ref="W117:Y117"/>
    <mergeCell ref="AA117:AC117"/>
    <mergeCell ref="AF117:AH117"/>
    <mergeCell ref="AJ117:AL117"/>
    <mergeCell ref="EJ116:EL116"/>
    <mergeCell ref="EN116:EP116"/>
    <mergeCell ref="ER116:ET116"/>
    <mergeCell ref="EV116:EX116"/>
    <mergeCell ref="AN117:AP117"/>
    <mergeCell ref="AR117:AT117"/>
    <mergeCell ref="AV117:AX117"/>
    <mergeCell ref="AZ117:BB117"/>
    <mergeCell ref="BE117:BG117"/>
    <mergeCell ref="BI117:BK117"/>
    <mergeCell ref="BM117:BO117"/>
    <mergeCell ref="HY11:HZ11"/>
    <mergeCell ref="IA11:IB11"/>
    <mergeCell ref="IC11:ID11"/>
    <mergeCell ref="IE11:IF11"/>
    <mergeCell ref="DC117:DE117"/>
    <mergeCell ref="DG117:DI117"/>
    <mergeCell ref="DK117:DM117"/>
    <mergeCell ref="DO117:DQ117"/>
    <mergeCell ref="DS117:DU117"/>
    <mergeCell ref="DW117:DY117"/>
    <mergeCell ref="EB117:ED117"/>
    <mergeCell ref="EF117:EH117"/>
    <mergeCell ref="EJ117:EL117"/>
    <mergeCell ref="EN117:EP117"/>
    <mergeCell ref="ER117:ET117"/>
    <mergeCell ref="EV117:EX117"/>
    <mergeCell ref="DC116:DE116"/>
    <mergeCell ref="DG116:DI116"/>
    <mergeCell ref="DK116:DM116"/>
    <mergeCell ref="DO116:DQ116"/>
    <mergeCell ref="DS116:DU116"/>
    <mergeCell ref="DW116:DY116"/>
    <mergeCell ref="EB116:ED116"/>
    <mergeCell ref="EF116:EH116"/>
  </mergeCells>
  <dataValidations count="12">
    <dataValidation type="whole" operator="lessThanOrEqual" allowBlank="1" showInputMessage="1" showErrorMessage="1" sqref="CR13:CR112 DQ13:DQ112 DM13:DM112 DE13:DE112 DU13:DU112 DI13:DI112 CN13:CN112 CF13:CF112 BS13:BS112 BO13:BO112 AT13:AT112 AP13:AP112 BG13:BG112 BW13:BW112 BK13:BK112 AH13:AH112 AX13:AX112 AL13:AL112 CV13:CV112 CJ13:CJ112 U13:U112 Q13:Q112 I13:I112 Y13:Y112 M13:M112 EP13:EP112 EL13:EL112 ED13:ED112 ET13:ET112 EH13:EH112">
      <formula1>10</formula1>
    </dataValidation>
    <dataValidation type="whole" operator="lessThanOrEqual" allowBlank="1" showInputMessage="1" showErrorMessage="1" sqref="X13:X112 DT13:DT112 AW13:AW112 BV13:BV112 CU13:CU112 ES13:ES112">
      <formula1>$X$12</formula1>
    </dataValidation>
    <dataValidation type="whole" operator="lessThanOrEqual" allowBlank="1" showInputMessage="1" showErrorMessage="1" sqref="T13:T112 DP13:DP112 AS13:AS112 BR13:BR112 CQ13:CQ112 EO13:EO112">
      <formula1>$T$12</formula1>
    </dataValidation>
    <dataValidation type="whole" operator="lessThanOrEqual" allowBlank="1" showInputMessage="1" showErrorMessage="1" sqref="P13:P112 DL13:DL112 AO13:AO112 BN13:BN112 CM13:CM112 EK13:EK112">
      <formula1>$P$12</formula1>
    </dataValidation>
    <dataValidation type="whole" operator="lessThanOrEqual" allowBlank="1" showInputMessage="1" showErrorMessage="1" sqref="L13:L112 DH13:DH112 AK13:AK112 BJ13:BJ112 CI13:CI112 EG13:EG112">
      <formula1>$L$12</formula1>
    </dataValidation>
    <dataValidation type="whole" operator="lessThanOrEqual" allowBlank="1" showInputMessage="1" showErrorMessage="1" sqref="H13:H112 AG13:AG112 BF13:BF112 CE13:CE112 DD13:DD112 EC13:EC112">
      <formula1>$H$12</formula1>
    </dataValidation>
    <dataValidation type="whole" operator="lessThanOrEqual" allowBlank="1" showInputMessage="1" showErrorMessage="1" sqref="W13:W112 DS13:DS112 AV13:AV112 BU13:BU112 CT13:CT112 ER13:ER112">
      <formula1>$W$12</formula1>
    </dataValidation>
    <dataValidation type="whole" operator="lessThanOrEqual" allowBlank="1" showInputMessage="1" showErrorMessage="1" sqref="S13:S112 DO13:DO112 AR13:AR112 BQ13:BQ112 CP13:CP112 EN13:EN112">
      <formula1>$S$12</formula1>
    </dataValidation>
    <dataValidation type="whole" operator="lessThanOrEqual" allowBlank="1" showInputMessage="1" showErrorMessage="1" sqref="O13:O112 DK13:DK112 AN13:AN112 BM13:BM112 CL13:CL112 EJ13:EJ112">
      <formula1>$O$12</formula1>
    </dataValidation>
    <dataValidation type="whole" operator="lessThanOrEqual" allowBlank="1" showInputMessage="1" showErrorMessage="1" sqref="K13:K112 DG13:DG112 AJ13:AJ112 BI13:BI112 CH13:CH112 EF13:EF112">
      <formula1>$K$12</formula1>
    </dataValidation>
    <dataValidation type="whole" operator="lessThanOrEqual" allowBlank="1" showInputMessage="1" showErrorMessage="1" sqref="G13:G112 AF13:AF112 BE13:BE112 CD13:CD112 DC13:DC112 EB13:EB112">
      <formula1>$G$12</formula1>
    </dataValidation>
    <dataValidation type="whole" allowBlank="1" showInputMessage="1" showErrorMessage="1" sqref="B13:B112">
      <formula1>701</formula1>
      <formula2>800</formula2>
    </dataValidation>
  </dataValidation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A1:IF131"/>
  <sheetViews>
    <sheetView zoomScale="90" zoomScaleNormal="90" zoomScaleSheetLayoutView="100" workbookViewId="0">
      <pane xSplit="11" ySplit="10" topLeftCell="L11" activePane="bottomRight" state="frozen"/>
      <selection pane="topRight" activeCell="L1" sqref="L1"/>
      <selection pane="bottomLeft" activeCell="A11" sqref="A11"/>
      <selection pane="bottomRight" activeCell="S13" sqref="S13"/>
    </sheetView>
  </sheetViews>
  <sheetFormatPr defaultRowHeight="15"/>
  <cols>
    <col min="1" max="1" width="5.7109375" customWidth="1"/>
    <col min="2" max="2" width="8.85546875" customWidth="1"/>
    <col min="3" max="3" width="17" customWidth="1"/>
    <col min="4" max="4" width="17.42578125" customWidth="1"/>
    <col min="5" max="5" width="15" customWidth="1"/>
    <col min="6" max="6" width="10.42578125" customWidth="1"/>
    <col min="7" max="8" width="4.7109375" customWidth="1"/>
    <col min="9" max="9" width="4.7109375" style="169" customWidth="1"/>
    <col min="10" max="10" width="5.28515625" customWidth="1"/>
    <col min="11" max="12" width="4.7109375" customWidth="1"/>
    <col min="13" max="13" width="4.7109375" style="169" customWidth="1"/>
    <col min="14" max="14" width="5.28515625" customWidth="1"/>
    <col min="15" max="16" width="4.7109375" customWidth="1"/>
    <col min="17" max="17" width="5.5703125" style="169" customWidth="1"/>
    <col min="18" max="18" width="5.28515625" customWidth="1"/>
    <col min="19" max="20" width="4.7109375" customWidth="1"/>
    <col min="21" max="21" width="4.7109375" style="169" customWidth="1"/>
    <col min="22" max="22" width="5.28515625" customWidth="1"/>
    <col min="23" max="23" width="6.5703125" customWidth="1"/>
    <col min="24" max="24" width="5.42578125" customWidth="1"/>
    <col min="25" max="25" width="7.28515625" customWidth="1"/>
    <col min="26" max="26" width="5.7109375" customWidth="1"/>
    <col min="27" max="28" width="6.7109375" style="309" customWidth="1"/>
    <col min="29" max="29" width="7.5703125" style="309" customWidth="1"/>
    <col min="30" max="30" width="5.5703125" customWidth="1"/>
    <col min="31" max="31" width="9.140625" customWidth="1"/>
    <col min="32" max="32" width="5.28515625" customWidth="1"/>
    <col min="33" max="34" width="4.85546875" customWidth="1"/>
    <col min="35" max="35" width="5.28515625" customWidth="1"/>
    <col min="36" max="38" width="4.28515625" customWidth="1"/>
    <col min="39" max="39" width="5.28515625" customWidth="1"/>
    <col min="40" max="40" width="5.7109375" customWidth="1"/>
    <col min="41" max="41" width="5.42578125" customWidth="1"/>
    <col min="42" max="42" width="6.28515625" customWidth="1"/>
    <col min="43" max="43" width="5.28515625" customWidth="1"/>
    <col min="44" max="46" width="4.28515625" customWidth="1"/>
    <col min="47" max="48" width="5.28515625" customWidth="1"/>
    <col min="49" max="49" width="5.140625" customWidth="1"/>
    <col min="50" max="50" width="5.85546875" customWidth="1"/>
    <col min="51" max="51" width="5.28515625" customWidth="1"/>
    <col min="52" max="52" width="6.42578125" customWidth="1"/>
    <col min="53" max="53" width="5.42578125" customWidth="1"/>
    <col min="54" max="54" width="7.5703125" customWidth="1"/>
    <col min="55" max="55" width="5.28515625" customWidth="1"/>
    <col min="56" max="56" width="10.42578125" customWidth="1"/>
    <col min="57" max="59" width="4.28515625" customWidth="1"/>
    <col min="60" max="60" width="5.28515625" customWidth="1"/>
    <col min="61" max="63" width="4.28515625" customWidth="1"/>
    <col min="64" max="64" width="5.28515625" customWidth="1"/>
    <col min="65" max="65" width="4.85546875" customWidth="1"/>
    <col min="66" max="66" width="5.140625" customWidth="1"/>
    <col min="67" max="67" width="5.5703125" customWidth="1"/>
    <col min="68" max="68" width="5.28515625" customWidth="1"/>
    <col min="69" max="71" width="4.28515625" customWidth="1"/>
    <col min="72" max="72" width="5.28515625" customWidth="1"/>
    <col min="73" max="75" width="4.28515625" customWidth="1"/>
    <col min="76" max="76" width="5.28515625" customWidth="1"/>
    <col min="77" max="79" width="6.7109375" customWidth="1"/>
    <col min="80" max="80" width="5.28515625" customWidth="1"/>
    <col min="81" max="81" width="8.42578125" customWidth="1"/>
    <col min="82" max="88" width="4.28515625" customWidth="1"/>
    <col min="89" max="92" width="5.7109375" customWidth="1"/>
    <col min="93" max="101" width="4.28515625" customWidth="1"/>
    <col min="102" max="104" width="6.7109375" customWidth="1"/>
    <col min="105" max="105" width="5.42578125" customWidth="1"/>
    <col min="106" max="106" width="8.42578125" customWidth="1"/>
    <col min="107" max="114" width="4.28515625" customWidth="1"/>
    <col min="115" max="117" width="5.7109375" customWidth="1"/>
    <col min="118" max="126" width="4.28515625" customWidth="1"/>
    <col min="127" max="129" width="6.7109375" customWidth="1"/>
    <col min="130" max="130" width="5.42578125" customWidth="1"/>
    <col min="131" max="131" width="9" customWidth="1"/>
    <col min="132" max="139" width="4.28515625" customWidth="1"/>
    <col min="140" max="142" width="5.7109375" customWidth="1"/>
    <col min="143" max="151" width="4.28515625" customWidth="1"/>
    <col min="152" max="154" width="6.7109375" customWidth="1"/>
    <col min="155" max="155" width="5.7109375" customWidth="1"/>
    <col min="156" max="156" width="5.140625" customWidth="1"/>
    <col min="157" max="157" width="4.7109375" customWidth="1"/>
    <col min="158" max="160" width="4.28515625" customWidth="1"/>
    <col min="161" max="161" width="6.42578125" customWidth="1"/>
    <col min="162" max="163" width="4.7109375" customWidth="1"/>
    <col min="164" max="164" width="4.85546875" customWidth="1"/>
    <col min="165" max="167" width="4.28515625" customWidth="1"/>
    <col min="168" max="168" width="5.7109375" customWidth="1"/>
    <col min="169" max="169" width="5.42578125" customWidth="1"/>
    <col min="170" max="170" width="4.7109375" customWidth="1"/>
    <col min="171" max="171" width="5.140625" customWidth="1"/>
    <col min="172" max="174" width="4.28515625" customWidth="1"/>
    <col min="175" max="175" width="7" customWidth="1"/>
    <col min="176" max="176" width="5.28515625" customWidth="1"/>
    <col min="177" max="177" width="17.28515625" customWidth="1"/>
    <col min="178" max="178" width="10.7109375" bestFit="1" customWidth="1"/>
    <col min="179" max="179" width="10.7109375" customWidth="1"/>
    <col min="189" max="189" width="10.5703125" customWidth="1"/>
    <col min="190" max="190" width="12" customWidth="1"/>
    <col min="191" max="191" width="11.28515625" style="309" hidden="1" customWidth="1"/>
    <col min="192" max="192" width="9.140625" hidden="1" customWidth="1"/>
    <col min="193" max="199" width="0" hidden="1" customWidth="1"/>
    <col min="231" max="241" width="0" hidden="1" customWidth="1"/>
  </cols>
  <sheetData>
    <row r="1" spans="1:240" s="50" customFormat="1" ht="23.25" customHeight="1">
      <c r="A1" s="661"/>
      <c r="B1" s="661"/>
      <c r="C1" s="661"/>
      <c r="D1" s="661"/>
      <c r="E1" s="661"/>
      <c r="F1" s="661"/>
      <c r="G1" s="661"/>
      <c r="H1" s="661"/>
      <c r="I1" s="661"/>
      <c r="J1" s="661"/>
      <c r="K1" s="661"/>
      <c r="L1" s="661"/>
      <c r="M1" s="661"/>
      <c r="N1" s="661"/>
      <c r="O1" s="661"/>
      <c r="P1" s="661"/>
      <c r="Q1" s="661"/>
      <c r="R1" s="661"/>
      <c r="S1" s="661"/>
      <c r="T1" s="661"/>
      <c r="U1" s="661"/>
      <c r="V1" s="661"/>
      <c r="W1" s="661"/>
      <c r="X1" s="661"/>
      <c r="Y1" s="661"/>
      <c r="Z1" s="661"/>
      <c r="AA1" s="661"/>
      <c r="AB1" s="661"/>
      <c r="AC1" s="661"/>
      <c r="AD1" s="661"/>
      <c r="AE1" s="661"/>
      <c r="AF1" s="661"/>
      <c r="AG1" s="661"/>
      <c r="AH1" s="661"/>
      <c r="AI1" s="661"/>
      <c r="AJ1" s="173"/>
      <c r="AK1" s="173"/>
      <c r="AL1" s="173"/>
      <c r="AM1" s="173"/>
      <c r="AN1" s="173"/>
      <c r="AO1" s="187"/>
      <c r="AP1" s="173"/>
      <c r="AQ1" s="173"/>
      <c r="AR1" s="173"/>
      <c r="AS1" s="173"/>
      <c r="AT1" s="173"/>
      <c r="AU1" s="173"/>
      <c r="AV1" s="173"/>
      <c r="AW1" s="173"/>
      <c r="AX1" s="173"/>
      <c r="AY1" s="173"/>
      <c r="AZ1" s="173"/>
      <c r="BA1" s="173"/>
      <c r="BB1" s="173"/>
      <c r="BC1" s="173"/>
      <c r="BD1" s="173"/>
      <c r="BE1" s="173"/>
      <c r="BF1" s="173"/>
      <c r="BG1" s="173"/>
      <c r="BH1" s="173"/>
      <c r="BI1" s="173"/>
      <c r="BJ1" s="173"/>
      <c r="BK1" s="173"/>
      <c r="BL1" s="173"/>
      <c r="BM1" s="173"/>
      <c r="BN1" s="173"/>
      <c r="BO1" s="173"/>
      <c r="BP1" s="173"/>
      <c r="BQ1" s="173"/>
      <c r="BR1" s="173"/>
      <c r="BS1" s="173"/>
      <c r="BT1" s="173"/>
      <c r="BU1" s="173"/>
      <c r="BV1" s="173"/>
      <c r="BW1" s="173"/>
      <c r="BX1" s="173"/>
      <c r="BY1" s="173"/>
      <c r="BZ1" s="173"/>
      <c r="CA1" s="173"/>
      <c r="CB1" s="173"/>
      <c r="CC1" s="173"/>
      <c r="CD1" s="173"/>
      <c r="CE1" s="173"/>
      <c r="CF1" s="173"/>
      <c r="CG1" s="173"/>
      <c r="CH1" s="173"/>
      <c r="CI1" s="173"/>
      <c r="CJ1" s="173"/>
      <c r="CK1" s="173"/>
      <c r="CL1" s="173"/>
      <c r="CM1" s="173"/>
      <c r="CN1" s="173"/>
      <c r="CO1" s="173"/>
      <c r="CP1" s="173"/>
      <c r="CQ1" s="173"/>
      <c r="CR1" s="173"/>
      <c r="CS1" s="173"/>
      <c r="CT1" s="173"/>
      <c r="CU1" s="173"/>
      <c r="CV1" s="173"/>
      <c r="CW1" s="173"/>
      <c r="CX1" s="173"/>
      <c r="CY1" s="173"/>
      <c r="CZ1" s="173"/>
      <c r="DA1" s="173"/>
      <c r="DB1" s="173"/>
      <c r="DC1" s="173"/>
      <c r="DD1" s="173"/>
      <c r="DE1" s="173"/>
      <c r="DF1" s="173"/>
      <c r="DG1" s="173"/>
      <c r="DH1" s="173"/>
      <c r="DI1" s="173"/>
      <c r="DJ1" s="173"/>
      <c r="DK1" s="173"/>
      <c r="DL1" s="173"/>
      <c r="DM1" s="173"/>
      <c r="DN1" s="173"/>
      <c r="DO1" s="173"/>
      <c r="DP1" s="173"/>
      <c r="DQ1" s="173"/>
      <c r="DR1" s="173"/>
      <c r="DS1" s="173"/>
      <c r="DT1" s="173"/>
      <c r="DU1" s="173"/>
      <c r="DV1" s="173"/>
      <c r="DW1" s="173"/>
      <c r="DX1" s="173"/>
      <c r="DY1" s="173"/>
      <c r="DZ1" s="173"/>
      <c r="EA1" s="173"/>
      <c r="EB1" s="173"/>
      <c r="EC1" s="173"/>
      <c r="ED1" s="173"/>
      <c r="EE1" s="173"/>
      <c r="EF1" s="173"/>
      <c r="EG1" s="173"/>
      <c r="EH1" s="173"/>
      <c r="EI1" s="173"/>
      <c r="EJ1" s="173"/>
      <c r="EK1" s="173"/>
      <c r="EL1" s="173"/>
      <c r="EM1" s="173"/>
      <c r="EN1" s="173"/>
      <c r="EO1" s="173"/>
      <c r="EP1" s="173"/>
      <c r="EQ1" s="173"/>
      <c r="ER1" s="173"/>
      <c r="ES1" s="173"/>
      <c r="ET1" s="173"/>
      <c r="EU1" s="173"/>
      <c r="EV1" s="173"/>
      <c r="EW1" s="173"/>
      <c r="EX1" s="173"/>
      <c r="EY1" s="173"/>
      <c r="EZ1" s="173"/>
      <c r="FA1" s="173"/>
      <c r="FB1" s="173"/>
      <c r="FC1" s="173"/>
      <c r="FD1" s="173"/>
      <c r="FE1" s="173"/>
      <c r="FF1" s="173"/>
      <c r="FG1" s="173"/>
      <c r="FH1" s="173"/>
      <c r="FI1" s="173"/>
      <c r="FJ1" s="173"/>
      <c r="FK1" s="173"/>
      <c r="FL1" s="173"/>
      <c r="FM1" s="173"/>
      <c r="FN1" s="173"/>
      <c r="FO1" s="173"/>
      <c r="FP1" s="173"/>
      <c r="FQ1" s="173"/>
      <c r="FR1" s="173"/>
      <c r="FS1" s="173"/>
      <c r="FT1" s="173"/>
      <c r="FU1" s="173"/>
      <c r="FV1" s="173"/>
      <c r="FW1" s="173"/>
      <c r="FX1" s="173"/>
      <c r="FY1" s="173"/>
      <c r="FZ1" s="173"/>
      <c r="GA1" s="173"/>
      <c r="GB1" s="173"/>
      <c r="GC1" s="173"/>
      <c r="GD1" s="173"/>
      <c r="GE1" s="173"/>
      <c r="GF1" s="173"/>
      <c r="GG1" s="173"/>
      <c r="GH1" s="173"/>
      <c r="GI1" s="313"/>
      <c r="GJ1" s="173"/>
      <c r="GK1" s="173"/>
      <c r="GL1" s="173"/>
      <c r="GM1" s="173"/>
      <c r="GR1" s="173"/>
      <c r="GS1" s="173"/>
      <c r="GT1" s="173"/>
      <c r="GU1" s="173"/>
      <c r="GV1" s="173"/>
      <c r="GW1" s="173"/>
      <c r="GX1" s="173"/>
      <c r="GY1" s="173"/>
      <c r="GZ1" s="173"/>
      <c r="HA1" s="173"/>
      <c r="HB1" s="173"/>
      <c r="HC1" s="173"/>
      <c r="HD1" s="173"/>
      <c r="HE1" s="173"/>
      <c r="HF1" s="173"/>
      <c r="HG1" s="173"/>
      <c r="HH1" s="173"/>
      <c r="HI1" s="173"/>
      <c r="HJ1" s="173"/>
      <c r="HK1" s="173"/>
      <c r="HL1" s="173"/>
      <c r="HM1" s="173"/>
    </row>
    <row r="2" spans="1:240" s="50" customFormat="1" ht="18.75" customHeight="1">
      <c r="A2" s="661"/>
      <c r="B2" s="661"/>
      <c r="C2" s="661"/>
      <c r="D2" s="661"/>
      <c r="E2" s="661"/>
      <c r="F2" s="661"/>
      <c r="G2" s="661"/>
      <c r="H2" s="661"/>
      <c r="I2" s="661"/>
      <c r="J2" s="661"/>
      <c r="K2" s="661"/>
      <c r="L2" s="661"/>
      <c r="M2" s="661"/>
      <c r="N2" s="661"/>
      <c r="O2" s="661"/>
      <c r="P2" s="661"/>
      <c r="Q2" s="661"/>
      <c r="R2" s="661"/>
      <c r="S2" s="661"/>
      <c r="T2" s="661"/>
      <c r="U2" s="661"/>
      <c r="V2" s="661"/>
      <c r="W2" s="661"/>
      <c r="X2" s="661"/>
      <c r="Y2" s="661"/>
      <c r="Z2" s="661"/>
      <c r="AA2" s="661"/>
      <c r="AB2" s="661"/>
      <c r="AC2" s="661"/>
      <c r="AD2" s="661"/>
      <c r="AE2" s="661"/>
      <c r="AF2" s="661"/>
      <c r="AG2" s="661"/>
      <c r="AH2" s="661"/>
      <c r="AI2" s="661"/>
      <c r="AJ2" s="173"/>
      <c r="AK2" s="173"/>
      <c r="AL2" s="173"/>
      <c r="AM2" s="173"/>
      <c r="AN2" s="173"/>
      <c r="AO2" s="173"/>
      <c r="AP2" s="173"/>
      <c r="AQ2" s="173"/>
      <c r="AR2" s="173"/>
      <c r="AS2" s="173"/>
      <c r="AT2" s="173"/>
      <c r="AU2" s="173"/>
      <c r="AV2" s="173"/>
      <c r="AW2" s="173"/>
      <c r="AX2" s="173"/>
      <c r="AY2" s="173"/>
      <c r="AZ2" s="173"/>
      <c r="BA2" s="173"/>
      <c r="BB2" s="173"/>
      <c r="BC2" s="173"/>
      <c r="BD2" s="173"/>
      <c r="BE2" s="173"/>
      <c r="BF2" s="173"/>
      <c r="BG2" s="173"/>
      <c r="BH2" s="173"/>
      <c r="BI2" s="173"/>
      <c r="BJ2" s="173"/>
      <c r="BK2" s="173"/>
      <c r="BL2" s="173"/>
      <c r="BM2" s="173"/>
      <c r="BN2" s="173"/>
      <c r="BO2" s="173"/>
      <c r="BP2" s="173"/>
      <c r="BQ2" s="173"/>
      <c r="BR2" s="173"/>
      <c r="BS2" s="173"/>
      <c r="BT2" s="173"/>
      <c r="BU2" s="173"/>
      <c r="BV2" s="173"/>
      <c r="BW2" s="173"/>
      <c r="BX2" s="173"/>
      <c r="BY2" s="173"/>
      <c r="BZ2" s="173"/>
      <c r="CA2" s="173"/>
      <c r="CB2" s="173"/>
      <c r="CC2" s="173"/>
      <c r="CD2" s="173"/>
      <c r="CE2" s="173"/>
      <c r="CF2" s="173"/>
      <c r="CG2" s="173"/>
      <c r="CH2" s="173"/>
      <c r="CI2" s="173"/>
      <c r="CJ2" s="173"/>
      <c r="CK2" s="173"/>
      <c r="CL2" s="173"/>
      <c r="CM2" s="173"/>
      <c r="CN2" s="173"/>
      <c r="CO2" s="173"/>
      <c r="CP2" s="173"/>
      <c r="CQ2" s="173"/>
      <c r="CR2" s="173"/>
      <c r="CS2" s="173"/>
      <c r="CT2" s="173"/>
      <c r="CU2" s="173"/>
      <c r="CV2" s="173"/>
      <c r="CW2" s="173"/>
      <c r="CX2" s="173"/>
      <c r="CY2" s="173"/>
      <c r="CZ2" s="173"/>
      <c r="DA2" s="173"/>
      <c r="DB2" s="173"/>
      <c r="DC2" s="173"/>
      <c r="DD2" s="173"/>
      <c r="DE2" s="173"/>
      <c r="DF2" s="173"/>
      <c r="DG2" s="173"/>
      <c r="DH2" s="173"/>
      <c r="DI2" s="173"/>
      <c r="DJ2" s="173"/>
      <c r="DK2" s="173"/>
      <c r="DL2" s="173"/>
      <c r="DM2" s="173"/>
      <c r="DN2" s="173"/>
      <c r="DO2" s="173"/>
      <c r="DP2" s="173"/>
      <c r="DQ2" s="173"/>
      <c r="DR2" s="173"/>
      <c r="DS2" s="173"/>
      <c r="DT2" s="173"/>
      <c r="DU2" s="173"/>
      <c r="DV2" s="173"/>
      <c r="DW2" s="173"/>
      <c r="DX2" s="173"/>
      <c r="DY2" s="173"/>
      <c r="DZ2" s="173"/>
      <c r="EA2" s="173"/>
      <c r="EB2" s="173"/>
      <c r="EC2" s="173"/>
      <c r="ED2" s="173"/>
      <c r="EE2" s="173"/>
      <c r="EF2" s="173"/>
      <c r="EG2" s="173"/>
      <c r="EH2" s="173"/>
      <c r="EI2" s="173"/>
      <c r="EJ2" s="173"/>
      <c r="EK2" s="173"/>
      <c r="EL2" s="173"/>
      <c r="EM2" s="173"/>
      <c r="EN2" s="173"/>
      <c r="EO2" s="173"/>
      <c r="EP2" s="173"/>
      <c r="EQ2" s="173"/>
      <c r="ER2" s="173"/>
      <c r="ES2" s="173"/>
      <c r="ET2" s="173"/>
      <c r="EU2" s="173"/>
      <c r="EV2" s="173"/>
      <c r="EW2" s="173"/>
      <c r="EX2" s="173"/>
      <c r="EY2" s="173"/>
      <c r="EZ2" s="173"/>
      <c r="FA2" s="173"/>
      <c r="FB2" s="173"/>
      <c r="FC2" s="173"/>
      <c r="FD2" s="173"/>
      <c r="FE2" s="173"/>
      <c r="FF2" s="173"/>
      <c r="FG2" s="173"/>
      <c r="FH2" s="173"/>
      <c r="FI2" s="173"/>
      <c r="FJ2" s="173"/>
      <c r="FK2" s="173"/>
      <c r="FL2" s="173"/>
      <c r="FM2" s="173"/>
      <c r="FN2" s="173"/>
      <c r="FO2" s="173"/>
      <c r="FP2" s="173"/>
      <c r="FQ2" s="173"/>
      <c r="FR2" s="173"/>
      <c r="FS2" s="173"/>
      <c r="FT2" s="173"/>
      <c r="FU2" s="173"/>
      <c r="FV2" s="173"/>
      <c r="FW2" s="173"/>
      <c r="FX2" s="173"/>
      <c r="FY2" s="173"/>
      <c r="FZ2" s="173"/>
      <c r="GA2" s="173"/>
      <c r="GB2" s="173"/>
      <c r="GC2" s="173"/>
      <c r="GD2" s="173"/>
      <c r="GE2" s="173"/>
      <c r="GF2" s="173"/>
      <c r="GG2" s="173"/>
      <c r="GH2" s="173"/>
      <c r="GI2" s="313"/>
      <c r="GJ2" s="173"/>
      <c r="GK2" s="173"/>
      <c r="GL2" s="173"/>
      <c r="GM2" s="173"/>
      <c r="GR2" s="173"/>
      <c r="GS2" s="173"/>
      <c r="GT2" s="173"/>
      <c r="GU2" s="173"/>
      <c r="GV2" s="173"/>
      <c r="GW2" s="173"/>
      <c r="GX2" s="173"/>
      <c r="GY2" s="173"/>
      <c r="GZ2" s="173"/>
      <c r="HA2" s="173"/>
      <c r="HB2" s="173"/>
      <c r="HC2" s="173"/>
      <c r="HD2" s="173"/>
      <c r="HE2" s="173"/>
      <c r="HF2" s="173"/>
      <c r="HG2" s="173"/>
      <c r="HH2" s="173"/>
      <c r="HI2" s="173"/>
      <c r="HJ2" s="173"/>
      <c r="HK2" s="173"/>
      <c r="HL2" s="173"/>
      <c r="HM2" s="173"/>
    </row>
    <row r="3" spans="1:240" s="50" customFormat="1" ht="21" customHeight="1">
      <c r="A3" s="661"/>
      <c r="B3" s="661"/>
      <c r="C3" s="661"/>
      <c r="D3" s="661"/>
      <c r="E3" s="661"/>
      <c r="F3" s="661"/>
      <c r="G3" s="661"/>
      <c r="H3" s="661"/>
      <c r="I3" s="661"/>
      <c r="J3" s="661"/>
      <c r="K3" s="661"/>
      <c r="L3" s="661"/>
      <c r="M3" s="661"/>
      <c r="N3" s="661"/>
      <c r="O3" s="661"/>
      <c r="P3" s="661"/>
      <c r="Q3" s="661"/>
      <c r="R3" s="661"/>
      <c r="S3" s="661"/>
      <c r="T3" s="661"/>
      <c r="U3" s="661"/>
      <c r="V3" s="661"/>
      <c r="W3" s="661"/>
      <c r="X3" s="661"/>
      <c r="Y3" s="661"/>
      <c r="Z3" s="661"/>
      <c r="AA3" s="661"/>
      <c r="AB3" s="661"/>
      <c r="AC3" s="661"/>
      <c r="AD3" s="661"/>
      <c r="AE3" s="661"/>
      <c r="AF3" s="661"/>
      <c r="AG3" s="661"/>
      <c r="AH3" s="661"/>
      <c r="AI3" s="661"/>
      <c r="AJ3" s="173"/>
      <c r="AK3" s="173"/>
      <c r="AL3" s="173"/>
      <c r="AM3" s="173"/>
      <c r="AN3" s="173"/>
      <c r="AO3" s="173"/>
      <c r="AP3" s="173"/>
      <c r="AQ3" s="173"/>
      <c r="AR3" s="173"/>
      <c r="AS3" s="173"/>
      <c r="AT3" s="173"/>
      <c r="AU3" s="173"/>
      <c r="AV3" s="173"/>
      <c r="AW3" s="173"/>
      <c r="AX3" s="173"/>
      <c r="AY3" s="173"/>
      <c r="AZ3" s="173"/>
      <c r="BA3" s="173"/>
      <c r="BB3" s="173"/>
      <c r="BC3" s="173"/>
      <c r="BD3" s="173"/>
      <c r="BE3" s="173"/>
      <c r="BF3" s="173"/>
      <c r="BG3" s="173"/>
      <c r="BH3" s="173"/>
      <c r="BI3" s="173"/>
      <c r="BJ3" s="173"/>
      <c r="BK3" s="173"/>
      <c r="BL3" s="173"/>
      <c r="BM3" s="173"/>
      <c r="BN3" s="173"/>
      <c r="BO3" s="173"/>
      <c r="BP3" s="173"/>
      <c r="BQ3" s="173"/>
      <c r="BR3" s="173"/>
      <c r="BS3" s="173"/>
      <c r="BT3" s="173"/>
      <c r="BU3" s="173"/>
      <c r="BV3" s="173"/>
      <c r="BW3" s="173"/>
      <c r="BX3" s="173"/>
      <c r="BY3" s="173"/>
      <c r="BZ3" s="173"/>
      <c r="CA3" s="173"/>
      <c r="CB3" s="173"/>
      <c r="CC3" s="173"/>
      <c r="CD3" s="173"/>
      <c r="CE3" s="173"/>
      <c r="CF3" s="173"/>
      <c r="CG3" s="173"/>
      <c r="CH3" s="173"/>
      <c r="CI3" s="173"/>
      <c r="CJ3" s="173"/>
      <c r="CK3" s="173"/>
      <c r="CL3" s="173"/>
      <c r="CM3" s="173"/>
      <c r="CN3" s="173"/>
      <c r="CO3" s="173"/>
      <c r="CP3" s="173"/>
      <c r="CQ3" s="173"/>
      <c r="CR3" s="173"/>
      <c r="CS3" s="173"/>
      <c r="CT3" s="173"/>
      <c r="CU3" s="173"/>
      <c r="CV3" s="173"/>
      <c r="CW3" s="173"/>
      <c r="CX3" s="173"/>
      <c r="CY3" s="173"/>
      <c r="CZ3" s="173"/>
      <c r="DA3" s="173"/>
      <c r="DB3" s="173"/>
      <c r="DC3" s="173"/>
      <c r="DD3" s="173"/>
      <c r="DE3" s="173"/>
      <c r="DF3" s="173"/>
      <c r="DG3" s="173"/>
      <c r="DH3" s="173"/>
      <c r="DI3" s="173"/>
      <c r="DJ3" s="173"/>
      <c r="DK3" s="173"/>
      <c r="DL3" s="173"/>
      <c r="DM3" s="173"/>
      <c r="DN3" s="173"/>
      <c r="DO3" s="173"/>
      <c r="DP3" s="173"/>
      <c r="DQ3" s="173"/>
      <c r="DR3" s="173"/>
      <c r="DS3" s="173"/>
      <c r="DT3" s="173"/>
      <c r="DU3" s="173"/>
      <c r="DV3" s="173"/>
      <c r="DW3" s="173"/>
      <c r="DX3" s="173"/>
      <c r="DY3" s="173"/>
      <c r="DZ3" s="173"/>
      <c r="EA3" s="173"/>
      <c r="EB3" s="173"/>
      <c r="EC3" s="173"/>
      <c r="ED3" s="173"/>
      <c r="EE3" s="173"/>
      <c r="EF3" s="173"/>
      <c r="EG3" s="173"/>
      <c r="EH3" s="173"/>
      <c r="EI3" s="173"/>
      <c r="EJ3" s="173"/>
      <c r="EK3" s="173"/>
      <c r="EL3" s="173"/>
      <c r="EM3" s="173"/>
      <c r="EN3" s="173"/>
      <c r="EO3" s="173"/>
      <c r="EP3" s="173"/>
      <c r="EQ3" s="173"/>
      <c r="ER3" s="173"/>
      <c r="ES3" s="173"/>
      <c r="ET3" s="173"/>
      <c r="EU3" s="173"/>
      <c r="EV3" s="173"/>
      <c r="EW3" s="173"/>
      <c r="EX3" s="173"/>
      <c r="EY3" s="173"/>
      <c r="EZ3" s="173"/>
      <c r="FA3" s="173"/>
      <c r="FB3" s="173"/>
      <c r="FC3" s="173"/>
      <c r="FD3" s="173"/>
      <c r="FE3" s="173"/>
      <c r="FF3" s="173"/>
      <c r="FG3" s="173"/>
      <c r="FH3" s="173"/>
      <c r="FI3" s="173"/>
      <c r="FJ3" s="173"/>
      <c r="FK3" s="173"/>
      <c r="FL3" s="173"/>
      <c r="FM3" s="173"/>
      <c r="FN3" s="173"/>
      <c r="FO3" s="173"/>
      <c r="FP3" s="173"/>
      <c r="FQ3" s="173"/>
      <c r="FR3" s="173"/>
      <c r="FS3" s="173"/>
      <c r="FT3" s="173"/>
      <c r="FU3" s="173"/>
      <c r="FV3" s="173"/>
      <c r="FW3" s="173"/>
      <c r="FX3" s="173"/>
      <c r="FY3" s="173"/>
      <c r="FZ3" s="173"/>
      <c r="GA3" s="173"/>
      <c r="GB3" s="173"/>
      <c r="GC3" s="173"/>
      <c r="GD3" s="173"/>
      <c r="GE3" s="173"/>
      <c r="GF3" s="173"/>
      <c r="GG3" s="173"/>
      <c r="GH3" s="173"/>
      <c r="GI3" s="313"/>
      <c r="GJ3" s="173"/>
      <c r="GK3" s="173"/>
      <c r="GL3" s="173"/>
      <c r="GM3" s="173"/>
      <c r="GR3" s="173"/>
      <c r="GS3" s="173"/>
      <c r="GT3" s="173"/>
      <c r="GU3" s="173"/>
      <c r="GV3" s="173"/>
      <c r="GW3" s="173"/>
      <c r="GX3" s="173"/>
      <c r="GY3" s="173"/>
      <c r="GZ3" s="173"/>
      <c r="HA3" s="173"/>
      <c r="HB3" s="173"/>
      <c r="HC3" s="173"/>
      <c r="HD3" s="173"/>
      <c r="HE3" s="173"/>
      <c r="HF3" s="173"/>
      <c r="HG3" s="173"/>
      <c r="HH3" s="173"/>
      <c r="HI3" s="173"/>
      <c r="HJ3" s="173"/>
      <c r="HK3" s="173"/>
      <c r="HL3" s="173"/>
      <c r="HM3" s="173"/>
    </row>
    <row r="4" spans="1:240" s="50" customFormat="1" ht="21" customHeight="1">
      <c r="A4" s="661"/>
      <c r="B4" s="661"/>
      <c r="C4" s="661"/>
      <c r="D4" s="661"/>
      <c r="E4" s="661"/>
      <c r="F4" s="661"/>
      <c r="G4" s="661"/>
      <c r="H4" s="661"/>
      <c r="I4" s="661"/>
      <c r="J4" s="661"/>
      <c r="K4" s="661"/>
      <c r="L4" s="661"/>
      <c r="M4" s="661"/>
      <c r="N4" s="661"/>
      <c r="O4" s="661"/>
      <c r="P4" s="661"/>
      <c r="Q4" s="661"/>
      <c r="R4" s="661"/>
      <c r="S4" s="661"/>
      <c r="T4" s="661"/>
      <c r="U4" s="661"/>
      <c r="V4" s="661"/>
      <c r="W4" s="661"/>
      <c r="X4" s="661"/>
      <c r="Y4" s="661"/>
      <c r="Z4" s="661"/>
      <c r="AA4" s="661"/>
      <c r="AB4" s="661"/>
      <c r="AC4" s="661"/>
      <c r="AD4" s="661"/>
      <c r="AE4" s="661"/>
      <c r="AF4" s="661"/>
      <c r="AG4" s="661"/>
      <c r="AH4" s="661"/>
      <c r="AI4" s="661"/>
      <c r="AJ4" s="173"/>
      <c r="AK4" s="173"/>
      <c r="AL4" s="173"/>
      <c r="AM4" s="173"/>
      <c r="AN4" s="173"/>
      <c r="AO4" s="173"/>
      <c r="AP4" s="173"/>
      <c r="AQ4" s="173"/>
      <c r="AR4" s="173"/>
      <c r="AS4" s="173"/>
      <c r="AT4" s="173"/>
      <c r="AU4" s="173"/>
      <c r="AV4" s="173"/>
      <c r="AW4" s="173"/>
      <c r="AX4" s="173"/>
      <c r="AY4" s="173"/>
      <c r="AZ4" s="173"/>
      <c r="BA4" s="173"/>
      <c r="BB4" s="173"/>
      <c r="BC4" s="173"/>
      <c r="BD4" s="173"/>
      <c r="BE4" s="173"/>
      <c r="BF4" s="173"/>
      <c r="BG4" s="173"/>
      <c r="BH4" s="173"/>
      <c r="BI4" s="173"/>
      <c r="BJ4" s="173"/>
      <c r="BK4" s="173"/>
      <c r="BL4" s="173"/>
      <c r="BM4" s="173"/>
      <c r="BN4" s="173"/>
      <c r="BO4" s="173"/>
      <c r="BP4" s="173"/>
      <c r="BQ4" s="173"/>
      <c r="BR4" s="173"/>
      <c r="BS4" s="173"/>
      <c r="BT4" s="173"/>
      <c r="BU4" s="173"/>
      <c r="BV4" s="173"/>
      <c r="BW4" s="173"/>
      <c r="BX4" s="173"/>
      <c r="BY4" s="173"/>
      <c r="BZ4" s="173"/>
      <c r="CA4" s="173"/>
      <c r="CB4" s="173"/>
      <c r="CC4" s="173"/>
      <c r="CD4" s="173"/>
      <c r="CE4" s="173"/>
      <c r="CF4" s="173"/>
      <c r="CG4" s="173"/>
      <c r="CH4" s="173"/>
      <c r="CI4" s="173"/>
      <c r="CJ4" s="173"/>
      <c r="CK4" s="173"/>
      <c r="CL4" s="173"/>
      <c r="CM4" s="173"/>
      <c r="CN4" s="173"/>
      <c r="CO4" s="173"/>
      <c r="CP4" s="173"/>
      <c r="CQ4" s="173"/>
      <c r="CR4" s="173"/>
      <c r="CS4" s="173"/>
      <c r="CT4" s="173"/>
      <c r="CU4" s="173"/>
      <c r="CV4" s="173"/>
      <c r="CW4" s="173"/>
      <c r="CX4" s="173"/>
      <c r="CY4" s="173"/>
      <c r="CZ4" s="173"/>
      <c r="DA4" s="173"/>
      <c r="DB4" s="173"/>
      <c r="DC4" s="173"/>
      <c r="DD4" s="173"/>
      <c r="DE4" s="173"/>
      <c r="DF4" s="173"/>
      <c r="DG4" s="173"/>
      <c r="DH4" s="173"/>
      <c r="DI4" s="173"/>
      <c r="DJ4" s="173"/>
      <c r="DK4" s="173"/>
      <c r="DL4" s="173"/>
      <c r="DM4" s="173"/>
      <c r="DN4" s="173"/>
      <c r="DO4" s="173"/>
      <c r="DP4" s="173"/>
      <c r="DQ4" s="173"/>
      <c r="DR4" s="173"/>
      <c r="DS4" s="173"/>
      <c r="DT4" s="173"/>
      <c r="DU4" s="173"/>
      <c r="DV4" s="173"/>
      <c r="DW4" s="173"/>
      <c r="DX4" s="173"/>
      <c r="DY4" s="173"/>
      <c r="DZ4" s="173"/>
      <c r="EA4" s="173"/>
      <c r="EB4" s="173"/>
      <c r="EC4" s="173"/>
      <c r="ED4" s="173"/>
      <c r="EE4" s="173"/>
      <c r="EF4" s="173"/>
      <c r="EG4" s="173"/>
      <c r="EH4" s="173"/>
      <c r="EI4" s="173"/>
      <c r="EJ4" s="173"/>
      <c r="EK4" s="173"/>
      <c r="EL4" s="173"/>
      <c r="EM4" s="173"/>
      <c r="EN4" s="173"/>
      <c r="EO4" s="173"/>
      <c r="EP4" s="173"/>
      <c r="EQ4" s="173"/>
      <c r="ER4" s="173"/>
      <c r="ES4" s="173"/>
      <c r="ET4" s="173"/>
      <c r="EU4" s="173"/>
      <c r="EV4" s="173"/>
      <c r="EW4" s="173"/>
      <c r="EX4" s="173"/>
      <c r="EY4" s="173"/>
      <c r="EZ4" s="173"/>
      <c r="FA4" s="173"/>
      <c r="FB4" s="173"/>
      <c r="FC4" s="173"/>
      <c r="FD4" s="173"/>
      <c r="FE4" s="173"/>
      <c r="FF4" s="173"/>
      <c r="FG4" s="173"/>
      <c r="FH4" s="173"/>
      <c r="FI4" s="173"/>
      <c r="FJ4" s="173"/>
      <c r="FK4" s="173"/>
      <c r="FL4" s="173"/>
      <c r="FM4" s="173"/>
      <c r="FN4" s="173"/>
      <c r="FO4" s="173"/>
      <c r="FP4" s="173"/>
      <c r="FQ4" s="173"/>
      <c r="FR4" s="173"/>
      <c r="FS4" s="173"/>
      <c r="FT4" s="173"/>
      <c r="FU4" s="173"/>
      <c r="FV4" s="173"/>
      <c r="FW4" s="173"/>
      <c r="FX4" s="173"/>
      <c r="FY4" s="173"/>
      <c r="FZ4" s="173"/>
      <c r="GA4" s="173"/>
      <c r="GB4" s="173"/>
      <c r="GC4" s="173"/>
      <c r="GD4" s="173"/>
      <c r="GE4" s="173"/>
      <c r="GF4" s="173"/>
      <c r="GG4" s="173"/>
      <c r="GH4" s="173"/>
      <c r="GI4" s="313"/>
      <c r="GJ4" s="173"/>
      <c r="GK4" s="173"/>
      <c r="GL4" s="173"/>
      <c r="GM4" s="173"/>
      <c r="GR4" s="173"/>
      <c r="GS4" s="173"/>
      <c r="GT4" s="173"/>
      <c r="GU4" s="173"/>
      <c r="GV4" s="173"/>
      <c r="GW4" s="173"/>
      <c r="GX4" s="173"/>
      <c r="GY4" s="173"/>
      <c r="GZ4" s="173"/>
      <c r="HA4" s="173"/>
      <c r="HB4" s="173"/>
      <c r="HC4" s="173"/>
      <c r="HD4" s="173"/>
      <c r="HE4" s="173"/>
      <c r="HF4" s="173"/>
      <c r="HG4" s="173"/>
      <c r="HH4" s="173"/>
      <c r="HI4" s="173"/>
      <c r="HJ4" s="173"/>
      <c r="HK4" s="173"/>
      <c r="HL4" s="173"/>
      <c r="HM4" s="173"/>
    </row>
    <row r="5" spans="1:240" s="50" customFormat="1" ht="27.75">
      <c r="A5" s="175"/>
      <c r="B5" s="175"/>
      <c r="C5" s="175"/>
      <c r="D5" s="175"/>
      <c r="E5" s="175"/>
      <c r="F5" s="175"/>
      <c r="G5" s="190"/>
      <c r="H5" s="190"/>
      <c r="I5" s="191"/>
      <c r="J5" s="190"/>
      <c r="K5" s="190"/>
      <c r="L5" s="190"/>
      <c r="M5" s="191"/>
      <c r="N5" s="190"/>
      <c r="O5" s="190"/>
      <c r="P5" s="190"/>
      <c r="Q5" s="191"/>
      <c r="R5" s="190"/>
      <c r="S5" s="190"/>
      <c r="T5" s="190"/>
      <c r="U5" s="191"/>
      <c r="V5" s="192"/>
      <c r="W5" s="175"/>
      <c r="X5" s="175"/>
      <c r="Y5" s="175"/>
      <c r="Z5" s="175"/>
      <c r="AA5" s="177"/>
      <c r="AB5" s="177"/>
      <c r="AC5" s="177"/>
      <c r="AD5" s="175"/>
      <c r="AE5" s="173"/>
      <c r="AF5" s="173"/>
      <c r="AG5" s="173"/>
      <c r="AH5" s="173"/>
      <c r="AI5" s="173"/>
      <c r="AJ5" s="173"/>
      <c r="AK5" s="173"/>
      <c r="AL5" s="173"/>
      <c r="AM5" s="173"/>
      <c r="AN5" s="173"/>
      <c r="AO5" s="173"/>
      <c r="AP5" s="173"/>
      <c r="AQ5" s="173"/>
      <c r="AR5" s="173"/>
      <c r="AS5" s="173"/>
      <c r="AT5" s="173"/>
      <c r="AU5" s="173"/>
      <c r="AV5" s="173"/>
      <c r="AW5" s="173"/>
      <c r="AX5" s="173"/>
      <c r="AY5" s="173"/>
      <c r="AZ5" s="173"/>
      <c r="BA5" s="173"/>
      <c r="BB5" s="173"/>
      <c r="BC5" s="173"/>
      <c r="BD5" s="173"/>
      <c r="BE5" s="173"/>
      <c r="BF5" s="173"/>
      <c r="BG5" s="173"/>
      <c r="BH5" s="173"/>
      <c r="BI5" s="173"/>
      <c r="BJ5" s="173"/>
      <c r="BK5" s="173"/>
      <c r="BL5" s="173"/>
      <c r="BM5" s="173"/>
      <c r="BN5" s="173"/>
      <c r="BO5" s="173"/>
      <c r="BP5" s="173"/>
      <c r="BQ5" s="173"/>
      <c r="BR5" s="173"/>
      <c r="BS5" s="173"/>
      <c r="BT5" s="173"/>
      <c r="BU5" s="173"/>
      <c r="BV5" s="173"/>
      <c r="BW5" s="173"/>
      <c r="BX5" s="173"/>
      <c r="BY5" s="173"/>
      <c r="BZ5" s="173"/>
      <c r="CA5" s="173"/>
      <c r="CB5" s="173"/>
      <c r="CC5" s="173"/>
      <c r="CD5" s="173"/>
      <c r="CE5" s="173"/>
      <c r="CF5" s="173"/>
      <c r="CG5" s="173"/>
      <c r="CH5" s="173"/>
      <c r="CI5" s="173"/>
      <c r="CJ5" s="173"/>
      <c r="CK5" s="173"/>
      <c r="CL5" s="173"/>
      <c r="CM5" s="173"/>
      <c r="CN5" s="173"/>
      <c r="CO5" s="173"/>
      <c r="CP5" s="173"/>
      <c r="CQ5" s="173"/>
      <c r="CR5" s="173"/>
      <c r="CS5" s="173"/>
      <c r="CT5" s="173"/>
      <c r="CU5" s="173"/>
      <c r="CV5" s="173"/>
      <c r="CW5" s="173"/>
      <c r="CX5" s="173"/>
      <c r="CY5" s="173"/>
      <c r="CZ5" s="173"/>
      <c r="DA5" s="173"/>
      <c r="DB5" s="173"/>
      <c r="DC5" s="173"/>
      <c r="DD5" s="173"/>
      <c r="DE5" s="173"/>
      <c r="DF5" s="173"/>
      <c r="DG5" s="173"/>
      <c r="DH5" s="173"/>
      <c r="DI5" s="173"/>
      <c r="DJ5" s="173"/>
      <c r="DK5" s="173"/>
      <c r="DL5" s="173"/>
      <c r="DM5" s="173"/>
      <c r="DN5" s="173"/>
      <c r="DO5" s="173"/>
      <c r="DP5" s="173"/>
      <c r="DQ5" s="173"/>
      <c r="DR5" s="173"/>
      <c r="DS5" s="173"/>
      <c r="DT5" s="173"/>
      <c r="DU5" s="173"/>
      <c r="DV5" s="173"/>
      <c r="DW5" s="173"/>
      <c r="DX5" s="173"/>
      <c r="DY5" s="173"/>
      <c r="DZ5" s="173"/>
      <c r="EA5" s="173"/>
      <c r="EB5" s="173"/>
      <c r="EC5" s="173"/>
      <c r="ED5" s="173"/>
      <c r="EE5" s="173"/>
      <c r="EF5" s="173"/>
      <c r="EG5" s="173"/>
      <c r="EH5" s="173"/>
      <c r="EI5" s="173"/>
      <c r="EJ5" s="173"/>
      <c r="EK5" s="173"/>
      <c r="EL5" s="173"/>
      <c r="EM5" s="173"/>
      <c r="EN5" s="173"/>
      <c r="EO5" s="173"/>
      <c r="EP5" s="173"/>
      <c r="EQ5" s="173"/>
      <c r="ER5" s="173"/>
      <c r="ES5" s="173"/>
      <c r="ET5" s="173"/>
      <c r="EU5" s="173"/>
      <c r="EV5" s="173"/>
      <c r="EW5" s="173"/>
      <c r="EX5" s="173"/>
      <c r="EY5" s="173"/>
      <c r="EZ5" s="173"/>
      <c r="FA5" s="173"/>
      <c r="FB5" s="173"/>
      <c r="FC5" s="173"/>
      <c r="FD5" s="173"/>
      <c r="FE5" s="173"/>
      <c r="FF5" s="173"/>
      <c r="FG5" s="173"/>
      <c r="FH5" s="173"/>
      <c r="FI5" s="173"/>
      <c r="FJ5" s="173"/>
      <c r="FK5" s="173"/>
      <c r="FL5" s="173"/>
      <c r="FM5" s="173"/>
      <c r="FN5" s="173"/>
      <c r="FO5" s="173"/>
      <c r="FP5" s="173"/>
      <c r="FQ5" s="173"/>
      <c r="FR5" s="173"/>
      <c r="FS5" s="173"/>
      <c r="FT5" s="173"/>
      <c r="FU5" s="173"/>
      <c r="FV5" s="173"/>
      <c r="FW5" s="173"/>
      <c r="FX5" s="173"/>
      <c r="FY5" s="173"/>
      <c r="FZ5" s="173"/>
      <c r="GA5" s="173"/>
      <c r="GB5" s="173"/>
      <c r="GC5" s="173"/>
      <c r="GD5" s="173"/>
      <c r="GE5" s="173"/>
      <c r="GF5" s="173"/>
      <c r="GG5" s="173"/>
      <c r="GH5" s="173"/>
      <c r="GI5" s="313"/>
      <c r="GJ5" s="173"/>
      <c r="GK5" s="173"/>
      <c r="GL5" s="173"/>
      <c r="GM5" s="173"/>
      <c r="GR5" s="173"/>
      <c r="GS5" s="173"/>
      <c r="GT5" s="173"/>
      <c r="GU5" s="173"/>
      <c r="GV5" s="173"/>
      <c r="GW5" s="173"/>
      <c r="GX5" s="173"/>
      <c r="GY5" s="173"/>
      <c r="GZ5" s="173"/>
      <c r="HA5" s="173"/>
      <c r="HB5" s="173"/>
      <c r="HC5" s="173"/>
      <c r="HD5" s="173"/>
      <c r="HE5" s="173"/>
      <c r="HF5" s="173"/>
      <c r="HG5" s="173"/>
      <c r="HH5" s="173"/>
      <c r="HI5" s="173"/>
      <c r="HJ5" s="173"/>
      <c r="HK5" s="173"/>
      <c r="HL5" s="173"/>
      <c r="HM5" s="173"/>
    </row>
    <row r="6" spans="1:240" ht="27" customHeight="1">
      <c r="A6" s="641" t="s">
        <v>127</v>
      </c>
      <c r="B6" s="642"/>
      <c r="C6" s="642"/>
      <c r="D6" s="643" t="str">
        <f>Menu!C8</f>
        <v>jktdh; mRd`"V mPp izkFkfed fo|ky; iksVfy;k] ia-l-&amp; lkstr ¼ikyh½</v>
      </c>
      <c r="E6" s="643"/>
      <c r="F6" s="643"/>
      <c r="G6" s="643"/>
      <c r="H6" s="643"/>
      <c r="I6" s="643"/>
      <c r="J6" s="643"/>
      <c r="K6" s="643"/>
      <c r="L6" s="643"/>
      <c r="M6" s="643"/>
      <c r="N6" s="643"/>
      <c r="O6" s="643"/>
      <c r="P6" s="643"/>
      <c r="Q6" s="643"/>
      <c r="R6" s="644"/>
      <c r="S6" s="666" t="s">
        <v>31</v>
      </c>
      <c r="T6" s="666"/>
      <c r="U6" s="666"/>
      <c r="V6" s="667"/>
      <c r="W6" s="668">
        <f>Menu!G15</f>
        <v>8200303101</v>
      </c>
      <c r="X6" s="669"/>
      <c r="Y6" s="669"/>
      <c r="Z6" s="669"/>
      <c r="AA6" s="669"/>
      <c r="AB6" s="193"/>
      <c r="AC6" s="184"/>
      <c r="AD6" s="184"/>
      <c r="AE6" s="184"/>
      <c r="AF6" s="184"/>
      <c r="AG6" s="184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  <c r="CX6" s="3"/>
      <c r="CY6" s="3"/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  <c r="DO6" s="3"/>
      <c r="DP6" s="3"/>
      <c r="DQ6" s="3"/>
      <c r="DR6" s="3"/>
      <c r="DS6" s="3"/>
      <c r="DT6" s="3"/>
      <c r="DU6" s="3"/>
      <c r="DV6" s="3"/>
      <c r="DW6" s="3"/>
      <c r="DX6" s="3"/>
      <c r="DY6" s="3"/>
      <c r="DZ6" s="3"/>
      <c r="EA6" s="3"/>
      <c r="EB6" s="3"/>
      <c r="EC6" s="3"/>
      <c r="ED6" s="3"/>
      <c r="EE6" s="3"/>
      <c r="EF6" s="3"/>
      <c r="EG6" s="3"/>
      <c r="EH6" s="3"/>
      <c r="EI6" s="3"/>
      <c r="EJ6" s="3"/>
      <c r="EK6" s="3"/>
      <c r="EL6" s="3"/>
      <c r="EM6" s="3"/>
      <c r="EN6" s="3"/>
      <c r="EO6" s="3"/>
      <c r="EP6" s="3"/>
      <c r="EQ6" s="3"/>
      <c r="ER6" s="3"/>
      <c r="ES6" s="3"/>
      <c r="ET6" s="3"/>
      <c r="EU6" s="3"/>
      <c r="EV6" s="3"/>
      <c r="EW6" s="3"/>
      <c r="EX6" s="3"/>
      <c r="EY6" s="3"/>
      <c r="EZ6" s="3"/>
      <c r="FA6" s="3"/>
      <c r="FB6" s="3"/>
      <c r="FC6" s="3"/>
      <c r="FD6" s="3"/>
      <c r="FE6" s="3"/>
      <c r="FF6" s="3"/>
      <c r="FG6" s="3"/>
      <c r="FH6" s="3"/>
      <c r="FI6" s="3"/>
      <c r="FJ6" s="3"/>
      <c r="FK6" s="3"/>
      <c r="FL6" s="3"/>
      <c r="FM6" s="3"/>
      <c r="FN6" s="3"/>
      <c r="FO6" s="3"/>
      <c r="FP6" s="3"/>
      <c r="FQ6" s="3"/>
      <c r="FR6" s="3"/>
      <c r="FS6" s="3"/>
      <c r="FT6" s="3"/>
      <c r="FU6" s="3"/>
      <c r="FV6" s="3"/>
      <c r="FW6" s="3"/>
      <c r="FX6" s="3"/>
      <c r="FY6" s="3"/>
      <c r="FZ6" s="3"/>
      <c r="GA6" s="3"/>
      <c r="GB6" s="3"/>
      <c r="GC6" s="3"/>
      <c r="GD6" s="3"/>
      <c r="GE6" s="3"/>
      <c r="GF6" s="3"/>
      <c r="GG6" s="3"/>
      <c r="GH6" s="3"/>
      <c r="GJ6" s="3"/>
      <c r="GK6" s="3"/>
      <c r="GL6" s="3"/>
      <c r="GM6" s="3"/>
      <c r="GR6" s="3"/>
      <c r="GS6" s="3"/>
      <c r="GT6" s="3"/>
      <c r="GU6" s="3"/>
      <c r="GV6" s="3"/>
      <c r="GW6" s="3"/>
      <c r="GX6" s="3"/>
      <c r="GY6" s="3"/>
      <c r="GZ6" s="3"/>
      <c r="HA6" s="3"/>
      <c r="HB6" s="3"/>
      <c r="HC6" s="3"/>
      <c r="HD6" s="3"/>
      <c r="HE6" s="3"/>
      <c r="HF6" s="3"/>
      <c r="HG6" s="3"/>
      <c r="HH6" s="3"/>
      <c r="HI6" s="3"/>
      <c r="HJ6" s="3"/>
      <c r="HK6" s="3"/>
      <c r="HL6" s="3"/>
      <c r="HM6" s="3"/>
    </row>
    <row r="7" spans="1:240" ht="24" customHeight="1">
      <c r="A7" s="641" t="s">
        <v>541</v>
      </c>
      <c r="B7" s="642"/>
      <c r="C7" s="642"/>
      <c r="D7" s="643" t="str">
        <f>Menu!G17</f>
        <v xml:space="preserve">mPp izkFkfed </v>
      </c>
      <c r="E7" s="644"/>
      <c r="F7" s="645" t="s">
        <v>5</v>
      </c>
      <c r="G7" s="646"/>
      <c r="H7" s="647" t="s">
        <v>97</v>
      </c>
      <c r="I7" s="647"/>
      <c r="J7" s="647"/>
      <c r="K7" s="647"/>
      <c r="L7" s="648" t="s">
        <v>16</v>
      </c>
      <c r="M7" s="649"/>
      <c r="N7" s="649"/>
      <c r="O7" s="649"/>
      <c r="P7" s="650">
        <f>COUNTA($B$13:$B$112)</f>
        <v>15</v>
      </c>
      <c r="Q7" s="650"/>
      <c r="R7" s="650"/>
      <c r="S7" s="651" t="s">
        <v>540</v>
      </c>
      <c r="T7" s="651"/>
      <c r="U7" s="651"/>
      <c r="V7" s="651"/>
      <c r="W7" s="651"/>
      <c r="X7" s="651"/>
      <c r="Y7" s="652"/>
      <c r="Z7" s="650">
        <f>COUNTA($B$13:$B$112)-COUNTIF(GI$13:GI$112,"NSO")</f>
        <v>15</v>
      </c>
      <c r="AA7" s="650"/>
      <c r="AB7" s="185"/>
      <c r="AC7" s="185"/>
      <c r="AD7" s="186"/>
      <c r="AE7" s="173"/>
      <c r="AF7" s="173"/>
      <c r="AG7" s="17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3"/>
      <c r="CN7" s="3"/>
      <c r="CO7" s="3"/>
      <c r="CP7" s="3"/>
      <c r="CQ7" s="3"/>
      <c r="CR7" s="3"/>
      <c r="CS7" s="3"/>
      <c r="CT7" s="3"/>
      <c r="CU7" s="3"/>
      <c r="CV7" s="3"/>
      <c r="CW7" s="3"/>
      <c r="CX7" s="3"/>
      <c r="CY7" s="3"/>
      <c r="CZ7" s="3"/>
      <c r="DA7" s="3"/>
      <c r="DB7" s="3"/>
      <c r="DC7" s="3"/>
      <c r="DD7" s="3"/>
      <c r="DE7" s="3"/>
      <c r="DF7" s="3"/>
      <c r="DG7" s="3"/>
      <c r="DH7" s="3"/>
      <c r="DI7" s="3"/>
      <c r="DJ7" s="3"/>
      <c r="DK7" s="3"/>
      <c r="DL7" s="3"/>
      <c r="DM7" s="3"/>
      <c r="DN7" s="3"/>
      <c r="DO7" s="3"/>
      <c r="DP7" s="3"/>
      <c r="DQ7" s="3"/>
      <c r="DR7" s="3"/>
      <c r="DS7" s="3"/>
      <c r="DT7" s="3"/>
      <c r="DU7" s="3"/>
      <c r="DV7" s="3"/>
      <c r="DW7" s="3"/>
      <c r="DX7" s="3"/>
      <c r="DY7" s="3"/>
      <c r="DZ7" s="3"/>
      <c r="EA7" s="3"/>
      <c r="EB7" s="3"/>
      <c r="EC7" s="3"/>
      <c r="ED7" s="3"/>
      <c r="EE7" s="3"/>
      <c r="EF7" s="3"/>
      <c r="EG7" s="3"/>
      <c r="EH7" s="3"/>
      <c r="EI7" s="3"/>
      <c r="EJ7" s="3"/>
      <c r="EK7" s="3"/>
      <c r="EL7" s="3"/>
      <c r="EM7" s="3"/>
      <c r="EN7" s="3"/>
      <c r="EO7" s="3"/>
      <c r="EP7" s="3"/>
      <c r="EQ7" s="3"/>
      <c r="ER7" s="3"/>
      <c r="ES7" s="3"/>
      <c r="ET7" s="3"/>
      <c r="EU7" s="3"/>
      <c r="EV7" s="3"/>
      <c r="EW7" s="3"/>
      <c r="EX7" s="3"/>
      <c r="EY7" s="3"/>
      <c r="EZ7" s="3"/>
      <c r="FA7" s="3"/>
      <c r="FB7" s="3"/>
      <c r="FC7" s="3"/>
      <c r="FD7" s="3"/>
      <c r="FE7" s="3"/>
      <c r="FF7" s="3"/>
      <c r="FG7" s="3"/>
      <c r="FH7" s="3"/>
      <c r="FI7" s="3"/>
      <c r="FJ7" s="3"/>
      <c r="FK7" s="3"/>
      <c r="FL7" s="3"/>
      <c r="FM7" s="3"/>
      <c r="FN7" s="3"/>
      <c r="FO7" s="3"/>
      <c r="FP7" s="3"/>
      <c r="FQ7" s="3"/>
      <c r="FR7" s="3"/>
      <c r="FS7" s="3"/>
      <c r="FT7" s="3"/>
      <c r="FU7" s="3"/>
      <c r="FV7" s="3"/>
      <c r="FW7" s="3"/>
      <c r="FX7" s="3"/>
      <c r="FY7" s="3"/>
      <c r="FZ7" s="3"/>
      <c r="GA7" s="3"/>
      <c r="GB7" s="3"/>
      <c r="GC7" s="3"/>
      <c r="GD7" s="3"/>
      <c r="GE7" s="3"/>
      <c r="GF7" s="3"/>
      <c r="GG7" s="3"/>
      <c r="GH7" s="3"/>
      <c r="GJ7" s="3"/>
      <c r="GK7" s="3"/>
      <c r="GL7" s="3"/>
      <c r="GM7" s="3"/>
      <c r="GR7" s="3"/>
      <c r="GS7" s="3"/>
      <c r="GT7" s="3"/>
      <c r="GU7" s="3"/>
      <c r="GV7" s="3"/>
      <c r="GW7" s="3"/>
      <c r="GX7" s="3"/>
      <c r="GY7" s="3"/>
      <c r="GZ7" s="3"/>
      <c r="HA7" s="3"/>
      <c r="HB7" s="3"/>
      <c r="HC7" s="3"/>
      <c r="HD7" s="3"/>
      <c r="HE7" s="3"/>
      <c r="HF7" s="3"/>
      <c r="HG7" s="3"/>
      <c r="HH7" s="3"/>
      <c r="HI7" s="3"/>
      <c r="HJ7" s="3"/>
      <c r="HK7" s="3"/>
      <c r="HL7" s="3"/>
      <c r="HM7" s="3"/>
    </row>
    <row r="8" spans="1:240" ht="21" thickBot="1">
      <c r="A8" s="188"/>
      <c r="B8" s="189"/>
      <c r="C8" s="189"/>
      <c r="D8" s="189"/>
      <c r="E8" s="189"/>
      <c r="F8" s="662" t="s">
        <v>15</v>
      </c>
      <c r="G8" s="662"/>
      <c r="H8" s="708" t="s">
        <v>17</v>
      </c>
      <c r="I8" s="709"/>
      <c r="J8" s="709"/>
      <c r="K8" s="709"/>
      <c r="L8" s="709"/>
      <c r="M8" s="709"/>
      <c r="N8" s="709"/>
      <c r="O8" s="709"/>
      <c r="P8" s="710"/>
      <c r="Q8" s="663" t="s">
        <v>30</v>
      </c>
      <c r="R8" s="663"/>
      <c r="S8" s="663"/>
      <c r="T8" s="663"/>
      <c r="U8" s="663"/>
      <c r="V8" s="663"/>
      <c r="W8" s="664" t="str">
        <f>Menu!M19</f>
        <v>txnh'kflag</v>
      </c>
      <c r="X8" s="664"/>
      <c r="Y8" s="664"/>
      <c r="Z8" s="664"/>
      <c r="AA8" s="664"/>
      <c r="AB8" s="665"/>
      <c r="AC8" s="665"/>
      <c r="AD8" s="665"/>
      <c r="AE8" s="622" t="s">
        <v>15</v>
      </c>
      <c r="AF8" s="623"/>
      <c r="AG8" s="624"/>
      <c r="AH8" s="625" t="s">
        <v>83</v>
      </c>
      <c r="AI8" s="626"/>
      <c r="AJ8" s="626"/>
      <c r="AK8" s="626"/>
      <c r="AL8" s="626"/>
      <c r="AM8" s="626"/>
      <c r="AN8" s="626"/>
      <c r="AO8" s="627"/>
      <c r="AP8" s="656" t="s">
        <v>30</v>
      </c>
      <c r="AQ8" s="656"/>
      <c r="AR8" s="656"/>
      <c r="AS8" s="656"/>
      <c r="AT8" s="656"/>
      <c r="AU8" s="656"/>
      <c r="AV8" s="657" t="str">
        <f>Menu!M20</f>
        <v>ghjkyky tkV</v>
      </c>
      <c r="AW8" s="657"/>
      <c r="AX8" s="657"/>
      <c r="AY8" s="657"/>
      <c r="AZ8" s="657"/>
      <c r="BA8" s="657"/>
      <c r="BB8" s="657"/>
      <c r="BC8" s="657"/>
      <c r="BD8" s="628" t="s">
        <v>15</v>
      </c>
      <c r="BE8" s="629"/>
      <c r="BF8" s="630"/>
      <c r="BG8" s="631" t="s">
        <v>19</v>
      </c>
      <c r="BH8" s="632"/>
      <c r="BI8" s="632"/>
      <c r="BJ8" s="632"/>
      <c r="BK8" s="632"/>
      <c r="BL8" s="632"/>
      <c r="BM8" s="632"/>
      <c r="BN8" s="633"/>
      <c r="BO8" s="658" t="s">
        <v>30</v>
      </c>
      <c r="BP8" s="658"/>
      <c r="BQ8" s="658"/>
      <c r="BR8" s="658"/>
      <c r="BS8" s="658"/>
      <c r="BT8" s="658"/>
      <c r="BU8" s="731" t="str">
        <f>Menu!M21</f>
        <v>eksrhjke</v>
      </c>
      <c r="BV8" s="731"/>
      <c r="BW8" s="731"/>
      <c r="BX8" s="731"/>
      <c r="BY8" s="731"/>
      <c r="BZ8" s="731"/>
      <c r="CA8" s="731"/>
      <c r="CB8" s="731"/>
      <c r="CC8" s="711" t="s">
        <v>15</v>
      </c>
      <c r="CD8" s="712"/>
      <c r="CE8" s="713"/>
      <c r="CF8" s="714" t="s">
        <v>84</v>
      </c>
      <c r="CG8" s="715"/>
      <c r="CH8" s="715"/>
      <c r="CI8" s="715"/>
      <c r="CJ8" s="715"/>
      <c r="CK8" s="715"/>
      <c r="CL8" s="715"/>
      <c r="CM8" s="716"/>
      <c r="CN8" s="732" t="s">
        <v>30</v>
      </c>
      <c r="CO8" s="732"/>
      <c r="CP8" s="732"/>
      <c r="CQ8" s="732"/>
      <c r="CR8" s="732"/>
      <c r="CS8" s="732"/>
      <c r="CT8" s="733" t="str">
        <f>Menu!M22</f>
        <v xml:space="preserve">thouflag </v>
      </c>
      <c r="CU8" s="733"/>
      <c r="CV8" s="733"/>
      <c r="CW8" s="733"/>
      <c r="CX8" s="733"/>
      <c r="CY8" s="733"/>
      <c r="CZ8" s="733"/>
      <c r="DA8" s="733"/>
      <c r="DB8" s="717" t="s">
        <v>15</v>
      </c>
      <c r="DC8" s="718"/>
      <c r="DD8" s="719"/>
      <c r="DE8" s="720" t="s">
        <v>49</v>
      </c>
      <c r="DF8" s="721"/>
      <c r="DG8" s="721"/>
      <c r="DH8" s="721"/>
      <c r="DI8" s="721"/>
      <c r="DJ8" s="721"/>
      <c r="DK8" s="721"/>
      <c r="DL8" s="722"/>
      <c r="DM8" s="655" t="s">
        <v>30</v>
      </c>
      <c r="DN8" s="655"/>
      <c r="DO8" s="655"/>
      <c r="DP8" s="655"/>
      <c r="DQ8" s="655"/>
      <c r="DR8" s="655"/>
      <c r="DS8" s="637" t="str">
        <f>Menu!M23</f>
        <v>eksrhjke</v>
      </c>
      <c r="DT8" s="637"/>
      <c r="DU8" s="637"/>
      <c r="DV8" s="637"/>
      <c r="DW8" s="637"/>
      <c r="DX8" s="637"/>
      <c r="DY8" s="637"/>
      <c r="DZ8" s="637"/>
      <c r="EA8" s="723" t="s">
        <v>15</v>
      </c>
      <c r="EB8" s="724"/>
      <c r="EC8" s="725"/>
      <c r="ED8" s="726" t="s">
        <v>50</v>
      </c>
      <c r="EE8" s="727"/>
      <c r="EF8" s="727"/>
      <c r="EG8" s="727"/>
      <c r="EH8" s="727"/>
      <c r="EI8" s="727"/>
      <c r="EJ8" s="727"/>
      <c r="EK8" s="728"/>
      <c r="EL8" s="730" t="s">
        <v>30</v>
      </c>
      <c r="EM8" s="730"/>
      <c r="EN8" s="730"/>
      <c r="EO8" s="730"/>
      <c r="EP8" s="730"/>
      <c r="EQ8" s="730"/>
      <c r="ER8" s="670" t="str">
        <f>Menu!M24</f>
        <v xml:space="preserve">thouflag </v>
      </c>
      <c r="ES8" s="670"/>
      <c r="ET8" s="670"/>
      <c r="EU8" s="670"/>
      <c r="EV8" s="670"/>
      <c r="EW8" s="670"/>
      <c r="EX8" s="670"/>
      <c r="EY8" s="670"/>
      <c r="EZ8" s="688" t="s">
        <v>285</v>
      </c>
      <c r="FA8" s="688"/>
      <c r="FB8" s="689" t="str">
        <f>Menu!M25</f>
        <v>txnh'kflag</v>
      </c>
      <c r="FC8" s="689"/>
      <c r="FD8" s="689"/>
      <c r="FE8" s="689"/>
      <c r="FF8" s="689"/>
      <c r="FG8" s="690" t="s">
        <v>285</v>
      </c>
      <c r="FH8" s="690"/>
      <c r="FI8" s="691" t="str">
        <f>Menu!M26</f>
        <v>txnh'kflag</v>
      </c>
      <c r="FJ8" s="691"/>
      <c r="FK8" s="691"/>
      <c r="FL8" s="691"/>
      <c r="FM8" s="691"/>
      <c r="FN8" s="692" t="s">
        <v>285</v>
      </c>
      <c r="FO8" s="692"/>
      <c r="FP8" s="640" t="str">
        <f>Menu!M27</f>
        <v>ghjkyky tkV</v>
      </c>
      <c r="FQ8" s="640"/>
      <c r="FR8" s="640"/>
      <c r="FS8" s="640"/>
      <c r="FT8" s="640"/>
      <c r="FU8" s="640" t="s">
        <v>612</v>
      </c>
      <c r="FV8" s="150"/>
      <c r="FW8" s="150"/>
      <c r="FX8" s="150"/>
      <c r="FY8" s="150"/>
      <c r="FZ8" s="150"/>
      <c r="GA8" s="150"/>
      <c r="GB8" s="150"/>
      <c r="GC8" s="150"/>
      <c r="GD8" s="150"/>
      <c r="GE8" s="150"/>
      <c r="GF8" s="150"/>
      <c r="GG8" s="150"/>
      <c r="GH8" s="150"/>
      <c r="GJ8" s="3"/>
      <c r="GK8" s="3"/>
      <c r="GL8" s="3"/>
      <c r="GM8" s="3"/>
      <c r="GR8" s="3"/>
      <c r="GS8" s="3"/>
      <c r="GT8" s="3"/>
      <c r="GU8" s="3"/>
      <c r="GV8" s="3"/>
      <c r="GW8" s="3"/>
      <c r="GX8" s="3"/>
      <c r="GY8" s="3"/>
      <c r="GZ8" s="3"/>
      <c r="HA8" s="3"/>
      <c r="HB8" s="3"/>
      <c r="HC8" s="3"/>
      <c r="HD8" s="3"/>
      <c r="HE8" s="3"/>
      <c r="HF8" s="3"/>
      <c r="HG8" s="3"/>
      <c r="HH8" s="3"/>
      <c r="HI8" s="3"/>
      <c r="HJ8" s="3"/>
      <c r="HK8" s="3"/>
      <c r="HL8" s="3"/>
      <c r="HM8" s="3"/>
    </row>
    <row r="9" spans="1:240" ht="48.95" customHeight="1" thickTop="1" thickBot="1">
      <c r="A9" s="653" t="s">
        <v>32</v>
      </c>
      <c r="B9" s="678" t="s">
        <v>539</v>
      </c>
      <c r="C9" s="678"/>
      <c r="D9" s="678"/>
      <c r="E9" s="678"/>
      <c r="F9" s="680" t="s">
        <v>40</v>
      </c>
      <c r="G9" s="680" t="s">
        <v>504</v>
      </c>
      <c r="H9" s="680"/>
      <c r="I9" s="680"/>
      <c r="J9" s="680"/>
      <c r="K9" s="680" t="s">
        <v>505</v>
      </c>
      <c r="L9" s="680"/>
      <c r="M9" s="680"/>
      <c r="N9" s="680"/>
      <c r="O9" s="680" t="s">
        <v>506</v>
      </c>
      <c r="P9" s="680"/>
      <c r="Q9" s="680"/>
      <c r="R9" s="680"/>
      <c r="S9" s="680" t="s">
        <v>507</v>
      </c>
      <c r="T9" s="680"/>
      <c r="U9" s="680"/>
      <c r="V9" s="680"/>
      <c r="W9" s="680" t="s">
        <v>508</v>
      </c>
      <c r="X9" s="680"/>
      <c r="Y9" s="680"/>
      <c r="Z9" s="680"/>
      <c r="AA9" s="680" t="s">
        <v>509</v>
      </c>
      <c r="AB9" s="680"/>
      <c r="AC9" s="680"/>
      <c r="AD9" s="680"/>
      <c r="AE9" s="659" t="s">
        <v>40</v>
      </c>
      <c r="AF9" s="659" t="s">
        <v>536</v>
      </c>
      <c r="AG9" s="659"/>
      <c r="AH9" s="659"/>
      <c r="AI9" s="659"/>
      <c r="AJ9" s="659" t="s">
        <v>511</v>
      </c>
      <c r="AK9" s="659"/>
      <c r="AL9" s="659"/>
      <c r="AM9" s="659"/>
      <c r="AN9" s="659" t="s">
        <v>512</v>
      </c>
      <c r="AO9" s="659"/>
      <c r="AP9" s="659"/>
      <c r="AQ9" s="659"/>
      <c r="AR9" s="659" t="s">
        <v>513</v>
      </c>
      <c r="AS9" s="659"/>
      <c r="AT9" s="659"/>
      <c r="AU9" s="659"/>
      <c r="AV9" s="659" t="s">
        <v>514</v>
      </c>
      <c r="AW9" s="659"/>
      <c r="AX9" s="659"/>
      <c r="AY9" s="659"/>
      <c r="AZ9" s="659" t="s">
        <v>515</v>
      </c>
      <c r="BA9" s="659"/>
      <c r="BB9" s="659"/>
      <c r="BC9" s="659"/>
      <c r="BD9" s="686" t="s">
        <v>40</v>
      </c>
      <c r="BE9" s="686" t="s">
        <v>510</v>
      </c>
      <c r="BF9" s="686"/>
      <c r="BG9" s="686"/>
      <c r="BH9" s="686"/>
      <c r="BI9" s="686" t="s">
        <v>516</v>
      </c>
      <c r="BJ9" s="686"/>
      <c r="BK9" s="686"/>
      <c r="BL9" s="686"/>
      <c r="BM9" s="686" t="s">
        <v>517</v>
      </c>
      <c r="BN9" s="686"/>
      <c r="BO9" s="686"/>
      <c r="BP9" s="686"/>
      <c r="BQ9" s="686" t="s">
        <v>518</v>
      </c>
      <c r="BR9" s="686"/>
      <c r="BS9" s="686"/>
      <c r="BT9" s="686"/>
      <c r="BU9" s="686" t="s">
        <v>519</v>
      </c>
      <c r="BV9" s="686"/>
      <c r="BW9" s="686"/>
      <c r="BX9" s="686"/>
      <c r="BY9" s="686" t="s">
        <v>520</v>
      </c>
      <c r="BZ9" s="686"/>
      <c r="CA9" s="686"/>
      <c r="CB9" s="686"/>
      <c r="CC9" s="675" t="s">
        <v>40</v>
      </c>
      <c r="CD9" s="675" t="s">
        <v>510</v>
      </c>
      <c r="CE9" s="675"/>
      <c r="CF9" s="675"/>
      <c r="CG9" s="675"/>
      <c r="CH9" s="675" t="s">
        <v>521</v>
      </c>
      <c r="CI9" s="675"/>
      <c r="CJ9" s="675"/>
      <c r="CK9" s="675"/>
      <c r="CL9" s="675" t="s">
        <v>522</v>
      </c>
      <c r="CM9" s="675"/>
      <c r="CN9" s="675"/>
      <c r="CO9" s="675"/>
      <c r="CP9" s="675" t="s">
        <v>523</v>
      </c>
      <c r="CQ9" s="675"/>
      <c r="CR9" s="675"/>
      <c r="CS9" s="675"/>
      <c r="CT9" s="675" t="s">
        <v>524</v>
      </c>
      <c r="CU9" s="675"/>
      <c r="CV9" s="675"/>
      <c r="CW9" s="675"/>
      <c r="CX9" s="675" t="s">
        <v>515</v>
      </c>
      <c r="CY9" s="675"/>
      <c r="CZ9" s="675"/>
      <c r="DA9" s="675"/>
      <c r="DB9" s="684" t="s">
        <v>40</v>
      </c>
      <c r="DC9" s="684" t="s">
        <v>504</v>
      </c>
      <c r="DD9" s="684"/>
      <c r="DE9" s="684"/>
      <c r="DF9" s="684"/>
      <c r="DG9" s="684" t="s">
        <v>525</v>
      </c>
      <c r="DH9" s="684"/>
      <c r="DI9" s="684"/>
      <c r="DJ9" s="684"/>
      <c r="DK9" s="684" t="s">
        <v>526</v>
      </c>
      <c r="DL9" s="684"/>
      <c r="DM9" s="684"/>
      <c r="DN9" s="684"/>
      <c r="DO9" s="684" t="s">
        <v>527</v>
      </c>
      <c r="DP9" s="684"/>
      <c r="DQ9" s="684"/>
      <c r="DR9" s="684"/>
      <c r="DS9" s="684" t="s">
        <v>528</v>
      </c>
      <c r="DT9" s="684"/>
      <c r="DU9" s="684"/>
      <c r="DV9" s="684"/>
      <c r="DW9" s="684" t="s">
        <v>529</v>
      </c>
      <c r="DX9" s="684"/>
      <c r="DY9" s="684"/>
      <c r="DZ9" s="684"/>
      <c r="EA9" s="638" t="s">
        <v>40</v>
      </c>
      <c r="EB9" s="638" t="s">
        <v>530</v>
      </c>
      <c r="EC9" s="638"/>
      <c r="ED9" s="638"/>
      <c r="EE9" s="638"/>
      <c r="EF9" s="638" t="s">
        <v>531</v>
      </c>
      <c r="EG9" s="638"/>
      <c r="EH9" s="638"/>
      <c r="EI9" s="638"/>
      <c r="EJ9" s="638" t="s">
        <v>532</v>
      </c>
      <c r="EK9" s="638"/>
      <c r="EL9" s="638"/>
      <c r="EM9" s="638"/>
      <c r="EN9" s="638" t="s">
        <v>533</v>
      </c>
      <c r="EO9" s="638"/>
      <c r="EP9" s="638"/>
      <c r="EQ9" s="638"/>
      <c r="ER9" s="638" t="s">
        <v>534</v>
      </c>
      <c r="ES9" s="638"/>
      <c r="ET9" s="638"/>
      <c r="EU9" s="638"/>
      <c r="EV9" s="638" t="s">
        <v>535</v>
      </c>
      <c r="EW9" s="638"/>
      <c r="EX9" s="638"/>
      <c r="EY9" s="638"/>
      <c r="EZ9" s="704" t="s">
        <v>284</v>
      </c>
      <c r="FA9" s="704"/>
      <c r="FB9" s="704"/>
      <c r="FC9" s="704"/>
      <c r="FD9" s="704"/>
      <c r="FE9" s="704"/>
      <c r="FF9" s="704"/>
      <c r="FG9" s="705" t="s">
        <v>289</v>
      </c>
      <c r="FH9" s="705"/>
      <c r="FI9" s="705"/>
      <c r="FJ9" s="705"/>
      <c r="FK9" s="705"/>
      <c r="FL9" s="705"/>
      <c r="FM9" s="705"/>
      <c r="FN9" s="706" t="s">
        <v>287</v>
      </c>
      <c r="FO9" s="706"/>
      <c r="FP9" s="706"/>
      <c r="FQ9" s="706"/>
      <c r="FR9" s="706"/>
      <c r="FS9" s="706"/>
      <c r="FT9" s="706"/>
      <c r="FU9" s="640"/>
      <c r="FV9" s="577" t="s">
        <v>79</v>
      </c>
      <c r="FW9" s="577"/>
      <c r="FX9" s="578"/>
      <c r="FY9" s="578"/>
      <c r="FZ9" s="578"/>
      <c r="GA9" s="578"/>
      <c r="GB9" s="578"/>
      <c r="GC9" s="578"/>
      <c r="GD9" s="578"/>
      <c r="GE9" s="578"/>
      <c r="GF9" s="578"/>
      <c r="GG9" s="578"/>
      <c r="GH9" s="579"/>
      <c r="GI9" s="309" t="s">
        <v>311</v>
      </c>
      <c r="GJ9" s="3"/>
      <c r="GK9" s="3"/>
      <c r="GL9" s="3"/>
      <c r="GM9" s="3"/>
      <c r="GR9" s="3"/>
      <c r="GS9" s="3"/>
      <c r="GT9" s="3"/>
      <c r="GU9" s="3"/>
      <c r="GV9" s="3"/>
      <c r="GW9" s="3"/>
      <c r="GX9" s="3"/>
      <c r="GY9" s="3"/>
      <c r="GZ9" s="3"/>
      <c r="HA9" s="3"/>
      <c r="HB9" s="3"/>
      <c r="HC9" s="3"/>
      <c r="HD9" s="3"/>
      <c r="HE9" s="3"/>
      <c r="HF9" s="3"/>
      <c r="HG9" s="3"/>
      <c r="HH9" s="3"/>
      <c r="HI9" s="3"/>
      <c r="HJ9" s="3"/>
      <c r="HK9" s="3"/>
      <c r="HL9" s="3"/>
      <c r="HM9" s="3"/>
    </row>
    <row r="10" spans="1:240" ht="20.25" thickTop="1" thickBot="1">
      <c r="A10" s="654"/>
      <c r="B10" s="679"/>
      <c r="C10" s="679"/>
      <c r="D10" s="679"/>
      <c r="E10" s="679"/>
      <c r="F10" s="681"/>
      <c r="G10" s="634" t="s">
        <v>37</v>
      </c>
      <c r="H10" s="634"/>
      <c r="I10" s="634"/>
      <c r="J10" s="634"/>
      <c r="K10" s="634"/>
      <c r="L10" s="634"/>
      <c r="M10" s="634"/>
      <c r="N10" s="634"/>
      <c r="O10" s="634"/>
      <c r="P10" s="634"/>
      <c r="Q10" s="634"/>
      <c r="R10" s="634"/>
      <c r="S10" s="634"/>
      <c r="T10" s="634"/>
      <c r="U10" s="634"/>
      <c r="V10" s="634"/>
      <c r="W10" s="634"/>
      <c r="X10" s="634"/>
      <c r="Y10" s="634"/>
      <c r="Z10" s="634"/>
      <c r="AA10" s="634"/>
      <c r="AB10" s="634"/>
      <c r="AC10" s="634"/>
      <c r="AD10" s="634"/>
      <c r="AE10" s="660"/>
      <c r="AF10" s="693" t="s">
        <v>37</v>
      </c>
      <c r="AG10" s="693"/>
      <c r="AH10" s="693"/>
      <c r="AI10" s="693"/>
      <c r="AJ10" s="693"/>
      <c r="AK10" s="693"/>
      <c r="AL10" s="693"/>
      <c r="AM10" s="693"/>
      <c r="AN10" s="693"/>
      <c r="AO10" s="693"/>
      <c r="AP10" s="693"/>
      <c r="AQ10" s="693"/>
      <c r="AR10" s="693"/>
      <c r="AS10" s="693"/>
      <c r="AT10" s="693"/>
      <c r="AU10" s="693"/>
      <c r="AV10" s="693"/>
      <c r="AW10" s="693"/>
      <c r="AX10" s="693"/>
      <c r="AY10" s="693"/>
      <c r="AZ10" s="693"/>
      <c r="BA10" s="693"/>
      <c r="BB10" s="693"/>
      <c r="BC10" s="693"/>
      <c r="BD10" s="687"/>
      <c r="BE10" s="695" t="s">
        <v>37</v>
      </c>
      <c r="BF10" s="695"/>
      <c r="BG10" s="695"/>
      <c r="BH10" s="695"/>
      <c r="BI10" s="695"/>
      <c r="BJ10" s="695"/>
      <c r="BK10" s="695"/>
      <c r="BL10" s="695"/>
      <c r="BM10" s="695"/>
      <c r="BN10" s="695"/>
      <c r="BO10" s="695"/>
      <c r="BP10" s="695"/>
      <c r="BQ10" s="695"/>
      <c r="BR10" s="695"/>
      <c r="BS10" s="695"/>
      <c r="BT10" s="695"/>
      <c r="BU10" s="695"/>
      <c r="BV10" s="695"/>
      <c r="BW10" s="695"/>
      <c r="BX10" s="695"/>
      <c r="BY10" s="695"/>
      <c r="BZ10" s="695"/>
      <c r="CA10" s="695"/>
      <c r="CB10" s="695"/>
      <c r="CC10" s="676"/>
      <c r="CD10" s="694" t="s">
        <v>37</v>
      </c>
      <c r="CE10" s="694"/>
      <c r="CF10" s="694"/>
      <c r="CG10" s="694"/>
      <c r="CH10" s="694"/>
      <c r="CI10" s="694"/>
      <c r="CJ10" s="694"/>
      <c r="CK10" s="694"/>
      <c r="CL10" s="694"/>
      <c r="CM10" s="694"/>
      <c r="CN10" s="694"/>
      <c r="CO10" s="694"/>
      <c r="CP10" s="694"/>
      <c r="CQ10" s="694"/>
      <c r="CR10" s="694"/>
      <c r="CS10" s="694"/>
      <c r="CT10" s="694"/>
      <c r="CU10" s="694"/>
      <c r="CV10" s="694"/>
      <c r="CW10" s="694"/>
      <c r="CX10" s="694"/>
      <c r="CY10" s="694"/>
      <c r="CZ10" s="694"/>
      <c r="DA10" s="694"/>
      <c r="DB10" s="685"/>
      <c r="DC10" s="707" t="s">
        <v>37</v>
      </c>
      <c r="DD10" s="707"/>
      <c r="DE10" s="707"/>
      <c r="DF10" s="707"/>
      <c r="DG10" s="707"/>
      <c r="DH10" s="707"/>
      <c r="DI10" s="707"/>
      <c r="DJ10" s="707"/>
      <c r="DK10" s="707"/>
      <c r="DL10" s="707"/>
      <c r="DM10" s="707"/>
      <c r="DN10" s="707"/>
      <c r="DO10" s="707"/>
      <c r="DP10" s="707"/>
      <c r="DQ10" s="707"/>
      <c r="DR10" s="707"/>
      <c r="DS10" s="707"/>
      <c r="DT10" s="707"/>
      <c r="DU10" s="707"/>
      <c r="DV10" s="707"/>
      <c r="DW10" s="707"/>
      <c r="DX10" s="707"/>
      <c r="DY10" s="707"/>
      <c r="DZ10" s="707"/>
      <c r="EA10" s="703"/>
      <c r="EB10" s="639" t="s">
        <v>37</v>
      </c>
      <c r="EC10" s="639"/>
      <c r="ED10" s="639"/>
      <c r="EE10" s="639"/>
      <c r="EF10" s="639"/>
      <c r="EG10" s="639"/>
      <c r="EH10" s="639"/>
      <c r="EI10" s="639"/>
      <c r="EJ10" s="639"/>
      <c r="EK10" s="639"/>
      <c r="EL10" s="639"/>
      <c r="EM10" s="639"/>
      <c r="EN10" s="639"/>
      <c r="EO10" s="639"/>
      <c r="EP10" s="639"/>
      <c r="EQ10" s="639"/>
      <c r="ER10" s="639"/>
      <c r="ES10" s="639"/>
      <c r="ET10" s="639"/>
      <c r="EU10" s="639"/>
      <c r="EV10" s="639"/>
      <c r="EW10" s="639"/>
      <c r="EX10" s="639"/>
      <c r="EY10" s="639"/>
      <c r="EZ10" s="102" t="s">
        <v>135</v>
      </c>
      <c r="FA10" s="102" t="s">
        <v>136</v>
      </c>
      <c r="FB10" s="102" t="s">
        <v>137</v>
      </c>
      <c r="FC10" s="102" t="s">
        <v>138</v>
      </c>
      <c r="FD10" s="102" t="s">
        <v>139</v>
      </c>
      <c r="FE10" s="305" t="s">
        <v>134</v>
      </c>
      <c r="FF10" s="701" t="s">
        <v>38</v>
      </c>
      <c r="FG10" s="103" t="s">
        <v>135</v>
      </c>
      <c r="FH10" s="103" t="s">
        <v>136</v>
      </c>
      <c r="FI10" s="103" t="s">
        <v>137</v>
      </c>
      <c r="FJ10" s="103" t="s">
        <v>138</v>
      </c>
      <c r="FK10" s="103" t="s">
        <v>139</v>
      </c>
      <c r="FL10" s="306" t="s">
        <v>134</v>
      </c>
      <c r="FM10" s="696" t="s">
        <v>38</v>
      </c>
      <c r="FN10" s="202" t="s">
        <v>135</v>
      </c>
      <c r="FO10" s="202" t="s">
        <v>136</v>
      </c>
      <c r="FP10" s="202" t="s">
        <v>137</v>
      </c>
      <c r="FQ10" s="202" t="s">
        <v>138</v>
      </c>
      <c r="FR10" s="202" t="s">
        <v>139</v>
      </c>
      <c r="FS10" s="307" t="s">
        <v>134</v>
      </c>
      <c r="FT10" s="692" t="s">
        <v>38</v>
      </c>
      <c r="FU10" s="640"/>
      <c r="FV10" s="30" t="s">
        <v>67</v>
      </c>
      <c r="FW10" s="30" t="s">
        <v>472</v>
      </c>
      <c r="FX10" s="30" t="s">
        <v>68</v>
      </c>
      <c r="FY10" s="30" t="s">
        <v>69</v>
      </c>
      <c r="FZ10" s="30" t="s">
        <v>70</v>
      </c>
      <c r="GA10" s="30" t="s">
        <v>71</v>
      </c>
      <c r="GB10" s="30" t="s">
        <v>72</v>
      </c>
      <c r="GC10" s="30" t="s">
        <v>73</v>
      </c>
      <c r="GD10" s="30" t="s">
        <v>74</v>
      </c>
      <c r="GE10" s="30" t="s">
        <v>75</v>
      </c>
      <c r="GF10" s="30" t="s">
        <v>76</v>
      </c>
      <c r="GG10" s="29" t="s">
        <v>77</v>
      </c>
      <c r="GH10" s="30" t="s">
        <v>78</v>
      </c>
      <c r="GJ10" s="3"/>
      <c r="GK10" s="3"/>
      <c r="GL10" s="3"/>
      <c r="GM10" s="3"/>
      <c r="GP10" s="315" t="s">
        <v>563</v>
      </c>
      <c r="GR10" s="3"/>
      <c r="GS10" s="3"/>
      <c r="GT10" s="3"/>
      <c r="GU10" s="3"/>
      <c r="GV10" s="3"/>
      <c r="GW10" s="3"/>
      <c r="GX10" s="3"/>
      <c r="GY10" s="3"/>
      <c r="GZ10" s="3"/>
      <c r="HA10" s="3"/>
      <c r="HB10" s="3"/>
      <c r="HC10" s="3"/>
      <c r="HD10" s="3"/>
      <c r="HE10" s="3"/>
      <c r="HF10" s="3"/>
      <c r="HG10" s="3"/>
      <c r="HH10" s="3"/>
      <c r="HI10" s="3"/>
      <c r="HJ10" s="3"/>
      <c r="HK10" s="3"/>
      <c r="HL10" s="3"/>
      <c r="HM10" s="3"/>
      <c r="HY10" t="s">
        <v>133</v>
      </c>
      <c r="HZ10" t="s">
        <v>20</v>
      </c>
    </row>
    <row r="11" spans="1:240" ht="20.25" thickTop="1" thickBot="1">
      <c r="A11" s="654"/>
      <c r="B11" s="679"/>
      <c r="C11" s="679"/>
      <c r="D11" s="679"/>
      <c r="E11" s="679"/>
      <c r="F11" s="304" t="s">
        <v>38</v>
      </c>
      <c r="G11" s="634" t="s">
        <v>39</v>
      </c>
      <c r="H11" s="634"/>
      <c r="I11" s="634"/>
      <c r="J11" s="635" t="s">
        <v>38</v>
      </c>
      <c r="K11" s="634" t="s">
        <v>39</v>
      </c>
      <c r="L11" s="634"/>
      <c r="M11" s="634"/>
      <c r="N11" s="635" t="s">
        <v>38</v>
      </c>
      <c r="O11" s="634" t="s">
        <v>39</v>
      </c>
      <c r="P11" s="634"/>
      <c r="Q11" s="634"/>
      <c r="R11" s="635" t="s">
        <v>38</v>
      </c>
      <c r="S11" s="634" t="s">
        <v>39</v>
      </c>
      <c r="T11" s="634"/>
      <c r="U11" s="634"/>
      <c r="V11" s="635" t="s">
        <v>38</v>
      </c>
      <c r="W11" s="634" t="s">
        <v>39</v>
      </c>
      <c r="X11" s="634"/>
      <c r="Y11" s="634"/>
      <c r="Z11" s="635" t="s">
        <v>38</v>
      </c>
      <c r="AA11" s="634" t="s">
        <v>39</v>
      </c>
      <c r="AB11" s="634"/>
      <c r="AC11" s="634"/>
      <c r="AD11" s="620" t="s">
        <v>38</v>
      </c>
      <c r="AE11" s="304" t="s">
        <v>38</v>
      </c>
      <c r="AF11" s="634" t="s">
        <v>39</v>
      </c>
      <c r="AG11" s="634"/>
      <c r="AH11" s="634"/>
      <c r="AI11" s="635" t="s">
        <v>38</v>
      </c>
      <c r="AJ11" s="634" t="s">
        <v>39</v>
      </c>
      <c r="AK11" s="634"/>
      <c r="AL11" s="634"/>
      <c r="AM11" s="635" t="s">
        <v>38</v>
      </c>
      <c r="AN11" s="634" t="s">
        <v>39</v>
      </c>
      <c r="AO11" s="634"/>
      <c r="AP11" s="634"/>
      <c r="AQ11" s="635" t="s">
        <v>38</v>
      </c>
      <c r="AR11" s="634" t="s">
        <v>39</v>
      </c>
      <c r="AS11" s="634"/>
      <c r="AT11" s="634"/>
      <c r="AU11" s="635" t="s">
        <v>38</v>
      </c>
      <c r="AV11" s="634" t="s">
        <v>39</v>
      </c>
      <c r="AW11" s="634"/>
      <c r="AX11" s="634"/>
      <c r="AY11" s="635" t="s">
        <v>38</v>
      </c>
      <c r="AZ11" s="634" t="s">
        <v>39</v>
      </c>
      <c r="BA11" s="634"/>
      <c r="BB11" s="634"/>
      <c r="BC11" s="620" t="s">
        <v>38</v>
      </c>
      <c r="BD11" s="304" t="s">
        <v>38</v>
      </c>
      <c r="BE11" s="634" t="s">
        <v>39</v>
      </c>
      <c r="BF11" s="634"/>
      <c r="BG11" s="634"/>
      <c r="BH11" s="635" t="s">
        <v>38</v>
      </c>
      <c r="BI11" s="634" t="s">
        <v>39</v>
      </c>
      <c r="BJ11" s="634"/>
      <c r="BK11" s="634"/>
      <c r="BL11" s="635" t="s">
        <v>38</v>
      </c>
      <c r="BM11" s="634" t="s">
        <v>39</v>
      </c>
      <c r="BN11" s="634"/>
      <c r="BO11" s="634"/>
      <c r="BP11" s="635" t="s">
        <v>38</v>
      </c>
      <c r="BQ11" s="634" t="s">
        <v>39</v>
      </c>
      <c r="BR11" s="634"/>
      <c r="BS11" s="634"/>
      <c r="BT11" s="635" t="s">
        <v>38</v>
      </c>
      <c r="BU11" s="634" t="s">
        <v>39</v>
      </c>
      <c r="BV11" s="634"/>
      <c r="BW11" s="634"/>
      <c r="BX11" s="635" t="s">
        <v>38</v>
      </c>
      <c r="BY11" s="634" t="s">
        <v>39</v>
      </c>
      <c r="BZ11" s="634"/>
      <c r="CA11" s="634"/>
      <c r="CB11" s="620" t="s">
        <v>38</v>
      </c>
      <c r="CC11" s="304" t="s">
        <v>38</v>
      </c>
      <c r="CD11" s="634" t="s">
        <v>39</v>
      </c>
      <c r="CE11" s="634"/>
      <c r="CF11" s="634"/>
      <c r="CG11" s="635" t="s">
        <v>38</v>
      </c>
      <c r="CH11" s="634" t="s">
        <v>39</v>
      </c>
      <c r="CI11" s="634"/>
      <c r="CJ11" s="634"/>
      <c r="CK11" s="635" t="s">
        <v>38</v>
      </c>
      <c r="CL11" s="634" t="s">
        <v>39</v>
      </c>
      <c r="CM11" s="634"/>
      <c r="CN11" s="634"/>
      <c r="CO11" s="635" t="s">
        <v>38</v>
      </c>
      <c r="CP11" s="634" t="s">
        <v>39</v>
      </c>
      <c r="CQ11" s="634"/>
      <c r="CR11" s="634"/>
      <c r="CS11" s="635" t="s">
        <v>38</v>
      </c>
      <c r="CT11" s="634" t="s">
        <v>39</v>
      </c>
      <c r="CU11" s="634"/>
      <c r="CV11" s="634"/>
      <c r="CW11" s="635" t="s">
        <v>38</v>
      </c>
      <c r="CX11" s="634" t="s">
        <v>39</v>
      </c>
      <c r="CY11" s="634"/>
      <c r="CZ11" s="634"/>
      <c r="DA11" s="620" t="s">
        <v>38</v>
      </c>
      <c r="DB11" s="304" t="s">
        <v>38</v>
      </c>
      <c r="DC11" s="634" t="s">
        <v>39</v>
      </c>
      <c r="DD11" s="634"/>
      <c r="DE11" s="634"/>
      <c r="DF11" s="635" t="s">
        <v>38</v>
      </c>
      <c r="DG11" s="634" t="s">
        <v>39</v>
      </c>
      <c r="DH11" s="634"/>
      <c r="DI11" s="634"/>
      <c r="DJ11" s="635" t="s">
        <v>38</v>
      </c>
      <c r="DK11" s="634" t="s">
        <v>39</v>
      </c>
      <c r="DL11" s="634"/>
      <c r="DM11" s="634"/>
      <c r="DN11" s="635" t="s">
        <v>38</v>
      </c>
      <c r="DO11" s="634" t="s">
        <v>39</v>
      </c>
      <c r="DP11" s="634"/>
      <c r="DQ11" s="634"/>
      <c r="DR11" s="635" t="s">
        <v>38</v>
      </c>
      <c r="DS11" s="634" t="s">
        <v>39</v>
      </c>
      <c r="DT11" s="634"/>
      <c r="DU11" s="634"/>
      <c r="DV11" s="635" t="s">
        <v>38</v>
      </c>
      <c r="DW11" s="634" t="s">
        <v>39</v>
      </c>
      <c r="DX11" s="634"/>
      <c r="DY11" s="634"/>
      <c r="DZ11" s="620" t="s">
        <v>38</v>
      </c>
      <c r="EA11" s="304" t="s">
        <v>38</v>
      </c>
      <c r="EB11" s="634" t="s">
        <v>39</v>
      </c>
      <c r="EC11" s="634"/>
      <c r="ED11" s="634"/>
      <c r="EE11" s="635" t="s">
        <v>38</v>
      </c>
      <c r="EF11" s="634" t="s">
        <v>39</v>
      </c>
      <c r="EG11" s="634"/>
      <c r="EH11" s="634"/>
      <c r="EI11" s="635" t="s">
        <v>38</v>
      </c>
      <c r="EJ11" s="634" t="s">
        <v>39</v>
      </c>
      <c r="EK11" s="634"/>
      <c r="EL11" s="634"/>
      <c r="EM11" s="635" t="s">
        <v>38</v>
      </c>
      <c r="EN11" s="634" t="s">
        <v>39</v>
      </c>
      <c r="EO11" s="634"/>
      <c r="EP11" s="634"/>
      <c r="EQ11" s="635" t="s">
        <v>38</v>
      </c>
      <c r="ER11" s="634" t="s">
        <v>39</v>
      </c>
      <c r="ES11" s="634"/>
      <c r="ET11" s="634"/>
      <c r="EU11" s="635" t="s">
        <v>38</v>
      </c>
      <c r="EV11" s="634" t="s">
        <v>39</v>
      </c>
      <c r="EW11" s="634"/>
      <c r="EX11" s="634"/>
      <c r="EY11" s="620" t="s">
        <v>38</v>
      </c>
      <c r="EZ11" s="701">
        <v>20</v>
      </c>
      <c r="FA11" s="701">
        <v>20</v>
      </c>
      <c r="FB11" s="701">
        <v>20</v>
      </c>
      <c r="FC11" s="701">
        <v>20</v>
      </c>
      <c r="FD11" s="701">
        <v>20</v>
      </c>
      <c r="FE11" s="701">
        <v>100</v>
      </c>
      <c r="FF11" s="729"/>
      <c r="FG11" s="696">
        <v>20</v>
      </c>
      <c r="FH11" s="696">
        <v>20</v>
      </c>
      <c r="FI11" s="696">
        <v>20</v>
      </c>
      <c r="FJ11" s="696">
        <v>20</v>
      </c>
      <c r="FK11" s="696">
        <v>20</v>
      </c>
      <c r="FL11" s="696">
        <v>100</v>
      </c>
      <c r="FM11" s="698"/>
      <c r="FN11" s="699">
        <v>20</v>
      </c>
      <c r="FO11" s="699">
        <v>20</v>
      </c>
      <c r="FP11" s="699">
        <v>20</v>
      </c>
      <c r="FQ11" s="699">
        <v>20</v>
      </c>
      <c r="FR11" s="699">
        <v>20</v>
      </c>
      <c r="FS11" s="699">
        <v>100</v>
      </c>
      <c r="FT11" s="692"/>
      <c r="FU11" s="640"/>
      <c r="FV11" s="323">
        <f>IF(AND(Register!S$6=""),"",Register!S$6)</f>
        <v>16</v>
      </c>
      <c r="FW11" s="28">
        <f>IF(AND(Register!T$6=""),"",Register!T$6)</f>
        <v>20</v>
      </c>
      <c r="FX11" s="28">
        <f>IF(AND(Register!U$6=""),"",Register!U$6)</f>
        <v>50</v>
      </c>
      <c r="FY11" s="28">
        <f>IF(AND(Register!V$6=""),"",Register!V$6)</f>
        <v>50</v>
      </c>
      <c r="FZ11" s="28" t="str">
        <f>IF(AND(Register!W$6=""),"",Register!W$6)</f>
        <v/>
      </c>
      <c r="GA11" s="28" t="str">
        <f>IF(AND(Register!X$6=""),"",Register!X$6)</f>
        <v/>
      </c>
      <c r="GB11" s="28" t="str">
        <f>IF(AND(Register!Y$6=""),"",Register!Y$6)</f>
        <v/>
      </c>
      <c r="GC11" s="28" t="str">
        <f>IF(AND(Register!Z$6=""),"",Register!Z$6)</f>
        <v/>
      </c>
      <c r="GD11" s="28" t="str">
        <f>IF(AND(Register!AA$6=""),"",Register!AA$6)</f>
        <v/>
      </c>
      <c r="GE11" s="28" t="str">
        <f>IF(AND(Register!AB$6=""),"",Register!AB$6)</f>
        <v/>
      </c>
      <c r="GF11" s="28" t="str">
        <f>IF(AND(Register!AC$6=""),"",Register!AC$6)</f>
        <v/>
      </c>
      <c r="GG11" s="28" t="str">
        <f>IF(AND(Register!AD$6=""),"",Register!AD$6)</f>
        <v/>
      </c>
      <c r="GH11" s="28">
        <f>IF(AND(Register!AE$6=""),"",Register!AE$6)</f>
        <v>116</v>
      </c>
      <c r="GJ11" s="3"/>
      <c r="GK11" s="3"/>
      <c r="GL11" s="3"/>
      <c r="GM11" s="3"/>
      <c r="GP11" s="315" t="s">
        <v>564</v>
      </c>
      <c r="GR11" s="3"/>
      <c r="GS11" s="3"/>
      <c r="GT11" s="3"/>
      <c r="GU11" s="3"/>
      <c r="GV11" s="3"/>
      <c r="GW11" s="3"/>
      <c r="GX11" s="3"/>
      <c r="GY11" s="3"/>
      <c r="GZ11" s="3"/>
      <c r="HA11" s="3"/>
      <c r="HB11" s="3"/>
      <c r="HC11" s="3"/>
      <c r="HD11" s="3"/>
      <c r="HE11" s="3"/>
      <c r="HF11" s="3"/>
      <c r="HG11" s="3"/>
      <c r="HH11" s="3"/>
      <c r="HI11" s="3"/>
      <c r="HJ11" s="3"/>
      <c r="HK11" s="3"/>
      <c r="HL11" s="3"/>
      <c r="HM11" s="3"/>
      <c r="HY11" s="619" t="s">
        <v>141</v>
      </c>
      <c r="HZ11" s="619"/>
      <c r="IA11" s="619" t="s">
        <v>8</v>
      </c>
      <c r="IB11" s="619"/>
      <c r="IC11" s="619" t="s">
        <v>9</v>
      </c>
      <c r="ID11" s="619"/>
      <c r="IE11" s="619" t="s">
        <v>140</v>
      </c>
      <c r="IF11" s="619"/>
    </row>
    <row r="12" spans="1:240" ht="19.5" thickTop="1">
      <c r="A12" s="171"/>
      <c r="B12" s="308" t="s">
        <v>537</v>
      </c>
      <c r="C12" s="308" t="s">
        <v>538</v>
      </c>
      <c r="D12" s="308" t="s">
        <v>2</v>
      </c>
      <c r="E12" s="308" t="s">
        <v>4</v>
      </c>
      <c r="F12" s="165"/>
      <c r="G12" s="166">
        <v>5</v>
      </c>
      <c r="H12" s="166">
        <v>5</v>
      </c>
      <c r="I12" s="162">
        <v>10</v>
      </c>
      <c r="J12" s="636"/>
      <c r="K12" s="166">
        <v>5</v>
      </c>
      <c r="L12" s="166">
        <v>5</v>
      </c>
      <c r="M12" s="162">
        <v>10</v>
      </c>
      <c r="N12" s="636"/>
      <c r="O12" s="166">
        <v>50</v>
      </c>
      <c r="P12" s="166">
        <v>20</v>
      </c>
      <c r="Q12" s="162">
        <v>70</v>
      </c>
      <c r="R12" s="636"/>
      <c r="S12" s="166">
        <v>5</v>
      </c>
      <c r="T12" s="166">
        <v>5</v>
      </c>
      <c r="U12" s="162">
        <v>10</v>
      </c>
      <c r="V12" s="636"/>
      <c r="W12" s="166"/>
      <c r="X12" s="166"/>
      <c r="Y12" s="162"/>
      <c r="Z12" s="636"/>
      <c r="AA12" s="167">
        <f>IF(AND(B13=""),"",SUM(G12+K12+O12+S12+W12))</f>
        <v>65</v>
      </c>
      <c r="AB12" s="167">
        <f>IF(AND(B13=""),"",SUM(H12+L12+P12+T12+X12))</f>
        <v>35</v>
      </c>
      <c r="AC12" s="167">
        <f>IF(AND(B13=""),"",SUM(I12+M12+Q12+U12+Y12))</f>
        <v>100</v>
      </c>
      <c r="AD12" s="621"/>
      <c r="AE12" s="165"/>
      <c r="AF12" s="166">
        <v>5</v>
      </c>
      <c r="AG12" s="166">
        <v>5</v>
      </c>
      <c r="AH12" s="162">
        <v>10</v>
      </c>
      <c r="AI12" s="636"/>
      <c r="AJ12" s="166">
        <v>5</v>
      </c>
      <c r="AK12" s="166">
        <v>5</v>
      </c>
      <c r="AL12" s="162">
        <v>10</v>
      </c>
      <c r="AM12" s="636"/>
      <c r="AN12" s="166">
        <v>50</v>
      </c>
      <c r="AO12" s="166">
        <v>20</v>
      </c>
      <c r="AP12" s="162">
        <v>70</v>
      </c>
      <c r="AQ12" s="636"/>
      <c r="AR12" s="166">
        <v>5</v>
      </c>
      <c r="AS12" s="166">
        <v>5</v>
      </c>
      <c r="AT12" s="162">
        <v>10</v>
      </c>
      <c r="AU12" s="636"/>
      <c r="AV12" s="166"/>
      <c r="AW12" s="166"/>
      <c r="AX12" s="162"/>
      <c r="AY12" s="636"/>
      <c r="AZ12" s="167">
        <f>IF(AND(B13=""),"",SUM(AF12+AJ12+AN12+AR12+AV12))</f>
        <v>65</v>
      </c>
      <c r="BA12" s="167">
        <f>IF(AND(B13=""),"",SUM(AG12+AK12+AO12+AS12+AW12))</f>
        <v>35</v>
      </c>
      <c r="BB12" s="167">
        <f>IF(AND(B13=""),"",SUM(AH12+AL12+AP12+AT12+AX12))</f>
        <v>100</v>
      </c>
      <c r="BC12" s="621"/>
      <c r="BD12" s="165"/>
      <c r="BE12" s="166">
        <v>5</v>
      </c>
      <c r="BF12" s="166">
        <v>5</v>
      </c>
      <c r="BG12" s="162">
        <v>10</v>
      </c>
      <c r="BH12" s="636"/>
      <c r="BI12" s="166">
        <v>5</v>
      </c>
      <c r="BJ12" s="166">
        <v>5</v>
      </c>
      <c r="BK12" s="162">
        <v>10</v>
      </c>
      <c r="BL12" s="636"/>
      <c r="BM12" s="166">
        <v>50</v>
      </c>
      <c r="BN12" s="166">
        <v>20</v>
      </c>
      <c r="BO12" s="162">
        <v>70</v>
      </c>
      <c r="BP12" s="636"/>
      <c r="BQ12" s="166">
        <v>5</v>
      </c>
      <c r="BR12" s="166">
        <v>5</v>
      </c>
      <c r="BS12" s="162">
        <v>10</v>
      </c>
      <c r="BT12" s="636"/>
      <c r="BU12" s="166"/>
      <c r="BV12" s="166"/>
      <c r="BW12" s="162"/>
      <c r="BX12" s="636"/>
      <c r="BY12" s="167">
        <f>IF(AND(B13=""),"",SUM(BE12+BI12+BM12+BQ12+BU12))</f>
        <v>65</v>
      </c>
      <c r="BZ12" s="167">
        <f>IF(AND(B13=""),"",SUM(BF12+BJ12+BN12+BR12+BV12))</f>
        <v>35</v>
      </c>
      <c r="CA12" s="167">
        <f>IF(AND(B13=""),"",SUM(BG12+BK12+BO12+BS12+BW12))</f>
        <v>100</v>
      </c>
      <c r="CB12" s="621"/>
      <c r="CC12" s="165"/>
      <c r="CD12" s="166">
        <v>5</v>
      </c>
      <c r="CE12" s="166">
        <v>5</v>
      </c>
      <c r="CF12" s="162">
        <v>10</v>
      </c>
      <c r="CG12" s="636"/>
      <c r="CH12" s="166">
        <v>5</v>
      </c>
      <c r="CI12" s="166">
        <v>5</v>
      </c>
      <c r="CJ12" s="162">
        <v>10</v>
      </c>
      <c r="CK12" s="636"/>
      <c r="CL12" s="166">
        <v>50</v>
      </c>
      <c r="CM12" s="166">
        <v>20</v>
      </c>
      <c r="CN12" s="162">
        <v>70</v>
      </c>
      <c r="CO12" s="636"/>
      <c r="CP12" s="166">
        <v>5</v>
      </c>
      <c r="CQ12" s="166">
        <v>5</v>
      </c>
      <c r="CR12" s="162">
        <v>10</v>
      </c>
      <c r="CS12" s="636"/>
      <c r="CT12" s="166"/>
      <c r="CU12" s="166"/>
      <c r="CV12" s="162"/>
      <c r="CW12" s="636"/>
      <c r="CX12" s="167">
        <f>IF(AND(B13=""),"",SUM(CD12+CH12+CL12+CP12+CT12))</f>
        <v>65</v>
      </c>
      <c r="CY12" s="167">
        <f>IF(AND(B13=""),"",SUM(CE12+CI12+CM12+CQ12+CU12))</f>
        <v>35</v>
      </c>
      <c r="CZ12" s="167">
        <f>IF(AND(B13=""),"",SUM(CF12+CJ12+CN12+CR12+CV12))</f>
        <v>100</v>
      </c>
      <c r="DA12" s="621"/>
      <c r="DB12" s="165"/>
      <c r="DC12" s="166">
        <v>5</v>
      </c>
      <c r="DD12" s="166">
        <v>5</v>
      </c>
      <c r="DE12" s="162">
        <v>10</v>
      </c>
      <c r="DF12" s="636"/>
      <c r="DG12" s="166">
        <v>5</v>
      </c>
      <c r="DH12" s="166">
        <v>5</v>
      </c>
      <c r="DI12" s="162">
        <v>10</v>
      </c>
      <c r="DJ12" s="636"/>
      <c r="DK12" s="166">
        <v>50</v>
      </c>
      <c r="DL12" s="166">
        <v>20</v>
      </c>
      <c r="DM12" s="162">
        <v>70</v>
      </c>
      <c r="DN12" s="636"/>
      <c r="DO12" s="166">
        <v>5</v>
      </c>
      <c r="DP12" s="166">
        <v>5</v>
      </c>
      <c r="DQ12" s="162">
        <v>10</v>
      </c>
      <c r="DR12" s="636"/>
      <c r="DS12" s="166"/>
      <c r="DT12" s="166"/>
      <c r="DU12" s="162"/>
      <c r="DV12" s="636"/>
      <c r="DW12" s="167">
        <f>IF(AND(B13=""),"",SUM(DC12+DG12+DK12+DO12+DS12))</f>
        <v>65</v>
      </c>
      <c r="DX12" s="167">
        <f>IF(AND(B13=""),"",SUM(DD12+DH12+DL12+DP12+DT12))</f>
        <v>35</v>
      </c>
      <c r="DY12" s="167">
        <f>IF(AND(B13=""),"",SUM(DE12+DI12+DM12+DQ12+DU12))</f>
        <v>100</v>
      </c>
      <c r="DZ12" s="621"/>
      <c r="EA12" s="165"/>
      <c r="EB12" s="166">
        <v>5</v>
      </c>
      <c r="EC12" s="166">
        <v>5</v>
      </c>
      <c r="ED12" s="162">
        <v>10</v>
      </c>
      <c r="EE12" s="636"/>
      <c r="EF12" s="166">
        <v>5</v>
      </c>
      <c r="EG12" s="166">
        <v>5</v>
      </c>
      <c r="EH12" s="162">
        <v>10</v>
      </c>
      <c r="EI12" s="636"/>
      <c r="EJ12" s="166">
        <v>50</v>
      </c>
      <c r="EK12" s="166">
        <v>20</v>
      </c>
      <c r="EL12" s="162">
        <v>70</v>
      </c>
      <c r="EM12" s="636"/>
      <c r="EN12" s="166">
        <v>5</v>
      </c>
      <c r="EO12" s="166">
        <v>5</v>
      </c>
      <c r="EP12" s="162">
        <v>10</v>
      </c>
      <c r="EQ12" s="636"/>
      <c r="ER12" s="166"/>
      <c r="ES12" s="166"/>
      <c r="ET12" s="162"/>
      <c r="EU12" s="636"/>
      <c r="EV12" s="167">
        <f>IF(AND(B13=""),"",SUM(EB12+EF12+EJ12+EN12+ER12))</f>
        <v>65</v>
      </c>
      <c r="EW12" s="167">
        <f>IF(AND(B13=""),"",SUM(EC12+EG12+EK12+EO12+ES12))</f>
        <v>35</v>
      </c>
      <c r="EX12" s="167">
        <f>IF(AND(B13=""),"",SUM(ED12+EH12+EL12+EP12+ET12))</f>
        <v>100</v>
      </c>
      <c r="EY12" s="621"/>
      <c r="EZ12" s="702"/>
      <c r="FA12" s="702"/>
      <c r="FB12" s="702"/>
      <c r="FC12" s="702"/>
      <c r="FD12" s="702"/>
      <c r="FE12" s="702"/>
      <c r="FF12" s="702"/>
      <c r="FG12" s="697"/>
      <c r="FH12" s="697"/>
      <c r="FI12" s="697"/>
      <c r="FJ12" s="697"/>
      <c r="FK12" s="697"/>
      <c r="FL12" s="697"/>
      <c r="FM12" s="697"/>
      <c r="FN12" s="700"/>
      <c r="FO12" s="700"/>
      <c r="FP12" s="700"/>
      <c r="FQ12" s="700"/>
      <c r="FR12" s="700"/>
      <c r="FS12" s="700"/>
      <c r="FT12" s="692"/>
      <c r="FU12" s="640"/>
      <c r="FV12" s="158"/>
      <c r="FW12" s="158"/>
      <c r="FX12" s="158"/>
      <c r="FY12" s="158"/>
      <c r="FZ12" s="158"/>
      <c r="GA12" s="158"/>
      <c r="GB12" s="158"/>
      <c r="GC12" s="158"/>
      <c r="GD12" s="158"/>
      <c r="GE12" s="158"/>
      <c r="GF12" s="158"/>
      <c r="GG12" s="158"/>
      <c r="GH12" s="158"/>
      <c r="GJ12" s="3"/>
      <c r="GK12" s="3"/>
      <c r="GL12" s="3"/>
      <c r="GM12" s="3"/>
      <c r="GP12" s="315" t="s">
        <v>565</v>
      </c>
      <c r="GR12" s="3"/>
      <c r="GS12" s="3"/>
      <c r="GT12" s="3"/>
      <c r="GU12" s="3"/>
      <c r="GV12" s="3"/>
      <c r="GW12" s="3"/>
      <c r="GX12" s="3"/>
      <c r="GY12" s="3"/>
      <c r="GZ12" s="3"/>
      <c r="HA12" s="3"/>
      <c r="HB12" s="3"/>
      <c r="HC12" s="3"/>
      <c r="HD12" s="3"/>
      <c r="HE12" s="3"/>
      <c r="HF12" s="3"/>
      <c r="HG12" s="3"/>
      <c r="HH12" s="3"/>
      <c r="HI12" s="3"/>
      <c r="HJ12" s="3"/>
      <c r="HK12" s="3"/>
      <c r="HL12" s="3"/>
      <c r="HM12" s="3"/>
      <c r="HY12" s="322" t="s">
        <v>22</v>
      </c>
      <c r="HZ12" s="322" t="s">
        <v>619</v>
      </c>
      <c r="IA12" s="322" t="s">
        <v>22</v>
      </c>
      <c r="IB12" s="322" t="s">
        <v>619</v>
      </c>
      <c r="IC12" s="322" t="s">
        <v>22</v>
      </c>
      <c r="ID12" s="322" t="s">
        <v>619</v>
      </c>
      <c r="IE12" s="322" t="s">
        <v>22</v>
      </c>
      <c r="IF12" s="322" t="s">
        <v>619</v>
      </c>
    </row>
    <row r="13" spans="1:240" ht="21">
      <c r="A13" s="172">
        <v>1</v>
      </c>
      <c r="B13" s="197">
        <v>801</v>
      </c>
      <c r="C13" s="196" t="str">
        <f>IF(ISNA(VLOOKUP(B13,Register!A$7:Z$315,3,FALSE)),"",VLOOKUP(B13,Register!A$7:Z$315,3,FALSE))</f>
        <v>vafdr</v>
      </c>
      <c r="D13" s="196" t="str">
        <f>IF(ISNA(VLOOKUP(B13,Register!A$7:Z$315,4,FALSE)),"",VLOOKUP(B13,Register!A$7:Z$315,4,FALSE))</f>
        <v>HkWojyky</v>
      </c>
      <c r="E13" s="195">
        <f>IF(ISNA(VLOOKUP(B13,Register!A$7:Z$315,6,FALSE)),"",VLOOKUP(B13,Register!A$7:Z$315,6,FALSE))</f>
        <v>37778</v>
      </c>
      <c r="F13" s="161" t="s">
        <v>22</v>
      </c>
      <c r="G13" s="159">
        <v>2</v>
      </c>
      <c r="H13" s="159">
        <v>3</v>
      </c>
      <c r="I13" s="168">
        <f>IF(AND($B13=""),"",SUM(G13+H13))</f>
        <v>5</v>
      </c>
      <c r="J13" s="5" t="str">
        <f>IF(I13="","",IF(I13=0,"",IF(I13&gt;9,"A+",IF(I13&gt;7.5,"A",IF(I13&gt;6,"B",IF(I13&gt;4,"C","D"))))))</f>
        <v>C</v>
      </c>
      <c r="K13" s="159">
        <v>7</v>
      </c>
      <c r="L13" s="159"/>
      <c r="M13" s="168">
        <f>IF(AND($B13=""),"",SUM(K13+L13))</f>
        <v>7</v>
      </c>
      <c r="N13" s="5" t="str">
        <f>IF(M13="","",IF(M13=0,"",IF(M13&gt;9,"A+",IF(M13&gt;7.5,"A",IF(M13&gt;6,"B",IF(M13&gt;4,"C","D"))))))</f>
        <v>B</v>
      </c>
      <c r="O13" s="159">
        <v>32</v>
      </c>
      <c r="P13" s="159"/>
      <c r="Q13" s="168">
        <f>IF(AND($B13=""),"",SUM(O13+P13))</f>
        <v>32</v>
      </c>
      <c r="R13" s="5" t="str">
        <f>IF(Q13="","",IF(Q13=0,"",IF(Q13&gt;63,"A+",IF(Q13&gt;53,"A",IF(Q13&gt;42,"B",IF(Q13&gt;28,"C","D"))))))</f>
        <v>C</v>
      </c>
      <c r="S13" s="159">
        <v>6</v>
      </c>
      <c r="T13" s="159"/>
      <c r="U13" s="168">
        <f>IF(AND($B13=""),"",SUM(S13+T13))</f>
        <v>6</v>
      </c>
      <c r="V13" s="5" t="str">
        <f>IF(U13="","",IF(U13=0,"",IF(U13&gt;9,"A+",IF(U13&gt;7.5,"A",IF(U13&gt;6,"B",IF(U13&gt;4,"C","D"))))))</f>
        <v>C</v>
      </c>
      <c r="W13" s="476"/>
      <c r="X13" s="476"/>
      <c r="Y13" s="168">
        <f>IF(AND($B13=""),"",SUM(W13+X13))</f>
        <v>0</v>
      </c>
      <c r="Z13" s="5" t="str">
        <f>IF(Y13="","",IF(Y13=0,"",IF(Y13&gt;90,"A+",IF(Y13&gt;75,"A",IF(Y13&gt;60,"B",IF(Y13&gt;40,"C","D"))))))</f>
        <v/>
      </c>
      <c r="AA13" s="160">
        <f t="shared" ref="AA13:AA44" si="0">IF(AND(B13=""),"",SUM(G13+K13+O13+S13+W13))</f>
        <v>47</v>
      </c>
      <c r="AB13" s="160">
        <f t="shared" ref="AB13:AB76" si="1">IF(AND(B13=""),"",SUM(H13+L13+P13+T13+X13))</f>
        <v>3</v>
      </c>
      <c r="AC13" s="160">
        <f>IF(AND($B13=""),"",SUM(I13+M13+Q13+U13+Y13))</f>
        <v>50</v>
      </c>
      <c r="AD13" s="6" t="str">
        <f>IF(AC13="","",IF(AC13=0,"",IF(AC13&gt;180,"A+",IF(AC13&gt;150,"A",IF(AC13&gt;120,"B",IF(AC13&gt;80,"C","D"))))))</f>
        <v>D</v>
      </c>
      <c r="AE13" s="105" t="s">
        <v>22</v>
      </c>
      <c r="AF13" s="159"/>
      <c r="AG13" s="159"/>
      <c r="AH13" s="168">
        <f>IF(AND($B13=""),"",SUM(AF13+AG13))</f>
        <v>0</v>
      </c>
      <c r="AI13" s="5" t="str">
        <f>IF(AH13="","",IF(AH13=0,"",IF(AH13&gt;9,"A+",IF(AH13&gt;7.5,"A",IF(AH13&gt;6,"B",IF(AH13&gt;4,"C","D"))))))</f>
        <v/>
      </c>
      <c r="AJ13" s="159">
        <v>7</v>
      </c>
      <c r="AK13" s="159"/>
      <c r="AL13" s="168">
        <f>IF(AND($B13=""),"",SUM(AJ13+AK13))</f>
        <v>7</v>
      </c>
      <c r="AM13" s="5" t="str">
        <f>IF(AL13="","",IF(AL13=0,"",IF(AL13&gt;9,"A+",IF(AL13&gt;7.5,"A",IF(AL13&gt;6,"B",IF(AL13&gt;4,"C","D"))))))</f>
        <v>B</v>
      </c>
      <c r="AN13" s="159">
        <v>32</v>
      </c>
      <c r="AO13" s="159"/>
      <c r="AP13" s="168">
        <f>IF(AND($B13=""),"",SUM(AN13+AO13))</f>
        <v>32</v>
      </c>
      <c r="AQ13" s="5" t="str">
        <f>IF(AP13="","",IF(AP13=0,"",IF(AP13&gt;63,"A+",IF(AP13&gt;53,"A",IF(AP13&gt;42,"B",IF(AP13&gt;28,"C","D"))))))</f>
        <v>C</v>
      </c>
      <c r="AR13" s="159">
        <v>6</v>
      </c>
      <c r="AS13" s="159"/>
      <c r="AT13" s="168">
        <f>IF(AND($B13=""),"",SUM(AR13+AS13))</f>
        <v>6</v>
      </c>
      <c r="AU13" s="5" t="str">
        <f>IF(AT13="","",IF(AT13=0,"",IF(AT13&gt;9,"A+",IF(AT13&gt;7.5,"A",IF(AT13&gt;6,"B",IF(AT13&gt;4,"C","D"))))))</f>
        <v>C</v>
      </c>
      <c r="AV13" s="476"/>
      <c r="AW13" s="476"/>
      <c r="AX13" s="168">
        <f>IF(AND($B13=""),"",SUM(AV13+AW13))</f>
        <v>0</v>
      </c>
      <c r="AY13" s="5" t="str">
        <f>IF(AX13="","",IF(AX13=0,"",IF(AX13&gt;90,"A+",IF(AX13&gt;75,"A",IF(AX13&gt;60,"B",IF(AX13&gt;40,"C","D"))))))</f>
        <v/>
      </c>
      <c r="AZ13" s="160">
        <f>IF(AND(B13=""),"",SUM(AF13+AJ13+AN13+AR13+AV13))</f>
        <v>45</v>
      </c>
      <c r="BA13" s="160">
        <f>IF(AND(B13=""),"",SUM(AG13+AK13+AO13+AS13+AW13))</f>
        <v>0</v>
      </c>
      <c r="BB13" s="160">
        <f>IF(AND($B13=""),"",SUM(AH13+AL13+AP13+AT13+AX13))</f>
        <v>45</v>
      </c>
      <c r="BC13" s="6" t="str">
        <f>IF(BB13="","",IF(BB13=0,"",IF(BB13&gt;180,"A+",IF(BB13&gt;150,"A",IF(BB13&gt;120,"B",IF(BB13&gt;80,"C","D"))))))</f>
        <v>D</v>
      </c>
      <c r="BD13" s="105" t="s">
        <v>22</v>
      </c>
      <c r="BE13" s="159"/>
      <c r="BF13" s="159"/>
      <c r="BG13" s="168">
        <f>IF(AND($B13=""),"",SUM(BE13+BF13))</f>
        <v>0</v>
      </c>
      <c r="BH13" s="5" t="str">
        <f>IF(BG13="","",IF(BG13=0,"",IF(BG13&gt;9,"A+",IF(BG13&gt;7.5,"A",IF(BG13&gt;6,"B",IF(BG13&gt;4,"C","D"))))))</f>
        <v/>
      </c>
      <c r="BI13" s="159">
        <v>7</v>
      </c>
      <c r="BJ13" s="159"/>
      <c r="BK13" s="168">
        <f>IF(AND($B13=""),"",SUM(BI13+BJ13))</f>
        <v>7</v>
      </c>
      <c r="BL13" s="5" t="str">
        <f>IF(BK13="","",IF(BK13=0,"",IF(BK13&gt;9,"A+",IF(BK13&gt;7.5,"A",IF(BK13&gt;6,"B",IF(BK13&gt;4,"C","D"))))))</f>
        <v>B</v>
      </c>
      <c r="BM13" s="159">
        <v>32</v>
      </c>
      <c r="BN13" s="159"/>
      <c r="BO13" s="168">
        <f>IF(AND($B13=""),"",SUM(BM13+BN13))</f>
        <v>32</v>
      </c>
      <c r="BP13" s="5" t="str">
        <f>IF(BO13="","",IF(BO13=0,"",IF(BO13&gt;63,"A+",IF(BO13&gt;53,"A",IF(BO13&gt;42,"B",IF(BO13&gt;28,"C","D"))))))</f>
        <v>C</v>
      </c>
      <c r="BQ13" s="159">
        <v>6</v>
      </c>
      <c r="BR13" s="159"/>
      <c r="BS13" s="168">
        <f>IF(AND($B13=""),"",SUM(BQ13+BR13))</f>
        <v>6</v>
      </c>
      <c r="BT13" s="5" t="str">
        <f>IF(BS13="","",IF(BS13=0,"",IF(BS13&gt;9,"A+",IF(BS13&gt;7.5,"A",IF(BS13&gt;6,"B",IF(BS13&gt;4,"C","D"))))))</f>
        <v>C</v>
      </c>
      <c r="BU13" s="476"/>
      <c r="BV13" s="476"/>
      <c r="BW13" s="168">
        <f>IF(AND($B13=""),"",SUM(BU13+BV13))</f>
        <v>0</v>
      </c>
      <c r="BX13" s="5" t="str">
        <f>IF(BW13="","",IF(BW13=0,"",IF(BW13&gt;90,"A+",IF(BW13&gt;75,"A",IF(BW13&gt;60,"B",IF(BW13&gt;40,"C","D"))))))</f>
        <v/>
      </c>
      <c r="BY13" s="160">
        <f>IF(AND(B13=""),"",SUM(BE13+BI13+BM13+BQ13+BU13))</f>
        <v>45</v>
      </c>
      <c r="BZ13" s="160">
        <f>IF(AND(B13=""),"",SUM(BF13+BJ13+BN13+BR13+BV13))</f>
        <v>0</v>
      </c>
      <c r="CA13" s="160">
        <f>IF(AND($B13=""),"",SUM(BG13+BK13+BO13+BS13+BW13))</f>
        <v>45</v>
      </c>
      <c r="CB13" s="6" t="str">
        <f>IF(CA13="","",IF(CA13=0,"",IF(CA13&gt;180,"A+",IF(CA13&gt;150,"A",IF(CA13&gt;120,"B",IF(CA13&gt;80,"C","D"))))))</f>
        <v>D</v>
      </c>
      <c r="CC13" s="105" t="s">
        <v>22</v>
      </c>
      <c r="CD13" s="159"/>
      <c r="CE13" s="159"/>
      <c r="CF13" s="168">
        <f>IF(AND($B13=""),"",SUM(CD13+CE13))</f>
        <v>0</v>
      </c>
      <c r="CG13" s="5" t="str">
        <f>IF(CF13="","",IF(CF13=0,"",IF(CF13&gt;9,"A+",IF(CF13&gt;7.5,"A",IF(CF13&gt;6,"B",IF(CF13&gt;4,"C","D"))))))</f>
        <v/>
      </c>
      <c r="CH13" s="159">
        <v>7</v>
      </c>
      <c r="CI13" s="159"/>
      <c r="CJ13" s="168">
        <f>IF(AND($B13=""),"",SUM(CH13+CI13))</f>
        <v>7</v>
      </c>
      <c r="CK13" s="5" t="str">
        <f>IF(CJ13="","",IF(CJ13=0,"",IF(CJ13&gt;9,"A+",IF(CJ13&gt;7.5,"A",IF(CJ13&gt;6,"B",IF(CJ13&gt;4,"C","D"))))))</f>
        <v>B</v>
      </c>
      <c r="CL13" s="159">
        <v>32</v>
      </c>
      <c r="CM13" s="159"/>
      <c r="CN13" s="168">
        <f>IF(AND($B13=""),"",SUM(CL13+CM13))</f>
        <v>32</v>
      </c>
      <c r="CO13" s="5" t="str">
        <f>IF(CN13="","",IF(CN13=0,"",IF(CN13&gt;63,"A+",IF(CN13&gt;53,"A",IF(CN13&gt;42,"B",IF(CN13&gt;28,"C","D"))))))</f>
        <v>C</v>
      </c>
      <c r="CP13" s="159">
        <v>6</v>
      </c>
      <c r="CQ13" s="159"/>
      <c r="CR13" s="168">
        <f>IF(AND($B13=""),"",SUM(CP13+CQ13))</f>
        <v>6</v>
      </c>
      <c r="CS13" s="5" t="str">
        <f>IF(CR13="","",IF(CR13=0,"",IF(CR13&gt;9,"A+",IF(CR13&gt;7.5,"A",IF(CR13&gt;6,"B",IF(CR13&gt;4,"C","D"))))))</f>
        <v>C</v>
      </c>
      <c r="CT13" s="476"/>
      <c r="CU13" s="476"/>
      <c r="CV13" s="168">
        <f>IF(AND($B13=""),"",SUM(CT13+CU13))</f>
        <v>0</v>
      </c>
      <c r="CW13" s="5" t="str">
        <f>IF(CV13="","",IF(CV13=0,"",IF(CV13&gt;90,"A+",IF(CV13&gt;75,"A",IF(CV13&gt;60,"B",IF(CV13&gt;40,"C","D"))))))</f>
        <v/>
      </c>
      <c r="CX13" s="160">
        <f>IF(AND(B13=""),"",SUM(CD13+CH13+CL13+CP13+CT13))</f>
        <v>45</v>
      </c>
      <c r="CY13" s="160">
        <f>IF(AND(B13=""),"",SUM(CE13+CI13+CM13+CQ13+CU13))</f>
        <v>0</v>
      </c>
      <c r="CZ13" s="160">
        <f>IF(AND($B13=""),"",SUM(CF13+CJ13+CN13+CR13+CV13))</f>
        <v>45</v>
      </c>
      <c r="DA13" s="6" t="str">
        <f>IF(CZ13="","",IF(CZ13=0,"",IF(CZ13&gt;180,"A+",IF(CZ13&gt;150,"A",IF(CZ13&gt;120,"B",IF(CZ13&gt;80,"C","D"))))))</f>
        <v>D</v>
      </c>
      <c r="DB13" s="105" t="s">
        <v>22</v>
      </c>
      <c r="DC13" s="159"/>
      <c r="DD13" s="159"/>
      <c r="DE13" s="168">
        <f>IF(AND($B13=""),"",SUM(DC13+DD13))</f>
        <v>0</v>
      </c>
      <c r="DF13" s="5" t="str">
        <f>IF(DE13="","",IF(DE13=0,"",IF(DE13&gt;9,"A+",IF(DE13&gt;7.5,"A",IF(DE13&gt;6,"B",IF(DE13&gt;4,"C","D"))))))</f>
        <v/>
      </c>
      <c r="DG13" s="159">
        <v>7</v>
      </c>
      <c r="DH13" s="159"/>
      <c r="DI13" s="168">
        <f>IF(AND($B13=""),"",SUM(DG13+DH13))</f>
        <v>7</v>
      </c>
      <c r="DJ13" s="5" t="str">
        <f>IF(DI13="","",IF(DI13=0,"",IF(DI13&gt;9,"A+",IF(DI13&gt;7.5,"A",IF(DI13&gt;6,"B",IF(DI13&gt;4,"C","D"))))))</f>
        <v>B</v>
      </c>
      <c r="DK13" s="159">
        <v>32</v>
      </c>
      <c r="DL13" s="159"/>
      <c r="DM13" s="168">
        <f>IF(AND($B13=""),"",SUM(DK13+DL13))</f>
        <v>32</v>
      </c>
      <c r="DN13" s="5" t="str">
        <f>IF(DM13="","",IF(DM13=0,"",IF(DM13&gt;63,"A+",IF(DM13&gt;53,"A",IF(DM13&gt;42,"B",IF(DM13&gt;28,"C","D"))))))</f>
        <v>C</v>
      </c>
      <c r="DO13" s="159">
        <v>6</v>
      </c>
      <c r="DP13" s="159"/>
      <c r="DQ13" s="168">
        <f>IF(AND($B13=""),"",SUM(DO13+DP13))</f>
        <v>6</v>
      </c>
      <c r="DR13" s="5" t="str">
        <f>IF(DQ13="","",IF(DQ13=0,"",IF(DQ13&gt;9,"A+",IF(DQ13&gt;7.5,"A",IF(DQ13&gt;6,"B",IF(DQ13&gt;4,"C","D"))))))</f>
        <v>C</v>
      </c>
      <c r="DS13" s="476"/>
      <c r="DT13" s="476"/>
      <c r="DU13" s="168">
        <f>IF(AND($B13=""),"",SUM(DS13+DT13))</f>
        <v>0</v>
      </c>
      <c r="DV13" s="5" t="str">
        <f>IF(DU13="","",IF(DU13=0,"",IF(DU13&gt;90,"A+",IF(DU13&gt;75,"A",IF(DU13&gt;60,"B",IF(DU13&gt;40,"C","D"))))))</f>
        <v/>
      </c>
      <c r="DW13" s="160">
        <f>IF(AND(B13=""),"",SUM(DC13+DG13+DK13+DO13+DS13))</f>
        <v>45</v>
      </c>
      <c r="DX13" s="160">
        <f>IF(AND(B13=""),"",SUM(DD13+DH13+DL13+DP13+DT13))</f>
        <v>0</v>
      </c>
      <c r="DY13" s="160">
        <f>IF(AND($B13=""),"",SUM(DE13+DI13+DM13+DQ13+DU13))</f>
        <v>45</v>
      </c>
      <c r="DZ13" s="6" t="str">
        <f>IF(DY13="","",IF(DY13=0,"",IF(DY13&gt;180,"A+",IF(DY13&gt;150,"A",IF(DY13&gt;120,"B",IF(DY13&gt;80,"C","D"))))))</f>
        <v>D</v>
      </c>
      <c r="EA13" s="105" t="s">
        <v>22</v>
      </c>
      <c r="EB13" s="159"/>
      <c r="EC13" s="159"/>
      <c r="ED13" s="168">
        <f>IF(AND($B13=""),"",SUM(EB13+EC13))</f>
        <v>0</v>
      </c>
      <c r="EE13" s="5" t="str">
        <f>IF(ED13="","",IF(ED13=0,"",IF(ED13&gt;9,"A+",IF(ED13&gt;7.5,"A",IF(ED13&gt;6,"B",IF(ED13&gt;4,"C","D"))))))</f>
        <v/>
      </c>
      <c r="EF13" s="159">
        <v>7</v>
      </c>
      <c r="EG13" s="159"/>
      <c r="EH13" s="168">
        <f>IF(AND($B13=""),"",SUM(EF13+EG13))</f>
        <v>7</v>
      </c>
      <c r="EI13" s="5" t="str">
        <f>IF(EH13="","",IF(EH13=0,"",IF(EH13&gt;9,"A+",IF(EH13&gt;7.5,"A",IF(EH13&gt;6,"B",IF(EH13&gt;4,"C","D"))))))</f>
        <v>B</v>
      </c>
      <c r="EJ13" s="159">
        <v>32</v>
      </c>
      <c r="EK13" s="159"/>
      <c r="EL13" s="168">
        <f>IF(AND($B13=""),"",SUM(EJ13+EK13))</f>
        <v>32</v>
      </c>
      <c r="EM13" s="5" t="str">
        <f>IF(EL13="","",IF(EL13=0,"",IF(EL13&gt;63,"A+",IF(EL13&gt;53,"A",IF(EL13&gt;42,"B",IF(EL13&gt;28,"C","D"))))))</f>
        <v>C</v>
      </c>
      <c r="EN13" s="159">
        <v>6</v>
      </c>
      <c r="EO13" s="159"/>
      <c r="EP13" s="168">
        <f>IF(AND($B13=""),"",SUM(EN13+EO13))</f>
        <v>6</v>
      </c>
      <c r="EQ13" s="5" t="str">
        <f>IF(EP13="","",IF(EP13=0,"",IF(EP13&gt;9,"A+",IF(EP13&gt;7.5,"A",IF(EP13&gt;6,"B",IF(EP13&gt;4,"C","D"))))))</f>
        <v>C</v>
      </c>
      <c r="ER13" s="476"/>
      <c r="ES13" s="476"/>
      <c r="ET13" s="168">
        <f>IF(AND($B13=""),"",SUM(ER13+ES13))</f>
        <v>0</v>
      </c>
      <c r="EU13" s="5" t="str">
        <f>IF(ET13="","",IF(ET13=0,"",IF(ET13&gt;90,"A+",IF(ET13&gt;75,"A",IF(ET13&gt;60,"B",IF(ET13&gt;40,"C","D"))))))</f>
        <v/>
      </c>
      <c r="EV13" s="160">
        <f>IF(AND(B13=""),"",SUM(EB13+EF13+EJ13+EN13+ER13))</f>
        <v>45</v>
      </c>
      <c r="EW13" s="160">
        <f>IF(AND(B13=""),"",SUM(EC13+EG13+EK13+EO13+ES13))</f>
        <v>0</v>
      </c>
      <c r="EX13" s="160">
        <f>IF(AND($B13=""),"",SUM(ED13+EH13+EL13+EP13+ET13))</f>
        <v>45</v>
      </c>
      <c r="EY13" s="6" t="str">
        <f>IF(EX13="","",IF(EX13=0,"",IF(EX13&gt;180,"A+",IF(EX13&gt;150,"A",IF(EX13&gt;120,"B",IF(EX13&gt;80,"C","D"))))))</f>
        <v>D</v>
      </c>
      <c r="EZ13" s="105">
        <v>17</v>
      </c>
      <c r="FA13" s="105">
        <v>18</v>
      </c>
      <c r="FB13" s="105">
        <v>17</v>
      </c>
      <c r="FC13" s="105">
        <v>18</v>
      </c>
      <c r="FD13" s="105">
        <v>17</v>
      </c>
      <c r="FE13" s="106">
        <f>IF(AND(B13=""),"",SUM(EZ13+FA13+FB13+FC13+FD13))</f>
        <v>87</v>
      </c>
      <c r="FF13" s="100" t="str">
        <f>IF(FE13=""," ",IF(FE13&gt;90,"A+",IF(FE13&gt;75,"A",IF(FE13&gt;60,"B",IF(FE13&gt;40,"C","D")))))</f>
        <v>A</v>
      </c>
      <c r="FG13" s="105">
        <v>18</v>
      </c>
      <c r="FH13" s="105">
        <v>18</v>
      </c>
      <c r="FI13" s="105">
        <v>17</v>
      </c>
      <c r="FJ13" s="105">
        <v>18</v>
      </c>
      <c r="FK13" s="105">
        <v>18</v>
      </c>
      <c r="FL13" s="107">
        <f>IF(AND(B13=""),"",SUM(FG13+FH13+FI13+FJ13+FK13))</f>
        <v>89</v>
      </c>
      <c r="FM13" s="101" t="str">
        <f>IF(FL13=""," ",IF(FL13&gt;90,"A+",IF(FL13&gt;75,"A",IF(FL13&gt;60,"B",IF(FL13&gt;40,"C","D")))))</f>
        <v>A</v>
      </c>
      <c r="FN13" s="105">
        <v>18</v>
      </c>
      <c r="FO13" s="105">
        <v>17</v>
      </c>
      <c r="FP13" s="105">
        <v>18</v>
      </c>
      <c r="FQ13" s="105">
        <v>17</v>
      </c>
      <c r="FR13" s="105">
        <v>18</v>
      </c>
      <c r="FS13" s="204">
        <f>IF(AND(B13=""),"",SUM(FN13+FO13+FP13+FQ13+FR13))</f>
        <v>88</v>
      </c>
      <c r="FT13" s="205" t="str">
        <f>IF(FS13=""," ",IF(FS13&gt;90,"A+",IF(FS13&gt;75,"A",IF(FS13&gt;60,"B",IF(FS13&gt;40,"C","D")))))</f>
        <v>A</v>
      </c>
      <c r="FU13" s="477" t="s">
        <v>613</v>
      </c>
      <c r="FV13" s="316">
        <f>IF(AND(C13=""),"-",VLOOKUP(B13,Register!$A$7:$AM$311,19,FALSE))</f>
        <v>16</v>
      </c>
      <c r="FW13" s="7">
        <f>IF(AND(C13=""),"-",VLOOKUP(B13,Register!$A$7:$AM$311,20,FALSE))</f>
        <v>20</v>
      </c>
      <c r="FX13" s="7">
        <f>IF(AND(C13=""),"-",VLOOKUP(B13,Register!$A$7:$AM$311,21,FALSE))</f>
        <v>50</v>
      </c>
      <c r="FY13" s="7">
        <f>IF(AND(C13=""),"-",VLOOKUP(B13,Register!$A$7:$AM$311,22,FALSE))</f>
        <v>50</v>
      </c>
      <c r="FZ13" s="7">
        <f>IF(AND(C13=""),"-",VLOOKUP(B13,Register!$A$7:$AM$311,23,FALSE))</f>
        <v>0</v>
      </c>
      <c r="GA13" s="7">
        <f>IF(AND(C13=""),"-",VLOOKUP(B13,Register!$A$7:$AM$311,24,FALSE))</f>
        <v>0</v>
      </c>
      <c r="GB13" s="7">
        <f>IF(AND(C13=""),"-",VLOOKUP(B13,Register!$A$7:$AM$311,25,FALSE))</f>
        <v>0</v>
      </c>
      <c r="GC13" s="7">
        <f>IF(AND(C13=""),"-",VLOOKUP(B13,Register!$A$7:$AM$311,26,FALSE))</f>
        <v>0</v>
      </c>
      <c r="GD13" s="7">
        <f>IF(AND(C13=""),"-",VLOOKUP(B13,Register!$A$7:$AM$311,27,FALSE))</f>
        <v>0</v>
      </c>
      <c r="GE13" s="7">
        <f>IF(AND(C13=""),"-",VLOOKUP(B13,Register!$A$7:$AM$311,28,FALSE))</f>
        <v>0</v>
      </c>
      <c r="GF13" s="7">
        <f>IF(AND(C13=""),"-",VLOOKUP(B13,Register!$A$7:$AM$311,29,FALSE))</f>
        <v>0</v>
      </c>
      <c r="GG13" s="7">
        <f>IF(AND(C13=""),"-",VLOOKUP(B13,Register!$A$7:$AM$311,30,FALSE))</f>
        <v>0</v>
      </c>
      <c r="GH13" s="8">
        <f>IF(AND(C13=""),"-",VLOOKUP(B13,Register!$A$7:$AM$311,31,FALSE))</f>
        <v>116</v>
      </c>
      <c r="GI13" s="309">
        <f>IF(AND(C13=""),"",VLOOKUP(B13,Register!$A$7:$CL$311,36,FALSE))</f>
        <v>0</v>
      </c>
      <c r="GJ13" s="182">
        <f>IF(AND(GK13=""),"",RANK(GK13,GK$13:GK$112,0))</f>
        <v>7</v>
      </c>
      <c r="GK13" s="312">
        <f>IF(AND(GI13="NSO"),"",IF(AND(AC13="",BB13="",CA13="",CZ13="",DY13="",EX13=""),"",SUM(AC13+BB13+CA13+CZ13+DY13+EX13)))</f>
        <v>275</v>
      </c>
      <c r="GL13" s="314" t="str">
        <f>IF(GJ13=1,GP$10,IF(GJ13=2,GP$11, IF(GJ13=3,GP$12,IF(GJ13=4,GP$13,IF(GJ13=5,GP$14,IF(GJ13=6,GP$15,IF(GJ13=7,GP$16,IF(GJ13=8,GP$17,IF(GJ13=9,GP$18,IF(GJ13=10,GP$19,IF(GJ13=11,GP$20,IF(GJ13=12,GP$21,IF(GJ13=13,GP$22,IF(GJ13=14,GP$23,IF(GJ13=15,GP$24,IF(GJ13=16,GP$25,IF(GJ13=17,GP$26,IF(GJ13=18,GP$27,IF(GJ13=19,GP$28,IF(GJ13=20,GP$29,IF(GJ13=21,GP$30,IF(GJ13=22,GP$31,IF(GJ13=23,GP$32,IF(GJ13=24,GP$33,IF(GJ13=25,GP$34,IF(GJ13=26,GP$35,IF(GJ13=27,GP$36,IF(GJ13=28,GP$37,IF(GJ13=29,GP$38,IF(GJ13=30,GP$39,IF(GJ13=31,GP$40,"")))))))))))))))))))))))))))))))</f>
        <v>lIre~</v>
      </c>
      <c r="GM13" s="3"/>
      <c r="GP13" s="315" t="s">
        <v>587</v>
      </c>
      <c r="GR13" s="3"/>
      <c r="GS13" s="3"/>
      <c r="GT13" s="3"/>
      <c r="GU13" s="3"/>
      <c r="GV13" s="3"/>
      <c r="GW13" s="3"/>
      <c r="GX13" s="3"/>
      <c r="GY13" s="3"/>
      <c r="GZ13" s="3"/>
      <c r="HA13" s="3"/>
      <c r="HB13" s="3"/>
      <c r="HC13" s="3"/>
      <c r="HD13" s="3"/>
      <c r="HE13" s="3"/>
      <c r="HF13" s="3"/>
      <c r="HG13" s="3"/>
      <c r="HH13" s="3"/>
      <c r="HI13" s="3"/>
      <c r="HJ13" s="3"/>
      <c r="HK13" s="3"/>
      <c r="HL13" s="3"/>
      <c r="HM13" s="3"/>
      <c r="HW13" s="321" t="str">
        <f>IF(ISNA(VLOOKUP(B13,Register!A$7:Z$315,9,FALSE)),"",VLOOKUP(B13,Register!A$7:Z$315,9,FALSE))</f>
        <v>OBC</v>
      </c>
      <c r="HX13" s="321" t="str">
        <f>IF(ISNA(VLOOKUP(B13,Register!A$7:Z$315,12,FALSE)),"",VLOOKUP(B13,Register!A$7:Z$315,12,FALSE))</f>
        <v>M</v>
      </c>
      <c r="HY13" s="321" t="str">
        <f>IF(AND(HW13=HY$11,HX13=HY$10),"M","")</f>
        <v/>
      </c>
      <c r="HZ13" s="321" t="str">
        <f>IF(AND(HW13=HY$11,HX13=HZ$10),"G","")</f>
        <v/>
      </c>
      <c r="IA13" s="321" t="str">
        <f>IF(AND(HW13=IA$11,HX13=HY$10),"M","")</f>
        <v>M</v>
      </c>
      <c r="IB13" s="321" t="str">
        <f>IF(AND(HW13=IA$11,HX13=HZ$10),"F","")</f>
        <v/>
      </c>
      <c r="IC13" s="321" t="str">
        <f>IF(AND(HW13=IC$11,HX13=HY$10),"M","")</f>
        <v/>
      </c>
      <c r="ID13" s="321" t="str">
        <f>IF(AND(HW13=IC$11,HX13=HZ$10),"F","")</f>
        <v/>
      </c>
      <c r="IE13" s="321" t="str">
        <f>IF(AND(HW13=IE$11,HX13=HY$10),"M","")</f>
        <v/>
      </c>
      <c r="IF13" s="321" t="str">
        <f>IF(AND(HW13=IE$11,HX13=HZ$10),"F","")</f>
        <v/>
      </c>
    </row>
    <row r="14" spans="1:240" ht="21">
      <c r="A14" s="172">
        <v>2</v>
      </c>
      <c r="B14" s="197">
        <v>802</v>
      </c>
      <c r="C14" s="196" t="str">
        <f>IF(ISNA(VLOOKUP(B14,Register!A$7:Z$315,3,FALSE)),"",VLOOKUP(B14,Register!A$7:Z$315,3,FALSE))</f>
        <v>nhiw nsoh</v>
      </c>
      <c r="D14" s="196" t="str">
        <f>IF(ISNA(VLOOKUP(B14,Register!A$7:Z$315,4,FALSE)),"",VLOOKUP(B14,Register!A$7:Z$315,4,FALSE))</f>
        <v>gsekjke</v>
      </c>
      <c r="E14" s="195">
        <f>IF(ISNA(VLOOKUP(B14,Register!A$7:Z$315,6,FALSE)),"",VLOOKUP(B14,Register!A$7:Z$315,6,FALSE))</f>
        <v>37513</v>
      </c>
      <c r="F14" s="161" t="s">
        <v>23</v>
      </c>
      <c r="G14" s="159"/>
      <c r="H14" s="159"/>
      <c r="I14" s="168">
        <f t="shared" ref="I14:I77" si="2">IF(AND($B14=""),"",SUM(G14+H14))</f>
        <v>0</v>
      </c>
      <c r="J14" s="5" t="str">
        <f t="shared" ref="J14:J77" si="3">IF(I14="","",IF(I14=0,"",IF(I14&gt;9,"A+",IF(I14&gt;7.5,"A",IF(I14&gt;6,"B",IF(I14&gt;4,"C","D"))))))</f>
        <v/>
      </c>
      <c r="K14" s="159">
        <v>6</v>
      </c>
      <c r="L14" s="159"/>
      <c r="M14" s="168">
        <f t="shared" ref="M14:M77" si="4">IF(AND($B14=""),"",SUM(K14+L14))</f>
        <v>6</v>
      </c>
      <c r="N14" s="5" t="str">
        <f t="shared" ref="N14:N77" si="5">IF(M14="","",IF(M14=0,"",IF(M14&gt;9,"A+",IF(M14&gt;7.5,"A",IF(M14&gt;6,"B",IF(M14&gt;4,"C","D"))))))</f>
        <v>C</v>
      </c>
      <c r="O14" s="159">
        <v>14</v>
      </c>
      <c r="P14" s="159"/>
      <c r="Q14" s="168">
        <f t="shared" ref="Q14:Q77" si="6">IF(AND($B14=""),"",SUM(O14+P14))</f>
        <v>14</v>
      </c>
      <c r="R14" s="5" t="str">
        <f t="shared" ref="R14:R77" si="7">IF(Q14="","",IF(Q14=0,"",IF(Q14&gt;63,"A+",IF(Q14&gt;53,"A",IF(Q14&gt;42,"B",IF(Q14&gt;28,"C","D"))))))</f>
        <v>D</v>
      </c>
      <c r="S14" s="159">
        <v>5</v>
      </c>
      <c r="T14" s="159"/>
      <c r="U14" s="168">
        <f t="shared" ref="U14:U77" si="8">IF(AND($B14=""),"",SUM(S14+T14))</f>
        <v>5</v>
      </c>
      <c r="V14" s="5" t="str">
        <f t="shared" ref="V14:V77" si="9">IF(U14="","",IF(U14=0,"",IF(U14&gt;9,"A+",IF(U14&gt;7.5,"A",IF(U14&gt;6,"B",IF(U14&gt;4,"C","D"))))))</f>
        <v>C</v>
      </c>
      <c r="W14" s="476"/>
      <c r="X14" s="476"/>
      <c r="Y14" s="168">
        <f t="shared" ref="Y14:Y77" si="10">IF(AND($B14=""),"",SUM(W14+X14))</f>
        <v>0</v>
      </c>
      <c r="Z14" s="5" t="str">
        <f t="shared" ref="Z14:Z77" si="11">IF(Y14="","",IF(Y14=0,"",IF(Y14&gt;90,"A+",IF(Y14&gt;75,"A",IF(Y14&gt;60,"B",IF(Y14&gt;40,"C","D"))))))</f>
        <v/>
      </c>
      <c r="AA14" s="160">
        <f t="shared" si="0"/>
        <v>25</v>
      </c>
      <c r="AB14" s="160">
        <f t="shared" si="1"/>
        <v>0</v>
      </c>
      <c r="AC14" s="160">
        <f t="shared" ref="AC14:AC77" si="12">IF(AND($B14=""),"",SUM(I14+M14+Q14+U14+Y14))</f>
        <v>25</v>
      </c>
      <c r="AD14" s="6" t="str">
        <f t="shared" ref="AD14:AD77" si="13">IF(AC14="","",IF(AC14=0,"",IF(AC14&gt;180,"A+",IF(AC14&gt;150,"A",IF(AC14&gt;120,"B",IF(AC14&gt;80,"C","D"))))))</f>
        <v>D</v>
      </c>
      <c r="AE14" s="105" t="s">
        <v>23</v>
      </c>
      <c r="AF14" s="159"/>
      <c r="AG14" s="159"/>
      <c r="AH14" s="168">
        <f t="shared" ref="AH14:AH77" si="14">IF(AND($B14=""),"",SUM(AF14+AG14))</f>
        <v>0</v>
      </c>
      <c r="AI14" s="5" t="str">
        <f t="shared" ref="AI14:AI77" si="15">IF(AH14="","",IF(AH14=0,"",IF(AH14&gt;9,"A+",IF(AH14&gt;7.5,"A",IF(AH14&gt;6,"B",IF(AH14&gt;4,"C","D"))))))</f>
        <v/>
      </c>
      <c r="AJ14" s="159">
        <v>6</v>
      </c>
      <c r="AK14" s="159"/>
      <c r="AL14" s="168">
        <f t="shared" ref="AL14:AL77" si="16">IF(AND($B14=""),"",SUM(AJ14+AK14))</f>
        <v>6</v>
      </c>
      <c r="AM14" s="5" t="str">
        <f t="shared" ref="AM14:AM77" si="17">IF(AL14="","",IF(AL14=0,"",IF(AL14&gt;9,"A+",IF(AL14&gt;7.5,"A",IF(AL14&gt;6,"B",IF(AL14&gt;4,"C","D"))))))</f>
        <v>C</v>
      </c>
      <c r="AN14" s="159">
        <v>14</v>
      </c>
      <c r="AO14" s="159"/>
      <c r="AP14" s="168">
        <f t="shared" ref="AP14:AP77" si="18">IF(AND($B14=""),"",SUM(AN14+AO14))</f>
        <v>14</v>
      </c>
      <c r="AQ14" s="5" t="str">
        <f t="shared" ref="AQ14:AQ77" si="19">IF(AP14="","",IF(AP14=0,"",IF(AP14&gt;63,"A+",IF(AP14&gt;53,"A",IF(AP14&gt;42,"B",IF(AP14&gt;28,"C","D"))))))</f>
        <v>D</v>
      </c>
      <c r="AR14" s="159">
        <v>5</v>
      </c>
      <c r="AS14" s="159"/>
      <c r="AT14" s="168">
        <f t="shared" ref="AT14:AT77" si="20">IF(AND($B14=""),"",SUM(AR14+AS14))</f>
        <v>5</v>
      </c>
      <c r="AU14" s="5" t="str">
        <f t="shared" ref="AU14:AU77" si="21">IF(AT14="","",IF(AT14=0,"",IF(AT14&gt;9,"A+",IF(AT14&gt;7.5,"A",IF(AT14&gt;6,"B",IF(AT14&gt;4,"C","D"))))))</f>
        <v>C</v>
      </c>
      <c r="AV14" s="476"/>
      <c r="AW14" s="476"/>
      <c r="AX14" s="168">
        <f t="shared" ref="AX14:AX77" si="22">IF(AND($B14=""),"",SUM(AV14+AW14))</f>
        <v>0</v>
      </c>
      <c r="AY14" s="5" t="str">
        <f t="shared" ref="AY14:AY77" si="23">IF(AX14="","",IF(AX14=0,"",IF(AX14&gt;90,"A+",IF(AX14&gt;75,"A",IF(AX14&gt;60,"B",IF(AX14&gt;40,"C","D"))))))</f>
        <v/>
      </c>
      <c r="AZ14" s="160">
        <f t="shared" ref="AZ14:AZ77" si="24">IF(AND(B14=""),"",SUM(AF14+AJ14+AN14+AR14+AV14))</f>
        <v>25</v>
      </c>
      <c r="BA14" s="160">
        <f t="shared" ref="BA14:BA77" si="25">IF(AND(B14=""),"",SUM(AG14+AK14+AO14+AS14+AW14))</f>
        <v>0</v>
      </c>
      <c r="BB14" s="160">
        <f t="shared" ref="BB14:BB77" si="26">IF(AND($B14=""),"",SUM(AH14+AL14+AP14+AT14+AX14))</f>
        <v>25</v>
      </c>
      <c r="BC14" s="6" t="str">
        <f t="shared" ref="BC14:BC77" si="27">IF(BB14="","",IF(BB14=0,"",IF(BB14&gt;180,"A+",IF(BB14&gt;150,"A",IF(BB14&gt;120,"B",IF(BB14&gt;80,"C","D"))))))</f>
        <v>D</v>
      </c>
      <c r="BD14" s="105" t="s">
        <v>23</v>
      </c>
      <c r="BE14" s="159"/>
      <c r="BF14" s="159"/>
      <c r="BG14" s="168">
        <f t="shared" ref="BG14:BG77" si="28">IF(AND($B14=""),"",SUM(BE14+BF14))</f>
        <v>0</v>
      </c>
      <c r="BH14" s="5" t="str">
        <f t="shared" ref="BH14:BH77" si="29">IF(BG14="","",IF(BG14=0,"",IF(BG14&gt;9,"A+",IF(BG14&gt;7.5,"A",IF(BG14&gt;6,"B",IF(BG14&gt;4,"C","D"))))))</f>
        <v/>
      </c>
      <c r="BI14" s="159">
        <v>6</v>
      </c>
      <c r="BJ14" s="159"/>
      <c r="BK14" s="168">
        <f t="shared" ref="BK14:BK77" si="30">IF(AND($B14=""),"",SUM(BI14+BJ14))</f>
        <v>6</v>
      </c>
      <c r="BL14" s="5" t="str">
        <f t="shared" ref="BL14:BL77" si="31">IF(BK14="","",IF(BK14=0,"",IF(BK14&gt;9,"A+",IF(BK14&gt;7.5,"A",IF(BK14&gt;6,"B",IF(BK14&gt;4,"C","D"))))))</f>
        <v>C</v>
      </c>
      <c r="BM14" s="159">
        <v>14</v>
      </c>
      <c r="BN14" s="159"/>
      <c r="BO14" s="168">
        <f t="shared" ref="BO14:BO77" si="32">IF(AND($B14=""),"",SUM(BM14+BN14))</f>
        <v>14</v>
      </c>
      <c r="BP14" s="5" t="str">
        <f t="shared" ref="BP14:BP77" si="33">IF(BO14="","",IF(BO14=0,"",IF(BO14&gt;63,"A+",IF(BO14&gt;53,"A",IF(BO14&gt;42,"B",IF(BO14&gt;28,"C","D"))))))</f>
        <v>D</v>
      </c>
      <c r="BQ14" s="159">
        <v>5</v>
      </c>
      <c r="BR14" s="159"/>
      <c r="BS14" s="168">
        <f t="shared" ref="BS14:BS77" si="34">IF(AND($B14=""),"",SUM(BQ14+BR14))</f>
        <v>5</v>
      </c>
      <c r="BT14" s="5" t="str">
        <f t="shared" ref="BT14:BT77" si="35">IF(BS14="","",IF(BS14=0,"",IF(BS14&gt;9,"A+",IF(BS14&gt;7.5,"A",IF(BS14&gt;6,"B",IF(BS14&gt;4,"C","D"))))))</f>
        <v>C</v>
      </c>
      <c r="BU14" s="476"/>
      <c r="BV14" s="476"/>
      <c r="BW14" s="168">
        <f t="shared" ref="BW14:BW77" si="36">IF(AND($B14=""),"",SUM(BU14+BV14))</f>
        <v>0</v>
      </c>
      <c r="BX14" s="5" t="str">
        <f t="shared" ref="BX14:BX77" si="37">IF(BW14="","",IF(BW14=0,"",IF(BW14&gt;90,"A+",IF(BW14&gt;75,"A",IF(BW14&gt;60,"B",IF(BW14&gt;40,"C","D"))))))</f>
        <v/>
      </c>
      <c r="BY14" s="160">
        <f t="shared" ref="BY14:BY77" si="38">IF(AND(B14=""),"",SUM(BE14+BI14+BM14+BQ14+BU14))</f>
        <v>25</v>
      </c>
      <c r="BZ14" s="160">
        <f t="shared" ref="BZ14:BZ77" si="39">IF(AND(B14=""),"",SUM(BF14+BJ14+BN14+BR14+BV14))</f>
        <v>0</v>
      </c>
      <c r="CA14" s="160">
        <f t="shared" ref="CA14:CA77" si="40">IF(AND($B14=""),"",SUM(BG14+BK14+BO14+BS14+BW14))</f>
        <v>25</v>
      </c>
      <c r="CB14" s="6" t="str">
        <f t="shared" ref="CB14:CB77" si="41">IF(CA14="","",IF(CA14=0,"",IF(CA14&gt;180,"A+",IF(CA14&gt;150,"A",IF(CA14&gt;120,"B",IF(CA14&gt;80,"C","D"))))))</f>
        <v>D</v>
      </c>
      <c r="CC14" s="105" t="s">
        <v>23</v>
      </c>
      <c r="CD14" s="159"/>
      <c r="CE14" s="159"/>
      <c r="CF14" s="168">
        <f t="shared" ref="CF14:CF77" si="42">IF(AND($B14=""),"",SUM(CD14+CE14))</f>
        <v>0</v>
      </c>
      <c r="CG14" s="5" t="str">
        <f t="shared" ref="CG14:CG77" si="43">IF(CF14="","",IF(CF14=0,"",IF(CF14&gt;9,"A+",IF(CF14&gt;7.5,"A",IF(CF14&gt;6,"B",IF(CF14&gt;4,"C","D"))))))</f>
        <v/>
      </c>
      <c r="CH14" s="159">
        <v>6</v>
      </c>
      <c r="CI14" s="159"/>
      <c r="CJ14" s="168">
        <f t="shared" ref="CJ14:CJ77" si="44">IF(AND($B14=""),"",SUM(CH14+CI14))</f>
        <v>6</v>
      </c>
      <c r="CK14" s="5" t="str">
        <f t="shared" ref="CK14:CK77" si="45">IF(CJ14="","",IF(CJ14=0,"",IF(CJ14&gt;9,"A+",IF(CJ14&gt;7.5,"A",IF(CJ14&gt;6,"B",IF(CJ14&gt;4,"C","D"))))))</f>
        <v>C</v>
      </c>
      <c r="CL14" s="159">
        <v>14</v>
      </c>
      <c r="CM14" s="159"/>
      <c r="CN14" s="168">
        <f t="shared" ref="CN14:CN77" si="46">IF(AND($B14=""),"",SUM(CL14+CM14))</f>
        <v>14</v>
      </c>
      <c r="CO14" s="5" t="str">
        <f t="shared" ref="CO14:CO77" si="47">IF(CN14="","",IF(CN14=0,"",IF(CN14&gt;63,"A+",IF(CN14&gt;53,"A",IF(CN14&gt;42,"B",IF(CN14&gt;28,"C","D"))))))</f>
        <v>D</v>
      </c>
      <c r="CP14" s="159">
        <v>5</v>
      </c>
      <c r="CQ14" s="159"/>
      <c r="CR14" s="168">
        <f t="shared" ref="CR14:CR77" si="48">IF(AND($B14=""),"",SUM(CP14+CQ14))</f>
        <v>5</v>
      </c>
      <c r="CS14" s="5" t="str">
        <f t="shared" ref="CS14:CS77" si="49">IF(CR14="","",IF(CR14=0,"",IF(CR14&gt;9,"A+",IF(CR14&gt;7.5,"A",IF(CR14&gt;6,"B",IF(CR14&gt;4,"C","D"))))))</f>
        <v>C</v>
      </c>
      <c r="CT14" s="476"/>
      <c r="CU14" s="476"/>
      <c r="CV14" s="168">
        <f t="shared" ref="CV14:CV77" si="50">IF(AND($B14=""),"",SUM(CT14+CU14))</f>
        <v>0</v>
      </c>
      <c r="CW14" s="5" t="str">
        <f t="shared" ref="CW14:CW77" si="51">IF(CV14="","",IF(CV14=0,"",IF(CV14&gt;90,"A+",IF(CV14&gt;75,"A",IF(CV14&gt;60,"B",IF(CV14&gt;40,"C","D"))))))</f>
        <v/>
      </c>
      <c r="CX14" s="160">
        <f t="shared" ref="CX14:CX77" si="52">IF(AND(B14=""),"",SUM(CD14+CH14+CL14+CP14+CT14))</f>
        <v>25</v>
      </c>
      <c r="CY14" s="160">
        <f t="shared" ref="CY14:CY77" si="53">IF(AND(B14=""),"",SUM(CE14+CI14+CM14+CQ14+CU14))</f>
        <v>0</v>
      </c>
      <c r="CZ14" s="160">
        <f t="shared" ref="CZ14:CZ77" si="54">IF(AND($B14=""),"",SUM(CF14+CJ14+CN14+CR14+CV14))</f>
        <v>25</v>
      </c>
      <c r="DA14" s="6" t="str">
        <f t="shared" ref="DA14:DA77" si="55">IF(CZ14="","",IF(CZ14=0,"",IF(CZ14&gt;180,"A+",IF(CZ14&gt;150,"A",IF(CZ14&gt;120,"B",IF(CZ14&gt;80,"C","D"))))))</f>
        <v>D</v>
      </c>
      <c r="DB14" s="105" t="s">
        <v>23</v>
      </c>
      <c r="DC14" s="159"/>
      <c r="DD14" s="159"/>
      <c r="DE14" s="168">
        <f t="shared" ref="DE14:DE77" si="56">IF(AND($B14=""),"",SUM(DC14+DD14))</f>
        <v>0</v>
      </c>
      <c r="DF14" s="5" t="str">
        <f t="shared" ref="DF14:DF77" si="57">IF(DE14="","",IF(DE14=0,"",IF(DE14&gt;9,"A+",IF(DE14&gt;7.5,"A",IF(DE14&gt;6,"B",IF(DE14&gt;4,"C","D"))))))</f>
        <v/>
      </c>
      <c r="DG14" s="159">
        <v>6</v>
      </c>
      <c r="DH14" s="159"/>
      <c r="DI14" s="168">
        <f t="shared" ref="DI14:DI77" si="58">IF(AND($B14=""),"",SUM(DG14+DH14))</f>
        <v>6</v>
      </c>
      <c r="DJ14" s="5" t="str">
        <f t="shared" ref="DJ14:DJ77" si="59">IF(DI14="","",IF(DI14=0,"",IF(DI14&gt;9,"A+",IF(DI14&gt;7.5,"A",IF(DI14&gt;6,"B",IF(DI14&gt;4,"C","D"))))))</f>
        <v>C</v>
      </c>
      <c r="DK14" s="159">
        <v>14</v>
      </c>
      <c r="DL14" s="159"/>
      <c r="DM14" s="168">
        <f t="shared" ref="DM14:DM77" si="60">IF(AND($B14=""),"",SUM(DK14+DL14))</f>
        <v>14</v>
      </c>
      <c r="DN14" s="5" t="str">
        <f t="shared" ref="DN14:DN77" si="61">IF(DM14="","",IF(DM14=0,"",IF(DM14&gt;63,"A+",IF(DM14&gt;53,"A",IF(DM14&gt;42,"B",IF(DM14&gt;28,"C","D"))))))</f>
        <v>D</v>
      </c>
      <c r="DO14" s="159">
        <v>5</v>
      </c>
      <c r="DP14" s="159"/>
      <c r="DQ14" s="168">
        <f t="shared" ref="DQ14:DQ77" si="62">IF(AND($B14=""),"",SUM(DO14+DP14))</f>
        <v>5</v>
      </c>
      <c r="DR14" s="5" t="str">
        <f t="shared" ref="DR14:DR77" si="63">IF(DQ14="","",IF(DQ14=0,"",IF(DQ14&gt;9,"A+",IF(DQ14&gt;7.5,"A",IF(DQ14&gt;6,"B",IF(DQ14&gt;4,"C","D"))))))</f>
        <v>C</v>
      </c>
      <c r="DS14" s="476"/>
      <c r="DT14" s="476"/>
      <c r="DU14" s="168">
        <f t="shared" ref="DU14:DU77" si="64">IF(AND($B14=""),"",SUM(DS14+DT14))</f>
        <v>0</v>
      </c>
      <c r="DV14" s="5" t="str">
        <f t="shared" ref="DV14:DV77" si="65">IF(DU14="","",IF(DU14=0,"",IF(DU14&gt;90,"A+",IF(DU14&gt;75,"A",IF(DU14&gt;60,"B",IF(DU14&gt;40,"C","D"))))))</f>
        <v/>
      </c>
      <c r="DW14" s="160">
        <f t="shared" ref="DW14:DW77" si="66">IF(AND(B14=""),"",SUM(DC14+DG14+DK14+DO14+DS14))</f>
        <v>25</v>
      </c>
      <c r="DX14" s="160">
        <f t="shared" ref="DX14:DX77" si="67">IF(AND(B14=""),"",SUM(DD14+DH14+DL14+DP14+DT14))</f>
        <v>0</v>
      </c>
      <c r="DY14" s="160">
        <f t="shared" ref="DY14:DY77" si="68">IF(AND($B14=""),"",SUM(DE14+DI14+DM14+DQ14+DU14))</f>
        <v>25</v>
      </c>
      <c r="DZ14" s="6" t="str">
        <f t="shared" ref="DZ14:DZ77" si="69">IF(DY14="","",IF(DY14=0,"",IF(DY14&gt;180,"A+",IF(DY14&gt;150,"A",IF(DY14&gt;120,"B",IF(DY14&gt;80,"C","D"))))))</f>
        <v>D</v>
      </c>
      <c r="EA14" s="105" t="s">
        <v>23</v>
      </c>
      <c r="EB14" s="159"/>
      <c r="EC14" s="159"/>
      <c r="ED14" s="168">
        <f t="shared" ref="ED14:ED77" si="70">IF(AND($B14=""),"",SUM(EB14+EC14))</f>
        <v>0</v>
      </c>
      <c r="EE14" s="5" t="str">
        <f t="shared" ref="EE14:EE77" si="71">IF(ED14="","",IF(ED14=0,"",IF(ED14&gt;9,"A+",IF(ED14&gt;7.5,"A",IF(ED14&gt;6,"B",IF(ED14&gt;4,"C","D"))))))</f>
        <v/>
      </c>
      <c r="EF14" s="159">
        <v>6</v>
      </c>
      <c r="EG14" s="159"/>
      <c r="EH14" s="168">
        <f t="shared" ref="EH14:EH77" si="72">IF(AND($B14=""),"",SUM(EF14+EG14))</f>
        <v>6</v>
      </c>
      <c r="EI14" s="5" t="str">
        <f t="shared" ref="EI14:EI77" si="73">IF(EH14="","",IF(EH14=0,"",IF(EH14&gt;9,"A+",IF(EH14&gt;7.5,"A",IF(EH14&gt;6,"B",IF(EH14&gt;4,"C","D"))))))</f>
        <v>C</v>
      </c>
      <c r="EJ14" s="159">
        <v>14</v>
      </c>
      <c r="EK14" s="159"/>
      <c r="EL14" s="168">
        <f t="shared" ref="EL14:EL77" si="74">IF(AND($B14=""),"",SUM(EJ14+EK14))</f>
        <v>14</v>
      </c>
      <c r="EM14" s="5" t="str">
        <f t="shared" ref="EM14:EM77" si="75">IF(EL14="","",IF(EL14=0,"",IF(EL14&gt;63,"A+",IF(EL14&gt;53,"A",IF(EL14&gt;42,"B",IF(EL14&gt;28,"C","D"))))))</f>
        <v>D</v>
      </c>
      <c r="EN14" s="159">
        <v>5</v>
      </c>
      <c r="EO14" s="159"/>
      <c r="EP14" s="168">
        <f t="shared" ref="EP14:EP77" si="76">IF(AND($B14=""),"",SUM(EN14+EO14))</f>
        <v>5</v>
      </c>
      <c r="EQ14" s="5" t="str">
        <f t="shared" ref="EQ14:EQ77" si="77">IF(EP14="","",IF(EP14=0,"",IF(EP14&gt;9,"A+",IF(EP14&gt;7.5,"A",IF(EP14&gt;6,"B",IF(EP14&gt;4,"C","D"))))))</f>
        <v>C</v>
      </c>
      <c r="ER14" s="476"/>
      <c r="ES14" s="476"/>
      <c r="ET14" s="168">
        <f t="shared" ref="ET14:ET77" si="78">IF(AND($B14=""),"",SUM(ER14+ES14))</f>
        <v>0</v>
      </c>
      <c r="EU14" s="5" t="str">
        <f t="shared" ref="EU14:EU77" si="79">IF(ET14="","",IF(ET14=0,"",IF(ET14&gt;90,"A+",IF(ET14&gt;75,"A",IF(ET14&gt;60,"B",IF(ET14&gt;40,"C","D"))))))</f>
        <v/>
      </c>
      <c r="EV14" s="160">
        <f t="shared" ref="EV14:EV77" si="80">IF(AND(B14=""),"",SUM(EB14+EF14+EJ14+EN14+ER14))</f>
        <v>25</v>
      </c>
      <c r="EW14" s="160">
        <f t="shared" ref="EW14:EW77" si="81">IF(AND(B14=""),"",SUM(EC14+EG14+EK14+EO14+ES14))</f>
        <v>0</v>
      </c>
      <c r="EX14" s="160">
        <f t="shared" ref="EX14:EX77" si="82">IF(AND($B14=""),"",SUM(ED14+EH14+EL14+EP14+ET14))</f>
        <v>25</v>
      </c>
      <c r="EY14" s="6" t="str">
        <f t="shared" ref="EY14:EY77" si="83">IF(EX14="","",IF(EX14=0,"",IF(EX14&gt;180,"A+",IF(EX14&gt;150,"A",IF(EX14&gt;120,"B",IF(EX14&gt;80,"C","D"))))))</f>
        <v>D</v>
      </c>
      <c r="EZ14" s="105">
        <v>16</v>
      </c>
      <c r="FA14" s="105">
        <v>17</v>
      </c>
      <c r="FB14" s="105">
        <v>17</v>
      </c>
      <c r="FC14" s="105">
        <v>16</v>
      </c>
      <c r="FD14" s="105">
        <v>17</v>
      </c>
      <c r="FE14" s="106">
        <f t="shared" ref="FE14:FE77" si="84">IF(AND(B14=""),"",SUM(EZ14+FA14+FB14+FC14+FD14))</f>
        <v>83</v>
      </c>
      <c r="FF14" s="100" t="str">
        <f t="shared" ref="FF14:FF77" si="85">IF(FE14=""," ",IF(FE14&gt;90,"A+",IF(FE14&gt;75,"A",IF(FE14&gt;60,"B",IF(FE14&gt;40,"C","D")))))</f>
        <v>A</v>
      </c>
      <c r="FG14" s="105">
        <v>17</v>
      </c>
      <c r="FH14" s="105">
        <v>17</v>
      </c>
      <c r="FI14" s="105">
        <v>16</v>
      </c>
      <c r="FJ14" s="105">
        <v>16</v>
      </c>
      <c r="FK14" s="105">
        <v>17</v>
      </c>
      <c r="FL14" s="107">
        <f t="shared" ref="FL14:FL77" si="86">IF(AND(B14=""),"",SUM(FG14+FH14+FI14+FJ14+FK14))</f>
        <v>83</v>
      </c>
      <c r="FM14" s="101" t="str">
        <f t="shared" ref="FM14:FM77" si="87">IF(FL14=""," ",IF(FL14&gt;90,"A+",IF(FL14&gt;75,"A",IF(FL14&gt;60,"B",IF(FL14&gt;40,"C","D")))))</f>
        <v>A</v>
      </c>
      <c r="FN14" s="105">
        <v>18</v>
      </c>
      <c r="FO14" s="105">
        <v>17</v>
      </c>
      <c r="FP14" s="105">
        <v>17</v>
      </c>
      <c r="FQ14" s="105">
        <v>17</v>
      </c>
      <c r="FR14" s="105">
        <v>18</v>
      </c>
      <c r="FS14" s="204">
        <f t="shared" ref="FS14:FS77" si="88">IF(AND(B14=""),"",SUM(FN14+FO14+FP14+FQ14+FR14))</f>
        <v>87</v>
      </c>
      <c r="FT14" s="205" t="str">
        <f t="shared" ref="FT14:FT77" si="89">IF(FS14=""," ",IF(FS14&gt;90,"A+",IF(FS14&gt;75,"A",IF(FS14&gt;60,"B",IF(FS14&gt;40,"C","D")))))</f>
        <v>A</v>
      </c>
      <c r="FU14" s="477" t="s">
        <v>613</v>
      </c>
      <c r="FV14" s="316">
        <f>IF(AND(C14=""),"-",VLOOKUP(B14,Register!$A$7:$AM$311,19,FALSE))</f>
        <v>16</v>
      </c>
      <c r="FW14" s="7">
        <f>IF(AND(C14=""),"-",VLOOKUP(B14,Register!$A$7:$AM$311,20,FALSE))</f>
        <v>0</v>
      </c>
      <c r="FX14" s="7">
        <f>IF(AND(C14=""),"-",VLOOKUP(B14,Register!$A$7:$AM$311,21,FALSE))</f>
        <v>44</v>
      </c>
      <c r="FY14" s="7">
        <f>IF(AND(C14=""),"-",VLOOKUP(B14,Register!$A$7:$AM$311,22,FALSE))</f>
        <v>48</v>
      </c>
      <c r="FZ14" s="7">
        <f>IF(AND(C14=""),"-",VLOOKUP(B14,Register!$A$7:$AM$311,23,FALSE))</f>
        <v>0</v>
      </c>
      <c r="GA14" s="7">
        <f>IF(AND(C14=""),"-",VLOOKUP(B14,Register!$A$7:$AM$311,24,FALSE))</f>
        <v>0</v>
      </c>
      <c r="GB14" s="7">
        <f>IF(AND(C14=""),"-",VLOOKUP(B14,Register!$A$7:$AM$311,25,FALSE))</f>
        <v>0</v>
      </c>
      <c r="GC14" s="7">
        <f>IF(AND(C14=""),"-",VLOOKUP(B14,Register!$A$7:$AM$311,26,FALSE))</f>
        <v>0</v>
      </c>
      <c r="GD14" s="7">
        <f>IF(AND(C14=""),"-",VLOOKUP(B14,Register!$A$7:$AM$311,27,FALSE))</f>
        <v>0</v>
      </c>
      <c r="GE14" s="7">
        <f>IF(AND(C14=""),"-",VLOOKUP(B14,Register!$A$7:$AM$311,28,FALSE))</f>
        <v>0</v>
      </c>
      <c r="GF14" s="7">
        <f>IF(AND(C14=""),"-",VLOOKUP(B14,Register!$A$7:$AM$311,29,FALSE))</f>
        <v>0</v>
      </c>
      <c r="GG14" s="7">
        <f>IF(AND(C14=""),"-",VLOOKUP(B14,Register!$A$7:$AM$311,30,FALSE))</f>
        <v>0</v>
      </c>
      <c r="GH14" s="8">
        <f>IF(AND(C14=""),"-",VLOOKUP(B14,Register!$A$7:$AM$311,31,FALSE))</f>
        <v>108</v>
      </c>
      <c r="GI14" s="309">
        <f>IF(AND(C14=""),"",VLOOKUP(B14,Register!$A$7:$CL$311,36,FALSE))</f>
        <v>0</v>
      </c>
      <c r="GJ14" s="182">
        <f t="shared" ref="GJ14:GJ77" si="90">IF(AND(GK14=""),"",RANK(GK14,GK$13:GK$112,0))</f>
        <v>13</v>
      </c>
      <c r="GK14" s="312">
        <f t="shared" ref="GK14:GK77" si="91">IF(AND(GI14="NSO"),"",IF(AND(AC14="",BB14="",CA14="",CZ14="",DY14="",EX14=""),"",SUM(AC14+BB14+CA14+CZ14+DY14+EX14)))</f>
        <v>150</v>
      </c>
      <c r="GL14" s="314" t="str">
        <f t="shared" ref="GL14:GL77" si="92">IF(GJ14=1,GP$10,IF(GJ14=2,GP$11, IF(GJ14=3,GP$12,IF(GJ14=4,GP$13,IF(GJ14=5,GP$14,IF(GJ14=6,GP$15,IF(GJ14=7,GP$16,IF(GJ14=8,GP$17,IF(GJ14=9,GP$18,IF(GJ14=10,GP$19,IF(GJ14=11,GP$20,IF(GJ14=12,GP$21,IF(GJ14=13,GP$22,IF(GJ14=14,GP$23,IF(GJ14=15,GP$24,IF(GJ14=16,GP$25,IF(GJ14=17,GP$26,IF(GJ14=18,GP$27,IF(GJ14=19,GP$28,IF(GJ14=20,GP$29,IF(GJ14=21,GP$30,IF(GJ14=22,GP$31,IF(GJ14=23,GP$32,IF(GJ14=24,GP$33,IF(GJ14=25,GP$34,IF(GJ14=26,GP$35,IF(GJ14=27,GP$36,IF(GJ14=28,GP$37,IF(GJ14=29,GP$38,IF(GJ14=30,GP$39,IF(GJ14=31,GP$40,"")))))))))))))))))))))))))))))))</f>
        <v>rsjgokW</v>
      </c>
      <c r="GM14" s="3"/>
      <c r="GO14" s="3"/>
      <c r="GP14" s="315" t="s">
        <v>588</v>
      </c>
      <c r="GR14" s="3"/>
      <c r="GS14" s="3"/>
      <c r="GT14" s="3"/>
      <c r="GU14" s="3"/>
      <c r="GV14" s="3"/>
      <c r="GW14" s="3"/>
      <c r="GX14" s="3"/>
      <c r="GY14" s="3"/>
      <c r="GZ14" s="3"/>
      <c r="HA14" s="3"/>
      <c r="HB14" s="3"/>
      <c r="HC14" s="3"/>
      <c r="HD14" s="3"/>
      <c r="HE14" s="3"/>
      <c r="HF14" s="3"/>
      <c r="HG14" s="3"/>
      <c r="HH14" s="3"/>
      <c r="HI14" s="3"/>
      <c r="HJ14" s="3"/>
      <c r="HK14" s="3"/>
      <c r="HL14" s="3"/>
      <c r="HM14" s="3"/>
      <c r="HW14" s="321" t="str">
        <f>IF(ISNA(VLOOKUP(B14,Register!A$7:Z$315,9,FALSE)),"",VLOOKUP(B14,Register!A$7:Z$315,9,FALSE))</f>
        <v>OBC</v>
      </c>
      <c r="HX14" s="321" t="str">
        <f>IF(ISNA(VLOOKUP(B14,Register!A$7:Z$315,12,FALSE)),"",VLOOKUP(B14,Register!A$7:Z$315,12,FALSE))</f>
        <v>F</v>
      </c>
      <c r="HY14" s="321" t="str">
        <f t="shared" ref="HY14:HY77" si="93">IF(AND(HW14=HY$11,HX14=HY$10),"M","")</f>
        <v/>
      </c>
      <c r="HZ14" s="321" t="str">
        <f t="shared" ref="HZ14:HZ77" si="94">IF(AND(HW14=HY$11,HX14=HZ$10),"G","")</f>
        <v/>
      </c>
      <c r="IA14" s="321" t="str">
        <f t="shared" ref="IA14:IA77" si="95">IF(AND(HW14=IA$11,HX14=HY$10),"M","")</f>
        <v/>
      </c>
      <c r="IB14" s="321" t="str">
        <f t="shared" ref="IB14:IB77" si="96">IF(AND(HW14=IA$11,HX14=HZ$10),"F","")</f>
        <v>F</v>
      </c>
      <c r="IC14" s="321" t="str">
        <f t="shared" ref="IC14:IC77" si="97">IF(AND(HW14=IC$11,HX14=HY$10),"M","")</f>
        <v/>
      </c>
      <c r="ID14" s="321" t="str">
        <f t="shared" ref="ID14:ID77" si="98">IF(AND(HW14=IC$11,HX14=HZ$10),"F","")</f>
        <v/>
      </c>
      <c r="IE14" s="321" t="str">
        <f t="shared" ref="IE14:IE77" si="99">IF(AND(HW14=IE$11,HX14=HY$10),"M","")</f>
        <v/>
      </c>
      <c r="IF14" s="321" t="str">
        <f t="shared" ref="IF14:IF77" si="100">IF(AND(HW14=IE$11,HX14=HZ$10),"F","")</f>
        <v/>
      </c>
    </row>
    <row r="15" spans="1:240" ht="21">
      <c r="A15" s="172">
        <v>3</v>
      </c>
      <c r="B15" s="197">
        <v>803</v>
      </c>
      <c r="C15" s="196" t="str">
        <f>IF(ISNA(VLOOKUP(B15,Register!A$7:Z$315,3,FALSE)),"",VLOOKUP(B15,Register!A$7:Z$315,3,FALSE))</f>
        <v>xksfoUnjke</v>
      </c>
      <c r="D15" s="196" t="str">
        <f>IF(ISNA(VLOOKUP(B15,Register!A$7:Z$315,4,FALSE)),"",VLOOKUP(B15,Register!A$7:Z$315,4,FALSE))</f>
        <v>vejkjke</v>
      </c>
      <c r="E15" s="195">
        <f>IF(ISNA(VLOOKUP(B15,Register!A$7:Z$315,6,FALSE)),"",VLOOKUP(B15,Register!A$7:Z$315,6,FALSE))</f>
        <v>37322</v>
      </c>
      <c r="F15" s="161" t="s">
        <v>23</v>
      </c>
      <c r="G15" s="159"/>
      <c r="H15" s="159"/>
      <c r="I15" s="168">
        <f t="shared" si="2"/>
        <v>0</v>
      </c>
      <c r="J15" s="5" t="str">
        <f t="shared" si="3"/>
        <v/>
      </c>
      <c r="K15" s="159">
        <v>6</v>
      </c>
      <c r="L15" s="159"/>
      <c r="M15" s="168">
        <f t="shared" si="4"/>
        <v>6</v>
      </c>
      <c r="N15" s="5" t="str">
        <f t="shared" si="5"/>
        <v>C</v>
      </c>
      <c r="O15" s="159">
        <v>16</v>
      </c>
      <c r="P15" s="159"/>
      <c r="Q15" s="168">
        <f t="shared" si="6"/>
        <v>16</v>
      </c>
      <c r="R15" s="5" t="str">
        <f t="shared" si="7"/>
        <v>D</v>
      </c>
      <c r="S15" s="159">
        <v>7</v>
      </c>
      <c r="T15" s="159"/>
      <c r="U15" s="168">
        <f t="shared" si="8"/>
        <v>7</v>
      </c>
      <c r="V15" s="5" t="str">
        <f t="shared" si="9"/>
        <v>B</v>
      </c>
      <c r="W15" s="476"/>
      <c r="X15" s="476"/>
      <c r="Y15" s="168">
        <f t="shared" si="10"/>
        <v>0</v>
      </c>
      <c r="Z15" s="5" t="str">
        <f t="shared" si="11"/>
        <v/>
      </c>
      <c r="AA15" s="160">
        <f t="shared" si="0"/>
        <v>29</v>
      </c>
      <c r="AB15" s="160">
        <f t="shared" si="1"/>
        <v>0</v>
      </c>
      <c r="AC15" s="160">
        <f t="shared" si="12"/>
        <v>29</v>
      </c>
      <c r="AD15" s="6" t="str">
        <f t="shared" si="13"/>
        <v>D</v>
      </c>
      <c r="AE15" s="105" t="s">
        <v>23</v>
      </c>
      <c r="AF15" s="159"/>
      <c r="AG15" s="159"/>
      <c r="AH15" s="168">
        <f t="shared" si="14"/>
        <v>0</v>
      </c>
      <c r="AI15" s="5" t="str">
        <f t="shared" si="15"/>
        <v/>
      </c>
      <c r="AJ15" s="159">
        <v>6</v>
      </c>
      <c r="AK15" s="159"/>
      <c r="AL15" s="168">
        <f t="shared" si="16"/>
        <v>6</v>
      </c>
      <c r="AM15" s="5" t="str">
        <f t="shared" si="17"/>
        <v>C</v>
      </c>
      <c r="AN15" s="159">
        <v>16</v>
      </c>
      <c r="AO15" s="159"/>
      <c r="AP15" s="168">
        <f t="shared" si="18"/>
        <v>16</v>
      </c>
      <c r="AQ15" s="5" t="str">
        <f t="shared" si="19"/>
        <v>D</v>
      </c>
      <c r="AR15" s="159">
        <v>7</v>
      </c>
      <c r="AS15" s="159"/>
      <c r="AT15" s="168">
        <f t="shared" si="20"/>
        <v>7</v>
      </c>
      <c r="AU15" s="5" t="str">
        <f t="shared" si="21"/>
        <v>B</v>
      </c>
      <c r="AV15" s="476"/>
      <c r="AW15" s="476"/>
      <c r="AX15" s="168">
        <f t="shared" si="22"/>
        <v>0</v>
      </c>
      <c r="AY15" s="5" t="str">
        <f t="shared" si="23"/>
        <v/>
      </c>
      <c r="AZ15" s="160">
        <f t="shared" si="24"/>
        <v>29</v>
      </c>
      <c r="BA15" s="160">
        <f t="shared" si="25"/>
        <v>0</v>
      </c>
      <c r="BB15" s="160">
        <f t="shared" si="26"/>
        <v>29</v>
      </c>
      <c r="BC15" s="6" t="str">
        <f t="shared" si="27"/>
        <v>D</v>
      </c>
      <c r="BD15" s="105" t="s">
        <v>23</v>
      </c>
      <c r="BE15" s="159"/>
      <c r="BF15" s="159"/>
      <c r="BG15" s="168">
        <f t="shared" si="28"/>
        <v>0</v>
      </c>
      <c r="BH15" s="5" t="str">
        <f t="shared" si="29"/>
        <v/>
      </c>
      <c r="BI15" s="159">
        <v>6</v>
      </c>
      <c r="BJ15" s="159"/>
      <c r="BK15" s="168">
        <f t="shared" si="30"/>
        <v>6</v>
      </c>
      <c r="BL15" s="5" t="str">
        <f t="shared" si="31"/>
        <v>C</v>
      </c>
      <c r="BM15" s="159">
        <v>16</v>
      </c>
      <c r="BN15" s="159"/>
      <c r="BO15" s="168">
        <f t="shared" si="32"/>
        <v>16</v>
      </c>
      <c r="BP15" s="5" t="str">
        <f t="shared" si="33"/>
        <v>D</v>
      </c>
      <c r="BQ15" s="159">
        <v>7</v>
      </c>
      <c r="BR15" s="159"/>
      <c r="BS15" s="168">
        <f t="shared" si="34"/>
        <v>7</v>
      </c>
      <c r="BT15" s="5" t="str">
        <f t="shared" si="35"/>
        <v>B</v>
      </c>
      <c r="BU15" s="476"/>
      <c r="BV15" s="476"/>
      <c r="BW15" s="168">
        <f t="shared" si="36"/>
        <v>0</v>
      </c>
      <c r="BX15" s="5" t="str">
        <f t="shared" si="37"/>
        <v/>
      </c>
      <c r="BY15" s="160">
        <f t="shared" si="38"/>
        <v>29</v>
      </c>
      <c r="BZ15" s="160">
        <f t="shared" si="39"/>
        <v>0</v>
      </c>
      <c r="CA15" s="160">
        <f t="shared" si="40"/>
        <v>29</v>
      </c>
      <c r="CB15" s="6" t="str">
        <f t="shared" si="41"/>
        <v>D</v>
      </c>
      <c r="CC15" s="105" t="s">
        <v>23</v>
      </c>
      <c r="CD15" s="159"/>
      <c r="CE15" s="159"/>
      <c r="CF15" s="168">
        <f t="shared" si="42"/>
        <v>0</v>
      </c>
      <c r="CG15" s="5" t="str">
        <f t="shared" si="43"/>
        <v/>
      </c>
      <c r="CH15" s="159">
        <v>6</v>
      </c>
      <c r="CI15" s="159"/>
      <c r="CJ15" s="168">
        <f t="shared" si="44"/>
        <v>6</v>
      </c>
      <c r="CK15" s="5" t="str">
        <f t="shared" si="45"/>
        <v>C</v>
      </c>
      <c r="CL15" s="159">
        <v>16</v>
      </c>
      <c r="CM15" s="159"/>
      <c r="CN15" s="168">
        <f t="shared" si="46"/>
        <v>16</v>
      </c>
      <c r="CO15" s="5" t="str">
        <f t="shared" si="47"/>
        <v>D</v>
      </c>
      <c r="CP15" s="159">
        <v>7</v>
      </c>
      <c r="CQ15" s="159"/>
      <c r="CR15" s="168">
        <f t="shared" si="48"/>
        <v>7</v>
      </c>
      <c r="CS15" s="5" t="str">
        <f t="shared" si="49"/>
        <v>B</v>
      </c>
      <c r="CT15" s="476"/>
      <c r="CU15" s="476"/>
      <c r="CV15" s="168">
        <f t="shared" si="50"/>
        <v>0</v>
      </c>
      <c r="CW15" s="5" t="str">
        <f t="shared" si="51"/>
        <v/>
      </c>
      <c r="CX15" s="160">
        <f t="shared" si="52"/>
        <v>29</v>
      </c>
      <c r="CY15" s="160">
        <f t="shared" si="53"/>
        <v>0</v>
      </c>
      <c r="CZ15" s="160">
        <f t="shared" si="54"/>
        <v>29</v>
      </c>
      <c r="DA15" s="6" t="str">
        <f t="shared" si="55"/>
        <v>D</v>
      </c>
      <c r="DB15" s="105" t="s">
        <v>23</v>
      </c>
      <c r="DC15" s="159"/>
      <c r="DD15" s="159"/>
      <c r="DE15" s="168">
        <f t="shared" si="56"/>
        <v>0</v>
      </c>
      <c r="DF15" s="5" t="str">
        <f t="shared" si="57"/>
        <v/>
      </c>
      <c r="DG15" s="159">
        <v>6</v>
      </c>
      <c r="DH15" s="159"/>
      <c r="DI15" s="168">
        <f t="shared" si="58"/>
        <v>6</v>
      </c>
      <c r="DJ15" s="5" t="str">
        <f t="shared" si="59"/>
        <v>C</v>
      </c>
      <c r="DK15" s="159">
        <v>16</v>
      </c>
      <c r="DL15" s="159"/>
      <c r="DM15" s="168">
        <f t="shared" si="60"/>
        <v>16</v>
      </c>
      <c r="DN15" s="5" t="str">
        <f t="shared" si="61"/>
        <v>D</v>
      </c>
      <c r="DO15" s="159">
        <v>7</v>
      </c>
      <c r="DP15" s="159"/>
      <c r="DQ15" s="168">
        <f t="shared" si="62"/>
        <v>7</v>
      </c>
      <c r="DR15" s="5" t="str">
        <f t="shared" si="63"/>
        <v>B</v>
      </c>
      <c r="DS15" s="476"/>
      <c r="DT15" s="476"/>
      <c r="DU15" s="168">
        <f t="shared" si="64"/>
        <v>0</v>
      </c>
      <c r="DV15" s="5" t="str">
        <f t="shared" si="65"/>
        <v/>
      </c>
      <c r="DW15" s="160">
        <f t="shared" si="66"/>
        <v>29</v>
      </c>
      <c r="DX15" s="160">
        <f t="shared" si="67"/>
        <v>0</v>
      </c>
      <c r="DY15" s="160">
        <f t="shared" si="68"/>
        <v>29</v>
      </c>
      <c r="DZ15" s="6" t="str">
        <f t="shared" si="69"/>
        <v>D</v>
      </c>
      <c r="EA15" s="105" t="s">
        <v>23</v>
      </c>
      <c r="EB15" s="159"/>
      <c r="EC15" s="159"/>
      <c r="ED15" s="168">
        <f t="shared" si="70"/>
        <v>0</v>
      </c>
      <c r="EE15" s="5" t="str">
        <f t="shared" si="71"/>
        <v/>
      </c>
      <c r="EF15" s="159">
        <v>6</v>
      </c>
      <c r="EG15" s="159"/>
      <c r="EH15" s="168">
        <f t="shared" si="72"/>
        <v>6</v>
      </c>
      <c r="EI15" s="5" t="str">
        <f t="shared" si="73"/>
        <v>C</v>
      </c>
      <c r="EJ15" s="159">
        <v>16</v>
      </c>
      <c r="EK15" s="159"/>
      <c r="EL15" s="168">
        <f t="shared" si="74"/>
        <v>16</v>
      </c>
      <c r="EM15" s="5" t="str">
        <f t="shared" si="75"/>
        <v>D</v>
      </c>
      <c r="EN15" s="159">
        <v>7</v>
      </c>
      <c r="EO15" s="159"/>
      <c r="EP15" s="168">
        <f t="shared" si="76"/>
        <v>7</v>
      </c>
      <c r="EQ15" s="5" t="str">
        <f t="shared" si="77"/>
        <v>B</v>
      </c>
      <c r="ER15" s="476"/>
      <c r="ES15" s="476"/>
      <c r="ET15" s="168">
        <f t="shared" si="78"/>
        <v>0</v>
      </c>
      <c r="EU15" s="5" t="str">
        <f t="shared" si="79"/>
        <v/>
      </c>
      <c r="EV15" s="160">
        <f t="shared" si="80"/>
        <v>29</v>
      </c>
      <c r="EW15" s="160">
        <f t="shared" si="81"/>
        <v>0</v>
      </c>
      <c r="EX15" s="160">
        <f t="shared" si="82"/>
        <v>29</v>
      </c>
      <c r="EY15" s="6" t="str">
        <f t="shared" si="83"/>
        <v>D</v>
      </c>
      <c r="EZ15" s="105">
        <v>17</v>
      </c>
      <c r="FA15" s="105">
        <v>17</v>
      </c>
      <c r="FB15" s="105">
        <v>17</v>
      </c>
      <c r="FC15" s="105">
        <v>16</v>
      </c>
      <c r="FD15" s="105">
        <v>17</v>
      </c>
      <c r="FE15" s="106">
        <f t="shared" si="84"/>
        <v>84</v>
      </c>
      <c r="FF15" s="100" t="str">
        <f t="shared" si="85"/>
        <v>A</v>
      </c>
      <c r="FG15" s="105">
        <v>16</v>
      </c>
      <c r="FH15" s="105">
        <v>16</v>
      </c>
      <c r="FI15" s="105">
        <v>17</v>
      </c>
      <c r="FJ15" s="105">
        <v>17</v>
      </c>
      <c r="FK15" s="105">
        <v>17</v>
      </c>
      <c r="FL15" s="107">
        <f t="shared" si="86"/>
        <v>83</v>
      </c>
      <c r="FM15" s="101" t="str">
        <f t="shared" si="87"/>
        <v>A</v>
      </c>
      <c r="FN15" s="105">
        <v>17</v>
      </c>
      <c r="FO15" s="105">
        <v>17</v>
      </c>
      <c r="FP15" s="105">
        <v>18</v>
      </c>
      <c r="FQ15" s="105">
        <v>17</v>
      </c>
      <c r="FR15" s="105">
        <v>17</v>
      </c>
      <c r="FS15" s="204">
        <f t="shared" si="88"/>
        <v>86</v>
      </c>
      <c r="FT15" s="205" t="str">
        <f t="shared" si="89"/>
        <v>A</v>
      </c>
      <c r="FU15" s="477" t="s">
        <v>613</v>
      </c>
      <c r="FV15" s="316">
        <f>IF(AND(C15=""),"-",VLOOKUP(B15,Register!$A$7:$AM$311,19,FALSE))</f>
        <v>16</v>
      </c>
      <c r="FW15" s="7">
        <f>IF(AND(C15=""),"-",VLOOKUP(B15,Register!$A$7:$AM$311,20,FALSE))</f>
        <v>6</v>
      </c>
      <c r="FX15" s="7">
        <f>IF(AND(C15=""),"-",VLOOKUP(B15,Register!$A$7:$AM$311,21,FALSE))</f>
        <v>48</v>
      </c>
      <c r="FY15" s="7">
        <f>IF(AND(C15=""),"-",VLOOKUP(B15,Register!$A$7:$AM$311,22,FALSE))</f>
        <v>50</v>
      </c>
      <c r="FZ15" s="7">
        <f>IF(AND(C15=""),"-",VLOOKUP(B15,Register!$A$7:$AM$311,23,FALSE))</f>
        <v>0</v>
      </c>
      <c r="GA15" s="7">
        <f>IF(AND(C15=""),"-",VLOOKUP(B15,Register!$A$7:$AM$311,24,FALSE))</f>
        <v>0</v>
      </c>
      <c r="GB15" s="7">
        <f>IF(AND(C15=""),"-",VLOOKUP(B15,Register!$A$7:$AM$311,25,FALSE))</f>
        <v>0</v>
      </c>
      <c r="GC15" s="7">
        <f>IF(AND(C15=""),"-",VLOOKUP(B15,Register!$A$7:$AM$311,26,FALSE))</f>
        <v>0</v>
      </c>
      <c r="GD15" s="7">
        <f>IF(AND(C15=""),"-",VLOOKUP(B15,Register!$A$7:$AM$311,27,FALSE))</f>
        <v>0</v>
      </c>
      <c r="GE15" s="7">
        <f>IF(AND(C15=""),"-",VLOOKUP(B15,Register!$A$7:$AM$311,28,FALSE))</f>
        <v>0</v>
      </c>
      <c r="GF15" s="7">
        <f>IF(AND(C15=""),"-",VLOOKUP(B15,Register!$A$7:$AM$311,29,FALSE))</f>
        <v>0</v>
      </c>
      <c r="GG15" s="7">
        <f>IF(AND(C15=""),"-",VLOOKUP(B15,Register!$A$7:$AM$311,30,FALSE))</f>
        <v>0</v>
      </c>
      <c r="GH15" s="8">
        <f>IF(AND(C15=""),"-",VLOOKUP(B15,Register!$A$7:$AM$311,31,FALSE))</f>
        <v>114</v>
      </c>
      <c r="GI15" s="309">
        <f>IF(AND(C15=""),"",VLOOKUP(B15,Register!$A$7:$CL$311,36,FALSE))</f>
        <v>0</v>
      </c>
      <c r="GJ15" s="182">
        <f t="shared" si="90"/>
        <v>12</v>
      </c>
      <c r="GK15" s="312">
        <f t="shared" si="91"/>
        <v>174</v>
      </c>
      <c r="GL15" s="314" t="str">
        <f t="shared" si="92"/>
        <v>ckjgokW</v>
      </c>
      <c r="GM15" s="3"/>
      <c r="GP15" s="315" t="s">
        <v>81</v>
      </c>
      <c r="GR15" s="3"/>
      <c r="GS15" s="3"/>
      <c r="GT15" s="3"/>
      <c r="GU15" s="3"/>
      <c r="GV15" s="3"/>
      <c r="GW15" s="3"/>
      <c r="GX15" s="3"/>
      <c r="GY15" s="3"/>
      <c r="GZ15" s="3"/>
      <c r="HA15" s="3"/>
      <c r="HB15" s="3"/>
      <c r="HC15" s="3"/>
      <c r="HD15" s="3"/>
      <c r="HE15" s="3"/>
      <c r="HF15" s="3"/>
      <c r="HG15" s="3"/>
      <c r="HH15" s="3"/>
      <c r="HI15" s="3"/>
      <c r="HJ15" s="3"/>
      <c r="HK15" s="3"/>
      <c r="HL15" s="3"/>
      <c r="HM15" s="3"/>
      <c r="HW15" s="321" t="str">
        <f>IF(ISNA(VLOOKUP(B15,Register!A$7:Z$315,9,FALSE)),"",VLOOKUP(B15,Register!A$7:Z$315,9,FALSE))</f>
        <v>OBC</v>
      </c>
      <c r="HX15" s="321" t="str">
        <f>IF(ISNA(VLOOKUP(B15,Register!A$7:Z$315,12,FALSE)),"",VLOOKUP(B15,Register!A$7:Z$315,12,FALSE))</f>
        <v>M</v>
      </c>
      <c r="HY15" s="321" t="str">
        <f t="shared" si="93"/>
        <v/>
      </c>
      <c r="HZ15" s="321" t="str">
        <f t="shared" si="94"/>
        <v/>
      </c>
      <c r="IA15" s="321" t="str">
        <f t="shared" si="95"/>
        <v>M</v>
      </c>
      <c r="IB15" s="321" t="str">
        <f t="shared" si="96"/>
        <v/>
      </c>
      <c r="IC15" s="321" t="str">
        <f t="shared" si="97"/>
        <v/>
      </c>
      <c r="ID15" s="321" t="str">
        <f t="shared" si="98"/>
        <v/>
      </c>
      <c r="IE15" s="321" t="str">
        <f t="shared" si="99"/>
        <v/>
      </c>
      <c r="IF15" s="321" t="str">
        <f t="shared" si="100"/>
        <v/>
      </c>
    </row>
    <row r="16" spans="1:240" ht="21">
      <c r="A16" s="172">
        <v>4</v>
      </c>
      <c r="B16" s="197">
        <v>804</v>
      </c>
      <c r="C16" s="196" t="str">
        <f>IF(ISNA(VLOOKUP(B16,Register!A$7:Z$315,3,FALSE)),"",VLOOKUP(B16,Register!A$7:Z$315,3,FALSE))</f>
        <v>ftrsUnz</v>
      </c>
      <c r="D16" s="196" t="str">
        <f>IF(ISNA(VLOOKUP(B16,Register!A$7:Z$315,4,FALSE)),"",VLOOKUP(B16,Register!A$7:Z$315,4,FALSE))</f>
        <v>rkjkjke</v>
      </c>
      <c r="E16" s="195">
        <f>IF(ISNA(VLOOKUP(B16,Register!A$7:Z$315,6,FALSE)),"",VLOOKUP(B16,Register!A$7:Z$315,6,FALSE))</f>
        <v>37607</v>
      </c>
      <c r="F16" s="105" t="s">
        <v>23</v>
      </c>
      <c r="G16" s="159"/>
      <c r="H16" s="159"/>
      <c r="I16" s="168">
        <f t="shared" si="2"/>
        <v>0</v>
      </c>
      <c r="J16" s="5" t="str">
        <f t="shared" si="3"/>
        <v/>
      </c>
      <c r="K16" s="159">
        <v>6</v>
      </c>
      <c r="L16" s="159"/>
      <c r="M16" s="168">
        <f t="shared" si="4"/>
        <v>6</v>
      </c>
      <c r="N16" s="5" t="str">
        <f t="shared" si="5"/>
        <v>C</v>
      </c>
      <c r="O16" s="159">
        <v>27</v>
      </c>
      <c r="P16" s="159"/>
      <c r="Q16" s="168">
        <f t="shared" si="6"/>
        <v>27</v>
      </c>
      <c r="R16" s="5" t="str">
        <f t="shared" si="7"/>
        <v>D</v>
      </c>
      <c r="S16" s="159">
        <v>6</v>
      </c>
      <c r="T16" s="159"/>
      <c r="U16" s="168">
        <f t="shared" si="8"/>
        <v>6</v>
      </c>
      <c r="V16" s="5" t="str">
        <f t="shared" si="9"/>
        <v>C</v>
      </c>
      <c r="W16" s="476"/>
      <c r="X16" s="476"/>
      <c r="Y16" s="168">
        <f t="shared" si="10"/>
        <v>0</v>
      </c>
      <c r="Z16" s="5" t="str">
        <f t="shared" si="11"/>
        <v/>
      </c>
      <c r="AA16" s="160">
        <f t="shared" si="0"/>
        <v>39</v>
      </c>
      <c r="AB16" s="160">
        <f t="shared" si="1"/>
        <v>0</v>
      </c>
      <c r="AC16" s="160">
        <f t="shared" si="12"/>
        <v>39</v>
      </c>
      <c r="AD16" s="6" t="str">
        <f t="shared" si="13"/>
        <v>D</v>
      </c>
      <c r="AE16" s="105" t="s">
        <v>23</v>
      </c>
      <c r="AF16" s="159"/>
      <c r="AG16" s="159"/>
      <c r="AH16" s="168">
        <f t="shared" si="14"/>
        <v>0</v>
      </c>
      <c r="AI16" s="5" t="str">
        <f t="shared" si="15"/>
        <v/>
      </c>
      <c r="AJ16" s="159">
        <v>6</v>
      </c>
      <c r="AK16" s="159"/>
      <c r="AL16" s="168">
        <f t="shared" si="16"/>
        <v>6</v>
      </c>
      <c r="AM16" s="5" t="str">
        <f t="shared" si="17"/>
        <v>C</v>
      </c>
      <c r="AN16" s="159">
        <v>27</v>
      </c>
      <c r="AO16" s="159"/>
      <c r="AP16" s="168">
        <f t="shared" si="18"/>
        <v>27</v>
      </c>
      <c r="AQ16" s="5" t="str">
        <f t="shared" si="19"/>
        <v>D</v>
      </c>
      <c r="AR16" s="159">
        <v>6</v>
      </c>
      <c r="AS16" s="159"/>
      <c r="AT16" s="168">
        <f t="shared" si="20"/>
        <v>6</v>
      </c>
      <c r="AU16" s="5" t="str">
        <f t="shared" si="21"/>
        <v>C</v>
      </c>
      <c r="AV16" s="476"/>
      <c r="AW16" s="476"/>
      <c r="AX16" s="168">
        <f t="shared" si="22"/>
        <v>0</v>
      </c>
      <c r="AY16" s="5" t="str">
        <f t="shared" si="23"/>
        <v/>
      </c>
      <c r="AZ16" s="160">
        <f t="shared" si="24"/>
        <v>39</v>
      </c>
      <c r="BA16" s="160">
        <f t="shared" si="25"/>
        <v>0</v>
      </c>
      <c r="BB16" s="160">
        <f t="shared" si="26"/>
        <v>39</v>
      </c>
      <c r="BC16" s="6" t="str">
        <f t="shared" si="27"/>
        <v>D</v>
      </c>
      <c r="BD16" s="105" t="s">
        <v>23</v>
      </c>
      <c r="BE16" s="159"/>
      <c r="BF16" s="159"/>
      <c r="BG16" s="168">
        <f t="shared" si="28"/>
        <v>0</v>
      </c>
      <c r="BH16" s="5" t="str">
        <f t="shared" si="29"/>
        <v/>
      </c>
      <c r="BI16" s="159">
        <v>6</v>
      </c>
      <c r="BJ16" s="159"/>
      <c r="BK16" s="168">
        <f t="shared" si="30"/>
        <v>6</v>
      </c>
      <c r="BL16" s="5" t="str">
        <f t="shared" si="31"/>
        <v>C</v>
      </c>
      <c r="BM16" s="159">
        <v>27</v>
      </c>
      <c r="BN16" s="159"/>
      <c r="BO16" s="168">
        <f t="shared" si="32"/>
        <v>27</v>
      </c>
      <c r="BP16" s="5" t="str">
        <f t="shared" si="33"/>
        <v>D</v>
      </c>
      <c r="BQ16" s="159">
        <v>6</v>
      </c>
      <c r="BR16" s="159"/>
      <c r="BS16" s="168">
        <f t="shared" si="34"/>
        <v>6</v>
      </c>
      <c r="BT16" s="5" t="str">
        <f t="shared" si="35"/>
        <v>C</v>
      </c>
      <c r="BU16" s="476"/>
      <c r="BV16" s="476"/>
      <c r="BW16" s="168">
        <f t="shared" si="36"/>
        <v>0</v>
      </c>
      <c r="BX16" s="5" t="str">
        <f t="shared" si="37"/>
        <v/>
      </c>
      <c r="BY16" s="160">
        <f t="shared" si="38"/>
        <v>39</v>
      </c>
      <c r="BZ16" s="160">
        <f t="shared" si="39"/>
        <v>0</v>
      </c>
      <c r="CA16" s="160">
        <f t="shared" si="40"/>
        <v>39</v>
      </c>
      <c r="CB16" s="6" t="str">
        <f t="shared" si="41"/>
        <v>D</v>
      </c>
      <c r="CC16" s="105" t="s">
        <v>23</v>
      </c>
      <c r="CD16" s="159"/>
      <c r="CE16" s="159"/>
      <c r="CF16" s="168">
        <f t="shared" si="42"/>
        <v>0</v>
      </c>
      <c r="CG16" s="5" t="str">
        <f t="shared" si="43"/>
        <v/>
      </c>
      <c r="CH16" s="159">
        <v>6</v>
      </c>
      <c r="CI16" s="159"/>
      <c r="CJ16" s="168">
        <f t="shared" si="44"/>
        <v>6</v>
      </c>
      <c r="CK16" s="5" t="str">
        <f t="shared" si="45"/>
        <v>C</v>
      </c>
      <c r="CL16" s="159">
        <v>27</v>
      </c>
      <c r="CM16" s="159"/>
      <c r="CN16" s="168">
        <f t="shared" si="46"/>
        <v>27</v>
      </c>
      <c r="CO16" s="5" t="str">
        <f t="shared" si="47"/>
        <v>D</v>
      </c>
      <c r="CP16" s="159">
        <v>6</v>
      </c>
      <c r="CQ16" s="159"/>
      <c r="CR16" s="168">
        <f t="shared" si="48"/>
        <v>6</v>
      </c>
      <c r="CS16" s="5" t="str">
        <f t="shared" si="49"/>
        <v>C</v>
      </c>
      <c r="CT16" s="476"/>
      <c r="CU16" s="476"/>
      <c r="CV16" s="168">
        <f t="shared" si="50"/>
        <v>0</v>
      </c>
      <c r="CW16" s="5" t="str">
        <f t="shared" si="51"/>
        <v/>
      </c>
      <c r="CX16" s="160">
        <f t="shared" si="52"/>
        <v>39</v>
      </c>
      <c r="CY16" s="160">
        <f t="shared" si="53"/>
        <v>0</v>
      </c>
      <c r="CZ16" s="160">
        <f t="shared" si="54"/>
        <v>39</v>
      </c>
      <c r="DA16" s="6" t="str">
        <f t="shared" si="55"/>
        <v>D</v>
      </c>
      <c r="DB16" s="105" t="s">
        <v>23</v>
      </c>
      <c r="DC16" s="159"/>
      <c r="DD16" s="159"/>
      <c r="DE16" s="168">
        <f t="shared" si="56"/>
        <v>0</v>
      </c>
      <c r="DF16" s="5" t="str">
        <f t="shared" si="57"/>
        <v/>
      </c>
      <c r="DG16" s="159">
        <v>6</v>
      </c>
      <c r="DH16" s="159"/>
      <c r="DI16" s="168">
        <f t="shared" si="58"/>
        <v>6</v>
      </c>
      <c r="DJ16" s="5" t="str">
        <f t="shared" si="59"/>
        <v>C</v>
      </c>
      <c r="DK16" s="159">
        <v>27</v>
      </c>
      <c r="DL16" s="159"/>
      <c r="DM16" s="168">
        <f t="shared" si="60"/>
        <v>27</v>
      </c>
      <c r="DN16" s="5" t="str">
        <f t="shared" si="61"/>
        <v>D</v>
      </c>
      <c r="DO16" s="159">
        <v>6</v>
      </c>
      <c r="DP16" s="159"/>
      <c r="DQ16" s="168">
        <f t="shared" si="62"/>
        <v>6</v>
      </c>
      <c r="DR16" s="5" t="str">
        <f t="shared" si="63"/>
        <v>C</v>
      </c>
      <c r="DS16" s="476"/>
      <c r="DT16" s="476"/>
      <c r="DU16" s="168">
        <f t="shared" si="64"/>
        <v>0</v>
      </c>
      <c r="DV16" s="5" t="str">
        <f t="shared" si="65"/>
        <v/>
      </c>
      <c r="DW16" s="160">
        <f t="shared" si="66"/>
        <v>39</v>
      </c>
      <c r="DX16" s="160">
        <f t="shared" si="67"/>
        <v>0</v>
      </c>
      <c r="DY16" s="160">
        <f t="shared" si="68"/>
        <v>39</v>
      </c>
      <c r="DZ16" s="6" t="str">
        <f t="shared" si="69"/>
        <v>D</v>
      </c>
      <c r="EA16" s="105" t="s">
        <v>23</v>
      </c>
      <c r="EB16" s="159"/>
      <c r="EC16" s="159"/>
      <c r="ED16" s="168">
        <f t="shared" si="70"/>
        <v>0</v>
      </c>
      <c r="EE16" s="5" t="str">
        <f t="shared" si="71"/>
        <v/>
      </c>
      <c r="EF16" s="159">
        <v>6</v>
      </c>
      <c r="EG16" s="159"/>
      <c r="EH16" s="168">
        <f t="shared" si="72"/>
        <v>6</v>
      </c>
      <c r="EI16" s="5" t="str">
        <f t="shared" si="73"/>
        <v>C</v>
      </c>
      <c r="EJ16" s="159">
        <v>27</v>
      </c>
      <c r="EK16" s="159"/>
      <c r="EL16" s="168">
        <f t="shared" si="74"/>
        <v>27</v>
      </c>
      <c r="EM16" s="5" t="str">
        <f t="shared" si="75"/>
        <v>D</v>
      </c>
      <c r="EN16" s="159">
        <v>6</v>
      </c>
      <c r="EO16" s="159"/>
      <c r="EP16" s="168">
        <f t="shared" si="76"/>
        <v>6</v>
      </c>
      <c r="EQ16" s="5" t="str">
        <f t="shared" si="77"/>
        <v>C</v>
      </c>
      <c r="ER16" s="476"/>
      <c r="ES16" s="476"/>
      <c r="ET16" s="168">
        <f t="shared" si="78"/>
        <v>0</v>
      </c>
      <c r="EU16" s="5" t="str">
        <f t="shared" si="79"/>
        <v/>
      </c>
      <c r="EV16" s="160">
        <f t="shared" si="80"/>
        <v>39</v>
      </c>
      <c r="EW16" s="160">
        <f t="shared" si="81"/>
        <v>0</v>
      </c>
      <c r="EX16" s="160">
        <f t="shared" si="82"/>
        <v>39</v>
      </c>
      <c r="EY16" s="6" t="str">
        <f t="shared" si="83"/>
        <v>D</v>
      </c>
      <c r="EZ16" s="105">
        <v>16</v>
      </c>
      <c r="FA16" s="105">
        <v>16</v>
      </c>
      <c r="FB16" s="105">
        <v>17</v>
      </c>
      <c r="FC16" s="105">
        <v>16</v>
      </c>
      <c r="FD16" s="105">
        <v>17</v>
      </c>
      <c r="FE16" s="106">
        <f t="shared" si="84"/>
        <v>82</v>
      </c>
      <c r="FF16" s="100" t="str">
        <f t="shared" si="85"/>
        <v>A</v>
      </c>
      <c r="FG16" s="105">
        <v>17</v>
      </c>
      <c r="FH16" s="105">
        <v>18</v>
      </c>
      <c r="FI16" s="105">
        <v>18</v>
      </c>
      <c r="FJ16" s="105">
        <v>17</v>
      </c>
      <c r="FK16" s="105">
        <v>18</v>
      </c>
      <c r="FL16" s="107">
        <f t="shared" si="86"/>
        <v>88</v>
      </c>
      <c r="FM16" s="101" t="str">
        <f t="shared" si="87"/>
        <v>A</v>
      </c>
      <c r="FN16" s="105">
        <v>16</v>
      </c>
      <c r="FO16" s="105">
        <v>17</v>
      </c>
      <c r="FP16" s="105">
        <v>17</v>
      </c>
      <c r="FQ16" s="105">
        <v>16</v>
      </c>
      <c r="FR16" s="105">
        <v>16</v>
      </c>
      <c r="FS16" s="204">
        <f t="shared" si="88"/>
        <v>82</v>
      </c>
      <c r="FT16" s="205" t="str">
        <f t="shared" si="89"/>
        <v>A</v>
      </c>
      <c r="FU16" s="477" t="s">
        <v>613</v>
      </c>
      <c r="FV16" s="316">
        <f>IF(AND(C16=""),"-",VLOOKUP(B16,Register!$A$7:$AM$311,19,FALSE))</f>
        <v>16</v>
      </c>
      <c r="FW16" s="7">
        <f>IF(AND(C16=""),"-",VLOOKUP(B16,Register!$A$7:$AM$311,20,FALSE))</f>
        <v>20</v>
      </c>
      <c r="FX16" s="7">
        <f>IF(AND(C16=""),"-",VLOOKUP(B16,Register!$A$7:$AM$311,21,FALSE))</f>
        <v>50</v>
      </c>
      <c r="FY16" s="7">
        <f>IF(AND(C16=""),"-",VLOOKUP(B16,Register!$A$7:$AM$311,22,FALSE))</f>
        <v>50</v>
      </c>
      <c r="FZ16" s="7">
        <f>IF(AND(C16=""),"-",VLOOKUP(B16,Register!$A$7:$AM$311,23,FALSE))</f>
        <v>0</v>
      </c>
      <c r="GA16" s="7">
        <f>IF(AND(C16=""),"-",VLOOKUP(B16,Register!$A$7:$AM$311,24,FALSE))</f>
        <v>0</v>
      </c>
      <c r="GB16" s="7">
        <f>IF(AND(C16=""),"-",VLOOKUP(B16,Register!$A$7:$AM$311,25,FALSE))</f>
        <v>0</v>
      </c>
      <c r="GC16" s="7">
        <f>IF(AND(C16=""),"-",VLOOKUP(B16,Register!$A$7:$AM$311,26,FALSE))</f>
        <v>0</v>
      </c>
      <c r="GD16" s="7">
        <f>IF(AND(C16=""),"-",VLOOKUP(B16,Register!$A$7:$AM$311,27,FALSE))</f>
        <v>0</v>
      </c>
      <c r="GE16" s="7">
        <f>IF(AND(C16=""),"-",VLOOKUP(B16,Register!$A$7:$AM$311,28,FALSE))</f>
        <v>0</v>
      </c>
      <c r="GF16" s="7">
        <f>IF(AND(C16=""),"-",VLOOKUP(B16,Register!$A$7:$AM$311,29,FALSE))</f>
        <v>0</v>
      </c>
      <c r="GG16" s="7">
        <f>IF(AND(C16=""),"-",VLOOKUP(B16,Register!$A$7:$AM$311,30,FALSE))</f>
        <v>0</v>
      </c>
      <c r="GH16" s="8">
        <f>IF(AND(C16=""),"-",VLOOKUP(B16,Register!$A$7:$AM$311,31,FALSE))</f>
        <v>116</v>
      </c>
      <c r="GI16" s="309">
        <f>IF(AND(C16=""),"",VLOOKUP(B16,Register!$A$7:$CL$311,36,FALSE))</f>
        <v>0</v>
      </c>
      <c r="GJ16" s="182">
        <f t="shared" si="90"/>
        <v>10</v>
      </c>
      <c r="GK16" s="312">
        <f t="shared" si="91"/>
        <v>234</v>
      </c>
      <c r="GL16" s="314" t="str">
        <f t="shared" si="92"/>
        <v>nlokW</v>
      </c>
      <c r="GM16" s="3"/>
      <c r="GP16" s="315" t="s">
        <v>53</v>
      </c>
      <c r="GR16" s="3"/>
      <c r="GS16" s="3"/>
      <c r="GT16" s="3"/>
      <c r="GU16" s="3"/>
      <c r="GV16" s="3"/>
      <c r="GW16" s="3"/>
      <c r="GX16" s="3"/>
      <c r="GY16" s="3"/>
      <c r="GZ16" s="3"/>
      <c r="HA16" s="3"/>
      <c r="HB16" s="3"/>
      <c r="HC16" s="3"/>
      <c r="HD16" s="3"/>
      <c r="HE16" s="3"/>
      <c r="HF16" s="3"/>
      <c r="HG16" s="3"/>
      <c r="HH16" s="3"/>
      <c r="HI16" s="3"/>
      <c r="HJ16" s="3"/>
      <c r="HK16" s="3"/>
      <c r="HL16" s="3"/>
      <c r="HM16" s="3"/>
      <c r="HW16" s="321" t="str">
        <f>IF(ISNA(VLOOKUP(B16,Register!A$7:Z$315,9,FALSE)),"",VLOOKUP(B16,Register!A$7:Z$315,9,FALSE))</f>
        <v>SC</v>
      </c>
      <c r="HX16" s="321" t="str">
        <f>IF(ISNA(VLOOKUP(B16,Register!A$7:Z$315,12,FALSE)),"",VLOOKUP(B16,Register!A$7:Z$315,12,FALSE))</f>
        <v>M</v>
      </c>
      <c r="HY16" s="321" t="str">
        <f t="shared" si="93"/>
        <v/>
      </c>
      <c r="HZ16" s="321" t="str">
        <f t="shared" si="94"/>
        <v/>
      </c>
      <c r="IA16" s="321" t="str">
        <f t="shared" si="95"/>
        <v/>
      </c>
      <c r="IB16" s="321" t="str">
        <f t="shared" si="96"/>
        <v/>
      </c>
      <c r="IC16" s="321" t="str">
        <f t="shared" si="97"/>
        <v>M</v>
      </c>
      <c r="ID16" s="321" t="str">
        <f t="shared" si="98"/>
        <v/>
      </c>
      <c r="IE16" s="321" t="str">
        <f t="shared" si="99"/>
        <v/>
      </c>
      <c r="IF16" s="321" t="str">
        <f t="shared" si="100"/>
        <v/>
      </c>
    </row>
    <row r="17" spans="1:240" ht="21">
      <c r="A17" s="172">
        <v>5</v>
      </c>
      <c r="B17" s="197">
        <v>805</v>
      </c>
      <c r="C17" s="196" t="str">
        <f>IF(ISNA(VLOOKUP(B17,Register!A$7:Z$315,3,FALSE)),"",VLOOKUP(B17,Register!A$7:Z$315,3,FALSE))</f>
        <v>yfyrk</v>
      </c>
      <c r="D17" s="196" t="str">
        <f>IF(ISNA(VLOOKUP(B17,Register!A$7:Z$315,4,FALSE)),"",VLOOKUP(B17,Register!A$7:Z$315,4,FALSE))</f>
        <v>eksguyky</v>
      </c>
      <c r="E17" s="195">
        <f>IF(ISNA(VLOOKUP(B17,Register!A$7:Z$315,6,FALSE)),"",VLOOKUP(B17,Register!A$7:Z$315,6,FALSE))</f>
        <v>38423</v>
      </c>
      <c r="F17" s="105" t="s">
        <v>23</v>
      </c>
      <c r="G17" s="159">
        <v>5</v>
      </c>
      <c r="H17" s="159"/>
      <c r="I17" s="168">
        <f t="shared" si="2"/>
        <v>5</v>
      </c>
      <c r="J17" s="5" t="str">
        <f t="shared" si="3"/>
        <v>C</v>
      </c>
      <c r="K17" s="159">
        <v>6</v>
      </c>
      <c r="L17" s="159"/>
      <c r="M17" s="168">
        <f t="shared" si="4"/>
        <v>6</v>
      </c>
      <c r="N17" s="5" t="str">
        <f t="shared" si="5"/>
        <v>C</v>
      </c>
      <c r="O17" s="159">
        <v>24</v>
      </c>
      <c r="P17" s="159"/>
      <c r="Q17" s="168">
        <f t="shared" si="6"/>
        <v>24</v>
      </c>
      <c r="R17" s="5" t="str">
        <f t="shared" si="7"/>
        <v>D</v>
      </c>
      <c r="S17" s="159">
        <v>5</v>
      </c>
      <c r="T17" s="159"/>
      <c r="U17" s="168">
        <f t="shared" si="8"/>
        <v>5</v>
      </c>
      <c r="V17" s="5" t="str">
        <f t="shared" si="9"/>
        <v>C</v>
      </c>
      <c r="W17" s="476"/>
      <c r="X17" s="476"/>
      <c r="Y17" s="168">
        <f t="shared" si="10"/>
        <v>0</v>
      </c>
      <c r="Z17" s="5" t="str">
        <f t="shared" si="11"/>
        <v/>
      </c>
      <c r="AA17" s="160">
        <f t="shared" si="0"/>
        <v>40</v>
      </c>
      <c r="AB17" s="160">
        <f t="shared" si="1"/>
        <v>0</v>
      </c>
      <c r="AC17" s="160">
        <f t="shared" si="12"/>
        <v>40</v>
      </c>
      <c r="AD17" s="6" t="str">
        <f t="shared" si="13"/>
        <v>D</v>
      </c>
      <c r="AE17" s="105" t="s">
        <v>23</v>
      </c>
      <c r="AF17" s="159">
        <v>5</v>
      </c>
      <c r="AG17" s="159"/>
      <c r="AH17" s="168">
        <f t="shared" si="14"/>
        <v>5</v>
      </c>
      <c r="AI17" s="5" t="str">
        <f t="shared" si="15"/>
        <v>C</v>
      </c>
      <c r="AJ17" s="159">
        <v>6</v>
      </c>
      <c r="AK17" s="159"/>
      <c r="AL17" s="168">
        <f t="shared" si="16"/>
        <v>6</v>
      </c>
      <c r="AM17" s="5" t="str">
        <f t="shared" si="17"/>
        <v>C</v>
      </c>
      <c r="AN17" s="159">
        <v>24</v>
      </c>
      <c r="AO17" s="159"/>
      <c r="AP17" s="168">
        <f t="shared" si="18"/>
        <v>24</v>
      </c>
      <c r="AQ17" s="5" t="str">
        <f t="shared" si="19"/>
        <v>D</v>
      </c>
      <c r="AR17" s="159">
        <v>5</v>
      </c>
      <c r="AS17" s="159"/>
      <c r="AT17" s="168">
        <f t="shared" si="20"/>
        <v>5</v>
      </c>
      <c r="AU17" s="5" t="str">
        <f t="shared" si="21"/>
        <v>C</v>
      </c>
      <c r="AV17" s="476"/>
      <c r="AW17" s="476"/>
      <c r="AX17" s="168">
        <f t="shared" si="22"/>
        <v>0</v>
      </c>
      <c r="AY17" s="5" t="str">
        <f t="shared" si="23"/>
        <v/>
      </c>
      <c r="AZ17" s="160">
        <f t="shared" si="24"/>
        <v>40</v>
      </c>
      <c r="BA17" s="160">
        <f t="shared" si="25"/>
        <v>0</v>
      </c>
      <c r="BB17" s="160">
        <f t="shared" si="26"/>
        <v>40</v>
      </c>
      <c r="BC17" s="6" t="str">
        <f t="shared" si="27"/>
        <v>D</v>
      </c>
      <c r="BD17" s="105" t="s">
        <v>23</v>
      </c>
      <c r="BE17" s="159">
        <v>5</v>
      </c>
      <c r="BF17" s="159"/>
      <c r="BG17" s="168">
        <f t="shared" si="28"/>
        <v>5</v>
      </c>
      <c r="BH17" s="5" t="str">
        <f t="shared" si="29"/>
        <v>C</v>
      </c>
      <c r="BI17" s="159">
        <v>6</v>
      </c>
      <c r="BJ17" s="159"/>
      <c r="BK17" s="168">
        <f t="shared" si="30"/>
        <v>6</v>
      </c>
      <c r="BL17" s="5" t="str">
        <f t="shared" si="31"/>
        <v>C</v>
      </c>
      <c r="BM17" s="159">
        <v>24</v>
      </c>
      <c r="BN17" s="159"/>
      <c r="BO17" s="168">
        <f t="shared" si="32"/>
        <v>24</v>
      </c>
      <c r="BP17" s="5" t="str">
        <f t="shared" si="33"/>
        <v>D</v>
      </c>
      <c r="BQ17" s="159">
        <v>5</v>
      </c>
      <c r="BR17" s="159"/>
      <c r="BS17" s="168">
        <f t="shared" si="34"/>
        <v>5</v>
      </c>
      <c r="BT17" s="5" t="str">
        <f t="shared" si="35"/>
        <v>C</v>
      </c>
      <c r="BU17" s="476"/>
      <c r="BV17" s="476"/>
      <c r="BW17" s="168">
        <f t="shared" si="36"/>
        <v>0</v>
      </c>
      <c r="BX17" s="5" t="str">
        <f t="shared" si="37"/>
        <v/>
      </c>
      <c r="BY17" s="160">
        <f t="shared" si="38"/>
        <v>40</v>
      </c>
      <c r="BZ17" s="160">
        <f t="shared" si="39"/>
        <v>0</v>
      </c>
      <c r="CA17" s="160">
        <f t="shared" si="40"/>
        <v>40</v>
      </c>
      <c r="CB17" s="6" t="str">
        <f t="shared" si="41"/>
        <v>D</v>
      </c>
      <c r="CC17" s="105" t="s">
        <v>23</v>
      </c>
      <c r="CD17" s="159">
        <v>5</v>
      </c>
      <c r="CE17" s="159"/>
      <c r="CF17" s="168">
        <f t="shared" si="42"/>
        <v>5</v>
      </c>
      <c r="CG17" s="5" t="str">
        <f t="shared" si="43"/>
        <v>C</v>
      </c>
      <c r="CH17" s="159">
        <v>6</v>
      </c>
      <c r="CI17" s="159"/>
      <c r="CJ17" s="168">
        <f t="shared" si="44"/>
        <v>6</v>
      </c>
      <c r="CK17" s="5" t="str">
        <f t="shared" si="45"/>
        <v>C</v>
      </c>
      <c r="CL17" s="159">
        <v>24</v>
      </c>
      <c r="CM17" s="159"/>
      <c r="CN17" s="168">
        <f t="shared" si="46"/>
        <v>24</v>
      </c>
      <c r="CO17" s="5" t="str">
        <f t="shared" si="47"/>
        <v>D</v>
      </c>
      <c r="CP17" s="159">
        <v>5</v>
      </c>
      <c r="CQ17" s="159"/>
      <c r="CR17" s="168">
        <f t="shared" si="48"/>
        <v>5</v>
      </c>
      <c r="CS17" s="5" t="str">
        <f t="shared" si="49"/>
        <v>C</v>
      </c>
      <c r="CT17" s="476"/>
      <c r="CU17" s="476"/>
      <c r="CV17" s="168">
        <f t="shared" si="50"/>
        <v>0</v>
      </c>
      <c r="CW17" s="5" t="str">
        <f t="shared" si="51"/>
        <v/>
      </c>
      <c r="CX17" s="160">
        <f t="shared" si="52"/>
        <v>40</v>
      </c>
      <c r="CY17" s="160">
        <f t="shared" si="53"/>
        <v>0</v>
      </c>
      <c r="CZ17" s="160">
        <f t="shared" si="54"/>
        <v>40</v>
      </c>
      <c r="DA17" s="6" t="str">
        <f t="shared" si="55"/>
        <v>D</v>
      </c>
      <c r="DB17" s="105" t="s">
        <v>23</v>
      </c>
      <c r="DC17" s="159">
        <v>5</v>
      </c>
      <c r="DD17" s="159"/>
      <c r="DE17" s="168">
        <f t="shared" si="56"/>
        <v>5</v>
      </c>
      <c r="DF17" s="5" t="str">
        <f t="shared" si="57"/>
        <v>C</v>
      </c>
      <c r="DG17" s="159">
        <v>6</v>
      </c>
      <c r="DH17" s="159"/>
      <c r="DI17" s="168">
        <f t="shared" si="58"/>
        <v>6</v>
      </c>
      <c r="DJ17" s="5" t="str">
        <f t="shared" si="59"/>
        <v>C</v>
      </c>
      <c r="DK17" s="159">
        <v>24</v>
      </c>
      <c r="DL17" s="159"/>
      <c r="DM17" s="168">
        <f t="shared" si="60"/>
        <v>24</v>
      </c>
      <c r="DN17" s="5" t="str">
        <f t="shared" si="61"/>
        <v>D</v>
      </c>
      <c r="DO17" s="159">
        <v>5</v>
      </c>
      <c r="DP17" s="159"/>
      <c r="DQ17" s="168">
        <f t="shared" si="62"/>
        <v>5</v>
      </c>
      <c r="DR17" s="5" t="str">
        <f t="shared" si="63"/>
        <v>C</v>
      </c>
      <c r="DS17" s="476"/>
      <c r="DT17" s="476"/>
      <c r="DU17" s="168">
        <f t="shared" si="64"/>
        <v>0</v>
      </c>
      <c r="DV17" s="5" t="str">
        <f t="shared" si="65"/>
        <v/>
      </c>
      <c r="DW17" s="160">
        <f t="shared" si="66"/>
        <v>40</v>
      </c>
      <c r="DX17" s="160">
        <f t="shared" si="67"/>
        <v>0</v>
      </c>
      <c r="DY17" s="160">
        <f t="shared" si="68"/>
        <v>40</v>
      </c>
      <c r="DZ17" s="6" t="str">
        <f t="shared" si="69"/>
        <v>D</v>
      </c>
      <c r="EA17" s="105" t="s">
        <v>23</v>
      </c>
      <c r="EB17" s="159">
        <v>5</v>
      </c>
      <c r="EC17" s="159"/>
      <c r="ED17" s="168">
        <f t="shared" si="70"/>
        <v>5</v>
      </c>
      <c r="EE17" s="5" t="str">
        <f t="shared" si="71"/>
        <v>C</v>
      </c>
      <c r="EF17" s="159">
        <v>6</v>
      </c>
      <c r="EG17" s="159"/>
      <c r="EH17" s="168">
        <f t="shared" si="72"/>
        <v>6</v>
      </c>
      <c r="EI17" s="5" t="str">
        <f t="shared" si="73"/>
        <v>C</v>
      </c>
      <c r="EJ17" s="159">
        <v>24</v>
      </c>
      <c r="EK17" s="159"/>
      <c r="EL17" s="168">
        <f t="shared" si="74"/>
        <v>24</v>
      </c>
      <c r="EM17" s="5" t="str">
        <f t="shared" si="75"/>
        <v>D</v>
      </c>
      <c r="EN17" s="159">
        <v>5</v>
      </c>
      <c r="EO17" s="159"/>
      <c r="EP17" s="168">
        <f t="shared" si="76"/>
        <v>5</v>
      </c>
      <c r="EQ17" s="5" t="str">
        <f t="shared" si="77"/>
        <v>C</v>
      </c>
      <c r="ER17" s="476"/>
      <c r="ES17" s="476"/>
      <c r="ET17" s="168">
        <f t="shared" si="78"/>
        <v>0</v>
      </c>
      <c r="EU17" s="5" t="str">
        <f t="shared" si="79"/>
        <v/>
      </c>
      <c r="EV17" s="160">
        <f t="shared" si="80"/>
        <v>40</v>
      </c>
      <c r="EW17" s="160">
        <f t="shared" si="81"/>
        <v>0</v>
      </c>
      <c r="EX17" s="160">
        <f t="shared" si="82"/>
        <v>40</v>
      </c>
      <c r="EY17" s="6" t="str">
        <f t="shared" si="83"/>
        <v>D</v>
      </c>
      <c r="EZ17" s="105">
        <v>18</v>
      </c>
      <c r="FA17" s="105">
        <v>18</v>
      </c>
      <c r="FB17" s="105">
        <v>17</v>
      </c>
      <c r="FC17" s="105">
        <v>18</v>
      </c>
      <c r="FD17" s="105">
        <v>18</v>
      </c>
      <c r="FE17" s="106">
        <f t="shared" si="84"/>
        <v>89</v>
      </c>
      <c r="FF17" s="100" t="str">
        <f t="shared" si="85"/>
        <v>A</v>
      </c>
      <c r="FG17" s="105">
        <v>18</v>
      </c>
      <c r="FH17" s="105">
        <v>18</v>
      </c>
      <c r="FI17" s="105">
        <v>17</v>
      </c>
      <c r="FJ17" s="105">
        <v>17</v>
      </c>
      <c r="FK17" s="105">
        <v>17</v>
      </c>
      <c r="FL17" s="107">
        <f t="shared" si="86"/>
        <v>87</v>
      </c>
      <c r="FM17" s="101" t="str">
        <f t="shared" si="87"/>
        <v>A</v>
      </c>
      <c r="FN17" s="105">
        <v>18</v>
      </c>
      <c r="FO17" s="105">
        <v>18</v>
      </c>
      <c r="FP17" s="105">
        <v>18</v>
      </c>
      <c r="FQ17" s="105">
        <v>17</v>
      </c>
      <c r="FR17" s="105">
        <v>18</v>
      </c>
      <c r="FS17" s="204">
        <f t="shared" si="88"/>
        <v>89</v>
      </c>
      <c r="FT17" s="205" t="str">
        <f t="shared" si="89"/>
        <v>A</v>
      </c>
      <c r="FU17" s="477" t="s">
        <v>613</v>
      </c>
      <c r="FV17" s="316">
        <f>IF(AND(C17=""),"-",VLOOKUP(B17,Register!$A$7:$AM$311,19,FALSE))</f>
        <v>16</v>
      </c>
      <c r="FW17" s="7">
        <f>IF(AND(C17=""),"-",VLOOKUP(B17,Register!$A$7:$AM$311,20,FALSE))</f>
        <v>14</v>
      </c>
      <c r="FX17" s="7">
        <f>IF(AND(C17=""),"-",VLOOKUP(B17,Register!$A$7:$AM$311,21,FALSE))</f>
        <v>48</v>
      </c>
      <c r="FY17" s="7">
        <f>IF(AND(C17=""),"-",VLOOKUP(B17,Register!$A$7:$AM$311,22,FALSE))</f>
        <v>50</v>
      </c>
      <c r="FZ17" s="7">
        <f>IF(AND(C17=""),"-",VLOOKUP(B17,Register!$A$7:$AM$311,23,FALSE))</f>
        <v>0</v>
      </c>
      <c r="GA17" s="7">
        <f>IF(AND(C17=""),"-",VLOOKUP(B17,Register!$A$7:$AM$311,24,FALSE))</f>
        <v>0</v>
      </c>
      <c r="GB17" s="7">
        <f>IF(AND(C17=""),"-",VLOOKUP(B17,Register!$A$7:$AM$311,25,FALSE))</f>
        <v>0</v>
      </c>
      <c r="GC17" s="7">
        <f>IF(AND(C17=""),"-",VLOOKUP(B17,Register!$A$7:$AM$311,26,FALSE))</f>
        <v>0</v>
      </c>
      <c r="GD17" s="7">
        <f>IF(AND(C17=""),"-",VLOOKUP(B17,Register!$A$7:$AM$311,27,FALSE))</f>
        <v>0</v>
      </c>
      <c r="GE17" s="7">
        <f>IF(AND(C17=""),"-",VLOOKUP(B17,Register!$A$7:$AM$311,28,FALSE))</f>
        <v>0</v>
      </c>
      <c r="GF17" s="7">
        <f>IF(AND(C17=""),"-",VLOOKUP(B17,Register!$A$7:$AM$311,29,FALSE))</f>
        <v>0</v>
      </c>
      <c r="GG17" s="7">
        <f>IF(AND(C17=""),"-",VLOOKUP(B17,Register!$A$7:$AM$311,30,FALSE))</f>
        <v>0</v>
      </c>
      <c r="GH17" s="8">
        <f>IF(AND(C17=""),"-",VLOOKUP(B17,Register!$A$7:$AM$311,31,FALSE))</f>
        <v>114</v>
      </c>
      <c r="GI17" s="309">
        <f>IF(AND(C17=""),"",VLOOKUP(B17,Register!$A$7:$CL$311,36,FALSE))</f>
        <v>0</v>
      </c>
      <c r="GJ17" s="182">
        <f t="shared" si="90"/>
        <v>9</v>
      </c>
      <c r="GK17" s="312">
        <f t="shared" si="91"/>
        <v>240</v>
      </c>
      <c r="GL17" s="314" t="str">
        <f t="shared" si="92"/>
        <v>uoe~</v>
      </c>
      <c r="GM17" s="3"/>
      <c r="GP17" s="315" t="s">
        <v>97</v>
      </c>
      <c r="GR17" s="3"/>
      <c r="GS17" s="3"/>
      <c r="GT17" s="3"/>
      <c r="GU17" s="3"/>
      <c r="GV17" s="3"/>
      <c r="GW17" s="3"/>
      <c r="GX17" s="3"/>
      <c r="GY17" s="3"/>
      <c r="GZ17" s="3"/>
      <c r="HA17" s="3"/>
      <c r="HB17" s="3"/>
      <c r="HC17" s="3"/>
      <c r="HD17" s="3"/>
      <c r="HE17" s="3"/>
      <c r="HF17" s="3"/>
      <c r="HG17" s="3"/>
      <c r="HH17" s="3"/>
      <c r="HI17" s="3"/>
      <c r="HJ17" s="3"/>
      <c r="HK17" s="3"/>
      <c r="HL17" s="3"/>
      <c r="HM17" s="3"/>
      <c r="HW17" s="321" t="str">
        <f>IF(ISNA(VLOOKUP(B17,Register!A$7:Z$315,9,FALSE)),"",VLOOKUP(B17,Register!A$7:Z$315,9,FALSE))</f>
        <v>SC</v>
      </c>
      <c r="HX17" s="321" t="str">
        <f>IF(ISNA(VLOOKUP(B17,Register!A$7:Z$315,12,FALSE)),"",VLOOKUP(B17,Register!A$7:Z$315,12,FALSE))</f>
        <v>F</v>
      </c>
      <c r="HY17" s="321" t="str">
        <f t="shared" si="93"/>
        <v/>
      </c>
      <c r="HZ17" s="321" t="str">
        <f t="shared" si="94"/>
        <v/>
      </c>
      <c r="IA17" s="321" t="str">
        <f t="shared" si="95"/>
        <v/>
      </c>
      <c r="IB17" s="321" t="str">
        <f t="shared" si="96"/>
        <v/>
      </c>
      <c r="IC17" s="321" t="str">
        <f t="shared" si="97"/>
        <v/>
      </c>
      <c r="ID17" s="321" t="str">
        <f t="shared" si="98"/>
        <v>F</v>
      </c>
      <c r="IE17" s="321" t="str">
        <f t="shared" si="99"/>
        <v/>
      </c>
      <c r="IF17" s="321" t="str">
        <f t="shared" si="100"/>
        <v/>
      </c>
    </row>
    <row r="18" spans="1:240" ht="21">
      <c r="A18" s="172">
        <v>6</v>
      </c>
      <c r="B18" s="197">
        <v>806</v>
      </c>
      <c r="C18" s="196" t="str">
        <f>IF(ISNA(VLOOKUP(B18,Register!A$7:Z$315,3,FALSE)),"",VLOOKUP(B18,Register!A$7:Z$315,3,FALSE))</f>
        <v>ujsUnz</v>
      </c>
      <c r="D18" s="196" t="str">
        <f>IF(ISNA(VLOOKUP(B18,Register!A$7:Z$315,4,FALSE)),"",VLOOKUP(B18,Register!A$7:Z$315,4,FALSE))</f>
        <v>ckcwyky</v>
      </c>
      <c r="E18" s="195">
        <f>IF(ISNA(VLOOKUP(B18,Register!A$7:Z$315,6,FALSE)),"",VLOOKUP(B18,Register!A$7:Z$315,6,FALSE))</f>
        <v>37574</v>
      </c>
      <c r="F18" s="105" t="s">
        <v>23</v>
      </c>
      <c r="G18" s="159"/>
      <c r="H18" s="159"/>
      <c r="I18" s="168">
        <f t="shared" si="2"/>
        <v>0</v>
      </c>
      <c r="J18" s="5" t="str">
        <f t="shared" si="3"/>
        <v/>
      </c>
      <c r="K18" s="159"/>
      <c r="L18" s="159"/>
      <c r="M18" s="168">
        <f t="shared" si="4"/>
        <v>0</v>
      </c>
      <c r="N18" s="5" t="str">
        <f t="shared" si="5"/>
        <v/>
      </c>
      <c r="O18" s="159"/>
      <c r="P18" s="159"/>
      <c r="Q18" s="168">
        <f t="shared" si="6"/>
        <v>0</v>
      </c>
      <c r="R18" s="5" t="str">
        <f t="shared" si="7"/>
        <v/>
      </c>
      <c r="S18" s="159"/>
      <c r="T18" s="159"/>
      <c r="U18" s="168">
        <f t="shared" si="8"/>
        <v>0</v>
      </c>
      <c r="V18" s="5" t="str">
        <f t="shared" si="9"/>
        <v/>
      </c>
      <c r="W18" s="476"/>
      <c r="X18" s="476"/>
      <c r="Y18" s="168">
        <f t="shared" si="10"/>
        <v>0</v>
      </c>
      <c r="Z18" s="5" t="str">
        <f t="shared" si="11"/>
        <v/>
      </c>
      <c r="AA18" s="160">
        <f t="shared" si="0"/>
        <v>0</v>
      </c>
      <c r="AB18" s="160">
        <f t="shared" si="1"/>
        <v>0</v>
      </c>
      <c r="AC18" s="160">
        <f t="shared" si="12"/>
        <v>0</v>
      </c>
      <c r="AD18" s="6" t="str">
        <f t="shared" si="13"/>
        <v/>
      </c>
      <c r="AE18" s="105" t="s">
        <v>23</v>
      </c>
      <c r="AF18" s="159"/>
      <c r="AG18" s="159"/>
      <c r="AH18" s="168">
        <f t="shared" si="14"/>
        <v>0</v>
      </c>
      <c r="AI18" s="5" t="str">
        <f t="shared" si="15"/>
        <v/>
      </c>
      <c r="AJ18" s="159"/>
      <c r="AK18" s="159"/>
      <c r="AL18" s="168">
        <f t="shared" si="16"/>
        <v>0</v>
      </c>
      <c r="AM18" s="5" t="str">
        <f t="shared" si="17"/>
        <v/>
      </c>
      <c r="AN18" s="159"/>
      <c r="AO18" s="159"/>
      <c r="AP18" s="168">
        <f t="shared" si="18"/>
        <v>0</v>
      </c>
      <c r="AQ18" s="5" t="str">
        <f t="shared" si="19"/>
        <v/>
      </c>
      <c r="AR18" s="159"/>
      <c r="AS18" s="159"/>
      <c r="AT18" s="168">
        <f t="shared" si="20"/>
        <v>0</v>
      </c>
      <c r="AU18" s="5" t="str">
        <f t="shared" si="21"/>
        <v/>
      </c>
      <c r="AV18" s="476"/>
      <c r="AW18" s="476"/>
      <c r="AX18" s="168">
        <f t="shared" si="22"/>
        <v>0</v>
      </c>
      <c r="AY18" s="5" t="str">
        <f t="shared" si="23"/>
        <v/>
      </c>
      <c r="AZ18" s="160">
        <f t="shared" si="24"/>
        <v>0</v>
      </c>
      <c r="BA18" s="160">
        <f t="shared" si="25"/>
        <v>0</v>
      </c>
      <c r="BB18" s="160">
        <f t="shared" si="26"/>
        <v>0</v>
      </c>
      <c r="BC18" s="6" t="str">
        <f t="shared" si="27"/>
        <v/>
      </c>
      <c r="BD18" s="105" t="s">
        <v>23</v>
      </c>
      <c r="BE18" s="159"/>
      <c r="BF18" s="159"/>
      <c r="BG18" s="168">
        <f t="shared" si="28"/>
        <v>0</v>
      </c>
      <c r="BH18" s="5" t="str">
        <f t="shared" si="29"/>
        <v/>
      </c>
      <c r="BI18" s="159"/>
      <c r="BJ18" s="159"/>
      <c r="BK18" s="168">
        <f t="shared" si="30"/>
        <v>0</v>
      </c>
      <c r="BL18" s="5" t="str">
        <f t="shared" si="31"/>
        <v/>
      </c>
      <c r="BM18" s="159"/>
      <c r="BN18" s="159"/>
      <c r="BO18" s="168">
        <f t="shared" si="32"/>
        <v>0</v>
      </c>
      <c r="BP18" s="5" t="str">
        <f t="shared" si="33"/>
        <v/>
      </c>
      <c r="BQ18" s="159"/>
      <c r="BR18" s="159"/>
      <c r="BS18" s="168">
        <f t="shared" si="34"/>
        <v>0</v>
      </c>
      <c r="BT18" s="5" t="str">
        <f t="shared" si="35"/>
        <v/>
      </c>
      <c r="BU18" s="476"/>
      <c r="BV18" s="476"/>
      <c r="BW18" s="168">
        <f t="shared" si="36"/>
        <v>0</v>
      </c>
      <c r="BX18" s="5" t="str">
        <f t="shared" si="37"/>
        <v/>
      </c>
      <c r="BY18" s="160">
        <f t="shared" si="38"/>
        <v>0</v>
      </c>
      <c r="BZ18" s="160">
        <f t="shared" si="39"/>
        <v>0</v>
      </c>
      <c r="CA18" s="160">
        <f t="shared" si="40"/>
        <v>0</v>
      </c>
      <c r="CB18" s="6" t="str">
        <f t="shared" si="41"/>
        <v/>
      </c>
      <c r="CC18" s="105" t="s">
        <v>23</v>
      </c>
      <c r="CD18" s="159"/>
      <c r="CE18" s="159"/>
      <c r="CF18" s="168">
        <f t="shared" si="42"/>
        <v>0</v>
      </c>
      <c r="CG18" s="5" t="str">
        <f t="shared" si="43"/>
        <v/>
      </c>
      <c r="CH18" s="159"/>
      <c r="CI18" s="159"/>
      <c r="CJ18" s="168">
        <f t="shared" si="44"/>
        <v>0</v>
      </c>
      <c r="CK18" s="5" t="str">
        <f t="shared" si="45"/>
        <v/>
      </c>
      <c r="CL18" s="159"/>
      <c r="CM18" s="159"/>
      <c r="CN18" s="168">
        <f t="shared" si="46"/>
        <v>0</v>
      </c>
      <c r="CO18" s="5" t="str">
        <f t="shared" si="47"/>
        <v/>
      </c>
      <c r="CP18" s="159"/>
      <c r="CQ18" s="159"/>
      <c r="CR18" s="168">
        <f t="shared" si="48"/>
        <v>0</v>
      </c>
      <c r="CS18" s="5" t="str">
        <f t="shared" si="49"/>
        <v/>
      </c>
      <c r="CT18" s="476"/>
      <c r="CU18" s="476"/>
      <c r="CV18" s="168">
        <f t="shared" si="50"/>
        <v>0</v>
      </c>
      <c r="CW18" s="5" t="str">
        <f t="shared" si="51"/>
        <v/>
      </c>
      <c r="CX18" s="160">
        <f t="shared" si="52"/>
        <v>0</v>
      </c>
      <c r="CY18" s="160">
        <f t="shared" si="53"/>
        <v>0</v>
      </c>
      <c r="CZ18" s="160">
        <f t="shared" si="54"/>
        <v>0</v>
      </c>
      <c r="DA18" s="6" t="str">
        <f t="shared" si="55"/>
        <v/>
      </c>
      <c r="DB18" s="105" t="s">
        <v>23</v>
      </c>
      <c r="DC18" s="159"/>
      <c r="DD18" s="159"/>
      <c r="DE18" s="168">
        <f t="shared" si="56"/>
        <v>0</v>
      </c>
      <c r="DF18" s="5" t="str">
        <f t="shared" si="57"/>
        <v/>
      </c>
      <c r="DG18" s="159"/>
      <c r="DH18" s="159"/>
      <c r="DI18" s="168">
        <f t="shared" si="58"/>
        <v>0</v>
      </c>
      <c r="DJ18" s="5" t="str">
        <f t="shared" si="59"/>
        <v/>
      </c>
      <c r="DK18" s="159"/>
      <c r="DL18" s="159"/>
      <c r="DM18" s="168">
        <f t="shared" si="60"/>
        <v>0</v>
      </c>
      <c r="DN18" s="5" t="str">
        <f t="shared" si="61"/>
        <v/>
      </c>
      <c r="DO18" s="159"/>
      <c r="DP18" s="159"/>
      <c r="DQ18" s="168">
        <f t="shared" si="62"/>
        <v>0</v>
      </c>
      <c r="DR18" s="5" t="str">
        <f t="shared" si="63"/>
        <v/>
      </c>
      <c r="DS18" s="476"/>
      <c r="DT18" s="476"/>
      <c r="DU18" s="168">
        <f t="shared" si="64"/>
        <v>0</v>
      </c>
      <c r="DV18" s="5" t="str">
        <f t="shared" si="65"/>
        <v/>
      </c>
      <c r="DW18" s="160">
        <f t="shared" si="66"/>
        <v>0</v>
      </c>
      <c r="DX18" s="160">
        <f t="shared" si="67"/>
        <v>0</v>
      </c>
      <c r="DY18" s="160">
        <f t="shared" si="68"/>
        <v>0</v>
      </c>
      <c r="DZ18" s="6" t="str">
        <f t="shared" si="69"/>
        <v/>
      </c>
      <c r="EA18" s="105" t="s">
        <v>23</v>
      </c>
      <c r="EB18" s="159"/>
      <c r="EC18" s="159"/>
      <c r="ED18" s="168">
        <f t="shared" si="70"/>
        <v>0</v>
      </c>
      <c r="EE18" s="5" t="str">
        <f t="shared" si="71"/>
        <v/>
      </c>
      <c r="EF18" s="159"/>
      <c r="EG18" s="159"/>
      <c r="EH18" s="168">
        <f t="shared" si="72"/>
        <v>0</v>
      </c>
      <c r="EI18" s="5" t="str">
        <f t="shared" si="73"/>
        <v/>
      </c>
      <c r="EJ18" s="159"/>
      <c r="EK18" s="159"/>
      <c r="EL18" s="168">
        <f t="shared" si="74"/>
        <v>0</v>
      </c>
      <c r="EM18" s="5" t="str">
        <f t="shared" si="75"/>
        <v/>
      </c>
      <c r="EN18" s="159"/>
      <c r="EO18" s="159"/>
      <c r="EP18" s="168">
        <f t="shared" si="76"/>
        <v>0</v>
      </c>
      <c r="EQ18" s="5" t="str">
        <f t="shared" si="77"/>
        <v/>
      </c>
      <c r="ER18" s="476"/>
      <c r="ES18" s="476"/>
      <c r="ET18" s="168">
        <f t="shared" si="78"/>
        <v>0</v>
      </c>
      <c r="EU18" s="5" t="str">
        <f t="shared" si="79"/>
        <v/>
      </c>
      <c r="EV18" s="160">
        <f t="shared" si="80"/>
        <v>0</v>
      </c>
      <c r="EW18" s="160">
        <f t="shared" si="81"/>
        <v>0</v>
      </c>
      <c r="EX18" s="160">
        <f t="shared" si="82"/>
        <v>0</v>
      </c>
      <c r="EY18" s="6" t="str">
        <f t="shared" si="83"/>
        <v/>
      </c>
      <c r="EZ18" s="105">
        <v>18</v>
      </c>
      <c r="FA18" s="105"/>
      <c r="FB18" s="105"/>
      <c r="FC18" s="105"/>
      <c r="FD18" s="105"/>
      <c r="FE18" s="106">
        <f t="shared" si="84"/>
        <v>18</v>
      </c>
      <c r="FF18" s="100" t="str">
        <f t="shared" si="85"/>
        <v>D</v>
      </c>
      <c r="FG18" s="105">
        <v>17</v>
      </c>
      <c r="FH18" s="105"/>
      <c r="FI18" s="105"/>
      <c r="FJ18" s="105"/>
      <c r="FK18" s="105"/>
      <c r="FL18" s="107">
        <f t="shared" si="86"/>
        <v>17</v>
      </c>
      <c r="FM18" s="101" t="str">
        <f t="shared" si="87"/>
        <v>D</v>
      </c>
      <c r="FN18" s="105">
        <v>18</v>
      </c>
      <c r="FO18" s="105"/>
      <c r="FP18" s="105"/>
      <c r="FQ18" s="105"/>
      <c r="FR18" s="105"/>
      <c r="FS18" s="204">
        <f t="shared" si="88"/>
        <v>18</v>
      </c>
      <c r="FT18" s="205" t="str">
        <f t="shared" si="89"/>
        <v>D</v>
      </c>
      <c r="FU18" s="477" t="s">
        <v>613</v>
      </c>
      <c r="FV18" s="316">
        <f>IF(AND(C18=""),"-",VLOOKUP(B18,Register!$A$7:$AM$311,19,FALSE))</f>
        <v>16</v>
      </c>
      <c r="FW18" s="7">
        <f>IF(AND(C18=""),"-",VLOOKUP(B18,Register!$A$7:$AM$311,20,FALSE))</f>
        <v>20</v>
      </c>
      <c r="FX18" s="7">
        <f>IF(AND(C18=""),"-",VLOOKUP(B18,Register!$A$7:$AM$311,21,FALSE))</f>
        <v>50</v>
      </c>
      <c r="FY18" s="7">
        <f>IF(AND(C18=""),"-",VLOOKUP(B18,Register!$A$7:$AM$311,22,FALSE))</f>
        <v>48</v>
      </c>
      <c r="FZ18" s="7">
        <f>IF(AND(C18=""),"-",VLOOKUP(B18,Register!$A$7:$AM$311,23,FALSE))</f>
        <v>0</v>
      </c>
      <c r="GA18" s="7">
        <f>IF(AND(C18=""),"-",VLOOKUP(B18,Register!$A$7:$AM$311,24,FALSE))</f>
        <v>0</v>
      </c>
      <c r="GB18" s="7">
        <f>IF(AND(C18=""),"-",VLOOKUP(B18,Register!$A$7:$AM$311,25,FALSE))</f>
        <v>0</v>
      </c>
      <c r="GC18" s="7">
        <f>IF(AND(C18=""),"-",VLOOKUP(B18,Register!$A$7:$AM$311,26,FALSE))</f>
        <v>0</v>
      </c>
      <c r="GD18" s="7">
        <f>IF(AND(C18=""),"-",VLOOKUP(B18,Register!$A$7:$AM$311,27,FALSE))</f>
        <v>0</v>
      </c>
      <c r="GE18" s="7">
        <f>IF(AND(C18=""),"-",VLOOKUP(B18,Register!$A$7:$AM$311,28,FALSE))</f>
        <v>0</v>
      </c>
      <c r="GF18" s="7">
        <f>IF(AND(C18=""),"-",VLOOKUP(B18,Register!$A$7:$AM$311,29,FALSE))</f>
        <v>0</v>
      </c>
      <c r="GG18" s="7">
        <f>IF(AND(C18=""),"-",VLOOKUP(B18,Register!$A$7:$AM$311,30,FALSE))</f>
        <v>0</v>
      </c>
      <c r="GH18" s="8">
        <f>IF(AND(C18=""),"-",VLOOKUP(B18,Register!$A$7:$AM$311,31,FALSE))</f>
        <v>114</v>
      </c>
      <c r="GI18" s="309">
        <f>IF(AND(C18=""),"",VLOOKUP(B18,Register!$A$7:$CL$311,36,FALSE))</f>
        <v>0</v>
      </c>
      <c r="GJ18" s="182">
        <f t="shared" si="90"/>
        <v>15</v>
      </c>
      <c r="GK18" s="312">
        <f t="shared" si="91"/>
        <v>0</v>
      </c>
      <c r="GL18" s="314" t="str">
        <f t="shared" si="92"/>
        <v>iUnzgokW</v>
      </c>
      <c r="GM18" s="3"/>
      <c r="GP18" s="315" t="s">
        <v>589</v>
      </c>
      <c r="GR18" s="3"/>
      <c r="GS18" s="3"/>
      <c r="GT18" s="3"/>
      <c r="GU18" s="3"/>
      <c r="GV18" s="3"/>
      <c r="GW18" s="3"/>
      <c r="GX18" s="3"/>
      <c r="GY18" s="3"/>
      <c r="GZ18" s="3"/>
      <c r="HA18" s="3"/>
      <c r="HB18" s="3"/>
      <c r="HC18" s="3"/>
      <c r="HD18" s="3"/>
      <c r="HE18" s="3"/>
      <c r="HF18" s="3"/>
      <c r="HG18" s="3"/>
      <c r="HH18" s="3"/>
      <c r="HI18" s="3"/>
      <c r="HJ18" s="3"/>
      <c r="HK18" s="3"/>
      <c r="HL18" s="3"/>
      <c r="HM18" s="3"/>
      <c r="HW18" s="321" t="str">
        <f>IF(ISNA(VLOOKUP(B18,Register!A$7:Z$315,9,FALSE)),"",VLOOKUP(B18,Register!A$7:Z$315,9,FALSE))</f>
        <v>SC</v>
      </c>
      <c r="HX18" s="321" t="str">
        <f>IF(ISNA(VLOOKUP(B18,Register!A$7:Z$315,12,FALSE)),"",VLOOKUP(B18,Register!A$7:Z$315,12,FALSE))</f>
        <v>M</v>
      </c>
      <c r="HY18" s="321" t="str">
        <f t="shared" si="93"/>
        <v/>
      </c>
      <c r="HZ18" s="321" t="str">
        <f t="shared" si="94"/>
        <v/>
      </c>
      <c r="IA18" s="321" t="str">
        <f t="shared" si="95"/>
        <v/>
      </c>
      <c r="IB18" s="321" t="str">
        <f t="shared" si="96"/>
        <v/>
      </c>
      <c r="IC18" s="321" t="str">
        <f t="shared" si="97"/>
        <v>M</v>
      </c>
      <c r="ID18" s="321" t="str">
        <f t="shared" si="98"/>
        <v/>
      </c>
      <c r="IE18" s="321" t="str">
        <f t="shared" si="99"/>
        <v/>
      </c>
      <c r="IF18" s="321" t="str">
        <f t="shared" si="100"/>
        <v/>
      </c>
    </row>
    <row r="19" spans="1:240" ht="21">
      <c r="A19" s="172">
        <v>7</v>
      </c>
      <c r="B19" s="197">
        <v>807</v>
      </c>
      <c r="C19" s="196" t="str">
        <f>IF(ISNA(VLOOKUP(B19,Register!A$7:Z$315,3,FALSE)),"",VLOOKUP(B19,Register!A$7:Z$315,3,FALSE))</f>
        <v>iz/kkujke</v>
      </c>
      <c r="D19" s="196" t="str">
        <f>IF(ISNA(VLOOKUP(B19,Register!A$7:Z$315,4,FALSE)),"",VLOOKUP(B19,Register!A$7:Z$315,4,FALSE))</f>
        <v>y{e.kjke</v>
      </c>
      <c r="E19" s="195">
        <f>IF(ISNA(VLOOKUP(B19,Register!A$7:Z$315,6,FALSE)),"",VLOOKUP(B19,Register!A$7:Z$315,6,FALSE))</f>
        <v>37700</v>
      </c>
      <c r="F19" s="105" t="s">
        <v>22</v>
      </c>
      <c r="G19" s="159">
        <v>7</v>
      </c>
      <c r="H19" s="159"/>
      <c r="I19" s="168">
        <f t="shared" si="2"/>
        <v>7</v>
      </c>
      <c r="J19" s="5" t="str">
        <f t="shared" si="3"/>
        <v>B</v>
      </c>
      <c r="K19" s="159">
        <v>8</v>
      </c>
      <c r="L19" s="159"/>
      <c r="M19" s="168">
        <f t="shared" si="4"/>
        <v>8</v>
      </c>
      <c r="N19" s="5" t="str">
        <f t="shared" si="5"/>
        <v>A</v>
      </c>
      <c r="O19" s="159">
        <v>37</v>
      </c>
      <c r="P19" s="159"/>
      <c r="Q19" s="168">
        <f t="shared" si="6"/>
        <v>37</v>
      </c>
      <c r="R19" s="5" t="str">
        <f t="shared" si="7"/>
        <v>C</v>
      </c>
      <c r="S19" s="159">
        <v>7</v>
      </c>
      <c r="T19" s="159"/>
      <c r="U19" s="168">
        <f t="shared" si="8"/>
        <v>7</v>
      </c>
      <c r="V19" s="5" t="str">
        <f t="shared" si="9"/>
        <v>B</v>
      </c>
      <c r="W19" s="476"/>
      <c r="X19" s="476"/>
      <c r="Y19" s="168">
        <f t="shared" si="10"/>
        <v>0</v>
      </c>
      <c r="Z19" s="5" t="str">
        <f t="shared" si="11"/>
        <v/>
      </c>
      <c r="AA19" s="160">
        <f t="shared" si="0"/>
        <v>59</v>
      </c>
      <c r="AB19" s="160">
        <f t="shared" si="1"/>
        <v>0</v>
      </c>
      <c r="AC19" s="160">
        <f t="shared" si="12"/>
        <v>59</v>
      </c>
      <c r="AD19" s="6" t="str">
        <f t="shared" si="13"/>
        <v>D</v>
      </c>
      <c r="AE19" s="105" t="s">
        <v>22</v>
      </c>
      <c r="AF19" s="159">
        <v>7</v>
      </c>
      <c r="AG19" s="159"/>
      <c r="AH19" s="168">
        <f t="shared" si="14"/>
        <v>7</v>
      </c>
      <c r="AI19" s="5" t="str">
        <f t="shared" si="15"/>
        <v>B</v>
      </c>
      <c r="AJ19" s="159">
        <v>8</v>
      </c>
      <c r="AK19" s="159"/>
      <c r="AL19" s="168">
        <f t="shared" si="16"/>
        <v>8</v>
      </c>
      <c r="AM19" s="5" t="str">
        <f t="shared" si="17"/>
        <v>A</v>
      </c>
      <c r="AN19" s="159">
        <v>37</v>
      </c>
      <c r="AO19" s="159"/>
      <c r="AP19" s="168">
        <f t="shared" si="18"/>
        <v>37</v>
      </c>
      <c r="AQ19" s="5" t="str">
        <f t="shared" si="19"/>
        <v>C</v>
      </c>
      <c r="AR19" s="159">
        <v>7</v>
      </c>
      <c r="AS19" s="159"/>
      <c r="AT19" s="168">
        <f t="shared" si="20"/>
        <v>7</v>
      </c>
      <c r="AU19" s="5" t="str">
        <f t="shared" si="21"/>
        <v>B</v>
      </c>
      <c r="AV19" s="476"/>
      <c r="AW19" s="476"/>
      <c r="AX19" s="168">
        <f t="shared" si="22"/>
        <v>0</v>
      </c>
      <c r="AY19" s="5" t="str">
        <f t="shared" si="23"/>
        <v/>
      </c>
      <c r="AZ19" s="160">
        <f t="shared" si="24"/>
        <v>59</v>
      </c>
      <c r="BA19" s="160">
        <f t="shared" si="25"/>
        <v>0</v>
      </c>
      <c r="BB19" s="160">
        <f t="shared" si="26"/>
        <v>59</v>
      </c>
      <c r="BC19" s="6" t="str">
        <f t="shared" si="27"/>
        <v>D</v>
      </c>
      <c r="BD19" s="105" t="s">
        <v>22</v>
      </c>
      <c r="BE19" s="159">
        <v>7</v>
      </c>
      <c r="BF19" s="159"/>
      <c r="BG19" s="168">
        <f t="shared" si="28"/>
        <v>7</v>
      </c>
      <c r="BH19" s="5" t="str">
        <f t="shared" si="29"/>
        <v>B</v>
      </c>
      <c r="BI19" s="159">
        <v>8</v>
      </c>
      <c r="BJ19" s="159"/>
      <c r="BK19" s="168">
        <f t="shared" si="30"/>
        <v>8</v>
      </c>
      <c r="BL19" s="5" t="str">
        <f t="shared" si="31"/>
        <v>A</v>
      </c>
      <c r="BM19" s="159">
        <v>37</v>
      </c>
      <c r="BN19" s="159"/>
      <c r="BO19" s="168">
        <f t="shared" si="32"/>
        <v>37</v>
      </c>
      <c r="BP19" s="5" t="str">
        <f t="shared" si="33"/>
        <v>C</v>
      </c>
      <c r="BQ19" s="159">
        <v>7</v>
      </c>
      <c r="BR19" s="159"/>
      <c r="BS19" s="168">
        <f t="shared" si="34"/>
        <v>7</v>
      </c>
      <c r="BT19" s="5" t="str">
        <f t="shared" si="35"/>
        <v>B</v>
      </c>
      <c r="BU19" s="476"/>
      <c r="BV19" s="476"/>
      <c r="BW19" s="168">
        <f t="shared" si="36"/>
        <v>0</v>
      </c>
      <c r="BX19" s="5" t="str">
        <f t="shared" si="37"/>
        <v/>
      </c>
      <c r="BY19" s="160">
        <f t="shared" si="38"/>
        <v>59</v>
      </c>
      <c r="BZ19" s="160">
        <f t="shared" si="39"/>
        <v>0</v>
      </c>
      <c r="CA19" s="160">
        <f t="shared" si="40"/>
        <v>59</v>
      </c>
      <c r="CB19" s="6" t="str">
        <f t="shared" si="41"/>
        <v>D</v>
      </c>
      <c r="CC19" s="105" t="s">
        <v>22</v>
      </c>
      <c r="CD19" s="159">
        <v>7</v>
      </c>
      <c r="CE19" s="159"/>
      <c r="CF19" s="168">
        <f t="shared" si="42"/>
        <v>7</v>
      </c>
      <c r="CG19" s="5" t="str">
        <f t="shared" si="43"/>
        <v>B</v>
      </c>
      <c r="CH19" s="159">
        <v>8</v>
      </c>
      <c r="CI19" s="159"/>
      <c r="CJ19" s="168">
        <f t="shared" si="44"/>
        <v>8</v>
      </c>
      <c r="CK19" s="5" t="str">
        <f t="shared" si="45"/>
        <v>A</v>
      </c>
      <c r="CL19" s="159">
        <v>37</v>
      </c>
      <c r="CM19" s="159"/>
      <c r="CN19" s="168">
        <f t="shared" si="46"/>
        <v>37</v>
      </c>
      <c r="CO19" s="5" t="str">
        <f t="shared" si="47"/>
        <v>C</v>
      </c>
      <c r="CP19" s="159">
        <v>7</v>
      </c>
      <c r="CQ19" s="159"/>
      <c r="CR19" s="168">
        <f t="shared" si="48"/>
        <v>7</v>
      </c>
      <c r="CS19" s="5" t="str">
        <f t="shared" si="49"/>
        <v>B</v>
      </c>
      <c r="CT19" s="476"/>
      <c r="CU19" s="476"/>
      <c r="CV19" s="168">
        <f t="shared" si="50"/>
        <v>0</v>
      </c>
      <c r="CW19" s="5" t="str">
        <f t="shared" si="51"/>
        <v/>
      </c>
      <c r="CX19" s="160">
        <f t="shared" si="52"/>
        <v>59</v>
      </c>
      <c r="CY19" s="160">
        <f t="shared" si="53"/>
        <v>0</v>
      </c>
      <c r="CZ19" s="160">
        <f t="shared" si="54"/>
        <v>59</v>
      </c>
      <c r="DA19" s="6" t="str">
        <f t="shared" si="55"/>
        <v>D</v>
      </c>
      <c r="DB19" s="105" t="s">
        <v>22</v>
      </c>
      <c r="DC19" s="159">
        <v>7</v>
      </c>
      <c r="DD19" s="159"/>
      <c r="DE19" s="168">
        <f t="shared" si="56"/>
        <v>7</v>
      </c>
      <c r="DF19" s="5" t="str">
        <f t="shared" si="57"/>
        <v>B</v>
      </c>
      <c r="DG19" s="159">
        <v>8</v>
      </c>
      <c r="DH19" s="159"/>
      <c r="DI19" s="168">
        <f t="shared" si="58"/>
        <v>8</v>
      </c>
      <c r="DJ19" s="5" t="str">
        <f t="shared" si="59"/>
        <v>A</v>
      </c>
      <c r="DK19" s="159">
        <v>37</v>
      </c>
      <c r="DL19" s="159"/>
      <c r="DM19" s="168">
        <f t="shared" si="60"/>
        <v>37</v>
      </c>
      <c r="DN19" s="5" t="str">
        <f t="shared" si="61"/>
        <v>C</v>
      </c>
      <c r="DO19" s="159">
        <v>7</v>
      </c>
      <c r="DP19" s="159"/>
      <c r="DQ19" s="168">
        <f t="shared" si="62"/>
        <v>7</v>
      </c>
      <c r="DR19" s="5" t="str">
        <f t="shared" si="63"/>
        <v>B</v>
      </c>
      <c r="DS19" s="476"/>
      <c r="DT19" s="476"/>
      <c r="DU19" s="168">
        <f t="shared" si="64"/>
        <v>0</v>
      </c>
      <c r="DV19" s="5" t="str">
        <f t="shared" si="65"/>
        <v/>
      </c>
      <c r="DW19" s="160">
        <f t="shared" si="66"/>
        <v>59</v>
      </c>
      <c r="DX19" s="160">
        <f t="shared" si="67"/>
        <v>0</v>
      </c>
      <c r="DY19" s="160">
        <f t="shared" si="68"/>
        <v>59</v>
      </c>
      <c r="DZ19" s="6" t="str">
        <f t="shared" si="69"/>
        <v>D</v>
      </c>
      <c r="EA19" s="105" t="s">
        <v>22</v>
      </c>
      <c r="EB19" s="159">
        <v>7</v>
      </c>
      <c r="EC19" s="159"/>
      <c r="ED19" s="168">
        <f t="shared" si="70"/>
        <v>7</v>
      </c>
      <c r="EE19" s="5" t="str">
        <f t="shared" si="71"/>
        <v>B</v>
      </c>
      <c r="EF19" s="159">
        <v>8</v>
      </c>
      <c r="EG19" s="159"/>
      <c r="EH19" s="168">
        <f t="shared" si="72"/>
        <v>8</v>
      </c>
      <c r="EI19" s="5" t="str">
        <f t="shared" si="73"/>
        <v>A</v>
      </c>
      <c r="EJ19" s="159">
        <v>37</v>
      </c>
      <c r="EK19" s="159"/>
      <c r="EL19" s="168">
        <f t="shared" si="74"/>
        <v>37</v>
      </c>
      <c r="EM19" s="5" t="str">
        <f t="shared" si="75"/>
        <v>C</v>
      </c>
      <c r="EN19" s="159">
        <v>7</v>
      </c>
      <c r="EO19" s="159"/>
      <c r="EP19" s="168">
        <f t="shared" si="76"/>
        <v>7</v>
      </c>
      <c r="EQ19" s="5" t="str">
        <f t="shared" si="77"/>
        <v>B</v>
      </c>
      <c r="ER19" s="476"/>
      <c r="ES19" s="476"/>
      <c r="ET19" s="168">
        <f t="shared" si="78"/>
        <v>0</v>
      </c>
      <c r="EU19" s="5" t="str">
        <f t="shared" si="79"/>
        <v/>
      </c>
      <c r="EV19" s="160">
        <f t="shared" si="80"/>
        <v>59</v>
      </c>
      <c r="EW19" s="160">
        <f t="shared" si="81"/>
        <v>0</v>
      </c>
      <c r="EX19" s="160">
        <f t="shared" si="82"/>
        <v>59</v>
      </c>
      <c r="EY19" s="6" t="str">
        <f t="shared" si="83"/>
        <v>D</v>
      </c>
      <c r="EZ19" s="105">
        <v>19</v>
      </c>
      <c r="FA19" s="105">
        <v>19</v>
      </c>
      <c r="FB19" s="105">
        <v>18</v>
      </c>
      <c r="FC19" s="105">
        <v>19</v>
      </c>
      <c r="FD19" s="105">
        <v>19</v>
      </c>
      <c r="FE19" s="106">
        <f t="shared" si="84"/>
        <v>94</v>
      </c>
      <c r="FF19" s="100" t="str">
        <f t="shared" si="85"/>
        <v>A+</v>
      </c>
      <c r="FG19" s="105">
        <v>18</v>
      </c>
      <c r="FH19" s="105">
        <v>18</v>
      </c>
      <c r="FI19" s="105">
        <v>19</v>
      </c>
      <c r="FJ19" s="105">
        <v>18</v>
      </c>
      <c r="FK19" s="105">
        <v>19</v>
      </c>
      <c r="FL19" s="107">
        <f t="shared" si="86"/>
        <v>92</v>
      </c>
      <c r="FM19" s="101" t="str">
        <f t="shared" si="87"/>
        <v>A+</v>
      </c>
      <c r="FN19" s="105">
        <v>19</v>
      </c>
      <c r="FO19" s="105">
        <v>19</v>
      </c>
      <c r="FP19" s="105">
        <v>18</v>
      </c>
      <c r="FQ19" s="105">
        <v>19</v>
      </c>
      <c r="FR19" s="105">
        <v>18</v>
      </c>
      <c r="FS19" s="204">
        <f t="shared" si="88"/>
        <v>93</v>
      </c>
      <c r="FT19" s="205" t="str">
        <f t="shared" si="89"/>
        <v>A+</v>
      </c>
      <c r="FU19" s="477" t="s">
        <v>613</v>
      </c>
      <c r="FV19" s="316">
        <f>IF(AND(C19=""),"-",VLOOKUP(B19,Register!$A$7:$AM$311,19,FALSE))</f>
        <v>16</v>
      </c>
      <c r="FW19" s="7">
        <f>IF(AND(C19=""),"-",VLOOKUP(B19,Register!$A$7:$AM$311,20,FALSE))</f>
        <v>20</v>
      </c>
      <c r="FX19" s="7">
        <f>IF(AND(C19=""),"-",VLOOKUP(B19,Register!$A$7:$AM$311,21,FALSE))</f>
        <v>42</v>
      </c>
      <c r="FY19" s="7">
        <f>IF(AND(C19=""),"-",VLOOKUP(B19,Register!$A$7:$AM$311,22,FALSE))</f>
        <v>0</v>
      </c>
      <c r="FZ19" s="7">
        <f>IF(AND(C19=""),"-",VLOOKUP(B19,Register!$A$7:$AM$311,23,FALSE))</f>
        <v>0</v>
      </c>
      <c r="GA19" s="7">
        <f>IF(AND(C19=""),"-",VLOOKUP(B19,Register!$A$7:$AM$311,24,FALSE))</f>
        <v>0</v>
      </c>
      <c r="GB19" s="7">
        <f>IF(AND(C19=""),"-",VLOOKUP(B19,Register!$A$7:$AM$311,25,FALSE))</f>
        <v>0</v>
      </c>
      <c r="GC19" s="7">
        <f>IF(AND(C19=""),"-",VLOOKUP(B19,Register!$A$7:$AM$311,26,FALSE))</f>
        <v>0</v>
      </c>
      <c r="GD19" s="7">
        <f>IF(AND(C19=""),"-",VLOOKUP(B19,Register!$A$7:$AM$311,27,FALSE))</f>
        <v>0</v>
      </c>
      <c r="GE19" s="7">
        <f>IF(AND(C19=""),"-",VLOOKUP(B19,Register!$A$7:$AM$311,28,FALSE))</f>
        <v>0</v>
      </c>
      <c r="GF19" s="7">
        <f>IF(AND(C19=""),"-",VLOOKUP(B19,Register!$A$7:$AM$311,29,FALSE))</f>
        <v>0</v>
      </c>
      <c r="GG19" s="7">
        <f>IF(AND(C19=""),"-",VLOOKUP(B19,Register!$A$7:$AM$311,30,FALSE))</f>
        <v>0</v>
      </c>
      <c r="GH19" s="8">
        <f>IF(AND(C19=""),"-",VLOOKUP(B19,Register!$A$7:$AM$311,31,FALSE))</f>
        <v>58</v>
      </c>
      <c r="GI19" s="309">
        <f>IF(AND(C19=""),"",VLOOKUP(B19,Register!$A$7:$CL$311,36,FALSE))</f>
        <v>0</v>
      </c>
      <c r="GJ19" s="182">
        <f t="shared" si="90"/>
        <v>6</v>
      </c>
      <c r="GK19" s="312">
        <f t="shared" si="91"/>
        <v>354</v>
      </c>
      <c r="GL19" s="314" t="str">
        <f t="shared" si="92"/>
        <v>"k"Ve~</v>
      </c>
      <c r="GM19" s="3"/>
      <c r="GP19" s="315" t="s">
        <v>590</v>
      </c>
      <c r="GR19" s="3"/>
      <c r="GS19" s="3"/>
      <c r="GT19" s="3"/>
      <c r="GU19" s="3"/>
      <c r="GV19" s="3"/>
      <c r="GW19" s="3"/>
      <c r="GX19" s="3"/>
      <c r="GY19" s="3"/>
      <c r="GZ19" s="3"/>
      <c r="HA19" s="3"/>
      <c r="HB19" s="3"/>
      <c r="HC19" s="3"/>
      <c r="HD19" s="3"/>
      <c r="HE19" s="3"/>
      <c r="HF19" s="3"/>
      <c r="HG19" s="3"/>
      <c r="HH19" s="3"/>
      <c r="HI19" s="3"/>
      <c r="HJ19" s="3"/>
      <c r="HK19" s="3"/>
      <c r="HL19" s="3"/>
      <c r="HM19" s="3"/>
      <c r="HW19" s="321" t="str">
        <f>IF(ISNA(VLOOKUP(B19,Register!A$7:Z$315,9,FALSE)),"",VLOOKUP(B19,Register!A$7:Z$315,9,FALSE))</f>
        <v>SC</v>
      </c>
      <c r="HX19" s="321" t="str">
        <f>IF(ISNA(VLOOKUP(B19,Register!A$7:Z$315,12,FALSE)),"",VLOOKUP(B19,Register!A$7:Z$315,12,FALSE))</f>
        <v>M</v>
      </c>
      <c r="HY19" s="321" t="str">
        <f t="shared" si="93"/>
        <v/>
      </c>
      <c r="HZ19" s="321" t="str">
        <f t="shared" si="94"/>
        <v/>
      </c>
      <c r="IA19" s="321" t="str">
        <f t="shared" si="95"/>
        <v/>
      </c>
      <c r="IB19" s="321" t="str">
        <f t="shared" si="96"/>
        <v/>
      </c>
      <c r="IC19" s="321" t="str">
        <f t="shared" si="97"/>
        <v>M</v>
      </c>
      <c r="ID19" s="321" t="str">
        <f t="shared" si="98"/>
        <v/>
      </c>
      <c r="IE19" s="321" t="str">
        <f t="shared" si="99"/>
        <v/>
      </c>
      <c r="IF19" s="321" t="str">
        <f t="shared" si="100"/>
        <v/>
      </c>
    </row>
    <row r="20" spans="1:240" ht="21">
      <c r="A20" s="172">
        <v>8</v>
      </c>
      <c r="B20" s="197">
        <v>808</v>
      </c>
      <c r="C20" s="196" t="str">
        <f>IF(ISNA(VLOOKUP(B20,Register!A$7:Z$315,3,FALSE)),"",VLOOKUP(B20,Register!A$7:Z$315,3,FALSE))</f>
        <v>iznhi pkS/kjh</v>
      </c>
      <c r="D20" s="196" t="str">
        <f>IF(ISNA(VLOOKUP(B20,Register!A$7:Z$315,4,FALSE)),"",VLOOKUP(B20,Register!A$7:Z$315,4,FALSE))</f>
        <v>ghjkjke</v>
      </c>
      <c r="E20" s="195">
        <f>IF(ISNA(VLOOKUP(B20,Register!A$7:Z$315,6,FALSE)),"",VLOOKUP(B20,Register!A$7:Z$315,6,FALSE))</f>
        <v>38272</v>
      </c>
      <c r="F20" s="105" t="s">
        <v>22</v>
      </c>
      <c r="G20" s="159">
        <v>9</v>
      </c>
      <c r="H20" s="159"/>
      <c r="I20" s="168">
        <f t="shared" si="2"/>
        <v>9</v>
      </c>
      <c r="J20" s="5" t="str">
        <f t="shared" si="3"/>
        <v>A</v>
      </c>
      <c r="K20" s="159">
        <v>7</v>
      </c>
      <c r="L20" s="159"/>
      <c r="M20" s="168">
        <f t="shared" si="4"/>
        <v>7</v>
      </c>
      <c r="N20" s="5" t="str">
        <f t="shared" si="5"/>
        <v>B</v>
      </c>
      <c r="O20" s="159">
        <v>44</v>
      </c>
      <c r="P20" s="159"/>
      <c r="Q20" s="168">
        <f t="shared" si="6"/>
        <v>44</v>
      </c>
      <c r="R20" s="5" t="str">
        <f t="shared" si="7"/>
        <v>B</v>
      </c>
      <c r="S20" s="159">
        <v>7</v>
      </c>
      <c r="T20" s="159"/>
      <c r="U20" s="168">
        <f t="shared" si="8"/>
        <v>7</v>
      </c>
      <c r="V20" s="5" t="str">
        <f t="shared" si="9"/>
        <v>B</v>
      </c>
      <c r="W20" s="476"/>
      <c r="X20" s="476"/>
      <c r="Y20" s="168">
        <f t="shared" si="10"/>
        <v>0</v>
      </c>
      <c r="Z20" s="5" t="str">
        <f t="shared" si="11"/>
        <v/>
      </c>
      <c r="AA20" s="160">
        <f t="shared" si="0"/>
        <v>67</v>
      </c>
      <c r="AB20" s="160">
        <f t="shared" si="1"/>
        <v>0</v>
      </c>
      <c r="AC20" s="160">
        <f t="shared" si="12"/>
        <v>67</v>
      </c>
      <c r="AD20" s="6" t="str">
        <f t="shared" si="13"/>
        <v>D</v>
      </c>
      <c r="AE20" s="105" t="s">
        <v>22</v>
      </c>
      <c r="AF20" s="159">
        <v>9</v>
      </c>
      <c r="AG20" s="159"/>
      <c r="AH20" s="168">
        <f t="shared" si="14"/>
        <v>9</v>
      </c>
      <c r="AI20" s="5" t="str">
        <f t="shared" si="15"/>
        <v>A</v>
      </c>
      <c r="AJ20" s="159">
        <v>7</v>
      </c>
      <c r="AK20" s="159"/>
      <c r="AL20" s="168">
        <f t="shared" si="16"/>
        <v>7</v>
      </c>
      <c r="AM20" s="5" t="str">
        <f t="shared" si="17"/>
        <v>B</v>
      </c>
      <c r="AN20" s="159">
        <v>44</v>
      </c>
      <c r="AO20" s="159"/>
      <c r="AP20" s="168">
        <f t="shared" si="18"/>
        <v>44</v>
      </c>
      <c r="AQ20" s="5" t="str">
        <f t="shared" si="19"/>
        <v>B</v>
      </c>
      <c r="AR20" s="159">
        <v>7</v>
      </c>
      <c r="AS20" s="159"/>
      <c r="AT20" s="168">
        <f t="shared" si="20"/>
        <v>7</v>
      </c>
      <c r="AU20" s="5" t="str">
        <f t="shared" si="21"/>
        <v>B</v>
      </c>
      <c r="AV20" s="476"/>
      <c r="AW20" s="476"/>
      <c r="AX20" s="168">
        <f t="shared" si="22"/>
        <v>0</v>
      </c>
      <c r="AY20" s="5" t="str">
        <f t="shared" si="23"/>
        <v/>
      </c>
      <c r="AZ20" s="160">
        <f t="shared" si="24"/>
        <v>67</v>
      </c>
      <c r="BA20" s="160">
        <f t="shared" si="25"/>
        <v>0</v>
      </c>
      <c r="BB20" s="160">
        <f t="shared" si="26"/>
        <v>67</v>
      </c>
      <c r="BC20" s="6" t="str">
        <f t="shared" si="27"/>
        <v>D</v>
      </c>
      <c r="BD20" s="105" t="s">
        <v>22</v>
      </c>
      <c r="BE20" s="159">
        <v>9</v>
      </c>
      <c r="BF20" s="159"/>
      <c r="BG20" s="168">
        <f t="shared" si="28"/>
        <v>9</v>
      </c>
      <c r="BH20" s="5" t="str">
        <f t="shared" si="29"/>
        <v>A</v>
      </c>
      <c r="BI20" s="159">
        <v>7</v>
      </c>
      <c r="BJ20" s="159"/>
      <c r="BK20" s="168">
        <f t="shared" si="30"/>
        <v>7</v>
      </c>
      <c r="BL20" s="5" t="str">
        <f t="shared" si="31"/>
        <v>B</v>
      </c>
      <c r="BM20" s="159">
        <v>44</v>
      </c>
      <c r="BN20" s="159"/>
      <c r="BO20" s="168">
        <f t="shared" si="32"/>
        <v>44</v>
      </c>
      <c r="BP20" s="5" t="str">
        <f t="shared" si="33"/>
        <v>B</v>
      </c>
      <c r="BQ20" s="159">
        <v>7</v>
      </c>
      <c r="BR20" s="159"/>
      <c r="BS20" s="168">
        <f t="shared" si="34"/>
        <v>7</v>
      </c>
      <c r="BT20" s="5" t="str">
        <f t="shared" si="35"/>
        <v>B</v>
      </c>
      <c r="BU20" s="476"/>
      <c r="BV20" s="476"/>
      <c r="BW20" s="168">
        <f t="shared" si="36"/>
        <v>0</v>
      </c>
      <c r="BX20" s="5" t="str">
        <f t="shared" si="37"/>
        <v/>
      </c>
      <c r="BY20" s="160">
        <f t="shared" si="38"/>
        <v>67</v>
      </c>
      <c r="BZ20" s="160">
        <f t="shared" si="39"/>
        <v>0</v>
      </c>
      <c r="CA20" s="160">
        <f t="shared" si="40"/>
        <v>67</v>
      </c>
      <c r="CB20" s="6" t="str">
        <f t="shared" si="41"/>
        <v>D</v>
      </c>
      <c r="CC20" s="105" t="s">
        <v>22</v>
      </c>
      <c r="CD20" s="159">
        <v>9</v>
      </c>
      <c r="CE20" s="159"/>
      <c r="CF20" s="168">
        <f t="shared" si="42"/>
        <v>9</v>
      </c>
      <c r="CG20" s="5" t="str">
        <f t="shared" si="43"/>
        <v>A</v>
      </c>
      <c r="CH20" s="159">
        <v>7</v>
      </c>
      <c r="CI20" s="159"/>
      <c r="CJ20" s="168">
        <f t="shared" si="44"/>
        <v>7</v>
      </c>
      <c r="CK20" s="5" t="str">
        <f t="shared" si="45"/>
        <v>B</v>
      </c>
      <c r="CL20" s="159">
        <v>44</v>
      </c>
      <c r="CM20" s="159"/>
      <c r="CN20" s="168">
        <f t="shared" si="46"/>
        <v>44</v>
      </c>
      <c r="CO20" s="5" t="str">
        <f t="shared" si="47"/>
        <v>B</v>
      </c>
      <c r="CP20" s="159">
        <v>7</v>
      </c>
      <c r="CQ20" s="159"/>
      <c r="CR20" s="168">
        <f t="shared" si="48"/>
        <v>7</v>
      </c>
      <c r="CS20" s="5" t="str">
        <f t="shared" si="49"/>
        <v>B</v>
      </c>
      <c r="CT20" s="476"/>
      <c r="CU20" s="476"/>
      <c r="CV20" s="168">
        <f t="shared" si="50"/>
        <v>0</v>
      </c>
      <c r="CW20" s="5" t="str">
        <f t="shared" si="51"/>
        <v/>
      </c>
      <c r="CX20" s="160">
        <f t="shared" si="52"/>
        <v>67</v>
      </c>
      <c r="CY20" s="160">
        <f t="shared" si="53"/>
        <v>0</v>
      </c>
      <c r="CZ20" s="160">
        <f t="shared" si="54"/>
        <v>67</v>
      </c>
      <c r="DA20" s="6" t="str">
        <f t="shared" si="55"/>
        <v>D</v>
      </c>
      <c r="DB20" s="105" t="s">
        <v>22</v>
      </c>
      <c r="DC20" s="159">
        <v>9</v>
      </c>
      <c r="DD20" s="159"/>
      <c r="DE20" s="168">
        <f t="shared" si="56"/>
        <v>9</v>
      </c>
      <c r="DF20" s="5" t="str">
        <f t="shared" si="57"/>
        <v>A</v>
      </c>
      <c r="DG20" s="159">
        <v>7</v>
      </c>
      <c r="DH20" s="159"/>
      <c r="DI20" s="168">
        <f t="shared" si="58"/>
        <v>7</v>
      </c>
      <c r="DJ20" s="5" t="str">
        <f t="shared" si="59"/>
        <v>B</v>
      </c>
      <c r="DK20" s="159">
        <v>44</v>
      </c>
      <c r="DL20" s="159"/>
      <c r="DM20" s="168">
        <f t="shared" si="60"/>
        <v>44</v>
      </c>
      <c r="DN20" s="5" t="str">
        <f t="shared" si="61"/>
        <v>B</v>
      </c>
      <c r="DO20" s="159">
        <v>7</v>
      </c>
      <c r="DP20" s="159"/>
      <c r="DQ20" s="168">
        <f t="shared" si="62"/>
        <v>7</v>
      </c>
      <c r="DR20" s="5" t="str">
        <f t="shared" si="63"/>
        <v>B</v>
      </c>
      <c r="DS20" s="476"/>
      <c r="DT20" s="476"/>
      <c r="DU20" s="168">
        <f t="shared" si="64"/>
        <v>0</v>
      </c>
      <c r="DV20" s="5" t="str">
        <f t="shared" si="65"/>
        <v/>
      </c>
      <c r="DW20" s="160">
        <f t="shared" si="66"/>
        <v>67</v>
      </c>
      <c r="DX20" s="160">
        <f t="shared" si="67"/>
        <v>0</v>
      </c>
      <c r="DY20" s="160">
        <f t="shared" si="68"/>
        <v>67</v>
      </c>
      <c r="DZ20" s="6" t="str">
        <f t="shared" si="69"/>
        <v>D</v>
      </c>
      <c r="EA20" s="105" t="s">
        <v>22</v>
      </c>
      <c r="EB20" s="159">
        <v>9</v>
      </c>
      <c r="EC20" s="159"/>
      <c r="ED20" s="168">
        <f t="shared" si="70"/>
        <v>9</v>
      </c>
      <c r="EE20" s="5" t="str">
        <f t="shared" si="71"/>
        <v>A</v>
      </c>
      <c r="EF20" s="159">
        <v>7</v>
      </c>
      <c r="EG20" s="159"/>
      <c r="EH20" s="168">
        <f t="shared" si="72"/>
        <v>7</v>
      </c>
      <c r="EI20" s="5" t="str">
        <f t="shared" si="73"/>
        <v>B</v>
      </c>
      <c r="EJ20" s="159">
        <v>44</v>
      </c>
      <c r="EK20" s="159"/>
      <c r="EL20" s="168">
        <f t="shared" si="74"/>
        <v>44</v>
      </c>
      <c r="EM20" s="5" t="str">
        <f t="shared" si="75"/>
        <v>B</v>
      </c>
      <c r="EN20" s="159">
        <v>7</v>
      </c>
      <c r="EO20" s="159"/>
      <c r="EP20" s="168">
        <f t="shared" si="76"/>
        <v>7</v>
      </c>
      <c r="EQ20" s="5" t="str">
        <f t="shared" si="77"/>
        <v>B</v>
      </c>
      <c r="ER20" s="476"/>
      <c r="ES20" s="476"/>
      <c r="ET20" s="168">
        <f t="shared" si="78"/>
        <v>0</v>
      </c>
      <c r="EU20" s="5" t="str">
        <f t="shared" si="79"/>
        <v/>
      </c>
      <c r="EV20" s="160">
        <f t="shared" si="80"/>
        <v>67</v>
      </c>
      <c r="EW20" s="160">
        <f t="shared" si="81"/>
        <v>0</v>
      </c>
      <c r="EX20" s="160">
        <f t="shared" si="82"/>
        <v>67</v>
      </c>
      <c r="EY20" s="6" t="str">
        <f t="shared" si="83"/>
        <v>D</v>
      </c>
      <c r="EZ20" s="105">
        <v>17</v>
      </c>
      <c r="FA20" s="105">
        <v>18</v>
      </c>
      <c r="FB20" s="105">
        <v>17</v>
      </c>
      <c r="FC20" s="105">
        <v>18</v>
      </c>
      <c r="FD20" s="105">
        <v>18</v>
      </c>
      <c r="FE20" s="106">
        <f t="shared" si="84"/>
        <v>88</v>
      </c>
      <c r="FF20" s="100" t="str">
        <f t="shared" si="85"/>
        <v>A</v>
      </c>
      <c r="FG20" s="105">
        <v>18</v>
      </c>
      <c r="FH20" s="105">
        <v>19</v>
      </c>
      <c r="FI20" s="105">
        <v>18</v>
      </c>
      <c r="FJ20" s="105">
        <v>19</v>
      </c>
      <c r="FK20" s="105">
        <v>19</v>
      </c>
      <c r="FL20" s="107">
        <f t="shared" si="86"/>
        <v>93</v>
      </c>
      <c r="FM20" s="101" t="str">
        <f t="shared" si="87"/>
        <v>A+</v>
      </c>
      <c r="FN20" s="105">
        <v>18</v>
      </c>
      <c r="FO20" s="105">
        <v>19</v>
      </c>
      <c r="FP20" s="105">
        <v>19</v>
      </c>
      <c r="FQ20" s="105">
        <v>19</v>
      </c>
      <c r="FR20" s="105">
        <v>19</v>
      </c>
      <c r="FS20" s="204">
        <f t="shared" si="88"/>
        <v>94</v>
      </c>
      <c r="FT20" s="205" t="str">
        <f t="shared" si="89"/>
        <v>A+</v>
      </c>
      <c r="FU20" s="477" t="s">
        <v>613</v>
      </c>
      <c r="FV20" s="316">
        <f>IF(AND(C20=""),"-",VLOOKUP(B20,Register!$A$7:$AM$311,19,FALSE))</f>
        <v>16</v>
      </c>
      <c r="FW20" s="7">
        <f>IF(AND(C20=""),"-",VLOOKUP(B20,Register!$A$7:$AM$311,20,FALSE))</f>
        <v>4</v>
      </c>
      <c r="FX20" s="7">
        <f>IF(AND(C20=""),"-",VLOOKUP(B20,Register!$A$7:$AM$311,21,FALSE))</f>
        <v>50</v>
      </c>
      <c r="FY20" s="7">
        <f>IF(AND(C20=""),"-",VLOOKUP(B20,Register!$A$7:$AM$311,22,FALSE))</f>
        <v>50</v>
      </c>
      <c r="FZ20" s="7">
        <f>IF(AND(C20=""),"-",VLOOKUP(B20,Register!$A$7:$AM$311,23,FALSE))</f>
        <v>0</v>
      </c>
      <c r="GA20" s="7">
        <f>IF(AND(C20=""),"-",VLOOKUP(B20,Register!$A$7:$AM$311,24,FALSE))</f>
        <v>0</v>
      </c>
      <c r="GB20" s="7">
        <f>IF(AND(C20=""),"-",VLOOKUP(B20,Register!$A$7:$AM$311,25,FALSE))</f>
        <v>0</v>
      </c>
      <c r="GC20" s="7">
        <f>IF(AND(C20=""),"-",VLOOKUP(B20,Register!$A$7:$AM$311,26,FALSE))</f>
        <v>0</v>
      </c>
      <c r="GD20" s="7">
        <f>IF(AND(C20=""),"-",VLOOKUP(B20,Register!$A$7:$AM$311,27,FALSE))</f>
        <v>0</v>
      </c>
      <c r="GE20" s="7">
        <f>IF(AND(C20=""),"-",VLOOKUP(B20,Register!$A$7:$AM$311,28,FALSE))</f>
        <v>0</v>
      </c>
      <c r="GF20" s="7">
        <f>IF(AND(C20=""),"-",VLOOKUP(B20,Register!$A$7:$AM$311,29,FALSE))</f>
        <v>0</v>
      </c>
      <c r="GG20" s="7">
        <f>IF(AND(C20=""),"-",VLOOKUP(B20,Register!$A$7:$AM$311,30,FALSE))</f>
        <v>0</v>
      </c>
      <c r="GH20" s="8">
        <f>IF(AND(C20=""),"-",VLOOKUP(B20,Register!$A$7:$AM$311,31,FALSE))</f>
        <v>116</v>
      </c>
      <c r="GI20" s="309">
        <f>IF(AND(C20=""),"",VLOOKUP(B20,Register!$A$7:$CL$311,36,FALSE))</f>
        <v>0</v>
      </c>
      <c r="GJ20" s="182">
        <f t="shared" si="90"/>
        <v>5</v>
      </c>
      <c r="GK20" s="312">
        <f t="shared" si="91"/>
        <v>402</v>
      </c>
      <c r="GL20" s="314" t="str">
        <f t="shared" si="92"/>
        <v>iape</v>
      </c>
      <c r="GM20" s="3"/>
      <c r="GP20" s="315" t="s">
        <v>591</v>
      </c>
      <c r="GR20" s="3"/>
      <c r="GS20" s="3"/>
      <c r="GT20" s="3"/>
      <c r="GU20" s="3"/>
      <c r="GV20" s="3"/>
      <c r="GW20" s="3"/>
      <c r="GX20" s="3"/>
      <c r="GY20" s="3"/>
      <c r="GZ20" s="3"/>
      <c r="HA20" s="3"/>
      <c r="HB20" s="3"/>
      <c r="HC20" s="3"/>
      <c r="HD20" s="3"/>
      <c r="HE20" s="3"/>
      <c r="HF20" s="3"/>
      <c r="HG20" s="3"/>
      <c r="HH20" s="3"/>
      <c r="HI20" s="3"/>
      <c r="HJ20" s="3"/>
      <c r="HK20" s="3"/>
      <c r="HL20" s="3"/>
      <c r="HM20" s="3"/>
      <c r="HW20" s="321" t="str">
        <f>IF(ISNA(VLOOKUP(B20,Register!A$7:Z$315,9,FALSE)),"",VLOOKUP(B20,Register!A$7:Z$315,9,FALSE))</f>
        <v>OBC</v>
      </c>
      <c r="HX20" s="321" t="str">
        <f>IF(ISNA(VLOOKUP(B20,Register!A$7:Z$315,12,FALSE)),"",VLOOKUP(B20,Register!A$7:Z$315,12,FALSE))</f>
        <v>M</v>
      </c>
      <c r="HY20" s="321" t="str">
        <f t="shared" si="93"/>
        <v/>
      </c>
      <c r="HZ20" s="321" t="str">
        <f t="shared" si="94"/>
        <v/>
      </c>
      <c r="IA20" s="321" t="str">
        <f t="shared" si="95"/>
        <v>M</v>
      </c>
      <c r="IB20" s="321" t="str">
        <f t="shared" si="96"/>
        <v/>
      </c>
      <c r="IC20" s="321" t="str">
        <f t="shared" si="97"/>
        <v/>
      </c>
      <c r="ID20" s="321" t="str">
        <f t="shared" si="98"/>
        <v/>
      </c>
      <c r="IE20" s="321" t="str">
        <f t="shared" si="99"/>
        <v/>
      </c>
      <c r="IF20" s="321" t="str">
        <f t="shared" si="100"/>
        <v/>
      </c>
    </row>
    <row r="21" spans="1:240" ht="21">
      <c r="A21" s="172">
        <v>9</v>
      </c>
      <c r="B21" s="197">
        <v>809</v>
      </c>
      <c r="C21" s="196" t="str">
        <f>IF(ISNA(VLOOKUP(B21,Register!A$7:Z$315,3,FALSE)),"",VLOOKUP(B21,Register!A$7:Z$315,3,FALSE))</f>
        <v>iwtk</v>
      </c>
      <c r="D21" s="196" t="str">
        <f>IF(ISNA(VLOOKUP(B21,Register!A$7:Z$315,4,FALSE)),"",VLOOKUP(B21,Register!A$7:Z$315,4,FALSE))</f>
        <v>Hkhdkjke</v>
      </c>
      <c r="E21" s="195">
        <f>IF(ISNA(VLOOKUP(B21,Register!A$7:Z$315,6,FALSE)),"",VLOOKUP(B21,Register!A$7:Z$315,6,FALSE))</f>
        <v>37574</v>
      </c>
      <c r="F21" s="105" t="s">
        <v>23</v>
      </c>
      <c r="G21" s="159">
        <v>4</v>
      </c>
      <c r="H21" s="159"/>
      <c r="I21" s="168">
        <f t="shared" si="2"/>
        <v>4</v>
      </c>
      <c r="J21" s="5" t="str">
        <f t="shared" si="3"/>
        <v>D</v>
      </c>
      <c r="K21" s="159"/>
      <c r="L21" s="159"/>
      <c r="M21" s="168">
        <f t="shared" si="4"/>
        <v>0</v>
      </c>
      <c r="N21" s="5" t="str">
        <f t="shared" si="5"/>
        <v/>
      </c>
      <c r="O21" s="159">
        <v>16</v>
      </c>
      <c r="P21" s="159"/>
      <c r="Q21" s="168">
        <f t="shared" si="6"/>
        <v>16</v>
      </c>
      <c r="R21" s="5" t="str">
        <f t="shared" si="7"/>
        <v>D</v>
      </c>
      <c r="S21" s="159">
        <v>5</v>
      </c>
      <c r="T21" s="159"/>
      <c r="U21" s="168">
        <f t="shared" si="8"/>
        <v>5</v>
      </c>
      <c r="V21" s="5" t="str">
        <f t="shared" si="9"/>
        <v>C</v>
      </c>
      <c r="W21" s="476"/>
      <c r="X21" s="476"/>
      <c r="Y21" s="168">
        <f t="shared" si="10"/>
        <v>0</v>
      </c>
      <c r="Z21" s="5" t="str">
        <f t="shared" si="11"/>
        <v/>
      </c>
      <c r="AA21" s="160">
        <f t="shared" si="0"/>
        <v>25</v>
      </c>
      <c r="AB21" s="160">
        <f t="shared" si="1"/>
        <v>0</v>
      </c>
      <c r="AC21" s="160">
        <f t="shared" si="12"/>
        <v>25</v>
      </c>
      <c r="AD21" s="6" t="str">
        <f t="shared" si="13"/>
        <v>D</v>
      </c>
      <c r="AE21" s="105" t="s">
        <v>23</v>
      </c>
      <c r="AF21" s="159">
        <v>4</v>
      </c>
      <c r="AG21" s="159"/>
      <c r="AH21" s="168">
        <f t="shared" si="14"/>
        <v>4</v>
      </c>
      <c r="AI21" s="5" t="str">
        <f t="shared" si="15"/>
        <v>D</v>
      </c>
      <c r="AJ21" s="159"/>
      <c r="AK21" s="159"/>
      <c r="AL21" s="168">
        <f t="shared" si="16"/>
        <v>0</v>
      </c>
      <c r="AM21" s="5" t="str">
        <f t="shared" si="17"/>
        <v/>
      </c>
      <c r="AN21" s="159">
        <v>16</v>
      </c>
      <c r="AO21" s="159"/>
      <c r="AP21" s="168">
        <f t="shared" si="18"/>
        <v>16</v>
      </c>
      <c r="AQ21" s="5" t="str">
        <f t="shared" si="19"/>
        <v>D</v>
      </c>
      <c r="AR21" s="159">
        <v>5</v>
      </c>
      <c r="AS21" s="159"/>
      <c r="AT21" s="168">
        <f t="shared" si="20"/>
        <v>5</v>
      </c>
      <c r="AU21" s="5" t="str">
        <f t="shared" si="21"/>
        <v>C</v>
      </c>
      <c r="AV21" s="476"/>
      <c r="AW21" s="476"/>
      <c r="AX21" s="168">
        <f t="shared" si="22"/>
        <v>0</v>
      </c>
      <c r="AY21" s="5" t="str">
        <f t="shared" si="23"/>
        <v/>
      </c>
      <c r="AZ21" s="160">
        <f t="shared" si="24"/>
        <v>25</v>
      </c>
      <c r="BA21" s="160">
        <f t="shared" si="25"/>
        <v>0</v>
      </c>
      <c r="BB21" s="160">
        <f t="shared" si="26"/>
        <v>25</v>
      </c>
      <c r="BC21" s="6" t="str">
        <f t="shared" si="27"/>
        <v>D</v>
      </c>
      <c r="BD21" s="105" t="s">
        <v>23</v>
      </c>
      <c r="BE21" s="159">
        <v>4</v>
      </c>
      <c r="BF21" s="159"/>
      <c r="BG21" s="168">
        <f t="shared" si="28"/>
        <v>4</v>
      </c>
      <c r="BH21" s="5" t="str">
        <f t="shared" si="29"/>
        <v>D</v>
      </c>
      <c r="BI21" s="159"/>
      <c r="BJ21" s="159"/>
      <c r="BK21" s="168">
        <f t="shared" si="30"/>
        <v>0</v>
      </c>
      <c r="BL21" s="5" t="str">
        <f t="shared" si="31"/>
        <v/>
      </c>
      <c r="BM21" s="159">
        <v>16</v>
      </c>
      <c r="BN21" s="159"/>
      <c r="BO21" s="168">
        <f t="shared" si="32"/>
        <v>16</v>
      </c>
      <c r="BP21" s="5" t="str">
        <f t="shared" si="33"/>
        <v>D</v>
      </c>
      <c r="BQ21" s="159">
        <v>5</v>
      </c>
      <c r="BR21" s="159"/>
      <c r="BS21" s="168">
        <f t="shared" si="34"/>
        <v>5</v>
      </c>
      <c r="BT21" s="5" t="str">
        <f t="shared" si="35"/>
        <v>C</v>
      </c>
      <c r="BU21" s="476"/>
      <c r="BV21" s="476"/>
      <c r="BW21" s="168">
        <f t="shared" si="36"/>
        <v>0</v>
      </c>
      <c r="BX21" s="5" t="str">
        <f t="shared" si="37"/>
        <v/>
      </c>
      <c r="BY21" s="160">
        <f t="shared" si="38"/>
        <v>25</v>
      </c>
      <c r="BZ21" s="160">
        <f t="shared" si="39"/>
        <v>0</v>
      </c>
      <c r="CA21" s="160">
        <f t="shared" si="40"/>
        <v>25</v>
      </c>
      <c r="CB21" s="6" t="str">
        <f t="shared" si="41"/>
        <v>D</v>
      </c>
      <c r="CC21" s="105" t="s">
        <v>23</v>
      </c>
      <c r="CD21" s="159">
        <v>4</v>
      </c>
      <c r="CE21" s="159"/>
      <c r="CF21" s="168">
        <f t="shared" si="42"/>
        <v>4</v>
      </c>
      <c r="CG21" s="5" t="str">
        <f t="shared" si="43"/>
        <v>D</v>
      </c>
      <c r="CH21" s="159"/>
      <c r="CI21" s="159"/>
      <c r="CJ21" s="168">
        <f t="shared" si="44"/>
        <v>0</v>
      </c>
      <c r="CK21" s="5" t="str">
        <f t="shared" si="45"/>
        <v/>
      </c>
      <c r="CL21" s="159">
        <v>16</v>
      </c>
      <c r="CM21" s="159"/>
      <c r="CN21" s="168">
        <f t="shared" si="46"/>
        <v>16</v>
      </c>
      <c r="CO21" s="5" t="str">
        <f t="shared" si="47"/>
        <v>D</v>
      </c>
      <c r="CP21" s="159">
        <v>5</v>
      </c>
      <c r="CQ21" s="159"/>
      <c r="CR21" s="168">
        <f t="shared" si="48"/>
        <v>5</v>
      </c>
      <c r="CS21" s="5" t="str">
        <f t="shared" si="49"/>
        <v>C</v>
      </c>
      <c r="CT21" s="476"/>
      <c r="CU21" s="476"/>
      <c r="CV21" s="168">
        <f t="shared" si="50"/>
        <v>0</v>
      </c>
      <c r="CW21" s="5" t="str">
        <f t="shared" si="51"/>
        <v/>
      </c>
      <c r="CX21" s="160">
        <f t="shared" si="52"/>
        <v>25</v>
      </c>
      <c r="CY21" s="160">
        <f t="shared" si="53"/>
        <v>0</v>
      </c>
      <c r="CZ21" s="160">
        <f t="shared" si="54"/>
        <v>25</v>
      </c>
      <c r="DA21" s="6" t="str">
        <f t="shared" si="55"/>
        <v>D</v>
      </c>
      <c r="DB21" s="105" t="s">
        <v>23</v>
      </c>
      <c r="DC21" s="159">
        <v>4</v>
      </c>
      <c r="DD21" s="159"/>
      <c r="DE21" s="168">
        <f t="shared" si="56"/>
        <v>4</v>
      </c>
      <c r="DF21" s="5" t="str">
        <f t="shared" si="57"/>
        <v>D</v>
      </c>
      <c r="DG21" s="159"/>
      <c r="DH21" s="159"/>
      <c r="DI21" s="168">
        <f t="shared" si="58"/>
        <v>0</v>
      </c>
      <c r="DJ21" s="5" t="str">
        <f t="shared" si="59"/>
        <v/>
      </c>
      <c r="DK21" s="159">
        <v>16</v>
      </c>
      <c r="DL21" s="159"/>
      <c r="DM21" s="168">
        <f t="shared" si="60"/>
        <v>16</v>
      </c>
      <c r="DN21" s="5" t="str">
        <f t="shared" si="61"/>
        <v>D</v>
      </c>
      <c r="DO21" s="159">
        <v>5</v>
      </c>
      <c r="DP21" s="159"/>
      <c r="DQ21" s="168">
        <f t="shared" si="62"/>
        <v>5</v>
      </c>
      <c r="DR21" s="5" t="str">
        <f t="shared" si="63"/>
        <v>C</v>
      </c>
      <c r="DS21" s="476"/>
      <c r="DT21" s="476"/>
      <c r="DU21" s="168">
        <f t="shared" si="64"/>
        <v>0</v>
      </c>
      <c r="DV21" s="5" t="str">
        <f t="shared" si="65"/>
        <v/>
      </c>
      <c r="DW21" s="160">
        <f t="shared" si="66"/>
        <v>25</v>
      </c>
      <c r="DX21" s="160">
        <f t="shared" si="67"/>
        <v>0</v>
      </c>
      <c r="DY21" s="160">
        <f t="shared" si="68"/>
        <v>25</v>
      </c>
      <c r="DZ21" s="6" t="str">
        <f t="shared" si="69"/>
        <v>D</v>
      </c>
      <c r="EA21" s="105" t="s">
        <v>23</v>
      </c>
      <c r="EB21" s="159">
        <v>4</v>
      </c>
      <c r="EC21" s="159"/>
      <c r="ED21" s="168">
        <f t="shared" si="70"/>
        <v>4</v>
      </c>
      <c r="EE21" s="5" t="str">
        <f t="shared" si="71"/>
        <v>D</v>
      </c>
      <c r="EF21" s="159"/>
      <c r="EG21" s="159"/>
      <c r="EH21" s="168">
        <f t="shared" si="72"/>
        <v>0</v>
      </c>
      <c r="EI21" s="5" t="str">
        <f t="shared" si="73"/>
        <v/>
      </c>
      <c r="EJ21" s="159">
        <v>16</v>
      </c>
      <c r="EK21" s="159"/>
      <c r="EL21" s="168">
        <f t="shared" si="74"/>
        <v>16</v>
      </c>
      <c r="EM21" s="5" t="str">
        <f t="shared" si="75"/>
        <v>D</v>
      </c>
      <c r="EN21" s="159">
        <v>5</v>
      </c>
      <c r="EO21" s="159"/>
      <c r="EP21" s="168">
        <f t="shared" si="76"/>
        <v>5</v>
      </c>
      <c r="EQ21" s="5" t="str">
        <f t="shared" si="77"/>
        <v>C</v>
      </c>
      <c r="ER21" s="476"/>
      <c r="ES21" s="476"/>
      <c r="ET21" s="168">
        <f t="shared" si="78"/>
        <v>0</v>
      </c>
      <c r="EU21" s="5" t="str">
        <f t="shared" si="79"/>
        <v/>
      </c>
      <c r="EV21" s="160">
        <f t="shared" si="80"/>
        <v>25</v>
      </c>
      <c r="EW21" s="160">
        <f t="shared" si="81"/>
        <v>0</v>
      </c>
      <c r="EX21" s="160">
        <f t="shared" si="82"/>
        <v>25</v>
      </c>
      <c r="EY21" s="6" t="str">
        <f t="shared" si="83"/>
        <v>D</v>
      </c>
      <c r="EZ21" s="105">
        <v>17</v>
      </c>
      <c r="FA21" s="105">
        <v>17</v>
      </c>
      <c r="FB21" s="105">
        <v>16</v>
      </c>
      <c r="FC21" s="105">
        <v>17</v>
      </c>
      <c r="FD21" s="105">
        <v>17</v>
      </c>
      <c r="FE21" s="106">
        <f t="shared" si="84"/>
        <v>84</v>
      </c>
      <c r="FF21" s="100" t="str">
        <f t="shared" si="85"/>
        <v>A</v>
      </c>
      <c r="FG21" s="105">
        <v>17</v>
      </c>
      <c r="FH21" s="105">
        <v>17</v>
      </c>
      <c r="FI21" s="105">
        <v>17</v>
      </c>
      <c r="FJ21" s="105">
        <v>16</v>
      </c>
      <c r="FK21" s="105">
        <v>16</v>
      </c>
      <c r="FL21" s="107">
        <f t="shared" si="86"/>
        <v>83</v>
      </c>
      <c r="FM21" s="101" t="str">
        <f t="shared" si="87"/>
        <v>A</v>
      </c>
      <c r="FN21" s="105">
        <v>17</v>
      </c>
      <c r="FO21" s="105">
        <v>17</v>
      </c>
      <c r="FP21" s="105">
        <v>17</v>
      </c>
      <c r="FQ21" s="105">
        <v>16</v>
      </c>
      <c r="FR21" s="105">
        <v>17</v>
      </c>
      <c r="FS21" s="204">
        <f t="shared" si="88"/>
        <v>84</v>
      </c>
      <c r="FT21" s="205" t="str">
        <f t="shared" si="89"/>
        <v>A</v>
      </c>
      <c r="FU21" s="477" t="s">
        <v>613</v>
      </c>
      <c r="FV21" s="316">
        <f>IF(AND(C21=""),"-",VLOOKUP(B21,Register!$A$7:$AM$311,19,FALSE))</f>
        <v>14</v>
      </c>
      <c r="FW21" s="7">
        <f>IF(AND(C21=""),"-",VLOOKUP(B21,Register!$A$7:$AM$311,20,FALSE))</f>
        <v>20</v>
      </c>
      <c r="FX21" s="7">
        <f>IF(AND(C21=""),"-",VLOOKUP(B21,Register!$A$7:$AM$311,21,FALSE))</f>
        <v>50</v>
      </c>
      <c r="FY21" s="7">
        <f>IF(AND(C21=""),"-",VLOOKUP(B21,Register!$A$7:$AM$311,22,FALSE))</f>
        <v>50</v>
      </c>
      <c r="FZ21" s="7">
        <f>IF(AND(C21=""),"-",VLOOKUP(B21,Register!$A$7:$AM$311,23,FALSE))</f>
        <v>0</v>
      </c>
      <c r="GA21" s="7">
        <f>IF(AND(C21=""),"-",VLOOKUP(B21,Register!$A$7:$AM$311,24,FALSE))</f>
        <v>0</v>
      </c>
      <c r="GB21" s="7">
        <f>IF(AND(C21=""),"-",VLOOKUP(B21,Register!$A$7:$AM$311,25,FALSE))</f>
        <v>0</v>
      </c>
      <c r="GC21" s="7">
        <f>IF(AND(C21=""),"-",VLOOKUP(B21,Register!$A$7:$AM$311,26,FALSE))</f>
        <v>0</v>
      </c>
      <c r="GD21" s="7">
        <f>IF(AND(C21=""),"-",VLOOKUP(B21,Register!$A$7:$AM$311,27,FALSE))</f>
        <v>0</v>
      </c>
      <c r="GE21" s="7">
        <f>IF(AND(C21=""),"-",VLOOKUP(B21,Register!$A$7:$AM$311,28,FALSE))</f>
        <v>0</v>
      </c>
      <c r="GF21" s="7">
        <f>IF(AND(C21=""),"-",VLOOKUP(B21,Register!$A$7:$AM$311,29,FALSE))</f>
        <v>0</v>
      </c>
      <c r="GG21" s="7">
        <f>IF(AND(C21=""),"-",VLOOKUP(B21,Register!$A$7:$AM$311,30,FALSE))</f>
        <v>0</v>
      </c>
      <c r="GH21" s="8">
        <f>IF(AND(C21=""),"-",VLOOKUP(B21,Register!$A$7:$AM$311,31,FALSE))</f>
        <v>114</v>
      </c>
      <c r="GI21" s="309">
        <f>IF(AND(C21=""),"",VLOOKUP(B21,Register!$A$7:$CL$311,36,FALSE))</f>
        <v>0</v>
      </c>
      <c r="GJ21" s="182">
        <f t="shared" si="90"/>
        <v>13</v>
      </c>
      <c r="GK21" s="312">
        <f t="shared" si="91"/>
        <v>150</v>
      </c>
      <c r="GL21" s="314" t="str">
        <f t="shared" si="92"/>
        <v>rsjgokW</v>
      </c>
      <c r="GM21" s="3"/>
      <c r="GP21" s="315" t="s">
        <v>592</v>
      </c>
      <c r="GR21" s="3"/>
      <c r="GS21" s="3"/>
      <c r="GT21" s="3"/>
      <c r="GU21" s="3"/>
      <c r="GV21" s="3"/>
      <c r="GW21" s="3"/>
      <c r="GX21" s="3"/>
      <c r="GY21" s="3"/>
      <c r="GZ21" s="3"/>
      <c r="HA21" s="3"/>
      <c r="HB21" s="3"/>
      <c r="HC21" s="3"/>
      <c r="HD21" s="3"/>
      <c r="HE21" s="3"/>
      <c r="HF21" s="3"/>
      <c r="HG21" s="3"/>
      <c r="HH21" s="3"/>
      <c r="HI21" s="3"/>
      <c r="HJ21" s="3"/>
      <c r="HK21" s="3"/>
      <c r="HL21" s="3"/>
      <c r="HM21" s="3"/>
      <c r="HW21" s="321" t="str">
        <f>IF(ISNA(VLOOKUP(B21,Register!A$7:Z$315,9,FALSE)),"",VLOOKUP(B21,Register!A$7:Z$315,9,FALSE))</f>
        <v>SC</v>
      </c>
      <c r="HX21" s="321" t="str">
        <f>IF(ISNA(VLOOKUP(B21,Register!A$7:Z$315,12,FALSE)),"",VLOOKUP(B21,Register!A$7:Z$315,12,FALSE))</f>
        <v>F</v>
      </c>
      <c r="HY21" s="321" t="str">
        <f t="shared" si="93"/>
        <v/>
      </c>
      <c r="HZ21" s="321" t="str">
        <f t="shared" si="94"/>
        <v/>
      </c>
      <c r="IA21" s="321" t="str">
        <f t="shared" si="95"/>
        <v/>
      </c>
      <c r="IB21" s="321" t="str">
        <f t="shared" si="96"/>
        <v/>
      </c>
      <c r="IC21" s="321" t="str">
        <f t="shared" si="97"/>
        <v/>
      </c>
      <c r="ID21" s="321" t="str">
        <f t="shared" si="98"/>
        <v>F</v>
      </c>
      <c r="IE21" s="321" t="str">
        <f t="shared" si="99"/>
        <v/>
      </c>
      <c r="IF21" s="321" t="str">
        <f t="shared" si="100"/>
        <v/>
      </c>
    </row>
    <row r="22" spans="1:240" ht="21">
      <c r="A22" s="172">
        <v>10</v>
      </c>
      <c r="B22" s="197">
        <v>810</v>
      </c>
      <c r="C22" s="196" t="str">
        <f>IF(ISNA(VLOOKUP(B22,Register!A$7:Z$315,3,FALSE)),"",VLOOKUP(B22,Register!A$7:Z$315,3,FALSE))</f>
        <v>iwtk</v>
      </c>
      <c r="D22" s="196" t="str">
        <f>IF(ISNA(VLOOKUP(B22,Register!A$7:Z$315,4,FALSE)),"",VLOOKUP(B22,Register!A$7:Z$315,4,FALSE))</f>
        <v>/kUukjke</v>
      </c>
      <c r="E22" s="195">
        <f>IF(ISNA(VLOOKUP(B22,Register!A$7:Z$315,6,FALSE)),"",VLOOKUP(B22,Register!A$7:Z$315,6,FALSE))</f>
        <v>37760</v>
      </c>
      <c r="F22" s="105" t="s">
        <v>21</v>
      </c>
      <c r="G22" s="159">
        <v>10</v>
      </c>
      <c r="H22" s="159"/>
      <c r="I22" s="168">
        <f t="shared" si="2"/>
        <v>10</v>
      </c>
      <c r="J22" s="5" t="str">
        <f t="shared" si="3"/>
        <v>A+</v>
      </c>
      <c r="K22" s="159">
        <v>9</v>
      </c>
      <c r="L22" s="159"/>
      <c r="M22" s="168">
        <f t="shared" si="4"/>
        <v>9</v>
      </c>
      <c r="N22" s="5" t="str">
        <f t="shared" si="5"/>
        <v>A</v>
      </c>
      <c r="O22" s="159">
        <v>57</v>
      </c>
      <c r="P22" s="159"/>
      <c r="Q22" s="168">
        <f t="shared" si="6"/>
        <v>57</v>
      </c>
      <c r="R22" s="5" t="str">
        <f t="shared" si="7"/>
        <v>A</v>
      </c>
      <c r="S22" s="159">
        <v>10</v>
      </c>
      <c r="T22" s="159"/>
      <c r="U22" s="168">
        <f t="shared" si="8"/>
        <v>10</v>
      </c>
      <c r="V22" s="5" t="str">
        <f t="shared" si="9"/>
        <v>A+</v>
      </c>
      <c r="W22" s="476"/>
      <c r="X22" s="476"/>
      <c r="Y22" s="168">
        <f t="shared" si="10"/>
        <v>0</v>
      </c>
      <c r="Z22" s="5" t="str">
        <f t="shared" si="11"/>
        <v/>
      </c>
      <c r="AA22" s="160">
        <f t="shared" si="0"/>
        <v>86</v>
      </c>
      <c r="AB22" s="160">
        <f t="shared" si="1"/>
        <v>0</v>
      </c>
      <c r="AC22" s="160">
        <f t="shared" si="12"/>
        <v>86</v>
      </c>
      <c r="AD22" s="6" t="str">
        <f t="shared" si="13"/>
        <v>C</v>
      </c>
      <c r="AE22" s="105" t="s">
        <v>21</v>
      </c>
      <c r="AF22" s="159">
        <v>10</v>
      </c>
      <c r="AG22" s="159"/>
      <c r="AH22" s="168">
        <f t="shared" si="14"/>
        <v>10</v>
      </c>
      <c r="AI22" s="5" t="str">
        <f t="shared" si="15"/>
        <v>A+</v>
      </c>
      <c r="AJ22" s="159">
        <v>9</v>
      </c>
      <c r="AK22" s="159"/>
      <c r="AL22" s="168">
        <f t="shared" si="16"/>
        <v>9</v>
      </c>
      <c r="AM22" s="5" t="str">
        <f t="shared" si="17"/>
        <v>A</v>
      </c>
      <c r="AN22" s="159">
        <v>57</v>
      </c>
      <c r="AO22" s="159"/>
      <c r="AP22" s="168">
        <f t="shared" si="18"/>
        <v>57</v>
      </c>
      <c r="AQ22" s="5" t="str">
        <f t="shared" si="19"/>
        <v>A</v>
      </c>
      <c r="AR22" s="159">
        <v>10</v>
      </c>
      <c r="AS22" s="159"/>
      <c r="AT22" s="168">
        <f t="shared" si="20"/>
        <v>10</v>
      </c>
      <c r="AU22" s="5" t="str">
        <f t="shared" si="21"/>
        <v>A+</v>
      </c>
      <c r="AV22" s="476"/>
      <c r="AW22" s="476"/>
      <c r="AX22" s="168">
        <f t="shared" si="22"/>
        <v>0</v>
      </c>
      <c r="AY22" s="5" t="str">
        <f t="shared" si="23"/>
        <v/>
      </c>
      <c r="AZ22" s="160">
        <f t="shared" si="24"/>
        <v>86</v>
      </c>
      <c r="BA22" s="160">
        <f t="shared" si="25"/>
        <v>0</v>
      </c>
      <c r="BB22" s="160">
        <f t="shared" si="26"/>
        <v>86</v>
      </c>
      <c r="BC22" s="6" t="str">
        <f t="shared" si="27"/>
        <v>C</v>
      </c>
      <c r="BD22" s="105" t="s">
        <v>21</v>
      </c>
      <c r="BE22" s="159">
        <v>10</v>
      </c>
      <c r="BF22" s="159"/>
      <c r="BG22" s="168">
        <f t="shared" si="28"/>
        <v>10</v>
      </c>
      <c r="BH22" s="5" t="str">
        <f t="shared" si="29"/>
        <v>A+</v>
      </c>
      <c r="BI22" s="159">
        <v>9</v>
      </c>
      <c r="BJ22" s="159"/>
      <c r="BK22" s="168">
        <f t="shared" si="30"/>
        <v>9</v>
      </c>
      <c r="BL22" s="5" t="str">
        <f t="shared" si="31"/>
        <v>A</v>
      </c>
      <c r="BM22" s="159">
        <v>57</v>
      </c>
      <c r="BN22" s="159"/>
      <c r="BO22" s="168">
        <f t="shared" si="32"/>
        <v>57</v>
      </c>
      <c r="BP22" s="5" t="str">
        <f t="shared" si="33"/>
        <v>A</v>
      </c>
      <c r="BQ22" s="159">
        <v>10</v>
      </c>
      <c r="BR22" s="159"/>
      <c r="BS22" s="168">
        <f t="shared" si="34"/>
        <v>10</v>
      </c>
      <c r="BT22" s="5" t="str">
        <f t="shared" si="35"/>
        <v>A+</v>
      </c>
      <c r="BU22" s="476"/>
      <c r="BV22" s="476"/>
      <c r="BW22" s="168">
        <f t="shared" si="36"/>
        <v>0</v>
      </c>
      <c r="BX22" s="5" t="str">
        <f t="shared" si="37"/>
        <v/>
      </c>
      <c r="BY22" s="160">
        <f t="shared" si="38"/>
        <v>86</v>
      </c>
      <c r="BZ22" s="160">
        <f t="shared" si="39"/>
        <v>0</v>
      </c>
      <c r="CA22" s="160">
        <f t="shared" si="40"/>
        <v>86</v>
      </c>
      <c r="CB22" s="6" t="str">
        <f t="shared" si="41"/>
        <v>C</v>
      </c>
      <c r="CC22" s="105" t="s">
        <v>21</v>
      </c>
      <c r="CD22" s="159">
        <v>10</v>
      </c>
      <c r="CE22" s="159"/>
      <c r="CF22" s="168">
        <f t="shared" si="42"/>
        <v>10</v>
      </c>
      <c r="CG22" s="5" t="str">
        <f t="shared" si="43"/>
        <v>A+</v>
      </c>
      <c r="CH22" s="159">
        <v>9</v>
      </c>
      <c r="CI22" s="159"/>
      <c r="CJ22" s="168">
        <f t="shared" si="44"/>
        <v>9</v>
      </c>
      <c r="CK22" s="5" t="str">
        <f t="shared" si="45"/>
        <v>A</v>
      </c>
      <c r="CL22" s="159">
        <v>57</v>
      </c>
      <c r="CM22" s="159"/>
      <c r="CN22" s="168">
        <f t="shared" si="46"/>
        <v>57</v>
      </c>
      <c r="CO22" s="5" t="str">
        <f t="shared" si="47"/>
        <v>A</v>
      </c>
      <c r="CP22" s="159">
        <v>10</v>
      </c>
      <c r="CQ22" s="159"/>
      <c r="CR22" s="168">
        <f t="shared" si="48"/>
        <v>10</v>
      </c>
      <c r="CS22" s="5" t="str">
        <f t="shared" si="49"/>
        <v>A+</v>
      </c>
      <c r="CT22" s="476"/>
      <c r="CU22" s="476"/>
      <c r="CV22" s="168">
        <f t="shared" si="50"/>
        <v>0</v>
      </c>
      <c r="CW22" s="5" t="str">
        <f t="shared" si="51"/>
        <v/>
      </c>
      <c r="CX22" s="160">
        <f t="shared" si="52"/>
        <v>86</v>
      </c>
      <c r="CY22" s="160">
        <f t="shared" si="53"/>
        <v>0</v>
      </c>
      <c r="CZ22" s="160">
        <f t="shared" si="54"/>
        <v>86</v>
      </c>
      <c r="DA22" s="6" t="str">
        <f t="shared" si="55"/>
        <v>C</v>
      </c>
      <c r="DB22" s="105" t="s">
        <v>21</v>
      </c>
      <c r="DC22" s="159">
        <v>10</v>
      </c>
      <c r="DD22" s="159"/>
      <c r="DE22" s="168">
        <f t="shared" si="56"/>
        <v>10</v>
      </c>
      <c r="DF22" s="5" t="str">
        <f t="shared" si="57"/>
        <v>A+</v>
      </c>
      <c r="DG22" s="159">
        <v>9</v>
      </c>
      <c r="DH22" s="159"/>
      <c r="DI22" s="168">
        <f t="shared" si="58"/>
        <v>9</v>
      </c>
      <c r="DJ22" s="5" t="str">
        <f t="shared" si="59"/>
        <v>A</v>
      </c>
      <c r="DK22" s="159">
        <v>57</v>
      </c>
      <c r="DL22" s="159"/>
      <c r="DM22" s="168">
        <f t="shared" si="60"/>
        <v>57</v>
      </c>
      <c r="DN22" s="5" t="str">
        <f t="shared" si="61"/>
        <v>A</v>
      </c>
      <c r="DO22" s="159">
        <v>10</v>
      </c>
      <c r="DP22" s="159"/>
      <c r="DQ22" s="168">
        <f t="shared" si="62"/>
        <v>10</v>
      </c>
      <c r="DR22" s="5" t="str">
        <f t="shared" si="63"/>
        <v>A+</v>
      </c>
      <c r="DS22" s="476"/>
      <c r="DT22" s="476"/>
      <c r="DU22" s="168">
        <f t="shared" si="64"/>
        <v>0</v>
      </c>
      <c r="DV22" s="5" t="str">
        <f t="shared" si="65"/>
        <v/>
      </c>
      <c r="DW22" s="160">
        <f t="shared" si="66"/>
        <v>86</v>
      </c>
      <c r="DX22" s="160">
        <f t="shared" si="67"/>
        <v>0</v>
      </c>
      <c r="DY22" s="160">
        <f t="shared" si="68"/>
        <v>86</v>
      </c>
      <c r="DZ22" s="6" t="str">
        <f t="shared" si="69"/>
        <v>C</v>
      </c>
      <c r="EA22" s="105" t="s">
        <v>21</v>
      </c>
      <c r="EB22" s="159">
        <v>10</v>
      </c>
      <c r="EC22" s="159"/>
      <c r="ED22" s="168">
        <f t="shared" si="70"/>
        <v>10</v>
      </c>
      <c r="EE22" s="5" t="str">
        <f t="shared" si="71"/>
        <v>A+</v>
      </c>
      <c r="EF22" s="159">
        <v>9</v>
      </c>
      <c r="EG22" s="159"/>
      <c r="EH22" s="168">
        <f t="shared" si="72"/>
        <v>9</v>
      </c>
      <c r="EI22" s="5" t="str">
        <f t="shared" si="73"/>
        <v>A</v>
      </c>
      <c r="EJ22" s="159">
        <v>57</v>
      </c>
      <c r="EK22" s="159"/>
      <c r="EL22" s="168">
        <f t="shared" si="74"/>
        <v>57</v>
      </c>
      <c r="EM22" s="5" t="str">
        <f t="shared" si="75"/>
        <v>A</v>
      </c>
      <c r="EN22" s="159">
        <v>10</v>
      </c>
      <c r="EO22" s="159"/>
      <c r="EP22" s="168">
        <f t="shared" si="76"/>
        <v>10</v>
      </c>
      <c r="EQ22" s="5" t="str">
        <f t="shared" si="77"/>
        <v>A+</v>
      </c>
      <c r="ER22" s="476"/>
      <c r="ES22" s="476"/>
      <c r="ET22" s="168">
        <f t="shared" si="78"/>
        <v>0</v>
      </c>
      <c r="EU22" s="5" t="str">
        <f t="shared" si="79"/>
        <v/>
      </c>
      <c r="EV22" s="160">
        <f t="shared" si="80"/>
        <v>86</v>
      </c>
      <c r="EW22" s="160">
        <f t="shared" si="81"/>
        <v>0</v>
      </c>
      <c r="EX22" s="160">
        <f t="shared" si="82"/>
        <v>86</v>
      </c>
      <c r="EY22" s="6" t="str">
        <f t="shared" si="83"/>
        <v>C</v>
      </c>
      <c r="EZ22" s="105">
        <v>19</v>
      </c>
      <c r="FA22" s="105">
        <v>18</v>
      </c>
      <c r="FB22" s="105">
        <v>19</v>
      </c>
      <c r="FC22" s="105">
        <v>18</v>
      </c>
      <c r="FD22" s="105">
        <v>19</v>
      </c>
      <c r="FE22" s="106">
        <f t="shared" si="84"/>
        <v>93</v>
      </c>
      <c r="FF22" s="100" t="str">
        <f t="shared" si="85"/>
        <v>A+</v>
      </c>
      <c r="FG22" s="105">
        <v>19</v>
      </c>
      <c r="FH22" s="105">
        <v>19</v>
      </c>
      <c r="FI22" s="105">
        <v>19</v>
      </c>
      <c r="FJ22" s="105">
        <v>18</v>
      </c>
      <c r="FK22" s="105">
        <v>19</v>
      </c>
      <c r="FL22" s="107">
        <f t="shared" si="86"/>
        <v>94</v>
      </c>
      <c r="FM22" s="101" t="str">
        <f t="shared" si="87"/>
        <v>A+</v>
      </c>
      <c r="FN22" s="105">
        <v>18</v>
      </c>
      <c r="FO22" s="105">
        <v>18</v>
      </c>
      <c r="FP22" s="105">
        <v>19</v>
      </c>
      <c r="FQ22" s="105">
        <v>18</v>
      </c>
      <c r="FR22" s="105">
        <v>18</v>
      </c>
      <c r="FS22" s="204">
        <f t="shared" si="88"/>
        <v>91</v>
      </c>
      <c r="FT22" s="205" t="str">
        <f t="shared" si="89"/>
        <v>A+</v>
      </c>
      <c r="FU22" s="477" t="s">
        <v>613</v>
      </c>
      <c r="FV22" s="316">
        <f>IF(AND(C22=""),"-",VLOOKUP(B22,Register!$A$7:$AM$311,19,FALSE))</f>
        <v>14</v>
      </c>
      <c r="FW22" s="7">
        <f>IF(AND(C22=""),"-",VLOOKUP(B22,Register!$A$7:$AM$311,20,FALSE))</f>
        <v>20</v>
      </c>
      <c r="FX22" s="7">
        <f>IF(AND(C22=""),"-",VLOOKUP(B22,Register!$A$7:$AM$311,21,FALSE))</f>
        <v>48</v>
      </c>
      <c r="FY22" s="7">
        <f>IF(AND(C22=""),"-",VLOOKUP(B22,Register!$A$7:$AM$311,22,FALSE))</f>
        <v>50</v>
      </c>
      <c r="FZ22" s="7">
        <f>IF(AND(C22=""),"-",VLOOKUP(B22,Register!$A$7:$AM$311,23,FALSE))</f>
        <v>0</v>
      </c>
      <c r="GA22" s="7">
        <f>IF(AND(C22=""),"-",VLOOKUP(B22,Register!$A$7:$AM$311,24,FALSE))</f>
        <v>0</v>
      </c>
      <c r="GB22" s="7">
        <f>IF(AND(C22=""),"-",VLOOKUP(B22,Register!$A$7:$AM$311,25,FALSE))</f>
        <v>0</v>
      </c>
      <c r="GC22" s="7">
        <f>IF(AND(C22=""),"-",VLOOKUP(B22,Register!$A$7:$AM$311,26,FALSE))</f>
        <v>0</v>
      </c>
      <c r="GD22" s="7">
        <f>IF(AND(C22=""),"-",VLOOKUP(B22,Register!$A$7:$AM$311,27,FALSE))</f>
        <v>0</v>
      </c>
      <c r="GE22" s="7">
        <f>IF(AND(C22=""),"-",VLOOKUP(B22,Register!$A$7:$AM$311,28,FALSE))</f>
        <v>0</v>
      </c>
      <c r="GF22" s="7">
        <f>IF(AND(C22=""),"-",VLOOKUP(B22,Register!$A$7:$AM$311,29,FALSE))</f>
        <v>0</v>
      </c>
      <c r="GG22" s="7">
        <f>IF(AND(C22=""),"-",VLOOKUP(B22,Register!$A$7:$AM$311,30,FALSE))</f>
        <v>0</v>
      </c>
      <c r="GH22" s="8">
        <f>IF(AND(C22=""),"-",VLOOKUP(B22,Register!$A$7:$AM$311,31,FALSE))</f>
        <v>112</v>
      </c>
      <c r="GI22" s="309">
        <f>IF(AND(C22=""),"",VLOOKUP(B22,Register!$A$7:$CL$311,36,FALSE))</f>
        <v>0</v>
      </c>
      <c r="GJ22" s="182">
        <f t="shared" si="90"/>
        <v>2</v>
      </c>
      <c r="GK22" s="312">
        <f t="shared" si="91"/>
        <v>516</v>
      </c>
      <c r="GL22" s="314" t="str">
        <f t="shared" si="92"/>
        <v>f}rh;</v>
      </c>
      <c r="GM22" s="3"/>
      <c r="GP22" s="315" t="s">
        <v>593</v>
      </c>
      <c r="GR22" s="3"/>
      <c r="GS22" s="3"/>
      <c r="GT22" s="3"/>
      <c r="GU22" s="3"/>
      <c r="GV22" s="3"/>
      <c r="GW22" s="3"/>
      <c r="GX22" s="3"/>
      <c r="GY22" s="3"/>
      <c r="GZ22" s="3"/>
      <c r="HA22" s="3"/>
      <c r="HB22" s="3"/>
      <c r="HC22" s="3"/>
      <c r="HD22" s="3"/>
      <c r="HE22" s="3"/>
      <c r="HF22" s="3"/>
      <c r="HG22" s="3"/>
      <c r="HH22" s="3"/>
      <c r="HI22" s="3"/>
      <c r="HJ22" s="3"/>
      <c r="HK22" s="3"/>
      <c r="HL22" s="3"/>
      <c r="HM22" s="3"/>
      <c r="HW22" s="321" t="str">
        <f>IF(ISNA(VLOOKUP(B22,Register!A$7:Z$315,9,FALSE)),"",VLOOKUP(B22,Register!A$7:Z$315,9,FALSE))</f>
        <v>OBC</v>
      </c>
      <c r="HX22" s="321" t="str">
        <f>IF(ISNA(VLOOKUP(B22,Register!A$7:Z$315,12,FALSE)),"",VLOOKUP(B22,Register!A$7:Z$315,12,FALSE))</f>
        <v>F</v>
      </c>
      <c r="HY22" s="321" t="str">
        <f t="shared" si="93"/>
        <v/>
      </c>
      <c r="HZ22" s="321" t="str">
        <f t="shared" si="94"/>
        <v/>
      </c>
      <c r="IA22" s="321" t="str">
        <f t="shared" si="95"/>
        <v/>
      </c>
      <c r="IB22" s="321" t="str">
        <f t="shared" si="96"/>
        <v>F</v>
      </c>
      <c r="IC22" s="321" t="str">
        <f t="shared" si="97"/>
        <v/>
      </c>
      <c r="ID22" s="321" t="str">
        <f t="shared" si="98"/>
        <v/>
      </c>
      <c r="IE22" s="321" t="str">
        <f t="shared" si="99"/>
        <v/>
      </c>
      <c r="IF22" s="321" t="str">
        <f t="shared" si="100"/>
        <v/>
      </c>
    </row>
    <row r="23" spans="1:240" ht="21">
      <c r="A23" s="172">
        <v>11</v>
      </c>
      <c r="B23" s="197">
        <v>811</v>
      </c>
      <c r="C23" s="196" t="str">
        <f>IF(ISNA(VLOOKUP(B23,Register!A$7:Z$315,3,FALSE)),"",VLOOKUP(B23,Register!A$7:Z$315,3,FALSE))</f>
        <v>iwtk</v>
      </c>
      <c r="D23" s="196" t="str">
        <f>IF(ISNA(VLOOKUP(B23,Register!A$7:Z$315,4,FALSE)),"",VLOOKUP(B23,Register!A$7:Z$315,4,FALSE))</f>
        <v>usekjke</v>
      </c>
      <c r="E23" s="195">
        <f>IF(ISNA(VLOOKUP(B23,Register!A$7:Z$315,6,FALSE)),"",VLOOKUP(B23,Register!A$7:Z$315,6,FALSE))</f>
        <v>37774</v>
      </c>
      <c r="F23" s="105" t="s">
        <v>23</v>
      </c>
      <c r="G23" s="159">
        <v>5</v>
      </c>
      <c r="H23" s="159"/>
      <c r="I23" s="168">
        <f t="shared" si="2"/>
        <v>5</v>
      </c>
      <c r="J23" s="5" t="str">
        <f t="shared" si="3"/>
        <v>C</v>
      </c>
      <c r="K23" s="159">
        <v>6</v>
      </c>
      <c r="L23" s="159"/>
      <c r="M23" s="168">
        <f t="shared" si="4"/>
        <v>6</v>
      </c>
      <c r="N23" s="5" t="str">
        <f t="shared" si="5"/>
        <v>C</v>
      </c>
      <c r="O23" s="159">
        <v>24</v>
      </c>
      <c r="P23" s="159"/>
      <c r="Q23" s="168">
        <f t="shared" si="6"/>
        <v>24</v>
      </c>
      <c r="R23" s="5" t="str">
        <f t="shared" si="7"/>
        <v>D</v>
      </c>
      <c r="S23" s="159">
        <v>7</v>
      </c>
      <c r="T23" s="159"/>
      <c r="U23" s="168">
        <f t="shared" si="8"/>
        <v>7</v>
      </c>
      <c r="V23" s="5" t="str">
        <f t="shared" si="9"/>
        <v>B</v>
      </c>
      <c r="W23" s="476"/>
      <c r="X23" s="476"/>
      <c r="Y23" s="168">
        <f t="shared" si="10"/>
        <v>0</v>
      </c>
      <c r="Z23" s="5" t="str">
        <f t="shared" si="11"/>
        <v/>
      </c>
      <c r="AA23" s="160">
        <f t="shared" si="0"/>
        <v>42</v>
      </c>
      <c r="AB23" s="160">
        <f t="shared" si="1"/>
        <v>0</v>
      </c>
      <c r="AC23" s="160">
        <f t="shared" si="12"/>
        <v>42</v>
      </c>
      <c r="AD23" s="6" t="str">
        <f t="shared" si="13"/>
        <v>D</v>
      </c>
      <c r="AE23" s="105" t="s">
        <v>23</v>
      </c>
      <c r="AF23" s="159">
        <v>5</v>
      </c>
      <c r="AG23" s="159"/>
      <c r="AH23" s="168">
        <f t="shared" si="14"/>
        <v>5</v>
      </c>
      <c r="AI23" s="5" t="str">
        <f t="shared" si="15"/>
        <v>C</v>
      </c>
      <c r="AJ23" s="159">
        <v>6</v>
      </c>
      <c r="AK23" s="159"/>
      <c r="AL23" s="168">
        <f t="shared" si="16"/>
        <v>6</v>
      </c>
      <c r="AM23" s="5" t="str">
        <f t="shared" si="17"/>
        <v>C</v>
      </c>
      <c r="AN23" s="159">
        <v>24</v>
      </c>
      <c r="AO23" s="159"/>
      <c r="AP23" s="168">
        <f t="shared" si="18"/>
        <v>24</v>
      </c>
      <c r="AQ23" s="5" t="str">
        <f t="shared" si="19"/>
        <v>D</v>
      </c>
      <c r="AR23" s="159">
        <v>7</v>
      </c>
      <c r="AS23" s="159"/>
      <c r="AT23" s="168">
        <f t="shared" si="20"/>
        <v>7</v>
      </c>
      <c r="AU23" s="5" t="str">
        <f t="shared" si="21"/>
        <v>B</v>
      </c>
      <c r="AV23" s="476"/>
      <c r="AW23" s="476"/>
      <c r="AX23" s="168">
        <f t="shared" si="22"/>
        <v>0</v>
      </c>
      <c r="AY23" s="5" t="str">
        <f t="shared" si="23"/>
        <v/>
      </c>
      <c r="AZ23" s="160">
        <f t="shared" si="24"/>
        <v>42</v>
      </c>
      <c r="BA23" s="160">
        <f t="shared" si="25"/>
        <v>0</v>
      </c>
      <c r="BB23" s="160">
        <f t="shared" si="26"/>
        <v>42</v>
      </c>
      <c r="BC23" s="6" t="str">
        <f t="shared" si="27"/>
        <v>D</v>
      </c>
      <c r="BD23" s="105" t="s">
        <v>23</v>
      </c>
      <c r="BE23" s="159">
        <v>5</v>
      </c>
      <c r="BF23" s="159"/>
      <c r="BG23" s="168">
        <f t="shared" si="28"/>
        <v>5</v>
      </c>
      <c r="BH23" s="5" t="str">
        <f t="shared" si="29"/>
        <v>C</v>
      </c>
      <c r="BI23" s="159">
        <v>6</v>
      </c>
      <c r="BJ23" s="159"/>
      <c r="BK23" s="168">
        <f t="shared" si="30"/>
        <v>6</v>
      </c>
      <c r="BL23" s="5" t="str">
        <f t="shared" si="31"/>
        <v>C</v>
      </c>
      <c r="BM23" s="159">
        <v>24</v>
      </c>
      <c r="BN23" s="159"/>
      <c r="BO23" s="168">
        <f t="shared" si="32"/>
        <v>24</v>
      </c>
      <c r="BP23" s="5" t="str">
        <f t="shared" si="33"/>
        <v>D</v>
      </c>
      <c r="BQ23" s="159">
        <v>7</v>
      </c>
      <c r="BR23" s="159"/>
      <c r="BS23" s="168">
        <f t="shared" si="34"/>
        <v>7</v>
      </c>
      <c r="BT23" s="5" t="str">
        <f t="shared" si="35"/>
        <v>B</v>
      </c>
      <c r="BU23" s="476"/>
      <c r="BV23" s="476"/>
      <c r="BW23" s="168">
        <f t="shared" si="36"/>
        <v>0</v>
      </c>
      <c r="BX23" s="5" t="str">
        <f t="shared" si="37"/>
        <v/>
      </c>
      <c r="BY23" s="160">
        <f t="shared" si="38"/>
        <v>42</v>
      </c>
      <c r="BZ23" s="160">
        <f t="shared" si="39"/>
        <v>0</v>
      </c>
      <c r="CA23" s="160">
        <f t="shared" si="40"/>
        <v>42</v>
      </c>
      <c r="CB23" s="6" t="str">
        <f t="shared" si="41"/>
        <v>D</v>
      </c>
      <c r="CC23" s="105" t="s">
        <v>23</v>
      </c>
      <c r="CD23" s="159">
        <v>5</v>
      </c>
      <c r="CE23" s="159"/>
      <c r="CF23" s="168">
        <f t="shared" si="42"/>
        <v>5</v>
      </c>
      <c r="CG23" s="5" t="str">
        <f t="shared" si="43"/>
        <v>C</v>
      </c>
      <c r="CH23" s="159">
        <v>6</v>
      </c>
      <c r="CI23" s="159"/>
      <c r="CJ23" s="168">
        <f t="shared" si="44"/>
        <v>6</v>
      </c>
      <c r="CK23" s="5" t="str">
        <f t="shared" si="45"/>
        <v>C</v>
      </c>
      <c r="CL23" s="159">
        <v>24</v>
      </c>
      <c r="CM23" s="159"/>
      <c r="CN23" s="168">
        <f t="shared" si="46"/>
        <v>24</v>
      </c>
      <c r="CO23" s="5" t="str">
        <f t="shared" si="47"/>
        <v>D</v>
      </c>
      <c r="CP23" s="159">
        <v>7</v>
      </c>
      <c r="CQ23" s="159"/>
      <c r="CR23" s="168">
        <f t="shared" si="48"/>
        <v>7</v>
      </c>
      <c r="CS23" s="5" t="str">
        <f t="shared" si="49"/>
        <v>B</v>
      </c>
      <c r="CT23" s="476"/>
      <c r="CU23" s="476"/>
      <c r="CV23" s="168">
        <f t="shared" si="50"/>
        <v>0</v>
      </c>
      <c r="CW23" s="5" t="str">
        <f t="shared" si="51"/>
        <v/>
      </c>
      <c r="CX23" s="160">
        <f t="shared" si="52"/>
        <v>42</v>
      </c>
      <c r="CY23" s="160">
        <f t="shared" si="53"/>
        <v>0</v>
      </c>
      <c r="CZ23" s="160">
        <f t="shared" si="54"/>
        <v>42</v>
      </c>
      <c r="DA23" s="6" t="str">
        <f t="shared" si="55"/>
        <v>D</v>
      </c>
      <c r="DB23" s="105" t="s">
        <v>23</v>
      </c>
      <c r="DC23" s="159">
        <v>5</v>
      </c>
      <c r="DD23" s="159"/>
      <c r="DE23" s="168">
        <f t="shared" si="56"/>
        <v>5</v>
      </c>
      <c r="DF23" s="5" t="str">
        <f t="shared" si="57"/>
        <v>C</v>
      </c>
      <c r="DG23" s="159">
        <v>6</v>
      </c>
      <c r="DH23" s="159"/>
      <c r="DI23" s="168">
        <f t="shared" si="58"/>
        <v>6</v>
      </c>
      <c r="DJ23" s="5" t="str">
        <f t="shared" si="59"/>
        <v>C</v>
      </c>
      <c r="DK23" s="159">
        <v>24</v>
      </c>
      <c r="DL23" s="159"/>
      <c r="DM23" s="168">
        <f t="shared" si="60"/>
        <v>24</v>
      </c>
      <c r="DN23" s="5" t="str">
        <f t="shared" si="61"/>
        <v>D</v>
      </c>
      <c r="DO23" s="159">
        <v>7</v>
      </c>
      <c r="DP23" s="159"/>
      <c r="DQ23" s="168">
        <f t="shared" si="62"/>
        <v>7</v>
      </c>
      <c r="DR23" s="5" t="str">
        <f t="shared" si="63"/>
        <v>B</v>
      </c>
      <c r="DS23" s="476"/>
      <c r="DT23" s="476"/>
      <c r="DU23" s="168">
        <f t="shared" si="64"/>
        <v>0</v>
      </c>
      <c r="DV23" s="5" t="str">
        <f t="shared" si="65"/>
        <v/>
      </c>
      <c r="DW23" s="160">
        <f t="shared" si="66"/>
        <v>42</v>
      </c>
      <c r="DX23" s="160">
        <f t="shared" si="67"/>
        <v>0</v>
      </c>
      <c r="DY23" s="160">
        <f t="shared" si="68"/>
        <v>42</v>
      </c>
      <c r="DZ23" s="6" t="str">
        <f t="shared" si="69"/>
        <v>D</v>
      </c>
      <c r="EA23" s="105" t="s">
        <v>23</v>
      </c>
      <c r="EB23" s="159">
        <v>5</v>
      </c>
      <c r="EC23" s="159"/>
      <c r="ED23" s="168">
        <f t="shared" si="70"/>
        <v>5</v>
      </c>
      <c r="EE23" s="5" t="str">
        <f t="shared" si="71"/>
        <v>C</v>
      </c>
      <c r="EF23" s="159">
        <v>6</v>
      </c>
      <c r="EG23" s="159"/>
      <c r="EH23" s="168">
        <f t="shared" si="72"/>
        <v>6</v>
      </c>
      <c r="EI23" s="5" t="str">
        <f t="shared" si="73"/>
        <v>C</v>
      </c>
      <c r="EJ23" s="159">
        <v>24</v>
      </c>
      <c r="EK23" s="159"/>
      <c r="EL23" s="168">
        <f t="shared" si="74"/>
        <v>24</v>
      </c>
      <c r="EM23" s="5" t="str">
        <f t="shared" si="75"/>
        <v>D</v>
      </c>
      <c r="EN23" s="159">
        <v>7</v>
      </c>
      <c r="EO23" s="159"/>
      <c r="EP23" s="168">
        <f t="shared" si="76"/>
        <v>7</v>
      </c>
      <c r="EQ23" s="5" t="str">
        <f t="shared" si="77"/>
        <v>B</v>
      </c>
      <c r="ER23" s="476"/>
      <c r="ES23" s="476"/>
      <c r="ET23" s="168">
        <f t="shared" si="78"/>
        <v>0</v>
      </c>
      <c r="EU23" s="5" t="str">
        <f t="shared" si="79"/>
        <v/>
      </c>
      <c r="EV23" s="160">
        <f t="shared" si="80"/>
        <v>42</v>
      </c>
      <c r="EW23" s="160">
        <f t="shared" si="81"/>
        <v>0</v>
      </c>
      <c r="EX23" s="160">
        <f t="shared" si="82"/>
        <v>42</v>
      </c>
      <c r="EY23" s="6" t="str">
        <f t="shared" si="83"/>
        <v>D</v>
      </c>
      <c r="EZ23" s="105">
        <v>17</v>
      </c>
      <c r="FA23" s="105">
        <v>17</v>
      </c>
      <c r="FB23" s="105">
        <v>18</v>
      </c>
      <c r="FC23" s="105">
        <v>17</v>
      </c>
      <c r="FD23" s="105">
        <v>18</v>
      </c>
      <c r="FE23" s="106">
        <f t="shared" si="84"/>
        <v>87</v>
      </c>
      <c r="FF23" s="100" t="str">
        <f t="shared" si="85"/>
        <v>A</v>
      </c>
      <c r="FG23" s="105">
        <v>17</v>
      </c>
      <c r="FH23" s="105">
        <v>17</v>
      </c>
      <c r="FI23" s="105">
        <v>17</v>
      </c>
      <c r="FJ23" s="105">
        <v>16</v>
      </c>
      <c r="FK23" s="105">
        <v>17</v>
      </c>
      <c r="FL23" s="107">
        <f t="shared" si="86"/>
        <v>84</v>
      </c>
      <c r="FM23" s="101" t="str">
        <f t="shared" si="87"/>
        <v>A</v>
      </c>
      <c r="FN23" s="105">
        <v>18</v>
      </c>
      <c r="FO23" s="105">
        <v>18</v>
      </c>
      <c r="FP23" s="105">
        <v>19</v>
      </c>
      <c r="FQ23" s="105">
        <v>18</v>
      </c>
      <c r="FR23" s="105">
        <v>18</v>
      </c>
      <c r="FS23" s="204">
        <f t="shared" si="88"/>
        <v>91</v>
      </c>
      <c r="FT23" s="205" t="str">
        <f t="shared" si="89"/>
        <v>A+</v>
      </c>
      <c r="FU23" s="477" t="s">
        <v>613</v>
      </c>
      <c r="FV23" s="316">
        <f>IF(AND(C23=""),"-",VLOOKUP(B23,Register!$A$7:$AM$311,19,FALSE))</f>
        <v>14</v>
      </c>
      <c r="FW23" s="7">
        <f>IF(AND(C23=""),"-",VLOOKUP(B23,Register!$A$7:$AM$311,20,FALSE))</f>
        <v>20</v>
      </c>
      <c r="FX23" s="7">
        <f>IF(AND(C23=""),"-",VLOOKUP(B23,Register!$A$7:$AM$311,21,FALSE))</f>
        <v>50</v>
      </c>
      <c r="FY23" s="7">
        <f>IF(AND(C23=""),"-",VLOOKUP(B23,Register!$A$7:$AM$311,22,FALSE))</f>
        <v>50</v>
      </c>
      <c r="FZ23" s="7">
        <f>IF(AND(C23=""),"-",VLOOKUP(B23,Register!$A$7:$AM$311,23,FALSE))</f>
        <v>0</v>
      </c>
      <c r="GA23" s="7">
        <f>IF(AND(C23=""),"-",VLOOKUP(B23,Register!$A$7:$AM$311,24,FALSE))</f>
        <v>0</v>
      </c>
      <c r="GB23" s="7">
        <f>IF(AND(C23=""),"-",VLOOKUP(B23,Register!$A$7:$AM$311,25,FALSE))</f>
        <v>0</v>
      </c>
      <c r="GC23" s="7">
        <f>IF(AND(C23=""),"-",VLOOKUP(B23,Register!$A$7:$AM$311,26,FALSE))</f>
        <v>0</v>
      </c>
      <c r="GD23" s="7">
        <f>IF(AND(C23=""),"-",VLOOKUP(B23,Register!$A$7:$AM$311,27,FALSE))</f>
        <v>0</v>
      </c>
      <c r="GE23" s="7">
        <f>IF(AND(C23=""),"-",VLOOKUP(B23,Register!$A$7:$AM$311,28,FALSE))</f>
        <v>0</v>
      </c>
      <c r="GF23" s="7">
        <f>IF(AND(C23=""),"-",VLOOKUP(B23,Register!$A$7:$AM$311,29,FALSE))</f>
        <v>0</v>
      </c>
      <c r="GG23" s="7">
        <f>IF(AND(C23=""),"-",VLOOKUP(B23,Register!$A$7:$AM$311,30,FALSE))</f>
        <v>0</v>
      </c>
      <c r="GH23" s="8">
        <f>IF(AND(C23=""),"-",VLOOKUP(B23,Register!$A$7:$AM$311,31,FALSE))</f>
        <v>114</v>
      </c>
      <c r="GI23" s="309">
        <f>IF(AND(C23=""),"",VLOOKUP(B23,Register!$A$7:$CL$311,36,FALSE))</f>
        <v>0</v>
      </c>
      <c r="GJ23" s="182">
        <f t="shared" si="90"/>
        <v>8</v>
      </c>
      <c r="GK23" s="312">
        <f t="shared" si="91"/>
        <v>252</v>
      </c>
      <c r="GL23" s="314" t="str">
        <f t="shared" si="92"/>
        <v>v"Ve~</v>
      </c>
      <c r="GM23" s="3"/>
      <c r="GP23" s="315" t="s">
        <v>594</v>
      </c>
      <c r="GR23" s="3"/>
      <c r="GS23" s="3"/>
      <c r="GT23" s="3"/>
      <c r="GU23" s="3"/>
      <c r="GV23" s="3"/>
      <c r="GW23" s="3"/>
      <c r="GX23" s="3"/>
      <c r="GY23" s="3"/>
      <c r="GZ23" s="3"/>
      <c r="HA23" s="3"/>
      <c r="HB23" s="3"/>
      <c r="HC23" s="3"/>
      <c r="HD23" s="3"/>
      <c r="HE23" s="3"/>
      <c r="HF23" s="3"/>
      <c r="HG23" s="3"/>
      <c r="HH23" s="3"/>
      <c r="HI23" s="3"/>
      <c r="HJ23" s="3"/>
      <c r="HK23" s="3"/>
      <c r="HL23" s="3"/>
      <c r="HM23" s="3"/>
      <c r="HW23" s="321" t="str">
        <f>IF(ISNA(VLOOKUP(B23,Register!A$7:Z$315,9,FALSE)),"",VLOOKUP(B23,Register!A$7:Z$315,9,FALSE))</f>
        <v>OBC</v>
      </c>
      <c r="HX23" s="321" t="str">
        <f>IF(ISNA(VLOOKUP(B23,Register!A$7:Z$315,12,FALSE)),"",VLOOKUP(B23,Register!A$7:Z$315,12,FALSE))</f>
        <v>F</v>
      </c>
      <c r="HY23" s="321" t="str">
        <f t="shared" si="93"/>
        <v/>
      </c>
      <c r="HZ23" s="321" t="str">
        <f t="shared" si="94"/>
        <v/>
      </c>
      <c r="IA23" s="321" t="str">
        <f t="shared" si="95"/>
        <v/>
      </c>
      <c r="IB23" s="321" t="str">
        <f t="shared" si="96"/>
        <v>F</v>
      </c>
      <c r="IC23" s="321" t="str">
        <f t="shared" si="97"/>
        <v/>
      </c>
      <c r="ID23" s="321" t="str">
        <f t="shared" si="98"/>
        <v/>
      </c>
      <c r="IE23" s="321" t="str">
        <f t="shared" si="99"/>
        <v/>
      </c>
      <c r="IF23" s="321" t="str">
        <f t="shared" si="100"/>
        <v/>
      </c>
    </row>
    <row r="24" spans="1:240" ht="21">
      <c r="A24" s="172">
        <v>12</v>
      </c>
      <c r="B24" s="197">
        <v>812</v>
      </c>
      <c r="C24" s="196" t="str">
        <f>IF(ISNA(VLOOKUP(B24,Register!A$7:Z$315,3,FALSE)),"",VLOOKUP(B24,Register!A$7:Z$315,3,FALSE))</f>
        <v>js[kk nsoh</v>
      </c>
      <c r="D24" s="196" t="str">
        <f>IF(ISNA(VLOOKUP(B24,Register!A$7:Z$315,4,FALSE)),"",VLOOKUP(B24,Register!A$7:Z$315,4,FALSE))</f>
        <v>cq)kjke</v>
      </c>
      <c r="E24" s="195">
        <f>IF(ISNA(VLOOKUP(B24,Register!A$7:Z$315,6,FALSE)),"",VLOOKUP(B24,Register!A$7:Z$315,6,FALSE))</f>
        <v>37746</v>
      </c>
      <c r="F24" s="105" t="s">
        <v>22</v>
      </c>
      <c r="G24" s="159">
        <v>10</v>
      </c>
      <c r="H24" s="159"/>
      <c r="I24" s="168">
        <f t="shared" si="2"/>
        <v>10</v>
      </c>
      <c r="J24" s="5" t="str">
        <f t="shared" si="3"/>
        <v>A+</v>
      </c>
      <c r="K24" s="159">
        <v>10</v>
      </c>
      <c r="L24" s="159"/>
      <c r="M24" s="168">
        <f t="shared" si="4"/>
        <v>10</v>
      </c>
      <c r="N24" s="5" t="str">
        <f t="shared" si="5"/>
        <v>A+</v>
      </c>
      <c r="O24" s="159">
        <v>49</v>
      </c>
      <c r="P24" s="159"/>
      <c r="Q24" s="168">
        <f t="shared" si="6"/>
        <v>49</v>
      </c>
      <c r="R24" s="5" t="str">
        <f t="shared" si="7"/>
        <v>B</v>
      </c>
      <c r="S24" s="159">
        <v>10</v>
      </c>
      <c r="T24" s="159"/>
      <c r="U24" s="168">
        <f t="shared" si="8"/>
        <v>10</v>
      </c>
      <c r="V24" s="5" t="str">
        <f t="shared" si="9"/>
        <v>A+</v>
      </c>
      <c r="W24" s="476"/>
      <c r="X24" s="476"/>
      <c r="Y24" s="168">
        <f t="shared" si="10"/>
        <v>0</v>
      </c>
      <c r="Z24" s="5" t="str">
        <f t="shared" si="11"/>
        <v/>
      </c>
      <c r="AA24" s="160">
        <f t="shared" si="0"/>
        <v>79</v>
      </c>
      <c r="AB24" s="160">
        <f t="shared" si="1"/>
        <v>0</v>
      </c>
      <c r="AC24" s="160">
        <f t="shared" si="12"/>
        <v>79</v>
      </c>
      <c r="AD24" s="6" t="str">
        <f t="shared" si="13"/>
        <v>D</v>
      </c>
      <c r="AE24" s="105" t="s">
        <v>22</v>
      </c>
      <c r="AF24" s="159">
        <v>10</v>
      </c>
      <c r="AG24" s="159"/>
      <c r="AH24" s="168">
        <f t="shared" si="14"/>
        <v>10</v>
      </c>
      <c r="AI24" s="5" t="str">
        <f t="shared" si="15"/>
        <v>A+</v>
      </c>
      <c r="AJ24" s="159">
        <v>10</v>
      </c>
      <c r="AK24" s="159"/>
      <c r="AL24" s="168">
        <f t="shared" si="16"/>
        <v>10</v>
      </c>
      <c r="AM24" s="5" t="str">
        <f t="shared" si="17"/>
        <v>A+</v>
      </c>
      <c r="AN24" s="159">
        <v>49</v>
      </c>
      <c r="AO24" s="159"/>
      <c r="AP24" s="168">
        <f t="shared" si="18"/>
        <v>49</v>
      </c>
      <c r="AQ24" s="5" t="str">
        <f t="shared" si="19"/>
        <v>B</v>
      </c>
      <c r="AR24" s="159">
        <v>10</v>
      </c>
      <c r="AS24" s="159"/>
      <c r="AT24" s="168">
        <f t="shared" si="20"/>
        <v>10</v>
      </c>
      <c r="AU24" s="5" t="str">
        <f t="shared" si="21"/>
        <v>A+</v>
      </c>
      <c r="AV24" s="476"/>
      <c r="AW24" s="476"/>
      <c r="AX24" s="168">
        <f t="shared" si="22"/>
        <v>0</v>
      </c>
      <c r="AY24" s="5" t="str">
        <f t="shared" si="23"/>
        <v/>
      </c>
      <c r="AZ24" s="160">
        <f t="shared" si="24"/>
        <v>79</v>
      </c>
      <c r="BA24" s="160">
        <f t="shared" si="25"/>
        <v>0</v>
      </c>
      <c r="BB24" s="160">
        <f t="shared" si="26"/>
        <v>79</v>
      </c>
      <c r="BC24" s="6" t="str">
        <f t="shared" si="27"/>
        <v>D</v>
      </c>
      <c r="BD24" s="105" t="s">
        <v>22</v>
      </c>
      <c r="BE24" s="159">
        <v>10</v>
      </c>
      <c r="BF24" s="159"/>
      <c r="BG24" s="168">
        <f t="shared" si="28"/>
        <v>10</v>
      </c>
      <c r="BH24" s="5" t="str">
        <f t="shared" si="29"/>
        <v>A+</v>
      </c>
      <c r="BI24" s="159">
        <v>10</v>
      </c>
      <c r="BJ24" s="159"/>
      <c r="BK24" s="168">
        <f t="shared" si="30"/>
        <v>10</v>
      </c>
      <c r="BL24" s="5" t="str">
        <f t="shared" si="31"/>
        <v>A+</v>
      </c>
      <c r="BM24" s="159">
        <v>49</v>
      </c>
      <c r="BN24" s="159"/>
      <c r="BO24" s="168">
        <f t="shared" si="32"/>
        <v>49</v>
      </c>
      <c r="BP24" s="5" t="str">
        <f t="shared" si="33"/>
        <v>B</v>
      </c>
      <c r="BQ24" s="159">
        <v>10</v>
      </c>
      <c r="BR24" s="159"/>
      <c r="BS24" s="168">
        <f t="shared" si="34"/>
        <v>10</v>
      </c>
      <c r="BT24" s="5" t="str">
        <f t="shared" si="35"/>
        <v>A+</v>
      </c>
      <c r="BU24" s="476"/>
      <c r="BV24" s="476"/>
      <c r="BW24" s="168">
        <f t="shared" si="36"/>
        <v>0</v>
      </c>
      <c r="BX24" s="5" t="str">
        <f t="shared" si="37"/>
        <v/>
      </c>
      <c r="BY24" s="160">
        <f t="shared" si="38"/>
        <v>79</v>
      </c>
      <c r="BZ24" s="160">
        <f t="shared" si="39"/>
        <v>0</v>
      </c>
      <c r="CA24" s="160">
        <f t="shared" si="40"/>
        <v>79</v>
      </c>
      <c r="CB24" s="6" t="str">
        <f t="shared" si="41"/>
        <v>D</v>
      </c>
      <c r="CC24" s="105" t="s">
        <v>22</v>
      </c>
      <c r="CD24" s="159">
        <v>10</v>
      </c>
      <c r="CE24" s="159"/>
      <c r="CF24" s="168">
        <f t="shared" si="42"/>
        <v>10</v>
      </c>
      <c r="CG24" s="5" t="str">
        <f t="shared" si="43"/>
        <v>A+</v>
      </c>
      <c r="CH24" s="159">
        <v>10</v>
      </c>
      <c r="CI24" s="159"/>
      <c r="CJ24" s="168">
        <f t="shared" si="44"/>
        <v>10</v>
      </c>
      <c r="CK24" s="5" t="str">
        <f t="shared" si="45"/>
        <v>A+</v>
      </c>
      <c r="CL24" s="159">
        <v>49</v>
      </c>
      <c r="CM24" s="159"/>
      <c r="CN24" s="168">
        <f t="shared" si="46"/>
        <v>49</v>
      </c>
      <c r="CO24" s="5" t="str">
        <f t="shared" si="47"/>
        <v>B</v>
      </c>
      <c r="CP24" s="159">
        <v>10</v>
      </c>
      <c r="CQ24" s="159"/>
      <c r="CR24" s="168">
        <f t="shared" si="48"/>
        <v>10</v>
      </c>
      <c r="CS24" s="5" t="str">
        <f t="shared" si="49"/>
        <v>A+</v>
      </c>
      <c r="CT24" s="476"/>
      <c r="CU24" s="476"/>
      <c r="CV24" s="168">
        <f t="shared" si="50"/>
        <v>0</v>
      </c>
      <c r="CW24" s="5" t="str">
        <f t="shared" si="51"/>
        <v/>
      </c>
      <c r="CX24" s="160">
        <f t="shared" si="52"/>
        <v>79</v>
      </c>
      <c r="CY24" s="160">
        <f t="shared" si="53"/>
        <v>0</v>
      </c>
      <c r="CZ24" s="160">
        <f t="shared" si="54"/>
        <v>79</v>
      </c>
      <c r="DA24" s="6" t="str">
        <f t="shared" si="55"/>
        <v>D</v>
      </c>
      <c r="DB24" s="105" t="s">
        <v>22</v>
      </c>
      <c r="DC24" s="159">
        <v>10</v>
      </c>
      <c r="DD24" s="159"/>
      <c r="DE24" s="168">
        <f t="shared" si="56"/>
        <v>10</v>
      </c>
      <c r="DF24" s="5" t="str">
        <f t="shared" si="57"/>
        <v>A+</v>
      </c>
      <c r="DG24" s="159">
        <v>10</v>
      </c>
      <c r="DH24" s="159"/>
      <c r="DI24" s="168">
        <f t="shared" si="58"/>
        <v>10</v>
      </c>
      <c r="DJ24" s="5" t="str">
        <f t="shared" si="59"/>
        <v>A+</v>
      </c>
      <c r="DK24" s="159">
        <v>49</v>
      </c>
      <c r="DL24" s="159"/>
      <c r="DM24" s="168">
        <f t="shared" si="60"/>
        <v>49</v>
      </c>
      <c r="DN24" s="5" t="str">
        <f t="shared" si="61"/>
        <v>B</v>
      </c>
      <c r="DO24" s="159">
        <v>10</v>
      </c>
      <c r="DP24" s="159"/>
      <c r="DQ24" s="168">
        <f t="shared" si="62"/>
        <v>10</v>
      </c>
      <c r="DR24" s="5" t="str">
        <f t="shared" si="63"/>
        <v>A+</v>
      </c>
      <c r="DS24" s="476"/>
      <c r="DT24" s="476"/>
      <c r="DU24" s="168">
        <f t="shared" si="64"/>
        <v>0</v>
      </c>
      <c r="DV24" s="5" t="str">
        <f t="shared" si="65"/>
        <v/>
      </c>
      <c r="DW24" s="160">
        <f t="shared" si="66"/>
        <v>79</v>
      </c>
      <c r="DX24" s="160">
        <f t="shared" si="67"/>
        <v>0</v>
      </c>
      <c r="DY24" s="160">
        <f t="shared" si="68"/>
        <v>79</v>
      </c>
      <c r="DZ24" s="6" t="str">
        <f t="shared" si="69"/>
        <v>D</v>
      </c>
      <c r="EA24" s="105" t="s">
        <v>22</v>
      </c>
      <c r="EB24" s="159">
        <v>10</v>
      </c>
      <c r="EC24" s="159"/>
      <c r="ED24" s="168">
        <f t="shared" si="70"/>
        <v>10</v>
      </c>
      <c r="EE24" s="5" t="str">
        <f t="shared" si="71"/>
        <v>A+</v>
      </c>
      <c r="EF24" s="159">
        <v>10</v>
      </c>
      <c r="EG24" s="159"/>
      <c r="EH24" s="168">
        <f t="shared" si="72"/>
        <v>10</v>
      </c>
      <c r="EI24" s="5" t="str">
        <f t="shared" si="73"/>
        <v>A+</v>
      </c>
      <c r="EJ24" s="159">
        <v>49</v>
      </c>
      <c r="EK24" s="159"/>
      <c r="EL24" s="168">
        <f t="shared" si="74"/>
        <v>49</v>
      </c>
      <c r="EM24" s="5" t="str">
        <f t="shared" si="75"/>
        <v>B</v>
      </c>
      <c r="EN24" s="159">
        <v>10</v>
      </c>
      <c r="EO24" s="159"/>
      <c r="EP24" s="168">
        <f t="shared" si="76"/>
        <v>10</v>
      </c>
      <c r="EQ24" s="5" t="str">
        <f t="shared" si="77"/>
        <v>A+</v>
      </c>
      <c r="ER24" s="476"/>
      <c r="ES24" s="476"/>
      <c r="ET24" s="168">
        <f t="shared" si="78"/>
        <v>0</v>
      </c>
      <c r="EU24" s="5" t="str">
        <f t="shared" si="79"/>
        <v/>
      </c>
      <c r="EV24" s="160">
        <f t="shared" si="80"/>
        <v>79</v>
      </c>
      <c r="EW24" s="160">
        <f t="shared" si="81"/>
        <v>0</v>
      </c>
      <c r="EX24" s="160">
        <f t="shared" si="82"/>
        <v>79</v>
      </c>
      <c r="EY24" s="6" t="str">
        <f t="shared" si="83"/>
        <v>D</v>
      </c>
      <c r="EZ24" s="105">
        <v>18</v>
      </c>
      <c r="FA24" s="105">
        <v>18</v>
      </c>
      <c r="FB24" s="105">
        <v>18</v>
      </c>
      <c r="FC24" s="105">
        <v>17</v>
      </c>
      <c r="FD24" s="105">
        <v>18</v>
      </c>
      <c r="FE24" s="106">
        <f t="shared" si="84"/>
        <v>89</v>
      </c>
      <c r="FF24" s="100" t="str">
        <f t="shared" si="85"/>
        <v>A</v>
      </c>
      <c r="FG24" s="105">
        <v>18</v>
      </c>
      <c r="FH24" s="105">
        <v>18</v>
      </c>
      <c r="FI24" s="105">
        <v>17</v>
      </c>
      <c r="FJ24" s="105">
        <v>18</v>
      </c>
      <c r="FK24" s="105">
        <v>18</v>
      </c>
      <c r="FL24" s="107">
        <f t="shared" si="86"/>
        <v>89</v>
      </c>
      <c r="FM24" s="101" t="str">
        <f t="shared" si="87"/>
        <v>A</v>
      </c>
      <c r="FN24" s="105">
        <v>17</v>
      </c>
      <c r="FO24" s="105">
        <v>18</v>
      </c>
      <c r="FP24" s="105">
        <v>19</v>
      </c>
      <c r="FQ24" s="105">
        <v>18</v>
      </c>
      <c r="FR24" s="105">
        <v>18</v>
      </c>
      <c r="FS24" s="204">
        <f t="shared" si="88"/>
        <v>90</v>
      </c>
      <c r="FT24" s="205" t="str">
        <f t="shared" si="89"/>
        <v>A</v>
      </c>
      <c r="FU24" s="477" t="s">
        <v>613</v>
      </c>
      <c r="FV24" s="316">
        <f>IF(AND(C24=""),"-",VLOOKUP(B24,Register!$A$7:$AM$311,19,FALSE))</f>
        <v>14</v>
      </c>
      <c r="FW24" s="7">
        <f>IF(AND(C24=""),"-",VLOOKUP(B24,Register!$A$7:$AM$311,20,FALSE))</f>
        <v>20</v>
      </c>
      <c r="FX24" s="7">
        <f>IF(AND(C24=""),"-",VLOOKUP(B24,Register!$A$7:$AM$311,21,FALSE))</f>
        <v>50</v>
      </c>
      <c r="FY24" s="7">
        <f>IF(AND(C24=""),"-",VLOOKUP(B24,Register!$A$7:$AM$311,22,FALSE))</f>
        <v>50</v>
      </c>
      <c r="FZ24" s="7">
        <f>IF(AND(C24=""),"-",VLOOKUP(B24,Register!$A$7:$AM$311,23,FALSE))</f>
        <v>0</v>
      </c>
      <c r="GA24" s="7">
        <f>IF(AND(C24=""),"-",VLOOKUP(B24,Register!$A$7:$AM$311,24,FALSE))</f>
        <v>0</v>
      </c>
      <c r="GB24" s="7">
        <f>IF(AND(C24=""),"-",VLOOKUP(B24,Register!$A$7:$AM$311,25,FALSE))</f>
        <v>0</v>
      </c>
      <c r="GC24" s="7">
        <f>IF(AND(C24=""),"-",VLOOKUP(B24,Register!$A$7:$AM$311,26,FALSE))</f>
        <v>0</v>
      </c>
      <c r="GD24" s="7">
        <f>IF(AND(C24=""),"-",VLOOKUP(B24,Register!$A$7:$AM$311,27,FALSE))</f>
        <v>0</v>
      </c>
      <c r="GE24" s="7">
        <f>IF(AND(C24=""),"-",VLOOKUP(B24,Register!$A$7:$AM$311,28,FALSE))</f>
        <v>0</v>
      </c>
      <c r="GF24" s="7">
        <f>IF(AND(C24=""),"-",VLOOKUP(B24,Register!$A$7:$AM$311,29,FALSE))</f>
        <v>0</v>
      </c>
      <c r="GG24" s="7">
        <f>IF(AND(C24=""),"-",VLOOKUP(B24,Register!$A$7:$AM$311,30,FALSE))</f>
        <v>0</v>
      </c>
      <c r="GH24" s="8">
        <f>IF(AND(C24=""),"-",VLOOKUP(B24,Register!$A$7:$AM$311,31,FALSE))</f>
        <v>114</v>
      </c>
      <c r="GI24" s="309">
        <f>IF(AND(C24=""),"",VLOOKUP(B24,Register!$A$7:$CL$311,36,FALSE))</f>
        <v>0</v>
      </c>
      <c r="GJ24" s="182">
        <f t="shared" si="90"/>
        <v>3</v>
      </c>
      <c r="GK24" s="312">
        <f t="shared" si="91"/>
        <v>474</v>
      </c>
      <c r="GL24" s="314" t="str">
        <f t="shared" si="92"/>
        <v>r`rh;</v>
      </c>
      <c r="GM24" s="3"/>
      <c r="GP24" s="315" t="s">
        <v>595</v>
      </c>
      <c r="GR24" s="3"/>
      <c r="GS24" s="3"/>
      <c r="GT24" s="3"/>
      <c r="GU24" s="3"/>
      <c r="GV24" s="3"/>
      <c r="GW24" s="3"/>
      <c r="GX24" s="3"/>
      <c r="GY24" s="3"/>
      <c r="GZ24" s="3"/>
      <c r="HA24" s="3"/>
      <c r="HB24" s="3"/>
      <c r="HC24" s="3"/>
      <c r="HD24" s="3"/>
      <c r="HE24" s="3"/>
      <c r="HF24" s="3"/>
      <c r="HG24" s="3"/>
      <c r="HH24" s="3"/>
      <c r="HI24" s="3"/>
      <c r="HJ24" s="3"/>
      <c r="HK24" s="3"/>
      <c r="HL24" s="3"/>
      <c r="HM24" s="3"/>
      <c r="HW24" s="321" t="str">
        <f>IF(ISNA(VLOOKUP(B24,Register!A$7:Z$315,9,FALSE)),"",VLOOKUP(B24,Register!A$7:Z$315,9,FALSE))</f>
        <v>OBC</v>
      </c>
      <c r="HX24" s="321" t="str">
        <f>IF(ISNA(VLOOKUP(B24,Register!A$7:Z$315,12,FALSE)),"",VLOOKUP(B24,Register!A$7:Z$315,12,FALSE))</f>
        <v>F</v>
      </c>
      <c r="HY24" s="321" t="str">
        <f t="shared" si="93"/>
        <v/>
      </c>
      <c r="HZ24" s="321" t="str">
        <f t="shared" si="94"/>
        <v/>
      </c>
      <c r="IA24" s="321" t="str">
        <f t="shared" si="95"/>
        <v/>
      </c>
      <c r="IB24" s="321" t="str">
        <f t="shared" si="96"/>
        <v>F</v>
      </c>
      <c r="IC24" s="321" t="str">
        <f t="shared" si="97"/>
        <v/>
      </c>
      <c r="ID24" s="321" t="str">
        <f t="shared" si="98"/>
        <v/>
      </c>
      <c r="IE24" s="321" t="str">
        <f t="shared" si="99"/>
        <v/>
      </c>
      <c r="IF24" s="321" t="str">
        <f t="shared" si="100"/>
        <v/>
      </c>
    </row>
    <row r="25" spans="1:240" ht="21">
      <c r="A25" s="172">
        <v>13</v>
      </c>
      <c r="B25" s="197">
        <v>813</v>
      </c>
      <c r="C25" s="196" t="str">
        <f>IF(ISNA(VLOOKUP(B25,Register!A$7:Z$315,3,FALSE)),"",VLOOKUP(B25,Register!A$7:Z$315,3,FALSE))</f>
        <v>lqfurk</v>
      </c>
      <c r="D25" s="196" t="str">
        <f>IF(ISNA(VLOOKUP(B25,Register!A$7:Z$315,4,FALSE)),"",VLOOKUP(B25,Register!A$7:Z$315,4,FALSE))</f>
        <v>rstkjke</v>
      </c>
      <c r="E25" s="195">
        <f>IF(ISNA(VLOOKUP(B25,Register!A$7:Z$315,6,FALSE)),"",VLOOKUP(B25,Register!A$7:Z$315,6,FALSE))</f>
        <v>37657</v>
      </c>
      <c r="F25" s="105" t="s">
        <v>22</v>
      </c>
      <c r="G25" s="159">
        <v>9</v>
      </c>
      <c r="H25" s="159"/>
      <c r="I25" s="168">
        <f t="shared" si="2"/>
        <v>9</v>
      </c>
      <c r="J25" s="5" t="str">
        <f t="shared" si="3"/>
        <v>A</v>
      </c>
      <c r="K25" s="159">
        <v>10</v>
      </c>
      <c r="L25" s="159"/>
      <c r="M25" s="168">
        <f t="shared" si="4"/>
        <v>10</v>
      </c>
      <c r="N25" s="5" t="str">
        <f t="shared" si="5"/>
        <v>A+</v>
      </c>
      <c r="O25" s="159">
        <v>47</v>
      </c>
      <c r="P25" s="159"/>
      <c r="Q25" s="168">
        <f t="shared" si="6"/>
        <v>47</v>
      </c>
      <c r="R25" s="5" t="str">
        <f t="shared" si="7"/>
        <v>B</v>
      </c>
      <c r="S25" s="159">
        <v>9</v>
      </c>
      <c r="T25" s="159"/>
      <c r="U25" s="168">
        <f t="shared" si="8"/>
        <v>9</v>
      </c>
      <c r="V25" s="5" t="str">
        <f t="shared" si="9"/>
        <v>A</v>
      </c>
      <c r="W25" s="476"/>
      <c r="X25" s="476"/>
      <c r="Y25" s="168">
        <f t="shared" si="10"/>
        <v>0</v>
      </c>
      <c r="Z25" s="5" t="str">
        <f t="shared" si="11"/>
        <v/>
      </c>
      <c r="AA25" s="160">
        <f t="shared" si="0"/>
        <v>75</v>
      </c>
      <c r="AB25" s="160">
        <f t="shared" si="1"/>
        <v>0</v>
      </c>
      <c r="AC25" s="160">
        <f t="shared" si="12"/>
        <v>75</v>
      </c>
      <c r="AD25" s="6" t="str">
        <f t="shared" si="13"/>
        <v>D</v>
      </c>
      <c r="AE25" s="105" t="s">
        <v>22</v>
      </c>
      <c r="AF25" s="159">
        <v>9</v>
      </c>
      <c r="AG25" s="159"/>
      <c r="AH25" s="168">
        <f t="shared" si="14"/>
        <v>9</v>
      </c>
      <c r="AI25" s="5" t="str">
        <f t="shared" si="15"/>
        <v>A</v>
      </c>
      <c r="AJ25" s="159">
        <v>10</v>
      </c>
      <c r="AK25" s="159"/>
      <c r="AL25" s="168">
        <f t="shared" si="16"/>
        <v>10</v>
      </c>
      <c r="AM25" s="5" t="str">
        <f t="shared" si="17"/>
        <v>A+</v>
      </c>
      <c r="AN25" s="159">
        <v>47</v>
      </c>
      <c r="AO25" s="159"/>
      <c r="AP25" s="168">
        <f t="shared" si="18"/>
        <v>47</v>
      </c>
      <c r="AQ25" s="5" t="str">
        <f t="shared" si="19"/>
        <v>B</v>
      </c>
      <c r="AR25" s="159">
        <v>9</v>
      </c>
      <c r="AS25" s="159"/>
      <c r="AT25" s="168">
        <f t="shared" si="20"/>
        <v>9</v>
      </c>
      <c r="AU25" s="5" t="str">
        <f t="shared" si="21"/>
        <v>A</v>
      </c>
      <c r="AV25" s="476"/>
      <c r="AW25" s="476"/>
      <c r="AX25" s="168">
        <f t="shared" si="22"/>
        <v>0</v>
      </c>
      <c r="AY25" s="5" t="str">
        <f t="shared" si="23"/>
        <v/>
      </c>
      <c r="AZ25" s="160">
        <f t="shared" si="24"/>
        <v>75</v>
      </c>
      <c r="BA25" s="160">
        <f t="shared" si="25"/>
        <v>0</v>
      </c>
      <c r="BB25" s="160">
        <f t="shared" si="26"/>
        <v>75</v>
      </c>
      <c r="BC25" s="6" t="str">
        <f t="shared" si="27"/>
        <v>D</v>
      </c>
      <c r="BD25" s="105" t="s">
        <v>22</v>
      </c>
      <c r="BE25" s="159">
        <v>9</v>
      </c>
      <c r="BF25" s="159"/>
      <c r="BG25" s="168">
        <f t="shared" si="28"/>
        <v>9</v>
      </c>
      <c r="BH25" s="5" t="str">
        <f t="shared" si="29"/>
        <v>A</v>
      </c>
      <c r="BI25" s="159">
        <v>10</v>
      </c>
      <c r="BJ25" s="159"/>
      <c r="BK25" s="168">
        <f t="shared" si="30"/>
        <v>10</v>
      </c>
      <c r="BL25" s="5" t="str">
        <f t="shared" si="31"/>
        <v>A+</v>
      </c>
      <c r="BM25" s="159">
        <v>47</v>
      </c>
      <c r="BN25" s="159"/>
      <c r="BO25" s="168">
        <f t="shared" si="32"/>
        <v>47</v>
      </c>
      <c r="BP25" s="5" t="str">
        <f t="shared" si="33"/>
        <v>B</v>
      </c>
      <c r="BQ25" s="159">
        <v>9</v>
      </c>
      <c r="BR25" s="159"/>
      <c r="BS25" s="168">
        <f t="shared" si="34"/>
        <v>9</v>
      </c>
      <c r="BT25" s="5" t="str">
        <f t="shared" si="35"/>
        <v>A</v>
      </c>
      <c r="BU25" s="476"/>
      <c r="BV25" s="476"/>
      <c r="BW25" s="168">
        <f t="shared" si="36"/>
        <v>0</v>
      </c>
      <c r="BX25" s="5" t="str">
        <f t="shared" si="37"/>
        <v/>
      </c>
      <c r="BY25" s="160">
        <f t="shared" si="38"/>
        <v>75</v>
      </c>
      <c r="BZ25" s="160">
        <f t="shared" si="39"/>
        <v>0</v>
      </c>
      <c r="CA25" s="160">
        <f t="shared" si="40"/>
        <v>75</v>
      </c>
      <c r="CB25" s="6" t="str">
        <f t="shared" si="41"/>
        <v>D</v>
      </c>
      <c r="CC25" s="105" t="s">
        <v>22</v>
      </c>
      <c r="CD25" s="159">
        <v>9</v>
      </c>
      <c r="CE25" s="159"/>
      <c r="CF25" s="168">
        <f t="shared" si="42"/>
        <v>9</v>
      </c>
      <c r="CG25" s="5" t="str">
        <f t="shared" si="43"/>
        <v>A</v>
      </c>
      <c r="CH25" s="159">
        <v>10</v>
      </c>
      <c r="CI25" s="159"/>
      <c r="CJ25" s="168">
        <f t="shared" si="44"/>
        <v>10</v>
      </c>
      <c r="CK25" s="5" t="str">
        <f t="shared" si="45"/>
        <v>A+</v>
      </c>
      <c r="CL25" s="159">
        <v>47</v>
      </c>
      <c r="CM25" s="159"/>
      <c r="CN25" s="168">
        <f t="shared" si="46"/>
        <v>47</v>
      </c>
      <c r="CO25" s="5" t="str">
        <f t="shared" si="47"/>
        <v>B</v>
      </c>
      <c r="CP25" s="159">
        <v>9</v>
      </c>
      <c r="CQ25" s="159"/>
      <c r="CR25" s="168">
        <f t="shared" si="48"/>
        <v>9</v>
      </c>
      <c r="CS25" s="5" t="str">
        <f t="shared" si="49"/>
        <v>A</v>
      </c>
      <c r="CT25" s="476"/>
      <c r="CU25" s="476"/>
      <c r="CV25" s="168">
        <f t="shared" si="50"/>
        <v>0</v>
      </c>
      <c r="CW25" s="5" t="str">
        <f t="shared" si="51"/>
        <v/>
      </c>
      <c r="CX25" s="160">
        <f t="shared" si="52"/>
        <v>75</v>
      </c>
      <c r="CY25" s="160">
        <f t="shared" si="53"/>
        <v>0</v>
      </c>
      <c r="CZ25" s="160">
        <f t="shared" si="54"/>
        <v>75</v>
      </c>
      <c r="DA25" s="6" t="str">
        <f t="shared" si="55"/>
        <v>D</v>
      </c>
      <c r="DB25" s="105" t="s">
        <v>22</v>
      </c>
      <c r="DC25" s="159">
        <v>9</v>
      </c>
      <c r="DD25" s="159"/>
      <c r="DE25" s="168">
        <f t="shared" si="56"/>
        <v>9</v>
      </c>
      <c r="DF25" s="5" t="str">
        <f t="shared" si="57"/>
        <v>A</v>
      </c>
      <c r="DG25" s="159">
        <v>10</v>
      </c>
      <c r="DH25" s="159"/>
      <c r="DI25" s="168">
        <f t="shared" si="58"/>
        <v>10</v>
      </c>
      <c r="DJ25" s="5" t="str">
        <f t="shared" si="59"/>
        <v>A+</v>
      </c>
      <c r="DK25" s="159">
        <v>47</v>
      </c>
      <c r="DL25" s="159"/>
      <c r="DM25" s="168">
        <f t="shared" si="60"/>
        <v>47</v>
      </c>
      <c r="DN25" s="5" t="str">
        <f t="shared" si="61"/>
        <v>B</v>
      </c>
      <c r="DO25" s="159">
        <v>9</v>
      </c>
      <c r="DP25" s="159"/>
      <c r="DQ25" s="168">
        <f t="shared" si="62"/>
        <v>9</v>
      </c>
      <c r="DR25" s="5" t="str">
        <f t="shared" si="63"/>
        <v>A</v>
      </c>
      <c r="DS25" s="476"/>
      <c r="DT25" s="476"/>
      <c r="DU25" s="168">
        <f t="shared" si="64"/>
        <v>0</v>
      </c>
      <c r="DV25" s="5" t="str">
        <f t="shared" si="65"/>
        <v/>
      </c>
      <c r="DW25" s="160">
        <f t="shared" si="66"/>
        <v>75</v>
      </c>
      <c r="DX25" s="160">
        <f t="shared" si="67"/>
        <v>0</v>
      </c>
      <c r="DY25" s="160">
        <f t="shared" si="68"/>
        <v>75</v>
      </c>
      <c r="DZ25" s="6" t="str">
        <f t="shared" si="69"/>
        <v>D</v>
      </c>
      <c r="EA25" s="105" t="s">
        <v>22</v>
      </c>
      <c r="EB25" s="159">
        <v>9</v>
      </c>
      <c r="EC25" s="159"/>
      <c r="ED25" s="168">
        <f t="shared" si="70"/>
        <v>9</v>
      </c>
      <c r="EE25" s="5" t="str">
        <f t="shared" si="71"/>
        <v>A</v>
      </c>
      <c r="EF25" s="159">
        <v>10</v>
      </c>
      <c r="EG25" s="159"/>
      <c r="EH25" s="168">
        <f t="shared" si="72"/>
        <v>10</v>
      </c>
      <c r="EI25" s="5" t="str">
        <f t="shared" si="73"/>
        <v>A+</v>
      </c>
      <c r="EJ25" s="159">
        <v>47</v>
      </c>
      <c r="EK25" s="159"/>
      <c r="EL25" s="168">
        <f t="shared" si="74"/>
        <v>47</v>
      </c>
      <c r="EM25" s="5" t="str">
        <f t="shared" si="75"/>
        <v>B</v>
      </c>
      <c r="EN25" s="159">
        <v>9</v>
      </c>
      <c r="EO25" s="159"/>
      <c r="EP25" s="168">
        <f t="shared" si="76"/>
        <v>9</v>
      </c>
      <c r="EQ25" s="5" t="str">
        <f t="shared" si="77"/>
        <v>A</v>
      </c>
      <c r="ER25" s="476"/>
      <c r="ES25" s="476"/>
      <c r="ET25" s="168">
        <f t="shared" si="78"/>
        <v>0</v>
      </c>
      <c r="EU25" s="5" t="str">
        <f t="shared" si="79"/>
        <v/>
      </c>
      <c r="EV25" s="160">
        <f t="shared" si="80"/>
        <v>75</v>
      </c>
      <c r="EW25" s="160">
        <f t="shared" si="81"/>
        <v>0</v>
      </c>
      <c r="EX25" s="160">
        <f t="shared" si="82"/>
        <v>75</v>
      </c>
      <c r="EY25" s="6" t="str">
        <f t="shared" si="83"/>
        <v>D</v>
      </c>
      <c r="EZ25" s="105">
        <v>17</v>
      </c>
      <c r="FA25" s="105">
        <v>18</v>
      </c>
      <c r="FB25" s="105">
        <v>18</v>
      </c>
      <c r="FC25" s="105">
        <v>18</v>
      </c>
      <c r="FD25" s="105">
        <v>18</v>
      </c>
      <c r="FE25" s="106">
        <f t="shared" si="84"/>
        <v>89</v>
      </c>
      <c r="FF25" s="100" t="str">
        <f t="shared" si="85"/>
        <v>A</v>
      </c>
      <c r="FG25" s="105">
        <v>18</v>
      </c>
      <c r="FH25" s="105">
        <v>17</v>
      </c>
      <c r="FI25" s="105">
        <v>18</v>
      </c>
      <c r="FJ25" s="105">
        <v>17</v>
      </c>
      <c r="FK25" s="105">
        <v>18</v>
      </c>
      <c r="FL25" s="107">
        <f t="shared" si="86"/>
        <v>88</v>
      </c>
      <c r="FM25" s="101" t="str">
        <f t="shared" si="87"/>
        <v>A</v>
      </c>
      <c r="FN25" s="105">
        <v>17</v>
      </c>
      <c r="FO25" s="105">
        <v>17</v>
      </c>
      <c r="FP25" s="105">
        <v>18</v>
      </c>
      <c r="FQ25" s="105">
        <v>17</v>
      </c>
      <c r="FR25" s="105">
        <v>18</v>
      </c>
      <c r="FS25" s="204">
        <f t="shared" si="88"/>
        <v>87</v>
      </c>
      <c r="FT25" s="205" t="str">
        <f t="shared" si="89"/>
        <v>A</v>
      </c>
      <c r="FU25" s="477" t="s">
        <v>613</v>
      </c>
      <c r="FV25" s="316">
        <f>IF(AND(C25=""),"-",VLOOKUP(B25,Register!$A$7:$AM$311,19,FALSE))</f>
        <v>14</v>
      </c>
      <c r="FW25" s="7">
        <f>IF(AND(C25=""),"-",VLOOKUP(B25,Register!$A$7:$AM$311,20,FALSE))</f>
        <v>6</v>
      </c>
      <c r="FX25" s="7">
        <f>IF(AND(C25=""),"-",VLOOKUP(B25,Register!$A$7:$AM$311,21,FALSE))</f>
        <v>48</v>
      </c>
      <c r="FY25" s="7">
        <f>IF(AND(C25=""),"-",VLOOKUP(B25,Register!$A$7:$AM$311,22,FALSE))</f>
        <v>50</v>
      </c>
      <c r="FZ25" s="7">
        <f>IF(AND(C25=""),"-",VLOOKUP(B25,Register!$A$7:$AM$311,23,FALSE))</f>
        <v>0</v>
      </c>
      <c r="GA25" s="7">
        <f>IF(AND(C25=""),"-",VLOOKUP(B25,Register!$A$7:$AM$311,24,FALSE))</f>
        <v>0</v>
      </c>
      <c r="GB25" s="7">
        <f>IF(AND(C25=""),"-",VLOOKUP(B25,Register!$A$7:$AM$311,25,FALSE))</f>
        <v>0</v>
      </c>
      <c r="GC25" s="7">
        <f>IF(AND(C25=""),"-",VLOOKUP(B25,Register!$A$7:$AM$311,26,FALSE))</f>
        <v>0</v>
      </c>
      <c r="GD25" s="7">
        <f>IF(AND(C25=""),"-",VLOOKUP(B25,Register!$A$7:$AM$311,27,FALSE))</f>
        <v>0</v>
      </c>
      <c r="GE25" s="7">
        <f>IF(AND(C25=""),"-",VLOOKUP(B25,Register!$A$7:$AM$311,28,FALSE))</f>
        <v>0</v>
      </c>
      <c r="GF25" s="7">
        <f>IF(AND(C25=""),"-",VLOOKUP(B25,Register!$A$7:$AM$311,29,FALSE))</f>
        <v>0</v>
      </c>
      <c r="GG25" s="7">
        <f>IF(AND(C25=""),"-",VLOOKUP(B25,Register!$A$7:$AM$311,30,FALSE))</f>
        <v>0</v>
      </c>
      <c r="GH25" s="8">
        <f>IF(AND(C25=""),"-",VLOOKUP(B25,Register!$A$7:$AM$311,31,FALSE))</f>
        <v>112</v>
      </c>
      <c r="GI25" s="309">
        <f>IF(AND(C25=""),"",VLOOKUP(B25,Register!$A$7:$CL$311,36,FALSE))</f>
        <v>0</v>
      </c>
      <c r="GJ25" s="182">
        <f t="shared" si="90"/>
        <v>4</v>
      </c>
      <c r="GK25" s="312">
        <f t="shared" si="91"/>
        <v>450</v>
      </c>
      <c r="GL25" s="314" t="str">
        <f t="shared" si="92"/>
        <v>pr`FkZ</v>
      </c>
      <c r="GM25" s="3"/>
      <c r="GP25" s="315" t="s">
        <v>596</v>
      </c>
      <c r="GR25" s="3"/>
      <c r="GS25" s="3"/>
      <c r="GT25" s="3"/>
      <c r="GU25" s="3"/>
      <c r="GV25" s="3"/>
      <c r="GW25" s="3"/>
      <c r="GX25" s="3"/>
      <c r="GY25" s="3"/>
      <c r="GZ25" s="3"/>
      <c r="HA25" s="3"/>
      <c r="HB25" s="3"/>
      <c r="HC25" s="3"/>
      <c r="HD25" s="3"/>
      <c r="HE25" s="3"/>
      <c r="HF25" s="3"/>
      <c r="HG25" s="3"/>
      <c r="HH25" s="3"/>
      <c r="HI25" s="3"/>
      <c r="HJ25" s="3"/>
      <c r="HK25" s="3"/>
      <c r="HL25" s="3"/>
      <c r="HM25" s="3"/>
      <c r="HW25" s="321" t="str">
        <f>IF(ISNA(VLOOKUP(B25,Register!A$7:Z$315,9,FALSE)),"",VLOOKUP(B25,Register!A$7:Z$315,9,FALSE))</f>
        <v>OBC</v>
      </c>
      <c r="HX25" s="321" t="str">
        <f>IF(ISNA(VLOOKUP(B25,Register!A$7:Z$315,12,FALSE)),"",VLOOKUP(B25,Register!A$7:Z$315,12,FALSE))</f>
        <v>F</v>
      </c>
      <c r="HY25" s="321" t="str">
        <f t="shared" si="93"/>
        <v/>
      </c>
      <c r="HZ25" s="321" t="str">
        <f t="shared" si="94"/>
        <v/>
      </c>
      <c r="IA25" s="321" t="str">
        <f t="shared" si="95"/>
        <v/>
      </c>
      <c r="IB25" s="321" t="str">
        <f t="shared" si="96"/>
        <v>F</v>
      </c>
      <c r="IC25" s="321" t="str">
        <f t="shared" si="97"/>
        <v/>
      </c>
      <c r="ID25" s="321" t="str">
        <f t="shared" si="98"/>
        <v/>
      </c>
      <c r="IE25" s="321" t="str">
        <f t="shared" si="99"/>
        <v/>
      </c>
      <c r="IF25" s="321" t="str">
        <f t="shared" si="100"/>
        <v/>
      </c>
    </row>
    <row r="26" spans="1:240" ht="21">
      <c r="A26" s="172">
        <v>14</v>
      </c>
      <c r="B26" s="197">
        <v>814</v>
      </c>
      <c r="C26" s="196" t="str">
        <f>IF(ISNA(VLOOKUP(B26,Register!A$7:Z$315,3,FALSE)),"",VLOOKUP(B26,Register!A$7:Z$315,3,FALSE))</f>
        <v>foØejkt</v>
      </c>
      <c r="D26" s="196" t="str">
        <f>IF(ISNA(VLOOKUP(B26,Register!A$7:Z$315,4,FALSE)),"",VLOOKUP(B26,Register!A$7:Z$315,4,FALSE))</f>
        <v>nqxkZjke</v>
      </c>
      <c r="E26" s="195">
        <f>IF(ISNA(VLOOKUP(B26,Register!A$7:Z$315,6,FALSE)),"",VLOOKUP(B26,Register!A$7:Z$315,6,FALSE))</f>
        <v>37851</v>
      </c>
      <c r="F26" s="105" t="s">
        <v>23</v>
      </c>
      <c r="G26" s="159">
        <v>7</v>
      </c>
      <c r="H26" s="159"/>
      <c r="I26" s="168">
        <f t="shared" si="2"/>
        <v>7</v>
      </c>
      <c r="J26" s="5" t="str">
        <f t="shared" si="3"/>
        <v>B</v>
      </c>
      <c r="K26" s="159"/>
      <c r="L26" s="159"/>
      <c r="M26" s="168">
        <f t="shared" si="4"/>
        <v>0</v>
      </c>
      <c r="N26" s="5" t="str">
        <f t="shared" si="5"/>
        <v/>
      </c>
      <c r="O26" s="159">
        <v>25</v>
      </c>
      <c r="P26" s="159"/>
      <c r="Q26" s="168">
        <f t="shared" si="6"/>
        <v>25</v>
      </c>
      <c r="R26" s="5" t="str">
        <f t="shared" si="7"/>
        <v>D</v>
      </c>
      <c r="S26" s="159">
        <v>7</v>
      </c>
      <c r="T26" s="159"/>
      <c r="U26" s="168">
        <f t="shared" si="8"/>
        <v>7</v>
      </c>
      <c r="V26" s="5" t="str">
        <f t="shared" si="9"/>
        <v>B</v>
      </c>
      <c r="W26" s="476"/>
      <c r="X26" s="476"/>
      <c r="Y26" s="168">
        <f t="shared" si="10"/>
        <v>0</v>
      </c>
      <c r="Z26" s="5" t="str">
        <f t="shared" si="11"/>
        <v/>
      </c>
      <c r="AA26" s="160">
        <f t="shared" si="0"/>
        <v>39</v>
      </c>
      <c r="AB26" s="160">
        <f t="shared" si="1"/>
        <v>0</v>
      </c>
      <c r="AC26" s="160">
        <f t="shared" si="12"/>
        <v>39</v>
      </c>
      <c r="AD26" s="6" t="str">
        <f t="shared" si="13"/>
        <v>D</v>
      </c>
      <c r="AE26" s="105" t="s">
        <v>23</v>
      </c>
      <c r="AF26" s="159">
        <v>7</v>
      </c>
      <c r="AG26" s="159"/>
      <c r="AH26" s="168">
        <f t="shared" si="14"/>
        <v>7</v>
      </c>
      <c r="AI26" s="5" t="str">
        <f t="shared" si="15"/>
        <v>B</v>
      </c>
      <c r="AJ26" s="159"/>
      <c r="AK26" s="159"/>
      <c r="AL26" s="168">
        <f t="shared" si="16"/>
        <v>0</v>
      </c>
      <c r="AM26" s="5" t="str">
        <f t="shared" si="17"/>
        <v/>
      </c>
      <c r="AN26" s="159">
        <v>25</v>
      </c>
      <c r="AO26" s="159"/>
      <c r="AP26" s="168">
        <f t="shared" si="18"/>
        <v>25</v>
      </c>
      <c r="AQ26" s="5" t="str">
        <f t="shared" si="19"/>
        <v>D</v>
      </c>
      <c r="AR26" s="159">
        <v>7</v>
      </c>
      <c r="AS26" s="159"/>
      <c r="AT26" s="168">
        <f t="shared" si="20"/>
        <v>7</v>
      </c>
      <c r="AU26" s="5" t="str">
        <f t="shared" si="21"/>
        <v>B</v>
      </c>
      <c r="AV26" s="476"/>
      <c r="AW26" s="476"/>
      <c r="AX26" s="168">
        <f t="shared" si="22"/>
        <v>0</v>
      </c>
      <c r="AY26" s="5" t="str">
        <f t="shared" si="23"/>
        <v/>
      </c>
      <c r="AZ26" s="160">
        <f t="shared" si="24"/>
        <v>39</v>
      </c>
      <c r="BA26" s="160">
        <f t="shared" si="25"/>
        <v>0</v>
      </c>
      <c r="BB26" s="160">
        <f t="shared" si="26"/>
        <v>39</v>
      </c>
      <c r="BC26" s="6" t="str">
        <f t="shared" si="27"/>
        <v>D</v>
      </c>
      <c r="BD26" s="105" t="s">
        <v>23</v>
      </c>
      <c r="BE26" s="159">
        <v>7</v>
      </c>
      <c r="BF26" s="159"/>
      <c r="BG26" s="168">
        <f t="shared" si="28"/>
        <v>7</v>
      </c>
      <c r="BH26" s="5" t="str">
        <f t="shared" si="29"/>
        <v>B</v>
      </c>
      <c r="BI26" s="159"/>
      <c r="BJ26" s="159"/>
      <c r="BK26" s="168">
        <f t="shared" si="30"/>
        <v>0</v>
      </c>
      <c r="BL26" s="5" t="str">
        <f t="shared" si="31"/>
        <v/>
      </c>
      <c r="BM26" s="159">
        <v>25</v>
      </c>
      <c r="BN26" s="159"/>
      <c r="BO26" s="168">
        <f t="shared" si="32"/>
        <v>25</v>
      </c>
      <c r="BP26" s="5" t="str">
        <f t="shared" si="33"/>
        <v>D</v>
      </c>
      <c r="BQ26" s="159">
        <v>7</v>
      </c>
      <c r="BR26" s="159"/>
      <c r="BS26" s="168">
        <f t="shared" si="34"/>
        <v>7</v>
      </c>
      <c r="BT26" s="5" t="str">
        <f t="shared" si="35"/>
        <v>B</v>
      </c>
      <c r="BU26" s="476"/>
      <c r="BV26" s="476"/>
      <c r="BW26" s="168">
        <f t="shared" si="36"/>
        <v>0</v>
      </c>
      <c r="BX26" s="5" t="str">
        <f t="shared" si="37"/>
        <v/>
      </c>
      <c r="BY26" s="160">
        <f t="shared" si="38"/>
        <v>39</v>
      </c>
      <c r="BZ26" s="160">
        <f t="shared" si="39"/>
        <v>0</v>
      </c>
      <c r="CA26" s="160">
        <f t="shared" si="40"/>
        <v>39</v>
      </c>
      <c r="CB26" s="6" t="str">
        <f t="shared" si="41"/>
        <v>D</v>
      </c>
      <c r="CC26" s="105" t="s">
        <v>23</v>
      </c>
      <c r="CD26" s="159">
        <v>7</v>
      </c>
      <c r="CE26" s="159"/>
      <c r="CF26" s="168">
        <f t="shared" si="42"/>
        <v>7</v>
      </c>
      <c r="CG26" s="5" t="str">
        <f t="shared" si="43"/>
        <v>B</v>
      </c>
      <c r="CH26" s="159"/>
      <c r="CI26" s="159"/>
      <c r="CJ26" s="168">
        <f t="shared" si="44"/>
        <v>0</v>
      </c>
      <c r="CK26" s="5" t="str">
        <f t="shared" si="45"/>
        <v/>
      </c>
      <c r="CL26" s="159">
        <v>25</v>
      </c>
      <c r="CM26" s="159"/>
      <c r="CN26" s="168">
        <f t="shared" si="46"/>
        <v>25</v>
      </c>
      <c r="CO26" s="5" t="str">
        <f t="shared" si="47"/>
        <v>D</v>
      </c>
      <c r="CP26" s="159">
        <v>7</v>
      </c>
      <c r="CQ26" s="159"/>
      <c r="CR26" s="168">
        <f t="shared" si="48"/>
        <v>7</v>
      </c>
      <c r="CS26" s="5" t="str">
        <f t="shared" si="49"/>
        <v>B</v>
      </c>
      <c r="CT26" s="476"/>
      <c r="CU26" s="476"/>
      <c r="CV26" s="168">
        <f t="shared" si="50"/>
        <v>0</v>
      </c>
      <c r="CW26" s="5" t="str">
        <f t="shared" si="51"/>
        <v/>
      </c>
      <c r="CX26" s="160">
        <f t="shared" si="52"/>
        <v>39</v>
      </c>
      <c r="CY26" s="160">
        <f t="shared" si="53"/>
        <v>0</v>
      </c>
      <c r="CZ26" s="160">
        <f t="shared" si="54"/>
        <v>39</v>
      </c>
      <c r="DA26" s="6" t="str">
        <f t="shared" si="55"/>
        <v>D</v>
      </c>
      <c r="DB26" s="105" t="s">
        <v>23</v>
      </c>
      <c r="DC26" s="159">
        <v>7</v>
      </c>
      <c r="DD26" s="159"/>
      <c r="DE26" s="168">
        <f t="shared" si="56"/>
        <v>7</v>
      </c>
      <c r="DF26" s="5" t="str">
        <f t="shared" si="57"/>
        <v>B</v>
      </c>
      <c r="DG26" s="159"/>
      <c r="DH26" s="159"/>
      <c r="DI26" s="168">
        <f t="shared" si="58"/>
        <v>0</v>
      </c>
      <c r="DJ26" s="5" t="str">
        <f t="shared" si="59"/>
        <v/>
      </c>
      <c r="DK26" s="159">
        <v>25</v>
      </c>
      <c r="DL26" s="159"/>
      <c r="DM26" s="168">
        <f t="shared" si="60"/>
        <v>25</v>
      </c>
      <c r="DN26" s="5" t="str">
        <f t="shared" si="61"/>
        <v>D</v>
      </c>
      <c r="DO26" s="159">
        <v>7</v>
      </c>
      <c r="DP26" s="159"/>
      <c r="DQ26" s="168">
        <f t="shared" si="62"/>
        <v>7</v>
      </c>
      <c r="DR26" s="5" t="str">
        <f t="shared" si="63"/>
        <v>B</v>
      </c>
      <c r="DS26" s="476"/>
      <c r="DT26" s="476"/>
      <c r="DU26" s="168">
        <f t="shared" si="64"/>
        <v>0</v>
      </c>
      <c r="DV26" s="5" t="str">
        <f t="shared" si="65"/>
        <v/>
      </c>
      <c r="DW26" s="160">
        <f t="shared" si="66"/>
        <v>39</v>
      </c>
      <c r="DX26" s="160">
        <f t="shared" si="67"/>
        <v>0</v>
      </c>
      <c r="DY26" s="160">
        <f t="shared" si="68"/>
        <v>39</v>
      </c>
      <c r="DZ26" s="6" t="str">
        <f t="shared" si="69"/>
        <v>D</v>
      </c>
      <c r="EA26" s="105" t="s">
        <v>23</v>
      </c>
      <c r="EB26" s="159">
        <v>7</v>
      </c>
      <c r="EC26" s="159"/>
      <c r="ED26" s="168">
        <f t="shared" si="70"/>
        <v>7</v>
      </c>
      <c r="EE26" s="5" t="str">
        <f t="shared" si="71"/>
        <v>B</v>
      </c>
      <c r="EF26" s="159"/>
      <c r="EG26" s="159"/>
      <c r="EH26" s="168">
        <f t="shared" si="72"/>
        <v>0</v>
      </c>
      <c r="EI26" s="5" t="str">
        <f t="shared" si="73"/>
        <v/>
      </c>
      <c r="EJ26" s="159">
        <v>25</v>
      </c>
      <c r="EK26" s="159"/>
      <c r="EL26" s="168">
        <f t="shared" si="74"/>
        <v>25</v>
      </c>
      <c r="EM26" s="5" t="str">
        <f t="shared" si="75"/>
        <v>D</v>
      </c>
      <c r="EN26" s="159">
        <v>7</v>
      </c>
      <c r="EO26" s="159"/>
      <c r="EP26" s="168">
        <f t="shared" si="76"/>
        <v>7</v>
      </c>
      <c r="EQ26" s="5" t="str">
        <f t="shared" si="77"/>
        <v>B</v>
      </c>
      <c r="ER26" s="476"/>
      <c r="ES26" s="476"/>
      <c r="ET26" s="168">
        <f t="shared" si="78"/>
        <v>0</v>
      </c>
      <c r="EU26" s="5" t="str">
        <f t="shared" si="79"/>
        <v/>
      </c>
      <c r="EV26" s="160">
        <f t="shared" si="80"/>
        <v>39</v>
      </c>
      <c r="EW26" s="160">
        <f t="shared" si="81"/>
        <v>0</v>
      </c>
      <c r="EX26" s="160">
        <f t="shared" si="82"/>
        <v>39</v>
      </c>
      <c r="EY26" s="6" t="str">
        <f t="shared" si="83"/>
        <v>D</v>
      </c>
      <c r="EZ26" s="105">
        <v>17</v>
      </c>
      <c r="FA26" s="105">
        <v>17</v>
      </c>
      <c r="FB26" s="105">
        <v>17</v>
      </c>
      <c r="FC26" s="105">
        <v>18</v>
      </c>
      <c r="FD26" s="105">
        <v>18</v>
      </c>
      <c r="FE26" s="106">
        <f t="shared" si="84"/>
        <v>87</v>
      </c>
      <c r="FF26" s="100" t="str">
        <f t="shared" si="85"/>
        <v>A</v>
      </c>
      <c r="FG26" s="105">
        <v>17</v>
      </c>
      <c r="FH26" s="105">
        <v>17</v>
      </c>
      <c r="FI26" s="105">
        <v>17</v>
      </c>
      <c r="FJ26" s="105">
        <v>17</v>
      </c>
      <c r="FK26" s="105">
        <v>17</v>
      </c>
      <c r="FL26" s="107">
        <f t="shared" si="86"/>
        <v>85</v>
      </c>
      <c r="FM26" s="101" t="str">
        <f t="shared" si="87"/>
        <v>A</v>
      </c>
      <c r="FN26" s="105">
        <v>18</v>
      </c>
      <c r="FO26" s="105">
        <v>17</v>
      </c>
      <c r="FP26" s="105">
        <v>18</v>
      </c>
      <c r="FQ26" s="105">
        <v>17</v>
      </c>
      <c r="FR26" s="105">
        <v>18</v>
      </c>
      <c r="FS26" s="204">
        <f t="shared" si="88"/>
        <v>88</v>
      </c>
      <c r="FT26" s="205" t="str">
        <f t="shared" si="89"/>
        <v>A</v>
      </c>
      <c r="FU26" s="477" t="s">
        <v>613</v>
      </c>
      <c r="FV26" s="316">
        <f>IF(AND(C26=""),"-",VLOOKUP(B26,Register!$A$7:$AM$311,19,FALSE))</f>
        <v>16</v>
      </c>
      <c r="FW26" s="7">
        <f>IF(AND(C26=""),"-",VLOOKUP(B26,Register!$A$7:$AM$311,20,FALSE))</f>
        <v>20</v>
      </c>
      <c r="FX26" s="7">
        <f>IF(AND(C26=""),"-",VLOOKUP(B26,Register!$A$7:$AM$311,21,FALSE))</f>
        <v>48</v>
      </c>
      <c r="FY26" s="7">
        <f>IF(AND(C26=""),"-",VLOOKUP(B26,Register!$A$7:$AM$311,22,FALSE))</f>
        <v>50</v>
      </c>
      <c r="FZ26" s="7">
        <f>IF(AND(C26=""),"-",VLOOKUP(B26,Register!$A$7:$AM$311,23,FALSE))</f>
        <v>0</v>
      </c>
      <c r="GA26" s="7">
        <f>IF(AND(C26=""),"-",VLOOKUP(B26,Register!$A$7:$AM$311,24,FALSE))</f>
        <v>0</v>
      </c>
      <c r="GB26" s="7">
        <f>IF(AND(C26=""),"-",VLOOKUP(B26,Register!$A$7:$AM$311,25,FALSE))</f>
        <v>0</v>
      </c>
      <c r="GC26" s="7">
        <f>IF(AND(C26=""),"-",VLOOKUP(B26,Register!$A$7:$AM$311,26,FALSE))</f>
        <v>0</v>
      </c>
      <c r="GD26" s="7">
        <f>IF(AND(C26=""),"-",VLOOKUP(B26,Register!$A$7:$AM$311,27,FALSE))</f>
        <v>0</v>
      </c>
      <c r="GE26" s="7">
        <f>IF(AND(C26=""),"-",VLOOKUP(B26,Register!$A$7:$AM$311,28,FALSE))</f>
        <v>0</v>
      </c>
      <c r="GF26" s="7">
        <f>IF(AND(C26=""),"-",VLOOKUP(B26,Register!$A$7:$AM$311,29,FALSE))</f>
        <v>0</v>
      </c>
      <c r="GG26" s="7">
        <f>IF(AND(C26=""),"-",VLOOKUP(B26,Register!$A$7:$AM$311,30,FALSE))</f>
        <v>0</v>
      </c>
      <c r="GH26" s="8">
        <f>IF(AND(C26=""),"-",VLOOKUP(B26,Register!$A$7:$AM$311,31,FALSE))</f>
        <v>114</v>
      </c>
      <c r="GI26" s="309">
        <f>IF(AND(C26=""),"",VLOOKUP(B26,Register!$A$7:$CL$311,36,FALSE))</f>
        <v>0</v>
      </c>
      <c r="GJ26" s="182">
        <f t="shared" si="90"/>
        <v>10</v>
      </c>
      <c r="GK26" s="312">
        <f t="shared" si="91"/>
        <v>234</v>
      </c>
      <c r="GL26" s="314" t="str">
        <f t="shared" si="92"/>
        <v>nlokW</v>
      </c>
      <c r="GM26" s="3"/>
      <c r="GP26" s="315" t="s">
        <v>597</v>
      </c>
      <c r="GR26" s="3"/>
      <c r="GS26" s="3"/>
      <c r="GT26" s="3"/>
      <c r="GU26" s="3"/>
      <c r="GV26" s="3"/>
      <c r="GW26" s="3"/>
      <c r="GX26" s="3"/>
      <c r="GY26" s="3"/>
      <c r="GZ26" s="3"/>
      <c r="HA26" s="3"/>
      <c r="HB26" s="3"/>
      <c r="HC26" s="3"/>
      <c r="HD26" s="3"/>
      <c r="HE26" s="3"/>
      <c r="HF26" s="3"/>
      <c r="HG26" s="3"/>
      <c r="HH26" s="3"/>
      <c r="HI26" s="3"/>
      <c r="HJ26" s="3"/>
      <c r="HK26" s="3"/>
      <c r="HL26" s="3"/>
      <c r="HM26" s="3"/>
      <c r="HW26" s="321" t="str">
        <f>IF(ISNA(VLOOKUP(B26,Register!A$7:Z$315,9,FALSE)),"",VLOOKUP(B26,Register!A$7:Z$315,9,FALSE))</f>
        <v>SC</v>
      </c>
      <c r="HX26" s="321" t="str">
        <f>IF(ISNA(VLOOKUP(B26,Register!A$7:Z$315,12,FALSE)),"",VLOOKUP(B26,Register!A$7:Z$315,12,FALSE))</f>
        <v>M</v>
      </c>
      <c r="HY26" s="321" t="str">
        <f t="shared" si="93"/>
        <v/>
      </c>
      <c r="HZ26" s="321" t="str">
        <f t="shared" si="94"/>
        <v/>
      </c>
      <c r="IA26" s="321" t="str">
        <f t="shared" si="95"/>
        <v/>
      </c>
      <c r="IB26" s="321" t="str">
        <f t="shared" si="96"/>
        <v/>
      </c>
      <c r="IC26" s="321" t="str">
        <f t="shared" si="97"/>
        <v>M</v>
      </c>
      <c r="ID26" s="321" t="str">
        <f t="shared" si="98"/>
        <v/>
      </c>
      <c r="IE26" s="321" t="str">
        <f t="shared" si="99"/>
        <v/>
      </c>
      <c r="IF26" s="321" t="str">
        <f t="shared" si="100"/>
        <v/>
      </c>
    </row>
    <row r="27" spans="1:240" ht="21">
      <c r="A27" s="172">
        <v>15</v>
      </c>
      <c r="B27" s="197">
        <v>815</v>
      </c>
      <c r="C27" s="196" t="str">
        <f>IF(ISNA(VLOOKUP(B27,Register!A$7:Z$315,3,FALSE)),"",VLOOKUP(B27,Register!A$7:Z$315,3,FALSE))</f>
        <v/>
      </c>
      <c r="D27" s="196" t="str">
        <f>IF(ISNA(VLOOKUP(B27,Register!A$7:Z$315,4,FALSE)),"",VLOOKUP(B27,Register!A$7:Z$315,4,FALSE))</f>
        <v/>
      </c>
      <c r="E27" s="195" t="str">
        <f>IF(ISNA(VLOOKUP(B27,Register!A$7:Z$315,6,FALSE)),"",VLOOKUP(B27,Register!A$7:Z$315,6,FALSE))</f>
        <v/>
      </c>
      <c r="F27" s="105" t="s">
        <v>21</v>
      </c>
      <c r="G27" s="159">
        <v>10</v>
      </c>
      <c r="H27" s="159"/>
      <c r="I27" s="168">
        <f t="shared" si="2"/>
        <v>10</v>
      </c>
      <c r="J27" s="5" t="str">
        <f t="shared" si="3"/>
        <v>A+</v>
      </c>
      <c r="K27" s="159">
        <v>7</v>
      </c>
      <c r="L27" s="159"/>
      <c r="M27" s="168">
        <f t="shared" si="4"/>
        <v>7</v>
      </c>
      <c r="N27" s="5" t="str">
        <f t="shared" si="5"/>
        <v>B</v>
      </c>
      <c r="O27" s="159">
        <v>66</v>
      </c>
      <c r="P27" s="159"/>
      <c r="Q27" s="168">
        <f t="shared" si="6"/>
        <v>66</v>
      </c>
      <c r="R27" s="5" t="str">
        <f t="shared" si="7"/>
        <v>A+</v>
      </c>
      <c r="S27" s="159">
        <v>10</v>
      </c>
      <c r="T27" s="159"/>
      <c r="U27" s="168">
        <f t="shared" si="8"/>
        <v>10</v>
      </c>
      <c r="V27" s="5" t="str">
        <f t="shared" si="9"/>
        <v>A+</v>
      </c>
      <c r="W27" s="476"/>
      <c r="X27" s="476"/>
      <c r="Y27" s="168">
        <f t="shared" si="10"/>
        <v>0</v>
      </c>
      <c r="Z27" s="5" t="str">
        <f t="shared" si="11"/>
        <v/>
      </c>
      <c r="AA27" s="160">
        <f t="shared" si="0"/>
        <v>93</v>
      </c>
      <c r="AB27" s="160">
        <f t="shared" si="1"/>
        <v>0</v>
      </c>
      <c r="AC27" s="160">
        <f t="shared" si="12"/>
        <v>93</v>
      </c>
      <c r="AD27" s="6" t="str">
        <f t="shared" si="13"/>
        <v>C</v>
      </c>
      <c r="AE27" s="105" t="s">
        <v>21</v>
      </c>
      <c r="AF27" s="159">
        <v>10</v>
      </c>
      <c r="AG27" s="159"/>
      <c r="AH27" s="168">
        <f t="shared" si="14"/>
        <v>10</v>
      </c>
      <c r="AI27" s="5" t="str">
        <f t="shared" si="15"/>
        <v>A+</v>
      </c>
      <c r="AJ27" s="159">
        <v>7</v>
      </c>
      <c r="AK27" s="159"/>
      <c r="AL27" s="168">
        <f t="shared" si="16"/>
        <v>7</v>
      </c>
      <c r="AM27" s="5" t="str">
        <f t="shared" si="17"/>
        <v>B</v>
      </c>
      <c r="AN27" s="159">
        <v>66</v>
      </c>
      <c r="AO27" s="159"/>
      <c r="AP27" s="168">
        <f t="shared" si="18"/>
        <v>66</v>
      </c>
      <c r="AQ27" s="5" t="str">
        <f t="shared" si="19"/>
        <v>A+</v>
      </c>
      <c r="AR27" s="159">
        <v>10</v>
      </c>
      <c r="AS27" s="159"/>
      <c r="AT27" s="168">
        <f t="shared" si="20"/>
        <v>10</v>
      </c>
      <c r="AU27" s="5" t="str">
        <f t="shared" si="21"/>
        <v>A+</v>
      </c>
      <c r="AV27" s="476"/>
      <c r="AW27" s="476"/>
      <c r="AX27" s="168">
        <f t="shared" si="22"/>
        <v>0</v>
      </c>
      <c r="AY27" s="5" t="str">
        <f t="shared" si="23"/>
        <v/>
      </c>
      <c r="AZ27" s="160">
        <f t="shared" si="24"/>
        <v>93</v>
      </c>
      <c r="BA27" s="160">
        <f t="shared" si="25"/>
        <v>0</v>
      </c>
      <c r="BB27" s="160">
        <f t="shared" si="26"/>
        <v>93</v>
      </c>
      <c r="BC27" s="6" t="str">
        <f t="shared" si="27"/>
        <v>C</v>
      </c>
      <c r="BD27" s="105" t="s">
        <v>21</v>
      </c>
      <c r="BE27" s="159">
        <v>10</v>
      </c>
      <c r="BF27" s="159"/>
      <c r="BG27" s="168">
        <f t="shared" si="28"/>
        <v>10</v>
      </c>
      <c r="BH27" s="5" t="str">
        <f t="shared" si="29"/>
        <v>A+</v>
      </c>
      <c r="BI27" s="159">
        <v>7</v>
      </c>
      <c r="BJ27" s="159"/>
      <c r="BK27" s="168">
        <f t="shared" si="30"/>
        <v>7</v>
      </c>
      <c r="BL27" s="5" t="str">
        <f t="shared" si="31"/>
        <v>B</v>
      </c>
      <c r="BM27" s="159">
        <v>66</v>
      </c>
      <c r="BN27" s="159"/>
      <c r="BO27" s="168">
        <f t="shared" si="32"/>
        <v>66</v>
      </c>
      <c r="BP27" s="5" t="str">
        <f t="shared" si="33"/>
        <v>A+</v>
      </c>
      <c r="BQ27" s="159">
        <v>10</v>
      </c>
      <c r="BR27" s="159"/>
      <c r="BS27" s="168">
        <f t="shared" si="34"/>
        <v>10</v>
      </c>
      <c r="BT27" s="5" t="str">
        <f t="shared" si="35"/>
        <v>A+</v>
      </c>
      <c r="BU27" s="476"/>
      <c r="BV27" s="476"/>
      <c r="BW27" s="168">
        <f t="shared" si="36"/>
        <v>0</v>
      </c>
      <c r="BX27" s="5" t="str">
        <f t="shared" si="37"/>
        <v/>
      </c>
      <c r="BY27" s="160">
        <f t="shared" si="38"/>
        <v>93</v>
      </c>
      <c r="BZ27" s="160">
        <f t="shared" si="39"/>
        <v>0</v>
      </c>
      <c r="CA27" s="160">
        <f t="shared" si="40"/>
        <v>93</v>
      </c>
      <c r="CB27" s="6" t="str">
        <f t="shared" si="41"/>
        <v>C</v>
      </c>
      <c r="CC27" s="105" t="s">
        <v>21</v>
      </c>
      <c r="CD27" s="159">
        <v>10</v>
      </c>
      <c r="CE27" s="159"/>
      <c r="CF27" s="168">
        <f t="shared" si="42"/>
        <v>10</v>
      </c>
      <c r="CG27" s="5" t="str">
        <f t="shared" si="43"/>
        <v>A+</v>
      </c>
      <c r="CH27" s="159">
        <v>7</v>
      </c>
      <c r="CI27" s="159"/>
      <c r="CJ27" s="168">
        <f t="shared" si="44"/>
        <v>7</v>
      </c>
      <c r="CK27" s="5" t="str">
        <f t="shared" si="45"/>
        <v>B</v>
      </c>
      <c r="CL27" s="159">
        <v>66</v>
      </c>
      <c r="CM27" s="159"/>
      <c r="CN27" s="168">
        <f t="shared" si="46"/>
        <v>66</v>
      </c>
      <c r="CO27" s="5" t="str">
        <f t="shared" si="47"/>
        <v>A+</v>
      </c>
      <c r="CP27" s="159">
        <v>10</v>
      </c>
      <c r="CQ27" s="159"/>
      <c r="CR27" s="168">
        <f t="shared" si="48"/>
        <v>10</v>
      </c>
      <c r="CS27" s="5" t="str">
        <f t="shared" si="49"/>
        <v>A+</v>
      </c>
      <c r="CT27" s="476"/>
      <c r="CU27" s="476"/>
      <c r="CV27" s="168">
        <f t="shared" si="50"/>
        <v>0</v>
      </c>
      <c r="CW27" s="5" t="str">
        <f t="shared" si="51"/>
        <v/>
      </c>
      <c r="CX27" s="160">
        <f t="shared" si="52"/>
        <v>93</v>
      </c>
      <c r="CY27" s="160">
        <f t="shared" si="53"/>
        <v>0</v>
      </c>
      <c r="CZ27" s="160">
        <f t="shared" si="54"/>
        <v>93</v>
      </c>
      <c r="DA27" s="6" t="str">
        <f t="shared" si="55"/>
        <v>C</v>
      </c>
      <c r="DB27" s="105" t="s">
        <v>21</v>
      </c>
      <c r="DC27" s="159">
        <v>10</v>
      </c>
      <c r="DD27" s="159"/>
      <c r="DE27" s="168">
        <f t="shared" si="56"/>
        <v>10</v>
      </c>
      <c r="DF27" s="5" t="str">
        <f t="shared" si="57"/>
        <v>A+</v>
      </c>
      <c r="DG27" s="159">
        <v>7</v>
      </c>
      <c r="DH27" s="159"/>
      <c r="DI27" s="168">
        <f t="shared" si="58"/>
        <v>7</v>
      </c>
      <c r="DJ27" s="5" t="str">
        <f t="shared" si="59"/>
        <v>B</v>
      </c>
      <c r="DK27" s="159">
        <v>66</v>
      </c>
      <c r="DL27" s="159"/>
      <c r="DM27" s="168">
        <f t="shared" si="60"/>
        <v>66</v>
      </c>
      <c r="DN27" s="5" t="str">
        <f t="shared" si="61"/>
        <v>A+</v>
      </c>
      <c r="DO27" s="159">
        <v>10</v>
      </c>
      <c r="DP27" s="159"/>
      <c r="DQ27" s="168">
        <f t="shared" si="62"/>
        <v>10</v>
      </c>
      <c r="DR27" s="5" t="str">
        <f t="shared" si="63"/>
        <v>A+</v>
      </c>
      <c r="DS27" s="476"/>
      <c r="DT27" s="476"/>
      <c r="DU27" s="168">
        <f t="shared" si="64"/>
        <v>0</v>
      </c>
      <c r="DV27" s="5" t="str">
        <f t="shared" si="65"/>
        <v/>
      </c>
      <c r="DW27" s="160">
        <f t="shared" si="66"/>
        <v>93</v>
      </c>
      <c r="DX27" s="160">
        <f t="shared" si="67"/>
        <v>0</v>
      </c>
      <c r="DY27" s="160">
        <f t="shared" si="68"/>
        <v>93</v>
      </c>
      <c r="DZ27" s="6" t="str">
        <f t="shared" si="69"/>
        <v>C</v>
      </c>
      <c r="EA27" s="105" t="s">
        <v>21</v>
      </c>
      <c r="EB27" s="159">
        <v>10</v>
      </c>
      <c r="EC27" s="159"/>
      <c r="ED27" s="168">
        <f t="shared" si="70"/>
        <v>10</v>
      </c>
      <c r="EE27" s="5" t="str">
        <f t="shared" si="71"/>
        <v>A+</v>
      </c>
      <c r="EF27" s="159">
        <v>7</v>
      </c>
      <c r="EG27" s="159"/>
      <c r="EH27" s="168">
        <f t="shared" si="72"/>
        <v>7</v>
      </c>
      <c r="EI27" s="5" t="str">
        <f t="shared" si="73"/>
        <v>B</v>
      </c>
      <c r="EJ27" s="159">
        <v>66</v>
      </c>
      <c r="EK27" s="159"/>
      <c r="EL27" s="168">
        <f t="shared" si="74"/>
        <v>66</v>
      </c>
      <c r="EM27" s="5" t="str">
        <f t="shared" si="75"/>
        <v>A+</v>
      </c>
      <c r="EN27" s="159">
        <v>10</v>
      </c>
      <c r="EO27" s="159"/>
      <c r="EP27" s="168">
        <f t="shared" si="76"/>
        <v>10</v>
      </c>
      <c r="EQ27" s="5" t="str">
        <f t="shared" si="77"/>
        <v>A+</v>
      </c>
      <c r="ER27" s="476"/>
      <c r="ES27" s="476"/>
      <c r="ET27" s="168">
        <f t="shared" si="78"/>
        <v>0</v>
      </c>
      <c r="EU27" s="5" t="str">
        <f t="shared" si="79"/>
        <v/>
      </c>
      <c r="EV27" s="160">
        <f t="shared" si="80"/>
        <v>93</v>
      </c>
      <c r="EW27" s="160">
        <f t="shared" si="81"/>
        <v>0</v>
      </c>
      <c r="EX27" s="160">
        <f t="shared" si="82"/>
        <v>93</v>
      </c>
      <c r="EY27" s="6" t="str">
        <f t="shared" si="83"/>
        <v>C</v>
      </c>
      <c r="EZ27" s="105">
        <v>19</v>
      </c>
      <c r="FA27" s="105">
        <v>19</v>
      </c>
      <c r="FB27" s="105">
        <v>19</v>
      </c>
      <c r="FC27" s="105">
        <v>19</v>
      </c>
      <c r="FD27" s="105">
        <v>19</v>
      </c>
      <c r="FE27" s="106">
        <f t="shared" si="84"/>
        <v>95</v>
      </c>
      <c r="FF27" s="100" t="str">
        <f t="shared" si="85"/>
        <v>A+</v>
      </c>
      <c r="FG27" s="105">
        <v>19</v>
      </c>
      <c r="FH27" s="105">
        <v>19</v>
      </c>
      <c r="FI27" s="105">
        <v>19</v>
      </c>
      <c r="FJ27" s="105">
        <v>19</v>
      </c>
      <c r="FK27" s="105">
        <v>19</v>
      </c>
      <c r="FL27" s="107">
        <f t="shared" si="86"/>
        <v>95</v>
      </c>
      <c r="FM27" s="101" t="str">
        <f t="shared" si="87"/>
        <v>A+</v>
      </c>
      <c r="FN27" s="105">
        <v>18</v>
      </c>
      <c r="FO27" s="105">
        <v>19</v>
      </c>
      <c r="FP27" s="105">
        <v>19</v>
      </c>
      <c r="FQ27" s="105">
        <v>19</v>
      </c>
      <c r="FR27" s="105">
        <v>19</v>
      </c>
      <c r="FS27" s="204">
        <f t="shared" si="88"/>
        <v>94</v>
      </c>
      <c r="FT27" s="205" t="str">
        <f t="shared" si="89"/>
        <v>A+</v>
      </c>
      <c r="FU27" s="477" t="s">
        <v>613</v>
      </c>
      <c r="FV27" s="316" t="str">
        <f>IF(AND(C27=""),"-",VLOOKUP(B27,Register!$A$7:$AM$311,19,FALSE))</f>
        <v>-</v>
      </c>
      <c r="FW27" s="7" t="str">
        <f>IF(AND(C27=""),"-",VLOOKUP(B27,Register!$A$7:$AM$311,20,FALSE))</f>
        <v>-</v>
      </c>
      <c r="FX27" s="7" t="str">
        <f>IF(AND(C27=""),"-",VLOOKUP(B27,Register!$A$7:$AM$311,21,FALSE))</f>
        <v>-</v>
      </c>
      <c r="FY27" s="7" t="str">
        <f>IF(AND(C27=""),"-",VLOOKUP(B27,Register!$A$7:$AM$311,22,FALSE))</f>
        <v>-</v>
      </c>
      <c r="FZ27" s="7" t="str">
        <f>IF(AND(C27=""),"-",VLOOKUP(B27,Register!$A$7:$AM$311,23,FALSE))</f>
        <v>-</v>
      </c>
      <c r="GA27" s="7" t="str">
        <f>IF(AND(C27=""),"-",VLOOKUP(B27,Register!$A$7:$AM$311,24,FALSE))</f>
        <v>-</v>
      </c>
      <c r="GB27" s="7" t="str">
        <f>IF(AND(C27=""),"-",VLOOKUP(B27,Register!$A$7:$AM$311,25,FALSE))</f>
        <v>-</v>
      </c>
      <c r="GC27" s="7" t="str">
        <f>IF(AND(C27=""),"-",VLOOKUP(B27,Register!$A$7:$AM$311,26,FALSE))</f>
        <v>-</v>
      </c>
      <c r="GD27" s="7" t="str">
        <f>IF(AND(C27=""),"-",VLOOKUP(B27,Register!$A$7:$AM$311,27,FALSE))</f>
        <v>-</v>
      </c>
      <c r="GE27" s="7" t="str">
        <f>IF(AND(C27=""),"-",VLOOKUP(B27,Register!$A$7:$AM$311,28,FALSE))</f>
        <v>-</v>
      </c>
      <c r="GF27" s="7" t="str">
        <f>IF(AND(C27=""),"-",VLOOKUP(B27,Register!$A$7:$AM$311,29,FALSE))</f>
        <v>-</v>
      </c>
      <c r="GG27" s="7" t="str">
        <f>IF(AND(C27=""),"-",VLOOKUP(B27,Register!$A$7:$AM$311,30,FALSE))</f>
        <v>-</v>
      </c>
      <c r="GH27" s="8" t="str">
        <f>IF(AND(C27=""),"-",VLOOKUP(B27,Register!$A$7:$AM$311,31,FALSE))</f>
        <v>-</v>
      </c>
      <c r="GI27" s="309" t="str">
        <f>IF(AND(C27=""),"",VLOOKUP(B27,Register!$A$7:$CL$311,36,FALSE))</f>
        <v/>
      </c>
      <c r="GJ27" s="182">
        <f t="shared" si="90"/>
        <v>1</v>
      </c>
      <c r="GK27" s="312">
        <f t="shared" si="91"/>
        <v>558</v>
      </c>
      <c r="GL27" s="314" t="str">
        <f t="shared" si="92"/>
        <v>izFke</v>
      </c>
      <c r="GM27" s="3"/>
      <c r="GP27" s="315" t="s">
        <v>598</v>
      </c>
      <c r="GR27" s="3"/>
      <c r="GS27" s="3"/>
      <c r="GT27" s="3"/>
      <c r="GU27" s="3"/>
      <c r="GV27" s="3"/>
      <c r="GW27" s="3"/>
      <c r="GX27" s="3"/>
      <c r="GY27" s="3"/>
      <c r="GZ27" s="3"/>
      <c r="HA27" s="3"/>
      <c r="HB27" s="3"/>
      <c r="HC27" s="3"/>
      <c r="HD27" s="3"/>
      <c r="HE27" s="3"/>
      <c r="HF27" s="3"/>
      <c r="HG27" s="3"/>
      <c r="HH27" s="3"/>
      <c r="HI27" s="3"/>
      <c r="HJ27" s="3"/>
      <c r="HK27" s="3"/>
      <c r="HL27" s="3"/>
      <c r="HM27" s="3"/>
      <c r="HW27" s="321" t="str">
        <f>IF(ISNA(VLOOKUP(B27,Register!A$7:Z$315,9,FALSE)),"",VLOOKUP(B27,Register!A$7:Z$315,9,FALSE))</f>
        <v/>
      </c>
      <c r="HX27" s="321" t="str">
        <f>IF(ISNA(VLOOKUP(B27,Register!A$7:Z$315,12,FALSE)),"",VLOOKUP(B27,Register!A$7:Z$315,12,FALSE))</f>
        <v/>
      </c>
      <c r="HY27" s="321" t="str">
        <f t="shared" si="93"/>
        <v/>
      </c>
      <c r="HZ27" s="321" t="str">
        <f t="shared" si="94"/>
        <v/>
      </c>
      <c r="IA27" s="321" t="str">
        <f t="shared" si="95"/>
        <v/>
      </c>
      <c r="IB27" s="321" t="str">
        <f t="shared" si="96"/>
        <v/>
      </c>
      <c r="IC27" s="321" t="str">
        <f t="shared" si="97"/>
        <v/>
      </c>
      <c r="ID27" s="321" t="str">
        <f t="shared" si="98"/>
        <v/>
      </c>
      <c r="IE27" s="321" t="str">
        <f t="shared" si="99"/>
        <v/>
      </c>
      <c r="IF27" s="321" t="str">
        <f t="shared" si="100"/>
        <v/>
      </c>
    </row>
    <row r="28" spans="1:240" ht="21">
      <c r="A28" s="172">
        <v>16</v>
      </c>
      <c r="B28" s="197"/>
      <c r="C28" s="196" t="str">
        <f>IF(ISNA(VLOOKUP(B28,Register!A$7:Z$315,3,FALSE)),"",VLOOKUP(B28,Register!A$7:Z$315,3,FALSE))</f>
        <v/>
      </c>
      <c r="D28" s="196" t="str">
        <f>IF(ISNA(VLOOKUP(B28,Register!A$7:Z$315,4,FALSE)),"",VLOOKUP(B28,Register!A$7:Z$315,4,FALSE))</f>
        <v/>
      </c>
      <c r="E28" s="195" t="str">
        <f>IF(ISNA(VLOOKUP(B28,Register!A$7:Z$315,6,FALSE)),"",VLOOKUP(B28,Register!A$7:Z$315,6,FALSE))</f>
        <v/>
      </c>
      <c r="F28" s="105" t="s">
        <v>21</v>
      </c>
      <c r="G28" s="159">
        <v>10</v>
      </c>
      <c r="H28" s="159"/>
      <c r="I28" s="168" t="str">
        <f t="shared" si="2"/>
        <v/>
      </c>
      <c r="J28" s="5" t="str">
        <f t="shared" si="3"/>
        <v/>
      </c>
      <c r="K28" s="159">
        <v>10</v>
      </c>
      <c r="L28" s="159"/>
      <c r="M28" s="168" t="str">
        <f t="shared" si="4"/>
        <v/>
      </c>
      <c r="N28" s="5" t="str">
        <f t="shared" si="5"/>
        <v/>
      </c>
      <c r="O28" s="159">
        <v>68</v>
      </c>
      <c r="P28" s="159"/>
      <c r="Q28" s="168" t="str">
        <f t="shared" si="6"/>
        <v/>
      </c>
      <c r="R28" s="5" t="str">
        <f t="shared" si="7"/>
        <v/>
      </c>
      <c r="S28" s="159">
        <v>10</v>
      </c>
      <c r="T28" s="159"/>
      <c r="U28" s="168" t="str">
        <f t="shared" si="8"/>
        <v/>
      </c>
      <c r="V28" s="5" t="str">
        <f t="shared" si="9"/>
        <v/>
      </c>
      <c r="W28" s="476"/>
      <c r="X28" s="476"/>
      <c r="Y28" s="168" t="str">
        <f t="shared" si="10"/>
        <v/>
      </c>
      <c r="Z28" s="5" t="str">
        <f t="shared" si="11"/>
        <v/>
      </c>
      <c r="AA28" s="160" t="str">
        <f t="shared" si="0"/>
        <v/>
      </c>
      <c r="AB28" s="160" t="str">
        <f t="shared" si="1"/>
        <v/>
      </c>
      <c r="AC28" s="160" t="str">
        <f t="shared" si="12"/>
        <v/>
      </c>
      <c r="AD28" s="6" t="str">
        <f t="shared" si="13"/>
        <v/>
      </c>
      <c r="AE28" s="105" t="s">
        <v>21</v>
      </c>
      <c r="AF28" s="159">
        <v>10</v>
      </c>
      <c r="AG28" s="159"/>
      <c r="AH28" s="168" t="str">
        <f t="shared" si="14"/>
        <v/>
      </c>
      <c r="AI28" s="5" t="str">
        <f t="shared" si="15"/>
        <v/>
      </c>
      <c r="AJ28" s="159">
        <v>10</v>
      </c>
      <c r="AK28" s="159"/>
      <c r="AL28" s="168" t="str">
        <f t="shared" si="16"/>
        <v/>
      </c>
      <c r="AM28" s="5" t="str">
        <f t="shared" si="17"/>
        <v/>
      </c>
      <c r="AN28" s="159">
        <v>68</v>
      </c>
      <c r="AO28" s="159"/>
      <c r="AP28" s="168" t="str">
        <f t="shared" si="18"/>
        <v/>
      </c>
      <c r="AQ28" s="5" t="str">
        <f t="shared" si="19"/>
        <v/>
      </c>
      <c r="AR28" s="159">
        <v>10</v>
      </c>
      <c r="AS28" s="159"/>
      <c r="AT28" s="168" t="str">
        <f t="shared" si="20"/>
        <v/>
      </c>
      <c r="AU28" s="5" t="str">
        <f t="shared" si="21"/>
        <v/>
      </c>
      <c r="AV28" s="476"/>
      <c r="AW28" s="476"/>
      <c r="AX28" s="168" t="str">
        <f t="shared" si="22"/>
        <v/>
      </c>
      <c r="AY28" s="5" t="str">
        <f t="shared" si="23"/>
        <v/>
      </c>
      <c r="AZ28" s="160" t="str">
        <f t="shared" si="24"/>
        <v/>
      </c>
      <c r="BA28" s="160" t="str">
        <f t="shared" si="25"/>
        <v/>
      </c>
      <c r="BB28" s="160" t="str">
        <f t="shared" si="26"/>
        <v/>
      </c>
      <c r="BC28" s="6" t="str">
        <f t="shared" si="27"/>
        <v/>
      </c>
      <c r="BD28" s="105" t="s">
        <v>21</v>
      </c>
      <c r="BE28" s="159">
        <v>10</v>
      </c>
      <c r="BF28" s="159"/>
      <c r="BG28" s="168" t="str">
        <f t="shared" si="28"/>
        <v/>
      </c>
      <c r="BH28" s="5" t="str">
        <f t="shared" si="29"/>
        <v/>
      </c>
      <c r="BI28" s="159">
        <v>10</v>
      </c>
      <c r="BJ28" s="159"/>
      <c r="BK28" s="168" t="str">
        <f t="shared" si="30"/>
        <v/>
      </c>
      <c r="BL28" s="5" t="str">
        <f t="shared" si="31"/>
        <v/>
      </c>
      <c r="BM28" s="159">
        <v>68</v>
      </c>
      <c r="BN28" s="159"/>
      <c r="BO28" s="168" t="str">
        <f t="shared" si="32"/>
        <v/>
      </c>
      <c r="BP28" s="5" t="str">
        <f t="shared" si="33"/>
        <v/>
      </c>
      <c r="BQ28" s="159">
        <v>10</v>
      </c>
      <c r="BR28" s="159"/>
      <c r="BS28" s="168" t="str">
        <f t="shared" si="34"/>
        <v/>
      </c>
      <c r="BT28" s="5" t="str">
        <f t="shared" si="35"/>
        <v/>
      </c>
      <c r="BU28" s="476"/>
      <c r="BV28" s="476"/>
      <c r="BW28" s="168" t="str">
        <f t="shared" si="36"/>
        <v/>
      </c>
      <c r="BX28" s="5" t="str">
        <f t="shared" si="37"/>
        <v/>
      </c>
      <c r="BY28" s="160" t="str">
        <f t="shared" si="38"/>
        <v/>
      </c>
      <c r="BZ28" s="160" t="str">
        <f t="shared" si="39"/>
        <v/>
      </c>
      <c r="CA28" s="160" t="str">
        <f t="shared" si="40"/>
        <v/>
      </c>
      <c r="CB28" s="6" t="str">
        <f t="shared" si="41"/>
        <v/>
      </c>
      <c r="CC28" s="105" t="s">
        <v>21</v>
      </c>
      <c r="CD28" s="159">
        <v>10</v>
      </c>
      <c r="CE28" s="159"/>
      <c r="CF28" s="168" t="str">
        <f t="shared" si="42"/>
        <v/>
      </c>
      <c r="CG28" s="5" t="str">
        <f t="shared" si="43"/>
        <v/>
      </c>
      <c r="CH28" s="159">
        <v>10</v>
      </c>
      <c r="CI28" s="159"/>
      <c r="CJ28" s="168" t="str">
        <f t="shared" si="44"/>
        <v/>
      </c>
      <c r="CK28" s="5" t="str">
        <f t="shared" si="45"/>
        <v/>
      </c>
      <c r="CL28" s="159">
        <v>68</v>
      </c>
      <c r="CM28" s="159"/>
      <c r="CN28" s="168" t="str">
        <f t="shared" si="46"/>
        <v/>
      </c>
      <c r="CO28" s="5" t="str">
        <f t="shared" si="47"/>
        <v/>
      </c>
      <c r="CP28" s="159">
        <v>10</v>
      </c>
      <c r="CQ28" s="159"/>
      <c r="CR28" s="168" t="str">
        <f t="shared" si="48"/>
        <v/>
      </c>
      <c r="CS28" s="5" t="str">
        <f t="shared" si="49"/>
        <v/>
      </c>
      <c r="CT28" s="476"/>
      <c r="CU28" s="476"/>
      <c r="CV28" s="168" t="str">
        <f t="shared" si="50"/>
        <v/>
      </c>
      <c r="CW28" s="5" t="str">
        <f t="shared" si="51"/>
        <v/>
      </c>
      <c r="CX28" s="160" t="str">
        <f t="shared" si="52"/>
        <v/>
      </c>
      <c r="CY28" s="160" t="str">
        <f t="shared" si="53"/>
        <v/>
      </c>
      <c r="CZ28" s="160" t="str">
        <f t="shared" si="54"/>
        <v/>
      </c>
      <c r="DA28" s="6" t="str">
        <f t="shared" si="55"/>
        <v/>
      </c>
      <c r="DB28" s="105" t="s">
        <v>21</v>
      </c>
      <c r="DC28" s="159">
        <v>10</v>
      </c>
      <c r="DD28" s="159"/>
      <c r="DE28" s="168" t="str">
        <f t="shared" si="56"/>
        <v/>
      </c>
      <c r="DF28" s="5" t="str">
        <f t="shared" si="57"/>
        <v/>
      </c>
      <c r="DG28" s="159">
        <v>10</v>
      </c>
      <c r="DH28" s="159"/>
      <c r="DI28" s="168" t="str">
        <f t="shared" si="58"/>
        <v/>
      </c>
      <c r="DJ28" s="5" t="str">
        <f t="shared" si="59"/>
        <v/>
      </c>
      <c r="DK28" s="159">
        <v>68</v>
      </c>
      <c r="DL28" s="159"/>
      <c r="DM28" s="168" t="str">
        <f t="shared" si="60"/>
        <v/>
      </c>
      <c r="DN28" s="5" t="str">
        <f t="shared" si="61"/>
        <v/>
      </c>
      <c r="DO28" s="159">
        <v>10</v>
      </c>
      <c r="DP28" s="159"/>
      <c r="DQ28" s="168" t="str">
        <f t="shared" si="62"/>
        <v/>
      </c>
      <c r="DR28" s="5" t="str">
        <f t="shared" si="63"/>
        <v/>
      </c>
      <c r="DS28" s="476"/>
      <c r="DT28" s="476"/>
      <c r="DU28" s="168" t="str">
        <f t="shared" si="64"/>
        <v/>
      </c>
      <c r="DV28" s="5" t="str">
        <f t="shared" si="65"/>
        <v/>
      </c>
      <c r="DW28" s="160" t="str">
        <f t="shared" si="66"/>
        <v/>
      </c>
      <c r="DX28" s="160" t="str">
        <f t="shared" si="67"/>
        <v/>
      </c>
      <c r="DY28" s="160" t="str">
        <f t="shared" si="68"/>
        <v/>
      </c>
      <c r="DZ28" s="6" t="str">
        <f t="shared" si="69"/>
        <v/>
      </c>
      <c r="EA28" s="105" t="s">
        <v>21</v>
      </c>
      <c r="EB28" s="159">
        <v>10</v>
      </c>
      <c r="EC28" s="159"/>
      <c r="ED28" s="168" t="str">
        <f t="shared" si="70"/>
        <v/>
      </c>
      <c r="EE28" s="5" t="str">
        <f t="shared" si="71"/>
        <v/>
      </c>
      <c r="EF28" s="159">
        <v>10</v>
      </c>
      <c r="EG28" s="159"/>
      <c r="EH28" s="168" t="str">
        <f t="shared" si="72"/>
        <v/>
      </c>
      <c r="EI28" s="5" t="str">
        <f t="shared" si="73"/>
        <v/>
      </c>
      <c r="EJ28" s="159">
        <v>68</v>
      </c>
      <c r="EK28" s="159"/>
      <c r="EL28" s="168" t="str">
        <f t="shared" si="74"/>
        <v/>
      </c>
      <c r="EM28" s="5" t="str">
        <f t="shared" si="75"/>
        <v/>
      </c>
      <c r="EN28" s="159">
        <v>10</v>
      </c>
      <c r="EO28" s="159"/>
      <c r="EP28" s="168" t="str">
        <f t="shared" si="76"/>
        <v/>
      </c>
      <c r="EQ28" s="5" t="str">
        <f t="shared" si="77"/>
        <v/>
      </c>
      <c r="ER28" s="476"/>
      <c r="ES28" s="476"/>
      <c r="ET28" s="168" t="str">
        <f t="shared" si="78"/>
        <v/>
      </c>
      <c r="EU28" s="5" t="str">
        <f t="shared" si="79"/>
        <v/>
      </c>
      <c r="EV28" s="160" t="str">
        <f t="shared" si="80"/>
        <v/>
      </c>
      <c r="EW28" s="160" t="str">
        <f t="shared" si="81"/>
        <v/>
      </c>
      <c r="EX28" s="160" t="str">
        <f t="shared" si="82"/>
        <v/>
      </c>
      <c r="EY28" s="6" t="str">
        <f t="shared" si="83"/>
        <v/>
      </c>
      <c r="EZ28" s="105">
        <v>19</v>
      </c>
      <c r="FA28" s="105">
        <v>19</v>
      </c>
      <c r="FB28" s="105">
        <v>19</v>
      </c>
      <c r="FC28" s="105">
        <v>19</v>
      </c>
      <c r="FD28" s="105">
        <v>19</v>
      </c>
      <c r="FE28" s="106" t="str">
        <f t="shared" si="84"/>
        <v/>
      </c>
      <c r="FF28" s="100" t="str">
        <f t="shared" si="85"/>
        <v xml:space="preserve"> </v>
      </c>
      <c r="FG28" s="105">
        <v>18</v>
      </c>
      <c r="FH28" s="105">
        <v>19</v>
      </c>
      <c r="FI28" s="105">
        <v>19</v>
      </c>
      <c r="FJ28" s="105">
        <v>19</v>
      </c>
      <c r="FK28" s="105">
        <v>19</v>
      </c>
      <c r="FL28" s="107" t="str">
        <f t="shared" si="86"/>
        <v/>
      </c>
      <c r="FM28" s="101" t="str">
        <f t="shared" si="87"/>
        <v xml:space="preserve"> </v>
      </c>
      <c r="FN28" s="105">
        <v>19</v>
      </c>
      <c r="FO28" s="105">
        <v>19</v>
      </c>
      <c r="FP28" s="105">
        <v>19</v>
      </c>
      <c r="FQ28" s="105">
        <v>19</v>
      </c>
      <c r="FR28" s="105">
        <v>19</v>
      </c>
      <c r="FS28" s="204" t="str">
        <f t="shared" si="88"/>
        <v/>
      </c>
      <c r="FT28" s="205" t="str">
        <f t="shared" si="89"/>
        <v xml:space="preserve"> </v>
      </c>
      <c r="FU28" s="477" t="s">
        <v>613</v>
      </c>
      <c r="FV28" s="316" t="str">
        <f>IF(AND(C28=""),"-",VLOOKUP(B28,Register!$A$7:$AM$311,19,FALSE))</f>
        <v>-</v>
      </c>
      <c r="FW28" s="7" t="str">
        <f>IF(AND(C28=""),"-",VLOOKUP(B28,Register!$A$7:$AM$311,20,FALSE))</f>
        <v>-</v>
      </c>
      <c r="FX28" s="7" t="str">
        <f>IF(AND(C28=""),"-",VLOOKUP(B28,Register!$A$7:$AM$311,21,FALSE))</f>
        <v>-</v>
      </c>
      <c r="FY28" s="7" t="str">
        <f>IF(AND(C28=""),"-",VLOOKUP(B28,Register!$A$7:$AM$311,22,FALSE))</f>
        <v>-</v>
      </c>
      <c r="FZ28" s="7" t="str">
        <f>IF(AND(C28=""),"-",VLOOKUP(B28,Register!$A$7:$AM$311,23,FALSE))</f>
        <v>-</v>
      </c>
      <c r="GA28" s="7" t="str">
        <f>IF(AND(C28=""),"-",VLOOKUP(B28,Register!$A$7:$AM$311,24,FALSE))</f>
        <v>-</v>
      </c>
      <c r="GB28" s="7" t="str">
        <f>IF(AND(C28=""),"-",VLOOKUP(B28,Register!$A$7:$AM$311,25,FALSE))</f>
        <v>-</v>
      </c>
      <c r="GC28" s="7" t="str">
        <f>IF(AND(C28=""),"-",VLOOKUP(B28,Register!$A$7:$AM$311,26,FALSE))</f>
        <v>-</v>
      </c>
      <c r="GD28" s="7" t="str">
        <f>IF(AND(C28=""),"-",VLOOKUP(B28,Register!$A$7:$AM$311,27,FALSE))</f>
        <v>-</v>
      </c>
      <c r="GE28" s="7" t="str">
        <f>IF(AND(C28=""),"-",VLOOKUP(B28,Register!$A$7:$AM$311,28,FALSE))</f>
        <v>-</v>
      </c>
      <c r="GF28" s="7" t="str">
        <f>IF(AND(C28=""),"-",VLOOKUP(B28,Register!$A$7:$AM$311,29,FALSE))</f>
        <v>-</v>
      </c>
      <c r="GG28" s="7" t="str">
        <f>IF(AND(C28=""),"-",VLOOKUP(B28,Register!$A$7:$AM$311,30,FALSE))</f>
        <v>-</v>
      </c>
      <c r="GH28" s="8" t="str">
        <f>IF(AND(C28=""),"-",VLOOKUP(B28,Register!$A$7:$AM$311,31,FALSE))</f>
        <v>-</v>
      </c>
      <c r="GI28" s="309" t="str">
        <f>IF(AND(C28=""),"",VLOOKUP(B28,Register!$A$7:$CL$311,36,FALSE))</f>
        <v/>
      </c>
      <c r="GJ28" s="182" t="str">
        <f t="shared" si="90"/>
        <v/>
      </c>
      <c r="GK28" s="312" t="str">
        <f t="shared" si="91"/>
        <v/>
      </c>
      <c r="GL28" s="314" t="str">
        <f t="shared" si="92"/>
        <v/>
      </c>
      <c r="GM28" s="3"/>
      <c r="GP28" s="315" t="s">
        <v>599</v>
      </c>
      <c r="GR28" s="3"/>
      <c r="GS28" s="3"/>
      <c r="GT28" s="3"/>
      <c r="GU28" s="3"/>
      <c r="GV28" s="3"/>
      <c r="GW28" s="3"/>
      <c r="GX28" s="3"/>
      <c r="GY28" s="3"/>
      <c r="GZ28" s="3"/>
      <c r="HA28" s="3"/>
      <c r="HB28" s="3"/>
      <c r="HC28" s="3"/>
      <c r="HD28" s="3"/>
      <c r="HE28" s="3"/>
      <c r="HF28" s="3"/>
      <c r="HG28" s="3"/>
      <c r="HH28" s="3"/>
      <c r="HI28" s="3"/>
      <c r="HJ28" s="3"/>
      <c r="HK28" s="3"/>
      <c r="HL28" s="3"/>
      <c r="HM28" s="3"/>
      <c r="HW28" s="321" t="str">
        <f>IF(ISNA(VLOOKUP(B28,Register!A$7:Z$315,9,FALSE)),"",VLOOKUP(B28,Register!A$7:Z$315,9,FALSE))</f>
        <v/>
      </c>
      <c r="HX28" s="321" t="str">
        <f>IF(ISNA(VLOOKUP(B28,Register!A$7:Z$315,12,FALSE)),"",VLOOKUP(B28,Register!A$7:Z$315,12,FALSE))</f>
        <v/>
      </c>
      <c r="HY28" s="321" t="str">
        <f t="shared" si="93"/>
        <v/>
      </c>
      <c r="HZ28" s="321" t="str">
        <f t="shared" si="94"/>
        <v/>
      </c>
      <c r="IA28" s="321" t="str">
        <f t="shared" si="95"/>
        <v/>
      </c>
      <c r="IB28" s="321" t="str">
        <f t="shared" si="96"/>
        <v/>
      </c>
      <c r="IC28" s="321" t="str">
        <f t="shared" si="97"/>
        <v/>
      </c>
      <c r="ID28" s="321" t="str">
        <f t="shared" si="98"/>
        <v/>
      </c>
      <c r="IE28" s="321" t="str">
        <f t="shared" si="99"/>
        <v/>
      </c>
      <c r="IF28" s="321" t="str">
        <f t="shared" si="100"/>
        <v/>
      </c>
    </row>
    <row r="29" spans="1:240" ht="21">
      <c r="A29" s="172">
        <v>17</v>
      </c>
      <c r="B29" s="197"/>
      <c r="C29" s="196" t="str">
        <f>IF(ISNA(VLOOKUP(B29,Register!A$7:Z$315,3,FALSE)),"",VLOOKUP(B29,Register!A$7:Z$315,3,FALSE))</f>
        <v/>
      </c>
      <c r="D29" s="196" t="str">
        <f>IF(ISNA(VLOOKUP(B29,Register!A$7:Z$315,4,FALSE)),"",VLOOKUP(B29,Register!A$7:Z$315,4,FALSE))</f>
        <v/>
      </c>
      <c r="E29" s="195" t="str">
        <f>IF(ISNA(VLOOKUP(B29,Register!A$7:Z$315,6,FALSE)),"",VLOOKUP(B29,Register!A$7:Z$315,6,FALSE))</f>
        <v/>
      </c>
      <c r="F29" s="105" t="s">
        <v>22</v>
      </c>
      <c r="G29" s="159">
        <v>9</v>
      </c>
      <c r="H29" s="159"/>
      <c r="I29" s="168" t="str">
        <f t="shared" si="2"/>
        <v/>
      </c>
      <c r="J29" s="5" t="str">
        <f t="shared" si="3"/>
        <v/>
      </c>
      <c r="K29" s="159">
        <v>7</v>
      </c>
      <c r="L29" s="159"/>
      <c r="M29" s="168" t="str">
        <f t="shared" si="4"/>
        <v/>
      </c>
      <c r="N29" s="5" t="str">
        <f t="shared" si="5"/>
        <v/>
      </c>
      <c r="O29" s="159">
        <v>31</v>
      </c>
      <c r="P29" s="159"/>
      <c r="Q29" s="168" t="str">
        <f t="shared" si="6"/>
        <v/>
      </c>
      <c r="R29" s="5" t="str">
        <f t="shared" si="7"/>
        <v/>
      </c>
      <c r="S29" s="159">
        <v>9</v>
      </c>
      <c r="T29" s="159"/>
      <c r="U29" s="168" t="str">
        <f t="shared" si="8"/>
        <v/>
      </c>
      <c r="V29" s="5" t="str">
        <f t="shared" si="9"/>
        <v/>
      </c>
      <c r="W29" s="476"/>
      <c r="X29" s="476"/>
      <c r="Y29" s="168" t="str">
        <f t="shared" si="10"/>
        <v/>
      </c>
      <c r="Z29" s="5" t="str">
        <f t="shared" si="11"/>
        <v/>
      </c>
      <c r="AA29" s="160" t="str">
        <f t="shared" si="0"/>
        <v/>
      </c>
      <c r="AB29" s="160" t="str">
        <f t="shared" si="1"/>
        <v/>
      </c>
      <c r="AC29" s="160" t="str">
        <f t="shared" si="12"/>
        <v/>
      </c>
      <c r="AD29" s="6" t="str">
        <f t="shared" si="13"/>
        <v/>
      </c>
      <c r="AE29" s="105" t="s">
        <v>22</v>
      </c>
      <c r="AF29" s="159">
        <v>9</v>
      </c>
      <c r="AG29" s="159"/>
      <c r="AH29" s="168" t="str">
        <f t="shared" si="14"/>
        <v/>
      </c>
      <c r="AI29" s="5" t="str">
        <f t="shared" si="15"/>
        <v/>
      </c>
      <c r="AJ29" s="159">
        <v>7</v>
      </c>
      <c r="AK29" s="159"/>
      <c r="AL29" s="168" t="str">
        <f t="shared" si="16"/>
        <v/>
      </c>
      <c r="AM29" s="5" t="str">
        <f t="shared" si="17"/>
        <v/>
      </c>
      <c r="AN29" s="159">
        <v>31</v>
      </c>
      <c r="AO29" s="159"/>
      <c r="AP29" s="168" t="str">
        <f t="shared" si="18"/>
        <v/>
      </c>
      <c r="AQ29" s="5" t="str">
        <f t="shared" si="19"/>
        <v/>
      </c>
      <c r="AR29" s="159">
        <v>9</v>
      </c>
      <c r="AS29" s="159"/>
      <c r="AT29" s="168" t="str">
        <f t="shared" si="20"/>
        <v/>
      </c>
      <c r="AU29" s="5" t="str">
        <f t="shared" si="21"/>
        <v/>
      </c>
      <c r="AV29" s="476"/>
      <c r="AW29" s="476"/>
      <c r="AX29" s="168" t="str">
        <f t="shared" si="22"/>
        <v/>
      </c>
      <c r="AY29" s="5" t="str">
        <f t="shared" si="23"/>
        <v/>
      </c>
      <c r="AZ29" s="160" t="str">
        <f t="shared" si="24"/>
        <v/>
      </c>
      <c r="BA29" s="160" t="str">
        <f t="shared" si="25"/>
        <v/>
      </c>
      <c r="BB29" s="160" t="str">
        <f t="shared" si="26"/>
        <v/>
      </c>
      <c r="BC29" s="6" t="str">
        <f t="shared" si="27"/>
        <v/>
      </c>
      <c r="BD29" s="105" t="s">
        <v>22</v>
      </c>
      <c r="BE29" s="159">
        <v>9</v>
      </c>
      <c r="BF29" s="159"/>
      <c r="BG29" s="168" t="str">
        <f t="shared" si="28"/>
        <v/>
      </c>
      <c r="BH29" s="5" t="str">
        <f t="shared" si="29"/>
        <v/>
      </c>
      <c r="BI29" s="159">
        <v>7</v>
      </c>
      <c r="BJ29" s="159"/>
      <c r="BK29" s="168" t="str">
        <f t="shared" si="30"/>
        <v/>
      </c>
      <c r="BL29" s="5" t="str">
        <f t="shared" si="31"/>
        <v/>
      </c>
      <c r="BM29" s="159">
        <v>31</v>
      </c>
      <c r="BN29" s="159"/>
      <c r="BO29" s="168" t="str">
        <f t="shared" si="32"/>
        <v/>
      </c>
      <c r="BP29" s="5" t="str">
        <f t="shared" si="33"/>
        <v/>
      </c>
      <c r="BQ29" s="159">
        <v>9</v>
      </c>
      <c r="BR29" s="159"/>
      <c r="BS29" s="168" t="str">
        <f t="shared" si="34"/>
        <v/>
      </c>
      <c r="BT29" s="5" t="str">
        <f t="shared" si="35"/>
        <v/>
      </c>
      <c r="BU29" s="476"/>
      <c r="BV29" s="476"/>
      <c r="BW29" s="168" t="str">
        <f t="shared" si="36"/>
        <v/>
      </c>
      <c r="BX29" s="5" t="str">
        <f t="shared" si="37"/>
        <v/>
      </c>
      <c r="BY29" s="160" t="str">
        <f t="shared" si="38"/>
        <v/>
      </c>
      <c r="BZ29" s="160" t="str">
        <f t="shared" si="39"/>
        <v/>
      </c>
      <c r="CA29" s="160" t="str">
        <f t="shared" si="40"/>
        <v/>
      </c>
      <c r="CB29" s="6" t="str">
        <f t="shared" si="41"/>
        <v/>
      </c>
      <c r="CC29" s="105" t="s">
        <v>22</v>
      </c>
      <c r="CD29" s="159">
        <v>9</v>
      </c>
      <c r="CE29" s="159"/>
      <c r="CF29" s="168" t="str">
        <f t="shared" si="42"/>
        <v/>
      </c>
      <c r="CG29" s="5" t="str">
        <f t="shared" si="43"/>
        <v/>
      </c>
      <c r="CH29" s="159">
        <v>7</v>
      </c>
      <c r="CI29" s="159"/>
      <c r="CJ29" s="168" t="str">
        <f t="shared" si="44"/>
        <v/>
      </c>
      <c r="CK29" s="5" t="str">
        <f t="shared" si="45"/>
        <v/>
      </c>
      <c r="CL29" s="159">
        <v>31</v>
      </c>
      <c r="CM29" s="159"/>
      <c r="CN29" s="168" t="str">
        <f t="shared" si="46"/>
        <v/>
      </c>
      <c r="CO29" s="5" t="str">
        <f t="shared" si="47"/>
        <v/>
      </c>
      <c r="CP29" s="159">
        <v>9</v>
      </c>
      <c r="CQ29" s="159"/>
      <c r="CR29" s="168" t="str">
        <f t="shared" si="48"/>
        <v/>
      </c>
      <c r="CS29" s="5" t="str">
        <f t="shared" si="49"/>
        <v/>
      </c>
      <c r="CT29" s="476"/>
      <c r="CU29" s="476"/>
      <c r="CV29" s="168" t="str">
        <f t="shared" si="50"/>
        <v/>
      </c>
      <c r="CW29" s="5" t="str">
        <f t="shared" si="51"/>
        <v/>
      </c>
      <c r="CX29" s="160" t="str">
        <f t="shared" si="52"/>
        <v/>
      </c>
      <c r="CY29" s="160" t="str">
        <f t="shared" si="53"/>
        <v/>
      </c>
      <c r="CZ29" s="160" t="str">
        <f t="shared" si="54"/>
        <v/>
      </c>
      <c r="DA29" s="6" t="str">
        <f t="shared" si="55"/>
        <v/>
      </c>
      <c r="DB29" s="105" t="s">
        <v>22</v>
      </c>
      <c r="DC29" s="159">
        <v>9</v>
      </c>
      <c r="DD29" s="159"/>
      <c r="DE29" s="168" t="str">
        <f t="shared" si="56"/>
        <v/>
      </c>
      <c r="DF29" s="5" t="str">
        <f t="shared" si="57"/>
        <v/>
      </c>
      <c r="DG29" s="159">
        <v>7</v>
      </c>
      <c r="DH29" s="159"/>
      <c r="DI29" s="168" t="str">
        <f t="shared" si="58"/>
        <v/>
      </c>
      <c r="DJ29" s="5" t="str">
        <f t="shared" si="59"/>
        <v/>
      </c>
      <c r="DK29" s="159">
        <v>31</v>
      </c>
      <c r="DL29" s="159"/>
      <c r="DM29" s="168" t="str">
        <f t="shared" si="60"/>
        <v/>
      </c>
      <c r="DN29" s="5" t="str">
        <f t="shared" si="61"/>
        <v/>
      </c>
      <c r="DO29" s="159">
        <v>9</v>
      </c>
      <c r="DP29" s="159"/>
      <c r="DQ29" s="168" t="str">
        <f t="shared" si="62"/>
        <v/>
      </c>
      <c r="DR29" s="5" t="str">
        <f t="shared" si="63"/>
        <v/>
      </c>
      <c r="DS29" s="476"/>
      <c r="DT29" s="476"/>
      <c r="DU29" s="168" t="str">
        <f t="shared" si="64"/>
        <v/>
      </c>
      <c r="DV29" s="5" t="str">
        <f t="shared" si="65"/>
        <v/>
      </c>
      <c r="DW29" s="160" t="str">
        <f t="shared" si="66"/>
        <v/>
      </c>
      <c r="DX29" s="160" t="str">
        <f t="shared" si="67"/>
        <v/>
      </c>
      <c r="DY29" s="160" t="str">
        <f t="shared" si="68"/>
        <v/>
      </c>
      <c r="DZ29" s="6" t="str">
        <f t="shared" si="69"/>
        <v/>
      </c>
      <c r="EA29" s="105" t="s">
        <v>22</v>
      </c>
      <c r="EB29" s="159">
        <v>9</v>
      </c>
      <c r="EC29" s="159"/>
      <c r="ED29" s="168" t="str">
        <f t="shared" si="70"/>
        <v/>
      </c>
      <c r="EE29" s="5" t="str">
        <f t="shared" si="71"/>
        <v/>
      </c>
      <c r="EF29" s="159">
        <v>7</v>
      </c>
      <c r="EG29" s="159"/>
      <c r="EH29" s="168" t="str">
        <f t="shared" si="72"/>
        <v/>
      </c>
      <c r="EI29" s="5" t="str">
        <f t="shared" si="73"/>
        <v/>
      </c>
      <c r="EJ29" s="159">
        <v>31</v>
      </c>
      <c r="EK29" s="159"/>
      <c r="EL29" s="168" t="str">
        <f t="shared" si="74"/>
        <v/>
      </c>
      <c r="EM29" s="5" t="str">
        <f t="shared" si="75"/>
        <v/>
      </c>
      <c r="EN29" s="159">
        <v>9</v>
      </c>
      <c r="EO29" s="159"/>
      <c r="EP29" s="168" t="str">
        <f t="shared" si="76"/>
        <v/>
      </c>
      <c r="EQ29" s="5" t="str">
        <f t="shared" si="77"/>
        <v/>
      </c>
      <c r="ER29" s="476"/>
      <c r="ES29" s="476"/>
      <c r="ET29" s="168" t="str">
        <f t="shared" si="78"/>
        <v/>
      </c>
      <c r="EU29" s="5" t="str">
        <f t="shared" si="79"/>
        <v/>
      </c>
      <c r="EV29" s="160" t="str">
        <f t="shared" si="80"/>
        <v/>
      </c>
      <c r="EW29" s="160" t="str">
        <f t="shared" si="81"/>
        <v/>
      </c>
      <c r="EX29" s="160" t="str">
        <f t="shared" si="82"/>
        <v/>
      </c>
      <c r="EY29" s="6" t="str">
        <f t="shared" si="83"/>
        <v/>
      </c>
      <c r="EZ29" s="105">
        <v>18</v>
      </c>
      <c r="FA29" s="105">
        <v>18</v>
      </c>
      <c r="FB29" s="105">
        <v>18</v>
      </c>
      <c r="FC29" s="105">
        <v>19</v>
      </c>
      <c r="FD29" s="105">
        <v>19</v>
      </c>
      <c r="FE29" s="106" t="str">
        <f t="shared" si="84"/>
        <v/>
      </c>
      <c r="FF29" s="100" t="str">
        <f t="shared" si="85"/>
        <v xml:space="preserve"> </v>
      </c>
      <c r="FG29" s="105">
        <v>18</v>
      </c>
      <c r="FH29" s="105">
        <v>18</v>
      </c>
      <c r="FI29" s="105">
        <v>19</v>
      </c>
      <c r="FJ29" s="105">
        <v>18</v>
      </c>
      <c r="FK29" s="105">
        <v>19</v>
      </c>
      <c r="FL29" s="107" t="str">
        <f t="shared" si="86"/>
        <v/>
      </c>
      <c r="FM29" s="101" t="str">
        <f t="shared" si="87"/>
        <v xml:space="preserve"> </v>
      </c>
      <c r="FN29" s="105">
        <v>18</v>
      </c>
      <c r="FO29" s="105">
        <v>18</v>
      </c>
      <c r="FP29" s="105">
        <v>19</v>
      </c>
      <c r="FQ29" s="105">
        <v>18</v>
      </c>
      <c r="FR29" s="105">
        <v>19</v>
      </c>
      <c r="FS29" s="204" t="str">
        <f t="shared" si="88"/>
        <v/>
      </c>
      <c r="FT29" s="205" t="str">
        <f t="shared" si="89"/>
        <v xml:space="preserve"> </v>
      </c>
      <c r="FU29" s="477" t="s">
        <v>613</v>
      </c>
      <c r="FV29" s="316" t="str">
        <f>IF(AND(C29=""),"-",VLOOKUP(B29,Register!$A$7:$AM$311,19,FALSE))</f>
        <v>-</v>
      </c>
      <c r="FW29" s="7" t="str">
        <f>IF(AND(C29=""),"-",VLOOKUP(B29,Register!$A$7:$AM$311,20,FALSE))</f>
        <v>-</v>
      </c>
      <c r="FX29" s="7" t="str">
        <f>IF(AND(C29=""),"-",VLOOKUP(B29,Register!$A$7:$AM$311,21,FALSE))</f>
        <v>-</v>
      </c>
      <c r="FY29" s="7" t="str">
        <f>IF(AND(C29=""),"-",VLOOKUP(B29,Register!$A$7:$AM$311,22,FALSE))</f>
        <v>-</v>
      </c>
      <c r="FZ29" s="7" t="str">
        <f>IF(AND(C29=""),"-",VLOOKUP(B29,Register!$A$7:$AM$311,23,FALSE))</f>
        <v>-</v>
      </c>
      <c r="GA29" s="7" t="str">
        <f>IF(AND(C29=""),"-",VLOOKUP(B29,Register!$A$7:$AM$311,24,FALSE))</f>
        <v>-</v>
      </c>
      <c r="GB29" s="7" t="str">
        <f>IF(AND(C29=""),"-",VLOOKUP(B29,Register!$A$7:$AM$311,25,FALSE))</f>
        <v>-</v>
      </c>
      <c r="GC29" s="7" t="str">
        <f>IF(AND(C29=""),"-",VLOOKUP(B29,Register!$A$7:$AM$311,26,FALSE))</f>
        <v>-</v>
      </c>
      <c r="GD29" s="7" t="str">
        <f>IF(AND(C29=""),"-",VLOOKUP(B29,Register!$A$7:$AM$311,27,FALSE))</f>
        <v>-</v>
      </c>
      <c r="GE29" s="7" t="str">
        <f>IF(AND(C29=""),"-",VLOOKUP(B29,Register!$A$7:$AM$311,28,FALSE))</f>
        <v>-</v>
      </c>
      <c r="GF29" s="7" t="str">
        <f>IF(AND(C29=""),"-",VLOOKUP(B29,Register!$A$7:$AM$311,29,FALSE))</f>
        <v>-</v>
      </c>
      <c r="GG29" s="7" t="str">
        <f>IF(AND(C29=""),"-",VLOOKUP(B29,Register!$A$7:$AM$311,30,FALSE))</f>
        <v>-</v>
      </c>
      <c r="GH29" s="8" t="str">
        <f>IF(AND(C29=""),"-",VLOOKUP(B29,Register!$A$7:$AM$311,31,FALSE))</f>
        <v>-</v>
      </c>
      <c r="GI29" s="309" t="str">
        <f>IF(AND(C29=""),"",VLOOKUP(B29,Register!$A$7:$CL$311,36,FALSE))</f>
        <v/>
      </c>
      <c r="GJ29" s="182" t="str">
        <f t="shared" si="90"/>
        <v/>
      </c>
      <c r="GK29" s="312" t="str">
        <f t="shared" si="91"/>
        <v/>
      </c>
      <c r="GL29" s="314" t="str">
        <f t="shared" si="92"/>
        <v/>
      </c>
      <c r="GM29" s="3"/>
      <c r="GP29" s="315" t="s">
        <v>600</v>
      </c>
      <c r="GR29" s="3"/>
      <c r="GS29" s="3"/>
      <c r="GT29" s="3"/>
      <c r="GU29" s="3"/>
      <c r="GV29" s="3"/>
      <c r="GW29" s="3"/>
      <c r="GX29" s="3"/>
      <c r="GY29" s="3"/>
      <c r="GZ29" s="3"/>
      <c r="HA29" s="3"/>
      <c r="HB29" s="3"/>
      <c r="HC29" s="3"/>
      <c r="HD29" s="3"/>
      <c r="HE29" s="3"/>
      <c r="HF29" s="3"/>
      <c r="HG29" s="3"/>
      <c r="HH29" s="3"/>
      <c r="HI29" s="3"/>
      <c r="HJ29" s="3"/>
      <c r="HK29" s="3"/>
      <c r="HL29" s="3"/>
      <c r="HM29" s="3"/>
      <c r="HW29" s="321" t="str">
        <f>IF(ISNA(VLOOKUP(B29,Register!A$7:Z$315,9,FALSE)),"",VLOOKUP(B29,Register!A$7:Z$315,9,FALSE))</f>
        <v/>
      </c>
      <c r="HX29" s="321" t="str">
        <f>IF(ISNA(VLOOKUP(B29,Register!A$7:Z$315,12,FALSE)),"",VLOOKUP(B29,Register!A$7:Z$315,12,FALSE))</f>
        <v/>
      </c>
      <c r="HY29" s="321" t="str">
        <f t="shared" si="93"/>
        <v/>
      </c>
      <c r="HZ29" s="321" t="str">
        <f t="shared" si="94"/>
        <v/>
      </c>
      <c r="IA29" s="321" t="str">
        <f t="shared" si="95"/>
        <v/>
      </c>
      <c r="IB29" s="321" t="str">
        <f t="shared" si="96"/>
        <v/>
      </c>
      <c r="IC29" s="321" t="str">
        <f t="shared" si="97"/>
        <v/>
      </c>
      <c r="ID29" s="321" t="str">
        <f t="shared" si="98"/>
        <v/>
      </c>
      <c r="IE29" s="321" t="str">
        <f t="shared" si="99"/>
        <v/>
      </c>
      <c r="IF29" s="321" t="str">
        <f t="shared" si="100"/>
        <v/>
      </c>
    </row>
    <row r="30" spans="1:240" ht="21">
      <c r="A30" s="172">
        <v>18</v>
      </c>
      <c r="B30" s="197"/>
      <c r="C30" s="196" t="str">
        <f>IF(ISNA(VLOOKUP(B30,Register!A$7:Z$315,3,FALSE)),"",VLOOKUP(B30,Register!A$7:Z$315,3,FALSE))</f>
        <v/>
      </c>
      <c r="D30" s="196" t="str">
        <f>IF(ISNA(VLOOKUP(B30,Register!A$7:Z$315,4,FALSE)),"",VLOOKUP(B30,Register!A$7:Z$315,4,FALSE))</f>
        <v/>
      </c>
      <c r="E30" s="195" t="str">
        <f>IF(ISNA(VLOOKUP(B30,Register!A$7:Z$315,6,FALSE)),"",VLOOKUP(B30,Register!A$7:Z$315,6,FALSE))</f>
        <v/>
      </c>
      <c r="F30" s="105" t="s">
        <v>21</v>
      </c>
      <c r="G30" s="159">
        <v>10</v>
      </c>
      <c r="H30" s="159"/>
      <c r="I30" s="168" t="str">
        <f t="shared" si="2"/>
        <v/>
      </c>
      <c r="J30" s="5" t="str">
        <f t="shared" si="3"/>
        <v/>
      </c>
      <c r="K30" s="159">
        <v>10</v>
      </c>
      <c r="L30" s="159"/>
      <c r="M30" s="168" t="str">
        <f t="shared" si="4"/>
        <v/>
      </c>
      <c r="N30" s="5" t="str">
        <f t="shared" si="5"/>
        <v/>
      </c>
      <c r="O30" s="159">
        <v>67</v>
      </c>
      <c r="P30" s="159"/>
      <c r="Q30" s="168" t="str">
        <f t="shared" si="6"/>
        <v/>
      </c>
      <c r="R30" s="5" t="str">
        <f t="shared" si="7"/>
        <v/>
      </c>
      <c r="S30" s="159">
        <v>10</v>
      </c>
      <c r="T30" s="159"/>
      <c r="U30" s="168" t="str">
        <f t="shared" si="8"/>
        <v/>
      </c>
      <c r="V30" s="5" t="str">
        <f t="shared" si="9"/>
        <v/>
      </c>
      <c r="W30" s="476"/>
      <c r="X30" s="476"/>
      <c r="Y30" s="168" t="str">
        <f t="shared" si="10"/>
        <v/>
      </c>
      <c r="Z30" s="5" t="str">
        <f t="shared" si="11"/>
        <v/>
      </c>
      <c r="AA30" s="160" t="str">
        <f t="shared" si="0"/>
        <v/>
      </c>
      <c r="AB30" s="160" t="str">
        <f t="shared" si="1"/>
        <v/>
      </c>
      <c r="AC30" s="160" t="str">
        <f t="shared" si="12"/>
        <v/>
      </c>
      <c r="AD30" s="6" t="str">
        <f t="shared" si="13"/>
        <v/>
      </c>
      <c r="AE30" s="105" t="s">
        <v>21</v>
      </c>
      <c r="AF30" s="159">
        <v>10</v>
      </c>
      <c r="AG30" s="159"/>
      <c r="AH30" s="168" t="str">
        <f t="shared" si="14"/>
        <v/>
      </c>
      <c r="AI30" s="5" t="str">
        <f t="shared" si="15"/>
        <v/>
      </c>
      <c r="AJ30" s="159">
        <v>10</v>
      </c>
      <c r="AK30" s="159"/>
      <c r="AL30" s="168" t="str">
        <f t="shared" si="16"/>
        <v/>
      </c>
      <c r="AM30" s="5" t="str">
        <f t="shared" si="17"/>
        <v/>
      </c>
      <c r="AN30" s="159">
        <v>67</v>
      </c>
      <c r="AO30" s="159"/>
      <c r="AP30" s="168" t="str">
        <f t="shared" si="18"/>
        <v/>
      </c>
      <c r="AQ30" s="5" t="str">
        <f t="shared" si="19"/>
        <v/>
      </c>
      <c r="AR30" s="159">
        <v>10</v>
      </c>
      <c r="AS30" s="159"/>
      <c r="AT30" s="168" t="str">
        <f t="shared" si="20"/>
        <v/>
      </c>
      <c r="AU30" s="5" t="str">
        <f t="shared" si="21"/>
        <v/>
      </c>
      <c r="AV30" s="476"/>
      <c r="AW30" s="476"/>
      <c r="AX30" s="168" t="str">
        <f t="shared" si="22"/>
        <v/>
      </c>
      <c r="AY30" s="5" t="str">
        <f t="shared" si="23"/>
        <v/>
      </c>
      <c r="AZ30" s="160" t="str">
        <f t="shared" si="24"/>
        <v/>
      </c>
      <c r="BA30" s="160" t="str">
        <f t="shared" si="25"/>
        <v/>
      </c>
      <c r="BB30" s="160" t="str">
        <f t="shared" si="26"/>
        <v/>
      </c>
      <c r="BC30" s="6" t="str">
        <f t="shared" si="27"/>
        <v/>
      </c>
      <c r="BD30" s="105" t="s">
        <v>21</v>
      </c>
      <c r="BE30" s="159">
        <v>10</v>
      </c>
      <c r="BF30" s="159"/>
      <c r="BG30" s="168" t="str">
        <f t="shared" si="28"/>
        <v/>
      </c>
      <c r="BH30" s="5" t="str">
        <f t="shared" si="29"/>
        <v/>
      </c>
      <c r="BI30" s="159">
        <v>10</v>
      </c>
      <c r="BJ30" s="159"/>
      <c r="BK30" s="168" t="str">
        <f t="shared" si="30"/>
        <v/>
      </c>
      <c r="BL30" s="5" t="str">
        <f t="shared" si="31"/>
        <v/>
      </c>
      <c r="BM30" s="159">
        <v>67</v>
      </c>
      <c r="BN30" s="159"/>
      <c r="BO30" s="168" t="str">
        <f t="shared" si="32"/>
        <v/>
      </c>
      <c r="BP30" s="5" t="str">
        <f t="shared" si="33"/>
        <v/>
      </c>
      <c r="BQ30" s="159">
        <v>10</v>
      </c>
      <c r="BR30" s="159"/>
      <c r="BS30" s="168" t="str">
        <f t="shared" si="34"/>
        <v/>
      </c>
      <c r="BT30" s="5" t="str">
        <f t="shared" si="35"/>
        <v/>
      </c>
      <c r="BU30" s="476"/>
      <c r="BV30" s="476"/>
      <c r="BW30" s="168" t="str">
        <f t="shared" si="36"/>
        <v/>
      </c>
      <c r="BX30" s="5" t="str">
        <f t="shared" si="37"/>
        <v/>
      </c>
      <c r="BY30" s="160" t="str">
        <f t="shared" si="38"/>
        <v/>
      </c>
      <c r="BZ30" s="160" t="str">
        <f t="shared" si="39"/>
        <v/>
      </c>
      <c r="CA30" s="160" t="str">
        <f t="shared" si="40"/>
        <v/>
      </c>
      <c r="CB30" s="6" t="str">
        <f t="shared" si="41"/>
        <v/>
      </c>
      <c r="CC30" s="105" t="s">
        <v>21</v>
      </c>
      <c r="CD30" s="159">
        <v>10</v>
      </c>
      <c r="CE30" s="159"/>
      <c r="CF30" s="168" t="str">
        <f t="shared" si="42"/>
        <v/>
      </c>
      <c r="CG30" s="5" t="str">
        <f t="shared" si="43"/>
        <v/>
      </c>
      <c r="CH30" s="159">
        <v>10</v>
      </c>
      <c r="CI30" s="159"/>
      <c r="CJ30" s="168" t="str">
        <f t="shared" si="44"/>
        <v/>
      </c>
      <c r="CK30" s="5" t="str">
        <f t="shared" si="45"/>
        <v/>
      </c>
      <c r="CL30" s="159">
        <v>67</v>
      </c>
      <c r="CM30" s="159"/>
      <c r="CN30" s="168" t="str">
        <f t="shared" si="46"/>
        <v/>
      </c>
      <c r="CO30" s="5" t="str">
        <f t="shared" si="47"/>
        <v/>
      </c>
      <c r="CP30" s="159">
        <v>10</v>
      </c>
      <c r="CQ30" s="159"/>
      <c r="CR30" s="168" t="str">
        <f t="shared" si="48"/>
        <v/>
      </c>
      <c r="CS30" s="5" t="str">
        <f t="shared" si="49"/>
        <v/>
      </c>
      <c r="CT30" s="476"/>
      <c r="CU30" s="476"/>
      <c r="CV30" s="168" t="str">
        <f t="shared" si="50"/>
        <v/>
      </c>
      <c r="CW30" s="5" t="str">
        <f t="shared" si="51"/>
        <v/>
      </c>
      <c r="CX30" s="160" t="str">
        <f t="shared" si="52"/>
        <v/>
      </c>
      <c r="CY30" s="160" t="str">
        <f t="shared" si="53"/>
        <v/>
      </c>
      <c r="CZ30" s="160" t="str">
        <f t="shared" si="54"/>
        <v/>
      </c>
      <c r="DA30" s="6" t="str">
        <f t="shared" si="55"/>
        <v/>
      </c>
      <c r="DB30" s="105" t="s">
        <v>21</v>
      </c>
      <c r="DC30" s="159">
        <v>10</v>
      </c>
      <c r="DD30" s="159"/>
      <c r="DE30" s="168" t="str">
        <f t="shared" si="56"/>
        <v/>
      </c>
      <c r="DF30" s="5" t="str">
        <f t="shared" si="57"/>
        <v/>
      </c>
      <c r="DG30" s="159">
        <v>10</v>
      </c>
      <c r="DH30" s="159"/>
      <c r="DI30" s="168" t="str">
        <f t="shared" si="58"/>
        <v/>
      </c>
      <c r="DJ30" s="5" t="str">
        <f t="shared" si="59"/>
        <v/>
      </c>
      <c r="DK30" s="159">
        <v>67</v>
      </c>
      <c r="DL30" s="159"/>
      <c r="DM30" s="168" t="str">
        <f t="shared" si="60"/>
        <v/>
      </c>
      <c r="DN30" s="5" t="str">
        <f t="shared" si="61"/>
        <v/>
      </c>
      <c r="DO30" s="159">
        <v>10</v>
      </c>
      <c r="DP30" s="159"/>
      <c r="DQ30" s="168" t="str">
        <f t="shared" si="62"/>
        <v/>
      </c>
      <c r="DR30" s="5" t="str">
        <f t="shared" si="63"/>
        <v/>
      </c>
      <c r="DS30" s="476"/>
      <c r="DT30" s="476"/>
      <c r="DU30" s="168" t="str">
        <f t="shared" si="64"/>
        <v/>
      </c>
      <c r="DV30" s="5" t="str">
        <f t="shared" si="65"/>
        <v/>
      </c>
      <c r="DW30" s="160" t="str">
        <f t="shared" si="66"/>
        <v/>
      </c>
      <c r="DX30" s="160" t="str">
        <f t="shared" si="67"/>
        <v/>
      </c>
      <c r="DY30" s="160" t="str">
        <f t="shared" si="68"/>
        <v/>
      </c>
      <c r="DZ30" s="6" t="str">
        <f t="shared" si="69"/>
        <v/>
      </c>
      <c r="EA30" s="105" t="s">
        <v>21</v>
      </c>
      <c r="EB30" s="159">
        <v>10</v>
      </c>
      <c r="EC30" s="159"/>
      <c r="ED30" s="168" t="str">
        <f t="shared" si="70"/>
        <v/>
      </c>
      <c r="EE30" s="5" t="str">
        <f t="shared" si="71"/>
        <v/>
      </c>
      <c r="EF30" s="159">
        <v>10</v>
      </c>
      <c r="EG30" s="159"/>
      <c r="EH30" s="168" t="str">
        <f t="shared" si="72"/>
        <v/>
      </c>
      <c r="EI30" s="5" t="str">
        <f t="shared" si="73"/>
        <v/>
      </c>
      <c r="EJ30" s="159">
        <v>67</v>
      </c>
      <c r="EK30" s="159"/>
      <c r="EL30" s="168" t="str">
        <f t="shared" si="74"/>
        <v/>
      </c>
      <c r="EM30" s="5" t="str">
        <f t="shared" si="75"/>
        <v/>
      </c>
      <c r="EN30" s="159">
        <v>10</v>
      </c>
      <c r="EO30" s="159"/>
      <c r="EP30" s="168" t="str">
        <f t="shared" si="76"/>
        <v/>
      </c>
      <c r="EQ30" s="5" t="str">
        <f t="shared" si="77"/>
        <v/>
      </c>
      <c r="ER30" s="476"/>
      <c r="ES30" s="476"/>
      <c r="ET30" s="168" t="str">
        <f t="shared" si="78"/>
        <v/>
      </c>
      <c r="EU30" s="5" t="str">
        <f t="shared" si="79"/>
        <v/>
      </c>
      <c r="EV30" s="160" t="str">
        <f t="shared" si="80"/>
        <v/>
      </c>
      <c r="EW30" s="160" t="str">
        <f t="shared" si="81"/>
        <v/>
      </c>
      <c r="EX30" s="160" t="str">
        <f t="shared" si="82"/>
        <v/>
      </c>
      <c r="EY30" s="6" t="str">
        <f t="shared" si="83"/>
        <v/>
      </c>
      <c r="EZ30" s="105">
        <v>19</v>
      </c>
      <c r="FA30" s="105">
        <v>19</v>
      </c>
      <c r="FB30" s="105">
        <v>19</v>
      </c>
      <c r="FC30" s="105">
        <v>18</v>
      </c>
      <c r="FD30" s="105">
        <v>18</v>
      </c>
      <c r="FE30" s="106" t="str">
        <f t="shared" si="84"/>
        <v/>
      </c>
      <c r="FF30" s="100" t="str">
        <f t="shared" si="85"/>
        <v xml:space="preserve"> </v>
      </c>
      <c r="FG30" s="105">
        <v>19</v>
      </c>
      <c r="FH30" s="105">
        <v>19</v>
      </c>
      <c r="FI30" s="105">
        <v>18</v>
      </c>
      <c r="FJ30" s="105">
        <v>19</v>
      </c>
      <c r="FK30" s="105">
        <v>18</v>
      </c>
      <c r="FL30" s="107" t="str">
        <f t="shared" si="86"/>
        <v/>
      </c>
      <c r="FM30" s="101" t="str">
        <f t="shared" si="87"/>
        <v xml:space="preserve"> </v>
      </c>
      <c r="FN30" s="105">
        <v>19</v>
      </c>
      <c r="FO30" s="105">
        <v>18</v>
      </c>
      <c r="FP30" s="105">
        <v>18</v>
      </c>
      <c r="FQ30" s="105">
        <v>19</v>
      </c>
      <c r="FR30" s="105">
        <v>19</v>
      </c>
      <c r="FS30" s="204" t="str">
        <f t="shared" si="88"/>
        <v/>
      </c>
      <c r="FT30" s="205" t="str">
        <f t="shared" si="89"/>
        <v xml:space="preserve"> </v>
      </c>
      <c r="FU30" s="477" t="s">
        <v>613</v>
      </c>
      <c r="FV30" s="316" t="str">
        <f>IF(AND(C30=""),"-",VLOOKUP(B30,Register!$A$7:$AM$311,19,FALSE))</f>
        <v>-</v>
      </c>
      <c r="FW30" s="7" t="str">
        <f>IF(AND(C30=""),"-",VLOOKUP(B30,Register!$A$7:$AM$311,20,FALSE))</f>
        <v>-</v>
      </c>
      <c r="FX30" s="7" t="str">
        <f>IF(AND(C30=""),"-",VLOOKUP(B30,Register!$A$7:$AM$311,21,FALSE))</f>
        <v>-</v>
      </c>
      <c r="FY30" s="7" t="str">
        <f>IF(AND(C30=""),"-",VLOOKUP(B30,Register!$A$7:$AM$311,22,FALSE))</f>
        <v>-</v>
      </c>
      <c r="FZ30" s="7" t="str">
        <f>IF(AND(C30=""),"-",VLOOKUP(B30,Register!$A$7:$AM$311,23,FALSE))</f>
        <v>-</v>
      </c>
      <c r="GA30" s="7" t="str">
        <f>IF(AND(C30=""),"-",VLOOKUP(B30,Register!$A$7:$AM$311,24,FALSE))</f>
        <v>-</v>
      </c>
      <c r="GB30" s="7" t="str">
        <f>IF(AND(C30=""),"-",VLOOKUP(B30,Register!$A$7:$AM$311,25,FALSE))</f>
        <v>-</v>
      </c>
      <c r="GC30" s="7" t="str">
        <f>IF(AND(C30=""),"-",VLOOKUP(B30,Register!$A$7:$AM$311,26,FALSE))</f>
        <v>-</v>
      </c>
      <c r="GD30" s="7" t="str">
        <f>IF(AND(C30=""),"-",VLOOKUP(B30,Register!$A$7:$AM$311,27,FALSE))</f>
        <v>-</v>
      </c>
      <c r="GE30" s="7" t="str">
        <f>IF(AND(C30=""),"-",VLOOKUP(B30,Register!$A$7:$AM$311,28,FALSE))</f>
        <v>-</v>
      </c>
      <c r="GF30" s="7" t="str">
        <f>IF(AND(C30=""),"-",VLOOKUP(B30,Register!$A$7:$AM$311,29,FALSE))</f>
        <v>-</v>
      </c>
      <c r="GG30" s="7" t="str">
        <f>IF(AND(C30=""),"-",VLOOKUP(B30,Register!$A$7:$AM$311,30,FALSE))</f>
        <v>-</v>
      </c>
      <c r="GH30" s="8" t="str">
        <f>IF(AND(C30=""),"-",VLOOKUP(B30,Register!$A$7:$AM$311,31,FALSE))</f>
        <v>-</v>
      </c>
      <c r="GI30" s="309" t="str">
        <f>IF(AND(C30=""),"",VLOOKUP(B30,Register!$A$7:$CL$311,36,FALSE))</f>
        <v/>
      </c>
      <c r="GJ30" s="182" t="str">
        <f t="shared" si="90"/>
        <v/>
      </c>
      <c r="GK30" s="312" t="str">
        <f t="shared" si="91"/>
        <v/>
      </c>
      <c r="GL30" s="314" t="str">
        <f t="shared" si="92"/>
        <v/>
      </c>
      <c r="GM30" s="3"/>
      <c r="GP30" s="315" t="s">
        <v>601</v>
      </c>
      <c r="GR30" s="3"/>
      <c r="GS30" s="3"/>
      <c r="GT30" s="3"/>
      <c r="GU30" s="3"/>
      <c r="GV30" s="3"/>
      <c r="GW30" s="3"/>
      <c r="GX30" s="3"/>
      <c r="GY30" s="3"/>
      <c r="GZ30" s="3"/>
      <c r="HA30" s="3"/>
      <c r="HB30" s="3"/>
      <c r="HC30" s="3"/>
      <c r="HD30" s="3"/>
      <c r="HE30" s="3"/>
      <c r="HF30" s="3"/>
      <c r="HG30" s="3"/>
      <c r="HH30" s="3"/>
      <c r="HI30" s="3"/>
      <c r="HJ30" s="3"/>
      <c r="HK30" s="3"/>
      <c r="HL30" s="3"/>
      <c r="HM30" s="3"/>
      <c r="HW30" s="321" t="str">
        <f>IF(ISNA(VLOOKUP(B30,Register!A$7:Z$315,9,FALSE)),"",VLOOKUP(B30,Register!A$7:Z$315,9,FALSE))</f>
        <v/>
      </c>
      <c r="HX30" s="321" t="str">
        <f>IF(ISNA(VLOOKUP(B30,Register!A$7:Z$315,12,FALSE)),"",VLOOKUP(B30,Register!A$7:Z$315,12,FALSE))</f>
        <v/>
      </c>
      <c r="HY30" s="321" t="str">
        <f t="shared" si="93"/>
        <v/>
      </c>
      <c r="HZ30" s="321" t="str">
        <f t="shared" si="94"/>
        <v/>
      </c>
      <c r="IA30" s="321" t="str">
        <f t="shared" si="95"/>
        <v/>
      </c>
      <c r="IB30" s="321" t="str">
        <f t="shared" si="96"/>
        <v/>
      </c>
      <c r="IC30" s="321" t="str">
        <f t="shared" si="97"/>
        <v/>
      </c>
      <c r="ID30" s="321" t="str">
        <f t="shared" si="98"/>
        <v/>
      </c>
      <c r="IE30" s="321" t="str">
        <f t="shared" si="99"/>
        <v/>
      </c>
      <c r="IF30" s="321" t="str">
        <f t="shared" si="100"/>
        <v/>
      </c>
    </row>
    <row r="31" spans="1:240" ht="21">
      <c r="A31" s="172">
        <v>19</v>
      </c>
      <c r="B31" s="197"/>
      <c r="C31" s="196" t="str">
        <f>IF(ISNA(VLOOKUP(B31,Register!A$7:Z$315,3,FALSE)),"",VLOOKUP(B31,Register!A$7:Z$315,3,FALSE))</f>
        <v/>
      </c>
      <c r="D31" s="196" t="str">
        <f>IF(ISNA(VLOOKUP(B31,Register!A$7:Z$315,4,FALSE)),"",VLOOKUP(B31,Register!A$7:Z$315,4,FALSE))</f>
        <v/>
      </c>
      <c r="E31" s="195" t="str">
        <f>IF(ISNA(VLOOKUP(B31,Register!A$7:Z$315,6,FALSE)),"",VLOOKUP(B31,Register!A$7:Z$315,6,FALSE))</f>
        <v/>
      </c>
      <c r="F31" s="105" t="s">
        <v>23</v>
      </c>
      <c r="G31" s="159">
        <v>5</v>
      </c>
      <c r="H31" s="159"/>
      <c r="I31" s="168" t="str">
        <f t="shared" si="2"/>
        <v/>
      </c>
      <c r="J31" s="5" t="str">
        <f t="shared" si="3"/>
        <v/>
      </c>
      <c r="K31" s="159">
        <v>5</v>
      </c>
      <c r="L31" s="159"/>
      <c r="M31" s="168" t="str">
        <f t="shared" si="4"/>
        <v/>
      </c>
      <c r="N31" s="5" t="str">
        <f t="shared" si="5"/>
        <v/>
      </c>
      <c r="O31" s="159"/>
      <c r="P31" s="159"/>
      <c r="Q31" s="168" t="str">
        <f t="shared" si="6"/>
        <v/>
      </c>
      <c r="R31" s="5" t="str">
        <f t="shared" si="7"/>
        <v/>
      </c>
      <c r="S31" s="159"/>
      <c r="T31" s="159"/>
      <c r="U31" s="168" t="str">
        <f t="shared" si="8"/>
        <v/>
      </c>
      <c r="V31" s="5" t="str">
        <f t="shared" si="9"/>
        <v/>
      </c>
      <c r="W31" s="476"/>
      <c r="X31" s="476"/>
      <c r="Y31" s="168" t="str">
        <f t="shared" si="10"/>
        <v/>
      </c>
      <c r="Z31" s="5" t="str">
        <f t="shared" si="11"/>
        <v/>
      </c>
      <c r="AA31" s="160" t="str">
        <f t="shared" si="0"/>
        <v/>
      </c>
      <c r="AB31" s="160" t="str">
        <f t="shared" si="1"/>
        <v/>
      </c>
      <c r="AC31" s="160" t="str">
        <f t="shared" si="12"/>
        <v/>
      </c>
      <c r="AD31" s="6" t="str">
        <f t="shared" si="13"/>
        <v/>
      </c>
      <c r="AE31" s="105" t="s">
        <v>23</v>
      </c>
      <c r="AF31" s="159">
        <v>5</v>
      </c>
      <c r="AG31" s="159"/>
      <c r="AH31" s="168" t="str">
        <f t="shared" si="14"/>
        <v/>
      </c>
      <c r="AI31" s="5" t="str">
        <f t="shared" si="15"/>
        <v/>
      </c>
      <c r="AJ31" s="159">
        <v>5</v>
      </c>
      <c r="AK31" s="159"/>
      <c r="AL31" s="168" t="str">
        <f t="shared" si="16"/>
        <v/>
      </c>
      <c r="AM31" s="5" t="str">
        <f t="shared" si="17"/>
        <v/>
      </c>
      <c r="AN31" s="159"/>
      <c r="AO31" s="159"/>
      <c r="AP31" s="168" t="str">
        <f t="shared" si="18"/>
        <v/>
      </c>
      <c r="AQ31" s="5" t="str">
        <f t="shared" si="19"/>
        <v/>
      </c>
      <c r="AR31" s="159"/>
      <c r="AS31" s="159"/>
      <c r="AT31" s="168" t="str">
        <f t="shared" si="20"/>
        <v/>
      </c>
      <c r="AU31" s="5" t="str">
        <f t="shared" si="21"/>
        <v/>
      </c>
      <c r="AV31" s="476"/>
      <c r="AW31" s="476"/>
      <c r="AX31" s="168" t="str">
        <f t="shared" si="22"/>
        <v/>
      </c>
      <c r="AY31" s="5" t="str">
        <f t="shared" si="23"/>
        <v/>
      </c>
      <c r="AZ31" s="160" t="str">
        <f t="shared" si="24"/>
        <v/>
      </c>
      <c r="BA31" s="160" t="str">
        <f t="shared" si="25"/>
        <v/>
      </c>
      <c r="BB31" s="160" t="str">
        <f t="shared" si="26"/>
        <v/>
      </c>
      <c r="BC31" s="6" t="str">
        <f t="shared" si="27"/>
        <v/>
      </c>
      <c r="BD31" s="105" t="s">
        <v>23</v>
      </c>
      <c r="BE31" s="159">
        <v>5</v>
      </c>
      <c r="BF31" s="159"/>
      <c r="BG31" s="168" t="str">
        <f t="shared" si="28"/>
        <v/>
      </c>
      <c r="BH31" s="5" t="str">
        <f t="shared" si="29"/>
        <v/>
      </c>
      <c r="BI31" s="159">
        <v>5</v>
      </c>
      <c r="BJ31" s="159"/>
      <c r="BK31" s="168" t="str">
        <f t="shared" si="30"/>
        <v/>
      </c>
      <c r="BL31" s="5" t="str">
        <f t="shared" si="31"/>
        <v/>
      </c>
      <c r="BM31" s="159"/>
      <c r="BN31" s="159"/>
      <c r="BO31" s="168" t="str">
        <f t="shared" si="32"/>
        <v/>
      </c>
      <c r="BP31" s="5" t="str">
        <f t="shared" si="33"/>
        <v/>
      </c>
      <c r="BQ31" s="159"/>
      <c r="BR31" s="159"/>
      <c r="BS31" s="168" t="str">
        <f t="shared" si="34"/>
        <v/>
      </c>
      <c r="BT31" s="5" t="str">
        <f t="shared" si="35"/>
        <v/>
      </c>
      <c r="BU31" s="476"/>
      <c r="BV31" s="476"/>
      <c r="BW31" s="168" t="str">
        <f t="shared" si="36"/>
        <v/>
      </c>
      <c r="BX31" s="5" t="str">
        <f t="shared" si="37"/>
        <v/>
      </c>
      <c r="BY31" s="160" t="str">
        <f t="shared" si="38"/>
        <v/>
      </c>
      <c r="BZ31" s="160" t="str">
        <f t="shared" si="39"/>
        <v/>
      </c>
      <c r="CA31" s="160" t="str">
        <f t="shared" si="40"/>
        <v/>
      </c>
      <c r="CB31" s="6" t="str">
        <f t="shared" si="41"/>
        <v/>
      </c>
      <c r="CC31" s="105" t="s">
        <v>23</v>
      </c>
      <c r="CD31" s="159">
        <v>5</v>
      </c>
      <c r="CE31" s="159"/>
      <c r="CF31" s="168" t="str">
        <f t="shared" si="42"/>
        <v/>
      </c>
      <c r="CG31" s="5" t="str">
        <f t="shared" si="43"/>
        <v/>
      </c>
      <c r="CH31" s="159">
        <v>5</v>
      </c>
      <c r="CI31" s="159"/>
      <c r="CJ31" s="168" t="str">
        <f t="shared" si="44"/>
        <v/>
      </c>
      <c r="CK31" s="5" t="str">
        <f t="shared" si="45"/>
        <v/>
      </c>
      <c r="CL31" s="159"/>
      <c r="CM31" s="159"/>
      <c r="CN31" s="168" t="str">
        <f t="shared" si="46"/>
        <v/>
      </c>
      <c r="CO31" s="5" t="str">
        <f t="shared" si="47"/>
        <v/>
      </c>
      <c r="CP31" s="159"/>
      <c r="CQ31" s="159"/>
      <c r="CR31" s="168" t="str">
        <f t="shared" si="48"/>
        <v/>
      </c>
      <c r="CS31" s="5" t="str">
        <f t="shared" si="49"/>
        <v/>
      </c>
      <c r="CT31" s="476"/>
      <c r="CU31" s="476"/>
      <c r="CV31" s="168" t="str">
        <f t="shared" si="50"/>
        <v/>
      </c>
      <c r="CW31" s="5" t="str">
        <f t="shared" si="51"/>
        <v/>
      </c>
      <c r="CX31" s="160" t="str">
        <f t="shared" si="52"/>
        <v/>
      </c>
      <c r="CY31" s="160" t="str">
        <f t="shared" si="53"/>
        <v/>
      </c>
      <c r="CZ31" s="160" t="str">
        <f t="shared" si="54"/>
        <v/>
      </c>
      <c r="DA31" s="6" t="str">
        <f t="shared" si="55"/>
        <v/>
      </c>
      <c r="DB31" s="105" t="s">
        <v>23</v>
      </c>
      <c r="DC31" s="159">
        <v>5</v>
      </c>
      <c r="DD31" s="159"/>
      <c r="DE31" s="168" t="str">
        <f t="shared" si="56"/>
        <v/>
      </c>
      <c r="DF31" s="5" t="str">
        <f t="shared" si="57"/>
        <v/>
      </c>
      <c r="DG31" s="159">
        <v>5</v>
      </c>
      <c r="DH31" s="159"/>
      <c r="DI31" s="168" t="str">
        <f t="shared" si="58"/>
        <v/>
      </c>
      <c r="DJ31" s="5" t="str">
        <f t="shared" si="59"/>
        <v/>
      </c>
      <c r="DK31" s="159"/>
      <c r="DL31" s="159"/>
      <c r="DM31" s="168" t="str">
        <f t="shared" si="60"/>
        <v/>
      </c>
      <c r="DN31" s="5" t="str">
        <f t="shared" si="61"/>
        <v/>
      </c>
      <c r="DO31" s="159"/>
      <c r="DP31" s="159"/>
      <c r="DQ31" s="168" t="str">
        <f t="shared" si="62"/>
        <v/>
      </c>
      <c r="DR31" s="5" t="str">
        <f t="shared" si="63"/>
        <v/>
      </c>
      <c r="DS31" s="476"/>
      <c r="DT31" s="476"/>
      <c r="DU31" s="168" t="str">
        <f t="shared" si="64"/>
        <v/>
      </c>
      <c r="DV31" s="5" t="str">
        <f t="shared" si="65"/>
        <v/>
      </c>
      <c r="DW31" s="160" t="str">
        <f t="shared" si="66"/>
        <v/>
      </c>
      <c r="DX31" s="160" t="str">
        <f t="shared" si="67"/>
        <v/>
      </c>
      <c r="DY31" s="160" t="str">
        <f t="shared" si="68"/>
        <v/>
      </c>
      <c r="DZ31" s="6" t="str">
        <f t="shared" si="69"/>
        <v/>
      </c>
      <c r="EA31" s="105" t="s">
        <v>23</v>
      </c>
      <c r="EB31" s="159">
        <v>5</v>
      </c>
      <c r="EC31" s="159"/>
      <c r="ED31" s="168" t="str">
        <f t="shared" si="70"/>
        <v/>
      </c>
      <c r="EE31" s="5" t="str">
        <f t="shared" si="71"/>
        <v/>
      </c>
      <c r="EF31" s="159">
        <v>5</v>
      </c>
      <c r="EG31" s="159"/>
      <c r="EH31" s="168" t="str">
        <f t="shared" si="72"/>
        <v/>
      </c>
      <c r="EI31" s="5" t="str">
        <f t="shared" si="73"/>
        <v/>
      </c>
      <c r="EJ31" s="159"/>
      <c r="EK31" s="159"/>
      <c r="EL31" s="168" t="str">
        <f t="shared" si="74"/>
        <v/>
      </c>
      <c r="EM31" s="5" t="str">
        <f t="shared" si="75"/>
        <v/>
      </c>
      <c r="EN31" s="159"/>
      <c r="EO31" s="159"/>
      <c r="EP31" s="168" t="str">
        <f t="shared" si="76"/>
        <v/>
      </c>
      <c r="EQ31" s="5" t="str">
        <f t="shared" si="77"/>
        <v/>
      </c>
      <c r="ER31" s="476"/>
      <c r="ES31" s="476"/>
      <c r="ET31" s="168" t="str">
        <f t="shared" si="78"/>
        <v/>
      </c>
      <c r="EU31" s="5" t="str">
        <f t="shared" si="79"/>
        <v/>
      </c>
      <c r="EV31" s="160" t="str">
        <f t="shared" si="80"/>
        <v/>
      </c>
      <c r="EW31" s="160" t="str">
        <f t="shared" si="81"/>
        <v/>
      </c>
      <c r="EX31" s="160" t="str">
        <f t="shared" si="82"/>
        <v/>
      </c>
      <c r="EY31" s="6" t="str">
        <f t="shared" si="83"/>
        <v/>
      </c>
      <c r="EZ31" s="105">
        <v>18</v>
      </c>
      <c r="FA31" s="105">
        <v>18</v>
      </c>
      <c r="FB31" s="105"/>
      <c r="FC31" s="105"/>
      <c r="FD31" s="105"/>
      <c r="FE31" s="106" t="str">
        <f t="shared" si="84"/>
        <v/>
      </c>
      <c r="FF31" s="100" t="str">
        <f t="shared" si="85"/>
        <v xml:space="preserve"> </v>
      </c>
      <c r="FG31" s="105">
        <v>17</v>
      </c>
      <c r="FH31" s="105">
        <v>18</v>
      </c>
      <c r="FI31" s="105"/>
      <c r="FJ31" s="105"/>
      <c r="FK31" s="105"/>
      <c r="FL31" s="107" t="str">
        <f t="shared" si="86"/>
        <v/>
      </c>
      <c r="FM31" s="101" t="str">
        <f t="shared" si="87"/>
        <v xml:space="preserve"> </v>
      </c>
      <c r="FN31" s="105">
        <v>19</v>
      </c>
      <c r="FO31" s="105">
        <v>19</v>
      </c>
      <c r="FP31" s="105"/>
      <c r="FQ31" s="105"/>
      <c r="FR31" s="105"/>
      <c r="FS31" s="204" t="str">
        <f t="shared" si="88"/>
        <v/>
      </c>
      <c r="FT31" s="205" t="str">
        <f t="shared" si="89"/>
        <v xml:space="preserve"> </v>
      </c>
      <c r="FU31" s="477" t="s">
        <v>613</v>
      </c>
      <c r="FV31" s="316" t="str">
        <f>IF(AND(C31=""),"-",VLOOKUP(B31,Register!$A$7:$AM$311,19,FALSE))</f>
        <v>-</v>
      </c>
      <c r="FW31" s="7" t="str">
        <f>IF(AND(C31=""),"-",VLOOKUP(B31,Register!$A$7:$AM$311,20,FALSE))</f>
        <v>-</v>
      </c>
      <c r="FX31" s="7" t="str">
        <f>IF(AND(C31=""),"-",VLOOKUP(B31,Register!$A$7:$AM$311,21,FALSE))</f>
        <v>-</v>
      </c>
      <c r="FY31" s="7" t="str">
        <f>IF(AND(C31=""),"-",VLOOKUP(B31,Register!$A$7:$AM$311,22,FALSE))</f>
        <v>-</v>
      </c>
      <c r="FZ31" s="7" t="str">
        <f>IF(AND(C31=""),"-",VLOOKUP(B31,Register!$A$7:$AM$311,23,FALSE))</f>
        <v>-</v>
      </c>
      <c r="GA31" s="7" t="str">
        <f>IF(AND(C31=""),"-",VLOOKUP(B31,Register!$A$7:$AM$311,24,FALSE))</f>
        <v>-</v>
      </c>
      <c r="GB31" s="7" t="str">
        <f>IF(AND(C31=""),"-",VLOOKUP(B31,Register!$A$7:$AM$311,25,FALSE))</f>
        <v>-</v>
      </c>
      <c r="GC31" s="7" t="str">
        <f>IF(AND(C31=""),"-",VLOOKUP(B31,Register!$A$7:$AM$311,26,FALSE))</f>
        <v>-</v>
      </c>
      <c r="GD31" s="7" t="str">
        <f>IF(AND(C31=""),"-",VLOOKUP(B31,Register!$A$7:$AM$311,27,FALSE))</f>
        <v>-</v>
      </c>
      <c r="GE31" s="7" t="str">
        <f>IF(AND(C31=""),"-",VLOOKUP(B31,Register!$A$7:$AM$311,28,FALSE))</f>
        <v>-</v>
      </c>
      <c r="GF31" s="7" t="str">
        <f>IF(AND(C31=""),"-",VLOOKUP(B31,Register!$A$7:$AM$311,29,FALSE))</f>
        <v>-</v>
      </c>
      <c r="GG31" s="7" t="str">
        <f>IF(AND(C31=""),"-",VLOOKUP(B31,Register!$A$7:$AM$311,30,FALSE))</f>
        <v>-</v>
      </c>
      <c r="GH31" s="8" t="str">
        <f>IF(AND(C31=""),"-",VLOOKUP(B31,Register!$A$7:$AM$311,31,FALSE))</f>
        <v>-</v>
      </c>
      <c r="GI31" s="309" t="str">
        <f>IF(AND(C31=""),"",VLOOKUP(B31,Register!$A$7:$CL$311,36,FALSE))</f>
        <v/>
      </c>
      <c r="GJ31" s="182" t="str">
        <f t="shared" si="90"/>
        <v/>
      </c>
      <c r="GK31" s="312" t="str">
        <f t="shared" si="91"/>
        <v/>
      </c>
      <c r="GL31" s="314" t="str">
        <f t="shared" si="92"/>
        <v/>
      </c>
      <c r="GM31" s="3"/>
      <c r="GP31" s="315" t="s">
        <v>602</v>
      </c>
      <c r="GR31" s="3"/>
      <c r="GS31" s="3"/>
      <c r="GT31" s="3"/>
      <c r="GU31" s="3"/>
      <c r="GV31" s="3"/>
      <c r="GW31" s="3"/>
      <c r="GX31" s="3"/>
      <c r="GY31" s="3"/>
      <c r="GZ31" s="3"/>
      <c r="HA31" s="3"/>
      <c r="HB31" s="3"/>
      <c r="HC31" s="3"/>
      <c r="HD31" s="3"/>
      <c r="HE31" s="3"/>
      <c r="HF31" s="3"/>
      <c r="HG31" s="3"/>
      <c r="HH31" s="3"/>
      <c r="HI31" s="3"/>
      <c r="HJ31" s="3"/>
      <c r="HK31" s="3"/>
      <c r="HL31" s="3"/>
      <c r="HM31" s="3"/>
      <c r="HW31" s="321" t="str">
        <f>IF(ISNA(VLOOKUP(B31,Register!A$7:Z$315,9,FALSE)),"",VLOOKUP(B31,Register!A$7:Z$315,9,FALSE))</f>
        <v/>
      </c>
      <c r="HX31" s="321" t="str">
        <f>IF(ISNA(VLOOKUP(B31,Register!A$7:Z$315,12,FALSE)),"",VLOOKUP(B31,Register!A$7:Z$315,12,FALSE))</f>
        <v/>
      </c>
      <c r="HY31" s="321" t="str">
        <f t="shared" si="93"/>
        <v/>
      </c>
      <c r="HZ31" s="321" t="str">
        <f t="shared" si="94"/>
        <v/>
      </c>
      <c r="IA31" s="321" t="str">
        <f t="shared" si="95"/>
        <v/>
      </c>
      <c r="IB31" s="321" t="str">
        <f t="shared" si="96"/>
        <v/>
      </c>
      <c r="IC31" s="321" t="str">
        <f t="shared" si="97"/>
        <v/>
      </c>
      <c r="ID31" s="321" t="str">
        <f t="shared" si="98"/>
        <v/>
      </c>
      <c r="IE31" s="321" t="str">
        <f t="shared" si="99"/>
        <v/>
      </c>
      <c r="IF31" s="321" t="str">
        <f t="shared" si="100"/>
        <v/>
      </c>
    </row>
    <row r="32" spans="1:240" ht="21">
      <c r="A32" s="172">
        <v>20</v>
      </c>
      <c r="B32" s="197"/>
      <c r="C32" s="196" t="str">
        <f>IF(ISNA(VLOOKUP(B32,Register!A$7:Z$315,3,FALSE)),"",VLOOKUP(B32,Register!A$7:Z$315,3,FALSE))</f>
        <v/>
      </c>
      <c r="D32" s="196" t="str">
        <f>IF(ISNA(VLOOKUP(B32,Register!A$7:Z$315,4,FALSE)),"",VLOOKUP(B32,Register!A$7:Z$315,4,FALSE))</f>
        <v/>
      </c>
      <c r="E32" s="195" t="str">
        <f>IF(ISNA(VLOOKUP(B32,Register!A$7:Z$315,6,FALSE)),"",VLOOKUP(B32,Register!A$7:Z$315,6,FALSE))</f>
        <v/>
      </c>
      <c r="F32" s="105" t="s">
        <v>22</v>
      </c>
      <c r="G32" s="159">
        <v>10</v>
      </c>
      <c r="H32" s="159"/>
      <c r="I32" s="168" t="str">
        <f t="shared" si="2"/>
        <v/>
      </c>
      <c r="J32" s="5" t="str">
        <f t="shared" si="3"/>
        <v/>
      </c>
      <c r="K32" s="159">
        <v>7</v>
      </c>
      <c r="L32" s="159"/>
      <c r="M32" s="168" t="str">
        <f t="shared" si="4"/>
        <v/>
      </c>
      <c r="N32" s="5" t="str">
        <f t="shared" si="5"/>
        <v/>
      </c>
      <c r="O32" s="159">
        <v>40</v>
      </c>
      <c r="P32" s="159"/>
      <c r="Q32" s="168" t="str">
        <f t="shared" si="6"/>
        <v/>
      </c>
      <c r="R32" s="5" t="str">
        <f t="shared" si="7"/>
        <v/>
      </c>
      <c r="S32" s="159">
        <v>8</v>
      </c>
      <c r="T32" s="159"/>
      <c r="U32" s="168" t="str">
        <f t="shared" si="8"/>
        <v/>
      </c>
      <c r="V32" s="5" t="str">
        <f t="shared" si="9"/>
        <v/>
      </c>
      <c r="W32" s="476"/>
      <c r="X32" s="476"/>
      <c r="Y32" s="168" t="str">
        <f t="shared" si="10"/>
        <v/>
      </c>
      <c r="Z32" s="5" t="str">
        <f t="shared" si="11"/>
        <v/>
      </c>
      <c r="AA32" s="160" t="str">
        <f t="shared" si="0"/>
        <v/>
      </c>
      <c r="AB32" s="160" t="str">
        <f t="shared" si="1"/>
        <v/>
      </c>
      <c r="AC32" s="160" t="str">
        <f t="shared" si="12"/>
        <v/>
      </c>
      <c r="AD32" s="6" t="str">
        <f t="shared" si="13"/>
        <v/>
      </c>
      <c r="AE32" s="105" t="s">
        <v>22</v>
      </c>
      <c r="AF32" s="159">
        <v>10</v>
      </c>
      <c r="AG32" s="159"/>
      <c r="AH32" s="168" t="str">
        <f t="shared" si="14"/>
        <v/>
      </c>
      <c r="AI32" s="5" t="str">
        <f t="shared" si="15"/>
        <v/>
      </c>
      <c r="AJ32" s="159">
        <v>7</v>
      </c>
      <c r="AK32" s="159"/>
      <c r="AL32" s="168" t="str">
        <f t="shared" si="16"/>
        <v/>
      </c>
      <c r="AM32" s="5" t="str">
        <f t="shared" si="17"/>
        <v/>
      </c>
      <c r="AN32" s="159">
        <v>40</v>
      </c>
      <c r="AO32" s="159"/>
      <c r="AP32" s="168" t="str">
        <f t="shared" si="18"/>
        <v/>
      </c>
      <c r="AQ32" s="5" t="str">
        <f t="shared" si="19"/>
        <v/>
      </c>
      <c r="AR32" s="159">
        <v>8</v>
      </c>
      <c r="AS32" s="159"/>
      <c r="AT32" s="168" t="str">
        <f t="shared" si="20"/>
        <v/>
      </c>
      <c r="AU32" s="5" t="str">
        <f t="shared" si="21"/>
        <v/>
      </c>
      <c r="AV32" s="476"/>
      <c r="AW32" s="476"/>
      <c r="AX32" s="168" t="str">
        <f t="shared" si="22"/>
        <v/>
      </c>
      <c r="AY32" s="5" t="str">
        <f t="shared" si="23"/>
        <v/>
      </c>
      <c r="AZ32" s="160" t="str">
        <f t="shared" si="24"/>
        <v/>
      </c>
      <c r="BA32" s="160" t="str">
        <f t="shared" si="25"/>
        <v/>
      </c>
      <c r="BB32" s="160" t="str">
        <f t="shared" si="26"/>
        <v/>
      </c>
      <c r="BC32" s="6" t="str">
        <f t="shared" si="27"/>
        <v/>
      </c>
      <c r="BD32" s="105" t="s">
        <v>22</v>
      </c>
      <c r="BE32" s="159">
        <v>10</v>
      </c>
      <c r="BF32" s="159"/>
      <c r="BG32" s="168" t="str">
        <f t="shared" si="28"/>
        <v/>
      </c>
      <c r="BH32" s="5" t="str">
        <f t="shared" si="29"/>
        <v/>
      </c>
      <c r="BI32" s="159">
        <v>7</v>
      </c>
      <c r="BJ32" s="159"/>
      <c r="BK32" s="168" t="str">
        <f t="shared" si="30"/>
        <v/>
      </c>
      <c r="BL32" s="5" t="str">
        <f t="shared" si="31"/>
        <v/>
      </c>
      <c r="BM32" s="159">
        <v>40</v>
      </c>
      <c r="BN32" s="159"/>
      <c r="BO32" s="168" t="str">
        <f t="shared" si="32"/>
        <v/>
      </c>
      <c r="BP32" s="5" t="str">
        <f t="shared" si="33"/>
        <v/>
      </c>
      <c r="BQ32" s="159">
        <v>8</v>
      </c>
      <c r="BR32" s="159"/>
      <c r="BS32" s="168" t="str">
        <f t="shared" si="34"/>
        <v/>
      </c>
      <c r="BT32" s="5" t="str">
        <f t="shared" si="35"/>
        <v/>
      </c>
      <c r="BU32" s="476"/>
      <c r="BV32" s="476"/>
      <c r="BW32" s="168" t="str">
        <f t="shared" si="36"/>
        <v/>
      </c>
      <c r="BX32" s="5" t="str">
        <f t="shared" si="37"/>
        <v/>
      </c>
      <c r="BY32" s="160" t="str">
        <f t="shared" si="38"/>
        <v/>
      </c>
      <c r="BZ32" s="160" t="str">
        <f t="shared" si="39"/>
        <v/>
      </c>
      <c r="CA32" s="160" t="str">
        <f t="shared" si="40"/>
        <v/>
      </c>
      <c r="CB32" s="6" t="str">
        <f t="shared" si="41"/>
        <v/>
      </c>
      <c r="CC32" s="105" t="s">
        <v>22</v>
      </c>
      <c r="CD32" s="159">
        <v>10</v>
      </c>
      <c r="CE32" s="159"/>
      <c r="CF32" s="168" t="str">
        <f t="shared" si="42"/>
        <v/>
      </c>
      <c r="CG32" s="5" t="str">
        <f t="shared" si="43"/>
        <v/>
      </c>
      <c r="CH32" s="159">
        <v>7</v>
      </c>
      <c r="CI32" s="159"/>
      <c r="CJ32" s="168" t="str">
        <f t="shared" si="44"/>
        <v/>
      </c>
      <c r="CK32" s="5" t="str">
        <f t="shared" si="45"/>
        <v/>
      </c>
      <c r="CL32" s="159">
        <v>40</v>
      </c>
      <c r="CM32" s="159"/>
      <c r="CN32" s="168" t="str">
        <f t="shared" si="46"/>
        <v/>
      </c>
      <c r="CO32" s="5" t="str">
        <f t="shared" si="47"/>
        <v/>
      </c>
      <c r="CP32" s="159">
        <v>8</v>
      </c>
      <c r="CQ32" s="159"/>
      <c r="CR32" s="168" t="str">
        <f t="shared" si="48"/>
        <v/>
      </c>
      <c r="CS32" s="5" t="str">
        <f t="shared" si="49"/>
        <v/>
      </c>
      <c r="CT32" s="476"/>
      <c r="CU32" s="476"/>
      <c r="CV32" s="168" t="str">
        <f t="shared" si="50"/>
        <v/>
      </c>
      <c r="CW32" s="5" t="str">
        <f t="shared" si="51"/>
        <v/>
      </c>
      <c r="CX32" s="160" t="str">
        <f t="shared" si="52"/>
        <v/>
      </c>
      <c r="CY32" s="160" t="str">
        <f t="shared" si="53"/>
        <v/>
      </c>
      <c r="CZ32" s="160" t="str">
        <f t="shared" si="54"/>
        <v/>
      </c>
      <c r="DA32" s="6" t="str">
        <f t="shared" si="55"/>
        <v/>
      </c>
      <c r="DB32" s="105" t="s">
        <v>22</v>
      </c>
      <c r="DC32" s="159">
        <v>10</v>
      </c>
      <c r="DD32" s="159"/>
      <c r="DE32" s="168" t="str">
        <f t="shared" si="56"/>
        <v/>
      </c>
      <c r="DF32" s="5" t="str">
        <f t="shared" si="57"/>
        <v/>
      </c>
      <c r="DG32" s="159">
        <v>7</v>
      </c>
      <c r="DH32" s="159"/>
      <c r="DI32" s="168" t="str">
        <f t="shared" si="58"/>
        <v/>
      </c>
      <c r="DJ32" s="5" t="str">
        <f t="shared" si="59"/>
        <v/>
      </c>
      <c r="DK32" s="159">
        <v>40</v>
      </c>
      <c r="DL32" s="159"/>
      <c r="DM32" s="168" t="str">
        <f t="shared" si="60"/>
        <v/>
      </c>
      <c r="DN32" s="5" t="str">
        <f t="shared" si="61"/>
        <v/>
      </c>
      <c r="DO32" s="159">
        <v>8</v>
      </c>
      <c r="DP32" s="159"/>
      <c r="DQ32" s="168" t="str">
        <f t="shared" si="62"/>
        <v/>
      </c>
      <c r="DR32" s="5" t="str">
        <f t="shared" si="63"/>
        <v/>
      </c>
      <c r="DS32" s="476"/>
      <c r="DT32" s="476"/>
      <c r="DU32" s="168" t="str">
        <f t="shared" si="64"/>
        <v/>
      </c>
      <c r="DV32" s="5" t="str">
        <f t="shared" si="65"/>
        <v/>
      </c>
      <c r="DW32" s="160" t="str">
        <f t="shared" si="66"/>
        <v/>
      </c>
      <c r="DX32" s="160" t="str">
        <f t="shared" si="67"/>
        <v/>
      </c>
      <c r="DY32" s="160" t="str">
        <f t="shared" si="68"/>
        <v/>
      </c>
      <c r="DZ32" s="6" t="str">
        <f t="shared" si="69"/>
        <v/>
      </c>
      <c r="EA32" s="105" t="s">
        <v>22</v>
      </c>
      <c r="EB32" s="159">
        <v>10</v>
      </c>
      <c r="EC32" s="159"/>
      <c r="ED32" s="168" t="str">
        <f t="shared" si="70"/>
        <v/>
      </c>
      <c r="EE32" s="5" t="str">
        <f t="shared" si="71"/>
        <v/>
      </c>
      <c r="EF32" s="159">
        <v>7</v>
      </c>
      <c r="EG32" s="159"/>
      <c r="EH32" s="168" t="str">
        <f t="shared" si="72"/>
        <v/>
      </c>
      <c r="EI32" s="5" t="str">
        <f t="shared" si="73"/>
        <v/>
      </c>
      <c r="EJ32" s="159">
        <v>40</v>
      </c>
      <c r="EK32" s="159"/>
      <c r="EL32" s="168" t="str">
        <f t="shared" si="74"/>
        <v/>
      </c>
      <c r="EM32" s="5" t="str">
        <f t="shared" si="75"/>
        <v/>
      </c>
      <c r="EN32" s="159">
        <v>8</v>
      </c>
      <c r="EO32" s="159"/>
      <c r="EP32" s="168" t="str">
        <f t="shared" si="76"/>
        <v/>
      </c>
      <c r="EQ32" s="5" t="str">
        <f t="shared" si="77"/>
        <v/>
      </c>
      <c r="ER32" s="476"/>
      <c r="ES32" s="476"/>
      <c r="ET32" s="168" t="str">
        <f t="shared" si="78"/>
        <v/>
      </c>
      <c r="EU32" s="5" t="str">
        <f t="shared" si="79"/>
        <v/>
      </c>
      <c r="EV32" s="160" t="str">
        <f t="shared" si="80"/>
        <v/>
      </c>
      <c r="EW32" s="160" t="str">
        <f t="shared" si="81"/>
        <v/>
      </c>
      <c r="EX32" s="160" t="str">
        <f t="shared" si="82"/>
        <v/>
      </c>
      <c r="EY32" s="6" t="str">
        <f t="shared" si="83"/>
        <v/>
      </c>
      <c r="EZ32" s="105">
        <v>18</v>
      </c>
      <c r="FA32" s="105">
        <v>19</v>
      </c>
      <c r="FB32" s="105">
        <v>19</v>
      </c>
      <c r="FC32" s="105">
        <v>18</v>
      </c>
      <c r="FD32" s="105">
        <v>18</v>
      </c>
      <c r="FE32" s="106" t="str">
        <f t="shared" si="84"/>
        <v/>
      </c>
      <c r="FF32" s="100" t="str">
        <f t="shared" si="85"/>
        <v xml:space="preserve"> </v>
      </c>
      <c r="FG32" s="105">
        <v>18</v>
      </c>
      <c r="FH32" s="105">
        <v>18</v>
      </c>
      <c r="FI32" s="105">
        <v>17</v>
      </c>
      <c r="FJ32" s="105">
        <v>18</v>
      </c>
      <c r="FK32" s="105">
        <v>17</v>
      </c>
      <c r="FL32" s="107" t="str">
        <f t="shared" si="86"/>
        <v/>
      </c>
      <c r="FM32" s="101" t="str">
        <f t="shared" si="87"/>
        <v xml:space="preserve"> </v>
      </c>
      <c r="FN32" s="105">
        <v>18</v>
      </c>
      <c r="FO32" s="105">
        <v>17</v>
      </c>
      <c r="FP32" s="105">
        <v>18</v>
      </c>
      <c r="FQ32" s="105">
        <v>17</v>
      </c>
      <c r="FR32" s="105">
        <v>18</v>
      </c>
      <c r="FS32" s="204" t="str">
        <f t="shared" si="88"/>
        <v/>
      </c>
      <c r="FT32" s="205" t="str">
        <f t="shared" si="89"/>
        <v xml:space="preserve"> </v>
      </c>
      <c r="FU32" s="477" t="s">
        <v>613</v>
      </c>
      <c r="FV32" s="316" t="str">
        <f>IF(AND(C32=""),"-",VLOOKUP(B32,Register!$A$7:$AM$311,19,FALSE))</f>
        <v>-</v>
      </c>
      <c r="FW32" s="7" t="str">
        <f>IF(AND(C32=""),"-",VLOOKUP(B32,Register!$A$7:$AM$311,20,FALSE))</f>
        <v>-</v>
      </c>
      <c r="FX32" s="7" t="str">
        <f>IF(AND(C32=""),"-",VLOOKUP(B32,Register!$A$7:$AM$311,21,FALSE))</f>
        <v>-</v>
      </c>
      <c r="FY32" s="7" t="str">
        <f>IF(AND(C32=""),"-",VLOOKUP(B32,Register!$A$7:$AM$311,22,FALSE))</f>
        <v>-</v>
      </c>
      <c r="FZ32" s="7" t="str">
        <f>IF(AND(C32=""),"-",VLOOKUP(B32,Register!$A$7:$AM$311,23,FALSE))</f>
        <v>-</v>
      </c>
      <c r="GA32" s="7" t="str">
        <f>IF(AND(C32=""),"-",VLOOKUP(B32,Register!$A$7:$AM$311,24,FALSE))</f>
        <v>-</v>
      </c>
      <c r="GB32" s="7" t="str">
        <f>IF(AND(C32=""),"-",VLOOKUP(B32,Register!$A$7:$AM$311,25,FALSE))</f>
        <v>-</v>
      </c>
      <c r="GC32" s="7" t="str">
        <f>IF(AND(C32=""),"-",VLOOKUP(B32,Register!$A$7:$AM$311,26,FALSE))</f>
        <v>-</v>
      </c>
      <c r="GD32" s="7" t="str">
        <f>IF(AND(C32=""),"-",VLOOKUP(B32,Register!$A$7:$AM$311,27,FALSE))</f>
        <v>-</v>
      </c>
      <c r="GE32" s="7" t="str">
        <f>IF(AND(C32=""),"-",VLOOKUP(B32,Register!$A$7:$AM$311,28,FALSE))</f>
        <v>-</v>
      </c>
      <c r="GF32" s="7" t="str">
        <f>IF(AND(C32=""),"-",VLOOKUP(B32,Register!$A$7:$AM$311,29,FALSE))</f>
        <v>-</v>
      </c>
      <c r="GG32" s="7" t="str">
        <f>IF(AND(C32=""),"-",VLOOKUP(B32,Register!$A$7:$AM$311,30,FALSE))</f>
        <v>-</v>
      </c>
      <c r="GH32" s="8" t="str">
        <f>IF(AND(C32=""),"-",VLOOKUP(B32,Register!$A$7:$AM$311,31,FALSE))</f>
        <v>-</v>
      </c>
      <c r="GI32" s="309" t="str">
        <f>IF(AND(C32=""),"",VLOOKUP(B32,Register!$A$7:$CL$311,36,FALSE))</f>
        <v/>
      </c>
      <c r="GJ32" s="182" t="str">
        <f t="shared" si="90"/>
        <v/>
      </c>
      <c r="GK32" s="312" t="str">
        <f t="shared" si="91"/>
        <v/>
      </c>
      <c r="GL32" s="314" t="str">
        <f t="shared" si="92"/>
        <v/>
      </c>
      <c r="GM32" s="3"/>
      <c r="GP32" s="315" t="s">
        <v>603</v>
      </c>
      <c r="GR32" s="3"/>
      <c r="GS32" s="3"/>
      <c r="GT32" s="3"/>
      <c r="GU32" s="3"/>
      <c r="GV32" s="3"/>
      <c r="GW32" s="3"/>
      <c r="GX32" s="3"/>
      <c r="GY32" s="3"/>
      <c r="GZ32" s="3"/>
      <c r="HA32" s="3"/>
      <c r="HB32" s="3"/>
      <c r="HC32" s="3"/>
      <c r="HD32" s="3"/>
      <c r="HE32" s="3"/>
      <c r="HF32" s="3"/>
      <c r="HG32" s="3"/>
      <c r="HH32" s="3"/>
      <c r="HI32" s="3"/>
      <c r="HJ32" s="3"/>
      <c r="HK32" s="3"/>
      <c r="HL32" s="3"/>
      <c r="HM32" s="3"/>
      <c r="HW32" s="321" t="str">
        <f>IF(ISNA(VLOOKUP(B32,Register!A$7:Z$315,9,FALSE)),"",VLOOKUP(B32,Register!A$7:Z$315,9,FALSE))</f>
        <v/>
      </c>
      <c r="HX32" s="321" t="str">
        <f>IF(ISNA(VLOOKUP(B32,Register!A$7:Z$315,12,FALSE)),"",VLOOKUP(B32,Register!A$7:Z$315,12,FALSE))</f>
        <v/>
      </c>
      <c r="HY32" s="321" t="str">
        <f t="shared" si="93"/>
        <v/>
      </c>
      <c r="HZ32" s="321" t="str">
        <f t="shared" si="94"/>
        <v/>
      </c>
      <c r="IA32" s="321" t="str">
        <f t="shared" si="95"/>
        <v/>
      </c>
      <c r="IB32" s="321" t="str">
        <f t="shared" si="96"/>
        <v/>
      </c>
      <c r="IC32" s="321" t="str">
        <f t="shared" si="97"/>
        <v/>
      </c>
      <c r="ID32" s="321" t="str">
        <f t="shared" si="98"/>
        <v/>
      </c>
      <c r="IE32" s="321" t="str">
        <f t="shared" si="99"/>
        <v/>
      </c>
      <c r="IF32" s="321" t="str">
        <f t="shared" si="100"/>
        <v/>
      </c>
    </row>
    <row r="33" spans="1:240" ht="21">
      <c r="A33" s="172">
        <v>21</v>
      </c>
      <c r="B33" s="197"/>
      <c r="C33" s="196" t="str">
        <f>IF(ISNA(VLOOKUP(B33,Register!A$7:Z$315,3,FALSE)),"",VLOOKUP(B33,Register!A$7:Z$315,3,FALSE))</f>
        <v/>
      </c>
      <c r="D33" s="196" t="str">
        <f>IF(ISNA(VLOOKUP(B33,Register!A$7:Z$315,4,FALSE)),"",VLOOKUP(B33,Register!A$7:Z$315,4,FALSE))</f>
        <v/>
      </c>
      <c r="E33" s="195" t="str">
        <f>IF(ISNA(VLOOKUP(B33,Register!A$7:Z$315,6,FALSE)),"",VLOOKUP(B33,Register!A$7:Z$315,6,FALSE))</f>
        <v/>
      </c>
      <c r="F33" s="105" t="s">
        <v>22</v>
      </c>
      <c r="G33" s="159">
        <v>5</v>
      </c>
      <c r="H33" s="159"/>
      <c r="I33" s="168" t="str">
        <f t="shared" si="2"/>
        <v/>
      </c>
      <c r="J33" s="5" t="str">
        <f t="shared" si="3"/>
        <v/>
      </c>
      <c r="K33" s="159">
        <v>6</v>
      </c>
      <c r="L33" s="159"/>
      <c r="M33" s="168" t="str">
        <f t="shared" si="4"/>
        <v/>
      </c>
      <c r="N33" s="5" t="str">
        <f t="shared" si="5"/>
        <v/>
      </c>
      <c r="O33" s="159">
        <v>30</v>
      </c>
      <c r="P33" s="159"/>
      <c r="Q33" s="168" t="str">
        <f t="shared" si="6"/>
        <v/>
      </c>
      <c r="R33" s="5" t="str">
        <f t="shared" si="7"/>
        <v/>
      </c>
      <c r="S33" s="159">
        <v>5</v>
      </c>
      <c r="T33" s="159"/>
      <c r="U33" s="168" t="str">
        <f t="shared" si="8"/>
        <v/>
      </c>
      <c r="V33" s="5" t="str">
        <f t="shared" si="9"/>
        <v/>
      </c>
      <c r="W33" s="476"/>
      <c r="X33" s="476"/>
      <c r="Y33" s="168" t="str">
        <f t="shared" si="10"/>
        <v/>
      </c>
      <c r="Z33" s="5" t="str">
        <f t="shared" si="11"/>
        <v/>
      </c>
      <c r="AA33" s="160" t="str">
        <f t="shared" si="0"/>
        <v/>
      </c>
      <c r="AB33" s="160" t="str">
        <f t="shared" si="1"/>
        <v/>
      </c>
      <c r="AC33" s="160" t="str">
        <f t="shared" si="12"/>
        <v/>
      </c>
      <c r="AD33" s="6" t="str">
        <f t="shared" si="13"/>
        <v/>
      </c>
      <c r="AE33" s="105" t="s">
        <v>22</v>
      </c>
      <c r="AF33" s="159">
        <v>5</v>
      </c>
      <c r="AG33" s="159"/>
      <c r="AH33" s="168" t="str">
        <f t="shared" si="14"/>
        <v/>
      </c>
      <c r="AI33" s="5" t="str">
        <f t="shared" si="15"/>
        <v/>
      </c>
      <c r="AJ33" s="159">
        <v>6</v>
      </c>
      <c r="AK33" s="159"/>
      <c r="AL33" s="168" t="str">
        <f t="shared" si="16"/>
        <v/>
      </c>
      <c r="AM33" s="5" t="str">
        <f t="shared" si="17"/>
        <v/>
      </c>
      <c r="AN33" s="159">
        <v>30</v>
      </c>
      <c r="AO33" s="159"/>
      <c r="AP33" s="168" t="str">
        <f t="shared" si="18"/>
        <v/>
      </c>
      <c r="AQ33" s="5" t="str">
        <f t="shared" si="19"/>
        <v/>
      </c>
      <c r="AR33" s="159">
        <v>5</v>
      </c>
      <c r="AS33" s="159"/>
      <c r="AT33" s="168" t="str">
        <f t="shared" si="20"/>
        <v/>
      </c>
      <c r="AU33" s="5" t="str">
        <f t="shared" si="21"/>
        <v/>
      </c>
      <c r="AV33" s="476"/>
      <c r="AW33" s="476"/>
      <c r="AX33" s="168" t="str">
        <f t="shared" si="22"/>
        <v/>
      </c>
      <c r="AY33" s="5" t="str">
        <f t="shared" si="23"/>
        <v/>
      </c>
      <c r="AZ33" s="160" t="str">
        <f t="shared" si="24"/>
        <v/>
      </c>
      <c r="BA33" s="160" t="str">
        <f t="shared" si="25"/>
        <v/>
      </c>
      <c r="BB33" s="160" t="str">
        <f t="shared" si="26"/>
        <v/>
      </c>
      <c r="BC33" s="6" t="str">
        <f t="shared" si="27"/>
        <v/>
      </c>
      <c r="BD33" s="105" t="s">
        <v>22</v>
      </c>
      <c r="BE33" s="159">
        <v>5</v>
      </c>
      <c r="BF33" s="159"/>
      <c r="BG33" s="168" t="str">
        <f t="shared" si="28"/>
        <v/>
      </c>
      <c r="BH33" s="5" t="str">
        <f t="shared" si="29"/>
        <v/>
      </c>
      <c r="BI33" s="159">
        <v>6</v>
      </c>
      <c r="BJ33" s="159"/>
      <c r="BK33" s="168" t="str">
        <f t="shared" si="30"/>
        <v/>
      </c>
      <c r="BL33" s="5" t="str">
        <f t="shared" si="31"/>
        <v/>
      </c>
      <c r="BM33" s="159">
        <v>30</v>
      </c>
      <c r="BN33" s="159"/>
      <c r="BO33" s="168" t="str">
        <f t="shared" si="32"/>
        <v/>
      </c>
      <c r="BP33" s="5" t="str">
        <f t="shared" si="33"/>
        <v/>
      </c>
      <c r="BQ33" s="159">
        <v>5</v>
      </c>
      <c r="BR33" s="159"/>
      <c r="BS33" s="168" t="str">
        <f t="shared" si="34"/>
        <v/>
      </c>
      <c r="BT33" s="5" t="str">
        <f t="shared" si="35"/>
        <v/>
      </c>
      <c r="BU33" s="476"/>
      <c r="BV33" s="476"/>
      <c r="BW33" s="168" t="str">
        <f t="shared" si="36"/>
        <v/>
      </c>
      <c r="BX33" s="5" t="str">
        <f t="shared" si="37"/>
        <v/>
      </c>
      <c r="BY33" s="160" t="str">
        <f t="shared" si="38"/>
        <v/>
      </c>
      <c r="BZ33" s="160" t="str">
        <f t="shared" si="39"/>
        <v/>
      </c>
      <c r="CA33" s="160" t="str">
        <f t="shared" si="40"/>
        <v/>
      </c>
      <c r="CB33" s="6" t="str">
        <f t="shared" si="41"/>
        <v/>
      </c>
      <c r="CC33" s="105" t="s">
        <v>22</v>
      </c>
      <c r="CD33" s="159">
        <v>5</v>
      </c>
      <c r="CE33" s="159"/>
      <c r="CF33" s="168" t="str">
        <f t="shared" si="42"/>
        <v/>
      </c>
      <c r="CG33" s="5" t="str">
        <f t="shared" si="43"/>
        <v/>
      </c>
      <c r="CH33" s="159">
        <v>6</v>
      </c>
      <c r="CI33" s="159"/>
      <c r="CJ33" s="168" t="str">
        <f t="shared" si="44"/>
        <v/>
      </c>
      <c r="CK33" s="5" t="str">
        <f t="shared" si="45"/>
        <v/>
      </c>
      <c r="CL33" s="159">
        <v>30</v>
      </c>
      <c r="CM33" s="159"/>
      <c r="CN33" s="168" t="str">
        <f t="shared" si="46"/>
        <v/>
      </c>
      <c r="CO33" s="5" t="str">
        <f t="shared" si="47"/>
        <v/>
      </c>
      <c r="CP33" s="159">
        <v>5</v>
      </c>
      <c r="CQ33" s="159"/>
      <c r="CR33" s="168" t="str">
        <f t="shared" si="48"/>
        <v/>
      </c>
      <c r="CS33" s="5" t="str">
        <f t="shared" si="49"/>
        <v/>
      </c>
      <c r="CT33" s="476"/>
      <c r="CU33" s="476"/>
      <c r="CV33" s="168" t="str">
        <f t="shared" si="50"/>
        <v/>
      </c>
      <c r="CW33" s="5" t="str">
        <f t="shared" si="51"/>
        <v/>
      </c>
      <c r="CX33" s="160" t="str">
        <f t="shared" si="52"/>
        <v/>
      </c>
      <c r="CY33" s="160" t="str">
        <f t="shared" si="53"/>
        <v/>
      </c>
      <c r="CZ33" s="160" t="str">
        <f t="shared" si="54"/>
        <v/>
      </c>
      <c r="DA33" s="6" t="str">
        <f t="shared" si="55"/>
        <v/>
      </c>
      <c r="DB33" s="105" t="s">
        <v>22</v>
      </c>
      <c r="DC33" s="159">
        <v>5</v>
      </c>
      <c r="DD33" s="159"/>
      <c r="DE33" s="168" t="str">
        <f t="shared" si="56"/>
        <v/>
      </c>
      <c r="DF33" s="5" t="str">
        <f t="shared" si="57"/>
        <v/>
      </c>
      <c r="DG33" s="159">
        <v>6</v>
      </c>
      <c r="DH33" s="159"/>
      <c r="DI33" s="168" t="str">
        <f t="shared" si="58"/>
        <v/>
      </c>
      <c r="DJ33" s="5" t="str">
        <f t="shared" si="59"/>
        <v/>
      </c>
      <c r="DK33" s="159">
        <v>30</v>
      </c>
      <c r="DL33" s="159"/>
      <c r="DM33" s="168" t="str">
        <f t="shared" si="60"/>
        <v/>
      </c>
      <c r="DN33" s="5" t="str">
        <f t="shared" si="61"/>
        <v/>
      </c>
      <c r="DO33" s="159">
        <v>5</v>
      </c>
      <c r="DP33" s="159"/>
      <c r="DQ33" s="168" t="str">
        <f t="shared" si="62"/>
        <v/>
      </c>
      <c r="DR33" s="5" t="str">
        <f t="shared" si="63"/>
        <v/>
      </c>
      <c r="DS33" s="476"/>
      <c r="DT33" s="476"/>
      <c r="DU33" s="168" t="str">
        <f t="shared" si="64"/>
        <v/>
      </c>
      <c r="DV33" s="5" t="str">
        <f t="shared" si="65"/>
        <v/>
      </c>
      <c r="DW33" s="160" t="str">
        <f t="shared" si="66"/>
        <v/>
      </c>
      <c r="DX33" s="160" t="str">
        <f t="shared" si="67"/>
        <v/>
      </c>
      <c r="DY33" s="160" t="str">
        <f t="shared" si="68"/>
        <v/>
      </c>
      <c r="DZ33" s="6" t="str">
        <f t="shared" si="69"/>
        <v/>
      </c>
      <c r="EA33" s="105" t="s">
        <v>22</v>
      </c>
      <c r="EB33" s="159">
        <v>5</v>
      </c>
      <c r="EC33" s="159"/>
      <c r="ED33" s="168" t="str">
        <f t="shared" si="70"/>
        <v/>
      </c>
      <c r="EE33" s="5" t="str">
        <f t="shared" si="71"/>
        <v/>
      </c>
      <c r="EF33" s="159">
        <v>6</v>
      </c>
      <c r="EG33" s="159"/>
      <c r="EH33" s="168" t="str">
        <f t="shared" si="72"/>
        <v/>
      </c>
      <c r="EI33" s="5" t="str">
        <f t="shared" si="73"/>
        <v/>
      </c>
      <c r="EJ33" s="159">
        <v>30</v>
      </c>
      <c r="EK33" s="159"/>
      <c r="EL33" s="168" t="str">
        <f t="shared" si="74"/>
        <v/>
      </c>
      <c r="EM33" s="5" t="str">
        <f t="shared" si="75"/>
        <v/>
      </c>
      <c r="EN33" s="159">
        <v>5</v>
      </c>
      <c r="EO33" s="159"/>
      <c r="EP33" s="168" t="str">
        <f t="shared" si="76"/>
        <v/>
      </c>
      <c r="EQ33" s="5" t="str">
        <f t="shared" si="77"/>
        <v/>
      </c>
      <c r="ER33" s="476"/>
      <c r="ES33" s="476"/>
      <c r="ET33" s="168" t="str">
        <f t="shared" si="78"/>
        <v/>
      </c>
      <c r="EU33" s="5" t="str">
        <f t="shared" si="79"/>
        <v/>
      </c>
      <c r="EV33" s="160" t="str">
        <f t="shared" si="80"/>
        <v/>
      </c>
      <c r="EW33" s="160" t="str">
        <f t="shared" si="81"/>
        <v/>
      </c>
      <c r="EX33" s="160" t="str">
        <f t="shared" si="82"/>
        <v/>
      </c>
      <c r="EY33" s="6" t="str">
        <f t="shared" si="83"/>
        <v/>
      </c>
      <c r="EZ33" s="105">
        <v>18</v>
      </c>
      <c r="FA33" s="105">
        <v>18</v>
      </c>
      <c r="FB33" s="105">
        <v>19</v>
      </c>
      <c r="FC33" s="105">
        <v>18</v>
      </c>
      <c r="FD33" s="105">
        <v>18</v>
      </c>
      <c r="FE33" s="106" t="str">
        <f t="shared" si="84"/>
        <v/>
      </c>
      <c r="FF33" s="100" t="str">
        <f t="shared" si="85"/>
        <v xml:space="preserve"> </v>
      </c>
      <c r="FG33" s="105">
        <v>17</v>
      </c>
      <c r="FH33" s="105">
        <v>17</v>
      </c>
      <c r="FI33" s="105">
        <v>17</v>
      </c>
      <c r="FJ33" s="105">
        <v>18</v>
      </c>
      <c r="FK33" s="105">
        <v>18</v>
      </c>
      <c r="FL33" s="107" t="str">
        <f t="shared" si="86"/>
        <v/>
      </c>
      <c r="FM33" s="101" t="str">
        <f t="shared" si="87"/>
        <v xml:space="preserve"> </v>
      </c>
      <c r="FN33" s="105">
        <v>19</v>
      </c>
      <c r="FO33" s="105">
        <v>18</v>
      </c>
      <c r="FP33" s="105">
        <v>18</v>
      </c>
      <c r="FQ33" s="105">
        <v>19</v>
      </c>
      <c r="FR33" s="105">
        <v>18</v>
      </c>
      <c r="FS33" s="204" t="str">
        <f t="shared" si="88"/>
        <v/>
      </c>
      <c r="FT33" s="205" t="str">
        <f t="shared" si="89"/>
        <v xml:space="preserve"> </v>
      </c>
      <c r="FU33" s="477"/>
      <c r="FV33" s="316" t="str">
        <f>IF(AND(C33=""),"-",VLOOKUP(B33,Register!$A$7:$AM$311,19,FALSE))</f>
        <v>-</v>
      </c>
      <c r="FW33" s="7" t="str">
        <f>IF(AND(C33=""),"-",VLOOKUP(B33,Register!$A$7:$AM$311,20,FALSE))</f>
        <v>-</v>
      </c>
      <c r="FX33" s="7" t="str">
        <f>IF(AND(C33=""),"-",VLOOKUP(B33,Register!$A$7:$AM$311,21,FALSE))</f>
        <v>-</v>
      </c>
      <c r="FY33" s="7" t="str">
        <f>IF(AND(C33=""),"-",VLOOKUP(B33,Register!$A$7:$AM$311,22,FALSE))</f>
        <v>-</v>
      </c>
      <c r="FZ33" s="7" t="str">
        <f>IF(AND(C33=""),"-",VLOOKUP(B33,Register!$A$7:$AM$311,23,FALSE))</f>
        <v>-</v>
      </c>
      <c r="GA33" s="7" t="str">
        <f>IF(AND(C33=""),"-",VLOOKUP(B33,Register!$A$7:$AM$311,24,FALSE))</f>
        <v>-</v>
      </c>
      <c r="GB33" s="7" t="str">
        <f>IF(AND(C33=""),"-",VLOOKUP(B33,Register!$A$7:$AM$311,25,FALSE))</f>
        <v>-</v>
      </c>
      <c r="GC33" s="7" t="str">
        <f>IF(AND(C33=""),"-",VLOOKUP(B33,Register!$A$7:$AM$311,26,FALSE))</f>
        <v>-</v>
      </c>
      <c r="GD33" s="7" t="str">
        <f>IF(AND(C33=""),"-",VLOOKUP(B33,Register!$A$7:$AM$311,27,FALSE))</f>
        <v>-</v>
      </c>
      <c r="GE33" s="7" t="str">
        <f>IF(AND(C33=""),"-",VLOOKUP(B33,Register!$A$7:$AM$311,28,FALSE))</f>
        <v>-</v>
      </c>
      <c r="GF33" s="7" t="str">
        <f>IF(AND(C33=""),"-",VLOOKUP(B33,Register!$A$7:$AM$311,29,FALSE))</f>
        <v>-</v>
      </c>
      <c r="GG33" s="7" t="str">
        <f>IF(AND(C33=""),"-",VLOOKUP(B33,Register!$A$7:$AM$311,30,FALSE))</f>
        <v>-</v>
      </c>
      <c r="GH33" s="8" t="str">
        <f>IF(AND(C33=""),"-",VLOOKUP(B33,Register!$A$7:$AM$311,31,FALSE))</f>
        <v>-</v>
      </c>
      <c r="GI33" s="309" t="str">
        <f>IF(AND(C33=""),"",VLOOKUP(B33,Register!$A$7:$CL$311,36,FALSE))</f>
        <v/>
      </c>
      <c r="GJ33" s="182" t="str">
        <f t="shared" si="90"/>
        <v/>
      </c>
      <c r="GK33" s="312" t="str">
        <f t="shared" si="91"/>
        <v/>
      </c>
      <c r="GL33" s="314" t="str">
        <f t="shared" si="92"/>
        <v/>
      </c>
      <c r="GM33" s="3"/>
      <c r="GP33" s="315" t="s">
        <v>604</v>
      </c>
      <c r="GR33" s="3"/>
      <c r="GS33" s="3"/>
      <c r="GT33" s="3"/>
      <c r="GU33" s="3"/>
      <c r="GV33" s="3"/>
      <c r="GW33" s="3"/>
      <c r="GX33" s="3"/>
      <c r="GY33" s="3"/>
      <c r="GZ33" s="3"/>
      <c r="HA33" s="3"/>
      <c r="HB33" s="3"/>
      <c r="HC33" s="3"/>
      <c r="HD33" s="3"/>
      <c r="HE33" s="3"/>
      <c r="HF33" s="3"/>
      <c r="HG33" s="3"/>
      <c r="HH33" s="3"/>
      <c r="HI33" s="3"/>
      <c r="HJ33" s="3"/>
      <c r="HK33" s="3"/>
      <c r="HL33" s="3"/>
      <c r="HM33" s="3"/>
      <c r="HW33" s="321" t="str">
        <f>IF(ISNA(VLOOKUP(B33,Register!A$7:Z$315,9,FALSE)),"",VLOOKUP(B33,Register!A$7:Z$315,9,FALSE))</f>
        <v/>
      </c>
      <c r="HX33" s="321" t="str">
        <f>IF(ISNA(VLOOKUP(B33,Register!A$7:Z$315,12,FALSE)),"",VLOOKUP(B33,Register!A$7:Z$315,12,FALSE))</f>
        <v/>
      </c>
      <c r="HY33" s="321" t="str">
        <f t="shared" si="93"/>
        <v/>
      </c>
      <c r="HZ33" s="321" t="str">
        <f t="shared" si="94"/>
        <v/>
      </c>
      <c r="IA33" s="321" t="str">
        <f t="shared" si="95"/>
        <v/>
      </c>
      <c r="IB33" s="321" t="str">
        <f t="shared" si="96"/>
        <v/>
      </c>
      <c r="IC33" s="321" t="str">
        <f t="shared" si="97"/>
        <v/>
      </c>
      <c r="ID33" s="321" t="str">
        <f t="shared" si="98"/>
        <v/>
      </c>
      <c r="IE33" s="321" t="str">
        <f t="shared" si="99"/>
        <v/>
      </c>
      <c r="IF33" s="321" t="str">
        <f t="shared" si="100"/>
        <v/>
      </c>
    </row>
    <row r="34" spans="1:240" ht="21">
      <c r="A34" s="172">
        <v>22</v>
      </c>
      <c r="B34" s="197"/>
      <c r="C34" s="196" t="str">
        <f>IF(ISNA(VLOOKUP(B34,Register!A$7:Z$315,3,FALSE)),"",VLOOKUP(B34,Register!A$7:Z$315,3,FALSE))</f>
        <v/>
      </c>
      <c r="D34" s="196" t="str">
        <f>IF(ISNA(VLOOKUP(B34,Register!A$7:Z$315,4,FALSE)),"",VLOOKUP(B34,Register!A$7:Z$315,4,FALSE))</f>
        <v/>
      </c>
      <c r="E34" s="195" t="str">
        <f>IF(ISNA(VLOOKUP(B34,Register!A$7:Z$315,6,FALSE)),"",VLOOKUP(B34,Register!A$7:Z$315,6,FALSE))</f>
        <v/>
      </c>
      <c r="F34" s="105" t="s">
        <v>43</v>
      </c>
      <c r="G34" s="159"/>
      <c r="H34" s="159"/>
      <c r="I34" s="168" t="str">
        <f t="shared" si="2"/>
        <v/>
      </c>
      <c r="J34" s="5" t="str">
        <f t="shared" si="3"/>
        <v/>
      </c>
      <c r="K34" s="159"/>
      <c r="L34" s="159"/>
      <c r="M34" s="168" t="str">
        <f t="shared" si="4"/>
        <v/>
      </c>
      <c r="N34" s="5" t="str">
        <f t="shared" si="5"/>
        <v/>
      </c>
      <c r="O34" s="159"/>
      <c r="P34" s="159"/>
      <c r="Q34" s="168" t="str">
        <f t="shared" si="6"/>
        <v/>
      </c>
      <c r="R34" s="5" t="str">
        <f t="shared" si="7"/>
        <v/>
      </c>
      <c r="S34" s="159"/>
      <c r="T34" s="159"/>
      <c r="U34" s="168" t="str">
        <f t="shared" si="8"/>
        <v/>
      </c>
      <c r="V34" s="5" t="str">
        <f t="shared" si="9"/>
        <v/>
      </c>
      <c r="W34" s="476"/>
      <c r="X34" s="476"/>
      <c r="Y34" s="168" t="str">
        <f t="shared" si="10"/>
        <v/>
      </c>
      <c r="Z34" s="5" t="str">
        <f t="shared" si="11"/>
        <v/>
      </c>
      <c r="AA34" s="160" t="str">
        <f t="shared" si="0"/>
        <v/>
      </c>
      <c r="AB34" s="160" t="str">
        <f t="shared" si="1"/>
        <v/>
      </c>
      <c r="AC34" s="160" t="str">
        <f t="shared" si="12"/>
        <v/>
      </c>
      <c r="AD34" s="6" t="str">
        <f t="shared" si="13"/>
        <v/>
      </c>
      <c r="AE34" s="105" t="s">
        <v>43</v>
      </c>
      <c r="AF34" s="159"/>
      <c r="AG34" s="159"/>
      <c r="AH34" s="168" t="str">
        <f t="shared" si="14"/>
        <v/>
      </c>
      <c r="AI34" s="5" t="str">
        <f t="shared" si="15"/>
        <v/>
      </c>
      <c r="AJ34" s="159"/>
      <c r="AK34" s="159"/>
      <c r="AL34" s="168" t="str">
        <f t="shared" si="16"/>
        <v/>
      </c>
      <c r="AM34" s="5" t="str">
        <f t="shared" si="17"/>
        <v/>
      </c>
      <c r="AN34" s="159"/>
      <c r="AO34" s="159"/>
      <c r="AP34" s="168" t="str">
        <f t="shared" si="18"/>
        <v/>
      </c>
      <c r="AQ34" s="5" t="str">
        <f t="shared" si="19"/>
        <v/>
      </c>
      <c r="AR34" s="159"/>
      <c r="AS34" s="159"/>
      <c r="AT34" s="168" t="str">
        <f t="shared" si="20"/>
        <v/>
      </c>
      <c r="AU34" s="5" t="str">
        <f t="shared" si="21"/>
        <v/>
      </c>
      <c r="AV34" s="476"/>
      <c r="AW34" s="476"/>
      <c r="AX34" s="168" t="str">
        <f t="shared" si="22"/>
        <v/>
      </c>
      <c r="AY34" s="5" t="str">
        <f t="shared" si="23"/>
        <v/>
      </c>
      <c r="AZ34" s="160" t="str">
        <f t="shared" si="24"/>
        <v/>
      </c>
      <c r="BA34" s="160" t="str">
        <f t="shared" si="25"/>
        <v/>
      </c>
      <c r="BB34" s="160" t="str">
        <f t="shared" si="26"/>
        <v/>
      </c>
      <c r="BC34" s="6" t="str">
        <f t="shared" si="27"/>
        <v/>
      </c>
      <c r="BD34" s="105" t="s">
        <v>43</v>
      </c>
      <c r="BE34" s="159"/>
      <c r="BF34" s="159"/>
      <c r="BG34" s="168" t="str">
        <f t="shared" si="28"/>
        <v/>
      </c>
      <c r="BH34" s="5" t="str">
        <f t="shared" si="29"/>
        <v/>
      </c>
      <c r="BI34" s="159"/>
      <c r="BJ34" s="159"/>
      <c r="BK34" s="168" t="str">
        <f t="shared" si="30"/>
        <v/>
      </c>
      <c r="BL34" s="5" t="str">
        <f t="shared" si="31"/>
        <v/>
      </c>
      <c r="BM34" s="159"/>
      <c r="BN34" s="159"/>
      <c r="BO34" s="168" t="str">
        <f t="shared" si="32"/>
        <v/>
      </c>
      <c r="BP34" s="5" t="str">
        <f t="shared" si="33"/>
        <v/>
      </c>
      <c r="BQ34" s="159"/>
      <c r="BR34" s="159"/>
      <c r="BS34" s="168" t="str">
        <f t="shared" si="34"/>
        <v/>
      </c>
      <c r="BT34" s="5" t="str">
        <f t="shared" si="35"/>
        <v/>
      </c>
      <c r="BU34" s="476"/>
      <c r="BV34" s="476"/>
      <c r="BW34" s="168" t="str">
        <f t="shared" si="36"/>
        <v/>
      </c>
      <c r="BX34" s="5" t="str">
        <f t="shared" si="37"/>
        <v/>
      </c>
      <c r="BY34" s="160" t="str">
        <f t="shared" si="38"/>
        <v/>
      </c>
      <c r="BZ34" s="160" t="str">
        <f t="shared" si="39"/>
        <v/>
      </c>
      <c r="CA34" s="160" t="str">
        <f t="shared" si="40"/>
        <v/>
      </c>
      <c r="CB34" s="6" t="str">
        <f t="shared" si="41"/>
        <v/>
      </c>
      <c r="CC34" s="105" t="s">
        <v>43</v>
      </c>
      <c r="CD34" s="159"/>
      <c r="CE34" s="159"/>
      <c r="CF34" s="168" t="str">
        <f t="shared" si="42"/>
        <v/>
      </c>
      <c r="CG34" s="5" t="str">
        <f t="shared" si="43"/>
        <v/>
      </c>
      <c r="CH34" s="159"/>
      <c r="CI34" s="159"/>
      <c r="CJ34" s="168" t="str">
        <f t="shared" si="44"/>
        <v/>
      </c>
      <c r="CK34" s="5" t="str">
        <f t="shared" si="45"/>
        <v/>
      </c>
      <c r="CL34" s="159"/>
      <c r="CM34" s="159"/>
      <c r="CN34" s="168" t="str">
        <f t="shared" si="46"/>
        <v/>
      </c>
      <c r="CO34" s="5" t="str">
        <f t="shared" si="47"/>
        <v/>
      </c>
      <c r="CP34" s="159"/>
      <c r="CQ34" s="159"/>
      <c r="CR34" s="168" t="str">
        <f t="shared" si="48"/>
        <v/>
      </c>
      <c r="CS34" s="5" t="str">
        <f t="shared" si="49"/>
        <v/>
      </c>
      <c r="CT34" s="476"/>
      <c r="CU34" s="476"/>
      <c r="CV34" s="168" t="str">
        <f t="shared" si="50"/>
        <v/>
      </c>
      <c r="CW34" s="5" t="str">
        <f t="shared" si="51"/>
        <v/>
      </c>
      <c r="CX34" s="160" t="str">
        <f t="shared" si="52"/>
        <v/>
      </c>
      <c r="CY34" s="160" t="str">
        <f t="shared" si="53"/>
        <v/>
      </c>
      <c r="CZ34" s="160" t="str">
        <f t="shared" si="54"/>
        <v/>
      </c>
      <c r="DA34" s="6" t="str">
        <f t="shared" si="55"/>
        <v/>
      </c>
      <c r="DB34" s="105" t="s">
        <v>43</v>
      </c>
      <c r="DC34" s="159"/>
      <c r="DD34" s="159"/>
      <c r="DE34" s="168" t="str">
        <f t="shared" si="56"/>
        <v/>
      </c>
      <c r="DF34" s="5" t="str">
        <f t="shared" si="57"/>
        <v/>
      </c>
      <c r="DG34" s="159"/>
      <c r="DH34" s="159"/>
      <c r="DI34" s="168" t="str">
        <f t="shared" si="58"/>
        <v/>
      </c>
      <c r="DJ34" s="5" t="str">
        <f t="shared" si="59"/>
        <v/>
      </c>
      <c r="DK34" s="159"/>
      <c r="DL34" s="159"/>
      <c r="DM34" s="168" t="str">
        <f t="shared" si="60"/>
        <v/>
      </c>
      <c r="DN34" s="5" t="str">
        <f t="shared" si="61"/>
        <v/>
      </c>
      <c r="DO34" s="159"/>
      <c r="DP34" s="159"/>
      <c r="DQ34" s="168" t="str">
        <f t="shared" si="62"/>
        <v/>
      </c>
      <c r="DR34" s="5" t="str">
        <f t="shared" si="63"/>
        <v/>
      </c>
      <c r="DS34" s="476"/>
      <c r="DT34" s="476"/>
      <c r="DU34" s="168" t="str">
        <f t="shared" si="64"/>
        <v/>
      </c>
      <c r="DV34" s="5" t="str">
        <f t="shared" si="65"/>
        <v/>
      </c>
      <c r="DW34" s="160" t="str">
        <f t="shared" si="66"/>
        <v/>
      </c>
      <c r="DX34" s="160" t="str">
        <f t="shared" si="67"/>
        <v/>
      </c>
      <c r="DY34" s="160" t="str">
        <f t="shared" si="68"/>
        <v/>
      </c>
      <c r="DZ34" s="6" t="str">
        <f t="shared" si="69"/>
        <v/>
      </c>
      <c r="EA34" s="105" t="s">
        <v>43</v>
      </c>
      <c r="EB34" s="159"/>
      <c r="EC34" s="159"/>
      <c r="ED34" s="168" t="str">
        <f t="shared" si="70"/>
        <v/>
      </c>
      <c r="EE34" s="5" t="str">
        <f t="shared" si="71"/>
        <v/>
      </c>
      <c r="EF34" s="159"/>
      <c r="EG34" s="159"/>
      <c r="EH34" s="168" t="str">
        <f t="shared" si="72"/>
        <v/>
      </c>
      <c r="EI34" s="5" t="str">
        <f t="shared" si="73"/>
        <v/>
      </c>
      <c r="EJ34" s="159"/>
      <c r="EK34" s="159"/>
      <c r="EL34" s="168" t="str">
        <f t="shared" si="74"/>
        <v/>
      </c>
      <c r="EM34" s="5" t="str">
        <f t="shared" si="75"/>
        <v/>
      </c>
      <c r="EN34" s="159"/>
      <c r="EO34" s="159"/>
      <c r="EP34" s="168" t="str">
        <f t="shared" si="76"/>
        <v/>
      </c>
      <c r="EQ34" s="5" t="str">
        <f t="shared" si="77"/>
        <v/>
      </c>
      <c r="ER34" s="476"/>
      <c r="ES34" s="476"/>
      <c r="ET34" s="168" t="str">
        <f t="shared" si="78"/>
        <v/>
      </c>
      <c r="EU34" s="5" t="str">
        <f t="shared" si="79"/>
        <v/>
      </c>
      <c r="EV34" s="160" t="str">
        <f t="shared" si="80"/>
        <v/>
      </c>
      <c r="EW34" s="160" t="str">
        <f t="shared" si="81"/>
        <v/>
      </c>
      <c r="EX34" s="160" t="str">
        <f t="shared" si="82"/>
        <v/>
      </c>
      <c r="EY34" s="6" t="str">
        <f t="shared" si="83"/>
        <v/>
      </c>
      <c r="EZ34" s="105">
        <v>18</v>
      </c>
      <c r="FA34" s="105"/>
      <c r="FB34" s="105"/>
      <c r="FC34" s="105"/>
      <c r="FD34" s="105"/>
      <c r="FE34" s="106" t="str">
        <f t="shared" si="84"/>
        <v/>
      </c>
      <c r="FF34" s="100" t="str">
        <f t="shared" si="85"/>
        <v xml:space="preserve"> </v>
      </c>
      <c r="FG34" s="105">
        <v>17</v>
      </c>
      <c r="FH34" s="105"/>
      <c r="FI34" s="105"/>
      <c r="FJ34" s="105"/>
      <c r="FK34" s="105"/>
      <c r="FL34" s="107" t="str">
        <f t="shared" si="86"/>
        <v/>
      </c>
      <c r="FM34" s="101" t="str">
        <f t="shared" si="87"/>
        <v xml:space="preserve"> </v>
      </c>
      <c r="FN34" s="105">
        <v>18</v>
      </c>
      <c r="FO34" s="105"/>
      <c r="FP34" s="105"/>
      <c r="FQ34" s="105"/>
      <c r="FR34" s="105"/>
      <c r="FS34" s="204" t="str">
        <f t="shared" si="88"/>
        <v/>
      </c>
      <c r="FT34" s="205" t="str">
        <f t="shared" si="89"/>
        <v xml:space="preserve"> </v>
      </c>
      <c r="FU34" s="477"/>
      <c r="FV34" s="316" t="str">
        <f>IF(AND(C34=""),"-",VLOOKUP(B34,Register!$A$7:$AM$311,19,FALSE))</f>
        <v>-</v>
      </c>
      <c r="FW34" s="7" t="str">
        <f>IF(AND(C34=""),"-",VLOOKUP(B34,Register!$A$7:$AM$311,20,FALSE))</f>
        <v>-</v>
      </c>
      <c r="FX34" s="7" t="str">
        <f>IF(AND(C34=""),"-",VLOOKUP(B34,Register!$A$7:$AM$311,21,FALSE))</f>
        <v>-</v>
      </c>
      <c r="FY34" s="7" t="str">
        <f>IF(AND(C34=""),"-",VLOOKUP(B34,Register!$A$7:$AM$311,22,FALSE))</f>
        <v>-</v>
      </c>
      <c r="FZ34" s="7" t="str">
        <f>IF(AND(C34=""),"-",VLOOKUP(B34,Register!$A$7:$AM$311,23,FALSE))</f>
        <v>-</v>
      </c>
      <c r="GA34" s="7" t="str">
        <f>IF(AND(C34=""),"-",VLOOKUP(B34,Register!$A$7:$AM$311,24,FALSE))</f>
        <v>-</v>
      </c>
      <c r="GB34" s="7" t="str">
        <f>IF(AND(C34=""),"-",VLOOKUP(B34,Register!$A$7:$AM$311,25,FALSE))</f>
        <v>-</v>
      </c>
      <c r="GC34" s="7" t="str">
        <f>IF(AND(C34=""),"-",VLOOKUP(B34,Register!$A$7:$AM$311,26,FALSE))</f>
        <v>-</v>
      </c>
      <c r="GD34" s="7" t="str">
        <f>IF(AND(C34=""),"-",VLOOKUP(B34,Register!$A$7:$AM$311,27,FALSE))</f>
        <v>-</v>
      </c>
      <c r="GE34" s="7" t="str">
        <f>IF(AND(C34=""),"-",VLOOKUP(B34,Register!$A$7:$AM$311,28,FALSE))</f>
        <v>-</v>
      </c>
      <c r="GF34" s="7" t="str">
        <f>IF(AND(C34=""),"-",VLOOKUP(B34,Register!$A$7:$AM$311,29,FALSE))</f>
        <v>-</v>
      </c>
      <c r="GG34" s="7" t="str">
        <f>IF(AND(C34=""),"-",VLOOKUP(B34,Register!$A$7:$AM$311,30,FALSE))</f>
        <v>-</v>
      </c>
      <c r="GH34" s="8" t="str">
        <f>IF(AND(C34=""),"-",VLOOKUP(B34,Register!$A$7:$AM$311,31,FALSE))</f>
        <v>-</v>
      </c>
      <c r="GI34" s="309" t="str">
        <f>IF(AND(C34=""),"",VLOOKUP(B34,Register!$A$7:$CL$311,36,FALSE))</f>
        <v/>
      </c>
      <c r="GJ34" s="182" t="str">
        <f t="shared" si="90"/>
        <v/>
      </c>
      <c r="GK34" s="312" t="str">
        <f t="shared" si="91"/>
        <v/>
      </c>
      <c r="GL34" s="314" t="str">
        <f t="shared" si="92"/>
        <v/>
      </c>
      <c r="GM34" s="3"/>
      <c r="GP34" s="315" t="s">
        <v>605</v>
      </c>
      <c r="GR34" s="3"/>
      <c r="GS34" s="3"/>
      <c r="GT34" s="3"/>
      <c r="GU34" s="3"/>
      <c r="GV34" s="3"/>
      <c r="GW34" s="3"/>
      <c r="GX34" s="3"/>
      <c r="GY34" s="3"/>
      <c r="GZ34" s="3"/>
      <c r="HA34" s="3"/>
      <c r="HB34" s="3"/>
      <c r="HC34" s="3"/>
      <c r="HD34" s="3"/>
      <c r="HE34" s="3"/>
      <c r="HF34" s="3"/>
      <c r="HG34" s="3"/>
      <c r="HH34" s="3"/>
      <c r="HI34" s="3"/>
      <c r="HJ34" s="3"/>
      <c r="HK34" s="3"/>
      <c r="HL34" s="3"/>
      <c r="HM34" s="3"/>
      <c r="HW34" s="321" t="str">
        <f>IF(ISNA(VLOOKUP(B34,Register!A$7:Z$315,9,FALSE)),"",VLOOKUP(B34,Register!A$7:Z$315,9,FALSE))</f>
        <v/>
      </c>
      <c r="HX34" s="321" t="str">
        <f>IF(ISNA(VLOOKUP(B34,Register!A$7:Z$315,12,FALSE)),"",VLOOKUP(B34,Register!A$7:Z$315,12,FALSE))</f>
        <v/>
      </c>
      <c r="HY34" s="321" t="str">
        <f t="shared" si="93"/>
        <v/>
      </c>
      <c r="HZ34" s="321" t="str">
        <f t="shared" si="94"/>
        <v/>
      </c>
      <c r="IA34" s="321" t="str">
        <f t="shared" si="95"/>
        <v/>
      </c>
      <c r="IB34" s="321" t="str">
        <f t="shared" si="96"/>
        <v/>
      </c>
      <c r="IC34" s="321" t="str">
        <f t="shared" si="97"/>
        <v/>
      </c>
      <c r="ID34" s="321" t="str">
        <f t="shared" si="98"/>
        <v/>
      </c>
      <c r="IE34" s="321" t="str">
        <f t="shared" si="99"/>
        <v/>
      </c>
      <c r="IF34" s="321" t="str">
        <f t="shared" si="100"/>
        <v/>
      </c>
    </row>
    <row r="35" spans="1:240" ht="21">
      <c r="A35" s="172">
        <v>23</v>
      </c>
      <c r="B35" s="197"/>
      <c r="C35" s="196" t="str">
        <f>IF(ISNA(VLOOKUP(B35,Register!A$7:Z$315,3,FALSE)),"",VLOOKUP(B35,Register!A$7:Z$315,3,FALSE))</f>
        <v/>
      </c>
      <c r="D35" s="196" t="str">
        <f>IF(ISNA(VLOOKUP(B35,Register!A$7:Z$315,4,FALSE)),"",VLOOKUP(B35,Register!A$7:Z$315,4,FALSE))</f>
        <v/>
      </c>
      <c r="E35" s="195" t="str">
        <f>IF(ISNA(VLOOKUP(B35,Register!A$7:Z$315,6,FALSE)),"",VLOOKUP(B35,Register!A$7:Z$315,6,FALSE))</f>
        <v/>
      </c>
      <c r="F35" s="105" t="s">
        <v>23</v>
      </c>
      <c r="G35" s="159">
        <v>4</v>
      </c>
      <c r="H35" s="159"/>
      <c r="I35" s="168" t="str">
        <f t="shared" si="2"/>
        <v/>
      </c>
      <c r="J35" s="5" t="str">
        <f t="shared" si="3"/>
        <v/>
      </c>
      <c r="K35" s="159">
        <v>5</v>
      </c>
      <c r="L35" s="159"/>
      <c r="M35" s="168" t="str">
        <f t="shared" si="4"/>
        <v/>
      </c>
      <c r="N35" s="5" t="str">
        <f t="shared" si="5"/>
        <v/>
      </c>
      <c r="O35" s="159">
        <v>15</v>
      </c>
      <c r="P35" s="159"/>
      <c r="Q35" s="168" t="str">
        <f t="shared" si="6"/>
        <v/>
      </c>
      <c r="R35" s="5" t="str">
        <f t="shared" si="7"/>
        <v/>
      </c>
      <c r="S35" s="159">
        <v>5</v>
      </c>
      <c r="T35" s="159"/>
      <c r="U35" s="168" t="str">
        <f t="shared" si="8"/>
        <v/>
      </c>
      <c r="V35" s="5" t="str">
        <f t="shared" si="9"/>
        <v/>
      </c>
      <c r="W35" s="476"/>
      <c r="X35" s="476"/>
      <c r="Y35" s="168" t="str">
        <f t="shared" si="10"/>
        <v/>
      </c>
      <c r="Z35" s="5" t="str">
        <f t="shared" si="11"/>
        <v/>
      </c>
      <c r="AA35" s="160" t="str">
        <f t="shared" si="0"/>
        <v/>
      </c>
      <c r="AB35" s="160" t="str">
        <f t="shared" si="1"/>
        <v/>
      </c>
      <c r="AC35" s="160" t="str">
        <f t="shared" si="12"/>
        <v/>
      </c>
      <c r="AD35" s="6" t="str">
        <f t="shared" si="13"/>
        <v/>
      </c>
      <c r="AE35" s="105" t="s">
        <v>23</v>
      </c>
      <c r="AF35" s="159">
        <v>4</v>
      </c>
      <c r="AG35" s="159"/>
      <c r="AH35" s="168" t="str">
        <f t="shared" si="14"/>
        <v/>
      </c>
      <c r="AI35" s="5" t="str">
        <f t="shared" si="15"/>
        <v/>
      </c>
      <c r="AJ35" s="159">
        <v>5</v>
      </c>
      <c r="AK35" s="159"/>
      <c r="AL35" s="168" t="str">
        <f t="shared" si="16"/>
        <v/>
      </c>
      <c r="AM35" s="5" t="str">
        <f t="shared" si="17"/>
        <v/>
      </c>
      <c r="AN35" s="159">
        <v>15</v>
      </c>
      <c r="AO35" s="159"/>
      <c r="AP35" s="168" t="str">
        <f t="shared" si="18"/>
        <v/>
      </c>
      <c r="AQ35" s="5" t="str">
        <f t="shared" si="19"/>
        <v/>
      </c>
      <c r="AR35" s="159">
        <v>5</v>
      </c>
      <c r="AS35" s="159"/>
      <c r="AT35" s="168" t="str">
        <f t="shared" si="20"/>
        <v/>
      </c>
      <c r="AU35" s="5" t="str">
        <f t="shared" si="21"/>
        <v/>
      </c>
      <c r="AV35" s="476"/>
      <c r="AW35" s="476"/>
      <c r="AX35" s="168" t="str">
        <f t="shared" si="22"/>
        <v/>
      </c>
      <c r="AY35" s="5" t="str">
        <f t="shared" si="23"/>
        <v/>
      </c>
      <c r="AZ35" s="160" t="str">
        <f t="shared" si="24"/>
        <v/>
      </c>
      <c r="BA35" s="160" t="str">
        <f t="shared" si="25"/>
        <v/>
      </c>
      <c r="BB35" s="160" t="str">
        <f t="shared" si="26"/>
        <v/>
      </c>
      <c r="BC35" s="6" t="str">
        <f t="shared" si="27"/>
        <v/>
      </c>
      <c r="BD35" s="105" t="s">
        <v>23</v>
      </c>
      <c r="BE35" s="159">
        <v>4</v>
      </c>
      <c r="BF35" s="159"/>
      <c r="BG35" s="168" t="str">
        <f t="shared" si="28"/>
        <v/>
      </c>
      <c r="BH35" s="5" t="str">
        <f t="shared" si="29"/>
        <v/>
      </c>
      <c r="BI35" s="159">
        <v>5</v>
      </c>
      <c r="BJ35" s="159"/>
      <c r="BK35" s="168" t="str">
        <f t="shared" si="30"/>
        <v/>
      </c>
      <c r="BL35" s="5" t="str">
        <f t="shared" si="31"/>
        <v/>
      </c>
      <c r="BM35" s="159">
        <v>15</v>
      </c>
      <c r="BN35" s="159"/>
      <c r="BO35" s="168" t="str">
        <f t="shared" si="32"/>
        <v/>
      </c>
      <c r="BP35" s="5" t="str">
        <f t="shared" si="33"/>
        <v/>
      </c>
      <c r="BQ35" s="159">
        <v>5</v>
      </c>
      <c r="BR35" s="159"/>
      <c r="BS35" s="168" t="str">
        <f t="shared" si="34"/>
        <v/>
      </c>
      <c r="BT35" s="5" t="str">
        <f t="shared" si="35"/>
        <v/>
      </c>
      <c r="BU35" s="476"/>
      <c r="BV35" s="476"/>
      <c r="BW35" s="168" t="str">
        <f t="shared" si="36"/>
        <v/>
      </c>
      <c r="BX35" s="5" t="str">
        <f t="shared" si="37"/>
        <v/>
      </c>
      <c r="BY35" s="160" t="str">
        <f t="shared" si="38"/>
        <v/>
      </c>
      <c r="BZ35" s="160" t="str">
        <f t="shared" si="39"/>
        <v/>
      </c>
      <c r="CA35" s="160" t="str">
        <f t="shared" si="40"/>
        <v/>
      </c>
      <c r="CB35" s="6" t="str">
        <f t="shared" si="41"/>
        <v/>
      </c>
      <c r="CC35" s="105" t="s">
        <v>23</v>
      </c>
      <c r="CD35" s="159">
        <v>4</v>
      </c>
      <c r="CE35" s="159"/>
      <c r="CF35" s="168" t="str">
        <f t="shared" si="42"/>
        <v/>
      </c>
      <c r="CG35" s="5" t="str">
        <f t="shared" si="43"/>
        <v/>
      </c>
      <c r="CH35" s="159">
        <v>5</v>
      </c>
      <c r="CI35" s="159"/>
      <c r="CJ35" s="168" t="str">
        <f t="shared" si="44"/>
        <v/>
      </c>
      <c r="CK35" s="5" t="str">
        <f t="shared" si="45"/>
        <v/>
      </c>
      <c r="CL35" s="159">
        <v>15</v>
      </c>
      <c r="CM35" s="159"/>
      <c r="CN35" s="168" t="str">
        <f t="shared" si="46"/>
        <v/>
      </c>
      <c r="CO35" s="5" t="str">
        <f t="shared" si="47"/>
        <v/>
      </c>
      <c r="CP35" s="159">
        <v>5</v>
      </c>
      <c r="CQ35" s="159"/>
      <c r="CR35" s="168" t="str">
        <f t="shared" si="48"/>
        <v/>
      </c>
      <c r="CS35" s="5" t="str">
        <f t="shared" si="49"/>
        <v/>
      </c>
      <c r="CT35" s="476"/>
      <c r="CU35" s="476"/>
      <c r="CV35" s="168" t="str">
        <f t="shared" si="50"/>
        <v/>
      </c>
      <c r="CW35" s="5" t="str">
        <f t="shared" si="51"/>
        <v/>
      </c>
      <c r="CX35" s="160" t="str">
        <f t="shared" si="52"/>
        <v/>
      </c>
      <c r="CY35" s="160" t="str">
        <f t="shared" si="53"/>
        <v/>
      </c>
      <c r="CZ35" s="160" t="str">
        <f t="shared" si="54"/>
        <v/>
      </c>
      <c r="DA35" s="6" t="str">
        <f t="shared" si="55"/>
        <v/>
      </c>
      <c r="DB35" s="105" t="s">
        <v>23</v>
      </c>
      <c r="DC35" s="159">
        <v>4</v>
      </c>
      <c r="DD35" s="159"/>
      <c r="DE35" s="168" t="str">
        <f t="shared" si="56"/>
        <v/>
      </c>
      <c r="DF35" s="5" t="str">
        <f t="shared" si="57"/>
        <v/>
      </c>
      <c r="DG35" s="159">
        <v>5</v>
      </c>
      <c r="DH35" s="159"/>
      <c r="DI35" s="168" t="str">
        <f t="shared" si="58"/>
        <v/>
      </c>
      <c r="DJ35" s="5" t="str">
        <f t="shared" si="59"/>
        <v/>
      </c>
      <c r="DK35" s="159">
        <v>15</v>
      </c>
      <c r="DL35" s="159"/>
      <c r="DM35" s="168" t="str">
        <f t="shared" si="60"/>
        <v/>
      </c>
      <c r="DN35" s="5" t="str">
        <f t="shared" si="61"/>
        <v/>
      </c>
      <c r="DO35" s="159">
        <v>5</v>
      </c>
      <c r="DP35" s="159"/>
      <c r="DQ35" s="168" t="str">
        <f t="shared" si="62"/>
        <v/>
      </c>
      <c r="DR35" s="5" t="str">
        <f t="shared" si="63"/>
        <v/>
      </c>
      <c r="DS35" s="476"/>
      <c r="DT35" s="476"/>
      <c r="DU35" s="168" t="str">
        <f t="shared" si="64"/>
        <v/>
      </c>
      <c r="DV35" s="5" t="str">
        <f t="shared" si="65"/>
        <v/>
      </c>
      <c r="DW35" s="160" t="str">
        <f t="shared" si="66"/>
        <v/>
      </c>
      <c r="DX35" s="160" t="str">
        <f t="shared" si="67"/>
        <v/>
      </c>
      <c r="DY35" s="160" t="str">
        <f t="shared" si="68"/>
        <v/>
      </c>
      <c r="DZ35" s="6" t="str">
        <f t="shared" si="69"/>
        <v/>
      </c>
      <c r="EA35" s="105" t="s">
        <v>23</v>
      </c>
      <c r="EB35" s="159">
        <v>4</v>
      </c>
      <c r="EC35" s="159"/>
      <c r="ED35" s="168" t="str">
        <f t="shared" si="70"/>
        <v/>
      </c>
      <c r="EE35" s="5" t="str">
        <f t="shared" si="71"/>
        <v/>
      </c>
      <c r="EF35" s="159">
        <v>5</v>
      </c>
      <c r="EG35" s="159"/>
      <c r="EH35" s="168" t="str">
        <f t="shared" si="72"/>
        <v/>
      </c>
      <c r="EI35" s="5" t="str">
        <f t="shared" si="73"/>
        <v/>
      </c>
      <c r="EJ35" s="159">
        <v>15</v>
      </c>
      <c r="EK35" s="159"/>
      <c r="EL35" s="168" t="str">
        <f t="shared" si="74"/>
        <v/>
      </c>
      <c r="EM35" s="5" t="str">
        <f t="shared" si="75"/>
        <v/>
      </c>
      <c r="EN35" s="159">
        <v>5</v>
      </c>
      <c r="EO35" s="159"/>
      <c r="EP35" s="168" t="str">
        <f t="shared" si="76"/>
        <v/>
      </c>
      <c r="EQ35" s="5" t="str">
        <f t="shared" si="77"/>
        <v/>
      </c>
      <c r="ER35" s="476"/>
      <c r="ES35" s="476"/>
      <c r="ET35" s="168" t="str">
        <f t="shared" si="78"/>
        <v/>
      </c>
      <c r="EU35" s="5" t="str">
        <f t="shared" si="79"/>
        <v/>
      </c>
      <c r="EV35" s="160" t="str">
        <f t="shared" si="80"/>
        <v/>
      </c>
      <c r="EW35" s="160" t="str">
        <f t="shared" si="81"/>
        <v/>
      </c>
      <c r="EX35" s="160" t="str">
        <f t="shared" si="82"/>
        <v/>
      </c>
      <c r="EY35" s="6" t="str">
        <f t="shared" si="83"/>
        <v/>
      </c>
      <c r="EZ35" s="105">
        <v>17</v>
      </c>
      <c r="FA35" s="105">
        <v>17</v>
      </c>
      <c r="FB35" s="105">
        <v>16</v>
      </c>
      <c r="FC35" s="105">
        <v>17</v>
      </c>
      <c r="FD35" s="105">
        <v>17</v>
      </c>
      <c r="FE35" s="106" t="str">
        <f t="shared" si="84"/>
        <v/>
      </c>
      <c r="FF35" s="100" t="str">
        <f t="shared" si="85"/>
        <v xml:space="preserve"> </v>
      </c>
      <c r="FG35" s="105">
        <v>17</v>
      </c>
      <c r="FH35" s="105">
        <v>17</v>
      </c>
      <c r="FI35" s="105">
        <v>17</v>
      </c>
      <c r="FJ35" s="105">
        <v>17</v>
      </c>
      <c r="FK35" s="105">
        <v>17</v>
      </c>
      <c r="FL35" s="107" t="str">
        <f t="shared" si="86"/>
        <v/>
      </c>
      <c r="FM35" s="101" t="str">
        <f t="shared" si="87"/>
        <v xml:space="preserve"> </v>
      </c>
      <c r="FN35" s="105">
        <v>17</v>
      </c>
      <c r="FO35" s="105">
        <v>17</v>
      </c>
      <c r="FP35" s="105">
        <v>18</v>
      </c>
      <c r="FQ35" s="105">
        <v>17</v>
      </c>
      <c r="FR35" s="105">
        <v>18</v>
      </c>
      <c r="FS35" s="204" t="str">
        <f t="shared" si="88"/>
        <v/>
      </c>
      <c r="FT35" s="205" t="str">
        <f t="shared" si="89"/>
        <v xml:space="preserve"> </v>
      </c>
      <c r="FU35" s="477"/>
      <c r="FV35" s="316" t="str">
        <f>IF(AND(C35=""),"-",VLOOKUP(B35,Register!$A$7:$AM$311,19,FALSE))</f>
        <v>-</v>
      </c>
      <c r="FW35" s="7" t="str">
        <f>IF(AND(C35=""),"-",VLOOKUP(B35,Register!$A$7:$AM$311,20,FALSE))</f>
        <v>-</v>
      </c>
      <c r="FX35" s="7" t="str">
        <f>IF(AND(C35=""),"-",VLOOKUP(B35,Register!$A$7:$AM$311,21,FALSE))</f>
        <v>-</v>
      </c>
      <c r="FY35" s="7" t="str">
        <f>IF(AND(C35=""),"-",VLOOKUP(B35,Register!$A$7:$AM$311,22,FALSE))</f>
        <v>-</v>
      </c>
      <c r="FZ35" s="7" t="str">
        <f>IF(AND(C35=""),"-",VLOOKUP(B35,Register!$A$7:$AM$311,23,FALSE))</f>
        <v>-</v>
      </c>
      <c r="GA35" s="7" t="str">
        <f>IF(AND(C35=""),"-",VLOOKUP(B35,Register!$A$7:$AM$311,24,FALSE))</f>
        <v>-</v>
      </c>
      <c r="GB35" s="7" t="str">
        <f>IF(AND(C35=""),"-",VLOOKUP(B35,Register!$A$7:$AM$311,25,FALSE))</f>
        <v>-</v>
      </c>
      <c r="GC35" s="7" t="str">
        <f>IF(AND(C35=""),"-",VLOOKUP(B35,Register!$A$7:$AM$311,26,FALSE))</f>
        <v>-</v>
      </c>
      <c r="GD35" s="7" t="str">
        <f>IF(AND(C35=""),"-",VLOOKUP(B35,Register!$A$7:$AM$311,27,FALSE))</f>
        <v>-</v>
      </c>
      <c r="GE35" s="7" t="str">
        <f>IF(AND(C35=""),"-",VLOOKUP(B35,Register!$A$7:$AM$311,28,FALSE))</f>
        <v>-</v>
      </c>
      <c r="GF35" s="7" t="str">
        <f>IF(AND(C35=""),"-",VLOOKUP(B35,Register!$A$7:$AM$311,29,FALSE))</f>
        <v>-</v>
      </c>
      <c r="GG35" s="7" t="str">
        <f>IF(AND(C35=""),"-",VLOOKUP(B35,Register!$A$7:$AM$311,30,FALSE))</f>
        <v>-</v>
      </c>
      <c r="GH35" s="8" t="str">
        <f>IF(AND(C35=""),"-",VLOOKUP(B35,Register!$A$7:$AM$311,31,FALSE))</f>
        <v>-</v>
      </c>
      <c r="GI35" s="309" t="str">
        <f>IF(AND(C35=""),"",VLOOKUP(B35,Register!$A$7:$CL$311,36,FALSE))</f>
        <v/>
      </c>
      <c r="GJ35" s="182" t="str">
        <f t="shared" si="90"/>
        <v/>
      </c>
      <c r="GK35" s="312" t="str">
        <f t="shared" si="91"/>
        <v/>
      </c>
      <c r="GL35" s="314" t="str">
        <f t="shared" si="92"/>
        <v/>
      </c>
      <c r="GM35" s="3"/>
      <c r="GP35" s="315" t="s">
        <v>606</v>
      </c>
      <c r="GR35" s="3"/>
      <c r="GS35" s="3"/>
      <c r="GT35" s="3"/>
      <c r="GU35" s="3"/>
      <c r="GV35" s="3"/>
      <c r="GW35" s="3"/>
      <c r="GX35" s="3"/>
      <c r="GY35" s="3"/>
      <c r="GZ35" s="3"/>
      <c r="HA35" s="3"/>
      <c r="HB35" s="3"/>
      <c r="HC35" s="3"/>
      <c r="HD35" s="3"/>
      <c r="HE35" s="3"/>
      <c r="HF35" s="3"/>
      <c r="HG35" s="3"/>
      <c r="HH35" s="3"/>
      <c r="HI35" s="3"/>
      <c r="HJ35" s="3"/>
      <c r="HK35" s="3"/>
      <c r="HL35" s="3"/>
      <c r="HM35" s="3"/>
      <c r="HW35" s="321" t="str">
        <f>IF(ISNA(VLOOKUP(B35,Register!A$7:Z$315,9,FALSE)),"",VLOOKUP(B35,Register!A$7:Z$315,9,FALSE))</f>
        <v/>
      </c>
      <c r="HX35" s="321" t="str">
        <f>IF(ISNA(VLOOKUP(B35,Register!A$7:Z$315,12,FALSE)),"",VLOOKUP(B35,Register!A$7:Z$315,12,FALSE))</f>
        <v/>
      </c>
      <c r="HY35" s="321" t="str">
        <f t="shared" si="93"/>
        <v/>
      </c>
      <c r="HZ35" s="321" t="str">
        <f t="shared" si="94"/>
        <v/>
      </c>
      <c r="IA35" s="321" t="str">
        <f t="shared" si="95"/>
        <v/>
      </c>
      <c r="IB35" s="321" t="str">
        <f t="shared" si="96"/>
        <v/>
      </c>
      <c r="IC35" s="321" t="str">
        <f t="shared" si="97"/>
        <v/>
      </c>
      <c r="ID35" s="321" t="str">
        <f t="shared" si="98"/>
        <v/>
      </c>
      <c r="IE35" s="321" t="str">
        <f t="shared" si="99"/>
        <v/>
      </c>
      <c r="IF35" s="321" t="str">
        <f t="shared" si="100"/>
        <v/>
      </c>
    </row>
    <row r="36" spans="1:240" ht="21">
      <c r="A36" s="172">
        <v>24</v>
      </c>
      <c r="B36" s="197"/>
      <c r="C36" s="196" t="str">
        <f>IF(ISNA(VLOOKUP(B36,Register!A$7:Z$315,3,FALSE)),"",VLOOKUP(B36,Register!A$7:Z$315,3,FALSE))</f>
        <v/>
      </c>
      <c r="D36" s="196" t="str">
        <f>IF(ISNA(VLOOKUP(B36,Register!A$7:Z$315,4,FALSE)),"",VLOOKUP(B36,Register!A$7:Z$315,4,FALSE))</f>
        <v/>
      </c>
      <c r="E36" s="195" t="str">
        <f>IF(ISNA(VLOOKUP(B36,Register!A$7:Z$315,6,FALSE)),"",VLOOKUP(B36,Register!A$7:Z$315,6,FALSE))</f>
        <v/>
      </c>
      <c r="F36" s="105" t="s">
        <v>21</v>
      </c>
      <c r="G36" s="159">
        <v>5</v>
      </c>
      <c r="H36" s="159"/>
      <c r="I36" s="168" t="str">
        <f t="shared" si="2"/>
        <v/>
      </c>
      <c r="J36" s="5" t="str">
        <f t="shared" si="3"/>
        <v/>
      </c>
      <c r="K36" s="159">
        <v>5</v>
      </c>
      <c r="L36" s="159"/>
      <c r="M36" s="168" t="str">
        <f t="shared" si="4"/>
        <v/>
      </c>
      <c r="N36" s="5" t="str">
        <f t="shared" si="5"/>
        <v/>
      </c>
      <c r="O36" s="159">
        <v>40</v>
      </c>
      <c r="P36" s="159"/>
      <c r="Q36" s="168" t="str">
        <f t="shared" si="6"/>
        <v/>
      </c>
      <c r="R36" s="5" t="str">
        <f t="shared" si="7"/>
        <v/>
      </c>
      <c r="S36" s="159">
        <v>8</v>
      </c>
      <c r="T36" s="159"/>
      <c r="U36" s="168" t="str">
        <f t="shared" si="8"/>
        <v/>
      </c>
      <c r="V36" s="5" t="str">
        <f t="shared" si="9"/>
        <v/>
      </c>
      <c r="W36" s="476"/>
      <c r="X36" s="476"/>
      <c r="Y36" s="168" t="str">
        <f t="shared" si="10"/>
        <v/>
      </c>
      <c r="Z36" s="5" t="str">
        <f t="shared" si="11"/>
        <v/>
      </c>
      <c r="AA36" s="160" t="str">
        <f t="shared" si="0"/>
        <v/>
      </c>
      <c r="AB36" s="160" t="str">
        <f t="shared" si="1"/>
        <v/>
      </c>
      <c r="AC36" s="160" t="str">
        <f t="shared" si="12"/>
        <v/>
      </c>
      <c r="AD36" s="6" t="str">
        <f t="shared" si="13"/>
        <v/>
      </c>
      <c r="AE36" s="105" t="s">
        <v>21</v>
      </c>
      <c r="AF36" s="159">
        <v>5</v>
      </c>
      <c r="AG36" s="159"/>
      <c r="AH36" s="168" t="str">
        <f t="shared" si="14"/>
        <v/>
      </c>
      <c r="AI36" s="5" t="str">
        <f t="shared" si="15"/>
        <v/>
      </c>
      <c r="AJ36" s="159">
        <v>5</v>
      </c>
      <c r="AK36" s="159"/>
      <c r="AL36" s="168" t="str">
        <f t="shared" si="16"/>
        <v/>
      </c>
      <c r="AM36" s="5" t="str">
        <f t="shared" si="17"/>
        <v/>
      </c>
      <c r="AN36" s="159">
        <v>40</v>
      </c>
      <c r="AO36" s="159"/>
      <c r="AP36" s="168" t="str">
        <f t="shared" si="18"/>
        <v/>
      </c>
      <c r="AQ36" s="5" t="str">
        <f t="shared" si="19"/>
        <v/>
      </c>
      <c r="AR36" s="159">
        <v>8</v>
      </c>
      <c r="AS36" s="159"/>
      <c r="AT36" s="168" t="str">
        <f t="shared" si="20"/>
        <v/>
      </c>
      <c r="AU36" s="5" t="str">
        <f t="shared" si="21"/>
        <v/>
      </c>
      <c r="AV36" s="476"/>
      <c r="AW36" s="476"/>
      <c r="AX36" s="168" t="str">
        <f t="shared" si="22"/>
        <v/>
      </c>
      <c r="AY36" s="5" t="str">
        <f t="shared" si="23"/>
        <v/>
      </c>
      <c r="AZ36" s="160" t="str">
        <f t="shared" si="24"/>
        <v/>
      </c>
      <c r="BA36" s="160" t="str">
        <f t="shared" si="25"/>
        <v/>
      </c>
      <c r="BB36" s="160" t="str">
        <f t="shared" si="26"/>
        <v/>
      </c>
      <c r="BC36" s="6" t="str">
        <f t="shared" si="27"/>
        <v/>
      </c>
      <c r="BD36" s="105" t="s">
        <v>21</v>
      </c>
      <c r="BE36" s="159">
        <v>5</v>
      </c>
      <c r="BF36" s="159"/>
      <c r="BG36" s="168" t="str">
        <f t="shared" si="28"/>
        <v/>
      </c>
      <c r="BH36" s="5" t="str">
        <f t="shared" si="29"/>
        <v/>
      </c>
      <c r="BI36" s="159">
        <v>5</v>
      </c>
      <c r="BJ36" s="159"/>
      <c r="BK36" s="168" t="str">
        <f t="shared" si="30"/>
        <v/>
      </c>
      <c r="BL36" s="5" t="str">
        <f t="shared" si="31"/>
        <v/>
      </c>
      <c r="BM36" s="159">
        <v>40</v>
      </c>
      <c r="BN36" s="159"/>
      <c r="BO36" s="168" t="str">
        <f t="shared" si="32"/>
        <v/>
      </c>
      <c r="BP36" s="5" t="str">
        <f t="shared" si="33"/>
        <v/>
      </c>
      <c r="BQ36" s="159">
        <v>8</v>
      </c>
      <c r="BR36" s="159"/>
      <c r="BS36" s="168" t="str">
        <f t="shared" si="34"/>
        <v/>
      </c>
      <c r="BT36" s="5" t="str">
        <f t="shared" si="35"/>
        <v/>
      </c>
      <c r="BU36" s="476"/>
      <c r="BV36" s="476"/>
      <c r="BW36" s="168" t="str">
        <f t="shared" si="36"/>
        <v/>
      </c>
      <c r="BX36" s="5" t="str">
        <f t="shared" si="37"/>
        <v/>
      </c>
      <c r="BY36" s="160" t="str">
        <f t="shared" si="38"/>
        <v/>
      </c>
      <c r="BZ36" s="160" t="str">
        <f t="shared" si="39"/>
        <v/>
      </c>
      <c r="CA36" s="160" t="str">
        <f t="shared" si="40"/>
        <v/>
      </c>
      <c r="CB36" s="6" t="str">
        <f t="shared" si="41"/>
        <v/>
      </c>
      <c r="CC36" s="105" t="s">
        <v>21</v>
      </c>
      <c r="CD36" s="159">
        <v>5</v>
      </c>
      <c r="CE36" s="159"/>
      <c r="CF36" s="168" t="str">
        <f t="shared" si="42"/>
        <v/>
      </c>
      <c r="CG36" s="5" t="str">
        <f t="shared" si="43"/>
        <v/>
      </c>
      <c r="CH36" s="159">
        <v>5</v>
      </c>
      <c r="CI36" s="159"/>
      <c r="CJ36" s="168" t="str">
        <f t="shared" si="44"/>
        <v/>
      </c>
      <c r="CK36" s="5" t="str">
        <f t="shared" si="45"/>
        <v/>
      </c>
      <c r="CL36" s="159">
        <v>40</v>
      </c>
      <c r="CM36" s="159"/>
      <c r="CN36" s="168" t="str">
        <f t="shared" si="46"/>
        <v/>
      </c>
      <c r="CO36" s="5" t="str">
        <f t="shared" si="47"/>
        <v/>
      </c>
      <c r="CP36" s="159">
        <v>8</v>
      </c>
      <c r="CQ36" s="159"/>
      <c r="CR36" s="168" t="str">
        <f t="shared" si="48"/>
        <v/>
      </c>
      <c r="CS36" s="5" t="str">
        <f t="shared" si="49"/>
        <v/>
      </c>
      <c r="CT36" s="476"/>
      <c r="CU36" s="476"/>
      <c r="CV36" s="168" t="str">
        <f t="shared" si="50"/>
        <v/>
      </c>
      <c r="CW36" s="5" t="str">
        <f t="shared" si="51"/>
        <v/>
      </c>
      <c r="CX36" s="160" t="str">
        <f t="shared" si="52"/>
        <v/>
      </c>
      <c r="CY36" s="160" t="str">
        <f t="shared" si="53"/>
        <v/>
      </c>
      <c r="CZ36" s="160" t="str">
        <f t="shared" si="54"/>
        <v/>
      </c>
      <c r="DA36" s="6" t="str">
        <f t="shared" si="55"/>
        <v/>
      </c>
      <c r="DB36" s="105" t="s">
        <v>21</v>
      </c>
      <c r="DC36" s="159">
        <v>5</v>
      </c>
      <c r="DD36" s="159"/>
      <c r="DE36" s="168" t="str">
        <f t="shared" si="56"/>
        <v/>
      </c>
      <c r="DF36" s="5" t="str">
        <f t="shared" si="57"/>
        <v/>
      </c>
      <c r="DG36" s="159">
        <v>5</v>
      </c>
      <c r="DH36" s="159"/>
      <c r="DI36" s="168" t="str">
        <f t="shared" si="58"/>
        <v/>
      </c>
      <c r="DJ36" s="5" t="str">
        <f t="shared" si="59"/>
        <v/>
      </c>
      <c r="DK36" s="159">
        <v>40</v>
      </c>
      <c r="DL36" s="159"/>
      <c r="DM36" s="168" t="str">
        <f t="shared" si="60"/>
        <v/>
      </c>
      <c r="DN36" s="5" t="str">
        <f t="shared" si="61"/>
        <v/>
      </c>
      <c r="DO36" s="159">
        <v>8</v>
      </c>
      <c r="DP36" s="159"/>
      <c r="DQ36" s="168" t="str">
        <f t="shared" si="62"/>
        <v/>
      </c>
      <c r="DR36" s="5" t="str">
        <f t="shared" si="63"/>
        <v/>
      </c>
      <c r="DS36" s="476"/>
      <c r="DT36" s="476"/>
      <c r="DU36" s="168" t="str">
        <f t="shared" si="64"/>
        <v/>
      </c>
      <c r="DV36" s="5" t="str">
        <f t="shared" si="65"/>
        <v/>
      </c>
      <c r="DW36" s="160" t="str">
        <f t="shared" si="66"/>
        <v/>
      </c>
      <c r="DX36" s="160" t="str">
        <f t="shared" si="67"/>
        <v/>
      </c>
      <c r="DY36" s="160" t="str">
        <f t="shared" si="68"/>
        <v/>
      </c>
      <c r="DZ36" s="6" t="str">
        <f t="shared" si="69"/>
        <v/>
      </c>
      <c r="EA36" s="105" t="s">
        <v>21</v>
      </c>
      <c r="EB36" s="159">
        <v>5</v>
      </c>
      <c r="EC36" s="159"/>
      <c r="ED36" s="168" t="str">
        <f t="shared" si="70"/>
        <v/>
      </c>
      <c r="EE36" s="5" t="str">
        <f t="shared" si="71"/>
        <v/>
      </c>
      <c r="EF36" s="159">
        <v>5</v>
      </c>
      <c r="EG36" s="159"/>
      <c r="EH36" s="168" t="str">
        <f t="shared" si="72"/>
        <v/>
      </c>
      <c r="EI36" s="5" t="str">
        <f t="shared" si="73"/>
        <v/>
      </c>
      <c r="EJ36" s="159">
        <v>40</v>
      </c>
      <c r="EK36" s="159"/>
      <c r="EL36" s="168" t="str">
        <f t="shared" si="74"/>
        <v/>
      </c>
      <c r="EM36" s="5" t="str">
        <f t="shared" si="75"/>
        <v/>
      </c>
      <c r="EN36" s="159">
        <v>8</v>
      </c>
      <c r="EO36" s="159"/>
      <c r="EP36" s="168" t="str">
        <f t="shared" si="76"/>
        <v/>
      </c>
      <c r="EQ36" s="5" t="str">
        <f t="shared" si="77"/>
        <v/>
      </c>
      <c r="ER36" s="476"/>
      <c r="ES36" s="476"/>
      <c r="ET36" s="168" t="str">
        <f t="shared" si="78"/>
        <v/>
      </c>
      <c r="EU36" s="5" t="str">
        <f t="shared" si="79"/>
        <v/>
      </c>
      <c r="EV36" s="160" t="str">
        <f t="shared" si="80"/>
        <v/>
      </c>
      <c r="EW36" s="160" t="str">
        <f t="shared" si="81"/>
        <v/>
      </c>
      <c r="EX36" s="160" t="str">
        <f t="shared" si="82"/>
        <v/>
      </c>
      <c r="EY36" s="6" t="str">
        <f t="shared" si="83"/>
        <v/>
      </c>
      <c r="EZ36" s="105">
        <v>17</v>
      </c>
      <c r="FA36" s="105">
        <v>18</v>
      </c>
      <c r="FB36" s="105">
        <v>17</v>
      </c>
      <c r="FC36" s="105">
        <v>18</v>
      </c>
      <c r="FD36" s="105">
        <v>18</v>
      </c>
      <c r="FE36" s="106" t="str">
        <f t="shared" si="84"/>
        <v/>
      </c>
      <c r="FF36" s="100" t="str">
        <f t="shared" si="85"/>
        <v xml:space="preserve"> </v>
      </c>
      <c r="FG36" s="105">
        <v>18</v>
      </c>
      <c r="FH36" s="105">
        <v>17</v>
      </c>
      <c r="FI36" s="105">
        <v>18</v>
      </c>
      <c r="FJ36" s="105">
        <v>17</v>
      </c>
      <c r="FK36" s="105">
        <v>18</v>
      </c>
      <c r="FL36" s="107" t="str">
        <f t="shared" si="86"/>
        <v/>
      </c>
      <c r="FM36" s="101" t="str">
        <f t="shared" si="87"/>
        <v xml:space="preserve"> </v>
      </c>
      <c r="FN36" s="105">
        <v>17</v>
      </c>
      <c r="FO36" s="105">
        <v>17</v>
      </c>
      <c r="FP36" s="105">
        <v>17</v>
      </c>
      <c r="FQ36" s="105">
        <v>18</v>
      </c>
      <c r="FR36" s="105">
        <v>17</v>
      </c>
      <c r="FS36" s="204" t="str">
        <f t="shared" si="88"/>
        <v/>
      </c>
      <c r="FT36" s="205" t="str">
        <f t="shared" si="89"/>
        <v xml:space="preserve"> </v>
      </c>
      <c r="FU36" s="477"/>
      <c r="FV36" s="316" t="str">
        <f>IF(AND(C36=""),"-",VLOOKUP(B36,Register!$A$7:$AM$311,19,FALSE))</f>
        <v>-</v>
      </c>
      <c r="FW36" s="7" t="str">
        <f>IF(AND(C36=""),"-",VLOOKUP(B36,Register!$A$7:$AM$311,20,FALSE))</f>
        <v>-</v>
      </c>
      <c r="FX36" s="7" t="str">
        <f>IF(AND(C36=""),"-",VLOOKUP(B36,Register!$A$7:$AM$311,21,FALSE))</f>
        <v>-</v>
      </c>
      <c r="FY36" s="7" t="str">
        <f>IF(AND(C36=""),"-",VLOOKUP(B36,Register!$A$7:$AM$311,22,FALSE))</f>
        <v>-</v>
      </c>
      <c r="FZ36" s="7" t="str">
        <f>IF(AND(C36=""),"-",VLOOKUP(B36,Register!$A$7:$AM$311,23,FALSE))</f>
        <v>-</v>
      </c>
      <c r="GA36" s="7" t="str">
        <f>IF(AND(C36=""),"-",VLOOKUP(B36,Register!$A$7:$AM$311,24,FALSE))</f>
        <v>-</v>
      </c>
      <c r="GB36" s="7" t="str">
        <f>IF(AND(C36=""),"-",VLOOKUP(B36,Register!$A$7:$AM$311,25,FALSE))</f>
        <v>-</v>
      </c>
      <c r="GC36" s="7" t="str">
        <f>IF(AND(C36=""),"-",VLOOKUP(B36,Register!$A$7:$AM$311,26,FALSE))</f>
        <v>-</v>
      </c>
      <c r="GD36" s="7" t="str">
        <f>IF(AND(C36=""),"-",VLOOKUP(B36,Register!$A$7:$AM$311,27,FALSE))</f>
        <v>-</v>
      </c>
      <c r="GE36" s="7" t="str">
        <f>IF(AND(C36=""),"-",VLOOKUP(B36,Register!$A$7:$AM$311,28,FALSE))</f>
        <v>-</v>
      </c>
      <c r="GF36" s="7" t="str">
        <f>IF(AND(C36=""),"-",VLOOKUP(B36,Register!$A$7:$AM$311,29,FALSE))</f>
        <v>-</v>
      </c>
      <c r="GG36" s="7" t="str">
        <f>IF(AND(C36=""),"-",VLOOKUP(B36,Register!$A$7:$AM$311,30,FALSE))</f>
        <v>-</v>
      </c>
      <c r="GH36" s="8" t="str">
        <f>IF(AND(C36=""),"-",VLOOKUP(B36,Register!$A$7:$AM$311,31,FALSE))</f>
        <v>-</v>
      </c>
      <c r="GI36" s="309" t="str">
        <f>IF(AND(C36=""),"",VLOOKUP(B36,Register!$A$7:$CL$311,36,FALSE))</f>
        <v/>
      </c>
      <c r="GJ36" s="182" t="str">
        <f t="shared" si="90"/>
        <v/>
      </c>
      <c r="GK36" s="312" t="str">
        <f t="shared" si="91"/>
        <v/>
      </c>
      <c r="GL36" s="314" t="str">
        <f t="shared" si="92"/>
        <v/>
      </c>
      <c r="GM36" s="3"/>
      <c r="GP36" s="315" t="s">
        <v>607</v>
      </c>
      <c r="GR36" s="3"/>
      <c r="GS36" s="3"/>
      <c r="GT36" s="3"/>
      <c r="GU36" s="3"/>
      <c r="GV36" s="3"/>
      <c r="GW36" s="3"/>
      <c r="GX36" s="3"/>
      <c r="GY36" s="3"/>
      <c r="GZ36" s="3"/>
      <c r="HA36" s="3"/>
      <c r="HB36" s="3"/>
      <c r="HC36" s="3"/>
      <c r="HD36" s="3"/>
      <c r="HE36" s="3"/>
      <c r="HF36" s="3"/>
      <c r="HG36" s="3"/>
      <c r="HH36" s="3"/>
      <c r="HI36" s="3"/>
      <c r="HJ36" s="3"/>
      <c r="HK36" s="3"/>
      <c r="HL36" s="3"/>
      <c r="HM36" s="3"/>
      <c r="HW36" s="321" t="str">
        <f>IF(ISNA(VLOOKUP(B36,Register!A$7:Z$315,9,FALSE)),"",VLOOKUP(B36,Register!A$7:Z$315,9,FALSE))</f>
        <v/>
      </c>
      <c r="HX36" s="321" t="str">
        <f>IF(ISNA(VLOOKUP(B36,Register!A$7:Z$315,12,FALSE)),"",VLOOKUP(B36,Register!A$7:Z$315,12,FALSE))</f>
        <v/>
      </c>
      <c r="HY36" s="321" t="str">
        <f t="shared" si="93"/>
        <v/>
      </c>
      <c r="HZ36" s="321" t="str">
        <f t="shared" si="94"/>
        <v/>
      </c>
      <c r="IA36" s="321" t="str">
        <f t="shared" si="95"/>
        <v/>
      </c>
      <c r="IB36" s="321" t="str">
        <f t="shared" si="96"/>
        <v/>
      </c>
      <c r="IC36" s="321" t="str">
        <f t="shared" si="97"/>
        <v/>
      </c>
      <c r="ID36" s="321" t="str">
        <f t="shared" si="98"/>
        <v/>
      </c>
      <c r="IE36" s="321" t="str">
        <f t="shared" si="99"/>
        <v/>
      </c>
      <c r="IF36" s="321" t="str">
        <f t="shared" si="100"/>
        <v/>
      </c>
    </row>
    <row r="37" spans="1:240" ht="21">
      <c r="A37" s="172">
        <v>25</v>
      </c>
      <c r="B37" s="197"/>
      <c r="C37" s="196" t="str">
        <f>IF(ISNA(VLOOKUP(B37,Register!A$7:Z$315,3,FALSE)),"",VLOOKUP(B37,Register!A$7:Z$315,3,FALSE))</f>
        <v/>
      </c>
      <c r="D37" s="196" t="str">
        <f>IF(ISNA(VLOOKUP(B37,Register!A$7:Z$315,4,FALSE)),"",VLOOKUP(B37,Register!A$7:Z$315,4,FALSE))</f>
        <v/>
      </c>
      <c r="E37" s="195" t="str">
        <f>IF(ISNA(VLOOKUP(B37,Register!A$7:Z$315,6,FALSE)),"",VLOOKUP(B37,Register!A$7:Z$315,6,FALSE))</f>
        <v/>
      </c>
      <c r="F37" s="105"/>
      <c r="G37" s="159"/>
      <c r="H37" s="159"/>
      <c r="I37" s="168" t="str">
        <f t="shared" si="2"/>
        <v/>
      </c>
      <c r="J37" s="5" t="str">
        <f t="shared" si="3"/>
        <v/>
      </c>
      <c r="K37" s="159">
        <v>6</v>
      </c>
      <c r="L37" s="159"/>
      <c r="M37" s="168" t="str">
        <f t="shared" si="4"/>
        <v/>
      </c>
      <c r="N37" s="5" t="str">
        <f t="shared" si="5"/>
        <v/>
      </c>
      <c r="O37" s="159">
        <v>41</v>
      </c>
      <c r="P37" s="159"/>
      <c r="Q37" s="168" t="str">
        <f t="shared" si="6"/>
        <v/>
      </c>
      <c r="R37" s="5" t="str">
        <f t="shared" si="7"/>
        <v/>
      </c>
      <c r="S37" s="159">
        <v>8</v>
      </c>
      <c r="T37" s="159"/>
      <c r="U37" s="168" t="str">
        <f t="shared" si="8"/>
        <v/>
      </c>
      <c r="V37" s="5" t="str">
        <f t="shared" si="9"/>
        <v/>
      </c>
      <c r="W37" s="476"/>
      <c r="X37" s="476"/>
      <c r="Y37" s="168" t="str">
        <f t="shared" si="10"/>
        <v/>
      </c>
      <c r="Z37" s="5" t="str">
        <f t="shared" si="11"/>
        <v/>
      </c>
      <c r="AA37" s="160" t="str">
        <f t="shared" si="0"/>
        <v/>
      </c>
      <c r="AB37" s="160" t="str">
        <f t="shared" si="1"/>
        <v/>
      </c>
      <c r="AC37" s="160" t="str">
        <f t="shared" si="12"/>
        <v/>
      </c>
      <c r="AD37" s="6" t="str">
        <f t="shared" si="13"/>
        <v/>
      </c>
      <c r="AE37" s="105"/>
      <c r="AF37" s="159"/>
      <c r="AG37" s="159"/>
      <c r="AH37" s="168" t="str">
        <f t="shared" si="14"/>
        <v/>
      </c>
      <c r="AI37" s="5" t="str">
        <f t="shared" si="15"/>
        <v/>
      </c>
      <c r="AJ37" s="159">
        <v>6</v>
      </c>
      <c r="AK37" s="159"/>
      <c r="AL37" s="168" t="str">
        <f t="shared" si="16"/>
        <v/>
      </c>
      <c r="AM37" s="5" t="str">
        <f t="shared" si="17"/>
        <v/>
      </c>
      <c r="AN37" s="159">
        <v>41</v>
      </c>
      <c r="AO37" s="159"/>
      <c r="AP37" s="168" t="str">
        <f t="shared" si="18"/>
        <v/>
      </c>
      <c r="AQ37" s="5" t="str">
        <f t="shared" si="19"/>
        <v/>
      </c>
      <c r="AR37" s="159">
        <v>8</v>
      </c>
      <c r="AS37" s="159"/>
      <c r="AT37" s="168" t="str">
        <f t="shared" si="20"/>
        <v/>
      </c>
      <c r="AU37" s="5" t="str">
        <f t="shared" si="21"/>
        <v/>
      </c>
      <c r="AV37" s="476"/>
      <c r="AW37" s="476"/>
      <c r="AX37" s="168" t="str">
        <f t="shared" si="22"/>
        <v/>
      </c>
      <c r="AY37" s="5" t="str">
        <f t="shared" si="23"/>
        <v/>
      </c>
      <c r="AZ37" s="160" t="str">
        <f t="shared" si="24"/>
        <v/>
      </c>
      <c r="BA37" s="160" t="str">
        <f t="shared" si="25"/>
        <v/>
      </c>
      <c r="BB37" s="160" t="str">
        <f t="shared" si="26"/>
        <v/>
      </c>
      <c r="BC37" s="6" t="str">
        <f t="shared" si="27"/>
        <v/>
      </c>
      <c r="BD37" s="105"/>
      <c r="BE37" s="159"/>
      <c r="BF37" s="159"/>
      <c r="BG37" s="168" t="str">
        <f t="shared" si="28"/>
        <v/>
      </c>
      <c r="BH37" s="5" t="str">
        <f t="shared" si="29"/>
        <v/>
      </c>
      <c r="BI37" s="159">
        <v>6</v>
      </c>
      <c r="BJ37" s="159"/>
      <c r="BK37" s="168" t="str">
        <f t="shared" si="30"/>
        <v/>
      </c>
      <c r="BL37" s="5" t="str">
        <f t="shared" si="31"/>
        <v/>
      </c>
      <c r="BM37" s="159">
        <v>41</v>
      </c>
      <c r="BN37" s="159"/>
      <c r="BO37" s="168" t="str">
        <f t="shared" si="32"/>
        <v/>
      </c>
      <c r="BP37" s="5" t="str">
        <f t="shared" si="33"/>
        <v/>
      </c>
      <c r="BQ37" s="159">
        <v>8</v>
      </c>
      <c r="BR37" s="159"/>
      <c r="BS37" s="168" t="str">
        <f t="shared" si="34"/>
        <v/>
      </c>
      <c r="BT37" s="5" t="str">
        <f t="shared" si="35"/>
        <v/>
      </c>
      <c r="BU37" s="476"/>
      <c r="BV37" s="476"/>
      <c r="BW37" s="168" t="str">
        <f t="shared" si="36"/>
        <v/>
      </c>
      <c r="BX37" s="5" t="str">
        <f t="shared" si="37"/>
        <v/>
      </c>
      <c r="BY37" s="160" t="str">
        <f t="shared" si="38"/>
        <v/>
      </c>
      <c r="BZ37" s="160" t="str">
        <f t="shared" si="39"/>
        <v/>
      </c>
      <c r="CA37" s="160" t="str">
        <f t="shared" si="40"/>
        <v/>
      </c>
      <c r="CB37" s="6" t="str">
        <f t="shared" si="41"/>
        <v/>
      </c>
      <c r="CC37" s="105"/>
      <c r="CD37" s="159"/>
      <c r="CE37" s="159"/>
      <c r="CF37" s="168" t="str">
        <f t="shared" si="42"/>
        <v/>
      </c>
      <c r="CG37" s="5" t="str">
        <f t="shared" si="43"/>
        <v/>
      </c>
      <c r="CH37" s="159">
        <v>6</v>
      </c>
      <c r="CI37" s="159"/>
      <c r="CJ37" s="168" t="str">
        <f t="shared" si="44"/>
        <v/>
      </c>
      <c r="CK37" s="5" t="str">
        <f t="shared" si="45"/>
        <v/>
      </c>
      <c r="CL37" s="159">
        <v>41</v>
      </c>
      <c r="CM37" s="159"/>
      <c r="CN37" s="168" t="str">
        <f t="shared" si="46"/>
        <v/>
      </c>
      <c r="CO37" s="5" t="str">
        <f t="shared" si="47"/>
        <v/>
      </c>
      <c r="CP37" s="159">
        <v>8</v>
      </c>
      <c r="CQ37" s="159"/>
      <c r="CR37" s="168" t="str">
        <f t="shared" si="48"/>
        <v/>
      </c>
      <c r="CS37" s="5" t="str">
        <f t="shared" si="49"/>
        <v/>
      </c>
      <c r="CT37" s="476"/>
      <c r="CU37" s="476"/>
      <c r="CV37" s="168" t="str">
        <f t="shared" si="50"/>
        <v/>
      </c>
      <c r="CW37" s="5" t="str">
        <f t="shared" si="51"/>
        <v/>
      </c>
      <c r="CX37" s="160" t="str">
        <f t="shared" si="52"/>
        <v/>
      </c>
      <c r="CY37" s="160" t="str">
        <f t="shared" si="53"/>
        <v/>
      </c>
      <c r="CZ37" s="160" t="str">
        <f t="shared" si="54"/>
        <v/>
      </c>
      <c r="DA37" s="6" t="str">
        <f t="shared" si="55"/>
        <v/>
      </c>
      <c r="DB37" s="105"/>
      <c r="DC37" s="159"/>
      <c r="DD37" s="159"/>
      <c r="DE37" s="168" t="str">
        <f t="shared" si="56"/>
        <v/>
      </c>
      <c r="DF37" s="5" t="str">
        <f t="shared" si="57"/>
        <v/>
      </c>
      <c r="DG37" s="159">
        <v>6</v>
      </c>
      <c r="DH37" s="159"/>
      <c r="DI37" s="168" t="str">
        <f t="shared" si="58"/>
        <v/>
      </c>
      <c r="DJ37" s="5" t="str">
        <f t="shared" si="59"/>
        <v/>
      </c>
      <c r="DK37" s="159">
        <v>41</v>
      </c>
      <c r="DL37" s="159"/>
      <c r="DM37" s="168" t="str">
        <f t="shared" si="60"/>
        <v/>
      </c>
      <c r="DN37" s="5" t="str">
        <f t="shared" si="61"/>
        <v/>
      </c>
      <c r="DO37" s="159">
        <v>8</v>
      </c>
      <c r="DP37" s="159"/>
      <c r="DQ37" s="168" t="str">
        <f t="shared" si="62"/>
        <v/>
      </c>
      <c r="DR37" s="5" t="str">
        <f t="shared" si="63"/>
        <v/>
      </c>
      <c r="DS37" s="476"/>
      <c r="DT37" s="476"/>
      <c r="DU37" s="168" t="str">
        <f t="shared" si="64"/>
        <v/>
      </c>
      <c r="DV37" s="5" t="str">
        <f t="shared" si="65"/>
        <v/>
      </c>
      <c r="DW37" s="160" t="str">
        <f t="shared" si="66"/>
        <v/>
      </c>
      <c r="DX37" s="160" t="str">
        <f t="shared" si="67"/>
        <v/>
      </c>
      <c r="DY37" s="160" t="str">
        <f t="shared" si="68"/>
        <v/>
      </c>
      <c r="DZ37" s="6" t="str">
        <f t="shared" si="69"/>
        <v/>
      </c>
      <c r="EA37" s="105"/>
      <c r="EB37" s="159"/>
      <c r="EC37" s="159"/>
      <c r="ED37" s="168" t="str">
        <f t="shared" si="70"/>
        <v/>
      </c>
      <c r="EE37" s="5" t="str">
        <f t="shared" si="71"/>
        <v/>
      </c>
      <c r="EF37" s="159">
        <v>6</v>
      </c>
      <c r="EG37" s="159"/>
      <c r="EH37" s="168" t="str">
        <f t="shared" si="72"/>
        <v/>
      </c>
      <c r="EI37" s="5" t="str">
        <f t="shared" si="73"/>
        <v/>
      </c>
      <c r="EJ37" s="159">
        <v>41</v>
      </c>
      <c r="EK37" s="159"/>
      <c r="EL37" s="168" t="str">
        <f t="shared" si="74"/>
        <v/>
      </c>
      <c r="EM37" s="5" t="str">
        <f t="shared" si="75"/>
        <v/>
      </c>
      <c r="EN37" s="159">
        <v>8</v>
      </c>
      <c r="EO37" s="159"/>
      <c r="EP37" s="168" t="str">
        <f t="shared" si="76"/>
        <v/>
      </c>
      <c r="EQ37" s="5" t="str">
        <f t="shared" si="77"/>
        <v/>
      </c>
      <c r="ER37" s="476"/>
      <c r="ES37" s="476"/>
      <c r="ET37" s="168" t="str">
        <f t="shared" si="78"/>
        <v/>
      </c>
      <c r="EU37" s="5" t="str">
        <f t="shared" si="79"/>
        <v/>
      </c>
      <c r="EV37" s="160" t="str">
        <f t="shared" si="80"/>
        <v/>
      </c>
      <c r="EW37" s="160" t="str">
        <f t="shared" si="81"/>
        <v/>
      </c>
      <c r="EX37" s="160" t="str">
        <f t="shared" si="82"/>
        <v/>
      </c>
      <c r="EY37" s="6" t="str">
        <f t="shared" si="83"/>
        <v/>
      </c>
      <c r="EZ37" s="105"/>
      <c r="FA37" s="105">
        <v>19</v>
      </c>
      <c r="FB37" s="105">
        <v>19</v>
      </c>
      <c r="FC37" s="105">
        <v>19</v>
      </c>
      <c r="FD37" s="105">
        <v>18</v>
      </c>
      <c r="FE37" s="106" t="str">
        <f t="shared" si="84"/>
        <v/>
      </c>
      <c r="FF37" s="100" t="str">
        <f t="shared" si="85"/>
        <v xml:space="preserve"> </v>
      </c>
      <c r="FG37" s="105"/>
      <c r="FH37" s="105">
        <v>19</v>
      </c>
      <c r="FI37" s="105">
        <v>19</v>
      </c>
      <c r="FJ37" s="105">
        <v>19</v>
      </c>
      <c r="FK37" s="105">
        <v>19</v>
      </c>
      <c r="FL37" s="107" t="str">
        <f t="shared" si="86"/>
        <v/>
      </c>
      <c r="FM37" s="101" t="str">
        <f t="shared" si="87"/>
        <v xml:space="preserve"> </v>
      </c>
      <c r="FN37" s="105"/>
      <c r="FO37" s="105">
        <v>19</v>
      </c>
      <c r="FP37" s="105">
        <v>18</v>
      </c>
      <c r="FQ37" s="105">
        <v>19</v>
      </c>
      <c r="FR37" s="105">
        <v>19</v>
      </c>
      <c r="FS37" s="204" t="str">
        <f t="shared" si="88"/>
        <v/>
      </c>
      <c r="FT37" s="205" t="str">
        <f t="shared" si="89"/>
        <v xml:space="preserve"> </v>
      </c>
      <c r="FU37" s="477"/>
      <c r="FV37" s="316" t="str">
        <f>IF(AND(C37=""),"-",VLOOKUP(B37,Register!$A$7:$AM$311,19,FALSE))</f>
        <v>-</v>
      </c>
      <c r="FW37" s="7" t="str">
        <f>IF(AND(C37=""),"-",VLOOKUP(B37,Register!$A$7:$AM$311,20,FALSE))</f>
        <v>-</v>
      </c>
      <c r="FX37" s="7" t="str">
        <f>IF(AND(C37=""),"-",VLOOKUP(B37,Register!$A$7:$AM$311,21,FALSE))</f>
        <v>-</v>
      </c>
      <c r="FY37" s="7" t="str">
        <f>IF(AND(C37=""),"-",VLOOKUP(B37,Register!$A$7:$AM$311,22,FALSE))</f>
        <v>-</v>
      </c>
      <c r="FZ37" s="7" t="str">
        <f>IF(AND(C37=""),"-",VLOOKUP(B37,Register!$A$7:$AM$311,23,FALSE))</f>
        <v>-</v>
      </c>
      <c r="GA37" s="7" t="str">
        <f>IF(AND(C37=""),"-",VLOOKUP(B37,Register!$A$7:$AM$311,24,FALSE))</f>
        <v>-</v>
      </c>
      <c r="GB37" s="7" t="str">
        <f>IF(AND(C37=""),"-",VLOOKUP(B37,Register!$A$7:$AM$311,25,FALSE))</f>
        <v>-</v>
      </c>
      <c r="GC37" s="7" t="str">
        <f>IF(AND(C37=""),"-",VLOOKUP(B37,Register!$A$7:$AM$311,26,FALSE))</f>
        <v>-</v>
      </c>
      <c r="GD37" s="7" t="str">
        <f>IF(AND(C37=""),"-",VLOOKUP(B37,Register!$A$7:$AM$311,27,FALSE))</f>
        <v>-</v>
      </c>
      <c r="GE37" s="7" t="str">
        <f>IF(AND(C37=""),"-",VLOOKUP(B37,Register!$A$7:$AM$311,28,FALSE))</f>
        <v>-</v>
      </c>
      <c r="GF37" s="7" t="str">
        <f>IF(AND(C37=""),"-",VLOOKUP(B37,Register!$A$7:$AM$311,29,FALSE))</f>
        <v>-</v>
      </c>
      <c r="GG37" s="7" t="str">
        <f>IF(AND(C37=""),"-",VLOOKUP(B37,Register!$A$7:$AM$311,30,FALSE))</f>
        <v>-</v>
      </c>
      <c r="GH37" s="8" t="str">
        <f>IF(AND(C37=""),"-",VLOOKUP(B37,Register!$A$7:$AM$311,31,FALSE))</f>
        <v>-</v>
      </c>
      <c r="GI37" s="309" t="str">
        <f>IF(AND(C37=""),"",VLOOKUP(B37,Register!$A$7:$CL$311,36,FALSE))</f>
        <v/>
      </c>
      <c r="GJ37" s="182" t="str">
        <f t="shared" si="90"/>
        <v/>
      </c>
      <c r="GK37" s="312" t="str">
        <f t="shared" si="91"/>
        <v/>
      </c>
      <c r="GL37" s="314" t="str">
        <f t="shared" si="92"/>
        <v/>
      </c>
      <c r="GM37" s="3"/>
      <c r="GP37" s="315" t="s">
        <v>608</v>
      </c>
      <c r="GR37" s="3"/>
      <c r="GS37" s="3"/>
      <c r="GT37" s="3"/>
      <c r="GU37" s="3"/>
      <c r="GV37" s="3"/>
      <c r="GW37" s="3"/>
      <c r="GX37" s="3"/>
      <c r="GY37" s="3"/>
      <c r="GZ37" s="3"/>
      <c r="HA37" s="3"/>
      <c r="HB37" s="3"/>
      <c r="HC37" s="3"/>
      <c r="HD37" s="3"/>
      <c r="HE37" s="3"/>
      <c r="HF37" s="3"/>
      <c r="HG37" s="3"/>
      <c r="HH37" s="3"/>
      <c r="HI37" s="3"/>
      <c r="HJ37" s="3"/>
      <c r="HK37" s="3"/>
      <c r="HL37" s="3"/>
      <c r="HM37" s="3"/>
      <c r="HW37" s="321" t="str">
        <f>IF(ISNA(VLOOKUP(B37,Register!A$7:Z$315,9,FALSE)),"",VLOOKUP(B37,Register!A$7:Z$315,9,FALSE))</f>
        <v/>
      </c>
      <c r="HX37" s="321" t="str">
        <f>IF(ISNA(VLOOKUP(B37,Register!A$7:Z$315,12,FALSE)),"",VLOOKUP(B37,Register!A$7:Z$315,12,FALSE))</f>
        <v/>
      </c>
      <c r="HY37" s="321" t="str">
        <f t="shared" si="93"/>
        <v/>
      </c>
      <c r="HZ37" s="321" t="str">
        <f t="shared" si="94"/>
        <v/>
      </c>
      <c r="IA37" s="321" t="str">
        <f t="shared" si="95"/>
        <v/>
      </c>
      <c r="IB37" s="321" t="str">
        <f t="shared" si="96"/>
        <v/>
      </c>
      <c r="IC37" s="321" t="str">
        <f t="shared" si="97"/>
        <v/>
      </c>
      <c r="ID37" s="321" t="str">
        <f t="shared" si="98"/>
        <v/>
      </c>
      <c r="IE37" s="321" t="str">
        <f t="shared" si="99"/>
        <v/>
      </c>
      <c r="IF37" s="321" t="str">
        <f t="shared" si="100"/>
        <v/>
      </c>
    </row>
    <row r="38" spans="1:240" ht="21">
      <c r="A38" s="172">
        <v>26</v>
      </c>
      <c r="B38" s="197"/>
      <c r="C38" s="196" t="str">
        <f>IF(ISNA(VLOOKUP(B38,Register!A$7:Z$315,3,FALSE)),"",VLOOKUP(B38,Register!A$7:Z$315,3,FALSE))</f>
        <v/>
      </c>
      <c r="D38" s="196" t="str">
        <f>IF(ISNA(VLOOKUP(B38,Register!A$7:Z$315,4,FALSE)),"",VLOOKUP(B38,Register!A$7:Z$315,4,FALSE))</f>
        <v/>
      </c>
      <c r="E38" s="195" t="str">
        <f>IF(ISNA(VLOOKUP(B38,Register!A$7:Z$315,6,FALSE)),"",VLOOKUP(B38,Register!A$7:Z$315,6,FALSE))</f>
        <v/>
      </c>
      <c r="F38" s="105"/>
      <c r="G38" s="159"/>
      <c r="H38" s="159"/>
      <c r="I38" s="168" t="str">
        <f t="shared" si="2"/>
        <v/>
      </c>
      <c r="J38" s="5" t="str">
        <f t="shared" si="3"/>
        <v/>
      </c>
      <c r="K38" s="159"/>
      <c r="L38" s="159"/>
      <c r="M38" s="168" t="str">
        <f t="shared" si="4"/>
        <v/>
      </c>
      <c r="N38" s="5" t="str">
        <f t="shared" si="5"/>
        <v/>
      </c>
      <c r="O38" s="159"/>
      <c r="P38" s="159"/>
      <c r="Q38" s="168" t="str">
        <f t="shared" si="6"/>
        <v/>
      </c>
      <c r="R38" s="5" t="str">
        <f t="shared" si="7"/>
        <v/>
      </c>
      <c r="S38" s="159"/>
      <c r="T38" s="159"/>
      <c r="U38" s="168" t="str">
        <f t="shared" si="8"/>
        <v/>
      </c>
      <c r="V38" s="5" t="str">
        <f t="shared" si="9"/>
        <v/>
      </c>
      <c r="W38" s="476"/>
      <c r="X38" s="476"/>
      <c r="Y38" s="168" t="str">
        <f t="shared" si="10"/>
        <v/>
      </c>
      <c r="Z38" s="5" t="str">
        <f t="shared" si="11"/>
        <v/>
      </c>
      <c r="AA38" s="160" t="str">
        <f t="shared" si="0"/>
        <v/>
      </c>
      <c r="AB38" s="160" t="str">
        <f t="shared" si="1"/>
        <v/>
      </c>
      <c r="AC38" s="160" t="str">
        <f t="shared" si="12"/>
        <v/>
      </c>
      <c r="AD38" s="6" t="str">
        <f t="shared" si="13"/>
        <v/>
      </c>
      <c r="AE38" s="105"/>
      <c r="AF38" s="159"/>
      <c r="AG38" s="159"/>
      <c r="AH38" s="168" t="str">
        <f t="shared" si="14"/>
        <v/>
      </c>
      <c r="AI38" s="5" t="str">
        <f t="shared" si="15"/>
        <v/>
      </c>
      <c r="AJ38" s="159"/>
      <c r="AK38" s="159"/>
      <c r="AL38" s="168" t="str">
        <f t="shared" si="16"/>
        <v/>
      </c>
      <c r="AM38" s="5" t="str">
        <f t="shared" si="17"/>
        <v/>
      </c>
      <c r="AN38" s="159"/>
      <c r="AO38" s="159"/>
      <c r="AP38" s="168" t="str">
        <f t="shared" si="18"/>
        <v/>
      </c>
      <c r="AQ38" s="5" t="str">
        <f t="shared" si="19"/>
        <v/>
      </c>
      <c r="AR38" s="159"/>
      <c r="AS38" s="159"/>
      <c r="AT38" s="168" t="str">
        <f t="shared" si="20"/>
        <v/>
      </c>
      <c r="AU38" s="5" t="str">
        <f t="shared" si="21"/>
        <v/>
      </c>
      <c r="AV38" s="476"/>
      <c r="AW38" s="476"/>
      <c r="AX38" s="168" t="str">
        <f t="shared" si="22"/>
        <v/>
      </c>
      <c r="AY38" s="5" t="str">
        <f t="shared" si="23"/>
        <v/>
      </c>
      <c r="AZ38" s="160" t="str">
        <f t="shared" si="24"/>
        <v/>
      </c>
      <c r="BA38" s="160" t="str">
        <f t="shared" si="25"/>
        <v/>
      </c>
      <c r="BB38" s="160" t="str">
        <f t="shared" si="26"/>
        <v/>
      </c>
      <c r="BC38" s="6" t="str">
        <f t="shared" si="27"/>
        <v/>
      </c>
      <c r="BD38" s="105"/>
      <c r="BE38" s="159"/>
      <c r="BF38" s="159"/>
      <c r="BG38" s="168" t="str">
        <f t="shared" si="28"/>
        <v/>
      </c>
      <c r="BH38" s="5" t="str">
        <f t="shared" si="29"/>
        <v/>
      </c>
      <c r="BI38" s="159"/>
      <c r="BJ38" s="159"/>
      <c r="BK38" s="168" t="str">
        <f t="shared" si="30"/>
        <v/>
      </c>
      <c r="BL38" s="5" t="str">
        <f t="shared" si="31"/>
        <v/>
      </c>
      <c r="BM38" s="159"/>
      <c r="BN38" s="159"/>
      <c r="BO38" s="168" t="str">
        <f t="shared" si="32"/>
        <v/>
      </c>
      <c r="BP38" s="5" t="str">
        <f t="shared" si="33"/>
        <v/>
      </c>
      <c r="BQ38" s="159"/>
      <c r="BR38" s="159"/>
      <c r="BS38" s="168" t="str">
        <f t="shared" si="34"/>
        <v/>
      </c>
      <c r="BT38" s="5" t="str">
        <f t="shared" si="35"/>
        <v/>
      </c>
      <c r="BU38" s="476"/>
      <c r="BV38" s="476"/>
      <c r="BW38" s="168" t="str">
        <f t="shared" si="36"/>
        <v/>
      </c>
      <c r="BX38" s="5" t="str">
        <f t="shared" si="37"/>
        <v/>
      </c>
      <c r="BY38" s="160" t="str">
        <f t="shared" si="38"/>
        <v/>
      </c>
      <c r="BZ38" s="160" t="str">
        <f t="shared" si="39"/>
        <v/>
      </c>
      <c r="CA38" s="160" t="str">
        <f t="shared" si="40"/>
        <v/>
      </c>
      <c r="CB38" s="6" t="str">
        <f t="shared" si="41"/>
        <v/>
      </c>
      <c r="CC38" s="105"/>
      <c r="CD38" s="159"/>
      <c r="CE38" s="159"/>
      <c r="CF38" s="168" t="str">
        <f t="shared" si="42"/>
        <v/>
      </c>
      <c r="CG38" s="5" t="str">
        <f t="shared" si="43"/>
        <v/>
      </c>
      <c r="CH38" s="159"/>
      <c r="CI38" s="159"/>
      <c r="CJ38" s="168" t="str">
        <f t="shared" si="44"/>
        <v/>
      </c>
      <c r="CK38" s="5" t="str">
        <f t="shared" si="45"/>
        <v/>
      </c>
      <c r="CL38" s="159"/>
      <c r="CM38" s="159"/>
      <c r="CN38" s="168" t="str">
        <f t="shared" si="46"/>
        <v/>
      </c>
      <c r="CO38" s="5" t="str">
        <f t="shared" si="47"/>
        <v/>
      </c>
      <c r="CP38" s="159"/>
      <c r="CQ38" s="159"/>
      <c r="CR38" s="168" t="str">
        <f t="shared" si="48"/>
        <v/>
      </c>
      <c r="CS38" s="5" t="str">
        <f t="shared" si="49"/>
        <v/>
      </c>
      <c r="CT38" s="476"/>
      <c r="CU38" s="476"/>
      <c r="CV38" s="168" t="str">
        <f t="shared" si="50"/>
        <v/>
      </c>
      <c r="CW38" s="5" t="str">
        <f t="shared" si="51"/>
        <v/>
      </c>
      <c r="CX38" s="160" t="str">
        <f t="shared" si="52"/>
        <v/>
      </c>
      <c r="CY38" s="160" t="str">
        <f t="shared" si="53"/>
        <v/>
      </c>
      <c r="CZ38" s="160" t="str">
        <f t="shared" si="54"/>
        <v/>
      </c>
      <c r="DA38" s="6" t="str">
        <f t="shared" si="55"/>
        <v/>
      </c>
      <c r="DB38" s="105"/>
      <c r="DC38" s="159"/>
      <c r="DD38" s="159"/>
      <c r="DE38" s="168" t="str">
        <f t="shared" si="56"/>
        <v/>
      </c>
      <c r="DF38" s="5" t="str">
        <f t="shared" si="57"/>
        <v/>
      </c>
      <c r="DG38" s="159"/>
      <c r="DH38" s="159"/>
      <c r="DI38" s="168" t="str">
        <f t="shared" si="58"/>
        <v/>
      </c>
      <c r="DJ38" s="5" t="str">
        <f t="shared" si="59"/>
        <v/>
      </c>
      <c r="DK38" s="159"/>
      <c r="DL38" s="159"/>
      <c r="DM38" s="168" t="str">
        <f t="shared" si="60"/>
        <v/>
      </c>
      <c r="DN38" s="5" t="str">
        <f t="shared" si="61"/>
        <v/>
      </c>
      <c r="DO38" s="159"/>
      <c r="DP38" s="159"/>
      <c r="DQ38" s="168" t="str">
        <f t="shared" si="62"/>
        <v/>
      </c>
      <c r="DR38" s="5" t="str">
        <f t="shared" si="63"/>
        <v/>
      </c>
      <c r="DS38" s="476"/>
      <c r="DT38" s="476"/>
      <c r="DU38" s="168" t="str">
        <f t="shared" si="64"/>
        <v/>
      </c>
      <c r="DV38" s="5" t="str">
        <f t="shared" si="65"/>
        <v/>
      </c>
      <c r="DW38" s="160" t="str">
        <f t="shared" si="66"/>
        <v/>
      </c>
      <c r="DX38" s="160" t="str">
        <f t="shared" si="67"/>
        <v/>
      </c>
      <c r="DY38" s="160" t="str">
        <f t="shared" si="68"/>
        <v/>
      </c>
      <c r="DZ38" s="6" t="str">
        <f t="shared" si="69"/>
        <v/>
      </c>
      <c r="EA38" s="105"/>
      <c r="EB38" s="159"/>
      <c r="EC38" s="159"/>
      <c r="ED38" s="168" t="str">
        <f t="shared" si="70"/>
        <v/>
      </c>
      <c r="EE38" s="5" t="str">
        <f t="shared" si="71"/>
        <v/>
      </c>
      <c r="EF38" s="159"/>
      <c r="EG38" s="159"/>
      <c r="EH38" s="168" t="str">
        <f t="shared" si="72"/>
        <v/>
      </c>
      <c r="EI38" s="5" t="str">
        <f t="shared" si="73"/>
        <v/>
      </c>
      <c r="EJ38" s="159"/>
      <c r="EK38" s="159"/>
      <c r="EL38" s="168" t="str">
        <f t="shared" si="74"/>
        <v/>
      </c>
      <c r="EM38" s="5" t="str">
        <f t="shared" si="75"/>
        <v/>
      </c>
      <c r="EN38" s="159"/>
      <c r="EO38" s="159"/>
      <c r="EP38" s="168" t="str">
        <f t="shared" si="76"/>
        <v/>
      </c>
      <c r="EQ38" s="5" t="str">
        <f t="shared" si="77"/>
        <v/>
      </c>
      <c r="ER38" s="476"/>
      <c r="ES38" s="476"/>
      <c r="ET38" s="168" t="str">
        <f t="shared" si="78"/>
        <v/>
      </c>
      <c r="EU38" s="5" t="str">
        <f t="shared" si="79"/>
        <v/>
      </c>
      <c r="EV38" s="160" t="str">
        <f t="shared" si="80"/>
        <v/>
      </c>
      <c r="EW38" s="160" t="str">
        <f t="shared" si="81"/>
        <v/>
      </c>
      <c r="EX38" s="160" t="str">
        <f t="shared" si="82"/>
        <v/>
      </c>
      <c r="EY38" s="6" t="str">
        <f t="shared" si="83"/>
        <v/>
      </c>
      <c r="EZ38" s="105"/>
      <c r="FA38" s="105"/>
      <c r="FB38" s="105"/>
      <c r="FC38" s="105"/>
      <c r="FD38" s="105"/>
      <c r="FE38" s="106" t="str">
        <f t="shared" si="84"/>
        <v/>
      </c>
      <c r="FF38" s="100" t="str">
        <f t="shared" si="85"/>
        <v xml:space="preserve"> </v>
      </c>
      <c r="FG38" s="105"/>
      <c r="FH38" s="105"/>
      <c r="FI38" s="105"/>
      <c r="FJ38" s="105"/>
      <c r="FK38" s="105"/>
      <c r="FL38" s="107" t="str">
        <f t="shared" si="86"/>
        <v/>
      </c>
      <c r="FM38" s="101" t="str">
        <f t="shared" si="87"/>
        <v xml:space="preserve"> </v>
      </c>
      <c r="FN38" s="105"/>
      <c r="FO38" s="105"/>
      <c r="FP38" s="105"/>
      <c r="FQ38" s="105"/>
      <c r="FR38" s="105"/>
      <c r="FS38" s="204" t="str">
        <f t="shared" si="88"/>
        <v/>
      </c>
      <c r="FT38" s="205" t="str">
        <f t="shared" si="89"/>
        <v xml:space="preserve"> </v>
      </c>
      <c r="FU38" s="477"/>
      <c r="FV38" s="316" t="str">
        <f>IF(AND(C38=""),"-",VLOOKUP(B38,Register!$A$7:$AM$311,19,FALSE))</f>
        <v>-</v>
      </c>
      <c r="FW38" s="7" t="str">
        <f>IF(AND(C38=""),"-",VLOOKUP(B38,Register!$A$7:$AM$311,20,FALSE))</f>
        <v>-</v>
      </c>
      <c r="FX38" s="7" t="str">
        <f>IF(AND(C38=""),"-",VLOOKUP(B38,Register!$A$7:$AM$311,21,FALSE))</f>
        <v>-</v>
      </c>
      <c r="FY38" s="7" t="str">
        <f>IF(AND(C38=""),"-",VLOOKUP(B38,Register!$A$7:$AM$311,22,FALSE))</f>
        <v>-</v>
      </c>
      <c r="FZ38" s="7" t="str">
        <f>IF(AND(C38=""),"-",VLOOKUP(B38,Register!$A$7:$AM$311,23,FALSE))</f>
        <v>-</v>
      </c>
      <c r="GA38" s="7" t="str">
        <f>IF(AND(C38=""),"-",VLOOKUP(B38,Register!$A$7:$AM$311,24,FALSE))</f>
        <v>-</v>
      </c>
      <c r="GB38" s="7" t="str">
        <f>IF(AND(C38=""),"-",VLOOKUP(B38,Register!$A$7:$AM$311,25,FALSE))</f>
        <v>-</v>
      </c>
      <c r="GC38" s="7" t="str">
        <f>IF(AND(C38=""),"-",VLOOKUP(B38,Register!$A$7:$AM$311,26,FALSE))</f>
        <v>-</v>
      </c>
      <c r="GD38" s="7" t="str">
        <f>IF(AND(C38=""),"-",VLOOKUP(B38,Register!$A$7:$AM$311,27,FALSE))</f>
        <v>-</v>
      </c>
      <c r="GE38" s="7" t="str">
        <f>IF(AND(C38=""),"-",VLOOKUP(B38,Register!$A$7:$AM$311,28,FALSE))</f>
        <v>-</v>
      </c>
      <c r="GF38" s="7" t="str">
        <f>IF(AND(C38=""),"-",VLOOKUP(B38,Register!$A$7:$AM$311,29,FALSE))</f>
        <v>-</v>
      </c>
      <c r="GG38" s="7" t="str">
        <f>IF(AND(C38=""),"-",VLOOKUP(B38,Register!$A$7:$AM$311,30,FALSE))</f>
        <v>-</v>
      </c>
      <c r="GH38" s="8" t="str">
        <f>IF(AND(C38=""),"-",VLOOKUP(B38,Register!$A$7:$AM$311,31,FALSE))</f>
        <v>-</v>
      </c>
      <c r="GI38" s="309" t="str">
        <f>IF(AND(C38=""),"",VLOOKUP(B38,Register!$A$7:$CL$311,36,FALSE))</f>
        <v/>
      </c>
      <c r="GJ38" s="182" t="str">
        <f t="shared" si="90"/>
        <v/>
      </c>
      <c r="GK38" s="312" t="str">
        <f t="shared" si="91"/>
        <v/>
      </c>
      <c r="GL38" s="314" t="str">
        <f t="shared" si="92"/>
        <v/>
      </c>
      <c r="GM38" s="3"/>
      <c r="GP38" s="315" t="s">
        <v>609</v>
      </c>
      <c r="GR38" s="3"/>
      <c r="GS38" s="3"/>
      <c r="GT38" s="3"/>
      <c r="GU38" s="3"/>
      <c r="GV38" s="3"/>
      <c r="GW38" s="3"/>
      <c r="GX38" s="3"/>
      <c r="GY38" s="3"/>
      <c r="GZ38" s="3"/>
      <c r="HA38" s="3"/>
      <c r="HB38" s="3"/>
      <c r="HC38" s="3"/>
      <c r="HD38" s="3"/>
      <c r="HE38" s="3"/>
      <c r="HF38" s="3"/>
      <c r="HG38" s="3"/>
      <c r="HH38" s="3"/>
      <c r="HI38" s="3"/>
      <c r="HJ38" s="3"/>
      <c r="HK38" s="3"/>
      <c r="HL38" s="3"/>
      <c r="HM38" s="3"/>
      <c r="HW38" s="321" t="str">
        <f>IF(ISNA(VLOOKUP(B38,Register!A$7:Z$315,9,FALSE)),"",VLOOKUP(B38,Register!A$7:Z$315,9,FALSE))</f>
        <v/>
      </c>
      <c r="HX38" s="321" t="str">
        <f>IF(ISNA(VLOOKUP(B38,Register!A$7:Z$315,12,FALSE)),"",VLOOKUP(B38,Register!A$7:Z$315,12,FALSE))</f>
        <v/>
      </c>
      <c r="HY38" s="321" t="str">
        <f t="shared" si="93"/>
        <v/>
      </c>
      <c r="HZ38" s="321" t="str">
        <f t="shared" si="94"/>
        <v/>
      </c>
      <c r="IA38" s="321" t="str">
        <f t="shared" si="95"/>
        <v/>
      </c>
      <c r="IB38" s="321" t="str">
        <f t="shared" si="96"/>
        <v/>
      </c>
      <c r="IC38" s="321" t="str">
        <f t="shared" si="97"/>
        <v/>
      </c>
      <c r="ID38" s="321" t="str">
        <f t="shared" si="98"/>
        <v/>
      </c>
      <c r="IE38" s="321" t="str">
        <f t="shared" si="99"/>
        <v/>
      </c>
      <c r="IF38" s="321" t="str">
        <f t="shared" si="100"/>
        <v/>
      </c>
    </row>
    <row r="39" spans="1:240" ht="21">
      <c r="A39" s="172">
        <v>27</v>
      </c>
      <c r="B39" s="197"/>
      <c r="C39" s="196" t="str">
        <f>IF(ISNA(VLOOKUP(B39,Register!A$7:Z$315,3,FALSE)),"",VLOOKUP(B39,Register!A$7:Z$315,3,FALSE))</f>
        <v/>
      </c>
      <c r="D39" s="196" t="str">
        <f>IF(ISNA(VLOOKUP(B39,Register!A$7:Z$315,4,FALSE)),"",VLOOKUP(B39,Register!A$7:Z$315,4,FALSE))</f>
        <v/>
      </c>
      <c r="E39" s="195" t="str">
        <f>IF(ISNA(VLOOKUP(B39,Register!A$7:Z$315,6,FALSE)),"",VLOOKUP(B39,Register!A$7:Z$315,6,FALSE))</f>
        <v/>
      </c>
      <c r="F39" s="105"/>
      <c r="G39" s="159"/>
      <c r="H39" s="159"/>
      <c r="I39" s="168" t="str">
        <f t="shared" si="2"/>
        <v/>
      </c>
      <c r="J39" s="5" t="str">
        <f t="shared" si="3"/>
        <v/>
      </c>
      <c r="K39" s="159"/>
      <c r="L39" s="159"/>
      <c r="M39" s="168" t="str">
        <f t="shared" si="4"/>
        <v/>
      </c>
      <c r="N39" s="5" t="str">
        <f t="shared" si="5"/>
        <v/>
      </c>
      <c r="O39" s="159"/>
      <c r="P39" s="159"/>
      <c r="Q39" s="168" t="str">
        <f t="shared" si="6"/>
        <v/>
      </c>
      <c r="R39" s="5" t="str">
        <f t="shared" si="7"/>
        <v/>
      </c>
      <c r="S39" s="159"/>
      <c r="T39" s="159"/>
      <c r="U39" s="168" t="str">
        <f t="shared" si="8"/>
        <v/>
      </c>
      <c r="V39" s="5" t="str">
        <f t="shared" si="9"/>
        <v/>
      </c>
      <c r="W39" s="476"/>
      <c r="X39" s="476"/>
      <c r="Y39" s="168" t="str">
        <f t="shared" si="10"/>
        <v/>
      </c>
      <c r="Z39" s="5" t="str">
        <f t="shared" si="11"/>
        <v/>
      </c>
      <c r="AA39" s="160" t="str">
        <f t="shared" si="0"/>
        <v/>
      </c>
      <c r="AB39" s="160" t="str">
        <f t="shared" si="1"/>
        <v/>
      </c>
      <c r="AC39" s="160" t="str">
        <f t="shared" si="12"/>
        <v/>
      </c>
      <c r="AD39" s="6" t="str">
        <f t="shared" si="13"/>
        <v/>
      </c>
      <c r="AE39" s="105"/>
      <c r="AF39" s="159"/>
      <c r="AG39" s="159"/>
      <c r="AH39" s="168" t="str">
        <f t="shared" si="14"/>
        <v/>
      </c>
      <c r="AI39" s="5" t="str">
        <f t="shared" si="15"/>
        <v/>
      </c>
      <c r="AJ39" s="159"/>
      <c r="AK39" s="159"/>
      <c r="AL39" s="168" t="str">
        <f t="shared" si="16"/>
        <v/>
      </c>
      <c r="AM39" s="5" t="str">
        <f t="shared" si="17"/>
        <v/>
      </c>
      <c r="AN39" s="159"/>
      <c r="AO39" s="159"/>
      <c r="AP39" s="168" t="str">
        <f t="shared" si="18"/>
        <v/>
      </c>
      <c r="AQ39" s="5" t="str">
        <f t="shared" si="19"/>
        <v/>
      </c>
      <c r="AR39" s="159"/>
      <c r="AS39" s="159"/>
      <c r="AT39" s="168" t="str">
        <f t="shared" si="20"/>
        <v/>
      </c>
      <c r="AU39" s="5" t="str">
        <f t="shared" si="21"/>
        <v/>
      </c>
      <c r="AV39" s="476"/>
      <c r="AW39" s="476"/>
      <c r="AX39" s="168" t="str">
        <f t="shared" si="22"/>
        <v/>
      </c>
      <c r="AY39" s="5" t="str">
        <f t="shared" si="23"/>
        <v/>
      </c>
      <c r="AZ39" s="160" t="str">
        <f t="shared" si="24"/>
        <v/>
      </c>
      <c r="BA39" s="160" t="str">
        <f t="shared" si="25"/>
        <v/>
      </c>
      <c r="BB39" s="160" t="str">
        <f t="shared" si="26"/>
        <v/>
      </c>
      <c r="BC39" s="6" t="str">
        <f t="shared" si="27"/>
        <v/>
      </c>
      <c r="BD39" s="105"/>
      <c r="BE39" s="159"/>
      <c r="BF39" s="159"/>
      <c r="BG39" s="168" t="str">
        <f t="shared" si="28"/>
        <v/>
      </c>
      <c r="BH39" s="5" t="str">
        <f t="shared" si="29"/>
        <v/>
      </c>
      <c r="BI39" s="159"/>
      <c r="BJ39" s="159"/>
      <c r="BK39" s="168" t="str">
        <f t="shared" si="30"/>
        <v/>
      </c>
      <c r="BL39" s="5" t="str">
        <f t="shared" si="31"/>
        <v/>
      </c>
      <c r="BM39" s="159"/>
      <c r="BN39" s="159"/>
      <c r="BO39" s="168" t="str">
        <f t="shared" si="32"/>
        <v/>
      </c>
      <c r="BP39" s="5" t="str">
        <f t="shared" si="33"/>
        <v/>
      </c>
      <c r="BQ39" s="159"/>
      <c r="BR39" s="159"/>
      <c r="BS39" s="168" t="str">
        <f t="shared" si="34"/>
        <v/>
      </c>
      <c r="BT39" s="5" t="str">
        <f t="shared" si="35"/>
        <v/>
      </c>
      <c r="BU39" s="476"/>
      <c r="BV39" s="476"/>
      <c r="BW39" s="168" t="str">
        <f t="shared" si="36"/>
        <v/>
      </c>
      <c r="BX39" s="5" t="str">
        <f t="shared" si="37"/>
        <v/>
      </c>
      <c r="BY39" s="160" t="str">
        <f t="shared" si="38"/>
        <v/>
      </c>
      <c r="BZ39" s="160" t="str">
        <f t="shared" si="39"/>
        <v/>
      </c>
      <c r="CA39" s="160" t="str">
        <f t="shared" si="40"/>
        <v/>
      </c>
      <c r="CB39" s="6" t="str">
        <f t="shared" si="41"/>
        <v/>
      </c>
      <c r="CC39" s="105"/>
      <c r="CD39" s="159"/>
      <c r="CE39" s="159"/>
      <c r="CF39" s="168" t="str">
        <f t="shared" si="42"/>
        <v/>
      </c>
      <c r="CG39" s="5" t="str">
        <f t="shared" si="43"/>
        <v/>
      </c>
      <c r="CH39" s="159"/>
      <c r="CI39" s="159"/>
      <c r="CJ39" s="168" t="str">
        <f t="shared" si="44"/>
        <v/>
      </c>
      <c r="CK39" s="5" t="str">
        <f t="shared" si="45"/>
        <v/>
      </c>
      <c r="CL39" s="159"/>
      <c r="CM39" s="159"/>
      <c r="CN39" s="168" t="str">
        <f t="shared" si="46"/>
        <v/>
      </c>
      <c r="CO39" s="5" t="str">
        <f t="shared" si="47"/>
        <v/>
      </c>
      <c r="CP39" s="159"/>
      <c r="CQ39" s="159"/>
      <c r="CR39" s="168" t="str">
        <f t="shared" si="48"/>
        <v/>
      </c>
      <c r="CS39" s="5" t="str">
        <f t="shared" si="49"/>
        <v/>
      </c>
      <c r="CT39" s="476"/>
      <c r="CU39" s="476"/>
      <c r="CV39" s="168" t="str">
        <f t="shared" si="50"/>
        <v/>
      </c>
      <c r="CW39" s="5" t="str">
        <f t="shared" si="51"/>
        <v/>
      </c>
      <c r="CX39" s="160" t="str">
        <f t="shared" si="52"/>
        <v/>
      </c>
      <c r="CY39" s="160" t="str">
        <f t="shared" si="53"/>
        <v/>
      </c>
      <c r="CZ39" s="160" t="str">
        <f t="shared" si="54"/>
        <v/>
      </c>
      <c r="DA39" s="6" t="str">
        <f t="shared" si="55"/>
        <v/>
      </c>
      <c r="DB39" s="105"/>
      <c r="DC39" s="159"/>
      <c r="DD39" s="159"/>
      <c r="DE39" s="168" t="str">
        <f t="shared" si="56"/>
        <v/>
      </c>
      <c r="DF39" s="5" t="str">
        <f t="shared" si="57"/>
        <v/>
      </c>
      <c r="DG39" s="159"/>
      <c r="DH39" s="159"/>
      <c r="DI39" s="168" t="str">
        <f t="shared" si="58"/>
        <v/>
      </c>
      <c r="DJ39" s="5" t="str">
        <f t="shared" si="59"/>
        <v/>
      </c>
      <c r="DK39" s="159"/>
      <c r="DL39" s="159"/>
      <c r="DM39" s="168" t="str">
        <f t="shared" si="60"/>
        <v/>
      </c>
      <c r="DN39" s="5" t="str">
        <f t="shared" si="61"/>
        <v/>
      </c>
      <c r="DO39" s="159"/>
      <c r="DP39" s="159"/>
      <c r="DQ39" s="168" t="str">
        <f t="shared" si="62"/>
        <v/>
      </c>
      <c r="DR39" s="5" t="str">
        <f t="shared" si="63"/>
        <v/>
      </c>
      <c r="DS39" s="476"/>
      <c r="DT39" s="476"/>
      <c r="DU39" s="168" t="str">
        <f t="shared" si="64"/>
        <v/>
      </c>
      <c r="DV39" s="5" t="str">
        <f t="shared" si="65"/>
        <v/>
      </c>
      <c r="DW39" s="160" t="str">
        <f t="shared" si="66"/>
        <v/>
      </c>
      <c r="DX39" s="160" t="str">
        <f t="shared" si="67"/>
        <v/>
      </c>
      <c r="DY39" s="160" t="str">
        <f t="shared" si="68"/>
        <v/>
      </c>
      <c r="DZ39" s="6" t="str">
        <f t="shared" si="69"/>
        <v/>
      </c>
      <c r="EA39" s="105"/>
      <c r="EB39" s="159"/>
      <c r="EC39" s="159"/>
      <c r="ED39" s="168" t="str">
        <f t="shared" si="70"/>
        <v/>
      </c>
      <c r="EE39" s="5" t="str">
        <f t="shared" si="71"/>
        <v/>
      </c>
      <c r="EF39" s="159"/>
      <c r="EG39" s="159"/>
      <c r="EH39" s="168" t="str">
        <f t="shared" si="72"/>
        <v/>
      </c>
      <c r="EI39" s="5" t="str">
        <f t="shared" si="73"/>
        <v/>
      </c>
      <c r="EJ39" s="159"/>
      <c r="EK39" s="159"/>
      <c r="EL39" s="168" t="str">
        <f t="shared" si="74"/>
        <v/>
      </c>
      <c r="EM39" s="5" t="str">
        <f t="shared" si="75"/>
        <v/>
      </c>
      <c r="EN39" s="159"/>
      <c r="EO39" s="159"/>
      <c r="EP39" s="168" t="str">
        <f t="shared" si="76"/>
        <v/>
      </c>
      <c r="EQ39" s="5" t="str">
        <f t="shared" si="77"/>
        <v/>
      </c>
      <c r="ER39" s="476"/>
      <c r="ES39" s="476"/>
      <c r="ET39" s="168" t="str">
        <f t="shared" si="78"/>
        <v/>
      </c>
      <c r="EU39" s="5" t="str">
        <f t="shared" si="79"/>
        <v/>
      </c>
      <c r="EV39" s="160" t="str">
        <f t="shared" si="80"/>
        <v/>
      </c>
      <c r="EW39" s="160" t="str">
        <f t="shared" si="81"/>
        <v/>
      </c>
      <c r="EX39" s="160" t="str">
        <f t="shared" si="82"/>
        <v/>
      </c>
      <c r="EY39" s="6" t="str">
        <f t="shared" si="83"/>
        <v/>
      </c>
      <c r="EZ39" s="105"/>
      <c r="FA39" s="105"/>
      <c r="FB39" s="105"/>
      <c r="FC39" s="105"/>
      <c r="FD39" s="105"/>
      <c r="FE39" s="106" t="str">
        <f t="shared" si="84"/>
        <v/>
      </c>
      <c r="FF39" s="100" t="str">
        <f t="shared" si="85"/>
        <v xml:space="preserve"> </v>
      </c>
      <c r="FG39" s="105"/>
      <c r="FH39" s="105"/>
      <c r="FI39" s="105"/>
      <c r="FJ39" s="105"/>
      <c r="FK39" s="105"/>
      <c r="FL39" s="107" t="str">
        <f t="shared" si="86"/>
        <v/>
      </c>
      <c r="FM39" s="101" t="str">
        <f t="shared" si="87"/>
        <v xml:space="preserve"> </v>
      </c>
      <c r="FN39" s="105"/>
      <c r="FO39" s="105"/>
      <c r="FP39" s="105"/>
      <c r="FQ39" s="105"/>
      <c r="FR39" s="105"/>
      <c r="FS39" s="204" t="str">
        <f t="shared" si="88"/>
        <v/>
      </c>
      <c r="FT39" s="205" t="str">
        <f t="shared" si="89"/>
        <v xml:space="preserve"> </v>
      </c>
      <c r="FU39" s="477"/>
      <c r="FV39" s="316" t="str">
        <f>IF(AND(C39=""),"-",VLOOKUP(B39,Register!$A$7:$AM$311,19,FALSE))</f>
        <v>-</v>
      </c>
      <c r="FW39" s="7" t="str">
        <f>IF(AND(C39=""),"-",VLOOKUP(B39,Register!$A$7:$AM$311,20,FALSE))</f>
        <v>-</v>
      </c>
      <c r="FX39" s="7" t="str">
        <f>IF(AND(C39=""),"-",VLOOKUP(B39,Register!$A$7:$AM$311,21,FALSE))</f>
        <v>-</v>
      </c>
      <c r="FY39" s="7" t="str">
        <f>IF(AND(C39=""),"-",VLOOKUP(B39,Register!$A$7:$AM$311,22,FALSE))</f>
        <v>-</v>
      </c>
      <c r="FZ39" s="7" t="str">
        <f>IF(AND(C39=""),"-",VLOOKUP(B39,Register!$A$7:$AM$311,23,FALSE))</f>
        <v>-</v>
      </c>
      <c r="GA39" s="7" t="str">
        <f>IF(AND(C39=""),"-",VLOOKUP(B39,Register!$A$7:$AM$311,24,FALSE))</f>
        <v>-</v>
      </c>
      <c r="GB39" s="7" t="str">
        <f>IF(AND(C39=""),"-",VLOOKUP(B39,Register!$A$7:$AM$311,25,FALSE))</f>
        <v>-</v>
      </c>
      <c r="GC39" s="7" t="str">
        <f>IF(AND(C39=""),"-",VLOOKUP(B39,Register!$A$7:$AM$311,26,FALSE))</f>
        <v>-</v>
      </c>
      <c r="GD39" s="7" t="str">
        <f>IF(AND(C39=""),"-",VLOOKUP(B39,Register!$A$7:$AM$311,27,FALSE))</f>
        <v>-</v>
      </c>
      <c r="GE39" s="7" t="str">
        <f>IF(AND(C39=""),"-",VLOOKUP(B39,Register!$A$7:$AM$311,28,FALSE))</f>
        <v>-</v>
      </c>
      <c r="GF39" s="7" t="str">
        <f>IF(AND(C39=""),"-",VLOOKUP(B39,Register!$A$7:$AM$311,29,FALSE))</f>
        <v>-</v>
      </c>
      <c r="GG39" s="7" t="str">
        <f>IF(AND(C39=""),"-",VLOOKUP(B39,Register!$A$7:$AM$311,30,FALSE))</f>
        <v>-</v>
      </c>
      <c r="GH39" s="8" t="str">
        <f>IF(AND(C39=""),"-",VLOOKUP(B39,Register!$A$7:$AM$311,31,FALSE))</f>
        <v>-</v>
      </c>
      <c r="GI39" s="309" t="str">
        <f>IF(AND(C39=""),"",VLOOKUP(B39,Register!$A$7:$CL$311,36,FALSE))</f>
        <v/>
      </c>
      <c r="GJ39" s="182" t="str">
        <f t="shared" si="90"/>
        <v/>
      </c>
      <c r="GK39" s="312" t="str">
        <f t="shared" si="91"/>
        <v/>
      </c>
      <c r="GL39" s="314" t="str">
        <f t="shared" si="92"/>
        <v/>
      </c>
      <c r="GM39" s="3"/>
      <c r="GP39" s="315" t="s">
        <v>610</v>
      </c>
      <c r="GR39" s="3"/>
      <c r="GS39" s="3"/>
      <c r="GT39" s="3"/>
      <c r="GU39" s="3"/>
      <c r="GV39" s="3"/>
      <c r="GW39" s="3"/>
      <c r="GX39" s="3"/>
      <c r="GY39" s="3"/>
      <c r="GZ39" s="3"/>
      <c r="HA39" s="3"/>
      <c r="HB39" s="3"/>
      <c r="HC39" s="3"/>
      <c r="HD39" s="3"/>
      <c r="HE39" s="3"/>
      <c r="HF39" s="3"/>
      <c r="HG39" s="3"/>
      <c r="HH39" s="3"/>
      <c r="HI39" s="3"/>
      <c r="HJ39" s="3"/>
      <c r="HK39" s="3"/>
      <c r="HL39" s="3"/>
      <c r="HM39" s="3"/>
      <c r="HW39" s="321" t="str">
        <f>IF(ISNA(VLOOKUP(B39,Register!A$7:Z$315,9,FALSE)),"",VLOOKUP(B39,Register!A$7:Z$315,9,FALSE))</f>
        <v/>
      </c>
      <c r="HX39" s="321" t="str">
        <f>IF(ISNA(VLOOKUP(B39,Register!A$7:Z$315,12,FALSE)),"",VLOOKUP(B39,Register!A$7:Z$315,12,FALSE))</f>
        <v/>
      </c>
      <c r="HY39" s="321" t="str">
        <f t="shared" si="93"/>
        <v/>
      </c>
      <c r="HZ39" s="321" t="str">
        <f t="shared" si="94"/>
        <v/>
      </c>
      <c r="IA39" s="321" t="str">
        <f t="shared" si="95"/>
        <v/>
      </c>
      <c r="IB39" s="321" t="str">
        <f t="shared" si="96"/>
        <v/>
      </c>
      <c r="IC39" s="321" t="str">
        <f t="shared" si="97"/>
        <v/>
      </c>
      <c r="ID39" s="321" t="str">
        <f t="shared" si="98"/>
        <v/>
      </c>
      <c r="IE39" s="321" t="str">
        <f t="shared" si="99"/>
        <v/>
      </c>
      <c r="IF39" s="321" t="str">
        <f t="shared" si="100"/>
        <v/>
      </c>
    </row>
    <row r="40" spans="1:240" ht="21">
      <c r="A40" s="172">
        <v>28</v>
      </c>
      <c r="B40" s="197"/>
      <c r="C40" s="196" t="str">
        <f>IF(ISNA(VLOOKUP(B40,Register!A$7:Z$315,3,FALSE)),"",VLOOKUP(B40,Register!A$7:Z$315,3,FALSE))</f>
        <v/>
      </c>
      <c r="D40" s="196" t="str">
        <f>IF(ISNA(VLOOKUP(B40,Register!A$7:Z$315,4,FALSE)),"",VLOOKUP(B40,Register!A$7:Z$315,4,FALSE))</f>
        <v/>
      </c>
      <c r="E40" s="195" t="str">
        <f>IF(ISNA(VLOOKUP(B40,Register!A$7:Z$315,6,FALSE)),"",VLOOKUP(B40,Register!A$7:Z$315,6,FALSE))</f>
        <v/>
      </c>
      <c r="F40" s="105"/>
      <c r="G40" s="159"/>
      <c r="H40" s="159"/>
      <c r="I40" s="168" t="str">
        <f t="shared" si="2"/>
        <v/>
      </c>
      <c r="J40" s="5" t="str">
        <f t="shared" si="3"/>
        <v/>
      </c>
      <c r="K40" s="159"/>
      <c r="L40" s="159"/>
      <c r="M40" s="168" t="str">
        <f t="shared" si="4"/>
        <v/>
      </c>
      <c r="N40" s="5" t="str">
        <f t="shared" si="5"/>
        <v/>
      </c>
      <c r="O40" s="159"/>
      <c r="P40" s="159"/>
      <c r="Q40" s="168" t="str">
        <f t="shared" si="6"/>
        <v/>
      </c>
      <c r="R40" s="5" t="str">
        <f t="shared" si="7"/>
        <v/>
      </c>
      <c r="S40" s="159"/>
      <c r="T40" s="159"/>
      <c r="U40" s="168" t="str">
        <f t="shared" si="8"/>
        <v/>
      </c>
      <c r="V40" s="5" t="str">
        <f t="shared" si="9"/>
        <v/>
      </c>
      <c r="W40" s="476"/>
      <c r="X40" s="476"/>
      <c r="Y40" s="168" t="str">
        <f t="shared" si="10"/>
        <v/>
      </c>
      <c r="Z40" s="5" t="str">
        <f t="shared" si="11"/>
        <v/>
      </c>
      <c r="AA40" s="160" t="str">
        <f t="shared" si="0"/>
        <v/>
      </c>
      <c r="AB40" s="160" t="str">
        <f t="shared" si="1"/>
        <v/>
      </c>
      <c r="AC40" s="160" t="str">
        <f t="shared" si="12"/>
        <v/>
      </c>
      <c r="AD40" s="6" t="str">
        <f t="shared" si="13"/>
        <v/>
      </c>
      <c r="AE40" s="105"/>
      <c r="AF40" s="159"/>
      <c r="AG40" s="159"/>
      <c r="AH40" s="168" t="str">
        <f t="shared" si="14"/>
        <v/>
      </c>
      <c r="AI40" s="5" t="str">
        <f t="shared" si="15"/>
        <v/>
      </c>
      <c r="AJ40" s="159"/>
      <c r="AK40" s="159"/>
      <c r="AL40" s="168" t="str">
        <f t="shared" si="16"/>
        <v/>
      </c>
      <c r="AM40" s="5" t="str">
        <f t="shared" si="17"/>
        <v/>
      </c>
      <c r="AN40" s="159"/>
      <c r="AO40" s="159"/>
      <c r="AP40" s="168" t="str">
        <f t="shared" si="18"/>
        <v/>
      </c>
      <c r="AQ40" s="5" t="str">
        <f t="shared" si="19"/>
        <v/>
      </c>
      <c r="AR40" s="159"/>
      <c r="AS40" s="159"/>
      <c r="AT40" s="168" t="str">
        <f t="shared" si="20"/>
        <v/>
      </c>
      <c r="AU40" s="5" t="str">
        <f t="shared" si="21"/>
        <v/>
      </c>
      <c r="AV40" s="476"/>
      <c r="AW40" s="476"/>
      <c r="AX40" s="168" t="str">
        <f t="shared" si="22"/>
        <v/>
      </c>
      <c r="AY40" s="5" t="str">
        <f t="shared" si="23"/>
        <v/>
      </c>
      <c r="AZ40" s="160" t="str">
        <f t="shared" si="24"/>
        <v/>
      </c>
      <c r="BA40" s="160" t="str">
        <f t="shared" si="25"/>
        <v/>
      </c>
      <c r="BB40" s="160" t="str">
        <f t="shared" si="26"/>
        <v/>
      </c>
      <c r="BC40" s="6" t="str">
        <f t="shared" si="27"/>
        <v/>
      </c>
      <c r="BD40" s="105"/>
      <c r="BE40" s="159"/>
      <c r="BF40" s="159"/>
      <c r="BG40" s="168" t="str">
        <f t="shared" si="28"/>
        <v/>
      </c>
      <c r="BH40" s="5" t="str">
        <f t="shared" si="29"/>
        <v/>
      </c>
      <c r="BI40" s="159"/>
      <c r="BJ40" s="159"/>
      <c r="BK40" s="168" t="str">
        <f t="shared" si="30"/>
        <v/>
      </c>
      <c r="BL40" s="5" t="str">
        <f t="shared" si="31"/>
        <v/>
      </c>
      <c r="BM40" s="159"/>
      <c r="BN40" s="159"/>
      <c r="BO40" s="168" t="str">
        <f t="shared" si="32"/>
        <v/>
      </c>
      <c r="BP40" s="5" t="str">
        <f t="shared" si="33"/>
        <v/>
      </c>
      <c r="BQ40" s="159"/>
      <c r="BR40" s="159"/>
      <c r="BS40" s="168" t="str">
        <f t="shared" si="34"/>
        <v/>
      </c>
      <c r="BT40" s="5" t="str">
        <f t="shared" si="35"/>
        <v/>
      </c>
      <c r="BU40" s="476"/>
      <c r="BV40" s="476"/>
      <c r="BW40" s="168" t="str">
        <f t="shared" si="36"/>
        <v/>
      </c>
      <c r="BX40" s="5" t="str">
        <f t="shared" si="37"/>
        <v/>
      </c>
      <c r="BY40" s="160" t="str">
        <f t="shared" si="38"/>
        <v/>
      </c>
      <c r="BZ40" s="160" t="str">
        <f t="shared" si="39"/>
        <v/>
      </c>
      <c r="CA40" s="160" t="str">
        <f t="shared" si="40"/>
        <v/>
      </c>
      <c r="CB40" s="6" t="str">
        <f t="shared" si="41"/>
        <v/>
      </c>
      <c r="CC40" s="105"/>
      <c r="CD40" s="159"/>
      <c r="CE40" s="159"/>
      <c r="CF40" s="168" t="str">
        <f t="shared" si="42"/>
        <v/>
      </c>
      <c r="CG40" s="5" t="str">
        <f t="shared" si="43"/>
        <v/>
      </c>
      <c r="CH40" s="159"/>
      <c r="CI40" s="159"/>
      <c r="CJ40" s="168" t="str">
        <f t="shared" si="44"/>
        <v/>
      </c>
      <c r="CK40" s="5" t="str">
        <f t="shared" si="45"/>
        <v/>
      </c>
      <c r="CL40" s="159"/>
      <c r="CM40" s="159"/>
      <c r="CN40" s="168" t="str">
        <f t="shared" si="46"/>
        <v/>
      </c>
      <c r="CO40" s="5" t="str">
        <f t="shared" si="47"/>
        <v/>
      </c>
      <c r="CP40" s="159"/>
      <c r="CQ40" s="159"/>
      <c r="CR40" s="168" t="str">
        <f t="shared" si="48"/>
        <v/>
      </c>
      <c r="CS40" s="5" t="str">
        <f t="shared" si="49"/>
        <v/>
      </c>
      <c r="CT40" s="476"/>
      <c r="CU40" s="476"/>
      <c r="CV40" s="168" t="str">
        <f t="shared" si="50"/>
        <v/>
      </c>
      <c r="CW40" s="5" t="str">
        <f t="shared" si="51"/>
        <v/>
      </c>
      <c r="CX40" s="160" t="str">
        <f t="shared" si="52"/>
        <v/>
      </c>
      <c r="CY40" s="160" t="str">
        <f t="shared" si="53"/>
        <v/>
      </c>
      <c r="CZ40" s="160" t="str">
        <f t="shared" si="54"/>
        <v/>
      </c>
      <c r="DA40" s="6" t="str">
        <f t="shared" si="55"/>
        <v/>
      </c>
      <c r="DB40" s="105"/>
      <c r="DC40" s="159"/>
      <c r="DD40" s="159"/>
      <c r="DE40" s="168" t="str">
        <f t="shared" si="56"/>
        <v/>
      </c>
      <c r="DF40" s="5" t="str">
        <f t="shared" si="57"/>
        <v/>
      </c>
      <c r="DG40" s="159"/>
      <c r="DH40" s="159"/>
      <c r="DI40" s="168" t="str">
        <f t="shared" si="58"/>
        <v/>
      </c>
      <c r="DJ40" s="5" t="str">
        <f t="shared" si="59"/>
        <v/>
      </c>
      <c r="DK40" s="159"/>
      <c r="DL40" s="159"/>
      <c r="DM40" s="168" t="str">
        <f t="shared" si="60"/>
        <v/>
      </c>
      <c r="DN40" s="5" t="str">
        <f t="shared" si="61"/>
        <v/>
      </c>
      <c r="DO40" s="159"/>
      <c r="DP40" s="159"/>
      <c r="DQ40" s="168" t="str">
        <f t="shared" si="62"/>
        <v/>
      </c>
      <c r="DR40" s="5" t="str">
        <f t="shared" si="63"/>
        <v/>
      </c>
      <c r="DS40" s="476"/>
      <c r="DT40" s="476"/>
      <c r="DU40" s="168" t="str">
        <f t="shared" si="64"/>
        <v/>
      </c>
      <c r="DV40" s="5" t="str">
        <f t="shared" si="65"/>
        <v/>
      </c>
      <c r="DW40" s="160" t="str">
        <f t="shared" si="66"/>
        <v/>
      </c>
      <c r="DX40" s="160" t="str">
        <f t="shared" si="67"/>
        <v/>
      </c>
      <c r="DY40" s="160" t="str">
        <f t="shared" si="68"/>
        <v/>
      </c>
      <c r="DZ40" s="6" t="str">
        <f t="shared" si="69"/>
        <v/>
      </c>
      <c r="EA40" s="105"/>
      <c r="EB40" s="159"/>
      <c r="EC40" s="159"/>
      <c r="ED40" s="168" t="str">
        <f t="shared" si="70"/>
        <v/>
      </c>
      <c r="EE40" s="5" t="str">
        <f t="shared" si="71"/>
        <v/>
      </c>
      <c r="EF40" s="159"/>
      <c r="EG40" s="159"/>
      <c r="EH40" s="168" t="str">
        <f t="shared" si="72"/>
        <v/>
      </c>
      <c r="EI40" s="5" t="str">
        <f t="shared" si="73"/>
        <v/>
      </c>
      <c r="EJ40" s="159"/>
      <c r="EK40" s="159"/>
      <c r="EL40" s="168" t="str">
        <f t="shared" si="74"/>
        <v/>
      </c>
      <c r="EM40" s="5" t="str">
        <f t="shared" si="75"/>
        <v/>
      </c>
      <c r="EN40" s="159"/>
      <c r="EO40" s="159"/>
      <c r="EP40" s="168" t="str">
        <f t="shared" si="76"/>
        <v/>
      </c>
      <c r="EQ40" s="5" t="str">
        <f t="shared" si="77"/>
        <v/>
      </c>
      <c r="ER40" s="476"/>
      <c r="ES40" s="476"/>
      <c r="ET40" s="168" t="str">
        <f t="shared" si="78"/>
        <v/>
      </c>
      <c r="EU40" s="5" t="str">
        <f t="shared" si="79"/>
        <v/>
      </c>
      <c r="EV40" s="160" t="str">
        <f t="shared" si="80"/>
        <v/>
      </c>
      <c r="EW40" s="160" t="str">
        <f t="shared" si="81"/>
        <v/>
      </c>
      <c r="EX40" s="160" t="str">
        <f t="shared" si="82"/>
        <v/>
      </c>
      <c r="EY40" s="6" t="str">
        <f t="shared" si="83"/>
        <v/>
      </c>
      <c r="EZ40" s="105"/>
      <c r="FA40" s="105"/>
      <c r="FB40" s="105"/>
      <c r="FC40" s="105"/>
      <c r="FD40" s="105"/>
      <c r="FE40" s="106" t="str">
        <f t="shared" si="84"/>
        <v/>
      </c>
      <c r="FF40" s="100" t="str">
        <f t="shared" si="85"/>
        <v xml:space="preserve"> </v>
      </c>
      <c r="FG40" s="105"/>
      <c r="FH40" s="105"/>
      <c r="FI40" s="105"/>
      <c r="FJ40" s="105"/>
      <c r="FK40" s="105"/>
      <c r="FL40" s="107" t="str">
        <f t="shared" si="86"/>
        <v/>
      </c>
      <c r="FM40" s="101" t="str">
        <f t="shared" si="87"/>
        <v xml:space="preserve"> </v>
      </c>
      <c r="FN40" s="105"/>
      <c r="FO40" s="105"/>
      <c r="FP40" s="105"/>
      <c r="FQ40" s="105"/>
      <c r="FR40" s="105"/>
      <c r="FS40" s="204" t="str">
        <f t="shared" si="88"/>
        <v/>
      </c>
      <c r="FT40" s="205" t="str">
        <f t="shared" si="89"/>
        <v xml:space="preserve"> </v>
      </c>
      <c r="FU40" s="477"/>
      <c r="FV40" s="316" t="str">
        <f>IF(AND(C40=""),"-",VLOOKUP(B40,Register!$A$7:$AM$311,19,FALSE))</f>
        <v>-</v>
      </c>
      <c r="FW40" s="7" t="str">
        <f>IF(AND(C40=""),"-",VLOOKUP(B40,Register!$A$7:$AM$311,20,FALSE))</f>
        <v>-</v>
      </c>
      <c r="FX40" s="7" t="str">
        <f>IF(AND(C40=""),"-",VLOOKUP(B40,Register!$A$7:$AM$311,21,FALSE))</f>
        <v>-</v>
      </c>
      <c r="FY40" s="7" t="str">
        <f>IF(AND(C40=""),"-",VLOOKUP(B40,Register!$A$7:$AM$311,22,FALSE))</f>
        <v>-</v>
      </c>
      <c r="FZ40" s="7" t="str">
        <f>IF(AND(C40=""),"-",VLOOKUP(B40,Register!$A$7:$AM$311,23,FALSE))</f>
        <v>-</v>
      </c>
      <c r="GA40" s="7" t="str">
        <f>IF(AND(C40=""),"-",VLOOKUP(B40,Register!$A$7:$AM$311,24,FALSE))</f>
        <v>-</v>
      </c>
      <c r="GB40" s="7" t="str">
        <f>IF(AND(C40=""),"-",VLOOKUP(B40,Register!$A$7:$AM$311,25,FALSE))</f>
        <v>-</v>
      </c>
      <c r="GC40" s="7" t="str">
        <f>IF(AND(C40=""),"-",VLOOKUP(B40,Register!$A$7:$AM$311,26,FALSE))</f>
        <v>-</v>
      </c>
      <c r="GD40" s="7" t="str">
        <f>IF(AND(C40=""),"-",VLOOKUP(B40,Register!$A$7:$AM$311,27,FALSE))</f>
        <v>-</v>
      </c>
      <c r="GE40" s="7" t="str">
        <f>IF(AND(C40=""),"-",VLOOKUP(B40,Register!$A$7:$AM$311,28,FALSE))</f>
        <v>-</v>
      </c>
      <c r="GF40" s="7" t="str">
        <f>IF(AND(C40=""),"-",VLOOKUP(B40,Register!$A$7:$AM$311,29,FALSE))</f>
        <v>-</v>
      </c>
      <c r="GG40" s="7" t="str">
        <f>IF(AND(C40=""),"-",VLOOKUP(B40,Register!$A$7:$AM$311,30,FALSE))</f>
        <v>-</v>
      </c>
      <c r="GH40" s="8" t="str">
        <f>IF(AND(C40=""),"-",VLOOKUP(B40,Register!$A$7:$AM$311,31,FALSE))</f>
        <v>-</v>
      </c>
      <c r="GI40" s="309" t="str">
        <f>IF(AND(C40=""),"",VLOOKUP(B40,Register!$A$7:$CL$311,36,FALSE))</f>
        <v/>
      </c>
      <c r="GJ40" s="182" t="str">
        <f t="shared" si="90"/>
        <v/>
      </c>
      <c r="GK40" s="312" t="str">
        <f t="shared" si="91"/>
        <v/>
      </c>
      <c r="GL40" s="314" t="str">
        <f t="shared" si="92"/>
        <v/>
      </c>
      <c r="GM40" s="3"/>
      <c r="GP40" s="315" t="s">
        <v>611</v>
      </c>
      <c r="GR40" s="3"/>
      <c r="GS40" s="3"/>
      <c r="GT40" s="3"/>
      <c r="GU40" s="3"/>
      <c r="GV40" s="3"/>
      <c r="GW40" s="3"/>
      <c r="GX40" s="3"/>
      <c r="GY40" s="3"/>
      <c r="GZ40" s="3"/>
      <c r="HA40" s="3"/>
      <c r="HB40" s="3"/>
      <c r="HC40" s="3"/>
      <c r="HD40" s="3"/>
      <c r="HE40" s="3"/>
      <c r="HF40" s="3"/>
      <c r="HG40" s="3"/>
      <c r="HH40" s="3"/>
      <c r="HI40" s="3"/>
      <c r="HJ40" s="3"/>
      <c r="HK40" s="3"/>
      <c r="HL40" s="3"/>
      <c r="HM40" s="3"/>
      <c r="HW40" s="321" t="str">
        <f>IF(ISNA(VLOOKUP(B40,Register!A$7:Z$315,9,FALSE)),"",VLOOKUP(B40,Register!A$7:Z$315,9,FALSE))</f>
        <v/>
      </c>
      <c r="HX40" s="321" t="str">
        <f>IF(ISNA(VLOOKUP(B40,Register!A$7:Z$315,12,FALSE)),"",VLOOKUP(B40,Register!A$7:Z$315,12,FALSE))</f>
        <v/>
      </c>
      <c r="HY40" s="321" t="str">
        <f t="shared" si="93"/>
        <v/>
      </c>
      <c r="HZ40" s="321" t="str">
        <f t="shared" si="94"/>
        <v/>
      </c>
      <c r="IA40" s="321" t="str">
        <f t="shared" si="95"/>
        <v/>
      </c>
      <c r="IB40" s="321" t="str">
        <f t="shared" si="96"/>
        <v/>
      </c>
      <c r="IC40" s="321" t="str">
        <f t="shared" si="97"/>
        <v/>
      </c>
      <c r="ID40" s="321" t="str">
        <f t="shared" si="98"/>
        <v/>
      </c>
      <c r="IE40" s="321" t="str">
        <f t="shared" si="99"/>
        <v/>
      </c>
      <c r="IF40" s="321" t="str">
        <f t="shared" si="100"/>
        <v/>
      </c>
    </row>
    <row r="41" spans="1:240" ht="21">
      <c r="A41" s="172">
        <v>29</v>
      </c>
      <c r="B41" s="197"/>
      <c r="C41" s="196" t="str">
        <f>IF(ISNA(VLOOKUP(B41,Register!A$7:Z$315,3,FALSE)),"",VLOOKUP(B41,Register!A$7:Z$315,3,FALSE))</f>
        <v/>
      </c>
      <c r="D41" s="196" t="str">
        <f>IF(ISNA(VLOOKUP(B41,Register!A$7:Z$315,4,FALSE)),"",VLOOKUP(B41,Register!A$7:Z$315,4,FALSE))</f>
        <v/>
      </c>
      <c r="E41" s="195" t="str">
        <f>IF(ISNA(VLOOKUP(B41,Register!A$7:Z$315,6,FALSE)),"",VLOOKUP(B41,Register!A$7:Z$315,6,FALSE))</f>
        <v/>
      </c>
      <c r="F41" s="105"/>
      <c r="G41" s="159"/>
      <c r="H41" s="159"/>
      <c r="I41" s="168" t="str">
        <f t="shared" si="2"/>
        <v/>
      </c>
      <c r="J41" s="5" t="str">
        <f t="shared" si="3"/>
        <v/>
      </c>
      <c r="K41" s="159"/>
      <c r="L41" s="159"/>
      <c r="M41" s="168" t="str">
        <f t="shared" si="4"/>
        <v/>
      </c>
      <c r="N41" s="5" t="str">
        <f t="shared" si="5"/>
        <v/>
      </c>
      <c r="O41" s="159"/>
      <c r="P41" s="159"/>
      <c r="Q41" s="168" t="str">
        <f t="shared" si="6"/>
        <v/>
      </c>
      <c r="R41" s="5" t="str">
        <f t="shared" si="7"/>
        <v/>
      </c>
      <c r="S41" s="159"/>
      <c r="T41" s="159"/>
      <c r="U41" s="168" t="str">
        <f t="shared" si="8"/>
        <v/>
      </c>
      <c r="V41" s="5" t="str">
        <f t="shared" si="9"/>
        <v/>
      </c>
      <c r="W41" s="476"/>
      <c r="X41" s="476"/>
      <c r="Y41" s="168" t="str">
        <f t="shared" si="10"/>
        <v/>
      </c>
      <c r="Z41" s="5" t="str">
        <f t="shared" si="11"/>
        <v/>
      </c>
      <c r="AA41" s="160" t="str">
        <f t="shared" si="0"/>
        <v/>
      </c>
      <c r="AB41" s="160" t="str">
        <f t="shared" si="1"/>
        <v/>
      </c>
      <c r="AC41" s="160" t="str">
        <f t="shared" si="12"/>
        <v/>
      </c>
      <c r="AD41" s="6" t="str">
        <f t="shared" si="13"/>
        <v/>
      </c>
      <c r="AE41" s="105"/>
      <c r="AF41" s="159"/>
      <c r="AG41" s="159"/>
      <c r="AH41" s="168" t="str">
        <f t="shared" si="14"/>
        <v/>
      </c>
      <c r="AI41" s="5" t="str">
        <f t="shared" si="15"/>
        <v/>
      </c>
      <c r="AJ41" s="159"/>
      <c r="AK41" s="159"/>
      <c r="AL41" s="168" t="str">
        <f t="shared" si="16"/>
        <v/>
      </c>
      <c r="AM41" s="5" t="str">
        <f t="shared" si="17"/>
        <v/>
      </c>
      <c r="AN41" s="159"/>
      <c r="AO41" s="159"/>
      <c r="AP41" s="168" t="str">
        <f t="shared" si="18"/>
        <v/>
      </c>
      <c r="AQ41" s="5" t="str">
        <f t="shared" si="19"/>
        <v/>
      </c>
      <c r="AR41" s="159"/>
      <c r="AS41" s="159"/>
      <c r="AT41" s="168" t="str">
        <f t="shared" si="20"/>
        <v/>
      </c>
      <c r="AU41" s="5" t="str">
        <f t="shared" si="21"/>
        <v/>
      </c>
      <c r="AV41" s="476"/>
      <c r="AW41" s="476"/>
      <c r="AX41" s="168" t="str">
        <f t="shared" si="22"/>
        <v/>
      </c>
      <c r="AY41" s="5" t="str">
        <f t="shared" si="23"/>
        <v/>
      </c>
      <c r="AZ41" s="160" t="str">
        <f t="shared" si="24"/>
        <v/>
      </c>
      <c r="BA41" s="160" t="str">
        <f t="shared" si="25"/>
        <v/>
      </c>
      <c r="BB41" s="160" t="str">
        <f t="shared" si="26"/>
        <v/>
      </c>
      <c r="BC41" s="6" t="str">
        <f t="shared" si="27"/>
        <v/>
      </c>
      <c r="BD41" s="105"/>
      <c r="BE41" s="159"/>
      <c r="BF41" s="159"/>
      <c r="BG41" s="168" t="str">
        <f t="shared" si="28"/>
        <v/>
      </c>
      <c r="BH41" s="5" t="str">
        <f t="shared" si="29"/>
        <v/>
      </c>
      <c r="BI41" s="159"/>
      <c r="BJ41" s="159"/>
      <c r="BK41" s="168" t="str">
        <f t="shared" si="30"/>
        <v/>
      </c>
      <c r="BL41" s="5" t="str">
        <f t="shared" si="31"/>
        <v/>
      </c>
      <c r="BM41" s="159"/>
      <c r="BN41" s="159"/>
      <c r="BO41" s="168" t="str">
        <f t="shared" si="32"/>
        <v/>
      </c>
      <c r="BP41" s="5" t="str">
        <f t="shared" si="33"/>
        <v/>
      </c>
      <c r="BQ41" s="159"/>
      <c r="BR41" s="159"/>
      <c r="BS41" s="168" t="str">
        <f t="shared" si="34"/>
        <v/>
      </c>
      <c r="BT41" s="5" t="str">
        <f t="shared" si="35"/>
        <v/>
      </c>
      <c r="BU41" s="476"/>
      <c r="BV41" s="476"/>
      <c r="BW41" s="168" t="str">
        <f t="shared" si="36"/>
        <v/>
      </c>
      <c r="BX41" s="5" t="str">
        <f t="shared" si="37"/>
        <v/>
      </c>
      <c r="BY41" s="160" t="str">
        <f t="shared" si="38"/>
        <v/>
      </c>
      <c r="BZ41" s="160" t="str">
        <f t="shared" si="39"/>
        <v/>
      </c>
      <c r="CA41" s="160" t="str">
        <f t="shared" si="40"/>
        <v/>
      </c>
      <c r="CB41" s="6" t="str">
        <f t="shared" si="41"/>
        <v/>
      </c>
      <c r="CC41" s="105"/>
      <c r="CD41" s="159"/>
      <c r="CE41" s="159"/>
      <c r="CF41" s="168" t="str">
        <f t="shared" si="42"/>
        <v/>
      </c>
      <c r="CG41" s="5" t="str">
        <f t="shared" si="43"/>
        <v/>
      </c>
      <c r="CH41" s="159"/>
      <c r="CI41" s="159"/>
      <c r="CJ41" s="168" t="str">
        <f t="shared" si="44"/>
        <v/>
      </c>
      <c r="CK41" s="5" t="str">
        <f t="shared" si="45"/>
        <v/>
      </c>
      <c r="CL41" s="159"/>
      <c r="CM41" s="159"/>
      <c r="CN41" s="168" t="str">
        <f t="shared" si="46"/>
        <v/>
      </c>
      <c r="CO41" s="5" t="str">
        <f t="shared" si="47"/>
        <v/>
      </c>
      <c r="CP41" s="159"/>
      <c r="CQ41" s="159"/>
      <c r="CR41" s="168" t="str">
        <f t="shared" si="48"/>
        <v/>
      </c>
      <c r="CS41" s="5" t="str">
        <f t="shared" si="49"/>
        <v/>
      </c>
      <c r="CT41" s="476"/>
      <c r="CU41" s="476"/>
      <c r="CV41" s="168" t="str">
        <f t="shared" si="50"/>
        <v/>
      </c>
      <c r="CW41" s="5" t="str">
        <f t="shared" si="51"/>
        <v/>
      </c>
      <c r="CX41" s="160" t="str">
        <f t="shared" si="52"/>
        <v/>
      </c>
      <c r="CY41" s="160" t="str">
        <f t="shared" si="53"/>
        <v/>
      </c>
      <c r="CZ41" s="160" t="str">
        <f t="shared" si="54"/>
        <v/>
      </c>
      <c r="DA41" s="6" t="str">
        <f t="shared" si="55"/>
        <v/>
      </c>
      <c r="DB41" s="105"/>
      <c r="DC41" s="159"/>
      <c r="DD41" s="159"/>
      <c r="DE41" s="168" t="str">
        <f t="shared" si="56"/>
        <v/>
      </c>
      <c r="DF41" s="5" t="str">
        <f t="shared" si="57"/>
        <v/>
      </c>
      <c r="DG41" s="159"/>
      <c r="DH41" s="159"/>
      <c r="DI41" s="168" t="str">
        <f t="shared" si="58"/>
        <v/>
      </c>
      <c r="DJ41" s="5" t="str">
        <f t="shared" si="59"/>
        <v/>
      </c>
      <c r="DK41" s="159"/>
      <c r="DL41" s="159"/>
      <c r="DM41" s="168" t="str">
        <f t="shared" si="60"/>
        <v/>
      </c>
      <c r="DN41" s="5" t="str">
        <f t="shared" si="61"/>
        <v/>
      </c>
      <c r="DO41" s="159"/>
      <c r="DP41" s="159"/>
      <c r="DQ41" s="168" t="str">
        <f t="shared" si="62"/>
        <v/>
      </c>
      <c r="DR41" s="5" t="str">
        <f t="shared" si="63"/>
        <v/>
      </c>
      <c r="DS41" s="476"/>
      <c r="DT41" s="476"/>
      <c r="DU41" s="168" t="str">
        <f t="shared" si="64"/>
        <v/>
      </c>
      <c r="DV41" s="5" t="str">
        <f t="shared" si="65"/>
        <v/>
      </c>
      <c r="DW41" s="160" t="str">
        <f t="shared" si="66"/>
        <v/>
      </c>
      <c r="DX41" s="160" t="str">
        <f t="shared" si="67"/>
        <v/>
      </c>
      <c r="DY41" s="160" t="str">
        <f t="shared" si="68"/>
        <v/>
      </c>
      <c r="DZ41" s="6" t="str">
        <f t="shared" si="69"/>
        <v/>
      </c>
      <c r="EA41" s="105"/>
      <c r="EB41" s="159"/>
      <c r="EC41" s="159"/>
      <c r="ED41" s="168" t="str">
        <f t="shared" si="70"/>
        <v/>
      </c>
      <c r="EE41" s="5" t="str">
        <f t="shared" si="71"/>
        <v/>
      </c>
      <c r="EF41" s="159"/>
      <c r="EG41" s="159"/>
      <c r="EH41" s="168" t="str">
        <f t="shared" si="72"/>
        <v/>
      </c>
      <c r="EI41" s="5" t="str">
        <f t="shared" si="73"/>
        <v/>
      </c>
      <c r="EJ41" s="159"/>
      <c r="EK41" s="159"/>
      <c r="EL41" s="168" t="str">
        <f t="shared" si="74"/>
        <v/>
      </c>
      <c r="EM41" s="5" t="str">
        <f t="shared" si="75"/>
        <v/>
      </c>
      <c r="EN41" s="159"/>
      <c r="EO41" s="159"/>
      <c r="EP41" s="168" t="str">
        <f t="shared" si="76"/>
        <v/>
      </c>
      <c r="EQ41" s="5" t="str">
        <f t="shared" si="77"/>
        <v/>
      </c>
      <c r="ER41" s="476"/>
      <c r="ES41" s="476"/>
      <c r="ET41" s="168" t="str">
        <f t="shared" si="78"/>
        <v/>
      </c>
      <c r="EU41" s="5" t="str">
        <f t="shared" si="79"/>
        <v/>
      </c>
      <c r="EV41" s="160" t="str">
        <f t="shared" si="80"/>
        <v/>
      </c>
      <c r="EW41" s="160" t="str">
        <f t="shared" si="81"/>
        <v/>
      </c>
      <c r="EX41" s="160" t="str">
        <f t="shared" si="82"/>
        <v/>
      </c>
      <c r="EY41" s="6" t="str">
        <f t="shared" si="83"/>
        <v/>
      </c>
      <c r="EZ41" s="105"/>
      <c r="FA41" s="105"/>
      <c r="FB41" s="105"/>
      <c r="FC41" s="105"/>
      <c r="FD41" s="105"/>
      <c r="FE41" s="106" t="str">
        <f t="shared" si="84"/>
        <v/>
      </c>
      <c r="FF41" s="100" t="str">
        <f t="shared" si="85"/>
        <v xml:space="preserve"> </v>
      </c>
      <c r="FG41" s="105"/>
      <c r="FH41" s="105"/>
      <c r="FI41" s="105"/>
      <c r="FJ41" s="105"/>
      <c r="FK41" s="105"/>
      <c r="FL41" s="107" t="str">
        <f t="shared" si="86"/>
        <v/>
      </c>
      <c r="FM41" s="101" t="str">
        <f t="shared" si="87"/>
        <v xml:space="preserve"> </v>
      </c>
      <c r="FN41" s="105"/>
      <c r="FO41" s="105"/>
      <c r="FP41" s="105"/>
      <c r="FQ41" s="105"/>
      <c r="FR41" s="105"/>
      <c r="FS41" s="204" t="str">
        <f t="shared" si="88"/>
        <v/>
      </c>
      <c r="FT41" s="205" t="str">
        <f t="shared" si="89"/>
        <v xml:space="preserve"> </v>
      </c>
      <c r="FU41" s="477"/>
      <c r="FV41" s="316" t="str">
        <f>IF(AND(C41=""),"-",VLOOKUP(B41,Register!$A$7:$AM$311,19,FALSE))</f>
        <v>-</v>
      </c>
      <c r="FW41" s="7" t="str">
        <f>IF(AND(C41=""),"-",VLOOKUP(B41,Register!$A$7:$AM$311,20,FALSE))</f>
        <v>-</v>
      </c>
      <c r="FX41" s="7" t="str">
        <f>IF(AND(C41=""),"-",VLOOKUP(B41,Register!$A$7:$AM$311,21,FALSE))</f>
        <v>-</v>
      </c>
      <c r="FY41" s="7" t="str">
        <f>IF(AND(C41=""),"-",VLOOKUP(B41,Register!$A$7:$AM$311,22,FALSE))</f>
        <v>-</v>
      </c>
      <c r="FZ41" s="7" t="str">
        <f>IF(AND(C41=""),"-",VLOOKUP(B41,Register!$A$7:$AM$311,23,FALSE))</f>
        <v>-</v>
      </c>
      <c r="GA41" s="7" t="str">
        <f>IF(AND(C41=""),"-",VLOOKUP(B41,Register!$A$7:$AM$311,24,FALSE))</f>
        <v>-</v>
      </c>
      <c r="GB41" s="7" t="str">
        <f>IF(AND(C41=""),"-",VLOOKUP(B41,Register!$A$7:$AM$311,25,FALSE))</f>
        <v>-</v>
      </c>
      <c r="GC41" s="7" t="str">
        <f>IF(AND(C41=""),"-",VLOOKUP(B41,Register!$A$7:$AM$311,26,FALSE))</f>
        <v>-</v>
      </c>
      <c r="GD41" s="7" t="str">
        <f>IF(AND(C41=""),"-",VLOOKUP(B41,Register!$A$7:$AM$311,27,FALSE))</f>
        <v>-</v>
      </c>
      <c r="GE41" s="7" t="str">
        <f>IF(AND(C41=""),"-",VLOOKUP(B41,Register!$A$7:$AM$311,28,FALSE))</f>
        <v>-</v>
      </c>
      <c r="GF41" s="7" t="str">
        <f>IF(AND(C41=""),"-",VLOOKUP(B41,Register!$A$7:$AM$311,29,FALSE))</f>
        <v>-</v>
      </c>
      <c r="GG41" s="7" t="str">
        <f>IF(AND(C41=""),"-",VLOOKUP(B41,Register!$A$7:$AM$311,30,FALSE))</f>
        <v>-</v>
      </c>
      <c r="GH41" s="8" t="str">
        <f>IF(AND(C41=""),"-",VLOOKUP(B41,Register!$A$7:$AM$311,31,FALSE))</f>
        <v>-</v>
      </c>
      <c r="GI41" s="309" t="str">
        <f>IF(AND(C41=""),"",VLOOKUP(B41,Register!$A$7:$CL$311,36,FALSE))</f>
        <v/>
      </c>
      <c r="GJ41" s="182" t="str">
        <f t="shared" si="90"/>
        <v/>
      </c>
      <c r="GK41" s="312" t="str">
        <f t="shared" si="91"/>
        <v/>
      </c>
      <c r="GL41" s="314" t="str">
        <f t="shared" si="92"/>
        <v/>
      </c>
      <c r="GM41" s="3"/>
      <c r="GP41" s="315"/>
      <c r="GR41" s="3"/>
      <c r="GS41" s="3"/>
      <c r="GT41" s="3"/>
      <c r="GU41" s="3"/>
      <c r="GV41" s="3"/>
      <c r="GW41" s="3"/>
      <c r="GX41" s="3"/>
      <c r="GY41" s="3"/>
      <c r="GZ41" s="3"/>
      <c r="HA41" s="3"/>
      <c r="HB41" s="3"/>
      <c r="HC41" s="3"/>
      <c r="HD41" s="3"/>
      <c r="HE41" s="3"/>
      <c r="HF41" s="3"/>
      <c r="HG41" s="3"/>
      <c r="HH41" s="3"/>
      <c r="HI41" s="3"/>
      <c r="HJ41" s="3"/>
      <c r="HK41" s="3"/>
      <c r="HL41" s="3"/>
      <c r="HM41" s="3"/>
      <c r="HW41" s="321" t="str">
        <f>IF(ISNA(VLOOKUP(B41,Register!A$7:Z$315,9,FALSE)),"",VLOOKUP(B41,Register!A$7:Z$315,9,FALSE))</f>
        <v/>
      </c>
      <c r="HX41" s="321" t="str">
        <f>IF(ISNA(VLOOKUP(B41,Register!A$7:Z$315,12,FALSE)),"",VLOOKUP(B41,Register!A$7:Z$315,12,FALSE))</f>
        <v/>
      </c>
      <c r="HY41" s="321" t="str">
        <f t="shared" si="93"/>
        <v/>
      </c>
      <c r="HZ41" s="321" t="str">
        <f t="shared" si="94"/>
        <v/>
      </c>
      <c r="IA41" s="321" t="str">
        <f t="shared" si="95"/>
        <v/>
      </c>
      <c r="IB41" s="321" t="str">
        <f t="shared" si="96"/>
        <v/>
      </c>
      <c r="IC41" s="321" t="str">
        <f t="shared" si="97"/>
        <v/>
      </c>
      <c r="ID41" s="321" t="str">
        <f t="shared" si="98"/>
        <v/>
      </c>
      <c r="IE41" s="321" t="str">
        <f t="shared" si="99"/>
        <v/>
      </c>
      <c r="IF41" s="321" t="str">
        <f t="shared" si="100"/>
        <v/>
      </c>
    </row>
    <row r="42" spans="1:240" ht="21">
      <c r="A42" s="172">
        <v>30</v>
      </c>
      <c r="B42" s="197"/>
      <c r="C42" s="196" t="str">
        <f>IF(ISNA(VLOOKUP(B42,Register!A$7:Z$315,3,FALSE)),"",VLOOKUP(B42,Register!A$7:Z$315,3,FALSE))</f>
        <v/>
      </c>
      <c r="D42" s="196" t="str">
        <f>IF(ISNA(VLOOKUP(B42,Register!A$7:Z$315,4,FALSE)),"",VLOOKUP(B42,Register!A$7:Z$315,4,FALSE))</f>
        <v/>
      </c>
      <c r="E42" s="195" t="str">
        <f>IF(ISNA(VLOOKUP(B42,Register!A$7:Z$315,6,FALSE)),"",VLOOKUP(B42,Register!A$7:Z$315,6,FALSE))</f>
        <v/>
      </c>
      <c r="F42" s="105"/>
      <c r="G42" s="159"/>
      <c r="H42" s="159"/>
      <c r="I42" s="168" t="str">
        <f t="shared" si="2"/>
        <v/>
      </c>
      <c r="J42" s="5" t="str">
        <f t="shared" si="3"/>
        <v/>
      </c>
      <c r="K42" s="159"/>
      <c r="L42" s="159"/>
      <c r="M42" s="168" t="str">
        <f t="shared" si="4"/>
        <v/>
      </c>
      <c r="N42" s="5" t="str">
        <f t="shared" si="5"/>
        <v/>
      </c>
      <c r="O42" s="159"/>
      <c r="P42" s="159"/>
      <c r="Q42" s="168" t="str">
        <f t="shared" si="6"/>
        <v/>
      </c>
      <c r="R42" s="5" t="str">
        <f t="shared" si="7"/>
        <v/>
      </c>
      <c r="S42" s="159"/>
      <c r="T42" s="159"/>
      <c r="U42" s="168" t="str">
        <f t="shared" si="8"/>
        <v/>
      </c>
      <c r="V42" s="5" t="str">
        <f t="shared" si="9"/>
        <v/>
      </c>
      <c r="W42" s="476"/>
      <c r="X42" s="476"/>
      <c r="Y42" s="168" t="str">
        <f t="shared" si="10"/>
        <v/>
      </c>
      <c r="Z42" s="5" t="str">
        <f t="shared" si="11"/>
        <v/>
      </c>
      <c r="AA42" s="160" t="str">
        <f t="shared" si="0"/>
        <v/>
      </c>
      <c r="AB42" s="160" t="str">
        <f t="shared" si="1"/>
        <v/>
      </c>
      <c r="AC42" s="160" t="str">
        <f t="shared" si="12"/>
        <v/>
      </c>
      <c r="AD42" s="6" t="str">
        <f t="shared" si="13"/>
        <v/>
      </c>
      <c r="AE42" s="105"/>
      <c r="AF42" s="159"/>
      <c r="AG42" s="159"/>
      <c r="AH42" s="168" t="str">
        <f t="shared" si="14"/>
        <v/>
      </c>
      <c r="AI42" s="5" t="str">
        <f t="shared" si="15"/>
        <v/>
      </c>
      <c r="AJ42" s="159"/>
      <c r="AK42" s="159"/>
      <c r="AL42" s="168" t="str">
        <f t="shared" si="16"/>
        <v/>
      </c>
      <c r="AM42" s="5" t="str">
        <f t="shared" si="17"/>
        <v/>
      </c>
      <c r="AN42" s="159"/>
      <c r="AO42" s="159"/>
      <c r="AP42" s="168" t="str">
        <f t="shared" si="18"/>
        <v/>
      </c>
      <c r="AQ42" s="5" t="str">
        <f t="shared" si="19"/>
        <v/>
      </c>
      <c r="AR42" s="159"/>
      <c r="AS42" s="159"/>
      <c r="AT42" s="168" t="str">
        <f t="shared" si="20"/>
        <v/>
      </c>
      <c r="AU42" s="5" t="str">
        <f t="shared" si="21"/>
        <v/>
      </c>
      <c r="AV42" s="476"/>
      <c r="AW42" s="476"/>
      <c r="AX42" s="168" t="str">
        <f t="shared" si="22"/>
        <v/>
      </c>
      <c r="AY42" s="5" t="str">
        <f t="shared" si="23"/>
        <v/>
      </c>
      <c r="AZ42" s="160" t="str">
        <f t="shared" si="24"/>
        <v/>
      </c>
      <c r="BA42" s="160" t="str">
        <f t="shared" si="25"/>
        <v/>
      </c>
      <c r="BB42" s="160" t="str">
        <f t="shared" si="26"/>
        <v/>
      </c>
      <c r="BC42" s="6" t="str">
        <f t="shared" si="27"/>
        <v/>
      </c>
      <c r="BD42" s="105"/>
      <c r="BE42" s="159"/>
      <c r="BF42" s="159"/>
      <c r="BG42" s="168" t="str">
        <f t="shared" si="28"/>
        <v/>
      </c>
      <c r="BH42" s="5" t="str">
        <f t="shared" si="29"/>
        <v/>
      </c>
      <c r="BI42" s="159"/>
      <c r="BJ42" s="159"/>
      <c r="BK42" s="168" t="str">
        <f t="shared" si="30"/>
        <v/>
      </c>
      <c r="BL42" s="5" t="str">
        <f t="shared" si="31"/>
        <v/>
      </c>
      <c r="BM42" s="159"/>
      <c r="BN42" s="159"/>
      <c r="BO42" s="168" t="str">
        <f t="shared" si="32"/>
        <v/>
      </c>
      <c r="BP42" s="5" t="str">
        <f t="shared" si="33"/>
        <v/>
      </c>
      <c r="BQ42" s="159"/>
      <c r="BR42" s="159"/>
      <c r="BS42" s="168" t="str">
        <f t="shared" si="34"/>
        <v/>
      </c>
      <c r="BT42" s="5" t="str">
        <f t="shared" si="35"/>
        <v/>
      </c>
      <c r="BU42" s="476"/>
      <c r="BV42" s="476"/>
      <c r="BW42" s="168" t="str">
        <f t="shared" si="36"/>
        <v/>
      </c>
      <c r="BX42" s="5" t="str">
        <f t="shared" si="37"/>
        <v/>
      </c>
      <c r="BY42" s="160" t="str">
        <f t="shared" si="38"/>
        <v/>
      </c>
      <c r="BZ42" s="160" t="str">
        <f t="shared" si="39"/>
        <v/>
      </c>
      <c r="CA42" s="160" t="str">
        <f t="shared" si="40"/>
        <v/>
      </c>
      <c r="CB42" s="6" t="str">
        <f t="shared" si="41"/>
        <v/>
      </c>
      <c r="CC42" s="105"/>
      <c r="CD42" s="159"/>
      <c r="CE42" s="159"/>
      <c r="CF42" s="168" t="str">
        <f t="shared" si="42"/>
        <v/>
      </c>
      <c r="CG42" s="5" t="str">
        <f t="shared" si="43"/>
        <v/>
      </c>
      <c r="CH42" s="159"/>
      <c r="CI42" s="159"/>
      <c r="CJ42" s="168" t="str">
        <f t="shared" si="44"/>
        <v/>
      </c>
      <c r="CK42" s="5" t="str">
        <f t="shared" si="45"/>
        <v/>
      </c>
      <c r="CL42" s="159"/>
      <c r="CM42" s="159"/>
      <c r="CN42" s="168" t="str">
        <f t="shared" si="46"/>
        <v/>
      </c>
      <c r="CO42" s="5" t="str">
        <f t="shared" si="47"/>
        <v/>
      </c>
      <c r="CP42" s="159"/>
      <c r="CQ42" s="159"/>
      <c r="CR42" s="168" t="str">
        <f t="shared" si="48"/>
        <v/>
      </c>
      <c r="CS42" s="5" t="str">
        <f t="shared" si="49"/>
        <v/>
      </c>
      <c r="CT42" s="476"/>
      <c r="CU42" s="476"/>
      <c r="CV42" s="168" t="str">
        <f t="shared" si="50"/>
        <v/>
      </c>
      <c r="CW42" s="5" t="str">
        <f t="shared" si="51"/>
        <v/>
      </c>
      <c r="CX42" s="160" t="str">
        <f t="shared" si="52"/>
        <v/>
      </c>
      <c r="CY42" s="160" t="str">
        <f t="shared" si="53"/>
        <v/>
      </c>
      <c r="CZ42" s="160" t="str">
        <f t="shared" si="54"/>
        <v/>
      </c>
      <c r="DA42" s="6" t="str">
        <f t="shared" si="55"/>
        <v/>
      </c>
      <c r="DB42" s="105"/>
      <c r="DC42" s="159"/>
      <c r="DD42" s="159"/>
      <c r="DE42" s="168" t="str">
        <f t="shared" si="56"/>
        <v/>
      </c>
      <c r="DF42" s="5" t="str">
        <f t="shared" si="57"/>
        <v/>
      </c>
      <c r="DG42" s="159"/>
      <c r="DH42" s="159"/>
      <c r="DI42" s="168" t="str">
        <f t="shared" si="58"/>
        <v/>
      </c>
      <c r="DJ42" s="5" t="str">
        <f t="shared" si="59"/>
        <v/>
      </c>
      <c r="DK42" s="159"/>
      <c r="DL42" s="159"/>
      <c r="DM42" s="168" t="str">
        <f t="shared" si="60"/>
        <v/>
      </c>
      <c r="DN42" s="5" t="str">
        <f t="shared" si="61"/>
        <v/>
      </c>
      <c r="DO42" s="159"/>
      <c r="DP42" s="159"/>
      <c r="DQ42" s="168" t="str">
        <f t="shared" si="62"/>
        <v/>
      </c>
      <c r="DR42" s="5" t="str">
        <f t="shared" si="63"/>
        <v/>
      </c>
      <c r="DS42" s="476"/>
      <c r="DT42" s="476"/>
      <c r="DU42" s="168" t="str">
        <f t="shared" si="64"/>
        <v/>
      </c>
      <c r="DV42" s="5" t="str">
        <f t="shared" si="65"/>
        <v/>
      </c>
      <c r="DW42" s="160" t="str">
        <f t="shared" si="66"/>
        <v/>
      </c>
      <c r="DX42" s="160" t="str">
        <f t="shared" si="67"/>
        <v/>
      </c>
      <c r="DY42" s="160" t="str">
        <f t="shared" si="68"/>
        <v/>
      </c>
      <c r="DZ42" s="6" t="str">
        <f t="shared" si="69"/>
        <v/>
      </c>
      <c r="EA42" s="105"/>
      <c r="EB42" s="159"/>
      <c r="EC42" s="159"/>
      <c r="ED42" s="168" t="str">
        <f t="shared" si="70"/>
        <v/>
      </c>
      <c r="EE42" s="5" t="str">
        <f t="shared" si="71"/>
        <v/>
      </c>
      <c r="EF42" s="159"/>
      <c r="EG42" s="159"/>
      <c r="EH42" s="168" t="str">
        <f t="shared" si="72"/>
        <v/>
      </c>
      <c r="EI42" s="5" t="str">
        <f t="shared" si="73"/>
        <v/>
      </c>
      <c r="EJ42" s="159"/>
      <c r="EK42" s="159"/>
      <c r="EL42" s="168" t="str">
        <f t="shared" si="74"/>
        <v/>
      </c>
      <c r="EM42" s="5" t="str">
        <f t="shared" si="75"/>
        <v/>
      </c>
      <c r="EN42" s="159"/>
      <c r="EO42" s="159"/>
      <c r="EP42" s="168" t="str">
        <f t="shared" si="76"/>
        <v/>
      </c>
      <c r="EQ42" s="5" t="str">
        <f t="shared" si="77"/>
        <v/>
      </c>
      <c r="ER42" s="476"/>
      <c r="ES42" s="476"/>
      <c r="ET42" s="168" t="str">
        <f t="shared" si="78"/>
        <v/>
      </c>
      <c r="EU42" s="5" t="str">
        <f t="shared" si="79"/>
        <v/>
      </c>
      <c r="EV42" s="160" t="str">
        <f t="shared" si="80"/>
        <v/>
      </c>
      <c r="EW42" s="160" t="str">
        <f t="shared" si="81"/>
        <v/>
      </c>
      <c r="EX42" s="160" t="str">
        <f t="shared" si="82"/>
        <v/>
      </c>
      <c r="EY42" s="6" t="str">
        <f t="shared" si="83"/>
        <v/>
      </c>
      <c r="EZ42" s="105"/>
      <c r="FA42" s="105"/>
      <c r="FB42" s="105"/>
      <c r="FC42" s="105"/>
      <c r="FD42" s="105"/>
      <c r="FE42" s="106" t="str">
        <f t="shared" si="84"/>
        <v/>
      </c>
      <c r="FF42" s="100" t="str">
        <f t="shared" si="85"/>
        <v xml:space="preserve"> </v>
      </c>
      <c r="FG42" s="105"/>
      <c r="FH42" s="105"/>
      <c r="FI42" s="105"/>
      <c r="FJ42" s="105"/>
      <c r="FK42" s="105"/>
      <c r="FL42" s="107" t="str">
        <f t="shared" si="86"/>
        <v/>
      </c>
      <c r="FM42" s="101" t="str">
        <f t="shared" si="87"/>
        <v xml:space="preserve"> </v>
      </c>
      <c r="FN42" s="105"/>
      <c r="FO42" s="105"/>
      <c r="FP42" s="105"/>
      <c r="FQ42" s="105"/>
      <c r="FR42" s="105"/>
      <c r="FS42" s="204" t="str">
        <f t="shared" si="88"/>
        <v/>
      </c>
      <c r="FT42" s="205" t="str">
        <f t="shared" si="89"/>
        <v xml:space="preserve"> </v>
      </c>
      <c r="FU42" s="477"/>
      <c r="FV42" s="316" t="str">
        <f>IF(AND(C42=""),"-",VLOOKUP(B42,Register!$A$7:$AM$311,19,FALSE))</f>
        <v>-</v>
      </c>
      <c r="FW42" s="7" t="str">
        <f>IF(AND(C42=""),"-",VLOOKUP(B42,Register!$A$7:$AM$311,20,FALSE))</f>
        <v>-</v>
      </c>
      <c r="FX42" s="7" t="str">
        <f>IF(AND(C42=""),"-",VLOOKUP(B42,Register!$A$7:$AM$311,21,FALSE))</f>
        <v>-</v>
      </c>
      <c r="FY42" s="7" t="str">
        <f>IF(AND(C42=""),"-",VLOOKUP(B42,Register!$A$7:$AM$311,22,FALSE))</f>
        <v>-</v>
      </c>
      <c r="FZ42" s="7" t="str">
        <f>IF(AND(C42=""),"-",VLOOKUP(B42,Register!$A$7:$AM$311,23,FALSE))</f>
        <v>-</v>
      </c>
      <c r="GA42" s="7" t="str">
        <f>IF(AND(C42=""),"-",VLOOKUP(B42,Register!$A$7:$AM$311,24,FALSE))</f>
        <v>-</v>
      </c>
      <c r="GB42" s="7" t="str">
        <f>IF(AND(C42=""),"-",VLOOKUP(B42,Register!$A$7:$AM$311,25,FALSE))</f>
        <v>-</v>
      </c>
      <c r="GC42" s="7" t="str">
        <f>IF(AND(C42=""),"-",VLOOKUP(B42,Register!$A$7:$AM$311,26,FALSE))</f>
        <v>-</v>
      </c>
      <c r="GD42" s="7" t="str">
        <f>IF(AND(C42=""),"-",VLOOKUP(B42,Register!$A$7:$AM$311,27,FALSE))</f>
        <v>-</v>
      </c>
      <c r="GE42" s="7" t="str">
        <f>IF(AND(C42=""),"-",VLOOKUP(B42,Register!$A$7:$AM$311,28,FALSE))</f>
        <v>-</v>
      </c>
      <c r="GF42" s="7" t="str">
        <f>IF(AND(C42=""),"-",VLOOKUP(B42,Register!$A$7:$AM$311,29,FALSE))</f>
        <v>-</v>
      </c>
      <c r="GG42" s="7" t="str">
        <f>IF(AND(C42=""),"-",VLOOKUP(B42,Register!$A$7:$AM$311,30,FALSE))</f>
        <v>-</v>
      </c>
      <c r="GH42" s="8" t="str">
        <f>IF(AND(C42=""),"-",VLOOKUP(B42,Register!$A$7:$AM$311,31,FALSE))</f>
        <v>-</v>
      </c>
      <c r="GI42" s="309" t="str">
        <f>IF(AND(C42=""),"",VLOOKUP(B42,Register!$A$7:$CL$311,36,FALSE))</f>
        <v/>
      </c>
      <c r="GJ42" s="182" t="str">
        <f t="shared" si="90"/>
        <v/>
      </c>
      <c r="GK42" s="312" t="str">
        <f t="shared" si="91"/>
        <v/>
      </c>
      <c r="GL42" s="314" t="str">
        <f t="shared" si="92"/>
        <v/>
      </c>
      <c r="GM42" s="3"/>
      <c r="GP42" s="315"/>
      <c r="GR42" s="3"/>
      <c r="GS42" s="3"/>
      <c r="GT42" s="3"/>
      <c r="GU42" s="3"/>
      <c r="GV42" s="3"/>
      <c r="GW42" s="3"/>
      <c r="GX42" s="3"/>
      <c r="GY42" s="3"/>
      <c r="GZ42" s="3"/>
      <c r="HA42" s="3"/>
      <c r="HB42" s="3"/>
      <c r="HC42" s="3"/>
      <c r="HD42" s="3"/>
      <c r="HE42" s="3"/>
      <c r="HF42" s="3"/>
      <c r="HG42" s="3"/>
      <c r="HH42" s="3"/>
      <c r="HI42" s="3"/>
      <c r="HJ42" s="3"/>
      <c r="HK42" s="3"/>
      <c r="HL42" s="3"/>
      <c r="HM42" s="3"/>
      <c r="HW42" s="321" t="str">
        <f>IF(ISNA(VLOOKUP(B42,Register!A$7:Z$315,9,FALSE)),"",VLOOKUP(B42,Register!A$7:Z$315,9,FALSE))</f>
        <v/>
      </c>
      <c r="HX42" s="321" t="str">
        <f>IF(ISNA(VLOOKUP(B42,Register!A$7:Z$315,12,FALSE)),"",VLOOKUP(B42,Register!A$7:Z$315,12,FALSE))</f>
        <v/>
      </c>
      <c r="HY42" s="321" t="str">
        <f t="shared" si="93"/>
        <v/>
      </c>
      <c r="HZ42" s="321" t="str">
        <f t="shared" si="94"/>
        <v/>
      </c>
      <c r="IA42" s="321" t="str">
        <f t="shared" si="95"/>
        <v/>
      </c>
      <c r="IB42" s="321" t="str">
        <f t="shared" si="96"/>
        <v/>
      </c>
      <c r="IC42" s="321" t="str">
        <f t="shared" si="97"/>
        <v/>
      </c>
      <c r="ID42" s="321" t="str">
        <f t="shared" si="98"/>
        <v/>
      </c>
      <c r="IE42" s="321" t="str">
        <f t="shared" si="99"/>
        <v/>
      </c>
      <c r="IF42" s="321" t="str">
        <f t="shared" si="100"/>
        <v/>
      </c>
    </row>
    <row r="43" spans="1:240" ht="21">
      <c r="A43" s="172">
        <v>31</v>
      </c>
      <c r="B43" s="197"/>
      <c r="C43" s="196" t="str">
        <f>IF(ISNA(VLOOKUP(B43,Register!A$7:Z$315,3,FALSE)),"",VLOOKUP(B43,Register!A$7:Z$315,3,FALSE))</f>
        <v/>
      </c>
      <c r="D43" s="196" t="str">
        <f>IF(ISNA(VLOOKUP(B43,Register!A$7:Z$315,4,FALSE)),"",VLOOKUP(B43,Register!A$7:Z$315,4,FALSE))</f>
        <v/>
      </c>
      <c r="E43" s="195" t="str">
        <f>IF(ISNA(VLOOKUP(B43,Register!A$7:Z$315,6,FALSE)),"",VLOOKUP(B43,Register!A$7:Z$315,6,FALSE))</f>
        <v/>
      </c>
      <c r="F43" s="105"/>
      <c r="G43" s="159"/>
      <c r="H43" s="159"/>
      <c r="I43" s="168" t="str">
        <f t="shared" si="2"/>
        <v/>
      </c>
      <c r="J43" s="5" t="str">
        <f t="shared" si="3"/>
        <v/>
      </c>
      <c r="K43" s="159"/>
      <c r="L43" s="159"/>
      <c r="M43" s="168" t="str">
        <f t="shared" si="4"/>
        <v/>
      </c>
      <c r="N43" s="5" t="str">
        <f t="shared" si="5"/>
        <v/>
      </c>
      <c r="O43" s="159"/>
      <c r="P43" s="159"/>
      <c r="Q43" s="168" t="str">
        <f t="shared" si="6"/>
        <v/>
      </c>
      <c r="R43" s="5" t="str">
        <f t="shared" si="7"/>
        <v/>
      </c>
      <c r="S43" s="159"/>
      <c r="T43" s="159"/>
      <c r="U43" s="168" t="str">
        <f t="shared" si="8"/>
        <v/>
      </c>
      <c r="V43" s="5" t="str">
        <f t="shared" si="9"/>
        <v/>
      </c>
      <c r="W43" s="476"/>
      <c r="X43" s="476"/>
      <c r="Y43" s="168" t="str">
        <f t="shared" si="10"/>
        <v/>
      </c>
      <c r="Z43" s="5" t="str">
        <f t="shared" si="11"/>
        <v/>
      </c>
      <c r="AA43" s="160" t="str">
        <f t="shared" si="0"/>
        <v/>
      </c>
      <c r="AB43" s="160" t="str">
        <f t="shared" si="1"/>
        <v/>
      </c>
      <c r="AC43" s="160" t="str">
        <f t="shared" si="12"/>
        <v/>
      </c>
      <c r="AD43" s="6" t="str">
        <f t="shared" si="13"/>
        <v/>
      </c>
      <c r="AE43" s="105"/>
      <c r="AF43" s="159"/>
      <c r="AG43" s="159"/>
      <c r="AH43" s="168" t="str">
        <f t="shared" si="14"/>
        <v/>
      </c>
      <c r="AI43" s="5" t="str">
        <f t="shared" si="15"/>
        <v/>
      </c>
      <c r="AJ43" s="159"/>
      <c r="AK43" s="159"/>
      <c r="AL43" s="168" t="str">
        <f t="shared" si="16"/>
        <v/>
      </c>
      <c r="AM43" s="5" t="str">
        <f t="shared" si="17"/>
        <v/>
      </c>
      <c r="AN43" s="159"/>
      <c r="AO43" s="159"/>
      <c r="AP43" s="168" t="str">
        <f t="shared" si="18"/>
        <v/>
      </c>
      <c r="AQ43" s="5" t="str">
        <f t="shared" si="19"/>
        <v/>
      </c>
      <c r="AR43" s="159"/>
      <c r="AS43" s="159"/>
      <c r="AT43" s="168" t="str">
        <f t="shared" si="20"/>
        <v/>
      </c>
      <c r="AU43" s="5" t="str">
        <f t="shared" si="21"/>
        <v/>
      </c>
      <c r="AV43" s="476"/>
      <c r="AW43" s="476"/>
      <c r="AX43" s="168" t="str">
        <f t="shared" si="22"/>
        <v/>
      </c>
      <c r="AY43" s="5" t="str">
        <f t="shared" si="23"/>
        <v/>
      </c>
      <c r="AZ43" s="160" t="str">
        <f t="shared" si="24"/>
        <v/>
      </c>
      <c r="BA43" s="160" t="str">
        <f t="shared" si="25"/>
        <v/>
      </c>
      <c r="BB43" s="160" t="str">
        <f t="shared" si="26"/>
        <v/>
      </c>
      <c r="BC43" s="6" t="str">
        <f t="shared" si="27"/>
        <v/>
      </c>
      <c r="BD43" s="105"/>
      <c r="BE43" s="159"/>
      <c r="BF43" s="159"/>
      <c r="BG43" s="168" t="str">
        <f t="shared" si="28"/>
        <v/>
      </c>
      <c r="BH43" s="5" t="str">
        <f t="shared" si="29"/>
        <v/>
      </c>
      <c r="BI43" s="159"/>
      <c r="BJ43" s="159"/>
      <c r="BK43" s="168" t="str">
        <f t="shared" si="30"/>
        <v/>
      </c>
      <c r="BL43" s="5" t="str">
        <f t="shared" si="31"/>
        <v/>
      </c>
      <c r="BM43" s="159"/>
      <c r="BN43" s="159"/>
      <c r="BO43" s="168" t="str">
        <f t="shared" si="32"/>
        <v/>
      </c>
      <c r="BP43" s="5" t="str">
        <f t="shared" si="33"/>
        <v/>
      </c>
      <c r="BQ43" s="159"/>
      <c r="BR43" s="159"/>
      <c r="BS43" s="168" t="str">
        <f t="shared" si="34"/>
        <v/>
      </c>
      <c r="BT43" s="5" t="str">
        <f t="shared" si="35"/>
        <v/>
      </c>
      <c r="BU43" s="476"/>
      <c r="BV43" s="476"/>
      <c r="BW43" s="168" t="str">
        <f t="shared" si="36"/>
        <v/>
      </c>
      <c r="BX43" s="5" t="str">
        <f t="shared" si="37"/>
        <v/>
      </c>
      <c r="BY43" s="160" t="str">
        <f t="shared" si="38"/>
        <v/>
      </c>
      <c r="BZ43" s="160" t="str">
        <f t="shared" si="39"/>
        <v/>
      </c>
      <c r="CA43" s="160" t="str">
        <f t="shared" si="40"/>
        <v/>
      </c>
      <c r="CB43" s="6" t="str">
        <f t="shared" si="41"/>
        <v/>
      </c>
      <c r="CC43" s="105"/>
      <c r="CD43" s="159"/>
      <c r="CE43" s="159"/>
      <c r="CF43" s="168" t="str">
        <f t="shared" si="42"/>
        <v/>
      </c>
      <c r="CG43" s="5" t="str">
        <f t="shared" si="43"/>
        <v/>
      </c>
      <c r="CH43" s="159"/>
      <c r="CI43" s="159"/>
      <c r="CJ43" s="168" t="str">
        <f t="shared" si="44"/>
        <v/>
      </c>
      <c r="CK43" s="5" t="str">
        <f t="shared" si="45"/>
        <v/>
      </c>
      <c r="CL43" s="159"/>
      <c r="CM43" s="159"/>
      <c r="CN43" s="168" t="str">
        <f t="shared" si="46"/>
        <v/>
      </c>
      <c r="CO43" s="5" t="str">
        <f t="shared" si="47"/>
        <v/>
      </c>
      <c r="CP43" s="159"/>
      <c r="CQ43" s="159"/>
      <c r="CR43" s="168" t="str">
        <f t="shared" si="48"/>
        <v/>
      </c>
      <c r="CS43" s="5" t="str">
        <f t="shared" si="49"/>
        <v/>
      </c>
      <c r="CT43" s="476"/>
      <c r="CU43" s="476"/>
      <c r="CV43" s="168" t="str">
        <f t="shared" si="50"/>
        <v/>
      </c>
      <c r="CW43" s="5" t="str">
        <f t="shared" si="51"/>
        <v/>
      </c>
      <c r="CX43" s="160" t="str">
        <f t="shared" si="52"/>
        <v/>
      </c>
      <c r="CY43" s="160" t="str">
        <f t="shared" si="53"/>
        <v/>
      </c>
      <c r="CZ43" s="160" t="str">
        <f t="shared" si="54"/>
        <v/>
      </c>
      <c r="DA43" s="6" t="str">
        <f t="shared" si="55"/>
        <v/>
      </c>
      <c r="DB43" s="105"/>
      <c r="DC43" s="159"/>
      <c r="DD43" s="159"/>
      <c r="DE43" s="168" t="str">
        <f t="shared" si="56"/>
        <v/>
      </c>
      <c r="DF43" s="5" t="str">
        <f t="shared" si="57"/>
        <v/>
      </c>
      <c r="DG43" s="159"/>
      <c r="DH43" s="159"/>
      <c r="DI43" s="168" t="str">
        <f t="shared" si="58"/>
        <v/>
      </c>
      <c r="DJ43" s="5" t="str">
        <f t="shared" si="59"/>
        <v/>
      </c>
      <c r="DK43" s="159"/>
      <c r="DL43" s="159"/>
      <c r="DM43" s="168" t="str">
        <f t="shared" si="60"/>
        <v/>
      </c>
      <c r="DN43" s="5" t="str">
        <f t="shared" si="61"/>
        <v/>
      </c>
      <c r="DO43" s="159"/>
      <c r="DP43" s="159"/>
      <c r="DQ43" s="168" t="str">
        <f t="shared" si="62"/>
        <v/>
      </c>
      <c r="DR43" s="5" t="str">
        <f t="shared" si="63"/>
        <v/>
      </c>
      <c r="DS43" s="476"/>
      <c r="DT43" s="476"/>
      <c r="DU43" s="168" t="str">
        <f t="shared" si="64"/>
        <v/>
      </c>
      <c r="DV43" s="5" t="str">
        <f t="shared" si="65"/>
        <v/>
      </c>
      <c r="DW43" s="160" t="str">
        <f t="shared" si="66"/>
        <v/>
      </c>
      <c r="DX43" s="160" t="str">
        <f t="shared" si="67"/>
        <v/>
      </c>
      <c r="DY43" s="160" t="str">
        <f t="shared" si="68"/>
        <v/>
      </c>
      <c r="DZ43" s="6" t="str">
        <f t="shared" si="69"/>
        <v/>
      </c>
      <c r="EA43" s="105"/>
      <c r="EB43" s="159"/>
      <c r="EC43" s="159"/>
      <c r="ED43" s="168" t="str">
        <f t="shared" si="70"/>
        <v/>
      </c>
      <c r="EE43" s="5" t="str">
        <f t="shared" si="71"/>
        <v/>
      </c>
      <c r="EF43" s="159"/>
      <c r="EG43" s="159"/>
      <c r="EH43" s="168" t="str">
        <f t="shared" si="72"/>
        <v/>
      </c>
      <c r="EI43" s="5" t="str">
        <f t="shared" si="73"/>
        <v/>
      </c>
      <c r="EJ43" s="159"/>
      <c r="EK43" s="159"/>
      <c r="EL43" s="168" t="str">
        <f t="shared" si="74"/>
        <v/>
      </c>
      <c r="EM43" s="5" t="str">
        <f t="shared" si="75"/>
        <v/>
      </c>
      <c r="EN43" s="159"/>
      <c r="EO43" s="159"/>
      <c r="EP43" s="168" t="str">
        <f t="shared" si="76"/>
        <v/>
      </c>
      <c r="EQ43" s="5" t="str">
        <f t="shared" si="77"/>
        <v/>
      </c>
      <c r="ER43" s="476"/>
      <c r="ES43" s="476"/>
      <c r="ET43" s="168" t="str">
        <f t="shared" si="78"/>
        <v/>
      </c>
      <c r="EU43" s="5" t="str">
        <f t="shared" si="79"/>
        <v/>
      </c>
      <c r="EV43" s="160" t="str">
        <f t="shared" si="80"/>
        <v/>
      </c>
      <c r="EW43" s="160" t="str">
        <f t="shared" si="81"/>
        <v/>
      </c>
      <c r="EX43" s="160" t="str">
        <f t="shared" si="82"/>
        <v/>
      </c>
      <c r="EY43" s="6" t="str">
        <f t="shared" si="83"/>
        <v/>
      </c>
      <c r="EZ43" s="105"/>
      <c r="FA43" s="105"/>
      <c r="FB43" s="105"/>
      <c r="FC43" s="105"/>
      <c r="FD43" s="105"/>
      <c r="FE43" s="106" t="str">
        <f t="shared" si="84"/>
        <v/>
      </c>
      <c r="FF43" s="100" t="str">
        <f t="shared" si="85"/>
        <v xml:space="preserve"> </v>
      </c>
      <c r="FG43" s="105"/>
      <c r="FH43" s="105"/>
      <c r="FI43" s="105"/>
      <c r="FJ43" s="105"/>
      <c r="FK43" s="105"/>
      <c r="FL43" s="107" t="str">
        <f t="shared" si="86"/>
        <v/>
      </c>
      <c r="FM43" s="101" t="str">
        <f t="shared" si="87"/>
        <v xml:space="preserve"> </v>
      </c>
      <c r="FN43" s="105"/>
      <c r="FO43" s="105"/>
      <c r="FP43" s="105"/>
      <c r="FQ43" s="105"/>
      <c r="FR43" s="105"/>
      <c r="FS43" s="204" t="str">
        <f t="shared" si="88"/>
        <v/>
      </c>
      <c r="FT43" s="205" t="str">
        <f t="shared" si="89"/>
        <v xml:space="preserve"> </v>
      </c>
      <c r="FU43" s="477"/>
      <c r="FV43" s="316" t="str">
        <f>IF(AND(C43=""),"-",VLOOKUP(B43,Register!$A$7:$AM$311,19,FALSE))</f>
        <v>-</v>
      </c>
      <c r="FW43" s="7" t="str">
        <f>IF(AND(C43=""),"-",VLOOKUP(B43,Register!$A$7:$AM$311,20,FALSE))</f>
        <v>-</v>
      </c>
      <c r="FX43" s="7" t="str">
        <f>IF(AND(C43=""),"-",VLOOKUP(B43,Register!$A$7:$AM$311,21,FALSE))</f>
        <v>-</v>
      </c>
      <c r="FY43" s="7" t="str">
        <f>IF(AND(C43=""),"-",VLOOKUP(B43,Register!$A$7:$AM$311,22,FALSE))</f>
        <v>-</v>
      </c>
      <c r="FZ43" s="7" t="str">
        <f>IF(AND(C43=""),"-",VLOOKUP(B43,Register!$A$7:$AM$311,23,FALSE))</f>
        <v>-</v>
      </c>
      <c r="GA43" s="7" t="str">
        <f>IF(AND(C43=""),"-",VLOOKUP(B43,Register!$A$7:$AM$311,24,FALSE))</f>
        <v>-</v>
      </c>
      <c r="GB43" s="7" t="str">
        <f>IF(AND(C43=""),"-",VLOOKUP(B43,Register!$A$7:$AM$311,25,FALSE))</f>
        <v>-</v>
      </c>
      <c r="GC43" s="7" t="str">
        <f>IF(AND(C43=""),"-",VLOOKUP(B43,Register!$A$7:$AM$311,26,FALSE))</f>
        <v>-</v>
      </c>
      <c r="GD43" s="7" t="str">
        <f>IF(AND(C43=""),"-",VLOOKUP(B43,Register!$A$7:$AM$311,27,FALSE))</f>
        <v>-</v>
      </c>
      <c r="GE43" s="7" t="str">
        <f>IF(AND(C43=""),"-",VLOOKUP(B43,Register!$A$7:$AM$311,28,FALSE))</f>
        <v>-</v>
      </c>
      <c r="GF43" s="7" t="str">
        <f>IF(AND(C43=""),"-",VLOOKUP(B43,Register!$A$7:$AM$311,29,FALSE))</f>
        <v>-</v>
      </c>
      <c r="GG43" s="7" t="str">
        <f>IF(AND(C43=""),"-",VLOOKUP(B43,Register!$A$7:$AM$311,30,FALSE))</f>
        <v>-</v>
      </c>
      <c r="GH43" s="8" t="str">
        <f>IF(AND(C43=""),"-",VLOOKUP(B43,Register!$A$7:$AM$311,31,FALSE))</f>
        <v>-</v>
      </c>
      <c r="GI43" s="309" t="str">
        <f>IF(AND(C43=""),"",VLOOKUP(B43,Register!$A$7:$CL$311,36,FALSE))</f>
        <v/>
      </c>
      <c r="GJ43" s="182" t="str">
        <f t="shared" si="90"/>
        <v/>
      </c>
      <c r="GK43" s="312" t="str">
        <f t="shared" si="91"/>
        <v/>
      </c>
      <c r="GL43" s="314" t="str">
        <f t="shared" si="92"/>
        <v/>
      </c>
      <c r="GM43" s="3"/>
      <c r="GP43" s="315"/>
      <c r="GR43" s="3"/>
      <c r="GS43" s="3"/>
      <c r="GT43" s="3"/>
      <c r="GU43" s="3"/>
      <c r="GV43" s="3"/>
      <c r="GW43" s="3"/>
      <c r="GX43" s="3"/>
      <c r="GY43" s="3"/>
      <c r="GZ43" s="3"/>
      <c r="HA43" s="3"/>
      <c r="HB43" s="3"/>
      <c r="HC43" s="3"/>
      <c r="HD43" s="3"/>
      <c r="HE43" s="3"/>
      <c r="HF43" s="3"/>
      <c r="HG43" s="3"/>
      <c r="HH43" s="3"/>
      <c r="HI43" s="3"/>
      <c r="HJ43" s="3"/>
      <c r="HK43" s="3"/>
      <c r="HL43" s="3"/>
      <c r="HM43" s="3"/>
      <c r="HW43" s="321" t="str">
        <f>IF(ISNA(VLOOKUP(B43,Register!A$7:Z$315,9,FALSE)),"",VLOOKUP(B43,Register!A$7:Z$315,9,FALSE))</f>
        <v/>
      </c>
      <c r="HX43" s="321" t="str">
        <f>IF(ISNA(VLOOKUP(B43,Register!A$7:Z$315,12,FALSE)),"",VLOOKUP(B43,Register!A$7:Z$315,12,FALSE))</f>
        <v/>
      </c>
      <c r="HY43" s="321" t="str">
        <f t="shared" si="93"/>
        <v/>
      </c>
      <c r="HZ43" s="321" t="str">
        <f t="shared" si="94"/>
        <v/>
      </c>
      <c r="IA43" s="321" t="str">
        <f t="shared" si="95"/>
        <v/>
      </c>
      <c r="IB43" s="321" t="str">
        <f t="shared" si="96"/>
        <v/>
      </c>
      <c r="IC43" s="321" t="str">
        <f t="shared" si="97"/>
        <v/>
      </c>
      <c r="ID43" s="321" t="str">
        <f t="shared" si="98"/>
        <v/>
      </c>
      <c r="IE43" s="321" t="str">
        <f t="shared" si="99"/>
        <v/>
      </c>
      <c r="IF43" s="321" t="str">
        <f t="shared" si="100"/>
        <v/>
      </c>
    </row>
    <row r="44" spans="1:240" ht="21">
      <c r="A44" s="172">
        <v>32</v>
      </c>
      <c r="B44" s="197"/>
      <c r="C44" s="196" t="str">
        <f>IF(ISNA(VLOOKUP(B44,Register!A$7:Z$315,3,FALSE)),"",VLOOKUP(B44,Register!A$7:Z$315,3,FALSE))</f>
        <v/>
      </c>
      <c r="D44" s="196" t="str">
        <f>IF(ISNA(VLOOKUP(B44,Register!A$7:Z$315,4,FALSE)),"",VLOOKUP(B44,Register!A$7:Z$315,4,FALSE))</f>
        <v/>
      </c>
      <c r="E44" s="195" t="str">
        <f>IF(ISNA(VLOOKUP(B44,Register!A$7:Z$315,6,FALSE)),"",VLOOKUP(B44,Register!A$7:Z$315,6,FALSE))</f>
        <v/>
      </c>
      <c r="F44" s="105"/>
      <c r="G44" s="159"/>
      <c r="H44" s="159"/>
      <c r="I44" s="168" t="str">
        <f t="shared" si="2"/>
        <v/>
      </c>
      <c r="J44" s="5" t="str">
        <f t="shared" si="3"/>
        <v/>
      </c>
      <c r="K44" s="159"/>
      <c r="L44" s="159"/>
      <c r="M44" s="168" t="str">
        <f t="shared" si="4"/>
        <v/>
      </c>
      <c r="N44" s="5" t="str">
        <f t="shared" si="5"/>
        <v/>
      </c>
      <c r="O44" s="159"/>
      <c r="P44" s="159"/>
      <c r="Q44" s="168" t="str">
        <f t="shared" si="6"/>
        <v/>
      </c>
      <c r="R44" s="5" t="str">
        <f t="shared" si="7"/>
        <v/>
      </c>
      <c r="S44" s="159"/>
      <c r="T44" s="159"/>
      <c r="U44" s="168" t="str">
        <f t="shared" si="8"/>
        <v/>
      </c>
      <c r="V44" s="5" t="str">
        <f t="shared" si="9"/>
        <v/>
      </c>
      <c r="W44" s="476"/>
      <c r="X44" s="476"/>
      <c r="Y44" s="168" t="str">
        <f t="shared" si="10"/>
        <v/>
      </c>
      <c r="Z44" s="5" t="str">
        <f t="shared" si="11"/>
        <v/>
      </c>
      <c r="AA44" s="160" t="str">
        <f t="shared" si="0"/>
        <v/>
      </c>
      <c r="AB44" s="160" t="str">
        <f t="shared" si="1"/>
        <v/>
      </c>
      <c r="AC44" s="160" t="str">
        <f t="shared" si="12"/>
        <v/>
      </c>
      <c r="AD44" s="6" t="str">
        <f t="shared" si="13"/>
        <v/>
      </c>
      <c r="AE44" s="105"/>
      <c r="AF44" s="159"/>
      <c r="AG44" s="159"/>
      <c r="AH44" s="168" t="str">
        <f t="shared" si="14"/>
        <v/>
      </c>
      <c r="AI44" s="5" t="str">
        <f t="shared" si="15"/>
        <v/>
      </c>
      <c r="AJ44" s="159"/>
      <c r="AK44" s="159"/>
      <c r="AL44" s="168" t="str">
        <f t="shared" si="16"/>
        <v/>
      </c>
      <c r="AM44" s="5" t="str">
        <f t="shared" si="17"/>
        <v/>
      </c>
      <c r="AN44" s="159"/>
      <c r="AO44" s="159"/>
      <c r="AP44" s="168" t="str">
        <f t="shared" si="18"/>
        <v/>
      </c>
      <c r="AQ44" s="5" t="str">
        <f t="shared" si="19"/>
        <v/>
      </c>
      <c r="AR44" s="159"/>
      <c r="AS44" s="159"/>
      <c r="AT44" s="168" t="str">
        <f t="shared" si="20"/>
        <v/>
      </c>
      <c r="AU44" s="5" t="str">
        <f t="shared" si="21"/>
        <v/>
      </c>
      <c r="AV44" s="476"/>
      <c r="AW44" s="476"/>
      <c r="AX44" s="168" t="str">
        <f t="shared" si="22"/>
        <v/>
      </c>
      <c r="AY44" s="5" t="str">
        <f t="shared" si="23"/>
        <v/>
      </c>
      <c r="AZ44" s="160" t="str">
        <f t="shared" si="24"/>
        <v/>
      </c>
      <c r="BA44" s="160" t="str">
        <f t="shared" si="25"/>
        <v/>
      </c>
      <c r="BB44" s="160" t="str">
        <f t="shared" si="26"/>
        <v/>
      </c>
      <c r="BC44" s="6" t="str">
        <f t="shared" si="27"/>
        <v/>
      </c>
      <c r="BD44" s="105"/>
      <c r="BE44" s="159"/>
      <c r="BF44" s="159"/>
      <c r="BG44" s="168" t="str">
        <f t="shared" si="28"/>
        <v/>
      </c>
      <c r="BH44" s="5" t="str">
        <f t="shared" si="29"/>
        <v/>
      </c>
      <c r="BI44" s="159"/>
      <c r="BJ44" s="159"/>
      <c r="BK44" s="168" t="str">
        <f t="shared" si="30"/>
        <v/>
      </c>
      <c r="BL44" s="5" t="str">
        <f t="shared" si="31"/>
        <v/>
      </c>
      <c r="BM44" s="159"/>
      <c r="BN44" s="159"/>
      <c r="BO44" s="168" t="str">
        <f t="shared" si="32"/>
        <v/>
      </c>
      <c r="BP44" s="5" t="str">
        <f t="shared" si="33"/>
        <v/>
      </c>
      <c r="BQ44" s="159"/>
      <c r="BR44" s="159"/>
      <c r="BS44" s="168" t="str">
        <f t="shared" si="34"/>
        <v/>
      </c>
      <c r="BT44" s="5" t="str">
        <f t="shared" si="35"/>
        <v/>
      </c>
      <c r="BU44" s="476"/>
      <c r="BV44" s="476"/>
      <c r="BW44" s="168" t="str">
        <f t="shared" si="36"/>
        <v/>
      </c>
      <c r="BX44" s="5" t="str">
        <f t="shared" si="37"/>
        <v/>
      </c>
      <c r="BY44" s="160" t="str">
        <f t="shared" si="38"/>
        <v/>
      </c>
      <c r="BZ44" s="160" t="str">
        <f t="shared" si="39"/>
        <v/>
      </c>
      <c r="CA44" s="160" t="str">
        <f t="shared" si="40"/>
        <v/>
      </c>
      <c r="CB44" s="6" t="str">
        <f t="shared" si="41"/>
        <v/>
      </c>
      <c r="CC44" s="105"/>
      <c r="CD44" s="159"/>
      <c r="CE44" s="159"/>
      <c r="CF44" s="168" t="str">
        <f t="shared" si="42"/>
        <v/>
      </c>
      <c r="CG44" s="5" t="str">
        <f t="shared" si="43"/>
        <v/>
      </c>
      <c r="CH44" s="159"/>
      <c r="CI44" s="159"/>
      <c r="CJ44" s="168" t="str">
        <f t="shared" si="44"/>
        <v/>
      </c>
      <c r="CK44" s="5" t="str">
        <f t="shared" si="45"/>
        <v/>
      </c>
      <c r="CL44" s="159"/>
      <c r="CM44" s="159"/>
      <c r="CN44" s="168" t="str">
        <f t="shared" si="46"/>
        <v/>
      </c>
      <c r="CO44" s="5" t="str">
        <f t="shared" si="47"/>
        <v/>
      </c>
      <c r="CP44" s="159"/>
      <c r="CQ44" s="159"/>
      <c r="CR44" s="168" t="str">
        <f t="shared" si="48"/>
        <v/>
      </c>
      <c r="CS44" s="5" t="str">
        <f t="shared" si="49"/>
        <v/>
      </c>
      <c r="CT44" s="476"/>
      <c r="CU44" s="476"/>
      <c r="CV44" s="168" t="str">
        <f t="shared" si="50"/>
        <v/>
      </c>
      <c r="CW44" s="5" t="str">
        <f t="shared" si="51"/>
        <v/>
      </c>
      <c r="CX44" s="160" t="str">
        <f t="shared" si="52"/>
        <v/>
      </c>
      <c r="CY44" s="160" t="str">
        <f t="shared" si="53"/>
        <v/>
      </c>
      <c r="CZ44" s="160" t="str">
        <f t="shared" si="54"/>
        <v/>
      </c>
      <c r="DA44" s="6" t="str">
        <f t="shared" si="55"/>
        <v/>
      </c>
      <c r="DB44" s="105"/>
      <c r="DC44" s="159"/>
      <c r="DD44" s="159"/>
      <c r="DE44" s="168" t="str">
        <f t="shared" si="56"/>
        <v/>
      </c>
      <c r="DF44" s="5" t="str">
        <f t="shared" si="57"/>
        <v/>
      </c>
      <c r="DG44" s="159"/>
      <c r="DH44" s="159"/>
      <c r="DI44" s="168" t="str">
        <f t="shared" si="58"/>
        <v/>
      </c>
      <c r="DJ44" s="5" t="str">
        <f t="shared" si="59"/>
        <v/>
      </c>
      <c r="DK44" s="159"/>
      <c r="DL44" s="159"/>
      <c r="DM44" s="168" t="str">
        <f t="shared" si="60"/>
        <v/>
      </c>
      <c r="DN44" s="5" t="str">
        <f t="shared" si="61"/>
        <v/>
      </c>
      <c r="DO44" s="159"/>
      <c r="DP44" s="159"/>
      <c r="DQ44" s="168" t="str">
        <f t="shared" si="62"/>
        <v/>
      </c>
      <c r="DR44" s="5" t="str">
        <f t="shared" si="63"/>
        <v/>
      </c>
      <c r="DS44" s="476"/>
      <c r="DT44" s="476"/>
      <c r="DU44" s="168" t="str">
        <f t="shared" si="64"/>
        <v/>
      </c>
      <c r="DV44" s="5" t="str">
        <f t="shared" si="65"/>
        <v/>
      </c>
      <c r="DW44" s="160" t="str">
        <f t="shared" si="66"/>
        <v/>
      </c>
      <c r="DX44" s="160" t="str">
        <f t="shared" si="67"/>
        <v/>
      </c>
      <c r="DY44" s="160" t="str">
        <f t="shared" si="68"/>
        <v/>
      </c>
      <c r="DZ44" s="6" t="str">
        <f t="shared" si="69"/>
        <v/>
      </c>
      <c r="EA44" s="105"/>
      <c r="EB44" s="159"/>
      <c r="EC44" s="159"/>
      <c r="ED44" s="168" t="str">
        <f t="shared" si="70"/>
        <v/>
      </c>
      <c r="EE44" s="5" t="str">
        <f t="shared" si="71"/>
        <v/>
      </c>
      <c r="EF44" s="159"/>
      <c r="EG44" s="159"/>
      <c r="EH44" s="168" t="str">
        <f t="shared" si="72"/>
        <v/>
      </c>
      <c r="EI44" s="5" t="str">
        <f t="shared" si="73"/>
        <v/>
      </c>
      <c r="EJ44" s="159"/>
      <c r="EK44" s="159"/>
      <c r="EL44" s="168" t="str">
        <f t="shared" si="74"/>
        <v/>
      </c>
      <c r="EM44" s="5" t="str">
        <f t="shared" si="75"/>
        <v/>
      </c>
      <c r="EN44" s="159"/>
      <c r="EO44" s="159"/>
      <c r="EP44" s="168" t="str">
        <f t="shared" si="76"/>
        <v/>
      </c>
      <c r="EQ44" s="5" t="str">
        <f t="shared" si="77"/>
        <v/>
      </c>
      <c r="ER44" s="476"/>
      <c r="ES44" s="476"/>
      <c r="ET44" s="168" t="str">
        <f t="shared" si="78"/>
        <v/>
      </c>
      <c r="EU44" s="5" t="str">
        <f t="shared" si="79"/>
        <v/>
      </c>
      <c r="EV44" s="160" t="str">
        <f t="shared" si="80"/>
        <v/>
      </c>
      <c r="EW44" s="160" t="str">
        <f t="shared" si="81"/>
        <v/>
      </c>
      <c r="EX44" s="160" t="str">
        <f t="shared" si="82"/>
        <v/>
      </c>
      <c r="EY44" s="6" t="str">
        <f t="shared" si="83"/>
        <v/>
      </c>
      <c r="EZ44" s="105"/>
      <c r="FA44" s="105"/>
      <c r="FB44" s="105"/>
      <c r="FC44" s="105"/>
      <c r="FD44" s="105"/>
      <c r="FE44" s="106" t="str">
        <f t="shared" si="84"/>
        <v/>
      </c>
      <c r="FF44" s="100" t="str">
        <f t="shared" si="85"/>
        <v xml:space="preserve"> </v>
      </c>
      <c r="FG44" s="105"/>
      <c r="FH44" s="105"/>
      <c r="FI44" s="105"/>
      <c r="FJ44" s="105"/>
      <c r="FK44" s="105"/>
      <c r="FL44" s="107" t="str">
        <f t="shared" si="86"/>
        <v/>
      </c>
      <c r="FM44" s="101" t="str">
        <f t="shared" si="87"/>
        <v xml:space="preserve"> </v>
      </c>
      <c r="FN44" s="105"/>
      <c r="FO44" s="105"/>
      <c r="FP44" s="105"/>
      <c r="FQ44" s="105"/>
      <c r="FR44" s="105"/>
      <c r="FS44" s="204" t="str">
        <f t="shared" si="88"/>
        <v/>
      </c>
      <c r="FT44" s="205" t="str">
        <f t="shared" si="89"/>
        <v xml:space="preserve"> </v>
      </c>
      <c r="FU44" s="477"/>
      <c r="FV44" s="316" t="str">
        <f>IF(AND(C44=""),"-",VLOOKUP(B44,Register!$A$7:$AM$311,19,FALSE))</f>
        <v>-</v>
      </c>
      <c r="FW44" s="7" t="str">
        <f>IF(AND(C44=""),"-",VLOOKUP(B44,Register!$A$7:$AM$311,20,FALSE))</f>
        <v>-</v>
      </c>
      <c r="FX44" s="7" t="str">
        <f>IF(AND(C44=""),"-",VLOOKUP(B44,Register!$A$7:$AM$311,21,FALSE))</f>
        <v>-</v>
      </c>
      <c r="FY44" s="7" t="str">
        <f>IF(AND(C44=""),"-",VLOOKUP(B44,Register!$A$7:$AM$311,22,FALSE))</f>
        <v>-</v>
      </c>
      <c r="FZ44" s="7" t="str">
        <f>IF(AND(C44=""),"-",VLOOKUP(B44,Register!$A$7:$AM$311,23,FALSE))</f>
        <v>-</v>
      </c>
      <c r="GA44" s="7" t="str">
        <f>IF(AND(C44=""),"-",VLOOKUP(B44,Register!$A$7:$AM$311,24,FALSE))</f>
        <v>-</v>
      </c>
      <c r="GB44" s="7" t="str">
        <f>IF(AND(C44=""),"-",VLOOKUP(B44,Register!$A$7:$AM$311,25,FALSE))</f>
        <v>-</v>
      </c>
      <c r="GC44" s="7" t="str">
        <f>IF(AND(C44=""),"-",VLOOKUP(B44,Register!$A$7:$AM$311,26,FALSE))</f>
        <v>-</v>
      </c>
      <c r="GD44" s="7" t="str">
        <f>IF(AND(C44=""),"-",VLOOKUP(B44,Register!$A$7:$AM$311,27,FALSE))</f>
        <v>-</v>
      </c>
      <c r="GE44" s="7" t="str">
        <f>IF(AND(C44=""),"-",VLOOKUP(B44,Register!$A$7:$AM$311,28,FALSE))</f>
        <v>-</v>
      </c>
      <c r="GF44" s="7" t="str">
        <f>IF(AND(C44=""),"-",VLOOKUP(B44,Register!$A$7:$AM$311,29,FALSE))</f>
        <v>-</v>
      </c>
      <c r="GG44" s="7" t="str">
        <f>IF(AND(C44=""),"-",VLOOKUP(B44,Register!$A$7:$AM$311,30,FALSE))</f>
        <v>-</v>
      </c>
      <c r="GH44" s="8" t="str">
        <f>IF(AND(C44=""),"-",VLOOKUP(B44,Register!$A$7:$AM$311,31,FALSE))</f>
        <v>-</v>
      </c>
      <c r="GI44" s="309" t="str">
        <f>IF(AND(C44=""),"",VLOOKUP(B44,Register!$A$7:$CL$311,36,FALSE))</f>
        <v/>
      </c>
      <c r="GJ44" s="182" t="str">
        <f t="shared" si="90"/>
        <v/>
      </c>
      <c r="GK44" s="312" t="str">
        <f t="shared" si="91"/>
        <v/>
      </c>
      <c r="GL44" s="314" t="str">
        <f t="shared" si="92"/>
        <v/>
      </c>
      <c r="GM44" s="3"/>
      <c r="GP44" s="315"/>
      <c r="GR44" s="3"/>
      <c r="GS44" s="3"/>
      <c r="GT44" s="3"/>
      <c r="GU44" s="3"/>
      <c r="GV44" s="3"/>
      <c r="GW44" s="3"/>
      <c r="GX44" s="3"/>
      <c r="GY44" s="3"/>
      <c r="GZ44" s="3"/>
      <c r="HA44" s="3"/>
      <c r="HB44" s="3"/>
      <c r="HC44" s="3"/>
      <c r="HD44" s="3"/>
      <c r="HE44" s="3"/>
      <c r="HF44" s="3"/>
      <c r="HG44" s="3"/>
      <c r="HH44" s="3"/>
      <c r="HI44" s="3"/>
      <c r="HJ44" s="3"/>
      <c r="HK44" s="3"/>
      <c r="HL44" s="3"/>
      <c r="HM44" s="3"/>
      <c r="HW44" s="321" t="str">
        <f>IF(ISNA(VLOOKUP(B44,Register!A$7:Z$315,9,FALSE)),"",VLOOKUP(B44,Register!A$7:Z$315,9,FALSE))</f>
        <v/>
      </c>
      <c r="HX44" s="321" t="str">
        <f>IF(ISNA(VLOOKUP(B44,Register!A$7:Z$315,12,FALSE)),"",VLOOKUP(B44,Register!A$7:Z$315,12,FALSE))</f>
        <v/>
      </c>
      <c r="HY44" s="321" t="str">
        <f t="shared" si="93"/>
        <v/>
      </c>
      <c r="HZ44" s="321" t="str">
        <f t="shared" si="94"/>
        <v/>
      </c>
      <c r="IA44" s="321" t="str">
        <f t="shared" si="95"/>
        <v/>
      </c>
      <c r="IB44" s="321" t="str">
        <f t="shared" si="96"/>
        <v/>
      </c>
      <c r="IC44" s="321" t="str">
        <f t="shared" si="97"/>
        <v/>
      </c>
      <c r="ID44" s="321" t="str">
        <f t="shared" si="98"/>
        <v/>
      </c>
      <c r="IE44" s="321" t="str">
        <f t="shared" si="99"/>
        <v/>
      </c>
      <c r="IF44" s="321" t="str">
        <f t="shared" si="100"/>
        <v/>
      </c>
    </row>
    <row r="45" spans="1:240" ht="21">
      <c r="A45" s="172">
        <v>33</v>
      </c>
      <c r="B45" s="197"/>
      <c r="C45" s="196" t="str">
        <f>IF(ISNA(VLOOKUP(B45,Register!A$7:Z$315,3,FALSE)),"",VLOOKUP(B45,Register!A$7:Z$315,3,FALSE))</f>
        <v/>
      </c>
      <c r="D45" s="196" t="str">
        <f>IF(ISNA(VLOOKUP(B45,Register!A$7:Z$315,4,FALSE)),"",VLOOKUP(B45,Register!A$7:Z$315,4,FALSE))</f>
        <v/>
      </c>
      <c r="E45" s="195" t="str">
        <f>IF(ISNA(VLOOKUP(B45,Register!A$7:Z$315,6,FALSE)),"",VLOOKUP(B45,Register!A$7:Z$315,6,FALSE))</f>
        <v/>
      </c>
      <c r="F45" s="105"/>
      <c r="G45" s="159"/>
      <c r="H45" s="159"/>
      <c r="I45" s="168" t="str">
        <f t="shared" si="2"/>
        <v/>
      </c>
      <c r="J45" s="5" t="str">
        <f t="shared" si="3"/>
        <v/>
      </c>
      <c r="K45" s="159"/>
      <c r="L45" s="159"/>
      <c r="M45" s="168" t="str">
        <f t="shared" si="4"/>
        <v/>
      </c>
      <c r="N45" s="5" t="str">
        <f t="shared" si="5"/>
        <v/>
      </c>
      <c r="O45" s="159"/>
      <c r="P45" s="159"/>
      <c r="Q45" s="168" t="str">
        <f t="shared" si="6"/>
        <v/>
      </c>
      <c r="R45" s="5" t="str">
        <f t="shared" si="7"/>
        <v/>
      </c>
      <c r="S45" s="159"/>
      <c r="T45" s="159"/>
      <c r="U45" s="168" t="str">
        <f t="shared" si="8"/>
        <v/>
      </c>
      <c r="V45" s="5" t="str">
        <f t="shared" si="9"/>
        <v/>
      </c>
      <c r="W45" s="476"/>
      <c r="X45" s="476"/>
      <c r="Y45" s="168" t="str">
        <f t="shared" si="10"/>
        <v/>
      </c>
      <c r="Z45" s="5" t="str">
        <f t="shared" si="11"/>
        <v/>
      </c>
      <c r="AA45" s="160" t="str">
        <f t="shared" ref="AA45:AA108" si="101">IF(AND(B45=""),"",SUM(G45+K45+O45+S45+W45))</f>
        <v/>
      </c>
      <c r="AB45" s="160" t="str">
        <f t="shared" si="1"/>
        <v/>
      </c>
      <c r="AC45" s="160" t="str">
        <f t="shared" si="12"/>
        <v/>
      </c>
      <c r="AD45" s="6" t="str">
        <f t="shared" si="13"/>
        <v/>
      </c>
      <c r="AE45" s="105"/>
      <c r="AF45" s="159"/>
      <c r="AG45" s="159"/>
      <c r="AH45" s="168" t="str">
        <f t="shared" si="14"/>
        <v/>
      </c>
      <c r="AI45" s="5" t="str">
        <f t="shared" si="15"/>
        <v/>
      </c>
      <c r="AJ45" s="159"/>
      <c r="AK45" s="159"/>
      <c r="AL45" s="168" t="str">
        <f t="shared" si="16"/>
        <v/>
      </c>
      <c r="AM45" s="5" t="str">
        <f t="shared" si="17"/>
        <v/>
      </c>
      <c r="AN45" s="159"/>
      <c r="AO45" s="159"/>
      <c r="AP45" s="168" t="str">
        <f t="shared" si="18"/>
        <v/>
      </c>
      <c r="AQ45" s="5" t="str">
        <f t="shared" si="19"/>
        <v/>
      </c>
      <c r="AR45" s="159"/>
      <c r="AS45" s="159"/>
      <c r="AT45" s="168" t="str">
        <f t="shared" si="20"/>
        <v/>
      </c>
      <c r="AU45" s="5" t="str">
        <f t="shared" si="21"/>
        <v/>
      </c>
      <c r="AV45" s="476"/>
      <c r="AW45" s="476"/>
      <c r="AX45" s="168" t="str">
        <f t="shared" si="22"/>
        <v/>
      </c>
      <c r="AY45" s="5" t="str">
        <f t="shared" si="23"/>
        <v/>
      </c>
      <c r="AZ45" s="160" t="str">
        <f t="shared" si="24"/>
        <v/>
      </c>
      <c r="BA45" s="160" t="str">
        <f t="shared" si="25"/>
        <v/>
      </c>
      <c r="BB45" s="160" t="str">
        <f t="shared" si="26"/>
        <v/>
      </c>
      <c r="BC45" s="6" t="str">
        <f t="shared" si="27"/>
        <v/>
      </c>
      <c r="BD45" s="105"/>
      <c r="BE45" s="159"/>
      <c r="BF45" s="159"/>
      <c r="BG45" s="168" t="str">
        <f t="shared" si="28"/>
        <v/>
      </c>
      <c r="BH45" s="5" t="str">
        <f t="shared" si="29"/>
        <v/>
      </c>
      <c r="BI45" s="159"/>
      <c r="BJ45" s="159"/>
      <c r="BK45" s="168" t="str">
        <f t="shared" si="30"/>
        <v/>
      </c>
      <c r="BL45" s="5" t="str">
        <f t="shared" si="31"/>
        <v/>
      </c>
      <c r="BM45" s="159"/>
      <c r="BN45" s="159"/>
      <c r="BO45" s="168" t="str">
        <f t="shared" si="32"/>
        <v/>
      </c>
      <c r="BP45" s="5" t="str">
        <f t="shared" si="33"/>
        <v/>
      </c>
      <c r="BQ45" s="159"/>
      <c r="BR45" s="159"/>
      <c r="BS45" s="168" t="str">
        <f t="shared" si="34"/>
        <v/>
      </c>
      <c r="BT45" s="5" t="str">
        <f t="shared" si="35"/>
        <v/>
      </c>
      <c r="BU45" s="476"/>
      <c r="BV45" s="476"/>
      <c r="BW45" s="168" t="str">
        <f t="shared" si="36"/>
        <v/>
      </c>
      <c r="BX45" s="5" t="str">
        <f t="shared" si="37"/>
        <v/>
      </c>
      <c r="BY45" s="160" t="str">
        <f t="shared" si="38"/>
        <v/>
      </c>
      <c r="BZ45" s="160" t="str">
        <f t="shared" si="39"/>
        <v/>
      </c>
      <c r="CA45" s="160" t="str">
        <f t="shared" si="40"/>
        <v/>
      </c>
      <c r="CB45" s="6" t="str">
        <f t="shared" si="41"/>
        <v/>
      </c>
      <c r="CC45" s="105"/>
      <c r="CD45" s="159"/>
      <c r="CE45" s="159"/>
      <c r="CF45" s="168" t="str">
        <f t="shared" si="42"/>
        <v/>
      </c>
      <c r="CG45" s="5" t="str">
        <f t="shared" si="43"/>
        <v/>
      </c>
      <c r="CH45" s="159"/>
      <c r="CI45" s="159"/>
      <c r="CJ45" s="168" t="str">
        <f t="shared" si="44"/>
        <v/>
      </c>
      <c r="CK45" s="5" t="str">
        <f t="shared" si="45"/>
        <v/>
      </c>
      <c r="CL45" s="159"/>
      <c r="CM45" s="159"/>
      <c r="CN45" s="168" t="str">
        <f t="shared" si="46"/>
        <v/>
      </c>
      <c r="CO45" s="5" t="str">
        <f t="shared" si="47"/>
        <v/>
      </c>
      <c r="CP45" s="159"/>
      <c r="CQ45" s="159"/>
      <c r="CR45" s="168" t="str">
        <f t="shared" si="48"/>
        <v/>
      </c>
      <c r="CS45" s="5" t="str">
        <f t="shared" si="49"/>
        <v/>
      </c>
      <c r="CT45" s="476"/>
      <c r="CU45" s="476"/>
      <c r="CV45" s="168" t="str">
        <f t="shared" si="50"/>
        <v/>
      </c>
      <c r="CW45" s="5" t="str">
        <f t="shared" si="51"/>
        <v/>
      </c>
      <c r="CX45" s="160" t="str">
        <f t="shared" si="52"/>
        <v/>
      </c>
      <c r="CY45" s="160" t="str">
        <f t="shared" si="53"/>
        <v/>
      </c>
      <c r="CZ45" s="160" t="str">
        <f t="shared" si="54"/>
        <v/>
      </c>
      <c r="DA45" s="6" t="str">
        <f t="shared" si="55"/>
        <v/>
      </c>
      <c r="DB45" s="105"/>
      <c r="DC45" s="159"/>
      <c r="DD45" s="159"/>
      <c r="DE45" s="168" t="str">
        <f t="shared" si="56"/>
        <v/>
      </c>
      <c r="DF45" s="5" t="str">
        <f t="shared" si="57"/>
        <v/>
      </c>
      <c r="DG45" s="159"/>
      <c r="DH45" s="159"/>
      <c r="DI45" s="168" t="str">
        <f t="shared" si="58"/>
        <v/>
      </c>
      <c r="DJ45" s="5" t="str">
        <f t="shared" si="59"/>
        <v/>
      </c>
      <c r="DK45" s="159"/>
      <c r="DL45" s="159"/>
      <c r="DM45" s="168" t="str">
        <f t="shared" si="60"/>
        <v/>
      </c>
      <c r="DN45" s="5" t="str">
        <f t="shared" si="61"/>
        <v/>
      </c>
      <c r="DO45" s="159"/>
      <c r="DP45" s="159"/>
      <c r="DQ45" s="168" t="str">
        <f t="shared" si="62"/>
        <v/>
      </c>
      <c r="DR45" s="5" t="str">
        <f t="shared" si="63"/>
        <v/>
      </c>
      <c r="DS45" s="476"/>
      <c r="DT45" s="476"/>
      <c r="DU45" s="168" t="str">
        <f t="shared" si="64"/>
        <v/>
      </c>
      <c r="DV45" s="5" t="str">
        <f t="shared" si="65"/>
        <v/>
      </c>
      <c r="DW45" s="160" t="str">
        <f t="shared" si="66"/>
        <v/>
      </c>
      <c r="DX45" s="160" t="str">
        <f t="shared" si="67"/>
        <v/>
      </c>
      <c r="DY45" s="160" t="str">
        <f t="shared" si="68"/>
        <v/>
      </c>
      <c r="DZ45" s="6" t="str">
        <f t="shared" si="69"/>
        <v/>
      </c>
      <c r="EA45" s="105"/>
      <c r="EB45" s="159"/>
      <c r="EC45" s="159"/>
      <c r="ED45" s="168" t="str">
        <f t="shared" si="70"/>
        <v/>
      </c>
      <c r="EE45" s="5" t="str">
        <f t="shared" si="71"/>
        <v/>
      </c>
      <c r="EF45" s="159"/>
      <c r="EG45" s="159"/>
      <c r="EH45" s="168" t="str">
        <f t="shared" si="72"/>
        <v/>
      </c>
      <c r="EI45" s="5" t="str">
        <f t="shared" si="73"/>
        <v/>
      </c>
      <c r="EJ45" s="159"/>
      <c r="EK45" s="159"/>
      <c r="EL45" s="168" t="str">
        <f t="shared" si="74"/>
        <v/>
      </c>
      <c r="EM45" s="5" t="str">
        <f t="shared" si="75"/>
        <v/>
      </c>
      <c r="EN45" s="159"/>
      <c r="EO45" s="159"/>
      <c r="EP45" s="168" t="str">
        <f t="shared" si="76"/>
        <v/>
      </c>
      <c r="EQ45" s="5" t="str">
        <f t="shared" si="77"/>
        <v/>
      </c>
      <c r="ER45" s="476"/>
      <c r="ES45" s="476"/>
      <c r="ET45" s="168" t="str">
        <f t="shared" si="78"/>
        <v/>
      </c>
      <c r="EU45" s="5" t="str">
        <f t="shared" si="79"/>
        <v/>
      </c>
      <c r="EV45" s="160" t="str">
        <f t="shared" si="80"/>
        <v/>
      </c>
      <c r="EW45" s="160" t="str">
        <f t="shared" si="81"/>
        <v/>
      </c>
      <c r="EX45" s="160" t="str">
        <f t="shared" si="82"/>
        <v/>
      </c>
      <c r="EY45" s="6" t="str">
        <f t="shared" si="83"/>
        <v/>
      </c>
      <c r="EZ45" s="105"/>
      <c r="FA45" s="105"/>
      <c r="FB45" s="105"/>
      <c r="FC45" s="105"/>
      <c r="FD45" s="105"/>
      <c r="FE45" s="106" t="str">
        <f t="shared" si="84"/>
        <v/>
      </c>
      <c r="FF45" s="100" t="str">
        <f t="shared" si="85"/>
        <v xml:space="preserve"> </v>
      </c>
      <c r="FG45" s="105"/>
      <c r="FH45" s="105"/>
      <c r="FI45" s="105"/>
      <c r="FJ45" s="105"/>
      <c r="FK45" s="105"/>
      <c r="FL45" s="107" t="str">
        <f t="shared" si="86"/>
        <v/>
      </c>
      <c r="FM45" s="101" t="str">
        <f t="shared" si="87"/>
        <v xml:space="preserve"> </v>
      </c>
      <c r="FN45" s="105"/>
      <c r="FO45" s="105"/>
      <c r="FP45" s="105"/>
      <c r="FQ45" s="105"/>
      <c r="FR45" s="105"/>
      <c r="FS45" s="204" t="str">
        <f t="shared" si="88"/>
        <v/>
      </c>
      <c r="FT45" s="205" t="str">
        <f t="shared" si="89"/>
        <v xml:space="preserve"> </v>
      </c>
      <c r="FU45" s="477"/>
      <c r="FV45" s="316" t="str">
        <f>IF(AND(C45=""),"-",VLOOKUP(B45,Register!$A$7:$AM$311,19,FALSE))</f>
        <v>-</v>
      </c>
      <c r="FW45" s="7" t="str">
        <f>IF(AND(C45=""),"-",VLOOKUP(B45,Register!$A$7:$AM$311,20,FALSE))</f>
        <v>-</v>
      </c>
      <c r="FX45" s="7" t="str">
        <f>IF(AND(C45=""),"-",VLOOKUP(B45,Register!$A$7:$AM$311,21,FALSE))</f>
        <v>-</v>
      </c>
      <c r="FY45" s="7" t="str">
        <f>IF(AND(C45=""),"-",VLOOKUP(B45,Register!$A$7:$AM$311,22,FALSE))</f>
        <v>-</v>
      </c>
      <c r="FZ45" s="7" t="str">
        <f>IF(AND(C45=""),"-",VLOOKUP(B45,Register!$A$7:$AM$311,23,FALSE))</f>
        <v>-</v>
      </c>
      <c r="GA45" s="7" t="str">
        <f>IF(AND(C45=""),"-",VLOOKUP(B45,Register!$A$7:$AM$311,24,FALSE))</f>
        <v>-</v>
      </c>
      <c r="GB45" s="7" t="str">
        <f>IF(AND(C45=""),"-",VLOOKUP(B45,Register!$A$7:$AM$311,25,FALSE))</f>
        <v>-</v>
      </c>
      <c r="GC45" s="7" t="str">
        <f>IF(AND(C45=""),"-",VLOOKUP(B45,Register!$A$7:$AM$311,26,FALSE))</f>
        <v>-</v>
      </c>
      <c r="GD45" s="7" t="str">
        <f>IF(AND(C45=""),"-",VLOOKUP(B45,Register!$A$7:$AM$311,27,FALSE))</f>
        <v>-</v>
      </c>
      <c r="GE45" s="7" t="str">
        <f>IF(AND(C45=""),"-",VLOOKUP(B45,Register!$A$7:$AM$311,28,FALSE))</f>
        <v>-</v>
      </c>
      <c r="GF45" s="7" t="str">
        <f>IF(AND(C45=""),"-",VLOOKUP(B45,Register!$A$7:$AM$311,29,FALSE))</f>
        <v>-</v>
      </c>
      <c r="GG45" s="7" t="str">
        <f>IF(AND(C45=""),"-",VLOOKUP(B45,Register!$A$7:$AM$311,30,FALSE))</f>
        <v>-</v>
      </c>
      <c r="GH45" s="8" t="str">
        <f>IF(AND(C45=""),"-",VLOOKUP(B45,Register!$A$7:$AM$311,31,FALSE))</f>
        <v>-</v>
      </c>
      <c r="GI45" s="309" t="str">
        <f>IF(AND(C45=""),"",VLOOKUP(B45,Register!$A$7:$CL$311,36,FALSE))</f>
        <v/>
      </c>
      <c r="GJ45" s="182" t="str">
        <f t="shared" si="90"/>
        <v/>
      </c>
      <c r="GK45" s="312" t="str">
        <f t="shared" si="91"/>
        <v/>
      </c>
      <c r="GL45" s="314" t="str">
        <f t="shared" si="92"/>
        <v/>
      </c>
      <c r="GM45" s="3"/>
      <c r="GP45" s="315"/>
      <c r="GR45" s="3"/>
      <c r="GS45" s="3"/>
      <c r="GT45" s="3"/>
      <c r="GU45" s="3"/>
      <c r="GV45" s="3"/>
      <c r="GW45" s="3"/>
      <c r="GX45" s="3"/>
      <c r="GY45" s="3"/>
      <c r="GZ45" s="3"/>
      <c r="HA45" s="3"/>
      <c r="HB45" s="3"/>
      <c r="HC45" s="3"/>
      <c r="HD45" s="3"/>
      <c r="HE45" s="3"/>
      <c r="HF45" s="3"/>
      <c r="HG45" s="3"/>
      <c r="HH45" s="3"/>
      <c r="HI45" s="3"/>
      <c r="HJ45" s="3"/>
      <c r="HK45" s="3"/>
      <c r="HL45" s="3"/>
      <c r="HM45" s="3"/>
      <c r="HW45" s="321" t="str">
        <f>IF(ISNA(VLOOKUP(B45,Register!A$7:Z$315,9,FALSE)),"",VLOOKUP(B45,Register!A$7:Z$315,9,FALSE))</f>
        <v/>
      </c>
      <c r="HX45" s="321" t="str">
        <f>IF(ISNA(VLOOKUP(B45,Register!A$7:Z$315,12,FALSE)),"",VLOOKUP(B45,Register!A$7:Z$315,12,FALSE))</f>
        <v/>
      </c>
      <c r="HY45" s="321" t="str">
        <f t="shared" si="93"/>
        <v/>
      </c>
      <c r="HZ45" s="321" t="str">
        <f t="shared" si="94"/>
        <v/>
      </c>
      <c r="IA45" s="321" t="str">
        <f t="shared" si="95"/>
        <v/>
      </c>
      <c r="IB45" s="321" t="str">
        <f t="shared" si="96"/>
        <v/>
      </c>
      <c r="IC45" s="321" t="str">
        <f t="shared" si="97"/>
        <v/>
      </c>
      <c r="ID45" s="321" t="str">
        <f t="shared" si="98"/>
        <v/>
      </c>
      <c r="IE45" s="321" t="str">
        <f t="shared" si="99"/>
        <v/>
      </c>
      <c r="IF45" s="321" t="str">
        <f t="shared" si="100"/>
        <v/>
      </c>
    </row>
    <row r="46" spans="1:240" ht="21">
      <c r="A46" s="172">
        <v>34</v>
      </c>
      <c r="B46" s="197"/>
      <c r="C46" s="196" t="str">
        <f>IF(ISNA(VLOOKUP(B46,Register!A$7:Z$315,3,FALSE)),"",VLOOKUP(B46,Register!A$7:Z$315,3,FALSE))</f>
        <v/>
      </c>
      <c r="D46" s="196" t="str">
        <f>IF(ISNA(VLOOKUP(B46,Register!A$7:Z$315,4,FALSE)),"",VLOOKUP(B46,Register!A$7:Z$315,4,FALSE))</f>
        <v/>
      </c>
      <c r="E46" s="195" t="str">
        <f>IF(ISNA(VLOOKUP(B46,Register!A$7:Z$315,6,FALSE)),"",VLOOKUP(B46,Register!A$7:Z$315,6,FALSE))</f>
        <v/>
      </c>
      <c r="F46" s="105"/>
      <c r="G46" s="159"/>
      <c r="H46" s="159"/>
      <c r="I46" s="168" t="str">
        <f t="shared" si="2"/>
        <v/>
      </c>
      <c r="J46" s="5" t="str">
        <f t="shared" si="3"/>
        <v/>
      </c>
      <c r="K46" s="159"/>
      <c r="L46" s="159"/>
      <c r="M46" s="168" t="str">
        <f t="shared" si="4"/>
        <v/>
      </c>
      <c r="N46" s="5" t="str">
        <f t="shared" si="5"/>
        <v/>
      </c>
      <c r="O46" s="159"/>
      <c r="P46" s="159"/>
      <c r="Q46" s="168" t="str">
        <f t="shared" si="6"/>
        <v/>
      </c>
      <c r="R46" s="5" t="str">
        <f t="shared" si="7"/>
        <v/>
      </c>
      <c r="S46" s="159"/>
      <c r="T46" s="159"/>
      <c r="U46" s="168" t="str">
        <f t="shared" si="8"/>
        <v/>
      </c>
      <c r="V46" s="5" t="str">
        <f t="shared" si="9"/>
        <v/>
      </c>
      <c r="W46" s="476"/>
      <c r="X46" s="476"/>
      <c r="Y46" s="168" t="str">
        <f t="shared" si="10"/>
        <v/>
      </c>
      <c r="Z46" s="5" t="str">
        <f t="shared" si="11"/>
        <v/>
      </c>
      <c r="AA46" s="160" t="str">
        <f t="shared" si="101"/>
        <v/>
      </c>
      <c r="AB46" s="160" t="str">
        <f t="shared" si="1"/>
        <v/>
      </c>
      <c r="AC46" s="160" t="str">
        <f t="shared" si="12"/>
        <v/>
      </c>
      <c r="AD46" s="6" t="str">
        <f t="shared" si="13"/>
        <v/>
      </c>
      <c r="AE46" s="105"/>
      <c r="AF46" s="159"/>
      <c r="AG46" s="159"/>
      <c r="AH46" s="168" t="str">
        <f t="shared" si="14"/>
        <v/>
      </c>
      <c r="AI46" s="5" t="str">
        <f t="shared" si="15"/>
        <v/>
      </c>
      <c r="AJ46" s="159"/>
      <c r="AK46" s="159"/>
      <c r="AL46" s="168" t="str">
        <f t="shared" si="16"/>
        <v/>
      </c>
      <c r="AM46" s="5" t="str">
        <f t="shared" si="17"/>
        <v/>
      </c>
      <c r="AN46" s="159"/>
      <c r="AO46" s="159"/>
      <c r="AP46" s="168" t="str">
        <f t="shared" si="18"/>
        <v/>
      </c>
      <c r="AQ46" s="5" t="str">
        <f t="shared" si="19"/>
        <v/>
      </c>
      <c r="AR46" s="159"/>
      <c r="AS46" s="159"/>
      <c r="AT46" s="168" t="str">
        <f t="shared" si="20"/>
        <v/>
      </c>
      <c r="AU46" s="5" t="str">
        <f t="shared" si="21"/>
        <v/>
      </c>
      <c r="AV46" s="476"/>
      <c r="AW46" s="476"/>
      <c r="AX46" s="168" t="str">
        <f t="shared" si="22"/>
        <v/>
      </c>
      <c r="AY46" s="5" t="str">
        <f t="shared" si="23"/>
        <v/>
      </c>
      <c r="AZ46" s="160" t="str">
        <f t="shared" si="24"/>
        <v/>
      </c>
      <c r="BA46" s="160" t="str">
        <f t="shared" si="25"/>
        <v/>
      </c>
      <c r="BB46" s="160" t="str">
        <f t="shared" si="26"/>
        <v/>
      </c>
      <c r="BC46" s="6" t="str">
        <f t="shared" si="27"/>
        <v/>
      </c>
      <c r="BD46" s="105"/>
      <c r="BE46" s="159"/>
      <c r="BF46" s="159"/>
      <c r="BG46" s="168" t="str">
        <f t="shared" si="28"/>
        <v/>
      </c>
      <c r="BH46" s="5" t="str">
        <f t="shared" si="29"/>
        <v/>
      </c>
      <c r="BI46" s="159"/>
      <c r="BJ46" s="159"/>
      <c r="BK46" s="168" t="str">
        <f t="shared" si="30"/>
        <v/>
      </c>
      <c r="BL46" s="5" t="str">
        <f t="shared" si="31"/>
        <v/>
      </c>
      <c r="BM46" s="159"/>
      <c r="BN46" s="159"/>
      <c r="BO46" s="168" t="str">
        <f t="shared" si="32"/>
        <v/>
      </c>
      <c r="BP46" s="5" t="str">
        <f t="shared" si="33"/>
        <v/>
      </c>
      <c r="BQ46" s="159"/>
      <c r="BR46" s="159"/>
      <c r="BS46" s="168" t="str">
        <f t="shared" si="34"/>
        <v/>
      </c>
      <c r="BT46" s="5" t="str">
        <f t="shared" si="35"/>
        <v/>
      </c>
      <c r="BU46" s="476"/>
      <c r="BV46" s="476"/>
      <c r="BW46" s="168" t="str">
        <f t="shared" si="36"/>
        <v/>
      </c>
      <c r="BX46" s="5" t="str">
        <f t="shared" si="37"/>
        <v/>
      </c>
      <c r="BY46" s="160" t="str">
        <f t="shared" si="38"/>
        <v/>
      </c>
      <c r="BZ46" s="160" t="str">
        <f t="shared" si="39"/>
        <v/>
      </c>
      <c r="CA46" s="160" t="str">
        <f t="shared" si="40"/>
        <v/>
      </c>
      <c r="CB46" s="6" t="str">
        <f t="shared" si="41"/>
        <v/>
      </c>
      <c r="CC46" s="105"/>
      <c r="CD46" s="159"/>
      <c r="CE46" s="159"/>
      <c r="CF46" s="168" t="str">
        <f t="shared" si="42"/>
        <v/>
      </c>
      <c r="CG46" s="5" t="str">
        <f t="shared" si="43"/>
        <v/>
      </c>
      <c r="CH46" s="159"/>
      <c r="CI46" s="159"/>
      <c r="CJ46" s="168" t="str">
        <f t="shared" si="44"/>
        <v/>
      </c>
      <c r="CK46" s="5" t="str">
        <f t="shared" si="45"/>
        <v/>
      </c>
      <c r="CL46" s="159"/>
      <c r="CM46" s="159"/>
      <c r="CN46" s="168" t="str">
        <f t="shared" si="46"/>
        <v/>
      </c>
      <c r="CO46" s="5" t="str">
        <f t="shared" si="47"/>
        <v/>
      </c>
      <c r="CP46" s="159"/>
      <c r="CQ46" s="159"/>
      <c r="CR46" s="168" t="str">
        <f t="shared" si="48"/>
        <v/>
      </c>
      <c r="CS46" s="5" t="str">
        <f t="shared" si="49"/>
        <v/>
      </c>
      <c r="CT46" s="476"/>
      <c r="CU46" s="476"/>
      <c r="CV46" s="168" t="str">
        <f t="shared" si="50"/>
        <v/>
      </c>
      <c r="CW46" s="5" t="str">
        <f t="shared" si="51"/>
        <v/>
      </c>
      <c r="CX46" s="160" t="str">
        <f t="shared" si="52"/>
        <v/>
      </c>
      <c r="CY46" s="160" t="str">
        <f t="shared" si="53"/>
        <v/>
      </c>
      <c r="CZ46" s="160" t="str">
        <f t="shared" si="54"/>
        <v/>
      </c>
      <c r="DA46" s="6" t="str">
        <f t="shared" si="55"/>
        <v/>
      </c>
      <c r="DB46" s="105"/>
      <c r="DC46" s="159"/>
      <c r="DD46" s="159"/>
      <c r="DE46" s="168" t="str">
        <f t="shared" si="56"/>
        <v/>
      </c>
      <c r="DF46" s="5" t="str">
        <f t="shared" si="57"/>
        <v/>
      </c>
      <c r="DG46" s="159"/>
      <c r="DH46" s="159"/>
      <c r="DI46" s="168" t="str">
        <f t="shared" si="58"/>
        <v/>
      </c>
      <c r="DJ46" s="5" t="str">
        <f t="shared" si="59"/>
        <v/>
      </c>
      <c r="DK46" s="159"/>
      <c r="DL46" s="159"/>
      <c r="DM46" s="168" t="str">
        <f t="shared" si="60"/>
        <v/>
      </c>
      <c r="DN46" s="5" t="str">
        <f t="shared" si="61"/>
        <v/>
      </c>
      <c r="DO46" s="159"/>
      <c r="DP46" s="159"/>
      <c r="DQ46" s="168" t="str">
        <f t="shared" si="62"/>
        <v/>
      </c>
      <c r="DR46" s="5" t="str">
        <f t="shared" si="63"/>
        <v/>
      </c>
      <c r="DS46" s="476"/>
      <c r="DT46" s="476"/>
      <c r="DU46" s="168" t="str">
        <f t="shared" si="64"/>
        <v/>
      </c>
      <c r="DV46" s="5" t="str">
        <f t="shared" si="65"/>
        <v/>
      </c>
      <c r="DW46" s="160" t="str">
        <f t="shared" si="66"/>
        <v/>
      </c>
      <c r="DX46" s="160" t="str">
        <f t="shared" si="67"/>
        <v/>
      </c>
      <c r="DY46" s="160" t="str">
        <f t="shared" si="68"/>
        <v/>
      </c>
      <c r="DZ46" s="6" t="str">
        <f t="shared" si="69"/>
        <v/>
      </c>
      <c r="EA46" s="105"/>
      <c r="EB46" s="159"/>
      <c r="EC46" s="159"/>
      <c r="ED46" s="168" t="str">
        <f t="shared" si="70"/>
        <v/>
      </c>
      <c r="EE46" s="5" t="str">
        <f t="shared" si="71"/>
        <v/>
      </c>
      <c r="EF46" s="159"/>
      <c r="EG46" s="159"/>
      <c r="EH46" s="168" t="str">
        <f t="shared" si="72"/>
        <v/>
      </c>
      <c r="EI46" s="5" t="str">
        <f t="shared" si="73"/>
        <v/>
      </c>
      <c r="EJ46" s="159"/>
      <c r="EK46" s="159"/>
      <c r="EL46" s="168" t="str">
        <f t="shared" si="74"/>
        <v/>
      </c>
      <c r="EM46" s="5" t="str">
        <f t="shared" si="75"/>
        <v/>
      </c>
      <c r="EN46" s="159"/>
      <c r="EO46" s="159"/>
      <c r="EP46" s="168" t="str">
        <f t="shared" si="76"/>
        <v/>
      </c>
      <c r="EQ46" s="5" t="str">
        <f t="shared" si="77"/>
        <v/>
      </c>
      <c r="ER46" s="476"/>
      <c r="ES46" s="476"/>
      <c r="ET46" s="168" t="str">
        <f t="shared" si="78"/>
        <v/>
      </c>
      <c r="EU46" s="5" t="str">
        <f t="shared" si="79"/>
        <v/>
      </c>
      <c r="EV46" s="160" t="str">
        <f t="shared" si="80"/>
        <v/>
      </c>
      <c r="EW46" s="160" t="str">
        <f t="shared" si="81"/>
        <v/>
      </c>
      <c r="EX46" s="160" t="str">
        <f t="shared" si="82"/>
        <v/>
      </c>
      <c r="EY46" s="6" t="str">
        <f t="shared" si="83"/>
        <v/>
      </c>
      <c r="EZ46" s="105"/>
      <c r="FA46" s="105"/>
      <c r="FB46" s="105"/>
      <c r="FC46" s="105"/>
      <c r="FD46" s="105"/>
      <c r="FE46" s="106" t="str">
        <f t="shared" si="84"/>
        <v/>
      </c>
      <c r="FF46" s="100" t="str">
        <f t="shared" si="85"/>
        <v xml:space="preserve"> </v>
      </c>
      <c r="FG46" s="105"/>
      <c r="FH46" s="105"/>
      <c r="FI46" s="105"/>
      <c r="FJ46" s="105"/>
      <c r="FK46" s="105"/>
      <c r="FL46" s="107" t="str">
        <f t="shared" si="86"/>
        <v/>
      </c>
      <c r="FM46" s="101" t="str">
        <f t="shared" si="87"/>
        <v xml:space="preserve"> </v>
      </c>
      <c r="FN46" s="105"/>
      <c r="FO46" s="105"/>
      <c r="FP46" s="105"/>
      <c r="FQ46" s="105"/>
      <c r="FR46" s="105"/>
      <c r="FS46" s="204" t="str">
        <f t="shared" si="88"/>
        <v/>
      </c>
      <c r="FT46" s="205" t="str">
        <f t="shared" si="89"/>
        <v xml:space="preserve"> </v>
      </c>
      <c r="FU46" s="477"/>
      <c r="FV46" s="316" t="str">
        <f>IF(AND(C46=""),"-",VLOOKUP(B46,Register!$A$7:$AM$311,19,FALSE))</f>
        <v>-</v>
      </c>
      <c r="FW46" s="7" t="str">
        <f>IF(AND(C46=""),"-",VLOOKUP(B46,Register!$A$7:$AM$311,20,FALSE))</f>
        <v>-</v>
      </c>
      <c r="FX46" s="7" t="str">
        <f>IF(AND(C46=""),"-",VLOOKUP(B46,Register!$A$7:$AM$311,21,FALSE))</f>
        <v>-</v>
      </c>
      <c r="FY46" s="7" t="str">
        <f>IF(AND(C46=""),"-",VLOOKUP(B46,Register!$A$7:$AM$311,22,FALSE))</f>
        <v>-</v>
      </c>
      <c r="FZ46" s="7" t="str">
        <f>IF(AND(C46=""),"-",VLOOKUP(B46,Register!$A$7:$AM$311,23,FALSE))</f>
        <v>-</v>
      </c>
      <c r="GA46" s="7" t="str">
        <f>IF(AND(C46=""),"-",VLOOKUP(B46,Register!$A$7:$AM$311,24,FALSE))</f>
        <v>-</v>
      </c>
      <c r="GB46" s="7" t="str">
        <f>IF(AND(C46=""),"-",VLOOKUP(B46,Register!$A$7:$AM$311,25,FALSE))</f>
        <v>-</v>
      </c>
      <c r="GC46" s="7" t="str">
        <f>IF(AND(C46=""),"-",VLOOKUP(B46,Register!$A$7:$AM$311,26,FALSE))</f>
        <v>-</v>
      </c>
      <c r="GD46" s="7" t="str">
        <f>IF(AND(C46=""),"-",VLOOKUP(B46,Register!$A$7:$AM$311,27,FALSE))</f>
        <v>-</v>
      </c>
      <c r="GE46" s="7" t="str">
        <f>IF(AND(C46=""),"-",VLOOKUP(B46,Register!$A$7:$AM$311,28,FALSE))</f>
        <v>-</v>
      </c>
      <c r="GF46" s="7" t="str">
        <f>IF(AND(C46=""),"-",VLOOKUP(B46,Register!$A$7:$AM$311,29,FALSE))</f>
        <v>-</v>
      </c>
      <c r="GG46" s="7" t="str">
        <f>IF(AND(C46=""),"-",VLOOKUP(B46,Register!$A$7:$AM$311,30,FALSE))</f>
        <v>-</v>
      </c>
      <c r="GH46" s="8" t="str">
        <f>IF(AND(C46=""),"-",VLOOKUP(B46,Register!$A$7:$AM$311,31,FALSE))</f>
        <v>-</v>
      </c>
      <c r="GI46" s="309" t="str">
        <f>IF(AND(C46=""),"",VLOOKUP(B46,Register!$A$7:$CL$311,36,FALSE))</f>
        <v/>
      </c>
      <c r="GJ46" s="182" t="str">
        <f t="shared" si="90"/>
        <v/>
      </c>
      <c r="GK46" s="312" t="str">
        <f t="shared" si="91"/>
        <v/>
      </c>
      <c r="GL46" s="314" t="str">
        <f t="shared" si="92"/>
        <v/>
      </c>
      <c r="GM46" s="3"/>
      <c r="GP46" s="315"/>
      <c r="GR46" s="3"/>
      <c r="GS46" s="3"/>
      <c r="GT46" s="3"/>
      <c r="GU46" s="3"/>
      <c r="GV46" s="3"/>
      <c r="GW46" s="3"/>
      <c r="GX46" s="3"/>
      <c r="GY46" s="3"/>
      <c r="GZ46" s="3"/>
      <c r="HA46" s="3"/>
      <c r="HB46" s="3"/>
      <c r="HC46" s="3"/>
      <c r="HD46" s="3"/>
      <c r="HE46" s="3"/>
      <c r="HF46" s="3"/>
      <c r="HG46" s="3"/>
      <c r="HH46" s="3"/>
      <c r="HI46" s="3"/>
      <c r="HJ46" s="3"/>
      <c r="HK46" s="3"/>
      <c r="HL46" s="3"/>
      <c r="HM46" s="3"/>
      <c r="HW46" s="321" t="str">
        <f>IF(ISNA(VLOOKUP(B46,Register!A$7:Z$315,9,FALSE)),"",VLOOKUP(B46,Register!A$7:Z$315,9,FALSE))</f>
        <v/>
      </c>
      <c r="HX46" s="321" t="str">
        <f>IF(ISNA(VLOOKUP(B46,Register!A$7:Z$315,12,FALSE)),"",VLOOKUP(B46,Register!A$7:Z$315,12,FALSE))</f>
        <v/>
      </c>
      <c r="HY46" s="321" t="str">
        <f t="shared" si="93"/>
        <v/>
      </c>
      <c r="HZ46" s="321" t="str">
        <f t="shared" si="94"/>
        <v/>
      </c>
      <c r="IA46" s="321" t="str">
        <f t="shared" si="95"/>
        <v/>
      </c>
      <c r="IB46" s="321" t="str">
        <f t="shared" si="96"/>
        <v/>
      </c>
      <c r="IC46" s="321" t="str">
        <f t="shared" si="97"/>
        <v/>
      </c>
      <c r="ID46" s="321" t="str">
        <f t="shared" si="98"/>
        <v/>
      </c>
      <c r="IE46" s="321" t="str">
        <f t="shared" si="99"/>
        <v/>
      </c>
      <c r="IF46" s="321" t="str">
        <f t="shared" si="100"/>
        <v/>
      </c>
    </row>
    <row r="47" spans="1:240" ht="21">
      <c r="A47" s="172">
        <v>35</v>
      </c>
      <c r="B47" s="197"/>
      <c r="C47" s="196" t="str">
        <f>IF(ISNA(VLOOKUP(B47,Register!A$7:Z$315,3,FALSE)),"",VLOOKUP(B47,Register!A$7:Z$315,3,FALSE))</f>
        <v/>
      </c>
      <c r="D47" s="196" t="str">
        <f>IF(ISNA(VLOOKUP(B47,Register!A$7:Z$315,4,FALSE)),"",VLOOKUP(B47,Register!A$7:Z$315,4,FALSE))</f>
        <v/>
      </c>
      <c r="E47" s="195" t="str">
        <f>IF(ISNA(VLOOKUP(B47,Register!A$7:Z$315,6,FALSE)),"",VLOOKUP(B47,Register!A$7:Z$315,6,FALSE))</f>
        <v/>
      </c>
      <c r="F47" s="105"/>
      <c r="G47" s="159"/>
      <c r="H47" s="159"/>
      <c r="I47" s="168" t="str">
        <f t="shared" si="2"/>
        <v/>
      </c>
      <c r="J47" s="5" t="str">
        <f t="shared" si="3"/>
        <v/>
      </c>
      <c r="K47" s="159"/>
      <c r="L47" s="159"/>
      <c r="M47" s="168" t="str">
        <f t="shared" si="4"/>
        <v/>
      </c>
      <c r="N47" s="5" t="str">
        <f t="shared" si="5"/>
        <v/>
      </c>
      <c r="O47" s="159"/>
      <c r="P47" s="159"/>
      <c r="Q47" s="168" t="str">
        <f t="shared" si="6"/>
        <v/>
      </c>
      <c r="R47" s="5" t="str">
        <f t="shared" si="7"/>
        <v/>
      </c>
      <c r="S47" s="159"/>
      <c r="T47" s="159"/>
      <c r="U47" s="168" t="str">
        <f t="shared" si="8"/>
        <v/>
      </c>
      <c r="V47" s="5" t="str">
        <f t="shared" si="9"/>
        <v/>
      </c>
      <c r="W47" s="476"/>
      <c r="X47" s="476"/>
      <c r="Y47" s="168" t="str">
        <f t="shared" si="10"/>
        <v/>
      </c>
      <c r="Z47" s="5" t="str">
        <f t="shared" si="11"/>
        <v/>
      </c>
      <c r="AA47" s="160" t="str">
        <f t="shared" si="101"/>
        <v/>
      </c>
      <c r="AB47" s="160" t="str">
        <f t="shared" si="1"/>
        <v/>
      </c>
      <c r="AC47" s="160" t="str">
        <f t="shared" si="12"/>
        <v/>
      </c>
      <c r="AD47" s="6" t="str">
        <f t="shared" si="13"/>
        <v/>
      </c>
      <c r="AE47" s="105"/>
      <c r="AF47" s="159"/>
      <c r="AG47" s="159"/>
      <c r="AH47" s="168" t="str">
        <f t="shared" si="14"/>
        <v/>
      </c>
      <c r="AI47" s="5" t="str">
        <f t="shared" si="15"/>
        <v/>
      </c>
      <c r="AJ47" s="159"/>
      <c r="AK47" s="159"/>
      <c r="AL47" s="168" t="str">
        <f t="shared" si="16"/>
        <v/>
      </c>
      <c r="AM47" s="5" t="str">
        <f t="shared" si="17"/>
        <v/>
      </c>
      <c r="AN47" s="159"/>
      <c r="AO47" s="159"/>
      <c r="AP47" s="168" t="str">
        <f t="shared" si="18"/>
        <v/>
      </c>
      <c r="AQ47" s="5" t="str">
        <f t="shared" si="19"/>
        <v/>
      </c>
      <c r="AR47" s="159"/>
      <c r="AS47" s="159"/>
      <c r="AT47" s="168" t="str">
        <f t="shared" si="20"/>
        <v/>
      </c>
      <c r="AU47" s="5" t="str">
        <f t="shared" si="21"/>
        <v/>
      </c>
      <c r="AV47" s="476"/>
      <c r="AW47" s="476"/>
      <c r="AX47" s="168" t="str">
        <f t="shared" si="22"/>
        <v/>
      </c>
      <c r="AY47" s="5" t="str">
        <f t="shared" si="23"/>
        <v/>
      </c>
      <c r="AZ47" s="160" t="str">
        <f t="shared" si="24"/>
        <v/>
      </c>
      <c r="BA47" s="160" t="str">
        <f t="shared" si="25"/>
        <v/>
      </c>
      <c r="BB47" s="160" t="str">
        <f t="shared" si="26"/>
        <v/>
      </c>
      <c r="BC47" s="6" t="str">
        <f t="shared" si="27"/>
        <v/>
      </c>
      <c r="BD47" s="105"/>
      <c r="BE47" s="159"/>
      <c r="BF47" s="159"/>
      <c r="BG47" s="168" t="str">
        <f t="shared" si="28"/>
        <v/>
      </c>
      <c r="BH47" s="5" t="str">
        <f t="shared" si="29"/>
        <v/>
      </c>
      <c r="BI47" s="159"/>
      <c r="BJ47" s="159"/>
      <c r="BK47" s="168" t="str">
        <f t="shared" si="30"/>
        <v/>
      </c>
      <c r="BL47" s="5" t="str">
        <f t="shared" si="31"/>
        <v/>
      </c>
      <c r="BM47" s="159"/>
      <c r="BN47" s="159"/>
      <c r="BO47" s="168" t="str">
        <f t="shared" si="32"/>
        <v/>
      </c>
      <c r="BP47" s="5" t="str">
        <f t="shared" si="33"/>
        <v/>
      </c>
      <c r="BQ47" s="159"/>
      <c r="BR47" s="159"/>
      <c r="BS47" s="168" t="str">
        <f t="shared" si="34"/>
        <v/>
      </c>
      <c r="BT47" s="5" t="str">
        <f t="shared" si="35"/>
        <v/>
      </c>
      <c r="BU47" s="476"/>
      <c r="BV47" s="476"/>
      <c r="BW47" s="168" t="str">
        <f t="shared" si="36"/>
        <v/>
      </c>
      <c r="BX47" s="5" t="str">
        <f t="shared" si="37"/>
        <v/>
      </c>
      <c r="BY47" s="160" t="str">
        <f t="shared" si="38"/>
        <v/>
      </c>
      <c r="BZ47" s="160" t="str">
        <f t="shared" si="39"/>
        <v/>
      </c>
      <c r="CA47" s="160" t="str">
        <f t="shared" si="40"/>
        <v/>
      </c>
      <c r="CB47" s="6" t="str">
        <f t="shared" si="41"/>
        <v/>
      </c>
      <c r="CC47" s="105"/>
      <c r="CD47" s="159"/>
      <c r="CE47" s="159"/>
      <c r="CF47" s="168" t="str">
        <f t="shared" si="42"/>
        <v/>
      </c>
      <c r="CG47" s="5" t="str">
        <f t="shared" si="43"/>
        <v/>
      </c>
      <c r="CH47" s="159"/>
      <c r="CI47" s="159"/>
      <c r="CJ47" s="168" t="str">
        <f t="shared" si="44"/>
        <v/>
      </c>
      <c r="CK47" s="5" t="str">
        <f t="shared" si="45"/>
        <v/>
      </c>
      <c r="CL47" s="159"/>
      <c r="CM47" s="159"/>
      <c r="CN47" s="168" t="str">
        <f t="shared" si="46"/>
        <v/>
      </c>
      <c r="CO47" s="5" t="str">
        <f t="shared" si="47"/>
        <v/>
      </c>
      <c r="CP47" s="159"/>
      <c r="CQ47" s="159"/>
      <c r="CR47" s="168" t="str">
        <f t="shared" si="48"/>
        <v/>
      </c>
      <c r="CS47" s="5" t="str">
        <f t="shared" si="49"/>
        <v/>
      </c>
      <c r="CT47" s="476"/>
      <c r="CU47" s="476"/>
      <c r="CV47" s="168" t="str">
        <f t="shared" si="50"/>
        <v/>
      </c>
      <c r="CW47" s="5" t="str">
        <f t="shared" si="51"/>
        <v/>
      </c>
      <c r="CX47" s="160" t="str">
        <f t="shared" si="52"/>
        <v/>
      </c>
      <c r="CY47" s="160" t="str">
        <f t="shared" si="53"/>
        <v/>
      </c>
      <c r="CZ47" s="160" t="str">
        <f t="shared" si="54"/>
        <v/>
      </c>
      <c r="DA47" s="6" t="str">
        <f t="shared" si="55"/>
        <v/>
      </c>
      <c r="DB47" s="105"/>
      <c r="DC47" s="159"/>
      <c r="DD47" s="159"/>
      <c r="DE47" s="168" t="str">
        <f t="shared" si="56"/>
        <v/>
      </c>
      <c r="DF47" s="5" t="str">
        <f t="shared" si="57"/>
        <v/>
      </c>
      <c r="DG47" s="159"/>
      <c r="DH47" s="159"/>
      <c r="DI47" s="168" t="str">
        <f t="shared" si="58"/>
        <v/>
      </c>
      <c r="DJ47" s="5" t="str">
        <f t="shared" si="59"/>
        <v/>
      </c>
      <c r="DK47" s="159"/>
      <c r="DL47" s="159"/>
      <c r="DM47" s="168" t="str">
        <f t="shared" si="60"/>
        <v/>
      </c>
      <c r="DN47" s="5" t="str">
        <f t="shared" si="61"/>
        <v/>
      </c>
      <c r="DO47" s="159"/>
      <c r="DP47" s="159"/>
      <c r="DQ47" s="168" t="str">
        <f t="shared" si="62"/>
        <v/>
      </c>
      <c r="DR47" s="5" t="str">
        <f t="shared" si="63"/>
        <v/>
      </c>
      <c r="DS47" s="476"/>
      <c r="DT47" s="476"/>
      <c r="DU47" s="168" t="str">
        <f t="shared" si="64"/>
        <v/>
      </c>
      <c r="DV47" s="5" t="str">
        <f t="shared" si="65"/>
        <v/>
      </c>
      <c r="DW47" s="160" t="str">
        <f t="shared" si="66"/>
        <v/>
      </c>
      <c r="DX47" s="160" t="str">
        <f t="shared" si="67"/>
        <v/>
      </c>
      <c r="DY47" s="160" t="str">
        <f t="shared" si="68"/>
        <v/>
      </c>
      <c r="DZ47" s="6" t="str">
        <f t="shared" si="69"/>
        <v/>
      </c>
      <c r="EA47" s="105"/>
      <c r="EB47" s="159"/>
      <c r="EC47" s="159"/>
      <c r="ED47" s="168" t="str">
        <f t="shared" si="70"/>
        <v/>
      </c>
      <c r="EE47" s="5" t="str">
        <f t="shared" si="71"/>
        <v/>
      </c>
      <c r="EF47" s="159"/>
      <c r="EG47" s="159"/>
      <c r="EH47" s="168" t="str">
        <f t="shared" si="72"/>
        <v/>
      </c>
      <c r="EI47" s="5" t="str">
        <f t="shared" si="73"/>
        <v/>
      </c>
      <c r="EJ47" s="159"/>
      <c r="EK47" s="159"/>
      <c r="EL47" s="168" t="str">
        <f t="shared" si="74"/>
        <v/>
      </c>
      <c r="EM47" s="5" t="str">
        <f t="shared" si="75"/>
        <v/>
      </c>
      <c r="EN47" s="159"/>
      <c r="EO47" s="159"/>
      <c r="EP47" s="168" t="str">
        <f t="shared" si="76"/>
        <v/>
      </c>
      <c r="EQ47" s="5" t="str">
        <f t="shared" si="77"/>
        <v/>
      </c>
      <c r="ER47" s="476"/>
      <c r="ES47" s="476"/>
      <c r="ET47" s="168" t="str">
        <f t="shared" si="78"/>
        <v/>
      </c>
      <c r="EU47" s="5" t="str">
        <f t="shared" si="79"/>
        <v/>
      </c>
      <c r="EV47" s="160" t="str">
        <f t="shared" si="80"/>
        <v/>
      </c>
      <c r="EW47" s="160" t="str">
        <f t="shared" si="81"/>
        <v/>
      </c>
      <c r="EX47" s="160" t="str">
        <f t="shared" si="82"/>
        <v/>
      </c>
      <c r="EY47" s="6" t="str">
        <f t="shared" si="83"/>
        <v/>
      </c>
      <c r="EZ47" s="105"/>
      <c r="FA47" s="105"/>
      <c r="FB47" s="105"/>
      <c r="FC47" s="105"/>
      <c r="FD47" s="105"/>
      <c r="FE47" s="106" t="str">
        <f t="shared" si="84"/>
        <v/>
      </c>
      <c r="FF47" s="100" t="str">
        <f t="shared" si="85"/>
        <v xml:space="preserve"> </v>
      </c>
      <c r="FG47" s="105"/>
      <c r="FH47" s="105"/>
      <c r="FI47" s="105"/>
      <c r="FJ47" s="105"/>
      <c r="FK47" s="105"/>
      <c r="FL47" s="107" t="str">
        <f t="shared" si="86"/>
        <v/>
      </c>
      <c r="FM47" s="101" t="str">
        <f t="shared" si="87"/>
        <v xml:space="preserve"> </v>
      </c>
      <c r="FN47" s="105"/>
      <c r="FO47" s="105"/>
      <c r="FP47" s="105"/>
      <c r="FQ47" s="105"/>
      <c r="FR47" s="105"/>
      <c r="FS47" s="204" t="str">
        <f t="shared" si="88"/>
        <v/>
      </c>
      <c r="FT47" s="205" t="str">
        <f t="shared" si="89"/>
        <v xml:space="preserve"> </v>
      </c>
      <c r="FU47" s="477"/>
      <c r="FV47" s="316" t="str">
        <f>IF(AND(C47=""),"-",VLOOKUP(B47,Register!$A$7:$AM$311,19,FALSE))</f>
        <v>-</v>
      </c>
      <c r="FW47" s="7" t="str">
        <f>IF(AND(C47=""),"-",VLOOKUP(B47,Register!$A$7:$AM$311,20,FALSE))</f>
        <v>-</v>
      </c>
      <c r="FX47" s="7" t="str">
        <f>IF(AND(C47=""),"-",VLOOKUP(B47,Register!$A$7:$AM$311,21,FALSE))</f>
        <v>-</v>
      </c>
      <c r="FY47" s="7" t="str">
        <f>IF(AND(C47=""),"-",VLOOKUP(B47,Register!$A$7:$AM$311,22,FALSE))</f>
        <v>-</v>
      </c>
      <c r="FZ47" s="7" t="str">
        <f>IF(AND(C47=""),"-",VLOOKUP(B47,Register!$A$7:$AM$311,23,FALSE))</f>
        <v>-</v>
      </c>
      <c r="GA47" s="7" t="str">
        <f>IF(AND(C47=""),"-",VLOOKUP(B47,Register!$A$7:$AM$311,24,FALSE))</f>
        <v>-</v>
      </c>
      <c r="GB47" s="7" t="str">
        <f>IF(AND(C47=""),"-",VLOOKUP(B47,Register!$A$7:$AM$311,25,FALSE))</f>
        <v>-</v>
      </c>
      <c r="GC47" s="7" t="str">
        <f>IF(AND(C47=""),"-",VLOOKUP(B47,Register!$A$7:$AM$311,26,FALSE))</f>
        <v>-</v>
      </c>
      <c r="GD47" s="7" t="str">
        <f>IF(AND(C47=""),"-",VLOOKUP(B47,Register!$A$7:$AM$311,27,FALSE))</f>
        <v>-</v>
      </c>
      <c r="GE47" s="7" t="str">
        <f>IF(AND(C47=""),"-",VLOOKUP(B47,Register!$A$7:$AM$311,28,FALSE))</f>
        <v>-</v>
      </c>
      <c r="GF47" s="7" t="str">
        <f>IF(AND(C47=""),"-",VLOOKUP(B47,Register!$A$7:$AM$311,29,FALSE))</f>
        <v>-</v>
      </c>
      <c r="GG47" s="7" t="str">
        <f>IF(AND(C47=""),"-",VLOOKUP(B47,Register!$A$7:$AM$311,30,FALSE))</f>
        <v>-</v>
      </c>
      <c r="GH47" s="8" t="str">
        <f>IF(AND(C47=""),"-",VLOOKUP(B47,Register!$A$7:$AM$311,31,FALSE))</f>
        <v>-</v>
      </c>
      <c r="GI47" s="309" t="str">
        <f>IF(AND(C47=""),"",VLOOKUP(B47,Register!$A$7:$CL$311,36,FALSE))</f>
        <v/>
      </c>
      <c r="GJ47" s="182" t="str">
        <f t="shared" si="90"/>
        <v/>
      </c>
      <c r="GK47" s="312" t="str">
        <f t="shared" si="91"/>
        <v/>
      </c>
      <c r="GL47" s="314" t="str">
        <f t="shared" si="92"/>
        <v/>
      </c>
      <c r="GM47" s="3"/>
      <c r="GP47" s="315"/>
      <c r="GR47" s="3"/>
      <c r="GS47" s="3"/>
      <c r="GT47" s="3"/>
      <c r="GU47" s="3"/>
      <c r="GV47" s="3"/>
      <c r="GW47" s="3"/>
      <c r="GX47" s="3"/>
      <c r="GY47" s="3"/>
      <c r="GZ47" s="3"/>
      <c r="HA47" s="3"/>
      <c r="HB47" s="3"/>
      <c r="HC47" s="3"/>
      <c r="HD47" s="3"/>
      <c r="HE47" s="3"/>
      <c r="HF47" s="3"/>
      <c r="HG47" s="3"/>
      <c r="HH47" s="3"/>
      <c r="HI47" s="3"/>
      <c r="HJ47" s="3"/>
      <c r="HK47" s="3"/>
      <c r="HL47" s="3"/>
      <c r="HM47" s="3"/>
      <c r="HW47" s="321" t="str">
        <f>IF(ISNA(VLOOKUP(B47,Register!A$7:Z$315,9,FALSE)),"",VLOOKUP(B47,Register!A$7:Z$315,9,FALSE))</f>
        <v/>
      </c>
      <c r="HX47" s="321" t="str">
        <f>IF(ISNA(VLOOKUP(B47,Register!A$7:Z$315,12,FALSE)),"",VLOOKUP(B47,Register!A$7:Z$315,12,FALSE))</f>
        <v/>
      </c>
      <c r="HY47" s="321" t="str">
        <f t="shared" si="93"/>
        <v/>
      </c>
      <c r="HZ47" s="321" t="str">
        <f t="shared" si="94"/>
        <v/>
      </c>
      <c r="IA47" s="321" t="str">
        <f t="shared" si="95"/>
        <v/>
      </c>
      <c r="IB47" s="321" t="str">
        <f t="shared" si="96"/>
        <v/>
      </c>
      <c r="IC47" s="321" t="str">
        <f t="shared" si="97"/>
        <v/>
      </c>
      <c r="ID47" s="321" t="str">
        <f t="shared" si="98"/>
        <v/>
      </c>
      <c r="IE47" s="321" t="str">
        <f t="shared" si="99"/>
        <v/>
      </c>
      <c r="IF47" s="321" t="str">
        <f t="shared" si="100"/>
        <v/>
      </c>
    </row>
    <row r="48" spans="1:240" ht="21">
      <c r="A48" s="172">
        <v>36</v>
      </c>
      <c r="B48" s="197"/>
      <c r="C48" s="196" t="str">
        <f>IF(ISNA(VLOOKUP(B48,Register!A$7:Z$315,3,FALSE)),"",VLOOKUP(B48,Register!A$7:Z$315,3,FALSE))</f>
        <v/>
      </c>
      <c r="D48" s="196" t="str">
        <f>IF(ISNA(VLOOKUP(B48,Register!A$7:Z$315,4,FALSE)),"",VLOOKUP(B48,Register!A$7:Z$315,4,FALSE))</f>
        <v/>
      </c>
      <c r="E48" s="195" t="str">
        <f>IF(ISNA(VLOOKUP(B48,Register!A$7:Z$315,6,FALSE)),"",VLOOKUP(B48,Register!A$7:Z$315,6,FALSE))</f>
        <v/>
      </c>
      <c r="F48" s="105"/>
      <c r="G48" s="159"/>
      <c r="H48" s="159"/>
      <c r="I48" s="168" t="str">
        <f t="shared" si="2"/>
        <v/>
      </c>
      <c r="J48" s="5" t="str">
        <f t="shared" si="3"/>
        <v/>
      </c>
      <c r="K48" s="159"/>
      <c r="L48" s="159"/>
      <c r="M48" s="168" t="str">
        <f t="shared" si="4"/>
        <v/>
      </c>
      <c r="N48" s="5" t="str">
        <f t="shared" si="5"/>
        <v/>
      </c>
      <c r="O48" s="159"/>
      <c r="P48" s="159"/>
      <c r="Q48" s="168" t="str">
        <f t="shared" si="6"/>
        <v/>
      </c>
      <c r="R48" s="5" t="str">
        <f t="shared" si="7"/>
        <v/>
      </c>
      <c r="S48" s="159"/>
      <c r="T48" s="159"/>
      <c r="U48" s="168" t="str">
        <f t="shared" si="8"/>
        <v/>
      </c>
      <c r="V48" s="5" t="str">
        <f t="shared" si="9"/>
        <v/>
      </c>
      <c r="W48" s="476"/>
      <c r="X48" s="476"/>
      <c r="Y48" s="168" t="str">
        <f t="shared" si="10"/>
        <v/>
      </c>
      <c r="Z48" s="5" t="str">
        <f t="shared" si="11"/>
        <v/>
      </c>
      <c r="AA48" s="160" t="str">
        <f t="shared" si="101"/>
        <v/>
      </c>
      <c r="AB48" s="160" t="str">
        <f t="shared" si="1"/>
        <v/>
      </c>
      <c r="AC48" s="160" t="str">
        <f t="shared" si="12"/>
        <v/>
      </c>
      <c r="AD48" s="6" t="str">
        <f t="shared" si="13"/>
        <v/>
      </c>
      <c r="AE48" s="105"/>
      <c r="AF48" s="159"/>
      <c r="AG48" s="159"/>
      <c r="AH48" s="168" t="str">
        <f t="shared" si="14"/>
        <v/>
      </c>
      <c r="AI48" s="5" t="str">
        <f t="shared" si="15"/>
        <v/>
      </c>
      <c r="AJ48" s="159"/>
      <c r="AK48" s="159"/>
      <c r="AL48" s="168" t="str">
        <f t="shared" si="16"/>
        <v/>
      </c>
      <c r="AM48" s="5" t="str">
        <f t="shared" si="17"/>
        <v/>
      </c>
      <c r="AN48" s="159"/>
      <c r="AO48" s="159"/>
      <c r="AP48" s="168" t="str">
        <f t="shared" si="18"/>
        <v/>
      </c>
      <c r="AQ48" s="5" t="str">
        <f t="shared" si="19"/>
        <v/>
      </c>
      <c r="AR48" s="159"/>
      <c r="AS48" s="159"/>
      <c r="AT48" s="168" t="str">
        <f t="shared" si="20"/>
        <v/>
      </c>
      <c r="AU48" s="5" t="str">
        <f t="shared" si="21"/>
        <v/>
      </c>
      <c r="AV48" s="476"/>
      <c r="AW48" s="476"/>
      <c r="AX48" s="168" t="str">
        <f t="shared" si="22"/>
        <v/>
      </c>
      <c r="AY48" s="5" t="str">
        <f t="shared" si="23"/>
        <v/>
      </c>
      <c r="AZ48" s="160" t="str">
        <f t="shared" si="24"/>
        <v/>
      </c>
      <c r="BA48" s="160" t="str">
        <f t="shared" si="25"/>
        <v/>
      </c>
      <c r="BB48" s="160" t="str">
        <f t="shared" si="26"/>
        <v/>
      </c>
      <c r="BC48" s="6" t="str">
        <f t="shared" si="27"/>
        <v/>
      </c>
      <c r="BD48" s="105"/>
      <c r="BE48" s="159"/>
      <c r="BF48" s="159"/>
      <c r="BG48" s="168" t="str">
        <f t="shared" si="28"/>
        <v/>
      </c>
      <c r="BH48" s="5" t="str">
        <f t="shared" si="29"/>
        <v/>
      </c>
      <c r="BI48" s="159"/>
      <c r="BJ48" s="159"/>
      <c r="BK48" s="168" t="str">
        <f t="shared" si="30"/>
        <v/>
      </c>
      <c r="BL48" s="5" t="str">
        <f t="shared" si="31"/>
        <v/>
      </c>
      <c r="BM48" s="159"/>
      <c r="BN48" s="159"/>
      <c r="BO48" s="168" t="str">
        <f t="shared" si="32"/>
        <v/>
      </c>
      <c r="BP48" s="5" t="str">
        <f t="shared" si="33"/>
        <v/>
      </c>
      <c r="BQ48" s="159"/>
      <c r="BR48" s="159"/>
      <c r="BS48" s="168" t="str">
        <f t="shared" si="34"/>
        <v/>
      </c>
      <c r="BT48" s="5" t="str">
        <f t="shared" si="35"/>
        <v/>
      </c>
      <c r="BU48" s="476"/>
      <c r="BV48" s="476"/>
      <c r="BW48" s="168" t="str">
        <f t="shared" si="36"/>
        <v/>
      </c>
      <c r="BX48" s="5" t="str">
        <f t="shared" si="37"/>
        <v/>
      </c>
      <c r="BY48" s="160" t="str">
        <f t="shared" si="38"/>
        <v/>
      </c>
      <c r="BZ48" s="160" t="str">
        <f t="shared" si="39"/>
        <v/>
      </c>
      <c r="CA48" s="160" t="str">
        <f t="shared" si="40"/>
        <v/>
      </c>
      <c r="CB48" s="6" t="str">
        <f t="shared" si="41"/>
        <v/>
      </c>
      <c r="CC48" s="105"/>
      <c r="CD48" s="159"/>
      <c r="CE48" s="159"/>
      <c r="CF48" s="168" t="str">
        <f t="shared" si="42"/>
        <v/>
      </c>
      <c r="CG48" s="5" t="str">
        <f t="shared" si="43"/>
        <v/>
      </c>
      <c r="CH48" s="159"/>
      <c r="CI48" s="159"/>
      <c r="CJ48" s="168" t="str">
        <f t="shared" si="44"/>
        <v/>
      </c>
      <c r="CK48" s="5" t="str">
        <f t="shared" si="45"/>
        <v/>
      </c>
      <c r="CL48" s="159"/>
      <c r="CM48" s="159"/>
      <c r="CN48" s="168" t="str">
        <f t="shared" si="46"/>
        <v/>
      </c>
      <c r="CO48" s="5" t="str">
        <f t="shared" si="47"/>
        <v/>
      </c>
      <c r="CP48" s="159"/>
      <c r="CQ48" s="159"/>
      <c r="CR48" s="168" t="str">
        <f t="shared" si="48"/>
        <v/>
      </c>
      <c r="CS48" s="5" t="str">
        <f t="shared" si="49"/>
        <v/>
      </c>
      <c r="CT48" s="476"/>
      <c r="CU48" s="476"/>
      <c r="CV48" s="168" t="str">
        <f t="shared" si="50"/>
        <v/>
      </c>
      <c r="CW48" s="5" t="str">
        <f t="shared" si="51"/>
        <v/>
      </c>
      <c r="CX48" s="160" t="str">
        <f t="shared" si="52"/>
        <v/>
      </c>
      <c r="CY48" s="160" t="str">
        <f t="shared" si="53"/>
        <v/>
      </c>
      <c r="CZ48" s="160" t="str">
        <f t="shared" si="54"/>
        <v/>
      </c>
      <c r="DA48" s="6" t="str">
        <f t="shared" si="55"/>
        <v/>
      </c>
      <c r="DB48" s="105"/>
      <c r="DC48" s="159"/>
      <c r="DD48" s="159"/>
      <c r="DE48" s="168" t="str">
        <f t="shared" si="56"/>
        <v/>
      </c>
      <c r="DF48" s="5" t="str">
        <f t="shared" si="57"/>
        <v/>
      </c>
      <c r="DG48" s="159"/>
      <c r="DH48" s="159"/>
      <c r="DI48" s="168" t="str">
        <f t="shared" si="58"/>
        <v/>
      </c>
      <c r="DJ48" s="5" t="str">
        <f t="shared" si="59"/>
        <v/>
      </c>
      <c r="DK48" s="159"/>
      <c r="DL48" s="159"/>
      <c r="DM48" s="168" t="str">
        <f t="shared" si="60"/>
        <v/>
      </c>
      <c r="DN48" s="5" t="str">
        <f t="shared" si="61"/>
        <v/>
      </c>
      <c r="DO48" s="159"/>
      <c r="DP48" s="159"/>
      <c r="DQ48" s="168" t="str">
        <f t="shared" si="62"/>
        <v/>
      </c>
      <c r="DR48" s="5" t="str">
        <f t="shared" si="63"/>
        <v/>
      </c>
      <c r="DS48" s="476"/>
      <c r="DT48" s="476"/>
      <c r="DU48" s="168" t="str">
        <f t="shared" si="64"/>
        <v/>
      </c>
      <c r="DV48" s="5" t="str">
        <f t="shared" si="65"/>
        <v/>
      </c>
      <c r="DW48" s="160" t="str">
        <f t="shared" si="66"/>
        <v/>
      </c>
      <c r="DX48" s="160" t="str">
        <f t="shared" si="67"/>
        <v/>
      </c>
      <c r="DY48" s="160" t="str">
        <f t="shared" si="68"/>
        <v/>
      </c>
      <c r="DZ48" s="6" t="str">
        <f t="shared" si="69"/>
        <v/>
      </c>
      <c r="EA48" s="105"/>
      <c r="EB48" s="159"/>
      <c r="EC48" s="159"/>
      <c r="ED48" s="168" t="str">
        <f t="shared" si="70"/>
        <v/>
      </c>
      <c r="EE48" s="5" t="str">
        <f t="shared" si="71"/>
        <v/>
      </c>
      <c r="EF48" s="159"/>
      <c r="EG48" s="159"/>
      <c r="EH48" s="168" t="str">
        <f t="shared" si="72"/>
        <v/>
      </c>
      <c r="EI48" s="5" t="str">
        <f t="shared" si="73"/>
        <v/>
      </c>
      <c r="EJ48" s="159"/>
      <c r="EK48" s="159"/>
      <c r="EL48" s="168" t="str">
        <f t="shared" si="74"/>
        <v/>
      </c>
      <c r="EM48" s="5" t="str">
        <f t="shared" si="75"/>
        <v/>
      </c>
      <c r="EN48" s="159"/>
      <c r="EO48" s="159"/>
      <c r="EP48" s="168" t="str">
        <f t="shared" si="76"/>
        <v/>
      </c>
      <c r="EQ48" s="5" t="str">
        <f t="shared" si="77"/>
        <v/>
      </c>
      <c r="ER48" s="476"/>
      <c r="ES48" s="476"/>
      <c r="ET48" s="168" t="str">
        <f t="shared" si="78"/>
        <v/>
      </c>
      <c r="EU48" s="5" t="str">
        <f t="shared" si="79"/>
        <v/>
      </c>
      <c r="EV48" s="160" t="str">
        <f t="shared" si="80"/>
        <v/>
      </c>
      <c r="EW48" s="160" t="str">
        <f t="shared" si="81"/>
        <v/>
      </c>
      <c r="EX48" s="160" t="str">
        <f t="shared" si="82"/>
        <v/>
      </c>
      <c r="EY48" s="6" t="str">
        <f t="shared" si="83"/>
        <v/>
      </c>
      <c r="EZ48" s="105"/>
      <c r="FA48" s="105"/>
      <c r="FB48" s="105"/>
      <c r="FC48" s="105"/>
      <c r="FD48" s="105"/>
      <c r="FE48" s="106" t="str">
        <f t="shared" si="84"/>
        <v/>
      </c>
      <c r="FF48" s="100" t="str">
        <f t="shared" si="85"/>
        <v xml:space="preserve"> </v>
      </c>
      <c r="FG48" s="105"/>
      <c r="FH48" s="105"/>
      <c r="FI48" s="105"/>
      <c r="FJ48" s="105"/>
      <c r="FK48" s="105"/>
      <c r="FL48" s="107" t="str">
        <f t="shared" si="86"/>
        <v/>
      </c>
      <c r="FM48" s="101" t="str">
        <f t="shared" si="87"/>
        <v xml:space="preserve"> </v>
      </c>
      <c r="FN48" s="105"/>
      <c r="FO48" s="105"/>
      <c r="FP48" s="105"/>
      <c r="FQ48" s="105"/>
      <c r="FR48" s="105"/>
      <c r="FS48" s="204" t="str">
        <f t="shared" si="88"/>
        <v/>
      </c>
      <c r="FT48" s="205" t="str">
        <f t="shared" si="89"/>
        <v xml:space="preserve"> </v>
      </c>
      <c r="FU48" s="477"/>
      <c r="FV48" s="316" t="str">
        <f>IF(AND(C48=""),"-",VLOOKUP(B48,Register!$A$7:$AM$311,19,FALSE))</f>
        <v>-</v>
      </c>
      <c r="FW48" s="7" t="str">
        <f>IF(AND(C48=""),"-",VLOOKUP(B48,Register!$A$7:$AM$311,20,FALSE))</f>
        <v>-</v>
      </c>
      <c r="FX48" s="7" t="str">
        <f>IF(AND(C48=""),"-",VLOOKUP(B48,Register!$A$7:$AM$311,21,FALSE))</f>
        <v>-</v>
      </c>
      <c r="FY48" s="7" t="str">
        <f>IF(AND(C48=""),"-",VLOOKUP(B48,Register!$A$7:$AM$311,22,FALSE))</f>
        <v>-</v>
      </c>
      <c r="FZ48" s="7" t="str">
        <f>IF(AND(C48=""),"-",VLOOKUP(B48,Register!$A$7:$AM$311,23,FALSE))</f>
        <v>-</v>
      </c>
      <c r="GA48" s="7" t="str">
        <f>IF(AND(C48=""),"-",VLOOKUP(B48,Register!$A$7:$AM$311,24,FALSE))</f>
        <v>-</v>
      </c>
      <c r="GB48" s="7" t="str">
        <f>IF(AND(C48=""),"-",VLOOKUP(B48,Register!$A$7:$AM$311,25,FALSE))</f>
        <v>-</v>
      </c>
      <c r="GC48" s="7" t="str">
        <f>IF(AND(C48=""),"-",VLOOKUP(B48,Register!$A$7:$AM$311,26,FALSE))</f>
        <v>-</v>
      </c>
      <c r="GD48" s="7" t="str">
        <f>IF(AND(C48=""),"-",VLOOKUP(B48,Register!$A$7:$AM$311,27,FALSE))</f>
        <v>-</v>
      </c>
      <c r="GE48" s="7" t="str">
        <f>IF(AND(C48=""),"-",VLOOKUP(B48,Register!$A$7:$AM$311,28,FALSE))</f>
        <v>-</v>
      </c>
      <c r="GF48" s="7" t="str">
        <f>IF(AND(C48=""),"-",VLOOKUP(B48,Register!$A$7:$AM$311,29,FALSE))</f>
        <v>-</v>
      </c>
      <c r="GG48" s="7" t="str">
        <f>IF(AND(C48=""),"-",VLOOKUP(B48,Register!$A$7:$AM$311,30,FALSE))</f>
        <v>-</v>
      </c>
      <c r="GH48" s="8" t="str">
        <f>IF(AND(C48=""),"-",VLOOKUP(B48,Register!$A$7:$AM$311,31,FALSE))</f>
        <v>-</v>
      </c>
      <c r="GI48" s="309" t="str">
        <f>IF(AND(C48=""),"",VLOOKUP(B48,Register!$A$7:$CL$311,36,FALSE))</f>
        <v/>
      </c>
      <c r="GJ48" s="182" t="str">
        <f t="shared" si="90"/>
        <v/>
      </c>
      <c r="GK48" s="312" t="str">
        <f t="shared" si="91"/>
        <v/>
      </c>
      <c r="GL48" s="314" t="str">
        <f t="shared" si="92"/>
        <v/>
      </c>
      <c r="GM48" s="3"/>
      <c r="GP48" s="315"/>
      <c r="GR48" s="3"/>
      <c r="GS48" s="3"/>
      <c r="GT48" s="3"/>
      <c r="GU48" s="3"/>
      <c r="GV48" s="3"/>
      <c r="GW48" s="3"/>
      <c r="GX48" s="3"/>
      <c r="GY48" s="3"/>
      <c r="GZ48" s="3"/>
      <c r="HA48" s="3"/>
      <c r="HB48" s="3"/>
      <c r="HC48" s="3"/>
      <c r="HD48" s="3"/>
      <c r="HE48" s="3"/>
      <c r="HF48" s="3"/>
      <c r="HG48" s="3"/>
      <c r="HH48" s="3"/>
      <c r="HI48" s="3"/>
      <c r="HJ48" s="3"/>
      <c r="HK48" s="3"/>
      <c r="HL48" s="3"/>
      <c r="HM48" s="3"/>
      <c r="HW48" s="321" t="str">
        <f>IF(ISNA(VLOOKUP(B48,Register!A$7:Z$315,9,FALSE)),"",VLOOKUP(B48,Register!A$7:Z$315,9,FALSE))</f>
        <v/>
      </c>
      <c r="HX48" s="321" t="str">
        <f>IF(ISNA(VLOOKUP(B48,Register!A$7:Z$315,12,FALSE)),"",VLOOKUP(B48,Register!A$7:Z$315,12,FALSE))</f>
        <v/>
      </c>
      <c r="HY48" s="321" t="str">
        <f t="shared" si="93"/>
        <v/>
      </c>
      <c r="HZ48" s="321" t="str">
        <f t="shared" si="94"/>
        <v/>
      </c>
      <c r="IA48" s="321" t="str">
        <f t="shared" si="95"/>
        <v/>
      </c>
      <c r="IB48" s="321" t="str">
        <f t="shared" si="96"/>
        <v/>
      </c>
      <c r="IC48" s="321" t="str">
        <f t="shared" si="97"/>
        <v/>
      </c>
      <c r="ID48" s="321" t="str">
        <f t="shared" si="98"/>
        <v/>
      </c>
      <c r="IE48" s="321" t="str">
        <f t="shared" si="99"/>
        <v/>
      </c>
      <c r="IF48" s="321" t="str">
        <f t="shared" si="100"/>
        <v/>
      </c>
    </row>
    <row r="49" spans="1:240" ht="21">
      <c r="A49" s="172">
        <v>37</v>
      </c>
      <c r="B49" s="197"/>
      <c r="C49" s="196" t="str">
        <f>IF(ISNA(VLOOKUP(B49,Register!A$7:Z$315,3,FALSE)),"",VLOOKUP(B49,Register!A$7:Z$315,3,FALSE))</f>
        <v/>
      </c>
      <c r="D49" s="196" t="str">
        <f>IF(ISNA(VLOOKUP(B49,Register!A$7:Z$315,4,FALSE)),"",VLOOKUP(B49,Register!A$7:Z$315,4,FALSE))</f>
        <v/>
      </c>
      <c r="E49" s="195" t="str">
        <f>IF(ISNA(VLOOKUP(B49,Register!A$7:Z$315,6,FALSE)),"",VLOOKUP(B49,Register!A$7:Z$315,6,FALSE))</f>
        <v/>
      </c>
      <c r="F49" s="105"/>
      <c r="G49" s="159"/>
      <c r="H49" s="159"/>
      <c r="I49" s="168" t="str">
        <f t="shared" si="2"/>
        <v/>
      </c>
      <c r="J49" s="5" t="str">
        <f t="shared" si="3"/>
        <v/>
      </c>
      <c r="K49" s="159"/>
      <c r="L49" s="159"/>
      <c r="M49" s="168" t="str">
        <f t="shared" si="4"/>
        <v/>
      </c>
      <c r="N49" s="5" t="str">
        <f t="shared" si="5"/>
        <v/>
      </c>
      <c r="O49" s="159"/>
      <c r="P49" s="159"/>
      <c r="Q49" s="168" t="str">
        <f t="shared" si="6"/>
        <v/>
      </c>
      <c r="R49" s="5" t="str">
        <f t="shared" si="7"/>
        <v/>
      </c>
      <c r="S49" s="159"/>
      <c r="T49" s="159"/>
      <c r="U49" s="168" t="str">
        <f t="shared" si="8"/>
        <v/>
      </c>
      <c r="V49" s="5" t="str">
        <f t="shared" si="9"/>
        <v/>
      </c>
      <c r="W49" s="476"/>
      <c r="X49" s="476"/>
      <c r="Y49" s="168" t="str">
        <f t="shared" si="10"/>
        <v/>
      </c>
      <c r="Z49" s="5" t="str">
        <f t="shared" si="11"/>
        <v/>
      </c>
      <c r="AA49" s="160" t="str">
        <f t="shared" si="101"/>
        <v/>
      </c>
      <c r="AB49" s="160" t="str">
        <f t="shared" si="1"/>
        <v/>
      </c>
      <c r="AC49" s="160" t="str">
        <f t="shared" si="12"/>
        <v/>
      </c>
      <c r="AD49" s="6" t="str">
        <f t="shared" si="13"/>
        <v/>
      </c>
      <c r="AE49" s="105"/>
      <c r="AF49" s="159"/>
      <c r="AG49" s="159"/>
      <c r="AH49" s="168" t="str">
        <f t="shared" si="14"/>
        <v/>
      </c>
      <c r="AI49" s="5" t="str">
        <f t="shared" si="15"/>
        <v/>
      </c>
      <c r="AJ49" s="159"/>
      <c r="AK49" s="159"/>
      <c r="AL49" s="168" t="str">
        <f t="shared" si="16"/>
        <v/>
      </c>
      <c r="AM49" s="5" t="str">
        <f t="shared" si="17"/>
        <v/>
      </c>
      <c r="AN49" s="159"/>
      <c r="AO49" s="159"/>
      <c r="AP49" s="168" t="str">
        <f t="shared" si="18"/>
        <v/>
      </c>
      <c r="AQ49" s="5" t="str">
        <f t="shared" si="19"/>
        <v/>
      </c>
      <c r="AR49" s="159"/>
      <c r="AS49" s="159"/>
      <c r="AT49" s="168" t="str">
        <f t="shared" si="20"/>
        <v/>
      </c>
      <c r="AU49" s="5" t="str">
        <f t="shared" si="21"/>
        <v/>
      </c>
      <c r="AV49" s="476"/>
      <c r="AW49" s="476"/>
      <c r="AX49" s="168" t="str">
        <f t="shared" si="22"/>
        <v/>
      </c>
      <c r="AY49" s="5" t="str">
        <f t="shared" si="23"/>
        <v/>
      </c>
      <c r="AZ49" s="160" t="str">
        <f t="shared" si="24"/>
        <v/>
      </c>
      <c r="BA49" s="160" t="str">
        <f t="shared" si="25"/>
        <v/>
      </c>
      <c r="BB49" s="160" t="str">
        <f t="shared" si="26"/>
        <v/>
      </c>
      <c r="BC49" s="6" t="str">
        <f t="shared" si="27"/>
        <v/>
      </c>
      <c r="BD49" s="105"/>
      <c r="BE49" s="159"/>
      <c r="BF49" s="159"/>
      <c r="BG49" s="168" t="str">
        <f t="shared" si="28"/>
        <v/>
      </c>
      <c r="BH49" s="5" t="str">
        <f t="shared" si="29"/>
        <v/>
      </c>
      <c r="BI49" s="159"/>
      <c r="BJ49" s="159"/>
      <c r="BK49" s="168" t="str">
        <f t="shared" si="30"/>
        <v/>
      </c>
      <c r="BL49" s="5" t="str">
        <f t="shared" si="31"/>
        <v/>
      </c>
      <c r="BM49" s="159"/>
      <c r="BN49" s="159"/>
      <c r="BO49" s="168" t="str">
        <f t="shared" si="32"/>
        <v/>
      </c>
      <c r="BP49" s="5" t="str">
        <f t="shared" si="33"/>
        <v/>
      </c>
      <c r="BQ49" s="159"/>
      <c r="BR49" s="159"/>
      <c r="BS49" s="168" t="str">
        <f t="shared" si="34"/>
        <v/>
      </c>
      <c r="BT49" s="5" t="str">
        <f t="shared" si="35"/>
        <v/>
      </c>
      <c r="BU49" s="476"/>
      <c r="BV49" s="476"/>
      <c r="BW49" s="168" t="str">
        <f t="shared" si="36"/>
        <v/>
      </c>
      <c r="BX49" s="5" t="str">
        <f t="shared" si="37"/>
        <v/>
      </c>
      <c r="BY49" s="160" t="str">
        <f t="shared" si="38"/>
        <v/>
      </c>
      <c r="BZ49" s="160" t="str">
        <f t="shared" si="39"/>
        <v/>
      </c>
      <c r="CA49" s="160" t="str">
        <f t="shared" si="40"/>
        <v/>
      </c>
      <c r="CB49" s="6" t="str">
        <f t="shared" si="41"/>
        <v/>
      </c>
      <c r="CC49" s="105"/>
      <c r="CD49" s="159"/>
      <c r="CE49" s="159"/>
      <c r="CF49" s="168" t="str">
        <f t="shared" si="42"/>
        <v/>
      </c>
      <c r="CG49" s="5" t="str">
        <f t="shared" si="43"/>
        <v/>
      </c>
      <c r="CH49" s="159"/>
      <c r="CI49" s="159"/>
      <c r="CJ49" s="168" t="str">
        <f t="shared" si="44"/>
        <v/>
      </c>
      <c r="CK49" s="5" t="str">
        <f t="shared" si="45"/>
        <v/>
      </c>
      <c r="CL49" s="159"/>
      <c r="CM49" s="159"/>
      <c r="CN49" s="168" t="str">
        <f t="shared" si="46"/>
        <v/>
      </c>
      <c r="CO49" s="5" t="str">
        <f t="shared" si="47"/>
        <v/>
      </c>
      <c r="CP49" s="159"/>
      <c r="CQ49" s="159"/>
      <c r="CR49" s="168" t="str">
        <f t="shared" si="48"/>
        <v/>
      </c>
      <c r="CS49" s="5" t="str">
        <f t="shared" si="49"/>
        <v/>
      </c>
      <c r="CT49" s="476"/>
      <c r="CU49" s="476"/>
      <c r="CV49" s="168" t="str">
        <f t="shared" si="50"/>
        <v/>
      </c>
      <c r="CW49" s="5" t="str">
        <f t="shared" si="51"/>
        <v/>
      </c>
      <c r="CX49" s="160" t="str">
        <f t="shared" si="52"/>
        <v/>
      </c>
      <c r="CY49" s="160" t="str">
        <f t="shared" si="53"/>
        <v/>
      </c>
      <c r="CZ49" s="160" t="str">
        <f t="shared" si="54"/>
        <v/>
      </c>
      <c r="DA49" s="6" t="str">
        <f t="shared" si="55"/>
        <v/>
      </c>
      <c r="DB49" s="105"/>
      <c r="DC49" s="159"/>
      <c r="DD49" s="159"/>
      <c r="DE49" s="168" t="str">
        <f t="shared" si="56"/>
        <v/>
      </c>
      <c r="DF49" s="5" t="str">
        <f t="shared" si="57"/>
        <v/>
      </c>
      <c r="DG49" s="159"/>
      <c r="DH49" s="159"/>
      <c r="DI49" s="168" t="str">
        <f t="shared" si="58"/>
        <v/>
      </c>
      <c r="DJ49" s="5" t="str">
        <f t="shared" si="59"/>
        <v/>
      </c>
      <c r="DK49" s="159"/>
      <c r="DL49" s="159"/>
      <c r="DM49" s="168" t="str">
        <f t="shared" si="60"/>
        <v/>
      </c>
      <c r="DN49" s="5" t="str">
        <f t="shared" si="61"/>
        <v/>
      </c>
      <c r="DO49" s="159"/>
      <c r="DP49" s="159"/>
      <c r="DQ49" s="168" t="str">
        <f t="shared" si="62"/>
        <v/>
      </c>
      <c r="DR49" s="5" t="str">
        <f t="shared" si="63"/>
        <v/>
      </c>
      <c r="DS49" s="476"/>
      <c r="DT49" s="476"/>
      <c r="DU49" s="168" t="str">
        <f t="shared" si="64"/>
        <v/>
      </c>
      <c r="DV49" s="5" t="str">
        <f t="shared" si="65"/>
        <v/>
      </c>
      <c r="DW49" s="160" t="str">
        <f t="shared" si="66"/>
        <v/>
      </c>
      <c r="DX49" s="160" t="str">
        <f t="shared" si="67"/>
        <v/>
      </c>
      <c r="DY49" s="160" t="str">
        <f t="shared" si="68"/>
        <v/>
      </c>
      <c r="DZ49" s="6" t="str">
        <f t="shared" si="69"/>
        <v/>
      </c>
      <c r="EA49" s="105"/>
      <c r="EB49" s="159"/>
      <c r="EC49" s="159"/>
      <c r="ED49" s="168" t="str">
        <f t="shared" si="70"/>
        <v/>
      </c>
      <c r="EE49" s="5" t="str">
        <f t="shared" si="71"/>
        <v/>
      </c>
      <c r="EF49" s="159"/>
      <c r="EG49" s="159"/>
      <c r="EH49" s="168" t="str">
        <f t="shared" si="72"/>
        <v/>
      </c>
      <c r="EI49" s="5" t="str">
        <f t="shared" si="73"/>
        <v/>
      </c>
      <c r="EJ49" s="159"/>
      <c r="EK49" s="159"/>
      <c r="EL49" s="168" t="str">
        <f t="shared" si="74"/>
        <v/>
      </c>
      <c r="EM49" s="5" t="str">
        <f t="shared" si="75"/>
        <v/>
      </c>
      <c r="EN49" s="159"/>
      <c r="EO49" s="159"/>
      <c r="EP49" s="168" t="str">
        <f t="shared" si="76"/>
        <v/>
      </c>
      <c r="EQ49" s="5" t="str">
        <f t="shared" si="77"/>
        <v/>
      </c>
      <c r="ER49" s="476"/>
      <c r="ES49" s="476"/>
      <c r="ET49" s="168" t="str">
        <f t="shared" si="78"/>
        <v/>
      </c>
      <c r="EU49" s="5" t="str">
        <f t="shared" si="79"/>
        <v/>
      </c>
      <c r="EV49" s="160" t="str">
        <f t="shared" si="80"/>
        <v/>
      </c>
      <c r="EW49" s="160" t="str">
        <f t="shared" si="81"/>
        <v/>
      </c>
      <c r="EX49" s="160" t="str">
        <f t="shared" si="82"/>
        <v/>
      </c>
      <c r="EY49" s="6" t="str">
        <f t="shared" si="83"/>
        <v/>
      </c>
      <c r="EZ49" s="105"/>
      <c r="FA49" s="105"/>
      <c r="FB49" s="105"/>
      <c r="FC49" s="105"/>
      <c r="FD49" s="105"/>
      <c r="FE49" s="106" t="str">
        <f t="shared" si="84"/>
        <v/>
      </c>
      <c r="FF49" s="100" t="str">
        <f t="shared" si="85"/>
        <v xml:space="preserve"> </v>
      </c>
      <c r="FG49" s="105"/>
      <c r="FH49" s="105"/>
      <c r="FI49" s="105"/>
      <c r="FJ49" s="105"/>
      <c r="FK49" s="105"/>
      <c r="FL49" s="107" t="str">
        <f t="shared" si="86"/>
        <v/>
      </c>
      <c r="FM49" s="101" t="str">
        <f t="shared" si="87"/>
        <v xml:space="preserve"> </v>
      </c>
      <c r="FN49" s="105"/>
      <c r="FO49" s="105"/>
      <c r="FP49" s="105"/>
      <c r="FQ49" s="105"/>
      <c r="FR49" s="105"/>
      <c r="FS49" s="204" t="str">
        <f t="shared" si="88"/>
        <v/>
      </c>
      <c r="FT49" s="205" t="str">
        <f t="shared" si="89"/>
        <v xml:space="preserve"> </v>
      </c>
      <c r="FU49" s="477"/>
      <c r="FV49" s="316" t="str">
        <f>IF(AND(C49=""),"-",VLOOKUP(B49,Register!$A$7:$AM$311,19,FALSE))</f>
        <v>-</v>
      </c>
      <c r="FW49" s="7" t="str">
        <f>IF(AND(C49=""),"-",VLOOKUP(B49,Register!$A$7:$AM$311,20,FALSE))</f>
        <v>-</v>
      </c>
      <c r="FX49" s="7" t="str">
        <f>IF(AND(C49=""),"-",VLOOKUP(B49,Register!$A$7:$AM$311,21,FALSE))</f>
        <v>-</v>
      </c>
      <c r="FY49" s="7" t="str">
        <f>IF(AND(C49=""),"-",VLOOKUP(B49,Register!$A$7:$AM$311,22,FALSE))</f>
        <v>-</v>
      </c>
      <c r="FZ49" s="7" t="str">
        <f>IF(AND(C49=""),"-",VLOOKUP(B49,Register!$A$7:$AM$311,23,FALSE))</f>
        <v>-</v>
      </c>
      <c r="GA49" s="7" t="str">
        <f>IF(AND(C49=""),"-",VLOOKUP(B49,Register!$A$7:$AM$311,24,FALSE))</f>
        <v>-</v>
      </c>
      <c r="GB49" s="7" t="str">
        <f>IF(AND(C49=""),"-",VLOOKUP(B49,Register!$A$7:$AM$311,25,FALSE))</f>
        <v>-</v>
      </c>
      <c r="GC49" s="7" t="str">
        <f>IF(AND(C49=""),"-",VLOOKUP(B49,Register!$A$7:$AM$311,26,FALSE))</f>
        <v>-</v>
      </c>
      <c r="GD49" s="7" t="str">
        <f>IF(AND(C49=""),"-",VLOOKUP(B49,Register!$A$7:$AM$311,27,FALSE))</f>
        <v>-</v>
      </c>
      <c r="GE49" s="7" t="str">
        <f>IF(AND(C49=""),"-",VLOOKUP(B49,Register!$A$7:$AM$311,28,FALSE))</f>
        <v>-</v>
      </c>
      <c r="GF49" s="7" t="str">
        <f>IF(AND(C49=""),"-",VLOOKUP(B49,Register!$A$7:$AM$311,29,FALSE))</f>
        <v>-</v>
      </c>
      <c r="GG49" s="7" t="str">
        <f>IF(AND(C49=""),"-",VLOOKUP(B49,Register!$A$7:$AM$311,30,FALSE))</f>
        <v>-</v>
      </c>
      <c r="GH49" s="8" t="str">
        <f>IF(AND(C49=""),"-",VLOOKUP(B49,Register!$A$7:$AM$311,31,FALSE))</f>
        <v>-</v>
      </c>
      <c r="GI49" s="309" t="str">
        <f>IF(AND(C49=""),"",VLOOKUP(B49,Register!$A$7:$CL$311,36,FALSE))</f>
        <v/>
      </c>
      <c r="GJ49" s="182" t="str">
        <f t="shared" si="90"/>
        <v/>
      </c>
      <c r="GK49" s="312" t="str">
        <f t="shared" si="91"/>
        <v/>
      </c>
      <c r="GL49" s="314" t="str">
        <f t="shared" si="92"/>
        <v/>
      </c>
      <c r="GM49" s="3"/>
      <c r="GP49" s="315"/>
      <c r="GR49" s="3"/>
      <c r="GS49" s="3"/>
      <c r="GT49" s="3"/>
      <c r="GU49" s="3"/>
      <c r="GV49" s="3"/>
      <c r="GW49" s="3"/>
      <c r="GX49" s="3"/>
      <c r="GY49" s="3"/>
      <c r="GZ49" s="3"/>
      <c r="HA49" s="3"/>
      <c r="HB49" s="3"/>
      <c r="HC49" s="3"/>
      <c r="HD49" s="3"/>
      <c r="HE49" s="3"/>
      <c r="HF49" s="3"/>
      <c r="HG49" s="3"/>
      <c r="HH49" s="3"/>
      <c r="HI49" s="3"/>
      <c r="HJ49" s="3"/>
      <c r="HK49" s="3"/>
      <c r="HL49" s="3"/>
      <c r="HM49" s="3"/>
      <c r="HW49" s="321" t="str">
        <f>IF(ISNA(VLOOKUP(B49,Register!A$7:Z$315,9,FALSE)),"",VLOOKUP(B49,Register!A$7:Z$315,9,FALSE))</f>
        <v/>
      </c>
      <c r="HX49" s="321" t="str">
        <f>IF(ISNA(VLOOKUP(B49,Register!A$7:Z$315,12,FALSE)),"",VLOOKUP(B49,Register!A$7:Z$315,12,FALSE))</f>
        <v/>
      </c>
      <c r="HY49" s="321" t="str">
        <f t="shared" si="93"/>
        <v/>
      </c>
      <c r="HZ49" s="321" t="str">
        <f t="shared" si="94"/>
        <v/>
      </c>
      <c r="IA49" s="321" t="str">
        <f t="shared" si="95"/>
        <v/>
      </c>
      <c r="IB49" s="321" t="str">
        <f t="shared" si="96"/>
        <v/>
      </c>
      <c r="IC49" s="321" t="str">
        <f t="shared" si="97"/>
        <v/>
      </c>
      <c r="ID49" s="321" t="str">
        <f t="shared" si="98"/>
        <v/>
      </c>
      <c r="IE49" s="321" t="str">
        <f t="shared" si="99"/>
        <v/>
      </c>
      <c r="IF49" s="321" t="str">
        <f t="shared" si="100"/>
        <v/>
      </c>
    </row>
    <row r="50" spans="1:240" ht="21">
      <c r="A50" s="172">
        <v>38</v>
      </c>
      <c r="B50" s="197"/>
      <c r="C50" s="196" t="str">
        <f>IF(ISNA(VLOOKUP(B50,Register!A$7:Z$315,3,FALSE)),"",VLOOKUP(B50,Register!A$7:Z$315,3,FALSE))</f>
        <v/>
      </c>
      <c r="D50" s="196" t="str">
        <f>IF(ISNA(VLOOKUP(B50,Register!A$7:Z$315,4,FALSE)),"",VLOOKUP(B50,Register!A$7:Z$315,4,FALSE))</f>
        <v/>
      </c>
      <c r="E50" s="195" t="str">
        <f>IF(ISNA(VLOOKUP(B50,Register!A$7:Z$315,6,FALSE)),"",VLOOKUP(B50,Register!A$7:Z$315,6,FALSE))</f>
        <v/>
      </c>
      <c r="F50" s="105"/>
      <c r="G50" s="159"/>
      <c r="H50" s="159"/>
      <c r="I50" s="168" t="str">
        <f t="shared" si="2"/>
        <v/>
      </c>
      <c r="J50" s="5" t="str">
        <f t="shared" si="3"/>
        <v/>
      </c>
      <c r="K50" s="159"/>
      <c r="L50" s="159"/>
      <c r="M50" s="168" t="str">
        <f t="shared" si="4"/>
        <v/>
      </c>
      <c r="N50" s="5" t="str">
        <f t="shared" si="5"/>
        <v/>
      </c>
      <c r="O50" s="159"/>
      <c r="P50" s="159"/>
      <c r="Q50" s="168" t="str">
        <f t="shared" si="6"/>
        <v/>
      </c>
      <c r="R50" s="5" t="str">
        <f t="shared" si="7"/>
        <v/>
      </c>
      <c r="S50" s="159"/>
      <c r="T50" s="159"/>
      <c r="U50" s="168" t="str">
        <f t="shared" si="8"/>
        <v/>
      </c>
      <c r="V50" s="5" t="str">
        <f t="shared" si="9"/>
        <v/>
      </c>
      <c r="W50" s="476"/>
      <c r="X50" s="476"/>
      <c r="Y50" s="168" t="str">
        <f t="shared" si="10"/>
        <v/>
      </c>
      <c r="Z50" s="5" t="str">
        <f t="shared" si="11"/>
        <v/>
      </c>
      <c r="AA50" s="160" t="str">
        <f t="shared" si="101"/>
        <v/>
      </c>
      <c r="AB50" s="160" t="str">
        <f t="shared" si="1"/>
        <v/>
      </c>
      <c r="AC50" s="160" t="str">
        <f t="shared" si="12"/>
        <v/>
      </c>
      <c r="AD50" s="6" t="str">
        <f t="shared" si="13"/>
        <v/>
      </c>
      <c r="AE50" s="105"/>
      <c r="AF50" s="159"/>
      <c r="AG50" s="159"/>
      <c r="AH50" s="168" t="str">
        <f t="shared" si="14"/>
        <v/>
      </c>
      <c r="AI50" s="5" t="str">
        <f t="shared" si="15"/>
        <v/>
      </c>
      <c r="AJ50" s="159"/>
      <c r="AK50" s="159"/>
      <c r="AL50" s="168" t="str">
        <f t="shared" si="16"/>
        <v/>
      </c>
      <c r="AM50" s="5" t="str">
        <f t="shared" si="17"/>
        <v/>
      </c>
      <c r="AN50" s="159"/>
      <c r="AO50" s="159"/>
      <c r="AP50" s="168" t="str">
        <f t="shared" si="18"/>
        <v/>
      </c>
      <c r="AQ50" s="5" t="str">
        <f t="shared" si="19"/>
        <v/>
      </c>
      <c r="AR50" s="159"/>
      <c r="AS50" s="159"/>
      <c r="AT50" s="168" t="str">
        <f t="shared" si="20"/>
        <v/>
      </c>
      <c r="AU50" s="5" t="str">
        <f t="shared" si="21"/>
        <v/>
      </c>
      <c r="AV50" s="476"/>
      <c r="AW50" s="476"/>
      <c r="AX50" s="168" t="str">
        <f t="shared" si="22"/>
        <v/>
      </c>
      <c r="AY50" s="5" t="str">
        <f t="shared" si="23"/>
        <v/>
      </c>
      <c r="AZ50" s="160" t="str">
        <f t="shared" si="24"/>
        <v/>
      </c>
      <c r="BA50" s="160" t="str">
        <f t="shared" si="25"/>
        <v/>
      </c>
      <c r="BB50" s="160" t="str">
        <f t="shared" si="26"/>
        <v/>
      </c>
      <c r="BC50" s="6" t="str">
        <f t="shared" si="27"/>
        <v/>
      </c>
      <c r="BD50" s="105"/>
      <c r="BE50" s="159"/>
      <c r="BF50" s="159"/>
      <c r="BG50" s="168" t="str">
        <f t="shared" si="28"/>
        <v/>
      </c>
      <c r="BH50" s="5" t="str">
        <f t="shared" si="29"/>
        <v/>
      </c>
      <c r="BI50" s="159"/>
      <c r="BJ50" s="159"/>
      <c r="BK50" s="168" t="str">
        <f t="shared" si="30"/>
        <v/>
      </c>
      <c r="BL50" s="5" t="str">
        <f t="shared" si="31"/>
        <v/>
      </c>
      <c r="BM50" s="159"/>
      <c r="BN50" s="159"/>
      <c r="BO50" s="168" t="str">
        <f t="shared" si="32"/>
        <v/>
      </c>
      <c r="BP50" s="5" t="str">
        <f t="shared" si="33"/>
        <v/>
      </c>
      <c r="BQ50" s="159"/>
      <c r="BR50" s="159"/>
      <c r="BS50" s="168" t="str">
        <f t="shared" si="34"/>
        <v/>
      </c>
      <c r="BT50" s="5" t="str">
        <f t="shared" si="35"/>
        <v/>
      </c>
      <c r="BU50" s="476"/>
      <c r="BV50" s="476"/>
      <c r="BW50" s="168" t="str">
        <f t="shared" si="36"/>
        <v/>
      </c>
      <c r="BX50" s="5" t="str">
        <f t="shared" si="37"/>
        <v/>
      </c>
      <c r="BY50" s="160" t="str">
        <f t="shared" si="38"/>
        <v/>
      </c>
      <c r="BZ50" s="160" t="str">
        <f t="shared" si="39"/>
        <v/>
      </c>
      <c r="CA50" s="160" t="str">
        <f t="shared" si="40"/>
        <v/>
      </c>
      <c r="CB50" s="6" t="str">
        <f t="shared" si="41"/>
        <v/>
      </c>
      <c r="CC50" s="105"/>
      <c r="CD50" s="159"/>
      <c r="CE50" s="159"/>
      <c r="CF50" s="168" t="str">
        <f t="shared" si="42"/>
        <v/>
      </c>
      <c r="CG50" s="5" t="str">
        <f t="shared" si="43"/>
        <v/>
      </c>
      <c r="CH50" s="159"/>
      <c r="CI50" s="159"/>
      <c r="CJ50" s="168" t="str">
        <f t="shared" si="44"/>
        <v/>
      </c>
      <c r="CK50" s="5" t="str">
        <f t="shared" si="45"/>
        <v/>
      </c>
      <c r="CL50" s="159"/>
      <c r="CM50" s="159"/>
      <c r="CN50" s="168" t="str">
        <f t="shared" si="46"/>
        <v/>
      </c>
      <c r="CO50" s="5" t="str">
        <f t="shared" si="47"/>
        <v/>
      </c>
      <c r="CP50" s="159"/>
      <c r="CQ50" s="159"/>
      <c r="CR50" s="168" t="str">
        <f t="shared" si="48"/>
        <v/>
      </c>
      <c r="CS50" s="5" t="str">
        <f t="shared" si="49"/>
        <v/>
      </c>
      <c r="CT50" s="476"/>
      <c r="CU50" s="476"/>
      <c r="CV50" s="168" t="str">
        <f t="shared" si="50"/>
        <v/>
      </c>
      <c r="CW50" s="5" t="str">
        <f t="shared" si="51"/>
        <v/>
      </c>
      <c r="CX50" s="160" t="str">
        <f t="shared" si="52"/>
        <v/>
      </c>
      <c r="CY50" s="160" t="str">
        <f t="shared" si="53"/>
        <v/>
      </c>
      <c r="CZ50" s="160" t="str">
        <f t="shared" si="54"/>
        <v/>
      </c>
      <c r="DA50" s="6" t="str">
        <f t="shared" si="55"/>
        <v/>
      </c>
      <c r="DB50" s="105"/>
      <c r="DC50" s="159"/>
      <c r="DD50" s="159"/>
      <c r="DE50" s="168" t="str">
        <f t="shared" si="56"/>
        <v/>
      </c>
      <c r="DF50" s="5" t="str">
        <f t="shared" si="57"/>
        <v/>
      </c>
      <c r="DG50" s="159"/>
      <c r="DH50" s="159"/>
      <c r="DI50" s="168" t="str">
        <f t="shared" si="58"/>
        <v/>
      </c>
      <c r="DJ50" s="5" t="str">
        <f t="shared" si="59"/>
        <v/>
      </c>
      <c r="DK50" s="159"/>
      <c r="DL50" s="159"/>
      <c r="DM50" s="168" t="str">
        <f t="shared" si="60"/>
        <v/>
      </c>
      <c r="DN50" s="5" t="str">
        <f t="shared" si="61"/>
        <v/>
      </c>
      <c r="DO50" s="159"/>
      <c r="DP50" s="159"/>
      <c r="DQ50" s="168" t="str">
        <f t="shared" si="62"/>
        <v/>
      </c>
      <c r="DR50" s="5" t="str">
        <f t="shared" si="63"/>
        <v/>
      </c>
      <c r="DS50" s="476"/>
      <c r="DT50" s="476"/>
      <c r="DU50" s="168" t="str">
        <f t="shared" si="64"/>
        <v/>
      </c>
      <c r="DV50" s="5" t="str">
        <f t="shared" si="65"/>
        <v/>
      </c>
      <c r="DW50" s="160" t="str">
        <f t="shared" si="66"/>
        <v/>
      </c>
      <c r="DX50" s="160" t="str">
        <f t="shared" si="67"/>
        <v/>
      </c>
      <c r="DY50" s="160" t="str">
        <f t="shared" si="68"/>
        <v/>
      </c>
      <c r="DZ50" s="6" t="str">
        <f t="shared" si="69"/>
        <v/>
      </c>
      <c r="EA50" s="105"/>
      <c r="EB50" s="159"/>
      <c r="EC50" s="159"/>
      <c r="ED50" s="168" t="str">
        <f t="shared" si="70"/>
        <v/>
      </c>
      <c r="EE50" s="5" t="str">
        <f t="shared" si="71"/>
        <v/>
      </c>
      <c r="EF50" s="159"/>
      <c r="EG50" s="159"/>
      <c r="EH50" s="168" t="str">
        <f t="shared" si="72"/>
        <v/>
      </c>
      <c r="EI50" s="5" t="str">
        <f t="shared" si="73"/>
        <v/>
      </c>
      <c r="EJ50" s="159"/>
      <c r="EK50" s="159"/>
      <c r="EL50" s="168" t="str">
        <f t="shared" si="74"/>
        <v/>
      </c>
      <c r="EM50" s="5" t="str">
        <f t="shared" si="75"/>
        <v/>
      </c>
      <c r="EN50" s="159"/>
      <c r="EO50" s="159"/>
      <c r="EP50" s="168" t="str">
        <f t="shared" si="76"/>
        <v/>
      </c>
      <c r="EQ50" s="5" t="str">
        <f t="shared" si="77"/>
        <v/>
      </c>
      <c r="ER50" s="476"/>
      <c r="ES50" s="476"/>
      <c r="ET50" s="168" t="str">
        <f t="shared" si="78"/>
        <v/>
      </c>
      <c r="EU50" s="5" t="str">
        <f t="shared" si="79"/>
        <v/>
      </c>
      <c r="EV50" s="160" t="str">
        <f t="shared" si="80"/>
        <v/>
      </c>
      <c r="EW50" s="160" t="str">
        <f t="shared" si="81"/>
        <v/>
      </c>
      <c r="EX50" s="160" t="str">
        <f t="shared" si="82"/>
        <v/>
      </c>
      <c r="EY50" s="6" t="str">
        <f t="shared" si="83"/>
        <v/>
      </c>
      <c r="EZ50" s="105"/>
      <c r="FA50" s="105"/>
      <c r="FB50" s="105"/>
      <c r="FC50" s="105"/>
      <c r="FD50" s="105"/>
      <c r="FE50" s="106" t="str">
        <f t="shared" si="84"/>
        <v/>
      </c>
      <c r="FF50" s="100" t="str">
        <f t="shared" si="85"/>
        <v xml:space="preserve"> </v>
      </c>
      <c r="FG50" s="105"/>
      <c r="FH50" s="105"/>
      <c r="FI50" s="105"/>
      <c r="FJ50" s="105"/>
      <c r="FK50" s="105"/>
      <c r="FL50" s="107" t="str">
        <f t="shared" si="86"/>
        <v/>
      </c>
      <c r="FM50" s="101" t="str">
        <f t="shared" si="87"/>
        <v xml:space="preserve"> </v>
      </c>
      <c r="FN50" s="105"/>
      <c r="FO50" s="105"/>
      <c r="FP50" s="105"/>
      <c r="FQ50" s="105"/>
      <c r="FR50" s="105"/>
      <c r="FS50" s="204" t="str">
        <f t="shared" si="88"/>
        <v/>
      </c>
      <c r="FT50" s="205" t="str">
        <f t="shared" si="89"/>
        <v xml:space="preserve"> </v>
      </c>
      <c r="FU50" s="477"/>
      <c r="FV50" s="316" t="str">
        <f>IF(AND(C50=""),"-",VLOOKUP(B50,Register!$A$7:$AM$311,19,FALSE))</f>
        <v>-</v>
      </c>
      <c r="FW50" s="7" t="str">
        <f>IF(AND(C50=""),"-",VLOOKUP(B50,Register!$A$7:$AM$311,20,FALSE))</f>
        <v>-</v>
      </c>
      <c r="FX50" s="7" t="str">
        <f>IF(AND(C50=""),"-",VLOOKUP(B50,Register!$A$7:$AM$311,21,FALSE))</f>
        <v>-</v>
      </c>
      <c r="FY50" s="7" t="str">
        <f>IF(AND(C50=""),"-",VLOOKUP(B50,Register!$A$7:$AM$311,22,FALSE))</f>
        <v>-</v>
      </c>
      <c r="FZ50" s="7" t="str">
        <f>IF(AND(C50=""),"-",VLOOKUP(B50,Register!$A$7:$AM$311,23,FALSE))</f>
        <v>-</v>
      </c>
      <c r="GA50" s="7" t="str">
        <f>IF(AND(C50=""),"-",VLOOKUP(B50,Register!$A$7:$AM$311,24,FALSE))</f>
        <v>-</v>
      </c>
      <c r="GB50" s="7" t="str">
        <f>IF(AND(C50=""),"-",VLOOKUP(B50,Register!$A$7:$AM$311,25,FALSE))</f>
        <v>-</v>
      </c>
      <c r="GC50" s="7" t="str">
        <f>IF(AND(C50=""),"-",VLOOKUP(B50,Register!$A$7:$AM$311,26,FALSE))</f>
        <v>-</v>
      </c>
      <c r="GD50" s="7" t="str">
        <f>IF(AND(C50=""),"-",VLOOKUP(B50,Register!$A$7:$AM$311,27,FALSE))</f>
        <v>-</v>
      </c>
      <c r="GE50" s="7" t="str">
        <f>IF(AND(C50=""),"-",VLOOKUP(B50,Register!$A$7:$AM$311,28,FALSE))</f>
        <v>-</v>
      </c>
      <c r="GF50" s="7" t="str">
        <f>IF(AND(C50=""),"-",VLOOKUP(B50,Register!$A$7:$AM$311,29,FALSE))</f>
        <v>-</v>
      </c>
      <c r="GG50" s="7" t="str">
        <f>IF(AND(C50=""),"-",VLOOKUP(B50,Register!$A$7:$AM$311,30,FALSE))</f>
        <v>-</v>
      </c>
      <c r="GH50" s="8" t="str">
        <f>IF(AND(C50=""),"-",VLOOKUP(B50,Register!$A$7:$AM$311,31,FALSE))</f>
        <v>-</v>
      </c>
      <c r="GI50" s="309" t="str">
        <f>IF(AND(C50=""),"",VLOOKUP(B50,Register!$A$7:$CL$311,36,FALSE))</f>
        <v/>
      </c>
      <c r="GJ50" s="182" t="str">
        <f t="shared" si="90"/>
        <v/>
      </c>
      <c r="GK50" s="312" t="str">
        <f t="shared" si="91"/>
        <v/>
      </c>
      <c r="GL50" s="314" t="str">
        <f t="shared" si="92"/>
        <v/>
      </c>
      <c r="GM50" s="3"/>
      <c r="GP50" s="315"/>
      <c r="GR50" s="3"/>
      <c r="GS50" s="3"/>
      <c r="GT50" s="3"/>
      <c r="GU50" s="3"/>
      <c r="GV50" s="3"/>
      <c r="GW50" s="3"/>
      <c r="GX50" s="3"/>
      <c r="GY50" s="3"/>
      <c r="GZ50" s="3"/>
      <c r="HA50" s="3"/>
      <c r="HB50" s="3"/>
      <c r="HC50" s="3"/>
      <c r="HD50" s="3"/>
      <c r="HE50" s="3"/>
      <c r="HF50" s="3"/>
      <c r="HG50" s="3"/>
      <c r="HH50" s="3"/>
      <c r="HI50" s="3"/>
      <c r="HJ50" s="3"/>
      <c r="HK50" s="3"/>
      <c r="HL50" s="3"/>
      <c r="HM50" s="3"/>
      <c r="HW50" s="321" t="str">
        <f>IF(ISNA(VLOOKUP(B50,Register!A$7:Z$315,9,FALSE)),"",VLOOKUP(B50,Register!A$7:Z$315,9,FALSE))</f>
        <v/>
      </c>
      <c r="HX50" s="321" t="str">
        <f>IF(ISNA(VLOOKUP(B50,Register!A$7:Z$315,12,FALSE)),"",VLOOKUP(B50,Register!A$7:Z$315,12,FALSE))</f>
        <v/>
      </c>
      <c r="HY50" s="321" t="str">
        <f t="shared" si="93"/>
        <v/>
      </c>
      <c r="HZ50" s="321" t="str">
        <f t="shared" si="94"/>
        <v/>
      </c>
      <c r="IA50" s="321" t="str">
        <f t="shared" si="95"/>
        <v/>
      </c>
      <c r="IB50" s="321" t="str">
        <f t="shared" si="96"/>
        <v/>
      </c>
      <c r="IC50" s="321" t="str">
        <f t="shared" si="97"/>
        <v/>
      </c>
      <c r="ID50" s="321" t="str">
        <f t="shared" si="98"/>
        <v/>
      </c>
      <c r="IE50" s="321" t="str">
        <f t="shared" si="99"/>
        <v/>
      </c>
      <c r="IF50" s="321" t="str">
        <f t="shared" si="100"/>
        <v/>
      </c>
    </row>
    <row r="51" spans="1:240" ht="21">
      <c r="A51" s="172">
        <v>39</v>
      </c>
      <c r="B51" s="197"/>
      <c r="C51" s="196" t="str">
        <f>IF(ISNA(VLOOKUP(B51,Register!A$7:Z$315,3,FALSE)),"",VLOOKUP(B51,Register!A$7:Z$315,3,FALSE))</f>
        <v/>
      </c>
      <c r="D51" s="196" t="str">
        <f>IF(ISNA(VLOOKUP(B51,Register!A$7:Z$315,4,FALSE)),"",VLOOKUP(B51,Register!A$7:Z$315,4,FALSE))</f>
        <v/>
      </c>
      <c r="E51" s="195" t="str">
        <f>IF(ISNA(VLOOKUP(B51,Register!A$7:Z$315,6,FALSE)),"",VLOOKUP(B51,Register!A$7:Z$315,6,FALSE))</f>
        <v/>
      </c>
      <c r="F51" s="105"/>
      <c r="G51" s="159"/>
      <c r="H51" s="159"/>
      <c r="I51" s="168" t="str">
        <f t="shared" si="2"/>
        <v/>
      </c>
      <c r="J51" s="5" t="str">
        <f t="shared" si="3"/>
        <v/>
      </c>
      <c r="K51" s="159"/>
      <c r="L51" s="159"/>
      <c r="M51" s="168" t="str">
        <f t="shared" si="4"/>
        <v/>
      </c>
      <c r="N51" s="5" t="str">
        <f t="shared" si="5"/>
        <v/>
      </c>
      <c r="O51" s="159"/>
      <c r="P51" s="159"/>
      <c r="Q51" s="168" t="str">
        <f t="shared" si="6"/>
        <v/>
      </c>
      <c r="R51" s="5" t="str">
        <f t="shared" si="7"/>
        <v/>
      </c>
      <c r="S51" s="159"/>
      <c r="T51" s="159"/>
      <c r="U51" s="168" t="str">
        <f t="shared" si="8"/>
        <v/>
      </c>
      <c r="V51" s="5" t="str">
        <f t="shared" si="9"/>
        <v/>
      </c>
      <c r="W51" s="476"/>
      <c r="X51" s="476"/>
      <c r="Y51" s="168" t="str">
        <f t="shared" si="10"/>
        <v/>
      </c>
      <c r="Z51" s="5" t="str">
        <f t="shared" si="11"/>
        <v/>
      </c>
      <c r="AA51" s="160" t="str">
        <f t="shared" si="101"/>
        <v/>
      </c>
      <c r="AB51" s="160" t="str">
        <f t="shared" si="1"/>
        <v/>
      </c>
      <c r="AC51" s="160" t="str">
        <f t="shared" si="12"/>
        <v/>
      </c>
      <c r="AD51" s="6" t="str">
        <f t="shared" si="13"/>
        <v/>
      </c>
      <c r="AE51" s="105"/>
      <c r="AF51" s="159"/>
      <c r="AG51" s="159"/>
      <c r="AH51" s="168" t="str">
        <f t="shared" si="14"/>
        <v/>
      </c>
      <c r="AI51" s="5" t="str">
        <f t="shared" si="15"/>
        <v/>
      </c>
      <c r="AJ51" s="159"/>
      <c r="AK51" s="159"/>
      <c r="AL51" s="168" t="str">
        <f t="shared" si="16"/>
        <v/>
      </c>
      <c r="AM51" s="5" t="str">
        <f t="shared" si="17"/>
        <v/>
      </c>
      <c r="AN51" s="159"/>
      <c r="AO51" s="159"/>
      <c r="AP51" s="168" t="str">
        <f t="shared" si="18"/>
        <v/>
      </c>
      <c r="AQ51" s="5" t="str">
        <f t="shared" si="19"/>
        <v/>
      </c>
      <c r="AR51" s="159"/>
      <c r="AS51" s="159"/>
      <c r="AT51" s="168" t="str">
        <f t="shared" si="20"/>
        <v/>
      </c>
      <c r="AU51" s="5" t="str">
        <f t="shared" si="21"/>
        <v/>
      </c>
      <c r="AV51" s="476"/>
      <c r="AW51" s="476"/>
      <c r="AX51" s="168" t="str">
        <f t="shared" si="22"/>
        <v/>
      </c>
      <c r="AY51" s="5" t="str">
        <f t="shared" si="23"/>
        <v/>
      </c>
      <c r="AZ51" s="160" t="str">
        <f t="shared" si="24"/>
        <v/>
      </c>
      <c r="BA51" s="160" t="str">
        <f t="shared" si="25"/>
        <v/>
      </c>
      <c r="BB51" s="160" t="str">
        <f t="shared" si="26"/>
        <v/>
      </c>
      <c r="BC51" s="6" t="str">
        <f t="shared" si="27"/>
        <v/>
      </c>
      <c r="BD51" s="105"/>
      <c r="BE51" s="159"/>
      <c r="BF51" s="159"/>
      <c r="BG51" s="168" t="str">
        <f t="shared" si="28"/>
        <v/>
      </c>
      <c r="BH51" s="5" t="str">
        <f t="shared" si="29"/>
        <v/>
      </c>
      <c r="BI51" s="159"/>
      <c r="BJ51" s="159"/>
      <c r="BK51" s="168" t="str">
        <f t="shared" si="30"/>
        <v/>
      </c>
      <c r="BL51" s="5" t="str">
        <f t="shared" si="31"/>
        <v/>
      </c>
      <c r="BM51" s="159"/>
      <c r="BN51" s="159"/>
      <c r="BO51" s="168" t="str">
        <f t="shared" si="32"/>
        <v/>
      </c>
      <c r="BP51" s="5" t="str">
        <f t="shared" si="33"/>
        <v/>
      </c>
      <c r="BQ51" s="159"/>
      <c r="BR51" s="159"/>
      <c r="BS51" s="168" t="str">
        <f t="shared" si="34"/>
        <v/>
      </c>
      <c r="BT51" s="5" t="str">
        <f t="shared" si="35"/>
        <v/>
      </c>
      <c r="BU51" s="476"/>
      <c r="BV51" s="476"/>
      <c r="BW51" s="168" t="str">
        <f t="shared" si="36"/>
        <v/>
      </c>
      <c r="BX51" s="5" t="str">
        <f t="shared" si="37"/>
        <v/>
      </c>
      <c r="BY51" s="160" t="str">
        <f t="shared" si="38"/>
        <v/>
      </c>
      <c r="BZ51" s="160" t="str">
        <f t="shared" si="39"/>
        <v/>
      </c>
      <c r="CA51" s="160" t="str">
        <f t="shared" si="40"/>
        <v/>
      </c>
      <c r="CB51" s="6" t="str">
        <f t="shared" si="41"/>
        <v/>
      </c>
      <c r="CC51" s="105"/>
      <c r="CD51" s="159"/>
      <c r="CE51" s="159"/>
      <c r="CF51" s="168" t="str">
        <f t="shared" si="42"/>
        <v/>
      </c>
      <c r="CG51" s="5" t="str">
        <f t="shared" si="43"/>
        <v/>
      </c>
      <c r="CH51" s="159"/>
      <c r="CI51" s="159"/>
      <c r="CJ51" s="168" t="str">
        <f t="shared" si="44"/>
        <v/>
      </c>
      <c r="CK51" s="5" t="str">
        <f t="shared" si="45"/>
        <v/>
      </c>
      <c r="CL51" s="159"/>
      <c r="CM51" s="159"/>
      <c r="CN51" s="168" t="str">
        <f t="shared" si="46"/>
        <v/>
      </c>
      <c r="CO51" s="5" t="str">
        <f t="shared" si="47"/>
        <v/>
      </c>
      <c r="CP51" s="159"/>
      <c r="CQ51" s="159"/>
      <c r="CR51" s="168" t="str">
        <f t="shared" si="48"/>
        <v/>
      </c>
      <c r="CS51" s="5" t="str">
        <f t="shared" si="49"/>
        <v/>
      </c>
      <c r="CT51" s="476"/>
      <c r="CU51" s="476"/>
      <c r="CV51" s="168" t="str">
        <f t="shared" si="50"/>
        <v/>
      </c>
      <c r="CW51" s="5" t="str">
        <f t="shared" si="51"/>
        <v/>
      </c>
      <c r="CX51" s="160" t="str">
        <f t="shared" si="52"/>
        <v/>
      </c>
      <c r="CY51" s="160" t="str">
        <f t="shared" si="53"/>
        <v/>
      </c>
      <c r="CZ51" s="160" t="str">
        <f t="shared" si="54"/>
        <v/>
      </c>
      <c r="DA51" s="6" t="str">
        <f t="shared" si="55"/>
        <v/>
      </c>
      <c r="DB51" s="105"/>
      <c r="DC51" s="159"/>
      <c r="DD51" s="159"/>
      <c r="DE51" s="168" t="str">
        <f t="shared" si="56"/>
        <v/>
      </c>
      <c r="DF51" s="5" t="str">
        <f t="shared" si="57"/>
        <v/>
      </c>
      <c r="DG51" s="159"/>
      <c r="DH51" s="159"/>
      <c r="DI51" s="168" t="str">
        <f t="shared" si="58"/>
        <v/>
      </c>
      <c r="DJ51" s="5" t="str">
        <f t="shared" si="59"/>
        <v/>
      </c>
      <c r="DK51" s="159"/>
      <c r="DL51" s="159"/>
      <c r="DM51" s="168" t="str">
        <f t="shared" si="60"/>
        <v/>
      </c>
      <c r="DN51" s="5" t="str">
        <f t="shared" si="61"/>
        <v/>
      </c>
      <c r="DO51" s="159"/>
      <c r="DP51" s="159"/>
      <c r="DQ51" s="168" t="str">
        <f t="shared" si="62"/>
        <v/>
      </c>
      <c r="DR51" s="5" t="str">
        <f t="shared" si="63"/>
        <v/>
      </c>
      <c r="DS51" s="476"/>
      <c r="DT51" s="476"/>
      <c r="DU51" s="168" t="str">
        <f t="shared" si="64"/>
        <v/>
      </c>
      <c r="DV51" s="5" t="str">
        <f t="shared" si="65"/>
        <v/>
      </c>
      <c r="DW51" s="160" t="str">
        <f t="shared" si="66"/>
        <v/>
      </c>
      <c r="DX51" s="160" t="str">
        <f t="shared" si="67"/>
        <v/>
      </c>
      <c r="DY51" s="160" t="str">
        <f t="shared" si="68"/>
        <v/>
      </c>
      <c r="DZ51" s="6" t="str">
        <f t="shared" si="69"/>
        <v/>
      </c>
      <c r="EA51" s="105"/>
      <c r="EB51" s="159"/>
      <c r="EC51" s="159"/>
      <c r="ED51" s="168" t="str">
        <f t="shared" si="70"/>
        <v/>
      </c>
      <c r="EE51" s="5" t="str">
        <f t="shared" si="71"/>
        <v/>
      </c>
      <c r="EF51" s="159"/>
      <c r="EG51" s="159"/>
      <c r="EH51" s="168" t="str">
        <f t="shared" si="72"/>
        <v/>
      </c>
      <c r="EI51" s="5" t="str">
        <f t="shared" si="73"/>
        <v/>
      </c>
      <c r="EJ51" s="159"/>
      <c r="EK51" s="159"/>
      <c r="EL51" s="168" t="str">
        <f t="shared" si="74"/>
        <v/>
      </c>
      <c r="EM51" s="5" t="str">
        <f t="shared" si="75"/>
        <v/>
      </c>
      <c r="EN51" s="159"/>
      <c r="EO51" s="159"/>
      <c r="EP51" s="168" t="str">
        <f t="shared" si="76"/>
        <v/>
      </c>
      <c r="EQ51" s="5" t="str">
        <f t="shared" si="77"/>
        <v/>
      </c>
      <c r="ER51" s="476"/>
      <c r="ES51" s="476"/>
      <c r="ET51" s="168" t="str">
        <f t="shared" si="78"/>
        <v/>
      </c>
      <c r="EU51" s="5" t="str">
        <f t="shared" si="79"/>
        <v/>
      </c>
      <c r="EV51" s="160" t="str">
        <f t="shared" si="80"/>
        <v/>
      </c>
      <c r="EW51" s="160" t="str">
        <f t="shared" si="81"/>
        <v/>
      </c>
      <c r="EX51" s="160" t="str">
        <f t="shared" si="82"/>
        <v/>
      </c>
      <c r="EY51" s="6" t="str">
        <f t="shared" si="83"/>
        <v/>
      </c>
      <c r="EZ51" s="105"/>
      <c r="FA51" s="105"/>
      <c r="FB51" s="105"/>
      <c r="FC51" s="105"/>
      <c r="FD51" s="105"/>
      <c r="FE51" s="106" t="str">
        <f t="shared" si="84"/>
        <v/>
      </c>
      <c r="FF51" s="100" t="str">
        <f t="shared" si="85"/>
        <v xml:space="preserve"> </v>
      </c>
      <c r="FG51" s="105"/>
      <c r="FH51" s="105"/>
      <c r="FI51" s="105"/>
      <c r="FJ51" s="105"/>
      <c r="FK51" s="105"/>
      <c r="FL51" s="107" t="str">
        <f t="shared" si="86"/>
        <v/>
      </c>
      <c r="FM51" s="101" t="str">
        <f t="shared" si="87"/>
        <v xml:space="preserve"> </v>
      </c>
      <c r="FN51" s="105"/>
      <c r="FO51" s="105"/>
      <c r="FP51" s="105"/>
      <c r="FQ51" s="105"/>
      <c r="FR51" s="105"/>
      <c r="FS51" s="204" t="str">
        <f t="shared" si="88"/>
        <v/>
      </c>
      <c r="FT51" s="205" t="str">
        <f t="shared" si="89"/>
        <v xml:space="preserve"> </v>
      </c>
      <c r="FU51" s="477"/>
      <c r="FV51" s="316" t="str">
        <f>IF(AND(C51=""),"-",VLOOKUP(B51,Register!$A$7:$AM$311,19,FALSE))</f>
        <v>-</v>
      </c>
      <c r="FW51" s="7" t="str">
        <f>IF(AND(C51=""),"-",VLOOKUP(B51,Register!$A$7:$AM$311,20,FALSE))</f>
        <v>-</v>
      </c>
      <c r="FX51" s="7" t="str">
        <f>IF(AND(C51=""),"-",VLOOKUP(B51,Register!$A$7:$AM$311,21,FALSE))</f>
        <v>-</v>
      </c>
      <c r="FY51" s="7" t="str">
        <f>IF(AND(C51=""),"-",VLOOKUP(B51,Register!$A$7:$AM$311,22,FALSE))</f>
        <v>-</v>
      </c>
      <c r="FZ51" s="7" t="str">
        <f>IF(AND(C51=""),"-",VLOOKUP(B51,Register!$A$7:$AM$311,23,FALSE))</f>
        <v>-</v>
      </c>
      <c r="GA51" s="7" t="str">
        <f>IF(AND(C51=""),"-",VLOOKUP(B51,Register!$A$7:$AM$311,24,FALSE))</f>
        <v>-</v>
      </c>
      <c r="GB51" s="7" t="str">
        <f>IF(AND(C51=""),"-",VLOOKUP(B51,Register!$A$7:$AM$311,25,FALSE))</f>
        <v>-</v>
      </c>
      <c r="GC51" s="7" t="str">
        <f>IF(AND(C51=""),"-",VLOOKUP(B51,Register!$A$7:$AM$311,26,FALSE))</f>
        <v>-</v>
      </c>
      <c r="GD51" s="7" t="str">
        <f>IF(AND(C51=""),"-",VLOOKUP(B51,Register!$A$7:$AM$311,27,FALSE))</f>
        <v>-</v>
      </c>
      <c r="GE51" s="7" t="str">
        <f>IF(AND(C51=""),"-",VLOOKUP(B51,Register!$A$7:$AM$311,28,FALSE))</f>
        <v>-</v>
      </c>
      <c r="GF51" s="7" t="str">
        <f>IF(AND(C51=""),"-",VLOOKUP(B51,Register!$A$7:$AM$311,29,FALSE))</f>
        <v>-</v>
      </c>
      <c r="GG51" s="7" t="str">
        <f>IF(AND(C51=""),"-",VLOOKUP(B51,Register!$A$7:$AM$311,30,FALSE))</f>
        <v>-</v>
      </c>
      <c r="GH51" s="8" t="str">
        <f>IF(AND(C51=""),"-",VLOOKUP(B51,Register!$A$7:$AM$311,31,FALSE))</f>
        <v>-</v>
      </c>
      <c r="GI51" s="309" t="str">
        <f>IF(AND(C51=""),"",VLOOKUP(B51,Register!$A$7:$CL$311,36,FALSE))</f>
        <v/>
      </c>
      <c r="GJ51" s="182" t="str">
        <f t="shared" si="90"/>
        <v/>
      </c>
      <c r="GK51" s="312" t="str">
        <f t="shared" si="91"/>
        <v/>
      </c>
      <c r="GL51" s="314" t="str">
        <f t="shared" si="92"/>
        <v/>
      </c>
      <c r="GM51" s="3"/>
      <c r="GP51" s="315"/>
      <c r="GR51" s="3"/>
      <c r="GS51" s="3"/>
      <c r="GT51" s="3"/>
      <c r="GU51" s="3"/>
      <c r="GV51" s="3"/>
      <c r="GW51" s="3"/>
      <c r="GX51" s="3"/>
      <c r="GY51" s="3"/>
      <c r="GZ51" s="3"/>
      <c r="HA51" s="3"/>
      <c r="HB51" s="3"/>
      <c r="HC51" s="3"/>
      <c r="HD51" s="3"/>
      <c r="HE51" s="3"/>
      <c r="HF51" s="3"/>
      <c r="HG51" s="3"/>
      <c r="HH51" s="3"/>
      <c r="HI51" s="3"/>
      <c r="HJ51" s="3"/>
      <c r="HK51" s="3"/>
      <c r="HL51" s="3"/>
      <c r="HM51" s="3"/>
      <c r="HW51" s="321" t="str">
        <f>IF(ISNA(VLOOKUP(B51,Register!A$7:Z$315,9,FALSE)),"",VLOOKUP(B51,Register!A$7:Z$315,9,FALSE))</f>
        <v/>
      </c>
      <c r="HX51" s="321" t="str">
        <f>IF(ISNA(VLOOKUP(B51,Register!A$7:Z$315,12,FALSE)),"",VLOOKUP(B51,Register!A$7:Z$315,12,FALSE))</f>
        <v/>
      </c>
      <c r="HY51" s="321" t="str">
        <f t="shared" si="93"/>
        <v/>
      </c>
      <c r="HZ51" s="321" t="str">
        <f t="shared" si="94"/>
        <v/>
      </c>
      <c r="IA51" s="321" t="str">
        <f t="shared" si="95"/>
        <v/>
      </c>
      <c r="IB51" s="321" t="str">
        <f t="shared" si="96"/>
        <v/>
      </c>
      <c r="IC51" s="321" t="str">
        <f t="shared" si="97"/>
        <v/>
      </c>
      <c r="ID51" s="321" t="str">
        <f t="shared" si="98"/>
        <v/>
      </c>
      <c r="IE51" s="321" t="str">
        <f t="shared" si="99"/>
        <v/>
      </c>
      <c r="IF51" s="321" t="str">
        <f t="shared" si="100"/>
        <v/>
      </c>
    </row>
    <row r="52" spans="1:240" ht="21">
      <c r="A52" s="172">
        <v>40</v>
      </c>
      <c r="B52" s="197"/>
      <c r="C52" s="196" t="str">
        <f>IF(ISNA(VLOOKUP(B52,Register!A$7:Z$315,3,FALSE)),"",VLOOKUP(B52,Register!A$7:Z$315,3,FALSE))</f>
        <v/>
      </c>
      <c r="D52" s="196" t="str">
        <f>IF(ISNA(VLOOKUP(B52,Register!A$7:Z$315,4,FALSE)),"",VLOOKUP(B52,Register!A$7:Z$315,4,FALSE))</f>
        <v/>
      </c>
      <c r="E52" s="195" t="str">
        <f>IF(ISNA(VLOOKUP(B52,Register!A$7:Z$315,6,FALSE)),"",VLOOKUP(B52,Register!A$7:Z$315,6,FALSE))</f>
        <v/>
      </c>
      <c r="F52" s="105"/>
      <c r="G52" s="159"/>
      <c r="H52" s="159"/>
      <c r="I52" s="168" t="str">
        <f t="shared" si="2"/>
        <v/>
      </c>
      <c r="J52" s="5" t="str">
        <f t="shared" si="3"/>
        <v/>
      </c>
      <c r="K52" s="159"/>
      <c r="L52" s="159"/>
      <c r="M52" s="168" t="str">
        <f t="shared" si="4"/>
        <v/>
      </c>
      <c r="N52" s="5" t="str">
        <f t="shared" si="5"/>
        <v/>
      </c>
      <c r="O52" s="159"/>
      <c r="P52" s="159"/>
      <c r="Q52" s="168" t="str">
        <f t="shared" si="6"/>
        <v/>
      </c>
      <c r="R52" s="5" t="str">
        <f t="shared" si="7"/>
        <v/>
      </c>
      <c r="S52" s="159"/>
      <c r="T52" s="159"/>
      <c r="U52" s="168" t="str">
        <f t="shared" si="8"/>
        <v/>
      </c>
      <c r="V52" s="5" t="str">
        <f t="shared" si="9"/>
        <v/>
      </c>
      <c r="W52" s="476"/>
      <c r="X52" s="476"/>
      <c r="Y52" s="168" t="str">
        <f t="shared" si="10"/>
        <v/>
      </c>
      <c r="Z52" s="5" t="str">
        <f t="shared" si="11"/>
        <v/>
      </c>
      <c r="AA52" s="160" t="str">
        <f t="shared" si="101"/>
        <v/>
      </c>
      <c r="AB52" s="160" t="str">
        <f t="shared" si="1"/>
        <v/>
      </c>
      <c r="AC52" s="160" t="str">
        <f t="shared" si="12"/>
        <v/>
      </c>
      <c r="AD52" s="6" t="str">
        <f t="shared" si="13"/>
        <v/>
      </c>
      <c r="AE52" s="105"/>
      <c r="AF52" s="159"/>
      <c r="AG52" s="159"/>
      <c r="AH52" s="168" t="str">
        <f t="shared" si="14"/>
        <v/>
      </c>
      <c r="AI52" s="5" t="str">
        <f t="shared" si="15"/>
        <v/>
      </c>
      <c r="AJ52" s="159"/>
      <c r="AK52" s="159"/>
      <c r="AL52" s="168" t="str">
        <f t="shared" si="16"/>
        <v/>
      </c>
      <c r="AM52" s="5" t="str">
        <f t="shared" si="17"/>
        <v/>
      </c>
      <c r="AN52" s="159"/>
      <c r="AO52" s="159"/>
      <c r="AP52" s="168" t="str">
        <f t="shared" si="18"/>
        <v/>
      </c>
      <c r="AQ52" s="5" t="str">
        <f t="shared" si="19"/>
        <v/>
      </c>
      <c r="AR52" s="159"/>
      <c r="AS52" s="159"/>
      <c r="AT52" s="168" t="str">
        <f t="shared" si="20"/>
        <v/>
      </c>
      <c r="AU52" s="5" t="str">
        <f t="shared" si="21"/>
        <v/>
      </c>
      <c r="AV52" s="476"/>
      <c r="AW52" s="476"/>
      <c r="AX52" s="168" t="str">
        <f t="shared" si="22"/>
        <v/>
      </c>
      <c r="AY52" s="5" t="str">
        <f t="shared" si="23"/>
        <v/>
      </c>
      <c r="AZ52" s="160" t="str">
        <f t="shared" si="24"/>
        <v/>
      </c>
      <c r="BA52" s="160" t="str">
        <f t="shared" si="25"/>
        <v/>
      </c>
      <c r="BB52" s="160" t="str">
        <f t="shared" si="26"/>
        <v/>
      </c>
      <c r="BC52" s="6" t="str">
        <f t="shared" si="27"/>
        <v/>
      </c>
      <c r="BD52" s="105"/>
      <c r="BE52" s="159"/>
      <c r="BF52" s="159"/>
      <c r="BG52" s="168" t="str">
        <f t="shared" si="28"/>
        <v/>
      </c>
      <c r="BH52" s="5" t="str">
        <f t="shared" si="29"/>
        <v/>
      </c>
      <c r="BI52" s="159"/>
      <c r="BJ52" s="159"/>
      <c r="BK52" s="168" t="str">
        <f t="shared" si="30"/>
        <v/>
      </c>
      <c r="BL52" s="5" t="str">
        <f t="shared" si="31"/>
        <v/>
      </c>
      <c r="BM52" s="159"/>
      <c r="BN52" s="159"/>
      <c r="BO52" s="168" t="str">
        <f t="shared" si="32"/>
        <v/>
      </c>
      <c r="BP52" s="5" t="str">
        <f t="shared" si="33"/>
        <v/>
      </c>
      <c r="BQ52" s="159"/>
      <c r="BR52" s="159"/>
      <c r="BS52" s="168" t="str">
        <f t="shared" si="34"/>
        <v/>
      </c>
      <c r="BT52" s="5" t="str">
        <f t="shared" si="35"/>
        <v/>
      </c>
      <c r="BU52" s="476"/>
      <c r="BV52" s="476"/>
      <c r="BW52" s="168" t="str">
        <f t="shared" si="36"/>
        <v/>
      </c>
      <c r="BX52" s="5" t="str">
        <f t="shared" si="37"/>
        <v/>
      </c>
      <c r="BY52" s="160" t="str">
        <f t="shared" si="38"/>
        <v/>
      </c>
      <c r="BZ52" s="160" t="str">
        <f t="shared" si="39"/>
        <v/>
      </c>
      <c r="CA52" s="160" t="str">
        <f t="shared" si="40"/>
        <v/>
      </c>
      <c r="CB52" s="6" t="str">
        <f t="shared" si="41"/>
        <v/>
      </c>
      <c r="CC52" s="105"/>
      <c r="CD52" s="159"/>
      <c r="CE52" s="159"/>
      <c r="CF52" s="168" t="str">
        <f t="shared" si="42"/>
        <v/>
      </c>
      <c r="CG52" s="5" t="str">
        <f t="shared" si="43"/>
        <v/>
      </c>
      <c r="CH52" s="159"/>
      <c r="CI52" s="159"/>
      <c r="CJ52" s="168" t="str">
        <f t="shared" si="44"/>
        <v/>
      </c>
      <c r="CK52" s="5" t="str">
        <f t="shared" si="45"/>
        <v/>
      </c>
      <c r="CL52" s="159"/>
      <c r="CM52" s="159"/>
      <c r="CN52" s="168" t="str">
        <f t="shared" si="46"/>
        <v/>
      </c>
      <c r="CO52" s="5" t="str">
        <f t="shared" si="47"/>
        <v/>
      </c>
      <c r="CP52" s="159"/>
      <c r="CQ52" s="159"/>
      <c r="CR52" s="168" t="str">
        <f t="shared" si="48"/>
        <v/>
      </c>
      <c r="CS52" s="5" t="str">
        <f t="shared" si="49"/>
        <v/>
      </c>
      <c r="CT52" s="476"/>
      <c r="CU52" s="476"/>
      <c r="CV52" s="168" t="str">
        <f t="shared" si="50"/>
        <v/>
      </c>
      <c r="CW52" s="5" t="str">
        <f t="shared" si="51"/>
        <v/>
      </c>
      <c r="CX52" s="160" t="str">
        <f t="shared" si="52"/>
        <v/>
      </c>
      <c r="CY52" s="160" t="str">
        <f t="shared" si="53"/>
        <v/>
      </c>
      <c r="CZ52" s="160" t="str">
        <f t="shared" si="54"/>
        <v/>
      </c>
      <c r="DA52" s="6" t="str">
        <f t="shared" si="55"/>
        <v/>
      </c>
      <c r="DB52" s="105"/>
      <c r="DC52" s="159"/>
      <c r="DD52" s="159"/>
      <c r="DE52" s="168" t="str">
        <f t="shared" si="56"/>
        <v/>
      </c>
      <c r="DF52" s="5" t="str">
        <f t="shared" si="57"/>
        <v/>
      </c>
      <c r="DG52" s="159"/>
      <c r="DH52" s="159"/>
      <c r="DI52" s="168" t="str">
        <f t="shared" si="58"/>
        <v/>
      </c>
      <c r="DJ52" s="5" t="str">
        <f t="shared" si="59"/>
        <v/>
      </c>
      <c r="DK52" s="159"/>
      <c r="DL52" s="159"/>
      <c r="DM52" s="168" t="str">
        <f t="shared" si="60"/>
        <v/>
      </c>
      <c r="DN52" s="5" t="str">
        <f t="shared" si="61"/>
        <v/>
      </c>
      <c r="DO52" s="159"/>
      <c r="DP52" s="159"/>
      <c r="DQ52" s="168" t="str">
        <f t="shared" si="62"/>
        <v/>
      </c>
      <c r="DR52" s="5" t="str">
        <f t="shared" si="63"/>
        <v/>
      </c>
      <c r="DS52" s="476"/>
      <c r="DT52" s="476"/>
      <c r="DU52" s="168" t="str">
        <f t="shared" si="64"/>
        <v/>
      </c>
      <c r="DV52" s="5" t="str">
        <f t="shared" si="65"/>
        <v/>
      </c>
      <c r="DW52" s="160" t="str">
        <f t="shared" si="66"/>
        <v/>
      </c>
      <c r="DX52" s="160" t="str">
        <f t="shared" si="67"/>
        <v/>
      </c>
      <c r="DY52" s="160" t="str">
        <f t="shared" si="68"/>
        <v/>
      </c>
      <c r="DZ52" s="6" t="str">
        <f t="shared" si="69"/>
        <v/>
      </c>
      <c r="EA52" s="105"/>
      <c r="EB52" s="159"/>
      <c r="EC52" s="159"/>
      <c r="ED52" s="168" t="str">
        <f t="shared" si="70"/>
        <v/>
      </c>
      <c r="EE52" s="5" t="str">
        <f t="shared" si="71"/>
        <v/>
      </c>
      <c r="EF52" s="159"/>
      <c r="EG52" s="159"/>
      <c r="EH52" s="168" t="str">
        <f t="shared" si="72"/>
        <v/>
      </c>
      <c r="EI52" s="5" t="str">
        <f t="shared" si="73"/>
        <v/>
      </c>
      <c r="EJ52" s="159"/>
      <c r="EK52" s="159"/>
      <c r="EL52" s="168" t="str">
        <f t="shared" si="74"/>
        <v/>
      </c>
      <c r="EM52" s="5" t="str">
        <f t="shared" si="75"/>
        <v/>
      </c>
      <c r="EN52" s="159"/>
      <c r="EO52" s="159"/>
      <c r="EP52" s="168" t="str">
        <f t="shared" si="76"/>
        <v/>
      </c>
      <c r="EQ52" s="5" t="str">
        <f t="shared" si="77"/>
        <v/>
      </c>
      <c r="ER52" s="476"/>
      <c r="ES52" s="476"/>
      <c r="ET52" s="168" t="str">
        <f t="shared" si="78"/>
        <v/>
      </c>
      <c r="EU52" s="5" t="str">
        <f t="shared" si="79"/>
        <v/>
      </c>
      <c r="EV52" s="160" t="str">
        <f t="shared" si="80"/>
        <v/>
      </c>
      <c r="EW52" s="160" t="str">
        <f t="shared" si="81"/>
        <v/>
      </c>
      <c r="EX52" s="160" t="str">
        <f t="shared" si="82"/>
        <v/>
      </c>
      <c r="EY52" s="6" t="str">
        <f t="shared" si="83"/>
        <v/>
      </c>
      <c r="EZ52" s="105"/>
      <c r="FA52" s="105"/>
      <c r="FB52" s="105"/>
      <c r="FC52" s="105"/>
      <c r="FD52" s="105"/>
      <c r="FE52" s="106" t="str">
        <f t="shared" si="84"/>
        <v/>
      </c>
      <c r="FF52" s="100" t="str">
        <f t="shared" si="85"/>
        <v xml:space="preserve"> </v>
      </c>
      <c r="FG52" s="105"/>
      <c r="FH52" s="105"/>
      <c r="FI52" s="105"/>
      <c r="FJ52" s="105"/>
      <c r="FK52" s="105"/>
      <c r="FL52" s="107" t="str">
        <f t="shared" si="86"/>
        <v/>
      </c>
      <c r="FM52" s="101" t="str">
        <f t="shared" si="87"/>
        <v xml:space="preserve"> </v>
      </c>
      <c r="FN52" s="105"/>
      <c r="FO52" s="105"/>
      <c r="FP52" s="105"/>
      <c r="FQ52" s="105"/>
      <c r="FR52" s="105"/>
      <c r="FS52" s="204" t="str">
        <f t="shared" si="88"/>
        <v/>
      </c>
      <c r="FT52" s="205" t="str">
        <f t="shared" si="89"/>
        <v xml:space="preserve"> </v>
      </c>
      <c r="FU52" s="477"/>
      <c r="FV52" s="316" t="str">
        <f>IF(AND(C52=""),"-",VLOOKUP(B52,Register!$A$7:$AM$311,19,FALSE))</f>
        <v>-</v>
      </c>
      <c r="FW52" s="7" t="str">
        <f>IF(AND(C52=""),"-",VLOOKUP(B52,Register!$A$7:$AM$311,20,FALSE))</f>
        <v>-</v>
      </c>
      <c r="FX52" s="7" t="str">
        <f>IF(AND(C52=""),"-",VLOOKUP(B52,Register!$A$7:$AM$311,21,FALSE))</f>
        <v>-</v>
      </c>
      <c r="FY52" s="7" t="str">
        <f>IF(AND(C52=""),"-",VLOOKUP(B52,Register!$A$7:$AM$311,22,FALSE))</f>
        <v>-</v>
      </c>
      <c r="FZ52" s="7" t="str">
        <f>IF(AND(C52=""),"-",VLOOKUP(B52,Register!$A$7:$AM$311,23,FALSE))</f>
        <v>-</v>
      </c>
      <c r="GA52" s="7" t="str">
        <f>IF(AND(C52=""),"-",VLOOKUP(B52,Register!$A$7:$AM$311,24,FALSE))</f>
        <v>-</v>
      </c>
      <c r="GB52" s="7" t="str">
        <f>IF(AND(C52=""),"-",VLOOKUP(B52,Register!$A$7:$AM$311,25,FALSE))</f>
        <v>-</v>
      </c>
      <c r="GC52" s="7" t="str">
        <f>IF(AND(C52=""),"-",VLOOKUP(B52,Register!$A$7:$AM$311,26,FALSE))</f>
        <v>-</v>
      </c>
      <c r="GD52" s="7" t="str">
        <f>IF(AND(C52=""),"-",VLOOKUP(B52,Register!$A$7:$AM$311,27,FALSE))</f>
        <v>-</v>
      </c>
      <c r="GE52" s="7" t="str">
        <f>IF(AND(C52=""),"-",VLOOKUP(B52,Register!$A$7:$AM$311,28,FALSE))</f>
        <v>-</v>
      </c>
      <c r="GF52" s="7" t="str">
        <f>IF(AND(C52=""),"-",VLOOKUP(B52,Register!$A$7:$AM$311,29,FALSE))</f>
        <v>-</v>
      </c>
      <c r="GG52" s="7" t="str">
        <f>IF(AND(C52=""),"-",VLOOKUP(B52,Register!$A$7:$AM$311,30,FALSE))</f>
        <v>-</v>
      </c>
      <c r="GH52" s="8" t="str">
        <f>IF(AND(C52=""),"-",VLOOKUP(B52,Register!$A$7:$AM$311,31,FALSE))</f>
        <v>-</v>
      </c>
      <c r="GI52" s="309" t="str">
        <f>IF(AND(C52=""),"",VLOOKUP(B52,Register!$A$7:$CL$311,36,FALSE))</f>
        <v/>
      </c>
      <c r="GJ52" s="182" t="str">
        <f t="shared" si="90"/>
        <v/>
      </c>
      <c r="GK52" s="312" t="str">
        <f t="shared" si="91"/>
        <v/>
      </c>
      <c r="GL52" s="314" t="str">
        <f t="shared" si="92"/>
        <v/>
      </c>
      <c r="GM52" s="3"/>
      <c r="GP52" s="315"/>
      <c r="GR52" s="3"/>
      <c r="GS52" s="3"/>
      <c r="GT52" s="3"/>
      <c r="GU52" s="3"/>
      <c r="GV52" s="3"/>
      <c r="GW52" s="3"/>
      <c r="GX52" s="3"/>
      <c r="GY52" s="3"/>
      <c r="GZ52" s="3"/>
      <c r="HA52" s="3"/>
      <c r="HB52" s="3"/>
      <c r="HC52" s="3"/>
      <c r="HD52" s="3"/>
      <c r="HE52" s="3"/>
      <c r="HF52" s="3"/>
      <c r="HG52" s="3"/>
      <c r="HH52" s="3"/>
      <c r="HI52" s="3"/>
      <c r="HJ52" s="3"/>
      <c r="HK52" s="3"/>
      <c r="HL52" s="3"/>
      <c r="HM52" s="3"/>
      <c r="HW52" s="321" t="str">
        <f>IF(ISNA(VLOOKUP(B52,Register!A$7:Z$315,9,FALSE)),"",VLOOKUP(B52,Register!A$7:Z$315,9,FALSE))</f>
        <v/>
      </c>
      <c r="HX52" s="321" t="str">
        <f>IF(ISNA(VLOOKUP(B52,Register!A$7:Z$315,12,FALSE)),"",VLOOKUP(B52,Register!A$7:Z$315,12,FALSE))</f>
        <v/>
      </c>
      <c r="HY52" s="321" t="str">
        <f t="shared" si="93"/>
        <v/>
      </c>
      <c r="HZ52" s="321" t="str">
        <f t="shared" si="94"/>
        <v/>
      </c>
      <c r="IA52" s="321" t="str">
        <f t="shared" si="95"/>
        <v/>
      </c>
      <c r="IB52" s="321" t="str">
        <f t="shared" si="96"/>
        <v/>
      </c>
      <c r="IC52" s="321" t="str">
        <f t="shared" si="97"/>
        <v/>
      </c>
      <c r="ID52" s="321" t="str">
        <f t="shared" si="98"/>
        <v/>
      </c>
      <c r="IE52" s="321" t="str">
        <f t="shared" si="99"/>
        <v/>
      </c>
      <c r="IF52" s="321" t="str">
        <f t="shared" si="100"/>
        <v/>
      </c>
    </row>
    <row r="53" spans="1:240" ht="21">
      <c r="A53" s="172">
        <v>41</v>
      </c>
      <c r="B53" s="197"/>
      <c r="C53" s="196" t="str">
        <f>IF(ISNA(VLOOKUP(B53,Register!A$7:Z$315,3,FALSE)),"",VLOOKUP(B53,Register!A$7:Z$315,3,FALSE))</f>
        <v/>
      </c>
      <c r="D53" s="196" t="str">
        <f>IF(ISNA(VLOOKUP(B53,Register!A$7:Z$315,4,FALSE)),"",VLOOKUP(B53,Register!A$7:Z$315,4,FALSE))</f>
        <v/>
      </c>
      <c r="E53" s="195" t="str">
        <f>IF(ISNA(VLOOKUP(B53,Register!A$7:Z$315,6,FALSE)),"",VLOOKUP(B53,Register!A$7:Z$315,6,FALSE))</f>
        <v/>
      </c>
      <c r="F53" s="105"/>
      <c r="G53" s="159"/>
      <c r="H53" s="159"/>
      <c r="I53" s="168" t="str">
        <f t="shared" si="2"/>
        <v/>
      </c>
      <c r="J53" s="5" t="str">
        <f t="shared" si="3"/>
        <v/>
      </c>
      <c r="K53" s="159"/>
      <c r="L53" s="159"/>
      <c r="M53" s="168" t="str">
        <f t="shared" si="4"/>
        <v/>
      </c>
      <c r="N53" s="5" t="str">
        <f t="shared" si="5"/>
        <v/>
      </c>
      <c r="O53" s="159"/>
      <c r="P53" s="159"/>
      <c r="Q53" s="168" t="str">
        <f t="shared" si="6"/>
        <v/>
      </c>
      <c r="R53" s="5" t="str">
        <f t="shared" si="7"/>
        <v/>
      </c>
      <c r="S53" s="159"/>
      <c r="T53" s="159"/>
      <c r="U53" s="168" t="str">
        <f t="shared" si="8"/>
        <v/>
      </c>
      <c r="V53" s="5" t="str">
        <f t="shared" si="9"/>
        <v/>
      </c>
      <c r="W53" s="476"/>
      <c r="X53" s="476"/>
      <c r="Y53" s="168" t="str">
        <f t="shared" si="10"/>
        <v/>
      </c>
      <c r="Z53" s="5" t="str">
        <f t="shared" si="11"/>
        <v/>
      </c>
      <c r="AA53" s="160" t="str">
        <f t="shared" si="101"/>
        <v/>
      </c>
      <c r="AB53" s="160" t="str">
        <f t="shared" si="1"/>
        <v/>
      </c>
      <c r="AC53" s="160" t="str">
        <f t="shared" si="12"/>
        <v/>
      </c>
      <c r="AD53" s="6" t="str">
        <f t="shared" si="13"/>
        <v/>
      </c>
      <c r="AE53" s="105"/>
      <c r="AF53" s="159"/>
      <c r="AG53" s="159"/>
      <c r="AH53" s="168" t="str">
        <f t="shared" si="14"/>
        <v/>
      </c>
      <c r="AI53" s="5" t="str">
        <f t="shared" si="15"/>
        <v/>
      </c>
      <c r="AJ53" s="159"/>
      <c r="AK53" s="159"/>
      <c r="AL53" s="168" t="str">
        <f t="shared" si="16"/>
        <v/>
      </c>
      <c r="AM53" s="5" t="str">
        <f t="shared" si="17"/>
        <v/>
      </c>
      <c r="AN53" s="159"/>
      <c r="AO53" s="159"/>
      <c r="AP53" s="168" t="str">
        <f t="shared" si="18"/>
        <v/>
      </c>
      <c r="AQ53" s="5" t="str">
        <f t="shared" si="19"/>
        <v/>
      </c>
      <c r="AR53" s="159"/>
      <c r="AS53" s="159"/>
      <c r="AT53" s="168" t="str">
        <f t="shared" si="20"/>
        <v/>
      </c>
      <c r="AU53" s="5" t="str">
        <f t="shared" si="21"/>
        <v/>
      </c>
      <c r="AV53" s="476"/>
      <c r="AW53" s="476"/>
      <c r="AX53" s="168" t="str">
        <f t="shared" si="22"/>
        <v/>
      </c>
      <c r="AY53" s="5" t="str">
        <f t="shared" si="23"/>
        <v/>
      </c>
      <c r="AZ53" s="160" t="str">
        <f t="shared" si="24"/>
        <v/>
      </c>
      <c r="BA53" s="160" t="str">
        <f t="shared" si="25"/>
        <v/>
      </c>
      <c r="BB53" s="160" t="str">
        <f t="shared" si="26"/>
        <v/>
      </c>
      <c r="BC53" s="6" t="str">
        <f t="shared" si="27"/>
        <v/>
      </c>
      <c r="BD53" s="105"/>
      <c r="BE53" s="159"/>
      <c r="BF53" s="159"/>
      <c r="BG53" s="168" t="str">
        <f t="shared" si="28"/>
        <v/>
      </c>
      <c r="BH53" s="5" t="str">
        <f t="shared" si="29"/>
        <v/>
      </c>
      <c r="BI53" s="159"/>
      <c r="BJ53" s="159"/>
      <c r="BK53" s="168" t="str">
        <f t="shared" si="30"/>
        <v/>
      </c>
      <c r="BL53" s="5" t="str">
        <f t="shared" si="31"/>
        <v/>
      </c>
      <c r="BM53" s="159"/>
      <c r="BN53" s="159"/>
      <c r="BO53" s="168" t="str">
        <f t="shared" si="32"/>
        <v/>
      </c>
      <c r="BP53" s="5" t="str">
        <f t="shared" si="33"/>
        <v/>
      </c>
      <c r="BQ53" s="159"/>
      <c r="BR53" s="159"/>
      <c r="BS53" s="168" t="str">
        <f t="shared" si="34"/>
        <v/>
      </c>
      <c r="BT53" s="5" t="str">
        <f t="shared" si="35"/>
        <v/>
      </c>
      <c r="BU53" s="476"/>
      <c r="BV53" s="476"/>
      <c r="BW53" s="168" t="str">
        <f t="shared" si="36"/>
        <v/>
      </c>
      <c r="BX53" s="5" t="str">
        <f t="shared" si="37"/>
        <v/>
      </c>
      <c r="BY53" s="160" t="str">
        <f t="shared" si="38"/>
        <v/>
      </c>
      <c r="BZ53" s="160" t="str">
        <f t="shared" si="39"/>
        <v/>
      </c>
      <c r="CA53" s="160" t="str">
        <f t="shared" si="40"/>
        <v/>
      </c>
      <c r="CB53" s="6" t="str">
        <f t="shared" si="41"/>
        <v/>
      </c>
      <c r="CC53" s="105"/>
      <c r="CD53" s="159"/>
      <c r="CE53" s="159"/>
      <c r="CF53" s="168" t="str">
        <f t="shared" si="42"/>
        <v/>
      </c>
      <c r="CG53" s="5" t="str">
        <f t="shared" si="43"/>
        <v/>
      </c>
      <c r="CH53" s="159"/>
      <c r="CI53" s="159"/>
      <c r="CJ53" s="168" t="str">
        <f t="shared" si="44"/>
        <v/>
      </c>
      <c r="CK53" s="5" t="str">
        <f t="shared" si="45"/>
        <v/>
      </c>
      <c r="CL53" s="159"/>
      <c r="CM53" s="159"/>
      <c r="CN53" s="168" t="str">
        <f t="shared" si="46"/>
        <v/>
      </c>
      <c r="CO53" s="5" t="str">
        <f t="shared" si="47"/>
        <v/>
      </c>
      <c r="CP53" s="159"/>
      <c r="CQ53" s="159"/>
      <c r="CR53" s="168" t="str">
        <f t="shared" si="48"/>
        <v/>
      </c>
      <c r="CS53" s="5" t="str">
        <f t="shared" si="49"/>
        <v/>
      </c>
      <c r="CT53" s="476"/>
      <c r="CU53" s="476"/>
      <c r="CV53" s="168" t="str">
        <f t="shared" si="50"/>
        <v/>
      </c>
      <c r="CW53" s="5" t="str">
        <f t="shared" si="51"/>
        <v/>
      </c>
      <c r="CX53" s="160" t="str">
        <f t="shared" si="52"/>
        <v/>
      </c>
      <c r="CY53" s="160" t="str">
        <f t="shared" si="53"/>
        <v/>
      </c>
      <c r="CZ53" s="160" t="str">
        <f t="shared" si="54"/>
        <v/>
      </c>
      <c r="DA53" s="6" t="str">
        <f t="shared" si="55"/>
        <v/>
      </c>
      <c r="DB53" s="105"/>
      <c r="DC53" s="159"/>
      <c r="DD53" s="159"/>
      <c r="DE53" s="168" t="str">
        <f t="shared" si="56"/>
        <v/>
      </c>
      <c r="DF53" s="5" t="str">
        <f t="shared" si="57"/>
        <v/>
      </c>
      <c r="DG53" s="159"/>
      <c r="DH53" s="159"/>
      <c r="DI53" s="168" t="str">
        <f t="shared" si="58"/>
        <v/>
      </c>
      <c r="DJ53" s="5" t="str">
        <f t="shared" si="59"/>
        <v/>
      </c>
      <c r="DK53" s="159"/>
      <c r="DL53" s="159"/>
      <c r="DM53" s="168" t="str">
        <f t="shared" si="60"/>
        <v/>
      </c>
      <c r="DN53" s="5" t="str">
        <f t="shared" si="61"/>
        <v/>
      </c>
      <c r="DO53" s="159"/>
      <c r="DP53" s="159"/>
      <c r="DQ53" s="168" t="str">
        <f t="shared" si="62"/>
        <v/>
      </c>
      <c r="DR53" s="5" t="str">
        <f t="shared" si="63"/>
        <v/>
      </c>
      <c r="DS53" s="476"/>
      <c r="DT53" s="476"/>
      <c r="DU53" s="168" t="str">
        <f t="shared" si="64"/>
        <v/>
      </c>
      <c r="DV53" s="5" t="str">
        <f t="shared" si="65"/>
        <v/>
      </c>
      <c r="DW53" s="160" t="str">
        <f t="shared" si="66"/>
        <v/>
      </c>
      <c r="DX53" s="160" t="str">
        <f t="shared" si="67"/>
        <v/>
      </c>
      <c r="DY53" s="160" t="str">
        <f t="shared" si="68"/>
        <v/>
      </c>
      <c r="DZ53" s="6" t="str">
        <f t="shared" si="69"/>
        <v/>
      </c>
      <c r="EA53" s="105"/>
      <c r="EB53" s="159"/>
      <c r="EC53" s="159"/>
      <c r="ED53" s="168" t="str">
        <f t="shared" si="70"/>
        <v/>
      </c>
      <c r="EE53" s="5" t="str">
        <f t="shared" si="71"/>
        <v/>
      </c>
      <c r="EF53" s="159"/>
      <c r="EG53" s="159"/>
      <c r="EH53" s="168" t="str">
        <f t="shared" si="72"/>
        <v/>
      </c>
      <c r="EI53" s="5" t="str">
        <f t="shared" si="73"/>
        <v/>
      </c>
      <c r="EJ53" s="159"/>
      <c r="EK53" s="159"/>
      <c r="EL53" s="168" t="str">
        <f t="shared" si="74"/>
        <v/>
      </c>
      <c r="EM53" s="5" t="str">
        <f t="shared" si="75"/>
        <v/>
      </c>
      <c r="EN53" s="159"/>
      <c r="EO53" s="159"/>
      <c r="EP53" s="168" t="str">
        <f t="shared" si="76"/>
        <v/>
      </c>
      <c r="EQ53" s="5" t="str">
        <f t="shared" si="77"/>
        <v/>
      </c>
      <c r="ER53" s="476"/>
      <c r="ES53" s="476"/>
      <c r="ET53" s="168" t="str">
        <f t="shared" si="78"/>
        <v/>
      </c>
      <c r="EU53" s="5" t="str">
        <f t="shared" si="79"/>
        <v/>
      </c>
      <c r="EV53" s="160" t="str">
        <f t="shared" si="80"/>
        <v/>
      </c>
      <c r="EW53" s="160" t="str">
        <f t="shared" si="81"/>
        <v/>
      </c>
      <c r="EX53" s="160" t="str">
        <f t="shared" si="82"/>
        <v/>
      </c>
      <c r="EY53" s="6" t="str">
        <f t="shared" si="83"/>
        <v/>
      </c>
      <c r="EZ53" s="105"/>
      <c r="FA53" s="105"/>
      <c r="FB53" s="105"/>
      <c r="FC53" s="105"/>
      <c r="FD53" s="105"/>
      <c r="FE53" s="106" t="str">
        <f t="shared" si="84"/>
        <v/>
      </c>
      <c r="FF53" s="100" t="str">
        <f t="shared" si="85"/>
        <v xml:space="preserve"> </v>
      </c>
      <c r="FG53" s="105"/>
      <c r="FH53" s="105"/>
      <c r="FI53" s="105"/>
      <c r="FJ53" s="105"/>
      <c r="FK53" s="105"/>
      <c r="FL53" s="107" t="str">
        <f t="shared" si="86"/>
        <v/>
      </c>
      <c r="FM53" s="101" t="str">
        <f t="shared" si="87"/>
        <v xml:space="preserve"> </v>
      </c>
      <c r="FN53" s="105"/>
      <c r="FO53" s="105"/>
      <c r="FP53" s="105"/>
      <c r="FQ53" s="105"/>
      <c r="FR53" s="105"/>
      <c r="FS53" s="204" t="str">
        <f t="shared" si="88"/>
        <v/>
      </c>
      <c r="FT53" s="205" t="str">
        <f t="shared" si="89"/>
        <v xml:space="preserve"> </v>
      </c>
      <c r="FU53" s="477"/>
      <c r="FV53" s="316" t="str">
        <f>IF(AND(C53=""),"-",VLOOKUP(B53,Register!$A$7:$AM$311,19,FALSE))</f>
        <v>-</v>
      </c>
      <c r="FW53" s="7" t="str">
        <f>IF(AND(C53=""),"-",VLOOKUP(B53,Register!$A$7:$AM$311,20,FALSE))</f>
        <v>-</v>
      </c>
      <c r="FX53" s="7" t="str">
        <f>IF(AND(C53=""),"-",VLOOKUP(B53,Register!$A$7:$AM$311,21,FALSE))</f>
        <v>-</v>
      </c>
      <c r="FY53" s="7" t="str">
        <f>IF(AND(C53=""),"-",VLOOKUP(B53,Register!$A$7:$AM$311,22,FALSE))</f>
        <v>-</v>
      </c>
      <c r="FZ53" s="7" t="str">
        <f>IF(AND(C53=""),"-",VLOOKUP(B53,Register!$A$7:$AM$311,23,FALSE))</f>
        <v>-</v>
      </c>
      <c r="GA53" s="7" t="str">
        <f>IF(AND(C53=""),"-",VLOOKUP(B53,Register!$A$7:$AM$311,24,FALSE))</f>
        <v>-</v>
      </c>
      <c r="GB53" s="7" t="str">
        <f>IF(AND(C53=""),"-",VLOOKUP(B53,Register!$A$7:$AM$311,25,FALSE))</f>
        <v>-</v>
      </c>
      <c r="GC53" s="7" t="str">
        <f>IF(AND(C53=""),"-",VLOOKUP(B53,Register!$A$7:$AM$311,26,FALSE))</f>
        <v>-</v>
      </c>
      <c r="GD53" s="7" t="str">
        <f>IF(AND(C53=""),"-",VLOOKUP(B53,Register!$A$7:$AM$311,27,FALSE))</f>
        <v>-</v>
      </c>
      <c r="GE53" s="7" t="str">
        <f>IF(AND(C53=""),"-",VLOOKUP(B53,Register!$A$7:$AM$311,28,FALSE))</f>
        <v>-</v>
      </c>
      <c r="GF53" s="7" t="str">
        <f>IF(AND(C53=""),"-",VLOOKUP(B53,Register!$A$7:$AM$311,29,FALSE))</f>
        <v>-</v>
      </c>
      <c r="GG53" s="7" t="str">
        <f>IF(AND(C53=""),"-",VLOOKUP(B53,Register!$A$7:$AM$311,30,FALSE))</f>
        <v>-</v>
      </c>
      <c r="GH53" s="8" t="str">
        <f>IF(AND(C53=""),"-",VLOOKUP(B53,Register!$A$7:$AM$311,31,FALSE))</f>
        <v>-</v>
      </c>
      <c r="GI53" s="309" t="str">
        <f>IF(AND(C53=""),"",VLOOKUP(B53,Register!$A$7:$CL$311,36,FALSE))</f>
        <v/>
      </c>
      <c r="GJ53" s="182" t="str">
        <f t="shared" si="90"/>
        <v/>
      </c>
      <c r="GK53" s="312" t="str">
        <f t="shared" si="91"/>
        <v/>
      </c>
      <c r="GL53" s="314" t="str">
        <f t="shared" si="92"/>
        <v/>
      </c>
      <c r="GM53" s="3"/>
      <c r="GP53" s="315"/>
      <c r="GR53" s="3"/>
      <c r="GS53" s="3"/>
      <c r="GT53" s="3"/>
      <c r="GU53" s="3"/>
      <c r="GV53" s="3"/>
      <c r="GW53" s="3"/>
      <c r="GX53" s="3"/>
      <c r="GY53" s="3"/>
      <c r="GZ53" s="3"/>
      <c r="HA53" s="3"/>
      <c r="HB53" s="3"/>
      <c r="HC53" s="3"/>
      <c r="HD53" s="3"/>
      <c r="HE53" s="3"/>
      <c r="HF53" s="3"/>
      <c r="HG53" s="3"/>
      <c r="HH53" s="3"/>
      <c r="HI53" s="3"/>
      <c r="HJ53" s="3"/>
      <c r="HK53" s="3"/>
      <c r="HL53" s="3"/>
      <c r="HM53" s="3"/>
      <c r="HW53" s="321" t="str">
        <f>IF(ISNA(VLOOKUP(B53,Register!A$7:Z$315,9,FALSE)),"",VLOOKUP(B53,Register!A$7:Z$315,9,FALSE))</f>
        <v/>
      </c>
      <c r="HX53" s="321" t="str">
        <f>IF(ISNA(VLOOKUP(B53,Register!A$7:Z$315,12,FALSE)),"",VLOOKUP(B53,Register!A$7:Z$315,12,FALSE))</f>
        <v/>
      </c>
      <c r="HY53" s="321" t="str">
        <f t="shared" si="93"/>
        <v/>
      </c>
      <c r="HZ53" s="321" t="str">
        <f t="shared" si="94"/>
        <v/>
      </c>
      <c r="IA53" s="321" t="str">
        <f t="shared" si="95"/>
        <v/>
      </c>
      <c r="IB53" s="321" t="str">
        <f t="shared" si="96"/>
        <v/>
      </c>
      <c r="IC53" s="321" t="str">
        <f t="shared" si="97"/>
        <v/>
      </c>
      <c r="ID53" s="321" t="str">
        <f t="shared" si="98"/>
        <v/>
      </c>
      <c r="IE53" s="321" t="str">
        <f t="shared" si="99"/>
        <v/>
      </c>
      <c r="IF53" s="321" t="str">
        <f t="shared" si="100"/>
        <v/>
      </c>
    </row>
    <row r="54" spans="1:240" ht="21">
      <c r="A54" s="172">
        <v>42</v>
      </c>
      <c r="B54" s="197"/>
      <c r="C54" s="196" t="str">
        <f>IF(ISNA(VLOOKUP(B54,Register!A$7:Z$315,3,FALSE)),"",VLOOKUP(B54,Register!A$7:Z$315,3,FALSE))</f>
        <v/>
      </c>
      <c r="D54" s="196" t="str">
        <f>IF(ISNA(VLOOKUP(B54,Register!A$7:Z$315,4,FALSE)),"",VLOOKUP(B54,Register!A$7:Z$315,4,FALSE))</f>
        <v/>
      </c>
      <c r="E54" s="195" t="str">
        <f>IF(ISNA(VLOOKUP(B54,Register!A$7:Z$315,6,FALSE)),"",VLOOKUP(B54,Register!A$7:Z$315,6,FALSE))</f>
        <v/>
      </c>
      <c r="F54" s="105"/>
      <c r="G54" s="159"/>
      <c r="H54" s="159"/>
      <c r="I54" s="168" t="str">
        <f t="shared" si="2"/>
        <v/>
      </c>
      <c r="J54" s="5" t="str">
        <f t="shared" si="3"/>
        <v/>
      </c>
      <c r="K54" s="159"/>
      <c r="L54" s="159"/>
      <c r="M54" s="168" t="str">
        <f t="shared" si="4"/>
        <v/>
      </c>
      <c r="N54" s="5" t="str">
        <f t="shared" si="5"/>
        <v/>
      </c>
      <c r="O54" s="159"/>
      <c r="P54" s="159"/>
      <c r="Q54" s="168" t="str">
        <f t="shared" si="6"/>
        <v/>
      </c>
      <c r="R54" s="5" t="str">
        <f t="shared" si="7"/>
        <v/>
      </c>
      <c r="S54" s="159"/>
      <c r="T54" s="159"/>
      <c r="U54" s="168" t="str">
        <f t="shared" si="8"/>
        <v/>
      </c>
      <c r="V54" s="5" t="str">
        <f t="shared" si="9"/>
        <v/>
      </c>
      <c r="W54" s="476"/>
      <c r="X54" s="476"/>
      <c r="Y54" s="168" t="str">
        <f t="shared" si="10"/>
        <v/>
      </c>
      <c r="Z54" s="5" t="str">
        <f t="shared" si="11"/>
        <v/>
      </c>
      <c r="AA54" s="160" t="str">
        <f t="shared" si="101"/>
        <v/>
      </c>
      <c r="AB54" s="160" t="str">
        <f t="shared" si="1"/>
        <v/>
      </c>
      <c r="AC54" s="160" t="str">
        <f t="shared" si="12"/>
        <v/>
      </c>
      <c r="AD54" s="6" t="str">
        <f t="shared" si="13"/>
        <v/>
      </c>
      <c r="AE54" s="105"/>
      <c r="AF54" s="159"/>
      <c r="AG54" s="159"/>
      <c r="AH54" s="168" t="str">
        <f t="shared" si="14"/>
        <v/>
      </c>
      <c r="AI54" s="5" t="str">
        <f t="shared" si="15"/>
        <v/>
      </c>
      <c r="AJ54" s="159"/>
      <c r="AK54" s="159"/>
      <c r="AL54" s="168" t="str">
        <f t="shared" si="16"/>
        <v/>
      </c>
      <c r="AM54" s="5" t="str">
        <f t="shared" si="17"/>
        <v/>
      </c>
      <c r="AN54" s="159"/>
      <c r="AO54" s="159"/>
      <c r="AP54" s="168" t="str">
        <f t="shared" si="18"/>
        <v/>
      </c>
      <c r="AQ54" s="5" t="str">
        <f t="shared" si="19"/>
        <v/>
      </c>
      <c r="AR54" s="159"/>
      <c r="AS54" s="159"/>
      <c r="AT54" s="168" t="str">
        <f t="shared" si="20"/>
        <v/>
      </c>
      <c r="AU54" s="5" t="str">
        <f t="shared" si="21"/>
        <v/>
      </c>
      <c r="AV54" s="476"/>
      <c r="AW54" s="476"/>
      <c r="AX54" s="168" t="str">
        <f t="shared" si="22"/>
        <v/>
      </c>
      <c r="AY54" s="5" t="str">
        <f t="shared" si="23"/>
        <v/>
      </c>
      <c r="AZ54" s="160" t="str">
        <f t="shared" si="24"/>
        <v/>
      </c>
      <c r="BA54" s="160" t="str">
        <f t="shared" si="25"/>
        <v/>
      </c>
      <c r="BB54" s="160" t="str">
        <f t="shared" si="26"/>
        <v/>
      </c>
      <c r="BC54" s="6" t="str">
        <f t="shared" si="27"/>
        <v/>
      </c>
      <c r="BD54" s="105"/>
      <c r="BE54" s="159"/>
      <c r="BF54" s="159"/>
      <c r="BG54" s="168" t="str">
        <f t="shared" si="28"/>
        <v/>
      </c>
      <c r="BH54" s="5" t="str">
        <f t="shared" si="29"/>
        <v/>
      </c>
      <c r="BI54" s="159"/>
      <c r="BJ54" s="159"/>
      <c r="BK54" s="168" t="str">
        <f t="shared" si="30"/>
        <v/>
      </c>
      <c r="BL54" s="5" t="str">
        <f t="shared" si="31"/>
        <v/>
      </c>
      <c r="BM54" s="159"/>
      <c r="BN54" s="159"/>
      <c r="BO54" s="168" t="str">
        <f t="shared" si="32"/>
        <v/>
      </c>
      <c r="BP54" s="5" t="str">
        <f t="shared" si="33"/>
        <v/>
      </c>
      <c r="BQ54" s="159"/>
      <c r="BR54" s="159"/>
      <c r="BS54" s="168" t="str">
        <f t="shared" si="34"/>
        <v/>
      </c>
      <c r="BT54" s="5" t="str">
        <f t="shared" si="35"/>
        <v/>
      </c>
      <c r="BU54" s="476"/>
      <c r="BV54" s="476"/>
      <c r="BW54" s="168" t="str">
        <f t="shared" si="36"/>
        <v/>
      </c>
      <c r="BX54" s="5" t="str">
        <f t="shared" si="37"/>
        <v/>
      </c>
      <c r="BY54" s="160" t="str">
        <f t="shared" si="38"/>
        <v/>
      </c>
      <c r="BZ54" s="160" t="str">
        <f t="shared" si="39"/>
        <v/>
      </c>
      <c r="CA54" s="160" t="str">
        <f t="shared" si="40"/>
        <v/>
      </c>
      <c r="CB54" s="6" t="str">
        <f t="shared" si="41"/>
        <v/>
      </c>
      <c r="CC54" s="105"/>
      <c r="CD54" s="159"/>
      <c r="CE54" s="159"/>
      <c r="CF54" s="168" t="str">
        <f t="shared" si="42"/>
        <v/>
      </c>
      <c r="CG54" s="5" t="str">
        <f t="shared" si="43"/>
        <v/>
      </c>
      <c r="CH54" s="159"/>
      <c r="CI54" s="159"/>
      <c r="CJ54" s="168" t="str">
        <f t="shared" si="44"/>
        <v/>
      </c>
      <c r="CK54" s="5" t="str">
        <f t="shared" si="45"/>
        <v/>
      </c>
      <c r="CL54" s="159"/>
      <c r="CM54" s="159"/>
      <c r="CN54" s="168" t="str">
        <f t="shared" si="46"/>
        <v/>
      </c>
      <c r="CO54" s="5" t="str">
        <f t="shared" si="47"/>
        <v/>
      </c>
      <c r="CP54" s="159"/>
      <c r="CQ54" s="159"/>
      <c r="CR54" s="168" t="str">
        <f t="shared" si="48"/>
        <v/>
      </c>
      <c r="CS54" s="5" t="str">
        <f t="shared" si="49"/>
        <v/>
      </c>
      <c r="CT54" s="476"/>
      <c r="CU54" s="476"/>
      <c r="CV54" s="168" t="str">
        <f t="shared" si="50"/>
        <v/>
      </c>
      <c r="CW54" s="5" t="str">
        <f t="shared" si="51"/>
        <v/>
      </c>
      <c r="CX54" s="160" t="str">
        <f t="shared" si="52"/>
        <v/>
      </c>
      <c r="CY54" s="160" t="str">
        <f t="shared" si="53"/>
        <v/>
      </c>
      <c r="CZ54" s="160" t="str">
        <f t="shared" si="54"/>
        <v/>
      </c>
      <c r="DA54" s="6" t="str">
        <f t="shared" si="55"/>
        <v/>
      </c>
      <c r="DB54" s="105"/>
      <c r="DC54" s="159"/>
      <c r="DD54" s="159"/>
      <c r="DE54" s="168" t="str">
        <f t="shared" si="56"/>
        <v/>
      </c>
      <c r="DF54" s="5" t="str">
        <f t="shared" si="57"/>
        <v/>
      </c>
      <c r="DG54" s="159"/>
      <c r="DH54" s="159"/>
      <c r="DI54" s="168" t="str">
        <f t="shared" si="58"/>
        <v/>
      </c>
      <c r="DJ54" s="5" t="str">
        <f t="shared" si="59"/>
        <v/>
      </c>
      <c r="DK54" s="159"/>
      <c r="DL54" s="159"/>
      <c r="DM54" s="168" t="str">
        <f t="shared" si="60"/>
        <v/>
      </c>
      <c r="DN54" s="5" t="str">
        <f t="shared" si="61"/>
        <v/>
      </c>
      <c r="DO54" s="159"/>
      <c r="DP54" s="159"/>
      <c r="DQ54" s="168" t="str">
        <f t="shared" si="62"/>
        <v/>
      </c>
      <c r="DR54" s="5" t="str">
        <f t="shared" si="63"/>
        <v/>
      </c>
      <c r="DS54" s="476"/>
      <c r="DT54" s="476"/>
      <c r="DU54" s="168" t="str">
        <f t="shared" si="64"/>
        <v/>
      </c>
      <c r="DV54" s="5" t="str">
        <f t="shared" si="65"/>
        <v/>
      </c>
      <c r="DW54" s="160" t="str">
        <f t="shared" si="66"/>
        <v/>
      </c>
      <c r="DX54" s="160" t="str">
        <f t="shared" si="67"/>
        <v/>
      </c>
      <c r="DY54" s="160" t="str">
        <f t="shared" si="68"/>
        <v/>
      </c>
      <c r="DZ54" s="6" t="str">
        <f t="shared" si="69"/>
        <v/>
      </c>
      <c r="EA54" s="105"/>
      <c r="EB54" s="159"/>
      <c r="EC54" s="159"/>
      <c r="ED54" s="168" t="str">
        <f t="shared" si="70"/>
        <v/>
      </c>
      <c r="EE54" s="5" t="str">
        <f t="shared" si="71"/>
        <v/>
      </c>
      <c r="EF54" s="159"/>
      <c r="EG54" s="159"/>
      <c r="EH54" s="168" t="str">
        <f t="shared" si="72"/>
        <v/>
      </c>
      <c r="EI54" s="5" t="str">
        <f t="shared" si="73"/>
        <v/>
      </c>
      <c r="EJ54" s="159"/>
      <c r="EK54" s="159"/>
      <c r="EL54" s="168" t="str">
        <f t="shared" si="74"/>
        <v/>
      </c>
      <c r="EM54" s="5" t="str">
        <f t="shared" si="75"/>
        <v/>
      </c>
      <c r="EN54" s="159"/>
      <c r="EO54" s="159"/>
      <c r="EP54" s="168" t="str">
        <f t="shared" si="76"/>
        <v/>
      </c>
      <c r="EQ54" s="5" t="str">
        <f t="shared" si="77"/>
        <v/>
      </c>
      <c r="ER54" s="476"/>
      <c r="ES54" s="476"/>
      <c r="ET54" s="168" t="str">
        <f t="shared" si="78"/>
        <v/>
      </c>
      <c r="EU54" s="5" t="str">
        <f t="shared" si="79"/>
        <v/>
      </c>
      <c r="EV54" s="160" t="str">
        <f t="shared" si="80"/>
        <v/>
      </c>
      <c r="EW54" s="160" t="str">
        <f t="shared" si="81"/>
        <v/>
      </c>
      <c r="EX54" s="160" t="str">
        <f t="shared" si="82"/>
        <v/>
      </c>
      <c r="EY54" s="6" t="str">
        <f t="shared" si="83"/>
        <v/>
      </c>
      <c r="EZ54" s="105"/>
      <c r="FA54" s="105"/>
      <c r="FB54" s="105"/>
      <c r="FC54" s="105"/>
      <c r="FD54" s="105"/>
      <c r="FE54" s="106" t="str">
        <f t="shared" si="84"/>
        <v/>
      </c>
      <c r="FF54" s="100" t="str">
        <f t="shared" si="85"/>
        <v xml:space="preserve"> </v>
      </c>
      <c r="FG54" s="105"/>
      <c r="FH54" s="105"/>
      <c r="FI54" s="105"/>
      <c r="FJ54" s="105"/>
      <c r="FK54" s="105"/>
      <c r="FL54" s="107" t="str">
        <f t="shared" si="86"/>
        <v/>
      </c>
      <c r="FM54" s="101" t="str">
        <f t="shared" si="87"/>
        <v xml:space="preserve"> </v>
      </c>
      <c r="FN54" s="105"/>
      <c r="FO54" s="105"/>
      <c r="FP54" s="105"/>
      <c r="FQ54" s="105"/>
      <c r="FR54" s="105"/>
      <c r="FS54" s="204" t="str">
        <f t="shared" si="88"/>
        <v/>
      </c>
      <c r="FT54" s="205" t="str">
        <f t="shared" si="89"/>
        <v xml:space="preserve"> </v>
      </c>
      <c r="FU54" s="477"/>
      <c r="FV54" s="316" t="str">
        <f>IF(AND(C54=""),"-",VLOOKUP(B54,Register!$A$7:$AM$311,19,FALSE))</f>
        <v>-</v>
      </c>
      <c r="FW54" s="7" t="str">
        <f>IF(AND(C54=""),"-",VLOOKUP(B54,Register!$A$7:$AM$311,20,FALSE))</f>
        <v>-</v>
      </c>
      <c r="FX54" s="7" t="str">
        <f>IF(AND(C54=""),"-",VLOOKUP(B54,Register!$A$7:$AM$311,21,FALSE))</f>
        <v>-</v>
      </c>
      <c r="FY54" s="7" t="str">
        <f>IF(AND(C54=""),"-",VLOOKUP(B54,Register!$A$7:$AM$311,22,FALSE))</f>
        <v>-</v>
      </c>
      <c r="FZ54" s="7" t="str">
        <f>IF(AND(C54=""),"-",VLOOKUP(B54,Register!$A$7:$AM$311,23,FALSE))</f>
        <v>-</v>
      </c>
      <c r="GA54" s="7" t="str">
        <f>IF(AND(C54=""),"-",VLOOKUP(B54,Register!$A$7:$AM$311,24,FALSE))</f>
        <v>-</v>
      </c>
      <c r="GB54" s="7" t="str">
        <f>IF(AND(C54=""),"-",VLOOKUP(B54,Register!$A$7:$AM$311,25,FALSE))</f>
        <v>-</v>
      </c>
      <c r="GC54" s="7" t="str">
        <f>IF(AND(C54=""),"-",VLOOKUP(B54,Register!$A$7:$AM$311,26,FALSE))</f>
        <v>-</v>
      </c>
      <c r="GD54" s="7" t="str">
        <f>IF(AND(C54=""),"-",VLOOKUP(B54,Register!$A$7:$AM$311,27,FALSE))</f>
        <v>-</v>
      </c>
      <c r="GE54" s="7" t="str">
        <f>IF(AND(C54=""),"-",VLOOKUP(B54,Register!$A$7:$AM$311,28,FALSE))</f>
        <v>-</v>
      </c>
      <c r="GF54" s="7" t="str">
        <f>IF(AND(C54=""),"-",VLOOKUP(B54,Register!$A$7:$AM$311,29,FALSE))</f>
        <v>-</v>
      </c>
      <c r="GG54" s="7" t="str">
        <f>IF(AND(C54=""),"-",VLOOKUP(B54,Register!$A$7:$AM$311,30,FALSE))</f>
        <v>-</v>
      </c>
      <c r="GH54" s="8" t="str">
        <f>IF(AND(C54=""),"-",VLOOKUP(B54,Register!$A$7:$AM$311,31,FALSE))</f>
        <v>-</v>
      </c>
      <c r="GI54" s="309" t="str">
        <f>IF(AND(C54=""),"",VLOOKUP(B54,Register!$A$7:$CL$311,36,FALSE))</f>
        <v/>
      </c>
      <c r="GJ54" s="182" t="str">
        <f t="shared" si="90"/>
        <v/>
      </c>
      <c r="GK54" s="312" t="str">
        <f t="shared" si="91"/>
        <v/>
      </c>
      <c r="GL54" s="314" t="str">
        <f t="shared" si="92"/>
        <v/>
      </c>
      <c r="GM54" s="3"/>
      <c r="GP54" s="315"/>
      <c r="GR54" s="3"/>
      <c r="GS54" s="3"/>
      <c r="GT54" s="3"/>
      <c r="GU54" s="3"/>
      <c r="GV54" s="3"/>
      <c r="GW54" s="3"/>
      <c r="GX54" s="3"/>
      <c r="GY54" s="3"/>
      <c r="GZ54" s="3"/>
      <c r="HA54" s="3"/>
      <c r="HB54" s="3"/>
      <c r="HC54" s="3"/>
      <c r="HD54" s="3"/>
      <c r="HE54" s="3"/>
      <c r="HF54" s="3"/>
      <c r="HG54" s="3"/>
      <c r="HH54" s="3"/>
      <c r="HI54" s="3"/>
      <c r="HJ54" s="3"/>
      <c r="HK54" s="3"/>
      <c r="HL54" s="3"/>
      <c r="HM54" s="3"/>
      <c r="HW54" s="321" t="str">
        <f>IF(ISNA(VLOOKUP(B54,Register!A$7:Z$315,9,FALSE)),"",VLOOKUP(B54,Register!A$7:Z$315,9,FALSE))</f>
        <v/>
      </c>
      <c r="HX54" s="321" t="str">
        <f>IF(ISNA(VLOOKUP(B54,Register!A$7:Z$315,12,FALSE)),"",VLOOKUP(B54,Register!A$7:Z$315,12,FALSE))</f>
        <v/>
      </c>
      <c r="HY54" s="321" t="str">
        <f t="shared" si="93"/>
        <v/>
      </c>
      <c r="HZ54" s="321" t="str">
        <f t="shared" si="94"/>
        <v/>
      </c>
      <c r="IA54" s="321" t="str">
        <f t="shared" si="95"/>
        <v/>
      </c>
      <c r="IB54" s="321" t="str">
        <f t="shared" si="96"/>
        <v/>
      </c>
      <c r="IC54" s="321" t="str">
        <f t="shared" si="97"/>
        <v/>
      </c>
      <c r="ID54" s="321" t="str">
        <f t="shared" si="98"/>
        <v/>
      </c>
      <c r="IE54" s="321" t="str">
        <f t="shared" si="99"/>
        <v/>
      </c>
      <c r="IF54" s="321" t="str">
        <f t="shared" si="100"/>
        <v/>
      </c>
    </row>
    <row r="55" spans="1:240" ht="21">
      <c r="A55" s="172">
        <v>43</v>
      </c>
      <c r="B55" s="197"/>
      <c r="C55" s="196" t="str">
        <f>IF(ISNA(VLOOKUP(B55,Register!A$7:Z$315,3,FALSE)),"",VLOOKUP(B55,Register!A$7:Z$315,3,FALSE))</f>
        <v/>
      </c>
      <c r="D55" s="196" t="str">
        <f>IF(ISNA(VLOOKUP(B55,Register!A$7:Z$315,4,FALSE)),"",VLOOKUP(B55,Register!A$7:Z$315,4,FALSE))</f>
        <v/>
      </c>
      <c r="E55" s="195" t="str">
        <f>IF(ISNA(VLOOKUP(B55,Register!A$7:Z$315,6,FALSE)),"",VLOOKUP(B55,Register!A$7:Z$315,6,FALSE))</f>
        <v/>
      </c>
      <c r="F55" s="105"/>
      <c r="G55" s="159"/>
      <c r="H55" s="159"/>
      <c r="I55" s="168" t="str">
        <f t="shared" si="2"/>
        <v/>
      </c>
      <c r="J55" s="5" t="str">
        <f t="shared" si="3"/>
        <v/>
      </c>
      <c r="K55" s="159"/>
      <c r="L55" s="159"/>
      <c r="M55" s="168" t="str">
        <f t="shared" si="4"/>
        <v/>
      </c>
      <c r="N55" s="5" t="str">
        <f t="shared" si="5"/>
        <v/>
      </c>
      <c r="O55" s="159"/>
      <c r="P55" s="159"/>
      <c r="Q55" s="168" t="str">
        <f t="shared" si="6"/>
        <v/>
      </c>
      <c r="R55" s="5" t="str">
        <f t="shared" si="7"/>
        <v/>
      </c>
      <c r="S55" s="159"/>
      <c r="T55" s="159"/>
      <c r="U55" s="168" t="str">
        <f t="shared" si="8"/>
        <v/>
      </c>
      <c r="V55" s="5" t="str">
        <f t="shared" si="9"/>
        <v/>
      </c>
      <c r="W55" s="476"/>
      <c r="X55" s="476"/>
      <c r="Y55" s="168" t="str">
        <f t="shared" si="10"/>
        <v/>
      </c>
      <c r="Z55" s="5" t="str">
        <f t="shared" si="11"/>
        <v/>
      </c>
      <c r="AA55" s="160" t="str">
        <f t="shared" si="101"/>
        <v/>
      </c>
      <c r="AB55" s="160" t="str">
        <f t="shared" si="1"/>
        <v/>
      </c>
      <c r="AC55" s="160" t="str">
        <f t="shared" si="12"/>
        <v/>
      </c>
      <c r="AD55" s="6" t="str">
        <f t="shared" si="13"/>
        <v/>
      </c>
      <c r="AE55" s="105"/>
      <c r="AF55" s="159"/>
      <c r="AG55" s="159"/>
      <c r="AH55" s="168" t="str">
        <f t="shared" si="14"/>
        <v/>
      </c>
      <c r="AI55" s="5" t="str">
        <f t="shared" si="15"/>
        <v/>
      </c>
      <c r="AJ55" s="159"/>
      <c r="AK55" s="159"/>
      <c r="AL55" s="168" t="str">
        <f t="shared" si="16"/>
        <v/>
      </c>
      <c r="AM55" s="5" t="str">
        <f t="shared" si="17"/>
        <v/>
      </c>
      <c r="AN55" s="159"/>
      <c r="AO55" s="159"/>
      <c r="AP55" s="168" t="str">
        <f t="shared" si="18"/>
        <v/>
      </c>
      <c r="AQ55" s="5" t="str">
        <f t="shared" si="19"/>
        <v/>
      </c>
      <c r="AR55" s="159"/>
      <c r="AS55" s="159"/>
      <c r="AT55" s="168" t="str">
        <f t="shared" si="20"/>
        <v/>
      </c>
      <c r="AU55" s="5" t="str">
        <f t="shared" si="21"/>
        <v/>
      </c>
      <c r="AV55" s="476"/>
      <c r="AW55" s="476"/>
      <c r="AX55" s="168" t="str">
        <f t="shared" si="22"/>
        <v/>
      </c>
      <c r="AY55" s="5" t="str">
        <f t="shared" si="23"/>
        <v/>
      </c>
      <c r="AZ55" s="160" t="str">
        <f t="shared" si="24"/>
        <v/>
      </c>
      <c r="BA55" s="160" t="str">
        <f t="shared" si="25"/>
        <v/>
      </c>
      <c r="BB55" s="160" t="str">
        <f t="shared" si="26"/>
        <v/>
      </c>
      <c r="BC55" s="6" t="str">
        <f t="shared" si="27"/>
        <v/>
      </c>
      <c r="BD55" s="105"/>
      <c r="BE55" s="159"/>
      <c r="BF55" s="159"/>
      <c r="BG55" s="168" t="str">
        <f t="shared" si="28"/>
        <v/>
      </c>
      <c r="BH55" s="5" t="str">
        <f t="shared" si="29"/>
        <v/>
      </c>
      <c r="BI55" s="159"/>
      <c r="BJ55" s="159"/>
      <c r="BK55" s="168" t="str">
        <f t="shared" si="30"/>
        <v/>
      </c>
      <c r="BL55" s="5" t="str">
        <f t="shared" si="31"/>
        <v/>
      </c>
      <c r="BM55" s="159"/>
      <c r="BN55" s="159"/>
      <c r="BO55" s="168" t="str">
        <f t="shared" si="32"/>
        <v/>
      </c>
      <c r="BP55" s="5" t="str">
        <f t="shared" si="33"/>
        <v/>
      </c>
      <c r="BQ55" s="159"/>
      <c r="BR55" s="159"/>
      <c r="BS55" s="168" t="str">
        <f t="shared" si="34"/>
        <v/>
      </c>
      <c r="BT55" s="5" t="str">
        <f t="shared" si="35"/>
        <v/>
      </c>
      <c r="BU55" s="476"/>
      <c r="BV55" s="476"/>
      <c r="BW55" s="168" t="str">
        <f t="shared" si="36"/>
        <v/>
      </c>
      <c r="BX55" s="5" t="str">
        <f t="shared" si="37"/>
        <v/>
      </c>
      <c r="BY55" s="160" t="str">
        <f t="shared" si="38"/>
        <v/>
      </c>
      <c r="BZ55" s="160" t="str">
        <f t="shared" si="39"/>
        <v/>
      </c>
      <c r="CA55" s="160" t="str">
        <f t="shared" si="40"/>
        <v/>
      </c>
      <c r="CB55" s="6" t="str">
        <f t="shared" si="41"/>
        <v/>
      </c>
      <c r="CC55" s="105"/>
      <c r="CD55" s="159"/>
      <c r="CE55" s="159"/>
      <c r="CF55" s="168" t="str">
        <f t="shared" si="42"/>
        <v/>
      </c>
      <c r="CG55" s="5" t="str">
        <f t="shared" si="43"/>
        <v/>
      </c>
      <c r="CH55" s="159"/>
      <c r="CI55" s="159"/>
      <c r="CJ55" s="168" t="str">
        <f t="shared" si="44"/>
        <v/>
      </c>
      <c r="CK55" s="5" t="str">
        <f t="shared" si="45"/>
        <v/>
      </c>
      <c r="CL55" s="159"/>
      <c r="CM55" s="159"/>
      <c r="CN55" s="168" t="str">
        <f t="shared" si="46"/>
        <v/>
      </c>
      <c r="CO55" s="5" t="str">
        <f t="shared" si="47"/>
        <v/>
      </c>
      <c r="CP55" s="159"/>
      <c r="CQ55" s="159"/>
      <c r="CR55" s="168" t="str">
        <f t="shared" si="48"/>
        <v/>
      </c>
      <c r="CS55" s="5" t="str">
        <f t="shared" si="49"/>
        <v/>
      </c>
      <c r="CT55" s="476"/>
      <c r="CU55" s="476"/>
      <c r="CV55" s="168" t="str">
        <f t="shared" si="50"/>
        <v/>
      </c>
      <c r="CW55" s="5" t="str">
        <f t="shared" si="51"/>
        <v/>
      </c>
      <c r="CX55" s="160" t="str">
        <f t="shared" si="52"/>
        <v/>
      </c>
      <c r="CY55" s="160" t="str">
        <f t="shared" si="53"/>
        <v/>
      </c>
      <c r="CZ55" s="160" t="str">
        <f t="shared" si="54"/>
        <v/>
      </c>
      <c r="DA55" s="6" t="str">
        <f t="shared" si="55"/>
        <v/>
      </c>
      <c r="DB55" s="105"/>
      <c r="DC55" s="159"/>
      <c r="DD55" s="159"/>
      <c r="DE55" s="168" t="str">
        <f t="shared" si="56"/>
        <v/>
      </c>
      <c r="DF55" s="5" t="str">
        <f t="shared" si="57"/>
        <v/>
      </c>
      <c r="DG55" s="159"/>
      <c r="DH55" s="159"/>
      <c r="DI55" s="168" t="str">
        <f t="shared" si="58"/>
        <v/>
      </c>
      <c r="DJ55" s="5" t="str">
        <f t="shared" si="59"/>
        <v/>
      </c>
      <c r="DK55" s="159"/>
      <c r="DL55" s="159"/>
      <c r="DM55" s="168" t="str">
        <f t="shared" si="60"/>
        <v/>
      </c>
      <c r="DN55" s="5" t="str">
        <f t="shared" si="61"/>
        <v/>
      </c>
      <c r="DO55" s="159"/>
      <c r="DP55" s="159"/>
      <c r="DQ55" s="168" t="str">
        <f t="shared" si="62"/>
        <v/>
      </c>
      <c r="DR55" s="5" t="str">
        <f t="shared" si="63"/>
        <v/>
      </c>
      <c r="DS55" s="476"/>
      <c r="DT55" s="476"/>
      <c r="DU55" s="168" t="str">
        <f t="shared" si="64"/>
        <v/>
      </c>
      <c r="DV55" s="5" t="str">
        <f t="shared" si="65"/>
        <v/>
      </c>
      <c r="DW55" s="160" t="str">
        <f t="shared" si="66"/>
        <v/>
      </c>
      <c r="DX55" s="160" t="str">
        <f t="shared" si="67"/>
        <v/>
      </c>
      <c r="DY55" s="160" t="str">
        <f t="shared" si="68"/>
        <v/>
      </c>
      <c r="DZ55" s="6" t="str">
        <f t="shared" si="69"/>
        <v/>
      </c>
      <c r="EA55" s="105"/>
      <c r="EB55" s="159"/>
      <c r="EC55" s="159"/>
      <c r="ED55" s="168" t="str">
        <f t="shared" si="70"/>
        <v/>
      </c>
      <c r="EE55" s="5" t="str">
        <f t="shared" si="71"/>
        <v/>
      </c>
      <c r="EF55" s="159"/>
      <c r="EG55" s="159"/>
      <c r="EH55" s="168" t="str">
        <f t="shared" si="72"/>
        <v/>
      </c>
      <c r="EI55" s="5" t="str">
        <f t="shared" si="73"/>
        <v/>
      </c>
      <c r="EJ55" s="159"/>
      <c r="EK55" s="159"/>
      <c r="EL55" s="168" t="str">
        <f t="shared" si="74"/>
        <v/>
      </c>
      <c r="EM55" s="5" t="str">
        <f t="shared" si="75"/>
        <v/>
      </c>
      <c r="EN55" s="159"/>
      <c r="EO55" s="159"/>
      <c r="EP55" s="168" t="str">
        <f t="shared" si="76"/>
        <v/>
      </c>
      <c r="EQ55" s="5" t="str">
        <f t="shared" si="77"/>
        <v/>
      </c>
      <c r="ER55" s="476"/>
      <c r="ES55" s="476"/>
      <c r="ET55" s="168" t="str">
        <f t="shared" si="78"/>
        <v/>
      </c>
      <c r="EU55" s="5" t="str">
        <f t="shared" si="79"/>
        <v/>
      </c>
      <c r="EV55" s="160" t="str">
        <f t="shared" si="80"/>
        <v/>
      </c>
      <c r="EW55" s="160" t="str">
        <f t="shared" si="81"/>
        <v/>
      </c>
      <c r="EX55" s="160" t="str">
        <f t="shared" si="82"/>
        <v/>
      </c>
      <c r="EY55" s="6" t="str">
        <f t="shared" si="83"/>
        <v/>
      </c>
      <c r="EZ55" s="105"/>
      <c r="FA55" s="105"/>
      <c r="FB55" s="105"/>
      <c r="FC55" s="105"/>
      <c r="FD55" s="105"/>
      <c r="FE55" s="106" t="str">
        <f t="shared" si="84"/>
        <v/>
      </c>
      <c r="FF55" s="100" t="str">
        <f t="shared" si="85"/>
        <v xml:space="preserve"> </v>
      </c>
      <c r="FG55" s="105"/>
      <c r="FH55" s="105"/>
      <c r="FI55" s="105"/>
      <c r="FJ55" s="105"/>
      <c r="FK55" s="105"/>
      <c r="FL55" s="107" t="str">
        <f t="shared" si="86"/>
        <v/>
      </c>
      <c r="FM55" s="101" t="str">
        <f t="shared" si="87"/>
        <v xml:space="preserve"> </v>
      </c>
      <c r="FN55" s="105"/>
      <c r="FO55" s="105"/>
      <c r="FP55" s="105"/>
      <c r="FQ55" s="105"/>
      <c r="FR55" s="105"/>
      <c r="FS55" s="204" t="str">
        <f t="shared" si="88"/>
        <v/>
      </c>
      <c r="FT55" s="205" t="str">
        <f t="shared" si="89"/>
        <v xml:space="preserve"> </v>
      </c>
      <c r="FU55" s="477"/>
      <c r="FV55" s="316" t="str">
        <f>IF(AND(C55=""),"-",VLOOKUP(B55,Register!$A$7:$AM$311,19,FALSE))</f>
        <v>-</v>
      </c>
      <c r="FW55" s="7" t="str">
        <f>IF(AND(C55=""),"-",VLOOKUP(B55,Register!$A$7:$AM$311,20,FALSE))</f>
        <v>-</v>
      </c>
      <c r="FX55" s="7" t="str">
        <f>IF(AND(C55=""),"-",VLOOKUP(B55,Register!$A$7:$AM$311,21,FALSE))</f>
        <v>-</v>
      </c>
      <c r="FY55" s="7" t="str">
        <f>IF(AND(C55=""),"-",VLOOKUP(B55,Register!$A$7:$AM$311,22,FALSE))</f>
        <v>-</v>
      </c>
      <c r="FZ55" s="7" t="str">
        <f>IF(AND(C55=""),"-",VLOOKUP(B55,Register!$A$7:$AM$311,23,FALSE))</f>
        <v>-</v>
      </c>
      <c r="GA55" s="7" t="str">
        <f>IF(AND(C55=""),"-",VLOOKUP(B55,Register!$A$7:$AM$311,24,FALSE))</f>
        <v>-</v>
      </c>
      <c r="GB55" s="7" t="str">
        <f>IF(AND(C55=""),"-",VLOOKUP(B55,Register!$A$7:$AM$311,25,FALSE))</f>
        <v>-</v>
      </c>
      <c r="GC55" s="7" t="str">
        <f>IF(AND(C55=""),"-",VLOOKUP(B55,Register!$A$7:$AM$311,26,FALSE))</f>
        <v>-</v>
      </c>
      <c r="GD55" s="7" t="str">
        <f>IF(AND(C55=""),"-",VLOOKUP(B55,Register!$A$7:$AM$311,27,FALSE))</f>
        <v>-</v>
      </c>
      <c r="GE55" s="7" t="str">
        <f>IF(AND(C55=""),"-",VLOOKUP(B55,Register!$A$7:$AM$311,28,FALSE))</f>
        <v>-</v>
      </c>
      <c r="GF55" s="7" t="str">
        <f>IF(AND(C55=""),"-",VLOOKUP(B55,Register!$A$7:$AM$311,29,FALSE))</f>
        <v>-</v>
      </c>
      <c r="GG55" s="7" t="str">
        <f>IF(AND(C55=""),"-",VLOOKUP(B55,Register!$A$7:$AM$311,30,FALSE))</f>
        <v>-</v>
      </c>
      <c r="GH55" s="8" t="str">
        <f>IF(AND(C55=""),"-",VLOOKUP(B55,Register!$A$7:$AM$311,31,FALSE))</f>
        <v>-</v>
      </c>
      <c r="GI55" s="309" t="str">
        <f>IF(AND(C55=""),"",VLOOKUP(B55,Register!$A$7:$CL$311,36,FALSE))</f>
        <v/>
      </c>
      <c r="GJ55" s="182" t="str">
        <f t="shared" si="90"/>
        <v/>
      </c>
      <c r="GK55" s="312" t="str">
        <f t="shared" si="91"/>
        <v/>
      </c>
      <c r="GL55" s="314" t="str">
        <f t="shared" si="92"/>
        <v/>
      </c>
      <c r="GM55" s="3"/>
      <c r="GP55" s="315"/>
      <c r="GR55" s="3"/>
      <c r="GS55" s="3"/>
      <c r="GT55" s="3"/>
      <c r="GU55" s="3"/>
      <c r="GV55" s="3"/>
      <c r="GW55" s="3"/>
      <c r="GX55" s="3"/>
      <c r="GY55" s="3"/>
      <c r="GZ55" s="3"/>
      <c r="HA55" s="3"/>
      <c r="HB55" s="3"/>
      <c r="HC55" s="3"/>
      <c r="HD55" s="3"/>
      <c r="HE55" s="3"/>
      <c r="HF55" s="3"/>
      <c r="HG55" s="3"/>
      <c r="HH55" s="3"/>
      <c r="HI55" s="3"/>
      <c r="HJ55" s="3"/>
      <c r="HK55" s="3"/>
      <c r="HL55" s="3"/>
      <c r="HM55" s="3"/>
      <c r="HW55" s="321" t="str">
        <f>IF(ISNA(VLOOKUP(B55,Register!A$7:Z$315,9,FALSE)),"",VLOOKUP(B55,Register!A$7:Z$315,9,FALSE))</f>
        <v/>
      </c>
      <c r="HX55" s="321" t="str">
        <f>IF(ISNA(VLOOKUP(B55,Register!A$7:Z$315,12,FALSE)),"",VLOOKUP(B55,Register!A$7:Z$315,12,FALSE))</f>
        <v/>
      </c>
      <c r="HY55" s="321" t="str">
        <f t="shared" si="93"/>
        <v/>
      </c>
      <c r="HZ55" s="321" t="str">
        <f t="shared" si="94"/>
        <v/>
      </c>
      <c r="IA55" s="321" t="str">
        <f t="shared" si="95"/>
        <v/>
      </c>
      <c r="IB55" s="321" t="str">
        <f t="shared" si="96"/>
        <v/>
      </c>
      <c r="IC55" s="321" t="str">
        <f t="shared" si="97"/>
        <v/>
      </c>
      <c r="ID55" s="321" t="str">
        <f t="shared" si="98"/>
        <v/>
      </c>
      <c r="IE55" s="321" t="str">
        <f t="shared" si="99"/>
        <v/>
      </c>
      <c r="IF55" s="321" t="str">
        <f t="shared" si="100"/>
        <v/>
      </c>
    </row>
    <row r="56" spans="1:240" ht="21">
      <c r="A56" s="172">
        <v>44</v>
      </c>
      <c r="B56" s="197"/>
      <c r="C56" s="196" t="str">
        <f>IF(ISNA(VLOOKUP(B56,Register!A$7:Z$315,3,FALSE)),"",VLOOKUP(B56,Register!A$7:Z$315,3,FALSE))</f>
        <v/>
      </c>
      <c r="D56" s="196" t="str">
        <f>IF(ISNA(VLOOKUP(B56,Register!A$7:Z$315,4,FALSE)),"",VLOOKUP(B56,Register!A$7:Z$315,4,FALSE))</f>
        <v/>
      </c>
      <c r="E56" s="195" t="str">
        <f>IF(ISNA(VLOOKUP(B56,Register!A$7:Z$315,6,FALSE)),"",VLOOKUP(B56,Register!A$7:Z$315,6,FALSE))</f>
        <v/>
      </c>
      <c r="F56" s="105"/>
      <c r="G56" s="159"/>
      <c r="H56" s="159"/>
      <c r="I56" s="168" t="str">
        <f t="shared" si="2"/>
        <v/>
      </c>
      <c r="J56" s="5" t="str">
        <f t="shared" si="3"/>
        <v/>
      </c>
      <c r="K56" s="159"/>
      <c r="L56" s="159"/>
      <c r="M56" s="168" t="str">
        <f t="shared" si="4"/>
        <v/>
      </c>
      <c r="N56" s="5" t="str">
        <f t="shared" si="5"/>
        <v/>
      </c>
      <c r="O56" s="159"/>
      <c r="P56" s="159"/>
      <c r="Q56" s="168" t="str">
        <f t="shared" si="6"/>
        <v/>
      </c>
      <c r="R56" s="5" t="str">
        <f t="shared" si="7"/>
        <v/>
      </c>
      <c r="S56" s="159"/>
      <c r="T56" s="159"/>
      <c r="U56" s="168" t="str">
        <f t="shared" si="8"/>
        <v/>
      </c>
      <c r="V56" s="5" t="str">
        <f t="shared" si="9"/>
        <v/>
      </c>
      <c r="W56" s="476"/>
      <c r="X56" s="476"/>
      <c r="Y56" s="168" t="str">
        <f t="shared" si="10"/>
        <v/>
      </c>
      <c r="Z56" s="5" t="str">
        <f t="shared" si="11"/>
        <v/>
      </c>
      <c r="AA56" s="160" t="str">
        <f t="shared" si="101"/>
        <v/>
      </c>
      <c r="AB56" s="160" t="str">
        <f t="shared" si="1"/>
        <v/>
      </c>
      <c r="AC56" s="160" t="str">
        <f t="shared" si="12"/>
        <v/>
      </c>
      <c r="AD56" s="6" t="str">
        <f t="shared" si="13"/>
        <v/>
      </c>
      <c r="AE56" s="105"/>
      <c r="AF56" s="159"/>
      <c r="AG56" s="159"/>
      <c r="AH56" s="168" t="str">
        <f t="shared" si="14"/>
        <v/>
      </c>
      <c r="AI56" s="5" t="str">
        <f t="shared" si="15"/>
        <v/>
      </c>
      <c r="AJ56" s="159"/>
      <c r="AK56" s="159"/>
      <c r="AL56" s="168" t="str">
        <f t="shared" si="16"/>
        <v/>
      </c>
      <c r="AM56" s="5" t="str">
        <f t="shared" si="17"/>
        <v/>
      </c>
      <c r="AN56" s="159"/>
      <c r="AO56" s="159"/>
      <c r="AP56" s="168" t="str">
        <f t="shared" si="18"/>
        <v/>
      </c>
      <c r="AQ56" s="5" t="str">
        <f t="shared" si="19"/>
        <v/>
      </c>
      <c r="AR56" s="159"/>
      <c r="AS56" s="159"/>
      <c r="AT56" s="168" t="str">
        <f t="shared" si="20"/>
        <v/>
      </c>
      <c r="AU56" s="5" t="str">
        <f t="shared" si="21"/>
        <v/>
      </c>
      <c r="AV56" s="476"/>
      <c r="AW56" s="476"/>
      <c r="AX56" s="168" t="str">
        <f t="shared" si="22"/>
        <v/>
      </c>
      <c r="AY56" s="5" t="str">
        <f t="shared" si="23"/>
        <v/>
      </c>
      <c r="AZ56" s="160" t="str">
        <f t="shared" si="24"/>
        <v/>
      </c>
      <c r="BA56" s="160" t="str">
        <f t="shared" si="25"/>
        <v/>
      </c>
      <c r="BB56" s="160" t="str">
        <f t="shared" si="26"/>
        <v/>
      </c>
      <c r="BC56" s="6" t="str">
        <f t="shared" si="27"/>
        <v/>
      </c>
      <c r="BD56" s="105"/>
      <c r="BE56" s="159"/>
      <c r="BF56" s="159"/>
      <c r="BG56" s="168" t="str">
        <f t="shared" si="28"/>
        <v/>
      </c>
      <c r="BH56" s="5" t="str">
        <f t="shared" si="29"/>
        <v/>
      </c>
      <c r="BI56" s="159"/>
      <c r="BJ56" s="159"/>
      <c r="BK56" s="168" t="str">
        <f t="shared" si="30"/>
        <v/>
      </c>
      <c r="BL56" s="5" t="str">
        <f t="shared" si="31"/>
        <v/>
      </c>
      <c r="BM56" s="159"/>
      <c r="BN56" s="159"/>
      <c r="BO56" s="168" t="str">
        <f t="shared" si="32"/>
        <v/>
      </c>
      <c r="BP56" s="5" t="str">
        <f t="shared" si="33"/>
        <v/>
      </c>
      <c r="BQ56" s="159"/>
      <c r="BR56" s="159"/>
      <c r="BS56" s="168" t="str">
        <f t="shared" si="34"/>
        <v/>
      </c>
      <c r="BT56" s="5" t="str">
        <f t="shared" si="35"/>
        <v/>
      </c>
      <c r="BU56" s="476"/>
      <c r="BV56" s="476"/>
      <c r="BW56" s="168" t="str">
        <f t="shared" si="36"/>
        <v/>
      </c>
      <c r="BX56" s="5" t="str">
        <f t="shared" si="37"/>
        <v/>
      </c>
      <c r="BY56" s="160" t="str">
        <f t="shared" si="38"/>
        <v/>
      </c>
      <c r="BZ56" s="160" t="str">
        <f t="shared" si="39"/>
        <v/>
      </c>
      <c r="CA56" s="160" t="str">
        <f t="shared" si="40"/>
        <v/>
      </c>
      <c r="CB56" s="6" t="str">
        <f t="shared" si="41"/>
        <v/>
      </c>
      <c r="CC56" s="105"/>
      <c r="CD56" s="159"/>
      <c r="CE56" s="159"/>
      <c r="CF56" s="168" t="str">
        <f t="shared" si="42"/>
        <v/>
      </c>
      <c r="CG56" s="5" t="str">
        <f t="shared" si="43"/>
        <v/>
      </c>
      <c r="CH56" s="159"/>
      <c r="CI56" s="159"/>
      <c r="CJ56" s="168" t="str">
        <f t="shared" si="44"/>
        <v/>
      </c>
      <c r="CK56" s="5" t="str">
        <f t="shared" si="45"/>
        <v/>
      </c>
      <c r="CL56" s="159"/>
      <c r="CM56" s="159"/>
      <c r="CN56" s="168" t="str">
        <f t="shared" si="46"/>
        <v/>
      </c>
      <c r="CO56" s="5" t="str">
        <f t="shared" si="47"/>
        <v/>
      </c>
      <c r="CP56" s="159"/>
      <c r="CQ56" s="159"/>
      <c r="CR56" s="168" t="str">
        <f t="shared" si="48"/>
        <v/>
      </c>
      <c r="CS56" s="5" t="str">
        <f t="shared" si="49"/>
        <v/>
      </c>
      <c r="CT56" s="476"/>
      <c r="CU56" s="476"/>
      <c r="CV56" s="168" t="str">
        <f t="shared" si="50"/>
        <v/>
      </c>
      <c r="CW56" s="5" t="str">
        <f t="shared" si="51"/>
        <v/>
      </c>
      <c r="CX56" s="160" t="str">
        <f t="shared" si="52"/>
        <v/>
      </c>
      <c r="CY56" s="160" t="str">
        <f t="shared" si="53"/>
        <v/>
      </c>
      <c r="CZ56" s="160" t="str">
        <f t="shared" si="54"/>
        <v/>
      </c>
      <c r="DA56" s="6" t="str">
        <f t="shared" si="55"/>
        <v/>
      </c>
      <c r="DB56" s="105"/>
      <c r="DC56" s="159"/>
      <c r="DD56" s="159"/>
      <c r="DE56" s="168" t="str">
        <f t="shared" si="56"/>
        <v/>
      </c>
      <c r="DF56" s="5" t="str">
        <f t="shared" si="57"/>
        <v/>
      </c>
      <c r="DG56" s="159"/>
      <c r="DH56" s="159"/>
      <c r="DI56" s="168" t="str">
        <f t="shared" si="58"/>
        <v/>
      </c>
      <c r="DJ56" s="5" t="str">
        <f t="shared" si="59"/>
        <v/>
      </c>
      <c r="DK56" s="159"/>
      <c r="DL56" s="159"/>
      <c r="DM56" s="168" t="str">
        <f t="shared" si="60"/>
        <v/>
      </c>
      <c r="DN56" s="5" t="str">
        <f t="shared" si="61"/>
        <v/>
      </c>
      <c r="DO56" s="159"/>
      <c r="DP56" s="159"/>
      <c r="DQ56" s="168" t="str">
        <f t="shared" si="62"/>
        <v/>
      </c>
      <c r="DR56" s="5" t="str">
        <f t="shared" si="63"/>
        <v/>
      </c>
      <c r="DS56" s="476"/>
      <c r="DT56" s="476"/>
      <c r="DU56" s="168" t="str">
        <f t="shared" si="64"/>
        <v/>
      </c>
      <c r="DV56" s="5" t="str">
        <f t="shared" si="65"/>
        <v/>
      </c>
      <c r="DW56" s="160" t="str">
        <f t="shared" si="66"/>
        <v/>
      </c>
      <c r="DX56" s="160" t="str">
        <f t="shared" si="67"/>
        <v/>
      </c>
      <c r="DY56" s="160" t="str">
        <f t="shared" si="68"/>
        <v/>
      </c>
      <c r="DZ56" s="6" t="str">
        <f t="shared" si="69"/>
        <v/>
      </c>
      <c r="EA56" s="105"/>
      <c r="EB56" s="159"/>
      <c r="EC56" s="159"/>
      <c r="ED56" s="168" t="str">
        <f t="shared" si="70"/>
        <v/>
      </c>
      <c r="EE56" s="5" t="str">
        <f t="shared" si="71"/>
        <v/>
      </c>
      <c r="EF56" s="159"/>
      <c r="EG56" s="159"/>
      <c r="EH56" s="168" t="str">
        <f t="shared" si="72"/>
        <v/>
      </c>
      <c r="EI56" s="5" t="str">
        <f t="shared" si="73"/>
        <v/>
      </c>
      <c r="EJ56" s="159"/>
      <c r="EK56" s="159"/>
      <c r="EL56" s="168" t="str">
        <f t="shared" si="74"/>
        <v/>
      </c>
      <c r="EM56" s="5" t="str">
        <f t="shared" si="75"/>
        <v/>
      </c>
      <c r="EN56" s="159"/>
      <c r="EO56" s="159"/>
      <c r="EP56" s="168" t="str">
        <f t="shared" si="76"/>
        <v/>
      </c>
      <c r="EQ56" s="5" t="str">
        <f t="shared" si="77"/>
        <v/>
      </c>
      <c r="ER56" s="476"/>
      <c r="ES56" s="476"/>
      <c r="ET56" s="168" t="str">
        <f t="shared" si="78"/>
        <v/>
      </c>
      <c r="EU56" s="5" t="str">
        <f t="shared" si="79"/>
        <v/>
      </c>
      <c r="EV56" s="160" t="str">
        <f t="shared" si="80"/>
        <v/>
      </c>
      <c r="EW56" s="160" t="str">
        <f t="shared" si="81"/>
        <v/>
      </c>
      <c r="EX56" s="160" t="str">
        <f t="shared" si="82"/>
        <v/>
      </c>
      <c r="EY56" s="6" t="str">
        <f t="shared" si="83"/>
        <v/>
      </c>
      <c r="EZ56" s="105"/>
      <c r="FA56" s="105"/>
      <c r="FB56" s="105"/>
      <c r="FC56" s="105"/>
      <c r="FD56" s="105"/>
      <c r="FE56" s="106" t="str">
        <f t="shared" si="84"/>
        <v/>
      </c>
      <c r="FF56" s="100" t="str">
        <f t="shared" si="85"/>
        <v xml:space="preserve"> </v>
      </c>
      <c r="FG56" s="105"/>
      <c r="FH56" s="105"/>
      <c r="FI56" s="105"/>
      <c r="FJ56" s="105"/>
      <c r="FK56" s="105"/>
      <c r="FL56" s="107" t="str">
        <f t="shared" si="86"/>
        <v/>
      </c>
      <c r="FM56" s="101" t="str">
        <f t="shared" si="87"/>
        <v xml:space="preserve"> </v>
      </c>
      <c r="FN56" s="105"/>
      <c r="FO56" s="105"/>
      <c r="FP56" s="105"/>
      <c r="FQ56" s="105"/>
      <c r="FR56" s="105"/>
      <c r="FS56" s="204" t="str">
        <f t="shared" si="88"/>
        <v/>
      </c>
      <c r="FT56" s="205" t="str">
        <f t="shared" si="89"/>
        <v xml:space="preserve"> </v>
      </c>
      <c r="FU56" s="477"/>
      <c r="FV56" s="316" t="str">
        <f>IF(AND(C56=""),"-",VLOOKUP(B56,Register!$A$7:$AM$311,19,FALSE))</f>
        <v>-</v>
      </c>
      <c r="FW56" s="7" t="str">
        <f>IF(AND(C56=""),"-",VLOOKUP(B56,Register!$A$7:$AM$311,20,FALSE))</f>
        <v>-</v>
      </c>
      <c r="FX56" s="7" t="str">
        <f>IF(AND(C56=""),"-",VLOOKUP(B56,Register!$A$7:$AM$311,21,FALSE))</f>
        <v>-</v>
      </c>
      <c r="FY56" s="7" t="str">
        <f>IF(AND(C56=""),"-",VLOOKUP(B56,Register!$A$7:$AM$311,22,FALSE))</f>
        <v>-</v>
      </c>
      <c r="FZ56" s="7" t="str">
        <f>IF(AND(C56=""),"-",VLOOKUP(B56,Register!$A$7:$AM$311,23,FALSE))</f>
        <v>-</v>
      </c>
      <c r="GA56" s="7" t="str">
        <f>IF(AND(C56=""),"-",VLOOKUP(B56,Register!$A$7:$AM$311,24,FALSE))</f>
        <v>-</v>
      </c>
      <c r="GB56" s="7" t="str">
        <f>IF(AND(C56=""),"-",VLOOKUP(B56,Register!$A$7:$AM$311,25,FALSE))</f>
        <v>-</v>
      </c>
      <c r="GC56" s="7" t="str">
        <f>IF(AND(C56=""),"-",VLOOKUP(B56,Register!$A$7:$AM$311,26,FALSE))</f>
        <v>-</v>
      </c>
      <c r="GD56" s="7" t="str">
        <f>IF(AND(C56=""),"-",VLOOKUP(B56,Register!$A$7:$AM$311,27,FALSE))</f>
        <v>-</v>
      </c>
      <c r="GE56" s="7" t="str">
        <f>IF(AND(C56=""),"-",VLOOKUP(B56,Register!$A$7:$AM$311,28,FALSE))</f>
        <v>-</v>
      </c>
      <c r="GF56" s="7" t="str">
        <f>IF(AND(C56=""),"-",VLOOKUP(B56,Register!$A$7:$AM$311,29,FALSE))</f>
        <v>-</v>
      </c>
      <c r="GG56" s="7" t="str">
        <f>IF(AND(C56=""),"-",VLOOKUP(B56,Register!$A$7:$AM$311,30,FALSE))</f>
        <v>-</v>
      </c>
      <c r="GH56" s="8" t="str">
        <f>IF(AND(C56=""),"-",VLOOKUP(B56,Register!$A$7:$AM$311,31,FALSE))</f>
        <v>-</v>
      </c>
      <c r="GI56" s="309" t="str">
        <f>IF(AND(C56=""),"",VLOOKUP(B56,Register!$A$7:$CL$311,36,FALSE))</f>
        <v/>
      </c>
      <c r="GJ56" s="182" t="str">
        <f t="shared" si="90"/>
        <v/>
      </c>
      <c r="GK56" s="312" t="str">
        <f t="shared" si="91"/>
        <v/>
      </c>
      <c r="GL56" s="314" t="str">
        <f t="shared" si="92"/>
        <v/>
      </c>
      <c r="GM56" s="3"/>
      <c r="GP56" s="315"/>
      <c r="GR56" s="3"/>
      <c r="GS56" s="3"/>
      <c r="GT56" s="3"/>
      <c r="GU56" s="3"/>
      <c r="GV56" s="3"/>
      <c r="GW56" s="3"/>
      <c r="GX56" s="3"/>
      <c r="GY56" s="3"/>
      <c r="GZ56" s="3"/>
      <c r="HA56" s="3"/>
      <c r="HB56" s="3"/>
      <c r="HC56" s="3"/>
      <c r="HD56" s="3"/>
      <c r="HE56" s="3"/>
      <c r="HF56" s="3"/>
      <c r="HG56" s="3"/>
      <c r="HH56" s="3"/>
      <c r="HI56" s="3"/>
      <c r="HJ56" s="3"/>
      <c r="HK56" s="3"/>
      <c r="HL56" s="3"/>
      <c r="HM56" s="3"/>
      <c r="HW56" s="321" t="str">
        <f>IF(ISNA(VLOOKUP(B56,Register!A$7:Z$315,9,FALSE)),"",VLOOKUP(B56,Register!A$7:Z$315,9,FALSE))</f>
        <v/>
      </c>
      <c r="HX56" s="321" t="str">
        <f>IF(ISNA(VLOOKUP(B56,Register!A$7:Z$315,12,FALSE)),"",VLOOKUP(B56,Register!A$7:Z$315,12,FALSE))</f>
        <v/>
      </c>
      <c r="HY56" s="321" t="str">
        <f t="shared" si="93"/>
        <v/>
      </c>
      <c r="HZ56" s="321" t="str">
        <f t="shared" si="94"/>
        <v/>
      </c>
      <c r="IA56" s="321" t="str">
        <f t="shared" si="95"/>
        <v/>
      </c>
      <c r="IB56" s="321" t="str">
        <f t="shared" si="96"/>
        <v/>
      </c>
      <c r="IC56" s="321" t="str">
        <f t="shared" si="97"/>
        <v/>
      </c>
      <c r="ID56" s="321" t="str">
        <f t="shared" si="98"/>
        <v/>
      </c>
      <c r="IE56" s="321" t="str">
        <f t="shared" si="99"/>
        <v/>
      </c>
      <c r="IF56" s="321" t="str">
        <f t="shared" si="100"/>
        <v/>
      </c>
    </row>
    <row r="57" spans="1:240" ht="21">
      <c r="A57" s="172">
        <v>45</v>
      </c>
      <c r="B57" s="197"/>
      <c r="C57" s="196" t="str">
        <f>IF(ISNA(VLOOKUP(B57,Register!A$7:Z$315,3,FALSE)),"",VLOOKUP(B57,Register!A$7:Z$315,3,FALSE))</f>
        <v/>
      </c>
      <c r="D57" s="196" t="str">
        <f>IF(ISNA(VLOOKUP(B57,Register!A$7:Z$315,4,FALSE)),"",VLOOKUP(B57,Register!A$7:Z$315,4,FALSE))</f>
        <v/>
      </c>
      <c r="E57" s="195" t="str">
        <f>IF(ISNA(VLOOKUP(B57,Register!A$7:Z$315,6,FALSE)),"",VLOOKUP(B57,Register!A$7:Z$315,6,FALSE))</f>
        <v/>
      </c>
      <c r="F57" s="105"/>
      <c r="G57" s="159"/>
      <c r="H57" s="159"/>
      <c r="I57" s="168" t="str">
        <f t="shared" si="2"/>
        <v/>
      </c>
      <c r="J57" s="5" t="str">
        <f t="shared" si="3"/>
        <v/>
      </c>
      <c r="K57" s="159"/>
      <c r="L57" s="159"/>
      <c r="M57" s="168" t="str">
        <f t="shared" si="4"/>
        <v/>
      </c>
      <c r="N57" s="5" t="str">
        <f t="shared" si="5"/>
        <v/>
      </c>
      <c r="O57" s="159"/>
      <c r="P57" s="159"/>
      <c r="Q57" s="168" t="str">
        <f t="shared" si="6"/>
        <v/>
      </c>
      <c r="R57" s="5" t="str">
        <f t="shared" si="7"/>
        <v/>
      </c>
      <c r="S57" s="159"/>
      <c r="T57" s="159"/>
      <c r="U57" s="168" t="str">
        <f t="shared" si="8"/>
        <v/>
      </c>
      <c r="V57" s="5" t="str">
        <f t="shared" si="9"/>
        <v/>
      </c>
      <c r="W57" s="476"/>
      <c r="X57" s="476"/>
      <c r="Y57" s="168" t="str">
        <f t="shared" si="10"/>
        <v/>
      </c>
      <c r="Z57" s="5" t="str">
        <f t="shared" si="11"/>
        <v/>
      </c>
      <c r="AA57" s="160" t="str">
        <f t="shared" si="101"/>
        <v/>
      </c>
      <c r="AB57" s="160" t="str">
        <f t="shared" si="1"/>
        <v/>
      </c>
      <c r="AC57" s="160" t="str">
        <f t="shared" si="12"/>
        <v/>
      </c>
      <c r="AD57" s="6" t="str">
        <f t="shared" si="13"/>
        <v/>
      </c>
      <c r="AE57" s="105"/>
      <c r="AF57" s="159"/>
      <c r="AG57" s="159"/>
      <c r="AH57" s="168" t="str">
        <f t="shared" si="14"/>
        <v/>
      </c>
      <c r="AI57" s="5" t="str">
        <f t="shared" si="15"/>
        <v/>
      </c>
      <c r="AJ57" s="159"/>
      <c r="AK57" s="159"/>
      <c r="AL57" s="168" t="str">
        <f t="shared" si="16"/>
        <v/>
      </c>
      <c r="AM57" s="5" t="str">
        <f t="shared" si="17"/>
        <v/>
      </c>
      <c r="AN57" s="159"/>
      <c r="AO57" s="159"/>
      <c r="AP57" s="168" t="str">
        <f t="shared" si="18"/>
        <v/>
      </c>
      <c r="AQ57" s="5" t="str">
        <f t="shared" si="19"/>
        <v/>
      </c>
      <c r="AR57" s="159"/>
      <c r="AS57" s="159"/>
      <c r="AT57" s="168" t="str">
        <f t="shared" si="20"/>
        <v/>
      </c>
      <c r="AU57" s="5" t="str">
        <f t="shared" si="21"/>
        <v/>
      </c>
      <c r="AV57" s="476"/>
      <c r="AW57" s="476"/>
      <c r="AX57" s="168" t="str">
        <f t="shared" si="22"/>
        <v/>
      </c>
      <c r="AY57" s="5" t="str">
        <f t="shared" si="23"/>
        <v/>
      </c>
      <c r="AZ57" s="160" t="str">
        <f t="shared" si="24"/>
        <v/>
      </c>
      <c r="BA57" s="160" t="str">
        <f t="shared" si="25"/>
        <v/>
      </c>
      <c r="BB57" s="160" t="str">
        <f t="shared" si="26"/>
        <v/>
      </c>
      <c r="BC57" s="6" t="str">
        <f t="shared" si="27"/>
        <v/>
      </c>
      <c r="BD57" s="105"/>
      <c r="BE57" s="159"/>
      <c r="BF57" s="159"/>
      <c r="BG57" s="168" t="str">
        <f t="shared" si="28"/>
        <v/>
      </c>
      <c r="BH57" s="5" t="str">
        <f t="shared" si="29"/>
        <v/>
      </c>
      <c r="BI57" s="159"/>
      <c r="BJ57" s="159"/>
      <c r="BK57" s="168" t="str">
        <f t="shared" si="30"/>
        <v/>
      </c>
      <c r="BL57" s="5" t="str">
        <f t="shared" si="31"/>
        <v/>
      </c>
      <c r="BM57" s="159"/>
      <c r="BN57" s="159"/>
      <c r="BO57" s="168" t="str">
        <f t="shared" si="32"/>
        <v/>
      </c>
      <c r="BP57" s="5" t="str">
        <f t="shared" si="33"/>
        <v/>
      </c>
      <c r="BQ57" s="159"/>
      <c r="BR57" s="159"/>
      <c r="BS57" s="168" t="str">
        <f t="shared" si="34"/>
        <v/>
      </c>
      <c r="BT57" s="5" t="str">
        <f t="shared" si="35"/>
        <v/>
      </c>
      <c r="BU57" s="476"/>
      <c r="BV57" s="476"/>
      <c r="BW57" s="168" t="str">
        <f t="shared" si="36"/>
        <v/>
      </c>
      <c r="BX57" s="5" t="str">
        <f t="shared" si="37"/>
        <v/>
      </c>
      <c r="BY57" s="160" t="str">
        <f t="shared" si="38"/>
        <v/>
      </c>
      <c r="BZ57" s="160" t="str">
        <f t="shared" si="39"/>
        <v/>
      </c>
      <c r="CA57" s="160" t="str">
        <f t="shared" si="40"/>
        <v/>
      </c>
      <c r="CB57" s="6" t="str">
        <f t="shared" si="41"/>
        <v/>
      </c>
      <c r="CC57" s="105"/>
      <c r="CD57" s="159"/>
      <c r="CE57" s="159"/>
      <c r="CF57" s="168" t="str">
        <f t="shared" si="42"/>
        <v/>
      </c>
      <c r="CG57" s="5" t="str">
        <f t="shared" si="43"/>
        <v/>
      </c>
      <c r="CH57" s="159"/>
      <c r="CI57" s="159"/>
      <c r="CJ57" s="168" t="str">
        <f t="shared" si="44"/>
        <v/>
      </c>
      <c r="CK57" s="5" t="str">
        <f t="shared" si="45"/>
        <v/>
      </c>
      <c r="CL57" s="159"/>
      <c r="CM57" s="159"/>
      <c r="CN57" s="168" t="str">
        <f t="shared" si="46"/>
        <v/>
      </c>
      <c r="CO57" s="5" t="str">
        <f t="shared" si="47"/>
        <v/>
      </c>
      <c r="CP57" s="159"/>
      <c r="CQ57" s="159"/>
      <c r="CR57" s="168" t="str">
        <f t="shared" si="48"/>
        <v/>
      </c>
      <c r="CS57" s="5" t="str">
        <f t="shared" si="49"/>
        <v/>
      </c>
      <c r="CT57" s="476"/>
      <c r="CU57" s="476"/>
      <c r="CV57" s="168" t="str">
        <f t="shared" si="50"/>
        <v/>
      </c>
      <c r="CW57" s="5" t="str">
        <f t="shared" si="51"/>
        <v/>
      </c>
      <c r="CX57" s="160" t="str">
        <f t="shared" si="52"/>
        <v/>
      </c>
      <c r="CY57" s="160" t="str">
        <f t="shared" si="53"/>
        <v/>
      </c>
      <c r="CZ57" s="160" t="str">
        <f t="shared" si="54"/>
        <v/>
      </c>
      <c r="DA57" s="6" t="str">
        <f t="shared" si="55"/>
        <v/>
      </c>
      <c r="DB57" s="105"/>
      <c r="DC57" s="159"/>
      <c r="DD57" s="159"/>
      <c r="DE57" s="168" t="str">
        <f t="shared" si="56"/>
        <v/>
      </c>
      <c r="DF57" s="5" t="str">
        <f t="shared" si="57"/>
        <v/>
      </c>
      <c r="DG57" s="159"/>
      <c r="DH57" s="159"/>
      <c r="DI57" s="168" t="str">
        <f t="shared" si="58"/>
        <v/>
      </c>
      <c r="DJ57" s="5" t="str">
        <f t="shared" si="59"/>
        <v/>
      </c>
      <c r="DK57" s="159"/>
      <c r="DL57" s="159"/>
      <c r="DM57" s="168" t="str">
        <f t="shared" si="60"/>
        <v/>
      </c>
      <c r="DN57" s="5" t="str">
        <f t="shared" si="61"/>
        <v/>
      </c>
      <c r="DO57" s="159"/>
      <c r="DP57" s="159"/>
      <c r="DQ57" s="168" t="str">
        <f t="shared" si="62"/>
        <v/>
      </c>
      <c r="DR57" s="5" t="str">
        <f t="shared" si="63"/>
        <v/>
      </c>
      <c r="DS57" s="476"/>
      <c r="DT57" s="476"/>
      <c r="DU57" s="168" t="str">
        <f t="shared" si="64"/>
        <v/>
      </c>
      <c r="DV57" s="5" t="str">
        <f t="shared" si="65"/>
        <v/>
      </c>
      <c r="DW57" s="160" t="str">
        <f t="shared" si="66"/>
        <v/>
      </c>
      <c r="DX57" s="160" t="str">
        <f t="shared" si="67"/>
        <v/>
      </c>
      <c r="DY57" s="160" t="str">
        <f t="shared" si="68"/>
        <v/>
      </c>
      <c r="DZ57" s="6" t="str">
        <f t="shared" si="69"/>
        <v/>
      </c>
      <c r="EA57" s="105"/>
      <c r="EB57" s="159"/>
      <c r="EC57" s="159"/>
      <c r="ED57" s="168" t="str">
        <f t="shared" si="70"/>
        <v/>
      </c>
      <c r="EE57" s="5" t="str">
        <f t="shared" si="71"/>
        <v/>
      </c>
      <c r="EF57" s="159"/>
      <c r="EG57" s="159"/>
      <c r="EH57" s="168" t="str">
        <f t="shared" si="72"/>
        <v/>
      </c>
      <c r="EI57" s="5" t="str">
        <f t="shared" si="73"/>
        <v/>
      </c>
      <c r="EJ57" s="159"/>
      <c r="EK57" s="159"/>
      <c r="EL57" s="168" t="str">
        <f t="shared" si="74"/>
        <v/>
      </c>
      <c r="EM57" s="5" t="str">
        <f t="shared" si="75"/>
        <v/>
      </c>
      <c r="EN57" s="159"/>
      <c r="EO57" s="159"/>
      <c r="EP57" s="168" t="str">
        <f t="shared" si="76"/>
        <v/>
      </c>
      <c r="EQ57" s="5" t="str">
        <f t="shared" si="77"/>
        <v/>
      </c>
      <c r="ER57" s="476"/>
      <c r="ES57" s="476"/>
      <c r="ET57" s="168" t="str">
        <f t="shared" si="78"/>
        <v/>
      </c>
      <c r="EU57" s="5" t="str">
        <f t="shared" si="79"/>
        <v/>
      </c>
      <c r="EV57" s="160" t="str">
        <f t="shared" si="80"/>
        <v/>
      </c>
      <c r="EW57" s="160" t="str">
        <f t="shared" si="81"/>
        <v/>
      </c>
      <c r="EX57" s="160" t="str">
        <f t="shared" si="82"/>
        <v/>
      </c>
      <c r="EY57" s="6" t="str">
        <f t="shared" si="83"/>
        <v/>
      </c>
      <c r="EZ57" s="105"/>
      <c r="FA57" s="105"/>
      <c r="FB57" s="105"/>
      <c r="FC57" s="105"/>
      <c r="FD57" s="105"/>
      <c r="FE57" s="106" t="str">
        <f t="shared" si="84"/>
        <v/>
      </c>
      <c r="FF57" s="100" t="str">
        <f t="shared" si="85"/>
        <v xml:space="preserve"> </v>
      </c>
      <c r="FG57" s="105"/>
      <c r="FH57" s="105"/>
      <c r="FI57" s="105"/>
      <c r="FJ57" s="105"/>
      <c r="FK57" s="105"/>
      <c r="FL57" s="107" t="str">
        <f t="shared" si="86"/>
        <v/>
      </c>
      <c r="FM57" s="101" t="str">
        <f t="shared" si="87"/>
        <v xml:space="preserve"> </v>
      </c>
      <c r="FN57" s="105"/>
      <c r="FO57" s="105"/>
      <c r="FP57" s="105"/>
      <c r="FQ57" s="105"/>
      <c r="FR57" s="105"/>
      <c r="FS57" s="204" t="str">
        <f t="shared" si="88"/>
        <v/>
      </c>
      <c r="FT57" s="205" t="str">
        <f t="shared" si="89"/>
        <v xml:space="preserve"> </v>
      </c>
      <c r="FU57" s="477"/>
      <c r="FV57" s="316" t="str">
        <f>IF(AND(C57=""),"-",VLOOKUP(B57,Register!$A$7:$AM$311,19,FALSE))</f>
        <v>-</v>
      </c>
      <c r="FW57" s="7" t="str">
        <f>IF(AND(C57=""),"-",VLOOKUP(B57,Register!$A$7:$AM$311,20,FALSE))</f>
        <v>-</v>
      </c>
      <c r="FX57" s="7" t="str">
        <f>IF(AND(C57=""),"-",VLOOKUP(B57,Register!$A$7:$AM$311,21,FALSE))</f>
        <v>-</v>
      </c>
      <c r="FY57" s="7" t="str">
        <f>IF(AND(C57=""),"-",VLOOKUP(B57,Register!$A$7:$AM$311,22,FALSE))</f>
        <v>-</v>
      </c>
      <c r="FZ57" s="7" t="str">
        <f>IF(AND(C57=""),"-",VLOOKUP(B57,Register!$A$7:$AM$311,23,FALSE))</f>
        <v>-</v>
      </c>
      <c r="GA57" s="7" t="str">
        <f>IF(AND(C57=""),"-",VLOOKUP(B57,Register!$A$7:$AM$311,24,FALSE))</f>
        <v>-</v>
      </c>
      <c r="GB57" s="7" t="str">
        <f>IF(AND(C57=""),"-",VLOOKUP(B57,Register!$A$7:$AM$311,25,FALSE))</f>
        <v>-</v>
      </c>
      <c r="GC57" s="7" t="str">
        <f>IF(AND(C57=""),"-",VLOOKUP(B57,Register!$A$7:$AM$311,26,FALSE))</f>
        <v>-</v>
      </c>
      <c r="GD57" s="7" t="str">
        <f>IF(AND(C57=""),"-",VLOOKUP(B57,Register!$A$7:$AM$311,27,FALSE))</f>
        <v>-</v>
      </c>
      <c r="GE57" s="7" t="str">
        <f>IF(AND(C57=""),"-",VLOOKUP(B57,Register!$A$7:$AM$311,28,FALSE))</f>
        <v>-</v>
      </c>
      <c r="GF57" s="7" t="str">
        <f>IF(AND(C57=""),"-",VLOOKUP(B57,Register!$A$7:$AM$311,29,FALSE))</f>
        <v>-</v>
      </c>
      <c r="GG57" s="7" t="str">
        <f>IF(AND(C57=""),"-",VLOOKUP(B57,Register!$A$7:$AM$311,30,FALSE))</f>
        <v>-</v>
      </c>
      <c r="GH57" s="8" t="str">
        <f>IF(AND(C57=""),"-",VLOOKUP(B57,Register!$A$7:$AM$311,31,FALSE))</f>
        <v>-</v>
      </c>
      <c r="GI57" s="309" t="str">
        <f>IF(AND(C57=""),"",VLOOKUP(B57,Register!$A$7:$CL$311,36,FALSE))</f>
        <v/>
      </c>
      <c r="GJ57" s="182" t="str">
        <f t="shared" si="90"/>
        <v/>
      </c>
      <c r="GK57" s="312" t="str">
        <f t="shared" si="91"/>
        <v/>
      </c>
      <c r="GL57" s="314" t="str">
        <f t="shared" si="92"/>
        <v/>
      </c>
      <c r="GM57" s="3"/>
      <c r="GP57" s="315"/>
      <c r="GR57" s="3"/>
      <c r="GS57" s="3"/>
      <c r="GT57" s="3"/>
      <c r="GU57" s="3"/>
      <c r="GV57" s="3"/>
      <c r="GW57" s="3"/>
      <c r="GX57" s="3"/>
      <c r="GY57" s="3"/>
      <c r="GZ57" s="3"/>
      <c r="HA57" s="3"/>
      <c r="HB57" s="3"/>
      <c r="HC57" s="3"/>
      <c r="HD57" s="3"/>
      <c r="HE57" s="3"/>
      <c r="HF57" s="3"/>
      <c r="HG57" s="3"/>
      <c r="HH57" s="3"/>
      <c r="HI57" s="3"/>
      <c r="HJ57" s="3"/>
      <c r="HK57" s="3"/>
      <c r="HL57" s="3"/>
      <c r="HM57" s="3"/>
      <c r="HW57" s="321" t="str">
        <f>IF(ISNA(VLOOKUP(B57,Register!A$7:Z$315,9,FALSE)),"",VLOOKUP(B57,Register!A$7:Z$315,9,FALSE))</f>
        <v/>
      </c>
      <c r="HX57" s="321" t="str">
        <f>IF(ISNA(VLOOKUP(B57,Register!A$7:Z$315,12,FALSE)),"",VLOOKUP(B57,Register!A$7:Z$315,12,FALSE))</f>
        <v/>
      </c>
      <c r="HY57" s="321" t="str">
        <f t="shared" si="93"/>
        <v/>
      </c>
      <c r="HZ57" s="321" t="str">
        <f t="shared" si="94"/>
        <v/>
      </c>
      <c r="IA57" s="321" t="str">
        <f t="shared" si="95"/>
        <v/>
      </c>
      <c r="IB57" s="321" t="str">
        <f t="shared" si="96"/>
        <v/>
      </c>
      <c r="IC57" s="321" t="str">
        <f t="shared" si="97"/>
        <v/>
      </c>
      <c r="ID57" s="321" t="str">
        <f t="shared" si="98"/>
        <v/>
      </c>
      <c r="IE57" s="321" t="str">
        <f t="shared" si="99"/>
        <v/>
      </c>
      <c r="IF57" s="321" t="str">
        <f t="shared" si="100"/>
        <v/>
      </c>
    </row>
    <row r="58" spans="1:240" ht="21">
      <c r="A58" s="172">
        <v>46</v>
      </c>
      <c r="B58" s="197"/>
      <c r="C58" s="196" t="str">
        <f>IF(ISNA(VLOOKUP(B58,Register!A$7:Z$315,3,FALSE)),"",VLOOKUP(B58,Register!A$7:Z$315,3,FALSE))</f>
        <v/>
      </c>
      <c r="D58" s="196" t="str">
        <f>IF(ISNA(VLOOKUP(B58,Register!A$7:Z$315,4,FALSE)),"",VLOOKUP(B58,Register!A$7:Z$315,4,FALSE))</f>
        <v/>
      </c>
      <c r="E58" s="195" t="str">
        <f>IF(ISNA(VLOOKUP(B58,Register!A$7:Z$315,6,FALSE)),"",VLOOKUP(B58,Register!A$7:Z$315,6,FALSE))</f>
        <v/>
      </c>
      <c r="F58" s="105"/>
      <c r="G58" s="159"/>
      <c r="H58" s="159"/>
      <c r="I58" s="168" t="str">
        <f t="shared" si="2"/>
        <v/>
      </c>
      <c r="J58" s="5" t="str">
        <f t="shared" si="3"/>
        <v/>
      </c>
      <c r="K58" s="159"/>
      <c r="L58" s="159"/>
      <c r="M58" s="168" t="str">
        <f t="shared" si="4"/>
        <v/>
      </c>
      <c r="N58" s="5" t="str">
        <f t="shared" si="5"/>
        <v/>
      </c>
      <c r="O58" s="159"/>
      <c r="P58" s="159"/>
      <c r="Q58" s="168" t="str">
        <f t="shared" si="6"/>
        <v/>
      </c>
      <c r="R58" s="5" t="str">
        <f t="shared" si="7"/>
        <v/>
      </c>
      <c r="S58" s="159"/>
      <c r="T58" s="159"/>
      <c r="U58" s="168" t="str">
        <f t="shared" si="8"/>
        <v/>
      </c>
      <c r="V58" s="5" t="str">
        <f t="shared" si="9"/>
        <v/>
      </c>
      <c r="W58" s="476"/>
      <c r="X58" s="476"/>
      <c r="Y58" s="168" t="str">
        <f t="shared" si="10"/>
        <v/>
      </c>
      <c r="Z58" s="5" t="str">
        <f t="shared" si="11"/>
        <v/>
      </c>
      <c r="AA58" s="160" t="str">
        <f t="shared" si="101"/>
        <v/>
      </c>
      <c r="AB58" s="160" t="str">
        <f t="shared" si="1"/>
        <v/>
      </c>
      <c r="AC58" s="160" t="str">
        <f t="shared" si="12"/>
        <v/>
      </c>
      <c r="AD58" s="6" t="str">
        <f t="shared" si="13"/>
        <v/>
      </c>
      <c r="AE58" s="105"/>
      <c r="AF58" s="159"/>
      <c r="AG58" s="159"/>
      <c r="AH58" s="168" t="str">
        <f t="shared" si="14"/>
        <v/>
      </c>
      <c r="AI58" s="5" t="str">
        <f t="shared" si="15"/>
        <v/>
      </c>
      <c r="AJ58" s="159"/>
      <c r="AK58" s="159"/>
      <c r="AL58" s="168" t="str">
        <f t="shared" si="16"/>
        <v/>
      </c>
      <c r="AM58" s="5" t="str">
        <f t="shared" si="17"/>
        <v/>
      </c>
      <c r="AN58" s="159"/>
      <c r="AO58" s="159"/>
      <c r="AP58" s="168" t="str">
        <f t="shared" si="18"/>
        <v/>
      </c>
      <c r="AQ58" s="5" t="str">
        <f t="shared" si="19"/>
        <v/>
      </c>
      <c r="AR58" s="159"/>
      <c r="AS58" s="159"/>
      <c r="AT58" s="168" t="str">
        <f t="shared" si="20"/>
        <v/>
      </c>
      <c r="AU58" s="5" t="str">
        <f t="shared" si="21"/>
        <v/>
      </c>
      <c r="AV58" s="476"/>
      <c r="AW58" s="476"/>
      <c r="AX58" s="168" t="str">
        <f t="shared" si="22"/>
        <v/>
      </c>
      <c r="AY58" s="5" t="str">
        <f t="shared" si="23"/>
        <v/>
      </c>
      <c r="AZ58" s="160" t="str">
        <f t="shared" si="24"/>
        <v/>
      </c>
      <c r="BA58" s="160" t="str">
        <f t="shared" si="25"/>
        <v/>
      </c>
      <c r="BB58" s="160" t="str">
        <f t="shared" si="26"/>
        <v/>
      </c>
      <c r="BC58" s="6" t="str">
        <f t="shared" si="27"/>
        <v/>
      </c>
      <c r="BD58" s="105"/>
      <c r="BE58" s="159"/>
      <c r="BF58" s="159"/>
      <c r="BG58" s="168" t="str">
        <f t="shared" si="28"/>
        <v/>
      </c>
      <c r="BH58" s="5" t="str">
        <f t="shared" si="29"/>
        <v/>
      </c>
      <c r="BI58" s="159"/>
      <c r="BJ58" s="159"/>
      <c r="BK58" s="168" t="str">
        <f t="shared" si="30"/>
        <v/>
      </c>
      <c r="BL58" s="5" t="str">
        <f t="shared" si="31"/>
        <v/>
      </c>
      <c r="BM58" s="159"/>
      <c r="BN58" s="159"/>
      <c r="BO58" s="168" t="str">
        <f t="shared" si="32"/>
        <v/>
      </c>
      <c r="BP58" s="5" t="str">
        <f t="shared" si="33"/>
        <v/>
      </c>
      <c r="BQ58" s="159"/>
      <c r="BR58" s="159"/>
      <c r="BS58" s="168" t="str">
        <f t="shared" si="34"/>
        <v/>
      </c>
      <c r="BT58" s="5" t="str">
        <f t="shared" si="35"/>
        <v/>
      </c>
      <c r="BU58" s="476"/>
      <c r="BV58" s="476"/>
      <c r="BW58" s="168" t="str">
        <f t="shared" si="36"/>
        <v/>
      </c>
      <c r="BX58" s="5" t="str">
        <f t="shared" si="37"/>
        <v/>
      </c>
      <c r="BY58" s="160" t="str">
        <f t="shared" si="38"/>
        <v/>
      </c>
      <c r="BZ58" s="160" t="str">
        <f t="shared" si="39"/>
        <v/>
      </c>
      <c r="CA58" s="160" t="str">
        <f t="shared" si="40"/>
        <v/>
      </c>
      <c r="CB58" s="6" t="str">
        <f t="shared" si="41"/>
        <v/>
      </c>
      <c r="CC58" s="105"/>
      <c r="CD58" s="159"/>
      <c r="CE58" s="159"/>
      <c r="CF58" s="168" t="str">
        <f t="shared" si="42"/>
        <v/>
      </c>
      <c r="CG58" s="5" t="str">
        <f t="shared" si="43"/>
        <v/>
      </c>
      <c r="CH58" s="159"/>
      <c r="CI58" s="159"/>
      <c r="CJ58" s="168" t="str">
        <f t="shared" si="44"/>
        <v/>
      </c>
      <c r="CK58" s="5" t="str">
        <f t="shared" si="45"/>
        <v/>
      </c>
      <c r="CL58" s="159"/>
      <c r="CM58" s="159"/>
      <c r="CN58" s="168" t="str">
        <f t="shared" si="46"/>
        <v/>
      </c>
      <c r="CO58" s="5" t="str">
        <f t="shared" si="47"/>
        <v/>
      </c>
      <c r="CP58" s="159"/>
      <c r="CQ58" s="159"/>
      <c r="CR58" s="168" t="str">
        <f t="shared" si="48"/>
        <v/>
      </c>
      <c r="CS58" s="5" t="str">
        <f t="shared" si="49"/>
        <v/>
      </c>
      <c r="CT58" s="476"/>
      <c r="CU58" s="476"/>
      <c r="CV58" s="168" t="str">
        <f t="shared" si="50"/>
        <v/>
      </c>
      <c r="CW58" s="5" t="str">
        <f t="shared" si="51"/>
        <v/>
      </c>
      <c r="CX58" s="160" t="str">
        <f t="shared" si="52"/>
        <v/>
      </c>
      <c r="CY58" s="160" t="str">
        <f t="shared" si="53"/>
        <v/>
      </c>
      <c r="CZ58" s="160" t="str">
        <f t="shared" si="54"/>
        <v/>
      </c>
      <c r="DA58" s="6" t="str">
        <f t="shared" si="55"/>
        <v/>
      </c>
      <c r="DB58" s="105"/>
      <c r="DC58" s="159"/>
      <c r="DD58" s="159"/>
      <c r="DE58" s="168" t="str">
        <f t="shared" si="56"/>
        <v/>
      </c>
      <c r="DF58" s="5" t="str">
        <f t="shared" si="57"/>
        <v/>
      </c>
      <c r="DG58" s="159"/>
      <c r="DH58" s="159"/>
      <c r="DI58" s="168" t="str">
        <f t="shared" si="58"/>
        <v/>
      </c>
      <c r="DJ58" s="5" t="str">
        <f t="shared" si="59"/>
        <v/>
      </c>
      <c r="DK58" s="159"/>
      <c r="DL58" s="159"/>
      <c r="DM58" s="168" t="str">
        <f t="shared" si="60"/>
        <v/>
      </c>
      <c r="DN58" s="5" t="str">
        <f t="shared" si="61"/>
        <v/>
      </c>
      <c r="DO58" s="159"/>
      <c r="DP58" s="159"/>
      <c r="DQ58" s="168" t="str">
        <f t="shared" si="62"/>
        <v/>
      </c>
      <c r="DR58" s="5" t="str">
        <f t="shared" si="63"/>
        <v/>
      </c>
      <c r="DS58" s="476"/>
      <c r="DT58" s="476"/>
      <c r="DU58" s="168" t="str">
        <f t="shared" si="64"/>
        <v/>
      </c>
      <c r="DV58" s="5" t="str">
        <f t="shared" si="65"/>
        <v/>
      </c>
      <c r="DW58" s="160" t="str">
        <f t="shared" si="66"/>
        <v/>
      </c>
      <c r="DX58" s="160" t="str">
        <f t="shared" si="67"/>
        <v/>
      </c>
      <c r="DY58" s="160" t="str">
        <f t="shared" si="68"/>
        <v/>
      </c>
      <c r="DZ58" s="6" t="str">
        <f t="shared" si="69"/>
        <v/>
      </c>
      <c r="EA58" s="105"/>
      <c r="EB58" s="159"/>
      <c r="EC58" s="159"/>
      <c r="ED58" s="168" t="str">
        <f t="shared" si="70"/>
        <v/>
      </c>
      <c r="EE58" s="5" t="str">
        <f t="shared" si="71"/>
        <v/>
      </c>
      <c r="EF58" s="159"/>
      <c r="EG58" s="159"/>
      <c r="EH58" s="168" t="str">
        <f t="shared" si="72"/>
        <v/>
      </c>
      <c r="EI58" s="5" t="str">
        <f t="shared" si="73"/>
        <v/>
      </c>
      <c r="EJ58" s="159"/>
      <c r="EK58" s="159"/>
      <c r="EL58" s="168" t="str">
        <f t="shared" si="74"/>
        <v/>
      </c>
      <c r="EM58" s="5" t="str">
        <f t="shared" si="75"/>
        <v/>
      </c>
      <c r="EN58" s="159"/>
      <c r="EO58" s="159"/>
      <c r="EP58" s="168" t="str">
        <f t="shared" si="76"/>
        <v/>
      </c>
      <c r="EQ58" s="5" t="str">
        <f t="shared" si="77"/>
        <v/>
      </c>
      <c r="ER58" s="476"/>
      <c r="ES58" s="476"/>
      <c r="ET58" s="168" t="str">
        <f t="shared" si="78"/>
        <v/>
      </c>
      <c r="EU58" s="5" t="str">
        <f t="shared" si="79"/>
        <v/>
      </c>
      <c r="EV58" s="160" t="str">
        <f t="shared" si="80"/>
        <v/>
      </c>
      <c r="EW58" s="160" t="str">
        <f t="shared" si="81"/>
        <v/>
      </c>
      <c r="EX58" s="160" t="str">
        <f t="shared" si="82"/>
        <v/>
      </c>
      <c r="EY58" s="6" t="str">
        <f t="shared" si="83"/>
        <v/>
      </c>
      <c r="EZ58" s="105"/>
      <c r="FA58" s="105"/>
      <c r="FB58" s="105"/>
      <c r="FC58" s="105"/>
      <c r="FD58" s="105"/>
      <c r="FE58" s="106" t="str">
        <f t="shared" si="84"/>
        <v/>
      </c>
      <c r="FF58" s="100" t="str">
        <f t="shared" si="85"/>
        <v xml:space="preserve"> </v>
      </c>
      <c r="FG58" s="105"/>
      <c r="FH58" s="105"/>
      <c r="FI58" s="105"/>
      <c r="FJ58" s="105"/>
      <c r="FK58" s="105"/>
      <c r="FL58" s="107" t="str">
        <f t="shared" si="86"/>
        <v/>
      </c>
      <c r="FM58" s="101" t="str">
        <f t="shared" si="87"/>
        <v xml:space="preserve"> </v>
      </c>
      <c r="FN58" s="105"/>
      <c r="FO58" s="105"/>
      <c r="FP58" s="105"/>
      <c r="FQ58" s="105"/>
      <c r="FR58" s="105"/>
      <c r="FS58" s="204" t="str">
        <f t="shared" si="88"/>
        <v/>
      </c>
      <c r="FT58" s="205" t="str">
        <f t="shared" si="89"/>
        <v xml:space="preserve"> </v>
      </c>
      <c r="FU58" s="477"/>
      <c r="FV58" s="316" t="str">
        <f>IF(AND(C58=""),"-",VLOOKUP(B58,Register!$A$7:$AM$311,19,FALSE))</f>
        <v>-</v>
      </c>
      <c r="FW58" s="7" t="str">
        <f>IF(AND(C58=""),"-",VLOOKUP(B58,Register!$A$7:$AM$311,20,FALSE))</f>
        <v>-</v>
      </c>
      <c r="FX58" s="7" t="str">
        <f>IF(AND(C58=""),"-",VLOOKUP(B58,Register!$A$7:$AM$311,21,FALSE))</f>
        <v>-</v>
      </c>
      <c r="FY58" s="7" t="str">
        <f>IF(AND(C58=""),"-",VLOOKUP(B58,Register!$A$7:$AM$311,22,FALSE))</f>
        <v>-</v>
      </c>
      <c r="FZ58" s="7" t="str">
        <f>IF(AND(C58=""),"-",VLOOKUP(B58,Register!$A$7:$AM$311,23,FALSE))</f>
        <v>-</v>
      </c>
      <c r="GA58" s="7" t="str">
        <f>IF(AND(C58=""),"-",VLOOKUP(B58,Register!$A$7:$AM$311,24,FALSE))</f>
        <v>-</v>
      </c>
      <c r="GB58" s="7" t="str">
        <f>IF(AND(C58=""),"-",VLOOKUP(B58,Register!$A$7:$AM$311,25,FALSE))</f>
        <v>-</v>
      </c>
      <c r="GC58" s="7" t="str">
        <f>IF(AND(C58=""),"-",VLOOKUP(B58,Register!$A$7:$AM$311,26,FALSE))</f>
        <v>-</v>
      </c>
      <c r="GD58" s="7" t="str">
        <f>IF(AND(C58=""),"-",VLOOKUP(B58,Register!$A$7:$AM$311,27,FALSE))</f>
        <v>-</v>
      </c>
      <c r="GE58" s="7" t="str">
        <f>IF(AND(C58=""),"-",VLOOKUP(B58,Register!$A$7:$AM$311,28,FALSE))</f>
        <v>-</v>
      </c>
      <c r="GF58" s="7" t="str">
        <f>IF(AND(C58=""),"-",VLOOKUP(B58,Register!$A$7:$AM$311,29,FALSE))</f>
        <v>-</v>
      </c>
      <c r="GG58" s="7" t="str">
        <f>IF(AND(C58=""),"-",VLOOKUP(B58,Register!$A$7:$AM$311,30,FALSE))</f>
        <v>-</v>
      </c>
      <c r="GH58" s="8" t="str">
        <f>IF(AND(C58=""),"-",VLOOKUP(B58,Register!$A$7:$AM$311,31,FALSE))</f>
        <v>-</v>
      </c>
      <c r="GI58" s="309" t="str">
        <f>IF(AND(C58=""),"",VLOOKUP(B58,Register!$A$7:$CL$311,36,FALSE))</f>
        <v/>
      </c>
      <c r="GJ58" s="182" t="str">
        <f t="shared" si="90"/>
        <v/>
      </c>
      <c r="GK58" s="312" t="str">
        <f t="shared" si="91"/>
        <v/>
      </c>
      <c r="GL58" s="314" t="str">
        <f t="shared" si="92"/>
        <v/>
      </c>
      <c r="GM58" s="3"/>
      <c r="GP58" s="315"/>
      <c r="GR58" s="3"/>
      <c r="GS58" s="3"/>
      <c r="GT58" s="3"/>
      <c r="GU58" s="3"/>
      <c r="GV58" s="3"/>
      <c r="GW58" s="3"/>
      <c r="GX58" s="3"/>
      <c r="GY58" s="3"/>
      <c r="GZ58" s="3"/>
      <c r="HA58" s="3"/>
      <c r="HB58" s="3"/>
      <c r="HC58" s="3"/>
      <c r="HD58" s="3"/>
      <c r="HE58" s="3"/>
      <c r="HF58" s="3"/>
      <c r="HG58" s="3"/>
      <c r="HH58" s="3"/>
      <c r="HI58" s="3"/>
      <c r="HJ58" s="3"/>
      <c r="HK58" s="3"/>
      <c r="HL58" s="3"/>
      <c r="HM58" s="3"/>
      <c r="HW58" s="321" t="str">
        <f>IF(ISNA(VLOOKUP(B58,Register!A$7:Z$315,9,FALSE)),"",VLOOKUP(B58,Register!A$7:Z$315,9,FALSE))</f>
        <v/>
      </c>
      <c r="HX58" s="321" t="str">
        <f>IF(ISNA(VLOOKUP(B58,Register!A$7:Z$315,12,FALSE)),"",VLOOKUP(B58,Register!A$7:Z$315,12,FALSE))</f>
        <v/>
      </c>
      <c r="HY58" s="321" t="str">
        <f t="shared" si="93"/>
        <v/>
      </c>
      <c r="HZ58" s="321" t="str">
        <f t="shared" si="94"/>
        <v/>
      </c>
      <c r="IA58" s="321" t="str">
        <f t="shared" si="95"/>
        <v/>
      </c>
      <c r="IB58" s="321" t="str">
        <f t="shared" si="96"/>
        <v/>
      </c>
      <c r="IC58" s="321" t="str">
        <f t="shared" si="97"/>
        <v/>
      </c>
      <c r="ID58" s="321" t="str">
        <f t="shared" si="98"/>
        <v/>
      </c>
      <c r="IE58" s="321" t="str">
        <f t="shared" si="99"/>
        <v/>
      </c>
      <c r="IF58" s="321" t="str">
        <f t="shared" si="100"/>
        <v/>
      </c>
    </row>
    <row r="59" spans="1:240" ht="21">
      <c r="A59" s="172">
        <v>47</v>
      </c>
      <c r="B59" s="197"/>
      <c r="C59" s="196" t="str">
        <f>IF(ISNA(VLOOKUP(B59,Register!A$7:Z$315,3,FALSE)),"",VLOOKUP(B59,Register!A$7:Z$315,3,FALSE))</f>
        <v/>
      </c>
      <c r="D59" s="196" t="str">
        <f>IF(ISNA(VLOOKUP(B59,Register!A$7:Z$315,4,FALSE)),"",VLOOKUP(B59,Register!A$7:Z$315,4,FALSE))</f>
        <v/>
      </c>
      <c r="E59" s="195" t="str">
        <f>IF(ISNA(VLOOKUP(B59,Register!A$7:Z$315,6,FALSE)),"",VLOOKUP(B59,Register!A$7:Z$315,6,FALSE))</f>
        <v/>
      </c>
      <c r="F59" s="105"/>
      <c r="G59" s="159"/>
      <c r="H59" s="159"/>
      <c r="I59" s="168" t="str">
        <f t="shared" si="2"/>
        <v/>
      </c>
      <c r="J59" s="5" t="str">
        <f t="shared" si="3"/>
        <v/>
      </c>
      <c r="K59" s="159"/>
      <c r="L59" s="159"/>
      <c r="M59" s="168" t="str">
        <f t="shared" si="4"/>
        <v/>
      </c>
      <c r="N59" s="5" t="str">
        <f t="shared" si="5"/>
        <v/>
      </c>
      <c r="O59" s="159"/>
      <c r="P59" s="159"/>
      <c r="Q59" s="168" t="str">
        <f t="shared" si="6"/>
        <v/>
      </c>
      <c r="R59" s="5" t="str">
        <f t="shared" si="7"/>
        <v/>
      </c>
      <c r="S59" s="159"/>
      <c r="T59" s="159"/>
      <c r="U59" s="168" t="str">
        <f t="shared" si="8"/>
        <v/>
      </c>
      <c r="V59" s="5" t="str">
        <f t="shared" si="9"/>
        <v/>
      </c>
      <c r="W59" s="476"/>
      <c r="X59" s="476"/>
      <c r="Y59" s="168" t="str">
        <f t="shared" si="10"/>
        <v/>
      </c>
      <c r="Z59" s="5" t="str">
        <f t="shared" si="11"/>
        <v/>
      </c>
      <c r="AA59" s="160" t="str">
        <f t="shared" si="101"/>
        <v/>
      </c>
      <c r="AB59" s="160" t="str">
        <f t="shared" si="1"/>
        <v/>
      </c>
      <c r="AC59" s="160" t="str">
        <f t="shared" si="12"/>
        <v/>
      </c>
      <c r="AD59" s="6" t="str">
        <f t="shared" si="13"/>
        <v/>
      </c>
      <c r="AE59" s="105"/>
      <c r="AF59" s="159"/>
      <c r="AG59" s="159"/>
      <c r="AH59" s="168" t="str">
        <f t="shared" si="14"/>
        <v/>
      </c>
      <c r="AI59" s="5" t="str">
        <f t="shared" si="15"/>
        <v/>
      </c>
      <c r="AJ59" s="159"/>
      <c r="AK59" s="159"/>
      <c r="AL59" s="168" t="str">
        <f t="shared" si="16"/>
        <v/>
      </c>
      <c r="AM59" s="5" t="str">
        <f t="shared" si="17"/>
        <v/>
      </c>
      <c r="AN59" s="159"/>
      <c r="AO59" s="159"/>
      <c r="AP59" s="168" t="str">
        <f t="shared" si="18"/>
        <v/>
      </c>
      <c r="AQ59" s="5" t="str">
        <f t="shared" si="19"/>
        <v/>
      </c>
      <c r="AR59" s="159"/>
      <c r="AS59" s="159"/>
      <c r="AT59" s="168" t="str">
        <f t="shared" si="20"/>
        <v/>
      </c>
      <c r="AU59" s="5" t="str">
        <f t="shared" si="21"/>
        <v/>
      </c>
      <c r="AV59" s="476"/>
      <c r="AW59" s="476"/>
      <c r="AX59" s="168" t="str">
        <f t="shared" si="22"/>
        <v/>
      </c>
      <c r="AY59" s="5" t="str">
        <f t="shared" si="23"/>
        <v/>
      </c>
      <c r="AZ59" s="160" t="str">
        <f t="shared" si="24"/>
        <v/>
      </c>
      <c r="BA59" s="160" t="str">
        <f t="shared" si="25"/>
        <v/>
      </c>
      <c r="BB59" s="160" t="str">
        <f t="shared" si="26"/>
        <v/>
      </c>
      <c r="BC59" s="6" t="str">
        <f t="shared" si="27"/>
        <v/>
      </c>
      <c r="BD59" s="105"/>
      <c r="BE59" s="159"/>
      <c r="BF59" s="159"/>
      <c r="BG59" s="168" t="str">
        <f t="shared" si="28"/>
        <v/>
      </c>
      <c r="BH59" s="5" t="str">
        <f t="shared" si="29"/>
        <v/>
      </c>
      <c r="BI59" s="159"/>
      <c r="BJ59" s="159"/>
      <c r="BK59" s="168" t="str">
        <f t="shared" si="30"/>
        <v/>
      </c>
      <c r="BL59" s="5" t="str">
        <f t="shared" si="31"/>
        <v/>
      </c>
      <c r="BM59" s="159"/>
      <c r="BN59" s="159"/>
      <c r="BO59" s="168" t="str">
        <f t="shared" si="32"/>
        <v/>
      </c>
      <c r="BP59" s="5" t="str">
        <f t="shared" si="33"/>
        <v/>
      </c>
      <c r="BQ59" s="159"/>
      <c r="BR59" s="159"/>
      <c r="BS59" s="168" t="str">
        <f t="shared" si="34"/>
        <v/>
      </c>
      <c r="BT59" s="5" t="str">
        <f t="shared" si="35"/>
        <v/>
      </c>
      <c r="BU59" s="476"/>
      <c r="BV59" s="476"/>
      <c r="BW59" s="168" t="str">
        <f t="shared" si="36"/>
        <v/>
      </c>
      <c r="BX59" s="5" t="str">
        <f t="shared" si="37"/>
        <v/>
      </c>
      <c r="BY59" s="160" t="str">
        <f t="shared" si="38"/>
        <v/>
      </c>
      <c r="BZ59" s="160" t="str">
        <f t="shared" si="39"/>
        <v/>
      </c>
      <c r="CA59" s="160" t="str">
        <f t="shared" si="40"/>
        <v/>
      </c>
      <c r="CB59" s="6" t="str">
        <f t="shared" si="41"/>
        <v/>
      </c>
      <c r="CC59" s="105"/>
      <c r="CD59" s="159"/>
      <c r="CE59" s="159"/>
      <c r="CF59" s="168" t="str">
        <f t="shared" si="42"/>
        <v/>
      </c>
      <c r="CG59" s="5" t="str">
        <f t="shared" si="43"/>
        <v/>
      </c>
      <c r="CH59" s="159"/>
      <c r="CI59" s="159"/>
      <c r="CJ59" s="168" t="str">
        <f t="shared" si="44"/>
        <v/>
      </c>
      <c r="CK59" s="5" t="str">
        <f t="shared" si="45"/>
        <v/>
      </c>
      <c r="CL59" s="159"/>
      <c r="CM59" s="159"/>
      <c r="CN59" s="168" t="str">
        <f t="shared" si="46"/>
        <v/>
      </c>
      <c r="CO59" s="5" t="str">
        <f t="shared" si="47"/>
        <v/>
      </c>
      <c r="CP59" s="159"/>
      <c r="CQ59" s="159"/>
      <c r="CR59" s="168" t="str">
        <f t="shared" si="48"/>
        <v/>
      </c>
      <c r="CS59" s="5" t="str">
        <f t="shared" si="49"/>
        <v/>
      </c>
      <c r="CT59" s="476"/>
      <c r="CU59" s="476"/>
      <c r="CV59" s="168" t="str">
        <f t="shared" si="50"/>
        <v/>
      </c>
      <c r="CW59" s="5" t="str">
        <f t="shared" si="51"/>
        <v/>
      </c>
      <c r="CX59" s="160" t="str">
        <f t="shared" si="52"/>
        <v/>
      </c>
      <c r="CY59" s="160" t="str">
        <f t="shared" si="53"/>
        <v/>
      </c>
      <c r="CZ59" s="160" t="str">
        <f t="shared" si="54"/>
        <v/>
      </c>
      <c r="DA59" s="6" t="str">
        <f t="shared" si="55"/>
        <v/>
      </c>
      <c r="DB59" s="105"/>
      <c r="DC59" s="159"/>
      <c r="DD59" s="159"/>
      <c r="DE59" s="168" t="str">
        <f t="shared" si="56"/>
        <v/>
      </c>
      <c r="DF59" s="5" t="str">
        <f t="shared" si="57"/>
        <v/>
      </c>
      <c r="DG59" s="159"/>
      <c r="DH59" s="159"/>
      <c r="DI59" s="168" t="str">
        <f t="shared" si="58"/>
        <v/>
      </c>
      <c r="DJ59" s="5" t="str">
        <f t="shared" si="59"/>
        <v/>
      </c>
      <c r="DK59" s="159"/>
      <c r="DL59" s="159"/>
      <c r="DM59" s="168" t="str">
        <f t="shared" si="60"/>
        <v/>
      </c>
      <c r="DN59" s="5" t="str">
        <f t="shared" si="61"/>
        <v/>
      </c>
      <c r="DO59" s="159"/>
      <c r="DP59" s="159"/>
      <c r="DQ59" s="168" t="str">
        <f t="shared" si="62"/>
        <v/>
      </c>
      <c r="DR59" s="5" t="str">
        <f t="shared" si="63"/>
        <v/>
      </c>
      <c r="DS59" s="476"/>
      <c r="DT59" s="476"/>
      <c r="DU59" s="168" t="str">
        <f t="shared" si="64"/>
        <v/>
      </c>
      <c r="DV59" s="5" t="str">
        <f t="shared" si="65"/>
        <v/>
      </c>
      <c r="DW59" s="160" t="str">
        <f t="shared" si="66"/>
        <v/>
      </c>
      <c r="DX59" s="160" t="str">
        <f t="shared" si="67"/>
        <v/>
      </c>
      <c r="DY59" s="160" t="str">
        <f t="shared" si="68"/>
        <v/>
      </c>
      <c r="DZ59" s="6" t="str">
        <f t="shared" si="69"/>
        <v/>
      </c>
      <c r="EA59" s="105"/>
      <c r="EB59" s="159"/>
      <c r="EC59" s="159"/>
      <c r="ED59" s="168" t="str">
        <f t="shared" si="70"/>
        <v/>
      </c>
      <c r="EE59" s="5" t="str">
        <f t="shared" si="71"/>
        <v/>
      </c>
      <c r="EF59" s="159"/>
      <c r="EG59" s="159"/>
      <c r="EH59" s="168" t="str">
        <f t="shared" si="72"/>
        <v/>
      </c>
      <c r="EI59" s="5" t="str">
        <f t="shared" si="73"/>
        <v/>
      </c>
      <c r="EJ59" s="159"/>
      <c r="EK59" s="159"/>
      <c r="EL59" s="168" t="str">
        <f t="shared" si="74"/>
        <v/>
      </c>
      <c r="EM59" s="5" t="str">
        <f t="shared" si="75"/>
        <v/>
      </c>
      <c r="EN59" s="159"/>
      <c r="EO59" s="159"/>
      <c r="EP59" s="168" t="str">
        <f t="shared" si="76"/>
        <v/>
      </c>
      <c r="EQ59" s="5" t="str">
        <f t="shared" si="77"/>
        <v/>
      </c>
      <c r="ER59" s="476"/>
      <c r="ES59" s="476"/>
      <c r="ET59" s="168" t="str">
        <f t="shared" si="78"/>
        <v/>
      </c>
      <c r="EU59" s="5" t="str">
        <f t="shared" si="79"/>
        <v/>
      </c>
      <c r="EV59" s="160" t="str">
        <f t="shared" si="80"/>
        <v/>
      </c>
      <c r="EW59" s="160" t="str">
        <f t="shared" si="81"/>
        <v/>
      </c>
      <c r="EX59" s="160" t="str">
        <f t="shared" si="82"/>
        <v/>
      </c>
      <c r="EY59" s="6" t="str">
        <f t="shared" si="83"/>
        <v/>
      </c>
      <c r="EZ59" s="105"/>
      <c r="FA59" s="105"/>
      <c r="FB59" s="105"/>
      <c r="FC59" s="105"/>
      <c r="FD59" s="105"/>
      <c r="FE59" s="106" t="str">
        <f t="shared" si="84"/>
        <v/>
      </c>
      <c r="FF59" s="100" t="str">
        <f t="shared" si="85"/>
        <v xml:space="preserve"> </v>
      </c>
      <c r="FG59" s="105"/>
      <c r="FH59" s="105"/>
      <c r="FI59" s="105"/>
      <c r="FJ59" s="105"/>
      <c r="FK59" s="105"/>
      <c r="FL59" s="107" t="str">
        <f t="shared" si="86"/>
        <v/>
      </c>
      <c r="FM59" s="101" t="str">
        <f t="shared" si="87"/>
        <v xml:space="preserve"> </v>
      </c>
      <c r="FN59" s="105"/>
      <c r="FO59" s="105"/>
      <c r="FP59" s="105"/>
      <c r="FQ59" s="105"/>
      <c r="FR59" s="105"/>
      <c r="FS59" s="204" t="str">
        <f t="shared" si="88"/>
        <v/>
      </c>
      <c r="FT59" s="205" t="str">
        <f t="shared" si="89"/>
        <v xml:space="preserve"> </v>
      </c>
      <c r="FU59" s="477"/>
      <c r="FV59" s="316" t="str">
        <f>IF(AND(C59=""),"-",VLOOKUP(B59,Register!$A$7:$AM$311,19,FALSE))</f>
        <v>-</v>
      </c>
      <c r="FW59" s="7" t="str">
        <f>IF(AND(C59=""),"-",VLOOKUP(B59,Register!$A$7:$AM$311,20,FALSE))</f>
        <v>-</v>
      </c>
      <c r="FX59" s="7" t="str">
        <f>IF(AND(C59=""),"-",VLOOKUP(B59,Register!$A$7:$AM$311,21,FALSE))</f>
        <v>-</v>
      </c>
      <c r="FY59" s="7" t="str">
        <f>IF(AND(C59=""),"-",VLOOKUP(B59,Register!$A$7:$AM$311,22,FALSE))</f>
        <v>-</v>
      </c>
      <c r="FZ59" s="7" t="str">
        <f>IF(AND(C59=""),"-",VLOOKUP(B59,Register!$A$7:$AM$311,23,FALSE))</f>
        <v>-</v>
      </c>
      <c r="GA59" s="7" t="str">
        <f>IF(AND(C59=""),"-",VLOOKUP(B59,Register!$A$7:$AM$311,24,FALSE))</f>
        <v>-</v>
      </c>
      <c r="GB59" s="7" t="str">
        <f>IF(AND(C59=""),"-",VLOOKUP(B59,Register!$A$7:$AM$311,25,FALSE))</f>
        <v>-</v>
      </c>
      <c r="GC59" s="7" t="str">
        <f>IF(AND(C59=""),"-",VLOOKUP(B59,Register!$A$7:$AM$311,26,FALSE))</f>
        <v>-</v>
      </c>
      <c r="GD59" s="7" t="str">
        <f>IF(AND(C59=""),"-",VLOOKUP(B59,Register!$A$7:$AM$311,27,FALSE))</f>
        <v>-</v>
      </c>
      <c r="GE59" s="7" t="str">
        <f>IF(AND(C59=""),"-",VLOOKUP(B59,Register!$A$7:$AM$311,28,FALSE))</f>
        <v>-</v>
      </c>
      <c r="GF59" s="7" t="str">
        <f>IF(AND(C59=""),"-",VLOOKUP(B59,Register!$A$7:$AM$311,29,FALSE))</f>
        <v>-</v>
      </c>
      <c r="GG59" s="7" t="str">
        <f>IF(AND(C59=""),"-",VLOOKUP(B59,Register!$A$7:$AM$311,30,FALSE))</f>
        <v>-</v>
      </c>
      <c r="GH59" s="8" t="str">
        <f>IF(AND(C59=""),"-",VLOOKUP(B59,Register!$A$7:$AM$311,31,FALSE))</f>
        <v>-</v>
      </c>
      <c r="GI59" s="309" t="str">
        <f>IF(AND(C59=""),"",VLOOKUP(B59,Register!$A$7:$CL$311,36,FALSE))</f>
        <v/>
      </c>
      <c r="GJ59" s="182" t="str">
        <f t="shared" si="90"/>
        <v/>
      </c>
      <c r="GK59" s="312" t="str">
        <f t="shared" si="91"/>
        <v/>
      </c>
      <c r="GL59" s="314" t="str">
        <f t="shared" si="92"/>
        <v/>
      </c>
      <c r="GM59" s="3"/>
      <c r="GP59" s="315"/>
      <c r="GR59" s="3"/>
      <c r="GS59" s="3"/>
      <c r="GT59" s="3"/>
      <c r="GU59" s="3"/>
      <c r="GV59" s="3"/>
      <c r="GW59" s="3"/>
      <c r="GX59" s="3"/>
      <c r="GY59" s="3"/>
      <c r="GZ59" s="3"/>
      <c r="HA59" s="3"/>
      <c r="HB59" s="3"/>
      <c r="HC59" s="3"/>
      <c r="HD59" s="3"/>
      <c r="HE59" s="3"/>
      <c r="HF59" s="3"/>
      <c r="HG59" s="3"/>
      <c r="HH59" s="3"/>
      <c r="HI59" s="3"/>
      <c r="HJ59" s="3"/>
      <c r="HK59" s="3"/>
      <c r="HL59" s="3"/>
      <c r="HM59" s="3"/>
      <c r="HW59" s="321" t="str">
        <f>IF(ISNA(VLOOKUP(B59,Register!A$7:Z$315,9,FALSE)),"",VLOOKUP(B59,Register!A$7:Z$315,9,FALSE))</f>
        <v/>
      </c>
      <c r="HX59" s="321" t="str">
        <f>IF(ISNA(VLOOKUP(B59,Register!A$7:Z$315,12,FALSE)),"",VLOOKUP(B59,Register!A$7:Z$315,12,FALSE))</f>
        <v/>
      </c>
      <c r="HY59" s="321" t="str">
        <f t="shared" si="93"/>
        <v/>
      </c>
      <c r="HZ59" s="321" t="str">
        <f t="shared" si="94"/>
        <v/>
      </c>
      <c r="IA59" s="321" t="str">
        <f t="shared" si="95"/>
        <v/>
      </c>
      <c r="IB59" s="321" t="str">
        <f t="shared" si="96"/>
        <v/>
      </c>
      <c r="IC59" s="321" t="str">
        <f t="shared" si="97"/>
        <v/>
      </c>
      <c r="ID59" s="321" t="str">
        <f t="shared" si="98"/>
        <v/>
      </c>
      <c r="IE59" s="321" t="str">
        <f t="shared" si="99"/>
        <v/>
      </c>
      <c r="IF59" s="321" t="str">
        <f t="shared" si="100"/>
        <v/>
      </c>
    </row>
    <row r="60" spans="1:240" ht="21">
      <c r="A60" s="172">
        <v>48</v>
      </c>
      <c r="B60" s="197"/>
      <c r="C60" s="196" t="str">
        <f>IF(ISNA(VLOOKUP(B60,Register!A$7:Z$315,3,FALSE)),"",VLOOKUP(B60,Register!A$7:Z$315,3,FALSE))</f>
        <v/>
      </c>
      <c r="D60" s="196" t="str">
        <f>IF(ISNA(VLOOKUP(B60,Register!A$7:Z$315,4,FALSE)),"",VLOOKUP(B60,Register!A$7:Z$315,4,FALSE))</f>
        <v/>
      </c>
      <c r="E60" s="195" t="str">
        <f>IF(ISNA(VLOOKUP(B60,Register!A$7:Z$315,6,FALSE)),"",VLOOKUP(B60,Register!A$7:Z$315,6,FALSE))</f>
        <v/>
      </c>
      <c r="F60" s="105"/>
      <c r="G60" s="159"/>
      <c r="H60" s="159"/>
      <c r="I60" s="168" t="str">
        <f t="shared" si="2"/>
        <v/>
      </c>
      <c r="J60" s="5" t="str">
        <f t="shared" si="3"/>
        <v/>
      </c>
      <c r="K60" s="159"/>
      <c r="L60" s="159"/>
      <c r="M60" s="168" t="str">
        <f t="shared" si="4"/>
        <v/>
      </c>
      <c r="N60" s="5" t="str">
        <f t="shared" si="5"/>
        <v/>
      </c>
      <c r="O60" s="159"/>
      <c r="P60" s="159"/>
      <c r="Q60" s="168" t="str">
        <f t="shared" si="6"/>
        <v/>
      </c>
      <c r="R60" s="5" t="str">
        <f t="shared" si="7"/>
        <v/>
      </c>
      <c r="S60" s="159"/>
      <c r="T60" s="159"/>
      <c r="U60" s="168" t="str">
        <f t="shared" si="8"/>
        <v/>
      </c>
      <c r="V60" s="5" t="str">
        <f t="shared" si="9"/>
        <v/>
      </c>
      <c r="W60" s="476"/>
      <c r="X60" s="476"/>
      <c r="Y60" s="168" t="str">
        <f t="shared" si="10"/>
        <v/>
      </c>
      <c r="Z60" s="5" t="str">
        <f t="shared" si="11"/>
        <v/>
      </c>
      <c r="AA60" s="160" t="str">
        <f t="shared" si="101"/>
        <v/>
      </c>
      <c r="AB60" s="160" t="str">
        <f t="shared" si="1"/>
        <v/>
      </c>
      <c r="AC60" s="160" t="str">
        <f t="shared" si="12"/>
        <v/>
      </c>
      <c r="AD60" s="6" t="str">
        <f t="shared" si="13"/>
        <v/>
      </c>
      <c r="AE60" s="105"/>
      <c r="AF60" s="159"/>
      <c r="AG60" s="159"/>
      <c r="AH60" s="168" t="str">
        <f t="shared" si="14"/>
        <v/>
      </c>
      <c r="AI60" s="5" t="str">
        <f t="shared" si="15"/>
        <v/>
      </c>
      <c r="AJ60" s="159"/>
      <c r="AK60" s="159"/>
      <c r="AL60" s="168" t="str">
        <f t="shared" si="16"/>
        <v/>
      </c>
      <c r="AM60" s="5" t="str">
        <f t="shared" si="17"/>
        <v/>
      </c>
      <c r="AN60" s="159"/>
      <c r="AO60" s="159"/>
      <c r="AP60" s="168" t="str">
        <f t="shared" si="18"/>
        <v/>
      </c>
      <c r="AQ60" s="5" t="str">
        <f t="shared" si="19"/>
        <v/>
      </c>
      <c r="AR60" s="159"/>
      <c r="AS60" s="159"/>
      <c r="AT60" s="168" t="str">
        <f t="shared" si="20"/>
        <v/>
      </c>
      <c r="AU60" s="5" t="str">
        <f t="shared" si="21"/>
        <v/>
      </c>
      <c r="AV60" s="476"/>
      <c r="AW60" s="476"/>
      <c r="AX60" s="168" t="str">
        <f t="shared" si="22"/>
        <v/>
      </c>
      <c r="AY60" s="5" t="str">
        <f t="shared" si="23"/>
        <v/>
      </c>
      <c r="AZ60" s="160" t="str">
        <f t="shared" si="24"/>
        <v/>
      </c>
      <c r="BA60" s="160" t="str">
        <f t="shared" si="25"/>
        <v/>
      </c>
      <c r="BB60" s="160" t="str">
        <f t="shared" si="26"/>
        <v/>
      </c>
      <c r="BC60" s="6" t="str">
        <f t="shared" si="27"/>
        <v/>
      </c>
      <c r="BD60" s="105"/>
      <c r="BE60" s="159"/>
      <c r="BF60" s="159"/>
      <c r="BG60" s="168" t="str">
        <f t="shared" si="28"/>
        <v/>
      </c>
      <c r="BH60" s="5" t="str">
        <f t="shared" si="29"/>
        <v/>
      </c>
      <c r="BI60" s="159"/>
      <c r="BJ60" s="159"/>
      <c r="BK60" s="168" t="str">
        <f t="shared" si="30"/>
        <v/>
      </c>
      <c r="BL60" s="5" t="str">
        <f t="shared" si="31"/>
        <v/>
      </c>
      <c r="BM60" s="159"/>
      <c r="BN60" s="159"/>
      <c r="BO60" s="168" t="str">
        <f t="shared" si="32"/>
        <v/>
      </c>
      <c r="BP60" s="5" t="str">
        <f t="shared" si="33"/>
        <v/>
      </c>
      <c r="BQ60" s="159"/>
      <c r="BR60" s="159"/>
      <c r="BS60" s="168" t="str">
        <f t="shared" si="34"/>
        <v/>
      </c>
      <c r="BT60" s="5" t="str">
        <f t="shared" si="35"/>
        <v/>
      </c>
      <c r="BU60" s="476"/>
      <c r="BV60" s="476"/>
      <c r="BW60" s="168" t="str">
        <f t="shared" si="36"/>
        <v/>
      </c>
      <c r="BX60" s="5" t="str">
        <f t="shared" si="37"/>
        <v/>
      </c>
      <c r="BY60" s="160" t="str">
        <f t="shared" si="38"/>
        <v/>
      </c>
      <c r="BZ60" s="160" t="str">
        <f t="shared" si="39"/>
        <v/>
      </c>
      <c r="CA60" s="160" t="str">
        <f t="shared" si="40"/>
        <v/>
      </c>
      <c r="CB60" s="6" t="str">
        <f t="shared" si="41"/>
        <v/>
      </c>
      <c r="CC60" s="105"/>
      <c r="CD60" s="159"/>
      <c r="CE60" s="159"/>
      <c r="CF60" s="168" t="str">
        <f t="shared" si="42"/>
        <v/>
      </c>
      <c r="CG60" s="5" t="str">
        <f t="shared" si="43"/>
        <v/>
      </c>
      <c r="CH60" s="159"/>
      <c r="CI60" s="159"/>
      <c r="CJ60" s="168" t="str">
        <f t="shared" si="44"/>
        <v/>
      </c>
      <c r="CK60" s="5" t="str">
        <f t="shared" si="45"/>
        <v/>
      </c>
      <c r="CL60" s="159"/>
      <c r="CM60" s="159"/>
      <c r="CN60" s="168" t="str">
        <f t="shared" si="46"/>
        <v/>
      </c>
      <c r="CO60" s="5" t="str">
        <f t="shared" si="47"/>
        <v/>
      </c>
      <c r="CP60" s="159"/>
      <c r="CQ60" s="159"/>
      <c r="CR60" s="168" t="str">
        <f t="shared" si="48"/>
        <v/>
      </c>
      <c r="CS60" s="5" t="str">
        <f t="shared" si="49"/>
        <v/>
      </c>
      <c r="CT60" s="476"/>
      <c r="CU60" s="476"/>
      <c r="CV60" s="168" t="str">
        <f t="shared" si="50"/>
        <v/>
      </c>
      <c r="CW60" s="5" t="str">
        <f t="shared" si="51"/>
        <v/>
      </c>
      <c r="CX60" s="160" t="str">
        <f t="shared" si="52"/>
        <v/>
      </c>
      <c r="CY60" s="160" t="str">
        <f t="shared" si="53"/>
        <v/>
      </c>
      <c r="CZ60" s="160" t="str">
        <f t="shared" si="54"/>
        <v/>
      </c>
      <c r="DA60" s="6" t="str">
        <f t="shared" si="55"/>
        <v/>
      </c>
      <c r="DB60" s="105"/>
      <c r="DC60" s="159"/>
      <c r="DD60" s="159"/>
      <c r="DE60" s="168" t="str">
        <f t="shared" si="56"/>
        <v/>
      </c>
      <c r="DF60" s="5" t="str">
        <f t="shared" si="57"/>
        <v/>
      </c>
      <c r="DG60" s="159"/>
      <c r="DH60" s="159"/>
      <c r="DI60" s="168" t="str">
        <f t="shared" si="58"/>
        <v/>
      </c>
      <c r="DJ60" s="5" t="str">
        <f t="shared" si="59"/>
        <v/>
      </c>
      <c r="DK60" s="159"/>
      <c r="DL60" s="159"/>
      <c r="DM60" s="168" t="str">
        <f t="shared" si="60"/>
        <v/>
      </c>
      <c r="DN60" s="5" t="str">
        <f t="shared" si="61"/>
        <v/>
      </c>
      <c r="DO60" s="159"/>
      <c r="DP60" s="159"/>
      <c r="DQ60" s="168" t="str">
        <f t="shared" si="62"/>
        <v/>
      </c>
      <c r="DR60" s="5" t="str">
        <f t="shared" si="63"/>
        <v/>
      </c>
      <c r="DS60" s="476"/>
      <c r="DT60" s="476"/>
      <c r="DU60" s="168" t="str">
        <f t="shared" si="64"/>
        <v/>
      </c>
      <c r="DV60" s="5" t="str">
        <f t="shared" si="65"/>
        <v/>
      </c>
      <c r="DW60" s="160" t="str">
        <f t="shared" si="66"/>
        <v/>
      </c>
      <c r="DX60" s="160" t="str">
        <f t="shared" si="67"/>
        <v/>
      </c>
      <c r="DY60" s="160" t="str">
        <f t="shared" si="68"/>
        <v/>
      </c>
      <c r="DZ60" s="6" t="str">
        <f t="shared" si="69"/>
        <v/>
      </c>
      <c r="EA60" s="105"/>
      <c r="EB60" s="159"/>
      <c r="EC60" s="159"/>
      <c r="ED60" s="168" t="str">
        <f t="shared" si="70"/>
        <v/>
      </c>
      <c r="EE60" s="5" t="str">
        <f t="shared" si="71"/>
        <v/>
      </c>
      <c r="EF60" s="159"/>
      <c r="EG60" s="159"/>
      <c r="EH60" s="168" t="str">
        <f t="shared" si="72"/>
        <v/>
      </c>
      <c r="EI60" s="5" t="str">
        <f t="shared" si="73"/>
        <v/>
      </c>
      <c r="EJ60" s="159"/>
      <c r="EK60" s="159"/>
      <c r="EL60" s="168" t="str">
        <f t="shared" si="74"/>
        <v/>
      </c>
      <c r="EM60" s="5" t="str">
        <f t="shared" si="75"/>
        <v/>
      </c>
      <c r="EN60" s="159"/>
      <c r="EO60" s="159"/>
      <c r="EP60" s="168" t="str">
        <f t="shared" si="76"/>
        <v/>
      </c>
      <c r="EQ60" s="5" t="str">
        <f t="shared" si="77"/>
        <v/>
      </c>
      <c r="ER60" s="476"/>
      <c r="ES60" s="476"/>
      <c r="ET60" s="168" t="str">
        <f t="shared" si="78"/>
        <v/>
      </c>
      <c r="EU60" s="5" t="str">
        <f t="shared" si="79"/>
        <v/>
      </c>
      <c r="EV60" s="160" t="str">
        <f t="shared" si="80"/>
        <v/>
      </c>
      <c r="EW60" s="160" t="str">
        <f t="shared" si="81"/>
        <v/>
      </c>
      <c r="EX60" s="160" t="str">
        <f t="shared" si="82"/>
        <v/>
      </c>
      <c r="EY60" s="6" t="str">
        <f t="shared" si="83"/>
        <v/>
      </c>
      <c r="EZ60" s="105"/>
      <c r="FA60" s="105"/>
      <c r="FB60" s="105"/>
      <c r="FC60" s="105"/>
      <c r="FD60" s="105"/>
      <c r="FE60" s="106" t="str">
        <f t="shared" si="84"/>
        <v/>
      </c>
      <c r="FF60" s="100" t="str">
        <f t="shared" si="85"/>
        <v xml:space="preserve"> </v>
      </c>
      <c r="FG60" s="105"/>
      <c r="FH60" s="105"/>
      <c r="FI60" s="105"/>
      <c r="FJ60" s="105"/>
      <c r="FK60" s="105"/>
      <c r="FL60" s="107" t="str">
        <f t="shared" si="86"/>
        <v/>
      </c>
      <c r="FM60" s="101" t="str">
        <f t="shared" si="87"/>
        <v xml:space="preserve"> </v>
      </c>
      <c r="FN60" s="105"/>
      <c r="FO60" s="105"/>
      <c r="FP60" s="105"/>
      <c r="FQ60" s="105"/>
      <c r="FR60" s="105"/>
      <c r="FS60" s="204" t="str">
        <f t="shared" si="88"/>
        <v/>
      </c>
      <c r="FT60" s="205" t="str">
        <f t="shared" si="89"/>
        <v xml:space="preserve"> </v>
      </c>
      <c r="FU60" s="477"/>
      <c r="FV60" s="316" t="str">
        <f>IF(AND(C60=""),"-",VLOOKUP(B60,Register!$A$7:$AM$311,19,FALSE))</f>
        <v>-</v>
      </c>
      <c r="FW60" s="7" t="str">
        <f>IF(AND(C60=""),"-",VLOOKUP(B60,Register!$A$7:$AM$311,20,FALSE))</f>
        <v>-</v>
      </c>
      <c r="FX60" s="7" t="str">
        <f>IF(AND(C60=""),"-",VLOOKUP(B60,Register!$A$7:$AM$311,21,FALSE))</f>
        <v>-</v>
      </c>
      <c r="FY60" s="7" t="str">
        <f>IF(AND(C60=""),"-",VLOOKUP(B60,Register!$A$7:$AM$311,22,FALSE))</f>
        <v>-</v>
      </c>
      <c r="FZ60" s="7" t="str">
        <f>IF(AND(C60=""),"-",VLOOKUP(B60,Register!$A$7:$AM$311,23,FALSE))</f>
        <v>-</v>
      </c>
      <c r="GA60" s="7" t="str">
        <f>IF(AND(C60=""),"-",VLOOKUP(B60,Register!$A$7:$AM$311,24,FALSE))</f>
        <v>-</v>
      </c>
      <c r="GB60" s="7" t="str">
        <f>IF(AND(C60=""),"-",VLOOKUP(B60,Register!$A$7:$AM$311,25,FALSE))</f>
        <v>-</v>
      </c>
      <c r="GC60" s="7" t="str">
        <f>IF(AND(C60=""),"-",VLOOKUP(B60,Register!$A$7:$AM$311,26,FALSE))</f>
        <v>-</v>
      </c>
      <c r="GD60" s="7" t="str">
        <f>IF(AND(C60=""),"-",VLOOKUP(B60,Register!$A$7:$AM$311,27,FALSE))</f>
        <v>-</v>
      </c>
      <c r="GE60" s="7" t="str">
        <f>IF(AND(C60=""),"-",VLOOKUP(B60,Register!$A$7:$AM$311,28,FALSE))</f>
        <v>-</v>
      </c>
      <c r="GF60" s="7" t="str">
        <f>IF(AND(C60=""),"-",VLOOKUP(B60,Register!$A$7:$AM$311,29,FALSE))</f>
        <v>-</v>
      </c>
      <c r="GG60" s="7" t="str">
        <f>IF(AND(C60=""),"-",VLOOKUP(B60,Register!$A$7:$AM$311,30,FALSE))</f>
        <v>-</v>
      </c>
      <c r="GH60" s="8" t="str">
        <f>IF(AND(C60=""),"-",VLOOKUP(B60,Register!$A$7:$AM$311,31,FALSE))</f>
        <v>-</v>
      </c>
      <c r="GI60" s="309" t="str">
        <f>IF(AND(C60=""),"",VLOOKUP(B60,Register!$A$7:$CL$311,36,FALSE))</f>
        <v/>
      </c>
      <c r="GJ60" s="182" t="str">
        <f t="shared" si="90"/>
        <v/>
      </c>
      <c r="GK60" s="312" t="str">
        <f t="shared" si="91"/>
        <v/>
      </c>
      <c r="GL60" s="314" t="str">
        <f t="shared" si="92"/>
        <v/>
      </c>
      <c r="GM60" s="3"/>
      <c r="GP60" s="315"/>
      <c r="GR60" s="3"/>
      <c r="GS60" s="3"/>
      <c r="GT60" s="3"/>
      <c r="GU60" s="3"/>
      <c r="GV60" s="3"/>
      <c r="GW60" s="3"/>
      <c r="GX60" s="3"/>
      <c r="GY60" s="3"/>
      <c r="GZ60" s="3"/>
      <c r="HA60" s="3"/>
      <c r="HB60" s="3"/>
      <c r="HC60" s="3"/>
      <c r="HD60" s="3"/>
      <c r="HE60" s="3"/>
      <c r="HF60" s="3"/>
      <c r="HG60" s="3"/>
      <c r="HH60" s="3"/>
      <c r="HI60" s="3"/>
      <c r="HJ60" s="3"/>
      <c r="HK60" s="3"/>
      <c r="HL60" s="3"/>
      <c r="HM60" s="3"/>
      <c r="HW60" s="321" t="str">
        <f>IF(ISNA(VLOOKUP(B60,Register!A$7:Z$315,9,FALSE)),"",VLOOKUP(B60,Register!A$7:Z$315,9,FALSE))</f>
        <v/>
      </c>
      <c r="HX60" s="321" t="str">
        <f>IF(ISNA(VLOOKUP(B60,Register!A$7:Z$315,12,FALSE)),"",VLOOKUP(B60,Register!A$7:Z$315,12,FALSE))</f>
        <v/>
      </c>
      <c r="HY60" s="321" t="str">
        <f t="shared" si="93"/>
        <v/>
      </c>
      <c r="HZ60" s="321" t="str">
        <f t="shared" si="94"/>
        <v/>
      </c>
      <c r="IA60" s="321" t="str">
        <f t="shared" si="95"/>
        <v/>
      </c>
      <c r="IB60" s="321" t="str">
        <f t="shared" si="96"/>
        <v/>
      </c>
      <c r="IC60" s="321" t="str">
        <f t="shared" si="97"/>
        <v/>
      </c>
      <c r="ID60" s="321" t="str">
        <f t="shared" si="98"/>
        <v/>
      </c>
      <c r="IE60" s="321" t="str">
        <f t="shared" si="99"/>
        <v/>
      </c>
      <c r="IF60" s="321" t="str">
        <f t="shared" si="100"/>
        <v/>
      </c>
    </row>
    <row r="61" spans="1:240" ht="21">
      <c r="A61" s="172">
        <v>49</v>
      </c>
      <c r="B61" s="197"/>
      <c r="C61" s="196" t="str">
        <f>IF(ISNA(VLOOKUP(B61,Register!A$7:Z$315,3,FALSE)),"",VLOOKUP(B61,Register!A$7:Z$315,3,FALSE))</f>
        <v/>
      </c>
      <c r="D61" s="196" t="str">
        <f>IF(ISNA(VLOOKUP(B61,Register!A$7:Z$315,4,FALSE)),"",VLOOKUP(B61,Register!A$7:Z$315,4,FALSE))</f>
        <v/>
      </c>
      <c r="E61" s="195" t="str">
        <f>IF(ISNA(VLOOKUP(B61,Register!A$7:Z$315,6,FALSE)),"",VLOOKUP(B61,Register!A$7:Z$315,6,FALSE))</f>
        <v/>
      </c>
      <c r="F61" s="105"/>
      <c r="G61" s="159"/>
      <c r="H61" s="159"/>
      <c r="I61" s="168" t="str">
        <f t="shared" si="2"/>
        <v/>
      </c>
      <c r="J61" s="5" t="str">
        <f t="shared" si="3"/>
        <v/>
      </c>
      <c r="K61" s="159"/>
      <c r="L61" s="159"/>
      <c r="M61" s="168" t="str">
        <f t="shared" si="4"/>
        <v/>
      </c>
      <c r="N61" s="5" t="str">
        <f t="shared" si="5"/>
        <v/>
      </c>
      <c r="O61" s="159"/>
      <c r="P61" s="159"/>
      <c r="Q61" s="168" t="str">
        <f t="shared" si="6"/>
        <v/>
      </c>
      <c r="R61" s="5" t="str">
        <f t="shared" si="7"/>
        <v/>
      </c>
      <c r="S61" s="159"/>
      <c r="T61" s="159"/>
      <c r="U61" s="168" t="str">
        <f t="shared" si="8"/>
        <v/>
      </c>
      <c r="V61" s="5" t="str">
        <f t="shared" si="9"/>
        <v/>
      </c>
      <c r="W61" s="476"/>
      <c r="X61" s="476"/>
      <c r="Y61" s="168" t="str">
        <f t="shared" si="10"/>
        <v/>
      </c>
      <c r="Z61" s="5" t="str">
        <f t="shared" si="11"/>
        <v/>
      </c>
      <c r="AA61" s="160" t="str">
        <f t="shared" si="101"/>
        <v/>
      </c>
      <c r="AB61" s="160" t="str">
        <f t="shared" si="1"/>
        <v/>
      </c>
      <c r="AC61" s="160" t="str">
        <f t="shared" si="12"/>
        <v/>
      </c>
      <c r="AD61" s="6" t="str">
        <f t="shared" si="13"/>
        <v/>
      </c>
      <c r="AE61" s="105"/>
      <c r="AF61" s="159"/>
      <c r="AG61" s="159"/>
      <c r="AH61" s="168" t="str">
        <f t="shared" si="14"/>
        <v/>
      </c>
      <c r="AI61" s="5" t="str">
        <f t="shared" si="15"/>
        <v/>
      </c>
      <c r="AJ61" s="159"/>
      <c r="AK61" s="159"/>
      <c r="AL61" s="168" t="str">
        <f t="shared" si="16"/>
        <v/>
      </c>
      <c r="AM61" s="5" t="str">
        <f t="shared" si="17"/>
        <v/>
      </c>
      <c r="AN61" s="159"/>
      <c r="AO61" s="159"/>
      <c r="AP61" s="168" t="str">
        <f t="shared" si="18"/>
        <v/>
      </c>
      <c r="AQ61" s="5" t="str">
        <f t="shared" si="19"/>
        <v/>
      </c>
      <c r="AR61" s="159"/>
      <c r="AS61" s="159"/>
      <c r="AT61" s="168" t="str">
        <f t="shared" si="20"/>
        <v/>
      </c>
      <c r="AU61" s="5" t="str">
        <f t="shared" si="21"/>
        <v/>
      </c>
      <c r="AV61" s="476"/>
      <c r="AW61" s="476"/>
      <c r="AX61" s="168" t="str">
        <f t="shared" si="22"/>
        <v/>
      </c>
      <c r="AY61" s="5" t="str">
        <f t="shared" si="23"/>
        <v/>
      </c>
      <c r="AZ61" s="160" t="str">
        <f t="shared" si="24"/>
        <v/>
      </c>
      <c r="BA61" s="160" t="str">
        <f t="shared" si="25"/>
        <v/>
      </c>
      <c r="BB61" s="160" t="str">
        <f t="shared" si="26"/>
        <v/>
      </c>
      <c r="BC61" s="6" t="str">
        <f t="shared" si="27"/>
        <v/>
      </c>
      <c r="BD61" s="105"/>
      <c r="BE61" s="159"/>
      <c r="BF61" s="159"/>
      <c r="BG61" s="168" t="str">
        <f t="shared" si="28"/>
        <v/>
      </c>
      <c r="BH61" s="5" t="str">
        <f t="shared" si="29"/>
        <v/>
      </c>
      <c r="BI61" s="159"/>
      <c r="BJ61" s="159"/>
      <c r="BK61" s="168" t="str">
        <f t="shared" si="30"/>
        <v/>
      </c>
      <c r="BL61" s="5" t="str">
        <f t="shared" si="31"/>
        <v/>
      </c>
      <c r="BM61" s="159"/>
      <c r="BN61" s="159"/>
      <c r="BO61" s="168" t="str">
        <f t="shared" si="32"/>
        <v/>
      </c>
      <c r="BP61" s="5" t="str">
        <f t="shared" si="33"/>
        <v/>
      </c>
      <c r="BQ61" s="159"/>
      <c r="BR61" s="159"/>
      <c r="BS61" s="168" t="str">
        <f t="shared" si="34"/>
        <v/>
      </c>
      <c r="BT61" s="5" t="str">
        <f t="shared" si="35"/>
        <v/>
      </c>
      <c r="BU61" s="476"/>
      <c r="BV61" s="476"/>
      <c r="BW61" s="168" t="str">
        <f t="shared" si="36"/>
        <v/>
      </c>
      <c r="BX61" s="5" t="str">
        <f t="shared" si="37"/>
        <v/>
      </c>
      <c r="BY61" s="160" t="str">
        <f t="shared" si="38"/>
        <v/>
      </c>
      <c r="BZ61" s="160" t="str">
        <f t="shared" si="39"/>
        <v/>
      </c>
      <c r="CA61" s="160" t="str">
        <f t="shared" si="40"/>
        <v/>
      </c>
      <c r="CB61" s="6" t="str">
        <f t="shared" si="41"/>
        <v/>
      </c>
      <c r="CC61" s="105"/>
      <c r="CD61" s="159"/>
      <c r="CE61" s="159"/>
      <c r="CF61" s="168" t="str">
        <f t="shared" si="42"/>
        <v/>
      </c>
      <c r="CG61" s="5" t="str">
        <f t="shared" si="43"/>
        <v/>
      </c>
      <c r="CH61" s="159"/>
      <c r="CI61" s="159"/>
      <c r="CJ61" s="168" t="str">
        <f t="shared" si="44"/>
        <v/>
      </c>
      <c r="CK61" s="5" t="str">
        <f t="shared" si="45"/>
        <v/>
      </c>
      <c r="CL61" s="159"/>
      <c r="CM61" s="159"/>
      <c r="CN61" s="168" t="str">
        <f t="shared" si="46"/>
        <v/>
      </c>
      <c r="CO61" s="5" t="str">
        <f t="shared" si="47"/>
        <v/>
      </c>
      <c r="CP61" s="159"/>
      <c r="CQ61" s="159"/>
      <c r="CR61" s="168" t="str">
        <f t="shared" si="48"/>
        <v/>
      </c>
      <c r="CS61" s="5" t="str">
        <f t="shared" si="49"/>
        <v/>
      </c>
      <c r="CT61" s="476"/>
      <c r="CU61" s="476"/>
      <c r="CV61" s="168" t="str">
        <f t="shared" si="50"/>
        <v/>
      </c>
      <c r="CW61" s="5" t="str">
        <f t="shared" si="51"/>
        <v/>
      </c>
      <c r="CX61" s="160" t="str">
        <f t="shared" si="52"/>
        <v/>
      </c>
      <c r="CY61" s="160" t="str">
        <f t="shared" si="53"/>
        <v/>
      </c>
      <c r="CZ61" s="160" t="str">
        <f t="shared" si="54"/>
        <v/>
      </c>
      <c r="DA61" s="6" t="str">
        <f t="shared" si="55"/>
        <v/>
      </c>
      <c r="DB61" s="105"/>
      <c r="DC61" s="159"/>
      <c r="DD61" s="159"/>
      <c r="DE61" s="168" t="str">
        <f t="shared" si="56"/>
        <v/>
      </c>
      <c r="DF61" s="5" t="str">
        <f t="shared" si="57"/>
        <v/>
      </c>
      <c r="DG61" s="159"/>
      <c r="DH61" s="159"/>
      <c r="DI61" s="168" t="str">
        <f t="shared" si="58"/>
        <v/>
      </c>
      <c r="DJ61" s="5" t="str">
        <f t="shared" si="59"/>
        <v/>
      </c>
      <c r="DK61" s="159"/>
      <c r="DL61" s="159"/>
      <c r="DM61" s="168" t="str">
        <f t="shared" si="60"/>
        <v/>
      </c>
      <c r="DN61" s="5" t="str">
        <f t="shared" si="61"/>
        <v/>
      </c>
      <c r="DO61" s="159"/>
      <c r="DP61" s="159"/>
      <c r="DQ61" s="168" t="str">
        <f t="shared" si="62"/>
        <v/>
      </c>
      <c r="DR61" s="5" t="str">
        <f t="shared" si="63"/>
        <v/>
      </c>
      <c r="DS61" s="476"/>
      <c r="DT61" s="476"/>
      <c r="DU61" s="168" t="str">
        <f t="shared" si="64"/>
        <v/>
      </c>
      <c r="DV61" s="5" t="str">
        <f t="shared" si="65"/>
        <v/>
      </c>
      <c r="DW61" s="160" t="str">
        <f t="shared" si="66"/>
        <v/>
      </c>
      <c r="DX61" s="160" t="str">
        <f t="shared" si="67"/>
        <v/>
      </c>
      <c r="DY61" s="160" t="str">
        <f t="shared" si="68"/>
        <v/>
      </c>
      <c r="DZ61" s="6" t="str">
        <f t="shared" si="69"/>
        <v/>
      </c>
      <c r="EA61" s="105"/>
      <c r="EB61" s="159"/>
      <c r="EC61" s="159"/>
      <c r="ED61" s="168" t="str">
        <f t="shared" si="70"/>
        <v/>
      </c>
      <c r="EE61" s="5" t="str">
        <f t="shared" si="71"/>
        <v/>
      </c>
      <c r="EF61" s="159"/>
      <c r="EG61" s="159"/>
      <c r="EH61" s="168" t="str">
        <f t="shared" si="72"/>
        <v/>
      </c>
      <c r="EI61" s="5" t="str">
        <f t="shared" si="73"/>
        <v/>
      </c>
      <c r="EJ61" s="159"/>
      <c r="EK61" s="159"/>
      <c r="EL61" s="168" t="str">
        <f t="shared" si="74"/>
        <v/>
      </c>
      <c r="EM61" s="5" t="str">
        <f t="shared" si="75"/>
        <v/>
      </c>
      <c r="EN61" s="159"/>
      <c r="EO61" s="159"/>
      <c r="EP61" s="168" t="str">
        <f t="shared" si="76"/>
        <v/>
      </c>
      <c r="EQ61" s="5" t="str">
        <f t="shared" si="77"/>
        <v/>
      </c>
      <c r="ER61" s="476"/>
      <c r="ES61" s="476"/>
      <c r="ET61" s="168" t="str">
        <f t="shared" si="78"/>
        <v/>
      </c>
      <c r="EU61" s="5" t="str">
        <f t="shared" si="79"/>
        <v/>
      </c>
      <c r="EV61" s="160" t="str">
        <f t="shared" si="80"/>
        <v/>
      </c>
      <c r="EW61" s="160" t="str">
        <f t="shared" si="81"/>
        <v/>
      </c>
      <c r="EX61" s="160" t="str">
        <f t="shared" si="82"/>
        <v/>
      </c>
      <c r="EY61" s="6" t="str">
        <f t="shared" si="83"/>
        <v/>
      </c>
      <c r="EZ61" s="105"/>
      <c r="FA61" s="105"/>
      <c r="FB61" s="105"/>
      <c r="FC61" s="105"/>
      <c r="FD61" s="105"/>
      <c r="FE61" s="106" t="str">
        <f t="shared" si="84"/>
        <v/>
      </c>
      <c r="FF61" s="100" t="str">
        <f t="shared" si="85"/>
        <v xml:space="preserve"> </v>
      </c>
      <c r="FG61" s="105"/>
      <c r="FH61" s="105"/>
      <c r="FI61" s="105"/>
      <c r="FJ61" s="105"/>
      <c r="FK61" s="105"/>
      <c r="FL61" s="107" t="str">
        <f t="shared" si="86"/>
        <v/>
      </c>
      <c r="FM61" s="101" t="str">
        <f t="shared" si="87"/>
        <v xml:space="preserve"> </v>
      </c>
      <c r="FN61" s="105"/>
      <c r="FO61" s="105"/>
      <c r="FP61" s="105"/>
      <c r="FQ61" s="105"/>
      <c r="FR61" s="105"/>
      <c r="FS61" s="204" t="str">
        <f t="shared" si="88"/>
        <v/>
      </c>
      <c r="FT61" s="205" t="str">
        <f t="shared" si="89"/>
        <v xml:space="preserve"> </v>
      </c>
      <c r="FU61" s="477"/>
      <c r="FV61" s="316" t="str">
        <f>IF(AND(C61=""),"-",VLOOKUP(B61,Register!$A$7:$AM$311,19,FALSE))</f>
        <v>-</v>
      </c>
      <c r="FW61" s="7" t="str">
        <f>IF(AND(C61=""),"-",VLOOKUP(B61,Register!$A$7:$AM$311,20,FALSE))</f>
        <v>-</v>
      </c>
      <c r="FX61" s="7" t="str">
        <f>IF(AND(C61=""),"-",VLOOKUP(B61,Register!$A$7:$AM$311,21,FALSE))</f>
        <v>-</v>
      </c>
      <c r="FY61" s="7" t="str">
        <f>IF(AND(C61=""),"-",VLOOKUP(B61,Register!$A$7:$AM$311,22,FALSE))</f>
        <v>-</v>
      </c>
      <c r="FZ61" s="7" t="str">
        <f>IF(AND(C61=""),"-",VLOOKUP(B61,Register!$A$7:$AM$311,23,FALSE))</f>
        <v>-</v>
      </c>
      <c r="GA61" s="7" t="str">
        <f>IF(AND(C61=""),"-",VLOOKUP(B61,Register!$A$7:$AM$311,24,FALSE))</f>
        <v>-</v>
      </c>
      <c r="GB61" s="7" t="str">
        <f>IF(AND(C61=""),"-",VLOOKUP(B61,Register!$A$7:$AM$311,25,FALSE))</f>
        <v>-</v>
      </c>
      <c r="GC61" s="7" t="str">
        <f>IF(AND(C61=""),"-",VLOOKUP(B61,Register!$A$7:$AM$311,26,FALSE))</f>
        <v>-</v>
      </c>
      <c r="GD61" s="7" t="str">
        <f>IF(AND(C61=""),"-",VLOOKUP(B61,Register!$A$7:$AM$311,27,FALSE))</f>
        <v>-</v>
      </c>
      <c r="GE61" s="7" t="str">
        <f>IF(AND(C61=""),"-",VLOOKUP(B61,Register!$A$7:$AM$311,28,FALSE))</f>
        <v>-</v>
      </c>
      <c r="GF61" s="7" t="str">
        <f>IF(AND(C61=""),"-",VLOOKUP(B61,Register!$A$7:$AM$311,29,FALSE))</f>
        <v>-</v>
      </c>
      <c r="GG61" s="7" t="str">
        <f>IF(AND(C61=""),"-",VLOOKUP(B61,Register!$A$7:$AM$311,30,FALSE))</f>
        <v>-</v>
      </c>
      <c r="GH61" s="8" t="str">
        <f>IF(AND(C61=""),"-",VLOOKUP(B61,Register!$A$7:$AM$311,31,FALSE))</f>
        <v>-</v>
      </c>
      <c r="GI61" s="309" t="str">
        <f>IF(AND(C61=""),"",VLOOKUP(B61,Register!$A$7:$CL$311,36,FALSE))</f>
        <v/>
      </c>
      <c r="GJ61" s="182" t="str">
        <f t="shared" si="90"/>
        <v/>
      </c>
      <c r="GK61" s="312" t="str">
        <f t="shared" si="91"/>
        <v/>
      </c>
      <c r="GL61" s="314" t="str">
        <f t="shared" si="92"/>
        <v/>
      </c>
      <c r="GM61" s="3"/>
      <c r="GP61" s="315"/>
      <c r="GR61" s="3"/>
      <c r="GS61" s="3"/>
      <c r="GT61" s="3"/>
      <c r="GU61" s="3"/>
      <c r="GV61" s="3"/>
      <c r="GW61" s="3"/>
      <c r="GX61" s="3"/>
      <c r="GY61" s="3"/>
      <c r="GZ61" s="3"/>
      <c r="HA61" s="3"/>
      <c r="HB61" s="3"/>
      <c r="HC61" s="3"/>
      <c r="HD61" s="3"/>
      <c r="HE61" s="3"/>
      <c r="HF61" s="3"/>
      <c r="HG61" s="3"/>
      <c r="HH61" s="3"/>
      <c r="HI61" s="3"/>
      <c r="HJ61" s="3"/>
      <c r="HK61" s="3"/>
      <c r="HL61" s="3"/>
      <c r="HM61" s="3"/>
      <c r="HW61" s="321" t="str">
        <f>IF(ISNA(VLOOKUP(B61,Register!A$7:Z$315,9,FALSE)),"",VLOOKUP(B61,Register!A$7:Z$315,9,FALSE))</f>
        <v/>
      </c>
      <c r="HX61" s="321" t="str">
        <f>IF(ISNA(VLOOKUP(B61,Register!A$7:Z$315,12,FALSE)),"",VLOOKUP(B61,Register!A$7:Z$315,12,FALSE))</f>
        <v/>
      </c>
      <c r="HY61" s="321" t="str">
        <f t="shared" si="93"/>
        <v/>
      </c>
      <c r="HZ61" s="321" t="str">
        <f t="shared" si="94"/>
        <v/>
      </c>
      <c r="IA61" s="321" t="str">
        <f t="shared" si="95"/>
        <v/>
      </c>
      <c r="IB61" s="321" t="str">
        <f t="shared" si="96"/>
        <v/>
      </c>
      <c r="IC61" s="321" t="str">
        <f t="shared" si="97"/>
        <v/>
      </c>
      <c r="ID61" s="321" t="str">
        <f t="shared" si="98"/>
        <v/>
      </c>
      <c r="IE61" s="321" t="str">
        <f t="shared" si="99"/>
        <v/>
      </c>
      <c r="IF61" s="321" t="str">
        <f t="shared" si="100"/>
        <v/>
      </c>
    </row>
    <row r="62" spans="1:240" ht="21">
      <c r="A62" s="172">
        <v>50</v>
      </c>
      <c r="B62" s="197"/>
      <c r="C62" s="196" t="str">
        <f>IF(ISNA(VLOOKUP(B62,Register!A$7:Z$315,3,FALSE)),"",VLOOKUP(B62,Register!A$7:Z$315,3,FALSE))</f>
        <v/>
      </c>
      <c r="D62" s="196" t="str">
        <f>IF(ISNA(VLOOKUP(B62,Register!A$7:Z$315,4,FALSE)),"",VLOOKUP(B62,Register!A$7:Z$315,4,FALSE))</f>
        <v/>
      </c>
      <c r="E62" s="195" t="str">
        <f>IF(ISNA(VLOOKUP(B62,Register!A$7:Z$315,6,FALSE)),"",VLOOKUP(B62,Register!A$7:Z$315,6,FALSE))</f>
        <v/>
      </c>
      <c r="F62" s="105"/>
      <c r="G62" s="159"/>
      <c r="H62" s="159"/>
      <c r="I62" s="168" t="str">
        <f t="shared" si="2"/>
        <v/>
      </c>
      <c r="J62" s="5" t="str">
        <f t="shared" si="3"/>
        <v/>
      </c>
      <c r="K62" s="159"/>
      <c r="L62" s="159"/>
      <c r="M62" s="168" t="str">
        <f t="shared" si="4"/>
        <v/>
      </c>
      <c r="N62" s="5" t="str">
        <f t="shared" si="5"/>
        <v/>
      </c>
      <c r="O62" s="159"/>
      <c r="P62" s="159"/>
      <c r="Q62" s="168" t="str">
        <f t="shared" si="6"/>
        <v/>
      </c>
      <c r="R62" s="5" t="str">
        <f t="shared" si="7"/>
        <v/>
      </c>
      <c r="S62" s="159"/>
      <c r="T62" s="159"/>
      <c r="U62" s="168" t="str">
        <f t="shared" si="8"/>
        <v/>
      </c>
      <c r="V62" s="5" t="str">
        <f t="shared" si="9"/>
        <v/>
      </c>
      <c r="W62" s="476"/>
      <c r="X62" s="476"/>
      <c r="Y62" s="168" t="str">
        <f t="shared" si="10"/>
        <v/>
      </c>
      <c r="Z62" s="5" t="str">
        <f t="shared" si="11"/>
        <v/>
      </c>
      <c r="AA62" s="160" t="str">
        <f t="shared" si="101"/>
        <v/>
      </c>
      <c r="AB62" s="160" t="str">
        <f t="shared" si="1"/>
        <v/>
      </c>
      <c r="AC62" s="160" t="str">
        <f t="shared" si="12"/>
        <v/>
      </c>
      <c r="AD62" s="6" t="str">
        <f t="shared" si="13"/>
        <v/>
      </c>
      <c r="AE62" s="105"/>
      <c r="AF62" s="159"/>
      <c r="AG62" s="159"/>
      <c r="AH62" s="168" t="str">
        <f t="shared" si="14"/>
        <v/>
      </c>
      <c r="AI62" s="5" t="str">
        <f t="shared" si="15"/>
        <v/>
      </c>
      <c r="AJ62" s="159"/>
      <c r="AK62" s="159"/>
      <c r="AL62" s="168" t="str">
        <f t="shared" si="16"/>
        <v/>
      </c>
      <c r="AM62" s="5" t="str">
        <f t="shared" si="17"/>
        <v/>
      </c>
      <c r="AN62" s="159"/>
      <c r="AO62" s="159"/>
      <c r="AP62" s="168" t="str">
        <f t="shared" si="18"/>
        <v/>
      </c>
      <c r="AQ62" s="5" t="str">
        <f t="shared" si="19"/>
        <v/>
      </c>
      <c r="AR62" s="159"/>
      <c r="AS62" s="159"/>
      <c r="AT62" s="168" t="str">
        <f t="shared" si="20"/>
        <v/>
      </c>
      <c r="AU62" s="5" t="str">
        <f t="shared" si="21"/>
        <v/>
      </c>
      <c r="AV62" s="476"/>
      <c r="AW62" s="476"/>
      <c r="AX62" s="168" t="str">
        <f t="shared" si="22"/>
        <v/>
      </c>
      <c r="AY62" s="5" t="str">
        <f t="shared" si="23"/>
        <v/>
      </c>
      <c r="AZ62" s="160" t="str">
        <f t="shared" si="24"/>
        <v/>
      </c>
      <c r="BA62" s="160" t="str">
        <f t="shared" si="25"/>
        <v/>
      </c>
      <c r="BB62" s="160" t="str">
        <f t="shared" si="26"/>
        <v/>
      </c>
      <c r="BC62" s="6" t="str">
        <f t="shared" si="27"/>
        <v/>
      </c>
      <c r="BD62" s="105"/>
      <c r="BE62" s="159"/>
      <c r="BF62" s="159"/>
      <c r="BG62" s="168" t="str">
        <f t="shared" si="28"/>
        <v/>
      </c>
      <c r="BH62" s="5" t="str">
        <f t="shared" si="29"/>
        <v/>
      </c>
      <c r="BI62" s="159"/>
      <c r="BJ62" s="159"/>
      <c r="BK62" s="168" t="str">
        <f t="shared" si="30"/>
        <v/>
      </c>
      <c r="BL62" s="5" t="str">
        <f t="shared" si="31"/>
        <v/>
      </c>
      <c r="BM62" s="159"/>
      <c r="BN62" s="159"/>
      <c r="BO62" s="168" t="str">
        <f t="shared" si="32"/>
        <v/>
      </c>
      <c r="BP62" s="5" t="str">
        <f t="shared" si="33"/>
        <v/>
      </c>
      <c r="BQ62" s="159"/>
      <c r="BR62" s="159"/>
      <c r="BS62" s="168" t="str">
        <f t="shared" si="34"/>
        <v/>
      </c>
      <c r="BT62" s="5" t="str">
        <f t="shared" si="35"/>
        <v/>
      </c>
      <c r="BU62" s="476"/>
      <c r="BV62" s="476"/>
      <c r="BW62" s="168" t="str">
        <f t="shared" si="36"/>
        <v/>
      </c>
      <c r="BX62" s="5" t="str">
        <f t="shared" si="37"/>
        <v/>
      </c>
      <c r="BY62" s="160" t="str">
        <f t="shared" si="38"/>
        <v/>
      </c>
      <c r="BZ62" s="160" t="str">
        <f t="shared" si="39"/>
        <v/>
      </c>
      <c r="CA62" s="160" t="str">
        <f t="shared" si="40"/>
        <v/>
      </c>
      <c r="CB62" s="6" t="str">
        <f t="shared" si="41"/>
        <v/>
      </c>
      <c r="CC62" s="105"/>
      <c r="CD62" s="159"/>
      <c r="CE62" s="159"/>
      <c r="CF62" s="168" t="str">
        <f t="shared" si="42"/>
        <v/>
      </c>
      <c r="CG62" s="5" t="str">
        <f t="shared" si="43"/>
        <v/>
      </c>
      <c r="CH62" s="159"/>
      <c r="CI62" s="159"/>
      <c r="CJ62" s="168" t="str">
        <f t="shared" si="44"/>
        <v/>
      </c>
      <c r="CK62" s="5" t="str">
        <f t="shared" si="45"/>
        <v/>
      </c>
      <c r="CL62" s="159"/>
      <c r="CM62" s="159"/>
      <c r="CN62" s="168" t="str">
        <f t="shared" si="46"/>
        <v/>
      </c>
      <c r="CO62" s="5" t="str">
        <f t="shared" si="47"/>
        <v/>
      </c>
      <c r="CP62" s="159"/>
      <c r="CQ62" s="159"/>
      <c r="CR62" s="168" t="str">
        <f t="shared" si="48"/>
        <v/>
      </c>
      <c r="CS62" s="5" t="str">
        <f t="shared" si="49"/>
        <v/>
      </c>
      <c r="CT62" s="476"/>
      <c r="CU62" s="476"/>
      <c r="CV62" s="168" t="str">
        <f t="shared" si="50"/>
        <v/>
      </c>
      <c r="CW62" s="5" t="str">
        <f t="shared" si="51"/>
        <v/>
      </c>
      <c r="CX62" s="160" t="str">
        <f t="shared" si="52"/>
        <v/>
      </c>
      <c r="CY62" s="160" t="str">
        <f t="shared" si="53"/>
        <v/>
      </c>
      <c r="CZ62" s="160" t="str">
        <f t="shared" si="54"/>
        <v/>
      </c>
      <c r="DA62" s="6" t="str">
        <f t="shared" si="55"/>
        <v/>
      </c>
      <c r="DB62" s="105"/>
      <c r="DC62" s="159"/>
      <c r="DD62" s="159"/>
      <c r="DE62" s="168" t="str">
        <f t="shared" si="56"/>
        <v/>
      </c>
      <c r="DF62" s="5" t="str">
        <f t="shared" si="57"/>
        <v/>
      </c>
      <c r="DG62" s="159"/>
      <c r="DH62" s="159"/>
      <c r="DI62" s="168" t="str">
        <f t="shared" si="58"/>
        <v/>
      </c>
      <c r="DJ62" s="5" t="str">
        <f t="shared" si="59"/>
        <v/>
      </c>
      <c r="DK62" s="159"/>
      <c r="DL62" s="159"/>
      <c r="DM62" s="168" t="str">
        <f t="shared" si="60"/>
        <v/>
      </c>
      <c r="DN62" s="5" t="str">
        <f t="shared" si="61"/>
        <v/>
      </c>
      <c r="DO62" s="159"/>
      <c r="DP62" s="159"/>
      <c r="DQ62" s="168" t="str">
        <f t="shared" si="62"/>
        <v/>
      </c>
      <c r="DR62" s="5" t="str">
        <f t="shared" si="63"/>
        <v/>
      </c>
      <c r="DS62" s="476"/>
      <c r="DT62" s="476"/>
      <c r="DU62" s="168" t="str">
        <f t="shared" si="64"/>
        <v/>
      </c>
      <c r="DV62" s="5" t="str">
        <f t="shared" si="65"/>
        <v/>
      </c>
      <c r="DW62" s="160" t="str">
        <f t="shared" si="66"/>
        <v/>
      </c>
      <c r="DX62" s="160" t="str">
        <f t="shared" si="67"/>
        <v/>
      </c>
      <c r="DY62" s="160" t="str">
        <f t="shared" si="68"/>
        <v/>
      </c>
      <c r="DZ62" s="6" t="str">
        <f t="shared" si="69"/>
        <v/>
      </c>
      <c r="EA62" s="105"/>
      <c r="EB62" s="159"/>
      <c r="EC62" s="159"/>
      <c r="ED62" s="168" t="str">
        <f t="shared" si="70"/>
        <v/>
      </c>
      <c r="EE62" s="5" t="str">
        <f t="shared" si="71"/>
        <v/>
      </c>
      <c r="EF62" s="159"/>
      <c r="EG62" s="159"/>
      <c r="EH62" s="168" t="str">
        <f t="shared" si="72"/>
        <v/>
      </c>
      <c r="EI62" s="5" t="str">
        <f t="shared" si="73"/>
        <v/>
      </c>
      <c r="EJ62" s="159"/>
      <c r="EK62" s="159"/>
      <c r="EL62" s="168" t="str">
        <f t="shared" si="74"/>
        <v/>
      </c>
      <c r="EM62" s="5" t="str">
        <f t="shared" si="75"/>
        <v/>
      </c>
      <c r="EN62" s="159"/>
      <c r="EO62" s="159"/>
      <c r="EP62" s="168" t="str">
        <f t="shared" si="76"/>
        <v/>
      </c>
      <c r="EQ62" s="5" t="str">
        <f t="shared" si="77"/>
        <v/>
      </c>
      <c r="ER62" s="476"/>
      <c r="ES62" s="476"/>
      <c r="ET62" s="168" t="str">
        <f t="shared" si="78"/>
        <v/>
      </c>
      <c r="EU62" s="5" t="str">
        <f t="shared" si="79"/>
        <v/>
      </c>
      <c r="EV62" s="160" t="str">
        <f t="shared" si="80"/>
        <v/>
      </c>
      <c r="EW62" s="160" t="str">
        <f t="shared" si="81"/>
        <v/>
      </c>
      <c r="EX62" s="160" t="str">
        <f t="shared" si="82"/>
        <v/>
      </c>
      <c r="EY62" s="6" t="str">
        <f t="shared" si="83"/>
        <v/>
      </c>
      <c r="EZ62" s="105"/>
      <c r="FA62" s="105"/>
      <c r="FB62" s="105"/>
      <c r="FC62" s="105"/>
      <c r="FD62" s="105"/>
      <c r="FE62" s="106" t="str">
        <f t="shared" si="84"/>
        <v/>
      </c>
      <c r="FF62" s="100" t="str">
        <f t="shared" si="85"/>
        <v xml:space="preserve"> </v>
      </c>
      <c r="FG62" s="105"/>
      <c r="FH62" s="105"/>
      <c r="FI62" s="105"/>
      <c r="FJ62" s="105"/>
      <c r="FK62" s="105"/>
      <c r="FL62" s="107" t="str">
        <f t="shared" si="86"/>
        <v/>
      </c>
      <c r="FM62" s="101" t="str">
        <f t="shared" si="87"/>
        <v xml:space="preserve"> </v>
      </c>
      <c r="FN62" s="105"/>
      <c r="FO62" s="105"/>
      <c r="FP62" s="105"/>
      <c r="FQ62" s="105"/>
      <c r="FR62" s="105"/>
      <c r="FS62" s="204" t="str">
        <f t="shared" si="88"/>
        <v/>
      </c>
      <c r="FT62" s="205" t="str">
        <f t="shared" si="89"/>
        <v xml:space="preserve"> </v>
      </c>
      <c r="FU62" s="477"/>
      <c r="FV62" s="316" t="str">
        <f>IF(AND(C62=""),"-",VLOOKUP(B62,Register!$A$7:$AM$311,19,FALSE))</f>
        <v>-</v>
      </c>
      <c r="FW62" s="7" t="str">
        <f>IF(AND(C62=""),"-",VLOOKUP(B62,Register!$A$7:$AM$311,20,FALSE))</f>
        <v>-</v>
      </c>
      <c r="FX62" s="7" t="str">
        <f>IF(AND(C62=""),"-",VLOOKUP(B62,Register!$A$7:$AM$311,21,FALSE))</f>
        <v>-</v>
      </c>
      <c r="FY62" s="7" t="str">
        <f>IF(AND(C62=""),"-",VLOOKUP(B62,Register!$A$7:$AM$311,22,FALSE))</f>
        <v>-</v>
      </c>
      <c r="FZ62" s="7" t="str">
        <f>IF(AND(C62=""),"-",VLOOKUP(B62,Register!$A$7:$AM$311,23,FALSE))</f>
        <v>-</v>
      </c>
      <c r="GA62" s="7" t="str">
        <f>IF(AND(C62=""),"-",VLOOKUP(B62,Register!$A$7:$AM$311,24,FALSE))</f>
        <v>-</v>
      </c>
      <c r="GB62" s="7" t="str">
        <f>IF(AND(C62=""),"-",VLOOKUP(B62,Register!$A$7:$AM$311,25,FALSE))</f>
        <v>-</v>
      </c>
      <c r="GC62" s="7" t="str">
        <f>IF(AND(C62=""),"-",VLOOKUP(B62,Register!$A$7:$AM$311,26,FALSE))</f>
        <v>-</v>
      </c>
      <c r="GD62" s="7" t="str">
        <f>IF(AND(C62=""),"-",VLOOKUP(B62,Register!$A$7:$AM$311,27,FALSE))</f>
        <v>-</v>
      </c>
      <c r="GE62" s="7" t="str">
        <f>IF(AND(C62=""),"-",VLOOKUP(B62,Register!$A$7:$AM$311,28,FALSE))</f>
        <v>-</v>
      </c>
      <c r="GF62" s="7" t="str">
        <f>IF(AND(C62=""),"-",VLOOKUP(B62,Register!$A$7:$AM$311,29,FALSE))</f>
        <v>-</v>
      </c>
      <c r="GG62" s="7" t="str">
        <f>IF(AND(C62=""),"-",VLOOKUP(B62,Register!$A$7:$AM$311,30,FALSE))</f>
        <v>-</v>
      </c>
      <c r="GH62" s="8" t="str">
        <f>IF(AND(C62=""),"-",VLOOKUP(B62,Register!$A$7:$AM$311,31,FALSE))</f>
        <v>-</v>
      </c>
      <c r="GI62" s="309" t="str">
        <f>IF(AND(C62=""),"",VLOOKUP(B62,Register!$A$7:$CL$311,36,FALSE))</f>
        <v/>
      </c>
      <c r="GJ62" s="182" t="str">
        <f t="shared" si="90"/>
        <v/>
      </c>
      <c r="GK62" s="312" t="str">
        <f t="shared" si="91"/>
        <v/>
      </c>
      <c r="GL62" s="314" t="str">
        <f t="shared" si="92"/>
        <v/>
      </c>
      <c r="GM62" s="3"/>
      <c r="GP62" s="315"/>
      <c r="GR62" s="3"/>
      <c r="GS62" s="3"/>
      <c r="GT62" s="3"/>
      <c r="GU62" s="3"/>
      <c r="GV62" s="3"/>
      <c r="GW62" s="3"/>
      <c r="GX62" s="3"/>
      <c r="GY62" s="3"/>
      <c r="GZ62" s="3"/>
      <c r="HA62" s="3"/>
      <c r="HB62" s="3"/>
      <c r="HC62" s="3"/>
      <c r="HD62" s="3"/>
      <c r="HE62" s="3"/>
      <c r="HF62" s="3"/>
      <c r="HG62" s="3"/>
      <c r="HH62" s="3"/>
      <c r="HI62" s="3"/>
      <c r="HJ62" s="3"/>
      <c r="HK62" s="3"/>
      <c r="HL62" s="3"/>
      <c r="HM62" s="3"/>
      <c r="HW62" s="321" t="str">
        <f>IF(ISNA(VLOOKUP(B62,Register!A$7:Z$315,9,FALSE)),"",VLOOKUP(B62,Register!A$7:Z$315,9,FALSE))</f>
        <v/>
      </c>
      <c r="HX62" s="321" t="str">
        <f>IF(ISNA(VLOOKUP(B62,Register!A$7:Z$315,12,FALSE)),"",VLOOKUP(B62,Register!A$7:Z$315,12,FALSE))</f>
        <v/>
      </c>
      <c r="HY62" s="321" t="str">
        <f t="shared" si="93"/>
        <v/>
      </c>
      <c r="HZ62" s="321" t="str">
        <f t="shared" si="94"/>
        <v/>
      </c>
      <c r="IA62" s="321" t="str">
        <f t="shared" si="95"/>
        <v/>
      </c>
      <c r="IB62" s="321" t="str">
        <f t="shared" si="96"/>
        <v/>
      </c>
      <c r="IC62" s="321" t="str">
        <f t="shared" si="97"/>
        <v/>
      </c>
      <c r="ID62" s="321" t="str">
        <f t="shared" si="98"/>
        <v/>
      </c>
      <c r="IE62" s="321" t="str">
        <f t="shared" si="99"/>
        <v/>
      </c>
      <c r="IF62" s="321" t="str">
        <f t="shared" si="100"/>
        <v/>
      </c>
    </row>
    <row r="63" spans="1:240" ht="21">
      <c r="A63" s="172">
        <v>51</v>
      </c>
      <c r="B63" s="197"/>
      <c r="C63" s="196" t="str">
        <f>IF(ISNA(VLOOKUP(B63,Register!A$7:Z$315,3,FALSE)),"",VLOOKUP(B63,Register!A$7:Z$315,3,FALSE))</f>
        <v/>
      </c>
      <c r="D63" s="196" t="str">
        <f>IF(ISNA(VLOOKUP(B63,Register!A$7:Z$315,4,FALSE)),"",VLOOKUP(B63,Register!A$7:Z$315,4,FALSE))</f>
        <v/>
      </c>
      <c r="E63" s="195" t="str">
        <f>IF(ISNA(VLOOKUP(B63,Register!A$7:Z$315,6,FALSE)),"",VLOOKUP(B63,Register!A$7:Z$315,6,FALSE))</f>
        <v/>
      </c>
      <c r="F63" s="105"/>
      <c r="G63" s="159"/>
      <c r="H63" s="159"/>
      <c r="I63" s="168" t="str">
        <f t="shared" si="2"/>
        <v/>
      </c>
      <c r="J63" s="5" t="str">
        <f t="shared" si="3"/>
        <v/>
      </c>
      <c r="K63" s="159"/>
      <c r="L63" s="159"/>
      <c r="M63" s="168" t="str">
        <f t="shared" si="4"/>
        <v/>
      </c>
      <c r="N63" s="5" t="str">
        <f t="shared" si="5"/>
        <v/>
      </c>
      <c r="O63" s="159"/>
      <c r="P63" s="159"/>
      <c r="Q63" s="168" t="str">
        <f t="shared" si="6"/>
        <v/>
      </c>
      <c r="R63" s="5" t="str">
        <f t="shared" si="7"/>
        <v/>
      </c>
      <c r="S63" s="159"/>
      <c r="T63" s="159"/>
      <c r="U63" s="168" t="str">
        <f t="shared" si="8"/>
        <v/>
      </c>
      <c r="V63" s="5" t="str">
        <f t="shared" si="9"/>
        <v/>
      </c>
      <c r="W63" s="476"/>
      <c r="X63" s="476"/>
      <c r="Y63" s="168" t="str">
        <f t="shared" si="10"/>
        <v/>
      </c>
      <c r="Z63" s="5" t="str">
        <f t="shared" si="11"/>
        <v/>
      </c>
      <c r="AA63" s="160" t="str">
        <f t="shared" si="101"/>
        <v/>
      </c>
      <c r="AB63" s="160" t="str">
        <f t="shared" si="1"/>
        <v/>
      </c>
      <c r="AC63" s="160" t="str">
        <f t="shared" si="12"/>
        <v/>
      </c>
      <c r="AD63" s="6" t="str">
        <f t="shared" si="13"/>
        <v/>
      </c>
      <c r="AE63" s="105"/>
      <c r="AF63" s="159"/>
      <c r="AG63" s="159"/>
      <c r="AH63" s="168" t="str">
        <f t="shared" si="14"/>
        <v/>
      </c>
      <c r="AI63" s="5" t="str">
        <f t="shared" si="15"/>
        <v/>
      </c>
      <c r="AJ63" s="159"/>
      <c r="AK63" s="159"/>
      <c r="AL63" s="168" t="str">
        <f t="shared" si="16"/>
        <v/>
      </c>
      <c r="AM63" s="5" t="str">
        <f t="shared" si="17"/>
        <v/>
      </c>
      <c r="AN63" s="159"/>
      <c r="AO63" s="159"/>
      <c r="AP63" s="168" t="str">
        <f t="shared" si="18"/>
        <v/>
      </c>
      <c r="AQ63" s="5" t="str">
        <f t="shared" si="19"/>
        <v/>
      </c>
      <c r="AR63" s="159"/>
      <c r="AS63" s="159"/>
      <c r="AT63" s="168" t="str">
        <f t="shared" si="20"/>
        <v/>
      </c>
      <c r="AU63" s="5" t="str">
        <f t="shared" si="21"/>
        <v/>
      </c>
      <c r="AV63" s="476"/>
      <c r="AW63" s="476"/>
      <c r="AX63" s="168" t="str">
        <f t="shared" si="22"/>
        <v/>
      </c>
      <c r="AY63" s="5" t="str">
        <f t="shared" si="23"/>
        <v/>
      </c>
      <c r="AZ63" s="160" t="str">
        <f t="shared" si="24"/>
        <v/>
      </c>
      <c r="BA63" s="160" t="str">
        <f t="shared" si="25"/>
        <v/>
      </c>
      <c r="BB63" s="160" t="str">
        <f t="shared" si="26"/>
        <v/>
      </c>
      <c r="BC63" s="6" t="str">
        <f t="shared" si="27"/>
        <v/>
      </c>
      <c r="BD63" s="105"/>
      <c r="BE63" s="159"/>
      <c r="BF63" s="159"/>
      <c r="BG63" s="168" t="str">
        <f t="shared" si="28"/>
        <v/>
      </c>
      <c r="BH63" s="5" t="str">
        <f t="shared" si="29"/>
        <v/>
      </c>
      <c r="BI63" s="159"/>
      <c r="BJ63" s="159"/>
      <c r="BK63" s="168" t="str">
        <f t="shared" si="30"/>
        <v/>
      </c>
      <c r="BL63" s="5" t="str">
        <f t="shared" si="31"/>
        <v/>
      </c>
      <c r="BM63" s="159"/>
      <c r="BN63" s="159"/>
      <c r="BO63" s="168" t="str">
        <f t="shared" si="32"/>
        <v/>
      </c>
      <c r="BP63" s="5" t="str">
        <f t="shared" si="33"/>
        <v/>
      </c>
      <c r="BQ63" s="159"/>
      <c r="BR63" s="159"/>
      <c r="BS63" s="168" t="str">
        <f t="shared" si="34"/>
        <v/>
      </c>
      <c r="BT63" s="5" t="str">
        <f t="shared" si="35"/>
        <v/>
      </c>
      <c r="BU63" s="476"/>
      <c r="BV63" s="476"/>
      <c r="BW63" s="168" t="str">
        <f t="shared" si="36"/>
        <v/>
      </c>
      <c r="BX63" s="5" t="str">
        <f t="shared" si="37"/>
        <v/>
      </c>
      <c r="BY63" s="160" t="str">
        <f t="shared" si="38"/>
        <v/>
      </c>
      <c r="BZ63" s="160" t="str">
        <f t="shared" si="39"/>
        <v/>
      </c>
      <c r="CA63" s="160" t="str">
        <f t="shared" si="40"/>
        <v/>
      </c>
      <c r="CB63" s="6" t="str">
        <f t="shared" si="41"/>
        <v/>
      </c>
      <c r="CC63" s="105"/>
      <c r="CD63" s="159"/>
      <c r="CE63" s="159"/>
      <c r="CF63" s="168" t="str">
        <f t="shared" si="42"/>
        <v/>
      </c>
      <c r="CG63" s="5" t="str">
        <f t="shared" si="43"/>
        <v/>
      </c>
      <c r="CH63" s="159"/>
      <c r="CI63" s="159"/>
      <c r="CJ63" s="168" t="str">
        <f t="shared" si="44"/>
        <v/>
      </c>
      <c r="CK63" s="5" t="str">
        <f t="shared" si="45"/>
        <v/>
      </c>
      <c r="CL63" s="159"/>
      <c r="CM63" s="159"/>
      <c r="CN63" s="168" t="str">
        <f t="shared" si="46"/>
        <v/>
      </c>
      <c r="CO63" s="5" t="str">
        <f t="shared" si="47"/>
        <v/>
      </c>
      <c r="CP63" s="159"/>
      <c r="CQ63" s="159"/>
      <c r="CR63" s="168" t="str">
        <f t="shared" si="48"/>
        <v/>
      </c>
      <c r="CS63" s="5" t="str">
        <f t="shared" si="49"/>
        <v/>
      </c>
      <c r="CT63" s="476"/>
      <c r="CU63" s="476"/>
      <c r="CV63" s="168" t="str">
        <f t="shared" si="50"/>
        <v/>
      </c>
      <c r="CW63" s="5" t="str">
        <f t="shared" si="51"/>
        <v/>
      </c>
      <c r="CX63" s="160" t="str">
        <f t="shared" si="52"/>
        <v/>
      </c>
      <c r="CY63" s="160" t="str">
        <f t="shared" si="53"/>
        <v/>
      </c>
      <c r="CZ63" s="160" t="str">
        <f t="shared" si="54"/>
        <v/>
      </c>
      <c r="DA63" s="6" t="str">
        <f t="shared" si="55"/>
        <v/>
      </c>
      <c r="DB63" s="105"/>
      <c r="DC63" s="159"/>
      <c r="DD63" s="159"/>
      <c r="DE63" s="168" t="str">
        <f t="shared" si="56"/>
        <v/>
      </c>
      <c r="DF63" s="5" t="str">
        <f t="shared" si="57"/>
        <v/>
      </c>
      <c r="DG63" s="159"/>
      <c r="DH63" s="159"/>
      <c r="DI63" s="168" t="str">
        <f t="shared" si="58"/>
        <v/>
      </c>
      <c r="DJ63" s="5" t="str">
        <f t="shared" si="59"/>
        <v/>
      </c>
      <c r="DK63" s="159"/>
      <c r="DL63" s="159"/>
      <c r="DM63" s="168" t="str">
        <f t="shared" si="60"/>
        <v/>
      </c>
      <c r="DN63" s="5" t="str">
        <f t="shared" si="61"/>
        <v/>
      </c>
      <c r="DO63" s="159"/>
      <c r="DP63" s="159"/>
      <c r="DQ63" s="168" t="str">
        <f t="shared" si="62"/>
        <v/>
      </c>
      <c r="DR63" s="5" t="str">
        <f t="shared" si="63"/>
        <v/>
      </c>
      <c r="DS63" s="476"/>
      <c r="DT63" s="476"/>
      <c r="DU63" s="168" t="str">
        <f t="shared" si="64"/>
        <v/>
      </c>
      <c r="DV63" s="5" t="str">
        <f t="shared" si="65"/>
        <v/>
      </c>
      <c r="DW63" s="160" t="str">
        <f t="shared" si="66"/>
        <v/>
      </c>
      <c r="DX63" s="160" t="str">
        <f t="shared" si="67"/>
        <v/>
      </c>
      <c r="DY63" s="160" t="str">
        <f t="shared" si="68"/>
        <v/>
      </c>
      <c r="DZ63" s="6" t="str">
        <f t="shared" si="69"/>
        <v/>
      </c>
      <c r="EA63" s="105"/>
      <c r="EB63" s="159"/>
      <c r="EC63" s="159"/>
      <c r="ED63" s="168" t="str">
        <f t="shared" si="70"/>
        <v/>
      </c>
      <c r="EE63" s="5" t="str">
        <f t="shared" si="71"/>
        <v/>
      </c>
      <c r="EF63" s="159"/>
      <c r="EG63" s="159"/>
      <c r="EH63" s="168" t="str">
        <f t="shared" si="72"/>
        <v/>
      </c>
      <c r="EI63" s="5" t="str">
        <f t="shared" si="73"/>
        <v/>
      </c>
      <c r="EJ63" s="159"/>
      <c r="EK63" s="159"/>
      <c r="EL63" s="168" t="str">
        <f t="shared" si="74"/>
        <v/>
      </c>
      <c r="EM63" s="5" t="str">
        <f t="shared" si="75"/>
        <v/>
      </c>
      <c r="EN63" s="159"/>
      <c r="EO63" s="159"/>
      <c r="EP63" s="168" t="str">
        <f t="shared" si="76"/>
        <v/>
      </c>
      <c r="EQ63" s="5" t="str">
        <f t="shared" si="77"/>
        <v/>
      </c>
      <c r="ER63" s="476"/>
      <c r="ES63" s="476"/>
      <c r="ET63" s="168" t="str">
        <f t="shared" si="78"/>
        <v/>
      </c>
      <c r="EU63" s="5" t="str">
        <f t="shared" si="79"/>
        <v/>
      </c>
      <c r="EV63" s="160" t="str">
        <f t="shared" si="80"/>
        <v/>
      </c>
      <c r="EW63" s="160" t="str">
        <f t="shared" si="81"/>
        <v/>
      </c>
      <c r="EX63" s="160" t="str">
        <f t="shared" si="82"/>
        <v/>
      </c>
      <c r="EY63" s="6" t="str">
        <f t="shared" si="83"/>
        <v/>
      </c>
      <c r="EZ63" s="105"/>
      <c r="FA63" s="105"/>
      <c r="FB63" s="105"/>
      <c r="FC63" s="105"/>
      <c r="FD63" s="105"/>
      <c r="FE63" s="106" t="str">
        <f t="shared" si="84"/>
        <v/>
      </c>
      <c r="FF63" s="100" t="str">
        <f t="shared" si="85"/>
        <v xml:space="preserve"> </v>
      </c>
      <c r="FG63" s="105"/>
      <c r="FH63" s="105"/>
      <c r="FI63" s="105"/>
      <c r="FJ63" s="105"/>
      <c r="FK63" s="105"/>
      <c r="FL63" s="107" t="str">
        <f t="shared" si="86"/>
        <v/>
      </c>
      <c r="FM63" s="101" t="str">
        <f t="shared" si="87"/>
        <v xml:space="preserve"> </v>
      </c>
      <c r="FN63" s="105"/>
      <c r="FO63" s="105"/>
      <c r="FP63" s="105"/>
      <c r="FQ63" s="105"/>
      <c r="FR63" s="105"/>
      <c r="FS63" s="204" t="str">
        <f t="shared" si="88"/>
        <v/>
      </c>
      <c r="FT63" s="205" t="str">
        <f t="shared" si="89"/>
        <v xml:space="preserve"> </v>
      </c>
      <c r="FU63" s="477"/>
      <c r="FV63" s="316" t="str">
        <f>IF(AND(C63=""),"-",VLOOKUP(B63,Register!$A$7:$AM$311,19,FALSE))</f>
        <v>-</v>
      </c>
      <c r="FW63" s="7" t="str">
        <f>IF(AND(C63=""),"-",VLOOKUP(B63,Register!$A$7:$AM$311,20,FALSE))</f>
        <v>-</v>
      </c>
      <c r="FX63" s="7" t="str">
        <f>IF(AND(C63=""),"-",VLOOKUP(B63,Register!$A$7:$AM$311,21,FALSE))</f>
        <v>-</v>
      </c>
      <c r="FY63" s="7" t="str">
        <f>IF(AND(C63=""),"-",VLOOKUP(B63,Register!$A$7:$AM$311,22,FALSE))</f>
        <v>-</v>
      </c>
      <c r="FZ63" s="7" t="str">
        <f>IF(AND(C63=""),"-",VLOOKUP(B63,Register!$A$7:$AM$311,23,FALSE))</f>
        <v>-</v>
      </c>
      <c r="GA63" s="7" t="str">
        <f>IF(AND(C63=""),"-",VLOOKUP(B63,Register!$A$7:$AM$311,24,FALSE))</f>
        <v>-</v>
      </c>
      <c r="GB63" s="7" t="str">
        <f>IF(AND(C63=""),"-",VLOOKUP(B63,Register!$A$7:$AM$311,25,FALSE))</f>
        <v>-</v>
      </c>
      <c r="GC63" s="7" t="str">
        <f>IF(AND(C63=""),"-",VLOOKUP(B63,Register!$A$7:$AM$311,26,FALSE))</f>
        <v>-</v>
      </c>
      <c r="GD63" s="7" t="str">
        <f>IF(AND(C63=""),"-",VLOOKUP(B63,Register!$A$7:$AM$311,27,FALSE))</f>
        <v>-</v>
      </c>
      <c r="GE63" s="7" t="str">
        <f>IF(AND(C63=""),"-",VLOOKUP(B63,Register!$A$7:$AM$311,28,FALSE))</f>
        <v>-</v>
      </c>
      <c r="GF63" s="7" t="str">
        <f>IF(AND(C63=""),"-",VLOOKUP(B63,Register!$A$7:$AM$311,29,FALSE))</f>
        <v>-</v>
      </c>
      <c r="GG63" s="7" t="str">
        <f>IF(AND(C63=""),"-",VLOOKUP(B63,Register!$A$7:$AM$311,30,FALSE))</f>
        <v>-</v>
      </c>
      <c r="GH63" s="8" t="str">
        <f>IF(AND(C63=""),"-",VLOOKUP(B63,Register!$A$7:$AM$311,31,FALSE))</f>
        <v>-</v>
      </c>
      <c r="GI63" s="309" t="str">
        <f>IF(AND(C63=""),"",VLOOKUP(B63,Register!$A$7:$CL$311,36,FALSE))</f>
        <v/>
      </c>
      <c r="GJ63" s="182" t="str">
        <f t="shared" si="90"/>
        <v/>
      </c>
      <c r="GK63" s="312" t="str">
        <f t="shared" si="91"/>
        <v/>
      </c>
      <c r="GL63" s="314" t="str">
        <f t="shared" si="92"/>
        <v/>
      </c>
      <c r="GM63" s="3"/>
      <c r="GP63" s="315"/>
      <c r="GR63" s="3"/>
      <c r="GS63" s="3"/>
      <c r="GT63" s="3"/>
      <c r="GU63" s="3"/>
      <c r="GV63" s="3"/>
      <c r="GW63" s="3"/>
      <c r="GX63" s="3"/>
      <c r="GY63" s="3"/>
      <c r="GZ63" s="3"/>
      <c r="HA63" s="3"/>
      <c r="HB63" s="3"/>
      <c r="HC63" s="3"/>
      <c r="HD63" s="3"/>
      <c r="HE63" s="3"/>
      <c r="HF63" s="3"/>
      <c r="HG63" s="3"/>
      <c r="HH63" s="3"/>
      <c r="HI63" s="3"/>
      <c r="HJ63" s="3"/>
      <c r="HK63" s="3"/>
      <c r="HL63" s="3"/>
      <c r="HM63" s="3"/>
      <c r="HW63" s="321" t="str">
        <f>IF(ISNA(VLOOKUP(B63,Register!A$7:Z$315,9,FALSE)),"",VLOOKUP(B63,Register!A$7:Z$315,9,FALSE))</f>
        <v/>
      </c>
      <c r="HX63" s="321" t="str">
        <f>IF(ISNA(VLOOKUP(B63,Register!A$7:Z$315,12,FALSE)),"",VLOOKUP(B63,Register!A$7:Z$315,12,FALSE))</f>
        <v/>
      </c>
      <c r="HY63" s="321" t="str">
        <f t="shared" si="93"/>
        <v/>
      </c>
      <c r="HZ63" s="321" t="str">
        <f t="shared" si="94"/>
        <v/>
      </c>
      <c r="IA63" s="321" t="str">
        <f t="shared" si="95"/>
        <v/>
      </c>
      <c r="IB63" s="321" t="str">
        <f t="shared" si="96"/>
        <v/>
      </c>
      <c r="IC63" s="321" t="str">
        <f t="shared" si="97"/>
        <v/>
      </c>
      <c r="ID63" s="321" t="str">
        <f t="shared" si="98"/>
        <v/>
      </c>
      <c r="IE63" s="321" t="str">
        <f t="shared" si="99"/>
        <v/>
      </c>
      <c r="IF63" s="321" t="str">
        <f t="shared" si="100"/>
        <v/>
      </c>
    </row>
    <row r="64" spans="1:240" ht="21">
      <c r="A64" s="172">
        <v>52</v>
      </c>
      <c r="B64" s="197"/>
      <c r="C64" s="196" t="str">
        <f>IF(ISNA(VLOOKUP(B64,Register!A$7:Z$315,3,FALSE)),"",VLOOKUP(B64,Register!A$7:Z$315,3,FALSE))</f>
        <v/>
      </c>
      <c r="D64" s="196" t="str">
        <f>IF(ISNA(VLOOKUP(B64,Register!A$7:Z$315,4,FALSE)),"",VLOOKUP(B64,Register!A$7:Z$315,4,FALSE))</f>
        <v/>
      </c>
      <c r="E64" s="195" t="str">
        <f>IF(ISNA(VLOOKUP(B64,Register!A$7:Z$315,6,FALSE)),"",VLOOKUP(B64,Register!A$7:Z$315,6,FALSE))</f>
        <v/>
      </c>
      <c r="F64" s="105"/>
      <c r="G64" s="159"/>
      <c r="H64" s="159"/>
      <c r="I64" s="168" t="str">
        <f t="shared" si="2"/>
        <v/>
      </c>
      <c r="J64" s="5" t="str">
        <f t="shared" si="3"/>
        <v/>
      </c>
      <c r="K64" s="159"/>
      <c r="L64" s="159"/>
      <c r="M64" s="168" t="str">
        <f t="shared" si="4"/>
        <v/>
      </c>
      <c r="N64" s="5" t="str">
        <f t="shared" si="5"/>
        <v/>
      </c>
      <c r="O64" s="159"/>
      <c r="P64" s="159"/>
      <c r="Q64" s="168" t="str">
        <f t="shared" si="6"/>
        <v/>
      </c>
      <c r="R64" s="5" t="str">
        <f t="shared" si="7"/>
        <v/>
      </c>
      <c r="S64" s="159"/>
      <c r="T64" s="159"/>
      <c r="U64" s="168" t="str">
        <f t="shared" si="8"/>
        <v/>
      </c>
      <c r="V64" s="5" t="str">
        <f t="shared" si="9"/>
        <v/>
      </c>
      <c r="W64" s="476"/>
      <c r="X64" s="476"/>
      <c r="Y64" s="168" t="str">
        <f t="shared" si="10"/>
        <v/>
      </c>
      <c r="Z64" s="5" t="str">
        <f t="shared" si="11"/>
        <v/>
      </c>
      <c r="AA64" s="160" t="str">
        <f t="shared" si="101"/>
        <v/>
      </c>
      <c r="AB64" s="160" t="str">
        <f t="shared" si="1"/>
        <v/>
      </c>
      <c r="AC64" s="160" t="str">
        <f t="shared" si="12"/>
        <v/>
      </c>
      <c r="AD64" s="6" t="str">
        <f t="shared" si="13"/>
        <v/>
      </c>
      <c r="AE64" s="105"/>
      <c r="AF64" s="159"/>
      <c r="AG64" s="159"/>
      <c r="AH64" s="168" t="str">
        <f t="shared" si="14"/>
        <v/>
      </c>
      <c r="AI64" s="5" t="str">
        <f t="shared" si="15"/>
        <v/>
      </c>
      <c r="AJ64" s="159"/>
      <c r="AK64" s="159"/>
      <c r="AL64" s="168" t="str">
        <f t="shared" si="16"/>
        <v/>
      </c>
      <c r="AM64" s="5" t="str">
        <f t="shared" si="17"/>
        <v/>
      </c>
      <c r="AN64" s="159"/>
      <c r="AO64" s="159"/>
      <c r="AP64" s="168" t="str">
        <f t="shared" si="18"/>
        <v/>
      </c>
      <c r="AQ64" s="5" t="str">
        <f t="shared" si="19"/>
        <v/>
      </c>
      <c r="AR64" s="159"/>
      <c r="AS64" s="159"/>
      <c r="AT64" s="168" t="str">
        <f t="shared" si="20"/>
        <v/>
      </c>
      <c r="AU64" s="5" t="str">
        <f t="shared" si="21"/>
        <v/>
      </c>
      <c r="AV64" s="476"/>
      <c r="AW64" s="476"/>
      <c r="AX64" s="168" t="str">
        <f t="shared" si="22"/>
        <v/>
      </c>
      <c r="AY64" s="5" t="str">
        <f t="shared" si="23"/>
        <v/>
      </c>
      <c r="AZ64" s="160" t="str">
        <f t="shared" si="24"/>
        <v/>
      </c>
      <c r="BA64" s="160" t="str">
        <f t="shared" si="25"/>
        <v/>
      </c>
      <c r="BB64" s="160" t="str">
        <f t="shared" si="26"/>
        <v/>
      </c>
      <c r="BC64" s="6" t="str">
        <f t="shared" si="27"/>
        <v/>
      </c>
      <c r="BD64" s="105"/>
      <c r="BE64" s="159"/>
      <c r="BF64" s="159"/>
      <c r="BG64" s="168" t="str">
        <f t="shared" si="28"/>
        <v/>
      </c>
      <c r="BH64" s="5" t="str">
        <f t="shared" si="29"/>
        <v/>
      </c>
      <c r="BI64" s="159"/>
      <c r="BJ64" s="159"/>
      <c r="BK64" s="168" t="str">
        <f t="shared" si="30"/>
        <v/>
      </c>
      <c r="BL64" s="5" t="str">
        <f t="shared" si="31"/>
        <v/>
      </c>
      <c r="BM64" s="159"/>
      <c r="BN64" s="159"/>
      <c r="BO64" s="168" t="str">
        <f t="shared" si="32"/>
        <v/>
      </c>
      <c r="BP64" s="5" t="str">
        <f t="shared" si="33"/>
        <v/>
      </c>
      <c r="BQ64" s="159"/>
      <c r="BR64" s="159"/>
      <c r="BS64" s="168" t="str">
        <f t="shared" si="34"/>
        <v/>
      </c>
      <c r="BT64" s="5" t="str">
        <f t="shared" si="35"/>
        <v/>
      </c>
      <c r="BU64" s="476"/>
      <c r="BV64" s="476"/>
      <c r="BW64" s="168" t="str">
        <f t="shared" si="36"/>
        <v/>
      </c>
      <c r="BX64" s="5" t="str">
        <f t="shared" si="37"/>
        <v/>
      </c>
      <c r="BY64" s="160" t="str">
        <f t="shared" si="38"/>
        <v/>
      </c>
      <c r="BZ64" s="160" t="str">
        <f t="shared" si="39"/>
        <v/>
      </c>
      <c r="CA64" s="160" t="str">
        <f t="shared" si="40"/>
        <v/>
      </c>
      <c r="CB64" s="6" t="str">
        <f t="shared" si="41"/>
        <v/>
      </c>
      <c r="CC64" s="105"/>
      <c r="CD64" s="159"/>
      <c r="CE64" s="159"/>
      <c r="CF64" s="168" t="str">
        <f t="shared" si="42"/>
        <v/>
      </c>
      <c r="CG64" s="5" t="str">
        <f t="shared" si="43"/>
        <v/>
      </c>
      <c r="CH64" s="159"/>
      <c r="CI64" s="159"/>
      <c r="CJ64" s="168" t="str">
        <f t="shared" si="44"/>
        <v/>
      </c>
      <c r="CK64" s="5" t="str">
        <f t="shared" si="45"/>
        <v/>
      </c>
      <c r="CL64" s="159"/>
      <c r="CM64" s="159"/>
      <c r="CN64" s="168" t="str">
        <f t="shared" si="46"/>
        <v/>
      </c>
      <c r="CO64" s="5" t="str">
        <f t="shared" si="47"/>
        <v/>
      </c>
      <c r="CP64" s="159"/>
      <c r="CQ64" s="159"/>
      <c r="CR64" s="168" t="str">
        <f t="shared" si="48"/>
        <v/>
      </c>
      <c r="CS64" s="5" t="str">
        <f t="shared" si="49"/>
        <v/>
      </c>
      <c r="CT64" s="476"/>
      <c r="CU64" s="476"/>
      <c r="CV64" s="168" t="str">
        <f t="shared" si="50"/>
        <v/>
      </c>
      <c r="CW64" s="5" t="str">
        <f t="shared" si="51"/>
        <v/>
      </c>
      <c r="CX64" s="160" t="str">
        <f t="shared" si="52"/>
        <v/>
      </c>
      <c r="CY64" s="160" t="str">
        <f t="shared" si="53"/>
        <v/>
      </c>
      <c r="CZ64" s="160" t="str">
        <f t="shared" si="54"/>
        <v/>
      </c>
      <c r="DA64" s="6" t="str">
        <f t="shared" si="55"/>
        <v/>
      </c>
      <c r="DB64" s="105"/>
      <c r="DC64" s="159"/>
      <c r="DD64" s="159"/>
      <c r="DE64" s="168" t="str">
        <f t="shared" si="56"/>
        <v/>
      </c>
      <c r="DF64" s="5" t="str">
        <f t="shared" si="57"/>
        <v/>
      </c>
      <c r="DG64" s="159"/>
      <c r="DH64" s="159"/>
      <c r="DI64" s="168" t="str">
        <f t="shared" si="58"/>
        <v/>
      </c>
      <c r="DJ64" s="5" t="str">
        <f t="shared" si="59"/>
        <v/>
      </c>
      <c r="DK64" s="159"/>
      <c r="DL64" s="159"/>
      <c r="DM64" s="168" t="str">
        <f t="shared" si="60"/>
        <v/>
      </c>
      <c r="DN64" s="5" t="str">
        <f t="shared" si="61"/>
        <v/>
      </c>
      <c r="DO64" s="159"/>
      <c r="DP64" s="159"/>
      <c r="DQ64" s="168" t="str">
        <f t="shared" si="62"/>
        <v/>
      </c>
      <c r="DR64" s="5" t="str">
        <f t="shared" si="63"/>
        <v/>
      </c>
      <c r="DS64" s="476"/>
      <c r="DT64" s="476"/>
      <c r="DU64" s="168" t="str">
        <f t="shared" si="64"/>
        <v/>
      </c>
      <c r="DV64" s="5" t="str">
        <f t="shared" si="65"/>
        <v/>
      </c>
      <c r="DW64" s="160" t="str">
        <f t="shared" si="66"/>
        <v/>
      </c>
      <c r="DX64" s="160" t="str">
        <f t="shared" si="67"/>
        <v/>
      </c>
      <c r="DY64" s="160" t="str">
        <f t="shared" si="68"/>
        <v/>
      </c>
      <c r="DZ64" s="6" t="str">
        <f t="shared" si="69"/>
        <v/>
      </c>
      <c r="EA64" s="105"/>
      <c r="EB64" s="159"/>
      <c r="EC64" s="159"/>
      <c r="ED64" s="168" t="str">
        <f t="shared" si="70"/>
        <v/>
      </c>
      <c r="EE64" s="5" t="str">
        <f t="shared" si="71"/>
        <v/>
      </c>
      <c r="EF64" s="159"/>
      <c r="EG64" s="159"/>
      <c r="EH64" s="168" t="str">
        <f t="shared" si="72"/>
        <v/>
      </c>
      <c r="EI64" s="5" t="str">
        <f t="shared" si="73"/>
        <v/>
      </c>
      <c r="EJ64" s="159"/>
      <c r="EK64" s="159"/>
      <c r="EL64" s="168" t="str">
        <f t="shared" si="74"/>
        <v/>
      </c>
      <c r="EM64" s="5" t="str">
        <f t="shared" si="75"/>
        <v/>
      </c>
      <c r="EN64" s="159"/>
      <c r="EO64" s="159"/>
      <c r="EP64" s="168" t="str">
        <f t="shared" si="76"/>
        <v/>
      </c>
      <c r="EQ64" s="5" t="str">
        <f t="shared" si="77"/>
        <v/>
      </c>
      <c r="ER64" s="476"/>
      <c r="ES64" s="476"/>
      <c r="ET64" s="168" t="str">
        <f t="shared" si="78"/>
        <v/>
      </c>
      <c r="EU64" s="5" t="str">
        <f t="shared" si="79"/>
        <v/>
      </c>
      <c r="EV64" s="160" t="str">
        <f t="shared" si="80"/>
        <v/>
      </c>
      <c r="EW64" s="160" t="str">
        <f t="shared" si="81"/>
        <v/>
      </c>
      <c r="EX64" s="160" t="str">
        <f t="shared" si="82"/>
        <v/>
      </c>
      <c r="EY64" s="6" t="str">
        <f t="shared" si="83"/>
        <v/>
      </c>
      <c r="EZ64" s="105"/>
      <c r="FA64" s="105"/>
      <c r="FB64" s="105"/>
      <c r="FC64" s="105"/>
      <c r="FD64" s="105"/>
      <c r="FE64" s="106" t="str">
        <f t="shared" si="84"/>
        <v/>
      </c>
      <c r="FF64" s="100" t="str">
        <f t="shared" si="85"/>
        <v xml:space="preserve"> </v>
      </c>
      <c r="FG64" s="105"/>
      <c r="FH64" s="105"/>
      <c r="FI64" s="105"/>
      <c r="FJ64" s="105"/>
      <c r="FK64" s="105"/>
      <c r="FL64" s="107" t="str">
        <f t="shared" si="86"/>
        <v/>
      </c>
      <c r="FM64" s="101" t="str">
        <f t="shared" si="87"/>
        <v xml:space="preserve"> </v>
      </c>
      <c r="FN64" s="105"/>
      <c r="FO64" s="105"/>
      <c r="FP64" s="105"/>
      <c r="FQ64" s="105"/>
      <c r="FR64" s="105"/>
      <c r="FS64" s="204" t="str">
        <f t="shared" si="88"/>
        <v/>
      </c>
      <c r="FT64" s="205" t="str">
        <f t="shared" si="89"/>
        <v xml:space="preserve"> </v>
      </c>
      <c r="FU64" s="477"/>
      <c r="FV64" s="316" t="str">
        <f>IF(AND(C64=""),"-",VLOOKUP(B64,Register!$A$7:$AM$311,19,FALSE))</f>
        <v>-</v>
      </c>
      <c r="FW64" s="7" t="str">
        <f>IF(AND(C64=""),"-",VLOOKUP(B64,Register!$A$7:$AM$311,20,FALSE))</f>
        <v>-</v>
      </c>
      <c r="FX64" s="7" t="str">
        <f>IF(AND(C64=""),"-",VLOOKUP(B64,Register!$A$7:$AM$311,21,FALSE))</f>
        <v>-</v>
      </c>
      <c r="FY64" s="7" t="str">
        <f>IF(AND(C64=""),"-",VLOOKUP(B64,Register!$A$7:$AM$311,22,FALSE))</f>
        <v>-</v>
      </c>
      <c r="FZ64" s="7" t="str">
        <f>IF(AND(C64=""),"-",VLOOKUP(B64,Register!$A$7:$AM$311,23,FALSE))</f>
        <v>-</v>
      </c>
      <c r="GA64" s="7" t="str">
        <f>IF(AND(C64=""),"-",VLOOKUP(B64,Register!$A$7:$AM$311,24,FALSE))</f>
        <v>-</v>
      </c>
      <c r="GB64" s="7" t="str">
        <f>IF(AND(C64=""),"-",VLOOKUP(B64,Register!$A$7:$AM$311,25,FALSE))</f>
        <v>-</v>
      </c>
      <c r="GC64" s="7" t="str">
        <f>IF(AND(C64=""),"-",VLOOKUP(B64,Register!$A$7:$AM$311,26,FALSE))</f>
        <v>-</v>
      </c>
      <c r="GD64" s="7" t="str">
        <f>IF(AND(C64=""),"-",VLOOKUP(B64,Register!$A$7:$AM$311,27,FALSE))</f>
        <v>-</v>
      </c>
      <c r="GE64" s="7" t="str">
        <f>IF(AND(C64=""),"-",VLOOKUP(B64,Register!$A$7:$AM$311,28,FALSE))</f>
        <v>-</v>
      </c>
      <c r="GF64" s="7" t="str">
        <f>IF(AND(C64=""),"-",VLOOKUP(B64,Register!$A$7:$AM$311,29,FALSE))</f>
        <v>-</v>
      </c>
      <c r="GG64" s="7" t="str">
        <f>IF(AND(C64=""),"-",VLOOKUP(B64,Register!$A$7:$AM$311,30,FALSE))</f>
        <v>-</v>
      </c>
      <c r="GH64" s="8" t="str">
        <f>IF(AND(C64=""),"-",VLOOKUP(B64,Register!$A$7:$AM$311,31,FALSE))</f>
        <v>-</v>
      </c>
      <c r="GI64" s="309" t="str">
        <f>IF(AND(C64=""),"",VLOOKUP(B64,Register!$A$7:$CL$311,36,FALSE))</f>
        <v/>
      </c>
      <c r="GJ64" s="182" t="str">
        <f t="shared" si="90"/>
        <v/>
      </c>
      <c r="GK64" s="312" t="str">
        <f t="shared" si="91"/>
        <v/>
      </c>
      <c r="GL64" s="314" t="str">
        <f t="shared" si="92"/>
        <v/>
      </c>
      <c r="GM64" s="3"/>
      <c r="GP64" s="315"/>
      <c r="GR64" s="3"/>
      <c r="GS64" s="3"/>
      <c r="GT64" s="3"/>
      <c r="GU64" s="3"/>
      <c r="GV64" s="3"/>
      <c r="GW64" s="3"/>
      <c r="GX64" s="3"/>
      <c r="GY64" s="3"/>
      <c r="GZ64" s="3"/>
      <c r="HA64" s="3"/>
      <c r="HB64" s="3"/>
      <c r="HC64" s="3"/>
      <c r="HD64" s="3"/>
      <c r="HE64" s="3"/>
      <c r="HF64" s="3"/>
      <c r="HG64" s="3"/>
      <c r="HH64" s="3"/>
      <c r="HI64" s="3"/>
      <c r="HJ64" s="3"/>
      <c r="HK64" s="3"/>
      <c r="HL64" s="3"/>
      <c r="HM64" s="3"/>
      <c r="HW64" s="321" t="str">
        <f>IF(ISNA(VLOOKUP(B64,Register!A$7:Z$315,9,FALSE)),"",VLOOKUP(B64,Register!A$7:Z$315,9,FALSE))</f>
        <v/>
      </c>
      <c r="HX64" s="321" t="str">
        <f>IF(ISNA(VLOOKUP(B64,Register!A$7:Z$315,12,FALSE)),"",VLOOKUP(B64,Register!A$7:Z$315,12,FALSE))</f>
        <v/>
      </c>
      <c r="HY64" s="321" t="str">
        <f t="shared" si="93"/>
        <v/>
      </c>
      <c r="HZ64" s="321" t="str">
        <f t="shared" si="94"/>
        <v/>
      </c>
      <c r="IA64" s="321" t="str">
        <f t="shared" si="95"/>
        <v/>
      </c>
      <c r="IB64" s="321" t="str">
        <f t="shared" si="96"/>
        <v/>
      </c>
      <c r="IC64" s="321" t="str">
        <f t="shared" si="97"/>
        <v/>
      </c>
      <c r="ID64" s="321" t="str">
        <f t="shared" si="98"/>
        <v/>
      </c>
      <c r="IE64" s="321" t="str">
        <f t="shared" si="99"/>
        <v/>
      </c>
      <c r="IF64" s="321" t="str">
        <f t="shared" si="100"/>
        <v/>
      </c>
    </row>
    <row r="65" spans="1:240" ht="21">
      <c r="A65" s="172">
        <v>53</v>
      </c>
      <c r="B65" s="197"/>
      <c r="C65" s="196" t="str">
        <f>IF(ISNA(VLOOKUP(B65,Register!A$7:Z$315,3,FALSE)),"",VLOOKUP(B65,Register!A$7:Z$315,3,FALSE))</f>
        <v/>
      </c>
      <c r="D65" s="196" t="str">
        <f>IF(ISNA(VLOOKUP(B65,Register!A$7:Z$315,4,FALSE)),"",VLOOKUP(B65,Register!A$7:Z$315,4,FALSE))</f>
        <v/>
      </c>
      <c r="E65" s="195" t="str">
        <f>IF(ISNA(VLOOKUP(B65,Register!A$7:Z$315,6,FALSE)),"",VLOOKUP(B65,Register!A$7:Z$315,6,FALSE))</f>
        <v/>
      </c>
      <c r="F65" s="105"/>
      <c r="G65" s="159"/>
      <c r="H65" s="159"/>
      <c r="I65" s="168" t="str">
        <f t="shared" si="2"/>
        <v/>
      </c>
      <c r="J65" s="5" t="str">
        <f t="shared" si="3"/>
        <v/>
      </c>
      <c r="K65" s="159"/>
      <c r="L65" s="159"/>
      <c r="M65" s="168" t="str">
        <f t="shared" si="4"/>
        <v/>
      </c>
      <c r="N65" s="5" t="str">
        <f t="shared" si="5"/>
        <v/>
      </c>
      <c r="O65" s="159"/>
      <c r="P65" s="159"/>
      <c r="Q65" s="168" t="str">
        <f t="shared" si="6"/>
        <v/>
      </c>
      <c r="R65" s="5" t="str">
        <f t="shared" si="7"/>
        <v/>
      </c>
      <c r="S65" s="159"/>
      <c r="T65" s="159"/>
      <c r="U65" s="168" t="str">
        <f t="shared" si="8"/>
        <v/>
      </c>
      <c r="V65" s="5" t="str">
        <f t="shared" si="9"/>
        <v/>
      </c>
      <c r="W65" s="476"/>
      <c r="X65" s="476"/>
      <c r="Y65" s="168" t="str">
        <f t="shared" si="10"/>
        <v/>
      </c>
      <c r="Z65" s="5" t="str">
        <f t="shared" si="11"/>
        <v/>
      </c>
      <c r="AA65" s="160" t="str">
        <f t="shared" si="101"/>
        <v/>
      </c>
      <c r="AB65" s="160" t="str">
        <f t="shared" si="1"/>
        <v/>
      </c>
      <c r="AC65" s="160" t="str">
        <f t="shared" si="12"/>
        <v/>
      </c>
      <c r="AD65" s="6" t="str">
        <f t="shared" si="13"/>
        <v/>
      </c>
      <c r="AE65" s="105"/>
      <c r="AF65" s="159"/>
      <c r="AG65" s="159"/>
      <c r="AH65" s="168" t="str">
        <f t="shared" si="14"/>
        <v/>
      </c>
      <c r="AI65" s="5" t="str">
        <f t="shared" si="15"/>
        <v/>
      </c>
      <c r="AJ65" s="159"/>
      <c r="AK65" s="159"/>
      <c r="AL65" s="168" t="str">
        <f t="shared" si="16"/>
        <v/>
      </c>
      <c r="AM65" s="5" t="str">
        <f t="shared" si="17"/>
        <v/>
      </c>
      <c r="AN65" s="159"/>
      <c r="AO65" s="159"/>
      <c r="AP65" s="168" t="str">
        <f t="shared" si="18"/>
        <v/>
      </c>
      <c r="AQ65" s="5" t="str">
        <f t="shared" si="19"/>
        <v/>
      </c>
      <c r="AR65" s="159"/>
      <c r="AS65" s="159"/>
      <c r="AT65" s="168" t="str">
        <f t="shared" si="20"/>
        <v/>
      </c>
      <c r="AU65" s="5" t="str">
        <f t="shared" si="21"/>
        <v/>
      </c>
      <c r="AV65" s="476"/>
      <c r="AW65" s="476"/>
      <c r="AX65" s="168" t="str">
        <f t="shared" si="22"/>
        <v/>
      </c>
      <c r="AY65" s="5" t="str">
        <f t="shared" si="23"/>
        <v/>
      </c>
      <c r="AZ65" s="160" t="str">
        <f t="shared" si="24"/>
        <v/>
      </c>
      <c r="BA65" s="160" t="str">
        <f t="shared" si="25"/>
        <v/>
      </c>
      <c r="BB65" s="160" t="str">
        <f t="shared" si="26"/>
        <v/>
      </c>
      <c r="BC65" s="6" t="str">
        <f t="shared" si="27"/>
        <v/>
      </c>
      <c r="BD65" s="105"/>
      <c r="BE65" s="159"/>
      <c r="BF65" s="159"/>
      <c r="BG65" s="168" t="str">
        <f t="shared" si="28"/>
        <v/>
      </c>
      <c r="BH65" s="5" t="str">
        <f t="shared" si="29"/>
        <v/>
      </c>
      <c r="BI65" s="159"/>
      <c r="BJ65" s="159"/>
      <c r="BK65" s="168" t="str">
        <f t="shared" si="30"/>
        <v/>
      </c>
      <c r="BL65" s="5" t="str">
        <f t="shared" si="31"/>
        <v/>
      </c>
      <c r="BM65" s="159"/>
      <c r="BN65" s="159"/>
      <c r="BO65" s="168" t="str">
        <f t="shared" si="32"/>
        <v/>
      </c>
      <c r="BP65" s="5" t="str">
        <f t="shared" si="33"/>
        <v/>
      </c>
      <c r="BQ65" s="159"/>
      <c r="BR65" s="159"/>
      <c r="BS65" s="168" t="str">
        <f t="shared" si="34"/>
        <v/>
      </c>
      <c r="BT65" s="5" t="str">
        <f t="shared" si="35"/>
        <v/>
      </c>
      <c r="BU65" s="476"/>
      <c r="BV65" s="476"/>
      <c r="BW65" s="168" t="str">
        <f t="shared" si="36"/>
        <v/>
      </c>
      <c r="BX65" s="5" t="str">
        <f t="shared" si="37"/>
        <v/>
      </c>
      <c r="BY65" s="160" t="str">
        <f t="shared" si="38"/>
        <v/>
      </c>
      <c r="BZ65" s="160" t="str">
        <f t="shared" si="39"/>
        <v/>
      </c>
      <c r="CA65" s="160" t="str">
        <f t="shared" si="40"/>
        <v/>
      </c>
      <c r="CB65" s="6" t="str">
        <f t="shared" si="41"/>
        <v/>
      </c>
      <c r="CC65" s="105"/>
      <c r="CD65" s="159"/>
      <c r="CE65" s="159"/>
      <c r="CF65" s="168" t="str">
        <f t="shared" si="42"/>
        <v/>
      </c>
      <c r="CG65" s="5" t="str">
        <f t="shared" si="43"/>
        <v/>
      </c>
      <c r="CH65" s="159"/>
      <c r="CI65" s="159"/>
      <c r="CJ65" s="168" t="str">
        <f t="shared" si="44"/>
        <v/>
      </c>
      <c r="CK65" s="5" t="str">
        <f t="shared" si="45"/>
        <v/>
      </c>
      <c r="CL65" s="159"/>
      <c r="CM65" s="159"/>
      <c r="CN65" s="168" t="str">
        <f t="shared" si="46"/>
        <v/>
      </c>
      <c r="CO65" s="5" t="str">
        <f t="shared" si="47"/>
        <v/>
      </c>
      <c r="CP65" s="159"/>
      <c r="CQ65" s="159"/>
      <c r="CR65" s="168" t="str">
        <f t="shared" si="48"/>
        <v/>
      </c>
      <c r="CS65" s="5" t="str">
        <f t="shared" si="49"/>
        <v/>
      </c>
      <c r="CT65" s="476"/>
      <c r="CU65" s="476"/>
      <c r="CV65" s="168" t="str">
        <f t="shared" si="50"/>
        <v/>
      </c>
      <c r="CW65" s="5" t="str">
        <f t="shared" si="51"/>
        <v/>
      </c>
      <c r="CX65" s="160" t="str">
        <f t="shared" si="52"/>
        <v/>
      </c>
      <c r="CY65" s="160" t="str">
        <f t="shared" si="53"/>
        <v/>
      </c>
      <c r="CZ65" s="160" t="str">
        <f t="shared" si="54"/>
        <v/>
      </c>
      <c r="DA65" s="6" t="str">
        <f t="shared" si="55"/>
        <v/>
      </c>
      <c r="DB65" s="105"/>
      <c r="DC65" s="159"/>
      <c r="DD65" s="159"/>
      <c r="DE65" s="168" t="str">
        <f t="shared" si="56"/>
        <v/>
      </c>
      <c r="DF65" s="5" t="str">
        <f t="shared" si="57"/>
        <v/>
      </c>
      <c r="DG65" s="159"/>
      <c r="DH65" s="159"/>
      <c r="DI65" s="168" t="str">
        <f t="shared" si="58"/>
        <v/>
      </c>
      <c r="DJ65" s="5" t="str">
        <f t="shared" si="59"/>
        <v/>
      </c>
      <c r="DK65" s="159"/>
      <c r="DL65" s="159"/>
      <c r="DM65" s="168" t="str">
        <f t="shared" si="60"/>
        <v/>
      </c>
      <c r="DN65" s="5" t="str">
        <f t="shared" si="61"/>
        <v/>
      </c>
      <c r="DO65" s="159"/>
      <c r="DP65" s="159"/>
      <c r="DQ65" s="168" t="str">
        <f t="shared" si="62"/>
        <v/>
      </c>
      <c r="DR65" s="5" t="str">
        <f t="shared" si="63"/>
        <v/>
      </c>
      <c r="DS65" s="476"/>
      <c r="DT65" s="476"/>
      <c r="DU65" s="168" t="str">
        <f t="shared" si="64"/>
        <v/>
      </c>
      <c r="DV65" s="5" t="str">
        <f t="shared" si="65"/>
        <v/>
      </c>
      <c r="DW65" s="160" t="str">
        <f t="shared" si="66"/>
        <v/>
      </c>
      <c r="DX65" s="160" t="str">
        <f t="shared" si="67"/>
        <v/>
      </c>
      <c r="DY65" s="160" t="str">
        <f t="shared" si="68"/>
        <v/>
      </c>
      <c r="DZ65" s="6" t="str">
        <f t="shared" si="69"/>
        <v/>
      </c>
      <c r="EA65" s="105"/>
      <c r="EB65" s="159"/>
      <c r="EC65" s="159"/>
      <c r="ED65" s="168" t="str">
        <f t="shared" si="70"/>
        <v/>
      </c>
      <c r="EE65" s="5" t="str">
        <f t="shared" si="71"/>
        <v/>
      </c>
      <c r="EF65" s="159"/>
      <c r="EG65" s="159"/>
      <c r="EH65" s="168" t="str">
        <f t="shared" si="72"/>
        <v/>
      </c>
      <c r="EI65" s="5" t="str">
        <f t="shared" si="73"/>
        <v/>
      </c>
      <c r="EJ65" s="159"/>
      <c r="EK65" s="159"/>
      <c r="EL65" s="168" t="str">
        <f t="shared" si="74"/>
        <v/>
      </c>
      <c r="EM65" s="5" t="str">
        <f t="shared" si="75"/>
        <v/>
      </c>
      <c r="EN65" s="159"/>
      <c r="EO65" s="159"/>
      <c r="EP65" s="168" t="str">
        <f t="shared" si="76"/>
        <v/>
      </c>
      <c r="EQ65" s="5" t="str">
        <f t="shared" si="77"/>
        <v/>
      </c>
      <c r="ER65" s="476"/>
      <c r="ES65" s="476"/>
      <c r="ET65" s="168" t="str">
        <f t="shared" si="78"/>
        <v/>
      </c>
      <c r="EU65" s="5" t="str">
        <f t="shared" si="79"/>
        <v/>
      </c>
      <c r="EV65" s="160" t="str">
        <f t="shared" si="80"/>
        <v/>
      </c>
      <c r="EW65" s="160" t="str">
        <f t="shared" si="81"/>
        <v/>
      </c>
      <c r="EX65" s="160" t="str">
        <f t="shared" si="82"/>
        <v/>
      </c>
      <c r="EY65" s="6" t="str">
        <f t="shared" si="83"/>
        <v/>
      </c>
      <c r="EZ65" s="105"/>
      <c r="FA65" s="105"/>
      <c r="FB65" s="105"/>
      <c r="FC65" s="105"/>
      <c r="FD65" s="105"/>
      <c r="FE65" s="106" t="str">
        <f t="shared" si="84"/>
        <v/>
      </c>
      <c r="FF65" s="100" t="str">
        <f t="shared" si="85"/>
        <v xml:space="preserve"> </v>
      </c>
      <c r="FG65" s="105"/>
      <c r="FH65" s="105"/>
      <c r="FI65" s="105"/>
      <c r="FJ65" s="105"/>
      <c r="FK65" s="105"/>
      <c r="FL65" s="107" t="str">
        <f t="shared" si="86"/>
        <v/>
      </c>
      <c r="FM65" s="101" t="str">
        <f t="shared" si="87"/>
        <v xml:space="preserve"> </v>
      </c>
      <c r="FN65" s="105"/>
      <c r="FO65" s="105"/>
      <c r="FP65" s="105"/>
      <c r="FQ65" s="105"/>
      <c r="FR65" s="105"/>
      <c r="FS65" s="204" t="str">
        <f t="shared" si="88"/>
        <v/>
      </c>
      <c r="FT65" s="205" t="str">
        <f t="shared" si="89"/>
        <v xml:space="preserve"> </v>
      </c>
      <c r="FU65" s="477"/>
      <c r="FV65" s="316" t="str">
        <f>IF(AND(C65=""),"-",VLOOKUP(B65,Register!$A$7:$AM$311,19,FALSE))</f>
        <v>-</v>
      </c>
      <c r="FW65" s="7" t="str">
        <f>IF(AND(C65=""),"-",VLOOKUP(B65,Register!$A$7:$AM$311,20,FALSE))</f>
        <v>-</v>
      </c>
      <c r="FX65" s="7" t="str">
        <f>IF(AND(C65=""),"-",VLOOKUP(B65,Register!$A$7:$AM$311,21,FALSE))</f>
        <v>-</v>
      </c>
      <c r="FY65" s="7" t="str">
        <f>IF(AND(C65=""),"-",VLOOKUP(B65,Register!$A$7:$AM$311,22,FALSE))</f>
        <v>-</v>
      </c>
      <c r="FZ65" s="7" t="str">
        <f>IF(AND(C65=""),"-",VLOOKUP(B65,Register!$A$7:$AM$311,23,FALSE))</f>
        <v>-</v>
      </c>
      <c r="GA65" s="7" t="str">
        <f>IF(AND(C65=""),"-",VLOOKUP(B65,Register!$A$7:$AM$311,24,FALSE))</f>
        <v>-</v>
      </c>
      <c r="GB65" s="7" t="str">
        <f>IF(AND(C65=""),"-",VLOOKUP(B65,Register!$A$7:$AM$311,25,FALSE))</f>
        <v>-</v>
      </c>
      <c r="GC65" s="7" t="str">
        <f>IF(AND(C65=""),"-",VLOOKUP(B65,Register!$A$7:$AM$311,26,FALSE))</f>
        <v>-</v>
      </c>
      <c r="GD65" s="7" t="str">
        <f>IF(AND(C65=""),"-",VLOOKUP(B65,Register!$A$7:$AM$311,27,FALSE))</f>
        <v>-</v>
      </c>
      <c r="GE65" s="7" t="str">
        <f>IF(AND(C65=""),"-",VLOOKUP(B65,Register!$A$7:$AM$311,28,FALSE))</f>
        <v>-</v>
      </c>
      <c r="GF65" s="7" t="str">
        <f>IF(AND(C65=""),"-",VLOOKUP(B65,Register!$A$7:$AM$311,29,FALSE))</f>
        <v>-</v>
      </c>
      <c r="GG65" s="7" t="str">
        <f>IF(AND(C65=""),"-",VLOOKUP(B65,Register!$A$7:$AM$311,30,FALSE))</f>
        <v>-</v>
      </c>
      <c r="GH65" s="8" t="str">
        <f>IF(AND(C65=""),"-",VLOOKUP(B65,Register!$A$7:$AM$311,31,FALSE))</f>
        <v>-</v>
      </c>
      <c r="GI65" s="309" t="str">
        <f>IF(AND(C65=""),"",VLOOKUP(B65,Register!$A$7:$CL$311,36,FALSE))</f>
        <v/>
      </c>
      <c r="GJ65" s="182" t="str">
        <f t="shared" si="90"/>
        <v/>
      </c>
      <c r="GK65" s="312" t="str">
        <f t="shared" si="91"/>
        <v/>
      </c>
      <c r="GL65" s="314" t="str">
        <f t="shared" si="92"/>
        <v/>
      </c>
      <c r="GM65" s="3"/>
      <c r="GP65" s="315"/>
      <c r="GR65" s="3"/>
      <c r="GS65" s="3"/>
      <c r="GT65" s="3"/>
      <c r="GU65" s="3"/>
      <c r="GV65" s="3"/>
      <c r="GW65" s="3"/>
      <c r="GX65" s="3"/>
      <c r="GY65" s="3"/>
      <c r="GZ65" s="3"/>
      <c r="HA65" s="3"/>
      <c r="HB65" s="3"/>
      <c r="HC65" s="3"/>
      <c r="HD65" s="3"/>
      <c r="HE65" s="3"/>
      <c r="HF65" s="3"/>
      <c r="HG65" s="3"/>
      <c r="HH65" s="3"/>
      <c r="HI65" s="3"/>
      <c r="HJ65" s="3"/>
      <c r="HK65" s="3"/>
      <c r="HL65" s="3"/>
      <c r="HM65" s="3"/>
      <c r="HW65" s="321" t="str">
        <f>IF(ISNA(VLOOKUP(B65,Register!A$7:Z$315,9,FALSE)),"",VLOOKUP(B65,Register!A$7:Z$315,9,FALSE))</f>
        <v/>
      </c>
      <c r="HX65" s="321" t="str">
        <f>IF(ISNA(VLOOKUP(B65,Register!A$7:Z$315,12,FALSE)),"",VLOOKUP(B65,Register!A$7:Z$315,12,FALSE))</f>
        <v/>
      </c>
      <c r="HY65" s="321" t="str">
        <f t="shared" si="93"/>
        <v/>
      </c>
      <c r="HZ65" s="321" t="str">
        <f t="shared" si="94"/>
        <v/>
      </c>
      <c r="IA65" s="321" t="str">
        <f t="shared" si="95"/>
        <v/>
      </c>
      <c r="IB65" s="321" t="str">
        <f t="shared" si="96"/>
        <v/>
      </c>
      <c r="IC65" s="321" t="str">
        <f t="shared" si="97"/>
        <v/>
      </c>
      <c r="ID65" s="321" t="str">
        <f t="shared" si="98"/>
        <v/>
      </c>
      <c r="IE65" s="321" t="str">
        <f t="shared" si="99"/>
        <v/>
      </c>
      <c r="IF65" s="321" t="str">
        <f t="shared" si="100"/>
        <v/>
      </c>
    </row>
    <row r="66" spans="1:240" ht="21">
      <c r="A66" s="172">
        <v>54</v>
      </c>
      <c r="B66" s="197"/>
      <c r="C66" s="196" t="str">
        <f>IF(ISNA(VLOOKUP(B66,Register!A$7:Z$315,3,FALSE)),"",VLOOKUP(B66,Register!A$7:Z$315,3,FALSE))</f>
        <v/>
      </c>
      <c r="D66" s="196" t="str">
        <f>IF(ISNA(VLOOKUP(B66,Register!A$7:Z$315,4,FALSE)),"",VLOOKUP(B66,Register!A$7:Z$315,4,FALSE))</f>
        <v/>
      </c>
      <c r="E66" s="195" t="str">
        <f>IF(ISNA(VLOOKUP(B66,Register!A$7:Z$315,6,FALSE)),"",VLOOKUP(B66,Register!A$7:Z$315,6,FALSE))</f>
        <v/>
      </c>
      <c r="F66" s="105"/>
      <c r="G66" s="159"/>
      <c r="H66" s="159"/>
      <c r="I66" s="168" t="str">
        <f t="shared" si="2"/>
        <v/>
      </c>
      <c r="J66" s="5" t="str">
        <f t="shared" si="3"/>
        <v/>
      </c>
      <c r="K66" s="159"/>
      <c r="L66" s="159"/>
      <c r="M66" s="168" t="str">
        <f t="shared" si="4"/>
        <v/>
      </c>
      <c r="N66" s="5" t="str">
        <f t="shared" si="5"/>
        <v/>
      </c>
      <c r="O66" s="159"/>
      <c r="P66" s="159"/>
      <c r="Q66" s="168" t="str">
        <f t="shared" si="6"/>
        <v/>
      </c>
      <c r="R66" s="5" t="str">
        <f t="shared" si="7"/>
        <v/>
      </c>
      <c r="S66" s="159"/>
      <c r="T66" s="159"/>
      <c r="U66" s="168" t="str">
        <f t="shared" si="8"/>
        <v/>
      </c>
      <c r="V66" s="5" t="str">
        <f t="shared" si="9"/>
        <v/>
      </c>
      <c r="W66" s="476"/>
      <c r="X66" s="476"/>
      <c r="Y66" s="168" t="str">
        <f t="shared" si="10"/>
        <v/>
      </c>
      <c r="Z66" s="5" t="str">
        <f t="shared" si="11"/>
        <v/>
      </c>
      <c r="AA66" s="160" t="str">
        <f t="shared" si="101"/>
        <v/>
      </c>
      <c r="AB66" s="160" t="str">
        <f t="shared" si="1"/>
        <v/>
      </c>
      <c r="AC66" s="160" t="str">
        <f t="shared" si="12"/>
        <v/>
      </c>
      <c r="AD66" s="6" t="str">
        <f t="shared" si="13"/>
        <v/>
      </c>
      <c r="AE66" s="105"/>
      <c r="AF66" s="159"/>
      <c r="AG66" s="159"/>
      <c r="AH66" s="168" t="str">
        <f t="shared" si="14"/>
        <v/>
      </c>
      <c r="AI66" s="5" t="str">
        <f t="shared" si="15"/>
        <v/>
      </c>
      <c r="AJ66" s="159"/>
      <c r="AK66" s="159"/>
      <c r="AL66" s="168" t="str">
        <f t="shared" si="16"/>
        <v/>
      </c>
      <c r="AM66" s="5" t="str">
        <f t="shared" si="17"/>
        <v/>
      </c>
      <c r="AN66" s="159"/>
      <c r="AO66" s="159"/>
      <c r="AP66" s="168" t="str">
        <f t="shared" si="18"/>
        <v/>
      </c>
      <c r="AQ66" s="5" t="str">
        <f t="shared" si="19"/>
        <v/>
      </c>
      <c r="AR66" s="159"/>
      <c r="AS66" s="159"/>
      <c r="AT66" s="168" t="str">
        <f t="shared" si="20"/>
        <v/>
      </c>
      <c r="AU66" s="5" t="str">
        <f t="shared" si="21"/>
        <v/>
      </c>
      <c r="AV66" s="476"/>
      <c r="AW66" s="476"/>
      <c r="AX66" s="168" t="str">
        <f t="shared" si="22"/>
        <v/>
      </c>
      <c r="AY66" s="5" t="str">
        <f t="shared" si="23"/>
        <v/>
      </c>
      <c r="AZ66" s="160" t="str">
        <f t="shared" si="24"/>
        <v/>
      </c>
      <c r="BA66" s="160" t="str">
        <f t="shared" si="25"/>
        <v/>
      </c>
      <c r="BB66" s="160" t="str">
        <f t="shared" si="26"/>
        <v/>
      </c>
      <c r="BC66" s="6" t="str">
        <f t="shared" si="27"/>
        <v/>
      </c>
      <c r="BD66" s="105"/>
      <c r="BE66" s="159"/>
      <c r="BF66" s="159"/>
      <c r="BG66" s="168" t="str">
        <f t="shared" si="28"/>
        <v/>
      </c>
      <c r="BH66" s="5" t="str">
        <f t="shared" si="29"/>
        <v/>
      </c>
      <c r="BI66" s="159"/>
      <c r="BJ66" s="159"/>
      <c r="BK66" s="168" t="str">
        <f t="shared" si="30"/>
        <v/>
      </c>
      <c r="BL66" s="5" t="str">
        <f t="shared" si="31"/>
        <v/>
      </c>
      <c r="BM66" s="159"/>
      <c r="BN66" s="159"/>
      <c r="BO66" s="168" t="str">
        <f t="shared" si="32"/>
        <v/>
      </c>
      <c r="BP66" s="5" t="str">
        <f t="shared" si="33"/>
        <v/>
      </c>
      <c r="BQ66" s="159"/>
      <c r="BR66" s="159"/>
      <c r="BS66" s="168" t="str">
        <f t="shared" si="34"/>
        <v/>
      </c>
      <c r="BT66" s="5" t="str">
        <f t="shared" si="35"/>
        <v/>
      </c>
      <c r="BU66" s="476"/>
      <c r="BV66" s="476"/>
      <c r="BW66" s="168" t="str">
        <f t="shared" si="36"/>
        <v/>
      </c>
      <c r="BX66" s="5" t="str">
        <f t="shared" si="37"/>
        <v/>
      </c>
      <c r="BY66" s="160" t="str">
        <f t="shared" si="38"/>
        <v/>
      </c>
      <c r="BZ66" s="160" t="str">
        <f t="shared" si="39"/>
        <v/>
      </c>
      <c r="CA66" s="160" t="str">
        <f t="shared" si="40"/>
        <v/>
      </c>
      <c r="CB66" s="6" t="str">
        <f t="shared" si="41"/>
        <v/>
      </c>
      <c r="CC66" s="105"/>
      <c r="CD66" s="159"/>
      <c r="CE66" s="159"/>
      <c r="CF66" s="168" t="str">
        <f t="shared" si="42"/>
        <v/>
      </c>
      <c r="CG66" s="5" t="str">
        <f t="shared" si="43"/>
        <v/>
      </c>
      <c r="CH66" s="159"/>
      <c r="CI66" s="159"/>
      <c r="CJ66" s="168" t="str">
        <f t="shared" si="44"/>
        <v/>
      </c>
      <c r="CK66" s="5" t="str">
        <f t="shared" si="45"/>
        <v/>
      </c>
      <c r="CL66" s="159"/>
      <c r="CM66" s="159"/>
      <c r="CN66" s="168" t="str">
        <f t="shared" si="46"/>
        <v/>
      </c>
      <c r="CO66" s="5" t="str">
        <f t="shared" si="47"/>
        <v/>
      </c>
      <c r="CP66" s="159"/>
      <c r="CQ66" s="159"/>
      <c r="CR66" s="168" t="str">
        <f t="shared" si="48"/>
        <v/>
      </c>
      <c r="CS66" s="5" t="str">
        <f t="shared" si="49"/>
        <v/>
      </c>
      <c r="CT66" s="476"/>
      <c r="CU66" s="476"/>
      <c r="CV66" s="168" t="str">
        <f t="shared" si="50"/>
        <v/>
      </c>
      <c r="CW66" s="5" t="str">
        <f t="shared" si="51"/>
        <v/>
      </c>
      <c r="CX66" s="160" t="str">
        <f t="shared" si="52"/>
        <v/>
      </c>
      <c r="CY66" s="160" t="str">
        <f t="shared" si="53"/>
        <v/>
      </c>
      <c r="CZ66" s="160" t="str">
        <f t="shared" si="54"/>
        <v/>
      </c>
      <c r="DA66" s="6" t="str">
        <f t="shared" si="55"/>
        <v/>
      </c>
      <c r="DB66" s="105"/>
      <c r="DC66" s="159"/>
      <c r="DD66" s="159"/>
      <c r="DE66" s="168" t="str">
        <f t="shared" si="56"/>
        <v/>
      </c>
      <c r="DF66" s="5" t="str">
        <f t="shared" si="57"/>
        <v/>
      </c>
      <c r="DG66" s="159"/>
      <c r="DH66" s="159"/>
      <c r="DI66" s="168" t="str">
        <f t="shared" si="58"/>
        <v/>
      </c>
      <c r="DJ66" s="5" t="str">
        <f t="shared" si="59"/>
        <v/>
      </c>
      <c r="DK66" s="159"/>
      <c r="DL66" s="159"/>
      <c r="DM66" s="168" t="str">
        <f t="shared" si="60"/>
        <v/>
      </c>
      <c r="DN66" s="5" t="str">
        <f t="shared" si="61"/>
        <v/>
      </c>
      <c r="DO66" s="159"/>
      <c r="DP66" s="159"/>
      <c r="DQ66" s="168" t="str">
        <f t="shared" si="62"/>
        <v/>
      </c>
      <c r="DR66" s="5" t="str">
        <f t="shared" si="63"/>
        <v/>
      </c>
      <c r="DS66" s="476"/>
      <c r="DT66" s="476"/>
      <c r="DU66" s="168" t="str">
        <f t="shared" si="64"/>
        <v/>
      </c>
      <c r="DV66" s="5" t="str">
        <f t="shared" si="65"/>
        <v/>
      </c>
      <c r="DW66" s="160" t="str">
        <f t="shared" si="66"/>
        <v/>
      </c>
      <c r="DX66" s="160" t="str">
        <f t="shared" si="67"/>
        <v/>
      </c>
      <c r="DY66" s="160" t="str">
        <f t="shared" si="68"/>
        <v/>
      </c>
      <c r="DZ66" s="6" t="str">
        <f t="shared" si="69"/>
        <v/>
      </c>
      <c r="EA66" s="105"/>
      <c r="EB66" s="159"/>
      <c r="EC66" s="159"/>
      <c r="ED66" s="168" t="str">
        <f t="shared" si="70"/>
        <v/>
      </c>
      <c r="EE66" s="5" t="str">
        <f t="shared" si="71"/>
        <v/>
      </c>
      <c r="EF66" s="159"/>
      <c r="EG66" s="159"/>
      <c r="EH66" s="168" t="str">
        <f t="shared" si="72"/>
        <v/>
      </c>
      <c r="EI66" s="5" t="str">
        <f t="shared" si="73"/>
        <v/>
      </c>
      <c r="EJ66" s="159"/>
      <c r="EK66" s="159"/>
      <c r="EL66" s="168" t="str">
        <f t="shared" si="74"/>
        <v/>
      </c>
      <c r="EM66" s="5" t="str">
        <f t="shared" si="75"/>
        <v/>
      </c>
      <c r="EN66" s="159"/>
      <c r="EO66" s="159"/>
      <c r="EP66" s="168" t="str">
        <f t="shared" si="76"/>
        <v/>
      </c>
      <c r="EQ66" s="5" t="str">
        <f t="shared" si="77"/>
        <v/>
      </c>
      <c r="ER66" s="476"/>
      <c r="ES66" s="476"/>
      <c r="ET66" s="168" t="str">
        <f t="shared" si="78"/>
        <v/>
      </c>
      <c r="EU66" s="5" t="str">
        <f t="shared" si="79"/>
        <v/>
      </c>
      <c r="EV66" s="160" t="str">
        <f t="shared" si="80"/>
        <v/>
      </c>
      <c r="EW66" s="160" t="str">
        <f t="shared" si="81"/>
        <v/>
      </c>
      <c r="EX66" s="160" t="str">
        <f t="shared" si="82"/>
        <v/>
      </c>
      <c r="EY66" s="6" t="str">
        <f t="shared" si="83"/>
        <v/>
      </c>
      <c r="EZ66" s="105"/>
      <c r="FA66" s="105"/>
      <c r="FB66" s="105"/>
      <c r="FC66" s="105"/>
      <c r="FD66" s="105"/>
      <c r="FE66" s="106" t="str">
        <f t="shared" si="84"/>
        <v/>
      </c>
      <c r="FF66" s="100" t="str">
        <f t="shared" si="85"/>
        <v xml:space="preserve"> </v>
      </c>
      <c r="FG66" s="105"/>
      <c r="FH66" s="105"/>
      <c r="FI66" s="105"/>
      <c r="FJ66" s="105"/>
      <c r="FK66" s="105"/>
      <c r="FL66" s="107" t="str">
        <f t="shared" si="86"/>
        <v/>
      </c>
      <c r="FM66" s="101" t="str">
        <f t="shared" si="87"/>
        <v xml:space="preserve"> </v>
      </c>
      <c r="FN66" s="105"/>
      <c r="FO66" s="105"/>
      <c r="FP66" s="105"/>
      <c r="FQ66" s="105"/>
      <c r="FR66" s="105"/>
      <c r="FS66" s="204" t="str">
        <f t="shared" si="88"/>
        <v/>
      </c>
      <c r="FT66" s="205" t="str">
        <f t="shared" si="89"/>
        <v xml:space="preserve"> </v>
      </c>
      <c r="FU66" s="477"/>
      <c r="FV66" s="316" t="str">
        <f>IF(AND(C66=""),"-",VLOOKUP(B66,Register!$A$7:$AM$311,19,FALSE))</f>
        <v>-</v>
      </c>
      <c r="FW66" s="7" t="str">
        <f>IF(AND(C66=""),"-",VLOOKUP(B66,Register!$A$7:$AM$311,20,FALSE))</f>
        <v>-</v>
      </c>
      <c r="FX66" s="7" t="str">
        <f>IF(AND(C66=""),"-",VLOOKUP(B66,Register!$A$7:$AM$311,21,FALSE))</f>
        <v>-</v>
      </c>
      <c r="FY66" s="7" t="str">
        <f>IF(AND(C66=""),"-",VLOOKUP(B66,Register!$A$7:$AM$311,22,FALSE))</f>
        <v>-</v>
      </c>
      <c r="FZ66" s="7" t="str">
        <f>IF(AND(C66=""),"-",VLOOKUP(B66,Register!$A$7:$AM$311,23,FALSE))</f>
        <v>-</v>
      </c>
      <c r="GA66" s="7" t="str">
        <f>IF(AND(C66=""),"-",VLOOKUP(B66,Register!$A$7:$AM$311,24,FALSE))</f>
        <v>-</v>
      </c>
      <c r="GB66" s="7" t="str">
        <f>IF(AND(C66=""),"-",VLOOKUP(B66,Register!$A$7:$AM$311,25,FALSE))</f>
        <v>-</v>
      </c>
      <c r="GC66" s="7" t="str">
        <f>IF(AND(C66=""),"-",VLOOKUP(B66,Register!$A$7:$AM$311,26,FALSE))</f>
        <v>-</v>
      </c>
      <c r="GD66" s="7" t="str">
        <f>IF(AND(C66=""),"-",VLOOKUP(B66,Register!$A$7:$AM$311,27,FALSE))</f>
        <v>-</v>
      </c>
      <c r="GE66" s="7" t="str">
        <f>IF(AND(C66=""),"-",VLOOKUP(B66,Register!$A$7:$AM$311,28,FALSE))</f>
        <v>-</v>
      </c>
      <c r="GF66" s="7" t="str">
        <f>IF(AND(C66=""),"-",VLOOKUP(B66,Register!$A$7:$AM$311,29,FALSE))</f>
        <v>-</v>
      </c>
      <c r="GG66" s="7" t="str">
        <f>IF(AND(C66=""),"-",VLOOKUP(B66,Register!$A$7:$AM$311,30,FALSE))</f>
        <v>-</v>
      </c>
      <c r="GH66" s="8" t="str">
        <f>IF(AND(C66=""),"-",VLOOKUP(B66,Register!$A$7:$AM$311,31,FALSE))</f>
        <v>-</v>
      </c>
      <c r="GI66" s="309" t="str">
        <f>IF(AND(C66=""),"",VLOOKUP(B66,Register!$A$7:$CL$311,36,FALSE))</f>
        <v/>
      </c>
      <c r="GJ66" s="182" t="str">
        <f t="shared" si="90"/>
        <v/>
      </c>
      <c r="GK66" s="312" t="str">
        <f t="shared" si="91"/>
        <v/>
      </c>
      <c r="GL66" s="314" t="str">
        <f t="shared" si="92"/>
        <v/>
      </c>
      <c r="GM66" s="3"/>
      <c r="GP66" s="315"/>
      <c r="GR66" s="3"/>
      <c r="GS66" s="3"/>
      <c r="GT66" s="3"/>
      <c r="GU66" s="3"/>
      <c r="GV66" s="3"/>
      <c r="GW66" s="3"/>
      <c r="GX66" s="3"/>
      <c r="GY66" s="3"/>
      <c r="GZ66" s="3"/>
      <c r="HA66" s="3"/>
      <c r="HB66" s="3"/>
      <c r="HC66" s="3"/>
      <c r="HD66" s="3"/>
      <c r="HE66" s="3"/>
      <c r="HF66" s="3"/>
      <c r="HG66" s="3"/>
      <c r="HH66" s="3"/>
      <c r="HI66" s="3"/>
      <c r="HJ66" s="3"/>
      <c r="HK66" s="3"/>
      <c r="HL66" s="3"/>
      <c r="HM66" s="3"/>
      <c r="HW66" s="321" t="str">
        <f>IF(ISNA(VLOOKUP(B66,Register!A$7:Z$315,9,FALSE)),"",VLOOKUP(B66,Register!A$7:Z$315,9,FALSE))</f>
        <v/>
      </c>
      <c r="HX66" s="321" t="str">
        <f>IF(ISNA(VLOOKUP(B66,Register!A$7:Z$315,12,FALSE)),"",VLOOKUP(B66,Register!A$7:Z$315,12,FALSE))</f>
        <v/>
      </c>
      <c r="HY66" s="321" t="str">
        <f t="shared" si="93"/>
        <v/>
      </c>
      <c r="HZ66" s="321" t="str">
        <f t="shared" si="94"/>
        <v/>
      </c>
      <c r="IA66" s="321" t="str">
        <f t="shared" si="95"/>
        <v/>
      </c>
      <c r="IB66" s="321" t="str">
        <f t="shared" si="96"/>
        <v/>
      </c>
      <c r="IC66" s="321" t="str">
        <f t="shared" si="97"/>
        <v/>
      </c>
      <c r="ID66" s="321" t="str">
        <f t="shared" si="98"/>
        <v/>
      </c>
      <c r="IE66" s="321" t="str">
        <f t="shared" si="99"/>
        <v/>
      </c>
      <c r="IF66" s="321" t="str">
        <f t="shared" si="100"/>
        <v/>
      </c>
    </row>
    <row r="67" spans="1:240" ht="21">
      <c r="A67" s="172">
        <v>55</v>
      </c>
      <c r="B67" s="197"/>
      <c r="C67" s="196" t="str">
        <f>IF(ISNA(VLOOKUP(B67,Register!A$7:Z$315,3,FALSE)),"",VLOOKUP(B67,Register!A$7:Z$315,3,FALSE))</f>
        <v/>
      </c>
      <c r="D67" s="196" t="str">
        <f>IF(ISNA(VLOOKUP(B67,Register!A$7:Z$315,4,FALSE)),"",VLOOKUP(B67,Register!A$7:Z$315,4,FALSE))</f>
        <v/>
      </c>
      <c r="E67" s="195" t="str">
        <f>IF(ISNA(VLOOKUP(B67,Register!A$7:Z$315,6,FALSE)),"",VLOOKUP(B67,Register!A$7:Z$315,6,FALSE))</f>
        <v/>
      </c>
      <c r="F67" s="105"/>
      <c r="G67" s="159"/>
      <c r="H67" s="159"/>
      <c r="I67" s="168" t="str">
        <f t="shared" si="2"/>
        <v/>
      </c>
      <c r="J67" s="5" t="str">
        <f t="shared" si="3"/>
        <v/>
      </c>
      <c r="K67" s="159"/>
      <c r="L67" s="159"/>
      <c r="M67" s="168" t="str">
        <f t="shared" si="4"/>
        <v/>
      </c>
      <c r="N67" s="5" t="str">
        <f t="shared" si="5"/>
        <v/>
      </c>
      <c r="O67" s="159"/>
      <c r="P67" s="159"/>
      <c r="Q67" s="168" t="str">
        <f t="shared" si="6"/>
        <v/>
      </c>
      <c r="R67" s="5" t="str">
        <f t="shared" si="7"/>
        <v/>
      </c>
      <c r="S67" s="159"/>
      <c r="T67" s="159"/>
      <c r="U67" s="168" t="str">
        <f t="shared" si="8"/>
        <v/>
      </c>
      <c r="V67" s="5" t="str">
        <f t="shared" si="9"/>
        <v/>
      </c>
      <c r="W67" s="476"/>
      <c r="X67" s="476"/>
      <c r="Y67" s="168" t="str">
        <f t="shared" si="10"/>
        <v/>
      </c>
      <c r="Z67" s="5" t="str">
        <f t="shared" si="11"/>
        <v/>
      </c>
      <c r="AA67" s="160" t="str">
        <f t="shared" si="101"/>
        <v/>
      </c>
      <c r="AB67" s="160" t="str">
        <f t="shared" si="1"/>
        <v/>
      </c>
      <c r="AC67" s="160" t="str">
        <f t="shared" si="12"/>
        <v/>
      </c>
      <c r="AD67" s="6" t="str">
        <f t="shared" si="13"/>
        <v/>
      </c>
      <c r="AE67" s="105"/>
      <c r="AF67" s="159"/>
      <c r="AG67" s="159"/>
      <c r="AH67" s="168" t="str">
        <f t="shared" si="14"/>
        <v/>
      </c>
      <c r="AI67" s="5" t="str">
        <f t="shared" si="15"/>
        <v/>
      </c>
      <c r="AJ67" s="159"/>
      <c r="AK67" s="159"/>
      <c r="AL67" s="168" t="str">
        <f t="shared" si="16"/>
        <v/>
      </c>
      <c r="AM67" s="5" t="str">
        <f t="shared" si="17"/>
        <v/>
      </c>
      <c r="AN67" s="159"/>
      <c r="AO67" s="159"/>
      <c r="AP67" s="168" t="str">
        <f t="shared" si="18"/>
        <v/>
      </c>
      <c r="AQ67" s="5" t="str">
        <f t="shared" si="19"/>
        <v/>
      </c>
      <c r="AR67" s="159"/>
      <c r="AS67" s="159"/>
      <c r="AT67" s="168" t="str">
        <f t="shared" si="20"/>
        <v/>
      </c>
      <c r="AU67" s="5" t="str">
        <f t="shared" si="21"/>
        <v/>
      </c>
      <c r="AV67" s="476"/>
      <c r="AW67" s="476"/>
      <c r="AX67" s="168" t="str">
        <f t="shared" si="22"/>
        <v/>
      </c>
      <c r="AY67" s="5" t="str">
        <f t="shared" si="23"/>
        <v/>
      </c>
      <c r="AZ67" s="160" t="str">
        <f t="shared" si="24"/>
        <v/>
      </c>
      <c r="BA67" s="160" t="str">
        <f t="shared" si="25"/>
        <v/>
      </c>
      <c r="BB67" s="160" t="str">
        <f t="shared" si="26"/>
        <v/>
      </c>
      <c r="BC67" s="6" t="str">
        <f t="shared" si="27"/>
        <v/>
      </c>
      <c r="BD67" s="105"/>
      <c r="BE67" s="159"/>
      <c r="BF67" s="159"/>
      <c r="BG67" s="168" t="str">
        <f t="shared" si="28"/>
        <v/>
      </c>
      <c r="BH67" s="5" t="str">
        <f t="shared" si="29"/>
        <v/>
      </c>
      <c r="BI67" s="159"/>
      <c r="BJ67" s="159"/>
      <c r="BK67" s="168" t="str">
        <f t="shared" si="30"/>
        <v/>
      </c>
      <c r="BL67" s="5" t="str">
        <f t="shared" si="31"/>
        <v/>
      </c>
      <c r="BM67" s="159"/>
      <c r="BN67" s="159"/>
      <c r="BO67" s="168" t="str">
        <f t="shared" si="32"/>
        <v/>
      </c>
      <c r="BP67" s="5" t="str">
        <f t="shared" si="33"/>
        <v/>
      </c>
      <c r="BQ67" s="159"/>
      <c r="BR67" s="159"/>
      <c r="BS67" s="168" t="str">
        <f t="shared" si="34"/>
        <v/>
      </c>
      <c r="BT67" s="5" t="str">
        <f t="shared" si="35"/>
        <v/>
      </c>
      <c r="BU67" s="476"/>
      <c r="BV67" s="476"/>
      <c r="BW67" s="168" t="str">
        <f t="shared" si="36"/>
        <v/>
      </c>
      <c r="BX67" s="5" t="str">
        <f t="shared" si="37"/>
        <v/>
      </c>
      <c r="BY67" s="160" t="str">
        <f t="shared" si="38"/>
        <v/>
      </c>
      <c r="BZ67" s="160" t="str">
        <f t="shared" si="39"/>
        <v/>
      </c>
      <c r="CA67" s="160" t="str">
        <f t="shared" si="40"/>
        <v/>
      </c>
      <c r="CB67" s="6" t="str">
        <f t="shared" si="41"/>
        <v/>
      </c>
      <c r="CC67" s="105"/>
      <c r="CD67" s="159"/>
      <c r="CE67" s="159"/>
      <c r="CF67" s="168" t="str">
        <f t="shared" si="42"/>
        <v/>
      </c>
      <c r="CG67" s="5" t="str">
        <f t="shared" si="43"/>
        <v/>
      </c>
      <c r="CH67" s="159"/>
      <c r="CI67" s="159"/>
      <c r="CJ67" s="168" t="str">
        <f t="shared" si="44"/>
        <v/>
      </c>
      <c r="CK67" s="5" t="str">
        <f t="shared" si="45"/>
        <v/>
      </c>
      <c r="CL67" s="159"/>
      <c r="CM67" s="159"/>
      <c r="CN67" s="168" t="str">
        <f t="shared" si="46"/>
        <v/>
      </c>
      <c r="CO67" s="5" t="str">
        <f t="shared" si="47"/>
        <v/>
      </c>
      <c r="CP67" s="159"/>
      <c r="CQ67" s="159"/>
      <c r="CR67" s="168" t="str">
        <f t="shared" si="48"/>
        <v/>
      </c>
      <c r="CS67" s="5" t="str">
        <f t="shared" si="49"/>
        <v/>
      </c>
      <c r="CT67" s="476"/>
      <c r="CU67" s="476"/>
      <c r="CV67" s="168" t="str">
        <f t="shared" si="50"/>
        <v/>
      </c>
      <c r="CW67" s="5" t="str">
        <f t="shared" si="51"/>
        <v/>
      </c>
      <c r="CX67" s="160" t="str">
        <f t="shared" si="52"/>
        <v/>
      </c>
      <c r="CY67" s="160" t="str">
        <f t="shared" si="53"/>
        <v/>
      </c>
      <c r="CZ67" s="160" t="str">
        <f t="shared" si="54"/>
        <v/>
      </c>
      <c r="DA67" s="6" t="str">
        <f t="shared" si="55"/>
        <v/>
      </c>
      <c r="DB67" s="105"/>
      <c r="DC67" s="159"/>
      <c r="DD67" s="159"/>
      <c r="DE67" s="168" t="str">
        <f t="shared" si="56"/>
        <v/>
      </c>
      <c r="DF67" s="5" t="str">
        <f t="shared" si="57"/>
        <v/>
      </c>
      <c r="DG67" s="159"/>
      <c r="DH67" s="159"/>
      <c r="DI67" s="168" t="str">
        <f t="shared" si="58"/>
        <v/>
      </c>
      <c r="DJ67" s="5" t="str">
        <f t="shared" si="59"/>
        <v/>
      </c>
      <c r="DK67" s="159"/>
      <c r="DL67" s="159"/>
      <c r="DM67" s="168" t="str">
        <f t="shared" si="60"/>
        <v/>
      </c>
      <c r="DN67" s="5" t="str">
        <f t="shared" si="61"/>
        <v/>
      </c>
      <c r="DO67" s="159"/>
      <c r="DP67" s="159"/>
      <c r="DQ67" s="168" t="str">
        <f t="shared" si="62"/>
        <v/>
      </c>
      <c r="DR67" s="5" t="str">
        <f t="shared" si="63"/>
        <v/>
      </c>
      <c r="DS67" s="476"/>
      <c r="DT67" s="476"/>
      <c r="DU67" s="168" t="str">
        <f t="shared" si="64"/>
        <v/>
      </c>
      <c r="DV67" s="5" t="str">
        <f t="shared" si="65"/>
        <v/>
      </c>
      <c r="DW67" s="160" t="str">
        <f t="shared" si="66"/>
        <v/>
      </c>
      <c r="DX67" s="160" t="str">
        <f t="shared" si="67"/>
        <v/>
      </c>
      <c r="DY67" s="160" t="str">
        <f t="shared" si="68"/>
        <v/>
      </c>
      <c r="DZ67" s="6" t="str">
        <f t="shared" si="69"/>
        <v/>
      </c>
      <c r="EA67" s="105"/>
      <c r="EB67" s="159"/>
      <c r="EC67" s="159"/>
      <c r="ED67" s="168" t="str">
        <f t="shared" si="70"/>
        <v/>
      </c>
      <c r="EE67" s="5" t="str">
        <f t="shared" si="71"/>
        <v/>
      </c>
      <c r="EF67" s="159"/>
      <c r="EG67" s="159"/>
      <c r="EH67" s="168" t="str">
        <f t="shared" si="72"/>
        <v/>
      </c>
      <c r="EI67" s="5" t="str">
        <f t="shared" si="73"/>
        <v/>
      </c>
      <c r="EJ67" s="159"/>
      <c r="EK67" s="159"/>
      <c r="EL67" s="168" t="str">
        <f t="shared" si="74"/>
        <v/>
      </c>
      <c r="EM67" s="5" t="str">
        <f t="shared" si="75"/>
        <v/>
      </c>
      <c r="EN67" s="159"/>
      <c r="EO67" s="159"/>
      <c r="EP67" s="168" t="str">
        <f t="shared" si="76"/>
        <v/>
      </c>
      <c r="EQ67" s="5" t="str">
        <f t="shared" si="77"/>
        <v/>
      </c>
      <c r="ER67" s="476"/>
      <c r="ES67" s="476"/>
      <c r="ET67" s="168" t="str">
        <f t="shared" si="78"/>
        <v/>
      </c>
      <c r="EU67" s="5" t="str">
        <f t="shared" si="79"/>
        <v/>
      </c>
      <c r="EV67" s="160" t="str">
        <f t="shared" si="80"/>
        <v/>
      </c>
      <c r="EW67" s="160" t="str">
        <f t="shared" si="81"/>
        <v/>
      </c>
      <c r="EX67" s="160" t="str">
        <f t="shared" si="82"/>
        <v/>
      </c>
      <c r="EY67" s="6" t="str">
        <f t="shared" si="83"/>
        <v/>
      </c>
      <c r="EZ67" s="105"/>
      <c r="FA67" s="105"/>
      <c r="FB67" s="105"/>
      <c r="FC67" s="105"/>
      <c r="FD67" s="105"/>
      <c r="FE67" s="106" t="str">
        <f t="shared" si="84"/>
        <v/>
      </c>
      <c r="FF67" s="100" t="str">
        <f t="shared" si="85"/>
        <v xml:space="preserve"> </v>
      </c>
      <c r="FG67" s="105"/>
      <c r="FH67" s="105"/>
      <c r="FI67" s="105"/>
      <c r="FJ67" s="105"/>
      <c r="FK67" s="105"/>
      <c r="FL67" s="107" t="str">
        <f t="shared" si="86"/>
        <v/>
      </c>
      <c r="FM67" s="101" t="str">
        <f t="shared" si="87"/>
        <v xml:space="preserve"> </v>
      </c>
      <c r="FN67" s="105"/>
      <c r="FO67" s="105"/>
      <c r="FP67" s="105"/>
      <c r="FQ67" s="105"/>
      <c r="FR67" s="105"/>
      <c r="FS67" s="204" t="str">
        <f t="shared" si="88"/>
        <v/>
      </c>
      <c r="FT67" s="205" t="str">
        <f t="shared" si="89"/>
        <v xml:space="preserve"> </v>
      </c>
      <c r="FU67" s="477"/>
      <c r="FV67" s="316" t="str">
        <f>IF(AND(C67=""),"-",VLOOKUP(B67,Register!$A$7:$AM$311,19,FALSE))</f>
        <v>-</v>
      </c>
      <c r="FW67" s="7" t="str">
        <f>IF(AND(C67=""),"-",VLOOKUP(B67,Register!$A$7:$AM$311,20,FALSE))</f>
        <v>-</v>
      </c>
      <c r="FX67" s="7" t="str">
        <f>IF(AND(C67=""),"-",VLOOKUP(B67,Register!$A$7:$AM$311,21,FALSE))</f>
        <v>-</v>
      </c>
      <c r="FY67" s="7" t="str">
        <f>IF(AND(C67=""),"-",VLOOKUP(B67,Register!$A$7:$AM$311,22,FALSE))</f>
        <v>-</v>
      </c>
      <c r="FZ67" s="7" t="str">
        <f>IF(AND(C67=""),"-",VLOOKUP(B67,Register!$A$7:$AM$311,23,FALSE))</f>
        <v>-</v>
      </c>
      <c r="GA67" s="7" t="str">
        <f>IF(AND(C67=""),"-",VLOOKUP(B67,Register!$A$7:$AM$311,24,FALSE))</f>
        <v>-</v>
      </c>
      <c r="GB67" s="7" t="str">
        <f>IF(AND(C67=""),"-",VLOOKUP(B67,Register!$A$7:$AM$311,25,FALSE))</f>
        <v>-</v>
      </c>
      <c r="GC67" s="7" t="str">
        <f>IF(AND(C67=""),"-",VLOOKUP(B67,Register!$A$7:$AM$311,26,FALSE))</f>
        <v>-</v>
      </c>
      <c r="GD67" s="7" t="str">
        <f>IF(AND(C67=""),"-",VLOOKUP(B67,Register!$A$7:$AM$311,27,FALSE))</f>
        <v>-</v>
      </c>
      <c r="GE67" s="7" t="str">
        <f>IF(AND(C67=""),"-",VLOOKUP(B67,Register!$A$7:$AM$311,28,FALSE))</f>
        <v>-</v>
      </c>
      <c r="GF67" s="7" t="str">
        <f>IF(AND(C67=""),"-",VLOOKUP(B67,Register!$A$7:$AM$311,29,FALSE))</f>
        <v>-</v>
      </c>
      <c r="GG67" s="7" t="str">
        <f>IF(AND(C67=""),"-",VLOOKUP(B67,Register!$A$7:$AM$311,30,FALSE))</f>
        <v>-</v>
      </c>
      <c r="GH67" s="8" t="str">
        <f>IF(AND(C67=""),"-",VLOOKUP(B67,Register!$A$7:$AM$311,31,FALSE))</f>
        <v>-</v>
      </c>
      <c r="GI67" s="309" t="str">
        <f>IF(AND(C67=""),"",VLOOKUP(B67,Register!$A$7:$CL$311,36,FALSE))</f>
        <v/>
      </c>
      <c r="GJ67" s="182" t="str">
        <f t="shared" si="90"/>
        <v/>
      </c>
      <c r="GK67" s="312" t="str">
        <f t="shared" si="91"/>
        <v/>
      </c>
      <c r="GL67" s="314" t="str">
        <f t="shared" si="92"/>
        <v/>
      </c>
      <c r="GM67" s="3"/>
      <c r="GP67" s="315"/>
      <c r="GR67" s="3"/>
      <c r="GS67" s="3"/>
      <c r="GT67" s="3"/>
      <c r="GU67" s="3"/>
      <c r="GV67" s="3"/>
      <c r="GW67" s="3"/>
      <c r="GX67" s="3"/>
      <c r="GY67" s="3"/>
      <c r="GZ67" s="3"/>
      <c r="HA67" s="3"/>
      <c r="HB67" s="3"/>
      <c r="HC67" s="3"/>
      <c r="HD67" s="3"/>
      <c r="HE67" s="3"/>
      <c r="HF67" s="3"/>
      <c r="HG67" s="3"/>
      <c r="HH67" s="3"/>
      <c r="HI67" s="3"/>
      <c r="HJ67" s="3"/>
      <c r="HK67" s="3"/>
      <c r="HL67" s="3"/>
      <c r="HM67" s="3"/>
      <c r="HW67" s="321" t="str">
        <f>IF(ISNA(VLOOKUP(B67,Register!A$7:Z$315,9,FALSE)),"",VLOOKUP(B67,Register!A$7:Z$315,9,FALSE))</f>
        <v/>
      </c>
      <c r="HX67" s="321" t="str">
        <f>IF(ISNA(VLOOKUP(B67,Register!A$7:Z$315,12,FALSE)),"",VLOOKUP(B67,Register!A$7:Z$315,12,FALSE))</f>
        <v/>
      </c>
      <c r="HY67" s="321" t="str">
        <f t="shared" si="93"/>
        <v/>
      </c>
      <c r="HZ67" s="321" t="str">
        <f t="shared" si="94"/>
        <v/>
      </c>
      <c r="IA67" s="321" t="str">
        <f t="shared" si="95"/>
        <v/>
      </c>
      <c r="IB67" s="321" t="str">
        <f t="shared" si="96"/>
        <v/>
      </c>
      <c r="IC67" s="321" t="str">
        <f t="shared" si="97"/>
        <v/>
      </c>
      <c r="ID67" s="321" t="str">
        <f t="shared" si="98"/>
        <v/>
      </c>
      <c r="IE67" s="321" t="str">
        <f t="shared" si="99"/>
        <v/>
      </c>
      <c r="IF67" s="321" t="str">
        <f t="shared" si="100"/>
        <v/>
      </c>
    </row>
    <row r="68" spans="1:240" ht="21">
      <c r="A68" s="172">
        <v>56</v>
      </c>
      <c r="B68" s="197"/>
      <c r="C68" s="196" t="str">
        <f>IF(ISNA(VLOOKUP(B68,Register!A$7:Z$315,3,FALSE)),"",VLOOKUP(B68,Register!A$7:Z$315,3,FALSE))</f>
        <v/>
      </c>
      <c r="D68" s="196" t="str">
        <f>IF(ISNA(VLOOKUP(B68,Register!A$7:Z$315,4,FALSE)),"",VLOOKUP(B68,Register!A$7:Z$315,4,FALSE))</f>
        <v/>
      </c>
      <c r="E68" s="195" t="str">
        <f>IF(ISNA(VLOOKUP(B68,Register!A$7:Z$315,6,FALSE)),"",VLOOKUP(B68,Register!A$7:Z$315,6,FALSE))</f>
        <v/>
      </c>
      <c r="F68" s="105"/>
      <c r="G68" s="159"/>
      <c r="H68" s="159"/>
      <c r="I68" s="168" t="str">
        <f t="shared" si="2"/>
        <v/>
      </c>
      <c r="J68" s="5" t="str">
        <f t="shared" si="3"/>
        <v/>
      </c>
      <c r="K68" s="159"/>
      <c r="L68" s="159"/>
      <c r="M68" s="168" t="str">
        <f t="shared" si="4"/>
        <v/>
      </c>
      <c r="N68" s="5" t="str">
        <f t="shared" si="5"/>
        <v/>
      </c>
      <c r="O68" s="159"/>
      <c r="P68" s="159"/>
      <c r="Q68" s="168" t="str">
        <f t="shared" si="6"/>
        <v/>
      </c>
      <c r="R68" s="5" t="str">
        <f t="shared" si="7"/>
        <v/>
      </c>
      <c r="S68" s="159"/>
      <c r="T68" s="159"/>
      <c r="U68" s="168" t="str">
        <f t="shared" si="8"/>
        <v/>
      </c>
      <c r="V68" s="5" t="str">
        <f t="shared" si="9"/>
        <v/>
      </c>
      <c r="W68" s="476"/>
      <c r="X68" s="476"/>
      <c r="Y68" s="168" t="str">
        <f t="shared" si="10"/>
        <v/>
      </c>
      <c r="Z68" s="5" t="str">
        <f t="shared" si="11"/>
        <v/>
      </c>
      <c r="AA68" s="160" t="str">
        <f t="shared" si="101"/>
        <v/>
      </c>
      <c r="AB68" s="160" t="str">
        <f t="shared" si="1"/>
        <v/>
      </c>
      <c r="AC68" s="160" t="str">
        <f t="shared" si="12"/>
        <v/>
      </c>
      <c r="AD68" s="6" t="str">
        <f t="shared" si="13"/>
        <v/>
      </c>
      <c r="AE68" s="105"/>
      <c r="AF68" s="159"/>
      <c r="AG68" s="159"/>
      <c r="AH68" s="168" t="str">
        <f t="shared" si="14"/>
        <v/>
      </c>
      <c r="AI68" s="5" t="str">
        <f t="shared" si="15"/>
        <v/>
      </c>
      <c r="AJ68" s="159"/>
      <c r="AK68" s="159"/>
      <c r="AL68" s="168" t="str">
        <f t="shared" si="16"/>
        <v/>
      </c>
      <c r="AM68" s="5" t="str">
        <f t="shared" si="17"/>
        <v/>
      </c>
      <c r="AN68" s="159"/>
      <c r="AO68" s="159"/>
      <c r="AP68" s="168" t="str">
        <f t="shared" si="18"/>
        <v/>
      </c>
      <c r="AQ68" s="5" t="str">
        <f t="shared" si="19"/>
        <v/>
      </c>
      <c r="AR68" s="159"/>
      <c r="AS68" s="159"/>
      <c r="AT68" s="168" t="str">
        <f t="shared" si="20"/>
        <v/>
      </c>
      <c r="AU68" s="5" t="str">
        <f t="shared" si="21"/>
        <v/>
      </c>
      <c r="AV68" s="476"/>
      <c r="AW68" s="476"/>
      <c r="AX68" s="168" t="str">
        <f t="shared" si="22"/>
        <v/>
      </c>
      <c r="AY68" s="5" t="str">
        <f t="shared" si="23"/>
        <v/>
      </c>
      <c r="AZ68" s="160" t="str">
        <f t="shared" si="24"/>
        <v/>
      </c>
      <c r="BA68" s="160" t="str">
        <f t="shared" si="25"/>
        <v/>
      </c>
      <c r="BB68" s="160" t="str">
        <f t="shared" si="26"/>
        <v/>
      </c>
      <c r="BC68" s="6" t="str">
        <f t="shared" si="27"/>
        <v/>
      </c>
      <c r="BD68" s="105"/>
      <c r="BE68" s="159"/>
      <c r="BF68" s="159"/>
      <c r="BG68" s="168" t="str">
        <f t="shared" si="28"/>
        <v/>
      </c>
      <c r="BH68" s="5" t="str">
        <f t="shared" si="29"/>
        <v/>
      </c>
      <c r="BI68" s="159"/>
      <c r="BJ68" s="159"/>
      <c r="BK68" s="168" t="str">
        <f t="shared" si="30"/>
        <v/>
      </c>
      <c r="BL68" s="5" t="str">
        <f t="shared" si="31"/>
        <v/>
      </c>
      <c r="BM68" s="159"/>
      <c r="BN68" s="159"/>
      <c r="BO68" s="168" t="str">
        <f t="shared" si="32"/>
        <v/>
      </c>
      <c r="BP68" s="5" t="str">
        <f t="shared" si="33"/>
        <v/>
      </c>
      <c r="BQ68" s="159"/>
      <c r="BR68" s="159"/>
      <c r="BS68" s="168" t="str">
        <f t="shared" si="34"/>
        <v/>
      </c>
      <c r="BT68" s="5" t="str">
        <f t="shared" si="35"/>
        <v/>
      </c>
      <c r="BU68" s="476"/>
      <c r="BV68" s="476"/>
      <c r="BW68" s="168" t="str">
        <f t="shared" si="36"/>
        <v/>
      </c>
      <c r="BX68" s="5" t="str">
        <f t="shared" si="37"/>
        <v/>
      </c>
      <c r="BY68" s="160" t="str">
        <f t="shared" si="38"/>
        <v/>
      </c>
      <c r="BZ68" s="160" t="str">
        <f t="shared" si="39"/>
        <v/>
      </c>
      <c r="CA68" s="160" t="str">
        <f t="shared" si="40"/>
        <v/>
      </c>
      <c r="CB68" s="6" t="str">
        <f t="shared" si="41"/>
        <v/>
      </c>
      <c r="CC68" s="105"/>
      <c r="CD68" s="159"/>
      <c r="CE68" s="159"/>
      <c r="CF68" s="168" t="str">
        <f t="shared" si="42"/>
        <v/>
      </c>
      <c r="CG68" s="5" t="str">
        <f t="shared" si="43"/>
        <v/>
      </c>
      <c r="CH68" s="159"/>
      <c r="CI68" s="159"/>
      <c r="CJ68" s="168" t="str">
        <f t="shared" si="44"/>
        <v/>
      </c>
      <c r="CK68" s="5" t="str">
        <f t="shared" si="45"/>
        <v/>
      </c>
      <c r="CL68" s="159"/>
      <c r="CM68" s="159"/>
      <c r="CN68" s="168" t="str">
        <f t="shared" si="46"/>
        <v/>
      </c>
      <c r="CO68" s="5" t="str">
        <f t="shared" si="47"/>
        <v/>
      </c>
      <c r="CP68" s="159"/>
      <c r="CQ68" s="159"/>
      <c r="CR68" s="168" t="str">
        <f t="shared" si="48"/>
        <v/>
      </c>
      <c r="CS68" s="5" t="str">
        <f t="shared" si="49"/>
        <v/>
      </c>
      <c r="CT68" s="476"/>
      <c r="CU68" s="476"/>
      <c r="CV68" s="168" t="str">
        <f t="shared" si="50"/>
        <v/>
      </c>
      <c r="CW68" s="5" t="str">
        <f t="shared" si="51"/>
        <v/>
      </c>
      <c r="CX68" s="160" t="str">
        <f t="shared" si="52"/>
        <v/>
      </c>
      <c r="CY68" s="160" t="str">
        <f t="shared" si="53"/>
        <v/>
      </c>
      <c r="CZ68" s="160" t="str">
        <f t="shared" si="54"/>
        <v/>
      </c>
      <c r="DA68" s="6" t="str">
        <f t="shared" si="55"/>
        <v/>
      </c>
      <c r="DB68" s="105"/>
      <c r="DC68" s="159"/>
      <c r="DD68" s="159"/>
      <c r="DE68" s="168" t="str">
        <f t="shared" si="56"/>
        <v/>
      </c>
      <c r="DF68" s="5" t="str">
        <f t="shared" si="57"/>
        <v/>
      </c>
      <c r="DG68" s="159"/>
      <c r="DH68" s="159"/>
      <c r="DI68" s="168" t="str">
        <f t="shared" si="58"/>
        <v/>
      </c>
      <c r="DJ68" s="5" t="str">
        <f t="shared" si="59"/>
        <v/>
      </c>
      <c r="DK68" s="159"/>
      <c r="DL68" s="159"/>
      <c r="DM68" s="168" t="str">
        <f t="shared" si="60"/>
        <v/>
      </c>
      <c r="DN68" s="5" t="str">
        <f t="shared" si="61"/>
        <v/>
      </c>
      <c r="DO68" s="159"/>
      <c r="DP68" s="159"/>
      <c r="DQ68" s="168" t="str">
        <f t="shared" si="62"/>
        <v/>
      </c>
      <c r="DR68" s="5" t="str">
        <f t="shared" si="63"/>
        <v/>
      </c>
      <c r="DS68" s="476"/>
      <c r="DT68" s="476"/>
      <c r="DU68" s="168" t="str">
        <f t="shared" si="64"/>
        <v/>
      </c>
      <c r="DV68" s="5" t="str">
        <f t="shared" si="65"/>
        <v/>
      </c>
      <c r="DW68" s="160" t="str">
        <f t="shared" si="66"/>
        <v/>
      </c>
      <c r="DX68" s="160" t="str">
        <f t="shared" si="67"/>
        <v/>
      </c>
      <c r="DY68" s="160" t="str">
        <f t="shared" si="68"/>
        <v/>
      </c>
      <c r="DZ68" s="6" t="str">
        <f t="shared" si="69"/>
        <v/>
      </c>
      <c r="EA68" s="105"/>
      <c r="EB68" s="159"/>
      <c r="EC68" s="159"/>
      <c r="ED68" s="168" t="str">
        <f t="shared" si="70"/>
        <v/>
      </c>
      <c r="EE68" s="5" t="str">
        <f t="shared" si="71"/>
        <v/>
      </c>
      <c r="EF68" s="159"/>
      <c r="EG68" s="159"/>
      <c r="EH68" s="168" t="str">
        <f t="shared" si="72"/>
        <v/>
      </c>
      <c r="EI68" s="5" t="str">
        <f t="shared" si="73"/>
        <v/>
      </c>
      <c r="EJ68" s="159"/>
      <c r="EK68" s="159"/>
      <c r="EL68" s="168" t="str">
        <f t="shared" si="74"/>
        <v/>
      </c>
      <c r="EM68" s="5" t="str">
        <f t="shared" si="75"/>
        <v/>
      </c>
      <c r="EN68" s="159"/>
      <c r="EO68" s="159"/>
      <c r="EP68" s="168" t="str">
        <f t="shared" si="76"/>
        <v/>
      </c>
      <c r="EQ68" s="5" t="str">
        <f t="shared" si="77"/>
        <v/>
      </c>
      <c r="ER68" s="476"/>
      <c r="ES68" s="476"/>
      <c r="ET68" s="168" t="str">
        <f t="shared" si="78"/>
        <v/>
      </c>
      <c r="EU68" s="5" t="str">
        <f t="shared" si="79"/>
        <v/>
      </c>
      <c r="EV68" s="160" t="str">
        <f t="shared" si="80"/>
        <v/>
      </c>
      <c r="EW68" s="160" t="str">
        <f t="shared" si="81"/>
        <v/>
      </c>
      <c r="EX68" s="160" t="str">
        <f t="shared" si="82"/>
        <v/>
      </c>
      <c r="EY68" s="6" t="str">
        <f t="shared" si="83"/>
        <v/>
      </c>
      <c r="EZ68" s="105"/>
      <c r="FA68" s="105"/>
      <c r="FB68" s="105"/>
      <c r="FC68" s="105"/>
      <c r="FD68" s="105"/>
      <c r="FE68" s="106" t="str">
        <f t="shared" si="84"/>
        <v/>
      </c>
      <c r="FF68" s="100" t="str">
        <f t="shared" si="85"/>
        <v xml:space="preserve"> </v>
      </c>
      <c r="FG68" s="105"/>
      <c r="FH68" s="105"/>
      <c r="FI68" s="105"/>
      <c r="FJ68" s="105"/>
      <c r="FK68" s="105"/>
      <c r="FL68" s="107" t="str">
        <f t="shared" si="86"/>
        <v/>
      </c>
      <c r="FM68" s="101" t="str">
        <f t="shared" si="87"/>
        <v xml:space="preserve"> </v>
      </c>
      <c r="FN68" s="105"/>
      <c r="FO68" s="105"/>
      <c r="FP68" s="105"/>
      <c r="FQ68" s="105"/>
      <c r="FR68" s="105"/>
      <c r="FS68" s="204" t="str">
        <f t="shared" si="88"/>
        <v/>
      </c>
      <c r="FT68" s="205" t="str">
        <f t="shared" si="89"/>
        <v xml:space="preserve"> </v>
      </c>
      <c r="FU68" s="477"/>
      <c r="FV68" s="316" t="str">
        <f>IF(AND(C68=""),"-",VLOOKUP(B68,Register!$A$7:$AM$311,19,FALSE))</f>
        <v>-</v>
      </c>
      <c r="FW68" s="7" t="str">
        <f>IF(AND(C68=""),"-",VLOOKUP(B68,Register!$A$7:$AM$311,20,FALSE))</f>
        <v>-</v>
      </c>
      <c r="FX68" s="7" t="str">
        <f>IF(AND(C68=""),"-",VLOOKUP(B68,Register!$A$7:$AM$311,21,FALSE))</f>
        <v>-</v>
      </c>
      <c r="FY68" s="7" t="str">
        <f>IF(AND(C68=""),"-",VLOOKUP(B68,Register!$A$7:$AM$311,22,FALSE))</f>
        <v>-</v>
      </c>
      <c r="FZ68" s="7" t="str">
        <f>IF(AND(C68=""),"-",VLOOKUP(B68,Register!$A$7:$AM$311,23,FALSE))</f>
        <v>-</v>
      </c>
      <c r="GA68" s="7" t="str">
        <f>IF(AND(C68=""),"-",VLOOKUP(B68,Register!$A$7:$AM$311,24,FALSE))</f>
        <v>-</v>
      </c>
      <c r="GB68" s="7" t="str">
        <f>IF(AND(C68=""),"-",VLOOKUP(B68,Register!$A$7:$AM$311,25,FALSE))</f>
        <v>-</v>
      </c>
      <c r="GC68" s="7" t="str">
        <f>IF(AND(C68=""),"-",VLOOKUP(B68,Register!$A$7:$AM$311,26,FALSE))</f>
        <v>-</v>
      </c>
      <c r="GD68" s="7" t="str">
        <f>IF(AND(C68=""),"-",VLOOKUP(B68,Register!$A$7:$AM$311,27,FALSE))</f>
        <v>-</v>
      </c>
      <c r="GE68" s="7" t="str">
        <f>IF(AND(C68=""),"-",VLOOKUP(B68,Register!$A$7:$AM$311,28,FALSE))</f>
        <v>-</v>
      </c>
      <c r="GF68" s="7" t="str">
        <f>IF(AND(C68=""),"-",VLOOKUP(B68,Register!$A$7:$AM$311,29,FALSE))</f>
        <v>-</v>
      </c>
      <c r="GG68" s="7" t="str">
        <f>IF(AND(C68=""),"-",VLOOKUP(B68,Register!$A$7:$AM$311,30,FALSE))</f>
        <v>-</v>
      </c>
      <c r="GH68" s="8" t="str">
        <f>IF(AND(C68=""),"-",VLOOKUP(B68,Register!$A$7:$AM$311,31,FALSE))</f>
        <v>-</v>
      </c>
      <c r="GI68" s="309" t="str">
        <f>IF(AND(C68=""),"",VLOOKUP(B68,Register!$A$7:$CL$311,36,FALSE))</f>
        <v/>
      </c>
      <c r="GJ68" s="182" t="str">
        <f t="shared" si="90"/>
        <v/>
      </c>
      <c r="GK68" s="312" t="str">
        <f t="shared" si="91"/>
        <v/>
      </c>
      <c r="GL68" s="314" t="str">
        <f t="shared" si="92"/>
        <v/>
      </c>
      <c r="GM68" s="3"/>
      <c r="GP68" s="315"/>
      <c r="GR68" s="3"/>
      <c r="GS68" s="3"/>
      <c r="GT68" s="3"/>
      <c r="GU68" s="3"/>
      <c r="GV68" s="3"/>
      <c r="GW68" s="3"/>
      <c r="GX68" s="3"/>
      <c r="GY68" s="3"/>
      <c r="GZ68" s="3"/>
      <c r="HA68" s="3"/>
      <c r="HB68" s="3"/>
      <c r="HC68" s="3"/>
      <c r="HD68" s="3"/>
      <c r="HE68" s="3"/>
      <c r="HF68" s="3"/>
      <c r="HG68" s="3"/>
      <c r="HH68" s="3"/>
      <c r="HI68" s="3"/>
      <c r="HJ68" s="3"/>
      <c r="HK68" s="3"/>
      <c r="HL68" s="3"/>
      <c r="HM68" s="3"/>
      <c r="HW68" s="321" t="str">
        <f>IF(ISNA(VLOOKUP(B68,Register!A$7:Z$315,9,FALSE)),"",VLOOKUP(B68,Register!A$7:Z$315,9,FALSE))</f>
        <v/>
      </c>
      <c r="HX68" s="321" t="str">
        <f>IF(ISNA(VLOOKUP(B68,Register!A$7:Z$315,12,FALSE)),"",VLOOKUP(B68,Register!A$7:Z$315,12,FALSE))</f>
        <v/>
      </c>
      <c r="HY68" s="321" t="str">
        <f t="shared" si="93"/>
        <v/>
      </c>
      <c r="HZ68" s="321" t="str">
        <f t="shared" si="94"/>
        <v/>
      </c>
      <c r="IA68" s="321" t="str">
        <f t="shared" si="95"/>
        <v/>
      </c>
      <c r="IB68" s="321" t="str">
        <f t="shared" si="96"/>
        <v/>
      </c>
      <c r="IC68" s="321" t="str">
        <f t="shared" si="97"/>
        <v/>
      </c>
      <c r="ID68" s="321" t="str">
        <f t="shared" si="98"/>
        <v/>
      </c>
      <c r="IE68" s="321" t="str">
        <f t="shared" si="99"/>
        <v/>
      </c>
      <c r="IF68" s="321" t="str">
        <f t="shared" si="100"/>
        <v/>
      </c>
    </row>
    <row r="69" spans="1:240" ht="21">
      <c r="A69" s="172">
        <v>57</v>
      </c>
      <c r="B69" s="197"/>
      <c r="C69" s="196" t="str">
        <f>IF(ISNA(VLOOKUP(B69,Register!A$7:Z$315,3,FALSE)),"",VLOOKUP(B69,Register!A$7:Z$315,3,FALSE))</f>
        <v/>
      </c>
      <c r="D69" s="196" t="str">
        <f>IF(ISNA(VLOOKUP(B69,Register!A$7:Z$315,4,FALSE)),"",VLOOKUP(B69,Register!A$7:Z$315,4,FALSE))</f>
        <v/>
      </c>
      <c r="E69" s="195" t="str">
        <f>IF(ISNA(VLOOKUP(B69,Register!A$7:Z$315,6,FALSE)),"",VLOOKUP(B69,Register!A$7:Z$315,6,FALSE))</f>
        <v/>
      </c>
      <c r="F69" s="105"/>
      <c r="G69" s="159"/>
      <c r="H69" s="159"/>
      <c r="I69" s="168" t="str">
        <f t="shared" si="2"/>
        <v/>
      </c>
      <c r="J69" s="5" t="str">
        <f t="shared" si="3"/>
        <v/>
      </c>
      <c r="K69" s="159"/>
      <c r="L69" s="159"/>
      <c r="M69" s="168" t="str">
        <f t="shared" si="4"/>
        <v/>
      </c>
      <c r="N69" s="5" t="str">
        <f t="shared" si="5"/>
        <v/>
      </c>
      <c r="O69" s="159"/>
      <c r="P69" s="159"/>
      <c r="Q69" s="168" t="str">
        <f t="shared" si="6"/>
        <v/>
      </c>
      <c r="R69" s="5" t="str">
        <f t="shared" si="7"/>
        <v/>
      </c>
      <c r="S69" s="159"/>
      <c r="T69" s="159"/>
      <c r="U69" s="168" t="str">
        <f t="shared" si="8"/>
        <v/>
      </c>
      <c r="V69" s="5" t="str">
        <f t="shared" si="9"/>
        <v/>
      </c>
      <c r="W69" s="476"/>
      <c r="X69" s="476"/>
      <c r="Y69" s="168" t="str">
        <f t="shared" si="10"/>
        <v/>
      </c>
      <c r="Z69" s="5" t="str">
        <f t="shared" si="11"/>
        <v/>
      </c>
      <c r="AA69" s="160" t="str">
        <f t="shared" si="101"/>
        <v/>
      </c>
      <c r="AB69" s="160" t="str">
        <f t="shared" si="1"/>
        <v/>
      </c>
      <c r="AC69" s="160" t="str">
        <f t="shared" si="12"/>
        <v/>
      </c>
      <c r="AD69" s="6" t="str">
        <f t="shared" si="13"/>
        <v/>
      </c>
      <c r="AE69" s="105"/>
      <c r="AF69" s="159"/>
      <c r="AG69" s="159"/>
      <c r="AH69" s="168" t="str">
        <f t="shared" si="14"/>
        <v/>
      </c>
      <c r="AI69" s="5" t="str">
        <f t="shared" si="15"/>
        <v/>
      </c>
      <c r="AJ69" s="159"/>
      <c r="AK69" s="159"/>
      <c r="AL69" s="168" t="str">
        <f t="shared" si="16"/>
        <v/>
      </c>
      <c r="AM69" s="5" t="str">
        <f t="shared" si="17"/>
        <v/>
      </c>
      <c r="AN69" s="159"/>
      <c r="AO69" s="159"/>
      <c r="AP69" s="168" t="str">
        <f t="shared" si="18"/>
        <v/>
      </c>
      <c r="AQ69" s="5" t="str">
        <f t="shared" si="19"/>
        <v/>
      </c>
      <c r="AR69" s="159"/>
      <c r="AS69" s="159"/>
      <c r="AT69" s="168" t="str">
        <f t="shared" si="20"/>
        <v/>
      </c>
      <c r="AU69" s="5" t="str">
        <f t="shared" si="21"/>
        <v/>
      </c>
      <c r="AV69" s="476"/>
      <c r="AW69" s="476"/>
      <c r="AX69" s="168" t="str">
        <f t="shared" si="22"/>
        <v/>
      </c>
      <c r="AY69" s="5" t="str">
        <f t="shared" si="23"/>
        <v/>
      </c>
      <c r="AZ69" s="160" t="str">
        <f t="shared" si="24"/>
        <v/>
      </c>
      <c r="BA69" s="160" t="str">
        <f t="shared" si="25"/>
        <v/>
      </c>
      <c r="BB69" s="160" t="str">
        <f t="shared" si="26"/>
        <v/>
      </c>
      <c r="BC69" s="6" t="str">
        <f t="shared" si="27"/>
        <v/>
      </c>
      <c r="BD69" s="105"/>
      <c r="BE69" s="159"/>
      <c r="BF69" s="159"/>
      <c r="BG69" s="168" t="str">
        <f t="shared" si="28"/>
        <v/>
      </c>
      <c r="BH69" s="5" t="str">
        <f t="shared" si="29"/>
        <v/>
      </c>
      <c r="BI69" s="159"/>
      <c r="BJ69" s="159"/>
      <c r="BK69" s="168" t="str">
        <f t="shared" si="30"/>
        <v/>
      </c>
      <c r="BL69" s="5" t="str">
        <f t="shared" si="31"/>
        <v/>
      </c>
      <c r="BM69" s="159"/>
      <c r="BN69" s="159"/>
      <c r="BO69" s="168" t="str">
        <f t="shared" si="32"/>
        <v/>
      </c>
      <c r="BP69" s="5" t="str">
        <f t="shared" si="33"/>
        <v/>
      </c>
      <c r="BQ69" s="159"/>
      <c r="BR69" s="159"/>
      <c r="BS69" s="168" t="str">
        <f t="shared" si="34"/>
        <v/>
      </c>
      <c r="BT69" s="5" t="str">
        <f t="shared" si="35"/>
        <v/>
      </c>
      <c r="BU69" s="476"/>
      <c r="BV69" s="476"/>
      <c r="BW69" s="168" t="str">
        <f t="shared" si="36"/>
        <v/>
      </c>
      <c r="BX69" s="5" t="str">
        <f t="shared" si="37"/>
        <v/>
      </c>
      <c r="BY69" s="160" t="str">
        <f t="shared" si="38"/>
        <v/>
      </c>
      <c r="BZ69" s="160" t="str">
        <f t="shared" si="39"/>
        <v/>
      </c>
      <c r="CA69" s="160" t="str">
        <f t="shared" si="40"/>
        <v/>
      </c>
      <c r="CB69" s="6" t="str">
        <f t="shared" si="41"/>
        <v/>
      </c>
      <c r="CC69" s="105"/>
      <c r="CD69" s="159"/>
      <c r="CE69" s="159"/>
      <c r="CF69" s="168" t="str">
        <f t="shared" si="42"/>
        <v/>
      </c>
      <c r="CG69" s="5" t="str">
        <f t="shared" si="43"/>
        <v/>
      </c>
      <c r="CH69" s="159"/>
      <c r="CI69" s="159"/>
      <c r="CJ69" s="168" t="str">
        <f t="shared" si="44"/>
        <v/>
      </c>
      <c r="CK69" s="5" t="str">
        <f t="shared" si="45"/>
        <v/>
      </c>
      <c r="CL69" s="159"/>
      <c r="CM69" s="159"/>
      <c r="CN69" s="168" t="str">
        <f t="shared" si="46"/>
        <v/>
      </c>
      <c r="CO69" s="5" t="str">
        <f t="shared" si="47"/>
        <v/>
      </c>
      <c r="CP69" s="159"/>
      <c r="CQ69" s="159"/>
      <c r="CR69" s="168" t="str">
        <f t="shared" si="48"/>
        <v/>
      </c>
      <c r="CS69" s="5" t="str">
        <f t="shared" si="49"/>
        <v/>
      </c>
      <c r="CT69" s="476"/>
      <c r="CU69" s="476"/>
      <c r="CV69" s="168" t="str">
        <f t="shared" si="50"/>
        <v/>
      </c>
      <c r="CW69" s="5" t="str">
        <f t="shared" si="51"/>
        <v/>
      </c>
      <c r="CX69" s="160" t="str">
        <f t="shared" si="52"/>
        <v/>
      </c>
      <c r="CY69" s="160" t="str">
        <f t="shared" si="53"/>
        <v/>
      </c>
      <c r="CZ69" s="160" t="str">
        <f t="shared" si="54"/>
        <v/>
      </c>
      <c r="DA69" s="6" t="str">
        <f t="shared" si="55"/>
        <v/>
      </c>
      <c r="DB69" s="105"/>
      <c r="DC69" s="159"/>
      <c r="DD69" s="159"/>
      <c r="DE69" s="168" t="str">
        <f t="shared" si="56"/>
        <v/>
      </c>
      <c r="DF69" s="5" t="str">
        <f t="shared" si="57"/>
        <v/>
      </c>
      <c r="DG69" s="159"/>
      <c r="DH69" s="159"/>
      <c r="DI69" s="168" t="str">
        <f t="shared" si="58"/>
        <v/>
      </c>
      <c r="DJ69" s="5" t="str">
        <f t="shared" si="59"/>
        <v/>
      </c>
      <c r="DK69" s="159"/>
      <c r="DL69" s="159"/>
      <c r="DM69" s="168" t="str">
        <f t="shared" si="60"/>
        <v/>
      </c>
      <c r="DN69" s="5" t="str">
        <f t="shared" si="61"/>
        <v/>
      </c>
      <c r="DO69" s="159"/>
      <c r="DP69" s="159"/>
      <c r="DQ69" s="168" t="str">
        <f t="shared" si="62"/>
        <v/>
      </c>
      <c r="DR69" s="5" t="str">
        <f t="shared" si="63"/>
        <v/>
      </c>
      <c r="DS69" s="476"/>
      <c r="DT69" s="476"/>
      <c r="DU69" s="168" t="str">
        <f t="shared" si="64"/>
        <v/>
      </c>
      <c r="DV69" s="5" t="str">
        <f t="shared" si="65"/>
        <v/>
      </c>
      <c r="DW69" s="160" t="str">
        <f t="shared" si="66"/>
        <v/>
      </c>
      <c r="DX69" s="160" t="str">
        <f t="shared" si="67"/>
        <v/>
      </c>
      <c r="DY69" s="160" t="str">
        <f t="shared" si="68"/>
        <v/>
      </c>
      <c r="DZ69" s="6" t="str">
        <f t="shared" si="69"/>
        <v/>
      </c>
      <c r="EA69" s="105"/>
      <c r="EB69" s="159"/>
      <c r="EC69" s="159"/>
      <c r="ED69" s="168" t="str">
        <f t="shared" si="70"/>
        <v/>
      </c>
      <c r="EE69" s="5" t="str">
        <f t="shared" si="71"/>
        <v/>
      </c>
      <c r="EF69" s="159"/>
      <c r="EG69" s="159"/>
      <c r="EH69" s="168" t="str">
        <f t="shared" si="72"/>
        <v/>
      </c>
      <c r="EI69" s="5" t="str">
        <f t="shared" si="73"/>
        <v/>
      </c>
      <c r="EJ69" s="159"/>
      <c r="EK69" s="159"/>
      <c r="EL69" s="168" t="str">
        <f t="shared" si="74"/>
        <v/>
      </c>
      <c r="EM69" s="5" t="str">
        <f t="shared" si="75"/>
        <v/>
      </c>
      <c r="EN69" s="159"/>
      <c r="EO69" s="159"/>
      <c r="EP69" s="168" t="str">
        <f t="shared" si="76"/>
        <v/>
      </c>
      <c r="EQ69" s="5" t="str">
        <f t="shared" si="77"/>
        <v/>
      </c>
      <c r="ER69" s="476"/>
      <c r="ES69" s="476"/>
      <c r="ET69" s="168" t="str">
        <f t="shared" si="78"/>
        <v/>
      </c>
      <c r="EU69" s="5" t="str">
        <f t="shared" si="79"/>
        <v/>
      </c>
      <c r="EV69" s="160" t="str">
        <f t="shared" si="80"/>
        <v/>
      </c>
      <c r="EW69" s="160" t="str">
        <f t="shared" si="81"/>
        <v/>
      </c>
      <c r="EX69" s="160" t="str">
        <f t="shared" si="82"/>
        <v/>
      </c>
      <c r="EY69" s="6" t="str">
        <f t="shared" si="83"/>
        <v/>
      </c>
      <c r="EZ69" s="105"/>
      <c r="FA69" s="105"/>
      <c r="FB69" s="105"/>
      <c r="FC69" s="105"/>
      <c r="FD69" s="105"/>
      <c r="FE69" s="106" t="str">
        <f t="shared" si="84"/>
        <v/>
      </c>
      <c r="FF69" s="100" t="str">
        <f t="shared" si="85"/>
        <v xml:space="preserve"> </v>
      </c>
      <c r="FG69" s="105"/>
      <c r="FH69" s="105"/>
      <c r="FI69" s="105"/>
      <c r="FJ69" s="105"/>
      <c r="FK69" s="105"/>
      <c r="FL69" s="107" t="str">
        <f t="shared" si="86"/>
        <v/>
      </c>
      <c r="FM69" s="101" t="str">
        <f t="shared" si="87"/>
        <v xml:space="preserve"> </v>
      </c>
      <c r="FN69" s="105"/>
      <c r="FO69" s="105"/>
      <c r="FP69" s="105"/>
      <c r="FQ69" s="105"/>
      <c r="FR69" s="105"/>
      <c r="FS69" s="204" t="str">
        <f t="shared" si="88"/>
        <v/>
      </c>
      <c r="FT69" s="205" t="str">
        <f t="shared" si="89"/>
        <v xml:space="preserve"> </v>
      </c>
      <c r="FU69" s="477"/>
      <c r="FV69" s="316" t="str">
        <f>IF(AND(C69=""),"-",VLOOKUP(B69,Register!$A$7:$AM$311,19,FALSE))</f>
        <v>-</v>
      </c>
      <c r="FW69" s="7" t="str">
        <f>IF(AND(C69=""),"-",VLOOKUP(B69,Register!$A$7:$AM$311,20,FALSE))</f>
        <v>-</v>
      </c>
      <c r="FX69" s="7" t="str">
        <f>IF(AND(C69=""),"-",VLOOKUP(B69,Register!$A$7:$AM$311,21,FALSE))</f>
        <v>-</v>
      </c>
      <c r="FY69" s="7" t="str">
        <f>IF(AND(C69=""),"-",VLOOKUP(B69,Register!$A$7:$AM$311,22,FALSE))</f>
        <v>-</v>
      </c>
      <c r="FZ69" s="7" t="str">
        <f>IF(AND(C69=""),"-",VLOOKUP(B69,Register!$A$7:$AM$311,23,FALSE))</f>
        <v>-</v>
      </c>
      <c r="GA69" s="7" t="str">
        <f>IF(AND(C69=""),"-",VLOOKUP(B69,Register!$A$7:$AM$311,24,FALSE))</f>
        <v>-</v>
      </c>
      <c r="GB69" s="7" t="str">
        <f>IF(AND(C69=""),"-",VLOOKUP(B69,Register!$A$7:$AM$311,25,FALSE))</f>
        <v>-</v>
      </c>
      <c r="GC69" s="7" t="str">
        <f>IF(AND(C69=""),"-",VLOOKUP(B69,Register!$A$7:$AM$311,26,FALSE))</f>
        <v>-</v>
      </c>
      <c r="GD69" s="7" t="str">
        <f>IF(AND(C69=""),"-",VLOOKUP(B69,Register!$A$7:$AM$311,27,FALSE))</f>
        <v>-</v>
      </c>
      <c r="GE69" s="7" t="str">
        <f>IF(AND(C69=""),"-",VLOOKUP(B69,Register!$A$7:$AM$311,28,FALSE))</f>
        <v>-</v>
      </c>
      <c r="GF69" s="7" t="str">
        <f>IF(AND(C69=""),"-",VLOOKUP(B69,Register!$A$7:$AM$311,29,FALSE))</f>
        <v>-</v>
      </c>
      <c r="GG69" s="7" t="str">
        <f>IF(AND(C69=""),"-",VLOOKUP(B69,Register!$A$7:$AM$311,30,FALSE))</f>
        <v>-</v>
      </c>
      <c r="GH69" s="8" t="str">
        <f>IF(AND(C69=""),"-",VLOOKUP(B69,Register!$A$7:$AM$311,31,FALSE))</f>
        <v>-</v>
      </c>
      <c r="GI69" s="309" t="str">
        <f>IF(AND(C69=""),"",VLOOKUP(B69,Register!$A$7:$CL$311,36,FALSE))</f>
        <v/>
      </c>
      <c r="GJ69" s="182" t="str">
        <f t="shared" si="90"/>
        <v/>
      </c>
      <c r="GK69" s="312" t="str">
        <f t="shared" si="91"/>
        <v/>
      </c>
      <c r="GL69" s="314" t="str">
        <f t="shared" si="92"/>
        <v/>
      </c>
      <c r="GM69" s="3"/>
      <c r="GP69" s="315"/>
      <c r="GR69" s="3"/>
      <c r="GS69" s="3"/>
      <c r="GT69" s="3"/>
      <c r="GU69" s="3"/>
      <c r="GV69" s="3"/>
      <c r="GW69" s="3"/>
      <c r="GX69" s="3"/>
      <c r="GY69" s="3"/>
      <c r="GZ69" s="3"/>
      <c r="HA69" s="3"/>
      <c r="HB69" s="3"/>
      <c r="HC69" s="3"/>
      <c r="HD69" s="3"/>
      <c r="HE69" s="3"/>
      <c r="HF69" s="3"/>
      <c r="HG69" s="3"/>
      <c r="HH69" s="3"/>
      <c r="HI69" s="3"/>
      <c r="HJ69" s="3"/>
      <c r="HK69" s="3"/>
      <c r="HL69" s="3"/>
      <c r="HM69" s="3"/>
      <c r="HW69" s="321" t="str">
        <f>IF(ISNA(VLOOKUP(B69,Register!A$7:Z$315,9,FALSE)),"",VLOOKUP(B69,Register!A$7:Z$315,9,FALSE))</f>
        <v/>
      </c>
      <c r="HX69" s="321" t="str">
        <f>IF(ISNA(VLOOKUP(B69,Register!A$7:Z$315,12,FALSE)),"",VLOOKUP(B69,Register!A$7:Z$315,12,FALSE))</f>
        <v/>
      </c>
      <c r="HY69" s="321" t="str">
        <f t="shared" si="93"/>
        <v/>
      </c>
      <c r="HZ69" s="321" t="str">
        <f t="shared" si="94"/>
        <v/>
      </c>
      <c r="IA69" s="321" t="str">
        <f t="shared" si="95"/>
        <v/>
      </c>
      <c r="IB69" s="321" t="str">
        <f t="shared" si="96"/>
        <v/>
      </c>
      <c r="IC69" s="321" t="str">
        <f t="shared" si="97"/>
        <v/>
      </c>
      <c r="ID69" s="321" t="str">
        <f t="shared" si="98"/>
        <v/>
      </c>
      <c r="IE69" s="321" t="str">
        <f t="shared" si="99"/>
        <v/>
      </c>
      <c r="IF69" s="321" t="str">
        <f t="shared" si="100"/>
        <v/>
      </c>
    </row>
    <row r="70" spans="1:240" ht="21">
      <c r="A70" s="172">
        <v>58</v>
      </c>
      <c r="B70" s="197"/>
      <c r="C70" s="196" t="str">
        <f>IF(ISNA(VLOOKUP(B70,Register!A$7:Z$315,3,FALSE)),"",VLOOKUP(B70,Register!A$7:Z$315,3,FALSE))</f>
        <v/>
      </c>
      <c r="D70" s="196" t="str">
        <f>IF(ISNA(VLOOKUP(B70,Register!A$7:Z$315,4,FALSE)),"",VLOOKUP(B70,Register!A$7:Z$315,4,FALSE))</f>
        <v/>
      </c>
      <c r="E70" s="195" t="str">
        <f>IF(ISNA(VLOOKUP(B70,Register!A$7:Z$315,6,FALSE)),"",VLOOKUP(B70,Register!A$7:Z$315,6,FALSE))</f>
        <v/>
      </c>
      <c r="F70" s="105"/>
      <c r="G70" s="159"/>
      <c r="H70" s="159"/>
      <c r="I70" s="168" t="str">
        <f t="shared" si="2"/>
        <v/>
      </c>
      <c r="J70" s="5" t="str">
        <f t="shared" si="3"/>
        <v/>
      </c>
      <c r="K70" s="159"/>
      <c r="L70" s="159"/>
      <c r="M70" s="168" t="str">
        <f t="shared" si="4"/>
        <v/>
      </c>
      <c r="N70" s="5" t="str">
        <f t="shared" si="5"/>
        <v/>
      </c>
      <c r="O70" s="159"/>
      <c r="P70" s="159"/>
      <c r="Q70" s="168" t="str">
        <f t="shared" si="6"/>
        <v/>
      </c>
      <c r="R70" s="5" t="str">
        <f t="shared" si="7"/>
        <v/>
      </c>
      <c r="S70" s="159"/>
      <c r="T70" s="159"/>
      <c r="U70" s="168" t="str">
        <f t="shared" si="8"/>
        <v/>
      </c>
      <c r="V70" s="5" t="str">
        <f t="shared" si="9"/>
        <v/>
      </c>
      <c r="W70" s="476"/>
      <c r="X70" s="476"/>
      <c r="Y70" s="168" t="str">
        <f t="shared" si="10"/>
        <v/>
      </c>
      <c r="Z70" s="5" t="str">
        <f t="shared" si="11"/>
        <v/>
      </c>
      <c r="AA70" s="160" t="str">
        <f t="shared" si="101"/>
        <v/>
      </c>
      <c r="AB70" s="160" t="str">
        <f t="shared" si="1"/>
        <v/>
      </c>
      <c r="AC70" s="160" t="str">
        <f t="shared" si="12"/>
        <v/>
      </c>
      <c r="AD70" s="6" t="str">
        <f t="shared" si="13"/>
        <v/>
      </c>
      <c r="AE70" s="105"/>
      <c r="AF70" s="159"/>
      <c r="AG70" s="159"/>
      <c r="AH70" s="168" t="str">
        <f t="shared" si="14"/>
        <v/>
      </c>
      <c r="AI70" s="5" t="str">
        <f t="shared" si="15"/>
        <v/>
      </c>
      <c r="AJ70" s="159"/>
      <c r="AK70" s="159"/>
      <c r="AL70" s="168" t="str">
        <f t="shared" si="16"/>
        <v/>
      </c>
      <c r="AM70" s="5" t="str">
        <f t="shared" si="17"/>
        <v/>
      </c>
      <c r="AN70" s="159"/>
      <c r="AO70" s="159"/>
      <c r="AP70" s="168" t="str">
        <f t="shared" si="18"/>
        <v/>
      </c>
      <c r="AQ70" s="5" t="str">
        <f t="shared" si="19"/>
        <v/>
      </c>
      <c r="AR70" s="159"/>
      <c r="AS70" s="159"/>
      <c r="AT70" s="168" t="str">
        <f t="shared" si="20"/>
        <v/>
      </c>
      <c r="AU70" s="5" t="str">
        <f t="shared" si="21"/>
        <v/>
      </c>
      <c r="AV70" s="476"/>
      <c r="AW70" s="476"/>
      <c r="AX70" s="168" t="str">
        <f t="shared" si="22"/>
        <v/>
      </c>
      <c r="AY70" s="5" t="str">
        <f t="shared" si="23"/>
        <v/>
      </c>
      <c r="AZ70" s="160" t="str">
        <f t="shared" si="24"/>
        <v/>
      </c>
      <c r="BA70" s="160" t="str">
        <f t="shared" si="25"/>
        <v/>
      </c>
      <c r="BB70" s="160" t="str">
        <f t="shared" si="26"/>
        <v/>
      </c>
      <c r="BC70" s="6" t="str">
        <f t="shared" si="27"/>
        <v/>
      </c>
      <c r="BD70" s="105"/>
      <c r="BE70" s="159"/>
      <c r="BF70" s="159"/>
      <c r="BG70" s="168" t="str">
        <f t="shared" si="28"/>
        <v/>
      </c>
      <c r="BH70" s="5" t="str">
        <f t="shared" si="29"/>
        <v/>
      </c>
      <c r="BI70" s="159"/>
      <c r="BJ70" s="159"/>
      <c r="BK70" s="168" t="str">
        <f t="shared" si="30"/>
        <v/>
      </c>
      <c r="BL70" s="5" t="str">
        <f t="shared" si="31"/>
        <v/>
      </c>
      <c r="BM70" s="159"/>
      <c r="BN70" s="159"/>
      <c r="BO70" s="168" t="str">
        <f t="shared" si="32"/>
        <v/>
      </c>
      <c r="BP70" s="5" t="str">
        <f t="shared" si="33"/>
        <v/>
      </c>
      <c r="BQ70" s="159"/>
      <c r="BR70" s="159"/>
      <c r="BS70" s="168" t="str">
        <f t="shared" si="34"/>
        <v/>
      </c>
      <c r="BT70" s="5" t="str">
        <f t="shared" si="35"/>
        <v/>
      </c>
      <c r="BU70" s="476"/>
      <c r="BV70" s="476"/>
      <c r="BW70" s="168" t="str">
        <f t="shared" si="36"/>
        <v/>
      </c>
      <c r="BX70" s="5" t="str">
        <f t="shared" si="37"/>
        <v/>
      </c>
      <c r="BY70" s="160" t="str">
        <f t="shared" si="38"/>
        <v/>
      </c>
      <c r="BZ70" s="160" t="str">
        <f t="shared" si="39"/>
        <v/>
      </c>
      <c r="CA70" s="160" t="str">
        <f t="shared" si="40"/>
        <v/>
      </c>
      <c r="CB70" s="6" t="str">
        <f t="shared" si="41"/>
        <v/>
      </c>
      <c r="CC70" s="105"/>
      <c r="CD70" s="159"/>
      <c r="CE70" s="159"/>
      <c r="CF70" s="168" t="str">
        <f t="shared" si="42"/>
        <v/>
      </c>
      <c r="CG70" s="5" t="str">
        <f t="shared" si="43"/>
        <v/>
      </c>
      <c r="CH70" s="159"/>
      <c r="CI70" s="159"/>
      <c r="CJ70" s="168" t="str">
        <f t="shared" si="44"/>
        <v/>
      </c>
      <c r="CK70" s="5" t="str">
        <f t="shared" si="45"/>
        <v/>
      </c>
      <c r="CL70" s="159"/>
      <c r="CM70" s="159"/>
      <c r="CN70" s="168" t="str">
        <f t="shared" si="46"/>
        <v/>
      </c>
      <c r="CO70" s="5" t="str">
        <f t="shared" si="47"/>
        <v/>
      </c>
      <c r="CP70" s="159"/>
      <c r="CQ70" s="159"/>
      <c r="CR70" s="168" t="str">
        <f t="shared" si="48"/>
        <v/>
      </c>
      <c r="CS70" s="5" t="str">
        <f t="shared" si="49"/>
        <v/>
      </c>
      <c r="CT70" s="476"/>
      <c r="CU70" s="476"/>
      <c r="CV70" s="168" t="str">
        <f t="shared" si="50"/>
        <v/>
      </c>
      <c r="CW70" s="5" t="str">
        <f t="shared" si="51"/>
        <v/>
      </c>
      <c r="CX70" s="160" t="str">
        <f t="shared" si="52"/>
        <v/>
      </c>
      <c r="CY70" s="160" t="str">
        <f t="shared" si="53"/>
        <v/>
      </c>
      <c r="CZ70" s="160" t="str">
        <f t="shared" si="54"/>
        <v/>
      </c>
      <c r="DA70" s="6" t="str">
        <f t="shared" si="55"/>
        <v/>
      </c>
      <c r="DB70" s="105"/>
      <c r="DC70" s="159"/>
      <c r="DD70" s="159"/>
      <c r="DE70" s="168" t="str">
        <f t="shared" si="56"/>
        <v/>
      </c>
      <c r="DF70" s="5" t="str">
        <f t="shared" si="57"/>
        <v/>
      </c>
      <c r="DG70" s="159"/>
      <c r="DH70" s="159"/>
      <c r="DI70" s="168" t="str">
        <f t="shared" si="58"/>
        <v/>
      </c>
      <c r="DJ70" s="5" t="str">
        <f t="shared" si="59"/>
        <v/>
      </c>
      <c r="DK70" s="159"/>
      <c r="DL70" s="159"/>
      <c r="DM70" s="168" t="str">
        <f t="shared" si="60"/>
        <v/>
      </c>
      <c r="DN70" s="5" t="str">
        <f t="shared" si="61"/>
        <v/>
      </c>
      <c r="DO70" s="159"/>
      <c r="DP70" s="159"/>
      <c r="DQ70" s="168" t="str">
        <f t="shared" si="62"/>
        <v/>
      </c>
      <c r="DR70" s="5" t="str">
        <f t="shared" si="63"/>
        <v/>
      </c>
      <c r="DS70" s="476"/>
      <c r="DT70" s="476"/>
      <c r="DU70" s="168" t="str">
        <f t="shared" si="64"/>
        <v/>
      </c>
      <c r="DV70" s="5" t="str">
        <f t="shared" si="65"/>
        <v/>
      </c>
      <c r="DW70" s="160" t="str">
        <f t="shared" si="66"/>
        <v/>
      </c>
      <c r="DX70" s="160" t="str">
        <f t="shared" si="67"/>
        <v/>
      </c>
      <c r="DY70" s="160" t="str">
        <f t="shared" si="68"/>
        <v/>
      </c>
      <c r="DZ70" s="6" t="str">
        <f t="shared" si="69"/>
        <v/>
      </c>
      <c r="EA70" s="105"/>
      <c r="EB70" s="159"/>
      <c r="EC70" s="159"/>
      <c r="ED70" s="168" t="str">
        <f t="shared" si="70"/>
        <v/>
      </c>
      <c r="EE70" s="5" t="str">
        <f t="shared" si="71"/>
        <v/>
      </c>
      <c r="EF70" s="159"/>
      <c r="EG70" s="159"/>
      <c r="EH70" s="168" t="str">
        <f t="shared" si="72"/>
        <v/>
      </c>
      <c r="EI70" s="5" t="str">
        <f t="shared" si="73"/>
        <v/>
      </c>
      <c r="EJ70" s="159"/>
      <c r="EK70" s="159"/>
      <c r="EL70" s="168" t="str">
        <f t="shared" si="74"/>
        <v/>
      </c>
      <c r="EM70" s="5" t="str">
        <f t="shared" si="75"/>
        <v/>
      </c>
      <c r="EN70" s="159"/>
      <c r="EO70" s="159"/>
      <c r="EP70" s="168" t="str">
        <f t="shared" si="76"/>
        <v/>
      </c>
      <c r="EQ70" s="5" t="str">
        <f t="shared" si="77"/>
        <v/>
      </c>
      <c r="ER70" s="476"/>
      <c r="ES70" s="476"/>
      <c r="ET70" s="168" t="str">
        <f t="shared" si="78"/>
        <v/>
      </c>
      <c r="EU70" s="5" t="str">
        <f t="shared" si="79"/>
        <v/>
      </c>
      <c r="EV70" s="160" t="str">
        <f t="shared" si="80"/>
        <v/>
      </c>
      <c r="EW70" s="160" t="str">
        <f t="shared" si="81"/>
        <v/>
      </c>
      <c r="EX70" s="160" t="str">
        <f t="shared" si="82"/>
        <v/>
      </c>
      <c r="EY70" s="6" t="str">
        <f t="shared" si="83"/>
        <v/>
      </c>
      <c r="EZ70" s="105"/>
      <c r="FA70" s="105"/>
      <c r="FB70" s="105"/>
      <c r="FC70" s="105"/>
      <c r="FD70" s="105"/>
      <c r="FE70" s="106" t="str">
        <f t="shared" si="84"/>
        <v/>
      </c>
      <c r="FF70" s="100" t="str">
        <f t="shared" si="85"/>
        <v xml:space="preserve"> </v>
      </c>
      <c r="FG70" s="105"/>
      <c r="FH70" s="105"/>
      <c r="FI70" s="105"/>
      <c r="FJ70" s="105"/>
      <c r="FK70" s="105"/>
      <c r="FL70" s="107" t="str">
        <f t="shared" si="86"/>
        <v/>
      </c>
      <c r="FM70" s="101" t="str">
        <f t="shared" si="87"/>
        <v xml:space="preserve"> </v>
      </c>
      <c r="FN70" s="105"/>
      <c r="FO70" s="105"/>
      <c r="FP70" s="105"/>
      <c r="FQ70" s="105"/>
      <c r="FR70" s="105"/>
      <c r="FS70" s="204" t="str">
        <f t="shared" si="88"/>
        <v/>
      </c>
      <c r="FT70" s="205" t="str">
        <f t="shared" si="89"/>
        <v xml:space="preserve"> </v>
      </c>
      <c r="FU70" s="477"/>
      <c r="FV70" s="316" t="str">
        <f>IF(AND(C70=""),"-",VLOOKUP(B70,Register!$A$7:$AM$311,19,FALSE))</f>
        <v>-</v>
      </c>
      <c r="FW70" s="7" t="str">
        <f>IF(AND(C70=""),"-",VLOOKUP(B70,Register!$A$7:$AM$311,20,FALSE))</f>
        <v>-</v>
      </c>
      <c r="FX70" s="7" t="str">
        <f>IF(AND(C70=""),"-",VLOOKUP(B70,Register!$A$7:$AM$311,21,FALSE))</f>
        <v>-</v>
      </c>
      <c r="FY70" s="7" t="str">
        <f>IF(AND(C70=""),"-",VLOOKUP(B70,Register!$A$7:$AM$311,22,FALSE))</f>
        <v>-</v>
      </c>
      <c r="FZ70" s="7" t="str">
        <f>IF(AND(C70=""),"-",VLOOKUP(B70,Register!$A$7:$AM$311,23,FALSE))</f>
        <v>-</v>
      </c>
      <c r="GA70" s="7" t="str">
        <f>IF(AND(C70=""),"-",VLOOKUP(B70,Register!$A$7:$AM$311,24,FALSE))</f>
        <v>-</v>
      </c>
      <c r="GB70" s="7" t="str">
        <f>IF(AND(C70=""),"-",VLOOKUP(B70,Register!$A$7:$AM$311,25,FALSE))</f>
        <v>-</v>
      </c>
      <c r="GC70" s="7" t="str">
        <f>IF(AND(C70=""),"-",VLOOKUP(B70,Register!$A$7:$AM$311,26,FALSE))</f>
        <v>-</v>
      </c>
      <c r="GD70" s="7" t="str">
        <f>IF(AND(C70=""),"-",VLOOKUP(B70,Register!$A$7:$AM$311,27,FALSE))</f>
        <v>-</v>
      </c>
      <c r="GE70" s="7" t="str">
        <f>IF(AND(C70=""),"-",VLOOKUP(B70,Register!$A$7:$AM$311,28,FALSE))</f>
        <v>-</v>
      </c>
      <c r="GF70" s="7" t="str">
        <f>IF(AND(C70=""),"-",VLOOKUP(B70,Register!$A$7:$AM$311,29,FALSE))</f>
        <v>-</v>
      </c>
      <c r="GG70" s="7" t="str">
        <f>IF(AND(C70=""),"-",VLOOKUP(B70,Register!$A$7:$AM$311,30,FALSE))</f>
        <v>-</v>
      </c>
      <c r="GH70" s="8" t="str">
        <f>IF(AND(C70=""),"-",VLOOKUP(B70,Register!$A$7:$AM$311,31,FALSE))</f>
        <v>-</v>
      </c>
      <c r="GI70" s="309" t="str">
        <f>IF(AND(C70=""),"",VLOOKUP(B70,Register!$A$7:$CL$311,36,FALSE))</f>
        <v/>
      </c>
      <c r="GJ70" s="182" t="str">
        <f t="shared" si="90"/>
        <v/>
      </c>
      <c r="GK70" s="312" t="str">
        <f t="shared" si="91"/>
        <v/>
      </c>
      <c r="GL70" s="314" t="str">
        <f t="shared" si="92"/>
        <v/>
      </c>
      <c r="GM70" s="3"/>
      <c r="GR70" s="3"/>
      <c r="GS70" s="3"/>
      <c r="GT70" s="3"/>
      <c r="GU70" s="3"/>
      <c r="GV70" s="3"/>
      <c r="GW70" s="3"/>
      <c r="GX70" s="3"/>
      <c r="GY70" s="3"/>
      <c r="GZ70" s="3"/>
      <c r="HA70" s="3"/>
      <c r="HB70" s="3"/>
      <c r="HC70" s="3"/>
      <c r="HD70" s="3"/>
      <c r="HE70" s="3"/>
      <c r="HF70" s="3"/>
      <c r="HG70" s="3"/>
      <c r="HH70" s="3"/>
      <c r="HI70" s="3"/>
      <c r="HJ70" s="3"/>
      <c r="HK70" s="3"/>
      <c r="HL70" s="3"/>
      <c r="HM70" s="3"/>
      <c r="HW70" s="321" t="str">
        <f>IF(ISNA(VLOOKUP(B70,Register!A$7:Z$315,9,FALSE)),"",VLOOKUP(B70,Register!A$7:Z$315,9,FALSE))</f>
        <v/>
      </c>
      <c r="HX70" s="321" t="str">
        <f>IF(ISNA(VLOOKUP(B70,Register!A$7:Z$315,12,FALSE)),"",VLOOKUP(B70,Register!A$7:Z$315,12,FALSE))</f>
        <v/>
      </c>
      <c r="HY70" s="321" t="str">
        <f t="shared" si="93"/>
        <v/>
      </c>
      <c r="HZ70" s="321" t="str">
        <f t="shared" si="94"/>
        <v/>
      </c>
      <c r="IA70" s="321" t="str">
        <f t="shared" si="95"/>
        <v/>
      </c>
      <c r="IB70" s="321" t="str">
        <f t="shared" si="96"/>
        <v/>
      </c>
      <c r="IC70" s="321" t="str">
        <f t="shared" si="97"/>
        <v/>
      </c>
      <c r="ID70" s="321" t="str">
        <f t="shared" si="98"/>
        <v/>
      </c>
      <c r="IE70" s="321" t="str">
        <f t="shared" si="99"/>
        <v/>
      </c>
      <c r="IF70" s="321" t="str">
        <f t="shared" si="100"/>
        <v/>
      </c>
    </row>
    <row r="71" spans="1:240" ht="21">
      <c r="A71" s="172">
        <v>59</v>
      </c>
      <c r="B71" s="197"/>
      <c r="C71" s="196" t="str">
        <f>IF(ISNA(VLOOKUP(B71,Register!A$7:Z$315,3,FALSE)),"",VLOOKUP(B71,Register!A$7:Z$315,3,FALSE))</f>
        <v/>
      </c>
      <c r="D71" s="196" t="str">
        <f>IF(ISNA(VLOOKUP(B71,Register!A$7:Z$315,4,FALSE)),"",VLOOKUP(B71,Register!A$7:Z$315,4,FALSE))</f>
        <v/>
      </c>
      <c r="E71" s="195" t="str">
        <f>IF(ISNA(VLOOKUP(B71,Register!A$7:Z$315,6,FALSE)),"",VLOOKUP(B71,Register!A$7:Z$315,6,FALSE))</f>
        <v/>
      </c>
      <c r="F71" s="105"/>
      <c r="G71" s="159"/>
      <c r="H71" s="159"/>
      <c r="I71" s="168" t="str">
        <f t="shared" si="2"/>
        <v/>
      </c>
      <c r="J71" s="5" t="str">
        <f t="shared" si="3"/>
        <v/>
      </c>
      <c r="K71" s="159"/>
      <c r="L71" s="159"/>
      <c r="M71" s="168" t="str">
        <f t="shared" si="4"/>
        <v/>
      </c>
      <c r="N71" s="5" t="str">
        <f t="shared" si="5"/>
        <v/>
      </c>
      <c r="O71" s="159"/>
      <c r="P71" s="159"/>
      <c r="Q71" s="168" t="str">
        <f t="shared" si="6"/>
        <v/>
      </c>
      <c r="R71" s="5" t="str">
        <f t="shared" si="7"/>
        <v/>
      </c>
      <c r="S71" s="159"/>
      <c r="T71" s="159"/>
      <c r="U71" s="168" t="str">
        <f t="shared" si="8"/>
        <v/>
      </c>
      <c r="V71" s="5" t="str">
        <f t="shared" si="9"/>
        <v/>
      </c>
      <c r="W71" s="476"/>
      <c r="X71" s="476"/>
      <c r="Y71" s="168" t="str">
        <f t="shared" si="10"/>
        <v/>
      </c>
      <c r="Z71" s="5" t="str">
        <f t="shared" si="11"/>
        <v/>
      </c>
      <c r="AA71" s="160" t="str">
        <f t="shared" si="101"/>
        <v/>
      </c>
      <c r="AB71" s="160" t="str">
        <f t="shared" si="1"/>
        <v/>
      </c>
      <c r="AC71" s="160" t="str">
        <f t="shared" si="12"/>
        <v/>
      </c>
      <c r="AD71" s="6" t="str">
        <f t="shared" si="13"/>
        <v/>
      </c>
      <c r="AE71" s="105"/>
      <c r="AF71" s="159"/>
      <c r="AG71" s="159"/>
      <c r="AH71" s="168" t="str">
        <f t="shared" si="14"/>
        <v/>
      </c>
      <c r="AI71" s="5" t="str">
        <f t="shared" si="15"/>
        <v/>
      </c>
      <c r="AJ71" s="159"/>
      <c r="AK71" s="159"/>
      <c r="AL71" s="168" t="str">
        <f t="shared" si="16"/>
        <v/>
      </c>
      <c r="AM71" s="5" t="str">
        <f t="shared" si="17"/>
        <v/>
      </c>
      <c r="AN71" s="159"/>
      <c r="AO71" s="159"/>
      <c r="AP71" s="168" t="str">
        <f t="shared" si="18"/>
        <v/>
      </c>
      <c r="AQ71" s="5" t="str">
        <f t="shared" si="19"/>
        <v/>
      </c>
      <c r="AR71" s="159"/>
      <c r="AS71" s="159"/>
      <c r="AT71" s="168" t="str">
        <f t="shared" si="20"/>
        <v/>
      </c>
      <c r="AU71" s="5" t="str">
        <f t="shared" si="21"/>
        <v/>
      </c>
      <c r="AV71" s="476"/>
      <c r="AW71" s="476"/>
      <c r="AX71" s="168" t="str">
        <f t="shared" si="22"/>
        <v/>
      </c>
      <c r="AY71" s="5" t="str">
        <f t="shared" si="23"/>
        <v/>
      </c>
      <c r="AZ71" s="160" t="str">
        <f t="shared" si="24"/>
        <v/>
      </c>
      <c r="BA71" s="160" t="str">
        <f t="shared" si="25"/>
        <v/>
      </c>
      <c r="BB71" s="160" t="str">
        <f t="shared" si="26"/>
        <v/>
      </c>
      <c r="BC71" s="6" t="str">
        <f t="shared" si="27"/>
        <v/>
      </c>
      <c r="BD71" s="105"/>
      <c r="BE71" s="159"/>
      <c r="BF71" s="159"/>
      <c r="BG71" s="168" t="str">
        <f t="shared" si="28"/>
        <v/>
      </c>
      <c r="BH71" s="5" t="str">
        <f t="shared" si="29"/>
        <v/>
      </c>
      <c r="BI71" s="159"/>
      <c r="BJ71" s="159"/>
      <c r="BK71" s="168" t="str">
        <f t="shared" si="30"/>
        <v/>
      </c>
      <c r="BL71" s="5" t="str">
        <f t="shared" si="31"/>
        <v/>
      </c>
      <c r="BM71" s="159"/>
      <c r="BN71" s="159"/>
      <c r="BO71" s="168" t="str">
        <f t="shared" si="32"/>
        <v/>
      </c>
      <c r="BP71" s="5" t="str">
        <f t="shared" si="33"/>
        <v/>
      </c>
      <c r="BQ71" s="159"/>
      <c r="BR71" s="159"/>
      <c r="BS71" s="168" t="str">
        <f t="shared" si="34"/>
        <v/>
      </c>
      <c r="BT71" s="5" t="str">
        <f t="shared" si="35"/>
        <v/>
      </c>
      <c r="BU71" s="476"/>
      <c r="BV71" s="476"/>
      <c r="BW71" s="168" t="str">
        <f t="shared" si="36"/>
        <v/>
      </c>
      <c r="BX71" s="5" t="str">
        <f t="shared" si="37"/>
        <v/>
      </c>
      <c r="BY71" s="160" t="str">
        <f t="shared" si="38"/>
        <v/>
      </c>
      <c r="BZ71" s="160" t="str">
        <f t="shared" si="39"/>
        <v/>
      </c>
      <c r="CA71" s="160" t="str">
        <f t="shared" si="40"/>
        <v/>
      </c>
      <c r="CB71" s="6" t="str">
        <f t="shared" si="41"/>
        <v/>
      </c>
      <c r="CC71" s="105"/>
      <c r="CD71" s="159"/>
      <c r="CE71" s="159"/>
      <c r="CF71" s="168" t="str">
        <f t="shared" si="42"/>
        <v/>
      </c>
      <c r="CG71" s="5" t="str">
        <f t="shared" si="43"/>
        <v/>
      </c>
      <c r="CH71" s="159"/>
      <c r="CI71" s="159"/>
      <c r="CJ71" s="168" t="str">
        <f t="shared" si="44"/>
        <v/>
      </c>
      <c r="CK71" s="5" t="str">
        <f t="shared" si="45"/>
        <v/>
      </c>
      <c r="CL71" s="159"/>
      <c r="CM71" s="159"/>
      <c r="CN71" s="168" t="str">
        <f t="shared" si="46"/>
        <v/>
      </c>
      <c r="CO71" s="5" t="str">
        <f t="shared" si="47"/>
        <v/>
      </c>
      <c r="CP71" s="159"/>
      <c r="CQ71" s="159"/>
      <c r="CR71" s="168" t="str">
        <f t="shared" si="48"/>
        <v/>
      </c>
      <c r="CS71" s="5" t="str">
        <f t="shared" si="49"/>
        <v/>
      </c>
      <c r="CT71" s="476"/>
      <c r="CU71" s="476"/>
      <c r="CV71" s="168" t="str">
        <f t="shared" si="50"/>
        <v/>
      </c>
      <c r="CW71" s="5" t="str">
        <f t="shared" si="51"/>
        <v/>
      </c>
      <c r="CX71" s="160" t="str">
        <f t="shared" si="52"/>
        <v/>
      </c>
      <c r="CY71" s="160" t="str">
        <f t="shared" si="53"/>
        <v/>
      </c>
      <c r="CZ71" s="160" t="str">
        <f t="shared" si="54"/>
        <v/>
      </c>
      <c r="DA71" s="6" t="str">
        <f t="shared" si="55"/>
        <v/>
      </c>
      <c r="DB71" s="105"/>
      <c r="DC71" s="159"/>
      <c r="DD71" s="159"/>
      <c r="DE71" s="168" t="str">
        <f t="shared" si="56"/>
        <v/>
      </c>
      <c r="DF71" s="5" t="str">
        <f t="shared" si="57"/>
        <v/>
      </c>
      <c r="DG71" s="159"/>
      <c r="DH71" s="159"/>
      <c r="DI71" s="168" t="str">
        <f t="shared" si="58"/>
        <v/>
      </c>
      <c r="DJ71" s="5" t="str">
        <f t="shared" si="59"/>
        <v/>
      </c>
      <c r="DK71" s="159"/>
      <c r="DL71" s="159"/>
      <c r="DM71" s="168" t="str">
        <f t="shared" si="60"/>
        <v/>
      </c>
      <c r="DN71" s="5" t="str">
        <f t="shared" si="61"/>
        <v/>
      </c>
      <c r="DO71" s="159"/>
      <c r="DP71" s="159"/>
      <c r="DQ71" s="168" t="str">
        <f t="shared" si="62"/>
        <v/>
      </c>
      <c r="DR71" s="5" t="str">
        <f t="shared" si="63"/>
        <v/>
      </c>
      <c r="DS71" s="476"/>
      <c r="DT71" s="476"/>
      <c r="DU71" s="168" t="str">
        <f t="shared" si="64"/>
        <v/>
      </c>
      <c r="DV71" s="5" t="str">
        <f t="shared" si="65"/>
        <v/>
      </c>
      <c r="DW71" s="160" t="str">
        <f t="shared" si="66"/>
        <v/>
      </c>
      <c r="DX71" s="160" t="str">
        <f t="shared" si="67"/>
        <v/>
      </c>
      <c r="DY71" s="160" t="str">
        <f t="shared" si="68"/>
        <v/>
      </c>
      <c r="DZ71" s="6" t="str">
        <f t="shared" si="69"/>
        <v/>
      </c>
      <c r="EA71" s="105"/>
      <c r="EB71" s="159"/>
      <c r="EC71" s="159"/>
      <c r="ED71" s="168" t="str">
        <f t="shared" si="70"/>
        <v/>
      </c>
      <c r="EE71" s="5" t="str">
        <f t="shared" si="71"/>
        <v/>
      </c>
      <c r="EF71" s="159"/>
      <c r="EG71" s="159"/>
      <c r="EH71" s="168" t="str">
        <f t="shared" si="72"/>
        <v/>
      </c>
      <c r="EI71" s="5" t="str">
        <f t="shared" si="73"/>
        <v/>
      </c>
      <c r="EJ71" s="159"/>
      <c r="EK71" s="159"/>
      <c r="EL71" s="168" t="str">
        <f t="shared" si="74"/>
        <v/>
      </c>
      <c r="EM71" s="5" t="str">
        <f t="shared" si="75"/>
        <v/>
      </c>
      <c r="EN71" s="159"/>
      <c r="EO71" s="159"/>
      <c r="EP71" s="168" t="str">
        <f t="shared" si="76"/>
        <v/>
      </c>
      <c r="EQ71" s="5" t="str">
        <f t="shared" si="77"/>
        <v/>
      </c>
      <c r="ER71" s="476"/>
      <c r="ES71" s="476"/>
      <c r="ET71" s="168" t="str">
        <f t="shared" si="78"/>
        <v/>
      </c>
      <c r="EU71" s="5" t="str">
        <f t="shared" si="79"/>
        <v/>
      </c>
      <c r="EV71" s="160" t="str">
        <f t="shared" si="80"/>
        <v/>
      </c>
      <c r="EW71" s="160" t="str">
        <f t="shared" si="81"/>
        <v/>
      </c>
      <c r="EX71" s="160" t="str">
        <f t="shared" si="82"/>
        <v/>
      </c>
      <c r="EY71" s="6" t="str">
        <f t="shared" si="83"/>
        <v/>
      </c>
      <c r="EZ71" s="105"/>
      <c r="FA71" s="105"/>
      <c r="FB71" s="105"/>
      <c r="FC71" s="105"/>
      <c r="FD71" s="105"/>
      <c r="FE71" s="106" t="str">
        <f t="shared" si="84"/>
        <v/>
      </c>
      <c r="FF71" s="100" t="str">
        <f t="shared" si="85"/>
        <v xml:space="preserve"> </v>
      </c>
      <c r="FG71" s="105"/>
      <c r="FH71" s="105"/>
      <c r="FI71" s="105"/>
      <c r="FJ71" s="105"/>
      <c r="FK71" s="105"/>
      <c r="FL71" s="107" t="str">
        <f t="shared" si="86"/>
        <v/>
      </c>
      <c r="FM71" s="101" t="str">
        <f t="shared" si="87"/>
        <v xml:space="preserve"> </v>
      </c>
      <c r="FN71" s="105"/>
      <c r="FO71" s="105"/>
      <c r="FP71" s="105"/>
      <c r="FQ71" s="105"/>
      <c r="FR71" s="105"/>
      <c r="FS71" s="204" t="str">
        <f t="shared" si="88"/>
        <v/>
      </c>
      <c r="FT71" s="205" t="str">
        <f t="shared" si="89"/>
        <v xml:space="preserve"> </v>
      </c>
      <c r="FU71" s="477"/>
      <c r="FV71" s="316" t="str">
        <f>IF(AND(C71=""),"-",VLOOKUP(B71,Register!$A$7:$AM$311,19,FALSE))</f>
        <v>-</v>
      </c>
      <c r="FW71" s="7" t="str">
        <f>IF(AND(C71=""),"-",VLOOKUP(B71,Register!$A$7:$AM$311,20,FALSE))</f>
        <v>-</v>
      </c>
      <c r="FX71" s="7" t="str">
        <f>IF(AND(C71=""),"-",VLOOKUP(B71,Register!$A$7:$AM$311,21,FALSE))</f>
        <v>-</v>
      </c>
      <c r="FY71" s="7" t="str">
        <f>IF(AND(C71=""),"-",VLOOKUP(B71,Register!$A$7:$AM$311,22,FALSE))</f>
        <v>-</v>
      </c>
      <c r="FZ71" s="7" t="str">
        <f>IF(AND(C71=""),"-",VLOOKUP(B71,Register!$A$7:$AM$311,23,FALSE))</f>
        <v>-</v>
      </c>
      <c r="GA71" s="7" t="str">
        <f>IF(AND(C71=""),"-",VLOOKUP(B71,Register!$A$7:$AM$311,24,FALSE))</f>
        <v>-</v>
      </c>
      <c r="GB71" s="7" t="str">
        <f>IF(AND(C71=""),"-",VLOOKUP(B71,Register!$A$7:$AM$311,25,FALSE))</f>
        <v>-</v>
      </c>
      <c r="GC71" s="7" t="str">
        <f>IF(AND(C71=""),"-",VLOOKUP(B71,Register!$A$7:$AM$311,26,FALSE))</f>
        <v>-</v>
      </c>
      <c r="GD71" s="7" t="str">
        <f>IF(AND(C71=""),"-",VLOOKUP(B71,Register!$A$7:$AM$311,27,FALSE))</f>
        <v>-</v>
      </c>
      <c r="GE71" s="7" t="str">
        <f>IF(AND(C71=""),"-",VLOOKUP(B71,Register!$A$7:$AM$311,28,FALSE))</f>
        <v>-</v>
      </c>
      <c r="GF71" s="7" t="str">
        <f>IF(AND(C71=""),"-",VLOOKUP(B71,Register!$A$7:$AM$311,29,FALSE))</f>
        <v>-</v>
      </c>
      <c r="GG71" s="7" t="str">
        <f>IF(AND(C71=""),"-",VLOOKUP(B71,Register!$A$7:$AM$311,30,FALSE))</f>
        <v>-</v>
      </c>
      <c r="GH71" s="8" t="str">
        <f>IF(AND(C71=""),"-",VLOOKUP(B71,Register!$A$7:$AM$311,31,FALSE))</f>
        <v>-</v>
      </c>
      <c r="GI71" s="309" t="str">
        <f>IF(AND(C71=""),"",VLOOKUP(B71,Register!$A$7:$CL$311,36,FALSE))</f>
        <v/>
      </c>
      <c r="GJ71" s="182" t="str">
        <f t="shared" si="90"/>
        <v/>
      </c>
      <c r="GK71" s="312" t="str">
        <f t="shared" si="91"/>
        <v/>
      </c>
      <c r="GL71" s="314" t="str">
        <f t="shared" si="92"/>
        <v/>
      </c>
      <c r="GM71" s="3"/>
      <c r="GR71" s="3"/>
      <c r="GS71" s="3"/>
      <c r="GT71" s="3"/>
      <c r="GU71" s="3"/>
      <c r="GV71" s="3"/>
      <c r="GW71" s="3"/>
      <c r="GX71" s="3"/>
      <c r="GY71" s="3"/>
      <c r="GZ71" s="3"/>
      <c r="HA71" s="3"/>
      <c r="HB71" s="3"/>
      <c r="HC71" s="3"/>
      <c r="HD71" s="3"/>
      <c r="HE71" s="3"/>
      <c r="HF71" s="3"/>
      <c r="HG71" s="3"/>
      <c r="HH71" s="3"/>
      <c r="HI71" s="3"/>
      <c r="HJ71" s="3"/>
      <c r="HK71" s="3"/>
      <c r="HL71" s="3"/>
      <c r="HM71" s="3"/>
      <c r="HW71" s="321" t="str">
        <f>IF(ISNA(VLOOKUP(B71,Register!A$7:Z$315,9,FALSE)),"",VLOOKUP(B71,Register!A$7:Z$315,9,FALSE))</f>
        <v/>
      </c>
      <c r="HX71" s="321" t="str">
        <f>IF(ISNA(VLOOKUP(B71,Register!A$7:Z$315,12,FALSE)),"",VLOOKUP(B71,Register!A$7:Z$315,12,FALSE))</f>
        <v/>
      </c>
      <c r="HY71" s="321" t="str">
        <f t="shared" si="93"/>
        <v/>
      </c>
      <c r="HZ71" s="321" t="str">
        <f t="shared" si="94"/>
        <v/>
      </c>
      <c r="IA71" s="321" t="str">
        <f t="shared" si="95"/>
        <v/>
      </c>
      <c r="IB71" s="321" t="str">
        <f t="shared" si="96"/>
        <v/>
      </c>
      <c r="IC71" s="321" t="str">
        <f t="shared" si="97"/>
        <v/>
      </c>
      <c r="ID71" s="321" t="str">
        <f t="shared" si="98"/>
        <v/>
      </c>
      <c r="IE71" s="321" t="str">
        <f t="shared" si="99"/>
        <v/>
      </c>
      <c r="IF71" s="321" t="str">
        <f t="shared" si="100"/>
        <v/>
      </c>
    </row>
    <row r="72" spans="1:240" ht="21">
      <c r="A72" s="172">
        <v>60</v>
      </c>
      <c r="B72" s="197"/>
      <c r="C72" s="196" t="str">
        <f>IF(ISNA(VLOOKUP(B72,Register!A$7:Z$315,3,FALSE)),"",VLOOKUP(B72,Register!A$7:Z$315,3,FALSE))</f>
        <v/>
      </c>
      <c r="D72" s="196" t="str">
        <f>IF(ISNA(VLOOKUP(B72,Register!A$7:Z$315,4,FALSE)),"",VLOOKUP(B72,Register!A$7:Z$315,4,FALSE))</f>
        <v/>
      </c>
      <c r="E72" s="195" t="str">
        <f>IF(ISNA(VLOOKUP(B72,Register!A$7:Z$315,6,FALSE)),"",VLOOKUP(B72,Register!A$7:Z$315,6,FALSE))</f>
        <v/>
      </c>
      <c r="F72" s="105"/>
      <c r="G72" s="159"/>
      <c r="H72" s="159"/>
      <c r="I72" s="168" t="str">
        <f t="shared" si="2"/>
        <v/>
      </c>
      <c r="J72" s="5" t="str">
        <f t="shared" si="3"/>
        <v/>
      </c>
      <c r="K72" s="159"/>
      <c r="L72" s="159"/>
      <c r="M72" s="168" t="str">
        <f t="shared" si="4"/>
        <v/>
      </c>
      <c r="N72" s="5" t="str">
        <f t="shared" si="5"/>
        <v/>
      </c>
      <c r="O72" s="159"/>
      <c r="P72" s="159"/>
      <c r="Q72" s="168" t="str">
        <f t="shared" si="6"/>
        <v/>
      </c>
      <c r="R72" s="5" t="str">
        <f t="shared" si="7"/>
        <v/>
      </c>
      <c r="S72" s="159"/>
      <c r="T72" s="159"/>
      <c r="U72" s="168" t="str">
        <f t="shared" si="8"/>
        <v/>
      </c>
      <c r="V72" s="5" t="str">
        <f t="shared" si="9"/>
        <v/>
      </c>
      <c r="W72" s="476"/>
      <c r="X72" s="476"/>
      <c r="Y72" s="168" t="str">
        <f t="shared" si="10"/>
        <v/>
      </c>
      <c r="Z72" s="5" t="str">
        <f t="shared" si="11"/>
        <v/>
      </c>
      <c r="AA72" s="160" t="str">
        <f t="shared" si="101"/>
        <v/>
      </c>
      <c r="AB72" s="160" t="str">
        <f t="shared" si="1"/>
        <v/>
      </c>
      <c r="AC72" s="160" t="str">
        <f t="shared" si="12"/>
        <v/>
      </c>
      <c r="AD72" s="6" t="str">
        <f t="shared" si="13"/>
        <v/>
      </c>
      <c r="AE72" s="105"/>
      <c r="AF72" s="159"/>
      <c r="AG72" s="159"/>
      <c r="AH72" s="168" t="str">
        <f t="shared" si="14"/>
        <v/>
      </c>
      <c r="AI72" s="5" t="str">
        <f t="shared" si="15"/>
        <v/>
      </c>
      <c r="AJ72" s="159"/>
      <c r="AK72" s="159"/>
      <c r="AL72" s="168" t="str">
        <f t="shared" si="16"/>
        <v/>
      </c>
      <c r="AM72" s="5" t="str">
        <f t="shared" si="17"/>
        <v/>
      </c>
      <c r="AN72" s="159"/>
      <c r="AO72" s="159"/>
      <c r="AP72" s="168" t="str">
        <f t="shared" si="18"/>
        <v/>
      </c>
      <c r="AQ72" s="5" t="str">
        <f t="shared" si="19"/>
        <v/>
      </c>
      <c r="AR72" s="159"/>
      <c r="AS72" s="159"/>
      <c r="AT72" s="168" t="str">
        <f t="shared" si="20"/>
        <v/>
      </c>
      <c r="AU72" s="5" t="str">
        <f t="shared" si="21"/>
        <v/>
      </c>
      <c r="AV72" s="476"/>
      <c r="AW72" s="476"/>
      <c r="AX72" s="168" t="str">
        <f t="shared" si="22"/>
        <v/>
      </c>
      <c r="AY72" s="5" t="str">
        <f t="shared" si="23"/>
        <v/>
      </c>
      <c r="AZ72" s="160" t="str">
        <f t="shared" si="24"/>
        <v/>
      </c>
      <c r="BA72" s="160" t="str">
        <f t="shared" si="25"/>
        <v/>
      </c>
      <c r="BB72" s="160" t="str">
        <f t="shared" si="26"/>
        <v/>
      </c>
      <c r="BC72" s="6" t="str">
        <f t="shared" si="27"/>
        <v/>
      </c>
      <c r="BD72" s="105"/>
      <c r="BE72" s="159"/>
      <c r="BF72" s="159"/>
      <c r="BG72" s="168" t="str">
        <f t="shared" si="28"/>
        <v/>
      </c>
      <c r="BH72" s="5" t="str">
        <f t="shared" si="29"/>
        <v/>
      </c>
      <c r="BI72" s="159"/>
      <c r="BJ72" s="159"/>
      <c r="BK72" s="168" t="str">
        <f t="shared" si="30"/>
        <v/>
      </c>
      <c r="BL72" s="5" t="str">
        <f t="shared" si="31"/>
        <v/>
      </c>
      <c r="BM72" s="159"/>
      <c r="BN72" s="159"/>
      <c r="BO72" s="168" t="str">
        <f t="shared" si="32"/>
        <v/>
      </c>
      <c r="BP72" s="5" t="str">
        <f t="shared" si="33"/>
        <v/>
      </c>
      <c r="BQ72" s="159"/>
      <c r="BR72" s="159"/>
      <c r="BS72" s="168" t="str">
        <f t="shared" si="34"/>
        <v/>
      </c>
      <c r="BT72" s="5" t="str">
        <f t="shared" si="35"/>
        <v/>
      </c>
      <c r="BU72" s="476"/>
      <c r="BV72" s="476"/>
      <c r="BW72" s="168" t="str">
        <f t="shared" si="36"/>
        <v/>
      </c>
      <c r="BX72" s="5" t="str">
        <f t="shared" si="37"/>
        <v/>
      </c>
      <c r="BY72" s="160" t="str">
        <f t="shared" si="38"/>
        <v/>
      </c>
      <c r="BZ72" s="160" t="str">
        <f t="shared" si="39"/>
        <v/>
      </c>
      <c r="CA72" s="160" t="str">
        <f t="shared" si="40"/>
        <v/>
      </c>
      <c r="CB72" s="6" t="str">
        <f t="shared" si="41"/>
        <v/>
      </c>
      <c r="CC72" s="105"/>
      <c r="CD72" s="159"/>
      <c r="CE72" s="159"/>
      <c r="CF72" s="168" t="str">
        <f t="shared" si="42"/>
        <v/>
      </c>
      <c r="CG72" s="5" t="str">
        <f t="shared" si="43"/>
        <v/>
      </c>
      <c r="CH72" s="159"/>
      <c r="CI72" s="159"/>
      <c r="CJ72" s="168" t="str">
        <f t="shared" si="44"/>
        <v/>
      </c>
      <c r="CK72" s="5" t="str">
        <f t="shared" si="45"/>
        <v/>
      </c>
      <c r="CL72" s="159"/>
      <c r="CM72" s="159"/>
      <c r="CN72" s="168" t="str">
        <f t="shared" si="46"/>
        <v/>
      </c>
      <c r="CO72" s="5" t="str">
        <f t="shared" si="47"/>
        <v/>
      </c>
      <c r="CP72" s="159"/>
      <c r="CQ72" s="159"/>
      <c r="CR72" s="168" t="str">
        <f t="shared" si="48"/>
        <v/>
      </c>
      <c r="CS72" s="5" t="str">
        <f t="shared" si="49"/>
        <v/>
      </c>
      <c r="CT72" s="476"/>
      <c r="CU72" s="476"/>
      <c r="CV72" s="168" t="str">
        <f t="shared" si="50"/>
        <v/>
      </c>
      <c r="CW72" s="5" t="str">
        <f t="shared" si="51"/>
        <v/>
      </c>
      <c r="CX72" s="160" t="str">
        <f t="shared" si="52"/>
        <v/>
      </c>
      <c r="CY72" s="160" t="str">
        <f t="shared" si="53"/>
        <v/>
      </c>
      <c r="CZ72" s="160" t="str">
        <f t="shared" si="54"/>
        <v/>
      </c>
      <c r="DA72" s="6" t="str">
        <f t="shared" si="55"/>
        <v/>
      </c>
      <c r="DB72" s="105"/>
      <c r="DC72" s="159"/>
      <c r="DD72" s="159"/>
      <c r="DE72" s="168" t="str">
        <f t="shared" si="56"/>
        <v/>
      </c>
      <c r="DF72" s="5" t="str">
        <f t="shared" si="57"/>
        <v/>
      </c>
      <c r="DG72" s="159"/>
      <c r="DH72" s="159"/>
      <c r="DI72" s="168" t="str">
        <f t="shared" si="58"/>
        <v/>
      </c>
      <c r="DJ72" s="5" t="str">
        <f t="shared" si="59"/>
        <v/>
      </c>
      <c r="DK72" s="159"/>
      <c r="DL72" s="159"/>
      <c r="DM72" s="168" t="str">
        <f t="shared" si="60"/>
        <v/>
      </c>
      <c r="DN72" s="5" t="str">
        <f t="shared" si="61"/>
        <v/>
      </c>
      <c r="DO72" s="159"/>
      <c r="DP72" s="159"/>
      <c r="DQ72" s="168" t="str">
        <f t="shared" si="62"/>
        <v/>
      </c>
      <c r="DR72" s="5" t="str">
        <f t="shared" si="63"/>
        <v/>
      </c>
      <c r="DS72" s="476"/>
      <c r="DT72" s="476"/>
      <c r="DU72" s="168" t="str">
        <f t="shared" si="64"/>
        <v/>
      </c>
      <c r="DV72" s="5" t="str">
        <f t="shared" si="65"/>
        <v/>
      </c>
      <c r="DW72" s="160" t="str">
        <f t="shared" si="66"/>
        <v/>
      </c>
      <c r="DX72" s="160" t="str">
        <f t="shared" si="67"/>
        <v/>
      </c>
      <c r="DY72" s="160" t="str">
        <f t="shared" si="68"/>
        <v/>
      </c>
      <c r="DZ72" s="6" t="str">
        <f t="shared" si="69"/>
        <v/>
      </c>
      <c r="EA72" s="105"/>
      <c r="EB72" s="159"/>
      <c r="EC72" s="159"/>
      <c r="ED72" s="168" t="str">
        <f t="shared" si="70"/>
        <v/>
      </c>
      <c r="EE72" s="5" t="str">
        <f t="shared" si="71"/>
        <v/>
      </c>
      <c r="EF72" s="159"/>
      <c r="EG72" s="159"/>
      <c r="EH72" s="168" t="str">
        <f t="shared" si="72"/>
        <v/>
      </c>
      <c r="EI72" s="5" t="str">
        <f t="shared" si="73"/>
        <v/>
      </c>
      <c r="EJ72" s="159"/>
      <c r="EK72" s="159"/>
      <c r="EL72" s="168" t="str">
        <f t="shared" si="74"/>
        <v/>
      </c>
      <c r="EM72" s="5" t="str">
        <f t="shared" si="75"/>
        <v/>
      </c>
      <c r="EN72" s="159"/>
      <c r="EO72" s="159"/>
      <c r="EP72" s="168" t="str">
        <f t="shared" si="76"/>
        <v/>
      </c>
      <c r="EQ72" s="5" t="str">
        <f t="shared" si="77"/>
        <v/>
      </c>
      <c r="ER72" s="476"/>
      <c r="ES72" s="476"/>
      <c r="ET72" s="168" t="str">
        <f t="shared" si="78"/>
        <v/>
      </c>
      <c r="EU72" s="5" t="str">
        <f t="shared" si="79"/>
        <v/>
      </c>
      <c r="EV72" s="160" t="str">
        <f t="shared" si="80"/>
        <v/>
      </c>
      <c r="EW72" s="160" t="str">
        <f t="shared" si="81"/>
        <v/>
      </c>
      <c r="EX72" s="160" t="str">
        <f t="shared" si="82"/>
        <v/>
      </c>
      <c r="EY72" s="6" t="str">
        <f t="shared" si="83"/>
        <v/>
      </c>
      <c r="EZ72" s="105"/>
      <c r="FA72" s="105"/>
      <c r="FB72" s="105"/>
      <c r="FC72" s="105"/>
      <c r="FD72" s="105"/>
      <c r="FE72" s="106" t="str">
        <f t="shared" si="84"/>
        <v/>
      </c>
      <c r="FF72" s="100" t="str">
        <f t="shared" si="85"/>
        <v xml:space="preserve"> </v>
      </c>
      <c r="FG72" s="105"/>
      <c r="FH72" s="105"/>
      <c r="FI72" s="105"/>
      <c r="FJ72" s="105"/>
      <c r="FK72" s="105"/>
      <c r="FL72" s="107" t="str">
        <f t="shared" si="86"/>
        <v/>
      </c>
      <c r="FM72" s="101" t="str">
        <f t="shared" si="87"/>
        <v xml:space="preserve"> </v>
      </c>
      <c r="FN72" s="105"/>
      <c r="FO72" s="105"/>
      <c r="FP72" s="105"/>
      <c r="FQ72" s="105"/>
      <c r="FR72" s="105"/>
      <c r="FS72" s="204" t="str">
        <f t="shared" si="88"/>
        <v/>
      </c>
      <c r="FT72" s="205" t="str">
        <f t="shared" si="89"/>
        <v xml:space="preserve"> </v>
      </c>
      <c r="FU72" s="477"/>
      <c r="FV72" s="316" t="str">
        <f>IF(AND(C72=""),"-",VLOOKUP(B72,Register!$A$7:$AM$311,19,FALSE))</f>
        <v>-</v>
      </c>
      <c r="FW72" s="7" t="str">
        <f>IF(AND(C72=""),"-",VLOOKUP(B72,Register!$A$7:$AM$311,20,FALSE))</f>
        <v>-</v>
      </c>
      <c r="FX72" s="7" t="str">
        <f>IF(AND(C72=""),"-",VLOOKUP(B72,Register!$A$7:$AM$311,21,FALSE))</f>
        <v>-</v>
      </c>
      <c r="FY72" s="7" t="str">
        <f>IF(AND(C72=""),"-",VLOOKUP(B72,Register!$A$7:$AM$311,22,FALSE))</f>
        <v>-</v>
      </c>
      <c r="FZ72" s="7" t="str">
        <f>IF(AND(C72=""),"-",VLOOKUP(B72,Register!$A$7:$AM$311,23,FALSE))</f>
        <v>-</v>
      </c>
      <c r="GA72" s="7" t="str">
        <f>IF(AND(C72=""),"-",VLOOKUP(B72,Register!$A$7:$AM$311,24,FALSE))</f>
        <v>-</v>
      </c>
      <c r="GB72" s="7" t="str">
        <f>IF(AND(C72=""),"-",VLOOKUP(B72,Register!$A$7:$AM$311,25,FALSE))</f>
        <v>-</v>
      </c>
      <c r="GC72" s="7" t="str">
        <f>IF(AND(C72=""),"-",VLOOKUP(B72,Register!$A$7:$AM$311,26,FALSE))</f>
        <v>-</v>
      </c>
      <c r="GD72" s="7" t="str">
        <f>IF(AND(C72=""),"-",VLOOKUP(B72,Register!$A$7:$AM$311,27,FALSE))</f>
        <v>-</v>
      </c>
      <c r="GE72" s="7" t="str">
        <f>IF(AND(C72=""),"-",VLOOKUP(B72,Register!$A$7:$AM$311,28,FALSE))</f>
        <v>-</v>
      </c>
      <c r="GF72" s="7" t="str">
        <f>IF(AND(C72=""),"-",VLOOKUP(B72,Register!$A$7:$AM$311,29,FALSE))</f>
        <v>-</v>
      </c>
      <c r="GG72" s="7" t="str">
        <f>IF(AND(C72=""),"-",VLOOKUP(B72,Register!$A$7:$AM$311,30,FALSE))</f>
        <v>-</v>
      </c>
      <c r="GH72" s="8" t="str">
        <f>IF(AND(C72=""),"-",VLOOKUP(B72,Register!$A$7:$AM$311,31,FALSE))</f>
        <v>-</v>
      </c>
      <c r="GI72" s="309" t="str">
        <f>IF(AND(C72=""),"",VLOOKUP(B72,Register!$A$7:$CL$311,36,FALSE))</f>
        <v/>
      </c>
      <c r="GJ72" s="182" t="str">
        <f t="shared" si="90"/>
        <v/>
      </c>
      <c r="GK72" s="312" t="str">
        <f t="shared" si="91"/>
        <v/>
      </c>
      <c r="GL72" s="314" t="str">
        <f t="shared" si="92"/>
        <v/>
      </c>
      <c r="GM72" s="3"/>
      <c r="GR72" s="3"/>
      <c r="GS72" s="3"/>
      <c r="GT72" s="3"/>
      <c r="GU72" s="3"/>
      <c r="GV72" s="3"/>
      <c r="GW72" s="3"/>
      <c r="GX72" s="3"/>
      <c r="GY72" s="3"/>
      <c r="GZ72" s="3"/>
      <c r="HA72" s="3"/>
      <c r="HB72" s="3"/>
      <c r="HC72" s="3"/>
      <c r="HD72" s="3"/>
      <c r="HE72" s="3"/>
      <c r="HF72" s="3"/>
      <c r="HG72" s="3"/>
      <c r="HH72" s="3"/>
      <c r="HI72" s="3"/>
      <c r="HJ72" s="3"/>
      <c r="HK72" s="3"/>
      <c r="HL72" s="3"/>
      <c r="HM72" s="3"/>
      <c r="HW72" s="321" t="str">
        <f>IF(ISNA(VLOOKUP(B72,Register!A$7:Z$315,9,FALSE)),"",VLOOKUP(B72,Register!A$7:Z$315,9,FALSE))</f>
        <v/>
      </c>
      <c r="HX72" s="321" t="str">
        <f>IF(ISNA(VLOOKUP(B72,Register!A$7:Z$315,12,FALSE)),"",VLOOKUP(B72,Register!A$7:Z$315,12,FALSE))</f>
        <v/>
      </c>
      <c r="HY72" s="321" t="str">
        <f t="shared" si="93"/>
        <v/>
      </c>
      <c r="HZ72" s="321" t="str">
        <f t="shared" si="94"/>
        <v/>
      </c>
      <c r="IA72" s="321" t="str">
        <f t="shared" si="95"/>
        <v/>
      </c>
      <c r="IB72" s="321" t="str">
        <f t="shared" si="96"/>
        <v/>
      </c>
      <c r="IC72" s="321" t="str">
        <f t="shared" si="97"/>
        <v/>
      </c>
      <c r="ID72" s="321" t="str">
        <f t="shared" si="98"/>
        <v/>
      </c>
      <c r="IE72" s="321" t="str">
        <f t="shared" si="99"/>
        <v/>
      </c>
      <c r="IF72" s="321" t="str">
        <f t="shared" si="100"/>
        <v/>
      </c>
    </row>
    <row r="73" spans="1:240" ht="21">
      <c r="A73" s="172">
        <v>61</v>
      </c>
      <c r="B73" s="197"/>
      <c r="C73" s="196" t="str">
        <f>IF(ISNA(VLOOKUP(B73,Register!A$7:Z$315,3,FALSE)),"",VLOOKUP(B73,Register!A$7:Z$315,3,FALSE))</f>
        <v/>
      </c>
      <c r="D73" s="196" t="str">
        <f>IF(ISNA(VLOOKUP(B73,Register!A$7:Z$315,4,FALSE)),"",VLOOKUP(B73,Register!A$7:Z$315,4,FALSE))</f>
        <v/>
      </c>
      <c r="E73" s="195" t="str">
        <f>IF(ISNA(VLOOKUP(B73,Register!A$7:Z$315,6,FALSE)),"",VLOOKUP(B73,Register!A$7:Z$315,6,FALSE))</f>
        <v/>
      </c>
      <c r="F73" s="105"/>
      <c r="G73" s="159"/>
      <c r="H73" s="159"/>
      <c r="I73" s="168" t="str">
        <f t="shared" si="2"/>
        <v/>
      </c>
      <c r="J73" s="5" t="str">
        <f t="shared" si="3"/>
        <v/>
      </c>
      <c r="K73" s="159"/>
      <c r="L73" s="159"/>
      <c r="M73" s="168" t="str">
        <f t="shared" si="4"/>
        <v/>
      </c>
      <c r="N73" s="5" t="str">
        <f t="shared" si="5"/>
        <v/>
      </c>
      <c r="O73" s="159"/>
      <c r="P73" s="159"/>
      <c r="Q73" s="168" t="str">
        <f t="shared" si="6"/>
        <v/>
      </c>
      <c r="R73" s="5" t="str">
        <f t="shared" si="7"/>
        <v/>
      </c>
      <c r="S73" s="159"/>
      <c r="T73" s="159"/>
      <c r="U73" s="168" t="str">
        <f t="shared" si="8"/>
        <v/>
      </c>
      <c r="V73" s="5" t="str">
        <f t="shared" si="9"/>
        <v/>
      </c>
      <c r="W73" s="476"/>
      <c r="X73" s="476"/>
      <c r="Y73" s="168" t="str">
        <f t="shared" si="10"/>
        <v/>
      </c>
      <c r="Z73" s="5" t="str">
        <f t="shared" si="11"/>
        <v/>
      </c>
      <c r="AA73" s="160" t="str">
        <f t="shared" si="101"/>
        <v/>
      </c>
      <c r="AB73" s="160" t="str">
        <f t="shared" si="1"/>
        <v/>
      </c>
      <c r="AC73" s="160" t="str">
        <f t="shared" si="12"/>
        <v/>
      </c>
      <c r="AD73" s="6" t="str">
        <f t="shared" si="13"/>
        <v/>
      </c>
      <c r="AE73" s="105"/>
      <c r="AF73" s="159"/>
      <c r="AG73" s="159"/>
      <c r="AH73" s="168" t="str">
        <f t="shared" si="14"/>
        <v/>
      </c>
      <c r="AI73" s="5" t="str">
        <f t="shared" si="15"/>
        <v/>
      </c>
      <c r="AJ73" s="159"/>
      <c r="AK73" s="159"/>
      <c r="AL73" s="168" t="str">
        <f t="shared" si="16"/>
        <v/>
      </c>
      <c r="AM73" s="5" t="str">
        <f t="shared" si="17"/>
        <v/>
      </c>
      <c r="AN73" s="159"/>
      <c r="AO73" s="159"/>
      <c r="AP73" s="168" t="str">
        <f t="shared" si="18"/>
        <v/>
      </c>
      <c r="AQ73" s="5" t="str">
        <f t="shared" si="19"/>
        <v/>
      </c>
      <c r="AR73" s="159"/>
      <c r="AS73" s="159"/>
      <c r="AT73" s="168" t="str">
        <f t="shared" si="20"/>
        <v/>
      </c>
      <c r="AU73" s="5" t="str">
        <f t="shared" si="21"/>
        <v/>
      </c>
      <c r="AV73" s="476"/>
      <c r="AW73" s="476"/>
      <c r="AX73" s="168" t="str">
        <f t="shared" si="22"/>
        <v/>
      </c>
      <c r="AY73" s="5" t="str">
        <f t="shared" si="23"/>
        <v/>
      </c>
      <c r="AZ73" s="160" t="str">
        <f t="shared" si="24"/>
        <v/>
      </c>
      <c r="BA73" s="160" t="str">
        <f t="shared" si="25"/>
        <v/>
      </c>
      <c r="BB73" s="160" t="str">
        <f t="shared" si="26"/>
        <v/>
      </c>
      <c r="BC73" s="6" t="str">
        <f t="shared" si="27"/>
        <v/>
      </c>
      <c r="BD73" s="105"/>
      <c r="BE73" s="159"/>
      <c r="BF73" s="159"/>
      <c r="BG73" s="168" t="str">
        <f t="shared" si="28"/>
        <v/>
      </c>
      <c r="BH73" s="5" t="str">
        <f t="shared" si="29"/>
        <v/>
      </c>
      <c r="BI73" s="159"/>
      <c r="BJ73" s="159"/>
      <c r="BK73" s="168" t="str">
        <f t="shared" si="30"/>
        <v/>
      </c>
      <c r="BL73" s="5" t="str">
        <f t="shared" si="31"/>
        <v/>
      </c>
      <c r="BM73" s="159"/>
      <c r="BN73" s="159"/>
      <c r="BO73" s="168" t="str">
        <f t="shared" si="32"/>
        <v/>
      </c>
      <c r="BP73" s="5" t="str">
        <f t="shared" si="33"/>
        <v/>
      </c>
      <c r="BQ73" s="159"/>
      <c r="BR73" s="159"/>
      <c r="BS73" s="168" t="str">
        <f t="shared" si="34"/>
        <v/>
      </c>
      <c r="BT73" s="5" t="str">
        <f t="shared" si="35"/>
        <v/>
      </c>
      <c r="BU73" s="476"/>
      <c r="BV73" s="476"/>
      <c r="BW73" s="168" t="str">
        <f t="shared" si="36"/>
        <v/>
      </c>
      <c r="BX73" s="5" t="str">
        <f t="shared" si="37"/>
        <v/>
      </c>
      <c r="BY73" s="160" t="str">
        <f t="shared" si="38"/>
        <v/>
      </c>
      <c r="BZ73" s="160" t="str">
        <f t="shared" si="39"/>
        <v/>
      </c>
      <c r="CA73" s="160" t="str">
        <f t="shared" si="40"/>
        <v/>
      </c>
      <c r="CB73" s="6" t="str">
        <f t="shared" si="41"/>
        <v/>
      </c>
      <c r="CC73" s="105"/>
      <c r="CD73" s="159"/>
      <c r="CE73" s="159"/>
      <c r="CF73" s="168" t="str">
        <f t="shared" si="42"/>
        <v/>
      </c>
      <c r="CG73" s="5" t="str">
        <f t="shared" si="43"/>
        <v/>
      </c>
      <c r="CH73" s="159"/>
      <c r="CI73" s="159"/>
      <c r="CJ73" s="168" t="str">
        <f t="shared" si="44"/>
        <v/>
      </c>
      <c r="CK73" s="5" t="str">
        <f t="shared" si="45"/>
        <v/>
      </c>
      <c r="CL73" s="159"/>
      <c r="CM73" s="159"/>
      <c r="CN73" s="168" t="str">
        <f t="shared" si="46"/>
        <v/>
      </c>
      <c r="CO73" s="5" t="str">
        <f t="shared" si="47"/>
        <v/>
      </c>
      <c r="CP73" s="159"/>
      <c r="CQ73" s="159"/>
      <c r="CR73" s="168" t="str">
        <f t="shared" si="48"/>
        <v/>
      </c>
      <c r="CS73" s="5" t="str">
        <f t="shared" si="49"/>
        <v/>
      </c>
      <c r="CT73" s="476"/>
      <c r="CU73" s="476"/>
      <c r="CV73" s="168" t="str">
        <f t="shared" si="50"/>
        <v/>
      </c>
      <c r="CW73" s="5" t="str">
        <f t="shared" si="51"/>
        <v/>
      </c>
      <c r="CX73" s="160" t="str">
        <f t="shared" si="52"/>
        <v/>
      </c>
      <c r="CY73" s="160" t="str">
        <f t="shared" si="53"/>
        <v/>
      </c>
      <c r="CZ73" s="160" t="str">
        <f t="shared" si="54"/>
        <v/>
      </c>
      <c r="DA73" s="6" t="str">
        <f t="shared" si="55"/>
        <v/>
      </c>
      <c r="DB73" s="105"/>
      <c r="DC73" s="159"/>
      <c r="DD73" s="159"/>
      <c r="DE73" s="168" t="str">
        <f t="shared" si="56"/>
        <v/>
      </c>
      <c r="DF73" s="5" t="str">
        <f t="shared" si="57"/>
        <v/>
      </c>
      <c r="DG73" s="159"/>
      <c r="DH73" s="159"/>
      <c r="DI73" s="168" t="str">
        <f t="shared" si="58"/>
        <v/>
      </c>
      <c r="DJ73" s="5" t="str">
        <f t="shared" si="59"/>
        <v/>
      </c>
      <c r="DK73" s="159"/>
      <c r="DL73" s="159"/>
      <c r="DM73" s="168" t="str">
        <f t="shared" si="60"/>
        <v/>
      </c>
      <c r="DN73" s="5" t="str">
        <f t="shared" si="61"/>
        <v/>
      </c>
      <c r="DO73" s="159"/>
      <c r="DP73" s="159"/>
      <c r="DQ73" s="168" t="str">
        <f t="shared" si="62"/>
        <v/>
      </c>
      <c r="DR73" s="5" t="str">
        <f t="shared" si="63"/>
        <v/>
      </c>
      <c r="DS73" s="476"/>
      <c r="DT73" s="476"/>
      <c r="DU73" s="168" t="str">
        <f t="shared" si="64"/>
        <v/>
      </c>
      <c r="DV73" s="5" t="str">
        <f t="shared" si="65"/>
        <v/>
      </c>
      <c r="DW73" s="160" t="str">
        <f t="shared" si="66"/>
        <v/>
      </c>
      <c r="DX73" s="160" t="str">
        <f t="shared" si="67"/>
        <v/>
      </c>
      <c r="DY73" s="160" t="str">
        <f t="shared" si="68"/>
        <v/>
      </c>
      <c r="DZ73" s="6" t="str">
        <f t="shared" si="69"/>
        <v/>
      </c>
      <c r="EA73" s="105"/>
      <c r="EB73" s="159"/>
      <c r="EC73" s="159"/>
      <c r="ED73" s="168" t="str">
        <f t="shared" si="70"/>
        <v/>
      </c>
      <c r="EE73" s="5" t="str">
        <f t="shared" si="71"/>
        <v/>
      </c>
      <c r="EF73" s="159"/>
      <c r="EG73" s="159"/>
      <c r="EH73" s="168" t="str">
        <f t="shared" si="72"/>
        <v/>
      </c>
      <c r="EI73" s="5" t="str">
        <f t="shared" si="73"/>
        <v/>
      </c>
      <c r="EJ73" s="159"/>
      <c r="EK73" s="159"/>
      <c r="EL73" s="168" t="str">
        <f t="shared" si="74"/>
        <v/>
      </c>
      <c r="EM73" s="5" t="str">
        <f t="shared" si="75"/>
        <v/>
      </c>
      <c r="EN73" s="159"/>
      <c r="EO73" s="159"/>
      <c r="EP73" s="168" t="str">
        <f t="shared" si="76"/>
        <v/>
      </c>
      <c r="EQ73" s="5" t="str">
        <f t="shared" si="77"/>
        <v/>
      </c>
      <c r="ER73" s="476"/>
      <c r="ES73" s="476"/>
      <c r="ET73" s="168" t="str">
        <f t="shared" si="78"/>
        <v/>
      </c>
      <c r="EU73" s="5" t="str">
        <f t="shared" si="79"/>
        <v/>
      </c>
      <c r="EV73" s="160" t="str">
        <f t="shared" si="80"/>
        <v/>
      </c>
      <c r="EW73" s="160" t="str">
        <f t="shared" si="81"/>
        <v/>
      </c>
      <c r="EX73" s="160" t="str">
        <f t="shared" si="82"/>
        <v/>
      </c>
      <c r="EY73" s="6" t="str">
        <f t="shared" si="83"/>
        <v/>
      </c>
      <c r="EZ73" s="105"/>
      <c r="FA73" s="105"/>
      <c r="FB73" s="105"/>
      <c r="FC73" s="105"/>
      <c r="FD73" s="105"/>
      <c r="FE73" s="106" t="str">
        <f t="shared" si="84"/>
        <v/>
      </c>
      <c r="FF73" s="100" t="str">
        <f t="shared" si="85"/>
        <v xml:space="preserve"> </v>
      </c>
      <c r="FG73" s="105"/>
      <c r="FH73" s="105"/>
      <c r="FI73" s="105"/>
      <c r="FJ73" s="105"/>
      <c r="FK73" s="105"/>
      <c r="FL73" s="107" t="str">
        <f t="shared" si="86"/>
        <v/>
      </c>
      <c r="FM73" s="101" t="str">
        <f t="shared" si="87"/>
        <v xml:space="preserve"> </v>
      </c>
      <c r="FN73" s="105"/>
      <c r="FO73" s="105"/>
      <c r="FP73" s="105"/>
      <c r="FQ73" s="105"/>
      <c r="FR73" s="105"/>
      <c r="FS73" s="204" t="str">
        <f t="shared" si="88"/>
        <v/>
      </c>
      <c r="FT73" s="205" t="str">
        <f t="shared" si="89"/>
        <v xml:space="preserve"> </v>
      </c>
      <c r="FU73" s="477"/>
      <c r="FV73" s="316" t="str">
        <f>IF(AND(C73=""),"-",VLOOKUP(B73,Register!$A$7:$AM$311,19,FALSE))</f>
        <v>-</v>
      </c>
      <c r="FW73" s="7" t="str">
        <f>IF(AND(C73=""),"-",VLOOKUP(B73,Register!$A$7:$AM$311,20,FALSE))</f>
        <v>-</v>
      </c>
      <c r="FX73" s="7" t="str">
        <f>IF(AND(C73=""),"-",VLOOKUP(B73,Register!$A$7:$AM$311,21,FALSE))</f>
        <v>-</v>
      </c>
      <c r="FY73" s="7" t="str">
        <f>IF(AND(C73=""),"-",VLOOKUP(B73,Register!$A$7:$AM$311,22,FALSE))</f>
        <v>-</v>
      </c>
      <c r="FZ73" s="7" t="str">
        <f>IF(AND(C73=""),"-",VLOOKUP(B73,Register!$A$7:$AM$311,23,FALSE))</f>
        <v>-</v>
      </c>
      <c r="GA73" s="7" t="str">
        <f>IF(AND(C73=""),"-",VLOOKUP(B73,Register!$A$7:$AM$311,24,FALSE))</f>
        <v>-</v>
      </c>
      <c r="GB73" s="7" t="str">
        <f>IF(AND(C73=""),"-",VLOOKUP(B73,Register!$A$7:$AM$311,25,FALSE))</f>
        <v>-</v>
      </c>
      <c r="GC73" s="7" t="str">
        <f>IF(AND(C73=""),"-",VLOOKUP(B73,Register!$A$7:$AM$311,26,FALSE))</f>
        <v>-</v>
      </c>
      <c r="GD73" s="7" t="str">
        <f>IF(AND(C73=""),"-",VLOOKUP(B73,Register!$A$7:$AM$311,27,FALSE))</f>
        <v>-</v>
      </c>
      <c r="GE73" s="7" t="str">
        <f>IF(AND(C73=""),"-",VLOOKUP(B73,Register!$A$7:$AM$311,28,FALSE))</f>
        <v>-</v>
      </c>
      <c r="GF73" s="7" t="str">
        <f>IF(AND(C73=""),"-",VLOOKUP(B73,Register!$A$7:$AM$311,29,FALSE))</f>
        <v>-</v>
      </c>
      <c r="GG73" s="7" t="str">
        <f>IF(AND(C73=""),"-",VLOOKUP(B73,Register!$A$7:$AM$311,30,FALSE))</f>
        <v>-</v>
      </c>
      <c r="GH73" s="8" t="str">
        <f>IF(AND(C73=""),"-",VLOOKUP(B73,Register!$A$7:$AM$311,31,FALSE))</f>
        <v>-</v>
      </c>
      <c r="GI73" s="309" t="str">
        <f>IF(AND(C73=""),"",VLOOKUP(B73,Register!$A$7:$CL$311,36,FALSE))</f>
        <v/>
      </c>
      <c r="GJ73" s="182" t="str">
        <f t="shared" si="90"/>
        <v/>
      </c>
      <c r="GK73" s="312" t="str">
        <f t="shared" si="91"/>
        <v/>
      </c>
      <c r="GL73" s="314" t="str">
        <f t="shared" si="92"/>
        <v/>
      </c>
      <c r="GM73" s="3"/>
      <c r="GR73" s="3"/>
      <c r="GS73" s="3"/>
      <c r="GT73" s="3"/>
      <c r="GU73" s="3"/>
      <c r="GV73" s="3"/>
      <c r="GW73" s="3"/>
      <c r="GX73" s="3"/>
      <c r="GY73" s="3"/>
      <c r="GZ73" s="3"/>
      <c r="HA73" s="3"/>
      <c r="HB73" s="3"/>
      <c r="HC73" s="3"/>
      <c r="HD73" s="3"/>
      <c r="HE73" s="3"/>
      <c r="HF73" s="3"/>
      <c r="HG73" s="3"/>
      <c r="HH73" s="3"/>
      <c r="HI73" s="3"/>
      <c r="HJ73" s="3"/>
      <c r="HK73" s="3"/>
      <c r="HL73" s="3"/>
      <c r="HM73" s="3"/>
      <c r="HW73" s="321" t="str">
        <f>IF(ISNA(VLOOKUP(B73,Register!A$7:Z$315,9,FALSE)),"",VLOOKUP(B73,Register!A$7:Z$315,9,FALSE))</f>
        <v/>
      </c>
      <c r="HX73" s="321" t="str">
        <f>IF(ISNA(VLOOKUP(B73,Register!A$7:Z$315,12,FALSE)),"",VLOOKUP(B73,Register!A$7:Z$315,12,FALSE))</f>
        <v/>
      </c>
      <c r="HY73" s="321" t="str">
        <f t="shared" si="93"/>
        <v/>
      </c>
      <c r="HZ73" s="321" t="str">
        <f t="shared" si="94"/>
        <v/>
      </c>
      <c r="IA73" s="321" t="str">
        <f t="shared" si="95"/>
        <v/>
      </c>
      <c r="IB73" s="321" t="str">
        <f t="shared" si="96"/>
        <v/>
      </c>
      <c r="IC73" s="321" t="str">
        <f t="shared" si="97"/>
        <v/>
      </c>
      <c r="ID73" s="321" t="str">
        <f t="shared" si="98"/>
        <v/>
      </c>
      <c r="IE73" s="321" t="str">
        <f t="shared" si="99"/>
        <v/>
      </c>
      <c r="IF73" s="321" t="str">
        <f t="shared" si="100"/>
        <v/>
      </c>
    </row>
    <row r="74" spans="1:240" ht="21">
      <c r="A74" s="172">
        <v>62</v>
      </c>
      <c r="B74" s="197"/>
      <c r="C74" s="196" t="str">
        <f>IF(ISNA(VLOOKUP(B74,Register!A$7:Z$315,3,FALSE)),"",VLOOKUP(B74,Register!A$7:Z$315,3,FALSE))</f>
        <v/>
      </c>
      <c r="D74" s="196" t="str">
        <f>IF(ISNA(VLOOKUP(B74,Register!A$7:Z$315,4,FALSE)),"",VLOOKUP(B74,Register!A$7:Z$315,4,FALSE))</f>
        <v/>
      </c>
      <c r="E74" s="195" t="str">
        <f>IF(ISNA(VLOOKUP(B74,Register!A$7:Z$315,6,FALSE)),"",VLOOKUP(B74,Register!A$7:Z$315,6,FALSE))</f>
        <v/>
      </c>
      <c r="F74" s="105"/>
      <c r="G74" s="159"/>
      <c r="H74" s="159"/>
      <c r="I74" s="168" t="str">
        <f t="shared" si="2"/>
        <v/>
      </c>
      <c r="J74" s="5" t="str">
        <f t="shared" si="3"/>
        <v/>
      </c>
      <c r="K74" s="159"/>
      <c r="L74" s="159"/>
      <c r="M74" s="168" t="str">
        <f t="shared" si="4"/>
        <v/>
      </c>
      <c r="N74" s="5" t="str">
        <f t="shared" si="5"/>
        <v/>
      </c>
      <c r="O74" s="159"/>
      <c r="P74" s="159"/>
      <c r="Q74" s="168" t="str">
        <f t="shared" si="6"/>
        <v/>
      </c>
      <c r="R74" s="5" t="str">
        <f t="shared" si="7"/>
        <v/>
      </c>
      <c r="S74" s="159"/>
      <c r="T74" s="159"/>
      <c r="U74" s="168" t="str">
        <f t="shared" si="8"/>
        <v/>
      </c>
      <c r="V74" s="5" t="str">
        <f t="shared" si="9"/>
        <v/>
      </c>
      <c r="W74" s="476"/>
      <c r="X74" s="476"/>
      <c r="Y74" s="168" t="str">
        <f t="shared" si="10"/>
        <v/>
      </c>
      <c r="Z74" s="5" t="str">
        <f t="shared" si="11"/>
        <v/>
      </c>
      <c r="AA74" s="160" t="str">
        <f t="shared" si="101"/>
        <v/>
      </c>
      <c r="AB74" s="160" t="str">
        <f t="shared" si="1"/>
        <v/>
      </c>
      <c r="AC74" s="160" t="str">
        <f t="shared" si="12"/>
        <v/>
      </c>
      <c r="AD74" s="6" t="str">
        <f t="shared" si="13"/>
        <v/>
      </c>
      <c r="AE74" s="105"/>
      <c r="AF74" s="159">
        <v>5</v>
      </c>
      <c r="AG74" s="159">
        <v>5</v>
      </c>
      <c r="AH74" s="168" t="str">
        <f t="shared" si="14"/>
        <v/>
      </c>
      <c r="AI74" s="5" t="str">
        <f t="shared" si="15"/>
        <v/>
      </c>
      <c r="AJ74" s="159"/>
      <c r="AK74" s="159"/>
      <c r="AL74" s="168" t="str">
        <f t="shared" si="16"/>
        <v/>
      </c>
      <c r="AM74" s="5" t="str">
        <f t="shared" si="17"/>
        <v/>
      </c>
      <c r="AN74" s="159"/>
      <c r="AO74" s="159"/>
      <c r="AP74" s="168" t="str">
        <f t="shared" si="18"/>
        <v/>
      </c>
      <c r="AQ74" s="5" t="str">
        <f t="shared" si="19"/>
        <v/>
      </c>
      <c r="AR74" s="159"/>
      <c r="AS74" s="159"/>
      <c r="AT74" s="168" t="str">
        <f t="shared" si="20"/>
        <v/>
      </c>
      <c r="AU74" s="5" t="str">
        <f t="shared" si="21"/>
        <v/>
      </c>
      <c r="AV74" s="476"/>
      <c r="AW74" s="476"/>
      <c r="AX74" s="168" t="str">
        <f t="shared" si="22"/>
        <v/>
      </c>
      <c r="AY74" s="5" t="str">
        <f t="shared" si="23"/>
        <v/>
      </c>
      <c r="AZ74" s="160" t="str">
        <f t="shared" si="24"/>
        <v/>
      </c>
      <c r="BA74" s="160" t="str">
        <f t="shared" si="25"/>
        <v/>
      </c>
      <c r="BB74" s="160" t="str">
        <f t="shared" si="26"/>
        <v/>
      </c>
      <c r="BC74" s="6" t="str">
        <f t="shared" si="27"/>
        <v/>
      </c>
      <c r="BD74" s="105"/>
      <c r="BE74" s="159"/>
      <c r="BF74" s="159"/>
      <c r="BG74" s="168" t="str">
        <f t="shared" si="28"/>
        <v/>
      </c>
      <c r="BH74" s="5" t="str">
        <f t="shared" si="29"/>
        <v/>
      </c>
      <c r="BI74" s="159"/>
      <c r="BJ74" s="159"/>
      <c r="BK74" s="168" t="str">
        <f t="shared" si="30"/>
        <v/>
      </c>
      <c r="BL74" s="5" t="str">
        <f t="shared" si="31"/>
        <v/>
      </c>
      <c r="BM74" s="159"/>
      <c r="BN74" s="159"/>
      <c r="BO74" s="168" t="str">
        <f t="shared" si="32"/>
        <v/>
      </c>
      <c r="BP74" s="5" t="str">
        <f t="shared" si="33"/>
        <v/>
      </c>
      <c r="BQ74" s="159"/>
      <c r="BR74" s="159"/>
      <c r="BS74" s="168" t="str">
        <f t="shared" si="34"/>
        <v/>
      </c>
      <c r="BT74" s="5" t="str">
        <f t="shared" si="35"/>
        <v/>
      </c>
      <c r="BU74" s="476"/>
      <c r="BV74" s="476"/>
      <c r="BW74" s="168" t="str">
        <f t="shared" si="36"/>
        <v/>
      </c>
      <c r="BX74" s="5" t="str">
        <f t="shared" si="37"/>
        <v/>
      </c>
      <c r="BY74" s="160" t="str">
        <f t="shared" si="38"/>
        <v/>
      </c>
      <c r="BZ74" s="160" t="str">
        <f t="shared" si="39"/>
        <v/>
      </c>
      <c r="CA74" s="160" t="str">
        <f t="shared" si="40"/>
        <v/>
      </c>
      <c r="CB74" s="6" t="str">
        <f t="shared" si="41"/>
        <v/>
      </c>
      <c r="CC74" s="105"/>
      <c r="CD74" s="159"/>
      <c r="CE74" s="159"/>
      <c r="CF74" s="168" t="str">
        <f t="shared" si="42"/>
        <v/>
      </c>
      <c r="CG74" s="5" t="str">
        <f t="shared" si="43"/>
        <v/>
      </c>
      <c r="CH74" s="159"/>
      <c r="CI74" s="159"/>
      <c r="CJ74" s="168" t="str">
        <f t="shared" si="44"/>
        <v/>
      </c>
      <c r="CK74" s="5" t="str">
        <f t="shared" si="45"/>
        <v/>
      </c>
      <c r="CL74" s="159"/>
      <c r="CM74" s="159"/>
      <c r="CN74" s="168" t="str">
        <f t="shared" si="46"/>
        <v/>
      </c>
      <c r="CO74" s="5" t="str">
        <f t="shared" si="47"/>
        <v/>
      </c>
      <c r="CP74" s="159"/>
      <c r="CQ74" s="159"/>
      <c r="CR74" s="168" t="str">
        <f t="shared" si="48"/>
        <v/>
      </c>
      <c r="CS74" s="5" t="str">
        <f t="shared" si="49"/>
        <v/>
      </c>
      <c r="CT74" s="476"/>
      <c r="CU74" s="476"/>
      <c r="CV74" s="168" t="str">
        <f t="shared" si="50"/>
        <v/>
      </c>
      <c r="CW74" s="5" t="str">
        <f t="shared" si="51"/>
        <v/>
      </c>
      <c r="CX74" s="160" t="str">
        <f t="shared" si="52"/>
        <v/>
      </c>
      <c r="CY74" s="160" t="str">
        <f t="shared" si="53"/>
        <v/>
      </c>
      <c r="CZ74" s="160" t="str">
        <f t="shared" si="54"/>
        <v/>
      </c>
      <c r="DA74" s="6" t="str">
        <f t="shared" si="55"/>
        <v/>
      </c>
      <c r="DB74" s="105"/>
      <c r="DC74" s="159"/>
      <c r="DD74" s="159"/>
      <c r="DE74" s="168" t="str">
        <f t="shared" si="56"/>
        <v/>
      </c>
      <c r="DF74" s="5" t="str">
        <f t="shared" si="57"/>
        <v/>
      </c>
      <c r="DG74" s="159"/>
      <c r="DH74" s="159"/>
      <c r="DI74" s="168" t="str">
        <f t="shared" si="58"/>
        <v/>
      </c>
      <c r="DJ74" s="5" t="str">
        <f t="shared" si="59"/>
        <v/>
      </c>
      <c r="DK74" s="159"/>
      <c r="DL74" s="159"/>
      <c r="DM74" s="168" t="str">
        <f t="shared" si="60"/>
        <v/>
      </c>
      <c r="DN74" s="5" t="str">
        <f t="shared" si="61"/>
        <v/>
      </c>
      <c r="DO74" s="159"/>
      <c r="DP74" s="159"/>
      <c r="DQ74" s="168" t="str">
        <f t="shared" si="62"/>
        <v/>
      </c>
      <c r="DR74" s="5" t="str">
        <f t="shared" si="63"/>
        <v/>
      </c>
      <c r="DS74" s="476"/>
      <c r="DT74" s="476"/>
      <c r="DU74" s="168" t="str">
        <f t="shared" si="64"/>
        <v/>
      </c>
      <c r="DV74" s="5" t="str">
        <f t="shared" si="65"/>
        <v/>
      </c>
      <c r="DW74" s="160" t="str">
        <f t="shared" si="66"/>
        <v/>
      </c>
      <c r="DX74" s="160" t="str">
        <f t="shared" si="67"/>
        <v/>
      </c>
      <c r="DY74" s="160" t="str">
        <f t="shared" si="68"/>
        <v/>
      </c>
      <c r="DZ74" s="6" t="str">
        <f t="shared" si="69"/>
        <v/>
      </c>
      <c r="EA74" s="105"/>
      <c r="EB74" s="159"/>
      <c r="EC74" s="159"/>
      <c r="ED74" s="168" t="str">
        <f t="shared" si="70"/>
        <v/>
      </c>
      <c r="EE74" s="5" t="str">
        <f t="shared" si="71"/>
        <v/>
      </c>
      <c r="EF74" s="159"/>
      <c r="EG74" s="159"/>
      <c r="EH74" s="168" t="str">
        <f t="shared" si="72"/>
        <v/>
      </c>
      <c r="EI74" s="5" t="str">
        <f t="shared" si="73"/>
        <v/>
      </c>
      <c r="EJ74" s="159"/>
      <c r="EK74" s="159"/>
      <c r="EL74" s="168" t="str">
        <f t="shared" si="74"/>
        <v/>
      </c>
      <c r="EM74" s="5" t="str">
        <f t="shared" si="75"/>
        <v/>
      </c>
      <c r="EN74" s="159"/>
      <c r="EO74" s="159"/>
      <c r="EP74" s="168" t="str">
        <f t="shared" si="76"/>
        <v/>
      </c>
      <c r="EQ74" s="5" t="str">
        <f t="shared" si="77"/>
        <v/>
      </c>
      <c r="ER74" s="476"/>
      <c r="ES74" s="476"/>
      <c r="ET74" s="168" t="str">
        <f t="shared" si="78"/>
        <v/>
      </c>
      <c r="EU74" s="5" t="str">
        <f t="shared" si="79"/>
        <v/>
      </c>
      <c r="EV74" s="160" t="str">
        <f t="shared" si="80"/>
        <v/>
      </c>
      <c r="EW74" s="160" t="str">
        <f t="shared" si="81"/>
        <v/>
      </c>
      <c r="EX74" s="160" t="str">
        <f t="shared" si="82"/>
        <v/>
      </c>
      <c r="EY74" s="6" t="str">
        <f t="shared" si="83"/>
        <v/>
      </c>
      <c r="EZ74" s="105"/>
      <c r="FA74" s="105"/>
      <c r="FB74" s="105"/>
      <c r="FC74" s="105"/>
      <c r="FD74" s="105"/>
      <c r="FE74" s="106" t="str">
        <f t="shared" si="84"/>
        <v/>
      </c>
      <c r="FF74" s="100" t="str">
        <f t="shared" si="85"/>
        <v xml:space="preserve"> </v>
      </c>
      <c r="FG74" s="105"/>
      <c r="FH74" s="105"/>
      <c r="FI74" s="105"/>
      <c r="FJ74" s="105"/>
      <c r="FK74" s="105"/>
      <c r="FL74" s="107" t="str">
        <f t="shared" si="86"/>
        <v/>
      </c>
      <c r="FM74" s="101" t="str">
        <f t="shared" si="87"/>
        <v xml:space="preserve"> </v>
      </c>
      <c r="FN74" s="105"/>
      <c r="FO74" s="105"/>
      <c r="FP74" s="105"/>
      <c r="FQ74" s="105"/>
      <c r="FR74" s="105"/>
      <c r="FS74" s="204" t="str">
        <f t="shared" si="88"/>
        <v/>
      </c>
      <c r="FT74" s="205" t="str">
        <f t="shared" si="89"/>
        <v xml:space="preserve"> </v>
      </c>
      <c r="FU74" s="477"/>
      <c r="FV74" s="316" t="str">
        <f>IF(AND(C74=""),"-",VLOOKUP(B74,Register!$A$7:$AM$311,19,FALSE))</f>
        <v>-</v>
      </c>
      <c r="FW74" s="7" t="str">
        <f>IF(AND(C74=""),"-",VLOOKUP(B74,Register!$A$7:$AM$311,20,FALSE))</f>
        <v>-</v>
      </c>
      <c r="FX74" s="7" t="str">
        <f>IF(AND(C74=""),"-",VLOOKUP(B74,Register!$A$7:$AM$311,21,FALSE))</f>
        <v>-</v>
      </c>
      <c r="FY74" s="7" t="str">
        <f>IF(AND(C74=""),"-",VLOOKUP(B74,Register!$A$7:$AM$311,22,FALSE))</f>
        <v>-</v>
      </c>
      <c r="FZ74" s="7" t="str">
        <f>IF(AND(C74=""),"-",VLOOKUP(B74,Register!$A$7:$AM$311,23,FALSE))</f>
        <v>-</v>
      </c>
      <c r="GA74" s="7" t="str">
        <f>IF(AND(C74=""),"-",VLOOKUP(B74,Register!$A$7:$AM$311,24,FALSE))</f>
        <v>-</v>
      </c>
      <c r="GB74" s="7" t="str">
        <f>IF(AND(C74=""),"-",VLOOKUP(B74,Register!$A$7:$AM$311,25,FALSE))</f>
        <v>-</v>
      </c>
      <c r="GC74" s="7" t="str">
        <f>IF(AND(C74=""),"-",VLOOKUP(B74,Register!$A$7:$AM$311,26,FALSE))</f>
        <v>-</v>
      </c>
      <c r="GD74" s="7" t="str">
        <f>IF(AND(C74=""),"-",VLOOKUP(B74,Register!$A$7:$AM$311,27,FALSE))</f>
        <v>-</v>
      </c>
      <c r="GE74" s="7" t="str">
        <f>IF(AND(C74=""),"-",VLOOKUP(B74,Register!$A$7:$AM$311,28,FALSE))</f>
        <v>-</v>
      </c>
      <c r="GF74" s="7" t="str">
        <f>IF(AND(C74=""),"-",VLOOKUP(B74,Register!$A$7:$AM$311,29,FALSE))</f>
        <v>-</v>
      </c>
      <c r="GG74" s="7" t="str">
        <f>IF(AND(C74=""),"-",VLOOKUP(B74,Register!$A$7:$AM$311,30,FALSE))</f>
        <v>-</v>
      </c>
      <c r="GH74" s="8" t="str">
        <f>IF(AND(C74=""),"-",VLOOKUP(B74,Register!$A$7:$AM$311,31,FALSE))</f>
        <v>-</v>
      </c>
      <c r="GI74" s="309" t="str">
        <f>IF(AND(C74=""),"",VLOOKUP(B74,Register!$A$7:$CL$311,36,FALSE))</f>
        <v/>
      </c>
      <c r="GJ74" s="182" t="str">
        <f t="shared" si="90"/>
        <v/>
      </c>
      <c r="GK74" s="312" t="str">
        <f t="shared" si="91"/>
        <v/>
      </c>
      <c r="GL74" s="314" t="str">
        <f t="shared" si="92"/>
        <v/>
      </c>
      <c r="GM74" s="3"/>
      <c r="GR74" s="3"/>
      <c r="GS74" s="3"/>
      <c r="GT74" s="3"/>
      <c r="GU74" s="3"/>
      <c r="GV74" s="3"/>
      <c r="GW74" s="3"/>
      <c r="GX74" s="3"/>
      <c r="GY74" s="3"/>
      <c r="GZ74" s="3"/>
      <c r="HA74" s="3"/>
      <c r="HB74" s="3"/>
      <c r="HC74" s="3"/>
      <c r="HD74" s="3"/>
      <c r="HE74" s="3"/>
      <c r="HF74" s="3"/>
      <c r="HG74" s="3"/>
      <c r="HH74" s="3"/>
      <c r="HI74" s="3"/>
      <c r="HJ74" s="3"/>
      <c r="HK74" s="3"/>
      <c r="HL74" s="3"/>
      <c r="HM74" s="3"/>
      <c r="HW74" s="321" t="str">
        <f>IF(ISNA(VLOOKUP(B74,Register!A$7:Z$315,9,FALSE)),"",VLOOKUP(B74,Register!A$7:Z$315,9,FALSE))</f>
        <v/>
      </c>
      <c r="HX74" s="321" t="str">
        <f>IF(ISNA(VLOOKUP(B74,Register!A$7:Z$315,12,FALSE)),"",VLOOKUP(B74,Register!A$7:Z$315,12,FALSE))</f>
        <v/>
      </c>
      <c r="HY74" s="321" t="str">
        <f t="shared" si="93"/>
        <v/>
      </c>
      <c r="HZ74" s="321" t="str">
        <f t="shared" si="94"/>
        <v/>
      </c>
      <c r="IA74" s="321" t="str">
        <f t="shared" si="95"/>
        <v/>
      </c>
      <c r="IB74" s="321" t="str">
        <f t="shared" si="96"/>
        <v/>
      </c>
      <c r="IC74" s="321" t="str">
        <f t="shared" si="97"/>
        <v/>
      </c>
      <c r="ID74" s="321" t="str">
        <f t="shared" si="98"/>
        <v/>
      </c>
      <c r="IE74" s="321" t="str">
        <f t="shared" si="99"/>
        <v/>
      </c>
      <c r="IF74" s="321" t="str">
        <f t="shared" si="100"/>
        <v/>
      </c>
    </row>
    <row r="75" spans="1:240" ht="21">
      <c r="A75" s="172">
        <v>63</v>
      </c>
      <c r="B75" s="197"/>
      <c r="C75" s="196" t="str">
        <f>IF(ISNA(VLOOKUP(B75,Register!A$7:Z$315,3,FALSE)),"",VLOOKUP(B75,Register!A$7:Z$315,3,FALSE))</f>
        <v/>
      </c>
      <c r="D75" s="196" t="str">
        <f>IF(ISNA(VLOOKUP(B75,Register!A$7:Z$315,4,FALSE)),"",VLOOKUP(B75,Register!A$7:Z$315,4,FALSE))</f>
        <v/>
      </c>
      <c r="E75" s="195" t="str">
        <f>IF(ISNA(VLOOKUP(B75,Register!A$7:Z$315,6,FALSE)),"",VLOOKUP(B75,Register!A$7:Z$315,6,FALSE))</f>
        <v/>
      </c>
      <c r="F75" s="105"/>
      <c r="G75" s="159"/>
      <c r="H75" s="159"/>
      <c r="I75" s="168" t="str">
        <f t="shared" si="2"/>
        <v/>
      </c>
      <c r="J75" s="5" t="str">
        <f t="shared" si="3"/>
        <v/>
      </c>
      <c r="K75" s="159"/>
      <c r="L75" s="159"/>
      <c r="M75" s="168" t="str">
        <f t="shared" si="4"/>
        <v/>
      </c>
      <c r="N75" s="5" t="str">
        <f t="shared" si="5"/>
        <v/>
      </c>
      <c r="O75" s="159"/>
      <c r="P75" s="159"/>
      <c r="Q75" s="168" t="str">
        <f t="shared" si="6"/>
        <v/>
      </c>
      <c r="R75" s="5" t="str">
        <f t="shared" si="7"/>
        <v/>
      </c>
      <c r="S75" s="159"/>
      <c r="T75" s="159"/>
      <c r="U75" s="168" t="str">
        <f t="shared" si="8"/>
        <v/>
      </c>
      <c r="V75" s="5" t="str">
        <f t="shared" si="9"/>
        <v/>
      </c>
      <c r="W75" s="476"/>
      <c r="X75" s="476"/>
      <c r="Y75" s="168" t="str">
        <f t="shared" si="10"/>
        <v/>
      </c>
      <c r="Z75" s="5" t="str">
        <f t="shared" si="11"/>
        <v/>
      </c>
      <c r="AA75" s="160" t="str">
        <f t="shared" si="101"/>
        <v/>
      </c>
      <c r="AB75" s="160" t="str">
        <f t="shared" si="1"/>
        <v/>
      </c>
      <c r="AC75" s="160" t="str">
        <f t="shared" si="12"/>
        <v/>
      </c>
      <c r="AD75" s="6" t="str">
        <f t="shared" si="13"/>
        <v/>
      </c>
      <c r="AE75" s="105"/>
      <c r="AF75" s="159">
        <v>4</v>
      </c>
      <c r="AG75" s="159">
        <v>5</v>
      </c>
      <c r="AH75" s="168" t="str">
        <f t="shared" si="14"/>
        <v/>
      </c>
      <c r="AI75" s="5" t="str">
        <f t="shared" si="15"/>
        <v/>
      </c>
      <c r="AJ75" s="159"/>
      <c r="AK75" s="159"/>
      <c r="AL75" s="168" t="str">
        <f t="shared" si="16"/>
        <v/>
      </c>
      <c r="AM75" s="5" t="str">
        <f t="shared" si="17"/>
        <v/>
      </c>
      <c r="AN75" s="159"/>
      <c r="AO75" s="159"/>
      <c r="AP75" s="168" t="str">
        <f t="shared" si="18"/>
        <v/>
      </c>
      <c r="AQ75" s="5" t="str">
        <f t="shared" si="19"/>
        <v/>
      </c>
      <c r="AR75" s="159"/>
      <c r="AS75" s="159"/>
      <c r="AT75" s="168" t="str">
        <f t="shared" si="20"/>
        <v/>
      </c>
      <c r="AU75" s="5" t="str">
        <f t="shared" si="21"/>
        <v/>
      </c>
      <c r="AV75" s="476"/>
      <c r="AW75" s="476"/>
      <c r="AX75" s="168" t="str">
        <f t="shared" si="22"/>
        <v/>
      </c>
      <c r="AY75" s="5" t="str">
        <f t="shared" si="23"/>
        <v/>
      </c>
      <c r="AZ75" s="160" t="str">
        <f t="shared" si="24"/>
        <v/>
      </c>
      <c r="BA75" s="160" t="str">
        <f t="shared" si="25"/>
        <v/>
      </c>
      <c r="BB75" s="160" t="str">
        <f t="shared" si="26"/>
        <v/>
      </c>
      <c r="BC75" s="6" t="str">
        <f t="shared" si="27"/>
        <v/>
      </c>
      <c r="BD75" s="105"/>
      <c r="BE75" s="159"/>
      <c r="BF75" s="159"/>
      <c r="BG75" s="168" t="str">
        <f t="shared" si="28"/>
        <v/>
      </c>
      <c r="BH75" s="5" t="str">
        <f t="shared" si="29"/>
        <v/>
      </c>
      <c r="BI75" s="159"/>
      <c r="BJ75" s="159"/>
      <c r="BK75" s="168" t="str">
        <f t="shared" si="30"/>
        <v/>
      </c>
      <c r="BL75" s="5" t="str">
        <f t="shared" si="31"/>
        <v/>
      </c>
      <c r="BM75" s="159"/>
      <c r="BN75" s="159"/>
      <c r="BO75" s="168" t="str">
        <f t="shared" si="32"/>
        <v/>
      </c>
      <c r="BP75" s="5" t="str">
        <f t="shared" si="33"/>
        <v/>
      </c>
      <c r="BQ75" s="159"/>
      <c r="BR75" s="159"/>
      <c r="BS75" s="168" t="str">
        <f t="shared" si="34"/>
        <v/>
      </c>
      <c r="BT75" s="5" t="str">
        <f t="shared" si="35"/>
        <v/>
      </c>
      <c r="BU75" s="476"/>
      <c r="BV75" s="476"/>
      <c r="BW75" s="168" t="str">
        <f t="shared" si="36"/>
        <v/>
      </c>
      <c r="BX75" s="5" t="str">
        <f t="shared" si="37"/>
        <v/>
      </c>
      <c r="BY75" s="160" t="str">
        <f t="shared" si="38"/>
        <v/>
      </c>
      <c r="BZ75" s="160" t="str">
        <f t="shared" si="39"/>
        <v/>
      </c>
      <c r="CA75" s="160" t="str">
        <f t="shared" si="40"/>
        <v/>
      </c>
      <c r="CB75" s="6" t="str">
        <f t="shared" si="41"/>
        <v/>
      </c>
      <c r="CC75" s="105"/>
      <c r="CD75" s="159"/>
      <c r="CE75" s="159"/>
      <c r="CF75" s="168" t="str">
        <f t="shared" si="42"/>
        <v/>
      </c>
      <c r="CG75" s="5" t="str">
        <f t="shared" si="43"/>
        <v/>
      </c>
      <c r="CH75" s="159"/>
      <c r="CI75" s="159"/>
      <c r="CJ75" s="168" t="str">
        <f t="shared" si="44"/>
        <v/>
      </c>
      <c r="CK75" s="5" t="str">
        <f t="shared" si="45"/>
        <v/>
      </c>
      <c r="CL75" s="159"/>
      <c r="CM75" s="159"/>
      <c r="CN75" s="168" t="str">
        <f t="shared" si="46"/>
        <v/>
      </c>
      <c r="CO75" s="5" t="str">
        <f t="shared" si="47"/>
        <v/>
      </c>
      <c r="CP75" s="159"/>
      <c r="CQ75" s="159"/>
      <c r="CR75" s="168" t="str">
        <f t="shared" si="48"/>
        <v/>
      </c>
      <c r="CS75" s="5" t="str">
        <f t="shared" si="49"/>
        <v/>
      </c>
      <c r="CT75" s="476"/>
      <c r="CU75" s="476"/>
      <c r="CV75" s="168" t="str">
        <f t="shared" si="50"/>
        <v/>
      </c>
      <c r="CW75" s="5" t="str">
        <f t="shared" si="51"/>
        <v/>
      </c>
      <c r="CX75" s="160" t="str">
        <f t="shared" si="52"/>
        <v/>
      </c>
      <c r="CY75" s="160" t="str">
        <f t="shared" si="53"/>
        <v/>
      </c>
      <c r="CZ75" s="160" t="str">
        <f t="shared" si="54"/>
        <v/>
      </c>
      <c r="DA75" s="6" t="str">
        <f t="shared" si="55"/>
        <v/>
      </c>
      <c r="DB75" s="105"/>
      <c r="DC75" s="159"/>
      <c r="DD75" s="159"/>
      <c r="DE75" s="168" t="str">
        <f t="shared" si="56"/>
        <v/>
      </c>
      <c r="DF75" s="5" t="str">
        <f t="shared" si="57"/>
        <v/>
      </c>
      <c r="DG75" s="159"/>
      <c r="DH75" s="159"/>
      <c r="DI75" s="168" t="str">
        <f t="shared" si="58"/>
        <v/>
      </c>
      <c r="DJ75" s="5" t="str">
        <f t="shared" si="59"/>
        <v/>
      </c>
      <c r="DK75" s="159"/>
      <c r="DL75" s="159"/>
      <c r="DM75" s="168" t="str">
        <f t="shared" si="60"/>
        <v/>
      </c>
      <c r="DN75" s="5" t="str">
        <f t="shared" si="61"/>
        <v/>
      </c>
      <c r="DO75" s="159"/>
      <c r="DP75" s="159"/>
      <c r="DQ75" s="168" t="str">
        <f t="shared" si="62"/>
        <v/>
      </c>
      <c r="DR75" s="5" t="str">
        <f t="shared" si="63"/>
        <v/>
      </c>
      <c r="DS75" s="476"/>
      <c r="DT75" s="476"/>
      <c r="DU75" s="168" t="str">
        <f t="shared" si="64"/>
        <v/>
      </c>
      <c r="DV75" s="5" t="str">
        <f t="shared" si="65"/>
        <v/>
      </c>
      <c r="DW75" s="160" t="str">
        <f t="shared" si="66"/>
        <v/>
      </c>
      <c r="DX75" s="160" t="str">
        <f t="shared" si="67"/>
        <v/>
      </c>
      <c r="DY75" s="160" t="str">
        <f t="shared" si="68"/>
        <v/>
      </c>
      <c r="DZ75" s="6" t="str">
        <f t="shared" si="69"/>
        <v/>
      </c>
      <c r="EA75" s="105"/>
      <c r="EB75" s="159"/>
      <c r="EC75" s="159"/>
      <c r="ED75" s="168" t="str">
        <f t="shared" si="70"/>
        <v/>
      </c>
      <c r="EE75" s="5" t="str">
        <f t="shared" si="71"/>
        <v/>
      </c>
      <c r="EF75" s="159"/>
      <c r="EG75" s="159"/>
      <c r="EH75" s="168" t="str">
        <f t="shared" si="72"/>
        <v/>
      </c>
      <c r="EI75" s="5" t="str">
        <f t="shared" si="73"/>
        <v/>
      </c>
      <c r="EJ75" s="159"/>
      <c r="EK75" s="159"/>
      <c r="EL75" s="168" t="str">
        <f t="shared" si="74"/>
        <v/>
      </c>
      <c r="EM75" s="5" t="str">
        <f t="shared" si="75"/>
        <v/>
      </c>
      <c r="EN75" s="159"/>
      <c r="EO75" s="159"/>
      <c r="EP75" s="168" t="str">
        <f t="shared" si="76"/>
        <v/>
      </c>
      <c r="EQ75" s="5" t="str">
        <f t="shared" si="77"/>
        <v/>
      </c>
      <c r="ER75" s="476"/>
      <c r="ES75" s="476"/>
      <c r="ET75" s="168" t="str">
        <f t="shared" si="78"/>
        <v/>
      </c>
      <c r="EU75" s="5" t="str">
        <f t="shared" si="79"/>
        <v/>
      </c>
      <c r="EV75" s="160" t="str">
        <f t="shared" si="80"/>
        <v/>
      </c>
      <c r="EW75" s="160" t="str">
        <f t="shared" si="81"/>
        <v/>
      </c>
      <c r="EX75" s="160" t="str">
        <f t="shared" si="82"/>
        <v/>
      </c>
      <c r="EY75" s="6" t="str">
        <f t="shared" si="83"/>
        <v/>
      </c>
      <c r="EZ75" s="105"/>
      <c r="FA75" s="105"/>
      <c r="FB75" s="105"/>
      <c r="FC75" s="105"/>
      <c r="FD75" s="105"/>
      <c r="FE75" s="106" t="str">
        <f t="shared" si="84"/>
        <v/>
      </c>
      <c r="FF75" s="100" t="str">
        <f t="shared" si="85"/>
        <v xml:space="preserve"> </v>
      </c>
      <c r="FG75" s="105"/>
      <c r="FH75" s="105"/>
      <c r="FI75" s="105"/>
      <c r="FJ75" s="105"/>
      <c r="FK75" s="105"/>
      <c r="FL75" s="107" t="str">
        <f t="shared" si="86"/>
        <v/>
      </c>
      <c r="FM75" s="101" t="str">
        <f t="shared" si="87"/>
        <v xml:space="preserve"> </v>
      </c>
      <c r="FN75" s="105"/>
      <c r="FO75" s="105"/>
      <c r="FP75" s="105"/>
      <c r="FQ75" s="105"/>
      <c r="FR75" s="105"/>
      <c r="FS75" s="204" t="str">
        <f t="shared" si="88"/>
        <v/>
      </c>
      <c r="FT75" s="205" t="str">
        <f t="shared" si="89"/>
        <v xml:space="preserve"> </v>
      </c>
      <c r="FU75" s="477"/>
      <c r="FV75" s="316" t="str">
        <f>IF(AND(C75=""),"-",VLOOKUP(B75,Register!$A$7:$AM$311,19,FALSE))</f>
        <v>-</v>
      </c>
      <c r="FW75" s="7" t="str">
        <f>IF(AND(C75=""),"-",VLOOKUP(B75,Register!$A$7:$AM$311,20,FALSE))</f>
        <v>-</v>
      </c>
      <c r="FX75" s="7" t="str">
        <f>IF(AND(C75=""),"-",VLOOKUP(B75,Register!$A$7:$AM$311,21,FALSE))</f>
        <v>-</v>
      </c>
      <c r="FY75" s="7" t="str">
        <f>IF(AND(C75=""),"-",VLOOKUP(B75,Register!$A$7:$AM$311,22,FALSE))</f>
        <v>-</v>
      </c>
      <c r="FZ75" s="7" t="str">
        <f>IF(AND(C75=""),"-",VLOOKUP(B75,Register!$A$7:$AM$311,23,FALSE))</f>
        <v>-</v>
      </c>
      <c r="GA75" s="7" t="str">
        <f>IF(AND(C75=""),"-",VLOOKUP(B75,Register!$A$7:$AM$311,24,FALSE))</f>
        <v>-</v>
      </c>
      <c r="GB75" s="7" t="str">
        <f>IF(AND(C75=""),"-",VLOOKUP(B75,Register!$A$7:$AM$311,25,FALSE))</f>
        <v>-</v>
      </c>
      <c r="GC75" s="7" t="str">
        <f>IF(AND(C75=""),"-",VLOOKUP(B75,Register!$A$7:$AM$311,26,FALSE))</f>
        <v>-</v>
      </c>
      <c r="GD75" s="7" t="str">
        <f>IF(AND(C75=""),"-",VLOOKUP(B75,Register!$A$7:$AM$311,27,FALSE))</f>
        <v>-</v>
      </c>
      <c r="GE75" s="7" t="str">
        <f>IF(AND(C75=""),"-",VLOOKUP(B75,Register!$A$7:$AM$311,28,FALSE))</f>
        <v>-</v>
      </c>
      <c r="GF75" s="7" t="str">
        <f>IF(AND(C75=""),"-",VLOOKUP(B75,Register!$A$7:$AM$311,29,FALSE))</f>
        <v>-</v>
      </c>
      <c r="GG75" s="7" t="str">
        <f>IF(AND(C75=""),"-",VLOOKUP(B75,Register!$A$7:$AM$311,30,FALSE))</f>
        <v>-</v>
      </c>
      <c r="GH75" s="8" t="str">
        <f>IF(AND(C75=""),"-",VLOOKUP(B75,Register!$A$7:$AM$311,31,FALSE))</f>
        <v>-</v>
      </c>
      <c r="GI75" s="309" t="str">
        <f>IF(AND(C75=""),"",VLOOKUP(B75,Register!$A$7:$CL$311,36,FALSE))</f>
        <v/>
      </c>
      <c r="GJ75" s="182" t="str">
        <f t="shared" si="90"/>
        <v/>
      </c>
      <c r="GK75" s="312" t="str">
        <f t="shared" si="91"/>
        <v/>
      </c>
      <c r="GL75" s="314" t="str">
        <f t="shared" si="92"/>
        <v/>
      </c>
      <c r="GM75" s="3"/>
      <c r="GR75" s="3"/>
      <c r="GS75" s="3"/>
      <c r="GT75" s="3"/>
      <c r="GU75" s="3"/>
      <c r="GV75" s="3"/>
      <c r="GW75" s="3"/>
      <c r="GX75" s="3"/>
      <c r="GY75" s="3"/>
      <c r="GZ75" s="3"/>
      <c r="HA75" s="3"/>
      <c r="HB75" s="3"/>
      <c r="HC75" s="3"/>
      <c r="HD75" s="3"/>
      <c r="HE75" s="3"/>
      <c r="HF75" s="3"/>
      <c r="HG75" s="3"/>
      <c r="HH75" s="3"/>
      <c r="HI75" s="3"/>
      <c r="HJ75" s="3"/>
      <c r="HK75" s="3"/>
      <c r="HL75" s="3"/>
      <c r="HM75" s="3"/>
      <c r="HW75" s="321" t="str">
        <f>IF(ISNA(VLOOKUP(B75,Register!A$7:Z$315,9,FALSE)),"",VLOOKUP(B75,Register!A$7:Z$315,9,FALSE))</f>
        <v/>
      </c>
      <c r="HX75" s="321" t="str">
        <f>IF(ISNA(VLOOKUP(B75,Register!A$7:Z$315,12,FALSE)),"",VLOOKUP(B75,Register!A$7:Z$315,12,FALSE))</f>
        <v/>
      </c>
      <c r="HY75" s="321" t="str">
        <f t="shared" si="93"/>
        <v/>
      </c>
      <c r="HZ75" s="321" t="str">
        <f t="shared" si="94"/>
        <v/>
      </c>
      <c r="IA75" s="321" t="str">
        <f t="shared" si="95"/>
        <v/>
      </c>
      <c r="IB75" s="321" t="str">
        <f t="shared" si="96"/>
        <v/>
      </c>
      <c r="IC75" s="321" t="str">
        <f t="shared" si="97"/>
        <v/>
      </c>
      <c r="ID75" s="321" t="str">
        <f t="shared" si="98"/>
        <v/>
      </c>
      <c r="IE75" s="321" t="str">
        <f t="shared" si="99"/>
        <v/>
      </c>
      <c r="IF75" s="321" t="str">
        <f t="shared" si="100"/>
        <v/>
      </c>
    </row>
    <row r="76" spans="1:240" ht="21">
      <c r="A76" s="172">
        <v>64</v>
      </c>
      <c r="B76" s="197"/>
      <c r="C76" s="196" t="str">
        <f>IF(ISNA(VLOOKUP(B76,Register!A$7:Z$315,3,FALSE)),"",VLOOKUP(B76,Register!A$7:Z$315,3,FALSE))</f>
        <v/>
      </c>
      <c r="D76" s="196" t="str">
        <f>IF(ISNA(VLOOKUP(B76,Register!A$7:Z$315,4,FALSE)),"",VLOOKUP(B76,Register!A$7:Z$315,4,FALSE))</f>
        <v/>
      </c>
      <c r="E76" s="195" t="str">
        <f>IF(ISNA(VLOOKUP(B76,Register!A$7:Z$315,6,FALSE)),"",VLOOKUP(B76,Register!A$7:Z$315,6,FALSE))</f>
        <v/>
      </c>
      <c r="F76" s="105"/>
      <c r="G76" s="159"/>
      <c r="H76" s="159"/>
      <c r="I76" s="168" t="str">
        <f t="shared" si="2"/>
        <v/>
      </c>
      <c r="J76" s="5" t="str">
        <f t="shared" si="3"/>
        <v/>
      </c>
      <c r="K76" s="159"/>
      <c r="L76" s="159"/>
      <c r="M76" s="168" t="str">
        <f t="shared" si="4"/>
        <v/>
      </c>
      <c r="N76" s="5" t="str">
        <f t="shared" si="5"/>
        <v/>
      </c>
      <c r="O76" s="159"/>
      <c r="P76" s="159"/>
      <c r="Q76" s="168" t="str">
        <f t="shared" si="6"/>
        <v/>
      </c>
      <c r="R76" s="5" t="str">
        <f t="shared" si="7"/>
        <v/>
      </c>
      <c r="S76" s="159"/>
      <c r="T76" s="159"/>
      <c r="U76" s="168" t="str">
        <f t="shared" si="8"/>
        <v/>
      </c>
      <c r="V76" s="5" t="str">
        <f t="shared" si="9"/>
        <v/>
      </c>
      <c r="W76" s="476"/>
      <c r="X76" s="476"/>
      <c r="Y76" s="168" t="str">
        <f t="shared" si="10"/>
        <v/>
      </c>
      <c r="Z76" s="5" t="str">
        <f t="shared" si="11"/>
        <v/>
      </c>
      <c r="AA76" s="160" t="str">
        <f t="shared" si="101"/>
        <v/>
      </c>
      <c r="AB76" s="160" t="str">
        <f t="shared" si="1"/>
        <v/>
      </c>
      <c r="AC76" s="160" t="str">
        <f t="shared" si="12"/>
        <v/>
      </c>
      <c r="AD76" s="6" t="str">
        <f t="shared" si="13"/>
        <v/>
      </c>
      <c r="AE76" s="105"/>
      <c r="AF76" s="159"/>
      <c r="AG76" s="159"/>
      <c r="AH76" s="168" t="str">
        <f t="shared" si="14"/>
        <v/>
      </c>
      <c r="AI76" s="5" t="str">
        <f t="shared" si="15"/>
        <v/>
      </c>
      <c r="AJ76" s="159"/>
      <c r="AK76" s="159"/>
      <c r="AL76" s="168" t="str">
        <f t="shared" si="16"/>
        <v/>
      </c>
      <c r="AM76" s="5" t="str">
        <f t="shared" si="17"/>
        <v/>
      </c>
      <c r="AN76" s="159"/>
      <c r="AO76" s="159"/>
      <c r="AP76" s="168" t="str">
        <f t="shared" si="18"/>
        <v/>
      </c>
      <c r="AQ76" s="5" t="str">
        <f t="shared" si="19"/>
        <v/>
      </c>
      <c r="AR76" s="159"/>
      <c r="AS76" s="159"/>
      <c r="AT76" s="168" t="str">
        <f t="shared" si="20"/>
        <v/>
      </c>
      <c r="AU76" s="5" t="str">
        <f t="shared" si="21"/>
        <v/>
      </c>
      <c r="AV76" s="476"/>
      <c r="AW76" s="476"/>
      <c r="AX76" s="168" t="str">
        <f t="shared" si="22"/>
        <v/>
      </c>
      <c r="AY76" s="5" t="str">
        <f t="shared" si="23"/>
        <v/>
      </c>
      <c r="AZ76" s="160" t="str">
        <f t="shared" si="24"/>
        <v/>
      </c>
      <c r="BA76" s="160" t="str">
        <f t="shared" si="25"/>
        <v/>
      </c>
      <c r="BB76" s="160" t="str">
        <f t="shared" si="26"/>
        <v/>
      </c>
      <c r="BC76" s="6" t="str">
        <f t="shared" si="27"/>
        <v/>
      </c>
      <c r="BD76" s="105"/>
      <c r="BE76" s="159"/>
      <c r="BF76" s="159"/>
      <c r="BG76" s="168" t="str">
        <f t="shared" si="28"/>
        <v/>
      </c>
      <c r="BH76" s="5" t="str">
        <f t="shared" si="29"/>
        <v/>
      </c>
      <c r="BI76" s="159"/>
      <c r="BJ76" s="159"/>
      <c r="BK76" s="168" t="str">
        <f t="shared" si="30"/>
        <v/>
      </c>
      <c r="BL76" s="5" t="str">
        <f t="shared" si="31"/>
        <v/>
      </c>
      <c r="BM76" s="159"/>
      <c r="BN76" s="159"/>
      <c r="BO76" s="168" t="str">
        <f t="shared" si="32"/>
        <v/>
      </c>
      <c r="BP76" s="5" t="str">
        <f t="shared" si="33"/>
        <v/>
      </c>
      <c r="BQ76" s="159"/>
      <c r="BR76" s="159"/>
      <c r="BS76" s="168" t="str">
        <f t="shared" si="34"/>
        <v/>
      </c>
      <c r="BT76" s="5" t="str">
        <f t="shared" si="35"/>
        <v/>
      </c>
      <c r="BU76" s="476"/>
      <c r="BV76" s="476"/>
      <c r="BW76" s="168" t="str">
        <f t="shared" si="36"/>
        <v/>
      </c>
      <c r="BX76" s="5" t="str">
        <f t="shared" si="37"/>
        <v/>
      </c>
      <c r="BY76" s="160" t="str">
        <f t="shared" si="38"/>
        <v/>
      </c>
      <c r="BZ76" s="160" t="str">
        <f t="shared" si="39"/>
        <v/>
      </c>
      <c r="CA76" s="160" t="str">
        <f t="shared" si="40"/>
        <v/>
      </c>
      <c r="CB76" s="6" t="str">
        <f t="shared" si="41"/>
        <v/>
      </c>
      <c r="CC76" s="105"/>
      <c r="CD76" s="159"/>
      <c r="CE76" s="159"/>
      <c r="CF76" s="168" t="str">
        <f t="shared" si="42"/>
        <v/>
      </c>
      <c r="CG76" s="5" t="str">
        <f t="shared" si="43"/>
        <v/>
      </c>
      <c r="CH76" s="159"/>
      <c r="CI76" s="159"/>
      <c r="CJ76" s="168" t="str">
        <f t="shared" si="44"/>
        <v/>
      </c>
      <c r="CK76" s="5" t="str">
        <f t="shared" si="45"/>
        <v/>
      </c>
      <c r="CL76" s="159"/>
      <c r="CM76" s="159"/>
      <c r="CN76" s="168" t="str">
        <f t="shared" si="46"/>
        <v/>
      </c>
      <c r="CO76" s="5" t="str">
        <f t="shared" si="47"/>
        <v/>
      </c>
      <c r="CP76" s="159"/>
      <c r="CQ76" s="159"/>
      <c r="CR76" s="168" t="str">
        <f t="shared" si="48"/>
        <v/>
      </c>
      <c r="CS76" s="5" t="str">
        <f t="shared" si="49"/>
        <v/>
      </c>
      <c r="CT76" s="476"/>
      <c r="CU76" s="476"/>
      <c r="CV76" s="168" t="str">
        <f t="shared" si="50"/>
        <v/>
      </c>
      <c r="CW76" s="5" t="str">
        <f t="shared" si="51"/>
        <v/>
      </c>
      <c r="CX76" s="160" t="str">
        <f t="shared" si="52"/>
        <v/>
      </c>
      <c r="CY76" s="160" t="str">
        <f t="shared" si="53"/>
        <v/>
      </c>
      <c r="CZ76" s="160" t="str">
        <f t="shared" si="54"/>
        <v/>
      </c>
      <c r="DA76" s="6" t="str">
        <f t="shared" si="55"/>
        <v/>
      </c>
      <c r="DB76" s="105"/>
      <c r="DC76" s="159"/>
      <c r="DD76" s="159"/>
      <c r="DE76" s="168" t="str">
        <f t="shared" si="56"/>
        <v/>
      </c>
      <c r="DF76" s="5" t="str">
        <f t="shared" si="57"/>
        <v/>
      </c>
      <c r="DG76" s="159"/>
      <c r="DH76" s="159"/>
      <c r="DI76" s="168" t="str">
        <f t="shared" si="58"/>
        <v/>
      </c>
      <c r="DJ76" s="5" t="str">
        <f t="shared" si="59"/>
        <v/>
      </c>
      <c r="DK76" s="159"/>
      <c r="DL76" s="159"/>
      <c r="DM76" s="168" t="str">
        <f t="shared" si="60"/>
        <v/>
      </c>
      <c r="DN76" s="5" t="str">
        <f t="shared" si="61"/>
        <v/>
      </c>
      <c r="DO76" s="159"/>
      <c r="DP76" s="159"/>
      <c r="DQ76" s="168" t="str">
        <f t="shared" si="62"/>
        <v/>
      </c>
      <c r="DR76" s="5" t="str">
        <f t="shared" si="63"/>
        <v/>
      </c>
      <c r="DS76" s="476"/>
      <c r="DT76" s="476"/>
      <c r="DU76" s="168" t="str">
        <f t="shared" si="64"/>
        <v/>
      </c>
      <c r="DV76" s="5" t="str">
        <f t="shared" si="65"/>
        <v/>
      </c>
      <c r="DW76" s="160" t="str">
        <f t="shared" si="66"/>
        <v/>
      </c>
      <c r="DX76" s="160" t="str">
        <f t="shared" si="67"/>
        <v/>
      </c>
      <c r="DY76" s="160" t="str">
        <f t="shared" si="68"/>
        <v/>
      </c>
      <c r="DZ76" s="6" t="str">
        <f t="shared" si="69"/>
        <v/>
      </c>
      <c r="EA76" s="105"/>
      <c r="EB76" s="159"/>
      <c r="EC76" s="159"/>
      <c r="ED76" s="168" t="str">
        <f t="shared" si="70"/>
        <v/>
      </c>
      <c r="EE76" s="5" t="str">
        <f t="shared" si="71"/>
        <v/>
      </c>
      <c r="EF76" s="159"/>
      <c r="EG76" s="159"/>
      <c r="EH76" s="168" t="str">
        <f t="shared" si="72"/>
        <v/>
      </c>
      <c r="EI76" s="5" t="str">
        <f t="shared" si="73"/>
        <v/>
      </c>
      <c r="EJ76" s="159"/>
      <c r="EK76" s="159"/>
      <c r="EL76" s="168" t="str">
        <f t="shared" si="74"/>
        <v/>
      </c>
      <c r="EM76" s="5" t="str">
        <f t="shared" si="75"/>
        <v/>
      </c>
      <c r="EN76" s="159"/>
      <c r="EO76" s="159"/>
      <c r="EP76" s="168" t="str">
        <f t="shared" si="76"/>
        <v/>
      </c>
      <c r="EQ76" s="5" t="str">
        <f t="shared" si="77"/>
        <v/>
      </c>
      <c r="ER76" s="476"/>
      <c r="ES76" s="476"/>
      <c r="ET76" s="168" t="str">
        <f t="shared" si="78"/>
        <v/>
      </c>
      <c r="EU76" s="5" t="str">
        <f t="shared" si="79"/>
        <v/>
      </c>
      <c r="EV76" s="160" t="str">
        <f t="shared" si="80"/>
        <v/>
      </c>
      <c r="EW76" s="160" t="str">
        <f t="shared" si="81"/>
        <v/>
      </c>
      <c r="EX76" s="160" t="str">
        <f t="shared" si="82"/>
        <v/>
      </c>
      <c r="EY76" s="6" t="str">
        <f t="shared" si="83"/>
        <v/>
      </c>
      <c r="EZ76" s="105"/>
      <c r="FA76" s="105"/>
      <c r="FB76" s="105"/>
      <c r="FC76" s="105"/>
      <c r="FD76" s="105"/>
      <c r="FE76" s="106" t="str">
        <f t="shared" si="84"/>
        <v/>
      </c>
      <c r="FF76" s="100" t="str">
        <f t="shared" si="85"/>
        <v xml:space="preserve"> </v>
      </c>
      <c r="FG76" s="105"/>
      <c r="FH76" s="105"/>
      <c r="FI76" s="105"/>
      <c r="FJ76" s="105"/>
      <c r="FK76" s="105"/>
      <c r="FL76" s="107" t="str">
        <f t="shared" si="86"/>
        <v/>
      </c>
      <c r="FM76" s="101" t="str">
        <f t="shared" si="87"/>
        <v xml:space="preserve"> </v>
      </c>
      <c r="FN76" s="105"/>
      <c r="FO76" s="105"/>
      <c r="FP76" s="105"/>
      <c r="FQ76" s="105"/>
      <c r="FR76" s="105"/>
      <c r="FS76" s="204" t="str">
        <f t="shared" si="88"/>
        <v/>
      </c>
      <c r="FT76" s="205" t="str">
        <f t="shared" si="89"/>
        <v xml:space="preserve"> </v>
      </c>
      <c r="FU76" s="477"/>
      <c r="FV76" s="316" t="str">
        <f>IF(AND(C76=""),"-",VLOOKUP(B76,Register!$A$7:$AM$311,19,FALSE))</f>
        <v>-</v>
      </c>
      <c r="FW76" s="7" t="str">
        <f>IF(AND(C76=""),"-",VLOOKUP(B76,Register!$A$7:$AM$311,20,FALSE))</f>
        <v>-</v>
      </c>
      <c r="FX76" s="7" t="str">
        <f>IF(AND(C76=""),"-",VLOOKUP(B76,Register!$A$7:$AM$311,21,FALSE))</f>
        <v>-</v>
      </c>
      <c r="FY76" s="7" t="str">
        <f>IF(AND(C76=""),"-",VLOOKUP(B76,Register!$A$7:$AM$311,22,FALSE))</f>
        <v>-</v>
      </c>
      <c r="FZ76" s="7" t="str">
        <f>IF(AND(C76=""),"-",VLOOKUP(B76,Register!$A$7:$AM$311,23,FALSE))</f>
        <v>-</v>
      </c>
      <c r="GA76" s="7" t="str">
        <f>IF(AND(C76=""),"-",VLOOKUP(B76,Register!$A$7:$AM$311,24,FALSE))</f>
        <v>-</v>
      </c>
      <c r="GB76" s="7" t="str">
        <f>IF(AND(C76=""),"-",VLOOKUP(B76,Register!$A$7:$AM$311,25,FALSE))</f>
        <v>-</v>
      </c>
      <c r="GC76" s="7" t="str">
        <f>IF(AND(C76=""),"-",VLOOKUP(B76,Register!$A$7:$AM$311,26,FALSE))</f>
        <v>-</v>
      </c>
      <c r="GD76" s="7" t="str">
        <f>IF(AND(C76=""),"-",VLOOKUP(B76,Register!$A$7:$AM$311,27,FALSE))</f>
        <v>-</v>
      </c>
      <c r="GE76" s="7" t="str">
        <f>IF(AND(C76=""),"-",VLOOKUP(B76,Register!$A$7:$AM$311,28,FALSE))</f>
        <v>-</v>
      </c>
      <c r="GF76" s="7" t="str">
        <f>IF(AND(C76=""),"-",VLOOKUP(B76,Register!$A$7:$AM$311,29,FALSE))</f>
        <v>-</v>
      </c>
      <c r="GG76" s="7" t="str">
        <f>IF(AND(C76=""),"-",VLOOKUP(B76,Register!$A$7:$AM$311,30,FALSE))</f>
        <v>-</v>
      </c>
      <c r="GH76" s="8" t="str">
        <f>IF(AND(C76=""),"-",VLOOKUP(B76,Register!$A$7:$AM$311,31,FALSE))</f>
        <v>-</v>
      </c>
      <c r="GI76" s="309" t="str">
        <f>IF(AND(C76=""),"",VLOOKUP(B76,Register!$A$7:$CL$311,36,FALSE))</f>
        <v/>
      </c>
      <c r="GJ76" s="182" t="str">
        <f t="shared" si="90"/>
        <v/>
      </c>
      <c r="GK76" s="312" t="str">
        <f t="shared" si="91"/>
        <v/>
      </c>
      <c r="GL76" s="314" t="str">
        <f t="shared" si="92"/>
        <v/>
      </c>
      <c r="GM76" s="3"/>
      <c r="GR76" s="3"/>
      <c r="GS76" s="3"/>
      <c r="GT76" s="3"/>
      <c r="GU76" s="3"/>
      <c r="GV76" s="3"/>
      <c r="GW76" s="3"/>
      <c r="GX76" s="3"/>
      <c r="GY76" s="3"/>
      <c r="GZ76" s="3"/>
      <c r="HA76" s="3"/>
      <c r="HB76" s="3"/>
      <c r="HC76" s="3"/>
      <c r="HD76" s="3"/>
      <c r="HE76" s="3"/>
      <c r="HF76" s="3"/>
      <c r="HG76" s="3"/>
      <c r="HH76" s="3"/>
      <c r="HI76" s="3"/>
      <c r="HJ76" s="3"/>
      <c r="HK76" s="3"/>
      <c r="HL76" s="3"/>
      <c r="HM76" s="3"/>
      <c r="HW76" s="321" t="str">
        <f>IF(ISNA(VLOOKUP(B76,Register!A$7:Z$315,9,FALSE)),"",VLOOKUP(B76,Register!A$7:Z$315,9,FALSE))</f>
        <v/>
      </c>
      <c r="HX76" s="321" t="str">
        <f>IF(ISNA(VLOOKUP(B76,Register!A$7:Z$315,12,FALSE)),"",VLOOKUP(B76,Register!A$7:Z$315,12,FALSE))</f>
        <v/>
      </c>
      <c r="HY76" s="321" t="str">
        <f t="shared" si="93"/>
        <v/>
      </c>
      <c r="HZ76" s="321" t="str">
        <f t="shared" si="94"/>
        <v/>
      </c>
      <c r="IA76" s="321" t="str">
        <f t="shared" si="95"/>
        <v/>
      </c>
      <c r="IB76" s="321" t="str">
        <f t="shared" si="96"/>
        <v/>
      </c>
      <c r="IC76" s="321" t="str">
        <f t="shared" si="97"/>
        <v/>
      </c>
      <c r="ID76" s="321" t="str">
        <f t="shared" si="98"/>
        <v/>
      </c>
      <c r="IE76" s="321" t="str">
        <f t="shared" si="99"/>
        <v/>
      </c>
      <c r="IF76" s="321" t="str">
        <f t="shared" si="100"/>
        <v/>
      </c>
    </row>
    <row r="77" spans="1:240" ht="21">
      <c r="A77" s="172">
        <v>65</v>
      </c>
      <c r="B77" s="197"/>
      <c r="C77" s="196" t="str">
        <f>IF(ISNA(VLOOKUP(B77,Register!A$7:Z$315,3,FALSE)),"",VLOOKUP(B77,Register!A$7:Z$315,3,FALSE))</f>
        <v/>
      </c>
      <c r="D77" s="196" t="str">
        <f>IF(ISNA(VLOOKUP(B77,Register!A$7:Z$315,4,FALSE)),"",VLOOKUP(B77,Register!A$7:Z$315,4,FALSE))</f>
        <v/>
      </c>
      <c r="E77" s="195" t="str">
        <f>IF(ISNA(VLOOKUP(B77,Register!A$7:Z$315,6,FALSE)),"",VLOOKUP(B77,Register!A$7:Z$315,6,FALSE))</f>
        <v/>
      </c>
      <c r="F77" s="105"/>
      <c r="G77" s="159"/>
      <c r="H77" s="159"/>
      <c r="I77" s="168" t="str">
        <f t="shared" si="2"/>
        <v/>
      </c>
      <c r="J77" s="5" t="str">
        <f t="shared" si="3"/>
        <v/>
      </c>
      <c r="K77" s="159"/>
      <c r="L77" s="159"/>
      <c r="M77" s="168" t="str">
        <f t="shared" si="4"/>
        <v/>
      </c>
      <c r="N77" s="5" t="str">
        <f t="shared" si="5"/>
        <v/>
      </c>
      <c r="O77" s="159"/>
      <c r="P77" s="159"/>
      <c r="Q77" s="168" t="str">
        <f t="shared" si="6"/>
        <v/>
      </c>
      <c r="R77" s="5" t="str">
        <f t="shared" si="7"/>
        <v/>
      </c>
      <c r="S77" s="159"/>
      <c r="T77" s="159"/>
      <c r="U77" s="168" t="str">
        <f t="shared" si="8"/>
        <v/>
      </c>
      <c r="V77" s="5" t="str">
        <f t="shared" si="9"/>
        <v/>
      </c>
      <c r="W77" s="476"/>
      <c r="X77" s="476"/>
      <c r="Y77" s="168" t="str">
        <f t="shared" si="10"/>
        <v/>
      </c>
      <c r="Z77" s="5" t="str">
        <f t="shared" si="11"/>
        <v/>
      </c>
      <c r="AA77" s="160" t="str">
        <f t="shared" si="101"/>
        <v/>
      </c>
      <c r="AB77" s="160" t="str">
        <f t="shared" ref="AB77:AB112" si="102">IF(AND(B77=""),"",SUM(H77+L77+P77+T77+X77))</f>
        <v/>
      </c>
      <c r="AC77" s="160" t="str">
        <f t="shared" si="12"/>
        <v/>
      </c>
      <c r="AD77" s="6" t="str">
        <f t="shared" si="13"/>
        <v/>
      </c>
      <c r="AE77" s="105"/>
      <c r="AF77" s="159"/>
      <c r="AG77" s="159"/>
      <c r="AH77" s="168" t="str">
        <f t="shared" si="14"/>
        <v/>
      </c>
      <c r="AI77" s="5" t="str">
        <f t="shared" si="15"/>
        <v/>
      </c>
      <c r="AJ77" s="159"/>
      <c r="AK77" s="159"/>
      <c r="AL77" s="168" t="str">
        <f t="shared" si="16"/>
        <v/>
      </c>
      <c r="AM77" s="5" t="str">
        <f t="shared" si="17"/>
        <v/>
      </c>
      <c r="AN77" s="159"/>
      <c r="AO77" s="159"/>
      <c r="AP77" s="168" t="str">
        <f t="shared" si="18"/>
        <v/>
      </c>
      <c r="AQ77" s="5" t="str">
        <f t="shared" si="19"/>
        <v/>
      </c>
      <c r="AR77" s="159"/>
      <c r="AS77" s="159"/>
      <c r="AT77" s="168" t="str">
        <f t="shared" si="20"/>
        <v/>
      </c>
      <c r="AU77" s="5" t="str">
        <f t="shared" si="21"/>
        <v/>
      </c>
      <c r="AV77" s="476"/>
      <c r="AW77" s="476"/>
      <c r="AX77" s="168" t="str">
        <f t="shared" si="22"/>
        <v/>
      </c>
      <c r="AY77" s="5" t="str">
        <f t="shared" si="23"/>
        <v/>
      </c>
      <c r="AZ77" s="160" t="str">
        <f t="shared" si="24"/>
        <v/>
      </c>
      <c r="BA77" s="160" t="str">
        <f t="shared" si="25"/>
        <v/>
      </c>
      <c r="BB77" s="160" t="str">
        <f t="shared" si="26"/>
        <v/>
      </c>
      <c r="BC77" s="6" t="str">
        <f t="shared" si="27"/>
        <v/>
      </c>
      <c r="BD77" s="105"/>
      <c r="BE77" s="159"/>
      <c r="BF77" s="159"/>
      <c r="BG77" s="168" t="str">
        <f t="shared" si="28"/>
        <v/>
      </c>
      <c r="BH77" s="5" t="str">
        <f t="shared" si="29"/>
        <v/>
      </c>
      <c r="BI77" s="159"/>
      <c r="BJ77" s="159"/>
      <c r="BK77" s="168" t="str">
        <f t="shared" si="30"/>
        <v/>
      </c>
      <c r="BL77" s="5" t="str">
        <f t="shared" si="31"/>
        <v/>
      </c>
      <c r="BM77" s="159"/>
      <c r="BN77" s="159"/>
      <c r="BO77" s="168" t="str">
        <f t="shared" si="32"/>
        <v/>
      </c>
      <c r="BP77" s="5" t="str">
        <f t="shared" si="33"/>
        <v/>
      </c>
      <c r="BQ77" s="159"/>
      <c r="BR77" s="159"/>
      <c r="BS77" s="168" t="str">
        <f t="shared" si="34"/>
        <v/>
      </c>
      <c r="BT77" s="5" t="str">
        <f t="shared" si="35"/>
        <v/>
      </c>
      <c r="BU77" s="476"/>
      <c r="BV77" s="476"/>
      <c r="BW77" s="168" t="str">
        <f t="shared" si="36"/>
        <v/>
      </c>
      <c r="BX77" s="5" t="str">
        <f t="shared" si="37"/>
        <v/>
      </c>
      <c r="BY77" s="160" t="str">
        <f t="shared" si="38"/>
        <v/>
      </c>
      <c r="BZ77" s="160" t="str">
        <f t="shared" si="39"/>
        <v/>
      </c>
      <c r="CA77" s="160" t="str">
        <f t="shared" si="40"/>
        <v/>
      </c>
      <c r="CB77" s="6" t="str">
        <f t="shared" si="41"/>
        <v/>
      </c>
      <c r="CC77" s="105"/>
      <c r="CD77" s="159"/>
      <c r="CE77" s="159"/>
      <c r="CF77" s="168" t="str">
        <f t="shared" si="42"/>
        <v/>
      </c>
      <c r="CG77" s="5" t="str">
        <f t="shared" si="43"/>
        <v/>
      </c>
      <c r="CH77" s="159"/>
      <c r="CI77" s="159"/>
      <c r="CJ77" s="168" t="str">
        <f t="shared" si="44"/>
        <v/>
      </c>
      <c r="CK77" s="5" t="str">
        <f t="shared" si="45"/>
        <v/>
      </c>
      <c r="CL77" s="159"/>
      <c r="CM77" s="159"/>
      <c r="CN77" s="168" t="str">
        <f t="shared" si="46"/>
        <v/>
      </c>
      <c r="CO77" s="5" t="str">
        <f t="shared" si="47"/>
        <v/>
      </c>
      <c r="CP77" s="159"/>
      <c r="CQ77" s="159"/>
      <c r="CR77" s="168" t="str">
        <f t="shared" si="48"/>
        <v/>
      </c>
      <c r="CS77" s="5" t="str">
        <f t="shared" si="49"/>
        <v/>
      </c>
      <c r="CT77" s="476"/>
      <c r="CU77" s="476"/>
      <c r="CV77" s="168" t="str">
        <f t="shared" si="50"/>
        <v/>
      </c>
      <c r="CW77" s="5" t="str">
        <f t="shared" si="51"/>
        <v/>
      </c>
      <c r="CX77" s="160" t="str">
        <f t="shared" si="52"/>
        <v/>
      </c>
      <c r="CY77" s="160" t="str">
        <f t="shared" si="53"/>
        <v/>
      </c>
      <c r="CZ77" s="160" t="str">
        <f t="shared" si="54"/>
        <v/>
      </c>
      <c r="DA77" s="6" t="str">
        <f t="shared" si="55"/>
        <v/>
      </c>
      <c r="DB77" s="105"/>
      <c r="DC77" s="159"/>
      <c r="DD77" s="159"/>
      <c r="DE77" s="168" t="str">
        <f t="shared" si="56"/>
        <v/>
      </c>
      <c r="DF77" s="5" t="str">
        <f t="shared" si="57"/>
        <v/>
      </c>
      <c r="DG77" s="159"/>
      <c r="DH77" s="159"/>
      <c r="DI77" s="168" t="str">
        <f t="shared" si="58"/>
        <v/>
      </c>
      <c r="DJ77" s="5" t="str">
        <f t="shared" si="59"/>
        <v/>
      </c>
      <c r="DK77" s="159"/>
      <c r="DL77" s="159"/>
      <c r="DM77" s="168" t="str">
        <f t="shared" si="60"/>
        <v/>
      </c>
      <c r="DN77" s="5" t="str">
        <f t="shared" si="61"/>
        <v/>
      </c>
      <c r="DO77" s="159"/>
      <c r="DP77" s="159"/>
      <c r="DQ77" s="168" t="str">
        <f t="shared" si="62"/>
        <v/>
      </c>
      <c r="DR77" s="5" t="str">
        <f t="shared" si="63"/>
        <v/>
      </c>
      <c r="DS77" s="476"/>
      <c r="DT77" s="476"/>
      <c r="DU77" s="168" t="str">
        <f t="shared" si="64"/>
        <v/>
      </c>
      <c r="DV77" s="5" t="str">
        <f t="shared" si="65"/>
        <v/>
      </c>
      <c r="DW77" s="160" t="str">
        <f t="shared" si="66"/>
        <v/>
      </c>
      <c r="DX77" s="160" t="str">
        <f t="shared" si="67"/>
        <v/>
      </c>
      <c r="DY77" s="160" t="str">
        <f t="shared" si="68"/>
        <v/>
      </c>
      <c r="DZ77" s="6" t="str">
        <f t="shared" si="69"/>
        <v/>
      </c>
      <c r="EA77" s="105"/>
      <c r="EB77" s="159"/>
      <c r="EC77" s="159"/>
      <c r="ED77" s="168" t="str">
        <f t="shared" si="70"/>
        <v/>
      </c>
      <c r="EE77" s="5" t="str">
        <f t="shared" si="71"/>
        <v/>
      </c>
      <c r="EF77" s="159"/>
      <c r="EG77" s="159"/>
      <c r="EH77" s="168" t="str">
        <f t="shared" si="72"/>
        <v/>
      </c>
      <c r="EI77" s="5" t="str">
        <f t="shared" si="73"/>
        <v/>
      </c>
      <c r="EJ77" s="159"/>
      <c r="EK77" s="159"/>
      <c r="EL77" s="168" t="str">
        <f t="shared" si="74"/>
        <v/>
      </c>
      <c r="EM77" s="5" t="str">
        <f t="shared" si="75"/>
        <v/>
      </c>
      <c r="EN77" s="159"/>
      <c r="EO77" s="159"/>
      <c r="EP77" s="168" t="str">
        <f t="shared" si="76"/>
        <v/>
      </c>
      <c r="EQ77" s="5" t="str">
        <f t="shared" si="77"/>
        <v/>
      </c>
      <c r="ER77" s="476"/>
      <c r="ES77" s="476"/>
      <c r="ET77" s="168" t="str">
        <f t="shared" si="78"/>
        <v/>
      </c>
      <c r="EU77" s="5" t="str">
        <f t="shared" si="79"/>
        <v/>
      </c>
      <c r="EV77" s="160" t="str">
        <f t="shared" si="80"/>
        <v/>
      </c>
      <c r="EW77" s="160" t="str">
        <f t="shared" si="81"/>
        <v/>
      </c>
      <c r="EX77" s="160" t="str">
        <f t="shared" si="82"/>
        <v/>
      </c>
      <c r="EY77" s="6" t="str">
        <f t="shared" si="83"/>
        <v/>
      </c>
      <c r="EZ77" s="105"/>
      <c r="FA77" s="105"/>
      <c r="FB77" s="105"/>
      <c r="FC77" s="105"/>
      <c r="FD77" s="105"/>
      <c r="FE77" s="106" t="str">
        <f t="shared" si="84"/>
        <v/>
      </c>
      <c r="FF77" s="100" t="str">
        <f t="shared" si="85"/>
        <v xml:space="preserve"> </v>
      </c>
      <c r="FG77" s="105"/>
      <c r="FH77" s="105"/>
      <c r="FI77" s="105"/>
      <c r="FJ77" s="105"/>
      <c r="FK77" s="105"/>
      <c r="FL77" s="107" t="str">
        <f t="shared" si="86"/>
        <v/>
      </c>
      <c r="FM77" s="101" t="str">
        <f t="shared" si="87"/>
        <v xml:space="preserve"> </v>
      </c>
      <c r="FN77" s="105"/>
      <c r="FO77" s="105"/>
      <c r="FP77" s="105"/>
      <c r="FQ77" s="105"/>
      <c r="FR77" s="105"/>
      <c r="FS77" s="204" t="str">
        <f t="shared" si="88"/>
        <v/>
      </c>
      <c r="FT77" s="205" t="str">
        <f t="shared" si="89"/>
        <v xml:space="preserve"> </v>
      </c>
      <c r="FU77" s="477"/>
      <c r="FV77" s="316" t="str">
        <f>IF(AND(C77=""),"-",VLOOKUP(B77,Register!$A$7:$AM$311,19,FALSE))</f>
        <v>-</v>
      </c>
      <c r="FW77" s="7" t="str">
        <f>IF(AND(C77=""),"-",VLOOKUP(B77,Register!$A$7:$AM$311,20,FALSE))</f>
        <v>-</v>
      </c>
      <c r="FX77" s="7" t="str">
        <f>IF(AND(C77=""),"-",VLOOKUP(B77,Register!$A$7:$AM$311,21,FALSE))</f>
        <v>-</v>
      </c>
      <c r="FY77" s="7" t="str">
        <f>IF(AND(C77=""),"-",VLOOKUP(B77,Register!$A$7:$AM$311,22,FALSE))</f>
        <v>-</v>
      </c>
      <c r="FZ77" s="7" t="str">
        <f>IF(AND(C77=""),"-",VLOOKUP(B77,Register!$A$7:$AM$311,23,FALSE))</f>
        <v>-</v>
      </c>
      <c r="GA77" s="7" t="str">
        <f>IF(AND(C77=""),"-",VLOOKUP(B77,Register!$A$7:$AM$311,24,FALSE))</f>
        <v>-</v>
      </c>
      <c r="GB77" s="7" t="str">
        <f>IF(AND(C77=""),"-",VLOOKUP(B77,Register!$A$7:$AM$311,25,FALSE))</f>
        <v>-</v>
      </c>
      <c r="GC77" s="7" t="str">
        <f>IF(AND(C77=""),"-",VLOOKUP(B77,Register!$A$7:$AM$311,26,FALSE))</f>
        <v>-</v>
      </c>
      <c r="GD77" s="7" t="str">
        <f>IF(AND(C77=""),"-",VLOOKUP(B77,Register!$A$7:$AM$311,27,FALSE))</f>
        <v>-</v>
      </c>
      <c r="GE77" s="7" t="str">
        <f>IF(AND(C77=""),"-",VLOOKUP(B77,Register!$A$7:$AM$311,28,FALSE))</f>
        <v>-</v>
      </c>
      <c r="GF77" s="7" t="str">
        <f>IF(AND(C77=""),"-",VLOOKUP(B77,Register!$A$7:$AM$311,29,FALSE))</f>
        <v>-</v>
      </c>
      <c r="GG77" s="7" t="str">
        <f>IF(AND(C77=""),"-",VLOOKUP(B77,Register!$A$7:$AM$311,30,FALSE))</f>
        <v>-</v>
      </c>
      <c r="GH77" s="8" t="str">
        <f>IF(AND(C77=""),"-",VLOOKUP(B77,Register!$A$7:$AM$311,31,FALSE))</f>
        <v>-</v>
      </c>
      <c r="GI77" s="309" t="str">
        <f>IF(AND(C77=""),"",VLOOKUP(B77,Register!$A$7:$CL$311,36,FALSE))</f>
        <v/>
      </c>
      <c r="GJ77" s="182" t="str">
        <f t="shared" si="90"/>
        <v/>
      </c>
      <c r="GK77" s="312" t="str">
        <f t="shared" si="91"/>
        <v/>
      </c>
      <c r="GL77" s="314" t="str">
        <f t="shared" si="92"/>
        <v/>
      </c>
      <c r="GM77" s="3"/>
      <c r="GR77" s="3"/>
      <c r="GS77" s="3"/>
      <c r="GT77" s="3"/>
      <c r="GU77" s="3"/>
      <c r="GV77" s="3"/>
      <c r="GW77" s="3"/>
      <c r="GX77" s="3"/>
      <c r="GY77" s="3"/>
      <c r="GZ77" s="3"/>
      <c r="HA77" s="3"/>
      <c r="HB77" s="3"/>
      <c r="HC77" s="3"/>
      <c r="HD77" s="3"/>
      <c r="HE77" s="3"/>
      <c r="HF77" s="3"/>
      <c r="HG77" s="3"/>
      <c r="HH77" s="3"/>
      <c r="HI77" s="3"/>
      <c r="HJ77" s="3"/>
      <c r="HK77" s="3"/>
      <c r="HL77" s="3"/>
      <c r="HM77" s="3"/>
      <c r="HW77" s="321" t="str">
        <f>IF(ISNA(VLOOKUP(B77,Register!A$7:Z$315,9,FALSE)),"",VLOOKUP(B77,Register!A$7:Z$315,9,FALSE))</f>
        <v/>
      </c>
      <c r="HX77" s="321" t="str">
        <f>IF(ISNA(VLOOKUP(B77,Register!A$7:Z$315,12,FALSE)),"",VLOOKUP(B77,Register!A$7:Z$315,12,FALSE))</f>
        <v/>
      </c>
      <c r="HY77" s="321" t="str">
        <f t="shared" si="93"/>
        <v/>
      </c>
      <c r="HZ77" s="321" t="str">
        <f t="shared" si="94"/>
        <v/>
      </c>
      <c r="IA77" s="321" t="str">
        <f t="shared" si="95"/>
        <v/>
      </c>
      <c r="IB77" s="321" t="str">
        <f t="shared" si="96"/>
        <v/>
      </c>
      <c r="IC77" s="321" t="str">
        <f t="shared" si="97"/>
        <v/>
      </c>
      <c r="ID77" s="321" t="str">
        <f t="shared" si="98"/>
        <v/>
      </c>
      <c r="IE77" s="321" t="str">
        <f t="shared" si="99"/>
        <v/>
      </c>
      <c r="IF77" s="321" t="str">
        <f t="shared" si="100"/>
        <v/>
      </c>
    </row>
    <row r="78" spans="1:240" ht="21">
      <c r="A78" s="172">
        <v>66</v>
      </c>
      <c r="B78" s="197"/>
      <c r="C78" s="196" t="str">
        <f>IF(ISNA(VLOOKUP(B78,Register!A$7:Z$315,3,FALSE)),"",VLOOKUP(B78,Register!A$7:Z$315,3,FALSE))</f>
        <v/>
      </c>
      <c r="D78" s="196" t="str">
        <f>IF(ISNA(VLOOKUP(B78,Register!A$7:Z$315,4,FALSE)),"",VLOOKUP(B78,Register!A$7:Z$315,4,FALSE))</f>
        <v/>
      </c>
      <c r="E78" s="195" t="str">
        <f>IF(ISNA(VLOOKUP(B78,Register!A$7:Z$315,6,FALSE)),"",VLOOKUP(B78,Register!A$7:Z$315,6,FALSE))</f>
        <v/>
      </c>
      <c r="F78" s="105"/>
      <c r="G78" s="159"/>
      <c r="H78" s="159"/>
      <c r="I78" s="168" t="str">
        <f t="shared" ref="I78:I112" si="103">IF(AND($B78=""),"",SUM(G78+H78))</f>
        <v/>
      </c>
      <c r="J78" s="5" t="str">
        <f t="shared" ref="J78:J112" si="104">IF(I78="","",IF(I78=0,"",IF(I78&gt;9,"A+",IF(I78&gt;7.5,"A",IF(I78&gt;6,"B",IF(I78&gt;4,"C","D"))))))</f>
        <v/>
      </c>
      <c r="K78" s="159"/>
      <c r="L78" s="159"/>
      <c r="M78" s="168" t="str">
        <f t="shared" ref="M78:M112" si="105">IF(AND($B78=""),"",SUM(K78+L78))</f>
        <v/>
      </c>
      <c r="N78" s="5" t="str">
        <f t="shared" ref="N78:N112" si="106">IF(M78="","",IF(M78=0,"",IF(M78&gt;9,"A+",IF(M78&gt;7.5,"A",IF(M78&gt;6,"B",IF(M78&gt;4,"C","D"))))))</f>
        <v/>
      </c>
      <c r="O78" s="159"/>
      <c r="P78" s="159"/>
      <c r="Q78" s="168" t="str">
        <f t="shared" ref="Q78:Q112" si="107">IF(AND($B78=""),"",SUM(O78+P78))</f>
        <v/>
      </c>
      <c r="R78" s="5" t="str">
        <f t="shared" ref="R78:R112" si="108">IF(Q78="","",IF(Q78=0,"",IF(Q78&gt;63,"A+",IF(Q78&gt;53,"A",IF(Q78&gt;42,"B",IF(Q78&gt;28,"C","D"))))))</f>
        <v/>
      </c>
      <c r="S78" s="159"/>
      <c r="T78" s="159"/>
      <c r="U78" s="168" t="str">
        <f t="shared" ref="U78:U112" si="109">IF(AND($B78=""),"",SUM(S78+T78))</f>
        <v/>
      </c>
      <c r="V78" s="5" t="str">
        <f t="shared" ref="V78:V112" si="110">IF(U78="","",IF(U78=0,"",IF(U78&gt;9,"A+",IF(U78&gt;7.5,"A",IF(U78&gt;6,"B",IF(U78&gt;4,"C","D"))))))</f>
        <v/>
      </c>
      <c r="W78" s="476"/>
      <c r="X78" s="476"/>
      <c r="Y78" s="168" t="str">
        <f t="shared" ref="Y78:Y112" si="111">IF(AND($B78=""),"",SUM(W78+X78))</f>
        <v/>
      </c>
      <c r="Z78" s="5" t="str">
        <f t="shared" ref="Z78:Z112" si="112">IF(Y78="","",IF(Y78=0,"",IF(Y78&gt;90,"A+",IF(Y78&gt;75,"A",IF(Y78&gt;60,"B",IF(Y78&gt;40,"C","D"))))))</f>
        <v/>
      </c>
      <c r="AA78" s="160" t="str">
        <f t="shared" si="101"/>
        <v/>
      </c>
      <c r="AB78" s="160" t="str">
        <f t="shared" si="102"/>
        <v/>
      </c>
      <c r="AC78" s="160" t="str">
        <f t="shared" ref="AC78:AC112" si="113">IF(AND($B78=""),"",SUM(I78+M78+Q78+U78+Y78))</f>
        <v/>
      </c>
      <c r="AD78" s="6" t="str">
        <f t="shared" ref="AD78:AD112" si="114">IF(AC78="","",IF(AC78=0,"",IF(AC78&gt;180,"A+",IF(AC78&gt;150,"A",IF(AC78&gt;120,"B",IF(AC78&gt;80,"C","D"))))))</f>
        <v/>
      </c>
      <c r="AE78" s="105"/>
      <c r="AF78" s="159"/>
      <c r="AG78" s="159"/>
      <c r="AH78" s="168" t="str">
        <f t="shared" ref="AH78:AH112" si="115">IF(AND($B78=""),"",SUM(AF78+AG78))</f>
        <v/>
      </c>
      <c r="AI78" s="5" t="str">
        <f t="shared" ref="AI78:AI112" si="116">IF(AH78="","",IF(AH78=0,"",IF(AH78&gt;9,"A+",IF(AH78&gt;7.5,"A",IF(AH78&gt;6,"B",IF(AH78&gt;4,"C","D"))))))</f>
        <v/>
      </c>
      <c r="AJ78" s="159"/>
      <c r="AK78" s="159"/>
      <c r="AL78" s="168" t="str">
        <f t="shared" ref="AL78:AL112" si="117">IF(AND($B78=""),"",SUM(AJ78+AK78))</f>
        <v/>
      </c>
      <c r="AM78" s="5" t="str">
        <f t="shared" ref="AM78:AM112" si="118">IF(AL78="","",IF(AL78=0,"",IF(AL78&gt;9,"A+",IF(AL78&gt;7.5,"A",IF(AL78&gt;6,"B",IF(AL78&gt;4,"C","D"))))))</f>
        <v/>
      </c>
      <c r="AN78" s="159"/>
      <c r="AO78" s="159"/>
      <c r="AP78" s="168" t="str">
        <f t="shared" ref="AP78:AP112" si="119">IF(AND($B78=""),"",SUM(AN78+AO78))</f>
        <v/>
      </c>
      <c r="AQ78" s="5" t="str">
        <f t="shared" ref="AQ78:AQ112" si="120">IF(AP78="","",IF(AP78=0,"",IF(AP78&gt;63,"A+",IF(AP78&gt;53,"A",IF(AP78&gt;42,"B",IF(AP78&gt;28,"C","D"))))))</f>
        <v/>
      </c>
      <c r="AR78" s="159"/>
      <c r="AS78" s="159"/>
      <c r="AT78" s="168" t="str">
        <f t="shared" ref="AT78:AT112" si="121">IF(AND($B78=""),"",SUM(AR78+AS78))</f>
        <v/>
      </c>
      <c r="AU78" s="5" t="str">
        <f t="shared" ref="AU78:AU112" si="122">IF(AT78="","",IF(AT78=0,"",IF(AT78&gt;9,"A+",IF(AT78&gt;7.5,"A",IF(AT78&gt;6,"B",IF(AT78&gt;4,"C","D"))))))</f>
        <v/>
      </c>
      <c r="AV78" s="476"/>
      <c r="AW78" s="476"/>
      <c r="AX78" s="168" t="str">
        <f t="shared" ref="AX78:AX112" si="123">IF(AND($B78=""),"",SUM(AV78+AW78))</f>
        <v/>
      </c>
      <c r="AY78" s="5" t="str">
        <f t="shared" ref="AY78:AY112" si="124">IF(AX78="","",IF(AX78=0,"",IF(AX78&gt;90,"A+",IF(AX78&gt;75,"A",IF(AX78&gt;60,"B",IF(AX78&gt;40,"C","D"))))))</f>
        <v/>
      </c>
      <c r="AZ78" s="160" t="str">
        <f t="shared" ref="AZ78:AZ112" si="125">IF(AND(B78=""),"",SUM(AF78+AJ78+AN78+AR78+AV78))</f>
        <v/>
      </c>
      <c r="BA78" s="160" t="str">
        <f t="shared" ref="BA78:BA112" si="126">IF(AND(B78=""),"",SUM(AG78+AK78+AO78+AS78+AW78))</f>
        <v/>
      </c>
      <c r="BB78" s="160" t="str">
        <f t="shared" ref="BB78:BB112" si="127">IF(AND($B78=""),"",SUM(AH78+AL78+AP78+AT78+AX78))</f>
        <v/>
      </c>
      <c r="BC78" s="6" t="str">
        <f t="shared" ref="BC78:BC112" si="128">IF(BB78="","",IF(BB78=0,"",IF(BB78&gt;180,"A+",IF(BB78&gt;150,"A",IF(BB78&gt;120,"B",IF(BB78&gt;80,"C","D"))))))</f>
        <v/>
      </c>
      <c r="BD78" s="105"/>
      <c r="BE78" s="159"/>
      <c r="BF78" s="159"/>
      <c r="BG78" s="168" t="str">
        <f t="shared" ref="BG78:BG112" si="129">IF(AND($B78=""),"",SUM(BE78+BF78))</f>
        <v/>
      </c>
      <c r="BH78" s="5" t="str">
        <f t="shared" ref="BH78:BH112" si="130">IF(BG78="","",IF(BG78=0,"",IF(BG78&gt;9,"A+",IF(BG78&gt;7.5,"A",IF(BG78&gt;6,"B",IF(BG78&gt;4,"C","D"))))))</f>
        <v/>
      </c>
      <c r="BI78" s="159"/>
      <c r="BJ78" s="159"/>
      <c r="BK78" s="168" t="str">
        <f t="shared" ref="BK78:BK112" si="131">IF(AND($B78=""),"",SUM(BI78+BJ78))</f>
        <v/>
      </c>
      <c r="BL78" s="5" t="str">
        <f t="shared" ref="BL78:BL112" si="132">IF(BK78="","",IF(BK78=0,"",IF(BK78&gt;9,"A+",IF(BK78&gt;7.5,"A",IF(BK78&gt;6,"B",IF(BK78&gt;4,"C","D"))))))</f>
        <v/>
      </c>
      <c r="BM78" s="159"/>
      <c r="BN78" s="159"/>
      <c r="BO78" s="168" t="str">
        <f t="shared" ref="BO78:BO112" si="133">IF(AND($B78=""),"",SUM(BM78+BN78))</f>
        <v/>
      </c>
      <c r="BP78" s="5" t="str">
        <f t="shared" ref="BP78:BP112" si="134">IF(BO78="","",IF(BO78=0,"",IF(BO78&gt;63,"A+",IF(BO78&gt;53,"A",IF(BO78&gt;42,"B",IF(BO78&gt;28,"C","D"))))))</f>
        <v/>
      </c>
      <c r="BQ78" s="159"/>
      <c r="BR78" s="159"/>
      <c r="BS78" s="168" t="str">
        <f t="shared" ref="BS78:BS112" si="135">IF(AND($B78=""),"",SUM(BQ78+BR78))</f>
        <v/>
      </c>
      <c r="BT78" s="5" t="str">
        <f t="shared" ref="BT78:BT112" si="136">IF(BS78="","",IF(BS78=0,"",IF(BS78&gt;9,"A+",IF(BS78&gt;7.5,"A",IF(BS78&gt;6,"B",IF(BS78&gt;4,"C","D"))))))</f>
        <v/>
      </c>
      <c r="BU78" s="476"/>
      <c r="BV78" s="476"/>
      <c r="BW78" s="168" t="str">
        <f t="shared" ref="BW78:BW112" si="137">IF(AND($B78=""),"",SUM(BU78+BV78))</f>
        <v/>
      </c>
      <c r="BX78" s="5" t="str">
        <f t="shared" ref="BX78:BX112" si="138">IF(BW78="","",IF(BW78=0,"",IF(BW78&gt;90,"A+",IF(BW78&gt;75,"A",IF(BW78&gt;60,"B",IF(BW78&gt;40,"C","D"))))))</f>
        <v/>
      </c>
      <c r="BY78" s="160" t="str">
        <f t="shared" ref="BY78:BY112" si="139">IF(AND(B78=""),"",SUM(BE78+BI78+BM78+BQ78+BU78))</f>
        <v/>
      </c>
      <c r="BZ78" s="160" t="str">
        <f t="shared" ref="BZ78:BZ112" si="140">IF(AND(B78=""),"",SUM(BF78+BJ78+BN78+BR78+BV78))</f>
        <v/>
      </c>
      <c r="CA78" s="160" t="str">
        <f t="shared" ref="CA78:CA112" si="141">IF(AND($B78=""),"",SUM(BG78+BK78+BO78+BS78+BW78))</f>
        <v/>
      </c>
      <c r="CB78" s="6" t="str">
        <f t="shared" ref="CB78:CB112" si="142">IF(CA78="","",IF(CA78=0,"",IF(CA78&gt;180,"A+",IF(CA78&gt;150,"A",IF(CA78&gt;120,"B",IF(CA78&gt;80,"C","D"))))))</f>
        <v/>
      </c>
      <c r="CC78" s="105"/>
      <c r="CD78" s="159"/>
      <c r="CE78" s="159"/>
      <c r="CF78" s="168" t="str">
        <f t="shared" ref="CF78:CF112" si="143">IF(AND($B78=""),"",SUM(CD78+CE78))</f>
        <v/>
      </c>
      <c r="CG78" s="5" t="str">
        <f t="shared" ref="CG78:CG112" si="144">IF(CF78="","",IF(CF78=0,"",IF(CF78&gt;9,"A+",IF(CF78&gt;7.5,"A",IF(CF78&gt;6,"B",IF(CF78&gt;4,"C","D"))))))</f>
        <v/>
      </c>
      <c r="CH78" s="159"/>
      <c r="CI78" s="159"/>
      <c r="CJ78" s="168" t="str">
        <f t="shared" ref="CJ78:CJ112" si="145">IF(AND($B78=""),"",SUM(CH78+CI78))</f>
        <v/>
      </c>
      <c r="CK78" s="5" t="str">
        <f t="shared" ref="CK78:CK112" si="146">IF(CJ78="","",IF(CJ78=0,"",IF(CJ78&gt;9,"A+",IF(CJ78&gt;7.5,"A",IF(CJ78&gt;6,"B",IF(CJ78&gt;4,"C","D"))))))</f>
        <v/>
      </c>
      <c r="CL78" s="159"/>
      <c r="CM78" s="159"/>
      <c r="CN78" s="168" t="str">
        <f t="shared" ref="CN78:CN112" si="147">IF(AND($B78=""),"",SUM(CL78+CM78))</f>
        <v/>
      </c>
      <c r="CO78" s="5" t="str">
        <f t="shared" ref="CO78:CO112" si="148">IF(CN78="","",IF(CN78=0,"",IF(CN78&gt;63,"A+",IF(CN78&gt;53,"A",IF(CN78&gt;42,"B",IF(CN78&gt;28,"C","D"))))))</f>
        <v/>
      </c>
      <c r="CP78" s="159"/>
      <c r="CQ78" s="159"/>
      <c r="CR78" s="168" t="str">
        <f t="shared" ref="CR78:CR112" si="149">IF(AND($B78=""),"",SUM(CP78+CQ78))</f>
        <v/>
      </c>
      <c r="CS78" s="5" t="str">
        <f t="shared" ref="CS78:CS112" si="150">IF(CR78="","",IF(CR78=0,"",IF(CR78&gt;9,"A+",IF(CR78&gt;7.5,"A",IF(CR78&gt;6,"B",IF(CR78&gt;4,"C","D"))))))</f>
        <v/>
      </c>
      <c r="CT78" s="476"/>
      <c r="CU78" s="476"/>
      <c r="CV78" s="168" t="str">
        <f t="shared" ref="CV78:CV112" si="151">IF(AND($B78=""),"",SUM(CT78+CU78))</f>
        <v/>
      </c>
      <c r="CW78" s="5" t="str">
        <f t="shared" ref="CW78:CW112" si="152">IF(CV78="","",IF(CV78=0,"",IF(CV78&gt;90,"A+",IF(CV78&gt;75,"A",IF(CV78&gt;60,"B",IF(CV78&gt;40,"C","D"))))))</f>
        <v/>
      </c>
      <c r="CX78" s="160" t="str">
        <f t="shared" ref="CX78:CX112" si="153">IF(AND(B78=""),"",SUM(CD78+CH78+CL78+CP78+CT78))</f>
        <v/>
      </c>
      <c r="CY78" s="160" t="str">
        <f t="shared" ref="CY78:CY112" si="154">IF(AND(B78=""),"",SUM(CE78+CI78+CM78+CQ78+CU78))</f>
        <v/>
      </c>
      <c r="CZ78" s="160" t="str">
        <f t="shared" ref="CZ78:CZ112" si="155">IF(AND($B78=""),"",SUM(CF78+CJ78+CN78+CR78+CV78))</f>
        <v/>
      </c>
      <c r="DA78" s="6" t="str">
        <f t="shared" ref="DA78:DA112" si="156">IF(CZ78="","",IF(CZ78=0,"",IF(CZ78&gt;180,"A+",IF(CZ78&gt;150,"A",IF(CZ78&gt;120,"B",IF(CZ78&gt;80,"C","D"))))))</f>
        <v/>
      </c>
      <c r="DB78" s="105"/>
      <c r="DC78" s="159"/>
      <c r="DD78" s="159"/>
      <c r="DE78" s="168" t="str">
        <f t="shared" ref="DE78:DE112" si="157">IF(AND($B78=""),"",SUM(DC78+DD78))</f>
        <v/>
      </c>
      <c r="DF78" s="5" t="str">
        <f t="shared" ref="DF78:DF112" si="158">IF(DE78="","",IF(DE78=0,"",IF(DE78&gt;9,"A+",IF(DE78&gt;7.5,"A",IF(DE78&gt;6,"B",IF(DE78&gt;4,"C","D"))))))</f>
        <v/>
      </c>
      <c r="DG78" s="159"/>
      <c r="DH78" s="159"/>
      <c r="DI78" s="168" t="str">
        <f t="shared" ref="DI78:DI112" si="159">IF(AND($B78=""),"",SUM(DG78+DH78))</f>
        <v/>
      </c>
      <c r="DJ78" s="5" t="str">
        <f t="shared" ref="DJ78:DJ112" si="160">IF(DI78="","",IF(DI78=0,"",IF(DI78&gt;9,"A+",IF(DI78&gt;7.5,"A",IF(DI78&gt;6,"B",IF(DI78&gt;4,"C","D"))))))</f>
        <v/>
      </c>
      <c r="DK78" s="159"/>
      <c r="DL78" s="159"/>
      <c r="DM78" s="168" t="str">
        <f t="shared" ref="DM78:DM112" si="161">IF(AND($B78=""),"",SUM(DK78+DL78))</f>
        <v/>
      </c>
      <c r="DN78" s="5" t="str">
        <f t="shared" ref="DN78:DN112" si="162">IF(DM78="","",IF(DM78=0,"",IF(DM78&gt;63,"A+",IF(DM78&gt;53,"A",IF(DM78&gt;42,"B",IF(DM78&gt;28,"C","D"))))))</f>
        <v/>
      </c>
      <c r="DO78" s="159"/>
      <c r="DP78" s="159"/>
      <c r="DQ78" s="168" t="str">
        <f t="shared" ref="DQ78:DQ112" si="163">IF(AND($B78=""),"",SUM(DO78+DP78))</f>
        <v/>
      </c>
      <c r="DR78" s="5" t="str">
        <f t="shared" ref="DR78:DR112" si="164">IF(DQ78="","",IF(DQ78=0,"",IF(DQ78&gt;9,"A+",IF(DQ78&gt;7.5,"A",IF(DQ78&gt;6,"B",IF(DQ78&gt;4,"C","D"))))))</f>
        <v/>
      </c>
      <c r="DS78" s="476"/>
      <c r="DT78" s="476"/>
      <c r="DU78" s="168" t="str">
        <f t="shared" ref="DU78:DU112" si="165">IF(AND($B78=""),"",SUM(DS78+DT78))</f>
        <v/>
      </c>
      <c r="DV78" s="5" t="str">
        <f t="shared" ref="DV78:DV112" si="166">IF(DU78="","",IF(DU78=0,"",IF(DU78&gt;90,"A+",IF(DU78&gt;75,"A",IF(DU78&gt;60,"B",IF(DU78&gt;40,"C","D"))))))</f>
        <v/>
      </c>
      <c r="DW78" s="160" t="str">
        <f t="shared" ref="DW78:DW112" si="167">IF(AND(B78=""),"",SUM(DC78+DG78+DK78+DO78+DS78))</f>
        <v/>
      </c>
      <c r="DX78" s="160" t="str">
        <f t="shared" ref="DX78:DX112" si="168">IF(AND(B78=""),"",SUM(DD78+DH78+DL78+DP78+DT78))</f>
        <v/>
      </c>
      <c r="DY78" s="160" t="str">
        <f t="shared" ref="DY78:DY112" si="169">IF(AND($B78=""),"",SUM(DE78+DI78+DM78+DQ78+DU78))</f>
        <v/>
      </c>
      <c r="DZ78" s="6" t="str">
        <f t="shared" ref="DZ78:DZ112" si="170">IF(DY78="","",IF(DY78=0,"",IF(DY78&gt;180,"A+",IF(DY78&gt;150,"A",IF(DY78&gt;120,"B",IF(DY78&gt;80,"C","D"))))))</f>
        <v/>
      </c>
      <c r="EA78" s="105"/>
      <c r="EB78" s="159"/>
      <c r="EC78" s="159"/>
      <c r="ED78" s="168" t="str">
        <f t="shared" ref="ED78:ED112" si="171">IF(AND($B78=""),"",SUM(EB78+EC78))</f>
        <v/>
      </c>
      <c r="EE78" s="5" t="str">
        <f t="shared" ref="EE78:EE112" si="172">IF(ED78="","",IF(ED78=0,"",IF(ED78&gt;9,"A+",IF(ED78&gt;7.5,"A",IF(ED78&gt;6,"B",IF(ED78&gt;4,"C","D"))))))</f>
        <v/>
      </c>
      <c r="EF78" s="159"/>
      <c r="EG78" s="159"/>
      <c r="EH78" s="168" t="str">
        <f t="shared" ref="EH78:EH112" si="173">IF(AND($B78=""),"",SUM(EF78+EG78))</f>
        <v/>
      </c>
      <c r="EI78" s="5" t="str">
        <f t="shared" ref="EI78:EI112" si="174">IF(EH78="","",IF(EH78=0,"",IF(EH78&gt;9,"A+",IF(EH78&gt;7.5,"A",IF(EH78&gt;6,"B",IF(EH78&gt;4,"C","D"))))))</f>
        <v/>
      </c>
      <c r="EJ78" s="159"/>
      <c r="EK78" s="159"/>
      <c r="EL78" s="168" t="str">
        <f t="shared" ref="EL78:EL112" si="175">IF(AND($B78=""),"",SUM(EJ78+EK78))</f>
        <v/>
      </c>
      <c r="EM78" s="5" t="str">
        <f t="shared" ref="EM78:EM112" si="176">IF(EL78="","",IF(EL78=0,"",IF(EL78&gt;63,"A+",IF(EL78&gt;53,"A",IF(EL78&gt;42,"B",IF(EL78&gt;28,"C","D"))))))</f>
        <v/>
      </c>
      <c r="EN78" s="159"/>
      <c r="EO78" s="159"/>
      <c r="EP78" s="168" t="str">
        <f t="shared" ref="EP78:EP112" si="177">IF(AND($B78=""),"",SUM(EN78+EO78))</f>
        <v/>
      </c>
      <c r="EQ78" s="5" t="str">
        <f t="shared" ref="EQ78:EQ112" si="178">IF(EP78="","",IF(EP78=0,"",IF(EP78&gt;9,"A+",IF(EP78&gt;7.5,"A",IF(EP78&gt;6,"B",IF(EP78&gt;4,"C","D"))))))</f>
        <v/>
      </c>
      <c r="ER78" s="476"/>
      <c r="ES78" s="476"/>
      <c r="ET78" s="168" t="str">
        <f t="shared" ref="ET78:ET112" si="179">IF(AND($B78=""),"",SUM(ER78+ES78))</f>
        <v/>
      </c>
      <c r="EU78" s="5" t="str">
        <f t="shared" ref="EU78:EU112" si="180">IF(ET78="","",IF(ET78=0,"",IF(ET78&gt;90,"A+",IF(ET78&gt;75,"A",IF(ET78&gt;60,"B",IF(ET78&gt;40,"C","D"))))))</f>
        <v/>
      </c>
      <c r="EV78" s="160" t="str">
        <f t="shared" ref="EV78:EV112" si="181">IF(AND(B78=""),"",SUM(EB78+EF78+EJ78+EN78+ER78))</f>
        <v/>
      </c>
      <c r="EW78" s="160" t="str">
        <f t="shared" ref="EW78:EW112" si="182">IF(AND(B78=""),"",SUM(EC78+EG78+EK78+EO78+ES78))</f>
        <v/>
      </c>
      <c r="EX78" s="160" t="str">
        <f t="shared" ref="EX78:EX112" si="183">IF(AND($B78=""),"",SUM(ED78+EH78+EL78+EP78+ET78))</f>
        <v/>
      </c>
      <c r="EY78" s="6" t="str">
        <f t="shared" ref="EY78:EY112" si="184">IF(EX78="","",IF(EX78=0,"",IF(EX78&gt;180,"A+",IF(EX78&gt;150,"A",IF(EX78&gt;120,"B",IF(EX78&gt;80,"C","D"))))))</f>
        <v/>
      </c>
      <c r="EZ78" s="105"/>
      <c r="FA78" s="105"/>
      <c r="FB78" s="105"/>
      <c r="FC78" s="105"/>
      <c r="FD78" s="105"/>
      <c r="FE78" s="106" t="str">
        <f t="shared" ref="FE78:FE112" si="185">IF(AND(B78=""),"",SUM(EZ78+FA78+FB78+FC78+FD78))</f>
        <v/>
      </c>
      <c r="FF78" s="100" t="str">
        <f t="shared" ref="FF78:FF112" si="186">IF(FE78=""," ",IF(FE78&gt;90,"A+",IF(FE78&gt;75,"A",IF(FE78&gt;60,"B",IF(FE78&gt;40,"C","D")))))</f>
        <v xml:space="preserve"> </v>
      </c>
      <c r="FG78" s="105"/>
      <c r="FH78" s="105"/>
      <c r="FI78" s="105"/>
      <c r="FJ78" s="105"/>
      <c r="FK78" s="105"/>
      <c r="FL78" s="107" t="str">
        <f t="shared" ref="FL78:FL112" si="187">IF(AND(B78=""),"",SUM(FG78+FH78+FI78+FJ78+FK78))</f>
        <v/>
      </c>
      <c r="FM78" s="101" t="str">
        <f t="shared" ref="FM78:FM112" si="188">IF(FL78=""," ",IF(FL78&gt;90,"A+",IF(FL78&gt;75,"A",IF(FL78&gt;60,"B",IF(FL78&gt;40,"C","D")))))</f>
        <v xml:space="preserve"> </v>
      </c>
      <c r="FN78" s="105"/>
      <c r="FO78" s="105"/>
      <c r="FP78" s="105"/>
      <c r="FQ78" s="105"/>
      <c r="FR78" s="105"/>
      <c r="FS78" s="204" t="str">
        <f t="shared" ref="FS78:FS112" si="189">IF(AND(B78=""),"",SUM(FN78+FO78+FP78+FQ78+FR78))</f>
        <v/>
      </c>
      <c r="FT78" s="205" t="str">
        <f t="shared" ref="FT78:FT112" si="190">IF(FS78=""," ",IF(FS78&gt;90,"A+",IF(FS78&gt;75,"A",IF(FS78&gt;60,"B",IF(FS78&gt;40,"C","D")))))</f>
        <v xml:space="preserve"> </v>
      </c>
      <c r="FU78" s="477"/>
      <c r="FV78" s="316" t="str">
        <f>IF(AND(C78=""),"-",VLOOKUP(B78,Register!$A$7:$AM$311,19,FALSE))</f>
        <v>-</v>
      </c>
      <c r="FW78" s="7" t="str">
        <f>IF(AND(C78=""),"-",VLOOKUP(B78,Register!$A$7:$AM$311,20,FALSE))</f>
        <v>-</v>
      </c>
      <c r="FX78" s="7" t="str">
        <f>IF(AND(C78=""),"-",VLOOKUP(B78,Register!$A$7:$AM$311,21,FALSE))</f>
        <v>-</v>
      </c>
      <c r="FY78" s="7" t="str">
        <f>IF(AND(C78=""),"-",VLOOKUP(B78,Register!$A$7:$AM$311,22,FALSE))</f>
        <v>-</v>
      </c>
      <c r="FZ78" s="7" t="str">
        <f>IF(AND(C78=""),"-",VLOOKUP(B78,Register!$A$7:$AM$311,23,FALSE))</f>
        <v>-</v>
      </c>
      <c r="GA78" s="7" t="str">
        <f>IF(AND(C78=""),"-",VLOOKUP(B78,Register!$A$7:$AM$311,24,FALSE))</f>
        <v>-</v>
      </c>
      <c r="GB78" s="7" t="str">
        <f>IF(AND(C78=""),"-",VLOOKUP(B78,Register!$A$7:$AM$311,25,FALSE))</f>
        <v>-</v>
      </c>
      <c r="GC78" s="7" t="str">
        <f>IF(AND(C78=""),"-",VLOOKUP(B78,Register!$A$7:$AM$311,26,FALSE))</f>
        <v>-</v>
      </c>
      <c r="GD78" s="7" t="str">
        <f>IF(AND(C78=""),"-",VLOOKUP(B78,Register!$A$7:$AM$311,27,FALSE))</f>
        <v>-</v>
      </c>
      <c r="GE78" s="7" t="str">
        <f>IF(AND(C78=""),"-",VLOOKUP(B78,Register!$A$7:$AM$311,28,FALSE))</f>
        <v>-</v>
      </c>
      <c r="GF78" s="7" t="str">
        <f>IF(AND(C78=""),"-",VLOOKUP(B78,Register!$A$7:$AM$311,29,FALSE))</f>
        <v>-</v>
      </c>
      <c r="GG78" s="7" t="str">
        <f>IF(AND(C78=""),"-",VLOOKUP(B78,Register!$A$7:$AM$311,30,FALSE))</f>
        <v>-</v>
      </c>
      <c r="GH78" s="8" t="str">
        <f>IF(AND(C78=""),"-",VLOOKUP(B78,Register!$A$7:$AM$311,31,FALSE))</f>
        <v>-</v>
      </c>
      <c r="GI78" s="309" t="str">
        <f>IF(AND(C78=""),"",VLOOKUP(B78,Register!$A$7:$CL$311,36,FALSE))</f>
        <v/>
      </c>
      <c r="GJ78" s="182" t="str">
        <f t="shared" ref="GJ78:GJ112" si="191">IF(AND(GK78=""),"",RANK(GK78,GK$13:GK$112,0))</f>
        <v/>
      </c>
      <c r="GK78" s="312" t="str">
        <f t="shared" ref="GK78:GK112" si="192">IF(AND(GI78="NSO"),"",IF(AND(AC78="",BB78="",CA78="",CZ78="",DY78="",EX78=""),"",SUM(AC78+BB78+CA78+CZ78+DY78+EX78)))</f>
        <v/>
      </c>
      <c r="GL78" s="314" t="str">
        <f t="shared" ref="GL78:GL112" si="193">IF(GJ78=1,GP$10,IF(GJ78=2,GP$11, IF(GJ78=3,GP$12,IF(GJ78=4,GP$13,IF(GJ78=5,GP$14,IF(GJ78=6,GP$15,IF(GJ78=7,GP$16,IF(GJ78=8,GP$17,IF(GJ78=9,GP$18,IF(GJ78=10,GP$19,IF(GJ78=11,GP$20,IF(GJ78=12,GP$21,IF(GJ78=13,GP$22,IF(GJ78=14,GP$23,IF(GJ78=15,GP$24,IF(GJ78=16,GP$25,IF(GJ78=17,GP$26,IF(GJ78=18,GP$27,IF(GJ78=19,GP$28,IF(GJ78=20,GP$29,IF(GJ78=21,GP$30,IF(GJ78=22,GP$31,IF(GJ78=23,GP$32,IF(GJ78=24,GP$33,IF(GJ78=25,GP$34,IF(GJ78=26,GP$35,IF(GJ78=27,GP$36,IF(GJ78=28,GP$37,IF(GJ78=29,GP$38,IF(GJ78=30,GP$39,IF(GJ78=31,GP$40,"")))))))))))))))))))))))))))))))</f>
        <v/>
      </c>
      <c r="GM78" s="3"/>
      <c r="GR78" s="3"/>
      <c r="GS78" s="3"/>
      <c r="GT78" s="3"/>
      <c r="GU78" s="3"/>
      <c r="GV78" s="3"/>
      <c r="GW78" s="3"/>
      <c r="GX78" s="3"/>
      <c r="GY78" s="3"/>
      <c r="GZ78" s="3"/>
      <c r="HA78" s="3"/>
      <c r="HB78" s="3"/>
      <c r="HC78" s="3"/>
      <c r="HD78" s="3"/>
      <c r="HE78" s="3"/>
      <c r="HF78" s="3"/>
      <c r="HG78" s="3"/>
      <c r="HH78" s="3"/>
      <c r="HI78" s="3"/>
      <c r="HJ78" s="3"/>
      <c r="HK78" s="3"/>
      <c r="HL78" s="3"/>
      <c r="HM78" s="3"/>
      <c r="HW78" s="321" t="str">
        <f>IF(ISNA(VLOOKUP(B78,Register!A$7:Z$315,9,FALSE)),"",VLOOKUP(B78,Register!A$7:Z$315,9,FALSE))</f>
        <v/>
      </c>
      <c r="HX78" s="321" t="str">
        <f>IF(ISNA(VLOOKUP(B78,Register!A$7:Z$315,12,FALSE)),"",VLOOKUP(B78,Register!A$7:Z$315,12,FALSE))</f>
        <v/>
      </c>
      <c r="HY78" s="321" t="str">
        <f t="shared" ref="HY78:HY112" si="194">IF(AND(HW78=HY$11,HX78=HY$10),"M","")</f>
        <v/>
      </c>
      <c r="HZ78" s="321" t="str">
        <f t="shared" ref="HZ78:HZ112" si="195">IF(AND(HW78=HY$11,HX78=HZ$10),"G","")</f>
        <v/>
      </c>
      <c r="IA78" s="321" t="str">
        <f t="shared" ref="IA78:IA112" si="196">IF(AND(HW78=IA$11,HX78=HY$10),"M","")</f>
        <v/>
      </c>
      <c r="IB78" s="321" t="str">
        <f t="shared" ref="IB78:IB112" si="197">IF(AND(HW78=IA$11,HX78=HZ$10),"F","")</f>
        <v/>
      </c>
      <c r="IC78" s="321" t="str">
        <f t="shared" ref="IC78:IC112" si="198">IF(AND(HW78=IC$11,HX78=HY$10),"M","")</f>
        <v/>
      </c>
      <c r="ID78" s="321" t="str">
        <f t="shared" ref="ID78:ID112" si="199">IF(AND(HW78=IC$11,HX78=HZ$10),"F","")</f>
        <v/>
      </c>
      <c r="IE78" s="321" t="str">
        <f t="shared" ref="IE78:IE112" si="200">IF(AND(HW78=IE$11,HX78=HY$10),"M","")</f>
        <v/>
      </c>
      <c r="IF78" s="321" t="str">
        <f t="shared" ref="IF78:IF112" si="201">IF(AND(HW78=IE$11,HX78=HZ$10),"F","")</f>
        <v/>
      </c>
    </row>
    <row r="79" spans="1:240" ht="21">
      <c r="A79" s="172">
        <v>67</v>
      </c>
      <c r="B79" s="197"/>
      <c r="C79" s="196" t="str">
        <f>IF(ISNA(VLOOKUP(B79,Register!A$7:Z$315,3,FALSE)),"",VLOOKUP(B79,Register!A$7:Z$315,3,FALSE))</f>
        <v/>
      </c>
      <c r="D79" s="196" t="str">
        <f>IF(ISNA(VLOOKUP(B79,Register!A$7:Z$315,4,FALSE)),"",VLOOKUP(B79,Register!A$7:Z$315,4,FALSE))</f>
        <v/>
      </c>
      <c r="E79" s="195" t="str">
        <f>IF(ISNA(VLOOKUP(B79,Register!A$7:Z$315,6,FALSE)),"",VLOOKUP(B79,Register!A$7:Z$315,6,FALSE))</f>
        <v/>
      </c>
      <c r="F79" s="105"/>
      <c r="G79" s="159"/>
      <c r="H79" s="159"/>
      <c r="I79" s="168" t="str">
        <f t="shared" si="103"/>
        <v/>
      </c>
      <c r="J79" s="5" t="str">
        <f t="shared" si="104"/>
        <v/>
      </c>
      <c r="K79" s="159"/>
      <c r="L79" s="159"/>
      <c r="M79" s="168" t="str">
        <f t="shared" si="105"/>
        <v/>
      </c>
      <c r="N79" s="5" t="str">
        <f t="shared" si="106"/>
        <v/>
      </c>
      <c r="O79" s="159"/>
      <c r="P79" s="159"/>
      <c r="Q79" s="168" t="str">
        <f t="shared" si="107"/>
        <v/>
      </c>
      <c r="R79" s="5" t="str">
        <f t="shared" si="108"/>
        <v/>
      </c>
      <c r="S79" s="159"/>
      <c r="T79" s="159"/>
      <c r="U79" s="168" t="str">
        <f t="shared" si="109"/>
        <v/>
      </c>
      <c r="V79" s="5" t="str">
        <f t="shared" si="110"/>
        <v/>
      </c>
      <c r="W79" s="476"/>
      <c r="X79" s="476"/>
      <c r="Y79" s="168" t="str">
        <f t="shared" si="111"/>
        <v/>
      </c>
      <c r="Z79" s="5" t="str">
        <f t="shared" si="112"/>
        <v/>
      </c>
      <c r="AA79" s="160" t="str">
        <f t="shared" si="101"/>
        <v/>
      </c>
      <c r="AB79" s="160" t="str">
        <f t="shared" si="102"/>
        <v/>
      </c>
      <c r="AC79" s="160" t="str">
        <f t="shared" si="113"/>
        <v/>
      </c>
      <c r="AD79" s="6" t="str">
        <f t="shared" si="114"/>
        <v/>
      </c>
      <c r="AE79" s="105"/>
      <c r="AF79" s="159"/>
      <c r="AG79" s="159"/>
      <c r="AH79" s="168" t="str">
        <f t="shared" si="115"/>
        <v/>
      </c>
      <c r="AI79" s="5" t="str">
        <f t="shared" si="116"/>
        <v/>
      </c>
      <c r="AJ79" s="159"/>
      <c r="AK79" s="159"/>
      <c r="AL79" s="168" t="str">
        <f t="shared" si="117"/>
        <v/>
      </c>
      <c r="AM79" s="5" t="str">
        <f t="shared" si="118"/>
        <v/>
      </c>
      <c r="AN79" s="159"/>
      <c r="AO79" s="159"/>
      <c r="AP79" s="168" t="str">
        <f t="shared" si="119"/>
        <v/>
      </c>
      <c r="AQ79" s="5" t="str">
        <f t="shared" si="120"/>
        <v/>
      </c>
      <c r="AR79" s="159"/>
      <c r="AS79" s="159"/>
      <c r="AT79" s="168" t="str">
        <f t="shared" si="121"/>
        <v/>
      </c>
      <c r="AU79" s="5" t="str">
        <f t="shared" si="122"/>
        <v/>
      </c>
      <c r="AV79" s="476"/>
      <c r="AW79" s="476"/>
      <c r="AX79" s="168" t="str">
        <f t="shared" si="123"/>
        <v/>
      </c>
      <c r="AY79" s="5" t="str">
        <f t="shared" si="124"/>
        <v/>
      </c>
      <c r="AZ79" s="160" t="str">
        <f t="shared" si="125"/>
        <v/>
      </c>
      <c r="BA79" s="160" t="str">
        <f t="shared" si="126"/>
        <v/>
      </c>
      <c r="BB79" s="160" t="str">
        <f t="shared" si="127"/>
        <v/>
      </c>
      <c r="BC79" s="6" t="str">
        <f t="shared" si="128"/>
        <v/>
      </c>
      <c r="BD79" s="105"/>
      <c r="BE79" s="159"/>
      <c r="BF79" s="159"/>
      <c r="BG79" s="168" t="str">
        <f t="shared" si="129"/>
        <v/>
      </c>
      <c r="BH79" s="5" t="str">
        <f t="shared" si="130"/>
        <v/>
      </c>
      <c r="BI79" s="159"/>
      <c r="BJ79" s="159"/>
      <c r="BK79" s="168" t="str">
        <f t="shared" si="131"/>
        <v/>
      </c>
      <c r="BL79" s="5" t="str">
        <f t="shared" si="132"/>
        <v/>
      </c>
      <c r="BM79" s="159"/>
      <c r="BN79" s="159"/>
      <c r="BO79" s="168" t="str">
        <f t="shared" si="133"/>
        <v/>
      </c>
      <c r="BP79" s="5" t="str">
        <f t="shared" si="134"/>
        <v/>
      </c>
      <c r="BQ79" s="159"/>
      <c r="BR79" s="159"/>
      <c r="BS79" s="168" t="str">
        <f t="shared" si="135"/>
        <v/>
      </c>
      <c r="BT79" s="5" t="str">
        <f t="shared" si="136"/>
        <v/>
      </c>
      <c r="BU79" s="476"/>
      <c r="BV79" s="476"/>
      <c r="BW79" s="168" t="str">
        <f t="shared" si="137"/>
        <v/>
      </c>
      <c r="BX79" s="5" t="str">
        <f t="shared" si="138"/>
        <v/>
      </c>
      <c r="BY79" s="160" t="str">
        <f t="shared" si="139"/>
        <v/>
      </c>
      <c r="BZ79" s="160" t="str">
        <f t="shared" si="140"/>
        <v/>
      </c>
      <c r="CA79" s="160" t="str">
        <f t="shared" si="141"/>
        <v/>
      </c>
      <c r="CB79" s="6" t="str">
        <f t="shared" si="142"/>
        <v/>
      </c>
      <c r="CC79" s="105"/>
      <c r="CD79" s="159"/>
      <c r="CE79" s="159"/>
      <c r="CF79" s="168" t="str">
        <f t="shared" si="143"/>
        <v/>
      </c>
      <c r="CG79" s="5" t="str">
        <f t="shared" si="144"/>
        <v/>
      </c>
      <c r="CH79" s="159"/>
      <c r="CI79" s="159"/>
      <c r="CJ79" s="168" t="str">
        <f t="shared" si="145"/>
        <v/>
      </c>
      <c r="CK79" s="5" t="str">
        <f t="shared" si="146"/>
        <v/>
      </c>
      <c r="CL79" s="159"/>
      <c r="CM79" s="159"/>
      <c r="CN79" s="168" t="str">
        <f t="shared" si="147"/>
        <v/>
      </c>
      <c r="CO79" s="5" t="str">
        <f t="shared" si="148"/>
        <v/>
      </c>
      <c r="CP79" s="159"/>
      <c r="CQ79" s="159"/>
      <c r="CR79" s="168" t="str">
        <f t="shared" si="149"/>
        <v/>
      </c>
      <c r="CS79" s="5" t="str">
        <f t="shared" si="150"/>
        <v/>
      </c>
      <c r="CT79" s="476"/>
      <c r="CU79" s="476"/>
      <c r="CV79" s="168" t="str">
        <f t="shared" si="151"/>
        <v/>
      </c>
      <c r="CW79" s="5" t="str">
        <f t="shared" si="152"/>
        <v/>
      </c>
      <c r="CX79" s="160" t="str">
        <f t="shared" si="153"/>
        <v/>
      </c>
      <c r="CY79" s="160" t="str">
        <f t="shared" si="154"/>
        <v/>
      </c>
      <c r="CZ79" s="160" t="str">
        <f t="shared" si="155"/>
        <v/>
      </c>
      <c r="DA79" s="6" t="str">
        <f t="shared" si="156"/>
        <v/>
      </c>
      <c r="DB79" s="105"/>
      <c r="DC79" s="159"/>
      <c r="DD79" s="159"/>
      <c r="DE79" s="168" t="str">
        <f t="shared" si="157"/>
        <v/>
      </c>
      <c r="DF79" s="5" t="str">
        <f t="shared" si="158"/>
        <v/>
      </c>
      <c r="DG79" s="159"/>
      <c r="DH79" s="159"/>
      <c r="DI79" s="168" t="str">
        <f t="shared" si="159"/>
        <v/>
      </c>
      <c r="DJ79" s="5" t="str">
        <f t="shared" si="160"/>
        <v/>
      </c>
      <c r="DK79" s="159"/>
      <c r="DL79" s="159"/>
      <c r="DM79" s="168" t="str">
        <f t="shared" si="161"/>
        <v/>
      </c>
      <c r="DN79" s="5" t="str">
        <f t="shared" si="162"/>
        <v/>
      </c>
      <c r="DO79" s="159"/>
      <c r="DP79" s="159"/>
      <c r="DQ79" s="168" t="str">
        <f t="shared" si="163"/>
        <v/>
      </c>
      <c r="DR79" s="5" t="str">
        <f t="shared" si="164"/>
        <v/>
      </c>
      <c r="DS79" s="476"/>
      <c r="DT79" s="476"/>
      <c r="DU79" s="168" t="str">
        <f t="shared" si="165"/>
        <v/>
      </c>
      <c r="DV79" s="5" t="str">
        <f t="shared" si="166"/>
        <v/>
      </c>
      <c r="DW79" s="160" t="str">
        <f t="shared" si="167"/>
        <v/>
      </c>
      <c r="DX79" s="160" t="str">
        <f t="shared" si="168"/>
        <v/>
      </c>
      <c r="DY79" s="160" t="str">
        <f t="shared" si="169"/>
        <v/>
      </c>
      <c r="DZ79" s="6" t="str">
        <f t="shared" si="170"/>
        <v/>
      </c>
      <c r="EA79" s="105"/>
      <c r="EB79" s="159"/>
      <c r="EC79" s="159"/>
      <c r="ED79" s="168" t="str">
        <f t="shared" si="171"/>
        <v/>
      </c>
      <c r="EE79" s="5" t="str">
        <f t="shared" si="172"/>
        <v/>
      </c>
      <c r="EF79" s="159"/>
      <c r="EG79" s="159"/>
      <c r="EH79" s="168" t="str">
        <f t="shared" si="173"/>
        <v/>
      </c>
      <c r="EI79" s="5" t="str">
        <f t="shared" si="174"/>
        <v/>
      </c>
      <c r="EJ79" s="159"/>
      <c r="EK79" s="159"/>
      <c r="EL79" s="168" t="str">
        <f t="shared" si="175"/>
        <v/>
      </c>
      <c r="EM79" s="5" t="str">
        <f t="shared" si="176"/>
        <v/>
      </c>
      <c r="EN79" s="159"/>
      <c r="EO79" s="159"/>
      <c r="EP79" s="168" t="str">
        <f t="shared" si="177"/>
        <v/>
      </c>
      <c r="EQ79" s="5" t="str">
        <f t="shared" si="178"/>
        <v/>
      </c>
      <c r="ER79" s="476"/>
      <c r="ES79" s="476"/>
      <c r="ET79" s="168" t="str">
        <f t="shared" si="179"/>
        <v/>
      </c>
      <c r="EU79" s="5" t="str">
        <f t="shared" si="180"/>
        <v/>
      </c>
      <c r="EV79" s="160" t="str">
        <f t="shared" si="181"/>
        <v/>
      </c>
      <c r="EW79" s="160" t="str">
        <f t="shared" si="182"/>
        <v/>
      </c>
      <c r="EX79" s="160" t="str">
        <f t="shared" si="183"/>
        <v/>
      </c>
      <c r="EY79" s="6" t="str">
        <f t="shared" si="184"/>
        <v/>
      </c>
      <c r="EZ79" s="105"/>
      <c r="FA79" s="105"/>
      <c r="FB79" s="105"/>
      <c r="FC79" s="105"/>
      <c r="FD79" s="105"/>
      <c r="FE79" s="106" t="str">
        <f t="shared" si="185"/>
        <v/>
      </c>
      <c r="FF79" s="100" t="str">
        <f t="shared" si="186"/>
        <v xml:space="preserve"> </v>
      </c>
      <c r="FG79" s="105"/>
      <c r="FH79" s="105"/>
      <c r="FI79" s="105"/>
      <c r="FJ79" s="105"/>
      <c r="FK79" s="105"/>
      <c r="FL79" s="107" t="str">
        <f t="shared" si="187"/>
        <v/>
      </c>
      <c r="FM79" s="101" t="str">
        <f t="shared" si="188"/>
        <v xml:space="preserve"> </v>
      </c>
      <c r="FN79" s="105"/>
      <c r="FO79" s="105"/>
      <c r="FP79" s="105"/>
      <c r="FQ79" s="105"/>
      <c r="FR79" s="105"/>
      <c r="FS79" s="204" t="str">
        <f t="shared" si="189"/>
        <v/>
      </c>
      <c r="FT79" s="205" t="str">
        <f t="shared" si="190"/>
        <v xml:space="preserve"> </v>
      </c>
      <c r="FU79" s="477"/>
      <c r="FV79" s="316" t="str">
        <f>IF(AND(C79=""),"-",VLOOKUP(B79,Register!$A$7:$AM$311,19,FALSE))</f>
        <v>-</v>
      </c>
      <c r="FW79" s="7" t="str">
        <f>IF(AND(C79=""),"-",VLOOKUP(B79,Register!$A$7:$AM$311,20,FALSE))</f>
        <v>-</v>
      </c>
      <c r="FX79" s="7" t="str">
        <f>IF(AND(C79=""),"-",VLOOKUP(B79,Register!$A$7:$AM$311,21,FALSE))</f>
        <v>-</v>
      </c>
      <c r="FY79" s="7" t="str">
        <f>IF(AND(C79=""),"-",VLOOKUP(B79,Register!$A$7:$AM$311,22,FALSE))</f>
        <v>-</v>
      </c>
      <c r="FZ79" s="7" t="str">
        <f>IF(AND(C79=""),"-",VLOOKUP(B79,Register!$A$7:$AM$311,23,FALSE))</f>
        <v>-</v>
      </c>
      <c r="GA79" s="7" t="str">
        <f>IF(AND(C79=""),"-",VLOOKUP(B79,Register!$A$7:$AM$311,24,FALSE))</f>
        <v>-</v>
      </c>
      <c r="GB79" s="7" t="str">
        <f>IF(AND(C79=""),"-",VLOOKUP(B79,Register!$A$7:$AM$311,25,FALSE))</f>
        <v>-</v>
      </c>
      <c r="GC79" s="7" t="str">
        <f>IF(AND(C79=""),"-",VLOOKUP(B79,Register!$A$7:$AM$311,26,FALSE))</f>
        <v>-</v>
      </c>
      <c r="GD79" s="7" t="str">
        <f>IF(AND(C79=""),"-",VLOOKUP(B79,Register!$A$7:$AM$311,27,FALSE))</f>
        <v>-</v>
      </c>
      <c r="GE79" s="7" t="str">
        <f>IF(AND(C79=""),"-",VLOOKUP(B79,Register!$A$7:$AM$311,28,FALSE))</f>
        <v>-</v>
      </c>
      <c r="GF79" s="7" t="str">
        <f>IF(AND(C79=""),"-",VLOOKUP(B79,Register!$A$7:$AM$311,29,FALSE))</f>
        <v>-</v>
      </c>
      <c r="GG79" s="7" t="str">
        <f>IF(AND(C79=""),"-",VLOOKUP(B79,Register!$A$7:$AM$311,30,FALSE))</f>
        <v>-</v>
      </c>
      <c r="GH79" s="8" t="str">
        <f>IF(AND(C79=""),"-",VLOOKUP(B79,Register!$A$7:$AM$311,31,FALSE))</f>
        <v>-</v>
      </c>
      <c r="GI79" s="309" t="str">
        <f>IF(AND(C79=""),"",VLOOKUP(B79,Register!$A$7:$CL$311,36,FALSE))</f>
        <v/>
      </c>
      <c r="GJ79" s="182" t="str">
        <f t="shared" si="191"/>
        <v/>
      </c>
      <c r="GK79" s="312" t="str">
        <f t="shared" si="192"/>
        <v/>
      </c>
      <c r="GL79" s="314" t="str">
        <f t="shared" si="193"/>
        <v/>
      </c>
      <c r="GM79" s="3"/>
      <c r="GR79" s="3"/>
      <c r="GS79" s="3"/>
      <c r="GT79" s="3"/>
      <c r="GU79" s="3"/>
      <c r="GV79" s="3"/>
      <c r="GW79" s="3"/>
      <c r="GX79" s="3"/>
      <c r="GY79" s="3"/>
      <c r="GZ79" s="3"/>
      <c r="HA79" s="3"/>
      <c r="HB79" s="3"/>
      <c r="HC79" s="3"/>
      <c r="HD79" s="3"/>
      <c r="HE79" s="3"/>
      <c r="HF79" s="3"/>
      <c r="HG79" s="3"/>
      <c r="HH79" s="3"/>
      <c r="HI79" s="3"/>
      <c r="HJ79" s="3"/>
      <c r="HK79" s="3"/>
      <c r="HL79" s="3"/>
      <c r="HM79" s="3"/>
      <c r="HW79" s="321" t="str">
        <f>IF(ISNA(VLOOKUP(B79,Register!A$7:Z$315,9,FALSE)),"",VLOOKUP(B79,Register!A$7:Z$315,9,FALSE))</f>
        <v/>
      </c>
      <c r="HX79" s="321" t="str">
        <f>IF(ISNA(VLOOKUP(B79,Register!A$7:Z$315,12,FALSE)),"",VLOOKUP(B79,Register!A$7:Z$315,12,FALSE))</f>
        <v/>
      </c>
      <c r="HY79" s="321" t="str">
        <f t="shared" si="194"/>
        <v/>
      </c>
      <c r="HZ79" s="321" t="str">
        <f t="shared" si="195"/>
        <v/>
      </c>
      <c r="IA79" s="321" t="str">
        <f t="shared" si="196"/>
        <v/>
      </c>
      <c r="IB79" s="321" t="str">
        <f t="shared" si="197"/>
        <v/>
      </c>
      <c r="IC79" s="321" t="str">
        <f t="shared" si="198"/>
        <v/>
      </c>
      <c r="ID79" s="321" t="str">
        <f t="shared" si="199"/>
        <v/>
      </c>
      <c r="IE79" s="321" t="str">
        <f t="shared" si="200"/>
        <v/>
      </c>
      <c r="IF79" s="321" t="str">
        <f t="shared" si="201"/>
        <v/>
      </c>
    </row>
    <row r="80" spans="1:240" ht="21">
      <c r="A80" s="172">
        <v>68</v>
      </c>
      <c r="B80" s="197"/>
      <c r="C80" s="196" t="str">
        <f>IF(ISNA(VLOOKUP(B80,Register!A$7:Z$315,3,FALSE)),"",VLOOKUP(B80,Register!A$7:Z$315,3,FALSE))</f>
        <v/>
      </c>
      <c r="D80" s="196" t="str">
        <f>IF(ISNA(VLOOKUP(B80,Register!A$7:Z$315,4,FALSE)),"",VLOOKUP(B80,Register!A$7:Z$315,4,FALSE))</f>
        <v/>
      </c>
      <c r="E80" s="195" t="str">
        <f>IF(ISNA(VLOOKUP(B80,Register!A$7:Z$315,6,FALSE)),"",VLOOKUP(B80,Register!A$7:Z$315,6,FALSE))</f>
        <v/>
      </c>
      <c r="F80" s="105"/>
      <c r="G80" s="159"/>
      <c r="H80" s="159"/>
      <c r="I80" s="168" t="str">
        <f t="shared" si="103"/>
        <v/>
      </c>
      <c r="J80" s="5" t="str">
        <f t="shared" si="104"/>
        <v/>
      </c>
      <c r="K80" s="159"/>
      <c r="L80" s="159"/>
      <c r="M80" s="168" t="str">
        <f t="shared" si="105"/>
        <v/>
      </c>
      <c r="N80" s="5" t="str">
        <f t="shared" si="106"/>
        <v/>
      </c>
      <c r="O80" s="159"/>
      <c r="P80" s="159"/>
      <c r="Q80" s="168" t="str">
        <f t="shared" si="107"/>
        <v/>
      </c>
      <c r="R80" s="5" t="str">
        <f t="shared" si="108"/>
        <v/>
      </c>
      <c r="S80" s="159"/>
      <c r="T80" s="159"/>
      <c r="U80" s="168" t="str">
        <f t="shared" si="109"/>
        <v/>
      </c>
      <c r="V80" s="5" t="str">
        <f t="shared" si="110"/>
        <v/>
      </c>
      <c r="W80" s="476"/>
      <c r="X80" s="476"/>
      <c r="Y80" s="168" t="str">
        <f t="shared" si="111"/>
        <v/>
      </c>
      <c r="Z80" s="5" t="str">
        <f t="shared" si="112"/>
        <v/>
      </c>
      <c r="AA80" s="160" t="str">
        <f t="shared" si="101"/>
        <v/>
      </c>
      <c r="AB80" s="160" t="str">
        <f t="shared" si="102"/>
        <v/>
      </c>
      <c r="AC80" s="160" t="str">
        <f t="shared" si="113"/>
        <v/>
      </c>
      <c r="AD80" s="6" t="str">
        <f t="shared" si="114"/>
        <v/>
      </c>
      <c r="AE80" s="105"/>
      <c r="AF80" s="159"/>
      <c r="AG80" s="159"/>
      <c r="AH80" s="168" t="str">
        <f t="shared" si="115"/>
        <v/>
      </c>
      <c r="AI80" s="5" t="str">
        <f t="shared" si="116"/>
        <v/>
      </c>
      <c r="AJ80" s="159"/>
      <c r="AK80" s="159"/>
      <c r="AL80" s="168" t="str">
        <f t="shared" si="117"/>
        <v/>
      </c>
      <c r="AM80" s="5" t="str">
        <f t="shared" si="118"/>
        <v/>
      </c>
      <c r="AN80" s="159"/>
      <c r="AO80" s="159"/>
      <c r="AP80" s="168" t="str">
        <f t="shared" si="119"/>
        <v/>
      </c>
      <c r="AQ80" s="5" t="str">
        <f t="shared" si="120"/>
        <v/>
      </c>
      <c r="AR80" s="159"/>
      <c r="AS80" s="159"/>
      <c r="AT80" s="168" t="str">
        <f t="shared" si="121"/>
        <v/>
      </c>
      <c r="AU80" s="5" t="str">
        <f t="shared" si="122"/>
        <v/>
      </c>
      <c r="AV80" s="476"/>
      <c r="AW80" s="476"/>
      <c r="AX80" s="168" t="str">
        <f t="shared" si="123"/>
        <v/>
      </c>
      <c r="AY80" s="5" t="str">
        <f t="shared" si="124"/>
        <v/>
      </c>
      <c r="AZ80" s="160" t="str">
        <f t="shared" si="125"/>
        <v/>
      </c>
      <c r="BA80" s="160" t="str">
        <f t="shared" si="126"/>
        <v/>
      </c>
      <c r="BB80" s="160" t="str">
        <f t="shared" si="127"/>
        <v/>
      </c>
      <c r="BC80" s="6" t="str">
        <f t="shared" si="128"/>
        <v/>
      </c>
      <c r="BD80" s="105"/>
      <c r="BE80" s="159"/>
      <c r="BF80" s="159"/>
      <c r="BG80" s="168" t="str">
        <f t="shared" si="129"/>
        <v/>
      </c>
      <c r="BH80" s="5" t="str">
        <f t="shared" si="130"/>
        <v/>
      </c>
      <c r="BI80" s="159"/>
      <c r="BJ80" s="159"/>
      <c r="BK80" s="168" t="str">
        <f t="shared" si="131"/>
        <v/>
      </c>
      <c r="BL80" s="5" t="str">
        <f t="shared" si="132"/>
        <v/>
      </c>
      <c r="BM80" s="159"/>
      <c r="BN80" s="159"/>
      <c r="BO80" s="168" t="str">
        <f t="shared" si="133"/>
        <v/>
      </c>
      <c r="BP80" s="5" t="str">
        <f t="shared" si="134"/>
        <v/>
      </c>
      <c r="BQ80" s="159"/>
      <c r="BR80" s="159"/>
      <c r="BS80" s="168" t="str">
        <f t="shared" si="135"/>
        <v/>
      </c>
      <c r="BT80" s="5" t="str">
        <f t="shared" si="136"/>
        <v/>
      </c>
      <c r="BU80" s="476"/>
      <c r="BV80" s="476"/>
      <c r="BW80" s="168" t="str">
        <f t="shared" si="137"/>
        <v/>
      </c>
      <c r="BX80" s="5" t="str">
        <f t="shared" si="138"/>
        <v/>
      </c>
      <c r="BY80" s="160" t="str">
        <f t="shared" si="139"/>
        <v/>
      </c>
      <c r="BZ80" s="160" t="str">
        <f t="shared" si="140"/>
        <v/>
      </c>
      <c r="CA80" s="160" t="str">
        <f t="shared" si="141"/>
        <v/>
      </c>
      <c r="CB80" s="6" t="str">
        <f t="shared" si="142"/>
        <v/>
      </c>
      <c r="CC80" s="105"/>
      <c r="CD80" s="159"/>
      <c r="CE80" s="159"/>
      <c r="CF80" s="168" t="str">
        <f t="shared" si="143"/>
        <v/>
      </c>
      <c r="CG80" s="5" t="str">
        <f t="shared" si="144"/>
        <v/>
      </c>
      <c r="CH80" s="159"/>
      <c r="CI80" s="159"/>
      <c r="CJ80" s="168" t="str">
        <f t="shared" si="145"/>
        <v/>
      </c>
      <c r="CK80" s="5" t="str">
        <f t="shared" si="146"/>
        <v/>
      </c>
      <c r="CL80" s="159"/>
      <c r="CM80" s="159"/>
      <c r="CN80" s="168" t="str">
        <f t="shared" si="147"/>
        <v/>
      </c>
      <c r="CO80" s="5" t="str">
        <f t="shared" si="148"/>
        <v/>
      </c>
      <c r="CP80" s="159"/>
      <c r="CQ80" s="159"/>
      <c r="CR80" s="168" t="str">
        <f t="shared" si="149"/>
        <v/>
      </c>
      <c r="CS80" s="5" t="str">
        <f t="shared" si="150"/>
        <v/>
      </c>
      <c r="CT80" s="476"/>
      <c r="CU80" s="476"/>
      <c r="CV80" s="168" t="str">
        <f t="shared" si="151"/>
        <v/>
      </c>
      <c r="CW80" s="5" t="str">
        <f t="shared" si="152"/>
        <v/>
      </c>
      <c r="CX80" s="160" t="str">
        <f t="shared" si="153"/>
        <v/>
      </c>
      <c r="CY80" s="160" t="str">
        <f t="shared" si="154"/>
        <v/>
      </c>
      <c r="CZ80" s="160" t="str">
        <f t="shared" si="155"/>
        <v/>
      </c>
      <c r="DA80" s="6" t="str">
        <f t="shared" si="156"/>
        <v/>
      </c>
      <c r="DB80" s="105"/>
      <c r="DC80" s="159"/>
      <c r="DD80" s="159"/>
      <c r="DE80" s="168" t="str">
        <f t="shared" si="157"/>
        <v/>
      </c>
      <c r="DF80" s="5" t="str">
        <f t="shared" si="158"/>
        <v/>
      </c>
      <c r="DG80" s="159"/>
      <c r="DH80" s="159"/>
      <c r="DI80" s="168" t="str">
        <f t="shared" si="159"/>
        <v/>
      </c>
      <c r="DJ80" s="5" t="str">
        <f t="shared" si="160"/>
        <v/>
      </c>
      <c r="DK80" s="159"/>
      <c r="DL80" s="159"/>
      <c r="DM80" s="168" t="str">
        <f t="shared" si="161"/>
        <v/>
      </c>
      <c r="DN80" s="5" t="str">
        <f t="shared" si="162"/>
        <v/>
      </c>
      <c r="DO80" s="159"/>
      <c r="DP80" s="159"/>
      <c r="DQ80" s="168" t="str">
        <f t="shared" si="163"/>
        <v/>
      </c>
      <c r="DR80" s="5" t="str">
        <f t="shared" si="164"/>
        <v/>
      </c>
      <c r="DS80" s="476"/>
      <c r="DT80" s="476"/>
      <c r="DU80" s="168" t="str">
        <f t="shared" si="165"/>
        <v/>
      </c>
      <c r="DV80" s="5" t="str">
        <f t="shared" si="166"/>
        <v/>
      </c>
      <c r="DW80" s="160" t="str">
        <f t="shared" si="167"/>
        <v/>
      </c>
      <c r="DX80" s="160" t="str">
        <f t="shared" si="168"/>
        <v/>
      </c>
      <c r="DY80" s="160" t="str">
        <f t="shared" si="169"/>
        <v/>
      </c>
      <c r="DZ80" s="6" t="str">
        <f t="shared" si="170"/>
        <v/>
      </c>
      <c r="EA80" s="105"/>
      <c r="EB80" s="159"/>
      <c r="EC80" s="159"/>
      <c r="ED80" s="168" t="str">
        <f t="shared" si="171"/>
        <v/>
      </c>
      <c r="EE80" s="5" t="str">
        <f t="shared" si="172"/>
        <v/>
      </c>
      <c r="EF80" s="159"/>
      <c r="EG80" s="159"/>
      <c r="EH80" s="168" t="str">
        <f t="shared" si="173"/>
        <v/>
      </c>
      <c r="EI80" s="5" t="str">
        <f t="shared" si="174"/>
        <v/>
      </c>
      <c r="EJ80" s="159"/>
      <c r="EK80" s="159"/>
      <c r="EL80" s="168" t="str">
        <f t="shared" si="175"/>
        <v/>
      </c>
      <c r="EM80" s="5" t="str">
        <f t="shared" si="176"/>
        <v/>
      </c>
      <c r="EN80" s="159"/>
      <c r="EO80" s="159"/>
      <c r="EP80" s="168" t="str">
        <f t="shared" si="177"/>
        <v/>
      </c>
      <c r="EQ80" s="5" t="str">
        <f t="shared" si="178"/>
        <v/>
      </c>
      <c r="ER80" s="476"/>
      <c r="ES80" s="476"/>
      <c r="ET80" s="168" t="str">
        <f t="shared" si="179"/>
        <v/>
      </c>
      <c r="EU80" s="5" t="str">
        <f t="shared" si="180"/>
        <v/>
      </c>
      <c r="EV80" s="160" t="str">
        <f t="shared" si="181"/>
        <v/>
      </c>
      <c r="EW80" s="160" t="str">
        <f t="shared" si="182"/>
        <v/>
      </c>
      <c r="EX80" s="160" t="str">
        <f t="shared" si="183"/>
        <v/>
      </c>
      <c r="EY80" s="6" t="str">
        <f t="shared" si="184"/>
        <v/>
      </c>
      <c r="EZ80" s="105"/>
      <c r="FA80" s="105"/>
      <c r="FB80" s="105"/>
      <c r="FC80" s="105"/>
      <c r="FD80" s="105"/>
      <c r="FE80" s="106" t="str">
        <f t="shared" si="185"/>
        <v/>
      </c>
      <c r="FF80" s="100" t="str">
        <f t="shared" si="186"/>
        <v xml:space="preserve"> </v>
      </c>
      <c r="FG80" s="105"/>
      <c r="FH80" s="105"/>
      <c r="FI80" s="105"/>
      <c r="FJ80" s="105"/>
      <c r="FK80" s="105"/>
      <c r="FL80" s="107" t="str">
        <f t="shared" si="187"/>
        <v/>
      </c>
      <c r="FM80" s="101" t="str">
        <f t="shared" si="188"/>
        <v xml:space="preserve"> </v>
      </c>
      <c r="FN80" s="105"/>
      <c r="FO80" s="105"/>
      <c r="FP80" s="105"/>
      <c r="FQ80" s="105"/>
      <c r="FR80" s="105"/>
      <c r="FS80" s="204" t="str">
        <f t="shared" si="189"/>
        <v/>
      </c>
      <c r="FT80" s="205" t="str">
        <f t="shared" si="190"/>
        <v xml:space="preserve"> </v>
      </c>
      <c r="FU80" s="477"/>
      <c r="FV80" s="316" t="str">
        <f>IF(AND(C80=""),"-",VLOOKUP(B80,Register!$A$7:$AM$311,19,FALSE))</f>
        <v>-</v>
      </c>
      <c r="FW80" s="7" t="str">
        <f>IF(AND(C80=""),"-",VLOOKUP(B80,Register!$A$7:$AM$311,20,FALSE))</f>
        <v>-</v>
      </c>
      <c r="FX80" s="7" t="str">
        <f>IF(AND(C80=""),"-",VLOOKUP(B80,Register!$A$7:$AM$311,21,FALSE))</f>
        <v>-</v>
      </c>
      <c r="FY80" s="7" t="str">
        <f>IF(AND(C80=""),"-",VLOOKUP(B80,Register!$A$7:$AM$311,22,FALSE))</f>
        <v>-</v>
      </c>
      <c r="FZ80" s="7" t="str">
        <f>IF(AND(C80=""),"-",VLOOKUP(B80,Register!$A$7:$AM$311,23,FALSE))</f>
        <v>-</v>
      </c>
      <c r="GA80" s="7" t="str">
        <f>IF(AND(C80=""),"-",VLOOKUP(B80,Register!$A$7:$AM$311,24,FALSE))</f>
        <v>-</v>
      </c>
      <c r="GB80" s="7" t="str">
        <f>IF(AND(C80=""),"-",VLOOKUP(B80,Register!$A$7:$AM$311,25,FALSE))</f>
        <v>-</v>
      </c>
      <c r="GC80" s="7" t="str">
        <f>IF(AND(C80=""),"-",VLOOKUP(B80,Register!$A$7:$AM$311,26,FALSE))</f>
        <v>-</v>
      </c>
      <c r="GD80" s="7" t="str">
        <f>IF(AND(C80=""),"-",VLOOKUP(B80,Register!$A$7:$AM$311,27,FALSE))</f>
        <v>-</v>
      </c>
      <c r="GE80" s="7" t="str">
        <f>IF(AND(C80=""),"-",VLOOKUP(B80,Register!$A$7:$AM$311,28,FALSE))</f>
        <v>-</v>
      </c>
      <c r="GF80" s="7" t="str">
        <f>IF(AND(C80=""),"-",VLOOKUP(B80,Register!$A$7:$AM$311,29,FALSE))</f>
        <v>-</v>
      </c>
      <c r="GG80" s="7" t="str">
        <f>IF(AND(C80=""),"-",VLOOKUP(B80,Register!$A$7:$AM$311,30,FALSE))</f>
        <v>-</v>
      </c>
      <c r="GH80" s="8" t="str">
        <f>IF(AND(C80=""),"-",VLOOKUP(B80,Register!$A$7:$AM$311,31,FALSE))</f>
        <v>-</v>
      </c>
      <c r="GI80" s="309" t="str">
        <f>IF(AND(C80=""),"",VLOOKUP(B80,Register!$A$7:$CL$311,36,FALSE))</f>
        <v/>
      </c>
      <c r="GJ80" s="182" t="str">
        <f t="shared" si="191"/>
        <v/>
      </c>
      <c r="GK80" s="312" t="str">
        <f t="shared" si="192"/>
        <v/>
      </c>
      <c r="GL80" s="314" t="str">
        <f t="shared" si="193"/>
        <v/>
      </c>
      <c r="GM80" s="3"/>
      <c r="GR80" s="3"/>
      <c r="GS80" s="3"/>
      <c r="GT80" s="3"/>
      <c r="GU80" s="3"/>
      <c r="GV80" s="3"/>
      <c r="GW80" s="3"/>
      <c r="GX80" s="3"/>
      <c r="GY80" s="3"/>
      <c r="GZ80" s="3"/>
      <c r="HA80" s="3"/>
      <c r="HB80" s="3"/>
      <c r="HC80" s="3"/>
      <c r="HD80" s="3"/>
      <c r="HE80" s="3"/>
      <c r="HF80" s="3"/>
      <c r="HG80" s="3"/>
      <c r="HH80" s="3"/>
      <c r="HI80" s="3"/>
      <c r="HJ80" s="3"/>
      <c r="HK80" s="3"/>
      <c r="HL80" s="3"/>
      <c r="HM80" s="3"/>
      <c r="HW80" s="321" t="str">
        <f>IF(ISNA(VLOOKUP(B80,Register!A$7:Z$315,9,FALSE)),"",VLOOKUP(B80,Register!A$7:Z$315,9,FALSE))</f>
        <v/>
      </c>
      <c r="HX80" s="321" t="str">
        <f>IF(ISNA(VLOOKUP(B80,Register!A$7:Z$315,12,FALSE)),"",VLOOKUP(B80,Register!A$7:Z$315,12,FALSE))</f>
        <v/>
      </c>
      <c r="HY80" s="321" t="str">
        <f t="shared" si="194"/>
        <v/>
      </c>
      <c r="HZ80" s="321" t="str">
        <f t="shared" si="195"/>
        <v/>
      </c>
      <c r="IA80" s="321" t="str">
        <f t="shared" si="196"/>
        <v/>
      </c>
      <c r="IB80" s="321" t="str">
        <f t="shared" si="197"/>
        <v/>
      </c>
      <c r="IC80" s="321" t="str">
        <f t="shared" si="198"/>
        <v/>
      </c>
      <c r="ID80" s="321" t="str">
        <f t="shared" si="199"/>
        <v/>
      </c>
      <c r="IE80" s="321" t="str">
        <f t="shared" si="200"/>
        <v/>
      </c>
      <c r="IF80" s="321" t="str">
        <f t="shared" si="201"/>
        <v/>
      </c>
    </row>
    <row r="81" spans="1:240" ht="21">
      <c r="A81" s="172">
        <v>69</v>
      </c>
      <c r="B81" s="197"/>
      <c r="C81" s="196" t="str">
        <f>IF(ISNA(VLOOKUP(B81,Register!A$7:Z$315,3,FALSE)),"",VLOOKUP(B81,Register!A$7:Z$315,3,FALSE))</f>
        <v/>
      </c>
      <c r="D81" s="196" t="str">
        <f>IF(ISNA(VLOOKUP(B81,Register!A$7:Z$315,4,FALSE)),"",VLOOKUP(B81,Register!A$7:Z$315,4,FALSE))</f>
        <v/>
      </c>
      <c r="E81" s="195" t="str">
        <f>IF(ISNA(VLOOKUP(B81,Register!A$7:Z$315,6,FALSE)),"",VLOOKUP(B81,Register!A$7:Z$315,6,FALSE))</f>
        <v/>
      </c>
      <c r="F81" s="105"/>
      <c r="G81" s="159"/>
      <c r="H81" s="159"/>
      <c r="I81" s="168" t="str">
        <f t="shared" si="103"/>
        <v/>
      </c>
      <c r="J81" s="5" t="str">
        <f t="shared" si="104"/>
        <v/>
      </c>
      <c r="K81" s="159"/>
      <c r="L81" s="159"/>
      <c r="M81" s="168" t="str">
        <f t="shared" si="105"/>
        <v/>
      </c>
      <c r="N81" s="5" t="str">
        <f t="shared" si="106"/>
        <v/>
      </c>
      <c r="O81" s="159"/>
      <c r="P81" s="159"/>
      <c r="Q81" s="168" t="str">
        <f t="shared" si="107"/>
        <v/>
      </c>
      <c r="R81" s="5" t="str">
        <f t="shared" si="108"/>
        <v/>
      </c>
      <c r="S81" s="159"/>
      <c r="T81" s="159"/>
      <c r="U81" s="168" t="str">
        <f t="shared" si="109"/>
        <v/>
      </c>
      <c r="V81" s="5" t="str">
        <f t="shared" si="110"/>
        <v/>
      </c>
      <c r="W81" s="476"/>
      <c r="X81" s="476"/>
      <c r="Y81" s="168" t="str">
        <f t="shared" si="111"/>
        <v/>
      </c>
      <c r="Z81" s="5" t="str">
        <f t="shared" si="112"/>
        <v/>
      </c>
      <c r="AA81" s="160" t="str">
        <f t="shared" si="101"/>
        <v/>
      </c>
      <c r="AB81" s="160" t="str">
        <f t="shared" si="102"/>
        <v/>
      </c>
      <c r="AC81" s="160" t="str">
        <f t="shared" si="113"/>
        <v/>
      </c>
      <c r="AD81" s="6" t="str">
        <f t="shared" si="114"/>
        <v/>
      </c>
      <c r="AE81" s="105"/>
      <c r="AF81" s="159"/>
      <c r="AG81" s="159"/>
      <c r="AH81" s="168" t="str">
        <f t="shared" si="115"/>
        <v/>
      </c>
      <c r="AI81" s="5" t="str">
        <f t="shared" si="116"/>
        <v/>
      </c>
      <c r="AJ81" s="159"/>
      <c r="AK81" s="159"/>
      <c r="AL81" s="168" t="str">
        <f t="shared" si="117"/>
        <v/>
      </c>
      <c r="AM81" s="5" t="str">
        <f t="shared" si="118"/>
        <v/>
      </c>
      <c r="AN81" s="159"/>
      <c r="AO81" s="159"/>
      <c r="AP81" s="168" t="str">
        <f t="shared" si="119"/>
        <v/>
      </c>
      <c r="AQ81" s="5" t="str">
        <f t="shared" si="120"/>
        <v/>
      </c>
      <c r="AR81" s="159"/>
      <c r="AS81" s="159"/>
      <c r="AT81" s="168" t="str">
        <f t="shared" si="121"/>
        <v/>
      </c>
      <c r="AU81" s="5" t="str">
        <f t="shared" si="122"/>
        <v/>
      </c>
      <c r="AV81" s="476"/>
      <c r="AW81" s="476"/>
      <c r="AX81" s="168" t="str">
        <f t="shared" si="123"/>
        <v/>
      </c>
      <c r="AY81" s="5" t="str">
        <f t="shared" si="124"/>
        <v/>
      </c>
      <c r="AZ81" s="160" t="str">
        <f t="shared" si="125"/>
        <v/>
      </c>
      <c r="BA81" s="160" t="str">
        <f t="shared" si="126"/>
        <v/>
      </c>
      <c r="BB81" s="160" t="str">
        <f t="shared" si="127"/>
        <v/>
      </c>
      <c r="BC81" s="6" t="str">
        <f t="shared" si="128"/>
        <v/>
      </c>
      <c r="BD81" s="105"/>
      <c r="BE81" s="159"/>
      <c r="BF81" s="159"/>
      <c r="BG81" s="168" t="str">
        <f t="shared" si="129"/>
        <v/>
      </c>
      <c r="BH81" s="5" t="str">
        <f t="shared" si="130"/>
        <v/>
      </c>
      <c r="BI81" s="159"/>
      <c r="BJ81" s="159"/>
      <c r="BK81" s="168" t="str">
        <f t="shared" si="131"/>
        <v/>
      </c>
      <c r="BL81" s="5" t="str">
        <f t="shared" si="132"/>
        <v/>
      </c>
      <c r="BM81" s="159"/>
      <c r="BN81" s="159"/>
      <c r="BO81" s="168" t="str">
        <f t="shared" si="133"/>
        <v/>
      </c>
      <c r="BP81" s="5" t="str">
        <f t="shared" si="134"/>
        <v/>
      </c>
      <c r="BQ81" s="159"/>
      <c r="BR81" s="159"/>
      <c r="BS81" s="168" t="str">
        <f t="shared" si="135"/>
        <v/>
      </c>
      <c r="BT81" s="5" t="str">
        <f t="shared" si="136"/>
        <v/>
      </c>
      <c r="BU81" s="476"/>
      <c r="BV81" s="476"/>
      <c r="BW81" s="168" t="str">
        <f t="shared" si="137"/>
        <v/>
      </c>
      <c r="BX81" s="5" t="str">
        <f t="shared" si="138"/>
        <v/>
      </c>
      <c r="BY81" s="160" t="str">
        <f t="shared" si="139"/>
        <v/>
      </c>
      <c r="BZ81" s="160" t="str">
        <f t="shared" si="140"/>
        <v/>
      </c>
      <c r="CA81" s="160" t="str">
        <f t="shared" si="141"/>
        <v/>
      </c>
      <c r="CB81" s="6" t="str">
        <f t="shared" si="142"/>
        <v/>
      </c>
      <c r="CC81" s="105"/>
      <c r="CD81" s="159"/>
      <c r="CE81" s="159"/>
      <c r="CF81" s="168" t="str">
        <f t="shared" si="143"/>
        <v/>
      </c>
      <c r="CG81" s="5" t="str">
        <f t="shared" si="144"/>
        <v/>
      </c>
      <c r="CH81" s="159"/>
      <c r="CI81" s="159"/>
      <c r="CJ81" s="168" t="str">
        <f t="shared" si="145"/>
        <v/>
      </c>
      <c r="CK81" s="5" t="str">
        <f t="shared" si="146"/>
        <v/>
      </c>
      <c r="CL81" s="159"/>
      <c r="CM81" s="159"/>
      <c r="CN81" s="168" t="str">
        <f t="shared" si="147"/>
        <v/>
      </c>
      <c r="CO81" s="5" t="str">
        <f t="shared" si="148"/>
        <v/>
      </c>
      <c r="CP81" s="159"/>
      <c r="CQ81" s="159"/>
      <c r="CR81" s="168" t="str">
        <f t="shared" si="149"/>
        <v/>
      </c>
      <c r="CS81" s="5" t="str">
        <f t="shared" si="150"/>
        <v/>
      </c>
      <c r="CT81" s="476"/>
      <c r="CU81" s="476"/>
      <c r="CV81" s="168" t="str">
        <f t="shared" si="151"/>
        <v/>
      </c>
      <c r="CW81" s="5" t="str">
        <f t="shared" si="152"/>
        <v/>
      </c>
      <c r="CX81" s="160" t="str">
        <f t="shared" si="153"/>
        <v/>
      </c>
      <c r="CY81" s="160" t="str">
        <f t="shared" si="154"/>
        <v/>
      </c>
      <c r="CZ81" s="160" t="str">
        <f t="shared" si="155"/>
        <v/>
      </c>
      <c r="DA81" s="6" t="str">
        <f t="shared" si="156"/>
        <v/>
      </c>
      <c r="DB81" s="105"/>
      <c r="DC81" s="159"/>
      <c r="DD81" s="159"/>
      <c r="DE81" s="168" t="str">
        <f t="shared" si="157"/>
        <v/>
      </c>
      <c r="DF81" s="5" t="str">
        <f t="shared" si="158"/>
        <v/>
      </c>
      <c r="DG81" s="159"/>
      <c r="DH81" s="159"/>
      <c r="DI81" s="168" t="str">
        <f t="shared" si="159"/>
        <v/>
      </c>
      <c r="DJ81" s="5" t="str">
        <f t="shared" si="160"/>
        <v/>
      </c>
      <c r="DK81" s="159"/>
      <c r="DL81" s="159"/>
      <c r="DM81" s="168" t="str">
        <f t="shared" si="161"/>
        <v/>
      </c>
      <c r="DN81" s="5" t="str">
        <f t="shared" si="162"/>
        <v/>
      </c>
      <c r="DO81" s="159"/>
      <c r="DP81" s="159"/>
      <c r="DQ81" s="168" t="str">
        <f t="shared" si="163"/>
        <v/>
      </c>
      <c r="DR81" s="5" t="str">
        <f t="shared" si="164"/>
        <v/>
      </c>
      <c r="DS81" s="476"/>
      <c r="DT81" s="476"/>
      <c r="DU81" s="168" t="str">
        <f t="shared" si="165"/>
        <v/>
      </c>
      <c r="DV81" s="5" t="str">
        <f t="shared" si="166"/>
        <v/>
      </c>
      <c r="DW81" s="160" t="str">
        <f t="shared" si="167"/>
        <v/>
      </c>
      <c r="DX81" s="160" t="str">
        <f t="shared" si="168"/>
        <v/>
      </c>
      <c r="DY81" s="160" t="str">
        <f t="shared" si="169"/>
        <v/>
      </c>
      <c r="DZ81" s="6" t="str">
        <f t="shared" si="170"/>
        <v/>
      </c>
      <c r="EA81" s="105"/>
      <c r="EB81" s="159"/>
      <c r="EC81" s="159"/>
      <c r="ED81" s="168" t="str">
        <f t="shared" si="171"/>
        <v/>
      </c>
      <c r="EE81" s="5" t="str">
        <f t="shared" si="172"/>
        <v/>
      </c>
      <c r="EF81" s="159"/>
      <c r="EG81" s="159"/>
      <c r="EH81" s="168" t="str">
        <f t="shared" si="173"/>
        <v/>
      </c>
      <c r="EI81" s="5" t="str">
        <f t="shared" si="174"/>
        <v/>
      </c>
      <c r="EJ81" s="159"/>
      <c r="EK81" s="159"/>
      <c r="EL81" s="168" t="str">
        <f t="shared" si="175"/>
        <v/>
      </c>
      <c r="EM81" s="5" t="str">
        <f t="shared" si="176"/>
        <v/>
      </c>
      <c r="EN81" s="159"/>
      <c r="EO81" s="159"/>
      <c r="EP81" s="168" t="str">
        <f t="shared" si="177"/>
        <v/>
      </c>
      <c r="EQ81" s="5" t="str">
        <f t="shared" si="178"/>
        <v/>
      </c>
      <c r="ER81" s="476"/>
      <c r="ES81" s="476"/>
      <c r="ET81" s="168" t="str">
        <f t="shared" si="179"/>
        <v/>
      </c>
      <c r="EU81" s="5" t="str">
        <f t="shared" si="180"/>
        <v/>
      </c>
      <c r="EV81" s="160" t="str">
        <f t="shared" si="181"/>
        <v/>
      </c>
      <c r="EW81" s="160" t="str">
        <f t="shared" si="182"/>
        <v/>
      </c>
      <c r="EX81" s="160" t="str">
        <f t="shared" si="183"/>
        <v/>
      </c>
      <c r="EY81" s="6" t="str">
        <f t="shared" si="184"/>
        <v/>
      </c>
      <c r="EZ81" s="105"/>
      <c r="FA81" s="105"/>
      <c r="FB81" s="105"/>
      <c r="FC81" s="105"/>
      <c r="FD81" s="105"/>
      <c r="FE81" s="106" t="str">
        <f t="shared" si="185"/>
        <v/>
      </c>
      <c r="FF81" s="100" t="str">
        <f t="shared" si="186"/>
        <v xml:space="preserve"> </v>
      </c>
      <c r="FG81" s="105"/>
      <c r="FH81" s="105"/>
      <c r="FI81" s="105"/>
      <c r="FJ81" s="105"/>
      <c r="FK81" s="105"/>
      <c r="FL81" s="107" t="str">
        <f t="shared" si="187"/>
        <v/>
      </c>
      <c r="FM81" s="101" t="str">
        <f t="shared" si="188"/>
        <v xml:space="preserve"> </v>
      </c>
      <c r="FN81" s="105"/>
      <c r="FO81" s="105"/>
      <c r="FP81" s="105"/>
      <c r="FQ81" s="105"/>
      <c r="FR81" s="105"/>
      <c r="FS81" s="204" t="str">
        <f t="shared" si="189"/>
        <v/>
      </c>
      <c r="FT81" s="205" t="str">
        <f t="shared" si="190"/>
        <v xml:space="preserve"> </v>
      </c>
      <c r="FU81" s="477"/>
      <c r="FV81" s="316" t="str">
        <f>IF(AND(C81=""),"-",VLOOKUP(B81,Register!$A$7:$AM$311,19,FALSE))</f>
        <v>-</v>
      </c>
      <c r="FW81" s="7" t="str">
        <f>IF(AND(C81=""),"-",VLOOKUP(B81,Register!$A$7:$AM$311,20,FALSE))</f>
        <v>-</v>
      </c>
      <c r="FX81" s="7" t="str">
        <f>IF(AND(C81=""),"-",VLOOKUP(B81,Register!$A$7:$AM$311,21,FALSE))</f>
        <v>-</v>
      </c>
      <c r="FY81" s="7" t="str">
        <f>IF(AND(C81=""),"-",VLOOKUP(B81,Register!$A$7:$AM$311,22,FALSE))</f>
        <v>-</v>
      </c>
      <c r="FZ81" s="7" t="str">
        <f>IF(AND(C81=""),"-",VLOOKUP(B81,Register!$A$7:$AM$311,23,FALSE))</f>
        <v>-</v>
      </c>
      <c r="GA81" s="7" t="str">
        <f>IF(AND(C81=""),"-",VLOOKUP(B81,Register!$A$7:$AM$311,24,FALSE))</f>
        <v>-</v>
      </c>
      <c r="GB81" s="7" t="str">
        <f>IF(AND(C81=""),"-",VLOOKUP(B81,Register!$A$7:$AM$311,25,FALSE))</f>
        <v>-</v>
      </c>
      <c r="GC81" s="7" t="str">
        <f>IF(AND(C81=""),"-",VLOOKUP(B81,Register!$A$7:$AM$311,26,FALSE))</f>
        <v>-</v>
      </c>
      <c r="GD81" s="7" t="str">
        <f>IF(AND(C81=""),"-",VLOOKUP(B81,Register!$A$7:$AM$311,27,FALSE))</f>
        <v>-</v>
      </c>
      <c r="GE81" s="7" t="str">
        <f>IF(AND(C81=""),"-",VLOOKUP(B81,Register!$A$7:$AM$311,28,FALSE))</f>
        <v>-</v>
      </c>
      <c r="GF81" s="7" t="str">
        <f>IF(AND(C81=""),"-",VLOOKUP(B81,Register!$A$7:$AM$311,29,FALSE))</f>
        <v>-</v>
      </c>
      <c r="GG81" s="7" t="str">
        <f>IF(AND(C81=""),"-",VLOOKUP(B81,Register!$A$7:$AM$311,30,FALSE))</f>
        <v>-</v>
      </c>
      <c r="GH81" s="8" t="str">
        <f>IF(AND(C81=""),"-",VLOOKUP(B81,Register!$A$7:$AM$311,31,FALSE))</f>
        <v>-</v>
      </c>
      <c r="GI81" s="309" t="str">
        <f>IF(AND(C81=""),"",VLOOKUP(B81,Register!$A$7:$CL$311,36,FALSE))</f>
        <v/>
      </c>
      <c r="GJ81" s="182" t="str">
        <f t="shared" si="191"/>
        <v/>
      </c>
      <c r="GK81" s="312" t="str">
        <f t="shared" si="192"/>
        <v/>
      </c>
      <c r="GL81" s="314" t="str">
        <f t="shared" si="193"/>
        <v/>
      </c>
      <c r="GM81" s="3"/>
      <c r="GR81" s="3"/>
      <c r="GS81" s="3"/>
      <c r="GT81" s="3"/>
      <c r="GU81" s="3"/>
      <c r="GV81" s="3"/>
      <c r="GW81" s="3"/>
      <c r="GX81" s="3"/>
      <c r="GY81" s="3"/>
      <c r="GZ81" s="3"/>
      <c r="HA81" s="3"/>
      <c r="HB81" s="3"/>
      <c r="HC81" s="3"/>
      <c r="HD81" s="3"/>
      <c r="HE81" s="3"/>
      <c r="HF81" s="3"/>
      <c r="HG81" s="3"/>
      <c r="HH81" s="3"/>
      <c r="HI81" s="3"/>
      <c r="HJ81" s="3"/>
      <c r="HK81" s="3"/>
      <c r="HL81" s="3"/>
      <c r="HM81" s="3"/>
      <c r="HW81" s="321" t="str">
        <f>IF(ISNA(VLOOKUP(B81,Register!A$7:Z$315,9,FALSE)),"",VLOOKUP(B81,Register!A$7:Z$315,9,FALSE))</f>
        <v/>
      </c>
      <c r="HX81" s="321" t="str">
        <f>IF(ISNA(VLOOKUP(B81,Register!A$7:Z$315,12,FALSE)),"",VLOOKUP(B81,Register!A$7:Z$315,12,FALSE))</f>
        <v/>
      </c>
      <c r="HY81" s="321" t="str">
        <f t="shared" si="194"/>
        <v/>
      </c>
      <c r="HZ81" s="321" t="str">
        <f t="shared" si="195"/>
        <v/>
      </c>
      <c r="IA81" s="321" t="str">
        <f t="shared" si="196"/>
        <v/>
      </c>
      <c r="IB81" s="321" t="str">
        <f t="shared" si="197"/>
        <v/>
      </c>
      <c r="IC81" s="321" t="str">
        <f t="shared" si="198"/>
        <v/>
      </c>
      <c r="ID81" s="321" t="str">
        <f t="shared" si="199"/>
        <v/>
      </c>
      <c r="IE81" s="321" t="str">
        <f t="shared" si="200"/>
        <v/>
      </c>
      <c r="IF81" s="321" t="str">
        <f t="shared" si="201"/>
        <v/>
      </c>
    </row>
    <row r="82" spans="1:240" ht="21">
      <c r="A82" s="172">
        <v>70</v>
      </c>
      <c r="B82" s="197"/>
      <c r="C82" s="196" t="str">
        <f>IF(ISNA(VLOOKUP(B82,Register!A$7:Z$315,3,FALSE)),"",VLOOKUP(B82,Register!A$7:Z$315,3,FALSE))</f>
        <v/>
      </c>
      <c r="D82" s="196" t="str">
        <f>IF(ISNA(VLOOKUP(B82,Register!A$7:Z$315,4,FALSE)),"",VLOOKUP(B82,Register!A$7:Z$315,4,FALSE))</f>
        <v/>
      </c>
      <c r="E82" s="195" t="str">
        <f>IF(ISNA(VLOOKUP(B82,Register!A$7:Z$315,6,FALSE)),"",VLOOKUP(B82,Register!A$7:Z$315,6,FALSE))</f>
        <v/>
      </c>
      <c r="F82" s="105"/>
      <c r="G82" s="159"/>
      <c r="H82" s="159"/>
      <c r="I82" s="168" t="str">
        <f t="shared" si="103"/>
        <v/>
      </c>
      <c r="J82" s="5" t="str">
        <f t="shared" si="104"/>
        <v/>
      </c>
      <c r="K82" s="159"/>
      <c r="L82" s="159"/>
      <c r="M82" s="168" t="str">
        <f t="shared" si="105"/>
        <v/>
      </c>
      <c r="N82" s="5" t="str">
        <f t="shared" si="106"/>
        <v/>
      </c>
      <c r="O82" s="159"/>
      <c r="P82" s="159"/>
      <c r="Q82" s="168" t="str">
        <f t="shared" si="107"/>
        <v/>
      </c>
      <c r="R82" s="5" t="str">
        <f t="shared" si="108"/>
        <v/>
      </c>
      <c r="S82" s="159"/>
      <c r="T82" s="159"/>
      <c r="U82" s="168" t="str">
        <f t="shared" si="109"/>
        <v/>
      </c>
      <c r="V82" s="5" t="str">
        <f t="shared" si="110"/>
        <v/>
      </c>
      <c r="W82" s="476"/>
      <c r="X82" s="476"/>
      <c r="Y82" s="168" t="str">
        <f t="shared" si="111"/>
        <v/>
      </c>
      <c r="Z82" s="5" t="str">
        <f t="shared" si="112"/>
        <v/>
      </c>
      <c r="AA82" s="160" t="str">
        <f t="shared" si="101"/>
        <v/>
      </c>
      <c r="AB82" s="160" t="str">
        <f t="shared" si="102"/>
        <v/>
      </c>
      <c r="AC82" s="160" t="str">
        <f t="shared" si="113"/>
        <v/>
      </c>
      <c r="AD82" s="6" t="str">
        <f t="shared" si="114"/>
        <v/>
      </c>
      <c r="AE82" s="105"/>
      <c r="AF82" s="159"/>
      <c r="AG82" s="159"/>
      <c r="AH82" s="168" t="str">
        <f t="shared" si="115"/>
        <v/>
      </c>
      <c r="AI82" s="5" t="str">
        <f t="shared" si="116"/>
        <v/>
      </c>
      <c r="AJ82" s="159"/>
      <c r="AK82" s="159"/>
      <c r="AL82" s="168" t="str">
        <f t="shared" si="117"/>
        <v/>
      </c>
      <c r="AM82" s="5" t="str">
        <f t="shared" si="118"/>
        <v/>
      </c>
      <c r="AN82" s="159"/>
      <c r="AO82" s="159"/>
      <c r="AP82" s="168" t="str">
        <f t="shared" si="119"/>
        <v/>
      </c>
      <c r="AQ82" s="5" t="str">
        <f t="shared" si="120"/>
        <v/>
      </c>
      <c r="AR82" s="159"/>
      <c r="AS82" s="159"/>
      <c r="AT82" s="168" t="str">
        <f t="shared" si="121"/>
        <v/>
      </c>
      <c r="AU82" s="5" t="str">
        <f t="shared" si="122"/>
        <v/>
      </c>
      <c r="AV82" s="476"/>
      <c r="AW82" s="476"/>
      <c r="AX82" s="168" t="str">
        <f t="shared" si="123"/>
        <v/>
      </c>
      <c r="AY82" s="5" t="str">
        <f t="shared" si="124"/>
        <v/>
      </c>
      <c r="AZ82" s="160" t="str">
        <f t="shared" si="125"/>
        <v/>
      </c>
      <c r="BA82" s="160" t="str">
        <f t="shared" si="126"/>
        <v/>
      </c>
      <c r="BB82" s="160" t="str">
        <f t="shared" si="127"/>
        <v/>
      </c>
      <c r="BC82" s="6" t="str">
        <f t="shared" si="128"/>
        <v/>
      </c>
      <c r="BD82" s="105"/>
      <c r="BE82" s="159"/>
      <c r="BF82" s="159"/>
      <c r="BG82" s="168" t="str">
        <f t="shared" si="129"/>
        <v/>
      </c>
      <c r="BH82" s="5" t="str">
        <f t="shared" si="130"/>
        <v/>
      </c>
      <c r="BI82" s="159"/>
      <c r="BJ82" s="159"/>
      <c r="BK82" s="168" t="str">
        <f t="shared" si="131"/>
        <v/>
      </c>
      <c r="BL82" s="5" t="str">
        <f t="shared" si="132"/>
        <v/>
      </c>
      <c r="BM82" s="159"/>
      <c r="BN82" s="159"/>
      <c r="BO82" s="168" t="str">
        <f t="shared" si="133"/>
        <v/>
      </c>
      <c r="BP82" s="5" t="str">
        <f t="shared" si="134"/>
        <v/>
      </c>
      <c r="BQ82" s="159"/>
      <c r="BR82" s="159"/>
      <c r="BS82" s="168" t="str">
        <f t="shared" si="135"/>
        <v/>
      </c>
      <c r="BT82" s="5" t="str">
        <f t="shared" si="136"/>
        <v/>
      </c>
      <c r="BU82" s="476"/>
      <c r="BV82" s="476"/>
      <c r="BW82" s="168" t="str">
        <f t="shared" si="137"/>
        <v/>
      </c>
      <c r="BX82" s="5" t="str">
        <f t="shared" si="138"/>
        <v/>
      </c>
      <c r="BY82" s="160" t="str">
        <f t="shared" si="139"/>
        <v/>
      </c>
      <c r="BZ82" s="160" t="str">
        <f t="shared" si="140"/>
        <v/>
      </c>
      <c r="CA82" s="160" t="str">
        <f t="shared" si="141"/>
        <v/>
      </c>
      <c r="CB82" s="6" t="str">
        <f t="shared" si="142"/>
        <v/>
      </c>
      <c r="CC82" s="105"/>
      <c r="CD82" s="159"/>
      <c r="CE82" s="159"/>
      <c r="CF82" s="168" t="str">
        <f t="shared" si="143"/>
        <v/>
      </c>
      <c r="CG82" s="5" t="str">
        <f t="shared" si="144"/>
        <v/>
      </c>
      <c r="CH82" s="159"/>
      <c r="CI82" s="159"/>
      <c r="CJ82" s="168" t="str">
        <f t="shared" si="145"/>
        <v/>
      </c>
      <c r="CK82" s="5" t="str">
        <f t="shared" si="146"/>
        <v/>
      </c>
      <c r="CL82" s="159"/>
      <c r="CM82" s="159"/>
      <c r="CN82" s="168" t="str">
        <f t="shared" si="147"/>
        <v/>
      </c>
      <c r="CO82" s="5" t="str">
        <f t="shared" si="148"/>
        <v/>
      </c>
      <c r="CP82" s="159"/>
      <c r="CQ82" s="159"/>
      <c r="CR82" s="168" t="str">
        <f t="shared" si="149"/>
        <v/>
      </c>
      <c r="CS82" s="5" t="str">
        <f t="shared" si="150"/>
        <v/>
      </c>
      <c r="CT82" s="476"/>
      <c r="CU82" s="476"/>
      <c r="CV82" s="168" t="str">
        <f t="shared" si="151"/>
        <v/>
      </c>
      <c r="CW82" s="5" t="str">
        <f t="shared" si="152"/>
        <v/>
      </c>
      <c r="CX82" s="160" t="str">
        <f t="shared" si="153"/>
        <v/>
      </c>
      <c r="CY82" s="160" t="str">
        <f t="shared" si="154"/>
        <v/>
      </c>
      <c r="CZ82" s="160" t="str">
        <f t="shared" si="155"/>
        <v/>
      </c>
      <c r="DA82" s="6" t="str">
        <f t="shared" si="156"/>
        <v/>
      </c>
      <c r="DB82" s="105"/>
      <c r="DC82" s="159"/>
      <c r="DD82" s="159"/>
      <c r="DE82" s="168" t="str">
        <f t="shared" si="157"/>
        <v/>
      </c>
      <c r="DF82" s="5" t="str">
        <f t="shared" si="158"/>
        <v/>
      </c>
      <c r="DG82" s="159"/>
      <c r="DH82" s="159"/>
      <c r="DI82" s="168" t="str">
        <f t="shared" si="159"/>
        <v/>
      </c>
      <c r="DJ82" s="5" t="str">
        <f t="shared" si="160"/>
        <v/>
      </c>
      <c r="DK82" s="159"/>
      <c r="DL82" s="159"/>
      <c r="DM82" s="168" t="str">
        <f t="shared" si="161"/>
        <v/>
      </c>
      <c r="DN82" s="5" t="str">
        <f t="shared" si="162"/>
        <v/>
      </c>
      <c r="DO82" s="159"/>
      <c r="DP82" s="159"/>
      <c r="DQ82" s="168" t="str">
        <f t="shared" si="163"/>
        <v/>
      </c>
      <c r="DR82" s="5" t="str">
        <f t="shared" si="164"/>
        <v/>
      </c>
      <c r="DS82" s="476"/>
      <c r="DT82" s="476"/>
      <c r="DU82" s="168" t="str">
        <f t="shared" si="165"/>
        <v/>
      </c>
      <c r="DV82" s="5" t="str">
        <f t="shared" si="166"/>
        <v/>
      </c>
      <c r="DW82" s="160" t="str">
        <f t="shared" si="167"/>
        <v/>
      </c>
      <c r="DX82" s="160" t="str">
        <f t="shared" si="168"/>
        <v/>
      </c>
      <c r="DY82" s="160" t="str">
        <f t="shared" si="169"/>
        <v/>
      </c>
      <c r="DZ82" s="6" t="str">
        <f t="shared" si="170"/>
        <v/>
      </c>
      <c r="EA82" s="105"/>
      <c r="EB82" s="159"/>
      <c r="EC82" s="159"/>
      <c r="ED82" s="168" t="str">
        <f t="shared" si="171"/>
        <v/>
      </c>
      <c r="EE82" s="5" t="str">
        <f t="shared" si="172"/>
        <v/>
      </c>
      <c r="EF82" s="159"/>
      <c r="EG82" s="159"/>
      <c r="EH82" s="168" t="str">
        <f t="shared" si="173"/>
        <v/>
      </c>
      <c r="EI82" s="5" t="str">
        <f t="shared" si="174"/>
        <v/>
      </c>
      <c r="EJ82" s="159"/>
      <c r="EK82" s="159"/>
      <c r="EL82" s="168" t="str">
        <f t="shared" si="175"/>
        <v/>
      </c>
      <c r="EM82" s="5" t="str">
        <f t="shared" si="176"/>
        <v/>
      </c>
      <c r="EN82" s="159"/>
      <c r="EO82" s="159"/>
      <c r="EP82" s="168" t="str">
        <f t="shared" si="177"/>
        <v/>
      </c>
      <c r="EQ82" s="5" t="str">
        <f t="shared" si="178"/>
        <v/>
      </c>
      <c r="ER82" s="476"/>
      <c r="ES82" s="476"/>
      <c r="ET82" s="168" t="str">
        <f t="shared" si="179"/>
        <v/>
      </c>
      <c r="EU82" s="5" t="str">
        <f t="shared" si="180"/>
        <v/>
      </c>
      <c r="EV82" s="160" t="str">
        <f t="shared" si="181"/>
        <v/>
      </c>
      <c r="EW82" s="160" t="str">
        <f t="shared" si="182"/>
        <v/>
      </c>
      <c r="EX82" s="160" t="str">
        <f t="shared" si="183"/>
        <v/>
      </c>
      <c r="EY82" s="6" t="str">
        <f t="shared" si="184"/>
        <v/>
      </c>
      <c r="EZ82" s="105"/>
      <c r="FA82" s="105"/>
      <c r="FB82" s="105"/>
      <c r="FC82" s="105"/>
      <c r="FD82" s="105"/>
      <c r="FE82" s="106" t="str">
        <f t="shared" si="185"/>
        <v/>
      </c>
      <c r="FF82" s="100" t="str">
        <f t="shared" si="186"/>
        <v xml:space="preserve"> </v>
      </c>
      <c r="FG82" s="105"/>
      <c r="FH82" s="105"/>
      <c r="FI82" s="105"/>
      <c r="FJ82" s="105"/>
      <c r="FK82" s="105"/>
      <c r="FL82" s="107" t="str">
        <f t="shared" si="187"/>
        <v/>
      </c>
      <c r="FM82" s="101" t="str">
        <f t="shared" si="188"/>
        <v xml:space="preserve"> </v>
      </c>
      <c r="FN82" s="105"/>
      <c r="FO82" s="105"/>
      <c r="FP82" s="105"/>
      <c r="FQ82" s="105"/>
      <c r="FR82" s="105"/>
      <c r="FS82" s="204" t="str">
        <f t="shared" si="189"/>
        <v/>
      </c>
      <c r="FT82" s="205" t="str">
        <f t="shared" si="190"/>
        <v xml:space="preserve"> </v>
      </c>
      <c r="FU82" s="477"/>
      <c r="FV82" s="316" t="str">
        <f>IF(AND(C82=""),"-",VLOOKUP(B82,Register!$A$7:$AM$311,19,FALSE))</f>
        <v>-</v>
      </c>
      <c r="FW82" s="7" t="str">
        <f>IF(AND(C82=""),"-",VLOOKUP(B82,Register!$A$7:$AM$311,20,FALSE))</f>
        <v>-</v>
      </c>
      <c r="FX82" s="7" t="str">
        <f>IF(AND(C82=""),"-",VLOOKUP(B82,Register!$A$7:$AM$311,21,FALSE))</f>
        <v>-</v>
      </c>
      <c r="FY82" s="7" t="str">
        <f>IF(AND(C82=""),"-",VLOOKUP(B82,Register!$A$7:$AM$311,22,FALSE))</f>
        <v>-</v>
      </c>
      <c r="FZ82" s="7" t="str">
        <f>IF(AND(C82=""),"-",VLOOKUP(B82,Register!$A$7:$AM$311,23,FALSE))</f>
        <v>-</v>
      </c>
      <c r="GA82" s="7" t="str">
        <f>IF(AND(C82=""),"-",VLOOKUP(B82,Register!$A$7:$AM$311,24,FALSE))</f>
        <v>-</v>
      </c>
      <c r="GB82" s="7" t="str">
        <f>IF(AND(C82=""),"-",VLOOKUP(B82,Register!$A$7:$AM$311,25,FALSE))</f>
        <v>-</v>
      </c>
      <c r="GC82" s="7" t="str">
        <f>IF(AND(C82=""),"-",VLOOKUP(B82,Register!$A$7:$AM$311,26,FALSE))</f>
        <v>-</v>
      </c>
      <c r="GD82" s="7" t="str">
        <f>IF(AND(C82=""),"-",VLOOKUP(B82,Register!$A$7:$AM$311,27,FALSE))</f>
        <v>-</v>
      </c>
      <c r="GE82" s="7" t="str">
        <f>IF(AND(C82=""),"-",VLOOKUP(B82,Register!$A$7:$AM$311,28,FALSE))</f>
        <v>-</v>
      </c>
      <c r="GF82" s="7" t="str">
        <f>IF(AND(C82=""),"-",VLOOKUP(B82,Register!$A$7:$AM$311,29,FALSE))</f>
        <v>-</v>
      </c>
      <c r="GG82" s="7" t="str">
        <f>IF(AND(C82=""),"-",VLOOKUP(B82,Register!$A$7:$AM$311,30,FALSE))</f>
        <v>-</v>
      </c>
      <c r="GH82" s="8" t="str">
        <f>IF(AND(C82=""),"-",VLOOKUP(B82,Register!$A$7:$AM$311,31,FALSE))</f>
        <v>-</v>
      </c>
      <c r="GI82" s="309" t="str">
        <f>IF(AND(C82=""),"",VLOOKUP(B82,Register!$A$7:$CL$311,36,FALSE))</f>
        <v/>
      </c>
      <c r="GJ82" s="182" t="str">
        <f t="shared" si="191"/>
        <v/>
      </c>
      <c r="GK82" s="312" t="str">
        <f t="shared" si="192"/>
        <v/>
      </c>
      <c r="GL82" s="314" t="str">
        <f t="shared" si="193"/>
        <v/>
      </c>
      <c r="GM82" s="3"/>
      <c r="GR82" s="3"/>
      <c r="GS82" s="3"/>
      <c r="GT82" s="3"/>
      <c r="GU82" s="3"/>
      <c r="GV82" s="3"/>
      <c r="GW82" s="3"/>
      <c r="GX82" s="3"/>
      <c r="GY82" s="3"/>
      <c r="GZ82" s="3"/>
      <c r="HA82" s="3"/>
      <c r="HB82" s="3"/>
      <c r="HC82" s="3"/>
      <c r="HD82" s="3"/>
      <c r="HE82" s="3"/>
      <c r="HF82" s="3"/>
      <c r="HG82" s="3"/>
      <c r="HH82" s="3"/>
      <c r="HI82" s="3"/>
      <c r="HJ82" s="3"/>
      <c r="HK82" s="3"/>
      <c r="HL82" s="3"/>
      <c r="HM82" s="3"/>
      <c r="HW82" s="321" t="str">
        <f>IF(ISNA(VLOOKUP(B82,Register!A$7:Z$315,9,FALSE)),"",VLOOKUP(B82,Register!A$7:Z$315,9,FALSE))</f>
        <v/>
      </c>
      <c r="HX82" s="321" t="str">
        <f>IF(ISNA(VLOOKUP(B82,Register!A$7:Z$315,12,FALSE)),"",VLOOKUP(B82,Register!A$7:Z$315,12,FALSE))</f>
        <v/>
      </c>
      <c r="HY82" s="321" t="str">
        <f t="shared" si="194"/>
        <v/>
      </c>
      <c r="HZ82" s="321" t="str">
        <f t="shared" si="195"/>
        <v/>
      </c>
      <c r="IA82" s="321" t="str">
        <f t="shared" si="196"/>
        <v/>
      </c>
      <c r="IB82" s="321" t="str">
        <f t="shared" si="197"/>
        <v/>
      </c>
      <c r="IC82" s="321" t="str">
        <f t="shared" si="198"/>
        <v/>
      </c>
      <c r="ID82" s="321" t="str">
        <f t="shared" si="199"/>
        <v/>
      </c>
      <c r="IE82" s="321" t="str">
        <f t="shared" si="200"/>
        <v/>
      </c>
      <c r="IF82" s="321" t="str">
        <f t="shared" si="201"/>
        <v/>
      </c>
    </row>
    <row r="83" spans="1:240" ht="21">
      <c r="A83" s="172">
        <v>71</v>
      </c>
      <c r="B83" s="197"/>
      <c r="C83" s="196" t="str">
        <f>IF(ISNA(VLOOKUP(B83,Register!A$7:Z$315,3,FALSE)),"",VLOOKUP(B83,Register!A$7:Z$315,3,FALSE))</f>
        <v/>
      </c>
      <c r="D83" s="196" t="str">
        <f>IF(ISNA(VLOOKUP(B83,Register!A$7:Z$315,4,FALSE)),"",VLOOKUP(B83,Register!A$7:Z$315,4,FALSE))</f>
        <v/>
      </c>
      <c r="E83" s="195" t="str">
        <f>IF(ISNA(VLOOKUP(B83,Register!A$7:Z$315,6,FALSE)),"",VLOOKUP(B83,Register!A$7:Z$315,6,FALSE))</f>
        <v/>
      </c>
      <c r="F83" s="105"/>
      <c r="G83" s="159"/>
      <c r="H83" s="159"/>
      <c r="I83" s="168" t="str">
        <f t="shared" si="103"/>
        <v/>
      </c>
      <c r="J83" s="5" t="str">
        <f t="shared" si="104"/>
        <v/>
      </c>
      <c r="K83" s="159"/>
      <c r="L83" s="159"/>
      <c r="M83" s="168" t="str">
        <f t="shared" si="105"/>
        <v/>
      </c>
      <c r="N83" s="5" t="str">
        <f t="shared" si="106"/>
        <v/>
      </c>
      <c r="O83" s="159"/>
      <c r="P83" s="159"/>
      <c r="Q83" s="168" t="str">
        <f t="shared" si="107"/>
        <v/>
      </c>
      <c r="R83" s="5" t="str">
        <f t="shared" si="108"/>
        <v/>
      </c>
      <c r="S83" s="159"/>
      <c r="T83" s="159"/>
      <c r="U83" s="168" t="str">
        <f t="shared" si="109"/>
        <v/>
      </c>
      <c r="V83" s="5" t="str">
        <f t="shared" si="110"/>
        <v/>
      </c>
      <c r="W83" s="476"/>
      <c r="X83" s="476"/>
      <c r="Y83" s="168" t="str">
        <f t="shared" si="111"/>
        <v/>
      </c>
      <c r="Z83" s="5" t="str">
        <f t="shared" si="112"/>
        <v/>
      </c>
      <c r="AA83" s="160" t="str">
        <f t="shared" si="101"/>
        <v/>
      </c>
      <c r="AB83" s="160" t="str">
        <f t="shared" si="102"/>
        <v/>
      </c>
      <c r="AC83" s="160" t="str">
        <f t="shared" si="113"/>
        <v/>
      </c>
      <c r="AD83" s="6" t="str">
        <f t="shared" si="114"/>
        <v/>
      </c>
      <c r="AE83" s="105"/>
      <c r="AF83" s="159"/>
      <c r="AG83" s="159"/>
      <c r="AH83" s="168" t="str">
        <f t="shared" si="115"/>
        <v/>
      </c>
      <c r="AI83" s="5" t="str">
        <f t="shared" si="116"/>
        <v/>
      </c>
      <c r="AJ83" s="159"/>
      <c r="AK83" s="159"/>
      <c r="AL83" s="168" t="str">
        <f t="shared" si="117"/>
        <v/>
      </c>
      <c r="AM83" s="5" t="str">
        <f t="shared" si="118"/>
        <v/>
      </c>
      <c r="AN83" s="159"/>
      <c r="AO83" s="159"/>
      <c r="AP83" s="168" t="str">
        <f t="shared" si="119"/>
        <v/>
      </c>
      <c r="AQ83" s="5" t="str">
        <f t="shared" si="120"/>
        <v/>
      </c>
      <c r="AR83" s="159"/>
      <c r="AS83" s="159"/>
      <c r="AT83" s="168" t="str">
        <f t="shared" si="121"/>
        <v/>
      </c>
      <c r="AU83" s="5" t="str">
        <f t="shared" si="122"/>
        <v/>
      </c>
      <c r="AV83" s="476"/>
      <c r="AW83" s="476"/>
      <c r="AX83" s="168" t="str">
        <f t="shared" si="123"/>
        <v/>
      </c>
      <c r="AY83" s="5" t="str">
        <f t="shared" si="124"/>
        <v/>
      </c>
      <c r="AZ83" s="160" t="str">
        <f t="shared" si="125"/>
        <v/>
      </c>
      <c r="BA83" s="160" t="str">
        <f t="shared" si="126"/>
        <v/>
      </c>
      <c r="BB83" s="160" t="str">
        <f t="shared" si="127"/>
        <v/>
      </c>
      <c r="BC83" s="6" t="str">
        <f t="shared" si="128"/>
        <v/>
      </c>
      <c r="BD83" s="105"/>
      <c r="BE83" s="159"/>
      <c r="BF83" s="159"/>
      <c r="BG83" s="168" t="str">
        <f t="shared" si="129"/>
        <v/>
      </c>
      <c r="BH83" s="5" t="str">
        <f t="shared" si="130"/>
        <v/>
      </c>
      <c r="BI83" s="159"/>
      <c r="BJ83" s="159"/>
      <c r="BK83" s="168" t="str">
        <f t="shared" si="131"/>
        <v/>
      </c>
      <c r="BL83" s="5" t="str">
        <f t="shared" si="132"/>
        <v/>
      </c>
      <c r="BM83" s="159"/>
      <c r="BN83" s="159"/>
      <c r="BO83" s="168" t="str">
        <f t="shared" si="133"/>
        <v/>
      </c>
      <c r="BP83" s="5" t="str">
        <f t="shared" si="134"/>
        <v/>
      </c>
      <c r="BQ83" s="159"/>
      <c r="BR83" s="159"/>
      <c r="BS83" s="168" t="str">
        <f t="shared" si="135"/>
        <v/>
      </c>
      <c r="BT83" s="5" t="str">
        <f t="shared" si="136"/>
        <v/>
      </c>
      <c r="BU83" s="476"/>
      <c r="BV83" s="476"/>
      <c r="BW83" s="168" t="str">
        <f t="shared" si="137"/>
        <v/>
      </c>
      <c r="BX83" s="5" t="str">
        <f t="shared" si="138"/>
        <v/>
      </c>
      <c r="BY83" s="160" t="str">
        <f t="shared" si="139"/>
        <v/>
      </c>
      <c r="BZ83" s="160" t="str">
        <f t="shared" si="140"/>
        <v/>
      </c>
      <c r="CA83" s="160" t="str">
        <f t="shared" si="141"/>
        <v/>
      </c>
      <c r="CB83" s="6" t="str">
        <f t="shared" si="142"/>
        <v/>
      </c>
      <c r="CC83" s="105"/>
      <c r="CD83" s="159"/>
      <c r="CE83" s="159"/>
      <c r="CF83" s="168" t="str">
        <f t="shared" si="143"/>
        <v/>
      </c>
      <c r="CG83" s="5" t="str">
        <f t="shared" si="144"/>
        <v/>
      </c>
      <c r="CH83" s="159"/>
      <c r="CI83" s="159"/>
      <c r="CJ83" s="168" t="str">
        <f t="shared" si="145"/>
        <v/>
      </c>
      <c r="CK83" s="5" t="str">
        <f t="shared" si="146"/>
        <v/>
      </c>
      <c r="CL83" s="159"/>
      <c r="CM83" s="159"/>
      <c r="CN83" s="168" t="str">
        <f t="shared" si="147"/>
        <v/>
      </c>
      <c r="CO83" s="5" t="str">
        <f t="shared" si="148"/>
        <v/>
      </c>
      <c r="CP83" s="159"/>
      <c r="CQ83" s="159"/>
      <c r="CR83" s="168" t="str">
        <f t="shared" si="149"/>
        <v/>
      </c>
      <c r="CS83" s="5" t="str">
        <f t="shared" si="150"/>
        <v/>
      </c>
      <c r="CT83" s="476"/>
      <c r="CU83" s="476"/>
      <c r="CV83" s="168" t="str">
        <f t="shared" si="151"/>
        <v/>
      </c>
      <c r="CW83" s="5" t="str">
        <f t="shared" si="152"/>
        <v/>
      </c>
      <c r="CX83" s="160" t="str">
        <f t="shared" si="153"/>
        <v/>
      </c>
      <c r="CY83" s="160" t="str">
        <f t="shared" si="154"/>
        <v/>
      </c>
      <c r="CZ83" s="160" t="str">
        <f t="shared" si="155"/>
        <v/>
      </c>
      <c r="DA83" s="6" t="str">
        <f t="shared" si="156"/>
        <v/>
      </c>
      <c r="DB83" s="105"/>
      <c r="DC83" s="159"/>
      <c r="DD83" s="159"/>
      <c r="DE83" s="168" t="str">
        <f t="shared" si="157"/>
        <v/>
      </c>
      <c r="DF83" s="5" t="str">
        <f t="shared" si="158"/>
        <v/>
      </c>
      <c r="DG83" s="159"/>
      <c r="DH83" s="159"/>
      <c r="DI83" s="168" t="str">
        <f t="shared" si="159"/>
        <v/>
      </c>
      <c r="DJ83" s="5" t="str">
        <f t="shared" si="160"/>
        <v/>
      </c>
      <c r="DK83" s="159"/>
      <c r="DL83" s="159"/>
      <c r="DM83" s="168" t="str">
        <f t="shared" si="161"/>
        <v/>
      </c>
      <c r="DN83" s="5" t="str">
        <f t="shared" si="162"/>
        <v/>
      </c>
      <c r="DO83" s="159"/>
      <c r="DP83" s="159"/>
      <c r="DQ83" s="168" t="str">
        <f t="shared" si="163"/>
        <v/>
      </c>
      <c r="DR83" s="5" t="str">
        <f t="shared" si="164"/>
        <v/>
      </c>
      <c r="DS83" s="476"/>
      <c r="DT83" s="476"/>
      <c r="DU83" s="168" t="str">
        <f t="shared" si="165"/>
        <v/>
      </c>
      <c r="DV83" s="5" t="str">
        <f t="shared" si="166"/>
        <v/>
      </c>
      <c r="DW83" s="160" t="str">
        <f t="shared" si="167"/>
        <v/>
      </c>
      <c r="DX83" s="160" t="str">
        <f t="shared" si="168"/>
        <v/>
      </c>
      <c r="DY83" s="160" t="str">
        <f t="shared" si="169"/>
        <v/>
      </c>
      <c r="DZ83" s="6" t="str">
        <f t="shared" si="170"/>
        <v/>
      </c>
      <c r="EA83" s="105"/>
      <c r="EB83" s="159"/>
      <c r="EC83" s="159"/>
      <c r="ED83" s="168" t="str">
        <f t="shared" si="171"/>
        <v/>
      </c>
      <c r="EE83" s="5" t="str">
        <f t="shared" si="172"/>
        <v/>
      </c>
      <c r="EF83" s="159"/>
      <c r="EG83" s="159"/>
      <c r="EH83" s="168" t="str">
        <f t="shared" si="173"/>
        <v/>
      </c>
      <c r="EI83" s="5" t="str">
        <f t="shared" si="174"/>
        <v/>
      </c>
      <c r="EJ83" s="159"/>
      <c r="EK83" s="159"/>
      <c r="EL83" s="168" t="str">
        <f t="shared" si="175"/>
        <v/>
      </c>
      <c r="EM83" s="5" t="str">
        <f t="shared" si="176"/>
        <v/>
      </c>
      <c r="EN83" s="159"/>
      <c r="EO83" s="159"/>
      <c r="EP83" s="168" t="str">
        <f t="shared" si="177"/>
        <v/>
      </c>
      <c r="EQ83" s="5" t="str">
        <f t="shared" si="178"/>
        <v/>
      </c>
      <c r="ER83" s="476"/>
      <c r="ES83" s="476"/>
      <c r="ET83" s="168" t="str">
        <f t="shared" si="179"/>
        <v/>
      </c>
      <c r="EU83" s="5" t="str">
        <f t="shared" si="180"/>
        <v/>
      </c>
      <c r="EV83" s="160" t="str">
        <f t="shared" si="181"/>
        <v/>
      </c>
      <c r="EW83" s="160" t="str">
        <f t="shared" si="182"/>
        <v/>
      </c>
      <c r="EX83" s="160" t="str">
        <f t="shared" si="183"/>
        <v/>
      </c>
      <c r="EY83" s="6" t="str">
        <f t="shared" si="184"/>
        <v/>
      </c>
      <c r="EZ83" s="105"/>
      <c r="FA83" s="105"/>
      <c r="FB83" s="105"/>
      <c r="FC83" s="105"/>
      <c r="FD83" s="105"/>
      <c r="FE83" s="106" t="str">
        <f t="shared" si="185"/>
        <v/>
      </c>
      <c r="FF83" s="100" t="str">
        <f t="shared" si="186"/>
        <v xml:space="preserve"> </v>
      </c>
      <c r="FG83" s="105"/>
      <c r="FH83" s="105"/>
      <c r="FI83" s="105"/>
      <c r="FJ83" s="105"/>
      <c r="FK83" s="105"/>
      <c r="FL83" s="107" t="str">
        <f t="shared" si="187"/>
        <v/>
      </c>
      <c r="FM83" s="101" t="str">
        <f t="shared" si="188"/>
        <v xml:space="preserve"> </v>
      </c>
      <c r="FN83" s="105"/>
      <c r="FO83" s="105"/>
      <c r="FP83" s="105"/>
      <c r="FQ83" s="105"/>
      <c r="FR83" s="105"/>
      <c r="FS83" s="204" t="str">
        <f t="shared" si="189"/>
        <v/>
      </c>
      <c r="FT83" s="205" t="str">
        <f t="shared" si="190"/>
        <v xml:space="preserve"> </v>
      </c>
      <c r="FU83" s="477"/>
      <c r="FV83" s="316" t="str">
        <f>IF(AND(C83=""),"-",VLOOKUP(B83,Register!$A$7:$AM$311,19,FALSE))</f>
        <v>-</v>
      </c>
      <c r="FW83" s="7" t="str">
        <f>IF(AND(C83=""),"-",VLOOKUP(B83,Register!$A$7:$AM$311,20,FALSE))</f>
        <v>-</v>
      </c>
      <c r="FX83" s="7" t="str">
        <f>IF(AND(C83=""),"-",VLOOKUP(B83,Register!$A$7:$AM$311,21,FALSE))</f>
        <v>-</v>
      </c>
      <c r="FY83" s="7" t="str">
        <f>IF(AND(C83=""),"-",VLOOKUP(B83,Register!$A$7:$AM$311,22,FALSE))</f>
        <v>-</v>
      </c>
      <c r="FZ83" s="7" t="str">
        <f>IF(AND(C83=""),"-",VLOOKUP(B83,Register!$A$7:$AM$311,23,FALSE))</f>
        <v>-</v>
      </c>
      <c r="GA83" s="7" t="str">
        <f>IF(AND(C83=""),"-",VLOOKUP(B83,Register!$A$7:$AM$311,24,FALSE))</f>
        <v>-</v>
      </c>
      <c r="GB83" s="7" t="str">
        <f>IF(AND(C83=""),"-",VLOOKUP(B83,Register!$A$7:$AM$311,25,FALSE))</f>
        <v>-</v>
      </c>
      <c r="GC83" s="7" t="str">
        <f>IF(AND(C83=""),"-",VLOOKUP(B83,Register!$A$7:$AM$311,26,FALSE))</f>
        <v>-</v>
      </c>
      <c r="GD83" s="7" t="str">
        <f>IF(AND(C83=""),"-",VLOOKUP(B83,Register!$A$7:$AM$311,27,FALSE))</f>
        <v>-</v>
      </c>
      <c r="GE83" s="7" t="str">
        <f>IF(AND(C83=""),"-",VLOOKUP(B83,Register!$A$7:$AM$311,28,FALSE))</f>
        <v>-</v>
      </c>
      <c r="GF83" s="7" t="str">
        <f>IF(AND(C83=""),"-",VLOOKUP(B83,Register!$A$7:$AM$311,29,FALSE))</f>
        <v>-</v>
      </c>
      <c r="GG83" s="7" t="str">
        <f>IF(AND(C83=""),"-",VLOOKUP(B83,Register!$A$7:$AM$311,30,FALSE))</f>
        <v>-</v>
      </c>
      <c r="GH83" s="8" t="str">
        <f>IF(AND(C83=""),"-",VLOOKUP(B83,Register!$A$7:$AM$311,31,FALSE))</f>
        <v>-</v>
      </c>
      <c r="GI83" s="309" t="str">
        <f>IF(AND(C83=""),"",VLOOKUP(B83,Register!$A$7:$CL$311,36,FALSE))</f>
        <v/>
      </c>
      <c r="GJ83" s="182" t="str">
        <f t="shared" si="191"/>
        <v/>
      </c>
      <c r="GK83" s="312" t="str">
        <f t="shared" si="192"/>
        <v/>
      </c>
      <c r="GL83" s="314" t="str">
        <f t="shared" si="193"/>
        <v/>
      </c>
      <c r="GM83" s="3"/>
      <c r="GR83" s="3"/>
      <c r="GS83" s="3"/>
      <c r="GT83" s="3"/>
      <c r="GU83" s="3"/>
      <c r="GV83" s="3"/>
      <c r="GW83" s="3"/>
      <c r="GX83" s="3"/>
      <c r="GY83" s="3"/>
      <c r="GZ83" s="3"/>
      <c r="HA83" s="3"/>
      <c r="HB83" s="3"/>
      <c r="HC83" s="3"/>
      <c r="HD83" s="3"/>
      <c r="HE83" s="3"/>
      <c r="HF83" s="3"/>
      <c r="HG83" s="3"/>
      <c r="HH83" s="3"/>
      <c r="HI83" s="3"/>
      <c r="HJ83" s="3"/>
      <c r="HK83" s="3"/>
      <c r="HL83" s="3"/>
      <c r="HM83" s="3"/>
      <c r="HW83" s="321" t="str">
        <f>IF(ISNA(VLOOKUP(B83,Register!A$7:Z$315,9,FALSE)),"",VLOOKUP(B83,Register!A$7:Z$315,9,FALSE))</f>
        <v/>
      </c>
      <c r="HX83" s="321" t="str">
        <f>IF(ISNA(VLOOKUP(B83,Register!A$7:Z$315,12,FALSE)),"",VLOOKUP(B83,Register!A$7:Z$315,12,FALSE))</f>
        <v/>
      </c>
      <c r="HY83" s="321" t="str">
        <f t="shared" si="194"/>
        <v/>
      </c>
      <c r="HZ83" s="321" t="str">
        <f t="shared" si="195"/>
        <v/>
      </c>
      <c r="IA83" s="321" t="str">
        <f t="shared" si="196"/>
        <v/>
      </c>
      <c r="IB83" s="321" t="str">
        <f t="shared" si="197"/>
        <v/>
      </c>
      <c r="IC83" s="321" t="str">
        <f t="shared" si="198"/>
        <v/>
      </c>
      <c r="ID83" s="321" t="str">
        <f t="shared" si="199"/>
        <v/>
      </c>
      <c r="IE83" s="321" t="str">
        <f t="shared" si="200"/>
        <v/>
      </c>
      <c r="IF83" s="321" t="str">
        <f t="shared" si="201"/>
        <v/>
      </c>
    </row>
    <row r="84" spans="1:240" ht="21">
      <c r="A84" s="172">
        <v>72</v>
      </c>
      <c r="B84" s="197"/>
      <c r="C84" s="196" t="str">
        <f>IF(ISNA(VLOOKUP(B84,Register!A$7:Z$315,3,FALSE)),"",VLOOKUP(B84,Register!A$7:Z$315,3,FALSE))</f>
        <v/>
      </c>
      <c r="D84" s="196" t="str">
        <f>IF(ISNA(VLOOKUP(B84,Register!A$7:Z$315,4,FALSE)),"",VLOOKUP(B84,Register!A$7:Z$315,4,FALSE))</f>
        <v/>
      </c>
      <c r="E84" s="195" t="str">
        <f>IF(ISNA(VLOOKUP(B84,Register!A$7:Z$315,6,FALSE)),"",VLOOKUP(B84,Register!A$7:Z$315,6,FALSE))</f>
        <v/>
      </c>
      <c r="F84" s="105"/>
      <c r="G84" s="159"/>
      <c r="H84" s="159"/>
      <c r="I84" s="168" t="str">
        <f t="shared" si="103"/>
        <v/>
      </c>
      <c r="J84" s="5" t="str">
        <f t="shared" si="104"/>
        <v/>
      </c>
      <c r="K84" s="159"/>
      <c r="L84" s="159"/>
      <c r="M84" s="168" t="str">
        <f t="shared" si="105"/>
        <v/>
      </c>
      <c r="N84" s="5" t="str">
        <f t="shared" si="106"/>
        <v/>
      </c>
      <c r="O84" s="159"/>
      <c r="P84" s="159"/>
      <c r="Q84" s="168" t="str">
        <f t="shared" si="107"/>
        <v/>
      </c>
      <c r="R84" s="5" t="str">
        <f t="shared" si="108"/>
        <v/>
      </c>
      <c r="S84" s="159"/>
      <c r="T84" s="159"/>
      <c r="U84" s="168" t="str">
        <f t="shared" si="109"/>
        <v/>
      </c>
      <c r="V84" s="5" t="str">
        <f t="shared" si="110"/>
        <v/>
      </c>
      <c r="W84" s="476"/>
      <c r="X84" s="476"/>
      <c r="Y84" s="168" t="str">
        <f t="shared" si="111"/>
        <v/>
      </c>
      <c r="Z84" s="5" t="str">
        <f t="shared" si="112"/>
        <v/>
      </c>
      <c r="AA84" s="160" t="str">
        <f t="shared" si="101"/>
        <v/>
      </c>
      <c r="AB84" s="160" t="str">
        <f t="shared" si="102"/>
        <v/>
      </c>
      <c r="AC84" s="160" t="str">
        <f t="shared" si="113"/>
        <v/>
      </c>
      <c r="AD84" s="6" t="str">
        <f t="shared" si="114"/>
        <v/>
      </c>
      <c r="AE84" s="105"/>
      <c r="AF84" s="159"/>
      <c r="AG84" s="159"/>
      <c r="AH84" s="168" t="str">
        <f t="shared" si="115"/>
        <v/>
      </c>
      <c r="AI84" s="5" t="str">
        <f t="shared" si="116"/>
        <v/>
      </c>
      <c r="AJ84" s="159"/>
      <c r="AK84" s="159"/>
      <c r="AL84" s="168" t="str">
        <f t="shared" si="117"/>
        <v/>
      </c>
      <c r="AM84" s="5" t="str">
        <f t="shared" si="118"/>
        <v/>
      </c>
      <c r="AN84" s="159"/>
      <c r="AO84" s="159"/>
      <c r="AP84" s="168" t="str">
        <f t="shared" si="119"/>
        <v/>
      </c>
      <c r="AQ84" s="5" t="str">
        <f t="shared" si="120"/>
        <v/>
      </c>
      <c r="AR84" s="159"/>
      <c r="AS84" s="159"/>
      <c r="AT84" s="168" t="str">
        <f t="shared" si="121"/>
        <v/>
      </c>
      <c r="AU84" s="5" t="str">
        <f t="shared" si="122"/>
        <v/>
      </c>
      <c r="AV84" s="476"/>
      <c r="AW84" s="476"/>
      <c r="AX84" s="168" t="str">
        <f t="shared" si="123"/>
        <v/>
      </c>
      <c r="AY84" s="5" t="str">
        <f t="shared" si="124"/>
        <v/>
      </c>
      <c r="AZ84" s="160" t="str">
        <f t="shared" si="125"/>
        <v/>
      </c>
      <c r="BA84" s="160" t="str">
        <f t="shared" si="126"/>
        <v/>
      </c>
      <c r="BB84" s="160" t="str">
        <f t="shared" si="127"/>
        <v/>
      </c>
      <c r="BC84" s="6" t="str">
        <f t="shared" si="128"/>
        <v/>
      </c>
      <c r="BD84" s="105"/>
      <c r="BE84" s="159"/>
      <c r="BF84" s="159"/>
      <c r="BG84" s="168" t="str">
        <f t="shared" si="129"/>
        <v/>
      </c>
      <c r="BH84" s="5" t="str">
        <f t="shared" si="130"/>
        <v/>
      </c>
      <c r="BI84" s="159"/>
      <c r="BJ84" s="159"/>
      <c r="BK84" s="168" t="str">
        <f t="shared" si="131"/>
        <v/>
      </c>
      <c r="BL84" s="5" t="str">
        <f t="shared" si="132"/>
        <v/>
      </c>
      <c r="BM84" s="159"/>
      <c r="BN84" s="159"/>
      <c r="BO84" s="168" t="str">
        <f t="shared" si="133"/>
        <v/>
      </c>
      <c r="BP84" s="5" t="str">
        <f t="shared" si="134"/>
        <v/>
      </c>
      <c r="BQ84" s="159"/>
      <c r="BR84" s="159"/>
      <c r="BS84" s="168" t="str">
        <f t="shared" si="135"/>
        <v/>
      </c>
      <c r="BT84" s="5" t="str">
        <f t="shared" si="136"/>
        <v/>
      </c>
      <c r="BU84" s="476"/>
      <c r="BV84" s="476"/>
      <c r="BW84" s="168" t="str">
        <f t="shared" si="137"/>
        <v/>
      </c>
      <c r="BX84" s="5" t="str">
        <f t="shared" si="138"/>
        <v/>
      </c>
      <c r="BY84" s="160" t="str">
        <f t="shared" si="139"/>
        <v/>
      </c>
      <c r="BZ84" s="160" t="str">
        <f t="shared" si="140"/>
        <v/>
      </c>
      <c r="CA84" s="160" t="str">
        <f t="shared" si="141"/>
        <v/>
      </c>
      <c r="CB84" s="6" t="str">
        <f t="shared" si="142"/>
        <v/>
      </c>
      <c r="CC84" s="105"/>
      <c r="CD84" s="159"/>
      <c r="CE84" s="159"/>
      <c r="CF84" s="168" t="str">
        <f t="shared" si="143"/>
        <v/>
      </c>
      <c r="CG84" s="5" t="str">
        <f t="shared" si="144"/>
        <v/>
      </c>
      <c r="CH84" s="159"/>
      <c r="CI84" s="159"/>
      <c r="CJ84" s="168" t="str">
        <f t="shared" si="145"/>
        <v/>
      </c>
      <c r="CK84" s="5" t="str">
        <f t="shared" si="146"/>
        <v/>
      </c>
      <c r="CL84" s="159"/>
      <c r="CM84" s="159"/>
      <c r="CN84" s="168" t="str">
        <f t="shared" si="147"/>
        <v/>
      </c>
      <c r="CO84" s="5" t="str">
        <f t="shared" si="148"/>
        <v/>
      </c>
      <c r="CP84" s="159"/>
      <c r="CQ84" s="159"/>
      <c r="CR84" s="168" t="str">
        <f t="shared" si="149"/>
        <v/>
      </c>
      <c r="CS84" s="5" t="str">
        <f t="shared" si="150"/>
        <v/>
      </c>
      <c r="CT84" s="476"/>
      <c r="CU84" s="476"/>
      <c r="CV84" s="168" t="str">
        <f t="shared" si="151"/>
        <v/>
      </c>
      <c r="CW84" s="5" t="str">
        <f t="shared" si="152"/>
        <v/>
      </c>
      <c r="CX84" s="160" t="str">
        <f t="shared" si="153"/>
        <v/>
      </c>
      <c r="CY84" s="160" t="str">
        <f t="shared" si="154"/>
        <v/>
      </c>
      <c r="CZ84" s="160" t="str">
        <f t="shared" si="155"/>
        <v/>
      </c>
      <c r="DA84" s="6" t="str">
        <f t="shared" si="156"/>
        <v/>
      </c>
      <c r="DB84" s="105"/>
      <c r="DC84" s="159"/>
      <c r="DD84" s="159"/>
      <c r="DE84" s="168" t="str">
        <f t="shared" si="157"/>
        <v/>
      </c>
      <c r="DF84" s="5" t="str">
        <f t="shared" si="158"/>
        <v/>
      </c>
      <c r="DG84" s="159"/>
      <c r="DH84" s="159"/>
      <c r="DI84" s="168" t="str">
        <f t="shared" si="159"/>
        <v/>
      </c>
      <c r="DJ84" s="5" t="str">
        <f t="shared" si="160"/>
        <v/>
      </c>
      <c r="DK84" s="159"/>
      <c r="DL84" s="159"/>
      <c r="DM84" s="168" t="str">
        <f t="shared" si="161"/>
        <v/>
      </c>
      <c r="DN84" s="5" t="str">
        <f t="shared" si="162"/>
        <v/>
      </c>
      <c r="DO84" s="159"/>
      <c r="DP84" s="159"/>
      <c r="DQ84" s="168" t="str">
        <f t="shared" si="163"/>
        <v/>
      </c>
      <c r="DR84" s="5" t="str">
        <f t="shared" si="164"/>
        <v/>
      </c>
      <c r="DS84" s="476"/>
      <c r="DT84" s="476"/>
      <c r="DU84" s="168" t="str">
        <f t="shared" si="165"/>
        <v/>
      </c>
      <c r="DV84" s="5" t="str">
        <f t="shared" si="166"/>
        <v/>
      </c>
      <c r="DW84" s="160" t="str">
        <f t="shared" si="167"/>
        <v/>
      </c>
      <c r="DX84" s="160" t="str">
        <f t="shared" si="168"/>
        <v/>
      </c>
      <c r="DY84" s="160" t="str">
        <f t="shared" si="169"/>
        <v/>
      </c>
      <c r="DZ84" s="6" t="str">
        <f t="shared" si="170"/>
        <v/>
      </c>
      <c r="EA84" s="105"/>
      <c r="EB84" s="159"/>
      <c r="EC84" s="159"/>
      <c r="ED84" s="168" t="str">
        <f t="shared" si="171"/>
        <v/>
      </c>
      <c r="EE84" s="5" t="str">
        <f t="shared" si="172"/>
        <v/>
      </c>
      <c r="EF84" s="159"/>
      <c r="EG84" s="159"/>
      <c r="EH84" s="168" t="str">
        <f t="shared" si="173"/>
        <v/>
      </c>
      <c r="EI84" s="5" t="str">
        <f t="shared" si="174"/>
        <v/>
      </c>
      <c r="EJ84" s="159"/>
      <c r="EK84" s="159"/>
      <c r="EL84" s="168" t="str">
        <f t="shared" si="175"/>
        <v/>
      </c>
      <c r="EM84" s="5" t="str">
        <f t="shared" si="176"/>
        <v/>
      </c>
      <c r="EN84" s="159"/>
      <c r="EO84" s="159"/>
      <c r="EP84" s="168" t="str">
        <f t="shared" si="177"/>
        <v/>
      </c>
      <c r="EQ84" s="5" t="str">
        <f t="shared" si="178"/>
        <v/>
      </c>
      <c r="ER84" s="476"/>
      <c r="ES84" s="476"/>
      <c r="ET84" s="168" t="str">
        <f t="shared" si="179"/>
        <v/>
      </c>
      <c r="EU84" s="5" t="str">
        <f t="shared" si="180"/>
        <v/>
      </c>
      <c r="EV84" s="160" t="str">
        <f t="shared" si="181"/>
        <v/>
      </c>
      <c r="EW84" s="160" t="str">
        <f t="shared" si="182"/>
        <v/>
      </c>
      <c r="EX84" s="160" t="str">
        <f t="shared" si="183"/>
        <v/>
      </c>
      <c r="EY84" s="6" t="str">
        <f t="shared" si="184"/>
        <v/>
      </c>
      <c r="EZ84" s="105"/>
      <c r="FA84" s="105"/>
      <c r="FB84" s="105"/>
      <c r="FC84" s="105"/>
      <c r="FD84" s="105"/>
      <c r="FE84" s="106" t="str">
        <f t="shared" si="185"/>
        <v/>
      </c>
      <c r="FF84" s="100" t="str">
        <f t="shared" si="186"/>
        <v xml:space="preserve"> </v>
      </c>
      <c r="FG84" s="105"/>
      <c r="FH84" s="105"/>
      <c r="FI84" s="105"/>
      <c r="FJ84" s="105"/>
      <c r="FK84" s="105"/>
      <c r="FL84" s="107" t="str">
        <f t="shared" si="187"/>
        <v/>
      </c>
      <c r="FM84" s="101" t="str">
        <f t="shared" si="188"/>
        <v xml:space="preserve"> </v>
      </c>
      <c r="FN84" s="105"/>
      <c r="FO84" s="105"/>
      <c r="FP84" s="105"/>
      <c r="FQ84" s="105"/>
      <c r="FR84" s="105"/>
      <c r="FS84" s="204" t="str">
        <f t="shared" si="189"/>
        <v/>
      </c>
      <c r="FT84" s="205" t="str">
        <f t="shared" si="190"/>
        <v xml:space="preserve"> </v>
      </c>
      <c r="FU84" s="477"/>
      <c r="FV84" s="316" t="str">
        <f>IF(AND(C84=""),"-",VLOOKUP(B84,Register!$A$7:$AM$311,19,FALSE))</f>
        <v>-</v>
      </c>
      <c r="FW84" s="7" t="str">
        <f>IF(AND(C84=""),"-",VLOOKUP(B84,Register!$A$7:$AM$311,20,FALSE))</f>
        <v>-</v>
      </c>
      <c r="FX84" s="7" t="str">
        <f>IF(AND(C84=""),"-",VLOOKUP(B84,Register!$A$7:$AM$311,21,FALSE))</f>
        <v>-</v>
      </c>
      <c r="FY84" s="7" t="str">
        <f>IF(AND(C84=""),"-",VLOOKUP(B84,Register!$A$7:$AM$311,22,FALSE))</f>
        <v>-</v>
      </c>
      <c r="FZ84" s="7" t="str">
        <f>IF(AND(C84=""),"-",VLOOKUP(B84,Register!$A$7:$AM$311,23,FALSE))</f>
        <v>-</v>
      </c>
      <c r="GA84" s="7" t="str">
        <f>IF(AND(C84=""),"-",VLOOKUP(B84,Register!$A$7:$AM$311,24,FALSE))</f>
        <v>-</v>
      </c>
      <c r="GB84" s="7" t="str">
        <f>IF(AND(C84=""),"-",VLOOKUP(B84,Register!$A$7:$AM$311,25,FALSE))</f>
        <v>-</v>
      </c>
      <c r="GC84" s="7" t="str">
        <f>IF(AND(C84=""),"-",VLOOKUP(B84,Register!$A$7:$AM$311,26,FALSE))</f>
        <v>-</v>
      </c>
      <c r="GD84" s="7" t="str">
        <f>IF(AND(C84=""),"-",VLOOKUP(B84,Register!$A$7:$AM$311,27,FALSE))</f>
        <v>-</v>
      </c>
      <c r="GE84" s="7" t="str">
        <f>IF(AND(C84=""),"-",VLOOKUP(B84,Register!$A$7:$AM$311,28,FALSE))</f>
        <v>-</v>
      </c>
      <c r="GF84" s="7" t="str">
        <f>IF(AND(C84=""),"-",VLOOKUP(B84,Register!$A$7:$AM$311,29,FALSE))</f>
        <v>-</v>
      </c>
      <c r="GG84" s="7" t="str">
        <f>IF(AND(C84=""),"-",VLOOKUP(B84,Register!$A$7:$AM$311,30,FALSE))</f>
        <v>-</v>
      </c>
      <c r="GH84" s="8" t="str">
        <f>IF(AND(C84=""),"-",VLOOKUP(B84,Register!$A$7:$AM$311,31,FALSE))</f>
        <v>-</v>
      </c>
      <c r="GI84" s="309" t="str">
        <f>IF(AND(C84=""),"",VLOOKUP(B84,Register!$A$7:$CL$311,36,FALSE))</f>
        <v/>
      </c>
      <c r="GJ84" s="182" t="str">
        <f t="shared" si="191"/>
        <v/>
      </c>
      <c r="GK84" s="312" t="str">
        <f t="shared" si="192"/>
        <v/>
      </c>
      <c r="GL84" s="314" t="str">
        <f t="shared" si="193"/>
        <v/>
      </c>
      <c r="GM84" s="3"/>
      <c r="GR84" s="3"/>
      <c r="GS84" s="3"/>
      <c r="GT84" s="3"/>
      <c r="GU84" s="3"/>
      <c r="GV84" s="3"/>
      <c r="GW84" s="3"/>
      <c r="GX84" s="3"/>
      <c r="GY84" s="3"/>
      <c r="GZ84" s="3"/>
      <c r="HA84" s="3"/>
      <c r="HB84" s="3"/>
      <c r="HC84" s="3"/>
      <c r="HD84" s="3"/>
      <c r="HE84" s="3"/>
      <c r="HF84" s="3"/>
      <c r="HG84" s="3"/>
      <c r="HH84" s="3"/>
      <c r="HI84" s="3"/>
      <c r="HJ84" s="3"/>
      <c r="HK84" s="3"/>
      <c r="HL84" s="3"/>
      <c r="HM84" s="3"/>
      <c r="HW84" s="321" t="str">
        <f>IF(ISNA(VLOOKUP(B84,Register!A$7:Z$315,9,FALSE)),"",VLOOKUP(B84,Register!A$7:Z$315,9,FALSE))</f>
        <v/>
      </c>
      <c r="HX84" s="321" t="str">
        <f>IF(ISNA(VLOOKUP(B84,Register!A$7:Z$315,12,FALSE)),"",VLOOKUP(B84,Register!A$7:Z$315,12,FALSE))</f>
        <v/>
      </c>
      <c r="HY84" s="321" t="str">
        <f t="shared" si="194"/>
        <v/>
      </c>
      <c r="HZ84" s="321" t="str">
        <f t="shared" si="195"/>
        <v/>
      </c>
      <c r="IA84" s="321" t="str">
        <f t="shared" si="196"/>
        <v/>
      </c>
      <c r="IB84" s="321" t="str">
        <f t="shared" si="197"/>
        <v/>
      </c>
      <c r="IC84" s="321" t="str">
        <f t="shared" si="198"/>
        <v/>
      </c>
      <c r="ID84" s="321" t="str">
        <f t="shared" si="199"/>
        <v/>
      </c>
      <c r="IE84" s="321" t="str">
        <f t="shared" si="200"/>
        <v/>
      </c>
      <c r="IF84" s="321" t="str">
        <f t="shared" si="201"/>
        <v/>
      </c>
    </row>
    <row r="85" spans="1:240" ht="21">
      <c r="A85" s="172">
        <v>73</v>
      </c>
      <c r="B85" s="197"/>
      <c r="C85" s="196" t="str">
        <f>IF(ISNA(VLOOKUP(B85,Register!A$7:Z$315,3,FALSE)),"",VLOOKUP(B85,Register!A$7:Z$315,3,FALSE))</f>
        <v/>
      </c>
      <c r="D85" s="196" t="str">
        <f>IF(ISNA(VLOOKUP(B85,Register!A$7:Z$315,4,FALSE)),"",VLOOKUP(B85,Register!A$7:Z$315,4,FALSE))</f>
        <v/>
      </c>
      <c r="E85" s="195" t="str">
        <f>IF(ISNA(VLOOKUP(B85,Register!A$7:Z$315,6,FALSE)),"",VLOOKUP(B85,Register!A$7:Z$315,6,FALSE))</f>
        <v/>
      </c>
      <c r="F85" s="105"/>
      <c r="G85" s="159"/>
      <c r="H85" s="159"/>
      <c r="I85" s="168" t="str">
        <f t="shared" si="103"/>
        <v/>
      </c>
      <c r="J85" s="5" t="str">
        <f t="shared" si="104"/>
        <v/>
      </c>
      <c r="K85" s="159"/>
      <c r="L85" s="159"/>
      <c r="M85" s="168" t="str">
        <f t="shared" si="105"/>
        <v/>
      </c>
      <c r="N85" s="5" t="str">
        <f t="shared" si="106"/>
        <v/>
      </c>
      <c r="O85" s="159"/>
      <c r="P85" s="159"/>
      <c r="Q85" s="168" t="str">
        <f t="shared" si="107"/>
        <v/>
      </c>
      <c r="R85" s="5" t="str">
        <f t="shared" si="108"/>
        <v/>
      </c>
      <c r="S85" s="159"/>
      <c r="T85" s="159"/>
      <c r="U85" s="168" t="str">
        <f t="shared" si="109"/>
        <v/>
      </c>
      <c r="V85" s="5" t="str">
        <f t="shared" si="110"/>
        <v/>
      </c>
      <c r="W85" s="476"/>
      <c r="X85" s="476"/>
      <c r="Y85" s="168" t="str">
        <f t="shared" si="111"/>
        <v/>
      </c>
      <c r="Z85" s="5" t="str">
        <f t="shared" si="112"/>
        <v/>
      </c>
      <c r="AA85" s="160" t="str">
        <f t="shared" si="101"/>
        <v/>
      </c>
      <c r="AB85" s="160" t="str">
        <f t="shared" si="102"/>
        <v/>
      </c>
      <c r="AC85" s="160" t="str">
        <f t="shared" si="113"/>
        <v/>
      </c>
      <c r="AD85" s="6" t="str">
        <f t="shared" si="114"/>
        <v/>
      </c>
      <c r="AE85" s="105"/>
      <c r="AF85" s="159"/>
      <c r="AG85" s="159"/>
      <c r="AH85" s="168" t="str">
        <f t="shared" si="115"/>
        <v/>
      </c>
      <c r="AI85" s="5" t="str">
        <f t="shared" si="116"/>
        <v/>
      </c>
      <c r="AJ85" s="159"/>
      <c r="AK85" s="159"/>
      <c r="AL85" s="168" t="str">
        <f t="shared" si="117"/>
        <v/>
      </c>
      <c r="AM85" s="5" t="str">
        <f t="shared" si="118"/>
        <v/>
      </c>
      <c r="AN85" s="159"/>
      <c r="AO85" s="159"/>
      <c r="AP85" s="168" t="str">
        <f t="shared" si="119"/>
        <v/>
      </c>
      <c r="AQ85" s="5" t="str">
        <f t="shared" si="120"/>
        <v/>
      </c>
      <c r="AR85" s="159"/>
      <c r="AS85" s="159"/>
      <c r="AT85" s="168" t="str">
        <f t="shared" si="121"/>
        <v/>
      </c>
      <c r="AU85" s="5" t="str">
        <f t="shared" si="122"/>
        <v/>
      </c>
      <c r="AV85" s="476"/>
      <c r="AW85" s="476"/>
      <c r="AX85" s="168" t="str">
        <f t="shared" si="123"/>
        <v/>
      </c>
      <c r="AY85" s="5" t="str">
        <f t="shared" si="124"/>
        <v/>
      </c>
      <c r="AZ85" s="160" t="str">
        <f t="shared" si="125"/>
        <v/>
      </c>
      <c r="BA85" s="160" t="str">
        <f t="shared" si="126"/>
        <v/>
      </c>
      <c r="BB85" s="160" t="str">
        <f t="shared" si="127"/>
        <v/>
      </c>
      <c r="BC85" s="6" t="str">
        <f t="shared" si="128"/>
        <v/>
      </c>
      <c r="BD85" s="105"/>
      <c r="BE85" s="159"/>
      <c r="BF85" s="159"/>
      <c r="BG85" s="168" t="str">
        <f t="shared" si="129"/>
        <v/>
      </c>
      <c r="BH85" s="5" t="str">
        <f t="shared" si="130"/>
        <v/>
      </c>
      <c r="BI85" s="159"/>
      <c r="BJ85" s="159"/>
      <c r="BK85" s="168" t="str">
        <f t="shared" si="131"/>
        <v/>
      </c>
      <c r="BL85" s="5" t="str">
        <f t="shared" si="132"/>
        <v/>
      </c>
      <c r="BM85" s="159"/>
      <c r="BN85" s="159"/>
      <c r="BO85" s="168" t="str">
        <f t="shared" si="133"/>
        <v/>
      </c>
      <c r="BP85" s="5" t="str">
        <f t="shared" si="134"/>
        <v/>
      </c>
      <c r="BQ85" s="159"/>
      <c r="BR85" s="159"/>
      <c r="BS85" s="168" t="str">
        <f t="shared" si="135"/>
        <v/>
      </c>
      <c r="BT85" s="5" t="str">
        <f t="shared" si="136"/>
        <v/>
      </c>
      <c r="BU85" s="476"/>
      <c r="BV85" s="476"/>
      <c r="BW85" s="168" t="str">
        <f t="shared" si="137"/>
        <v/>
      </c>
      <c r="BX85" s="5" t="str">
        <f t="shared" si="138"/>
        <v/>
      </c>
      <c r="BY85" s="160" t="str">
        <f t="shared" si="139"/>
        <v/>
      </c>
      <c r="BZ85" s="160" t="str">
        <f t="shared" si="140"/>
        <v/>
      </c>
      <c r="CA85" s="160" t="str">
        <f t="shared" si="141"/>
        <v/>
      </c>
      <c r="CB85" s="6" t="str">
        <f t="shared" si="142"/>
        <v/>
      </c>
      <c r="CC85" s="105"/>
      <c r="CD85" s="159"/>
      <c r="CE85" s="159"/>
      <c r="CF85" s="168" t="str">
        <f t="shared" si="143"/>
        <v/>
      </c>
      <c r="CG85" s="5" t="str">
        <f t="shared" si="144"/>
        <v/>
      </c>
      <c r="CH85" s="159"/>
      <c r="CI85" s="159"/>
      <c r="CJ85" s="168" t="str">
        <f t="shared" si="145"/>
        <v/>
      </c>
      <c r="CK85" s="5" t="str">
        <f t="shared" si="146"/>
        <v/>
      </c>
      <c r="CL85" s="159"/>
      <c r="CM85" s="159"/>
      <c r="CN85" s="168" t="str">
        <f t="shared" si="147"/>
        <v/>
      </c>
      <c r="CO85" s="5" t="str">
        <f t="shared" si="148"/>
        <v/>
      </c>
      <c r="CP85" s="159"/>
      <c r="CQ85" s="159"/>
      <c r="CR85" s="168" t="str">
        <f t="shared" si="149"/>
        <v/>
      </c>
      <c r="CS85" s="5" t="str">
        <f t="shared" si="150"/>
        <v/>
      </c>
      <c r="CT85" s="476"/>
      <c r="CU85" s="476"/>
      <c r="CV85" s="168" t="str">
        <f t="shared" si="151"/>
        <v/>
      </c>
      <c r="CW85" s="5" t="str">
        <f t="shared" si="152"/>
        <v/>
      </c>
      <c r="CX85" s="160" t="str">
        <f t="shared" si="153"/>
        <v/>
      </c>
      <c r="CY85" s="160" t="str">
        <f t="shared" si="154"/>
        <v/>
      </c>
      <c r="CZ85" s="160" t="str">
        <f t="shared" si="155"/>
        <v/>
      </c>
      <c r="DA85" s="6" t="str">
        <f t="shared" si="156"/>
        <v/>
      </c>
      <c r="DB85" s="105"/>
      <c r="DC85" s="159"/>
      <c r="DD85" s="159"/>
      <c r="DE85" s="168" t="str">
        <f t="shared" si="157"/>
        <v/>
      </c>
      <c r="DF85" s="5" t="str">
        <f t="shared" si="158"/>
        <v/>
      </c>
      <c r="DG85" s="159"/>
      <c r="DH85" s="159"/>
      <c r="DI85" s="168" t="str">
        <f t="shared" si="159"/>
        <v/>
      </c>
      <c r="DJ85" s="5" t="str">
        <f t="shared" si="160"/>
        <v/>
      </c>
      <c r="DK85" s="159"/>
      <c r="DL85" s="159"/>
      <c r="DM85" s="168" t="str">
        <f t="shared" si="161"/>
        <v/>
      </c>
      <c r="DN85" s="5" t="str">
        <f t="shared" si="162"/>
        <v/>
      </c>
      <c r="DO85" s="159"/>
      <c r="DP85" s="159"/>
      <c r="DQ85" s="168" t="str">
        <f t="shared" si="163"/>
        <v/>
      </c>
      <c r="DR85" s="5" t="str">
        <f t="shared" si="164"/>
        <v/>
      </c>
      <c r="DS85" s="476"/>
      <c r="DT85" s="476"/>
      <c r="DU85" s="168" t="str">
        <f t="shared" si="165"/>
        <v/>
      </c>
      <c r="DV85" s="5" t="str">
        <f t="shared" si="166"/>
        <v/>
      </c>
      <c r="DW85" s="160" t="str">
        <f t="shared" si="167"/>
        <v/>
      </c>
      <c r="DX85" s="160" t="str">
        <f t="shared" si="168"/>
        <v/>
      </c>
      <c r="DY85" s="160" t="str">
        <f t="shared" si="169"/>
        <v/>
      </c>
      <c r="DZ85" s="6" t="str">
        <f t="shared" si="170"/>
        <v/>
      </c>
      <c r="EA85" s="105"/>
      <c r="EB85" s="159"/>
      <c r="EC85" s="159"/>
      <c r="ED85" s="168" t="str">
        <f t="shared" si="171"/>
        <v/>
      </c>
      <c r="EE85" s="5" t="str">
        <f t="shared" si="172"/>
        <v/>
      </c>
      <c r="EF85" s="159"/>
      <c r="EG85" s="159"/>
      <c r="EH85" s="168" t="str">
        <f t="shared" si="173"/>
        <v/>
      </c>
      <c r="EI85" s="5" t="str">
        <f t="shared" si="174"/>
        <v/>
      </c>
      <c r="EJ85" s="159"/>
      <c r="EK85" s="159"/>
      <c r="EL85" s="168" t="str">
        <f t="shared" si="175"/>
        <v/>
      </c>
      <c r="EM85" s="5" t="str">
        <f t="shared" si="176"/>
        <v/>
      </c>
      <c r="EN85" s="159"/>
      <c r="EO85" s="159"/>
      <c r="EP85" s="168" t="str">
        <f t="shared" si="177"/>
        <v/>
      </c>
      <c r="EQ85" s="5" t="str">
        <f t="shared" si="178"/>
        <v/>
      </c>
      <c r="ER85" s="476"/>
      <c r="ES85" s="476"/>
      <c r="ET85" s="168" t="str">
        <f t="shared" si="179"/>
        <v/>
      </c>
      <c r="EU85" s="5" t="str">
        <f t="shared" si="180"/>
        <v/>
      </c>
      <c r="EV85" s="160" t="str">
        <f t="shared" si="181"/>
        <v/>
      </c>
      <c r="EW85" s="160" t="str">
        <f t="shared" si="182"/>
        <v/>
      </c>
      <c r="EX85" s="160" t="str">
        <f t="shared" si="183"/>
        <v/>
      </c>
      <c r="EY85" s="6" t="str">
        <f t="shared" si="184"/>
        <v/>
      </c>
      <c r="EZ85" s="105"/>
      <c r="FA85" s="105"/>
      <c r="FB85" s="105"/>
      <c r="FC85" s="105"/>
      <c r="FD85" s="105"/>
      <c r="FE85" s="106" t="str">
        <f t="shared" si="185"/>
        <v/>
      </c>
      <c r="FF85" s="100" t="str">
        <f t="shared" si="186"/>
        <v xml:space="preserve"> </v>
      </c>
      <c r="FG85" s="105"/>
      <c r="FH85" s="105"/>
      <c r="FI85" s="105"/>
      <c r="FJ85" s="105"/>
      <c r="FK85" s="105"/>
      <c r="FL85" s="107" t="str">
        <f t="shared" si="187"/>
        <v/>
      </c>
      <c r="FM85" s="101" t="str">
        <f t="shared" si="188"/>
        <v xml:space="preserve"> </v>
      </c>
      <c r="FN85" s="105"/>
      <c r="FO85" s="105"/>
      <c r="FP85" s="105"/>
      <c r="FQ85" s="105"/>
      <c r="FR85" s="105"/>
      <c r="FS85" s="204" t="str">
        <f t="shared" si="189"/>
        <v/>
      </c>
      <c r="FT85" s="205" t="str">
        <f t="shared" si="190"/>
        <v xml:space="preserve"> </v>
      </c>
      <c r="FU85" s="477"/>
      <c r="FV85" s="316" t="str">
        <f>IF(AND(C85=""),"-",VLOOKUP(B85,Register!$A$7:$AM$311,19,FALSE))</f>
        <v>-</v>
      </c>
      <c r="FW85" s="7" t="str">
        <f>IF(AND(C85=""),"-",VLOOKUP(B85,Register!$A$7:$AM$311,20,FALSE))</f>
        <v>-</v>
      </c>
      <c r="FX85" s="7" t="str">
        <f>IF(AND(C85=""),"-",VLOOKUP(B85,Register!$A$7:$AM$311,21,FALSE))</f>
        <v>-</v>
      </c>
      <c r="FY85" s="7" t="str">
        <f>IF(AND(C85=""),"-",VLOOKUP(B85,Register!$A$7:$AM$311,22,FALSE))</f>
        <v>-</v>
      </c>
      <c r="FZ85" s="7" t="str">
        <f>IF(AND(C85=""),"-",VLOOKUP(B85,Register!$A$7:$AM$311,23,FALSE))</f>
        <v>-</v>
      </c>
      <c r="GA85" s="7" t="str">
        <f>IF(AND(C85=""),"-",VLOOKUP(B85,Register!$A$7:$AM$311,24,FALSE))</f>
        <v>-</v>
      </c>
      <c r="GB85" s="7" t="str">
        <f>IF(AND(C85=""),"-",VLOOKUP(B85,Register!$A$7:$AM$311,25,FALSE))</f>
        <v>-</v>
      </c>
      <c r="GC85" s="7" t="str">
        <f>IF(AND(C85=""),"-",VLOOKUP(B85,Register!$A$7:$AM$311,26,FALSE))</f>
        <v>-</v>
      </c>
      <c r="GD85" s="7" t="str">
        <f>IF(AND(C85=""),"-",VLOOKUP(B85,Register!$A$7:$AM$311,27,FALSE))</f>
        <v>-</v>
      </c>
      <c r="GE85" s="7" t="str">
        <f>IF(AND(C85=""),"-",VLOOKUP(B85,Register!$A$7:$AM$311,28,FALSE))</f>
        <v>-</v>
      </c>
      <c r="GF85" s="7" t="str">
        <f>IF(AND(C85=""),"-",VLOOKUP(B85,Register!$A$7:$AM$311,29,FALSE))</f>
        <v>-</v>
      </c>
      <c r="GG85" s="7" t="str">
        <f>IF(AND(C85=""),"-",VLOOKUP(B85,Register!$A$7:$AM$311,30,FALSE))</f>
        <v>-</v>
      </c>
      <c r="GH85" s="8" t="str">
        <f>IF(AND(C85=""),"-",VLOOKUP(B85,Register!$A$7:$AM$311,31,FALSE))</f>
        <v>-</v>
      </c>
      <c r="GI85" s="309" t="str">
        <f>IF(AND(C85=""),"",VLOOKUP(B85,Register!$A$7:$CL$311,36,FALSE))</f>
        <v/>
      </c>
      <c r="GJ85" s="182" t="str">
        <f t="shared" si="191"/>
        <v/>
      </c>
      <c r="GK85" s="312" t="str">
        <f t="shared" si="192"/>
        <v/>
      </c>
      <c r="GL85" s="314" t="str">
        <f t="shared" si="193"/>
        <v/>
      </c>
      <c r="GM85" s="3"/>
      <c r="GR85" s="3"/>
      <c r="GS85" s="3"/>
      <c r="GT85" s="3"/>
      <c r="GU85" s="3"/>
      <c r="GV85" s="3"/>
      <c r="GW85" s="3"/>
      <c r="GX85" s="3"/>
      <c r="GY85" s="3"/>
      <c r="GZ85" s="3"/>
      <c r="HA85" s="3"/>
      <c r="HB85" s="3"/>
      <c r="HC85" s="3"/>
      <c r="HD85" s="3"/>
      <c r="HE85" s="3"/>
      <c r="HF85" s="3"/>
      <c r="HG85" s="3"/>
      <c r="HH85" s="3"/>
      <c r="HI85" s="3"/>
      <c r="HJ85" s="3"/>
      <c r="HK85" s="3"/>
      <c r="HL85" s="3"/>
      <c r="HM85" s="3"/>
      <c r="HW85" s="321" t="str">
        <f>IF(ISNA(VLOOKUP(B85,Register!A$7:Z$315,9,FALSE)),"",VLOOKUP(B85,Register!A$7:Z$315,9,FALSE))</f>
        <v/>
      </c>
      <c r="HX85" s="321" t="str">
        <f>IF(ISNA(VLOOKUP(B85,Register!A$7:Z$315,12,FALSE)),"",VLOOKUP(B85,Register!A$7:Z$315,12,FALSE))</f>
        <v/>
      </c>
      <c r="HY85" s="321" t="str">
        <f t="shared" si="194"/>
        <v/>
      </c>
      <c r="HZ85" s="321" t="str">
        <f t="shared" si="195"/>
        <v/>
      </c>
      <c r="IA85" s="321" t="str">
        <f t="shared" si="196"/>
        <v/>
      </c>
      <c r="IB85" s="321" t="str">
        <f t="shared" si="197"/>
        <v/>
      </c>
      <c r="IC85" s="321" t="str">
        <f t="shared" si="198"/>
        <v/>
      </c>
      <c r="ID85" s="321" t="str">
        <f t="shared" si="199"/>
        <v/>
      </c>
      <c r="IE85" s="321" t="str">
        <f t="shared" si="200"/>
        <v/>
      </c>
      <c r="IF85" s="321" t="str">
        <f t="shared" si="201"/>
        <v/>
      </c>
    </row>
    <row r="86" spans="1:240" ht="21">
      <c r="A86" s="172">
        <v>74</v>
      </c>
      <c r="B86" s="197"/>
      <c r="C86" s="196" t="str">
        <f>IF(ISNA(VLOOKUP(B86,Register!A$7:Z$315,3,FALSE)),"",VLOOKUP(B86,Register!A$7:Z$315,3,FALSE))</f>
        <v/>
      </c>
      <c r="D86" s="196" t="str">
        <f>IF(ISNA(VLOOKUP(B86,Register!A$7:Z$315,4,FALSE)),"",VLOOKUP(B86,Register!A$7:Z$315,4,FALSE))</f>
        <v/>
      </c>
      <c r="E86" s="195" t="str">
        <f>IF(ISNA(VLOOKUP(B86,Register!A$7:Z$315,6,FALSE)),"",VLOOKUP(B86,Register!A$7:Z$315,6,FALSE))</f>
        <v/>
      </c>
      <c r="F86" s="105"/>
      <c r="G86" s="159"/>
      <c r="H86" s="159"/>
      <c r="I86" s="168" t="str">
        <f t="shared" si="103"/>
        <v/>
      </c>
      <c r="J86" s="5" t="str">
        <f t="shared" si="104"/>
        <v/>
      </c>
      <c r="K86" s="159"/>
      <c r="L86" s="159"/>
      <c r="M86" s="168" t="str">
        <f t="shared" si="105"/>
        <v/>
      </c>
      <c r="N86" s="5" t="str">
        <f t="shared" si="106"/>
        <v/>
      </c>
      <c r="O86" s="159"/>
      <c r="P86" s="159"/>
      <c r="Q86" s="168" t="str">
        <f t="shared" si="107"/>
        <v/>
      </c>
      <c r="R86" s="5" t="str">
        <f t="shared" si="108"/>
        <v/>
      </c>
      <c r="S86" s="159"/>
      <c r="T86" s="159"/>
      <c r="U86" s="168" t="str">
        <f t="shared" si="109"/>
        <v/>
      </c>
      <c r="V86" s="5" t="str">
        <f t="shared" si="110"/>
        <v/>
      </c>
      <c r="W86" s="476"/>
      <c r="X86" s="476"/>
      <c r="Y86" s="168" t="str">
        <f t="shared" si="111"/>
        <v/>
      </c>
      <c r="Z86" s="5" t="str">
        <f t="shared" si="112"/>
        <v/>
      </c>
      <c r="AA86" s="160" t="str">
        <f t="shared" si="101"/>
        <v/>
      </c>
      <c r="AB86" s="160" t="str">
        <f t="shared" si="102"/>
        <v/>
      </c>
      <c r="AC86" s="160" t="str">
        <f t="shared" si="113"/>
        <v/>
      </c>
      <c r="AD86" s="6" t="str">
        <f t="shared" si="114"/>
        <v/>
      </c>
      <c r="AE86" s="105"/>
      <c r="AF86" s="159"/>
      <c r="AG86" s="159"/>
      <c r="AH86" s="168" t="str">
        <f t="shared" si="115"/>
        <v/>
      </c>
      <c r="AI86" s="5" t="str">
        <f t="shared" si="116"/>
        <v/>
      </c>
      <c r="AJ86" s="159"/>
      <c r="AK86" s="159"/>
      <c r="AL86" s="168" t="str">
        <f t="shared" si="117"/>
        <v/>
      </c>
      <c r="AM86" s="5" t="str">
        <f t="shared" si="118"/>
        <v/>
      </c>
      <c r="AN86" s="159"/>
      <c r="AO86" s="159"/>
      <c r="AP86" s="168" t="str">
        <f t="shared" si="119"/>
        <v/>
      </c>
      <c r="AQ86" s="5" t="str">
        <f t="shared" si="120"/>
        <v/>
      </c>
      <c r="AR86" s="159"/>
      <c r="AS86" s="159"/>
      <c r="AT86" s="168" t="str">
        <f t="shared" si="121"/>
        <v/>
      </c>
      <c r="AU86" s="5" t="str">
        <f t="shared" si="122"/>
        <v/>
      </c>
      <c r="AV86" s="476"/>
      <c r="AW86" s="476"/>
      <c r="AX86" s="168" t="str">
        <f t="shared" si="123"/>
        <v/>
      </c>
      <c r="AY86" s="5" t="str">
        <f t="shared" si="124"/>
        <v/>
      </c>
      <c r="AZ86" s="160" t="str">
        <f t="shared" si="125"/>
        <v/>
      </c>
      <c r="BA86" s="160" t="str">
        <f t="shared" si="126"/>
        <v/>
      </c>
      <c r="BB86" s="160" t="str">
        <f t="shared" si="127"/>
        <v/>
      </c>
      <c r="BC86" s="6" t="str">
        <f t="shared" si="128"/>
        <v/>
      </c>
      <c r="BD86" s="105"/>
      <c r="BE86" s="159"/>
      <c r="BF86" s="159"/>
      <c r="BG86" s="168" t="str">
        <f t="shared" si="129"/>
        <v/>
      </c>
      <c r="BH86" s="5" t="str">
        <f t="shared" si="130"/>
        <v/>
      </c>
      <c r="BI86" s="159"/>
      <c r="BJ86" s="159"/>
      <c r="BK86" s="168" t="str">
        <f t="shared" si="131"/>
        <v/>
      </c>
      <c r="BL86" s="5" t="str">
        <f t="shared" si="132"/>
        <v/>
      </c>
      <c r="BM86" s="159"/>
      <c r="BN86" s="159"/>
      <c r="BO86" s="168" t="str">
        <f t="shared" si="133"/>
        <v/>
      </c>
      <c r="BP86" s="5" t="str">
        <f t="shared" si="134"/>
        <v/>
      </c>
      <c r="BQ86" s="159"/>
      <c r="BR86" s="159"/>
      <c r="BS86" s="168" t="str">
        <f t="shared" si="135"/>
        <v/>
      </c>
      <c r="BT86" s="5" t="str">
        <f t="shared" si="136"/>
        <v/>
      </c>
      <c r="BU86" s="476"/>
      <c r="BV86" s="476"/>
      <c r="BW86" s="168" t="str">
        <f t="shared" si="137"/>
        <v/>
      </c>
      <c r="BX86" s="5" t="str">
        <f t="shared" si="138"/>
        <v/>
      </c>
      <c r="BY86" s="160" t="str">
        <f t="shared" si="139"/>
        <v/>
      </c>
      <c r="BZ86" s="160" t="str">
        <f t="shared" si="140"/>
        <v/>
      </c>
      <c r="CA86" s="160" t="str">
        <f t="shared" si="141"/>
        <v/>
      </c>
      <c r="CB86" s="6" t="str">
        <f t="shared" si="142"/>
        <v/>
      </c>
      <c r="CC86" s="105"/>
      <c r="CD86" s="159"/>
      <c r="CE86" s="159"/>
      <c r="CF86" s="168" t="str">
        <f t="shared" si="143"/>
        <v/>
      </c>
      <c r="CG86" s="5" t="str">
        <f t="shared" si="144"/>
        <v/>
      </c>
      <c r="CH86" s="159"/>
      <c r="CI86" s="159"/>
      <c r="CJ86" s="168" t="str">
        <f t="shared" si="145"/>
        <v/>
      </c>
      <c r="CK86" s="5" t="str">
        <f t="shared" si="146"/>
        <v/>
      </c>
      <c r="CL86" s="159"/>
      <c r="CM86" s="159"/>
      <c r="CN86" s="168" t="str">
        <f t="shared" si="147"/>
        <v/>
      </c>
      <c r="CO86" s="5" t="str">
        <f t="shared" si="148"/>
        <v/>
      </c>
      <c r="CP86" s="159"/>
      <c r="CQ86" s="159"/>
      <c r="CR86" s="168" t="str">
        <f t="shared" si="149"/>
        <v/>
      </c>
      <c r="CS86" s="5" t="str">
        <f t="shared" si="150"/>
        <v/>
      </c>
      <c r="CT86" s="476"/>
      <c r="CU86" s="476"/>
      <c r="CV86" s="168" t="str">
        <f t="shared" si="151"/>
        <v/>
      </c>
      <c r="CW86" s="5" t="str">
        <f t="shared" si="152"/>
        <v/>
      </c>
      <c r="CX86" s="160" t="str">
        <f t="shared" si="153"/>
        <v/>
      </c>
      <c r="CY86" s="160" t="str">
        <f t="shared" si="154"/>
        <v/>
      </c>
      <c r="CZ86" s="160" t="str">
        <f t="shared" si="155"/>
        <v/>
      </c>
      <c r="DA86" s="6" t="str">
        <f t="shared" si="156"/>
        <v/>
      </c>
      <c r="DB86" s="105"/>
      <c r="DC86" s="159"/>
      <c r="DD86" s="159"/>
      <c r="DE86" s="168" t="str">
        <f t="shared" si="157"/>
        <v/>
      </c>
      <c r="DF86" s="5" t="str">
        <f t="shared" si="158"/>
        <v/>
      </c>
      <c r="DG86" s="159"/>
      <c r="DH86" s="159"/>
      <c r="DI86" s="168" t="str">
        <f t="shared" si="159"/>
        <v/>
      </c>
      <c r="DJ86" s="5" t="str">
        <f t="shared" si="160"/>
        <v/>
      </c>
      <c r="DK86" s="159"/>
      <c r="DL86" s="159"/>
      <c r="DM86" s="168" t="str">
        <f t="shared" si="161"/>
        <v/>
      </c>
      <c r="DN86" s="5" t="str">
        <f t="shared" si="162"/>
        <v/>
      </c>
      <c r="DO86" s="159"/>
      <c r="DP86" s="159"/>
      <c r="DQ86" s="168" t="str">
        <f t="shared" si="163"/>
        <v/>
      </c>
      <c r="DR86" s="5" t="str">
        <f t="shared" si="164"/>
        <v/>
      </c>
      <c r="DS86" s="476"/>
      <c r="DT86" s="476"/>
      <c r="DU86" s="168" t="str">
        <f t="shared" si="165"/>
        <v/>
      </c>
      <c r="DV86" s="5" t="str">
        <f t="shared" si="166"/>
        <v/>
      </c>
      <c r="DW86" s="160" t="str">
        <f t="shared" si="167"/>
        <v/>
      </c>
      <c r="DX86" s="160" t="str">
        <f t="shared" si="168"/>
        <v/>
      </c>
      <c r="DY86" s="160" t="str">
        <f t="shared" si="169"/>
        <v/>
      </c>
      <c r="DZ86" s="6" t="str">
        <f t="shared" si="170"/>
        <v/>
      </c>
      <c r="EA86" s="105"/>
      <c r="EB86" s="159"/>
      <c r="EC86" s="159"/>
      <c r="ED86" s="168" t="str">
        <f t="shared" si="171"/>
        <v/>
      </c>
      <c r="EE86" s="5" t="str">
        <f t="shared" si="172"/>
        <v/>
      </c>
      <c r="EF86" s="159"/>
      <c r="EG86" s="159"/>
      <c r="EH86" s="168" t="str">
        <f t="shared" si="173"/>
        <v/>
      </c>
      <c r="EI86" s="5" t="str">
        <f t="shared" si="174"/>
        <v/>
      </c>
      <c r="EJ86" s="159"/>
      <c r="EK86" s="159"/>
      <c r="EL86" s="168" t="str">
        <f t="shared" si="175"/>
        <v/>
      </c>
      <c r="EM86" s="5" t="str">
        <f t="shared" si="176"/>
        <v/>
      </c>
      <c r="EN86" s="159"/>
      <c r="EO86" s="159"/>
      <c r="EP86" s="168" t="str">
        <f t="shared" si="177"/>
        <v/>
      </c>
      <c r="EQ86" s="5" t="str">
        <f t="shared" si="178"/>
        <v/>
      </c>
      <c r="ER86" s="476"/>
      <c r="ES86" s="476"/>
      <c r="ET86" s="168" t="str">
        <f t="shared" si="179"/>
        <v/>
      </c>
      <c r="EU86" s="5" t="str">
        <f t="shared" si="180"/>
        <v/>
      </c>
      <c r="EV86" s="160" t="str">
        <f t="shared" si="181"/>
        <v/>
      </c>
      <c r="EW86" s="160" t="str">
        <f t="shared" si="182"/>
        <v/>
      </c>
      <c r="EX86" s="160" t="str">
        <f t="shared" si="183"/>
        <v/>
      </c>
      <c r="EY86" s="6" t="str">
        <f t="shared" si="184"/>
        <v/>
      </c>
      <c r="EZ86" s="105"/>
      <c r="FA86" s="105"/>
      <c r="FB86" s="105"/>
      <c r="FC86" s="105"/>
      <c r="FD86" s="105"/>
      <c r="FE86" s="106" t="str">
        <f t="shared" si="185"/>
        <v/>
      </c>
      <c r="FF86" s="100" t="str">
        <f t="shared" si="186"/>
        <v xml:space="preserve"> </v>
      </c>
      <c r="FG86" s="105"/>
      <c r="FH86" s="105"/>
      <c r="FI86" s="105"/>
      <c r="FJ86" s="105"/>
      <c r="FK86" s="105"/>
      <c r="FL86" s="107" t="str">
        <f t="shared" si="187"/>
        <v/>
      </c>
      <c r="FM86" s="101" t="str">
        <f t="shared" si="188"/>
        <v xml:space="preserve"> </v>
      </c>
      <c r="FN86" s="105"/>
      <c r="FO86" s="105"/>
      <c r="FP86" s="105"/>
      <c r="FQ86" s="105"/>
      <c r="FR86" s="105"/>
      <c r="FS86" s="204" t="str">
        <f t="shared" si="189"/>
        <v/>
      </c>
      <c r="FT86" s="205" t="str">
        <f t="shared" si="190"/>
        <v xml:space="preserve"> </v>
      </c>
      <c r="FU86" s="477"/>
      <c r="FV86" s="316" t="str">
        <f>IF(AND(C86=""),"-",VLOOKUP(B86,Register!$A$7:$AM$311,19,FALSE))</f>
        <v>-</v>
      </c>
      <c r="FW86" s="7" t="str">
        <f>IF(AND(C86=""),"-",VLOOKUP(B86,Register!$A$7:$AM$311,20,FALSE))</f>
        <v>-</v>
      </c>
      <c r="FX86" s="7" t="str">
        <f>IF(AND(C86=""),"-",VLOOKUP(B86,Register!$A$7:$AM$311,21,FALSE))</f>
        <v>-</v>
      </c>
      <c r="FY86" s="7" t="str">
        <f>IF(AND(C86=""),"-",VLOOKUP(B86,Register!$A$7:$AM$311,22,FALSE))</f>
        <v>-</v>
      </c>
      <c r="FZ86" s="7" t="str">
        <f>IF(AND(C86=""),"-",VLOOKUP(B86,Register!$A$7:$AM$311,23,FALSE))</f>
        <v>-</v>
      </c>
      <c r="GA86" s="7" t="str">
        <f>IF(AND(C86=""),"-",VLOOKUP(B86,Register!$A$7:$AM$311,24,FALSE))</f>
        <v>-</v>
      </c>
      <c r="GB86" s="7" t="str">
        <f>IF(AND(C86=""),"-",VLOOKUP(B86,Register!$A$7:$AM$311,25,FALSE))</f>
        <v>-</v>
      </c>
      <c r="GC86" s="7" t="str">
        <f>IF(AND(C86=""),"-",VLOOKUP(B86,Register!$A$7:$AM$311,26,FALSE))</f>
        <v>-</v>
      </c>
      <c r="GD86" s="7" t="str">
        <f>IF(AND(C86=""),"-",VLOOKUP(B86,Register!$A$7:$AM$311,27,FALSE))</f>
        <v>-</v>
      </c>
      <c r="GE86" s="7" t="str">
        <f>IF(AND(C86=""),"-",VLOOKUP(B86,Register!$A$7:$AM$311,28,FALSE))</f>
        <v>-</v>
      </c>
      <c r="GF86" s="7" t="str">
        <f>IF(AND(C86=""),"-",VLOOKUP(B86,Register!$A$7:$AM$311,29,FALSE))</f>
        <v>-</v>
      </c>
      <c r="GG86" s="7" t="str">
        <f>IF(AND(C86=""),"-",VLOOKUP(B86,Register!$A$7:$AM$311,30,FALSE))</f>
        <v>-</v>
      </c>
      <c r="GH86" s="8" t="str">
        <f>IF(AND(C86=""),"-",VLOOKUP(B86,Register!$A$7:$AM$311,31,FALSE))</f>
        <v>-</v>
      </c>
      <c r="GI86" s="309" t="str">
        <f>IF(AND(C86=""),"",VLOOKUP(B86,Register!$A$7:$CL$311,36,FALSE))</f>
        <v/>
      </c>
      <c r="GJ86" s="182" t="str">
        <f t="shared" si="191"/>
        <v/>
      </c>
      <c r="GK86" s="312" t="str">
        <f t="shared" si="192"/>
        <v/>
      </c>
      <c r="GL86" s="314" t="str">
        <f t="shared" si="193"/>
        <v/>
      </c>
      <c r="GM86" s="3"/>
      <c r="GR86" s="3"/>
      <c r="GS86" s="3"/>
      <c r="GT86" s="3"/>
      <c r="GU86" s="3"/>
      <c r="GV86" s="3"/>
      <c r="GW86" s="3"/>
      <c r="GX86" s="3"/>
      <c r="GY86" s="3"/>
      <c r="GZ86" s="3"/>
      <c r="HA86" s="3"/>
      <c r="HB86" s="3"/>
      <c r="HC86" s="3"/>
      <c r="HD86" s="3"/>
      <c r="HE86" s="3"/>
      <c r="HF86" s="3"/>
      <c r="HG86" s="3"/>
      <c r="HH86" s="3"/>
      <c r="HI86" s="3"/>
      <c r="HJ86" s="3"/>
      <c r="HK86" s="3"/>
      <c r="HL86" s="3"/>
      <c r="HM86" s="3"/>
      <c r="HW86" s="321" t="str">
        <f>IF(ISNA(VLOOKUP(B86,Register!A$7:Z$315,9,FALSE)),"",VLOOKUP(B86,Register!A$7:Z$315,9,FALSE))</f>
        <v/>
      </c>
      <c r="HX86" s="321" t="str">
        <f>IF(ISNA(VLOOKUP(B86,Register!A$7:Z$315,12,FALSE)),"",VLOOKUP(B86,Register!A$7:Z$315,12,FALSE))</f>
        <v/>
      </c>
      <c r="HY86" s="321" t="str">
        <f t="shared" si="194"/>
        <v/>
      </c>
      <c r="HZ86" s="321" t="str">
        <f t="shared" si="195"/>
        <v/>
      </c>
      <c r="IA86" s="321" t="str">
        <f t="shared" si="196"/>
        <v/>
      </c>
      <c r="IB86" s="321" t="str">
        <f t="shared" si="197"/>
        <v/>
      </c>
      <c r="IC86" s="321" t="str">
        <f t="shared" si="198"/>
        <v/>
      </c>
      <c r="ID86" s="321" t="str">
        <f t="shared" si="199"/>
        <v/>
      </c>
      <c r="IE86" s="321" t="str">
        <f t="shared" si="200"/>
        <v/>
      </c>
      <c r="IF86" s="321" t="str">
        <f t="shared" si="201"/>
        <v/>
      </c>
    </row>
    <row r="87" spans="1:240" ht="21">
      <c r="A87" s="172">
        <v>75</v>
      </c>
      <c r="B87" s="197"/>
      <c r="C87" s="196" t="str">
        <f>IF(ISNA(VLOOKUP(B87,Register!A$7:Z$315,3,FALSE)),"",VLOOKUP(B87,Register!A$7:Z$315,3,FALSE))</f>
        <v/>
      </c>
      <c r="D87" s="196" t="str">
        <f>IF(ISNA(VLOOKUP(B87,Register!A$7:Z$315,4,FALSE)),"",VLOOKUP(B87,Register!A$7:Z$315,4,FALSE))</f>
        <v/>
      </c>
      <c r="E87" s="195" t="str">
        <f>IF(ISNA(VLOOKUP(B87,Register!A$7:Z$315,6,FALSE)),"",VLOOKUP(B87,Register!A$7:Z$315,6,FALSE))</f>
        <v/>
      </c>
      <c r="F87" s="105"/>
      <c r="G87" s="159"/>
      <c r="H87" s="159"/>
      <c r="I87" s="168" t="str">
        <f t="shared" si="103"/>
        <v/>
      </c>
      <c r="J87" s="5" t="str">
        <f t="shared" si="104"/>
        <v/>
      </c>
      <c r="K87" s="159"/>
      <c r="L87" s="159"/>
      <c r="M87" s="168" t="str">
        <f t="shared" si="105"/>
        <v/>
      </c>
      <c r="N87" s="5" t="str">
        <f t="shared" si="106"/>
        <v/>
      </c>
      <c r="O87" s="159"/>
      <c r="P87" s="159"/>
      <c r="Q87" s="168" t="str">
        <f t="shared" si="107"/>
        <v/>
      </c>
      <c r="R87" s="5" t="str">
        <f t="shared" si="108"/>
        <v/>
      </c>
      <c r="S87" s="159"/>
      <c r="T87" s="159"/>
      <c r="U87" s="168" t="str">
        <f t="shared" si="109"/>
        <v/>
      </c>
      <c r="V87" s="5" t="str">
        <f t="shared" si="110"/>
        <v/>
      </c>
      <c r="W87" s="476"/>
      <c r="X87" s="476"/>
      <c r="Y87" s="168" t="str">
        <f t="shared" si="111"/>
        <v/>
      </c>
      <c r="Z87" s="5" t="str">
        <f t="shared" si="112"/>
        <v/>
      </c>
      <c r="AA87" s="160" t="str">
        <f t="shared" si="101"/>
        <v/>
      </c>
      <c r="AB87" s="160" t="str">
        <f t="shared" si="102"/>
        <v/>
      </c>
      <c r="AC87" s="160" t="str">
        <f t="shared" si="113"/>
        <v/>
      </c>
      <c r="AD87" s="6" t="str">
        <f t="shared" si="114"/>
        <v/>
      </c>
      <c r="AE87" s="105"/>
      <c r="AF87" s="159"/>
      <c r="AG87" s="159"/>
      <c r="AH87" s="168" t="str">
        <f t="shared" si="115"/>
        <v/>
      </c>
      <c r="AI87" s="5" t="str">
        <f t="shared" si="116"/>
        <v/>
      </c>
      <c r="AJ87" s="159"/>
      <c r="AK87" s="159"/>
      <c r="AL87" s="168" t="str">
        <f t="shared" si="117"/>
        <v/>
      </c>
      <c r="AM87" s="5" t="str">
        <f t="shared" si="118"/>
        <v/>
      </c>
      <c r="AN87" s="159"/>
      <c r="AO87" s="159"/>
      <c r="AP87" s="168" t="str">
        <f t="shared" si="119"/>
        <v/>
      </c>
      <c r="AQ87" s="5" t="str">
        <f t="shared" si="120"/>
        <v/>
      </c>
      <c r="AR87" s="159"/>
      <c r="AS87" s="159"/>
      <c r="AT87" s="168" t="str">
        <f t="shared" si="121"/>
        <v/>
      </c>
      <c r="AU87" s="5" t="str">
        <f t="shared" si="122"/>
        <v/>
      </c>
      <c r="AV87" s="476"/>
      <c r="AW87" s="476"/>
      <c r="AX87" s="168" t="str">
        <f t="shared" si="123"/>
        <v/>
      </c>
      <c r="AY87" s="5" t="str">
        <f t="shared" si="124"/>
        <v/>
      </c>
      <c r="AZ87" s="160" t="str">
        <f t="shared" si="125"/>
        <v/>
      </c>
      <c r="BA87" s="160" t="str">
        <f t="shared" si="126"/>
        <v/>
      </c>
      <c r="BB87" s="160" t="str">
        <f t="shared" si="127"/>
        <v/>
      </c>
      <c r="BC87" s="6" t="str">
        <f t="shared" si="128"/>
        <v/>
      </c>
      <c r="BD87" s="105"/>
      <c r="BE87" s="159"/>
      <c r="BF87" s="159"/>
      <c r="BG87" s="168" t="str">
        <f t="shared" si="129"/>
        <v/>
      </c>
      <c r="BH87" s="5" t="str">
        <f t="shared" si="130"/>
        <v/>
      </c>
      <c r="BI87" s="159"/>
      <c r="BJ87" s="159"/>
      <c r="BK87" s="168" t="str">
        <f t="shared" si="131"/>
        <v/>
      </c>
      <c r="BL87" s="5" t="str">
        <f t="shared" si="132"/>
        <v/>
      </c>
      <c r="BM87" s="159"/>
      <c r="BN87" s="159"/>
      <c r="BO87" s="168" t="str">
        <f t="shared" si="133"/>
        <v/>
      </c>
      <c r="BP87" s="5" t="str">
        <f t="shared" si="134"/>
        <v/>
      </c>
      <c r="BQ87" s="159"/>
      <c r="BR87" s="159"/>
      <c r="BS87" s="168" t="str">
        <f t="shared" si="135"/>
        <v/>
      </c>
      <c r="BT87" s="5" t="str">
        <f t="shared" si="136"/>
        <v/>
      </c>
      <c r="BU87" s="476"/>
      <c r="BV87" s="476"/>
      <c r="BW87" s="168" t="str">
        <f t="shared" si="137"/>
        <v/>
      </c>
      <c r="BX87" s="5" t="str">
        <f t="shared" si="138"/>
        <v/>
      </c>
      <c r="BY87" s="160" t="str">
        <f t="shared" si="139"/>
        <v/>
      </c>
      <c r="BZ87" s="160" t="str">
        <f t="shared" si="140"/>
        <v/>
      </c>
      <c r="CA87" s="160" t="str">
        <f t="shared" si="141"/>
        <v/>
      </c>
      <c r="CB87" s="6" t="str">
        <f t="shared" si="142"/>
        <v/>
      </c>
      <c r="CC87" s="105"/>
      <c r="CD87" s="159"/>
      <c r="CE87" s="159"/>
      <c r="CF87" s="168" t="str">
        <f t="shared" si="143"/>
        <v/>
      </c>
      <c r="CG87" s="5" t="str">
        <f t="shared" si="144"/>
        <v/>
      </c>
      <c r="CH87" s="159"/>
      <c r="CI87" s="159"/>
      <c r="CJ87" s="168" t="str">
        <f t="shared" si="145"/>
        <v/>
      </c>
      <c r="CK87" s="5" t="str">
        <f t="shared" si="146"/>
        <v/>
      </c>
      <c r="CL87" s="159"/>
      <c r="CM87" s="159"/>
      <c r="CN87" s="168" t="str">
        <f t="shared" si="147"/>
        <v/>
      </c>
      <c r="CO87" s="5" t="str">
        <f t="shared" si="148"/>
        <v/>
      </c>
      <c r="CP87" s="159"/>
      <c r="CQ87" s="159"/>
      <c r="CR87" s="168" t="str">
        <f t="shared" si="149"/>
        <v/>
      </c>
      <c r="CS87" s="5" t="str">
        <f t="shared" si="150"/>
        <v/>
      </c>
      <c r="CT87" s="476"/>
      <c r="CU87" s="476"/>
      <c r="CV87" s="168" t="str">
        <f t="shared" si="151"/>
        <v/>
      </c>
      <c r="CW87" s="5" t="str">
        <f t="shared" si="152"/>
        <v/>
      </c>
      <c r="CX87" s="160" t="str">
        <f t="shared" si="153"/>
        <v/>
      </c>
      <c r="CY87" s="160" t="str">
        <f t="shared" si="154"/>
        <v/>
      </c>
      <c r="CZ87" s="160" t="str">
        <f t="shared" si="155"/>
        <v/>
      </c>
      <c r="DA87" s="6" t="str">
        <f t="shared" si="156"/>
        <v/>
      </c>
      <c r="DB87" s="105"/>
      <c r="DC87" s="159"/>
      <c r="DD87" s="159"/>
      <c r="DE87" s="168" t="str">
        <f t="shared" si="157"/>
        <v/>
      </c>
      <c r="DF87" s="5" t="str">
        <f t="shared" si="158"/>
        <v/>
      </c>
      <c r="DG87" s="159"/>
      <c r="DH87" s="159"/>
      <c r="DI87" s="168" t="str">
        <f t="shared" si="159"/>
        <v/>
      </c>
      <c r="DJ87" s="5" t="str">
        <f t="shared" si="160"/>
        <v/>
      </c>
      <c r="DK87" s="159"/>
      <c r="DL87" s="159"/>
      <c r="DM87" s="168" t="str">
        <f t="shared" si="161"/>
        <v/>
      </c>
      <c r="DN87" s="5" t="str">
        <f t="shared" si="162"/>
        <v/>
      </c>
      <c r="DO87" s="159"/>
      <c r="DP87" s="159"/>
      <c r="DQ87" s="168" t="str">
        <f t="shared" si="163"/>
        <v/>
      </c>
      <c r="DR87" s="5" t="str">
        <f t="shared" si="164"/>
        <v/>
      </c>
      <c r="DS87" s="476"/>
      <c r="DT87" s="476"/>
      <c r="DU87" s="168" t="str">
        <f t="shared" si="165"/>
        <v/>
      </c>
      <c r="DV87" s="5" t="str">
        <f t="shared" si="166"/>
        <v/>
      </c>
      <c r="DW87" s="160" t="str">
        <f t="shared" si="167"/>
        <v/>
      </c>
      <c r="DX87" s="160" t="str">
        <f t="shared" si="168"/>
        <v/>
      </c>
      <c r="DY87" s="160" t="str">
        <f t="shared" si="169"/>
        <v/>
      </c>
      <c r="DZ87" s="6" t="str">
        <f t="shared" si="170"/>
        <v/>
      </c>
      <c r="EA87" s="105"/>
      <c r="EB87" s="159"/>
      <c r="EC87" s="159"/>
      <c r="ED87" s="168" t="str">
        <f t="shared" si="171"/>
        <v/>
      </c>
      <c r="EE87" s="5" t="str">
        <f t="shared" si="172"/>
        <v/>
      </c>
      <c r="EF87" s="159"/>
      <c r="EG87" s="159"/>
      <c r="EH87" s="168" t="str">
        <f t="shared" si="173"/>
        <v/>
      </c>
      <c r="EI87" s="5" t="str">
        <f t="shared" si="174"/>
        <v/>
      </c>
      <c r="EJ87" s="159"/>
      <c r="EK87" s="159"/>
      <c r="EL87" s="168" t="str">
        <f t="shared" si="175"/>
        <v/>
      </c>
      <c r="EM87" s="5" t="str">
        <f t="shared" si="176"/>
        <v/>
      </c>
      <c r="EN87" s="159"/>
      <c r="EO87" s="159"/>
      <c r="EP87" s="168" t="str">
        <f t="shared" si="177"/>
        <v/>
      </c>
      <c r="EQ87" s="5" t="str">
        <f t="shared" si="178"/>
        <v/>
      </c>
      <c r="ER87" s="476"/>
      <c r="ES87" s="476"/>
      <c r="ET87" s="168" t="str">
        <f t="shared" si="179"/>
        <v/>
      </c>
      <c r="EU87" s="5" t="str">
        <f t="shared" si="180"/>
        <v/>
      </c>
      <c r="EV87" s="160" t="str">
        <f t="shared" si="181"/>
        <v/>
      </c>
      <c r="EW87" s="160" t="str">
        <f t="shared" si="182"/>
        <v/>
      </c>
      <c r="EX87" s="160" t="str">
        <f t="shared" si="183"/>
        <v/>
      </c>
      <c r="EY87" s="6" t="str">
        <f t="shared" si="184"/>
        <v/>
      </c>
      <c r="EZ87" s="105"/>
      <c r="FA87" s="105"/>
      <c r="FB87" s="105"/>
      <c r="FC87" s="105"/>
      <c r="FD87" s="105"/>
      <c r="FE87" s="106" t="str">
        <f t="shared" si="185"/>
        <v/>
      </c>
      <c r="FF87" s="100" t="str">
        <f t="shared" si="186"/>
        <v xml:space="preserve"> </v>
      </c>
      <c r="FG87" s="105"/>
      <c r="FH87" s="105"/>
      <c r="FI87" s="105"/>
      <c r="FJ87" s="105"/>
      <c r="FK87" s="105"/>
      <c r="FL87" s="107" t="str">
        <f t="shared" si="187"/>
        <v/>
      </c>
      <c r="FM87" s="101" t="str">
        <f t="shared" si="188"/>
        <v xml:space="preserve"> </v>
      </c>
      <c r="FN87" s="105"/>
      <c r="FO87" s="105"/>
      <c r="FP87" s="105"/>
      <c r="FQ87" s="105"/>
      <c r="FR87" s="105"/>
      <c r="FS87" s="204" t="str">
        <f t="shared" si="189"/>
        <v/>
      </c>
      <c r="FT87" s="205" t="str">
        <f t="shared" si="190"/>
        <v xml:space="preserve"> </v>
      </c>
      <c r="FU87" s="477"/>
      <c r="FV87" s="316" t="str">
        <f>IF(AND(C87=""),"-",VLOOKUP(B87,Register!$A$7:$AM$311,19,FALSE))</f>
        <v>-</v>
      </c>
      <c r="FW87" s="7" t="str">
        <f>IF(AND(C87=""),"-",VLOOKUP(B87,Register!$A$7:$AM$311,20,FALSE))</f>
        <v>-</v>
      </c>
      <c r="FX87" s="7" t="str">
        <f>IF(AND(C87=""),"-",VLOOKUP(B87,Register!$A$7:$AM$311,21,FALSE))</f>
        <v>-</v>
      </c>
      <c r="FY87" s="7" t="str">
        <f>IF(AND(C87=""),"-",VLOOKUP(B87,Register!$A$7:$AM$311,22,FALSE))</f>
        <v>-</v>
      </c>
      <c r="FZ87" s="7" t="str">
        <f>IF(AND(C87=""),"-",VLOOKUP(B87,Register!$A$7:$AM$311,23,FALSE))</f>
        <v>-</v>
      </c>
      <c r="GA87" s="7" t="str">
        <f>IF(AND(C87=""),"-",VLOOKUP(B87,Register!$A$7:$AM$311,24,FALSE))</f>
        <v>-</v>
      </c>
      <c r="GB87" s="7" t="str">
        <f>IF(AND(C87=""),"-",VLOOKUP(B87,Register!$A$7:$AM$311,25,FALSE))</f>
        <v>-</v>
      </c>
      <c r="GC87" s="7" t="str">
        <f>IF(AND(C87=""),"-",VLOOKUP(B87,Register!$A$7:$AM$311,26,FALSE))</f>
        <v>-</v>
      </c>
      <c r="GD87" s="7" t="str">
        <f>IF(AND(C87=""),"-",VLOOKUP(B87,Register!$A$7:$AM$311,27,FALSE))</f>
        <v>-</v>
      </c>
      <c r="GE87" s="7" t="str">
        <f>IF(AND(C87=""),"-",VLOOKUP(B87,Register!$A$7:$AM$311,28,FALSE))</f>
        <v>-</v>
      </c>
      <c r="GF87" s="7" t="str">
        <f>IF(AND(C87=""),"-",VLOOKUP(B87,Register!$A$7:$AM$311,29,FALSE))</f>
        <v>-</v>
      </c>
      <c r="GG87" s="7" t="str">
        <f>IF(AND(C87=""),"-",VLOOKUP(B87,Register!$A$7:$AM$311,30,FALSE))</f>
        <v>-</v>
      </c>
      <c r="GH87" s="8" t="str">
        <f>IF(AND(C87=""),"-",VLOOKUP(B87,Register!$A$7:$AM$311,31,FALSE))</f>
        <v>-</v>
      </c>
      <c r="GI87" s="309" t="str">
        <f>IF(AND(C87=""),"",VLOOKUP(B87,Register!$A$7:$CL$311,36,FALSE))</f>
        <v/>
      </c>
      <c r="GJ87" s="182" t="str">
        <f t="shared" si="191"/>
        <v/>
      </c>
      <c r="GK87" s="312" t="str">
        <f t="shared" si="192"/>
        <v/>
      </c>
      <c r="GL87" s="314" t="str">
        <f t="shared" si="193"/>
        <v/>
      </c>
      <c r="GM87" s="3"/>
      <c r="GR87" s="3"/>
      <c r="GS87" s="3"/>
      <c r="GT87" s="3"/>
      <c r="GU87" s="3"/>
      <c r="GV87" s="3"/>
      <c r="GW87" s="3"/>
      <c r="GX87" s="3"/>
      <c r="GY87" s="3"/>
      <c r="GZ87" s="3"/>
      <c r="HA87" s="3"/>
      <c r="HB87" s="3"/>
      <c r="HC87" s="3"/>
      <c r="HD87" s="3"/>
      <c r="HE87" s="3"/>
      <c r="HF87" s="3"/>
      <c r="HG87" s="3"/>
      <c r="HH87" s="3"/>
      <c r="HI87" s="3"/>
      <c r="HJ87" s="3"/>
      <c r="HK87" s="3"/>
      <c r="HL87" s="3"/>
      <c r="HM87" s="3"/>
      <c r="HW87" s="321" t="str">
        <f>IF(ISNA(VLOOKUP(B87,Register!A$7:Z$315,9,FALSE)),"",VLOOKUP(B87,Register!A$7:Z$315,9,FALSE))</f>
        <v/>
      </c>
      <c r="HX87" s="321" t="str">
        <f>IF(ISNA(VLOOKUP(B87,Register!A$7:Z$315,12,FALSE)),"",VLOOKUP(B87,Register!A$7:Z$315,12,FALSE))</f>
        <v/>
      </c>
      <c r="HY87" s="321" t="str">
        <f t="shared" si="194"/>
        <v/>
      </c>
      <c r="HZ87" s="321" t="str">
        <f t="shared" si="195"/>
        <v/>
      </c>
      <c r="IA87" s="321" t="str">
        <f t="shared" si="196"/>
        <v/>
      </c>
      <c r="IB87" s="321" t="str">
        <f t="shared" si="197"/>
        <v/>
      </c>
      <c r="IC87" s="321" t="str">
        <f t="shared" si="198"/>
        <v/>
      </c>
      <c r="ID87" s="321" t="str">
        <f t="shared" si="199"/>
        <v/>
      </c>
      <c r="IE87" s="321" t="str">
        <f t="shared" si="200"/>
        <v/>
      </c>
      <c r="IF87" s="321" t="str">
        <f t="shared" si="201"/>
        <v/>
      </c>
    </row>
    <row r="88" spans="1:240" ht="21">
      <c r="A88" s="172">
        <v>76</v>
      </c>
      <c r="B88" s="197"/>
      <c r="C88" s="196" t="str">
        <f>IF(ISNA(VLOOKUP(B88,Register!A$7:Z$315,3,FALSE)),"",VLOOKUP(B88,Register!A$7:Z$315,3,FALSE))</f>
        <v/>
      </c>
      <c r="D88" s="196" t="str">
        <f>IF(ISNA(VLOOKUP(B88,Register!A$7:Z$315,4,FALSE)),"",VLOOKUP(B88,Register!A$7:Z$315,4,FALSE))</f>
        <v/>
      </c>
      <c r="E88" s="195" t="str">
        <f>IF(ISNA(VLOOKUP(B88,Register!A$7:Z$315,6,FALSE)),"",VLOOKUP(B88,Register!A$7:Z$315,6,FALSE))</f>
        <v/>
      </c>
      <c r="F88" s="105"/>
      <c r="G88" s="159"/>
      <c r="H88" s="159"/>
      <c r="I88" s="168" t="str">
        <f t="shared" si="103"/>
        <v/>
      </c>
      <c r="J88" s="5" t="str">
        <f t="shared" si="104"/>
        <v/>
      </c>
      <c r="K88" s="159"/>
      <c r="L88" s="159"/>
      <c r="M88" s="168" t="str">
        <f t="shared" si="105"/>
        <v/>
      </c>
      <c r="N88" s="5" t="str">
        <f t="shared" si="106"/>
        <v/>
      </c>
      <c r="O88" s="159"/>
      <c r="P88" s="159"/>
      <c r="Q88" s="168" t="str">
        <f t="shared" si="107"/>
        <v/>
      </c>
      <c r="R88" s="5" t="str">
        <f t="shared" si="108"/>
        <v/>
      </c>
      <c r="S88" s="159"/>
      <c r="T88" s="159"/>
      <c r="U88" s="168" t="str">
        <f t="shared" si="109"/>
        <v/>
      </c>
      <c r="V88" s="5" t="str">
        <f t="shared" si="110"/>
        <v/>
      </c>
      <c r="W88" s="476"/>
      <c r="X88" s="476"/>
      <c r="Y88" s="168" t="str">
        <f t="shared" si="111"/>
        <v/>
      </c>
      <c r="Z88" s="5" t="str">
        <f t="shared" si="112"/>
        <v/>
      </c>
      <c r="AA88" s="160" t="str">
        <f t="shared" si="101"/>
        <v/>
      </c>
      <c r="AB88" s="160" t="str">
        <f t="shared" si="102"/>
        <v/>
      </c>
      <c r="AC88" s="160" t="str">
        <f t="shared" si="113"/>
        <v/>
      </c>
      <c r="AD88" s="6" t="str">
        <f t="shared" si="114"/>
        <v/>
      </c>
      <c r="AE88" s="105"/>
      <c r="AF88" s="159"/>
      <c r="AG88" s="159"/>
      <c r="AH88" s="168" t="str">
        <f t="shared" si="115"/>
        <v/>
      </c>
      <c r="AI88" s="5" t="str">
        <f t="shared" si="116"/>
        <v/>
      </c>
      <c r="AJ88" s="159"/>
      <c r="AK88" s="159"/>
      <c r="AL88" s="168" t="str">
        <f t="shared" si="117"/>
        <v/>
      </c>
      <c r="AM88" s="5" t="str">
        <f t="shared" si="118"/>
        <v/>
      </c>
      <c r="AN88" s="159"/>
      <c r="AO88" s="159"/>
      <c r="AP88" s="168" t="str">
        <f t="shared" si="119"/>
        <v/>
      </c>
      <c r="AQ88" s="5" t="str">
        <f t="shared" si="120"/>
        <v/>
      </c>
      <c r="AR88" s="159"/>
      <c r="AS88" s="159"/>
      <c r="AT88" s="168" t="str">
        <f t="shared" si="121"/>
        <v/>
      </c>
      <c r="AU88" s="5" t="str">
        <f t="shared" si="122"/>
        <v/>
      </c>
      <c r="AV88" s="476"/>
      <c r="AW88" s="476"/>
      <c r="AX88" s="168" t="str">
        <f t="shared" si="123"/>
        <v/>
      </c>
      <c r="AY88" s="5" t="str">
        <f t="shared" si="124"/>
        <v/>
      </c>
      <c r="AZ88" s="160" t="str">
        <f t="shared" si="125"/>
        <v/>
      </c>
      <c r="BA88" s="160" t="str">
        <f t="shared" si="126"/>
        <v/>
      </c>
      <c r="BB88" s="160" t="str">
        <f t="shared" si="127"/>
        <v/>
      </c>
      <c r="BC88" s="6" t="str">
        <f t="shared" si="128"/>
        <v/>
      </c>
      <c r="BD88" s="105"/>
      <c r="BE88" s="159"/>
      <c r="BF88" s="159"/>
      <c r="BG88" s="168" t="str">
        <f t="shared" si="129"/>
        <v/>
      </c>
      <c r="BH88" s="5" t="str">
        <f t="shared" si="130"/>
        <v/>
      </c>
      <c r="BI88" s="159"/>
      <c r="BJ88" s="159"/>
      <c r="BK88" s="168" t="str">
        <f t="shared" si="131"/>
        <v/>
      </c>
      <c r="BL88" s="5" t="str">
        <f t="shared" si="132"/>
        <v/>
      </c>
      <c r="BM88" s="159"/>
      <c r="BN88" s="159"/>
      <c r="BO88" s="168" t="str">
        <f t="shared" si="133"/>
        <v/>
      </c>
      <c r="BP88" s="5" t="str">
        <f t="shared" si="134"/>
        <v/>
      </c>
      <c r="BQ88" s="159"/>
      <c r="BR88" s="159"/>
      <c r="BS88" s="168" t="str">
        <f t="shared" si="135"/>
        <v/>
      </c>
      <c r="BT88" s="5" t="str">
        <f t="shared" si="136"/>
        <v/>
      </c>
      <c r="BU88" s="476"/>
      <c r="BV88" s="476"/>
      <c r="BW88" s="168" t="str">
        <f t="shared" si="137"/>
        <v/>
      </c>
      <c r="BX88" s="5" t="str">
        <f t="shared" si="138"/>
        <v/>
      </c>
      <c r="BY88" s="160" t="str">
        <f t="shared" si="139"/>
        <v/>
      </c>
      <c r="BZ88" s="160" t="str">
        <f t="shared" si="140"/>
        <v/>
      </c>
      <c r="CA88" s="160" t="str">
        <f t="shared" si="141"/>
        <v/>
      </c>
      <c r="CB88" s="6" t="str">
        <f t="shared" si="142"/>
        <v/>
      </c>
      <c r="CC88" s="105"/>
      <c r="CD88" s="159"/>
      <c r="CE88" s="159"/>
      <c r="CF88" s="168" t="str">
        <f t="shared" si="143"/>
        <v/>
      </c>
      <c r="CG88" s="5" t="str">
        <f t="shared" si="144"/>
        <v/>
      </c>
      <c r="CH88" s="159"/>
      <c r="CI88" s="159"/>
      <c r="CJ88" s="168" t="str">
        <f t="shared" si="145"/>
        <v/>
      </c>
      <c r="CK88" s="5" t="str">
        <f t="shared" si="146"/>
        <v/>
      </c>
      <c r="CL88" s="159"/>
      <c r="CM88" s="159"/>
      <c r="CN88" s="168" t="str">
        <f t="shared" si="147"/>
        <v/>
      </c>
      <c r="CO88" s="5" t="str">
        <f t="shared" si="148"/>
        <v/>
      </c>
      <c r="CP88" s="159"/>
      <c r="CQ88" s="159"/>
      <c r="CR88" s="168" t="str">
        <f t="shared" si="149"/>
        <v/>
      </c>
      <c r="CS88" s="5" t="str">
        <f t="shared" si="150"/>
        <v/>
      </c>
      <c r="CT88" s="476"/>
      <c r="CU88" s="476"/>
      <c r="CV88" s="168" t="str">
        <f t="shared" si="151"/>
        <v/>
      </c>
      <c r="CW88" s="5" t="str">
        <f t="shared" si="152"/>
        <v/>
      </c>
      <c r="CX88" s="160" t="str">
        <f t="shared" si="153"/>
        <v/>
      </c>
      <c r="CY88" s="160" t="str">
        <f t="shared" si="154"/>
        <v/>
      </c>
      <c r="CZ88" s="160" t="str">
        <f t="shared" si="155"/>
        <v/>
      </c>
      <c r="DA88" s="6" t="str">
        <f t="shared" si="156"/>
        <v/>
      </c>
      <c r="DB88" s="105"/>
      <c r="DC88" s="159"/>
      <c r="DD88" s="159"/>
      <c r="DE88" s="168" t="str">
        <f t="shared" si="157"/>
        <v/>
      </c>
      <c r="DF88" s="5" t="str">
        <f t="shared" si="158"/>
        <v/>
      </c>
      <c r="DG88" s="159"/>
      <c r="DH88" s="159"/>
      <c r="DI88" s="168" t="str">
        <f t="shared" si="159"/>
        <v/>
      </c>
      <c r="DJ88" s="5" t="str">
        <f t="shared" si="160"/>
        <v/>
      </c>
      <c r="DK88" s="159"/>
      <c r="DL88" s="159"/>
      <c r="DM88" s="168" t="str">
        <f t="shared" si="161"/>
        <v/>
      </c>
      <c r="DN88" s="5" t="str">
        <f t="shared" si="162"/>
        <v/>
      </c>
      <c r="DO88" s="159"/>
      <c r="DP88" s="159"/>
      <c r="DQ88" s="168" t="str">
        <f t="shared" si="163"/>
        <v/>
      </c>
      <c r="DR88" s="5" t="str">
        <f t="shared" si="164"/>
        <v/>
      </c>
      <c r="DS88" s="476"/>
      <c r="DT88" s="476"/>
      <c r="DU88" s="168" t="str">
        <f t="shared" si="165"/>
        <v/>
      </c>
      <c r="DV88" s="5" t="str">
        <f t="shared" si="166"/>
        <v/>
      </c>
      <c r="DW88" s="160" t="str">
        <f t="shared" si="167"/>
        <v/>
      </c>
      <c r="DX88" s="160" t="str">
        <f t="shared" si="168"/>
        <v/>
      </c>
      <c r="DY88" s="160" t="str">
        <f t="shared" si="169"/>
        <v/>
      </c>
      <c r="DZ88" s="6" t="str">
        <f t="shared" si="170"/>
        <v/>
      </c>
      <c r="EA88" s="105"/>
      <c r="EB88" s="159"/>
      <c r="EC88" s="159"/>
      <c r="ED88" s="168" t="str">
        <f t="shared" si="171"/>
        <v/>
      </c>
      <c r="EE88" s="5" t="str">
        <f t="shared" si="172"/>
        <v/>
      </c>
      <c r="EF88" s="159"/>
      <c r="EG88" s="159"/>
      <c r="EH88" s="168" t="str">
        <f t="shared" si="173"/>
        <v/>
      </c>
      <c r="EI88" s="5" t="str">
        <f t="shared" si="174"/>
        <v/>
      </c>
      <c r="EJ88" s="159"/>
      <c r="EK88" s="159"/>
      <c r="EL88" s="168" t="str">
        <f t="shared" si="175"/>
        <v/>
      </c>
      <c r="EM88" s="5" t="str">
        <f t="shared" si="176"/>
        <v/>
      </c>
      <c r="EN88" s="159"/>
      <c r="EO88" s="159"/>
      <c r="EP88" s="168" t="str">
        <f t="shared" si="177"/>
        <v/>
      </c>
      <c r="EQ88" s="5" t="str">
        <f t="shared" si="178"/>
        <v/>
      </c>
      <c r="ER88" s="476"/>
      <c r="ES88" s="476"/>
      <c r="ET88" s="168" t="str">
        <f t="shared" si="179"/>
        <v/>
      </c>
      <c r="EU88" s="5" t="str">
        <f t="shared" si="180"/>
        <v/>
      </c>
      <c r="EV88" s="160" t="str">
        <f t="shared" si="181"/>
        <v/>
      </c>
      <c r="EW88" s="160" t="str">
        <f t="shared" si="182"/>
        <v/>
      </c>
      <c r="EX88" s="160" t="str">
        <f t="shared" si="183"/>
        <v/>
      </c>
      <c r="EY88" s="6" t="str">
        <f t="shared" si="184"/>
        <v/>
      </c>
      <c r="EZ88" s="105"/>
      <c r="FA88" s="105"/>
      <c r="FB88" s="105"/>
      <c r="FC88" s="105"/>
      <c r="FD88" s="105"/>
      <c r="FE88" s="106" t="str">
        <f t="shared" si="185"/>
        <v/>
      </c>
      <c r="FF88" s="100" t="str">
        <f t="shared" si="186"/>
        <v xml:space="preserve"> </v>
      </c>
      <c r="FG88" s="105"/>
      <c r="FH88" s="105"/>
      <c r="FI88" s="105"/>
      <c r="FJ88" s="105"/>
      <c r="FK88" s="105"/>
      <c r="FL88" s="107" t="str">
        <f t="shared" si="187"/>
        <v/>
      </c>
      <c r="FM88" s="101" t="str">
        <f t="shared" si="188"/>
        <v xml:space="preserve"> </v>
      </c>
      <c r="FN88" s="105"/>
      <c r="FO88" s="105"/>
      <c r="FP88" s="105"/>
      <c r="FQ88" s="105"/>
      <c r="FR88" s="105"/>
      <c r="FS88" s="204" t="str">
        <f t="shared" si="189"/>
        <v/>
      </c>
      <c r="FT88" s="205" t="str">
        <f t="shared" si="190"/>
        <v xml:space="preserve"> </v>
      </c>
      <c r="FU88" s="477"/>
      <c r="FV88" s="316" t="str">
        <f>IF(AND(C88=""),"-",VLOOKUP(B88,Register!$A$7:$AM$311,19,FALSE))</f>
        <v>-</v>
      </c>
      <c r="FW88" s="7" t="str">
        <f>IF(AND(C88=""),"-",VLOOKUP(B88,Register!$A$7:$AM$311,20,FALSE))</f>
        <v>-</v>
      </c>
      <c r="FX88" s="7" t="str">
        <f>IF(AND(C88=""),"-",VLOOKUP(B88,Register!$A$7:$AM$311,21,FALSE))</f>
        <v>-</v>
      </c>
      <c r="FY88" s="7" t="str">
        <f>IF(AND(C88=""),"-",VLOOKUP(B88,Register!$A$7:$AM$311,22,FALSE))</f>
        <v>-</v>
      </c>
      <c r="FZ88" s="7" t="str">
        <f>IF(AND(C88=""),"-",VLOOKUP(B88,Register!$A$7:$AM$311,23,FALSE))</f>
        <v>-</v>
      </c>
      <c r="GA88" s="7" t="str">
        <f>IF(AND(C88=""),"-",VLOOKUP(B88,Register!$A$7:$AM$311,24,FALSE))</f>
        <v>-</v>
      </c>
      <c r="GB88" s="7" t="str">
        <f>IF(AND(C88=""),"-",VLOOKUP(B88,Register!$A$7:$AM$311,25,FALSE))</f>
        <v>-</v>
      </c>
      <c r="GC88" s="7" t="str">
        <f>IF(AND(C88=""),"-",VLOOKUP(B88,Register!$A$7:$AM$311,26,FALSE))</f>
        <v>-</v>
      </c>
      <c r="GD88" s="7" t="str">
        <f>IF(AND(C88=""),"-",VLOOKUP(B88,Register!$A$7:$AM$311,27,FALSE))</f>
        <v>-</v>
      </c>
      <c r="GE88" s="7" t="str">
        <f>IF(AND(C88=""),"-",VLOOKUP(B88,Register!$A$7:$AM$311,28,FALSE))</f>
        <v>-</v>
      </c>
      <c r="GF88" s="7" t="str">
        <f>IF(AND(C88=""),"-",VLOOKUP(B88,Register!$A$7:$AM$311,29,FALSE))</f>
        <v>-</v>
      </c>
      <c r="GG88" s="7" t="str">
        <f>IF(AND(C88=""),"-",VLOOKUP(B88,Register!$A$7:$AM$311,30,FALSE))</f>
        <v>-</v>
      </c>
      <c r="GH88" s="8" t="str">
        <f>IF(AND(C88=""),"-",VLOOKUP(B88,Register!$A$7:$AM$311,31,FALSE))</f>
        <v>-</v>
      </c>
      <c r="GI88" s="309" t="str">
        <f>IF(AND(C88=""),"",VLOOKUP(B88,Register!$A$7:$CL$311,36,FALSE))</f>
        <v/>
      </c>
      <c r="GJ88" s="182" t="str">
        <f t="shared" si="191"/>
        <v/>
      </c>
      <c r="GK88" s="312" t="str">
        <f t="shared" si="192"/>
        <v/>
      </c>
      <c r="GL88" s="314" t="str">
        <f t="shared" si="193"/>
        <v/>
      </c>
      <c r="GM88" s="3"/>
      <c r="GR88" s="3"/>
      <c r="GS88" s="3"/>
      <c r="GT88" s="3"/>
      <c r="GU88" s="3"/>
      <c r="GV88" s="3"/>
      <c r="GW88" s="3"/>
      <c r="GX88" s="3"/>
      <c r="GY88" s="3"/>
      <c r="GZ88" s="3"/>
      <c r="HA88" s="3"/>
      <c r="HB88" s="3"/>
      <c r="HC88" s="3"/>
      <c r="HD88" s="3"/>
      <c r="HE88" s="3"/>
      <c r="HF88" s="3"/>
      <c r="HG88" s="3"/>
      <c r="HH88" s="3"/>
      <c r="HI88" s="3"/>
      <c r="HJ88" s="3"/>
      <c r="HK88" s="3"/>
      <c r="HL88" s="3"/>
      <c r="HM88" s="3"/>
      <c r="HW88" s="321" t="str">
        <f>IF(ISNA(VLOOKUP(B88,Register!A$7:Z$315,9,FALSE)),"",VLOOKUP(B88,Register!A$7:Z$315,9,FALSE))</f>
        <v/>
      </c>
      <c r="HX88" s="321" t="str">
        <f>IF(ISNA(VLOOKUP(B88,Register!A$7:Z$315,12,FALSE)),"",VLOOKUP(B88,Register!A$7:Z$315,12,FALSE))</f>
        <v/>
      </c>
      <c r="HY88" s="321" t="str">
        <f t="shared" si="194"/>
        <v/>
      </c>
      <c r="HZ88" s="321" t="str">
        <f t="shared" si="195"/>
        <v/>
      </c>
      <c r="IA88" s="321" t="str">
        <f t="shared" si="196"/>
        <v/>
      </c>
      <c r="IB88" s="321" t="str">
        <f t="shared" si="197"/>
        <v/>
      </c>
      <c r="IC88" s="321" t="str">
        <f t="shared" si="198"/>
        <v/>
      </c>
      <c r="ID88" s="321" t="str">
        <f t="shared" si="199"/>
        <v/>
      </c>
      <c r="IE88" s="321" t="str">
        <f t="shared" si="200"/>
        <v/>
      </c>
      <c r="IF88" s="321" t="str">
        <f t="shared" si="201"/>
        <v/>
      </c>
    </row>
    <row r="89" spans="1:240" ht="21">
      <c r="A89" s="172">
        <v>77</v>
      </c>
      <c r="B89" s="197"/>
      <c r="C89" s="196" t="str">
        <f>IF(ISNA(VLOOKUP(B89,Register!A$7:Z$315,3,FALSE)),"",VLOOKUP(B89,Register!A$7:Z$315,3,FALSE))</f>
        <v/>
      </c>
      <c r="D89" s="196" t="str">
        <f>IF(ISNA(VLOOKUP(B89,Register!A$7:Z$315,4,FALSE)),"",VLOOKUP(B89,Register!A$7:Z$315,4,FALSE))</f>
        <v/>
      </c>
      <c r="E89" s="195" t="str">
        <f>IF(ISNA(VLOOKUP(B89,Register!A$7:Z$315,6,FALSE)),"",VLOOKUP(B89,Register!A$7:Z$315,6,FALSE))</f>
        <v/>
      </c>
      <c r="F89" s="105"/>
      <c r="G89" s="159"/>
      <c r="H89" s="159"/>
      <c r="I89" s="168" t="str">
        <f t="shared" si="103"/>
        <v/>
      </c>
      <c r="J89" s="5" t="str">
        <f t="shared" si="104"/>
        <v/>
      </c>
      <c r="K89" s="159"/>
      <c r="L89" s="159"/>
      <c r="M89" s="168" t="str">
        <f t="shared" si="105"/>
        <v/>
      </c>
      <c r="N89" s="5" t="str">
        <f t="shared" si="106"/>
        <v/>
      </c>
      <c r="O89" s="159"/>
      <c r="P89" s="159"/>
      <c r="Q89" s="168" t="str">
        <f t="shared" si="107"/>
        <v/>
      </c>
      <c r="R89" s="5" t="str">
        <f t="shared" si="108"/>
        <v/>
      </c>
      <c r="S89" s="159"/>
      <c r="T89" s="159"/>
      <c r="U89" s="168" t="str">
        <f t="shared" si="109"/>
        <v/>
      </c>
      <c r="V89" s="5" t="str">
        <f t="shared" si="110"/>
        <v/>
      </c>
      <c r="W89" s="476"/>
      <c r="X89" s="476"/>
      <c r="Y89" s="168" t="str">
        <f t="shared" si="111"/>
        <v/>
      </c>
      <c r="Z89" s="5" t="str">
        <f t="shared" si="112"/>
        <v/>
      </c>
      <c r="AA89" s="160" t="str">
        <f t="shared" si="101"/>
        <v/>
      </c>
      <c r="AB89" s="160" t="str">
        <f t="shared" si="102"/>
        <v/>
      </c>
      <c r="AC89" s="160" t="str">
        <f t="shared" si="113"/>
        <v/>
      </c>
      <c r="AD89" s="6" t="str">
        <f t="shared" si="114"/>
        <v/>
      </c>
      <c r="AE89" s="105"/>
      <c r="AF89" s="159"/>
      <c r="AG89" s="159"/>
      <c r="AH89" s="168" t="str">
        <f t="shared" si="115"/>
        <v/>
      </c>
      <c r="AI89" s="5" t="str">
        <f t="shared" si="116"/>
        <v/>
      </c>
      <c r="AJ89" s="159"/>
      <c r="AK89" s="159"/>
      <c r="AL89" s="168" t="str">
        <f t="shared" si="117"/>
        <v/>
      </c>
      <c r="AM89" s="5" t="str">
        <f t="shared" si="118"/>
        <v/>
      </c>
      <c r="AN89" s="159"/>
      <c r="AO89" s="159"/>
      <c r="AP89" s="168" t="str">
        <f t="shared" si="119"/>
        <v/>
      </c>
      <c r="AQ89" s="5" t="str">
        <f t="shared" si="120"/>
        <v/>
      </c>
      <c r="AR89" s="159"/>
      <c r="AS89" s="159"/>
      <c r="AT89" s="168" t="str">
        <f t="shared" si="121"/>
        <v/>
      </c>
      <c r="AU89" s="5" t="str">
        <f t="shared" si="122"/>
        <v/>
      </c>
      <c r="AV89" s="476"/>
      <c r="AW89" s="476"/>
      <c r="AX89" s="168" t="str">
        <f t="shared" si="123"/>
        <v/>
      </c>
      <c r="AY89" s="5" t="str">
        <f t="shared" si="124"/>
        <v/>
      </c>
      <c r="AZ89" s="160" t="str">
        <f t="shared" si="125"/>
        <v/>
      </c>
      <c r="BA89" s="160" t="str">
        <f t="shared" si="126"/>
        <v/>
      </c>
      <c r="BB89" s="160" t="str">
        <f t="shared" si="127"/>
        <v/>
      </c>
      <c r="BC89" s="6" t="str">
        <f t="shared" si="128"/>
        <v/>
      </c>
      <c r="BD89" s="105"/>
      <c r="BE89" s="159"/>
      <c r="BF89" s="159"/>
      <c r="BG89" s="168" t="str">
        <f t="shared" si="129"/>
        <v/>
      </c>
      <c r="BH89" s="5" t="str">
        <f t="shared" si="130"/>
        <v/>
      </c>
      <c r="BI89" s="159"/>
      <c r="BJ89" s="159"/>
      <c r="BK89" s="168" t="str">
        <f t="shared" si="131"/>
        <v/>
      </c>
      <c r="BL89" s="5" t="str">
        <f t="shared" si="132"/>
        <v/>
      </c>
      <c r="BM89" s="159"/>
      <c r="BN89" s="159"/>
      <c r="BO89" s="168" t="str">
        <f t="shared" si="133"/>
        <v/>
      </c>
      <c r="BP89" s="5" t="str">
        <f t="shared" si="134"/>
        <v/>
      </c>
      <c r="BQ89" s="159"/>
      <c r="BR89" s="159"/>
      <c r="BS89" s="168" t="str">
        <f t="shared" si="135"/>
        <v/>
      </c>
      <c r="BT89" s="5" t="str">
        <f t="shared" si="136"/>
        <v/>
      </c>
      <c r="BU89" s="476"/>
      <c r="BV89" s="476"/>
      <c r="BW89" s="168" t="str">
        <f t="shared" si="137"/>
        <v/>
      </c>
      <c r="BX89" s="5" t="str">
        <f t="shared" si="138"/>
        <v/>
      </c>
      <c r="BY89" s="160" t="str">
        <f t="shared" si="139"/>
        <v/>
      </c>
      <c r="BZ89" s="160" t="str">
        <f t="shared" si="140"/>
        <v/>
      </c>
      <c r="CA89" s="160" t="str">
        <f t="shared" si="141"/>
        <v/>
      </c>
      <c r="CB89" s="6" t="str">
        <f t="shared" si="142"/>
        <v/>
      </c>
      <c r="CC89" s="105"/>
      <c r="CD89" s="159"/>
      <c r="CE89" s="159"/>
      <c r="CF89" s="168" t="str">
        <f t="shared" si="143"/>
        <v/>
      </c>
      <c r="CG89" s="5" t="str">
        <f t="shared" si="144"/>
        <v/>
      </c>
      <c r="CH89" s="159"/>
      <c r="CI89" s="159"/>
      <c r="CJ89" s="168" t="str">
        <f t="shared" si="145"/>
        <v/>
      </c>
      <c r="CK89" s="5" t="str">
        <f t="shared" si="146"/>
        <v/>
      </c>
      <c r="CL89" s="159"/>
      <c r="CM89" s="159"/>
      <c r="CN89" s="168" t="str">
        <f t="shared" si="147"/>
        <v/>
      </c>
      <c r="CO89" s="5" t="str">
        <f t="shared" si="148"/>
        <v/>
      </c>
      <c r="CP89" s="159"/>
      <c r="CQ89" s="159"/>
      <c r="CR89" s="168" t="str">
        <f t="shared" si="149"/>
        <v/>
      </c>
      <c r="CS89" s="5" t="str">
        <f t="shared" si="150"/>
        <v/>
      </c>
      <c r="CT89" s="476"/>
      <c r="CU89" s="476"/>
      <c r="CV89" s="168" t="str">
        <f t="shared" si="151"/>
        <v/>
      </c>
      <c r="CW89" s="5" t="str">
        <f t="shared" si="152"/>
        <v/>
      </c>
      <c r="CX89" s="160" t="str">
        <f t="shared" si="153"/>
        <v/>
      </c>
      <c r="CY89" s="160" t="str">
        <f t="shared" si="154"/>
        <v/>
      </c>
      <c r="CZ89" s="160" t="str">
        <f t="shared" si="155"/>
        <v/>
      </c>
      <c r="DA89" s="6" t="str">
        <f t="shared" si="156"/>
        <v/>
      </c>
      <c r="DB89" s="105"/>
      <c r="DC89" s="159"/>
      <c r="DD89" s="159"/>
      <c r="DE89" s="168" t="str">
        <f t="shared" si="157"/>
        <v/>
      </c>
      <c r="DF89" s="5" t="str">
        <f t="shared" si="158"/>
        <v/>
      </c>
      <c r="DG89" s="159"/>
      <c r="DH89" s="159"/>
      <c r="DI89" s="168" t="str">
        <f t="shared" si="159"/>
        <v/>
      </c>
      <c r="DJ89" s="5" t="str">
        <f t="shared" si="160"/>
        <v/>
      </c>
      <c r="DK89" s="159"/>
      <c r="DL89" s="159"/>
      <c r="DM89" s="168" t="str">
        <f t="shared" si="161"/>
        <v/>
      </c>
      <c r="DN89" s="5" t="str">
        <f t="shared" si="162"/>
        <v/>
      </c>
      <c r="DO89" s="159"/>
      <c r="DP89" s="159"/>
      <c r="DQ89" s="168" t="str">
        <f t="shared" si="163"/>
        <v/>
      </c>
      <c r="DR89" s="5" t="str">
        <f t="shared" si="164"/>
        <v/>
      </c>
      <c r="DS89" s="476"/>
      <c r="DT89" s="476"/>
      <c r="DU89" s="168" t="str">
        <f t="shared" si="165"/>
        <v/>
      </c>
      <c r="DV89" s="5" t="str">
        <f t="shared" si="166"/>
        <v/>
      </c>
      <c r="DW89" s="160" t="str">
        <f t="shared" si="167"/>
        <v/>
      </c>
      <c r="DX89" s="160" t="str">
        <f t="shared" si="168"/>
        <v/>
      </c>
      <c r="DY89" s="160" t="str">
        <f t="shared" si="169"/>
        <v/>
      </c>
      <c r="DZ89" s="6" t="str">
        <f t="shared" si="170"/>
        <v/>
      </c>
      <c r="EA89" s="105"/>
      <c r="EB89" s="159"/>
      <c r="EC89" s="159"/>
      <c r="ED89" s="168" t="str">
        <f t="shared" si="171"/>
        <v/>
      </c>
      <c r="EE89" s="5" t="str">
        <f t="shared" si="172"/>
        <v/>
      </c>
      <c r="EF89" s="159"/>
      <c r="EG89" s="159"/>
      <c r="EH89" s="168" t="str">
        <f t="shared" si="173"/>
        <v/>
      </c>
      <c r="EI89" s="5" t="str">
        <f t="shared" si="174"/>
        <v/>
      </c>
      <c r="EJ89" s="159"/>
      <c r="EK89" s="159"/>
      <c r="EL89" s="168" t="str">
        <f t="shared" si="175"/>
        <v/>
      </c>
      <c r="EM89" s="5" t="str">
        <f t="shared" si="176"/>
        <v/>
      </c>
      <c r="EN89" s="159"/>
      <c r="EO89" s="159"/>
      <c r="EP89" s="168" t="str">
        <f t="shared" si="177"/>
        <v/>
      </c>
      <c r="EQ89" s="5" t="str">
        <f t="shared" si="178"/>
        <v/>
      </c>
      <c r="ER89" s="476"/>
      <c r="ES89" s="476"/>
      <c r="ET89" s="168" t="str">
        <f t="shared" si="179"/>
        <v/>
      </c>
      <c r="EU89" s="5" t="str">
        <f t="shared" si="180"/>
        <v/>
      </c>
      <c r="EV89" s="160" t="str">
        <f t="shared" si="181"/>
        <v/>
      </c>
      <c r="EW89" s="160" t="str">
        <f t="shared" si="182"/>
        <v/>
      </c>
      <c r="EX89" s="160" t="str">
        <f t="shared" si="183"/>
        <v/>
      </c>
      <c r="EY89" s="6" t="str">
        <f t="shared" si="184"/>
        <v/>
      </c>
      <c r="EZ89" s="105"/>
      <c r="FA89" s="105"/>
      <c r="FB89" s="105"/>
      <c r="FC89" s="105"/>
      <c r="FD89" s="105"/>
      <c r="FE89" s="106" t="str">
        <f t="shared" si="185"/>
        <v/>
      </c>
      <c r="FF89" s="100" t="str">
        <f t="shared" si="186"/>
        <v xml:space="preserve"> </v>
      </c>
      <c r="FG89" s="105"/>
      <c r="FH89" s="105"/>
      <c r="FI89" s="105"/>
      <c r="FJ89" s="105"/>
      <c r="FK89" s="105"/>
      <c r="FL89" s="107" t="str">
        <f t="shared" si="187"/>
        <v/>
      </c>
      <c r="FM89" s="101" t="str">
        <f t="shared" si="188"/>
        <v xml:space="preserve"> </v>
      </c>
      <c r="FN89" s="105"/>
      <c r="FO89" s="105"/>
      <c r="FP89" s="105"/>
      <c r="FQ89" s="105"/>
      <c r="FR89" s="105"/>
      <c r="FS89" s="204" t="str">
        <f t="shared" si="189"/>
        <v/>
      </c>
      <c r="FT89" s="205" t="str">
        <f t="shared" si="190"/>
        <v xml:space="preserve"> </v>
      </c>
      <c r="FU89" s="477"/>
      <c r="FV89" s="316" t="str">
        <f>IF(AND(C89=""),"-",VLOOKUP(B89,Register!$A$7:$AM$311,19,FALSE))</f>
        <v>-</v>
      </c>
      <c r="FW89" s="7" t="str">
        <f>IF(AND(C89=""),"-",VLOOKUP(B89,Register!$A$7:$AM$311,20,FALSE))</f>
        <v>-</v>
      </c>
      <c r="FX89" s="7" t="str">
        <f>IF(AND(C89=""),"-",VLOOKUP(B89,Register!$A$7:$AM$311,21,FALSE))</f>
        <v>-</v>
      </c>
      <c r="FY89" s="7" t="str">
        <f>IF(AND(C89=""),"-",VLOOKUP(B89,Register!$A$7:$AM$311,22,FALSE))</f>
        <v>-</v>
      </c>
      <c r="FZ89" s="7" t="str">
        <f>IF(AND(C89=""),"-",VLOOKUP(B89,Register!$A$7:$AM$311,23,FALSE))</f>
        <v>-</v>
      </c>
      <c r="GA89" s="7" t="str">
        <f>IF(AND(C89=""),"-",VLOOKUP(B89,Register!$A$7:$AM$311,24,FALSE))</f>
        <v>-</v>
      </c>
      <c r="GB89" s="7" t="str">
        <f>IF(AND(C89=""),"-",VLOOKUP(B89,Register!$A$7:$AM$311,25,FALSE))</f>
        <v>-</v>
      </c>
      <c r="GC89" s="7" t="str">
        <f>IF(AND(C89=""),"-",VLOOKUP(B89,Register!$A$7:$AM$311,26,FALSE))</f>
        <v>-</v>
      </c>
      <c r="GD89" s="7" t="str">
        <f>IF(AND(C89=""),"-",VLOOKUP(B89,Register!$A$7:$AM$311,27,FALSE))</f>
        <v>-</v>
      </c>
      <c r="GE89" s="7" t="str">
        <f>IF(AND(C89=""),"-",VLOOKUP(B89,Register!$A$7:$AM$311,28,FALSE))</f>
        <v>-</v>
      </c>
      <c r="GF89" s="7" t="str">
        <f>IF(AND(C89=""),"-",VLOOKUP(B89,Register!$A$7:$AM$311,29,FALSE))</f>
        <v>-</v>
      </c>
      <c r="GG89" s="7" t="str">
        <f>IF(AND(C89=""),"-",VLOOKUP(B89,Register!$A$7:$AM$311,30,FALSE))</f>
        <v>-</v>
      </c>
      <c r="GH89" s="8" t="str">
        <f>IF(AND(C89=""),"-",VLOOKUP(B89,Register!$A$7:$AM$311,31,FALSE))</f>
        <v>-</v>
      </c>
      <c r="GI89" s="309" t="str">
        <f>IF(AND(C89=""),"",VLOOKUP(B89,Register!$A$7:$CL$311,36,FALSE))</f>
        <v/>
      </c>
      <c r="GJ89" s="182" t="str">
        <f t="shared" si="191"/>
        <v/>
      </c>
      <c r="GK89" s="312" t="str">
        <f t="shared" si="192"/>
        <v/>
      </c>
      <c r="GL89" s="314" t="str">
        <f t="shared" si="193"/>
        <v/>
      </c>
      <c r="GM89" s="3"/>
      <c r="GR89" s="3"/>
      <c r="GS89" s="3"/>
      <c r="GT89" s="3"/>
      <c r="GU89" s="3"/>
      <c r="GV89" s="3"/>
      <c r="GW89" s="3"/>
      <c r="GX89" s="3"/>
      <c r="GY89" s="3"/>
      <c r="GZ89" s="3"/>
      <c r="HA89" s="3"/>
      <c r="HB89" s="3"/>
      <c r="HC89" s="3"/>
      <c r="HD89" s="3"/>
      <c r="HE89" s="3"/>
      <c r="HF89" s="3"/>
      <c r="HG89" s="3"/>
      <c r="HH89" s="3"/>
      <c r="HI89" s="3"/>
      <c r="HJ89" s="3"/>
      <c r="HK89" s="3"/>
      <c r="HL89" s="3"/>
      <c r="HM89" s="3"/>
      <c r="HW89" s="321" t="str">
        <f>IF(ISNA(VLOOKUP(B89,Register!A$7:Z$315,9,FALSE)),"",VLOOKUP(B89,Register!A$7:Z$315,9,FALSE))</f>
        <v/>
      </c>
      <c r="HX89" s="321" t="str">
        <f>IF(ISNA(VLOOKUP(B89,Register!A$7:Z$315,12,FALSE)),"",VLOOKUP(B89,Register!A$7:Z$315,12,FALSE))</f>
        <v/>
      </c>
      <c r="HY89" s="321" t="str">
        <f t="shared" si="194"/>
        <v/>
      </c>
      <c r="HZ89" s="321" t="str">
        <f t="shared" si="195"/>
        <v/>
      </c>
      <c r="IA89" s="321" t="str">
        <f t="shared" si="196"/>
        <v/>
      </c>
      <c r="IB89" s="321" t="str">
        <f t="shared" si="197"/>
        <v/>
      </c>
      <c r="IC89" s="321" t="str">
        <f t="shared" si="198"/>
        <v/>
      </c>
      <c r="ID89" s="321" t="str">
        <f t="shared" si="199"/>
        <v/>
      </c>
      <c r="IE89" s="321" t="str">
        <f t="shared" si="200"/>
        <v/>
      </c>
      <c r="IF89" s="321" t="str">
        <f t="shared" si="201"/>
        <v/>
      </c>
    </row>
    <row r="90" spans="1:240" ht="21">
      <c r="A90" s="172">
        <v>78</v>
      </c>
      <c r="B90" s="197"/>
      <c r="C90" s="196" t="str">
        <f>IF(ISNA(VLOOKUP(B90,Register!A$7:Z$315,3,FALSE)),"",VLOOKUP(B90,Register!A$7:Z$315,3,FALSE))</f>
        <v/>
      </c>
      <c r="D90" s="196" t="str">
        <f>IF(ISNA(VLOOKUP(B90,Register!A$7:Z$315,4,FALSE)),"",VLOOKUP(B90,Register!A$7:Z$315,4,FALSE))</f>
        <v/>
      </c>
      <c r="E90" s="195" t="str">
        <f>IF(ISNA(VLOOKUP(B90,Register!A$7:Z$315,6,FALSE)),"",VLOOKUP(B90,Register!A$7:Z$315,6,FALSE))</f>
        <v/>
      </c>
      <c r="F90" s="105"/>
      <c r="G90" s="159"/>
      <c r="H90" s="159"/>
      <c r="I90" s="168" t="str">
        <f t="shared" si="103"/>
        <v/>
      </c>
      <c r="J90" s="5" t="str">
        <f t="shared" si="104"/>
        <v/>
      </c>
      <c r="K90" s="159"/>
      <c r="L90" s="159"/>
      <c r="M90" s="168" t="str">
        <f t="shared" si="105"/>
        <v/>
      </c>
      <c r="N90" s="5" t="str">
        <f t="shared" si="106"/>
        <v/>
      </c>
      <c r="O90" s="159"/>
      <c r="P90" s="159"/>
      <c r="Q90" s="168" t="str">
        <f t="shared" si="107"/>
        <v/>
      </c>
      <c r="R90" s="5" t="str">
        <f t="shared" si="108"/>
        <v/>
      </c>
      <c r="S90" s="159"/>
      <c r="T90" s="159"/>
      <c r="U90" s="168" t="str">
        <f t="shared" si="109"/>
        <v/>
      </c>
      <c r="V90" s="5" t="str">
        <f t="shared" si="110"/>
        <v/>
      </c>
      <c r="W90" s="476"/>
      <c r="X90" s="476"/>
      <c r="Y90" s="168" t="str">
        <f t="shared" si="111"/>
        <v/>
      </c>
      <c r="Z90" s="5" t="str">
        <f t="shared" si="112"/>
        <v/>
      </c>
      <c r="AA90" s="160" t="str">
        <f t="shared" si="101"/>
        <v/>
      </c>
      <c r="AB90" s="160" t="str">
        <f t="shared" si="102"/>
        <v/>
      </c>
      <c r="AC90" s="160" t="str">
        <f t="shared" si="113"/>
        <v/>
      </c>
      <c r="AD90" s="6" t="str">
        <f t="shared" si="114"/>
        <v/>
      </c>
      <c r="AE90" s="105"/>
      <c r="AF90" s="159"/>
      <c r="AG90" s="159"/>
      <c r="AH90" s="168" t="str">
        <f t="shared" si="115"/>
        <v/>
      </c>
      <c r="AI90" s="5" t="str">
        <f t="shared" si="116"/>
        <v/>
      </c>
      <c r="AJ90" s="159"/>
      <c r="AK90" s="159"/>
      <c r="AL90" s="168" t="str">
        <f t="shared" si="117"/>
        <v/>
      </c>
      <c r="AM90" s="5" t="str">
        <f t="shared" si="118"/>
        <v/>
      </c>
      <c r="AN90" s="159"/>
      <c r="AO90" s="159"/>
      <c r="AP90" s="168" t="str">
        <f t="shared" si="119"/>
        <v/>
      </c>
      <c r="AQ90" s="5" t="str">
        <f t="shared" si="120"/>
        <v/>
      </c>
      <c r="AR90" s="159"/>
      <c r="AS90" s="159"/>
      <c r="AT90" s="168" t="str">
        <f t="shared" si="121"/>
        <v/>
      </c>
      <c r="AU90" s="5" t="str">
        <f t="shared" si="122"/>
        <v/>
      </c>
      <c r="AV90" s="476"/>
      <c r="AW90" s="476"/>
      <c r="AX90" s="168" t="str">
        <f t="shared" si="123"/>
        <v/>
      </c>
      <c r="AY90" s="5" t="str">
        <f t="shared" si="124"/>
        <v/>
      </c>
      <c r="AZ90" s="160" t="str">
        <f t="shared" si="125"/>
        <v/>
      </c>
      <c r="BA90" s="160" t="str">
        <f t="shared" si="126"/>
        <v/>
      </c>
      <c r="BB90" s="160" t="str">
        <f t="shared" si="127"/>
        <v/>
      </c>
      <c r="BC90" s="6" t="str">
        <f t="shared" si="128"/>
        <v/>
      </c>
      <c r="BD90" s="105"/>
      <c r="BE90" s="159"/>
      <c r="BF90" s="159"/>
      <c r="BG90" s="168" t="str">
        <f t="shared" si="129"/>
        <v/>
      </c>
      <c r="BH90" s="5" t="str">
        <f t="shared" si="130"/>
        <v/>
      </c>
      <c r="BI90" s="159"/>
      <c r="BJ90" s="159"/>
      <c r="BK90" s="168" t="str">
        <f t="shared" si="131"/>
        <v/>
      </c>
      <c r="BL90" s="5" t="str">
        <f t="shared" si="132"/>
        <v/>
      </c>
      <c r="BM90" s="159"/>
      <c r="BN90" s="159"/>
      <c r="BO90" s="168" t="str">
        <f t="shared" si="133"/>
        <v/>
      </c>
      <c r="BP90" s="5" t="str">
        <f t="shared" si="134"/>
        <v/>
      </c>
      <c r="BQ90" s="159"/>
      <c r="BR90" s="159"/>
      <c r="BS90" s="168" t="str">
        <f t="shared" si="135"/>
        <v/>
      </c>
      <c r="BT90" s="5" t="str">
        <f t="shared" si="136"/>
        <v/>
      </c>
      <c r="BU90" s="476"/>
      <c r="BV90" s="476"/>
      <c r="BW90" s="168" t="str">
        <f t="shared" si="137"/>
        <v/>
      </c>
      <c r="BX90" s="5" t="str">
        <f t="shared" si="138"/>
        <v/>
      </c>
      <c r="BY90" s="160" t="str">
        <f t="shared" si="139"/>
        <v/>
      </c>
      <c r="BZ90" s="160" t="str">
        <f t="shared" si="140"/>
        <v/>
      </c>
      <c r="CA90" s="160" t="str">
        <f t="shared" si="141"/>
        <v/>
      </c>
      <c r="CB90" s="6" t="str">
        <f t="shared" si="142"/>
        <v/>
      </c>
      <c r="CC90" s="105"/>
      <c r="CD90" s="159"/>
      <c r="CE90" s="159"/>
      <c r="CF90" s="168" t="str">
        <f t="shared" si="143"/>
        <v/>
      </c>
      <c r="CG90" s="5" t="str">
        <f t="shared" si="144"/>
        <v/>
      </c>
      <c r="CH90" s="159"/>
      <c r="CI90" s="159"/>
      <c r="CJ90" s="168" t="str">
        <f t="shared" si="145"/>
        <v/>
      </c>
      <c r="CK90" s="5" t="str">
        <f t="shared" si="146"/>
        <v/>
      </c>
      <c r="CL90" s="159"/>
      <c r="CM90" s="159"/>
      <c r="CN90" s="168" t="str">
        <f t="shared" si="147"/>
        <v/>
      </c>
      <c r="CO90" s="5" t="str">
        <f t="shared" si="148"/>
        <v/>
      </c>
      <c r="CP90" s="159"/>
      <c r="CQ90" s="159"/>
      <c r="CR90" s="168" t="str">
        <f t="shared" si="149"/>
        <v/>
      </c>
      <c r="CS90" s="5" t="str">
        <f t="shared" si="150"/>
        <v/>
      </c>
      <c r="CT90" s="476"/>
      <c r="CU90" s="476"/>
      <c r="CV90" s="168" t="str">
        <f t="shared" si="151"/>
        <v/>
      </c>
      <c r="CW90" s="5" t="str">
        <f t="shared" si="152"/>
        <v/>
      </c>
      <c r="CX90" s="160" t="str">
        <f t="shared" si="153"/>
        <v/>
      </c>
      <c r="CY90" s="160" t="str">
        <f t="shared" si="154"/>
        <v/>
      </c>
      <c r="CZ90" s="160" t="str">
        <f t="shared" si="155"/>
        <v/>
      </c>
      <c r="DA90" s="6" t="str">
        <f t="shared" si="156"/>
        <v/>
      </c>
      <c r="DB90" s="105"/>
      <c r="DC90" s="159"/>
      <c r="DD90" s="159"/>
      <c r="DE90" s="168" t="str">
        <f t="shared" si="157"/>
        <v/>
      </c>
      <c r="DF90" s="5" t="str">
        <f t="shared" si="158"/>
        <v/>
      </c>
      <c r="DG90" s="159"/>
      <c r="DH90" s="159"/>
      <c r="DI90" s="168" t="str">
        <f t="shared" si="159"/>
        <v/>
      </c>
      <c r="DJ90" s="5" t="str">
        <f t="shared" si="160"/>
        <v/>
      </c>
      <c r="DK90" s="159"/>
      <c r="DL90" s="159"/>
      <c r="DM90" s="168" t="str">
        <f t="shared" si="161"/>
        <v/>
      </c>
      <c r="DN90" s="5" t="str">
        <f t="shared" si="162"/>
        <v/>
      </c>
      <c r="DO90" s="159"/>
      <c r="DP90" s="159"/>
      <c r="DQ90" s="168" t="str">
        <f t="shared" si="163"/>
        <v/>
      </c>
      <c r="DR90" s="5" t="str">
        <f t="shared" si="164"/>
        <v/>
      </c>
      <c r="DS90" s="476"/>
      <c r="DT90" s="476"/>
      <c r="DU90" s="168" t="str">
        <f t="shared" si="165"/>
        <v/>
      </c>
      <c r="DV90" s="5" t="str">
        <f t="shared" si="166"/>
        <v/>
      </c>
      <c r="DW90" s="160" t="str">
        <f t="shared" si="167"/>
        <v/>
      </c>
      <c r="DX90" s="160" t="str">
        <f t="shared" si="168"/>
        <v/>
      </c>
      <c r="DY90" s="160" t="str">
        <f t="shared" si="169"/>
        <v/>
      </c>
      <c r="DZ90" s="6" t="str">
        <f t="shared" si="170"/>
        <v/>
      </c>
      <c r="EA90" s="105"/>
      <c r="EB90" s="159"/>
      <c r="EC90" s="159"/>
      <c r="ED90" s="168" t="str">
        <f t="shared" si="171"/>
        <v/>
      </c>
      <c r="EE90" s="5" t="str">
        <f t="shared" si="172"/>
        <v/>
      </c>
      <c r="EF90" s="159"/>
      <c r="EG90" s="159"/>
      <c r="EH90" s="168" t="str">
        <f t="shared" si="173"/>
        <v/>
      </c>
      <c r="EI90" s="5" t="str">
        <f t="shared" si="174"/>
        <v/>
      </c>
      <c r="EJ90" s="159"/>
      <c r="EK90" s="159"/>
      <c r="EL90" s="168" t="str">
        <f t="shared" si="175"/>
        <v/>
      </c>
      <c r="EM90" s="5" t="str">
        <f t="shared" si="176"/>
        <v/>
      </c>
      <c r="EN90" s="159"/>
      <c r="EO90" s="159"/>
      <c r="EP90" s="168" t="str">
        <f t="shared" si="177"/>
        <v/>
      </c>
      <c r="EQ90" s="5" t="str">
        <f t="shared" si="178"/>
        <v/>
      </c>
      <c r="ER90" s="476"/>
      <c r="ES90" s="476"/>
      <c r="ET90" s="168" t="str">
        <f t="shared" si="179"/>
        <v/>
      </c>
      <c r="EU90" s="5" t="str">
        <f t="shared" si="180"/>
        <v/>
      </c>
      <c r="EV90" s="160" t="str">
        <f t="shared" si="181"/>
        <v/>
      </c>
      <c r="EW90" s="160" t="str">
        <f t="shared" si="182"/>
        <v/>
      </c>
      <c r="EX90" s="160" t="str">
        <f t="shared" si="183"/>
        <v/>
      </c>
      <c r="EY90" s="6" t="str">
        <f t="shared" si="184"/>
        <v/>
      </c>
      <c r="EZ90" s="105"/>
      <c r="FA90" s="105"/>
      <c r="FB90" s="105"/>
      <c r="FC90" s="105"/>
      <c r="FD90" s="105"/>
      <c r="FE90" s="106" t="str">
        <f t="shared" si="185"/>
        <v/>
      </c>
      <c r="FF90" s="100" t="str">
        <f t="shared" si="186"/>
        <v xml:space="preserve"> </v>
      </c>
      <c r="FG90" s="105"/>
      <c r="FH90" s="105"/>
      <c r="FI90" s="105"/>
      <c r="FJ90" s="105"/>
      <c r="FK90" s="105"/>
      <c r="FL90" s="107" t="str">
        <f t="shared" si="187"/>
        <v/>
      </c>
      <c r="FM90" s="101" t="str">
        <f t="shared" si="188"/>
        <v xml:space="preserve"> </v>
      </c>
      <c r="FN90" s="105"/>
      <c r="FO90" s="105"/>
      <c r="FP90" s="105"/>
      <c r="FQ90" s="105"/>
      <c r="FR90" s="105"/>
      <c r="FS90" s="204" t="str">
        <f t="shared" si="189"/>
        <v/>
      </c>
      <c r="FT90" s="205" t="str">
        <f t="shared" si="190"/>
        <v xml:space="preserve"> </v>
      </c>
      <c r="FU90" s="477"/>
      <c r="FV90" s="316" t="str">
        <f>IF(AND(C90=""),"-",VLOOKUP(B90,Register!$A$7:$AM$311,19,FALSE))</f>
        <v>-</v>
      </c>
      <c r="FW90" s="7" t="str">
        <f>IF(AND(C90=""),"-",VLOOKUP(B90,Register!$A$7:$AM$311,20,FALSE))</f>
        <v>-</v>
      </c>
      <c r="FX90" s="7" t="str">
        <f>IF(AND(C90=""),"-",VLOOKUP(B90,Register!$A$7:$AM$311,21,FALSE))</f>
        <v>-</v>
      </c>
      <c r="FY90" s="7" t="str">
        <f>IF(AND(C90=""),"-",VLOOKUP(B90,Register!$A$7:$AM$311,22,FALSE))</f>
        <v>-</v>
      </c>
      <c r="FZ90" s="7" t="str">
        <f>IF(AND(C90=""),"-",VLOOKUP(B90,Register!$A$7:$AM$311,23,FALSE))</f>
        <v>-</v>
      </c>
      <c r="GA90" s="7" t="str">
        <f>IF(AND(C90=""),"-",VLOOKUP(B90,Register!$A$7:$AM$311,24,FALSE))</f>
        <v>-</v>
      </c>
      <c r="GB90" s="7" t="str">
        <f>IF(AND(C90=""),"-",VLOOKUP(B90,Register!$A$7:$AM$311,25,FALSE))</f>
        <v>-</v>
      </c>
      <c r="GC90" s="7" t="str">
        <f>IF(AND(C90=""),"-",VLOOKUP(B90,Register!$A$7:$AM$311,26,FALSE))</f>
        <v>-</v>
      </c>
      <c r="GD90" s="7" t="str">
        <f>IF(AND(C90=""),"-",VLOOKUP(B90,Register!$A$7:$AM$311,27,FALSE))</f>
        <v>-</v>
      </c>
      <c r="GE90" s="7" t="str">
        <f>IF(AND(C90=""),"-",VLOOKUP(B90,Register!$A$7:$AM$311,28,FALSE))</f>
        <v>-</v>
      </c>
      <c r="GF90" s="7" t="str">
        <f>IF(AND(C90=""),"-",VLOOKUP(B90,Register!$A$7:$AM$311,29,FALSE))</f>
        <v>-</v>
      </c>
      <c r="GG90" s="7" t="str">
        <f>IF(AND(C90=""),"-",VLOOKUP(B90,Register!$A$7:$AM$311,30,FALSE))</f>
        <v>-</v>
      </c>
      <c r="GH90" s="8" t="str">
        <f>IF(AND(C90=""),"-",VLOOKUP(B90,Register!$A$7:$AM$311,31,FALSE))</f>
        <v>-</v>
      </c>
      <c r="GI90" s="309" t="str">
        <f>IF(AND(C90=""),"",VLOOKUP(B90,Register!$A$7:$CL$311,36,FALSE))</f>
        <v/>
      </c>
      <c r="GJ90" s="182" t="str">
        <f t="shared" si="191"/>
        <v/>
      </c>
      <c r="GK90" s="312" t="str">
        <f t="shared" si="192"/>
        <v/>
      </c>
      <c r="GL90" s="314" t="str">
        <f t="shared" si="193"/>
        <v/>
      </c>
      <c r="GM90" s="3"/>
      <c r="GR90" s="3"/>
      <c r="GS90" s="3"/>
      <c r="GT90" s="3"/>
      <c r="GU90" s="3"/>
      <c r="GV90" s="3"/>
      <c r="GW90" s="3"/>
      <c r="GX90" s="3"/>
      <c r="GY90" s="3"/>
      <c r="GZ90" s="3"/>
      <c r="HA90" s="3"/>
      <c r="HB90" s="3"/>
      <c r="HC90" s="3"/>
      <c r="HD90" s="3"/>
      <c r="HE90" s="3"/>
      <c r="HF90" s="3"/>
      <c r="HG90" s="3"/>
      <c r="HH90" s="3"/>
      <c r="HI90" s="3"/>
      <c r="HJ90" s="3"/>
      <c r="HK90" s="3"/>
      <c r="HL90" s="3"/>
      <c r="HM90" s="3"/>
      <c r="HW90" s="321" t="str">
        <f>IF(ISNA(VLOOKUP(B90,Register!A$7:Z$315,9,FALSE)),"",VLOOKUP(B90,Register!A$7:Z$315,9,FALSE))</f>
        <v/>
      </c>
      <c r="HX90" s="321" t="str">
        <f>IF(ISNA(VLOOKUP(B90,Register!A$7:Z$315,12,FALSE)),"",VLOOKUP(B90,Register!A$7:Z$315,12,FALSE))</f>
        <v/>
      </c>
      <c r="HY90" s="321" t="str">
        <f t="shared" si="194"/>
        <v/>
      </c>
      <c r="HZ90" s="321" t="str">
        <f t="shared" si="195"/>
        <v/>
      </c>
      <c r="IA90" s="321" t="str">
        <f t="shared" si="196"/>
        <v/>
      </c>
      <c r="IB90" s="321" t="str">
        <f t="shared" si="197"/>
        <v/>
      </c>
      <c r="IC90" s="321" t="str">
        <f t="shared" si="198"/>
        <v/>
      </c>
      <c r="ID90" s="321" t="str">
        <f t="shared" si="199"/>
        <v/>
      </c>
      <c r="IE90" s="321" t="str">
        <f t="shared" si="200"/>
        <v/>
      </c>
      <c r="IF90" s="321" t="str">
        <f t="shared" si="201"/>
        <v/>
      </c>
    </row>
    <row r="91" spans="1:240" ht="21">
      <c r="A91" s="172">
        <v>79</v>
      </c>
      <c r="B91" s="197"/>
      <c r="C91" s="196" t="str">
        <f>IF(ISNA(VLOOKUP(B91,Register!A$7:Z$315,3,FALSE)),"",VLOOKUP(B91,Register!A$7:Z$315,3,FALSE))</f>
        <v/>
      </c>
      <c r="D91" s="196" t="str">
        <f>IF(ISNA(VLOOKUP(B91,Register!A$7:Z$315,4,FALSE)),"",VLOOKUP(B91,Register!A$7:Z$315,4,FALSE))</f>
        <v/>
      </c>
      <c r="E91" s="195" t="str">
        <f>IF(ISNA(VLOOKUP(B91,Register!A$7:Z$315,6,FALSE)),"",VLOOKUP(B91,Register!A$7:Z$315,6,FALSE))</f>
        <v/>
      </c>
      <c r="F91" s="105"/>
      <c r="G91" s="159"/>
      <c r="H91" s="159"/>
      <c r="I91" s="168" t="str">
        <f t="shared" si="103"/>
        <v/>
      </c>
      <c r="J91" s="5" t="str">
        <f t="shared" si="104"/>
        <v/>
      </c>
      <c r="K91" s="159"/>
      <c r="L91" s="159"/>
      <c r="M91" s="168" t="str">
        <f t="shared" si="105"/>
        <v/>
      </c>
      <c r="N91" s="5" t="str">
        <f t="shared" si="106"/>
        <v/>
      </c>
      <c r="O91" s="159"/>
      <c r="P91" s="159"/>
      <c r="Q91" s="168" t="str">
        <f t="shared" si="107"/>
        <v/>
      </c>
      <c r="R91" s="5" t="str">
        <f t="shared" si="108"/>
        <v/>
      </c>
      <c r="S91" s="159"/>
      <c r="T91" s="159"/>
      <c r="U91" s="168" t="str">
        <f t="shared" si="109"/>
        <v/>
      </c>
      <c r="V91" s="5" t="str">
        <f t="shared" si="110"/>
        <v/>
      </c>
      <c r="W91" s="476"/>
      <c r="X91" s="476"/>
      <c r="Y91" s="168" t="str">
        <f t="shared" si="111"/>
        <v/>
      </c>
      <c r="Z91" s="5" t="str">
        <f t="shared" si="112"/>
        <v/>
      </c>
      <c r="AA91" s="160" t="str">
        <f t="shared" si="101"/>
        <v/>
      </c>
      <c r="AB91" s="160" t="str">
        <f t="shared" si="102"/>
        <v/>
      </c>
      <c r="AC91" s="160" t="str">
        <f t="shared" si="113"/>
        <v/>
      </c>
      <c r="AD91" s="6" t="str">
        <f t="shared" si="114"/>
        <v/>
      </c>
      <c r="AE91" s="105"/>
      <c r="AF91" s="159"/>
      <c r="AG91" s="159"/>
      <c r="AH91" s="168" t="str">
        <f t="shared" si="115"/>
        <v/>
      </c>
      <c r="AI91" s="5" t="str">
        <f t="shared" si="116"/>
        <v/>
      </c>
      <c r="AJ91" s="159"/>
      <c r="AK91" s="159"/>
      <c r="AL91" s="168" t="str">
        <f t="shared" si="117"/>
        <v/>
      </c>
      <c r="AM91" s="5" t="str">
        <f t="shared" si="118"/>
        <v/>
      </c>
      <c r="AN91" s="159"/>
      <c r="AO91" s="159"/>
      <c r="AP91" s="168" t="str">
        <f t="shared" si="119"/>
        <v/>
      </c>
      <c r="AQ91" s="5" t="str">
        <f t="shared" si="120"/>
        <v/>
      </c>
      <c r="AR91" s="159"/>
      <c r="AS91" s="159"/>
      <c r="AT91" s="168" t="str">
        <f t="shared" si="121"/>
        <v/>
      </c>
      <c r="AU91" s="5" t="str">
        <f t="shared" si="122"/>
        <v/>
      </c>
      <c r="AV91" s="476"/>
      <c r="AW91" s="476"/>
      <c r="AX91" s="168" t="str">
        <f t="shared" si="123"/>
        <v/>
      </c>
      <c r="AY91" s="5" t="str">
        <f t="shared" si="124"/>
        <v/>
      </c>
      <c r="AZ91" s="160" t="str">
        <f t="shared" si="125"/>
        <v/>
      </c>
      <c r="BA91" s="160" t="str">
        <f t="shared" si="126"/>
        <v/>
      </c>
      <c r="BB91" s="160" t="str">
        <f t="shared" si="127"/>
        <v/>
      </c>
      <c r="BC91" s="6" t="str">
        <f t="shared" si="128"/>
        <v/>
      </c>
      <c r="BD91" s="105"/>
      <c r="BE91" s="159"/>
      <c r="BF91" s="159"/>
      <c r="BG91" s="168" t="str">
        <f t="shared" si="129"/>
        <v/>
      </c>
      <c r="BH91" s="5" t="str">
        <f t="shared" si="130"/>
        <v/>
      </c>
      <c r="BI91" s="159"/>
      <c r="BJ91" s="159"/>
      <c r="BK91" s="168" t="str">
        <f t="shared" si="131"/>
        <v/>
      </c>
      <c r="BL91" s="5" t="str">
        <f t="shared" si="132"/>
        <v/>
      </c>
      <c r="BM91" s="159"/>
      <c r="BN91" s="159"/>
      <c r="BO91" s="168" t="str">
        <f t="shared" si="133"/>
        <v/>
      </c>
      <c r="BP91" s="5" t="str">
        <f t="shared" si="134"/>
        <v/>
      </c>
      <c r="BQ91" s="159"/>
      <c r="BR91" s="159"/>
      <c r="BS91" s="168" t="str">
        <f t="shared" si="135"/>
        <v/>
      </c>
      <c r="BT91" s="5" t="str">
        <f t="shared" si="136"/>
        <v/>
      </c>
      <c r="BU91" s="476"/>
      <c r="BV91" s="476"/>
      <c r="BW91" s="168" t="str">
        <f t="shared" si="137"/>
        <v/>
      </c>
      <c r="BX91" s="5" t="str">
        <f t="shared" si="138"/>
        <v/>
      </c>
      <c r="BY91" s="160" t="str">
        <f t="shared" si="139"/>
        <v/>
      </c>
      <c r="BZ91" s="160" t="str">
        <f t="shared" si="140"/>
        <v/>
      </c>
      <c r="CA91" s="160" t="str">
        <f t="shared" si="141"/>
        <v/>
      </c>
      <c r="CB91" s="6" t="str">
        <f t="shared" si="142"/>
        <v/>
      </c>
      <c r="CC91" s="105"/>
      <c r="CD91" s="159"/>
      <c r="CE91" s="159"/>
      <c r="CF91" s="168" t="str">
        <f t="shared" si="143"/>
        <v/>
      </c>
      <c r="CG91" s="5" t="str">
        <f t="shared" si="144"/>
        <v/>
      </c>
      <c r="CH91" s="159"/>
      <c r="CI91" s="159"/>
      <c r="CJ91" s="168" t="str">
        <f t="shared" si="145"/>
        <v/>
      </c>
      <c r="CK91" s="5" t="str">
        <f t="shared" si="146"/>
        <v/>
      </c>
      <c r="CL91" s="159"/>
      <c r="CM91" s="159"/>
      <c r="CN91" s="168" t="str">
        <f t="shared" si="147"/>
        <v/>
      </c>
      <c r="CO91" s="5" t="str">
        <f t="shared" si="148"/>
        <v/>
      </c>
      <c r="CP91" s="159"/>
      <c r="CQ91" s="159"/>
      <c r="CR91" s="168" t="str">
        <f t="shared" si="149"/>
        <v/>
      </c>
      <c r="CS91" s="5" t="str">
        <f t="shared" si="150"/>
        <v/>
      </c>
      <c r="CT91" s="476"/>
      <c r="CU91" s="476"/>
      <c r="CV91" s="168" t="str">
        <f t="shared" si="151"/>
        <v/>
      </c>
      <c r="CW91" s="5" t="str">
        <f t="shared" si="152"/>
        <v/>
      </c>
      <c r="CX91" s="160" t="str">
        <f t="shared" si="153"/>
        <v/>
      </c>
      <c r="CY91" s="160" t="str">
        <f t="shared" si="154"/>
        <v/>
      </c>
      <c r="CZ91" s="160" t="str">
        <f t="shared" si="155"/>
        <v/>
      </c>
      <c r="DA91" s="6" t="str">
        <f t="shared" si="156"/>
        <v/>
      </c>
      <c r="DB91" s="105"/>
      <c r="DC91" s="159"/>
      <c r="DD91" s="159"/>
      <c r="DE91" s="168" t="str">
        <f t="shared" si="157"/>
        <v/>
      </c>
      <c r="DF91" s="5" t="str">
        <f t="shared" si="158"/>
        <v/>
      </c>
      <c r="DG91" s="159"/>
      <c r="DH91" s="159"/>
      <c r="DI91" s="168" t="str">
        <f t="shared" si="159"/>
        <v/>
      </c>
      <c r="DJ91" s="5" t="str">
        <f t="shared" si="160"/>
        <v/>
      </c>
      <c r="DK91" s="159"/>
      <c r="DL91" s="159"/>
      <c r="DM91" s="168" t="str">
        <f t="shared" si="161"/>
        <v/>
      </c>
      <c r="DN91" s="5" t="str">
        <f t="shared" si="162"/>
        <v/>
      </c>
      <c r="DO91" s="159"/>
      <c r="DP91" s="159"/>
      <c r="DQ91" s="168" t="str">
        <f t="shared" si="163"/>
        <v/>
      </c>
      <c r="DR91" s="5" t="str">
        <f t="shared" si="164"/>
        <v/>
      </c>
      <c r="DS91" s="476"/>
      <c r="DT91" s="476"/>
      <c r="DU91" s="168" t="str">
        <f t="shared" si="165"/>
        <v/>
      </c>
      <c r="DV91" s="5" t="str">
        <f t="shared" si="166"/>
        <v/>
      </c>
      <c r="DW91" s="160" t="str">
        <f t="shared" si="167"/>
        <v/>
      </c>
      <c r="DX91" s="160" t="str">
        <f t="shared" si="168"/>
        <v/>
      </c>
      <c r="DY91" s="160" t="str">
        <f t="shared" si="169"/>
        <v/>
      </c>
      <c r="DZ91" s="6" t="str">
        <f t="shared" si="170"/>
        <v/>
      </c>
      <c r="EA91" s="105"/>
      <c r="EB91" s="159"/>
      <c r="EC91" s="159"/>
      <c r="ED91" s="168" t="str">
        <f t="shared" si="171"/>
        <v/>
      </c>
      <c r="EE91" s="5" t="str">
        <f t="shared" si="172"/>
        <v/>
      </c>
      <c r="EF91" s="159"/>
      <c r="EG91" s="159"/>
      <c r="EH91" s="168" t="str">
        <f t="shared" si="173"/>
        <v/>
      </c>
      <c r="EI91" s="5" t="str">
        <f t="shared" si="174"/>
        <v/>
      </c>
      <c r="EJ91" s="159"/>
      <c r="EK91" s="159"/>
      <c r="EL91" s="168" t="str">
        <f t="shared" si="175"/>
        <v/>
      </c>
      <c r="EM91" s="5" t="str">
        <f t="shared" si="176"/>
        <v/>
      </c>
      <c r="EN91" s="159"/>
      <c r="EO91" s="159"/>
      <c r="EP91" s="168" t="str">
        <f t="shared" si="177"/>
        <v/>
      </c>
      <c r="EQ91" s="5" t="str">
        <f t="shared" si="178"/>
        <v/>
      </c>
      <c r="ER91" s="476"/>
      <c r="ES91" s="476"/>
      <c r="ET91" s="168" t="str">
        <f t="shared" si="179"/>
        <v/>
      </c>
      <c r="EU91" s="5" t="str">
        <f t="shared" si="180"/>
        <v/>
      </c>
      <c r="EV91" s="160" t="str">
        <f t="shared" si="181"/>
        <v/>
      </c>
      <c r="EW91" s="160" t="str">
        <f t="shared" si="182"/>
        <v/>
      </c>
      <c r="EX91" s="160" t="str">
        <f t="shared" si="183"/>
        <v/>
      </c>
      <c r="EY91" s="6" t="str">
        <f t="shared" si="184"/>
        <v/>
      </c>
      <c r="EZ91" s="105"/>
      <c r="FA91" s="105"/>
      <c r="FB91" s="105"/>
      <c r="FC91" s="105"/>
      <c r="FD91" s="105"/>
      <c r="FE91" s="106" t="str">
        <f t="shared" si="185"/>
        <v/>
      </c>
      <c r="FF91" s="100" t="str">
        <f t="shared" si="186"/>
        <v xml:space="preserve"> </v>
      </c>
      <c r="FG91" s="105"/>
      <c r="FH91" s="105"/>
      <c r="FI91" s="105"/>
      <c r="FJ91" s="105"/>
      <c r="FK91" s="105"/>
      <c r="FL91" s="107" t="str">
        <f t="shared" si="187"/>
        <v/>
      </c>
      <c r="FM91" s="101" t="str">
        <f t="shared" si="188"/>
        <v xml:space="preserve"> </v>
      </c>
      <c r="FN91" s="105"/>
      <c r="FO91" s="105"/>
      <c r="FP91" s="105"/>
      <c r="FQ91" s="105"/>
      <c r="FR91" s="105"/>
      <c r="FS91" s="204" t="str">
        <f t="shared" si="189"/>
        <v/>
      </c>
      <c r="FT91" s="205" t="str">
        <f t="shared" si="190"/>
        <v xml:space="preserve"> </v>
      </c>
      <c r="FU91" s="477"/>
      <c r="FV91" s="316" t="str">
        <f>IF(AND(C91=""),"-",VLOOKUP(B91,Register!$A$7:$AM$311,19,FALSE))</f>
        <v>-</v>
      </c>
      <c r="FW91" s="7" t="str">
        <f>IF(AND(C91=""),"-",VLOOKUP(B91,Register!$A$7:$AM$311,20,FALSE))</f>
        <v>-</v>
      </c>
      <c r="FX91" s="7" t="str">
        <f>IF(AND(C91=""),"-",VLOOKUP(B91,Register!$A$7:$AM$311,21,FALSE))</f>
        <v>-</v>
      </c>
      <c r="FY91" s="7" t="str">
        <f>IF(AND(C91=""),"-",VLOOKUP(B91,Register!$A$7:$AM$311,22,FALSE))</f>
        <v>-</v>
      </c>
      <c r="FZ91" s="7" t="str">
        <f>IF(AND(C91=""),"-",VLOOKUP(B91,Register!$A$7:$AM$311,23,FALSE))</f>
        <v>-</v>
      </c>
      <c r="GA91" s="7" t="str">
        <f>IF(AND(C91=""),"-",VLOOKUP(B91,Register!$A$7:$AM$311,24,FALSE))</f>
        <v>-</v>
      </c>
      <c r="GB91" s="7" t="str">
        <f>IF(AND(C91=""),"-",VLOOKUP(B91,Register!$A$7:$AM$311,25,FALSE))</f>
        <v>-</v>
      </c>
      <c r="GC91" s="7" t="str">
        <f>IF(AND(C91=""),"-",VLOOKUP(B91,Register!$A$7:$AM$311,26,FALSE))</f>
        <v>-</v>
      </c>
      <c r="GD91" s="7" t="str">
        <f>IF(AND(C91=""),"-",VLOOKUP(B91,Register!$A$7:$AM$311,27,FALSE))</f>
        <v>-</v>
      </c>
      <c r="GE91" s="7" t="str">
        <f>IF(AND(C91=""),"-",VLOOKUP(B91,Register!$A$7:$AM$311,28,FALSE))</f>
        <v>-</v>
      </c>
      <c r="GF91" s="7" t="str">
        <f>IF(AND(C91=""),"-",VLOOKUP(B91,Register!$A$7:$AM$311,29,FALSE))</f>
        <v>-</v>
      </c>
      <c r="GG91" s="7" t="str">
        <f>IF(AND(C91=""),"-",VLOOKUP(B91,Register!$A$7:$AM$311,30,FALSE))</f>
        <v>-</v>
      </c>
      <c r="GH91" s="8" t="str">
        <f>IF(AND(C91=""),"-",VLOOKUP(B91,Register!$A$7:$AM$311,31,FALSE))</f>
        <v>-</v>
      </c>
      <c r="GI91" s="309" t="str">
        <f>IF(AND(C91=""),"",VLOOKUP(B91,Register!$A$7:$CL$311,36,FALSE))</f>
        <v/>
      </c>
      <c r="GJ91" s="182" t="str">
        <f t="shared" si="191"/>
        <v/>
      </c>
      <c r="GK91" s="312" t="str">
        <f t="shared" si="192"/>
        <v/>
      </c>
      <c r="GL91" s="314" t="str">
        <f t="shared" si="193"/>
        <v/>
      </c>
      <c r="GM91" s="3"/>
      <c r="GR91" s="3"/>
      <c r="GS91" s="3"/>
      <c r="GT91" s="3"/>
      <c r="GU91" s="3"/>
      <c r="GV91" s="3"/>
      <c r="GW91" s="3"/>
      <c r="GX91" s="3"/>
      <c r="GY91" s="3"/>
      <c r="GZ91" s="3"/>
      <c r="HA91" s="3"/>
      <c r="HB91" s="3"/>
      <c r="HC91" s="3"/>
      <c r="HD91" s="3"/>
      <c r="HE91" s="3"/>
      <c r="HF91" s="3"/>
      <c r="HG91" s="3"/>
      <c r="HH91" s="3"/>
      <c r="HI91" s="3"/>
      <c r="HJ91" s="3"/>
      <c r="HK91" s="3"/>
      <c r="HL91" s="3"/>
      <c r="HM91" s="3"/>
      <c r="HW91" s="321" t="str">
        <f>IF(ISNA(VLOOKUP(B91,Register!A$7:Z$315,9,FALSE)),"",VLOOKUP(B91,Register!A$7:Z$315,9,FALSE))</f>
        <v/>
      </c>
      <c r="HX91" s="321" t="str">
        <f>IF(ISNA(VLOOKUP(B91,Register!A$7:Z$315,12,FALSE)),"",VLOOKUP(B91,Register!A$7:Z$315,12,FALSE))</f>
        <v/>
      </c>
      <c r="HY91" s="321" t="str">
        <f t="shared" si="194"/>
        <v/>
      </c>
      <c r="HZ91" s="321" t="str">
        <f t="shared" si="195"/>
        <v/>
      </c>
      <c r="IA91" s="321" t="str">
        <f t="shared" si="196"/>
        <v/>
      </c>
      <c r="IB91" s="321" t="str">
        <f t="shared" si="197"/>
        <v/>
      </c>
      <c r="IC91" s="321" t="str">
        <f t="shared" si="198"/>
        <v/>
      </c>
      <c r="ID91" s="321" t="str">
        <f t="shared" si="199"/>
        <v/>
      </c>
      <c r="IE91" s="321" t="str">
        <f t="shared" si="200"/>
        <v/>
      </c>
      <c r="IF91" s="321" t="str">
        <f t="shared" si="201"/>
        <v/>
      </c>
    </row>
    <row r="92" spans="1:240" ht="21">
      <c r="A92" s="172">
        <v>80</v>
      </c>
      <c r="B92" s="197"/>
      <c r="C92" s="196" t="str">
        <f>IF(ISNA(VLOOKUP(B92,Register!A$7:Z$315,3,FALSE)),"",VLOOKUP(B92,Register!A$7:Z$315,3,FALSE))</f>
        <v/>
      </c>
      <c r="D92" s="196" t="str">
        <f>IF(ISNA(VLOOKUP(B92,Register!A$7:Z$315,4,FALSE)),"",VLOOKUP(B92,Register!A$7:Z$315,4,FALSE))</f>
        <v/>
      </c>
      <c r="E92" s="195" t="str">
        <f>IF(ISNA(VLOOKUP(B92,Register!A$7:Z$315,6,FALSE)),"",VLOOKUP(B92,Register!A$7:Z$315,6,FALSE))</f>
        <v/>
      </c>
      <c r="F92" s="105"/>
      <c r="G92" s="159"/>
      <c r="H92" s="159"/>
      <c r="I92" s="168" t="str">
        <f t="shared" si="103"/>
        <v/>
      </c>
      <c r="J92" s="5" t="str">
        <f t="shared" si="104"/>
        <v/>
      </c>
      <c r="K92" s="159"/>
      <c r="L92" s="159"/>
      <c r="M92" s="168" t="str">
        <f t="shared" si="105"/>
        <v/>
      </c>
      <c r="N92" s="5" t="str">
        <f t="shared" si="106"/>
        <v/>
      </c>
      <c r="O92" s="159"/>
      <c r="P92" s="159"/>
      <c r="Q92" s="168" t="str">
        <f t="shared" si="107"/>
        <v/>
      </c>
      <c r="R92" s="5" t="str">
        <f t="shared" si="108"/>
        <v/>
      </c>
      <c r="S92" s="159"/>
      <c r="T92" s="159"/>
      <c r="U92" s="168" t="str">
        <f t="shared" si="109"/>
        <v/>
      </c>
      <c r="V92" s="5" t="str">
        <f t="shared" si="110"/>
        <v/>
      </c>
      <c r="W92" s="476"/>
      <c r="X92" s="476"/>
      <c r="Y92" s="168" t="str">
        <f t="shared" si="111"/>
        <v/>
      </c>
      <c r="Z92" s="5" t="str">
        <f t="shared" si="112"/>
        <v/>
      </c>
      <c r="AA92" s="160" t="str">
        <f t="shared" si="101"/>
        <v/>
      </c>
      <c r="AB92" s="160" t="str">
        <f t="shared" si="102"/>
        <v/>
      </c>
      <c r="AC92" s="160" t="str">
        <f t="shared" si="113"/>
        <v/>
      </c>
      <c r="AD92" s="6" t="str">
        <f t="shared" si="114"/>
        <v/>
      </c>
      <c r="AE92" s="105"/>
      <c r="AF92" s="159"/>
      <c r="AG92" s="159"/>
      <c r="AH92" s="168" t="str">
        <f t="shared" si="115"/>
        <v/>
      </c>
      <c r="AI92" s="5" t="str">
        <f t="shared" si="116"/>
        <v/>
      </c>
      <c r="AJ92" s="159"/>
      <c r="AK92" s="159"/>
      <c r="AL92" s="168" t="str">
        <f t="shared" si="117"/>
        <v/>
      </c>
      <c r="AM92" s="5" t="str">
        <f t="shared" si="118"/>
        <v/>
      </c>
      <c r="AN92" s="159"/>
      <c r="AO92" s="159"/>
      <c r="AP92" s="168" t="str">
        <f t="shared" si="119"/>
        <v/>
      </c>
      <c r="AQ92" s="5" t="str">
        <f t="shared" si="120"/>
        <v/>
      </c>
      <c r="AR92" s="159"/>
      <c r="AS92" s="159"/>
      <c r="AT92" s="168" t="str">
        <f t="shared" si="121"/>
        <v/>
      </c>
      <c r="AU92" s="5" t="str">
        <f t="shared" si="122"/>
        <v/>
      </c>
      <c r="AV92" s="476"/>
      <c r="AW92" s="476"/>
      <c r="AX92" s="168" t="str">
        <f t="shared" si="123"/>
        <v/>
      </c>
      <c r="AY92" s="5" t="str">
        <f t="shared" si="124"/>
        <v/>
      </c>
      <c r="AZ92" s="160" t="str">
        <f t="shared" si="125"/>
        <v/>
      </c>
      <c r="BA92" s="160" t="str">
        <f t="shared" si="126"/>
        <v/>
      </c>
      <c r="BB92" s="160" t="str">
        <f t="shared" si="127"/>
        <v/>
      </c>
      <c r="BC92" s="6" t="str">
        <f t="shared" si="128"/>
        <v/>
      </c>
      <c r="BD92" s="105"/>
      <c r="BE92" s="159"/>
      <c r="BF92" s="159"/>
      <c r="BG92" s="168" t="str">
        <f t="shared" si="129"/>
        <v/>
      </c>
      <c r="BH92" s="5" t="str">
        <f t="shared" si="130"/>
        <v/>
      </c>
      <c r="BI92" s="159"/>
      <c r="BJ92" s="159"/>
      <c r="BK92" s="168" t="str">
        <f t="shared" si="131"/>
        <v/>
      </c>
      <c r="BL92" s="5" t="str">
        <f t="shared" si="132"/>
        <v/>
      </c>
      <c r="BM92" s="159"/>
      <c r="BN92" s="159"/>
      <c r="BO92" s="168" t="str">
        <f t="shared" si="133"/>
        <v/>
      </c>
      <c r="BP92" s="5" t="str">
        <f t="shared" si="134"/>
        <v/>
      </c>
      <c r="BQ92" s="159"/>
      <c r="BR92" s="159"/>
      <c r="BS92" s="168" t="str">
        <f t="shared" si="135"/>
        <v/>
      </c>
      <c r="BT92" s="5" t="str">
        <f t="shared" si="136"/>
        <v/>
      </c>
      <c r="BU92" s="476"/>
      <c r="BV92" s="476"/>
      <c r="BW92" s="168" t="str">
        <f t="shared" si="137"/>
        <v/>
      </c>
      <c r="BX92" s="5" t="str">
        <f t="shared" si="138"/>
        <v/>
      </c>
      <c r="BY92" s="160" t="str">
        <f t="shared" si="139"/>
        <v/>
      </c>
      <c r="BZ92" s="160" t="str">
        <f t="shared" si="140"/>
        <v/>
      </c>
      <c r="CA92" s="160" t="str">
        <f t="shared" si="141"/>
        <v/>
      </c>
      <c r="CB92" s="6" t="str">
        <f t="shared" si="142"/>
        <v/>
      </c>
      <c r="CC92" s="105"/>
      <c r="CD92" s="159"/>
      <c r="CE92" s="159"/>
      <c r="CF92" s="168" t="str">
        <f t="shared" si="143"/>
        <v/>
      </c>
      <c r="CG92" s="5" t="str">
        <f t="shared" si="144"/>
        <v/>
      </c>
      <c r="CH92" s="159"/>
      <c r="CI92" s="159"/>
      <c r="CJ92" s="168" t="str">
        <f t="shared" si="145"/>
        <v/>
      </c>
      <c r="CK92" s="5" t="str">
        <f t="shared" si="146"/>
        <v/>
      </c>
      <c r="CL92" s="159"/>
      <c r="CM92" s="159"/>
      <c r="CN92" s="168" t="str">
        <f t="shared" si="147"/>
        <v/>
      </c>
      <c r="CO92" s="5" t="str">
        <f t="shared" si="148"/>
        <v/>
      </c>
      <c r="CP92" s="159"/>
      <c r="CQ92" s="159"/>
      <c r="CR92" s="168" t="str">
        <f t="shared" si="149"/>
        <v/>
      </c>
      <c r="CS92" s="5" t="str">
        <f t="shared" si="150"/>
        <v/>
      </c>
      <c r="CT92" s="476"/>
      <c r="CU92" s="476"/>
      <c r="CV92" s="168" t="str">
        <f t="shared" si="151"/>
        <v/>
      </c>
      <c r="CW92" s="5" t="str">
        <f t="shared" si="152"/>
        <v/>
      </c>
      <c r="CX92" s="160" t="str">
        <f t="shared" si="153"/>
        <v/>
      </c>
      <c r="CY92" s="160" t="str">
        <f t="shared" si="154"/>
        <v/>
      </c>
      <c r="CZ92" s="160" t="str">
        <f t="shared" si="155"/>
        <v/>
      </c>
      <c r="DA92" s="6" t="str">
        <f t="shared" si="156"/>
        <v/>
      </c>
      <c r="DB92" s="105"/>
      <c r="DC92" s="159"/>
      <c r="DD92" s="159"/>
      <c r="DE92" s="168" t="str">
        <f t="shared" si="157"/>
        <v/>
      </c>
      <c r="DF92" s="5" t="str">
        <f t="shared" si="158"/>
        <v/>
      </c>
      <c r="DG92" s="159"/>
      <c r="DH92" s="159"/>
      <c r="DI92" s="168" t="str">
        <f t="shared" si="159"/>
        <v/>
      </c>
      <c r="DJ92" s="5" t="str">
        <f t="shared" si="160"/>
        <v/>
      </c>
      <c r="DK92" s="159"/>
      <c r="DL92" s="159"/>
      <c r="DM92" s="168" t="str">
        <f t="shared" si="161"/>
        <v/>
      </c>
      <c r="DN92" s="5" t="str">
        <f t="shared" si="162"/>
        <v/>
      </c>
      <c r="DO92" s="159"/>
      <c r="DP92" s="159"/>
      <c r="DQ92" s="168" t="str">
        <f t="shared" si="163"/>
        <v/>
      </c>
      <c r="DR92" s="5" t="str">
        <f t="shared" si="164"/>
        <v/>
      </c>
      <c r="DS92" s="476"/>
      <c r="DT92" s="476"/>
      <c r="DU92" s="168" t="str">
        <f t="shared" si="165"/>
        <v/>
      </c>
      <c r="DV92" s="5" t="str">
        <f t="shared" si="166"/>
        <v/>
      </c>
      <c r="DW92" s="160" t="str">
        <f t="shared" si="167"/>
        <v/>
      </c>
      <c r="DX92" s="160" t="str">
        <f t="shared" si="168"/>
        <v/>
      </c>
      <c r="DY92" s="160" t="str">
        <f t="shared" si="169"/>
        <v/>
      </c>
      <c r="DZ92" s="6" t="str">
        <f t="shared" si="170"/>
        <v/>
      </c>
      <c r="EA92" s="105"/>
      <c r="EB92" s="159"/>
      <c r="EC92" s="159"/>
      <c r="ED92" s="168" t="str">
        <f t="shared" si="171"/>
        <v/>
      </c>
      <c r="EE92" s="5" t="str">
        <f t="shared" si="172"/>
        <v/>
      </c>
      <c r="EF92" s="159"/>
      <c r="EG92" s="159"/>
      <c r="EH92" s="168" t="str">
        <f t="shared" si="173"/>
        <v/>
      </c>
      <c r="EI92" s="5" t="str">
        <f t="shared" si="174"/>
        <v/>
      </c>
      <c r="EJ92" s="159"/>
      <c r="EK92" s="159"/>
      <c r="EL92" s="168" t="str">
        <f t="shared" si="175"/>
        <v/>
      </c>
      <c r="EM92" s="5" t="str">
        <f t="shared" si="176"/>
        <v/>
      </c>
      <c r="EN92" s="159"/>
      <c r="EO92" s="159"/>
      <c r="EP92" s="168" t="str">
        <f t="shared" si="177"/>
        <v/>
      </c>
      <c r="EQ92" s="5" t="str">
        <f t="shared" si="178"/>
        <v/>
      </c>
      <c r="ER92" s="476"/>
      <c r="ES92" s="476"/>
      <c r="ET92" s="168" t="str">
        <f t="shared" si="179"/>
        <v/>
      </c>
      <c r="EU92" s="5" t="str">
        <f t="shared" si="180"/>
        <v/>
      </c>
      <c r="EV92" s="160" t="str">
        <f t="shared" si="181"/>
        <v/>
      </c>
      <c r="EW92" s="160" t="str">
        <f t="shared" si="182"/>
        <v/>
      </c>
      <c r="EX92" s="160" t="str">
        <f t="shared" si="183"/>
        <v/>
      </c>
      <c r="EY92" s="6" t="str">
        <f t="shared" si="184"/>
        <v/>
      </c>
      <c r="EZ92" s="105"/>
      <c r="FA92" s="105"/>
      <c r="FB92" s="105"/>
      <c r="FC92" s="105"/>
      <c r="FD92" s="105"/>
      <c r="FE92" s="106" t="str">
        <f t="shared" si="185"/>
        <v/>
      </c>
      <c r="FF92" s="100" t="str">
        <f t="shared" si="186"/>
        <v xml:space="preserve"> </v>
      </c>
      <c r="FG92" s="105"/>
      <c r="FH92" s="105"/>
      <c r="FI92" s="105"/>
      <c r="FJ92" s="105"/>
      <c r="FK92" s="105"/>
      <c r="FL92" s="107" t="str">
        <f t="shared" si="187"/>
        <v/>
      </c>
      <c r="FM92" s="101" t="str">
        <f t="shared" si="188"/>
        <v xml:space="preserve"> </v>
      </c>
      <c r="FN92" s="105"/>
      <c r="FO92" s="105"/>
      <c r="FP92" s="105"/>
      <c r="FQ92" s="105"/>
      <c r="FR92" s="105"/>
      <c r="FS92" s="204" t="str">
        <f t="shared" si="189"/>
        <v/>
      </c>
      <c r="FT92" s="205" t="str">
        <f t="shared" si="190"/>
        <v xml:space="preserve"> </v>
      </c>
      <c r="FU92" s="477"/>
      <c r="FV92" s="316" t="str">
        <f>IF(AND(C92=""),"-",VLOOKUP(B92,Register!$A$7:$AM$311,19,FALSE))</f>
        <v>-</v>
      </c>
      <c r="FW92" s="7" t="str">
        <f>IF(AND(C92=""),"-",VLOOKUP(B92,Register!$A$7:$AM$311,20,FALSE))</f>
        <v>-</v>
      </c>
      <c r="FX92" s="7" t="str">
        <f>IF(AND(C92=""),"-",VLOOKUP(B92,Register!$A$7:$AM$311,21,FALSE))</f>
        <v>-</v>
      </c>
      <c r="FY92" s="7" t="str">
        <f>IF(AND(C92=""),"-",VLOOKUP(B92,Register!$A$7:$AM$311,22,FALSE))</f>
        <v>-</v>
      </c>
      <c r="FZ92" s="7" t="str">
        <f>IF(AND(C92=""),"-",VLOOKUP(B92,Register!$A$7:$AM$311,23,FALSE))</f>
        <v>-</v>
      </c>
      <c r="GA92" s="7" t="str">
        <f>IF(AND(C92=""),"-",VLOOKUP(B92,Register!$A$7:$AM$311,24,FALSE))</f>
        <v>-</v>
      </c>
      <c r="GB92" s="7" t="str">
        <f>IF(AND(C92=""),"-",VLOOKUP(B92,Register!$A$7:$AM$311,25,FALSE))</f>
        <v>-</v>
      </c>
      <c r="GC92" s="7" t="str">
        <f>IF(AND(C92=""),"-",VLOOKUP(B92,Register!$A$7:$AM$311,26,FALSE))</f>
        <v>-</v>
      </c>
      <c r="GD92" s="7" t="str">
        <f>IF(AND(C92=""),"-",VLOOKUP(B92,Register!$A$7:$AM$311,27,FALSE))</f>
        <v>-</v>
      </c>
      <c r="GE92" s="7" t="str">
        <f>IF(AND(C92=""),"-",VLOOKUP(B92,Register!$A$7:$AM$311,28,FALSE))</f>
        <v>-</v>
      </c>
      <c r="GF92" s="7" t="str">
        <f>IF(AND(C92=""),"-",VLOOKUP(B92,Register!$A$7:$AM$311,29,FALSE))</f>
        <v>-</v>
      </c>
      <c r="GG92" s="7" t="str">
        <f>IF(AND(C92=""),"-",VLOOKUP(B92,Register!$A$7:$AM$311,30,FALSE))</f>
        <v>-</v>
      </c>
      <c r="GH92" s="8" t="str">
        <f>IF(AND(C92=""),"-",VLOOKUP(B92,Register!$A$7:$AM$311,31,FALSE))</f>
        <v>-</v>
      </c>
      <c r="GI92" s="309" t="str">
        <f>IF(AND(C92=""),"",VLOOKUP(B92,Register!$A$7:$CL$311,36,FALSE))</f>
        <v/>
      </c>
      <c r="GJ92" s="182" t="str">
        <f t="shared" si="191"/>
        <v/>
      </c>
      <c r="GK92" s="312" t="str">
        <f t="shared" si="192"/>
        <v/>
      </c>
      <c r="GL92" s="314" t="str">
        <f t="shared" si="193"/>
        <v/>
      </c>
      <c r="GM92" s="3"/>
      <c r="GR92" s="3"/>
      <c r="GS92" s="3"/>
      <c r="GT92" s="3"/>
      <c r="GU92" s="3"/>
      <c r="GV92" s="3"/>
      <c r="GW92" s="3"/>
      <c r="GX92" s="3"/>
      <c r="GY92" s="3"/>
      <c r="GZ92" s="3"/>
      <c r="HA92" s="3"/>
      <c r="HB92" s="3"/>
      <c r="HC92" s="3"/>
      <c r="HD92" s="3"/>
      <c r="HE92" s="3"/>
      <c r="HF92" s="3"/>
      <c r="HG92" s="3"/>
      <c r="HH92" s="3"/>
      <c r="HI92" s="3"/>
      <c r="HJ92" s="3"/>
      <c r="HK92" s="3"/>
      <c r="HL92" s="3"/>
      <c r="HM92" s="3"/>
      <c r="HW92" s="321" t="str">
        <f>IF(ISNA(VLOOKUP(B92,Register!A$7:Z$315,9,FALSE)),"",VLOOKUP(B92,Register!A$7:Z$315,9,FALSE))</f>
        <v/>
      </c>
      <c r="HX92" s="321" t="str">
        <f>IF(ISNA(VLOOKUP(B92,Register!A$7:Z$315,12,FALSE)),"",VLOOKUP(B92,Register!A$7:Z$315,12,FALSE))</f>
        <v/>
      </c>
      <c r="HY92" s="321" t="str">
        <f t="shared" si="194"/>
        <v/>
      </c>
      <c r="HZ92" s="321" t="str">
        <f t="shared" si="195"/>
        <v/>
      </c>
      <c r="IA92" s="321" t="str">
        <f t="shared" si="196"/>
        <v/>
      </c>
      <c r="IB92" s="321" t="str">
        <f t="shared" si="197"/>
        <v/>
      </c>
      <c r="IC92" s="321" t="str">
        <f t="shared" si="198"/>
        <v/>
      </c>
      <c r="ID92" s="321" t="str">
        <f t="shared" si="199"/>
        <v/>
      </c>
      <c r="IE92" s="321" t="str">
        <f t="shared" si="200"/>
        <v/>
      </c>
      <c r="IF92" s="321" t="str">
        <f t="shared" si="201"/>
        <v/>
      </c>
    </row>
    <row r="93" spans="1:240" ht="21">
      <c r="A93" s="172">
        <v>81</v>
      </c>
      <c r="B93" s="197"/>
      <c r="C93" s="196" t="str">
        <f>IF(ISNA(VLOOKUP(B93,Register!A$7:Z$315,3,FALSE)),"",VLOOKUP(B93,Register!A$7:Z$315,3,FALSE))</f>
        <v/>
      </c>
      <c r="D93" s="196" t="str">
        <f>IF(ISNA(VLOOKUP(B93,Register!A$7:Z$315,4,FALSE)),"",VLOOKUP(B93,Register!A$7:Z$315,4,FALSE))</f>
        <v/>
      </c>
      <c r="E93" s="195" t="str">
        <f>IF(ISNA(VLOOKUP(B93,Register!A$7:Z$315,6,FALSE)),"",VLOOKUP(B93,Register!A$7:Z$315,6,FALSE))</f>
        <v/>
      </c>
      <c r="F93" s="105"/>
      <c r="G93" s="159"/>
      <c r="H93" s="159"/>
      <c r="I93" s="168" t="str">
        <f t="shared" si="103"/>
        <v/>
      </c>
      <c r="J93" s="5" t="str">
        <f t="shared" si="104"/>
        <v/>
      </c>
      <c r="K93" s="159"/>
      <c r="L93" s="159"/>
      <c r="M93" s="168" t="str">
        <f t="shared" si="105"/>
        <v/>
      </c>
      <c r="N93" s="5" t="str">
        <f t="shared" si="106"/>
        <v/>
      </c>
      <c r="O93" s="159"/>
      <c r="P93" s="159"/>
      <c r="Q93" s="168" t="str">
        <f t="shared" si="107"/>
        <v/>
      </c>
      <c r="R93" s="5" t="str">
        <f t="shared" si="108"/>
        <v/>
      </c>
      <c r="S93" s="159"/>
      <c r="T93" s="159"/>
      <c r="U93" s="168" t="str">
        <f t="shared" si="109"/>
        <v/>
      </c>
      <c r="V93" s="5" t="str">
        <f t="shared" si="110"/>
        <v/>
      </c>
      <c r="W93" s="476"/>
      <c r="X93" s="476"/>
      <c r="Y93" s="168" t="str">
        <f t="shared" si="111"/>
        <v/>
      </c>
      <c r="Z93" s="5" t="str">
        <f t="shared" si="112"/>
        <v/>
      </c>
      <c r="AA93" s="160" t="str">
        <f t="shared" si="101"/>
        <v/>
      </c>
      <c r="AB93" s="160" t="str">
        <f t="shared" si="102"/>
        <v/>
      </c>
      <c r="AC93" s="160" t="str">
        <f t="shared" si="113"/>
        <v/>
      </c>
      <c r="AD93" s="6" t="str">
        <f t="shared" si="114"/>
        <v/>
      </c>
      <c r="AE93" s="105"/>
      <c r="AF93" s="159"/>
      <c r="AG93" s="159"/>
      <c r="AH93" s="168" t="str">
        <f t="shared" si="115"/>
        <v/>
      </c>
      <c r="AI93" s="5" t="str">
        <f t="shared" si="116"/>
        <v/>
      </c>
      <c r="AJ93" s="159"/>
      <c r="AK93" s="159"/>
      <c r="AL93" s="168" t="str">
        <f t="shared" si="117"/>
        <v/>
      </c>
      <c r="AM93" s="5" t="str">
        <f t="shared" si="118"/>
        <v/>
      </c>
      <c r="AN93" s="159"/>
      <c r="AO93" s="159"/>
      <c r="AP93" s="168" t="str">
        <f t="shared" si="119"/>
        <v/>
      </c>
      <c r="AQ93" s="5" t="str">
        <f t="shared" si="120"/>
        <v/>
      </c>
      <c r="AR93" s="159"/>
      <c r="AS93" s="159"/>
      <c r="AT93" s="168" t="str">
        <f t="shared" si="121"/>
        <v/>
      </c>
      <c r="AU93" s="5" t="str">
        <f t="shared" si="122"/>
        <v/>
      </c>
      <c r="AV93" s="476"/>
      <c r="AW93" s="476"/>
      <c r="AX93" s="168" t="str">
        <f t="shared" si="123"/>
        <v/>
      </c>
      <c r="AY93" s="5" t="str">
        <f t="shared" si="124"/>
        <v/>
      </c>
      <c r="AZ93" s="160" t="str">
        <f t="shared" si="125"/>
        <v/>
      </c>
      <c r="BA93" s="160" t="str">
        <f t="shared" si="126"/>
        <v/>
      </c>
      <c r="BB93" s="160" t="str">
        <f t="shared" si="127"/>
        <v/>
      </c>
      <c r="BC93" s="6" t="str">
        <f t="shared" si="128"/>
        <v/>
      </c>
      <c r="BD93" s="105"/>
      <c r="BE93" s="159"/>
      <c r="BF93" s="159"/>
      <c r="BG93" s="168" t="str">
        <f t="shared" si="129"/>
        <v/>
      </c>
      <c r="BH93" s="5" t="str">
        <f t="shared" si="130"/>
        <v/>
      </c>
      <c r="BI93" s="159"/>
      <c r="BJ93" s="159"/>
      <c r="BK93" s="168" t="str">
        <f t="shared" si="131"/>
        <v/>
      </c>
      <c r="BL93" s="5" t="str">
        <f t="shared" si="132"/>
        <v/>
      </c>
      <c r="BM93" s="159"/>
      <c r="BN93" s="159"/>
      <c r="BO93" s="168" t="str">
        <f t="shared" si="133"/>
        <v/>
      </c>
      <c r="BP93" s="5" t="str">
        <f t="shared" si="134"/>
        <v/>
      </c>
      <c r="BQ93" s="159"/>
      <c r="BR93" s="159"/>
      <c r="BS93" s="168" t="str">
        <f t="shared" si="135"/>
        <v/>
      </c>
      <c r="BT93" s="5" t="str">
        <f t="shared" si="136"/>
        <v/>
      </c>
      <c r="BU93" s="476"/>
      <c r="BV93" s="476"/>
      <c r="BW93" s="168" t="str">
        <f t="shared" si="137"/>
        <v/>
      </c>
      <c r="BX93" s="5" t="str">
        <f t="shared" si="138"/>
        <v/>
      </c>
      <c r="BY93" s="160" t="str">
        <f t="shared" si="139"/>
        <v/>
      </c>
      <c r="BZ93" s="160" t="str">
        <f t="shared" si="140"/>
        <v/>
      </c>
      <c r="CA93" s="160" t="str">
        <f t="shared" si="141"/>
        <v/>
      </c>
      <c r="CB93" s="6" t="str">
        <f t="shared" si="142"/>
        <v/>
      </c>
      <c r="CC93" s="105"/>
      <c r="CD93" s="159"/>
      <c r="CE93" s="159"/>
      <c r="CF93" s="168" t="str">
        <f t="shared" si="143"/>
        <v/>
      </c>
      <c r="CG93" s="5" t="str">
        <f t="shared" si="144"/>
        <v/>
      </c>
      <c r="CH93" s="159"/>
      <c r="CI93" s="159"/>
      <c r="CJ93" s="168" t="str">
        <f t="shared" si="145"/>
        <v/>
      </c>
      <c r="CK93" s="5" t="str">
        <f t="shared" si="146"/>
        <v/>
      </c>
      <c r="CL93" s="159"/>
      <c r="CM93" s="159"/>
      <c r="CN93" s="168" t="str">
        <f t="shared" si="147"/>
        <v/>
      </c>
      <c r="CO93" s="5" t="str">
        <f t="shared" si="148"/>
        <v/>
      </c>
      <c r="CP93" s="159"/>
      <c r="CQ93" s="159"/>
      <c r="CR93" s="168" t="str">
        <f t="shared" si="149"/>
        <v/>
      </c>
      <c r="CS93" s="5" t="str">
        <f t="shared" si="150"/>
        <v/>
      </c>
      <c r="CT93" s="476"/>
      <c r="CU93" s="476"/>
      <c r="CV93" s="168" t="str">
        <f t="shared" si="151"/>
        <v/>
      </c>
      <c r="CW93" s="5" t="str">
        <f t="shared" si="152"/>
        <v/>
      </c>
      <c r="CX93" s="160" t="str">
        <f t="shared" si="153"/>
        <v/>
      </c>
      <c r="CY93" s="160" t="str">
        <f t="shared" si="154"/>
        <v/>
      </c>
      <c r="CZ93" s="160" t="str">
        <f t="shared" si="155"/>
        <v/>
      </c>
      <c r="DA93" s="6" t="str">
        <f t="shared" si="156"/>
        <v/>
      </c>
      <c r="DB93" s="105"/>
      <c r="DC93" s="159"/>
      <c r="DD93" s="159"/>
      <c r="DE93" s="168" t="str">
        <f t="shared" si="157"/>
        <v/>
      </c>
      <c r="DF93" s="5" t="str">
        <f t="shared" si="158"/>
        <v/>
      </c>
      <c r="DG93" s="159"/>
      <c r="DH93" s="159"/>
      <c r="DI93" s="168" t="str">
        <f t="shared" si="159"/>
        <v/>
      </c>
      <c r="DJ93" s="5" t="str">
        <f t="shared" si="160"/>
        <v/>
      </c>
      <c r="DK93" s="159"/>
      <c r="DL93" s="159"/>
      <c r="DM93" s="168" t="str">
        <f t="shared" si="161"/>
        <v/>
      </c>
      <c r="DN93" s="5" t="str">
        <f t="shared" si="162"/>
        <v/>
      </c>
      <c r="DO93" s="159"/>
      <c r="DP93" s="159"/>
      <c r="DQ93" s="168" t="str">
        <f t="shared" si="163"/>
        <v/>
      </c>
      <c r="DR93" s="5" t="str">
        <f t="shared" si="164"/>
        <v/>
      </c>
      <c r="DS93" s="476"/>
      <c r="DT93" s="476"/>
      <c r="DU93" s="168" t="str">
        <f t="shared" si="165"/>
        <v/>
      </c>
      <c r="DV93" s="5" t="str">
        <f t="shared" si="166"/>
        <v/>
      </c>
      <c r="DW93" s="160" t="str">
        <f t="shared" si="167"/>
        <v/>
      </c>
      <c r="DX93" s="160" t="str">
        <f t="shared" si="168"/>
        <v/>
      </c>
      <c r="DY93" s="160" t="str">
        <f t="shared" si="169"/>
        <v/>
      </c>
      <c r="DZ93" s="6" t="str">
        <f t="shared" si="170"/>
        <v/>
      </c>
      <c r="EA93" s="105"/>
      <c r="EB93" s="159"/>
      <c r="EC93" s="159"/>
      <c r="ED93" s="168" t="str">
        <f t="shared" si="171"/>
        <v/>
      </c>
      <c r="EE93" s="5" t="str">
        <f t="shared" si="172"/>
        <v/>
      </c>
      <c r="EF93" s="159"/>
      <c r="EG93" s="159"/>
      <c r="EH93" s="168" t="str">
        <f t="shared" si="173"/>
        <v/>
      </c>
      <c r="EI93" s="5" t="str">
        <f t="shared" si="174"/>
        <v/>
      </c>
      <c r="EJ93" s="159"/>
      <c r="EK93" s="159"/>
      <c r="EL93" s="168" t="str">
        <f t="shared" si="175"/>
        <v/>
      </c>
      <c r="EM93" s="5" t="str">
        <f t="shared" si="176"/>
        <v/>
      </c>
      <c r="EN93" s="159"/>
      <c r="EO93" s="159"/>
      <c r="EP93" s="168" t="str">
        <f t="shared" si="177"/>
        <v/>
      </c>
      <c r="EQ93" s="5" t="str">
        <f t="shared" si="178"/>
        <v/>
      </c>
      <c r="ER93" s="476"/>
      <c r="ES93" s="476"/>
      <c r="ET93" s="168" t="str">
        <f t="shared" si="179"/>
        <v/>
      </c>
      <c r="EU93" s="5" t="str">
        <f t="shared" si="180"/>
        <v/>
      </c>
      <c r="EV93" s="160" t="str">
        <f t="shared" si="181"/>
        <v/>
      </c>
      <c r="EW93" s="160" t="str">
        <f t="shared" si="182"/>
        <v/>
      </c>
      <c r="EX93" s="160" t="str">
        <f t="shared" si="183"/>
        <v/>
      </c>
      <c r="EY93" s="6" t="str">
        <f t="shared" si="184"/>
        <v/>
      </c>
      <c r="EZ93" s="105"/>
      <c r="FA93" s="105"/>
      <c r="FB93" s="105"/>
      <c r="FC93" s="105"/>
      <c r="FD93" s="105"/>
      <c r="FE93" s="106" t="str">
        <f t="shared" si="185"/>
        <v/>
      </c>
      <c r="FF93" s="100" t="str">
        <f t="shared" si="186"/>
        <v xml:space="preserve"> </v>
      </c>
      <c r="FG93" s="105"/>
      <c r="FH93" s="105"/>
      <c r="FI93" s="105"/>
      <c r="FJ93" s="105"/>
      <c r="FK93" s="105"/>
      <c r="FL93" s="107" t="str">
        <f t="shared" si="187"/>
        <v/>
      </c>
      <c r="FM93" s="101" t="str">
        <f t="shared" si="188"/>
        <v xml:space="preserve"> </v>
      </c>
      <c r="FN93" s="105"/>
      <c r="FO93" s="105"/>
      <c r="FP93" s="105"/>
      <c r="FQ93" s="105"/>
      <c r="FR93" s="105"/>
      <c r="FS93" s="204" t="str">
        <f t="shared" si="189"/>
        <v/>
      </c>
      <c r="FT93" s="205" t="str">
        <f t="shared" si="190"/>
        <v xml:space="preserve"> </v>
      </c>
      <c r="FU93" s="477"/>
      <c r="FV93" s="316" t="str">
        <f>IF(AND(C93=""),"-",VLOOKUP(B93,Register!$A$7:$AM$311,19,FALSE))</f>
        <v>-</v>
      </c>
      <c r="FW93" s="7" t="str">
        <f>IF(AND(C93=""),"-",VLOOKUP(B93,Register!$A$7:$AM$311,20,FALSE))</f>
        <v>-</v>
      </c>
      <c r="FX93" s="7" t="str">
        <f>IF(AND(C93=""),"-",VLOOKUP(B93,Register!$A$7:$AM$311,21,FALSE))</f>
        <v>-</v>
      </c>
      <c r="FY93" s="7" t="str">
        <f>IF(AND(C93=""),"-",VLOOKUP(B93,Register!$A$7:$AM$311,22,FALSE))</f>
        <v>-</v>
      </c>
      <c r="FZ93" s="7" t="str">
        <f>IF(AND(C93=""),"-",VLOOKUP(B93,Register!$A$7:$AM$311,23,FALSE))</f>
        <v>-</v>
      </c>
      <c r="GA93" s="7" t="str">
        <f>IF(AND(C93=""),"-",VLOOKUP(B93,Register!$A$7:$AM$311,24,FALSE))</f>
        <v>-</v>
      </c>
      <c r="GB93" s="7" t="str">
        <f>IF(AND(C93=""),"-",VLOOKUP(B93,Register!$A$7:$AM$311,25,FALSE))</f>
        <v>-</v>
      </c>
      <c r="GC93" s="7" t="str">
        <f>IF(AND(C93=""),"-",VLOOKUP(B93,Register!$A$7:$AM$311,26,FALSE))</f>
        <v>-</v>
      </c>
      <c r="GD93" s="7" t="str">
        <f>IF(AND(C93=""),"-",VLOOKUP(B93,Register!$A$7:$AM$311,27,FALSE))</f>
        <v>-</v>
      </c>
      <c r="GE93" s="7" t="str">
        <f>IF(AND(C93=""),"-",VLOOKUP(B93,Register!$A$7:$AM$311,28,FALSE))</f>
        <v>-</v>
      </c>
      <c r="GF93" s="7" t="str">
        <f>IF(AND(C93=""),"-",VLOOKUP(B93,Register!$A$7:$AM$311,29,FALSE))</f>
        <v>-</v>
      </c>
      <c r="GG93" s="7" t="str">
        <f>IF(AND(C93=""),"-",VLOOKUP(B93,Register!$A$7:$AM$311,30,FALSE))</f>
        <v>-</v>
      </c>
      <c r="GH93" s="8" t="str">
        <f>IF(AND(C93=""),"-",VLOOKUP(B93,Register!$A$7:$AM$311,31,FALSE))</f>
        <v>-</v>
      </c>
      <c r="GI93" s="309" t="str">
        <f>IF(AND(C93=""),"",VLOOKUP(B93,Register!$A$7:$CL$311,36,FALSE))</f>
        <v/>
      </c>
      <c r="GJ93" s="182" t="str">
        <f t="shared" si="191"/>
        <v/>
      </c>
      <c r="GK93" s="312" t="str">
        <f t="shared" si="192"/>
        <v/>
      </c>
      <c r="GL93" s="314" t="str">
        <f t="shared" si="193"/>
        <v/>
      </c>
      <c r="GM93" s="3"/>
      <c r="GR93" s="3"/>
      <c r="GS93" s="3"/>
      <c r="GT93" s="3"/>
      <c r="GU93" s="3"/>
      <c r="GV93" s="3"/>
      <c r="GW93" s="3"/>
      <c r="GX93" s="3"/>
      <c r="GY93" s="3"/>
      <c r="GZ93" s="3"/>
      <c r="HA93" s="3"/>
      <c r="HB93" s="3"/>
      <c r="HC93" s="3"/>
      <c r="HD93" s="3"/>
      <c r="HE93" s="3"/>
      <c r="HF93" s="3"/>
      <c r="HG93" s="3"/>
      <c r="HH93" s="3"/>
      <c r="HI93" s="3"/>
      <c r="HJ93" s="3"/>
      <c r="HK93" s="3"/>
      <c r="HL93" s="3"/>
      <c r="HM93" s="3"/>
      <c r="HW93" s="321" t="str">
        <f>IF(ISNA(VLOOKUP(B93,Register!A$7:Z$315,9,FALSE)),"",VLOOKUP(B93,Register!A$7:Z$315,9,FALSE))</f>
        <v/>
      </c>
      <c r="HX93" s="321" t="str">
        <f>IF(ISNA(VLOOKUP(B93,Register!A$7:Z$315,12,FALSE)),"",VLOOKUP(B93,Register!A$7:Z$315,12,FALSE))</f>
        <v/>
      </c>
      <c r="HY93" s="321" t="str">
        <f t="shared" si="194"/>
        <v/>
      </c>
      <c r="HZ93" s="321" t="str">
        <f t="shared" si="195"/>
        <v/>
      </c>
      <c r="IA93" s="321" t="str">
        <f t="shared" si="196"/>
        <v/>
      </c>
      <c r="IB93" s="321" t="str">
        <f t="shared" si="197"/>
        <v/>
      </c>
      <c r="IC93" s="321" t="str">
        <f t="shared" si="198"/>
        <v/>
      </c>
      <c r="ID93" s="321" t="str">
        <f t="shared" si="199"/>
        <v/>
      </c>
      <c r="IE93" s="321" t="str">
        <f t="shared" si="200"/>
        <v/>
      </c>
      <c r="IF93" s="321" t="str">
        <f t="shared" si="201"/>
        <v/>
      </c>
    </row>
    <row r="94" spans="1:240" ht="21">
      <c r="A94" s="172">
        <v>82</v>
      </c>
      <c r="B94" s="197"/>
      <c r="C94" s="196" t="str">
        <f>IF(ISNA(VLOOKUP(B94,Register!A$7:Z$315,3,FALSE)),"",VLOOKUP(B94,Register!A$7:Z$315,3,FALSE))</f>
        <v/>
      </c>
      <c r="D94" s="196" t="str">
        <f>IF(ISNA(VLOOKUP(B94,Register!A$7:Z$315,4,FALSE)),"",VLOOKUP(B94,Register!A$7:Z$315,4,FALSE))</f>
        <v/>
      </c>
      <c r="E94" s="195" t="str">
        <f>IF(ISNA(VLOOKUP(B94,Register!A$7:Z$315,6,FALSE)),"",VLOOKUP(B94,Register!A$7:Z$315,6,FALSE))</f>
        <v/>
      </c>
      <c r="F94" s="105"/>
      <c r="G94" s="159"/>
      <c r="H94" s="159"/>
      <c r="I94" s="168" t="str">
        <f t="shared" si="103"/>
        <v/>
      </c>
      <c r="J94" s="5" t="str">
        <f t="shared" si="104"/>
        <v/>
      </c>
      <c r="K94" s="159"/>
      <c r="L94" s="159"/>
      <c r="M94" s="168" t="str">
        <f t="shared" si="105"/>
        <v/>
      </c>
      <c r="N94" s="5" t="str">
        <f t="shared" si="106"/>
        <v/>
      </c>
      <c r="O94" s="159"/>
      <c r="P94" s="159"/>
      <c r="Q94" s="168" t="str">
        <f t="shared" si="107"/>
        <v/>
      </c>
      <c r="R94" s="5" t="str">
        <f t="shared" si="108"/>
        <v/>
      </c>
      <c r="S94" s="159"/>
      <c r="T94" s="159"/>
      <c r="U94" s="168" t="str">
        <f t="shared" si="109"/>
        <v/>
      </c>
      <c r="V94" s="5" t="str">
        <f t="shared" si="110"/>
        <v/>
      </c>
      <c r="W94" s="476"/>
      <c r="X94" s="476"/>
      <c r="Y94" s="168" t="str">
        <f t="shared" si="111"/>
        <v/>
      </c>
      <c r="Z94" s="5" t="str">
        <f t="shared" si="112"/>
        <v/>
      </c>
      <c r="AA94" s="160" t="str">
        <f t="shared" si="101"/>
        <v/>
      </c>
      <c r="AB94" s="160" t="str">
        <f t="shared" si="102"/>
        <v/>
      </c>
      <c r="AC94" s="160" t="str">
        <f t="shared" si="113"/>
        <v/>
      </c>
      <c r="AD94" s="6" t="str">
        <f t="shared" si="114"/>
        <v/>
      </c>
      <c r="AE94" s="105"/>
      <c r="AF94" s="159"/>
      <c r="AG94" s="159"/>
      <c r="AH94" s="168" t="str">
        <f t="shared" si="115"/>
        <v/>
      </c>
      <c r="AI94" s="5" t="str">
        <f t="shared" si="116"/>
        <v/>
      </c>
      <c r="AJ94" s="159"/>
      <c r="AK94" s="159"/>
      <c r="AL94" s="168" t="str">
        <f t="shared" si="117"/>
        <v/>
      </c>
      <c r="AM94" s="5" t="str">
        <f t="shared" si="118"/>
        <v/>
      </c>
      <c r="AN94" s="159"/>
      <c r="AO94" s="159"/>
      <c r="AP94" s="168" t="str">
        <f t="shared" si="119"/>
        <v/>
      </c>
      <c r="AQ94" s="5" t="str">
        <f t="shared" si="120"/>
        <v/>
      </c>
      <c r="AR94" s="159"/>
      <c r="AS94" s="159"/>
      <c r="AT94" s="168" t="str">
        <f t="shared" si="121"/>
        <v/>
      </c>
      <c r="AU94" s="5" t="str">
        <f t="shared" si="122"/>
        <v/>
      </c>
      <c r="AV94" s="476"/>
      <c r="AW94" s="476"/>
      <c r="AX94" s="168" t="str">
        <f t="shared" si="123"/>
        <v/>
      </c>
      <c r="AY94" s="5" t="str">
        <f t="shared" si="124"/>
        <v/>
      </c>
      <c r="AZ94" s="160" t="str">
        <f t="shared" si="125"/>
        <v/>
      </c>
      <c r="BA94" s="160" t="str">
        <f t="shared" si="126"/>
        <v/>
      </c>
      <c r="BB94" s="160" t="str">
        <f t="shared" si="127"/>
        <v/>
      </c>
      <c r="BC94" s="6" t="str">
        <f t="shared" si="128"/>
        <v/>
      </c>
      <c r="BD94" s="105"/>
      <c r="BE94" s="159"/>
      <c r="BF94" s="159"/>
      <c r="BG94" s="168" t="str">
        <f t="shared" si="129"/>
        <v/>
      </c>
      <c r="BH94" s="5" t="str">
        <f t="shared" si="130"/>
        <v/>
      </c>
      <c r="BI94" s="159"/>
      <c r="BJ94" s="159"/>
      <c r="BK94" s="168" t="str">
        <f t="shared" si="131"/>
        <v/>
      </c>
      <c r="BL94" s="5" t="str">
        <f t="shared" si="132"/>
        <v/>
      </c>
      <c r="BM94" s="159"/>
      <c r="BN94" s="159"/>
      <c r="BO94" s="168" t="str">
        <f t="shared" si="133"/>
        <v/>
      </c>
      <c r="BP94" s="5" t="str">
        <f t="shared" si="134"/>
        <v/>
      </c>
      <c r="BQ94" s="159"/>
      <c r="BR94" s="159"/>
      <c r="BS94" s="168" t="str">
        <f t="shared" si="135"/>
        <v/>
      </c>
      <c r="BT94" s="5" t="str">
        <f t="shared" si="136"/>
        <v/>
      </c>
      <c r="BU94" s="476"/>
      <c r="BV94" s="476"/>
      <c r="BW94" s="168" t="str">
        <f t="shared" si="137"/>
        <v/>
      </c>
      <c r="BX94" s="5" t="str">
        <f t="shared" si="138"/>
        <v/>
      </c>
      <c r="BY94" s="160" t="str">
        <f t="shared" si="139"/>
        <v/>
      </c>
      <c r="BZ94" s="160" t="str">
        <f t="shared" si="140"/>
        <v/>
      </c>
      <c r="CA94" s="160" t="str">
        <f t="shared" si="141"/>
        <v/>
      </c>
      <c r="CB94" s="6" t="str">
        <f t="shared" si="142"/>
        <v/>
      </c>
      <c r="CC94" s="105"/>
      <c r="CD94" s="159"/>
      <c r="CE94" s="159"/>
      <c r="CF94" s="168" t="str">
        <f t="shared" si="143"/>
        <v/>
      </c>
      <c r="CG94" s="5" t="str">
        <f t="shared" si="144"/>
        <v/>
      </c>
      <c r="CH94" s="159"/>
      <c r="CI94" s="159"/>
      <c r="CJ94" s="168" t="str">
        <f t="shared" si="145"/>
        <v/>
      </c>
      <c r="CK94" s="5" t="str">
        <f t="shared" si="146"/>
        <v/>
      </c>
      <c r="CL94" s="159"/>
      <c r="CM94" s="159"/>
      <c r="CN94" s="168" t="str">
        <f t="shared" si="147"/>
        <v/>
      </c>
      <c r="CO94" s="5" t="str">
        <f t="shared" si="148"/>
        <v/>
      </c>
      <c r="CP94" s="159"/>
      <c r="CQ94" s="159"/>
      <c r="CR94" s="168" t="str">
        <f t="shared" si="149"/>
        <v/>
      </c>
      <c r="CS94" s="5" t="str">
        <f t="shared" si="150"/>
        <v/>
      </c>
      <c r="CT94" s="476"/>
      <c r="CU94" s="476"/>
      <c r="CV94" s="168" t="str">
        <f t="shared" si="151"/>
        <v/>
      </c>
      <c r="CW94" s="5" t="str">
        <f t="shared" si="152"/>
        <v/>
      </c>
      <c r="CX94" s="160" t="str">
        <f t="shared" si="153"/>
        <v/>
      </c>
      <c r="CY94" s="160" t="str">
        <f t="shared" si="154"/>
        <v/>
      </c>
      <c r="CZ94" s="160" t="str">
        <f t="shared" si="155"/>
        <v/>
      </c>
      <c r="DA94" s="6" t="str">
        <f t="shared" si="156"/>
        <v/>
      </c>
      <c r="DB94" s="105"/>
      <c r="DC94" s="159"/>
      <c r="DD94" s="159"/>
      <c r="DE94" s="168" t="str">
        <f t="shared" si="157"/>
        <v/>
      </c>
      <c r="DF94" s="5" t="str">
        <f t="shared" si="158"/>
        <v/>
      </c>
      <c r="DG94" s="159"/>
      <c r="DH94" s="159"/>
      <c r="DI94" s="168" t="str">
        <f t="shared" si="159"/>
        <v/>
      </c>
      <c r="DJ94" s="5" t="str">
        <f t="shared" si="160"/>
        <v/>
      </c>
      <c r="DK94" s="159"/>
      <c r="DL94" s="159"/>
      <c r="DM94" s="168" t="str">
        <f t="shared" si="161"/>
        <v/>
      </c>
      <c r="DN94" s="5" t="str">
        <f t="shared" si="162"/>
        <v/>
      </c>
      <c r="DO94" s="159"/>
      <c r="DP94" s="159"/>
      <c r="DQ94" s="168" t="str">
        <f t="shared" si="163"/>
        <v/>
      </c>
      <c r="DR94" s="5" t="str">
        <f t="shared" si="164"/>
        <v/>
      </c>
      <c r="DS94" s="476"/>
      <c r="DT94" s="476"/>
      <c r="DU94" s="168" t="str">
        <f t="shared" si="165"/>
        <v/>
      </c>
      <c r="DV94" s="5" t="str">
        <f t="shared" si="166"/>
        <v/>
      </c>
      <c r="DW94" s="160" t="str">
        <f t="shared" si="167"/>
        <v/>
      </c>
      <c r="DX94" s="160" t="str">
        <f t="shared" si="168"/>
        <v/>
      </c>
      <c r="DY94" s="160" t="str">
        <f t="shared" si="169"/>
        <v/>
      </c>
      <c r="DZ94" s="6" t="str">
        <f t="shared" si="170"/>
        <v/>
      </c>
      <c r="EA94" s="105"/>
      <c r="EB94" s="159"/>
      <c r="EC94" s="159"/>
      <c r="ED94" s="168" t="str">
        <f t="shared" si="171"/>
        <v/>
      </c>
      <c r="EE94" s="5" t="str">
        <f t="shared" si="172"/>
        <v/>
      </c>
      <c r="EF94" s="159"/>
      <c r="EG94" s="159"/>
      <c r="EH94" s="168" t="str">
        <f t="shared" si="173"/>
        <v/>
      </c>
      <c r="EI94" s="5" t="str">
        <f t="shared" si="174"/>
        <v/>
      </c>
      <c r="EJ94" s="159"/>
      <c r="EK94" s="159"/>
      <c r="EL94" s="168" t="str">
        <f t="shared" si="175"/>
        <v/>
      </c>
      <c r="EM94" s="5" t="str">
        <f t="shared" si="176"/>
        <v/>
      </c>
      <c r="EN94" s="159"/>
      <c r="EO94" s="159"/>
      <c r="EP94" s="168" t="str">
        <f t="shared" si="177"/>
        <v/>
      </c>
      <c r="EQ94" s="5" t="str">
        <f t="shared" si="178"/>
        <v/>
      </c>
      <c r="ER94" s="476"/>
      <c r="ES94" s="476"/>
      <c r="ET94" s="168" t="str">
        <f t="shared" si="179"/>
        <v/>
      </c>
      <c r="EU94" s="5" t="str">
        <f t="shared" si="180"/>
        <v/>
      </c>
      <c r="EV94" s="160" t="str">
        <f t="shared" si="181"/>
        <v/>
      </c>
      <c r="EW94" s="160" t="str">
        <f t="shared" si="182"/>
        <v/>
      </c>
      <c r="EX94" s="160" t="str">
        <f t="shared" si="183"/>
        <v/>
      </c>
      <c r="EY94" s="6" t="str">
        <f t="shared" si="184"/>
        <v/>
      </c>
      <c r="EZ94" s="105"/>
      <c r="FA94" s="105"/>
      <c r="FB94" s="105"/>
      <c r="FC94" s="105"/>
      <c r="FD94" s="105"/>
      <c r="FE94" s="106" t="str">
        <f t="shared" si="185"/>
        <v/>
      </c>
      <c r="FF94" s="100" t="str">
        <f t="shared" si="186"/>
        <v xml:space="preserve"> </v>
      </c>
      <c r="FG94" s="105"/>
      <c r="FH94" s="105"/>
      <c r="FI94" s="105"/>
      <c r="FJ94" s="105"/>
      <c r="FK94" s="105"/>
      <c r="FL94" s="107" t="str">
        <f t="shared" si="187"/>
        <v/>
      </c>
      <c r="FM94" s="101" t="str">
        <f t="shared" si="188"/>
        <v xml:space="preserve"> </v>
      </c>
      <c r="FN94" s="105"/>
      <c r="FO94" s="105"/>
      <c r="FP94" s="105"/>
      <c r="FQ94" s="105"/>
      <c r="FR94" s="105"/>
      <c r="FS94" s="204" t="str">
        <f t="shared" si="189"/>
        <v/>
      </c>
      <c r="FT94" s="205" t="str">
        <f t="shared" si="190"/>
        <v xml:space="preserve"> </v>
      </c>
      <c r="FU94" s="477"/>
      <c r="FV94" s="316" t="str">
        <f>IF(AND(C94=""),"-",VLOOKUP(B94,Register!$A$7:$AM$311,19,FALSE))</f>
        <v>-</v>
      </c>
      <c r="FW94" s="7" t="str">
        <f>IF(AND(C94=""),"-",VLOOKUP(B94,Register!$A$7:$AM$311,20,FALSE))</f>
        <v>-</v>
      </c>
      <c r="FX94" s="7" t="str">
        <f>IF(AND(C94=""),"-",VLOOKUP(B94,Register!$A$7:$AM$311,21,FALSE))</f>
        <v>-</v>
      </c>
      <c r="FY94" s="7" t="str">
        <f>IF(AND(C94=""),"-",VLOOKUP(B94,Register!$A$7:$AM$311,22,FALSE))</f>
        <v>-</v>
      </c>
      <c r="FZ94" s="7" t="str">
        <f>IF(AND(C94=""),"-",VLOOKUP(B94,Register!$A$7:$AM$311,23,FALSE))</f>
        <v>-</v>
      </c>
      <c r="GA94" s="7" t="str">
        <f>IF(AND(C94=""),"-",VLOOKUP(B94,Register!$A$7:$AM$311,24,FALSE))</f>
        <v>-</v>
      </c>
      <c r="GB94" s="7" t="str">
        <f>IF(AND(C94=""),"-",VLOOKUP(B94,Register!$A$7:$AM$311,25,FALSE))</f>
        <v>-</v>
      </c>
      <c r="GC94" s="7" t="str">
        <f>IF(AND(C94=""),"-",VLOOKUP(B94,Register!$A$7:$AM$311,26,FALSE))</f>
        <v>-</v>
      </c>
      <c r="GD94" s="7" t="str">
        <f>IF(AND(C94=""),"-",VLOOKUP(B94,Register!$A$7:$AM$311,27,FALSE))</f>
        <v>-</v>
      </c>
      <c r="GE94" s="7" t="str">
        <f>IF(AND(C94=""),"-",VLOOKUP(B94,Register!$A$7:$AM$311,28,FALSE))</f>
        <v>-</v>
      </c>
      <c r="GF94" s="7" t="str">
        <f>IF(AND(C94=""),"-",VLOOKUP(B94,Register!$A$7:$AM$311,29,FALSE))</f>
        <v>-</v>
      </c>
      <c r="GG94" s="7" t="str">
        <f>IF(AND(C94=""),"-",VLOOKUP(B94,Register!$A$7:$AM$311,30,FALSE))</f>
        <v>-</v>
      </c>
      <c r="GH94" s="8" t="str">
        <f>IF(AND(C94=""),"-",VLOOKUP(B94,Register!$A$7:$AM$311,31,FALSE))</f>
        <v>-</v>
      </c>
      <c r="GI94" s="309" t="str">
        <f>IF(AND(C94=""),"",VLOOKUP(B94,Register!$A$7:$CL$311,36,FALSE))</f>
        <v/>
      </c>
      <c r="GJ94" s="182" t="str">
        <f t="shared" si="191"/>
        <v/>
      </c>
      <c r="GK94" s="312" t="str">
        <f t="shared" si="192"/>
        <v/>
      </c>
      <c r="GL94" s="314" t="str">
        <f t="shared" si="193"/>
        <v/>
      </c>
      <c r="GM94" s="3"/>
      <c r="GR94" s="3"/>
      <c r="GS94" s="3"/>
      <c r="GT94" s="3"/>
      <c r="GU94" s="3"/>
      <c r="GV94" s="3"/>
      <c r="GW94" s="3"/>
      <c r="GX94" s="3"/>
      <c r="GY94" s="3"/>
      <c r="GZ94" s="3"/>
      <c r="HA94" s="3"/>
      <c r="HB94" s="3"/>
      <c r="HC94" s="3"/>
      <c r="HD94" s="3"/>
      <c r="HE94" s="3"/>
      <c r="HF94" s="3"/>
      <c r="HG94" s="3"/>
      <c r="HH94" s="3"/>
      <c r="HI94" s="3"/>
      <c r="HJ94" s="3"/>
      <c r="HK94" s="3"/>
      <c r="HL94" s="3"/>
      <c r="HM94" s="3"/>
      <c r="HW94" s="321" t="str">
        <f>IF(ISNA(VLOOKUP(B94,Register!A$7:Z$315,9,FALSE)),"",VLOOKUP(B94,Register!A$7:Z$315,9,FALSE))</f>
        <v/>
      </c>
      <c r="HX94" s="321" t="str">
        <f>IF(ISNA(VLOOKUP(B94,Register!A$7:Z$315,12,FALSE)),"",VLOOKUP(B94,Register!A$7:Z$315,12,FALSE))</f>
        <v/>
      </c>
      <c r="HY94" s="321" t="str">
        <f t="shared" si="194"/>
        <v/>
      </c>
      <c r="HZ94" s="321" t="str">
        <f t="shared" si="195"/>
        <v/>
      </c>
      <c r="IA94" s="321" t="str">
        <f t="shared" si="196"/>
        <v/>
      </c>
      <c r="IB94" s="321" t="str">
        <f t="shared" si="197"/>
        <v/>
      </c>
      <c r="IC94" s="321" t="str">
        <f t="shared" si="198"/>
        <v/>
      </c>
      <c r="ID94" s="321" t="str">
        <f t="shared" si="199"/>
        <v/>
      </c>
      <c r="IE94" s="321" t="str">
        <f t="shared" si="200"/>
        <v/>
      </c>
      <c r="IF94" s="321" t="str">
        <f t="shared" si="201"/>
        <v/>
      </c>
    </row>
    <row r="95" spans="1:240" ht="21">
      <c r="A95" s="172">
        <v>83</v>
      </c>
      <c r="B95" s="197"/>
      <c r="C95" s="196" t="str">
        <f>IF(ISNA(VLOOKUP(B95,Register!A$7:Z$315,3,FALSE)),"",VLOOKUP(B95,Register!A$7:Z$315,3,FALSE))</f>
        <v/>
      </c>
      <c r="D95" s="196" t="str">
        <f>IF(ISNA(VLOOKUP(B95,Register!A$7:Z$315,4,FALSE)),"",VLOOKUP(B95,Register!A$7:Z$315,4,FALSE))</f>
        <v/>
      </c>
      <c r="E95" s="195" t="str">
        <f>IF(ISNA(VLOOKUP(B95,Register!A$7:Z$315,6,FALSE)),"",VLOOKUP(B95,Register!A$7:Z$315,6,FALSE))</f>
        <v/>
      </c>
      <c r="F95" s="105"/>
      <c r="G95" s="159"/>
      <c r="H95" s="159"/>
      <c r="I95" s="168" t="str">
        <f t="shared" si="103"/>
        <v/>
      </c>
      <c r="J95" s="5" t="str">
        <f t="shared" si="104"/>
        <v/>
      </c>
      <c r="K95" s="159"/>
      <c r="L95" s="159"/>
      <c r="M95" s="168" t="str">
        <f t="shared" si="105"/>
        <v/>
      </c>
      <c r="N95" s="5" t="str">
        <f t="shared" si="106"/>
        <v/>
      </c>
      <c r="O95" s="159"/>
      <c r="P95" s="159"/>
      <c r="Q95" s="168" t="str">
        <f t="shared" si="107"/>
        <v/>
      </c>
      <c r="R95" s="5" t="str">
        <f t="shared" si="108"/>
        <v/>
      </c>
      <c r="S95" s="159"/>
      <c r="T95" s="159"/>
      <c r="U95" s="168" t="str">
        <f t="shared" si="109"/>
        <v/>
      </c>
      <c r="V95" s="5" t="str">
        <f t="shared" si="110"/>
        <v/>
      </c>
      <c r="W95" s="476"/>
      <c r="X95" s="476"/>
      <c r="Y95" s="168" t="str">
        <f t="shared" si="111"/>
        <v/>
      </c>
      <c r="Z95" s="5" t="str">
        <f t="shared" si="112"/>
        <v/>
      </c>
      <c r="AA95" s="160" t="str">
        <f t="shared" si="101"/>
        <v/>
      </c>
      <c r="AB95" s="160" t="str">
        <f t="shared" si="102"/>
        <v/>
      </c>
      <c r="AC95" s="160" t="str">
        <f t="shared" si="113"/>
        <v/>
      </c>
      <c r="AD95" s="6" t="str">
        <f t="shared" si="114"/>
        <v/>
      </c>
      <c r="AE95" s="105"/>
      <c r="AF95" s="159"/>
      <c r="AG95" s="159"/>
      <c r="AH95" s="168" t="str">
        <f t="shared" si="115"/>
        <v/>
      </c>
      <c r="AI95" s="5" t="str">
        <f t="shared" si="116"/>
        <v/>
      </c>
      <c r="AJ95" s="159"/>
      <c r="AK95" s="159"/>
      <c r="AL95" s="168" t="str">
        <f t="shared" si="117"/>
        <v/>
      </c>
      <c r="AM95" s="5" t="str">
        <f t="shared" si="118"/>
        <v/>
      </c>
      <c r="AN95" s="159"/>
      <c r="AO95" s="159"/>
      <c r="AP95" s="168" t="str">
        <f t="shared" si="119"/>
        <v/>
      </c>
      <c r="AQ95" s="5" t="str">
        <f t="shared" si="120"/>
        <v/>
      </c>
      <c r="AR95" s="159"/>
      <c r="AS95" s="159"/>
      <c r="AT95" s="168" t="str">
        <f t="shared" si="121"/>
        <v/>
      </c>
      <c r="AU95" s="5" t="str">
        <f t="shared" si="122"/>
        <v/>
      </c>
      <c r="AV95" s="476"/>
      <c r="AW95" s="476"/>
      <c r="AX95" s="168" t="str">
        <f t="shared" si="123"/>
        <v/>
      </c>
      <c r="AY95" s="5" t="str">
        <f t="shared" si="124"/>
        <v/>
      </c>
      <c r="AZ95" s="160" t="str">
        <f t="shared" si="125"/>
        <v/>
      </c>
      <c r="BA95" s="160" t="str">
        <f t="shared" si="126"/>
        <v/>
      </c>
      <c r="BB95" s="160" t="str">
        <f t="shared" si="127"/>
        <v/>
      </c>
      <c r="BC95" s="6" t="str">
        <f t="shared" si="128"/>
        <v/>
      </c>
      <c r="BD95" s="105"/>
      <c r="BE95" s="159"/>
      <c r="BF95" s="159"/>
      <c r="BG95" s="168" t="str">
        <f t="shared" si="129"/>
        <v/>
      </c>
      <c r="BH95" s="5" t="str">
        <f t="shared" si="130"/>
        <v/>
      </c>
      <c r="BI95" s="159"/>
      <c r="BJ95" s="159"/>
      <c r="BK95" s="168" t="str">
        <f t="shared" si="131"/>
        <v/>
      </c>
      <c r="BL95" s="5" t="str">
        <f t="shared" si="132"/>
        <v/>
      </c>
      <c r="BM95" s="159"/>
      <c r="BN95" s="159"/>
      <c r="BO95" s="168" t="str">
        <f t="shared" si="133"/>
        <v/>
      </c>
      <c r="BP95" s="5" t="str">
        <f t="shared" si="134"/>
        <v/>
      </c>
      <c r="BQ95" s="159"/>
      <c r="BR95" s="159"/>
      <c r="BS95" s="168" t="str">
        <f t="shared" si="135"/>
        <v/>
      </c>
      <c r="BT95" s="5" t="str">
        <f t="shared" si="136"/>
        <v/>
      </c>
      <c r="BU95" s="476"/>
      <c r="BV95" s="476"/>
      <c r="BW95" s="168" t="str">
        <f t="shared" si="137"/>
        <v/>
      </c>
      <c r="BX95" s="5" t="str">
        <f t="shared" si="138"/>
        <v/>
      </c>
      <c r="BY95" s="160" t="str">
        <f t="shared" si="139"/>
        <v/>
      </c>
      <c r="BZ95" s="160" t="str">
        <f t="shared" si="140"/>
        <v/>
      </c>
      <c r="CA95" s="160" t="str">
        <f t="shared" si="141"/>
        <v/>
      </c>
      <c r="CB95" s="6" t="str">
        <f t="shared" si="142"/>
        <v/>
      </c>
      <c r="CC95" s="105"/>
      <c r="CD95" s="159"/>
      <c r="CE95" s="159"/>
      <c r="CF95" s="168" t="str">
        <f t="shared" si="143"/>
        <v/>
      </c>
      <c r="CG95" s="5" t="str">
        <f t="shared" si="144"/>
        <v/>
      </c>
      <c r="CH95" s="159"/>
      <c r="CI95" s="159"/>
      <c r="CJ95" s="168" t="str">
        <f t="shared" si="145"/>
        <v/>
      </c>
      <c r="CK95" s="5" t="str">
        <f t="shared" si="146"/>
        <v/>
      </c>
      <c r="CL95" s="159"/>
      <c r="CM95" s="159"/>
      <c r="CN95" s="168" t="str">
        <f t="shared" si="147"/>
        <v/>
      </c>
      <c r="CO95" s="5" t="str">
        <f t="shared" si="148"/>
        <v/>
      </c>
      <c r="CP95" s="159"/>
      <c r="CQ95" s="159"/>
      <c r="CR95" s="168" t="str">
        <f t="shared" si="149"/>
        <v/>
      </c>
      <c r="CS95" s="5" t="str">
        <f t="shared" si="150"/>
        <v/>
      </c>
      <c r="CT95" s="476"/>
      <c r="CU95" s="476"/>
      <c r="CV95" s="168" t="str">
        <f t="shared" si="151"/>
        <v/>
      </c>
      <c r="CW95" s="5" t="str">
        <f t="shared" si="152"/>
        <v/>
      </c>
      <c r="CX95" s="160" t="str">
        <f t="shared" si="153"/>
        <v/>
      </c>
      <c r="CY95" s="160" t="str">
        <f t="shared" si="154"/>
        <v/>
      </c>
      <c r="CZ95" s="160" t="str">
        <f t="shared" si="155"/>
        <v/>
      </c>
      <c r="DA95" s="6" t="str">
        <f t="shared" si="156"/>
        <v/>
      </c>
      <c r="DB95" s="105"/>
      <c r="DC95" s="159"/>
      <c r="DD95" s="159"/>
      <c r="DE95" s="168" t="str">
        <f t="shared" si="157"/>
        <v/>
      </c>
      <c r="DF95" s="5" t="str">
        <f t="shared" si="158"/>
        <v/>
      </c>
      <c r="DG95" s="159"/>
      <c r="DH95" s="159"/>
      <c r="DI95" s="168" t="str">
        <f t="shared" si="159"/>
        <v/>
      </c>
      <c r="DJ95" s="5" t="str">
        <f t="shared" si="160"/>
        <v/>
      </c>
      <c r="DK95" s="159"/>
      <c r="DL95" s="159"/>
      <c r="DM95" s="168" t="str">
        <f t="shared" si="161"/>
        <v/>
      </c>
      <c r="DN95" s="5" t="str">
        <f t="shared" si="162"/>
        <v/>
      </c>
      <c r="DO95" s="159"/>
      <c r="DP95" s="159"/>
      <c r="DQ95" s="168" t="str">
        <f t="shared" si="163"/>
        <v/>
      </c>
      <c r="DR95" s="5" t="str">
        <f t="shared" si="164"/>
        <v/>
      </c>
      <c r="DS95" s="476"/>
      <c r="DT95" s="476"/>
      <c r="DU95" s="168" t="str">
        <f t="shared" si="165"/>
        <v/>
      </c>
      <c r="DV95" s="5" t="str">
        <f t="shared" si="166"/>
        <v/>
      </c>
      <c r="DW95" s="160" t="str">
        <f t="shared" si="167"/>
        <v/>
      </c>
      <c r="DX95" s="160" t="str">
        <f t="shared" si="168"/>
        <v/>
      </c>
      <c r="DY95" s="160" t="str">
        <f t="shared" si="169"/>
        <v/>
      </c>
      <c r="DZ95" s="6" t="str">
        <f t="shared" si="170"/>
        <v/>
      </c>
      <c r="EA95" s="105"/>
      <c r="EB95" s="159"/>
      <c r="EC95" s="159"/>
      <c r="ED95" s="168" t="str">
        <f t="shared" si="171"/>
        <v/>
      </c>
      <c r="EE95" s="5" t="str">
        <f t="shared" si="172"/>
        <v/>
      </c>
      <c r="EF95" s="159"/>
      <c r="EG95" s="159"/>
      <c r="EH95" s="168" t="str">
        <f t="shared" si="173"/>
        <v/>
      </c>
      <c r="EI95" s="5" t="str">
        <f t="shared" si="174"/>
        <v/>
      </c>
      <c r="EJ95" s="159"/>
      <c r="EK95" s="159"/>
      <c r="EL95" s="168" t="str">
        <f t="shared" si="175"/>
        <v/>
      </c>
      <c r="EM95" s="5" t="str">
        <f t="shared" si="176"/>
        <v/>
      </c>
      <c r="EN95" s="159"/>
      <c r="EO95" s="159"/>
      <c r="EP95" s="168" t="str">
        <f t="shared" si="177"/>
        <v/>
      </c>
      <c r="EQ95" s="5" t="str">
        <f t="shared" si="178"/>
        <v/>
      </c>
      <c r="ER95" s="476"/>
      <c r="ES95" s="476"/>
      <c r="ET95" s="168" t="str">
        <f t="shared" si="179"/>
        <v/>
      </c>
      <c r="EU95" s="5" t="str">
        <f t="shared" si="180"/>
        <v/>
      </c>
      <c r="EV95" s="160" t="str">
        <f t="shared" si="181"/>
        <v/>
      </c>
      <c r="EW95" s="160" t="str">
        <f t="shared" si="182"/>
        <v/>
      </c>
      <c r="EX95" s="160" t="str">
        <f t="shared" si="183"/>
        <v/>
      </c>
      <c r="EY95" s="6" t="str">
        <f t="shared" si="184"/>
        <v/>
      </c>
      <c r="EZ95" s="105"/>
      <c r="FA95" s="105"/>
      <c r="FB95" s="105"/>
      <c r="FC95" s="105"/>
      <c r="FD95" s="105"/>
      <c r="FE95" s="106" t="str">
        <f t="shared" si="185"/>
        <v/>
      </c>
      <c r="FF95" s="100" t="str">
        <f t="shared" si="186"/>
        <v xml:space="preserve"> </v>
      </c>
      <c r="FG95" s="105"/>
      <c r="FH95" s="105"/>
      <c r="FI95" s="105"/>
      <c r="FJ95" s="105"/>
      <c r="FK95" s="105"/>
      <c r="FL95" s="107" t="str">
        <f t="shared" si="187"/>
        <v/>
      </c>
      <c r="FM95" s="101" t="str">
        <f t="shared" si="188"/>
        <v xml:space="preserve"> </v>
      </c>
      <c r="FN95" s="105"/>
      <c r="FO95" s="105"/>
      <c r="FP95" s="105"/>
      <c r="FQ95" s="105"/>
      <c r="FR95" s="105"/>
      <c r="FS95" s="204" t="str">
        <f t="shared" si="189"/>
        <v/>
      </c>
      <c r="FT95" s="205" t="str">
        <f t="shared" si="190"/>
        <v xml:space="preserve"> </v>
      </c>
      <c r="FU95" s="477"/>
      <c r="FV95" s="316" t="str">
        <f>IF(AND(C95=""),"-",VLOOKUP(B95,Register!$A$7:$AM$311,19,FALSE))</f>
        <v>-</v>
      </c>
      <c r="FW95" s="7" t="str">
        <f>IF(AND(C95=""),"-",VLOOKUP(B95,Register!$A$7:$AM$311,20,FALSE))</f>
        <v>-</v>
      </c>
      <c r="FX95" s="7" t="str">
        <f>IF(AND(C95=""),"-",VLOOKUP(B95,Register!$A$7:$AM$311,21,FALSE))</f>
        <v>-</v>
      </c>
      <c r="FY95" s="7" t="str">
        <f>IF(AND(C95=""),"-",VLOOKUP(B95,Register!$A$7:$AM$311,22,FALSE))</f>
        <v>-</v>
      </c>
      <c r="FZ95" s="7" t="str">
        <f>IF(AND(C95=""),"-",VLOOKUP(B95,Register!$A$7:$AM$311,23,FALSE))</f>
        <v>-</v>
      </c>
      <c r="GA95" s="7" t="str">
        <f>IF(AND(C95=""),"-",VLOOKUP(B95,Register!$A$7:$AM$311,24,FALSE))</f>
        <v>-</v>
      </c>
      <c r="GB95" s="7" t="str">
        <f>IF(AND(C95=""),"-",VLOOKUP(B95,Register!$A$7:$AM$311,25,FALSE))</f>
        <v>-</v>
      </c>
      <c r="GC95" s="7" t="str">
        <f>IF(AND(C95=""),"-",VLOOKUP(B95,Register!$A$7:$AM$311,26,FALSE))</f>
        <v>-</v>
      </c>
      <c r="GD95" s="7" t="str">
        <f>IF(AND(C95=""),"-",VLOOKUP(B95,Register!$A$7:$AM$311,27,FALSE))</f>
        <v>-</v>
      </c>
      <c r="GE95" s="7" t="str">
        <f>IF(AND(C95=""),"-",VLOOKUP(B95,Register!$A$7:$AM$311,28,FALSE))</f>
        <v>-</v>
      </c>
      <c r="GF95" s="7" t="str">
        <f>IF(AND(C95=""),"-",VLOOKUP(B95,Register!$A$7:$AM$311,29,FALSE))</f>
        <v>-</v>
      </c>
      <c r="GG95" s="7" t="str">
        <f>IF(AND(C95=""),"-",VLOOKUP(B95,Register!$A$7:$AM$311,30,FALSE))</f>
        <v>-</v>
      </c>
      <c r="GH95" s="8" t="str">
        <f>IF(AND(C95=""),"-",VLOOKUP(B95,Register!$A$7:$AM$311,31,FALSE))</f>
        <v>-</v>
      </c>
      <c r="GI95" s="309" t="str">
        <f>IF(AND(C95=""),"",VLOOKUP(B95,Register!$A$7:$CL$311,36,FALSE))</f>
        <v/>
      </c>
      <c r="GJ95" s="182" t="str">
        <f t="shared" si="191"/>
        <v/>
      </c>
      <c r="GK95" s="312" t="str">
        <f t="shared" si="192"/>
        <v/>
      </c>
      <c r="GL95" s="314" t="str">
        <f t="shared" si="193"/>
        <v/>
      </c>
      <c r="GM95" s="3"/>
      <c r="GR95" s="3"/>
      <c r="GS95" s="3"/>
      <c r="GT95" s="3"/>
      <c r="GU95" s="3"/>
      <c r="GV95" s="3"/>
      <c r="GW95" s="3"/>
      <c r="GX95" s="3"/>
      <c r="GY95" s="3"/>
      <c r="GZ95" s="3"/>
      <c r="HA95" s="3"/>
      <c r="HB95" s="3"/>
      <c r="HC95" s="3"/>
      <c r="HD95" s="3"/>
      <c r="HE95" s="3"/>
      <c r="HF95" s="3"/>
      <c r="HG95" s="3"/>
      <c r="HH95" s="3"/>
      <c r="HI95" s="3"/>
      <c r="HJ95" s="3"/>
      <c r="HK95" s="3"/>
      <c r="HL95" s="3"/>
      <c r="HM95" s="3"/>
      <c r="HW95" s="321" t="str">
        <f>IF(ISNA(VLOOKUP(B95,Register!A$7:Z$315,9,FALSE)),"",VLOOKUP(B95,Register!A$7:Z$315,9,FALSE))</f>
        <v/>
      </c>
      <c r="HX95" s="321" t="str">
        <f>IF(ISNA(VLOOKUP(B95,Register!A$7:Z$315,12,FALSE)),"",VLOOKUP(B95,Register!A$7:Z$315,12,FALSE))</f>
        <v/>
      </c>
      <c r="HY95" s="321" t="str">
        <f t="shared" si="194"/>
        <v/>
      </c>
      <c r="HZ95" s="321" t="str">
        <f t="shared" si="195"/>
        <v/>
      </c>
      <c r="IA95" s="321" t="str">
        <f t="shared" si="196"/>
        <v/>
      </c>
      <c r="IB95" s="321" t="str">
        <f t="shared" si="197"/>
        <v/>
      </c>
      <c r="IC95" s="321" t="str">
        <f t="shared" si="198"/>
        <v/>
      </c>
      <c r="ID95" s="321" t="str">
        <f t="shared" si="199"/>
        <v/>
      </c>
      <c r="IE95" s="321" t="str">
        <f t="shared" si="200"/>
        <v/>
      </c>
      <c r="IF95" s="321" t="str">
        <f t="shared" si="201"/>
        <v/>
      </c>
    </row>
    <row r="96" spans="1:240" ht="21">
      <c r="A96" s="172">
        <v>84</v>
      </c>
      <c r="B96" s="197"/>
      <c r="C96" s="196" t="str">
        <f>IF(ISNA(VLOOKUP(B96,Register!A$7:Z$315,3,FALSE)),"",VLOOKUP(B96,Register!A$7:Z$315,3,FALSE))</f>
        <v/>
      </c>
      <c r="D96" s="196" t="str">
        <f>IF(ISNA(VLOOKUP(B96,Register!A$7:Z$315,4,FALSE)),"",VLOOKUP(B96,Register!A$7:Z$315,4,FALSE))</f>
        <v/>
      </c>
      <c r="E96" s="195" t="str">
        <f>IF(ISNA(VLOOKUP(B96,Register!A$7:Z$315,6,FALSE)),"",VLOOKUP(B96,Register!A$7:Z$315,6,FALSE))</f>
        <v/>
      </c>
      <c r="F96" s="105"/>
      <c r="G96" s="159"/>
      <c r="H96" s="159"/>
      <c r="I96" s="168" t="str">
        <f t="shared" si="103"/>
        <v/>
      </c>
      <c r="J96" s="5" t="str">
        <f t="shared" si="104"/>
        <v/>
      </c>
      <c r="K96" s="159"/>
      <c r="L96" s="159"/>
      <c r="M96" s="168" t="str">
        <f t="shared" si="105"/>
        <v/>
      </c>
      <c r="N96" s="5" t="str">
        <f t="shared" si="106"/>
        <v/>
      </c>
      <c r="O96" s="159"/>
      <c r="P96" s="159"/>
      <c r="Q96" s="168" t="str">
        <f t="shared" si="107"/>
        <v/>
      </c>
      <c r="R96" s="5" t="str">
        <f t="shared" si="108"/>
        <v/>
      </c>
      <c r="S96" s="159"/>
      <c r="T96" s="159"/>
      <c r="U96" s="168" t="str">
        <f t="shared" si="109"/>
        <v/>
      </c>
      <c r="V96" s="5" t="str">
        <f t="shared" si="110"/>
        <v/>
      </c>
      <c r="W96" s="476"/>
      <c r="X96" s="476"/>
      <c r="Y96" s="168" t="str">
        <f t="shared" si="111"/>
        <v/>
      </c>
      <c r="Z96" s="5" t="str">
        <f t="shared" si="112"/>
        <v/>
      </c>
      <c r="AA96" s="160" t="str">
        <f t="shared" si="101"/>
        <v/>
      </c>
      <c r="AB96" s="160" t="str">
        <f t="shared" si="102"/>
        <v/>
      </c>
      <c r="AC96" s="160" t="str">
        <f t="shared" si="113"/>
        <v/>
      </c>
      <c r="AD96" s="6" t="str">
        <f t="shared" si="114"/>
        <v/>
      </c>
      <c r="AE96" s="105"/>
      <c r="AF96" s="159"/>
      <c r="AG96" s="159"/>
      <c r="AH96" s="168" t="str">
        <f t="shared" si="115"/>
        <v/>
      </c>
      <c r="AI96" s="5" t="str">
        <f t="shared" si="116"/>
        <v/>
      </c>
      <c r="AJ96" s="159"/>
      <c r="AK96" s="159"/>
      <c r="AL96" s="168" t="str">
        <f t="shared" si="117"/>
        <v/>
      </c>
      <c r="AM96" s="5" t="str">
        <f t="shared" si="118"/>
        <v/>
      </c>
      <c r="AN96" s="159"/>
      <c r="AO96" s="159"/>
      <c r="AP96" s="168" t="str">
        <f t="shared" si="119"/>
        <v/>
      </c>
      <c r="AQ96" s="5" t="str">
        <f t="shared" si="120"/>
        <v/>
      </c>
      <c r="AR96" s="159"/>
      <c r="AS96" s="159"/>
      <c r="AT96" s="168" t="str">
        <f t="shared" si="121"/>
        <v/>
      </c>
      <c r="AU96" s="5" t="str">
        <f t="shared" si="122"/>
        <v/>
      </c>
      <c r="AV96" s="476"/>
      <c r="AW96" s="476"/>
      <c r="AX96" s="168" t="str">
        <f t="shared" si="123"/>
        <v/>
      </c>
      <c r="AY96" s="5" t="str">
        <f t="shared" si="124"/>
        <v/>
      </c>
      <c r="AZ96" s="160" t="str">
        <f t="shared" si="125"/>
        <v/>
      </c>
      <c r="BA96" s="160" t="str">
        <f t="shared" si="126"/>
        <v/>
      </c>
      <c r="BB96" s="160" t="str">
        <f t="shared" si="127"/>
        <v/>
      </c>
      <c r="BC96" s="6" t="str">
        <f t="shared" si="128"/>
        <v/>
      </c>
      <c r="BD96" s="105"/>
      <c r="BE96" s="159"/>
      <c r="BF96" s="159"/>
      <c r="BG96" s="168" t="str">
        <f t="shared" si="129"/>
        <v/>
      </c>
      <c r="BH96" s="5" t="str">
        <f t="shared" si="130"/>
        <v/>
      </c>
      <c r="BI96" s="159"/>
      <c r="BJ96" s="159"/>
      <c r="BK96" s="168" t="str">
        <f t="shared" si="131"/>
        <v/>
      </c>
      <c r="BL96" s="5" t="str">
        <f t="shared" si="132"/>
        <v/>
      </c>
      <c r="BM96" s="159"/>
      <c r="BN96" s="159"/>
      <c r="BO96" s="168" t="str">
        <f t="shared" si="133"/>
        <v/>
      </c>
      <c r="BP96" s="5" t="str">
        <f t="shared" si="134"/>
        <v/>
      </c>
      <c r="BQ96" s="159"/>
      <c r="BR96" s="159"/>
      <c r="BS96" s="168" t="str">
        <f t="shared" si="135"/>
        <v/>
      </c>
      <c r="BT96" s="5" t="str">
        <f t="shared" si="136"/>
        <v/>
      </c>
      <c r="BU96" s="476"/>
      <c r="BV96" s="476"/>
      <c r="BW96" s="168" t="str">
        <f t="shared" si="137"/>
        <v/>
      </c>
      <c r="BX96" s="5" t="str">
        <f t="shared" si="138"/>
        <v/>
      </c>
      <c r="BY96" s="160" t="str">
        <f t="shared" si="139"/>
        <v/>
      </c>
      <c r="BZ96" s="160" t="str">
        <f t="shared" si="140"/>
        <v/>
      </c>
      <c r="CA96" s="160" t="str">
        <f t="shared" si="141"/>
        <v/>
      </c>
      <c r="CB96" s="6" t="str">
        <f t="shared" si="142"/>
        <v/>
      </c>
      <c r="CC96" s="105"/>
      <c r="CD96" s="159"/>
      <c r="CE96" s="159"/>
      <c r="CF96" s="168" t="str">
        <f t="shared" si="143"/>
        <v/>
      </c>
      <c r="CG96" s="5" t="str">
        <f t="shared" si="144"/>
        <v/>
      </c>
      <c r="CH96" s="159"/>
      <c r="CI96" s="159"/>
      <c r="CJ96" s="168" t="str">
        <f t="shared" si="145"/>
        <v/>
      </c>
      <c r="CK96" s="5" t="str">
        <f t="shared" si="146"/>
        <v/>
      </c>
      <c r="CL96" s="159"/>
      <c r="CM96" s="159"/>
      <c r="CN96" s="168" t="str">
        <f t="shared" si="147"/>
        <v/>
      </c>
      <c r="CO96" s="5" t="str">
        <f t="shared" si="148"/>
        <v/>
      </c>
      <c r="CP96" s="159"/>
      <c r="CQ96" s="159"/>
      <c r="CR96" s="168" t="str">
        <f t="shared" si="149"/>
        <v/>
      </c>
      <c r="CS96" s="5" t="str">
        <f t="shared" si="150"/>
        <v/>
      </c>
      <c r="CT96" s="476"/>
      <c r="CU96" s="476"/>
      <c r="CV96" s="168" t="str">
        <f t="shared" si="151"/>
        <v/>
      </c>
      <c r="CW96" s="5" t="str">
        <f t="shared" si="152"/>
        <v/>
      </c>
      <c r="CX96" s="160" t="str">
        <f t="shared" si="153"/>
        <v/>
      </c>
      <c r="CY96" s="160" t="str">
        <f t="shared" si="154"/>
        <v/>
      </c>
      <c r="CZ96" s="160" t="str">
        <f t="shared" si="155"/>
        <v/>
      </c>
      <c r="DA96" s="6" t="str">
        <f t="shared" si="156"/>
        <v/>
      </c>
      <c r="DB96" s="105"/>
      <c r="DC96" s="159"/>
      <c r="DD96" s="159"/>
      <c r="DE96" s="168" t="str">
        <f t="shared" si="157"/>
        <v/>
      </c>
      <c r="DF96" s="5" t="str">
        <f t="shared" si="158"/>
        <v/>
      </c>
      <c r="DG96" s="159"/>
      <c r="DH96" s="159"/>
      <c r="DI96" s="168" t="str">
        <f t="shared" si="159"/>
        <v/>
      </c>
      <c r="DJ96" s="5" t="str">
        <f t="shared" si="160"/>
        <v/>
      </c>
      <c r="DK96" s="159"/>
      <c r="DL96" s="159"/>
      <c r="DM96" s="168" t="str">
        <f t="shared" si="161"/>
        <v/>
      </c>
      <c r="DN96" s="5" t="str">
        <f t="shared" si="162"/>
        <v/>
      </c>
      <c r="DO96" s="159"/>
      <c r="DP96" s="159"/>
      <c r="DQ96" s="168" t="str">
        <f t="shared" si="163"/>
        <v/>
      </c>
      <c r="DR96" s="5" t="str">
        <f t="shared" si="164"/>
        <v/>
      </c>
      <c r="DS96" s="476"/>
      <c r="DT96" s="476"/>
      <c r="DU96" s="168" t="str">
        <f t="shared" si="165"/>
        <v/>
      </c>
      <c r="DV96" s="5" t="str">
        <f t="shared" si="166"/>
        <v/>
      </c>
      <c r="DW96" s="160" t="str">
        <f t="shared" si="167"/>
        <v/>
      </c>
      <c r="DX96" s="160" t="str">
        <f t="shared" si="168"/>
        <v/>
      </c>
      <c r="DY96" s="160" t="str">
        <f t="shared" si="169"/>
        <v/>
      </c>
      <c r="DZ96" s="6" t="str">
        <f t="shared" si="170"/>
        <v/>
      </c>
      <c r="EA96" s="105"/>
      <c r="EB96" s="159"/>
      <c r="EC96" s="159"/>
      <c r="ED96" s="168" t="str">
        <f t="shared" si="171"/>
        <v/>
      </c>
      <c r="EE96" s="5" t="str">
        <f t="shared" si="172"/>
        <v/>
      </c>
      <c r="EF96" s="159"/>
      <c r="EG96" s="159"/>
      <c r="EH96" s="168" t="str">
        <f t="shared" si="173"/>
        <v/>
      </c>
      <c r="EI96" s="5" t="str">
        <f t="shared" si="174"/>
        <v/>
      </c>
      <c r="EJ96" s="159"/>
      <c r="EK96" s="159"/>
      <c r="EL96" s="168" t="str">
        <f t="shared" si="175"/>
        <v/>
      </c>
      <c r="EM96" s="5" t="str">
        <f t="shared" si="176"/>
        <v/>
      </c>
      <c r="EN96" s="159"/>
      <c r="EO96" s="159"/>
      <c r="EP96" s="168" t="str">
        <f t="shared" si="177"/>
        <v/>
      </c>
      <c r="EQ96" s="5" t="str">
        <f t="shared" si="178"/>
        <v/>
      </c>
      <c r="ER96" s="476"/>
      <c r="ES96" s="476"/>
      <c r="ET96" s="168" t="str">
        <f t="shared" si="179"/>
        <v/>
      </c>
      <c r="EU96" s="5" t="str">
        <f t="shared" si="180"/>
        <v/>
      </c>
      <c r="EV96" s="160" t="str">
        <f t="shared" si="181"/>
        <v/>
      </c>
      <c r="EW96" s="160" t="str">
        <f t="shared" si="182"/>
        <v/>
      </c>
      <c r="EX96" s="160" t="str">
        <f t="shared" si="183"/>
        <v/>
      </c>
      <c r="EY96" s="6" t="str">
        <f t="shared" si="184"/>
        <v/>
      </c>
      <c r="EZ96" s="105"/>
      <c r="FA96" s="105"/>
      <c r="FB96" s="105"/>
      <c r="FC96" s="105"/>
      <c r="FD96" s="105"/>
      <c r="FE96" s="106" t="str">
        <f t="shared" si="185"/>
        <v/>
      </c>
      <c r="FF96" s="100" t="str">
        <f t="shared" si="186"/>
        <v xml:space="preserve"> </v>
      </c>
      <c r="FG96" s="105"/>
      <c r="FH96" s="105"/>
      <c r="FI96" s="105"/>
      <c r="FJ96" s="105"/>
      <c r="FK96" s="105"/>
      <c r="FL96" s="107" t="str">
        <f t="shared" si="187"/>
        <v/>
      </c>
      <c r="FM96" s="101" t="str">
        <f t="shared" si="188"/>
        <v xml:space="preserve"> </v>
      </c>
      <c r="FN96" s="105"/>
      <c r="FO96" s="105"/>
      <c r="FP96" s="105"/>
      <c r="FQ96" s="105"/>
      <c r="FR96" s="105"/>
      <c r="FS96" s="204" t="str">
        <f t="shared" si="189"/>
        <v/>
      </c>
      <c r="FT96" s="205" t="str">
        <f t="shared" si="190"/>
        <v xml:space="preserve"> </v>
      </c>
      <c r="FU96" s="477"/>
      <c r="FV96" s="316" t="str">
        <f>IF(AND(C96=""),"-",VLOOKUP(B96,Register!$A$7:$AM$311,19,FALSE))</f>
        <v>-</v>
      </c>
      <c r="FW96" s="7" t="str">
        <f>IF(AND(C96=""),"-",VLOOKUP(B96,Register!$A$7:$AM$311,20,FALSE))</f>
        <v>-</v>
      </c>
      <c r="FX96" s="7" t="str">
        <f>IF(AND(C96=""),"-",VLOOKUP(B96,Register!$A$7:$AM$311,21,FALSE))</f>
        <v>-</v>
      </c>
      <c r="FY96" s="7" t="str">
        <f>IF(AND(C96=""),"-",VLOOKUP(B96,Register!$A$7:$AM$311,22,FALSE))</f>
        <v>-</v>
      </c>
      <c r="FZ96" s="7" t="str">
        <f>IF(AND(C96=""),"-",VLOOKUP(B96,Register!$A$7:$AM$311,23,FALSE))</f>
        <v>-</v>
      </c>
      <c r="GA96" s="7" t="str">
        <f>IF(AND(C96=""),"-",VLOOKUP(B96,Register!$A$7:$AM$311,24,FALSE))</f>
        <v>-</v>
      </c>
      <c r="GB96" s="7" t="str">
        <f>IF(AND(C96=""),"-",VLOOKUP(B96,Register!$A$7:$AM$311,25,FALSE))</f>
        <v>-</v>
      </c>
      <c r="GC96" s="7" t="str">
        <f>IF(AND(C96=""),"-",VLOOKUP(B96,Register!$A$7:$AM$311,26,FALSE))</f>
        <v>-</v>
      </c>
      <c r="GD96" s="7" t="str">
        <f>IF(AND(C96=""),"-",VLOOKUP(B96,Register!$A$7:$AM$311,27,FALSE))</f>
        <v>-</v>
      </c>
      <c r="GE96" s="7" t="str">
        <f>IF(AND(C96=""),"-",VLOOKUP(B96,Register!$A$7:$AM$311,28,FALSE))</f>
        <v>-</v>
      </c>
      <c r="GF96" s="7" t="str">
        <f>IF(AND(C96=""),"-",VLOOKUP(B96,Register!$A$7:$AM$311,29,FALSE))</f>
        <v>-</v>
      </c>
      <c r="GG96" s="7" t="str">
        <f>IF(AND(C96=""),"-",VLOOKUP(B96,Register!$A$7:$AM$311,30,FALSE))</f>
        <v>-</v>
      </c>
      <c r="GH96" s="8" t="str">
        <f>IF(AND(C96=""),"-",VLOOKUP(B96,Register!$A$7:$AM$311,31,FALSE))</f>
        <v>-</v>
      </c>
      <c r="GI96" s="309" t="str">
        <f>IF(AND(C96=""),"",VLOOKUP(B96,Register!$A$7:$CL$311,36,FALSE))</f>
        <v/>
      </c>
      <c r="GJ96" s="182" t="str">
        <f t="shared" si="191"/>
        <v/>
      </c>
      <c r="GK96" s="312" t="str">
        <f t="shared" si="192"/>
        <v/>
      </c>
      <c r="GL96" s="314" t="str">
        <f t="shared" si="193"/>
        <v/>
      </c>
      <c r="GM96" s="3"/>
      <c r="GR96" s="3"/>
      <c r="GS96" s="3"/>
      <c r="GT96" s="3"/>
      <c r="GU96" s="3"/>
      <c r="GV96" s="3"/>
      <c r="GW96" s="3"/>
      <c r="GX96" s="3"/>
      <c r="GY96" s="3"/>
      <c r="GZ96" s="3"/>
      <c r="HA96" s="3"/>
      <c r="HB96" s="3"/>
      <c r="HC96" s="3"/>
      <c r="HD96" s="3"/>
      <c r="HE96" s="3"/>
      <c r="HF96" s="3"/>
      <c r="HG96" s="3"/>
      <c r="HH96" s="3"/>
      <c r="HI96" s="3"/>
      <c r="HJ96" s="3"/>
      <c r="HK96" s="3"/>
      <c r="HL96" s="3"/>
      <c r="HM96" s="3"/>
      <c r="HW96" s="321" t="str">
        <f>IF(ISNA(VLOOKUP(B96,Register!A$7:Z$315,9,FALSE)),"",VLOOKUP(B96,Register!A$7:Z$315,9,FALSE))</f>
        <v/>
      </c>
      <c r="HX96" s="321" t="str">
        <f>IF(ISNA(VLOOKUP(B96,Register!A$7:Z$315,12,FALSE)),"",VLOOKUP(B96,Register!A$7:Z$315,12,FALSE))</f>
        <v/>
      </c>
      <c r="HY96" s="321" t="str">
        <f t="shared" si="194"/>
        <v/>
      </c>
      <c r="HZ96" s="321" t="str">
        <f t="shared" si="195"/>
        <v/>
      </c>
      <c r="IA96" s="321" t="str">
        <f t="shared" si="196"/>
        <v/>
      </c>
      <c r="IB96" s="321" t="str">
        <f t="shared" si="197"/>
        <v/>
      </c>
      <c r="IC96" s="321" t="str">
        <f t="shared" si="198"/>
        <v/>
      </c>
      <c r="ID96" s="321" t="str">
        <f t="shared" si="199"/>
        <v/>
      </c>
      <c r="IE96" s="321" t="str">
        <f t="shared" si="200"/>
        <v/>
      </c>
      <c r="IF96" s="321" t="str">
        <f t="shared" si="201"/>
        <v/>
      </c>
    </row>
    <row r="97" spans="1:240" ht="21">
      <c r="A97" s="172">
        <v>85</v>
      </c>
      <c r="B97" s="197"/>
      <c r="C97" s="196" t="str">
        <f>IF(ISNA(VLOOKUP(B97,Register!A$7:Z$315,3,FALSE)),"",VLOOKUP(B97,Register!A$7:Z$315,3,FALSE))</f>
        <v/>
      </c>
      <c r="D97" s="196" t="str">
        <f>IF(ISNA(VLOOKUP(B97,Register!A$7:Z$315,4,FALSE)),"",VLOOKUP(B97,Register!A$7:Z$315,4,FALSE))</f>
        <v/>
      </c>
      <c r="E97" s="195" t="str">
        <f>IF(ISNA(VLOOKUP(B97,Register!A$7:Z$315,6,FALSE)),"",VLOOKUP(B97,Register!A$7:Z$315,6,FALSE))</f>
        <v/>
      </c>
      <c r="F97" s="105"/>
      <c r="G97" s="159"/>
      <c r="H97" s="159"/>
      <c r="I97" s="168" t="str">
        <f t="shared" si="103"/>
        <v/>
      </c>
      <c r="J97" s="5" t="str">
        <f t="shared" si="104"/>
        <v/>
      </c>
      <c r="K97" s="159"/>
      <c r="L97" s="159"/>
      <c r="M97" s="168" t="str">
        <f t="shared" si="105"/>
        <v/>
      </c>
      <c r="N97" s="5" t="str">
        <f t="shared" si="106"/>
        <v/>
      </c>
      <c r="O97" s="159"/>
      <c r="P97" s="159"/>
      <c r="Q97" s="168" t="str">
        <f t="shared" si="107"/>
        <v/>
      </c>
      <c r="R97" s="5" t="str">
        <f t="shared" si="108"/>
        <v/>
      </c>
      <c r="S97" s="159"/>
      <c r="T97" s="159"/>
      <c r="U97" s="168" t="str">
        <f t="shared" si="109"/>
        <v/>
      </c>
      <c r="V97" s="5" t="str">
        <f t="shared" si="110"/>
        <v/>
      </c>
      <c r="W97" s="476"/>
      <c r="X97" s="476"/>
      <c r="Y97" s="168" t="str">
        <f t="shared" si="111"/>
        <v/>
      </c>
      <c r="Z97" s="5" t="str">
        <f t="shared" si="112"/>
        <v/>
      </c>
      <c r="AA97" s="160" t="str">
        <f t="shared" si="101"/>
        <v/>
      </c>
      <c r="AB97" s="160" t="str">
        <f t="shared" si="102"/>
        <v/>
      </c>
      <c r="AC97" s="160" t="str">
        <f t="shared" si="113"/>
        <v/>
      </c>
      <c r="AD97" s="6" t="str">
        <f t="shared" si="114"/>
        <v/>
      </c>
      <c r="AE97" s="105"/>
      <c r="AF97" s="159"/>
      <c r="AG97" s="159"/>
      <c r="AH97" s="168" t="str">
        <f t="shared" si="115"/>
        <v/>
      </c>
      <c r="AI97" s="5" t="str">
        <f t="shared" si="116"/>
        <v/>
      </c>
      <c r="AJ97" s="159"/>
      <c r="AK97" s="159"/>
      <c r="AL97" s="168" t="str">
        <f t="shared" si="117"/>
        <v/>
      </c>
      <c r="AM97" s="5" t="str">
        <f t="shared" si="118"/>
        <v/>
      </c>
      <c r="AN97" s="159"/>
      <c r="AO97" s="159"/>
      <c r="AP97" s="168" t="str">
        <f t="shared" si="119"/>
        <v/>
      </c>
      <c r="AQ97" s="5" t="str">
        <f t="shared" si="120"/>
        <v/>
      </c>
      <c r="AR97" s="159"/>
      <c r="AS97" s="159"/>
      <c r="AT97" s="168" t="str">
        <f t="shared" si="121"/>
        <v/>
      </c>
      <c r="AU97" s="5" t="str">
        <f t="shared" si="122"/>
        <v/>
      </c>
      <c r="AV97" s="476"/>
      <c r="AW97" s="476"/>
      <c r="AX97" s="168" t="str">
        <f t="shared" si="123"/>
        <v/>
      </c>
      <c r="AY97" s="5" t="str">
        <f t="shared" si="124"/>
        <v/>
      </c>
      <c r="AZ97" s="160" t="str">
        <f t="shared" si="125"/>
        <v/>
      </c>
      <c r="BA97" s="160" t="str">
        <f t="shared" si="126"/>
        <v/>
      </c>
      <c r="BB97" s="160" t="str">
        <f t="shared" si="127"/>
        <v/>
      </c>
      <c r="BC97" s="6" t="str">
        <f t="shared" si="128"/>
        <v/>
      </c>
      <c r="BD97" s="105"/>
      <c r="BE97" s="159"/>
      <c r="BF97" s="159"/>
      <c r="BG97" s="168" t="str">
        <f t="shared" si="129"/>
        <v/>
      </c>
      <c r="BH97" s="5" t="str">
        <f t="shared" si="130"/>
        <v/>
      </c>
      <c r="BI97" s="159"/>
      <c r="BJ97" s="159"/>
      <c r="BK97" s="168" t="str">
        <f t="shared" si="131"/>
        <v/>
      </c>
      <c r="BL97" s="5" t="str">
        <f t="shared" si="132"/>
        <v/>
      </c>
      <c r="BM97" s="159"/>
      <c r="BN97" s="159"/>
      <c r="BO97" s="168" t="str">
        <f t="shared" si="133"/>
        <v/>
      </c>
      <c r="BP97" s="5" t="str">
        <f t="shared" si="134"/>
        <v/>
      </c>
      <c r="BQ97" s="159"/>
      <c r="BR97" s="159"/>
      <c r="BS97" s="168" t="str">
        <f t="shared" si="135"/>
        <v/>
      </c>
      <c r="BT97" s="5" t="str">
        <f t="shared" si="136"/>
        <v/>
      </c>
      <c r="BU97" s="476"/>
      <c r="BV97" s="476"/>
      <c r="BW97" s="168" t="str">
        <f t="shared" si="137"/>
        <v/>
      </c>
      <c r="BX97" s="5" t="str">
        <f t="shared" si="138"/>
        <v/>
      </c>
      <c r="BY97" s="160" t="str">
        <f t="shared" si="139"/>
        <v/>
      </c>
      <c r="BZ97" s="160" t="str">
        <f t="shared" si="140"/>
        <v/>
      </c>
      <c r="CA97" s="160" t="str">
        <f t="shared" si="141"/>
        <v/>
      </c>
      <c r="CB97" s="6" t="str">
        <f t="shared" si="142"/>
        <v/>
      </c>
      <c r="CC97" s="105"/>
      <c r="CD97" s="159"/>
      <c r="CE97" s="159"/>
      <c r="CF97" s="168" t="str">
        <f t="shared" si="143"/>
        <v/>
      </c>
      <c r="CG97" s="5" t="str">
        <f t="shared" si="144"/>
        <v/>
      </c>
      <c r="CH97" s="159"/>
      <c r="CI97" s="159"/>
      <c r="CJ97" s="168" t="str">
        <f t="shared" si="145"/>
        <v/>
      </c>
      <c r="CK97" s="5" t="str">
        <f t="shared" si="146"/>
        <v/>
      </c>
      <c r="CL97" s="159"/>
      <c r="CM97" s="159"/>
      <c r="CN97" s="168" t="str">
        <f t="shared" si="147"/>
        <v/>
      </c>
      <c r="CO97" s="5" t="str">
        <f t="shared" si="148"/>
        <v/>
      </c>
      <c r="CP97" s="159"/>
      <c r="CQ97" s="159"/>
      <c r="CR97" s="168" t="str">
        <f t="shared" si="149"/>
        <v/>
      </c>
      <c r="CS97" s="5" t="str">
        <f t="shared" si="150"/>
        <v/>
      </c>
      <c r="CT97" s="476"/>
      <c r="CU97" s="476"/>
      <c r="CV97" s="168" t="str">
        <f t="shared" si="151"/>
        <v/>
      </c>
      <c r="CW97" s="5" t="str">
        <f t="shared" si="152"/>
        <v/>
      </c>
      <c r="CX97" s="160" t="str">
        <f t="shared" si="153"/>
        <v/>
      </c>
      <c r="CY97" s="160" t="str">
        <f t="shared" si="154"/>
        <v/>
      </c>
      <c r="CZ97" s="160" t="str">
        <f t="shared" si="155"/>
        <v/>
      </c>
      <c r="DA97" s="6" t="str">
        <f t="shared" si="156"/>
        <v/>
      </c>
      <c r="DB97" s="105"/>
      <c r="DC97" s="159"/>
      <c r="DD97" s="159"/>
      <c r="DE97" s="168" t="str">
        <f t="shared" si="157"/>
        <v/>
      </c>
      <c r="DF97" s="5" t="str">
        <f t="shared" si="158"/>
        <v/>
      </c>
      <c r="DG97" s="159"/>
      <c r="DH97" s="159"/>
      <c r="DI97" s="168" t="str">
        <f t="shared" si="159"/>
        <v/>
      </c>
      <c r="DJ97" s="5" t="str">
        <f t="shared" si="160"/>
        <v/>
      </c>
      <c r="DK97" s="159"/>
      <c r="DL97" s="159"/>
      <c r="DM97" s="168" t="str">
        <f t="shared" si="161"/>
        <v/>
      </c>
      <c r="DN97" s="5" t="str">
        <f t="shared" si="162"/>
        <v/>
      </c>
      <c r="DO97" s="159"/>
      <c r="DP97" s="159"/>
      <c r="DQ97" s="168" t="str">
        <f t="shared" si="163"/>
        <v/>
      </c>
      <c r="DR97" s="5" t="str">
        <f t="shared" si="164"/>
        <v/>
      </c>
      <c r="DS97" s="476"/>
      <c r="DT97" s="476"/>
      <c r="DU97" s="168" t="str">
        <f t="shared" si="165"/>
        <v/>
      </c>
      <c r="DV97" s="5" t="str">
        <f t="shared" si="166"/>
        <v/>
      </c>
      <c r="DW97" s="160" t="str">
        <f t="shared" si="167"/>
        <v/>
      </c>
      <c r="DX97" s="160" t="str">
        <f t="shared" si="168"/>
        <v/>
      </c>
      <c r="DY97" s="160" t="str">
        <f t="shared" si="169"/>
        <v/>
      </c>
      <c r="DZ97" s="6" t="str">
        <f t="shared" si="170"/>
        <v/>
      </c>
      <c r="EA97" s="105"/>
      <c r="EB97" s="159"/>
      <c r="EC97" s="159"/>
      <c r="ED97" s="168" t="str">
        <f t="shared" si="171"/>
        <v/>
      </c>
      <c r="EE97" s="5" t="str">
        <f t="shared" si="172"/>
        <v/>
      </c>
      <c r="EF97" s="159"/>
      <c r="EG97" s="159"/>
      <c r="EH97" s="168" t="str">
        <f t="shared" si="173"/>
        <v/>
      </c>
      <c r="EI97" s="5" t="str">
        <f t="shared" si="174"/>
        <v/>
      </c>
      <c r="EJ97" s="159"/>
      <c r="EK97" s="159"/>
      <c r="EL97" s="168" t="str">
        <f t="shared" si="175"/>
        <v/>
      </c>
      <c r="EM97" s="5" t="str">
        <f t="shared" si="176"/>
        <v/>
      </c>
      <c r="EN97" s="159"/>
      <c r="EO97" s="159"/>
      <c r="EP97" s="168" t="str">
        <f t="shared" si="177"/>
        <v/>
      </c>
      <c r="EQ97" s="5" t="str">
        <f t="shared" si="178"/>
        <v/>
      </c>
      <c r="ER97" s="476"/>
      <c r="ES97" s="476"/>
      <c r="ET97" s="168" t="str">
        <f t="shared" si="179"/>
        <v/>
      </c>
      <c r="EU97" s="5" t="str">
        <f t="shared" si="180"/>
        <v/>
      </c>
      <c r="EV97" s="160" t="str">
        <f t="shared" si="181"/>
        <v/>
      </c>
      <c r="EW97" s="160" t="str">
        <f t="shared" si="182"/>
        <v/>
      </c>
      <c r="EX97" s="160" t="str">
        <f t="shared" si="183"/>
        <v/>
      </c>
      <c r="EY97" s="6" t="str">
        <f t="shared" si="184"/>
        <v/>
      </c>
      <c r="EZ97" s="105"/>
      <c r="FA97" s="105"/>
      <c r="FB97" s="105"/>
      <c r="FC97" s="105"/>
      <c r="FD97" s="105"/>
      <c r="FE97" s="106" t="str">
        <f t="shared" si="185"/>
        <v/>
      </c>
      <c r="FF97" s="100" t="str">
        <f t="shared" si="186"/>
        <v xml:space="preserve"> </v>
      </c>
      <c r="FG97" s="105"/>
      <c r="FH97" s="105"/>
      <c r="FI97" s="105"/>
      <c r="FJ97" s="105"/>
      <c r="FK97" s="105"/>
      <c r="FL97" s="107" t="str">
        <f t="shared" si="187"/>
        <v/>
      </c>
      <c r="FM97" s="101" t="str">
        <f t="shared" si="188"/>
        <v xml:space="preserve"> </v>
      </c>
      <c r="FN97" s="105"/>
      <c r="FO97" s="105"/>
      <c r="FP97" s="105"/>
      <c r="FQ97" s="105"/>
      <c r="FR97" s="105"/>
      <c r="FS97" s="204" t="str">
        <f t="shared" si="189"/>
        <v/>
      </c>
      <c r="FT97" s="205" t="str">
        <f t="shared" si="190"/>
        <v xml:space="preserve"> </v>
      </c>
      <c r="FU97" s="477"/>
      <c r="FV97" s="316" t="str">
        <f>IF(AND(C97=""),"-",VLOOKUP(B97,Register!$A$7:$AM$311,19,FALSE))</f>
        <v>-</v>
      </c>
      <c r="FW97" s="7" t="str">
        <f>IF(AND(C97=""),"-",VLOOKUP(B97,Register!$A$7:$AM$311,20,FALSE))</f>
        <v>-</v>
      </c>
      <c r="FX97" s="7" t="str">
        <f>IF(AND(C97=""),"-",VLOOKUP(B97,Register!$A$7:$AM$311,21,FALSE))</f>
        <v>-</v>
      </c>
      <c r="FY97" s="7" t="str">
        <f>IF(AND(C97=""),"-",VLOOKUP(B97,Register!$A$7:$AM$311,22,FALSE))</f>
        <v>-</v>
      </c>
      <c r="FZ97" s="7" t="str">
        <f>IF(AND(C97=""),"-",VLOOKUP(B97,Register!$A$7:$AM$311,23,FALSE))</f>
        <v>-</v>
      </c>
      <c r="GA97" s="7" t="str">
        <f>IF(AND(C97=""),"-",VLOOKUP(B97,Register!$A$7:$AM$311,24,FALSE))</f>
        <v>-</v>
      </c>
      <c r="GB97" s="7" t="str">
        <f>IF(AND(C97=""),"-",VLOOKUP(B97,Register!$A$7:$AM$311,25,FALSE))</f>
        <v>-</v>
      </c>
      <c r="GC97" s="7" t="str">
        <f>IF(AND(C97=""),"-",VLOOKUP(B97,Register!$A$7:$AM$311,26,FALSE))</f>
        <v>-</v>
      </c>
      <c r="GD97" s="7" t="str">
        <f>IF(AND(C97=""),"-",VLOOKUP(B97,Register!$A$7:$AM$311,27,FALSE))</f>
        <v>-</v>
      </c>
      <c r="GE97" s="7" t="str">
        <f>IF(AND(C97=""),"-",VLOOKUP(B97,Register!$A$7:$AM$311,28,FALSE))</f>
        <v>-</v>
      </c>
      <c r="GF97" s="7" t="str">
        <f>IF(AND(C97=""),"-",VLOOKUP(B97,Register!$A$7:$AM$311,29,FALSE))</f>
        <v>-</v>
      </c>
      <c r="GG97" s="7" t="str">
        <f>IF(AND(C97=""),"-",VLOOKUP(B97,Register!$A$7:$AM$311,30,FALSE))</f>
        <v>-</v>
      </c>
      <c r="GH97" s="8" t="str">
        <f>IF(AND(C97=""),"-",VLOOKUP(B97,Register!$A$7:$AM$311,31,FALSE))</f>
        <v>-</v>
      </c>
      <c r="GI97" s="309" t="str">
        <f>IF(AND(C97=""),"",VLOOKUP(B97,Register!$A$7:$CL$311,36,FALSE))</f>
        <v/>
      </c>
      <c r="GJ97" s="182" t="str">
        <f t="shared" si="191"/>
        <v/>
      </c>
      <c r="GK97" s="312" t="str">
        <f t="shared" si="192"/>
        <v/>
      </c>
      <c r="GL97" s="314" t="str">
        <f t="shared" si="193"/>
        <v/>
      </c>
      <c r="GM97" s="3"/>
      <c r="GR97" s="3"/>
      <c r="GS97" s="3"/>
      <c r="GT97" s="3"/>
      <c r="GU97" s="3"/>
      <c r="GV97" s="3"/>
      <c r="GW97" s="3"/>
      <c r="GX97" s="3"/>
      <c r="GY97" s="3"/>
      <c r="GZ97" s="3"/>
      <c r="HA97" s="3"/>
      <c r="HB97" s="3"/>
      <c r="HC97" s="3"/>
      <c r="HD97" s="3"/>
      <c r="HE97" s="3"/>
      <c r="HF97" s="3"/>
      <c r="HG97" s="3"/>
      <c r="HH97" s="3"/>
      <c r="HI97" s="3"/>
      <c r="HJ97" s="3"/>
      <c r="HK97" s="3"/>
      <c r="HL97" s="3"/>
      <c r="HM97" s="3"/>
      <c r="HW97" s="321" t="str">
        <f>IF(ISNA(VLOOKUP(B97,Register!A$7:Z$315,9,FALSE)),"",VLOOKUP(B97,Register!A$7:Z$315,9,FALSE))</f>
        <v/>
      </c>
      <c r="HX97" s="321" t="str">
        <f>IF(ISNA(VLOOKUP(B97,Register!A$7:Z$315,12,FALSE)),"",VLOOKUP(B97,Register!A$7:Z$315,12,FALSE))</f>
        <v/>
      </c>
      <c r="HY97" s="321" t="str">
        <f t="shared" si="194"/>
        <v/>
      </c>
      <c r="HZ97" s="321" t="str">
        <f t="shared" si="195"/>
        <v/>
      </c>
      <c r="IA97" s="321" t="str">
        <f t="shared" si="196"/>
        <v/>
      </c>
      <c r="IB97" s="321" t="str">
        <f t="shared" si="197"/>
        <v/>
      </c>
      <c r="IC97" s="321" t="str">
        <f t="shared" si="198"/>
        <v/>
      </c>
      <c r="ID97" s="321" t="str">
        <f t="shared" si="199"/>
        <v/>
      </c>
      <c r="IE97" s="321" t="str">
        <f t="shared" si="200"/>
        <v/>
      </c>
      <c r="IF97" s="321" t="str">
        <f t="shared" si="201"/>
        <v/>
      </c>
    </row>
    <row r="98" spans="1:240" ht="21">
      <c r="A98" s="172">
        <v>86</v>
      </c>
      <c r="B98" s="197"/>
      <c r="C98" s="196" t="str">
        <f>IF(ISNA(VLOOKUP(B98,Register!A$7:Z$315,3,FALSE)),"",VLOOKUP(B98,Register!A$7:Z$315,3,FALSE))</f>
        <v/>
      </c>
      <c r="D98" s="196" t="str">
        <f>IF(ISNA(VLOOKUP(B98,Register!A$7:Z$315,4,FALSE)),"",VLOOKUP(B98,Register!A$7:Z$315,4,FALSE))</f>
        <v/>
      </c>
      <c r="E98" s="195" t="str">
        <f>IF(ISNA(VLOOKUP(B98,Register!A$7:Z$315,6,FALSE)),"",VLOOKUP(B98,Register!A$7:Z$315,6,FALSE))</f>
        <v/>
      </c>
      <c r="F98" s="105"/>
      <c r="G98" s="159"/>
      <c r="H98" s="159"/>
      <c r="I98" s="168" t="str">
        <f t="shared" si="103"/>
        <v/>
      </c>
      <c r="J98" s="5" t="str">
        <f t="shared" si="104"/>
        <v/>
      </c>
      <c r="K98" s="159"/>
      <c r="L98" s="159"/>
      <c r="M98" s="168" t="str">
        <f t="shared" si="105"/>
        <v/>
      </c>
      <c r="N98" s="5" t="str">
        <f t="shared" si="106"/>
        <v/>
      </c>
      <c r="O98" s="159"/>
      <c r="P98" s="159"/>
      <c r="Q98" s="168" t="str">
        <f t="shared" si="107"/>
        <v/>
      </c>
      <c r="R98" s="5" t="str">
        <f t="shared" si="108"/>
        <v/>
      </c>
      <c r="S98" s="159"/>
      <c r="T98" s="159"/>
      <c r="U98" s="168" t="str">
        <f t="shared" si="109"/>
        <v/>
      </c>
      <c r="V98" s="5" t="str">
        <f t="shared" si="110"/>
        <v/>
      </c>
      <c r="W98" s="476"/>
      <c r="X98" s="476"/>
      <c r="Y98" s="168" t="str">
        <f t="shared" si="111"/>
        <v/>
      </c>
      <c r="Z98" s="5" t="str">
        <f t="shared" si="112"/>
        <v/>
      </c>
      <c r="AA98" s="160" t="str">
        <f t="shared" si="101"/>
        <v/>
      </c>
      <c r="AB98" s="160" t="str">
        <f t="shared" si="102"/>
        <v/>
      </c>
      <c r="AC98" s="160" t="str">
        <f t="shared" si="113"/>
        <v/>
      </c>
      <c r="AD98" s="6" t="str">
        <f t="shared" si="114"/>
        <v/>
      </c>
      <c r="AE98" s="105"/>
      <c r="AF98" s="159"/>
      <c r="AG98" s="159"/>
      <c r="AH98" s="168" t="str">
        <f t="shared" si="115"/>
        <v/>
      </c>
      <c r="AI98" s="5" t="str">
        <f t="shared" si="116"/>
        <v/>
      </c>
      <c r="AJ98" s="159"/>
      <c r="AK98" s="159"/>
      <c r="AL98" s="168" t="str">
        <f t="shared" si="117"/>
        <v/>
      </c>
      <c r="AM98" s="5" t="str">
        <f t="shared" si="118"/>
        <v/>
      </c>
      <c r="AN98" s="159"/>
      <c r="AO98" s="159"/>
      <c r="AP98" s="168" t="str">
        <f t="shared" si="119"/>
        <v/>
      </c>
      <c r="AQ98" s="5" t="str">
        <f t="shared" si="120"/>
        <v/>
      </c>
      <c r="AR98" s="159"/>
      <c r="AS98" s="159"/>
      <c r="AT98" s="168" t="str">
        <f t="shared" si="121"/>
        <v/>
      </c>
      <c r="AU98" s="5" t="str">
        <f t="shared" si="122"/>
        <v/>
      </c>
      <c r="AV98" s="476"/>
      <c r="AW98" s="476"/>
      <c r="AX98" s="168" t="str">
        <f t="shared" si="123"/>
        <v/>
      </c>
      <c r="AY98" s="5" t="str">
        <f t="shared" si="124"/>
        <v/>
      </c>
      <c r="AZ98" s="160" t="str">
        <f t="shared" si="125"/>
        <v/>
      </c>
      <c r="BA98" s="160" t="str">
        <f t="shared" si="126"/>
        <v/>
      </c>
      <c r="BB98" s="160" t="str">
        <f t="shared" si="127"/>
        <v/>
      </c>
      <c r="BC98" s="6" t="str">
        <f t="shared" si="128"/>
        <v/>
      </c>
      <c r="BD98" s="105"/>
      <c r="BE98" s="159"/>
      <c r="BF98" s="159"/>
      <c r="BG98" s="168" t="str">
        <f t="shared" si="129"/>
        <v/>
      </c>
      <c r="BH98" s="5" t="str">
        <f t="shared" si="130"/>
        <v/>
      </c>
      <c r="BI98" s="159"/>
      <c r="BJ98" s="159"/>
      <c r="BK98" s="168" t="str">
        <f t="shared" si="131"/>
        <v/>
      </c>
      <c r="BL98" s="5" t="str">
        <f t="shared" si="132"/>
        <v/>
      </c>
      <c r="BM98" s="159"/>
      <c r="BN98" s="159"/>
      <c r="BO98" s="168" t="str">
        <f t="shared" si="133"/>
        <v/>
      </c>
      <c r="BP98" s="5" t="str">
        <f t="shared" si="134"/>
        <v/>
      </c>
      <c r="BQ98" s="159"/>
      <c r="BR98" s="159"/>
      <c r="BS98" s="168" t="str">
        <f t="shared" si="135"/>
        <v/>
      </c>
      <c r="BT98" s="5" t="str">
        <f t="shared" si="136"/>
        <v/>
      </c>
      <c r="BU98" s="476"/>
      <c r="BV98" s="476"/>
      <c r="BW98" s="168" t="str">
        <f t="shared" si="137"/>
        <v/>
      </c>
      <c r="BX98" s="5" t="str">
        <f t="shared" si="138"/>
        <v/>
      </c>
      <c r="BY98" s="160" t="str">
        <f t="shared" si="139"/>
        <v/>
      </c>
      <c r="BZ98" s="160" t="str">
        <f t="shared" si="140"/>
        <v/>
      </c>
      <c r="CA98" s="160" t="str">
        <f t="shared" si="141"/>
        <v/>
      </c>
      <c r="CB98" s="6" t="str">
        <f t="shared" si="142"/>
        <v/>
      </c>
      <c r="CC98" s="105"/>
      <c r="CD98" s="159"/>
      <c r="CE98" s="159"/>
      <c r="CF98" s="168" t="str">
        <f t="shared" si="143"/>
        <v/>
      </c>
      <c r="CG98" s="5" t="str">
        <f t="shared" si="144"/>
        <v/>
      </c>
      <c r="CH98" s="159"/>
      <c r="CI98" s="159"/>
      <c r="CJ98" s="168" t="str">
        <f t="shared" si="145"/>
        <v/>
      </c>
      <c r="CK98" s="5" t="str">
        <f t="shared" si="146"/>
        <v/>
      </c>
      <c r="CL98" s="159"/>
      <c r="CM98" s="159"/>
      <c r="CN98" s="168" t="str">
        <f t="shared" si="147"/>
        <v/>
      </c>
      <c r="CO98" s="5" t="str">
        <f t="shared" si="148"/>
        <v/>
      </c>
      <c r="CP98" s="159"/>
      <c r="CQ98" s="159"/>
      <c r="CR98" s="168" t="str">
        <f t="shared" si="149"/>
        <v/>
      </c>
      <c r="CS98" s="5" t="str">
        <f t="shared" si="150"/>
        <v/>
      </c>
      <c r="CT98" s="476"/>
      <c r="CU98" s="476"/>
      <c r="CV98" s="168" t="str">
        <f t="shared" si="151"/>
        <v/>
      </c>
      <c r="CW98" s="5" t="str">
        <f t="shared" si="152"/>
        <v/>
      </c>
      <c r="CX98" s="160" t="str">
        <f t="shared" si="153"/>
        <v/>
      </c>
      <c r="CY98" s="160" t="str">
        <f t="shared" si="154"/>
        <v/>
      </c>
      <c r="CZ98" s="160" t="str">
        <f t="shared" si="155"/>
        <v/>
      </c>
      <c r="DA98" s="6" t="str">
        <f t="shared" si="156"/>
        <v/>
      </c>
      <c r="DB98" s="105"/>
      <c r="DC98" s="159"/>
      <c r="DD98" s="159"/>
      <c r="DE98" s="168" t="str">
        <f t="shared" si="157"/>
        <v/>
      </c>
      <c r="DF98" s="5" t="str">
        <f t="shared" si="158"/>
        <v/>
      </c>
      <c r="DG98" s="159"/>
      <c r="DH98" s="159"/>
      <c r="DI98" s="168" t="str">
        <f t="shared" si="159"/>
        <v/>
      </c>
      <c r="DJ98" s="5" t="str">
        <f t="shared" si="160"/>
        <v/>
      </c>
      <c r="DK98" s="159"/>
      <c r="DL98" s="159"/>
      <c r="DM98" s="168" t="str">
        <f t="shared" si="161"/>
        <v/>
      </c>
      <c r="DN98" s="5" t="str">
        <f t="shared" si="162"/>
        <v/>
      </c>
      <c r="DO98" s="159"/>
      <c r="DP98" s="159"/>
      <c r="DQ98" s="168" t="str">
        <f t="shared" si="163"/>
        <v/>
      </c>
      <c r="DR98" s="5" t="str">
        <f t="shared" si="164"/>
        <v/>
      </c>
      <c r="DS98" s="476"/>
      <c r="DT98" s="476"/>
      <c r="DU98" s="168" t="str">
        <f t="shared" si="165"/>
        <v/>
      </c>
      <c r="DV98" s="5" t="str">
        <f t="shared" si="166"/>
        <v/>
      </c>
      <c r="DW98" s="160" t="str">
        <f t="shared" si="167"/>
        <v/>
      </c>
      <c r="DX98" s="160" t="str">
        <f t="shared" si="168"/>
        <v/>
      </c>
      <c r="DY98" s="160" t="str">
        <f t="shared" si="169"/>
        <v/>
      </c>
      <c r="DZ98" s="6" t="str">
        <f t="shared" si="170"/>
        <v/>
      </c>
      <c r="EA98" s="105"/>
      <c r="EB98" s="159"/>
      <c r="EC98" s="159"/>
      <c r="ED98" s="168" t="str">
        <f t="shared" si="171"/>
        <v/>
      </c>
      <c r="EE98" s="5" t="str">
        <f t="shared" si="172"/>
        <v/>
      </c>
      <c r="EF98" s="159"/>
      <c r="EG98" s="159"/>
      <c r="EH98" s="168" t="str">
        <f t="shared" si="173"/>
        <v/>
      </c>
      <c r="EI98" s="5" t="str">
        <f t="shared" si="174"/>
        <v/>
      </c>
      <c r="EJ98" s="159"/>
      <c r="EK98" s="159"/>
      <c r="EL98" s="168" t="str">
        <f t="shared" si="175"/>
        <v/>
      </c>
      <c r="EM98" s="5" t="str">
        <f t="shared" si="176"/>
        <v/>
      </c>
      <c r="EN98" s="159"/>
      <c r="EO98" s="159"/>
      <c r="EP98" s="168" t="str">
        <f t="shared" si="177"/>
        <v/>
      </c>
      <c r="EQ98" s="5" t="str">
        <f t="shared" si="178"/>
        <v/>
      </c>
      <c r="ER98" s="476"/>
      <c r="ES98" s="476"/>
      <c r="ET98" s="168" t="str">
        <f t="shared" si="179"/>
        <v/>
      </c>
      <c r="EU98" s="5" t="str">
        <f t="shared" si="180"/>
        <v/>
      </c>
      <c r="EV98" s="160" t="str">
        <f t="shared" si="181"/>
        <v/>
      </c>
      <c r="EW98" s="160" t="str">
        <f t="shared" si="182"/>
        <v/>
      </c>
      <c r="EX98" s="160" t="str">
        <f t="shared" si="183"/>
        <v/>
      </c>
      <c r="EY98" s="6" t="str">
        <f t="shared" si="184"/>
        <v/>
      </c>
      <c r="EZ98" s="105"/>
      <c r="FA98" s="105"/>
      <c r="FB98" s="105"/>
      <c r="FC98" s="105"/>
      <c r="FD98" s="105"/>
      <c r="FE98" s="106" t="str">
        <f t="shared" si="185"/>
        <v/>
      </c>
      <c r="FF98" s="100" t="str">
        <f t="shared" si="186"/>
        <v xml:space="preserve"> </v>
      </c>
      <c r="FG98" s="105"/>
      <c r="FH98" s="105"/>
      <c r="FI98" s="105"/>
      <c r="FJ98" s="105"/>
      <c r="FK98" s="105"/>
      <c r="FL98" s="107" t="str">
        <f t="shared" si="187"/>
        <v/>
      </c>
      <c r="FM98" s="101" t="str">
        <f t="shared" si="188"/>
        <v xml:space="preserve"> </v>
      </c>
      <c r="FN98" s="105"/>
      <c r="FO98" s="105"/>
      <c r="FP98" s="105"/>
      <c r="FQ98" s="105"/>
      <c r="FR98" s="105"/>
      <c r="FS98" s="204" t="str">
        <f t="shared" si="189"/>
        <v/>
      </c>
      <c r="FT98" s="205" t="str">
        <f t="shared" si="190"/>
        <v xml:space="preserve"> </v>
      </c>
      <c r="FU98" s="477"/>
      <c r="FV98" s="316" t="str">
        <f>IF(AND(C98=""),"-",VLOOKUP(B98,Register!$A$7:$AM$311,19,FALSE))</f>
        <v>-</v>
      </c>
      <c r="FW98" s="7" t="str">
        <f>IF(AND(C98=""),"-",VLOOKUP(B98,Register!$A$7:$AM$311,20,FALSE))</f>
        <v>-</v>
      </c>
      <c r="FX98" s="7" t="str">
        <f>IF(AND(C98=""),"-",VLOOKUP(B98,Register!$A$7:$AM$311,21,FALSE))</f>
        <v>-</v>
      </c>
      <c r="FY98" s="7" t="str">
        <f>IF(AND(C98=""),"-",VLOOKUP(B98,Register!$A$7:$AM$311,22,FALSE))</f>
        <v>-</v>
      </c>
      <c r="FZ98" s="7" t="str">
        <f>IF(AND(C98=""),"-",VLOOKUP(B98,Register!$A$7:$AM$311,23,FALSE))</f>
        <v>-</v>
      </c>
      <c r="GA98" s="7" t="str">
        <f>IF(AND(C98=""),"-",VLOOKUP(B98,Register!$A$7:$AM$311,24,FALSE))</f>
        <v>-</v>
      </c>
      <c r="GB98" s="7" t="str">
        <f>IF(AND(C98=""),"-",VLOOKUP(B98,Register!$A$7:$AM$311,25,FALSE))</f>
        <v>-</v>
      </c>
      <c r="GC98" s="7" t="str">
        <f>IF(AND(C98=""),"-",VLOOKUP(B98,Register!$A$7:$AM$311,26,FALSE))</f>
        <v>-</v>
      </c>
      <c r="GD98" s="7" t="str">
        <f>IF(AND(C98=""),"-",VLOOKUP(B98,Register!$A$7:$AM$311,27,FALSE))</f>
        <v>-</v>
      </c>
      <c r="GE98" s="7" t="str">
        <f>IF(AND(C98=""),"-",VLOOKUP(B98,Register!$A$7:$AM$311,28,FALSE))</f>
        <v>-</v>
      </c>
      <c r="GF98" s="7" t="str">
        <f>IF(AND(C98=""),"-",VLOOKUP(B98,Register!$A$7:$AM$311,29,FALSE))</f>
        <v>-</v>
      </c>
      <c r="GG98" s="7" t="str">
        <f>IF(AND(C98=""),"-",VLOOKUP(B98,Register!$A$7:$AM$311,30,FALSE))</f>
        <v>-</v>
      </c>
      <c r="GH98" s="8" t="str">
        <f>IF(AND(C98=""),"-",VLOOKUP(B98,Register!$A$7:$AM$311,31,FALSE))</f>
        <v>-</v>
      </c>
      <c r="GI98" s="309" t="str">
        <f>IF(AND(C98=""),"",VLOOKUP(B98,Register!$A$7:$CL$311,36,FALSE))</f>
        <v/>
      </c>
      <c r="GJ98" s="182" t="str">
        <f t="shared" si="191"/>
        <v/>
      </c>
      <c r="GK98" s="312" t="str">
        <f t="shared" si="192"/>
        <v/>
      </c>
      <c r="GL98" s="314" t="str">
        <f t="shared" si="193"/>
        <v/>
      </c>
      <c r="GM98" s="3"/>
      <c r="GR98" s="3"/>
      <c r="GS98" s="3"/>
      <c r="GT98" s="3"/>
      <c r="GU98" s="3"/>
      <c r="GV98" s="3"/>
      <c r="GW98" s="3"/>
      <c r="GX98" s="3"/>
      <c r="GY98" s="3"/>
      <c r="GZ98" s="3"/>
      <c r="HA98" s="3"/>
      <c r="HB98" s="3"/>
      <c r="HC98" s="3"/>
      <c r="HD98" s="3"/>
      <c r="HE98" s="3"/>
      <c r="HF98" s="3"/>
      <c r="HG98" s="3"/>
      <c r="HH98" s="3"/>
      <c r="HI98" s="3"/>
      <c r="HJ98" s="3"/>
      <c r="HK98" s="3"/>
      <c r="HL98" s="3"/>
      <c r="HM98" s="3"/>
      <c r="HW98" s="321" t="str">
        <f>IF(ISNA(VLOOKUP(B98,Register!A$7:Z$315,9,FALSE)),"",VLOOKUP(B98,Register!A$7:Z$315,9,FALSE))</f>
        <v/>
      </c>
      <c r="HX98" s="321" t="str">
        <f>IF(ISNA(VLOOKUP(B98,Register!A$7:Z$315,12,FALSE)),"",VLOOKUP(B98,Register!A$7:Z$315,12,FALSE))</f>
        <v/>
      </c>
      <c r="HY98" s="321" t="str">
        <f t="shared" si="194"/>
        <v/>
      </c>
      <c r="HZ98" s="321" t="str">
        <f t="shared" si="195"/>
        <v/>
      </c>
      <c r="IA98" s="321" t="str">
        <f t="shared" si="196"/>
        <v/>
      </c>
      <c r="IB98" s="321" t="str">
        <f t="shared" si="197"/>
        <v/>
      </c>
      <c r="IC98" s="321" t="str">
        <f t="shared" si="198"/>
        <v/>
      </c>
      <c r="ID98" s="321" t="str">
        <f t="shared" si="199"/>
        <v/>
      </c>
      <c r="IE98" s="321" t="str">
        <f t="shared" si="200"/>
        <v/>
      </c>
      <c r="IF98" s="321" t="str">
        <f t="shared" si="201"/>
        <v/>
      </c>
    </row>
    <row r="99" spans="1:240" ht="21">
      <c r="A99" s="172">
        <v>87</v>
      </c>
      <c r="B99" s="197"/>
      <c r="C99" s="196" t="str">
        <f>IF(ISNA(VLOOKUP(B99,Register!A$7:Z$315,3,FALSE)),"",VLOOKUP(B99,Register!A$7:Z$315,3,FALSE))</f>
        <v/>
      </c>
      <c r="D99" s="196" t="str">
        <f>IF(ISNA(VLOOKUP(B99,Register!A$7:Z$315,4,FALSE)),"",VLOOKUP(B99,Register!A$7:Z$315,4,FALSE))</f>
        <v/>
      </c>
      <c r="E99" s="195" t="str">
        <f>IF(ISNA(VLOOKUP(B99,Register!A$7:Z$315,6,FALSE)),"",VLOOKUP(B99,Register!A$7:Z$315,6,FALSE))</f>
        <v/>
      </c>
      <c r="F99" s="105"/>
      <c r="G99" s="159"/>
      <c r="H99" s="159"/>
      <c r="I99" s="168" t="str">
        <f t="shared" si="103"/>
        <v/>
      </c>
      <c r="J99" s="5" t="str">
        <f t="shared" si="104"/>
        <v/>
      </c>
      <c r="K99" s="159"/>
      <c r="L99" s="159"/>
      <c r="M99" s="168" t="str">
        <f t="shared" si="105"/>
        <v/>
      </c>
      <c r="N99" s="5" t="str">
        <f t="shared" si="106"/>
        <v/>
      </c>
      <c r="O99" s="159"/>
      <c r="P99" s="159"/>
      <c r="Q99" s="168" t="str">
        <f t="shared" si="107"/>
        <v/>
      </c>
      <c r="R99" s="5" t="str">
        <f t="shared" si="108"/>
        <v/>
      </c>
      <c r="S99" s="159"/>
      <c r="T99" s="159"/>
      <c r="U99" s="168" t="str">
        <f t="shared" si="109"/>
        <v/>
      </c>
      <c r="V99" s="5" t="str">
        <f t="shared" si="110"/>
        <v/>
      </c>
      <c r="W99" s="476"/>
      <c r="X99" s="476"/>
      <c r="Y99" s="168" t="str">
        <f t="shared" si="111"/>
        <v/>
      </c>
      <c r="Z99" s="5" t="str">
        <f t="shared" si="112"/>
        <v/>
      </c>
      <c r="AA99" s="160" t="str">
        <f t="shared" si="101"/>
        <v/>
      </c>
      <c r="AB99" s="160" t="str">
        <f t="shared" si="102"/>
        <v/>
      </c>
      <c r="AC99" s="160" t="str">
        <f t="shared" si="113"/>
        <v/>
      </c>
      <c r="AD99" s="6" t="str">
        <f t="shared" si="114"/>
        <v/>
      </c>
      <c r="AE99" s="105"/>
      <c r="AF99" s="159"/>
      <c r="AG99" s="159"/>
      <c r="AH99" s="168" t="str">
        <f t="shared" si="115"/>
        <v/>
      </c>
      <c r="AI99" s="5" t="str">
        <f t="shared" si="116"/>
        <v/>
      </c>
      <c r="AJ99" s="159"/>
      <c r="AK99" s="159"/>
      <c r="AL99" s="168" t="str">
        <f t="shared" si="117"/>
        <v/>
      </c>
      <c r="AM99" s="5" t="str">
        <f t="shared" si="118"/>
        <v/>
      </c>
      <c r="AN99" s="159"/>
      <c r="AO99" s="159"/>
      <c r="AP99" s="168" t="str">
        <f t="shared" si="119"/>
        <v/>
      </c>
      <c r="AQ99" s="5" t="str">
        <f t="shared" si="120"/>
        <v/>
      </c>
      <c r="AR99" s="159"/>
      <c r="AS99" s="159"/>
      <c r="AT99" s="168" t="str">
        <f t="shared" si="121"/>
        <v/>
      </c>
      <c r="AU99" s="5" t="str">
        <f t="shared" si="122"/>
        <v/>
      </c>
      <c r="AV99" s="476"/>
      <c r="AW99" s="476"/>
      <c r="AX99" s="168" t="str">
        <f t="shared" si="123"/>
        <v/>
      </c>
      <c r="AY99" s="5" t="str">
        <f t="shared" si="124"/>
        <v/>
      </c>
      <c r="AZ99" s="160" t="str">
        <f t="shared" si="125"/>
        <v/>
      </c>
      <c r="BA99" s="160" t="str">
        <f t="shared" si="126"/>
        <v/>
      </c>
      <c r="BB99" s="160" t="str">
        <f t="shared" si="127"/>
        <v/>
      </c>
      <c r="BC99" s="6" t="str">
        <f t="shared" si="128"/>
        <v/>
      </c>
      <c r="BD99" s="105"/>
      <c r="BE99" s="159"/>
      <c r="BF99" s="159"/>
      <c r="BG99" s="168" t="str">
        <f t="shared" si="129"/>
        <v/>
      </c>
      <c r="BH99" s="5" t="str">
        <f t="shared" si="130"/>
        <v/>
      </c>
      <c r="BI99" s="159"/>
      <c r="BJ99" s="159"/>
      <c r="BK99" s="168" t="str">
        <f t="shared" si="131"/>
        <v/>
      </c>
      <c r="BL99" s="5" t="str">
        <f t="shared" si="132"/>
        <v/>
      </c>
      <c r="BM99" s="159"/>
      <c r="BN99" s="159"/>
      <c r="BO99" s="168" t="str">
        <f t="shared" si="133"/>
        <v/>
      </c>
      <c r="BP99" s="5" t="str">
        <f t="shared" si="134"/>
        <v/>
      </c>
      <c r="BQ99" s="159"/>
      <c r="BR99" s="159"/>
      <c r="BS99" s="168" t="str">
        <f t="shared" si="135"/>
        <v/>
      </c>
      <c r="BT99" s="5" t="str">
        <f t="shared" si="136"/>
        <v/>
      </c>
      <c r="BU99" s="476"/>
      <c r="BV99" s="476"/>
      <c r="BW99" s="168" t="str">
        <f t="shared" si="137"/>
        <v/>
      </c>
      <c r="BX99" s="5" t="str">
        <f t="shared" si="138"/>
        <v/>
      </c>
      <c r="BY99" s="160" t="str">
        <f t="shared" si="139"/>
        <v/>
      </c>
      <c r="BZ99" s="160" t="str">
        <f t="shared" si="140"/>
        <v/>
      </c>
      <c r="CA99" s="160" t="str">
        <f t="shared" si="141"/>
        <v/>
      </c>
      <c r="CB99" s="6" t="str">
        <f t="shared" si="142"/>
        <v/>
      </c>
      <c r="CC99" s="105"/>
      <c r="CD99" s="159"/>
      <c r="CE99" s="159"/>
      <c r="CF99" s="168" t="str">
        <f t="shared" si="143"/>
        <v/>
      </c>
      <c r="CG99" s="5" t="str">
        <f t="shared" si="144"/>
        <v/>
      </c>
      <c r="CH99" s="159"/>
      <c r="CI99" s="159"/>
      <c r="CJ99" s="168" t="str">
        <f t="shared" si="145"/>
        <v/>
      </c>
      <c r="CK99" s="5" t="str">
        <f t="shared" si="146"/>
        <v/>
      </c>
      <c r="CL99" s="159"/>
      <c r="CM99" s="159"/>
      <c r="CN99" s="168" t="str">
        <f t="shared" si="147"/>
        <v/>
      </c>
      <c r="CO99" s="5" t="str">
        <f t="shared" si="148"/>
        <v/>
      </c>
      <c r="CP99" s="159"/>
      <c r="CQ99" s="159"/>
      <c r="CR99" s="168" t="str">
        <f t="shared" si="149"/>
        <v/>
      </c>
      <c r="CS99" s="5" t="str">
        <f t="shared" si="150"/>
        <v/>
      </c>
      <c r="CT99" s="476"/>
      <c r="CU99" s="476"/>
      <c r="CV99" s="168" t="str">
        <f t="shared" si="151"/>
        <v/>
      </c>
      <c r="CW99" s="5" t="str">
        <f t="shared" si="152"/>
        <v/>
      </c>
      <c r="CX99" s="160" t="str">
        <f t="shared" si="153"/>
        <v/>
      </c>
      <c r="CY99" s="160" t="str">
        <f t="shared" si="154"/>
        <v/>
      </c>
      <c r="CZ99" s="160" t="str">
        <f t="shared" si="155"/>
        <v/>
      </c>
      <c r="DA99" s="6" t="str">
        <f t="shared" si="156"/>
        <v/>
      </c>
      <c r="DB99" s="105"/>
      <c r="DC99" s="159"/>
      <c r="DD99" s="159"/>
      <c r="DE99" s="168" t="str">
        <f t="shared" si="157"/>
        <v/>
      </c>
      <c r="DF99" s="5" t="str">
        <f t="shared" si="158"/>
        <v/>
      </c>
      <c r="DG99" s="159"/>
      <c r="DH99" s="159"/>
      <c r="DI99" s="168" t="str">
        <f t="shared" si="159"/>
        <v/>
      </c>
      <c r="DJ99" s="5" t="str">
        <f t="shared" si="160"/>
        <v/>
      </c>
      <c r="DK99" s="159"/>
      <c r="DL99" s="159"/>
      <c r="DM99" s="168" t="str">
        <f t="shared" si="161"/>
        <v/>
      </c>
      <c r="DN99" s="5" t="str">
        <f t="shared" si="162"/>
        <v/>
      </c>
      <c r="DO99" s="159"/>
      <c r="DP99" s="159"/>
      <c r="DQ99" s="168" t="str">
        <f t="shared" si="163"/>
        <v/>
      </c>
      <c r="DR99" s="5" t="str">
        <f t="shared" si="164"/>
        <v/>
      </c>
      <c r="DS99" s="476"/>
      <c r="DT99" s="476"/>
      <c r="DU99" s="168" t="str">
        <f t="shared" si="165"/>
        <v/>
      </c>
      <c r="DV99" s="5" t="str">
        <f t="shared" si="166"/>
        <v/>
      </c>
      <c r="DW99" s="160" t="str">
        <f t="shared" si="167"/>
        <v/>
      </c>
      <c r="DX99" s="160" t="str">
        <f t="shared" si="168"/>
        <v/>
      </c>
      <c r="DY99" s="160" t="str">
        <f t="shared" si="169"/>
        <v/>
      </c>
      <c r="DZ99" s="6" t="str">
        <f t="shared" si="170"/>
        <v/>
      </c>
      <c r="EA99" s="105"/>
      <c r="EB99" s="159"/>
      <c r="EC99" s="159"/>
      <c r="ED99" s="168" t="str">
        <f t="shared" si="171"/>
        <v/>
      </c>
      <c r="EE99" s="5" t="str">
        <f t="shared" si="172"/>
        <v/>
      </c>
      <c r="EF99" s="159"/>
      <c r="EG99" s="159"/>
      <c r="EH99" s="168" t="str">
        <f t="shared" si="173"/>
        <v/>
      </c>
      <c r="EI99" s="5" t="str">
        <f t="shared" si="174"/>
        <v/>
      </c>
      <c r="EJ99" s="159"/>
      <c r="EK99" s="159"/>
      <c r="EL99" s="168" t="str">
        <f t="shared" si="175"/>
        <v/>
      </c>
      <c r="EM99" s="5" t="str">
        <f t="shared" si="176"/>
        <v/>
      </c>
      <c r="EN99" s="159"/>
      <c r="EO99" s="159"/>
      <c r="EP99" s="168" t="str">
        <f t="shared" si="177"/>
        <v/>
      </c>
      <c r="EQ99" s="5" t="str">
        <f t="shared" si="178"/>
        <v/>
      </c>
      <c r="ER99" s="476"/>
      <c r="ES99" s="476"/>
      <c r="ET99" s="168" t="str">
        <f t="shared" si="179"/>
        <v/>
      </c>
      <c r="EU99" s="5" t="str">
        <f t="shared" si="180"/>
        <v/>
      </c>
      <c r="EV99" s="160" t="str">
        <f t="shared" si="181"/>
        <v/>
      </c>
      <c r="EW99" s="160" t="str">
        <f t="shared" si="182"/>
        <v/>
      </c>
      <c r="EX99" s="160" t="str">
        <f t="shared" si="183"/>
        <v/>
      </c>
      <c r="EY99" s="6" t="str">
        <f t="shared" si="184"/>
        <v/>
      </c>
      <c r="EZ99" s="105"/>
      <c r="FA99" s="105"/>
      <c r="FB99" s="105"/>
      <c r="FC99" s="105"/>
      <c r="FD99" s="105"/>
      <c r="FE99" s="106" t="str">
        <f t="shared" si="185"/>
        <v/>
      </c>
      <c r="FF99" s="100" t="str">
        <f t="shared" si="186"/>
        <v xml:space="preserve"> </v>
      </c>
      <c r="FG99" s="105"/>
      <c r="FH99" s="105"/>
      <c r="FI99" s="105"/>
      <c r="FJ99" s="105"/>
      <c r="FK99" s="105"/>
      <c r="FL99" s="107" t="str">
        <f t="shared" si="187"/>
        <v/>
      </c>
      <c r="FM99" s="101" t="str">
        <f t="shared" si="188"/>
        <v xml:space="preserve"> </v>
      </c>
      <c r="FN99" s="105"/>
      <c r="FO99" s="105"/>
      <c r="FP99" s="105"/>
      <c r="FQ99" s="105"/>
      <c r="FR99" s="105"/>
      <c r="FS99" s="204" t="str">
        <f t="shared" si="189"/>
        <v/>
      </c>
      <c r="FT99" s="205" t="str">
        <f t="shared" si="190"/>
        <v xml:space="preserve"> </v>
      </c>
      <c r="FU99" s="477"/>
      <c r="FV99" s="316" t="str">
        <f>IF(AND(C99=""),"-",VLOOKUP(B99,Register!$A$7:$AM$311,19,FALSE))</f>
        <v>-</v>
      </c>
      <c r="FW99" s="7" t="str">
        <f>IF(AND(C99=""),"-",VLOOKUP(B99,Register!$A$7:$AM$311,20,FALSE))</f>
        <v>-</v>
      </c>
      <c r="FX99" s="7" t="str">
        <f>IF(AND(C99=""),"-",VLOOKUP(B99,Register!$A$7:$AM$311,21,FALSE))</f>
        <v>-</v>
      </c>
      <c r="FY99" s="7" t="str">
        <f>IF(AND(C99=""),"-",VLOOKUP(B99,Register!$A$7:$AM$311,22,FALSE))</f>
        <v>-</v>
      </c>
      <c r="FZ99" s="7" t="str">
        <f>IF(AND(C99=""),"-",VLOOKUP(B99,Register!$A$7:$AM$311,23,FALSE))</f>
        <v>-</v>
      </c>
      <c r="GA99" s="7" t="str">
        <f>IF(AND(C99=""),"-",VLOOKUP(B99,Register!$A$7:$AM$311,24,FALSE))</f>
        <v>-</v>
      </c>
      <c r="GB99" s="7" t="str">
        <f>IF(AND(C99=""),"-",VLOOKUP(B99,Register!$A$7:$AM$311,25,FALSE))</f>
        <v>-</v>
      </c>
      <c r="GC99" s="7" t="str">
        <f>IF(AND(C99=""),"-",VLOOKUP(B99,Register!$A$7:$AM$311,26,FALSE))</f>
        <v>-</v>
      </c>
      <c r="GD99" s="7" t="str">
        <f>IF(AND(C99=""),"-",VLOOKUP(B99,Register!$A$7:$AM$311,27,FALSE))</f>
        <v>-</v>
      </c>
      <c r="GE99" s="7" t="str">
        <f>IF(AND(C99=""),"-",VLOOKUP(B99,Register!$A$7:$AM$311,28,FALSE))</f>
        <v>-</v>
      </c>
      <c r="GF99" s="7" t="str">
        <f>IF(AND(C99=""),"-",VLOOKUP(B99,Register!$A$7:$AM$311,29,FALSE))</f>
        <v>-</v>
      </c>
      <c r="GG99" s="7" t="str">
        <f>IF(AND(C99=""),"-",VLOOKUP(B99,Register!$A$7:$AM$311,30,FALSE))</f>
        <v>-</v>
      </c>
      <c r="GH99" s="8" t="str">
        <f>IF(AND(C99=""),"-",VLOOKUP(B99,Register!$A$7:$AM$311,31,FALSE))</f>
        <v>-</v>
      </c>
      <c r="GI99" s="309" t="str">
        <f>IF(AND(C99=""),"",VLOOKUP(B99,Register!$A$7:$CL$311,36,FALSE))</f>
        <v/>
      </c>
      <c r="GJ99" s="182" t="str">
        <f t="shared" si="191"/>
        <v/>
      </c>
      <c r="GK99" s="312" t="str">
        <f t="shared" si="192"/>
        <v/>
      </c>
      <c r="GL99" s="314" t="str">
        <f t="shared" si="193"/>
        <v/>
      </c>
      <c r="GM99" s="3"/>
      <c r="GR99" s="3"/>
      <c r="GS99" s="3"/>
      <c r="GT99" s="3"/>
      <c r="GU99" s="3"/>
      <c r="GV99" s="3"/>
      <c r="GW99" s="3"/>
      <c r="GX99" s="3"/>
      <c r="GY99" s="3"/>
      <c r="GZ99" s="3"/>
      <c r="HA99" s="3"/>
      <c r="HB99" s="3"/>
      <c r="HC99" s="3"/>
      <c r="HD99" s="3"/>
      <c r="HE99" s="3"/>
      <c r="HF99" s="3"/>
      <c r="HG99" s="3"/>
      <c r="HH99" s="3"/>
      <c r="HI99" s="3"/>
      <c r="HJ99" s="3"/>
      <c r="HK99" s="3"/>
      <c r="HL99" s="3"/>
      <c r="HM99" s="3"/>
      <c r="HW99" s="321" t="str">
        <f>IF(ISNA(VLOOKUP(B99,Register!A$7:Z$315,9,FALSE)),"",VLOOKUP(B99,Register!A$7:Z$315,9,FALSE))</f>
        <v/>
      </c>
      <c r="HX99" s="321" t="str">
        <f>IF(ISNA(VLOOKUP(B99,Register!A$7:Z$315,12,FALSE)),"",VLOOKUP(B99,Register!A$7:Z$315,12,FALSE))</f>
        <v/>
      </c>
      <c r="HY99" s="321" t="str">
        <f t="shared" si="194"/>
        <v/>
      </c>
      <c r="HZ99" s="321" t="str">
        <f t="shared" si="195"/>
        <v/>
      </c>
      <c r="IA99" s="321" t="str">
        <f t="shared" si="196"/>
        <v/>
      </c>
      <c r="IB99" s="321" t="str">
        <f t="shared" si="197"/>
        <v/>
      </c>
      <c r="IC99" s="321" t="str">
        <f t="shared" si="198"/>
        <v/>
      </c>
      <c r="ID99" s="321" t="str">
        <f t="shared" si="199"/>
        <v/>
      </c>
      <c r="IE99" s="321" t="str">
        <f t="shared" si="200"/>
        <v/>
      </c>
      <c r="IF99" s="321" t="str">
        <f t="shared" si="201"/>
        <v/>
      </c>
    </row>
    <row r="100" spans="1:240" ht="21">
      <c r="A100" s="172">
        <v>88</v>
      </c>
      <c r="B100" s="197"/>
      <c r="C100" s="196" t="str">
        <f>IF(ISNA(VLOOKUP(B100,Register!A$7:Z$315,3,FALSE)),"",VLOOKUP(B100,Register!A$7:Z$315,3,FALSE))</f>
        <v/>
      </c>
      <c r="D100" s="196" t="str">
        <f>IF(ISNA(VLOOKUP(B100,Register!A$7:Z$315,4,FALSE)),"",VLOOKUP(B100,Register!A$7:Z$315,4,FALSE))</f>
        <v/>
      </c>
      <c r="E100" s="195" t="str">
        <f>IF(ISNA(VLOOKUP(B100,Register!A$7:Z$315,6,FALSE)),"",VLOOKUP(B100,Register!A$7:Z$315,6,FALSE))</f>
        <v/>
      </c>
      <c r="F100" s="105"/>
      <c r="G100" s="159"/>
      <c r="H100" s="159"/>
      <c r="I100" s="168" t="str">
        <f t="shared" si="103"/>
        <v/>
      </c>
      <c r="J100" s="5" t="str">
        <f t="shared" si="104"/>
        <v/>
      </c>
      <c r="K100" s="159"/>
      <c r="L100" s="159"/>
      <c r="M100" s="168" t="str">
        <f t="shared" si="105"/>
        <v/>
      </c>
      <c r="N100" s="5" t="str">
        <f t="shared" si="106"/>
        <v/>
      </c>
      <c r="O100" s="159"/>
      <c r="P100" s="159"/>
      <c r="Q100" s="168" t="str">
        <f t="shared" si="107"/>
        <v/>
      </c>
      <c r="R100" s="5" t="str">
        <f t="shared" si="108"/>
        <v/>
      </c>
      <c r="S100" s="159"/>
      <c r="T100" s="159"/>
      <c r="U100" s="168" t="str">
        <f t="shared" si="109"/>
        <v/>
      </c>
      <c r="V100" s="5" t="str">
        <f t="shared" si="110"/>
        <v/>
      </c>
      <c r="W100" s="476"/>
      <c r="X100" s="476"/>
      <c r="Y100" s="168" t="str">
        <f t="shared" si="111"/>
        <v/>
      </c>
      <c r="Z100" s="5" t="str">
        <f t="shared" si="112"/>
        <v/>
      </c>
      <c r="AA100" s="160" t="str">
        <f t="shared" si="101"/>
        <v/>
      </c>
      <c r="AB100" s="160" t="str">
        <f t="shared" si="102"/>
        <v/>
      </c>
      <c r="AC100" s="160" t="str">
        <f t="shared" si="113"/>
        <v/>
      </c>
      <c r="AD100" s="6" t="str">
        <f t="shared" si="114"/>
        <v/>
      </c>
      <c r="AE100" s="105"/>
      <c r="AF100" s="159"/>
      <c r="AG100" s="159"/>
      <c r="AH100" s="168" t="str">
        <f t="shared" si="115"/>
        <v/>
      </c>
      <c r="AI100" s="5" t="str">
        <f t="shared" si="116"/>
        <v/>
      </c>
      <c r="AJ100" s="159"/>
      <c r="AK100" s="159"/>
      <c r="AL100" s="168" t="str">
        <f t="shared" si="117"/>
        <v/>
      </c>
      <c r="AM100" s="5" t="str">
        <f t="shared" si="118"/>
        <v/>
      </c>
      <c r="AN100" s="159"/>
      <c r="AO100" s="159"/>
      <c r="AP100" s="168" t="str">
        <f t="shared" si="119"/>
        <v/>
      </c>
      <c r="AQ100" s="5" t="str">
        <f t="shared" si="120"/>
        <v/>
      </c>
      <c r="AR100" s="159"/>
      <c r="AS100" s="159"/>
      <c r="AT100" s="168" t="str">
        <f t="shared" si="121"/>
        <v/>
      </c>
      <c r="AU100" s="5" t="str">
        <f t="shared" si="122"/>
        <v/>
      </c>
      <c r="AV100" s="476"/>
      <c r="AW100" s="476"/>
      <c r="AX100" s="168" t="str">
        <f t="shared" si="123"/>
        <v/>
      </c>
      <c r="AY100" s="5" t="str">
        <f t="shared" si="124"/>
        <v/>
      </c>
      <c r="AZ100" s="160" t="str">
        <f t="shared" si="125"/>
        <v/>
      </c>
      <c r="BA100" s="160" t="str">
        <f t="shared" si="126"/>
        <v/>
      </c>
      <c r="BB100" s="160" t="str">
        <f t="shared" si="127"/>
        <v/>
      </c>
      <c r="BC100" s="6" t="str">
        <f t="shared" si="128"/>
        <v/>
      </c>
      <c r="BD100" s="105"/>
      <c r="BE100" s="159"/>
      <c r="BF100" s="159"/>
      <c r="BG100" s="168" t="str">
        <f t="shared" si="129"/>
        <v/>
      </c>
      <c r="BH100" s="5" t="str">
        <f t="shared" si="130"/>
        <v/>
      </c>
      <c r="BI100" s="159"/>
      <c r="BJ100" s="159"/>
      <c r="BK100" s="168" t="str">
        <f t="shared" si="131"/>
        <v/>
      </c>
      <c r="BL100" s="5" t="str">
        <f t="shared" si="132"/>
        <v/>
      </c>
      <c r="BM100" s="159"/>
      <c r="BN100" s="159"/>
      <c r="BO100" s="168" t="str">
        <f t="shared" si="133"/>
        <v/>
      </c>
      <c r="BP100" s="5" t="str">
        <f t="shared" si="134"/>
        <v/>
      </c>
      <c r="BQ100" s="159"/>
      <c r="BR100" s="159"/>
      <c r="BS100" s="168" t="str">
        <f t="shared" si="135"/>
        <v/>
      </c>
      <c r="BT100" s="5" t="str">
        <f t="shared" si="136"/>
        <v/>
      </c>
      <c r="BU100" s="476"/>
      <c r="BV100" s="476"/>
      <c r="BW100" s="168" t="str">
        <f t="shared" si="137"/>
        <v/>
      </c>
      <c r="BX100" s="5" t="str">
        <f t="shared" si="138"/>
        <v/>
      </c>
      <c r="BY100" s="160" t="str">
        <f t="shared" si="139"/>
        <v/>
      </c>
      <c r="BZ100" s="160" t="str">
        <f t="shared" si="140"/>
        <v/>
      </c>
      <c r="CA100" s="160" t="str">
        <f t="shared" si="141"/>
        <v/>
      </c>
      <c r="CB100" s="6" t="str">
        <f t="shared" si="142"/>
        <v/>
      </c>
      <c r="CC100" s="105"/>
      <c r="CD100" s="159"/>
      <c r="CE100" s="159"/>
      <c r="CF100" s="168" t="str">
        <f t="shared" si="143"/>
        <v/>
      </c>
      <c r="CG100" s="5" t="str">
        <f t="shared" si="144"/>
        <v/>
      </c>
      <c r="CH100" s="159"/>
      <c r="CI100" s="159"/>
      <c r="CJ100" s="168" t="str">
        <f t="shared" si="145"/>
        <v/>
      </c>
      <c r="CK100" s="5" t="str">
        <f t="shared" si="146"/>
        <v/>
      </c>
      <c r="CL100" s="159"/>
      <c r="CM100" s="159"/>
      <c r="CN100" s="168" t="str">
        <f t="shared" si="147"/>
        <v/>
      </c>
      <c r="CO100" s="5" t="str">
        <f t="shared" si="148"/>
        <v/>
      </c>
      <c r="CP100" s="159"/>
      <c r="CQ100" s="159"/>
      <c r="CR100" s="168" t="str">
        <f t="shared" si="149"/>
        <v/>
      </c>
      <c r="CS100" s="5" t="str">
        <f t="shared" si="150"/>
        <v/>
      </c>
      <c r="CT100" s="476"/>
      <c r="CU100" s="476"/>
      <c r="CV100" s="168" t="str">
        <f t="shared" si="151"/>
        <v/>
      </c>
      <c r="CW100" s="5" t="str">
        <f t="shared" si="152"/>
        <v/>
      </c>
      <c r="CX100" s="160" t="str">
        <f t="shared" si="153"/>
        <v/>
      </c>
      <c r="CY100" s="160" t="str">
        <f t="shared" si="154"/>
        <v/>
      </c>
      <c r="CZ100" s="160" t="str">
        <f t="shared" si="155"/>
        <v/>
      </c>
      <c r="DA100" s="6" t="str">
        <f t="shared" si="156"/>
        <v/>
      </c>
      <c r="DB100" s="105"/>
      <c r="DC100" s="159"/>
      <c r="DD100" s="159"/>
      <c r="DE100" s="168" t="str">
        <f t="shared" si="157"/>
        <v/>
      </c>
      <c r="DF100" s="5" t="str">
        <f t="shared" si="158"/>
        <v/>
      </c>
      <c r="DG100" s="159"/>
      <c r="DH100" s="159"/>
      <c r="DI100" s="168" t="str">
        <f t="shared" si="159"/>
        <v/>
      </c>
      <c r="DJ100" s="5" t="str">
        <f t="shared" si="160"/>
        <v/>
      </c>
      <c r="DK100" s="159"/>
      <c r="DL100" s="159"/>
      <c r="DM100" s="168" t="str">
        <f t="shared" si="161"/>
        <v/>
      </c>
      <c r="DN100" s="5" t="str">
        <f t="shared" si="162"/>
        <v/>
      </c>
      <c r="DO100" s="159"/>
      <c r="DP100" s="159"/>
      <c r="DQ100" s="168" t="str">
        <f t="shared" si="163"/>
        <v/>
      </c>
      <c r="DR100" s="5" t="str">
        <f t="shared" si="164"/>
        <v/>
      </c>
      <c r="DS100" s="476"/>
      <c r="DT100" s="476"/>
      <c r="DU100" s="168" t="str">
        <f t="shared" si="165"/>
        <v/>
      </c>
      <c r="DV100" s="5" t="str">
        <f t="shared" si="166"/>
        <v/>
      </c>
      <c r="DW100" s="160" t="str">
        <f t="shared" si="167"/>
        <v/>
      </c>
      <c r="DX100" s="160" t="str">
        <f t="shared" si="168"/>
        <v/>
      </c>
      <c r="DY100" s="160" t="str">
        <f t="shared" si="169"/>
        <v/>
      </c>
      <c r="DZ100" s="6" t="str">
        <f t="shared" si="170"/>
        <v/>
      </c>
      <c r="EA100" s="105"/>
      <c r="EB100" s="159"/>
      <c r="EC100" s="159"/>
      <c r="ED100" s="168" t="str">
        <f t="shared" si="171"/>
        <v/>
      </c>
      <c r="EE100" s="5" t="str">
        <f t="shared" si="172"/>
        <v/>
      </c>
      <c r="EF100" s="159"/>
      <c r="EG100" s="159"/>
      <c r="EH100" s="168" t="str">
        <f t="shared" si="173"/>
        <v/>
      </c>
      <c r="EI100" s="5" t="str">
        <f t="shared" si="174"/>
        <v/>
      </c>
      <c r="EJ100" s="159"/>
      <c r="EK100" s="159"/>
      <c r="EL100" s="168" t="str">
        <f t="shared" si="175"/>
        <v/>
      </c>
      <c r="EM100" s="5" t="str">
        <f t="shared" si="176"/>
        <v/>
      </c>
      <c r="EN100" s="159"/>
      <c r="EO100" s="159"/>
      <c r="EP100" s="168" t="str">
        <f t="shared" si="177"/>
        <v/>
      </c>
      <c r="EQ100" s="5" t="str">
        <f t="shared" si="178"/>
        <v/>
      </c>
      <c r="ER100" s="476"/>
      <c r="ES100" s="476"/>
      <c r="ET100" s="168" t="str">
        <f t="shared" si="179"/>
        <v/>
      </c>
      <c r="EU100" s="5" t="str">
        <f t="shared" si="180"/>
        <v/>
      </c>
      <c r="EV100" s="160" t="str">
        <f t="shared" si="181"/>
        <v/>
      </c>
      <c r="EW100" s="160" t="str">
        <f t="shared" si="182"/>
        <v/>
      </c>
      <c r="EX100" s="160" t="str">
        <f t="shared" si="183"/>
        <v/>
      </c>
      <c r="EY100" s="6" t="str">
        <f t="shared" si="184"/>
        <v/>
      </c>
      <c r="EZ100" s="105"/>
      <c r="FA100" s="105"/>
      <c r="FB100" s="105"/>
      <c r="FC100" s="105"/>
      <c r="FD100" s="105"/>
      <c r="FE100" s="106" t="str">
        <f t="shared" si="185"/>
        <v/>
      </c>
      <c r="FF100" s="100" t="str">
        <f t="shared" si="186"/>
        <v xml:space="preserve"> </v>
      </c>
      <c r="FG100" s="105"/>
      <c r="FH100" s="105"/>
      <c r="FI100" s="105"/>
      <c r="FJ100" s="105"/>
      <c r="FK100" s="105"/>
      <c r="FL100" s="107" t="str">
        <f t="shared" si="187"/>
        <v/>
      </c>
      <c r="FM100" s="101" t="str">
        <f t="shared" si="188"/>
        <v xml:space="preserve"> </v>
      </c>
      <c r="FN100" s="105"/>
      <c r="FO100" s="105"/>
      <c r="FP100" s="105"/>
      <c r="FQ100" s="105"/>
      <c r="FR100" s="105"/>
      <c r="FS100" s="204" t="str">
        <f t="shared" si="189"/>
        <v/>
      </c>
      <c r="FT100" s="205" t="str">
        <f t="shared" si="190"/>
        <v xml:space="preserve"> </v>
      </c>
      <c r="FU100" s="477"/>
      <c r="FV100" s="316" t="str">
        <f>IF(AND(C100=""),"-",VLOOKUP(B100,Register!$A$7:$AM$311,19,FALSE))</f>
        <v>-</v>
      </c>
      <c r="FW100" s="7" t="str">
        <f>IF(AND(C100=""),"-",VLOOKUP(B100,Register!$A$7:$AM$311,20,FALSE))</f>
        <v>-</v>
      </c>
      <c r="FX100" s="7" t="str">
        <f>IF(AND(C100=""),"-",VLOOKUP(B100,Register!$A$7:$AM$311,21,FALSE))</f>
        <v>-</v>
      </c>
      <c r="FY100" s="7" t="str">
        <f>IF(AND(C100=""),"-",VLOOKUP(B100,Register!$A$7:$AM$311,22,FALSE))</f>
        <v>-</v>
      </c>
      <c r="FZ100" s="7" t="str">
        <f>IF(AND(C100=""),"-",VLOOKUP(B100,Register!$A$7:$AM$311,23,FALSE))</f>
        <v>-</v>
      </c>
      <c r="GA100" s="7" t="str">
        <f>IF(AND(C100=""),"-",VLOOKUP(B100,Register!$A$7:$AM$311,24,FALSE))</f>
        <v>-</v>
      </c>
      <c r="GB100" s="7" t="str">
        <f>IF(AND(C100=""),"-",VLOOKUP(B100,Register!$A$7:$AM$311,25,FALSE))</f>
        <v>-</v>
      </c>
      <c r="GC100" s="7" t="str">
        <f>IF(AND(C100=""),"-",VLOOKUP(B100,Register!$A$7:$AM$311,26,FALSE))</f>
        <v>-</v>
      </c>
      <c r="GD100" s="7" t="str">
        <f>IF(AND(C100=""),"-",VLOOKUP(B100,Register!$A$7:$AM$311,27,FALSE))</f>
        <v>-</v>
      </c>
      <c r="GE100" s="7" t="str">
        <f>IF(AND(C100=""),"-",VLOOKUP(B100,Register!$A$7:$AM$311,28,FALSE))</f>
        <v>-</v>
      </c>
      <c r="GF100" s="7" t="str">
        <f>IF(AND(C100=""),"-",VLOOKUP(B100,Register!$A$7:$AM$311,29,FALSE))</f>
        <v>-</v>
      </c>
      <c r="GG100" s="7" t="str">
        <f>IF(AND(C100=""),"-",VLOOKUP(B100,Register!$A$7:$AM$311,30,FALSE))</f>
        <v>-</v>
      </c>
      <c r="GH100" s="8" t="str">
        <f>IF(AND(C100=""),"-",VLOOKUP(B100,Register!$A$7:$AM$311,31,FALSE))</f>
        <v>-</v>
      </c>
      <c r="GI100" s="309" t="str">
        <f>IF(AND(C100=""),"",VLOOKUP(B100,Register!$A$7:$CL$311,36,FALSE))</f>
        <v/>
      </c>
      <c r="GJ100" s="182" t="str">
        <f t="shared" si="191"/>
        <v/>
      </c>
      <c r="GK100" s="312" t="str">
        <f t="shared" si="192"/>
        <v/>
      </c>
      <c r="GL100" s="314" t="str">
        <f t="shared" si="193"/>
        <v/>
      </c>
      <c r="GM100" s="3"/>
      <c r="GR100" s="3"/>
      <c r="GS100" s="3"/>
      <c r="GT100" s="3"/>
      <c r="GU100" s="3"/>
      <c r="GV100" s="3"/>
      <c r="GW100" s="3"/>
      <c r="GX100" s="3"/>
      <c r="GY100" s="3"/>
      <c r="GZ100" s="3"/>
      <c r="HA100" s="3"/>
      <c r="HB100" s="3"/>
      <c r="HC100" s="3"/>
      <c r="HD100" s="3"/>
      <c r="HE100" s="3"/>
      <c r="HF100" s="3"/>
      <c r="HG100" s="3"/>
      <c r="HH100" s="3"/>
      <c r="HI100" s="3"/>
      <c r="HJ100" s="3"/>
      <c r="HK100" s="3"/>
      <c r="HL100" s="3"/>
      <c r="HM100" s="3"/>
      <c r="HW100" s="321" t="str">
        <f>IF(ISNA(VLOOKUP(B100,Register!A$7:Z$315,9,FALSE)),"",VLOOKUP(B100,Register!A$7:Z$315,9,FALSE))</f>
        <v/>
      </c>
      <c r="HX100" s="321" t="str">
        <f>IF(ISNA(VLOOKUP(B100,Register!A$7:Z$315,12,FALSE)),"",VLOOKUP(B100,Register!A$7:Z$315,12,FALSE))</f>
        <v/>
      </c>
      <c r="HY100" s="321" t="str">
        <f t="shared" si="194"/>
        <v/>
      </c>
      <c r="HZ100" s="321" t="str">
        <f t="shared" si="195"/>
        <v/>
      </c>
      <c r="IA100" s="321" t="str">
        <f t="shared" si="196"/>
        <v/>
      </c>
      <c r="IB100" s="321" t="str">
        <f t="shared" si="197"/>
        <v/>
      </c>
      <c r="IC100" s="321" t="str">
        <f t="shared" si="198"/>
        <v/>
      </c>
      <c r="ID100" s="321" t="str">
        <f t="shared" si="199"/>
        <v/>
      </c>
      <c r="IE100" s="321" t="str">
        <f t="shared" si="200"/>
        <v/>
      </c>
      <c r="IF100" s="321" t="str">
        <f t="shared" si="201"/>
        <v/>
      </c>
    </row>
    <row r="101" spans="1:240" ht="21">
      <c r="A101" s="172">
        <v>89</v>
      </c>
      <c r="B101" s="197"/>
      <c r="C101" s="196" t="str">
        <f>IF(ISNA(VLOOKUP(B101,Register!A$7:Z$315,3,FALSE)),"",VLOOKUP(B101,Register!A$7:Z$315,3,FALSE))</f>
        <v/>
      </c>
      <c r="D101" s="196" t="str">
        <f>IF(ISNA(VLOOKUP(B101,Register!A$7:Z$315,4,FALSE)),"",VLOOKUP(B101,Register!A$7:Z$315,4,FALSE))</f>
        <v/>
      </c>
      <c r="E101" s="195" t="str">
        <f>IF(ISNA(VLOOKUP(B101,Register!A$7:Z$315,6,FALSE)),"",VLOOKUP(B101,Register!A$7:Z$315,6,FALSE))</f>
        <v/>
      </c>
      <c r="F101" s="105"/>
      <c r="G101" s="159"/>
      <c r="H101" s="159"/>
      <c r="I101" s="168" t="str">
        <f t="shared" si="103"/>
        <v/>
      </c>
      <c r="J101" s="5" t="str">
        <f t="shared" si="104"/>
        <v/>
      </c>
      <c r="K101" s="159"/>
      <c r="L101" s="159"/>
      <c r="M101" s="168" t="str">
        <f t="shared" si="105"/>
        <v/>
      </c>
      <c r="N101" s="5" t="str">
        <f t="shared" si="106"/>
        <v/>
      </c>
      <c r="O101" s="159"/>
      <c r="P101" s="159"/>
      <c r="Q101" s="168" t="str">
        <f t="shared" si="107"/>
        <v/>
      </c>
      <c r="R101" s="5" t="str">
        <f t="shared" si="108"/>
        <v/>
      </c>
      <c r="S101" s="159"/>
      <c r="T101" s="159"/>
      <c r="U101" s="168" t="str">
        <f t="shared" si="109"/>
        <v/>
      </c>
      <c r="V101" s="5" t="str">
        <f t="shared" si="110"/>
        <v/>
      </c>
      <c r="W101" s="476"/>
      <c r="X101" s="476"/>
      <c r="Y101" s="168" t="str">
        <f t="shared" si="111"/>
        <v/>
      </c>
      <c r="Z101" s="5" t="str">
        <f t="shared" si="112"/>
        <v/>
      </c>
      <c r="AA101" s="160" t="str">
        <f t="shared" si="101"/>
        <v/>
      </c>
      <c r="AB101" s="160" t="str">
        <f t="shared" si="102"/>
        <v/>
      </c>
      <c r="AC101" s="160" t="str">
        <f t="shared" si="113"/>
        <v/>
      </c>
      <c r="AD101" s="6" t="str">
        <f t="shared" si="114"/>
        <v/>
      </c>
      <c r="AE101" s="105"/>
      <c r="AF101" s="159"/>
      <c r="AG101" s="159"/>
      <c r="AH101" s="168" t="str">
        <f t="shared" si="115"/>
        <v/>
      </c>
      <c r="AI101" s="5" t="str">
        <f t="shared" si="116"/>
        <v/>
      </c>
      <c r="AJ101" s="159"/>
      <c r="AK101" s="159"/>
      <c r="AL101" s="168" t="str">
        <f t="shared" si="117"/>
        <v/>
      </c>
      <c r="AM101" s="5" t="str">
        <f t="shared" si="118"/>
        <v/>
      </c>
      <c r="AN101" s="159"/>
      <c r="AO101" s="159"/>
      <c r="AP101" s="168" t="str">
        <f t="shared" si="119"/>
        <v/>
      </c>
      <c r="AQ101" s="5" t="str">
        <f t="shared" si="120"/>
        <v/>
      </c>
      <c r="AR101" s="159"/>
      <c r="AS101" s="159"/>
      <c r="AT101" s="168" t="str">
        <f t="shared" si="121"/>
        <v/>
      </c>
      <c r="AU101" s="5" t="str">
        <f t="shared" si="122"/>
        <v/>
      </c>
      <c r="AV101" s="476"/>
      <c r="AW101" s="476"/>
      <c r="AX101" s="168" t="str">
        <f t="shared" si="123"/>
        <v/>
      </c>
      <c r="AY101" s="5" t="str">
        <f t="shared" si="124"/>
        <v/>
      </c>
      <c r="AZ101" s="160" t="str">
        <f t="shared" si="125"/>
        <v/>
      </c>
      <c r="BA101" s="160" t="str">
        <f t="shared" si="126"/>
        <v/>
      </c>
      <c r="BB101" s="160" t="str">
        <f t="shared" si="127"/>
        <v/>
      </c>
      <c r="BC101" s="6" t="str">
        <f t="shared" si="128"/>
        <v/>
      </c>
      <c r="BD101" s="105"/>
      <c r="BE101" s="159"/>
      <c r="BF101" s="159"/>
      <c r="BG101" s="168" t="str">
        <f t="shared" si="129"/>
        <v/>
      </c>
      <c r="BH101" s="5" t="str">
        <f t="shared" si="130"/>
        <v/>
      </c>
      <c r="BI101" s="159"/>
      <c r="BJ101" s="159"/>
      <c r="BK101" s="168" t="str">
        <f t="shared" si="131"/>
        <v/>
      </c>
      <c r="BL101" s="5" t="str">
        <f t="shared" si="132"/>
        <v/>
      </c>
      <c r="BM101" s="159"/>
      <c r="BN101" s="159"/>
      <c r="BO101" s="168" t="str">
        <f t="shared" si="133"/>
        <v/>
      </c>
      <c r="BP101" s="5" t="str">
        <f t="shared" si="134"/>
        <v/>
      </c>
      <c r="BQ101" s="159"/>
      <c r="BR101" s="159"/>
      <c r="BS101" s="168" t="str">
        <f t="shared" si="135"/>
        <v/>
      </c>
      <c r="BT101" s="5" t="str">
        <f t="shared" si="136"/>
        <v/>
      </c>
      <c r="BU101" s="476"/>
      <c r="BV101" s="476"/>
      <c r="BW101" s="168" t="str">
        <f t="shared" si="137"/>
        <v/>
      </c>
      <c r="BX101" s="5" t="str">
        <f t="shared" si="138"/>
        <v/>
      </c>
      <c r="BY101" s="160" t="str">
        <f t="shared" si="139"/>
        <v/>
      </c>
      <c r="BZ101" s="160" t="str">
        <f t="shared" si="140"/>
        <v/>
      </c>
      <c r="CA101" s="160" t="str">
        <f t="shared" si="141"/>
        <v/>
      </c>
      <c r="CB101" s="6" t="str">
        <f t="shared" si="142"/>
        <v/>
      </c>
      <c r="CC101" s="105"/>
      <c r="CD101" s="159"/>
      <c r="CE101" s="159"/>
      <c r="CF101" s="168" t="str">
        <f t="shared" si="143"/>
        <v/>
      </c>
      <c r="CG101" s="5" t="str">
        <f t="shared" si="144"/>
        <v/>
      </c>
      <c r="CH101" s="159"/>
      <c r="CI101" s="159"/>
      <c r="CJ101" s="168" t="str">
        <f t="shared" si="145"/>
        <v/>
      </c>
      <c r="CK101" s="5" t="str">
        <f t="shared" si="146"/>
        <v/>
      </c>
      <c r="CL101" s="159"/>
      <c r="CM101" s="159"/>
      <c r="CN101" s="168" t="str">
        <f t="shared" si="147"/>
        <v/>
      </c>
      <c r="CO101" s="5" t="str">
        <f t="shared" si="148"/>
        <v/>
      </c>
      <c r="CP101" s="159"/>
      <c r="CQ101" s="159"/>
      <c r="CR101" s="168" t="str">
        <f t="shared" si="149"/>
        <v/>
      </c>
      <c r="CS101" s="5" t="str">
        <f t="shared" si="150"/>
        <v/>
      </c>
      <c r="CT101" s="476"/>
      <c r="CU101" s="476"/>
      <c r="CV101" s="168" t="str">
        <f t="shared" si="151"/>
        <v/>
      </c>
      <c r="CW101" s="5" t="str">
        <f t="shared" si="152"/>
        <v/>
      </c>
      <c r="CX101" s="160" t="str">
        <f t="shared" si="153"/>
        <v/>
      </c>
      <c r="CY101" s="160" t="str">
        <f t="shared" si="154"/>
        <v/>
      </c>
      <c r="CZ101" s="160" t="str">
        <f t="shared" si="155"/>
        <v/>
      </c>
      <c r="DA101" s="6" t="str">
        <f t="shared" si="156"/>
        <v/>
      </c>
      <c r="DB101" s="105"/>
      <c r="DC101" s="159"/>
      <c r="DD101" s="159"/>
      <c r="DE101" s="168" t="str">
        <f t="shared" si="157"/>
        <v/>
      </c>
      <c r="DF101" s="5" t="str">
        <f t="shared" si="158"/>
        <v/>
      </c>
      <c r="DG101" s="159"/>
      <c r="DH101" s="159"/>
      <c r="DI101" s="168" t="str">
        <f t="shared" si="159"/>
        <v/>
      </c>
      <c r="DJ101" s="5" t="str">
        <f t="shared" si="160"/>
        <v/>
      </c>
      <c r="DK101" s="159"/>
      <c r="DL101" s="159"/>
      <c r="DM101" s="168" t="str">
        <f t="shared" si="161"/>
        <v/>
      </c>
      <c r="DN101" s="5" t="str">
        <f t="shared" si="162"/>
        <v/>
      </c>
      <c r="DO101" s="159"/>
      <c r="DP101" s="159"/>
      <c r="DQ101" s="168" t="str">
        <f t="shared" si="163"/>
        <v/>
      </c>
      <c r="DR101" s="5" t="str">
        <f t="shared" si="164"/>
        <v/>
      </c>
      <c r="DS101" s="476"/>
      <c r="DT101" s="476"/>
      <c r="DU101" s="168" t="str">
        <f t="shared" si="165"/>
        <v/>
      </c>
      <c r="DV101" s="5" t="str">
        <f t="shared" si="166"/>
        <v/>
      </c>
      <c r="DW101" s="160" t="str">
        <f t="shared" si="167"/>
        <v/>
      </c>
      <c r="DX101" s="160" t="str">
        <f t="shared" si="168"/>
        <v/>
      </c>
      <c r="DY101" s="160" t="str">
        <f t="shared" si="169"/>
        <v/>
      </c>
      <c r="DZ101" s="6" t="str">
        <f t="shared" si="170"/>
        <v/>
      </c>
      <c r="EA101" s="105"/>
      <c r="EB101" s="159"/>
      <c r="EC101" s="159"/>
      <c r="ED101" s="168" t="str">
        <f t="shared" si="171"/>
        <v/>
      </c>
      <c r="EE101" s="5" t="str">
        <f t="shared" si="172"/>
        <v/>
      </c>
      <c r="EF101" s="159"/>
      <c r="EG101" s="159"/>
      <c r="EH101" s="168" t="str">
        <f t="shared" si="173"/>
        <v/>
      </c>
      <c r="EI101" s="5" t="str">
        <f t="shared" si="174"/>
        <v/>
      </c>
      <c r="EJ101" s="159"/>
      <c r="EK101" s="159"/>
      <c r="EL101" s="168" t="str">
        <f t="shared" si="175"/>
        <v/>
      </c>
      <c r="EM101" s="5" t="str">
        <f t="shared" si="176"/>
        <v/>
      </c>
      <c r="EN101" s="159"/>
      <c r="EO101" s="159"/>
      <c r="EP101" s="168" t="str">
        <f t="shared" si="177"/>
        <v/>
      </c>
      <c r="EQ101" s="5" t="str">
        <f t="shared" si="178"/>
        <v/>
      </c>
      <c r="ER101" s="476"/>
      <c r="ES101" s="476"/>
      <c r="ET101" s="168" t="str">
        <f t="shared" si="179"/>
        <v/>
      </c>
      <c r="EU101" s="5" t="str">
        <f t="shared" si="180"/>
        <v/>
      </c>
      <c r="EV101" s="160" t="str">
        <f t="shared" si="181"/>
        <v/>
      </c>
      <c r="EW101" s="160" t="str">
        <f t="shared" si="182"/>
        <v/>
      </c>
      <c r="EX101" s="160" t="str">
        <f t="shared" si="183"/>
        <v/>
      </c>
      <c r="EY101" s="6" t="str">
        <f t="shared" si="184"/>
        <v/>
      </c>
      <c r="EZ101" s="105"/>
      <c r="FA101" s="105"/>
      <c r="FB101" s="105"/>
      <c r="FC101" s="105"/>
      <c r="FD101" s="105"/>
      <c r="FE101" s="106" t="str">
        <f t="shared" si="185"/>
        <v/>
      </c>
      <c r="FF101" s="100" t="str">
        <f t="shared" si="186"/>
        <v xml:space="preserve"> </v>
      </c>
      <c r="FG101" s="105"/>
      <c r="FH101" s="105"/>
      <c r="FI101" s="105"/>
      <c r="FJ101" s="105"/>
      <c r="FK101" s="105"/>
      <c r="FL101" s="107" t="str">
        <f t="shared" si="187"/>
        <v/>
      </c>
      <c r="FM101" s="101" t="str">
        <f t="shared" si="188"/>
        <v xml:space="preserve"> </v>
      </c>
      <c r="FN101" s="105"/>
      <c r="FO101" s="105"/>
      <c r="FP101" s="105"/>
      <c r="FQ101" s="105"/>
      <c r="FR101" s="105"/>
      <c r="FS101" s="204" t="str">
        <f t="shared" si="189"/>
        <v/>
      </c>
      <c r="FT101" s="205" t="str">
        <f t="shared" si="190"/>
        <v xml:space="preserve"> </v>
      </c>
      <c r="FU101" s="477"/>
      <c r="FV101" s="316" t="str">
        <f>IF(AND(C101=""),"-",VLOOKUP(B101,Register!$A$7:$AM$311,19,FALSE))</f>
        <v>-</v>
      </c>
      <c r="FW101" s="7" t="str">
        <f>IF(AND(C101=""),"-",VLOOKUP(B101,Register!$A$7:$AM$311,20,FALSE))</f>
        <v>-</v>
      </c>
      <c r="FX101" s="7" t="str">
        <f>IF(AND(C101=""),"-",VLOOKUP(B101,Register!$A$7:$AM$311,21,FALSE))</f>
        <v>-</v>
      </c>
      <c r="FY101" s="7" t="str">
        <f>IF(AND(C101=""),"-",VLOOKUP(B101,Register!$A$7:$AM$311,22,FALSE))</f>
        <v>-</v>
      </c>
      <c r="FZ101" s="7" t="str">
        <f>IF(AND(C101=""),"-",VLOOKUP(B101,Register!$A$7:$AM$311,23,FALSE))</f>
        <v>-</v>
      </c>
      <c r="GA101" s="7" t="str">
        <f>IF(AND(C101=""),"-",VLOOKUP(B101,Register!$A$7:$AM$311,24,FALSE))</f>
        <v>-</v>
      </c>
      <c r="GB101" s="7" t="str">
        <f>IF(AND(C101=""),"-",VLOOKUP(B101,Register!$A$7:$AM$311,25,FALSE))</f>
        <v>-</v>
      </c>
      <c r="GC101" s="7" t="str">
        <f>IF(AND(C101=""),"-",VLOOKUP(B101,Register!$A$7:$AM$311,26,FALSE))</f>
        <v>-</v>
      </c>
      <c r="GD101" s="7" t="str">
        <f>IF(AND(C101=""),"-",VLOOKUP(B101,Register!$A$7:$AM$311,27,FALSE))</f>
        <v>-</v>
      </c>
      <c r="GE101" s="7" t="str">
        <f>IF(AND(C101=""),"-",VLOOKUP(B101,Register!$A$7:$AM$311,28,FALSE))</f>
        <v>-</v>
      </c>
      <c r="GF101" s="7" t="str">
        <f>IF(AND(C101=""),"-",VLOOKUP(B101,Register!$A$7:$AM$311,29,FALSE))</f>
        <v>-</v>
      </c>
      <c r="GG101" s="7" t="str">
        <f>IF(AND(C101=""),"-",VLOOKUP(B101,Register!$A$7:$AM$311,30,FALSE))</f>
        <v>-</v>
      </c>
      <c r="GH101" s="8" t="str">
        <f>IF(AND(C101=""),"-",VLOOKUP(B101,Register!$A$7:$AM$311,31,FALSE))</f>
        <v>-</v>
      </c>
      <c r="GI101" s="309" t="str">
        <f>IF(AND(C101=""),"",VLOOKUP(B101,Register!$A$7:$CL$311,36,FALSE))</f>
        <v/>
      </c>
      <c r="GJ101" s="182" t="str">
        <f t="shared" si="191"/>
        <v/>
      </c>
      <c r="GK101" s="312" t="str">
        <f t="shared" si="192"/>
        <v/>
      </c>
      <c r="GL101" s="314" t="str">
        <f t="shared" si="193"/>
        <v/>
      </c>
      <c r="GM101" s="3"/>
      <c r="GR101" s="3"/>
      <c r="GS101" s="3"/>
      <c r="GT101" s="3"/>
      <c r="GU101" s="3"/>
      <c r="GV101" s="3"/>
      <c r="GW101" s="3"/>
      <c r="GX101" s="3"/>
      <c r="GY101" s="3"/>
      <c r="GZ101" s="3"/>
      <c r="HA101" s="3"/>
      <c r="HB101" s="3"/>
      <c r="HC101" s="3"/>
      <c r="HD101" s="3"/>
      <c r="HE101" s="3"/>
      <c r="HF101" s="3"/>
      <c r="HG101" s="3"/>
      <c r="HH101" s="3"/>
      <c r="HI101" s="3"/>
      <c r="HJ101" s="3"/>
      <c r="HK101" s="3"/>
      <c r="HL101" s="3"/>
      <c r="HM101" s="3"/>
      <c r="HW101" s="321" t="str">
        <f>IF(ISNA(VLOOKUP(B101,Register!A$7:Z$315,9,FALSE)),"",VLOOKUP(B101,Register!A$7:Z$315,9,FALSE))</f>
        <v/>
      </c>
      <c r="HX101" s="321" t="str">
        <f>IF(ISNA(VLOOKUP(B101,Register!A$7:Z$315,12,FALSE)),"",VLOOKUP(B101,Register!A$7:Z$315,12,FALSE))</f>
        <v/>
      </c>
      <c r="HY101" s="321" t="str">
        <f t="shared" si="194"/>
        <v/>
      </c>
      <c r="HZ101" s="321" t="str">
        <f t="shared" si="195"/>
        <v/>
      </c>
      <c r="IA101" s="321" t="str">
        <f t="shared" si="196"/>
        <v/>
      </c>
      <c r="IB101" s="321" t="str">
        <f t="shared" si="197"/>
        <v/>
      </c>
      <c r="IC101" s="321" t="str">
        <f t="shared" si="198"/>
        <v/>
      </c>
      <c r="ID101" s="321" t="str">
        <f t="shared" si="199"/>
        <v/>
      </c>
      <c r="IE101" s="321" t="str">
        <f t="shared" si="200"/>
        <v/>
      </c>
      <c r="IF101" s="321" t="str">
        <f t="shared" si="201"/>
        <v/>
      </c>
    </row>
    <row r="102" spans="1:240" ht="21">
      <c r="A102" s="172">
        <v>90</v>
      </c>
      <c r="B102" s="197"/>
      <c r="C102" s="196" t="str">
        <f>IF(ISNA(VLOOKUP(B102,Register!A$7:Z$315,3,FALSE)),"",VLOOKUP(B102,Register!A$7:Z$315,3,FALSE))</f>
        <v/>
      </c>
      <c r="D102" s="196" t="str">
        <f>IF(ISNA(VLOOKUP(B102,Register!A$7:Z$315,4,FALSE)),"",VLOOKUP(B102,Register!A$7:Z$315,4,FALSE))</f>
        <v/>
      </c>
      <c r="E102" s="195" t="str">
        <f>IF(ISNA(VLOOKUP(B102,Register!A$7:Z$315,6,FALSE)),"",VLOOKUP(B102,Register!A$7:Z$315,6,FALSE))</f>
        <v/>
      </c>
      <c r="F102" s="105"/>
      <c r="G102" s="159"/>
      <c r="H102" s="159"/>
      <c r="I102" s="168" t="str">
        <f t="shared" si="103"/>
        <v/>
      </c>
      <c r="J102" s="5" t="str">
        <f t="shared" si="104"/>
        <v/>
      </c>
      <c r="K102" s="159"/>
      <c r="L102" s="159"/>
      <c r="M102" s="168" t="str">
        <f t="shared" si="105"/>
        <v/>
      </c>
      <c r="N102" s="5" t="str">
        <f t="shared" si="106"/>
        <v/>
      </c>
      <c r="O102" s="159"/>
      <c r="P102" s="159"/>
      <c r="Q102" s="168" t="str">
        <f t="shared" si="107"/>
        <v/>
      </c>
      <c r="R102" s="5" t="str">
        <f t="shared" si="108"/>
        <v/>
      </c>
      <c r="S102" s="159"/>
      <c r="T102" s="159"/>
      <c r="U102" s="168" t="str">
        <f t="shared" si="109"/>
        <v/>
      </c>
      <c r="V102" s="5" t="str">
        <f t="shared" si="110"/>
        <v/>
      </c>
      <c r="W102" s="476"/>
      <c r="X102" s="476"/>
      <c r="Y102" s="168" t="str">
        <f t="shared" si="111"/>
        <v/>
      </c>
      <c r="Z102" s="5" t="str">
        <f t="shared" si="112"/>
        <v/>
      </c>
      <c r="AA102" s="160" t="str">
        <f t="shared" si="101"/>
        <v/>
      </c>
      <c r="AB102" s="160" t="str">
        <f t="shared" si="102"/>
        <v/>
      </c>
      <c r="AC102" s="160" t="str">
        <f t="shared" si="113"/>
        <v/>
      </c>
      <c r="AD102" s="6" t="str">
        <f t="shared" si="114"/>
        <v/>
      </c>
      <c r="AE102" s="105"/>
      <c r="AF102" s="159"/>
      <c r="AG102" s="159"/>
      <c r="AH102" s="168" t="str">
        <f t="shared" si="115"/>
        <v/>
      </c>
      <c r="AI102" s="5" t="str">
        <f t="shared" si="116"/>
        <v/>
      </c>
      <c r="AJ102" s="159"/>
      <c r="AK102" s="159"/>
      <c r="AL102" s="168" t="str">
        <f t="shared" si="117"/>
        <v/>
      </c>
      <c r="AM102" s="5" t="str">
        <f t="shared" si="118"/>
        <v/>
      </c>
      <c r="AN102" s="159"/>
      <c r="AO102" s="159"/>
      <c r="AP102" s="168" t="str">
        <f t="shared" si="119"/>
        <v/>
      </c>
      <c r="AQ102" s="5" t="str">
        <f t="shared" si="120"/>
        <v/>
      </c>
      <c r="AR102" s="159"/>
      <c r="AS102" s="159"/>
      <c r="AT102" s="168" t="str">
        <f t="shared" si="121"/>
        <v/>
      </c>
      <c r="AU102" s="5" t="str">
        <f t="shared" si="122"/>
        <v/>
      </c>
      <c r="AV102" s="476"/>
      <c r="AW102" s="476"/>
      <c r="AX102" s="168" t="str">
        <f t="shared" si="123"/>
        <v/>
      </c>
      <c r="AY102" s="5" t="str">
        <f t="shared" si="124"/>
        <v/>
      </c>
      <c r="AZ102" s="160" t="str">
        <f t="shared" si="125"/>
        <v/>
      </c>
      <c r="BA102" s="160" t="str">
        <f t="shared" si="126"/>
        <v/>
      </c>
      <c r="BB102" s="160" t="str">
        <f t="shared" si="127"/>
        <v/>
      </c>
      <c r="BC102" s="6" t="str">
        <f t="shared" si="128"/>
        <v/>
      </c>
      <c r="BD102" s="105"/>
      <c r="BE102" s="159"/>
      <c r="BF102" s="159"/>
      <c r="BG102" s="168" t="str">
        <f t="shared" si="129"/>
        <v/>
      </c>
      <c r="BH102" s="5" t="str">
        <f t="shared" si="130"/>
        <v/>
      </c>
      <c r="BI102" s="159"/>
      <c r="BJ102" s="159"/>
      <c r="BK102" s="168" t="str">
        <f t="shared" si="131"/>
        <v/>
      </c>
      <c r="BL102" s="5" t="str">
        <f t="shared" si="132"/>
        <v/>
      </c>
      <c r="BM102" s="159"/>
      <c r="BN102" s="159"/>
      <c r="BO102" s="168" t="str">
        <f t="shared" si="133"/>
        <v/>
      </c>
      <c r="BP102" s="5" t="str">
        <f t="shared" si="134"/>
        <v/>
      </c>
      <c r="BQ102" s="159"/>
      <c r="BR102" s="159"/>
      <c r="BS102" s="168" t="str">
        <f t="shared" si="135"/>
        <v/>
      </c>
      <c r="BT102" s="5" t="str">
        <f t="shared" si="136"/>
        <v/>
      </c>
      <c r="BU102" s="476"/>
      <c r="BV102" s="476"/>
      <c r="BW102" s="168" t="str">
        <f t="shared" si="137"/>
        <v/>
      </c>
      <c r="BX102" s="5" t="str">
        <f t="shared" si="138"/>
        <v/>
      </c>
      <c r="BY102" s="160" t="str">
        <f t="shared" si="139"/>
        <v/>
      </c>
      <c r="BZ102" s="160" t="str">
        <f t="shared" si="140"/>
        <v/>
      </c>
      <c r="CA102" s="160" t="str">
        <f t="shared" si="141"/>
        <v/>
      </c>
      <c r="CB102" s="6" t="str">
        <f t="shared" si="142"/>
        <v/>
      </c>
      <c r="CC102" s="105"/>
      <c r="CD102" s="159"/>
      <c r="CE102" s="159"/>
      <c r="CF102" s="168" t="str">
        <f t="shared" si="143"/>
        <v/>
      </c>
      <c r="CG102" s="5" t="str">
        <f t="shared" si="144"/>
        <v/>
      </c>
      <c r="CH102" s="159"/>
      <c r="CI102" s="159"/>
      <c r="CJ102" s="168" t="str">
        <f t="shared" si="145"/>
        <v/>
      </c>
      <c r="CK102" s="5" t="str">
        <f t="shared" si="146"/>
        <v/>
      </c>
      <c r="CL102" s="159"/>
      <c r="CM102" s="159"/>
      <c r="CN102" s="168" t="str">
        <f t="shared" si="147"/>
        <v/>
      </c>
      <c r="CO102" s="5" t="str">
        <f t="shared" si="148"/>
        <v/>
      </c>
      <c r="CP102" s="159"/>
      <c r="CQ102" s="159"/>
      <c r="CR102" s="168" t="str">
        <f t="shared" si="149"/>
        <v/>
      </c>
      <c r="CS102" s="5" t="str">
        <f t="shared" si="150"/>
        <v/>
      </c>
      <c r="CT102" s="476"/>
      <c r="CU102" s="476"/>
      <c r="CV102" s="168" t="str">
        <f t="shared" si="151"/>
        <v/>
      </c>
      <c r="CW102" s="5" t="str">
        <f t="shared" si="152"/>
        <v/>
      </c>
      <c r="CX102" s="160" t="str">
        <f t="shared" si="153"/>
        <v/>
      </c>
      <c r="CY102" s="160" t="str">
        <f t="shared" si="154"/>
        <v/>
      </c>
      <c r="CZ102" s="160" t="str">
        <f t="shared" si="155"/>
        <v/>
      </c>
      <c r="DA102" s="6" t="str">
        <f t="shared" si="156"/>
        <v/>
      </c>
      <c r="DB102" s="105"/>
      <c r="DC102" s="159"/>
      <c r="DD102" s="159"/>
      <c r="DE102" s="168" t="str">
        <f t="shared" si="157"/>
        <v/>
      </c>
      <c r="DF102" s="5" t="str">
        <f t="shared" si="158"/>
        <v/>
      </c>
      <c r="DG102" s="159"/>
      <c r="DH102" s="159"/>
      <c r="DI102" s="168" t="str">
        <f t="shared" si="159"/>
        <v/>
      </c>
      <c r="DJ102" s="5" t="str">
        <f t="shared" si="160"/>
        <v/>
      </c>
      <c r="DK102" s="159"/>
      <c r="DL102" s="159"/>
      <c r="DM102" s="168" t="str">
        <f t="shared" si="161"/>
        <v/>
      </c>
      <c r="DN102" s="5" t="str">
        <f t="shared" si="162"/>
        <v/>
      </c>
      <c r="DO102" s="159"/>
      <c r="DP102" s="159"/>
      <c r="DQ102" s="168" t="str">
        <f t="shared" si="163"/>
        <v/>
      </c>
      <c r="DR102" s="5" t="str">
        <f t="shared" si="164"/>
        <v/>
      </c>
      <c r="DS102" s="476"/>
      <c r="DT102" s="476"/>
      <c r="DU102" s="168" t="str">
        <f t="shared" si="165"/>
        <v/>
      </c>
      <c r="DV102" s="5" t="str">
        <f t="shared" si="166"/>
        <v/>
      </c>
      <c r="DW102" s="160" t="str">
        <f t="shared" si="167"/>
        <v/>
      </c>
      <c r="DX102" s="160" t="str">
        <f t="shared" si="168"/>
        <v/>
      </c>
      <c r="DY102" s="160" t="str">
        <f t="shared" si="169"/>
        <v/>
      </c>
      <c r="DZ102" s="6" t="str">
        <f t="shared" si="170"/>
        <v/>
      </c>
      <c r="EA102" s="105"/>
      <c r="EB102" s="159"/>
      <c r="EC102" s="159"/>
      <c r="ED102" s="168" t="str">
        <f t="shared" si="171"/>
        <v/>
      </c>
      <c r="EE102" s="5" t="str">
        <f t="shared" si="172"/>
        <v/>
      </c>
      <c r="EF102" s="159"/>
      <c r="EG102" s="159"/>
      <c r="EH102" s="168" t="str">
        <f t="shared" si="173"/>
        <v/>
      </c>
      <c r="EI102" s="5" t="str">
        <f t="shared" si="174"/>
        <v/>
      </c>
      <c r="EJ102" s="159"/>
      <c r="EK102" s="159"/>
      <c r="EL102" s="168" t="str">
        <f t="shared" si="175"/>
        <v/>
      </c>
      <c r="EM102" s="5" t="str">
        <f t="shared" si="176"/>
        <v/>
      </c>
      <c r="EN102" s="159"/>
      <c r="EO102" s="159"/>
      <c r="EP102" s="168" t="str">
        <f t="shared" si="177"/>
        <v/>
      </c>
      <c r="EQ102" s="5" t="str">
        <f t="shared" si="178"/>
        <v/>
      </c>
      <c r="ER102" s="476"/>
      <c r="ES102" s="476"/>
      <c r="ET102" s="168" t="str">
        <f t="shared" si="179"/>
        <v/>
      </c>
      <c r="EU102" s="5" t="str">
        <f t="shared" si="180"/>
        <v/>
      </c>
      <c r="EV102" s="160" t="str">
        <f t="shared" si="181"/>
        <v/>
      </c>
      <c r="EW102" s="160" t="str">
        <f t="shared" si="182"/>
        <v/>
      </c>
      <c r="EX102" s="160" t="str">
        <f t="shared" si="183"/>
        <v/>
      </c>
      <c r="EY102" s="6" t="str">
        <f t="shared" si="184"/>
        <v/>
      </c>
      <c r="EZ102" s="105"/>
      <c r="FA102" s="105"/>
      <c r="FB102" s="105"/>
      <c r="FC102" s="105"/>
      <c r="FD102" s="105"/>
      <c r="FE102" s="106" t="str">
        <f t="shared" si="185"/>
        <v/>
      </c>
      <c r="FF102" s="100" t="str">
        <f t="shared" si="186"/>
        <v xml:space="preserve"> </v>
      </c>
      <c r="FG102" s="105"/>
      <c r="FH102" s="105"/>
      <c r="FI102" s="105"/>
      <c r="FJ102" s="105"/>
      <c r="FK102" s="105"/>
      <c r="FL102" s="107" t="str">
        <f t="shared" si="187"/>
        <v/>
      </c>
      <c r="FM102" s="101" t="str">
        <f t="shared" si="188"/>
        <v xml:space="preserve"> </v>
      </c>
      <c r="FN102" s="105"/>
      <c r="FO102" s="105"/>
      <c r="FP102" s="105"/>
      <c r="FQ102" s="105"/>
      <c r="FR102" s="105"/>
      <c r="FS102" s="204" t="str">
        <f t="shared" si="189"/>
        <v/>
      </c>
      <c r="FT102" s="205" t="str">
        <f t="shared" si="190"/>
        <v xml:space="preserve"> </v>
      </c>
      <c r="FU102" s="477"/>
      <c r="FV102" s="316" t="str">
        <f>IF(AND(C102=""),"-",VLOOKUP(B102,Register!$A$7:$AM$311,19,FALSE))</f>
        <v>-</v>
      </c>
      <c r="FW102" s="7" t="str">
        <f>IF(AND(C102=""),"-",VLOOKUP(B102,Register!$A$7:$AM$311,20,FALSE))</f>
        <v>-</v>
      </c>
      <c r="FX102" s="7" t="str">
        <f>IF(AND(C102=""),"-",VLOOKUP(B102,Register!$A$7:$AM$311,21,FALSE))</f>
        <v>-</v>
      </c>
      <c r="FY102" s="7" t="str">
        <f>IF(AND(C102=""),"-",VLOOKUP(B102,Register!$A$7:$AM$311,22,FALSE))</f>
        <v>-</v>
      </c>
      <c r="FZ102" s="7" t="str">
        <f>IF(AND(C102=""),"-",VLOOKUP(B102,Register!$A$7:$AM$311,23,FALSE))</f>
        <v>-</v>
      </c>
      <c r="GA102" s="7" t="str">
        <f>IF(AND(C102=""),"-",VLOOKUP(B102,Register!$A$7:$AM$311,24,FALSE))</f>
        <v>-</v>
      </c>
      <c r="GB102" s="7" t="str">
        <f>IF(AND(C102=""),"-",VLOOKUP(B102,Register!$A$7:$AM$311,25,FALSE))</f>
        <v>-</v>
      </c>
      <c r="GC102" s="7" t="str">
        <f>IF(AND(C102=""),"-",VLOOKUP(B102,Register!$A$7:$AM$311,26,FALSE))</f>
        <v>-</v>
      </c>
      <c r="GD102" s="7" t="str">
        <f>IF(AND(C102=""),"-",VLOOKUP(B102,Register!$A$7:$AM$311,27,FALSE))</f>
        <v>-</v>
      </c>
      <c r="GE102" s="7" t="str">
        <f>IF(AND(C102=""),"-",VLOOKUP(B102,Register!$A$7:$AM$311,28,FALSE))</f>
        <v>-</v>
      </c>
      <c r="GF102" s="7" t="str">
        <f>IF(AND(C102=""),"-",VLOOKUP(B102,Register!$A$7:$AM$311,29,FALSE))</f>
        <v>-</v>
      </c>
      <c r="GG102" s="7" t="str">
        <f>IF(AND(C102=""),"-",VLOOKUP(B102,Register!$A$7:$AM$311,30,FALSE))</f>
        <v>-</v>
      </c>
      <c r="GH102" s="8" t="str">
        <f>IF(AND(C102=""),"-",VLOOKUP(B102,Register!$A$7:$AM$311,31,FALSE))</f>
        <v>-</v>
      </c>
      <c r="GI102" s="309" t="str">
        <f>IF(AND(C102=""),"",VLOOKUP(B102,Register!$A$7:$CL$311,36,FALSE))</f>
        <v/>
      </c>
      <c r="GJ102" s="182" t="str">
        <f t="shared" si="191"/>
        <v/>
      </c>
      <c r="GK102" s="312" t="str">
        <f t="shared" si="192"/>
        <v/>
      </c>
      <c r="GL102" s="314" t="str">
        <f t="shared" si="193"/>
        <v/>
      </c>
      <c r="GM102" s="3"/>
      <c r="GR102" s="3"/>
      <c r="GS102" s="3"/>
      <c r="GT102" s="3"/>
      <c r="GU102" s="3"/>
      <c r="GV102" s="3"/>
      <c r="GW102" s="3"/>
      <c r="GX102" s="3"/>
      <c r="GY102" s="3"/>
      <c r="GZ102" s="3"/>
      <c r="HA102" s="3"/>
      <c r="HB102" s="3"/>
      <c r="HC102" s="3"/>
      <c r="HD102" s="3"/>
      <c r="HE102" s="3"/>
      <c r="HF102" s="3"/>
      <c r="HG102" s="3"/>
      <c r="HH102" s="3"/>
      <c r="HI102" s="3"/>
      <c r="HJ102" s="3"/>
      <c r="HK102" s="3"/>
      <c r="HL102" s="3"/>
      <c r="HM102" s="3"/>
      <c r="HW102" s="321" t="str">
        <f>IF(ISNA(VLOOKUP(B102,Register!A$7:Z$315,9,FALSE)),"",VLOOKUP(B102,Register!A$7:Z$315,9,FALSE))</f>
        <v/>
      </c>
      <c r="HX102" s="321" t="str">
        <f>IF(ISNA(VLOOKUP(B102,Register!A$7:Z$315,12,FALSE)),"",VLOOKUP(B102,Register!A$7:Z$315,12,FALSE))</f>
        <v/>
      </c>
      <c r="HY102" s="321" t="str">
        <f t="shared" si="194"/>
        <v/>
      </c>
      <c r="HZ102" s="321" t="str">
        <f t="shared" si="195"/>
        <v/>
      </c>
      <c r="IA102" s="321" t="str">
        <f t="shared" si="196"/>
        <v/>
      </c>
      <c r="IB102" s="321" t="str">
        <f t="shared" si="197"/>
        <v/>
      </c>
      <c r="IC102" s="321" t="str">
        <f t="shared" si="198"/>
        <v/>
      </c>
      <c r="ID102" s="321" t="str">
        <f t="shared" si="199"/>
        <v/>
      </c>
      <c r="IE102" s="321" t="str">
        <f t="shared" si="200"/>
        <v/>
      </c>
      <c r="IF102" s="321" t="str">
        <f t="shared" si="201"/>
        <v/>
      </c>
    </row>
    <row r="103" spans="1:240" ht="21">
      <c r="A103" s="172">
        <v>91</v>
      </c>
      <c r="B103" s="197"/>
      <c r="C103" s="196" t="str">
        <f>IF(ISNA(VLOOKUP(B103,Register!A$7:Z$315,3,FALSE)),"",VLOOKUP(B103,Register!A$7:Z$315,3,FALSE))</f>
        <v/>
      </c>
      <c r="D103" s="196" t="str">
        <f>IF(ISNA(VLOOKUP(B103,Register!A$7:Z$315,4,FALSE)),"",VLOOKUP(B103,Register!A$7:Z$315,4,FALSE))</f>
        <v/>
      </c>
      <c r="E103" s="195" t="str">
        <f>IF(ISNA(VLOOKUP(B103,Register!A$7:Z$315,6,FALSE)),"",VLOOKUP(B103,Register!A$7:Z$315,6,FALSE))</f>
        <v/>
      </c>
      <c r="F103" s="105"/>
      <c r="G103" s="159"/>
      <c r="H103" s="159"/>
      <c r="I103" s="168" t="str">
        <f t="shared" si="103"/>
        <v/>
      </c>
      <c r="J103" s="5" t="str">
        <f t="shared" si="104"/>
        <v/>
      </c>
      <c r="K103" s="159"/>
      <c r="L103" s="159"/>
      <c r="M103" s="168" t="str">
        <f t="shared" si="105"/>
        <v/>
      </c>
      <c r="N103" s="5" t="str">
        <f t="shared" si="106"/>
        <v/>
      </c>
      <c r="O103" s="159"/>
      <c r="P103" s="159"/>
      <c r="Q103" s="168" t="str">
        <f t="shared" si="107"/>
        <v/>
      </c>
      <c r="R103" s="5" t="str">
        <f t="shared" si="108"/>
        <v/>
      </c>
      <c r="S103" s="159"/>
      <c r="T103" s="159"/>
      <c r="U103" s="168" t="str">
        <f t="shared" si="109"/>
        <v/>
      </c>
      <c r="V103" s="5" t="str">
        <f t="shared" si="110"/>
        <v/>
      </c>
      <c r="W103" s="476"/>
      <c r="X103" s="476"/>
      <c r="Y103" s="168" t="str">
        <f t="shared" si="111"/>
        <v/>
      </c>
      <c r="Z103" s="5" t="str">
        <f t="shared" si="112"/>
        <v/>
      </c>
      <c r="AA103" s="160" t="str">
        <f t="shared" si="101"/>
        <v/>
      </c>
      <c r="AB103" s="160" t="str">
        <f t="shared" si="102"/>
        <v/>
      </c>
      <c r="AC103" s="160" t="str">
        <f t="shared" si="113"/>
        <v/>
      </c>
      <c r="AD103" s="6" t="str">
        <f t="shared" si="114"/>
        <v/>
      </c>
      <c r="AE103" s="105"/>
      <c r="AF103" s="159"/>
      <c r="AG103" s="159"/>
      <c r="AH103" s="168" t="str">
        <f t="shared" si="115"/>
        <v/>
      </c>
      <c r="AI103" s="5" t="str">
        <f t="shared" si="116"/>
        <v/>
      </c>
      <c r="AJ103" s="159"/>
      <c r="AK103" s="159"/>
      <c r="AL103" s="168" t="str">
        <f t="shared" si="117"/>
        <v/>
      </c>
      <c r="AM103" s="5" t="str">
        <f t="shared" si="118"/>
        <v/>
      </c>
      <c r="AN103" s="159"/>
      <c r="AO103" s="159"/>
      <c r="AP103" s="168" t="str">
        <f t="shared" si="119"/>
        <v/>
      </c>
      <c r="AQ103" s="5" t="str">
        <f t="shared" si="120"/>
        <v/>
      </c>
      <c r="AR103" s="159"/>
      <c r="AS103" s="159"/>
      <c r="AT103" s="168" t="str">
        <f t="shared" si="121"/>
        <v/>
      </c>
      <c r="AU103" s="5" t="str">
        <f t="shared" si="122"/>
        <v/>
      </c>
      <c r="AV103" s="476"/>
      <c r="AW103" s="476"/>
      <c r="AX103" s="168" t="str">
        <f t="shared" si="123"/>
        <v/>
      </c>
      <c r="AY103" s="5" t="str">
        <f t="shared" si="124"/>
        <v/>
      </c>
      <c r="AZ103" s="160" t="str">
        <f t="shared" si="125"/>
        <v/>
      </c>
      <c r="BA103" s="160" t="str">
        <f t="shared" si="126"/>
        <v/>
      </c>
      <c r="BB103" s="160" t="str">
        <f t="shared" si="127"/>
        <v/>
      </c>
      <c r="BC103" s="6" t="str">
        <f t="shared" si="128"/>
        <v/>
      </c>
      <c r="BD103" s="105"/>
      <c r="BE103" s="159"/>
      <c r="BF103" s="159"/>
      <c r="BG103" s="168" t="str">
        <f t="shared" si="129"/>
        <v/>
      </c>
      <c r="BH103" s="5" t="str">
        <f t="shared" si="130"/>
        <v/>
      </c>
      <c r="BI103" s="159"/>
      <c r="BJ103" s="159"/>
      <c r="BK103" s="168" t="str">
        <f t="shared" si="131"/>
        <v/>
      </c>
      <c r="BL103" s="5" t="str">
        <f t="shared" si="132"/>
        <v/>
      </c>
      <c r="BM103" s="159"/>
      <c r="BN103" s="159"/>
      <c r="BO103" s="168" t="str">
        <f t="shared" si="133"/>
        <v/>
      </c>
      <c r="BP103" s="5" t="str">
        <f t="shared" si="134"/>
        <v/>
      </c>
      <c r="BQ103" s="159"/>
      <c r="BR103" s="159"/>
      <c r="BS103" s="168" t="str">
        <f t="shared" si="135"/>
        <v/>
      </c>
      <c r="BT103" s="5" t="str">
        <f t="shared" si="136"/>
        <v/>
      </c>
      <c r="BU103" s="476"/>
      <c r="BV103" s="476"/>
      <c r="BW103" s="168" t="str">
        <f t="shared" si="137"/>
        <v/>
      </c>
      <c r="BX103" s="5" t="str">
        <f t="shared" si="138"/>
        <v/>
      </c>
      <c r="BY103" s="160" t="str">
        <f t="shared" si="139"/>
        <v/>
      </c>
      <c r="BZ103" s="160" t="str">
        <f t="shared" si="140"/>
        <v/>
      </c>
      <c r="CA103" s="160" t="str">
        <f t="shared" si="141"/>
        <v/>
      </c>
      <c r="CB103" s="6" t="str">
        <f t="shared" si="142"/>
        <v/>
      </c>
      <c r="CC103" s="105"/>
      <c r="CD103" s="159"/>
      <c r="CE103" s="159"/>
      <c r="CF103" s="168" t="str">
        <f t="shared" si="143"/>
        <v/>
      </c>
      <c r="CG103" s="5" t="str">
        <f t="shared" si="144"/>
        <v/>
      </c>
      <c r="CH103" s="159"/>
      <c r="CI103" s="159"/>
      <c r="CJ103" s="168" t="str">
        <f t="shared" si="145"/>
        <v/>
      </c>
      <c r="CK103" s="5" t="str">
        <f t="shared" si="146"/>
        <v/>
      </c>
      <c r="CL103" s="159"/>
      <c r="CM103" s="159"/>
      <c r="CN103" s="168" t="str">
        <f t="shared" si="147"/>
        <v/>
      </c>
      <c r="CO103" s="5" t="str">
        <f t="shared" si="148"/>
        <v/>
      </c>
      <c r="CP103" s="159"/>
      <c r="CQ103" s="159"/>
      <c r="CR103" s="168" t="str">
        <f t="shared" si="149"/>
        <v/>
      </c>
      <c r="CS103" s="5" t="str">
        <f t="shared" si="150"/>
        <v/>
      </c>
      <c r="CT103" s="476"/>
      <c r="CU103" s="476"/>
      <c r="CV103" s="168" t="str">
        <f t="shared" si="151"/>
        <v/>
      </c>
      <c r="CW103" s="5" t="str">
        <f t="shared" si="152"/>
        <v/>
      </c>
      <c r="CX103" s="160" t="str">
        <f t="shared" si="153"/>
        <v/>
      </c>
      <c r="CY103" s="160" t="str">
        <f t="shared" si="154"/>
        <v/>
      </c>
      <c r="CZ103" s="160" t="str">
        <f t="shared" si="155"/>
        <v/>
      </c>
      <c r="DA103" s="6" t="str">
        <f t="shared" si="156"/>
        <v/>
      </c>
      <c r="DB103" s="105"/>
      <c r="DC103" s="159"/>
      <c r="DD103" s="159"/>
      <c r="DE103" s="168" t="str">
        <f t="shared" si="157"/>
        <v/>
      </c>
      <c r="DF103" s="5" t="str">
        <f t="shared" si="158"/>
        <v/>
      </c>
      <c r="DG103" s="159"/>
      <c r="DH103" s="159"/>
      <c r="DI103" s="168" t="str">
        <f t="shared" si="159"/>
        <v/>
      </c>
      <c r="DJ103" s="5" t="str">
        <f t="shared" si="160"/>
        <v/>
      </c>
      <c r="DK103" s="159"/>
      <c r="DL103" s="159"/>
      <c r="DM103" s="168" t="str">
        <f t="shared" si="161"/>
        <v/>
      </c>
      <c r="DN103" s="5" t="str">
        <f t="shared" si="162"/>
        <v/>
      </c>
      <c r="DO103" s="159"/>
      <c r="DP103" s="159"/>
      <c r="DQ103" s="168" t="str">
        <f t="shared" si="163"/>
        <v/>
      </c>
      <c r="DR103" s="5" t="str">
        <f t="shared" si="164"/>
        <v/>
      </c>
      <c r="DS103" s="476"/>
      <c r="DT103" s="476"/>
      <c r="DU103" s="168" t="str">
        <f t="shared" si="165"/>
        <v/>
      </c>
      <c r="DV103" s="5" t="str">
        <f t="shared" si="166"/>
        <v/>
      </c>
      <c r="DW103" s="160" t="str">
        <f t="shared" si="167"/>
        <v/>
      </c>
      <c r="DX103" s="160" t="str">
        <f t="shared" si="168"/>
        <v/>
      </c>
      <c r="DY103" s="160" t="str">
        <f t="shared" si="169"/>
        <v/>
      </c>
      <c r="DZ103" s="6" t="str">
        <f t="shared" si="170"/>
        <v/>
      </c>
      <c r="EA103" s="105"/>
      <c r="EB103" s="159"/>
      <c r="EC103" s="159"/>
      <c r="ED103" s="168" t="str">
        <f t="shared" si="171"/>
        <v/>
      </c>
      <c r="EE103" s="5" t="str">
        <f t="shared" si="172"/>
        <v/>
      </c>
      <c r="EF103" s="159"/>
      <c r="EG103" s="159"/>
      <c r="EH103" s="168" t="str">
        <f t="shared" si="173"/>
        <v/>
      </c>
      <c r="EI103" s="5" t="str">
        <f t="shared" si="174"/>
        <v/>
      </c>
      <c r="EJ103" s="159"/>
      <c r="EK103" s="159"/>
      <c r="EL103" s="168" t="str">
        <f t="shared" si="175"/>
        <v/>
      </c>
      <c r="EM103" s="5" t="str">
        <f t="shared" si="176"/>
        <v/>
      </c>
      <c r="EN103" s="159"/>
      <c r="EO103" s="159"/>
      <c r="EP103" s="168" t="str">
        <f t="shared" si="177"/>
        <v/>
      </c>
      <c r="EQ103" s="5" t="str">
        <f t="shared" si="178"/>
        <v/>
      </c>
      <c r="ER103" s="476"/>
      <c r="ES103" s="476"/>
      <c r="ET103" s="168" t="str">
        <f t="shared" si="179"/>
        <v/>
      </c>
      <c r="EU103" s="5" t="str">
        <f t="shared" si="180"/>
        <v/>
      </c>
      <c r="EV103" s="160" t="str">
        <f t="shared" si="181"/>
        <v/>
      </c>
      <c r="EW103" s="160" t="str">
        <f t="shared" si="182"/>
        <v/>
      </c>
      <c r="EX103" s="160" t="str">
        <f t="shared" si="183"/>
        <v/>
      </c>
      <c r="EY103" s="6" t="str">
        <f t="shared" si="184"/>
        <v/>
      </c>
      <c r="EZ103" s="105"/>
      <c r="FA103" s="105"/>
      <c r="FB103" s="105"/>
      <c r="FC103" s="105"/>
      <c r="FD103" s="105"/>
      <c r="FE103" s="106" t="str">
        <f t="shared" si="185"/>
        <v/>
      </c>
      <c r="FF103" s="100" t="str">
        <f t="shared" si="186"/>
        <v xml:space="preserve"> </v>
      </c>
      <c r="FG103" s="105"/>
      <c r="FH103" s="105"/>
      <c r="FI103" s="105"/>
      <c r="FJ103" s="105"/>
      <c r="FK103" s="105"/>
      <c r="FL103" s="107" t="str">
        <f t="shared" si="187"/>
        <v/>
      </c>
      <c r="FM103" s="101" t="str">
        <f t="shared" si="188"/>
        <v xml:space="preserve"> </v>
      </c>
      <c r="FN103" s="105"/>
      <c r="FO103" s="105"/>
      <c r="FP103" s="105"/>
      <c r="FQ103" s="105"/>
      <c r="FR103" s="105"/>
      <c r="FS103" s="204" t="str">
        <f t="shared" si="189"/>
        <v/>
      </c>
      <c r="FT103" s="205" t="str">
        <f t="shared" si="190"/>
        <v xml:space="preserve"> </v>
      </c>
      <c r="FU103" s="477"/>
      <c r="FV103" s="316" t="str">
        <f>IF(AND(C103=""),"-",VLOOKUP(B103,Register!$A$7:$AM$311,19,FALSE))</f>
        <v>-</v>
      </c>
      <c r="FW103" s="7" t="str">
        <f>IF(AND(C103=""),"-",VLOOKUP(B103,Register!$A$7:$AM$311,20,FALSE))</f>
        <v>-</v>
      </c>
      <c r="FX103" s="7" t="str">
        <f>IF(AND(C103=""),"-",VLOOKUP(B103,Register!$A$7:$AM$311,21,FALSE))</f>
        <v>-</v>
      </c>
      <c r="FY103" s="7" t="str">
        <f>IF(AND(C103=""),"-",VLOOKUP(B103,Register!$A$7:$AM$311,22,FALSE))</f>
        <v>-</v>
      </c>
      <c r="FZ103" s="7" t="str">
        <f>IF(AND(C103=""),"-",VLOOKUP(B103,Register!$A$7:$AM$311,23,FALSE))</f>
        <v>-</v>
      </c>
      <c r="GA103" s="7" t="str">
        <f>IF(AND(C103=""),"-",VLOOKUP(B103,Register!$A$7:$AM$311,24,FALSE))</f>
        <v>-</v>
      </c>
      <c r="GB103" s="7" t="str">
        <f>IF(AND(C103=""),"-",VLOOKUP(B103,Register!$A$7:$AM$311,25,FALSE))</f>
        <v>-</v>
      </c>
      <c r="GC103" s="7" t="str">
        <f>IF(AND(C103=""),"-",VLOOKUP(B103,Register!$A$7:$AM$311,26,FALSE))</f>
        <v>-</v>
      </c>
      <c r="GD103" s="7" t="str">
        <f>IF(AND(C103=""),"-",VLOOKUP(B103,Register!$A$7:$AM$311,27,FALSE))</f>
        <v>-</v>
      </c>
      <c r="GE103" s="7" t="str">
        <f>IF(AND(C103=""),"-",VLOOKUP(B103,Register!$A$7:$AM$311,28,FALSE))</f>
        <v>-</v>
      </c>
      <c r="GF103" s="7" t="str">
        <f>IF(AND(C103=""),"-",VLOOKUP(B103,Register!$A$7:$AM$311,29,FALSE))</f>
        <v>-</v>
      </c>
      <c r="GG103" s="7" t="str">
        <f>IF(AND(C103=""),"-",VLOOKUP(B103,Register!$A$7:$AM$311,30,FALSE))</f>
        <v>-</v>
      </c>
      <c r="GH103" s="8" t="str">
        <f>IF(AND(C103=""),"-",VLOOKUP(B103,Register!$A$7:$AM$311,31,FALSE))</f>
        <v>-</v>
      </c>
      <c r="GI103" s="309" t="str">
        <f>IF(AND(C103=""),"",VLOOKUP(B103,Register!$A$7:$CL$311,36,FALSE))</f>
        <v/>
      </c>
      <c r="GJ103" s="182" t="str">
        <f t="shared" si="191"/>
        <v/>
      </c>
      <c r="GK103" s="312" t="str">
        <f t="shared" si="192"/>
        <v/>
      </c>
      <c r="GL103" s="314" t="str">
        <f t="shared" si="193"/>
        <v/>
      </c>
      <c r="GM103" s="3"/>
      <c r="GR103" s="3"/>
      <c r="GS103" s="3"/>
      <c r="GT103" s="3"/>
      <c r="GU103" s="3"/>
      <c r="GV103" s="3"/>
      <c r="GW103" s="3"/>
      <c r="GX103" s="3"/>
      <c r="GY103" s="3"/>
      <c r="GZ103" s="3"/>
      <c r="HA103" s="3"/>
      <c r="HB103" s="3"/>
      <c r="HC103" s="3"/>
      <c r="HD103" s="3"/>
      <c r="HE103" s="3"/>
      <c r="HF103" s="3"/>
      <c r="HG103" s="3"/>
      <c r="HH103" s="3"/>
      <c r="HI103" s="3"/>
      <c r="HJ103" s="3"/>
      <c r="HK103" s="3"/>
      <c r="HL103" s="3"/>
      <c r="HM103" s="3"/>
      <c r="HW103" s="321" t="str">
        <f>IF(ISNA(VLOOKUP(B103,Register!A$7:Z$315,9,FALSE)),"",VLOOKUP(B103,Register!A$7:Z$315,9,FALSE))</f>
        <v/>
      </c>
      <c r="HX103" s="321" t="str">
        <f>IF(ISNA(VLOOKUP(B103,Register!A$7:Z$315,12,FALSE)),"",VLOOKUP(B103,Register!A$7:Z$315,12,FALSE))</f>
        <v/>
      </c>
      <c r="HY103" s="321" t="str">
        <f t="shared" si="194"/>
        <v/>
      </c>
      <c r="HZ103" s="321" t="str">
        <f t="shared" si="195"/>
        <v/>
      </c>
      <c r="IA103" s="321" t="str">
        <f t="shared" si="196"/>
        <v/>
      </c>
      <c r="IB103" s="321" t="str">
        <f t="shared" si="197"/>
        <v/>
      </c>
      <c r="IC103" s="321" t="str">
        <f t="shared" si="198"/>
        <v/>
      </c>
      <c r="ID103" s="321" t="str">
        <f t="shared" si="199"/>
        <v/>
      </c>
      <c r="IE103" s="321" t="str">
        <f t="shared" si="200"/>
        <v/>
      </c>
      <c r="IF103" s="321" t="str">
        <f t="shared" si="201"/>
        <v/>
      </c>
    </row>
    <row r="104" spans="1:240" ht="21">
      <c r="A104" s="172">
        <v>92</v>
      </c>
      <c r="B104" s="197"/>
      <c r="C104" s="196" t="str">
        <f>IF(ISNA(VLOOKUP(B104,Register!A$7:Z$315,3,FALSE)),"",VLOOKUP(B104,Register!A$7:Z$315,3,FALSE))</f>
        <v/>
      </c>
      <c r="D104" s="196" t="str">
        <f>IF(ISNA(VLOOKUP(B104,Register!A$7:Z$315,4,FALSE)),"",VLOOKUP(B104,Register!A$7:Z$315,4,FALSE))</f>
        <v/>
      </c>
      <c r="E104" s="195" t="str">
        <f>IF(ISNA(VLOOKUP(B104,Register!A$7:Z$315,6,FALSE)),"",VLOOKUP(B104,Register!A$7:Z$315,6,FALSE))</f>
        <v/>
      </c>
      <c r="F104" s="105"/>
      <c r="G104" s="159"/>
      <c r="H104" s="159"/>
      <c r="I104" s="168" t="str">
        <f t="shared" si="103"/>
        <v/>
      </c>
      <c r="J104" s="5" t="str">
        <f t="shared" si="104"/>
        <v/>
      </c>
      <c r="K104" s="159"/>
      <c r="L104" s="159"/>
      <c r="M104" s="168" t="str">
        <f t="shared" si="105"/>
        <v/>
      </c>
      <c r="N104" s="5" t="str">
        <f t="shared" si="106"/>
        <v/>
      </c>
      <c r="O104" s="159"/>
      <c r="P104" s="159"/>
      <c r="Q104" s="168" t="str">
        <f t="shared" si="107"/>
        <v/>
      </c>
      <c r="R104" s="5" t="str">
        <f t="shared" si="108"/>
        <v/>
      </c>
      <c r="S104" s="159"/>
      <c r="T104" s="159"/>
      <c r="U104" s="168" t="str">
        <f t="shared" si="109"/>
        <v/>
      </c>
      <c r="V104" s="5" t="str">
        <f t="shared" si="110"/>
        <v/>
      </c>
      <c r="W104" s="476"/>
      <c r="X104" s="476"/>
      <c r="Y104" s="168" t="str">
        <f t="shared" si="111"/>
        <v/>
      </c>
      <c r="Z104" s="5" t="str">
        <f t="shared" si="112"/>
        <v/>
      </c>
      <c r="AA104" s="160" t="str">
        <f t="shared" si="101"/>
        <v/>
      </c>
      <c r="AB104" s="160" t="str">
        <f t="shared" si="102"/>
        <v/>
      </c>
      <c r="AC104" s="160" t="str">
        <f t="shared" si="113"/>
        <v/>
      </c>
      <c r="AD104" s="6" t="str">
        <f t="shared" si="114"/>
        <v/>
      </c>
      <c r="AE104" s="105"/>
      <c r="AF104" s="159"/>
      <c r="AG104" s="159"/>
      <c r="AH104" s="168" t="str">
        <f t="shared" si="115"/>
        <v/>
      </c>
      <c r="AI104" s="5" t="str">
        <f t="shared" si="116"/>
        <v/>
      </c>
      <c r="AJ104" s="159"/>
      <c r="AK104" s="159"/>
      <c r="AL104" s="168" t="str">
        <f t="shared" si="117"/>
        <v/>
      </c>
      <c r="AM104" s="5" t="str">
        <f t="shared" si="118"/>
        <v/>
      </c>
      <c r="AN104" s="159"/>
      <c r="AO104" s="159"/>
      <c r="AP104" s="168" t="str">
        <f t="shared" si="119"/>
        <v/>
      </c>
      <c r="AQ104" s="5" t="str">
        <f t="shared" si="120"/>
        <v/>
      </c>
      <c r="AR104" s="159"/>
      <c r="AS104" s="159"/>
      <c r="AT104" s="168" t="str">
        <f t="shared" si="121"/>
        <v/>
      </c>
      <c r="AU104" s="5" t="str">
        <f t="shared" si="122"/>
        <v/>
      </c>
      <c r="AV104" s="476"/>
      <c r="AW104" s="476"/>
      <c r="AX104" s="168" t="str">
        <f t="shared" si="123"/>
        <v/>
      </c>
      <c r="AY104" s="5" t="str">
        <f t="shared" si="124"/>
        <v/>
      </c>
      <c r="AZ104" s="160" t="str">
        <f t="shared" si="125"/>
        <v/>
      </c>
      <c r="BA104" s="160" t="str">
        <f t="shared" si="126"/>
        <v/>
      </c>
      <c r="BB104" s="160" t="str">
        <f t="shared" si="127"/>
        <v/>
      </c>
      <c r="BC104" s="6" t="str">
        <f t="shared" si="128"/>
        <v/>
      </c>
      <c r="BD104" s="105"/>
      <c r="BE104" s="159"/>
      <c r="BF104" s="159"/>
      <c r="BG104" s="168" t="str">
        <f t="shared" si="129"/>
        <v/>
      </c>
      <c r="BH104" s="5" t="str">
        <f t="shared" si="130"/>
        <v/>
      </c>
      <c r="BI104" s="159"/>
      <c r="BJ104" s="159"/>
      <c r="BK104" s="168" t="str">
        <f t="shared" si="131"/>
        <v/>
      </c>
      <c r="BL104" s="5" t="str">
        <f t="shared" si="132"/>
        <v/>
      </c>
      <c r="BM104" s="159"/>
      <c r="BN104" s="159"/>
      <c r="BO104" s="168" t="str">
        <f t="shared" si="133"/>
        <v/>
      </c>
      <c r="BP104" s="5" t="str">
        <f t="shared" si="134"/>
        <v/>
      </c>
      <c r="BQ104" s="159"/>
      <c r="BR104" s="159"/>
      <c r="BS104" s="168" t="str">
        <f t="shared" si="135"/>
        <v/>
      </c>
      <c r="BT104" s="5" t="str">
        <f t="shared" si="136"/>
        <v/>
      </c>
      <c r="BU104" s="476"/>
      <c r="BV104" s="476"/>
      <c r="BW104" s="168" t="str">
        <f t="shared" si="137"/>
        <v/>
      </c>
      <c r="BX104" s="5" t="str">
        <f t="shared" si="138"/>
        <v/>
      </c>
      <c r="BY104" s="160" t="str">
        <f t="shared" si="139"/>
        <v/>
      </c>
      <c r="BZ104" s="160" t="str">
        <f t="shared" si="140"/>
        <v/>
      </c>
      <c r="CA104" s="160" t="str">
        <f t="shared" si="141"/>
        <v/>
      </c>
      <c r="CB104" s="6" t="str">
        <f t="shared" si="142"/>
        <v/>
      </c>
      <c r="CC104" s="105"/>
      <c r="CD104" s="159"/>
      <c r="CE104" s="159"/>
      <c r="CF104" s="168" t="str">
        <f t="shared" si="143"/>
        <v/>
      </c>
      <c r="CG104" s="5" t="str">
        <f t="shared" si="144"/>
        <v/>
      </c>
      <c r="CH104" s="159"/>
      <c r="CI104" s="159"/>
      <c r="CJ104" s="168" t="str">
        <f t="shared" si="145"/>
        <v/>
      </c>
      <c r="CK104" s="5" t="str">
        <f t="shared" si="146"/>
        <v/>
      </c>
      <c r="CL104" s="159"/>
      <c r="CM104" s="159"/>
      <c r="CN104" s="168" t="str">
        <f t="shared" si="147"/>
        <v/>
      </c>
      <c r="CO104" s="5" t="str">
        <f t="shared" si="148"/>
        <v/>
      </c>
      <c r="CP104" s="159"/>
      <c r="CQ104" s="159"/>
      <c r="CR104" s="168" t="str">
        <f t="shared" si="149"/>
        <v/>
      </c>
      <c r="CS104" s="5" t="str">
        <f t="shared" si="150"/>
        <v/>
      </c>
      <c r="CT104" s="476"/>
      <c r="CU104" s="476"/>
      <c r="CV104" s="168" t="str">
        <f t="shared" si="151"/>
        <v/>
      </c>
      <c r="CW104" s="5" t="str">
        <f t="shared" si="152"/>
        <v/>
      </c>
      <c r="CX104" s="160" t="str">
        <f t="shared" si="153"/>
        <v/>
      </c>
      <c r="CY104" s="160" t="str">
        <f t="shared" si="154"/>
        <v/>
      </c>
      <c r="CZ104" s="160" t="str">
        <f t="shared" si="155"/>
        <v/>
      </c>
      <c r="DA104" s="6" t="str">
        <f t="shared" si="156"/>
        <v/>
      </c>
      <c r="DB104" s="105"/>
      <c r="DC104" s="159"/>
      <c r="DD104" s="159"/>
      <c r="DE104" s="168" t="str">
        <f t="shared" si="157"/>
        <v/>
      </c>
      <c r="DF104" s="5" t="str">
        <f t="shared" si="158"/>
        <v/>
      </c>
      <c r="DG104" s="159"/>
      <c r="DH104" s="159"/>
      <c r="DI104" s="168" t="str">
        <f t="shared" si="159"/>
        <v/>
      </c>
      <c r="DJ104" s="5" t="str">
        <f t="shared" si="160"/>
        <v/>
      </c>
      <c r="DK104" s="159"/>
      <c r="DL104" s="159"/>
      <c r="DM104" s="168" t="str">
        <f t="shared" si="161"/>
        <v/>
      </c>
      <c r="DN104" s="5" t="str">
        <f t="shared" si="162"/>
        <v/>
      </c>
      <c r="DO104" s="159"/>
      <c r="DP104" s="159"/>
      <c r="DQ104" s="168" t="str">
        <f t="shared" si="163"/>
        <v/>
      </c>
      <c r="DR104" s="5" t="str">
        <f t="shared" si="164"/>
        <v/>
      </c>
      <c r="DS104" s="476"/>
      <c r="DT104" s="476"/>
      <c r="DU104" s="168" t="str">
        <f t="shared" si="165"/>
        <v/>
      </c>
      <c r="DV104" s="5" t="str">
        <f t="shared" si="166"/>
        <v/>
      </c>
      <c r="DW104" s="160" t="str">
        <f t="shared" si="167"/>
        <v/>
      </c>
      <c r="DX104" s="160" t="str">
        <f t="shared" si="168"/>
        <v/>
      </c>
      <c r="DY104" s="160" t="str">
        <f t="shared" si="169"/>
        <v/>
      </c>
      <c r="DZ104" s="6" t="str">
        <f t="shared" si="170"/>
        <v/>
      </c>
      <c r="EA104" s="105"/>
      <c r="EB104" s="159"/>
      <c r="EC104" s="159"/>
      <c r="ED104" s="168" t="str">
        <f t="shared" si="171"/>
        <v/>
      </c>
      <c r="EE104" s="5" t="str">
        <f t="shared" si="172"/>
        <v/>
      </c>
      <c r="EF104" s="159"/>
      <c r="EG104" s="159"/>
      <c r="EH104" s="168" t="str">
        <f t="shared" si="173"/>
        <v/>
      </c>
      <c r="EI104" s="5" t="str">
        <f t="shared" si="174"/>
        <v/>
      </c>
      <c r="EJ104" s="159"/>
      <c r="EK104" s="159"/>
      <c r="EL104" s="168" t="str">
        <f t="shared" si="175"/>
        <v/>
      </c>
      <c r="EM104" s="5" t="str">
        <f t="shared" si="176"/>
        <v/>
      </c>
      <c r="EN104" s="159"/>
      <c r="EO104" s="159"/>
      <c r="EP104" s="168" t="str">
        <f t="shared" si="177"/>
        <v/>
      </c>
      <c r="EQ104" s="5" t="str">
        <f t="shared" si="178"/>
        <v/>
      </c>
      <c r="ER104" s="476"/>
      <c r="ES104" s="476"/>
      <c r="ET104" s="168" t="str">
        <f t="shared" si="179"/>
        <v/>
      </c>
      <c r="EU104" s="5" t="str">
        <f t="shared" si="180"/>
        <v/>
      </c>
      <c r="EV104" s="160" t="str">
        <f t="shared" si="181"/>
        <v/>
      </c>
      <c r="EW104" s="160" t="str">
        <f t="shared" si="182"/>
        <v/>
      </c>
      <c r="EX104" s="160" t="str">
        <f t="shared" si="183"/>
        <v/>
      </c>
      <c r="EY104" s="6" t="str">
        <f t="shared" si="184"/>
        <v/>
      </c>
      <c r="EZ104" s="105"/>
      <c r="FA104" s="105"/>
      <c r="FB104" s="105"/>
      <c r="FC104" s="105"/>
      <c r="FD104" s="105"/>
      <c r="FE104" s="106" t="str">
        <f t="shared" si="185"/>
        <v/>
      </c>
      <c r="FF104" s="100" t="str">
        <f t="shared" si="186"/>
        <v xml:space="preserve"> </v>
      </c>
      <c r="FG104" s="105"/>
      <c r="FH104" s="105"/>
      <c r="FI104" s="105"/>
      <c r="FJ104" s="105"/>
      <c r="FK104" s="105"/>
      <c r="FL104" s="107" t="str">
        <f t="shared" si="187"/>
        <v/>
      </c>
      <c r="FM104" s="101" t="str">
        <f t="shared" si="188"/>
        <v xml:space="preserve"> </v>
      </c>
      <c r="FN104" s="105"/>
      <c r="FO104" s="105"/>
      <c r="FP104" s="105"/>
      <c r="FQ104" s="105"/>
      <c r="FR104" s="105"/>
      <c r="FS104" s="204" t="str">
        <f t="shared" si="189"/>
        <v/>
      </c>
      <c r="FT104" s="205" t="str">
        <f t="shared" si="190"/>
        <v xml:space="preserve"> </v>
      </c>
      <c r="FU104" s="477"/>
      <c r="FV104" s="316" t="str">
        <f>IF(AND(C104=""),"-",VLOOKUP(B104,Register!$A$7:$AM$311,19,FALSE))</f>
        <v>-</v>
      </c>
      <c r="FW104" s="7" t="str">
        <f>IF(AND(C104=""),"-",VLOOKUP(B104,Register!$A$7:$AM$311,20,FALSE))</f>
        <v>-</v>
      </c>
      <c r="FX104" s="7" t="str">
        <f>IF(AND(C104=""),"-",VLOOKUP(B104,Register!$A$7:$AM$311,21,FALSE))</f>
        <v>-</v>
      </c>
      <c r="FY104" s="7" t="str">
        <f>IF(AND(C104=""),"-",VLOOKUP(B104,Register!$A$7:$AM$311,22,FALSE))</f>
        <v>-</v>
      </c>
      <c r="FZ104" s="7" t="str">
        <f>IF(AND(C104=""),"-",VLOOKUP(B104,Register!$A$7:$AM$311,23,FALSE))</f>
        <v>-</v>
      </c>
      <c r="GA104" s="7" t="str">
        <f>IF(AND(C104=""),"-",VLOOKUP(B104,Register!$A$7:$AM$311,24,FALSE))</f>
        <v>-</v>
      </c>
      <c r="GB104" s="7" t="str">
        <f>IF(AND(C104=""),"-",VLOOKUP(B104,Register!$A$7:$AM$311,25,FALSE))</f>
        <v>-</v>
      </c>
      <c r="GC104" s="7" t="str">
        <f>IF(AND(C104=""),"-",VLOOKUP(B104,Register!$A$7:$AM$311,26,FALSE))</f>
        <v>-</v>
      </c>
      <c r="GD104" s="7" t="str">
        <f>IF(AND(C104=""),"-",VLOOKUP(B104,Register!$A$7:$AM$311,27,FALSE))</f>
        <v>-</v>
      </c>
      <c r="GE104" s="7" t="str">
        <f>IF(AND(C104=""),"-",VLOOKUP(B104,Register!$A$7:$AM$311,28,FALSE))</f>
        <v>-</v>
      </c>
      <c r="GF104" s="7" t="str">
        <f>IF(AND(C104=""),"-",VLOOKUP(B104,Register!$A$7:$AM$311,29,FALSE))</f>
        <v>-</v>
      </c>
      <c r="GG104" s="7" t="str">
        <f>IF(AND(C104=""),"-",VLOOKUP(B104,Register!$A$7:$AM$311,30,FALSE))</f>
        <v>-</v>
      </c>
      <c r="GH104" s="8" t="str">
        <f>IF(AND(C104=""),"-",VLOOKUP(B104,Register!$A$7:$AM$311,31,FALSE))</f>
        <v>-</v>
      </c>
      <c r="GI104" s="309" t="str">
        <f>IF(AND(C104=""),"",VLOOKUP(B104,Register!$A$7:$CL$311,36,FALSE))</f>
        <v/>
      </c>
      <c r="GJ104" s="182" t="str">
        <f t="shared" si="191"/>
        <v/>
      </c>
      <c r="GK104" s="312" t="str">
        <f t="shared" si="192"/>
        <v/>
      </c>
      <c r="GL104" s="314" t="str">
        <f t="shared" si="193"/>
        <v/>
      </c>
      <c r="GM104" s="3"/>
      <c r="GR104" s="3"/>
      <c r="GS104" s="3"/>
      <c r="GT104" s="3"/>
      <c r="GU104" s="3"/>
      <c r="GV104" s="3"/>
      <c r="GW104" s="3"/>
      <c r="GX104" s="3"/>
      <c r="GY104" s="3"/>
      <c r="GZ104" s="3"/>
      <c r="HA104" s="3"/>
      <c r="HB104" s="3"/>
      <c r="HC104" s="3"/>
      <c r="HD104" s="3"/>
      <c r="HE104" s="3"/>
      <c r="HF104" s="3"/>
      <c r="HG104" s="3"/>
      <c r="HH104" s="3"/>
      <c r="HI104" s="3"/>
      <c r="HJ104" s="3"/>
      <c r="HK104" s="3"/>
      <c r="HL104" s="3"/>
      <c r="HM104" s="3"/>
      <c r="HW104" s="321" t="str">
        <f>IF(ISNA(VLOOKUP(B104,Register!A$7:Z$315,9,FALSE)),"",VLOOKUP(B104,Register!A$7:Z$315,9,FALSE))</f>
        <v/>
      </c>
      <c r="HX104" s="321" t="str">
        <f>IF(ISNA(VLOOKUP(B104,Register!A$7:Z$315,12,FALSE)),"",VLOOKUP(B104,Register!A$7:Z$315,12,FALSE))</f>
        <v/>
      </c>
      <c r="HY104" s="321" t="str">
        <f t="shared" si="194"/>
        <v/>
      </c>
      <c r="HZ104" s="321" t="str">
        <f t="shared" si="195"/>
        <v/>
      </c>
      <c r="IA104" s="321" t="str">
        <f t="shared" si="196"/>
        <v/>
      </c>
      <c r="IB104" s="321" t="str">
        <f t="shared" si="197"/>
        <v/>
      </c>
      <c r="IC104" s="321" t="str">
        <f t="shared" si="198"/>
        <v/>
      </c>
      <c r="ID104" s="321" t="str">
        <f t="shared" si="199"/>
        <v/>
      </c>
      <c r="IE104" s="321" t="str">
        <f t="shared" si="200"/>
        <v/>
      </c>
      <c r="IF104" s="321" t="str">
        <f t="shared" si="201"/>
        <v/>
      </c>
    </row>
    <row r="105" spans="1:240" ht="21">
      <c r="A105" s="172">
        <v>93</v>
      </c>
      <c r="B105" s="197"/>
      <c r="C105" s="196" t="str">
        <f>IF(ISNA(VLOOKUP(B105,Register!A$7:Z$315,3,FALSE)),"",VLOOKUP(B105,Register!A$7:Z$315,3,FALSE))</f>
        <v/>
      </c>
      <c r="D105" s="196" t="str">
        <f>IF(ISNA(VLOOKUP(B105,Register!A$7:Z$315,4,FALSE)),"",VLOOKUP(B105,Register!A$7:Z$315,4,FALSE))</f>
        <v/>
      </c>
      <c r="E105" s="195" t="str">
        <f>IF(ISNA(VLOOKUP(B105,Register!A$7:Z$315,6,FALSE)),"",VLOOKUP(B105,Register!A$7:Z$315,6,FALSE))</f>
        <v/>
      </c>
      <c r="F105" s="105"/>
      <c r="G105" s="159"/>
      <c r="H105" s="159"/>
      <c r="I105" s="168" t="str">
        <f t="shared" si="103"/>
        <v/>
      </c>
      <c r="J105" s="5" t="str">
        <f t="shared" si="104"/>
        <v/>
      </c>
      <c r="K105" s="159"/>
      <c r="L105" s="159"/>
      <c r="M105" s="168" t="str">
        <f t="shared" si="105"/>
        <v/>
      </c>
      <c r="N105" s="5" t="str">
        <f t="shared" si="106"/>
        <v/>
      </c>
      <c r="O105" s="159"/>
      <c r="P105" s="159"/>
      <c r="Q105" s="168" t="str">
        <f t="shared" si="107"/>
        <v/>
      </c>
      <c r="R105" s="5" t="str">
        <f t="shared" si="108"/>
        <v/>
      </c>
      <c r="S105" s="159"/>
      <c r="T105" s="159"/>
      <c r="U105" s="168" t="str">
        <f t="shared" si="109"/>
        <v/>
      </c>
      <c r="V105" s="5" t="str">
        <f t="shared" si="110"/>
        <v/>
      </c>
      <c r="W105" s="476"/>
      <c r="X105" s="476"/>
      <c r="Y105" s="168" t="str">
        <f t="shared" si="111"/>
        <v/>
      </c>
      <c r="Z105" s="5" t="str">
        <f t="shared" si="112"/>
        <v/>
      </c>
      <c r="AA105" s="160" t="str">
        <f t="shared" si="101"/>
        <v/>
      </c>
      <c r="AB105" s="160" t="str">
        <f t="shared" si="102"/>
        <v/>
      </c>
      <c r="AC105" s="160" t="str">
        <f t="shared" si="113"/>
        <v/>
      </c>
      <c r="AD105" s="6" t="str">
        <f t="shared" si="114"/>
        <v/>
      </c>
      <c r="AE105" s="105"/>
      <c r="AF105" s="159"/>
      <c r="AG105" s="159"/>
      <c r="AH105" s="168" t="str">
        <f t="shared" si="115"/>
        <v/>
      </c>
      <c r="AI105" s="5" t="str">
        <f t="shared" si="116"/>
        <v/>
      </c>
      <c r="AJ105" s="159"/>
      <c r="AK105" s="159"/>
      <c r="AL105" s="168" t="str">
        <f t="shared" si="117"/>
        <v/>
      </c>
      <c r="AM105" s="5" t="str">
        <f t="shared" si="118"/>
        <v/>
      </c>
      <c r="AN105" s="159"/>
      <c r="AO105" s="159"/>
      <c r="AP105" s="168" t="str">
        <f t="shared" si="119"/>
        <v/>
      </c>
      <c r="AQ105" s="5" t="str">
        <f t="shared" si="120"/>
        <v/>
      </c>
      <c r="AR105" s="159"/>
      <c r="AS105" s="159"/>
      <c r="AT105" s="168" t="str">
        <f t="shared" si="121"/>
        <v/>
      </c>
      <c r="AU105" s="5" t="str">
        <f t="shared" si="122"/>
        <v/>
      </c>
      <c r="AV105" s="476"/>
      <c r="AW105" s="476"/>
      <c r="AX105" s="168" t="str">
        <f t="shared" si="123"/>
        <v/>
      </c>
      <c r="AY105" s="5" t="str">
        <f t="shared" si="124"/>
        <v/>
      </c>
      <c r="AZ105" s="160" t="str">
        <f t="shared" si="125"/>
        <v/>
      </c>
      <c r="BA105" s="160" t="str">
        <f t="shared" si="126"/>
        <v/>
      </c>
      <c r="BB105" s="160" t="str">
        <f t="shared" si="127"/>
        <v/>
      </c>
      <c r="BC105" s="6" t="str">
        <f t="shared" si="128"/>
        <v/>
      </c>
      <c r="BD105" s="105"/>
      <c r="BE105" s="159"/>
      <c r="BF105" s="159"/>
      <c r="BG105" s="168" t="str">
        <f t="shared" si="129"/>
        <v/>
      </c>
      <c r="BH105" s="5" t="str">
        <f t="shared" si="130"/>
        <v/>
      </c>
      <c r="BI105" s="159"/>
      <c r="BJ105" s="159"/>
      <c r="BK105" s="168" t="str">
        <f t="shared" si="131"/>
        <v/>
      </c>
      <c r="BL105" s="5" t="str">
        <f t="shared" si="132"/>
        <v/>
      </c>
      <c r="BM105" s="159"/>
      <c r="BN105" s="159"/>
      <c r="BO105" s="168" t="str">
        <f t="shared" si="133"/>
        <v/>
      </c>
      <c r="BP105" s="5" t="str">
        <f t="shared" si="134"/>
        <v/>
      </c>
      <c r="BQ105" s="159"/>
      <c r="BR105" s="159"/>
      <c r="BS105" s="168" t="str">
        <f t="shared" si="135"/>
        <v/>
      </c>
      <c r="BT105" s="5" t="str">
        <f t="shared" si="136"/>
        <v/>
      </c>
      <c r="BU105" s="476"/>
      <c r="BV105" s="476"/>
      <c r="BW105" s="168" t="str">
        <f t="shared" si="137"/>
        <v/>
      </c>
      <c r="BX105" s="5" t="str">
        <f t="shared" si="138"/>
        <v/>
      </c>
      <c r="BY105" s="160" t="str">
        <f t="shared" si="139"/>
        <v/>
      </c>
      <c r="BZ105" s="160" t="str">
        <f t="shared" si="140"/>
        <v/>
      </c>
      <c r="CA105" s="160" t="str">
        <f t="shared" si="141"/>
        <v/>
      </c>
      <c r="CB105" s="6" t="str">
        <f t="shared" si="142"/>
        <v/>
      </c>
      <c r="CC105" s="105"/>
      <c r="CD105" s="159"/>
      <c r="CE105" s="159"/>
      <c r="CF105" s="168" t="str">
        <f t="shared" si="143"/>
        <v/>
      </c>
      <c r="CG105" s="5" t="str">
        <f t="shared" si="144"/>
        <v/>
      </c>
      <c r="CH105" s="159"/>
      <c r="CI105" s="159"/>
      <c r="CJ105" s="168" t="str">
        <f t="shared" si="145"/>
        <v/>
      </c>
      <c r="CK105" s="5" t="str">
        <f t="shared" si="146"/>
        <v/>
      </c>
      <c r="CL105" s="159"/>
      <c r="CM105" s="159"/>
      <c r="CN105" s="168" t="str">
        <f t="shared" si="147"/>
        <v/>
      </c>
      <c r="CO105" s="5" t="str">
        <f t="shared" si="148"/>
        <v/>
      </c>
      <c r="CP105" s="159"/>
      <c r="CQ105" s="159"/>
      <c r="CR105" s="168" t="str">
        <f t="shared" si="149"/>
        <v/>
      </c>
      <c r="CS105" s="5" t="str">
        <f t="shared" si="150"/>
        <v/>
      </c>
      <c r="CT105" s="476"/>
      <c r="CU105" s="476"/>
      <c r="CV105" s="168" t="str">
        <f t="shared" si="151"/>
        <v/>
      </c>
      <c r="CW105" s="5" t="str">
        <f t="shared" si="152"/>
        <v/>
      </c>
      <c r="CX105" s="160" t="str">
        <f t="shared" si="153"/>
        <v/>
      </c>
      <c r="CY105" s="160" t="str">
        <f t="shared" si="154"/>
        <v/>
      </c>
      <c r="CZ105" s="160" t="str">
        <f t="shared" si="155"/>
        <v/>
      </c>
      <c r="DA105" s="6" t="str">
        <f t="shared" si="156"/>
        <v/>
      </c>
      <c r="DB105" s="105"/>
      <c r="DC105" s="159"/>
      <c r="DD105" s="159"/>
      <c r="DE105" s="168" t="str">
        <f t="shared" si="157"/>
        <v/>
      </c>
      <c r="DF105" s="5" t="str">
        <f t="shared" si="158"/>
        <v/>
      </c>
      <c r="DG105" s="159"/>
      <c r="DH105" s="159"/>
      <c r="DI105" s="168" t="str">
        <f t="shared" si="159"/>
        <v/>
      </c>
      <c r="DJ105" s="5" t="str">
        <f t="shared" si="160"/>
        <v/>
      </c>
      <c r="DK105" s="159"/>
      <c r="DL105" s="159"/>
      <c r="DM105" s="168" t="str">
        <f t="shared" si="161"/>
        <v/>
      </c>
      <c r="DN105" s="5" t="str">
        <f t="shared" si="162"/>
        <v/>
      </c>
      <c r="DO105" s="159"/>
      <c r="DP105" s="159"/>
      <c r="DQ105" s="168" t="str">
        <f t="shared" si="163"/>
        <v/>
      </c>
      <c r="DR105" s="5" t="str">
        <f t="shared" si="164"/>
        <v/>
      </c>
      <c r="DS105" s="476"/>
      <c r="DT105" s="476"/>
      <c r="DU105" s="168" t="str">
        <f t="shared" si="165"/>
        <v/>
      </c>
      <c r="DV105" s="5" t="str">
        <f t="shared" si="166"/>
        <v/>
      </c>
      <c r="DW105" s="160" t="str">
        <f t="shared" si="167"/>
        <v/>
      </c>
      <c r="DX105" s="160" t="str">
        <f t="shared" si="168"/>
        <v/>
      </c>
      <c r="DY105" s="160" t="str">
        <f t="shared" si="169"/>
        <v/>
      </c>
      <c r="DZ105" s="6" t="str">
        <f t="shared" si="170"/>
        <v/>
      </c>
      <c r="EA105" s="105"/>
      <c r="EB105" s="159"/>
      <c r="EC105" s="159"/>
      <c r="ED105" s="168" t="str">
        <f t="shared" si="171"/>
        <v/>
      </c>
      <c r="EE105" s="5" t="str">
        <f t="shared" si="172"/>
        <v/>
      </c>
      <c r="EF105" s="159"/>
      <c r="EG105" s="159"/>
      <c r="EH105" s="168" t="str">
        <f t="shared" si="173"/>
        <v/>
      </c>
      <c r="EI105" s="5" t="str">
        <f t="shared" si="174"/>
        <v/>
      </c>
      <c r="EJ105" s="159"/>
      <c r="EK105" s="159"/>
      <c r="EL105" s="168" t="str">
        <f t="shared" si="175"/>
        <v/>
      </c>
      <c r="EM105" s="5" t="str">
        <f t="shared" si="176"/>
        <v/>
      </c>
      <c r="EN105" s="159"/>
      <c r="EO105" s="159"/>
      <c r="EP105" s="168" t="str">
        <f t="shared" si="177"/>
        <v/>
      </c>
      <c r="EQ105" s="5" t="str">
        <f t="shared" si="178"/>
        <v/>
      </c>
      <c r="ER105" s="476"/>
      <c r="ES105" s="476"/>
      <c r="ET105" s="168" t="str">
        <f t="shared" si="179"/>
        <v/>
      </c>
      <c r="EU105" s="5" t="str">
        <f t="shared" si="180"/>
        <v/>
      </c>
      <c r="EV105" s="160" t="str">
        <f t="shared" si="181"/>
        <v/>
      </c>
      <c r="EW105" s="160" t="str">
        <f t="shared" si="182"/>
        <v/>
      </c>
      <c r="EX105" s="160" t="str">
        <f t="shared" si="183"/>
        <v/>
      </c>
      <c r="EY105" s="6" t="str">
        <f t="shared" si="184"/>
        <v/>
      </c>
      <c r="EZ105" s="105"/>
      <c r="FA105" s="105"/>
      <c r="FB105" s="105"/>
      <c r="FC105" s="105"/>
      <c r="FD105" s="105"/>
      <c r="FE105" s="106" t="str">
        <f t="shared" si="185"/>
        <v/>
      </c>
      <c r="FF105" s="100" t="str">
        <f t="shared" si="186"/>
        <v xml:space="preserve"> </v>
      </c>
      <c r="FG105" s="105"/>
      <c r="FH105" s="105"/>
      <c r="FI105" s="105"/>
      <c r="FJ105" s="105"/>
      <c r="FK105" s="105"/>
      <c r="FL105" s="107" t="str">
        <f t="shared" si="187"/>
        <v/>
      </c>
      <c r="FM105" s="101" t="str">
        <f t="shared" si="188"/>
        <v xml:space="preserve"> </v>
      </c>
      <c r="FN105" s="105"/>
      <c r="FO105" s="105"/>
      <c r="FP105" s="105"/>
      <c r="FQ105" s="105"/>
      <c r="FR105" s="105"/>
      <c r="FS105" s="204" t="str">
        <f t="shared" si="189"/>
        <v/>
      </c>
      <c r="FT105" s="205" t="str">
        <f t="shared" si="190"/>
        <v xml:space="preserve"> </v>
      </c>
      <c r="FU105" s="477"/>
      <c r="FV105" s="316" t="str">
        <f>IF(AND(C105=""),"-",VLOOKUP(B105,Register!$A$7:$AM$311,19,FALSE))</f>
        <v>-</v>
      </c>
      <c r="FW105" s="7" t="str">
        <f>IF(AND(C105=""),"-",VLOOKUP(B105,Register!$A$7:$AM$311,20,FALSE))</f>
        <v>-</v>
      </c>
      <c r="FX105" s="7" t="str">
        <f>IF(AND(C105=""),"-",VLOOKUP(B105,Register!$A$7:$AM$311,21,FALSE))</f>
        <v>-</v>
      </c>
      <c r="FY105" s="7" t="str">
        <f>IF(AND(C105=""),"-",VLOOKUP(B105,Register!$A$7:$AM$311,22,FALSE))</f>
        <v>-</v>
      </c>
      <c r="FZ105" s="7" t="str">
        <f>IF(AND(C105=""),"-",VLOOKUP(B105,Register!$A$7:$AM$311,23,FALSE))</f>
        <v>-</v>
      </c>
      <c r="GA105" s="7" t="str">
        <f>IF(AND(C105=""),"-",VLOOKUP(B105,Register!$A$7:$AM$311,24,FALSE))</f>
        <v>-</v>
      </c>
      <c r="GB105" s="7" t="str">
        <f>IF(AND(C105=""),"-",VLOOKUP(B105,Register!$A$7:$AM$311,25,FALSE))</f>
        <v>-</v>
      </c>
      <c r="GC105" s="7" t="str">
        <f>IF(AND(C105=""),"-",VLOOKUP(B105,Register!$A$7:$AM$311,26,FALSE))</f>
        <v>-</v>
      </c>
      <c r="GD105" s="7" t="str">
        <f>IF(AND(C105=""),"-",VLOOKUP(B105,Register!$A$7:$AM$311,27,FALSE))</f>
        <v>-</v>
      </c>
      <c r="GE105" s="7" t="str">
        <f>IF(AND(C105=""),"-",VLOOKUP(B105,Register!$A$7:$AM$311,28,FALSE))</f>
        <v>-</v>
      </c>
      <c r="GF105" s="7" t="str">
        <f>IF(AND(C105=""),"-",VLOOKUP(B105,Register!$A$7:$AM$311,29,FALSE))</f>
        <v>-</v>
      </c>
      <c r="GG105" s="7" t="str">
        <f>IF(AND(C105=""),"-",VLOOKUP(B105,Register!$A$7:$AM$311,30,FALSE))</f>
        <v>-</v>
      </c>
      <c r="GH105" s="8" t="str">
        <f>IF(AND(C105=""),"-",VLOOKUP(B105,Register!$A$7:$AM$311,31,FALSE))</f>
        <v>-</v>
      </c>
      <c r="GI105" s="309" t="str">
        <f>IF(AND(C105=""),"",VLOOKUP(B105,Register!$A$7:$CL$311,36,FALSE))</f>
        <v/>
      </c>
      <c r="GJ105" s="182" t="str">
        <f t="shared" si="191"/>
        <v/>
      </c>
      <c r="GK105" s="312" t="str">
        <f t="shared" si="192"/>
        <v/>
      </c>
      <c r="GL105" s="314" t="str">
        <f t="shared" si="193"/>
        <v/>
      </c>
      <c r="GM105" s="3"/>
      <c r="GR105" s="3"/>
      <c r="GS105" s="3"/>
      <c r="GT105" s="3"/>
      <c r="GU105" s="3"/>
      <c r="GV105" s="3"/>
      <c r="GW105" s="3"/>
      <c r="GX105" s="3"/>
      <c r="GY105" s="3"/>
      <c r="GZ105" s="3"/>
      <c r="HA105" s="3"/>
      <c r="HB105" s="3"/>
      <c r="HC105" s="3"/>
      <c r="HD105" s="3"/>
      <c r="HE105" s="3"/>
      <c r="HF105" s="3"/>
      <c r="HG105" s="3"/>
      <c r="HH105" s="3"/>
      <c r="HI105" s="3"/>
      <c r="HJ105" s="3"/>
      <c r="HK105" s="3"/>
      <c r="HL105" s="3"/>
      <c r="HM105" s="3"/>
      <c r="HW105" s="321" t="str">
        <f>IF(ISNA(VLOOKUP(B105,Register!A$7:Z$315,9,FALSE)),"",VLOOKUP(B105,Register!A$7:Z$315,9,FALSE))</f>
        <v/>
      </c>
      <c r="HX105" s="321" t="str">
        <f>IF(ISNA(VLOOKUP(B105,Register!A$7:Z$315,12,FALSE)),"",VLOOKUP(B105,Register!A$7:Z$315,12,FALSE))</f>
        <v/>
      </c>
      <c r="HY105" s="321" t="str">
        <f t="shared" si="194"/>
        <v/>
      </c>
      <c r="HZ105" s="321" t="str">
        <f t="shared" si="195"/>
        <v/>
      </c>
      <c r="IA105" s="321" t="str">
        <f t="shared" si="196"/>
        <v/>
      </c>
      <c r="IB105" s="321" t="str">
        <f t="shared" si="197"/>
        <v/>
      </c>
      <c r="IC105" s="321" t="str">
        <f t="shared" si="198"/>
        <v/>
      </c>
      <c r="ID105" s="321" t="str">
        <f t="shared" si="199"/>
        <v/>
      </c>
      <c r="IE105" s="321" t="str">
        <f t="shared" si="200"/>
        <v/>
      </c>
      <c r="IF105" s="321" t="str">
        <f t="shared" si="201"/>
        <v/>
      </c>
    </row>
    <row r="106" spans="1:240" ht="21">
      <c r="A106" s="172">
        <v>94</v>
      </c>
      <c r="B106" s="197"/>
      <c r="C106" s="196" t="str">
        <f>IF(ISNA(VLOOKUP(B106,Register!A$7:Z$315,3,FALSE)),"",VLOOKUP(B106,Register!A$7:Z$315,3,FALSE))</f>
        <v/>
      </c>
      <c r="D106" s="196" t="str">
        <f>IF(ISNA(VLOOKUP(B106,Register!A$7:Z$315,4,FALSE)),"",VLOOKUP(B106,Register!A$7:Z$315,4,FALSE))</f>
        <v/>
      </c>
      <c r="E106" s="195" t="str">
        <f>IF(ISNA(VLOOKUP(B106,Register!A$7:Z$315,6,FALSE)),"",VLOOKUP(B106,Register!A$7:Z$315,6,FALSE))</f>
        <v/>
      </c>
      <c r="F106" s="105"/>
      <c r="G106" s="159"/>
      <c r="H106" s="159"/>
      <c r="I106" s="168" t="str">
        <f t="shared" si="103"/>
        <v/>
      </c>
      <c r="J106" s="5" t="str">
        <f t="shared" si="104"/>
        <v/>
      </c>
      <c r="K106" s="159"/>
      <c r="L106" s="159"/>
      <c r="M106" s="168" t="str">
        <f t="shared" si="105"/>
        <v/>
      </c>
      <c r="N106" s="5" t="str">
        <f t="shared" si="106"/>
        <v/>
      </c>
      <c r="O106" s="159"/>
      <c r="P106" s="159"/>
      <c r="Q106" s="168" t="str">
        <f t="shared" si="107"/>
        <v/>
      </c>
      <c r="R106" s="5" t="str">
        <f t="shared" si="108"/>
        <v/>
      </c>
      <c r="S106" s="159"/>
      <c r="T106" s="159"/>
      <c r="U106" s="168" t="str">
        <f t="shared" si="109"/>
        <v/>
      </c>
      <c r="V106" s="5" t="str">
        <f t="shared" si="110"/>
        <v/>
      </c>
      <c r="W106" s="476"/>
      <c r="X106" s="476"/>
      <c r="Y106" s="168" t="str">
        <f t="shared" si="111"/>
        <v/>
      </c>
      <c r="Z106" s="5" t="str">
        <f t="shared" si="112"/>
        <v/>
      </c>
      <c r="AA106" s="160" t="str">
        <f t="shared" si="101"/>
        <v/>
      </c>
      <c r="AB106" s="160" t="str">
        <f t="shared" si="102"/>
        <v/>
      </c>
      <c r="AC106" s="160" t="str">
        <f t="shared" si="113"/>
        <v/>
      </c>
      <c r="AD106" s="6" t="str">
        <f t="shared" si="114"/>
        <v/>
      </c>
      <c r="AE106" s="105"/>
      <c r="AF106" s="159"/>
      <c r="AG106" s="159"/>
      <c r="AH106" s="168" t="str">
        <f t="shared" si="115"/>
        <v/>
      </c>
      <c r="AI106" s="5" t="str">
        <f t="shared" si="116"/>
        <v/>
      </c>
      <c r="AJ106" s="159"/>
      <c r="AK106" s="159"/>
      <c r="AL106" s="168" t="str">
        <f t="shared" si="117"/>
        <v/>
      </c>
      <c r="AM106" s="5" t="str">
        <f t="shared" si="118"/>
        <v/>
      </c>
      <c r="AN106" s="159"/>
      <c r="AO106" s="159"/>
      <c r="AP106" s="168" t="str">
        <f t="shared" si="119"/>
        <v/>
      </c>
      <c r="AQ106" s="5" t="str">
        <f t="shared" si="120"/>
        <v/>
      </c>
      <c r="AR106" s="159"/>
      <c r="AS106" s="159"/>
      <c r="AT106" s="168" t="str">
        <f t="shared" si="121"/>
        <v/>
      </c>
      <c r="AU106" s="5" t="str">
        <f t="shared" si="122"/>
        <v/>
      </c>
      <c r="AV106" s="476"/>
      <c r="AW106" s="476"/>
      <c r="AX106" s="168" t="str">
        <f t="shared" si="123"/>
        <v/>
      </c>
      <c r="AY106" s="5" t="str">
        <f t="shared" si="124"/>
        <v/>
      </c>
      <c r="AZ106" s="160" t="str">
        <f t="shared" si="125"/>
        <v/>
      </c>
      <c r="BA106" s="160" t="str">
        <f t="shared" si="126"/>
        <v/>
      </c>
      <c r="BB106" s="160" t="str">
        <f t="shared" si="127"/>
        <v/>
      </c>
      <c r="BC106" s="6" t="str">
        <f t="shared" si="128"/>
        <v/>
      </c>
      <c r="BD106" s="105"/>
      <c r="BE106" s="159"/>
      <c r="BF106" s="159"/>
      <c r="BG106" s="168" t="str">
        <f t="shared" si="129"/>
        <v/>
      </c>
      <c r="BH106" s="5" t="str">
        <f t="shared" si="130"/>
        <v/>
      </c>
      <c r="BI106" s="159"/>
      <c r="BJ106" s="159"/>
      <c r="BK106" s="168" t="str">
        <f t="shared" si="131"/>
        <v/>
      </c>
      <c r="BL106" s="5" t="str">
        <f t="shared" si="132"/>
        <v/>
      </c>
      <c r="BM106" s="159"/>
      <c r="BN106" s="159"/>
      <c r="BO106" s="168" t="str">
        <f t="shared" si="133"/>
        <v/>
      </c>
      <c r="BP106" s="5" t="str">
        <f t="shared" si="134"/>
        <v/>
      </c>
      <c r="BQ106" s="159"/>
      <c r="BR106" s="159"/>
      <c r="BS106" s="168" t="str">
        <f t="shared" si="135"/>
        <v/>
      </c>
      <c r="BT106" s="5" t="str">
        <f t="shared" si="136"/>
        <v/>
      </c>
      <c r="BU106" s="476"/>
      <c r="BV106" s="476"/>
      <c r="BW106" s="168" t="str">
        <f t="shared" si="137"/>
        <v/>
      </c>
      <c r="BX106" s="5" t="str">
        <f t="shared" si="138"/>
        <v/>
      </c>
      <c r="BY106" s="160" t="str">
        <f t="shared" si="139"/>
        <v/>
      </c>
      <c r="BZ106" s="160" t="str">
        <f t="shared" si="140"/>
        <v/>
      </c>
      <c r="CA106" s="160" t="str">
        <f t="shared" si="141"/>
        <v/>
      </c>
      <c r="CB106" s="6" t="str">
        <f t="shared" si="142"/>
        <v/>
      </c>
      <c r="CC106" s="105"/>
      <c r="CD106" s="159"/>
      <c r="CE106" s="159"/>
      <c r="CF106" s="168" t="str">
        <f t="shared" si="143"/>
        <v/>
      </c>
      <c r="CG106" s="5" t="str">
        <f t="shared" si="144"/>
        <v/>
      </c>
      <c r="CH106" s="159"/>
      <c r="CI106" s="159"/>
      <c r="CJ106" s="168" t="str">
        <f t="shared" si="145"/>
        <v/>
      </c>
      <c r="CK106" s="5" t="str">
        <f t="shared" si="146"/>
        <v/>
      </c>
      <c r="CL106" s="159"/>
      <c r="CM106" s="159"/>
      <c r="CN106" s="168" t="str">
        <f t="shared" si="147"/>
        <v/>
      </c>
      <c r="CO106" s="5" t="str">
        <f t="shared" si="148"/>
        <v/>
      </c>
      <c r="CP106" s="159"/>
      <c r="CQ106" s="159"/>
      <c r="CR106" s="168" t="str">
        <f t="shared" si="149"/>
        <v/>
      </c>
      <c r="CS106" s="5" t="str">
        <f t="shared" si="150"/>
        <v/>
      </c>
      <c r="CT106" s="476"/>
      <c r="CU106" s="476"/>
      <c r="CV106" s="168" t="str">
        <f t="shared" si="151"/>
        <v/>
      </c>
      <c r="CW106" s="5" t="str">
        <f t="shared" si="152"/>
        <v/>
      </c>
      <c r="CX106" s="160" t="str">
        <f t="shared" si="153"/>
        <v/>
      </c>
      <c r="CY106" s="160" t="str">
        <f t="shared" si="154"/>
        <v/>
      </c>
      <c r="CZ106" s="160" t="str">
        <f t="shared" si="155"/>
        <v/>
      </c>
      <c r="DA106" s="6" t="str">
        <f t="shared" si="156"/>
        <v/>
      </c>
      <c r="DB106" s="105"/>
      <c r="DC106" s="159"/>
      <c r="DD106" s="159"/>
      <c r="DE106" s="168" t="str">
        <f t="shared" si="157"/>
        <v/>
      </c>
      <c r="DF106" s="5" t="str">
        <f t="shared" si="158"/>
        <v/>
      </c>
      <c r="DG106" s="159"/>
      <c r="DH106" s="159"/>
      <c r="DI106" s="168" t="str">
        <f t="shared" si="159"/>
        <v/>
      </c>
      <c r="DJ106" s="5" t="str">
        <f t="shared" si="160"/>
        <v/>
      </c>
      <c r="DK106" s="159"/>
      <c r="DL106" s="159"/>
      <c r="DM106" s="168" t="str">
        <f t="shared" si="161"/>
        <v/>
      </c>
      <c r="DN106" s="5" t="str">
        <f t="shared" si="162"/>
        <v/>
      </c>
      <c r="DO106" s="159"/>
      <c r="DP106" s="159"/>
      <c r="DQ106" s="168" t="str">
        <f t="shared" si="163"/>
        <v/>
      </c>
      <c r="DR106" s="5" t="str">
        <f t="shared" si="164"/>
        <v/>
      </c>
      <c r="DS106" s="476"/>
      <c r="DT106" s="476"/>
      <c r="DU106" s="168" t="str">
        <f t="shared" si="165"/>
        <v/>
      </c>
      <c r="DV106" s="5" t="str">
        <f t="shared" si="166"/>
        <v/>
      </c>
      <c r="DW106" s="160" t="str">
        <f t="shared" si="167"/>
        <v/>
      </c>
      <c r="DX106" s="160" t="str">
        <f t="shared" si="168"/>
        <v/>
      </c>
      <c r="DY106" s="160" t="str">
        <f t="shared" si="169"/>
        <v/>
      </c>
      <c r="DZ106" s="6" t="str">
        <f t="shared" si="170"/>
        <v/>
      </c>
      <c r="EA106" s="105"/>
      <c r="EB106" s="159"/>
      <c r="EC106" s="159"/>
      <c r="ED106" s="168" t="str">
        <f t="shared" si="171"/>
        <v/>
      </c>
      <c r="EE106" s="5" t="str">
        <f t="shared" si="172"/>
        <v/>
      </c>
      <c r="EF106" s="159"/>
      <c r="EG106" s="159"/>
      <c r="EH106" s="168" t="str">
        <f t="shared" si="173"/>
        <v/>
      </c>
      <c r="EI106" s="5" t="str">
        <f t="shared" si="174"/>
        <v/>
      </c>
      <c r="EJ106" s="159"/>
      <c r="EK106" s="159"/>
      <c r="EL106" s="168" t="str">
        <f t="shared" si="175"/>
        <v/>
      </c>
      <c r="EM106" s="5" t="str">
        <f t="shared" si="176"/>
        <v/>
      </c>
      <c r="EN106" s="159"/>
      <c r="EO106" s="159"/>
      <c r="EP106" s="168" t="str">
        <f t="shared" si="177"/>
        <v/>
      </c>
      <c r="EQ106" s="5" t="str">
        <f t="shared" si="178"/>
        <v/>
      </c>
      <c r="ER106" s="476"/>
      <c r="ES106" s="476"/>
      <c r="ET106" s="168" t="str">
        <f t="shared" si="179"/>
        <v/>
      </c>
      <c r="EU106" s="5" t="str">
        <f t="shared" si="180"/>
        <v/>
      </c>
      <c r="EV106" s="160" t="str">
        <f t="shared" si="181"/>
        <v/>
      </c>
      <c r="EW106" s="160" t="str">
        <f t="shared" si="182"/>
        <v/>
      </c>
      <c r="EX106" s="160" t="str">
        <f t="shared" si="183"/>
        <v/>
      </c>
      <c r="EY106" s="6" t="str">
        <f t="shared" si="184"/>
        <v/>
      </c>
      <c r="EZ106" s="105"/>
      <c r="FA106" s="105"/>
      <c r="FB106" s="105"/>
      <c r="FC106" s="105"/>
      <c r="FD106" s="105"/>
      <c r="FE106" s="106" t="str">
        <f t="shared" si="185"/>
        <v/>
      </c>
      <c r="FF106" s="100" t="str">
        <f t="shared" si="186"/>
        <v xml:space="preserve"> </v>
      </c>
      <c r="FG106" s="105"/>
      <c r="FH106" s="105"/>
      <c r="FI106" s="105"/>
      <c r="FJ106" s="105"/>
      <c r="FK106" s="105"/>
      <c r="FL106" s="107" t="str">
        <f t="shared" si="187"/>
        <v/>
      </c>
      <c r="FM106" s="101" t="str">
        <f t="shared" si="188"/>
        <v xml:space="preserve"> </v>
      </c>
      <c r="FN106" s="105"/>
      <c r="FO106" s="105"/>
      <c r="FP106" s="105"/>
      <c r="FQ106" s="105"/>
      <c r="FR106" s="105"/>
      <c r="FS106" s="204" t="str">
        <f t="shared" si="189"/>
        <v/>
      </c>
      <c r="FT106" s="205" t="str">
        <f t="shared" si="190"/>
        <v xml:space="preserve"> </v>
      </c>
      <c r="FU106" s="477"/>
      <c r="FV106" s="316" t="str">
        <f>IF(AND(C106=""),"-",VLOOKUP(B106,Register!$A$7:$AM$311,19,FALSE))</f>
        <v>-</v>
      </c>
      <c r="FW106" s="7" t="str">
        <f>IF(AND(C106=""),"-",VLOOKUP(B106,Register!$A$7:$AM$311,20,FALSE))</f>
        <v>-</v>
      </c>
      <c r="FX106" s="7" t="str">
        <f>IF(AND(C106=""),"-",VLOOKUP(B106,Register!$A$7:$AM$311,21,FALSE))</f>
        <v>-</v>
      </c>
      <c r="FY106" s="7" t="str">
        <f>IF(AND(C106=""),"-",VLOOKUP(B106,Register!$A$7:$AM$311,22,FALSE))</f>
        <v>-</v>
      </c>
      <c r="FZ106" s="7" t="str">
        <f>IF(AND(C106=""),"-",VLOOKUP(B106,Register!$A$7:$AM$311,23,FALSE))</f>
        <v>-</v>
      </c>
      <c r="GA106" s="7" t="str">
        <f>IF(AND(C106=""),"-",VLOOKUP(B106,Register!$A$7:$AM$311,24,FALSE))</f>
        <v>-</v>
      </c>
      <c r="GB106" s="7" t="str">
        <f>IF(AND(C106=""),"-",VLOOKUP(B106,Register!$A$7:$AM$311,25,FALSE))</f>
        <v>-</v>
      </c>
      <c r="GC106" s="7" t="str">
        <f>IF(AND(C106=""),"-",VLOOKUP(B106,Register!$A$7:$AM$311,26,FALSE))</f>
        <v>-</v>
      </c>
      <c r="GD106" s="7" t="str">
        <f>IF(AND(C106=""),"-",VLOOKUP(B106,Register!$A$7:$AM$311,27,FALSE))</f>
        <v>-</v>
      </c>
      <c r="GE106" s="7" t="str">
        <f>IF(AND(C106=""),"-",VLOOKUP(B106,Register!$A$7:$AM$311,28,FALSE))</f>
        <v>-</v>
      </c>
      <c r="GF106" s="7" t="str">
        <f>IF(AND(C106=""),"-",VLOOKUP(B106,Register!$A$7:$AM$311,29,FALSE))</f>
        <v>-</v>
      </c>
      <c r="GG106" s="7" t="str">
        <f>IF(AND(C106=""),"-",VLOOKUP(B106,Register!$A$7:$AM$311,30,FALSE))</f>
        <v>-</v>
      </c>
      <c r="GH106" s="8" t="str">
        <f>IF(AND(C106=""),"-",VLOOKUP(B106,Register!$A$7:$AM$311,31,FALSE))</f>
        <v>-</v>
      </c>
      <c r="GI106" s="309" t="str">
        <f>IF(AND(C106=""),"",VLOOKUP(B106,Register!$A$7:$CL$311,36,FALSE))</f>
        <v/>
      </c>
      <c r="GJ106" s="182" t="str">
        <f t="shared" si="191"/>
        <v/>
      </c>
      <c r="GK106" s="312" t="str">
        <f t="shared" si="192"/>
        <v/>
      </c>
      <c r="GL106" s="314" t="str">
        <f t="shared" si="193"/>
        <v/>
      </c>
      <c r="GM106" s="3"/>
      <c r="GR106" s="3"/>
      <c r="GS106" s="3"/>
      <c r="GT106" s="3"/>
      <c r="GU106" s="3"/>
      <c r="GV106" s="3"/>
      <c r="GW106" s="3"/>
      <c r="GX106" s="3"/>
      <c r="GY106" s="3"/>
      <c r="GZ106" s="3"/>
      <c r="HA106" s="3"/>
      <c r="HB106" s="3"/>
      <c r="HC106" s="3"/>
      <c r="HD106" s="3"/>
      <c r="HE106" s="3"/>
      <c r="HF106" s="3"/>
      <c r="HG106" s="3"/>
      <c r="HH106" s="3"/>
      <c r="HI106" s="3"/>
      <c r="HJ106" s="3"/>
      <c r="HK106" s="3"/>
      <c r="HL106" s="3"/>
      <c r="HM106" s="3"/>
      <c r="HW106" s="321" t="str">
        <f>IF(ISNA(VLOOKUP(B106,Register!A$7:Z$315,9,FALSE)),"",VLOOKUP(B106,Register!A$7:Z$315,9,FALSE))</f>
        <v/>
      </c>
      <c r="HX106" s="321" t="str">
        <f>IF(ISNA(VLOOKUP(B106,Register!A$7:Z$315,12,FALSE)),"",VLOOKUP(B106,Register!A$7:Z$315,12,FALSE))</f>
        <v/>
      </c>
      <c r="HY106" s="321" t="str">
        <f t="shared" si="194"/>
        <v/>
      </c>
      <c r="HZ106" s="321" t="str">
        <f t="shared" si="195"/>
        <v/>
      </c>
      <c r="IA106" s="321" t="str">
        <f t="shared" si="196"/>
        <v/>
      </c>
      <c r="IB106" s="321" t="str">
        <f t="shared" si="197"/>
        <v/>
      </c>
      <c r="IC106" s="321" t="str">
        <f t="shared" si="198"/>
        <v/>
      </c>
      <c r="ID106" s="321" t="str">
        <f t="shared" si="199"/>
        <v/>
      </c>
      <c r="IE106" s="321" t="str">
        <f t="shared" si="200"/>
        <v/>
      </c>
      <c r="IF106" s="321" t="str">
        <f t="shared" si="201"/>
        <v/>
      </c>
    </row>
    <row r="107" spans="1:240" ht="21">
      <c r="A107" s="172">
        <v>95</v>
      </c>
      <c r="B107" s="197"/>
      <c r="C107" s="196" t="str">
        <f>IF(ISNA(VLOOKUP(B107,Register!A$7:Z$315,3,FALSE)),"",VLOOKUP(B107,Register!A$7:Z$315,3,FALSE))</f>
        <v/>
      </c>
      <c r="D107" s="196" t="str">
        <f>IF(ISNA(VLOOKUP(B107,Register!A$7:Z$315,4,FALSE)),"",VLOOKUP(B107,Register!A$7:Z$315,4,FALSE))</f>
        <v/>
      </c>
      <c r="E107" s="195" t="str">
        <f>IF(ISNA(VLOOKUP(B107,Register!A$7:Z$315,6,FALSE)),"",VLOOKUP(B107,Register!A$7:Z$315,6,FALSE))</f>
        <v/>
      </c>
      <c r="F107" s="105"/>
      <c r="G107" s="159"/>
      <c r="H107" s="159"/>
      <c r="I107" s="168" t="str">
        <f t="shared" si="103"/>
        <v/>
      </c>
      <c r="J107" s="5" t="str">
        <f t="shared" si="104"/>
        <v/>
      </c>
      <c r="K107" s="159"/>
      <c r="L107" s="159"/>
      <c r="M107" s="168" t="str">
        <f t="shared" si="105"/>
        <v/>
      </c>
      <c r="N107" s="5" t="str">
        <f t="shared" si="106"/>
        <v/>
      </c>
      <c r="O107" s="159"/>
      <c r="P107" s="159"/>
      <c r="Q107" s="168" t="str">
        <f t="shared" si="107"/>
        <v/>
      </c>
      <c r="R107" s="5" t="str">
        <f t="shared" si="108"/>
        <v/>
      </c>
      <c r="S107" s="159"/>
      <c r="T107" s="159"/>
      <c r="U107" s="168" t="str">
        <f t="shared" si="109"/>
        <v/>
      </c>
      <c r="V107" s="5" t="str">
        <f t="shared" si="110"/>
        <v/>
      </c>
      <c r="W107" s="476"/>
      <c r="X107" s="476"/>
      <c r="Y107" s="168" t="str">
        <f t="shared" si="111"/>
        <v/>
      </c>
      <c r="Z107" s="5" t="str">
        <f t="shared" si="112"/>
        <v/>
      </c>
      <c r="AA107" s="160" t="str">
        <f t="shared" si="101"/>
        <v/>
      </c>
      <c r="AB107" s="160" t="str">
        <f t="shared" si="102"/>
        <v/>
      </c>
      <c r="AC107" s="160" t="str">
        <f t="shared" si="113"/>
        <v/>
      </c>
      <c r="AD107" s="6" t="str">
        <f t="shared" si="114"/>
        <v/>
      </c>
      <c r="AE107" s="105"/>
      <c r="AF107" s="159"/>
      <c r="AG107" s="159"/>
      <c r="AH107" s="168" t="str">
        <f t="shared" si="115"/>
        <v/>
      </c>
      <c r="AI107" s="5" t="str">
        <f t="shared" si="116"/>
        <v/>
      </c>
      <c r="AJ107" s="159"/>
      <c r="AK107" s="159"/>
      <c r="AL107" s="168" t="str">
        <f t="shared" si="117"/>
        <v/>
      </c>
      <c r="AM107" s="5" t="str">
        <f t="shared" si="118"/>
        <v/>
      </c>
      <c r="AN107" s="159"/>
      <c r="AO107" s="159"/>
      <c r="AP107" s="168" t="str">
        <f t="shared" si="119"/>
        <v/>
      </c>
      <c r="AQ107" s="5" t="str">
        <f t="shared" si="120"/>
        <v/>
      </c>
      <c r="AR107" s="159"/>
      <c r="AS107" s="159"/>
      <c r="AT107" s="168" t="str">
        <f t="shared" si="121"/>
        <v/>
      </c>
      <c r="AU107" s="5" t="str">
        <f t="shared" si="122"/>
        <v/>
      </c>
      <c r="AV107" s="476"/>
      <c r="AW107" s="476"/>
      <c r="AX107" s="168" t="str">
        <f t="shared" si="123"/>
        <v/>
      </c>
      <c r="AY107" s="5" t="str">
        <f t="shared" si="124"/>
        <v/>
      </c>
      <c r="AZ107" s="160" t="str">
        <f t="shared" si="125"/>
        <v/>
      </c>
      <c r="BA107" s="160" t="str">
        <f t="shared" si="126"/>
        <v/>
      </c>
      <c r="BB107" s="160" t="str">
        <f t="shared" si="127"/>
        <v/>
      </c>
      <c r="BC107" s="6" t="str">
        <f t="shared" si="128"/>
        <v/>
      </c>
      <c r="BD107" s="105"/>
      <c r="BE107" s="159"/>
      <c r="BF107" s="159"/>
      <c r="BG107" s="168" t="str">
        <f t="shared" si="129"/>
        <v/>
      </c>
      <c r="BH107" s="5" t="str">
        <f t="shared" si="130"/>
        <v/>
      </c>
      <c r="BI107" s="159"/>
      <c r="BJ107" s="159"/>
      <c r="BK107" s="168" t="str">
        <f t="shared" si="131"/>
        <v/>
      </c>
      <c r="BL107" s="5" t="str">
        <f t="shared" si="132"/>
        <v/>
      </c>
      <c r="BM107" s="159"/>
      <c r="BN107" s="159"/>
      <c r="BO107" s="168" t="str">
        <f t="shared" si="133"/>
        <v/>
      </c>
      <c r="BP107" s="5" t="str">
        <f t="shared" si="134"/>
        <v/>
      </c>
      <c r="BQ107" s="159"/>
      <c r="BR107" s="159"/>
      <c r="BS107" s="168" t="str">
        <f t="shared" si="135"/>
        <v/>
      </c>
      <c r="BT107" s="5" t="str">
        <f t="shared" si="136"/>
        <v/>
      </c>
      <c r="BU107" s="476"/>
      <c r="BV107" s="476"/>
      <c r="BW107" s="168" t="str">
        <f t="shared" si="137"/>
        <v/>
      </c>
      <c r="BX107" s="5" t="str">
        <f t="shared" si="138"/>
        <v/>
      </c>
      <c r="BY107" s="160" t="str">
        <f t="shared" si="139"/>
        <v/>
      </c>
      <c r="BZ107" s="160" t="str">
        <f t="shared" si="140"/>
        <v/>
      </c>
      <c r="CA107" s="160" t="str">
        <f t="shared" si="141"/>
        <v/>
      </c>
      <c r="CB107" s="6" t="str">
        <f t="shared" si="142"/>
        <v/>
      </c>
      <c r="CC107" s="105"/>
      <c r="CD107" s="159"/>
      <c r="CE107" s="159"/>
      <c r="CF107" s="168" t="str">
        <f t="shared" si="143"/>
        <v/>
      </c>
      <c r="CG107" s="5" t="str">
        <f t="shared" si="144"/>
        <v/>
      </c>
      <c r="CH107" s="159"/>
      <c r="CI107" s="159"/>
      <c r="CJ107" s="168" t="str">
        <f t="shared" si="145"/>
        <v/>
      </c>
      <c r="CK107" s="5" t="str">
        <f t="shared" si="146"/>
        <v/>
      </c>
      <c r="CL107" s="159"/>
      <c r="CM107" s="159"/>
      <c r="CN107" s="168" t="str">
        <f t="shared" si="147"/>
        <v/>
      </c>
      <c r="CO107" s="5" t="str">
        <f t="shared" si="148"/>
        <v/>
      </c>
      <c r="CP107" s="159"/>
      <c r="CQ107" s="159"/>
      <c r="CR107" s="168" t="str">
        <f t="shared" si="149"/>
        <v/>
      </c>
      <c r="CS107" s="5" t="str">
        <f t="shared" si="150"/>
        <v/>
      </c>
      <c r="CT107" s="476"/>
      <c r="CU107" s="476"/>
      <c r="CV107" s="168" t="str">
        <f t="shared" si="151"/>
        <v/>
      </c>
      <c r="CW107" s="5" t="str">
        <f t="shared" si="152"/>
        <v/>
      </c>
      <c r="CX107" s="160" t="str">
        <f t="shared" si="153"/>
        <v/>
      </c>
      <c r="CY107" s="160" t="str">
        <f t="shared" si="154"/>
        <v/>
      </c>
      <c r="CZ107" s="160" t="str">
        <f t="shared" si="155"/>
        <v/>
      </c>
      <c r="DA107" s="6" t="str">
        <f t="shared" si="156"/>
        <v/>
      </c>
      <c r="DB107" s="105"/>
      <c r="DC107" s="159"/>
      <c r="DD107" s="159"/>
      <c r="DE107" s="168" t="str">
        <f t="shared" si="157"/>
        <v/>
      </c>
      <c r="DF107" s="5" t="str">
        <f t="shared" si="158"/>
        <v/>
      </c>
      <c r="DG107" s="159"/>
      <c r="DH107" s="159"/>
      <c r="DI107" s="168" t="str">
        <f t="shared" si="159"/>
        <v/>
      </c>
      <c r="DJ107" s="5" t="str">
        <f t="shared" si="160"/>
        <v/>
      </c>
      <c r="DK107" s="159"/>
      <c r="DL107" s="159"/>
      <c r="DM107" s="168" t="str">
        <f t="shared" si="161"/>
        <v/>
      </c>
      <c r="DN107" s="5" t="str">
        <f t="shared" si="162"/>
        <v/>
      </c>
      <c r="DO107" s="159"/>
      <c r="DP107" s="159"/>
      <c r="DQ107" s="168" t="str">
        <f t="shared" si="163"/>
        <v/>
      </c>
      <c r="DR107" s="5" t="str">
        <f t="shared" si="164"/>
        <v/>
      </c>
      <c r="DS107" s="476"/>
      <c r="DT107" s="476"/>
      <c r="DU107" s="168" t="str">
        <f t="shared" si="165"/>
        <v/>
      </c>
      <c r="DV107" s="5" t="str">
        <f t="shared" si="166"/>
        <v/>
      </c>
      <c r="DW107" s="160" t="str">
        <f t="shared" si="167"/>
        <v/>
      </c>
      <c r="DX107" s="160" t="str">
        <f t="shared" si="168"/>
        <v/>
      </c>
      <c r="DY107" s="160" t="str">
        <f t="shared" si="169"/>
        <v/>
      </c>
      <c r="DZ107" s="6" t="str">
        <f t="shared" si="170"/>
        <v/>
      </c>
      <c r="EA107" s="105"/>
      <c r="EB107" s="159"/>
      <c r="EC107" s="159"/>
      <c r="ED107" s="168" t="str">
        <f t="shared" si="171"/>
        <v/>
      </c>
      <c r="EE107" s="5" t="str">
        <f t="shared" si="172"/>
        <v/>
      </c>
      <c r="EF107" s="159"/>
      <c r="EG107" s="159"/>
      <c r="EH107" s="168" t="str">
        <f t="shared" si="173"/>
        <v/>
      </c>
      <c r="EI107" s="5" t="str">
        <f t="shared" si="174"/>
        <v/>
      </c>
      <c r="EJ107" s="159"/>
      <c r="EK107" s="159"/>
      <c r="EL107" s="168" t="str">
        <f t="shared" si="175"/>
        <v/>
      </c>
      <c r="EM107" s="5" t="str">
        <f t="shared" si="176"/>
        <v/>
      </c>
      <c r="EN107" s="159"/>
      <c r="EO107" s="159"/>
      <c r="EP107" s="168" t="str">
        <f t="shared" si="177"/>
        <v/>
      </c>
      <c r="EQ107" s="5" t="str">
        <f t="shared" si="178"/>
        <v/>
      </c>
      <c r="ER107" s="476"/>
      <c r="ES107" s="476"/>
      <c r="ET107" s="168" t="str">
        <f t="shared" si="179"/>
        <v/>
      </c>
      <c r="EU107" s="5" t="str">
        <f t="shared" si="180"/>
        <v/>
      </c>
      <c r="EV107" s="160" t="str">
        <f t="shared" si="181"/>
        <v/>
      </c>
      <c r="EW107" s="160" t="str">
        <f t="shared" si="182"/>
        <v/>
      </c>
      <c r="EX107" s="160" t="str">
        <f t="shared" si="183"/>
        <v/>
      </c>
      <c r="EY107" s="6" t="str">
        <f t="shared" si="184"/>
        <v/>
      </c>
      <c r="EZ107" s="105"/>
      <c r="FA107" s="105"/>
      <c r="FB107" s="105"/>
      <c r="FC107" s="105"/>
      <c r="FD107" s="105"/>
      <c r="FE107" s="106" t="str">
        <f t="shared" si="185"/>
        <v/>
      </c>
      <c r="FF107" s="100" t="str">
        <f t="shared" si="186"/>
        <v xml:space="preserve"> </v>
      </c>
      <c r="FG107" s="105"/>
      <c r="FH107" s="105"/>
      <c r="FI107" s="105"/>
      <c r="FJ107" s="105"/>
      <c r="FK107" s="105"/>
      <c r="FL107" s="107" t="str">
        <f t="shared" si="187"/>
        <v/>
      </c>
      <c r="FM107" s="101" t="str">
        <f t="shared" si="188"/>
        <v xml:space="preserve"> </v>
      </c>
      <c r="FN107" s="105"/>
      <c r="FO107" s="105"/>
      <c r="FP107" s="105"/>
      <c r="FQ107" s="105"/>
      <c r="FR107" s="105"/>
      <c r="FS107" s="204" t="str">
        <f t="shared" si="189"/>
        <v/>
      </c>
      <c r="FT107" s="205" t="str">
        <f t="shared" si="190"/>
        <v xml:space="preserve"> </v>
      </c>
      <c r="FU107" s="477"/>
      <c r="FV107" s="316" t="str">
        <f>IF(AND(C107=""),"-",VLOOKUP(B107,Register!$A$7:$AM$311,19,FALSE))</f>
        <v>-</v>
      </c>
      <c r="FW107" s="7" t="str">
        <f>IF(AND(C107=""),"-",VLOOKUP(B107,Register!$A$7:$AM$311,20,FALSE))</f>
        <v>-</v>
      </c>
      <c r="FX107" s="7" t="str">
        <f>IF(AND(C107=""),"-",VLOOKUP(B107,Register!$A$7:$AM$311,21,FALSE))</f>
        <v>-</v>
      </c>
      <c r="FY107" s="7" t="str">
        <f>IF(AND(C107=""),"-",VLOOKUP(B107,Register!$A$7:$AM$311,22,FALSE))</f>
        <v>-</v>
      </c>
      <c r="FZ107" s="7" t="str">
        <f>IF(AND(C107=""),"-",VLOOKUP(B107,Register!$A$7:$AM$311,23,FALSE))</f>
        <v>-</v>
      </c>
      <c r="GA107" s="7" t="str">
        <f>IF(AND(C107=""),"-",VLOOKUP(B107,Register!$A$7:$AM$311,24,FALSE))</f>
        <v>-</v>
      </c>
      <c r="GB107" s="7" t="str">
        <f>IF(AND(C107=""),"-",VLOOKUP(B107,Register!$A$7:$AM$311,25,FALSE))</f>
        <v>-</v>
      </c>
      <c r="GC107" s="7" t="str">
        <f>IF(AND(C107=""),"-",VLOOKUP(B107,Register!$A$7:$AM$311,26,FALSE))</f>
        <v>-</v>
      </c>
      <c r="GD107" s="7" t="str">
        <f>IF(AND(C107=""),"-",VLOOKUP(B107,Register!$A$7:$AM$311,27,FALSE))</f>
        <v>-</v>
      </c>
      <c r="GE107" s="7" t="str">
        <f>IF(AND(C107=""),"-",VLOOKUP(B107,Register!$A$7:$AM$311,28,FALSE))</f>
        <v>-</v>
      </c>
      <c r="GF107" s="7" t="str">
        <f>IF(AND(C107=""),"-",VLOOKUP(B107,Register!$A$7:$AM$311,29,FALSE))</f>
        <v>-</v>
      </c>
      <c r="GG107" s="7" t="str">
        <f>IF(AND(C107=""),"-",VLOOKUP(B107,Register!$A$7:$AM$311,30,FALSE))</f>
        <v>-</v>
      </c>
      <c r="GH107" s="8" t="str">
        <f>IF(AND(C107=""),"-",VLOOKUP(B107,Register!$A$7:$AM$311,31,FALSE))</f>
        <v>-</v>
      </c>
      <c r="GI107" s="309" t="str">
        <f>IF(AND(C107=""),"",VLOOKUP(B107,Register!$A$7:$CL$311,36,FALSE))</f>
        <v/>
      </c>
      <c r="GJ107" s="182" t="str">
        <f t="shared" si="191"/>
        <v/>
      </c>
      <c r="GK107" s="312" t="str">
        <f t="shared" si="192"/>
        <v/>
      </c>
      <c r="GL107" s="314" t="str">
        <f t="shared" si="193"/>
        <v/>
      </c>
      <c r="GM107" s="3"/>
      <c r="GR107" s="3"/>
      <c r="GS107" s="3"/>
      <c r="GT107" s="3"/>
      <c r="GU107" s="3"/>
      <c r="GV107" s="3"/>
      <c r="GW107" s="3"/>
      <c r="GX107" s="3"/>
      <c r="GY107" s="3"/>
      <c r="GZ107" s="3"/>
      <c r="HA107" s="3"/>
      <c r="HB107" s="3"/>
      <c r="HC107" s="3"/>
      <c r="HD107" s="3"/>
      <c r="HE107" s="3"/>
      <c r="HF107" s="3"/>
      <c r="HG107" s="3"/>
      <c r="HH107" s="3"/>
      <c r="HI107" s="3"/>
      <c r="HJ107" s="3"/>
      <c r="HK107" s="3"/>
      <c r="HL107" s="3"/>
      <c r="HM107" s="3"/>
      <c r="HW107" s="321" t="str">
        <f>IF(ISNA(VLOOKUP(B107,Register!A$7:Z$315,9,FALSE)),"",VLOOKUP(B107,Register!A$7:Z$315,9,FALSE))</f>
        <v/>
      </c>
      <c r="HX107" s="321" t="str">
        <f>IF(ISNA(VLOOKUP(B107,Register!A$7:Z$315,12,FALSE)),"",VLOOKUP(B107,Register!A$7:Z$315,12,FALSE))</f>
        <v/>
      </c>
      <c r="HY107" s="321" t="str">
        <f t="shared" si="194"/>
        <v/>
      </c>
      <c r="HZ107" s="321" t="str">
        <f t="shared" si="195"/>
        <v/>
      </c>
      <c r="IA107" s="321" t="str">
        <f t="shared" si="196"/>
        <v/>
      </c>
      <c r="IB107" s="321" t="str">
        <f t="shared" si="197"/>
        <v/>
      </c>
      <c r="IC107" s="321" t="str">
        <f t="shared" si="198"/>
        <v/>
      </c>
      <c r="ID107" s="321" t="str">
        <f t="shared" si="199"/>
        <v/>
      </c>
      <c r="IE107" s="321" t="str">
        <f t="shared" si="200"/>
        <v/>
      </c>
      <c r="IF107" s="321" t="str">
        <f t="shared" si="201"/>
        <v/>
      </c>
    </row>
    <row r="108" spans="1:240" ht="21">
      <c r="A108" s="172">
        <v>96</v>
      </c>
      <c r="B108" s="197"/>
      <c r="C108" s="196" t="str">
        <f>IF(ISNA(VLOOKUP(B108,Register!A$7:Z$315,3,FALSE)),"",VLOOKUP(B108,Register!A$7:Z$315,3,FALSE))</f>
        <v/>
      </c>
      <c r="D108" s="196" t="str">
        <f>IF(ISNA(VLOOKUP(B108,Register!A$7:Z$315,4,FALSE)),"",VLOOKUP(B108,Register!A$7:Z$315,4,FALSE))</f>
        <v/>
      </c>
      <c r="E108" s="195" t="str">
        <f>IF(ISNA(VLOOKUP(B108,Register!A$7:Z$315,6,FALSE)),"",VLOOKUP(B108,Register!A$7:Z$315,6,FALSE))</f>
        <v/>
      </c>
      <c r="F108" s="105"/>
      <c r="G108" s="159"/>
      <c r="H108" s="159"/>
      <c r="I108" s="168" t="str">
        <f t="shared" si="103"/>
        <v/>
      </c>
      <c r="J108" s="5" t="str">
        <f t="shared" si="104"/>
        <v/>
      </c>
      <c r="K108" s="159"/>
      <c r="L108" s="159"/>
      <c r="M108" s="168" t="str">
        <f t="shared" si="105"/>
        <v/>
      </c>
      <c r="N108" s="5" t="str">
        <f t="shared" si="106"/>
        <v/>
      </c>
      <c r="O108" s="159"/>
      <c r="P108" s="159"/>
      <c r="Q108" s="168" t="str">
        <f t="shared" si="107"/>
        <v/>
      </c>
      <c r="R108" s="5" t="str">
        <f t="shared" si="108"/>
        <v/>
      </c>
      <c r="S108" s="159"/>
      <c r="T108" s="159"/>
      <c r="U108" s="168" t="str">
        <f t="shared" si="109"/>
        <v/>
      </c>
      <c r="V108" s="5" t="str">
        <f t="shared" si="110"/>
        <v/>
      </c>
      <c r="W108" s="476"/>
      <c r="X108" s="476"/>
      <c r="Y108" s="168" t="str">
        <f t="shared" si="111"/>
        <v/>
      </c>
      <c r="Z108" s="5" t="str">
        <f t="shared" si="112"/>
        <v/>
      </c>
      <c r="AA108" s="160" t="str">
        <f t="shared" si="101"/>
        <v/>
      </c>
      <c r="AB108" s="160" t="str">
        <f t="shared" si="102"/>
        <v/>
      </c>
      <c r="AC108" s="160" t="str">
        <f t="shared" si="113"/>
        <v/>
      </c>
      <c r="AD108" s="6" t="str">
        <f t="shared" si="114"/>
        <v/>
      </c>
      <c r="AE108" s="105"/>
      <c r="AF108" s="159"/>
      <c r="AG108" s="159"/>
      <c r="AH108" s="168" t="str">
        <f t="shared" si="115"/>
        <v/>
      </c>
      <c r="AI108" s="5" t="str">
        <f t="shared" si="116"/>
        <v/>
      </c>
      <c r="AJ108" s="159"/>
      <c r="AK108" s="159"/>
      <c r="AL108" s="168" t="str">
        <f t="shared" si="117"/>
        <v/>
      </c>
      <c r="AM108" s="5" t="str">
        <f t="shared" si="118"/>
        <v/>
      </c>
      <c r="AN108" s="159"/>
      <c r="AO108" s="159"/>
      <c r="AP108" s="168" t="str">
        <f t="shared" si="119"/>
        <v/>
      </c>
      <c r="AQ108" s="5" t="str">
        <f t="shared" si="120"/>
        <v/>
      </c>
      <c r="AR108" s="159"/>
      <c r="AS108" s="159"/>
      <c r="AT108" s="168" t="str">
        <f t="shared" si="121"/>
        <v/>
      </c>
      <c r="AU108" s="5" t="str">
        <f t="shared" si="122"/>
        <v/>
      </c>
      <c r="AV108" s="476"/>
      <c r="AW108" s="476"/>
      <c r="AX108" s="168" t="str">
        <f t="shared" si="123"/>
        <v/>
      </c>
      <c r="AY108" s="5" t="str">
        <f t="shared" si="124"/>
        <v/>
      </c>
      <c r="AZ108" s="160" t="str">
        <f t="shared" si="125"/>
        <v/>
      </c>
      <c r="BA108" s="160" t="str">
        <f t="shared" si="126"/>
        <v/>
      </c>
      <c r="BB108" s="160" t="str">
        <f t="shared" si="127"/>
        <v/>
      </c>
      <c r="BC108" s="6" t="str">
        <f t="shared" si="128"/>
        <v/>
      </c>
      <c r="BD108" s="105"/>
      <c r="BE108" s="159"/>
      <c r="BF108" s="159"/>
      <c r="BG108" s="168" t="str">
        <f t="shared" si="129"/>
        <v/>
      </c>
      <c r="BH108" s="5" t="str">
        <f t="shared" si="130"/>
        <v/>
      </c>
      <c r="BI108" s="159"/>
      <c r="BJ108" s="159"/>
      <c r="BK108" s="168" t="str">
        <f t="shared" si="131"/>
        <v/>
      </c>
      <c r="BL108" s="5" t="str">
        <f t="shared" si="132"/>
        <v/>
      </c>
      <c r="BM108" s="159"/>
      <c r="BN108" s="159"/>
      <c r="BO108" s="168" t="str">
        <f t="shared" si="133"/>
        <v/>
      </c>
      <c r="BP108" s="5" t="str">
        <f t="shared" si="134"/>
        <v/>
      </c>
      <c r="BQ108" s="159"/>
      <c r="BR108" s="159"/>
      <c r="BS108" s="168" t="str">
        <f t="shared" si="135"/>
        <v/>
      </c>
      <c r="BT108" s="5" t="str">
        <f t="shared" si="136"/>
        <v/>
      </c>
      <c r="BU108" s="476"/>
      <c r="BV108" s="476"/>
      <c r="BW108" s="168" t="str">
        <f t="shared" si="137"/>
        <v/>
      </c>
      <c r="BX108" s="5" t="str">
        <f t="shared" si="138"/>
        <v/>
      </c>
      <c r="BY108" s="160" t="str">
        <f t="shared" si="139"/>
        <v/>
      </c>
      <c r="BZ108" s="160" t="str">
        <f t="shared" si="140"/>
        <v/>
      </c>
      <c r="CA108" s="160" t="str">
        <f t="shared" si="141"/>
        <v/>
      </c>
      <c r="CB108" s="6" t="str">
        <f t="shared" si="142"/>
        <v/>
      </c>
      <c r="CC108" s="105"/>
      <c r="CD108" s="159"/>
      <c r="CE108" s="159"/>
      <c r="CF108" s="168" t="str">
        <f t="shared" si="143"/>
        <v/>
      </c>
      <c r="CG108" s="5" t="str">
        <f t="shared" si="144"/>
        <v/>
      </c>
      <c r="CH108" s="159"/>
      <c r="CI108" s="159"/>
      <c r="CJ108" s="168" t="str">
        <f t="shared" si="145"/>
        <v/>
      </c>
      <c r="CK108" s="5" t="str">
        <f t="shared" si="146"/>
        <v/>
      </c>
      <c r="CL108" s="159"/>
      <c r="CM108" s="159"/>
      <c r="CN108" s="168" t="str">
        <f t="shared" si="147"/>
        <v/>
      </c>
      <c r="CO108" s="5" t="str">
        <f t="shared" si="148"/>
        <v/>
      </c>
      <c r="CP108" s="159"/>
      <c r="CQ108" s="159"/>
      <c r="CR108" s="168" t="str">
        <f t="shared" si="149"/>
        <v/>
      </c>
      <c r="CS108" s="5" t="str">
        <f t="shared" si="150"/>
        <v/>
      </c>
      <c r="CT108" s="476"/>
      <c r="CU108" s="476"/>
      <c r="CV108" s="168" t="str">
        <f t="shared" si="151"/>
        <v/>
      </c>
      <c r="CW108" s="5" t="str">
        <f t="shared" si="152"/>
        <v/>
      </c>
      <c r="CX108" s="160" t="str">
        <f t="shared" si="153"/>
        <v/>
      </c>
      <c r="CY108" s="160" t="str">
        <f t="shared" si="154"/>
        <v/>
      </c>
      <c r="CZ108" s="160" t="str">
        <f t="shared" si="155"/>
        <v/>
      </c>
      <c r="DA108" s="6" t="str">
        <f t="shared" si="156"/>
        <v/>
      </c>
      <c r="DB108" s="105"/>
      <c r="DC108" s="159"/>
      <c r="DD108" s="159"/>
      <c r="DE108" s="168" t="str">
        <f t="shared" si="157"/>
        <v/>
      </c>
      <c r="DF108" s="5" t="str">
        <f t="shared" si="158"/>
        <v/>
      </c>
      <c r="DG108" s="159"/>
      <c r="DH108" s="159"/>
      <c r="DI108" s="168" t="str">
        <f t="shared" si="159"/>
        <v/>
      </c>
      <c r="DJ108" s="5" t="str">
        <f t="shared" si="160"/>
        <v/>
      </c>
      <c r="DK108" s="159"/>
      <c r="DL108" s="159"/>
      <c r="DM108" s="168" t="str">
        <f t="shared" si="161"/>
        <v/>
      </c>
      <c r="DN108" s="5" t="str">
        <f t="shared" si="162"/>
        <v/>
      </c>
      <c r="DO108" s="159"/>
      <c r="DP108" s="159"/>
      <c r="DQ108" s="168" t="str">
        <f t="shared" si="163"/>
        <v/>
      </c>
      <c r="DR108" s="5" t="str">
        <f t="shared" si="164"/>
        <v/>
      </c>
      <c r="DS108" s="476"/>
      <c r="DT108" s="476"/>
      <c r="DU108" s="168" t="str">
        <f t="shared" si="165"/>
        <v/>
      </c>
      <c r="DV108" s="5" t="str">
        <f t="shared" si="166"/>
        <v/>
      </c>
      <c r="DW108" s="160" t="str">
        <f t="shared" si="167"/>
        <v/>
      </c>
      <c r="DX108" s="160" t="str">
        <f t="shared" si="168"/>
        <v/>
      </c>
      <c r="DY108" s="160" t="str">
        <f t="shared" si="169"/>
        <v/>
      </c>
      <c r="DZ108" s="6" t="str">
        <f t="shared" si="170"/>
        <v/>
      </c>
      <c r="EA108" s="105"/>
      <c r="EB108" s="159"/>
      <c r="EC108" s="159"/>
      <c r="ED108" s="168" t="str">
        <f t="shared" si="171"/>
        <v/>
      </c>
      <c r="EE108" s="5" t="str">
        <f t="shared" si="172"/>
        <v/>
      </c>
      <c r="EF108" s="159"/>
      <c r="EG108" s="159"/>
      <c r="EH108" s="168" t="str">
        <f t="shared" si="173"/>
        <v/>
      </c>
      <c r="EI108" s="5" t="str">
        <f t="shared" si="174"/>
        <v/>
      </c>
      <c r="EJ108" s="159"/>
      <c r="EK108" s="159"/>
      <c r="EL108" s="168" t="str">
        <f t="shared" si="175"/>
        <v/>
      </c>
      <c r="EM108" s="5" t="str">
        <f t="shared" si="176"/>
        <v/>
      </c>
      <c r="EN108" s="159"/>
      <c r="EO108" s="159"/>
      <c r="EP108" s="168" t="str">
        <f t="shared" si="177"/>
        <v/>
      </c>
      <c r="EQ108" s="5" t="str">
        <f t="shared" si="178"/>
        <v/>
      </c>
      <c r="ER108" s="476"/>
      <c r="ES108" s="476"/>
      <c r="ET108" s="168" t="str">
        <f t="shared" si="179"/>
        <v/>
      </c>
      <c r="EU108" s="5" t="str">
        <f t="shared" si="180"/>
        <v/>
      </c>
      <c r="EV108" s="160" t="str">
        <f t="shared" si="181"/>
        <v/>
      </c>
      <c r="EW108" s="160" t="str">
        <f t="shared" si="182"/>
        <v/>
      </c>
      <c r="EX108" s="160" t="str">
        <f t="shared" si="183"/>
        <v/>
      </c>
      <c r="EY108" s="6" t="str">
        <f t="shared" si="184"/>
        <v/>
      </c>
      <c r="EZ108" s="105"/>
      <c r="FA108" s="105"/>
      <c r="FB108" s="105"/>
      <c r="FC108" s="105"/>
      <c r="FD108" s="105"/>
      <c r="FE108" s="106" t="str">
        <f t="shared" si="185"/>
        <v/>
      </c>
      <c r="FF108" s="100" t="str">
        <f t="shared" si="186"/>
        <v xml:space="preserve"> </v>
      </c>
      <c r="FG108" s="105"/>
      <c r="FH108" s="105"/>
      <c r="FI108" s="105"/>
      <c r="FJ108" s="105"/>
      <c r="FK108" s="105"/>
      <c r="FL108" s="107" t="str">
        <f t="shared" si="187"/>
        <v/>
      </c>
      <c r="FM108" s="101" t="str">
        <f t="shared" si="188"/>
        <v xml:space="preserve"> </v>
      </c>
      <c r="FN108" s="105"/>
      <c r="FO108" s="105"/>
      <c r="FP108" s="105"/>
      <c r="FQ108" s="105"/>
      <c r="FR108" s="105"/>
      <c r="FS108" s="204" t="str">
        <f t="shared" si="189"/>
        <v/>
      </c>
      <c r="FT108" s="205" t="str">
        <f t="shared" si="190"/>
        <v xml:space="preserve"> </v>
      </c>
      <c r="FU108" s="477"/>
      <c r="FV108" s="316" t="str">
        <f>IF(AND(C108=""),"-",VLOOKUP(B108,Register!$A$7:$AM$311,19,FALSE))</f>
        <v>-</v>
      </c>
      <c r="FW108" s="7" t="str">
        <f>IF(AND(C108=""),"-",VLOOKUP(B108,Register!$A$7:$AM$311,20,FALSE))</f>
        <v>-</v>
      </c>
      <c r="FX108" s="7" t="str">
        <f>IF(AND(C108=""),"-",VLOOKUP(B108,Register!$A$7:$AM$311,21,FALSE))</f>
        <v>-</v>
      </c>
      <c r="FY108" s="7" t="str">
        <f>IF(AND(C108=""),"-",VLOOKUP(B108,Register!$A$7:$AM$311,22,FALSE))</f>
        <v>-</v>
      </c>
      <c r="FZ108" s="7" t="str">
        <f>IF(AND(C108=""),"-",VLOOKUP(B108,Register!$A$7:$AM$311,23,FALSE))</f>
        <v>-</v>
      </c>
      <c r="GA108" s="7" t="str">
        <f>IF(AND(C108=""),"-",VLOOKUP(B108,Register!$A$7:$AM$311,24,FALSE))</f>
        <v>-</v>
      </c>
      <c r="GB108" s="7" t="str">
        <f>IF(AND(C108=""),"-",VLOOKUP(B108,Register!$A$7:$AM$311,25,FALSE))</f>
        <v>-</v>
      </c>
      <c r="GC108" s="7" t="str">
        <f>IF(AND(C108=""),"-",VLOOKUP(B108,Register!$A$7:$AM$311,26,FALSE))</f>
        <v>-</v>
      </c>
      <c r="GD108" s="7" t="str">
        <f>IF(AND(C108=""),"-",VLOOKUP(B108,Register!$A$7:$AM$311,27,FALSE))</f>
        <v>-</v>
      </c>
      <c r="GE108" s="7" t="str">
        <f>IF(AND(C108=""),"-",VLOOKUP(B108,Register!$A$7:$AM$311,28,FALSE))</f>
        <v>-</v>
      </c>
      <c r="GF108" s="7" t="str">
        <f>IF(AND(C108=""),"-",VLOOKUP(B108,Register!$A$7:$AM$311,29,FALSE))</f>
        <v>-</v>
      </c>
      <c r="GG108" s="7" t="str">
        <f>IF(AND(C108=""),"-",VLOOKUP(B108,Register!$A$7:$AM$311,30,FALSE))</f>
        <v>-</v>
      </c>
      <c r="GH108" s="8" t="str">
        <f>IF(AND(C108=""),"-",VLOOKUP(B108,Register!$A$7:$AM$311,31,FALSE))</f>
        <v>-</v>
      </c>
      <c r="GI108" s="309" t="str">
        <f>IF(AND(C108=""),"",VLOOKUP(B108,Register!$A$7:$CL$311,36,FALSE))</f>
        <v/>
      </c>
      <c r="GJ108" s="182" t="str">
        <f t="shared" si="191"/>
        <v/>
      </c>
      <c r="GK108" s="312" t="str">
        <f t="shared" si="192"/>
        <v/>
      </c>
      <c r="GL108" s="314" t="str">
        <f t="shared" si="193"/>
        <v/>
      </c>
      <c r="GM108" s="3"/>
      <c r="GR108" s="3"/>
      <c r="GS108" s="3"/>
      <c r="GT108" s="3"/>
      <c r="GU108" s="3"/>
      <c r="GV108" s="3"/>
      <c r="GW108" s="3"/>
      <c r="GX108" s="3"/>
      <c r="GY108" s="3"/>
      <c r="GZ108" s="3"/>
      <c r="HA108" s="3"/>
      <c r="HB108" s="3"/>
      <c r="HC108" s="3"/>
      <c r="HD108" s="3"/>
      <c r="HE108" s="3"/>
      <c r="HF108" s="3"/>
      <c r="HG108" s="3"/>
      <c r="HH108" s="3"/>
      <c r="HI108" s="3"/>
      <c r="HJ108" s="3"/>
      <c r="HK108" s="3"/>
      <c r="HL108" s="3"/>
      <c r="HM108" s="3"/>
      <c r="HW108" s="321" t="str">
        <f>IF(ISNA(VLOOKUP(B108,Register!A$7:Z$315,9,FALSE)),"",VLOOKUP(B108,Register!A$7:Z$315,9,FALSE))</f>
        <v/>
      </c>
      <c r="HX108" s="321" t="str">
        <f>IF(ISNA(VLOOKUP(B108,Register!A$7:Z$315,12,FALSE)),"",VLOOKUP(B108,Register!A$7:Z$315,12,FALSE))</f>
        <v/>
      </c>
      <c r="HY108" s="321" t="str">
        <f t="shared" si="194"/>
        <v/>
      </c>
      <c r="HZ108" s="321" t="str">
        <f t="shared" si="195"/>
        <v/>
      </c>
      <c r="IA108" s="321" t="str">
        <f t="shared" si="196"/>
        <v/>
      </c>
      <c r="IB108" s="321" t="str">
        <f t="shared" si="197"/>
        <v/>
      </c>
      <c r="IC108" s="321" t="str">
        <f t="shared" si="198"/>
        <v/>
      </c>
      <c r="ID108" s="321" t="str">
        <f t="shared" si="199"/>
        <v/>
      </c>
      <c r="IE108" s="321" t="str">
        <f t="shared" si="200"/>
        <v/>
      </c>
      <c r="IF108" s="321" t="str">
        <f t="shared" si="201"/>
        <v/>
      </c>
    </row>
    <row r="109" spans="1:240" ht="21">
      <c r="A109" s="172">
        <v>97</v>
      </c>
      <c r="B109" s="197"/>
      <c r="C109" s="196" t="str">
        <f>IF(ISNA(VLOOKUP(B109,Register!A$7:Z$315,3,FALSE)),"",VLOOKUP(B109,Register!A$7:Z$315,3,FALSE))</f>
        <v/>
      </c>
      <c r="D109" s="196" t="str">
        <f>IF(ISNA(VLOOKUP(B109,Register!A$7:Z$315,4,FALSE)),"",VLOOKUP(B109,Register!A$7:Z$315,4,FALSE))</f>
        <v/>
      </c>
      <c r="E109" s="195" t="str">
        <f>IF(ISNA(VLOOKUP(B109,Register!A$7:Z$315,6,FALSE)),"",VLOOKUP(B109,Register!A$7:Z$315,6,FALSE))</f>
        <v/>
      </c>
      <c r="F109" s="105"/>
      <c r="G109" s="159"/>
      <c r="H109" s="159"/>
      <c r="I109" s="168" t="str">
        <f t="shared" si="103"/>
        <v/>
      </c>
      <c r="J109" s="5" t="str">
        <f t="shared" si="104"/>
        <v/>
      </c>
      <c r="K109" s="159"/>
      <c r="L109" s="159"/>
      <c r="M109" s="168" t="str">
        <f t="shared" si="105"/>
        <v/>
      </c>
      <c r="N109" s="5" t="str">
        <f t="shared" si="106"/>
        <v/>
      </c>
      <c r="O109" s="159"/>
      <c r="P109" s="159"/>
      <c r="Q109" s="168" t="str">
        <f t="shared" si="107"/>
        <v/>
      </c>
      <c r="R109" s="5" t="str">
        <f t="shared" si="108"/>
        <v/>
      </c>
      <c r="S109" s="159"/>
      <c r="T109" s="159"/>
      <c r="U109" s="168" t="str">
        <f t="shared" si="109"/>
        <v/>
      </c>
      <c r="V109" s="5" t="str">
        <f t="shared" si="110"/>
        <v/>
      </c>
      <c r="W109" s="476"/>
      <c r="X109" s="476"/>
      <c r="Y109" s="168" t="str">
        <f t="shared" si="111"/>
        <v/>
      </c>
      <c r="Z109" s="5" t="str">
        <f t="shared" si="112"/>
        <v/>
      </c>
      <c r="AA109" s="160" t="str">
        <f>IF(AND(B109=""),"",SUM(G109+K109+O109+S109+W109))</f>
        <v/>
      </c>
      <c r="AB109" s="160" t="str">
        <f t="shared" si="102"/>
        <v/>
      </c>
      <c r="AC109" s="160" t="str">
        <f t="shared" si="113"/>
        <v/>
      </c>
      <c r="AD109" s="6" t="str">
        <f t="shared" si="114"/>
        <v/>
      </c>
      <c r="AE109" s="105"/>
      <c r="AF109" s="159"/>
      <c r="AG109" s="159"/>
      <c r="AH109" s="168" t="str">
        <f t="shared" si="115"/>
        <v/>
      </c>
      <c r="AI109" s="5" t="str">
        <f t="shared" si="116"/>
        <v/>
      </c>
      <c r="AJ109" s="159"/>
      <c r="AK109" s="159"/>
      <c r="AL109" s="168" t="str">
        <f t="shared" si="117"/>
        <v/>
      </c>
      <c r="AM109" s="5" t="str">
        <f t="shared" si="118"/>
        <v/>
      </c>
      <c r="AN109" s="159"/>
      <c r="AO109" s="159"/>
      <c r="AP109" s="168" t="str">
        <f t="shared" si="119"/>
        <v/>
      </c>
      <c r="AQ109" s="5" t="str">
        <f t="shared" si="120"/>
        <v/>
      </c>
      <c r="AR109" s="159"/>
      <c r="AS109" s="159"/>
      <c r="AT109" s="168" t="str">
        <f t="shared" si="121"/>
        <v/>
      </c>
      <c r="AU109" s="5" t="str">
        <f t="shared" si="122"/>
        <v/>
      </c>
      <c r="AV109" s="476"/>
      <c r="AW109" s="476"/>
      <c r="AX109" s="168" t="str">
        <f t="shared" si="123"/>
        <v/>
      </c>
      <c r="AY109" s="5" t="str">
        <f t="shared" si="124"/>
        <v/>
      </c>
      <c r="AZ109" s="160" t="str">
        <f t="shared" si="125"/>
        <v/>
      </c>
      <c r="BA109" s="160" t="str">
        <f t="shared" si="126"/>
        <v/>
      </c>
      <c r="BB109" s="160" t="str">
        <f t="shared" si="127"/>
        <v/>
      </c>
      <c r="BC109" s="6" t="str">
        <f t="shared" si="128"/>
        <v/>
      </c>
      <c r="BD109" s="105"/>
      <c r="BE109" s="159"/>
      <c r="BF109" s="159"/>
      <c r="BG109" s="168" t="str">
        <f t="shared" si="129"/>
        <v/>
      </c>
      <c r="BH109" s="5" t="str">
        <f t="shared" si="130"/>
        <v/>
      </c>
      <c r="BI109" s="159"/>
      <c r="BJ109" s="159"/>
      <c r="BK109" s="168" t="str">
        <f t="shared" si="131"/>
        <v/>
      </c>
      <c r="BL109" s="5" t="str">
        <f t="shared" si="132"/>
        <v/>
      </c>
      <c r="BM109" s="159"/>
      <c r="BN109" s="159"/>
      <c r="BO109" s="168" t="str">
        <f t="shared" si="133"/>
        <v/>
      </c>
      <c r="BP109" s="5" t="str">
        <f t="shared" si="134"/>
        <v/>
      </c>
      <c r="BQ109" s="159"/>
      <c r="BR109" s="159"/>
      <c r="BS109" s="168" t="str">
        <f t="shared" si="135"/>
        <v/>
      </c>
      <c r="BT109" s="5" t="str">
        <f t="shared" si="136"/>
        <v/>
      </c>
      <c r="BU109" s="476"/>
      <c r="BV109" s="476"/>
      <c r="BW109" s="168" t="str">
        <f t="shared" si="137"/>
        <v/>
      </c>
      <c r="BX109" s="5" t="str">
        <f t="shared" si="138"/>
        <v/>
      </c>
      <c r="BY109" s="160" t="str">
        <f t="shared" si="139"/>
        <v/>
      </c>
      <c r="BZ109" s="160" t="str">
        <f t="shared" si="140"/>
        <v/>
      </c>
      <c r="CA109" s="160" t="str">
        <f t="shared" si="141"/>
        <v/>
      </c>
      <c r="CB109" s="6" t="str">
        <f t="shared" si="142"/>
        <v/>
      </c>
      <c r="CC109" s="105"/>
      <c r="CD109" s="159"/>
      <c r="CE109" s="159"/>
      <c r="CF109" s="168" t="str">
        <f t="shared" si="143"/>
        <v/>
      </c>
      <c r="CG109" s="5" t="str">
        <f t="shared" si="144"/>
        <v/>
      </c>
      <c r="CH109" s="159"/>
      <c r="CI109" s="159"/>
      <c r="CJ109" s="168" t="str">
        <f t="shared" si="145"/>
        <v/>
      </c>
      <c r="CK109" s="5" t="str">
        <f t="shared" si="146"/>
        <v/>
      </c>
      <c r="CL109" s="159"/>
      <c r="CM109" s="159"/>
      <c r="CN109" s="168" t="str">
        <f t="shared" si="147"/>
        <v/>
      </c>
      <c r="CO109" s="5" t="str">
        <f t="shared" si="148"/>
        <v/>
      </c>
      <c r="CP109" s="159"/>
      <c r="CQ109" s="159"/>
      <c r="CR109" s="168" t="str">
        <f t="shared" si="149"/>
        <v/>
      </c>
      <c r="CS109" s="5" t="str">
        <f t="shared" si="150"/>
        <v/>
      </c>
      <c r="CT109" s="476"/>
      <c r="CU109" s="476"/>
      <c r="CV109" s="168" t="str">
        <f t="shared" si="151"/>
        <v/>
      </c>
      <c r="CW109" s="5" t="str">
        <f t="shared" si="152"/>
        <v/>
      </c>
      <c r="CX109" s="160" t="str">
        <f t="shared" si="153"/>
        <v/>
      </c>
      <c r="CY109" s="160" t="str">
        <f t="shared" si="154"/>
        <v/>
      </c>
      <c r="CZ109" s="160" t="str">
        <f t="shared" si="155"/>
        <v/>
      </c>
      <c r="DA109" s="6" t="str">
        <f t="shared" si="156"/>
        <v/>
      </c>
      <c r="DB109" s="105"/>
      <c r="DC109" s="159"/>
      <c r="DD109" s="159"/>
      <c r="DE109" s="168" t="str">
        <f t="shared" si="157"/>
        <v/>
      </c>
      <c r="DF109" s="5" t="str">
        <f t="shared" si="158"/>
        <v/>
      </c>
      <c r="DG109" s="159"/>
      <c r="DH109" s="159"/>
      <c r="DI109" s="168" t="str">
        <f t="shared" si="159"/>
        <v/>
      </c>
      <c r="DJ109" s="5" t="str">
        <f t="shared" si="160"/>
        <v/>
      </c>
      <c r="DK109" s="159"/>
      <c r="DL109" s="159"/>
      <c r="DM109" s="168" t="str">
        <f t="shared" si="161"/>
        <v/>
      </c>
      <c r="DN109" s="5" t="str">
        <f t="shared" si="162"/>
        <v/>
      </c>
      <c r="DO109" s="159"/>
      <c r="DP109" s="159"/>
      <c r="DQ109" s="168" t="str">
        <f t="shared" si="163"/>
        <v/>
      </c>
      <c r="DR109" s="5" t="str">
        <f t="shared" si="164"/>
        <v/>
      </c>
      <c r="DS109" s="476"/>
      <c r="DT109" s="476"/>
      <c r="DU109" s="168" t="str">
        <f t="shared" si="165"/>
        <v/>
      </c>
      <c r="DV109" s="5" t="str">
        <f t="shared" si="166"/>
        <v/>
      </c>
      <c r="DW109" s="160" t="str">
        <f t="shared" si="167"/>
        <v/>
      </c>
      <c r="DX109" s="160" t="str">
        <f t="shared" si="168"/>
        <v/>
      </c>
      <c r="DY109" s="160" t="str">
        <f t="shared" si="169"/>
        <v/>
      </c>
      <c r="DZ109" s="6" t="str">
        <f t="shared" si="170"/>
        <v/>
      </c>
      <c r="EA109" s="105"/>
      <c r="EB109" s="159"/>
      <c r="EC109" s="159"/>
      <c r="ED109" s="168" t="str">
        <f t="shared" si="171"/>
        <v/>
      </c>
      <c r="EE109" s="5" t="str">
        <f t="shared" si="172"/>
        <v/>
      </c>
      <c r="EF109" s="159"/>
      <c r="EG109" s="159"/>
      <c r="EH109" s="168" t="str">
        <f t="shared" si="173"/>
        <v/>
      </c>
      <c r="EI109" s="5" t="str">
        <f t="shared" si="174"/>
        <v/>
      </c>
      <c r="EJ109" s="159"/>
      <c r="EK109" s="159"/>
      <c r="EL109" s="168" t="str">
        <f t="shared" si="175"/>
        <v/>
      </c>
      <c r="EM109" s="5" t="str">
        <f t="shared" si="176"/>
        <v/>
      </c>
      <c r="EN109" s="159"/>
      <c r="EO109" s="159"/>
      <c r="EP109" s="168" t="str">
        <f t="shared" si="177"/>
        <v/>
      </c>
      <c r="EQ109" s="5" t="str">
        <f t="shared" si="178"/>
        <v/>
      </c>
      <c r="ER109" s="476"/>
      <c r="ES109" s="476"/>
      <c r="ET109" s="168" t="str">
        <f t="shared" si="179"/>
        <v/>
      </c>
      <c r="EU109" s="5" t="str">
        <f t="shared" si="180"/>
        <v/>
      </c>
      <c r="EV109" s="160" t="str">
        <f t="shared" si="181"/>
        <v/>
      </c>
      <c r="EW109" s="160" t="str">
        <f t="shared" si="182"/>
        <v/>
      </c>
      <c r="EX109" s="160" t="str">
        <f t="shared" si="183"/>
        <v/>
      </c>
      <c r="EY109" s="6" t="str">
        <f t="shared" si="184"/>
        <v/>
      </c>
      <c r="EZ109" s="105"/>
      <c r="FA109" s="105"/>
      <c r="FB109" s="105"/>
      <c r="FC109" s="105"/>
      <c r="FD109" s="105"/>
      <c r="FE109" s="106" t="str">
        <f t="shared" si="185"/>
        <v/>
      </c>
      <c r="FF109" s="100" t="str">
        <f t="shared" si="186"/>
        <v xml:space="preserve"> </v>
      </c>
      <c r="FG109" s="105"/>
      <c r="FH109" s="105"/>
      <c r="FI109" s="105"/>
      <c r="FJ109" s="105"/>
      <c r="FK109" s="105"/>
      <c r="FL109" s="107" t="str">
        <f t="shared" si="187"/>
        <v/>
      </c>
      <c r="FM109" s="101" t="str">
        <f t="shared" si="188"/>
        <v xml:space="preserve"> </v>
      </c>
      <c r="FN109" s="105"/>
      <c r="FO109" s="105"/>
      <c r="FP109" s="105"/>
      <c r="FQ109" s="105"/>
      <c r="FR109" s="105"/>
      <c r="FS109" s="204" t="str">
        <f t="shared" si="189"/>
        <v/>
      </c>
      <c r="FT109" s="205" t="str">
        <f t="shared" si="190"/>
        <v xml:space="preserve"> </v>
      </c>
      <c r="FU109" s="477"/>
      <c r="FV109" s="316" t="str">
        <f>IF(AND(C109=""),"-",VLOOKUP(B109,Register!$A$7:$AM$311,19,FALSE))</f>
        <v>-</v>
      </c>
      <c r="FW109" s="7" t="str">
        <f>IF(AND(C109=""),"-",VLOOKUP(B109,Register!$A$7:$AM$311,20,FALSE))</f>
        <v>-</v>
      </c>
      <c r="FX109" s="7" t="str">
        <f>IF(AND(C109=""),"-",VLOOKUP(B109,Register!$A$7:$AM$311,21,FALSE))</f>
        <v>-</v>
      </c>
      <c r="FY109" s="7" t="str">
        <f>IF(AND(C109=""),"-",VLOOKUP(B109,Register!$A$7:$AM$311,22,FALSE))</f>
        <v>-</v>
      </c>
      <c r="FZ109" s="7" t="str">
        <f>IF(AND(C109=""),"-",VLOOKUP(B109,Register!$A$7:$AM$311,23,FALSE))</f>
        <v>-</v>
      </c>
      <c r="GA109" s="7" t="str">
        <f>IF(AND(C109=""),"-",VLOOKUP(B109,Register!$A$7:$AM$311,24,FALSE))</f>
        <v>-</v>
      </c>
      <c r="GB109" s="7" t="str">
        <f>IF(AND(C109=""),"-",VLOOKUP(B109,Register!$A$7:$AM$311,25,FALSE))</f>
        <v>-</v>
      </c>
      <c r="GC109" s="7" t="str">
        <f>IF(AND(C109=""),"-",VLOOKUP(B109,Register!$A$7:$AM$311,26,FALSE))</f>
        <v>-</v>
      </c>
      <c r="GD109" s="7" t="str">
        <f>IF(AND(C109=""),"-",VLOOKUP(B109,Register!$A$7:$AM$311,27,FALSE))</f>
        <v>-</v>
      </c>
      <c r="GE109" s="7" t="str">
        <f>IF(AND(C109=""),"-",VLOOKUP(B109,Register!$A$7:$AM$311,28,FALSE))</f>
        <v>-</v>
      </c>
      <c r="GF109" s="7" t="str">
        <f>IF(AND(C109=""),"-",VLOOKUP(B109,Register!$A$7:$AM$311,29,FALSE))</f>
        <v>-</v>
      </c>
      <c r="GG109" s="7" t="str">
        <f>IF(AND(C109=""),"-",VLOOKUP(B109,Register!$A$7:$AM$311,30,FALSE))</f>
        <v>-</v>
      </c>
      <c r="GH109" s="8" t="str">
        <f>IF(AND(C109=""),"-",VLOOKUP(B109,Register!$A$7:$AM$311,31,FALSE))</f>
        <v>-</v>
      </c>
      <c r="GI109" s="309" t="str">
        <f>IF(AND(C109=""),"",VLOOKUP(B109,Register!$A$7:$CL$311,36,FALSE))</f>
        <v/>
      </c>
      <c r="GJ109" s="182" t="str">
        <f t="shared" si="191"/>
        <v/>
      </c>
      <c r="GK109" s="312" t="str">
        <f t="shared" si="192"/>
        <v/>
      </c>
      <c r="GL109" s="314" t="str">
        <f t="shared" si="193"/>
        <v/>
      </c>
      <c r="GM109" s="3"/>
      <c r="GR109" s="3"/>
      <c r="GS109" s="3"/>
      <c r="GT109" s="3"/>
      <c r="GU109" s="3"/>
      <c r="GV109" s="3"/>
      <c r="GW109" s="3"/>
      <c r="GX109" s="3"/>
      <c r="GY109" s="3"/>
      <c r="GZ109" s="3"/>
      <c r="HA109" s="3"/>
      <c r="HB109" s="3"/>
      <c r="HC109" s="3"/>
      <c r="HD109" s="3"/>
      <c r="HE109" s="3"/>
      <c r="HF109" s="3"/>
      <c r="HG109" s="3"/>
      <c r="HH109" s="3"/>
      <c r="HI109" s="3"/>
      <c r="HJ109" s="3"/>
      <c r="HK109" s="3"/>
      <c r="HL109" s="3"/>
      <c r="HM109" s="3"/>
      <c r="HW109" s="321" t="str">
        <f>IF(ISNA(VLOOKUP(B109,Register!A$7:Z$315,9,FALSE)),"",VLOOKUP(B109,Register!A$7:Z$315,9,FALSE))</f>
        <v/>
      </c>
      <c r="HX109" s="321" t="str">
        <f>IF(ISNA(VLOOKUP(B109,Register!A$7:Z$315,12,FALSE)),"",VLOOKUP(B109,Register!A$7:Z$315,12,FALSE))</f>
        <v/>
      </c>
      <c r="HY109" s="321" t="str">
        <f t="shared" si="194"/>
        <v/>
      </c>
      <c r="HZ109" s="321" t="str">
        <f t="shared" si="195"/>
        <v/>
      </c>
      <c r="IA109" s="321" t="str">
        <f t="shared" si="196"/>
        <v/>
      </c>
      <c r="IB109" s="321" t="str">
        <f t="shared" si="197"/>
        <v/>
      </c>
      <c r="IC109" s="321" t="str">
        <f t="shared" si="198"/>
        <v/>
      </c>
      <c r="ID109" s="321" t="str">
        <f t="shared" si="199"/>
        <v/>
      </c>
      <c r="IE109" s="321" t="str">
        <f t="shared" si="200"/>
        <v/>
      </c>
      <c r="IF109" s="321" t="str">
        <f t="shared" si="201"/>
        <v/>
      </c>
    </row>
    <row r="110" spans="1:240" ht="21">
      <c r="A110" s="172">
        <v>98</v>
      </c>
      <c r="B110" s="197"/>
      <c r="C110" s="196" t="str">
        <f>IF(ISNA(VLOOKUP(B110,Register!A$7:Z$315,3,FALSE)),"",VLOOKUP(B110,Register!A$7:Z$315,3,FALSE))</f>
        <v/>
      </c>
      <c r="D110" s="196" t="str">
        <f>IF(ISNA(VLOOKUP(B110,Register!A$7:Z$315,4,FALSE)),"",VLOOKUP(B110,Register!A$7:Z$315,4,FALSE))</f>
        <v/>
      </c>
      <c r="E110" s="195" t="str">
        <f>IF(ISNA(VLOOKUP(B110,Register!A$7:Z$315,6,FALSE)),"",VLOOKUP(B110,Register!A$7:Z$315,6,FALSE))</f>
        <v/>
      </c>
      <c r="F110" s="105"/>
      <c r="G110" s="159"/>
      <c r="H110" s="159"/>
      <c r="I110" s="168" t="str">
        <f t="shared" si="103"/>
        <v/>
      </c>
      <c r="J110" s="5" t="str">
        <f t="shared" si="104"/>
        <v/>
      </c>
      <c r="K110" s="159"/>
      <c r="L110" s="159"/>
      <c r="M110" s="168" t="str">
        <f t="shared" si="105"/>
        <v/>
      </c>
      <c r="N110" s="5" t="str">
        <f t="shared" si="106"/>
        <v/>
      </c>
      <c r="O110" s="159"/>
      <c r="P110" s="159"/>
      <c r="Q110" s="168" t="str">
        <f t="shared" si="107"/>
        <v/>
      </c>
      <c r="R110" s="5" t="str">
        <f t="shared" si="108"/>
        <v/>
      </c>
      <c r="S110" s="159"/>
      <c r="T110" s="159"/>
      <c r="U110" s="168" t="str">
        <f t="shared" si="109"/>
        <v/>
      </c>
      <c r="V110" s="5" t="str">
        <f t="shared" si="110"/>
        <v/>
      </c>
      <c r="W110" s="476"/>
      <c r="X110" s="476"/>
      <c r="Y110" s="168" t="str">
        <f t="shared" si="111"/>
        <v/>
      </c>
      <c r="Z110" s="5" t="str">
        <f t="shared" si="112"/>
        <v/>
      </c>
      <c r="AA110" s="160" t="str">
        <f>IF(AND(B110=""),"",SUM(G110+K110+O110+S110+W110))</f>
        <v/>
      </c>
      <c r="AB110" s="160" t="str">
        <f t="shared" si="102"/>
        <v/>
      </c>
      <c r="AC110" s="160" t="str">
        <f t="shared" si="113"/>
        <v/>
      </c>
      <c r="AD110" s="6" t="str">
        <f t="shared" si="114"/>
        <v/>
      </c>
      <c r="AE110" s="105"/>
      <c r="AF110" s="159"/>
      <c r="AG110" s="159"/>
      <c r="AH110" s="168" t="str">
        <f t="shared" si="115"/>
        <v/>
      </c>
      <c r="AI110" s="5" t="str">
        <f t="shared" si="116"/>
        <v/>
      </c>
      <c r="AJ110" s="159"/>
      <c r="AK110" s="159"/>
      <c r="AL110" s="168" t="str">
        <f t="shared" si="117"/>
        <v/>
      </c>
      <c r="AM110" s="5" t="str">
        <f t="shared" si="118"/>
        <v/>
      </c>
      <c r="AN110" s="159"/>
      <c r="AO110" s="159"/>
      <c r="AP110" s="168" t="str">
        <f t="shared" si="119"/>
        <v/>
      </c>
      <c r="AQ110" s="5" t="str">
        <f t="shared" si="120"/>
        <v/>
      </c>
      <c r="AR110" s="159"/>
      <c r="AS110" s="159"/>
      <c r="AT110" s="168" t="str">
        <f t="shared" si="121"/>
        <v/>
      </c>
      <c r="AU110" s="5" t="str">
        <f t="shared" si="122"/>
        <v/>
      </c>
      <c r="AV110" s="476"/>
      <c r="AW110" s="476"/>
      <c r="AX110" s="168" t="str">
        <f t="shared" si="123"/>
        <v/>
      </c>
      <c r="AY110" s="5" t="str">
        <f t="shared" si="124"/>
        <v/>
      </c>
      <c r="AZ110" s="160" t="str">
        <f t="shared" si="125"/>
        <v/>
      </c>
      <c r="BA110" s="160" t="str">
        <f t="shared" si="126"/>
        <v/>
      </c>
      <c r="BB110" s="160" t="str">
        <f t="shared" si="127"/>
        <v/>
      </c>
      <c r="BC110" s="6" t="str">
        <f t="shared" si="128"/>
        <v/>
      </c>
      <c r="BD110" s="105"/>
      <c r="BE110" s="159"/>
      <c r="BF110" s="159"/>
      <c r="BG110" s="168" t="str">
        <f t="shared" si="129"/>
        <v/>
      </c>
      <c r="BH110" s="5" t="str">
        <f t="shared" si="130"/>
        <v/>
      </c>
      <c r="BI110" s="159"/>
      <c r="BJ110" s="159"/>
      <c r="BK110" s="168" t="str">
        <f t="shared" si="131"/>
        <v/>
      </c>
      <c r="BL110" s="5" t="str">
        <f t="shared" si="132"/>
        <v/>
      </c>
      <c r="BM110" s="159"/>
      <c r="BN110" s="159"/>
      <c r="BO110" s="168" t="str">
        <f t="shared" si="133"/>
        <v/>
      </c>
      <c r="BP110" s="5" t="str">
        <f t="shared" si="134"/>
        <v/>
      </c>
      <c r="BQ110" s="159"/>
      <c r="BR110" s="159"/>
      <c r="BS110" s="168" t="str">
        <f t="shared" si="135"/>
        <v/>
      </c>
      <c r="BT110" s="5" t="str">
        <f t="shared" si="136"/>
        <v/>
      </c>
      <c r="BU110" s="476"/>
      <c r="BV110" s="476"/>
      <c r="BW110" s="168" t="str">
        <f t="shared" si="137"/>
        <v/>
      </c>
      <c r="BX110" s="5" t="str">
        <f t="shared" si="138"/>
        <v/>
      </c>
      <c r="BY110" s="160" t="str">
        <f t="shared" si="139"/>
        <v/>
      </c>
      <c r="BZ110" s="160" t="str">
        <f t="shared" si="140"/>
        <v/>
      </c>
      <c r="CA110" s="160" t="str">
        <f t="shared" si="141"/>
        <v/>
      </c>
      <c r="CB110" s="6" t="str">
        <f t="shared" si="142"/>
        <v/>
      </c>
      <c r="CC110" s="105"/>
      <c r="CD110" s="159"/>
      <c r="CE110" s="159"/>
      <c r="CF110" s="168" t="str">
        <f t="shared" si="143"/>
        <v/>
      </c>
      <c r="CG110" s="5" t="str">
        <f t="shared" si="144"/>
        <v/>
      </c>
      <c r="CH110" s="159"/>
      <c r="CI110" s="159"/>
      <c r="CJ110" s="168" t="str">
        <f t="shared" si="145"/>
        <v/>
      </c>
      <c r="CK110" s="5" t="str">
        <f t="shared" si="146"/>
        <v/>
      </c>
      <c r="CL110" s="159"/>
      <c r="CM110" s="159"/>
      <c r="CN110" s="168" t="str">
        <f t="shared" si="147"/>
        <v/>
      </c>
      <c r="CO110" s="5" t="str">
        <f t="shared" si="148"/>
        <v/>
      </c>
      <c r="CP110" s="159"/>
      <c r="CQ110" s="159"/>
      <c r="CR110" s="168" t="str">
        <f t="shared" si="149"/>
        <v/>
      </c>
      <c r="CS110" s="5" t="str">
        <f t="shared" si="150"/>
        <v/>
      </c>
      <c r="CT110" s="476"/>
      <c r="CU110" s="476"/>
      <c r="CV110" s="168" t="str">
        <f t="shared" si="151"/>
        <v/>
      </c>
      <c r="CW110" s="5" t="str">
        <f t="shared" si="152"/>
        <v/>
      </c>
      <c r="CX110" s="160" t="str">
        <f t="shared" si="153"/>
        <v/>
      </c>
      <c r="CY110" s="160" t="str">
        <f t="shared" si="154"/>
        <v/>
      </c>
      <c r="CZ110" s="160" t="str">
        <f t="shared" si="155"/>
        <v/>
      </c>
      <c r="DA110" s="6" t="str">
        <f t="shared" si="156"/>
        <v/>
      </c>
      <c r="DB110" s="105"/>
      <c r="DC110" s="159"/>
      <c r="DD110" s="159"/>
      <c r="DE110" s="168" t="str">
        <f t="shared" si="157"/>
        <v/>
      </c>
      <c r="DF110" s="5" t="str">
        <f t="shared" si="158"/>
        <v/>
      </c>
      <c r="DG110" s="159"/>
      <c r="DH110" s="159"/>
      <c r="DI110" s="168" t="str">
        <f t="shared" si="159"/>
        <v/>
      </c>
      <c r="DJ110" s="5" t="str">
        <f t="shared" si="160"/>
        <v/>
      </c>
      <c r="DK110" s="159"/>
      <c r="DL110" s="159"/>
      <c r="DM110" s="168" t="str">
        <f t="shared" si="161"/>
        <v/>
      </c>
      <c r="DN110" s="5" t="str">
        <f t="shared" si="162"/>
        <v/>
      </c>
      <c r="DO110" s="159"/>
      <c r="DP110" s="159"/>
      <c r="DQ110" s="168" t="str">
        <f t="shared" si="163"/>
        <v/>
      </c>
      <c r="DR110" s="5" t="str">
        <f t="shared" si="164"/>
        <v/>
      </c>
      <c r="DS110" s="476"/>
      <c r="DT110" s="476"/>
      <c r="DU110" s="168" t="str">
        <f t="shared" si="165"/>
        <v/>
      </c>
      <c r="DV110" s="5" t="str">
        <f t="shared" si="166"/>
        <v/>
      </c>
      <c r="DW110" s="160" t="str">
        <f t="shared" si="167"/>
        <v/>
      </c>
      <c r="DX110" s="160" t="str">
        <f t="shared" si="168"/>
        <v/>
      </c>
      <c r="DY110" s="160" t="str">
        <f t="shared" si="169"/>
        <v/>
      </c>
      <c r="DZ110" s="6" t="str">
        <f t="shared" si="170"/>
        <v/>
      </c>
      <c r="EA110" s="105"/>
      <c r="EB110" s="159"/>
      <c r="EC110" s="159"/>
      <c r="ED110" s="168" t="str">
        <f t="shared" si="171"/>
        <v/>
      </c>
      <c r="EE110" s="5" t="str">
        <f t="shared" si="172"/>
        <v/>
      </c>
      <c r="EF110" s="159"/>
      <c r="EG110" s="159"/>
      <c r="EH110" s="168" t="str">
        <f t="shared" si="173"/>
        <v/>
      </c>
      <c r="EI110" s="5" t="str">
        <f t="shared" si="174"/>
        <v/>
      </c>
      <c r="EJ110" s="159"/>
      <c r="EK110" s="159"/>
      <c r="EL110" s="168" t="str">
        <f t="shared" si="175"/>
        <v/>
      </c>
      <c r="EM110" s="5" t="str">
        <f t="shared" si="176"/>
        <v/>
      </c>
      <c r="EN110" s="159"/>
      <c r="EO110" s="159"/>
      <c r="EP110" s="168" t="str">
        <f t="shared" si="177"/>
        <v/>
      </c>
      <c r="EQ110" s="5" t="str">
        <f t="shared" si="178"/>
        <v/>
      </c>
      <c r="ER110" s="476"/>
      <c r="ES110" s="476"/>
      <c r="ET110" s="168" t="str">
        <f t="shared" si="179"/>
        <v/>
      </c>
      <c r="EU110" s="5" t="str">
        <f t="shared" si="180"/>
        <v/>
      </c>
      <c r="EV110" s="160" t="str">
        <f t="shared" si="181"/>
        <v/>
      </c>
      <c r="EW110" s="160" t="str">
        <f t="shared" si="182"/>
        <v/>
      </c>
      <c r="EX110" s="160" t="str">
        <f t="shared" si="183"/>
        <v/>
      </c>
      <c r="EY110" s="6" t="str">
        <f t="shared" si="184"/>
        <v/>
      </c>
      <c r="EZ110" s="105"/>
      <c r="FA110" s="105"/>
      <c r="FB110" s="105"/>
      <c r="FC110" s="105"/>
      <c r="FD110" s="105"/>
      <c r="FE110" s="106" t="str">
        <f t="shared" si="185"/>
        <v/>
      </c>
      <c r="FF110" s="100" t="str">
        <f t="shared" si="186"/>
        <v xml:space="preserve"> </v>
      </c>
      <c r="FG110" s="105"/>
      <c r="FH110" s="105"/>
      <c r="FI110" s="105"/>
      <c r="FJ110" s="105"/>
      <c r="FK110" s="105"/>
      <c r="FL110" s="107" t="str">
        <f t="shared" si="187"/>
        <v/>
      </c>
      <c r="FM110" s="101" t="str">
        <f t="shared" si="188"/>
        <v xml:space="preserve"> </v>
      </c>
      <c r="FN110" s="105"/>
      <c r="FO110" s="105"/>
      <c r="FP110" s="105"/>
      <c r="FQ110" s="105"/>
      <c r="FR110" s="105"/>
      <c r="FS110" s="204" t="str">
        <f t="shared" si="189"/>
        <v/>
      </c>
      <c r="FT110" s="205" t="str">
        <f t="shared" si="190"/>
        <v xml:space="preserve"> </v>
      </c>
      <c r="FU110" s="477"/>
      <c r="FV110" s="316" t="str">
        <f>IF(AND(C110=""),"-",VLOOKUP(B110,Register!$A$7:$AM$311,19,FALSE))</f>
        <v>-</v>
      </c>
      <c r="FW110" s="7" t="str">
        <f>IF(AND(C110=""),"-",VLOOKUP(B110,Register!$A$7:$AM$311,20,FALSE))</f>
        <v>-</v>
      </c>
      <c r="FX110" s="7" t="str">
        <f>IF(AND(C110=""),"-",VLOOKUP(B110,Register!$A$7:$AM$311,21,FALSE))</f>
        <v>-</v>
      </c>
      <c r="FY110" s="7" t="str">
        <f>IF(AND(C110=""),"-",VLOOKUP(B110,Register!$A$7:$AM$311,22,FALSE))</f>
        <v>-</v>
      </c>
      <c r="FZ110" s="7" t="str">
        <f>IF(AND(C110=""),"-",VLOOKUP(B110,Register!$A$7:$AM$311,23,FALSE))</f>
        <v>-</v>
      </c>
      <c r="GA110" s="7" t="str">
        <f>IF(AND(C110=""),"-",VLOOKUP(B110,Register!$A$7:$AM$311,24,FALSE))</f>
        <v>-</v>
      </c>
      <c r="GB110" s="7" t="str">
        <f>IF(AND(C110=""),"-",VLOOKUP(B110,Register!$A$7:$AM$311,25,FALSE))</f>
        <v>-</v>
      </c>
      <c r="GC110" s="7" t="str">
        <f>IF(AND(C110=""),"-",VLOOKUP(B110,Register!$A$7:$AM$311,26,FALSE))</f>
        <v>-</v>
      </c>
      <c r="GD110" s="7" t="str">
        <f>IF(AND(C110=""),"-",VLOOKUP(B110,Register!$A$7:$AM$311,27,FALSE))</f>
        <v>-</v>
      </c>
      <c r="GE110" s="7" t="str">
        <f>IF(AND(C110=""),"-",VLOOKUP(B110,Register!$A$7:$AM$311,28,FALSE))</f>
        <v>-</v>
      </c>
      <c r="GF110" s="7" t="str">
        <f>IF(AND(C110=""),"-",VLOOKUP(B110,Register!$A$7:$AM$311,29,FALSE))</f>
        <v>-</v>
      </c>
      <c r="GG110" s="7" t="str">
        <f>IF(AND(C110=""),"-",VLOOKUP(B110,Register!$A$7:$AM$311,30,FALSE))</f>
        <v>-</v>
      </c>
      <c r="GH110" s="8" t="str">
        <f>IF(AND(C110=""),"-",VLOOKUP(B110,Register!$A$7:$AM$311,31,FALSE))</f>
        <v>-</v>
      </c>
      <c r="GI110" s="309" t="str">
        <f>IF(AND(C110=""),"",VLOOKUP(B110,Register!$A$7:$CL$311,36,FALSE))</f>
        <v/>
      </c>
      <c r="GJ110" s="182" t="str">
        <f t="shared" si="191"/>
        <v/>
      </c>
      <c r="GK110" s="312" t="str">
        <f t="shared" si="192"/>
        <v/>
      </c>
      <c r="GL110" s="314" t="str">
        <f t="shared" si="193"/>
        <v/>
      </c>
      <c r="GM110" s="3"/>
      <c r="GR110" s="3"/>
      <c r="GS110" s="3"/>
      <c r="GT110" s="3"/>
      <c r="GU110" s="3"/>
      <c r="GV110" s="3"/>
      <c r="GW110" s="3"/>
      <c r="GX110" s="3"/>
      <c r="GY110" s="3"/>
      <c r="GZ110" s="3"/>
      <c r="HA110" s="3"/>
      <c r="HB110" s="3"/>
      <c r="HC110" s="3"/>
      <c r="HD110" s="3"/>
      <c r="HE110" s="3"/>
      <c r="HF110" s="3"/>
      <c r="HG110" s="3"/>
      <c r="HH110" s="3"/>
      <c r="HI110" s="3"/>
      <c r="HJ110" s="3"/>
      <c r="HK110" s="3"/>
      <c r="HL110" s="3"/>
      <c r="HM110" s="3"/>
      <c r="HW110" s="321" t="str">
        <f>IF(ISNA(VLOOKUP(B110,Register!A$7:Z$315,9,FALSE)),"",VLOOKUP(B110,Register!A$7:Z$315,9,FALSE))</f>
        <v/>
      </c>
      <c r="HX110" s="321" t="str">
        <f>IF(ISNA(VLOOKUP(B110,Register!A$7:Z$315,12,FALSE)),"",VLOOKUP(B110,Register!A$7:Z$315,12,FALSE))</f>
        <v/>
      </c>
      <c r="HY110" s="321" t="str">
        <f t="shared" si="194"/>
        <v/>
      </c>
      <c r="HZ110" s="321" t="str">
        <f t="shared" si="195"/>
        <v/>
      </c>
      <c r="IA110" s="321" t="str">
        <f t="shared" si="196"/>
        <v/>
      </c>
      <c r="IB110" s="321" t="str">
        <f t="shared" si="197"/>
        <v/>
      </c>
      <c r="IC110" s="321" t="str">
        <f t="shared" si="198"/>
        <v/>
      </c>
      <c r="ID110" s="321" t="str">
        <f t="shared" si="199"/>
        <v/>
      </c>
      <c r="IE110" s="321" t="str">
        <f t="shared" si="200"/>
        <v/>
      </c>
      <c r="IF110" s="321" t="str">
        <f t="shared" si="201"/>
        <v/>
      </c>
    </row>
    <row r="111" spans="1:240" ht="21">
      <c r="A111" s="172">
        <v>99</v>
      </c>
      <c r="B111" s="197"/>
      <c r="C111" s="196" t="str">
        <f>IF(ISNA(VLOOKUP(B111,Register!A$7:Z$315,3,FALSE)),"",VLOOKUP(B111,Register!A$7:Z$315,3,FALSE))</f>
        <v/>
      </c>
      <c r="D111" s="196" t="str">
        <f>IF(ISNA(VLOOKUP(B111,Register!A$7:Z$315,4,FALSE)),"",VLOOKUP(B111,Register!A$7:Z$315,4,FALSE))</f>
        <v/>
      </c>
      <c r="E111" s="195" t="str">
        <f>IF(ISNA(VLOOKUP(B111,Register!A$7:Z$315,6,FALSE)),"",VLOOKUP(B111,Register!A$7:Z$315,6,FALSE))</f>
        <v/>
      </c>
      <c r="F111" s="105"/>
      <c r="G111" s="159"/>
      <c r="H111" s="159"/>
      <c r="I111" s="168" t="str">
        <f t="shared" si="103"/>
        <v/>
      </c>
      <c r="J111" s="5" t="str">
        <f t="shared" si="104"/>
        <v/>
      </c>
      <c r="K111" s="159"/>
      <c r="L111" s="159"/>
      <c r="M111" s="168" t="str">
        <f t="shared" si="105"/>
        <v/>
      </c>
      <c r="N111" s="5" t="str">
        <f t="shared" si="106"/>
        <v/>
      </c>
      <c r="O111" s="159"/>
      <c r="P111" s="159"/>
      <c r="Q111" s="168" t="str">
        <f t="shared" si="107"/>
        <v/>
      </c>
      <c r="R111" s="5" t="str">
        <f t="shared" si="108"/>
        <v/>
      </c>
      <c r="S111" s="159"/>
      <c r="T111" s="159"/>
      <c r="U111" s="168" t="str">
        <f t="shared" si="109"/>
        <v/>
      </c>
      <c r="V111" s="5" t="str">
        <f t="shared" si="110"/>
        <v/>
      </c>
      <c r="W111" s="476"/>
      <c r="X111" s="476"/>
      <c r="Y111" s="168" t="str">
        <f t="shared" si="111"/>
        <v/>
      </c>
      <c r="Z111" s="5" t="str">
        <f t="shared" si="112"/>
        <v/>
      </c>
      <c r="AA111" s="160" t="str">
        <f>IF(AND(B111=""),"",SUM(G111+K111+O111+S111+W111))</f>
        <v/>
      </c>
      <c r="AB111" s="160" t="str">
        <f t="shared" si="102"/>
        <v/>
      </c>
      <c r="AC111" s="160" t="str">
        <f t="shared" si="113"/>
        <v/>
      </c>
      <c r="AD111" s="6" t="str">
        <f t="shared" si="114"/>
        <v/>
      </c>
      <c r="AE111" s="105"/>
      <c r="AF111" s="159"/>
      <c r="AG111" s="159"/>
      <c r="AH111" s="168" t="str">
        <f t="shared" si="115"/>
        <v/>
      </c>
      <c r="AI111" s="5" t="str">
        <f t="shared" si="116"/>
        <v/>
      </c>
      <c r="AJ111" s="159"/>
      <c r="AK111" s="159"/>
      <c r="AL111" s="168" t="str">
        <f t="shared" si="117"/>
        <v/>
      </c>
      <c r="AM111" s="5" t="str">
        <f t="shared" si="118"/>
        <v/>
      </c>
      <c r="AN111" s="159"/>
      <c r="AO111" s="159"/>
      <c r="AP111" s="168" t="str">
        <f t="shared" si="119"/>
        <v/>
      </c>
      <c r="AQ111" s="5" t="str">
        <f t="shared" si="120"/>
        <v/>
      </c>
      <c r="AR111" s="159"/>
      <c r="AS111" s="159"/>
      <c r="AT111" s="168" t="str">
        <f t="shared" si="121"/>
        <v/>
      </c>
      <c r="AU111" s="5" t="str">
        <f t="shared" si="122"/>
        <v/>
      </c>
      <c r="AV111" s="476"/>
      <c r="AW111" s="476"/>
      <c r="AX111" s="168" t="str">
        <f t="shared" si="123"/>
        <v/>
      </c>
      <c r="AY111" s="5" t="str">
        <f t="shared" si="124"/>
        <v/>
      </c>
      <c r="AZ111" s="160" t="str">
        <f t="shared" si="125"/>
        <v/>
      </c>
      <c r="BA111" s="160" t="str">
        <f t="shared" si="126"/>
        <v/>
      </c>
      <c r="BB111" s="160" t="str">
        <f t="shared" si="127"/>
        <v/>
      </c>
      <c r="BC111" s="6" t="str">
        <f t="shared" si="128"/>
        <v/>
      </c>
      <c r="BD111" s="105"/>
      <c r="BE111" s="159"/>
      <c r="BF111" s="159"/>
      <c r="BG111" s="168" t="str">
        <f t="shared" si="129"/>
        <v/>
      </c>
      <c r="BH111" s="5" t="str">
        <f t="shared" si="130"/>
        <v/>
      </c>
      <c r="BI111" s="159"/>
      <c r="BJ111" s="159"/>
      <c r="BK111" s="168" t="str">
        <f t="shared" si="131"/>
        <v/>
      </c>
      <c r="BL111" s="5" t="str">
        <f t="shared" si="132"/>
        <v/>
      </c>
      <c r="BM111" s="159"/>
      <c r="BN111" s="159"/>
      <c r="BO111" s="168" t="str">
        <f t="shared" si="133"/>
        <v/>
      </c>
      <c r="BP111" s="5" t="str">
        <f t="shared" si="134"/>
        <v/>
      </c>
      <c r="BQ111" s="159"/>
      <c r="BR111" s="159"/>
      <c r="BS111" s="168" t="str">
        <f t="shared" si="135"/>
        <v/>
      </c>
      <c r="BT111" s="5" t="str">
        <f t="shared" si="136"/>
        <v/>
      </c>
      <c r="BU111" s="476"/>
      <c r="BV111" s="476"/>
      <c r="BW111" s="168" t="str">
        <f t="shared" si="137"/>
        <v/>
      </c>
      <c r="BX111" s="5" t="str">
        <f t="shared" si="138"/>
        <v/>
      </c>
      <c r="BY111" s="160" t="str">
        <f t="shared" si="139"/>
        <v/>
      </c>
      <c r="BZ111" s="160" t="str">
        <f t="shared" si="140"/>
        <v/>
      </c>
      <c r="CA111" s="160" t="str">
        <f t="shared" si="141"/>
        <v/>
      </c>
      <c r="CB111" s="6" t="str">
        <f t="shared" si="142"/>
        <v/>
      </c>
      <c r="CC111" s="105"/>
      <c r="CD111" s="159"/>
      <c r="CE111" s="159"/>
      <c r="CF111" s="168" t="str">
        <f t="shared" si="143"/>
        <v/>
      </c>
      <c r="CG111" s="5" t="str">
        <f t="shared" si="144"/>
        <v/>
      </c>
      <c r="CH111" s="159"/>
      <c r="CI111" s="159"/>
      <c r="CJ111" s="168" t="str">
        <f t="shared" si="145"/>
        <v/>
      </c>
      <c r="CK111" s="5" t="str">
        <f t="shared" si="146"/>
        <v/>
      </c>
      <c r="CL111" s="159"/>
      <c r="CM111" s="159"/>
      <c r="CN111" s="168" t="str">
        <f t="shared" si="147"/>
        <v/>
      </c>
      <c r="CO111" s="5" t="str">
        <f t="shared" si="148"/>
        <v/>
      </c>
      <c r="CP111" s="159"/>
      <c r="CQ111" s="159"/>
      <c r="CR111" s="168" t="str">
        <f t="shared" si="149"/>
        <v/>
      </c>
      <c r="CS111" s="5" t="str">
        <f t="shared" si="150"/>
        <v/>
      </c>
      <c r="CT111" s="476"/>
      <c r="CU111" s="476"/>
      <c r="CV111" s="168" t="str">
        <f t="shared" si="151"/>
        <v/>
      </c>
      <c r="CW111" s="5" t="str">
        <f t="shared" si="152"/>
        <v/>
      </c>
      <c r="CX111" s="160" t="str">
        <f t="shared" si="153"/>
        <v/>
      </c>
      <c r="CY111" s="160" t="str">
        <f t="shared" si="154"/>
        <v/>
      </c>
      <c r="CZ111" s="160" t="str">
        <f t="shared" si="155"/>
        <v/>
      </c>
      <c r="DA111" s="6" t="str">
        <f t="shared" si="156"/>
        <v/>
      </c>
      <c r="DB111" s="105"/>
      <c r="DC111" s="159"/>
      <c r="DD111" s="159"/>
      <c r="DE111" s="168" t="str">
        <f t="shared" si="157"/>
        <v/>
      </c>
      <c r="DF111" s="5" t="str">
        <f t="shared" si="158"/>
        <v/>
      </c>
      <c r="DG111" s="159"/>
      <c r="DH111" s="159"/>
      <c r="DI111" s="168" t="str">
        <f t="shared" si="159"/>
        <v/>
      </c>
      <c r="DJ111" s="5" t="str">
        <f t="shared" si="160"/>
        <v/>
      </c>
      <c r="DK111" s="159"/>
      <c r="DL111" s="159"/>
      <c r="DM111" s="168" t="str">
        <f t="shared" si="161"/>
        <v/>
      </c>
      <c r="DN111" s="5" t="str">
        <f t="shared" si="162"/>
        <v/>
      </c>
      <c r="DO111" s="159"/>
      <c r="DP111" s="159"/>
      <c r="DQ111" s="168" t="str">
        <f t="shared" si="163"/>
        <v/>
      </c>
      <c r="DR111" s="5" t="str">
        <f t="shared" si="164"/>
        <v/>
      </c>
      <c r="DS111" s="476"/>
      <c r="DT111" s="476"/>
      <c r="DU111" s="168" t="str">
        <f t="shared" si="165"/>
        <v/>
      </c>
      <c r="DV111" s="5" t="str">
        <f t="shared" si="166"/>
        <v/>
      </c>
      <c r="DW111" s="160" t="str">
        <f t="shared" si="167"/>
        <v/>
      </c>
      <c r="DX111" s="160" t="str">
        <f t="shared" si="168"/>
        <v/>
      </c>
      <c r="DY111" s="160" t="str">
        <f t="shared" si="169"/>
        <v/>
      </c>
      <c r="DZ111" s="6" t="str">
        <f t="shared" si="170"/>
        <v/>
      </c>
      <c r="EA111" s="105"/>
      <c r="EB111" s="159"/>
      <c r="EC111" s="159"/>
      <c r="ED111" s="168" t="str">
        <f t="shared" si="171"/>
        <v/>
      </c>
      <c r="EE111" s="5" t="str">
        <f t="shared" si="172"/>
        <v/>
      </c>
      <c r="EF111" s="159"/>
      <c r="EG111" s="159"/>
      <c r="EH111" s="168" t="str">
        <f t="shared" si="173"/>
        <v/>
      </c>
      <c r="EI111" s="5" t="str">
        <f t="shared" si="174"/>
        <v/>
      </c>
      <c r="EJ111" s="159"/>
      <c r="EK111" s="159"/>
      <c r="EL111" s="168" t="str">
        <f t="shared" si="175"/>
        <v/>
      </c>
      <c r="EM111" s="5" t="str">
        <f t="shared" si="176"/>
        <v/>
      </c>
      <c r="EN111" s="159"/>
      <c r="EO111" s="159"/>
      <c r="EP111" s="168" t="str">
        <f t="shared" si="177"/>
        <v/>
      </c>
      <c r="EQ111" s="5" t="str">
        <f t="shared" si="178"/>
        <v/>
      </c>
      <c r="ER111" s="476"/>
      <c r="ES111" s="476"/>
      <c r="ET111" s="168" t="str">
        <f t="shared" si="179"/>
        <v/>
      </c>
      <c r="EU111" s="5" t="str">
        <f t="shared" si="180"/>
        <v/>
      </c>
      <c r="EV111" s="160" t="str">
        <f t="shared" si="181"/>
        <v/>
      </c>
      <c r="EW111" s="160" t="str">
        <f t="shared" si="182"/>
        <v/>
      </c>
      <c r="EX111" s="160" t="str">
        <f t="shared" si="183"/>
        <v/>
      </c>
      <c r="EY111" s="6" t="str">
        <f t="shared" si="184"/>
        <v/>
      </c>
      <c r="EZ111" s="105"/>
      <c r="FA111" s="105"/>
      <c r="FB111" s="105"/>
      <c r="FC111" s="105"/>
      <c r="FD111" s="105"/>
      <c r="FE111" s="106" t="str">
        <f t="shared" si="185"/>
        <v/>
      </c>
      <c r="FF111" s="100" t="str">
        <f t="shared" si="186"/>
        <v xml:space="preserve"> </v>
      </c>
      <c r="FG111" s="105"/>
      <c r="FH111" s="105"/>
      <c r="FI111" s="105"/>
      <c r="FJ111" s="105"/>
      <c r="FK111" s="105"/>
      <c r="FL111" s="107" t="str">
        <f t="shared" si="187"/>
        <v/>
      </c>
      <c r="FM111" s="101" t="str">
        <f t="shared" si="188"/>
        <v xml:space="preserve"> </v>
      </c>
      <c r="FN111" s="105"/>
      <c r="FO111" s="105"/>
      <c r="FP111" s="105"/>
      <c r="FQ111" s="105"/>
      <c r="FR111" s="105"/>
      <c r="FS111" s="204" t="str">
        <f t="shared" si="189"/>
        <v/>
      </c>
      <c r="FT111" s="205" t="str">
        <f t="shared" si="190"/>
        <v xml:space="preserve"> </v>
      </c>
      <c r="FU111" s="477"/>
      <c r="FV111" s="316" t="str">
        <f>IF(AND(C111=""),"-",VLOOKUP(B111,Register!$A$7:$AM$311,19,FALSE))</f>
        <v>-</v>
      </c>
      <c r="FW111" s="7" t="str">
        <f>IF(AND(C111=""),"-",VLOOKUP(B111,Register!$A$7:$AM$311,20,FALSE))</f>
        <v>-</v>
      </c>
      <c r="FX111" s="7" t="str">
        <f>IF(AND(C111=""),"-",VLOOKUP(B111,Register!$A$7:$AM$311,21,FALSE))</f>
        <v>-</v>
      </c>
      <c r="FY111" s="7" t="str">
        <f>IF(AND(C111=""),"-",VLOOKUP(B111,Register!$A$7:$AM$311,22,FALSE))</f>
        <v>-</v>
      </c>
      <c r="FZ111" s="7" t="str">
        <f>IF(AND(C111=""),"-",VLOOKUP(B111,Register!$A$7:$AM$311,23,FALSE))</f>
        <v>-</v>
      </c>
      <c r="GA111" s="7" t="str">
        <f>IF(AND(C111=""),"-",VLOOKUP(B111,Register!$A$7:$AM$311,24,FALSE))</f>
        <v>-</v>
      </c>
      <c r="GB111" s="7" t="str">
        <f>IF(AND(C111=""),"-",VLOOKUP(B111,Register!$A$7:$AM$311,25,FALSE))</f>
        <v>-</v>
      </c>
      <c r="GC111" s="7" t="str">
        <f>IF(AND(C111=""),"-",VLOOKUP(B111,Register!$A$7:$AM$311,26,FALSE))</f>
        <v>-</v>
      </c>
      <c r="GD111" s="7" t="str">
        <f>IF(AND(C111=""),"-",VLOOKUP(B111,Register!$A$7:$AM$311,27,FALSE))</f>
        <v>-</v>
      </c>
      <c r="GE111" s="7" t="str">
        <f>IF(AND(C111=""),"-",VLOOKUP(B111,Register!$A$7:$AM$311,28,FALSE))</f>
        <v>-</v>
      </c>
      <c r="GF111" s="7" t="str">
        <f>IF(AND(C111=""),"-",VLOOKUP(B111,Register!$A$7:$AM$311,29,FALSE))</f>
        <v>-</v>
      </c>
      <c r="GG111" s="7" t="str">
        <f>IF(AND(C111=""),"-",VLOOKUP(B111,Register!$A$7:$AM$311,30,FALSE))</f>
        <v>-</v>
      </c>
      <c r="GH111" s="8" t="str">
        <f>IF(AND(C111=""),"-",VLOOKUP(B111,Register!$A$7:$AM$311,31,FALSE))</f>
        <v>-</v>
      </c>
      <c r="GI111" s="309" t="str">
        <f>IF(AND(C111=""),"",VLOOKUP(B111,Register!$A$7:$CL$311,36,FALSE))</f>
        <v/>
      </c>
      <c r="GJ111" s="182" t="str">
        <f t="shared" si="191"/>
        <v/>
      </c>
      <c r="GK111" s="312" t="str">
        <f t="shared" si="192"/>
        <v/>
      </c>
      <c r="GL111" s="314" t="str">
        <f t="shared" si="193"/>
        <v/>
      </c>
      <c r="GM111" s="3"/>
      <c r="GR111" s="3"/>
      <c r="GS111" s="3"/>
      <c r="GT111" s="3"/>
      <c r="GU111" s="3"/>
      <c r="GV111" s="3"/>
      <c r="GW111" s="3"/>
      <c r="GX111" s="3"/>
      <c r="GY111" s="3"/>
      <c r="GZ111" s="3"/>
      <c r="HA111" s="3"/>
      <c r="HB111" s="3"/>
      <c r="HC111" s="3"/>
      <c r="HD111" s="3"/>
      <c r="HE111" s="3"/>
      <c r="HF111" s="3"/>
      <c r="HG111" s="3"/>
      <c r="HH111" s="3"/>
      <c r="HI111" s="3"/>
      <c r="HJ111" s="3"/>
      <c r="HK111" s="3"/>
      <c r="HL111" s="3"/>
      <c r="HM111" s="3"/>
      <c r="HW111" s="321" t="str">
        <f>IF(ISNA(VLOOKUP(B111,Register!A$7:Z$315,9,FALSE)),"",VLOOKUP(B111,Register!A$7:Z$315,9,FALSE))</f>
        <v/>
      </c>
      <c r="HX111" s="321" t="str">
        <f>IF(ISNA(VLOOKUP(B111,Register!A$7:Z$315,12,FALSE)),"",VLOOKUP(B111,Register!A$7:Z$315,12,FALSE))</f>
        <v/>
      </c>
      <c r="HY111" s="321" t="str">
        <f t="shared" si="194"/>
        <v/>
      </c>
      <c r="HZ111" s="321" t="str">
        <f t="shared" si="195"/>
        <v/>
      </c>
      <c r="IA111" s="321" t="str">
        <f t="shared" si="196"/>
        <v/>
      </c>
      <c r="IB111" s="321" t="str">
        <f t="shared" si="197"/>
        <v/>
      </c>
      <c r="IC111" s="321" t="str">
        <f t="shared" si="198"/>
        <v/>
      </c>
      <c r="ID111" s="321" t="str">
        <f t="shared" si="199"/>
        <v/>
      </c>
      <c r="IE111" s="321" t="str">
        <f t="shared" si="200"/>
        <v/>
      </c>
      <c r="IF111" s="321" t="str">
        <f t="shared" si="201"/>
        <v/>
      </c>
    </row>
    <row r="112" spans="1:240" ht="21">
      <c r="A112" s="172">
        <v>100</v>
      </c>
      <c r="B112" s="197"/>
      <c r="C112" s="196" t="str">
        <f>IF(ISNA(VLOOKUP(B112,Register!A$7:Z$315,3,FALSE)),"",VLOOKUP(B112,Register!A$7:Z$315,3,FALSE))</f>
        <v/>
      </c>
      <c r="D112" s="196" t="str">
        <f>IF(ISNA(VLOOKUP(B112,Register!A$7:Z$315,4,FALSE)),"",VLOOKUP(B112,Register!A$7:Z$315,4,FALSE))</f>
        <v/>
      </c>
      <c r="E112" s="195" t="str">
        <f>IF(ISNA(VLOOKUP(B112,Register!A$7:Z$315,6,FALSE)),"",VLOOKUP(B112,Register!A$7:Z$315,6,FALSE))</f>
        <v/>
      </c>
      <c r="F112" s="105"/>
      <c r="G112" s="159"/>
      <c r="H112" s="159"/>
      <c r="I112" s="168" t="str">
        <f t="shared" si="103"/>
        <v/>
      </c>
      <c r="J112" s="5" t="str">
        <f t="shared" si="104"/>
        <v/>
      </c>
      <c r="K112" s="159"/>
      <c r="L112" s="159"/>
      <c r="M112" s="168" t="str">
        <f t="shared" si="105"/>
        <v/>
      </c>
      <c r="N112" s="5" t="str">
        <f t="shared" si="106"/>
        <v/>
      </c>
      <c r="O112" s="159"/>
      <c r="P112" s="159"/>
      <c r="Q112" s="168" t="str">
        <f t="shared" si="107"/>
        <v/>
      </c>
      <c r="R112" s="5" t="str">
        <f t="shared" si="108"/>
        <v/>
      </c>
      <c r="S112" s="159"/>
      <c r="T112" s="159"/>
      <c r="U112" s="168" t="str">
        <f t="shared" si="109"/>
        <v/>
      </c>
      <c r="V112" s="5" t="str">
        <f t="shared" si="110"/>
        <v/>
      </c>
      <c r="W112" s="476"/>
      <c r="X112" s="476"/>
      <c r="Y112" s="168" t="str">
        <f t="shared" si="111"/>
        <v/>
      </c>
      <c r="Z112" s="5" t="str">
        <f t="shared" si="112"/>
        <v/>
      </c>
      <c r="AA112" s="160" t="str">
        <f>IF(AND(B112=""),"",SUM(G112+K112+O112+S112+W112))</f>
        <v/>
      </c>
      <c r="AB112" s="160" t="str">
        <f t="shared" si="102"/>
        <v/>
      </c>
      <c r="AC112" s="160" t="str">
        <f t="shared" si="113"/>
        <v/>
      </c>
      <c r="AD112" s="6" t="str">
        <f t="shared" si="114"/>
        <v/>
      </c>
      <c r="AE112" s="105"/>
      <c r="AF112" s="159"/>
      <c r="AG112" s="159"/>
      <c r="AH112" s="168" t="str">
        <f t="shared" si="115"/>
        <v/>
      </c>
      <c r="AI112" s="5" t="str">
        <f t="shared" si="116"/>
        <v/>
      </c>
      <c r="AJ112" s="159"/>
      <c r="AK112" s="159"/>
      <c r="AL112" s="168" t="str">
        <f t="shared" si="117"/>
        <v/>
      </c>
      <c r="AM112" s="5" t="str">
        <f t="shared" si="118"/>
        <v/>
      </c>
      <c r="AN112" s="159"/>
      <c r="AO112" s="159"/>
      <c r="AP112" s="168" t="str">
        <f t="shared" si="119"/>
        <v/>
      </c>
      <c r="AQ112" s="5" t="str">
        <f t="shared" si="120"/>
        <v/>
      </c>
      <c r="AR112" s="159"/>
      <c r="AS112" s="159"/>
      <c r="AT112" s="168" t="str">
        <f t="shared" si="121"/>
        <v/>
      </c>
      <c r="AU112" s="5" t="str">
        <f t="shared" si="122"/>
        <v/>
      </c>
      <c r="AV112" s="476"/>
      <c r="AW112" s="476"/>
      <c r="AX112" s="168" t="str">
        <f t="shared" si="123"/>
        <v/>
      </c>
      <c r="AY112" s="5" t="str">
        <f t="shared" si="124"/>
        <v/>
      </c>
      <c r="AZ112" s="160" t="str">
        <f t="shared" si="125"/>
        <v/>
      </c>
      <c r="BA112" s="160" t="str">
        <f t="shared" si="126"/>
        <v/>
      </c>
      <c r="BB112" s="160" t="str">
        <f t="shared" si="127"/>
        <v/>
      </c>
      <c r="BC112" s="6" t="str">
        <f t="shared" si="128"/>
        <v/>
      </c>
      <c r="BD112" s="105"/>
      <c r="BE112" s="159"/>
      <c r="BF112" s="159"/>
      <c r="BG112" s="168" t="str">
        <f t="shared" si="129"/>
        <v/>
      </c>
      <c r="BH112" s="5" t="str">
        <f t="shared" si="130"/>
        <v/>
      </c>
      <c r="BI112" s="159"/>
      <c r="BJ112" s="159"/>
      <c r="BK112" s="168" t="str">
        <f t="shared" si="131"/>
        <v/>
      </c>
      <c r="BL112" s="5" t="str">
        <f t="shared" si="132"/>
        <v/>
      </c>
      <c r="BM112" s="159"/>
      <c r="BN112" s="159"/>
      <c r="BO112" s="168" t="str">
        <f t="shared" si="133"/>
        <v/>
      </c>
      <c r="BP112" s="5" t="str">
        <f t="shared" si="134"/>
        <v/>
      </c>
      <c r="BQ112" s="159"/>
      <c r="BR112" s="159"/>
      <c r="BS112" s="168" t="str">
        <f t="shared" si="135"/>
        <v/>
      </c>
      <c r="BT112" s="5" t="str">
        <f t="shared" si="136"/>
        <v/>
      </c>
      <c r="BU112" s="476"/>
      <c r="BV112" s="476"/>
      <c r="BW112" s="168" t="str">
        <f t="shared" si="137"/>
        <v/>
      </c>
      <c r="BX112" s="5" t="str">
        <f t="shared" si="138"/>
        <v/>
      </c>
      <c r="BY112" s="160" t="str">
        <f t="shared" si="139"/>
        <v/>
      </c>
      <c r="BZ112" s="160" t="str">
        <f t="shared" si="140"/>
        <v/>
      </c>
      <c r="CA112" s="160" t="str">
        <f t="shared" si="141"/>
        <v/>
      </c>
      <c r="CB112" s="6" t="str">
        <f t="shared" si="142"/>
        <v/>
      </c>
      <c r="CC112" s="105"/>
      <c r="CD112" s="159"/>
      <c r="CE112" s="159"/>
      <c r="CF112" s="168" t="str">
        <f t="shared" si="143"/>
        <v/>
      </c>
      <c r="CG112" s="5" t="str">
        <f t="shared" si="144"/>
        <v/>
      </c>
      <c r="CH112" s="159"/>
      <c r="CI112" s="159"/>
      <c r="CJ112" s="168" t="str">
        <f t="shared" si="145"/>
        <v/>
      </c>
      <c r="CK112" s="5" t="str">
        <f t="shared" si="146"/>
        <v/>
      </c>
      <c r="CL112" s="159"/>
      <c r="CM112" s="159"/>
      <c r="CN112" s="168" t="str">
        <f t="shared" si="147"/>
        <v/>
      </c>
      <c r="CO112" s="5" t="str">
        <f t="shared" si="148"/>
        <v/>
      </c>
      <c r="CP112" s="159"/>
      <c r="CQ112" s="159"/>
      <c r="CR112" s="168" t="str">
        <f t="shared" si="149"/>
        <v/>
      </c>
      <c r="CS112" s="5" t="str">
        <f t="shared" si="150"/>
        <v/>
      </c>
      <c r="CT112" s="476"/>
      <c r="CU112" s="476"/>
      <c r="CV112" s="168" t="str">
        <f t="shared" si="151"/>
        <v/>
      </c>
      <c r="CW112" s="5" t="str">
        <f t="shared" si="152"/>
        <v/>
      </c>
      <c r="CX112" s="160" t="str">
        <f t="shared" si="153"/>
        <v/>
      </c>
      <c r="CY112" s="160" t="str">
        <f t="shared" si="154"/>
        <v/>
      </c>
      <c r="CZ112" s="160" t="str">
        <f t="shared" si="155"/>
        <v/>
      </c>
      <c r="DA112" s="6" t="str">
        <f t="shared" si="156"/>
        <v/>
      </c>
      <c r="DB112" s="105"/>
      <c r="DC112" s="159"/>
      <c r="DD112" s="159"/>
      <c r="DE112" s="168" t="str">
        <f t="shared" si="157"/>
        <v/>
      </c>
      <c r="DF112" s="5" t="str">
        <f t="shared" si="158"/>
        <v/>
      </c>
      <c r="DG112" s="159"/>
      <c r="DH112" s="159"/>
      <c r="DI112" s="168" t="str">
        <f t="shared" si="159"/>
        <v/>
      </c>
      <c r="DJ112" s="5" t="str">
        <f t="shared" si="160"/>
        <v/>
      </c>
      <c r="DK112" s="159"/>
      <c r="DL112" s="159"/>
      <c r="DM112" s="168" t="str">
        <f t="shared" si="161"/>
        <v/>
      </c>
      <c r="DN112" s="5" t="str">
        <f t="shared" si="162"/>
        <v/>
      </c>
      <c r="DO112" s="159"/>
      <c r="DP112" s="159"/>
      <c r="DQ112" s="168" t="str">
        <f t="shared" si="163"/>
        <v/>
      </c>
      <c r="DR112" s="5" t="str">
        <f t="shared" si="164"/>
        <v/>
      </c>
      <c r="DS112" s="476"/>
      <c r="DT112" s="476"/>
      <c r="DU112" s="168" t="str">
        <f t="shared" si="165"/>
        <v/>
      </c>
      <c r="DV112" s="5" t="str">
        <f t="shared" si="166"/>
        <v/>
      </c>
      <c r="DW112" s="160" t="str">
        <f t="shared" si="167"/>
        <v/>
      </c>
      <c r="DX112" s="160" t="str">
        <f t="shared" si="168"/>
        <v/>
      </c>
      <c r="DY112" s="160" t="str">
        <f t="shared" si="169"/>
        <v/>
      </c>
      <c r="DZ112" s="6" t="str">
        <f t="shared" si="170"/>
        <v/>
      </c>
      <c r="EA112" s="105"/>
      <c r="EB112" s="159"/>
      <c r="EC112" s="159"/>
      <c r="ED112" s="168" t="str">
        <f t="shared" si="171"/>
        <v/>
      </c>
      <c r="EE112" s="5" t="str">
        <f t="shared" si="172"/>
        <v/>
      </c>
      <c r="EF112" s="159"/>
      <c r="EG112" s="159"/>
      <c r="EH112" s="168" t="str">
        <f t="shared" si="173"/>
        <v/>
      </c>
      <c r="EI112" s="5" t="str">
        <f t="shared" si="174"/>
        <v/>
      </c>
      <c r="EJ112" s="159"/>
      <c r="EK112" s="159"/>
      <c r="EL112" s="168" t="str">
        <f t="shared" si="175"/>
        <v/>
      </c>
      <c r="EM112" s="5" t="str">
        <f t="shared" si="176"/>
        <v/>
      </c>
      <c r="EN112" s="159"/>
      <c r="EO112" s="159"/>
      <c r="EP112" s="168" t="str">
        <f t="shared" si="177"/>
        <v/>
      </c>
      <c r="EQ112" s="5" t="str">
        <f t="shared" si="178"/>
        <v/>
      </c>
      <c r="ER112" s="476"/>
      <c r="ES112" s="476"/>
      <c r="ET112" s="168" t="str">
        <f t="shared" si="179"/>
        <v/>
      </c>
      <c r="EU112" s="5" t="str">
        <f t="shared" si="180"/>
        <v/>
      </c>
      <c r="EV112" s="160" t="str">
        <f t="shared" si="181"/>
        <v/>
      </c>
      <c r="EW112" s="160" t="str">
        <f t="shared" si="182"/>
        <v/>
      </c>
      <c r="EX112" s="160" t="str">
        <f t="shared" si="183"/>
        <v/>
      </c>
      <c r="EY112" s="6" t="str">
        <f t="shared" si="184"/>
        <v/>
      </c>
      <c r="EZ112" s="105"/>
      <c r="FA112" s="105"/>
      <c r="FB112" s="105"/>
      <c r="FC112" s="105"/>
      <c r="FD112" s="105"/>
      <c r="FE112" s="106" t="str">
        <f t="shared" si="185"/>
        <v/>
      </c>
      <c r="FF112" s="100" t="str">
        <f t="shared" si="186"/>
        <v xml:space="preserve"> </v>
      </c>
      <c r="FG112" s="105"/>
      <c r="FH112" s="105"/>
      <c r="FI112" s="105"/>
      <c r="FJ112" s="105"/>
      <c r="FK112" s="105"/>
      <c r="FL112" s="107" t="str">
        <f t="shared" si="187"/>
        <v/>
      </c>
      <c r="FM112" s="101" t="str">
        <f t="shared" si="188"/>
        <v xml:space="preserve"> </v>
      </c>
      <c r="FN112" s="105"/>
      <c r="FO112" s="105"/>
      <c r="FP112" s="105"/>
      <c r="FQ112" s="105"/>
      <c r="FR112" s="105"/>
      <c r="FS112" s="204" t="str">
        <f t="shared" si="189"/>
        <v/>
      </c>
      <c r="FT112" s="205" t="str">
        <f t="shared" si="190"/>
        <v xml:space="preserve"> </v>
      </c>
      <c r="FU112" s="477"/>
      <c r="FV112" s="316" t="str">
        <f>IF(AND(C112=""),"-",VLOOKUP(B112,Register!$A$7:$AM$311,19,FALSE))</f>
        <v>-</v>
      </c>
      <c r="FW112" s="7" t="str">
        <f>IF(AND(C112=""),"-",VLOOKUP(B112,Register!$A$7:$AM$311,20,FALSE))</f>
        <v>-</v>
      </c>
      <c r="FX112" s="7" t="str">
        <f>IF(AND(C112=""),"-",VLOOKUP(B112,Register!$A$7:$AM$311,21,FALSE))</f>
        <v>-</v>
      </c>
      <c r="FY112" s="7" t="str">
        <f>IF(AND(C112=""),"-",VLOOKUP(B112,Register!$A$7:$AM$311,22,FALSE))</f>
        <v>-</v>
      </c>
      <c r="FZ112" s="7" t="str">
        <f>IF(AND(C112=""),"-",VLOOKUP(B112,Register!$A$7:$AM$311,23,FALSE))</f>
        <v>-</v>
      </c>
      <c r="GA112" s="7" t="str">
        <f>IF(AND(C112=""),"-",VLOOKUP(B112,Register!$A$7:$AM$311,24,FALSE))</f>
        <v>-</v>
      </c>
      <c r="GB112" s="7" t="str">
        <f>IF(AND(C112=""),"-",VLOOKUP(B112,Register!$A$7:$AM$311,25,FALSE))</f>
        <v>-</v>
      </c>
      <c r="GC112" s="7" t="str">
        <f>IF(AND(C112=""),"-",VLOOKUP(B112,Register!$A$7:$AM$311,26,FALSE))</f>
        <v>-</v>
      </c>
      <c r="GD112" s="7" t="str">
        <f>IF(AND(C112=""),"-",VLOOKUP(B112,Register!$A$7:$AM$311,27,FALSE))</f>
        <v>-</v>
      </c>
      <c r="GE112" s="7" t="str">
        <f>IF(AND(C112=""),"-",VLOOKUP(B112,Register!$A$7:$AM$311,28,FALSE))</f>
        <v>-</v>
      </c>
      <c r="GF112" s="7" t="str">
        <f>IF(AND(C112=""),"-",VLOOKUP(B112,Register!$A$7:$AM$311,29,FALSE))</f>
        <v>-</v>
      </c>
      <c r="GG112" s="7" t="str">
        <f>IF(AND(C112=""),"-",VLOOKUP(B112,Register!$A$7:$AM$311,30,FALSE))</f>
        <v>-</v>
      </c>
      <c r="GH112" s="8" t="str">
        <f>IF(AND(C112=""),"-",VLOOKUP(B112,Register!$A$7:$AM$311,31,FALSE))</f>
        <v>-</v>
      </c>
      <c r="GI112" s="309" t="str">
        <f>IF(AND(C112=""),"",VLOOKUP(B112,Register!$A$7:$CL$311,36,FALSE))</f>
        <v/>
      </c>
      <c r="GJ112" s="182" t="str">
        <f t="shared" si="191"/>
        <v/>
      </c>
      <c r="GK112" s="312" t="str">
        <f t="shared" si="192"/>
        <v/>
      </c>
      <c r="GL112" s="314" t="str">
        <f t="shared" si="193"/>
        <v/>
      </c>
      <c r="GM112" s="3"/>
      <c r="GR112" s="3"/>
      <c r="GS112" s="3"/>
      <c r="GT112" s="3"/>
      <c r="GU112" s="3"/>
      <c r="GV112" s="3"/>
      <c r="GW112" s="3"/>
      <c r="GX112" s="3"/>
      <c r="GY112" s="3"/>
      <c r="GZ112" s="3"/>
      <c r="HA112" s="3"/>
      <c r="HB112" s="3"/>
      <c r="HC112" s="3"/>
      <c r="HD112" s="3"/>
      <c r="HE112" s="3"/>
      <c r="HF112" s="3"/>
      <c r="HG112" s="3"/>
      <c r="HH112" s="3"/>
      <c r="HI112" s="3"/>
      <c r="HJ112" s="3"/>
      <c r="HK112" s="3"/>
      <c r="HL112" s="3"/>
      <c r="HM112" s="3"/>
      <c r="HW112" s="321" t="str">
        <f>IF(ISNA(VLOOKUP(B112,Register!A$7:Z$315,9,FALSE)),"",VLOOKUP(B112,Register!A$7:Z$315,9,FALSE))</f>
        <v/>
      </c>
      <c r="HX112" s="321" t="str">
        <f>IF(ISNA(VLOOKUP(B112,Register!A$7:Z$315,12,FALSE)),"",VLOOKUP(B112,Register!A$7:Z$315,12,FALSE))</f>
        <v/>
      </c>
      <c r="HY112" s="321" t="str">
        <f t="shared" si="194"/>
        <v/>
      </c>
      <c r="HZ112" s="321" t="str">
        <f t="shared" si="195"/>
        <v/>
      </c>
      <c r="IA112" s="321" t="str">
        <f t="shared" si="196"/>
        <v/>
      </c>
      <c r="IB112" s="321" t="str">
        <f t="shared" si="197"/>
        <v/>
      </c>
      <c r="IC112" s="321" t="str">
        <f t="shared" si="198"/>
        <v/>
      </c>
      <c r="ID112" s="321" t="str">
        <f t="shared" si="199"/>
        <v/>
      </c>
      <c r="IE112" s="321" t="str">
        <f t="shared" si="200"/>
        <v/>
      </c>
      <c r="IF112" s="321" t="str">
        <f t="shared" si="201"/>
        <v/>
      </c>
    </row>
    <row r="113" spans="1:240" ht="20.25">
      <c r="A113" s="1"/>
      <c r="B113" s="682" t="s">
        <v>616</v>
      </c>
      <c r="C113" s="683"/>
      <c r="D113" s="683"/>
      <c r="E113" s="683"/>
      <c r="F113" s="170">
        <f>COUNTIF(F13:F112,"A+")</f>
        <v>0</v>
      </c>
      <c r="G113" s="671"/>
      <c r="H113" s="671"/>
      <c r="I113" s="671"/>
      <c r="J113" s="170">
        <f>COUNTIF(J13:J112,"A+")</f>
        <v>3</v>
      </c>
      <c r="K113" s="671"/>
      <c r="L113" s="671"/>
      <c r="M113" s="671"/>
      <c r="N113" s="170">
        <f>COUNTIF(N13:N112,"A+")</f>
        <v>2</v>
      </c>
      <c r="O113" s="671"/>
      <c r="P113" s="671"/>
      <c r="Q113" s="671"/>
      <c r="R113" s="170">
        <f>COUNTIF(R13:R112,"A+")</f>
        <v>1</v>
      </c>
      <c r="S113" s="671"/>
      <c r="T113" s="671"/>
      <c r="U113" s="671"/>
      <c r="V113" s="170">
        <f>COUNTIF(V13:V112,"A+")</f>
        <v>3</v>
      </c>
      <c r="W113" s="671"/>
      <c r="X113" s="671"/>
      <c r="Y113" s="671"/>
      <c r="Z113" s="170">
        <f>COUNTIF(Z13:Z112,"A+")</f>
        <v>0</v>
      </c>
      <c r="AA113" s="671"/>
      <c r="AB113" s="671"/>
      <c r="AC113" s="671"/>
      <c r="AD113" s="170">
        <f>COUNTIF(AD13:AD112,"A+")</f>
        <v>0</v>
      </c>
      <c r="AE113" s="170">
        <f>COUNTIF(AE13:AE112,"A+")</f>
        <v>0</v>
      </c>
      <c r="AF113" s="671"/>
      <c r="AG113" s="671"/>
      <c r="AH113" s="671"/>
      <c r="AI113" s="170">
        <f>COUNTIF(AI13:AI112,"A+")</f>
        <v>3</v>
      </c>
      <c r="AJ113" s="671"/>
      <c r="AK113" s="671"/>
      <c r="AL113" s="671"/>
      <c r="AM113" s="170">
        <f>COUNTIF(AM13:AM112,"A+")</f>
        <v>2</v>
      </c>
      <c r="AN113" s="671"/>
      <c r="AO113" s="671"/>
      <c r="AP113" s="671"/>
      <c r="AQ113" s="170">
        <f>COUNTIF(AQ13:AQ112,"A+")</f>
        <v>1</v>
      </c>
      <c r="AR113" s="671"/>
      <c r="AS113" s="671"/>
      <c r="AT113" s="671"/>
      <c r="AU113" s="170">
        <f>COUNTIF(AU13:AU112,"A+")</f>
        <v>3</v>
      </c>
      <c r="AV113" s="671"/>
      <c r="AW113" s="671"/>
      <c r="AX113" s="671"/>
      <c r="AY113" s="170">
        <f>COUNTIF(AY13:AY112,"A+")</f>
        <v>0</v>
      </c>
      <c r="AZ113" s="671"/>
      <c r="BA113" s="671"/>
      <c r="BB113" s="671"/>
      <c r="BC113" s="170">
        <f>COUNTIF(BC13:BC112,"A+")</f>
        <v>0</v>
      </c>
      <c r="BD113" s="170">
        <f>COUNTIF(BD13:BD112,"A+")</f>
        <v>0</v>
      </c>
      <c r="BE113" s="671"/>
      <c r="BF113" s="671"/>
      <c r="BG113" s="671"/>
      <c r="BH113" s="170">
        <f>COUNTIF(BH13:BH112,"A+")</f>
        <v>3</v>
      </c>
      <c r="BI113" s="671"/>
      <c r="BJ113" s="671"/>
      <c r="BK113" s="671"/>
      <c r="BL113" s="170">
        <f>COUNTIF(BL13:BL112,"A+")</f>
        <v>2</v>
      </c>
      <c r="BM113" s="671"/>
      <c r="BN113" s="671"/>
      <c r="BO113" s="671"/>
      <c r="BP113" s="170">
        <f>COUNTIF(BP13:BP112,"A+")</f>
        <v>1</v>
      </c>
      <c r="BQ113" s="671"/>
      <c r="BR113" s="671"/>
      <c r="BS113" s="671"/>
      <c r="BT113" s="170">
        <f>COUNTIF(BT13:BT112,"A+")</f>
        <v>3</v>
      </c>
      <c r="BU113" s="671"/>
      <c r="BV113" s="671"/>
      <c r="BW113" s="671"/>
      <c r="BX113" s="170">
        <f>COUNTIF(BX13:BX112,"A+")</f>
        <v>0</v>
      </c>
      <c r="BY113" s="671"/>
      <c r="BZ113" s="671"/>
      <c r="CA113" s="671"/>
      <c r="CB113" s="170">
        <f>COUNTIF(CB13:CB112,"A+")</f>
        <v>0</v>
      </c>
      <c r="CC113" s="170">
        <f>COUNTIF(CC13:CC112,"A+")</f>
        <v>0</v>
      </c>
      <c r="CD113" s="671"/>
      <c r="CE113" s="671"/>
      <c r="CF113" s="671"/>
      <c r="CG113" s="170">
        <f>COUNTIF(CG13:CG112,"A+")</f>
        <v>3</v>
      </c>
      <c r="CH113" s="671"/>
      <c r="CI113" s="671"/>
      <c r="CJ113" s="671"/>
      <c r="CK113" s="170">
        <f>COUNTIF(CK13:CK112,"A+")</f>
        <v>2</v>
      </c>
      <c r="CL113" s="671"/>
      <c r="CM113" s="671"/>
      <c r="CN113" s="671"/>
      <c r="CO113" s="170">
        <f>COUNTIF(CO13:CO112,"A+")</f>
        <v>1</v>
      </c>
      <c r="CP113" s="671"/>
      <c r="CQ113" s="671"/>
      <c r="CR113" s="671"/>
      <c r="CS113" s="170">
        <f>COUNTIF(CS13:CS112,"A+")</f>
        <v>3</v>
      </c>
      <c r="CT113" s="671"/>
      <c r="CU113" s="671"/>
      <c r="CV113" s="671"/>
      <c r="CW113" s="170">
        <f>COUNTIF(CW13:CW112,"A+")</f>
        <v>0</v>
      </c>
      <c r="CX113" s="671"/>
      <c r="CY113" s="671"/>
      <c r="CZ113" s="671"/>
      <c r="DA113" s="170">
        <f>COUNTIF(DA13:DA112,"A+")</f>
        <v>0</v>
      </c>
      <c r="DB113" s="170">
        <f>COUNTIF(DB13:DB112,"A+")</f>
        <v>0</v>
      </c>
      <c r="DC113" s="671"/>
      <c r="DD113" s="671"/>
      <c r="DE113" s="671"/>
      <c r="DF113" s="170">
        <f>COUNTIF(DF13:DF112,"A+")</f>
        <v>3</v>
      </c>
      <c r="DG113" s="671"/>
      <c r="DH113" s="671"/>
      <c r="DI113" s="671"/>
      <c r="DJ113" s="170">
        <f>COUNTIF(DJ13:DJ112,"A+")</f>
        <v>2</v>
      </c>
      <c r="DK113" s="671"/>
      <c r="DL113" s="671"/>
      <c r="DM113" s="671"/>
      <c r="DN113" s="170">
        <f>COUNTIF(DN13:DN112,"A+")</f>
        <v>1</v>
      </c>
      <c r="DO113" s="672"/>
      <c r="DP113" s="673"/>
      <c r="DQ113" s="674"/>
      <c r="DR113" s="170">
        <f>COUNTIF(DR13:DR112,"A+")</f>
        <v>3</v>
      </c>
      <c r="DS113" s="671"/>
      <c r="DT113" s="671"/>
      <c r="DU113" s="671"/>
      <c r="DV113" s="170">
        <f>COUNTIF(DV13:DV112,"A+")</f>
        <v>0</v>
      </c>
      <c r="DW113" s="671"/>
      <c r="DX113" s="671"/>
      <c r="DY113" s="671"/>
      <c r="DZ113" s="170">
        <f>COUNTIF(DZ13:DZ112,"A+")</f>
        <v>0</v>
      </c>
      <c r="EA113" s="170">
        <f>COUNTIF(EA13:EA112,"A+")</f>
        <v>0</v>
      </c>
      <c r="EB113" s="671"/>
      <c r="EC113" s="671"/>
      <c r="ED113" s="671"/>
      <c r="EE113" s="170">
        <f>COUNTIF(EE13:EE112,"A+")</f>
        <v>3</v>
      </c>
      <c r="EF113" s="671"/>
      <c r="EG113" s="671"/>
      <c r="EH113" s="671"/>
      <c r="EI113" s="170">
        <f>COUNTIF(EI13:EI112,"A+")</f>
        <v>2</v>
      </c>
      <c r="EJ113" s="671"/>
      <c r="EK113" s="671"/>
      <c r="EL113" s="671"/>
      <c r="EM113" s="170">
        <f>COUNTIF(EM13:EM112,"A+")</f>
        <v>1</v>
      </c>
      <c r="EN113" s="671"/>
      <c r="EO113" s="671"/>
      <c r="EP113" s="671"/>
      <c r="EQ113" s="170">
        <f>COUNTIF(EQ13:EQ112,"A+")</f>
        <v>3</v>
      </c>
      <c r="ER113" s="671"/>
      <c r="ES113" s="671"/>
      <c r="ET113" s="671"/>
      <c r="EU113" s="170">
        <f>COUNTIF(EU13:EU112,"A+")</f>
        <v>0</v>
      </c>
      <c r="EV113" s="671"/>
      <c r="EW113" s="671"/>
      <c r="EX113" s="671"/>
      <c r="EY113" s="170">
        <f>COUNTIF(EY13:EY112,"A+")</f>
        <v>0</v>
      </c>
      <c r="EZ113" s="99"/>
      <c r="FA113" s="99"/>
      <c r="FB113" s="99"/>
      <c r="FC113" s="99"/>
      <c r="FD113" s="99"/>
      <c r="FE113" s="102" t="s">
        <v>617</v>
      </c>
      <c r="FF113" s="170">
        <f>COUNTIF(FF13:FF112,"A+")</f>
        <v>3</v>
      </c>
      <c r="FG113" s="99"/>
      <c r="FH113" s="99"/>
      <c r="FI113" s="99"/>
      <c r="FJ113" s="99"/>
      <c r="FK113" s="99"/>
      <c r="FL113" s="102" t="s">
        <v>617</v>
      </c>
      <c r="FM113" s="170">
        <f>COUNTIF(FM13:FM112,"A+")</f>
        <v>4</v>
      </c>
      <c r="FN113" s="99"/>
      <c r="FO113" s="99"/>
      <c r="FP113" s="99"/>
      <c r="FQ113" s="99"/>
      <c r="FR113" s="99"/>
      <c r="FS113" s="102" t="s">
        <v>617</v>
      </c>
      <c r="FT113" s="170">
        <f>COUNTIF(FT13:FT112,"A+")</f>
        <v>5</v>
      </c>
      <c r="FU113" s="99"/>
      <c r="FV113" s="31">
        <f>IF(AND(FV11=""),"",SUM(FV13:FV112))</f>
        <v>214</v>
      </c>
      <c r="FW113" s="31">
        <f t="shared" ref="FW113:GH113" si="202">IF(AND(FW11=""),"",SUM(FW13:FW112))</f>
        <v>210</v>
      </c>
      <c r="FX113" s="31">
        <f t="shared" si="202"/>
        <v>676</v>
      </c>
      <c r="FY113" s="31">
        <f t="shared" si="202"/>
        <v>646</v>
      </c>
      <c r="FZ113" s="31" t="str">
        <f t="shared" si="202"/>
        <v/>
      </c>
      <c r="GA113" s="31" t="str">
        <f t="shared" si="202"/>
        <v/>
      </c>
      <c r="GB113" s="31" t="str">
        <f t="shared" si="202"/>
        <v/>
      </c>
      <c r="GC113" s="31" t="str">
        <f t="shared" si="202"/>
        <v/>
      </c>
      <c r="GD113" s="31" t="str">
        <f t="shared" si="202"/>
        <v/>
      </c>
      <c r="GE113" s="31" t="str">
        <f t="shared" si="202"/>
        <v/>
      </c>
      <c r="GF113" s="31" t="str">
        <f t="shared" si="202"/>
        <v/>
      </c>
      <c r="GG113" s="31" t="str">
        <f t="shared" si="202"/>
        <v/>
      </c>
      <c r="GH113" s="31">
        <f t="shared" si="202"/>
        <v>1536</v>
      </c>
      <c r="GI113" s="59" t="s">
        <v>94</v>
      </c>
      <c r="GJ113" s="182"/>
      <c r="GK113" s="173"/>
      <c r="GL113" s="173"/>
      <c r="GM113" s="173"/>
      <c r="GN113" s="50"/>
      <c r="GO113" s="50"/>
      <c r="GP113" s="50"/>
      <c r="GQ113" s="50"/>
      <c r="GR113" s="3"/>
      <c r="GS113" s="3"/>
      <c r="GT113" s="3"/>
      <c r="GU113" s="3"/>
      <c r="GV113" s="3"/>
      <c r="GW113" s="3"/>
      <c r="GX113" s="3"/>
      <c r="GY113" s="3"/>
      <c r="GZ113" s="3"/>
      <c r="HA113" s="3"/>
      <c r="HB113" s="3"/>
      <c r="HC113" s="3"/>
      <c r="HD113" s="3"/>
      <c r="HE113" s="3"/>
      <c r="HF113" s="3"/>
      <c r="HG113" s="3"/>
      <c r="HH113" s="3"/>
      <c r="HI113" s="3"/>
      <c r="HJ113" s="3"/>
      <c r="HK113" s="3"/>
      <c r="HL113" s="3"/>
      <c r="HM113" s="3"/>
      <c r="HY113" s="377">
        <f>COUNTIF(HY13:HY112,"M")</f>
        <v>0</v>
      </c>
      <c r="HZ113" s="377">
        <f>COUNTIF(HZ13:HZ112,"F")</f>
        <v>0</v>
      </c>
      <c r="IA113" s="377">
        <f>COUNTIF(IA13:IA112,"M")</f>
        <v>3</v>
      </c>
      <c r="IB113" s="377">
        <f>COUNTIF(IB13:IB112,"F")</f>
        <v>5</v>
      </c>
      <c r="IC113" s="377">
        <f>COUNTIF(IC13:IC112,"M")</f>
        <v>4</v>
      </c>
      <c r="ID113" s="377">
        <f>COUNTIF(ID13:ID112,"F")</f>
        <v>2</v>
      </c>
      <c r="IE113" s="377">
        <f>COUNTIF(IE13:IE112,"M")</f>
        <v>0</v>
      </c>
      <c r="IF113" s="377">
        <f>COUNTIF(IF13:IF112,"F")</f>
        <v>0</v>
      </c>
    </row>
    <row r="114" spans="1:240" ht="20.25">
      <c r="A114" s="1"/>
      <c r="B114" s="677" t="s">
        <v>21</v>
      </c>
      <c r="C114" s="677"/>
      <c r="D114" s="677"/>
      <c r="E114" s="677"/>
      <c r="F114" s="170">
        <f>COUNTIF(F13:F112,"A")</f>
        <v>5</v>
      </c>
      <c r="G114" s="671"/>
      <c r="H114" s="671"/>
      <c r="I114" s="671"/>
      <c r="J114" s="170">
        <f>COUNTIF(J13:J112,"A")</f>
        <v>2</v>
      </c>
      <c r="K114" s="671"/>
      <c r="L114" s="671"/>
      <c r="M114" s="671"/>
      <c r="N114" s="170">
        <f>COUNTIF(N13:N112,"A")</f>
        <v>2</v>
      </c>
      <c r="O114" s="671"/>
      <c r="P114" s="671"/>
      <c r="Q114" s="671"/>
      <c r="R114" s="170">
        <f>COUNTIF(R13:R112,"A")</f>
        <v>1</v>
      </c>
      <c r="S114" s="671"/>
      <c r="T114" s="671"/>
      <c r="U114" s="671"/>
      <c r="V114" s="170">
        <f>COUNTIF(V13:V112,"A")</f>
        <v>1</v>
      </c>
      <c r="W114" s="671"/>
      <c r="X114" s="671"/>
      <c r="Y114" s="671"/>
      <c r="Z114" s="170">
        <f>COUNTIF(Z13:Z112,"A")</f>
        <v>0</v>
      </c>
      <c r="AA114" s="671"/>
      <c r="AB114" s="671"/>
      <c r="AC114" s="671"/>
      <c r="AD114" s="170">
        <f>COUNTIF(AD13:AD112,"A")</f>
        <v>0</v>
      </c>
      <c r="AE114" s="170">
        <f>COUNTIF(AE13:AE112,"A")</f>
        <v>5</v>
      </c>
      <c r="AF114" s="671"/>
      <c r="AG114" s="671"/>
      <c r="AH114" s="671"/>
      <c r="AI114" s="170">
        <f>COUNTIF(AI13:AI112,"A")</f>
        <v>2</v>
      </c>
      <c r="AJ114" s="671"/>
      <c r="AK114" s="671"/>
      <c r="AL114" s="671"/>
      <c r="AM114" s="170">
        <f>COUNTIF(AM13:AM112,"A")</f>
        <v>2</v>
      </c>
      <c r="AN114" s="671"/>
      <c r="AO114" s="671"/>
      <c r="AP114" s="671"/>
      <c r="AQ114" s="170">
        <f>COUNTIF(AQ13:AQ112,"A")</f>
        <v>1</v>
      </c>
      <c r="AR114" s="671"/>
      <c r="AS114" s="671"/>
      <c r="AT114" s="671"/>
      <c r="AU114" s="170">
        <f>COUNTIF(AU13:AU112,"A")</f>
        <v>1</v>
      </c>
      <c r="AV114" s="671"/>
      <c r="AW114" s="671"/>
      <c r="AX114" s="671"/>
      <c r="AY114" s="170">
        <f>COUNTIF(AY13:AY112,"A")</f>
        <v>0</v>
      </c>
      <c r="AZ114" s="671"/>
      <c r="BA114" s="671"/>
      <c r="BB114" s="671"/>
      <c r="BC114" s="170">
        <f>COUNTIF(BC13:BC112,"A")</f>
        <v>0</v>
      </c>
      <c r="BD114" s="170">
        <f>COUNTIF(BD13:BD112,"A")</f>
        <v>5</v>
      </c>
      <c r="BE114" s="671"/>
      <c r="BF114" s="671"/>
      <c r="BG114" s="671"/>
      <c r="BH114" s="170">
        <f>COUNTIF(BH13:BH112,"A")</f>
        <v>2</v>
      </c>
      <c r="BI114" s="671"/>
      <c r="BJ114" s="671"/>
      <c r="BK114" s="671"/>
      <c r="BL114" s="170">
        <f>COUNTIF(BL13:BL112,"A")</f>
        <v>2</v>
      </c>
      <c r="BM114" s="671"/>
      <c r="BN114" s="671"/>
      <c r="BO114" s="671"/>
      <c r="BP114" s="170">
        <f>COUNTIF(BP13:BP112,"A")</f>
        <v>1</v>
      </c>
      <c r="BQ114" s="671"/>
      <c r="BR114" s="671"/>
      <c r="BS114" s="671"/>
      <c r="BT114" s="170">
        <f>COUNTIF(BT13:BT112,"A")</f>
        <v>1</v>
      </c>
      <c r="BU114" s="671"/>
      <c r="BV114" s="671"/>
      <c r="BW114" s="671"/>
      <c r="BX114" s="170">
        <f>COUNTIF(BX13:BX112,"A")</f>
        <v>0</v>
      </c>
      <c r="BY114" s="671"/>
      <c r="BZ114" s="671"/>
      <c r="CA114" s="671"/>
      <c r="CB114" s="170">
        <f>COUNTIF(CB13:CB112,"A")</f>
        <v>0</v>
      </c>
      <c r="CC114" s="170">
        <f>COUNTIF(CC13:CC112,"A")</f>
        <v>5</v>
      </c>
      <c r="CD114" s="671"/>
      <c r="CE114" s="671"/>
      <c r="CF114" s="671"/>
      <c r="CG114" s="170">
        <f>COUNTIF(CG13:CG112,"A")</f>
        <v>2</v>
      </c>
      <c r="CH114" s="671"/>
      <c r="CI114" s="671"/>
      <c r="CJ114" s="671"/>
      <c r="CK114" s="170">
        <f>COUNTIF(CK13:CK112,"A")</f>
        <v>2</v>
      </c>
      <c r="CL114" s="671"/>
      <c r="CM114" s="671"/>
      <c r="CN114" s="671"/>
      <c r="CO114" s="170">
        <f>COUNTIF(CO13:CO112,"A")</f>
        <v>1</v>
      </c>
      <c r="CP114" s="671"/>
      <c r="CQ114" s="671"/>
      <c r="CR114" s="671"/>
      <c r="CS114" s="170">
        <f>COUNTIF(CS13:CS112,"A")</f>
        <v>1</v>
      </c>
      <c r="CT114" s="671"/>
      <c r="CU114" s="671"/>
      <c r="CV114" s="671"/>
      <c r="CW114" s="170">
        <f>COUNTIF(CW13:CW112,"A")</f>
        <v>0</v>
      </c>
      <c r="CX114" s="671"/>
      <c r="CY114" s="671"/>
      <c r="CZ114" s="671"/>
      <c r="DA114" s="170">
        <f>COUNTIF(DA13:DA112,"A")</f>
        <v>0</v>
      </c>
      <c r="DB114" s="170">
        <f>COUNTIF(DB13:DB112,"A")</f>
        <v>5</v>
      </c>
      <c r="DC114" s="671"/>
      <c r="DD114" s="671"/>
      <c r="DE114" s="671"/>
      <c r="DF114" s="170">
        <f>COUNTIF(DF13:DF112,"A")</f>
        <v>2</v>
      </c>
      <c r="DG114" s="671"/>
      <c r="DH114" s="671"/>
      <c r="DI114" s="671"/>
      <c r="DJ114" s="170">
        <f>COUNTIF(DJ13:DJ112,"A")</f>
        <v>2</v>
      </c>
      <c r="DK114" s="671"/>
      <c r="DL114" s="671"/>
      <c r="DM114" s="671"/>
      <c r="DN114" s="170">
        <f>COUNTIF(DN13:DN112,"A")</f>
        <v>1</v>
      </c>
      <c r="DO114" s="672"/>
      <c r="DP114" s="673"/>
      <c r="DQ114" s="674"/>
      <c r="DR114" s="170">
        <f>COUNTIF(DR13:DR112,"A")</f>
        <v>1</v>
      </c>
      <c r="DS114" s="671"/>
      <c r="DT114" s="671"/>
      <c r="DU114" s="671"/>
      <c r="DV114" s="170">
        <f>COUNTIF(DV13:DV112,"A")</f>
        <v>0</v>
      </c>
      <c r="DW114" s="671"/>
      <c r="DX114" s="671"/>
      <c r="DY114" s="671"/>
      <c r="DZ114" s="170">
        <f>COUNTIF(DZ13:DZ112,"A")</f>
        <v>0</v>
      </c>
      <c r="EA114" s="170">
        <f>COUNTIF(EA13:EA112,"A")</f>
        <v>5</v>
      </c>
      <c r="EB114" s="671"/>
      <c r="EC114" s="671"/>
      <c r="ED114" s="671"/>
      <c r="EE114" s="170">
        <f>COUNTIF(EE13:EE112,"A")</f>
        <v>2</v>
      </c>
      <c r="EF114" s="671"/>
      <c r="EG114" s="671"/>
      <c r="EH114" s="671"/>
      <c r="EI114" s="170">
        <f>COUNTIF(EI13:EI112,"A")</f>
        <v>2</v>
      </c>
      <c r="EJ114" s="671"/>
      <c r="EK114" s="671"/>
      <c r="EL114" s="671"/>
      <c r="EM114" s="170">
        <f>COUNTIF(EM13:EM112,"A")</f>
        <v>1</v>
      </c>
      <c r="EN114" s="671"/>
      <c r="EO114" s="671"/>
      <c r="EP114" s="671"/>
      <c r="EQ114" s="170">
        <f>COUNTIF(EQ13:EQ112,"A")</f>
        <v>1</v>
      </c>
      <c r="ER114" s="671"/>
      <c r="ES114" s="671"/>
      <c r="ET114" s="671"/>
      <c r="EU114" s="170">
        <f>COUNTIF(EU13:EU112,"A")</f>
        <v>0</v>
      </c>
      <c r="EV114" s="671"/>
      <c r="EW114" s="671"/>
      <c r="EX114" s="671"/>
      <c r="EY114" s="170">
        <f>COUNTIF(EY13:EY112,"A")</f>
        <v>0</v>
      </c>
      <c r="EZ114" s="99"/>
      <c r="FA114" s="99"/>
      <c r="FB114" s="99"/>
      <c r="FC114" s="99"/>
      <c r="FD114" s="99"/>
      <c r="FE114" s="102" t="s">
        <v>21</v>
      </c>
      <c r="FF114" s="170">
        <f>COUNTIF(FF13:FF112,"A")</f>
        <v>11</v>
      </c>
      <c r="FG114" s="99"/>
      <c r="FH114" s="99"/>
      <c r="FI114" s="99"/>
      <c r="FJ114" s="99"/>
      <c r="FK114" s="99"/>
      <c r="FL114" s="102" t="s">
        <v>21</v>
      </c>
      <c r="FM114" s="170">
        <f>COUNTIF(FM13:FM112,"A")</f>
        <v>10</v>
      </c>
      <c r="FN114" s="99"/>
      <c r="FO114" s="99"/>
      <c r="FP114" s="99"/>
      <c r="FQ114" s="99"/>
      <c r="FR114" s="99"/>
      <c r="FS114" s="102" t="s">
        <v>21</v>
      </c>
      <c r="FT114" s="170">
        <f>COUNTIF(FT13:FT112,"A")</f>
        <v>9</v>
      </c>
      <c r="FU114" s="99"/>
      <c r="FV114" s="31">
        <f>IF(AND(FV11=""),"",COUNTA(FV13:FV112)-COUNTIF(FV13:FV112,"0")-COUNTIF(FV13:FV112,"-"))</f>
        <v>14</v>
      </c>
      <c r="FW114" s="31">
        <f t="shared" ref="FW114:GH114" si="203">IF(AND(FW11=""),"",COUNTA(FW13:FW112)-COUNTIF(FW13:FW112,"0")-COUNTIF(FW13:FW112,"-"))</f>
        <v>13</v>
      </c>
      <c r="FX114" s="31">
        <f t="shared" si="203"/>
        <v>14</v>
      </c>
      <c r="FY114" s="31">
        <f t="shared" si="203"/>
        <v>13</v>
      </c>
      <c r="FZ114" s="31" t="str">
        <f t="shared" si="203"/>
        <v/>
      </c>
      <c r="GA114" s="31" t="str">
        <f t="shared" si="203"/>
        <v/>
      </c>
      <c r="GB114" s="31" t="str">
        <f t="shared" si="203"/>
        <v/>
      </c>
      <c r="GC114" s="31" t="str">
        <f t="shared" si="203"/>
        <v/>
      </c>
      <c r="GD114" s="31" t="str">
        <f t="shared" si="203"/>
        <v/>
      </c>
      <c r="GE114" s="31" t="str">
        <f t="shared" si="203"/>
        <v/>
      </c>
      <c r="GF114" s="31" t="str">
        <f t="shared" si="203"/>
        <v/>
      </c>
      <c r="GG114" s="31" t="str">
        <f t="shared" si="203"/>
        <v/>
      </c>
      <c r="GH114" s="31">
        <f t="shared" si="203"/>
        <v>14</v>
      </c>
      <c r="GI114" s="59" t="s">
        <v>95</v>
      </c>
      <c r="GJ114" s="173"/>
      <c r="GK114" s="173"/>
      <c r="GL114" s="173"/>
      <c r="GM114" s="173"/>
      <c r="GN114" s="50"/>
      <c r="GO114" s="50"/>
      <c r="GP114" s="50"/>
      <c r="GQ114" s="50"/>
      <c r="GR114" s="3"/>
      <c r="GS114" s="3"/>
      <c r="GT114" s="3"/>
      <c r="GU114" s="3"/>
      <c r="GV114" s="3"/>
      <c r="GW114" s="3"/>
      <c r="GX114" s="3"/>
      <c r="GY114" s="3"/>
      <c r="GZ114" s="3"/>
      <c r="HA114" s="3"/>
      <c r="HB114" s="3"/>
      <c r="HC114" s="3"/>
      <c r="HD114" s="3"/>
      <c r="HE114" s="3"/>
      <c r="HF114" s="3"/>
      <c r="HG114" s="3"/>
      <c r="HH114" s="3"/>
      <c r="HI114" s="3"/>
      <c r="HJ114" s="3"/>
      <c r="HK114" s="3"/>
      <c r="HL114" s="3"/>
      <c r="HM114" s="3"/>
    </row>
    <row r="115" spans="1:240" ht="20.25">
      <c r="A115" s="1"/>
      <c r="B115" s="677" t="s">
        <v>22</v>
      </c>
      <c r="C115" s="677"/>
      <c r="D115" s="677"/>
      <c r="E115" s="677"/>
      <c r="F115" s="170">
        <f>COUNTIF(F13:F112,"B")</f>
        <v>8</v>
      </c>
      <c r="G115" s="671"/>
      <c r="H115" s="671"/>
      <c r="I115" s="671"/>
      <c r="J115" s="170">
        <f>COUNTIF(J13:J112,"B")</f>
        <v>2</v>
      </c>
      <c r="K115" s="671"/>
      <c r="L115" s="671"/>
      <c r="M115" s="671"/>
      <c r="N115" s="170">
        <f>COUNTIF(N13:N112,"B")</f>
        <v>3</v>
      </c>
      <c r="O115" s="671"/>
      <c r="P115" s="671"/>
      <c r="Q115" s="671"/>
      <c r="R115" s="170">
        <f>COUNTIF(R13:R112,"B")</f>
        <v>3</v>
      </c>
      <c r="S115" s="671"/>
      <c r="T115" s="671"/>
      <c r="U115" s="671"/>
      <c r="V115" s="170">
        <f>COUNTIF(V13:V112,"B")</f>
        <v>5</v>
      </c>
      <c r="W115" s="671"/>
      <c r="X115" s="671"/>
      <c r="Y115" s="671"/>
      <c r="Z115" s="170">
        <f>COUNTIF(Z13:Z112,"B")</f>
        <v>0</v>
      </c>
      <c r="AA115" s="671"/>
      <c r="AB115" s="671"/>
      <c r="AC115" s="671"/>
      <c r="AD115" s="170">
        <f>COUNTIF(AD13:AD112,"B")</f>
        <v>0</v>
      </c>
      <c r="AE115" s="170">
        <f>COUNTIF(AE13:AE112,"B")</f>
        <v>8</v>
      </c>
      <c r="AF115" s="671"/>
      <c r="AG115" s="671"/>
      <c r="AH115" s="671"/>
      <c r="AI115" s="170">
        <f>COUNTIF(AI13:AI112,"B")</f>
        <v>2</v>
      </c>
      <c r="AJ115" s="671"/>
      <c r="AK115" s="671"/>
      <c r="AL115" s="671"/>
      <c r="AM115" s="170">
        <f>COUNTIF(AM13:AM112,"B")</f>
        <v>3</v>
      </c>
      <c r="AN115" s="671"/>
      <c r="AO115" s="671"/>
      <c r="AP115" s="671"/>
      <c r="AQ115" s="170">
        <f>COUNTIF(AQ13:AQ112,"B")</f>
        <v>3</v>
      </c>
      <c r="AR115" s="671"/>
      <c r="AS115" s="671"/>
      <c r="AT115" s="671"/>
      <c r="AU115" s="170">
        <f>COUNTIF(AU13:AU112,"B")</f>
        <v>5</v>
      </c>
      <c r="AV115" s="671"/>
      <c r="AW115" s="671"/>
      <c r="AX115" s="671"/>
      <c r="AY115" s="170">
        <f>COUNTIF(AY13:AY112,"B")</f>
        <v>0</v>
      </c>
      <c r="AZ115" s="671"/>
      <c r="BA115" s="671"/>
      <c r="BB115" s="671"/>
      <c r="BC115" s="170">
        <f>COUNTIF(BC13:BC112,"B")</f>
        <v>0</v>
      </c>
      <c r="BD115" s="170">
        <f>COUNTIF(BD13:BD112,"B")</f>
        <v>8</v>
      </c>
      <c r="BE115" s="671"/>
      <c r="BF115" s="671"/>
      <c r="BG115" s="671"/>
      <c r="BH115" s="170">
        <f>COUNTIF(BH13:BH112,"B")</f>
        <v>2</v>
      </c>
      <c r="BI115" s="671"/>
      <c r="BJ115" s="671"/>
      <c r="BK115" s="671"/>
      <c r="BL115" s="170">
        <f>COUNTIF(BL13:BL112,"B")</f>
        <v>3</v>
      </c>
      <c r="BM115" s="671"/>
      <c r="BN115" s="671"/>
      <c r="BO115" s="671"/>
      <c r="BP115" s="170">
        <f>COUNTIF(BP13:BP112,"B")</f>
        <v>3</v>
      </c>
      <c r="BQ115" s="671"/>
      <c r="BR115" s="671"/>
      <c r="BS115" s="671"/>
      <c r="BT115" s="170">
        <f>COUNTIF(BT13:BT112,"B")</f>
        <v>5</v>
      </c>
      <c r="BU115" s="671"/>
      <c r="BV115" s="671"/>
      <c r="BW115" s="671"/>
      <c r="BX115" s="170">
        <f>COUNTIF(BX13:BX112,"B")</f>
        <v>0</v>
      </c>
      <c r="BY115" s="671"/>
      <c r="BZ115" s="671"/>
      <c r="CA115" s="671"/>
      <c r="CB115" s="170">
        <f>COUNTIF(CB13:CB112,"B")</f>
        <v>0</v>
      </c>
      <c r="CC115" s="170">
        <f>COUNTIF(CC13:CC112,"B")</f>
        <v>8</v>
      </c>
      <c r="CD115" s="671"/>
      <c r="CE115" s="671"/>
      <c r="CF115" s="671"/>
      <c r="CG115" s="170">
        <f>COUNTIF(CG13:CG112,"B")</f>
        <v>2</v>
      </c>
      <c r="CH115" s="671"/>
      <c r="CI115" s="671"/>
      <c r="CJ115" s="671"/>
      <c r="CK115" s="170">
        <f>COUNTIF(CK13:CK112,"B")</f>
        <v>3</v>
      </c>
      <c r="CL115" s="671"/>
      <c r="CM115" s="671"/>
      <c r="CN115" s="671"/>
      <c r="CO115" s="170">
        <f>COUNTIF(CO13:CO112,"B")</f>
        <v>3</v>
      </c>
      <c r="CP115" s="671"/>
      <c r="CQ115" s="671"/>
      <c r="CR115" s="671"/>
      <c r="CS115" s="170">
        <f>COUNTIF(CS13:CS112,"B")</f>
        <v>5</v>
      </c>
      <c r="CT115" s="671"/>
      <c r="CU115" s="671"/>
      <c r="CV115" s="671"/>
      <c r="CW115" s="170">
        <f>COUNTIF(CW13:CW112,"B")</f>
        <v>0</v>
      </c>
      <c r="CX115" s="671"/>
      <c r="CY115" s="671"/>
      <c r="CZ115" s="671"/>
      <c r="DA115" s="170">
        <f>COUNTIF(DA13:DA112,"B")</f>
        <v>0</v>
      </c>
      <c r="DB115" s="170">
        <f>COUNTIF(DB13:DB112,"B")</f>
        <v>8</v>
      </c>
      <c r="DC115" s="671"/>
      <c r="DD115" s="671"/>
      <c r="DE115" s="671"/>
      <c r="DF115" s="170">
        <f>COUNTIF(DF13:DF112,"B")</f>
        <v>2</v>
      </c>
      <c r="DG115" s="671"/>
      <c r="DH115" s="671"/>
      <c r="DI115" s="671"/>
      <c r="DJ115" s="170">
        <f>COUNTIF(DJ13:DJ112,"B")</f>
        <v>3</v>
      </c>
      <c r="DK115" s="671"/>
      <c r="DL115" s="671"/>
      <c r="DM115" s="671"/>
      <c r="DN115" s="170">
        <f>COUNTIF(DN13:DN112,"B")</f>
        <v>3</v>
      </c>
      <c r="DO115" s="672"/>
      <c r="DP115" s="673"/>
      <c r="DQ115" s="674"/>
      <c r="DR115" s="170">
        <f>COUNTIF(DR13:DR112,"B")</f>
        <v>5</v>
      </c>
      <c r="DS115" s="671"/>
      <c r="DT115" s="671"/>
      <c r="DU115" s="671"/>
      <c r="DV115" s="170">
        <f>COUNTIF(DV13:DV112,"B")</f>
        <v>0</v>
      </c>
      <c r="DW115" s="671"/>
      <c r="DX115" s="671"/>
      <c r="DY115" s="671"/>
      <c r="DZ115" s="170">
        <f>COUNTIF(DZ13:DZ112,"B")</f>
        <v>0</v>
      </c>
      <c r="EA115" s="170">
        <f>COUNTIF(EA13:EA112,"B")</f>
        <v>8</v>
      </c>
      <c r="EB115" s="671"/>
      <c r="EC115" s="671"/>
      <c r="ED115" s="671"/>
      <c r="EE115" s="170">
        <f>COUNTIF(EE13:EE112,"B")</f>
        <v>2</v>
      </c>
      <c r="EF115" s="671"/>
      <c r="EG115" s="671"/>
      <c r="EH115" s="671"/>
      <c r="EI115" s="170">
        <f>COUNTIF(EI13:EI112,"B")</f>
        <v>3</v>
      </c>
      <c r="EJ115" s="671"/>
      <c r="EK115" s="671"/>
      <c r="EL115" s="671"/>
      <c r="EM115" s="170">
        <f>COUNTIF(EM13:EM112,"B")</f>
        <v>3</v>
      </c>
      <c r="EN115" s="671"/>
      <c r="EO115" s="671"/>
      <c r="EP115" s="671"/>
      <c r="EQ115" s="170">
        <f>COUNTIF(EQ13:EQ112,"B")</f>
        <v>5</v>
      </c>
      <c r="ER115" s="671"/>
      <c r="ES115" s="671"/>
      <c r="ET115" s="671"/>
      <c r="EU115" s="170">
        <f>COUNTIF(EU13:EU112,"B")</f>
        <v>0</v>
      </c>
      <c r="EV115" s="671"/>
      <c r="EW115" s="671"/>
      <c r="EX115" s="671"/>
      <c r="EY115" s="170">
        <f>COUNTIF(EY13:EY112,"B")</f>
        <v>0</v>
      </c>
      <c r="EZ115" s="99"/>
      <c r="FA115" s="99"/>
      <c r="FB115" s="99"/>
      <c r="FC115" s="99"/>
      <c r="FD115" s="99"/>
      <c r="FE115" s="102" t="s">
        <v>22</v>
      </c>
      <c r="FF115" s="170">
        <f>COUNTIF(FF13:FF112,"B")</f>
        <v>0</v>
      </c>
      <c r="FG115" s="99"/>
      <c r="FH115" s="99"/>
      <c r="FI115" s="99"/>
      <c r="FJ115" s="99"/>
      <c r="FK115" s="99"/>
      <c r="FL115" s="102" t="s">
        <v>22</v>
      </c>
      <c r="FM115" s="170">
        <f>COUNTIF(FM13:FM112,"B")</f>
        <v>0</v>
      </c>
      <c r="FN115" s="99"/>
      <c r="FO115" s="99"/>
      <c r="FP115" s="99"/>
      <c r="FQ115" s="99"/>
      <c r="FR115" s="99"/>
      <c r="FS115" s="102" t="s">
        <v>22</v>
      </c>
      <c r="FT115" s="170">
        <f>COUNTIF(FT13:FT112,"B")</f>
        <v>0</v>
      </c>
      <c r="FU115" s="99"/>
      <c r="FV115" s="32">
        <f>IF(AND(FV11=""),"",FV113/FV11)</f>
        <v>13.375</v>
      </c>
      <c r="FW115" s="32">
        <f t="shared" ref="FW115:GH115" si="204">IF(AND(FW11=""),"",FW113/FW11)</f>
        <v>10.5</v>
      </c>
      <c r="FX115" s="32">
        <f t="shared" si="204"/>
        <v>13.52</v>
      </c>
      <c r="FY115" s="32">
        <f t="shared" si="204"/>
        <v>12.92</v>
      </c>
      <c r="FZ115" s="32" t="str">
        <f t="shared" si="204"/>
        <v/>
      </c>
      <c r="GA115" s="32" t="str">
        <f t="shared" si="204"/>
        <v/>
      </c>
      <c r="GB115" s="32" t="str">
        <f t="shared" si="204"/>
        <v/>
      </c>
      <c r="GC115" s="32" t="str">
        <f t="shared" si="204"/>
        <v/>
      </c>
      <c r="GD115" s="32" t="str">
        <f t="shared" si="204"/>
        <v/>
      </c>
      <c r="GE115" s="32" t="str">
        <f t="shared" si="204"/>
        <v/>
      </c>
      <c r="GF115" s="32" t="str">
        <f t="shared" si="204"/>
        <v/>
      </c>
      <c r="GG115" s="32" t="str">
        <f t="shared" si="204"/>
        <v/>
      </c>
      <c r="GH115" s="32">
        <f t="shared" si="204"/>
        <v>13.241379310344827</v>
      </c>
      <c r="GI115" s="59" t="s">
        <v>96</v>
      </c>
      <c r="GJ115" s="173"/>
      <c r="GK115" s="173"/>
      <c r="GL115" s="173"/>
      <c r="GM115" s="173"/>
      <c r="GN115" s="50"/>
      <c r="GO115" s="50"/>
      <c r="GP115" s="50"/>
      <c r="GQ115" s="50"/>
      <c r="GR115" s="3"/>
      <c r="GS115" s="3"/>
      <c r="GT115" s="3"/>
      <c r="GU115" s="3"/>
      <c r="GV115" s="3"/>
      <c r="GW115" s="3"/>
      <c r="GX115" s="3"/>
      <c r="GY115" s="3"/>
      <c r="GZ115" s="3"/>
      <c r="HA115" s="3"/>
      <c r="HB115" s="3"/>
      <c r="HC115" s="3"/>
      <c r="HD115" s="3"/>
      <c r="HE115" s="3"/>
      <c r="HF115" s="3"/>
      <c r="HG115" s="3"/>
      <c r="HH115" s="3"/>
      <c r="HI115" s="3"/>
      <c r="HJ115" s="3"/>
      <c r="HK115" s="3"/>
      <c r="HL115" s="3"/>
      <c r="HM115" s="3"/>
    </row>
    <row r="116" spans="1:240" ht="18.75">
      <c r="A116" s="1"/>
      <c r="B116" s="677" t="s">
        <v>23</v>
      </c>
      <c r="C116" s="677"/>
      <c r="D116" s="677"/>
      <c r="E116" s="677"/>
      <c r="F116" s="170">
        <f>COUNTIF(F13:F112,"C")</f>
        <v>10</v>
      </c>
      <c r="G116" s="671"/>
      <c r="H116" s="671"/>
      <c r="I116" s="671"/>
      <c r="J116" s="170">
        <f>COUNTIF(J13:J112,"C")</f>
        <v>3</v>
      </c>
      <c r="K116" s="671"/>
      <c r="L116" s="671"/>
      <c r="M116" s="671"/>
      <c r="N116" s="170">
        <f>COUNTIF(N13:N112,"C")</f>
        <v>5</v>
      </c>
      <c r="O116" s="671"/>
      <c r="P116" s="671"/>
      <c r="Q116" s="671"/>
      <c r="R116" s="170">
        <f>COUNTIF(R13:R112,"C")</f>
        <v>2</v>
      </c>
      <c r="S116" s="671"/>
      <c r="T116" s="671"/>
      <c r="U116" s="671"/>
      <c r="V116" s="170">
        <f>COUNTIF(V13:V112,"C")</f>
        <v>5</v>
      </c>
      <c r="W116" s="671"/>
      <c r="X116" s="671"/>
      <c r="Y116" s="671"/>
      <c r="Z116" s="170">
        <f>COUNTIF(Z13:Z112,"C")</f>
        <v>0</v>
      </c>
      <c r="AA116" s="671"/>
      <c r="AB116" s="671"/>
      <c r="AC116" s="671"/>
      <c r="AD116" s="170">
        <f>COUNTIF(AD13:AD112,"C")</f>
        <v>2</v>
      </c>
      <c r="AE116" s="170">
        <f>COUNTIF(AE13:AE112,"C")</f>
        <v>10</v>
      </c>
      <c r="AF116" s="671"/>
      <c r="AG116" s="671"/>
      <c r="AH116" s="671"/>
      <c r="AI116" s="170">
        <f>COUNTIF(AI13:AI112,"C")</f>
        <v>2</v>
      </c>
      <c r="AJ116" s="671"/>
      <c r="AK116" s="671"/>
      <c r="AL116" s="671"/>
      <c r="AM116" s="170">
        <f>COUNTIF(AM13:AM112,"C")</f>
        <v>5</v>
      </c>
      <c r="AN116" s="671"/>
      <c r="AO116" s="671"/>
      <c r="AP116" s="671"/>
      <c r="AQ116" s="170">
        <f>COUNTIF(AQ13:AQ112,"C")</f>
        <v>2</v>
      </c>
      <c r="AR116" s="671"/>
      <c r="AS116" s="671"/>
      <c r="AT116" s="671"/>
      <c r="AU116" s="170">
        <f>COUNTIF(AU13:AU112,"C")</f>
        <v>5</v>
      </c>
      <c r="AV116" s="671"/>
      <c r="AW116" s="671"/>
      <c r="AX116" s="671"/>
      <c r="AY116" s="170">
        <f>COUNTIF(AY13:AY112,"C")</f>
        <v>0</v>
      </c>
      <c r="AZ116" s="671"/>
      <c r="BA116" s="671"/>
      <c r="BB116" s="671"/>
      <c r="BC116" s="170">
        <f>COUNTIF(BC13:BC112,"C")</f>
        <v>2</v>
      </c>
      <c r="BD116" s="170">
        <f>COUNTIF(BD13:BD112,"C")</f>
        <v>10</v>
      </c>
      <c r="BE116" s="671"/>
      <c r="BF116" s="671"/>
      <c r="BG116" s="671"/>
      <c r="BH116" s="170">
        <f>COUNTIF(BH13:BH112,"C")</f>
        <v>2</v>
      </c>
      <c r="BI116" s="671"/>
      <c r="BJ116" s="671"/>
      <c r="BK116" s="671"/>
      <c r="BL116" s="170">
        <f>COUNTIF(BL13:BL112,"C")</f>
        <v>5</v>
      </c>
      <c r="BM116" s="671"/>
      <c r="BN116" s="671"/>
      <c r="BO116" s="671"/>
      <c r="BP116" s="170">
        <f>COUNTIF(BP13:BP112,"C")</f>
        <v>2</v>
      </c>
      <c r="BQ116" s="671"/>
      <c r="BR116" s="671"/>
      <c r="BS116" s="671"/>
      <c r="BT116" s="170">
        <f>COUNTIF(BT13:BT112,"C")</f>
        <v>5</v>
      </c>
      <c r="BU116" s="671"/>
      <c r="BV116" s="671"/>
      <c r="BW116" s="671"/>
      <c r="BX116" s="170">
        <f>COUNTIF(BX13:BX112,"C")</f>
        <v>0</v>
      </c>
      <c r="BY116" s="671"/>
      <c r="BZ116" s="671"/>
      <c r="CA116" s="671"/>
      <c r="CB116" s="170">
        <f>COUNTIF(CB13:CB112,"C")</f>
        <v>2</v>
      </c>
      <c r="CC116" s="170">
        <f>COUNTIF(CC13:CC112,"C")</f>
        <v>10</v>
      </c>
      <c r="CD116" s="671"/>
      <c r="CE116" s="671"/>
      <c r="CF116" s="671"/>
      <c r="CG116" s="170">
        <f>COUNTIF(CG13:CG112,"C")</f>
        <v>2</v>
      </c>
      <c r="CH116" s="671"/>
      <c r="CI116" s="671"/>
      <c r="CJ116" s="671"/>
      <c r="CK116" s="170">
        <f>COUNTIF(CK13:CK112,"C")</f>
        <v>5</v>
      </c>
      <c r="CL116" s="671"/>
      <c r="CM116" s="671"/>
      <c r="CN116" s="671"/>
      <c r="CO116" s="170">
        <f>COUNTIF(CO13:CO112,"C")</f>
        <v>2</v>
      </c>
      <c r="CP116" s="671"/>
      <c r="CQ116" s="671"/>
      <c r="CR116" s="671"/>
      <c r="CS116" s="170">
        <f>COUNTIF(CS13:CS112,"C")</f>
        <v>5</v>
      </c>
      <c r="CT116" s="671"/>
      <c r="CU116" s="671"/>
      <c r="CV116" s="671"/>
      <c r="CW116" s="170">
        <f>COUNTIF(CW13:CW112,"C")</f>
        <v>0</v>
      </c>
      <c r="CX116" s="671"/>
      <c r="CY116" s="671"/>
      <c r="CZ116" s="671"/>
      <c r="DA116" s="170">
        <f>COUNTIF(DA13:DA112,"C")</f>
        <v>2</v>
      </c>
      <c r="DB116" s="170">
        <f>COUNTIF(DB13:DB112,"C")</f>
        <v>10</v>
      </c>
      <c r="DC116" s="671"/>
      <c r="DD116" s="671"/>
      <c r="DE116" s="671"/>
      <c r="DF116" s="170">
        <f>COUNTIF(DF13:DF112,"C")</f>
        <v>2</v>
      </c>
      <c r="DG116" s="671"/>
      <c r="DH116" s="671"/>
      <c r="DI116" s="671"/>
      <c r="DJ116" s="170">
        <f>COUNTIF(DJ13:DJ112,"C")</f>
        <v>5</v>
      </c>
      <c r="DK116" s="671"/>
      <c r="DL116" s="671"/>
      <c r="DM116" s="671"/>
      <c r="DN116" s="170">
        <f>COUNTIF(DN13:DN112,"C")</f>
        <v>2</v>
      </c>
      <c r="DO116" s="672"/>
      <c r="DP116" s="673"/>
      <c r="DQ116" s="674"/>
      <c r="DR116" s="170">
        <f>COUNTIF(DR13:DR112,"C")</f>
        <v>5</v>
      </c>
      <c r="DS116" s="671"/>
      <c r="DT116" s="671"/>
      <c r="DU116" s="671"/>
      <c r="DV116" s="170">
        <f>COUNTIF(DV13:DV112,"C")</f>
        <v>0</v>
      </c>
      <c r="DW116" s="671"/>
      <c r="DX116" s="671"/>
      <c r="DY116" s="671"/>
      <c r="DZ116" s="170">
        <f>COUNTIF(DZ13:DZ112,"C")</f>
        <v>2</v>
      </c>
      <c r="EA116" s="170">
        <f>COUNTIF(EA13:EA112,"C")</f>
        <v>10</v>
      </c>
      <c r="EB116" s="671"/>
      <c r="EC116" s="671"/>
      <c r="ED116" s="671"/>
      <c r="EE116" s="170">
        <f>COUNTIF(EE13:EE112,"C")</f>
        <v>2</v>
      </c>
      <c r="EF116" s="671"/>
      <c r="EG116" s="671"/>
      <c r="EH116" s="671"/>
      <c r="EI116" s="170">
        <f>COUNTIF(EI13:EI112,"C")</f>
        <v>5</v>
      </c>
      <c r="EJ116" s="671"/>
      <c r="EK116" s="671"/>
      <c r="EL116" s="671"/>
      <c r="EM116" s="170">
        <f>COUNTIF(EM13:EM112,"C")</f>
        <v>2</v>
      </c>
      <c r="EN116" s="671"/>
      <c r="EO116" s="671"/>
      <c r="EP116" s="671"/>
      <c r="EQ116" s="170">
        <f>COUNTIF(EQ13:EQ112,"C")</f>
        <v>5</v>
      </c>
      <c r="ER116" s="671"/>
      <c r="ES116" s="671"/>
      <c r="ET116" s="671"/>
      <c r="EU116" s="170">
        <f>COUNTIF(EU13:EU112,"C")</f>
        <v>0</v>
      </c>
      <c r="EV116" s="671"/>
      <c r="EW116" s="671"/>
      <c r="EX116" s="671"/>
      <c r="EY116" s="170">
        <f>COUNTIF(EY13:EY112,"C")</f>
        <v>2</v>
      </c>
      <c r="EZ116" s="99"/>
      <c r="FA116" s="99"/>
      <c r="FB116" s="99"/>
      <c r="FC116" s="99"/>
      <c r="FD116" s="99"/>
      <c r="FE116" s="102" t="s">
        <v>23</v>
      </c>
      <c r="FF116" s="170">
        <f>COUNTIF(FF13:FF112,"C")</f>
        <v>0</v>
      </c>
      <c r="FG116" s="99"/>
      <c r="FH116" s="99"/>
      <c r="FI116" s="99"/>
      <c r="FJ116" s="99"/>
      <c r="FK116" s="99"/>
      <c r="FL116" s="102" t="s">
        <v>23</v>
      </c>
      <c r="FM116" s="170">
        <f>COUNTIF(FM13:FM112,"C")</f>
        <v>0</v>
      </c>
      <c r="FN116" s="99"/>
      <c r="FO116" s="99"/>
      <c r="FP116" s="99"/>
      <c r="FQ116" s="99"/>
      <c r="FR116" s="99"/>
      <c r="FS116" s="102" t="s">
        <v>23</v>
      </c>
      <c r="FT116" s="170">
        <f>COUNTIF(FT13:FT112,"C")</f>
        <v>0</v>
      </c>
      <c r="FU116" s="99"/>
      <c r="FV116" s="173"/>
      <c r="FW116" s="173"/>
      <c r="FX116" s="173"/>
      <c r="FY116" s="173"/>
      <c r="FZ116" s="173"/>
      <c r="GA116" s="173"/>
      <c r="GB116" s="173"/>
      <c r="GC116" s="173"/>
      <c r="GD116" s="173"/>
      <c r="GE116" s="173"/>
      <c r="GF116" s="173"/>
      <c r="GG116" s="173"/>
      <c r="GH116" s="173"/>
      <c r="GI116" s="313"/>
      <c r="GJ116" s="173"/>
      <c r="GK116" s="173"/>
      <c r="GL116" s="173"/>
      <c r="GM116" s="173"/>
      <c r="GN116" s="50"/>
      <c r="GO116" s="50"/>
      <c r="GP116" s="50"/>
      <c r="GQ116" s="50"/>
      <c r="GR116" s="3"/>
      <c r="GS116" s="3"/>
      <c r="GT116" s="3"/>
      <c r="GU116" s="3"/>
      <c r="GV116" s="3"/>
      <c r="GW116" s="3"/>
      <c r="GX116" s="3"/>
      <c r="GY116" s="3"/>
      <c r="GZ116" s="3"/>
      <c r="HA116" s="3"/>
      <c r="HB116" s="3"/>
      <c r="HC116" s="3"/>
      <c r="HD116" s="3"/>
      <c r="HE116" s="3"/>
      <c r="HF116" s="3"/>
      <c r="HG116" s="3"/>
      <c r="HH116" s="3"/>
      <c r="HI116" s="3"/>
      <c r="HJ116" s="3"/>
      <c r="HK116" s="3"/>
      <c r="HL116" s="3"/>
      <c r="HM116" s="3"/>
    </row>
    <row r="117" spans="1:240" ht="18.75">
      <c r="A117" s="1"/>
      <c r="B117" s="677" t="s">
        <v>43</v>
      </c>
      <c r="C117" s="677"/>
      <c r="D117" s="677"/>
      <c r="E117" s="677"/>
      <c r="F117" s="170">
        <f>COUNTIF(F13:F112,"D")</f>
        <v>1</v>
      </c>
      <c r="G117" s="671"/>
      <c r="H117" s="671"/>
      <c r="I117" s="671"/>
      <c r="J117" s="170">
        <f>COUNTIF(J13:J112,"D")</f>
        <v>1</v>
      </c>
      <c r="K117" s="671"/>
      <c r="L117" s="671"/>
      <c r="M117" s="671"/>
      <c r="N117" s="170">
        <f>COUNTIF(N13:N112,"D")</f>
        <v>0</v>
      </c>
      <c r="O117" s="671"/>
      <c r="P117" s="671"/>
      <c r="Q117" s="671"/>
      <c r="R117" s="170">
        <f>COUNTIF(R13:R112,"D")</f>
        <v>7</v>
      </c>
      <c r="S117" s="671"/>
      <c r="T117" s="671"/>
      <c r="U117" s="671"/>
      <c r="V117" s="170">
        <f>COUNTIF(V13:V112,"D")</f>
        <v>0</v>
      </c>
      <c r="W117" s="671"/>
      <c r="X117" s="671"/>
      <c r="Y117" s="671"/>
      <c r="Z117" s="170">
        <f>COUNTIF(Z13:Z112,"D")</f>
        <v>0</v>
      </c>
      <c r="AA117" s="671"/>
      <c r="AB117" s="671"/>
      <c r="AC117" s="671"/>
      <c r="AD117" s="170">
        <f>COUNTIF(AD13:AD112,"D")</f>
        <v>12</v>
      </c>
      <c r="AE117" s="170">
        <f>COUNTIF(AE13:AE112,"D")</f>
        <v>1</v>
      </c>
      <c r="AF117" s="671"/>
      <c r="AG117" s="671"/>
      <c r="AH117" s="671"/>
      <c r="AI117" s="170">
        <f>COUNTIF(AI13:AI112,"D")</f>
        <v>1</v>
      </c>
      <c r="AJ117" s="671"/>
      <c r="AK117" s="671"/>
      <c r="AL117" s="671"/>
      <c r="AM117" s="170">
        <f>COUNTIF(AM13:AM112,"D")</f>
        <v>0</v>
      </c>
      <c r="AN117" s="671"/>
      <c r="AO117" s="671"/>
      <c r="AP117" s="671"/>
      <c r="AQ117" s="170">
        <f>COUNTIF(AQ13:AQ112,"D")</f>
        <v>7</v>
      </c>
      <c r="AR117" s="671"/>
      <c r="AS117" s="671"/>
      <c r="AT117" s="671"/>
      <c r="AU117" s="170">
        <f>COUNTIF(AU13:AU112,"D")</f>
        <v>0</v>
      </c>
      <c r="AV117" s="671"/>
      <c r="AW117" s="671"/>
      <c r="AX117" s="671"/>
      <c r="AY117" s="170">
        <f>COUNTIF(AY13:AY112,"D")</f>
        <v>0</v>
      </c>
      <c r="AZ117" s="671"/>
      <c r="BA117" s="671"/>
      <c r="BB117" s="671"/>
      <c r="BC117" s="170">
        <f>COUNTIF(BC13:BC112,"D")</f>
        <v>12</v>
      </c>
      <c r="BD117" s="170">
        <f>COUNTIF(BD13:BD112,"D")</f>
        <v>1</v>
      </c>
      <c r="BE117" s="671"/>
      <c r="BF117" s="671"/>
      <c r="BG117" s="671"/>
      <c r="BH117" s="170">
        <f>COUNTIF(BH13:BH112,"D")</f>
        <v>1</v>
      </c>
      <c r="BI117" s="671"/>
      <c r="BJ117" s="671"/>
      <c r="BK117" s="671"/>
      <c r="BL117" s="170">
        <f>COUNTIF(BL13:BL112,"D")</f>
        <v>0</v>
      </c>
      <c r="BM117" s="671"/>
      <c r="BN117" s="671"/>
      <c r="BO117" s="671"/>
      <c r="BP117" s="170">
        <f>COUNTIF(BP13:BP112,"D")</f>
        <v>7</v>
      </c>
      <c r="BQ117" s="671"/>
      <c r="BR117" s="671"/>
      <c r="BS117" s="671"/>
      <c r="BT117" s="170">
        <f>COUNTIF(BT13:BT112,"D")</f>
        <v>0</v>
      </c>
      <c r="BU117" s="671"/>
      <c r="BV117" s="671"/>
      <c r="BW117" s="671"/>
      <c r="BX117" s="170">
        <f>COUNTIF(BX13:BX112,"D")</f>
        <v>0</v>
      </c>
      <c r="BY117" s="671"/>
      <c r="BZ117" s="671"/>
      <c r="CA117" s="671"/>
      <c r="CB117" s="170">
        <f>COUNTIF(CB13:CB112,"D")</f>
        <v>12</v>
      </c>
      <c r="CC117" s="170">
        <f>COUNTIF(CC13:CC112,"D")</f>
        <v>1</v>
      </c>
      <c r="CD117" s="671"/>
      <c r="CE117" s="671"/>
      <c r="CF117" s="671"/>
      <c r="CG117" s="170">
        <f>COUNTIF(CG13:CG112,"D")</f>
        <v>1</v>
      </c>
      <c r="CH117" s="671"/>
      <c r="CI117" s="671"/>
      <c r="CJ117" s="671"/>
      <c r="CK117" s="170">
        <f>COUNTIF(CK13:CK112,"D")</f>
        <v>0</v>
      </c>
      <c r="CL117" s="671"/>
      <c r="CM117" s="671"/>
      <c r="CN117" s="671"/>
      <c r="CO117" s="170">
        <f>COUNTIF(CO13:CO112,"D")</f>
        <v>7</v>
      </c>
      <c r="CP117" s="671"/>
      <c r="CQ117" s="671"/>
      <c r="CR117" s="671"/>
      <c r="CS117" s="170">
        <f>COUNTIF(CS13:CS112,"D")</f>
        <v>0</v>
      </c>
      <c r="CT117" s="671"/>
      <c r="CU117" s="671"/>
      <c r="CV117" s="671"/>
      <c r="CW117" s="170">
        <f>COUNTIF(CW13:CW112,"D")</f>
        <v>0</v>
      </c>
      <c r="CX117" s="671"/>
      <c r="CY117" s="671"/>
      <c r="CZ117" s="671"/>
      <c r="DA117" s="170">
        <f>COUNTIF(DA13:DA112,"D")</f>
        <v>12</v>
      </c>
      <c r="DB117" s="170">
        <f>COUNTIF(DB13:DB112,"D")</f>
        <v>1</v>
      </c>
      <c r="DC117" s="671"/>
      <c r="DD117" s="671"/>
      <c r="DE117" s="671"/>
      <c r="DF117" s="170">
        <f>COUNTIF(DF13:DF112,"D")</f>
        <v>1</v>
      </c>
      <c r="DG117" s="671"/>
      <c r="DH117" s="671"/>
      <c r="DI117" s="671"/>
      <c r="DJ117" s="170">
        <f>COUNTIF(DJ13:DJ112,"D")</f>
        <v>0</v>
      </c>
      <c r="DK117" s="671"/>
      <c r="DL117" s="671"/>
      <c r="DM117" s="671"/>
      <c r="DN117" s="170">
        <f>COUNTIF(DN13:DN112,"D")</f>
        <v>7</v>
      </c>
      <c r="DO117" s="672"/>
      <c r="DP117" s="673"/>
      <c r="DQ117" s="674"/>
      <c r="DR117" s="170">
        <f>COUNTIF(DR13:DR112,"D")</f>
        <v>0</v>
      </c>
      <c r="DS117" s="671"/>
      <c r="DT117" s="671"/>
      <c r="DU117" s="671"/>
      <c r="DV117" s="170">
        <f>COUNTIF(DV13:DV112,"D")</f>
        <v>0</v>
      </c>
      <c r="DW117" s="671"/>
      <c r="DX117" s="671"/>
      <c r="DY117" s="671"/>
      <c r="DZ117" s="170">
        <f>COUNTIF(DZ13:DZ112,"D")</f>
        <v>12</v>
      </c>
      <c r="EA117" s="170">
        <f>COUNTIF(EA13:EA112,"D")</f>
        <v>1</v>
      </c>
      <c r="EB117" s="671"/>
      <c r="EC117" s="671"/>
      <c r="ED117" s="671"/>
      <c r="EE117" s="170">
        <f>COUNTIF(EE13:EE112,"D")</f>
        <v>1</v>
      </c>
      <c r="EF117" s="671"/>
      <c r="EG117" s="671"/>
      <c r="EH117" s="671"/>
      <c r="EI117" s="170">
        <f>COUNTIF(EI13:EI112,"D")</f>
        <v>0</v>
      </c>
      <c r="EJ117" s="671"/>
      <c r="EK117" s="671"/>
      <c r="EL117" s="671"/>
      <c r="EM117" s="170">
        <f>COUNTIF(EM13:EM112,"D")</f>
        <v>7</v>
      </c>
      <c r="EN117" s="671"/>
      <c r="EO117" s="671"/>
      <c r="EP117" s="671"/>
      <c r="EQ117" s="170">
        <f>COUNTIF(EQ13:EQ112,"D")</f>
        <v>0</v>
      </c>
      <c r="ER117" s="671"/>
      <c r="ES117" s="671"/>
      <c r="ET117" s="671"/>
      <c r="EU117" s="170">
        <f>COUNTIF(EU13:EU112,"D")</f>
        <v>0</v>
      </c>
      <c r="EV117" s="671"/>
      <c r="EW117" s="671"/>
      <c r="EX117" s="671"/>
      <c r="EY117" s="170">
        <f>COUNTIF(EY13:EY112,"D")</f>
        <v>12</v>
      </c>
      <c r="EZ117" s="99"/>
      <c r="FA117" s="99"/>
      <c r="FB117" s="99"/>
      <c r="FC117" s="99"/>
      <c r="FD117" s="99"/>
      <c r="FE117" s="102" t="s">
        <v>43</v>
      </c>
      <c r="FF117" s="170">
        <f>COUNTIF(FF13:FF112,"D")</f>
        <v>1</v>
      </c>
      <c r="FG117" s="99"/>
      <c r="FH117" s="99"/>
      <c r="FI117" s="99"/>
      <c r="FJ117" s="99"/>
      <c r="FK117" s="99"/>
      <c r="FL117" s="102" t="s">
        <v>43</v>
      </c>
      <c r="FM117" s="170">
        <f>COUNTIF(FM13:FM112,"D")</f>
        <v>1</v>
      </c>
      <c r="FN117" s="99"/>
      <c r="FO117" s="99"/>
      <c r="FP117" s="99"/>
      <c r="FQ117" s="99"/>
      <c r="FR117" s="99"/>
      <c r="FS117" s="102" t="s">
        <v>43</v>
      </c>
      <c r="FT117" s="170">
        <f>COUNTIF(FT13:FT112,"D")</f>
        <v>1</v>
      </c>
      <c r="FU117" s="99"/>
      <c r="FV117" s="173"/>
      <c r="FW117" s="173"/>
      <c r="FX117" s="173"/>
      <c r="FY117" s="173"/>
      <c r="FZ117" s="173"/>
      <c r="GA117" s="173"/>
      <c r="GB117" s="173"/>
      <c r="GC117" s="173"/>
      <c r="GD117" s="173"/>
      <c r="GE117" s="173"/>
      <c r="GF117" s="173"/>
      <c r="GG117" s="173"/>
      <c r="GH117" s="173"/>
      <c r="GI117" s="313"/>
      <c r="GJ117" s="173"/>
      <c r="GK117" s="173"/>
      <c r="GL117" s="173"/>
      <c r="GM117" s="173"/>
      <c r="GN117" s="50"/>
      <c r="GO117" s="50"/>
      <c r="GP117" s="50"/>
      <c r="GQ117" s="50"/>
      <c r="GR117" s="3"/>
      <c r="GS117" s="3"/>
      <c r="GT117" s="3"/>
      <c r="GU117" s="3"/>
      <c r="GV117" s="3"/>
      <c r="GW117" s="3"/>
      <c r="GX117" s="3"/>
      <c r="GY117" s="3"/>
      <c r="GZ117" s="3"/>
      <c r="HA117" s="3"/>
      <c r="HB117" s="3"/>
      <c r="HC117" s="3"/>
      <c r="HD117" s="3"/>
      <c r="HE117" s="3"/>
      <c r="HF117" s="3"/>
      <c r="HG117" s="3"/>
      <c r="HH117" s="3"/>
      <c r="HI117" s="3"/>
      <c r="HJ117" s="3"/>
      <c r="HK117" s="3"/>
      <c r="HL117" s="3"/>
      <c r="HM117" s="3"/>
    </row>
    <row r="118" spans="1:240" ht="18.75">
      <c r="A118" s="174"/>
      <c r="B118" s="175"/>
      <c r="C118" s="175"/>
      <c r="D118" s="175"/>
      <c r="E118" s="175"/>
      <c r="F118" s="175"/>
      <c r="G118" s="175"/>
      <c r="H118" s="175"/>
      <c r="I118" s="176"/>
      <c r="J118" s="175"/>
      <c r="K118" s="175"/>
      <c r="L118" s="175"/>
      <c r="M118" s="176"/>
      <c r="N118" s="175"/>
      <c r="O118" s="175"/>
      <c r="P118" s="175"/>
      <c r="Q118" s="176"/>
      <c r="R118" s="175"/>
      <c r="S118" s="175"/>
      <c r="T118" s="175"/>
      <c r="U118" s="374"/>
      <c r="V118" s="374"/>
      <c r="W118" s="374"/>
      <c r="X118" s="374"/>
      <c r="Y118" s="374"/>
      <c r="Z118" s="374"/>
      <c r="AA118" s="177"/>
      <c r="AB118" s="177"/>
      <c r="AC118" s="177"/>
      <c r="AD118" s="177">
        <f>SUM(AD113:AD117)</f>
        <v>14</v>
      </c>
      <c r="AE118" s="173"/>
      <c r="AF118" s="173"/>
      <c r="AG118" s="173"/>
      <c r="AH118" s="173"/>
      <c r="AI118" s="173"/>
      <c r="AJ118" s="173"/>
      <c r="AK118" s="173"/>
      <c r="AL118" s="173"/>
      <c r="AM118" s="173"/>
      <c r="AN118" s="173"/>
      <c r="AO118" s="173"/>
      <c r="AP118" s="173"/>
      <c r="AQ118" s="173"/>
      <c r="AR118" s="173"/>
      <c r="AS118" s="173"/>
      <c r="AT118" s="173"/>
      <c r="AU118" s="173"/>
      <c r="AV118" s="173"/>
      <c r="AW118" s="173"/>
      <c r="AX118" s="173"/>
      <c r="AY118" s="173"/>
      <c r="AZ118" s="173"/>
      <c r="BA118" s="173"/>
      <c r="BB118" s="173"/>
      <c r="BC118" s="177">
        <f>SUM(BC113:BC117)</f>
        <v>14</v>
      </c>
      <c r="BD118" s="173"/>
      <c r="BE118" s="173"/>
      <c r="BF118" s="173"/>
      <c r="BG118" s="173"/>
      <c r="BH118" s="173"/>
      <c r="BI118" s="173"/>
      <c r="BJ118" s="173"/>
      <c r="BK118" s="173"/>
      <c r="BL118" s="173"/>
      <c r="BM118" s="173"/>
      <c r="BN118" s="173"/>
      <c r="BO118" s="173"/>
      <c r="BP118" s="173"/>
      <c r="BQ118" s="173"/>
      <c r="BR118" s="173"/>
      <c r="BS118" s="173"/>
      <c r="BT118" s="173"/>
      <c r="BU118" s="173"/>
      <c r="BV118" s="173"/>
      <c r="BW118" s="173"/>
      <c r="BX118" s="173"/>
      <c r="BY118" s="173"/>
      <c r="BZ118" s="173"/>
      <c r="CA118" s="173"/>
      <c r="CB118" s="177">
        <f>SUM(CB113:CB117)</f>
        <v>14</v>
      </c>
      <c r="CC118" s="173"/>
      <c r="CD118" s="173"/>
      <c r="CE118" s="173"/>
      <c r="CF118" s="173"/>
      <c r="CG118" s="173"/>
      <c r="CH118" s="173"/>
      <c r="CI118" s="173"/>
      <c r="CJ118" s="173"/>
      <c r="CK118" s="173"/>
      <c r="CL118" s="173"/>
      <c r="CM118" s="173"/>
      <c r="CN118" s="173"/>
      <c r="CO118" s="173"/>
      <c r="CP118" s="173"/>
      <c r="CQ118" s="173"/>
      <c r="CR118" s="173"/>
      <c r="CS118" s="173"/>
      <c r="CT118" s="173"/>
      <c r="CU118" s="173"/>
      <c r="CV118" s="173"/>
      <c r="CW118" s="173"/>
      <c r="CX118" s="173"/>
      <c r="CY118" s="173"/>
      <c r="CZ118" s="173"/>
      <c r="DA118" s="177">
        <f>SUM(DA113:DA117)</f>
        <v>14</v>
      </c>
      <c r="DB118" s="173"/>
      <c r="DC118" s="173"/>
      <c r="DD118" s="173"/>
      <c r="DE118" s="173"/>
      <c r="DF118" s="173"/>
      <c r="DG118" s="173"/>
      <c r="DH118" s="173"/>
      <c r="DI118" s="173"/>
      <c r="DJ118" s="173"/>
      <c r="DK118" s="173"/>
      <c r="DL118" s="173"/>
      <c r="DM118" s="173"/>
      <c r="DN118" s="173"/>
      <c r="DO118" s="173"/>
      <c r="DP118" s="173"/>
      <c r="DQ118" s="173"/>
      <c r="DR118" s="173"/>
      <c r="DS118" s="173"/>
      <c r="DT118" s="173"/>
      <c r="DU118" s="173"/>
      <c r="DV118" s="173"/>
      <c r="DW118" s="173"/>
      <c r="DX118" s="173"/>
      <c r="DY118" s="173"/>
      <c r="DZ118" s="177">
        <f>SUM(DZ113:DZ117)</f>
        <v>14</v>
      </c>
      <c r="EA118" s="173"/>
      <c r="EB118" s="173"/>
      <c r="EC118" s="173"/>
      <c r="ED118" s="173"/>
      <c r="EE118" s="173"/>
      <c r="EF118" s="173"/>
      <c r="EG118" s="173"/>
      <c r="EH118" s="173"/>
      <c r="EI118" s="173"/>
      <c r="EJ118" s="173"/>
      <c r="EK118" s="173"/>
      <c r="EL118" s="173"/>
      <c r="EM118" s="173"/>
      <c r="EN118" s="173"/>
      <c r="EO118" s="173"/>
      <c r="EP118" s="173"/>
      <c r="EQ118" s="173"/>
      <c r="ER118" s="173"/>
      <c r="ES118" s="173"/>
      <c r="ET118" s="173"/>
      <c r="EU118" s="173"/>
      <c r="EV118" s="173"/>
      <c r="EW118" s="173"/>
      <c r="EX118" s="173"/>
      <c r="EY118" s="177">
        <f>SUM(EY113:EY117)</f>
        <v>14</v>
      </c>
      <c r="EZ118" s="3"/>
      <c r="FA118" s="3"/>
      <c r="FB118" s="3"/>
      <c r="FC118" s="3"/>
      <c r="FD118" s="3"/>
      <c r="FE118" s="3"/>
      <c r="FF118" s="3">
        <f>SUM(FF113:FF117)</f>
        <v>15</v>
      </c>
      <c r="FG118" s="3"/>
      <c r="FH118" s="3"/>
      <c r="FI118" s="3"/>
      <c r="FJ118" s="3"/>
      <c r="FK118" s="3"/>
      <c r="FL118" s="3"/>
      <c r="FM118" s="3">
        <f>SUM(FM113:FM117)</f>
        <v>15</v>
      </c>
      <c r="FN118" s="3"/>
      <c r="FO118" s="3"/>
      <c r="FP118" s="3"/>
      <c r="FQ118" s="3"/>
      <c r="FR118" s="3"/>
      <c r="FS118" s="3"/>
      <c r="FT118" s="3">
        <f>SUM(FT113:FT117)</f>
        <v>15</v>
      </c>
      <c r="FU118" s="3"/>
      <c r="FV118" s="173"/>
      <c r="FW118" s="173"/>
      <c r="FX118" s="173"/>
      <c r="FY118" s="173"/>
      <c r="FZ118" s="173"/>
      <c r="GA118" s="173"/>
      <c r="GB118" s="173"/>
      <c r="GC118" s="173"/>
      <c r="GD118" s="173"/>
      <c r="GE118" s="173"/>
      <c r="GF118" s="173"/>
      <c r="GG118" s="173"/>
      <c r="GH118" s="173"/>
      <c r="GI118" s="179"/>
      <c r="GJ118" s="173"/>
      <c r="GK118" s="173"/>
      <c r="GL118" s="173"/>
      <c r="GM118" s="173"/>
      <c r="GN118" s="50"/>
      <c r="GO118" s="50"/>
      <c r="GP118" s="50"/>
      <c r="GQ118" s="50"/>
      <c r="GR118" s="3"/>
      <c r="GS118" s="3"/>
      <c r="GT118" s="3"/>
      <c r="GU118" s="3"/>
      <c r="GV118" s="3"/>
      <c r="GW118" s="3"/>
      <c r="GX118" s="3"/>
      <c r="GY118" s="3"/>
      <c r="GZ118" s="3"/>
      <c r="HA118" s="3"/>
      <c r="HB118" s="3"/>
      <c r="HC118" s="3"/>
      <c r="HD118" s="3"/>
      <c r="HE118" s="3"/>
      <c r="HF118" s="3"/>
      <c r="HG118" s="3"/>
      <c r="HH118" s="3"/>
      <c r="HI118" s="3"/>
      <c r="HJ118" s="3"/>
      <c r="HK118" s="3"/>
      <c r="HL118" s="3"/>
      <c r="HM118" s="3"/>
    </row>
    <row r="119" spans="1:240" ht="18.75">
      <c r="A119" s="174"/>
      <c r="B119" s="175"/>
      <c r="C119" s="175"/>
      <c r="D119" s="175"/>
      <c r="E119" s="175"/>
      <c r="F119" s="175"/>
      <c r="G119" s="175"/>
      <c r="H119" s="175"/>
      <c r="I119" s="176"/>
      <c r="J119" s="175"/>
      <c r="K119" s="175"/>
      <c r="L119" s="175"/>
      <c r="M119" s="176"/>
      <c r="N119" s="175"/>
      <c r="O119" s="175"/>
      <c r="P119" s="175"/>
      <c r="Q119" s="176"/>
      <c r="R119" s="175"/>
      <c r="S119" s="175"/>
      <c r="T119" s="175"/>
      <c r="U119" s="374"/>
      <c r="V119" s="374"/>
      <c r="W119" s="374"/>
      <c r="X119" s="374"/>
      <c r="Y119" s="374"/>
      <c r="Z119" s="374"/>
      <c r="AA119" s="177"/>
      <c r="AB119" s="177"/>
      <c r="AC119" s="177"/>
      <c r="AD119" s="175">
        <f>AD118-$GI$120</f>
        <v>14</v>
      </c>
      <c r="AE119" s="173"/>
      <c r="AF119" s="173"/>
      <c r="AG119" s="173"/>
      <c r="AH119" s="173"/>
      <c r="AI119" s="173"/>
      <c r="AJ119" s="173"/>
      <c r="AK119" s="173"/>
      <c r="AL119" s="173"/>
      <c r="AM119" s="173"/>
      <c r="AN119" s="173"/>
      <c r="AO119" s="173"/>
      <c r="AP119" s="173"/>
      <c r="AQ119" s="173"/>
      <c r="AR119" s="173"/>
      <c r="AS119" s="173"/>
      <c r="AT119" s="173"/>
      <c r="AU119" s="173"/>
      <c r="AV119" s="173"/>
      <c r="AW119" s="173"/>
      <c r="AX119" s="173"/>
      <c r="AY119" s="173"/>
      <c r="AZ119" s="173"/>
      <c r="BA119" s="173"/>
      <c r="BB119" s="173"/>
      <c r="BC119" s="175">
        <f>BC118-$GI$120</f>
        <v>14</v>
      </c>
      <c r="BD119" s="173"/>
      <c r="BE119" s="173"/>
      <c r="BF119" s="173"/>
      <c r="BG119" s="173"/>
      <c r="BH119" s="173"/>
      <c r="BI119" s="173"/>
      <c r="BJ119" s="173"/>
      <c r="BK119" s="173"/>
      <c r="BL119" s="173"/>
      <c r="BM119" s="173"/>
      <c r="BN119" s="173"/>
      <c r="BO119" s="173"/>
      <c r="BP119" s="173"/>
      <c r="BQ119" s="173"/>
      <c r="BR119" s="173"/>
      <c r="BS119" s="173"/>
      <c r="BT119" s="173"/>
      <c r="BU119" s="173"/>
      <c r="BV119" s="173"/>
      <c r="BW119" s="173"/>
      <c r="BX119" s="173"/>
      <c r="BY119" s="173"/>
      <c r="BZ119" s="173"/>
      <c r="CA119" s="173"/>
      <c r="CB119" s="175">
        <f>CB118-$GI$120</f>
        <v>14</v>
      </c>
      <c r="CC119" s="173"/>
      <c r="CD119" s="173"/>
      <c r="CE119" s="173"/>
      <c r="CF119" s="173"/>
      <c r="CG119" s="173"/>
      <c r="CH119" s="173"/>
      <c r="CI119" s="173"/>
      <c r="CJ119" s="173"/>
      <c r="CK119" s="173"/>
      <c r="CL119" s="173"/>
      <c r="CM119" s="173"/>
      <c r="CN119" s="173"/>
      <c r="CO119" s="173"/>
      <c r="CP119" s="173"/>
      <c r="CQ119" s="173"/>
      <c r="CR119" s="173"/>
      <c r="CS119" s="173"/>
      <c r="CT119" s="173"/>
      <c r="CU119" s="173"/>
      <c r="CV119" s="173"/>
      <c r="CW119" s="173"/>
      <c r="CX119" s="173"/>
      <c r="CY119" s="173"/>
      <c r="CZ119" s="173"/>
      <c r="DA119" s="175">
        <f>DA118-$GI$120</f>
        <v>14</v>
      </c>
      <c r="DB119" s="173"/>
      <c r="DC119" s="173"/>
      <c r="DD119" s="173"/>
      <c r="DE119" s="173"/>
      <c r="DF119" s="173"/>
      <c r="DG119" s="173"/>
      <c r="DH119" s="173"/>
      <c r="DI119" s="173"/>
      <c r="DJ119" s="173"/>
      <c r="DK119" s="173"/>
      <c r="DL119" s="173"/>
      <c r="DM119" s="173"/>
      <c r="DN119" s="173"/>
      <c r="DO119" s="173"/>
      <c r="DP119" s="173"/>
      <c r="DQ119" s="173"/>
      <c r="DR119" s="173"/>
      <c r="DS119" s="173"/>
      <c r="DT119" s="173"/>
      <c r="DU119" s="173"/>
      <c r="DV119" s="173"/>
      <c r="DW119" s="173"/>
      <c r="DX119" s="173"/>
      <c r="DY119" s="173"/>
      <c r="DZ119" s="175">
        <f>DZ118-$GI$120</f>
        <v>14</v>
      </c>
      <c r="EA119" s="173"/>
      <c r="EB119" s="173"/>
      <c r="EC119" s="173"/>
      <c r="ED119" s="173"/>
      <c r="EE119" s="173"/>
      <c r="EF119" s="173"/>
      <c r="EG119" s="173"/>
      <c r="EH119" s="173"/>
      <c r="EI119" s="173"/>
      <c r="EJ119" s="173"/>
      <c r="EK119" s="173"/>
      <c r="EL119" s="173"/>
      <c r="EM119" s="173"/>
      <c r="EN119" s="173"/>
      <c r="EO119" s="173"/>
      <c r="EP119" s="173"/>
      <c r="EQ119" s="173"/>
      <c r="ER119" s="173"/>
      <c r="ES119" s="173"/>
      <c r="ET119" s="173"/>
      <c r="EU119" s="173"/>
      <c r="EV119" s="173"/>
      <c r="EW119" s="173"/>
      <c r="EX119" s="173"/>
      <c r="EY119" s="175">
        <f>EY118-$GI$120</f>
        <v>14</v>
      </c>
      <c r="EZ119" s="3"/>
      <c r="FA119" s="3"/>
      <c r="FB119" s="3"/>
      <c r="FC119" s="3"/>
      <c r="FD119" s="3"/>
      <c r="FE119" s="3"/>
      <c r="FF119" s="175">
        <f>FF118-$GI$120</f>
        <v>15</v>
      </c>
      <c r="FG119" s="3"/>
      <c r="FH119" s="3"/>
      <c r="FI119" s="3"/>
      <c r="FJ119" s="3"/>
      <c r="FK119" s="3"/>
      <c r="FL119" s="3"/>
      <c r="FM119" s="175">
        <f>FM118-$GI$120</f>
        <v>15</v>
      </c>
      <c r="FN119" s="3"/>
      <c r="FO119" s="3"/>
      <c r="FP119" s="3"/>
      <c r="FQ119" s="3"/>
      <c r="FR119" s="3"/>
      <c r="FS119" s="3"/>
      <c r="FT119" s="175">
        <f>FT118-$GI$120</f>
        <v>15</v>
      </c>
      <c r="FU119" s="3"/>
      <c r="FV119" s="173"/>
      <c r="FW119" s="173"/>
      <c r="FX119" s="173"/>
      <c r="FY119" s="173"/>
      <c r="FZ119" s="173"/>
      <c r="GA119" s="173"/>
      <c r="GB119" s="173"/>
      <c r="GC119" s="173"/>
      <c r="GD119" s="173"/>
      <c r="GE119" s="173"/>
      <c r="GF119" s="173"/>
      <c r="GG119" s="173"/>
      <c r="GH119" s="173"/>
      <c r="GI119" s="179"/>
      <c r="GJ119" s="173"/>
      <c r="GK119" s="173"/>
      <c r="GL119" s="173"/>
      <c r="GM119" s="173"/>
      <c r="GN119" s="50"/>
      <c r="GO119" s="50"/>
      <c r="GP119" s="50"/>
      <c r="GQ119" s="50"/>
      <c r="GR119" s="3"/>
      <c r="GS119" s="3"/>
      <c r="GT119" s="3"/>
      <c r="GU119" s="3"/>
      <c r="GV119" s="3"/>
      <c r="GW119" s="3"/>
      <c r="GX119" s="3"/>
      <c r="GY119" s="3"/>
      <c r="GZ119" s="3"/>
      <c r="HA119" s="3"/>
      <c r="HB119" s="3"/>
      <c r="HC119" s="3"/>
      <c r="HD119" s="3"/>
      <c r="HE119" s="3"/>
      <c r="HF119" s="3"/>
      <c r="HG119" s="3"/>
      <c r="HH119" s="3"/>
      <c r="HI119" s="3"/>
      <c r="HJ119" s="3"/>
      <c r="HK119" s="3"/>
      <c r="HL119" s="3"/>
      <c r="HM119" s="3"/>
    </row>
    <row r="120" spans="1:240">
      <c r="A120" s="3"/>
      <c r="B120" s="173"/>
      <c r="C120" s="173"/>
      <c r="D120" s="173"/>
      <c r="E120" s="173"/>
      <c r="F120" s="173"/>
      <c r="G120" s="173"/>
      <c r="H120" s="173"/>
      <c r="I120" s="178"/>
      <c r="J120" s="173"/>
      <c r="K120" s="173"/>
      <c r="L120" s="173"/>
      <c r="M120" s="178"/>
      <c r="N120" s="173"/>
      <c r="O120" s="173"/>
      <c r="P120" s="173"/>
      <c r="Q120" s="178"/>
      <c r="R120" s="173"/>
      <c r="S120" s="173"/>
      <c r="T120" s="173"/>
      <c r="U120" s="178"/>
      <c r="V120" s="173"/>
      <c r="W120" s="173"/>
      <c r="X120" s="173"/>
      <c r="Y120" s="173"/>
      <c r="Z120" s="173"/>
      <c r="AA120" s="179"/>
      <c r="AB120" s="179"/>
      <c r="AC120" s="179"/>
      <c r="AD120" s="173"/>
      <c r="AE120" s="173"/>
      <c r="AF120" s="173"/>
      <c r="AG120" s="173"/>
      <c r="AH120" s="173"/>
      <c r="AI120" s="173"/>
      <c r="AJ120" s="173"/>
      <c r="AK120" s="173"/>
      <c r="AL120" s="173"/>
      <c r="AM120" s="173"/>
      <c r="AN120" s="173"/>
      <c r="AO120" s="173"/>
      <c r="AP120" s="173"/>
      <c r="AQ120" s="173"/>
      <c r="AR120" s="173"/>
      <c r="AS120" s="173"/>
      <c r="AT120" s="173"/>
      <c r="AU120" s="173"/>
      <c r="AV120" s="173"/>
      <c r="AW120" s="173"/>
      <c r="AX120" s="173"/>
      <c r="AY120" s="173"/>
      <c r="AZ120" s="173"/>
      <c r="BA120" s="173"/>
      <c r="BB120" s="173"/>
      <c r="BC120" s="173"/>
      <c r="BD120" s="173"/>
      <c r="BE120" s="173"/>
      <c r="BF120" s="173"/>
      <c r="BG120" s="173"/>
      <c r="BH120" s="173"/>
      <c r="BI120" s="173"/>
      <c r="BJ120" s="173"/>
      <c r="BK120" s="173"/>
      <c r="BL120" s="173"/>
      <c r="BM120" s="173"/>
      <c r="BN120" s="173"/>
      <c r="BO120" s="173"/>
      <c r="BP120" s="173"/>
      <c r="BQ120" s="173"/>
      <c r="BR120" s="173"/>
      <c r="BS120" s="173"/>
      <c r="BT120" s="173"/>
      <c r="BU120" s="173"/>
      <c r="BV120" s="173"/>
      <c r="BW120" s="173"/>
      <c r="BX120" s="173"/>
      <c r="BY120" s="173"/>
      <c r="BZ120" s="173"/>
      <c r="CA120" s="173"/>
      <c r="CB120" s="173"/>
      <c r="CC120" s="173"/>
      <c r="CD120" s="173"/>
      <c r="CE120" s="173"/>
      <c r="CF120" s="173"/>
      <c r="CG120" s="173"/>
      <c r="CH120" s="173"/>
      <c r="CI120" s="173"/>
      <c r="CJ120" s="173"/>
      <c r="CK120" s="173"/>
      <c r="CL120" s="173"/>
      <c r="CM120" s="173"/>
      <c r="CN120" s="173"/>
      <c r="CO120" s="173"/>
      <c r="CP120" s="173"/>
      <c r="CQ120" s="173"/>
      <c r="CR120" s="173"/>
      <c r="CS120" s="173"/>
      <c r="CT120" s="173"/>
      <c r="CU120" s="173"/>
      <c r="CV120" s="173"/>
      <c r="CW120" s="173"/>
      <c r="CX120" s="173"/>
      <c r="CY120" s="173"/>
      <c r="CZ120" s="173"/>
      <c r="DA120" s="173"/>
      <c r="DB120" s="173"/>
      <c r="DC120" s="173"/>
      <c r="DD120" s="173"/>
      <c r="DE120" s="173"/>
      <c r="DF120" s="173"/>
      <c r="DG120" s="173"/>
      <c r="DH120" s="173"/>
      <c r="DI120" s="173"/>
      <c r="DJ120" s="173"/>
      <c r="DK120" s="173"/>
      <c r="DL120" s="173"/>
      <c r="DM120" s="173"/>
      <c r="DN120" s="173"/>
      <c r="DO120" s="173"/>
      <c r="DP120" s="173"/>
      <c r="DQ120" s="173"/>
      <c r="DR120" s="173"/>
      <c r="DS120" s="173"/>
      <c r="DT120" s="173"/>
      <c r="DU120" s="173"/>
      <c r="DV120" s="173"/>
      <c r="DW120" s="173"/>
      <c r="DX120" s="173"/>
      <c r="DY120" s="173"/>
      <c r="DZ120" s="173"/>
      <c r="EA120" s="173"/>
      <c r="EB120" s="173"/>
      <c r="EC120" s="173"/>
      <c r="ED120" s="173"/>
      <c r="EE120" s="173"/>
      <c r="EF120" s="173"/>
      <c r="EG120" s="173"/>
      <c r="EH120" s="173"/>
      <c r="EI120" s="173"/>
      <c r="EJ120" s="173"/>
      <c r="EK120" s="173"/>
      <c r="EL120" s="173"/>
      <c r="EM120" s="173"/>
      <c r="EN120" s="173"/>
      <c r="EO120" s="173"/>
      <c r="EP120" s="173"/>
      <c r="EQ120" s="173"/>
      <c r="ER120" s="173"/>
      <c r="ES120" s="173"/>
      <c r="ET120" s="173"/>
      <c r="EU120" s="173"/>
      <c r="EV120" s="173"/>
      <c r="EW120" s="173"/>
      <c r="EX120" s="173"/>
      <c r="EY120" s="173"/>
      <c r="EZ120" s="3"/>
      <c r="FA120" s="3"/>
      <c r="FB120" s="3"/>
      <c r="FC120" s="3"/>
      <c r="FD120" s="3"/>
      <c r="FE120" s="3"/>
      <c r="FF120" s="3"/>
      <c r="FG120" s="3"/>
      <c r="FH120" s="3"/>
      <c r="FI120" s="3"/>
      <c r="FJ120" s="3"/>
      <c r="FK120" s="3"/>
      <c r="FL120" s="3"/>
      <c r="FM120" s="3"/>
      <c r="FN120" s="3"/>
      <c r="FO120" s="3"/>
      <c r="FP120" s="3"/>
      <c r="FQ120" s="3"/>
      <c r="FR120" s="3"/>
      <c r="FS120" s="3"/>
      <c r="FT120" s="3"/>
      <c r="FU120" s="3"/>
      <c r="FV120" s="173"/>
      <c r="FW120" s="173"/>
      <c r="FX120" s="173"/>
      <c r="FY120" s="173"/>
      <c r="FZ120" s="173"/>
      <c r="GA120" s="173"/>
      <c r="GB120" s="173"/>
      <c r="GC120" s="173"/>
      <c r="GD120" s="173"/>
      <c r="GE120" s="173"/>
      <c r="GF120" s="173"/>
      <c r="GG120" s="173"/>
      <c r="GH120" s="173"/>
      <c r="GI120" s="375">
        <f>COUNTIF(GI13:GI112,"NSO")</f>
        <v>0</v>
      </c>
      <c r="GJ120" s="173"/>
      <c r="GK120" s="173"/>
      <c r="GL120" s="173"/>
      <c r="GM120" s="173"/>
      <c r="GN120" s="50"/>
      <c r="GO120" s="50"/>
      <c r="GP120" s="50"/>
      <c r="GQ120" s="50"/>
      <c r="GR120" s="3"/>
      <c r="GS120" s="3"/>
      <c r="GT120" s="3"/>
      <c r="GU120" s="3"/>
      <c r="GV120" s="3"/>
      <c r="GW120" s="3"/>
      <c r="GX120" s="3"/>
      <c r="GY120" s="3"/>
      <c r="GZ120" s="3"/>
      <c r="HA120" s="3"/>
      <c r="HB120" s="3"/>
      <c r="HC120" s="3"/>
      <c r="HD120" s="3"/>
      <c r="HE120" s="3"/>
      <c r="HF120" s="3"/>
      <c r="HG120" s="3"/>
      <c r="HH120" s="3"/>
      <c r="HI120" s="3"/>
      <c r="HJ120" s="3"/>
      <c r="HK120" s="3"/>
      <c r="HL120" s="3"/>
      <c r="HM120" s="3"/>
    </row>
    <row r="121" spans="1:240">
      <c r="A121" s="3"/>
      <c r="B121" s="173"/>
      <c r="C121" s="173"/>
      <c r="D121" s="173"/>
      <c r="E121" s="173"/>
      <c r="F121" s="173"/>
      <c r="G121" s="173"/>
      <c r="H121" s="173"/>
      <c r="I121" s="178"/>
      <c r="J121" s="173"/>
      <c r="K121" s="173"/>
      <c r="L121" s="173"/>
      <c r="M121" s="178"/>
      <c r="N121" s="173"/>
      <c r="O121" s="173"/>
      <c r="P121" s="173"/>
      <c r="Q121" s="178"/>
      <c r="R121" s="173"/>
      <c r="S121" s="173"/>
      <c r="T121" s="173"/>
      <c r="U121" s="178"/>
      <c r="V121" s="173"/>
      <c r="W121" s="173"/>
      <c r="X121" s="173"/>
      <c r="Y121" s="173"/>
      <c r="Z121" s="173"/>
      <c r="AA121" s="179"/>
      <c r="AB121" s="179"/>
      <c r="AC121" s="179"/>
      <c r="AD121" s="173"/>
      <c r="AE121" s="173"/>
      <c r="AF121" s="173"/>
      <c r="AG121" s="173"/>
      <c r="AH121" s="173"/>
      <c r="AI121" s="173"/>
      <c r="AJ121" s="173"/>
      <c r="AK121" s="173"/>
      <c r="AL121" s="173"/>
      <c r="AM121" s="173"/>
      <c r="AN121" s="173"/>
      <c r="AO121" s="173"/>
      <c r="AP121" s="173"/>
      <c r="AQ121" s="173"/>
      <c r="AR121" s="173"/>
      <c r="AS121" s="173"/>
      <c r="AT121" s="173"/>
      <c r="AU121" s="173"/>
      <c r="AV121" s="173"/>
      <c r="AW121" s="173"/>
      <c r="AX121" s="173"/>
      <c r="AY121" s="173"/>
      <c r="AZ121" s="173"/>
      <c r="BA121" s="173"/>
      <c r="BB121" s="173"/>
      <c r="BC121" s="173"/>
      <c r="BD121" s="173"/>
      <c r="BE121" s="173"/>
      <c r="BF121" s="173"/>
      <c r="BG121" s="173"/>
      <c r="BH121" s="173"/>
      <c r="BI121" s="173"/>
      <c r="BJ121" s="173"/>
      <c r="BK121" s="173"/>
      <c r="BL121" s="173"/>
      <c r="BM121" s="173"/>
      <c r="BN121" s="173"/>
      <c r="BO121" s="173"/>
      <c r="BP121" s="173"/>
      <c r="BQ121" s="173"/>
      <c r="BR121" s="173"/>
      <c r="BS121" s="173"/>
      <c r="BT121" s="173"/>
      <c r="BU121" s="173"/>
      <c r="BV121" s="173"/>
      <c r="BW121" s="173"/>
      <c r="BX121" s="173"/>
      <c r="BY121" s="173"/>
      <c r="BZ121" s="173"/>
      <c r="CA121" s="173"/>
      <c r="CB121" s="173"/>
      <c r="CC121" s="173"/>
      <c r="CD121" s="173"/>
      <c r="CE121" s="173"/>
      <c r="CF121" s="173"/>
      <c r="CG121" s="173"/>
      <c r="CH121" s="173"/>
      <c r="CI121" s="173"/>
      <c r="CJ121" s="173"/>
      <c r="CK121" s="173"/>
      <c r="CL121" s="173"/>
      <c r="CM121" s="173"/>
      <c r="CN121" s="173"/>
      <c r="CO121" s="173"/>
      <c r="CP121" s="173"/>
      <c r="CQ121" s="173"/>
      <c r="CR121" s="173"/>
      <c r="CS121" s="173"/>
      <c r="CT121" s="173"/>
      <c r="CU121" s="173"/>
      <c r="CV121" s="173"/>
      <c r="CW121" s="173"/>
      <c r="CX121" s="173"/>
      <c r="CY121" s="173"/>
      <c r="CZ121" s="173"/>
      <c r="DA121" s="173"/>
      <c r="DB121" s="173"/>
      <c r="DC121" s="173"/>
      <c r="DD121" s="173"/>
      <c r="DE121" s="173"/>
      <c r="DF121" s="173"/>
      <c r="DG121" s="173"/>
      <c r="DH121" s="173"/>
      <c r="DI121" s="173"/>
      <c r="DJ121" s="173"/>
      <c r="DK121" s="173"/>
      <c r="DL121" s="173"/>
      <c r="DM121" s="173"/>
      <c r="DN121" s="173"/>
      <c r="DO121" s="173"/>
      <c r="DP121" s="173"/>
      <c r="DQ121" s="173"/>
      <c r="DR121" s="173"/>
      <c r="DS121" s="173"/>
      <c r="DT121" s="173"/>
      <c r="DU121" s="173"/>
      <c r="DV121" s="173"/>
      <c r="DW121" s="173"/>
      <c r="DX121" s="173"/>
      <c r="DY121" s="173"/>
      <c r="DZ121" s="173"/>
      <c r="EA121" s="173"/>
      <c r="EB121" s="173"/>
      <c r="EC121" s="173"/>
      <c r="ED121" s="173"/>
      <c r="EE121" s="173"/>
      <c r="EF121" s="173"/>
      <c r="EG121" s="173"/>
      <c r="EH121" s="173"/>
      <c r="EI121" s="173"/>
      <c r="EJ121" s="173"/>
      <c r="EK121" s="173"/>
      <c r="EL121" s="173"/>
      <c r="EM121" s="173"/>
      <c r="EN121" s="173"/>
      <c r="EO121" s="173"/>
      <c r="EP121" s="173"/>
      <c r="EQ121" s="173"/>
      <c r="ER121" s="173"/>
      <c r="ES121" s="173"/>
      <c r="ET121" s="173"/>
      <c r="EU121" s="173"/>
      <c r="EV121" s="173"/>
      <c r="EW121" s="173"/>
      <c r="EX121" s="173"/>
      <c r="EY121" s="173"/>
      <c r="EZ121" s="3"/>
      <c r="FA121" s="3"/>
      <c r="FB121" s="3"/>
      <c r="FC121" s="3"/>
      <c r="FD121" s="3"/>
      <c r="FE121" s="3"/>
      <c r="FF121" s="3"/>
      <c r="FG121" s="3"/>
      <c r="FH121" s="3"/>
      <c r="FI121" s="3"/>
      <c r="FJ121" s="3"/>
      <c r="FK121" s="3"/>
      <c r="FL121" s="3"/>
      <c r="FM121" s="3"/>
      <c r="FN121" s="3"/>
      <c r="FO121" s="3"/>
      <c r="FP121" s="3"/>
      <c r="FQ121" s="3"/>
      <c r="FR121" s="3"/>
      <c r="FS121" s="3"/>
      <c r="FT121" s="3"/>
      <c r="FU121" s="3"/>
      <c r="FV121" s="180">
        <f>AVERAGE(FV13:FV112)</f>
        <v>15.285714285714286</v>
      </c>
      <c r="FW121" s="180"/>
      <c r="FX121" s="180"/>
      <c r="FY121" s="180">
        <f>COUNTA(FY13:FY112)-COUNTIF(FY13:FY112,"0")-COUNTIF(FY13:FY112,"blank")</f>
        <v>99</v>
      </c>
      <c r="FZ121" s="180"/>
      <c r="GA121" s="180">
        <f>COUNTA(FY13:FY112)-COUNTIF(FY13:FY112,"blank")</f>
        <v>100</v>
      </c>
      <c r="GB121" s="180"/>
      <c r="GC121" s="173"/>
      <c r="GD121" s="173"/>
      <c r="GE121" s="173"/>
      <c r="GF121" s="173"/>
      <c r="GG121" s="173"/>
      <c r="GH121" s="173"/>
      <c r="GI121" s="179"/>
      <c r="GJ121" s="173"/>
      <c r="GK121" s="173"/>
      <c r="GL121" s="173"/>
      <c r="GM121" s="173"/>
      <c r="GN121" s="50"/>
      <c r="GO121" s="50"/>
      <c r="GP121" s="50"/>
      <c r="GQ121" s="50"/>
      <c r="GR121" s="3"/>
      <c r="GS121" s="3"/>
      <c r="GT121" s="3"/>
      <c r="GU121" s="3"/>
      <c r="GV121" s="3"/>
      <c r="GW121" s="3"/>
      <c r="GX121" s="3"/>
      <c r="GY121" s="3"/>
      <c r="GZ121" s="3"/>
      <c r="HA121" s="3"/>
      <c r="HB121" s="3"/>
      <c r="HC121" s="3"/>
      <c r="HD121" s="3"/>
      <c r="HE121" s="3"/>
      <c r="HF121" s="3"/>
      <c r="HG121" s="3"/>
      <c r="HH121" s="3"/>
      <c r="HI121" s="3"/>
      <c r="HJ121" s="3"/>
      <c r="HK121" s="3"/>
      <c r="HL121" s="3"/>
      <c r="HM121" s="3"/>
    </row>
    <row r="122" spans="1:240">
      <c r="A122" s="3"/>
      <c r="B122" s="3"/>
      <c r="C122" s="3"/>
      <c r="D122" s="3"/>
      <c r="E122" s="3"/>
      <c r="F122" s="3"/>
      <c r="G122" s="3"/>
      <c r="H122" s="3"/>
      <c r="I122" s="181"/>
      <c r="J122" s="3"/>
      <c r="K122" s="3"/>
      <c r="L122" s="3"/>
      <c r="M122" s="181"/>
      <c r="N122" s="3"/>
      <c r="O122" s="3"/>
      <c r="P122" s="3"/>
      <c r="Q122" s="181"/>
      <c r="R122" s="3"/>
      <c r="S122" s="3"/>
      <c r="T122" s="3"/>
      <c r="U122" s="181"/>
      <c r="V122" s="3"/>
      <c r="W122" s="3"/>
      <c r="X122" s="3"/>
      <c r="Y122" s="3"/>
      <c r="Z122" s="3"/>
      <c r="AA122" s="182"/>
      <c r="AB122" s="182"/>
      <c r="AC122" s="182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  <c r="BT122" s="3"/>
      <c r="BU122" s="3"/>
      <c r="BV122" s="3"/>
      <c r="BW122" s="3"/>
      <c r="BX122" s="3"/>
      <c r="BY122" s="3"/>
      <c r="BZ122" s="3"/>
      <c r="CA122" s="3"/>
      <c r="CB122" s="3"/>
      <c r="CC122" s="3"/>
      <c r="CD122" s="3"/>
      <c r="CE122" s="3"/>
      <c r="CF122" s="3"/>
      <c r="CG122" s="3"/>
      <c r="CH122" s="3"/>
      <c r="CI122" s="3"/>
      <c r="CJ122" s="3"/>
      <c r="CK122" s="3"/>
      <c r="CL122" s="3"/>
      <c r="CM122" s="3"/>
      <c r="CN122" s="3"/>
      <c r="CO122" s="3"/>
      <c r="CP122" s="3"/>
      <c r="CQ122" s="3"/>
      <c r="CR122" s="3"/>
      <c r="CS122" s="3"/>
      <c r="CT122" s="3"/>
      <c r="CU122" s="3"/>
      <c r="CV122" s="3"/>
      <c r="CW122" s="3"/>
      <c r="CX122" s="3"/>
      <c r="CY122" s="3"/>
      <c r="CZ122" s="3"/>
      <c r="DA122" s="3"/>
      <c r="DB122" s="3"/>
      <c r="DC122" s="3"/>
      <c r="DD122" s="3"/>
      <c r="DE122" s="3"/>
      <c r="DF122" s="3"/>
      <c r="DG122" s="3"/>
      <c r="DH122" s="3"/>
      <c r="DI122" s="3"/>
      <c r="DJ122" s="3"/>
      <c r="DK122" s="3"/>
      <c r="DL122" s="3"/>
      <c r="DM122" s="3"/>
      <c r="DN122" s="3"/>
      <c r="DO122" s="3"/>
      <c r="DP122" s="3"/>
      <c r="DQ122" s="3"/>
      <c r="DR122" s="3"/>
      <c r="DS122" s="3"/>
      <c r="DT122" s="3"/>
      <c r="DU122" s="3"/>
      <c r="DV122" s="3"/>
      <c r="DW122" s="3"/>
      <c r="DX122" s="3"/>
      <c r="DY122" s="3"/>
      <c r="DZ122" s="3"/>
      <c r="EA122" s="3"/>
      <c r="EB122" s="3"/>
      <c r="EC122" s="3"/>
      <c r="ED122" s="3"/>
      <c r="EE122" s="3"/>
      <c r="EF122" s="3"/>
      <c r="EG122" s="3"/>
      <c r="EH122" s="3"/>
      <c r="EI122" s="3"/>
      <c r="EJ122" s="3"/>
      <c r="EK122" s="3"/>
      <c r="EL122" s="3"/>
      <c r="EM122" s="3"/>
      <c r="EN122" s="3"/>
      <c r="EO122" s="3"/>
      <c r="EP122" s="3"/>
      <c r="EQ122" s="3"/>
      <c r="ER122" s="3"/>
      <c r="ES122" s="3"/>
      <c r="ET122" s="3"/>
      <c r="EU122" s="3"/>
      <c r="EV122" s="3"/>
      <c r="EW122" s="3"/>
      <c r="EX122" s="3"/>
      <c r="EY122" s="3"/>
      <c r="EZ122" s="3"/>
      <c r="FA122" s="3"/>
      <c r="FB122" s="3"/>
      <c r="FC122" s="3"/>
      <c r="FD122" s="3"/>
      <c r="FE122" s="3"/>
      <c r="FF122" s="3"/>
      <c r="FG122" s="3"/>
      <c r="FH122" s="3"/>
      <c r="FI122" s="3"/>
      <c r="FJ122" s="3"/>
      <c r="FK122" s="3"/>
      <c r="FL122" s="3"/>
      <c r="FM122" s="3"/>
      <c r="FN122" s="3"/>
      <c r="FO122" s="3"/>
      <c r="FP122" s="3"/>
      <c r="FQ122" s="3"/>
      <c r="FR122" s="3"/>
      <c r="FS122" s="3"/>
      <c r="FT122" s="3"/>
      <c r="FU122" s="3"/>
      <c r="FV122" s="183"/>
      <c r="FW122" s="183"/>
      <c r="FX122" s="183"/>
      <c r="FY122" s="183"/>
      <c r="FZ122" s="183"/>
      <c r="GA122" s="183"/>
      <c r="GB122" s="183"/>
      <c r="GC122" s="3"/>
      <c r="GD122" s="3"/>
      <c r="GE122" s="3"/>
      <c r="GF122" s="3"/>
      <c r="GG122" s="3"/>
      <c r="GH122" s="3"/>
      <c r="GI122" s="182"/>
      <c r="GJ122" s="3"/>
      <c r="GK122" s="3"/>
      <c r="GL122" s="3"/>
      <c r="GM122" s="3"/>
      <c r="GR122" s="3"/>
      <c r="GS122" s="3"/>
      <c r="GT122" s="3"/>
      <c r="GU122" s="3"/>
      <c r="GV122" s="3"/>
      <c r="GW122" s="3"/>
      <c r="GX122" s="3"/>
      <c r="GY122" s="3"/>
      <c r="GZ122" s="3"/>
      <c r="HA122" s="3"/>
      <c r="HB122" s="3"/>
      <c r="HC122" s="3"/>
      <c r="HD122" s="3"/>
      <c r="HE122" s="3"/>
      <c r="HF122" s="3"/>
      <c r="HG122" s="3"/>
      <c r="HH122" s="3"/>
      <c r="HI122" s="3"/>
      <c r="HJ122" s="3"/>
      <c r="HK122" s="3"/>
      <c r="HL122" s="3"/>
      <c r="HM122" s="3"/>
    </row>
    <row r="123" spans="1:240">
      <c r="A123" s="3"/>
      <c r="B123" s="3"/>
      <c r="C123" s="3"/>
      <c r="D123" s="3"/>
      <c r="E123" s="3"/>
      <c r="F123" s="3"/>
      <c r="G123" s="3"/>
      <c r="H123" s="3"/>
      <c r="I123" s="181"/>
      <c r="J123" s="3"/>
      <c r="K123" s="3"/>
      <c r="L123" s="3"/>
      <c r="M123" s="181"/>
      <c r="N123" s="3"/>
      <c r="O123" s="3"/>
      <c r="P123" s="3"/>
      <c r="Q123" s="181"/>
      <c r="R123" s="3"/>
      <c r="S123" s="3"/>
      <c r="T123" s="3"/>
      <c r="U123" s="181"/>
      <c r="V123" s="3"/>
      <c r="W123" s="3"/>
      <c r="X123" s="3"/>
      <c r="Y123" s="3"/>
      <c r="Z123" s="3"/>
      <c r="AA123" s="182"/>
      <c r="AB123" s="182"/>
      <c r="AC123" s="182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  <c r="BT123" s="3"/>
      <c r="BU123" s="3"/>
      <c r="BV123" s="3"/>
      <c r="BW123" s="3"/>
      <c r="BX123" s="3"/>
      <c r="BY123" s="3"/>
      <c r="BZ123" s="3"/>
      <c r="CA123" s="3"/>
      <c r="CB123" s="3"/>
      <c r="CC123" s="3"/>
      <c r="CD123" s="3"/>
      <c r="CE123" s="3"/>
      <c r="CF123" s="3"/>
      <c r="CG123" s="3"/>
      <c r="CH123" s="3"/>
      <c r="CI123" s="3"/>
      <c r="CJ123" s="3"/>
      <c r="CK123" s="3"/>
      <c r="CL123" s="3"/>
      <c r="CM123" s="3"/>
      <c r="CN123" s="3"/>
      <c r="CO123" s="3"/>
      <c r="CP123" s="3"/>
      <c r="CQ123" s="3"/>
      <c r="CR123" s="3"/>
      <c r="CS123" s="3"/>
      <c r="CT123" s="3"/>
      <c r="CU123" s="3"/>
      <c r="CV123" s="3"/>
      <c r="CW123" s="3"/>
      <c r="CX123" s="3"/>
      <c r="CY123" s="3"/>
      <c r="CZ123" s="3"/>
      <c r="DA123" s="3"/>
      <c r="DB123" s="3"/>
      <c r="DC123" s="3"/>
      <c r="DD123" s="3"/>
      <c r="DE123" s="3"/>
      <c r="DF123" s="3"/>
      <c r="DG123" s="3"/>
      <c r="DH123" s="3"/>
      <c r="DI123" s="3"/>
      <c r="DJ123" s="3"/>
      <c r="DK123" s="3"/>
      <c r="DL123" s="3"/>
      <c r="DM123" s="3"/>
      <c r="DN123" s="3"/>
      <c r="DO123" s="3"/>
      <c r="DP123" s="3"/>
      <c r="DQ123" s="3"/>
      <c r="DR123" s="3"/>
      <c r="DS123" s="3"/>
      <c r="DT123" s="3"/>
      <c r="DU123" s="3"/>
      <c r="DV123" s="3"/>
      <c r="DW123" s="3"/>
      <c r="DX123" s="3"/>
      <c r="DY123" s="3"/>
      <c r="DZ123" s="3"/>
      <c r="EA123" s="3"/>
      <c r="EB123" s="3"/>
      <c r="EC123" s="3"/>
      <c r="ED123" s="3"/>
      <c r="EE123" s="3"/>
      <c r="EF123" s="3"/>
      <c r="EG123" s="3"/>
      <c r="EH123" s="3"/>
      <c r="EI123" s="3"/>
      <c r="EJ123" s="3"/>
      <c r="EK123" s="3"/>
      <c r="EL123" s="3"/>
      <c r="EM123" s="3"/>
      <c r="EN123" s="3"/>
      <c r="EO123" s="3"/>
      <c r="EP123" s="3"/>
      <c r="EQ123" s="3"/>
      <c r="ER123" s="3"/>
      <c r="ES123" s="3"/>
      <c r="ET123" s="3"/>
      <c r="EU123" s="3"/>
      <c r="EV123" s="3"/>
      <c r="EW123" s="3"/>
      <c r="EX123" s="3"/>
      <c r="EY123" s="3"/>
      <c r="EZ123" s="3"/>
      <c r="FA123" s="3"/>
      <c r="FB123" s="3"/>
      <c r="FC123" s="3"/>
      <c r="FD123" s="3"/>
      <c r="FE123" s="3"/>
      <c r="FF123" s="3"/>
      <c r="FG123" s="3"/>
      <c r="FH123" s="3"/>
      <c r="FI123" s="3"/>
      <c r="FJ123" s="3"/>
      <c r="FK123" s="3"/>
      <c r="FL123" s="3"/>
      <c r="FM123" s="3"/>
      <c r="FN123" s="3"/>
      <c r="FO123" s="3"/>
      <c r="FP123" s="3"/>
      <c r="FQ123" s="3"/>
      <c r="FR123" s="3"/>
      <c r="FS123" s="3"/>
      <c r="FT123" s="3"/>
      <c r="FU123" s="3"/>
      <c r="FV123" s="3"/>
      <c r="FW123" s="3"/>
      <c r="FX123" s="3"/>
      <c r="FY123" s="3"/>
      <c r="FZ123" s="3"/>
      <c r="GA123" s="3"/>
      <c r="GB123" s="3"/>
      <c r="GC123" s="3"/>
      <c r="GD123" s="3"/>
      <c r="GE123" s="3"/>
      <c r="GF123" s="3"/>
      <c r="GG123" s="3"/>
      <c r="GH123" s="3"/>
      <c r="GI123" s="182"/>
      <c r="GJ123" s="3"/>
      <c r="GK123" s="3"/>
      <c r="GL123" s="3"/>
      <c r="GM123" s="3"/>
      <c r="GR123" s="3"/>
      <c r="GS123" s="3"/>
      <c r="GT123" s="3"/>
      <c r="GU123" s="3"/>
      <c r="GV123" s="3"/>
      <c r="GW123" s="3"/>
      <c r="GX123" s="3"/>
      <c r="GY123" s="3"/>
      <c r="GZ123" s="3"/>
      <c r="HA123" s="3"/>
      <c r="HB123" s="3"/>
      <c r="HC123" s="3"/>
      <c r="HD123" s="3"/>
      <c r="HE123" s="3"/>
      <c r="HF123" s="3"/>
      <c r="HG123" s="3"/>
      <c r="HH123" s="3"/>
      <c r="HI123" s="3"/>
      <c r="HJ123" s="3"/>
      <c r="HK123" s="3"/>
      <c r="HL123" s="3"/>
      <c r="HM123" s="3"/>
    </row>
    <row r="124" spans="1:240">
      <c r="A124" s="3"/>
      <c r="B124" s="3"/>
      <c r="C124" s="3"/>
      <c r="D124" s="3"/>
      <c r="E124" s="3"/>
      <c r="F124" s="3"/>
      <c r="G124" s="3"/>
      <c r="H124" s="3"/>
      <c r="I124" s="181"/>
      <c r="J124" s="3"/>
      <c r="K124" s="3"/>
      <c r="L124" s="3"/>
      <c r="M124" s="181"/>
      <c r="N124" s="3"/>
      <c r="O124" s="3"/>
      <c r="P124" s="3"/>
      <c r="Q124" s="181"/>
      <c r="R124" s="3"/>
      <c r="S124" s="3"/>
      <c r="T124" s="3"/>
      <c r="U124" s="181"/>
      <c r="V124" s="3"/>
      <c r="W124" s="3"/>
      <c r="X124" s="3"/>
      <c r="Y124" s="3"/>
      <c r="Z124" s="3"/>
      <c r="AA124" s="182"/>
      <c r="AB124" s="182"/>
      <c r="AC124" s="182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  <c r="BT124" s="3"/>
      <c r="BU124" s="3"/>
      <c r="BV124" s="3"/>
      <c r="BW124" s="3"/>
      <c r="BX124" s="3"/>
      <c r="BY124" s="3"/>
      <c r="BZ124" s="3"/>
      <c r="CA124" s="3"/>
      <c r="CB124" s="3"/>
      <c r="CC124" s="3"/>
      <c r="CD124" s="3"/>
      <c r="CE124" s="3"/>
      <c r="CF124" s="3"/>
      <c r="CG124" s="3"/>
      <c r="CH124" s="3"/>
      <c r="CI124" s="3"/>
      <c r="CJ124" s="3"/>
      <c r="CK124" s="3"/>
      <c r="CL124" s="3"/>
      <c r="CM124" s="3"/>
      <c r="CN124" s="3"/>
      <c r="CO124" s="3"/>
      <c r="CP124" s="3"/>
      <c r="CQ124" s="3"/>
      <c r="CR124" s="3"/>
      <c r="CS124" s="3"/>
      <c r="CT124" s="3"/>
      <c r="CU124" s="3"/>
      <c r="CV124" s="3"/>
      <c r="CW124" s="3"/>
      <c r="CX124" s="3"/>
      <c r="CY124" s="3"/>
      <c r="CZ124" s="3"/>
      <c r="DA124" s="3"/>
      <c r="DB124" s="3"/>
      <c r="DC124" s="3"/>
      <c r="DD124" s="3"/>
      <c r="DE124" s="3"/>
      <c r="DF124" s="3"/>
      <c r="DG124" s="3"/>
      <c r="DH124" s="3"/>
      <c r="DI124" s="3"/>
      <c r="DJ124" s="3"/>
      <c r="DK124" s="3"/>
      <c r="DL124" s="3"/>
      <c r="DM124" s="3"/>
      <c r="DN124" s="3"/>
      <c r="DO124" s="3"/>
      <c r="DP124" s="3"/>
      <c r="DQ124" s="3"/>
      <c r="DR124" s="3"/>
      <c r="DS124" s="3"/>
      <c r="DT124" s="3"/>
      <c r="DU124" s="3"/>
      <c r="DV124" s="3"/>
      <c r="DW124" s="3"/>
      <c r="DX124" s="3"/>
      <c r="DY124" s="3"/>
      <c r="DZ124" s="3"/>
      <c r="EA124" s="3"/>
      <c r="EB124" s="3"/>
      <c r="EC124" s="3"/>
      <c r="ED124" s="3"/>
      <c r="EE124" s="3"/>
      <c r="EF124" s="3"/>
      <c r="EG124" s="3"/>
      <c r="EH124" s="3"/>
      <c r="EI124" s="3"/>
      <c r="EJ124" s="3"/>
      <c r="EK124" s="3"/>
      <c r="EL124" s="3"/>
      <c r="EM124" s="3"/>
      <c r="EN124" s="3"/>
      <c r="EO124" s="3"/>
      <c r="EP124" s="3"/>
      <c r="EQ124" s="3"/>
      <c r="ER124" s="3"/>
      <c r="ES124" s="3"/>
      <c r="ET124" s="3"/>
      <c r="EU124" s="3"/>
      <c r="EV124" s="3"/>
      <c r="EW124" s="3"/>
      <c r="EX124" s="3"/>
      <c r="EY124" s="3"/>
      <c r="EZ124" s="3"/>
      <c r="FA124" s="3"/>
      <c r="FB124" s="3"/>
      <c r="FC124" s="3"/>
      <c r="FD124" s="3"/>
      <c r="FE124" s="3"/>
      <c r="FF124" s="3"/>
      <c r="FG124" s="3"/>
      <c r="FH124" s="3"/>
      <c r="FI124" s="3"/>
      <c r="FJ124" s="3"/>
      <c r="FK124" s="3"/>
      <c r="FL124" s="3"/>
      <c r="FM124" s="3"/>
      <c r="FN124" s="3"/>
      <c r="FO124" s="3"/>
      <c r="FP124" s="3"/>
      <c r="FQ124" s="3"/>
      <c r="FR124" s="3"/>
      <c r="FS124" s="3"/>
      <c r="FT124" s="3"/>
      <c r="FU124" s="3"/>
      <c r="FV124" s="3"/>
      <c r="FW124" s="3"/>
      <c r="FX124" s="3"/>
      <c r="FY124" s="3"/>
      <c r="FZ124" s="3"/>
      <c r="GA124" s="3"/>
      <c r="GB124" s="3"/>
      <c r="GC124" s="3"/>
      <c r="GD124" s="3"/>
      <c r="GE124" s="3"/>
      <c r="GF124" s="3"/>
      <c r="GG124" s="3"/>
      <c r="GH124" s="3"/>
      <c r="GI124" s="182"/>
      <c r="GJ124" s="3"/>
      <c r="GK124" s="3"/>
      <c r="GL124" s="3"/>
      <c r="GM124" s="3"/>
      <c r="GR124" s="3"/>
      <c r="GS124" s="3"/>
      <c r="GT124" s="3"/>
      <c r="GU124" s="3"/>
      <c r="GV124" s="3"/>
      <c r="GW124" s="3"/>
      <c r="GX124" s="3"/>
      <c r="GY124" s="3"/>
      <c r="GZ124" s="3"/>
      <c r="HA124" s="3"/>
      <c r="HB124" s="3"/>
      <c r="HC124" s="3"/>
      <c r="HD124" s="3"/>
      <c r="HE124" s="3"/>
      <c r="HF124" s="3"/>
      <c r="HG124" s="3"/>
      <c r="HH124" s="3"/>
      <c r="HI124" s="3"/>
      <c r="HJ124" s="3"/>
      <c r="HK124" s="3"/>
      <c r="HL124" s="3"/>
      <c r="HM124" s="3"/>
    </row>
    <row r="125" spans="1:240">
      <c r="A125" s="3"/>
      <c r="B125" s="3"/>
      <c r="C125" s="3"/>
      <c r="D125" s="3"/>
      <c r="E125" s="3"/>
      <c r="F125" s="3"/>
      <c r="G125" s="3"/>
      <c r="H125" s="3"/>
      <c r="I125" s="181"/>
      <c r="J125" s="3"/>
      <c r="K125" s="3"/>
      <c r="L125" s="3"/>
      <c r="M125" s="181"/>
      <c r="N125" s="3"/>
      <c r="O125" s="3"/>
      <c r="P125" s="3"/>
      <c r="Q125" s="181"/>
      <c r="R125" s="3"/>
      <c r="S125" s="3"/>
      <c r="T125" s="3"/>
      <c r="U125" s="181"/>
      <c r="V125" s="3"/>
      <c r="W125" s="3"/>
      <c r="X125" s="3"/>
      <c r="Y125" s="3"/>
      <c r="Z125" s="3"/>
      <c r="AA125" s="182"/>
      <c r="AB125" s="182"/>
      <c r="AC125" s="182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  <c r="BT125" s="3"/>
      <c r="BU125" s="3"/>
      <c r="BV125" s="3"/>
      <c r="BW125" s="3"/>
      <c r="BX125" s="3"/>
      <c r="BY125" s="3"/>
      <c r="BZ125" s="3"/>
      <c r="CA125" s="3"/>
      <c r="CB125" s="3"/>
      <c r="CC125" s="3"/>
      <c r="CD125" s="3"/>
      <c r="CE125" s="3"/>
      <c r="CF125" s="3"/>
      <c r="CG125" s="3"/>
      <c r="CH125" s="3"/>
      <c r="CI125" s="3"/>
      <c r="CJ125" s="3"/>
      <c r="CK125" s="3"/>
      <c r="CL125" s="3"/>
      <c r="CM125" s="3"/>
      <c r="CN125" s="3"/>
      <c r="CO125" s="3"/>
      <c r="CP125" s="3"/>
      <c r="CQ125" s="3"/>
      <c r="CR125" s="3"/>
      <c r="CS125" s="3"/>
      <c r="CT125" s="3"/>
      <c r="CU125" s="3"/>
      <c r="CV125" s="3"/>
      <c r="CW125" s="3"/>
      <c r="CX125" s="3"/>
      <c r="CY125" s="3"/>
      <c r="CZ125" s="3"/>
      <c r="DA125" s="3"/>
      <c r="DB125" s="3"/>
      <c r="DC125" s="3"/>
      <c r="DD125" s="3"/>
      <c r="DE125" s="3"/>
      <c r="DF125" s="3"/>
      <c r="DG125" s="3"/>
      <c r="DH125" s="3"/>
      <c r="DI125" s="3"/>
      <c r="DJ125" s="3"/>
      <c r="DK125" s="3"/>
      <c r="DL125" s="3"/>
      <c r="DM125" s="3"/>
      <c r="DN125" s="3"/>
      <c r="DO125" s="3"/>
      <c r="DP125" s="3"/>
      <c r="DQ125" s="3"/>
      <c r="DR125" s="3"/>
      <c r="DS125" s="3"/>
      <c r="DT125" s="3"/>
      <c r="DU125" s="3"/>
      <c r="DV125" s="3"/>
      <c r="DW125" s="3"/>
      <c r="DX125" s="3"/>
      <c r="DY125" s="3"/>
      <c r="DZ125" s="3"/>
      <c r="EA125" s="3"/>
      <c r="EB125" s="3"/>
      <c r="EC125" s="3"/>
      <c r="ED125" s="3"/>
      <c r="EE125" s="3"/>
      <c r="EF125" s="3"/>
      <c r="EG125" s="3"/>
      <c r="EH125" s="3"/>
      <c r="EI125" s="3"/>
      <c r="EJ125" s="3"/>
      <c r="EK125" s="3"/>
      <c r="EL125" s="3"/>
      <c r="EM125" s="3"/>
      <c r="EN125" s="3"/>
      <c r="EO125" s="3"/>
      <c r="EP125" s="3"/>
      <c r="EQ125" s="3"/>
      <c r="ER125" s="3"/>
      <c r="ES125" s="3"/>
      <c r="ET125" s="3"/>
      <c r="EU125" s="3"/>
      <c r="EV125" s="3"/>
      <c r="EW125" s="3"/>
      <c r="EX125" s="3"/>
      <c r="EY125" s="3"/>
      <c r="EZ125" s="3"/>
      <c r="FA125" s="3"/>
      <c r="FB125" s="3"/>
      <c r="FC125" s="3"/>
      <c r="FD125" s="3"/>
      <c r="FE125" s="3"/>
      <c r="FF125" s="3"/>
      <c r="FG125" s="3"/>
      <c r="FH125" s="3"/>
      <c r="FI125" s="3"/>
      <c r="FJ125" s="3"/>
      <c r="FK125" s="3"/>
      <c r="FL125" s="3"/>
      <c r="FM125" s="3"/>
      <c r="FN125" s="3"/>
      <c r="FO125" s="3"/>
      <c r="FP125" s="3"/>
      <c r="FQ125" s="3"/>
      <c r="FR125" s="3"/>
      <c r="FS125" s="3"/>
      <c r="FT125" s="3"/>
      <c r="FU125" s="3"/>
      <c r="FV125" s="3"/>
      <c r="FW125" s="3"/>
      <c r="FX125" s="3"/>
      <c r="FY125" s="3"/>
      <c r="FZ125" s="3"/>
      <c r="GA125" s="3"/>
      <c r="GB125" s="3"/>
      <c r="GC125" s="3"/>
      <c r="GD125" s="3"/>
      <c r="GE125" s="3"/>
      <c r="GF125" s="3"/>
      <c r="GG125" s="3"/>
      <c r="GH125" s="3"/>
      <c r="GI125" s="182"/>
      <c r="GJ125" s="3"/>
      <c r="GK125" s="3"/>
      <c r="GL125" s="3"/>
      <c r="GM125" s="3"/>
      <c r="GR125" s="3"/>
      <c r="GS125" s="3"/>
      <c r="GT125" s="3"/>
      <c r="GU125" s="3"/>
      <c r="GV125" s="3"/>
      <c r="GW125" s="3"/>
      <c r="GX125" s="3"/>
      <c r="GY125" s="3"/>
      <c r="GZ125" s="3"/>
      <c r="HA125" s="3"/>
      <c r="HB125" s="3"/>
      <c r="HC125" s="3"/>
      <c r="HD125" s="3"/>
      <c r="HE125" s="3"/>
      <c r="HF125" s="3"/>
      <c r="HG125" s="3"/>
      <c r="HH125" s="3"/>
      <c r="HI125" s="3"/>
      <c r="HJ125" s="3"/>
      <c r="HK125" s="3"/>
      <c r="HL125" s="3"/>
      <c r="HM125" s="3"/>
    </row>
    <row r="126" spans="1:240">
      <c r="A126" s="3"/>
      <c r="B126" s="3"/>
      <c r="C126" s="3"/>
      <c r="D126" s="3"/>
      <c r="E126" s="3"/>
      <c r="F126" s="3"/>
      <c r="G126" s="3"/>
      <c r="H126" s="3"/>
      <c r="I126" s="181"/>
      <c r="J126" s="3"/>
      <c r="K126" s="3"/>
      <c r="L126" s="3"/>
      <c r="M126" s="181"/>
      <c r="N126" s="3"/>
      <c r="O126" s="3"/>
      <c r="P126" s="3"/>
      <c r="Q126" s="181"/>
      <c r="R126" s="3"/>
      <c r="S126" s="3"/>
      <c r="T126" s="3"/>
      <c r="U126" s="181"/>
      <c r="V126" s="3"/>
      <c r="W126" s="3"/>
      <c r="X126" s="3"/>
      <c r="Y126" s="3"/>
      <c r="Z126" s="3"/>
      <c r="AA126" s="182"/>
      <c r="AB126" s="182"/>
      <c r="AC126" s="182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3"/>
      <c r="CA126" s="3"/>
      <c r="CB126" s="3"/>
      <c r="CC126" s="3"/>
      <c r="CD126" s="3"/>
      <c r="CE126" s="3"/>
      <c r="CF126" s="3"/>
      <c r="CG126" s="3"/>
      <c r="CH126" s="3"/>
      <c r="CI126" s="3"/>
      <c r="CJ126" s="3"/>
      <c r="CK126" s="3"/>
      <c r="CL126" s="3"/>
      <c r="CM126" s="3"/>
      <c r="CN126" s="3"/>
      <c r="CO126" s="3"/>
      <c r="CP126" s="3"/>
      <c r="CQ126" s="3"/>
      <c r="CR126" s="3"/>
      <c r="CS126" s="3"/>
      <c r="CT126" s="3"/>
      <c r="CU126" s="3"/>
      <c r="CV126" s="3"/>
      <c r="CW126" s="3"/>
      <c r="CX126" s="3"/>
      <c r="CY126" s="3"/>
      <c r="CZ126" s="3"/>
      <c r="DA126" s="3"/>
      <c r="DB126" s="3"/>
      <c r="DC126" s="3"/>
      <c r="DD126" s="3"/>
      <c r="DE126" s="3"/>
      <c r="DF126" s="3"/>
      <c r="DG126" s="3"/>
      <c r="DH126" s="3"/>
      <c r="DI126" s="3"/>
      <c r="DJ126" s="3"/>
      <c r="DK126" s="3"/>
      <c r="DL126" s="3"/>
      <c r="DM126" s="3"/>
      <c r="DN126" s="3"/>
      <c r="DO126" s="3"/>
      <c r="DP126" s="3"/>
      <c r="DQ126" s="3"/>
      <c r="DR126" s="3"/>
      <c r="DS126" s="3"/>
      <c r="DT126" s="3"/>
      <c r="DU126" s="3"/>
      <c r="DV126" s="3"/>
      <c r="DW126" s="3"/>
      <c r="DX126" s="3"/>
      <c r="DY126" s="3"/>
      <c r="DZ126" s="3"/>
      <c r="EA126" s="3"/>
      <c r="EB126" s="3"/>
      <c r="EC126" s="3"/>
      <c r="ED126" s="3"/>
      <c r="EE126" s="3"/>
      <c r="EF126" s="3"/>
      <c r="EG126" s="3"/>
      <c r="EH126" s="3"/>
      <c r="EI126" s="3"/>
      <c r="EJ126" s="3"/>
      <c r="EK126" s="3"/>
      <c r="EL126" s="3"/>
      <c r="EM126" s="3"/>
      <c r="EN126" s="3"/>
      <c r="EO126" s="3"/>
      <c r="EP126" s="3"/>
      <c r="EQ126" s="3"/>
      <c r="ER126" s="3"/>
      <c r="ES126" s="3"/>
      <c r="ET126" s="3"/>
      <c r="EU126" s="3"/>
      <c r="EV126" s="3"/>
      <c r="EW126" s="3"/>
      <c r="EX126" s="3"/>
      <c r="EY126" s="3"/>
      <c r="EZ126" s="3"/>
      <c r="FA126" s="3"/>
      <c r="FB126" s="3"/>
      <c r="FC126" s="3"/>
      <c r="FD126" s="3"/>
      <c r="FE126" s="3"/>
      <c r="FF126" s="3"/>
      <c r="FG126" s="3"/>
      <c r="FH126" s="3"/>
      <c r="FI126" s="3"/>
      <c r="FJ126" s="3"/>
      <c r="FK126" s="3"/>
      <c r="FL126" s="3"/>
      <c r="FM126" s="3"/>
      <c r="FN126" s="3"/>
      <c r="FO126" s="3"/>
      <c r="FP126" s="3"/>
      <c r="FQ126" s="3"/>
      <c r="FR126" s="3"/>
      <c r="FS126" s="3"/>
      <c r="FT126" s="3"/>
      <c r="FU126" s="3"/>
      <c r="FV126" s="3"/>
      <c r="FW126" s="3"/>
      <c r="FX126" s="3"/>
      <c r="FY126" s="3"/>
      <c r="FZ126" s="3"/>
      <c r="GA126" s="3"/>
      <c r="GB126" s="3"/>
      <c r="GC126" s="3"/>
      <c r="GD126" s="3"/>
      <c r="GE126" s="3"/>
      <c r="GF126" s="3"/>
      <c r="GG126" s="3"/>
      <c r="GH126" s="3"/>
      <c r="GI126" s="182"/>
      <c r="GJ126" s="3"/>
      <c r="GK126" s="3"/>
      <c r="GL126" s="3"/>
      <c r="GM126" s="3"/>
      <c r="GR126" s="3"/>
      <c r="GS126" s="3"/>
      <c r="GT126" s="3"/>
      <c r="GU126" s="3"/>
      <c r="GV126" s="3"/>
      <c r="GW126" s="3"/>
      <c r="GX126" s="3"/>
      <c r="GY126" s="3"/>
      <c r="GZ126" s="3"/>
      <c r="HA126" s="3"/>
      <c r="HB126" s="3"/>
      <c r="HC126" s="3"/>
      <c r="HD126" s="3"/>
      <c r="HE126" s="3"/>
      <c r="HF126" s="3"/>
      <c r="HG126" s="3"/>
      <c r="HH126" s="3"/>
      <c r="HI126" s="3"/>
      <c r="HJ126" s="3"/>
      <c r="HK126" s="3"/>
      <c r="HL126" s="3"/>
      <c r="HM126" s="3"/>
    </row>
    <row r="127" spans="1:240">
      <c r="A127" s="3"/>
      <c r="B127" s="3"/>
      <c r="C127" s="3"/>
      <c r="D127" s="3"/>
      <c r="E127" s="3"/>
      <c r="F127" s="3"/>
      <c r="G127" s="3"/>
      <c r="H127" s="3"/>
      <c r="I127" s="181"/>
      <c r="J127" s="3"/>
      <c r="K127" s="3"/>
      <c r="L127" s="3"/>
      <c r="M127" s="181"/>
      <c r="N127" s="3"/>
      <c r="O127" s="3"/>
      <c r="P127" s="3"/>
      <c r="Q127" s="181"/>
      <c r="R127" s="3"/>
      <c r="S127" s="3"/>
      <c r="T127" s="3"/>
      <c r="U127" s="181"/>
      <c r="V127" s="3"/>
      <c r="W127" s="3"/>
      <c r="X127" s="3"/>
      <c r="Y127" s="3"/>
      <c r="Z127" s="3"/>
      <c r="AA127" s="182"/>
      <c r="AB127" s="182"/>
      <c r="AC127" s="182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  <c r="CB127" s="3"/>
      <c r="CC127" s="3"/>
      <c r="CD127" s="3"/>
      <c r="CE127" s="3"/>
      <c r="CF127" s="3"/>
      <c r="CG127" s="3"/>
      <c r="CH127" s="3"/>
      <c r="CI127" s="3"/>
      <c r="CJ127" s="3"/>
      <c r="CK127" s="3"/>
      <c r="CL127" s="3"/>
      <c r="CM127" s="3"/>
      <c r="CN127" s="3"/>
      <c r="CO127" s="3"/>
      <c r="CP127" s="3"/>
      <c r="CQ127" s="3"/>
      <c r="CR127" s="3"/>
      <c r="CS127" s="3"/>
      <c r="CT127" s="3"/>
      <c r="CU127" s="3"/>
      <c r="CV127" s="3"/>
      <c r="CW127" s="3"/>
      <c r="CX127" s="3"/>
      <c r="CY127" s="3"/>
      <c r="CZ127" s="3"/>
      <c r="DA127" s="3"/>
      <c r="DB127" s="3"/>
      <c r="DC127" s="3"/>
      <c r="DD127" s="3"/>
      <c r="DE127" s="3"/>
      <c r="DF127" s="3"/>
      <c r="DG127" s="3"/>
      <c r="DH127" s="3"/>
      <c r="DI127" s="3"/>
      <c r="DJ127" s="3"/>
      <c r="DK127" s="3"/>
      <c r="DL127" s="3"/>
      <c r="DM127" s="3"/>
      <c r="DN127" s="3"/>
      <c r="DO127" s="3"/>
      <c r="DP127" s="3"/>
      <c r="DQ127" s="3"/>
      <c r="DR127" s="3"/>
      <c r="DS127" s="3"/>
      <c r="DT127" s="3"/>
      <c r="DU127" s="3"/>
      <c r="DV127" s="3"/>
      <c r="DW127" s="3"/>
      <c r="DX127" s="3"/>
      <c r="DY127" s="3"/>
      <c r="DZ127" s="3"/>
      <c r="EA127" s="3"/>
      <c r="EB127" s="3"/>
      <c r="EC127" s="3"/>
      <c r="ED127" s="3"/>
      <c r="EE127" s="3"/>
      <c r="EF127" s="3"/>
      <c r="EG127" s="3"/>
      <c r="EH127" s="3"/>
      <c r="EI127" s="3"/>
      <c r="EJ127" s="3"/>
      <c r="EK127" s="3"/>
      <c r="EL127" s="3"/>
      <c r="EM127" s="3"/>
      <c r="EN127" s="3"/>
      <c r="EO127" s="3"/>
      <c r="EP127" s="3"/>
      <c r="EQ127" s="3"/>
      <c r="ER127" s="3"/>
      <c r="ES127" s="3"/>
      <c r="ET127" s="3"/>
      <c r="EU127" s="3"/>
      <c r="EV127" s="3"/>
      <c r="EW127" s="3"/>
      <c r="EX127" s="3"/>
      <c r="EY127" s="3"/>
      <c r="EZ127" s="3"/>
      <c r="FA127" s="3"/>
      <c r="FB127" s="3"/>
      <c r="FC127" s="3"/>
      <c r="FD127" s="3"/>
      <c r="FE127" s="3"/>
      <c r="FF127" s="3"/>
      <c r="FG127" s="3"/>
      <c r="FH127" s="3"/>
      <c r="FI127" s="3"/>
      <c r="FJ127" s="3"/>
      <c r="FK127" s="3"/>
      <c r="FL127" s="3"/>
      <c r="FM127" s="3"/>
      <c r="FN127" s="3"/>
      <c r="FO127" s="3"/>
      <c r="FP127" s="3"/>
      <c r="FQ127" s="3"/>
      <c r="FR127" s="3"/>
      <c r="FS127" s="3"/>
      <c r="FT127" s="3"/>
      <c r="FU127" s="3"/>
      <c r="FV127" s="3"/>
      <c r="FW127" s="3"/>
      <c r="FX127" s="3"/>
      <c r="FY127" s="3"/>
      <c r="FZ127" s="3"/>
      <c r="GA127" s="3"/>
      <c r="GB127" s="3"/>
      <c r="GC127" s="3"/>
      <c r="GD127" s="3"/>
      <c r="GE127" s="3"/>
      <c r="GF127" s="3"/>
      <c r="GG127" s="3"/>
      <c r="GH127" s="3"/>
      <c r="GI127" s="182"/>
      <c r="GJ127" s="3"/>
      <c r="GK127" s="3"/>
      <c r="GL127" s="3"/>
      <c r="GM127" s="3"/>
      <c r="GR127" s="3"/>
      <c r="GS127" s="3"/>
      <c r="GT127" s="3"/>
      <c r="GU127" s="3"/>
      <c r="GV127" s="3"/>
      <c r="GW127" s="3"/>
      <c r="GX127" s="3"/>
      <c r="GY127" s="3"/>
      <c r="GZ127" s="3"/>
      <c r="HA127" s="3"/>
      <c r="HB127" s="3"/>
      <c r="HC127" s="3"/>
      <c r="HD127" s="3"/>
      <c r="HE127" s="3"/>
      <c r="HF127" s="3"/>
      <c r="HG127" s="3"/>
      <c r="HH127" s="3"/>
      <c r="HI127" s="3"/>
      <c r="HJ127" s="3"/>
      <c r="HK127" s="3"/>
      <c r="HL127" s="3"/>
      <c r="HM127" s="3"/>
    </row>
    <row r="128" spans="1:240">
      <c r="A128" s="3"/>
      <c r="B128" s="3"/>
      <c r="C128" s="3"/>
      <c r="D128" s="3"/>
      <c r="E128" s="3"/>
      <c r="F128" s="3"/>
      <c r="G128" s="3"/>
      <c r="H128" s="3"/>
      <c r="I128" s="181"/>
      <c r="J128" s="3"/>
      <c r="K128" s="3"/>
      <c r="L128" s="3"/>
      <c r="M128" s="181"/>
      <c r="N128" s="3"/>
      <c r="O128" s="3"/>
      <c r="P128" s="3"/>
      <c r="Q128" s="181"/>
      <c r="R128" s="3"/>
      <c r="S128" s="3"/>
      <c r="T128" s="3"/>
      <c r="U128" s="181"/>
      <c r="V128" s="3"/>
      <c r="W128" s="3"/>
      <c r="X128" s="3"/>
      <c r="Y128" s="3"/>
      <c r="Z128" s="3"/>
      <c r="AA128" s="182"/>
      <c r="AB128" s="182"/>
      <c r="AC128" s="182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3"/>
      <c r="BW128" s="3"/>
      <c r="BX128" s="3"/>
      <c r="BY128" s="3"/>
      <c r="BZ128" s="3"/>
      <c r="CA128" s="3"/>
      <c r="CB128" s="3"/>
      <c r="CC128" s="3"/>
      <c r="CD128" s="3"/>
      <c r="CE128" s="3"/>
      <c r="CF128" s="3"/>
      <c r="CG128" s="3"/>
      <c r="CH128" s="3"/>
      <c r="CI128" s="3"/>
      <c r="CJ128" s="3"/>
      <c r="CK128" s="3"/>
      <c r="CL128" s="3"/>
      <c r="CM128" s="3"/>
      <c r="CN128" s="3"/>
      <c r="CO128" s="3"/>
      <c r="CP128" s="3"/>
      <c r="CQ128" s="3"/>
      <c r="CR128" s="3"/>
      <c r="CS128" s="3"/>
      <c r="CT128" s="3"/>
      <c r="CU128" s="3"/>
      <c r="CV128" s="3"/>
      <c r="CW128" s="3"/>
      <c r="CX128" s="3"/>
      <c r="CY128" s="3"/>
      <c r="CZ128" s="3"/>
      <c r="DA128" s="3"/>
      <c r="DB128" s="3"/>
      <c r="DC128" s="3"/>
      <c r="DD128" s="3"/>
      <c r="DE128" s="3"/>
      <c r="DF128" s="3"/>
      <c r="DG128" s="3"/>
      <c r="DH128" s="3"/>
      <c r="DI128" s="3"/>
      <c r="DJ128" s="3"/>
      <c r="DK128" s="3"/>
      <c r="DL128" s="3"/>
      <c r="DM128" s="3"/>
      <c r="DN128" s="3"/>
      <c r="DO128" s="3"/>
      <c r="DP128" s="3"/>
      <c r="DQ128" s="3"/>
      <c r="DR128" s="3"/>
      <c r="DS128" s="3"/>
      <c r="DT128" s="3"/>
      <c r="DU128" s="3"/>
      <c r="DV128" s="3"/>
      <c r="DW128" s="3"/>
      <c r="DX128" s="3"/>
      <c r="DY128" s="3"/>
      <c r="DZ128" s="3"/>
      <c r="EA128" s="3"/>
      <c r="EB128" s="3"/>
      <c r="EC128" s="3"/>
      <c r="ED128" s="3"/>
      <c r="EE128" s="3"/>
      <c r="EF128" s="3"/>
      <c r="EG128" s="3"/>
      <c r="EH128" s="3"/>
      <c r="EI128" s="3"/>
      <c r="EJ128" s="3"/>
      <c r="EK128" s="3"/>
      <c r="EL128" s="3"/>
      <c r="EM128" s="3"/>
      <c r="EN128" s="3"/>
      <c r="EO128" s="3"/>
      <c r="EP128" s="3"/>
      <c r="EQ128" s="3"/>
      <c r="ER128" s="3"/>
      <c r="ES128" s="3"/>
      <c r="ET128" s="3"/>
      <c r="EU128" s="3"/>
      <c r="EV128" s="3"/>
      <c r="EW128" s="3"/>
      <c r="EX128" s="3"/>
      <c r="EY128" s="3"/>
      <c r="EZ128" s="3"/>
      <c r="FA128" s="3"/>
      <c r="FB128" s="3"/>
      <c r="FC128" s="3"/>
      <c r="FD128" s="3"/>
      <c r="FE128" s="3"/>
      <c r="FF128" s="3"/>
      <c r="FG128" s="3"/>
      <c r="FH128" s="3"/>
      <c r="FI128" s="3"/>
      <c r="FJ128" s="3"/>
      <c r="FK128" s="3"/>
      <c r="FL128" s="3"/>
      <c r="FM128" s="3"/>
      <c r="FN128" s="3"/>
      <c r="FO128" s="3"/>
      <c r="FP128" s="3"/>
      <c r="FQ128" s="3"/>
      <c r="FR128" s="3"/>
      <c r="FS128" s="3"/>
      <c r="FT128" s="3"/>
      <c r="FU128" s="3"/>
      <c r="FV128" s="3"/>
      <c r="FW128" s="3"/>
      <c r="FX128" s="3"/>
      <c r="FY128" s="3"/>
      <c r="FZ128" s="3"/>
      <c r="GA128" s="3"/>
      <c r="GB128" s="3"/>
      <c r="GC128" s="3"/>
      <c r="GD128" s="3"/>
      <c r="GE128" s="3"/>
      <c r="GF128" s="3"/>
      <c r="GG128" s="3"/>
      <c r="GH128" s="3"/>
      <c r="GI128" s="182"/>
      <c r="GJ128" s="3"/>
      <c r="GK128" s="3"/>
      <c r="GL128" s="3"/>
      <c r="GM128" s="3"/>
      <c r="GR128" s="3"/>
      <c r="GS128" s="3"/>
      <c r="GT128" s="3"/>
      <c r="GU128" s="3"/>
      <c r="GV128" s="3"/>
      <c r="GW128" s="3"/>
      <c r="GX128" s="3"/>
      <c r="GY128" s="3"/>
      <c r="GZ128" s="3"/>
      <c r="HA128" s="3"/>
      <c r="HB128" s="3"/>
      <c r="HC128" s="3"/>
      <c r="HD128" s="3"/>
      <c r="HE128" s="3"/>
      <c r="HF128" s="3"/>
      <c r="HG128" s="3"/>
      <c r="HH128" s="3"/>
      <c r="HI128" s="3"/>
      <c r="HJ128" s="3"/>
      <c r="HK128" s="3"/>
      <c r="HL128" s="3"/>
      <c r="HM128" s="3"/>
    </row>
    <row r="129" spans="1:221">
      <c r="A129" s="3"/>
      <c r="B129" s="3"/>
      <c r="C129" s="3"/>
      <c r="D129" s="3"/>
      <c r="E129" s="3"/>
      <c r="F129" s="3"/>
      <c r="G129" s="3"/>
      <c r="H129" s="3"/>
      <c r="I129" s="181"/>
      <c r="J129" s="3"/>
      <c r="K129" s="3"/>
      <c r="L129" s="3"/>
      <c r="M129" s="181"/>
      <c r="N129" s="3"/>
      <c r="O129" s="3"/>
      <c r="P129" s="3"/>
      <c r="Q129" s="181"/>
      <c r="R129" s="3"/>
      <c r="S129" s="3"/>
      <c r="T129" s="3"/>
      <c r="U129" s="181"/>
      <c r="V129" s="3"/>
      <c r="W129" s="3"/>
      <c r="X129" s="3"/>
      <c r="Y129" s="3"/>
      <c r="Z129" s="3"/>
      <c r="AA129" s="182"/>
      <c r="AB129" s="182"/>
      <c r="AC129" s="182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"/>
      <c r="BU129" s="3"/>
      <c r="BV129" s="3"/>
      <c r="BW129" s="3"/>
      <c r="BX129" s="3"/>
      <c r="BY129" s="3"/>
      <c r="BZ129" s="3"/>
      <c r="CA129" s="3"/>
      <c r="CB129" s="3"/>
      <c r="CC129" s="3"/>
      <c r="CD129" s="3"/>
      <c r="CE129" s="3"/>
      <c r="CF129" s="3"/>
      <c r="CG129" s="3"/>
      <c r="CH129" s="3"/>
      <c r="CI129" s="3"/>
      <c r="CJ129" s="3"/>
      <c r="CK129" s="3"/>
      <c r="CL129" s="3"/>
      <c r="CM129" s="3"/>
      <c r="CN129" s="3"/>
      <c r="CO129" s="3"/>
      <c r="CP129" s="3"/>
      <c r="CQ129" s="3"/>
      <c r="CR129" s="3"/>
      <c r="CS129" s="3"/>
      <c r="CT129" s="3"/>
      <c r="CU129" s="3"/>
      <c r="CV129" s="3"/>
      <c r="CW129" s="3"/>
      <c r="CX129" s="3"/>
      <c r="CY129" s="3"/>
      <c r="CZ129" s="3"/>
      <c r="DA129" s="3"/>
      <c r="DB129" s="3"/>
      <c r="DC129" s="3"/>
      <c r="DD129" s="3"/>
      <c r="DE129" s="3"/>
      <c r="DF129" s="3"/>
      <c r="DG129" s="3"/>
      <c r="DH129" s="3"/>
      <c r="DI129" s="3"/>
      <c r="DJ129" s="3"/>
      <c r="DK129" s="3"/>
      <c r="DL129" s="3"/>
      <c r="DM129" s="3"/>
      <c r="DN129" s="3"/>
      <c r="DO129" s="3"/>
      <c r="DP129" s="3"/>
      <c r="DQ129" s="3"/>
      <c r="DR129" s="3"/>
      <c r="DS129" s="3"/>
      <c r="DT129" s="3"/>
      <c r="DU129" s="3"/>
      <c r="DV129" s="3"/>
      <c r="DW129" s="3"/>
      <c r="DX129" s="3"/>
      <c r="DY129" s="3"/>
      <c r="DZ129" s="3"/>
      <c r="EA129" s="3"/>
      <c r="EB129" s="3"/>
      <c r="EC129" s="3"/>
      <c r="ED129" s="3"/>
      <c r="EE129" s="3"/>
      <c r="EF129" s="3"/>
      <c r="EG129" s="3"/>
      <c r="EH129" s="3"/>
      <c r="EI129" s="3"/>
      <c r="EJ129" s="3"/>
      <c r="EK129" s="3"/>
      <c r="EL129" s="3"/>
      <c r="EM129" s="3"/>
      <c r="EN129" s="3"/>
      <c r="EO129" s="3"/>
      <c r="EP129" s="3"/>
      <c r="EQ129" s="3"/>
      <c r="ER129" s="3"/>
      <c r="ES129" s="3"/>
      <c r="ET129" s="3"/>
      <c r="EU129" s="3"/>
      <c r="EV129" s="3"/>
      <c r="EW129" s="3"/>
      <c r="EX129" s="3"/>
      <c r="EY129" s="3"/>
      <c r="EZ129" s="3"/>
      <c r="FA129" s="3"/>
      <c r="FB129" s="3"/>
      <c r="FC129" s="3"/>
      <c r="FD129" s="3"/>
      <c r="FE129" s="3"/>
      <c r="FF129" s="3"/>
      <c r="FG129" s="3"/>
      <c r="FH129" s="3"/>
      <c r="FI129" s="3"/>
      <c r="FJ129" s="3"/>
      <c r="FK129" s="3"/>
      <c r="FL129" s="3"/>
      <c r="FM129" s="3"/>
      <c r="FN129" s="3"/>
      <c r="FO129" s="3"/>
      <c r="FP129" s="3"/>
      <c r="FQ129" s="3"/>
      <c r="FR129" s="3"/>
      <c r="FS129" s="3"/>
      <c r="FT129" s="3"/>
      <c r="FU129" s="3"/>
      <c r="FV129" s="3"/>
      <c r="FW129" s="3"/>
      <c r="FX129" s="3"/>
      <c r="FY129" s="3"/>
      <c r="FZ129" s="3"/>
      <c r="GA129" s="3"/>
      <c r="GB129" s="3"/>
      <c r="GC129" s="3"/>
      <c r="GD129" s="3"/>
      <c r="GE129" s="3"/>
      <c r="GF129" s="3"/>
      <c r="GG129" s="3"/>
      <c r="GH129" s="3"/>
      <c r="GI129" s="182"/>
      <c r="GJ129" s="3"/>
      <c r="GK129" s="3"/>
      <c r="GL129" s="3"/>
      <c r="GM129" s="3"/>
      <c r="GR129" s="3"/>
      <c r="GS129" s="3"/>
      <c r="GT129" s="3"/>
      <c r="GU129" s="3"/>
      <c r="GV129" s="3"/>
      <c r="GW129" s="3"/>
      <c r="GX129" s="3"/>
      <c r="GY129" s="3"/>
      <c r="GZ129" s="3"/>
      <c r="HA129" s="3"/>
      <c r="HB129" s="3"/>
      <c r="HC129" s="3"/>
      <c r="HD129" s="3"/>
      <c r="HE129" s="3"/>
      <c r="HF129" s="3"/>
      <c r="HG129" s="3"/>
      <c r="HH129" s="3"/>
      <c r="HI129" s="3"/>
      <c r="HJ129" s="3"/>
      <c r="HK129" s="3"/>
      <c r="HL129" s="3"/>
      <c r="HM129" s="3"/>
    </row>
    <row r="130" spans="1:221">
      <c r="A130" s="3"/>
      <c r="B130" s="3"/>
      <c r="C130" s="3"/>
      <c r="D130" s="3"/>
      <c r="E130" s="3"/>
      <c r="F130" s="3"/>
      <c r="G130" s="3"/>
      <c r="H130" s="3"/>
      <c r="I130" s="181"/>
      <c r="J130" s="3"/>
      <c r="K130" s="3"/>
      <c r="L130" s="3"/>
      <c r="M130" s="181"/>
      <c r="N130" s="3"/>
      <c r="O130" s="3"/>
      <c r="P130" s="3"/>
      <c r="Q130" s="181"/>
      <c r="R130" s="3"/>
      <c r="S130" s="3"/>
      <c r="T130" s="3"/>
      <c r="U130" s="181"/>
      <c r="V130" s="3"/>
      <c r="W130" s="3"/>
      <c r="X130" s="3"/>
      <c r="Y130" s="3"/>
      <c r="Z130" s="3"/>
      <c r="AA130" s="182"/>
      <c r="AB130" s="182"/>
      <c r="AC130" s="182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3"/>
      <c r="BW130" s="3"/>
      <c r="BX130" s="3"/>
      <c r="BY130" s="3"/>
      <c r="BZ130" s="3"/>
      <c r="CA130" s="3"/>
      <c r="CB130" s="3"/>
      <c r="CC130" s="3"/>
      <c r="CD130" s="3"/>
      <c r="CE130" s="3"/>
      <c r="CF130" s="3"/>
      <c r="CG130" s="3"/>
      <c r="CH130" s="3"/>
      <c r="CI130" s="3"/>
      <c r="CJ130" s="3"/>
      <c r="CK130" s="3"/>
      <c r="CL130" s="3"/>
      <c r="CM130" s="3"/>
      <c r="CN130" s="3"/>
      <c r="CO130" s="3"/>
      <c r="CP130" s="3"/>
      <c r="CQ130" s="3"/>
      <c r="CR130" s="3"/>
      <c r="CS130" s="3"/>
      <c r="CT130" s="3"/>
      <c r="CU130" s="3"/>
      <c r="CV130" s="3"/>
      <c r="CW130" s="3"/>
      <c r="CX130" s="3"/>
      <c r="CY130" s="3"/>
      <c r="CZ130" s="3"/>
      <c r="DA130" s="3"/>
      <c r="DB130" s="3"/>
      <c r="DC130" s="3"/>
      <c r="DD130" s="3"/>
      <c r="DE130" s="3"/>
      <c r="DF130" s="3"/>
      <c r="DG130" s="3"/>
      <c r="DH130" s="3"/>
      <c r="DI130" s="3"/>
      <c r="DJ130" s="3"/>
      <c r="DK130" s="3"/>
      <c r="DL130" s="3"/>
      <c r="DM130" s="3"/>
      <c r="DN130" s="3"/>
      <c r="DO130" s="3"/>
      <c r="DP130" s="3"/>
      <c r="DQ130" s="3"/>
      <c r="DR130" s="3"/>
      <c r="DS130" s="3"/>
      <c r="DT130" s="3"/>
      <c r="DU130" s="3"/>
      <c r="DV130" s="3"/>
      <c r="DW130" s="3"/>
      <c r="DX130" s="3"/>
      <c r="DY130" s="3"/>
      <c r="DZ130" s="3"/>
      <c r="EA130" s="3"/>
      <c r="EB130" s="3"/>
      <c r="EC130" s="3"/>
      <c r="ED130" s="3"/>
      <c r="EE130" s="3"/>
      <c r="EF130" s="3"/>
      <c r="EG130" s="3"/>
      <c r="EH130" s="3"/>
      <c r="EI130" s="3"/>
      <c r="EJ130" s="3"/>
      <c r="EK130" s="3"/>
      <c r="EL130" s="3"/>
      <c r="EM130" s="3"/>
      <c r="EN130" s="3"/>
      <c r="EO130" s="3"/>
      <c r="EP130" s="3"/>
      <c r="EQ130" s="3"/>
      <c r="ER130" s="3"/>
      <c r="ES130" s="3"/>
      <c r="ET130" s="3"/>
      <c r="EU130" s="3"/>
      <c r="EV130" s="3"/>
      <c r="EW130" s="3"/>
      <c r="EX130" s="3"/>
      <c r="EY130" s="3"/>
      <c r="EZ130" s="3"/>
      <c r="FA130" s="3"/>
      <c r="FB130" s="3"/>
      <c r="FC130" s="3"/>
      <c r="FD130" s="3"/>
      <c r="FE130" s="3"/>
      <c r="FF130" s="3"/>
      <c r="FG130" s="3"/>
      <c r="FH130" s="3"/>
      <c r="FI130" s="3"/>
      <c r="FJ130" s="3"/>
      <c r="FK130" s="3"/>
      <c r="FL130" s="3"/>
      <c r="FM130" s="3"/>
      <c r="FN130" s="3"/>
      <c r="FO130" s="3"/>
      <c r="FP130" s="3"/>
      <c r="FQ130" s="3"/>
      <c r="FR130" s="3"/>
      <c r="FS130" s="3"/>
      <c r="FT130" s="3"/>
      <c r="FU130" s="3"/>
      <c r="FV130" s="3"/>
      <c r="FW130" s="3"/>
      <c r="FX130" s="3"/>
      <c r="FY130" s="3"/>
      <c r="FZ130" s="3"/>
      <c r="GA130" s="3"/>
      <c r="GB130" s="3"/>
      <c r="GC130" s="3"/>
      <c r="GD130" s="3"/>
      <c r="GE130" s="3"/>
      <c r="GF130" s="3"/>
      <c r="GG130" s="3"/>
      <c r="GH130" s="3"/>
      <c r="GI130" s="182"/>
      <c r="GJ130" s="3"/>
      <c r="GK130" s="3"/>
      <c r="GL130" s="3"/>
      <c r="GM130" s="3"/>
      <c r="GR130" s="3"/>
      <c r="GS130" s="3"/>
      <c r="GT130" s="3"/>
      <c r="GU130" s="3"/>
      <c r="GV130" s="3"/>
      <c r="GW130" s="3"/>
      <c r="GX130" s="3"/>
      <c r="GY130" s="3"/>
      <c r="GZ130" s="3"/>
      <c r="HA130" s="3"/>
      <c r="HB130" s="3"/>
      <c r="HC130" s="3"/>
      <c r="HD130" s="3"/>
      <c r="HE130" s="3"/>
      <c r="HF130" s="3"/>
      <c r="HG130" s="3"/>
      <c r="HH130" s="3"/>
      <c r="HI130" s="3"/>
      <c r="HJ130" s="3"/>
      <c r="HK130" s="3"/>
      <c r="HL130" s="3"/>
      <c r="HM130" s="3"/>
    </row>
    <row r="131" spans="1:221">
      <c r="A131" s="3"/>
      <c r="B131" s="3"/>
      <c r="C131" s="3"/>
      <c r="D131" s="3"/>
      <c r="E131" s="3"/>
      <c r="F131" s="3"/>
      <c r="G131" s="3"/>
      <c r="H131" s="3"/>
      <c r="I131" s="181"/>
      <c r="J131" s="3"/>
      <c r="K131" s="3"/>
      <c r="L131" s="3"/>
      <c r="M131" s="181"/>
      <c r="N131" s="3"/>
      <c r="O131" s="3"/>
      <c r="P131" s="3"/>
      <c r="Q131" s="181"/>
      <c r="R131" s="3"/>
      <c r="S131" s="3"/>
      <c r="T131" s="3"/>
      <c r="U131" s="181"/>
      <c r="V131" s="3"/>
      <c r="W131" s="3"/>
      <c r="X131" s="3"/>
      <c r="Y131" s="3"/>
      <c r="Z131" s="3"/>
      <c r="AA131" s="182"/>
      <c r="AB131" s="182"/>
      <c r="AC131" s="182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  <c r="BX131" s="3"/>
      <c r="BY131" s="3"/>
      <c r="BZ131" s="3"/>
      <c r="CA131" s="3"/>
      <c r="CB131" s="3"/>
      <c r="CC131" s="3"/>
      <c r="CD131" s="3"/>
      <c r="CE131" s="3"/>
      <c r="CF131" s="3"/>
      <c r="CG131" s="3"/>
      <c r="CH131" s="3"/>
      <c r="CI131" s="3"/>
      <c r="CJ131" s="3"/>
      <c r="CK131" s="3"/>
      <c r="CL131" s="3"/>
      <c r="CM131" s="3"/>
      <c r="CN131" s="3"/>
      <c r="CO131" s="3"/>
      <c r="CP131" s="3"/>
      <c r="CQ131" s="3"/>
      <c r="CR131" s="3"/>
      <c r="CS131" s="3"/>
      <c r="CT131" s="3"/>
      <c r="CU131" s="3"/>
      <c r="CV131" s="3"/>
      <c r="CW131" s="3"/>
      <c r="CX131" s="3"/>
      <c r="CY131" s="3"/>
      <c r="CZ131" s="3"/>
      <c r="DA131" s="3"/>
      <c r="DB131" s="3"/>
      <c r="DC131" s="3"/>
      <c r="DD131" s="3"/>
      <c r="DE131" s="3"/>
      <c r="DF131" s="3"/>
      <c r="DG131" s="3"/>
      <c r="DH131" s="3"/>
      <c r="DI131" s="3"/>
      <c r="DJ131" s="3"/>
      <c r="DK131" s="3"/>
      <c r="DL131" s="3"/>
      <c r="DM131" s="3"/>
      <c r="DN131" s="3"/>
      <c r="DO131" s="3"/>
      <c r="DP131" s="3"/>
      <c r="DQ131" s="3"/>
      <c r="DR131" s="3"/>
      <c r="DS131" s="3"/>
      <c r="DT131" s="3"/>
      <c r="DU131" s="3"/>
      <c r="DV131" s="3"/>
      <c r="DW131" s="3"/>
      <c r="DX131" s="3"/>
      <c r="DY131" s="3"/>
      <c r="DZ131" s="3"/>
      <c r="EA131" s="3"/>
      <c r="EB131" s="3"/>
      <c r="EC131" s="3"/>
      <c r="ED131" s="3"/>
      <c r="EE131" s="3"/>
      <c r="EF131" s="3"/>
      <c r="EG131" s="3"/>
      <c r="EH131" s="3"/>
      <c r="EI131" s="3"/>
      <c r="EJ131" s="3"/>
      <c r="EK131" s="3"/>
      <c r="EL131" s="3"/>
      <c r="EM131" s="3"/>
      <c r="EN131" s="3"/>
      <c r="EO131" s="3"/>
      <c r="EP131" s="3"/>
      <c r="EQ131" s="3"/>
      <c r="ER131" s="3"/>
      <c r="ES131" s="3"/>
      <c r="ET131" s="3"/>
      <c r="EU131" s="3"/>
      <c r="EV131" s="3"/>
      <c r="EW131" s="3"/>
      <c r="EX131" s="3"/>
      <c r="EY131" s="3"/>
      <c r="EZ131" s="3"/>
      <c r="FA131" s="3"/>
      <c r="FB131" s="3"/>
      <c r="FC131" s="3"/>
      <c r="FD131" s="3"/>
      <c r="FE131" s="3"/>
      <c r="FF131" s="3"/>
      <c r="FG131" s="3"/>
      <c r="FH131" s="3"/>
      <c r="FI131" s="3"/>
      <c r="FJ131" s="3"/>
      <c r="FK131" s="3"/>
      <c r="FL131" s="3"/>
      <c r="FM131" s="3"/>
      <c r="FN131" s="3"/>
      <c r="FO131" s="3"/>
      <c r="FP131" s="3"/>
      <c r="FQ131" s="3"/>
      <c r="FR131" s="3"/>
      <c r="FS131" s="3"/>
      <c r="FT131" s="3"/>
      <c r="FU131" s="3"/>
      <c r="FV131" s="3"/>
      <c r="FW131" s="3"/>
      <c r="FX131" s="3"/>
      <c r="FY131" s="3"/>
      <c r="FZ131" s="3"/>
      <c r="GA131" s="3"/>
      <c r="GB131" s="3"/>
      <c r="GC131" s="3"/>
      <c r="GD131" s="3"/>
      <c r="GE131" s="3"/>
      <c r="GF131" s="3"/>
      <c r="GG131" s="3"/>
      <c r="GH131" s="3"/>
      <c r="GI131" s="182"/>
      <c r="GJ131" s="3"/>
      <c r="GK131" s="3"/>
      <c r="GL131" s="3"/>
      <c r="GM131" s="3"/>
      <c r="GR131" s="3"/>
      <c r="GS131" s="3"/>
      <c r="GT131" s="3"/>
      <c r="GU131" s="3"/>
      <c r="GV131" s="3"/>
      <c r="GW131" s="3"/>
      <c r="GX131" s="3"/>
      <c r="GY131" s="3"/>
      <c r="GZ131" s="3"/>
      <c r="HA131" s="3"/>
      <c r="HB131" s="3"/>
      <c r="HC131" s="3"/>
      <c r="HD131" s="3"/>
      <c r="HE131" s="3"/>
      <c r="HF131" s="3"/>
      <c r="HG131" s="3"/>
      <c r="HH131" s="3"/>
      <c r="HI131" s="3"/>
      <c r="HJ131" s="3"/>
      <c r="HK131" s="3"/>
      <c r="HL131" s="3"/>
      <c r="HM131" s="3"/>
    </row>
  </sheetData>
  <sheetProtection password="85B9" sheet="1" objects="1" scenarios="1" formatCells="0" formatColumns="0" formatRows="0" selectLockedCells="1"/>
  <mergeCells count="380">
    <mergeCell ref="FU8:FU12"/>
    <mergeCell ref="G11:I11"/>
    <mergeCell ref="A9:A11"/>
    <mergeCell ref="G113:I113"/>
    <mergeCell ref="G114:I114"/>
    <mergeCell ref="G115:I115"/>
    <mergeCell ref="CX115:CZ115"/>
    <mergeCell ref="DC115:DE115"/>
    <mergeCell ref="CO11:CO12"/>
    <mergeCell ref="CP11:CR11"/>
    <mergeCell ref="CS11:CS12"/>
    <mergeCell ref="CT11:CV11"/>
    <mergeCell ref="CW11:CW12"/>
    <mergeCell ref="CX11:CZ11"/>
    <mergeCell ref="DA11:DA12"/>
    <mergeCell ref="DC11:DE11"/>
    <mergeCell ref="BC11:BC12"/>
    <mergeCell ref="BE11:BG11"/>
    <mergeCell ref="BH11:BH12"/>
    <mergeCell ref="BI11:BK11"/>
    <mergeCell ref="BL11:BL12"/>
    <mergeCell ref="BM11:BO11"/>
    <mergeCell ref="BP11:BP12"/>
    <mergeCell ref="G10:AD10"/>
    <mergeCell ref="AF10:BC10"/>
    <mergeCell ref="FH11:FH12"/>
    <mergeCell ref="FI11:FI12"/>
    <mergeCell ref="FM10:FM12"/>
    <mergeCell ref="BQ11:BS11"/>
    <mergeCell ref="BT11:BT12"/>
    <mergeCell ref="BU11:BW11"/>
    <mergeCell ref="BX11:BX12"/>
    <mergeCell ref="W8:AD8"/>
    <mergeCell ref="AE8:AG8"/>
    <mergeCell ref="AH8:AO8"/>
    <mergeCell ref="AP8:AU8"/>
    <mergeCell ref="AV8:BC8"/>
    <mergeCell ref="BM9:BP9"/>
    <mergeCell ref="BQ9:BT9"/>
    <mergeCell ref="BU9:BX9"/>
    <mergeCell ref="AN11:AP11"/>
    <mergeCell ref="AQ11:AQ12"/>
    <mergeCell ref="AR11:AT11"/>
    <mergeCell ref="AU11:AU12"/>
    <mergeCell ref="AV11:AX11"/>
    <mergeCell ref="AY11:AY12"/>
    <mergeCell ref="AZ11:BB11"/>
    <mergeCell ref="BD8:BF8"/>
    <mergeCell ref="BG8:BN8"/>
    <mergeCell ref="BU8:CB8"/>
    <mergeCell ref="CC8:CE8"/>
    <mergeCell ref="CF8:CM8"/>
    <mergeCell ref="CN8:CS8"/>
    <mergeCell ref="CT8:DA8"/>
    <mergeCell ref="A1:AI4"/>
    <mergeCell ref="A6:C6"/>
    <mergeCell ref="D6:R6"/>
    <mergeCell ref="S6:V6"/>
    <mergeCell ref="W6:AA6"/>
    <mergeCell ref="A7:C7"/>
    <mergeCell ref="D7:E7"/>
    <mergeCell ref="F7:G7"/>
    <mergeCell ref="H7:K7"/>
    <mergeCell ref="L7:O7"/>
    <mergeCell ref="P7:R7"/>
    <mergeCell ref="S7:Y7"/>
    <mergeCell ref="Z7:AA7"/>
    <mergeCell ref="FN8:FO8"/>
    <mergeCell ref="FP8:FT8"/>
    <mergeCell ref="B9:E11"/>
    <mergeCell ref="F9:F10"/>
    <mergeCell ref="G9:J9"/>
    <mergeCell ref="K9:N9"/>
    <mergeCell ref="O9:R9"/>
    <mergeCell ref="S9:V9"/>
    <mergeCell ref="W9:Z9"/>
    <mergeCell ref="AA9:AD9"/>
    <mergeCell ref="AE9:AE10"/>
    <mergeCell ref="AF9:AI9"/>
    <mergeCell ref="AJ9:AM9"/>
    <mergeCell ref="AN9:AQ9"/>
    <mergeCell ref="AR9:AU9"/>
    <mergeCell ref="AV9:AY9"/>
    <mergeCell ref="AZ9:BC9"/>
    <mergeCell ref="BD9:BD10"/>
    <mergeCell ref="BE9:BH9"/>
    <mergeCell ref="BI9:BL9"/>
    <mergeCell ref="F8:G8"/>
    <mergeCell ref="H8:P8"/>
    <mergeCell ref="Q8:V8"/>
    <mergeCell ref="BO8:BT8"/>
    <mergeCell ref="EA9:EA10"/>
    <mergeCell ref="EB9:EE9"/>
    <mergeCell ref="EF9:EI9"/>
    <mergeCell ref="EJ9:EM9"/>
    <mergeCell ref="EB10:EY10"/>
    <mergeCell ref="DB8:DD8"/>
    <mergeCell ref="DE8:DL8"/>
    <mergeCell ref="DM8:DR8"/>
    <mergeCell ref="FI8:FM8"/>
    <mergeCell ref="DS8:DZ8"/>
    <mergeCell ref="EA8:EC8"/>
    <mergeCell ref="ED8:EK8"/>
    <mergeCell ref="EL8:EQ8"/>
    <mergeCell ref="ER8:EY8"/>
    <mergeCell ref="EZ8:FA8"/>
    <mergeCell ref="FB8:FF8"/>
    <mergeCell ref="FG8:FH8"/>
    <mergeCell ref="FF10:FF12"/>
    <mergeCell ref="FJ11:FJ12"/>
    <mergeCell ref="FK11:FK12"/>
    <mergeCell ref="FL11:FL12"/>
    <mergeCell ref="EZ11:EZ12"/>
    <mergeCell ref="FA11:FA12"/>
    <mergeCell ref="FB11:FB12"/>
    <mergeCell ref="BE10:CB10"/>
    <mergeCell ref="CD10:DA10"/>
    <mergeCell ref="DB9:DB10"/>
    <mergeCell ref="DC9:DF9"/>
    <mergeCell ref="BY9:CB9"/>
    <mergeCell ref="CC9:CC10"/>
    <mergeCell ref="CD9:CG9"/>
    <mergeCell ref="CH9:CK9"/>
    <mergeCell ref="CL9:CO9"/>
    <mergeCell ref="CP9:CS9"/>
    <mergeCell ref="CT9:CW9"/>
    <mergeCell ref="CX9:DA9"/>
    <mergeCell ref="DC10:DZ10"/>
    <mergeCell ref="DG9:DJ9"/>
    <mergeCell ref="DK9:DN9"/>
    <mergeCell ref="DO9:DR9"/>
    <mergeCell ref="DS9:DV9"/>
    <mergeCell ref="DW9:DZ9"/>
    <mergeCell ref="EE11:EE12"/>
    <mergeCell ref="EF11:EH11"/>
    <mergeCell ref="EI11:EI12"/>
    <mergeCell ref="EJ11:EL11"/>
    <mergeCell ref="EM11:EM12"/>
    <mergeCell ref="BY11:CA11"/>
    <mergeCell ref="CB11:CB12"/>
    <mergeCell ref="CD11:CF11"/>
    <mergeCell ref="CG11:CG12"/>
    <mergeCell ref="CH11:CJ11"/>
    <mergeCell ref="CK11:CK12"/>
    <mergeCell ref="CL11:CN11"/>
    <mergeCell ref="AA11:AC11"/>
    <mergeCell ref="AD11:AD12"/>
    <mergeCell ref="AF11:AH11"/>
    <mergeCell ref="AI11:AI12"/>
    <mergeCell ref="AJ11:AL11"/>
    <mergeCell ref="AM11:AM12"/>
    <mergeCell ref="DW11:DY11"/>
    <mergeCell ref="DZ11:DZ12"/>
    <mergeCell ref="EB11:ED11"/>
    <mergeCell ref="DF11:DF12"/>
    <mergeCell ref="DG11:DI11"/>
    <mergeCell ref="DJ11:DJ12"/>
    <mergeCell ref="DK11:DM11"/>
    <mergeCell ref="DN11:DN12"/>
    <mergeCell ref="DO11:DQ11"/>
    <mergeCell ref="DR11:DR12"/>
    <mergeCell ref="DS11:DU11"/>
    <mergeCell ref="DV11:DV12"/>
    <mergeCell ref="J11:J12"/>
    <mergeCell ref="K11:M11"/>
    <mergeCell ref="N11:N12"/>
    <mergeCell ref="O11:Q11"/>
    <mergeCell ref="R11:R12"/>
    <mergeCell ref="S11:U11"/>
    <mergeCell ref="V11:V12"/>
    <mergeCell ref="W11:Y11"/>
    <mergeCell ref="Z11:Z12"/>
    <mergeCell ref="FV9:GH9"/>
    <mergeCell ref="EN9:EQ9"/>
    <mergeCell ref="ER9:EU9"/>
    <mergeCell ref="EV9:EY9"/>
    <mergeCell ref="EZ9:FF9"/>
    <mergeCell ref="FG9:FM9"/>
    <mergeCell ref="FN9:FT9"/>
    <mergeCell ref="FP11:FP12"/>
    <mergeCell ref="FQ11:FQ12"/>
    <mergeCell ref="FR11:FR12"/>
    <mergeCell ref="FS11:FS12"/>
    <mergeCell ref="FN11:FN12"/>
    <mergeCell ref="FT10:FT12"/>
    <mergeCell ref="EN11:EP11"/>
    <mergeCell ref="EQ11:EQ12"/>
    <mergeCell ref="ER11:ET11"/>
    <mergeCell ref="EU11:EU12"/>
    <mergeCell ref="EV11:EX11"/>
    <mergeCell ref="EY11:EY12"/>
    <mergeCell ref="FG11:FG12"/>
    <mergeCell ref="FO11:FO12"/>
    <mergeCell ref="FC11:FC12"/>
    <mergeCell ref="FD11:FD12"/>
    <mergeCell ref="FE11:FE12"/>
    <mergeCell ref="B113:E113"/>
    <mergeCell ref="K113:M113"/>
    <mergeCell ref="O113:Q113"/>
    <mergeCell ref="S113:U113"/>
    <mergeCell ref="W113:Y113"/>
    <mergeCell ref="AA113:AC113"/>
    <mergeCell ref="AF113:AH113"/>
    <mergeCell ref="AJ113:AL113"/>
    <mergeCell ref="AN113:AP113"/>
    <mergeCell ref="CT113:CV113"/>
    <mergeCell ref="CD114:CF114"/>
    <mergeCell ref="CH114:CJ114"/>
    <mergeCell ref="CL114:CN114"/>
    <mergeCell ref="CP114:CR114"/>
    <mergeCell ref="CT114:CV114"/>
    <mergeCell ref="AR113:AT113"/>
    <mergeCell ref="AV113:AX113"/>
    <mergeCell ref="AZ113:BB113"/>
    <mergeCell ref="BE113:BG113"/>
    <mergeCell ref="BI113:BK113"/>
    <mergeCell ref="BM113:BO113"/>
    <mergeCell ref="BQ113:BS113"/>
    <mergeCell ref="BU113:BW113"/>
    <mergeCell ref="BY113:CA113"/>
    <mergeCell ref="BI114:BK114"/>
    <mergeCell ref="BM114:BO114"/>
    <mergeCell ref="BQ114:BS114"/>
    <mergeCell ref="BU114:BW114"/>
    <mergeCell ref="BY114:CA114"/>
    <mergeCell ref="CD113:CF113"/>
    <mergeCell ref="CH113:CJ113"/>
    <mergeCell ref="CL113:CN113"/>
    <mergeCell ref="CP113:CR113"/>
    <mergeCell ref="DO114:DQ114"/>
    <mergeCell ref="DS114:DU114"/>
    <mergeCell ref="DW114:DY114"/>
    <mergeCell ref="EB114:ED114"/>
    <mergeCell ref="EF114:EH114"/>
    <mergeCell ref="EJ114:EL114"/>
    <mergeCell ref="EN114:EP114"/>
    <mergeCell ref="B114:E114"/>
    <mergeCell ref="K114:M114"/>
    <mergeCell ref="O114:Q114"/>
    <mergeCell ref="S114:U114"/>
    <mergeCell ref="W114:Y114"/>
    <mergeCell ref="AA114:AC114"/>
    <mergeCell ref="AF114:AH114"/>
    <mergeCell ref="AJ114:AL114"/>
    <mergeCell ref="AN114:AP114"/>
    <mergeCell ref="CX114:CZ114"/>
    <mergeCell ref="DC114:DE114"/>
    <mergeCell ref="DG114:DI114"/>
    <mergeCell ref="DK114:DM114"/>
    <mergeCell ref="AR114:AT114"/>
    <mergeCell ref="AV114:AX114"/>
    <mergeCell ref="AZ114:BB114"/>
    <mergeCell ref="BE114:BG114"/>
    <mergeCell ref="EF113:EH113"/>
    <mergeCell ref="EJ113:EL113"/>
    <mergeCell ref="EN113:EP113"/>
    <mergeCell ref="ER113:ET113"/>
    <mergeCell ref="EV113:EX113"/>
    <mergeCell ref="CX113:CZ113"/>
    <mergeCell ref="DC113:DE113"/>
    <mergeCell ref="DG113:DI113"/>
    <mergeCell ref="DK113:DM113"/>
    <mergeCell ref="DO113:DQ113"/>
    <mergeCell ref="DS113:DU113"/>
    <mergeCell ref="DW113:DY113"/>
    <mergeCell ref="EB113:ED113"/>
    <mergeCell ref="ER114:ET114"/>
    <mergeCell ref="EV114:EX114"/>
    <mergeCell ref="ER115:ET115"/>
    <mergeCell ref="EV115:EX115"/>
    <mergeCell ref="B116:E116"/>
    <mergeCell ref="K116:M116"/>
    <mergeCell ref="O116:Q116"/>
    <mergeCell ref="S116:U116"/>
    <mergeCell ref="W116:Y116"/>
    <mergeCell ref="AA116:AC116"/>
    <mergeCell ref="AF116:AH116"/>
    <mergeCell ref="AJ116:AL116"/>
    <mergeCell ref="AN116:AP116"/>
    <mergeCell ref="AR116:AT116"/>
    <mergeCell ref="AV116:AX116"/>
    <mergeCell ref="AZ116:BB116"/>
    <mergeCell ref="BE116:BG116"/>
    <mergeCell ref="BI116:BK116"/>
    <mergeCell ref="BM116:BO116"/>
    <mergeCell ref="BQ116:BS116"/>
    <mergeCell ref="BU116:BW116"/>
    <mergeCell ref="BY116:CA116"/>
    <mergeCell ref="CD116:CF116"/>
    <mergeCell ref="CH116:CJ116"/>
    <mergeCell ref="B115:E115"/>
    <mergeCell ref="DG115:DI115"/>
    <mergeCell ref="DK115:DM115"/>
    <mergeCell ref="DO115:DQ115"/>
    <mergeCell ref="DS115:DU115"/>
    <mergeCell ref="DW115:DY115"/>
    <mergeCell ref="EB115:ED115"/>
    <mergeCell ref="EF115:EH115"/>
    <mergeCell ref="DS116:DU116"/>
    <mergeCell ref="DW116:DY116"/>
    <mergeCell ref="K115:M115"/>
    <mergeCell ref="O115:Q115"/>
    <mergeCell ref="S115:U115"/>
    <mergeCell ref="W115:Y115"/>
    <mergeCell ref="AA115:AC115"/>
    <mergeCell ref="AF115:AH115"/>
    <mergeCell ref="AJ115:AL115"/>
    <mergeCell ref="AN115:AP115"/>
    <mergeCell ref="AR115:AT115"/>
    <mergeCell ref="AV115:AX115"/>
    <mergeCell ref="AZ115:BB115"/>
    <mergeCell ref="BE115:BG115"/>
    <mergeCell ref="BI115:BK115"/>
    <mergeCell ref="BM115:BO115"/>
    <mergeCell ref="EN115:EP115"/>
    <mergeCell ref="EB116:ED116"/>
    <mergeCell ref="EF116:EH116"/>
    <mergeCell ref="EJ116:EL116"/>
    <mergeCell ref="EN116:EP116"/>
    <mergeCell ref="ER116:ET116"/>
    <mergeCell ref="EV116:EX116"/>
    <mergeCell ref="B117:E117"/>
    <mergeCell ref="G117:I117"/>
    <mergeCell ref="K117:M117"/>
    <mergeCell ref="O117:Q117"/>
    <mergeCell ref="S117:U117"/>
    <mergeCell ref="W117:Y117"/>
    <mergeCell ref="AA117:AC117"/>
    <mergeCell ref="AF117:AH117"/>
    <mergeCell ref="AJ117:AL117"/>
    <mergeCell ref="AN117:AP117"/>
    <mergeCell ref="AR117:AT117"/>
    <mergeCell ref="AV117:AX117"/>
    <mergeCell ref="AZ117:BB117"/>
    <mergeCell ref="BE117:BG117"/>
    <mergeCell ref="BI117:BK117"/>
    <mergeCell ref="BM117:BO117"/>
    <mergeCell ref="CL116:CN116"/>
    <mergeCell ref="EJ115:EL115"/>
    <mergeCell ref="BQ115:BS115"/>
    <mergeCell ref="BU115:BW115"/>
    <mergeCell ref="BY115:CA115"/>
    <mergeCell ref="CD115:CF115"/>
    <mergeCell ref="CH115:CJ115"/>
    <mergeCell ref="CL115:CN115"/>
    <mergeCell ref="CP115:CR115"/>
    <mergeCell ref="CT115:CV115"/>
    <mergeCell ref="BQ117:BS117"/>
    <mergeCell ref="G116:I116"/>
    <mergeCell ref="CP116:CR116"/>
    <mergeCell ref="CT116:CV116"/>
    <mergeCell ref="CX116:CZ116"/>
    <mergeCell ref="DC116:DE116"/>
    <mergeCell ref="DG116:DI116"/>
    <mergeCell ref="DK116:DM116"/>
    <mergeCell ref="DO116:DQ116"/>
    <mergeCell ref="HY11:HZ11"/>
    <mergeCell ref="IA11:IB11"/>
    <mergeCell ref="IC11:ID11"/>
    <mergeCell ref="IE11:IF11"/>
    <mergeCell ref="EN117:EP117"/>
    <mergeCell ref="ER117:ET117"/>
    <mergeCell ref="EV117:EX117"/>
    <mergeCell ref="BU117:BW117"/>
    <mergeCell ref="BY117:CA117"/>
    <mergeCell ref="CD117:CF117"/>
    <mergeCell ref="CH117:CJ117"/>
    <mergeCell ref="CL117:CN117"/>
    <mergeCell ref="CP117:CR117"/>
    <mergeCell ref="CT117:CV117"/>
    <mergeCell ref="CX117:CZ117"/>
    <mergeCell ref="DC117:DE117"/>
    <mergeCell ref="DG117:DI117"/>
    <mergeCell ref="DK117:DM117"/>
    <mergeCell ref="DO117:DQ117"/>
    <mergeCell ref="DS117:DU117"/>
    <mergeCell ref="DW117:DY117"/>
    <mergeCell ref="EB117:ED117"/>
    <mergeCell ref="EF117:EH117"/>
    <mergeCell ref="EJ117:EL117"/>
  </mergeCells>
  <dataValidations count="12">
    <dataValidation type="whole" operator="lessThanOrEqual" allowBlank="1" showInputMessage="1" showErrorMessage="1" sqref="CR13:CR112 DQ13:DQ112 DM13:DM112 DE13:DE112 DU13:DU112 DI13:DI112 CN13:CN112 CF13:CF112 BS13:BS112 BO13:BO112 AT13:AT112 AP13:AP112 BG13:BG112 BW13:BW112 BK13:BK112 AH13:AH112 AX13:AX112 AL13:AL112 CV13:CV112 CJ13:CJ112 U13:U112 Q13:Q112 I13:I112 Y13:Y112 M13:M112 EP13:EP112 EL13:EL112 ED13:ED112 ET13:ET112 EH13:EH112">
      <formula1>10</formula1>
    </dataValidation>
    <dataValidation type="whole" operator="lessThanOrEqual" allowBlank="1" showInputMessage="1" showErrorMessage="1" sqref="X13:X112 DT13:DT112 AW13:AW112 BV13:BV112 CU13:CU112 ES13:ES112">
      <formula1>$X$12</formula1>
    </dataValidation>
    <dataValidation type="whole" operator="lessThanOrEqual" allowBlank="1" showInputMessage="1" showErrorMessage="1" sqref="T13:T112 DP13:DP112 AS13:AS112 BR13:BR112 CQ13:CQ112 EO13:EO112">
      <formula1>$T$12</formula1>
    </dataValidation>
    <dataValidation type="whole" operator="lessThanOrEqual" allowBlank="1" showInputMessage="1" showErrorMessage="1" sqref="P13:P112 DL13:DL112 AO13:AO112 BN13:BN112 CM13:CM112 EK13:EK112">
      <formula1>$P$12</formula1>
    </dataValidation>
    <dataValidation type="whole" operator="lessThanOrEqual" allowBlank="1" showInputMessage="1" showErrorMessage="1" sqref="L13:L112 DH13:DH112 AK13:AK112 BJ13:BJ112 CI13:CI112 EG13:EG112">
      <formula1>$L$12</formula1>
    </dataValidation>
    <dataValidation type="whole" operator="lessThanOrEqual" allowBlank="1" showInputMessage="1" showErrorMessage="1" sqref="H13:H112 AG13:AG112 BF13:BF112 CE13:CE112 DD13:DD112 EC13:EC112">
      <formula1>$H$12</formula1>
    </dataValidation>
    <dataValidation type="whole" operator="lessThanOrEqual" allowBlank="1" showInputMessage="1" showErrorMessage="1" sqref="W13:W112 DS13:DS112 AV13:AV112 BU13:BU112 CT13:CT112 ER13:ER112">
      <formula1>$W$12</formula1>
    </dataValidation>
    <dataValidation type="whole" operator="lessThanOrEqual" allowBlank="1" showInputMessage="1" showErrorMessage="1" sqref="S13:S112 DO13:DO112 AR13:AR112 BQ13:BQ112 CP13:CP112 EN13:EN112">
      <formula1>$S$12</formula1>
    </dataValidation>
    <dataValidation type="whole" operator="lessThanOrEqual" allowBlank="1" showInputMessage="1" showErrorMessage="1" sqref="O13:O112 DK13:DK112 AN13:AN112 BM13:BM112 CL13:CL112 EJ13:EJ112">
      <formula1>$O$12</formula1>
    </dataValidation>
    <dataValidation type="whole" operator="lessThanOrEqual" allowBlank="1" showInputMessage="1" showErrorMessage="1" sqref="K13:K112 DG13:DG112 AJ13:AJ112 BI13:BI112 CH13:CH112 EF13:EF112">
      <formula1>$K$12</formula1>
    </dataValidation>
    <dataValidation type="whole" operator="lessThanOrEqual" allowBlank="1" showInputMessage="1" showErrorMessage="1" sqref="G13:G112 AF13:AF112 BE13:BE112 CD13:CD112 DC13:DC112 EB13:EB112">
      <formula1>$G$12</formula1>
    </dataValidation>
    <dataValidation type="whole" allowBlank="1" showInputMessage="1" showErrorMessage="1" sqref="B13:B112">
      <formula1>801</formula1>
      <formula2>900</formula2>
    </dataValidation>
  </dataValidations>
  <pageMargins left="0.7" right="0.7" top="0.75" bottom="0.75" header="0.3" footer="0.3"/>
  <pageSetup paperSize="9" orientation="portrait" verticalDpi="0" r:id="rId1"/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>
  <dimension ref="A1:GL308"/>
  <sheetViews>
    <sheetView workbookViewId="0">
      <selection activeCell="BK23" sqref="BK23"/>
    </sheetView>
  </sheetViews>
  <sheetFormatPr defaultRowHeight="15"/>
  <cols>
    <col min="1" max="1" width="5.7109375" style="50" customWidth="1"/>
    <col min="2" max="2" width="8.85546875" style="50" customWidth="1"/>
    <col min="3" max="3" width="17" style="50" customWidth="1"/>
    <col min="4" max="4" width="17.42578125" style="50" customWidth="1"/>
    <col min="5" max="5" width="15" style="50" customWidth="1"/>
    <col min="6" max="6" width="10.42578125" style="50" customWidth="1"/>
    <col min="7" max="8" width="4.7109375" style="50" customWidth="1"/>
    <col min="9" max="9" width="4.7109375" style="459" customWidth="1"/>
    <col min="10" max="10" width="5.28515625" style="50" customWidth="1"/>
    <col min="11" max="12" width="4.7109375" style="50" customWidth="1"/>
    <col min="13" max="13" width="4.7109375" style="459" customWidth="1"/>
    <col min="14" max="14" width="5.28515625" style="50" customWidth="1"/>
    <col min="15" max="16" width="4.7109375" style="50" customWidth="1"/>
    <col min="17" max="17" width="5.5703125" style="459" customWidth="1"/>
    <col min="18" max="18" width="5.28515625" style="50" customWidth="1"/>
    <col min="19" max="20" width="4.7109375" style="50" customWidth="1"/>
    <col min="21" max="21" width="4.7109375" style="459" customWidth="1"/>
    <col min="22" max="22" width="5.28515625" style="50" customWidth="1"/>
    <col min="23" max="23" width="6.5703125" style="50" customWidth="1"/>
    <col min="24" max="24" width="5.42578125" style="50" customWidth="1"/>
    <col min="25" max="25" width="7.28515625" style="50" customWidth="1"/>
    <col min="26" max="26" width="5.7109375" style="50" customWidth="1"/>
    <col min="27" max="28" width="6.7109375" style="313" customWidth="1"/>
    <col min="29" max="29" width="7.5703125" style="313" customWidth="1"/>
    <col min="30" max="30" width="5.5703125" style="50" customWidth="1"/>
    <col min="31" max="31" width="9.140625" style="50" customWidth="1"/>
    <col min="32" max="32" width="5.28515625" style="50" customWidth="1"/>
    <col min="33" max="34" width="4.85546875" style="50" customWidth="1"/>
    <col min="35" max="35" width="5.28515625" style="50" customWidth="1"/>
    <col min="36" max="38" width="4.28515625" style="50" customWidth="1"/>
    <col min="39" max="39" width="5.28515625" style="50" customWidth="1"/>
    <col min="40" max="40" width="5.7109375" style="50" customWidth="1"/>
    <col min="41" max="41" width="5.42578125" style="50" customWidth="1"/>
    <col min="42" max="42" width="6.28515625" style="50" customWidth="1"/>
    <col min="43" max="43" width="5.28515625" style="50" customWidth="1"/>
    <col min="44" max="46" width="4.28515625" style="50" customWidth="1"/>
    <col min="47" max="48" width="5.28515625" style="50" customWidth="1"/>
    <col min="49" max="49" width="5.140625" style="50" customWidth="1"/>
    <col min="50" max="50" width="5.85546875" style="50" customWidth="1"/>
    <col min="51" max="51" width="5.28515625" style="50" customWidth="1"/>
    <col min="52" max="52" width="6.42578125" style="50" customWidth="1"/>
    <col min="53" max="53" width="5.42578125" style="50" customWidth="1"/>
    <col min="54" max="54" width="7.5703125" style="50" customWidth="1"/>
    <col min="55" max="55" width="5.28515625" style="50" customWidth="1"/>
    <col min="56" max="56" width="10.42578125" style="50" customWidth="1"/>
    <col min="57" max="59" width="4.28515625" style="50" customWidth="1"/>
    <col min="60" max="60" width="5.28515625" style="50" customWidth="1"/>
    <col min="61" max="63" width="4.28515625" style="50" customWidth="1"/>
    <col min="64" max="64" width="5.28515625" style="50" customWidth="1"/>
    <col min="65" max="65" width="4.85546875" style="50" customWidth="1"/>
    <col min="66" max="66" width="5.140625" style="50" customWidth="1"/>
    <col min="67" max="67" width="5.5703125" style="50" customWidth="1"/>
    <col min="68" max="68" width="5.28515625" style="50" customWidth="1"/>
    <col min="69" max="71" width="4.28515625" style="50" customWidth="1"/>
    <col min="72" max="72" width="5.28515625" style="50" customWidth="1"/>
    <col min="73" max="75" width="4.28515625" style="50" customWidth="1"/>
    <col min="76" max="76" width="5.28515625" style="50" customWidth="1"/>
    <col min="77" max="79" width="6.7109375" style="50" customWidth="1"/>
    <col min="80" max="80" width="5.28515625" style="50" customWidth="1"/>
    <col min="81" max="81" width="8.42578125" style="50" customWidth="1"/>
    <col min="82" max="88" width="4.28515625" style="50" customWidth="1"/>
    <col min="89" max="92" width="5.7109375" style="50" customWidth="1"/>
    <col min="93" max="101" width="4.28515625" style="50" customWidth="1"/>
    <col min="102" max="104" width="6.7109375" style="50" customWidth="1"/>
    <col min="105" max="105" width="5.42578125" style="50" customWidth="1"/>
    <col min="106" max="106" width="8.42578125" style="50" customWidth="1"/>
    <col min="107" max="114" width="4.28515625" style="50" customWidth="1"/>
    <col min="115" max="117" width="5.7109375" style="50" customWidth="1"/>
    <col min="118" max="126" width="4.28515625" style="50" customWidth="1"/>
    <col min="127" max="129" width="6.7109375" style="50" customWidth="1"/>
    <col min="130" max="130" width="5.42578125" style="50" customWidth="1"/>
    <col min="131" max="131" width="9" style="50" customWidth="1"/>
    <col min="132" max="139" width="4.28515625" style="50" customWidth="1"/>
    <col min="140" max="142" width="5.7109375" style="50" customWidth="1"/>
    <col min="143" max="151" width="4.28515625" style="50" customWidth="1"/>
    <col min="152" max="154" width="6.7109375" style="50" customWidth="1"/>
    <col min="155" max="155" width="5.7109375" style="50" customWidth="1"/>
    <col min="156" max="156" width="5.140625" style="50" customWidth="1"/>
    <col min="157" max="157" width="4.7109375" style="50" customWidth="1"/>
    <col min="158" max="160" width="4.28515625" style="50" customWidth="1"/>
    <col min="161" max="161" width="6.42578125" style="50" customWidth="1"/>
    <col min="162" max="163" width="4.7109375" style="50" customWidth="1"/>
    <col min="164" max="164" width="4.85546875" style="50" customWidth="1"/>
    <col min="165" max="167" width="4.28515625" style="50" customWidth="1"/>
    <col min="168" max="168" width="5.7109375" style="50" customWidth="1"/>
    <col min="169" max="169" width="5.42578125" style="50" customWidth="1"/>
    <col min="170" max="170" width="4.7109375" style="50" customWidth="1"/>
    <col min="171" max="171" width="5.140625" style="50" customWidth="1"/>
    <col min="172" max="174" width="4.28515625" style="50" customWidth="1"/>
    <col min="175" max="175" width="7" style="50" customWidth="1"/>
    <col min="176" max="176" width="5.28515625" style="50" customWidth="1"/>
    <col min="177" max="177" width="10.7109375" style="50" bestFit="1" customWidth="1"/>
    <col min="178" max="178" width="10.7109375" style="50" customWidth="1"/>
    <col min="179" max="187" width="9.140625" style="50"/>
    <col min="188" max="188" width="10.5703125" style="50" customWidth="1"/>
    <col min="189" max="189" width="12.140625" style="50" customWidth="1"/>
    <col min="190" max="190" width="11.28515625" style="50" customWidth="1"/>
    <col min="191" max="191" width="9.140625" style="50" customWidth="1"/>
    <col min="192" max="16384" width="9.140625" style="50"/>
  </cols>
  <sheetData>
    <row r="1" spans="1:194" ht="15.75" customHeight="1">
      <c r="A1" s="175"/>
      <c r="B1" s="175"/>
      <c r="C1" s="175"/>
      <c r="D1" s="175"/>
      <c r="E1" s="175"/>
      <c r="F1" s="175"/>
      <c r="G1" s="190"/>
      <c r="H1" s="190"/>
      <c r="I1" s="191"/>
      <c r="J1" s="190"/>
      <c r="K1" s="190"/>
      <c r="L1" s="190"/>
      <c r="M1" s="191"/>
      <c r="N1" s="190"/>
      <c r="O1" s="190"/>
      <c r="P1" s="190"/>
      <c r="Q1" s="191"/>
      <c r="R1" s="190"/>
      <c r="S1" s="190"/>
      <c r="T1" s="190"/>
      <c r="U1" s="191"/>
      <c r="V1" s="192"/>
      <c r="W1" s="175"/>
      <c r="X1" s="175"/>
      <c r="Y1" s="175"/>
      <c r="Z1" s="175"/>
      <c r="AA1" s="177"/>
      <c r="AB1" s="177"/>
      <c r="AC1" s="177"/>
      <c r="AD1" s="175"/>
      <c r="AE1" s="173"/>
      <c r="AF1" s="173"/>
      <c r="AG1" s="173"/>
      <c r="AH1" s="173"/>
      <c r="AI1" s="173"/>
      <c r="AJ1" s="173"/>
      <c r="AK1" s="173"/>
      <c r="AL1" s="173"/>
      <c r="AM1" s="173"/>
      <c r="AN1" s="173"/>
      <c r="AO1" s="173"/>
      <c r="AP1" s="173"/>
      <c r="AQ1" s="173"/>
      <c r="AR1" s="173"/>
      <c r="AS1" s="173"/>
      <c r="AT1" s="173"/>
      <c r="AU1" s="173"/>
      <c r="AV1" s="173"/>
      <c r="AW1" s="173"/>
      <c r="AX1" s="173"/>
      <c r="AY1" s="173"/>
      <c r="AZ1" s="173"/>
      <c r="BA1" s="173"/>
      <c r="BB1" s="173"/>
      <c r="BC1" s="173"/>
      <c r="BD1" s="173"/>
      <c r="BE1" s="173"/>
      <c r="BF1" s="173"/>
      <c r="BG1" s="173"/>
      <c r="BH1" s="173"/>
      <c r="BI1" s="173"/>
      <c r="BJ1" s="173"/>
      <c r="BK1" s="173"/>
      <c r="BL1" s="173"/>
      <c r="BM1" s="173"/>
      <c r="BN1" s="173"/>
      <c r="BO1" s="173"/>
      <c r="BP1" s="173"/>
      <c r="BQ1" s="173"/>
      <c r="BR1" s="173"/>
      <c r="BS1" s="173"/>
      <c r="BT1" s="173"/>
      <c r="BU1" s="173"/>
      <c r="BV1" s="173"/>
      <c r="BW1" s="173"/>
      <c r="BX1" s="173"/>
      <c r="BY1" s="173"/>
      <c r="BZ1" s="173"/>
      <c r="CA1" s="173"/>
      <c r="CB1" s="173"/>
      <c r="CC1" s="173"/>
      <c r="CD1" s="173"/>
      <c r="CE1" s="173"/>
      <c r="CF1" s="173"/>
      <c r="CG1" s="173"/>
      <c r="CH1" s="173"/>
      <c r="CI1" s="173"/>
      <c r="CJ1" s="173"/>
      <c r="CK1" s="173"/>
      <c r="CL1" s="173"/>
      <c r="CM1" s="173"/>
      <c r="CN1" s="173"/>
      <c r="CO1" s="173"/>
      <c r="CP1" s="173"/>
      <c r="CQ1" s="173"/>
      <c r="CR1" s="173"/>
      <c r="CS1" s="173"/>
      <c r="CT1" s="173"/>
      <c r="CU1" s="173"/>
      <c r="CV1" s="173"/>
      <c r="CW1" s="173"/>
      <c r="CX1" s="173"/>
      <c r="CY1" s="173"/>
      <c r="CZ1" s="173"/>
      <c r="DA1" s="173"/>
      <c r="DB1" s="173"/>
      <c r="DC1" s="173"/>
      <c r="DD1" s="173"/>
      <c r="DE1" s="173"/>
      <c r="DF1" s="173"/>
      <c r="DG1" s="173"/>
      <c r="DH1" s="173"/>
      <c r="DI1" s="173"/>
      <c r="DJ1" s="173"/>
      <c r="DK1" s="173"/>
      <c r="DL1" s="173"/>
      <c r="DM1" s="173"/>
      <c r="DN1" s="173"/>
      <c r="DO1" s="173"/>
      <c r="DP1" s="173"/>
      <c r="DQ1" s="173"/>
      <c r="DR1" s="173"/>
      <c r="DS1" s="173"/>
      <c r="DT1" s="173"/>
      <c r="DU1" s="173"/>
      <c r="DV1" s="173"/>
      <c r="DW1" s="173"/>
      <c r="DX1" s="173"/>
      <c r="DY1" s="173"/>
      <c r="DZ1" s="173"/>
      <c r="EA1" s="173"/>
      <c r="EB1" s="173"/>
      <c r="EC1" s="173"/>
      <c r="ED1" s="173"/>
      <c r="EE1" s="173"/>
      <c r="EF1" s="173"/>
      <c r="EG1" s="173"/>
      <c r="EH1" s="173"/>
      <c r="EI1" s="173"/>
      <c r="EJ1" s="173"/>
      <c r="EK1" s="173"/>
      <c r="EL1" s="173"/>
      <c r="EM1" s="173"/>
      <c r="EN1" s="173"/>
      <c r="EO1" s="173"/>
      <c r="EP1" s="173"/>
      <c r="EQ1" s="173"/>
      <c r="ER1" s="173"/>
      <c r="ES1" s="173"/>
      <c r="ET1" s="173"/>
      <c r="EU1" s="173"/>
      <c r="EV1" s="173"/>
      <c r="EW1" s="173"/>
      <c r="EX1" s="173"/>
      <c r="EY1" s="173"/>
      <c r="EZ1" s="173"/>
      <c r="FA1" s="173"/>
      <c r="FB1" s="173"/>
      <c r="FC1" s="173"/>
      <c r="FD1" s="173"/>
      <c r="FE1" s="173"/>
      <c r="FF1" s="173"/>
      <c r="FG1" s="173"/>
      <c r="FH1" s="173"/>
      <c r="FI1" s="173"/>
      <c r="FJ1" s="173"/>
      <c r="FK1" s="173"/>
      <c r="FL1" s="173"/>
      <c r="FM1" s="173"/>
      <c r="FN1" s="173"/>
      <c r="FO1" s="173"/>
      <c r="FP1" s="173"/>
      <c r="FQ1" s="173"/>
      <c r="FR1" s="173"/>
      <c r="FS1" s="173"/>
      <c r="FT1" s="173"/>
      <c r="FU1" s="173"/>
      <c r="FV1" s="173"/>
      <c r="FW1" s="173"/>
      <c r="FX1" s="173"/>
      <c r="FY1" s="173"/>
      <c r="FZ1" s="173"/>
      <c r="GA1" s="173"/>
      <c r="GB1" s="173"/>
      <c r="GC1" s="173"/>
      <c r="GD1" s="173"/>
      <c r="GE1" s="173"/>
      <c r="GF1" s="173"/>
      <c r="GG1" s="173"/>
      <c r="GI1" s="173"/>
      <c r="GJ1" s="173"/>
      <c r="GK1" s="173"/>
      <c r="GL1" s="173"/>
    </row>
    <row r="2" spans="1:194" ht="23.25" hidden="1">
      <c r="A2" s="641" t="s">
        <v>127</v>
      </c>
      <c r="B2" s="642"/>
      <c r="C2" s="642"/>
      <c r="D2" s="643" t="str">
        <f>Menu!C8</f>
        <v>jktdh; mRd`"V mPp izkFkfed fo|ky; iksVfy;k] ia-l-&amp; lkstr ¼ikyh½</v>
      </c>
      <c r="E2" s="643"/>
      <c r="F2" s="643"/>
      <c r="G2" s="643"/>
      <c r="H2" s="643"/>
      <c r="I2" s="643"/>
      <c r="J2" s="643"/>
      <c r="K2" s="643"/>
      <c r="L2" s="643"/>
      <c r="M2" s="643"/>
      <c r="N2" s="643"/>
      <c r="O2" s="643"/>
      <c r="P2" s="643"/>
      <c r="Q2" s="643"/>
      <c r="R2" s="644"/>
      <c r="S2" s="742" t="s">
        <v>31</v>
      </c>
      <c r="T2" s="743"/>
      <c r="U2" s="743"/>
      <c r="V2" s="744"/>
      <c r="W2" s="668">
        <f>Menu!G15</f>
        <v>8200303101</v>
      </c>
      <c r="X2" s="669"/>
      <c r="Y2" s="669"/>
      <c r="Z2" s="669"/>
      <c r="AA2" s="745"/>
      <c r="AB2" s="193"/>
      <c r="AC2" s="184"/>
      <c r="AD2" s="184"/>
      <c r="AE2" s="184"/>
      <c r="AF2" s="184"/>
      <c r="AG2" s="184"/>
      <c r="AH2" s="173"/>
      <c r="AI2" s="173"/>
      <c r="AJ2" s="173"/>
      <c r="AK2" s="173"/>
      <c r="AL2" s="173"/>
      <c r="AM2" s="173"/>
      <c r="AN2" s="173"/>
      <c r="AO2" s="173"/>
      <c r="AP2" s="173"/>
      <c r="AQ2" s="173"/>
      <c r="AR2" s="173"/>
      <c r="AS2" s="173"/>
      <c r="AT2" s="173"/>
      <c r="AU2" s="173"/>
      <c r="AV2" s="173"/>
      <c r="AW2" s="173"/>
      <c r="AX2" s="173"/>
      <c r="AY2" s="173"/>
      <c r="AZ2" s="173"/>
      <c r="BA2" s="173"/>
      <c r="BB2" s="173"/>
      <c r="BC2" s="173"/>
      <c r="BD2" s="173"/>
      <c r="BE2" s="173"/>
      <c r="BF2" s="173"/>
      <c r="BG2" s="173"/>
      <c r="BH2" s="173"/>
      <c r="BI2" s="173"/>
      <c r="BJ2" s="173"/>
      <c r="BK2" s="173"/>
      <c r="BL2" s="173"/>
      <c r="BM2" s="173"/>
      <c r="BN2" s="173"/>
      <c r="BO2" s="173"/>
      <c r="BP2" s="173"/>
      <c r="BQ2" s="173"/>
      <c r="BR2" s="173"/>
      <c r="BS2" s="173"/>
      <c r="BT2" s="173"/>
      <c r="BU2" s="173"/>
      <c r="BV2" s="173"/>
      <c r="BW2" s="173"/>
      <c r="BX2" s="173"/>
      <c r="BY2" s="173"/>
      <c r="BZ2" s="173"/>
      <c r="CA2" s="173"/>
      <c r="CB2" s="173"/>
      <c r="CC2" s="173"/>
      <c r="CD2" s="173"/>
      <c r="CE2" s="173"/>
      <c r="CF2" s="173"/>
      <c r="CG2" s="173"/>
      <c r="CH2" s="173"/>
      <c r="CI2" s="173"/>
      <c r="CJ2" s="173"/>
      <c r="CK2" s="173"/>
      <c r="CL2" s="173"/>
      <c r="CM2" s="173"/>
      <c r="CN2" s="173"/>
      <c r="CO2" s="173"/>
      <c r="CP2" s="173"/>
      <c r="CQ2" s="173"/>
      <c r="CR2" s="173"/>
      <c r="CS2" s="173"/>
      <c r="CT2" s="173"/>
      <c r="CU2" s="173"/>
      <c r="CV2" s="173"/>
      <c r="CW2" s="173"/>
      <c r="CX2" s="173"/>
      <c r="CY2" s="173"/>
      <c r="CZ2" s="173"/>
      <c r="DA2" s="173"/>
      <c r="DB2" s="173"/>
      <c r="DC2" s="173"/>
      <c r="DD2" s="173"/>
      <c r="DE2" s="173"/>
      <c r="DF2" s="173"/>
      <c r="DG2" s="173"/>
      <c r="DH2" s="173"/>
      <c r="DI2" s="173"/>
      <c r="DJ2" s="173"/>
      <c r="DK2" s="173"/>
      <c r="DL2" s="173"/>
      <c r="DM2" s="173"/>
      <c r="DN2" s="173"/>
      <c r="DO2" s="173"/>
      <c r="DP2" s="173"/>
      <c r="DQ2" s="173"/>
      <c r="DR2" s="173"/>
      <c r="DS2" s="173"/>
      <c r="DT2" s="173"/>
      <c r="DU2" s="173"/>
      <c r="DV2" s="173"/>
      <c r="DW2" s="173"/>
      <c r="DX2" s="173"/>
      <c r="DY2" s="173"/>
      <c r="DZ2" s="173"/>
      <c r="EA2" s="173"/>
      <c r="EB2" s="173"/>
      <c r="EC2" s="173"/>
      <c r="ED2" s="173"/>
      <c r="EE2" s="173"/>
      <c r="EF2" s="173"/>
      <c r="EG2" s="173"/>
      <c r="EH2" s="173"/>
      <c r="EI2" s="173"/>
      <c r="EJ2" s="173"/>
      <c r="EK2" s="173"/>
      <c r="EL2" s="173"/>
      <c r="EM2" s="173"/>
      <c r="EN2" s="173"/>
      <c r="EO2" s="173"/>
      <c r="EP2" s="173"/>
      <c r="EQ2" s="173"/>
      <c r="ER2" s="173"/>
      <c r="ES2" s="173"/>
      <c r="ET2" s="173"/>
      <c r="EU2" s="173"/>
      <c r="EV2" s="173"/>
      <c r="EW2" s="173"/>
      <c r="EX2" s="173"/>
      <c r="EY2" s="173"/>
      <c r="EZ2" s="173"/>
      <c r="FA2" s="173"/>
      <c r="FB2" s="173"/>
      <c r="FC2" s="173"/>
      <c r="FD2" s="173"/>
      <c r="FE2" s="173"/>
      <c r="FF2" s="173"/>
      <c r="FG2" s="173"/>
      <c r="FH2" s="173"/>
      <c r="FI2" s="173"/>
      <c r="FJ2" s="173"/>
      <c r="FK2" s="173"/>
      <c r="FL2" s="173"/>
      <c r="FM2" s="173"/>
      <c r="FN2" s="173"/>
      <c r="FO2" s="173"/>
      <c r="FP2" s="173"/>
      <c r="FQ2" s="173"/>
      <c r="FR2" s="173"/>
      <c r="FS2" s="173"/>
      <c r="FT2" s="173"/>
      <c r="FU2" s="173"/>
      <c r="FV2" s="173"/>
      <c r="FW2" s="173"/>
      <c r="FX2" s="173"/>
      <c r="FY2" s="173"/>
      <c r="FZ2" s="173"/>
      <c r="GA2" s="173"/>
      <c r="GB2" s="173"/>
      <c r="GC2" s="173"/>
      <c r="GD2" s="173"/>
      <c r="GE2" s="173"/>
      <c r="GF2" s="173"/>
      <c r="GG2" s="173"/>
      <c r="GI2" s="173"/>
      <c r="GJ2" s="173"/>
      <c r="GK2" s="173"/>
      <c r="GL2" s="173"/>
    </row>
    <row r="3" spans="1:194" ht="26.25" hidden="1">
      <c r="A3" s="641" t="s">
        <v>541</v>
      </c>
      <c r="B3" s="642"/>
      <c r="C3" s="642"/>
      <c r="D3" s="643" t="str">
        <f>Menu!G17</f>
        <v xml:space="preserve">mPp izkFkfed </v>
      </c>
      <c r="E3" s="644"/>
      <c r="F3" s="645" t="s">
        <v>5</v>
      </c>
      <c r="G3" s="746"/>
      <c r="H3" s="747" t="s">
        <v>81</v>
      </c>
      <c r="I3" s="748"/>
      <c r="J3" s="748"/>
      <c r="K3" s="749"/>
      <c r="L3" s="648" t="s">
        <v>16</v>
      </c>
      <c r="M3" s="649"/>
      <c r="N3" s="649"/>
      <c r="O3" s="750"/>
      <c r="P3" s="751">
        <f>COUNTA($B$9:$B$108)</f>
        <v>100</v>
      </c>
      <c r="Q3" s="752"/>
      <c r="R3" s="753"/>
      <c r="S3" s="754" t="s">
        <v>540</v>
      </c>
      <c r="T3" s="651"/>
      <c r="U3" s="651"/>
      <c r="V3" s="651"/>
      <c r="W3" s="651"/>
      <c r="X3" s="651"/>
      <c r="Y3" s="652"/>
      <c r="Z3" s="751">
        <f>COUNTA($B$9:$B$108)-COUNTIF(GH$9:GH$108,"NSO")</f>
        <v>99</v>
      </c>
      <c r="AA3" s="753"/>
      <c r="AB3" s="185"/>
      <c r="AC3" s="185"/>
      <c r="AD3" s="186"/>
      <c r="AE3" s="173"/>
      <c r="AF3" s="173"/>
      <c r="AG3" s="173"/>
      <c r="AH3" s="173"/>
      <c r="AI3" s="173"/>
      <c r="AJ3" s="173"/>
      <c r="AK3" s="173"/>
      <c r="AL3" s="173"/>
      <c r="AM3" s="173"/>
      <c r="AN3" s="173"/>
      <c r="AO3" s="173"/>
      <c r="AP3" s="173"/>
      <c r="AQ3" s="173"/>
      <c r="AR3" s="173"/>
      <c r="AS3" s="173"/>
      <c r="AT3" s="173"/>
      <c r="AU3" s="173"/>
      <c r="AV3" s="173"/>
      <c r="AW3" s="173"/>
      <c r="AX3" s="173"/>
      <c r="AY3" s="173"/>
      <c r="AZ3" s="173"/>
      <c r="BA3" s="173"/>
      <c r="BB3" s="173"/>
      <c r="BC3" s="173"/>
      <c r="BD3" s="173"/>
      <c r="BE3" s="173"/>
      <c r="BF3" s="173"/>
      <c r="BG3" s="173"/>
      <c r="BH3" s="173"/>
      <c r="BI3" s="173"/>
      <c r="BJ3" s="173"/>
      <c r="BK3" s="173"/>
      <c r="BL3" s="173"/>
      <c r="BM3" s="173"/>
      <c r="BN3" s="173"/>
      <c r="BO3" s="173"/>
      <c r="BP3" s="173"/>
      <c r="BQ3" s="173"/>
      <c r="BR3" s="173"/>
      <c r="BS3" s="173"/>
      <c r="BT3" s="173"/>
      <c r="BU3" s="173"/>
      <c r="BV3" s="173"/>
      <c r="BW3" s="173"/>
      <c r="BX3" s="173"/>
      <c r="BY3" s="173"/>
      <c r="BZ3" s="173"/>
      <c r="CA3" s="173"/>
      <c r="CB3" s="173"/>
      <c r="CC3" s="173"/>
      <c r="CD3" s="173"/>
      <c r="CE3" s="173"/>
      <c r="CF3" s="173"/>
      <c r="CG3" s="173"/>
      <c r="CH3" s="173"/>
      <c r="CI3" s="173"/>
      <c r="CJ3" s="173"/>
      <c r="CK3" s="173"/>
      <c r="CL3" s="173"/>
      <c r="CM3" s="173"/>
      <c r="CN3" s="173"/>
      <c r="CO3" s="173"/>
      <c r="CP3" s="173"/>
      <c r="CQ3" s="173"/>
      <c r="CR3" s="173"/>
      <c r="CS3" s="173"/>
      <c r="CT3" s="173"/>
      <c r="CU3" s="173"/>
      <c r="CV3" s="173"/>
      <c r="CW3" s="173"/>
      <c r="CX3" s="173"/>
      <c r="CY3" s="173"/>
      <c r="CZ3" s="173"/>
      <c r="DA3" s="173"/>
      <c r="DB3" s="173"/>
      <c r="DC3" s="173"/>
      <c r="DD3" s="173"/>
      <c r="DE3" s="173"/>
      <c r="DF3" s="173"/>
      <c r="DG3" s="173"/>
      <c r="DH3" s="173"/>
      <c r="DI3" s="173"/>
      <c r="DJ3" s="173"/>
      <c r="DK3" s="173"/>
      <c r="DL3" s="173"/>
      <c r="DM3" s="173"/>
      <c r="DN3" s="173"/>
      <c r="DO3" s="173"/>
      <c r="DP3" s="173"/>
      <c r="DQ3" s="173"/>
      <c r="DR3" s="173"/>
      <c r="DS3" s="173"/>
      <c r="DT3" s="173"/>
      <c r="DU3" s="173"/>
      <c r="DV3" s="173"/>
      <c r="DW3" s="173"/>
      <c r="DX3" s="173"/>
      <c r="DY3" s="173"/>
      <c r="DZ3" s="173"/>
      <c r="EA3" s="173"/>
      <c r="EB3" s="173"/>
      <c r="EC3" s="173"/>
      <c r="ED3" s="173"/>
      <c r="EE3" s="173"/>
      <c r="EF3" s="173"/>
      <c r="EG3" s="173"/>
      <c r="EH3" s="173"/>
      <c r="EI3" s="173"/>
      <c r="EJ3" s="173"/>
      <c r="EK3" s="173"/>
      <c r="EL3" s="173"/>
      <c r="EM3" s="173"/>
      <c r="EN3" s="173"/>
      <c r="EO3" s="173"/>
      <c r="EP3" s="173"/>
      <c r="EQ3" s="173"/>
      <c r="ER3" s="173"/>
      <c r="ES3" s="173"/>
      <c r="ET3" s="173"/>
      <c r="EU3" s="173"/>
      <c r="EV3" s="173"/>
      <c r="EW3" s="173"/>
      <c r="EX3" s="173"/>
      <c r="EY3" s="173"/>
      <c r="EZ3" s="173"/>
      <c r="FA3" s="173"/>
      <c r="FB3" s="173"/>
      <c r="FC3" s="173"/>
      <c r="FD3" s="173"/>
      <c r="FE3" s="173"/>
      <c r="FF3" s="173"/>
      <c r="FG3" s="173"/>
      <c r="FH3" s="173"/>
      <c r="FI3" s="173"/>
      <c r="FJ3" s="173"/>
      <c r="FK3" s="173"/>
      <c r="FL3" s="173"/>
      <c r="FM3" s="173"/>
      <c r="FN3" s="173"/>
      <c r="FO3" s="173"/>
      <c r="FP3" s="173"/>
      <c r="FQ3" s="173"/>
      <c r="FR3" s="173"/>
      <c r="FS3" s="173"/>
      <c r="FT3" s="173"/>
      <c r="FU3" s="173"/>
      <c r="FV3" s="173"/>
      <c r="FW3" s="173"/>
      <c r="FX3" s="173"/>
      <c r="FY3" s="173"/>
      <c r="FZ3" s="173"/>
      <c r="GA3" s="173"/>
      <c r="GB3" s="173"/>
      <c r="GC3" s="173"/>
      <c r="GD3" s="173"/>
      <c r="GE3" s="173"/>
      <c r="GF3" s="173"/>
      <c r="GG3" s="173"/>
      <c r="GI3" s="173"/>
      <c r="GJ3" s="173"/>
      <c r="GK3" s="173"/>
      <c r="GL3" s="173"/>
    </row>
    <row r="4" spans="1:194" ht="21" thickBot="1">
      <c r="A4" s="188"/>
      <c r="B4" s="189"/>
      <c r="C4" s="189"/>
      <c r="D4" s="189"/>
      <c r="E4" s="189"/>
      <c r="F4" s="662" t="s">
        <v>15</v>
      </c>
      <c r="G4" s="662"/>
      <c r="H4" s="708" t="s">
        <v>17</v>
      </c>
      <c r="I4" s="709"/>
      <c r="J4" s="709"/>
      <c r="K4" s="709"/>
      <c r="L4" s="709"/>
      <c r="M4" s="709"/>
      <c r="N4" s="709"/>
      <c r="O4" s="709"/>
      <c r="P4" s="710"/>
      <c r="Q4" s="663" t="s">
        <v>30</v>
      </c>
      <c r="R4" s="663"/>
      <c r="S4" s="663"/>
      <c r="T4" s="663"/>
      <c r="U4" s="663"/>
      <c r="V4" s="663"/>
      <c r="W4" s="664" t="str">
        <f>Menu!M19</f>
        <v>txnh'kflag</v>
      </c>
      <c r="X4" s="664"/>
      <c r="Y4" s="664"/>
      <c r="Z4" s="664"/>
      <c r="AA4" s="664"/>
      <c r="AB4" s="665"/>
      <c r="AC4" s="665"/>
      <c r="AD4" s="665"/>
      <c r="AE4" s="622" t="s">
        <v>15</v>
      </c>
      <c r="AF4" s="623"/>
      <c r="AG4" s="624"/>
      <c r="AH4" s="625" t="s">
        <v>83</v>
      </c>
      <c r="AI4" s="626"/>
      <c r="AJ4" s="626"/>
      <c r="AK4" s="626"/>
      <c r="AL4" s="626"/>
      <c r="AM4" s="626"/>
      <c r="AN4" s="626"/>
      <c r="AO4" s="627"/>
      <c r="AP4" s="656" t="s">
        <v>30</v>
      </c>
      <c r="AQ4" s="656"/>
      <c r="AR4" s="656"/>
      <c r="AS4" s="656"/>
      <c r="AT4" s="656"/>
      <c r="AU4" s="656"/>
      <c r="AV4" s="657" t="str">
        <f>Menu!M20</f>
        <v>ghjkyky tkV</v>
      </c>
      <c r="AW4" s="657"/>
      <c r="AX4" s="657"/>
      <c r="AY4" s="657"/>
      <c r="AZ4" s="657"/>
      <c r="BA4" s="657"/>
      <c r="BB4" s="657"/>
      <c r="BC4" s="657"/>
      <c r="BD4" s="628" t="s">
        <v>15</v>
      </c>
      <c r="BE4" s="629"/>
      <c r="BF4" s="630"/>
      <c r="BG4" s="631" t="s">
        <v>19</v>
      </c>
      <c r="BH4" s="632"/>
      <c r="BI4" s="632"/>
      <c r="BJ4" s="632"/>
      <c r="BK4" s="632"/>
      <c r="BL4" s="632"/>
      <c r="BM4" s="632"/>
      <c r="BN4" s="633"/>
      <c r="BO4" s="658" t="s">
        <v>30</v>
      </c>
      <c r="BP4" s="658"/>
      <c r="BQ4" s="658"/>
      <c r="BR4" s="658"/>
      <c r="BS4" s="658"/>
      <c r="BT4" s="658"/>
      <c r="BU4" s="731" t="str">
        <f>Menu!M21</f>
        <v>eksrhjke</v>
      </c>
      <c r="BV4" s="731"/>
      <c r="BW4" s="731"/>
      <c r="BX4" s="731"/>
      <c r="BY4" s="731"/>
      <c r="BZ4" s="731"/>
      <c r="CA4" s="731"/>
      <c r="CB4" s="731"/>
      <c r="CC4" s="711" t="s">
        <v>15</v>
      </c>
      <c r="CD4" s="712"/>
      <c r="CE4" s="713"/>
      <c r="CF4" s="714" t="s">
        <v>84</v>
      </c>
      <c r="CG4" s="715"/>
      <c r="CH4" s="715"/>
      <c r="CI4" s="715"/>
      <c r="CJ4" s="715"/>
      <c r="CK4" s="715"/>
      <c r="CL4" s="715"/>
      <c r="CM4" s="716"/>
      <c r="CN4" s="732" t="s">
        <v>30</v>
      </c>
      <c r="CO4" s="732"/>
      <c r="CP4" s="732"/>
      <c r="CQ4" s="732"/>
      <c r="CR4" s="732"/>
      <c r="CS4" s="732"/>
      <c r="CT4" s="733" t="str">
        <f>Menu!M22</f>
        <v xml:space="preserve">thouflag </v>
      </c>
      <c r="CU4" s="733"/>
      <c r="CV4" s="733"/>
      <c r="CW4" s="733"/>
      <c r="CX4" s="733"/>
      <c r="CY4" s="733"/>
      <c r="CZ4" s="733"/>
      <c r="DA4" s="733"/>
      <c r="DB4" s="717" t="s">
        <v>15</v>
      </c>
      <c r="DC4" s="718"/>
      <c r="DD4" s="719"/>
      <c r="DE4" s="720" t="s">
        <v>49</v>
      </c>
      <c r="DF4" s="721"/>
      <c r="DG4" s="721"/>
      <c r="DH4" s="721"/>
      <c r="DI4" s="721"/>
      <c r="DJ4" s="721"/>
      <c r="DK4" s="721"/>
      <c r="DL4" s="722"/>
      <c r="DM4" s="655" t="s">
        <v>30</v>
      </c>
      <c r="DN4" s="655"/>
      <c r="DO4" s="655"/>
      <c r="DP4" s="655"/>
      <c r="DQ4" s="655"/>
      <c r="DR4" s="655"/>
      <c r="DS4" s="637" t="str">
        <f>Menu!M23</f>
        <v>eksrhjke</v>
      </c>
      <c r="DT4" s="637"/>
      <c r="DU4" s="637"/>
      <c r="DV4" s="637"/>
      <c r="DW4" s="637"/>
      <c r="DX4" s="637"/>
      <c r="DY4" s="637"/>
      <c r="DZ4" s="637"/>
      <c r="EA4" s="723" t="s">
        <v>15</v>
      </c>
      <c r="EB4" s="724"/>
      <c r="EC4" s="725"/>
      <c r="ED4" s="726" t="s">
        <v>50</v>
      </c>
      <c r="EE4" s="727"/>
      <c r="EF4" s="727"/>
      <c r="EG4" s="727"/>
      <c r="EH4" s="727"/>
      <c r="EI4" s="727"/>
      <c r="EJ4" s="727"/>
      <c r="EK4" s="728"/>
      <c r="EL4" s="730" t="s">
        <v>30</v>
      </c>
      <c r="EM4" s="730"/>
      <c r="EN4" s="730"/>
      <c r="EO4" s="730"/>
      <c r="EP4" s="730"/>
      <c r="EQ4" s="730"/>
      <c r="ER4" s="670" t="str">
        <f>Menu!M24</f>
        <v xml:space="preserve">thouflag </v>
      </c>
      <c r="ES4" s="670"/>
      <c r="ET4" s="670"/>
      <c r="EU4" s="670"/>
      <c r="EV4" s="670"/>
      <c r="EW4" s="670"/>
      <c r="EX4" s="670"/>
      <c r="EY4" s="670"/>
      <c r="EZ4" s="688" t="s">
        <v>285</v>
      </c>
      <c r="FA4" s="688"/>
      <c r="FB4" s="689" t="str">
        <f>Menu!M25</f>
        <v>txnh'kflag</v>
      </c>
      <c r="FC4" s="689"/>
      <c r="FD4" s="689"/>
      <c r="FE4" s="689"/>
      <c r="FF4" s="689"/>
      <c r="FG4" s="690" t="s">
        <v>285</v>
      </c>
      <c r="FH4" s="690"/>
      <c r="FI4" s="691" t="str">
        <f>Menu!M26</f>
        <v>txnh'kflag</v>
      </c>
      <c r="FJ4" s="691"/>
      <c r="FK4" s="691"/>
      <c r="FL4" s="691"/>
      <c r="FM4" s="691"/>
      <c r="FN4" s="740" t="s">
        <v>285</v>
      </c>
      <c r="FO4" s="740"/>
      <c r="FP4" s="741" t="str">
        <f>Menu!M27</f>
        <v>ghjkyky tkV</v>
      </c>
      <c r="FQ4" s="741"/>
      <c r="FR4" s="741"/>
      <c r="FS4" s="741"/>
      <c r="FT4" s="741"/>
      <c r="FU4" s="150"/>
      <c r="FV4" s="150"/>
      <c r="FW4" s="150"/>
      <c r="FX4" s="150"/>
      <c r="FY4" s="150"/>
      <c r="FZ4" s="150"/>
      <c r="GA4" s="150"/>
      <c r="GB4" s="150"/>
      <c r="GC4" s="150"/>
      <c r="GD4" s="150"/>
      <c r="GE4" s="150"/>
      <c r="GF4" s="150"/>
      <c r="GG4" s="150"/>
      <c r="GI4" s="173"/>
      <c r="GJ4" s="173"/>
      <c r="GK4" s="173"/>
      <c r="GL4" s="173"/>
    </row>
    <row r="5" spans="1:194" ht="21.75" thickTop="1" thickBot="1">
      <c r="A5" s="653" t="s">
        <v>32</v>
      </c>
      <c r="B5" s="678" t="s">
        <v>539</v>
      </c>
      <c r="C5" s="678"/>
      <c r="D5" s="678"/>
      <c r="E5" s="678"/>
      <c r="F5" s="680" t="s">
        <v>40</v>
      </c>
      <c r="G5" s="680" t="s">
        <v>504</v>
      </c>
      <c r="H5" s="680"/>
      <c r="I5" s="680"/>
      <c r="J5" s="680"/>
      <c r="K5" s="680" t="s">
        <v>505</v>
      </c>
      <c r="L5" s="680"/>
      <c r="M5" s="680"/>
      <c r="N5" s="680"/>
      <c r="O5" s="680" t="s">
        <v>506</v>
      </c>
      <c r="P5" s="680"/>
      <c r="Q5" s="680"/>
      <c r="R5" s="680"/>
      <c r="S5" s="680" t="s">
        <v>507</v>
      </c>
      <c r="T5" s="680"/>
      <c r="U5" s="680"/>
      <c r="V5" s="680"/>
      <c r="W5" s="680" t="s">
        <v>508</v>
      </c>
      <c r="X5" s="680"/>
      <c r="Y5" s="680"/>
      <c r="Z5" s="680"/>
      <c r="AA5" s="680" t="s">
        <v>509</v>
      </c>
      <c r="AB5" s="680"/>
      <c r="AC5" s="680"/>
      <c r="AD5" s="680"/>
      <c r="AE5" s="659" t="s">
        <v>40</v>
      </c>
      <c r="AF5" s="659" t="s">
        <v>536</v>
      </c>
      <c r="AG5" s="659"/>
      <c r="AH5" s="659"/>
      <c r="AI5" s="659"/>
      <c r="AJ5" s="659" t="s">
        <v>511</v>
      </c>
      <c r="AK5" s="659"/>
      <c r="AL5" s="659"/>
      <c r="AM5" s="659"/>
      <c r="AN5" s="659" t="s">
        <v>512</v>
      </c>
      <c r="AO5" s="659"/>
      <c r="AP5" s="659"/>
      <c r="AQ5" s="659"/>
      <c r="AR5" s="659" t="s">
        <v>513</v>
      </c>
      <c r="AS5" s="659"/>
      <c r="AT5" s="659"/>
      <c r="AU5" s="659"/>
      <c r="AV5" s="659" t="s">
        <v>514</v>
      </c>
      <c r="AW5" s="659"/>
      <c r="AX5" s="659"/>
      <c r="AY5" s="659"/>
      <c r="AZ5" s="659" t="s">
        <v>515</v>
      </c>
      <c r="BA5" s="659"/>
      <c r="BB5" s="659"/>
      <c r="BC5" s="659"/>
      <c r="BD5" s="686" t="s">
        <v>40</v>
      </c>
      <c r="BE5" s="686" t="s">
        <v>510</v>
      </c>
      <c r="BF5" s="686"/>
      <c r="BG5" s="686"/>
      <c r="BH5" s="686"/>
      <c r="BI5" s="686" t="s">
        <v>516</v>
      </c>
      <c r="BJ5" s="686"/>
      <c r="BK5" s="686"/>
      <c r="BL5" s="686"/>
      <c r="BM5" s="686" t="s">
        <v>517</v>
      </c>
      <c r="BN5" s="686"/>
      <c r="BO5" s="686"/>
      <c r="BP5" s="686"/>
      <c r="BQ5" s="686" t="s">
        <v>518</v>
      </c>
      <c r="BR5" s="686"/>
      <c r="BS5" s="686"/>
      <c r="BT5" s="686"/>
      <c r="BU5" s="686" t="s">
        <v>519</v>
      </c>
      <c r="BV5" s="686"/>
      <c r="BW5" s="686"/>
      <c r="BX5" s="686"/>
      <c r="BY5" s="686" t="s">
        <v>520</v>
      </c>
      <c r="BZ5" s="686"/>
      <c r="CA5" s="686"/>
      <c r="CB5" s="686"/>
      <c r="CC5" s="675" t="s">
        <v>40</v>
      </c>
      <c r="CD5" s="675" t="s">
        <v>510</v>
      </c>
      <c r="CE5" s="675"/>
      <c r="CF5" s="675"/>
      <c r="CG5" s="675"/>
      <c r="CH5" s="675" t="s">
        <v>521</v>
      </c>
      <c r="CI5" s="675"/>
      <c r="CJ5" s="675"/>
      <c r="CK5" s="675"/>
      <c r="CL5" s="675" t="s">
        <v>522</v>
      </c>
      <c r="CM5" s="675"/>
      <c r="CN5" s="675"/>
      <c r="CO5" s="675"/>
      <c r="CP5" s="675" t="s">
        <v>523</v>
      </c>
      <c r="CQ5" s="675"/>
      <c r="CR5" s="675"/>
      <c r="CS5" s="675"/>
      <c r="CT5" s="675" t="s">
        <v>524</v>
      </c>
      <c r="CU5" s="675"/>
      <c r="CV5" s="675"/>
      <c r="CW5" s="675"/>
      <c r="CX5" s="675" t="s">
        <v>515</v>
      </c>
      <c r="CY5" s="675"/>
      <c r="CZ5" s="675"/>
      <c r="DA5" s="675"/>
      <c r="DB5" s="684" t="s">
        <v>40</v>
      </c>
      <c r="DC5" s="684" t="s">
        <v>504</v>
      </c>
      <c r="DD5" s="684"/>
      <c r="DE5" s="684"/>
      <c r="DF5" s="684"/>
      <c r="DG5" s="684" t="s">
        <v>525</v>
      </c>
      <c r="DH5" s="684"/>
      <c r="DI5" s="684"/>
      <c r="DJ5" s="684"/>
      <c r="DK5" s="684" t="s">
        <v>526</v>
      </c>
      <c r="DL5" s="684"/>
      <c r="DM5" s="684"/>
      <c r="DN5" s="684"/>
      <c r="DO5" s="684" t="s">
        <v>527</v>
      </c>
      <c r="DP5" s="684"/>
      <c r="DQ5" s="684"/>
      <c r="DR5" s="684"/>
      <c r="DS5" s="684" t="s">
        <v>528</v>
      </c>
      <c r="DT5" s="684"/>
      <c r="DU5" s="684"/>
      <c r="DV5" s="684"/>
      <c r="DW5" s="684" t="s">
        <v>529</v>
      </c>
      <c r="DX5" s="684"/>
      <c r="DY5" s="684"/>
      <c r="DZ5" s="684"/>
      <c r="EA5" s="638" t="s">
        <v>40</v>
      </c>
      <c r="EB5" s="638" t="s">
        <v>530</v>
      </c>
      <c r="EC5" s="638"/>
      <c r="ED5" s="638"/>
      <c r="EE5" s="638"/>
      <c r="EF5" s="638" t="s">
        <v>531</v>
      </c>
      <c r="EG5" s="638"/>
      <c r="EH5" s="638"/>
      <c r="EI5" s="638"/>
      <c r="EJ5" s="638" t="s">
        <v>532</v>
      </c>
      <c r="EK5" s="638"/>
      <c r="EL5" s="638"/>
      <c r="EM5" s="638"/>
      <c r="EN5" s="638" t="s">
        <v>533</v>
      </c>
      <c r="EO5" s="638"/>
      <c r="EP5" s="638"/>
      <c r="EQ5" s="638"/>
      <c r="ER5" s="638" t="s">
        <v>534</v>
      </c>
      <c r="ES5" s="638"/>
      <c r="ET5" s="638"/>
      <c r="EU5" s="638"/>
      <c r="EV5" s="638" t="s">
        <v>535</v>
      </c>
      <c r="EW5" s="638"/>
      <c r="EX5" s="638"/>
      <c r="EY5" s="638"/>
      <c r="EZ5" s="704" t="s">
        <v>284</v>
      </c>
      <c r="FA5" s="704"/>
      <c r="FB5" s="704"/>
      <c r="FC5" s="704"/>
      <c r="FD5" s="704"/>
      <c r="FE5" s="704"/>
      <c r="FF5" s="704"/>
      <c r="FG5" s="705" t="s">
        <v>289</v>
      </c>
      <c r="FH5" s="705"/>
      <c r="FI5" s="705"/>
      <c r="FJ5" s="705"/>
      <c r="FK5" s="705"/>
      <c r="FL5" s="705"/>
      <c r="FM5" s="705"/>
      <c r="FN5" s="734" t="s">
        <v>287</v>
      </c>
      <c r="FO5" s="734"/>
      <c r="FP5" s="734"/>
      <c r="FQ5" s="734"/>
      <c r="FR5" s="734"/>
      <c r="FS5" s="734"/>
      <c r="FT5" s="734"/>
      <c r="FU5" s="576" t="s">
        <v>79</v>
      </c>
      <c r="FV5" s="577"/>
      <c r="FW5" s="578"/>
      <c r="FX5" s="578"/>
      <c r="FY5" s="578"/>
      <c r="FZ5" s="578"/>
      <c r="GA5" s="578"/>
      <c r="GB5" s="578"/>
      <c r="GC5" s="578"/>
      <c r="GD5" s="578"/>
      <c r="GE5" s="578"/>
      <c r="GF5" s="578"/>
      <c r="GG5" s="579"/>
      <c r="GH5" s="50" t="s">
        <v>311</v>
      </c>
      <c r="GI5" s="173"/>
      <c r="GJ5" s="173"/>
      <c r="GK5" s="173"/>
      <c r="GL5" s="173"/>
    </row>
    <row r="6" spans="1:194" ht="20.25" thickTop="1" thickBot="1">
      <c r="A6" s="654"/>
      <c r="B6" s="679"/>
      <c r="C6" s="679"/>
      <c r="D6" s="679"/>
      <c r="E6" s="679"/>
      <c r="F6" s="681"/>
      <c r="G6" s="634" t="s">
        <v>37</v>
      </c>
      <c r="H6" s="634"/>
      <c r="I6" s="634"/>
      <c r="J6" s="634"/>
      <c r="K6" s="634"/>
      <c r="L6" s="634"/>
      <c r="M6" s="634"/>
      <c r="N6" s="634"/>
      <c r="O6" s="634"/>
      <c r="P6" s="634"/>
      <c r="Q6" s="634"/>
      <c r="R6" s="634"/>
      <c r="S6" s="634"/>
      <c r="T6" s="634"/>
      <c r="U6" s="634"/>
      <c r="V6" s="634"/>
      <c r="W6" s="634"/>
      <c r="X6" s="634"/>
      <c r="Y6" s="634"/>
      <c r="Z6" s="634"/>
      <c r="AA6" s="634"/>
      <c r="AB6" s="634"/>
      <c r="AC6" s="634"/>
      <c r="AD6" s="634"/>
      <c r="AE6" s="660"/>
      <c r="AF6" s="693" t="s">
        <v>37</v>
      </c>
      <c r="AG6" s="693"/>
      <c r="AH6" s="693"/>
      <c r="AI6" s="693"/>
      <c r="AJ6" s="693"/>
      <c r="AK6" s="693"/>
      <c r="AL6" s="693"/>
      <c r="AM6" s="693"/>
      <c r="AN6" s="693"/>
      <c r="AO6" s="693"/>
      <c r="AP6" s="693"/>
      <c r="AQ6" s="693"/>
      <c r="AR6" s="693"/>
      <c r="AS6" s="693"/>
      <c r="AT6" s="693"/>
      <c r="AU6" s="693"/>
      <c r="AV6" s="693"/>
      <c r="AW6" s="693"/>
      <c r="AX6" s="693"/>
      <c r="AY6" s="693"/>
      <c r="AZ6" s="693"/>
      <c r="BA6" s="693"/>
      <c r="BB6" s="693"/>
      <c r="BC6" s="693"/>
      <c r="BD6" s="687"/>
      <c r="BE6" s="695" t="s">
        <v>37</v>
      </c>
      <c r="BF6" s="695"/>
      <c r="BG6" s="695"/>
      <c r="BH6" s="695"/>
      <c r="BI6" s="695"/>
      <c r="BJ6" s="695"/>
      <c r="BK6" s="695"/>
      <c r="BL6" s="695"/>
      <c r="BM6" s="695"/>
      <c r="BN6" s="695"/>
      <c r="BO6" s="695"/>
      <c r="BP6" s="695"/>
      <c r="BQ6" s="695"/>
      <c r="BR6" s="695"/>
      <c r="BS6" s="695"/>
      <c r="BT6" s="695"/>
      <c r="BU6" s="695"/>
      <c r="BV6" s="695"/>
      <c r="BW6" s="695"/>
      <c r="BX6" s="695"/>
      <c r="BY6" s="695"/>
      <c r="BZ6" s="695"/>
      <c r="CA6" s="695"/>
      <c r="CB6" s="695"/>
      <c r="CC6" s="676"/>
      <c r="CD6" s="694" t="s">
        <v>37</v>
      </c>
      <c r="CE6" s="694"/>
      <c r="CF6" s="694"/>
      <c r="CG6" s="694"/>
      <c r="CH6" s="694"/>
      <c r="CI6" s="694"/>
      <c r="CJ6" s="694"/>
      <c r="CK6" s="694"/>
      <c r="CL6" s="694"/>
      <c r="CM6" s="694"/>
      <c r="CN6" s="694"/>
      <c r="CO6" s="694"/>
      <c r="CP6" s="694"/>
      <c r="CQ6" s="694"/>
      <c r="CR6" s="694"/>
      <c r="CS6" s="694"/>
      <c r="CT6" s="694"/>
      <c r="CU6" s="694"/>
      <c r="CV6" s="694"/>
      <c r="CW6" s="694"/>
      <c r="CX6" s="694"/>
      <c r="CY6" s="694"/>
      <c r="CZ6" s="694"/>
      <c r="DA6" s="694"/>
      <c r="DB6" s="685"/>
      <c r="DC6" s="707" t="s">
        <v>37</v>
      </c>
      <c r="DD6" s="707"/>
      <c r="DE6" s="707"/>
      <c r="DF6" s="707"/>
      <c r="DG6" s="707"/>
      <c r="DH6" s="707"/>
      <c r="DI6" s="707"/>
      <c r="DJ6" s="707"/>
      <c r="DK6" s="707"/>
      <c r="DL6" s="707"/>
      <c r="DM6" s="707"/>
      <c r="DN6" s="707"/>
      <c r="DO6" s="707"/>
      <c r="DP6" s="707"/>
      <c r="DQ6" s="707"/>
      <c r="DR6" s="707"/>
      <c r="DS6" s="707"/>
      <c r="DT6" s="707"/>
      <c r="DU6" s="707"/>
      <c r="DV6" s="707"/>
      <c r="DW6" s="707"/>
      <c r="DX6" s="707"/>
      <c r="DY6" s="707"/>
      <c r="DZ6" s="707"/>
      <c r="EA6" s="703"/>
      <c r="EB6" s="639" t="s">
        <v>37</v>
      </c>
      <c r="EC6" s="639"/>
      <c r="ED6" s="639"/>
      <c r="EE6" s="639"/>
      <c r="EF6" s="639"/>
      <c r="EG6" s="639"/>
      <c r="EH6" s="639"/>
      <c r="EI6" s="639"/>
      <c r="EJ6" s="639"/>
      <c r="EK6" s="639"/>
      <c r="EL6" s="639"/>
      <c r="EM6" s="639"/>
      <c r="EN6" s="639"/>
      <c r="EO6" s="639"/>
      <c r="EP6" s="639"/>
      <c r="EQ6" s="639"/>
      <c r="ER6" s="639"/>
      <c r="ES6" s="639"/>
      <c r="ET6" s="639"/>
      <c r="EU6" s="639"/>
      <c r="EV6" s="639"/>
      <c r="EW6" s="639"/>
      <c r="EX6" s="639"/>
      <c r="EY6" s="639"/>
      <c r="EZ6" s="102" t="s">
        <v>135</v>
      </c>
      <c r="FA6" s="102" t="s">
        <v>136</v>
      </c>
      <c r="FB6" s="102" t="s">
        <v>137</v>
      </c>
      <c r="FC6" s="102" t="s">
        <v>138</v>
      </c>
      <c r="FD6" s="102" t="s">
        <v>139</v>
      </c>
      <c r="FE6" s="456" t="s">
        <v>134</v>
      </c>
      <c r="FF6" s="701" t="s">
        <v>38</v>
      </c>
      <c r="FG6" s="103" t="s">
        <v>135</v>
      </c>
      <c r="FH6" s="103" t="s">
        <v>136</v>
      </c>
      <c r="FI6" s="103" t="s">
        <v>137</v>
      </c>
      <c r="FJ6" s="103" t="s">
        <v>138</v>
      </c>
      <c r="FK6" s="103" t="s">
        <v>139</v>
      </c>
      <c r="FL6" s="457" t="s">
        <v>134</v>
      </c>
      <c r="FM6" s="696" t="s">
        <v>38</v>
      </c>
      <c r="FN6" s="104" t="s">
        <v>135</v>
      </c>
      <c r="FO6" s="104" t="s">
        <v>136</v>
      </c>
      <c r="FP6" s="104" t="s">
        <v>137</v>
      </c>
      <c r="FQ6" s="104" t="s">
        <v>138</v>
      </c>
      <c r="FR6" s="104" t="s">
        <v>139</v>
      </c>
      <c r="FS6" s="458" t="s">
        <v>134</v>
      </c>
      <c r="FT6" s="737" t="s">
        <v>38</v>
      </c>
      <c r="FU6" s="29" t="s">
        <v>67</v>
      </c>
      <c r="FV6" s="30" t="s">
        <v>472</v>
      </c>
      <c r="FW6" s="30" t="s">
        <v>68</v>
      </c>
      <c r="FX6" s="30" t="s">
        <v>69</v>
      </c>
      <c r="FY6" s="30" t="s">
        <v>70</v>
      </c>
      <c r="FZ6" s="30" t="s">
        <v>71</v>
      </c>
      <c r="GA6" s="30" t="s">
        <v>72</v>
      </c>
      <c r="GB6" s="30" t="s">
        <v>73</v>
      </c>
      <c r="GC6" s="30" t="s">
        <v>74</v>
      </c>
      <c r="GD6" s="30" t="s">
        <v>75</v>
      </c>
      <c r="GE6" s="30" t="s">
        <v>76</v>
      </c>
      <c r="GF6" s="29" t="s">
        <v>77</v>
      </c>
      <c r="GG6" s="30" t="s">
        <v>78</v>
      </c>
      <c r="GI6" s="173"/>
      <c r="GJ6" s="173"/>
      <c r="GK6" s="173"/>
      <c r="GL6" s="173"/>
    </row>
    <row r="7" spans="1:194" ht="20.25" thickTop="1" thickBot="1">
      <c r="A7" s="654"/>
      <c r="B7" s="679"/>
      <c r="C7" s="679"/>
      <c r="D7" s="679"/>
      <c r="E7" s="679"/>
      <c r="F7" s="454" t="s">
        <v>38</v>
      </c>
      <c r="G7" s="634" t="s">
        <v>39</v>
      </c>
      <c r="H7" s="634"/>
      <c r="I7" s="634"/>
      <c r="J7" s="635" t="s">
        <v>38</v>
      </c>
      <c r="K7" s="634" t="s">
        <v>39</v>
      </c>
      <c r="L7" s="634"/>
      <c r="M7" s="634"/>
      <c r="N7" s="635" t="s">
        <v>38</v>
      </c>
      <c r="O7" s="634" t="s">
        <v>39</v>
      </c>
      <c r="P7" s="634"/>
      <c r="Q7" s="634"/>
      <c r="R7" s="635" t="s">
        <v>38</v>
      </c>
      <c r="S7" s="634" t="s">
        <v>39</v>
      </c>
      <c r="T7" s="634"/>
      <c r="U7" s="634"/>
      <c r="V7" s="635" t="s">
        <v>38</v>
      </c>
      <c r="W7" s="634" t="s">
        <v>39</v>
      </c>
      <c r="X7" s="634"/>
      <c r="Y7" s="634"/>
      <c r="Z7" s="635" t="s">
        <v>38</v>
      </c>
      <c r="AA7" s="634" t="s">
        <v>39</v>
      </c>
      <c r="AB7" s="634"/>
      <c r="AC7" s="634"/>
      <c r="AD7" s="620" t="s">
        <v>38</v>
      </c>
      <c r="AE7" s="454" t="s">
        <v>38</v>
      </c>
      <c r="AF7" s="634" t="s">
        <v>39</v>
      </c>
      <c r="AG7" s="634"/>
      <c r="AH7" s="634"/>
      <c r="AI7" s="635" t="s">
        <v>38</v>
      </c>
      <c r="AJ7" s="634" t="s">
        <v>39</v>
      </c>
      <c r="AK7" s="634"/>
      <c r="AL7" s="634"/>
      <c r="AM7" s="635" t="s">
        <v>38</v>
      </c>
      <c r="AN7" s="634" t="s">
        <v>39</v>
      </c>
      <c r="AO7" s="634"/>
      <c r="AP7" s="634"/>
      <c r="AQ7" s="635" t="s">
        <v>38</v>
      </c>
      <c r="AR7" s="634" t="s">
        <v>39</v>
      </c>
      <c r="AS7" s="634"/>
      <c r="AT7" s="634"/>
      <c r="AU7" s="635" t="s">
        <v>38</v>
      </c>
      <c r="AV7" s="634" t="s">
        <v>39</v>
      </c>
      <c r="AW7" s="634"/>
      <c r="AX7" s="634"/>
      <c r="AY7" s="635" t="s">
        <v>38</v>
      </c>
      <c r="AZ7" s="634" t="s">
        <v>39</v>
      </c>
      <c r="BA7" s="634"/>
      <c r="BB7" s="634"/>
      <c r="BC7" s="620" t="s">
        <v>38</v>
      </c>
      <c r="BD7" s="454" t="s">
        <v>38</v>
      </c>
      <c r="BE7" s="634" t="s">
        <v>39</v>
      </c>
      <c r="BF7" s="634"/>
      <c r="BG7" s="634"/>
      <c r="BH7" s="635" t="s">
        <v>38</v>
      </c>
      <c r="BI7" s="634" t="s">
        <v>39</v>
      </c>
      <c r="BJ7" s="634"/>
      <c r="BK7" s="634"/>
      <c r="BL7" s="635" t="s">
        <v>38</v>
      </c>
      <c r="BM7" s="634" t="s">
        <v>39</v>
      </c>
      <c r="BN7" s="634"/>
      <c r="BO7" s="634"/>
      <c r="BP7" s="635" t="s">
        <v>38</v>
      </c>
      <c r="BQ7" s="634" t="s">
        <v>39</v>
      </c>
      <c r="BR7" s="634"/>
      <c r="BS7" s="634"/>
      <c r="BT7" s="635" t="s">
        <v>38</v>
      </c>
      <c r="BU7" s="634" t="s">
        <v>39</v>
      </c>
      <c r="BV7" s="634"/>
      <c r="BW7" s="634"/>
      <c r="BX7" s="635" t="s">
        <v>38</v>
      </c>
      <c r="BY7" s="634" t="s">
        <v>39</v>
      </c>
      <c r="BZ7" s="634"/>
      <c r="CA7" s="634"/>
      <c r="CB7" s="620" t="s">
        <v>38</v>
      </c>
      <c r="CC7" s="454" t="s">
        <v>38</v>
      </c>
      <c r="CD7" s="634" t="s">
        <v>39</v>
      </c>
      <c r="CE7" s="634"/>
      <c r="CF7" s="634"/>
      <c r="CG7" s="635" t="s">
        <v>38</v>
      </c>
      <c r="CH7" s="634" t="s">
        <v>39</v>
      </c>
      <c r="CI7" s="634"/>
      <c r="CJ7" s="634"/>
      <c r="CK7" s="635" t="s">
        <v>38</v>
      </c>
      <c r="CL7" s="634" t="s">
        <v>39</v>
      </c>
      <c r="CM7" s="634"/>
      <c r="CN7" s="634"/>
      <c r="CO7" s="635" t="s">
        <v>38</v>
      </c>
      <c r="CP7" s="634" t="s">
        <v>39</v>
      </c>
      <c r="CQ7" s="634"/>
      <c r="CR7" s="634"/>
      <c r="CS7" s="635" t="s">
        <v>38</v>
      </c>
      <c r="CT7" s="634" t="s">
        <v>39</v>
      </c>
      <c r="CU7" s="634"/>
      <c r="CV7" s="634"/>
      <c r="CW7" s="635" t="s">
        <v>38</v>
      </c>
      <c r="CX7" s="634" t="s">
        <v>39</v>
      </c>
      <c r="CY7" s="634"/>
      <c r="CZ7" s="634"/>
      <c r="DA7" s="620" t="s">
        <v>38</v>
      </c>
      <c r="DB7" s="454" t="s">
        <v>38</v>
      </c>
      <c r="DC7" s="634" t="s">
        <v>39</v>
      </c>
      <c r="DD7" s="634"/>
      <c r="DE7" s="634"/>
      <c r="DF7" s="635" t="s">
        <v>38</v>
      </c>
      <c r="DG7" s="634" t="s">
        <v>39</v>
      </c>
      <c r="DH7" s="634"/>
      <c r="DI7" s="634"/>
      <c r="DJ7" s="635" t="s">
        <v>38</v>
      </c>
      <c r="DK7" s="634" t="s">
        <v>39</v>
      </c>
      <c r="DL7" s="634"/>
      <c r="DM7" s="634"/>
      <c r="DN7" s="635" t="s">
        <v>38</v>
      </c>
      <c r="DO7" s="634" t="s">
        <v>39</v>
      </c>
      <c r="DP7" s="634"/>
      <c r="DQ7" s="634"/>
      <c r="DR7" s="635" t="s">
        <v>38</v>
      </c>
      <c r="DS7" s="634" t="s">
        <v>39</v>
      </c>
      <c r="DT7" s="634"/>
      <c r="DU7" s="634"/>
      <c r="DV7" s="635" t="s">
        <v>38</v>
      </c>
      <c r="DW7" s="634" t="s">
        <v>39</v>
      </c>
      <c r="DX7" s="634"/>
      <c r="DY7" s="634"/>
      <c r="DZ7" s="620" t="s">
        <v>38</v>
      </c>
      <c r="EA7" s="454" t="s">
        <v>38</v>
      </c>
      <c r="EB7" s="634" t="s">
        <v>39</v>
      </c>
      <c r="EC7" s="634"/>
      <c r="ED7" s="634"/>
      <c r="EE7" s="635" t="s">
        <v>38</v>
      </c>
      <c r="EF7" s="634" t="s">
        <v>39</v>
      </c>
      <c r="EG7" s="634"/>
      <c r="EH7" s="634"/>
      <c r="EI7" s="635" t="s">
        <v>38</v>
      </c>
      <c r="EJ7" s="634" t="s">
        <v>39</v>
      </c>
      <c r="EK7" s="634"/>
      <c r="EL7" s="634"/>
      <c r="EM7" s="635" t="s">
        <v>38</v>
      </c>
      <c r="EN7" s="634" t="s">
        <v>39</v>
      </c>
      <c r="EO7" s="634"/>
      <c r="EP7" s="634"/>
      <c r="EQ7" s="635" t="s">
        <v>38</v>
      </c>
      <c r="ER7" s="634" t="s">
        <v>39</v>
      </c>
      <c r="ES7" s="634"/>
      <c r="ET7" s="634"/>
      <c r="EU7" s="635" t="s">
        <v>38</v>
      </c>
      <c r="EV7" s="634" t="s">
        <v>39</v>
      </c>
      <c r="EW7" s="634"/>
      <c r="EX7" s="634"/>
      <c r="EY7" s="620" t="s">
        <v>38</v>
      </c>
      <c r="EZ7" s="701">
        <v>20</v>
      </c>
      <c r="FA7" s="701">
        <v>20</v>
      </c>
      <c r="FB7" s="701">
        <v>20</v>
      </c>
      <c r="FC7" s="701">
        <v>20</v>
      </c>
      <c r="FD7" s="701">
        <v>20</v>
      </c>
      <c r="FE7" s="701">
        <v>100</v>
      </c>
      <c r="FF7" s="729"/>
      <c r="FG7" s="696">
        <v>20</v>
      </c>
      <c r="FH7" s="696">
        <v>20</v>
      </c>
      <c r="FI7" s="696">
        <v>20</v>
      </c>
      <c r="FJ7" s="696">
        <v>20</v>
      </c>
      <c r="FK7" s="696">
        <v>20</v>
      </c>
      <c r="FL7" s="696">
        <v>100</v>
      </c>
      <c r="FM7" s="698"/>
      <c r="FN7" s="735">
        <v>20</v>
      </c>
      <c r="FO7" s="735">
        <v>20</v>
      </c>
      <c r="FP7" s="735">
        <v>20</v>
      </c>
      <c r="FQ7" s="735">
        <v>20</v>
      </c>
      <c r="FR7" s="735">
        <v>20</v>
      </c>
      <c r="FS7" s="735">
        <v>100</v>
      </c>
      <c r="FT7" s="738"/>
      <c r="FU7" s="28">
        <f>IF(AND(Register!S$6=""),"",Register!S$6)</f>
        <v>16</v>
      </c>
      <c r="FV7" s="28">
        <f>IF(AND(Register!T$6=""),"",Register!T$6)</f>
        <v>20</v>
      </c>
      <c r="FW7" s="28">
        <f>IF(AND(Register!U$6=""),"",Register!U$6)</f>
        <v>50</v>
      </c>
      <c r="FX7" s="28">
        <f>IF(AND(Register!V$6=""),"",Register!V$6)</f>
        <v>50</v>
      </c>
      <c r="FY7" s="28" t="str">
        <f>IF(AND(Register!W$6=""),"",Register!W$6)</f>
        <v/>
      </c>
      <c r="FZ7" s="28" t="str">
        <f>IF(AND(Register!X$6=""),"",Register!X$6)</f>
        <v/>
      </c>
      <c r="GA7" s="28" t="str">
        <f>IF(AND(Register!Y$6=""),"",Register!Y$6)</f>
        <v/>
      </c>
      <c r="GB7" s="28" t="str">
        <f>IF(AND(Register!Z$6=""),"",Register!Z$6)</f>
        <v/>
      </c>
      <c r="GC7" s="28" t="str">
        <f>IF(AND(Register!AA$6=""),"",Register!AA$6)</f>
        <v/>
      </c>
      <c r="GD7" s="28" t="str">
        <f>IF(AND(Register!AB$6=""),"",Register!AB$6)</f>
        <v/>
      </c>
      <c r="GE7" s="28" t="str">
        <f>IF(AND(Register!AC$6=""),"",Register!AC$6)</f>
        <v/>
      </c>
      <c r="GF7" s="28" t="str">
        <f>IF(AND(Register!AD$6=""),"",Register!AD$6)</f>
        <v/>
      </c>
      <c r="GG7" s="28">
        <f>IF(AND(Register!AE$6=""),"",Register!AE$6)</f>
        <v>116</v>
      </c>
      <c r="GI7" s="479" t="s">
        <v>614</v>
      </c>
      <c r="GJ7" s="479" t="s">
        <v>615</v>
      </c>
      <c r="GK7" s="173"/>
      <c r="GL7" s="173"/>
    </row>
    <row r="8" spans="1:194" ht="19.5" thickTop="1">
      <c r="A8" s="171"/>
      <c r="B8" s="455" t="s">
        <v>537</v>
      </c>
      <c r="C8" s="455" t="s">
        <v>538</v>
      </c>
      <c r="D8" s="455" t="s">
        <v>2</v>
      </c>
      <c r="E8" s="455" t="s">
        <v>4</v>
      </c>
      <c r="F8" s="165"/>
      <c r="G8" s="166">
        <v>5</v>
      </c>
      <c r="H8" s="166">
        <v>5</v>
      </c>
      <c r="I8" s="162">
        <v>10</v>
      </c>
      <c r="J8" s="636"/>
      <c r="K8" s="166">
        <v>5</v>
      </c>
      <c r="L8" s="166">
        <v>5</v>
      </c>
      <c r="M8" s="162">
        <v>10</v>
      </c>
      <c r="N8" s="636"/>
      <c r="O8" s="166">
        <v>50</v>
      </c>
      <c r="P8" s="166">
        <v>20</v>
      </c>
      <c r="Q8" s="162">
        <v>70</v>
      </c>
      <c r="R8" s="636"/>
      <c r="S8" s="166">
        <v>5</v>
      </c>
      <c r="T8" s="166">
        <v>5</v>
      </c>
      <c r="U8" s="162">
        <v>10</v>
      </c>
      <c r="V8" s="636"/>
      <c r="W8" s="166">
        <v>70</v>
      </c>
      <c r="X8" s="166">
        <v>30</v>
      </c>
      <c r="Y8" s="162">
        <v>100</v>
      </c>
      <c r="Z8" s="636"/>
      <c r="AA8" s="167">
        <f>IF(AND(B9=""),"",SUM(G8+K8+O8+S8+W8))</f>
        <v>135</v>
      </c>
      <c r="AB8" s="167">
        <f>IF(AND(B9=""),"",SUM(H8+L8+P8+T8+X8))</f>
        <v>65</v>
      </c>
      <c r="AC8" s="167">
        <f>IF(AND(B9=""),"",SUM(I8+M8+Q8+U8+Y8))</f>
        <v>200</v>
      </c>
      <c r="AD8" s="621"/>
      <c r="AE8" s="165"/>
      <c r="AF8" s="166">
        <v>5</v>
      </c>
      <c r="AG8" s="166">
        <v>5</v>
      </c>
      <c r="AH8" s="162">
        <v>10</v>
      </c>
      <c r="AI8" s="636"/>
      <c r="AJ8" s="166">
        <v>5</v>
      </c>
      <c r="AK8" s="166">
        <v>5</v>
      </c>
      <c r="AL8" s="162">
        <v>10</v>
      </c>
      <c r="AM8" s="636"/>
      <c r="AN8" s="166">
        <v>50</v>
      </c>
      <c r="AO8" s="166">
        <v>20</v>
      </c>
      <c r="AP8" s="162">
        <v>70</v>
      </c>
      <c r="AQ8" s="636"/>
      <c r="AR8" s="166">
        <v>5</v>
      </c>
      <c r="AS8" s="166">
        <v>5</v>
      </c>
      <c r="AT8" s="162">
        <v>10</v>
      </c>
      <c r="AU8" s="636"/>
      <c r="AV8" s="166">
        <v>70</v>
      </c>
      <c r="AW8" s="166">
        <v>30</v>
      </c>
      <c r="AX8" s="162">
        <v>100</v>
      </c>
      <c r="AY8" s="636"/>
      <c r="AZ8" s="167">
        <f>IF(AND(Z9=""),"",SUM(AF8+AJ8+AN8+AR8+AV8))</f>
        <v>135</v>
      </c>
      <c r="BA8" s="167">
        <f>IF(AND(Z9=""),"",SUM(AG8+AK8+AO8+AS8+AW8))</f>
        <v>65</v>
      </c>
      <c r="BB8" s="167">
        <f>IF(AND(Z9=""),"",SUM(AH8+AL8+AP8+AT8+AX8))</f>
        <v>200</v>
      </c>
      <c r="BC8" s="621"/>
      <c r="BD8" s="165"/>
      <c r="BE8" s="166">
        <v>5</v>
      </c>
      <c r="BF8" s="166">
        <v>5</v>
      </c>
      <c r="BG8" s="162">
        <v>10</v>
      </c>
      <c r="BH8" s="636"/>
      <c r="BI8" s="166">
        <v>5</v>
      </c>
      <c r="BJ8" s="166">
        <v>5</v>
      </c>
      <c r="BK8" s="162">
        <v>10</v>
      </c>
      <c r="BL8" s="636"/>
      <c r="BM8" s="166">
        <v>50</v>
      </c>
      <c r="BN8" s="166">
        <v>20</v>
      </c>
      <c r="BO8" s="162">
        <v>70</v>
      </c>
      <c r="BP8" s="636"/>
      <c r="BQ8" s="166">
        <v>5</v>
      </c>
      <c r="BR8" s="166">
        <v>5</v>
      </c>
      <c r="BS8" s="162">
        <v>10</v>
      </c>
      <c r="BT8" s="636"/>
      <c r="BU8" s="166">
        <v>70</v>
      </c>
      <c r="BV8" s="166">
        <v>30</v>
      </c>
      <c r="BW8" s="162">
        <v>100</v>
      </c>
      <c r="BX8" s="636"/>
      <c r="BY8" s="167">
        <f>IF(AND(AY9=""),"",SUM(BE8+BI8+BM8+BQ8+BU8))</f>
        <v>135</v>
      </c>
      <c r="BZ8" s="167">
        <f>IF(AND(AY9=""),"",SUM(BF8+BJ8+BN8+BR8+BV8))</f>
        <v>65</v>
      </c>
      <c r="CA8" s="167">
        <f>IF(AND(AY9=""),"",SUM(BG8+BK8+BO8+BS8+BW8))</f>
        <v>200</v>
      </c>
      <c r="CB8" s="621"/>
      <c r="CC8" s="165"/>
      <c r="CD8" s="166">
        <v>5</v>
      </c>
      <c r="CE8" s="166">
        <v>5</v>
      </c>
      <c r="CF8" s="162">
        <v>10</v>
      </c>
      <c r="CG8" s="636"/>
      <c r="CH8" s="166">
        <v>5</v>
      </c>
      <c r="CI8" s="166">
        <v>5</v>
      </c>
      <c r="CJ8" s="162">
        <v>10</v>
      </c>
      <c r="CK8" s="636"/>
      <c r="CL8" s="166">
        <v>50</v>
      </c>
      <c r="CM8" s="166">
        <v>20</v>
      </c>
      <c r="CN8" s="162">
        <v>70</v>
      </c>
      <c r="CO8" s="636"/>
      <c r="CP8" s="166">
        <v>5</v>
      </c>
      <c r="CQ8" s="166">
        <v>5</v>
      </c>
      <c r="CR8" s="162">
        <v>10</v>
      </c>
      <c r="CS8" s="636"/>
      <c r="CT8" s="166">
        <v>70</v>
      </c>
      <c r="CU8" s="166">
        <v>30</v>
      </c>
      <c r="CV8" s="162">
        <v>100</v>
      </c>
      <c r="CW8" s="636"/>
      <c r="CX8" s="167">
        <f>IF(AND(BX9=""),"",SUM(CD8+CH8+CL8+CP8+CT8))</f>
        <v>135</v>
      </c>
      <c r="CY8" s="167">
        <f>IF(AND(BX9=""),"",SUM(CE8+CI8+CM8+CQ8+CU8))</f>
        <v>65</v>
      </c>
      <c r="CZ8" s="167">
        <f>IF(AND(BX9=""),"",SUM(CF8+CJ8+CN8+CR8+CV8))</f>
        <v>200</v>
      </c>
      <c r="DA8" s="621"/>
      <c r="DB8" s="165"/>
      <c r="DC8" s="166">
        <v>5</v>
      </c>
      <c r="DD8" s="166">
        <v>5</v>
      </c>
      <c r="DE8" s="162">
        <v>10</v>
      </c>
      <c r="DF8" s="636"/>
      <c r="DG8" s="166">
        <v>5</v>
      </c>
      <c r="DH8" s="166">
        <v>5</v>
      </c>
      <c r="DI8" s="162">
        <v>10</v>
      </c>
      <c r="DJ8" s="636"/>
      <c r="DK8" s="166">
        <v>50</v>
      </c>
      <c r="DL8" s="166">
        <v>20</v>
      </c>
      <c r="DM8" s="162">
        <v>70</v>
      </c>
      <c r="DN8" s="636"/>
      <c r="DO8" s="166">
        <v>5</v>
      </c>
      <c r="DP8" s="166">
        <v>5</v>
      </c>
      <c r="DQ8" s="162">
        <v>10</v>
      </c>
      <c r="DR8" s="636"/>
      <c r="DS8" s="166">
        <v>70</v>
      </c>
      <c r="DT8" s="166">
        <v>30</v>
      </c>
      <c r="DU8" s="162">
        <v>100</v>
      </c>
      <c r="DV8" s="636"/>
      <c r="DW8" s="167">
        <f>IF(AND(CW9=""),"",SUM(DC8+DG8+DK8+DO8+DS8))</f>
        <v>135</v>
      </c>
      <c r="DX8" s="167">
        <f>IF(AND(CW9=""),"",SUM(DD8+DH8+DL8+DP8+DT8))</f>
        <v>65</v>
      </c>
      <c r="DY8" s="167">
        <f>IF(AND(CW9=""),"",SUM(DE8+DI8+DM8+DQ8+DU8))</f>
        <v>200</v>
      </c>
      <c r="DZ8" s="621"/>
      <c r="EA8" s="165"/>
      <c r="EB8" s="166">
        <v>5</v>
      </c>
      <c r="EC8" s="166">
        <v>5</v>
      </c>
      <c r="ED8" s="162">
        <v>10</v>
      </c>
      <c r="EE8" s="636"/>
      <c r="EF8" s="166">
        <v>5</v>
      </c>
      <c r="EG8" s="166">
        <v>5</v>
      </c>
      <c r="EH8" s="162">
        <v>10</v>
      </c>
      <c r="EI8" s="636"/>
      <c r="EJ8" s="166">
        <v>50</v>
      </c>
      <c r="EK8" s="166">
        <v>20</v>
      </c>
      <c r="EL8" s="162">
        <v>70</v>
      </c>
      <c r="EM8" s="636"/>
      <c r="EN8" s="166">
        <v>5</v>
      </c>
      <c r="EO8" s="166">
        <v>5</v>
      </c>
      <c r="EP8" s="162">
        <v>10</v>
      </c>
      <c r="EQ8" s="636"/>
      <c r="ER8" s="166">
        <v>70</v>
      </c>
      <c r="ES8" s="166">
        <v>30</v>
      </c>
      <c r="ET8" s="162">
        <v>100</v>
      </c>
      <c r="EU8" s="636"/>
      <c r="EV8" s="167">
        <f>IF(AND(DV9=""),"",SUM(EB8+EF8+EJ8+EN8+ER8))</f>
        <v>135</v>
      </c>
      <c r="EW8" s="167">
        <f>IF(AND(DV9=""),"",SUM(EC8+EG8+EK8+EO8+ES8))</f>
        <v>65</v>
      </c>
      <c r="EX8" s="167">
        <f>IF(AND(DV9=""),"",SUM(ED8+EH8+EL8+EP8+ET8))</f>
        <v>200</v>
      </c>
      <c r="EY8" s="621"/>
      <c r="EZ8" s="702"/>
      <c r="FA8" s="702"/>
      <c r="FB8" s="702"/>
      <c r="FC8" s="702"/>
      <c r="FD8" s="702"/>
      <c r="FE8" s="702"/>
      <c r="FF8" s="702"/>
      <c r="FG8" s="697"/>
      <c r="FH8" s="697"/>
      <c r="FI8" s="697"/>
      <c r="FJ8" s="697"/>
      <c r="FK8" s="697"/>
      <c r="FL8" s="697"/>
      <c r="FM8" s="697"/>
      <c r="FN8" s="736"/>
      <c r="FO8" s="736"/>
      <c r="FP8" s="736"/>
      <c r="FQ8" s="736"/>
      <c r="FR8" s="736"/>
      <c r="FS8" s="736"/>
      <c r="FT8" s="739"/>
      <c r="FU8" s="158"/>
      <c r="FV8" s="158"/>
      <c r="FW8" s="158"/>
      <c r="FX8" s="158"/>
      <c r="FY8" s="158"/>
      <c r="FZ8" s="158"/>
      <c r="GA8" s="158"/>
      <c r="GB8" s="158"/>
      <c r="GC8" s="158"/>
      <c r="GD8" s="158"/>
      <c r="GE8" s="158"/>
      <c r="GF8" s="158"/>
      <c r="GG8" s="158"/>
      <c r="GI8" s="173"/>
      <c r="GJ8" s="173"/>
      <c r="GK8" s="173"/>
      <c r="GL8" s="173"/>
    </row>
    <row r="9" spans="1:194" ht="21">
      <c r="A9" s="480">
        <v>1</v>
      </c>
      <c r="B9" s="481">
        <f>IF(AND('6'!B13=""),"",'6'!B13)</f>
        <v>601</v>
      </c>
      <c r="C9" s="196" t="str">
        <f>IF(AND('6'!C13=""),"",'6'!C13)</f>
        <v>vatuk</v>
      </c>
      <c r="D9" s="196" t="str">
        <f>IF(AND('6'!D13=""),"",'6'!D13)</f>
        <v>vksekjke</v>
      </c>
      <c r="E9" s="195">
        <f>IF(AND('6'!E13=""),"",'6'!E13)</f>
        <v>38711</v>
      </c>
      <c r="F9" s="482" t="str">
        <f>IF(AND('6'!F13=""),"",'6'!F13)</f>
        <v>B</v>
      </c>
      <c r="G9" s="482">
        <f>IF(AND('6'!G13=""),"",'6'!G13)</f>
        <v>2</v>
      </c>
      <c r="H9" s="482">
        <f>IF(AND('6'!H13=""),"",'6'!H13)</f>
        <v>3</v>
      </c>
      <c r="I9" s="482">
        <f>IF(AND('6'!I13=""),"",'6'!I13)</f>
        <v>5</v>
      </c>
      <c r="J9" s="482" t="str">
        <f>IF(AND('6'!J13=""),"",'6'!J13)</f>
        <v>C</v>
      </c>
      <c r="K9" s="482">
        <f>IF(AND('6'!K13=""),"",'6'!K13)</f>
        <v>7</v>
      </c>
      <c r="L9" s="482" t="str">
        <f>IF(AND('6'!L13=""),"",'6'!L13)</f>
        <v/>
      </c>
      <c r="M9" s="482">
        <f>IF(AND('6'!M13=""),"",'6'!M13)</f>
        <v>7</v>
      </c>
      <c r="N9" s="482" t="str">
        <f>IF(AND('6'!N13=""),"",'6'!N13)</f>
        <v>B</v>
      </c>
      <c r="O9" s="482">
        <f>IF(AND('6'!O13=""),"",'6'!O13)</f>
        <v>32</v>
      </c>
      <c r="P9" s="482" t="str">
        <f>IF(AND('6'!P13=""),"",'6'!P13)</f>
        <v/>
      </c>
      <c r="Q9" s="482">
        <f>IF(AND('6'!Q13=""),"",'6'!Q13)</f>
        <v>32</v>
      </c>
      <c r="R9" s="482" t="str">
        <f>IF(AND('6'!R13=""),"",'6'!R13)</f>
        <v>C</v>
      </c>
      <c r="S9" s="482">
        <f>IF(AND('6'!S13=""),"",'6'!S13)</f>
        <v>6</v>
      </c>
      <c r="T9" s="482" t="str">
        <f>IF(AND('6'!T13=""),"",'6'!T13)</f>
        <v/>
      </c>
      <c r="U9" s="482">
        <f>IF(AND('6'!U13=""),"",'6'!U13)</f>
        <v>6</v>
      </c>
      <c r="V9" s="482" t="str">
        <f>IF(AND('6'!V13=""),"",'6'!V13)</f>
        <v>C</v>
      </c>
      <c r="W9" s="482">
        <f>IF(AND('6'!W13=""),"",'6'!W13)</f>
        <v>42</v>
      </c>
      <c r="X9" s="482" t="str">
        <f>IF(AND('6'!X13=""),"",'6'!X13)</f>
        <v/>
      </c>
      <c r="Y9" s="482">
        <f>IF(AND('6'!Y13=""),"",'6'!Y13)</f>
        <v>42</v>
      </c>
      <c r="Z9" s="482" t="str">
        <f>IF(AND('6'!Z13=""),"",'6'!Z13)</f>
        <v>C</v>
      </c>
      <c r="AA9" s="482">
        <f>IF(AND('6'!AA13=""),"",'6'!AA13)</f>
        <v>89</v>
      </c>
      <c r="AB9" s="482">
        <f>IF(AND('6'!AB13=""),"",'6'!AB13)</f>
        <v>3</v>
      </c>
      <c r="AC9" s="482">
        <f>IF(AND('6'!AC13=""),"",'6'!AC13)</f>
        <v>92</v>
      </c>
      <c r="AD9" s="482" t="str">
        <f>IF(AND('6'!AD13=""),"",'6'!AD13)</f>
        <v>C</v>
      </c>
      <c r="AE9" s="482" t="str">
        <f>IF(AND('6'!AE13=""),"",'6'!AE13)</f>
        <v>B</v>
      </c>
      <c r="AF9" s="482" t="str">
        <f>IF(AND('6'!AF13=""),"",'6'!AF13)</f>
        <v/>
      </c>
      <c r="AG9" s="482" t="str">
        <f>IF(AND('6'!AG13=""),"",'6'!AG13)</f>
        <v/>
      </c>
      <c r="AH9" s="482">
        <f>IF(AND('6'!AH13=""),"",'6'!AH13)</f>
        <v>0</v>
      </c>
      <c r="AI9" s="482" t="str">
        <f>IF(AND('6'!AI13=""),"",'6'!AI13)</f>
        <v/>
      </c>
      <c r="AJ9" s="482">
        <f>IF(AND('6'!AJ13=""),"",'6'!AJ13)</f>
        <v>7</v>
      </c>
      <c r="AK9" s="482" t="str">
        <f>IF(AND('6'!AK13=""),"",'6'!AK13)</f>
        <v/>
      </c>
      <c r="AL9" s="482">
        <f>IF(AND('6'!AL13=""),"",'6'!AL13)</f>
        <v>7</v>
      </c>
      <c r="AM9" s="482" t="str">
        <f>IF(AND('6'!AM13=""),"",'6'!AM13)</f>
        <v>B</v>
      </c>
      <c r="AN9" s="482">
        <f>IF(AND('6'!AN13=""),"",'6'!AN13)</f>
        <v>32</v>
      </c>
      <c r="AO9" s="482" t="str">
        <f>IF(AND('6'!AO13=""),"",'6'!AO13)</f>
        <v/>
      </c>
      <c r="AP9" s="482">
        <f>IF(AND('6'!AP13=""),"",'6'!AP13)</f>
        <v>32</v>
      </c>
      <c r="AQ9" s="482" t="str">
        <f>IF(AND('6'!AQ13=""),"",'6'!AQ13)</f>
        <v>C</v>
      </c>
      <c r="AR9" s="482">
        <f>IF(AND('6'!AR13=""),"",'6'!AR13)</f>
        <v>6</v>
      </c>
      <c r="AS9" s="482" t="str">
        <f>IF(AND('6'!AS13=""),"",'6'!AS13)</f>
        <v/>
      </c>
      <c r="AT9" s="482">
        <f>IF(AND('6'!AT13=""),"",'6'!AT13)</f>
        <v>6</v>
      </c>
      <c r="AU9" s="482" t="str">
        <f>IF(AND('6'!AU13=""),"",'6'!AU13)</f>
        <v>C</v>
      </c>
      <c r="AV9" s="482">
        <f>IF(AND('6'!AV13=""),"",'6'!AV13)</f>
        <v>42</v>
      </c>
      <c r="AW9" s="482" t="str">
        <f>IF(AND('6'!AW13=""),"",'6'!AW13)</f>
        <v/>
      </c>
      <c r="AX9" s="482">
        <f>IF(AND('6'!AX13=""),"",'6'!AX13)</f>
        <v>42</v>
      </c>
      <c r="AY9" s="482" t="str">
        <f>IF(AND('6'!AY13=""),"",'6'!AY13)</f>
        <v>C</v>
      </c>
      <c r="AZ9" s="482">
        <f>IF(AND('6'!AZ13=""),"",'6'!AZ13)</f>
        <v>87</v>
      </c>
      <c r="BA9" s="482">
        <f>IF(AND('6'!BA13=""),"",'6'!BA13)</f>
        <v>0</v>
      </c>
      <c r="BB9" s="482">
        <f>IF(AND('6'!BB13=""),"",'6'!BB13)</f>
        <v>87</v>
      </c>
      <c r="BC9" s="482" t="str">
        <f>IF(AND('6'!BC13=""),"",'6'!BC13)</f>
        <v>C</v>
      </c>
      <c r="BD9" s="482" t="str">
        <f>IF(AND('6'!BD13=""),"",'6'!BD13)</f>
        <v>B</v>
      </c>
      <c r="BE9" s="482" t="str">
        <f>IF(AND('6'!BE13=""),"",'6'!BE13)</f>
        <v/>
      </c>
      <c r="BF9" s="482" t="str">
        <f>IF(AND('6'!BF13=""),"",'6'!BF13)</f>
        <v/>
      </c>
      <c r="BG9" s="482">
        <f>IF(AND('6'!BG13=""),"",'6'!BG13)</f>
        <v>0</v>
      </c>
      <c r="BH9" s="482" t="str">
        <f>IF(AND('6'!BH13=""),"",'6'!BH13)</f>
        <v/>
      </c>
      <c r="BI9" s="482">
        <f>IF(AND('6'!BI13=""),"",'6'!BI13)</f>
        <v>7</v>
      </c>
      <c r="BJ9" s="482" t="str">
        <f>IF(AND('6'!BJ13=""),"",'6'!BJ13)</f>
        <v/>
      </c>
      <c r="BK9" s="482">
        <f>IF(AND('6'!BK13=""),"",'6'!BK13)</f>
        <v>7</v>
      </c>
      <c r="BL9" s="482" t="str">
        <f>IF(AND('6'!BL13=""),"",'6'!BL13)</f>
        <v>B</v>
      </c>
      <c r="BM9" s="482">
        <f>IF(AND('6'!BM13=""),"",'6'!BM13)</f>
        <v>32</v>
      </c>
      <c r="BN9" s="482" t="str">
        <f>IF(AND('6'!BN13=""),"",'6'!BN13)</f>
        <v/>
      </c>
      <c r="BO9" s="482">
        <f>IF(AND('6'!BO13=""),"",'6'!BO13)</f>
        <v>32</v>
      </c>
      <c r="BP9" s="482" t="str">
        <f>IF(AND('6'!BP13=""),"",'6'!BP13)</f>
        <v>C</v>
      </c>
      <c r="BQ9" s="482">
        <f>IF(AND('6'!BQ13=""),"",'6'!BQ13)</f>
        <v>6</v>
      </c>
      <c r="BR9" s="482" t="str">
        <f>IF(AND('6'!BR13=""),"",'6'!BR13)</f>
        <v/>
      </c>
      <c r="BS9" s="482">
        <f>IF(AND('6'!BS13=""),"",'6'!BS13)</f>
        <v>6</v>
      </c>
      <c r="BT9" s="482" t="str">
        <f>IF(AND('6'!BT13=""),"",'6'!BT13)</f>
        <v>C</v>
      </c>
      <c r="BU9" s="482">
        <f>IF(AND('6'!BU13=""),"",'6'!BU13)</f>
        <v>42</v>
      </c>
      <c r="BV9" s="482" t="str">
        <f>IF(AND('6'!BV13=""),"",'6'!BV13)</f>
        <v/>
      </c>
      <c r="BW9" s="482">
        <f>IF(AND('6'!BW13=""),"",'6'!BW13)</f>
        <v>42</v>
      </c>
      <c r="BX9" s="482" t="str">
        <f>IF(AND('6'!BX13=""),"",'6'!BX13)</f>
        <v>C</v>
      </c>
      <c r="BY9" s="482">
        <f>IF(AND('6'!BY13=""),"",'6'!BY13)</f>
        <v>87</v>
      </c>
      <c r="BZ9" s="482">
        <f>IF(AND('6'!BZ13=""),"",'6'!BZ13)</f>
        <v>0</v>
      </c>
      <c r="CA9" s="482">
        <f>IF(AND('6'!CA13=""),"",'6'!CA13)</f>
        <v>87</v>
      </c>
      <c r="CB9" s="482" t="str">
        <f>IF(AND('6'!CB13=""),"",'6'!CB13)</f>
        <v>C</v>
      </c>
      <c r="CC9" s="482" t="str">
        <f>IF(AND('6'!CC13=""),"",'6'!CC13)</f>
        <v>B</v>
      </c>
      <c r="CD9" s="482" t="str">
        <f>IF(AND('6'!CD13=""),"",'6'!CD13)</f>
        <v/>
      </c>
      <c r="CE9" s="482" t="str">
        <f>IF(AND('6'!CE13=""),"",'6'!CE13)</f>
        <v/>
      </c>
      <c r="CF9" s="482">
        <f>IF(AND('6'!CF13=""),"",'6'!CF13)</f>
        <v>0</v>
      </c>
      <c r="CG9" s="482" t="str">
        <f>IF(AND('6'!CG13=""),"",'6'!CG13)</f>
        <v/>
      </c>
      <c r="CH9" s="482">
        <f>IF(AND('6'!CH13=""),"",'6'!CH13)</f>
        <v>7</v>
      </c>
      <c r="CI9" s="482" t="str">
        <f>IF(AND('6'!CI13=""),"",'6'!CI13)</f>
        <v/>
      </c>
      <c r="CJ9" s="482">
        <f>IF(AND('6'!CJ13=""),"",'6'!CJ13)</f>
        <v>7</v>
      </c>
      <c r="CK9" s="482" t="str">
        <f>IF(AND('6'!CK13=""),"",'6'!CK13)</f>
        <v>B</v>
      </c>
      <c r="CL9" s="482">
        <f>IF(AND('6'!CL13=""),"",'6'!CL13)</f>
        <v>32</v>
      </c>
      <c r="CM9" s="482" t="str">
        <f>IF(AND('6'!CM13=""),"",'6'!CM13)</f>
        <v/>
      </c>
      <c r="CN9" s="482">
        <f>IF(AND('6'!CN13=""),"",'6'!CN13)</f>
        <v>32</v>
      </c>
      <c r="CO9" s="482" t="str">
        <f>IF(AND('6'!CO13=""),"",'6'!CO13)</f>
        <v>C</v>
      </c>
      <c r="CP9" s="482">
        <f>IF(AND('6'!CP13=""),"",'6'!CP13)</f>
        <v>6</v>
      </c>
      <c r="CQ9" s="482" t="str">
        <f>IF(AND('6'!CQ13=""),"",'6'!CQ13)</f>
        <v/>
      </c>
      <c r="CR9" s="482">
        <f>IF(AND('6'!CR13=""),"",'6'!CR13)</f>
        <v>6</v>
      </c>
      <c r="CS9" s="482" t="str">
        <f>IF(AND('6'!CS13=""),"",'6'!CS13)</f>
        <v>C</v>
      </c>
      <c r="CT9" s="482">
        <f>IF(AND('6'!CT13=""),"",'6'!CT13)</f>
        <v>42</v>
      </c>
      <c r="CU9" s="482" t="str">
        <f>IF(AND('6'!CU13=""),"",'6'!CU13)</f>
        <v/>
      </c>
      <c r="CV9" s="482">
        <f>IF(AND('6'!CV13=""),"",'6'!CV13)</f>
        <v>42</v>
      </c>
      <c r="CW9" s="482" t="str">
        <f>IF(AND('6'!CW13=""),"",'6'!CW13)</f>
        <v>C</v>
      </c>
      <c r="CX9" s="482">
        <f>IF(AND('6'!CX13=""),"",'6'!CX13)</f>
        <v>87</v>
      </c>
      <c r="CY9" s="482">
        <f>IF(AND('6'!CY13=""),"",'6'!CY13)</f>
        <v>0</v>
      </c>
      <c r="CZ9" s="482">
        <f>IF(AND('6'!CZ13=""),"",'6'!CZ13)</f>
        <v>87</v>
      </c>
      <c r="DA9" s="482" t="str">
        <f>IF(AND('6'!DA13=""),"",'6'!DA13)</f>
        <v>C</v>
      </c>
      <c r="DB9" s="482" t="str">
        <f>IF(AND('6'!DB13=""),"",'6'!DB13)</f>
        <v>B</v>
      </c>
      <c r="DC9" s="482" t="str">
        <f>IF(AND('6'!DC13=""),"",'6'!DC13)</f>
        <v/>
      </c>
      <c r="DD9" s="482" t="str">
        <f>IF(AND('6'!DD13=""),"",'6'!DD13)</f>
        <v/>
      </c>
      <c r="DE9" s="482">
        <f>IF(AND('6'!DE13=""),"",'6'!DE13)</f>
        <v>0</v>
      </c>
      <c r="DF9" s="482" t="str">
        <f>IF(AND('6'!DF13=""),"",'6'!DF13)</f>
        <v/>
      </c>
      <c r="DG9" s="482">
        <f>IF(AND('6'!DG13=""),"",'6'!DG13)</f>
        <v>7</v>
      </c>
      <c r="DH9" s="482" t="str">
        <f>IF(AND('6'!DH13=""),"",'6'!DH13)</f>
        <v/>
      </c>
      <c r="DI9" s="482">
        <f>IF(AND('6'!DI13=""),"",'6'!DI13)</f>
        <v>7</v>
      </c>
      <c r="DJ9" s="482" t="str">
        <f>IF(AND('6'!DJ13=""),"",'6'!DJ13)</f>
        <v>B</v>
      </c>
      <c r="DK9" s="482">
        <f>IF(AND('6'!DK13=""),"",'6'!DK13)</f>
        <v>32</v>
      </c>
      <c r="DL9" s="482" t="str">
        <f>IF(AND('6'!DL13=""),"",'6'!DL13)</f>
        <v/>
      </c>
      <c r="DM9" s="482">
        <f>IF(AND('6'!DM13=""),"",'6'!DM13)</f>
        <v>32</v>
      </c>
      <c r="DN9" s="482" t="str">
        <f>IF(AND('6'!DN13=""),"",'6'!DN13)</f>
        <v>C</v>
      </c>
      <c r="DO9" s="482">
        <f>IF(AND('6'!DO13=""),"",'6'!DO13)</f>
        <v>6</v>
      </c>
      <c r="DP9" s="482" t="str">
        <f>IF(AND('6'!DP13=""),"",'6'!DP13)</f>
        <v/>
      </c>
      <c r="DQ9" s="482">
        <f>IF(AND('6'!DQ13=""),"",'6'!DQ13)</f>
        <v>6</v>
      </c>
      <c r="DR9" s="482" t="str">
        <f>IF(AND('6'!DR13=""),"",'6'!DR13)</f>
        <v>C</v>
      </c>
      <c r="DS9" s="482">
        <f>IF(AND('6'!DS13=""),"",'6'!DS13)</f>
        <v>42</v>
      </c>
      <c r="DT9" s="482" t="str">
        <f>IF(AND('6'!DT13=""),"",'6'!DT13)</f>
        <v/>
      </c>
      <c r="DU9" s="482">
        <f>IF(AND('6'!DU13=""),"",'6'!DU13)</f>
        <v>42</v>
      </c>
      <c r="DV9" s="482" t="str">
        <f>IF(AND('6'!DV13=""),"",'6'!DV13)</f>
        <v>C</v>
      </c>
      <c r="DW9" s="482">
        <f>IF(AND('6'!DW13=""),"",'6'!DW13)</f>
        <v>87</v>
      </c>
      <c r="DX9" s="482">
        <f>IF(AND('6'!DX13=""),"",'6'!DX13)</f>
        <v>0</v>
      </c>
      <c r="DY9" s="482">
        <f>IF(AND('6'!DY13=""),"",'6'!DY13)</f>
        <v>87</v>
      </c>
      <c r="DZ9" s="482" t="str">
        <f>IF(AND('6'!DZ13=""),"",'6'!DZ13)</f>
        <v>C</v>
      </c>
      <c r="EA9" s="482" t="str">
        <f>IF(AND('6'!EA13=""),"",'6'!EA13)</f>
        <v>B</v>
      </c>
      <c r="EB9" s="482" t="str">
        <f>IF(AND('6'!EB13=""),"",'6'!EB13)</f>
        <v/>
      </c>
      <c r="EC9" s="482" t="str">
        <f>IF(AND('6'!EC13=""),"",'6'!EC13)</f>
        <v/>
      </c>
      <c r="ED9" s="482">
        <f>IF(AND('6'!ED13=""),"",'6'!ED13)</f>
        <v>0</v>
      </c>
      <c r="EE9" s="482" t="str">
        <f>IF(AND('6'!EE13=""),"",'6'!EE13)</f>
        <v/>
      </c>
      <c r="EF9" s="482">
        <f>IF(AND('6'!EF13=""),"",'6'!EF13)</f>
        <v>7</v>
      </c>
      <c r="EG9" s="482" t="str">
        <f>IF(AND('6'!EG13=""),"",'6'!EG13)</f>
        <v/>
      </c>
      <c r="EH9" s="482">
        <f>IF(AND('6'!EH13=""),"",'6'!EH13)</f>
        <v>7</v>
      </c>
      <c r="EI9" s="482" t="str">
        <f>IF(AND('6'!EI13=""),"",'6'!EI13)</f>
        <v>B</v>
      </c>
      <c r="EJ9" s="482">
        <f>IF(AND('6'!EJ13=""),"",'6'!EJ13)</f>
        <v>32</v>
      </c>
      <c r="EK9" s="482" t="str">
        <f>IF(AND('6'!EK13=""),"",'6'!EK13)</f>
        <v/>
      </c>
      <c r="EL9" s="482">
        <f>IF(AND('6'!EL13=""),"",'6'!EL13)</f>
        <v>32</v>
      </c>
      <c r="EM9" s="482" t="str">
        <f>IF(AND('6'!EM13=""),"",'6'!EM13)</f>
        <v>C</v>
      </c>
      <c r="EN9" s="482">
        <f>IF(AND('6'!EN13=""),"",'6'!EN13)</f>
        <v>6</v>
      </c>
      <c r="EO9" s="482" t="str">
        <f>IF(AND('6'!EO13=""),"",'6'!EO13)</f>
        <v/>
      </c>
      <c r="EP9" s="482">
        <f>IF(AND('6'!EP13=""),"",'6'!EP13)</f>
        <v>6</v>
      </c>
      <c r="EQ9" s="482" t="str">
        <f>IF(AND('6'!EQ13=""),"",'6'!EQ13)</f>
        <v>C</v>
      </c>
      <c r="ER9" s="482">
        <f>IF(AND('6'!ER13=""),"",'6'!ER13)</f>
        <v>42</v>
      </c>
      <c r="ES9" s="482" t="str">
        <f>IF(AND('6'!ES13=""),"",'6'!ES13)</f>
        <v/>
      </c>
      <c r="ET9" s="482">
        <f>IF(AND('6'!ET13=""),"",'6'!ET13)</f>
        <v>42</v>
      </c>
      <c r="EU9" s="482" t="str">
        <f>IF(AND('6'!EU13=""),"",'6'!EU13)</f>
        <v>C</v>
      </c>
      <c r="EV9" s="482">
        <f>IF(AND('6'!EV13=""),"",'6'!EV13)</f>
        <v>87</v>
      </c>
      <c r="EW9" s="482">
        <f>IF(AND('6'!EW13=""),"",'6'!EW13)</f>
        <v>0</v>
      </c>
      <c r="EX9" s="482">
        <f>IF(AND('6'!EX13=""),"",'6'!EX13)</f>
        <v>87</v>
      </c>
      <c r="EY9" s="482" t="str">
        <f>IF(AND('6'!EY13=""),"",'6'!EY13)</f>
        <v>C</v>
      </c>
      <c r="EZ9" s="482">
        <f>IF(AND('6'!EZ13=""),"",'6'!EZ13)</f>
        <v>17</v>
      </c>
      <c r="FA9" s="482">
        <f>IF(AND('6'!FA13=""),"",'6'!FA13)</f>
        <v>18</v>
      </c>
      <c r="FB9" s="482">
        <f>IF(AND('6'!FB13=""),"",'6'!FB13)</f>
        <v>17</v>
      </c>
      <c r="FC9" s="482">
        <f>IF(AND('6'!FC13=""),"",'6'!FC13)</f>
        <v>18</v>
      </c>
      <c r="FD9" s="482">
        <f>IF(AND('6'!FD13=""),"",'6'!FD13)</f>
        <v>17</v>
      </c>
      <c r="FE9" s="482">
        <f>IF(AND('6'!FE13=""),"",'6'!FE13)</f>
        <v>87</v>
      </c>
      <c r="FF9" s="482" t="str">
        <f>IF(AND('6'!FF13=""),"",'6'!FF13)</f>
        <v>A</v>
      </c>
      <c r="FG9" s="482">
        <f>IF(AND('6'!FG13=""),"",'6'!FG13)</f>
        <v>18</v>
      </c>
      <c r="FH9" s="482">
        <f>IF(AND('6'!FH13=""),"",'6'!FH13)</f>
        <v>18</v>
      </c>
      <c r="FI9" s="482">
        <f>IF(AND('6'!FI13=""),"",'6'!FI13)</f>
        <v>17</v>
      </c>
      <c r="FJ9" s="482">
        <f>IF(AND('6'!FJ13=""),"",'6'!FJ13)</f>
        <v>18</v>
      </c>
      <c r="FK9" s="482">
        <f>IF(AND('6'!FK13=""),"",'6'!FK13)</f>
        <v>18</v>
      </c>
      <c r="FL9" s="482">
        <f>IF(AND('6'!FL13=""),"",'6'!FL13)</f>
        <v>89</v>
      </c>
      <c r="FM9" s="482" t="str">
        <f>IF(AND('6'!FM13=""),"",'6'!FM13)</f>
        <v>A</v>
      </c>
      <c r="FN9" s="482">
        <f>IF(AND('6'!FN13=""),"",'6'!FN13)</f>
        <v>18</v>
      </c>
      <c r="FO9" s="482">
        <f>IF(AND('6'!FO13=""),"",'6'!FO13)</f>
        <v>17</v>
      </c>
      <c r="FP9" s="482">
        <f>IF(AND('6'!FP13=""),"",'6'!FP13)</f>
        <v>18</v>
      </c>
      <c r="FQ9" s="482">
        <f>IF(AND('6'!FQ13=""),"",'6'!FQ13)</f>
        <v>17</v>
      </c>
      <c r="FR9" s="482">
        <f>IF(AND('6'!FR13=""),"",'6'!FR13)</f>
        <v>18</v>
      </c>
      <c r="FS9" s="482">
        <f>IF(AND('6'!FS13=""),"",'6'!FS13)</f>
        <v>88</v>
      </c>
      <c r="FT9" s="482" t="str">
        <f>IF(AND('6'!FT13=""),"",'6'!FT13)</f>
        <v>A</v>
      </c>
      <c r="FU9" s="482">
        <f>IF(AND('6'!FV13=""),"",'6'!FV13)</f>
        <v>16</v>
      </c>
      <c r="FV9" s="482">
        <f>IF(AND('6'!FW13=""),"",'6'!FW13)</f>
        <v>6</v>
      </c>
      <c r="FW9" s="482">
        <f>IF(AND('6'!FX13=""),"",'6'!FX13)</f>
        <v>48</v>
      </c>
      <c r="FX9" s="482">
        <f>IF(AND('6'!FY13=""),"",'6'!FY13)</f>
        <v>48</v>
      </c>
      <c r="FY9" s="482">
        <f>IF(AND('6'!FZ13=""),"",'6'!FZ13)</f>
        <v>0</v>
      </c>
      <c r="FZ9" s="482">
        <f>IF(AND('6'!GA13=""),"",'6'!GA13)</f>
        <v>0</v>
      </c>
      <c r="GA9" s="482">
        <f>IF(AND('6'!GB13=""),"",'6'!GB13)</f>
        <v>0</v>
      </c>
      <c r="GB9" s="482">
        <f>IF(AND('6'!GC13=""),"",'6'!GC13)</f>
        <v>0</v>
      </c>
      <c r="GC9" s="482">
        <f>IF(AND('6'!GD13=""),"",'6'!GD13)</f>
        <v>0</v>
      </c>
      <c r="GD9" s="482">
        <f>IF(AND('6'!GE13=""),"",'6'!GE13)</f>
        <v>0</v>
      </c>
      <c r="GE9" s="482">
        <f>IF(AND('6'!GF13=""),"",'6'!GF13)</f>
        <v>0</v>
      </c>
      <c r="GF9" s="482">
        <f>IF(AND('6'!GG13=""),"",'6'!GG13)</f>
        <v>0</v>
      </c>
      <c r="GG9" s="482">
        <f>IF(AND('6'!GH13=""),"",IF(AND('6'!GH13="-"),"",'6'!GH13))</f>
        <v>112</v>
      </c>
      <c r="GH9" s="50" t="str">
        <f>IF(AND(C9=""),"",VLOOKUP(B9,Register!$A$7:$CL$311,36,FALSE))</f>
        <v>NSO</v>
      </c>
      <c r="GI9" s="483" t="str">
        <f>IF(AND('6'!GL13=""),"",'6'!GL13)</f>
        <v/>
      </c>
      <c r="GJ9" s="173" t="str">
        <f>IF(AND('6'!FU13=""),"",'6'!FU13)</f>
        <v>mRrh.kZ</v>
      </c>
      <c r="GK9" s="173"/>
      <c r="GL9" s="173"/>
    </row>
    <row r="10" spans="1:194" ht="21">
      <c r="A10" s="480">
        <v>2</v>
      </c>
      <c r="B10" s="481">
        <f>IF(AND('6'!B14=""),"",'6'!B14)</f>
        <v>602</v>
      </c>
      <c r="C10" s="196" t="str">
        <f>IF(AND('6'!C14=""),"",'6'!C14)</f>
        <v>v'kksd</v>
      </c>
      <c r="D10" s="196" t="str">
        <f>IF(AND('6'!D14=""),"",'6'!D14)</f>
        <v>eksguyky</v>
      </c>
      <c r="E10" s="195">
        <f>IF(AND('6'!E14=""),"",'6'!E14)</f>
        <v>38763</v>
      </c>
      <c r="F10" s="482" t="str">
        <f>IF(AND('6'!F14=""),"",'6'!F14)</f>
        <v>C</v>
      </c>
      <c r="G10" s="482" t="str">
        <f>IF(AND('6'!G14=""),"",'6'!G14)</f>
        <v/>
      </c>
      <c r="H10" s="482" t="str">
        <f>IF(AND('6'!H14=""),"",'6'!H14)</f>
        <v/>
      </c>
      <c r="I10" s="482">
        <f>IF(AND('6'!I14=""),"",'6'!I14)</f>
        <v>0</v>
      </c>
      <c r="J10" s="482" t="str">
        <f>IF(AND('6'!J14=""),"",'6'!J14)</f>
        <v/>
      </c>
      <c r="K10" s="482">
        <f>IF(AND('6'!K14=""),"",'6'!K14)</f>
        <v>6</v>
      </c>
      <c r="L10" s="482" t="str">
        <f>IF(AND('6'!L14=""),"",'6'!L14)</f>
        <v/>
      </c>
      <c r="M10" s="482">
        <f>IF(AND('6'!M14=""),"",'6'!M14)</f>
        <v>6</v>
      </c>
      <c r="N10" s="482" t="str">
        <f>IF(AND('6'!N14=""),"",'6'!N14)</f>
        <v>C</v>
      </c>
      <c r="O10" s="482">
        <f>IF(AND('6'!O14=""),"",'6'!O14)</f>
        <v>14</v>
      </c>
      <c r="P10" s="482" t="str">
        <f>IF(AND('6'!P14=""),"",'6'!P14)</f>
        <v/>
      </c>
      <c r="Q10" s="482">
        <f>IF(AND('6'!Q14=""),"",'6'!Q14)</f>
        <v>14</v>
      </c>
      <c r="R10" s="482" t="str">
        <f>IF(AND('6'!R14=""),"",'6'!R14)</f>
        <v>D</v>
      </c>
      <c r="S10" s="482">
        <f>IF(AND('6'!S14=""),"",'6'!S14)</f>
        <v>5</v>
      </c>
      <c r="T10" s="482" t="str">
        <f>IF(AND('6'!T14=""),"",'6'!T14)</f>
        <v/>
      </c>
      <c r="U10" s="482">
        <f>IF(AND('6'!U14=""),"",'6'!U14)</f>
        <v>5</v>
      </c>
      <c r="V10" s="482" t="str">
        <f>IF(AND('6'!V14=""),"",'6'!V14)</f>
        <v>C</v>
      </c>
      <c r="W10" s="482">
        <f>IF(AND('6'!W14=""),"",'6'!W14)</f>
        <v>53</v>
      </c>
      <c r="X10" s="482" t="str">
        <f>IF(AND('6'!X14=""),"",'6'!X14)</f>
        <v/>
      </c>
      <c r="Y10" s="482">
        <f>IF(AND('6'!Y14=""),"",'6'!Y14)</f>
        <v>53</v>
      </c>
      <c r="Z10" s="482" t="str">
        <f>IF(AND('6'!Z14=""),"",'6'!Z14)</f>
        <v>C</v>
      </c>
      <c r="AA10" s="482">
        <f>IF(AND('6'!AA14=""),"",'6'!AA14)</f>
        <v>78</v>
      </c>
      <c r="AB10" s="482">
        <f>IF(AND('6'!AB14=""),"",'6'!AB14)</f>
        <v>0</v>
      </c>
      <c r="AC10" s="482">
        <f>IF(AND('6'!AC14=""),"",'6'!AC14)</f>
        <v>78</v>
      </c>
      <c r="AD10" s="482" t="str">
        <f>IF(AND('6'!AD14=""),"",'6'!AD14)</f>
        <v>D</v>
      </c>
      <c r="AE10" s="482" t="str">
        <f>IF(AND('6'!AE14=""),"",'6'!AE14)</f>
        <v>C</v>
      </c>
      <c r="AF10" s="482" t="str">
        <f>IF(AND('6'!AF14=""),"",'6'!AF14)</f>
        <v/>
      </c>
      <c r="AG10" s="482" t="str">
        <f>IF(AND('6'!AG14=""),"",'6'!AG14)</f>
        <v/>
      </c>
      <c r="AH10" s="482">
        <f>IF(AND('6'!AH14=""),"",'6'!AH14)</f>
        <v>0</v>
      </c>
      <c r="AI10" s="482" t="str">
        <f>IF(AND('6'!AI14=""),"",'6'!AI14)</f>
        <v/>
      </c>
      <c r="AJ10" s="482">
        <f>IF(AND('6'!AJ14=""),"",'6'!AJ14)</f>
        <v>6</v>
      </c>
      <c r="AK10" s="482" t="str">
        <f>IF(AND('6'!AK14=""),"",'6'!AK14)</f>
        <v/>
      </c>
      <c r="AL10" s="482">
        <f>IF(AND('6'!AL14=""),"",'6'!AL14)</f>
        <v>6</v>
      </c>
      <c r="AM10" s="482" t="str">
        <f>IF(AND('6'!AM14=""),"",'6'!AM14)</f>
        <v>C</v>
      </c>
      <c r="AN10" s="482">
        <f>IF(AND('6'!AN14=""),"",'6'!AN14)</f>
        <v>14</v>
      </c>
      <c r="AO10" s="482" t="str">
        <f>IF(AND('6'!AO14=""),"",'6'!AO14)</f>
        <v/>
      </c>
      <c r="AP10" s="482">
        <f>IF(AND('6'!AP14=""),"",'6'!AP14)</f>
        <v>14</v>
      </c>
      <c r="AQ10" s="482" t="str">
        <f>IF(AND('6'!AQ14=""),"",'6'!AQ14)</f>
        <v>D</v>
      </c>
      <c r="AR10" s="482">
        <f>IF(AND('6'!AR14=""),"",'6'!AR14)</f>
        <v>5</v>
      </c>
      <c r="AS10" s="482" t="str">
        <f>IF(AND('6'!AS14=""),"",'6'!AS14)</f>
        <v/>
      </c>
      <c r="AT10" s="482">
        <f>IF(AND('6'!AT14=""),"",'6'!AT14)</f>
        <v>5</v>
      </c>
      <c r="AU10" s="482" t="str">
        <f>IF(AND('6'!AU14=""),"",'6'!AU14)</f>
        <v>C</v>
      </c>
      <c r="AV10" s="482">
        <f>IF(AND('6'!AV14=""),"",'6'!AV14)</f>
        <v>53</v>
      </c>
      <c r="AW10" s="482" t="str">
        <f>IF(AND('6'!AW14=""),"",'6'!AW14)</f>
        <v/>
      </c>
      <c r="AX10" s="482">
        <f>IF(AND('6'!AX14=""),"",'6'!AX14)</f>
        <v>53</v>
      </c>
      <c r="AY10" s="482" t="str">
        <f>IF(AND('6'!AY14=""),"",'6'!AY14)</f>
        <v>C</v>
      </c>
      <c r="AZ10" s="482">
        <f>IF(AND('6'!AZ14=""),"",'6'!AZ14)</f>
        <v>78</v>
      </c>
      <c r="BA10" s="482">
        <f>IF(AND('6'!BA14=""),"",'6'!BA14)</f>
        <v>0</v>
      </c>
      <c r="BB10" s="482">
        <f>IF(AND('6'!BB14=""),"",'6'!BB14)</f>
        <v>78</v>
      </c>
      <c r="BC10" s="482" t="str">
        <f>IF(AND('6'!BC14=""),"",'6'!BC14)</f>
        <v>D</v>
      </c>
      <c r="BD10" s="482" t="str">
        <f>IF(AND('6'!BD14=""),"",'6'!BD14)</f>
        <v>C</v>
      </c>
      <c r="BE10" s="482" t="str">
        <f>IF(AND('6'!BE14=""),"",'6'!BE14)</f>
        <v/>
      </c>
      <c r="BF10" s="482" t="str">
        <f>IF(AND('6'!BF14=""),"",'6'!BF14)</f>
        <v/>
      </c>
      <c r="BG10" s="482">
        <f>IF(AND('6'!BG14=""),"",'6'!BG14)</f>
        <v>0</v>
      </c>
      <c r="BH10" s="482" t="str">
        <f>IF(AND('6'!BH14=""),"",'6'!BH14)</f>
        <v/>
      </c>
      <c r="BI10" s="482">
        <f>IF(AND('6'!BI14=""),"",'6'!BI14)</f>
        <v>6</v>
      </c>
      <c r="BJ10" s="482" t="str">
        <f>IF(AND('6'!BJ14=""),"",'6'!BJ14)</f>
        <v/>
      </c>
      <c r="BK10" s="482">
        <f>IF(AND('6'!BK14=""),"",'6'!BK14)</f>
        <v>6</v>
      </c>
      <c r="BL10" s="482" t="str">
        <f>IF(AND('6'!BL14=""),"",'6'!BL14)</f>
        <v>C</v>
      </c>
      <c r="BM10" s="482">
        <f>IF(AND('6'!BM14=""),"",'6'!BM14)</f>
        <v>14</v>
      </c>
      <c r="BN10" s="482" t="str">
        <f>IF(AND('6'!BN14=""),"",'6'!BN14)</f>
        <v/>
      </c>
      <c r="BO10" s="482">
        <f>IF(AND('6'!BO14=""),"",'6'!BO14)</f>
        <v>14</v>
      </c>
      <c r="BP10" s="482" t="str">
        <f>IF(AND('6'!BP14=""),"",'6'!BP14)</f>
        <v>D</v>
      </c>
      <c r="BQ10" s="482">
        <f>IF(AND('6'!BQ14=""),"",'6'!BQ14)</f>
        <v>5</v>
      </c>
      <c r="BR10" s="482" t="str">
        <f>IF(AND('6'!BR14=""),"",'6'!BR14)</f>
        <v/>
      </c>
      <c r="BS10" s="482">
        <f>IF(AND('6'!BS14=""),"",'6'!BS14)</f>
        <v>5</v>
      </c>
      <c r="BT10" s="482" t="str">
        <f>IF(AND('6'!BT14=""),"",'6'!BT14)</f>
        <v>C</v>
      </c>
      <c r="BU10" s="482">
        <f>IF(AND('6'!BU14=""),"",'6'!BU14)</f>
        <v>53</v>
      </c>
      <c r="BV10" s="482" t="str">
        <f>IF(AND('6'!BV14=""),"",'6'!BV14)</f>
        <v/>
      </c>
      <c r="BW10" s="482">
        <f>IF(AND('6'!BW14=""),"",'6'!BW14)</f>
        <v>53</v>
      </c>
      <c r="BX10" s="482" t="str">
        <f>IF(AND('6'!BX14=""),"",'6'!BX14)</f>
        <v>C</v>
      </c>
      <c r="BY10" s="482">
        <f>IF(AND('6'!BY14=""),"",'6'!BY14)</f>
        <v>78</v>
      </c>
      <c r="BZ10" s="482">
        <f>IF(AND('6'!BZ14=""),"",'6'!BZ14)</f>
        <v>0</v>
      </c>
      <c r="CA10" s="482">
        <f>IF(AND('6'!CA14=""),"",'6'!CA14)</f>
        <v>78</v>
      </c>
      <c r="CB10" s="482" t="str">
        <f>IF(AND('6'!CB14=""),"",'6'!CB14)</f>
        <v>D</v>
      </c>
      <c r="CC10" s="482" t="str">
        <f>IF(AND('6'!CC14=""),"",'6'!CC14)</f>
        <v>C</v>
      </c>
      <c r="CD10" s="482" t="str">
        <f>IF(AND('6'!CD14=""),"",'6'!CD14)</f>
        <v/>
      </c>
      <c r="CE10" s="482" t="str">
        <f>IF(AND('6'!CE14=""),"",'6'!CE14)</f>
        <v/>
      </c>
      <c r="CF10" s="482">
        <f>IF(AND('6'!CF14=""),"",'6'!CF14)</f>
        <v>0</v>
      </c>
      <c r="CG10" s="482" t="str">
        <f>IF(AND('6'!CG14=""),"",'6'!CG14)</f>
        <v/>
      </c>
      <c r="CH10" s="482">
        <f>IF(AND('6'!CH14=""),"",'6'!CH14)</f>
        <v>6</v>
      </c>
      <c r="CI10" s="482" t="str">
        <f>IF(AND('6'!CI14=""),"",'6'!CI14)</f>
        <v/>
      </c>
      <c r="CJ10" s="482">
        <f>IF(AND('6'!CJ14=""),"",'6'!CJ14)</f>
        <v>6</v>
      </c>
      <c r="CK10" s="482" t="str">
        <f>IF(AND('6'!CK14=""),"",'6'!CK14)</f>
        <v>C</v>
      </c>
      <c r="CL10" s="482">
        <f>IF(AND('6'!CL14=""),"",'6'!CL14)</f>
        <v>14</v>
      </c>
      <c r="CM10" s="482" t="str">
        <f>IF(AND('6'!CM14=""),"",'6'!CM14)</f>
        <v/>
      </c>
      <c r="CN10" s="482">
        <f>IF(AND('6'!CN14=""),"",'6'!CN14)</f>
        <v>14</v>
      </c>
      <c r="CO10" s="482" t="str">
        <f>IF(AND('6'!CO14=""),"",'6'!CO14)</f>
        <v>D</v>
      </c>
      <c r="CP10" s="482">
        <f>IF(AND('6'!CP14=""),"",'6'!CP14)</f>
        <v>5</v>
      </c>
      <c r="CQ10" s="482" t="str">
        <f>IF(AND('6'!CQ14=""),"",'6'!CQ14)</f>
        <v/>
      </c>
      <c r="CR10" s="482">
        <f>IF(AND('6'!CR14=""),"",'6'!CR14)</f>
        <v>5</v>
      </c>
      <c r="CS10" s="482" t="str">
        <f>IF(AND('6'!CS14=""),"",'6'!CS14)</f>
        <v>C</v>
      </c>
      <c r="CT10" s="482">
        <f>IF(AND('6'!CT14=""),"",'6'!CT14)</f>
        <v>53</v>
      </c>
      <c r="CU10" s="482" t="str">
        <f>IF(AND('6'!CU14=""),"",'6'!CU14)</f>
        <v/>
      </c>
      <c r="CV10" s="482">
        <f>IF(AND('6'!CV14=""),"",'6'!CV14)</f>
        <v>53</v>
      </c>
      <c r="CW10" s="482" t="str">
        <f>IF(AND('6'!CW14=""),"",'6'!CW14)</f>
        <v>C</v>
      </c>
      <c r="CX10" s="482">
        <f>IF(AND('6'!CX14=""),"",'6'!CX14)</f>
        <v>78</v>
      </c>
      <c r="CY10" s="482">
        <f>IF(AND('6'!CY14=""),"",'6'!CY14)</f>
        <v>0</v>
      </c>
      <c r="CZ10" s="482">
        <f>IF(AND('6'!CZ14=""),"",'6'!CZ14)</f>
        <v>78</v>
      </c>
      <c r="DA10" s="482" t="str">
        <f>IF(AND('6'!DA14=""),"",'6'!DA14)</f>
        <v>D</v>
      </c>
      <c r="DB10" s="482" t="str">
        <f>IF(AND('6'!DB14=""),"",'6'!DB14)</f>
        <v>C</v>
      </c>
      <c r="DC10" s="482" t="str">
        <f>IF(AND('6'!DC14=""),"",'6'!DC14)</f>
        <v/>
      </c>
      <c r="DD10" s="482" t="str">
        <f>IF(AND('6'!DD14=""),"",'6'!DD14)</f>
        <v/>
      </c>
      <c r="DE10" s="482">
        <f>IF(AND('6'!DE14=""),"",'6'!DE14)</f>
        <v>0</v>
      </c>
      <c r="DF10" s="482" t="str">
        <f>IF(AND('6'!DF14=""),"",'6'!DF14)</f>
        <v/>
      </c>
      <c r="DG10" s="482">
        <f>IF(AND('6'!DG14=""),"",'6'!DG14)</f>
        <v>6</v>
      </c>
      <c r="DH10" s="482" t="str">
        <f>IF(AND('6'!DH14=""),"",'6'!DH14)</f>
        <v/>
      </c>
      <c r="DI10" s="482">
        <f>IF(AND('6'!DI14=""),"",'6'!DI14)</f>
        <v>6</v>
      </c>
      <c r="DJ10" s="482" t="str">
        <f>IF(AND('6'!DJ14=""),"",'6'!DJ14)</f>
        <v>C</v>
      </c>
      <c r="DK10" s="482">
        <f>IF(AND('6'!DK14=""),"",'6'!DK14)</f>
        <v>14</v>
      </c>
      <c r="DL10" s="482" t="str">
        <f>IF(AND('6'!DL14=""),"",'6'!DL14)</f>
        <v/>
      </c>
      <c r="DM10" s="482">
        <f>IF(AND('6'!DM14=""),"",'6'!DM14)</f>
        <v>14</v>
      </c>
      <c r="DN10" s="482" t="str">
        <f>IF(AND('6'!DN14=""),"",'6'!DN14)</f>
        <v>D</v>
      </c>
      <c r="DO10" s="482">
        <f>IF(AND('6'!DO14=""),"",'6'!DO14)</f>
        <v>5</v>
      </c>
      <c r="DP10" s="482" t="str">
        <f>IF(AND('6'!DP14=""),"",'6'!DP14)</f>
        <v/>
      </c>
      <c r="DQ10" s="482">
        <f>IF(AND('6'!DQ14=""),"",'6'!DQ14)</f>
        <v>5</v>
      </c>
      <c r="DR10" s="482" t="str">
        <f>IF(AND('6'!DR14=""),"",'6'!DR14)</f>
        <v>C</v>
      </c>
      <c r="DS10" s="482">
        <f>IF(AND('6'!DS14=""),"",'6'!DS14)</f>
        <v>53</v>
      </c>
      <c r="DT10" s="482" t="str">
        <f>IF(AND('6'!DT14=""),"",'6'!DT14)</f>
        <v/>
      </c>
      <c r="DU10" s="482">
        <f>IF(AND('6'!DU14=""),"",'6'!DU14)</f>
        <v>53</v>
      </c>
      <c r="DV10" s="482" t="str">
        <f>IF(AND('6'!DV14=""),"",'6'!DV14)</f>
        <v>C</v>
      </c>
      <c r="DW10" s="482">
        <f>IF(AND('6'!DW14=""),"",'6'!DW14)</f>
        <v>78</v>
      </c>
      <c r="DX10" s="482">
        <f>IF(AND('6'!DX14=""),"",'6'!DX14)</f>
        <v>0</v>
      </c>
      <c r="DY10" s="482">
        <f>IF(AND('6'!DY14=""),"",'6'!DY14)</f>
        <v>78</v>
      </c>
      <c r="DZ10" s="482" t="str">
        <f>IF(AND('6'!DZ14=""),"",'6'!DZ14)</f>
        <v>D</v>
      </c>
      <c r="EA10" s="482" t="str">
        <f>IF(AND('6'!EA14=""),"",'6'!EA14)</f>
        <v>C</v>
      </c>
      <c r="EB10" s="482" t="str">
        <f>IF(AND('6'!EB14=""),"",'6'!EB14)</f>
        <v/>
      </c>
      <c r="EC10" s="482" t="str">
        <f>IF(AND('6'!EC14=""),"",'6'!EC14)</f>
        <v/>
      </c>
      <c r="ED10" s="482">
        <f>IF(AND('6'!ED14=""),"",'6'!ED14)</f>
        <v>0</v>
      </c>
      <c r="EE10" s="482" t="str">
        <f>IF(AND('6'!EE14=""),"",'6'!EE14)</f>
        <v/>
      </c>
      <c r="EF10" s="482">
        <f>IF(AND('6'!EF14=""),"",'6'!EF14)</f>
        <v>6</v>
      </c>
      <c r="EG10" s="482" t="str">
        <f>IF(AND('6'!EG14=""),"",'6'!EG14)</f>
        <v/>
      </c>
      <c r="EH10" s="482">
        <f>IF(AND('6'!EH14=""),"",'6'!EH14)</f>
        <v>6</v>
      </c>
      <c r="EI10" s="482" t="str">
        <f>IF(AND('6'!EI14=""),"",'6'!EI14)</f>
        <v>C</v>
      </c>
      <c r="EJ10" s="482">
        <f>IF(AND('6'!EJ14=""),"",'6'!EJ14)</f>
        <v>14</v>
      </c>
      <c r="EK10" s="482" t="str">
        <f>IF(AND('6'!EK14=""),"",'6'!EK14)</f>
        <v/>
      </c>
      <c r="EL10" s="482">
        <f>IF(AND('6'!EL14=""),"",'6'!EL14)</f>
        <v>14</v>
      </c>
      <c r="EM10" s="482" t="str">
        <f>IF(AND('6'!EM14=""),"",'6'!EM14)</f>
        <v>D</v>
      </c>
      <c r="EN10" s="482">
        <f>IF(AND('6'!EN14=""),"",'6'!EN14)</f>
        <v>5</v>
      </c>
      <c r="EO10" s="482" t="str">
        <f>IF(AND('6'!EO14=""),"",'6'!EO14)</f>
        <v/>
      </c>
      <c r="EP10" s="482">
        <f>IF(AND('6'!EP14=""),"",'6'!EP14)</f>
        <v>5</v>
      </c>
      <c r="EQ10" s="482" t="str">
        <f>IF(AND('6'!EQ14=""),"",'6'!EQ14)</f>
        <v>C</v>
      </c>
      <c r="ER10" s="482">
        <f>IF(AND('6'!ER14=""),"",'6'!ER14)</f>
        <v>53</v>
      </c>
      <c r="ES10" s="482" t="str">
        <f>IF(AND('6'!ES14=""),"",'6'!ES14)</f>
        <v/>
      </c>
      <c r="ET10" s="482">
        <f>IF(AND('6'!ET14=""),"",'6'!ET14)</f>
        <v>53</v>
      </c>
      <c r="EU10" s="482" t="str">
        <f>IF(AND('6'!EU14=""),"",'6'!EU14)</f>
        <v>C</v>
      </c>
      <c r="EV10" s="482">
        <f>IF(AND('6'!EV14=""),"",'6'!EV14)</f>
        <v>78</v>
      </c>
      <c r="EW10" s="482">
        <f>IF(AND('6'!EW14=""),"",'6'!EW14)</f>
        <v>0</v>
      </c>
      <c r="EX10" s="482">
        <f>IF(AND('6'!EX14=""),"",'6'!EX14)</f>
        <v>78</v>
      </c>
      <c r="EY10" s="482" t="str">
        <f>IF(AND('6'!EY14=""),"",'6'!EY14)</f>
        <v>D</v>
      </c>
      <c r="EZ10" s="482">
        <f>IF(AND('6'!EZ14=""),"",'6'!EZ14)</f>
        <v>16</v>
      </c>
      <c r="FA10" s="482">
        <f>IF(AND('6'!FA14=""),"",'6'!FA14)</f>
        <v>17</v>
      </c>
      <c r="FB10" s="482">
        <f>IF(AND('6'!FB14=""),"",'6'!FB14)</f>
        <v>17</v>
      </c>
      <c r="FC10" s="482">
        <f>IF(AND('6'!FC14=""),"",'6'!FC14)</f>
        <v>16</v>
      </c>
      <c r="FD10" s="482">
        <f>IF(AND('6'!FD14=""),"",'6'!FD14)</f>
        <v>17</v>
      </c>
      <c r="FE10" s="482">
        <f>IF(AND('6'!FE14=""),"",'6'!FE14)</f>
        <v>83</v>
      </c>
      <c r="FF10" s="482" t="str">
        <f>IF(AND('6'!FF14=""),"",'6'!FF14)</f>
        <v>A</v>
      </c>
      <c r="FG10" s="482">
        <f>IF(AND('6'!FG14=""),"",'6'!FG14)</f>
        <v>17</v>
      </c>
      <c r="FH10" s="482">
        <f>IF(AND('6'!FH14=""),"",'6'!FH14)</f>
        <v>17</v>
      </c>
      <c r="FI10" s="482">
        <f>IF(AND('6'!FI14=""),"",'6'!FI14)</f>
        <v>16</v>
      </c>
      <c r="FJ10" s="482">
        <f>IF(AND('6'!FJ14=""),"",'6'!FJ14)</f>
        <v>16</v>
      </c>
      <c r="FK10" s="482">
        <f>IF(AND('6'!FK14=""),"",'6'!FK14)</f>
        <v>17</v>
      </c>
      <c r="FL10" s="482">
        <f>IF(AND('6'!FL14=""),"",'6'!FL14)</f>
        <v>83</v>
      </c>
      <c r="FM10" s="482" t="str">
        <f>IF(AND('6'!FM14=""),"",'6'!FM14)</f>
        <v>A</v>
      </c>
      <c r="FN10" s="482">
        <f>IF(AND('6'!FN14=""),"",'6'!FN14)</f>
        <v>18</v>
      </c>
      <c r="FO10" s="482">
        <f>IF(AND('6'!FO14=""),"",'6'!FO14)</f>
        <v>17</v>
      </c>
      <c r="FP10" s="482">
        <f>IF(AND('6'!FP14=""),"",'6'!FP14)</f>
        <v>17</v>
      </c>
      <c r="FQ10" s="482">
        <f>IF(AND('6'!FQ14=""),"",'6'!FQ14)</f>
        <v>17</v>
      </c>
      <c r="FR10" s="482">
        <f>IF(AND('6'!FR14=""),"",'6'!FR14)</f>
        <v>18</v>
      </c>
      <c r="FS10" s="482">
        <f>IF(AND('6'!FS14=""),"",'6'!FS14)</f>
        <v>87</v>
      </c>
      <c r="FT10" s="482" t="str">
        <f>IF(AND('6'!FT14=""),"",'6'!FT14)</f>
        <v>A</v>
      </c>
      <c r="FU10" s="482">
        <f>IF(AND('6'!FV14=""),"",'6'!FV14)</f>
        <v>14</v>
      </c>
      <c r="FV10" s="482">
        <f>IF(AND('6'!FW14=""),"",'6'!FW14)</f>
        <v>20</v>
      </c>
      <c r="FW10" s="482">
        <f>IF(AND('6'!FX14=""),"",'6'!FX14)</f>
        <v>50</v>
      </c>
      <c r="FX10" s="482">
        <f>IF(AND('6'!FY14=""),"",'6'!FY14)</f>
        <v>50</v>
      </c>
      <c r="FY10" s="482">
        <f>IF(AND('6'!FZ14=""),"",'6'!FZ14)</f>
        <v>0</v>
      </c>
      <c r="FZ10" s="482">
        <f>IF(AND('6'!GA14=""),"",'6'!GA14)</f>
        <v>0</v>
      </c>
      <c r="GA10" s="482">
        <f>IF(AND('6'!GB14=""),"",'6'!GB14)</f>
        <v>0</v>
      </c>
      <c r="GB10" s="482">
        <f>IF(AND('6'!GC14=""),"",'6'!GC14)</f>
        <v>0</v>
      </c>
      <c r="GC10" s="482">
        <f>IF(AND('6'!GD14=""),"",'6'!GD14)</f>
        <v>0</v>
      </c>
      <c r="GD10" s="482">
        <f>IF(AND('6'!GE14=""),"",'6'!GE14)</f>
        <v>0</v>
      </c>
      <c r="GE10" s="482">
        <f>IF(AND('6'!GF14=""),"",'6'!GF14)</f>
        <v>0</v>
      </c>
      <c r="GF10" s="482">
        <f>IF(AND('6'!GG14=""),"",'6'!GG14)</f>
        <v>0</v>
      </c>
      <c r="GG10" s="482">
        <f>IF(AND('6'!GH14=""),"",IF(AND('6'!GH14="-"),"",'6'!GH14))</f>
        <v>114</v>
      </c>
      <c r="GH10" s="50">
        <f>IF(AND(C10=""),"",VLOOKUP(B10,Register!$A$7:$CL$311,36,FALSE))</f>
        <v>0</v>
      </c>
      <c r="GI10" s="483" t="str">
        <f>IF(AND('6'!GL14=""),"",'6'!GL14)</f>
        <v>pr`FkZ</v>
      </c>
      <c r="GJ10" s="173" t="str">
        <f>IF(AND('6'!FU14=""),"",'6'!FU14)</f>
        <v>mRrh.kZ</v>
      </c>
      <c r="GK10" s="173"/>
      <c r="GL10" s="173"/>
    </row>
    <row r="11" spans="1:194" ht="21">
      <c r="A11" s="480">
        <v>3</v>
      </c>
      <c r="B11" s="481">
        <f>IF(AND('6'!B15=""),"",'6'!B15)</f>
        <v>603</v>
      </c>
      <c r="C11" s="196" t="str">
        <f>IF(AND('6'!C15=""),"",'6'!C15)</f>
        <v>txnh'k</v>
      </c>
      <c r="D11" s="196" t="str">
        <f>IF(AND('6'!D15=""),"",'6'!D15)</f>
        <v>/kUukjke</v>
      </c>
      <c r="E11" s="195">
        <f>IF(AND('6'!E15=""),"",'6'!E15)</f>
        <v>38701</v>
      </c>
      <c r="F11" s="482" t="str">
        <f>IF(AND('6'!F15=""),"",'6'!F15)</f>
        <v>C</v>
      </c>
      <c r="G11" s="482" t="str">
        <f>IF(AND('6'!G15=""),"",'6'!G15)</f>
        <v/>
      </c>
      <c r="H11" s="482" t="str">
        <f>IF(AND('6'!H15=""),"",'6'!H15)</f>
        <v/>
      </c>
      <c r="I11" s="482">
        <f>IF(AND('6'!I15=""),"",'6'!I15)</f>
        <v>0</v>
      </c>
      <c r="J11" s="482" t="str">
        <f>IF(AND('6'!J15=""),"",'6'!J15)</f>
        <v/>
      </c>
      <c r="K11" s="482">
        <f>IF(AND('6'!K15=""),"",'6'!K15)</f>
        <v>6</v>
      </c>
      <c r="L11" s="482" t="str">
        <f>IF(AND('6'!L15=""),"",'6'!L15)</f>
        <v/>
      </c>
      <c r="M11" s="482">
        <f>IF(AND('6'!M15=""),"",'6'!M15)</f>
        <v>6</v>
      </c>
      <c r="N11" s="482" t="str">
        <f>IF(AND('6'!N15=""),"",'6'!N15)</f>
        <v>C</v>
      </c>
      <c r="O11" s="482">
        <f>IF(AND('6'!O15=""),"",'6'!O15)</f>
        <v>16</v>
      </c>
      <c r="P11" s="482" t="str">
        <f>IF(AND('6'!P15=""),"",'6'!P15)</f>
        <v/>
      </c>
      <c r="Q11" s="482">
        <f>IF(AND('6'!Q15=""),"",'6'!Q15)</f>
        <v>16</v>
      </c>
      <c r="R11" s="482" t="str">
        <f>IF(AND('6'!R15=""),"",'6'!R15)</f>
        <v>D</v>
      </c>
      <c r="S11" s="482">
        <f>IF(AND('6'!S15=""),"",'6'!S15)</f>
        <v>7</v>
      </c>
      <c r="T11" s="482" t="str">
        <f>IF(AND('6'!T15=""),"",'6'!T15)</f>
        <v/>
      </c>
      <c r="U11" s="482">
        <f>IF(AND('6'!U15=""),"",'6'!U15)</f>
        <v>7</v>
      </c>
      <c r="V11" s="482" t="str">
        <f>IF(AND('6'!V15=""),"",'6'!V15)</f>
        <v>B</v>
      </c>
      <c r="W11" s="482">
        <f>IF(AND('6'!W15=""),"",'6'!W15)</f>
        <v>49</v>
      </c>
      <c r="X11" s="482" t="str">
        <f>IF(AND('6'!X15=""),"",'6'!X15)</f>
        <v/>
      </c>
      <c r="Y11" s="482">
        <f>IF(AND('6'!Y15=""),"",'6'!Y15)</f>
        <v>49</v>
      </c>
      <c r="Z11" s="482" t="str">
        <f>IF(AND('6'!Z15=""),"",'6'!Z15)</f>
        <v>C</v>
      </c>
      <c r="AA11" s="482">
        <f>IF(AND('6'!AA15=""),"",'6'!AA15)</f>
        <v>78</v>
      </c>
      <c r="AB11" s="482">
        <f>IF(AND('6'!AB15=""),"",'6'!AB15)</f>
        <v>0</v>
      </c>
      <c r="AC11" s="482">
        <f>IF(AND('6'!AC15=""),"",'6'!AC15)</f>
        <v>78</v>
      </c>
      <c r="AD11" s="482" t="str">
        <f>IF(AND('6'!AD15=""),"",'6'!AD15)</f>
        <v>D</v>
      </c>
      <c r="AE11" s="482" t="str">
        <f>IF(AND('6'!AE15=""),"",'6'!AE15)</f>
        <v>C</v>
      </c>
      <c r="AF11" s="482" t="str">
        <f>IF(AND('6'!AF15=""),"",'6'!AF15)</f>
        <v/>
      </c>
      <c r="AG11" s="482" t="str">
        <f>IF(AND('6'!AG15=""),"",'6'!AG15)</f>
        <v/>
      </c>
      <c r="AH11" s="482">
        <f>IF(AND('6'!AH15=""),"",'6'!AH15)</f>
        <v>0</v>
      </c>
      <c r="AI11" s="482" t="str">
        <f>IF(AND('6'!AI15=""),"",'6'!AI15)</f>
        <v/>
      </c>
      <c r="AJ11" s="482">
        <f>IF(AND('6'!AJ15=""),"",'6'!AJ15)</f>
        <v>6</v>
      </c>
      <c r="AK11" s="482" t="str">
        <f>IF(AND('6'!AK15=""),"",'6'!AK15)</f>
        <v/>
      </c>
      <c r="AL11" s="482">
        <f>IF(AND('6'!AL15=""),"",'6'!AL15)</f>
        <v>6</v>
      </c>
      <c r="AM11" s="482" t="str">
        <f>IF(AND('6'!AM15=""),"",'6'!AM15)</f>
        <v>C</v>
      </c>
      <c r="AN11" s="482">
        <f>IF(AND('6'!AN15=""),"",'6'!AN15)</f>
        <v>16</v>
      </c>
      <c r="AO11" s="482" t="str">
        <f>IF(AND('6'!AO15=""),"",'6'!AO15)</f>
        <v/>
      </c>
      <c r="AP11" s="482">
        <f>IF(AND('6'!AP15=""),"",'6'!AP15)</f>
        <v>16</v>
      </c>
      <c r="AQ11" s="482" t="str">
        <f>IF(AND('6'!AQ15=""),"",'6'!AQ15)</f>
        <v>D</v>
      </c>
      <c r="AR11" s="482">
        <f>IF(AND('6'!AR15=""),"",'6'!AR15)</f>
        <v>7</v>
      </c>
      <c r="AS11" s="482" t="str">
        <f>IF(AND('6'!AS15=""),"",'6'!AS15)</f>
        <v/>
      </c>
      <c r="AT11" s="482">
        <f>IF(AND('6'!AT15=""),"",'6'!AT15)</f>
        <v>7</v>
      </c>
      <c r="AU11" s="482" t="str">
        <f>IF(AND('6'!AU15=""),"",'6'!AU15)</f>
        <v>B</v>
      </c>
      <c r="AV11" s="482">
        <f>IF(AND('6'!AV15=""),"",'6'!AV15)</f>
        <v>49</v>
      </c>
      <c r="AW11" s="482" t="str">
        <f>IF(AND('6'!AW15=""),"",'6'!AW15)</f>
        <v/>
      </c>
      <c r="AX11" s="482">
        <f>IF(AND('6'!AX15=""),"",'6'!AX15)</f>
        <v>49</v>
      </c>
      <c r="AY11" s="482" t="str">
        <f>IF(AND('6'!AY15=""),"",'6'!AY15)</f>
        <v>C</v>
      </c>
      <c r="AZ11" s="482">
        <f>IF(AND('6'!AZ15=""),"",'6'!AZ15)</f>
        <v>78</v>
      </c>
      <c r="BA11" s="482">
        <f>IF(AND('6'!BA15=""),"",'6'!BA15)</f>
        <v>0</v>
      </c>
      <c r="BB11" s="482">
        <f>IF(AND('6'!BB15=""),"",'6'!BB15)</f>
        <v>78</v>
      </c>
      <c r="BC11" s="482" t="str">
        <f>IF(AND('6'!BC15=""),"",'6'!BC15)</f>
        <v>D</v>
      </c>
      <c r="BD11" s="482" t="str">
        <f>IF(AND('6'!BD15=""),"",'6'!BD15)</f>
        <v>C</v>
      </c>
      <c r="BE11" s="482" t="str">
        <f>IF(AND('6'!BE15=""),"",'6'!BE15)</f>
        <v/>
      </c>
      <c r="BF11" s="482" t="str">
        <f>IF(AND('6'!BF15=""),"",'6'!BF15)</f>
        <v/>
      </c>
      <c r="BG11" s="482">
        <f>IF(AND('6'!BG15=""),"",'6'!BG15)</f>
        <v>0</v>
      </c>
      <c r="BH11" s="482" t="str">
        <f>IF(AND('6'!BH15=""),"",'6'!BH15)</f>
        <v/>
      </c>
      <c r="BI11" s="482">
        <f>IF(AND('6'!BI15=""),"",'6'!BI15)</f>
        <v>6</v>
      </c>
      <c r="BJ11" s="482" t="str">
        <f>IF(AND('6'!BJ15=""),"",'6'!BJ15)</f>
        <v/>
      </c>
      <c r="BK11" s="482">
        <f>IF(AND('6'!BK15=""),"",'6'!BK15)</f>
        <v>6</v>
      </c>
      <c r="BL11" s="482" t="str">
        <f>IF(AND('6'!BL15=""),"",'6'!BL15)</f>
        <v>C</v>
      </c>
      <c r="BM11" s="482">
        <f>IF(AND('6'!BM15=""),"",'6'!BM15)</f>
        <v>16</v>
      </c>
      <c r="BN11" s="482" t="str">
        <f>IF(AND('6'!BN15=""),"",'6'!BN15)</f>
        <v/>
      </c>
      <c r="BO11" s="482">
        <f>IF(AND('6'!BO15=""),"",'6'!BO15)</f>
        <v>16</v>
      </c>
      <c r="BP11" s="482" t="str">
        <f>IF(AND('6'!BP15=""),"",'6'!BP15)</f>
        <v>D</v>
      </c>
      <c r="BQ11" s="482">
        <f>IF(AND('6'!BQ15=""),"",'6'!BQ15)</f>
        <v>7</v>
      </c>
      <c r="BR11" s="482" t="str">
        <f>IF(AND('6'!BR15=""),"",'6'!BR15)</f>
        <v/>
      </c>
      <c r="BS11" s="482">
        <f>IF(AND('6'!BS15=""),"",'6'!BS15)</f>
        <v>7</v>
      </c>
      <c r="BT11" s="482" t="str">
        <f>IF(AND('6'!BT15=""),"",'6'!BT15)</f>
        <v>B</v>
      </c>
      <c r="BU11" s="482">
        <f>IF(AND('6'!BU15=""),"",'6'!BU15)</f>
        <v>49</v>
      </c>
      <c r="BV11" s="482" t="str">
        <f>IF(AND('6'!BV15=""),"",'6'!BV15)</f>
        <v/>
      </c>
      <c r="BW11" s="482">
        <f>IF(AND('6'!BW15=""),"",'6'!BW15)</f>
        <v>49</v>
      </c>
      <c r="BX11" s="482" t="str">
        <f>IF(AND('6'!BX15=""),"",'6'!BX15)</f>
        <v>C</v>
      </c>
      <c r="BY11" s="482">
        <f>IF(AND('6'!BY15=""),"",'6'!BY15)</f>
        <v>78</v>
      </c>
      <c r="BZ11" s="482">
        <f>IF(AND('6'!BZ15=""),"",'6'!BZ15)</f>
        <v>0</v>
      </c>
      <c r="CA11" s="482">
        <f>IF(AND('6'!CA15=""),"",'6'!CA15)</f>
        <v>78</v>
      </c>
      <c r="CB11" s="482" t="str">
        <f>IF(AND('6'!CB15=""),"",'6'!CB15)</f>
        <v>D</v>
      </c>
      <c r="CC11" s="482" t="str">
        <f>IF(AND('6'!CC15=""),"",'6'!CC15)</f>
        <v>C</v>
      </c>
      <c r="CD11" s="482" t="str">
        <f>IF(AND('6'!CD15=""),"",'6'!CD15)</f>
        <v/>
      </c>
      <c r="CE11" s="482" t="str">
        <f>IF(AND('6'!CE15=""),"",'6'!CE15)</f>
        <v/>
      </c>
      <c r="CF11" s="482">
        <f>IF(AND('6'!CF15=""),"",'6'!CF15)</f>
        <v>0</v>
      </c>
      <c r="CG11" s="482" t="str">
        <f>IF(AND('6'!CG15=""),"",'6'!CG15)</f>
        <v/>
      </c>
      <c r="CH11" s="482">
        <f>IF(AND('6'!CH15=""),"",'6'!CH15)</f>
        <v>6</v>
      </c>
      <c r="CI11" s="482" t="str">
        <f>IF(AND('6'!CI15=""),"",'6'!CI15)</f>
        <v/>
      </c>
      <c r="CJ11" s="482">
        <f>IF(AND('6'!CJ15=""),"",'6'!CJ15)</f>
        <v>6</v>
      </c>
      <c r="CK11" s="482" t="str">
        <f>IF(AND('6'!CK15=""),"",'6'!CK15)</f>
        <v>C</v>
      </c>
      <c r="CL11" s="482">
        <f>IF(AND('6'!CL15=""),"",'6'!CL15)</f>
        <v>16</v>
      </c>
      <c r="CM11" s="482" t="str">
        <f>IF(AND('6'!CM15=""),"",'6'!CM15)</f>
        <v/>
      </c>
      <c r="CN11" s="482">
        <f>IF(AND('6'!CN15=""),"",'6'!CN15)</f>
        <v>16</v>
      </c>
      <c r="CO11" s="482" t="str">
        <f>IF(AND('6'!CO15=""),"",'6'!CO15)</f>
        <v>D</v>
      </c>
      <c r="CP11" s="482">
        <f>IF(AND('6'!CP15=""),"",'6'!CP15)</f>
        <v>7</v>
      </c>
      <c r="CQ11" s="482" t="str">
        <f>IF(AND('6'!CQ15=""),"",'6'!CQ15)</f>
        <v/>
      </c>
      <c r="CR11" s="482">
        <f>IF(AND('6'!CR15=""),"",'6'!CR15)</f>
        <v>7</v>
      </c>
      <c r="CS11" s="482" t="str">
        <f>IF(AND('6'!CS15=""),"",'6'!CS15)</f>
        <v>B</v>
      </c>
      <c r="CT11" s="482">
        <f>IF(AND('6'!CT15=""),"",'6'!CT15)</f>
        <v>49</v>
      </c>
      <c r="CU11" s="482" t="str">
        <f>IF(AND('6'!CU15=""),"",'6'!CU15)</f>
        <v/>
      </c>
      <c r="CV11" s="482">
        <f>IF(AND('6'!CV15=""),"",'6'!CV15)</f>
        <v>49</v>
      </c>
      <c r="CW11" s="482" t="str">
        <f>IF(AND('6'!CW15=""),"",'6'!CW15)</f>
        <v>C</v>
      </c>
      <c r="CX11" s="482">
        <f>IF(AND('6'!CX15=""),"",'6'!CX15)</f>
        <v>78</v>
      </c>
      <c r="CY11" s="482">
        <f>IF(AND('6'!CY15=""),"",'6'!CY15)</f>
        <v>0</v>
      </c>
      <c r="CZ11" s="482">
        <f>IF(AND('6'!CZ15=""),"",'6'!CZ15)</f>
        <v>78</v>
      </c>
      <c r="DA11" s="482" t="str">
        <f>IF(AND('6'!DA15=""),"",'6'!DA15)</f>
        <v>D</v>
      </c>
      <c r="DB11" s="482" t="str">
        <f>IF(AND('6'!DB15=""),"",'6'!DB15)</f>
        <v>C</v>
      </c>
      <c r="DC11" s="482" t="str">
        <f>IF(AND('6'!DC15=""),"",'6'!DC15)</f>
        <v/>
      </c>
      <c r="DD11" s="482" t="str">
        <f>IF(AND('6'!DD15=""),"",'6'!DD15)</f>
        <v/>
      </c>
      <c r="DE11" s="482">
        <f>IF(AND('6'!DE15=""),"",'6'!DE15)</f>
        <v>0</v>
      </c>
      <c r="DF11" s="482" t="str">
        <f>IF(AND('6'!DF15=""),"",'6'!DF15)</f>
        <v/>
      </c>
      <c r="DG11" s="482">
        <f>IF(AND('6'!DG15=""),"",'6'!DG15)</f>
        <v>6</v>
      </c>
      <c r="DH11" s="482" t="str">
        <f>IF(AND('6'!DH15=""),"",'6'!DH15)</f>
        <v/>
      </c>
      <c r="DI11" s="482">
        <f>IF(AND('6'!DI15=""),"",'6'!DI15)</f>
        <v>6</v>
      </c>
      <c r="DJ11" s="482" t="str">
        <f>IF(AND('6'!DJ15=""),"",'6'!DJ15)</f>
        <v>C</v>
      </c>
      <c r="DK11" s="482">
        <f>IF(AND('6'!DK15=""),"",'6'!DK15)</f>
        <v>16</v>
      </c>
      <c r="DL11" s="482" t="str">
        <f>IF(AND('6'!DL15=""),"",'6'!DL15)</f>
        <v/>
      </c>
      <c r="DM11" s="482">
        <f>IF(AND('6'!DM15=""),"",'6'!DM15)</f>
        <v>16</v>
      </c>
      <c r="DN11" s="482" t="str">
        <f>IF(AND('6'!DN15=""),"",'6'!DN15)</f>
        <v>D</v>
      </c>
      <c r="DO11" s="482">
        <f>IF(AND('6'!DO15=""),"",'6'!DO15)</f>
        <v>7</v>
      </c>
      <c r="DP11" s="482" t="str">
        <f>IF(AND('6'!DP15=""),"",'6'!DP15)</f>
        <v/>
      </c>
      <c r="DQ11" s="482">
        <f>IF(AND('6'!DQ15=""),"",'6'!DQ15)</f>
        <v>7</v>
      </c>
      <c r="DR11" s="482" t="str">
        <f>IF(AND('6'!DR15=""),"",'6'!DR15)</f>
        <v>B</v>
      </c>
      <c r="DS11" s="482">
        <f>IF(AND('6'!DS15=""),"",'6'!DS15)</f>
        <v>49</v>
      </c>
      <c r="DT11" s="482" t="str">
        <f>IF(AND('6'!DT15=""),"",'6'!DT15)</f>
        <v/>
      </c>
      <c r="DU11" s="482">
        <f>IF(AND('6'!DU15=""),"",'6'!DU15)</f>
        <v>49</v>
      </c>
      <c r="DV11" s="482" t="str">
        <f>IF(AND('6'!DV15=""),"",'6'!DV15)</f>
        <v>C</v>
      </c>
      <c r="DW11" s="482">
        <f>IF(AND('6'!DW15=""),"",'6'!DW15)</f>
        <v>78</v>
      </c>
      <c r="DX11" s="482">
        <f>IF(AND('6'!DX15=""),"",'6'!DX15)</f>
        <v>0</v>
      </c>
      <c r="DY11" s="482">
        <f>IF(AND('6'!DY15=""),"",'6'!DY15)</f>
        <v>78</v>
      </c>
      <c r="DZ11" s="482" t="str">
        <f>IF(AND('6'!DZ15=""),"",'6'!DZ15)</f>
        <v>D</v>
      </c>
      <c r="EA11" s="482" t="str">
        <f>IF(AND('6'!EA15=""),"",'6'!EA15)</f>
        <v>C</v>
      </c>
      <c r="EB11" s="482" t="str">
        <f>IF(AND('6'!EB15=""),"",'6'!EB15)</f>
        <v/>
      </c>
      <c r="EC11" s="482" t="str">
        <f>IF(AND('6'!EC15=""),"",'6'!EC15)</f>
        <v/>
      </c>
      <c r="ED11" s="482">
        <f>IF(AND('6'!ED15=""),"",'6'!ED15)</f>
        <v>0</v>
      </c>
      <c r="EE11" s="482" t="str">
        <f>IF(AND('6'!EE15=""),"",'6'!EE15)</f>
        <v/>
      </c>
      <c r="EF11" s="482">
        <f>IF(AND('6'!EF15=""),"",'6'!EF15)</f>
        <v>6</v>
      </c>
      <c r="EG11" s="482" t="str">
        <f>IF(AND('6'!EG15=""),"",'6'!EG15)</f>
        <v/>
      </c>
      <c r="EH11" s="482">
        <f>IF(AND('6'!EH15=""),"",'6'!EH15)</f>
        <v>6</v>
      </c>
      <c r="EI11" s="482" t="str">
        <f>IF(AND('6'!EI15=""),"",'6'!EI15)</f>
        <v>C</v>
      </c>
      <c r="EJ11" s="482">
        <f>IF(AND('6'!EJ15=""),"",'6'!EJ15)</f>
        <v>16</v>
      </c>
      <c r="EK11" s="482" t="str">
        <f>IF(AND('6'!EK15=""),"",'6'!EK15)</f>
        <v/>
      </c>
      <c r="EL11" s="482">
        <f>IF(AND('6'!EL15=""),"",'6'!EL15)</f>
        <v>16</v>
      </c>
      <c r="EM11" s="482" t="str">
        <f>IF(AND('6'!EM15=""),"",'6'!EM15)</f>
        <v>D</v>
      </c>
      <c r="EN11" s="482">
        <f>IF(AND('6'!EN15=""),"",'6'!EN15)</f>
        <v>7</v>
      </c>
      <c r="EO11" s="482" t="str">
        <f>IF(AND('6'!EO15=""),"",'6'!EO15)</f>
        <v/>
      </c>
      <c r="EP11" s="482">
        <f>IF(AND('6'!EP15=""),"",'6'!EP15)</f>
        <v>7</v>
      </c>
      <c r="EQ11" s="482" t="str">
        <f>IF(AND('6'!EQ15=""),"",'6'!EQ15)</f>
        <v>B</v>
      </c>
      <c r="ER11" s="482">
        <f>IF(AND('6'!ER15=""),"",'6'!ER15)</f>
        <v>49</v>
      </c>
      <c r="ES11" s="482" t="str">
        <f>IF(AND('6'!ES15=""),"",'6'!ES15)</f>
        <v/>
      </c>
      <c r="ET11" s="482">
        <f>IF(AND('6'!ET15=""),"",'6'!ET15)</f>
        <v>49</v>
      </c>
      <c r="EU11" s="482" t="str">
        <f>IF(AND('6'!EU15=""),"",'6'!EU15)</f>
        <v>C</v>
      </c>
      <c r="EV11" s="482">
        <f>IF(AND('6'!EV15=""),"",'6'!EV15)</f>
        <v>78</v>
      </c>
      <c r="EW11" s="482">
        <f>IF(AND('6'!EW15=""),"",'6'!EW15)</f>
        <v>0</v>
      </c>
      <c r="EX11" s="482">
        <f>IF(AND('6'!EX15=""),"",'6'!EX15)</f>
        <v>78</v>
      </c>
      <c r="EY11" s="482" t="str">
        <f>IF(AND('6'!EY15=""),"",'6'!EY15)</f>
        <v>D</v>
      </c>
      <c r="EZ11" s="482">
        <f>IF(AND('6'!EZ15=""),"",'6'!EZ15)</f>
        <v>17</v>
      </c>
      <c r="FA11" s="482">
        <f>IF(AND('6'!FA15=""),"",'6'!FA15)</f>
        <v>17</v>
      </c>
      <c r="FB11" s="482">
        <f>IF(AND('6'!FB15=""),"",'6'!FB15)</f>
        <v>17</v>
      </c>
      <c r="FC11" s="482">
        <f>IF(AND('6'!FC15=""),"",'6'!FC15)</f>
        <v>16</v>
      </c>
      <c r="FD11" s="482">
        <f>IF(AND('6'!FD15=""),"",'6'!FD15)</f>
        <v>17</v>
      </c>
      <c r="FE11" s="482">
        <f>IF(AND('6'!FE15=""),"",'6'!FE15)</f>
        <v>84</v>
      </c>
      <c r="FF11" s="482" t="str">
        <f>IF(AND('6'!FF15=""),"",'6'!FF15)</f>
        <v>A</v>
      </c>
      <c r="FG11" s="482">
        <f>IF(AND('6'!FG15=""),"",'6'!FG15)</f>
        <v>16</v>
      </c>
      <c r="FH11" s="482">
        <f>IF(AND('6'!FH15=""),"",'6'!FH15)</f>
        <v>16</v>
      </c>
      <c r="FI11" s="482">
        <f>IF(AND('6'!FI15=""),"",'6'!FI15)</f>
        <v>17</v>
      </c>
      <c r="FJ11" s="482">
        <f>IF(AND('6'!FJ15=""),"",'6'!FJ15)</f>
        <v>17</v>
      </c>
      <c r="FK11" s="482">
        <f>IF(AND('6'!FK15=""),"",'6'!FK15)</f>
        <v>17</v>
      </c>
      <c r="FL11" s="482">
        <f>IF(AND('6'!FL15=""),"",'6'!FL15)</f>
        <v>83</v>
      </c>
      <c r="FM11" s="482" t="str">
        <f>IF(AND('6'!FM15=""),"",'6'!FM15)</f>
        <v>A</v>
      </c>
      <c r="FN11" s="482">
        <f>IF(AND('6'!FN15=""),"",'6'!FN15)</f>
        <v>17</v>
      </c>
      <c r="FO11" s="482">
        <f>IF(AND('6'!FO15=""),"",'6'!FO15)</f>
        <v>17</v>
      </c>
      <c r="FP11" s="482">
        <f>IF(AND('6'!FP15=""),"",'6'!FP15)</f>
        <v>18</v>
      </c>
      <c r="FQ11" s="482">
        <f>IF(AND('6'!FQ15=""),"",'6'!FQ15)</f>
        <v>17</v>
      </c>
      <c r="FR11" s="482">
        <f>IF(AND('6'!FR15=""),"",'6'!FR15)</f>
        <v>17</v>
      </c>
      <c r="FS11" s="482">
        <f>IF(AND('6'!FS15=""),"",'6'!FS15)</f>
        <v>86</v>
      </c>
      <c r="FT11" s="482" t="str">
        <f>IF(AND('6'!FT15=""),"",'6'!FT15)</f>
        <v>A</v>
      </c>
      <c r="FU11" s="482">
        <f>IF(AND('6'!FV15=""),"",'6'!FV15)</f>
        <v>16</v>
      </c>
      <c r="FV11" s="482">
        <f>IF(AND('6'!FW15=""),"",'6'!FW15)</f>
        <v>20</v>
      </c>
      <c r="FW11" s="482">
        <f>IF(AND('6'!FX15=""),"",'6'!FX15)</f>
        <v>50</v>
      </c>
      <c r="FX11" s="482">
        <f>IF(AND('6'!FY15=""),"",'6'!FY15)</f>
        <v>50</v>
      </c>
      <c r="FY11" s="482">
        <f>IF(AND('6'!FZ15=""),"",'6'!FZ15)</f>
        <v>0</v>
      </c>
      <c r="FZ11" s="482">
        <f>IF(AND('6'!GA15=""),"",'6'!GA15)</f>
        <v>0</v>
      </c>
      <c r="GA11" s="482">
        <f>IF(AND('6'!GB15=""),"",'6'!GB15)</f>
        <v>0</v>
      </c>
      <c r="GB11" s="482">
        <f>IF(AND('6'!GC15=""),"",'6'!GC15)</f>
        <v>0</v>
      </c>
      <c r="GC11" s="482">
        <f>IF(AND('6'!GD15=""),"",'6'!GD15)</f>
        <v>0</v>
      </c>
      <c r="GD11" s="482">
        <f>IF(AND('6'!GE15=""),"",'6'!GE15)</f>
        <v>0</v>
      </c>
      <c r="GE11" s="482">
        <f>IF(AND('6'!GF15=""),"",'6'!GF15)</f>
        <v>0</v>
      </c>
      <c r="GF11" s="482">
        <f>IF(AND('6'!GG15=""),"",'6'!GG15)</f>
        <v>0</v>
      </c>
      <c r="GG11" s="482">
        <f>IF(AND('6'!GH15=""),"",IF(AND('6'!GH15="-"),"",'6'!GH15))</f>
        <v>116</v>
      </c>
      <c r="GH11" s="50">
        <f>IF(AND(C11=""),"",VLOOKUP(B11,Register!$A$7:$CL$311,36,FALSE))</f>
        <v>0</v>
      </c>
      <c r="GI11" s="483" t="str">
        <f>IF(AND('6'!GL15=""),"",'6'!GL15)</f>
        <v>pr`FkZ</v>
      </c>
      <c r="GJ11" s="173" t="str">
        <f>IF(AND('6'!FU15=""),"",'6'!FU15)</f>
        <v>mRrh.kZ</v>
      </c>
      <c r="GK11" s="173"/>
      <c r="GL11" s="173"/>
    </row>
    <row r="12" spans="1:194" ht="21">
      <c r="A12" s="480">
        <v>4</v>
      </c>
      <c r="B12" s="481">
        <f>IF(AND('6'!B16=""),"",'6'!B16)</f>
        <v>604</v>
      </c>
      <c r="C12" s="196" t="str">
        <f>IF(AND('6'!C16=""),"",'6'!C16)</f>
        <v>t'kksnk</v>
      </c>
      <c r="D12" s="196" t="str">
        <f>IF(AND('6'!D16=""),"",'6'!D16)</f>
        <v>y{e.kjke</v>
      </c>
      <c r="E12" s="195">
        <f>IF(AND('6'!E16=""),"",'6'!E16)</f>
        <v>38865</v>
      </c>
      <c r="F12" s="482" t="str">
        <f>IF(AND('6'!F16=""),"",'6'!F16)</f>
        <v>C</v>
      </c>
      <c r="G12" s="482" t="str">
        <f>IF(AND('6'!G16=""),"",'6'!G16)</f>
        <v/>
      </c>
      <c r="H12" s="482" t="str">
        <f>IF(AND('6'!H16=""),"",'6'!H16)</f>
        <v/>
      </c>
      <c r="I12" s="482">
        <f>IF(AND('6'!I16=""),"",'6'!I16)</f>
        <v>0</v>
      </c>
      <c r="J12" s="482" t="str">
        <f>IF(AND('6'!J16=""),"",'6'!J16)</f>
        <v/>
      </c>
      <c r="K12" s="482">
        <f>IF(AND('6'!K16=""),"",'6'!K16)</f>
        <v>6</v>
      </c>
      <c r="L12" s="482" t="str">
        <f>IF(AND('6'!L16=""),"",'6'!L16)</f>
        <v/>
      </c>
      <c r="M12" s="482">
        <f>IF(AND('6'!M16=""),"",'6'!M16)</f>
        <v>6</v>
      </c>
      <c r="N12" s="482" t="str">
        <f>IF(AND('6'!N16=""),"",'6'!N16)</f>
        <v>C</v>
      </c>
      <c r="O12" s="482">
        <f>IF(AND('6'!O16=""),"",'6'!O16)</f>
        <v>27</v>
      </c>
      <c r="P12" s="482" t="str">
        <f>IF(AND('6'!P16=""),"",'6'!P16)</f>
        <v/>
      </c>
      <c r="Q12" s="482">
        <f>IF(AND('6'!Q16=""),"",'6'!Q16)</f>
        <v>27</v>
      </c>
      <c r="R12" s="482" t="str">
        <f>IF(AND('6'!R16=""),"",'6'!R16)</f>
        <v>D</v>
      </c>
      <c r="S12" s="482">
        <f>IF(AND('6'!S16=""),"",'6'!S16)</f>
        <v>6</v>
      </c>
      <c r="T12" s="482" t="str">
        <f>IF(AND('6'!T16=""),"",'6'!T16)</f>
        <v/>
      </c>
      <c r="U12" s="482">
        <f>IF(AND('6'!U16=""),"",'6'!U16)</f>
        <v>6</v>
      </c>
      <c r="V12" s="482" t="str">
        <f>IF(AND('6'!V16=""),"",'6'!V16)</f>
        <v>C</v>
      </c>
      <c r="W12" s="482">
        <f>IF(AND('6'!W16=""),"",'6'!W16)</f>
        <v>48</v>
      </c>
      <c r="X12" s="482" t="str">
        <f>IF(AND('6'!X16=""),"",'6'!X16)</f>
        <v/>
      </c>
      <c r="Y12" s="482">
        <f>IF(AND('6'!Y16=""),"",'6'!Y16)</f>
        <v>48</v>
      </c>
      <c r="Z12" s="482" t="str">
        <f>IF(AND('6'!Z16=""),"",'6'!Z16)</f>
        <v>C</v>
      </c>
      <c r="AA12" s="482">
        <f>IF(AND('6'!AA16=""),"",'6'!AA16)</f>
        <v>87</v>
      </c>
      <c r="AB12" s="482">
        <f>IF(AND('6'!AB16=""),"",'6'!AB16)</f>
        <v>0</v>
      </c>
      <c r="AC12" s="482">
        <f>IF(AND('6'!AC16=""),"",'6'!AC16)</f>
        <v>87</v>
      </c>
      <c r="AD12" s="482" t="str">
        <f>IF(AND('6'!AD16=""),"",'6'!AD16)</f>
        <v>C</v>
      </c>
      <c r="AE12" s="482" t="str">
        <f>IF(AND('6'!AE16=""),"",'6'!AE16)</f>
        <v>C</v>
      </c>
      <c r="AF12" s="482" t="str">
        <f>IF(AND('6'!AF16=""),"",'6'!AF16)</f>
        <v/>
      </c>
      <c r="AG12" s="482" t="str">
        <f>IF(AND('6'!AG16=""),"",'6'!AG16)</f>
        <v/>
      </c>
      <c r="AH12" s="482">
        <f>IF(AND('6'!AH16=""),"",'6'!AH16)</f>
        <v>0</v>
      </c>
      <c r="AI12" s="482" t="str">
        <f>IF(AND('6'!AI16=""),"",'6'!AI16)</f>
        <v/>
      </c>
      <c r="AJ12" s="482">
        <f>IF(AND('6'!AJ16=""),"",'6'!AJ16)</f>
        <v>6</v>
      </c>
      <c r="AK12" s="482" t="str">
        <f>IF(AND('6'!AK16=""),"",'6'!AK16)</f>
        <v/>
      </c>
      <c r="AL12" s="482">
        <f>IF(AND('6'!AL16=""),"",'6'!AL16)</f>
        <v>6</v>
      </c>
      <c r="AM12" s="482" t="str">
        <f>IF(AND('6'!AM16=""),"",'6'!AM16)</f>
        <v>C</v>
      </c>
      <c r="AN12" s="482">
        <f>IF(AND('6'!AN16=""),"",'6'!AN16)</f>
        <v>27</v>
      </c>
      <c r="AO12" s="482" t="str">
        <f>IF(AND('6'!AO16=""),"",'6'!AO16)</f>
        <v/>
      </c>
      <c r="AP12" s="482">
        <f>IF(AND('6'!AP16=""),"",'6'!AP16)</f>
        <v>27</v>
      </c>
      <c r="AQ12" s="482" t="str">
        <f>IF(AND('6'!AQ16=""),"",'6'!AQ16)</f>
        <v>D</v>
      </c>
      <c r="AR12" s="482">
        <f>IF(AND('6'!AR16=""),"",'6'!AR16)</f>
        <v>6</v>
      </c>
      <c r="AS12" s="482" t="str">
        <f>IF(AND('6'!AS16=""),"",'6'!AS16)</f>
        <v/>
      </c>
      <c r="AT12" s="482">
        <f>IF(AND('6'!AT16=""),"",'6'!AT16)</f>
        <v>6</v>
      </c>
      <c r="AU12" s="482" t="str">
        <f>IF(AND('6'!AU16=""),"",'6'!AU16)</f>
        <v>C</v>
      </c>
      <c r="AV12" s="482">
        <f>IF(AND('6'!AV16=""),"",'6'!AV16)</f>
        <v>48</v>
      </c>
      <c r="AW12" s="482" t="str">
        <f>IF(AND('6'!AW16=""),"",'6'!AW16)</f>
        <v/>
      </c>
      <c r="AX12" s="482">
        <f>IF(AND('6'!AX16=""),"",'6'!AX16)</f>
        <v>48</v>
      </c>
      <c r="AY12" s="482" t="str">
        <f>IF(AND('6'!AY16=""),"",'6'!AY16)</f>
        <v>C</v>
      </c>
      <c r="AZ12" s="482">
        <f>IF(AND('6'!AZ16=""),"",'6'!AZ16)</f>
        <v>87</v>
      </c>
      <c r="BA12" s="482">
        <f>IF(AND('6'!BA16=""),"",'6'!BA16)</f>
        <v>0</v>
      </c>
      <c r="BB12" s="482">
        <f>IF(AND('6'!BB16=""),"",'6'!BB16)</f>
        <v>87</v>
      </c>
      <c r="BC12" s="482" t="str">
        <f>IF(AND('6'!BC16=""),"",'6'!BC16)</f>
        <v>C</v>
      </c>
      <c r="BD12" s="482" t="str">
        <f>IF(AND('6'!BD16=""),"",'6'!BD16)</f>
        <v>C</v>
      </c>
      <c r="BE12" s="482" t="str">
        <f>IF(AND('6'!BE16=""),"",'6'!BE16)</f>
        <v/>
      </c>
      <c r="BF12" s="482" t="str">
        <f>IF(AND('6'!BF16=""),"",'6'!BF16)</f>
        <v/>
      </c>
      <c r="BG12" s="482">
        <f>IF(AND('6'!BG16=""),"",'6'!BG16)</f>
        <v>0</v>
      </c>
      <c r="BH12" s="482" t="str">
        <f>IF(AND('6'!BH16=""),"",'6'!BH16)</f>
        <v/>
      </c>
      <c r="BI12" s="482">
        <f>IF(AND('6'!BI16=""),"",'6'!BI16)</f>
        <v>6</v>
      </c>
      <c r="BJ12" s="482" t="str">
        <f>IF(AND('6'!BJ16=""),"",'6'!BJ16)</f>
        <v/>
      </c>
      <c r="BK12" s="482">
        <f>IF(AND('6'!BK16=""),"",'6'!BK16)</f>
        <v>6</v>
      </c>
      <c r="BL12" s="482" t="str">
        <f>IF(AND('6'!BL16=""),"",'6'!BL16)</f>
        <v>C</v>
      </c>
      <c r="BM12" s="482">
        <f>IF(AND('6'!BM16=""),"",'6'!BM16)</f>
        <v>27</v>
      </c>
      <c r="BN12" s="482" t="str">
        <f>IF(AND('6'!BN16=""),"",'6'!BN16)</f>
        <v/>
      </c>
      <c r="BO12" s="482">
        <f>IF(AND('6'!BO16=""),"",'6'!BO16)</f>
        <v>27</v>
      </c>
      <c r="BP12" s="482" t="str">
        <f>IF(AND('6'!BP16=""),"",'6'!BP16)</f>
        <v>D</v>
      </c>
      <c r="BQ12" s="482">
        <f>IF(AND('6'!BQ16=""),"",'6'!BQ16)</f>
        <v>6</v>
      </c>
      <c r="BR12" s="482" t="str">
        <f>IF(AND('6'!BR16=""),"",'6'!BR16)</f>
        <v/>
      </c>
      <c r="BS12" s="482">
        <f>IF(AND('6'!BS16=""),"",'6'!BS16)</f>
        <v>6</v>
      </c>
      <c r="BT12" s="482" t="str">
        <f>IF(AND('6'!BT16=""),"",'6'!BT16)</f>
        <v>C</v>
      </c>
      <c r="BU12" s="482">
        <f>IF(AND('6'!BU16=""),"",'6'!BU16)</f>
        <v>48</v>
      </c>
      <c r="BV12" s="482" t="str">
        <f>IF(AND('6'!BV16=""),"",'6'!BV16)</f>
        <v/>
      </c>
      <c r="BW12" s="482">
        <f>IF(AND('6'!BW16=""),"",'6'!BW16)</f>
        <v>48</v>
      </c>
      <c r="BX12" s="482" t="str">
        <f>IF(AND('6'!BX16=""),"",'6'!BX16)</f>
        <v>C</v>
      </c>
      <c r="BY12" s="482">
        <f>IF(AND('6'!BY16=""),"",'6'!BY16)</f>
        <v>87</v>
      </c>
      <c r="BZ12" s="482">
        <f>IF(AND('6'!BZ16=""),"",'6'!BZ16)</f>
        <v>0</v>
      </c>
      <c r="CA12" s="482">
        <f>IF(AND('6'!CA16=""),"",'6'!CA16)</f>
        <v>87</v>
      </c>
      <c r="CB12" s="482" t="str">
        <f>IF(AND('6'!CB16=""),"",'6'!CB16)</f>
        <v>C</v>
      </c>
      <c r="CC12" s="482" t="str">
        <f>IF(AND('6'!CC16=""),"",'6'!CC16)</f>
        <v>C</v>
      </c>
      <c r="CD12" s="482" t="str">
        <f>IF(AND('6'!CD16=""),"",'6'!CD16)</f>
        <v/>
      </c>
      <c r="CE12" s="482" t="str">
        <f>IF(AND('6'!CE16=""),"",'6'!CE16)</f>
        <v/>
      </c>
      <c r="CF12" s="482">
        <f>IF(AND('6'!CF16=""),"",'6'!CF16)</f>
        <v>0</v>
      </c>
      <c r="CG12" s="482" t="str">
        <f>IF(AND('6'!CG16=""),"",'6'!CG16)</f>
        <v/>
      </c>
      <c r="CH12" s="482">
        <f>IF(AND('6'!CH16=""),"",'6'!CH16)</f>
        <v>6</v>
      </c>
      <c r="CI12" s="482" t="str">
        <f>IF(AND('6'!CI16=""),"",'6'!CI16)</f>
        <v/>
      </c>
      <c r="CJ12" s="482">
        <f>IF(AND('6'!CJ16=""),"",'6'!CJ16)</f>
        <v>6</v>
      </c>
      <c r="CK12" s="482" t="str">
        <f>IF(AND('6'!CK16=""),"",'6'!CK16)</f>
        <v>C</v>
      </c>
      <c r="CL12" s="482">
        <f>IF(AND('6'!CL16=""),"",'6'!CL16)</f>
        <v>27</v>
      </c>
      <c r="CM12" s="482" t="str">
        <f>IF(AND('6'!CM16=""),"",'6'!CM16)</f>
        <v/>
      </c>
      <c r="CN12" s="482">
        <f>IF(AND('6'!CN16=""),"",'6'!CN16)</f>
        <v>27</v>
      </c>
      <c r="CO12" s="482" t="str">
        <f>IF(AND('6'!CO16=""),"",'6'!CO16)</f>
        <v>D</v>
      </c>
      <c r="CP12" s="482">
        <f>IF(AND('6'!CP16=""),"",'6'!CP16)</f>
        <v>6</v>
      </c>
      <c r="CQ12" s="482" t="str">
        <f>IF(AND('6'!CQ16=""),"",'6'!CQ16)</f>
        <v/>
      </c>
      <c r="CR12" s="482">
        <f>IF(AND('6'!CR16=""),"",'6'!CR16)</f>
        <v>6</v>
      </c>
      <c r="CS12" s="482" t="str">
        <f>IF(AND('6'!CS16=""),"",'6'!CS16)</f>
        <v>C</v>
      </c>
      <c r="CT12" s="482">
        <f>IF(AND('6'!CT16=""),"",'6'!CT16)</f>
        <v>48</v>
      </c>
      <c r="CU12" s="482" t="str">
        <f>IF(AND('6'!CU16=""),"",'6'!CU16)</f>
        <v/>
      </c>
      <c r="CV12" s="482">
        <f>IF(AND('6'!CV16=""),"",'6'!CV16)</f>
        <v>48</v>
      </c>
      <c r="CW12" s="482" t="str">
        <f>IF(AND('6'!CW16=""),"",'6'!CW16)</f>
        <v>C</v>
      </c>
      <c r="CX12" s="482">
        <f>IF(AND('6'!CX16=""),"",'6'!CX16)</f>
        <v>87</v>
      </c>
      <c r="CY12" s="482">
        <f>IF(AND('6'!CY16=""),"",'6'!CY16)</f>
        <v>0</v>
      </c>
      <c r="CZ12" s="482">
        <f>IF(AND('6'!CZ16=""),"",'6'!CZ16)</f>
        <v>87</v>
      </c>
      <c r="DA12" s="482" t="str">
        <f>IF(AND('6'!DA16=""),"",'6'!DA16)</f>
        <v>C</v>
      </c>
      <c r="DB12" s="482" t="str">
        <f>IF(AND('6'!DB16=""),"",'6'!DB16)</f>
        <v>C</v>
      </c>
      <c r="DC12" s="482" t="str">
        <f>IF(AND('6'!DC16=""),"",'6'!DC16)</f>
        <v/>
      </c>
      <c r="DD12" s="482" t="str">
        <f>IF(AND('6'!DD16=""),"",'6'!DD16)</f>
        <v/>
      </c>
      <c r="DE12" s="482">
        <f>IF(AND('6'!DE16=""),"",'6'!DE16)</f>
        <v>0</v>
      </c>
      <c r="DF12" s="482" t="str">
        <f>IF(AND('6'!DF16=""),"",'6'!DF16)</f>
        <v/>
      </c>
      <c r="DG12" s="482">
        <f>IF(AND('6'!DG16=""),"",'6'!DG16)</f>
        <v>6</v>
      </c>
      <c r="DH12" s="482" t="str">
        <f>IF(AND('6'!DH16=""),"",'6'!DH16)</f>
        <v/>
      </c>
      <c r="DI12" s="482">
        <f>IF(AND('6'!DI16=""),"",'6'!DI16)</f>
        <v>6</v>
      </c>
      <c r="DJ12" s="482" t="str">
        <f>IF(AND('6'!DJ16=""),"",'6'!DJ16)</f>
        <v>C</v>
      </c>
      <c r="DK12" s="482">
        <f>IF(AND('6'!DK16=""),"",'6'!DK16)</f>
        <v>27</v>
      </c>
      <c r="DL12" s="482" t="str">
        <f>IF(AND('6'!DL16=""),"",'6'!DL16)</f>
        <v/>
      </c>
      <c r="DM12" s="482">
        <f>IF(AND('6'!DM16=""),"",'6'!DM16)</f>
        <v>27</v>
      </c>
      <c r="DN12" s="482" t="str">
        <f>IF(AND('6'!DN16=""),"",'6'!DN16)</f>
        <v>D</v>
      </c>
      <c r="DO12" s="482">
        <f>IF(AND('6'!DO16=""),"",'6'!DO16)</f>
        <v>6</v>
      </c>
      <c r="DP12" s="482" t="str">
        <f>IF(AND('6'!DP16=""),"",'6'!DP16)</f>
        <v/>
      </c>
      <c r="DQ12" s="482">
        <f>IF(AND('6'!DQ16=""),"",'6'!DQ16)</f>
        <v>6</v>
      </c>
      <c r="DR12" s="482" t="str">
        <f>IF(AND('6'!DR16=""),"",'6'!DR16)</f>
        <v>C</v>
      </c>
      <c r="DS12" s="482">
        <f>IF(AND('6'!DS16=""),"",'6'!DS16)</f>
        <v>48</v>
      </c>
      <c r="DT12" s="482" t="str">
        <f>IF(AND('6'!DT16=""),"",'6'!DT16)</f>
        <v/>
      </c>
      <c r="DU12" s="482">
        <f>IF(AND('6'!DU16=""),"",'6'!DU16)</f>
        <v>48</v>
      </c>
      <c r="DV12" s="482" t="str">
        <f>IF(AND('6'!DV16=""),"",'6'!DV16)</f>
        <v>C</v>
      </c>
      <c r="DW12" s="482">
        <f>IF(AND('6'!DW16=""),"",'6'!DW16)</f>
        <v>87</v>
      </c>
      <c r="DX12" s="482">
        <f>IF(AND('6'!DX16=""),"",'6'!DX16)</f>
        <v>0</v>
      </c>
      <c r="DY12" s="482">
        <f>IF(AND('6'!DY16=""),"",'6'!DY16)</f>
        <v>87</v>
      </c>
      <c r="DZ12" s="482" t="str">
        <f>IF(AND('6'!DZ16=""),"",'6'!DZ16)</f>
        <v>C</v>
      </c>
      <c r="EA12" s="482" t="str">
        <f>IF(AND('6'!EA16=""),"",'6'!EA16)</f>
        <v>C</v>
      </c>
      <c r="EB12" s="482" t="str">
        <f>IF(AND('6'!EB16=""),"",'6'!EB16)</f>
        <v/>
      </c>
      <c r="EC12" s="482" t="str">
        <f>IF(AND('6'!EC16=""),"",'6'!EC16)</f>
        <v/>
      </c>
      <c r="ED12" s="482">
        <f>IF(AND('6'!ED16=""),"",'6'!ED16)</f>
        <v>0</v>
      </c>
      <c r="EE12" s="482" t="str">
        <f>IF(AND('6'!EE16=""),"",'6'!EE16)</f>
        <v/>
      </c>
      <c r="EF12" s="482">
        <f>IF(AND('6'!EF16=""),"",'6'!EF16)</f>
        <v>6</v>
      </c>
      <c r="EG12" s="482" t="str">
        <f>IF(AND('6'!EG16=""),"",'6'!EG16)</f>
        <v/>
      </c>
      <c r="EH12" s="482">
        <f>IF(AND('6'!EH16=""),"",'6'!EH16)</f>
        <v>6</v>
      </c>
      <c r="EI12" s="482" t="str">
        <f>IF(AND('6'!EI16=""),"",'6'!EI16)</f>
        <v>C</v>
      </c>
      <c r="EJ12" s="482">
        <f>IF(AND('6'!EJ16=""),"",'6'!EJ16)</f>
        <v>27</v>
      </c>
      <c r="EK12" s="482" t="str">
        <f>IF(AND('6'!EK16=""),"",'6'!EK16)</f>
        <v/>
      </c>
      <c r="EL12" s="482">
        <f>IF(AND('6'!EL16=""),"",'6'!EL16)</f>
        <v>27</v>
      </c>
      <c r="EM12" s="482" t="str">
        <f>IF(AND('6'!EM16=""),"",'6'!EM16)</f>
        <v>D</v>
      </c>
      <c r="EN12" s="482">
        <f>IF(AND('6'!EN16=""),"",'6'!EN16)</f>
        <v>6</v>
      </c>
      <c r="EO12" s="482" t="str">
        <f>IF(AND('6'!EO16=""),"",'6'!EO16)</f>
        <v/>
      </c>
      <c r="EP12" s="482">
        <f>IF(AND('6'!EP16=""),"",'6'!EP16)</f>
        <v>6</v>
      </c>
      <c r="EQ12" s="482" t="str">
        <f>IF(AND('6'!EQ16=""),"",'6'!EQ16)</f>
        <v>C</v>
      </c>
      <c r="ER12" s="482">
        <f>IF(AND('6'!ER16=""),"",'6'!ER16)</f>
        <v>48</v>
      </c>
      <c r="ES12" s="482" t="str">
        <f>IF(AND('6'!ES16=""),"",'6'!ES16)</f>
        <v/>
      </c>
      <c r="ET12" s="482">
        <f>IF(AND('6'!ET16=""),"",'6'!ET16)</f>
        <v>48</v>
      </c>
      <c r="EU12" s="482" t="str">
        <f>IF(AND('6'!EU16=""),"",'6'!EU16)</f>
        <v>C</v>
      </c>
      <c r="EV12" s="482">
        <f>IF(AND('6'!EV16=""),"",'6'!EV16)</f>
        <v>87</v>
      </c>
      <c r="EW12" s="482">
        <f>IF(AND('6'!EW16=""),"",'6'!EW16)</f>
        <v>0</v>
      </c>
      <c r="EX12" s="482">
        <f>IF(AND('6'!EX16=""),"",'6'!EX16)</f>
        <v>87</v>
      </c>
      <c r="EY12" s="482" t="str">
        <f>IF(AND('6'!EY16=""),"",'6'!EY16)</f>
        <v>C</v>
      </c>
      <c r="EZ12" s="482">
        <f>IF(AND('6'!EZ16=""),"",'6'!EZ16)</f>
        <v>16</v>
      </c>
      <c r="FA12" s="482">
        <f>IF(AND('6'!FA16=""),"",'6'!FA16)</f>
        <v>16</v>
      </c>
      <c r="FB12" s="482">
        <f>IF(AND('6'!FB16=""),"",'6'!FB16)</f>
        <v>17</v>
      </c>
      <c r="FC12" s="482">
        <f>IF(AND('6'!FC16=""),"",'6'!FC16)</f>
        <v>16</v>
      </c>
      <c r="FD12" s="482">
        <f>IF(AND('6'!FD16=""),"",'6'!FD16)</f>
        <v>17</v>
      </c>
      <c r="FE12" s="482">
        <f>IF(AND('6'!FE16=""),"",'6'!FE16)</f>
        <v>82</v>
      </c>
      <c r="FF12" s="482" t="str">
        <f>IF(AND('6'!FF16=""),"",'6'!FF16)</f>
        <v>A</v>
      </c>
      <c r="FG12" s="482">
        <f>IF(AND('6'!FG16=""),"",'6'!FG16)</f>
        <v>17</v>
      </c>
      <c r="FH12" s="482">
        <f>IF(AND('6'!FH16=""),"",'6'!FH16)</f>
        <v>18</v>
      </c>
      <c r="FI12" s="482">
        <f>IF(AND('6'!FI16=""),"",'6'!FI16)</f>
        <v>18</v>
      </c>
      <c r="FJ12" s="482">
        <f>IF(AND('6'!FJ16=""),"",'6'!FJ16)</f>
        <v>17</v>
      </c>
      <c r="FK12" s="482">
        <f>IF(AND('6'!FK16=""),"",'6'!FK16)</f>
        <v>18</v>
      </c>
      <c r="FL12" s="482">
        <f>IF(AND('6'!FL16=""),"",'6'!FL16)</f>
        <v>88</v>
      </c>
      <c r="FM12" s="482" t="str">
        <f>IF(AND('6'!FM16=""),"",'6'!FM16)</f>
        <v>A</v>
      </c>
      <c r="FN12" s="482">
        <f>IF(AND('6'!FN16=""),"",'6'!FN16)</f>
        <v>16</v>
      </c>
      <c r="FO12" s="482">
        <f>IF(AND('6'!FO16=""),"",'6'!FO16)</f>
        <v>17</v>
      </c>
      <c r="FP12" s="482">
        <f>IF(AND('6'!FP16=""),"",'6'!FP16)</f>
        <v>17</v>
      </c>
      <c r="FQ12" s="482">
        <f>IF(AND('6'!FQ16=""),"",'6'!FQ16)</f>
        <v>16</v>
      </c>
      <c r="FR12" s="482">
        <f>IF(AND('6'!FR16=""),"",'6'!FR16)</f>
        <v>16</v>
      </c>
      <c r="FS12" s="482">
        <f>IF(AND('6'!FS16=""),"",'6'!FS16)</f>
        <v>82</v>
      </c>
      <c r="FT12" s="482" t="str">
        <f>IF(AND('6'!FT16=""),"",'6'!FT16)</f>
        <v>A</v>
      </c>
      <c r="FU12" s="482">
        <f>IF(AND('6'!FV16=""),"",'6'!FV16)</f>
        <v>14</v>
      </c>
      <c r="FV12" s="482">
        <f>IF(AND('6'!FW16=""),"",'6'!FW16)</f>
        <v>20</v>
      </c>
      <c r="FW12" s="482">
        <f>IF(AND('6'!FX16=""),"",'6'!FX16)</f>
        <v>44</v>
      </c>
      <c r="FX12" s="482">
        <f>IF(AND('6'!FY16=""),"",'6'!FY16)</f>
        <v>48</v>
      </c>
      <c r="FY12" s="482">
        <f>IF(AND('6'!FZ16=""),"",'6'!FZ16)</f>
        <v>0</v>
      </c>
      <c r="FZ12" s="482">
        <f>IF(AND('6'!GA16=""),"",'6'!GA16)</f>
        <v>0</v>
      </c>
      <c r="GA12" s="482">
        <f>IF(AND('6'!GB16=""),"",'6'!GB16)</f>
        <v>0</v>
      </c>
      <c r="GB12" s="482">
        <f>IF(AND('6'!GC16=""),"",'6'!GC16)</f>
        <v>0</v>
      </c>
      <c r="GC12" s="482">
        <f>IF(AND('6'!GD16=""),"",'6'!GD16)</f>
        <v>0</v>
      </c>
      <c r="GD12" s="482">
        <f>IF(AND('6'!GE16=""),"",'6'!GE16)</f>
        <v>0</v>
      </c>
      <c r="GE12" s="482">
        <f>IF(AND('6'!GF16=""),"",'6'!GF16)</f>
        <v>0</v>
      </c>
      <c r="GF12" s="482">
        <f>IF(AND('6'!GG16=""),"",'6'!GG16)</f>
        <v>0</v>
      </c>
      <c r="GG12" s="482">
        <f>IF(AND('6'!GH16=""),"",IF(AND('6'!GH16="-"),"",'6'!GH16))</f>
        <v>106</v>
      </c>
      <c r="GH12" s="50">
        <f>IF(AND(C12=""),"",VLOOKUP(B12,Register!$A$7:$CL$311,36,FALSE))</f>
        <v>0</v>
      </c>
      <c r="GI12" s="483" t="str">
        <f>IF(AND('6'!GL16=""),"",'6'!GL16)</f>
        <v>r`rh;</v>
      </c>
      <c r="GJ12" s="173" t="str">
        <f>IF(AND('6'!FU16=""),"",'6'!FU16)</f>
        <v>mRrh.kZ</v>
      </c>
      <c r="GK12" s="173"/>
      <c r="GL12" s="173"/>
    </row>
    <row r="13" spans="1:194" ht="21">
      <c r="A13" s="480">
        <v>5</v>
      </c>
      <c r="B13" s="481">
        <f>IF(AND('6'!B17=""),"",'6'!B17)</f>
        <v>605</v>
      </c>
      <c r="C13" s="196" t="str">
        <f>IF(AND('6'!C17=""),"",'6'!C17)</f>
        <v>efgiky</v>
      </c>
      <c r="D13" s="196" t="str">
        <f>IF(AND('6'!D17=""),"",'6'!D17)</f>
        <v>txnh'k</v>
      </c>
      <c r="E13" s="195">
        <f>IF(AND('6'!E17=""),"",'6'!E17)</f>
        <v>38790</v>
      </c>
      <c r="F13" s="482" t="str">
        <f>IF(AND('6'!F17=""),"",'6'!F17)</f>
        <v>C</v>
      </c>
      <c r="G13" s="482">
        <f>IF(AND('6'!G17=""),"",'6'!G17)</f>
        <v>5</v>
      </c>
      <c r="H13" s="482" t="str">
        <f>IF(AND('6'!H17=""),"",'6'!H17)</f>
        <v/>
      </c>
      <c r="I13" s="482">
        <f>IF(AND('6'!I17=""),"",'6'!I17)</f>
        <v>5</v>
      </c>
      <c r="J13" s="482" t="str">
        <f>IF(AND('6'!J17=""),"",'6'!J17)</f>
        <v>C</v>
      </c>
      <c r="K13" s="482">
        <f>IF(AND('6'!K17=""),"",'6'!K17)</f>
        <v>6</v>
      </c>
      <c r="L13" s="482" t="str">
        <f>IF(AND('6'!L17=""),"",'6'!L17)</f>
        <v/>
      </c>
      <c r="M13" s="482">
        <f>IF(AND('6'!M17=""),"",'6'!M17)</f>
        <v>6</v>
      </c>
      <c r="N13" s="482" t="str">
        <f>IF(AND('6'!N17=""),"",'6'!N17)</f>
        <v>C</v>
      </c>
      <c r="O13" s="482">
        <f>IF(AND('6'!O17=""),"",'6'!O17)</f>
        <v>24</v>
      </c>
      <c r="P13" s="482" t="str">
        <f>IF(AND('6'!P17=""),"",'6'!P17)</f>
        <v/>
      </c>
      <c r="Q13" s="482">
        <f>IF(AND('6'!Q17=""),"",'6'!Q17)</f>
        <v>24</v>
      </c>
      <c r="R13" s="482" t="str">
        <f>IF(AND('6'!R17=""),"",'6'!R17)</f>
        <v>D</v>
      </c>
      <c r="S13" s="482">
        <f>IF(AND('6'!S17=""),"",'6'!S17)</f>
        <v>5</v>
      </c>
      <c r="T13" s="482" t="str">
        <f>IF(AND('6'!T17=""),"",'6'!T17)</f>
        <v/>
      </c>
      <c r="U13" s="482">
        <f>IF(AND('6'!U17=""),"",'6'!U17)</f>
        <v>5</v>
      </c>
      <c r="V13" s="482" t="str">
        <f>IF(AND('6'!V17=""),"",'6'!V17)</f>
        <v>C</v>
      </c>
      <c r="W13" s="482">
        <f>IF(AND('6'!W17=""),"",'6'!W17)</f>
        <v>36</v>
      </c>
      <c r="X13" s="482" t="str">
        <f>IF(AND('6'!X17=""),"",'6'!X17)</f>
        <v/>
      </c>
      <c r="Y13" s="482">
        <f>IF(AND('6'!Y17=""),"",'6'!Y17)</f>
        <v>36</v>
      </c>
      <c r="Z13" s="482" t="str">
        <f>IF(AND('6'!Z17=""),"",'6'!Z17)</f>
        <v>D</v>
      </c>
      <c r="AA13" s="482">
        <f>IF(AND('6'!AA17=""),"",'6'!AA17)</f>
        <v>76</v>
      </c>
      <c r="AB13" s="482">
        <f>IF(AND('6'!AB17=""),"",'6'!AB17)</f>
        <v>0</v>
      </c>
      <c r="AC13" s="482">
        <f>IF(AND('6'!AC17=""),"",'6'!AC17)</f>
        <v>76</v>
      </c>
      <c r="AD13" s="482" t="str">
        <f>IF(AND('6'!AD17=""),"",'6'!AD17)</f>
        <v>D</v>
      </c>
      <c r="AE13" s="482" t="str">
        <f>IF(AND('6'!AE17=""),"",'6'!AE17)</f>
        <v>C</v>
      </c>
      <c r="AF13" s="482">
        <f>IF(AND('6'!AF17=""),"",'6'!AF17)</f>
        <v>5</v>
      </c>
      <c r="AG13" s="482" t="str">
        <f>IF(AND('6'!AG17=""),"",'6'!AG17)</f>
        <v/>
      </c>
      <c r="AH13" s="482">
        <f>IF(AND('6'!AH17=""),"",'6'!AH17)</f>
        <v>5</v>
      </c>
      <c r="AI13" s="482" t="str">
        <f>IF(AND('6'!AI17=""),"",'6'!AI17)</f>
        <v>C</v>
      </c>
      <c r="AJ13" s="482">
        <f>IF(AND('6'!AJ17=""),"",'6'!AJ17)</f>
        <v>6</v>
      </c>
      <c r="AK13" s="482" t="str">
        <f>IF(AND('6'!AK17=""),"",'6'!AK17)</f>
        <v/>
      </c>
      <c r="AL13" s="482">
        <f>IF(AND('6'!AL17=""),"",'6'!AL17)</f>
        <v>6</v>
      </c>
      <c r="AM13" s="482" t="str">
        <f>IF(AND('6'!AM17=""),"",'6'!AM17)</f>
        <v>C</v>
      </c>
      <c r="AN13" s="482">
        <f>IF(AND('6'!AN17=""),"",'6'!AN17)</f>
        <v>24</v>
      </c>
      <c r="AO13" s="482" t="str">
        <f>IF(AND('6'!AO17=""),"",'6'!AO17)</f>
        <v/>
      </c>
      <c r="AP13" s="482">
        <f>IF(AND('6'!AP17=""),"",'6'!AP17)</f>
        <v>24</v>
      </c>
      <c r="AQ13" s="482" t="str">
        <f>IF(AND('6'!AQ17=""),"",'6'!AQ17)</f>
        <v>D</v>
      </c>
      <c r="AR13" s="482">
        <f>IF(AND('6'!AR17=""),"",'6'!AR17)</f>
        <v>5</v>
      </c>
      <c r="AS13" s="482" t="str">
        <f>IF(AND('6'!AS17=""),"",'6'!AS17)</f>
        <v/>
      </c>
      <c r="AT13" s="482">
        <f>IF(AND('6'!AT17=""),"",'6'!AT17)</f>
        <v>5</v>
      </c>
      <c r="AU13" s="482" t="str">
        <f>IF(AND('6'!AU17=""),"",'6'!AU17)</f>
        <v>C</v>
      </c>
      <c r="AV13" s="482">
        <f>IF(AND('6'!AV17=""),"",'6'!AV17)</f>
        <v>36</v>
      </c>
      <c r="AW13" s="482" t="str">
        <f>IF(AND('6'!AW17=""),"",'6'!AW17)</f>
        <v/>
      </c>
      <c r="AX13" s="482">
        <f>IF(AND('6'!AX17=""),"",'6'!AX17)</f>
        <v>36</v>
      </c>
      <c r="AY13" s="482" t="str">
        <f>IF(AND('6'!AY17=""),"",'6'!AY17)</f>
        <v>D</v>
      </c>
      <c r="AZ13" s="482">
        <f>IF(AND('6'!AZ17=""),"",'6'!AZ17)</f>
        <v>76</v>
      </c>
      <c r="BA13" s="482">
        <f>IF(AND('6'!BA17=""),"",'6'!BA17)</f>
        <v>0</v>
      </c>
      <c r="BB13" s="482">
        <f>IF(AND('6'!BB17=""),"",'6'!BB17)</f>
        <v>76</v>
      </c>
      <c r="BC13" s="482" t="str">
        <f>IF(AND('6'!BC17=""),"",'6'!BC17)</f>
        <v>D</v>
      </c>
      <c r="BD13" s="482" t="str">
        <f>IF(AND('6'!BD17=""),"",'6'!BD17)</f>
        <v>C</v>
      </c>
      <c r="BE13" s="482">
        <f>IF(AND('6'!BE17=""),"",'6'!BE17)</f>
        <v>5</v>
      </c>
      <c r="BF13" s="482" t="str">
        <f>IF(AND('6'!BF17=""),"",'6'!BF17)</f>
        <v/>
      </c>
      <c r="BG13" s="482">
        <f>IF(AND('6'!BG17=""),"",'6'!BG17)</f>
        <v>5</v>
      </c>
      <c r="BH13" s="482" t="str">
        <f>IF(AND('6'!BH17=""),"",'6'!BH17)</f>
        <v>C</v>
      </c>
      <c r="BI13" s="482">
        <f>IF(AND('6'!BI17=""),"",'6'!BI17)</f>
        <v>6</v>
      </c>
      <c r="BJ13" s="482" t="str">
        <f>IF(AND('6'!BJ17=""),"",'6'!BJ17)</f>
        <v/>
      </c>
      <c r="BK13" s="482">
        <f>IF(AND('6'!BK17=""),"",'6'!BK17)</f>
        <v>6</v>
      </c>
      <c r="BL13" s="482" t="str">
        <f>IF(AND('6'!BL17=""),"",'6'!BL17)</f>
        <v>C</v>
      </c>
      <c r="BM13" s="482">
        <f>IF(AND('6'!BM17=""),"",'6'!BM17)</f>
        <v>24</v>
      </c>
      <c r="BN13" s="482" t="str">
        <f>IF(AND('6'!BN17=""),"",'6'!BN17)</f>
        <v/>
      </c>
      <c r="BO13" s="482">
        <f>IF(AND('6'!BO17=""),"",'6'!BO17)</f>
        <v>24</v>
      </c>
      <c r="BP13" s="482" t="str">
        <f>IF(AND('6'!BP17=""),"",'6'!BP17)</f>
        <v>D</v>
      </c>
      <c r="BQ13" s="482">
        <f>IF(AND('6'!BQ17=""),"",'6'!BQ17)</f>
        <v>5</v>
      </c>
      <c r="BR13" s="482" t="str">
        <f>IF(AND('6'!BR17=""),"",'6'!BR17)</f>
        <v/>
      </c>
      <c r="BS13" s="482">
        <f>IF(AND('6'!BS17=""),"",'6'!BS17)</f>
        <v>5</v>
      </c>
      <c r="BT13" s="482" t="str">
        <f>IF(AND('6'!BT17=""),"",'6'!BT17)</f>
        <v>C</v>
      </c>
      <c r="BU13" s="482">
        <f>IF(AND('6'!BU17=""),"",'6'!BU17)</f>
        <v>36</v>
      </c>
      <c r="BV13" s="482" t="str">
        <f>IF(AND('6'!BV17=""),"",'6'!BV17)</f>
        <v/>
      </c>
      <c r="BW13" s="482">
        <f>IF(AND('6'!BW17=""),"",'6'!BW17)</f>
        <v>36</v>
      </c>
      <c r="BX13" s="482" t="str">
        <f>IF(AND('6'!BX17=""),"",'6'!BX17)</f>
        <v>D</v>
      </c>
      <c r="BY13" s="482">
        <f>IF(AND('6'!BY17=""),"",'6'!BY17)</f>
        <v>76</v>
      </c>
      <c r="BZ13" s="482">
        <f>IF(AND('6'!BZ17=""),"",'6'!BZ17)</f>
        <v>0</v>
      </c>
      <c r="CA13" s="482">
        <f>IF(AND('6'!CA17=""),"",'6'!CA17)</f>
        <v>76</v>
      </c>
      <c r="CB13" s="482" t="str">
        <f>IF(AND('6'!CB17=""),"",'6'!CB17)</f>
        <v>D</v>
      </c>
      <c r="CC13" s="482" t="str">
        <f>IF(AND('6'!CC17=""),"",'6'!CC17)</f>
        <v>C</v>
      </c>
      <c r="CD13" s="482">
        <f>IF(AND('6'!CD17=""),"",'6'!CD17)</f>
        <v>5</v>
      </c>
      <c r="CE13" s="482" t="str">
        <f>IF(AND('6'!CE17=""),"",'6'!CE17)</f>
        <v/>
      </c>
      <c r="CF13" s="482">
        <f>IF(AND('6'!CF17=""),"",'6'!CF17)</f>
        <v>5</v>
      </c>
      <c r="CG13" s="482" t="str">
        <f>IF(AND('6'!CG17=""),"",'6'!CG17)</f>
        <v>C</v>
      </c>
      <c r="CH13" s="482">
        <f>IF(AND('6'!CH17=""),"",'6'!CH17)</f>
        <v>6</v>
      </c>
      <c r="CI13" s="482" t="str">
        <f>IF(AND('6'!CI17=""),"",'6'!CI17)</f>
        <v/>
      </c>
      <c r="CJ13" s="482">
        <f>IF(AND('6'!CJ17=""),"",'6'!CJ17)</f>
        <v>6</v>
      </c>
      <c r="CK13" s="482" t="str">
        <f>IF(AND('6'!CK17=""),"",'6'!CK17)</f>
        <v>C</v>
      </c>
      <c r="CL13" s="482">
        <f>IF(AND('6'!CL17=""),"",'6'!CL17)</f>
        <v>24</v>
      </c>
      <c r="CM13" s="482" t="str">
        <f>IF(AND('6'!CM17=""),"",'6'!CM17)</f>
        <v/>
      </c>
      <c r="CN13" s="482">
        <f>IF(AND('6'!CN17=""),"",'6'!CN17)</f>
        <v>24</v>
      </c>
      <c r="CO13" s="482" t="str">
        <f>IF(AND('6'!CO17=""),"",'6'!CO17)</f>
        <v>D</v>
      </c>
      <c r="CP13" s="482">
        <f>IF(AND('6'!CP17=""),"",'6'!CP17)</f>
        <v>5</v>
      </c>
      <c r="CQ13" s="482" t="str">
        <f>IF(AND('6'!CQ17=""),"",'6'!CQ17)</f>
        <v/>
      </c>
      <c r="CR13" s="482">
        <f>IF(AND('6'!CR17=""),"",'6'!CR17)</f>
        <v>5</v>
      </c>
      <c r="CS13" s="482" t="str">
        <f>IF(AND('6'!CS17=""),"",'6'!CS17)</f>
        <v>C</v>
      </c>
      <c r="CT13" s="482">
        <f>IF(AND('6'!CT17=""),"",'6'!CT17)</f>
        <v>36</v>
      </c>
      <c r="CU13" s="482" t="str">
        <f>IF(AND('6'!CU17=""),"",'6'!CU17)</f>
        <v/>
      </c>
      <c r="CV13" s="482">
        <f>IF(AND('6'!CV17=""),"",'6'!CV17)</f>
        <v>36</v>
      </c>
      <c r="CW13" s="482" t="str">
        <f>IF(AND('6'!CW17=""),"",'6'!CW17)</f>
        <v>D</v>
      </c>
      <c r="CX13" s="482">
        <f>IF(AND('6'!CX17=""),"",'6'!CX17)</f>
        <v>76</v>
      </c>
      <c r="CY13" s="482">
        <f>IF(AND('6'!CY17=""),"",'6'!CY17)</f>
        <v>0</v>
      </c>
      <c r="CZ13" s="482">
        <f>IF(AND('6'!CZ17=""),"",'6'!CZ17)</f>
        <v>76</v>
      </c>
      <c r="DA13" s="482" t="str">
        <f>IF(AND('6'!DA17=""),"",'6'!DA17)</f>
        <v>D</v>
      </c>
      <c r="DB13" s="482" t="str">
        <f>IF(AND('6'!DB17=""),"",'6'!DB17)</f>
        <v>C</v>
      </c>
      <c r="DC13" s="482">
        <f>IF(AND('6'!DC17=""),"",'6'!DC17)</f>
        <v>5</v>
      </c>
      <c r="DD13" s="482" t="str">
        <f>IF(AND('6'!DD17=""),"",'6'!DD17)</f>
        <v/>
      </c>
      <c r="DE13" s="482">
        <f>IF(AND('6'!DE17=""),"",'6'!DE17)</f>
        <v>5</v>
      </c>
      <c r="DF13" s="482" t="str">
        <f>IF(AND('6'!DF17=""),"",'6'!DF17)</f>
        <v>C</v>
      </c>
      <c r="DG13" s="482">
        <f>IF(AND('6'!DG17=""),"",'6'!DG17)</f>
        <v>6</v>
      </c>
      <c r="DH13" s="482" t="str">
        <f>IF(AND('6'!DH17=""),"",'6'!DH17)</f>
        <v/>
      </c>
      <c r="DI13" s="482">
        <f>IF(AND('6'!DI17=""),"",'6'!DI17)</f>
        <v>6</v>
      </c>
      <c r="DJ13" s="482" t="str">
        <f>IF(AND('6'!DJ17=""),"",'6'!DJ17)</f>
        <v>C</v>
      </c>
      <c r="DK13" s="482">
        <f>IF(AND('6'!DK17=""),"",'6'!DK17)</f>
        <v>24</v>
      </c>
      <c r="DL13" s="482" t="str">
        <f>IF(AND('6'!DL17=""),"",'6'!DL17)</f>
        <v/>
      </c>
      <c r="DM13" s="482">
        <f>IF(AND('6'!DM17=""),"",'6'!DM17)</f>
        <v>24</v>
      </c>
      <c r="DN13" s="482" t="str">
        <f>IF(AND('6'!DN17=""),"",'6'!DN17)</f>
        <v>D</v>
      </c>
      <c r="DO13" s="482">
        <f>IF(AND('6'!DO17=""),"",'6'!DO17)</f>
        <v>5</v>
      </c>
      <c r="DP13" s="482" t="str">
        <f>IF(AND('6'!DP17=""),"",'6'!DP17)</f>
        <v/>
      </c>
      <c r="DQ13" s="482">
        <f>IF(AND('6'!DQ17=""),"",'6'!DQ17)</f>
        <v>5</v>
      </c>
      <c r="DR13" s="482" t="str">
        <f>IF(AND('6'!DR17=""),"",'6'!DR17)</f>
        <v>C</v>
      </c>
      <c r="DS13" s="482">
        <f>IF(AND('6'!DS17=""),"",'6'!DS17)</f>
        <v>36</v>
      </c>
      <c r="DT13" s="482" t="str">
        <f>IF(AND('6'!DT17=""),"",'6'!DT17)</f>
        <v/>
      </c>
      <c r="DU13" s="482">
        <f>IF(AND('6'!DU17=""),"",'6'!DU17)</f>
        <v>36</v>
      </c>
      <c r="DV13" s="482" t="str">
        <f>IF(AND('6'!DV17=""),"",'6'!DV17)</f>
        <v>D</v>
      </c>
      <c r="DW13" s="482">
        <f>IF(AND('6'!DW17=""),"",'6'!DW17)</f>
        <v>76</v>
      </c>
      <c r="DX13" s="482">
        <f>IF(AND('6'!DX17=""),"",'6'!DX17)</f>
        <v>0</v>
      </c>
      <c r="DY13" s="482">
        <f>IF(AND('6'!DY17=""),"",'6'!DY17)</f>
        <v>76</v>
      </c>
      <c r="DZ13" s="482" t="str">
        <f>IF(AND('6'!DZ17=""),"",'6'!DZ17)</f>
        <v>D</v>
      </c>
      <c r="EA13" s="482" t="str">
        <f>IF(AND('6'!EA17=""),"",'6'!EA17)</f>
        <v>C</v>
      </c>
      <c r="EB13" s="482">
        <f>IF(AND('6'!EB17=""),"",'6'!EB17)</f>
        <v>5</v>
      </c>
      <c r="EC13" s="482" t="str">
        <f>IF(AND('6'!EC17=""),"",'6'!EC17)</f>
        <v/>
      </c>
      <c r="ED13" s="482">
        <f>IF(AND('6'!ED17=""),"",'6'!ED17)</f>
        <v>5</v>
      </c>
      <c r="EE13" s="482" t="str">
        <f>IF(AND('6'!EE17=""),"",'6'!EE17)</f>
        <v>C</v>
      </c>
      <c r="EF13" s="482">
        <f>IF(AND('6'!EF17=""),"",'6'!EF17)</f>
        <v>6</v>
      </c>
      <c r="EG13" s="482" t="str">
        <f>IF(AND('6'!EG17=""),"",'6'!EG17)</f>
        <v/>
      </c>
      <c r="EH13" s="482">
        <f>IF(AND('6'!EH17=""),"",'6'!EH17)</f>
        <v>6</v>
      </c>
      <c r="EI13" s="482" t="str">
        <f>IF(AND('6'!EI17=""),"",'6'!EI17)</f>
        <v>C</v>
      </c>
      <c r="EJ13" s="482">
        <f>IF(AND('6'!EJ17=""),"",'6'!EJ17)</f>
        <v>24</v>
      </c>
      <c r="EK13" s="482" t="str">
        <f>IF(AND('6'!EK17=""),"",'6'!EK17)</f>
        <v/>
      </c>
      <c r="EL13" s="482">
        <f>IF(AND('6'!EL17=""),"",'6'!EL17)</f>
        <v>24</v>
      </c>
      <c r="EM13" s="482" t="str">
        <f>IF(AND('6'!EM17=""),"",'6'!EM17)</f>
        <v>D</v>
      </c>
      <c r="EN13" s="482">
        <f>IF(AND('6'!EN17=""),"",'6'!EN17)</f>
        <v>5</v>
      </c>
      <c r="EO13" s="482" t="str">
        <f>IF(AND('6'!EO17=""),"",'6'!EO17)</f>
        <v/>
      </c>
      <c r="EP13" s="482">
        <f>IF(AND('6'!EP17=""),"",'6'!EP17)</f>
        <v>5</v>
      </c>
      <c r="EQ13" s="482" t="str">
        <f>IF(AND('6'!EQ17=""),"",'6'!EQ17)</f>
        <v>C</v>
      </c>
      <c r="ER13" s="482">
        <f>IF(AND('6'!ER17=""),"",'6'!ER17)</f>
        <v>36</v>
      </c>
      <c r="ES13" s="482" t="str">
        <f>IF(AND('6'!ES17=""),"",'6'!ES17)</f>
        <v/>
      </c>
      <c r="ET13" s="482">
        <f>IF(AND('6'!ET17=""),"",'6'!ET17)</f>
        <v>36</v>
      </c>
      <c r="EU13" s="482" t="str">
        <f>IF(AND('6'!EU17=""),"",'6'!EU17)</f>
        <v>D</v>
      </c>
      <c r="EV13" s="482">
        <f>IF(AND('6'!EV17=""),"",'6'!EV17)</f>
        <v>76</v>
      </c>
      <c r="EW13" s="482">
        <f>IF(AND('6'!EW17=""),"",'6'!EW17)</f>
        <v>0</v>
      </c>
      <c r="EX13" s="482">
        <f>IF(AND('6'!EX17=""),"",'6'!EX17)</f>
        <v>76</v>
      </c>
      <c r="EY13" s="482" t="str">
        <f>IF(AND('6'!EY17=""),"",'6'!EY17)</f>
        <v>D</v>
      </c>
      <c r="EZ13" s="482">
        <f>IF(AND('6'!EZ17=""),"",'6'!EZ17)</f>
        <v>18</v>
      </c>
      <c r="FA13" s="482">
        <f>IF(AND('6'!FA17=""),"",'6'!FA17)</f>
        <v>18</v>
      </c>
      <c r="FB13" s="482">
        <f>IF(AND('6'!FB17=""),"",'6'!FB17)</f>
        <v>17</v>
      </c>
      <c r="FC13" s="482">
        <f>IF(AND('6'!FC17=""),"",'6'!FC17)</f>
        <v>18</v>
      </c>
      <c r="FD13" s="482">
        <f>IF(AND('6'!FD17=""),"",'6'!FD17)</f>
        <v>18</v>
      </c>
      <c r="FE13" s="482">
        <f>IF(AND('6'!FE17=""),"",'6'!FE17)</f>
        <v>89</v>
      </c>
      <c r="FF13" s="482" t="str">
        <f>IF(AND('6'!FF17=""),"",'6'!FF17)</f>
        <v>A</v>
      </c>
      <c r="FG13" s="482">
        <f>IF(AND('6'!FG17=""),"",'6'!FG17)</f>
        <v>18</v>
      </c>
      <c r="FH13" s="482">
        <f>IF(AND('6'!FH17=""),"",'6'!FH17)</f>
        <v>18</v>
      </c>
      <c r="FI13" s="482">
        <f>IF(AND('6'!FI17=""),"",'6'!FI17)</f>
        <v>17</v>
      </c>
      <c r="FJ13" s="482">
        <f>IF(AND('6'!FJ17=""),"",'6'!FJ17)</f>
        <v>17</v>
      </c>
      <c r="FK13" s="482">
        <f>IF(AND('6'!FK17=""),"",'6'!FK17)</f>
        <v>17</v>
      </c>
      <c r="FL13" s="482">
        <f>IF(AND('6'!FL17=""),"",'6'!FL17)</f>
        <v>87</v>
      </c>
      <c r="FM13" s="482" t="str">
        <f>IF(AND('6'!FM17=""),"",'6'!FM17)</f>
        <v>A</v>
      </c>
      <c r="FN13" s="482">
        <f>IF(AND('6'!FN17=""),"",'6'!FN17)</f>
        <v>18</v>
      </c>
      <c r="FO13" s="482">
        <f>IF(AND('6'!FO17=""),"",'6'!FO17)</f>
        <v>18</v>
      </c>
      <c r="FP13" s="482">
        <f>IF(AND('6'!FP17=""),"",'6'!FP17)</f>
        <v>18</v>
      </c>
      <c r="FQ13" s="482">
        <f>IF(AND('6'!FQ17=""),"",'6'!FQ17)</f>
        <v>17</v>
      </c>
      <c r="FR13" s="482">
        <f>IF(AND('6'!FR17=""),"",'6'!FR17)</f>
        <v>18</v>
      </c>
      <c r="FS13" s="482">
        <f>IF(AND('6'!FS17=""),"",'6'!FS17)</f>
        <v>89</v>
      </c>
      <c r="FT13" s="482" t="str">
        <f>IF(AND('6'!FT17=""),"",'6'!FT17)</f>
        <v>A</v>
      </c>
      <c r="FU13" s="482">
        <f>IF(AND('6'!FV17=""),"",'6'!FV17)</f>
        <v>16</v>
      </c>
      <c r="FV13" s="482">
        <f>IF(AND('6'!FW17=""),"",'6'!FW17)</f>
        <v>20</v>
      </c>
      <c r="FW13" s="482">
        <f>IF(AND('6'!FX17=""),"",'6'!FX17)</f>
        <v>50</v>
      </c>
      <c r="FX13" s="482">
        <f>IF(AND('6'!FY17=""),"",'6'!FY17)</f>
        <v>50</v>
      </c>
      <c r="FY13" s="482">
        <f>IF(AND('6'!FZ17=""),"",'6'!FZ17)</f>
        <v>0</v>
      </c>
      <c r="FZ13" s="482">
        <f>IF(AND('6'!GA17=""),"",'6'!GA17)</f>
        <v>0</v>
      </c>
      <c r="GA13" s="482">
        <f>IF(AND('6'!GB17=""),"",'6'!GB17)</f>
        <v>0</v>
      </c>
      <c r="GB13" s="482">
        <f>IF(AND('6'!GC17=""),"",'6'!GC17)</f>
        <v>0</v>
      </c>
      <c r="GC13" s="482">
        <f>IF(AND('6'!GD17=""),"",'6'!GD17)</f>
        <v>0</v>
      </c>
      <c r="GD13" s="482">
        <f>IF(AND('6'!GE17=""),"",'6'!GE17)</f>
        <v>0</v>
      </c>
      <c r="GE13" s="482">
        <f>IF(AND('6'!GF17=""),"",'6'!GF17)</f>
        <v>0</v>
      </c>
      <c r="GF13" s="482">
        <f>IF(AND('6'!GG17=""),"",'6'!GG17)</f>
        <v>0</v>
      </c>
      <c r="GG13" s="482">
        <f>IF(AND('6'!GH17=""),"",IF(AND('6'!GH17="-"),"",'6'!GH17))</f>
        <v>116</v>
      </c>
      <c r="GH13" s="50">
        <f>IF(AND(C13=""),"",VLOOKUP(B13,Register!$A$7:$CL$311,36,FALSE))</f>
        <v>0</v>
      </c>
      <c r="GI13" s="483" t="str">
        <f>IF(AND('6'!GL17=""),"",'6'!GL17)</f>
        <v>"k"Ve~</v>
      </c>
      <c r="GJ13" s="173" t="str">
        <f>IF(AND('6'!FU17=""),"",'6'!FU17)</f>
        <v>mRrh.kZ</v>
      </c>
      <c r="GK13" s="173"/>
      <c r="GL13" s="173"/>
    </row>
    <row r="14" spans="1:194" ht="21">
      <c r="A14" s="480">
        <v>6</v>
      </c>
      <c r="B14" s="481">
        <f>IF(AND('6'!B18=""),"",'6'!B18)</f>
        <v>606</v>
      </c>
      <c r="C14" s="196" t="str">
        <f>IF(AND('6'!C18=""),"",'6'!C18)</f>
        <v>ujsUnz</v>
      </c>
      <c r="D14" s="196" t="str">
        <f>IF(AND('6'!D18=""),"",'6'!D18)</f>
        <v xml:space="preserve"> ';keyky</v>
      </c>
      <c r="E14" s="195">
        <f>IF(AND('6'!E18=""),"",'6'!E18)</f>
        <v>39057</v>
      </c>
      <c r="F14" s="482" t="str">
        <f>IF(AND('6'!F18=""),"",'6'!F18)</f>
        <v>C</v>
      </c>
      <c r="G14" s="482" t="str">
        <f>IF(AND('6'!G18=""),"",'6'!G18)</f>
        <v/>
      </c>
      <c r="H14" s="482" t="str">
        <f>IF(AND('6'!H18=""),"",'6'!H18)</f>
        <v/>
      </c>
      <c r="I14" s="482">
        <f>IF(AND('6'!I18=""),"",'6'!I18)</f>
        <v>0</v>
      </c>
      <c r="J14" s="482" t="str">
        <f>IF(AND('6'!J18=""),"",'6'!J18)</f>
        <v/>
      </c>
      <c r="K14" s="482" t="str">
        <f>IF(AND('6'!K18=""),"",'6'!K18)</f>
        <v/>
      </c>
      <c r="L14" s="482" t="str">
        <f>IF(AND('6'!L18=""),"",'6'!L18)</f>
        <v/>
      </c>
      <c r="M14" s="482">
        <f>IF(AND('6'!M18=""),"",'6'!M18)</f>
        <v>0</v>
      </c>
      <c r="N14" s="482" t="str">
        <f>IF(AND('6'!N18=""),"",'6'!N18)</f>
        <v/>
      </c>
      <c r="O14" s="482" t="str">
        <f>IF(AND('6'!O18=""),"",'6'!O18)</f>
        <v/>
      </c>
      <c r="P14" s="482" t="str">
        <f>IF(AND('6'!P18=""),"",'6'!P18)</f>
        <v/>
      </c>
      <c r="Q14" s="482">
        <f>IF(AND('6'!Q18=""),"",'6'!Q18)</f>
        <v>0</v>
      </c>
      <c r="R14" s="482" t="str">
        <f>IF(AND('6'!R18=""),"",'6'!R18)</f>
        <v/>
      </c>
      <c r="S14" s="482" t="str">
        <f>IF(AND('6'!S18=""),"",'6'!S18)</f>
        <v/>
      </c>
      <c r="T14" s="482" t="str">
        <f>IF(AND('6'!T18=""),"",'6'!T18)</f>
        <v/>
      </c>
      <c r="U14" s="482">
        <f>IF(AND('6'!U18=""),"",'6'!U18)</f>
        <v>0</v>
      </c>
      <c r="V14" s="482" t="str">
        <f>IF(AND('6'!V18=""),"",'6'!V18)</f>
        <v/>
      </c>
      <c r="W14" s="482" t="str">
        <f>IF(AND('6'!W18=""),"",'6'!W18)</f>
        <v/>
      </c>
      <c r="X14" s="482" t="str">
        <f>IF(AND('6'!X18=""),"",'6'!X18)</f>
        <v/>
      </c>
      <c r="Y14" s="482">
        <f>IF(AND('6'!Y18=""),"",'6'!Y18)</f>
        <v>0</v>
      </c>
      <c r="Z14" s="482" t="str">
        <f>IF(AND('6'!Z18=""),"",'6'!Z18)</f>
        <v/>
      </c>
      <c r="AA14" s="482">
        <f>IF(AND('6'!AA18=""),"",'6'!AA18)</f>
        <v>0</v>
      </c>
      <c r="AB14" s="482">
        <f>IF(AND('6'!AB18=""),"",'6'!AB18)</f>
        <v>0</v>
      </c>
      <c r="AC14" s="482">
        <f>IF(AND('6'!AC18=""),"",'6'!AC18)</f>
        <v>0</v>
      </c>
      <c r="AD14" s="482" t="str">
        <f>IF(AND('6'!AD18=""),"",'6'!AD18)</f>
        <v/>
      </c>
      <c r="AE14" s="482" t="str">
        <f>IF(AND('6'!AE18=""),"",'6'!AE18)</f>
        <v>C</v>
      </c>
      <c r="AF14" s="482" t="str">
        <f>IF(AND('6'!AF18=""),"",'6'!AF18)</f>
        <v/>
      </c>
      <c r="AG14" s="482" t="str">
        <f>IF(AND('6'!AG18=""),"",'6'!AG18)</f>
        <v/>
      </c>
      <c r="AH14" s="482">
        <f>IF(AND('6'!AH18=""),"",'6'!AH18)</f>
        <v>0</v>
      </c>
      <c r="AI14" s="482" t="str">
        <f>IF(AND('6'!AI18=""),"",'6'!AI18)</f>
        <v/>
      </c>
      <c r="AJ14" s="482" t="str">
        <f>IF(AND('6'!AJ18=""),"",'6'!AJ18)</f>
        <v/>
      </c>
      <c r="AK14" s="482" t="str">
        <f>IF(AND('6'!AK18=""),"",'6'!AK18)</f>
        <v/>
      </c>
      <c r="AL14" s="482">
        <f>IF(AND('6'!AL18=""),"",'6'!AL18)</f>
        <v>0</v>
      </c>
      <c r="AM14" s="482" t="str">
        <f>IF(AND('6'!AM18=""),"",'6'!AM18)</f>
        <v/>
      </c>
      <c r="AN14" s="482" t="str">
        <f>IF(AND('6'!AN18=""),"",'6'!AN18)</f>
        <v/>
      </c>
      <c r="AO14" s="482" t="str">
        <f>IF(AND('6'!AO18=""),"",'6'!AO18)</f>
        <v/>
      </c>
      <c r="AP14" s="482">
        <f>IF(AND('6'!AP18=""),"",'6'!AP18)</f>
        <v>0</v>
      </c>
      <c r="AQ14" s="482" t="str">
        <f>IF(AND('6'!AQ18=""),"",'6'!AQ18)</f>
        <v/>
      </c>
      <c r="AR14" s="482" t="str">
        <f>IF(AND('6'!AR18=""),"",'6'!AR18)</f>
        <v/>
      </c>
      <c r="AS14" s="482" t="str">
        <f>IF(AND('6'!AS18=""),"",'6'!AS18)</f>
        <v/>
      </c>
      <c r="AT14" s="482">
        <f>IF(AND('6'!AT18=""),"",'6'!AT18)</f>
        <v>0</v>
      </c>
      <c r="AU14" s="482" t="str">
        <f>IF(AND('6'!AU18=""),"",'6'!AU18)</f>
        <v/>
      </c>
      <c r="AV14" s="482" t="str">
        <f>IF(AND('6'!AV18=""),"",'6'!AV18)</f>
        <v/>
      </c>
      <c r="AW14" s="482" t="str">
        <f>IF(AND('6'!AW18=""),"",'6'!AW18)</f>
        <v/>
      </c>
      <c r="AX14" s="482">
        <f>IF(AND('6'!AX18=""),"",'6'!AX18)</f>
        <v>0</v>
      </c>
      <c r="AY14" s="482" t="str">
        <f>IF(AND('6'!AY18=""),"",'6'!AY18)</f>
        <v/>
      </c>
      <c r="AZ14" s="482">
        <f>IF(AND('6'!AZ18=""),"",'6'!AZ18)</f>
        <v>0</v>
      </c>
      <c r="BA14" s="482">
        <f>IF(AND('6'!BA18=""),"",'6'!BA18)</f>
        <v>0</v>
      </c>
      <c r="BB14" s="482">
        <f>IF(AND('6'!BB18=""),"",'6'!BB18)</f>
        <v>0</v>
      </c>
      <c r="BC14" s="482" t="str">
        <f>IF(AND('6'!BC18=""),"",'6'!BC18)</f>
        <v/>
      </c>
      <c r="BD14" s="482" t="str">
        <f>IF(AND('6'!BD18=""),"",'6'!BD18)</f>
        <v>C</v>
      </c>
      <c r="BE14" s="482" t="str">
        <f>IF(AND('6'!BE18=""),"",'6'!BE18)</f>
        <v/>
      </c>
      <c r="BF14" s="482" t="str">
        <f>IF(AND('6'!BF18=""),"",'6'!BF18)</f>
        <v/>
      </c>
      <c r="BG14" s="482">
        <f>IF(AND('6'!BG18=""),"",'6'!BG18)</f>
        <v>0</v>
      </c>
      <c r="BH14" s="482" t="str">
        <f>IF(AND('6'!BH18=""),"",'6'!BH18)</f>
        <v/>
      </c>
      <c r="BI14" s="482" t="str">
        <f>IF(AND('6'!BI18=""),"",'6'!BI18)</f>
        <v/>
      </c>
      <c r="BJ14" s="482" t="str">
        <f>IF(AND('6'!BJ18=""),"",'6'!BJ18)</f>
        <v/>
      </c>
      <c r="BK14" s="482">
        <f>IF(AND('6'!BK18=""),"",'6'!BK18)</f>
        <v>0</v>
      </c>
      <c r="BL14" s="482" t="str">
        <f>IF(AND('6'!BL18=""),"",'6'!BL18)</f>
        <v/>
      </c>
      <c r="BM14" s="482" t="str">
        <f>IF(AND('6'!BM18=""),"",'6'!BM18)</f>
        <v/>
      </c>
      <c r="BN14" s="482" t="str">
        <f>IF(AND('6'!BN18=""),"",'6'!BN18)</f>
        <v/>
      </c>
      <c r="BO14" s="482">
        <f>IF(AND('6'!BO18=""),"",'6'!BO18)</f>
        <v>0</v>
      </c>
      <c r="BP14" s="482" t="str">
        <f>IF(AND('6'!BP18=""),"",'6'!BP18)</f>
        <v/>
      </c>
      <c r="BQ14" s="482" t="str">
        <f>IF(AND('6'!BQ18=""),"",'6'!BQ18)</f>
        <v/>
      </c>
      <c r="BR14" s="482" t="str">
        <f>IF(AND('6'!BR18=""),"",'6'!BR18)</f>
        <v/>
      </c>
      <c r="BS14" s="482">
        <f>IF(AND('6'!BS18=""),"",'6'!BS18)</f>
        <v>0</v>
      </c>
      <c r="BT14" s="482" t="str">
        <f>IF(AND('6'!BT18=""),"",'6'!BT18)</f>
        <v/>
      </c>
      <c r="BU14" s="482" t="str">
        <f>IF(AND('6'!BU18=""),"",'6'!BU18)</f>
        <v/>
      </c>
      <c r="BV14" s="482" t="str">
        <f>IF(AND('6'!BV18=""),"",'6'!BV18)</f>
        <v/>
      </c>
      <c r="BW14" s="482">
        <f>IF(AND('6'!BW18=""),"",'6'!BW18)</f>
        <v>0</v>
      </c>
      <c r="BX14" s="482" t="str">
        <f>IF(AND('6'!BX18=""),"",'6'!BX18)</f>
        <v/>
      </c>
      <c r="BY14" s="482">
        <f>IF(AND('6'!BY18=""),"",'6'!BY18)</f>
        <v>0</v>
      </c>
      <c r="BZ14" s="482">
        <f>IF(AND('6'!BZ18=""),"",'6'!BZ18)</f>
        <v>0</v>
      </c>
      <c r="CA14" s="482">
        <f>IF(AND('6'!CA18=""),"",'6'!CA18)</f>
        <v>0</v>
      </c>
      <c r="CB14" s="482" t="str">
        <f>IF(AND('6'!CB18=""),"",'6'!CB18)</f>
        <v/>
      </c>
      <c r="CC14" s="482" t="str">
        <f>IF(AND('6'!CC18=""),"",'6'!CC18)</f>
        <v>C</v>
      </c>
      <c r="CD14" s="482" t="str">
        <f>IF(AND('6'!CD18=""),"",'6'!CD18)</f>
        <v/>
      </c>
      <c r="CE14" s="482" t="str">
        <f>IF(AND('6'!CE18=""),"",'6'!CE18)</f>
        <v/>
      </c>
      <c r="CF14" s="482">
        <f>IF(AND('6'!CF18=""),"",'6'!CF18)</f>
        <v>0</v>
      </c>
      <c r="CG14" s="482" t="str">
        <f>IF(AND('6'!CG18=""),"",'6'!CG18)</f>
        <v/>
      </c>
      <c r="CH14" s="482" t="str">
        <f>IF(AND('6'!CH18=""),"",'6'!CH18)</f>
        <v/>
      </c>
      <c r="CI14" s="482" t="str">
        <f>IF(AND('6'!CI18=""),"",'6'!CI18)</f>
        <v/>
      </c>
      <c r="CJ14" s="482">
        <f>IF(AND('6'!CJ18=""),"",'6'!CJ18)</f>
        <v>0</v>
      </c>
      <c r="CK14" s="482" t="str">
        <f>IF(AND('6'!CK18=""),"",'6'!CK18)</f>
        <v/>
      </c>
      <c r="CL14" s="482" t="str">
        <f>IF(AND('6'!CL18=""),"",'6'!CL18)</f>
        <v/>
      </c>
      <c r="CM14" s="482" t="str">
        <f>IF(AND('6'!CM18=""),"",'6'!CM18)</f>
        <v/>
      </c>
      <c r="CN14" s="482">
        <f>IF(AND('6'!CN18=""),"",'6'!CN18)</f>
        <v>0</v>
      </c>
      <c r="CO14" s="482" t="str">
        <f>IF(AND('6'!CO18=""),"",'6'!CO18)</f>
        <v/>
      </c>
      <c r="CP14" s="482" t="str">
        <f>IF(AND('6'!CP18=""),"",'6'!CP18)</f>
        <v/>
      </c>
      <c r="CQ14" s="482" t="str">
        <f>IF(AND('6'!CQ18=""),"",'6'!CQ18)</f>
        <v/>
      </c>
      <c r="CR14" s="482">
        <f>IF(AND('6'!CR18=""),"",'6'!CR18)</f>
        <v>0</v>
      </c>
      <c r="CS14" s="482" t="str">
        <f>IF(AND('6'!CS18=""),"",'6'!CS18)</f>
        <v/>
      </c>
      <c r="CT14" s="482" t="str">
        <f>IF(AND('6'!CT18=""),"",'6'!CT18)</f>
        <v/>
      </c>
      <c r="CU14" s="482" t="str">
        <f>IF(AND('6'!CU18=""),"",'6'!CU18)</f>
        <v/>
      </c>
      <c r="CV14" s="482">
        <f>IF(AND('6'!CV18=""),"",'6'!CV18)</f>
        <v>0</v>
      </c>
      <c r="CW14" s="482" t="str">
        <f>IF(AND('6'!CW18=""),"",'6'!CW18)</f>
        <v/>
      </c>
      <c r="CX14" s="482">
        <f>IF(AND('6'!CX18=""),"",'6'!CX18)</f>
        <v>0</v>
      </c>
      <c r="CY14" s="482">
        <f>IF(AND('6'!CY18=""),"",'6'!CY18)</f>
        <v>0</v>
      </c>
      <c r="CZ14" s="482">
        <f>IF(AND('6'!CZ18=""),"",'6'!CZ18)</f>
        <v>0</v>
      </c>
      <c r="DA14" s="482" t="str">
        <f>IF(AND('6'!DA18=""),"",'6'!DA18)</f>
        <v/>
      </c>
      <c r="DB14" s="482" t="str">
        <f>IF(AND('6'!DB18=""),"",'6'!DB18)</f>
        <v>C</v>
      </c>
      <c r="DC14" s="482" t="str">
        <f>IF(AND('6'!DC18=""),"",'6'!DC18)</f>
        <v/>
      </c>
      <c r="DD14" s="482" t="str">
        <f>IF(AND('6'!DD18=""),"",'6'!DD18)</f>
        <v/>
      </c>
      <c r="DE14" s="482">
        <f>IF(AND('6'!DE18=""),"",'6'!DE18)</f>
        <v>0</v>
      </c>
      <c r="DF14" s="482" t="str">
        <f>IF(AND('6'!DF18=""),"",'6'!DF18)</f>
        <v/>
      </c>
      <c r="DG14" s="482" t="str">
        <f>IF(AND('6'!DG18=""),"",'6'!DG18)</f>
        <v/>
      </c>
      <c r="DH14" s="482" t="str">
        <f>IF(AND('6'!DH18=""),"",'6'!DH18)</f>
        <v/>
      </c>
      <c r="DI14" s="482">
        <f>IF(AND('6'!DI18=""),"",'6'!DI18)</f>
        <v>0</v>
      </c>
      <c r="DJ14" s="482" t="str">
        <f>IF(AND('6'!DJ18=""),"",'6'!DJ18)</f>
        <v/>
      </c>
      <c r="DK14" s="482" t="str">
        <f>IF(AND('6'!DK18=""),"",'6'!DK18)</f>
        <v/>
      </c>
      <c r="DL14" s="482" t="str">
        <f>IF(AND('6'!DL18=""),"",'6'!DL18)</f>
        <v/>
      </c>
      <c r="DM14" s="482">
        <f>IF(AND('6'!DM18=""),"",'6'!DM18)</f>
        <v>0</v>
      </c>
      <c r="DN14" s="482" t="str">
        <f>IF(AND('6'!DN18=""),"",'6'!DN18)</f>
        <v/>
      </c>
      <c r="DO14" s="482" t="str">
        <f>IF(AND('6'!DO18=""),"",'6'!DO18)</f>
        <v/>
      </c>
      <c r="DP14" s="482" t="str">
        <f>IF(AND('6'!DP18=""),"",'6'!DP18)</f>
        <v/>
      </c>
      <c r="DQ14" s="482">
        <f>IF(AND('6'!DQ18=""),"",'6'!DQ18)</f>
        <v>0</v>
      </c>
      <c r="DR14" s="482" t="str">
        <f>IF(AND('6'!DR18=""),"",'6'!DR18)</f>
        <v/>
      </c>
      <c r="DS14" s="482" t="str">
        <f>IF(AND('6'!DS18=""),"",'6'!DS18)</f>
        <v/>
      </c>
      <c r="DT14" s="482" t="str">
        <f>IF(AND('6'!DT18=""),"",'6'!DT18)</f>
        <v/>
      </c>
      <c r="DU14" s="482">
        <f>IF(AND('6'!DU18=""),"",'6'!DU18)</f>
        <v>0</v>
      </c>
      <c r="DV14" s="482" t="str">
        <f>IF(AND('6'!DV18=""),"",'6'!DV18)</f>
        <v/>
      </c>
      <c r="DW14" s="482">
        <f>IF(AND('6'!DW18=""),"",'6'!DW18)</f>
        <v>0</v>
      </c>
      <c r="DX14" s="482">
        <f>IF(AND('6'!DX18=""),"",'6'!DX18)</f>
        <v>0</v>
      </c>
      <c r="DY14" s="482">
        <f>IF(AND('6'!DY18=""),"",'6'!DY18)</f>
        <v>0</v>
      </c>
      <c r="DZ14" s="482" t="str">
        <f>IF(AND('6'!DZ18=""),"",'6'!DZ18)</f>
        <v/>
      </c>
      <c r="EA14" s="482" t="str">
        <f>IF(AND('6'!EA18=""),"",'6'!EA18)</f>
        <v>C</v>
      </c>
      <c r="EB14" s="482" t="str">
        <f>IF(AND('6'!EB18=""),"",'6'!EB18)</f>
        <v/>
      </c>
      <c r="EC14" s="482" t="str">
        <f>IF(AND('6'!EC18=""),"",'6'!EC18)</f>
        <v/>
      </c>
      <c r="ED14" s="482">
        <f>IF(AND('6'!ED18=""),"",'6'!ED18)</f>
        <v>0</v>
      </c>
      <c r="EE14" s="482" t="str">
        <f>IF(AND('6'!EE18=""),"",'6'!EE18)</f>
        <v/>
      </c>
      <c r="EF14" s="482" t="str">
        <f>IF(AND('6'!EF18=""),"",'6'!EF18)</f>
        <v/>
      </c>
      <c r="EG14" s="482" t="str">
        <f>IF(AND('6'!EG18=""),"",'6'!EG18)</f>
        <v/>
      </c>
      <c r="EH14" s="482">
        <f>IF(AND('6'!EH18=""),"",'6'!EH18)</f>
        <v>0</v>
      </c>
      <c r="EI14" s="482" t="str">
        <f>IF(AND('6'!EI18=""),"",'6'!EI18)</f>
        <v/>
      </c>
      <c r="EJ14" s="482" t="str">
        <f>IF(AND('6'!EJ18=""),"",'6'!EJ18)</f>
        <v/>
      </c>
      <c r="EK14" s="482" t="str">
        <f>IF(AND('6'!EK18=""),"",'6'!EK18)</f>
        <v/>
      </c>
      <c r="EL14" s="482">
        <f>IF(AND('6'!EL18=""),"",'6'!EL18)</f>
        <v>0</v>
      </c>
      <c r="EM14" s="482" t="str">
        <f>IF(AND('6'!EM18=""),"",'6'!EM18)</f>
        <v/>
      </c>
      <c r="EN14" s="482" t="str">
        <f>IF(AND('6'!EN18=""),"",'6'!EN18)</f>
        <v/>
      </c>
      <c r="EO14" s="482" t="str">
        <f>IF(AND('6'!EO18=""),"",'6'!EO18)</f>
        <v/>
      </c>
      <c r="EP14" s="482">
        <f>IF(AND('6'!EP18=""),"",'6'!EP18)</f>
        <v>0</v>
      </c>
      <c r="EQ14" s="482" t="str">
        <f>IF(AND('6'!EQ18=""),"",'6'!EQ18)</f>
        <v/>
      </c>
      <c r="ER14" s="482" t="str">
        <f>IF(AND('6'!ER18=""),"",'6'!ER18)</f>
        <v/>
      </c>
      <c r="ES14" s="482" t="str">
        <f>IF(AND('6'!ES18=""),"",'6'!ES18)</f>
        <v/>
      </c>
      <c r="ET14" s="482">
        <f>IF(AND('6'!ET18=""),"",'6'!ET18)</f>
        <v>0</v>
      </c>
      <c r="EU14" s="482" t="str">
        <f>IF(AND('6'!EU18=""),"",'6'!EU18)</f>
        <v/>
      </c>
      <c r="EV14" s="482">
        <f>IF(AND('6'!EV18=""),"",'6'!EV18)</f>
        <v>0</v>
      </c>
      <c r="EW14" s="482">
        <f>IF(AND('6'!EW18=""),"",'6'!EW18)</f>
        <v>0</v>
      </c>
      <c r="EX14" s="482">
        <f>IF(AND('6'!EX18=""),"",'6'!EX18)</f>
        <v>0</v>
      </c>
      <c r="EY14" s="482" t="str">
        <f>IF(AND('6'!EY18=""),"",'6'!EY18)</f>
        <v/>
      </c>
      <c r="EZ14" s="482">
        <f>IF(AND('6'!EZ18=""),"",'6'!EZ18)</f>
        <v>18</v>
      </c>
      <c r="FA14" s="482" t="str">
        <f>IF(AND('6'!FA18=""),"",'6'!FA18)</f>
        <v/>
      </c>
      <c r="FB14" s="482" t="str">
        <f>IF(AND('6'!FB18=""),"",'6'!FB18)</f>
        <v/>
      </c>
      <c r="FC14" s="482" t="str">
        <f>IF(AND('6'!FC18=""),"",'6'!FC18)</f>
        <v/>
      </c>
      <c r="FD14" s="482" t="str">
        <f>IF(AND('6'!FD18=""),"",'6'!FD18)</f>
        <v/>
      </c>
      <c r="FE14" s="482">
        <f>IF(AND('6'!FE18=""),"",'6'!FE18)</f>
        <v>18</v>
      </c>
      <c r="FF14" s="482" t="str">
        <f>IF(AND('6'!FF18=""),"",'6'!FF18)</f>
        <v>D</v>
      </c>
      <c r="FG14" s="482">
        <f>IF(AND('6'!FG18=""),"",'6'!FG18)</f>
        <v>17</v>
      </c>
      <c r="FH14" s="482" t="str">
        <f>IF(AND('6'!FH18=""),"",'6'!FH18)</f>
        <v/>
      </c>
      <c r="FI14" s="482" t="str">
        <f>IF(AND('6'!FI18=""),"",'6'!FI18)</f>
        <v/>
      </c>
      <c r="FJ14" s="482" t="str">
        <f>IF(AND('6'!FJ18=""),"",'6'!FJ18)</f>
        <v/>
      </c>
      <c r="FK14" s="482" t="str">
        <f>IF(AND('6'!FK18=""),"",'6'!FK18)</f>
        <v/>
      </c>
      <c r="FL14" s="482">
        <f>IF(AND('6'!FL18=""),"",'6'!FL18)</f>
        <v>17</v>
      </c>
      <c r="FM14" s="482" t="str">
        <f>IF(AND('6'!FM18=""),"",'6'!FM18)</f>
        <v>D</v>
      </c>
      <c r="FN14" s="482">
        <f>IF(AND('6'!FN18=""),"",'6'!FN18)</f>
        <v>18</v>
      </c>
      <c r="FO14" s="482" t="str">
        <f>IF(AND('6'!FO18=""),"",'6'!FO18)</f>
        <v/>
      </c>
      <c r="FP14" s="482" t="str">
        <f>IF(AND('6'!FP18=""),"",'6'!FP18)</f>
        <v/>
      </c>
      <c r="FQ14" s="482" t="str">
        <f>IF(AND('6'!FQ18=""),"",'6'!FQ18)</f>
        <v/>
      </c>
      <c r="FR14" s="482" t="str">
        <f>IF(AND('6'!FR18=""),"",'6'!FR18)</f>
        <v/>
      </c>
      <c r="FS14" s="482">
        <f>IF(AND('6'!FS18=""),"",'6'!FS18)</f>
        <v>18</v>
      </c>
      <c r="FT14" s="482" t="str">
        <f>IF(AND('6'!FT18=""),"",'6'!FT18)</f>
        <v>D</v>
      </c>
      <c r="FU14" s="482">
        <f>IF(AND('6'!FV18=""),"",'6'!FV18)</f>
        <v>14</v>
      </c>
      <c r="FV14" s="482">
        <f>IF(AND('6'!FW18=""),"",'6'!FW18)</f>
        <v>20</v>
      </c>
      <c r="FW14" s="482">
        <f>IF(AND('6'!FX18=""),"",'6'!FX18)</f>
        <v>50</v>
      </c>
      <c r="FX14" s="482">
        <f>IF(AND('6'!FY18=""),"",'6'!FY18)</f>
        <v>50</v>
      </c>
      <c r="FY14" s="482">
        <f>IF(AND('6'!FZ18=""),"",'6'!FZ18)</f>
        <v>0</v>
      </c>
      <c r="FZ14" s="482">
        <f>IF(AND('6'!GA18=""),"",'6'!GA18)</f>
        <v>0</v>
      </c>
      <c r="GA14" s="482">
        <f>IF(AND('6'!GB18=""),"",'6'!GB18)</f>
        <v>0</v>
      </c>
      <c r="GB14" s="482">
        <f>IF(AND('6'!GC18=""),"",'6'!GC18)</f>
        <v>0</v>
      </c>
      <c r="GC14" s="482">
        <f>IF(AND('6'!GD18=""),"",'6'!GD18)</f>
        <v>0</v>
      </c>
      <c r="GD14" s="482">
        <f>IF(AND('6'!GE18=""),"",'6'!GE18)</f>
        <v>0</v>
      </c>
      <c r="GE14" s="482">
        <f>IF(AND('6'!GF18=""),"",'6'!GF18)</f>
        <v>0</v>
      </c>
      <c r="GF14" s="482">
        <f>IF(AND('6'!GG18=""),"",'6'!GG18)</f>
        <v>0</v>
      </c>
      <c r="GG14" s="482">
        <f>IF(AND('6'!GH18=""),"",IF(AND('6'!GH18="-"),"",'6'!GH18))</f>
        <v>114</v>
      </c>
      <c r="GH14" s="50">
        <f>IF(AND(C14=""),"",VLOOKUP(B14,Register!$A$7:$CL$311,36,FALSE))</f>
        <v>0</v>
      </c>
      <c r="GI14" s="483" t="str">
        <f>IF(AND('6'!GL18=""),"",'6'!GL18)</f>
        <v>nlokW</v>
      </c>
      <c r="GJ14" s="173" t="str">
        <f>IF(AND('6'!FU18=""),"",'6'!FU18)</f>
        <v>mRrh.kZ</v>
      </c>
      <c r="GK14" s="173"/>
      <c r="GL14" s="173"/>
    </row>
    <row r="15" spans="1:194" ht="21">
      <c r="A15" s="480">
        <v>7</v>
      </c>
      <c r="B15" s="481">
        <f>IF(AND('6'!B19=""),"",'6'!B19)</f>
        <v>607</v>
      </c>
      <c r="C15" s="196" t="str">
        <f>IF(AND('6'!C19=""),"",'6'!C19)</f>
        <v>iz/kku</v>
      </c>
      <c r="D15" s="196" t="str">
        <f>IF(AND('6'!D19=""),"",'6'!D19)</f>
        <v>lksguyky</v>
      </c>
      <c r="E15" s="195">
        <f>IF(AND('6'!E19=""),"",'6'!E19)</f>
        <v>38496</v>
      </c>
      <c r="F15" s="482" t="str">
        <f>IF(AND('6'!F19=""),"",'6'!F19)</f>
        <v>B</v>
      </c>
      <c r="G15" s="482">
        <f>IF(AND('6'!G19=""),"",'6'!G19)</f>
        <v>7</v>
      </c>
      <c r="H15" s="482" t="str">
        <f>IF(AND('6'!H19=""),"",'6'!H19)</f>
        <v/>
      </c>
      <c r="I15" s="482">
        <f>IF(AND('6'!I19=""),"",'6'!I19)</f>
        <v>7</v>
      </c>
      <c r="J15" s="482" t="str">
        <f>IF(AND('6'!J19=""),"",'6'!J19)</f>
        <v>B</v>
      </c>
      <c r="K15" s="482">
        <f>IF(AND('6'!K19=""),"",'6'!K19)</f>
        <v>8</v>
      </c>
      <c r="L15" s="482" t="str">
        <f>IF(AND('6'!L19=""),"",'6'!L19)</f>
        <v/>
      </c>
      <c r="M15" s="482">
        <f>IF(AND('6'!M19=""),"",'6'!M19)</f>
        <v>8</v>
      </c>
      <c r="N15" s="482" t="str">
        <f>IF(AND('6'!N19=""),"",'6'!N19)</f>
        <v>A</v>
      </c>
      <c r="O15" s="482">
        <f>IF(AND('6'!O19=""),"",'6'!O19)</f>
        <v>37</v>
      </c>
      <c r="P15" s="482" t="str">
        <f>IF(AND('6'!P19=""),"",'6'!P19)</f>
        <v/>
      </c>
      <c r="Q15" s="482">
        <f>IF(AND('6'!Q19=""),"",'6'!Q19)</f>
        <v>37</v>
      </c>
      <c r="R15" s="482" t="str">
        <f>IF(AND('6'!R19=""),"",'6'!R19)</f>
        <v>C</v>
      </c>
      <c r="S15" s="482">
        <f>IF(AND('6'!S19=""),"",'6'!S19)</f>
        <v>7</v>
      </c>
      <c r="T15" s="482" t="str">
        <f>IF(AND('6'!T19=""),"",'6'!T19)</f>
        <v/>
      </c>
      <c r="U15" s="482">
        <f>IF(AND('6'!U19=""),"",'6'!U19)</f>
        <v>7</v>
      </c>
      <c r="V15" s="482" t="str">
        <f>IF(AND('6'!V19=""),"",'6'!V19)</f>
        <v>B</v>
      </c>
      <c r="W15" s="482">
        <f>IF(AND('6'!W19=""),"",'6'!W19)</f>
        <v>67</v>
      </c>
      <c r="X15" s="482" t="str">
        <f>IF(AND('6'!X19=""),"",'6'!X19)</f>
        <v/>
      </c>
      <c r="Y15" s="482">
        <f>IF(AND('6'!Y19=""),"",'6'!Y19)</f>
        <v>67</v>
      </c>
      <c r="Z15" s="482" t="str">
        <f>IF(AND('6'!Z19=""),"",'6'!Z19)</f>
        <v>B</v>
      </c>
      <c r="AA15" s="482">
        <f>IF(AND('6'!AA19=""),"",'6'!AA19)</f>
        <v>126</v>
      </c>
      <c r="AB15" s="482">
        <f>IF(AND('6'!AB19=""),"",'6'!AB19)</f>
        <v>0</v>
      </c>
      <c r="AC15" s="482">
        <f>IF(AND('6'!AC19=""),"",'6'!AC19)</f>
        <v>126</v>
      </c>
      <c r="AD15" s="482" t="str">
        <f>IF(AND('6'!AD19=""),"",'6'!AD19)</f>
        <v>B</v>
      </c>
      <c r="AE15" s="482" t="str">
        <f>IF(AND('6'!AE19=""),"",'6'!AE19)</f>
        <v>B</v>
      </c>
      <c r="AF15" s="482">
        <f>IF(AND('6'!AF19=""),"",'6'!AF19)</f>
        <v>7</v>
      </c>
      <c r="AG15" s="482" t="str">
        <f>IF(AND('6'!AG19=""),"",'6'!AG19)</f>
        <v/>
      </c>
      <c r="AH15" s="482">
        <f>IF(AND('6'!AH19=""),"",'6'!AH19)</f>
        <v>7</v>
      </c>
      <c r="AI15" s="482" t="str">
        <f>IF(AND('6'!AI19=""),"",'6'!AI19)</f>
        <v>B</v>
      </c>
      <c r="AJ15" s="482">
        <f>IF(AND('6'!AJ19=""),"",'6'!AJ19)</f>
        <v>8</v>
      </c>
      <c r="AK15" s="482" t="str">
        <f>IF(AND('6'!AK19=""),"",'6'!AK19)</f>
        <v/>
      </c>
      <c r="AL15" s="482">
        <f>IF(AND('6'!AL19=""),"",'6'!AL19)</f>
        <v>8</v>
      </c>
      <c r="AM15" s="482" t="str">
        <f>IF(AND('6'!AM19=""),"",'6'!AM19)</f>
        <v>A</v>
      </c>
      <c r="AN15" s="482">
        <f>IF(AND('6'!AN19=""),"",'6'!AN19)</f>
        <v>37</v>
      </c>
      <c r="AO15" s="482" t="str">
        <f>IF(AND('6'!AO19=""),"",'6'!AO19)</f>
        <v/>
      </c>
      <c r="AP15" s="482">
        <f>IF(AND('6'!AP19=""),"",'6'!AP19)</f>
        <v>37</v>
      </c>
      <c r="AQ15" s="482" t="str">
        <f>IF(AND('6'!AQ19=""),"",'6'!AQ19)</f>
        <v>C</v>
      </c>
      <c r="AR15" s="482">
        <f>IF(AND('6'!AR19=""),"",'6'!AR19)</f>
        <v>7</v>
      </c>
      <c r="AS15" s="482" t="str">
        <f>IF(AND('6'!AS19=""),"",'6'!AS19)</f>
        <v/>
      </c>
      <c r="AT15" s="482">
        <f>IF(AND('6'!AT19=""),"",'6'!AT19)</f>
        <v>7</v>
      </c>
      <c r="AU15" s="482" t="str">
        <f>IF(AND('6'!AU19=""),"",'6'!AU19)</f>
        <v>B</v>
      </c>
      <c r="AV15" s="482">
        <f>IF(AND('6'!AV19=""),"",'6'!AV19)</f>
        <v>67</v>
      </c>
      <c r="AW15" s="482" t="str">
        <f>IF(AND('6'!AW19=""),"",'6'!AW19)</f>
        <v/>
      </c>
      <c r="AX15" s="482">
        <f>IF(AND('6'!AX19=""),"",'6'!AX19)</f>
        <v>67</v>
      </c>
      <c r="AY15" s="482" t="str">
        <f>IF(AND('6'!AY19=""),"",'6'!AY19)</f>
        <v>B</v>
      </c>
      <c r="AZ15" s="482">
        <f>IF(AND('6'!AZ19=""),"",'6'!AZ19)</f>
        <v>126</v>
      </c>
      <c r="BA15" s="482">
        <f>IF(AND('6'!BA19=""),"",'6'!BA19)</f>
        <v>0</v>
      </c>
      <c r="BB15" s="482">
        <f>IF(AND('6'!BB19=""),"",'6'!BB19)</f>
        <v>126</v>
      </c>
      <c r="BC15" s="482" t="str">
        <f>IF(AND('6'!BC19=""),"",'6'!BC19)</f>
        <v>B</v>
      </c>
      <c r="BD15" s="482" t="str">
        <f>IF(AND('6'!BD19=""),"",'6'!BD19)</f>
        <v>B</v>
      </c>
      <c r="BE15" s="482">
        <f>IF(AND('6'!BE19=""),"",'6'!BE19)</f>
        <v>7</v>
      </c>
      <c r="BF15" s="482" t="str">
        <f>IF(AND('6'!BF19=""),"",'6'!BF19)</f>
        <v/>
      </c>
      <c r="BG15" s="482">
        <f>IF(AND('6'!BG19=""),"",'6'!BG19)</f>
        <v>7</v>
      </c>
      <c r="BH15" s="482" t="str">
        <f>IF(AND('6'!BH19=""),"",'6'!BH19)</f>
        <v>B</v>
      </c>
      <c r="BI15" s="482">
        <f>IF(AND('6'!BI19=""),"",'6'!BI19)</f>
        <v>8</v>
      </c>
      <c r="BJ15" s="482" t="str">
        <f>IF(AND('6'!BJ19=""),"",'6'!BJ19)</f>
        <v/>
      </c>
      <c r="BK15" s="482">
        <f>IF(AND('6'!BK19=""),"",'6'!BK19)</f>
        <v>8</v>
      </c>
      <c r="BL15" s="482" t="str">
        <f>IF(AND('6'!BL19=""),"",'6'!BL19)</f>
        <v>A</v>
      </c>
      <c r="BM15" s="482">
        <f>IF(AND('6'!BM19=""),"",'6'!BM19)</f>
        <v>37</v>
      </c>
      <c r="BN15" s="482" t="str">
        <f>IF(AND('6'!BN19=""),"",'6'!BN19)</f>
        <v/>
      </c>
      <c r="BO15" s="482">
        <f>IF(AND('6'!BO19=""),"",'6'!BO19)</f>
        <v>37</v>
      </c>
      <c r="BP15" s="482" t="str">
        <f>IF(AND('6'!BP19=""),"",'6'!BP19)</f>
        <v>C</v>
      </c>
      <c r="BQ15" s="482">
        <f>IF(AND('6'!BQ19=""),"",'6'!BQ19)</f>
        <v>7</v>
      </c>
      <c r="BR15" s="482" t="str">
        <f>IF(AND('6'!BR19=""),"",'6'!BR19)</f>
        <v/>
      </c>
      <c r="BS15" s="482">
        <f>IF(AND('6'!BS19=""),"",'6'!BS19)</f>
        <v>7</v>
      </c>
      <c r="BT15" s="482" t="str">
        <f>IF(AND('6'!BT19=""),"",'6'!BT19)</f>
        <v>B</v>
      </c>
      <c r="BU15" s="482">
        <f>IF(AND('6'!BU19=""),"",'6'!BU19)</f>
        <v>67</v>
      </c>
      <c r="BV15" s="482" t="str">
        <f>IF(AND('6'!BV19=""),"",'6'!BV19)</f>
        <v/>
      </c>
      <c r="BW15" s="482">
        <f>IF(AND('6'!BW19=""),"",'6'!BW19)</f>
        <v>67</v>
      </c>
      <c r="BX15" s="482" t="str">
        <f>IF(AND('6'!BX19=""),"",'6'!BX19)</f>
        <v>B</v>
      </c>
      <c r="BY15" s="482">
        <f>IF(AND('6'!BY19=""),"",'6'!BY19)</f>
        <v>126</v>
      </c>
      <c r="BZ15" s="482">
        <f>IF(AND('6'!BZ19=""),"",'6'!BZ19)</f>
        <v>0</v>
      </c>
      <c r="CA15" s="482">
        <f>IF(AND('6'!CA19=""),"",'6'!CA19)</f>
        <v>126</v>
      </c>
      <c r="CB15" s="482" t="str">
        <f>IF(AND('6'!CB19=""),"",'6'!CB19)</f>
        <v>B</v>
      </c>
      <c r="CC15" s="482" t="str">
        <f>IF(AND('6'!CC19=""),"",'6'!CC19)</f>
        <v>B</v>
      </c>
      <c r="CD15" s="482">
        <f>IF(AND('6'!CD19=""),"",'6'!CD19)</f>
        <v>7</v>
      </c>
      <c r="CE15" s="482" t="str">
        <f>IF(AND('6'!CE19=""),"",'6'!CE19)</f>
        <v/>
      </c>
      <c r="CF15" s="482">
        <f>IF(AND('6'!CF19=""),"",'6'!CF19)</f>
        <v>7</v>
      </c>
      <c r="CG15" s="482" t="str">
        <f>IF(AND('6'!CG19=""),"",'6'!CG19)</f>
        <v>B</v>
      </c>
      <c r="CH15" s="482">
        <f>IF(AND('6'!CH19=""),"",'6'!CH19)</f>
        <v>8</v>
      </c>
      <c r="CI15" s="482" t="str">
        <f>IF(AND('6'!CI19=""),"",'6'!CI19)</f>
        <v/>
      </c>
      <c r="CJ15" s="482">
        <f>IF(AND('6'!CJ19=""),"",'6'!CJ19)</f>
        <v>8</v>
      </c>
      <c r="CK15" s="482" t="str">
        <f>IF(AND('6'!CK19=""),"",'6'!CK19)</f>
        <v>A</v>
      </c>
      <c r="CL15" s="482">
        <f>IF(AND('6'!CL19=""),"",'6'!CL19)</f>
        <v>37</v>
      </c>
      <c r="CM15" s="482" t="str">
        <f>IF(AND('6'!CM19=""),"",'6'!CM19)</f>
        <v/>
      </c>
      <c r="CN15" s="482">
        <f>IF(AND('6'!CN19=""),"",'6'!CN19)</f>
        <v>37</v>
      </c>
      <c r="CO15" s="482" t="str">
        <f>IF(AND('6'!CO19=""),"",'6'!CO19)</f>
        <v>C</v>
      </c>
      <c r="CP15" s="482">
        <f>IF(AND('6'!CP19=""),"",'6'!CP19)</f>
        <v>7</v>
      </c>
      <c r="CQ15" s="482" t="str">
        <f>IF(AND('6'!CQ19=""),"",'6'!CQ19)</f>
        <v/>
      </c>
      <c r="CR15" s="482">
        <f>IF(AND('6'!CR19=""),"",'6'!CR19)</f>
        <v>7</v>
      </c>
      <c r="CS15" s="482" t="str">
        <f>IF(AND('6'!CS19=""),"",'6'!CS19)</f>
        <v>B</v>
      </c>
      <c r="CT15" s="482">
        <f>IF(AND('6'!CT19=""),"",'6'!CT19)</f>
        <v>67</v>
      </c>
      <c r="CU15" s="482" t="str">
        <f>IF(AND('6'!CU19=""),"",'6'!CU19)</f>
        <v/>
      </c>
      <c r="CV15" s="482">
        <f>IF(AND('6'!CV19=""),"",'6'!CV19)</f>
        <v>67</v>
      </c>
      <c r="CW15" s="482" t="str">
        <f>IF(AND('6'!CW19=""),"",'6'!CW19)</f>
        <v>B</v>
      </c>
      <c r="CX15" s="482">
        <f>IF(AND('6'!CX19=""),"",'6'!CX19)</f>
        <v>126</v>
      </c>
      <c r="CY15" s="482">
        <f>IF(AND('6'!CY19=""),"",'6'!CY19)</f>
        <v>0</v>
      </c>
      <c r="CZ15" s="482">
        <f>IF(AND('6'!CZ19=""),"",'6'!CZ19)</f>
        <v>126</v>
      </c>
      <c r="DA15" s="482" t="str">
        <f>IF(AND('6'!DA19=""),"",'6'!DA19)</f>
        <v>B</v>
      </c>
      <c r="DB15" s="482" t="str">
        <f>IF(AND('6'!DB19=""),"",'6'!DB19)</f>
        <v>B</v>
      </c>
      <c r="DC15" s="482">
        <f>IF(AND('6'!DC19=""),"",'6'!DC19)</f>
        <v>7</v>
      </c>
      <c r="DD15" s="482" t="str">
        <f>IF(AND('6'!DD19=""),"",'6'!DD19)</f>
        <v/>
      </c>
      <c r="DE15" s="482">
        <f>IF(AND('6'!DE19=""),"",'6'!DE19)</f>
        <v>7</v>
      </c>
      <c r="DF15" s="482" t="str">
        <f>IF(AND('6'!DF19=""),"",'6'!DF19)</f>
        <v>B</v>
      </c>
      <c r="DG15" s="482">
        <f>IF(AND('6'!DG19=""),"",'6'!DG19)</f>
        <v>8</v>
      </c>
      <c r="DH15" s="482" t="str">
        <f>IF(AND('6'!DH19=""),"",'6'!DH19)</f>
        <v/>
      </c>
      <c r="DI15" s="482">
        <f>IF(AND('6'!DI19=""),"",'6'!DI19)</f>
        <v>8</v>
      </c>
      <c r="DJ15" s="482" t="str">
        <f>IF(AND('6'!DJ19=""),"",'6'!DJ19)</f>
        <v>A</v>
      </c>
      <c r="DK15" s="482">
        <f>IF(AND('6'!DK19=""),"",'6'!DK19)</f>
        <v>37</v>
      </c>
      <c r="DL15" s="482" t="str">
        <f>IF(AND('6'!DL19=""),"",'6'!DL19)</f>
        <v/>
      </c>
      <c r="DM15" s="482">
        <f>IF(AND('6'!DM19=""),"",'6'!DM19)</f>
        <v>37</v>
      </c>
      <c r="DN15" s="482" t="str">
        <f>IF(AND('6'!DN19=""),"",'6'!DN19)</f>
        <v>C</v>
      </c>
      <c r="DO15" s="482">
        <f>IF(AND('6'!DO19=""),"",'6'!DO19)</f>
        <v>7</v>
      </c>
      <c r="DP15" s="482" t="str">
        <f>IF(AND('6'!DP19=""),"",'6'!DP19)</f>
        <v/>
      </c>
      <c r="DQ15" s="482">
        <f>IF(AND('6'!DQ19=""),"",'6'!DQ19)</f>
        <v>7</v>
      </c>
      <c r="DR15" s="482" t="str">
        <f>IF(AND('6'!DR19=""),"",'6'!DR19)</f>
        <v>B</v>
      </c>
      <c r="DS15" s="482">
        <f>IF(AND('6'!DS19=""),"",'6'!DS19)</f>
        <v>67</v>
      </c>
      <c r="DT15" s="482" t="str">
        <f>IF(AND('6'!DT19=""),"",'6'!DT19)</f>
        <v/>
      </c>
      <c r="DU15" s="482">
        <f>IF(AND('6'!DU19=""),"",'6'!DU19)</f>
        <v>67</v>
      </c>
      <c r="DV15" s="482" t="str">
        <f>IF(AND('6'!DV19=""),"",'6'!DV19)</f>
        <v>B</v>
      </c>
      <c r="DW15" s="482">
        <f>IF(AND('6'!DW19=""),"",'6'!DW19)</f>
        <v>126</v>
      </c>
      <c r="DX15" s="482">
        <f>IF(AND('6'!DX19=""),"",'6'!DX19)</f>
        <v>0</v>
      </c>
      <c r="DY15" s="482">
        <f>IF(AND('6'!DY19=""),"",'6'!DY19)</f>
        <v>126</v>
      </c>
      <c r="DZ15" s="482" t="str">
        <f>IF(AND('6'!DZ19=""),"",'6'!DZ19)</f>
        <v>B</v>
      </c>
      <c r="EA15" s="482" t="str">
        <f>IF(AND('6'!EA19=""),"",'6'!EA19)</f>
        <v>B</v>
      </c>
      <c r="EB15" s="482">
        <f>IF(AND('6'!EB19=""),"",'6'!EB19)</f>
        <v>7</v>
      </c>
      <c r="EC15" s="482" t="str">
        <f>IF(AND('6'!EC19=""),"",'6'!EC19)</f>
        <v/>
      </c>
      <c r="ED15" s="482">
        <f>IF(AND('6'!ED19=""),"",'6'!ED19)</f>
        <v>7</v>
      </c>
      <c r="EE15" s="482" t="str">
        <f>IF(AND('6'!EE19=""),"",'6'!EE19)</f>
        <v>B</v>
      </c>
      <c r="EF15" s="482">
        <f>IF(AND('6'!EF19=""),"",'6'!EF19)</f>
        <v>8</v>
      </c>
      <c r="EG15" s="482" t="str">
        <f>IF(AND('6'!EG19=""),"",'6'!EG19)</f>
        <v/>
      </c>
      <c r="EH15" s="482">
        <f>IF(AND('6'!EH19=""),"",'6'!EH19)</f>
        <v>8</v>
      </c>
      <c r="EI15" s="482" t="str">
        <f>IF(AND('6'!EI19=""),"",'6'!EI19)</f>
        <v>A</v>
      </c>
      <c r="EJ15" s="482">
        <f>IF(AND('6'!EJ19=""),"",'6'!EJ19)</f>
        <v>37</v>
      </c>
      <c r="EK15" s="482" t="str">
        <f>IF(AND('6'!EK19=""),"",'6'!EK19)</f>
        <v/>
      </c>
      <c r="EL15" s="482">
        <f>IF(AND('6'!EL19=""),"",'6'!EL19)</f>
        <v>37</v>
      </c>
      <c r="EM15" s="482" t="str">
        <f>IF(AND('6'!EM19=""),"",'6'!EM19)</f>
        <v>C</v>
      </c>
      <c r="EN15" s="482">
        <f>IF(AND('6'!EN19=""),"",'6'!EN19)</f>
        <v>7</v>
      </c>
      <c r="EO15" s="482" t="str">
        <f>IF(AND('6'!EO19=""),"",'6'!EO19)</f>
        <v/>
      </c>
      <c r="EP15" s="482">
        <f>IF(AND('6'!EP19=""),"",'6'!EP19)</f>
        <v>7</v>
      </c>
      <c r="EQ15" s="482" t="str">
        <f>IF(AND('6'!EQ19=""),"",'6'!EQ19)</f>
        <v>B</v>
      </c>
      <c r="ER15" s="482">
        <f>IF(AND('6'!ER19=""),"",'6'!ER19)</f>
        <v>67</v>
      </c>
      <c r="ES15" s="482" t="str">
        <f>IF(AND('6'!ES19=""),"",'6'!ES19)</f>
        <v/>
      </c>
      <c r="ET15" s="482">
        <f>IF(AND('6'!ET19=""),"",'6'!ET19)</f>
        <v>67</v>
      </c>
      <c r="EU15" s="482" t="str">
        <f>IF(AND('6'!EU19=""),"",'6'!EU19)</f>
        <v>B</v>
      </c>
      <c r="EV15" s="482">
        <f>IF(AND('6'!EV19=""),"",'6'!EV19)</f>
        <v>126</v>
      </c>
      <c r="EW15" s="482">
        <f>IF(AND('6'!EW19=""),"",'6'!EW19)</f>
        <v>0</v>
      </c>
      <c r="EX15" s="482">
        <f>IF(AND('6'!EX19=""),"",'6'!EX19)</f>
        <v>126</v>
      </c>
      <c r="EY15" s="482" t="str">
        <f>IF(AND('6'!EY19=""),"",'6'!EY19)</f>
        <v>B</v>
      </c>
      <c r="EZ15" s="482">
        <f>IF(AND('6'!EZ19=""),"",'6'!EZ19)</f>
        <v>19</v>
      </c>
      <c r="FA15" s="482">
        <f>IF(AND('6'!FA19=""),"",'6'!FA19)</f>
        <v>19</v>
      </c>
      <c r="FB15" s="482">
        <f>IF(AND('6'!FB19=""),"",'6'!FB19)</f>
        <v>18</v>
      </c>
      <c r="FC15" s="482">
        <f>IF(AND('6'!FC19=""),"",'6'!FC19)</f>
        <v>19</v>
      </c>
      <c r="FD15" s="482">
        <f>IF(AND('6'!FD19=""),"",'6'!FD19)</f>
        <v>19</v>
      </c>
      <c r="FE15" s="482">
        <f>IF(AND('6'!FE19=""),"",'6'!FE19)</f>
        <v>94</v>
      </c>
      <c r="FF15" s="482" t="str">
        <f>IF(AND('6'!FF19=""),"",'6'!FF19)</f>
        <v>A+</v>
      </c>
      <c r="FG15" s="482">
        <f>IF(AND('6'!FG19=""),"",'6'!FG19)</f>
        <v>18</v>
      </c>
      <c r="FH15" s="482">
        <f>IF(AND('6'!FH19=""),"",'6'!FH19)</f>
        <v>18</v>
      </c>
      <c r="FI15" s="482">
        <f>IF(AND('6'!FI19=""),"",'6'!FI19)</f>
        <v>19</v>
      </c>
      <c r="FJ15" s="482">
        <f>IF(AND('6'!FJ19=""),"",'6'!FJ19)</f>
        <v>18</v>
      </c>
      <c r="FK15" s="482">
        <f>IF(AND('6'!FK19=""),"",'6'!FK19)</f>
        <v>19</v>
      </c>
      <c r="FL15" s="482">
        <f>IF(AND('6'!FL19=""),"",'6'!FL19)</f>
        <v>92</v>
      </c>
      <c r="FM15" s="482" t="str">
        <f>IF(AND('6'!FM19=""),"",'6'!FM19)</f>
        <v>A+</v>
      </c>
      <c r="FN15" s="482">
        <f>IF(AND('6'!FN19=""),"",'6'!FN19)</f>
        <v>19</v>
      </c>
      <c r="FO15" s="482">
        <f>IF(AND('6'!FO19=""),"",'6'!FO19)</f>
        <v>19</v>
      </c>
      <c r="FP15" s="482">
        <f>IF(AND('6'!FP19=""),"",'6'!FP19)</f>
        <v>18</v>
      </c>
      <c r="FQ15" s="482">
        <f>IF(AND('6'!FQ19=""),"",'6'!FQ19)</f>
        <v>19</v>
      </c>
      <c r="FR15" s="482">
        <f>IF(AND('6'!FR19=""),"",'6'!FR19)</f>
        <v>18</v>
      </c>
      <c r="FS15" s="482">
        <f>IF(AND('6'!FS19=""),"",'6'!FS19)</f>
        <v>93</v>
      </c>
      <c r="FT15" s="482" t="str">
        <f>IF(AND('6'!FT19=""),"",'6'!FT19)</f>
        <v>A+</v>
      </c>
      <c r="FU15" s="482">
        <f>IF(AND('6'!FV19=""),"",'6'!FV19)</f>
        <v>16</v>
      </c>
      <c r="FV15" s="482">
        <f>IF(AND('6'!FW19=""),"",'6'!FW19)</f>
        <v>8</v>
      </c>
      <c r="FW15" s="482">
        <f>IF(AND('6'!FX19=""),"",'6'!FX19)</f>
        <v>50</v>
      </c>
      <c r="FX15" s="482">
        <f>IF(AND('6'!FY19=""),"",'6'!FY19)</f>
        <v>50</v>
      </c>
      <c r="FY15" s="482">
        <f>IF(AND('6'!FZ19=""),"",'6'!FZ19)</f>
        <v>0</v>
      </c>
      <c r="FZ15" s="482">
        <f>IF(AND('6'!GA19=""),"",'6'!GA19)</f>
        <v>0</v>
      </c>
      <c r="GA15" s="482">
        <f>IF(AND('6'!GB19=""),"",'6'!GB19)</f>
        <v>0</v>
      </c>
      <c r="GB15" s="482">
        <f>IF(AND('6'!GC19=""),"",'6'!GC19)</f>
        <v>0</v>
      </c>
      <c r="GC15" s="482">
        <f>IF(AND('6'!GD19=""),"",'6'!GD19)</f>
        <v>0</v>
      </c>
      <c r="GD15" s="482">
        <f>IF(AND('6'!GE19=""),"",'6'!GE19)</f>
        <v>0</v>
      </c>
      <c r="GE15" s="482">
        <f>IF(AND('6'!GF19=""),"",'6'!GF19)</f>
        <v>0</v>
      </c>
      <c r="GF15" s="482">
        <f>IF(AND('6'!GG19=""),"",'6'!GG19)</f>
        <v>0</v>
      </c>
      <c r="GG15" s="482">
        <f>IF(AND('6'!GH19=""),"",IF(AND('6'!GH19="-"),"",'6'!GH19))</f>
        <v>116</v>
      </c>
      <c r="GH15" s="50">
        <f>IF(AND(C15=""),"",VLOOKUP(B15,Register!$A$7:$CL$311,36,FALSE))</f>
        <v>0</v>
      </c>
      <c r="GI15" s="483" t="str">
        <f>IF(AND('6'!GL19=""),"",'6'!GL19)</f>
        <v>f}rh;</v>
      </c>
      <c r="GJ15" s="173" t="str">
        <f>IF(AND('6'!FU19=""),"",'6'!FU19)</f>
        <v>mRrh.kZ</v>
      </c>
      <c r="GK15" s="173"/>
      <c r="GL15" s="173"/>
    </row>
    <row r="16" spans="1:194" ht="21">
      <c r="A16" s="480">
        <v>8</v>
      </c>
      <c r="B16" s="481">
        <f>IF(AND('6'!B20=""),"",'6'!B20)</f>
        <v>608</v>
      </c>
      <c r="C16" s="196" t="str">
        <f>IF(AND('6'!C20=""),"",'6'!C20)</f>
        <v>jktsUnz pkS/kjh</v>
      </c>
      <c r="D16" s="196" t="str">
        <f>IF(AND('6'!D20=""),"",'6'!D20)</f>
        <v>x.ks'kjke</v>
      </c>
      <c r="E16" s="195">
        <f>IF(AND('6'!E20=""),"",'6'!E20)</f>
        <v>39302</v>
      </c>
      <c r="F16" s="482" t="str">
        <f>IF(AND('6'!F20=""),"",'6'!F20)</f>
        <v>B</v>
      </c>
      <c r="G16" s="482">
        <f>IF(AND('6'!G20=""),"",'6'!G20)</f>
        <v>9</v>
      </c>
      <c r="H16" s="482" t="str">
        <f>IF(AND('6'!H20=""),"",'6'!H20)</f>
        <v/>
      </c>
      <c r="I16" s="482">
        <f>IF(AND('6'!I20=""),"",'6'!I20)</f>
        <v>9</v>
      </c>
      <c r="J16" s="482" t="str">
        <f>IF(AND('6'!J20=""),"",'6'!J20)</f>
        <v>A</v>
      </c>
      <c r="K16" s="482">
        <f>IF(AND('6'!K20=""),"",'6'!K20)</f>
        <v>7</v>
      </c>
      <c r="L16" s="482" t="str">
        <f>IF(AND('6'!L20=""),"",'6'!L20)</f>
        <v/>
      </c>
      <c r="M16" s="482">
        <f>IF(AND('6'!M20=""),"",'6'!M20)</f>
        <v>7</v>
      </c>
      <c r="N16" s="482" t="str">
        <f>IF(AND('6'!N20=""),"",'6'!N20)</f>
        <v>B</v>
      </c>
      <c r="O16" s="482">
        <f>IF(AND('6'!O20=""),"",'6'!O20)</f>
        <v>44</v>
      </c>
      <c r="P16" s="482" t="str">
        <f>IF(AND('6'!P20=""),"",'6'!P20)</f>
        <v/>
      </c>
      <c r="Q16" s="482">
        <f>IF(AND('6'!Q20=""),"",'6'!Q20)</f>
        <v>44</v>
      </c>
      <c r="R16" s="482" t="str">
        <f>IF(AND('6'!R20=""),"",'6'!R20)</f>
        <v>B</v>
      </c>
      <c r="S16" s="482">
        <f>IF(AND('6'!S20=""),"",'6'!S20)</f>
        <v>7</v>
      </c>
      <c r="T16" s="482" t="str">
        <f>IF(AND('6'!T20=""),"",'6'!T20)</f>
        <v/>
      </c>
      <c r="U16" s="482">
        <f>IF(AND('6'!U20=""),"",'6'!U20)</f>
        <v>7</v>
      </c>
      <c r="V16" s="482" t="str">
        <f>IF(AND('6'!V20=""),"",'6'!V20)</f>
        <v>B</v>
      </c>
      <c r="W16" s="482">
        <f>IF(AND('6'!W20=""),"",'6'!W20)</f>
        <v>65</v>
      </c>
      <c r="X16" s="482" t="str">
        <f>IF(AND('6'!X20=""),"",'6'!X20)</f>
        <v/>
      </c>
      <c r="Y16" s="482">
        <f>IF(AND('6'!Y20=""),"",'6'!Y20)</f>
        <v>65</v>
      </c>
      <c r="Z16" s="482" t="str">
        <f>IF(AND('6'!Z20=""),"",'6'!Z20)</f>
        <v>B</v>
      </c>
      <c r="AA16" s="482">
        <f>IF(AND('6'!AA20=""),"",'6'!AA20)</f>
        <v>132</v>
      </c>
      <c r="AB16" s="482">
        <f>IF(AND('6'!AB20=""),"",'6'!AB20)</f>
        <v>0</v>
      </c>
      <c r="AC16" s="482">
        <f>IF(AND('6'!AC20=""),"",'6'!AC20)</f>
        <v>132</v>
      </c>
      <c r="AD16" s="482" t="str">
        <f>IF(AND('6'!AD20=""),"",'6'!AD20)</f>
        <v>B</v>
      </c>
      <c r="AE16" s="482" t="str">
        <f>IF(AND('6'!AE20=""),"",'6'!AE20)</f>
        <v>B</v>
      </c>
      <c r="AF16" s="482">
        <f>IF(AND('6'!AF20=""),"",'6'!AF20)</f>
        <v>9</v>
      </c>
      <c r="AG16" s="482" t="str">
        <f>IF(AND('6'!AG20=""),"",'6'!AG20)</f>
        <v/>
      </c>
      <c r="AH16" s="482">
        <f>IF(AND('6'!AH20=""),"",'6'!AH20)</f>
        <v>9</v>
      </c>
      <c r="AI16" s="482" t="str">
        <f>IF(AND('6'!AI20=""),"",'6'!AI20)</f>
        <v>A</v>
      </c>
      <c r="AJ16" s="482">
        <f>IF(AND('6'!AJ20=""),"",'6'!AJ20)</f>
        <v>7</v>
      </c>
      <c r="AK16" s="482" t="str">
        <f>IF(AND('6'!AK20=""),"",'6'!AK20)</f>
        <v/>
      </c>
      <c r="AL16" s="482">
        <f>IF(AND('6'!AL20=""),"",'6'!AL20)</f>
        <v>7</v>
      </c>
      <c r="AM16" s="482" t="str">
        <f>IF(AND('6'!AM20=""),"",'6'!AM20)</f>
        <v>B</v>
      </c>
      <c r="AN16" s="482">
        <f>IF(AND('6'!AN20=""),"",'6'!AN20)</f>
        <v>44</v>
      </c>
      <c r="AO16" s="482" t="str">
        <f>IF(AND('6'!AO20=""),"",'6'!AO20)</f>
        <v/>
      </c>
      <c r="AP16" s="482">
        <f>IF(AND('6'!AP20=""),"",'6'!AP20)</f>
        <v>44</v>
      </c>
      <c r="AQ16" s="482" t="str">
        <f>IF(AND('6'!AQ20=""),"",'6'!AQ20)</f>
        <v>B</v>
      </c>
      <c r="AR16" s="482">
        <f>IF(AND('6'!AR20=""),"",'6'!AR20)</f>
        <v>7</v>
      </c>
      <c r="AS16" s="482" t="str">
        <f>IF(AND('6'!AS20=""),"",'6'!AS20)</f>
        <v/>
      </c>
      <c r="AT16" s="482">
        <f>IF(AND('6'!AT20=""),"",'6'!AT20)</f>
        <v>7</v>
      </c>
      <c r="AU16" s="482" t="str">
        <f>IF(AND('6'!AU20=""),"",'6'!AU20)</f>
        <v>B</v>
      </c>
      <c r="AV16" s="482">
        <f>IF(AND('6'!AV20=""),"",'6'!AV20)</f>
        <v>65</v>
      </c>
      <c r="AW16" s="482" t="str">
        <f>IF(AND('6'!AW20=""),"",'6'!AW20)</f>
        <v/>
      </c>
      <c r="AX16" s="482">
        <f>IF(AND('6'!AX20=""),"",'6'!AX20)</f>
        <v>65</v>
      </c>
      <c r="AY16" s="482" t="str">
        <f>IF(AND('6'!AY20=""),"",'6'!AY20)</f>
        <v>B</v>
      </c>
      <c r="AZ16" s="482">
        <f>IF(AND('6'!AZ20=""),"",'6'!AZ20)</f>
        <v>132</v>
      </c>
      <c r="BA16" s="482">
        <f>IF(AND('6'!BA20=""),"",'6'!BA20)</f>
        <v>0</v>
      </c>
      <c r="BB16" s="482">
        <f>IF(AND('6'!BB20=""),"",'6'!BB20)</f>
        <v>132</v>
      </c>
      <c r="BC16" s="482" t="str">
        <f>IF(AND('6'!BC20=""),"",'6'!BC20)</f>
        <v>B</v>
      </c>
      <c r="BD16" s="482" t="str">
        <f>IF(AND('6'!BD20=""),"",'6'!BD20)</f>
        <v>B</v>
      </c>
      <c r="BE16" s="482">
        <f>IF(AND('6'!BE20=""),"",'6'!BE20)</f>
        <v>9</v>
      </c>
      <c r="BF16" s="482" t="str">
        <f>IF(AND('6'!BF20=""),"",'6'!BF20)</f>
        <v/>
      </c>
      <c r="BG16" s="482">
        <f>IF(AND('6'!BG20=""),"",'6'!BG20)</f>
        <v>9</v>
      </c>
      <c r="BH16" s="482" t="str">
        <f>IF(AND('6'!BH20=""),"",'6'!BH20)</f>
        <v>A</v>
      </c>
      <c r="BI16" s="482">
        <f>IF(AND('6'!BI20=""),"",'6'!BI20)</f>
        <v>7</v>
      </c>
      <c r="BJ16" s="482" t="str">
        <f>IF(AND('6'!BJ20=""),"",'6'!BJ20)</f>
        <v/>
      </c>
      <c r="BK16" s="482">
        <f>IF(AND('6'!BK20=""),"",'6'!BK20)</f>
        <v>7</v>
      </c>
      <c r="BL16" s="482" t="str">
        <f>IF(AND('6'!BL20=""),"",'6'!BL20)</f>
        <v>B</v>
      </c>
      <c r="BM16" s="482">
        <f>IF(AND('6'!BM20=""),"",'6'!BM20)</f>
        <v>44</v>
      </c>
      <c r="BN16" s="482" t="str">
        <f>IF(AND('6'!BN20=""),"",'6'!BN20)</f>
        <v/>
      </c>
      <c r="BO16" s="482">
        <f>IF(AND('6'!BO20=""),"",'6'!BO20)</f>
        <v>44</v>
      </c>
      <c r="BP16" s="482" t="str">
        <f>IF(AND('6'!BP20=""),"",'6'!BP20)</f>
        <v>B</v>
      </c>
      <c r="BQ16" s="482">
        <f>IF(AND('6'!BQ20=""),"",'6'!BQ20)</f>
        <v>7</v>
      </c>
      <c r="BR16" s="482" t="str">
        <f>IF(AND('6'!BR20=""),"",'6'!BR20)</f>
        <v/>
      </c>
      <c r="BS16" s="482">
        <f>IF(AND('6'!BS20=""),"",'6'!BS20)</f>
        <v>7</v>
      </c>
      <c r="BT16" s="482" t="str">
        <f>IF(AND('6'!BT20=""),"",'6'!BT20)</f>
        <v>B</v>
      </c>
      <c r="BU16" s="482">
        <f>IF(AND('6'!BU20=""),"",'6'!BU20)</f>
        <v>65</v>
      </c>
      <c r="BV16" s="482" t="str">
        <f>IF(AND('6'!BV20=""),"",'6'!BV20)</f>
        <v/>
      </c>
      <c r="BW16" s="482">
        <f>IF(AND('6'!BW20=""),"",'6'!BW20)</f>
        <v>65</v>
      </c>
      <c r="BX16" s="482" t="str">
        <f>IF(AND('6'!BX20=""),"",'6'!BX20)</f>
        <v>B</v>
      </c>
      <c r="BY16" s="482">
        <f>IF(AND('6'!BY20=""),"",'6'!BY20)</f>
        <v>132</v>
      </c>
      <c r="BZ16" s="482">
        <f>IF(AND('6'!BZ20=""),"",'6'!BZ20)</f>
        <v>0</v>
      </c>
      <c r="CA16" s="482">
        <f>IF(AND('6'!CA20=""),"",'6'!CA20)</f>
        <v>132</v>
      </c>
      <c r="CB16" s="482" t="str">
        <f>IF(AND('6'!CB20=""),"",'6'!CB20)</f>
        <v>B</v>
      </c>
      <c r="CC16" s="482" t="str">
        <f>IF(AND('6'!CC20=""),"",'6'!CC20)</f>
        <v>B</v>
      </c>
      <c r="CD16" s="482">
        <f>IF(AND('6'!CD20=""),"",'6'!CD20)</f>
        <v>9</v>
      </c>
      <c r="CE16" s="482" t="str">
        <f>IF(AND('6'!CE20=""),"",'6'!CE20)</f>
        <v/>
      </c>
      <c r="CF16" s="482">
        <f>IF(AND('6'!CF20=""),"",'6'!CF20)</f>
        <v>9</v>
      </c>
      <c r="CG16" s="482" t="str">
        <f>IF(AND('6'!CG20=""),"",'6'!CG20)</f>
        <v>A</v>
      </c>
      <c r="CH16" s="482">
        <f>IF(AND('6'!CH20=""),"",'6'!CH20)</f>
        <v>7</v>
      </c>
      <c r="CI16" s="482" t="str">
        <f>IF(AND('6'!CI20=""),"",'6'!CI20)</f>
        <v/>
      </c>
      <c r="CJ16" s="482">
        <f>IF(AND('6'!CJ20=""),"",'6'!CJ20)</f>
        <v>7</v>
      </c>
      <c r="CK16" s="482" t="str">
        <f>IF(AND('6'!CK20=""),"",'6'!CK20)</f>
        <v>B</v>
      </c>
      <c r="CL16" s="482">
        <f>IF(AND('6'!CL20=""),"",'6'!CL20)</f>
        <v>44</v>
      </c>
      <c r="CM16" s="482" t="str">
        <f>IF(AND('6'!CM20=""),"",'6'!CM20)</f>
        <v/>
      </c>
      <c r="CN16" s="482">
        <f>IF(AND('6'!CN20=""),"",'6'!CN20)</f>
        <v>44</v>
      </c>
      <c r="CO16" s="482" t="str">
        <f>IF(AND('6'!CO20=""),"",'6'!CO20)</f>
        <v>B</v>
      </c>
      <c r="CP16" s="482">
        <f>IF(AND('6'!CP20=""),"",'6'!CP20)</f>
        <v>7</v>
      </c>
      <c r="CQ16" s="482" t="str">
        <f>IF(AND('6'!CQ20=""),"",'6'!CQ20)</f>
        <v/>
      </c>
      <c r="CR16" s="482">
        <f>IF(AND('6'!CR20=""),"",'6'!CR20)</f>
        <v>7</v>
      </c>
      <c r="CS16" s="482" t="str">
        <f>IF(AND('6'!CS20=""),"",'6'!CS20)</f>
        <v>B</v>
      </c>
      <c r="CT16" s="482">
        <f>IF(AND('6'!CT20=""),"",'6'!CT20)</f>
        <v>65</v>
      </c>
      <c r="CU16" s="482" t="str">
        <f>IF(AND('6'!CU20=""),"",'6'!CU20)</f>
        <v/>
      </c>
      <c r="CV16" s="482">
        <f>IF(AND('6'!CV20=""),"",'6'!CV20)</f>
        <v>65</v>
      </c>
      <c r="CW16" s="482" t="str">
        <f>IF(AND('6'!CW20=""),"",'6'!CW20)</f>
        <v>B</v>
      </c>
      <c r="CX16" s="482">
        <f>IF(AND('6'!CX20=""),"",'6'!CX20)</f>
        <v>132</v>
      </c>
      <c r="CY16" s="482">
        <f>IF(AND('6'!CY20=""),"",'6'!CY20)</f>
        <v>0</v>
      </c>
      <c r="CZ16" s="482">
        <f>IF(AND('6'!CZ20=""),"",'6'!CZ20)</f>
        <v>132</v>
      </c>
      <c r="DA16" s="482" t="str">
        <f>IF(AND('6'!DA20=""),"",'6'!DA20)</f>
        <v>B</v>
      </c>
      <c r="DB16" s="482" t="str">
        <f>IF(AND('6'!DB20=""),"",'6'!DB20)</f>
        <v>B</v>
      </c>
      <c r="DC16" s="482">
        <f>IF(AND('6'!DC20=""),"",'6'!DC20)</f>
        <v>9</v>
      </c>
      <c r="DD16" s="482" t="str">
        <f>IF(AND('6'!DD20=""),"",'6'!DD20)</f>
        <v/>
      </c>
      <c r="DE16" s="482">
        <f>IF(AND('6'!DE20=""),"",'6'!DE20)</f>
        <v>9</v>
      </c>
      <c r="DF16" s="482" t="str">
        <f>IF(AND('6'!DF20=""),"",'6'!DF20)</f>
        <v>A</v>
      </c>
      <c r="DG16" s="482">
        <f>IF(AND('6'!DG20=""),"",'6'!DG20)</f>
        <v>7</v>
      </c>
      <c r="DH16" s="482" t="str">
        <f>IF(AND('6'!DH20=""),"",'6'!DH20)</f>
        <v/>
      </c>
      <c r="DI16" s="482">
        <f>IF(AND('6'!DI20=""),"",'6'!DI20)</f>
        <v>7</v>
      </c>
      <c r="DJ16" s="482" t="str">
        <f>IF(AND('6'!DJ20=""),"",'6'!DJ20)</f>
        <v>B</v>
      </c>
      <c r="DK16" s="482">
        <f>IF(AND('6'!DK20=""),"",'6'!DK20)</f>
        <v>44</v>
      </c>
      <c r="DL16" s="482" t="str">
        <f>IF(AND('6'!DL20=""),"",'6'!DL20)</f>
        <v/>
      </c>
      <c r="DM16" s="482">
        <f>IF(AND('6'!DM20=""),"",'6'!DM20)</f>
        <v>44</v>
      </c>
      <c r="DN16" s="482" t="str">
        <f>IF(AND('6'!DN20=""),"",'6'!DN20)</f>
        <v>B</v>
      </c>
      <c r="DO16" s="482">
        <f>IF(AND('6'!DO20=""),"",'6'!DO20)</f>
        <v>7</v>
      </c>
      <c r="DP16" s="482" t="str">
        <f>IF(AND('6'!DP20=""),"",'6'!DP20)</f>
        <v/>
      </c>
      <c r="DQ16" s="482">
        <f>IF(AND('6'!DQ20=""),"",'6'!DQ20)</f>
        <v>7</v>
      </c>
      <c r="DR16" s="482" t="str">
        <f>IF(AND('6'!DR20=""),"",'6'!DR20)</f>
        <v>B</v>
      </c>
      <c r="DS16" s="482">
        <f>IF(AND('6'!DS20=""),"",'6'!DS20)</f>
        <v>65</v>
      </c>
      <c r="DT16" s="482" t="str">
        <f>IF(AND('6'!DT20=""),"",'6'!DT20)</f>
        <v/>
      </c>
      <c r="DU16" s="482">
        <f>IF(AND('6'!DU20=""),"",'6'!DU20)</f>
        <v>65</v>
      </c>
      <c r="DV16" s="482" t="str">
        <f>IF(AND('6'!DV20=""),"",'6'!DV20)</f>
        <v>B</v>
      </c>
      <c r="DW16" s="482">
        <f>IF(AND('6'!DW20=""),"",'6'!DW20)</f>
        <v>132</v>
      </c>
      <c r="DX16" s="482">
        <f>IF(AND('6'!DX20=""),"",'6'!DX20)</f>
        <v>0</v>
      </c>
      <c r="DY16" s="482">
        <f>IF(AND('6'!DY20=""),"",'6'!DY20)</f>
        <v>132</v>
      </c>
      <c r="DZ16" s="482" t="str">
        <f>IF(AND('6'!DZ20=""),"",'6'!DZ20)</f>
        <v>B</v>
      </c>
      <c r="EA16" s="482" t="str">
        <f>IF(AND('6'!EA20=""),"",'6'!EA20)</f>
        <v>B</v>
      </c>
      <c r="EB16" s="482">
        <f>IF(AND('6'!EB20=""),"",'6'!EB20)</f>
        <v>9</v>
      </c>
      <c r="EC16" s="482" t="str">
        <f>IF(AND('6'!EC20=""),"",'6'!EC20)</f>
        <v/>
      </c>
      <c r="ED16" s="482">
        <f>IF(AND('6'!ED20=""),"",'6'!ED20)</f>
        <v>9</v>
      </c>
      <c r="EE16" s="482" t="str">
        <f>IF(AND('6'!EE20=""),"",'6'!EE20)</f>
        <v>A</v>
      </c>
      <c r="EF16" s="482">
        <f>IF(AND('6'!EF20=""),"",'6'!EF20)</f>
        <v>7</v>
      </c>
      <c r="EG16" s="482" t="str">
        <f>IF(AND('6'!EG20=""),"",'6'!EG20)</f>
        <v/>
      </c>
      <c r="EH16" s="482">
        <f>IF(AND('6'!EH20=""),"",'6'!EH20)</f>
        <v>7</v>
      </c>
      <c r="EI16" s="482" t="str">
        <f>IF(AND('6'!EI20=""),"",'6'!EI20)</f>
        <v>B</v>
      </c>
      <c r="EJ16" s="482">
        <f>IF(AND('6'!EJ20=""),"",'6'!EJ20)</f>
        <v>44</v>
      </c>
      <c r="EK16" s="482" t="str">
        <f>IF(AND('6'!EK20=""),"",'6'!EK20)</f>
        <v/>
      </c>
      <c r="EL16" s="482">
        <f>IF(AND('6'!EL20=""),"",'6'!EL20)</f>
        <v>44</v>
      </c>
      <c r="EM16" s="482" t="str">
        <f>IF(AND('6'!EM20=""),"",'6'!EM20)</f>
        <v>B</v>
      </c>
      <c r="EN16" s="482">
        <f>IF(AND('6'!EN20=""),"",'6'!EN20)</f>
        <v>7</v>
      </c>
      <c r="EO16" s="482" t="str">
        <f>IF(AND('6'!EO20=""),"",'6'!EO20)</f>
        <v/>
      </c>
      <c r="EP16" s="482">
        <f>IF(AND('6'!EP20=""),"",'6'!EP20)</f>
        <v>7</v>
      </c>
      <c r="EQ16" s="482" t="str">
        <f>IF(AND('6'!EQ20=""),"",'6'!EQ20)</f>
        <v>B</v>
      </c>
      <c r="ER16" s="482">
        <f>IF(AND('6'!ER20=""),"",'6'!ER20)</f>
        <v>65</v>
      </c>
      <c r="ES16" s="482" t="str">
        <f>IF(AND('6'!ES20=""),"",'6'!ES20)</f>
        <v/>
      </c>
      <c r="ET16" s="482">
        <f>IF(AND('6'!ET20=""),"",'6'!ET20)</f>
        <v>65</v>
      </c>
      <c r="EU16" s="482" t="str">
        <f>IF(AND('6'!EU20=""),"",'6'!EU20)</f>
        <v>B</v>
      </c>
      <c r="EV16" s="482">
        <f>IF(AND('6'!EV20=""),"",'6'!EV20)</f>
        <v>132</v>
      </c>
      <c r="EW16" s="482">
        <f>IF(AND('6'!EW20=""),"",'6'!EW20)</f>
        <v>0</v>
      </c>
      <c r="EX16" s="482">
        <f>IF(AND('6'!EX20=""),"",'6'!EX20)</f>
        <v>132</v>
      </c>
      <c r="EY16" s="482" t="str">
        <f>IF(AND('6'!EY20=""),"",'6'!EY20)</f>
        <v>B</v>
      </c>
      <c r="EZ16" s="482">
        <f>IF(AND('6'!EZ20=""),"",'6'!EZ20)</f>
        <v>17</v>
      </c>
      <c r="FA16" s="482">
        <f>IF(AND('6'!FA20=""),"",'6'!FA20)</f>
        <v>18</v>
      </c>
      <c r="FB16" s="482">
        <f>IF(AND('6'!FB20=""),"",'6'!FB20)</f>
        <v>17</v>
      </c>
      <c r="FC16" s="482">
        <f>IF(AND('6'!FC20=""),"",'6'!FC20)</f>
        <v>18</v>
      </c>
      <c r="FD16" s="482">
        <f>IF(AND('6'!FD20=""),"",'6'!FD20)</f>
        <v>18</v>
      </c>
      <c r="FE16" s="482">
        <f>IF(AND('6'!FE20=""),"",'6'!FE20)</f>
        <v>88</v>
      </c>
      <c r="FF16" s="482" t="str">
        <f>IF(AND('6'!FF20=""),"",'6'!FF20)</f>
        <v>A</v>
      </c>
      <c r="FG16" s="482">
        <f>IF(AND('6'!FG20=""),"",'6'!FG20)</f>
        <v>18</v>
      </c>
      <c r="FH16" s="482">
        <f>IF(AND('6'!FH20=""),"",'6'!FH20)</f>
        <v>19</v>
      </c>
      <c r="FI16" s="482">
        <f>IF(AND('6'!FI20=""),"",'6'!FI20)</f>
        <v>18</v>
      </c>
      <c r="FJ16" s="482">
        <f>IF(AND('6'!FJ20=""),"",'6'!FJ20)</f>
        <v>19</v>
      </c>
      <c r="FK16" s="482">
        <f>IF(AND('6'!FK20=""),"",'6'!FK20)</f>
        <v>19</v>
      </c>
      <c r="FL16" s="482">
        <f>IF(AND('6'!FL20=""),"",'6'!FL20)</f>
        <v>93</v>
      </c>
      <c r="FM16" s="482" t="str">
        <f>IF(AND('6'!FM20=""),"",'6'!FM20)</f>
        <v>A+</v>
      </c>
      <c r="FN16" s="482">
        <f>IF(AND('6'!FN20=""),"",'6'!FN20)</f>
        <v>18</v>
      </c>
      <c r="FO16" s="482">
        <f>IF(AND('6'!FO20=""),"",'6'!FO20)</f>
        <v>19</v>
      </c>
      <c r="FP16" s="482">
        <f>IF(AND('6'!FP20=""),"",'6'!FP20)</f>
        <v>19</v>
      </c>
      <c r="FQ16" s="482">
        <f>IF(AND('6'!FQ20=""),"",'6'!FQ20)</f>
        <v>19</v>
      </c>
      <c r="FR16" s="482">
        <f>IF(AND('6'!FR20=""),"",'6'!FR20)</f>
        <v>19</v>
      </c>
      <c r="FS16" s="482">
        <f>IF(AND('6'!FS20=""),"",'6'!FS20)</f>
        <v>94</v>
      </c>
      <c r="FT16" s="482" t="str">
        <f>IF(AND('6'!FT20=""),"",'6'!FT20)</f>
        <v>A+</v>
      </c>
      <c r="FU16" s="482">
        <f>IF(AND('6'!FV20=""),"",'6'!FV20)</f>
        <v>16</v>
      </c>
      <c r="FV16" s="482">
        <f>IF(AND('6'!FW20=""),"",'6'!FW20)</f>
        <v>20</v>
      </c>
      <c r="FW16" s="482">
        <f>IF(AND('6'!FX20=""),"",'6'!FX20)</f>
        <v>48</v>
      </c>
      <c r="FX16" s="482">
        <f>IF(AND('6'!FY20=""),"",'6'!FY20)</f>
        <v>36</v>
      </c>
      <c r="FY16" s="482">
        <f>IF(AND('6'!FZ20=""),"",'6'!FZ20)</f>
        <v>0</v>
      </c>
      <c r="FZ16" s="482">
        <f>IF(AND('6'!GA20=""),"",'6'!GA20)</f>
        <v>0</v>
      </c>
      <c r="GA16" s="482">
        <f>IF(AND('6'!GB20=""),"",'6'!GB20)</f>
        <v>0</v>
      </c>
      <c r="GB16" s="482">
        <f>IF(AND('6'!GC20=""),"",'6'!GC20)</f>
        <v>0</v>
      </c>
      <c r="GC16" s="482">
        <f>IF(AND('6'!GD20=""),"",'6'!GD20)</f>
        <v>0</v>
      </c>
      <c r="GD16" s="482">
        <f>IF(AND('6'!GE20=""),"",'6'!GE20)</f>
        <v>0</v>
      </c>
      <c r="GE16" s="482">
        <f>IF(AND('6'!GF20=""),"",'6'!GF20)</f>
        <v>0</v>
      </c>
      <c r="GF16" s="482">
        <f>IF(AND('6'!GG20=""),"",'6'!GG20)</f>
        <v>0</v>
      </c>
      <c r="GG16" s="482">
        <f>IF(AND('6'!GH20=""),"",IF(AND('6'!GH20="-"),"",'6'!GH20))</f>
        <v>100</v>
      </c>
      <c r="GH16" s="50">
        <f>IF(AND(C16=""),"",VLOOKUP(B16,Register!$A$7:$CL$311,36,FALSE))</f>
        <v>0</v>
      </c>
      <c r="GI16" s="483" t="str">
        <f>IF(AND('6'!GL20=""),"",'6'!GL20)</f>
        <v>izFke</v>
      </c>
      <c r="GJ16" s="173" t="str">
        <f>IF(AND('6'!FU20=""),"",'6'!FU20)</f>
        <v>mRrh.kZ</v>
      </c>
      <c r="GK16" s="173"/>
      <c r="GL16" s="173"/>
    </row>
    <row r="17" spans="1:194" ht="21">
      <c r="A17" s="480">
        <v>9</v>
      </c>
      <c r="B17" s="481">
        <f>IF(AND('6'!B21=""),"",'6'!B21)</f>
        <v>609</v>
      </c>
      <c r="C17" s="196" t="str">
        <f>IF(AND('6'!C21=""),"",'6'!C21)</f>
        <v>fo'kukjke</v>
      </c>
      <c r="D17" s="196" t="str">
        <f>IF(AND('6'!D21=""),"",'6'!D21)</f>
        <v>nqxkZjke</v>
      </c>
      <c r="E17" s="195">
        <f>IF(AND('6'!E21=""),"",'6'!E21)</f>
        <v>38537</v>
      </c>
      <c r="F17" s="482" t="str">
        <f>IF(AND('6'!F21=""),"",'6'!F21)</f>
        <v>C</v>
      </c>
      <c r="G17" s="482">
        <f>IF(AND('6'!G21=""),"",'6'!G21)</f>
        <v>4</v>
      </c>
      <c r="H17" s="482" t="str">
        <f>IF(AND('6'!H21=""),"",'6'!H21)</f>
        <v/>
      </c>
      <c r="I17" s="482">
        <f>IF(AND('6'!I21=""),"",'6'!I21)</f>
        <v>4</v>
      </c>
      <c r="J17" s="482" t="str">
        <f>IF(AND('6'!J21=""),"",'6'!J21)</f>
        <v>D</v>
      </c>
      <c r="K17" s="482" t="str">
        <f>IF(AND('6'!K21=""),"",'6'!K21)</f>
        <v/>
      </c>
      <c r="L17" s="482" t="str">
        <f>IF(AND('6'!L21=""),"",'6'!L21)</f>
        <v/>
      </c>
      <c r="M17" s="482">
        <f>IF(AND('6'!M21=""),"",'6'!M21)</f>
        <v>0</v>
      </c>
      <c r="N17" s="482" t="str">
        <f>IF(AND('6'!N21=""),"",'6'!N21)</f>
        <v/>
      </c>
      <c r="O17" s="482">
        <f>IF(AND('6'!O21=""),"",'6'!O21)</f>
        <v>16</v>
      </c>
      <c r="P17" s="482" t="str">
        <f>IF(AND('6'!P21=""),"",'6'!P21)</f>
        <v/>
      </c>
      <c r="Q17" s="482">
        <f>IF(AND('6'!Q21=""),"",'6'!Q21)</f>
        <v>16</v>
      </c>
      <c r="R17" s="482" t="str">
        <f>IF(AND('6'!R21=""),"",'6'!R21)</f>
        <v>D</v>
      </c>
      <c r="S17" s="482">
        <f>IF(AND('6'!S21=""),"",'6'!S21)</f>
        <v>5</v>
      </c>
      <c r="T17" s="482" t="str">
        <f>IF(AND('6'!T21=""),"",'6'!T21)</f>
        <v/>
      </c>
      <c r="U17" s="482">
        <f>IF(AND('6'!U21=""),"",'6'!U21)</f>
        <v>5</v>
      </c>
      <c r="V17" s="482" t="str">
        <f>IF(AND('6'!V21=""),"",'6'!V21)</f>
        <v>C</v>
      </c>
      <c r="W17" s="482">
        <f>IF(AND('6'!W21=""),"",'6'!W21)</f>
        <v>38</v>
      </c>
      <c r="X17" s="482" t="str">
        <f>IF(AND('6'!X21=""),"",'6'!X21)</f>
        <v/>
      </c>
      <c r="Y17" s="482">
        <f>IF(AND('6'!Y21=""),"",'6'!Y21)</f>
        <v>38</v>
      </c>
      <c r="Z17" s="482" t="str">
        <f>IF(AND('6'!Z21=""),"",'6'!Z21)</f>
        <v>D</v>
      </c>
      <c r="AA17" s="482">
        <f>IF(AND('6'!AA21=""),"",'6'!AA21)</f>
        <v>63</v>
      </c>
      <c r="AB17" s="482">
        <f>IF(AND('6'!AB21=""),"",'6'!AB21)</f>
        <v>0</v>
      </c>
      <c r="AC17" s="482">
        <f>IF(AND('6'!AC21=""),"",'6'!AC21)</f>
        <v>63</v>
      </c>
      <c r="AD17" s="482" t="str">
        <f>IF(AND('6'!AD21=""),"",'6'!AD21)</f>
        <v>D</v>
      </c>
      <c r="AE17" s="482" t="str">
        <f>IF(AND('6'!AE21=""),"",'6'!AE21)</f>
        <v>C</v>
      </c>
      <c r="AF17" s="482">
        <f>IF(AND('6'!AF21=""),"",'6'!AF21)</f>
        <v>4</v>
      </c>
      <c r="AG17" s="482" t="str">
        <f>IF(AND('6'!AG21=""),"",'6'!AG21)</f>
        <v/>
      </c>
      <c r="AH17" s="482">
        <f>IF(AND('6'!AH21=""),"",'6'!AH21)</f>
        <v>4</v>
      </c>
      <c r="AI17" s="482" t="str">
        <f>IF(AND('6'!AI21=""),"",'6'!AI21)</f>
        <v>D</v>
      </c>
      <c r="AJ17" s="482" t="str">
        <f>IF(AND('6'!AJ21=""),"",'6'!AJ21)</f>
        <v/>
      </c>
      <c r="AK17" s="482" t="str">
        <f>IF(AND('6'!AK21=""),"",'6'!AK21)</f>
        <v/>
      </c>
      <c r="AL17" s="482">
        <f>IF(AND('6'!AL21=""),"",'6'!AL21)</f>
        <v>0</v>
      </c>
      <c r="AM17" s="482" t="str">
        <f>IF(AND('6'!AM21=""),"",'6'!AM21)</f>
        <v/>
      </c>
      <c r="AN17" s="482">
        <f>IF(AND('6'!AN21=""),"",'6'!AN21)</f>
        <v>16</v>
      </c>
      <c r="AO17" s="482" t="str">
        <f>IF(AND('6'!AO21=""),"",'6'!AO21)</f>
        <v/>
      </c>
      <c r="AP17" s="482">
        <f>IF(AND('6'!AP21=""),"",'6'!AP21)</f>
        <v>16</v>
      </c>
      <c r="AQ17" s="482" t="str">
        <f>IF(AND('6'!AQ21=""),"",'6'!AQ21)</f>
        <v>D</v>
      </c>
      <c r="AR17" s="482">
        <f>IF(AND('6'!AR21=""),"",'6'!AR21)</f>
        <v>5</v>
      </c>
      <c r="AS17" s="482" t="str">
        <f>IF(AND('6'!AS21=""),"",'6'!AS21)</f>
        <v/>
      </c>
      <c r="AT17" s="482">
        <f>IF(AND('6'!AT21=""),"",'6'!AT21)</f>
        <v>5</v>
      </c>
      <c r="AU17" s="482" t="str">
        <f>IF(AND('6'!AU21=""),"",'6'!AU21)</f>
        <v>C</v>
      </c>
      <c r="AV17" s="482">
        <f>IF(AND('6'!AV21=""),"",'6'!AV21)</f>
        <v>38</v>
      </c>
      <c r="AW17" s="482" t="str">
        <f>IF(AND('6'!AW21=""),"",'6'!AW21)</f>
        <v/>
      </c>
      <c r="AX17" s="482">
        <f>IF(AND('6'!AX21=""),"",'6'!AX21)</f>
        <v>38</v>
      </c>
      <c r="AY17" s="482" t="str">
        <f>IF(AND('6'!AY21=""),"",'6'!AY21)</f>
        <v>D</v>
      </c>
      <c r="AZ17" s="482">
        <f>IF(AND('6'!AZ21=""),"",'6'!AZ21)</f>
        <v>63</v>
      </c>
      <c r="BA17" s="482">
        <f>IF(AND('6'!BA21=""),"",'6'!BA21)</f>
        <v>0</v>
      </c>
      <c r="BB17" s="482">
        <f>IF(AND('6'!BB21=""),"",'6'!BB21)</f>
        <v>63</v>
      </c>
      <c r="BC17" s="482" t="str">
        <f>IF(AND('6'!BC21=""),"",'6'!BC21)</f>
        <v>D</v>
      </c>
      <c r="BD17" s="482" t="str">
        <f>IF(AND('6'!BD21=""),"",'6'!BD21)</f>
        <v>C</v>
      </c>
      <c r="BE17" s="482">
        <f>IF(AND('6'!BE21=""),"",'6'!BE21)</f>
        <v>4</v>
      </c>
      <c r="BF17" s="482" t="str">
        <f>IF(AND('6'!BF21=""),"",'6'!BF21)</f>
        <v/>
      </c>
      <c r="BG17" s="482">
        <f>IF(AND('6'!BG21=""),"",'6'!BG21)</f>
        <v>4</v>
      </c>
      <c r="BH17" s="482" t="str">
        <f>IF(AND('6'!BH21=""),"",'6'!BH21)</f>
        <v>D</v>
      </c>
      <c r="BI17" s="482" t="str">
        <f>IF(AND('6'!BI21=""),"",'6'!BI21)</f>
        <v/>
      </c>
      <c r="BJ17" s="482" t="str">
        <f>IF(AND('6'!BJ21=""),"",'6'!BJ21)</f>
        <v/>
      </c>
      <c r="BK17" s="482">
        <f>IF(AND('6'!BK21=""),"",'6'!BK21)</f>
        <v>0</v>
      </c>
      <c r="BL17" s="482" t="str">
        <f>IF(AND('6'!BL21=""),"",'6'!BL21)</f>
        <v/>
      </c>
      <c r="BM17" s="482">
        <f>IF(AND('6'!BM21=""),"",'6'!BM21)</f>
        <v>16</v>
      </c>
      <c r="BN17" s="482" t="str">
        <f>IF(AND('6'!BN21=""),"",'6'!BN21)</f>
        <v/>
      </c>
      <c r="BO17" s="482">
        <f>IF(AND('6'!BO21=""),"",'6'!BO21)</f>
        <v>16</v>
      </c>
      <c r="BP17" s="482" t="str">
        <f>IF(AND('6'!BP21=""),"",'6'!BP21)</f>
        <v>D</v>
      </c>
      <c r="BQ17" s="482">
        <f>IF(AND('6'!BQ21=""),"",'6'!BQ21)</f>
        <v>5</v>
      </c>
      <c r="BR17" s="482" t="str">
        <f>IF(AND('6'!BR21=""),"",'6'!BR21)</f>
        <v/>
      </c>
      <c r="BS17" s="482">
        <f>IF(AND('6'!BS21=""),"",'6'!BS21)</f>
        <v>5</v>
      </c>
      <c r="BT17" s="482" t="str">
        <f>IF(AND('6'!BT21=""),"",'6'!BT21)</f>
        <v>C</v>
      </c>
      <c r="BU17" s="482">
        <f>IF(AND('6'!BU21=""),"",'6'!BU21)</f>
        <v>38</v>
      </c>
      <c r="BV17" s="482" t="str">
        <f>IF(AND('6'!BV21=""),"",'6'!BV21)</f>
        <v/>
      </c>
      <c r="BW17" s="482">
        <f>IF(AND('6'!BW21=""),"",'6'!BW21)</f>
        <v>38</v>
      </c>
      <c r="BX17" s="482" t="str">
        <f>IF(AND('6'!BX21=""),"",'6'!BX21)</f>
        <v>D</v>
      </c>
      <c r="BY17" s="482">
        <f>IF(AND('6'!BY21=""),"",'6'!BY21)</f>
        <v>63</v>
      </c>
      <c r="BZ17" s="482">
        <f>IF(AND('6'!BZ21=""),"",'6'!BZ21)</f>
        <v>0</v>
      </c>
      <c r="CA17" s="482">
        <f>IF(AND('6'!CA21=""),"",'6'!CA21)</f>
        <v>63</v>
      </c>
      <c r="CB17" s="482" t="str">
        <f>IF(AND('6'!CB21=""),"",'6'!CB21)</f>
        <v>D</v>
      </c>
      <c r="CC17" s="482" t="str">
        <f>IF(AND('6'!CC21=""),"",'6'!CC21)</f>
        <v>C</v>
      </c>
      <c r="CD17" s="482">
        <f>IF(AND('6'!CD21=""),"",'6'!CD21)</f>
        <v>4</v>
      </c>
      <c r="CE17" s="482" t="str">
        <f>IF(AND('6'!CE21=""),"",'6'!CE21)</f>
        <v/>
      </c>
      <c r="CF17" s="482">
        <f>IF(AND('6'!CF21=""),"",'6'!CF21)</f>
        <v>4</v>
      </c>
      <c r="CG17" s="482" t="str">
        <f>IF(AND('6'!CG21=""),"",'6'!CG21)</f>
        <v>D</v>
      </c>
      <c r="CH17" s="482" t="str">
        <f>IF(AND('6'!CH21=""),"",'6'!CH21)</f>
        <v/>
      </c>
      <c r="CI17" s="482" t="str">
        <f>IF(AND('6'!CI21=""),"",'6'!CI21)</f>
        <v/>
      </c>
      <c r="CJ17" s="482">
        <f>IF(AND('6'!CJ21=""),"",'6'!CJ21)</f>
        <v>0</v>
      </c>
      <c r="CK17" s="482" t="str">
        <f>IF(AND('6'!CK21=""),"",'6'!CK21)</f>
        <v/>
      </c>
      <c r="CL17" s="482">
        <f>IF(AND('6'!CL21=""),"",'6'!CL21)</f>
        <v>16</v>
      </c>
      <c r="CM17" s="482" t="str">
        <f>IF(AND('6'!CM21=""),"",'6'!CM21)</f>
        <v/>
      </c>
      <c r="CN17" s="482">
        <f>IF(AND('6'!CN21=""),"",'6'!CN21)</f>
        <v>16</v>
      </c>
      <c r="CO17" s="482" t="str">
        <f>IF(AND('6'!CO21=""),"",'6'!CO21)</f>
        <v>D</v>
      </c>
      <c r="CP17" s="482">
        <f>IF(AND('6'!CP21=""),"",'6'!CP21)</f>
        <v>5</v>
      </c>
      <c r="CQ17" s="482" t="str">
        <f>IF(AND('6'!CQ21=""),"",'6'!CQ21)</f>
        <v/>
      </c>
      <c r="CR17" s="482">
        <f>IF(AND('6'!CR21=""),"",'6'!CR21)</f>
        <v>5</v>
      </c>
      <c r="CS17" s="482" t="str">
        <f>IF(AND('6'!CS21=""),"",'6'!CS21)</f>
        <v>C</v>
      </c>
      <c r="CT17" s="482">
        <f>IF(AND('6'!CT21=""),"",'6'!CT21)</f>
        <v>38</v>
      </c>
      <c r="CU17" s="482" t="str">
        <f>IF(AND('6'!CU21=""),"",'6'!CU21)</f>
        <v/>
      </c>
      <c r="CV17" s="482">
        <f>IF(AND('6'!CV21=""),"",'6'!CV21)</f>
        <v>38</v>
      </c>
      <c r="CW17" s="482" t="str">
        <f>IF(AND('6'!CW21=""),"",'6'!CW21)</f>
        <v>D</v>
      </c>
      <c r="CX17" s="482">
        <f>IF(AND('6'!CX21=""),"",'6'!CX21)</f>
        <v>63</v>
      </c>
      <c r="CY17" s="482">
        <f>IF(AND('6'!CY21=""),"",'6'!CY21)</f>
        <v>0</v>
      </c>
      <c r="CZ17" s="482">
        <f>IF(AND('6'!CZ21=""),"",'6'!CZ21)</f>
        <v>63</v>
      </c>
      <c r="DA17" s="482" t="str">
        <f>IF(AND('6'!DA21=""),"",'6'!DA21)</f>
        <v>D</v>
      </c>
      <c r="DB17" s="482" t="str">
        <f>IF(AND('6'!DB21=""),"",'6'!DB21)</f>
        <v>C</v>
      </c>
      <c r="DC17" s="482">
        <f>IF(AND('6'!DC21=""),"",'6'!DC21)</f>
        <v>4</v>
      </c>
      <c r="DD17" s="482" t="str">
        <f>IF(AND('6'!DD21=""),"",'6'!DD21)</f>
        <v/>
      </c>
      <c r="DE17" s="482">
        <f>IF(AND('6'!DE21=""),"",'6'!DE21)</f>
        <v>4</v>
      </c>
      <c r="DF17" s="482" t="str">
        <f>IF(AND('6'!DF21=""),"",'6'!DF21)</f>
        <v>D</v>
      </c>
      <c r="DG17" s="482" t="str">
        <f>IF(AND('6'!DG21=""),"",'6'!DG21)</f>
        <v/>
      </c>
      <c r="DH17" s="482" t="str">
        <f>IF(AND('6'!DH21=""),"",'6'!DH21)</f>
        <v/>
      </c>
      <c r="DI17" s="482">
        <f>IF(AND('6'!DI21=""),"",'6'!DI21)</f>
        <v>0</v>
      </c>
      <c r="DJ17" s="482" t="str">
        <f>IF(AND('6'!DJ21=""),"",'6'!DJ21)</f>
        <v/>
      </c>
      <c r="DK17" s="482">
        <f>IF(AND('6'!DK21=""),"",'6'!DK21)</f>
        <v>16</v>
      </c>
      <c r="DL17" s="482" t="str">
        <f>IF(AND('6'!DL21=""),"",'6'!DL21)</f>
        <v/>
      </c>
      <c r="DM17" s="482">
        <f>IF(AND('6'!DM21=""),"",'6'!DM21)</f>
        <v>16</v>
      </c>
      <c r="DN17" s="482" t="str">
        <f>IF(AND('6'!DN21=""),"",'6'!DN21)</f>
        <v>D</v>
      </c>
      <c r="DO17" s="482">
        <f>IF(AND('6'!DO21=""),"",'6'!DO21)</f>
        <v>5</v>
      </c>
      <c r="DP17" s="482" t="str">
        <f>IF(AND('6'!DP21=""),"",'6'!DP21)</f>
        <v/>
      </c>
      <c r="DQ17" s="482">
        <f>IF(AND('6'!DQ21=""),"",'6'!DQ21)</f>
        <v>5</v>
      </c>
      <c r="DR17" s="482" t="str">
        <f>IF(AND('6'!DR21=""),"",'6'!DR21)</f>
        <v>C</v>
      </c>
      <c r="DS17" s="482">
        <f>IF(AND('6'!DS21=""),"",'6'!DS21)</f>
        <v>38</v>
      </c>
      <c r="DT17" s="482" t="str">
        <f>IF(AND('6'!DT21=""),"",'6'!DT21)</f>
        <v/>
      </c>
      <c r="DU17" s="482">
        <f>IF(AND('6'!DU21=""),"",'6'!DU21)</f>
        <v>38</v>
      </c>
      <c r="DV17" s="482" t="str">
        <f>IF(AND('6'!DV21=""),"",'6'!DV21)</f>
        <v>D</v>
      </c>
      <c r="DW17" s="482">
        <f>IF(AND('6'!DW21=""),"",'6'!DW21)</f>
        <v>63</v>
      </c>
      <c r="DX17" s="482">
        <f>IF(AND('6'!DX21=""),"",'6'!DX21)</f>
        <v>0</v>
      </c>
      <c r="DY17" s="482">
        <f>IF(AND('6'!DY21=""),"",'6'!DY21)</f>
        <v>63</v>
      </c>
      <c r="DZ17" s="482" t="str">
        <f>IF(AND('6'!DZ21=""),"",'6'!DZ21)</f>
        <v>D</v>
      </c>
      <c r="EA17" s="482" t="str">
        <f>IF(AND('6'!EA21=""),"",'6'!EA21)</f>
        <v>C</v>
      </c>
      <c r="EB17" s="482">
        <f>IF(AND('6'!EB21=""),"",'6'!EB21)</f>
        <v>4</v>
      </c>
      <c r="EC17" s="482" t="str">
        <f>IF(AND('6'!EC21=""),"",'6'!EC21)</f>
        <v/>
      </c>
      <c r="ED17" s="482">
        <f>IF(AND('6'!ED21=""),"",'6'!ED21)</f>
        <v>4</v>
      </c>
      <c r="EE17" s="482" t="str">
        <f>IF(AND('6'!EE21=""),"",'6'!EE21)</f>
        <v>D</v>
      </c>
      <c r="EF17" s="482" t="str">
        <f>IF(AND('6'!EF21=""),"",'6'!EF21)</f>
        <v/>
      </c>
      <c r="EG17" s="482" t="str">
        <f>IF(AND('6'!EG21=""),"",'6'!EG21)</f>
        <v/>
      </c>
      <c r="EH17" s="482">
        <f>IF(AND('6'!EH21=""),"",'6'!EH21)</f>
        <v>0</v>
      </c>
      <c r="EI17" s="482" t="str">
        <f>IF(AND('6'!EI21=""),"",'6'!EI21)</f>
        <v/>
      </c>
      <c r="EJ17" s="482">
        <f>IF(AND('6'!EJ21=""),"",'6'!EJ21)</f>
        <v>16</v>
      </c>
      <c r="EK17" s="482" t="str">
        <f>IF(AND('6'!EK21=""),"",'6'!EK21)</f>
        <v/>
      </c>
      <c r="EL17" s="482">
        <f>IF(AND('6'!EL21=""),"",'6'!EL21)</f>
        <v>16</v>
      </c>
      <c r="EM17" s="482" t="str">
        <f>IF(AND('6'!EM21=""),"",'6'!EM21)</f>
        <v>D</v>
      </c>
      <c r="EN17" s="482">
        <f>IF(AND('6'!EN21=""),"",'6'!EN21)</f>
        <v>5</v>
      </c>
      <c r="EO17" s="482" t="str">
        <f>IF(AND('6'!EO21=""),"",'6'!EO21)</f>
        <v/>
      </c>
      <c r="EP17" s="482">
        <f>IF(AND('6'!EP21=""),"",'6'!EP21)</f>
        <v>5</v>
      </c>
      <c r="EQ17" s="482" t="str">
        <f>IF(AND('6'!EQ21=""),"",'6'!EQ21)</f>
        <v>C</v>
      </c>
      <c r="ER17" s="482">
        <f>IF(AND('6'!ER21=""),"",'6'!ER21)</f>
        <v>38</v>
      </c>
      <c r="ES17" s="482" t="str">
        <f>IF(AND('6'!ES21=""),"",'6'!ES21)</f>
        <v/>
      </c>
      <c r="ET17" s="482">
        <f>IF(AND('6'!ET21=""),"",'6'!ET21)</f>
        <v>38</v>
      </c>
      <c r="EU17" s="482" t="str">
        <f>IF(AND('6'!EU21=""),"",'6'!EU21)</f>
        <v>D</v>
      </c>
      <c r="EV17" s="482">
        <f>IF(AND('6'!EV21=""),"",'6'!EV21)</f>
        <v>63</v>
      </c>
      <c r="EW17" s="482">
        <f>IF(AND('6'!EW21=""),"",'6'!EW21)</f>
        <v>0</v>
      </c>
      <c r="EX17" s="482">
        <f>IF(AND('6'!EX21=""),"",'6'!EX21)</f>
        <v>63</v>
      </c>
      <c r="EY17" s="482" t="str">
        <f>IF(AND('6'!EY21=""),"",'6'!EY21)</f>
        <v>D</v>
      </c>
      <c r="EZ17" s="482">
        <f>IF(AND('6'!EZ21=""),"",'6'!EZ21)</f>
        <v>17</v>
      </c>
      <c r="FA17" s="482">
        <f>IF(AND('6'!FA21=""),"",'6'!FA21)</f>
        <v>17</v>
      </c>
      <c r="FB17" s="482">
        <f>IF(AND('6'!FB21=""),"",'6'!FB21)</f>
        <v>16</v>
      </c>
      <c r="FC17" s="482">
        <f>IF(AND('6'!FC21=""),"",'6'!FC21)</f>
        <v>17</v>
      </c>
      <c r="FD17" s="482">
        <f>IF(AND('6'!FD21=""),"",'6'!FD21)</f>
        <v>17</v>
      </c>
      <c r="FE17" s="482">
        <f>IF(AND('6'!FE21=""),"",'6'!FE21)</f>
        <v>84</v>
      </c>
      <c r="FF17" s="482" t="str">
        <f>IF(AND('6'!FF21=""),"",'6'!FF21)</f>
        <v>A</v>
      </c>
      <c r="FG17" s="482">
        <f>IF(AND('6'!FG21=""),"",'6'!FG21)</f>
        <v>17</v>
      </c>
      <c r="FH17" s="482">
        <f>IF(AND('6'!FH21=""),"",'6'!FH21)</f>
        <v>17</v>
      </c>
      <c r="FI17" s="482">
        <f>IF(AND('6'!FI21=""),"",'6'!FI21)</f>
        <v>17</v>
      </c>
      <c r="FJ17" s="482">
        <f>IF(AND('6'!FJ21=""),"",'6'!FJ21)</f>
        <v>16</v>
      </c>
      <c r="FK17" s="482">
        <f>IF(AND('6'!FK21=""),"",'6'!FK21)</f>
        <v>16</v>
      </c>
      <c r="FL17" s="482">
        <f>IF(AND('6'!FL21=""),"",'6'!FL21)</f>
        <v>83</v>
      </c>
      <c r="FM17" s="482" t="str">
        <f>IF(AND('6'!FM21=""),"",'6'!FM21)</f>
        <v>A</v>
      </c>
      <c r="FN17" s="482">
        <f>IF(AND('6'!FN21=""),"",'6'!FN21)</f>
        <v>17</v>
      </c>
      <c r="FO17" s="482">
        <f>IF(AND('6'!FO21=""),"",'6'!FO21)</f>
        <v>17</v>
      </c>
      <c r="FP17" s="482">
        <f>IF(AND('6'!FP21=""),"",'6'!FP21)</f>
        <v>17</v>
      </c>
      <c r="FQ17" s="482">
        <f>IF(AND('6'!FQ21=""),"",'6'!FQ21)</f>
        <v>16</v>
      </c>
      <c r="FR17" s="482">
        <f>IF(AND('6'!FR21=""),"",'6'!FR21)</f>
        <v>17</v>
      </c>
      <c r="FS17" s="482">
        <f>IF(AND('6'!FS21=""),"",'6'!FS21)</f>
        <v>84</v>
      </c>
      <c r="FT17" s="482" t="str">
        <f>IF(AND('6'!FT21=""),"",'6'!FT21)</f>
        <v>A</v>
      </c>
      <c r="FU17" s="482">
        <f>IF(AND('6'!FV21=""),"",'6'!FV21)</f>
        <v>16</v>
      </c>
      <c r="FV17" s="482">
        <f>IF(AND('6'!FW21=""),"",'6'!FW21)</f>
        <v>20</v>
      </c>
      <c r="FW17" s="482">
        <f>IF(AND('6'!FX21=""),"",'6'!FX21)</f>
        <v>50</v>
      </c>
      <c r="FX17" s="482">
        <f>IF(AND('6'!FY21=""),"",'6'!FY21)</f>
        <v>48</v>
      </c>
      <c r="FY17" s="482">
        <f>IF(AND('6'!FZ21=""),"",'6'!FZ21)</f>
        <v>0</v>
      </c>
      <c r="FZ17" s="482">
        <f>IF(AND('6'!GA21=""),"",'6'!GA21)</f>
        <v>0</v>
      </c>
      <c r="GA17" s="482">
        <f>IF(AND('6'!GB21=""),"",'6'!GB21)</f>
        <v>0</v>
      </c>
      <c r="GB17" s="482">
        <f>IF(AND('6'!GC21=""),"",'6'!GC21)</f>
        <v>0</v>
      </c>
      <c r="GC17" s="482">
        <f>IF(AND('6'!GD21=""),"",'6'!GD21)</f>
        <v>0</v>
      </c>
      <c r="GD17" s="482">
        <f>IF(AND('6'!GE21=""),"",'6'!GE21)</f>
        <v>0</v>
      </c>
      <c r="GE17" s="482">
        <f>IF(AND('6'!GF21=""),"",'6'!GF21)</f>
        <v>0</v>
      </c>
      <c r="GF17" s="482">
        <f>IF(AND('6'!GG21=""),"",'6'!GG21)</f>
        <v>0</v>
      </c>
      <c r="GG17" s="482">
        <f>IF(AND('6'!GH21=""),"",IF(AND('6'!GH21="-"),"",'6'!GH21))</f>
        <v>114</v>
      </c>
      <c r="GH17" s="50">
        <f>IF(AND(C17=""),"",VLOOKUP(B17,Register!$A$7:$CL$311,36,FALSE))</f>
        <v>0</v>
      </c>
      <c r="GI17" s="483" t="str">
        <f>IF(AND('6'!GL21=""),"",'6'!GL21)</f>
        <v>lIre~</v>
      </c>
      <c r="GJ17" s="173" t="str">
        <f>IF(AND('6'!FU21=""),"",'6'!FU21)</f>
        <v>mRrh.kZ</v>
      </c>
      <c r="GK17" s="173"/>
      <c r="GL17" s="173"/>
    </row>
    <row r="18" spans="1:194" ht="21">
      <c r="A18" s="480">
        <v>10</v>
      </c>
      <c r="B18" s="481" t="str">
        <f>IF(AND('6'!B22=""),"",'6'!B22)</f>
        <v/>
      </c>
      <c r="C18" s="196" t="str">
        <f>IF(AND('6'!C22=""),"",'6'!C22)</f>
        <v/>
      </c>
      <c r="D18" s="196" t="str">
        <f>IF(AND('6'!D22=""),"",'6'!D22)</f>
        <v/>
      </c>
      <c r="E18" s="195" t="str">
        <f>IF(AND('6'!E22=""),"",'6'!E22)</f>
        <v/>
      </c>
      <c r="F18" s="482" t="str">
        <f>IF(AND('6'!F22=""),"",'6'!F22)</f>
        <v/>
      </c>
      <c r="G18" s="482" t="str">
        <f>IF(AND('6'!G22=""),"",'6'!G22)</f>
        <v/>
      </c>
      <c r="H18" s="482" t="str">
        <f>IF(AND('6'!H22=""),"",'6'!H22)</f>
        <v/>
      </c>
      <c r="I18" s="482" t="str">
        <f>IF(AND('6'!I22=""),"",'6'!I22)</f>
        <v/>
      </c>
      <c r="J18" s="482" t="str">
        <f>IF(AND('6'!J22=""),"",'6'!J22)</f>
        <v/>
      </c>
      <c r="K18" s="482" t="str">
        <f>IF(AND('6'!K22=""),"",'6'!K22)</f>
        <v/>
      </c>
      <c r="L18" s="482" t="str">
        <f>IF(AND('6'!L22=""),"",'6'!L22)</f>
        <v/>
      </c>
      <c r="M18" s="482" t="str">
        <f>IF(AND('6'!M22=""),"",'6'!M22)</f>
        <v/>
      </c>
      <c r="N18" s="482" t="str">
        <f>IF(AND('6'!N22=""),"",'6'!N22)</f>
        <v/>
      </c>
      <c r="O18" s="482" t="str">
        <f>IF(AND('6'!O22=""),"",'6'!O22)</f>
        <v/>
      </c>
      <c r="P18" s="482" t="str">
        <f>IF(AND('6'!P22=""),"",'6'!P22)</f>
        <v/>
      </c>
      <c r="Q18" s="482" t="str">
        <f>IF(AND('6'!Q22=""),"",'6'!Q22)</f>
        <v/>
      </c>
      <c r="R18" s="482" t="str">
        <f>IF(AND('6'!R22=""),"",'6'!R22)</f>
        <v/>
      </c>
      <c r="S18" s="482" t="str">
        <f>IF(AND('6'!S22=""),"",'6'!S22)</f>
        <v/>
      </c>
      <c r="T18" s="482" t="str">
        <f>IF(AND('6'!T22=""),"",'6'!T22)</f>
        <v/>
      </c>
      <c r="U18" s="482" t="str">
        <f>IF(AND('6'!U22=""),"",'6'!U22)</f>
        <v/>
      </c>
      <c r="V18" s="482" t="str">
        <f>IF(AND('6'!V22=""),"",'6'!V22)</f>
        <v/>
      </c>
      <c r="W18" s="482" t="str">
        <f>IF(AND('6'!W22=""),"",'6'!W22)</f>
        <v/>
      </c>
      <c r="X18" s="482" t="str">
        <f>IF(AND('6'!X22=""),"",'6'!X22)</f>
        <v/>
      </c>
      <c r="Y18" s="482" t="str">
        <f>IF(AND('6'!Y22=""),"",'6'!Y22)</f>
        <v/>
      </c>
      <c r="Z18" s="482" t="str">
        <f>IF(AND('6'!Z22=""),"",'6'!Z22)</f>
        <v/>
      </c>
      <c r="AA18" s="482" t="str">
        <f>IF(AND('6'!AA22=""),"",'6'!AA22)</f>
        <v/>
      </c>
      <c r="AB18" s="482" t="str">
        <f>IF(AND('6'!AB22=""),"",'6'!AB22)</f>
        <v/>
      </c>
      <c r="AC18" s="482" t="str">
        <f>IF(AND('6'!AC22=""),"",'6'!AC22)</f>
        <v/>
      </c>
      <c r="AD18" s="482" t="str">
        <f>IF(AND('6'!AD22=""),"",'6'!AD22)</f>
        <v/>
      </c>
      <c r="AE18" s="482" t="str">
        <f>IF(AND('6'!AE22=""),"",'6'!AE22)</f>
        <v>A</v>
      </c>
      <c r="AF18" s="482">
        <f>IF(AND('6'!AF22=""),"",'6'!AF22)</f>
        <v>10</v>
      </c>
      <c r="AG18" s="482" t="str">
        <f>IF(AND('6'!AG22=""),"",'6'!AG22)</f>
        <v/>
      </c>
      <c r="AH18" s="482" t="str">
        <f>IF(AND('6'!AH22=""),"",'6'!AH22)</f>
        <v/>
      </c>
      <c r="AI18" s="482" t="str">
        <f>IF(AND('6'!AI22=""),"",'6'!AI22)</f>
        <v/>
      </c>
      <c r="AJ18" s="482">
        <f>IF(AND('6'!AJ22=""),"",'6'!AJ22)</f>
        <v>9</v>
      </c>
      <c r="AK18" s="482" t="str">
        <f>IF(AND('6'!AK22=""),"",'6'!AK22)</f>
        <v/>
      </c>
      <c r="AL18" s="482" t="str">
        <f>IF(AND('6'!AL22=""),"",'6'!AL22)</f>
        <v/>
      </c>
      <c r="AM18" s="482" t="str">
        <f>IF(AND('6'!AM22=""),"",'6'!AM22)</f>
        <v/>
      </c>
      <c r="AN18" s="482">
        <f>IF(AND('6'!AN22=""),"",'6'!AN22)</f>
        <v>57</v>
      </c>
      <c r="AO18" s="482" t="str">
        <f>IF(AND('6'!AO22=""),"",'6'!AO22)</f>
        <v/>
      </c>
      <c r="AP18" s="482" t="str">
        <f>IF(AND('6'!AP22=""),"",'6'!AP22)</f>
        <v/>
      </c>
      <c r="AQ18" s="482" t="str">
        <f>IF(AND('6'!AQ22=""),"",'6'!AQ22)</f>
        <v/>
      </c>
      <c r="AR18" s="482">
        <f>IF(AND('6'!AR22=""),"",'6'!AR22)</f>
        <v>10</v>
      </c>
      <c r="AS18" s="482" t="str">
        <f>IF(AND('6'!AS22=""),"",'6'!AS22)</f>
        <v/>
      </c>
      <c r="AT18" s="482" t="str">
        <f>IF(AND('6'!AT22=""),"",'6'!AT22)</f>
        <v/>
      </c>
      <c r="AU18" s="482" t="str">
        <f>IF(AND('6'!AU22=""),"",'6'!AU22)</f>
        <v/>
      </c>
      <c r="AV18" s="482">
        <f>IF(AND('6'!AV22=""),"",'6'!AV22)</f>
        <v>72</v>
      </c>
      <c r="AW18" s="482" t="str">
        <f>IF(AND('6'!AW22=""),"",'6'!AW22)</f>
        <v/>
      </c>
      <c r="AX18" s="482" t="str">
        <f>IF(AND('6'!AX22=""),"",'6'!AX22)</f>
        <v/>
      </c>
      <c r="AY18" s="482" t="str">
        <f>IF(AND('6'!AY22=""),"",'6'!AY22)</f>
        <v/>
      </c>
      <c r="AZ18" s="482" t="str">
        <f>IF(AND('6'!AZ22=""),"",'6'!AZ22)</f>
        <v/>
      </c>
      <c r="BA18" s="482" t="str">
        <f>IF(AND('6'!BA22=""),"",'6'!BA22)</f>
        <v/>
      </c>
      <c r="BB18" s="482" t="str">
        <f>IF(AND('6'!BB22=""),"",'6'!BB22)</f>
        <v/>
      </c>
      <c r="BC18" s="482" t="str">
        <f>IF(AND('6'!BC22=""),"",'6'!BC22)</f>
        <v/>
      </c>
      <c r="BD18" s="482" t="str">
        <f>IF(AND('6'!BD22=""),"",'6'!BD22)</f>
        <v>A</v>
      </c>
      <c r="BE18" s="482">
        <f>IF(AND('6'!BE22=""),"",'6'!BE22)</f>
        <v>10</v>
      </c>
      <c r="BF18" s="482" t="str">
        <f>IF(AND('6'!BF22=""),"",'6'!BF22)</f>
        <v/>
      </c>
      <c r="BG18" s="482" t="str">
        <f>IF(AND('6'!BG22=""),"",'6'!BG22)</f>
        <v/>
      </c>
      <c r="BH18" s="482" t="str">
        <f>IF(AND('6'!BH22=""),"",'6'!BH22)</f>
        <v/>
      </c>
      <c r="BI18" s="482">
        <f>IF(AND('6'!BI22=""),"",'6'!BI22)</f>
        <v>9</v>
      </c>
      <c r="BJ18" s="482" t="str">
        <f>IF(AND('6'!BJ22=""),"",'6'!BJ22)</f>
        <v/>
      </c>
      <c r="BK18" s="482" t="str">
        <f>IF(AND('6'!BK22=""),"",'6'!BK22)</f>
        <v/>
      </c>
      <c r="BL18" s="482" t="str">
        <f>IF(AND('6'!BL22=""),"",'6'!BL22)</f>
        <v/>
      </c>
      <c r="BM18" s="482">
        <f>IF(AND('6'!BM22=""),"",'6'!BM22)</f>
        <v>57</v>
      </c>
      <c r="BN18" s="482" t="str">
        <f>IF(AND('6'!BN22=""),"",'6'!BN22)</f>
        <v/>
      </c>
      <c r="BO18" s="482" t="str">
        <f>IF(AND('6'!BO22=""),"",'6'!BO22)</f>
        <v/>
      </c>
      <c r="BP18" s="482" t="str">
        <f>IF(AND('6'!BP22=""),"",'6'!BP22)</f>
        <v/>
      </c>
      <c r="BQ18" s="482">
        <f>IF(AND('6'!BQ22=""),"",'6'!BQ22)</f>
        <v>10</v>
      </c>
      <c r="BR18" s="482" t="str">
        <f>IF(AND('6'!BR22=""),"",'6'!BR22)</f>
        <v/>
      </c>
      <c r="BS18" s="482" t="str">
        <f>IF(AND('6'!BS22=""),"",'6'!BS22)</f>
        <v/>
      </c>
      <c r="BT18" s="482" t="str">
        <f>IF(AND('6'!BT22=""),"",'6'!BT22)</f>
        <v/>
      </c>
      <c r="BU18" s="482">
        <f>IF(AND('6'!BU22=""),"",'6'!BU22)</f>
        <v>72</v>
      </c>
      <c r="BV18" s="482" t="str">
        <f>IF(AND('6'!BV22=""),"",'6'!BV22)</f>
        <v/>
      </c>
      <c r="BW18" s="482" t="str">
        <f>IF(AND('6'!BW22=""),"",'6'!BW22)</f>
        <v/>
      </c>
      <c r="BX18" s="482" t="str">
        <f>IF(AND('6'!BX22=""),"",'6'!BX22)</f>
        <v/>
      </c>
      <c r="BY18" s="482" t="str">
        <f>IF(AND('6'!BY22=""),"",'6'!BY22)</f>
        <v/>
      </c>
      <c r="BZ18" s="482" t="str">
        <f>IF(AND('6'!BZ22=""),"",'6'!BZ22)</f>
        <v/>
      </c>
      <c r="CA18" s="482" t="str">
        <f>IF(AND('6'!CA22=""),"",'6'!CA22)</f>
        <v/>
      </c>
      <c r="CB18" s="482" t="str">
        <f>IF(AND('6'!CB22=""),"",'6'!CB22)</f>
        <v/>
      </c>
      <c r="CC18" s="482" t="str">
        <f>IF(AND('6'!CC22=""),"",'6'!CC22)</f>
        <v>A</v>
      </c>
      <c r="CD18" s="482">
        <f>IF(AND('6'!CD22=""),"",'6'!CD22)</f>
        <v>10</v>
      </c>
      <c r="CE18" s="482" t="str">
        <f>IF(AND('6'!CE22=""),"",'6'!CE22)</f>
        <v/>
      </c>
      <c r="CF18" s="482" t="str">
        <f>IF(AND('6'!CF22=""),"",'6'!CF22)</f>
        <v/>
      </c>
      <c r="CG18" s="482" t="str">
        <f>IF(AND('6'!CG22=""),"",'6'!CG22)</f>
        <v/>
      </c>
      <c r="CH18" s="482">
        <f>IF(AND('6'!CH22=""),"",'6'!CH22)</f>
        <v>9</v>
      </c>
      <c r="CI18" s="482" t="str">
        <f>IF(AND('6'!CI22=""),"",'6'!CI22)</f>
        <v/>
      </c>
      <c r="CJ18" s="482" t="str">
        <f>IF(AND('6'!CJ22=""),"",'6'!CJ22)</f>
        <v/>
      </c>
      <c r="CK18" s="482" t="str">
        <f>IF(AND('6'!CK22=""),"",'6'!CK22)</f>
        <v/>
      </c>
      <c r="CL18" s="482">
        <f>IF(AND('6'!CL22=""),"",'6'!CL22)</f>
        <v>57</v>
      </c>
      <c r="CM18" s="482" t="str">
        <f>IF(AND('6'!CM22=""),"",'6'!CM22)</f>
        <v/>
      </c>
      <c r="CN18" s="482" t="str">
        <f>IF(AND('6'!CN22=""),"",'6'!CN22)</f>
        <v/>
      </c>
      <c r="CO18" s="482" t="str">
        <f>IF(AND('6'!CO22=""),"",'6'!CO22)</f>
        <v/>
      </c>
      <c r="CP18" s="482">
        <f>IF(AND('6'!CP22=""),"",'6'!CP22)</f>
        <v>10</v>
      </c>
      <c r="CQ18" s="482" t="str">
        <f>IF(AND('6'!CQ22=""),"",'6'!CQ22)</f>
        <v/>
      </c>
      <c r="CR18" s="482" t="str">
        <f>IF(AND('6'!CR22=""),"",'6'!CR22)</f>
        <v/>
      </c>
      <c r="CS18" s="482" t="str">
        <f>IF(AND('6'!CS22=""),"",'6'!CS22)</f>
        <v/>
      </c>
      <c r="CT18" s="482">
        <f>IF(AND('6'!CT22=""),"",'6'!CT22)</f>
        <v>72</v>
      </c>
      <c r="CU18" s="482" t="str">
        <f>IF(AND('6'!CU22=""),"",'6'!CU22)</f>
        <v/>
      </c>
      <c r="CV18" s="482" t="str">
        <f>IF(AND('6'!CV22=""),"",'6'!CV22)</f>
        <v/>
      </c>
      <c r="CW18" s="482" t="str">
        <f>IF(AND('6'!CW22=""),"",'6'!CW22)</f>
        <v/>
      </c>
      <c r="CX18" s="482" t="str">
        <f>IF(AND('6'!CX22=""),"",'6'!CX22)</f>
        <v/>
      </c>
      <c r="CY18" s="482" t="str">
        <f>IF(AND('6'!CY22=""),"",'6'!CY22)</f>
        <v/>
      </c>
      <c r="CZ18" s="482" t="str">
        <f>IF(AND('6'!CZ22=""),"",'6'!CZ22)</f>
        <v/>
      </c>
      <c r="DA18" s="482" t="str">
        <f>IF(AND('6'!DA22=""),"",'6'!DA22)</f>
        <v/>
      </c>
      <c r="DB18" s="482" t="str">
        <f>IF(AND('6'!DB22=""),"",'6'!DB22)</f>
        <v>A</v>
      </c>
      <c r="DC18" s="482">
        <f>IF(AND('6'!DC22=""),"",'6'!DC22)</f>
        <v>10</v>
      </c>
      <c r="DD18" s="482" t="str">
        <f>IF(AND('6'!DD22=""),"",'6'!DD22)</f>
        <v/>
      </c>
      <c r="DE18" s="482" t="str">
        <f>IF(AND('6'!DE22=""),"",'6'!DE22)</f>
        <v/>
      </c>
      <c r="DF18" s="482" t="str">
        <f>IF(AND('6'!DF22=""),"",'6'!DF22)</f>
        <v/>
      </c>
      <c r="DG18" s="482">
        <f>IF(AND('6'!DG22=""),"",'6'!DG22)</f>
        <v>9</v>
      </c>
      <c r="DH18" s="482" t="str">
        <f>IF(AND('6'!DH22=""),"",'6'!DH22)</f>
        <v/>
      </c>
      <c r="DI18" s="482" t="str">
        <f>IF(AND('6'!DI22=""),"",'6'!DI22)</f>
        <v/>
      </c>
      <c r="DJ18" s="482" t="str">
        <f>IF(AND('6'!DJ22=""),"",'6'!DJ22)</f>
        <v/>
      </c>
      <c r="DK18" s="482">
        <f>IF(AND('6'!DK22=""),"",'6'!DK22)</f>
        <v>57</v>
      </c>
      <c r="DL18" s="482" t="str">
        <f>IF(AND('6'!DL22=""),"",'6'!DL22)</f>
        <v/>
      </c>
      <c r="DM18" s="482" t="str">
        <f>IF(AND('6'!DM22=""),"",'6'!DM22)</f>
        <v/>
      </c>
      <c r="DN18" s="482" t="str">
        <f>IF(AND('6'!DN22=""),"",'6'!DN22)</f>
        <v/>
      </c>
      <c r="DO18" s="482">
        <f>IF(AND('6'!DO22=""),"",'6'!DO22)</f>
        <v>10</v>
      </c>
      <c r="DP18" s="482" t="str">
        <f>IF(AND('6'!DP22=""),"",'6'!DP22)</f>
        <v/>
      </c>
      <c r="DQ18" s="482" t="str">
        <f>IF(AND('6'!DQ22=""),"",'6'!DQ22)</f>
        <v/>
      </c>
      <c r="DR18" s="482" t="str">
        <f>IF(AND('6'!DR22=""),"",'6'!DR22)</f>
        <v/>
      </c>
      <c r="DS18" s="482">
        <f>IF(AND('6'!DS22=""),"",'6'!DS22)</f>
        <v>72</v>
      </c>
      <c r="DT18" s="482" t="str">
        <f>IF(AND('6'!DT22=""),"",'6'!DT22)</f>
        <v/>
      </c>
      <c r="DU18" s="482" t="str">
        <f>IF(AND('6'!DU22=""),"",'6'!DU22)</f>
        <v/>
      </c>
      <c r="DV18" s="482" t="str">
        <f>IF(AND('6'!DV22=""),"",'6'!DV22)</f>
        <v/>
      </c>
      <c r="DW18" s="482" t="str">
        <f>IF(AND('6'!DW22=""),"",'6'!DW22)</f>
        <v/>
      </c>
      <c r="DX18" s="482" t="str">
        <f>IF(AND('6'!DX22=""),"",'6'!DX22)</f>
        <v/>
      </c>
      <c r="DY18" s="482" t="str">
        <f>IF(AND('6'!DY22=""),"",'6'!DY22)</f>
        <v/>
      </c>
      <c r="DZ18" s="482" t="str">
        <f>IF(AND('6'!DZ22=""),"",'6'!DZ22)</f>
        <v/>
      </c>
      <c r="EA18" s="482" t="str">
        <f>IF(AND('6'!EA22=""),"",'6'!EA22)</f>
        <v>A</v>
      </c>
      <c r="EB18" s="482">
        <f>IF(AND('6'!EB22=""),"",'6'!EB22)</f>
        <v>10</v>
      </c>
      <c r="EC18" s="482" t="str">
        <f>IF(AND('6'!EC22=""),"",'6'!EC22)</f>
        <v/>
      </c>
      <c r="ED18" s="482" t="str">
        <f>IF(AND('6'!ED22=""),"",'6'!ED22)</f>
        <v/>
      </c>
      <c r="EE18" s="482" t="str">
        <f>IF(AND('6'!EE22=""),"",'6'!EE22)</f>
        <v/>
      </c>
      <c r="EF18" s="482">
        <f>IF(AND('6'!EF22=""),"",'6'!EF22)</f>
        <v>9</v>
      </c>
      <c r="EG18" s="482" t="str">
        <f>IF(AND('6'!EG22=""),"",'6'!EG22)</f>
        <v/>
      </c>
      <c r="EH18" s="482" t="str">
        <f>IF(AND('6'!EH22=""),"",'6'!EH22)</f>
        <v/>
      </c>
      <c r="EI18" s="482" t="str">
        <f>IF(AND('6'!EI22=""),"",'6'!EI22)</f>
        <v/>
      </c>
      <c r="EJ18" s="482">
        <f>IF(AND('6'!EJ22=""),"",'6'!EJ22)</f>
        <v>57</v>
      </c>
      <c r="EK18" s="482" t="str">
        <f>IF(AND('6'!EK22=""),"",'6'!EK22)</f>
        <v/>
      </c>
      <c r="EL18" s="482" t="str">
        <f>IF(AND('6'!EL22=""),"",'6'!EL22)</f>
        <v/>
      </c>
      <c r="EM18" s="482" t="str">
        <f>IF(AND('6'!EM22=""),"",'6'!EM22)</f>
        <v/>
      </c>
      <c r="EN18" s="482">
        <f>IF(AND('6'!EN22=""),"",'6'!EN22)</f>
        <v>10</v>
      </c>
      <c r="EO18" s="482" t="str">
        <f>IF(AND('6'!EO22=""),"",'6'!EO22)</f>
        <v/>
      </c>
      <c r="EP18" s="482" t="str">
        <f>IF(AND('6'!EP22=""),"",'6'!EP22)</f>
        <v/>
      </c>
      <c r="EQ18" s="482" t="str">
        <f>IF(AND('6'!EQ22=""),"",'6'!EQ22)</f>
        <v/>
      </c>
      <c r="ER18" s="482">
        <f>IF(AND('6'!ER22=""),"",'6'!ER22)</f>
        <v>72</v>
      </c>
      <c r="ES18" s="482" t="str">
        <f>IF(AND('6'!ES22=""),"",'6'!ES22)</f>
        <v/>
      </c>
      <c r="ET18" s="482" t="str">
        <f>IF(AND('6'!ET22=""),"",'6'!ET22)</f>
        <v/>
      </c>
      <c r="EU18" s="482" t="str">
        <f>IF(AND('6'!EU22=""),"",'6'!EU22)</f>
        <v/>
      </c>
      <c r="EV18" s="482" t="str">
        <f>IF(AND('6'!EV22=""),"",'6'!EV22)</f>
        <v/>
      </c>
      <c r="EW18" s="482" t="str">
        <f>IF(AND('6'!EW22=""),"",'6'!EW22)</f>
        <v/>
      </c>
      <c r="EX18" s="482" t="str">
        <f>IF(AND('6'!EX22=""),"",'6'!EX22)</f>
        <v/>
      </c>
      <c r="EY18" s="482" t="str">
        <f>IF(AND('6'!EY22=""),"",'6'!EY22)</f>
        <v/>
      </c>
      <c r="EZ18" s="482">
        <f>IF(AND('6'!EZ22=""),"",'6'!EZ22)</f>
        <v>19</v>
      </c>
      <c r="FA18" s="482">
        <f>IF(AND('6'!FA22=""),"",'6'!FA22)</f>
        <v>18</v>
      </c>
      <c r="FB18" s="482">
        <f>IF(AND('6'!FB22=""),"",'6'!FB22)</f>
        <v>19</v>
      </c>
      <c r="FC18" s="482">
        <f>IF(AND('6'!FC22=""),"",'6'!FC22)</f>
        <v>18</v>
      </c>
      <c r="FD18" s="482">
        <f>IF(AND('6'!FD22=""),"",'6'!FD22)</f>
        <v>19</v>
      </c>
      <c r="FE18" s="482" t="str">
        <f>IF(AND('6'!FE22=""),"",'6'!FE22)</f>
        <v/>
      </c>
      <c r="FF18" s="482" t="str">
        <f>IF(AND('6'!FF22=""),"",'6'!FF22)</f>
        <v xml:space="preserve"> </v>
      </c>
      <c r="FG18" s="482">
        <f>IF(AND('6'!FG22=""),"",'6'!FG22)</f>
        <v>19</v>
      </c>
      <c r="FH18" s="482">
        <f>IF(AND('6'!FH22=""),"",'6'!FH22)</f>
        <v>19</v>
      </c>
      <c r="FI18" s="482">
        <f>IF(AND('6'!FI22=""),"",'6'!FI22)</f>
        <v>19</v>
      </c>
      <c r="FJ18" s="482">
        <f>IF(AND('6'!FJ22=""),"",'6'!FJ22)</f>
        <v>18</v>
      </c>
      <c r="FK18" s="482">
        <f>IF(AND('6'!FK22=""),"",'6'!FK22)</f>
        <v>19</v>
      </c>
      <c r="FL18" s="482" t="str">
        <f>IF(AND('6'!FL22=""),"",'6'!FL22)</f>
        <v/>
      </c>
      <c r="FM18" s="482" t="str">
        <f>IF(AND('6'!FM22=""),"",'6'!FM22)</f>
        <v xml:space="preserve"> </v>
      </c>
      <c r="FN18" s="482">
        <f>IF(AND('6'!FN22=""),"",'6'!FN22)</f>
        <v>18</v>
      </c>
      <c r="FO18" s="482">
        <f>IF(AND('6'!FO22=""),"",'6'!FO22)</f>
        <v>18</v>
      </c>
      <c r="FP18" s="482">
        <f>IF(AND('6'!FP22=""),"",'6'!FP22)</f>
        <v>19</v>
      </c>
      <c r="FQ18" s="482">
        <f>IF(AND('6'!FQ22=""),"",'6'!FQ22)</f>
        <v>18</v>
      </c>
      <c r="FR18" s="482">
        <f>IF(AND('6'!FR22=""),"",'6'!FR22)</f>
        <v>18</v>
      </c>
      <c r="FS18" s="482" t="str">
        <f>IF(AND('6'!FS22=""),"",'6'!FS22)</f>
        <v/>
      </c>
      <c r="FT18" s="482" t="str">
        <f>IF(AND('6'!FT22=""),"",'6'!FT22)</f>
        <v xml:space="preserve"> </v>
      </c>
      <c r="FU18" s="482" t="str">
        <f>IF(AND('6'!FV22=""),"",'6'!FV22)</f>
        <v>-</v>
      </c>
      <c r="FV18" s="482" t="str">
        <f>IF(AND('6'!FW22=""),"",'6'!FW22)</f>
        <v>-</v>
      </c>
      <c r="FW18" s="482" t="str">
        <f>IF(AND('6'!FX22=""),"",'6'!FX22)</f>
        <v>-</v>
      </c>
      <c r="FX18" s="482" t="str">
        <f>IF(AND('6'!FY22=""),"",'6'!FY22)</f>
        <v>-</v>
      </c>
      <c r="FY18" s="482" t="str">
        <f>IF(AND('6'!FZ22=""),"",'6'!FZ22)</f>
        <v>-</v>
      </c>
      <c r="FZ18" s="482" t="str">
        <f>IF(AND('6'!GA22=""),"",'6'!GA22)</f>
        <v>-</v>
      </c>
      <c r="GA18" s="482" t="str">
        <f>IF(AND('6'!GB22=""),"",'6'!GB22)</f>
        <v>-</v>
      </c>
      <c r="GB18" s="482" t="str">
        <f>IF(AND('6'!GC22=""),"",'6'!GC22)</f>
        <v>-</v>
      </c>
      <c r="GC18" s="482" t="str">
        <f>IF(AND('6'!GD22=""),"",'6'!GD22)</f>
        <v>-</v>
      </c>
      <c r="GD18" s="482" t="str">
        <f>IF(AND('6'!GE22=""),"",'6'!GE22)</f>
        <v>-</v>
      </c>
      <c r="GE18" s="482" t="str">
        <f>IF(AND('6'!GF22=""),"",'6'!GF22)</f>
        <v>-</v>
      </c>
      <c r="GF18" s="482" t="str">
        <f>IF(AND('6'!GG22=""),"",'6'!GG22)</f>
        <v>-</v>
      </c>
      <c r="GG18" s="482" t="str">
        <f>IF(AND('6'!GH22=""),"",IF(AND('6'!GH22="-"),"",'6'!GH22))</f>
        <v/>
      </c>
      <c r="GH18" s="50" t="str">
        <f>IF(AND(C18=""),"",VLOOKUP(B18,Register!$A$7:$CL$311,36,FALSE))</f>
        <v/>
      </c>
      <c r="GI18" s="483" t="str">
        <f>IF(AND('6'!GL22=""),"",'6'!GL22)</f>
        <v/>
      </c>
      <c r="GJ18" s="173" t="str">
        <f>IF(AND('6'!FU22=""),"",'6'!FU22)</f>
        <v>mRrh.kZ</v>
      </c>
      <c r="GK18" s="173"/>
      <c r="GL18" s="173"/>
    </row>
    <row r="19" spans="1:194" ht="21">
      <c r="A19" s="480">
        <v>11</v>
      </c>
      <c r="B19" s="481" t="str">
        <f>IF(AND('6'!B23=""),"",'6'!B23)</f>
        <v/>
      </c>
      <c r="C19" s="196" t="str">
        <f>IF(AND('6'!C23=""),"",'6'!C23)</f>
        <v/>
      </c>
      <c r="D19" s="196" t="str">
        <f>IF(AND('6'!D23=""),"",'6'!D23)</f>
        <v/>
      </c>
      <c r="E19" s="195" t="str">
        <f>IF(AND('6'!E23=""),"",'6'!E23)</f>
        <v/>
      </c>
      <c r="F19" s="482" t="str">
        <f>IF(AND('6'!F23=""),"",'6'!F23)</f>
        <v/>
      </c>
      <c r="G19" s="482" t="str">
        <f>IF(AND('6'!G23=""),"",'6'!G23)</f>
        <v/>
      </c>
      <c r="H19" s="482" t="str">
        <f>IF(AND('6'!H23=""),"",'6'!H23)</f>
        <v/>
      </c>
      <c r="I19" s="482" t="str">
        <f>IF(AND('6'!I23=""),"",'6'!I23)</f>
        <v/>
      </c>
      <c r="J19" s="482" t="str">
        <f>IF(AND('6'!J23=""),"",'6'!J23)</f>
        <v/>
      </c>
      <c r="K19" s="482" t="str">
        <f>IF(AND('6'!K23=""),"",'6'!K23)</f>
        <v/>
      </c>
      <c r="L19" s="482" t="str">
        <f>IF(AND('6'!L23=""),"",'6'!L23)</f>
        <v/>
      </c>
      <c r="M19" s="482" t="str">
        <f>IF(AND('6'!M23=""),"",'6'!M23)</f>
        <v/>
      </c>
      <c r="N19" s="482" t="str">
        <f>IF(AND('6'!N23=""),"",'6'!N23)</f>
        <v/>
      </c>
      <c r="O19" s="482" t="str">
        <f>IF(AND('6'!O23=""),"",'6'!O23)</f>
        <v/>
      </c>
      <c r="P19" s="482" t="str">
        <f>IF(AND('6'!P23=""),"",'6'!P23)</f>
        <v/>
      </c>
      <c r="Q19" s="482" t="str">
        <f>IF(AND('6'!Q23=""),"",'6'!Q23)</f>
        <v/>
      </c>
      <c r="R19" s="482" t="str">
        <f>IF(AND('6'!R23=""),"",'6'!R23)</f>
        <v/>
      </c>
      <c r="S19" s="482" t="str">
        <f>IF(AND('6'!S23=""),"",'6'!S23)</f>
        <v/>
      </c>
      <c r="T19" s="482" t="str">
        <f>IF(AND('6'!T23=""),"",'6'!T23)</f>
        <v/>
      </c>
      <c r="U19" s="482" t="str">
        <f>IF(AND('6'!U23=""),"",'6'!U23)</f>
        <v/>
      </c>
      <c r="V19" s="482" t="str">
        <f>IF(AND('6'!V23=""),"",'6'!V23)</f>
        <v/>
      </c>
      <c r="W19" s="482" t="str">
        <f>IF(AND('6'!W23=""),"",'6'!W23)</f>
        <v/>
      </c>
      <c r="X19" s="482" t="str">
        <f>IF(AND('6'!X23=""),"",'6'!X23)</f>
        <v/>
      </c>
      <c r="Y19" s="482" t="str">
        <f>IF(AND('6'!Y23=""),"",'6'!Y23)</f>
        <v/>
      </c>
      <c r="Z19" s="482" t="str">
        <f>IF(AND('6'!Z23=""),"",'6'!Z23)</f>
        <v/>
      </c>
      <c r="AA19" s="482" t="str">
        <f>IF(AND('6'!AA23=""),"",'6'!AA23)</f>
        <v/>
      </c>
      <c r="AB19" s="482" t="str">
        <f>IF(AND('6'!AB23=""),"",'6'!AB23)</f>
        <v/>
      </c>
      <c r="AC19" s="482" t="str">
        <f>IF(AND('6'!AC23=""),"",'6'!AC23)</f>
        <v/>
      </c>
      <c r="AD19" s="482" t="str">
        <f>IF(AND('6'!AD23=""),"",'6'!AD23)</f>
        <v/>
      </c>
      <c r="AE19" s="482" t="str">
        <f>IF(AND('6'!AE23=""),"",'6'!AE23)</f>
        <v>C</v>
      </c>
      <c r="AF19" s="482">
        <f>IF(AND('6'!AF23=""),"",'6'!AF23)</f>
        <v>5</v>
      </c>
      <c r="AG19" s="482" t="str">
        <f>IF(AND('6'!AG23=""),"",'6'!AG23)</f>
        <v/>
      </c>
      <c r="AH19" s="482" t="str">
        <f>IF(AND('6'!AH23=""),"",'6'!AH23)</f>
        <v/>
      </c>
      <c r="AI19" s="482" t="str">
        <f>IF(AND('6'!AI23=""),"",'6'!AI23)</f>
        <v/>
      </c>
      <c r="AJ19" s="482">
        <f>IF(AND('6'!AJ23=""),"",'6'!AJ23)</f>
        <v>6</v>
      </c>
      <c r="AK19" s="482" t="str">
        <f>IF(AND('6'!AK23=""),"",'6'!AK23)</f>
        <v/>
      </c>
      <c r="AL19" s="482" t="str">
        <f>IF(AND('6'!AL23=""),"",'6'!AL23)</f>
        <v/>
      </c>
      <c r="AM19" s="482" t="str">
        <f>IF(AND('6'!AM23=""),"",'6'!AM23)</f>
        <v/>
      </c>
      <c r="AN19" s="482">
        <f>IF(AND('6'!AN23=""),"",'6'!AN23)</f>
        <v>24</v>
      </c>
      <c r="AO19" s="482" t="str">
        <f>IF(AND('6'!AO23=""),"",'6'!AO23)</f>
        <v/>
      </c>
      <c r="AP19" s="482" t="str">
        <f>IF(AND('6'!AP23=""),"",'6'!AP23)</f>
        <v/>
      </c>
      <c r="AQ19" s="482" t="str">
        <f>IF(AND('6'!AQ23=""),"",'6'!AQ23)</f>
        <v/>
      </c>
      <c r="AR19" s="482">
        <f>IF(AND('6'!AR23=""),"",'6'!AR23)</f>
        <v>7</v>
      </c>
      <c r="AS19" s="482" t="str">
        <f>IF(AND('6'!AS23=""),"",'6'!AS23)</f>
        <v/>
      </c>
      <c r="AT19" s="482" t="str">
        <f>IF(AND('6'!AT23=""),"",'6'!AT23)</f>
        <v/>
      </c>
      <c r="AU19" s="482" t="str">
        <f>IF(AND('6'!AU23=""),"",'6'!AU23)</f>
        <v/>
      </c>
      <c r="AV19" s="482">
        <f>IF(AND('6'!AV23=""),"",'6'!AV23)</f>
        <v>44</v>
      </c>
      <c r="AW19" s="482" t="str">
        <f>IF(AND('6'!AW23=""),"",'6'!AW23)</f>
        <v/>
      </c>
      <c r="AX19" s="482" t="str">
        <f>IF(AND('6'!AX23=""),"",'6'!AX23)</f>
        <v/>
      </c>
      <c r="AY19" s="482" t="str">
        <f>IF(AND('6'!AY23=""),"",'6'!AY23)</f>
        <v/>
      </c>
      <c r="AZ19" s="482" t="str">
        <f>IF(AND('6'!AZ23=""),"",'6'!AZ23)</f>
        <v/>
      </c>
      <c r="BA19" s="482" t="str">
        <f>IF(AND('6'!BA23=""),"",'6'!BA23)</f>
        <v/>
      </c>
      <c r="BB19" s="482" t="str">
        <f>IF(AND('6'!BB23=""),"",'6'!BB23)</f>
        <v/>
      </c>
      <c r="BC19" s="482" t="str">
        <f>IF(AND('6'!BC23=""),"",'6'!BC23)</f>
        <v/>
      </c>
      <c r="BD19" s="482" t="str">
        <f>IF(AND('6'!BD23=""),"",'6'!BD23)</f>
        <v>C</v>
      </c>
      <c r="BE19" s="482">
        <f>IF(AND('6'!BE23=""),"",'6'!BE23)</f>
        <v>5</v>
      </c>
      <c r="BF19" s="482" t="str">
        <f>IF(AND('6'!BF23=""),"",'6'!BF23)</f>
        <v/>
      </c>
      <c r="BG19" s="482" t="str">
        <f>IF(AND('6'!BG23=""),"",'6'!BG23)</f>
        <v/>
      </c>
      <c r="BH19" s="482" t="str">
        <f>IF(AND('6'!BH23=""),"",'6'!BH23)</f>
        <v/>
      </c>
      <c r="BI19" s="482">
        <f>IF(AND('6'!BI23=""),"",'6'!BI23)</f>
        <v>6</v>
      </c>
      <c r="BJ19" s="482" t="str">
        <f>IF(AND('6'!BJ23=""),"",'6'!BJ23)</f>
        <v/>
      </c>
      <c r="BK19" s="482" t="str">
        <f>IF(AND('6'!BK23=""),"",'6'!BK23)</f>
        <v/>
      </c>
      <c r="BL19" s="482" t="str">
        <f>IF(AND('6'!BL23=""),"",'6'!BL23)</f>
        <v/>
      </c>
      <c r="BM19" s="482">
        <f>IF(AND('6'!BM23=""),"",'6'!BM23)</f>
        <v>24</v>
      </c>
      <c r="BN19" s="482" t="str">
        <f>IF(AND('6'!BN23=""),"",'6'!BN23)</f>
        <v/>
      </c>
      <c r="BO19" s="482" t="str">
        <f>IF(AND('6'!BO23=""),"",'6'!BO23)</f>
        <v/>
      </c>
      <c r="BP19" s="482" t="str">
        <f>IF(AND('6'!BP23=""),"",'6'!BP23)</f>
        <v/>
      </c>
      <c r="BQ19" s="482">
        <f>IF(AND('6'!BQ23=""),"",'6'!BQ23)</f>
        <v>7</v>
      </c>
      <c r="BR19" s="482" t="str">
        <f>IF(AND('6'!BR23=""),"",'6'!BR23)</f>
        <v/>
      </c>
      <c r="BS19" s="482" t="str">
        <f>IF(AND('6'!BS23=""),"",'6'!BS23)</f>
        <v/>
      </c>
      <c r="BT19" s="482" t="str">
        <f>IF(AND('6'!BT23=""),"",'6'!BT23)</f>
        <v/>
      </c>
      <c r="BU19" s="482">
        <f>IF(AND('6'!BU23=""),"",'6'!BU23)</f>
        <v>44</v>
      </c>
      <c r="BV19" s="482" t="str">
        <f>IF(AND('6'!BV23=""),"",'6'!BV23)</f>
        <v/>
      </c>
      <c r="BW19" s="482" t="str">
        <f>IF(AND('6'!BW23=""),"",'6'!BW23)</f>
        <v/>
      </c>
      <c r="BX19" s="482" t="str">
        <f>IF(AND('6'!BX23=""),"",'6'!BX23)</f>
        <v/>
      </c>
      <c r="BY19" s="482" t="str">
        <f>IF(AND('6'!BY23=""),"",'6'!BY23)</f>
        <v/>
      </c>
      <c r="BZ19" s="482" t="str">
        <f>IF(AND('6'!BZ23=""),"",'6'!BZ23)</f>
        <v/>
      </c>
      <c r="CA19" s="482" t="str">
        <f>IF(AND('6'!CA23=""),"",'6'!CA23)</f>
        <v/>
      </c>
      <c r="CB19" s="482" t="str">
        <f>IF(AND('6'!CB23=""),"",'6'!CB23)</f>
        <v/>
      </c>
      <c r="CC19" s="482" t="str">
        <f>IF(AND('6'!CC23=""),"",'6'!CC23)</f>
        <v>C</v>
      </c>
      <c r="CD19" s="482">
        <f>IF(AND('6'!CD23=""),"",'6'!CD23)</f>
        <v>5</v>
      </c>
      <c r="CE19" s="482" t="str">
        <f>IF(AND('6'!CE23=""),"",'6'!CE23)</f>
        <v/>
      </c>
      <c r="CF19" s="482" t="str">
        <f>IF(AND('6'!CF23=""),"",'6'!CF23)</f>
        <v/>
      </c>
      <c r="CG19" s="482" t="str">
        <f>IF(AND('6'!CG23=""),"",'6'!CG23)</f>
        <v/>
      </c>
      <c r="CH19" s="482">
        <f>IF(AND('6'!CH23=""),"",'6'!CH23)</f>
        <v>6</v>
      </c>
      <c r="CI19" s="482" t="str">
        <f>IF(AND('6'!CI23=""),"",'6'!CI23)</f>
        <v/>
      </c>
      <c r="CJ19" s="482" t="str">
        <f>IF(AND('6'!CJ23=""),"",'6'!CJ23)</f>
        <v/>
      </c>
      <c r="CK19" s="482" t="str">
        <f>IF(AND('6'!CK23=""),"",'6'!CK23)</f>
        <v/>
      </c>
      <c r="CL19" s="482">
        <f>IF(AND('6'!CL23=""),"",'6'!CL23)</f>
        <v>24</v>
      </c>
      <c r="CM19" s="482" t="str">
        <f>IF(AND('6'!CM23=""),"",'6'!CM23)</f>
        <v/>
      </c>
      <c r="CN19" s="482" t="str">
        <f>IF(AND('6'!CN23=""),"",'6'!CN23)</f>
        <v/>
      </c>
      <c r="CO19" s="482" t="str">
        <f>IF(AND('6'!CO23=""),"",'6'!CO23)</f>
        <v/>
      </c>
      <c r="CP19" s="482">
        <f>IF(AND('6'!CP23=""),"",'6'!CP23)</f>
        <v>7</v>
      </c>
      <c r="CQ19" s="482" t="str">
        <f>IF(AND('6'!CQ23=""),"",'6'!CQ23)</f>
        <v/>
      </c>
      <c r="CR19" s="482" t="str">
        <f>IF(AND('6'!CR23=""),"",'6'!CR23)</f>
        <v/>
      </c>
      <c r="CS19" s="482" t="str">
        <f>IF(AND('6'!CS23=""),"",'6'!CS23)</f>
        <v/>
      </c>
      <c r="CT19" s="482">
        <f>IF(AND('6'!CT23=""),"",'6'!CT23)</f>
        <v>44</v>
      </c>
      <c r="CU19" s="482" t="str">
        <f>IF(AND('6'!CU23=""),"",'6'!CU23)</f>
        <v/>
      </c>
      <c r="CV19" s="482" t="str">
        <f>IF(AND('6'!CV23=""),"",'6'!CV23)</f>
        <v/>
      </c>
      <c r="CW19" s="482" t="str">
        <f>IF(AND('6'!CW23=""),"",'6'!CW23)</f>
        <v/>
      </c>
      <c r="CX19" s="482" t="str">
        <f>IF(AND('6'!CX23=""),"",'6'!CX23)</f>
        <v/>
      </c>
      <c r="CY19" s="482" t="str">
        <f>IF(AND('6'!CY23=""),"",'6'!CY23)</f>
        <v/>
      </c>
      <c r="CZ19" s="482" t="str">
        <f>IF(AND('6'!CZ23=""),"",'6'!CZ23)</f>
        <v/>
      </c>
      <c r="DA19" s="482" t="str">
        <f>IF(AND('6'!DA23=""),"",'6'!DA23)</f>
        <v/>
      </c>
      <c r="DB19" s="482" t="str">
        <f>IF(AND('6'!DB23=""),"",'6'!DB23)</f>
        <v>C</v>
      </c>
      <c r="DC19" s="482">
        <f>IF(AND('6'!DC23=""),"",'6'!DC23)</f>
        <v>5</v>
      </c>
      <c r="DD19" s="482" t="str">
        <f>IF(AND('6'!DD23=""),"",'6'!DD23)</f>
        <v/>
      </c>
      <c r="DE19" s="482" t="str">
        <f>IF(AND('6'!DE23=""),"",'6'!DE23)</f>
        <v/>
      </c>
      <c r="DF19" s="482" t="str">
        <f>IF(AND('6'!DF23=""),"",'6'!DF23)</f>
        <v/>
      </c>
      <c r="DG19" s="482">
        <f>IF(AND('6'!DG23=""),"",'6'!DG23)</f>
        <v>6</v>
      </c>
      <c r="DH19" s="482" t="str">
        <f>IF(AND('6'!DH23=""),"",'6'!DH23)</f>
        <v/>
      </c>
      <c r="DI19" s="482" t="str">
        <f>IF(AND('6'!DI23=""),"",'6'!DI23)</f>
        <v/>
      </c>
      <c r="DJ19" s="482" t="str">
        <f>IF(AND('6'!DJ23=""),"",'6'!DJ23)</f>
        <v/>
      </c>
      <c r="DK19" s="482">
        <f>IF(AND('6'!DK23=""),"",'6'!DK23)</f>
        <v>24</v>
      </c>
      <c r="DL19" s="482" t="str">
        <f>IF(AND('6'!DL23=""),"",'6'!DL23)</f>
        <v/>
      </c>
      <c r="DM19" s="482" t="str">
        <f>IF(AND('6'!DM23=""),"",'6'!DM23)</f>
        <v/>
      </c>
      <c r="DN19" s="482" t="str">
        <f>IF(AND('6'!DN23=""),"",'6'!DN23)</f>
        <v/>
      </c>
      <c r="DO19" s="482">
        <f>IF(AND('6'!DO23=""),"",'6'!DO23)</f>
        <v>7</v>
      </c>
      <c r="DP19" s="482" t="str">
        <f>IF(AND('6'!DP23=""),"",'6'!DP23)</f>
        <v/>
      </c>
      <c r="DQ19" s="482" t="str">
        <f>IF(AND('6'!DQ23=""),"",'6'!DQ23)</f>
        <v/>
      </c>
      <c r="DR19" s="482" t="str">
        <f>IF(AND('6'!DR23=""),"",'6'!DR23)</f>
        <v/>
      </c>
      <c r="DS19" s="482">
        <f>IF(AND('6'!DS23=""),"",'6'!DS23)</f>
        <v>44</v>
      </c>
      <c r="DT19" s="482" t="str">
        <f>IF(AND('6'!DT23=""),"",'6'!DT23)</f>
        <v/>
      </c>
      <c r="DU19" s="482" t="str">
        <f>IF(AND('6'!DU23=""),"",'6'!DU23)</f>
        <v/>
      </c>
      <c r="DV19" s="482" t="str">
        <f>IF(AND('6'!DV23=""),"",'6'!DV23)</f>
        <v/>
      </c>
      <c r="DW19" s="482" t="str">
        <f>IF(AND('6'!DW23=""),"",'6'!DW23)</f>
        <v/>
      </c>
      <c r="DX19" s="482" t="str">
        <f>IF(AND('6'!DX23=""),"",'6'!DX23)</f>
        <v/>
      </c>
      <c r="DY19" s="482" t="str">
        <f>IF(AND('6'!DY23=""),"",'6'!DY23)</f>
        <v/>
      </c>
      <c r="DZ19" s="482" t="str">
        <f>IF(AND('6'!DZ23=""),"",'6'!DZ23)</f>
        <v/>
      </c>
      <c r="EA19" s="482" t="str">
        <f>IF(AND('6'!EA23=""),"",'6'!EA23)</f>
        <v>C</v>
      </c>
      <c r="EB19" s="482">
        <f>IF(AND('6'!EB23=""),"",'6'!EB23)</f>
        <v>5</v>
      </c>
      <c r="EC19" s="482" t="str">
        <f>IF(AND('6'!EC23=""),"",'6'!EC23)</f>
        <v/>
      </c>
      <c r="ED19" s="482" t="str">
        <f>IF(AND('6'!ED23=""),"",'6'!ED23)</f>
        <v/>
      </c>
      <c r="EE19" s="482" t="str">
        <f>IF(AND('6'!EE23=""),"",'6'!EE23)</f>
        <v/>
      </c>
      <c r="EF19" s="482">
        <f>IF(AND('6'!EF23=""),"",'6'!EF23)</f>
        <v>6</v>
      </c>
      <c r="EG19" s="482" t="str">
        <f>IF(AND('6'!EG23=""),"",'6'!EG23)</f>
        <v/>
      </c>
      <c r="EH19" s="482" t="str">
        <f>IF(AND('6'!EH23=""),"",'6'!EH23)</f>
        <v/>
      </c>
      <c r="EI19" s="482" t="str">
        <f>IF(AND('6'!EI23=""),"",'6'!EI23)</f>
        <v/>
      </c>
      <c r="EJ19" s="482">
        <f>IF(AND('6'!EJ23=""),"",'6'!EJ23)</f>
        <v>24</v>
      </c>
      <c r="EK19" s="482" t="str">
        <f>IF(AND('6'!EK23=""),"",'6'!EK23)</f>
        <v/>
      </c>
      <c r="EL19" s="482" t="str">
        <f>IF(AND('6'!EL23=""),"",'6'!EL23)</f>
        <v/>
      </c>
      <c r="EM19" s="482" t="str">
        <f>IF(AND('6'!EM23=""),"",'6'!EM23)</f>
        <v/>
      </c>
      <c r="EN19" s="482">
        <f>IF(AND('6'!EN23=""),"",'6'!EN23)</f>
        <v>7</v>
      </c>
      <c r="EO19" s="482" t="str">
        <f>IF(AND('6'!EO23=""),"",'6'!EO23)</f>
        <v/>
      </c>
      <c r="EP19" s="482" t="str">
        <f>IF(AND('6'!EP23=""),"",'6'!EP23)</f>
        <v/>
      </c>
      <c r="EQ19" s="482" t="str">
        <f>IF(AND('6'!EQ23=""),"",'6'!EQ23)</f>
        <v/>
      </c>
      <c r="ER19" s="482">
        <f>IF(AND('6'!ER23=""),"",'6'!ER23)</f>
        <v>44</v>
      </c>
      <c r="ES19" s="482" t="str">
        <f>IF(AND('6'!ES23=""),"",'6'!ES23)</f>
        <v/>
      </c>
      <c r="ET19" s="482" t="str">
        <f>IF(AND('6'!ET23=""),"",'6'!ET23)</f>
        <v/>
      </c>
      <c r="EU19" s="482" t="str">
        <f>IF(AND('6'!EU23=""),"",'6'!EU23)</f>
        <v/>
      </c>
      <c r="EV19" s="482" t="str">
        <f>IF(AND('6'!EV23=""),"",'6'!EV23)</f>
        <v/>
      </c>
      <c r="EW19" s="482" t="str">
        <f>IF(AND('6'!EW23=""),"",'6'!EW23)</f>
        <v/>
      </c>
      <c r="EX19" s="482" t="str">
        <f>IF(AND('6'!EX23=""),"",'6'!EX23)</f>
        <v/>
      </c>
      <c r="EY19" s="482" t="str">
        <f>IF(AND('6'!EY23=""),"",'6'!EY23)</f>
        <v/>
      </c>
      <c r="EZ19" s="482">
        <f>IF(AND('6'!EZ23=""),"",'6'!EZ23)</f>
        <v>17</v>
      </c>
      <c r="FA19" s="482">
        <f>IF(AND('6'!FA23=""),"",'6'!FA23)</f>
        <v>17</v>
      </c>
      <c r="FB19" s="482">
        <f>IF(AND('6'!FB23=""),"",'6'!FB23)</f>
        <v>18</v>
      </c>
      <c r="FC19" s="482">
        <f>IF(AND('6'!FC23=""),"",'6'!FC23)</f>
        <v>17</v>
      </c>
      <c r="FD19" s="482">
        <f>IF(AND('6'!FD23=""),"",'6'!FD23)</f>
        <v>18</v>
      </c>
      <c r="FE19" s="482" t="str">
        <f>IF(AND('6'!FE23=""),"",'6'!FE23)</f>
        <v/>
      </c>
      <c r="FF19" s="482" t="str">
        <f>IF(AND('6'!FF23=""),"",'6'!FF23)</f>
        <v xml:space="preserve"> </v>
      </c>
      <c r="FG19" s="482">
        <f>IF(AND('6'!FG23=""),"",'6'!FG23)</f>
        <v>17</v>
      </c>
      <c r="FH19" s="482">
        <f>IF(AND('6'!FH23=""),"",'6'!FH23)</f>
        <v>17</v>
      </c>
      <c r="FI19" s="482">
        <f>IF(AND('6'!FI23=""),"",'6'!FI23)</f>
        <v>17</v>
      </c>
      <c r="FJ19" s="482">
        <f>IF(AND('6'!FJ23=""),"",'6'!FJ23)</f>
        <v>16</v>
      </c>
      <c r="FK19" s="482">
        <f>IF(AND('6'!FK23=""),"",'6'!FK23)</f>
        <v>17</v>
      </c>
      <c r="FL19" s="482" t="str">
        <f>IF(AND('6'!FL23=""),"",'6'!FL23)</f>
        <v/>
      </c>
      <c r="FM19" s="482" t="str">
        <f>IF(AND('6'!FM23=""),"",'6'!FM23)</f>
        <v xml:space="preserve"> </v>
      </c>
      <c r="FN19" s="482">
        <f>IF(AND('6'!FN23=""),"",'6'!FN23)</f>
        <v>18</v>
      </c>
      <c r="FO19" s="482">
        <f>IF(AND('6'!FO23=""),"",'6'!FO23)</f>
        <v>18</v>
      </c>
      <c r="FP19" s="482">
        <f>IF(AND('6'!FP23=""),"",'6'!FP23)</f>
        <v>19</v>
      </c>
      <c r="FQ19" s="482">
        <f>IF(AND('6'!FQ23=""),"",'6'!FQ23)</f>
        <v>18</v>
      </c>
      <c r="FR19" s="482">
        <f>IF(AND('6'!FR23=""),"",'6'!FR23)</f>
        <v>18</v>
      </c>
      <c r="FS19" s="482" t="str">
        <f>IF(AND('6'!FS23=""),"",'6'!FS23)</f>
        <v/>
      </c>
      <c r="FT19" s="482" t="str">
        <f>IF(AND('6'!FT23=""),"",'6'!FT23)</f>
        <v xml:space="preserve"> </v>
      </c>
      <c r="FU19" s="482" t="str">
        <f>IF(AND('6'!FV23=""),"",'6'!FV23)</f>
        <v>-</v>
      </c>
      <c r="FV19" s="482" t="str">
        <f>IF(AND('6'!FW23=""),"",'6'!FW23)</f>
        <v>-</v>
      </c>
      <c r="FW19" s="482" t="str">
        <f>IF(AND('6'!FX23=""),"",'6'!FX23)</f>
        <v>-</v>
      </c>
      <c r="FX19" s="482" t="str">
        <f>IF(AND('6'!FY23=""),"",'6'!FY23)</f>
        <v>-</v>
      </c>
      <c r="FY19" s="482" t="str">
        <f>IF(AND('6'!FZ23=""),"",'6'!FZ23)</f>
        <v>-</v>
      </c>
      <c r="FZ19" s="482" t="str">
        <f>IF(AND('6'!GA23=""),"",'6'!GA23)</f>
        <v>-</v>
      </c>
      <c r="GA19" s="482" t="str">
        <f>IF(AND('6'!GB23=""),"",'6'!GB23)</f>
        <v>-</v>
      </c>
      <c r="GB19" s="482" t="str">
        <f>IF(AND('6'!GC23=""),"",'6'!GC23)</f>
        <v>-</v>
      </c>
      <c r="GC19" s="482" t="str">
        <f>IF(AND('6'!GD23=""),"",'6'!GD23)</f>
        <v>-</v>
      </c>
      <c r="GD19" s="482" t="str">
        <f>IF(AND('6'!GE23=""),"",'6'!GE23)</f>
        <v>-</v>
      </c>
      <c r="GE19" s="482" t="str">
        <f>IF(AND('6'!GF23=""),"",'6'!GF23)</f>
        <v>-</v>
      </c>
      <c r="GF19" s="482" t="str">
        <f>IF(AND('6'!GG23=""),"",'6'!GG23)</f>
        <v>-</v>
      </c>
      <c r="GG19" s="482" t="str">
        <f>IF(AND('6'!GH23=""),"",IF(AND('6'!GH23="-"),"",'6'!GH23))</f>
        <v/>
      </c>
      <c r="GH19" s="50" t="str">
        <f>IF(AND(C19=""),"",VLOOKUP(B19,Register!$A$7:$CL$311,36,FALSE))</f>
        <v/>
      </c>
      <c r="GI19" s="483" t="str">
        <f>IF(AND('6'!GL23=""),"",'6'!GL23)</f>
        <v/>
      </c>
      <c r="GJ19" s="173" t="str">
        <f>IF(AND('6'!FU23=""),"",'6'!FU23)</f>
        <v>mRrh.kZ</v>
      </c>
      <c r="GK19" s="173"/>
      <c r="GL19" s="173"/>
    </row>
    <row r="20" spans="1:194" ht="21">
      <c r="A20" s="480">
        <v>12</v>
      </c>
      <c r="B20" s="481" t="str">
        <f>IF(AND('6'!B24=""),"",'6'!B24)</f>
        <v/>
      </c>
      <c r="C20" s="196" t="str">
        <f>IF(AND('6'!C24=""),"",'6'!C24)</f>
        <v/>
      </c>
      <c r="D20" s="196" t="str">
        <f>IF(AND('6'!D24=""),"",'6'!D24)</f>
        <v/>
      </c>
      <c r="E20" s="195" t="str">
        <f>IF(AND('6'!E24=""),"",'6'!E24)</f>
        <v/>
      </c>
      <c r="F20" s="482" t="str">
        <f>IF(AND('6'!F24=""),"",'6'!F24)</f>
        <v/>
      </c>
      <c r="G20" s="482" t="str">
        <f>IF(AND('6'!G24=""),"",'6'!G24)</f>
        <v/>
      </c>
      <c r="H20" s="482" t="str">
        <f>IF(AND('6'!H24=""),"",'6'!H24)</f>
        <v/>
      </c>
      <c r="I20" s="482" t="str">
        <f>IF(AND('6'!I24=""),"",'6'!I24)</f>
        <v/>
      </c>
      <c r="J20" s="482" t="str">
        <f>IF(AND('6'!J24=""),"",'6'!J24)</f>
        <v/>
      </c>
      <c r="K20" s="482" t="str">
        <f>IF(AND('6'!K24=""),"",'6'!K24)</f>
        <v/>
      </c>
      <c r="L20" s="482" t="str">
        <f>IF(AND('6'!L24=""),"",'6'!L24)</f>
        <v/>
      </c>
      <c r="M20" s="482" t="str">
        <f>IF(AND('6'!M24=""),"",'6'!M24)</f>
        <v/>
      </c>
      <c r="N20" s="482" t="str">
        <f>IF(AND('6'!N24=""),"",'6'!N24)</f>
        <v/>
      </c>
      <c r="O20" s="482" t="str">
        <f>IF(AND('6'!O24=""),"",'6'!O24)</f>
        <v/>
      </c>
      <c r="P20" s="482" t="str">
        <f>IF(AND('6'!P24=""),"",'6'!P24)</f>
        <v/>
      </c>
      <c r="Q20" s="482" t="str">
        <f>IF(AND('6'!Q24=""),"",'6'!Q24)</f>
        <v/>
      </c>
      <c r="R20" s="482" t="str">
        <f>IF(AND('6'!R24=""),"",'6'!R24)</f>
        <v/>
      </c>
      <c r="S20" s="482" t="str">
        <f>IF(AND('6'!S24=""),"",'6'!S24)</f>
        <v/>
      </c>
      <c r="T20" s="482" t="str">
        <f>IF(AND('6'!T24=""),"",'6'!T24)</f>
        <v/>
      </c>
      <c r="U20" s="482" t="str">
        <f>IF(AND('6'!U24=""),"",'6'!U24)</f>
        <v/>
      </c>
      <c r="V20" s="482" t="str">
        <f>IF(AND('6'!V24=""),"",'6'!V24)</f>
        <v/>
      </c>
      <c r="W20" s="482" t="str">
        <f>IF(AND('6'!W24=""),"",'6'!W24)</f>
        <v/>
      </c>
      <c r="X20" s="482" t="str">
        <f>IF(AND('6'!X24=""),"",'6'!X24)</f>
        <v/>
      </c>
      <c r="Y20" s="482" t="str">
        <f>IF(AND('6'!Y24=""),"",'6'!Y24)</f>
        <v/>
      </c>
      <c r="Z20" s="482" t="str">
        <f>IF(AND('6'!Z24=""),"",'6'!Z24)</f>
        <v/>
      </c>
      <c r="AA20" s="482" t="str">
        <f>IF(AND('6'!AA24=""),"",'6'!AA24)</f>
        <v/>
      </c>
      <c r="AB20" s="482" t="str">
        <f>IF(AND('6'!AB24=""),"",'6'!AB24)</f>
        <v/>
      </c>
      <c r="AC20" s="482" t="str">
        <f>IF(AND('6'!AC24=""),"",'6'!AC24)</f>
        <v/>
      </c>
      <c r="AD20" s="482" t="str">
        <f>IF(AND('6'!AD24=""),"",'6'!AD24)</f>
        <v/>
      </c>
      <c r="AE20" s="482" t="str">
        <f>IF(AND('6'!AE24=""),"",'6'!AE24)</f>
        <v>B</v>
      </c>
      <c r="AF20" s="482">
        <f>IF(AND('6'!AF24=""),"",'6'!AF24)</f>
        <v>10</v>
      </c>
      <c r="AG20" s="482" t="str">
        <f>IF(AND('6'!AG24=""),"",'6'!AG24)</f>
        <v/>
      </c>
      <c r="AH20" s="482" t="str">
        <f>IF(AND('6'!AH24=""),"",'6'!AH24)</f>
        <v/>
      </c>
      <c r="AI20" s="482" t="str">
        <f>IF(AND('6'!AI24=""),"",'6'!AI24)</f>
        <v/>
      </c>
      <c r="AJ20" s="482">
        <f>IF(AND('6'!AJ24=""),"",'6'!AJ24)</f>
        <v>10</v>
      </c>
      <c r="AK20" s="482" t="str">
        <f>IF(AND('6'!AK24=""),"",'6'!AK24)</f>
        <v/>
      </c>
      <c r="AL20" s="482" t="str">
        <f>IF(AND('6'!AL24=""),"",'6'!AL24)</f>
        <v/>
      </c>
      <c r="AM20" s="482" t="str">
        <f>IF(AND('6'!AM24=""),"",'6'!AM24)</f>
        <v/>
      </c>
      <c r="AN20" s="482">
        <f>IF(AND('6'!AN24=""),"",'6'!AN24)</f>
        <v>49</v>
      </c>
      <c r="AO20" s="482" t="str">
        <f>IF(AND('6'!AO24=""),"",'6'!AO24)</f>
        <v/>
      </c>
      <c r="AP20" s="482" t="str">
        <f>IF(AND('6'!AP24=""),"",'6'!AP24)</f>
        <v/>
      </c>
      <c r="AQ20" s="482" t="str">
        <f>IF(AND('6'!AQ24=""),"",'6'!AQ24)</f>
        <v/>
      </c>
      <c r="AR20" s="482">
        <f>IF(AND('6'!AR24=""),"",'6'!AR24)</f>
        <v>10</v>
      </c>
      <c r="AS20" s="482" t="str">
        <f>IF(AND('6'!AS24=""),"",'6'!AS24)</f>
        <v/>
      </c>
      <c r="AT20" s="482" t="str">
        <f>IF(AND('6'!AT24=""),"",'6'!AT24)</f>
        <v/>
      </c>
      <c r="AU20" s="482" t="str">
        <f>IF(AND('6'!AU24=""),"",'6'!AU24)</f>
        <v/>
      </c>
      <c r="AV20" s="482">
        <f>IF(AND('6'!AV24=""),"",'6'!AV24)</f>
        <v>72</v>
      </c>
      <c r="AW20" s="482" t="str">
        <f>IF(AND('6'!AW24=""),"",'6'!AW24)</f>
        <v/>
      </c>
      <c r="AX20" s="482" t="str">
        <f>IF(AND('6'!AX24=""),"",'6'!AX24)</f>
        <v/>
      </c>
      <c r="AY20" s="482" t="str">
        <f>IF(AND('6'!AY24=""),"",'6'!AY24)</f>
        <v/>
      </c>
      <c r="AZ20" s="482" t="str">
        <f>IF(AND('6'!AZ24=""),"",'6'!AZ24)</f>
        <v/>
      </c>
      <c r="BA20" s="482" t="str">
        <f>IF(AND('6'!BA24=""),"",'6'!BA24)</f>
        <v/>
      </c>
      <c r="BB20" s="482" t="str">
        <f>IF(AND('6'!BB24=""),"",'6'!BB24)</f>
        <v/>
      </c>
      <c r="BC20" s="482" t="str">
        <f>IF(AND('6'!BC24=""),"",'6'!BC24)</f>
        <v/>
      </c>
      <c r="BD20" s="482" t="str">
        <f>IF(AND('6'!BD24=""),"",'6'!BD24)</f>
        <v>B</v>
      </c>
      <c r="BE20" s="482">
        <f>IF(AND('6'!BE24=""),"",'6'!BE24)</f>
        <v>10</v>
      </c>
      <c r="BF20" s="482" t="str">
        <f>IF(AND('6'!BF24=""),"",'6'!BF24)</f>
        <v/>
      </c>
      <c r="BG20" s="482" t="str">
        <f>IF(AND('6'!BG24=""),"",'6'!BG24)</f>
        <v/>
      </c>
      <c r="BH20" s="482" t="str">
        <f>IF(AND('6'!BH24=""),"",'6'!BH24)</f>
        <v/>
      </c>
      <c r="BI20" s="482">
        <f>IF(AND('6'!BI24=""),"",'6'!BI24)</f>
        <v>10</v>
      </c>
      <c r="BJ20" s="482" t="str">
        <f>IF(AND('6'!BJ24=""),"",'6'!BJ24)</f>
        <v/>
      </c>
      <c r="BK20" s="482" t="str">
        <f>IF(AND('6'!BK24=""),"",'6'!BK24)</f>
        <v/>
      </c>
      <c r="BL20" s="482" t="str">
        <f>IF(AND('6'!BL24=""),"",'6'!BL24)</f>
        <v/>
      </c>
      <c r="BM20" s="482">
        <f>IF(AND('6'!BM24=""),"",'6'!BM24)</f>
        <v>49</v>
      </c>
      <c r="BN20" s="482" t="str">
        <f>IF(AND('6'!BN24=""),"",'6'!BN24)</f>
        <v/>
      </c>
      <c r="BO20" s="482" t="str">
        <f>IF(AND('6'!BO24=""),"",'6'!BO24)</f>
        <v/>
      </c>
      <c r="BP20" s="482" t="str">
        <f>IF(AND('6'!BP24=""),"",'6'!BP24)</f>
        <v/>
      </c>
      <c r="BQ20" s="482">
        <f>IF(AND('6'!BQ24=""),"",'6'!BQ24)</f>
        <v>10</v>
      </c>
      <c r="BR20" s="482" t="str">
        <f>IF(AND('6'!BR24=""),"",'6'!BR24)</f>
        <v/>
      </c>
      <c r="BS20" s="482" t="str">
        <f>IF(AND('6'!BS24=""),"",'6'!BS24)</f>
        <v/>
      </c>
      <c r="BT20" s="482" t="str">
        <f>IF(AND('6'!BT24=""),"",'6'!BT24)</f>
        <v/>
      </c>
      <c r="BU20" s="482">
        <f>IF(AND('6'!BU24=""),"",'6'!BU24)</f>
        <v>72</v>
      </c>
      <c r="BV20" s="482" t="str">
        <f>IF(AND('6'!BV24=""),"",'6'!BV24)</f>
        <v/>
      </c>
      <c r="BW20" s="482" t="str">
        <f>IF(AND('6'!BW24=""),"",'6'!BW24)</f>
        <v/>
      </c>
      <c r="BX20" s="482" t="str">
        <f>IF(AND('6'!BX24=""),"",'6'!BX24)</f>
        <v/>
      </c>
      <c r="BY20" s="482" t="str">
        <f>IF(AND('6'!BY24=""),"",'6'!BY24)</f>
        <v/>
      </c>
      <c r="BZ20" s="482" t="str">
        <f>IF(AND('6'!BZ24=""),"",'6'!BZ24)</f>
        <v/>
      </c>
      <c r="CA20" s="482" t="str">
        <f>IF(AND('6'!CA24=""),"",'6'!CA24)</f>
        <v/>
      </c>
      <c r="CB20" s="482" t="str">
        <f>IF(AND('6'!CB24=""),"",'6'!CB24)</f>
        <v/>
      </c>
      <c r="CC20" s="482" t="str">
        <f>IF(AND('6'!CC24=""),"",'6'!CC24)</f>
        <v>B</v>
      </c>
      <c r="CD20" s="482">
        <f>IF(AND('6'!CD24=""),"",'6'!CD24)</f>
        <v>10</v>
      </c>
      <c r="CE20" s="482" t="str">
        <f>IF(AND('6'!CE24=""),"",'6'!CE24)</f>
        <v/>
      </c>
      <c r="CF20" s="482" t="str">
        <f>IF(AND('6'!CF24=""),"",'6'!CF24)</f>
        <v/>
      </c>
      <c r="CG20" s="482" t="str">
        <f>IF(AND('6'!CG24=""),"",'6'!CG24)</f>
        <v/>
      </c>
      <c r="CH20" s="482">
        <f>IF(AND('6'!CH24=""),"",'6'!CH24)</f>
        <v>10</v>
      </c>
      <c r="CI20" s="482" t="str">
        <f>IF(AND('6'!CI24=""),"",'6'!CI24)</f>
        <v/>
      </c>
      <c r="CJ20" s="482" t="str">
        <f>IF(AND('6'!CJ24=""),"",'6'!CJ24)</f>
        <v/>
      </c>
      <c r="CK20" s="482" t="str">
        <f>IF(AND('6'!CK24=""),"",'6'!CK24)</f>
        <v/>
      </c>
      <c r="CL20" s="482">
        <f>IF(AND('6'!CL24=""),"",'6'!CL24)</f>
        <v>49</v>
      </c>
      <c r="CM20" s="482" t="str">
        <f>IF(AND('6'!CM24=""),"",'6'!CM24)</f>
        <v/>
      </c>
      <c r="CN20" s="482" t="str">
        <f>IF(AND('6'!CN24=""),"",'6'!CN24)</f>
        <v/>
      </c>
      <c r="CO20" s="482" t="str">
        <f>IF(AND('6'!CO24=""),"",'6'!CO24)</f>
        <v/>
      </c>
      <c r="CP20" s="482">
        <f>IF(AND('6'!CP24=""),"",'6'!CP24)</f>
        <v>10</v>
      </c>
      <c r="CQ20" s="482" t="str">
        <f>IF(AND('6'!CQ24=""),"",'6'!CQ24)</f>
        <v/>
      </c>
      <c r="CR20" s="482" t="str">
        <f>IF(AND('6'!CR24=""),"",'6'!CR24)</f>
        <v/>
      </c>
      <c r="CS20" s="482" t="str">
        <f>IF(AND('6'!CS24=""),"",'6'!CS24)</f>
        <v/>
      </c>
      <c r="CT20" s="482">
        <f>IF(AND('6'!CT24=""),"",'6'!CT24)</f>
        <v>72</v>
      </c>
      <c r="CU20" s="482" t="str">
        <f>IF(AND('6'!CU24=""),"",'6'!CU24)</f>
        <v/>
      </c>
      <c r="CV20" s="482" t="str">
        <f>IF(AND('6'!CV24=""),"",'6'!CV24)</f>
        <v/>
      </c>
      <c r="CW20" s="482" t="str">
        <f>IF(AND('6'!CW24=""),"",'6'!CW24)</f>
        <v/>
      </c>
      <c r="CX20" s="482" t="str">
        <f>IF(AND('6'!CX24=""),"",'6'!CX24)</f>
        <v/>
      </c>
      <c r="CY20" s="482" t="str">
        <f>IF(AND('6'!CY24=""),"",'6'!CY24)</f>
        <v/>
      </c>
      <c r="CZ20" s="482" t="str">
        <f>IF(AND('6'!CZ24=""),"",'6'!CZ24)</f>
        <v/>
      </c>
      <c r="DA20" s="482" t="str">
        <f>IF(AND('6'!DA24=""),"",'6'!DA24)</f>
        <v/>
      </c>
      <c r="DB20" s="482" t="str">
        <f>IF(AND('6'!DB24=""),"",'6'!DB24)</f>
        <v>B</v>
      </c>
      <c r="DC20" s="482">
        <f>IF(AND('6'!DC24=""),"",'6'!DC24)</f>
        <v>10</v>
      </c>
      <c r="DD20" s="482" t="str">
        <f>IF(AND('6'!DD24=""),"",'6'!DD24)</f>
        <v/>
      </c>
      <c r="DE20" s="482" t="str">
        <f>IF(AND('6'!DE24=""),"",'6'!DE24)</f>
        <v/>
      </c>
      <c r="DF20" s="482" t="str">
        <f>IF(AND('6'!DF24=""),"",'6'!DF24)</f>
        <v/>
      </c>
      <c r="DG20" s="482">
        <f>IF(AND('6'!DG24=""),"",'6'!DG24)</f>
        <v>10</v>
      </c>
      <c r="DH20" s="482" t="str">
        <f>IF(AND('6'!DH24=""),"",'6'!DH24)</f>
        <v/>
      </c>
      <c r="DI20" s="482" t="str">
        <f>IF(AND('6'!DI24=""),"",'6'!DI24)</f>
        <v/>
      </c>
      <c r="DJ20" s="482" t="str">
        <f>IF(AND('6'!DJ24=""),"",'6'!DJ24)</f>
        <v/>
      </c>
      <c r="DK20" s="482">
        <f>IF(AND('6'!DK24=""),"",'6'!DK24)</f>
        <v>49</v>
      </c>
      <c r="DL20" s="482" t="str">
        <f>IF(AND('6'!DL24=""),"",'6'!DL24)</f>
        <v/>
      </c>
      <c r="DM20" s="482" t="str">
        <f>IF(AND('6'!DM24=""),"",'6'!DM24)</f>
        <v/>
      </c>
      <c r="DN20" s="482" t="str">
        <f>IF(AND('6'!DN24=""),"",'6'!DN24)</f>
        <v/>
      </c>
      <c r="DO20" s="482">
        <f>IF(AND('6'!DO24=""),"",'6'!DO24)</f>
        <v>10</v>
      </c>
      <c r="DP20" s="482" t="str">
        <f>IF(AND('6'!DP24=""),"",'6'!DP24)</f>
        <v/>
      </c>
      <c r="DQ20" s="482" t="str">
        <f>IF(AND('6'!DQ24=""),"",'6'!DQ24)</f>
        <v/>
      </c>
      <c r="DR20" s="482" t="str">
        <f>IF(AND('6'!DR24=""),"",'6'!DR24)</f>
        <v/>
      </c>
      <c r="DS20" s="482">
        <f>IF(AND('6'!DS24=""),"",'6'!DS24)</f>
        <v>72</v>
      </c>
      <c r="DT20" s="482" t="str">
        <f>IF(AND('6'!DT24=""),"",'6'!DT24)</f>
        <v/>
      </c>
      <c r="DU20" s="482" t="str">
        <f>IF(AND('6'!DU24=""),"",'6'!DU24)</f>
        <v/>
      </c>
      <c r="DV20" s="482" t="str">
        <f>IF(AND('6'!DV24=""),"",'6'!DV24)</f>
        <v/>
      </c>
      <c r="DW20" s="482" t="str">
        <f>IF(AND('6'!DW24=""),"",'6'!DW24)</f>
        <v/>
      </c>
      <c r="DX20" s="482" t="str">
        <f>IF(AND('6'!DX24=""),"",'6'!DX24)</f>
        <v/>
      </c>
      <c r="DY20" s="482" t="str">
        <f>IF(AND('6'!DY24=""),"",'6'!DY24)</f>
        <v/>
      </c>
      <c r="DZ20" s="482" t="str">
        <f>IF(AND('6'!DZ24=""),"",'6'!DZ24)</f>
        <v/>
      </c>
      <c r="EA20" s="482" t="str">
        <f>IF(AND('6'!EA24=""),"",'6'!EA24)</f>
        <v>B</v>
      </c>
      <c r="EB20" s="482">
        <f>IF(AND('6'!EB24=""),"",'6'!EB24)</f>
        <v>10</v>
      </c>
      <c r="EC20" s="482" t="str">
        <f>IF(AND('6'!EC24=""),"",'6'!EC24)</f>
        <v/>
      </c>
      <c r="ED20" s="482" t="str">
        <f>IF(AND('6'!ED24=""),"",'6'!ED24)</f>
        <v/>
      </c>
      <c r="EE20" s="482" t="str">
        <f>IF(AND('6'!EE24=""),"",'6'!EE24)</f>
        <v/>
      </c>
      <c r="EF20" s="482">
        <f>IF(AND('6'!EF24=""),"",'6'!EF24)</f>
        <v>10</v>
      </c>
      <c r="EG20" s="482" t="str">
        <f>IF(AND('6'!EG24=""),"",'6'!EG24)</f>
        <v/>
      </c>
      <c r="EH20" s="482" t="str">
        <f>IF(AND('6'!EH24=""),"",'6'!EH24)</f>
        <v/>
      </c>
      <c r="EI20" s="482" t="str">
        <f>IF(AND('6'!EI24=""),"",'6'!EI24)</f>
        <v/>
      </c>
      <c r="EJ20" s="482">
        <f>IF(AND('6'!EJ24=""),"",'6'!EJ24)</f>
        <v>49</v>
      </c>
      <c r="EK20" s="482" t="str">
        <f>IF(AND('6'!EK24=""),"",'6'!EK24)</f>
        <v/>
      </c>
      <c r="EL20" s="482" t="str">
        <f>IF(AND('6'!EL24=""),"",'6'!EL24)</f>
        <v/>
      </c>
      <c r="EM20" s="482" t="str">
        <f>IF(AND('6'!EM24=""),"",'6'!EM24)</f>
        <v/>
      </c>
      <c r="EN20" s="482">
        <f>IF(AND('6'!EN24=""),"",'6'!EN24)</f>
        <v>10</v>
      </c>
      <c r="EO20" s="482" t="str">
        <f>IF(AND('6'!EO24=""),"",'6'!EO24)</f>
        <v/>
      </c>
      <c r="EP20" s="482" t="str">
        <f>IF(AND('6'!EP24=""),"",'6'!EP24)</f>
        <v/>
      </c>
      <c r="EQ20" s="482" t="str">
        <f>IF(AND('6'!EQ24=""),"",'6'!EQ24)</f>
        <v/>
      </c>
      <c r="ER20" s="482">
        <f>IF(AND('6'!ER24=""),"",'6'!ER24)</f>
        <v>72</v>
      </c>
      <c r="ES20" s="482" t="str">
        <f>IF(AND('6'!ES24=""),"",'6'!ES24)</f>
        <v/>
      </c>
      <c r="ET20" s="482" t="str">
        <f>IF(AND('6'!ET24=""),"",'6'!ET24)</f>
        <v/>
      </c>
      <c r="EU20" s="482" t="str">
        <f>IF(AND('6'!EU24=""),"",'6'!EU24)</f>
        <v/>
      </c>
      <c r="EV20" s="482" t="str">
        <f>IF(AND('6'!EV24=""),"",'6'!EV24)</f>
        <v/>
      </c>
      <c r="EW20" s="482" t="str">
        <f>IF(AND('6'!EW24=""),"",'6'!EW24)</f>
        <v/>
      </c>
      <c r="EX20" s="482" t="str">
        <f>IF(AND('6'!EX24=""),"",'6'!EX24)</f>
        <v/>
      </c>
      <c r="EY20" s="482" t="str">
        <f>IF(AND('6'!EY24=""),"",'6'!EY24)</f>
        <v/>
      </c>
      <c r="EZ20" s="482">
        <f>IF(AND('6'!EZ24=""),"",'6'!EZ24)</f>
        <v>18</v>
      </c>
      <c r="FA20" s="482">
        <f>IF(AND('6'!FA24=""),"",'6'!FA24)</f>
        <v>18</v>
      </c>
      <c r="FB20" s="482">
        <f>IF(AND('6'!FB24=""),"",'6'!FB24)</f>
        <v>18</v>
      </c>
      <c r="FC20" s="482">
        <f>IF(AND('6'!FC24=""),"",'6'!FC24)</f>
        <v>17</v>
      </c>
      <c r="FD20" s="482">
        <f>IF(AND('6'!FD24=""),"",'6'!FD24)</f>
        <v>18</v>
      </c>
      <c r="FE20" s="482" t="str">
        <f>IF(AND('6'!FE24=""),"",'6'!FE24)</f>
        <v/>
      </c>
      <c r="FF20" s="482" t="str">
        <f>IF(AND('6'!FF24=""),"",'6'!FF24)</f>
        <v xml:space="preserve"> </v>
      </c>
      <c r="FG20" s="482">
        <f>IF(AND('6'!FG24=""),"",'6'!FG24)</f>
        <v>18</v>
      </c>
      <c r="FH20" s="482">
        <f>IF(AND('6'!FH24=""),"",'6'!FH24)</f>
        <v>18</v>
      </c>
      <c r="FI20" s="482">
        <f>IF(AND('6'!FI24=""),"",'6'!FI24)</f>
        <v>17</v>
      </c>
      <c r="FJ20" s="482">
        <f>IF(AND('6'!FJ24=""),"",'6'!FJ24)</f>
        <v>18</v>
      </c>
      <c r="FK20" s="482">
        <f>IF(AND('6'!FK24=""),"",'6'!FK24)</f>
        <v>18</v>
      </c>
      <c r="FL20" s="482" t="str">
        <f>IF(AND('6'!FL24=""),"",'6'!FL24)</f>
        <v/>
      </c>
      <c r="FM20" s="482" t="str">
        <f>IF(AND('6'!FM24=""),"",'6'!FM24)</f>
        <v xml:space="preserve"> </v>
      </c>
      <c r="FN20" s="482">
        <f>IF(AND('6'!FN24=""),"",'6'!FN24)</f>
        <v>17</v>
      </c>
      <c r="FO20" s="482">
        <f>IF(AND('6'!FO24=""),"",'6'!FO24)</f>
        <v>18</v>
      </c>
      <c r="FP20" s="482">
        <f>IF(AND('6'!FP24=""),"",'6'!FP24)</f>
        <v>19</v>
      </c>
      <c r="FQ20" s="482">
        <f>IF(AND('6'!FQ24=""),"",'6'!FQ24)</f>
        <v>18</v>
      </c>
      <c r="FR20" s="482">
        <f>IF(AND('6'!FR24=""),"",'6'!FR24)</f>
        <v>18</v>
      </c>
      <c r="FS20" s="482" t="str">
        <f>IF(AND('6'!FS24=""),"",'6'!FS24)</f>
        <v/>
      </c>
      <c r="FT20" s="482" t="str">
        <f>IF(AND('6'!FT24=""),"",'6'!FT24)</f>
        <v xml:space="preserve"> </v>
      </c>
      <c r="FU20" s="482" t="str">
        <f>IF(AND('6'!FV24=""),"",'6'!FV24)</f>
        <v>-</v>
      </c>
      <c r="FV20" s="482" t="str">
        <f>IF(AND('6'!FW24=""),"",'6'!FW24)</f>
        <v>-</v>
      </c>
      <c r="FW20" s="482" t="str">
        <f>IF(AND('6'!FX24=""),"",'6'!FX24)</f>
        <v>-</v>
      </c>
      <c r="FX20" s="482" t="str">
        <f>IF(AND('6'!FY24=""),"",'6'!FY24)</f>
        <v>-</v>
      </c>
      <c r="FY20" s="482" t="str">
        <f>IF(AND('6'!FZ24=""),"",'6'!FZ24)</f>
        <v>-</v>
      </c>
      <c r="FZ20" s="482" t="str">
        <f>IF(AND('6'!GA24=""),"",'6'!GA24)</f>
        <v>-</v>
      </c>
      <c r="GA20" s="482" t="str">
        <f>IF(AND('6'!GB24=""),"",'6'!GB24)</f>
        <v>-</v>
      </c>
      <c r="GB20" s="482" t="str">
        <f>IF(AND('6'!GC24=""),"",'6'!GC24)</f>
        <v>-</v>
      </c>
      <c r="GC20" s="482" t="str">
        <f>IF(AND('6'!GD24=""),"",'6'!GD24)</f>
        <v>-</v>
      </c>
      <c r="GD20" s="482" t="str">
        <f>IF(AND('6'!GE24=""),"",'6'!GE24)</f>
        <v>-</v>
      </c>
      <c r="GE20" s="482" t="str">
        <f>IF(AND('6'!GF24=""),"",'6'!GF24)</f>
        <v>-</v>
      </c>
      <c r="GF20" s="482" t="str">
        <f>IF(AND('6'!GG24=""),"",'6'!GG24)</f>
        <v>-</v>
      </c>
      <c r="GG20" s="482" t="str">
        <f>IF(AND('6'!GH24=""),"",IF(AND('6'!GH24="-"),"",'6'!GH24))</f>
        <v/>
      </c>
      <c r="GH20" s="50" t="str">
        <f>IF(AND(C20=""),"",VLOOKUP(B20,Register!$A$7:$CL$311,36,FALSE))</f>
        <v/>
      </c>
      <c r="GI20" s="483" t="str">
        <f>IF(AND('6'!GL24=""),"",'6'!GL24)</f>
        <v/>
      </c>
      <c r="GJ20" s="173" t="str">
        <f>IF(AND('6'!FU24=""),"",'6'!FU24)</f>
        <v>mRrh.kZ</v>
      </c>
      <c r="GK20" s="173"/>
      <c r="GL20" s="173"/>
    </row>
    <row r="21" spans="1:194" ht="21">
      <c r="A21" s="480">
        <v>13</v>
      </c>
      <c r="B21" s="481" t="str">
        <f>IF(AND('6'!B25=""),"",'6'!B25)</f>
        <v/>
      </c>
      <c r="C21" s="196" t="str">
        <f>IF(AND('6'!C25=""),"",'6'!C25)</f>
        <v/>
      </c>
      <c r="D21" s="196" t="str">
        <f>IF(AND('6'!D25=""),"",'6'!D25)</f>
        <v/>
      </c>
      <c r="E21" s="195" t="str">
        <f>IF(AND('6'!E25=""),"",'6'!E25)</f>
        <v/>
      </c>
      <c r="F21" s="482" t="str">
        <f>IF(AND('6'!F25=""),"",'6'!F25)</f>
        <v/>
      </c>
      <c r="G21" s="482" t="str">
        <f>IF(AND('6'!G25=""),"",'6'!G25)</f>
        <v/>
      </c>
      <c r="H21" s="482" t="str">
        <f>IF(AND('6'!H25=""),"",'6'!H25)</f>
        <v/>
      </c>
      <c r="I21" s="482" t="str">
        <f>IF(AND('6'!I25=""),"",'6'!I25)</f>
        <v/>
      </c>
      <c r="J21" s="482" t="str">
        <f>IF(AND('6'!J25=""),"",'6'!J25)</f>
        <v/>
      </c>
      <c r="K21" s="482" t="str">
        <f>IF(AND('6'!K25=""),"",'6'!K25)</f>
        <v/>
      </c>
      <c r="L21" s="482" t="str">
        <f>IF(AND('6'!L25=""),"",'6'!L25)</f>
        <v/>
      </c>
      <c r="M21" s="482" t="str">
        <f>IF(AND('6'!M25=""),"",'6'!M25)</f>
        <v/>
      </c>
      <c r="N21" s="482" t="str">
        <f>IF(AND('6'!N25=""),"",'6'!N25)</f>
        <v/>
      </c>
      <c r="O21" s="482" t="str">
        <f>IF(AND('6'!O25=""),"",'6'!O25)</f>
        <v/>
      </c>
      <c r="P21" s="482" t="str">
        <f>IF(AND('6'!P25=""),"",'6'!P25)</f>
        <v/>
      </c>
      <c r="Q21" s="482" t="str">
        <f>IF(AND('6'!Q25=""),"",'6'!Q25)</f>
        <v/>
      </c>
      <c r="R21" s="482" t="str">
        <f>IF(AND('6'!R25=""),"",'6'!R25)</f>
        <v/>
      </c>
      <c r="S21" s="482" t="str">
        <f>IF(AND('6'!S25=""),"",'6'!S25)</f>
        <v/>
      </c>
      <c r="T21" s="482" t="str">
        <f>IF(AND('6'!T25=""),"",'6'!T25)</f>
        <v/>
      </c>
      <c r="U21" s="482" t="str">
        <f>IF(AND('6'!U25=""),"",'6'!U25)</f>
        <v/>
      </c>
      <c r="V21" s="482" t="str">
        <f>IF(AND('6'!V25=""),"",'6'!V25)</f>
        <v/>
      </c>
      <c r="W21" s="482" t="str">
        <f>IF(AND('6'!W25=""),"",'6'!W25)</f>
        <v/>
      </c>
      <c r="X21" s="482" t="str">
        <f>IF(AND('6'!X25=""),"",'6'!X25)</f>
        <v/>
      </c>
      <c r="Y21" s="482" t="str">
        <f>IF(AND('6'!Y25=""),"",'6'!Y25)</f>
        <v/>
      </c>
      <c r="Z21" s="482" t="str">
        <f>IF(AND('6'!Z25=""),"",'6'!Z25)</f>
        <v/>
      </c>
      <c r="AA21" s="482" t="str">
        <f>IF(AND('6'!AA25=""),"",'6'!AA25)</f>
        <v/>
      </c>
      <c r="AB21" s="482" t="str">
        <f>IF(AND('6'!AB25=""),"",'6'!AB25)</f>
        <v/>
      </c>
      <c r="AC21" s="482" t="str">
        <f>IF(AND('6'!AC25=""),"",'6'!AC25)</f>
        <v/>
      </c>
      <c r="AD21" s="482" t="str">
        <f>IF(AND('6'!AD25=""),"",'6'!AD25)</f>
        <v/>
      </c>
      <c r="AE21" s="482" t="str">
        <f>IF(AND('6'!AE25=""),"",'6'!AE25)</f>
        <v>B</v>
      </c>
      <c r="AF21" s="482">
        <f>IF(AND('6'!AF25=""),"",'6'!AF25)</f>
        <v>9</v>
      </c>
      <c r="AG21" s="482" t="str">
        <f>IF(AND('6'!AG25=""),"",'6'!AG25)</f>
        <v/>
      </c>
      <c r="AH21" s="482" t="str">
        <f>IF(AND('6'!AH25=""),"",'6'!AH25)</f>
        <v/>
      </c>
      <c r="AI21" s="482" t="str">
        <f>IF(AND('6'!AI25=""),"",'6'!AI25)</f>
        <v/>
      </c>
      <c r="AJ21" s="482">
        <f>IF(AND('6'!AJ25=""),"",'6'!AJ25)</f>
        <v>10</v>
      </c>
      <c r="AK21" s="482" t="str">
        <f>IF(AND('6'!AK25=""),"",'6'!AK25)</f>
        <v/>
      </c>
      <c r="AL21" s="482" t="str">
        <f>IF(AND('6'!AL25=""),"",'6'!AL25)</f>
        <v/>
      </c>
      <c r="AM21" s="482" t="str">
        <f>IF(AND('6'!AM25=""),"",'6'!AM25)</f>
        <v/>
      </c>
      <c r="AN21" s="482">
        <f>IF(AND('6'!AN25=""),"",'6'!AN25)</f>
        <v>47</v>
      </c>
      <c r="AO21" s="482" t="str">
        <f>IF(AND('6'!AO25=""),"",'6'!AO25)</f>
        <v/>
      </c>
      <c r="AP21" s="482" t="str">
        <f>IF(AND('6'!AP25=""),"",'6'!AP25)</f>
        <v/>
      </c>
      <c r="AQ21" s="482" t="str">
        <f>IF(AND('6'!AQ25=""),"",'6'!AQ25)</f>
        <v/>
      </c>
      <c r="AR21" s="482">
        <f>IF(AND('6'!AR25=""),"",'6'!AR25)</f>
        <v>9</v>
      </c>
      <c r="AS21" s="482" t="str">
        <f>IF(AND('6'!AS25=""),"",'6'!AS25)</f>
        <v/>
      </c>
      <c r="AT21" s="482" t="str">
        <f>IF(AND('6'!AT25=""),"",'6'!AT25)</f>
        <v/>
      </c>
      <c r="AU21" s="482" t="str">
        <f>IF(AND('6'!AU25=""),"",'6'!AU25)</f>
        <v/>
      </c>
      <c r="AV21" s="482">
        <f>IF(AND('6'!AV25=""),"",'6'!AV25)</f>
        <v>69</v>
      </c>
      <c r="AW21" s="482" t="str">
        <f>IF(AND('6'!AW25=""),"",'6'!AW25)</f>
        <v/>
      </c>
      <c r="AX21" s="482" t="str">
        <f>IF(AND('6'!AX25=""),"",'6'!AX25)</f>
        <v/>
      </c>
      <c r="AY21" s="482" t="str">
        <f>IF(AND('6'!AY25=""),"",'6'!AY25)</f>
        <v/>
      </c>
      <c r="AZ21" s="482" t="str">
        <f>IF(AND('6'!AZ25=""),"",'6'!AZ25)</f>
        <v/>
      </c>
      <c r="BA21" s="482" t="str">
        <f>IF(AND('6'!BA25=""),"",'6'!BA25)</f>
        <v/>
      </c>
      <c r="BB21" s="482" t="str">
        <f>IF(AND('6'!BB25=""),"",'6'!BB25)</f>
        <v/>
      </c>
      <c r="BC21" s="482" t="str">
        <f>IF(AND('6'!BC25=""),"",'6'!BC25)</f>
        <v/>
      </c>
      <c r="BD21" s="482" t="str">
        <f>IF(AND('6'!BD25=""),"",'6'!BD25)</f>
        <v>B</v>
      </c>
      <c r="BE21" s="482">
        <f>IF(AND('6'!BE25=""),"",'6'!BE25)</f>
        <v>9</v>
      </c>
      <c r="BF21" s="482" t="str">
        <f>IF(AND('6'!BF25=""),"",'6'!BF25)</f>
        <v/>
      </c>
      <c r="BG21" s="482" t="str">
        <f>IF(AND('6'!BG25=""),"",'6'!BG25)</f>
        <v/>
      </c>
      <c r="BH21" s="482" t="str">
        <f>IF(AND('6'!BH25=""),"",'6'!BH25)</f>
        <v/>
      </c>
      <c r="BI21" s="482">
        <f>IF(AND('6'!BI25=""),"",'6'!BI25)</f>
        <v>10</v>
      </c>
      <c r="BJ21" s="482" t="str">
        <f>IF(AND('6'!BJ25=""),"",'6'!BJ25)</f>
        <v/>
      </c>
      <c r="BK21" s="482" t="str">
        <f>IF(AND('6'!BK25=""),"",'6'!BK25)</f>
        <v/>
      </c>
      <c r="BL21" s="482" t="str">
        <f>IF(AND('6'!BL25=""),"",'6'!BL25)</f>
        <v/>
      </c>
      <c r="BM21" s="482">
        <f>IF(AND('6'!BM25=""),"",'6'!BM25)</f>
        <v>47</v>
      </c>
      <c r="BN21" s="482" t="str">
        <f>IF(AND('6'!BN25=""),"",'6'!BN25)</f>
        <v/>
      </c>
      <c r="BO21" s="482" t="str">
        <f>IF(AND('6'!BO25=""),"",'6'!BO25)</f>
        <v/>
      </c>
      <c r="BP21" s="482" t="str">
        <f>IF(AND('6'!BP25=""),"",'6'!BP25)</f>
        <v/>
      </c>
      <c r="BQ21" s="482">
        <f>IF(AND('6'!BQ25=""),"",'6'!BQ25)</f>
        <v>9</v>
      </c>
      <c r="BR21" s="482" t="str">
        <f>IF(AND('6'!BR25=""),"",'6'!BR25)</f>
        <v/>
      </c>
      <c r="BS21" s="482" t="str">
        <f>IF(AND('6'!BS25=""),"",'6'!BS25)</f>
        <v/>
      </c>
      <c r="BT21" s="482" t="str">
        <f>IF(AND('6'!BT25=""),"",'6'!BT25)</f>
        <v/>
      </c>
      <c r="BU21" s="482">
        <f>IF(AND('6'!BU25=""),"",'6'!BU25)</f>
        <v>69</v>
      </c>
      <c r="BV21" s="482" t="str">
        <f>IF(AND('6'!BV25=""),"",'6'!BV25)</f>
        <v/>
      </c>
      <c r="BW21" s="482" t="str">
        <f>IF(AND('6'!BW25=""),"",'6'!BW25)</f>
        <v/>
      </c>
      <c r="BX21" s="482" t="str">
        <f>IF(AND('6'!BX25=""),"",'6'!BX25)</f>
        <v/>
      </c>
      <c r="BY21" s="482" t="str">
        <f>IF(AND('6'!BY25=""),"",'6'!BY25)</f>
        <v/>
      </c>
      <c r="BZ21" s="482" t="str">
        <f>IF(AND('6'!BZ25=""),"",'6'!BZ25)</f>
        <v/>
      </c>
      <c r="CA21" s="482" t="str">
        <f>IF(AND('6'!CA25=""),"",'6'!CA25)</f>
        <v/>
      </c>
      <c r="CB21" s="482" t="str">
        <f>IF(AND('6'!CB25=""),"",'6'!CB25)</f>
        <v/>
      </c>
      <c r="CC21" s="482" t="str">
        <f>IF(AND('6'!CC25=""),"",'6'!CC25)</f>
        <v>B</v>
      </c>
      <c r="CD21" s="482">
        <f>IF(AND('6'!CD25=""),"",'6'!CD25)</f>
        <v>9</v>
      </c>
      <c r="CE21" s="482" t="str">
        <f>IF(AND('6'!CE25=""),"",'6'!CE25)</f>
        <v/>
      </c>
      <c r="CF21" s="482" t="str">
        <f>IF(AND('6'!CF25=""),"",'6'!CF25)</f>
        <v/>
      </c>
      <c r="CG21" s="482" t="str">
        <f>IF(AND('6'!CG25=""),"",'6'!CG25)</f>
        <v/>
      </c>
      <c r="CH21" s="482">
        <f>IF(AND('6'!CH25=""),"",'6'!CH25)</f>
        <v>10</v>
      </c>
      <c r="CI21" s="482" t="str">
        <f>IF(AND('6'!CI25=""),"",'6'!CI25)</f>
        <v/>
      </c>
      <c r="CJ21" s="482" t="str">
        <f>IF(AND('6'!CJ25=""),"",'6'!CJ25)</f>
        <v/>
      </c>
      <c r="CK21" s="482" t="str">
        <f>IF(AND('6'!CK25=""),"",'6'!CK25)</f>
        <v/>
      </c>
      <c r="CL21" s="482">
        <f>IF(AND('6'!CL25=""),"",'6'!CL25)</f>
        <v>47</v>
      </c>
      <c r="CM21" s="482" t="str">
        <f>IF(AND('6'!CM25=""),"",'6'!CM25)</f>
        <v/>
      </c>
      <c r="CN21" s="482" t="str">
        <f>IF(AND('6'!CN25=""),"",'6'!CN25)</f>
        <v/>
      </c>
      <c r="CO21" s="482" t="str">
        <f>IF(AND('6'!CO25=""),"",'6'!CO25)</f>
        <v/>
      </c>
      <c r="CP21" s="482">
        <f>IF(AND('6'!CP25=""),"",'6'!CP25)</f>
        <v>9</v>
      </c>
      <c r="CQ21" s="482" t="str">
        <f>IF(AND('6'!CQ25=""),"",'6'!CQ25)</f>
        <v/>
      </c>
      <c r="CR21" s="482" t="str">
        <f>IF(AND('6'!CR25=""),"",'6'!CR25)</f>
        <v/>
      </c>
      <c r="CS21" s="482" t="str">
        <f>IF(AND('6'!CS25=""),"",'6'!CS25)</f>
        <v/>
      </c>
      <c r="CT21" s="482">
        <f>IF(AND('6'!CT25=""),"",'6'!CT25)</f>
        <v>69</v>
      </c>
      <c r="CU21" s="482" t="str">
        <f>IF(AND('6'!CU25=""),"",'6'!CU25)</f>
        <v/>
      </c>
      <c r="CV21" s="482" t="str">
        <f>IF(AND('6'!CV25=""),"",'6'!CV25)</f>
        <v/>
      </c>
      <c r="CW21" s="482" t="str">
        <f>IF(AND('6'!CW25=""),"",'6'!CW25)</f>
        <v/>
      </c>
      <c r="CX21" s="482" t="str">
        <f>IF(AND('6'!CX25=""),"",'6'!CX25)</f>
        <v/>
      </c>
      <c r="CY21" s="482" t="str">
        <f>IF(AND('6'!CY25=""),"",'6'!CY25)</f>
        <v/>
      </c>
      <c r="CZ21" s="482" t="str">
        <f>IF(AND('6'!CZ25=""),"",'6'!CZ25)</f>
        <v/>
      </c>
      <c r="DA21" s="482" t="str">
        <f>IF(AND('6'!DA25=""),"",'6'!DA25)</f>
        <v/>
      </c>
      <c r="DB21" s="482" t="str">
        <f>IF(AND('6'!DB25=""),"",'6'!DB25)</f>
        <v>B</v>
      </c>
      <c r="DC21" s="482">
        <f>IF(AND('6'!DC25=""),"",'6'!DC25)</f>
        <v>9</v>
      </c>
      <c r="DD21" s="482" t="str">
        <f>IF(AND('6'!DD25=""),"",'6'!DD25)</f>
        <v/>
      </c>
      <c r="DE21" s="482" t="str">
        <f>IF(AND('6'!DE25=""),"",'6'!DE25)</f>
        <v/>
      </c>
      <c r="DF21" s="482" t="str">
        <f>IF(AND('6'!DF25=""),"",'6'!DF25)</f>
        <v/>
      </c>
      <c r="DG21" s="482">
        <f>IF(AND('6'!DG25=""),"",'6'!DG25)</f>
        <v>10</v>
      </c>
      <c r="DH21" s="482" t="str">
        <f>IF(AND('6'!DH25=""),"",'6'!DH25)</f>
        <v/>
      </c>
      <c r="DI21" s="482" t="str">
        <f>IF(AND('6'!DI25=""),"",'6'!DI25)</f>
        <v/>
      </c>
      <c r="DJ21" s="482" t="str">
        <f>IF(AND('6'!DJ25=""),"",'6'!DJ25)</f>
        <v/>
      </c>
      <c r="DK21" s="482">
        <f>IF(AND('6'!DK25=""),"",'6'!DK25)</f>
        <v>47</v>
      </c>
      <c r="DL21" s="482" t="str">
        <f>IF(AND('6'!DL25=""),"",'6'!DL25)</f>
        <v/>
      </c>
      <c r="DM21" s="482" t="str">
        <f>IF(AND('6'!DM25=""),"",'6'!DM25)</f>
        <v/>
      </c>
      <c r="DN21" s="482" t="str">
        <f>IF(AND('6'!DN25=""),"",'6'!DN25)</f>
        <v/>
      </c>
      <c r="DO21" s="482">
        <f>IF(AND('6'!DO25=""),"",'6'!DO25)</f>
        <v>9</v>
      </c>
      <c r="DP21" s="482" t="str">
        <f>IF(AND('6'!DP25=""),"",'6'!DP25)</f>
        <v/>
      </c>
      <c r="DQ21" s="482" t="str">
        <f>IF(AND('6'!DQ25=""),"",'6'!DQ25)</f>
        <v/>
      </c>
      <c r="DR21" s="482" t="str">
        <f>IF(AND('6'!DR25=""),"",'6'!DR25)</f>
        <v/>
      </c>
      <c r="DS21" s="482">
        <f>IF(AND('6'!DS25=""),"",'6'!DS25)</f>
        <v>69</v>
      </c>
      <c r="DT21" s="482" t="str">
        <f>IF(AND('6'!DT25=""),"",'6'!DT25)</f>
        <v/>
      </c>
      <c r="DU21" s="482" t="str">
        <f>IF(AND('6'!DU25=""),"",'6'!DU25)</f>
        <v/>
      </c>
      <c r="DV21" s="482" t="str">
        <f>IF(AND('6'!DV25=""),"",'6'!DV25)</f>
        <v/>
      </c>
      <c r="DW21" s="482" t="str">
        <f>IF(AND('6'!DW25=""),"",'6'!DW25)</f>
        <v/>
      </c>
      <c r="DX21" s="482" t="str">
        <f>IF(AND('6'!DX25=""),"",'6'!DX25)</f>
        <v/>
      </c>
      <c r="DY21" s="482" t="str">
        <f>IF(AND('6'!DY25=""),"",'6'!DY25)</f>
        <v/>
      </c>
      <c r="DZ21" s="482" t="str">
        <f>IF(AND('6'!DZ25=""),"",'6'!DZ25)</f>
        <v/>
      </c>
      <c r="EA21" s="482" t="str">
        <f>IF(AND('6'!EA25=""),"",'6'!EA25)</f>
        <v>B</v>
      </c>
      <c r="EB21" s="482">
        <f>IF(AND('6'!EB25=""),"",'6'!EB25)</f>
        <v>9</v>
      </c>
      <c r="EC21" s="482" t="str">
        <f>IF(AND('6'!EC25=""),"",'6'!EC25)</f>
        <v/>
      </c>
      <c r="ED21" s="482" t="str">
        <f>IF(AND('6'!ED25=""),"",'6'!ED25)</f>
        <v/>
      </c>
      <c r="EE21" s="482" t="str">
        <f>IF(AND('6'!EE25=""),"",'6'!EE25)</f>
        <v/>
      </c>
      <c r="EF21" s="482">
        <f>IF(AND('6'!EF25=""),"",'6'!EF25)</f>
        <v>10</v>
      </c>
      <c r="EG21" s="482" t="str">
        <f>IF(AND('6'!EG25=""),"",'6'!EG25)</f>
        <v/>
      </c>
      <c r="EH21" s="482" t="str">
        <f>IF(AND('6'!EH25=""),"",'6'!EH25)</f>
        <v/>
      </c>
      <c r="EI21" s="482" t="str">
        <f>IF(AND('6'!EI25=""),"",'6'!EI25)</f>
        <v/>
      </c>
      <c r="EJ21" s="482">
        <f>IF(AND('6'!EJ25=""),"",'6'!EJ25)</f>
        <v>47</v>
      </c>
      <c r="EK21" s="482" t="str">
        <f>IF(AND('6'!EK25=""),"",'6'!EK25)</f>
        <v/>
      </c>
      <c r="EL21" s="482" t="str">
        <f>IF(AND('6'!EL25=""),"",'6'!EL25)</f>
        <v/>
      </c>
      <c r="EM21" s="482" t="str">
        <f>IF(AND('6'!EM25=""),"",'6'!EM25)</f>
        <v/>
      </c>
      <c r="EN21" s="482">
        <f>IF(AND('6'!EN25=""),"",'6'!EN25)</f>
        <v>9</v>
      </c>
      <c r="EO21" s="482" t="str">
        <f>IF(AND('6'!EO25=""),"",'6'!EO25)</f>
        <v/>
      </c>
      <c r="EP21" s="482" t="str">
        <f>IF(AND('6'!EP25=""),"",'6'!EP25)</f>
        <v/>
      </c>
      <c r="EQ21" s="482" t="str">
        <f>IF(AND('6'!EQ25=""),"",'6'!EQ25)</f>
        <v/>
      </c>
      <c r="ER21" s="482">
        <f>IF(AND('6'!ER25=""),"",'6'!ER25)</f>
        <v>69</v>
      </c>
      <c r="ES21" s="482" t="str">
        <f>IF(AND('6'!ES25=""),"",'6'!ES25)</f>
        <v/>
      </c>
      <c r="ET21" s="482" t="str">
        <f>IF(AND('6'!ET25=""),"",'6'!ET25)</f>
        <v/>
      </c>
      <c r="EU21" s="482" t="str">
        <f>IF(AND('6'!EU25=""),"",'6'!EU25)</f>
        <v/>
      </c>
      <c r="EV21" s="482" t="str">
        <f>IF(AND('6'!EV25=""),"",'6'!EV25)</f>
        <v/>
      </c>
      <c r="EW21" s="482" t="str">
        <f>IF(AND('6'!EW25=""),"",'6'!EW25)</f>
        <v/>
      </c>
      <c r="EX21" s="482" t="str">
        <f>IF(AND('6'!EX25=""),"",'6'!EX25)</f>
        <v/>
      </c>
      <c r="EY21" s="482" t="str">
        <f>IF(AND('6'!EY25=""),"",'6'!EY25)</f>
        <v/>
      </c>
      <c r="EZ21" s="482">
        <f>IF(AND('6'!EZ25=""),"",'6'!EZ25)</f>
        <v>17</v>
      </c>
      <c r="FA21" s="482">
        <f>IF(AND('6'!FA25=""),"",'6'!FA25)</f>
        <v>18</v>
      </c>
      <c r="FB21" s="482">
        <f>IF(AND('6'!FB25=""),"",'6'!FB25)</f>
        <v>18</v>
      </c>
      <c r="FC21" s="482">
        <f>IF(AND('6'!FC25=""),"",'6'!FC25)</f>
        <v>18</v>
      </c>
      <c r="FD21" s="482">
        <f>IF(AND('6'!FD25=""),"",'6'!FD25)</f>
        <v>18</v>
      </c>
      <c r="FE21" s="482" t="str">
        <f>IF(AND('6'!FE25=""),"",'6'!FE25)</f>
        <v/>
      </c>
      <c r="FF21" s="482" t="str">
        <f>IF(AND('6'!FF25=""),"",'6'!FF25)</f>
        <v xml:space="preserve"> </v>
      </c>
      <c r="FG21" s="482">
        <f>IF(AND('6'!FG25=""),"",'6'!FG25)</f>
        <v>18</v>
      </c>
      <c r="FH21" s="482">
        <f>IF(AND('6'!FH25=""),"",'6'!FH25)</f>
        <v>17</v>
      </c>
      <c r="FI21" s="482">
        <f>IF(AND('6'!FI25=""),"",'6'!FI25)</f>
        <v>18</v>
      </c>
      <c r="FJ21" s="482">
        <f>IF(AND('6'!FJ25=""),"",'6'!FJ25)</f>
        <v>17</v>
      </c>
      <c r="FK21" s="482">
        <f>IF(AND('6'!FK25=""),"",'6'!FK25)</f>
        <v>18</v>
      </c>
      <c r="FL21" s="482" t="str">
        <f>IF(AND('6'!FL25=""),"",'6'!FL25)</f>
        <v/>
      </c>
      <c r="FM21" s="482" t="str">
        <f>IF(AND('6'!FM25=""),"",'6'!FM25)</f>
        <v xml:space="preserve"> </v>
      </c>
      <c r="FN21" s="482">
        <f>IF(AND('6'!FN25=""),"",'6'!FN25)</f>
        <v>17</v>
      </c>
      <c r="FO21" s="482">
        <f>IF(AND('6'!FO25=""),"",'6'!FO25)</f>
        <v>17</v>
      </c>
      <c r="FP21" s="482">
        <f>IF(AND('6'!FP25=""),"",'6'!FP25)</f>
        <v>18</v>
      </c>
      <c r="FQ21" s="482">
        <f>IF(AND('6'!FQ25=""),"",'6'!FQ25)</f>
        <v>17</v>
      </c>
      <c r="FR21" s="482">
        <f>IF(AND('6'!FR25=""),"",'6'!FR25)</f>
        <v>18</v>
      </c>
      <c r="FS21" s="482" t="str">
        <f>IF(AND('6'!FS25=""),"",'6'!FS25)</f>
        <v/>
      </c>
      <c r="FT21" s="482" t="str">
        <f>IF(AND('6'!FT25=""),"",'6'!FT25)</f>
        <v xml:space="preserve"> </v>
      </c>
      <c r="FU21" s="482" t="str">
        <f>IF(AND('6'!FV25=""),"",'6'!FV25)</f>
        <v>-</v>
      </c>
      <c r="FV21" s="482" t="str">
        <f>IF(AND('6'!FW25=""),"",'6'!FW25)</f>
        <v>-</v>
      </c>
      <c r="FW21" s="482" t="str">
        <f>IF(AND('6'!FX25=""),"",'6'!FX25)</f>
        <v>-</v>
      </c>
      <c r="FX21" s="482" t="str">
        <f>IF(AND('6'!FY25=""),"",'6'!FY25)</f>
        <v>-</v>
      </c>
      <c r="FY21" s="482" t="str">
        <f>IF(AND('6'!FZ25=""),"",'6'!FZ25)</f>
        <v>-</v>
      </c>
      <c r="FZ21" s="482" t="str">
        <f>IF(AND('6'!GA25=""),"",'6'!GA25)</f>
        <v>-</v>
      </c>
      <c r="GA21" s="482" t="str">
        <f>IF(AND('6'!GB25=""),"",'6'!GB25)</f>
        <v>-</v>
      </c>
      <c r="GB21" s="482" t="str">
        <f>IF(AND('6'!GC25=""),"",'6'!GC25)</f>
        <v>-</v>
      </c>
      <c r="GC21" s="482" t="str">
        <f>IF(AND('6'!GD25=""),"",'6'!GD25)</f>
        <v>-</v>
      </c>
      <c r="GD21" s="482" t="str">
        <f>IF(AND('6'!GE25=""),"",'6'!GE25)</f>
        <v>-</v>
      </c>
      <c r="GE21" s="482" t="str">
        <f>IF(AND('6'!GF25=""),"",'6'!GF25)</f>
        <v>-</v>
      </c>
      <c r="GF21" s="482" t="str">
        <f>IF(AND('6'!GG25=""),"",'6'!GG25)</f>
        <v>-</v>
      </c>
      <c r="GG21" s="482" t="str">
        <f>IF(AND('6'!GH25=""),"",IF(AND('6'!GH25="-"),"",'6'!GH25))</f>
        <v/>
      </c>
      <c r="GH21" s="50" t="str">
        <f>IF(AND(C21=""),"",VLOOKUP(B21,Register!$A$7:$CL$311,36,FALSE))</f>
        <v/>
      </c>
      <c r="GI21" s="483" t="str">
        <f>IF(AND('6'!GL25=""),"",'6'!GL25)</f>
        <v/>
      </c>
      <c r="GJ21" s="173" t="str">
        <f>IF(AND('6'!FU25=""),"",'6'!FU25)</f>
        <v>mRrh.kZ</v>
      </c>
      <c r="GK21" s="173"/>
      <c r="GL21" s="173"/>
    </row>
    <row r="22" spans="1:194" ht="21">
      <c r="A22" s="480">
        <v>14</v>
      </c>
      <c r="B22" s="481" t="str">
        <f>IF(AND('6'!B26=""),"",'6'!B26)</f>
        <v/>
      </c>
      <c r="C22" s="196" t="str">
        <f>IF(AND('6'!C26=""),"",'6'!C26)</f>
        <v/>
      </c>
      <c r="D22" s="196" t="str">
        <f>IF(AND('6'!D26=""),"",'6'!D26)</f>
        <v/>
      </c>
      <c r="E22" s="195" t="str">
        <f>IF(AND('6'!E26=""),"",'6'!E26)</f>
        <v/>
      </c>
      <c r="F22" s="482" t="str">
        <f>IF(AND('6'!F26=""),"",'6'!F26)</f>
        <v/>
      </c>
      <c r="G22" s="482" t="str">
        <f>IF(AND('6'!G26=""),"",'6'!G26)</f>
        <v/>
      </c>
      <c r="H22" s="482" t="str">
        <f>IF(AND('6'!H26=""),"",'6'!H26)</f>
        <v/>
      </c>
      <c r="I22" s="482" t="str">
        <f>IF(AND('6'!I26=""),"",'6'!I26)</f>
        <v/>
      </c>
      <c r="J22" s="482" t="str">
        <f>IF(AND('6'!J26=""),"",'6'!J26)</f>
        <v/>
      </c>
      <c r="K22" s="482" t="str">
        <f>IF(AND('6'!K26=""),"",'6'!K26)</f>
        <v/>
      </c>
      <c r="L22" s="482" t="str">
        <f>IF(AND('6'!L26=""),"",'6'!L26)</f>
        <v/>
      </c>
      <c r="M22" s="482" t="str">
        <f>IF(AND('6'!M26=""),"",'6'!M26)</f>
        <v/>
      </c>
      <c r="N22" s="482" t="str">
        <f>IF(AND('6'!N26=""),"",'6'!N26)</f>
        <v/>
      </c>
      <c r="O22" s="482" t="str">
        <f>IF(AND('6'!O26=""),"",'6'!O26)</f>
        <v/>
      </c>
      <c r="P22" s="482" t="str">
        <f>IF(AND('6'!P26=""),"",'6'!P26)</f>
        <v/>
      </c>
      <c r="Q22" s="482" t="str">
        <f>IF(AND('6'!Q26=""),"",'6'!Q26)</f>
        <v/>
      </c>
      <c r="R22" s="482" t="str">
        <f>IF(AND('6'!R26=""),"",'6'!R26)</f>
        <v/>
      </c>
      <c r="S22" s="482" t="str">
        <f>IF(AND('6'!S26=""),"",'6'!S26)</f>
        <v/>
      </c>
      <c r="T22" s="482" t="str">
        <f>IF(AND('6'!T26=""),"",'6'!T26)</f>
        <v/>
      </c>
      <c r="U22" s="482" t="str">
        <f>IF(AND('6'!U26=""),"",'6'!U26)</f>
        <v/>
      </c>
      <c r="V22" s="482" t="str">
        <f>IF(AND('6'!V26=""),"",'6'!V26)</f>
        <v/>
      </c>
      <c r="W22" s="482" t="str">
        <f>IF(AND('6'!W26=""),"",'6'!W26)</f>
        <v/>
      </c>
      <c r="X22" s="482" t="str">
        <f>IF(AND('6'!X26=""),"",'6'!X26)</f>
        <v/>
      </c>
      <c r="Y22" s="482" t="str">
        <f>IF(AND('6'!Y26=""),"",'6'!Y26)</f>
        <v/>
      </c>
      <c r="Z22" s="482" t="str">
        <f>IF(AND('6'!Z26=""),"",'6'!Z26)</f>
        <v/>
      </c>
      <c r="AA22" s="482" t="str">
        <f>IF(AND('6'!AA26=""),"",'6'!AA26)</f>
        <v/>
      </c>
      <c r="AB22" s="482" t="str">
        <f>IF(AND('6'!AB26=""),"",'6'!AB26)</f>
        <v/>
      </c>
      <c r="AC22" s="482" t="str">
        <f>IF(AND('6'!AC26=""),"",'6'!AC26)</f>
        <v/>
      </c>
      <c r="AD22" s="482" t="str">
        <f>IF(AND('6'!AD26=""),"",'6'!AD26)</f>
        <v/>
      </c>
      <c r="AE22" s="482" t="str">
        <f>IF(AND('6'!AE26=""),"",'6'!AE26)</f>
        <v>C</v>
      </c>
      <c r="AF22" s="482">
        <f>IF(AND('6'!AF26=""),"",'6'!AF26)</f>
        <v>7</v>
      </c>
      <c r="AG22" s="482" t="str">
        <f>IF(AND('6'!AG26=""),"",'6'!AG26)</f>
        <v/>
      </c>
      <c r="AH22" s="482" t="str">
        <f>IF(AND('6'!AH26=""),"",'6'!AH26)</f>
        <v/>
      </c>
      <c r="AI22" s="482" t="str">
        <f>IF(AND('6'!AI26=""),"",'6'!AI26)</f>
        <v/>
      </c>
      <c r="AJ22" s="482" t="str">
        <f>IF(AND('6'!AJ26=""),"",'6'!AJ26)</f>
        <v/>
      </c>
      <c r="AK22" s="482" t="str">
        <f>IF(AND('6'!AK26=""),"",'6'!AK26)</f>
        <v/>
      </c>
      <c r="AL22" s="482" t="str">
        <f>IF(AND('6'!AL26=""),"",'6'!AL26)</f>
        <v/>
      </c>
      <c r="AM22" s="482" t="str">
        <f>IF(AND('6'!AM26=""),"",'6'!AM26)</f>
        <v/>
      </c>
      <c r="AN22" s="482">
        <f>IF(AND('6'!AN26=""),"",'6'!AN26)</f>
        <v>25</v>
      </c>
      <c r="AO22" s="482" t="str">
        <f>IF(AND('6'!AO26=""),"",'6'!AO26)</f>
        <v/>
      </c>
      <c r="AP22" s="482" t="str">
        <f>IF(AND('6'!AP26=""),"",'6'!AP26)</f>
        <v/>
      </c>
      <c r="AQ22" s="482" t="str">
        <f>IF(AND('6'!AQ26=""),"",'6'!AQ26)</f>
        <v/>
      </c>
      <c r="AR22" s="482">
        <f>IF(AND('6'!AR26=""),"",'6'!AR26)</f>
        <v>7</v>
      </c>
      <c r="AS22" s="482" t="str">
        <f>IF(AND('6'!AS26=""),"",'6'!AS26)</f>
        <v/>
      </c>
      <c r="AT22" s="482" t="str">
        <f>IF(AND('6'!AT26=""),"",'6'!AT26)</f>
        <v/>
      </c>
      <c r="AU22" s="482" t="str">
        <f>IF(AND('6'!AU26=""),"",'6'!AU26)</f>
        <v/>
      </c>
      <c r="AV22" s="482">
        <f>IF(AND('6'!AV26=""),"",'6'!AV26)</f>
        <v>40</v>
      </c>
      <c r="AW22" s="482" t="str">
        <f>IF(AND('6'!AW26=""),"",'6'!AW26)</f>
        <v/>
      </c>
      <c r="AX22" s="482" t="str">
        <f>IF(AND('6'!AX26=""),"",'6'!AX26)</f>
        <v/>
      </c>
      <c r="AY22" s="482" t="str">
        <f>IF(AND('6'!AY26=""),"",'6'!AY26)</f>
        <v/>
      </c>
      <c r="AZ22" s="482" t="str">
        <f>IF(AND('6'!AZ26=""),"",'6'!AZ26)</f>
        <v/>
      </c>
      <c r="BA22" s="482" t="str">
        <f>IF(AND('6'!BA26=""),"",'6'!BA26)</f>
        <v/>
      </c>
      <c r="BB22" s="482" t="str">
        <f>IF(AND('6'!BB26=""),"",'6'!BB26)</f>
        <v/>
      </c>
      <c r="BC22" s="482" t="str">
        <f>IF(AND('6'!BC26=""),"",'6'!BC26)</f>
        <v/>
      </c>
      <c r="BD22" s="482" t="str">
        <f>IF(AND('6'!BD26=""),"",'6'!BD26)</f>
        <v>C</v>
      </c>
      <c r="BE22" s="482">
        <f>IF(AND('6'!BE26=""),"",'6'!BE26)</f>
        <v>7</v>
      </c>
      <c r="BF22" s="482" t="str">
        <f>IF(AND('6'!BF26=""),"",'6'!BF26)</f>
        <v/>
      </c>
      <c r="BG22" s="482" t="str">
        <f>IF(AND('6'!BG26=""),"",'6'!BG26)</f>
        <v/>
      </c>
      <c r="BH22" s="482" t="str">
        <f>IF(AND('6'!BH26=""),"",'6'!BH26)</f>
        <v/>
      </c>
      <c r="BI22" s="482" t="str">
        <f>IF(AND('6'!BI26=""),"",'6'!BI26)</f>
        <v/>
      </c>
      <c r="BJ22" s="482" t="str">
        <f>IF(AND('6'!BJ26=""),"",'6'!BJ26)</f>
        <v/>
      </c>
      <c r="BK22" s="482" t="str">
        <f>IF(AND('6'!BK26=""),"",'6'!BK26)</f>
        <v/>
      </c>
      <c r="BL22" s="482" t="str">
        <f>IF(AND('6'!BL26=""),"",'6'!BL26)</f>
        <v/>
      </c>
      <c r="BM22" s="482">
        <f>IF(AND('6'!BM26=""),"",'6'!BM26)</f>
        <v>25</v>
      </c>
      <c r="BN22" s="482" t="str">
        <f>IF(AND('6'!BN26=""),"",'6'!BN26)</f>
        <v/>
      </c>
      <c r="BO22" s="482" t="str">
        <f>IF(AND('6'!BO26=""),"",'6'!BO26)</f>
        <v/>
      </c>
      <c r="BP22" s="482" t="str">
        <f>IF(AND('6'!BP26=""),"",'6'!BP26)</f>
        <v/>
      </c>
      <c r="BQ22" s="482">
        <f>IF(AND('6'!BQ26=""),"",'6'!BQ26)</f>
        <v>7</v>
      </c>
      <c r="BR22" s="482" t="str">
        <f>IF(AND('6'!BR26=""),"",'6'!BR26)</f>
        <v/>
      </c>
      <c r="BS22" s="482" t="str">
        <f>IF(AND('6'!BS26=""),"",'6'!BS26)</f>
        <v/>
      </c>
      <c r="BT22" s="482" t="str">
        <f>IF(AND('6'!BT26=""),"",'6'!BT26)</f>
        <v/>
      </c>
      <c r="BU22" s="482">
        <f>IF(AND('6'!BU26=""),"",'6'!BU26)</f>
        <v>40</v>
      </c>
      <c r="BV22" s="482" t="str">
        <f>IF(AND('6'!BV26=""),"",'6'!BV26)</f>
        <v/>
      </c>
      <c r="BW22" s="482" t="str">
        <f>IF(AND('6'!BW26=""),"",'6'!BW26)</f>
        <v/>
      </c>
      <c r="BX22" s="482" t="str">
        <f>IF(AND('6'!BX26=""),"",'6'!BX26)</f>
        <v/>
      </c>
      <c r="BY22" s="482" t="str">
        <f>IF(AND('6'!BY26=""),"",'6'!BY26)</f>
        <v/>
      </c>
      <c r="BZ22" s="482" t="str">
        <f>IF(AND('6'!BZ26=""),"",'6'!BZ26)</f>
        <v/>
      </c>
      <c r="CA22" s="482" t="str">
        <f>IF(AND('6'!CA26=""),"",'6'!CA26)</f>
        <v/>
      </c>
      <c r="CB22" s="482" t="str">
        <f>IF(AND('6'!CB26=""),"",'6'!CB26)</f>
        <v/>
      </c>
      <c r="CC22" s="482" t="str">
        <f>IF(AND('6'!CC26=""),"",'6'!CC26)</f>
        <v>C</v>
      </c>
      <c r="CD22" s="482">
        <f>IF(AND('6'!CD26=""),"",'6'!CD26)</f>
        <v>7</v>
      </c>
      <c r="CE22" s="482" t="str">
        <f>IF(AND('6'!CE26=""),"",'6'!CE26)</f>
        <v/>
      </c>
      <c r="CF22" s="482" t="str">
        <f>IF(AND('6'!CF26=""),"",'6'!CF26)</f>
        <v/>
      </c>
      <c r="CG22" s="482" t="str">
        <f>IF(AND('6'!CG26=""),"",'6'!CG26)</f>
        <v/>
      </c>
      <c r="CH22" s="482" t="str">
        <f>IF(AND('6'!CH26=""),"",'6'!CH26)</f>
        <v/>
      </c>
      <c r="CI22" s="482" t="str">
        <f>IF(AND('6'!CI26=""),"",'6'!CI26)</f>
        <v/>
      </c>
      <c r="CJ22" s="482" t="str">
        <f>IF(AND('6'!CJ26=""),"",'6'!CJ26)</f>
        <v/>
      </c>
      <c r="CK22" s="482" t="str">
        <f>IF(AND('6'!CK26=""),"",'6'!CK26)</f>
        <v/>
      </c>
      <c r="CL22" s="482">
        <f>IF(AND('6'!CL26=""),"",'6'!CL26)</f>
        <v>25</v>
      </c>
      <c r="CM22" s="482" t="str">
        <f>IF(AND('6'!CM26=""),"",'6'!CM26)</f>
        <v/>
      </c>
      <c r="CN22" s="482" t="str">
        <f>IF(AND('6'!CN26=""),"",'6'!CN26)</f>
        <v/>
      </c>
      <c r="CO22" s="482" t="str">
        <f>IF(AND('6'!CO26=""),"",'6'!CO26)</f>
        <v/>
      </c>
      <c r="CP22" s="482">
        <f>IF(AND('6'!CP26=""),"",'6'!CP26)</f>
        <v>7</v>
      </c>
      <c r="CQ22" s="482" t="str">
        <f>IF(AND('6'!CQ26=""),"",'6'!CQ26)</f>
        <v/>
      </c>
      <c r="CR22" s="482" t="str">
        <f>IF(AND('6'!CR26=""),"",'6'!CR26)</f>
        <v/>
      </c>
      <c r="CS22" s="482" t="str">
        <f>IF(AND('6'!CS26=""),"",'6'!CS26)</f>
        <v/>
      </c>
      <c r="CT22" s="482">
        <f>IF(AND('6'!CT26=""),"",'6'!CT26)</f>
        <v>40</v>
      </c>
      <c r="CU22" s="482" t="str">
        <f>IF(AND('6'!CU26=""),"",'6'!CU26)</f>
        <v/>
      </c>
      <c r="CV22" s="482" t="str">
        <f>IF(AND('6'!CV26=""),"",'6'!CV26)</f>
        <v/>
      </c>
      <c r="CW22" s="482" t="str">
        <f>IF(AND('6'!CW26=""),"",'6'!CW26)</f>
        <v/>
      </c>
      <c r="CX22" s="482" t="str">
        <f>IF(AND('6'!CX26=""),"",'6'!CX26)</f>
        <v/>
      </c>
      <c r="CY22" s="482" t="str">
        <f>IF(AND('6'!CY26=""),"",'6'!CY26)</f>
        <v/>
      </c>
      <c r="CZ22" s="482" t="str">
        <f>IF(AND('6'!CZ26=""),"",'6'!CZ26)</f>
        <v/>
      </c>
      <c r="DA22" s="482" t="str">
        <f>IF(AND('6'!DA26=""),"",'6'!DA26)</f>
        <v/>
      </c>
      <c r="DB22" s="482" t="str">
        <f>IF(AND('6'!DB26=""),"",'6'!DB26)</f>
        <v>C</v>
      </c>
      <c r="DC22" s="482">
        <f>IF(AND('6'!DC26=""),"",'6'!DC26)</f>
        <v>7</v>
      </c>
      <c r="DD22" s="482" t="str">
        <f>IF(AND('6'!DD26=""),"",'6'!DD26)</f>
        <v/>
      </c>
      <c r="DE22" s="482" t="str">
        <f>IF(AND('6'!DE26=""),"",'6'!DE26)</f>
        <v/>
      </c>
      <c r="DF22" s="482" t="str">
        <f>IF(AND('6'!DF26=""),"",'6'!DF26)</f>
        <v/>
      </c>
      <c r="DG22" s="482" t="str">
        <f>IF(AND('6'!DG26=""),"",'6'!DG26)</f>
        <v/>
      </c>
      <c r="DH22" s="482" t="str">
        <f>IF(AND('6'!DH26=""),"",'6'!DH26)</f>
        <v/>
      </c>
      <c r="DI22" s="482" t="str">
        <f>IF(AND('6'!DI26=""),"",'6'!DI26)</f>
        <v/>
      </c>
      <c r="DJ22" s="482" t="str">
        <f>IF(AND('6'!DJ26=""),"",'6'!DJ26)</f>
        <v/>
      </c>
      <c r="DK22" s="482">
        <f>IF(AND('6'!DK26=""),"",'6'!DK26)</f>
        <v>25</v>
      </c>
      <c r="DL22" s="482" t="str">
        <f>IF(AND('6'!DL26=""),"",'6'!DL26)</f>
        <v/>
      </c>
      <c r="DM22" s="482" t="str">
        <f>IF(AND('6'!DM26=""),"",'6'!DM26)</f>
        <v/>
      </c>
      <c r="DN22" s="482" t="str">
        <f>IF(AND('6'!DN26=""),"",'6'!DN26)</f>
        <v/>
      </c>
      <c r="DO22" s="482">
        <f>IF(AND('6'!DO26=""),"",'6'!DO26)</f>
        <v>7</v>
      </c>
      <c r="DP22" s="482" t="str">
        <f>IF(AND('6'!DP26=""),"",'6'!DP26)</f>
        <v/>
      </c>
      <c r="DQ22" s="482" t="str">
        <f>IF(AND('6'!DQ26=""),"",'6'!DQ26)</f>
        <v/>
      </c>
      <c r="DR22" s="482" t="str">
        <f>IF(AND('6'!DR26=""),"",'6'!DR26)</f>
        <v/>
      </c>
      <c r="DS22" s="482">
        <f>IF(AND('6'!DS26=""),"",'6'!DS26)</f>
        <v>40</v>
      </c>
      <c r="DT22" s="482" t="str">
        <f>IF(AND('6'!DT26=""),"",'6'!DT26)</f>
        <v/>
      </c>
      <c r="DU22" s="482" t="str">
        <f>IF(AND('6'!DU26=""),"",'6'!DU26)</f>
        <v/>
      </c>
      <c r="DV22" s="482" t="str">
        <f>IF(AND('6'!DV26=""),"",'6'!DV26)</f>
        <v/>
      </c>
      <c r="DW22" s="482" t="str">
        <f>IF(AND('6'!DW26=""),"",'6'!DW26)</f>
        <v/>
      </c>
      <c r="DX22" s="482" t="str">
        <f>IF(AND('6'!DX26=""),"",'6'!DX26)</f>
        <v/>
      </c>
      <c r="DY22" s="482" t="str">
        <f>IF(AND('6'!DY26=""),"",'6'!DY26)</f>
        <v/>
      </c>
      <c r="DZ22" s="482" t="str">
        <f>IF(AND('6'!DZ26=""),"",'6'!DZ26)</f>
        <v/>
      </c>
      <c r="EA22" s="482" t="str">
        <f>IF(AND('6'!EA26=""),"",'6'!EA26)</f>
        <v>C</v>
      </c>
      <c r="EB22" s="482">
        <f>IF(AND('6'!EB26=""),"",'6'!EB26)</f>
        <v>7</v>
      </c>
      <c r="EC22" s="482" t="str">
        <f>IF(AND('6'!EC26=""),"",'6'!EC26)</f>
        <v/>
      </c>
      <c r="ED22" s="482" t="str">
        <f>IF(AND('6'!ED26=""),"",'6'!ED26)</f>
        <v/>
      </c>
      <c r="EE22" s="482" t="str">
        <f>IF(AND('6'!EE26=""),"",'6'!EE26)</f>
        <v/>
      </c>
      <c r="EF22" s="482" t="str">
        <f>IF(AND('6'!EF26=""),"",'6'!EF26)</f>
        <v/>
      </c>
      <c r="EG22" s="482" t="str">
        <f>IF(AND('6'!EG26=""),"",'6'!EG26)</f>
        <v/>
      </c>
      <c r="EH22" s="482" t="str">
        <f>IF(AND('6'!EH26=""),"",'6'!EH26)</f>
        <v/>
      </c>
      <c r="EI22" s="482" t="str">
        <f>IF(AND('6'!EI26=""),"",'6'!EI26)</f>
        <v/>
      </c>
      <c r="EJ22" s="482">
        <f>IF(AND('6'!EJ26=""),"",'6'!EJ26)</f>
        <v>25</v>
      </c>
      <c r="EK22" s="482" t="str">
        <f>IF(AND('6'!EK26=""),"",'6'!EK26)</f>
        <v/>
      </c>
      <c r="EL22" s="482" t="str">
        <f>IF(AND('6'!EL26=""),"",'6'!EL26)</f>
        <v/>
      </c>
      <c r="EM22" s="482" t="str">
        <f>IF(AND('6'!EM26=""),"",'6'!EM26)</f>
        <v/>
      </c>
      <c r="EN22" s="482">
        <f>IF(AND('6'!EN26=""),"",'6'!EN26)</f>
        <v>7</v>
      </c>
      <c r="EO22" s="482" t="str">
        <f>IF(AND('6'!EO26=""),"",'6'!EO26)</f>
        <v/>
      </c>
      <c r="EP22" s="482" t="str">
        <f>IF(AND('6'!EP26=""),"",'6'!EP26)</f>
        <v/>
      </c>
      <c r="EQ22" s="482" t="str">
        <f>IF(AND('6'!EQ26=""),"",'6'!EQ26)</f>
        <v/>
      </c>
      <c r="ER22" s="482">
        <f>IF(AND('6'!ER26=""),"",'6'!ER26)</f>
        <v>40</v>
      </c>
      <c r="ES22" s="482" t="str">
        <f>IF(AND('6'!ES26=""),"",'6'!ES26)</f>
        <v/>
      </c>
      <c r="ET22" s="482" t="str">
        <f>IF(AND('6'!ET26=""),"",'6'!ET26)</f>
        <v/>
      </c>
      <c r="EU22" s="482" t="str">
        <f>IF(AND('6'!EU26=""),"",'6'!EU26)</f>
        <v/>
      </c>
      <c r="EV22" s="482" t="str">
        <f>IF(AND('6'!EV26=""),"",'6'!EV26)</f>
        <v/>
      </c>
      <c r="EW22" s="482" t="str">
        <f>IF(AND('6'!EW26=""),"",'6'!EW26)</f>
        <v/>
      </c>
      <c r="EX22" s="482" t="str">
        <f>IF(AND('6'!EX26=""),"",'6'!EX26)</f>
        <v/>
      </c>
      <c r="EY22" s="482" t="str">
        <f>IF(AND('6'!EY26=""),"",'6'!EY26)</f>
        <v/>
      </c>
      <c r="EZ22" s="482">
        <f>IF(AND('6'!EZ26=""),"",'6'!EZ26)</f>
        <v>17</v>
      </c>
      <c r="FA22" s="482">
        <f>IF(AND('6'!FA26=""),"",'6'!FA26)</f>
        <v>17</v>
      </c>
      <c r="FB22" s="482">
        <f>IF(AND('6'!FB26=""),"",'6'!FB26)</f>
        <v>17</v>
      </c>
      <c r="FC22" s="482">
        <f>IF(AND('6'!FC26=""),"",'6'!FC26)</f>
        <v>18</v>
      </c>
      <c r="FD22" s="482">
        <f>IF(AND('6'!FD26=""),"",'6'!FD26)</f>
        <v>18</v>
      </c>
      <c r="FE22" s="482" t="str">
        <f>IF(AND('6'!FE26=""),"",'6'!FE26)</f>
        <v/>
      </c>
      <c r="FF22" s="482" t="str">
        <f>IF(AND('6'!FF26=""),"",'6'!FF26)</f>
        <v xml:space="preserve"> </v>
      </c>
      <c r="FG22" s="482">
        <f>IF(AND('6'!FG26=""),"",'6'!FG26)</f>
        <v>17</v>
      </c>
      <c r="FH22" s="482">
        <f>IF(AND('6'!FH26=""),"",'6'!FH26)</f>
        <v>17</v>
      </c>
      <c r="FI22" s="482">
        <f>IF(AND('6'!FI26=""),"",'6'!FI26)</f>
        <v>17</v>
      </c>
      <c r="FJ22" s="482">
        <f>IF(AND('6'!FJ26=""),"",'6'!FJ26)</f>
        <v>17</v>
      </c>
      <c r="FK22" s="482">
        <f>IF(AND('6'!FK26=""),"",'6'!FK26)</f>
        <v>17</v>
      </c>
      <c r="FL22" s="482" t="str">
        <f>IF(AND('6'!FL26=""),"",'6'!FL26)</f>
        <v/>
      </c>
      <c r="FM22" s="482" t="str">
        <f>IF(AND('6'!FM26=""),"",'6'!FM26)</f>
        <v xml:space="preserve"> </v>
      </c>
      <c r="FN22" s="482">
        <f>IF(AND('6'!FN26=""),"",'6'!FN26)</f>
        <v>18</v>
      </c>
      <c r="FO22" s="482">
        <f>IF(AND('6'!FO26=""),"",'6'!FO26)</f>
        <v>17</v>
      </c>
      <c r="FP22" s="482">
        <f>IF(AND('6'!FP26=""),"",'6'!FP26)</f>
        <v>18</v>
      </c>
      <c r="FQ22" s="482">
        <f>IF(AND('6'!FQ26=""),"",'6'!FQ26)</f>
        <v>17</v>
      </c>
      <c r="FR22" s="482">
        <f>IF(AND('6'!FR26=""),"",'6'!FR26)</f>
        <v>18</v>
      </c>
      <c r="FS22" s="482" t="str">
        <f>IF(AND('6'!FS26=""),"",'6'!FS26)</f>
        <v/>
      </c>
      <c r="FT22" s="482" t="str">
        <f>IF(AND('6'!FT26=""),"",'6'!FT26)</f>
        <v xml:space="preserve"> </v>
      </c>
      <c r="FU22" s="482" t="str">
        <f>IF(AND('6'!FV26=""),"",'6'!FV26)</f>
        <v>-</v>
      </c>
      <c r="FV22" s="482" t="str">
        <f>IF(AND('6'!FW26=""),"",'6'!FW26)</f>
        <v>-</v>
      </c>
      <c r="FW22" s="482" t="str">
        <f>IF(AND('6'!FX26=""),"",'6'!FX26)</f>
        <v>-</v>
      </c>
      <c r="FX22" s="482" t="str">
        <f>IF(AND('6'!FY26=""),"",'6'!FY26)</f>
        <v>-</v>
      </c>
      <c r="FY22" s="482" t="str">
        <f>IF(AND('6'!FZ26=""),"",'6'!FZ26)</f>
        <v>-</v>
      </c>
      <c r="FZ22" s="482" t="str">
        <f>IF(AND('6'!GA26=""),"",'6'!GA26)</f>
        <v>-</v>
      </c>
      <c r="GA22" s="482" t="str">
        <f>IF(AND('6'!GB26=""),"",'6'!GB26)</f>
        <v>-</v>
      </c>
      <c r="GB22" s="482" t="str">
        <f>IF(AND('6'!GC26=""),"",'6'!GC26)</f>
        <v>-</v>
      </c>
      <c r="GC22" s="482" t="str">
        <f>IF(AND('6'!GD26=""),"",'6'!GD26)</f>
        <v>-</v>
      </c>
      <c r="GD22" s="482" t="str">
        <f>IF(AND('6'!GE26=""),"",'6'!GE26)</f>
        <v>-</v>
      </c>
      <c r="GE22" s="482" t="str">
        <f>IF(AND('6'!GF26=""),"",'6'!GF26)</f>
        <v>-</v>
      </c>
      <c r="GF22" s="482" t="str">
        <f>IF(AND('6'!GG26=""),"",'6'!GG26)</f>
        <v>-</v>
      </c>
      <c r="GG22" s="482" t="str">
        <f>IF(AND('6'!GH26=""),"",IF(AND('6'!GH26="-"),"",'6'!GH26))</f>
        <v/>
      </c>
      <c r="GH22" s="50" t="str">
        <f>IF(AND(C22=""),"",VLOOKUP(B22,Register!$A$7:$CL$311,36,FALSE))</f>
        <v/>
      </c>
      <c r="GI22" s="483" t="str">
        <f>IF(AND('6'!GL26=""),"",'6'!GL26)</f>
        <v/>
      </c>
      <c r="GJ22" s="173" t="str">
        <f>IF(AND('6'!FU26=""),"",'6'!FU26)</f>
        <v>mRrh.kZ</v>
      </c>
      <c r="GK22" s="173"/>
      <c r="GL22" s="173"/>
    </row>
    <row r="23" spans="1:194" ht="21">
      <c r="A23" s="480">
        <v>15</v>
      </c>
      <c r="B23" s="481" t="str">
        <f>IF(AND('6'!B27=""),"",'6'!B27)</f>
        <v/>
      </c>
      <c r="C23" s="196" t="str">
        <f>IF(AND('6'!C27=""),"",'6'!C27)</f>
        <v/>
      </c>
      <c r="D23" s="196" t="str">
        <f>IF(AND('6'!D27=""),"",'6'!D27)</f>
        <v/>
      </c>
      <c r="E23" s="195" t="str">
        <f>IF(AND('6'!E27=""),"",'6'!E27)</f>
        <v/>
      </c>
      <c r="F23" s="482" t="str">
        <f>IF(AND('6'!F27=""),"",'6'!F27)</f>
        <v/>
      </c>
      <c r="G23" s="482" t="str">
        <f>IF(AND('6'!G27=""),"",'6'!G27)</f>
        <v/>
      </c>
      <c r="H23" s="482" t="str">
        <f>IF(AND('6'!H27=""),"",'6'!H27)</f>
        <v/>
      </c>
      <c r="I23" s="482" t="str">
        <f>IF(AND('6'!I27=""),"",'6'!I27)</f>
        <v/>
      </c>
      <c r="J23" s="482" t="str">
        <f>IF(AND('6'!J27=""),"",'6'!J27)</f>
        <v/>
      </c>
      <c r="K23" s="482" t="str">
        <f>IF(AND('6'!K27=""),"",'6'!K27)</f>
        <v/>
      </c>
      <c r="L23" s="482" t="str">
        <f>IF(AND('6'!L27=""),"",'6'!L27)</f>
        <v/>
      </c>
      <c r="M23" s="482" t="str">
        <f>IF(AND('6'!M27=""),"",'6'!M27)</f>
        <v/>
      </c>
      <c r="N23" s="482" t="str">
        <f>IF(AND('6'!N27=""),"",'6'!N27)</f>
        <v/>
      </c>
      <c r="O23" s="482" t="str">
        <f>IF(AND('6'!O27=""),"",'6'!O27)</f>
        <v/>
      </c>
      <c r="P23" s="482" t="str">
        <f>IF(AND('6'!P27=""),"",'6'!P27)</f>
        <v/>
      </c>
      <c r="Q23" s="482" t="str">
        <f>IF(AND('6'!Q27=""),"",'6'!Q27)</f>
        <v/>
      </c>
      <c r="R23" s="482" t="str">
        <f>IF(AND('6'!R27=""),"",'6'!R27)</f>
        <v/>
      </c>
      <c r="S23" s="482" t="str">
        <f>IF(AND('6'!S27=""),"",'6'!S27)</f>
        <v/>
      </c>
      <c r="T23" s="482" t="str">
        <f>IF(AND('6'!T27=""),"",'6'!T27)</f>
        <v/>
      </c>
      <c r="U23" s="482" t="str">
        <f>IF(AND('6'!U27=""),"",'6'!U27)</f>
        <v/>
      </c>
      <c r="V23" s="482" t="str">
        <f>IF(AND('6'!V27=""),"",'6'!V27)</f>
        <v/>
      </c>
      <c r="W23" s="482" t="str">
        <f>IF(AND('6'!W27=""),"",'6'!W27)</f>
        <v/>
      </c>
      <c r="X23" s="482" t="str">
        <f>IF(AND('6'!X27=""),"",'6'!X27)</f>
        <v/>
      </c>
      <c r="Y23" s="482" t="str">
        <f>IF(AND('6'!Y27=""),"",'6'!Y27)</f>
        <v/>
      </c>
      <c r="Z23" s="482" t="str">
        <f>IF(AND('6'!Z27=""),"",'6'!Z27)</f>
        <v/>
      </c>
      <c r="AA23" s="482" t="str">
        <f>IF(AND('6'!AA27=""),"",'6'!AA27)</f>
        <v/>
      </c>
      <c r="AB23" s="482" t="str">
        <f>IF(AND('6'!AB27=""),"",'6'!AB27)</f>
        <v/>
      </c>
      <c r="AC23" s="482" t="str">
        <f>IF(AND('6'!AC27=""),"",'6'!AC27)</f>
        <v/>
      </c>
      <c r="AD23" s="482" t="str">
        <f>IF(AND('6'!AD27=""),"",'6'!AD27)</f>
        <v/>
      </c>
      <c r="AE23" s="482" t="str">
        <f>IF(AND('6'!AE27=""),"",'6'!AE27)</f>
        <v>A</v>
      </c>
      <c r="AF23" s="482">
        <f>IF(AND('6'!AF27=""),"",'6'!AF27)</f>
        <v>10</v>
      </c>
      <c r="AG23" s="482" t="str">
        <f>IF(AND('6'!AG27=""),"",'6'!AG27)</f>
        <v/>
      </c>
      <c r="AH23" s="482" t="str">
        <f>IF(AND('6'!AH27=""),"",'6'!AH27)</f>
        <v/>
      </c>
      <c r="AI23" s="482" t="str">
        <f>IF(AND('6'!AI27=""),"",'6'!AI27)</f>
        <v/>
      </c>
      <c r="AJ23" s="482">
        <f>IF(AND('6'!AJ27=""),"",'6'!AJ27)</f>
        <v>7</v>
      </c>
      <c r="AK23" s="482" t="str">
        <f>IF(AND('6'!AK27=""),"",'6'!AK27)</f>
        <v/>
      </c>
      <c r="AL23" s="482" t="str">
        <f>IF(AND('6'!AL27=""),"",'6'!AL27)</f>
        <v/>
      </c>
      <c r="AM23" s="482" t="str">
        <f>IF(AND('6'!AM27=""),"",'6'!AM27)</f>
        <v/>
      </c>
      <c r="AN23" s="482">
        <f>IF(AND('6'!AN27=""),"",'6'!AN27)</f>
        <v>66</v>
      </c>
      <c r="AO23" s="482" t="str">
        <f>IF(AND('6'!AO27=""),"",'6'!AO27)</f>
        <v/>
      </c>
      <c r="AP23" s="482" t="str">
        <f>IF(AND('6'!AP27=""),"",'6'!AP27)</f>
        <v/>
      </c>
      <c r="AQ23" s="482" t="str">
        <f>IF(AND('6'!AQ27=""),"",'6'!AQ27)</f>
        <v/>
      </c>
      <c r="AR23" s="482">
        <f>IF(AND('6'!AR27=""),"",'6'!AR27)</f>
        <v>10</v>
      </c>
      <c r="AS23" s="482" t="str">
        <f>IF(AND('6'!AS27=""),"",'6'!AS27)</f>
        <v/>
      </c>
      <c r="AT23" s="482" t="str">
        <f>IF(AND('6'!AT27=""),"",'6'!AT27)</f>
        <v/>
      </c>
      <c r="AU23" s="482" t="str">
        <f>IF(AND('6'!AU27=""),"",'6'!AU27)</f>
        <v/>
      </c>
      <c r="AV23" s="482">
        <f>IF(AND('6'!AV27=""),"",'6'!AV27)</f>
        <v>97</v>
      </c>
      <c r="AW23" s="482" t="str">
        <f>IF(AND('6'!AW27=""),"",'6'!AW27)</f>
        <v/>
      </c>
      <c r="AX23" s="482" t="str">
        <f>IF(AND('6'!AX27=""),"",'6'!AX27)</f>
        <v/>
      </c>
      <c r="AY23" s="482" t="str">
        <f>IF(AND('6'!AY27=""),"",'6'!AY27)</f>
        <v/>
      </c>
      <c r="AZ23" s="482" t="str">
        <f>IF(AND('6'!AZ27=""),"",'6'!AZ27)</f>
        <v/>
      </c>
      <c r="BA23" s="482" t="str">
        <f>IF(AND('6'!BA27=""),"",'6'!BA27)</f>
        <v/>
      </c>
      <c r="BB23" s="482" t="str">
        <f>IF(AND('6'!BB27=""),"",'6'!BB27)</f>
        <v/>
      </c>
      <c r="BC23" s="482" t="str">
        <f>IF(AND('6'!BC27=""),"",'6'!BC27)</f>
        <v/>
      </c>
      <c r="BD23" s="482" t="str">
        <f>IF(AND('6'!BD27=""),"",'6'!BD27)</f>
        <v>A</v>
      </c>
      <c r="BE23" s="482">
        <f>IF(AND('6'!BE27=""),"",'6'!BE27)</f>
        <v>10</v>
      </c>
      <c r="BF23" s="482" t="str">
        <f>IF(AND('6'!BF27=""),"",'6'!BF27)</f>
        <v/>
      </c>
      <c r="BG23" s="482" t="str">
        <f>IF(AND('6'!BG27=""),"",'6'!BG27)</f>
        <v/>
      </c>
      <c r="BH23" s="482" t="str">
        <f>IF(AND('6'!BH27=""),"",'6'!BH27)</f>
        <v/>
      </c>
      <c r="BI23" s="482">
        <f>IF(AND('6'!BI27=""),"",'6'!BI27)</f>
        <v>7</v>
      </c>
      <c r="BJ23" s="482" t="str">
        <f>IF(AND('6'!BJ27=""),"",'6'!BJ27)</f>
        <v/>
      </c>
      <c r="BK23" s="482" t="str">
        <f>IF(AND('6'!BK27=""),"",'6'!BK27)</f>
        <v/>
      </c>
      <c r="BL23" s="482" t="str">
        <f>IF(AND('6'!BL27=""),"",'6'!BL27)</f>
        <v/>
      </c>
      <c r="BM23" s="482">
        <f>IF(AND('6'!BM27=""),"",'6'!BM27)</f>
        <v>66</v>
      </c>
      <c r="BN23" s="482" t="str">
        <f>IF(AND('6'!BN27=""),"",'6'!BN27)</f>
        <v/>
      </c>
      <c r="BO23" s="482" t="str">
        <f>IF(AND('6'!BO27=""),"",'6'!BO27)</f>
        <v/>
      </c>
      <c r="BP23" s="482" t="str">
        <f>IF(AND('6'!BP27=""),"",'6'!BP27)</f>
        <v/>
      </c>
      <c r="BQ23" s="482">
        <f>IF(AND('6'!BQ27=""),"",'6'!BQ27)</f>
        <v>10</v>
      </c>
      <c r="BR23" s="482" t="str">
        <f>IF(AND('6'!BR27=""),"",'6'!BR27)</f>
        <v/>
      </c>
      <c r="BS23" s="482" t="str">
        <f>IF(AND('6'!BS27=""),"",'6'!BS27)</f>
        <v/>
      </c>
      <c r="BT23" s="482" t="str">
        <f>IF(AND('6'!BT27=""),"",'6'!BT27)</f>
        <v/>
      </c>
      <c r="BU23" s="482">
        <f>IF(AND('6'!BU27=""),"",'6'!BU27)</f>
        <v>97</v>
      </c>
      <c r="BV23" s="482" t="str">
        <f>IF(AND('6'!BV27=""),"",'6'!BV27)</f>
        <v/>
      </c>
      <c r="BW23" s="482" t="str">
        <f>IF(AND('6'!BW27=""),"",'6'!BW27)</f>
        <v/>
      </c>
      <c r="BX23" s="482" t="str">
        <f>IF(AND('6'!BX27=""),"",'6'!BX27)</f>
        <v/>
      </c>
      <c r="BY23" s="482" t="str">
        <f>IF(AND('6'!BY27=""),"",'6'!BY27)</f>
        <v/>
      </c>
      <c r="BZ23" s="482" t="str">
        <f>IF(AND('6'!BZ27=""),"",'6'!BZ27)</f>
        <v/>
      </c>
      <c r="CA23" s="482" t="str">
        <f>IF(AND('6'!CA27=""),"",'6'!CA27)</f>
        <v/>
      </c>
      <c r="CB23" s="482" t="str">
        <f>IF(AND('6'!CB27=""),"",'6'!CB27)</f>
        <v/>
      </c>
      <c r="CC23" s="482" t="str">
        <f>IF(AND('6'!CC27=""),"",'6'!CC27)</f>
        <v>A</v>
      </c>
      <c r="CD23" s="482">
        <f>IF(AND('6'!CD27=""),"",'6'!CD27)</f>
        <v>10</v>
      </c>
      <c r="CE23" s="482" t="str">
        <f>IF(AND('6'!CE27=""),"",'6'!CE27)</f>
        <v/>
      </c>
      <c r="CF23" s="482" t="str">
        <f>IF(AND('6'!CF27=""),"",'6'!CF27)</f>
        <v/>
      </c>
      <c r="CG23" s="482" t="str">
        <f>IF(AND('6'!CG27=""),"",'6'!CG27)</f>
        <v/>
      </c>
      <c r="CH23" s="482">
        <f>IF(AND('6'!CH27=""),"",'6'!CH27)</f>
        <v>7</v>
      </c>
      <c r="CI23" s="482" t="str">
        <f>IF(AND('6'!CI27=""),"",'6'!CI27)</f>
        <v/>
      </c>
      <c r="CJ23" s="482" t="str">
        <f>IF(AND('6'!CJ27=""),"",'6'!CJ27)</f>
        <v/>
      </c>
      <c r="CK23" s="482" t="str">
        <f>IF(AND('6'!CK27=""),"",'6'!CK27)</f>
        <v/>
      </c>
      <c r="CL23" s="482">
        <f>IF(AND('6'!CL27=""),"",'6'!CL27)</f>
        <v>66</v>
      </c>
      <c r="CM23" s="482" t="str">
        <f>IF(AND('6'!CM27=""),"",'6'!CM27)</f>
        <v/>
      </c>
      <c r="CN23" s="482" t="str">
        <f>IF(AND('6'!CN27=""),"",'6'!CN27)</f>
        <v/>
      </c>
      <c r="CO23" s="482" t="str">
        <f>IF(AND('6'!CO27=""),"",'6'!CO27)</f>
        <v/>
      </c>
      <c r="CP23" s="482">
        <f>IF(AND('6'!CP27=""),"",'6'!CP27)</f>
        <v>10</v>
      </c>
      <c r="CQ23" s="482" t="str">
        <f>IF(AND('6'!CQ27=""),"",'6'!CQ27)</f>
        <v/>
      </c>
      <c r="CR23" s="482" t="str">
        <f>IF(AND('6'!CR27=""),"",'6'!CR27)</f>
        <v/>
      </c>
      <c r="CS23" s="482" t="str">
        <f>IF(AND('6'!CS27=""),"",'6'!CS27)</f>
        <v/>
      </c>
      <c r="CT23" s="482">
        <f>IF(AND('6'!CT27=""),"",'6'!CT27)</f>
        <v>97</v>
      </c>
      <c r="CU23" s="482" t="str">
        <f>IF(AND('6'!CU27=""),"",'6'!CU27)</f>
        <v/>
      </c>
      <c r="CV23" s="482" t="str">
        <f>IF(AND('6'!CV27=""),"",'6'!CV27)</f>
        <v/>
      </c>
      <c r="CW23" s="482" t="str">
        <f>IF(AND('6'!CW27=""),"",'6'!CW27)</f>
        <v/>
      </c>
      <c r="CX23" s="482" t="str">
        <f>IF(AND('6'!CX27=""),"",'6'!CX27)</f>
        <v/>
      </c>
      <c r="CY23" s="482" t="str">
        <f>IF(AND('6'!CY27=""),"",'6'!CY27)</f>
        <v/>
      </c>
      <c r="CZ23" s="482" t="str">
        <f>IF(AND('6'!CZ27=""),"",'6'!CZ27)</f>
        <v/>
      </c>
      <c r="DA23" s="482" t="str">
        <f>IF(AND('6'!DA27=""),"",'6'!DA27)</f>
        <v/>
      </c>
      <c r="DB23" s="482" t="str">
        <f>IF(AND('6'!DB27=""),"",'6'!DB27)</f>
        <v>A</v>
      </c>
      <c r="DC23" s="482">
        <f>IF(AND('6'!DC27=""),"",'6'!DC27)</f>
        <v>10</v>
      </c>
      <c r="DD23" s="482" t="str">
        <f>IF(AND('6'!DD27=""),"",'6'!DD27)</f>
        <v/>
      </c>
      <c r="DE23" s="482" t="str">
        <f>IF(AND('6'!DE27=""),"",'6'!DE27)</f>
        <v/>
      </c>
      <c r="DF23" s="482" t="str">
        <f>IF(AND('6'!DF27=""),"",'6'!DF27)</f>
        <v/>
      </c>
      <c r="DG23" s="482">
        <f>IF(AND('6'!DG27=""),"",'6'!DG27)</f>
        <v>7</v>
      </c>
      <c r="DH23" s="482" t="str">
        <f>IF(AND('6'!DH27=""),"",'6'!DH27)</f>
        <v/>
      </c>
      <c r="DI23" s="482" t="str">
        <f>IF(AND('6'!DI27=""),"",'6'!DI27)</f>
        <v/>
      </c>
      <c r="DJ23" s="482" t="str">
        <f>IF(AND('6'!DJ27=""),"",'6'!DJ27)</f>
        <v/>
      </c>
      <c r="DK23" s="482">
        <f>IF(AND('6'!DK27=""),"",'6'!DK27)</f>
        <v>66</v>
      </c>
      <c r="DL23" s="482" t="str">
        <f>IF(AND('6'!DL27=""),"",'6'!DL27)</f>
        <v/>
      </c>
      <c r="DM23" s="482" t="str">
        <f>IF(AND('6'!DM27=""),"",'6'!DM27)</f>
        <v/>
      </c>
      <c r="DN23" s="482" t="str">
        <f>IF(AND('6'!DN27=""),"",'6'!DN27)</f>
        <v/>
      </c>
      <c r="DO23" s="482">
        <f>IF(AND('6'!DO27=""),"",'6'!DO27)</f>
        <v>10</v>
      </c>
      <c r="DP23" s="482" t="str">
        <f>IF(AND('6'!DP27=""),"",'6'!DP27)</f>
        <v/>
      </c>
      <c r="DQ23" s="482" t="str">
        <f>IF(AND('6'!DQ27=""),"",'6'!DQ27)</f>
        <v/>
      </c>
      <c r="DR23" s="482" t="str">
        <f>IF(AND('6'!DR27=""),"",'6'!DR27)</f>
        <v/>
      </c>
      <c r="DS23" s="482">
        <f>IF(AND('6'!DS27=""),"",'6'!DS27)</f>
        <v>97</v>
      </c>
      <c r="DT23" s="482" t="str">
        <f>IF(AND('6'!DT27=""),"",'6'!DT27)</f>
        <v/>
      </c>
      <c r="DU23" s="482" t="str">
        <f>IF(AND('6'!DU27=""),"",'6'!DU27)</f>
        <v/>
      </c>
      <c r="DV23" s="482" t="str">
        <f>IF(AND('6'!DV27=""),"",'6'!DV27)</f>
        <v/>
      </c>
      <c r="DW23" s="482" t="str">
        <f>IF(AND('6'!DW27=""),"",'6'!DW27)</f>
        <v/>
      </c>
      <c r="DX23" s="482" t="str">
        <f>IF(AND('6'!DX27=""),"",'6'!DX27)</f>
        <v/>
      </c>
      <c r="DY23" s="482" t="str">
        <f>IF(AND('6'!DY27=""),"",'6'!DY27)</f>
        <v/>
      </c>
      <c r="DZ23" s="482" t="str">
        <f>IF(AND('6'!DZ27=""),"",'6'!DZ27)</f>
        <v/>
      </c>
      <c r="EA23" s="482" t="str">
        <f>IF(AND('6'!EA27=""),"",'6'!EA27)</f>
        <v>A</v>
      </c>
      <c r="EB23" s="482">
        <f>IF(AND('6'!EB27=""),"",'6'!EB27)</f>
        <v>10</v>
      </c>
      <c r="EC23" s="482" t="str">
        <f>IF(AND('6'!EC27=""),"",'6'!EC27)</f>
        <v/>
      </c>
      <c r="ED23" s="482" t="str">
        <f>IF(AND('6'!ED27=""),"",'6'!ED27)</f>
        <v/>
      </c>
      <c r="EE23" s="482" t="str">
        <f>IF(AND('6'!EE27=""),"",'6'!EE27)</f>
        <v/>
      </c>
      <c r="EF23" s="482">
        <f>IF(AND('6'!EF27=""),"",'6'!EF27)</f>
        <v>7</v>
      </c>
      <c r="EG23" s="482" t="str">
        <f>IF(AND('6'!EG27=""),"",'6'!EG27)</f>
        <v/>
      </c>
      <c r="EH23" s="482" t="str">
        <f>IF(AND('6'!EH27=""),"",'6'!EH27)</f>
        <v/>
      </c>
      <c r="EI23" s="482" t="str">
        <f>IF(AND('6'!EI27=""),"",'6'!EI27)</f>
        <v/>
      </c>
      <c r="EJ23" s="482">
        <f>IF(AND('6'!EJ27=""),"",'6'!EJ27)</f>
        <v>66</v>
      </c>
      <c r="EK23" s="482" t="str">
        <f>IF(AND('6'!EK27=""),"",'6'!EK27)</f>
        <v/>
      </c>
      <c r="EL23" s="482" t="str">
        <f>IF(AND('6'!EL27=""),"",'6'!EL27)</f>
        <v/>
      </c>
      <c r="EM23" s="482" t="str">
        <f>IF(AND('6'!EM27=""),"",'6'!EM27)</f>
        <v/>
      </c>
      <c r="EN23" s="482">
        <f>IF(AND('6'!EN27=""),"",'6'!EN27)</f>
        <v>10</v>
      </c>
      <c r="EO23" s="482" t="str">
        <f>IF(AND('6'!EO27=""),"",'6'!EO27)</f>
        <v/>
      </c>
      <c r="EP23" s="482" t="str">
        <f>IF(AND('6'!EP27=""),"",'6'!EP27)</f>
        <v/>
      </c>
      <c r="EQ23" s="482" t="str">
        <f>IF(AND('6'!EQ27=""),"",'6'!EQ27)</f>
        <v/>
      </c>
      <c r="ER23" s="482">
        <f>IF(AND('6'!ER27=""),"",'6'!ER27)</f>
        <v>97</v>
      </c>
      <c r="ES23" s="482" t="str">
        <f>IF(AND('6'!ES27=""),"",'6'!ES27)</f>
        <v/>
      </c>
      <c r="ET23" s="482" t="str">
        <f>IF(AND('6'!ET27=""),"",'6'!ET27)</f>
        <v/>
      </c>
      <c r="EU23" s="482" t="str">
        <f>IF(AND('6'!EU27=""),"",'6'!EU27)</f>
        <v/>
      </c>
      <c r="EV23" s="482" t="str">
        <f>IF(AND('6'!EV27=""),"",'6'!EV27)</f>
        <v/>
      </c>
      <c r="EW23" s="482" t="str">
        <f>IF(AND('6'!EW27=""),"",'6'!EW27)</f>
        <v/>
      </c>
      <c r="EX23" s="482" t="str">
        <f>IF(AND('6'!EX27=""),"",'6'!EX27)</f>
        <v/>
      </c>
      <c r="EY23" s="482" t="str">
        <f>IF(AND('6'!EY27=""),"",'6'!EY27)</f>
        <v/>
      </c>
      <c r="EZ23" s="482">
        <f>IF(AND('6'!EZ27=""),"",'6'!EZ27)</f>
        <v>19</v>
      </c>
      <c r="FA23" s="482">
        <f>IF(AND('6'!FA27=""),"",'6'!FA27)</f>
        <v>19</v>
      </c>
      <c r="FB23" s="482">
        <f>IF(AND('6'!FB27=""),"",'6'!FB27)</f>
        <v>19</v>
      </c>
      <c r="FC23" s="482">
        <f>IF(AND('6'!FC27=""),"",'6'!FC27)</f>
        <v>19</v>
      </c>
      <c r="FD23" s="482">
        <f>IF(AND('6'!FD27=""),"",'6'!FD27)</f>
        <v>19</v>
      </c>
      <c r="FE23" s="482" t="str">
        <f>IF(AND('6'!FE27=""),"",'6'!FE27)</f>
        <v/>
      </c>
      <c r="FF23" s="482" t="str">
        <f>IF(AND('6'!FF27=""),"",'6'!FF27)</f>
        <v xml:space="preserve"> </v>
      </c>
      <c r="FG23" s="482">
        <f>IF(AND('6'!FG27=""),"",'6'!FG27)</f>
        <v>19</v>
      </c>
      <c r="FH23" s="482">
        <f>IF(AND('6'!FH27=""),"",'6'!FH27)</f>
        <v>19</v>
      </c>
      <c r="FI23" s="482">
        <f>IF(AND('6'!FI27=""),"",'6'!FI27)</f>
        <v>19</v>
      </c>
      <c r="FJ23" s="482">
        <f>IF(AND('6'!FJ27=""),"",'6'!FJ27)</f>
        <v>19</v>
      </c>
      <c r="FK23" s="482">
        <f>IF(AND('6'!FK27=""),"",'6'!FK27)</f>
        <v>19</v>
      </c>
      <c r="FL23" s="482" t="str">
        <f>IF(AND('6'!FL27=""),"",'6'!FL27)</f>
        <v/>
      </c>
      <c r="FM23" s="482" t="str">
        <f>IF(AND('6'!FM27=""),"",'6'!FM27)</f>
        <v xml:space="preserve"> </v>
      </c>
      <c r="FN23" s="482">
        <f>IF(AND('6'!FN27=""),"",'6'!FN27)</f>
        <v>18</v>
      </c>
      <c r="FO23" s="482">
        <f>IF(AND('6'!FO27=""),"",'6'!FO27)</f>
        <v>19</v>
      </c>
      <c r="FP23" s="482">
        <f>IF(AND('6'!FP27=""),"",'6'!FP27)</f>
        <v>19</v>
      </c>
      <c r="FQ23" s="482">
        <f>IF(AND('6'!FQ27=""),"",'6'!FQ27)</f>
        <v>19</v>
      </c>
      <c r="FR23" s="482">
        <f>IF(AND('6'!FR27=""),"",'6'!FR27)</f>
        <v>19</v>
      </c>
      <c r="FS23" s="482" t="str">
        <f>IF(AND('6'!FS27=""),"",'6'!FS27)</f>
        <v/>
      </c>
      <c r="FT23" s="482" t="str">
        <f>IF(AND('6'!FT27=""),"",'6'!FT27)</f>
        <v xml:space="preserve"> </v>
      </c>
      <c r="FU23" s="482" t="str">
        <f>IF(AND('6'!FV27=""),"",'6'!FV27)</f>
        <v>-</v>
      </c>
      <c r="FV23" s="482" t="str">
        <f>IF(AND('6'!FW27=""),"",'6'!FW27)</f>
        <v>-</v>
      </c>
      <c r="FW23" s="482" t="str">
        <f>IF(AND('6'!FX27=""),"",'6'!FX27)</f>
        <v>-</v>
      </c>
      <c r="FX23" s="482" t="str">
        <f>IF(AND('6'!FY27=""),"",'6'!FY27)</f>
        <v>-</v>
      </c>
      <c r="FY23" s="482" t="str">
        <f>IF(AND('6'!FZ27=""),"",'6'!FZ27)</f>
        <v>-</v>
      </c>
      <c r="FZ23" s="482" t="str">
        <f>IF(AND('6'!GA27=""),"",'6'!GA27)</f>
        <v>-</v>
      </c>
      <c r="GA23" s="482" t="str">
        <f>IF(AND('6'!GB27=""),"",'6'!GB27)</f>
        <v>-</v>
      </c>
      <c r="GB23" s="482" t="str">
        <f>IF(AND('6'!GC27=""),"",'6'!GC27)</f>
        <v>-</v>
      </c>
      <c r="GC23" s="482" t="str">
        <f>IF(AND('6'!GD27=""),"",'6'!GD27)</f>
        <v>-</v>
      </c>
      <c r="GD23" s="482" t="str">
        <f>IF(AND('6'!GE27=""),"",'6'!GE27)</f>
        <v>-</v>
      </c>
      <c r="GE23" s="482" t="str">
        <f>IF(AND('6'!GF27=""),"",'6'!GF27)</f>
        <v>-</v>
      </c>
      <c r="GF23" s="482" t="str">
        <f>IF(AND('6'!GG27=""),"",'6'!GG27)</f>
        <v>-</v>
      </c>
      <c r="GG23" s="482" t="str">
        <f>IF(AND('6'!GH27=""),"",IF(AND('6'!GH27="-"),"",'6'!GH27))</f>
        <v/>
      </c>
      <c r="GH23" s="50" t="str">
        <f>IF(AND(C23=""),"",VLOOKUP(B23,Register!$A$7:$CL$311,36,FALSE))</f>
        <v/>
      </c>
      <c r="GI23" s="483" t="str">
        <f>IF(AND('6'!GL27=""),"",'6'!GL27)</f>
        <v/>
      </c>
      <c r="GJ23" s="173" t="str">
        <f>IF(AND('6'!FU27=""),"",'6'!FU27)</f>
        <v>mRrh.kZ</v>
      </c>
      <c r="GK23" s="173"/>
      <c r="GL23" s="173"/>
    </row>
    <row r="24" spans="1:194" ht="21">
      <c r="A24" s="480">
        <v>16</v>
      </c>
      <c r="B24" s="481" t="str">
        <f>IF(AND('6'!B28=""),"",'6'!B28)</f>
        <v/>
      </c>
      <c r="C24" s="196" t="str">
        <f>IF(AND('6'!C28=""),"",'6'!C28)</f>
        <v/>
      </c>
      <c r="D24" s="196" t="str">
        <f>IF(AND('6'!D28=""),"",'6'!D28)</f>
        <v/>
      </c>
      <c r="E24" s="195" t="str">
        <f>IF(AND('6'!E28=""),"",'6'!E28)</f>
        <v/>
      </c>
      <c r="F24" s="482" t="str">
        <f>IF(AND('6'!F28=""),"",'6'!F28)</f>
        <v/>
      </c>
      <c r="G24" s="482" t="str">
        <f>IF(AND('6'!G28=""),"",'6'!G28)</f>
        <v/>
      </c>
      <c r="H24" s="482" t="str">
        <f>IF(AND('6'!H28=""),"",'6'!H28)</f>
        <v/>
      </c>
      <c r="I24" s="482" t="str">
        <f>IF(AND('6'!I28=""),"",'6'!I28)</f>
        <v/>
      </c>
      <c r="J24" s="482" t="str">
        <f>IF(AND('6'!J28=""),"",'6'!J28)</f>
        <v/>
      </c>
      <c r="K24" s="482" t="str">
        <f>IF(AND('6'!K28=""),"",'6'!K28)</f>
        <v/>
      </c>
      <c r="L24" s="482" t="str">
        <f>IF(AND('6'!L28=""),"",'6'!L28)</f>
        <v/>
      </c>
      <c r="M24" s="482" t="str">
        <f>IF(AND('6'!M28=""),"",'6'!M28)</f>
        <v/>
      </c>
      <c r="N24" s="482" t="str">
        <f>IF(AND('6'!N28=""),"",'6'!N28)</f>
        <v/>
      </c>
      <c r="O24" s="482" t="str">
        <f>IF(AND('6'!O28=""),"",'6'!O28)</f>
        <v/>
      </c>
      <c r="P24" s="482" t="str">
        <f>IF(AND('6'!P28=""),"",'6'!P28)</f>
        <v/>
      </c>
      <c r="Q24" s="482" t="str">
        <f>IF(AND('6'!Q28=""),"",'6'!Q28)</f>
        <v/>
      </c>
      <c r="R24" s="482" t="str">
        <f>IF(AND('6'!R28=""),"",'6'!R28)</f>
        <v/>
      </c>
      <c r="S24" s="482" t="str">
        <f>IF(AND('6'!S28=""),"",'6'!S28)</f>
        <v/>
      </c>
      <c r="T24" s="482" t="str">
        <f>IF(AND('6'!T28=""),"",'6'!T28)</f>
        <v/>
      </c>
      <c r="U24" s="482" t="str">
        <f>IF(AND('6'!U28=""),"",'6'!U28)</f>
        <v/>
      </c>
      <c r="V24" s="482" t="str">
        <f>IF(AND('6'!V28=""),"",'6'!V28)</f>
        <v/>
      </c>
      <c r="W24" s="482" t="str">
        <f>IF(AND('6'!W28=""),"",'6'!W28)</f>
        <v/>
      </c>
      <c r="X24" s="482" t="str">
        <f>IF(AND('6'!X28=""),"",'6'!X28)</f>
        <v/>
      </c>
      <c r="Y24" s="482" t="str">
        <f>IF(AND('6'!Y28=""),"",'6'!Y28)</f>
        <v/>
      </c>
      <c r="Z24" s="482" t="str">
        <f>IF(AND('6'!Z28=""),"",'6'!Z28)</f>
        <v/>
      </c>
      <c r="AA24" s="482" t="str">
        <f>IF(AND('6'!AA28=""),"",'6'!AA28)</f>
        <v/>
      </c>
      <c r="AB24" s="482" t="str">
        <f>IF(AND('6'!AB28=""),"",'6'!AB28)</f>
        <v/>
      </c>
      <c r="AC24" s="482" t="str">
        <f>IF(AND('6'!AC28=""),"",'6'!AC28)</f>
        <v/>
      </c>
      <c r="AD24" s="482" t="str">
        <f>IF(AND('6'!AD28=""),"",'6'!AD28)</f>
        <v/>
      </c>
      <c r="AE24" s="482" t="str">
        <f>IF(AND('6'!AE28=""),"",'6'!AE28)</f>
        <v>A</v>
      </c>
      <c r="AF24" s="482">
        <f>IF(AND('6'!AF28=""),"",'6'!AF28)</f>
        <v>10</v>
      </c>
      <c r="AG24" s="482" t="str">
        <f>IF(AND('6'!AG28=""),"",'6'!AG28)</f>
        <v/>
      </c>
      <c r="AH24" s="482" t="str">
        <f>IF(AND('6'!AH28=""),"",'6'!AH28)</f>
        <v/>
      </c>
      <c r="AI24" s="482" t="str">
        <f>IF(AND('6'!AI28=""),"",'6'!AI28)</f>
        <v/>
      </c>
      <c r="AJ24" s="482">
        <f>IF(AND('6'!AJ28=""),"",'6'!AJ28)</f>
        <v>10</v>
      </c>
      <c r="AK24" s="482" t="str">
        <f>IF(AND('6'!AK28=""),"",'6'!AK28)</f>
        <v/>
      </c>
      <c r="AL24" s="482" t="str">
        <f>IF(AND('6'!AL28=""),"",'6'!AL28)</f>
        <v/>
      </c>
      <c r="AM24" s="482" t="str">
        <f>IF(AND('6'!AM28=""),"",'6'!AM28)</f>
        <v/>
      </c>
      <c r="AN24" s="482">
        <f>IF(AND('6'!AN28=""),"",'6'!AN28)</f>
        <v>68</v>
      </c>
      <c r="AO24" s="482" t="str">
        <f>IF(AND('6'!AO28=""),"",'6'!AO28)</f>
        <v/>
      </c>
      <c r="AP24" s="482" t="str">
        <f>IF(AND('6'!AP28=""),"",'6'!AP28)</f>
        <v/>
      </c>
      <c r="AQ24" s="482" t="str">
        <f>IF(AND('6'!AQ28=""),"",'6'!AQ28)</f>
        <v/>
      </c>
      <c r="AR24" s="482">
        <f>IF(AND('6'!AR28=""),"",'6'!AR28)</f>
        <v>10</v>
      </c>
      <c r="AS24" s="482" t="str">
        <f>IF(AND('6'!AS28=""),"",'6'!AS28)</f>
        <v/>
      </c>
      <c r="AT24" s="482" t="str">
        <f>IF(AND('6'!AT28=""),"",'6'!AT28)</f>
        <v/>
      </c>
      <c r="AU24" s="482" t="str">
        <f>IF(AND('6'!AU28=""),"",'6'!AU28)</f>
        <v/>
      </c>
      <c r="AV24" s="482">
        <f>IF(AND('6'!AV28=""),"",'6'!AV28)</f>
        <v>98</v>
      </c>
      <c r="AW24" s="482" t="str">
        <f>IF(AND('6'!AW28=""),"",'6'!AW28)</f>
        <v/>
      </c>
      <c r="AX24" s="482" t="str">
        <f>IF(AND('6'!AX28=""),"",'6'!AX28)</f>
        <v/>
      </c>
      <c r="AY24" s="482" t="str">
        <f>IF(AND('6'!AY28=""),"",'6'!AY28)</f>
        <v/>
      </c>
      <c r="AZ24" s="482" t="str">
        <f>IF(AND('6'!AZ28=""),"",'6'!AZ28)</f>
        <v/>
      </c>
      <c r="BA24" s="482" t="str">
        <f>IF(AND('6'!BA28=""),"",'6'!BA28)</f>
        <v/>
      </c>
      <c r="BB24" s="482" t="str">
        <f>IF(AND('6'!BB28=""),"",'6'!BB28)</f>
        <v/>
      </c>
      <c r="BC24" s="482" t="str">
        <f>IF(AND('6'!BC28=""),"",'6'!BC28)</f>
        <v/>
      </c>
      <c r="BD24" s="482" t="str">
        <f>IF(AND('6'!BD28=""),"",'6'!BD28)</f>
        <v>A</v>
      </c>
      <c r="BE24" s="482">
        <f>IF(AND('6'!BE28=""),"",'6'!BE28)</f>
        <v>10</v>
      </c>
      <c r="BF24" s="482" t="str">
        <f>IF(AND('6'!BF28=""),"",'6'!BF28)</f>
        <v/>
      </c>
      <c r="BG24" s="482" t="str">
        <f>IF(AND('6'!BG28=""),"",'6'!BG28)</f>
        <v/>
      </c>
      <c r="BH24" s="482" t="str">
        <f>IF(AND('6'!BH28=""),"",'6'!BH28)</f>
        <v/>
      </c>
      <c r="BI24" s="482">
        <f>IF(AND('6'!BI28=""),"",'6'!BI28)</f>
        <v>10</v>
      </c>
      <c r="BJ24" s="482" t="str">
        <f>IF(AND('6'!BJ28=""),"",'6'!BJ28)</f>
        <v/>
      </c>
      <c r="BK24" s="482" t="str">
        <f>IF(AND('6'!BK28=""),"",'6'!BK28)</f>
        <v/>
      </c>
      <c r="BL24" s="482" t="str">
        <f>IF(AND('6'!BL28=""),"",'6'!BL28)</f>
        <v/>
      </c>
      <c r="BM24" s="482">
        <f>IF(AND('6'!BM28=""),"",'6'!BM28)</f>
        <v>68</v>
      </c>
      <c r="BN24" s="482" t="str">
        <f>IF(AND('6'!BN28=""),"",'6'!BN28)</f>
        <v/>
      </c>
      <c r="BO24" s="482" t="str">
        <f>IF(AND('6'!BO28=""),"",'6'!BO28)</f>
        <v/>
      </c>
      <c r="BP24" s="482" t="str">
        <f>IF(AND('6'!BP28=""),"",'6'!BP28)</f>
        <v/>
      </c>
      <c r="BQ24" s="482">
        <f>IF(AND('6'!BQ28=""),"",'6'!BQ28)</f>
        <v>10</v>
      </c>
      <c r="BR24" s="482" t="str">
        <f>IF(AND('6'!BR28=""),"",'6'!BR28)</f>
        <v/>
      </c>
      <c r="BS24" s="482" t="str">
        <f>IF(AND('6'!BS28=""),"",'6'!BS28)</f>
        <v/>
      </c>
      <c r="BT24" s="482" t="str">
        <f>IF(AND('6'!BT28=""),"",'6'!BT28)</f>
        <v/>
      </c>
      <c r="BU24" s="482">
        <f>IF(AND('6'!BU28=""),"",'6'!BU28)</f>
        <v>98</v>
      </c>
      <c r="BV24" s="482" t="str">
        <f>IF(AND('6'!BV28=""),"",'6'!BV28)</f>
        <v/>
      </c>
      <c r="BW24" s="482" t="str">
        <f>IF(AND('6'!BW28=""),"",'6'!BW28)</f>
        <v/>
      </c>
      <c r="BX24" s="482" t="str">
        <f>IF(AND('6'!BX28=""),"",'6'!BX28)</f>
        <v/>
      </c>
      <c r="BY24" s="482" t="str">
        <f>IF(AND('6'!BY28=""),"",'6'!BY28)</f>
        <v/>
      </c>
      <c r="BZ24" s="482" t="str">
        <f>IF(AND('6'!BZ28=""),"",'6'!BZ28)</f>
        <v/>
      </c>
      <c r="CA24" s="482" t="str">
        <f>IF(AND('6'!CA28=""),"",'6'!CA28)</f>
        <v/>
      </c>
      <c r="CB24" s="482" t="str">
        <f>IF(AND('6'!CB28=""),"",'6'!CB28)</f>
        <v/>
      </c>
      <c r="CC24" s="482" t="str">
        <f>IF(AND('6'!CC28=""),"",'6'!CC28)</f>
        <v>A</v>
      </c>
      <c r="CD24" s="482">
        <f>IF(AND('6'!CD28=""),"",'6'!CD28)</f>
        <v>10</v>
      </c>
      <c r="CE24" s="482" t="str">
        <f>IF(AND('6'!CE28=""),"",'6'!CE28)</f>
        <v/>
      </c>
      <c r="CF24" s="482" t="str">
        <f>IF(AND('6'!CF28=""),"",'6'!CF28)</f>
        <v/>
      </c>
      <c r="CG24" s="482" t="str">
        <f>IF(AND('6'!CG28=""),"",'6'!CG28)</f>
        <v/>
      </c>
      <c r="CH24" s="482">
        <f>IF(AND('6'!CH28=""),"",'6'!CH28)</f>
        <v>10</v>
      </c>
      <c r="CI24" s="482" t="str">
        <f>IF(AND('6'!CI28=""),"",'6'!CI28)</f>
        <v/>
      </c>
      <c r="CJ24" s="482" t="str">
        <f>IF(AND('6'!CJ28=""),"",'6'!CJ28)</f>
        <v/>
      </c>
      <c r="CK24" s="482" t="str">
        <f>IF(AND('6'!CK28=""),"",'6'!CK28)</f>
        <v/>
      </c>
      <c r="CL24" s="482">
        <f>IF(AND('6'!CL28=""),"",'6'!CL28)</f>
        <v>68</v>
      </c>
      <c r="CM24" s="482" t="str">
        <f>IF(AND('6'!CM28=""),"",'6'!CM28)</f>
        <v/>
      </c>
      <c r="CN24" s="482" t="str">
        <f>IF(AND('6'!CN28=""),"",'6'!CN28)</f>
        <v/>
      </c>
      <c r="CO24" s="482" t="str">
        <f>IF(AND('6'!CO28=""),"",'6'!CO28)</f>
        <v/>
      </c>
      <c r="CP24" s="482">
        <f>IF(AND('6'!CP28=""),"",'6'!CP28)</f>
        <v>10</v>
      </c>
      <c r="CQ24" s="482" t="str">
        <f>IF(AND('6'!CQ28=""),"",'6'!CQ28)</f>
        <v/>
      </c>
      <c r="CR24" s="482" t="str">
        <f>IF(AND('6'!CR28=""),"",'6'!CR28)</f>
        <v/>
      </c>
      <c r="CS24" s="482" t="str">
        <f>IF(AND('6'!CS28=""),"",'6'!CS28)</f>
        <v/>
      </c>
      <c r="CT24" s="482">
        <f>IF(AND('6'!CT28=""),"",'6'!CT28)</f>
        <v>98</v>
      </c>
      <c r="CU24" s="482" t="str">
        <f>IF(AND('6'!CU28=""),"",'6'!CU28)</f>
        <v/>
      </c>
      <c r="CV24" s="482" t="str">
        <f>IF(AND('6'!CV28=""),"",'6'!CV28)</f>
        <v/>
      </c>
      <c r="CW24" s="482" t="str">
        <f>IF(AND('6'!CW28=""),"",'6'!CW28)</f>
        <v/>
      </c>
      <c r="CX24" s="482" t="str">
        <f>IF(AND('6'!CX28=""),"",'6'!CX28)</f>
        <v/>
      </c>
      <c r="CY24" s="482" t="str">
        <f>IF(AND('6'!CY28=""),"",'6'!CY28)</f>
        <v/>
      </c>
      <c r="CZ24" s="482" t="str">
        <f>IF(AND('6'!CZ28=""),"",'6'!CZ28)</f>
        <v/>
      </c>
      <c r="DA24" s="482" t="str">
        <f>IF(AND('6'!DA28=""),"",'6'!DA28)</f>
        <v/>
      </c>
      <c r="DB24" s="482" t="str">
        <f>IF(AND('6'!DB28=""),"",'6'!DB28)</f>
        <v>A</v>
      </c>
      <c r="DC24" s="482">
        <f>IF(AND('6'!DC28=""),"",'6'!DC28)</f>
        <v>10</v>
      </c>
      <c r="DD24" s="482" t="str">
        <f>IF(AND('6'!DD28=""),"",'6'!DD28)</f>
        <v/>
      </c>
      <c r="DE24" s="482" t="str">
        <f>IF(AND('6'!DE28=""),"",'6'!DE28)</f>
        <v/>
      </c>
      <c r="DF24" s="482" t="str">
        <f>IF(AND('6'!DF28=""),"",'6'!DF28)</f>
        <v/>
      </c>
      <c r="DG24" s="482">
        <f>IF(AND('6'!DG28=""),"",'6'!DG28)</f>
        <v>10</v>
      </c>
      <c r="DH24" s="482" t="str">
        <f>IF(AND('6'!DH28=""),"",'6'!DH28)</f>
        <v/>
      </c>
      <c r="DI24" s="482" t="str">
        <f>IF(AND('6'!DI28=""),"",'6'!DI28)</f>
        <v/>
      </c>
      <c r="DJ24" s="482" t="str">
        <f>IF(AND('6'!DJ28=""),"",'6'!DJ28)</f>
        <v/>
      </c>
      <c r="DK24" s="482">
        <f>IF(AND('6'!DK28=""),"",'6'!DK28)</f>
        <v>68</v>
      </c>
      <c r="DL24" s="482" t="str">
        <f>IF(AND('6'!DL28=""),"",'6'!DL28)</f>
        <v/>
      </c>
      <c r="DM24" s="482" t="str">
        <f>IF(AND('6'!DM28=""),"",'6'!DM28)</f>
        <v/>
      </c>
      <c r="DN24" s="482" t="str">
        <f>IF(AND('6'!DN28=""),"",'6'!DN28)</f>
        <v/>
      </c>
      <c r="DO24" s="482">
        <f>IF(AND('6'!DO28=""),"",'6'!DO28)</f>
        <v>10</v>
      </c>
      <c r="DP24" s="482" t="str">
        <f>IF(AND('6'!DP28=""),"",'6'!DP28)</f>
        <v/>
      </c>
      <c r="DQ24" s="482" t="str">
        <f>IF(AND('6'!DQ28=""),"",'6'!DQ28)</f>
        <v/>
      </c>
      <c r="DR24" s="482" t="str">
        <f>IF(AND('6'!DR28=""),"",'6'!DR28)</f>
        <v/>
      </c>
      <c r="DS24" s="482">
        <f>IF(AND('6'!DS28=""),"",'6'!DS28)</f>
        <v>98</v>
      </c>
      <c r="DT24" s="482" t="str">
        <f>IF(AND('6'!DT28=""),"",'6'!DT28)</f>
        <v/>
      </c>
      <c r="DU24" s="482" t="str">
        <f>IF(AND('6'!DU28=""),"",'6'!DU28)</f>
        <v/>
      </c>
      <c r="DV24" s="482" t="str">
        <f>IF(AND('6'!DV28=""),"",'6'!DV28)</f>
        <v/>
      </c>
      <c r="DW24" s="482" t="str">
        <f>IF(AND('6'!DW28=""),"",'6'!DW28)</f>
        <v/>
      </c>
      <c r="DX24" s="482" t="str">
        <f>IF(AND('6'!DX28=""),"",'6'!DX28)</f>
        <v/>
      </c>
      <c r="DY24" s="482" t="str">
        <f>IF(AND('6'!DY28=""),"",'6'!DY28)</f>
        <v/>
      </c>
      <c r="DZ24" s="482" t="str">
        <f>IF(AND('6'!DZ28=""),"",'6'!DZ28)</f>
        <v/>
      </c>
      <c r="EA24" s="482" t="str">
        <f>IF(AND('6'!EA28=""),"",'6'!EA28)</f>
        <v>A</v>
      </c>
      <c r="EB24" s="482">
        <f>IF(AND('6'!EB28=""),"",'6'!EB28)</f>
        <v>10</v>
      </c>
      <c r="EC24" s="482" t="str">
        <f>IF(AND('6'!EC28=""),"",'6'!EC28)</f>
        <v/>
      </c>
      <c r="ED24" s="482" t="str">
        <f>IF(AND('6'!ED28=""),"",'6'!ED28)</f>
        <v/>
      </c>
      <c r="EE24" s="482" t="str">
        <f>IF(AND('6'!EE28=""),"",'6'!EE28)</f>
        <v/>
      </c>
      <c r="EF24" s="482">
        <f>IF(AND('6'!EF28=""),"",'6'!EF28)</f>
        <v>10</v>
      </c>
      <c r="EG24" s="482" t="str">
        <f>IF(AND('6'!EG28=""),"",'6'!EG28)</f>
        <v/>
      </c>
      <c r="EH24" s="482" t="str">
        <f>IF(AND('6'!EH28=""),"",'6'!EH28)</f>
        <v/>
      </c>
      <c r="EI24" s="482" t="str">
        <f>IF(AND('6'!EI28=""),"",'6'!EI28)</f>
        <v/>
      </c>
      <c r="EJ24" s="482">
        <f>IF(AND('6'!EJ28=""),"",'6'!EJ28)</f>
        <v>68</v>
      </c>
      <c r="EK24" s="482" t="str">
        <f>IF(AND('6'!EK28=""),"",'6'!EK28)</f>
        <v/>
      </c>
      <c r="EL24" s="482" t="str">
        <f>IF(AND('6'!EL28=""),"",'6'!EL28)</f>
        <v/>
      </c>
      <c r="EM24" s="482" t="str">
        <f>IF(AND('6'!EM28=""),"",'6'!EM28)</f>
        <v/>
      </c>
      <c r="EN24" s="482">
        <f>IF(AND('6'!EN28=""),"",'6'!EN28)</f>
        <v>10</v>
      </c>
      <c r="EO24" s="482" t="str">
        <f>IF(AND('6'!EO28=""),"",'6'!EO28)</f>
        <v/>
      </c>
      <c r="EP24" s="482" t="str">
        <f>IF(AND('6'!EP28=""),"",'6'!EP28)</f>
        <v/>
      </c>
      <c r="EQ24" s="482" t="str">
        <f>IF(AND('6'!EQ28=""),"",'6'!EQ28)</f>
        <v/>
      </c>
      <c r="ER24" s="482">
        <f>IF(AND('6'!ER28=""),"",'6'!ER28)</f>
        <v>98</v>
      </c>
      <c r="ES24" s="482" t="str">
        <f>IF(AND('6'!ES28=""),"",'6'!ES28)</f>
        <v/>
      </c>
      <c r="ET24" s="482" t="str">
        <f>IF(AND('6'!ET28=""),"",'6'!ET28)</f>
        <v/>
      </c>
      <c r="EU24" s="482" t="str">
        <f>IF(AND('6'!EU28=""),"",'6'!EU28)</f>
        <v/>
      </c>
      <c r="EV24" s="482" t="str">
        <f>IF(AND('6'!EV28=""),"",'6'!EV28)</f>
        <v/>
      </c>
      <c r="EW24" s="482" t="str">
        <f>IF(AND('6'!EW28=""),"",'6'!EW28)</f>
        <v/>
      </c>
      <c r="EX24" s="482" t="str">
        <f>IF(AND('6'!EX28=""),"",'6'!EX28)</f>
        <v/>
      </c>
      <c r="EY24" s="482" t="str">
        <f>IF(AND('6'!EY28=""),"",'6'!EY28)</f>
        <v/>
      </c>
      <c r="EZ24" s="482">
        <f>IF(AND('6'!EZ28=""),"",'6'!EZ28)</f>
        <v>19</v>
      </c>
      <c r="FA24" s="482">
        <f>IF(AND('6'!FA28=""),"",'6'!FA28)</f>
        <v>19</v>
      </c>
      <c r="FB24" s="482">
        <f>IF(AND('6'!FB28=""),"",'6'!FB28)</f>
        <v>19</v>
      </c>
      <c r="FC24" s="482">
        <f>IF(AND('6'!FC28=""),"",'6'!FC28)</f>
        <v>19</v>
      </c>
      <c r="FD24" s="482">
        <f>IF(AND('6'!FD28=""),"",'6'!FD28)</f>
        <v>19</v>
      </c>
      <c r="FE24" s="482" t="str">
        <f>IF(AND('6'!FE28=""),"",'6'!FE28)</f>
        <v/>
      </c>
      <c r="FF24" s="482" t="str">
        <f>IF(AND('6'!FF28=""),"",'6'!FF28)</f>
        <v xml:space="preserve"> </v>
      </c>
      <c r="FG24" s="482">
        <f>IF(AND('6'!FG28=""),"",'6'!FG28)</f>
        <v>18</v>
      </c>
      <c r="FH24" s="482">
        <f>IF(AND('6'!FH28=""),"",'6'!FH28)</f>
        <v>19</v>
      </c>
      <c r="FI24" s="482">
        <f>IF(AND('6'!FI28=""),"",'6'!FI28)</f>
        <v>19</v>
      </c>
      <c r="FJ24" s="482">
        <f>IF(AND('6'!FJ28=""),"",'6'!FJ28)</f>
        <v>19</v>
      </c>
      <c r="FK24" s="482">
        <f>IF(AND('6'!FK28=""),"",'6'!FK28)</f>
        <v>19</v>
      </c>
      <c r="FL24" s="482" t="str">
        <f>IF(AND('6'!FL28=""),"",'6'!FL28)</f>
        <v/>
      </c>
      <c r="FM24" s="482" t="str">
        <f>IF(AND('6'!FM28=""),"",'6'!FM28)</f>
        <v xml:space="preserve"> </v>
      </c>
      <c r="FN24" s="482">
        <f>IF(AND('6'!FN28=""),"",'6'!FN28)</f>
        <v>19</v>
      </c>
      <c r="FO24" s="482">
        <f>IF(AND('6'!FO28=""),"",'6'!FO28)</f>
        <v>19</v>
      </c>
      <c r="FP24" s="482">
        <f>IF(AND('6'!FP28=""),"",'6'!FP28)</f>
        <v>19</v>
      </c>
      <c r="FQ24" s="482">
        <f>IF(AND('6'!FQ28=""),"",'6'!FQ28)</f>
        <v>19</v>
      </c>
      <c r="FR24" s="482">
        <f>IF(AND('6'!FR28=""),"",'6'!FR28)</f>
        <v>19</v>
      </c>
      <c r="FS24" s="482" t="str">
        <f>IF(AND('6'!FS28=""),"",'6'!FS28)</f>
        <v/>
      </c>
      <c r="FT24" s="482" t="str">
        <f>IF(AND('6'!FT28=""),"",'6'!FT28)</f>
        <v xml:space="preserve"> </v>
      </c>
      <c r="FU24" s="482" t="str">
        <f>IF(AND('6'!FV28=""),"",'6'!FV28)</f>
        <v>-</v>
      </c>
      <c r="FV24" s="482" t="str">
        <f>IF(AND('6'!FW28=""),"",'6'!FW28)</f>
        <v>-</v>
      </c>
      <c r="FW24" s="482" t="str">
        <f>IF(AND('6'!FX28=""),"",'6'!FX28)</f>
        <v>-</v>
      </c>
      <c r="FX24" s="482" t="str">
        <f>IF(AND('6'!FY28=""),"",'6'!FY28)</f>
        <v>-</v>
      </c>
      <c r="FY24" s="482" t="str">
        <f>IF(AND('6'!FZ28=""),"",'6'!FZ28)</f>
        <v>-</v>
      </c>
      <c r="FZ24" s="482" t="str">
        <f>IF(AND('6'!GA28=""),"",'6'!GA28)</f>
        <v>-</v>
      </c>
      <c r="GA24" s="482" t="str">
        <f>IF(AND('6'!GB28=""),"",'6'!GB28)</f>
        <v>-</v>
      </c>
      <c r="GB24" s="482" t="str">
        <f>IF(AND('6'!GC28=""),"",'6'!GC28)</f>
        <v>-</v>
      </c>
      <c r="GC24" s="482" t="str">
        <f>IF(AND('6'!GD28=""),"",'6'!GD28)</f>
        <v>-</v>
      </c>
      <c r="GD24" s="482" t="str">
        <f>IF(AND('6'!GE28=""),"",'6'!GE28)</f>
        <v>-</v>
      </c>
      <c r="GE24" s="482" t="str">
        <f>IF(AND('6'!GF28=""),"",'6'!GF28)</f>
        <v>-</v>
      </c>
      <c r="GF24" s="482" t="str">
        <f>IF(AND('6'!GG28=""),"",'6'!GG28)</f>
        <v>-</v>
      </c>
      <c r="GG24" s="482" t="str">
        <f>IF(AND('6'!GH28=""),"",IF(AND('6'!GH28="-"),"",'6'!GH28))</f>
        <v/>
      </c>
      <c r="GH24" s="50" t="str">
        <f>IF(AND(C24=""),"",VLOOKUP(B24,Register!$A$7:$CL$311,36,FALSE))</f>
        <v/>
      </c>
      <c r="GI24" s="483" t="str">
        <f>IF(AND('6'!GL28=""),"",'6'!GL28)</f>
        <v/>
      </c>
      <c r="GJ24" s="173" t="str">
        <f>IF(AND('6'!FU28=""),"",'6'!FU28)</f>
        <v>mRrh.kZ</v>
      </c>
      <c r="GK24" s="173"/>
      <c r="GL24" s="173"/>
    </row>
    <row r="25" spans="1:194" ht="21">
      <c r="A25" s="480">
        <v>17</v>
      </c>
      <c r="B25" s="481" t="str">
        <f>IF(AND('6'!B29=""),"",'6'!B29)</f>
        <v/>
      </c>
      <c r="C25" s="196" t="str">
        <f>IF(AND('6'!C29=""),"",'6'!C29)</f>
        <v/>
      </c>
      <c r="D25" s="196" t="str">
        <f>IF(AND('6'!D29=""),"",'6'!D29)</f>
        <v/>
      </c>
      <c r="E25" s="195" t="str">
        <f>IF(AND('6'!E29=""),"",'6'!E29)</f>
        <v/>
      </c>
      <c r="F25" s="482" t="str">
        <f>IF(AND('6'!F29=""),"",'6'!F29)</f>
        <v/>
      </c>
      <c r="G25" s="482" t="str">
        <f>IF(AND('6'!G29=""),"",'6'!G29)</f>
        <v/>
      </c>
      <c r="H25" s="482" t="str">
        <f>IF(AND('6'!H29=""),"",'6'!H29)</f>
        <v/>
      </c>
      <c r="I25" s="482" t="str">
        <f>IF(AND('6'!I29=""),"",'6'!I29)</f>
        <v/>
      </c>
      <c r="J25" s="482" t="str">
        <f>IF(AND('6'!J29=""),"",'6'!J29)</f>
        <v/>
      </c>
      <c r="K25" s="482" t="str">
        <f>IF(AND('6'!K29=""),"",'6'!K29)</f>
        <v/>
      </c>
      <c r="L25" s="482" t="str">
        <f>IF(AND('6'!L29=""),"",'6'!L29)</f>
        <v/>
      </c>
      <c r="M25" s="482" t="str">
        <f>IF(AND('6'!M29=""),"",'6'!M29)</f>
        <v/>
      </c>
      <c r="N25" s="482" t="str">
        <f>IF(AND('6'!N29=""),"",'6'!N29)</f>
        <v/>
      </c>
      <c r="O25" s="482" t="str">
        <f>IF(AND('6'!O29=""),"",'6'!O29)</f>
        <v/>
      </c>
      <c r="P25" s="482" t="str">
        <f>IF(AND('6'!P29=""),"",'6'!P29)</f>
        <v/>
      </c>
      <c r="Q25" s="482" t="str">
        <f>IF(AND('6'!Q29=""),"",'6'!Q29)</f>
        <v/>
      </c>
      <c r="R25" s="482" t="str">
        <f>IF(AND('6'!R29=""),"",'6'!R29)</f>
        <v/>
      </c>
      <c r="S25" s="482" t="str">
        <f>IF(AND('6'!S29=""),"",'6'!S29)</f>
        <v/>
      </c>
      <c r="T25" s="482" t="str">
        <f>IF(AND('6'!T29=""),"",'6'!T29)</f>
        <v/>
      </c>
      <c r="U25" s="482" t="str">
        <f>IF(AND('6'!U29=""),"",'6'!U29)</f>
        <v/>
      </c>
      <c r="V25" s="482" t="str">
        <f>IF(AND('6'!V29=""),"",'6'!V29)</f>
        <v/>
      </c>
      <c r="W25" s="482" t="str">
        <f>IF(AND('6'!W29=""),"",'6'!W29)</f>
        <v/>
      </c>
      <c r="X25" s="482" t="str">
        <f>IF(AND('6'!X29=""),"",'6'!X29)</f>
        <v/>
      </c>
      <c r="Y25" s="482" t="str">
        <f>IF(AND('6'!Y29=""),"",'6'!Y29)</f>
        <v/>
      </c>
      <c r="Z25" s="482" t="str">
        <f>IF(AND('6'!Z29=""),"",'6'!Z29)</f>
        <v/>
      </c>
      <c r="AA25" s="482" t="str">
        <f>IF(AND('6'!AA29=""),"",'6'!AA29)</f>
        <v/>
      </c>
      <c r="AB25" s="482" t="str">
        <f>IF(AND('6'!AB29=""),"",'6'!AB29)</f>
        <v/>
      </c>
      <c r="AC25" s="482" t="str">
        <f>IF(AND('6'!AC29=""),"",'6'!AC29)</f>
        <v/>
      </c>
      <c r="AD25" s="482" t="str">
        <f>IF(AND('6'!AD29=""),"",'6'!AD29)</f>
        <v/>
      </c>
      <c r="AE25" s="482" t="str">
        <f>IF(AND('6'!AE29=""),"",'6'!AE29)</f>
        <v>B</v>
      </c>
      <c r="AF25" s="482">
        <f>IF(AND('6'!AF29=""),"",'6'!AF29)</f>
        <v>9</v>
      </c>
      <c r="AG25" s="482" t="str">
        <f>IF(AND('6'!AG29=""),"",'6'!AG29)</f>
        <v/>
      </c>
      <c r="AH25" s="482" t="str">
        <f>IF(AND('6'!AH29=""),"",'6'!AH29)</f>
        <v/>
      </c>
      <c r="AI25" s="482" t="str">
        <f>IF(AND('6'!AI29=""),"",'6'!AI29)</f>
        <v/>
      </c>
      <c r="AJ25" s="482">
        <f>IF(AND('6'!AJ29=""),"",'6'!AJ29)</f>
        <v>7</v>
      </c>
      <c r="AK25" s="482" t="str">
        <f>IF(AND('6'!AK29=""),"",'6'!AK29)</f>
        <v/>
      </c>
      <c r="AL25" s="482" t="str">
        <f>IF(AND('6'!AL29=""),"",'6'!AL29)</f>
        <v/>
      </c>
      <c r="AM25" s="482" t="str">
        <f>IF(AND('6'!AM29=""),"",'6'!AM29)</f>
        <v/>
      </c>
      <c r="AN25" s="482">
        <f>IF(AND('6'!AN29=""),"",'6'!AN29)</f>
        <v>31</v>
      </c>
      <c r="AO25" s="482" t="str">
        <f>IF(AND('6'!AO29=""),"",'6'!AO29)</f>
        <v/>
      </c>
      <c r="AP25" s="482" t="str">
        <f>IF(AND('6'!AP29=""),"",'6'!AP29)</f>
        <v/>
      </c>
      <c r="AQ25" s="482" t="str">
        <f>IF(AND('6'!AQ29=""),"",'6'!AQ29)</f>
        <v/>
      </c>
      <c r="AR25" s="482">
        <f>IF(AND('6'!AR29=""),"",'6'!AR29)</f>
        <v>9</v>
      </c>
      <c r="AS25" s="482" t="str">
        <f>IF(AND('6'!AS29=""),"",'6'!AS29)</f>
        <v/>
      </c>
      <c r="AT25" s="482" t="str">
        <f>IF(AND('6'!AT29=""),"",'6'!AT29)</f>
        <v/>
      </c>
      <c r="AU25" s="482" t="str">
        <f>IF(AND('6'!AU29=""),"",'6'!AU29)</f>
        <v/>
      </c>
      <c r="AV25" s="482">
        <f>IF(AND('6'!AV29=""),"",'6'!AV29)</f>
        <v>61</v>
      </c>
      <c r="AW25" s="482" t="str">
        <f>IF(AND('6'!AW29=""),"",'6'!AW29)</f>
        <v/>
      </c>
      <c r="AX25" s="482" t="str">
        <f>IF(AND('6'!AX29=""),"",'6'!AX29)</f>
        <v/>
      </c>
      <c r="AY25" s="482" t="str">
        <f>IF(AND('6'!AY29=""),"",'6'!AY29)</f>
        <v/>
      </c>
      <c r="AZ25" s="482" t="str">
        <f>IF(AND('6'!AZ29=""),"",'6'!AZ29)</f>
        <v/>
      </c>
      <c r="BA25" s="482" t="str">
        <f>IF(AND('6'!BA29=""),"",'6'!BA29)</f>
        <v/>
      </c>
      <c r="BB25" s="482" t="str">
        <f>IF(AND('6'!BB29=""),"",'6'!BB29)</f>
        <v/>
      </c>
      <c r="BC25" s="482" t="str">
        <f>IF(AND('6'!BC29=""),"",'6'!BC29)</f>
        <v/>
      </c>
      <c r="BD25" s="482" t="str">
        <f>IF(AND('6'!BD29=""),"",'6'!BD29)</f>
        <v>B</v>
      </c>
      <c r="BE25" s="482">
        <f>IF(AND('6'!BE29=""),"",'6'!BE29)</f>
        <v>9</v>
      </c>
      <c r="BF25" s="482" t="str">
        <f>IF(AND('6'!BF29=""),"",'6'!BF29)</f>
        <v/>
      </c>
      <c r="BG25" s="482" t="str">
        <f>IF(AND('6'!BG29=""),"",'6'!BG29)</f>
        <v/>
      </c>
      <c r="BH25" s="482" t="str">
        <f>IF(AND('6'!BH29=""),"",'6'!BH29)</f>
        <v/>
      </c>
      <c r="BI25" s="482">
        <f>IF(AND('6'!BI29=""),"",'6'!BI29)</f>
        <v>7</v>
      </c>
      <c r="BJ25" s="482" t="str">
        <f>IF(AND('6'!BJ29=""),"",'6'!BJ29)</f>
        <v/>
      </c>
      <c r="BK25" s="482" t="str">
        <f>IF(AND('6'!BK29=""),"",'6'!BK29)</f>
        <v/>
      </c>
      <c r="BL25" s="482" t="str">
        <f>IF(AND('6'!BL29=""),"",'6'!BL29)</f>
        <v/>
      </c>
      <c r="BM25" s="482">
        <f>IF(AND('6'!BM29=""),"",'6'!BM29)</f>
        <v>31</v>
      </c>
      <c r="BN25" s="482" t="str">
        <f>IF(AND('6'!BN29=""),"",'6'!BN29)</f>
        <v/>
      </c>
      <c r="BO25" s="482" t="str">
        <f>IF(AND('6'!BO29=""),"",'6'!BO29)</f>
        <v/>
      </c>
      <c r="BP25" s="482" t="str">
        <f>IF(AND('6'!BP29=""),"",'6'!BP29)</f>
        <v/>
      </c>
      <c r="BQ25" s="482">
        <f>IF(AND('6'!BQ29=""),"",'6'!BQ29)</f>
        <v>9</v>
      </c>
      <c r="BR25" s="482" t="str">
        <f>IF(AND('6'!BR29=""),"",'6'!BR29)</f>
        <v/>
      </c>
      <c r="BS25" s="482" t="str">
        <f>IF(AND('6'!BS29=""),"",'6'!BS29)</f>
        <v/>
      </c>
      <c r="BT25" s="482" t="str">
        <f>IF(AND('6'!BT29=""),"",'6'!BT29)</f>
        <v/>
      </c>
      <c r="BU25" s="482">
        <f>IF(AND('6'!BU29=""),"",'6'!BU29)</f>
        <v>61</v>
      </c>
      <c r="BV25" s="482" t="str">
        <f>IF(AND('6'!BV29=""),"",'6'!BV29)</f>
        <v/>
      </c>
      <c r="BW25" s="482" t="str">
        <f>IF(AND('6'!BW29=""),"",'6'!BW29)</f>
        <v/>
      </c>
      <c r="BX25" s="482" t="str">
        <f>IF(AND('6'!BX29=""),"",'6'!BX29)</f>
        <v/>
      </c>
      <c r="BY25" s="482" t="str">
        <f>IF(AND('6'!BY29=""),"",'6'!BY29)</f>
        <v/>
      </c>
      <c r="BZ25" s="482" t="str">
        <f>IF(AND('6'!BZ29=""),"",'6'!BZ29)</f>
        <v/>
      </c>
      <c r="CA25" s="482" t="str">
        <f>IF(AND('6'!CA29=""),"",'6'!CA29)</f>
        <v/>
      </c>
      <c r="CB25" s="482" t="str">
        <f>IF(AND('6'!CB29=""),"",'6'!CB29)</f>
        <v/>
      </c>
      <c r="CC25" s="482" t="str">
        <f>IF(AND('6'!CC29=""),"",'6'!CC29)</f>
        <v>B</v>
      </c>
      <c r="CD25" s="482">
        <f>IF(AND('6'!CD29=""),"",'6'!CD29)</f>
        <v>9</v>
      </c>
      <c r="CE25" s="482" t="str">
        <f>IF(AND('6'!CE29=""),"",'6'!CE29)</f>
        <v/>
      </c>
      <c r="CF25" s="482" t="str">
        <f>IF(AND('6'!CF29=""),"",'6'!CF29)</f>
        <v/>
      </c>
      <c r="CG25" s="482" t="str">
        <f>IF(AND('6'!CG29=""),"",'6'!CG29)</f>
        <v/>
      </c>
      <c r="CH25" s="482">
        <f>IF(AND('6'!CH29=""),"",'6'!CH29)</f>
        <v>7</v>
      </c>
      <c r="CI25" s="482" t="str">
        <f>IF(AND('6'!CI29=""),"",'6'!CI29)</f>
        <v/>
      </c>
      <c r="CJ25" s="482" t="str">
        <f>IF(AND('6'!CJ29=""),"",'6'!CJ29)</f>
        <v/>
      </c>
      <c r="CK25" s="482" t="str">
        <f>IF(AND('6'!CK29=""),"",'6'!CK29)</f>
        <v/>
      </c>
      <c r="CL25" s="482">
        <f>IF(AND('6'!CL29=""),"",'6'!CL29)</f>
        <v>31</v>
      </c>
      <c r="CM25" s="482" t="str">
        <f>IF(AND('6'!CM29=""),"",'6'!CM29)</f>
        <v/>
      </c>
      <c r="CN25" s="482" t="str">
        <f>IF(AND('6'!CN29=""),"",'6'!CN29)</f>
        <v/>
      </c>
      <c r="CO25" s="482" t="str">
        <f>IF(AND('6'!CO29=""),"",'6'!CO29)</f>
        <v/>
      </c>
      <c r="CP25" s="482">
        <f>IF(AND('6'!CP29=""),"",'6'!CP29)</f>
        <v>9</v>
      </c>
      <c r="CQ25" s="482" t="str">
        <f>IF(AND('6'!CQ29=""),"",'6'!CQ29)</f>
        <v/>
      </c>
      <c r="CR25" s="482" t="str">
        <f>IF(AND('6'!CR29=""),"",'6'!CR29)</f>
        <v/>
      </c>
      <c r="CS25" s="482" t="str">
        <f>IF(AND('6'!CS29=""),"",'6'!CS29)</f>
        <v/>
      </c>
      <c r="CT25" s="482">
        <f>IF(AND('6'!CT29=""),"",'6'!CT29)</f>
        <v>61</v>
      </c>
      <c r="CU25" s="482" t="str">
        <f>IF(AND('6'!CU29=""),"",'6'!CU29)</f>
        <v/>
      </c>
      <c r="CV25" s="482" t="str">
        <f>IF(AND('6'!CV29=""),"",'6'!CV29)</f>
        <v/>
      </c>
      <c r="CW25" s="482" t="str">
        <f>IF(AND('6'!CW29=""),"",'6'!CW29)</f>
        <v/>
      </c>
      <c r="CX25" s="482" t="str">
        <f>IF(AND('6'!CX29=""),"",'6'!CX29)</f>
        <v/>
      </c>
      <c r="CY25" s="482" t="str">
        <f>IF(AND('6'!CY29=""),"",'6'!CY29)</f>
        <v/>
      </c>
      <c r="CZ25" s="482" t="str">
        <f>IF(AND('6'!CZ29=""),"",'6'!CZ29)</f>
        <v/>
      </c>
      <c r="DA25" s="482" t="str">
        <f>IF(AND('6'!DA29=""),"",'6'!DA29)</f>
        <v/>
      </c>
      <c r="DB25" s="482" t="str">
        <f>IF(AND('6'!DB29=""),"",'6'!DB29)</f>
        <v>B</v>
      </c>
      <c r="DC25" s="482">
        <f>IF(AND('6'!DC29=""),"",'6'!DC29)</f>
        <v>9</v>
      </c>
      <c r="DD25" s="482" t="str">
        <f>IF(AND('6'!DD29=""),"",'6'!DD29)</f>
        <v/>
      </c>
      <c r="DE25" s="482" t="str">
        <f>IF(AND('6'!DE29=""),"",'6'!DE29)</f>
        <v/>
      </c>
      <c r="DF25" s="482" t="str">
        <f>IF(AND('6'!DF29=""),"",'6'!DF29)</f>
        <v/>
      </c>
      <c r="DG25" s="482">
        <f>IF(AND('6'!DG29=""),"",'6'!DG29)</f>
        <v>7</v>
      </c>
      <c r="DH25" s="482" t="str">
        <f>IF(AND('6'!DH29=""),"",'6'!DH29)</f>
        <v/>
      </c>
      <c r="DI25" s="482" t="str">
        <f>IF(AND('6'!DI29=""),"",'6'!DI29)</f>
        <v/>
      </c>
      <c r="DJ25" s="482" t="str">
        <f>IF(AND('6'!DJ29=""),"",'6'!DJ29)</f>
        <v/>
      </c>
      <c r="DK25" s="482">
        <f>IF(AND('6'!DK29=""),"",'6'!DK29)</f>
        <v>31</v>
      </c>
      <c r="DL25" s="482" t="str">
        <f>IF(AND('6'!DL29=""),"",'6'!DL29)</f>
        <v/>
      </c>
      <c r="DM25" s="482" t="str">
        <f>IF(AND('6'!DM29=""),"",'6'!DM29)</f>
        <v/>
      </c>
      <c r="DN25" s="482" t="str">
        <f>IF(AND('6'!DN29=""),"",'6'!DN29)</f>
        <v/>
      </c>
      <c r="DO25" s="482">
        <f>IF(AND('6'!DO29=""),"",'6'!DO29)</f>
        <v>9</v>
      </c>
      <c r="DP25" s="482" t="str">
        <f>IF(AND('6'!DP29=""),"",'6'!DP29)</f>
        <v/>
      </c>
      <c r="DQ25" s="482" t="str">
        <f>IF(AND('6'!DQ29=""),"",'6'!DQ29)</f>
        <v/>
      </c>
      <c r="DR25" s="482" t="str">
        <f>IF(AND('6'!DR29=""),"",'6'!DR29)</f>
        <v/>
      </c>
      <c r="DS25" s="482">
        <f>IF(AND('6'!DS29=""),"",'6'!DS29)</f>
        <v>61</v>
      </c>
      <c r="DT25" s="482" t="str">
        <f>IF(AND('6'!DT29=""),"",'6'!DT29)</f>
        <v/>
      </c>
      <c r="DU25" s="482" t="str">
        <f>IF(AND('6'!DU29=""),"",'6'!DU29)</f>
        <v/>
      </c>
      <c r="DV25" s="482" t="str">
        <f>IF(AND('6'!DV29=""),"",'6'!DV29)</f>
        <v/>
      </c>
      <c r="DW25" s="482" t="str">
        <f>IF(AND('6'!DW29=""),"",'6'!DW29)</f>
        <v/>
      </c>
      <c r="DX25" s="482" t="str">
        <f>IF(AND('6'!DX29=""),"",'6'!DX29)</f>
        <v/>
      </c>
      <c r="DY25" s="482" t="str">
        <f>IF(AND('6'!DY29=""),"",'6'!DY29)</f>
        <v/>
      </c>
      <c r="DZ25" s="482" t="str">
        <f>IF(AND('6'!DZ29=""),"",'6'!DZ29)</f>
        <v/>
      </c>
      <c r="EA25" s="482" t="str">
        <f>IF(AND('6'!EA29=""),"",'6'!EA29)</f>
        <v>B</v>
      </c>
      <c r="EB25" s="482">
        <f>IF(AND('6'!EB29=""),"",'6'!EB29)</f>
        <v>9</v>
      </c>
      <c r="EC25" s="482" t="str">
        <f>IF(AND('6'!EC29=""),"",'6'!EC29)</f>
        <v/>
      </c>
      <c r="ED25" s="482" t="str">
        <f>IF(AND('6'!ED29=""),"",'6'!ED29)</f>
        <v/>
      </c>
      <c r="EE25" s="482" t="str">
        <f>IF(AND('6'!EE29=""),"",'6'!EE29)</f>
        <v/>
      </c>
      <c r="EF25" s="482">
        <f>IF(AND('6'!EF29=""),"",'6'!EF29)</f>
        <v>7</v>
      </c>
      <c r="EG25" s="482" t="str">
        <f>IF(AND('6'!EG29=""),"",'6'!EG29)</f>
        <v/>
      </c>
      <c r="EH25" s="482" t="str">
        <f>IF(AND('6'!EH29=""),"",'6'!EH29)</f>
        <v/>
      </c>
      <c r="EI25" s="482" t="str">
        <f>IF(AND('6'!EI29=""),"",'6'!EI29)</f>
        <v/>
      </c>
      <c r="EJ25" s="482">
        <f>IF(AND('6'!EJ29=""),"",'6'!EJ29)</f>
        <v>31</v>
      </c>
      <c r="EK25" s="482" t="str">
        <f>IF(AND('6'!EK29=""),"",'6'!EK29)</f>
        <v/>
      </c>
      <c r="EL25" s="482" t="str">
        <f>IF(AND('6'!EL29=""),"",'6'!EL29)</f>
        <v/>
      </c>
      <c r="EM25" s="482" t="str">
        <f>IF(AND('6'!EM29=""),"",'6'!EM29)</f>
        <v/>
      </c>
      <c r="EN25" s="482">
        <f>IF(AND('6'!EN29=""),"",'6'!EN29)</f>
        <v>9</v>
      </c>
      <c r="EO25" s="482" t="str">
        <f>IF(AND('6'!EO29=""),"",'6'!EO29)</f>
        <v/>
      </c>
      <c r="EP25" s="482" t="str">
        <f>IF(AND('6'!EP29=""),"",'6'!EP29)</f>
        <v/>
      </c>
      <c r="EQ25" s="482" t="str">
        <f>IF(AND('6'!EQ29=""),"",'6'!EQ29)</f>
        <v/>
      </c>
      <c r="ER25" s="482">
        <f>IF(AND('6'!ER29=""),"",'6'!ER29)</f>
        <v>61</v>
      </c>
      <c r="ES25" s="482" t="str">
        <f>IF(AND('6'!ES29=""),"",'6'!ES29)</f>
        <v/>
      </c>
      <c r="ET25" s="482" t="str">
        <f>IF(AND('6'!ET29=""),"",'6'!ET29)</f>
        <v/>
      </c>
      <c r="EU25" s="482" t="str">
        <f>IF(AND('6'!EU29=""),"",'6'!EU29)</f>
        <v/>
      </c>
      <c r="EV25" s="482" t="str">
        <f>IF(AND('6'!EV29=""),"",'6'!EV29)</f>
        <v/>
      </c>
      <c r="EW25" s="482" t="str">
        <f>IF(AND('6'!EW29=""),"",'6'!EW29)</f>
        <v/>
      </c>
      <c r="EX25" s="482" t="str">
        <f>IF(AND('6'!EX29=""),"",'6'!EX29)</f>
        <v/>
      </c>
      <c r="EY25" s="482" t="str">
        <f>IF(AND('6'!EY29=""),"",'6'!EY29)</f>
        <v/>
      </c>
      <c r="EZ25" s="482">
        <f>IF(AND('6'!EZ29=""),"",'6'!EZ29)</f>
        <v>18</v>
      </c>
      <c r="FA25" s="482">
        <f>IF(AND('6'!FA29=""),"",'6'!FA29)</f>
        <v>18</v>
      </c>
      <c r="FB25" s="482">
        <f>IF(AND('6'!FB29=""),"",'6'!FB29)</f>
        <v>18</v>
      </c>
      <c r="FC25" s="482">
        <f>IF(AND('6'!FC29=""),"",'6'!FC29)</f>
        <v>19</v>
      </c>
      <c r="FD25" s="482">
        <f>IF(AND('6'!FD29=""),"",'6'!FD29)</f>
        <v>19</v>
      </c>
      <c r="FE25" s="482" t="str">
        <f>IF(AND('6'!FE29=""),"",'6'!FE29)</f>
        <v/>
      </c>
      <c r="FF25" s="482" t="str">
        <f>IF(AND('6'!FF29=""),"",'6'!FF29)</f>
        <v xml:space="preserve"> </v>
      </c>
      <c r="FG25" s="482">
        <f>IF(AND('6'!FG29=""),"",'6'!FG29)</f>
        <v>18</v>
      </c>
      <c r="FH25" s="482">
        <f>IF(AND('6'!FH29=""),"",'6'!FH29)</f>
        <v>18</v>
      </c>
      <c r="FI25" s="482">
        <f>IF(AND('6'!FI29=""),"",'6'!FI29)</f>
        <v>19</v>
      </c>
      <c r="FJ25" s="482">
        <f>IF(AND('6'!FJ29=""),"",'6'!FJ29)</f>
        <v>18</v>
      </c>
      <c r="FK25" s="482">
        <f>IF(AND('6'!FK29=""),"",'6'!FK29)</f>
        <v>19</v>
      </c>
      <c r="FL25" s="482" t="str">
        <f>IF(AND('6'!FL29=""),"",'6'!FL29)</f>
        <v/>
      </c>
      <c r="FM25" s="482" t="str">
        <f>IF(AND('6'!FM29=""),"",'6'!FM29)</f>
        <v xml:space="preserve"> </v>
      </c>
      <c r="FN25" s="482">
        <f>IF(AND('6'!FN29=""),"",'6'!FN29)</f>
        <v>18</v>
      </c>
      <c r="FO25" s="482">
        <f>IF(AND('6'!FO29=""),"",'6'!FO29)</f>
        <v>18</v>
      </c>
      <c r="FP25" s="482">
        <f>IF(AND('6'!FP29=""),"",'6'!FP29)</f>
        <v>19</v>
      </c>
      <c r="FQ25" s="482">
        <f>IF(AND('6'!FQ29=""),"",'6'!FQ29)</f>
        <v>18</v>
      </c>
      <c r="FR25" s="482">
        <f>IF(AND('6'!FR29=""),"",'6'!FR29)</f>
        <v>19</v>
      </c>
      <c r="FS25" s="482" t="str">
        <f>IF(AND('6'!FS29=""),"",'6'!FS29)</f>
        <v/>
      </c>
      <c r="FT25" s="482" t="str">
        <f>IF(AND('6'!FT29=""),"",'6'!FT29)</f>
        <v xml:space="preserve"> </v>
      </c>
      <c r="FU25" s="482" t="str">
        <f>IF(AND('6'!FV29=""),"",'6'!FV29)</f>
        <v>-</v>
      </c>
      <c r="FV25" s="482" t="str">
        <f>IF(AND('6'!FW29=""),"",'6'!FW29)</f>
        <v>-</v>
      </c>
      <c r="FW25" s="482" t="str">
        <f>IF(AND('6'!FX29=""),"",'6'!FX29)</f>
        <v>-</v>
      </c>
      <c r="FX25" s="482" t="str">
        <f>IF(AND('6'!FY29=""),"",'6'!FY29)</f>
        <v>-</v>
      </c>
      <c r="FY25" s="482" t="str">
        <f>IF(AND('6'!FZ29=""),"",'6'!FZ29)</f>
        <v>-</v>
      </c>
      <c r="FZ25" s="482" t="str">
        <f>IF(AND('6'!GA29=""),"",'6'!GA29)</f>
        <v>-</v>
      </c>
      <c r="GA25" s="482" t="str">
        <f>IF(AND('6'!GB29=""),"",'6'!GB29)</f>
        <v>-</v>
      </c>
      <c r="GB25" s="482" t="str">
        <f>IF(AND('6'!GC29=""),"",'6'!GC29)</f>
        <v>-</v>
      </c>
      <c r="GC25" s="482" t="str">
        <f>IF(AND('6'!GD29=""),"",'6'!GD29)</f>
        <v>-</v>
      </c>
      <c r="GD25" s="482" t="str">
        <f>IF(AND('6'!GE29=""),"",'6'!GE29)</f>
        <v>-</v>
      </c>
      <c r="GE25" s="482" t="str">
        <f>IF(AND('6'!GF29=""),"",'6'!GF29)</f>
        <v>-</v>
      </c>
      <c r="GF25" s="482" t="str">
        <f>IF(AND('6'!GG29=""),"",'6'!GG29)</f>
        <v>-</v>
      </c>
      <c r="GG25" s="482" t="str">
        <f>IF(AND('6'!GH29=""),"",IF(AND('6'!GH29="-"),"",'6'!GH29))</f>
        <v/>
      </c>
      <c r="GH25" s="50" t="str">
        <f>IF(AND(C25=""),"",VLOOKUP(B25,Register!$A$7:$CL$311,36,FALSE))</f>
        <v/>
      </c>
      <c r="GI25" s="483" t="str">
        <f>IF(AND('6'!GL29=""),"",'6'!GL29)</f>
        <v/>
      </c>
      <c r="GJ25" s="173" t="str">
        <f>IF(AND('6'!FU29=""),"",'6'!FU29)</f>
        <v>mRrh.kZ</v>
      </c>
      <c r="GK25" s="173"/>
      <c r="GL25" s="173"/>
    </row>
    <row r="26" spans="1:194" ht="21">
      <c r="A26" s="480">
        <v>18</v>
      </c>
      <c r="B26" s="481" t="str">
        <f>IF(AND('6'!B30=""),"",'6'!B30)</f>
        <v/>
      </c>
      <c r="C26" s="196" t="str">
        <f>IF(AND('6'!C30=""),"",'6'!C30)</f>
        <v/>
      </c>
      <c r="D26" s="196" t="str">
        <f>IF(AND('6'!D30=""),"",'6'!D30)</f>
        <v/>
      </c>
      <c r="E26" s="195" t="str">
        <f>IF(AND('6'!E30=""),"",'6'!E30)</f>
        <v/>
      </c>
      <c r="F26" s="482" t="str">
        <f>IF(AND('6'!F30=""),"",'6'!F30)</f>
        <v/>
      </c>
      <c r="G26" s="482" t="str">
        <f>IF(AND('6'!G30=""),"",'6'!G30)</f>
        <v/>
      </c>
      <c r="H26" s="482" t="str">
        <f>IF(AND('6'!H30=""),"",'6'!H30)</f>
        <v/>
      </c>
      <c r="I26" s="482" t="str">
        <f>IF(AND('6'!I30=""),"",'6'!I30)</f>
        <v/>
      </c>
      <c r="J26" s="482" t="str">
        <f>IF(AND('6'!J30=""),"",'6'!J30)</f>
        <v/>
      </c>
      <c r="K26" s="482" t="str">
        <f>IF(AND('6'!K30=""),"",'6'!K30)</f>
        <v/>
      </c>
      <c r="L26" s="482" t="str">
        <f>IF(AND('6'!L30=""),"",'6'!L30)</f>
        <v/>
      </c>
      <c r="M26" s="482" t="str">
        <f>IF(AND('6'!M30=""),"",'6'!M30)</f>
        <v/>
      </c>
      <c r="N26" s="482" t="str">
        <f>IF(AND('6'!N30=""),"",'6'!N30)</f>
        <v/>
      </c>
      <c r="O26" s="482" t="str">
        <f>IF(AND('6'!O30=""),"",'6'!O30)</f>
        <v/>
      </c>
      <c r="P26" s="482" t="str">
        <f>IF(AND('6'!P30=""),"",'6'!P30)</f>
        <v/>
      </c>
      <c r="Q26" s="482" t="str">
        <f>IF(AND('6'!Q30=""),"",'6'!Q30)</f>
        <v/>
      </c>
      <c r="R26" s="482" t="str">
        <f>IF(AND('6'!R30=""),"",'6'!R30)</f>
        <v/>
      </c>
      <c r="S26" s="482" t="str">
        <f>IF(AND('6'!S30=""),"",'6'!S30)</f>
        <v/>
      </c>
      <c r="T26" s="482" t="str">
        <f>IF(AND('6'!T30=""),"",'6'!T30)</f>
        <v/>
      </c>
      <c r="U26" s="482" t="str">
        <f>IF(AND('6'!U30=""),"",'6'!U30)</f>
        <v/>
      </c>
      <c r="V26" s="482" t="str">
        <f>IF(AND('6'!V30=""),"",'6'!V30)</f>
        <v/>
      </c>
      <c r="W26" s="482" t="str">
        <f>IF(AND('6'!W30=""),"",'6'!W30)</f>
        <v/>
      </c>
      <c r="X26" s="482" t="str">
        <f>IF(AND('6'!X30=""),"",'6'!X30)</f>
        <v/>
      </c>
      <c r="Y26" s="482" t="str">
        <f>IF(AND('6'!Y30=""),"",'6'!Y30)</f>
        <v/>
      </c>
      <c r="Z26" s="482" t="str">
        <f>IF(AND('6'!Z30=""),"",'6'!Z30)</f>
        <v/>
      </c>
      <c r="AA26" s="482" t="str">
        <f>IF(AND('6'!AA30=""),"",'6'!AA30)</f>
        <v/>
      </c>
      <c r="AB26" s="482" t="str">
        <f>IF(AND('6'!AB30=""),"",'6'!AB30)</f>
        <v/>
      </c>
      <c r="AC26" s="482" t="str">
        <f>IF(AND('6'!AC30=""),"",'6'!AC30)</f>
        <v/>
      </c>
      <c r="AD26" s="482" t="str">
        <f>IF(AND('6'!AD30=""),"",'6'!AD30)</f>
        <v/>
      </c>
      <c r="AE26" s="482" t="str">
        <f>IF(AND('6'!AE30=""),"",'6'!AE30)</f>
        <v>A</v>
      </c>
      <c r="AF26" s="482">
        <f>IF(AND('6'!AF30=""),"",'6'!AF30)</f>
        <v>10</v>
      </c>
      <c r="AG26" s="482" t="str">
        <f>IF(AND('6'!AG30=""),"",'6'!AG30)</f>
        <v/>
      </c>
      <c r="AH26" s="482" t="str">
        <f>IF(AND('6'!AH30=""),"",'6'!AH30)</f>
        <v/>
      </c>
      <c r="AI26" s="482" t="str">
        <f>IF(AND('6'!AI30=""),"",'6'!AI30)</f>
        <v/>
      </c>
      <c r="AJ26" s="482">
        <f>IF(AND('6'!AJ30=""),"",'6'!AJ30)</f>
        <v>10</v>
      </c>
      <c r="AK26" s="482" t="str">
        <f>IF(AND('6'!AK30=""),"",'6'!AK30)</f>
        <v/>
      </c>
      <c r="AL26" s="482" t="str">
        <f>IF(AND('6'!AL30=""),"",'6'!AL30)</f>
        <v/>
      </c>
      <c r="AM26" s="482" t="str">
        <f>IF(AND('6'!AM30=""),"",'6'!AM30)</f>
        <v/>
      </c>
      <c r="AN26" s="482">
        <f>IF(AND('6'!AN30=""),"",'6'!AN30)</f>
        <v>67</v>
      </c>
      <c r="AO26" s="482" t="str">
        <f>IF(AND('6'!AO30=""),"",'6'!AO30)</f>
        <v/>
      </c>
      <c r="AP26" s="482" t="str">
        <f>IF(AND('6'!AP30=""),"",'6'!AP30)</f>
        <v/>
      </c>
      <c r="AQ26" s="482" t="str">
        <f>IF(AND('6'!AQ30=""),"",'6'!AQ30)</f>
        <v/>
      </c>
      <c r="AR26" s="482">
        <f>IF(AND('6'!AR30=""),"",'6'!AR30)</f>
        <v>10</v>
      </c>
      <c r="AS26" s="482" t="str">
        <f>IF(AND('6'!AS30=""),"",'6'!AS30)</f>
        <v/>
      </c>
      <c r="AT26" s="482" t="str">
        <f>IF(AND('6'!AT30=""),"",'6'!AT30)</f>
        <v/>
      </c>
      <c r="AU26" s="482" t="str">
        <f>IF(AND('6'!AU30=""),"",'6'!AU30)</f>
        <v/>
      </c>
      <c r="AV26" s="482">
        <f>IF(AND('6'!AV30=""),"",'6'!AV30)</f>
        <v>70</v>
      </c>
      <c r="AW26" s="482" t="str">
        <f>IF(AND('6'!AW30=""),"",'6'!AW30)</f>
        <v/>
      </c>
      <c r="AX26" s="482" t="str">
        <f>IF(AND('6'!AX30=""),"",'6'!AX30)</f>
        <v/>
      </c>
      <c r="AY26" s="482" t="str">
        <f>IF(AND('6'!AY30=""),"",'6'!AY30)</f>
        <v/>
      </c>
      <c r="AZ26" s="482" t="str">
        <f>IF(AND('6'!AZ30=""),"",'6'!AZ30)</f>
        <v/>
      </c>
      <c r="BA26" s="482" t="str">
        <f>IF(AND('6'!BA30=""),"",'6'!BA30)</f>
        <v/>
      </c>
      <c r="BB26" s="482" t="str">
        <f>IF(AND('6'!BB30=""),"",'6'!BB30)</f>
        <v/>
      </c>
      <c r="BC26" s="482" t="str">
        <f>IF(AND('6'!BC30=""),"",'6'!BC30)</f>
        <v/>
      </c>
      <c r="BD26" s="482" t="str">
        <f>IF(AND('6'!BD30=""),"",'6'!BD30)</f>
        <v>A</v>
      </c>
      <c r="BE26" s="482">
        <f>IF(AND('6'!BE30=""),"",'6'!BE30)</f>
        <v>10</v>
      </c>
      <c r="BF26" s="482" t="str">
        <f>IF(AND('6'!BF30=""),"",'6'!BF30)</f>
        <v/>
      </c>
      <c r="BG26" s="482" t="str">
        <f>IF(AND('6'!BG30=""),"",'6'!BG30)</f>
        <v/>
      </c>
      <c r="BH26" s="482" t="str">
        <f>IF(AND('6'!BH30=""),"",'6'!BH30)</f>
        <v/>
      </c>
      <c r="BI26" s="482">
        <f>IF(AND('6'!BI30=""),"",'6'!BI30)</f>
        <v>10</v>
      </c>
      <c r="BJ26" s="482" t="str">
        <f>IF(AND('6'!BJ30=""),"",'6'!BJ30)</f>
        <v/>
      </c>
      <c r="BK26" s="482" t="str">
        <f>IF(AND('6'!BK30=""),"",'6'!BK30)</f>
        <v/>
      </c>
      <c r="BL26" s="482" t="str">
        <f>IF(AND('6'!BL30=""),"",'6'!BL30)</f>
        <v/>
      </c>
      <c r="BM26" s="482">
        <f>IF(AND('6'!BM30=""),"",'6'!BM30)</f>
        <v>67</v>
      </c>
      <c r="BN26" s="482" t="str">
        <f>IF(AND('6'!BN30=""),"",'6'!BN30)</f>
        <v/>
      </c>
      <c r="BO26" s="482" t="str">
        <f>IF(AND('6'!BO30=""),"",'6'!BO30)</f>
        <v/>
      </c>
      <c r="BP26" s="482" t="str">
        <f>IF(AND('6'!BP30=""),"",'6'!BP30)</f>
        <v/>
      </c>
      <c r="BQ26" s="482">
        <f>IF(AND('6'!BQ30=""),"",'6'!BQ30)</f>
        <v>10</v>
      </c>
      <c r="BR26" s="482" t="str">
        <f>IF(AND('6'!BR30=""),"",'6'!BR30)</f>
        <v/>
      </c>
      <c r="BS26" s="482" t="str">
        <f>IF(AND('6'!BS30=""),"",'6'!BS30)</f>
        <v/>
      </c>
      <c r="BT26" s="482" t="str">
        <f>IF(AND('6'!BT30=""),"",'6'!BT30)</f>
        <v/>
      </c>
      <c r="BU26" s="482">
        <f>IF(AND('6'!BU30=""),"",'6'!BU30)</f>
        <v>70</v>
      </c>
      <c r="BV26" s="482" t="str">
        <f>IF(AND('6'!BV30=""),"",'6'!BV30)</f>
        <v/>
      </c>
      <c r="BW26" s="482" t="str">
        <f>IF(AND('6'!BW30=""),"",'6'!BW30)</f>
        <v/>
      </c>
      <c r="BX26" s="482" t="str">
        <f>IF(AND('6'!BX30=""),"",'6'!BX30)</f>
        <v/>
      </c>
      <c r="BY26" s="482" t="str">
        <f>IF(AND('6'!BY30=""),"",'6'!BY30)</f>
        <v/>
      </c>
      <c r="BZ26" s="482" t="str">
        <f>IF(AND('6'!BZ30=""),"",'6'!BZ30)</f>
        <v/>
      </c>
      <c r="CA26" s="482" t="str">
        <f>IF(AND('6'!CA30=""),"",'6'!CA30)</f>
        <v/>
      </c>
      <c r="CB26" s="482" t="str">
        <f>IF(AND('6'!CB30=""),"",'6'!CB30)</f>
        <v/>
      </c>
      <c r="CC26" s="482" t="str">
        <f>IF(AND('6'!CC30=""),"",'6'!CC30)</f>
        <v>A</v>
      </c>
      <c r="CD26" s="482">
        <f>IF(AND('6'!CD30=""),"",'6'!CD30)</f>
        <v>10</v>
      </c>
      <c r="CE26" s="482" t="str">
        <f>IF(AND('6'!CE30=""),"",'6'!CE30)</f>
        <v/>
      </c>
      <c r="CF26" s="482" t="str">
        <f>IF(AND('6'!CF30=""),"",'6'!CF30)</f>
        <v/>
      </c>
      <c r="CG26" s="482" t="str">
        <f>IF(AND('6'!CG30=""),"",'6'!CG30)</f>
        <v/>
      </c>
      <c r="CH26" s="482">
        <f>IF(AND('6'!CH30=""),"",'6'!CH30)</f>
        <v>10</v>
      </c>
      <c r="CI26" s="482" t="str">
        <f>IF(AND('6'!CI30=""),"",'6'!CI30)</f>
        <v/>
      </c>
      <c r="CJ26" s="482" t="str">
        <f>IF(AND('6'!CJ30=""),"",'6'!CJ30)</f>
        <v/>
      </c>
      <c r="CK26" s="482" t="str">
        <f>IF(AND('6'!CK30=""),"",'6'!CK30)</f>
        <v/>
      </c>
      <c r="CL26" s="482">
        <f>IF(AND('6'!CL30=""),"",'6'!CL30)</f>
        <v>67</v>
      </c>
      <c r="CM26" s="482" t="str">
        <f>IF(AND('6'!CM30=""),"",'6'!CM30)</f>
        <v/>
      </c>
      <c r="CN26" s="482" t="str">
        <f>IF(AND('6'!CN30=""),"",'6'!CN30)</f>
        <v/>
      </c>
      <c r="CO26" s="482" t="str">
        <f>IF(AND('6'!CO30=""),"",'6'!CO30)</f>
        <v/>
      </c>
      <c r="CP26" s="482">
        <f>IF(AND('6'!CP30=""),"",'6'!CP30)</f>
        <v>10</v>
      </c>
      <c r="CQ26" s="482" t="str">
        <f>IF(AND('6'!CQ30=""),"",'6'!CQ30)</f>
        <v/>
      </c>
      <c r="CR26" s="482" t="str">
        <f>IF(AND('6'!CR30=""),"",'6'!CR30)</f>
        <v/>
      </c>
      <c r="CS26" s="482" t="str">
        <f>IF(AND('6'!CS30=""),"",'6'!CS30)</f>
        <v/>
      </c>
      <c r="CT26" s="482">
        <f>IF(AND('6'!CT30=""),"",'6'!CT30)</f>
        <v>70</v>
      </c>
      <c r="CU26" s="482" t="str">
        <f>IF(AND('6'!CU30=""),"",'6'!CU30)</f>
        <v/>
      </c>
      <c r="CV26" s="482" t="str">
        <f>IF(AND('6'!CV30=""),"",'6'!CV30)</f>
        <v/>
      </c>
      <c r="CW26" s="482" t="str">
        <f>IF(AND('6'!CW30=""),"",'6'!CW30)</f>
        <v/>
      </c>
      <c r="CX26" s="482" t="str">
        <f>IF(AND('6'!CX30=""),"",'6'!CX30)</f>
        <v/>
      </c>
      <c r="CY26" s="482" t="str">
        <f>IF(AND('6'!CY30=""),"",'6'!CY30)</f>
        <v/>
      </c>
      <c r="CZ26" s="482" t="str">
        <f>IF(AND('6'!CZ30=""),"",'6'!CZ30)</f>
        <v/>
      </c>
      <c r="DA26" s="482" t="str">
        <f>IF(AND('6'!DA30=""),"",'6'!DA30)</f>
        <v/>
      </c>
      <c r="DB26" s="482" t="str">
        <f>IF(AND('6'!DB30=""),"",'6'!DB30)</f>
        <v>A</v>
      </c>
      <c r="DC26" s="482">
        <f>IF(AND('6'!DC30=""),"",'6'!DC30)</f>
        <v>10</v>
      </c>
      <c r="DD26" s="482" t="str">
        <f>IF(AND('6'!DD30=""),"",'6'!DD30)</f>
        <v/>
      </c>
      <c r="DE26" s="482" t="str">
        <f>IF(AND('6'!DE30=""),"",'6'!DE30)</f>
        <v/>
      </c>
      <c r="DF26" s="482" t="str">
        <f>IF(AND('6'!DF30=""),"",'6'!DF30)</f>
        <v/>
      </c>
      <c r="DG26" s="482">
        <f>IF(AND('6'!DG30=""),"",'6'!DG30)</f>
        <v>10</v>
      </c>
      <c r="DH26" s="482" t="str">
        <f>IF(AND('6'!DH30=""),"",'6'!DH30)</f>
        <v/>
      </c>
      <c r="DI26" s="482" t="str">
        <f>IF(AND('6'!DI30=""),"",'6'!DI30)</f>
        <v/>
      </c>
      <c r="DJ26" s="482" t="str">
        <f>IF(AND('6'!DJ30=""),"",'6'!DJ30)</f>
        <v/>
      </c>
      <c r="DK26" s="482">
        <f>IF(AND('6'!DK30=""),"",'6'!DK30)</f>
        <v>67</v>
      </c>
      <c r="DL26" s="482" t="str">
        <f>IF(AND('6'!DL30=""),"",'6'!DL30)</f>
        <v/>
      </c>
      <c r="DM26" s="482" t="str">
        <f>IF(AND('6'!DM30=""),"",'6'!DM30)</f>
        <v/>
      </c>
      <c r="DN26" s="482" t="str">
        <f>IF(AND('6'!DN30=""),"",'6'!DN30)</f>
        <v/>
      </c>
      <c r="DO26" s="482">
        <f>IF(AND('6'!DO30=""),"",'6'!DO30)</f>
        <v>10</v>
      </c>
      <c r="DP26" s="482" t="str">
        <f>IF(AND('6'!DP30=""),"",'6'!DP30)</f>
        <v/>
      </c>
      <c r="DQ26" s="482" t="str">
        <f>IF(AND('6'!DQ30=""),"",'6'!DQ30)</f>
        <v/>
      </c>
      <c r="DR26" s="482" t="str">
        <f>IF(AND('6'!DR30=""),"",'6'!DR30)</f>
        <v/>
      </c>
      <c r="DS26" s="482">
        <f>IF(AND('6'!DS30=""),"",'6'!DS30)</f>
        <v>70</v>
      </c>
      <c r="DT26" s="482" t="str">
        <f>IF(AND('6'!DT30=""),"",'6'!DT30)</f>
        <v/>
      </c>
      <c r="DU26" s="482" t="str">
        <f>IF(AND('6'!DU30=""),"",'6'!DU30)</f>
        <v/>
      </c>
      <c r="DV26" s="482" t="str">
        <f>IF(AND('6'!DV30=""),"",'6'!DV30)</f>
        <v/>
      </c>
      <c r="DW26" s="482" t="str">
        <f>IF(AND('6'!DW30=""),"",'6'!DW30)</f>
        <v/>
      </c>
      <c r="DX26" s="482" t="str">
        <f>IF(AND('6'!DX30=""),"",'6'!DX30)</f>
        <v/>
      </c>
      <c r="DY26" s="482" t="str">
        <f>IF(AND('6'!DY30=""),"",'6'!DY30)</f>
        <v/>
      </c>
      <c r="DZ26" s="482" t="str">
        <f>IF(AND('6'!DZ30=""),"",'6'!DZ30)</f>
        <v/>
      </c>
      <c r="EA26" s="482" t="str">
        <f>IF(AND('6'!EA30=""),"",'6'!EA30)</f>
        <v>A</v>
      </c>
      <c r="EB26" s="482">
        <f>IF(AND('6'!EB30=""),"",'6'!EB30)</f>
        <v>10</v>
      </c>
      <c r="EC26" s="482" t="str">
        <f>IF(AND('6'!EC30=""),"",'6'!EC30)</f>
        <v/>
      </c>
      <c r="ED26" s="482" t="str">
        <f>IF(AND('6'!ED30=""),"",'6'!ED30)</f>
        <v/>
      </c>
      <c r="EE26" s="482" t="str">
        <f>IF(AND('6'!EE30=""),"",'6'!EE30)</f>
        <v/>
      </c>
      <c r="EF26" s="482">
        <f>IF(AND('6'!EF30=""),"",'6'!EF30)</f>
        <v>10</v>
      </c>
      <c r="EG26" s="482" t="str">
        <f>IF(AND('6'!EG30=""),"",'6'!EG30)</f>
        <v/>
      </c>
      <c r="EH26" s="482" t="str">
        <f>IF(AND('6'!EH30=""),"",'6'!EH30)</f>
        <v/>
      </c>
      <c r="EI26" s="482" t="str">
        <f>IF(AND('6'!EI30=""),"",'6'!EI30)</f>
        <v/>
      </c>
      <c r="EJ26" s="482">
        <f>IF(AND('6'!EJ30=""),"",'6'!EJ30)</f>
        <v>67</v>
      </c>
      <c r="EK26" s="482" t="str">
        <f>IF(AND('6'!EK30=""),"",'6'!EK30)</f>
        <v/>
      </c>
      <c r="EL26" s="482" t="str">
        <f>IF(AND('6'!EL30=""),"",'6'!EL30)</f>
        <v/>
      </c>
      <c r="EM26" s="482" t="str">
        <f>IF(AND('6'!EM30=""),"",'6'!EM30)</f>
        <v/>
      </c>
      <c r="EN26" s="482">
        <f>IF(AND('6'!EN30=""),"",'6'!EN30)</f>
        <v>10</v>
      </c>
      <c r="EO26" s="482" t="str">
        <f>IF(AND('6'!EO30=""),"",'6'!EO30)</f>
        <v/>
      </c>
      <c r="EP26" s="482" t="str">
        <f>IF(AND('6'!EP30=""),"",'6'!EP30)</f>
        <v/>
      </c>
      <c r="EQ26" s="482" t="str">
        <f>IF(AND('6'!EQ30=""),"",'6'!EQ30)</f>
        <v/>
      </c>
      <c r="ER26" s="482">
        <f>IF(AND('6'!ER30=""),"",'6'!ER30)</f>
        <v>70</v>
      </c>
      <c r="ES26" s="482" t="str">
        <f>IF(AND('6'!ES30=""),"",'6'!ES30)</f>
        <v/>
      </c>
      <c r="ET26" s="482" t="str">
        <f>IF(AND('6'!ET30=""),"",'6'!ET30)</f>
        <v/>
      </c>
      <c r="EU26" s="482" t="str">
        <f>IF(AND('6'!EU30=""),"",'6'!EU30)</f>
        <v/>
      </c>
      <c r="EV26" s="482" t="str">
        <f>IF(AND('6'!EV30=""),"",'6'!EV30)</f>
        <v/>
      </c>
      <c r="EW26" s="482" t="str">
        <f>IF(AND('6'!EW30=""),"",'6'!EW30)</f>
        <v/>
      </c>
      <c r="EX26" s="482" t="str">
        <f>IF(AND('6'!EX30=""),"",'6'!EX30)</f>
        <v/>
      </c>
      <c r="EY26" s="482" t="str">
        <f>IF(AND('6'!EY30=""),"",'6'!EY30)</f>
        <v/>
      </c>
      <c r="EZ26" s="482">
        <f>IF(AND('6'!EZ30=""),"",'6'!EZ30)</f>
        <v>19</v>
      </c>
      <c r="FA26" s="482">
        <f>IF(AND('6'!FA30=""),"",'6'!FA30)</f>
        <v>19</v>
      </c>
      <c r="FB26" s="482">
        <f>IF(AND('6'!FB30=""),"",'6'!FB30)</f>
        <v>19</v>
      </c>
      <c r="FC26" s="482">
        <f>IF(AND('6'!FC30=""),"",'6'!FC30)</f>
        <v>18</v>
      </c>
      <c r="FD26" s="482">
        <f>IF(AND('6'!FD30=""),"",'6'!FD30)</f>
        <v>18</v>
      </c>
      <c r="FE26" s="482" t="str">
        <f>IF(AND('6'!FE30=""),"",'6'!FE30)</f>
        <v/>
      </c>
      <c r="FF26" s="482" t="str">
        <f>IF(AND('6'!FF30=""),"",'6'!FF30)</f>
        <v xml:space="preserve"> </v>
      </c>
      <c r="FG26" s="482">
        <f>IF(AND('6'!FG30=""),"",'6'!FG30)</f>
        <v>19</v>
      </c>
      <c r="FH26" s="482">
        <f>IF(AND('6'!FH30=""),"",'6'!FH30)</f>
        <v>19</v>
      </c>
      <c r="FI26" s="482">
        <f>IF(AND('6'!FI30=""),"",'6'!FI30)</f>
        <v>18</v>
      </c>
      <c r="FJ26" s="482">
        <f>IF(AND('6'!FJ30=""),"",'6'!FJ30)</f>
        <v>19</v>
      </c>
      <c r="FK26" s="482">
        <f>IF(AND('6'!FK30=""),"",'6'!FK30)</f>
        <v>18</v>
      </c>
      <c r="FL26" s="482" t="str">
        <f>IF(AND('6'!FL30=""),"",'6'!FL30)</f>
        <v/>
      </c>
      <c r="FM26" s="482" t="str">
        <f>IF(AND('6'!FM30=""),"",'6'!FM30)</f>
        <v xml:space="preserve"> </v>
      </c>
      <c r="FN26" s="482">
        <f>IF(AND('6'!FN30=""),"",'6'!FN30)</f>
        <v>19</v>
      </c>
      <c r="FO26" s="482">
        <f>IF(AND('6'!FO30=""),"",'6'!FO30)</f>
        <v>18</v>
      </c>
      <c r="FP26" s="482">
        <f>IF(AND('6'!FP30=""),"",'6'!FP30)</f>
        <v>18</v>
      </c>
      <c r="FQ26" s="482">
        <f>IF(AND('6'!FQ30=""),"",'6'!FQ30)</f>
        <v>19</v>
      </c>
      <c r="FR26" s="482">
        <f>IF(AND('6'!FR30=""),"",'6'!FR30)</f>
        <v>19</v>
      </c>
      <c r="FS26" s="482" t="str">
        <f>IF(AND('6'!FS30=""),"",'6'!FS30)</f>
        <v/>
      </c>
      <c r="FT26" s="482" t="str">
        <f>IF(AND('6'!FT30=""),"",'6'!FT30)</f>
        <v xml:space="preserve"> </v>
      </c>
      <c r="FU26" s="482" t="str">
        <f>IF(AND('6'!FV30=""),"",'6'!FV30)</f>
        <v>-</v>
      </c>
      <c r="FV26" s="482" t="str">
        <f>IF(AND('6'!FW30=""),"",'6'!FW30)</f>
        <v>-</v>
      </c>
      <c r="FW26" s="482" t="str">
        <f>IF(AND('6'!FX30=""),"",'6'!FX30)</f>
        <v>-</v>
      </c>
      <c r="FX26" s="482" t="str">
        <f>IF(AND('6'!FY30=""),"",'6'!FY30)</f>
        <v>-</v>
      </c>
      <c r="FY26" s="482" t="str">
        <f>IF(AND('6'!FZ30=""),"",'6'!FZ30)</f>
        <v>-</v>
      </c>
      <c r="FZ26" s="482" t="str">
        <f>IF(AND('6'!GA30=""),"",'6'!GA30)</f>
        <v>-</v>
      </c>
      <c r="GA26" s="482" t="str">
        <f>IF(AND('6'!GB30=""),"",'6'!GB30)</f>
        <v>-</v>
      </c>
      <c r="GB26" s="482" t="str">
        <f>IF(AND('6'!GC30=""),"",'6'!GC30)</f>
        <v>-</v>
      </c>
      <c r="GC26" s="482" t="str">
        <f>IF(AND('6'!GD30=""),"",'6'!GD30)</f>
        <v>-</v>
      </c>
      <c r="GD26" s="482" t="str">
        <f>IF(AND('6'!GE30=""),"",'6'!GE30)</f>
        <v>-</v>
      </c>
      <c r="GE26" s="482" t="str">
        <f>IF(AND('6'!GF30=""),"",'6'!GF30)</f>
        <v>-</v>
      </c>
      <c r="GF26" s="482" t="str">
        <f>IF(AND('6'!GG30=""),"",'6'!GG30)</f>
        <v>-</v>
      </c>
      <c r="GG26" s="482" t="str">
        <f>IF(AND('6'!GH30=""),"",IF(AND('6'!GH30="-"),"",'6'!GH30))</f>
        <v/>
      </c>
      <c r="GH26" s="50" t="str">
        <f>IF(AND(C26=""),"",VLOOKUP(B26,Register!$A$7:$CL$311,36,FALSE))</f>
        <v/>
      </c>
      <c r="GI26" s="483" t="str">
        <f>IF(AND('6'!GL30=""),"",'6'!GL30)</f>
        <v/>
      </c>
      <c r="GJ26" s="173" t="str">
        <f>IF(AND('6'!FU30=""),"",'6'!FU30)</f>
        <v>mRrh.kZ</v>
      </c>
      <c r="GK26" s="173"/>
      <c r="GL26" s="173"/>
    </row>
    <row r="27" spans="1:194" ht="21">
      <c r="A27" s="480">
        <v>19</v>
      </c>
      <c r="B27" s="481" t="str">
        <f>IF(AND('6'!B31=""),"",'6'!B31)</f>
        <v/>
      </c>
      <c r="C27" s="196" t="str">
        <f>IF(AND('6'!C31=""),"",'6'!C31)</f>
        <v/>
      </c>
      <c r="D27" s="196" t="str">
        <f>IF(AND('6'!D31=""),"",'6'!D31)</f>
        <v/>
      </c>
      <c r="E27" s="195" t="str">
        <f>IF(AND('6'!E31=""),"",'6'!E31)</f>
        <v/>
      </c>
      <c r="F27" s="482" t="str">
        <f>IF(AND('6'!F31=""),"",'6'!F31)</f>
        <v/>
      </c>
      <c r="G27" s="482" t="str">
        <f>IF(AND('6'!G31=""),"",'6'!G31)</f>
        <v/>
      </c>
      <c r="H27" s="482" t="str">
        <f>IF(AND('6'!H31=""),"",'6'!H31)</f>
        <v/>
      </c>
      <c r="I27" s="482" t="str">
        <f>IF(AND('6'!I31=""),"",'6'!I31)</f>
        <v/>
      </c>
      <c r="J27" s="482" t="str">
        <f>IF(AND('6'!J31=""),"",'6'!J31)</f>
        <v/>
      </c>
      <c r="K27" s="482" t="str">
        <f>IF(AND('6'!K31=""),"",'6'!K31)</f>
        <v/>
      </c>
      <c r="L27" s="482" t="str">
        <f>IF(AND('6'!L31=""),"",'6'!L31)</f>
        <v/>
      </c>
      <c r="M27" s="482" t="str">
        <f>IF(AND('6'!M31=""),"",'6'!M31)</f>
        <v/>
      </c>
      <c r="N27" s="482" t="str">
        <f>IF(AND('6'!N31=""),"",'6'!N31)</f>
        <v/>
      </c>
      <c r="O27" s="482" t="str">
        <f>IF(AND('6'!O31=""),"",'6'!O31)</f>
        <v/>
      </c>
      <c r="P27" s="482" t="str">
        <f>IF(AND('6'!P31=""),"",'6'!P31)</f>
        <v/>
      </c>
      <c r="Q27" s="482" t="str">
        <f>IF(AND('6'!Q31=""),"",'6'!Q31)</f>
        <v/>
      </c>
      <c r="R27" s="482" t="str">
        <f>IF(AND('6'!R31=""),"",'6'!R31)</f>
        <v/>
      </c>
      <c r="S27" s="482" t="str">
        <f>IF(AND('6'!S31=""),"",'6'!S31)</f>
        <v/>
      </c>
      <c r="T27" s="482" t="str">
        <f>IF(AND('6'!T31=""),"",'6'!T31)</f>
        <v/>
      </c>
      <c r="U27" s="482" t="str">
        <f>IF(AND('6'!U31=""),"",'6'!U31)</f>
        <v/>
      </c>
      <c r="V27" s="482" t="str">
        <f>IF(AND('6'!V31=""),"",'6'!V31)</f>
        <v/>
      </c>
      <c r="W27" s="482" t="str">
        <f>IF(AND('6'!W31=""),"",'6'!W31)</f>
        <v/>
      </c>
      <c r="X27" s="482" t="str">
        <f>IF(AND('6'!X31=""),"",'6'!X31)</f>
        <v/>
      </c>
      <c r="Y27" s="482" t="str">
        <f>IF(AND('6'!Y31=""),"",'6'!Y31)</f>
        <v/>
      </c>
      <c r="Z27" s="482" t="str">
        <f>IF(AND('6'!Z31=""),"",'6'!Z31)</f>
        <v/>
      </c>
      <c r="AA27" s="482" t="str">
        <f>IF(AND('6'!AA31=""),"",'6'!AA31)</f>
        <v/>
      </c>
      <c r="AB27" s="482" t="str">
        <f>IF(AND('6'!AB31=""),"",'6'!AB31)</f>
        <v/>
      </c>
      <c r="AC27" s="482" t="str">
        <f>IF(AND('6'!AC31=""),"",'6'!AC31)</f>
        <v/>
      </c>
      <c r="AD27" s="482" t="str">
        <f>IF(AND('6'!AD31=""),"",'6'!AD31)</f>
        <v/>
      </c>
      <c r="AE27" s="482" t="str">
        <f>IF(AND('6'!AE31=""),"",'6'!AE31)</f>
        <v>C</v>
      </c>
      <c r="AF27" s="482">
        <f>IF(AND('6'!AF31=""),"",'6'!AF31)</f>
        <v>5</v>
      </c>
      <c r="AG27" s="482" t="str">
        <f>IF(AND('6'!AG31=""),"",'6'!AG31)</f>
        <v/>
      </c>
      <c r="AH27" s="482" t="str">
        <f>IF(AND('6'!AH31=""),"",'6'!AH31)</f>
        <v/>
      </c>
      <c r="AI27" s="482" t="str">
        <f>IF(AND('6'!AI31=""),"",'6'!AI31)</f>
        <v/>
      </c>
      <c r="AJ27" s="482">
        <f>IF(AND('6'!AJ31=""),"",'6'!AJ31)</f>
        <v>5</v>
      </c>
      <c r="AK27" s="482" t="str">
        <f>IF(AND('6'!AK31=""),"",'6'!AK31)</f>
        <v/>
      </c>
      <c r="AL27" s="482" t="str">
        <f>IF(AND('6'!AL31=""),"",'6'!AL31)</f>
        <v/>
      </c>
      <c r="AM27" s="482" t="str">
        <f>IF(AND('6'!AM31=""),"",'6'!AM31)</f>
        <v/>
      </c>
      <c r="AN27" s="482" t="str">
        <f>IF(AND('6'!AN31=""),"",'6'!AN31)</f>
        <v/>
      </c>
      <c r="AO27" s="482" t="str">
        <f>IF(AND('6'!AO31=""),"",'6'!AO31)</f>
        <v/>
      </c>
      <c r="AP27" s="482" t="str">
        <f>IF(AND('6'!AP31=""),"",'6'!AP31)</f>
        <v/>
      </c>
      <c r="AQ27" s="482" t="str">
        <f>IF(AND('6'!AQ31=""),"",'6'!AQ31)</f>
        <v/>
      </c>
      <c r="AR27" s="482" t="str">
        <f>IF(AND('6'!AR31=""),"",'6'!AR31)</f>
        <v/>
      </c>
      <c r="AS27" s="482" t="str">
        <f>IF(AND('6'!AS31=""),"",'6'!AS31)</f>
        <v/>
      </c>
      <c r="AT27" s="482" t="str">
        <f>IF(AND('6'!AT31=""),"",'6'!AT31)</f>
        <v/>
      </c>
      <c r="AU27" s="482" t="str">
        <f>IF(AND('6'!AU31=""),"",'6'!AU31)</f>
        <v/>
      </c>
      <c r="AV27" s="482" t="str">
        <f>IF(AND('6'!AV31=""),"",'6'!AV31)</f>
        <v/>
      </c>
      <c r="AW27" s="482" t="str">
        <f>IF(AND('6'!AW31=""),"",'6'!AW31)</f>
        <v/>
      </c>
      <c r="AX27" s="482" t="str">
        <f>IF(AND('6'!AX31=""),"",'6'!AX31)</f>
        <v/>
      </c>
      <c r="AY27" s="482" t="str">
        <f>IF(AND('6'!AY31=""),"",'6'!AY31)</f>
        <v/>
      </c>
      <c r="AZ27" s="482" t="str">
        <f>IF(AND('6'!AZ31=""),"",'6'!AZ31)</f>
        <v/>
      </c>
      <c r="BA27" s="482" t="str">
        <f>IF(AND('6'!BA31=""),"",'6'!BA31)</f>
        <v/>
      </c>
      <c r="BB27" s="482" t="str">
        <f>IF(AND('6'!BB31=""),"",'6'!BB31)</f>
        <v/>
      </c>
      <c r="BC27" s="482" t="str">
        <f>IF(AND('6'!BC31=""),"",'6'!BC31)</f>
        <v/>
      </c>
      <c r="BD27" s="482" t="str">
        <f>IF(AND('6'!BD31=""),"",'6'!BD31)</f>
        <v>C</v>
      </c>
      <c r="BE27" s="482">
        <f>IF(AND('6'!BE31=""),"",'6'!BE31)</f>
        <v>5</v>
      </c>
      <c r="BF27" s="482" t="str">
        <f>IF(AND('6'!BF31=""),"",'6'!BF31)</f>
        <v/>
      </c>
      <c r="BG27" s="482" t="str">
        <f>IF(AND('6'!BG31=""),"",'6'!BG31)</f>
        <v/>
      </c>
      <c r="BH27" s="482" t="str">
        <f>IF(AND('6'!BH31=""),"",'6'!BH31)</f>
        <v/>
      </c>
      <c r="BI27" s="482">
        <f>IF(AND('6'!BI31=""),"",'6'!BI31)</f>
        <v>5</v>
      </c>
      <c r="BJ27" s="482" t="str">
        <f>IF(AND('6'!BJ31=""),"",'6'!BJ31)</f>
        <v/>
      </c>
      <c r="BK27" s="482" t="str">
        <f>IF(AND('6'!BK31=""),"",'6'!BK31)</f>
        <v/>
      </c>
      <c r="BL27" s="482" t="str">
        <f>IF(AND('6'!BL31=""),"",'6'!BL31)</f>
        <v/>
      </c>
      <c r="BM27" s="482" t="str">
        <f>IF(AND('6'!BM31=""),"",'6'!BM31)</f>
        <v/>
      </c>
      <c r="BN27" s="482" t="str">
        <f>IF(AND('6'!BN31=""),"",'6'!BN31)</f>
        <v/>
      </c>
      <c r="BO27" s="482" t="str">
        <f>IF(AND('6'!BO31=""),"",'6'!BO31)</f>
        <v/>
      </c>
      <c r="BP27" s="482" t="str">
        <f>IF(AND('6'!BP31=""),"",'6'!BP31)</f>
        <v/>
      </c>
      <c r="BQ27" s="482" t="str">
        <f>IF(AND('6'!BQ31=""),"",'6'!BQ31)</f>
        <v/>
      </c>
      <c r="BR27" s="482" t="str">
        <f>IF(AND('6'!BR31=""),"",'6'!BR31)</f>
        <v/>
      </c>
      <c r="BS27" s="482" t="str">
        <f>IF(AND('6'!BS31=""),"",'6'!BS31)</f>
        <v/>
      </c>
      <c r="BT27" s="482" t="str">
        <f>IF(AND('6'!BT31=""),"",'6'!BT31)</f>
        <v/>
      </c>
      <c r="BU27" s="482" t="str">
        <f>IF(AND('6'!BU31=""),"",'6'!BU31)</f>
        <v/>
      </c>
      <c r="BV27" s="482" t="str">
        <f>IF(AND('6'!BV31=""),"",'6'!BV31)</f>
        <v/>
      </c>
      <c r="BW27" s="482" t="str">
        <f>IF(AND('6'!BW31=""),"",'6'!BW31)</f>
        <v/>
      </c>
      <c r="BX27" s="482" t="str">
        <f>IF(AND('6'!BX31=""),"",'6'!BX31)</f>
        <v/>
      </c>
      <c r="BY27" s="482" t="str">
        <f>IF(AND('6'!BY31=""),"",'6'!BY31)</f>
        <v/>
      </c>
      <c r="BZ27" s="482" t="str">
        <f>IF(AND('6'!BZ31=""),"",'6'!BZ31)</f>
        <v/>
      </c>
      <c r="CA27" s="482" t="str">
        <f>IF(AND('6'!CA31=""),"",'6'!CA31)</f>
        <v/>
      </c>
      <c r="CB27" s="482" t="str">
        <f>IF(AND('6'!CB31=""),"",'6'!CB31)</f>
        <v/>
      </c>
      <c r="CC27" s="482" t="str">
        <f>IF(AND('6'!CC31=""),"",'6'!CC31)</f>
        <v>C</v>
      </c>
      <c r="CD27" s="482">
        <f>IF(AND('6'!CD31=""),"",'6'!CD31)</f>
        <v>5</v>
      </c>
      <c r="CE27" s="482" t="str">
        <f>IF(AND('6'!CE31=""),"",'6'!CE31)</f>
        <v/>
      </c>
      <c r="CF27" s="482" t="str">
        <f>IF(AND('6'!CF31=""),"",'6'!CF31)</f>
        <v/>
      </c>
      <c r="CG27" s="482" t="str">
        <f>IF(AND('6'!CG31=""),"",'6'!CG31)</f>
        <v/>
      </c>
      <c r="CH27" s="482">
        <f>IF(AND('6'!CH31=""),"",'6'!CH31)</f>
        <v>5</v>
      </c>
      <c r="CI27" s="482" t="str">
        <f>IF(AND('6'!CI31=""),"",'6'!CI31)</f>
        <v/>
      </c>
      <c r="CJ27" s="482" t="str">
        <f>IF(AND('6'!CJ31=""),"",'6'!CJ31)</f>
        <v/>
      </c>
      <c r="CK27" s="482" t="str">
        <f>IF(AND('6'!CK31=""),"",'6'!CK31)</f>
        <v/>
      </c>
      <c r="CL27" s="482" t="str">
        <f>IF(AND('6'!CL31=""),"",'6'!CL31)</f>
        <v/>
      </c>
      <c r="CM27" s="482" t="str">
        <f>IF(AND('6'!CM31=""),"",'6'!CM31)</f>
        <v/>
      </c>
      <c r="CN27" s="482" t="str">
        <f>IF(AND('6'!CN31=""),"",'6'!CN31)</f>
        <v/>
      </c>
      <c r="CO27" s="482" t="str">
        <f>IF(AND('6'!CO31=""),"",'6'!CO31)</f>
        <v/>
      </c>
      <c r="CP27" s="482" t="str">
        <f>IF(AND('6'!CP31=""),"",'6'!CP31)</f>
        <v/>
      </c>
      <c r="CQ27" s="482" t="str">
        <f>IF(AND('6'!CQ31=""),"",'6'!CQ31)</f>
        <v/>
      </c>
      <c r="CR27" s="482" t="str">
        <f>IF(AND('6'!CR31=""),"",'6'!CR31)</f>
        <v/>
      </c>
      <c r="CS27" s="482" t="str">
        <f>IF(AND('6'!CS31=""),"",'6'!CS31)</f>
        <v/>
      </c>
      <c r="CT27" s="482" t="str">
        <f>IF(AND('6'!CT31=""),"",'6'!CT31)</f>
        <v/>
      </c>
      <c r="CU27" s="482" t="str">
        <f>IF(AND('6'!CU31=""),"",'6'!CU31)</f>
        <v/>
      </c>
      <c r="CV27" s="482" t="str">
        <f>IF(AND('6'!CV31=""),"",'6'!CV31)</f>
        <v/>
      </c>
      <c r="CW27" s="482" t="str">
        <f>IF(AND('6'!CW31=""),"",'6'!CW31)</f>
        <v/>
      </c>
      <c r="CX27" s="482" t="str">
        <f>IF(AND('6'!CX31=""),"",'6'!CX31)</f>
        <v/>
      </c>
      <c r="CY27" s="482" t="str">
        <f>IF(AND('6'!CY31=""),"",'6'!CY31)</f>
        <v/>
      </c>
      <c r="CZ27" s="482" t="str">
        <f>IF(AND('6'!CZ31=""),"",'6'!CZ31)</f>
        <v/>
      </c>
      <c r="DA27" s="482" t="str">
        <f>IF(AND('6'!DA31=""),"",'6'!DA31)</f>
        <v/>
      </c>
      <c r="DB27" s="482" t="str">
        <f>IF(AND('6'!DB31=""),"",'6'!DB31)</f>
        <v>C</v>
      </c>
      <c r="DC27" s="482">
        <f>IF(AND('6'!DC31=""),"",'6'!DC31)</f>
        <v>5</v>
      </c>
      <c r="DD27" s="482" t="str">
        <f>IF(AND('6'!DD31=""),"",'6'!DD31)</f>
        <v/>
      </c>
      <c r="DE27" s="482" t="str">
        <f>IF(AND('6'!DE31=""),"",'6'!DE31)</f>
        <v/>
      </c>
      <c r="DF27" s="482" t="str">
        <f>IF(AND('6'!DF31=""),"",'6'!DF31)</f>
        <v/>
      </c>
      <c r="DG27" s="482">
        <f>IF(AND('6'!DG31=""),"",'6'!DG31)</f>
        <v>5</v>
      </c>
      <c r="DH27" s="482" t="str">
        <f>IF(AND('6'!DH31=""),"",'6'!DH31)</f>
        <v/>
      </c>
      <c r="DI27" s="482" t="str">
        <f>IF(AND('6'!DI31=""),"",'6'!DI31)</f>
        <v/>
      </c>
      <c r="DJ27" s="482" t="str">
        <f>IF(AND('6'!DJ31=""),"",'6'!DJ31)</f>
        <v/>
      </c>
      <c r="DK27" s="482" t="str">
        <f>IF(AND('6'!DK31=""),"",'6'!DK31)</f>
        <v/>
      </c>
      <c r="DL27" s="482" t="str">
        <f>IF(AND('6'!DL31=""),"",'6'!DL31)</f>
        <v/>
      </c>
      <c r="DM27" s="482" t="str">
        <f>IF(AND('6'!DM31=""),"",'6'!DM31)</f>
        <v/>
      </c>
      <c r="DN27" s="482" t="str">
        <f>IF(AND('6'!DN31=""),"",'6'!DN31)</f>
        <v/>
      </c>
      <c r="DO27" s="482" t="str">
        <f>IF(AND('6'!DO31=""),"",'6'!DO31)</f>
        <v/>
      </c>
      <c r="DP27" s="482" t="str">
        <f>IF(AND('6'!DP31=""),"",'6'!DP31)</f>
        <v/>
      </c>
      <c r="DQ27" s="482" t="str">
        <f>IF(AND('6'!DQ31=""),"",'6'!DQ31)</f>
        <v/>
      </c>
      <c r="DR27" s="482" t="str">
        <f>IF(AND('6'!DR31=""),"",'6'!DR31)</f>
        <v/>
      </c>
      <c r="DS27" s="482" t="str">
        <f>IF(AND('6'!DS31=""),"",'6'!DS31)</f>
        <v/>
      </c>
      <c r="DT27" s="482" t="str">
        <f>IF(AND('6'!DT31=""),"",'6'!DT31)</f>
        <v/>
      </c>
      <c r="DU27" s="482" t="str">
        <f>IF(AND('6'!DU31=""),"",'6'!DU31)</f>
        <v/>
      </c>
      <c r="DV27" s="482" t="str">
        <f>IF(AND('6'!DV31=""),"",'6'!DV31)</f>
        <v/>
      </c>
      <c r="DW27" s="482" t="str">
        <f>IF(AND('6'!DW31=""),"",'6'!DW31)</f>
        <v/>
      </c>
      <c r="DX27" s="482" t="str">
        <f>IF(AND('6'!DX31=""),"",'6'!DX31)</f>
        <v/>
      </c>
      <c r="DY27" s="482" t="str">
        <f>IF(AND('6'!DY31=""),"",'6'!DY31)</f>
        <v/>
      </c>
      <c r="DZ27" s="482" t="str">
        <f>IF(AND('6'!DZ31=""),"",'6'!DZ31)</f>
        <v/>
      </c>
      <c r="EA27" s="482" t="str">
        <f>IF(AND('6'!EA31=""),"",'6'!EA31)</f>
        <v>C</v>
      </c>
      <c r="EB27" s="482">
        <f>IF(AND('6'!EB31=""),"",'6'!EB31)</f>
        <v>5</v>
      </c>
      <c r="EC27" s="482" t="str">
        <f>IF(AND('6'!EC31=""),"",'6'!EC31)</f>
        <v/>
      </c>
      <c r="ED27" s="482" t="str">
        <f>IF(AND('6'!ED31=""),"",'6'!ED31)</f>
        <v/>
      </c>
      <c r="EE27" s="482" t="str">
        <f>IF(AND('6'!EE31=""),"",'6'!EE31)</f>
        <v/>
      </c>
      <c r="EF27" s="482">
        <f>IF(AND('6'!EF31=""),"",'6'!EF31)</f>
        <v>5</v>
      </c>
      <c r="EG27" s="482" t="str">
        <f>IF(AND('6'!EG31=""),"",'6'!EG31)</f>
        <v/>
      </c>
      <c r="EH27" s="482" t="str">
        <f>IF(AND('6'!EH31=""),"",'6'!EH31)</f>
        <v/>
      </c>
      <c r="EI27" s="482" t="str">
        <f>IF(AND('6'!EI31=""),"",'6'!EI31)</f>
        <v/>
      </c>
      <c r="EJ27" s="482" t="str">
        <f>IF(AND('6'!EJ31=""),"",'6'!EJ31)</f>
        <v/>
      </c>
      <c r="EK27" s="482" t="str">
        <f>IF(AND('6'!EK31=""),"",'6'!EK31)</f>
        <v/>
      </c>
      <c r="EL27" s="482" t="str">
        <f>IF(AND('6'!EL31=""),"",'6'!EL31)</f>
        <v/>
      </c>
      <c r="EM27" s="482" t="str">
        <f>IF(AND('6'!EM31=""),"",'6'!EM31)</f>
        <v/>
      </c>
      <c r="EN27" s="482" t="str">
        <f>IF(AND('6'!EN31=""),"",'6'!EN31)</f>
        <v/>
      </c>
      <c r="EO27" s="482" t="str">
        <f>IF(AND('6'!EO31=""),"",'6'!EO31)</f>
        <v/>
      </c>
      <c r="EP27" s="482" t="str">
        <f>IF(AND('6'!EP31=""),"",'6'!EP31)</f>
        <v/>
      </c>
      <c r="EQ27" s="482" t="str">
        <f>IF(AND('6'!EQ31=""),"",'6'!EQ31)</f>
        <v/>
      </c>
      <c r="ER27" s="482" t="str">
        <f>IF(AND('6'!ER31=""),"",'6'!ER31)</f>
        <v/>
      </c>
      <c r="ES27" s="482" t="str">
        <f>IF(AND('6'!ES31=""),"",'6'!ES31)</f>
        <v/>
      </c>
      <c r="ET27" s="482" t="str">
        <f>IF(AND('6'!ET31=""),"",'6'!ET31)</f>
        <v/>
      </c>
      <c r="EU27" s="482" t="str">
        <f>IF(AND('6'!EU31=""),"",'6'!EU31)</f>
        <v/>
      </c>
      <c r="EV27" s="482" t="str">
        <f>IF(AND('6'!EV31=""),"",'6'!EV31)</f>
        <v/>
      </c>
      <c r="EW27" s="482" t="str">
        <f>IF(AND('6'!EW31=""),"",'6'!EW31)</f>
        <v/>
      </c>
      <c r="EX27" s="482" t="str">
        <f>IF(AND('6'!EX31=""),"",'6'!EX31)</f>
        <v/>
      </c>
      <c r="EY27" s="482" t="str">
        <f>IF(AND('6'!EY31=""),"",'6'!EY31)</f>
        <v/>
      </c>
      <c r="EZ27" s="482">
        <f>IF(AND('6'!EZ31=""),"",'6'!EZ31)</f>
        <v>18</v>
      </c>
      <c r="FA27" s="482">
        <f>IF(AND('6'!FA31=""),"",'6'!FA31)</f>
        <v>18</v>
      </c>
      <c r="FB27" s="482" t="str">
        <f>IF(AND('6'!FB31=""),"",'6'!FB31)</f>
        <v/>
      </c>
      <c r="FC27" s="482" t="str">
        <f>IF(AND('6'!FC31=""),"",'6'!FC31)</f>
        <v/>
      </c>
      <c r="FD27" s="482" t="str">
        <f>IF(AND('6'!FD31=""),"",'6'!FD31)</f>
        <v/>
      </c>
      <c r="FE27" s="482" t="str">
        <f>IF(AND('6'!FE31=""),"",'6'!FE31)</f>
        <v/>
      </c>
      <c r="FF27" s="482" t="str">
        <f>IF(AND('6'!FF31=""),"",'6'!FF31)</f>
        <v xml:space="preserve"> </v>
      </c>
      <c r="FG27" s="482">
        <f>IF(AND('6'!FG31=""),"",'6'!FG31)</f>
        <v>17</v>
      </c>
      <c r="FH27" s="482">
        <f>IF(AND('6'!FH31=""),"",'6'!FH31)</f>
        <v>18</v>
      </c>
      <c r="FI27" s="482" t="str">
        <f>IF(AND('6'!FI31=""),"",'6'!FI31)</f>
        <v/>
      </c>
      <c r="FJ27" s="482" t="str">
        <f>IF(AND('6'!FJ31=""),"",'6'!FJ31)</f>
        <v/>
      </c>
      <c r="FK27" s="482" t="str">
        <f>IF(AND('6'!FK31=""),"",'6'!FK31)</f>
        <v/>
      </c>
      <c r="FL27" s="482" t="str">
        <f>IF(AND('6'!FL31=""),"",'6'!FL31)</f>
        <v/>
      </c>
      <c r="FM27" s="482" t="str">
        <f>IF(AND('6'!FM31=""),"",'6'!FM31)</f>
        <v xml:space="preserve"> </v>
      </c>
      <c r="FN27" s="482">
        <f>IF(AND('6'!FN31=""),"",'6'!FN31)</f>
        <v>19</v>
      </c>
      <c r="FO27" s="482">
        <f>IF(AND('6'!FO31=""),"",'6'!FO31)</f>
        <v>19</v>
      </c>
      <c r="FP27" s="482" t="str">
        <f>IF(AND('6'!FP31=""),"",'6'!FP31)</f>
        <v/>
      </c>
      <c r="FQ27" s="482" t="str">
        <f>IF(AND('6'!FQ31=""),"",'6'!FQ31)</f>
        <v/>
      </c>
      <c r="FR27" s="482" t="str">
        <f>IF(AND('6'!FR31=""),"",'6'!FR31)</f>
        <v/>
      </c>
      <c r="FS27" s="482" t="str">
        <f>IF(AND('6'!FS31=""),"",'6'!FS31)</f>
        <v/>
      </c>
      <c r="FT27" s="482" t="str">
        <f>IF(AND('6'!FT31=""),"",'6'!FT31)</f>
        <v xml:space="preserve"> </v>
      </c>
      <c r="FU27" s="482" t="str">
        <f>IF(AND('6'!FV31=""),"",'6'!FV31)</f>
        <v>-</v>
      </c>
      <c r="FV27" s="482" t="str">
        <f>IF(AND('6'!FW31=""),"",'6'!FW31)</f>
        <v>-</v>
      </c>
      <c r="FW27" s="482" t="str">
        <f>IF(AND('6'!FX31=""),"",'6'!FX31)</f>
        <v>-</v>
      </c>
      <c r="FX27" s="482" t="str">
        <f>IF(AND('6'!FY31=""),"",'6'!FY31)</f>
        <v>-</v>
      </c>
      <c r="FY27" s="482" t="str">
        <f>IF(AND('6'!FZ31=""),"",'6'!FZ31)</f>
        <v>-</v>
      </c>
      <c r="FZ27" s="482" t="str">
        <f>IF(AND('6'!GA31=""),"",'6'!GA31)</f>
        <v>-</v>
      </c>
      <c r="GA27" s="482" t="str">
        <f>IF(AND('6'!GB31=""),"",'6'!GB31)</f>
        <v>-</v>
      </c>
      <c r="GB27" s="482" t="str">
        <f>IF(AND('6'!GC31=""),"",'6'!GC31)</f>
        <v>-</v>
      </c>
      <c r="GC27" s="482" t="str">
        <f>IF(AND('6'!GD31=""),"",'6'!GD31)</f>
        <v>-</v>
      </c>
      <c r="GD27" s="482" t="str">
        <f>IF(AND('6'!GE31=""),"",'6'!GE31)</f>
        <v>-</v>
      </c>
      <c r="GE27" s="482" t="str">
        <f>IF(AND('6'!GF31=""),"",'6'!GF31)</f>
        <v>-</v>
      </c>
      <c r="GF27" s="482" t="str">
        <f>IF(AND('6'!GG31=""),"",'6'!GG31)</f>
        <v>-</v>
      </c>
      <c r="GG27" s="482" t="str">
        <f>IF(AND('6'!GH31=""),"",IF(AND('6'!GH31="-"),"",'6'!GH31))</f>
        <v/>
      </c>
      <c r="GH27" s="50" t="str">
        <f>IF(AND(C27=""),"",VLOOKUP(B27,Register!$A$7:$CL$311,36,FALSE))</f>
        <v/>
      </c>
      <c r="GI27" s="483" t="str">
        <f>IF(AND('6'!GL31=""),"",'6'!GL31)</f>
        <v/>
      </c>
      <c r="GJ27" s="173" t="str">
        <f>IF(AND('6'!FU31=""),"",'6'!FU31)</f>
        <v>mRrh.kZ</v>
      </c>
      <c r="GK27" s="173"/>
      <c r="GL27" s="173"/>
    </row>
    <row r="28" spans="1:194" ht="21">
      <c r="A28" s="480">
        <v>20</v>
      </c>
      <c r="B28" s="481" t="str">
        <f>IF(AND('6'!B32=""),"",'6'!B32)</f>
        <v/>
      </c>
      <c r="C28" s="196" t="str">
        <f>IF(AND('6'!C32=""),"",'6'!C32)</f>
        <v/>
      </c>
      <c r="D28" s="196" t="str">
        <f>IF(AND('6'!D32=""),"",'6'!D32)</f>
        <v/>
      </c>
      <c r="E28" s="195" t="str">
        <f>IF(AND('6'!E32=""),"",'6'!E32)</f>
        <v/>
      </c>
      <c r="F28" s="482" t="str">
        <f>IF(AND('6'!F32=""),"",'6'!F32)</f>
        <v/>
      </c>
      <c r="G28" s="482" t="str">
        <f>IF(AND('6'!G32=""),"",'6'!G32)</f>
        <v/>
      </c>
      <c r="H28" s="482" t="str">
        <f>IF(AND('6'!H32=""),"",'6'!H32)</f>
        <v/>
      </c>
      <c r="I28" s="482" t="str">
        <f>IF(AND('6'!I32=""),"",'6'!I32)</f>
        <v/>
      </c>
      <c r="J28" s="482" t="str">
        <f>IF(AND('6'!J32=""),"",'6'!J32)</f>
        <v/>
      </c>
      <c r="K28" s="482" t="str">
        <f>IF(AND('6'!K32=""),"",'6'!K32)</f>
        <v/>
      </c>
      <c r="L28" s="482" t="str">
        <f>IF(AND('6'!L32=""),"",'6'!L32)</f>
        <v/>
      </c>
      <c r="M28" s="482" t="str">
        <f>IF(AND('6'!M32=""),"",'6'!M32)</f>
        <v/>
      </c>
      <c r="N28" s="482" t="str">
        <f>IF(AND('6'!N32=""),"",'6'!N32)</f>
        <v/>
      </c>
      <c r="O28" s="482" t="str">
        <f>IF(AND('6'!O32=""),"",'6'!O32)</f>
        <v/>
      </c>
      <c r="P28" s="482" t="str">
        <f>IF(AND('6'!P32=""),"",'6'!P32)</f>
        <v/>
      </c>
      <c r="Q28" s="482" t="str">
        <f>IF(AND('6'!Q32=""),"",'6'!Q32)</f>
        <v/>
      </c>
      <c r="R28" s="482" t="str">
        <f>IF(AND('6'!R32=""),"",'6'!R32)</f>
        <v/>
      </c>
      <c r="S28" s="482" t="str">
        <f>IF(AND('6'!S32=""),"",'6'!S32)</f>
        <v/>
      </c>
      <c r="T28" s="482" t="str">
        <f>IF(AND('6'!T32=""),"",'6'!T32)</f>
        <v/>
      </c>
      <c r="U28" s="482" t="str">
        <f>IF(AND('6'!U32=""),"",'6'!U32)</f>
        <v/>
      </c>
      <c r="V28" s="482" t="str">
        <f>IF(AND('6'!V32=""),"",'6'!V32)</f>
        <v/>
      </c>
      <c r="W28" s="482" t="str">
        <f>IF(AND('6'!W32=""),"",'6'!W32)</f>
        <v/>
      </c>
      <c r="X28" s="482" t="str">
        <f>IF(AND('6'!X32=""),"",'6'!X32)</f>
        <v/>
      </c>
      <c r="Y28" s="482" t="str">
        <f>IF(AND('6'!Y32=""),"",'6'!Y32)</f>
        <v/>
      </c>
      <c r="Z28" s="482" t="str">
        <f>IF(AND('6'!Z32=""),"",'6'!Z32)</f>
        <v/>
      </c>
      <c r="AA28" s="482" t="str">
        <f>IF(AND('6'!AA32=""),"",'6'!AA32)</f>
        <v/>
      </c>
      <c r="AB28" s="482" t="str">
        <f>IF(AND('6'!AB32=""),"",'6'!AB32)</f>
        <v/>
      </c>
      <c r="AC28" s="482" t="str">
        <f>IF(AND('6'!AC32=""),"",'6'!AC32)</f>
        <v/>
      </c>
      <c r="AD28" s="482" t="str">
        <f>IF(AND('6'!AD32=""),"",'6'!AD32)</f>
        <v/>
      </c>
      <c r="AE28" s="482" t="str">
        <f>IF(AND('6'!AE32=""),"",'6'!AE32)</f>
        <v>B</v>
      </c>
      <c r="AF28" s="482">
        <f>IF(AND('6'!AF32=""),"",'6'!AF32)</f>
        <v>10</v>
      </c>
      <c r="AG28" s="482" t="str">
        <f>IF(AND('6'!AG32=""),"",'6'!AG32)</f>
        <v/>
      </c>
      <c r="AH28" s="482" t="str">
        <f>IF(AND('6'!AH32=""),"",'6'!AH32)</f>
        <v/>
      </c>
      <c r="AI28" s="482" t="str">
        <f>IF(AND('6'!AI32=""),"",'6'!AI32)</f>
        <v/>
      </c>
      <c r="AJ28" s="482">
        <f>IF(AND('6'!AJ32=""),"",'6'!AJ32)</f>
        <v>7</v>
      </c>
      <c r="AK28" s="482" t="str">
        <f>IF(AND('6'!AK32=""),"",'6'!AK32)</f>
        <v/>
      </c>
      <c r="AL28" s="482" t="str">
        <f>IF(AND('6'!AL32=""),"",'6'!AL32)</f>
        <v/>
      </c>
      <c r="AM28" s="482" t="str">
        <f>IF(AND('6'!AM32=""),"",'6'!AM32)</f>
        <v/>
      </c>
      <c r="AN28" s="482">
        <f>IF(AND('6'!AN32=""),"",'6'!AN32)</f>
        <v>40</v>
      </c>
      <c r="AO28" s="482" t="str">
        <f>IF(AND('6'!AO32=""),"",'6'!AO32)</f>
        <v/>
      </c>
      <c r="AP28" s="482" t="str">
        <f>IF(AND('6'!AP32=""),"",'6'!AP32)</f>
        <v/>
      </c>
      <c r="AQ28" s="482" t="str">
        <f>IF(AND('6'!AQ32=""),"",'6'!AQ32)</f>
        <v/>
      </c>
      <c r="AR28" s="482">
        <f>IF(AND('6'!AR32=""),"",'6'!AR32)</f>
        <v>8</v>
      </c>
      <c r="AS28" s="482" t="str">
        <f>IF(AND('6'!AS32=""),"",'6'!AS32)</f>
        <v/>
      </c>
      <c r="AT28" s="482" t="str">
        <f>IF(AND('6'!AT32=""),"",'6'!AT32)</f>
        <v/>
      </c>
      <c r="AU28" s="482" t="str">
        <f>IF(AND('6'!AU32=""),"",'6'!AU32)</f>
        <v/>
      </c>
      <c r="AV28" s="482">
        <f>IF(AND('6'!AV32=""),"",'6'!AV32)</f>
        <v>62</v>
      </c>
      <c r="AW28" s="482" t="str">
        <f>IF(AND('6'!AW32=""),"",'6'!AW32)</f>
        <v/>
      </c>
      <c r="AX28" s="482" t="str">
        <f>IF(AND('6'!AX32=""),"",'6'!AX32)</f>
        <v/>
      </c>
      <c r="AY28" s="482" t="str">
        <f>IF(AND('6'!AY32=""),"",'6'!AY32)</f>
        <v/>
      </c>
      <c r="AZ28" s="482" t="str">
        <f>IF(AND('6'!AZ32=""),"",'6'!AZ32)</f>
        <v/>
      </c>
      <c r="BA28" s="482" t="str">
        <f>IF(AND('6'!BA32=""),"",'6'!BA32)</f>
        <v/>
      </c>
      <c r="BB28" s="482" t="str">
        <f>IF(AND('6'!BB32=""),"",'6'!BB32)</f>
        <v/>
      </c>
      <c r="BC28" s="482" t="str">
        <f>IF(AND('6'!BC32=""),"",'6'!BC32)</f>
        <v/>
      </c>
      <c r="BD28" s="482" t="str">
        <f>IF(AND('6'!BD32=""),"",'6'!BD32)</f>
        <v>B</v>
      </c>
      <c r="BE28" s="482">
        <f>IF(AND('6'!BE32=""),"",'6'!BE32)</f>
        <v>10</v>
      </c>
      <c r="BF28" s="482" t="str">
        <f>IF(AND('6'!BF32=""),"",'6'!BF32)</f>
        <v/>
      </c>
      <c r="BG28" s="482" t="str">
        <f>IF(AND('6'!BG32=""),"",'6'!BG32)</f>
        <v/>
      </c>
      <c r="BH28" s="482" t="str">
        <f>IF(AND('6'!BH32=""),"",'6'!BH32)</f>
        <v/>
      </c>
      <c r="BI28" s="482">
        <f>IF(AND('6'!BI32=""),"",'6'!BI32)</f>
        <v>7</v>
      </c>
      <c r="BJ28" s="482" t="str">
        <f>IF(AND('6'!BJ32=""),"",'6'!BJ32)</f>
        <v/>
      </c>
      <c r="BK28" s="482" t="str">
        <f>IF(AND('6'!BK32=""),"",'6'!BK32)</f>
        <v/>
      </c>
      <c r="BL28" s="482" t="str">
        <f>IF(AND('6'!BL32=""),"",'6'!BL32)</f>
        <v/>
      </c>
      <c r="BM28" s="482">
        <f>IF(AND('6'!BM32=""),"",'6'!BM32)</f>
        <v>40</v>
      </c>
      <c r="BN28" s="482" t="str">
        <f>IF(AND('6'!BN32=""),"",'6'!BN32)</f>
        <v/>
      </c>
      <c r="BO28" s="482" t="str">
        <f>IF(AND('6'!BO32=""),"",'6'!BO32)</f>
        <v/>
      </c>
      <c r="BP28" s="482" t="str">
        <f>IF(AND('6'!BP32=""),"",'6'!BP32)</f>
        <v/>
      </c>
      <c r="BQ28" s="482">
        <f>IF(AND('6'!BQ32=""),"",'6'!BQ32)</f>
        <v>8</v>
      </c>
      <c r="BR28" s="482" t="str">
        <f>IF(AND('6'!BR32=""),"",'6'!BR32)</f>
        <v/>
      </c>
      <c r="BS28" s="482" t="str">
        <f>IF(AND('6'!BS32=""),"",'6'!BS32)</f>
        <v/>
      </c>
      <c r="BT28" s="482" t="str">
        <f>IF(AND('6'!BT32=""),"",'6'!BT32)</f>
        <v/>
      </c>
      <c r="BU28" s="482">
        <f>IF(AND('6'!BU32=""),"",'6'!BU32)</f>
        <v>62</v>
      </c>
      <c r="BV28" s="482" t="str">
        <f>IF(AND('6'!BV32=""),"",'6'!BV32)</f>
        <v/>
      </c>
      <c r="BW28" s="482" t="str">
        <f>IF(AND('6'!BW32=""),"",'6'!BW32)</f>
        <v/>
      </c>
      <c r="BX28" s="482" t="str">
        <f>IF(AND('6'!BX32=""),"",'6'!BX32)</f>
        <v/>
      </c>
      <c r="BY28" s="482" t="str">
        <f>IF(AND('6'!BY32=""),"",'6'!BY32)</f>
        <v/>
      </c>
      <c r="BZ28" s="482" t="str">
        <f>IF(AND('6'!BZ32=""),"",'6'!BZ32)</f>
        <v/>
      </c>
      <c r="CA28" s="482" t="str">
        <f>IF(AND('6'!CA32=""),"",'6'!CA32)</f>
        <v/>
      </c>
      <c r="CB28" s="482" t="str">
        <f>IF(AND('6'!CB32=""),"",'6'!CB32)</f>
        <v/>
      </c>
      <c r="CC28" s="482" t="str">
        <f>IF(AND('6'!CC32=""),"",'6'!CC32)</f>
        <v>B</v>
      </c>
      <c r="CD28" s="482">
        <f>IF(AND('6'!CD32=""),"",'6'!CD32)</f>
        <v>10</v>
      </c>
      <c r="CE28" s="482" t="str">
        <f>IF(AND('6'!CE32=""),"",'6'!CE32)</f>
        <v/>
      </c>
      <c r="CF28" s="482" t="str">
        <f>IF(AND('6'!CF32=""),"",'6'!CF32)</f>
        <v/>
      </c>
      <c r="CG28" s="482" t="str">
        <f>IF(AND('6'!CG32=""),"",'6'!CG32)</f>
        <v/>
      </c>
      <c r="CH28" s="482">
        <f>IF(AND('6'!CH32=""),"",'6'!CH32)</f>
        <v>7</v>
      </c>
      <c r="CI28" s="482" t="str">
        <f>IF(AND('6'!CI32=""),"",'6'!CI32)</f>
        <v/>
      </c>
      <c r="CJ28" s="482" t="str">
        <f>IF(AND('6'!CJ32=""),"",'6'!CJ32)</f>
        <v/>
      </c>
      <c r="CK28" s="482" t="str">
        <f>IF(AND('6'!CK32=""),"",'6'!CK32)</f>
        <v/>
      </c>
      <c r="CL28" s="482">
        <f>IF(AND('6'!CL32=""),"",'6'!CL32)</f>
        <v>40</v>
      </c>
      <c r="CM28" s="482" t="str">
        <f>IF(AND('6'!CM32=""),"",'6'!CM32)</f>
        <v/>
      </c>
      <c r="CN28" s="482" t="str">
        <f>IF(AND('6'!CN32=""),"",'6'!CN32)</f>
        <v/>
      </c>
      <c r="CO28" s="482" t="str">
        <f>IF(AND('6'!CO32=""),"",'6'!CO32)</f>
        <v/>
      </c>
      <c r="CP28" s="482">
        <f>IF(AND('6'!CP32=""),"",'6'!CP32)</f>
        <v>8</v>
      </c>
      <c r="CQ28" s="482" t="str">
        <f>IF(AND('6'!CQ32=""),"",'6'!CQ32)</f>
        <v/>
      </c>
      <c r="CR28" s="482" t="str">
        <f>IF(AND('6'!CR32=""),"",'6'!CR32)</f>
        <v/>
      </c>
      <c r="CS28" s="482" t="str">
        <f>IF(AND('6'!CS32=""),"",'6'!CS32)</f>
        <v/>
      </c>
      <c r="CT28" s="482">
        <f>IF(AND('6'!CT32=""),"",'6'!CT32)</f>
        <v>62</v>
      </c>
      <c r="CU28" s="482" t="str">
        <f>IF(AND('6'!CU32=""),"",'6'!CU32)</f>
        <v/>
      </c>
      <c r="CV28" s="482" t="str">
        <f>IF(AND('6'!CV32=""),"",'6'!CV32)</f>
        <v/>
      </c>
      <c r="CW28" s="482" t="str">
        <f>IF(AND('6'!CW32=""),"",'6'!CW32)</f>
        <v/>
      </c>
      <c r="CX28" s="482" t="str">
        <f>IF(AND('6'!CX32=""),"",'6'!CX32)</f>
        <v/>
      </c>
      <c r="CY28" s="482" t="str">
        <f>IF(AND('6'!CY32=""),"",'6'!CY32)</f>
        <v/>
      </c>
      <c r="CZ28" s="482" t="str">
        <f>IF(AND('6'!CZ32=""),"",'6'!CZ32)</f>
        <v/>
      </c>
      <c r="DA28" s="482" t="str">
        <f>IF(AND('6'!DA32=""),"",'6'!DA32)</f>
        <v/>
      </c>
      <c r="DB28" s="482" t="str">
        <f>IF(AND('6'!DB32=""),"",'6'!DB32)</f>
        <v>B</v>
      </c>
      <c r="DC28" s="482">
        <f>IF(AND('6'!DC32=""),"",'6'!DC32)</f>
        <v>10</v>
      </c>
      <c r="DD28" s="482" t="str">
        <f>IF(AND('6'!DD32=""),"",'6'!DD32)</f>
        <v/>
      </c>
      <c r="DE28" s="482" t="str">
        <f>IF(AND('6'!DE32=""),"",'6'!DE32)</f>
        <v/>
      </c>
      <c r="DF28" s="482" t="str">
        <f>IF(AND('6'!DF32=""),"",'6'!DF32)</f>
        <v/>
      </c>
      <c r="DG28" s="482">
        <f>IF(AND('6'!DG32=""),"",'6'!DG32)</f>
        <v>7</v>
      </c>
      <c r="DH28" s="482" t="str">
        <f>IF(AND('6'!DH32=""),"",'6'!DH32)</f>
        <v/>
      </c>
      <c r="DI28" s="482" t="str">
        <f>IF(AND('6'!DI32=""),"",'6'!DI32)</f>
        <v/>
      </c>
      <c r="DJ28" s="482" t="str">
        <f>IF(AND('6'!DJ32=""),"",'6'!DJ32)</f>
        <v/>
      </c>
      <c r="DK28" s="482">
        <f>IF(AND('6'!DK32=""),"",'6'!DK32)</f>
        <v>40</v>
      </c>
      <c r="DL28" s="482" t="str">
        <f>IF(AND('6'!DL32=""),"",'6'!DL32)</f>
        <v/>
      </c>
      <c r="DM28" s="482" t="str">
        <f>IF(AND('6'!DM32=""),"",'6'!DM32)</f>
        <v/>
      </c>
      <c r="DN28" s="482" t="str">
        <f>IF(AND('6'!DN32=""),"",'6'!DN32)</f>
        <v/>
      </c>
      <c r="DO28" s="482">
        <f>IF(AND('6'!DO32=""),"",'6'!DO32)</f>
        <v>8</v>
      </c>
      <c r="DP28" s="482" t="str">
        <f>IF(AND('6'!DP32=""),"",'6'!DP32)</f>
        <v/>
      </c>
      <c r="DQ28" s="482" t="str">
        <f>IF(AND('6'!DQ32=""),"",'6'!DQ32)</f>
        <v/>
      </c>
      <c r="DR28" s="482" t="str">
        <f>IF(AND('6'!DR32=""),"",'6'!DR32)</f>
        <v/>
      </c>
      <c r="DS28" s="482">
        <f>IF(AND('6'!DS32=""),"",'6'!DS32)</f>
        <v>62</v>
      </c>
      <c r="DT28" s="482" t="str">
        <f>IF(AND('6'!DT32=""),"",'6'!DT32)</f>
        <v/>
      </c>
      <c r="DU28" s="482" t="str">
        <f>IF(AND('6'!DU32=""),"",'6'!DU32)</f>
        <v/>
      </c>
      <c r="DV28" s="482" t="str">
        <f>IF(AND('6'!DV32=""),"",'6'!DV32)</f>
        <v/>
      </c>
      <c r="DW28" s="482" t="str">
        <f>IF(AND('6'!DW32=""),"",'6'!DW32)</f>
        <v/>
      </c>
      <c r="DX28" s="482" t="str">
        <f>IF(AND('6'!DX32=""),"",'6'!DX32)</f>
        <v/>
      </c>
      <c r="DY28" s="482" t="str">
        <f>IF(AND('6'!DY32=""),"",'6'!DY32)</f>
        <v/>
      </c>
      <c r="DZ28" s="482" t="str">
        <f>IF(AND('6'!DZ32=""),"",'6'!DZ32)</f>
        <v/>
      </c>
      <c r="EA28" s="482" t="str">
        <f>IF(AND('6'!EA32=""),"",'6'!EA32)</f>
        <v>B</v>
      </c>
      <c r="EB28" s="482">
        <f>IF(AND('6'!EB32=""),"",'6'!EB32)</f>
        <v>10</v>
      </c>
      <c r="EC28" s="482" t="str">
        <f>IF(AND('6'!EC32=""),"",'6'!EC32)</f>
        <v/>
      </c>
      <c r="ED28" s="482" t="str">
        <f>IF(AND('6'!ED32=""),"",'6'!ED32)</f>
        <v/>
      </c>
      <c r="EE28" s="482" t="str">
        <f>IF(AND('6'!EE32=""),"",'6'!EE32)</f>
        <v/>
      </c>
      <c r="EF28" s="482">
        <f>IF(AND('6'!EF32=""),"",'6'!EF32)</f>
        <v>7</v>
      </c>
      <c r="EG28" s="482" t="str">
        <f>IF(AND('6'!EG32=""),"",'6'!EG32)</f>
        <v/>
      </c>
      <c r="EH28" s="482" t="str">
        <f>IF(AND('6'!EH32=""),"",'6'!EH32)</f>
        <v/>
      </c>
      <c r="EI28" s="482" t="str">
        <f>IF(AND('6'!EI32=""),"",'6'!EI32)</f>
        <v/>
      </c>
      <c r="EJ28" s="482">
        <f>IF(AND('6'!EJ32=""),"",'6'!EJ32)</f>
        <v>40</v>
      </c>
      <c r="EK28" s="482" t="str">
        <f>IF(AND('6'!EK32=""),"",'6'!EK32)</f>
        <v/>
      </c>
      <c r="EL28" s="482" t="str">
        <f>IF(AND('6'!EL32=""),"",'6'!EL32)</f>
        <v/>
      </c>
      <c r="EM28" s="482" t="str">
        <f>IF(AND('6'!EM32=""),"",'6'!EM32)</f>
        <v/>
      </c>
      <c r="EN28" s="482">
        <f>IF(AND('6'!EN32=""),"",'6'!EN32)</f>
        <v>8</v>
      </c>
      <c r="EO28" s="482" t="str">
        <f>IF(AND('6'!EO32=""),"",'6'!EO32)</f>
        <v/>
      </c>
      <c r="EP28" s="482" t="str">
        <f>IF(AND('6'!EP32=""),"",'6'!EP32)</f>
        <v/>
      </c>
      <c r="EQ28" s="482" t="str">
        <f>IF(AND('6'!EQ32=""),"",'6'!EQ32)</f>
        <v/>
      </c>
      <c r="ER28" s="482">
        <f>IF(AND('6'!ER32=""),"",'6'!ER32)</f>
        <v>62</v>
      </c>
      <c r="ES28" s="482" t="str">
        <f>IF(AND('6'!ES32=""),"",'6'!ES32)</f>
        <v/>
      </c>
      <c r="ET28" s="482" t="str">
        <f>IF(AND('6'!ET32=""),"",'6'!ET32)</f>
        <v/>
      </c>
      <c r="EU28" s="482" t="str">
        <f>IF(AND('6'!EU32=""),"",'6'!EU32)</f>
        <v/>
      </c>
      <c r="EV28" s="482" t="str">
        <f>IF(AND('6'!EV32=""),"",'6'!EV32)</f>
        <v/>
      </c>
      <c r="EW28" s="482" t="str">
        <f>IF(AND('6'!EW32=""),"",'6'!EW32)</f>
        <v/>
      </c>
      <c r="EX28" s="482" t="str">
        <f>IF(AND('6'!EX32=""),"",'6'!EX32)</f>
        <v/>
      </c>
      <c r="EY28" s="482" t="str">
        <f>IF(AND('6'!EY32=""),"",'6'!EY32)</f>
        <v/>
      </c>
      <c r="EZ28" s="482">
        <f>IF(AND('6'!EZ32=""),"",'6'!EZ32)</f>
        <v>18</v>
      </c>
      <c r="FA28" s="482">
        <f>IF(AND('6'!FA32=""),"",'6'!FA32)</f>
        <v>19</v>
      </c>
      <c r="FB28" s="482">
        <f>IF(AND('6'!FB32=""),"",'6'!FB32)</f>
        <v>19</v>
      </c>
      <c r="FC28" s="482">
        <f>IF(AND('6'!FC32=""),"",'6'!FC32)</f>
        <v>18</v>
      </c>
      <c r="FD28" s="482">
        <f>IF(AND('6'!FD32=""),"",'6'!FD32)</f>
        <v>18</v>
      </c>
      <c r="FE28" s="482" t="str">
        <f>IF(AND('6'!FE32=""),"",'6'!FE32)</f>
        <v/>
      </c>
      <c r="FF28" s="482" t="str">
        <f>IF(AND('6'!FF32=""),"",'6'!FF32)</f>
        <v xml:space="preserve"> </v>
      </c>
      <c r="FG28" s="482">
        <f>IF(AND('6'!FG32=""),"",'6'!FG32)</f>
        <v>18</v>
      </c>
      <c r="FH28" s="482">
        <f>IF(AND('6'!FH32=""),"",'6'!FH32)</f>
        <v>18</v>
      </c>
      <c r="FI28" s="482">
        <f>IF(AND('6'!FI32=""),"",'6'!FI32)</f>
        <v>17</v>
      </c>
      <c r="FJ28" s="482">
        <f>IF(AND('6'!FJ32=""),"",'6'!FJ32)</f>
        <v>18</v>
      </c>
      <c r="FK28" s="482">
        <f>IF(AND('6'!FK32=""),"",'6'!FK32)</f>
        <v>17</v>
      </c>
      <c r="FL28" s="482" t="str">
        <f>IF(AND('6'!FL32=""),"",'6'!FL32)</f>
        <v/>
      </c>
      <c r="FM28" s="482" t="str">
        <f>IF(AND('6'!FM32=""),"",'6'!FM32)</f>
        <v xml:space="preserve"> </v>
      </c>
      <c r="FN28" s="482">
        <f>IF(AND('6'!FN32=""),"",'6'!FN32)</f>
        <v>18</v>
      </c>
      <c r="FO28" s="482">
        <f>IF(AND('6'!FO32=""),"",'6'!FO32)</f>
        <v>17</v>
      </c>
      <c r="FP28" s="482">
        <f>IF(AND('6'!FP32=""),"",'6'!FP32)</f>
        <v>18</v>
      </c>
      <c r="FQ28" s="482">
        <f>IF(AND('6'!FQ32=""),"",'6'!FQ32)</f>
        <v>17</v>
      </c>
      <c r="FR28" s="482">
        <f>IF(AND('6'!FR32=""),"",'6'!FR32)</f>
        <v>18</v>
      </c>
      <c r="FS28" s="482" t="str">
        <f>IF(AND('6'!FS32=""),"",'6'!FS32)</f>
        <v/>
      </c>
      <c r="FT28" s="482" t="str">
        <f>IF(AND('6'!FT32=""),"",'6'!FT32)</f>
        <v xml:space="preserve"> </v>
      </c>
      <c r="FU28" s="482" t="str">
        <f>IF(AND('6'!FV32=""),"",'6'!FV32)</f>
        <v>-</v>
      </c>
      <c r="FV28" s="482" t="str">
        <f>IF(AND('6'!FW32=""),"",'6'!FW32)</f>
        <v>-</v>
      </c>
      <c r="FW28" s="482" t="str">
        <f>IF(AND('6'!FX32=""),"",'6'!FX32)</f>
        <v>-</v>
      </c>
      <c r="FX28" s="482" t="str">
        <f>IF(AND('6'!FY32=""),"",'6'!FY32)</f>
        <v>-</v>
      </c>
      <c r="FY28" s="482" t="str">
        <f>IF(AND('6'!FZ32=""),"",'6'!FZ32)</f>
        <v>-</v>
      </c>
      <c r="FZ28" s="482" t="str">
        <f>IF(AND('6'!GA32=""),"",'6'!GA32)</f>
        <v>-</v>
      </c>
      <c r="GA28" s="482" t="str">
        <f>IF(AND('6'!GB32=""),"",'6'!GB32)</f>
        <v>-</v>
      </c>
      <c r="GB28" s="482" t="str">
        <f>IF(AND('6'!GC32=""),"",'6'!GC32)</f>
        <v>-</v>
      </c>
      <c r="GC28" s="482" t="str">
        <f>IF(AND('6'!GD32=""),"",'6'!GD32)</f>
        <v>-</v>
      </c>
      <c r="GD28" s="482" t="str">
        <f>IF(AND('6'!GE32=""),"",'6'!GE32)</f>
        <v>-</v>
      </c>
      <c r="GE28" s="482" t="str">
        <f>IF(AND('6'!GF32=""),"",'6'!GF32)</f>
        <v>-</v>
      </c>
      <c r="GF28" s="482" t="str">
        <f>IF(AND('6'!GG32=""),"",'6'!GG32)</f>
        <v>-</v>
      </c>
      <c r="GG28" s="482" t="str">
        <f>IF(AND('6'!GH32=""),"",IF(AND('6'!GH32="-"),"",'6'!GH32))</f>
        <v/>
      </c>
      <c r="GH28" s="50" t="str">
        <f>IF(AND(C28=""),"",VLOOKUP(B28,Register!$A$7:$CL$311,36,FALSE))</f>
        <v/>
      </c>
      <c r="GI28" s="483" t="str">
        <f>IF(AND('6'!GL32=""),"",'6'!GL32)</f>
        <v/>
      </c>
      <c r="GJ28" s="173" t="str">
        <f>IF(AND('6'!FU32=""),"",'6'!FU32)</f>
        <v>mRrh.kZ</v>
      </c>
      <c r="GK28" s="173"/>
      <c r="GL28" s="173"/>
    </row>
    <row r="29" spans="1:194" ht="21">
      <c r="A29" s="480">
        <v>21</v>
      </c>
      <c r="B29" s="481" t="str">
        <f>IF(AND('6'!B33=""),"",'6'!B33)</f>
        <v/>
      </c>
      <c r="C29" s="196" t="str">
        <f>IF(AND('6'!C33=""),"",'6'!C33)</f>
        <v/>
      </c>
      <c r="D29" s="196" t="str">
        <f>IF(AND('6'!D33=""),"",'6'!D33)</f>
        <v/>
      </c>
      <c r="E29" s="195" t="str">
        <f>IF(AND('6'!E33=""),"",'6'!E33)</f>
        <v/>
      </c>
      <c r="F29" s="482" t="str">
        <f>IF(AND('6'!F33=""),"",'6'!F33)</f>
        <v/>
      </c>
      <c r="G29" s="482" t="str">
        <f>IF(AND('6'!G33=""),"",'6'!G33)</f>
        <v/>
      </c>
      <c r="H29" s="482" t="str">
        <f>IF(AND('6'!H33=""),"",'6'!H33)</f>
        <v/>
      </c>
      <c r="I29" s="482" t="str">
        <f>IF(AND('6'!I33=""),"",'6'!I33)</f>
        <v/>
      </c>
      <c r="J29" s="482" t="str">
        <f>IF(AND('6'!J33=""),"",'6'!J33)</f>
        <v/>
      </c>
      <c r="K29" s="482" t="str">
        <f>IF(AND('6'!K33=""),"",'6'!K33)</f>
        <v/>
      </c>
      <c r="L29" s="482" t="str">
        <f>IF(AND('6'!L33=""),"",'6'!L33)</f>
        <v/>
      </c>
      <c r="M29" s="482" t="str">
        <f>IF(AND('6'!M33=""),"",'6'!M33)</f>
        <v/>
      </c>
      <c r="N29" s="482" t="str">
        <f>IF(AND('6'!N33=""),"",'6'!N33)</f>
        <v/>
      </c>
      <c r="O29" s="482" t="str">
        <f>IF(AND('6'!O33=""),"",'6'!O33)</f>
        <v/>
      </c>
      <c r="P29" s="482" t="str">
        <f>IF(AND('6'!P33=""),"",'6'!P33)</f>
        <v/>
      </c>
      <c r="Q29" s="482" t="str">
        <f>IF(AND('6'!Q33=""),"",'6'!Q33)</f>
        <v/>
      </c>
      <c r="R29" s="482" t="str">
        <f>IF(AND('6'!R33=""),"",'6'!R33)</f>
        <v/>
      </c>
      <c r="S29" s="482" t="str">
        <f>IF(AND('6'!S33=""),"",'6'!S33)</f>
        <v/>
      </c>
      <c r="T29" s="482" t="str">
        <f>IF(AND('6'!T33=""),"",'6'!T33)</f>
        <v/>
      </c>
      <c r="U29" s="482" t="str">
        <f>IF(AND('6'!U33=""),"",'6'!U33)</f>
        <v/>
      </c>
      <c r="V29" s="482" t="str">
        <f>IF(AND('6'!V33=""),"",'6'!V33)</f>
        <v/>
      </c>
      <c r="W29" s="482" t="str">
        <f>IF(AND('6'!W33=""),"",'6'!W33)</f>
        <v/>
      </c>
      <c r="X29" s="482" t="str">
        <f>IF(AND('6'!X33=""),"",'6'!X33)</f>
        <v/>
      </c>
      <c r="Y29" s="482" t="str">
        <f>IF(AND('6'!Y33=""),"",'6'!Y33)</f>
        <v/>
      </c>
      <c r="Z29" s="482" t="str">
        <f>IF(AND('6'!Z33=""),"",'6'!Z33)</f>
        <v/>
      </c>
      <c r="AA29" s="482" t="str">
        <f>IF(AND('6'!AA33=""),"",'6'!AA33)</f>
        <v/>
      </c>
      <c r="AB29" s="482" t="str">
        <f>IF(AND('6'!AB33=""),"",'6'!AB33)</f>
        <v/>
      </c>
      <c r="AC29" s="482" t="str">
        <f>IF(AND('6'!AC33=""),"",'6'!AC33)</f>
        <v/>
      </c>
      <c r="AD29" s="482" t="str">
        <f>IF(AND('6'!AD33=""),"",'6'!AD33)</f>
        <v/>
      </c>
      <c r="AE29" s="482" t="str">
        <f>IF(AND('6'!AE33=""),"",'6'!AE33)</f>
        <v>B</v>
      </c>
      <c r="AF29" s="482">
        <f>IF(AND('6'!AF33=""),"",'6'!AF33)</f>
        <v>5</v>
      </c>
      <c r="AG29" s="482" t="str">
        <f>IF(AND('6'!AG33=""),"",'6'!AG33)</f>
        <v/>
      </c>
      <c r="AH29" s="482" t="str">
        <f>IF(AND('6'!AH33=""),"",'6'!AH33)</f>
        <v/>
      </c>
      <c r="AI29" s="482" t="str">
        <f>IF(AND('6'!AI33=""),"",'6'!AI33)</f>
        <v/>
      </c>
      <c r="AJ29" s="482">
        <f>IF(AND('6'!AJ33=""),"",'6'!AJ33)</f>
        <v>6</v>
      </c>
      <c r="AK29" s="482" t="str">
        <f>IF(AND('6'!AK33=""),"",'6'!AK33)</f>
        <v/>
      </c>
      <c r="AL29" s="482" t="str">
        <f>IF(AND('6'!AL33=""),"",'6'!AL33)</f>
        <v/>
      </c>
      <c r="AM29" s="482" t="str">
        <f>IF(AND('6'!AM33=""),"",'6'!AM33)</f>
        <v/>
      </c>
      <c r="AN29" s="482">
        <f>IF(AND('6'!AN33=""),"",'6'!AN33)</f>
        <v>30</v>
      </c>
      <c r="AO29" s="482" t="str">
        <f>IF(AND('6'!AO33=""),"",'6'!AO33)</f>
        <v/>
      </c>
      <c r="AP29" s="482" t="str">
        <f>IF(AND('6'!AP33=""),"",'6'!AP33)</f>
        <v/>
      </c>
      <c r="AQ29" s="482" t="str">
        <f>IF(AND('6'!AQ33=""),"",'6'!AQ33)</f>
        <v/>
      </c>
      <c r="AR29" s="482">
        <f>IF(AND('6'!AR33=""),"",'6'!AR33)</f>
        <v>5</v>
      </c>
      <c r="AS29" s="482" t="str">
        <f>IF(AND('6'!AS33=""),"",'6'!AS33)</f>
        <v/>
      </c>
      <c r="AT29" s="482" t="str">
        <f>IF(AND('6'!AT33=""),"",'6'!AT33)</f>
        <v/>
      </c>
      <c r="AU29" s="482" t="str">
        <f>IF(AND('6'!AU33=""),"",'6'!AU33)</f>
        <v/>
      </c>
      <c r="AV29" s="482">
        <f>IF(AND('6'!AV33=""),"",'6'!AV33)</f>
        <v>59</v>
      </c>
      <c r="AW29" s="482" t="str">
        <f>IF(AND('6'!AW33=""),"",'6'!AW33)</f>
        <v/>
      </c>
      <c r="AX29" s="482" t="str">
        <f>IF(AND('6'!AX33=""),"",'6'!AX33)</f>
        <v/>
      </c>
      <c r="AY29" s="482" t="str">
        <f>IF(AND('6'!AY33=""),"",'6'!AY33)</f>
        <v/>
      </c>
      <c r="AZ29" s="482" t="str">
        <f>IF(AND('6'!AZ33=""),"",'6'!AZ33)</f>
        <v/>
      </c>
      <c r="BA29" s="482" t="str">
        <f>IF(AND('6'!BA33=""),"",'6'!BA33)</f>
        <v/>
      </c>
      <c r="BB29" s="482" t="str">
        <f>IF(AND('6'!BB33=""),"",'6'!BB33)</f>
        <v/>
      </c>
      <c r="BC29" s="482" t="str">
        <f>IF(AND('6'!BC33=""),"",'6'!BC33)</f>
        <v/>
      </c>
      <c r="BD29" s="482" t="str">
        <f>IF(AND('6'!BD33=""),"",'6'!BD33)</f>
        <v>B</v>
      </c>
      <c r="BE29" s="482">
        <f>IF(AND('6'!BE33=""),"",'6'!BE33)</f>
        <v>5</v>
      </c>
      <c r="BF29" s="482" t="str">
        <f>IF(AND('6'!BF33=""),"",'6'!BF33)</f>
        <v/>
      </c>
      <c r="BG29" s="482" t="str">
        <f>IF(AND('6'!BG33=""),"",'6'!BG33)</f>
        <v/>
      </c>
      <c r="BH29" s="482" t="str">
        <f>IF(AND('6'!BH33=""),"",'6'!BH33)</f>
        <v/>
      </c>
      <c r="BI29" s="482">
        <f>IF(AND('6'!BI33=""),"",'6'!BI33)</f>
        <v>6</v>
      </c>
      <c r="BJ29" s="482" t="str">
        <f>IF(AND('6'!BJ33=""),"",'6'!BJ33)</f>
        <v/>
      </c>
      <c r="BK29" s="482" t="str">
        <f>IF(AND('6'!BK33=""),"",'6'!BK33)</f>
        <v/>
      </c>
      <c r="BL29" s="482" t="str">
        <f>IF(AND('6'!BL33=""),"",'6'!BL33)</f>
        <v/>
      </c>
      <c r="BM29" s="482">
        <f>IF(AND('6'!BM33=""),"",'6'!BM33)</f>
        <v>30</v>
      </c>
      <c r="BN29" s="482" t="str">
        <f>IF(AND('6'!BN33=""),"",'6'!BN33)</f>
        <v/>
      </c>
      <c r="BO29" s="482" t="str">
        <f>IF(AND('6'!BO33=""),"",'6'!BO33)</f>
        <v/>
      </c>
      <c r="BP29" s="482" t="str">
        <f>IF(AND('6'!BP33=""),"",'6'!BP33)</f>
        <v/>
      </c>
      <c r="BQ29" s="482">
        <f>IF(AND('6'!BQ33=""),"",'6'!BQ33)</f>
        <v>5</v>
      </c>
      <c r="BR29" s="482" t="str">
        <f>IF(AND('6'!BR33=""),"",'6'!BR33)</f>
        <v/>
      </c>
      <c r="BS29" s="482" t="str">
        <f>IF(AND('6'!BS33=""),"",'6'!BS33)</f>
        <v/>
      </c>
      <c r="BT29" s="482" t="str">
        <f>IF(AND('6'!BT33=""),"",'6'!BT33)</f>
        <v/>
      </c>
      <c r="BU29" s="482">
        <f>IF(AND('6'!BU33=""),"",'6'!BU33)</f>
        <v>59</v>
      </c>
      <c r="BV29" s="482" t="str">
        <f>IF(AND('6'!BV33=""),"",'6'!BV33)</f>
        <v/>
      </c>
      <c r="BW29" s="482" t="str">
        <f>IF(AND('6'!BW33=""),"",'6'!BW33)</f>
        <v/>
      </c>
      <c r="BX29" s="482" t="str">
        <f>IF(AND('6'!BX33=""),"",'6'!BX33)</f>
        <v/>
      </c>
      <c r="BY29" s="482" t="str">
        <f>IF(AND('6'!BY33=""),"",'6'!BY33)</f>
        <v/>
      </c>
      <c r="BZ29" s="482" t="str">
        <f>IF(AND('6'!BZ33=""),"",'6'!BZ33)</f>
        <v/>
      </c>
      <c r="CA29" s="482" t="str">
        <f>IF(AND('6'!CA33=""),"",'6'!CA33)</f>
        <v/>
      </c>
      <c r="CB29" s="482" t="str">
        <f>IF(AND('6'!CB33=""),"",'6'!CB33)</f>
        <v/>
      </c>
      <c r="CC29" s="482" t="str">
        <f>IF(AND('6'!CC33=""),"",'6'!CC33)</f>
        <v>B</v>
      </c>
      <c r="CD29" s="482">
        <f>IF(AND('6'!CD33=""),"",'6'!CD33)</f>
        <v>5</v>
      </c>
      <c r="CE29" s="482" t="str">
        <f>IF(AND('6'!CE33=""),"",'6'!CE33)</f>
        <v/>
      </c>
      <c r="CF29" s="482" t="str">
        <f>IF(AND('6'!CF33=""),"",'6'!CF33)</f>
        <v/>
      </c>
      <c r="CG29" s="482" t="str">
        <f>IF(AND('6'!CG33=""),"",'6'!CG33)</f>
        <v/>
      </c>
      <c r="CH29" s="482">
        <f>IF(AND('6'!CH33=""),"",'6'!CH33)</f>
        <v>6</v>
      </c>
      <c r="CI29" s="482" t="str">
        <f>IF(AND('6'!CI33=""),"",'6'!CI33)</f>
        <v/>
      </c>
      <c r="CJ29" s="482" t="str">
        <f>IF(AND('6'!CJ33=""),"",'6'!CJ33)</f>
        <v/>
      </c>
      <c r="CK29" s="482" t="str">
        <f>IF(AND('6'!CK33=""),"",'6'!CK33)</f>
        <v/>
      </c>
      <c r="CL29" s="482">
        <f>IF(AND('6'!CL33=""),"",'6'!CL33)</f>
        <v>30</v>
      </c>
      <c r="CM29" s="482" t="str">
        <f>IF(AND('6'!CM33=""),"",'6'!CM33)</f>
        <v/>
      </c>
      <c r="CN29" s="482" t="str">
        <f>IF(AND('6'!CN33=""),"",'6'!CN33)</f>
        <v/>
      </c>
      <c r="CO29" s="482" t="str">
        <f>IF(AND('6'!CO33=""),"",'6'!CO33)</f>
        <v/>
      </c>
      <c r="CP29" s="482">
        <f>IF(AND('6'!CP33=""),"",'6'!CP33)</f>
        <v>5</v>
      </c>
      <c r="CQ29" s="482" t="str">
        <f>IF(AND('6'!CQ33=""),"",'6'!CQ33)</f>
        <v/>
      </c>
      <c r="CR29" s="482" t="str">
        <f>IF(AND('6'!CR33=""),"",'6'!CR33)</f>
        <v/>
      </c>
      <c r="CS29" s="482" t="str">
        <f>IF(AND('6'!CS33=""),"",'6'!CS33)</f>
        <v/>
      </c>
      <c r="CT29" s="482">
        <f>IF(AND('6'!CT33=""),"",'6'!CT33)</f>
        <v>59</v>
      </c>
      <c r="CU29" s="482" t="str">
        <f>IF(AND('6'!CU33=""),"",'6'!CU33)</f>
        <v/>
      </c>
      <c r="CV29" s="482" t="str">
        <f>IF(AND('6'!CV33=""),"",'6'!CV33)</f>
        <v/>
      </c>
      <c r="CW29" s="482" t="str">
        <f>IF(AND('6'!CW33=""),"",'6'!CW33)</f>
        <v/>
      </c>
      <c r="CX29" s="482" t="str">
        <f>IF(AND('6'!CX33=""),"",'6'!CX33)</f>
        <v/>
      </c>
      <c r="CY29" s="482" t="str">
        <f>IF(AND('6'!CY33=""),"",'6'!CY33)</f>
        <v/>
      </c>
      <c r="CZ29" s="482" t="str">
        <f>IF(AND('6'!CZ33=""),"",'6'!CZ33)</f>
        <v/>
      </c>
      <c r="DA29" s="482" t="str">
        <f>IF(AND('6'!DA33=""),"",'6'!DA33)</f>
        <v/>
      </c>
      <c r="DB29" s="482" t="str">
        <f>IF(AND('6'!DB33=""),"",'6'!DB33)</f>
        <v>B</v>
      </c>
      <c r="DC29" s="482">
        <f>IF(AND('6'!DC33=""),"",'6'!DC33)</f>
        <v>5</v>
      </c>
      <c r="DD29" s="482" t="str">
        <f>IF(AND('6'!DD33=""),"",'6'!DD33)</f>
        <v/>
      </c>
      <c r="DE29" s="482" t="str">
        <f>IF(AND('6'!DE33=""),"",'6'!DE33)</f>
        <v/>
      </c>
      <c r="DF29" s="482" t="str">
        <f>IF(AND('6'!DF33=""),"",'6'!DF33)</f>
        <v/>
      </c>
      <c r="DG29" s="482">
        <f>IF(AND('6'!DG33=""),"",'6'!DG33)</f>
        <v>6</v>
      </c>
      <c r="DH29" s="482" t="str">
        <f>IF(AND('6'!DH33=""),"",'6'!DH33)</f>
        <v/>
      </c>
      <c r="DI29" s="482" t="str">
        <f>IF(AND('6'!DI33=""),"",'6'!DI33)</f>
        <v/>
      </c>
      <c r="DJ29" s="482" t="str">
        <f>IF(AND('6'!DJ33=""),"",'6'!DJ33)</f>
        <v/>
      </c>
      <c r="DK29" s="482">
        <f>IF(AND('6'!DK33=""),"",'6'!DK33)</f>
        <v>30</v>
      </c>
      <c r="DL29" s="482" t="str">
        <f>IF(AND('6'!DL33=""),"",'6'!DL33)</f>
        <v/>
      </c>
      <c r="DM29" s="482" t="str">
        <f>IF(AND('6'!DM33=""),"",'6'!DM33)</f>
        <v/>
      </c>
      <c r="DN29" s="482" t="str">
        <f>IF(AND('6'!DN33=""),"",'6'!DN33)</f>
        <v/>
      </c>
      <c r="DO29" s="482">
        <f>IF(AND('6'!DO33=""),"",'6'!DO33)</f>
        <v>5</v>
      </c>
      <c r="DP29" s="482" t="str">
        <f>IF(AND('6'!DP33=""),"",'6'!DP33)</f>
        <v/>
      </c>
      <c r="DQ29" s="482" t="str">
        <f>IF(AND('6'!DQ33=""),"",'6'!DQ33)</f>
        <v/>
      </c>
      <c r="DR29" s="482" t="str">
        <f>IF(AND('6'!DR33=""),"",'6'!DR33)</f>
        <v/>
      </c>
      <c r="DS29" s="482">
        <f>IF(AND('6'!DS33=""),"",'6'!DS33)</f>
        <v>59</v>
      </c>
      <c r="DT29" s="482" t="str">
        <f>IF(AND('6'!DT33=""),"",'6'!DT33)</f>
        <v/>
      </c>
      <c r="DU29" s="482" t="str">
        <f>IF(AND('6'!DU33=""),"",'6'!DU33)</f>
        <v/>
      </c>
      <c r="DV29" s="482" t="str">
        <f>IF(AND('6'!DV33=""),"",'6'!DV33)</f>
        <v/>
      </c>
      <c r="DW29" s="482" t="str">
        <f>IF(AND('6'!DW33=""),"",'6'!DW33)</f>
        <v/>
      </c>
      <c r="DX29" s="482" t="str">
        <f>IF(AND('6'!DX33=""),"",'6'!DX33)</f>
        <v/>
      </c>
      <c r="DY29" s="482" t="str">
        <f>IF(AND('6'!DY33=""),"",'6'!DY33)</f>
        <v/>
      </c>
      <c r="DZ29" s="482" t="str">
        <f>IF(AND('6'!DZ33=""),"",'6'!DZ33)</f>
        <v/>
      </c>
      <c r="EA29" s="482" t="str">
        <f>IF(AND('6'!EA33=""),"",'6'!EA33)</f>
        <v>B</v>
      </c>
      <c r="EB29" s="482">
        <f>IF(AND('6'!EB33=""),"",'6'!EB33)</f>
        <v>5</v>
      </c>
      <c r="EC29" s="482" t="str">
        <f>IF(AND('6'!EC33=""),"",'6'!EC33)</f>
        <v/>
      </c>
      <c r="ED29" s="482" t="str">
        <f>IF(AND('6'!ED33=""),"",'6'!ED33)</f>
        <v/>
      </c>
      <c r="EE29" s="482" t="str">
        <f>IF(AND('6'!EE33=""),"",'6'!EE33)</f>
        <v/>
      </c>
      <c r="EF29" s="482">
        <f>IF(AND('6'!EF33=""),"",'6'!EF33)</f>
        <v>6</v>
      </c>
      <c r="EG29" s="482" t="str">
        <f>IF(AND('6'!EG33=""),"",'6'!EG33)</f>
        <v/>
      </c>
      <c r="EH29" s="482" t="str">
        <f>IF(AND('6'!EH33=""),"",'6'!EH33)</f>
        <v/>
      </c>
      <c r="EI29" s="482" t="str">
        <f>IF(AND('6'!EI33=""),"",'6'!EI33)</f>
        <v/>
      </c>
      <c r="EJ29" s="482">
        <f>IF(AND('6'!EJ33=""),"",'6'!EJ33)</f>
        <v>30</v>
      </c>
      <c r="EK29" s="482" t="str">
        <f>IF(AND('6'!EK33=""),"",'6'!EK33)</f>
        <v/>
      </c>
      <c r="EL29" s="482" t="str">
        <f>IF(AND('6'!EL33=""),"",'6'!EL33)</f>
        <v/>
      </c>
      <c r="EM29" s="482" t="str">
        <f>IF(AND('6'!EM33=""),"",'6'!EM33)</f>
        <v/>
      </c>
      <c r="EN29" s="482">
        <f>IF(AND('6'!EN33=""),"",'6'!EN33)</f>
        <v>5</v>
      </c>
      <c r="EO29" s="482" t="str">
        <f>IF(AND('6'!EO33=""),"",'6'!EO33)</f>
        <v/>
      </c>
      <c r="EP29" s="482" t="str">
        <f>IF(AND('6'!EP33=""),"",'6'!EP33)</f>
        <v/>
      </c>
      <c r="EQ29" s="482" t="str">
        <f>IF(AND('6'!EQ33=""),"",'6'!EQ33)</f>
        <v/>
      </c>
      <c r="ER29" s="482">
        <f>IF(AND('6'!ER33=""),"",'6'!ER33)</f>
        <v>59</v>
      </c>
      <c r="ES29" s="482" t="str">
        <f>IF(AND('6'!ES33=""),"",'6'!ES33)</f>
        <v/>
      </c>
      <c r="ET29" s="482" t="str">
        <f>IF(AND('6'!ET33=""),"",'6'!ET33)</f>
        <v/>
      </c>
      <c r="EU29" s="482" t="str">
        <f>IF(AND('6'!EU33=""),"",'6'!EU33)</f>
        <v/>
      </c>
      <c r="EV29" s="482" t="str">
        <f>IF(AND('6'!EV33=""),"",'6'!EV33)</f>
        <v/>
      </c>
      <c r="EW29" s="482" t="str">
        <f>IF(AND('6'!EW33=""),"",'6'!EW33)</f>
        <v/>
      </c>
      <c r="EX29" s="482" t="str">
        <f>IF(AND('6'!EX33=""),"",'6'!EX33)</f>
        <v/>
      </c>
      <c r="EY29" s="482" t="str">
        <f>IF(AND('6'!EY33=""),"",'6'!EY33)</f>
        <v/>
      </c>
      <c r="EZ29" s="482">
        <f>IF(AND('6'!EZ33=""),"",'6'!EZ33)</f>
        <v>18</v>
      </c>
      <c r="FA29" s="482">
        <f>IF(AND('6'!FA33=""),"",'6'!FA33)</f>
        <v>18</v>
      </c>
      <c r="FB29" s="482">
        <f>IF(AND('6'!FB33=""),"",'6'!FB33)</f>
        <v>19</v>
      </c>
      <c r="FC29" s="482">
        <f>IF(AND('6'!FC33=""),"",'6'!FC33)</f>
        <v>18</v>
      </c>
      <c r="FD29" s="482">
        <f>IF(AND('6'!FD33=""),"",'6'!FD33)</f>
        <v>18</v>
      </c>
      <c r="FE29" s="482" t="str">
        <f>IF(AND('6'!FE33=""),"",'6'!FE33)</f>
        <v/>
      </c>
      <c r="FF29" s="482" t="str">
        <f>IF(AND('6'!FF33=""),"",'6'!FF33)</f>
        <v xml:space="preserve"> </v>
      </c>
      <c r="FG29" s="482">
        <f>IF(AND('6'!FG33=""),"",'6'!FG33)</f>
        <v>17</v>
      </c>
      <c r="FH29" s="482">
        <f>IF(AND('6'!FH33=""),"",'6'!FH33)</f>
        <v>17</v>
      </c>
      <c r="FI29" s="482">
        <f>IF(AND('6'!FI33=""),"",'6'!FI33)</f>
        <v>17</v>
      </c>
      <c r="FJ29" s="482">
        <f>IF(AND('6'!FJ33=""),"",'6'!FJ33)</f>
        <v>18</v>
      </c>
      <c r="FK29" s="482">
        <f>IF(AND('6'!FK33=""),"",'6'!FK33)</f>
        <v>18</v>
      </c>
      <c r="FL29" s="482" t="str">
        <f>IF(AND('6'!FL33=""),"",'6'!FL33)</f>
        <v/>
      </c>
      <c r="FM29" s="482" t="str">
        <f>IF(AND('6'!FM33=""),"",'6'!FM33)</f>
        <v xml:space="preserve"> </v>
      </c>
      <c r="FN29" s="482">
        <f>IF(AND('6'!FN33=""),"",'6'!FN33)</f>
        <v>19</v>
      </c>
      <c r="FO29" s="482">
        <f>IF(AND('6'!FO33=""),"",'6'!FO33)</f>
        <v>18</v>
      </c>
      <c r="FP29" s="482">
        <f>IF(AND('6'!FP33=""),"",'6'!FP33)</f>
        <v>18</v>
      </c>
      <c r="FQ29" s="482">
        <f>IF(AND('6'!FQ33=""),"",'6'!FQ33)</f>
        <v>19</v>
      </c>
      <c r="FR29" s="482">
        <f>IF(AND('6'!FR33=""),"",'6'!FR33)</f>
        <v>18</v>
      </c>
      <c r="FS29" s="482" t="str">
        <f>IF(AND('6'!FS33=""),"",'6'!FS33)</f>
        <v/>
      </c>
      <c r="FT29" s="482" t="str">
        <f>IF(AND('6'!FT33=""),"",'6'!FT33)</f>
        <v xml:space="preserve"> </v>
      </c>
      <c r="FU29" s="482" t="str">
        <f>IF(AND('6'!FV33=""),"",'6'!FV33)</f>
        <v>-</v>
      </c>
      <c r="FV29" s="482" t="str">
        <f>IF(AND('6'!FW33=""),"",'6'!FW33)</f>
        <v>-</v>
      </c>
      <c r="FW29" s="482" t="str">
        <f>IF(AND('6'!FX33=""),"",'6'!FX33)</f>
        <v>-</v>
      </c>
      <c r="FX29" s="482" t="str">
        <f>IF(AND('6'!FY33=""),"",'6'!FY33)</f>
        <v>-</v>
      </c>
      <c r="FY29" s="482" t="str">
        <f>IF(AND('6'!FZ33=""),"",'6'!FZ33)</f>
        <v>-</v>
      </c>
      <c r="FZ29" s="482" t="str">
        <f>IF(AND('6'!GA33=""),"",'6'!GA33)</f>
        <v>-</v>
      </c>
      <c r="GA29" s="482" t="str">
        <f>IF(AND('6'!GB33=""),"",'6'!GB33)</f>
        <v>-</v>
      </c>
      <c r="GB29" s="482" t="str">
        <f>IF(AND('6'!GC33=""),"",'6'!GC33)</f>
        <v>-</v>
      </c>
      <c r="GC29" s="482" t="str">
        <f>IF(AND('6'!GD33=""),"",'6'!GD33)</f>
        <v>-</v>
      </c>
      <c r="GD29" s="482" t="str">
        <f>IF(AND('6'!GE33=""),"",'6'!GE33)</f>
        <v>-</v>
      </c>
      <c r="GE29" s="482" t="str">
        <f>IF(AND('6'!GF33=""),"",'6'!GF33)</f>
        <v>-</v>
      </c>
      <c r="GF29" s="482" t="str">
        <f>IF(AND('6'!GG33=""),"",'6'!GG33)</f>
        <v>-</v>
      </c>
      <c r="GG29" s="482" t="str">
        <f>IF(AND('6'!GH33=""),"",IF(AND('6'!GH33="-"),"",'6'!GH33))</f>
        <v/>
      </c>
      <c r="GH29" s="50" t="str">
        <f>IF(AND(C29=""),"",VLOOKUP(B29,Register!$A$7:$CL$311,36,FALSE))</f>
        <v/>
      </c>
      <c r="GI29" s="483" t="str">
        <f>IF(AND('6'!GL33=""),"",'6'!GL33)</f>
        <v/>
      </c>
      <c r="GJ29" s="173" t="str">
        <f>IF(AND('6'!FU33=""),"",'6'!FU33)</f>
        <v/>
      </c>
      <c r="GK29" s="173"/>
      <c r="GL29" s="173"/>
    </row>
    <row r="30" spans="1:194" ht="21">
      <c r="A30" s="480">
        <v>22</v>
      </c>
      <c r="B30" s="481" t="str">
        <f>IF(AND('6'!B34=""),"",'6'!B34)</f>
        <v/>
      </c>
      <c r="C30" s="196" t="str">
        <f>IF(AND('6'!C34=""),"",'6'!C34)</f>
        <v/>
      </c>
      <c r="D30" s="196" t="str">
        <f>IF(AND('6'!D34=""),"",'6'!D34)</f>
        <v/>
      </c>
      <c r="E30" s="195" t="str">
        <f>IF(AND('6'!E34=""),"",'6'!E34)</f>
        <v/>
      </c>
      <c r="F30" s="482" t="str">
        <f>IF(AND('6'!F34=""),"",'6'!F34)</f>
        <v/>
      </c>
      <c r="G30" s="482" t="str">
        <f>IF(AND('6'!G34=""),"",'6'!G34)</f>
        <v/>
      </c>
      <c r="H30" s="482" t="str">
        <f>IF(AND('6'!H34=""),"",'6'!H34)</f>
        <v/>
      </c>
      <c r="I30" s="482" t="str">
        <f>IF(AND('6'!I34=""),"",'6'!I34)</f>
        <v/>
      </c>
      <c r="J30" s="482" t="str">
        <f>IF(AND('6'!J34=""),"",'6'!J34)</f>
        <v/>
      </c>
      <c r="K30" s="482" t="str">
        <f>IF(AND('6'!K34=""),"",'6'!K34)</f>
        <v/>
      </c>
      <c r="L30" s="482" t="str">
        <f>IF(AND('6'!L34=""),"",'6'!L34)</f>
        <v/>
      </c>
      <c r="M30" s="482" t="str">
        <f>IF(AND('6'!M34=""),"",'6'!M34)</f>
        <v/>
      </c>
      <c r="N30" s="482" t="str">
        <f>IF(AND('6'!N34=""),"",'6'!N34)</f>
        <v/>
      </c>
      <c r="O30" s="482" t="str">
        <f>IF(AND('6'!O34=""),"",'6'!O34)</f>
        <v/>
      </c>
      <c r="P30" s="482" t="str">
        <f>IF(AND('6'!P34=""),"",'6'!P34)</f>
        <v/>
      </c>
      <c r="Q30" s="482" t="str">
        <f>IF(AND('6'!Q34=""),"",'6'!Q34)</f>
        <v/>
      </c>
      <c r="R30" s="482" t="str">
        <f>IF(AND('6'!R34=""),"",'6'!R34)</f>
        <v/>
      </c>
      <c r="S30" s="482" t="str">
        <f>IF(AND('6'!S34=""),"",'6'!S34)</f>
        <v/>
      </c>
      <c r="T30" s="482" t="str">
        <f>IF(AND('6'!T34=""),"",'6'!T34)</f>
        <v/>
      </c>
      <c r="U30" s="482" t="str">
        <f>IF(AND('6'!U34=""),"",'6'!U34)</f>
        <v/>
      </c>
      <c r="V30" s="482" t="str">
        <f>IF(AND('6'!V34=""),"",'6'!V34)</f>
        <v/>
      </c>
      <c r="W30" s="482" t="str">
        <f>IF(AND('6'!W34=""),"",'6'!W34)</f>
        <v/>
      </c>
      <c r="X30" s="482" t="str">
        <f>IF(AND('6'!X34=""),"",'6'!X34)</f>
        <v/>
      </c>
      <c r="Y30" s="482" t="str">
        <f>IF(AND('6'!Y34=""),"",'6'!Y34)</f>
        <v/>
      </c>
      <c r="Z30" s="482" t="str">
        <f>IF(AND('6'!Z34=""),"",'6'!Z34)</f>
        <v/>
      </c>
      <c r="AA30" s="482" t="str">
        <f>IF(AND('6'!AA34=""),"",'6'!AA34)</f>
        <v/>
      </c>
      <c r="AB30" s="482" t="str">
        <f>IF(AND('6'!AB34=""),"",'6'!AB34)</f>
        <v/>
      </c>
      <c r="AC30" s="482" t="str">
        <f>IF(AND('6'!AC34=""),"",'6'!AC34)</f>
        <v/>
      </c>
      <c r="AD30" s="482" t="str">
        <f>IF(AND('6'!AD34=""),"",'6'!AD34)</f>
        <v/>
      </c>
      <c r="AE30" s="482" t="str">
        <f>IF(AND('6'!AE34=""),"",'6'!AE34)</f>
        <v>D</v>
      </c>
      <c r="AF30" s="482" t="str">
        <f>IF(AND('6'!AF34=""),"",'6'!AF34)</f>
        <v/>
      </c>
      <c r="AG30" s="482" t="str">
        <f>IF(AND('6'!AG34=""),"",'6'!AG34)</f>
        <v/>
      </c>
      <c r="AH30" s="482" t="str">
        <f>IF(AND('6'!AH34=""),"",'6'!AH34)</f>
        <v/>
      </c>
      <c r="AI30" s="482" t="str">
        <f>IF(AND('6'!AI34=""),"",'6'!AI34)</f>
        <v/>
      </c>
      <c r="AJ30" s="482" t="str">
        <f>IF(AND('6'!AJ34=""),"",'6'!AJ34)</f>
        <v/>
      </c>
      <c r="AK30" s="482" t="str">
        <f>IF(AND('6'!AK34=""),"",'6'!AK34)</f>
        <v/>
      </c>
      <c r="AL30" s="482" t="str">
        <f>IF(AND('6'!AL34=""),"",'6'!AL34)</f>
        <v/>
      </c>
      <c r="AM30" s="482" t="str">
        <f>IF(AND('6'!AM34=""),"",'6'!AM34)</f>
        <v/>
      </c>
      <c r="AN30" s="482" t="str">
        <f>IF(AND('6'!AN34=""),"",'6'!AN34)</f>
        <v/>
      </c>
      <c r="AO30" s="482" t="str">
        <f>IF(AND('6'!AO34=""),"",'6'!AO34)</f>
        <v/>
      </c>
      <c r="AP30" s="482" t="str">
        <f>IF(AND('6'!AP34=""),"",'6'!AP34)</f>
        <v/>
      </c>
      <c r="AQ30" s="482" t="str">
        <f>IF(AND('6'!AQ34=""),"",'6'!AQ34)</f>
        <v/>
      </c>
      <c r="AR30" s="482" t="str">
        <f>IF(AND('6'!AR34=""),"",'6'!AR34)</f>
        <v/>
      </c>
      <c r="AS30" s="482" t="str">
        <f>IF(AND('6'!AS34=""),"",'6'!AS34)</f>
        <v/>
      </c>
      <c r="AT30" s="482" t="str">
        <f>IF(AND('6'!AT34=""),"",'6'!AT34)</f>
        <v/>
      </c>
      <c r="AU30" s="482" t="str">
        <f>IF(AND('6'!AU34=""),"",'6'!AU34)</f>
        <v/>
      </c>
      <c r="AV30" s="482" t="str">
        <f>IF(AND('6'!AV34=""),"",'6'!AV34)</f>
        <v/>
      </c>
      <c r="AW30" s="482" t="str">
        <f>IF(AND('6'!AW34=""),"",'6'!AW34)</f>
        <v/>
      </c>
      <c r="AX30" s="482" t="str">
        <f>IF(AND('6'!AX34=""),"",'6'!AX34)</f>
        <v/>
      </c>
      <c r="AY30" s="482" t="str">
        <f>IF(AND('6'!AY34=""),"",'6'!AY34)</f>
        <v/>
      </c>
      <c r="AZ30" s="482" t="str">
        <f>IF(AND('6'!AZ34=""),"",'6'!AZ34)</f>
        <v/>
      </c>
      <c r="BA30" s="482" t="str">
        <f>IF(AND('6'!BA34=""),"",'6'!BA34)</f>
        <v/>
      </c>
      <c r="BB30" s="482" t="str">
        <f>IF(AND('6'!BB34=""),"",'6'!BB34)</f>
        <v/>
      </c>
      <c r="BC30" s="482" t="str">
        <f>IF(AND('6'!BC34=""),"",'6'!BC34)</f>
        <v/>
      </c>
      <c r="BD30" s="482" t="str">
        <f>IF(AND('6'!BD34=""),"",'6'!BD34)</f>
        <v>D</v>
      </c>
      <c r="BE30" s="482" t="str">
        <f>IF(AND('6'!BE34=""),"",'6'!BE34)</f>
        <v/>
      </c>
      <c r="BF30" s="482" t="str">
        <f>IF(AND('6'!BF34=""),"",'6'!BF34)</f>
        <v/>
      </c>
      <c r="BG30" s="482" t="str">
        <f>IF(AND('6'!BG34=""),"",'6'!BG34)</f>
        <v/>
      </c>
      <c r="BH30" s="482" t="str">
        <f>IF(AND('6'!BH34=""),"",'6'!BH34)</f>
        <v/>
      </c>
      <c r="BI30" s="482" t="str">
        <f>IF(AND('6'!BI34=""),"",'6'!BI34)</f>
        <v/>
      </c>
      <c r="BJ30" s="482" t="str">
        <f>IF(AND('6'!BJ34=""),"",'6'!BJ34)</f>
        <v/>
      </c>
      <c r="BK30" s="482" t="str">
        <f>IF(AND('6'!BK34=""),"",'6'!BK34)</f>
        <v/>
      </c>
      <c r="BL30" s="482" t="str">
        <f>IF(AND('6'!BL34=""),"",'6'!BL34)</f>
        <v/>
      </c>
      <c r="BM30" s="482" t="str">
        <f>IF(AND('6'!BM34=""),"",'6'!BM34)</f>
        <v/>
      </c>
      <c r="BN30" s="482" t="str">
        <f>IF(AND('6'!BN34=""),"",'6'!BN34)</f>
        <v/>
      </c>
      <c r="BO30" s="482" t="str">
        <f>IF(AND('6'!BO34=""),"",'6'!BO34)</f>
        <v/>
      </c>
      <c r="BP30" s="482" t="str">
        <f>IF(AND('6'!BP34=""),"",'6'!BP34)</f>
        <v/>
      </c>
      <c r="BQ30" s="482" t="str">
        <f>IF(AND('6'!BQ34=""),"",'6'!BQ34)</f>
        <v/>
      </c>
      <c r="BR30" s="482" t="str">
        <f>IF(AND('6'!BR34=""),"",'6'!BR34)</f>
        <v/>
      </c>
      <c r="BS30" s="482" t="str">
        <f>IF(AND('6'!BS34=""),"",'6'!BS34)</f>
        <v/>
      </c>
      <c r="BT30" s="482" t="str">
        <f>IF(AND('6'!BT34=""),"",'6'!BT34)</f>
        <v/>
      </c>
      <c r="BU30" s="482" t="str">
        <f>IF(AND('6'!BU34=""),"",'6'!BU34)</f>
        <v/>
      </c>
      <c r="BV30" s="482" t="str">
        <f>IF(AND('6'!BV34=""),"",'6'!BV34)</f>
        <v/>
      </c>
      <c r="BW30" s="482" t="str">
        <f>IF(AND('6'!BW34=""),"",'6'!BW34)</f>
        <v/>
      </c>
      <c r="BX30" s="482" t="str">
        <f>IF(AND('6'!BX34=""),"",'6'!BX34)</f>
        <v/>
      </c>
      <c r="BY30" s="482" t="str">
        <f>IF(AND('6'!BY34=""),"",'6'!BY34)</f>
        <v/>
      </c>
      <c r="BZ30" s="482" t="str">
        <f>IF(AND('6'!BZ34=""),"",'6'!BZ34)</f>
        <v/>
      </c>
      <c r="CA30" s="482" t="str">
        <f>IF(AND('6'!CA34=""),"",'6'!CA34)</f>
        <v/>
      </c>
      <c r="CB30" s="482" t="str">
        <f>IF(AND('6'!CB34=""),"",'6'!CB34)</f>
        <v/>
      </c>
      <c r="CC30" s="482" t="str">
        <f>IF(AND('6'!CC34=""),"",'6'!CC34)</f>
        <v>D</v>
      </c>
      <c r="CD30" s="482" t="str">
        <f>IF(AND('6'!CD34=""),"",'6'!CD34)</f>
        <v/>
      </c>
      <c r="CE30" s="482" t="str">
        <f>IF(AND('6'!CE34=""),"",'6'!CE34)</f>
        <v/>
      </c>
      <c r="CF30" s="482" t="str">
        <f>IF(AND('6'!CF34=""),"",'6'!CF34)</f>
        <v/>
      </c>
      <c r="CG30" s="482" t="str">
        <f>IF(AND('6'!CG34=""),"",'6'!CG34)</f>
        <v/>
      </c>
      <c r="CH30" s="482" t="str">
        <f>IF(AND('6'!CH34=""),"",'6'!CH34)</f>
        <v/>
      </c>
      <c r="CI30" s="482" t="str">
        <f>IF(AND('6'!CI34=""),"",'6'!CI34)</f>
        <v/>
      </c>
      <c r="CJ30" s="482" t="str">
        <f>IF(AND('6'!CJ34=""),"",'6'!CJ34)</f>
        <v/>
      </c>
      <c r="CK30" s="482" t="str">
        <f>IF(AND('6'!CK34=""),"",'6'!CK34)</f>
        <v/>
      </c>
      <c r="CL30" s="482" t="str">
        <f>IF(AND('6'!CL34=""),"",'6'!CL34)</f>
        <v/>
      </c>
      <c r="CM30" s="482" t="str">
        <f>IF(AND('6'!CM34=""),"",'6'!CM34)</f>
        <v/>
      </c>
      <c r="CN30" s="482" t="str">
        <f>IF(AND('6'!CN34=""),"",'6'!CN34)</f>
        <v/>
      </c>
      <c r="CO30" s="482" t="str">
        <f>IF(AND('6'!CO34=""),"",'6'!CO34)</f>
        <v/>
      </c>
      <c r="CP30" s="482" t="str">
        <f>IF(AND('6'!CP34=""),"",'6'!CP34)</f>
        <v/>
      </c>
      <c r="CQ30" s="482" t="str">
        <f>IF(AND('6'!CQ34=""),"",'6'!CQ34)</f>
        <v/>
      </c>
      <c r="CR30" s="482" t="str">
        <f>IF(AND('6'!CR34=""),"",'6'!CR34)</f>
        <v/>
      </c>
      <c r="CS30" s="482" t="str">
        <f>IF(AND('6'!CS34=""),"",'6'!CS34)</f>
        <v/>
      </c>
      <c r="CT30" s="482" t="str">
        <f>IF(AND('6'!CT34=""),"",'6'!CT34)</f>
        <v/>
      </c>
      <c r="CU30" s="482" t="str">
        <f>IF(AND('6'!CU34=""),"",'6'!CU34)</f>
        <v/>
      </c>
      <c r="CV30" s="482" t="str">
        <f>IF(AND('6'!CV34=""),"",'6'!CV34)</f>
        <v/>
      </c>
      <c r="CW30" s="482" t="str">
        <f>IF(AND('6'!CW34=""),"",'6'!CW34)</f>
        <v/>
      </c>
      <c r="CX30" s="482" t="str">
        <f>IF(AND('6'!CX34=""),"",'6'!CX34)</f>
        <v/>
      </c>
      <c r="CY30" s="482" t="str">
        <f>IF(AND('6'!CY34=""),"",'6'!CY34)</f>
        <v/>
      </c>
      <c r="CZ30" s="482" t="str">
        <f>IF(AND('6'!CZ34=""),"",'6'!CZ34)</f>
        <v/>
      </c>
      <c r="DA30" s="482" t="str">
        <f>IF(AND('6'!DA34=""),"",'6'!DA34)</f>
        <v/>
      </c>
      <c r="DB30" s="482" t="str">
        <f>IF(AND('6'!DB34=""),"",'6'!DB34)</f>
        <v>D</v>
      </c>
      <c r="DC30" s="482" t="str">
        <f>IF(AND('6'!DC34=""),"",'6'!DC34)</f>
        <v/>
      </c>
      <c r="DD30" s="482" t="str">
        <f>IF(AND('6'!DD34=""),"",'6'!DD34)</f>
        <v/>
      </c>
      <c r="DE30" s="482" t="str">
        <f>IF(AND('6'!DE34=""),"",'6'!DE34)</f>
        <v/>
      </c>
      <c r="DF30" s="482" t="str">
        <f>IF(AND('6'!DF34=""),"",'6'!DF34)</f>
        <v/>
      </c>
      <c r="DG30" s="482" t="str">
        <f>IF(AND('6'!DG34=""),"",'6'!DG34)</f>
        <v/>
      </c>
      <c r="DH30" s="482" t="str">
        <f>IF(AND('6'!DH34=""),"",'6'!DH34)</f>
        <v/>
      </c>
      <c r="DI30" s="482" t="str">
        <f>IF(AND('6'!DI34=""),"",'6'!DI34)</f>
        <v/>
      </c>
      <c r="DJ30" s="482" t="str">
        <f>IF(AND('6'!DJ34=""),"",'6'!DJ34)</f>
        <v/>
      </c>
      <c r="DK30" s="482" t="str">
        <f>IF(AND('6'!DK34=""),"",'6'!DK34)</f>
        <v/>
      </c>
      <c r="DL30" s="482" t="str">
        <f>IF(AND('6'!DL34=""),"",'6'!DL34)</f>
        <v/>
      </c>
      <c r="DM30" s="482" t="str">
        <f>IF(AND('6'!DM34=""),"",'6'!DM34)</f>
        <v/>
      </c>
      <c r="DN30" s="482" t="str">
        <f>IF(AND('6'!DN34=""),"",'6'!DN34)</f>
        <v/>
      </c>
      <c r="DO30" s="482" t="str">
        <f>IF(AND('6'!DO34=""),"",'6'!DO34)</f>
        <v/>
      </c>
      <c r="DP30" s="482" t="str">
        <f>IF(AND('6'!DP34=""),"",'6'!DP34)</f>
        <v/>
      </c>
      <c r="DQ30" s="482" t="str">
        <f>IF(AND('6'!DQ34=""),"",'6'!DQ34)</f>
        <v/>
      </c>
      <c r="DR30" s="482" t="str">
        <f>IF(AND('6'!DR34=""),"",'6'!DR34)</f>
        <v/>
      </c>
      <c r="DS30" s="482" t="str">
        <f>IF(AND('6'!DS34=""),"",'6'!DS34)</f>
        <v/>
      </c>
      <c r="DT30" s="482" t="str">
        <f>IF(AND('6'!DT34=""),"",'6'!DT34)</f>
        <v/>
      </c>
      <c r="DU30" s="482" t="str">
        <f>IF(AND('6'!DU34=""),"",'6'!DU34)</f>
        <v/>
      </c>
      <c r="DV30" s="482" t="str">
        <f>IF(AND('6'!DV34=""),"",'6'!DV34)</f>
        <v/>
      </c>
      <c r="DW30" s="482" t="str">
        <f>IF(AND('6'!DW34=""),"",'6'!DW34)</f>
        <v/>
      </c>
      <c r="DX30" s="482" t="str">
        <f>IF(AND('6'!DX34=""),"",'6'!DX34)</f>
        <v/>
      </c>
      <c r="DY30" s="482" t="str">
        <f>IF(AND('6'!DY34=""),"",'6'!DY34)</f>
        <v/>
      </c>
      <c r="DZ30" s="482" t="str">
        <f>IF(AND('6'!DZ34=""),"",'6'!DZ34)</f>
        <v/>
      </c>
      <c r="EA30" s="482" t="str">
        <f>IF(AND('6'!EA34=""),"",'6'!EA34)</f>
        <v>D</v>
      </c>
      <c r="EB30" s="482" t="str">
        <f>IF(AND('6'!EB34=""),"",'6'!EB34)</f>
        <v/>
      </c>
      <c r="EC30" s="482" t="str">
        <f>IF(AND('6'!EC34=""),"",'6'!EC34)</f>
        <v/>
      </c>
      <c r="ED30" s="482" t="str">
        <f>IF(AND('6'!ED34=""),"",'6'!ED34)</f>
        <v/>
      </c>
      <c r="EE30" s="482" t="str">
        <f>IF(AND('6'!EE34=""),"",'6'!EE34)</f>
        <v/>
      </c>
      <c r="EF30" s="482" t="str">
        <f>IF(AND('6'!EF34=""),"",'6'!EF34)</f>
        <v/>
      </c>
      <c r="EG30" s="482" t="str">
        <f>IF(AND('6'!EG34=""),"",'6'!EG34)</f>
        <v/>
      </c>
      <c r="EH30" s="482" t="str">
        <f>IF(AND('6'!EH34=""),"",'6'!EH34)</f>
        <v/>
      </c>
      <c r="EI30" s="482" t="str">
        <f>IF(AND('6'!EI34=""),"",'6'!EI34)</f>
        <v/>
      </c>
      <c r="EJ30" s="482" t="str">
        <f>IF(AND('6'!EJ34=""),"",'6'!EJ34)</f>
        <v/>
      </c>
      <c r="EK30" s="482" t="str">
        <f>IF(AND('6'!EK34=""),"",'6'!EK34)</f>
        <v/>
      </c>
      <c r="EL30" s="482" t="str">
        <f>IF(AND('6'!EL34=""),"",'6'!EL34)</f>
        <v/>
      </c>
      <c r="EM30" s="482" t="str">
        <f>IF(AND('6'!EM34=""),"",'6'!EM34)</f>
        <v/>
      </c>
      <c r="EN30" s="482" t="str">
        <f>IF(AND('6'!EN34=""),"",'6'!EN34)</f>
        <v/>
      </c>
      <c r="EO30" s="482" t="str">
        <f>IF(AND('6'!EO34=""),"",'6'!EO34)</f>
        <v/>
      </c>
      <c r="EP30" s="482" t="str">
        <f>IF(AND('6'!EP34=""),"",'6'!EP34)</f>
        <v/>
      </c>
      <c r="EQ30" s="482" t="str">
        <f>IF(AND('6'!EQ34=""),"",'6'!EQ34)</f>
        <v/>
      </c>
      <c r="ER30" s="482" t="str">
        <f>IF(AND('6'!ER34=""),"",'6'!ER34)</f>
        <v/>
      </c>
      <c r="ES30" s="482" t="str">
        <f>IF(AND('6'!ES34=""),"",'6'!ES34)</f>
        <v/>
      </c>
      <c r="ET30" s="482" t="str">
        <f>IF(AND('6'!ET34=""),"",'6'!ET34)</f>
        <v/>
      </c>
      <c r="EU30" s="482" t="str">
        <f>IF(AND('6'!EU34=""),"",'6'!EU34)</f>
        <v/>
      </c>
      <c r="EV30" s="482" t="str">
        <f>IF(AND('6'!EV34=""),"",'6'!EV34)</f>
        <v/>
      </c>
      <c r="EW30" s="482" t="str">
        <f>IF(AND('6'!EW34=""),"",'6'!EW34)</f>
        <v/>
      </c>
      <c r="EX30" s="482" t="str">
        <f>IF(AND('6'!EX34=""),"",'6'!EX34)</f>
        <v/>
      </c>
      <c r="EY30" s="482" t="str">
        <f>IF(AND('6'!EY34=""),"",'6'!EY34)</f>
        <v/>
      </c>
      <c r="EZ30" s="482">
        <f>IF(AND('6'!EZ34=""),"",'6'!EZ34)</f>
        <v>18</v>
      </c>
      <c r="FA30" s="482" t="str">
        <f>IF(AND('6'!FA34=""),"",'6'!FA34)</f>
        <v/>
      </c>
      <c r="FB30" s="482" t="str">
        <f>IF(AND('6'!FB34=""),"",'6'!FB34)</f>
        <v/>
      </c>
      <c r="FC30" s="482" t="str">
        <f>IF(AND('6'!FC34=""),"",'6'!FC34)</f>
        <v/>
      </c>
      <c r="FD30" s="482" t="str">
        <f>IF(AND('6'!FD34=""),"",'6'!FD34)</f>
        <v/>
      </c>
      <c r="FE30" s="482" t="str">
        <f>IF(AND('6'!FE34=""),"",'6'!FE34)</f>
        <v/>
      </c>
      <c r="FF30" s="482" t="str">
        <f>IF(AND('6'!FF34=""),"",'6'!FF34)</f>
        <v xml:space="preserve"> </v>
      </c>
      <c r="FG30" s="482">
        <f>IF(AND('6'!FG34=""),"",'6'!FG34)</f>
        <v>17</v>
      </c>
      <c r="FH30" s="482" t="str">
        <f>IF(AND('6'!FH34=""),"",'6'!FH34)</f>
        <v/>
      </c>
      <c r="FI30" s="482" t="str">
        <f>IF(AND('6'!FI34=""),"",'6'!FI34)</f>
        <v/>
      </c>
      <c r="FJ30" s="482" t="str">
        <f>IF(AND('6'!FJ34=""),"",'6'!FJ34)</f>
        <v/>
      </c>
      <c r="FK30" s="482" t="str">
        <f>IF(AND('6'!FK34=""),"",'6'!FK34)</f>
        <v/>
      </c>
      <c r="FL30" s="482" t="str">
        <f>IF(AND('6'!FL34=""),"",'6'!FL34)</f>
        <v/>
      </c>
      <c r="FM30" s="482" t="str">
        <f>IF(AND('6'!FM34=""),"",'6'!FM34)</f>
        <v xml:space="preserve"> </v>
      </c>
      <c r="FN30" s="482">
        <f>IF(AND('6'!FN34=""),"",'6'!FN34)</f>
        <v>18</v>
      </c>
      <c r="FO30" s="482" t="str">
        <f>IF(AND('6'!FO34=""),"",'6'!FO34)</f>
        <v/>
      </c>
      <c r="FP30" s="482" t="str">
        <f>IF(AND('6'!FP34=""),"",'6'!FP34)</f>
        <v/>
      </c>
      <c r="FQ30" s="482" t="str">
        <f>IF(AND('6'!FQ34=""),"",'6'!FQ34)</f>
        <v/>
      </c>
      <c r="FR30" s="482" t="str">
        <f>IF(AND('6'!FR34=""),"",'6'!FR34)</f>
        <v/>
      </c>
      <c r="FS30" s="482" t="str">
        <f>IF(AND('6'!FS34=""),"",'6'!FS34)</f>
        <v/>
      </c>
      <c r="FT30" s="482" t="str">
        <f>IF(AND('6'!FT34=""),"",'6'!FT34)</f>
        <v xml:space="preserve"> </v>
      </c>
      <c r="FU30" s="482" t="str">
        <f>IF(AND('6'!FV34=""),"",'6'!FV34)</f>
        <v>-</v>
      </c>
      <c r="FV30" s="482" t="str">
        <f>IF(AND('6'!FW34=""),"",'6'!FW34)</f>
        <v>-</v>
      </c>
      <c r="FW30" s="482" t="str">
        <f>IF(AND('6'!FX34=""),"",'6'!FX34)</f>
        <v>-</v>
      </c>
      <c r="FX30" s="482" t="str">
        <f>IF(AND('6'!FY34=""),"",'6'!FY34)</f>
        <v>-</v>
      </c>
      <c r="FY30" s="482" t="str">
        <f>IF(AND('6'!FZ34=""),"",'6'!FZ34)</f>
        <v>-</v>
      </c>
      <c r="FZ30" s="482" t="str">
        <f>IF(AND('6'!GA34=""),"",'6'!GA34)</f>
        <v>-</v>
      </c>
      <c r="GA30" s="482" t="str">
        <f>IF(AND('6'!GB34=""),"",'6'!GB34)</f>
        <v>-</v>
      </c>
      <c r="GB30" s="482" t="str">
        <f>IF(AND('6'!GC34=""),"",'6'!GC34)</f>
        <v>-</v>
      </c>
      <c r="GC30" s="482" t="str">
        <f>IF(AND('6'!GD34=""),"",'6'!GD34)</f>
        <v>-</v>
      </c>
      <c r="GD30" s="482" t="str">
        <f>IF(AND('6'!GE34=""),"",'6'!GE34)</f>
        <v>-</v>
      </c>
      <c r="GE30" s="482" t="str">
        <f>IF(AND('6'!GF34=""),"",'6'!GF34)</f>
        <v>-</v>
      </c>
      <c r="GF30" s="482" t="str">
        <f>IF(AND('6'!GG34=""),"",'6'!GG34)</f>
        <v>-</v>
      </c>
      <c r="GG30" s="482" t="str">
        <f>IF(AND('6'!GH34=""),"",IF(AND('6'!GH34="-"),"",'6'!GH34))</f>
        <v/>
      </c>
      <c r="GH30" s="50" t="str">
        <f>IF(AND(C30=""),"",VLOOKUP(B30,Register!$A$7:$CL$311,36,FALSE))</f>
        <v/>
      </c>
      <c r="GI30" s="483" t="str">
        <f>IF(AND('6'!GL34=""),"",'6'!GL34)</f>
        <v/>
      </c>
      <c r="GJ30" s="173" t="str">
        <f>IF(AND('6'!FU34=""),"",'6'!FU34)</f>
        <v/>
      </c>
      <c r="GK30" s="173"/>
      <c r="GL30" s="173"/>
    </row>
    <row r="31" spans="1:194" ht="21">
      <c r="A31" s="480">
        <v>23</v>
      </c>
      <c r="B31" s="481" t="str">
        <f>IF(AND('6'!B35=""),"",'6'!B35)</f>
        <v/>
      </c>
      <c r="C31" s="196" t="str">
        <f>IF(AND('6'!C35=""),"",'6'!C35)</f>
        <v/>
      </c>
      <c r="D31" s="196" t="str">
        <f>IF(AND('6'!D35=""),"",'6'!D35)</f>
        <v/>
      </c>
      <c r="E31" s="195" t="str">
        <f>IF(AND('6'!E35=""),"",'6'!E35)</f>
        <v/>
      </c>
      <c r="F31" s="482" t="str">
        <f>IF(AND('6'!F35=""),"",'6'!F35)</f>
        <v/>
      </c>
      <c r="G31" s="482" t="str">
        <f>IF(AND('6'!G35=""),"",'6'!G35)</f>
        <v/>
      </c>
      <c r="H31" s="482" t="str">
        <f>IF(AND('6'!H35=""),"",'6'!H35)</f>
        <v/>
      </c>
      <c r="I31" s="482" t="str">
        <f>IF(AND('6'!I35=""),"",'6'!I35)</f>
        <v/>
      </c>
      <c r="J31" s="482" t="str">
        <f>IF(AND('6'!J35=""),"",'6'!J35)</f>
        <v/>
      </c>
      <c r="K31" s="482" t="str">
        <f>IF(AND('6'!K35=""),"",'6'!K35)</f>
        <v/>
      </c>
      <c r="L31" s="482" t="str">
        <f>IF(AND('6'!L35=""),"",'6'!L35)</f>
        <v/>
      </c>
      <c r="M31" s="482" t="str">
        <f>IF(AND('6'!M35=""),"",'6'!M35)</f>
        <v/>
      </c>
      <c r="N31" s="482" t="str">
        <f>IF(AND('6'!N35=""),"",'6'!N35)</f>
        <v/>
      </c>
      <c r="O31" s="482" t="str">
        <f>IF(AND('6'!O35=""),"",'6'!O35)</f>
        <v/>
      </c>
      <c r="P31" s="482" t="str">
        <f>IF(AND('6'!P35=""),"",'6'!P35)</f>
        <v/>
      </c>
      <c r="Q31" s="482" t="str">
        <f>IF(AND('6'!Q35=""),"",'6'!Q35)</f>
        <v/>
      </c>
      <c r="R31" s="482" t="str">
        <f>IF(AND('6'!R35=""),"",'6'!R35)</f>
        <v/>
      </c>
      <c r="S31" s="482" t="str">
        <f>IF(AND('6'!S35=""),"",'6'!S35)</f>
        <v/>
      </c>
      <c r="T31" s="482" t="str">
        <f>IF(AND('6'!T35=""),"",'6'!T35)</f>
        <v/>
      </c>
      <c r="U31" s="482" t="str">
        <f>IF(AND('6'!U35=""),"",'6'!U35)</f>
        <v/>
      </c>
      <c r="V31" s="482" t="str">
        <f>IF(AND('6'!V35=""),"",'6'!V35)</f>
        <v/>
      </c>
      <c r="W31" s="482" t="str">
        <f>IF(AND('6'!W35=""),"",'6'!W35)</f>
        <v/>
      </c>
      <c r="X31" s="482" t="str">
        <f>IF(AND('6'!X35=""),"",'6'!X35)</f>
        <v/>
      </c>
      <c r="Y31" s="482" t="str">
        <f>IF(AND('6'!Y35=""),"",'6'!Y35)</f>
        <v/>
      </c>
      <c r="Z31" s="482" t="str">
        <f>IF(AND('6'!Z35=""),"",'6'!Z35)</f>
        <v/>
      </c>
      <c r="AA31" s="482" t="str">
        <f>IF(AND('6'!AA35=""),"",'6'!AA35)</f>
        <v/>
      </c>
      <c r="AB31" s="482" t="str">
        <f>IF(AND('6'!AB35=""),"",'6'!AB35)</f>
        <v/>
      </c>
      <c r="AC31" s="482" t="str">
        <f>IF(AND('6'!AC35=""),"",'6'!AC35)</f>
        <v/>
      </c>
      <c r="AD31" s="482" t="str">
        <f>IF(AND('6'!AD35=""),"",'6'!AD35)</f>
        <v/>
      </c>
      <c r="AE31" s="482" t="str">
        <f>IF(AND('6'!AE35=""),"",'6'!AE35)</f>
        <v>C</v>
      </c>
      <c r="AF31" s="482">
        <f>IF(AND('6'!AF35=""),"",'6'!AF35)</f>
        <v>4</v>
      </c>
      <c r="AG31" s="482" t="str">
        <f>IF(AND('6'!AG35=""),"",'6'!AG35)</f>
        <v/>
      </c>
      <c r="AH31" s="482" t="str">
        <f>IF(AND('6'!AH35=""),"",'6'!AH35)</f>
        <v/>
      </c>
      <c r="AI31" s="482" t="str">
        <f>IF(AND('6'!AI35=""),"",'6'!AI35)</f>
        <v/>
      </c>
      <c r="AJ31" s="482">
        <f>IF(AND('6'!AJ35=""),"",'6'!AJ35)</f>
        <v>5</v>
      </c>
      <c r="AK31" s="482" t="str">
        <f>IF(AND('6'!AK35=""),"",'6'!AK35)</f>
        <v/>
      </c>
      <c r="AL31" s="482" t="str">
        <f>IF(AND('6'!AL35=""),"",'6'!AL35)</f>
        <v/>
      </c>
      <c r="AM31" s="482" t="str">
        <f>IF(AND('6'!AM35=""),"",'6'!AM35)</f>
        <v/>
      </c>
      <c r="AN31" s="482">
        <f>IF(AND('6'!AN35=""),"",'6'!AN35)</f>
        <v>15</v>
      </c>
      <c r="AO31" s="482" t="str">
        <f>IF(AND('6'!AO35=""),"",'6'!AO35)</f>
        <v/>
      </c>
      <c r="AP31" s="482" t="str">
        <f>IF(AND('6'!AP35=""),"",'6'!AP35)</f>
        <v/>
      </c>
      <c r="AQ31" s="482" t="str">
        <f>IF(AND('6'!AQ35=""),"",'6'!AQ35)</f>
        <v/>
      </c>
      <c r="AR31" s="482">
        <f>IF(AND('6'!AR35=""),"",'6'!AR35)</f>
        <v>5</v>
      </c>
      <c r="AS31" s="482" t="str">
        <f>IF(AND('6'!AS35=""),"",'6'!AS35)</f>
        <v/>
      </c>
      <c r="AT31" s="482" t="str">
        <f>IF(AND('6'!AT35=""),"",'6'!AT35)</f>
        <v/>
      </c>
      <c r="AU31" s="482" t="str">
        <f>IF(AND('6'!AU35=""),"",'6'!AU35)</f>
        <v/>
      </c>
      <c r="AV31" s="482">
        <f>IF(AND('6'!AV35=""),"",'6'!AV35)</f>
        <v>41</v>
      </c>
      <c r="AW31" s="482" t="str">
        <f>IF(AND('6'!AW35=""),"",'6'!AW35)</f>
        <v/>
      </c>
      <c r="AX31" s="482" t="str">
        <f>IF(AND('6'!AX35=""),"",'6'!AX35)</f>
        <v/>
      </c>
      <c r="AY31" s="482" t="str">
        <f>IF(AND('6'!AY35=""),"",'6'!AY35)</f>
        <v/>
      </c>
      <c r="AZ31" s="482" t="str">
        <f>IF(AND('6'!AZ35=""),"",'6'!AZ35)</f>
        <v/>
      </c>
      <c r="BA31" s="482" t="str">
        <f>IF(AND('6'!BA35=""),"",'6'!BA35)</f>
        <v/>
      </c>
      <c r="BB31" s="482" t="str">
        <f>IF(AND('6'!BB35=""),"",'6'!BB35)</f>
        <v/>
      </c>
      <c r="BC31" s="482" t="str">
        <f>IF(AND('6'!BC35=""),"",'6'!BC35)</f>
        <v/>
      </c>
      <c r="BD31" s="482" t="str">
        <f>IF(AND('6'!BD35=""),"",'6'!BD35)</f>
        <v>C</v>
      </c>
      <c r="BE31" s="482">
        <f>IF(AND('6'!BE35=""),"",'6'!BE35)</f>
        <v>4</v>
      </c>
      <c r="BF31" s="482" t="str">
        <f>IF(AND('6'!BF35=""),"",'6'!BF35)</f>
        <v/>
      </c>
      <c r="BG31" s="482" t="str">
        <f>IF(AND('6'!BG35=""),"",'6'!BG35)</f>
        <v/>
      </c>
      <c r="BH31" s="482" t="str">
        <f>IF(AND('6'!BH35=""),"",'6'!BH35)</f>
        <v/>
      </c>
      <c r="BI31" s="482">
        <f>IF(AND('6'!BI35=""),"",'6'!BI35)</f>
        <v>5</v>
      </c>
      <c r="BJ31" s="482" t="str">
        <f>IF(AND('6'!BJ35=""),"",'6'!BJ35)</f>
        <v/>
      </c>
      <c r="BK31" s="482" t="str">
        <f>IF(AND('6'!BK35=""),"",'6'!BK35)</f>
        <v/>
      </c>
      <c r="BL31" s="482" t="str">
        <f>IF(AND('6'!BL35=""),"",'6'!BL35)</f>
        <v/>
      </c>
      <c r="BM31" s="482">
        <f>IF(AND('6'!BM35=""),"",'6'!BM35)</f>
        <v>15</v>
      </c>
      <c r="BN31" s="482" t="str">
        <f>IF(AND('6'!BN35=""),"",'6'!BN35)</f>
        <v/>
      </c>
      <c r="BO31" s="482" t="str">
        <f>IF(AND('6'!BO35=""),"",'6'!BO35)</f>
        <v/>
      </c>
      <c r="BP31" s="482" t="str">
        <f>IF(AND('6'!BP35=""),"",'6'!BP35)</f>
        <v/>
      </c>
      <c r="BQ31" s="482">
        <f>IF(AND('6'!BQ35=""),"",'6'!BQ35)</f>
        <v>5</v>
      </c>
      <c r="BR31" s="482" t="str">
        <f>IF(AND('6'!BR35=""),"",'6'!BR35)</f>
        <v/>
      </c>
      <c r="BS31" s="482" t="str">
        <f>IF(AND('6'!BS35=""),"",'6'!BS35)</f>
        <v/>
      </c>
      <c r="BT31" s="482" t="str">
        <f>IF(AND('6'!BT35=""),"",'6'!BT35)</f>
        <v/>
      </c>
      <c r="BU31" s="482">
        <f>IF(AND('6'!BU35=""),"",'6'!BU35)</f>
        <v>41</v>
      </c>
      <c r="BV31" s="482" t="str">
        <f>IF(AND('6'!BV35=""),"",'6'!BV35)</f>
        <v/>
      </c>
      <c r="BW31" s="482" t="str">
        <f>IF(AND('6'!BW35=""),"",'6'!BW35)</f>
        <v/>
      </c>
      <c r="BX31" s="482" t="str">
        <f>IF(AND('6'!BX35=""),"",'6'!BX35)</f>
        <v/>
      </c>
      <c r="BY31" s="482" t="str">
        <f>IF(AND('6'!BY35=""),"",'6'!BY35)</f>
        <v/>
      </c>
      <c r="BZ31" s="482" t="str">
        <f>IF(AND('6'!BZ35=""),"",'6'!BZ35)</f>
        <v/>
      </c>
      <c r="CA31" s="482" t="str">
        <f>IF(AND('6'!CA35=""),"",'6'!CA35)</f>
        <v/>
      </c>
      <c r="CB31" s="482" t="str">
        <f>IF(AND('6'!CB35=""),"",'6'!CB35)</f>
        <v/>
      </c>
      <c r="CC31" s="482" t="str">
        <f>IF(AND('6'!CC35=""),"",'6'!CC35)</f>
        <v>C</v>
      </c>
      <c r="CD31" s="482">
        <f>IF(AND('6'!CD35=""),"",'6'!CD35)</f>
        <v>4</v>
      </c>
      <c r="CE31" s="482" t="str">
        <f>IF(AND('6'!CE35=""),"",'6'!CE35)</f>
        <v/>
      </c>
      <c r="CF31" s="482" t="str">
        <f>IF(AND('6'!CF35=""),"",'6'!CF35)</f>
        <v/>
      </c>
      <c r="CG31" s="482" t="str">
        <f>IF(AND('6'!CG35=""),"",'6'!CG35)</f>
        <v/>
      </c>
      <c r="CH31" s="482">
        <f>IF(AND('6'!CH35=""),"",'6'!CH35)</f>
        <v>5</v>
      </c>
      <c r="CI31" s="482" t="str">
        <f>IF(AND('6'!CI35=""),"",'6'!CI35)</f>
        <v/>
      </c>
      <c r="CJ31" s="482" t="str">
        <f>IF(AND('6'!CJ35=""),"",'6'!CJ35)</f>
        <v/>
      </c>
      <c r="CK31" s="482" t="str">
        <f>IF(AND('6'!CK35=""),"",'6'!CK35)</f>
        <v/>
      </c>
      <c r="CL31" s="482">
        <f>IF(AND('6'!CL35=""),"",'6'!CL35)</f>
        <v>15</v>
      </c>
      <c r="CM31" s="482" t="str">
        <f>IF(AND('6'!CM35=""),"",'6'!CM35)</f>
        <v/>
      </c>
      <c r="CN31" s="482" t="str">
        <f>IF(AND('6'!CN35=""),"",'6'!CN35)</f>
        <v/>
      </c>
      <c r="CO31" s="482" t="str">
        <f>IF(AND('6'!CO35=""),"",'6'!CO35)</f>
        <v/>
      </c>
      <c r="CP31" s="482">
        <f>IF(AND('6'!CP35=""),"",'6'!CP35)</f>
        <v>5</v>
      </c>
      <c r="CQ31" s="482" t="str">
        <f>IF(AND('6'!CQ35=""),"",'6'!CQ35)</f>
        <v/>
      </c>
      <c r="CR31" s="482" t="str">
        <f>IF(AND('6'!CR35=""),"",'6'!CR35)</f>
        <v/>
      </c>
      <c r="CS31" s="482" t="str">
        <f>IF(AND('6'!CS35=""),"",'6'!CS35)</f>
        <v/>
      </c>
      <c r="CT31" s="482">
        <f>IF(AND('6'!CT35=""),"",'6'!CT35)</f>
        <v>41</v>
      </c>
      <c r="CU31" s="482" t="str">
        <f>IF(AND('6'!CU35=""),"",'6'!CU35)</f>
        <v/>
      </c>
      <c r="CV31" s="482" t="str">
        <f>IF(AND('6'!CV35=""),"",'6'!CV35)</f>
        <v/>
      </c>
      <c r="CW31" s="482" t="str">
        <f>IF(AND('6'!CW35=""),"",'6'!CW35)</f>
        <v/>
      </c>
      <c r="CX31" s="482" t="str">
        <f>IF(AND('6'!CX35=""),"",'6'!CX35)</f>
        <v/>
      </c>
      <c r="CY31" s="482" t="str">
        <f>IF(AND('6'!CY35=""),"",'6'!CY35)</f>
        <v/>
      </c>
      <c r="CZ31" s="482" t="str">
        <f>IF(AND('6'!CZ35=""),"",'6'!CZ35)</f>
        <v/>
      </c>
      <c r="DA31" s="482" t="str">
        <f>IF(AND('6'!DA35=""),"",'6'!DA35)</f>
        <v/>
      </c>
      <c r="DB31" s="482" t="str">
        <f>IF(AND('6'!DB35=""),"",'6'!DB35)</f>
        <v>C</v>
      </c>
      <c r="DC31" s="482">
        <f>IF(AND('6'!DC35=""),"",'6'!DC35)</f>
        <v>4</v>
      </c>
      <c r="DD31" s="482" t="str">
        <f>IF(AND('6'!DD35=""),"",'6'!DD35)</f>
        <v/>
      </c>
      <c r="DE31" s="482" t="str">
        <f>IF(AND('6'!DE35=""),"",'6'!DE35)</f>
        <v/>
      </c>
      <c r="DF31" s="482" t="str">
        <f>IF(AND('6'!DF35=""),"",'6'!DF35)</f>
        <v/>
      </c>
      <c r="DG31" s="482">
        <f>IF(AND('6'!DG35=""),"",'6'!DG35)</f>
        <v>5</v>
      </c>
      <c r="DH31" s="482" t="str">
        <f>IF(AND('6'!DH35=""),"",'6'!DH35)</f>
        <v/>
      </c>
      <c r="DI31" s="482" t="str">
        <f>IF(AND('6'!DI35=""),"",'6'!DI35)</f>
        <v/>
      </c>
      <c r="DJ31" s="482" t="str">
        <f>IF(AND('6'!DJ35=""),"",'6'!DJ35)</f>
        <v/>
      </c>
      <c r="DK31" s="482">
        <f>IF(AND('6'!DK35=""),"",'6'!DK35)</f>
        <v>15</v>
      </c>
      <c r="DL31" s="482" t="str">
        <f>IF(AND('6'!DL35=""),"",'6'!DL35)</f>
        <v/>
      </c>
      <c r="DM31" s="482" t="str">
        <f>IF(AND('6'!DM35=""),"",'6'!DM35)</f>
        <v/>
      </c>
      <c r="DN31" s="482" t="str">
        <f>IF(AND('6'!DN35=""),"",'6'!DN35)</f>
        <v/>
      </c>
      <c r="DO31" s="482">
        <f>IF(AND('6'!DO35=""),"",'6'!DO35)</f>
        <v>5</v>
      </c>
      <c r="DP31" s="482" t="str">
        <f>IF(AND('6'!DP35=""),"",'6'!DP35)</f>
        <v/>
      </c>
      <c r="DQ31" s="482" t="str">
        <f>IF(AND('6'!DQ35=""),"",'6'!DQ35)</f>
        <v/>
      </c>
      <c r="DR31" s="482" t="str">
        <f>IF(AND('6'!DR35=""),"",'6'!DR35)</f>
        <v/>
      </c>
      <c r="DS31" s="482">
        <f>IF(AND('6'!DS35=""),"",'6'!DS35)</f>
        <v>41</v>
      </c>
      <c r="DT31" s="482" t="str">
        <f>IF(AND('6'!DT35=""),"",'6'!DT35)</f>
        <v/>
      </c>
      <c r="DU31" s="482" t="str">
        <f>IF(AND('6'!DU35=""),"",'6'!DU35)</f>
        <v/>
      </c>
      <c r="DV31" s="482" t="str">
        <f>IF(AND('6'!DV35=""),"",'6'!DV35)</f>
        <v/>
      </c>
      <c r="DW31" s="482" t="str">
        <f>IF(AND('6'!DW35=""),"",'6'!DW35)</f>
        <v/>
      </c>
      <c r="DX31" s="482" t="str">
        <f>IF(AND('6'!DX35=""),"",'6'!DX35)</f>
        <v/>
      </c>
      <c r="DY31" s="482" t="str">
        <f>IF(AND('6'!DY35=""),"",'6'!DY35)</f>
        <v/>
      </c>
      <c r="DZ31" s="482" t="str">
        <f>IF(AND('6'!DZ35=""),"",'6'!DZ35)</f>
        <v/>
      </c>
      <c r="EA31" s="482" t="str">
        <f>IF(AND('6'!EA35=""),"",'6'!EA35)</f>
        <v>C</v>
      </c>
      <c r="EB31" s="482">
        <f>IF(AND('6'!EB35=""),"",'6'!EB35)</f>
        <v>4</v>
      </c>
      <c r="EC31" s="482" t="str">
        <f>IF(AND('6'!EC35=""),"",'6'!EC35)</f>
        <v/>
      </c>
      <c r="ED31" s="482" t="str">
        <f>IF(AND('6'!ED35=""),"",'6'!ED35)</f>
        <v/>
      </c>
      <c r="EE31" s="482" t="str">
        <f>IF(AND('6'!EE35=""),"",'6'!EE35)</f>
        <v/>
      </c>
      <c r="EF31" s="482">
        <f>IF(AND('6'!EF35=""),"",'6'!EF35)</f>
        <v>5</v>
      </c>
      <c r="EG31" s="482" t="str">
        <f>IF(AND('6'!EG35=""),"",'6'!EG35)</f>
        <v/>
      </c>
      <c r="EH31" s="482" t="str">
        <f>IF(AND('6'!EH35=""),"",'6'!EH35)</f>
        <v/>
      </c>
      <c r="EI31" s="482" t="str">
        <f>IF(AND('6'!EI35=""),"",'6'!EI35)</f>
        <v/>
      </c>
      <c r="EJ31" s="482">
        <f>IF(AND('6'!EJ35=""),"",'6'!EJ35)</f>
        <v>15</v>
      </c>
      <c r="EK31" s="482" t="str">
        <f>IF(AND('6'!EK35=""),"",'6'!EK35)</f>
        <v/>
      </c>
      <c r="EL31" s="482" t="str">
        <f>IF(AND('6'!EL35=""),"",'6'!EL35)</f>
        <v/>
      </c>
      <c r="EM31" s="482" t="str">
        <f>IF(AND('6'!EM35=""),"",'6'!EM35)</f>
        <v/>
      </c>
      <c r="EN31" s="482">
        <f>IF(AND('6'!EN35=""),"",'6'!EN35)</f>
        <v>5</v>
      </c>
      <c r="EO31" s="482" t="str">
        <f>IF(AND('6'!EO35=""),"",'6'!EO35)</f>
        <v/>
      </c>
      <c r="EP31" s="482" t="str">
        <f>IF(AND('6'!EP35=""),"",'6'!EP35)</f>
        <v/>
      </c>
      <c r="EQ31" s="482" t="str">
        <f>IF(AND('6'!EQ35=""),"",'6'!EQ35)</f>
        <v/>
      </c>
      <c r="ER31" s="482">
        <f>IF(AND('6'!ER35=""),"",'6'!ER35)</f>
        <v>41</v>
      </c>
      <c r="ES31" s="482" t="str">
        <f>IF(AND('6'!ES35=""),"",'6'!ES35)</f>
        <v/>
      </c>
      <c r="ET31" s="482" t="str">
        <f>IF(AND('6'!ET35=""),"",'6'!ET35)</f>
        <v/>
      </c>
      <c r="EU31" s="482" t="str">
        <f>IF(AND('6'!EU35=""),"",'6'!EU35)</f>
        <v/>
      </c>
      <c r="EV31" s="482" t="str">
        <f>IF(AND('6'!EV35=""),"",'6'!EV35)</f>
        <v/>
      </c>
      <c r="EW31" s="482" t="str">
        <f>IF(AND('6'!EW35=""),"",'6'!EW35)</f>
        <v/>
      </c>
      <c r="EX31" s="482" t="str">
        <f>IF(AND('6'!EX35=""),"",'6'!EX35)</f>
        <v/>
      </c>
      <c r="EY31" s="482" t="str">
        <f>IF(AND('6'!EY35=""),"",'6'!EY35)</f>
        <v/>
      </c>
      <c r="EZ31" s="482">
        <f>IF(AND('6'!EZ35=""),"",'6'!EZ35)</f>
        <v>17</v>
      </c>
      <c r="FA31" s="482">
        <f>IF(AND('6'!FA35=""),"",'6'!FA35)</f>
        <v>17</v>
      </c>
      <c r="FB31" s="482">
        <f>IF(AND('6'!FB35=""),"",'6'!FB35)</f>
        <v>16</v>
      </c>
      <c r="FC31" s="482">
        <f>IF(AND('6'!FC35=""),"",'6'!FC35)</f>
        <v>17</v>
      </c>
      <c r="FD31" s="482">
        <f>IF(AND('6'!FD35=""),"",'6'!FD35)</f>
        <v>17</v>
      </c>
      <c r="FE31" s="482" t="str">
        <f>IF(AND('6'!FE35=""),"",'6'!FE35)</f>
        <v/>
      </c>
      <c r="FF31" s="482" t="str">
        <f>IF(AND('6'!FF35=""),"",'6'!FF35)</f>
        <v xml:space="preserve"> </v>
      </c>
      <c r="FG31" s="482">
        <f>IF(AND('6'!FG35=""),"",'6'!FG35)</f>
        <v>17</v>
      </c>
      <c r="FH31" s="482">
        <f>IF(AND('6'!FH35=""),"",'6'!FH35)</f>
        <v>17</v>
      </c>
      <c r="FI31" s="482">
        <f>IF(AND('6'!FI35=""),"",'6'!FI35)</f>
        <v>17</v>
      </c>
      <c r="FJ31" s="482">
        <f>IF(AND('6'!FJ35=""),"",'6'!FJ35)</f>
        <v>17</v>
      </c>
      <c r="FK31" s="482">
        <f>IF(AND('6'!FK35=""),"",'6'!FK35)</f>
        <v>17</v>
      </c>
      <c r="FL31" s="482" t="str">
        <f>IF(AND('6'!FL35=""),"",'6'!FL35)</f>
        <v/>
      </c>
      <c r="FM31" s="482" t="str">
        <f>IF(AND('6'!FM35=""),"",'6'!FM35)</f>
        <v xml:space="preserve"> </v>
      </c>
      <c r="FN31" s="482">
        <f>IF(AND('6'!FN35=""),"",'6'!FN35)</f>
        <v>17</v>
      </c>
      <c r="FO31" s="482">
        <f>IF(AND('6'!FO35=""),"",'6'!FO35)</f>
        <v>17</v>
      </c>
      <c r="FP31" s="482">
        <f>IF(AND('6'!FP35=""),"",'6'!FP35)</f>
        <v>18</v>
      </c>
      <c r="FQ31" s="482">
        <f>IF(AND('6'!FQ35=""),"",'6'!FQ35)</f>
        <v>17</v>
      </c>
      <c r="FR31" s="482">
        <f>IF(AND('6'!FR35=""),"",'6'!FR35)</f>
        <v>18</v>
      </c>
      <c r="FS31" s="482" t="str">
        <f>IF(AND('6'!FS35=""),"",'6'!FS35)</f>
        <v/>
      </c>
      <c r="FT31" s="482" t="str">
        <f>IF(AND('6'!FT35=""),"",'6'!FT35)</f>
        <v xml:space="preserve"> </v>
      </c>
      <c r="FU31" s="482" t="str">
        <f>IF(AND('6'!FV35=""),"",'6'!FV35)</f>
        <v>-</v>
      </c>
      <c r="FV31" s="482" t="str">
        <f>IF(AND('6'!FW35=""),"",'6'!FW35)</f>
        <v>-</v>
      </c>
      <c r="FW31" s="482" t="str">
        <f>IF(AND('6'!FX35=""),"",'6'!FX35)</f>
        <v>-</v>
      </c>
      <c r="FX31" s="482" t="str">
        <f>IF(AND('6'!FY35=""),"",'6'!FY35)</f>
        <v>-</v>
      </c>
      <c r="FY31" s="482" t="str">
        <f>IF(AND('6'!FZ35=""),"",'6'!FZ35)</f>
        <v>-</v>
      </c>
      <c r="FZ31" s="482" t="str">
        <f>IF(AND('6'!GA35=""),"",'6'!GA35)</f>
        <v>-</v>
      </c>
      <c r="GA31" s="482" t="str">
        <f>IF(AND('6'!GB35=""),"",'6'!GB35)</f>
        <v>-</v>
      </c>
      <c r="GB31" s="482" t="str">
        <f>IF(AND('6'!GC35=""),"",'6'!GC35)</f>
        <v>-</v>
      </c>
      <c r="GC31" s="482" t="str">
        <f>IF(AND('6'!GD35=""),"",'6'!GD35)</f>
        <v>-</v>
      </c>
      <c r="GD31" s="482" t="str">
        <f>IF(AND('6'!GE35=""),"",'6'!GE35)</f>
        <v>-</v>
      </c>
      <c r="GE31" s="482" t="str">
        <f>IF(AND('6'!GF35=""),"",'6'!GF35)</f>
        <v>-</v>
      </c>
      <c r="GF31" s="482" t="str">
        <f>IF(AND('6'!GG35=""),"",'6'!GG35)</f>
        <v>-</v>
      </c>
      <c r="GG31" s="482" t="str">
        <f>IF(AND('6'!GH35=""),"",IF(AND('6'!GH35="-"),"",'6'!GH35))</f>
        <v/>
      </c>
      <c r="GH31" s="50" t="str">
        <f>IF(AND(C31=""),"",VLOOKUP(B31,Register!$A$7:$CL$311,36,FALSE))</f>
        <v/>
      </c>
      <c r="GI31" s="483" t="str">
        <f>IF(AND('6'!GL35=""),"",'6'!GL35)</f>
        <v/>
      </c>
      <c r="GJ31" s="173" t="str">
        <f>IF(AND('6'!FU35=""),"",'6'!FU35)</f>
        <v/>
      </c>
      <c r="GK31" s="173"/>
      <c r="GL31" s="173"/>
    </row>
    <row r="32" spans="1:194" ht="21">
      <c r="A32" s="480">
        <v>24</v>
      </c>
      <c r="B32" s="481" t="str">
        <f>IF(AND('6'!B36=""),"",'6'!B36)</f>
        <v/>
      </c>
      <c r="C32" s="196" t="str">
        <f>IF(AND('6'!C36=""),"",'6'!C36)</f>
        <v/>
      </c>
      <c r="D32" s="196" t="str">
        <f>IF(AND('6'!D36=""),"",'6'!D36)</f>
        <v/>
      </c>
      <c r="E32" s="195" t="str">
        <f>IF(AND('6'!E36=""),"",'6'!E36)</f>
        <v/>
      </c>
      <c r="F32" s="482" t="str">
        <f>IF(AND('6'!F36=""),"",'6'!F36)</f>
        <v/>
      </c>
      <c r="G32" s="482" t="str">
        <f>IF(AND('6'!G36=""),"",'6'!G36)</f>
        <v/>
      </c>
      <c r="H32" s="482" t="str">
        <f>IF(AND('6'!H36=""),"",'6'!H36)</f>
        <v/>
      </c>
      <c r="I32" s="482" t="str">
        <f>IF(AND('6'!I36=""),"",'6'!I36)</f>
        <v/>
      </c>
      <c r="J32" s="482" t="str">
        <f>IF(AND('6'!J36=""),"",'6'!J36)</f>
        <v/>
      </c>
      <c r="K32" s="482" t="str">
        <f>IF(AND('6'!K36=""),"",'6'!K36)</f>
        <v/>
      </c>
      <c r="L32" s="482" t="str">
        <f>IF(AND('6'!L36=""),"",'6'!L36)</f>
        <v/>
      </c>
      <c r="M32" s="482" t="str">
        <f>IF(AND('6'!M36=""),"",'6'!M36)</f>
        <v/>
      </c>
      <c r="N32" s="482" t="str">
        <f>IF(AND('6'!N36=""),"",'6'!N36)</f>
        <v/>
      </c>
      <c r="O32" s="482" t="str">
        <f>IF(AND('6'!O36=""),"",'6'!O36)</f>
        <v/>
      </c>
      <c r="P32" s="482" t="str">
        <f>IF(AND('6'!P36=""),"",'6'!P36)</f>
        <v/>
      </c>
      <c r="Q32" s="482" t="str">
        <f>IF(AND('6'!Q36=""),"",'6'!Q36)</f>
        <v/>
      </c>
      <c r="R32" s="482" t="str">
        <f>IF(AND('6'!R36=""),"",'6'!R36)</f>
        <v/>
      </c>
      <c r="S32" s="482" t="str">
        <f>IF(AND('6'!S36=""),"",'6'!S36)</f>
        <v/>
      </c>
      <c r="T32" s="482" t="str">
        <f>IF(AND('6'!T36=""),"",'6'!T36)</f>
        <v/>
      </c>
      <c r="U32" s="482" t="str">
        <f>IF(AND('6'!U36=""),"",'6'!U36)</f>
        <v/>
      </c>
      <c r="V32" s="482" t="str">
        <f>IF(AND('6'!V36=""),"",'6'!V36)</f>
        <v/>
      </c>
      <c r="W32" s="482" t="str">
        <f>IF(AND('6'!W36=""),"",'6'!W36)</f>
        <v/>
      </c>
      <c r="X32" s="482" t="str">
        <f>IF(AND('6'!X36=""),"",'6'!X36)</f>
        <v/>
      </c>
      <c r="Y32" s="482" t="str">
        <f>IF(AND('6'!Y36=""),"",'6'!Y36)</f>
        <v/>
      </c>
      <c r="Z32" s="482" t="str">
        <f>IF(AND('6'!Z36=""),"",'6'!Z36)</f>
        <v/>
      </c>
      <c r="AA32" s="482" t="str">
        <f>IF(AND('6'!AA36=""),"",'6'!AA36)</f>
        <v/>
      </c>
      <c r="AB32" s="482" t="str">
        <f>IF(AND('6'!AB36=""),"",'6'!AB36)</f>
        <v/>
      </c>
      <c r="AC32" s="482" t="str">
        <f>IF(AND('6'!AC36=""),"",'6'!AC36)</f>
        <v/>
      </c>
      <c r="AD32" s="482" t="str">
        <f>IF(AND('6'!AD36=""),"",'6'!AD36)</f>
        <v/>
      </c>
      <c r="AE32" s="482" t="str">
        <f>IF(AND('6'!AE36=""),"",'6'!AE36)</f>
        <v>A</v>
      </c>
      <c r="AF32" s="482">
        <f>IF(AND('6'!AF36=""),"",'6'!AF36)</f>
        <v>5</v>
      </c>
      <c r="AG32" s="482" t="str">
        <f>IF(AND('6'!AG36=""),"",'6'!AG36)</f>
        <v/>
      </c>
      <c r="AH32" s="482" t="str">
        <f>IF(AND('6'!AH36=""),"",'6'!AH36)</f>
        <v/>
      </c>
      <c r="AI32" s="482" t="str">
        <f>IF(AND('6'!AI36=""),"",'6'!AI36)</f>
        <v/>
      </c>
      <c r="AJ32" s="482">
        <f>IF(AND('6'!AJ36=""),"",'6'!AJ36)</f>
        <v>5</v>
      </c>
      <c r="AK32" s="482" t="str">
        <f>IF(AND('6'!AK36=""),"",'6'!AK36)</f>
        <v/>
      </c>
      <c r="AL32" s="482" t="str">
        <f>IF(AND('6'!AL36=""),"",'6'!AL36)</f>
        <v/>
      </c>
      <c r="AM32" s="482" t="str">
        <f>IF(AND('6'!AM36=""),"",'6'!AM36)</f>
        <v/>
      </c>
      <c r="AN32" s="482">
        <f>IF(AND('6'!AN36=""),"",'6'!AN36)</f>
        <v>40</v>
      </c>
      <c r="AO32" s="482" t="str">
        <f>IF(AND('6'!AO36=""),"",'6'!AO36)</f>
        <v/>
      </c>
      <c r="AP32" s="482" t="str">
        <f>IF(AND('6'!AP36=""),"",'6'!AP36)</f>
        <v/>
      </c>
      <c r="AQ32" s="482" t="str">
        <f>IF(AND('6'!AQ36=""),"",'6'!AQ36)</f>
        <v/>
      </c>
      <c r="AR32" s="482">
        <f>IF(AND('6'!AR36=""),"",'6'!AR36)</f>
        <v>8</v>
      </c>
      <c r="AS32" s="482" t="str">
        <f>IF(AND('6'!AS36=""),"",'6'!AS36)</f>
        <v/>
      </c>
      <c r="AT32" s="482" t="str">
        <f>IF(AND('6'!AT36=""),"",'6'!AT36)</f>
        <v/>
      </c>
      <c r="AU32" s="482" t="str">
        <f>IF(AND('6'!AU36=""),"",'6'!AU36)</f>
        <v/>
      </c>
      <c r="AV32" s="482">
        <f>IF(AND('6'!AV36=""),"",'6'!AV36)</f>
        <v>64</v>
      </c>
      <c r="AW32" s="482" t="str">
        <f>IF(AND('6'!AW36=""),"",'6'!AW36)</f>
        <v/>
      </c>
      <c r="AX32" s="482" t="str">
        <f>IF(AND('6'!AX36=""),"",'6'!AX36)</f>
        <v/>
      </c>
      <c r="AY32" s="482" t="str">
        <f>IF(AND('6'!AY36=""),"",'6'!AY36)</f>
        <v/>
      </c>
      <c r="AZ32" s="482" t="str">
        <f>IF(AND('6'!AZ36=""),"",'6'!AZ36)</f>
        <v/>
      </c>
      <c r="BA32" s="482" t="str">
        <f>IF(AND('6'!BA36=""),"",'6'!BA36)</f>
        <v/>
      </c>
      <c r="BB32" s="482" t="str">
        <f>IF(AND('6'!BB36=""),"",'6'!BB36)</f>
        <v/>
      </c>
      <c r="BC32" s="482" t="str">
        <f>IF(AND('6'!BC36=""),"",'6'!BC36)</f>
        <v/>
      </c>
      <c r="BD32" s="482" t="str">
        <f>IF(AND('6'!BD36=""),"",'6'!BD36)</f>
        <v>A</v>
      </c>
      <c r="BE32" s="482">
        <f>IF(AND('6'!BE36=""),"",'6'!BE36)</f>
        <v>5</v>
      </c>
      <c r="BF32" s="482" t="str">
        <f>IF(AND('6'!BF36=""),"",'6'!BF36)</f>
        <v/>
      </c>
      <c r="BG32" s="482" t="str">
        <f>IF(AND('6'!BG36=""),"",'6'!BG36)</f>
        <v/>
      </c>
      <c r="BH32" s="482" t="str">
        <f>IF(AND('6'!BH36=""),"",'6'!BH36)</f>
        <v/>
      </c>
      <c r="BI32" s="482">
        <f>IF(AND('6'!BI36=""),"",'6'!BI36)</f>
        <v>5</v>
      </c>
      <c r="BJ32" s="482" t="str">
        <f>IF(AND('6'!BJ36=""),"",'6'!BJ36)</f>
        <v/>
      </c>
      <c r="BK32" s="482" t="str">
        <f>IF(AND('6'!BK36=""),"",'6'!BK36)</f>
        <v/>
      </c>
      <c r="BL32" s="482" t="str">
        <f>IF(AND('6'!BL36=""),"",'6'!BL36)</f>
        <v/>
      </c>
      <c r="BM32" s="482">
        <f>IF(AND('6'!BM36=""),"",'6'!BM36)</f>
        <v>40</v>
      </c>
      <c r="BN32" s="482" t="str">
        <f>IF(AND('6'!BN36=""),"",'6'!BN36)</f>
        <v/>
      </c>
      <c r="BO32" s="482" t="str">
        <f>IF(AND('6'!BO36=""),"",'6'!BO36)</f>
        <v/>
      </c>
      <c r="BP32" s="482" t="str">
        <f>IF(AND('6'!BP36=""),"",'6'!BP36)</f>
        <v/>
      </c>
      <c r="BQ32" s="482">
        <f>IF(AND('6'!BQ36=""),"",'6'!BQ36)</f>
        <v>8</v>
      </c>
      <c r="BR32" s="482" t="str">
        <f>IF(AND('6'!BR36=""),"",'6'!BR36)</f>
        <v/>
      </c>
      <c r="BS32" s="482" t="str">
        <f>IF(AND('6'!BS36=""),"",'6'!BS36)</f>
        <v/>
      </c>
      <c r="BT32" s="482" t="str">
        <f>IF(AND('6'!BT36=""),"",'6'!BT36)</f>
        <v/>
      </c>
      <c r="BU32" s="482">
        <f>IF(AND('6'!BU36=""),"",'6'!BU36)</f>
        <v>64</v>
      </c>
      <c r="BV32" s="482" t="str">
        <f>IF(AND('6'!BV36=""),"",'6'!BV36)</f>
        <v/>
      </c>
      <c r="BW32" s="482" t="str">
        <f>IF(AND('6'!BW36=""),"",'6'!BW36)</f>
        <v/>
      </c>
      <c r="BX32" s="482" t="str">
        <f>IF(AND('6'!BX36=""),"",'6'!BX36)</f>
        <v/>
      </c>
      <c r="BY32" s="482" t="str">
        <f>IF(AND('6'!BY36=""),"",'6'!BY36)</f>
        <v/>
      </c>
      <c r="BZ32" s="482" t="str">
        <f>IF(AND('6'!BZ36=""),"",'6'!BZ36)</f>
        <v/>
      </c>
      <c r="CA32" s="482" t="str">
        <f>IF(AND('6'!CA36=""),"",'6'!CA36)</f>
        <v/>
      </c>
      <c r="CB32" s="482" t="str">
        <f>IF(AND('6'!CB36=""),"",'6'!CB36)</f>
        <v/>
      </c>
      <c r="CC32" s="482" t="str">
        <f>IF(AND('6'!CC36=""),"",'6'!CC36)</f>
        <v>A</v>
      </c>
      <c r="CD32" s="482">
        <f>IF(AND('6'!CD36=""),"",'6'!CD36)</f>
        <v>5</v>
      </c>
      <c r="CE32" s="482" t="str">
        <f>IF(AND('6'!CE36=""),"",'6'!CE36)</f>
        <v/>
      </c>
      <c r="CF32" s="482" t="str">
        <f>IF(AND('6'!CF36=""),"",'6'!CF36)</f>
        <v/>
      </c>
      <c r="CG32" s="482" t="str">
        <f>IF(AND('6'!CG36=""),"",'6'!CG36)</f>
        <v/>
      </c>
      <c r="CH32" s="482">
        <f>IF(AND('6'!CH36=""),"",'6'!CH36)</f>
        <v>5</v>
      </c>
      <c r="CI32" s="482" t="str">
        <f>IF(AND('6'!CI36=""),"",'6'!CI36)</f>
        <v/>
      </c>
      <c r="CJ32" s="482" t="str">
        <f>IF(AND('6'!CJ36=""),"",'6'!CJ36)</f>
        <v/>
      </c>
      <c r="CK32" s="482" t="str">
        <f>IF(AND('6'!CK36=""),"",'6'!CK36)</f>
        <v/>
      </c>
      <c r="CL32" s="482">
        <f>IF(AND('6'!CL36=""),"",'6'!CL36)</f>
        <v>40</v>
      </c>
      <c r="CM32" s="482" t="str">
        <f>IF(AND('6'!CM36=""),"",'6'!CM36)</f>
        <v/>
      </c>
      <c r="CN32" s="482" t="str">
        <f>IF(AND('6'!CN36=""),"",'6'!CN36)</f>
        <v/>
      </c>
      <c r="CO32" s="482" t="str">
        <f>IF(AND('6'!CO36=""),"",'6'!CO36)</f>
        <v/>
      </c>
      <c r="CP32" s="482">
        <f>IF(AND('6'!CP36=""),"",'6'!CP36)</f>
        <v>8</v>
      </c>
      <c r="CQ32" s="482" t="str">
        <f>IF(AND('6'!CQ36=""),"",'6'!CQ36)</f>
        <v/>
      </c>
      <c r="CR32" s="482" t="str">
        <f>IF(AND('6'!CR36=""),"",'6'!CR36)</f>
        <v/>
      </c>
      <c r="CS32" s="482" t="str">
        <f>IF(AND('6'!CS36=""),"",'6'!CS36)</f>
        <v/>
      </c>
      <c r="CT32" s="482">
        <f>IF(AND('6'!CT36=""),"",'6'!CT36)</f>
        <v>64</v>
      </c>
      <c r="CU32" s="482" t="str">
        <f>IF(AND('6'!CU36=""),"",'6'!CU36)</f>
        <v/>
      </c>
      <c r="CV32" s="482" t="str">
        <f>IF(AND('6'!CV36=""),"",'6'!CV36)</f>
        <v/>
      </c>
      <c r="CW32" s="482" t="str">
        <f>IF(AND('6'!CW36=""),"",'6'!CW36)</f>
        <v/>
      </c>
      <c r="CX32" s="482" t="str">
        <f>IF(AND('6'!CX36=""),"",'6'!CX36)</f>
        <v/>
      </c>
      <c r="CY32" s="482" t="str">
        <f>IF(AND('6'!CY36=""),"",'6'!CY36)</f>
        <v/>
      </c>
      <c r="CZ32" s="482" t="str">
        <f>IF(AND('6'!CZ36=""),"",'6'!CZ36)</f>
        <v/>
      </c>
      <c r="DA32" s="482" t="str">
        <f>IF(AND('6'!DA36=""),"",'6'!DA36)</f>
        <v/>
      </c>
      <c r="DB32" s="482" t="str">
        <f>IF(AND('6'!DB36=""),"",'6'!DB36)</f>
        <v>A</v>
      </c>
      <c r="DC32" s="482">
        <f>IF(AND('6'!DC36=""),"",'6'!DC36)</f>
        <v>5</v>
      </c>
      <c r="DD32" s="482" t="str">
        <f>IF(AND('6'!DD36=""),"",'6'!DD36)</f>
        <v/>
      </c>
      <c r="DE32" s="482" t="str">
        <f>IF(AND('6'!DE36=""),"",'6'!DE36)</f>
        <v/>
      </c>
      <c r="DF32" s="482" t="str">
        <f>IF(AND('6'!DF36=""),"",'6'!DF36)</f>
        <v/>
      </c>
      <c r="DG32" s="482">
        <f>IF(AND('6'!DG36=""),"",'6'!DG36)</f>
        <v>5</v>
      </c>
      <c r="DH32" s="482" t="str">
        <f>IF(AND('6'!DH36=""),"",'6'!DH36)</f>
        <v/>
      </c>
      <c r="DI32" s="482" t="str">
        <f>IF(AND('6'!DI36=""),"",'6'!DI36)</f>
        <v/>
      </c>
      <c r="DJ32" s="482" t="str">
        <f>IF(AND('6'!DJ36=""),"",'6'!DJ36)</f>
        <v/>
      </c>
      <c r="DK32" s="482">
        <f>IF(AND('6'!DK36=""),"",'6'!DK36)</f>
        <v>40</v>
      </c>
      <c r="DL32" s="482" t="str">
        <f>IF(AND('6'!DL36=""),"",'6'!DL36)</f>
        <v/>
      </c>
      <c r="DM32" s="482" t="str">
        <f>IF(AND('6'!DM36=""),"",'6'!DM36)</f>
        <v/>
      </c>
      <c r="DN32" s="482" t="str">
        <f>IF(AND('6'!DN36=""),"",'6'!DN36)</f>
        <v/>
      </c>
      <c r="DO32" s="482">
        <f>IF(AND('6'!DO36=""),"",'6'!DO36)</f>
        <v>8</v>
      </c>
      <c r="DP32" s="482" t="str">
        <f>IF(AND('6'!DP36=""),"",'6'!DP36)</f>
        <v/>
      </c>
      <c r="DQ32" s="482" t="str">
        <f>IF(AND('6'!DQ36=""),"",'6'!DQ36)</f>
        <v/>
      </c>
      <c r="DR32" s="482" t="str">
        <f>IF(AND('6'!DR36=""),"",'6'!DR36)</f>
        <v/>
      </c>
      <c r="DS32" s="482">
        <f>IF(AND('6'!DS36=""),"",'6'!DS36)</f>
        <v>64</v>
      </c>
      <c r="DT32" s="482" t="str">
        <f>IF(AND('6'!DT36=""),"",'6'!DT36)</f>
        <v/>
      </c>
      <c r="DU32" s="482" t="str">
        <f>IF(AND('6'!DU36=""),"",'6'!DU36)</f>
        <v/>
      </c>
      <c r="DV32" s="482" t="str">
        <f>IF(AND('6'!DV36=""),"",'6'!DV36)</f>
        <v/>
      </c>
      <c r="DW32" s="482" t="str">
        <f>IF(AND('6'!DW36=""),"",'6'!DW36)</f>
        <v/>
      </c>
      <c r="DX32" s="482" t="str">
        <f>IF(AND('6'!DX36=""),"",'6'!DX36)</f>
        <v/>
      </c>
      <c r="DY32" s="482" t="str">
        <f>IF(AND('6'!DY36=""),"",'6'!DY36)</f>
        <v/>
      </c>
      <c r="DZ32" s="482" t="str">
        <f>IF(AND('6'!DZ36=""),"",'6'!DZ36)</f>
        <v/>
      </c>
      <c r="EA32" s="482" t="str">
        <f>IF(AND('6'!EA36=""),"",'6'!EA36)</f>
        <v>A</v>
      </c>
      <c r="EB32" s="482">
        <f>IF(AND('6'!EB36=""),"",'6'!EB36)</f>
        <v>5</v>
      </c>
      <c r="EC32" s="482" t="str">
        <f>IF(AND('6'!EC36=""),"",'6'!EC36)</f>
        <v/>
      </c>
      <c r="ED32" s="482" t="str">
        <f>IF(AND('6'!ED36=""),"",'6'!ED36)</f>
        <v/>
      </c>
      <c r="EE32" s="482" t="str">
        <f>IF(AND('6'!EE36=""),"",'6'!EE36)</f>
        <v/>
      </c>
      <c r="EF32" s="482">
        <f>IF(AND('6'!EF36=""),"",'6'!EF36)</f>
        <v>5</v>
      </c>
      <c r="EG32" s="482" t="str">
        <f>IF(AND('6'!EG36=""),"",'6'!EG36)</f>
        <v/>
      </c>
      <c r="EH32" s="482" t="str">
        <f>IF(AND('6'!EH36=""),"",'6'!EH36)</f>
        <v/>
      </c>
      <c r="EI32" s="482" t="str">
        <f>IF(AND('6'!EI36=""),"",'6'!EI36)</f>
        <v/>
      </c>
      <c r="EJ32" s="482">
        <f>IF(AND('6'!EJ36=""),"",'6'!EJ36)</f>
        <v>40</v>
      </c>
      <c r="EK32" s="482" t="str">
        <f>IF(AND('6'!EK36=""),"",'6'!EK36)</f>
        <v/>
      </c>
      <c r="EL32" s="482" t="str">
        <f>IF(AND('6'!EL36=""),"",'6'!EL36)</f>
        <v/>
      </c>
      <c r="EM32" s="482" t="str">
        <f>IF(AND('6'!EM36=""),"",'6'!EM36)</f>
        <v/>
      </c>
      <c r="EN32" s="482">
        <f>IF(AND('6'!EN36=""),"",'6'!EN36)</f>
        <v>8</v>
      </c>
      <c r="EO32" s="482" t="str">
        <f>IF(AND('6'!EO36=""),"",'6'!EO36)</f>
        <v/>
      </c>
      <c r="EP32" s="482" t="str">
        <f>IF(AND('6'!EP36=""),"",'6'!EP36)</f>
        <v/>
      </c>
      <c r="EQ32" s="482" t="str">
        <f>IF(AND('6'!EQ36=""),"",'6'!EQ36)</f>
        <v/>
      </c>
      <c r="ER32" s="482">
        <f>IF(AND('6'!ER36=""),"",'6'!ER36)</f>
        <v>64</v>
      </c>
      <c r="ES32" s="482" t="str">
        <f>IF(AND('6'!ES36=""),"",'6'!ES36)</f>
        <v/>
      </c>
      <c r="ET32" s="482" t="str">
        <f>IF(AND('6'!ET36=""),"",'6'!ET36)</f>
        <v/>
      </c>
      <c r="EU32" s="482" t="str">
        <f>IF(AND('6'!EU36=""),"",'6'!EU36)</f>
        <v/>
      </c>
      <c r="EV32" s="482" t="str">
        <f>IF(AND('6'!EV36=""),"",'6'!EV36)</f>
        <v/>
      </c>
      <c r="EW32" s="482" t="str">
        <f>IF(AND('6'!EW36=""),"",'6'!EW36)</f>
        <v/>
      </c>
      <c r="EX32" s="482" t="str">
        <f>IF(AND('6'!EX36=""),"",'6'!EX36)</f>
        <v/>
      </c>
      <c r="EY32" s="482" t="str">
        <f>IF(AND('6'!EY36=""),"",'6'!EY36)</f>
        <v/>
      </c>
      <c r="EZ32" s="482">
        <f>IF(AND('6'!EZ36=""),"",'6'!EZ36)</f>
        <v>17</v>
      </c>
      <c r="FA32" s="482">
        <f>IF(AND('6'!FA36=""),"",'6'!FA36)</f>
        <v>18</v>
      </c>
      <c r="FB32" s="482">
        <f>IF(AND('6'!FB36=""),"",'6'!FB36)</f>
        <v>17</v>
      </c>
      <c r="FC32" s="482">
        <f>IF(AND('6'!FC36=""),"",'6'!FC36)</f>
        <v>18</v>
      </c>
      <c r="FD32" s="482">
        <f>IF(AND('6'!FD36=""),"",'6'!FD36)</f>
        <v>18</v>
      </c>
      <c r="FE32" s="482" t="str">
        <f>IF(AND('6'!FE36=""),"",'6'!FE36)</f>
        <v/>
      </c>
      <c r="FF32" s="482" t="str">
        <f>IF(AND('6'!FF36=""),"",'6'!FF36)</f>
        <v xml:space="preserve"> </v>
      </c>
      <c r="FG32" s="482">
        <f>IF(AND('6'!FG36=""),"",'6'!FG36)</f>
        <v>18</v>
      </c>
      <c r="FH32" s="482">
        <f>IF(AND('6'!FH36=""),"",'6'!FH36)</f>
        <v>17</v>
      </c>
      <c r="FI32" s="482">
        <f>IF(AND('6'!FI36=""),"",'6'!FI36)</f>
        <v>18</v>
      </c>
      <c r="FJ32" s="482">
        <f>IF(AND('6'!FJ36=""),"",'6'!FJ36)</f>
        <v>17</v>
      </c>
      <c r="FK32" s="482">
        <f>IF(AND('6'!FK36=""),"",'6'!FK36)</f>
        <v>18</v>
      </c>
      <c r="FL32" s="482" t="str">
        <f>IF(AND('6'!FL36=""),"",'6'!FL36)</f>
        <v/>
      </c>
      <c r="FM32" s="482" t="str">
        <f>IF(AND('6'!FM36=""),"",'6'!FM36)</f>
        <v xml:space="preserve"> </v>
      </c>
      <c r="FN32" s="482">
        <f>IF(AND('6'!FN36=""),"",'6'!FN36)</f>
        <v>17</v>
      </c>
      <c r="FO32" s="482">
        <f>IF(AND('6'!FO36=""),"",'6'!FO36)</f>
        <v>17</v>
      </c>
      <c r="FP32" s="482">
        <f>IF(AND('6'!FP36=""),"",'6'!FP36)</f>
        <v>17</v>
      </c>
      <c r="FQ32" s="482">
        <f>IF(AND('6'!FQ36=""),"",'6'!FQ36)</f>
        <v>18</v>
      </c>
      <c r="FR32" s="482">
        <f>IF(AND('6'!FR36=""),"",'6'!FR36)</f>
        <v>17</v>
      </c>
      <c r="FS32" s="482" t="str">
        <f>IF(AND('6'!FS36=""),"",'6'!FS36)</f>
        <v/>
      </c>
      <c r="FT32" s="482" t="str">
        <f>IF(AND('6'!FT36=""),"",'6'!FT36)</f>
        <v xml:space="preserve"> </v>
      </c>
      <c r="FU32" s="482" t="str">
        <f>IF(AND('6'!FV36=""),"",'6'!FV36)</f>
        <v>-</v>
      </c>
      <c r="FV32" s="482" t="str">
        <f>IF(AND('6'!FW36=""),"",'6'!FW36)</f>
        <v>-</v>
      </c>
      <c r="FW32" s="482" t="str">
        <f>IF(AND('6'!FX36=""),"",'6'!FX36)</f>
        <v>-</v>
      </c>
      <c r="FX32" s="482" t="str">
        <f>IF(AND('6'!FY36=""),"",'6'!FY36)</f>
        <v>-</v>
      </c>
      <c r="FY32" s="482" t="str">
        <f>IF(AND('6'!FZ36=""),"",'6'!FZ36)</f>
        <v>-</v>
      </c>
      <c r="FZ32" s="482" t="str">
        <f>IF(AND('6'!GA36=""),"",'6'!GA36)</f>
        <v>-</v>
      </c>
      <c r="GA32" s="482" t="str">
        <f>IF(AND('6'!GB36=""),"",'6'!GB36)</f>
        <v>-</v>
      </c>
      <c r="GB32" s="482" t="str">
        <f>IF(AND('6'!GC36=""),"",'6'!GC36)</f>
        <v>-</v>
      </c>
      <c r="GC32" s="482" t="str">
        <f>IF(AND('6'!GD36=""),"",'6'!GD36)</f>
        <v>-</v>
      </c>
      <c r="GD32" s="482" t="str">
        <f>IF(AND('6'!GE36=""),"",'6'!GE36)</f>
        <v>-</v>
      </c>
      <c r="GE32" s="482" t="str">
        <f>IF(AND('6'!GF36=""),"",'6'!GF36)</f>
        <v>-</v>
      </c>
      <c r="GF32" s="482" t="str">
        <f>IF(AND('6'!GG36=""),"",'6'!GG36)</f>
        <v>-</v>
      </c>
      <c r="GG32" s="482" t="str">
        <f>IF(AND('6'!GH36=""),"",IF(AND('6'!GH36="-"),"",'6'!GH36))</f>
        <v/>
      </c>
      <c r="GH32" s="50" t="str">
        <f>IF(AND(C32=""),"",VLOOKUP(B32,Register!$A$7:$CL$311,36,FALSE))</f>
        <v/>
      </c>
      <c r="GI32" s="483" t="str">
        <f>IF(AND('6'!GL36=""),"",'6'!GL36)</f>
        <v/>
      </c>
      <c r="GJ32" s="173" t="str">
        <f>IF(AND('6'!FU36=""),"",'6'!FU36)</f>
        <v/>
      </c>
      <c r="GK32" s="173"/>
      <c r="GL32" s="173"/>
    </row>
    <row r="33" spans="1:194" ht="21">
      <c r="A33" s="480">
        <v>25</v>
      </c>
      <c r="B33" s="481" t="str">
        <f>IF(AND('6'!B37=""),"",'6'!B37)</f>
        <v/>
      </c>
      <c r="C33" s="196" t="str">
        <f>IF(AND('6'!C37=""),"",'6'!C37)</f>
        <v/>
      </c>
      <c r="D33" s="196" t="str">
        <f>IF(AND('6'!D37=""),"",'6'!D37)</f>
        <v/>
      </c>
      <c r="E33" s="195" t="str">
        <f>IF(AND('6'!E37=""),"",'6'!E37)</f>
        <v/>
      </c>
      <c r="F33" s="482" t="str">
        <f>IF(AND('6'!F37=""),"",'6'!F37)</f>
        <v/>
      </c>
      <c r="G33" s="482" t="str">
        <f>IF(AND('6'!G37=""),"",'6'!G37)</f>
        <v/>
      </c>
      <c r="H33" s="482" t="str">
        <f>IF(AND('6'!H37=""),"",'6'!H37)</f>
        <v/>
      </c>
      <c r="I33" s="482" t="str">
        <f>IF(AND('6'!I37=""),"",'6'!I37)</f>
        <v/>
      </c>
      <c r="J33" s="482" t="str">
        <f>IF(AND('6'!J37=""),"",'6'!J37)</f>
        <v/>
      </c>
      <c r="K33" s="482" t="str">
        <f>IF(AND('6'!K37=""),"",'6'!K37)</f>
        <v/>
      </c>
      <c r="L33" s="482" t="str">
        <f>IF(AND('6'!L37=""),"",'6'!L37)</f>
        <v/>
      </c>
      <c r="M33" s="482" t="str">
        <f>IF(AND('6'!M37=""),"",'6'!M37)</f>
        <v/>
      </c>
      <c r="N33" s="482" t="str">
        <f>IF(AND('6'!N37=""),"",'6'!N37)</f>
        <v/>
      </c>
      <c r="O33" s="482" t="str">
        <f>IF(AND('6'!O37=""),"",'6'!O37)</f>
        <v/>
      </c>
      <c r="P33" s="482" t="str">
        <f>IF(AND('6'!P37=""),"",'6'!P37)</f>
        <v/>
      </c>
      <c r="Q33" s="482" t="str">
        <f>IF(AND('6'!Q37=""),"",'6'!Q37)</f>
        <v/>
      </c>
      <c r="R33" s="482" t="str">
        <f>IF(AND('6'!R37=""),"",'6'!R37)</f>
        <v/>
      </c>
      <c r="S33" s="482" t="str">
        <f>IF(AND('6'!S37=""),"",'6'!S37)</f>
        <v/>
      </c>
      <c r="T33" s="482" t="str">
        <f>IF(AND('6'!T37=""),"",'6'!T37)</f>
        <v/>
      </c>
      <c r="U33" s="482" t="str">
        <f>IF(AND('6'!U37=""),"",'6'!U37)</f>
        <v/>
      </c>
      <c r="V33" s="482" t="str">
        <f>IF(AND('6'!V37=""),"",'6'!V37)</f>
        <v/>
      </c>
      <c r="W33" s="482" t="str">
        <f>IF(AND('6'!W37=""),"",'6'!W37)</f>
        <v/>
      </c>
      <c r="X33" s="482" t="str">
        <f>IF(AND('6'!X37=""),"",'6'!X37)</f>
        <v/>
      </c>
      <c r="Y33" s="482" t="str">
        <f>IF(AND('6'!Y37=""),"",'6'!Y37)</f>
        <v/>
      </c>
      <c r="Z33" s="482" t="str">
        <f>IF(AND('6'!Z37=""),"",'6'!Z37)</f>
        <v/>
      </c>
      <c r="AA33" s="482" t="str">
        <f>IF(AND('6'!AA37=""),"",'6'!AA37)</f>
        <v/>
      </c>
      <c r="AB33" s="482" t="str">
        <f>IF(AND('6'!AB37=""),"",'6'!AB37)</f>
        <v/>
      </c>
      <c r="AC33" s="482" t="str">
        <f>IF(AND('6'!AC37=""),"",'6'!AC37)</f>
        <v/>
      </c>
      <c r="AD33" s="482" t="str">
        <f>IF(AND('6'!AD37=""),"",'6'!AD37)</f>
        <v/>
      </c>
      <c r="AE33" s="482" t="str">
        <f>IF(AND('6'!AE37=""),"",'6'!AE37)</f>
        <v/>
      </c>
      <c r="AF33" s="482" t="str">
        <f>IF(AND('6'!AF37=""),"",'6'!AF37)</f>
        <v/>
      </c>
      <c r="AG33" s="482" t="str">
        <f>IF(AND('6'!AG37=""),"",'6'!AG37)</f>
        <v/>
      </c>
      <c r="AH33" s="482" t="str">
        <f>IF(AND('6'!AH37=""),"",'6'!AH37)</f>
        <v/>
      </c>
      <c r="AI33" s="482" t="str">
        <f>IF(AND('6'!AI37=""),"",'6'!AI37)</f>
        <v/>
      </c>
      <c r="AJ33" s="482">
        <f>IF(AND('6'!AJ37=""),"",'6'!AJ37)</f>
        <v>6</v>
      </c>
      <c r="AK33" s="482" t="str">
        <f>IF(AND('6'!AK37=""),"",'6'!AK37)</f>
        <v/>
      </c>
      <c r="AL33" s="482" t="str">
        <f>IF(AND('6'!AL37=""),"",'6'!AL37)</f>
        <v/>
      </c>
      <c r="AM33" s="482" t="str">
        <f>IF(AND('6'!AM37=""),"",'6'!AM37)</f>
        <v/>
      </c>
      <c r="AN33" s="482">
        <f>IF(AND('6'!AN37=""),"",'6'!AN37)</f>
        <v>41</v>
      </c>
      <c r="AO33" s="482" t="str">
        <f>IF(AND('6'!AO37=""),"",'6'!AO37)</f>
        <v/>
      </c>
      <c r="AP33" s="482" t="str">
        <f>IF(AND('6'!AP37=""),"",'6'!AP37)</f>
        <v/>
      </c>
      <c r="AQ33" s="482" t="str">
        <f>IF(AND('6'!AQ37=""),"",'6'!AQ37)</f>
        <v/>
      </c>
      <c r="AR33" s="482">
        <f>IF(AND('6'!AR37=""),"",'6'!AR37)</f>
        <v>8</v>
      </c>
      <c r="AS33" s="482" t="str">
        <f>IF(AND('6'!AS37=""),"",'6'!AS37)</f>
        <v/>
      </c>
      <c r="AT33" s="482" t="str">
        <f>IF(AND('6'!AT37=""),"",'6'!AT37)</f>
        <v/>
      </c>
      <c r="AU33" s="482" t="str">
        <f>IF(AND('6'!AU37=""),"",'6'!AU37)</f>
        <v/>
      </c>
      <c r="AV33" s="482">
        <f>IF(AND('6'!AV37=""),"",'6'!AV37)</f>
        <v>60</v>
      </c>
      <c r="AW33" s="482" t="str">
        <f>IF(AND('6'!AW37=""),"",'6'!AW37)</f>
        <v/>
      </c>
      <c r="AX33" s="482" t="str">
        <f>IF(AND('6'!AX37=""),"",'6'!AX37)</f>
        <v/>
      </c>
      <c r="AY33" s="482" t="str">
        <f>IF(AND('6'!AY37=""),"",'6'!AY37)</f>
        <v/>
      </c>
      <c r="AZ33" s="482" t="str">
        <f>IF(AND('6'!AZ37=""),"",'6'!AZ37)</f>
        <v/>
      </c>
      <c r="BA33" s="482" t="str">
        <f>IF(AND('6'!BA37=""),"",'6'!BA37)</f>
        <v/>
      </c>
      <c r="BB33" s="482" t="str">
        <f>IF(AND('6'!BB37=""),"",'6'!BB37)</f>
        <v/>
      </c>
      <c r="BC33" s="482" t="str">
        <f>IF(AND('6'!BC37=""),"",'6'!BC37)</f>
        <v/>
      </c>
      <c r="BD33" s="482" t="str">
        <f>IF(AND('6'!BD37=""),"",'6'!BD37)</f>
        <v/>
      </c>
      <c r="BE33" s="482" t="str">
        <f>IF(AND('6'!BE37=""),"",'6'!BE37)</f>
        <v/>
      </c>
      <c r="BF33" s="482" t="str">
        <f>IF(AND('6'!BF37=""),"",'6'!BF37)</f>
        <v/>
      </c>
      <c r="BG33" s="482" t="str">
        <f>IF(AND('6'!BG37=""),"",'6'!BG37)</f>
        <v/>
      </c>
      <c r="BH33" s="482" t="str">
        <f>IF(AND('6'!BH37=""),"",'6'!BH37)</f>
        <v/>
      </c>
      <c r="BI33" s="482">
        <f>IF(AND('6'!BI37=""),"",'6'!BI37)</f>
        <v>6</v>
      </c>
      <c r="BJ33" s="482" t="str">
        <f>IF(AND('6'!BJ37=""),"",'6'!BJ37)</f>
        <v/>
      </c>
      <c r="BK33" s="482" t="str">
        <f>IF(AND('6'!BK37=""),"",'6'!BK37)</f>
        <v/>
      </c>
      <c r="BL33" s="482" t="str">
        <f>IF(AND('6'!BL37=""),"",'6'!BL37)</f>
        <v/>
      </c>
      <c r="BM33" s="482">
        <f>IF(AND('6'!BM37=""),"",'6'!BM37)</f>
        <v>41</v>
      </c>
      <c r="BN33" s="482" t="str">
        <f>IF(AND('6'!BN37=""),"",'6'!BN37)</f>
        <v/>
      </c>
      <c r="BO33" s="482" t="str">
        <f>IF(AND('6'!BO37=""),"",'6'!BO37)</f>
        <v/>
      </c>
      <c r="BP33" s="482" t="str">
        <f>IF(AND('6'!BP37=""),"",'6'!BP37)</f>
        <v/>
      </c>
      <c r="BQ33" s="482">
        <f>IF(AND('6'!BQ37=""),"",'6'!BQ37)</f>
        <v>8</v>
      </c>
      <c r="BR33" s="482" t="str">
        <f>IF(AND('6'!BR37=""),"",'6'!BR37)</f>
        <v/>
      </c>
      <c r="BS33" s="482" t="str">
        <f>IF(AND('6'!BS37=""),"",'6'!BS37)</f>
        <v/>
      </c>
      <c r="BT33" s="482" t="str">
        <f>IF(AND('6'!BT37=""),"",'6'!BT37)</f>
        <v/>
      </c>
      <c r="BU33" s="482">
        <f>IF(AND('6'!BU37=""),"",'6'!BU37)</f>
        <v>60</v>
      </c>
      <c r="BV33" s="482" t="str">
        <f>IF(AND('6'!BV37=""),"",'6'!BV37)</f>
        <v/>
      </c>
      <c r="BW33" s="482" t="str">
        <f>IF(AND('6'!BW37=""),"",'6'!BW37)</f>
        <v/>
      </c>
      <c r="BX33" s="482" t="str">
        <f>IF(AND('6'!BX37=""),"",'6'!BX37)</f>
        <v/>
      </c>
      <c r="BY33" s="482" t="str">
        <f>IF(AND('6'!BY37=""),"",'6'!BY37)</f>
        <v/>
      </c>
      <c r="BZ33" s="482" t="str">
        <f>IF(AND('6'!BZ37=""),"",'6'!BZ37)</f>
        <v/>
      </c>
      <c r="CA33" s="482" t="str">
        <f>IF(AND('6'!CA37=""),"",'6'!CA37)</f>
        <v/>
      </c>
      <c r="CB33" s="482" t="str">
        <f>IF(AND('6'!CB37=""),"",'6'!CB37)</f>
        <v/>
      </c>
      <c r="CC33" s="482" t="str">
        <f>IF(AND('6'!CC37=""),"",'6'!CC37)</f>
        <v/>
      </c>
      <c r="CD33" s="482" t="str">
        <f>IF(AND('6'!CD37=""),"",'6'!CD37)</f>
        <v/>
      </c>
      <c r="CE33" s="482" t="str">
        <f>IF(AND('6'!CE37=""),"",'6'!CE37)</f>
        <v/>
      </c>
      <c r="CF33" s="482" t="str">
        <f>IF(AND('6'!CF37=""),"",'6'!CF37)</f>
        <v/>
      </c>
      <c r="CG33" s="482" t="str">
        <f>IF(AND('6'!CG37=""),"",'6'!CG37)</f>
        <v/>
      </c>
      <c r="CH33" s="482">
        <f>IF(AND('6'!CH37=""),"",'6'!CH37)</f>
        <v>6</v>
      </c>
      <c r="CI33" s="482" t="str">
        <f>IF(AND('6'!CI37=""),"",'6'!CI37)</f>
        <v/>
      </c>
      <c r="CJ33" s="482" t="str">
        <f>IF(AND('6'!CJ37=""),"",'6'!CJ37)</f>
        <v/>
      </c>
      <c r="CK33" s="482" t="str">
        <f>IF(AND('6'!CK37=""),"",'6'!CK37)</f>
        <v/>
      </c>
      <c r="CL33" s="482">
        <f>IF(AND('6'!CL37=""),"",'6'!CL37)</f>
        <v>41</v>
      </c>
      <c r="CM33" s="482" t="str">
        <f>IF(AND('6'!CM37=""),"",'6'!CM37)</f>
        <v/>
      </c>
      <c r="CN33" s="482" t="str">
        <f>IF(AND('6'!CN37=""),"",'6'!CN37)</f>
        <v/>
      </c>
      <c r="CO33" s="482" t="str">
        <f>IF(AND('6'!CO37=""),"",'6'!CO37)</f>
        <v/>
      </c>
      <c r="CP33" s="482">
        <f>IF(AND('6'!CP37=""),"",'6'!CP37)</f>
        <v>8</v>
      </c>
      <c r="CQ33" s="482" t="str">
        <f>IF(AND('6'!CQ37=""),"",'6'!CQ37)</f>
        <v/>
      </c>
      <c r="CR33" s="482" t="str">
        <f>IF(AND('6'!CR37=""),"",'6'!CR37)</f>
        <v/>
      </c>
      <c r="CS33" s="482" t="str">
        <f>IF(AND('6'!CS37=""),"",'6'!CS37)</f>
        <v/>
      </c>
      <c r="CT33" s="482">
        <f>IF(AND('6'!CT37=""),"",'6'!CT37)</f>
        <v>60</v>
      </c>
      <c r="CU33" s="482" t="str">
        <f>IF(AND('6'!CU37=""),"",'6'!CU37)</f>
        <v/>
      </c>
      <c r="CV33" s="482" t="str">
        <f>IF(AND('6'!CV37=""),"",'6'!CV37)</f>
        <v/>
      </c>
      <c r="CW33" s="482" t="str">
        <f>IF(AND('6'!CW37=""),"",'6'!CW37)</f>
        <v/>
      </c>
      <c r="CX33" s="482" t="str">
        <f>IF(AND('6'!CX37=""),"",'6'!CX37)</f>
        <v/>
      </c>
      <c r="CY33" s="482" t="str">
        <f>IF(AND('6'!CY37=""),"",'6'!CY37)</f>
        <v/>
      </c>
      <c r="CZ33" s="482" t="str">
        <f>IF(AND('6'!CZ37=""),"",'6'!CZ37)</f>
        <v/>
      </c>
      <c r="DA33" s="482" t="str">
        <f>IF(AND('6'!DA37=""),"",'6'!DA37)</f>
        <v/>
      </c>
      <c r="DB33" s="482" t="str">
        <f>IF(AND('6'!DB37=""),"",'6'!DB37)</f>
        <v/>
      </c>
      <c r="DC33" s="482" t="str">
        <f>IF(AND('6'!DC37=""),"",'6'!DC37)</f>
        <v/>
      </c>
      <c r="DD33" s="482" t="str">
        <f>IF(AND('6'!DD37=""),"",'6'!DD37)</f>
        <v/>
      </c>
      <c r="DE33" s="482" t="str">
        <f>IF(AND('6'!DE37=""),"",'6'!DE37)</f>
        <v/>
      </c>
      <c r="DF33" s="482" t="str">
        <f>IF(AND('6'!DF37=""),"",'6'!DF37)</f>
        <v/>
      </c>
      <c r="DG33" s="482">
        <f>IF(AND('6'!DG37=""),"",'6'!DG37)</f>
        <v>6</v>
      </c>
      <c r="DH33" s="482" t="str">
        <f>IF(AND('6'!DH37=""),"",'6'!DH37)</f>
        <v/>
      </c>
      <c r="DI33" s="482" t="str">
        <f>IF(AND('6'!DI37=""),"",'6'!DI37)</f>
        <v/>
      </c>
      <c r="DJ33" s="482" t="str">
        <f>IF(AND('6'!DJ37=""),"",'6'!DJ37)</f>
        <v/>
      </c>
      <c r="DK33" s="482">
        <f>IF(AND('6'!DK37=""),"",'6'!DK37)</f>
        <v>41</v>
      </c>
      <c r="DL33" s="482" t="str">
        <f>IF(AND('6'!DL37=""),"",'6'!DL37)</f>
        <v/>
      </c>
      <c r="DM33" s="482" t="str">
        <f>IF(AND('6'!DM37=""),"",'6'!DM37)</f>
        <v/>
      </c>
      <c r="DN33" s="482" t="str">
        <f>IF(AND('6'!DN37=""),"",'6'!DN37)</f>
        <v/>
      </c>
      <c r="DO33" s="482">
        <f>IF(AND('6'!DO37=""),"",'6'!DO37)</f>
        <v>8</v>
      </c>
      <c r="DP33" s="482" t="str">
        <f>IF(AND('6'!DP37=""),"",'6'!DP37)</f>
        <v/>
      </c>
      <c r="DQ33" s="482" t="str">
        <f>IF(AND('6'!DQ37=""),"",'6'!DQ37)</f>
        <v/>
      </c>
      <c r="DR33" s="482" t="str">
        <f>IF(AND('6'!DR37=""),"",'6'!DR37)</f>
        <v/>
      </c>
      <c r="DS33" s="482">
        <f>IF(AND('6'!DS37=""),"",'6'!DS37)</f>
        <v>60</v>
      </c>
      <c r="DT33" s="482" t="str">
        <f>IF(AND('6'!DT37=""),"",'6'!DT37)</f>
        <v/>
      </c>
      <c r="DU33" s="482" t="str">
        <f>IF(AND('6'!DU37=""),"",'6'!DU37)</f>
        <v/>
      </c>
      <c r="DV33" s="482" t="str">
        <f>IF(AND('6'!DV37=""),"",'6'!DV37)</f>
        <v/>
      </c>
      <c r="DW33" s="482" t="str">
        <f>IF(AND('6'!DW37=""),"",'6'!DW37)</f>
        <v/>
      </c>
      <c r="DX33" s="482" t="str">
        <f>IF(AND('6'!DX37=""),"",'6'!DX37)</f>
        <v/>
      </c>
      <c r="DY33" s="482" t="str">
        <f>IF(AND('6'!DY37=""),"",'6'!DY37)</f>
        <v/>
      </c>
      <c r="DZ33" s="482" t="str">
        <f>IF(AND('6'!DZ37=""),"",'6'!DZ37)</f>
        <v/>
      </c>
      <c r="EA33" s="482" t="str">
        <f>IF(AND('6'!EA37=""),"",'6'!EA37)</f>
        <v/>
      </c>
      <c r="EB33" s="482" t="str">
        <f>IF(AND('6'!EB37=""),"",'6'!EB37)</f>
        <v/>
      </c>
      <c r="EC33" s="482" t="str">
        <f>IF(AND('6'!EC37=""),"",'6'!EC37)</f>
        <v/>
      </c>
      <c r="ED33" s="482" t="str">
        <f>IF(AND('6'!ED37=""),"",'6'!ED37)</f>
        <v/>
      </c>
      <c r="EE33" s="482" t="str">
        <f>IF(AND('6'!EE37=""),"",'6'!EE37)</f>
        <v/>
      </c>
      <c r="EF33" s="482">
        <f>IF(AND('6'!EF37=""),"",'6'!EF37)</f>
        <v>6</v>
      </c>
      <c r="EG33" s="482" t="str">
        <f>IF(AND('6'!EG37=""),"",'6'!EG37)</f>
        <v/>
      </c>
      <c r="EH33" s="482" t="str">
        <f>IF(AND('6'!EH37=""),"",'6'!EH37)</f>
        <v/>
      </c>
      <c r="EI33" s="482" t="str">
        <f>IF(AND('6'!EI37=""),"",'6'!EI37)</f>
        <v/>
      </c>
      <c r="EJ33" s="482">
        <f>IF(AND('6'!EJ37=""),"",'6'!EJ37)</f>
        <v>41</v>
      </c>
      <c r="EK33" s="482" t="str">
        <f>IF(AND('6'!EK37=""),"",'6'!EK37)</f>
        <v/>
      </c>
      <c r="EL33" s="482" t="str">
        <f>IF(AND('6'!EL37=""),"",'6'!EL37)</f>
        <v/>
      </c>
      <c r="EM33" s="482" t="str">
        <f>IF(AND('6'!EM37=""),"",'6'!EM37)</f>
        <v/>
      </c>
      <c r="EN33" s="482">
        <f>IF(AND('6'!EN37=""),"",'6'!EN37)</f>
        <v>8</v>
      </c>
      <c r="EO33" s="482" t="str">
        <f>IF(AND('6'!EO37=""),"",'6'!EO37)</f>
        <v/>
      </c>
      <c r="EP33" s="482" t="str">
        <f>IF(AND('6'!EP37=""),"",'6'!EP37)</f>
        <v/>
      </c>
      <c r="EQ33" s="482" t="str">
        <f>IF(AND('6'!EQ37=""),"",'6'!EQ37)</f>
        <v/>
      </c>
      <c r="ER33" s="482">
        <f>IF(AND('6'!ER37=""),"",'6'!ER37)</f>
        <v>60</v>
      </c>
      <c r="ES33" s="482" t="str">
        <f>IF(AND('6'!ES37=""),"",'6'!ES37)</f>
        <v/>
      </c>
      <c r="ET33" s="482" t="str">
        <f>IF(AND('6'!ET37=""),"",'6'!ET37)</f>
        <v/>
      </c>
      <c r="EU33" s="482" t="str">
        <f>IF(AND('6'!EU37=""),"",'6'!EU37)</f>
        <v/>
      </c>
      <c r="EV33" s="482" t="str">
        <f>IF(AND('6'!EV37=""),"",'6'!EV37)</f>
        <v/>
      </c>
      <c r="EW33" s="482" t="str">
        <f>IF(AND('6'!EW37=""),"",'6'!EW37)</f>
        <v/>
      </c>
      <c r="EX33" s="482" t="str">
        <f>IF(AND('6'!EX37=""),"",'6'!EX37)</f>
        <v/>
      </c>
      <c r="EY33" s="482" t="str">
        <f>IF(AND('6'!EY37=""),"",'6'!EY37)</f>
        <v/>
      </c>
      <c r="EZ33" s="482" t="str">
        <f>IF(AND('6'!EZ37=""),"",'6'!EZ37)</f>
        <v/>
      </c>
      <c r="FA33" s="482">
        <f>IF(AND('6'!FA37=""),"",'6'!FA37)</f>
        <v>19</v>
      </c>
      <c r="FB33" s="482">
        <f>IF(AND('6'!FB37=""),"",'6'!FB37)</f>
        <v>19</v>
      </c>
      <c r="FC33" s="482">
        <f>IF(AND('6'!FC37=""),"",'6'!FC37)</f>
        <v>19</v>
      </c>
      <c r="FD33" s="482">
        <f>IF(AND('6'!FD37=""),"",'6'!FD37)</f>
        <v>18</v>
      </c>
      <c r="FE33" s="482" t="str">
        <f>IF(AND('6'!FE37=""),"",'6'!FE37)</f>
        <v/>
      </c>
      <c r="FF33" s="482" t="str">
        <f>IF(AND('6'!FF37=""),"",'6'!FF37)</f>
        <v xml:space="preserve"> </v>
      </c>
      <c r="FG33" s="482" t="str">
        <f>IF(AND('6'!FG37=""),"",'6'!FG37)</f>
        <v/>
      </c>
      <c r="FH33" s="482">
        <f>IF(AND('6'!FH37=""),"",'6'!FH37)</f>
        <v>19</v>
      </c>
      <c r="FI33" s="482">
        <f>IF(AND('6'!FI37=""),"",'6'!FI37)</f>
        <v>19</v>
      </c>
      <c r="FJ33" s="482">
        <f>IF(AND('6'!FJ37=""),"",'6'!FJ37)</f>
        <v>19</v>
      </c>
      <c r="FK33" s="482">
        <f>IF(AND('6'!FK37=""),"",'6'!FK37)</f>
        <v>19</v>
      </c>
      <c r="FL33" s="482" t="str">
        <f>IF(AND('6'!FL37=""),"",'6'!FL37)</f>
        <v/>
      </c>
      <c r="FM33" s="482" t="str">
        <f>IF(AND('6'!FM37=""),"",'6'!FM37)</f>
        <v xml:space="preserve"> </v>
      </c>
      <c r="FN33" s="482" t="str">
        <f>IF(AND('6'!FN37=""),"",'6'!FN37)</f>
        <v/>
      </c>
      <c r="FO33" s="482">
        <f>IF(AND('6'!FO37=""),"",'6'!FO37)</f>
        <v>19</v>
      </c>
      <c r="FP33" s="482">
        <f>IF(AND('6'!FP37=""),"",'6'!FP37)</f>
        <v>18</v>
      </c>
      <c r="FQ33" s="482">
        <f>IF(AND('6'!FQ37=""),"",'6'!FQ37)</f>
        <v>19</v>
      </c>
      <c r="FR33" s="482">
        <f>IF(AND('6'!FR37=""),"",'6'!FR37)</f>
        <v>19</v>
      </c>
      <c r="FS33" s="482" t="str">
        <f>IF(AND('6'!FS37=""),"",'6'!FS37)</f>
        <v/>
      </c>
      <c r="FT33" s="482" t="str">
        <f>IF(AND('6'!FT37=""),"",'6'!FT37)</f>
        <v xml:space="preserve"> </v>
      </c>
      <c r="FU33" s="482" t="str">
        <f>IF(AND('6'!FV37=""),"",'6'!FV37)</f>
        <v>-</v>
      </c>
      <c r="FV33" s="482" t="str">
        <f>IF(AND('6'!FW37=""),"",'6'!FW37)</f>
        <v>-</v>
      </c>
      <c r="FW33" s="482" t="str">
        <f>IF(AND('6'!FX37=""),"",'6'!FX37)</f>
        <v>-</v>
      </c>
      <c r="FX33" s="482" t="str">
        <f>IF(AND('6'!FY37=""),"",'6'!FY37)</f>
        <v>-</v>
      </c>
      <c r="FY33" s="482" t="str">
        <f>IF(AND('6'!FZ37=""),"",'6'!FZ37)</f>
        <v>-</v>
      </c>
      <c r="FZ33" s="482" t="str">
        <f>IF(AND('6'!GA37=""),"",'6'!GA37)</f>
        <v>-</v>
      </c>
      <c r="GA33" s="482" t="str">
        <f>IF(AND('6'!GB37=""),"",'6'!GB37)</f>
        <v>-</v>
      </c>
      <c r="GB33" s="482" t="str">
        <f>IF(AND('6'!GC37=""),"",'6'!GC37)</f>
        <v>-</v>
      </c>
      <c r="GC33" s="482" t="str">
        <f>IF(AND('6'!GD37=""),"",'6'!GD37)</f>
        <v>-</v>
      </c>
      <c r="GD33" s="482" t="str">
        <f>IF(AND('6'!GE37=""),"",'6'!GE37)</f>
        <v>-</v>
      </c>
      <c r="GE33" s="482" t="str">
        <f>IF(AND('6'!GF37=""),"",'6'!GF37)</f>
        <v>-</v>
      </c>
      <c r="GF33" s="482" t="str">
        <f>IF(AND('6'!GG37=""),"",'6'!GG37)</f>
        <v>-</v>
      </c>
      <c r="GG33" s="482" t="str">
        <f>IF(AND('6'!GH37=""),"",IF(AND('6'!GH37="-"),"",'6'!GH37))</f>
        <v/>
      </c>
      <c r="GH33" s="50" t="str">
        <f>IF(AND(C33=""),"",VLOOKUP(B33,Register!$A$7:$CL$311,36,FALSE))</f>
        <v/>
      </c>
      <c r="GI33" s="483" t="str">
        <f>IF(AND('6'!GL37=""),"",'6'!GL37)</f>
        <v/>
      </c>
      <c r="GJ33" s="173" t="str">
        <f>IF(AND('6'!FU37=""),"",'6'!FU37)</f>
        <v/>
      </c>
      <c r="GK33" s="173"/>
      <c r="GL33" s="173"/>
    </row>
    <row r="34" spans="1:194" ht="21">
      <c r="A34" s="480">
        <v>26</v>
      </c>
      <c r="B34" s="481" t="str">
        <f>IF(AND('6'!B38=""),"",'6'!B38)</f>
        <v/>
      </c>
      <c r="C34" s="196" t="str">
        <f>IF(AND('6'!C38=""),"",'6'!C38)</f>
        <v/>
      </c>
      <c r="D34" s="196" t="str">
        <f>IF(AND('6'!D38=""),"",'6'!D38)</f>
        <v/>
      </c>
      <c r="E34" s="195" t="str">
        <f>IF(AND('6'!E38=""),"",'6'!E38)</f>
        <v/>
      </c>
      <c r="F34" s="482" t="str">
        <f>IF(AND('6'!F38=""),"",'6'!F38)</f>
        <v/>
      </c>
      <c r="G34" s="482" t="str">
        <f>IF(AND('6'!G38=""),"",'6'!G38)</f>
        <v/>
      </c>
      <c r="H34" s="482" t="str">
        <f>IF(AND('6'!H38=""),"",'6'!H38)</f>
        <v/>
      </c>
      <c r="I34" s="482" t="str">
        <f>IF(AND('6'!I38=""),"",'6'!I38)</f>
        <v/>
      </c>
      <c r="J34" s="482" t="str">
        <f>IF(AND('6'!J38=""),"",'6'!J38)</f>
        <v/>
      </c>
      <c r="K34" s="482" t="str">
        <f>IF(AND('6'!K38=""),"",'6'!K38)</f>
        <v/>
      </c>
      <c r="L34" s="482" t="str">
        <f>IF(AND('6'!L38=""),"",'6'!L38)</f>
        <v/>
      </c>
      <c r="M34" s="482" t="str">
        <f>IF(AND('6'!M38=""),"",'6'!M38)</f>
        <v/>
      </c>
      <c r="N34" s="482" t="str">
        <f>IF(AND('6'!N38=""),"",'6'!N38)</f>
        <v/>
      </c>
      <c r="O34" s="482" t="str">
        <f>IF(AND('6'!O38=""),"",'6'!O38)</f>
        <v/>
      </c>
      <c r="P34" s="482" t="str">
        <f>IF(AND('6'!P38=""),"",'6'!P38)</f>
        <v/>
      </c>
      <c r="Q34" s="482" t="str">
        <f>IF(AND('6'!Q38=""),"",'6'!Q38)</f>
        <v/>
      </c>
      <c r="R34" s="482" t="str">
        <f>IF(AND('6'!R38=""),"",'6'!R38)</f>
        <v/>
      </c>
      <c r="S34" s="482" t="str">
        <f>IF(AND('6'!S38=""),"",'6'!S38)</f>
        <v/>
      </c>
      <c r="T34" s="482" t="str">
        <f>IF(AND('6'!T38=""),"",'6'!T38)</f>
        <v/>
      </c>
      <c r="U34" s="482" t="str">
        <f>IF(AND('6'!U38=""),"",'6'!U38)</f>
        <v/>
      </c>
      <c r="V34" s="482" t="str">
        <f>IF(AND('6'!V38=""),"",'6'!V38)</f>
        <v/>
      </c>
      <c r="W34" s="482" t="str">
        <f>IF(AND('6'!W38=""),"",'6'!W38)</f>
        <v/>
      </c>
      <c r="X34" s="482" t="str">
        <f>IF(AND('6'!X38=""),"",'6'!X38)</f>
        <v/>
      </c>
      <c r="Y34" s="482" t="str">
        <f>IF(AND('6'!Y38=""),"",'6'!Y38)</f>
        <v/>
      </c>
      <c r="Z34" s="482" t="str">
        <f>IF(AND('6'!Z38=""),"",'6'!Z38)</f>
        <v/>
      </c>
      <c r="AA34" s="482" t="str">
        <f>IF(AND('6'!AA38=""),"",'6'!AA38)</f>
        <v/>
      </c>
      <c r="AB34" s="482" t="str">
        <f>IF(AND('6'!AB38=""),"",'6'!AB38)</f>
        <v/>
      </c>
      <c r="AC34" s="482" t="str">
        <f>IF(AND('6'!AC38=""),"",'6'!AC38)</f>
        <v/>
      </c>
      <c r="AD34" s="482" t="str">
        <f>IF(AND('6'!AD38=""),"",'6'!AD38)</f>
        <v/>
      </c>
      <c r="AE34" s="482" t="str">
        <f>IF(AND('6'!AE38=""),"",'6'!AE38)</f>
        <v/>
      </c>
      <c r="AF34" s="482" t="str">
        <f>IF(AND('6'!AF38=""),"",'6'!AF38)</f>
        <v/>
      </c>
      <c r="AG34" s="482" t="str">
        <f>IF(AND('6'!AG38=""),"",'6'!AG38)</f>
        <v/>
      </c>
      <c r="AH34" s="482" t="str">
        <f>IF(AND('6'!AH38=""),"",'6'!AH38)</f>
        <v/>
      </c>
      <c r="AI34" s="482" t="str">
        <f>IF(AND('6'!AI38=""),"",'6'!AI38)</f>
        <v/>
      </c>
      <c r="AJ34" s="482" t="str">
        <f>IF(AND('6'!AJ38=""),"",'6'!AJ38)</f>
        <v/>
      </c>
      <c r="AK34" s="482" t="str">
        <f>IF(AND('6'!AK38=""),"",'6'!AK38)</f>
        <v/>
      </c>
      <c r="AL34" s="482" t="str">
        <f>IF(AND('6'!AL38=""),"",'6'!AL38)</f>
        <v/>
      </c>
      <c r="AM34" s="482" t="str">
        <f>IF(AND('6'!AM38=""),"",'6'!AM38)</f>
        <v/>
      </c>
      <c r="AN34" s="482" t="str">
        <f>IF(AND('6'!AN38=""),"",'6'!AN38)</f>
        <v/>
      </c>
      <c r="AO34" s="482" t="str">
        <f>IF(AND('6'!AO38=""),"",'6'!AO38)</f>
        <v/>
      </c>
      <c r="AP34" s="482" t="str">
        <f>IF(AND('6'!AP38=""),"",'6'!AP38)</f>
        <v/>
      </c>
      <c r="AQ34" s="482" t="str">
        <f>IF(AND('6'!AQ38=""),"",'6'!AQ38)</f>
        <v/>
      </c>
      <c r="AR34" s="482" t="str">
        <f>IF(AND('6'!AR38=""),"",'6'!AR38)</f>
        <v/>
      </c>
      <c r="AS34" s="482" t="str">
        <f>IF(AND('6'!AS38=""),"",'6'!AS38)</f>
        <v/>
      </c>
      <c r="AT34" s="482" t="str">
        <f>IF(AND('6'!AT38=""),"",'6'!AT38)</f>
        <v/>
      </c>
      <c r="AU34" s="482" t="str">
        <f>IF(AND('6'!AU38=""),"",'6'!AU38)</f>
        <v/>
      </c>
      <c r="AV34" s="482" t="str">
        <f>IF(AND('6'!AV38=""),"",'6'!AV38)</f>
        <v/>
      </c>
      <c r="AW34" s="482" t="str">
        <f>IF(AND('6'!AW38=""),"",'6'!AW38)</f>
        <v/>
      </c>
      <c r="AX34" s="482" t="str">
        <f>IF(AND('6'!AX38=""),"",'6'!AX38)</f>
        <v/>
      </c>
      <c r="AY34" s="482" t="str">
        <f>IF(AND('6'!AY38=""),"",'6'!AY38)</f>
        <v/>
      </c>
      <c r="AZ34" s="482" t="str">
        <f>IF(AND('6'!AZ38=""),"",'6'!AZ38)</f>
        <v/>
      </c>
      <c r="BA34" s="482" t="str">
        <f>IF(AND('6'!BA38=""),"",'6'!BA38)</f>
        <v/>
      </c>
      <c r="BB34" s="482" t="str">
        <f>IF(AND('6'!BB38=""),"",'6'!BB38)</f>
        <v/>
      </c>
      <c r="BC34" s="482" t="str">
        <f>IF(AND('6'!BC38=""),"",'6'!BC38)</f>
        <v/>
      </c>
      <c r="BD34" s="482" t="str">
        <f>IF(AND('6'!BD38=""),"",'6'!BD38)</f>
        <v/>
      </c>
      <c r="BE34" s="482" t="str">
        <f>IF(AND('6'!BE38=""),"",'6'!BE38)</f>
        <v/>
      </c>
      <c r="BF34" s="482" t="str">
        <f>IF(AND('6'!BF38=""),"",'6'!BF38)</f>
        <v/>
      </c>
      <c r="BG34" s="482" t="str">
        <f>IF(AND('6'!BG38=""),"",'6'!BG38)</f>
        <v/>
      </c>
      <c r="BH34" s="482" t="str">
        <f>IF(AND('6'!BH38=""),"",'6'!BH38)</f>
        <v/>
      </c>
      <c r="BI34" s="482" t="str">
        <f>IF(AND('6'!BI38=""),"",'6'!BI38)</f>
        <v/>
      </c>
      <c r="BJ34" s="482" t="str">
        <f>IF(AND('6'!BJ38=""),"",'6'!BJ38)</f>
        <v/>
      </c>
      <c r="BK34" s="482" t="str">
        <f>IF(AND('6'!BK38=""),"",'6'!BK38)</f>
        <v/>
      </c>
      <c r="BL34" s="482" t="str">
        <f>IF(AND('6'!BL38=""),"",'6'!BL38)</f>
        <v/>
      </c>
      <c r="BM34" s="482" t="str">
        <f>IF(AND('6'!BM38=""),"",'6'!BM38)</f>
        <v/>
      </c>
      <c r="BN34" s="482" t="str">
        <f>IF(AND('6'!BN38=""),"",'6'!BN38)</f>
        <v/>
      </c>
      <c r="BO34" s="482" t="str">
        <f>IF(AND('6'!BO38=""),"",'6'!BO38)</f>
        <v/>
      </c>
      <c r="BP34" s="482" t="str">
        <f>IF(AND('6'!BP38=""),"",'6'!BP38)</f>
        <v/>
      </c>
      <c r="BQ34" s="482" t="str">
        <f>IF(AND('6'!BQ38=""),"",'6'!BQ38)</f>
        <v/>
      </c>
      <c r="BR34" s="482" t="str">
        <f>IF(AND('6'!BR38=""),"",'6'!BR38)</f>
        <v/>
      </c>
      <c r="BS34" s="482" t="str">
        <f>IF(AND('6'!BS38=""),"",'6'!BS38)</f>
        <v/>
      </c>
      <c r="BT34" s="482" t="str">
        <f>IF(AND('6'!BT38=""),"",'6'!BT38)</f>
        <v/>
      </c>
      <c r="BU34" s="482" t="str">
        <f>IF(AND('6'!BU38=""),"",'6'!BU38)</f>
        <v/>
      </c>
      <c r="BV34" s="482" t="str">
        <f>IF(AND('6'!BV38=""),"",'6'!BV38)</f>
        <v/>
      </c>
      <c r="BW34" s="482" t="str">
        <f>IF(AND('6'!BW38=""),"",'6'!BW38)</f>
        <v/>
      </c>
      <c r="BX34" s="482" t="str">
        <f>IF(AND('6'!BX38=""),"",'6'!BX38)</f>
        <v/>
      </c>
      <c r="BY34" s="482" t="str">
        <f>IF(AND('6'!BY38=""),"",'6'!BY38)</f>
        <v/>
      </c>
      <c r="BZ34" s="482" t="str">
        <f>IF(AND('6'!BZ38=""),"",'6'!BZ38)</f>
        <v/>
      </c>
      <c r="CA34" s="482" t="str">
        <f>IF(AND('6'!CA38=""),"",'6'!CA38)</f>
        <v/>
      </c>
      <c r="CB34" s="482" t="str">
        <f>IF(AND('6'!CB38=""),"",'6'!CB38)</f>
        <v/>
      </c>
      <c r="CC34" s="482" t="str">
        <f>IF(AND('6'!CC38=""),"",'6'!CC38)</f>
        <v/>
      </c>
      <c r="CD34" s="482" t="str">
        <f>IF(AND('6'!CD38=""),"",'6'!CD38)</f>
        <v/>
      </c>
      <c r="CE34" s="482" t="str">
        <f>IF(AND('6'!CE38=""),"",'6'!CE38)</f>
        <v/>
      </c>
      <c r="CF34" s="482" t="str">
        <f>IF(AND('6'!CF38=""),"",'6'!CF38)</f>
        <v/>
      </c>
      <c r="CG34" s="482" t="str">
        <f>IF(AND('6'!CG38=""),"",'6'!CG38)</f>
        <v/>
      </c>
      <c r="CH34" s="482" t="str">
        <f>IF(AND('6'!CH38=""),"",'6'!CH38)</f>
        <v/>
      </c>
      <c r="CI34" s="482" t="str">
        <f>IF(AND('6'!CI38=""),"",'6'!CI38)</f>
        <v/>
      </c>
      <c r="CJ34" s="482" t="str">
        <f>IF(AND('6'!CJ38=""),"",'6'!CJ38)</f>
        <v/>
      </c>
      <c r="CK34" s="482" t="str">
        <f>IF(AND('6'!CK38=""),"",'6'!CK38)</f>
        <v/>
      </c>
      <c r="CL34" s="482" t="str">
        <f>IF(AND('6'!CL38=""),"",'6'!CL38)</f>
        <v/>
      </c>
      <c r="CM34" s="482" t="str">
        <f>IF(AND('6'!CM38=""),"",'6'!CM38)</f>
        <v/>
      </c>
      <c r="CN34" s="482" t="str">
        <f>IF(AND('6'!CN38=""),"",'6'!CN38)</f>
        <v/>
      </c>
      <c r="CO34" s="482" t="str">
        <f>IF(AND('6'!CO38=""),"",'6'!CO38)</f>
        <v/>
      </c>
      <c r="CP34" s="482" t="str">
        <f>IF(AND('6'!CP38=""),"",'6'!CP38)</f>
        <v/>
      </c>
      <c r="CQ34" s="482" t="str">
        <f>IF(AND('6'!CQ38=""),"",'6'!CQ38)</f>
        <v/>
      </c>
      <c r="CR34" s="482" t="str">
        <f>IF(AND('6'!CR38=""),"",'6'!CR38)</f>
        <v/>
      </c>
      <c r="CS34" s="482" t="str">
        <f>IF(AND('6'!CS38=""),"",'6'!CS38)</f>
        <v/>
      </c>
      <c r="CT34" s="482" t="str">
        <f>IF(AND('6'!CT38=""),"",'6'!CT38)</f>
        <v/>
      </c>
      <c r="CU34" s="482" t="str">
        <f>IF(AND('6'!CU38=""),"",'6'!CU38)</f>
        <v/>
      </c>
      <c r="CV34" s="482" t="str">
        <f>IF(AND('6'!CV38=""),"",'6'!CV38)</f>
        <v/>
      </c>
      <c r="CW34" s="482" t="str">
        <f>IF(AND('6'!CW38=""),"",'6'!CW38)</f>
        <v/>
      </c>
      <c r="CX34" s="482" t="str">
        <f>IF(AND('6'!CX38=""),"",'6'!CX38)</f>
        <v/>
      </c>
      <c r="CY34" s="482" t="str">
        <f>IF(AND('6'!CY38=""),"",'6'!CY38)</f>
        <v/>
      </c>
      <c r="CZ34" s="482" t="str">
        <f>IF(AND('6'!CZ38=""),"",'6'!CZ38)</f>
        <v/>
      </c>
      <c r="DA34" s="482" t="str">
        <f>IF(AND('6'!DA38=""),"",'6'!DA38)</f>
        <v/>
      </c>
      <c r="DB34" s="482" t="str">
        <f>IF(AND('6'!DB38=""),"",'6'!DB38)</f>
        <v/>
      </c>
      <c r="DC34" s="482" t="str">
        <f>IF(AND('6'!DC38=""),"",'6'!DC38)</f>
        <v/>
      </c>
      <c r="DD34" s="482" t="str">
        <f>IF(AND('6'!DD38=""),"",'6'!DD38)</f>
        <v/>
      </c>
      <c r="DE34" s="482" t="str">
        <f>IF(AND('6'!DE38=""),"",'6'!DE38)</f>
        <v/>
      </c>
      <c r="DF34" s="482" t="str">
        <f>IF(AND('6'!DF38=""),"",'6'!DF38)</f>
        <v/>
      </c>
      <c r="DG34" s="482" t="str">
        <f>IF(AND('6'!DG38=""),"",'6'!DG38)</f>
        <v/>
      </c>
      <c r="DH34" s="482" t="str">
        <f>IF(AND('6'!DH38=""),"",'6'!DH38)</f>
        <v/>
      </c>
      <c r="DI34" s="482" t="str">
        <f>IF(AND('6'!DI38=""),"",'6'!DI38)</f>
        <v/>
      </c>
      <c r="DJ34" s="482" t="str">
        <f>IF(AND('6'!DJ38=""),"",'6'!DJ38)</f>
        <v/>
      </c>
      <c r="DK34" s="482" t="str">
        <f>IF(AND('6'!DK38=""),"",'6'!DK38)</f>
        <v/>
      </c>
      <c r="DL34" s="482" t="str">
        <f>IF(AND('6'!DL38=""),"",'6'!DL38)</f>
        <v/>
      </c>
      <c r="DM34" s="482" t="str">
        <f>IF(AND('6'!DM38=""),"",'6'!DM38)</f>
        <v/>
      </c>
      <c r="DN34" s="482" t="str">
        <f>IF(AND('6'!DN38=""),"",'6'!DN38)</f>
        <v/>
      </c>
      <c r="DO34" s="482" t="str">
        <f>IF(AND('6'!DO38=""),"",'6'!DO38)</f>
        <v/>
      </c>
      <c r="DP34" s="482" t="str">
        <f>IF(AND('6'!DP38=""),"",'6'!DP38)</f>
        <v/>
      </c>
      <c r="DQ34" s="482" t="str">
        <f>IF(AND('6'!DQ38=""),"",'6'!DQ38)</f>
        <v/>
      </c>
      <c r="DR34" s="482" t="str">
        <f>IF(AND('6'!DR38=""),"",'6'!DR38)</f>
        <v/>
      </c>
      <c r="DS34" s="482" t="str">
        <f>IF(AND('6'!DS38=""),"",'6'!DS38)</f>
        <v/>
      </c>
      <c r="DT34" s="482" t="str">
        <f>IF(AND('6'!DT38=""),"",'6'!DT38)</f>
        <v/>
      </c>
      <c r="DU34" s="482" t="str">
        <f>IF(AND('6'!DU38=""),"",'6'!DU38)</f>
        <v/>
      </c>
      <c r="DV34" s="482" t="str">
        <f>IF(AND('6'!DV38=""),"",'6'!DV38)</f>
        <v/>
      </c>
      <c r="DW34" s="482" t="str">
        <f>IF(AND('6'!DW38=""),"",'6'!DW38)</f>
        <v/>
      </c>
      <c r="DX34" s="482" t="str">
        <f>IF(AND('6'!DX38=""),"",'6'!DX38)</f>
        <v/>
      </c>
      <c r="DY34" s="482" t="str">
        <f>IF(AND('6'!DY38=""),"",'6'!DY38)</f>
        <v/>
      </c>
      <c r="DZ34" s="482" t="str">
        <f>IF(AND('6'!DZ38=""),"",'6'!DZ38)</f>
        <v/>
      </c>
      <c r="EA34" s="482" t="str">
        <f>IF(AND('6'!EA38=""),"",'6'!EA38)</f>
        <v/>
      </c>
      <c r="EB34" s="482" t="str">
        <f>IF(AND('6'!EB38=""),"",'6'!EB38)</f>
        <v/>
      </c>
      <c r="EC34" s="482" t="str">
        <f>IF(AND('6'!EC38=""),"",'6'!EC38)</f>
        <v/>
      </c>
      <c r="ED34" s="482" t="str">
        <f>IF(AND('6'!ED38=""),"",'6'!ED38)</f>
        <v/>
      </c>
      <c r="EE34" s="482" t="str">
        <f>IF(AND('6'!EE38=""),"",'6'!EE38)</f>
        <v/>
      </c>
      <c r="EF34" s="482" t="str">
        <f>IF(AND('6'!EF38=""),"",'6'!EF38)</f>
        <v/>
      </c>
      <c r="EG34" s="482" t="str">
        <f>IF(AND('6'!EG38=""),"",'6'!EG38)</f>
        <v/>
      </c>
      <c r="EH34" s="482" t="str">
        <f>IF(AND('6'!EH38=""),"",'6'!EH38)</f>
        <v/>
      </c>
      <c r="EI34" s="482" t="str">
        <f>IF(AND('6'!EI38=""),"",'6'!EI38)</f>
        <v/>
      </c>
      <c r="EJ34" s="482" t="str">
        <f>IF(AND('6'!EJ38=""),"",'6'!EJ38)</f>
        <v/>
      </c>
      <c r="EK34" s="482" t="str">
        <f>IF(AND('6'!EK38=""),"",'6'!EK38)</f>
        <v/>
      </c>
      <c r="EL34" s="482" t="str">
        <f>IF(AND('6'!EL38=""),"",'6'!EL38)</f>
        <v/>
      </c>
      <c r="EM34" s="482" t="str">
        <f>IF(AND('6'!EM38=""),"",'6'!EM38)</f>
        <v/>
      </c>
      <c r="EN34" s="482" t="str">
        <f>IF(AND('6'!EN38=""),"",'6'!EN38)</f>
        <v/>
      </c>
      <c r="EO34" s="482" t="str">
        <f>IF(AND('6'!EO38=""),"",'6'!EO38)</f>
        <v/>
      </c>
      <c r="EP34" s="482" t="str">
        <f>IF(AND('6'!EP38=""),"",'6'!EP38)</f>
        <v/>
      </c>
      <c r="EQ34" s="482" t="str">
        <f>IF(AND('6'!EQ38=""),"",'6'!EQ38)</f>
        <v/>
      </c>
      <c r="ER34" s="482" t="str">
        <f>IF(AND('6'!ER38=""),"",'6'!ER38)</f>
        <v/>
      </c>
      <c r="ES34" s="482" t="str">
        <f>IF(AND('6'!ES38=""),"",'6'!ES38)</f>
        <v/>
      </c>
      <c r="ET34" s="482" t="str">
        <f>IF(AND('6'!ET38=""),"",'6'!ET38)</f>
        <v/>
      </c>
      <c r="EU34" s="482" t="str">
        <f>IF(AND('6'!EU38=""),"",'6'!EU38)</f>
        <v/>
      </c>
      <c r="EV34" s="482" t="str">
        <f>IF(AND('6'!EV38=""),"",'6'!EV38)</f>
        <v/>
      </c>
      <c r="EW34" s="482" t="str">
        <f>IF(AND('6'!EW38=""),"",'6'!EW38)</f>
        <v/>
      </c>
      <c r="EX34" s="482" t="str">
        <f>IF(AND('6'!EX38=""),"",'6'!EX38)</f>
        <v/>
      </c>
      <c r="EY34" s="482" t="str">
        <f>IF(AND('6'!EY38=""),"",'6'!EY38)</f>
        <v/>
      </c>
      <c r="EZ34" s="482" t="str">
        <f>IF(AND('6'!EZ38=""),"",'6'!EZ38)</f>
        <v/>
      </c>
      <c r="FA34" s="482" t="str">
        <f>IF(AND('6'!FA38=""),"",'6'!FA38)</f>
        <v/>
      </c>
      <c r="FB34" s="482" t="str">
        <f>IF(AND('6'!FB38=""),"",'6'!FB38)</f>
        <v/>
      </c>
      <c r="FC34" s="482" t="str">
        <f>IF(AND('6'!FC38=""),"",'6'!FC38)</f>
        <v/>
      </c>
      <c r="FD34" s="482" t="str">
        <f>IF(AND('6'!FD38=""),"",'6'!FD38)</f>
        <v/>
      </c>
      <c r="FE34" s="482" t="str">
        <f>IF(AND('6'!FE38=""),"",'6'!FE38)</f>
        <v/>
      </c>
      <c r="FF34" s="482" t="str">
        <f>IF(AND('6'!FF38=""),"",'6'!FF38)</f>
        <v xml:space="preserve"> </v>
      </c>
      <c r="FG34" s="482" t="str">
        <f>IF(AND('6'!FG38=""),"",'6'!FG38)</f>
        <v/>
      </c>
      <c r="FH34" s="482" t="str">
        <f>IF(AND('6'!FH38=""),"",'6'!FH38)</f>
        <v/>
      </c>
      <c r="FI34" s="482" t="str">
        <f>IF(AND('6'!FI38=""),"",'6'!FI38)</f>
        <v/>
      </c>
      <c r="FJ34" s="482" t="str">
        <f>IF(AND('6'!FJ38=""),"",'6'!FJ38)</f>
        <v/>
      </c>
      <c r="FK34" s="482" t="str">
        <f>IF(AND('6'!FK38=""),"",'6'!FK38)</f>
        <v/>
      </c>
      <c r="FL34" s="482" t="str">
        <f>IF(AND('6'!FL38=""),"",'6'!FL38)</f>
        <v/>
      </c>
      <c r="FM34" s="482" t="str">
        <f>IF(AND('6'!FM38=""),"",'6'!FM38)</f>
        <v xml:space="preserve"> </v>
      </c>
      <c r="FN34" s="482" t="str">
        <f>IF(AND('6'!FN38=""),"",'6'!FN38)</f>
        <v/>
      </c>
      <c r="FO34" s="482" t="str">
        <f>IF(AND('6'!FO38=""),"",'6'!FO38)</f>
        <v/>
      </c>
      <c r="FP34" s="482" t="str">
        <f>IF(AND('6'!FP38=""),"",'6'!FP38)</f>
        <v/>
      </c>
      <c r="FQ34" s="482" t="str">
        <f>IF(AND('6'!FQ38=""),"",'6'!FQ38)</f>
        <v/>
      </c>
      <c r="FR34" s="482" t="str">
        <f>IF(AND('6'!FR38=""),"",'6'!FR38)</f>
        <v/>
      </c>
      <c r="FS34" s="482" t="str">
        <f>IF(AND('6'!FS38=""),"",'6'!FS38)</f>
        <v/>
      </c>
      <c r="FT34" s="482" t="str">
        <f>IF(AND('6'!FT38=""),"",'6'!FT38)</f>
        <v xml:space="preserve"> </v>
      </c>
      <c r="FU34" s="482" t="str">
        <f>IF(AND('6'!FV38=""),"",'6'!FV38)</f>
        <v>-</v>
      </c>
      <c r="FV34" s="482" t="str">
        <f>IF(AND('6'!FW38=""),"",'6'!FW38)</f>
        <v>-</v>
      </c>
      <c r="FW34" s="482" t="str">
        <f>IF(AND('6'!FX38=""),"",'6'!FX38)</f>
        <v>-</v>
      </c>
      <c r="FX34" s="482" t="str">
        <f>IF(AND('6'!FY38=""),"",'6'!FY38)</f>
        <v>-</v>
      </c>
      <c r="FY34" s="482" t="str">
        <f>IF(AND('6'!FZ38=""),"",'6'!FZ38)</f>
        <v>-</v>
      </c>
      <c r="FZ34" s="482" t="str">
        <f>IF(AND('6'!GA38=""),"",'6'!GA38)</f>
        <v>-</v>
      </c>
      <c r="GA34" s="482" t="str">
        <f>IF(AND('6'!GB38=""),"",'6'!GB38)</f>
        <v>-</v>
      </c>
      <c r="GB34" s="482" t="str">
        <f>IF(AND('6'!GC38=""),"",'6'!GC38)</f>
        <v>-</v>
      </c>
      <c r="GC34" s="482" t="str">
        <f>IF(AND('6'!GD38=""),"",'6'!GD38)</f>
        <v>-</v>
      </c>
      <c r="GD34" s="482" t="str">
        <f>IF(AND('6'!GE38=""),"",'6'!GE38)</f>
        <v>-</v>
      </c>
      <c r="GE34" s="482" t="str">
        <f>IF(AND('6'!GF38=""),"",'6'!GF38)</f>
        <v>-</v>
      </c>
      <c r="GF34" s="482" t="str">
        <f>IF(AND('6'!GG38=""),"",'6'!GG38)</f>
        <v>-</v>
      </c>
      <c r="GG34" s="482" t="str">
        <f>IF(AND('6'!GH38=""),"",IF(AND('6'!GH38="-"),"",'6'!GH38))</f>
        <v/>
      </c>
      <c r="GH34" s="50" t="str">
        <f>IF(AND(C34=""),"",VLOOKUP(B34,Register!$A$7:$CL$311,36,FALSE))</f>
        <v/>
      </c>
      <c r="GI34" s="483" t="str">
        <f>IF(AND('6'!GL38=""),"",'6'!GL38)</f>
        <v/>
      </c>
      <c r="GJ34" s="173" t="str">
        <f>IF(AND('6'!FU38=""),"",'6'!FU38)</f>
        <v/>
      </c>
      <c r="GK34" s="173"/>
      <c r="GL34" s="173"/>
    </row>
    <row r="35" spans="1:194" ht="21">
      <c r="A35" s="480">
        <v>27</v>
      </c>
      <c r="B35" s="481" t="str">
        <f>IF(AND('6'!B39=""),"",'6'!B39)</f>
        <v/>
      </c>
      <c r="C35" s="196" t="str">
        <f>IF(AND('6'!C39=""),"",'6'!C39)</f>
        <v/>
      </c>
      <c r="D35" s="196" t="str">
        <f>IF(AND('6'!D39=""),"",'6'!D39)</f>
        <v/>
      </c>
      <c r="E35" s="195" t="str">
        <f>IF(AND('6'!E39=""),"",'6'!E39)</f>
        <v/>
      </c>
      <c r="F35" s="482" t="str">
        <f>IF(AND('6'!F39=""),"",'6'!F39)</f>
        <v/>
      </c>
      <c r="G35" s="482" t="str">
        <f>IF(AND('6'!G39=""),"",'6'!G39)</f>
        <v/>
      </c>
      <c r="H35" s="482" t="str">
        <f>IF(AND('6'!H39=""),"",'6'!H39)</f>
        <v/>
      </c>
      <c r="I35" s="482" t="str">
        <f>IF(AND('6'!I39=""),"",'6'!I39)</f>
        <v/>
      </c>
      <c r="J35" s="482" t="str">
        <f>IF(AND('6'!J39=""),"",'6'!J39)</f>
        <v/>
      </c>
      <c r="K35" s="482" t="str">
        <f>IF(AND('6'!K39=""),"",'6'!K39)</f>
        <v/>
      </c>
      <c r="L35" s="482" t="str">
        <f>IF(AND('6'!L39=""),"",'6'!L39)</f>
        <v/>
      </c>
      <c r="M35" s="482" t="str">
        <f>IF(AND('6'!M39=""),"",'6'!M39)</f>
        <v/>
      </c>
      <c r="N35" s="482" t="str">
        <f>IF(AND('6'!N39=""),"",'6'!N39)</f>
        <v/>
      </c>
      <c r="O35" s="482" t="str">
        <f>IF(AND('6'!O39=""),"",'6'!O39)</f>
        <v/>
      </c>
      <c r="P35" s="482" t="str">
        <f>IF(AND('6'!P39=""),"",'6'!P39)</f>
        <v/>
      </c>
      <c r="Q35" s="482" t="str">
        <f>IF(AND('6'!Q39=""),"",'6'!Q39)</f>
        <v/>
      </c>
      <c r="R35" s="482" t="str">
        <f>IF(AND('6'!R39=""),"",'6'!R39)</f>
        <v/>
      </c>
      <c r="S35" s="482" t="str">
        <f>IF(AND('6'!S39=""),"",'6'!S39)</f>
        <v/>
      </c>
      <c r="T35" s="482" t="str">
        <f>IF(AND('6'!T39=""),"",'6'!T39)</f>
        <v/>
      </c>
      <c r="U35" s="482" t="str">
        <f>IF(AND('6'!U39=""),"",'6'!U39)</f>
        <v/>
      </c>
      <c r="V35" s="482" t="str">
        <f>IF(AND('6'!V39=""),"",'6'!V39)</f>
        <v/>
      </c>
      <c r="W35" s="482" t="str">
        <f>IF(AND('6'!W39=""),"",'6'!W39)</f>
        <v/>
      </c>
      <c r="X35" s="482" t="str">
        <f>IF(AND('6'!X39=""),"",'6'!X39)</f>
        <v/>
      </c>
      <c r="Y35" s="482" t="str">
        <f>IF(AND('6'!Y39=""),"",'6'!Y39)</f>
        <v/>
      </c>
      <c r="Z35" s="482" t="str">
        <f>IF(AND('6'!Z39=""),"",'6'!Z39)</f>
        <v/>
      </c>
      <c r="AA35" s="482" t="str">
        <f>IF(AND('6'!AA39=""),"",'6'!AA39)</f>
        <v/>
      </c>
      <c r="AB35" s="482" t="str">
        <f>IF(AND('6'!AB39=""),"",'6'!AB39)</f>
        <v/>
      </c>
      <c r="AC35" s="482" t="str">
        <f>IF(AND('6'!AC39=""),"",'6'!AC39)</f>
        <v/>
      </c>
      <c r="AD35" s="482" t="str">
        <f>IF(AND('6'!AD39=""),"",'6'!AD39)</f>
        <v/>
      </c>
      <c r="AE35" s="482" t="str">
        <f>IF(AND('6'!AE39=""),"",'6'!AE39)</f>
        <v/>
      </c>
      <c r="AF35" s="482" t="str">
        <f>IF(AND('6'!AF39=""),"",'6'!AF39)</f>
        <v/>
      </c>
      <c r="AG35" s="482" t="str">
        <f>IF(AND('6'!AG39=""),"",'6'!AG39)</f>
        <v/>
      </c>
      <c r="AH35" s="482" t="str">
        <f>IF(AND('6'!AH39=""),"",'6'!AH39)</f>
        <v/>
      </c>
      <c r="AI35" s="482" t="str">
        <f>IF(AND('6'!AI39=""),"",'6'!AI39)</f>
        <v/>
      </c>
      <c r="AJ35" s="482" t="str">
        <f>IF(AND('6'!AJ39=""),"",'6'!AJ39)</f>
        <v/>
      </c>
      <c r="AK35" s="482" t="str">
        <f>IF(AND('6'!AK39=""),"",'6'!AK39)</f>
        <v/>
      </c>
      <c r="AL35" s="482" t="str">
        <f>IF(AND('6'!AL39=""),"",'6'!AL39)</f>
        <v/>
      </c>
      <c r="AM35" s="482" t="str">
        <f>IF(AND('6'!AM39=""),"",'6'!AM39)</f>
        <v/>
      </c>
      <c r="AN35" s="482" t="str">
        <f>IF(AND('6'!AN39=""),"",'6'!AN39)</f>
        <v/>
      </c>
      <c r="AO35" s="482" t="str">
        <f>IF(AND('6'!AO39=""),"",'6'!AO39)</f>
        <v/>
      </c>
      <c r="AP35" s="482" t="str">
        <f>IF(AND('6'!AP39=""),"",'6'!AP39)</f>
        <v/>
      </c>
      <c r="AQ35" s="482" t="str">
        <f>IF(AND('6'!AQ39=""),"",'6'!AQ39)</f>
        <v/>
      </c>
      <c r="AR35" s="482" t="str">
        <f>IF(AND('6'!AR39=""),"",'6'!AR39)</f>
        <v/>
      </c>
      <c r="AS35" s="482" t="str">
        <f>IF(AND('6'!AS39=""),"",'6'!AS39)</f>
        <v/>
      </c>
      <c r="AT35" s="482" t="str">
        <f>IF(AND('6'!AT39=""),"",'6'!AT39)</f>
        <v/>
      </c>
      <c r="AU35" s="482" t="str">
        <f>IF(AND('6'!AU39=""),"",'6'!AU39)</f>
        <v/>
      </c>
      <c r="AV35" s="482" t="str">
        <f>IF(AND('6'!AV39=""),"",'6'!AV39)</f>
        <v/>
      </c>
      <c r="AW35" s="482" t="str">
        <f>IF(AND('6'!AW39=""),"",'6'!AW39)</f>
        <v/>
      </c>
      <c r="AX35" s="482" t="str">
        <f>IF(AND('6'!AX39=""),"",'6'!AX39)</f>
        <v/>
      </c>
      <c r="AY35" s="482" t="str">
        <f>IF(AND('6'!AY39=""),"",'6'!AY39)</f>
        <v/>
      </c>
      <c r="AZ35" s="482" t="str">
        <f>IF(AND('6'!AZ39=""),"",'6'!AZ39)</f>
        <v/>
      </c>
      <c r="BA35" s="482" t="str">
        <f>IF(AND('6'!BA39=""),"",'6'!BA39)</f>
        <v/>
      </c>
      <c r="BB35" s="482" t="str">
        <f>IF(AND('6'!BB39=""),"",'6'!BB39)</f>
        <v/>
      </c>
      <c r="BC35" s="482" t="str">
        <f>IF(AND('6'!BC39=""),"",'6'!BC39)</f>
        <v/>
      </c>
      <c r="BD35" s="482" t="str">
        <f>IF(AND('6'!BD39=""),"",'6'!BD39)</f>
        <v/>
      </c>
      <c r="BE35" s="482" t="str">
        <f>IF(AND('6'!BE39=""),"",'6'!BE39)</f>
        <v/>
      </c>
      <c r="BF35" s="482" t="str">
        <f>IF(AND('6'!BF39=""),"",'6'!BF39)</f>
        <v/>
      </c>
      <c r="BG35" s="482" t="str">
        <f>IF(AND('6'!BG39=""),"",'6'!BG39)</f>
        <v/>
      </c>
      <c r="BH35" s="482" t="str">
        <f>IF(AND('6'!BH39=""),"",'6'!BH39)</f>
        <v/>
      </c>
      <c r="BI35" s="482" t="str">
        <f>IF(AND('6'!BI39=""),"",'6'!BI39)</f>
        <v/>
      </c>
      <c r="BJ35" s="482" t="str">
        <f>IF(AND('6'!BJ39=""),"",'6'!BJ39)</f>
        <v/>
      </c>
      <c r="BK35" s="482" t="str">
        <f>IF(AND('6'!BK39=""),"",'6'!BK39)</f>
        <v/>
      </c>
      <c r="BL35" s="482" t="str">
        <f>IF(AND('6'!BL39=""),"",'6'!BL39)</f>
        <v/>
      </c>
      <c r="BM35" s="482" t="str">
        <f>IF(AND('6'!BM39=""),"",'6'!BM39)</f>
        <v/>
      </c>
      <c r="BN35" s="482" t="str">
        <f>IF(AND('6'!BN39=""),"",'6'!BN39)</f>
        <v/>
      </c>
      <c r="BO35" s="482" t="str">
        <f>IF(AND('6'!BO39=""),"",'6'!BO39)</f>
        <v/>
      </c>
      <c r="BP35" s="482" t="str">
        <f>IF(AND('6'!BP39=""),"",'6'!BP39)</f>
        <v/>
      </c>
      <c r="BQ35" s="482" t="str">
        <f>IF(AND('6'!BQ39=""),"",'6'!BQ39)</f>
        <v/>
      </c>
      <c r="BR35" s="482" t="str">
        <f>IF(AND('6'!BR39=""),"",'6'!BR39)</f>
        <v/>
      </c>
      <c r="BS35" s="482" t="str">
        <f>IF(AND('6'!BS39=""),"",'6'!BS39)</f>
        <v/>
      </c>
      <c r="BT35" s="482" t="str">
        <f>IF(AND('6'!BT39=""),"",'6'!BT39)</f>
        <v/>
      </c>
      <c r="BU35" s="482" t="str">
        <f>IF(AND('6'!BU39=""),"",'6'!BU39)</f>
        <v/>
      </c>
      <c r="BV35" s="482" t="str">
        <f>IF(AND('6'!BV39=""),"",'6'!BV39)</f>
        <v/>
      </c>
      <c r="BW35" s="482" t="str">
        <f>IF(AND('6'!BW39=""),"",'6'!BW39)</f>
        <v/>
      </c>
      <c r="BX35" s="482" t="str">
        <f>IF(AND('6'!BX39=""),"",'6'!BX39)</f>
        <v/>
      </c>
      <c r="BY35" s="482" t="str">
        <f>IF(AND('6'!BY39=""),"",'6'!BY39)</f>
        <v/>
      </c>
      <c r="BZ35" s="482" t="str">
        <f>IF(AND('6'!BZ39=""),"",'6'!BZ39)</f>
        <v/>
      </c>
      <c r="CA35" s="482" t="str">
        <f>IF(AND('6'!CA39=""),"",'6'!CA39)</f>
        <v/>
      </c>
      <c r="CB35" s="482" t="str">
        <f>IF(AND('6'!CB39=""),"",'6'!CB39)</f>
        <v/>
      </c>
      <c r="CC35" s="482" t="str">
        <f>IF(AND('6'!CC39=""),"",'6'!CC39)</f>
        <v/>
      </c>
      <c r="CD35" s="482" t="str">
        <f>IF(AND('6'!CD39=""),"",'6'!CD39)</f>
        <v/>
      </c>
      <c r="CE35" s="482" t="str">
        <f>IF(AND('6'!CE39=""),"",'6'!CE39)</f>
        <v/>
      </c>
      <c r="CF35" s="482" t="str">
        <f>IF(AND('6'!CF39=""),"",'6'!CF39)</f>
        <v/>
      </c>
      <c r="CG35" s="482" t="str">
        <f>IF(AND('6'!CG39=""),"",'6'!CG39)</f>
        <v/>
      </c>
      <c r="CH35" s="482" t="str">
        <f>IF(AND('6'!CH39=""),"",'6'!CH39)</f>
        <v/>
      </c>
      <c r="CI35" s="482" t="str">
        <f>IF(AND('6'!CI39=""),"",'6'!CI39)</f>
        <v/>
      </c>
      <c r="CJ35" s="482" t="str">
        <f>IF(AND('6'!CJ39=""),"",'6'!CJ39)</f>
        <v/>
      </c>
      <c r="CK35" s="482" t="str">
        <f>IF(AND('6'!CK39=""),"",'6'!CK39)</f>
        <v/>
      </c>
      <c r="CL35" s="482" t="str">
        <f>IF(AND('6'!CL39=""),"",'6'!CL39)</f>
        <v/>
      </c>
      <c r="CM35" s="482" t="str">
        <f>IF(AND('6'!CM39=""),"",'6'!CM39)</f>
        <v/>
      </c>
      <c r="CN35" s="482" t="str">
        <f>IF(AND('6'!CN39=""),"",'6'!CN39)</f>
        <v/>
      </c>
      <c r="CO35" s="482" t="str">
        <f>IF(AND('6'!CO39=""),"",'6'!CO39)</f>
        <v/>
      </c>
      <c r="CP35" s="482" t="str">
        <f>IF(AND('6'!CP39=""),"",'6'!CP39)</f>
        <v/>
      </c>
      <c r="CQ35" s="482" t="str">
        <f>IF(AND('6'!CQ39=""),"",'6'!CQ39)</f>
        <v/>
      </c>
      <c r="CR35" s="482" t="str">
        <f>IF(AND('6'!CR39=""),"",'6'!CR39)</f>
        <v/>
      </c>
      <c r="CS35" s="482" t="str">
        <f>IF(AND('6'!CS39=""),"",'6'!CS39)</f>
        <v/>
      </c>
      <c r="CT35" s="482" t="str">
        <f>IF(AND('6'!CT39=""),"",'6'!CT39)</f>
        <v/>
      </c>
      <c r="CU35" s="482" t="str">
        <f>IF(AND('6'!CU39=""),"",'6'!CU39)</f>
        <v/>
      </c>
      <c r="CV35" s="482" t="str">
        <f>IF(AND('6'!CV39=""),"",'6'!CV39)</f>
        <v/>
      </c>
      <c r="CW35" s="482" t="str">
        <f>IF(AND('6'!CW39=""),"",'6'!CW39)</f>
        <v/>
      </c>
      <c r="CX35" s="482" t="str">
        <f>IF(AND('6'!CX39=""),"",'6'!CX39)</f>
        <v/>
      </c>
      <c r="CY35" s="482" t="str">
        <f>IF(AND('6'!CY39=""),"",'6'!CY39)</f>
        <v/>
      </c>
      <c r="CZ35" s="482" t="str">
        <f>IF(AND('6'!CZ39=""),"",'6'!CZ39)</f>
        <v/>
      </c>
      <c r="DA35" s="482" t="str">
        <f>IF(AND('6'!DA39=""),"",'6'!DA39)</f>
        <v/>
      </c>
      <c r="DB35" s="482" t="str">
        <f>IF(AND('6'!DB39=""),"",'6'!DB39)</f>
        <v/>
      </c>
      <c r="DC35" s="482" t="str">
        <f>IF(AND('6'!DC39=""),"",'6'!DC39)</f>
        <v/>
      </c>
      <c r="DD35" s="482" t="str">
        <f>IF(AND('6'!DD39=""),"",'6'!DD39)</f>
        <v/>
      </c>
      <c r="DE35" s="482" t="str">
        <f>IF(AND('6'!DE39=""),"",'6'!DE39)</f>
        <v/>
      </c>
      <c r="DF35" s="482" t="str">
        <f>IF(AND('6'!DF39=""),"",'6'!DF39)</f>
        <v/>
      </c>
      <c r="DG35" s="482" t="str">
        <f>IF(AND('6'!DG39=""),"",'6'!DG39)</f>
        <v/>
      </c>
      <c r="DH35" s="482" t="str">
        <f>IF(AND('6'!DH39=""),"",'6'!DH39)</f>
        <v/>
      </c>
      <c r="DI35" s="482" t="str">
        <f>IF(AND('6'!DI39=""),"",'6'!DI39)</f>
        <v/>
      </c>
      <c r="DJ35" s="482" t="str">
        <f>IF(AND('6'!DJ39=""),"",'6'!DJ39)</f>
        <v/>
      </c>
      <c r="DK35" s="482" t="str">
        <f>IF(AND('6'!DK39=""),"",'6'!DK39)</f>
        <v/>
      </c>
      <c r="DL35" s="482" t="str">
        <f>IF(AND('6'!DL39=""),"",'6'!DL39)</f>
        <v/>
      </c>
      <c r="DM35" s="482" t="str">
        <f>IF(AND('6'!DM39=""),"",'6'!DM39)</f>
        <v/>
      </c>
      <c r="DN35" s="482" t="str">
        <f>IF(AND('6'!DN39=""),"",'6'!DN39)</f>
        <v/>
      </c>
      <c r="DO35" s="482" t="str">
        <f>IF(AND('6'!DO39=""),"",'6'!DO39)</f>
        <v/>
      </c>
      <c r="DP35" s="482" t="str">
        <f>IF(AND('6'!DP39=""),"",'6'!DP39)</f>
        <v/>
      </c>
      <c r="DQ35" s="482" t="str">
        <f>IF(AND('6'!DQ39=""),"",'6'!DQ39)</f>
        <v/>
      </c>
      <c r="DR35" s="482" t="str">
        <f>IF(AND('6'!DR39=""),"",'6'!DR39)</f>
        <v/>
      </c>
      <c r="DS35" s="482" t="str">
        <f>IF(AND('6'!DS39=""),"",'6'!DS39)</f>
        <v/>
      </c>
      <c r="DT35" s="482" t="str">
        <f>IF(AND('6'!DT39=""),"",'6'!DT39)</f>
        <v/>
      </c>
      <c r="DU35" s="482" t="str">
        <f>IF(AND('6'!DU39=""),"",'6'!DU39)</f>
        <v/>
      </c>
      <c r="DV35" s="482" t="str">
        <f>IF(AND('6'!DV39=""),"",'6'!DV39)</f>
        <v/>
      </c>
      <c r="DW35" s="482" t="str">
        <f>IF(AND('6'!DW39=""),"",'6'!DW39)</f>
        <v/>
      </c>
      <c r="DX35" s="482" t="str">
        <f>IF(AND('6'!DX39=""),"",'6'!DX39)</f>
        <v/>
      </c>
      <c r="DY35" s="482" t="str">
        <f>IF(AND('6'!DY39=""),"",'6'!DY39)</f>
        <v/>
      </c>
      <c r="DZ35" s="482" t="str">
        <f>IF(AND('6'!DZ39=""),"",'6'!DZ39)</f>
        <v/>
      </c>
      <c r="EA35" s="482" t="str">
        <f>IF(AND('6'!EA39=""),"",'6'!EA39)</f>
        <v/>
      </c>
      <c r="EB35" s="482" t="str">
        <f>IF(AND('6'!EB39=""),"",'6'!EB39)</f>
        <v/>
      </c>
      <c r="EC35" s="482" t="str">
        <f>IF(AND('6'!EC39=""),"",'6'!EC39)</f>
        <v/>
      </c>
      <c r="ED35" s="482" t="str">
        <f>IF(AND('6'!ED39=""),"",'6'!ED39)</f>
        <v/>
      </c>
      <c r="EE35" s="482" t="str">
        <f>IF(AND('6'!EE39=""),"",'6'!EE39)</f>
        <v/>
      </c>
      <c r="EF35" s="482" t="str">
        <f>IF(AND('6'!EF39=""),"",'6'!EF39)</f>
        <v/>
      </c>
      <c r="EG35" s="482" t="str">
        <f>IF(AND('6'!EG39=""),"",'6'!EG39)</f>
        <v/>
      </c>
      <c r="EH35" s="482" t="str">
        <f>IF(AND('6'!EH39=""),"",'6'!EH39)</f>
        <v/>
      </c>
      <c r="EI35" s="482" t="str">
        <f>IF(AND('6'!EI39=""),"",'6'!EI39)</f>
        <v/>
      </c>
      <c r="EJ35" s="482" t="str">
        <f>IF(AND('6'!EJ39=""),"",'6'!EJ39)</f>
        <v/>
      </c>
      <c r="EK35" s="482" t="str">
        <f>IF(AND('6'!EK39=""),"",'6'!EK39)</f>
        <v/>
      </c>
      <c r="EL35" s="482" t="str">
        <f>IF(AND('6'!EL39=""),"",'6'!EL39)</f>
        <v/>
      </c>
      <c r="EM35" s="482" t="str">
        <f>IF(AND('6'!EM39=""),"",'6'!EM39)</f>
        <v/>
      </c>
      <c r="EN35" s="482" t="str">
        <f>IF(AND('6'!EN39=""),"",'6'!EN39)</f>
        <v/>
      </c>
      <c r="EO35" s="482" t="str">
        <f>IF(AND('6'!EO39=""),"",'6'!EO39)</f>
        <v/>
      </c>
      <c r="EP35" s="482" t="str">
        <f>IF(AND('6'!EP39=""),"",'6'!EP39)</f>
        <v/>
      </c>
      <c r="EQ35" s="482" t="str">
        <f>IF(AND('6'!EQ39=""),"",'6'!EQ39)</f>
        <v/>
      </c>
      <c r="ER35" s="482" t="str">
        <f>IF(AND('6'!ER39=""),"",'6'!ER39)</f>
        <v/>
      </c>
      <c r="ES35" s="482" t="str">
        <f>IF(AND('6'!ES39=""),"",'6'!ES39)</f>
        <v/>
      </c>
      <c r="ET35" s="482" t="str">
        <f>IF(AND('6'!ET39=""),"",'6'!ET39)</f>
        <v/>
      </c>
      <c r="EU35" s="482" t="str">
        <f>IF(AND('6'!EU39=""),"",'6'!EU39)</f>
        <v/>
      </c>
      <c r="EV35" s="482" t="str">
        <f>IF(AND('6'!EV39=""),"",'6'!EV39)</f>
        <v/>
      </c>
      <c r="EW35" s="482" t="str">
        <f>IF(AND('6'!EW39=""),"",'6'!EW39)</f>
        <v/>
      </c>
      <c r="EX35" s="482" t="str">
        <f>IF(AND('6'!EX39=""),"",'6'!EX39)</f>
        <v/>
      </c>
      <c r="EY35" s="482" t="str">
        <f>IF(AND('6'!EY39=""),"",'6'!EY39)</f>
        <v/>
      </c>
      <c r="EZ35" s="482" t="str">
        <f>IF(AND('6'!EZ39=""),"",'6'!EZ39)</f>
        <v/>
      </c>
      <c r="FA35" s="482" t="str">
        <f>IF(AND('6'!FA39=""),"",'6'!FA39)</f>
        <v/>
      </c>
      <c r="FB35" s="482" t="str">
        <f>IF(AND('6'!FB39=""),"",'6'!FB39)</f>
        <v/>
      </c>
      <c r="FC35" s="482" t="str">
        <f>IF(AND('6'!FC39=""),"",'6'!FC39)</f>
        <v/>
      </c>
      <c r="FD35" s="482" t="str">
        <f>IF(AND('6'!FD39=""),"",'6'!FD39)</f>
        <v/>
      </c>
      <c r="FE35" s="482" t="str">
        <f>IF(AND('6'!FE39=""),"",'6'!FE39)</f>
        <v/>
      </c>
      <c r="FF35" s="482" t="str">
        <f>IF(AND('6'!FF39=""),"",'6'!FF39)</f>
        <v xml:space="preserve"> </v>
      </c>
      <c r="FG35" s="482" t="str">
        <f>IF(AND('6'!FG39=""),"",'6'!FG39)</f>
        <v/>
      </c>
      <c r="FH35" s="482" t="str">
        <f>IF(AND('6'!FH39=""),"",'6'!FH39)</f>
        <v/>
      </c>
      <c r="FI35" s="482" t="str">
        <f>IF(AND('6'!FI39=""),"",'6'!FI39)</f>
        <v/>
      </c>
      <c r="FJ35" s="482" t="str">
        <f>IF(AND('6'!FJ39=""),"",'6'!FJ39)</f>
        <v/>
      </c>
      <c r="FK35" s="482" t="str">
        <f>IF(AND('6'!FK39=""),"",'6'!FK39)</f>
        <v/>
      </c>
      <c r="FL35" s="482" t="str">
        <f>IF(AND('6'!FL39=""),"",'6'!FL39)</f>
        <v/>
      </c>
      <c r="FM35" s="482" t="str">
        <f>IF(AND('6'!FM39=""),"",'6'!FM39)</f>
        <v xml:space="preserve"> </v>
      </c>
      <c r="FN35" s="482" t="str">
        <f>IF(AND('6'!FN39=""),"",'6'!FN39)</f>
        <v/>
      </c>
      <c r="FO35" s="482" t="str">
        <f>IF(AND('6'!FO39=""),"",'6'!FO39)</f>
        <v/>
      </c>
      <c r="FP35" s="482" t="str">
        <f>IF(AND('6'!FP39=""),"",'6'!FP39)</f>
        <v/>
      </c>
      <c r="FQ35" s="482" t="str">
        <f>IF(AND('6'!FQ39=""),"",'6'!FQ39)</f>
        <v/>
      </c>
      <c r="FR35" s="482" t="str">
        <f>IF(AND('6'!FR39=""),"",'6'!FR39)</f>
        <v/>
      </c>
      <c r="FS35" s="482" t="str">
        <f>IF(AND('6'!FS39=""),"",'6'!FS39)</f>
        <v/>
      </c>
      <c r="FT35" s="482" t="str">
        <f>IF(AND('6'!FT39=""),"",'6'!FT39)</f>
        <v xml:space="preserve"> </v>
      </c>
      <c r="FU35" s="482" t="str">
        <f>IF(AND('6'!FV39=""),"",'6'!FV39)</f>
        <v>-</v>
      </c>
      <c r="FV35" s="482" t="str">
        <f>IF(AND('6'!FW39=""),"",'6'!FW39)</f>
        <v>-</v>
      </c>
      <c r="FW35" s="482" t="str">
        <f>IF(AND('6'!FX39=""),"",'6'!FX39)</f>
        <v>-</v>
      </c>
      <c r="FX35" s="482" t="str">
        <f>IF(AND('6'!FY39=""),"",'6'!FY39)</f>
        <v>-</v>
      </c>
      <c r="FY35" s="482" t="str">
        <f>IF(AND('6'!FZ39=""),"",'6'!FZ39)</f>
        <v>-</v>
      </c>
      <c r="FZ35" s="482" t="str">
        <f>IF(AND('6'!GA39=""),"",'6'!GA39)</f>
        <v>-</v>
      </c>
      <c r="GA35" s="482" t="str">
        <f>IF(AND('6'!GB39=""),"",'6'!GB39)</f>
        <v>-</v>
      </c>
      <c r="GB35" s="482" t="str">
        <f>IF(AND('6'!GC39=""),"",'6'!GC39)</f>
        <v>-</v>
      </c>
      <c r="GC35" s="482" t="str">
        <f>IF(AND('6'!GD39=""),"",'6'!GD39)</f>
        <v>-</v>
      </c>
      <c r="GD35" s="482" t="str">
        <f>IF(AND('6'!GE39=""),"",'6'!GE39)</f>
        <v>-</v>
      </c>
      <c r="GE35" s="482" t="str">
        <f>IF(AND('6'!GF39=""),"",'6'!GF39)</f>
        <v>-</v>
      </c>
      <c r="GF35" s="482" t="str">
        <f>IF(AND('6'!GG39=""),"",'6'!GG39)</f>
        <v>-</v>
      </c>
      <c r="GG35" s="482" t="str">
        <f>IF(AND('6'!GH39=""),"",IF(AND('6'!GH39="-"),"",'6'!GH39))</f>
        <v/>
      </c>
      <c r="GH35" s="50" t="str">
        <f>IF(AND(C35=""),"",VLOOKUP(B35,Register!$A$7:$CL$311,36,FALSE))</f>
        <v/>
      </c>
      <c r="GI35" s="483" t="str">
        <f>IF(AND('6'!GL39=""),"",'6'!GL39)</f>
        <v/>
      </c>
      <c r="GJ35" s="173" t="str">
        <f>IF(AND('6'!FU39=""),"",'6'!FU39)</f>
        <v/>
      </c>
      <c r="GK35" s="173"/>
      <c r="GL35" s="173"/>
    </row>
    <row r="36" spans="1:194" ht="21">
      <c r="A36" s="480">
        <v>28</v>
      </c>
      <c r="B36" s="481" t="str">
        <f>IF(AND('6'!B40=""),"",'6'!B40)</f>
        <v/>
      </c>
      <c r="C36" s="196" t="str">
        <f>IF(AND('6'!C40=""),"",'6'!C40)</f>
        <v/>
      </c>
      <c r="D36" s="196" t="str">
        <f>IF(AND('6'!D40=""),"",'6'!D40)</f>
        <v/>
      </c>
      <c r="E36" s="195" t="str">
        <f>IF(AND('6'!E40=""),"",'6'!E40)</f>
        <v/>
      </c>
      <c r="F36" s="482" t="str">
        <f>IF(AND('6'!F40=""),"",'6'!F40)</f>
        <v/>
      </c>
      <c r="G36" s="482" t="str">
        <f>IF(AND('6'!G40=""),"",'6'!G40)</f>
        <v/>
      </c>
      <c r="H36" s="482" t="str">
        <f>IF(AND('6'!H40=""),"",'6'!H40)</f>
        <v/>
      </c>
      <c r="I36" s="482" t="str">
        <f>IF(AND('6'!I40=""),"",'6'!I40)</f>
        <v/>
      </c>
      <c r="J36" s="482" t="str">
        <f>IF(AND('6'!J40=""),"",'6'!J40)</f>
        <v/>
      </c>
      <c r="K36" s="482" t="str">
        <f>IF(AND('6'!K40=""),"",'6'!K40)</f>
        <v/>
      </c>
      <c r="L36" s="482" t="str">
        <f>IF(AND('6'!L40=""),"",'6'!L40)</f>
        <v/>
      </c>
      <c r="M36" s="482" t="str">
        <f>IF(AND('6'!M40=""),"",'6'!M40)</f>
        <v/>
      </c>
      <c r="N36" s="482" t="str">
        <f>IF(AND('6'!N40=""),"",'6'!N40)</f>
        <v/>
      </c>
      <c r="O36" s="482" t="str">
        <f>IF(AND('6'!O40=""),"",'6'!O40)</f>
        <v/>
      </c>
      <c r="P36" s="482" t="str">
        <f>IF(AND('6'!P40=""),"",'6'!P40)</f>
        <v/>
      </c>
      <c r="Q36" s="482" t="str">
        <f>IF(AND('6'!Q40=""),"",'6'!Q40)</f>
        <v/>
      </c>
      <c r="R36" s="482" t="str">
        <f>IF(AND('6'!R40=""),"",'6'!R40)</f>
        <v/>
      </c>
      <c r="S36" s="482" t="str">
        <f>IF(AND('6'!S40=""),"",'6'!S40)</f>
        <v/>
      </c>
      <c r="T36" s="482" t="str">
        <f>IF(AND('6'!T40=""),"",'6'!T40)</f>
        <v/>
      </c>
      <c r="U36" s="482" t="str">
        <f>IF(AND('6'!U40=""),"",'6'!U40)</f>
        <v/>
      </c>
      <c r="V36" s="482" t="str">
        <f>IF(AND('6'!V40=""),"",'6'!V40)</f>
        <v/>
      </c>
      <c r="W36" s="482" t="str">
        <f>IF(AND('6'!W40=""),"",'6'!W40)</f>
        <v/>
      </c>
      <c r="X36" s="482" t="str">
        <f>IF(AND('6'!X40=""),"",'6'!X40)</f>
        <v/>
      </c>
      <c r="Y36" s="482" t="str">
        <f>IF(AND('6'!Y40=""),"",'6'!Y40)</f>
        <v/>
      </c>
      <c r="Z36" s="482" t="str">
        <f>IF(AND('6'!Z40=""),"",'6'!Z40)</f>
        <v/>
      </c>
      <c r="AA36" s="482" t="str">
        <f>IF(AND('6'!AA40=""),"",'6'!AA40)</f>
        <v/>
      </c>
      <c r="AB36" s="482" t="str">
        <f>IF(AND('6'!AB40=""),"",'6'!AB40)</f>
        <v/>
      </c>
      <c r="AC36" s="482" t="str">
        <f>IF(AND('6'!AC40=""),"",'6'!AC40)</f>
        <v/>
      </c>
      <c r="AD36" s="482" t="str">
        <f>IF(AND('6'!AD40=""),"",'6'!AD40)</f>
        <v/>
      </c>
      <c r="AE36" s="482" t="str">
        <f>IF(AND('6'!AE40=""),"",'6'!AE40)</f>
        <v/>
      </c>
      <c r="AF36" s="482" t="str">
        <f>IF(AND('6'!AF40=""),"",'6'!AF40)</f>
        <v/>
      </c>
      <c r="AG36" s="482" t="str">
        <f>IF(AND('6'!AG40=""),"",'6'!AG40)</f>
        <v/>
      </c>
      <c r="AH36" s="482" t="str">
        <f>IF(AND('6'!AH40=""),"",'6'!AH40)</f>
        <v/>
      </c>
      <c r="AI36" s="482" t="str">
        <f>IF(AND('6'!AI40=""),"",'6'!AI40)</f>
        <v/>
      </c>
      <c r="AJ36" s="482" t="str">
        <f>IF(AND('6'!AJ40=""),"",'6'!AJ40)</f>
        <v/>
      </c>
      <c r="AK36" s="482" t="str">
        <f>IF(AND('6'!AK40=""),"",'6'!AK40)</f>
        <v/>
      </c>
      <c r="AL36" s="482" t="str">
        <f>IF(AND('6'!AL40=""),"",'6'!AL40)</f>
        <v/>
      </c>
      <c r="AM36" s="482" t="str">
        <f>IF(AND('6'!AM40=""),"",'6'!AM40)</f>
        <v/>
      </c>
      <c r="AN36" s="482" t="str">
        <f>IF(AND('6'!AN40=""),"",'6'!AN40)</f>
        <v/>
      </c>
      <c r="AO36" s="482" t="str">
        <f>IF(AND('6'!AO40=""),"",'6'!AO40)</f>
        <v/>
      </c>
      <c r="AP36" s="482" t="str">
        <f>IF(AND('6'!AP40=""),"",'6'!AP40)</f>
        <v/>
      </c>
      <c r="AQ36" s="482" t="str">
        <f>IF(AND('6'!AQ40=""),"",'6'!AQ40)</f>
        <v/>
      </c>
      <c r="AR36" s="482" t="str">
        <f>IF(AND('6'!AR40=""),"",'6'!AR40)</f>
        <v/>
      </c>
      <c r="AS36" s="482" t="str">
        <f>IF(AND('6'!AS40=""),"",'6'!AS40)</f>
        <v/>
      </c>
      <c r="AT36" s="482" t="str">
        <f>IF(AND('6'!AT40=""),"",'6'!AT40)</f>
        <v/>
      </c>
      <c r="AU36" s="482" t="str">
        <f>IF(AND('6'!AU40=""),"",'6'!AU40)</f>
        <v/>
      </c>
      <c r="AV36" s="482" t="str">
        <f>IF(AND('6'!AV40=""),"",'6'!AV40)</f>
        <v/>
      </c>
      <c r="AW36" s="482" t="str">
        <f>IF(AND('6'!AW40=""),"",'6'!AW40)</f>
        <v/>
      </c>
      <c r="AX36" s="482" t="str">
        <f>IF(AND('6'!AX40=""),"",'6'!AX40)</f>
        <v/>
      </c>
      <c r="AY36" s="482" t="str">
        <f>IF(AND('6'!AY40=""),"",'6'!AY40)</f>
        <v/>
      </c>
      <c r="AZ36" s="482" t="str">
        <f>IF(AND('6'!AZ40=""),"",'6'!AZ40)</f>
        <v/>
      </c>
      <c r="BA36" s="482" t="str">
        <f>IF(AND('6'!BA40=""),"",'6'!BA40)</f>
        <v/>
      </c>
      <c r="BB36" s="482" t="str">
        <f>IF(AND('6'!BB40=""),"",'6'!BB40)</f>
        <v/>
      </c>
      <c r="BC36" s="482" t="str">
        <f>IF(AND('6'!BC40=""),"",'6'!BC40)</f>
        <v/>
      </c>
      <c r="BD36" s="482" t="str">
        <f>IF(AND('6'!BD40=""),"",'6'!BD40)</f>
        <v/>
      </c>
      <c r="BE36" s="482" t="str">
        <f>IF(AND('6'!BE40=""),"",'6'!BE40)</f>
        <v/>
      </c>
      <c r="BF36" s="482" t="str">
        <f>IF(AND('6'!BF40=""),"",'6'!BF40)</f>
        <v/>
      </c>
      <c r="BG36" s="482" t="str">
        <f>IF(AND('6'!BG40=""),"",'6'!BG40)</f>
        <v/>
      </c>
      <c r="BH36" s="482" t="str">
        <f>IF(AND('6'!BH40=""),"",'6'!BH40)</f>
        <v/>
      </c>
      <c r="BI36" s="482" t="str">
        <f>IF(AND('6'!BI40=""),"",'6'!BI40)</f>
        <v/>
      </c>
      <c r="BJ36" s="482" t="str">
        <f>IF(AND('6'!BJ40=""),"",'6'!BJ40)</f>
        <v/>
      </c>
      <c r="BK36" s="482" t="str">
        <f>IF(AND('6'!BK40=""),"",'6'!BK40)</f>
        <v/>
      </c>
      <c r="BL36" s="482" t="str">
        <f>IF(AND('6'!BL40=""),"",'6'!BL40)</f>
        <v/>
      </c>
      <c r="BM36" s="482" t="str">
        <f>IF(AND('6'!BM40=""),"",'6'!BM40)</f>
        <v/>
      </c>
      <c r="BN36" s="482" t="str">
        <f>IF(AND('6'!BN40=""),"",'6'!BN40)</f>
        <v/>
      </c>
      <c r="BO36" s="482" t="str">
        <f>IF(AND('6'!BO40=""),"",'6'!BO40)</f>
        <v/>
      </c>
      <c r="BP36" s="482" t="str">
        <f>IF(AND('6'!BP40=""),"",'6'!BP40)</f>
        <v/>
      </c>
      <c r="BQ36" s="482" t="str">
        <f>IF(AND('6'!BQ40=""),"",'6'!BQ40)</f>
        <v/>
      </c>
      <c r="BR36" s="482" t="str">
        <f>IF(AND('6'!BR40=""),"",'6'!BR40)</f>
        <v/>
      </c>
      <c r="BS36" s="482" t="str">
        <f>IF(AND('6'!BS40=""),"",'6'!BS40)</f>
        <v/>
      </c>
      <c r="BT36" s="482" t="str">
        <f>IF(AND('6'!BT40=""),"",'6'!BT40)</f>
        <v/>
      </c>
      <c r="BU36" s="482" t="str">
        <f>IF(AND('6'!BU40=""),"",'6'!BU40)</f>
        <v/>
      </c>
      <c r="BV36" s="482" t="str">
        <f>IF(AND('6'!BV40=""),"",'6'!BV40)</f>
        <v/>
      </c>
      <c r="BW36" s="482" t="str">
        <f>IF(AND('6'!BW40=""),"",'6'!BW40)</f>
        <v/>
      </c>
      <c r="BX36" s="482" t="str">
        <f>IF(AND('6'!BX40=""),"",'6'!BX40)</f>
        <v/>
      </c>
      <c r="BY36" s="482" t="str">
        <f>IF(AND('6'!BY40=""),"",'6'!BY40)</f>
        <v/>
      </c>
      <c r="BZ36" s="482" t="str">
        <f>IF(AND('6'!BZ40=""),"",'6'!BZ40)</f>
        <v/>
      </c>
      <c r="CA36" s="482" t="str">
        <f>IF(AND('6'!CA40=""),"",'6'!CA40)</f>
        <v/>
      </c>
      <c r="CB36" s="482" t="str">
        <f>IF(AND('6'!CB40=""),"",'6'!CB40)</f>
        <v/>
      </c>
      <c r="CC36" s="482" t="str">
        <f>IF(AND('6'!CC40=""),"",'6'!CC40)</f>
        <v/>
      </c>
      <c r="CD36" s="482" t="str">
        <f>IF(AND('6'!CD40=""),"",'6'!CD40)</f>
        <v/>
      </c>
      <c r="CE36" s="482" t="str">
        <f>IF(AND('6'!CE40=""),"",'6'!CE40)</f>
        <v/>
      </c>
      <c r="CF36" s="482" t="str">
        <f>IF(AND('6'!CF40=""),"",'6'!CF40)</f>
        <v/>
      </c>
      <c r="CG36" s="482" t="str">
        <f>IF(AND('6'!CG40=""),"",'6'!CG40)</f>
        <v/>
      </c>
      <c r="CH36" s="482" t="str">
        <f>IF(AND('6'!CH40=""),"",'6'!CH40)</f>
        <v/>
      </c>
      <c r="CI36" s="482" t="str">
        <f>IF(AND('6'!CI40=""),"",'6'!CI40)</f>
        <v/>
      </c>
      <c r="CJ36" s="482" t="str">
        <f>IF(AND('6'!CJ40=""),"",'6'!CJ40)</f>
        <v/>
      </c>
      <c r="CK36" s="482" t="str">
        <f>IF(AND('6'!CK40=""),"",'6'!CK40)</f>
        <v/>
      </c>
      <c r="CL36" s="482" t="str">
        <f>IF(AND('6'!CL40=""),"",'6'!CL40)</f>
        <v/>
      </c>
      <c r="CM36" s="482" t="str">
        <f>IF(AND('6'!CM40=""),"",'6'!CM40)</f>
        <v/>
      </c>
      <c r="CN36" s="482" t="str">
        <f>IF(AND('6'!CN40=""),"",'6'!CN40)</f>
        <v/>
      </c>
      <c r="CO36" s="482" t="str">
        <f>IF(AND('6'!CO40=""),"",'6'!CO40)</f>
        <v/>
      </c>
      <c r="CP36" s="482" t="str">
        <f>IF(AND('6'!CP40=""),"",'6'!CP40)</f>
        <v/>
      </c>
      <c r="CQ36" s="482" t="str">
        <f>IF(AND('6'!CQ40=""),"",'6'!CQ40)</f>
        <v/>
      </c>
      <c r="CR36" s="482" t="str">
        <f>IF(AND('6'!CR40=""),"",'6'!CR40)</f>
        <v/>
      </c>
      <c r="CS36" s="482" t="str">
        <f>IF(AND('6'!CS40=""),"",'6'!CS40)</f>
        <v/>
      </c>
      <c r="CT36" s="482" t="str">
        <f>IF(AND('6'!CT40=""),"",'6'!CT40)</f>
        <v/>
      </c>
      <c r="CU36" s="482" t="str">
        <f>IF(AND('6'!CU40=""),"",'6'!CU40)</f>
        <v/>
      </c>
      <c r="CV36" s="482" t="str">
        <f>IF(AND('6'!CV40=""),"",'6'!CV40)</f>
        <v/>
      </c>
      <c r="CW36" s="482" t="str">
        <f>IF(AND('6'!CW40=""),"",'6'!CW40)</f>
        <v/>
      </c>
      <c r="CX36" s="482" t="str">
        <f>IF(AND('6'!CX40=""),"",'6'!CX40)</f>
        <v/>
      </c>
      <c r="CY36" s="482" t="str">
        <f>IF(AND('6'!CY40=""),"",'6'!CY40)</f>
        <v/>
      </c>
      <c r="CZ36" s="482" t="str">
        <f>IF(AND('6'!CZ40=""),"",'6'!CZ40)</f>
        <v/>
      </c>
      <c r="DA36" s="482" t="str">
        <f>IF(AND('6'!DA40=""),"",'6'!DA40)</f>
        <v/>
      </c>
      <c r="DB36" s="482" t="str">
        <f>IF(AND('6'!DB40=""),"",'6'!DB40)</f>
        <v/>
      </c>
      <c r="DC36" s="482" t="str">
        <f>IF(AND('6'!DC40=""),"",'6'!DC40)</f>
        <v/>
      </c>
      <c r="DD36" s="482" t="str">
        <f>IF(AND('6'!DD40=""),"",'6'!DD40)</f>
        <v/>
      </c>
      <c r="DE36" s="482" t="str">
        <f>IF(AND('6'!DE40=""),"",'6'!DE40)</f>
        <v/>
      </c>
      <c r="DF36" s="482" t="str">
        <f>IF(AND('6'!DF40=""),"",'6'!DF40)</f>
        <v/>
      </c>
      <c r="DG36" s="482" t="str">
        <f>IF(AND('6'!DG40=""),"",'6'!DG40)</f>
        <v/>
      </c>
      <c r="DH36" s="482" t="str">
        <f>IF(AND('6'!DH40=""),"",'6'!DH40)</f>
        <v/>
      </c>
      <c r="DI36" s="482" t="str">
        <f>IF(AND('6'!DI40=""),"",'6'!DI40)</f>
        <v/>
      </c>
      <c r="DJ36" s="482" t="str">
        <f>IF(AND('6'!DJ40=""),"",'6'!DJ40)</f>
        <v/>
      </c>
      <c r="DK36" s="482" t="str">
        <f>IF(AND('6'!DK40=""),"",'6'!DK40)</f>
        <v/>
      </c>
      <c r="DL36" s="482" t="str">
        <f>IF(AND('6'!DL40=""),"",'6'!DL40)</f>
        <v/>
      </c>
      <c r="DM36" s="482" t="str">
        <f>IF(AND('6'!DM40=""),"",'6'!DM40)</f>
        <v/>
      </c>
      <c r="DN36" s="482" t="str">
        <f>IF(AND('6'!DN40=""),"",'6'!DN40)</f>
        <v/>
      </c>
      <c r="DO36" s="482" t="str">
        <f>IF(AND('6'!DO40=""),"",'6'!DO40)</f>
        <v/>
      </c>
      <c r="DP36" s="482" t="str">
        <f>IF(AND('6'!DP40=""),"",'6'!DP40)</f>
        <v/>
      </c>
      <c r="DQ36" s="482" t="str">
        <f>IF(AND('6'!DQ40=""),"",'6'!DQ40)</f>
        <v/>
      </c>
      <c r="DR36" s="482" t="str">
        <f>IF(AND('6'!DR40=""),"",'6'!DR40)</f>
        <v/>
      </c>
      <c r="DS36" s="482" t="str">
        <f>IF(AND('6'!DS40=""),"",'6'!DS40)</f>
        <v/>
      </c>
      <c r="DT36" s="482" t="str">
        <f>IF(AND('6'!DT40=""),"",'6'!DT40)</f>
        <v/>
      </c>
      <c r="DU36" s="482" t="str">
        <f>IF(AND('6'!DU40=""),"",'6'!DU40)</f>
        <v/>
      </c>
      <c r="DV36" s="482" t="str">
        <f>IF(AND('6'!DV40=""),"",'6'!DV40)</f>
        <v/>
      </c>
      <c r="DW36" s="482" t="str">
        <f>IF(AND('6'!DW40=""),"",'6'!DW40)</f>
        <v/>
      </c>
      <c r="DX36" s="482" t="str">
        <f>IF(AND('6'!DX40=""),"",'6'!DX40)</f>
        <v/>
      </c>
      <c r="DY36" s="482" t="str">
        <f>IF(AND('6'!DY40=""),"",'6'!DY40)</f>
        <v/>
      </c>
      <c r="DZ36" s="482" t="str">
        <f>IF(AND('6'!DZ40=""),"",'6'!DZ40)</f>
        <v/>
      </c>
      <c r="EA36" s="482" t="str">
        <f>IF(AND('6'!EA40=""),"",'6'!EA40)</f>
        <v/>
      </c>
      <c r="EB36" s="482" t="str">
        <f>IF(AND('6'!EB40=""),"",'6'!EB40)</f>
        <v/>
      </c>
      <c r="EC36" s="482" t="str">
        <f>IF(AND('6'!EC40=""),"",'6'!EC40)</f>
        <v/>
      </c>
      <c r="ED36" s="482" t="str">
        <f>IF(AND('6'!ED40=""),"",'6'!ED40)</f>
        <v/>
      </c>
      <c r="EE36" s="482" t="str">
        <f>IF(AND('6'!EE40=""),"",'6'!EE40)</f>
        <v/>
      </c>
      <c r="EF36" s="482" t="str">
        <f>IF(AND('6'!EF40=""),"",'6'!EF40)</f>
        <v/>
      </c>
      <c r="EG36" s="482" t="str">
        <f>IF(AND('6'!EG40=""),"",'6'!EG40)</f>
        <v/>
      </c>
      <c r="EH36" s="482" t="str">
        <f>IF(AND('6'!EH40=""),"",'6'!EH40)</f>
        <v/>
      </c>
      <c r="EI36" s="482" t="str">
        <f>IF(AND('6'!EI40=""),"",'6'!EI40)</f>
        <v/>
      </c>
      <c r="EJ36" s="482" t="str">
        <f>IF(AND('6'!EJ40=""),"",'6'!EJ40)</f>
        <v/>
      </c>
      <c r="EK36" s="482" t="str">
        <f>IF(AND('6'!EK40=""),"",'6'!EK40)</f>
        <v/>
      </c>
      <c r="EL36" s="482" t="str">
        <f>IF(AND('6'!EL40=""),"",'6'!EL40)</f>
        <v/>
      </c>
      <c r="EM36" s="482" t="str">
        <f>IF(AND('6'!EM40=""),"",'6'!EM40)</f>
        <v/>
      </c>
      <c r="EN36" s="482" t="str">
        <f>IF(AND('6'!EN40=""),"",'6'!EN40)</f>
        <v/>
      </c>
      <c r="EO36" s="482" t="str">
        <f>IF(AND('6'!EO40=""),"",'6'!EO40)</f>
        <v/>
      </c>
      <c r="EP36" s="482" t="str">
        <f>IF(AND('6'!EP40=""),"",'6'!EP40)</f>
        <v/>
      </c>
      <c r="EQ36" s="482" t="str">
        <f>IF(AND('6'!EQ40=""),"",'6'!EQ40)</f>
        <v/>
      </c>
      <c r="ER36" s="482" t="str">
        <f>IF(AND('6'!ER40=""),"",'6'!ER40)</f>
        <v/>
      </c>
      <c r="ES36" s="482" t="str">
        <f>IF(AND('6'!ES40=""),"",'6'!ES40)</f>
        <v/>
      </c>
      <c r="ET36" s="482" t="str">
        <f>IF(AND('6'!ET40=""),"",'6'!ET40)</f>
        <v/>
      </c>
      <c r="EU36" s="482" t="str">
        <f>IF(AND('6'!EU40=""),"",'6'!EU40)</f>
        <v/>
      </c>
      <c r="EV36" s="482" t="str">
        <f>IF(AND('6'!EV40=""),"",'6'!EV40)</f>
        <v/>
      </c>
      <c r="EW36" s="482" t="str">
        <f>IF(AND('6'!EW40=""),"",'6'!EW40)</f>
        <v/>
      </c>
      <c r="EX36" s="482" t="str">
        <f>IF(AND('6'!EX40=""),"",'6'!EX40)</f>
        <v/>
      </c>
      <c r="EY36" s="482" t="str">
        <f>IF(AND('6'!EY40=""),"",'6'!EY40)</f>
        <v/>
      </c>
      <c r="EZ36" s="482" t="str">
        <f>IF(AND('6'!EZ40=""),"",'6'!EZ40)</f>
        <v/>
      </c>
      <c r="FA36" s="482" t="str">
        <f>IF(AND('6'!FA40=""),"",'6'!FA40)</f>
        <v/>
      </c>
      <c r="FB36" s="482" t="str">
        <f>IF(AND('6'!FB40=""),"",'6'!FB40)</f>
        <v/>
      </c>
      <c r="FC36" s="482" t="str">
        <f>IF(AND('6'!FC40=""),"",'6'!FC40)</f>
        <v/>
      </c>
      <c r="FD36" s="482" t="str">
        <f>IF(AND('6'!FD40=""),"",'6'!FD40)</f>
        <v/>
      </c>
      <c r="FE36" s="482" t="str">
        <f>IF(AND('6'!FE40=""),"",'6'!FE40)</f>
        <v/>
      </c>
      <c r="FF36" s="482" t="str">
        <f>IF(AND('6'!FF40=""),"",'6'!FF40)</f>
        <v xml:space="preserve"> </v>
      </c>
      <c r="FG36" s="482" t="str">
        <f>IF(AND('6'!FG40=""),"",'6'!FG40)</f>
        <v/>
      </c>
      <c r="FH36" s="482" t="str">
        <f>IF(AND('6'!FH40=""),"",'6'!FH40)</f>
        <v/>
      </c>
      <c r="FI36" s="482" t="str">
        <f>IF(AND('6'!FI40=""),"",'6'!FI40)</f>
        <v/>
      </c>
      <c r="FJ36" s="482" t="str">
        <f>IF(AND('6'!FJ40=""),"",'6'!FJ40)</f>
        <v/>
      </c>
      <c r="FK36" s="482" t="str">
        <f>IF(AND('6'!FK40=""),"",'6'!FK40)</f>
        <v/>
      </c>
      <c r="FL36" s="482" t="str">
        <f>IF(AND('6'!FL40=""),"",'6'!FL40)</f>
        <v/>
      </c>
      <c r="FM36" s="482" t="str">
        <f>IF(AND('6'!FM40=""),"",'6'!FM40)</f>
        <v xml:space="preserve"> </v>
      </c>
      <c r="FN36" s="482" t="str">
        <f>IF(AND('6'!FN40=""),"",'6'!FN40)</f>
        <v/>
      </c>
      <c r="FO36" s="482" t="str">
        <f>IF(AND('6'!FO40=""),"",'6'!FO40)</f>
        <v/>
      </c>
      <c r="FP36" s="482" t="str">
        <f>IF(AND('6'!FP40=""),"",'6'!FP40)</f>
        <v/>
      </c>
      <c r="FQ36" s="482" t="str">
        <f>IF(AND('6'!FQ40=""),"",'6'!FQ40)</f>
        <v/>
      </c>
      <c r="FR36" s="482" t="str">
        <f>IF(AND('6'!FR40=""),"",'6'!FR40)</f>
        <v/>
      </c>
      <c r="FS36" s="482" t="str">
        <f>IF(AND('6'!FS40=""),"",'6'!FS40)</f>
        <v/>
      </c>
      <c r="FT36" s="482" t="str">
        <f>IF(AND('6'!FT40=""),"",'6'!FT40)</f>
        <v xml:space="preserve"> </v>
      </c>
      <c r="FU36" s="482" t="str">
        <f>IF(AND('6'!FV40=""),"",'6'!FV40)</f>
        <v>-</v>
      </c>
      <c r="FV36" s="482" t="str">
        <f>IF(AND('6'!FW40=""),"",'6'!FW40)</f>
        <v>-</v>
      </c>
      <c r="FW36" s="482" t="str">
        <f>IF(AND('6'!FX40=""),"",'6'!FX40)</f>
        <v>-</v>
      </c>
      <c r="FX36" s="482" t="str">
        <f>IF(AND('6'!FY40=""),"",'6'!FY40)</f>
        <v>-</v>
      </c>
      <c r="FY36" s="482" t="str">
        <f>IF(AND('6'!FZ40=""),"",'6'!FZ40)</f>
        <v>-</v>
      </c>
      <c r="FZ36" s="482" t="str">
        <f>IF(AND('6'!GA40=""),"",'6'!GA40)</f>
        <v>-</v>
      </c>
      <c r="GA36" s="482" t="str">
        <f>IF(AND('6'!GB40=""),"",'6'!GB40)</f>
        <v>-</v>
      </c>
      <c r="GB36" s="482" t="str">
        <f>IF(AND('6'!GC40=""),"",'6'!GC40)</f>
        <v>-</v>
      </c>
      <c r="GC36" s="482" t="str">
        <f>IF(AND('6'!GD40=""),"",'6'!GD40)</f>
        <v>-</v>
      </c>
      <c r="GD36" s="482" t="str">
        <f>IF(AND('6'!GE40=""),"",'6'!GE40)</f>
        <v>-</v>
      </c>
      <c r="GE36" s="482" t="str">
        <f>IF(AND('6'!GF40=""),"",'6'!GF40)</f>
        <v>-</v>
      </c>
      <c r="GF36" s="482" t="str">
        <f>IF(AND('6'!GG40=""),"",'6'!GG40)</f>
        <v>-</v>
      </c>
      <c r="GG36" s="482" t="str">
        <f>IF(AND('6'!GH40=""),"",IF(AND('6'!GH40="-"),"",'6'!GH40))</f>
        <v/>
      </c>
      <c r="GH36" s="50" t="str">
        <f>IF(AND(C36=""),"",VLOOKUP(B36,Register!$A$7:$CL$311,36,FALSE))</f>
        <v/>
      </c>
      <c r="GI36" s="483" t="str">
        <f>IF(AND('6'!GL40=""),"",'6'!GL40)</f>
        <v/>
      </c>
      <c r="GJ36" s="173" t="str">
        <f>IF(AND('6'!FU40=""),"",'6'!FU40)</f>
        <v/>
      </c>
      <c r="GK36" s="173"/>
      <c r="GL36" s="173"/>
    </row>
    <row r="37" spans="1:194" ht="21">
      <c r="A37" s="480">
        <v>29</v>
      </c>
      <c r="B37" s="481" t="str">
        <f>IF(AND('6'!B41=""),"",'6'!B41)</f>
        <v/>
      </c>
      <c r="C37" s="196" t="str">
        <f>IF(AND('6'!C41=""),"",'6'!C41)</f>
        <v/>
      </c>
      <c r="D37" s="196" t="str">
        <f>IF(AND('6'!D41=""),"",'6'!D41)</f>
        <v/>
      </c>
      <c r="E37" s="195" t="str">
        <f>IF(AND('6'!E41=""),"",'6'!E41)</f>
        <v/>
      </c>
      <c r="F37" s="482" t="str">
        <f>IF(AND('6'!F41=""),"",'6'!F41)</f>
        <v/>
      </c>
      <c r="G37" s="482" t="str">
        <f>IF(AND('6'!G41=""),"",'6'!G41)</f>
        <v/>
      </c>
      <c r="H37" s="482" t="str">
        <f>IF(AND('6'!H41=""),"",'6'!H41)</f>
        <v/>
      </c>
      <c r="I37" s="482" t="str">
        <f>IF(AND('6'!I41=""),"",'6'!I41)</f>
        <v/>
      </c>
      <c r="J37" s="482" t="str">
        <f>IF(AND('6'!J41=""),"",'6'!J41)</f>
        <v/>
      </c>
      <c r="K37" s="482" t="str">
        <f>IF(AND('6'!K41=""),"",'6'!K41)</f>
        <v/>
      </c>
      <c r="L37" s="482" t="str">
        <f>IF(AND('6'!L41=""),"",'6'!L41)</f>
        <v/>
      </c>
      <c r="M37" s="482" t="str">
        <f>IF(AND('6'!M41=""),"",'6'!M41)</f>
        <v/>
      </c>
      <c r="N37" s="482" t="str">
        <f>IF(AND('6'!N41=""),"",'6'!N41)</f>
        <v/>
      </c>
      <c r="O37" s="482" t="str">
        <f>IF(AND('6'!O41=""),"",'6'!O41)</f>
        <v/>
      </c>
      <c r="P37" s="482" t="str">
        <f>IF(AND('6'!P41=""),"",'6'!P41)</f>
        <v/>
      </c>
      <c r="Q37" s="482" t="str">
        <f>IF(AND('6'!Q41=""),"",'6'!Q41)</f>
        <v/>
      </c>
      <c r="R37" s="482" t="str">
        <f>IF(AND('6'!R41=""),"",'6'!R41)</f>
        <v/>
      </c>
      <c r="S37" s="482" t="str">
        <f>IF(AND('6'!S41=""),"",'6'!S41)</f>
        <v/>
      </c>
      <c r="T37" s="482" t="str">
        <f>IF(AND('6'!T41=""),"",'6'!T41)</f>
        <v/>
      </c>
      <c r="U37" s="482" t="str">
        <f>IF(AND('6'!U41=""),"",'6'!U41)</f>
        <v/>
      </c>
      <c r="V37" s="482" t="str">
        <f>IF(AND('6'!V41=""),"",'6'!V41)</f>
        <v/>
      </c>
      <c r="W37" s="482" t="str">
        <f>IF(AND('6'!W41=""),"",'6'!W41)</f>
        <v/>
      </c>
      <c r="X37" s="482" t="str">
        <f>IF(AND('6'!X41=""),"",'6'!X41)</f>
        <v/>
      </c>
      <c r="Y37" s="482" t="str">
        <f>IF(AND('6'!Y41=""),"",'6'!Y41)</f>
        <v/>
      </c>
      <c r="Z37" s="482" t="str">
        <f>IF(AND('6'!Z41=""),"",'6'!Z41)</f>
        <v/>
      </c>
      <c r="AA37" s="482" t="str">
        <f>IF(AND('6'!AA41=""),"",'6'!AA41)</f>
        <v/>
      </c>
      <c r="AB37" s="482" t="str">
        <f>IF(AND('6'!AB41=""),"",'6'!AB41)</f>
        <v/>
      </c>
      <c r="AC37" s="482" t="str">
        <f>IF(AND('6'!AC41=""),"",'6'!AC41)</f>
        <v/>
      </c>
      <c r="AD37" s="482" t="str">
        <f>IF(AND('6'!AD41=""),"",'6'!AD41)</f>
        <v/>
      </c>
      <c r="AE37" s="482" t="str">
        <f>IF(AND('6'!AE41=""),"",'6'!AE41)</f>
        <v/>
      </c>
      <c r="AF37" s="482" t="str">
        <f>IF(AND('6'!AF41=""),"",'6'!AF41)</f>
        <v/>
      </c>
      <c r="AG37" s="482" t="str">
        <f>IF(AND('6'!AG41=""),"",'6'!AG41)</f>
        <v/>
      </c>
      <c r="AH37" s="482" t="str">
        <f>IF(AND('6'!AH41=""),"",'6'!AH41)</f>
        <v/>
      </c>
      <c r="AI37" s="482" t="str">
        <f>IF(AND('6'!AI41=""),"",'6'!AI41)</f>
        <v/>
      </c>
      <c r="AJ37" s="482" t="str">
        <f>IF(AND('6'!AJ41=""),"",'6'!AJ41)</f>
        <v/>
      </c>
      <c r="AK37" s="482" t="str">
        <f>IF(AND('6'!AK41=""),"",'6'!AK41)</f>
        <v/>
      </c>
      <c r="AL37" s="482" t="str">
        <f>IF(AND('6'!AL41=""),"",'6'!AL41)</f>
        <v/>
      </c>
      <c r="AM37" s="482" t="str">
        <f>IF(AND('6'!AM41=""),"",'6'!AM41)</f>
        <v/>
      </c>
      <c r="AN37" s="482" t="str">
        <f>IF(AND('6'!AN41=""),"",'6'!AN41)</f>
        <v/>
      </c>
      <c r="AO37" s="482" t="str">
        <f>IF(AND('6'!AO41=""),"",'6'!AO41)</f>
        <v/>
      </c>
      <c r="AP37" s="482" t="str">
        <f>IF(AND('6'!AP41=""),"",'6'!AP41)</f>
        <v/>
      </c>
      <c r="AQ37" s="482" t="str">
        <f>IF(AND('6'!AQ41=""),"",'6'!AQ41)</f>
        <v/>
      </c>
      <c r="AR37" s="482" t="str">
        <f>IF(AND('6'!AR41=""),"",'6'!AR41)</f>
        <v/>
      </c>
      <c r="AS37" s="482" t="str">
        <f>IF(AND('6'!AS41=""),"",'6'!AS41)</f>
        <v/>
      </c>
      <c r="AT37" s="482" t="str">
        <f>IF(AND('6'!AT41=""),"",'6'!AT41)</f>
        <v/>
      </c>
      <c r="AU37" s="482" t="str">
        <f>IF(AND('6'!AU41=""),"",'6'!AU41)</f>
        <v/>
      </c>
      <c r="AV37" s="482" t="str">
        <f>IF(AND('6'!AV41=""),"",'6'!AV41)</f>
        <v/>
      </c>
      <c r="AW37" s="482" t="str">
        <f>IF(AND('6'!AW41=""),"",'6'!AW41)</f>
        <v/>
      </c>
      <c r="AX37" s="482" t="str">
        <f>IF(AND('6'!AX41=""),"",'6'!AX41)</f>
        <v/>
      </c>
      <c r="AY37" s="482" t="str">
        <f>IF(AND('6'!AY41=""),"",'6'!AY41)</f>
        <v/>
      </c>
      <c r="AZ37" s="482" t="str">
        <f>IF(AND('6'!AZ41=""),"",'6'!AZ41)</f>
        <v/>
      </c>
      <c r="BA37" s="482" t="str">
        <f>IF(AND('6'!BA41=""),"",'6'!BA41)</f>
        <v/>
      </c>
      <c r="BB37" s="482" t="str">
        <f>IF(AND('6'!BB41=""),"",'6'!BB41)</f>
        <v/>
      </c>
      <c r="BC37" s="482" t="str">
        <f>IF(AND('6'!BC41=""),"",'6'!BC41)</f>
        <v/>
      </c>
      <c r="BD37" s="482" t="str">
        <f>IF(AND('6'!BD41=""),"",'6'!BD41)</f>
        <v/>
      </c>
      <c r="BE37" s="482" t="str">
        <f>IF(AND('6'!BE41=""),"",'6'!BE41)</f>
        <v/>
      </c>
      <c r="BF37" s="482" t="str">
        <f>IF(AND('6'!BF41=""),"",'6'!BF41)</f>
        <v/>
      </c>
      <c r="BG37" s="482" t="str">
        <f>IF(AND('6'!BG41=""),"",'6'!BG41)</f>
        <v/>
      </c>
      <c r="BH37" s="482" t="str">
        <f>IF(AND('6'!BH41=""),"",'6'!BH41)</f>
        <v/>
      </c>
      <c r="BI37" s="482" t="str">
        <f>IF(AND('6'!BI41=""),"",'6'!BI41)</f>
        <v/>
      </c>
      <c r="BJ37" s="482" t="str">
        <f>IF(AND('6'!BJ41=""),"",'6'!BJ41)</f>
        <v/>
      </c>
      <c r="BK37" s="482" t="str">
        <f>IF(AND('6'!BK41=""),"",'6'!BK41)</f>
        <v/>
      </c>
      <c r="BL37" s="482" t="str">
        <f>IF(AND('6'!BL41=""),"",'6'!BL41)</f>
        <v/>
      </c>
      <c r="BM37" s="482" t="str">
        <f>IF(AND('6'!BM41=""),"",'6'!BM41)</f>
        <v/>
      </c>
      <c r="BN37" s="482" t="str">
        <f>IF(AND('6'!BN41=""),"",'6'!BN41)</f>
        <v/>
      </c>
      <c r="BO37" s="482" t="str">
        <f>IF(AND('6'!BO41=""),"",'6'!BO41)</f>
        <v/>
      </c>
      <c r="BP37" s="482" t="str">
        <f>IF(AND('6'!BP41=""),"",'6'!BP41)</f>
        <v/>
      </c>
      <c r="BQ37" s="482" t="str">
        <f>IF(AND('6'!BQ41=""),"",'6'!BQ41)</f>
        <v/>
      </c>
      <c r="BR37" s="482" t="str">
        <f>IF(AND('6'!BR41=""),"",'6'!BR41)</f>
        <v/>
      </c>
      <c r="BS37" s="482" t="str">
        <f>IF(AND('6'!BS41=""),"",'6'!BS41)</f>
        <v/>
      </c>
      <c r="BT37" s="482" t="str">
        <f>IF(AND('6'!BT41=""),"",'6'!BT41)</f>
        <v/>
      </c>
      <c r="BU37" s="482" t="str">
        <f>IF(AND('6'!BU41=""),"",'6'!BU41)</f>
        <v/>
      </c>
      <c r="BV37" s="482" t="str">
        <f>IF(AND('6'!BV41=""),"",'6'!BV41)</f>
        <v/>
      </c>
      <c r="BW37" s="482" t="str">
        <f>IF(AND('6'!BW41=""),"",'6'!BW41)</f>
        <v/>
      </c>
      <c r="BX37" s="482" t="str">
        <f>IF(AND('6'!BX41=""),"",'6'!BX41)</f>
        <v/>
      </c>
      <c r="BY37" s="482" t="str">
        <f>IF(AND('6'!BY41=""),"",'6'!BY41)</f>
        <v/>
      </c>
      <c r="BZ37" s="482" t="str">
        <f>IF(AND('6'!BZ41=""),"",'6'!BZ41)</f>
        <v/>
      </c>
      <c r="CA37" s="482" t="str">
        <f>IF(AND('6'!CA41=""),"",'6'!CA41)</f>
        <v/>
      </c>
      <c r="CB37" s="482" t="str">
        <f>IF(AND('6'!CB41=""),"",'6'!CB41)</f>
        <v/>
      </c>
      <c r="CC37" s="482" t="str">
        <f>IF(AND('6'!CC41=""),"",'6'!CC41)</f>
        <v/>
      </c>
      <c r="CD37" s="482" t="str">
        <f>IF(AND('6'!CD41=""),"",'6'!CD41)</f>
        <v/>
      </c>
      <c r="CE37" s="482" t="str">
        <f>IF(AND('6'!CE41=""),"",'6'!CE41)</f>
        <v/>
      </c>
      <c r="CF37" s="482" t="str">
        <f>IF(AND('6'!CF41=""),"",'6'!CF41)</f>
        <v/>
      </c>
      <c r="CG37" s="482" t="str">
        <f>IF(AND('6'!CG41=""),"",'6'!CG41)</f>
        <v/>
      </c>
      <c r="CH37" s="482" t="str">
        <f>IF(AND('6'!CH41=""),"",'6'!CH41)</f>
        <v/>
      </c>
      <c r="CI37" s="482" t="str">
        <f>IF(AND('6'!CI41=""),"",'6'!CI41)</f>
        <v/>
      </c>
      <c r="CJ37" s="482" t="str">
        <f>IF(AND('6'!CJ41=""),"",'6'!CJ41)</f>
        <v/>
      </c>
      <c r="CK37" s="482" t="str">
        <f>IF(AND('6'!CK41=""),"",'6'!CK41)</f>
        <v/>
      </c>
      <c r="CL37" s="482" t="str">
        <f>IF(AND('6'!CL41=""),"",'6'!CL41)</f>
        <v/>
      </c>
      <c r="CM37" s="482" t="str">
        <f>IF(AND('6'!CM41=""),"",'6'!CM41)</f>
        <v/>
      </c>
      <c r="CN37" s="482" t="str">
        <f>IF(AND('6'!CN41=""),"",'6'!CN41)</f>
        <v/>
      </c>
      <c r="CO37" s="482" t="str">
        <f>IF(AND('6'!CO41=""),"",'6'!CO41)</f>
        <v/>
      </c>
      <c r="CP37" s="482" t="str">
        <f>IF(AND('6'!CP41=""),"",'6'!CP41)</f>
        <v/>
      </c>
      <c r="CQ37" s="482" t="str">
        <f>IF(AND('6'!CQ41=""),"",'6'!CQ41)</f>
        <v/>
      </c>
      <c r="CR37" s="482" t="str">
        <f>IF(AND('6'!CR41=""),"",'6'!CR41)</f>
        <v/>
      </c>
      <c r="CS37" s="482" t="str">
        <f>IF(AND('6'!CS41=""),"",'6'!CS41)</f>
        <v/>
      </c>
      <c r="CT37" s="482" t="str">
        <f>IF(AND('6'!CT41=""),"",'6'!CT41)</f>
        <v/>
      </c>
      <c r="CU37" s="482" t="str">
        <f>IF(AND('6'!CU41=""),"",'6'!CU41)</f>
        <v/>
      </c>
      <c r="CV37" s="482" t="str">
        <f>IF(AND('6'!CV41=""),"",'6'!CV41)</f>
        <v/>
      </c>
      <c r="CW37" s="482" t="str">
        <f>IF(AND('6'!CW41=""),"",'6'!CW41)</f>
        <v/>
      </c>
      <c r="CX37" s="482" t="str">
        <f>IF(AND('6'!CX41=""),"",'6'!CX41)</f>
        <v/>
      </c>
      <c r="CY37" s="482" t="str">
        <f>IF(AND('6'!CY41=""),"",'6'!CY41)</f>
        <v/>
      </c>
      <c r="CZ37" s="482" t="str">
        <f>IF(AND('6'!CZ41=""),"",'6'!CZ41)</f>
        <v/>
      </c>
      <c r="DA37" s="482" t="str">
        <f>IF(AND('6'!DA41=""),"",'6'!DA41)</f>
        <v/>
      </c>
      <c r="DB37" s="482" t="str">
        <f>IF(AND('6'!DB41=""),"",'6'!DB41)</f>
        <v/>
      </c>
      <c r="DC37" s="482" t="str">
        <f>IF(AND('6'!DC41=""),"",'6'!DC41)</f>
        <v/>
      </c>
      <c r="DD37" s="482" t="str">
        <f>IF(AND('6'!DD41=""),"",'6'!DD41)</f>
        <v/>
      </c>
      <c r="DE37" s="482" t="str">
        <f>IF(AND('6'!DE41=""),"",'6'!DE41)</f>
        <v/>
      </c>
      <c r="DF37" s="482" t="str">
        <f>IF(AND('6'!DF41=""),"",'6'!DF41)</f>
        <v/>
      </c>
      <c r="DG37" s="482" t="str">
        <f>IF(AND('6'!DG41=""),"",'6'!DG41)</f>
        <v/>
      </c>
      <c r="DH37" s="482" t="str">
        <f>IF(AND('6'!DH41=""),"",'6'!DH41)</f>
        <v/>
      </c>
      <c r="DI37" s="482" t="str">
        <f>IF(AND('6'!DI41=""),"",'6'!DI41)</f>
        <v/>
      </c>
      <c r="DJ37" s="482" t="str">
        <f>IF(AND('6'!DJ41=""),"",'6'!DJ41)</f>
        <v/>
      </c>
      <c r="DK37" s="482" t="str">
        <f>IF(AND('6'!DK41=""),"",'6'!DK41)</f>
        <v/>
      </c>
      <c r="DL37" s="482" t="str">
        <f>IF(AND('6'!DL41=""),"",'6'!DL41)</f>
        <v/>
      </c>
      <c r="DM37" s="482" t="str">
        <f>IF(AND('6'!DM41=""),"",'6'!DM41)</f>
        <v/>
      </c>
      <c r="DN37" s="482" t="str">
        <f>IF(AND('6'!DN41=""),"",'6'!DN41)</f>
        <v/>
      </c>
      <c r="DO37" s="482" t="str">
        <f>IF(AND('6'!DO41=""),"",'6'!DO41)</f>
        <v/>
      </c>
      <c r="DP37" s="482" t="str">
        <f>IF(AND('6'!DP41=""),"",'6'!DP41)</f>
        <v/>
      </c>
      <c r="DQ37" s="482" t="str">
        <f>IF(AND('6'!DQ41=""),"",'6'!DQ41)</f>
        <v/>
      </c>
      <c r="DR37" s="482" t="str">
        <f>IF(AND('6'!DR41=""),"",'6'!DR41)</f>
        <v/>
      </c>
      <c r="DS37" s="482" t="str">
        <f>IF(AND('6'!DS41=""),"",'6'!DS41)</f>
        <v/>
      </c>
      <c r="DT37" s="482" t="str">
        <f>IF(AND('6'!DT41=""),"",'6'!DT41)</f>
        <v/>
      </c>
      <c r="DU37" s="482" t="str">
        <f>IF(AND('6'!DU41=""),"",'6'!DU41)</f>
        <v/>
      </c>
      <c r="DV37" s="482" t="str">
        <f>IF(AND('6'!DV41=""),"",'6'!DV41)</f>
        <v/>
      </c>
      <c r="DW37" s="482" t="str">
        <f>IF(AND('6'!DW41=""),"",'6'!DW41)</f>
        <v/>
      </c>
      <c r="DX37" s="482" t="str">
        <f>IF(AND('6'!DX41=""),"",'6'!DX41)</f>
        <v/>
      </c>
      <c r="DY37" s="482" t="str">
        <f>IF(AND('6'!DY41=""),"",'6'!DY41)</f>
        <v/>
      </c>
      <c r="DZ37" s="482" t="str">
        <f>IF(AND('6'!DZ41=""),"",'6'!DZ41)</f>
        <v/>
      </c>
      <c r="EA37" s="482" t="str">
        <f>IF(AND('6'!EA41=""),"",'6'!EA41)</f>
        <v/>
      </c>
      <c r="EB37" s="482" t="str">
        <f>IF(AND('6'!EB41=""),"",'6'!EB41)</f>
        <v/>
      </c>
      <c r="EC37" s="482" t="str">
        <f>IF(AND('6'!EC41=""),"",'6'!EC41)</f>
        <v/>
      </c>
      <c r="ED37" s="482" t="str">
        <f>IF(AND('6'!ED41=""),"",'6'!ED41)</f>
        <v/>
      </c>
      <c r="EE37" s="482" t="str">
        <f>IF(AND('6'!EE41=""),"",'6'!EE41)</f>
        <v/>
      </c>
      <c r="EF37" s="482" t="str">
        <f>IF(AND('6'!EF41=""),"",'6'!EF41)</f>
        <v/>
      </c>
      <c r="EG37" s="482" t="str">
        <f>IF(AND('6'!EG41=""),"",'6'!EG41)</f>
        <v/>
      </c>
      <c r="EH37" s="482" t="str">
        <f>IF(AND('6'!EH41=""),"",'6'!EH41)</f>
        <v/>
      </c>
      <c r="EI37" s="482" t="str">
        <f>IF(AND('6'!EI41=""),"",'6'!EI41)</f>
        <v/>
      </c>
      <c r="EJ37" s="482" t="str">
        <f>IF(AND('6'!EJ41=""),"",'6'!EJ41)</f>
        <v/>
      </c>
      <c r="EK37" s="482" t="str">
        <f>IF(AND('6'!EK41=""),"",'6'!EK41)</f>
        <v/>
      </c>
      <c r="EL37" s="482" t="str">
        <f>IF(AND('6'!EL41=""),"",'6'!EL41)</f>
        <v/>
      </c>
      <c r="EM37" s="482" t="str">
        <f>IF(AND('6'!EM41=""),"",'6'!EM41)</f>
        <v/>
      </c>
      <c r="EN37" s="482" t="str">
        <f>IF(AND('6'!EN41=""),"",'6'!EN41)</f>
        <v/>
      </c>
      <c r="EO37" s="482" t="str">
        <f>IF(AND('6'!EO41=""),"",'6'!EO41)</f>
        <v/>
      </c>
      <c r="EP37" s="482" t="str">
        <f>IF(AND('6'!EP41=""),"",'6'!EP41)</f>
        <v/>
      </c>
      <c r="EQ37" s="482" t="str">
        <f>IF(AND('6'!EQ41=""),"",'6'!EQ41)</f>
        <v/>
      </c>
      <c r="ER37" s="482" t="str">
        <f>IF(AND('6'!ER41=""),"",'6'!ER41)</f>
        <v/>
      </c>
      <c r="ES37" s="482" t="str">
        <f>IF(AND('6'!ES41=""),"",'6'!ES41)</f>
        <v/>
      </c>
      <c r="ET37" s="482" t="str">
        <f>IF(AND('6'!ET41=""),"",'6'!ET41)</f>
        <v/>
      </c>
      <c r="EU37" s="482" t="str">
        <f>IF(AND('6'!EU41=""),"",'6'!EU41)</f>
        <v/>
      </c>
      <c r="EV37" s="482" t="str">
        <f>IF(AND('6'!EV41=""),"",'6'!EV41)</f>
        <v/>
      </c>
      <c r="EW37" s="482" t="str">
        <f>IF(AND('6'!EW41=""),"",'6'!EW41)</f>
        <v/>
      </c>
      <c r="EX37" s="482" t="str">
        <f>IF(AND('6'!EX41=""),"",'6'!EX41)</f>
        <v/>
      </c>
      <c r="EY37" s="482" t="str">
        <f>IF(AND('6'!EY41=""),"",'6'!EY41)</f>
        <v/>
      </c>
      <c r="EZ37" s="482" t="str">
        <f>IF(AND('6'!EZ41=""),"",'6'!EZ41)</f>
        <v/>
      </c>
      <c r="FA37" s="482" t="str">
        <f>IF(AND('6'!FA41=""),"",'6'!FA41)</f>
        <v/>
      </c>
      <c r="FB37" s="482" t="str">
        <f>IF(AND('6'!FB41=""),"",'6'!FB41)</f>
        <v/>
      </c>
      <c r="FC37" s="482" t="str">
        <f>IF(AND('6'!FC41=""),"",'6'!FC41)</f>
        <v/>
      </c>
      <c r="FD37" s="482" t="str">
        <f>IF(AND('6'!FD41=""),"",'6'!FD41)</f>
        <v/>
      </c>
      <c r="FE37" s="482" t="str">
        <f>IF(AND('6'!FE41=""),"",'6'!FE41)</f>
        <v/>
      </c>
      <c r="FF37" s="482" t="str">
        <f>IF(AND('6'!FF41=""),"",'6'!FF41)</f>
        <v xml:space="preserve"> </v>
      </c>
      <c r="FG37" s="482" t="str">
        <f>IF(AND('6'!FG41=""),"",'6'!FG41)</f>
        <v/>
      </c>
      <c r="FH37" s="482" t="str">
        <f>IF(AND('6'!FH41=""),"",'6'!FH41)</f>
        <v/>
      </c>
      <c r="FI37" s="482" t="str">
        <f>IF(AND('6'!FI41=""),"",'6'!FI41)</f>
        <v/>
      </c>
      <c r="FJ37" s="482" t="str">
        <f>IF(AND('6'!FJ41=""),"",'6'!FJ41)</f>
        <v/>
      </c>
      <c r="FK37" s="482" t="str">
        <f>IF(AND('6'!FK41=""),"",'6'!FK41)</f>
        <v/>
      </c>
      <c r="FL37" s="482" t="str">
        <f>IF(AND('6'!FL41=""),"",'6'!FL41)</f>
        <v/>
      </c>
      <c r="FM37" s="482" t="str">
        <f>IF(AND('6'!FM41=""),"",'6'!FM41)</f>
        <v xml:space="preserve"> </v>
      </c>
      <c r="FN37" s="482" t="str">
        <f>IF(AND('6'!FN41=""),"",'6'!FN41)</f>
        <v/>
      </c>
      <c r="FO37" s="482" t="str">
        <f>IF(AND('6'!FO41=""),"",'6'!FO41)</f>
        <v/>
      </c>
      <c r="FP37" s="482" t="str">
        <f>IF(AND('6'!FP41=""),"",'6'!FP41)</f>
        <v/>
      </c>
      <c r="FQ37" s="482" t="str">
        <f>IF(AND('6'!FQ41=""),"",'6'!FQ41)</f>
        <v/>
      </c>
      <c r="FR37" s="482" t="str">
        <f>IF(AND('6'!FR41=""),"",'6'!FR41)</f>
        <v/>
      </c>
      <c r="FS37" s="482" t="str">
        <f>IF(AND('6'!FS41=""),"",'6'!FS41)</f>
        <v/>
      </c>
      <c r="FT37" s="482" t="str">
        <f>IF(AND('6'!FT41=""),"",'6'!FT41)</f>
        <v xml:space="preserve"> </v>
      </c>
      <c r="FU37" s="482" t="str">
        <f>IF(AND('6'!FV41=""),"",'6'!FV41)</f>
        <v>-</v>
      </c>
      <c r="FV37" s="482" t="str">
        <f>IF(AND('6'!FW41=""),"",'6'!FW41)</f>
        <v>-</v>
      </c>
      <c r="FW37" s="482" t="str">
        <f>IF(AND('6'!FX41=""),"",'6'!FX41)</f>
        <v>-</v>
      </c>
      <c r="FX37" s="482" t="str">
        <f>IF(AND('6'!FY41=""),"",'6'!FY41)</f>
        <v>-</v>
      </c>
      <c r="FY37" s="482" t="str">
        <f>IF(AND('6'!FZ41=""),"",'6'!FZ41)</f>
        <v>-</v>
      </c>
      <c r="FZ37" s="482" t="str">
        <f>IF(AND('6'!GA41=""),"",'6'!GA41)</f>
        <v>-</v>
      </c>
      <c r="GA37" s="482" t="str">
        <f>IF(AND('6'!GB41=""),"",'6'!GB41)</f>
        <v>-</v>
      </c>
      <c r="GB37" s="482" t="str">
        <f>IF(AND('6'!GC41=""),"",'6'!GC41)</f>
        <v>-</v>
      </c>
      <c r="GC37" s="482" t="str">
        <f>IF(AND('6'!GD41=""),"",'6'!GD41)</f>
        <v>-</v>
      </c>
      <c r="GD37" s="482" t="str">
        <f>IF(AND('6'!GE41=""),"",'6'!GE41)</f>
        <v>-</v>
      </c>
      <c r="GE37" s="482" t="str">
        <f>IF(AND('6'!GF41=""),"",'6'!GF41)</f>
        <v>-</v>
      </c>
      <c r="GF37" s="482" t="str">
        <f>IF(AND('6'!GG41=""),"",'6'!GG41)</f>
        <v>-</v>
      </c>
      <c r="GG37" s="482" t="str">
        <f>IF(AND('6'!GH41=""),"",IF(AND('6'!GH41="-"),"",'6'!GH41))</f>
        <v/>
      </c>
      <c r="GH37" s="50" t="str">
        <f>IF(AND(C37=""),"",VLOOKUP(B37,Register!$A$7:$CL$311,36,FALSE))</f>
        <v/>
      </c>
      <c r="GI37" s="483" t="str">
        <f>IF(AND('6'!GL41=""),"",'6'!GL41)</f>
        <v/>
      </c>
      <c r="GJ37" s="173" t="str">
        <f>IF(AND('6'!FU41=""),"",'6'!FU41)</f>
        <v/>
      </c>
      <c r="GK37" s="173"/>
      <c r="GL37" s="173"/>
    </row>
    <row r="38" spans="1:194" ht="21">
      <c r="A38" s="480">
        <v>30</v>
      </c>
      <c r="B38" s="481" t="str">
        <f>IF(AND('6'!B42=""),"",'6'!B42)</f>
        <v/>
      </c>
      <c r="C38" s="196" t="str">
        <f>IF(AND('6'!C42=""),"",'6'!C42)</f>
        <v/>
      </c>
      <c r="D38" s="196" t="str">
        <f>IF(AND('6'!D42=""),"",'6'!D42)</f>
        <v/>
      </c>
      <c r="E38" s="195" t="str">
        <f>IF(AND('6'!E42=""),"",'6'!E42)</f>
        <v/>
      </c>
      <c r="F38" s="482" t="str">
        <f>IF(AND('6'!F42=""),"",'6'!F42)</f>
        <v/>
      </c>
      <c r="G38" s="482" t="str">
        <f>IF(AND('6'!G42=""),"",'6'!G42)</f>
        <v/>
      </c>
      <c r="H38" s="482" t="str">
        <f>IF(AND('6'!H42=""),"",'6'!H42)</f>
        <v/>
      </c>
      <c r="I38" s="482" t="str">
        <f>IF(AND('6'!I42=""),"",'6'!I42)</f>
        <v/>
      </c>
      <c r="J38" s="482" t="str">
        <f>IF(AND('6'!J42=""),"",'6'!J42)</f>
        <v/>
      </c>
      <c r="K38" s="482" t="str">
        <f>IF(AND('6'!K42=""),"",'6'!K42)</f>
        <v/>
      </c>
      <c r="L38" s="482" t="str">
        <f>IF(AND('6'!L42=""),"",'6'!L42)</f>
        <v/>
      </c>
      <c r="M38" s="482" t="str">
        <f>IF(AND('6'!M42=""),"",'6'!M42)</f>
        <v/>
      </c>
      <c r="N38" s="482" t="str">
        <f>IF(AND('6'!N42=""),"",'6'!N42)</f>
        <v/>
      </c>
      <c r="O38" s="482" t="str">
        <f>IF(AND('6'!O42=""),"",'6'!O42)</f>
        <v/>
      </c>
      <c r="P38" s="482" t="str">
        <f>IF(AND('6'!P42=""),"",'6'!P42)</f>
        <v/>
      </c>
      <c r="Q38" s="482" t="str">
        <f>IF(AND('6'!Q42=""),"",'6'!Q42)</f>
        <v/>
      </c>
      <c r="R38" s="482" t="str">
        <f>IF(AND('6'!R42=""),"",'6'!R42)</f>
        <v/>
      </c>
      <c r="S38" s="482" t="str">
        <f>IF(AND('6'!S42=""),"",'6'!S42)</f>
        <v/>
      </c>
      <c r="T38" s="482" t="str">
        <f>IF(AND('6'!T42=""),"",'6'!T42)</f>
        <v/>
      </c>
      <c r="U38" s="482" t="str">
        <f>IF(AND('6'!U42=""),"",'6'!U42)</f>
        <v/>
      </c>
      <c r="V38" s="482" t="str">
        <f>IF(AND('6'!V42=""),"",'6'!V42)</f>
        <v/>
      </c>
      <c r="W38" s="482" t="str">
        <f>IF(AND('6'!W42=""),"",'6'!W42)</f>
        <v/>
      </c>
      <c r="X38" s="482" t="str">
        <f>IF(AND('6'!X42=""),"",'6'!X42)</f>
        <v/>
      </c>
      <c r="Y38" s="482" t="str">
        <f>IF(AND('6'!Y42=""),"",'6'!Y42)</f>
        <v/>
      </c>
      <c r="Z38" s="482" t="str">
        <f>IF(AND('6'!Z42=""),"",'6'!Z42)</f>
        <v/>
      </c>
      <c r="AA38" s="482" t="str">
        <f>IF(AND('6'!AA42=""),"",'6'!AA42)</f>
        <v/>
      </c>
      <c r="AB38" s="482" t="str">
        <f>IF(AND('6'!AB42=""),"",'6'!AB42)</f>
        <v/>
      </c>
      <c r="AC38" s="482" t="str">
        <f>IF(AND('6'!AC42=""),"",'6'!AC42)</f>
        <v/>
      </c>
      <c r="AD38" s="482" t="str">
        <f>IF(AND('6'!AD42=""),"",'6'!AD42)</f>
        <v/>
      </c>
      <c r="AE38" s="482" t="str">
        <f>IF(AND('6'!AE42=""),"",'6'!AE42)</f>
        <v/>
      </c>
      <c r="AF38" s="482" t="str">
        <f>IF(AND('6'!AF42=""),"",'6'!AF42)</f>
        <v/>
      </c>
      <c r="AG38" s="482" t="str">
        <f>IF(AND('6'!AG42=""),"",'6'!AG42)</f>
        <v/>
      </c>
      <c r="AH38" s="482" t="str">
        <f>IF(AND('6'!AH42=""),"",'6'!AH42)</f>
        <v/>
      </c>
      <c r="AI38" s="482" t="str">
        <f>IF(AND('6'!AI42=""),"",'6'!AI42)</f>
        <v/>
      </c>
      <c r="AJ38" s="482" t="str">
        <f>IF(AND('6'!AJ42=""),"",'6'!AJ42)</f>
        <v/>
      </c>
      <c r="AK38" s="482" t="str">
        <f>IF(AND('6'!AK42=""),"",'6'!AK42)</f>
        <v/>
      </c>
      <c r="AL38" s="482" t="str">
        <f>IF(AND('6'!AL42=""),"",'6'!AL42)</f>
        <v/>
      </c>
      <c r="AM38" s="482" t="str">
        <f>IF(AND('6'!AM42=""),"",'6'!AM42)</f>
        <v/>
      </c>
      <c r="AN38" s="482" t="str">
        <f>IF(AND('6'!AN42=""),"",'6'!AN42)</f>
        <v/>
      </c>
      <c r="AO38" s="482" t="str">
        <f>IF(AND('6'!AO42=""),"",'6'!AO42)</f>
        <v/>
      </c>
      <c r="AP38" s="482" t="str">
        <f>IF(AND('6'!AP42=""),"",'6'!AP42)</f>
        <v/>
      </c>
      <c r="AQ38" s="482" t="str">
        <f>IF(AND('6'!AQ42=""),"",'6'!AQ42)</f>
        <v/>
      </c>
      <c r="AR38" s="482" t="str">
        <f>IF(AND('6'!AR42=""),"",'6'!AR42)</f>
        <v/>
      </c>
      <c r="AS38" s="482" t="str">
        <f>IF(AND('6'!AS42=""),"",'6'!AS42)</f>
        <v/>
      </c>
      <c r="AT38" s="482" t="str">
        <f>IF(AND('6'!AT42=""),"",'6'!AT42)</f>
        <v/>
      </c>
      <c r="AU38" s="482" t="str">
        <f>IF(AND('6'!AU42=""),"",'6'!AU42)</f>
        <v/>
      </c>
      <c r="AV38" s="482" t="str">
        <f>IF(AND('6'!AV42=""),"",'6'!AV42)</f>
        <v/>
      </c>
      <c r="AW38" s="482" t="str">
        <f>IF(AND('6'!AW42=""),"",'6'!AW42)</f>
        <v/>
      </c>
      <c r="AX38" s="482" t="str">
        <f>IF(AND('6'!AX42=""),"",'6'!AX42)</f>
        <v/>
      </c>
      <c r="AY38" s="482" t="str">
        <f>IF(AND('6'!AY42=""),"",'6'!AY42)</f>
        <v/>
      </c>
      <c r="AZ38" s="482" t="str">
        <f>IF(AND('6'!AZ42=""),"",'6'!AZ42)</f>
        <v/>
      </c>
      <c r="BA38" s="482" t="str">
        <f>IF(AND('6'!BA42=""),"",'6'!BA42)</f>
        <v/>
      </c>
      <c r="BB38" s="482" t="str">
        <f>IF(AND('6'!BB42=""),"",'6'!BB42)</f>
        <v/>
      </c>
      <c r="BC38" s="482" t="str">
        <f>IF(AND('6'!BC42=""),"",'6'!BC42)</f>
        <v/>
      </c>
      <c r="BD38" s="482" t="str">
        <f>IF(AND('6'!BD42=""),"",'6'!BD42)</f>
        <v/>
      </c>
      <c r="BE38" s="482" t="str">
        <f>IF(AND('6'!BE42=""),"",'6'!BE42)</f>
        <v/>
      </c>
      <c r="BF38" s="482" t="str">
        <f>IF(AND('6'!BF42=""),"",'6'!BF42)</f>
        <v/>
      </c>
      <c r="BG38" s="482" t="str">
        <f>IF(AND('6'!BG42=""),"",'6'!BG42)</f>
        <v/>
      </c>
      <c r="BH38" s="482" t="str">
        <f>IF(AND('6'!BH42=""),"",'6'!BH42)</f>
        <v/>
      </c>
      <c r="BI38" s="482" t="str">
        <f>IF(AND('6'!BI42=""),"",'6'!BI42)</f>
        <v/>
      </c>
      <c r="BJ38" s="482" t="str">
        <f>IF(AND('6'!BJ42=""),"",'6'!BJ42)</f>
        <v/>
      </c>
      <c r="BK38" s="482" t="str">
        <f>IF(AND('6'!BK42=""),"",'6'!BK42)</f>
        <v/>
      </c>
      <c r="BL38" s="482" t="str">
        <f>IF(AND('6'!BL42=""),"",'6'!BL42)</f>
        <v/>
      </c>
      <c r="BM38" s="482" t="str">
        <f>IF(AND('6'!BM42=""),"",'6'!BM42)</f>
        <v/>
      </c>
      <c r="BN38" s="482" t="str">
        <f>IF(AND('6'!BN42=""),"",'6'!BN42)</f>
        <v/>
      </c>
      <c r="BO38" s="482" t="str">
        <f>IF(AND('6'!BO42=""),"",'6'!BO42)</f>
        <v/>
      </c>
      <c r="BP38" s="482" t="str">
        <f>IF(AND('6'!BP42=""),"",'6'!BP42)</f>
        <v/>
      </c>
      <c r="BQ38" s="482" t="str">
        <f>IF(AND('6'!BQ42=""),"",'6'!BQ42)</f>
        <v/>
      </c>
      <c r="BR38" s="482" t="str">
        <f>IF(AND('6'!BR42=""),"",'6'!BR42)</f>
        <v/>
      </c>
      <c r="BS38" s="482" t="str">
        <f>IF(AND('6'!BS42=""),"",'6'!BS42)</f>
        <v/>
      </c>
      <c r="BT38" s="482" t="str">
        <f>IF(AND('6'!BT42=""),"",'6'!BT42)</f>
        <v/>
      </c>
      <c r="BU38" s="482" t="str">
        <f>IF(AND('6'!BU42=""),"",'6'!BU42)</f>
        <v/>
      </c>
      <c r="BV38" s="482" t="str">
        <f>IF(AND('6'!BV42=""),"",'6'!BV42)</f>
        <v/>
      </c>
      <c r="BW38" s="482" t="str">
        <f>IF(AND('6'!BW42=""),"",'6'!BW42)</f>
        <v/>
      </c>
      <c r="BX38" s="482" t="str">
        <f>IF(AND('6'!BX42=""),"",'6'!BX42)</f>
        <v/>
      </c>
      <c r="BY38" s="482" t="str">
        <f>IF(AND('6'!BY42=""),"",'6'!BY42)</f>
        <v/>
      </c>
      <c r="BZ38" s="482" t="str">
        <f>IF(AND('6'!BZ42=""),"",'6'!BZ42)</f>
        <v/>
      </c>
      <c r="CA38" s="482" t="str">
        <f>IF(AND('6'!CA42=""),"",'6'!CA42)</f>
        <v/>
      </c>
      <c r="CB38" s="482" t="str">
        <f>IF(AND('6'!CB42=""),"",'6'!CB42)</f>
        <v/>
      </c>
      <c r="CC38" s="482" t="str">
        <f>IF(AND('6'!CC42=""),"",'6'!CC42)</f>
        <v/>
      </c>
      <c r="CD38" s="482" t="str">
        <f>IF(AND('6'!CD42=""),"",'6'!CD42)</f>
        <v/>
      </c>
      <c r="CE38" s="482" t="str">
        <f>IF(AND('6'!CE42=""),"",'6'!CE42)</f>
        <v/>
      </c>
      <c r="CF38" s="482" t="str">
        <f>IF(AND('6'!CF42=""),"",'6'!CF42)</f>
        <v/>
      </c>
      <c r="CG38" s="482" t="str">
        <f>IF(AND('6'!CG42=""),"",'6'!CG42)</f>
        <v/>
      </c>
      <c r="CH38" s="482" t="str">
        <f>IF(AND('6'!CH42=""),"",'6'!CH42)</f>
        <v/>
      </c>
      <c r="CI38" s="482" t="str">
        <f>IF(AND('6'!CI42=""),"",'6'!CI42)</f>
        <v/>
      </c>
      <c r="CJ38" s="482" t="str">
        <f>IF(AND('6'!CJ42=""),"",'6'!CJ42)</f>
        <v/>
      </c>
      <c r="CK38" s="482" t="str">
        <f>IF(AND('6'!CK42=""),"",'6'!CK42)</f>
        <v/>
      </c>
      <c r="CL38" s="482" t="str">
        <f>IF(AND('6'!CL42=""),"",'6'!CL42)</f>
        <v/>
      </c>
      <c r="CM38" s="482" t="str">
        <f>IF(AND('6'!CM42=""),"",'6'!CM42)</f>
        <v/>
      </c>
      <c r="CN38" s="482" t="str">
        <f>IF(AND('6'!CN42=""),"",'6'!CN42)</f>
        <v/>
      </c>
      <c r="CO38" s="482" t="str">
        <f>IF(AND('6'!CO42=""),"",'6'!CO42)</f>
        <v/>
      </c>
      <c r="CP38" s="482" t="str">
        <f>IF(AND('6'!CP42=""),"",'6'!CP42)</f>
        <v/>
      </c>
      <c r="CQ38" s="482" t="str">
        <f>IF(AND('6'!CQ42=""),"",'6'!CQ42)</f>
        <v/>
      </c>
      <c r="CR38" s="482" t="str">
        <f>IF(AND('6'!CR42=""),"",'6'!CR42)</f>
        <v/>
      </c>
      <c r="CS38" s="482" t="str">
        <f>IF(AND('6'!CS42=""),"",'6'!CS42)</f>
        <v/>
      </c>
      <c r="CT38" s="482" t="str">
        <f>IF(AND('6'!CT42=""),"",'6'!CT42)</f>
        <v/>
      </c>
      <c r="CU38" s="482" t="str">
        <f>IF(AND('6'!CU42=""),"",'6'!CU42)</f>
        <v/>
      </c>
      <c r="CV38" s="482" t="str">
        <f>IF(AND('6'!CV42=""),"",'6'!CV42)</f>
        <v/>
      </c>
      <c r="CW38" s="482" t="str">
        <f>IF(AND('6'!CW42=""),"",'6'!CW42)</f>
        <v/>
      </c>
      <c r="CX38" s="482" t="str">
        <f>IF(AND('6'!CX42=""),"",'6'!CX42)</f>
        <v/>
      </c>
      <c r="CY38" s="482" t="str">
        <f>IF(AND('6'!CY42=""),"",'6'!CY42)</f>
        <v/>
      </c>
      <c r="CZ38" s="482" t="str">
        <f>IF(AND('6'!CZ42=""),"",'6'!CZ42)</f>
        <v/>
      </c>
      <c r="DA38" s="482" t="str">
        <f>IF(AND('6'!DA42=""),"",'6'!DA42)</f>
        <v/>
      </c>
      <c r="DB38" s="482" t="str">
        <f>IF(AND('6'!DB42=""),"",'6'!DB42)</f>
        <v/>
      </c>
      <c r="DC38" s="482" t="str">
        <f>IF(AND('6'!DC42=""),"",'6'!DC42)</f>
        <v/>
      </c>
      <c r="DD38" s="482" t="str">
        <f>IF(AND('6'!DD42=""),"",'6'!DD42)</f>
        <v/>
      </c>
      <c r="DE38" s="482" t="str">
        <f>IF(AND('6'!DE42=""),"",'6'!DE42)</f>
        <v/>
      </c>
      <c r="DF38" s="482" t="str">
        <f>IF(AND('6'!DF42=""),"",'6'!DF42)</f>
        <v/>
      </c>
      <c r="DG38" s="482" t="str">
        <f>IF(AND('6'!DG42=""),"",'6'!DG42)</f>
        <v/>
      </c>
      <c r="DH38" s="482" t="str">
        <f>IF(AND('6'!DH42=""),"",'6'!DH42)</f>
        <v/>
      </c>
      <c r="DI38" s="482" t="str">
        <f>IF(AND('6'!DI42=""),"",'6'!DI42)</f>
        <v/>
      </c>
      <c r="DJ38" s="482" t="str">
        <f>IF(AND('6'!DJ42=""),"",'6'!DJ42)</f>
        <v/>
      </c>
      <c r="DK38" s="482" t="str">
        <f>IF(AND('6'!DK42=""),"",'6'!DK42)</f>
        <v/>
      </c>
      <c r="DL38" s="482" t="str">
        <f>IF(AND('6'!DL42=""),"",'6'!DL42)</f>
        <v/>
      </c>
      <c r="DM38" s="482" t="str">
        <f>IF(AND('6'!DM42=""),"",'6'!DM42)</f>
        <v/>
      </c>
      <c r="DN38" s="482" t="str">
        <f>IF(AND('6'!DN42=""),"",'6'!DN42)</f>
        <v/>
      </c>
      <c r="DO38" s="482" t="str">
        <f>IF(AND('6'!DO42=""),"",'6'!DO42)</f>
        <v/>
      </c>
      <c r="DP38" s="482" t="str">
        <f>IF(AND('6'!DP42=""),"",'6'!DP42)</f>
        <v/>
      </c>
      <c r="DQ38" s="482" t="str">
        <f>IF(AND('6'!DQ42=""),"",'6'!DQ42)</f>
        <v/>
      </c>
      <c r="DR38" s="482" t="str">
        <f>IF(AND('6'!DR42=""),"",'6'!DR42)</f>
        <v/>
      </c>
      <c r="DS38" s="482" t="str">
        <f>IF(AND('6'!DS42=""),"",'6'!DS42)</f>
        <v/>
      </c>
      <c r="DT38" s="482" t="str">
        <f>IF(AND('6'!DT42=""),"",'6'!DT42)</f>
        <v/>
      </c>
      <c r="DU38" s="482" t="str">
        <f>IF(AND('6'!DU42=""),"",'6'!DU42)</f>
        <v/>
      </c>
      <c r="DV38" s="482" t="str">
        <f>IF(AND('6'!DV42=""),"",'6'!DV42)</f>
        <v/>
      </c>
      <c r="DW38" s="482" t="str">
        <f>IF(AND('6'!DW42=""),"",'6'!DW42)</f>
        <v/>
      </c>
      <c r="DX38" s="482" t="str">
        <f>IF(AND('6'!DX42=""),"",'6'!DX42)</f>
        <v/>
      </c>
      <c r="DY38" s="482" t="str">
        <f>IF(AND('6'!DY42=""),"",'6'!DY42)</f>
        <v/>
      </c>
      <c r="DZ38" s="482" t="str">
        <f>IF(AND('6'!DZ42=""),"",'6'!DZ42)</f>
        <v/>
      </c>
      <c r="EA38" s="482" t="str">
        <f>IF(AND('6'!EA42=""),"",'6'!EA42)</f>
        <v/>
      </c>
      <c r="EB38" s="482" t="str">
        <f>IF(AND('6'!EB42=""),"",'6'!EB42)</f>
        <v/>
      </c>
      <c r="EC38" s="482" t="str">
        <f>IF(AND('6'!EC42=""),"",'6'!EC42)</f>
        <v/>
      </c>
      <c r="ED38" s="482" t="str">
        <f>IF(AND('6'!ED42=""),"",'6'!ED42)</f>
        <v/>
      </c>
      <c r="EE38" s="482" t="str">
        <f>IF(AND('6'!EE42=""),"",'6'!EE42)</f>
        <v/>
      </c>
      <c r="EF38" s="482" t="str">
        <f>IF(AND('6'!EF42=""),"",'6'!EF42)</f>
        <v/>
      </c>
      <c r="EG38" s="482" t="str">
        <f>IF(AND('6'!EG42=""),"",'6'!EG42)</f>
        <v/>
      </c>
      <c r="EH38" s="482" t="str">
        <f>IF(AND('6'!EH42=""),"",'6'!EH42)</f>
        <v/>
      </c>
      <c r="EI38" s="482" t="str">
        <f>IF(AND('6'!EI42=""),"",'6'!EI42)</f>
        <v/>
      </c>
      <c r="EJ38" s="482" t="str">
        <f>IF(AND('6'!EJ42=""),"",'6'!EJ42)</f>
        <v/>
      </c>
      <c r="EK38" s="482" t="str">
        <f>IF(AND('6'!EK42=""),"",'6'!EK42)</f>
        <v/>
      </c>
      <c r="EL38" s="482" t="str">
        <f>IF(AND('6'!EL42=""),"",'6'!EL42)</f>
        <v/>
      </c>
      <c r="EM38" s="482" t="str">
        <f>IF(AND('6'!EM42=""),"",'6'!EM42)</f>
        <v/>
      </c>
      <c r="EN38" s="482" t="str">
        <f>IF(AND('6'!EN42=""),"",'6'!EN42)</f>
        <v/>
      </c>
      <c r="EO38" s="482" t="str">
        <f>IF(AND('6'!EO42=""),"",'6'!EO42)</f>
        <v/>
      </c>
      <c r="EP38" s="482" t="str">
        <f>IF(AND('6'!EP42=""),"",'6'!EP42)</f>
        <v/>
      </c>
      <c r="EQ38" s="482" t="str">
        <f>IF(AND('6'!EQ42=""),"",'6'!EQ42)</f>
        <v/>
      </c>
      <c r="ER38" s="482" t="str">
        <f>IF(AND('6'!ER42=""),"",'6'!ER42)</f>
        <v/>
      </c>
      <c r="ES38" s="482" t="str">
        <f>IF(AND('6'!ES42=""),"",'6'!ES42)</f>
        <v/>
      </c>
      <c r="ET38" s="482" t="str">
        <f>IF(AND('6'!ET42=""),"",'6'!ET42)</f>
        <v/>
      </c>
      <c r="EU38" s="482" t="str">
        <f>IF(AND('6'!EU42=""),"",'6'!EU42)</f>
        <v/>
      </c>
      <c r="EV38" s="482" t="str">
        <f>IF(AND('6'!EV42=""),"",'6'!EV42)</f>
        <v/>
      </c>
      <c r="EW38" s="482" t="str">
        <f>IF(AND('6'!EW42=""),"",'6'!EW42)</f>
        <v/>
      </c>
      <c r="EX38" s="482" t="str">
        <f>IF(AND('6'!EX42=""),"",'6'!EX42)</f>
        <v/>
      </c>
      <c r="EY38" s="482" t="str">
        <f>IF(AND('6'!EY42=""),"",'6'!EY42)</f>
        <v/>
      </c>
      <c r="EZ38" s="482" t="str">
        <f>IF(AND('6'!EZ42=""),"",'6'!EZ42)</f>
        <v/>
      </c>
      <c r="FA38" s="482" t="str">
        <f>IF(AND('6'!FA42=""),"",'6'!FA42)</f>
        <v/>
      </c>
      <c r="FB38" s="482" t="str">
        <f>IF(AND('6'!FB42=""),"",'6'!FB42)</f>
        <v/>
      </c>
      <c r="FC38" s="482" t="str">
        <f>IF(AND('6'!FC42=""),"",'6'!FC42)</f>
        <v/>
      </c>
      <c r="FD38" s="482" t="str">
        <f>IF(AND('6'!FD42=""),"",'6'!FD42)</f>
        <v/>
      </c>
      <c r="FE38" s="482" t="str">
        <f>IF(AND('6'!FE42=""),"",'6'!FE42)</f>
        <v/>
      </c>
      <c r="FF38" s="482" t="str">
        <f>IF(AND('6'!FF42=""),"",'6'!FF42)</f>
        <v xml:space="preserve"> </v>
      </c>
      <c r="FG38" s="482" t="str">
        <f>IF(AND('6'!FG42=""),"",'6'!FG42)</f>
        <v/>
      </c>
      <c r="FH38" s="482" t="str">
        <f>IF(AND('6'!FH42=""),"",'6'!FH42)</f>
        <v/>
      </c>
      <c r="FI38" s="482" t="str">
        <f>IF(AND('6'!FI42=""),"",'6'!FI42)</f>
        <v/>
      </c>
      <c r="FJ38" s="482" t="str">
        <f>IF(AND('6'!FJ42=""),"",'6'!FJ42)</f>
        <v/>
      </c>
      <c r="FK38" s="482" t="str">
        <f>IF(AND('6'!FK42=""),"",'6'!FK42)</f>
        <v/>
      </c>
      <c r="FL38" s="482" t="str">
        <f>IF(AND('6'!FL42=""),"",'6'!FL42)</f>
        <v/>
      </c>
      <c r="FM38" s="482" t="str">
        <f>IF(AND('6'!FM42=""),"",'6'!FM42)</f>
        <v xml:space="preserve"> </v>
      </c>
      <c r="FN38" s="482" t="str">
        <f>IF(AND('6'!FN42=""),"",'6'!FN42)</f>
        <v/>
      </c>
      <c r="FO38" s="482" t="str">
        <f>IF(AND('6'!FO42=""),"",'6'!FO42)</f>
        <v/>
      </c>
      <c r="FP38" s="482" t="str">
        <f>IF(AND('6'!FP42=""),"",'6'!FP42)</f>
        <v/>
      </c>
      <c r="FQ38" s="482" t="str">
        <f>IF(AND('6'!FQ42=""),"",'6'!FQ42)</f>
        <v/>
      </c>
      <c r="FR38" s="482" t="str">
        <f>IF(AND('6'!FR42=""),"",'6'!FR42)</f>
        <v/>
      </c>
      <c r="FS38" s="482" t="str">
        <f>IF(AND('6'!FS42=""),"",'6'!FS42)</f>
        <v/>
      </c>
      <c r="FT38" s="482" t="str">
        <f>IF(AND('6'!FT42=""),"",'6'!FT42)</f>
        <v xml:space="preserve"> </v>
      </c>
      <c r="FU38" s="482" t="str">
        <f>IF(AND('6'!FV42=""),"",'6'!FV42)</f>
        <v>-</v>
      </c>
      <c r="FV38" s="482" t="str">
        <f>IF(AND('6'!FW42=""),"",'6'!FW42)</f>
        <v>-</v>
      </c>
      <c r="FW38" s="482" t="str">
        <f>IF(AND('6'!FX42=""),"",'6'!FX42)</f>
        <v>-</v>
      </c>
      <c r="FX38" s="482" t="str">
        <f>IF(AND('6'!FY42=""),"",'6'!FY42)</f>
        <v>-</v>
      </c>
      <c r="FY38" s="482" t="str">
        <f>IF(AND('6'!FZ42=""),"",'6'!FZ42)</f>
        <v>-</v>
      </c>
      <c r="FZ38" s="482" t="str">
        <f>IF(AND('6'!GA42=""),"",'6'!GA42)</f>
        <v>-</v>
      </c>
      <c r="GA38" s="482" t="str">
        <f>IF(AND('6'!GB42=""),"",'6'!GB42)</f>
        <v>-</v>
      </c>
      <c r="GB38" s="482" t="str">
        <f>IF(AND('6'!GC42=""),"",'6'!GC42)</f>
        <v>-</v>
      </c>
      <c r="GC38" s="482" t="str">
        <f>IF(AND('6'!GD42=""),"",'6'!GD42)</f>
        <v>-</v>
      </c>
      <c r="GD38" s="482" t="str">
        <f>IF(AND('6'!GE42=""),"",'6'!GE42)</f>
        <v>-</v>
      </c>
      <c r="GE38" s="482" t="str">
        <f>IF(AND('6'!GF42=""),"",'6'!GF42)</f>
        <v>-</v>
      </c>
      <c r="GF38" s="482" t="str">
        <f>IF(AND('6'!GG42=""),"",'6'!GG42)</f>
        <v>-</v>
      </c>
      <c r="GG38" s="482" t="str">
        <f>IF(AND('6'!GH42=""),"",IF(AND('6'!GH42="-"),"",'6'!GH42))</f>
        <v/>
      </c>
      <c r="GH38" s="50" t="str">
        <f>IF(AND(C38=""),"",VLOOKUP(B38,Register!$A$7:$CL$311,36,FALSE))</f>
        <v/>
      </c>
      <c r="GI38" s="483" t="str">
        <f>IF(AND('6'!GL42=""),"",'6'!GL42)</f>
        <v/>
      </c>
      <c r="GJ38" s="173" t="str">
        <f>IF(AND('6'!FU42=""),"",'6'!FU42)</f>
        <v/>
      </c>
      <c r="GK38" s="173"/>
      <c r="GL38" s="173"/>
    </row>
    <row r="39" spans="1:194" ht="21">
      <c r="A39" s="480">
        <v>31</v>
      </c>
      <c r="B39" s="481" t="str">
        <f>IF(AND('6'!B43=""),"",'6'!B43)</f>
        <v/>
      </c>
      <c r="C39" s="196" t="str">
        <f>IF(AND('6'!C43=""),"",'6'!C43)</f>
        <v/>
      </c>
      <c r="D39" s="196" t="str">
        <f>IF(AND('6'!D43=""),"",'6'!D43)</f>
        <v/>
      </c>
      <c r="E39" s="195" t="str">
        <f>IF(AND('6'!E43=""),"",'6'!E43)</f>
        <v/>
      </c>
      <c r="F39" s="482" t="str">
        <f>IF(AND('6'!F43=""),"",'6'!F43)</f>
        <v/>
      </c>
      <c r="G39" s="482" t="str">
        <f>IF(AND('6'!G43=""),"",'6'!G43)</f>
        <v/>
      </c>
      <c r="H39" s="482" t="str">
        <f>IF(AND('6'!H43=""),"",'6'!H43)</f>
        <v/>
      </c>
      <c r="I39" s="482" t="str">
        <f>IF(AND('6'!I43=""),"",'6'!I43)</f>
        <v/>
      </c>
      <c r="J39" s="482" t="str">
        <f>IF(AND('6'!J43=""),"",'6'!J43)</f>
        <v/>
      </c>
      <c r="K39" s="482" t="str">
        <f>IF(AND('6'!K43=""),"",'6'!K43)</f>
        <v/>
      </c>
      <c r="L39" s="482" t="str">
        <f>IF(AND('6'!L43=""),"",'6'!L43)</f>
        <v/>
      </c>
      <c r="M39" s="482" t="str">
        <f>IF(AND('6'!M43=""),"",'6'!M43)</f>
        <v/>
      </c>
      <c r="N39" s="482" t="str">
        <f>IF(AND('6'!N43=""),"",'6'!N43)</f>
        <v/>
      </c>
      <c r="O39" s="482" t="str">
        <f>IF(AND('6'!O43=""),"",'6'!O43)</f>
        <v/>
      </c>
      <c r="P39" s="482" t="str">
        <f>IF(AND('6'!P43=""),"",'6'!P43)</f>
        <v/>
      </c>
      <c r="Q39" s="482" t="str">
        <f>IF(AND('6'!Q43=""),"",'6'!Q43)</f>
        <v/>
      </c>
      <c r="R39" s="482" t="str">
        <f>IF(AND('6'!R43=""),"",'6'!R43)</f>
        <v/>
      </c>
      <c r="S39" s="482" t="str">
        <f>IF(AND('6'!S43=""),"",'6'!S43)</f>
        <v/>
      </c>
      <c r="T39" s="482" t="str">
        <f>IF(AND('6'!T43=""),"",'6'!T43)</f>
        <v/>
      </c>
      <c r="U39" s="482" t="str">
        <f>IF(AND('6'!U43=""),"",'6'!U43)</f>
        <v/>
      </c>
      <c r="V39" s="482" t="str">
        <f>IF(AND('6'!V43=""),"",'6'!V43)</f>
        <v/>
      </c>
      <c r="W39" s="482" t="str">
        <f>IF(AND('6'!W43=""),"",'6'!W43)</f>
        <v/>
      </c>
      <c r="X39" s="482" t="str">
        <f>IF(AND('6'!X43=""),"",'6'!X43)</f>
        <v/>
      </c>
      <c r="Y39" s="482" t="str">
        <f>IF(AND('6'!Y43=""),"",'6'!Y43)</f>
        <v/>
      </c>
      <c r="Z39" s="482" t="str">
        <f>IF(AND('6'!Z43=""),"",'6'!Z43)</f>
        <v/>
      </c>
      <c r="AA39" s="482" t="str">
        <f>IF(AND('6'!AA43=""),"",'6'!AA43)</f>
        <v/>
      </c>
      <c r="AB39" s="482" t="str">
        <f>IF(AND('6'!AB43=""),"",'6'!AB43)</f>
        <v/>
      </c>
      <c r="AC39" s="482" t="str">
        <f>IF(AND('6'!AC43=""),"",'6'!AC43)</f>
        <v/>
      </c>
      <c r="AD39" s="482" t="str">
        <f>IF(AND('6'!AD43=""),"",'6'!AD43)</f>
        <v/>
      </c>
      <c r="AE39" s="482" t="str">
        <f>IF(AND('6'!AE43=""),"",'6'!AE43)</f>
        <v/>
      </c>
      <c r="AF39" s="482" t="str">
        <f>IF(AND('6'!AF43=""),"",'6'!AF43)</f>
        <v/>
      </c>
      <c r="AG39" s="482" t="str">
        <f>IF(AND('6'!AG43=""),"",'6'!AG43)</f>
        <v/>
      </c>
      <c r="AH39" s="482" t="str">
        <f>IF(AND('6'!AH43=""),"",'6'!AH43)</f>
        <v/>
      </c>
      <c r="AI39" s="482" t="str">
        <f>IF(AND('6'!AI43=""),"",'6'!AI43)</f>
        <v/>
      </c>
      <c r="AJ39" s="482" t="str">
        <f>IF(AND('6'!AJ43=""),"",'6'!AJ43)</f>
        <v/>
      </c>
      <c r="AK39" s="482" t="str">
        <f>IF(AND('6'!AK43=""),"",'6'!AK43)</f>
        <v/>
      </c>
      <c r="AL39" s="482" t="str">
        <f>IF(AND('6'!AL43=""),"",'6'!AL43)</f>
        <v/>
      </c>
      <c r="AM39" s="482" t="str">
        <f>IF(AND('6'!AM43=""),"",'6'!AM43)</f>
        <v/>
      </c>
      <c r="AN39" s="482" t="str">
        <f>IF(AND('6'!AN43=""),"",'6'!AN43)</f>
        <v/>
      </c>
      <c r="AO39" s="482" t="str">
        <f>IF(AND('6'!AO43=""),"",'6'!AO43)</f>
        <v/>
      </c>
      <c r="AP39" s="482" t="str">
        <f>IF(AND('6'!AP43=""),"",'6'!AP43)</f>
        <v/>
      </c>
      <c r="AQ39" s="482" t="str">
        <f>IF(AND('6'!AQ43=""),"",'6'!AQ43)</f>
        <v/>
      </c>
      <c r="AR39" s="482" t="str">
        <f>IF(AND('6'!AR43=""),"",'6'!AR43)</f>
        <v/>
      </c>
      <c r="AS39" s="482" t="str">
        <f>IF(AND('6'!AS43=""),"",'6'!AS43)</f>
        <v/>
      </c>
      <c r="AT39" s="482" t="str">
        <f>IF(AND('6'!AT43=""),"",'6'!AT43)</f>
        <v/>
      </c>
      <c r="AU39" s="482" t="str">
        <f>IF(AND('6'!AU43=""),"",'6'!AU43)</f>
        <v/>
      </c>
      <c r="AV39" s="482" t="str">
        <f>IF(AND('6'!AV43=""),"",'6'!AV43)</f>
        <v/>
      </c>
      <c r="AW39" s="482" t="str">
        <f>IF(AND('6'!AW43=""),"",'6'!AW43)</f>
        <v/>
      </c>
      <c r="AX39" s="482" t="str">
        <f>IF(AND('6'!AX43=""),"",'6'!AX43)</f>
        <v/>
      </c>
      <c r="AY39" s="482" t="str">
        <f>IF(AND('6'!AY43=""),"",'6'!AY43)</f>
        <v/>
      </c>
      <c r="AZ39" s="482" t="str">
        <f>IF(AND('6'!AZ43=""),"",'6'!AZ43)</f>
        <v/>
      </c>
      <c r="BA39" s="482" t="str">
        <f>IF(AND('6'!BA43=""),"",'6'!BA43)</f>
        <v/>
      </c>
      <c r="BB39" s="482" t="str">
        <f>IF(AND('6'!BB43=""),"",'6'!BB43)</f>
        <v/>
      </c>
      <c r="BC39" s="482" t="str">
        <f>IF(AND('6'!BC43=""),"",'6'!BC43)</f>
        <v/>
      </c>
      <c r="BD39" s="482" t="str">
        <f>IF(AND('6'!BD43=""),"",'6'!BD43)</f>
        <v/>
      </c>
      <c r="BE39" s="482" t="str">
        <f>IF(AND('6'!BE43=""),"",'6'!BE43)</f>
        <v/>
      </c>
      <c r="BF39" s="482" t="str">
        <f>IF(AND('6'!BF43=""),"",'6'!BF43)</f>
        <v/>
      </c>
      <c r="BG39" s="482" t="str">
        <f>IF(AND('6'!BG43=""),"",'6'!BG43)</f>
        <v/>
      </c>
      <c r="BH39" s="482" t="str">
        <f>IF(AND('6'!BH43=""),"",'6'!BH43)</f>
        <v/>
      </c>
      <c r="BI39" s="482" t="str">
        <f>IF(AND('6'!BI43=""),"",'6'!BI43)</f>
        <v/>
      </c>
      <c r="BJ39" s="482" t="str">
        <f>IF(AND('6'!BJ43=""),"",'6'!BJ43)</f>
        <v/>
      </c>
      <c r="BK39" s="482" t="str">
        <f>IF(AND('6'!BK43=""),"",'6'!BK43)</f>
        <v/>
      </c>
      <c r="BL39" s="482" t="str">
        <f>IF(AND('6'!BL43=""),"",'6'!BL43)</f>
        <v/>
      </c>
      <c r="BM39" s="482" t="str">
        <f>IF(AND('6'!BM43=""),"",'6'!BM43)</f>
        <v/>
      </c>
      <c r="BN39" s="482" t="str">
        <f>IF(AND('6'!BN43=""),"",'6'!BN43)</f>
        <v/>
      </c>
      <c r="BO39" s="482" t="str">
        <f>IF(AND('6'!BO43=""),"",'6'!BO43)</f>
        <v/>
      </c>
      <c r="BP39" s="482" t="str">
        <f>IF(AND('6'!BP43=""),"",'6'!BP43)</f>
        <v/>
      </c>
      <c r="BQ39" s="482" t="str">
        <f>IF(AND('6'!BQ43=""),"",'6'!BQ43)</f>
        <v/>
      </c>
      <c r="BR39" s="482" t="str">
        <f>IF(AND('6'!BR43=""),"",'6'!BR43)</f>
        <v/>
      </c>
      <c r="BS39" s="482" t="str">
        <f>IF(AND('6'!BS43=""),"",'6'!BS43)</f>
        <v/>
      </c>
      <c r="BT39" s="482" t="str">
        <f>IF(AND('6'!BT43=""),"",'6'!BT43)</f>
        <v/>
      </c>
      <c r="BU39" s="482" t="str">
        <f>IF(AND('6'!BU43=""),"",'6'!BU43)</f>
        <v/>
      </c>
      <c r="BV39" s="482" t="str">
        <f>IF(AND('6'!BV43=""),"",'6'!BV43)</f>
        <v/>
      </c>
      <c r="BW39" s="482" t="str">
        <f>IF(AND('6'!BW43=""),"",'6'!BW43)</f>
        <v/>
      </c>
      <c r="BX39" s="482" t="str">
        <f>IF(AND('6'!BX43=""),"",'6'!BX43)</f>
        <v/>
      </c>
      <c r="BY39" s="482" t="str">
        <f>IF(AND('6'!BY43=""),"",'6'!BY43)</f>
        <v/>
      </c>
      <c r="BZ39" s="482" t="str">
        <f>IF(AND('6'!BZ43=""),"",'6'!BZ43)</f>
        <v/>
      </c>
      <c r="CA39" s="482" t="str">
        <f>IF(AND('6'!CA43=""),"",'6'!CA43)</f>
        <v/>
      </c>
      <c r="CB39" s="482" t="str">
        <f>IF(AND('6'!CB43=""),"",'6'!CB43)</f>
        <v/>
      </c>
      <c r="CC39" s="482" t="str">
        <f>IF(AND('6'!CC43=""),"",'6'!CC43)</f>
        <v/>
      </c>
      <c r="CD39" s="482" t="str">
        <f>IF(AND('6'!CD43=""),"",'6'!CD43)</f>
        <v/>
      </c>
      <c r="CE39" s="482" t="str">
        <f>IF(AND('6'!CE43=""),"",'6'!CE43)</f>
        <v/>
      </c>
      <c r="CF39" s="482" t="str">
        <f>IF(AND('6'!CF43=""),"",'6'!CF43)</f>
        <v/>
      </c>
      <c r="CG39" s="482" t="str">
        <f>IF(AND('6'!CG43=""),"",'6'!CG43)</f>
        <v/>
      </c>
      <c r="CH39" s="482" t="str">
        <f>IF(AND('6'!CH43=""),"",'6'!CH43)</f>
        <v/>
      </c>
      <c r="CI39" s="482" t="str">
        <f>IF(AND('6'!CI43=""),"",'6'!CI43)</f>
        <v/>
      </c>
      <c r="CJ39" s="482" t="str">
        <f>IF(AND('6'!CJ43=""),"",'6'!CJ43)</f>
        <v/>
      </c>
      <c r="CK39" s="482" t="str">
        <f>IF(AND('6'!CK43=""),"",'6'!CK43)</f>
        <v/>
      </c>
      <c r="CL39" s="482" t="str">
        <f>IF(AND('6'!CL43=""),"",'6'!CL43)</f>
        <v/>
      </c>
      <c r="CM39" s="482" t="str">
        <f>IF(AND('6'!CM43=""),"",'6'!CM43)</f>
        <v/>
      </c>
      <c r="CN39" s="482" t="str">
        <f>IF(AND('6'!CN43=""),"",'6'!CN43)</f>
        <v/>
      </c>
      <c r="CO39" s="482" t="str">
        <f>IF(AND('6'!CO43=""),"",'6'!CO43)</f>
        <v/>
      </c>
      <c r="CP39" s="482" t="str">
        <f>IF(AND('6'!CP43=""),"",'6'!CP43)</f>
        <v/>
      </c>
      <c r="CQ39" s="482" t="str">
        <f>IF(AND('6'!CQ43=""),"",'6'!CQ43)</f>
        <v/>
      </c>
      <c r="CR39" s="482" t="str">
        <f>IF(AND('6'!CR43=""),"",'6'!CR43)</f>
        <v/>
      </c>
      <c r="CS39" s="482" t="str">
        <f>IF(AND('6'!CS43=""),"",'6'!CS43)</f>
        <v/>
      </c>
      <c r="CT39" s="482" t="str">
        <f>IF(AND('6'!CT43=""),"",'6'!CT43)</f>
        <v/>
      </c>
      <c r="CU39" s="482" t="str">
        <f>IF(AND('6'!CU43=""),"",'6'!CU43)</f>
        <v/>
      </c>
      <c r="CV39" s="482" t="str">
        <f>IF(AND('6'!CV43=""),"",'6'!CV43)</f>
        <v/>
      </c>
      <c r="CW39" s="482" t="str">
        <f>IF(AND('6'!CW43=""),"",'6'!CW43)</f>
        <v/>
      </c>
      <c r="CX39" s="482" t="str">
        <f>IF(AND('6'!CX43=""),"",'6'!CX43)</f>
        <v/>
      </c>
      <c r="CY39" s="482" t="str">
        <f>IF(AND('6'!CY43=""),"",'6'!CY43)</f>
        <v/>
      </c>
      <c r="CZ39" s="482" t="str">
        <f>IF(AND('6'!CZ43=""),"",'6'!CZ43)</f>
        <v/>
      </c>
      <c r="DA39" s="482" t="str">
        <f>IF(AND('6'!DA43=""),"",'6'!DA43)</f>
        <v/>
      </c>
      <c r="DB39" s="482" t="str">
        <f>IF(AND('6'!DB43=""),"",'6'!DB43)</f>
        <v/>
      </c>
      <c r="DC39" s="482" t="str">
        <f>IF(AND('6'!DC43=""),"",'6'!DC43)</f>
        <v/>
      </c>
      <c r="DD39" s="482" t="str">
        <f>IF(AND('6'!DD43=""),"",'6'!DD43)</f>
        <v/>
      </c>
      <c r="DE39" s="482" t="str">
        <f>IF(AND('6'!DE43=""),"",'6'!DE43)</f>
        <v/>
      </c>
      <c r="DF39" s="482" t="str">
        <f>IF(AND('6'!DF43=""),"",'6'!DF43)</f>
        <v/>
      </c>
      <c r="DG39" s="482" t="str">
        <f>IF(AND('6'!DG43=""),"",'6'!DG43)</f>
        <v/>
      </c>
      <c r="DH39" s="482" t="str">
        <f>IF(AND('6'!DH43=""),"",'6'!DH43)</f>
        <v/>
      </c>
      <c r="DI39" s="482" t="str">
        <f>IF(AND('6'!DI43=""),"",'6'!DI43)</f>
        <v/>
      </c>
      <c r="DJ39" s="482" t="str">
        <f>IF(AND('6'!DJ43=""),"",'6'!DJ43)</f>
        <v/>
      </c>
      <c r="DK39" s="482" t="str">
        <f>IF(AND('6'!DK43=""),"",'6'!DK43)</f>
        <v/>
      </c>
      <c r="DL39" s="482" t="str">
        <f>IF(AND('6'!DL43=""),"",'6'!DL43)</f>
        <v/>
      </c>
      <c r="DM39" s="482" t="str">
        <f>IF(AND('6'!DM43=""),"",'6'!DM43)</f>
        <v/>
      </c>
      <c r="DN39" s="482" t="str">
        <f>IF(AND('6'!DN43=""),"",'6'!DN43)</f>
        <v/>
      </c>
      <c r="DO39" s="482" t="str">
        <f>IF(AND('6'!DO43=""),"",'6'!DO43)</f>
        <v/>
      </c>
      <c r="DP39" s="482" t="str">
        <f>IF(AND('6'!DP43=""),"",'6'!DP43)</f>
        <v/>
      </c>
      <c r="DQ39" s="482" t="str">
        <f>IF(AND('6'!DQ43=""),"",'6'!DQ43)</f>
        <v/>
      </c>
      <c r="DR39" s="482" t="str">
        <f>IF(AND('6'!DR43=""),"",'6'!DR43)</f>
        <v/>
      </c>
      <c r="DS39" s="482" t="str">
        <f>IF(AND('6'!DS43=""),"",'6'!DS43)</f>
        <v/>
      </c>
      <c r="DT39" s="482" t="str">
        <f>IF(AND('6'!DT43=""),"",'6'!DT43)</f>
        <v/>
      </c>
      <c r="DU39" s="482" t="str">
        <f>IF(AND('6'!DU43=""),"",'6'!DU43)</f>
        <v/>
      </c>
      <c r="DV39" s="482" t="str">
        <f>IF(AND('6'!DV43=""),"",'6'!DV43)</f>
        <v/>
      </c>
      <c r="DW39" s="482" t="str">
        <f>IF(AND('6'!DW43=""),"",'6'!DW43)</f>
        <v/>
      </c>
      <c r="DX39" s="482" t="str">
        <f>IF(AND('6'!DX43=""),"",'6'!DX43)</f>
        <v/>
      </c>
      <c r="DY39" s="482" t="str">
        <f>IF(AND('6'!DY43=""),"",'6'!DY43)</f>
        <v/>
      </c>
      <c r="DZ39" s="482" t="str">
        <f>IF(AND('6'!DZ43=""),"",'6'!DZ43)</f>
        <v/>
      </c>
      <c r="EA39" s="482" t="str">
        <f>IF(AND('6'!EA43=""),"",'6'!EA43)</f>
        <v/>
      </c>
      <c r="EB39" s="482" t="str">
        <f>IF(AND('6'!EB43=""),"",'6'!EB43)</f>
        <v/>
      </c>
      <c r="EC39" s="482" t="str">
        <f>IF(AND('6'!EC43=""),"",'6'!EC43)</f>
        <v/>
      </c>
      <c r="ED39" s="482" t="str">
        <f>IF(AND('6'!ED43=""),"",'6'!ED43)</f>
        <v/>
      </c>
      <c r="EE39" s="482" t="str">
        <f>IF(AND('6'!EE43=""),"",'6'!EE43)</f>
        <v/>
      </c>
      <c r="EF39" s="482" t="str">
        <f>IF(AND('6'!EF43=""),"",'6'!EF43)</f>
        <v/>
      </c>
      <c r="EG39" s="482" t="str">
        <f>IF(AND('6'!EG43=""),"",'6'!EG43)</f>
        <v/>
      </c>
      <c r="EH39" s="482" t="str">
        <f>IF(AND('6'!EH43=""),"",'6'!EH43)</f>
        <v/>
      </c>
      <c r="EI39" s="482" t="str">
        <f>IF(AND('6'!EI43=""),"",'6'!EI43)</f>
        <v/>
      </c>
      <c r="EJ39" s="482" t="str">
        <f>IF(AND('6'!EJ43=""),"",'6'!EJ43)</f>
        <v/>
      </c>
      <c r="EK39" s="482" t="str">
        <f>IF(AND('6'!EK43=""),"",'6'!EK43)</f>
        <v/>
      </c>
      <c r="EL39" s="482" t="str">
        <f>IF(AND('6'!EL43=""),"",'6'!EL43)</f>
        <v/>
      </c>
      <c r="EM39" s="482" t="str">
        <f>IF(AND('6'!EM43=""),"",'6'!EM43)</f>
        <v/>
      </c>
      <c r="EN39" s="482" t="str">
        <f>IF(AND('6'!EN43=""),"",'6'!EN43)</f>
        <v/>
      </c>
      <c r="EO39" s="482" t="str">
        <f>IF(AND('6'!EO43=""),"",'6'!EO43)</f>
        <v/>
      </c>
      <c r="EP39" s="482" t="str">
        <f>IF(AND('6'!EP43=""),"",'6'!EP43)</f>
        <v/>
      </c>
      <c r="EQ39" s="482" t="str">
        <f>IF(AND('6'!EQ43=""),"",'6'!EQ43)</f>
        <v/>
      </c>
      <c r="ER39" s="482" t="str">
        <f>IF(AND('6'!ER43=""),"",'6'!ER43)</f>
        <v/>
      </c>
      <c r="ES39" s="482" t="str">
        <f>IF(AND('6'!ES43=""),"",'6'!ES43)</f>
        <v/>
      </c>
      <c r="ET39" s="482" t="str">
        <f>IF(AND('6'!ET43=""),"",'6'!ET43)</f>
        <v/>
      </c>
      <c r="EU39" s="482" t="str">
        <f>IF(AND('6'!EU43=""),"",'6'!EU43)</f>
        <v/>
      </c>
      <c r="EV39" s="482" t="str">
        <f>IF(AND('6'!EV43=""),"",'6'!EV43)</f>
        <v/>
      </c>
      <c r="EW39" s="482" t="str">
        <f>IF(AND('6'!EW43=""),"",'6'!EW43)</f>
        <v/>
      </c>
      <c r="EX39" s="482" t="str">
        <f>IF(AND('6'!EX43=""),"",'6'!EX43)</f>
        <v/>
      </c>
      <c r="EY39" s="482" t="str">
        <f>IF(AND('6'!EY43=""),"",'6'!EY43)</f>
        <v/>
      </c>
      <c r="EZ39" s="482" t="str">
        <f>IF(AND('6'!EZ43=""),"",'6'!EZ43)</f>
        <v/>
      </c>
      <c r="FA39" s="482" t="str">
        <f>IF(AND('6'!FA43=""),"",'6'!FA43)</f>
        <v/>
      </c>
      <c r="FB39" s="482" t="str">
        <f>IF(AND('6'!FB43=""),"",'6'!FB43)</f>
        <v/>
      </c>
      <c r="FC39" s="482" t="str">
        <f>IF(AND('6'!FC43=""),"",'6'!FC43)</f>
        <v/>
      </c>
      <c r="FD39" s="482" t="str">
        <f>IF(AND('6'!FD43=""),"",'6'!FD43)</f>
        <v/>
      </c>
      <c r="FE39" s="482" t="str">
        <f>IF(AND('6'!FE43=""),"",'6'!FE43)</f>
        <v/>
      </c>
      <c r="FF39" s="482" t="str">
        <f>IF(AND('6'!FF43=""),"",'6'!FF43)</f>
        <v xml:space="preserve"> </v>
      </c>
      <c r="FG39" s="482" t="str">
        <f>IF(AND('6'!FG43=""),"",'6'!FG43)</f>
        <v/>
      </c>
      <c r="FH39" s="482" t="str">
        <f>IF(AND('6'!FH43=""),"",'6'!FH43)</f>
        <v/>
      </c>
      <c r="FI39" s="482" t="str">
        <f>IF(AND('6'!FI43=""),"",'6'!FI43)</f>
        <v/>
      </c>
      <c r="FJ39" s="482" t="str">
        <f>IF(AND('6'!FJ43=""),"",'6'!FJ43)</f>
        <v/>
      </c>
      <c r="FK39" s="482" t="str">
        <f>IF(AND('6'!FK43=""),"",'6'!FK43)</f>
        <v/>
      </c>
      <c r="FL39" s="482" t="str">
        <f>IF(AND('6'!FL43=""),"",'6'!FL43)</f>
        <v/>
      </c>
      <c r="FM39" s="482" t="str">
        <f>IF(AND('6'!FM43=""),"",'6'!FM43)</f>
        <v xml:space="preserve"> </v>
      </c>
      <c r="FN39" s="482" t="str">
        <f>IF(AND('6'!FN43=""),"",'6'!FN43)</f>
        <v/>
      </c>
      <c r="FO39" s="482" t="str">
        <f>IF(AND('6'!FO43=""),"",'6'!FO43)</f>
        <v/>
      </c>
      <c r="FP39" s="482" t="str">
        <f>IF(AND('6'!FP43=""),"",'6'!FP43)</f>
        <v/>
      </c>
      <c r="FQ39" s="482" t="str">
        <f>IF(AND('6'!FQ43=""),"",'6'!FQ43)</f>
        <v/>
      </c>
      <c r="FR39" s="482" t="str">
        <f>IF(AND('6'!FR43=""),"",'6'!FR43)</f>
        <v/>
      </c>
      <c r="FS39" s="482" t="str">
        <f>IF(AND('6'!FS43=""),"",'6'!FS43)</f>
        <v/>
      </c>
      <c r="FT39" s="482" t="str">
        <f>IF(AND('6'!FT43=""),"",'6'!FT43)</f>
        <v xml:space="preserve"> </v>
      </c>
      <c r="FU39" s="482" t="str">
        <f>IF(AND('6'!FV43=""),"",'6'!FV43)</f>
        <v>-</v>
      </c>
      <c r="FV39" s="482" t="str">
        <f>IF(AND('6'!FW43=""),"",'6'!FW43)</f>
        <v>-</v>
      </c>
      <c r="FW39" s="482" t="str">
        <f>IF(AND('6'!FX43=""),"",'6'!FX43)</f>
        <v>-</v>
      </c>
      <c r="FX39" s="482" t="str">
        <f>IF(AND('6'!FY43=""),"",'6'!FY43)</f>
        <v>-</v>
      </c>
      <c r="FY39" s="482" t="str">
        <f>IF(AND('6'!FZ43=""),"",'6'!FZ43)</f>
        <v>-</v>
      </c>
      <c r="FZ39" s="482" t="str">
        <f>IF(AND('6'!GA43=""),"",'6'!GA43)</f>
        <v>-</v>
      </c>
      <c r="GA39" s="482" t="str">
        <f>IF(AND('6'!GB43=""),"",'6'!GB43)</f>
        <v>-</v>
      </c>
      <c r="GB39" s="482" t="str">
        <f>IF(AND('6'!GC43=""),"",'6'!GC43)</f>
        <v>-</v>
      </c>
      <c r="GC39" s="482" t="str">
        <f>IF(AND('6'!GD43=""),"",'6'!GD43)</f>
        <v>-</v>
      </c>
      <c r="GD39" s="482" t="str">
        <f>IF(AND('6'!GE43=""),"",'6'!GE43)</f>
        <v>-</v>
      </c>
      <c r="GE39" s="482" t="str">
        <f>IF(AND('6'!GF43=""),"",'6'!GF43)</f>
        <v>-</v>
      </c>
      <c r="GF39" s="482" t="str">
        <f>IF(AND('6'!GG43=""),"",'6'!GG43)</f>
        <v>-</v>
      </c>
      <c r="GG39" s="482" t="str">
        <f>IF(AND('6'!GH43=""),"",IF(AND('6'!GH43="-"),"",'6'!GH43))</f>
        <v/>
      </c>
      <c r="GH39" s="50" t="str">
        <f>IF(AND(C39=""),"",VLOOKUP(B39,Register!$A$7:$CL$311,36,FALSE))</f>
        <v/>
      </c>
      <c r="GI39" s="483" t="str">
        <f>IF(AND('6'!GL43=""),"",'6'!GL43)</f>
        <v/>
      </c>
      <c r="GJ39" s="173" t="str">
        <f>IF(AND('6'!FU43=""),"",'6'!FU43)</f>
        <v/>
      </c>
      <c r="GK39" s="173"/>
      <c r="GL39" s="173"/>
    </row>
    <row r="40" spans="1:194" ht="21">
      <c r="A40" s="480">
        <v>32</v>
      </c>
      <c r="B40" s="481" t="str">
        <f>IF(AND('6'!B44=""),"",'6'!B44)</f>
        <v/>
      </c>
      <c r="C40" s="196" t="str">
        <f>IF(AND('6'!C44=""),"",'6'!C44)</f>
        <v/>
      </c>
      <c r="D40" s="196" t="str">
        <f>IF(AND('6'!D44=""),"",'6'!D44)</f>
        <v/>
      </c>
      <c r="E40" s="195" t="str">
        <f>IF(AND('6'!E44=""),"",'6'!E44)</f>
        <v/>
      </c>
      <c r="F40" s="482" t="str">
        <f>IF(AND('6'!F44=""),"",'6'!F44)</f>
        <v/>
      </c>
      <c r="G40" s="482" t="str">
        <f>IF(AND('6'!G44=""),"",'6'!G44)</f>
        <v/>
      </c>
      <c r="H40" s="482" t="str">
        <f>IF(AND('6'!H44=""),"",'6'!H44)</f>
        <v/>
      </c>
      <c r="I40" s="482" t="str">
        <f>IF(AND('6'!I44=""),"",'6'!I44)</f>
        <v/>
      </c>
      <c r="J40" s="482" t="str">
        <f>IF(AND('6'!J44=""),"",'6'!J44)</f>
        <v/>
      </c>
      <c r="K40" s="482" t="str">
        <f>IF(AND('6'!K44=""),"",'6'!K44)</f>
        <v/>
      </c>
      <c r="L40" s="482" t="str">
        <f>IF(AND('6'!L44=""),"",'6'!L44)</f>
        <v/>
      </c>
      <c r="M40" s="482" t="str">
        <f>IF(AND('6'!M44=""),"",'6'!M44)</f>
        <v/>
      </c>
      <c r="N40" s="482" t="str">
        <f>IF(AND('6'!N44=""),"",'6'!N44)</f>
        <v/>
      </c>
      <c r="O40" s="482" t="str">
        <f>IF(AND('6'!O44=""),"",'6'!O44)</f>
        <v/>
      </c>
      <c r="P40" s="482" t="str">
        <f>IF(AND('6'!P44=""),"",'6'!P44)</f>
        <v/>
      </c>
      <c r="Q40" s="482" t="str">
        <f>IF(AND('6'!Q44=""),"",'6'!Q44)</f>
        <v/>
      </c>
      <c r="R40" s="482" t="str">
        <f>IF(AND('6'!R44=""),"",'6'!R44)</f>
        <v/>
      </c>
      <c r="S40" s="482" t="str">
        <f>IF(AND('6'!S44=""),"",'6'!S44)</f>
        <v/>
      </c>
      <c r="T40" s="482" t="str">
        <f>IF(AND('6'!T44=""),"",'6'!T44)</f>
        <v/>
      </c>
      <c r="U40" s="482" t="str">
        <f>IF(AND('6'!U44=""),"",'6'!U44)</f>
        <v/>
      </c>
      <c r="V40" s="482" t="str">
        <f>IF(AND('6'!V44=""),"",'6'!V44)</f>
        <v/>
      </c>
      <c r="W40" s="482" t="str">
        <f>IF(AND('6'!W44=""),"",'6'!W44)</f>
        <v/>
      </c>
      <c r="X40" s="482" t="str">
        <f>IF(AND('6'!X44=""),"",'6'!X44)</f>
        <v/>
      </c>
      <c r="Y40" s="482" t="str">
        <f>IF(AND('6'!Y44=""),"",'6'!Y44)</f>
        <v/>
      </c>
      <c r="Z40" s="482" t="str">
        <f>IF(AND('6'!Z44=""),"",'6'!Z44)</f>
        <v/>
      </c>
      <c r="AA40" s="482" t="str">
        <f>IF(AND('6'!AA44=""),"",'6'!AA44)</f>
        <v/>
      </c>
      <c r="AB40" s="482" t="str">
        <f>IF(AND('6'!AB44=""),"",'6'!AB44)</f>
        <v/>
      </c>
      <c r="AC40" s="482" t="str">
        <f>IF(AND('6'!AC44=""),"",'6'!AC44)</f>
        <v/>
      </c>
      <c r="AD40" s="482" t="str">
        <f>IF(AND('6'!AD44=""),"",'6'!AD44)</f>
        <v/>
      </c>
      <c r="AE40" s="482" t="str">
        <f>IF(AND('6'!AE44=""),"",'6'!AE44)</f>
        <v/>
      </c>
      <c r="AF40" s="482" t="str">
        <f>IF(AND('6'!AF44=""),"",'6'!AF44)</f>
        <v/>
      </c>
      <c r="AG40" s="482" t="str">
        <f>IF(AND('6'!AG44=""),"",'6'!AG44)</f>
        <v/>
      </c>
      <c r="AH40" s="482" t="str">
        <f>IF(AND('6'!AH44=""),"",'6'!AH44)</f>
        <v/>
      </c>
      <c r="AI40" s="482" t="str">
        <f>IF(AND('6'!AI44=""),"",'6'!AI44)</f>
        <v/>
      </c>
      <c r="AJ40" s="482" t="str">
        <f>IF(AND('6'!AJ44=""),"",'6'!AJ44)</f>
        <v/>
      </c>
      <c r="AK40" s="482" t="str">
        <f>IF(AND('6'!AK44=""),"",'6'!AK44)</f>
        <v/>
      </c>
      <c r="AL40" s="482" t="str">
        <f>IF(AND('6'!AL44=""),"",'6'!AL44)</f>
        <v/>
      </c>
      <c r="AM40" s="482" t="str">
        <f>IF(AND('6'!AM44=""),"",'6'!AM44)</f>
        <v/>
      </c>
      <c r="AN40" s="482" t="str">
        <f>IF(AND('6'!AN44=""),"",'6'!AN44)</f>
        <v/>
      </c>
      <c r="AO40" s="482" t="str">
        <f>IF(AND('6'!AO44=""),"",'6'!AO44)</f>
        <v/>
      </c>
      <c r="AP40" s="482" t="str">
        <f>IF(AND('6'!AP44=""),"",'6'!AP44)</f>
        <v/>
      </c>
      <c r="AQ40" s="482" t="str">
        <f>IF(AND('6'!AQ44=""),"",'6'!AQ44)</f>
        <v/>
      </c>
      <c r="AR40" s="482" t="str">
        <f>IF(AND('6'!AR44=""),"",'6'!AR44)</f>
        <v/>
      </c>
      <c r="AS40" s="482" t="str">
        <f>IF(AND('6'!AS44=""),"",'6'!AS44)</f>
        <v/>
      </c>
      <c r="AT40" s="482" t="str">
        <f>IF(AND('6'!AT44=""),"",'6'!AT44)</f>
        <v/>
      </c>
      <c r="AU40" s="482" t="str">
        <f>IF(AND('6'!AU44=""),"",'6'!AU44)</f>
        <v/>
      </c>
      <c r="AV40" s="482" t="str">
        <f>IF(AND('6'!AV44=""),"",'6'!AV44)</f>
        <v/>
      </c>
      <c r="AW40" s="482" t="str">
        <f>IF(AND('6'!AW44=""),"",'6'!AW44)</f>
        <v/>
      </c>
      <c r="AX40" s="482" t="str">
        <f>IF(AND('6'!AX44=""),"",'6'!AX44)</f>
        <v/>
      </c>
      <c r="AY40" s="482" t="str">
        <f>IF(AND('6'!AY44=""),"",'6'!AY44)</f>
        <v/>
      </c>
      <c r="AZ40" s="482" t="str">
        <f>IF(AND('6'!AZ44=""),"",'6'!AZ44)</f>
        <v/>
      </c>
      <c r="BA40" s="482" t="str">
        <f>IF(AND('6'!BA44=""),"",'6'!BA44)</f>
        <v/>
      </c>
      <c r="BB40" s="482" t="str">
        <f>IF(AND('6'!BB44=""),"",'6'!BB44)</f>
        <v/>
      </c>
      <c r="BC40" s="482" t="str">
        <f>IF(AND('6'!BC44=""),"",'6'!BC44)</f>
        <v/>
      </c>
      <c r="BD40" s="482" t="str">
        <f>IF(AND('6'!BD44=""),"",'6'!BD44)</f>
        <v/>
      </c>
      <c r="BE40" s="482" t="str">
        <f>IF(AND('6'!BE44=""),"",'6'!BE44)</f>
        <v/>
      </c>
      <c r="BF40" s="482" t="str">
        <f>IF(AND('6'!BF44=""),"",'6'!BF44)</f>
        <v/>
      </c>
      <c r="BG40" s="482" t="str">
        <f>IF(AND('6'!BG44=""),"",'6'!BG44)</f>
        <v/>
      </c>
      <c r="BH40" s="482" t="str">
        <f>IF(AND('6'!BH44=""),"",'6'!BH44)</f>
        <v/>
      </c>
      <c r="BI40" s="482" t="str">
        <f>IF(AND('6'!BI44=""),"",'6'!BI44)</f>
        <v/>
      </c>
      <c r="BJ40" s="482" t="str">
        <f>IF(AND('6'!BJ44=""),"",'6'!BJ44)</f>
        <v/>
      </c>
      <c r="BK40" s="482" t="str">
        <f>IF(AND('6'!BK44=""),"",'6'!BK44)</f>
        <v/>
      </c>
      <c r="BL40" s="482" t="str">
        <f>IF(AND('6'!BL44=""),"",'6'!BL44)</f>
        <v/>
      </c>
      <c r="BM40" s="482" t="str">
        <f>IF(AND('6'!BM44=""),"",'6'!BM44)</f>
        <v/>
      </c>
      <c r="BN40" s="482" t="str">
        <f>IF(AND('6'!BN44=""),"",'6'!BN44)</f>
        <v/>
      </c>
      <c r="BO40" s="482" t="str">
        <f>IF(AND('6'!BO44=""),"",'6'!BO44)</f>
        <v/>
      </c>
      <c r="BP40" s="482" t="str">
        <f>IF(AND('6'!BP44=""),"",'6'!BP44)</f>
        <v/>
      </c>
      <c r="BQ40" s="482" t="str">
        <f>IF(AND('6'!BQ44=""),"",'6'!BQ44)</f>
        <v/>
      </c>
      <c r="BR40" s="482" t="str">
        <f>IF(AND('6'!BR44=""),"",'6'!BR44)</f>
        <v/>
      </c>
      <c r="BS40" s="482" t="str">
        <f>IF(AND('6'!BS44=""),"",'6'!BS44)</f>
        <v/>
      </c>
      <c r="BT40" s="482" t="str">
        <f>IF(AND('6'!BT44=""),"",'6'!BT44)</f>
        <v/>
      </c>
      <c r="BU40" s="482" t="str">
        <f>IF(AND('6'!BU44=""),"",'6'!BU44)</f>
        <v/>
      </c>
      <c r="BV40" s="482" t="str">
        <f>IF(AND('6'!BV44=""),"",'6'!BV44)</f>
        <v/>
      </c>
      <c r="BW40" s="482" t="str">
        <f>IF(AND('6'!BW44=""),"",'6'!BW44)</f>
        <v/>
      </c>
      <c r="BX40" s="482" t="str">
        <f>IF(AND('6'!BX44=""),"",'6'!BX44)</f>
        <v/>
      </c>
      <c r="BY40" s="482" t="str">
        <f>IF(AND('6'!BY44=""),"",'6'!BY44)</f>
        <v/>
      </c>
      <c r="BZ40" s="482" t="str">
        <f>IF(AND('6'!BZ44=""),"",'6'!BZ44)</f>
        <v/>
      </c>
      <c r="CA40" s="482" t="str">
        <f>IF(AND('6'!CA44=""),"",'6'!CA44)</f>
        <v/>
      </c>
      <c r="CB40" s="482" t="str">
        <f>IF(AND('6'!CB44=""),"",'6'!CB44)</f>
        <v/>
      </c>
      <c r="CC40" s="482" t="str">
        <f>IF(AND('6'!CC44=""),"",'6'!CC44)</f>
        <v/>
      </c>
      <c r="CD40" s="482" t="str">
        <f>IF(AND('6'!CD44=""),"",'6'!CD44)</f>
        <v/>
      </c>
      <c r="CE40" s="482" t="str">
        <f>IF(AND('6'!CE44=""),"",'6'!CE44)</f>
        <v/>
      </c>
      <c r="CF40" s="482" t="str">
        <f>IF(AND('6'!CF44=""),"",'6'!CF44)</f>
        <v/>
      </c>
      <c r="CG40" s="482" t="str">
        <f>IF(AND('6'!CG44=""),"",'6'!CG44)</f>
        <v/>
      </c>
      <c r="CH40" s="482" t="str">
        <f>IF(AND('6'!CH44=""),"",'6'!CH44)</f>
        <v/>
      </c>
      <c r="CI40" s="482" t="str">
        <f>IF(AND('6'!CI44=""),"",'6'!CI44)</f>
        <v/>
      </c>
      <c r="CJ40" s="482" t="str">
        <f>IF(AND('6'!CJ44=""),"",'6'!CJ44)</f>
        <v/>
      </c>
      <c r="CK40" s="482" t="str">
        <f>IF(AND('6'!CK44=""),"",'6'!CK44)</f>
        <v/>
      </c>
      <c r="CL40" s="482" t="str">
        <f>IF(AND('6'!CL44=""),"",'6'!CL44)</f>
        <v/>
      </c>
      <c r="CM40" s="482" t="str">
        <f>IF(AND('6'!CM44=""),"",'6'!CM44)</f>
        <v/>
      </c>
      <c r="CN40" s="482" t="str">
        <f>IF(AND('6'!CN44=""),"",'6'!CN44)</f>
        <v/>
      </c>
      <c r="CO40" s="482" t="str">
        <f>IF(AND('6'!CO44=""),"",'6'!CO44)</f>
        <v/>
      </c>
      <c r="CP40" s="482" t="str">
        <f>IF(AND('6'!CP44=""),"",'6'!CP44)</f>
        <v/>
      </c>
      <c r="CQ40" s="482" t="str">
        <f>IF(AND('6'!CQ44=""),"",'6'!CQ44)</f>
        <v/>
      </c>
      <c r="CR40" s="482" t="str">
        <f>IF(AND('6'!CR44=""),"",'6'!CR44)</f>
        <v/>
      </c>
      <c r="CS40" s="482" t="str">
        <f>IF(AND('6'!CS44=""),"",'6'!CS44)</f>
        <v/>
      </c>
      <c r="CT40" s="482" t="str">
        <f>IF(AND('6'!CT44=""),"",'6'!CT44)</f>
        <v/>
      </c>
      <c r="CU40" s="482" t="str">
        <f>IF(AND('6'!CU44=""),"",'6'!CU44)</f>
        <v/>
      </c>
      <c r="CV40" s="482" t="str">
        <f>IF(AND('6'!CV44=""),"",'6'!CV44)</f>
        <v/>
      </c>
      <c r="CW40" s="482" t="str">
        <f>IF(AND('6'!CW44=""),"",'6'!CW44)</f>
        <v/>
      </c>
      <c r="CX40" s="482" t="str">
        <f>IF(AND('6'!CX44=""),"",'6'!CX44)</f>
        <v/>
      </c>
      <c r="CY40" s="482" t="str">
        <f>IF(AND('6'!CY44=""),"",'6'!CY44)</f>
        <v/>
      </c>
      <c r="CZ40" s="482" t="str">
        <f>IF(AND('6'!CZ44=""),"",'6'!CZ44)</f>
        <v/>
      </c>
      <c r="DA40" s="482" t="str">
        <f>IF(AND('6'!DA44=""),"",'6'!DA44)</f>
        <v/>
      </c>
      <c r="DB40" s="482" t="str">
        <f>IF(AND('6'!DB44=""),"",'6'!DB44)</f>
        <v/>
      </c>
      <c r="DC40" s="482" t="str">
        <f>IF(AND('6'!DC44=""),"",'6'!DC44)</f>
        <v/>
      </c>
      <c r="DD40" s="482" t="str">
        <f>IF(AND('6'!DD44=""),"",'6'!DD44)</f>
        <v/>
      </c>
      <c r="DE40" s="482" t="str">
        <f>IF(AND('6'!DE44=""),"",'6'!DE44)</f>
        <v/>
      </c>
      <c r="DF40" s="482" t="str">
        <f>IF(AND('6'!DF44=""),"",'6'!DF44)</f>
        <v/>
      </c>
      <c r="DG40" s="482" t="str">
        <f>IF(AND('6'!DG44=""),"",'6'!DG44)</f>
        <v/>
      </c>
      <c r="DH40" s="482" t="str">
        <f>IF(AND('6'!DH44=""),"",'6'!DH44)</f>
        <v/>
      </c>
      <c r="DI40" s="482" t="str">
        <f>IF(AND('6'!DI44=""),"",'6'!DI44)</f>
        <v/>
      </c>
      <c r="DJ40" s="482" t="str">
        <f>IF(AND('6'!DJ44=""),"",'6'!DJ44)</f>
        <v/>
      </c>
      <c r="DK40" s="482" t="str">
        <f>IF(AND('6'!DK44=""),"",'6'!DK44)</f>
        <v/>
      </c>
      <c r="DL40" s="482" t="str">
        <f>IF(AND('6'!DL44=""),"",'6'!DL44)</f>
        <v/>
      </c>
      <c r="DM40" s="482" t="str">
        <f>IF(AND('6'!DM44=""),"",'6'!DM44)</f>
        <v/>
      </c>
      <c r="DN40" s="482" t="str">
        <f>IF(AND('6'!DN44=""),"",'6'!DN44)</f>
        <v/>
      </c>
      <c r="DO40" s="482" t="str">
        <f>IF(AND('6'!DO44=""),"",'6'!DO44)</f>
        <v/>
      </c>
      <c r="DP40" s="482" t="str">
        <f>IF(AND('6'!DP44=""),"",'6'!DP44)</f>
        <v/>
      </c>
      <c r="DQ40" s="482" t="str">
        <f>IF(AND('6'!DQ44=""),"",'6'!DQ44)</f>
        <v/>
      </c>
      <c r="DR40" s="482" t="str">
        <f>IF(AND('6'!DR44=""),"",'6'!DR44)</f>
        <v/>
      </c>
      <c r="DS40" s="482" t="str">
        <f>IF(AND('6'!DS44=""),"",'6'!DS44)</f>
        <v/>
      </c>
      <c r="DT40" s="482" t="str">
        <f>IF(AND('6'!DT44=""),"",'6'!DT44)</f>
        <v/>
      </c>
      <c r="DU40" s="482" t="str">
        <f>IF(AND('6'!DU44=""),"",'6'!DU44)</f>
        <v/>
      </c>
      <c r="DV40" s="482" t="str">
        <f>IF(AND('6'!DV44=""),"",'6'!DV44)</f>
        <v/>
      </c>
      <c r="DW40" s="482" t="str">
        <f>IF(AND('6'!DW44=""),"",'6'!DW44)</f>
        <v/>
      </c>
      <c r="DX40" s="482" t="str">
        <f>IF(AND('6'!DX44=""),"",'6'!DX44)</f>
        <v/>
      </c>
      <c r="DY40" s="482" t="str">
        <f>IF(AND('6'!DY44=""),"",'6'!DY44)</f>
        <v/>
      </c>
      <c r="DZ40" s="482" t="str">
        <f>IF(AND('6'!DZ44=""),"",'6'!DZ44)</f>
        <v/>
      </c>
      <c r="EA40" s="482" t="str">
        <f>IF(AND('6'!EA44=""),"",'6'!EA44)</f>
        <v/>
      </c>
      <c r="EB40" s="482" t="str">
        <f>IF(AND('6'!EB44=""),"",'6'!EB44)</f>
        <v/>
      </c>
      <c r="EC40" s="482" t="str">
        <f>IF(AND('6'!EC44=""),"",'6'!EC44)</f>
        <v/>
      </c>
      <c r="ED40" s="482" t="str">
        <f>IF(AND('6'!ED44=""),"",'6'!ED44)</f>
        <v/>
      </c>
      <c r="EE40" s="482" t="str">
        <f>IF(AND('6'!EE44=""),"",'6'!EE44)</f>
        <v/>
      </c>
      <c r="EF40" s="482" t="str">
        <f>IF(AND('6'!EF44=""),"",'6'!EF44)</f>
        <v/>
      </c>
      <c r="EG40" s="482" t="str">
        <f>IF(AND('6'!EG44=""),"",'6'!EG44)</f>
        <v/>
      </c>
      <c r="EH40" s="482" t="str">
        <f>IF(AND('6'!EH44=""),"",'6'!EH44)</f>
        <v/>
      </c>
      <c r="EI40" s="482" t="str">
        <f>IF(AND('6'!EI44=""),"",'6'!EI44)</f>
        <v/>
      </c>
      <c r="EJ40" s="482" t="str">
        <f>IF(AND('6'!EJ44=""),"",'6'!EJ44)</f>
        <v/>
      </c>
      <c r="EK40" s="482" t="str">
        <f>IF(AND('6'!EK44=""),"",'6'!EK44)</f>
        <v/>
      </c>
      <c r="EL40" s="482" t="str">
        <f>IF(AND('6'!EL44=""),"",'6'!EL44)</f>
        <v/>
      </c>
      <c r="EM40" s="482" t="str">
        <f>IF(AND('6'!EM44=""),"",'6'!EM44)</f>
        <v/>
      </c>
      <c r="EN40" s="482" t="str">
        <f>IF(AND('6'!EN44=""),"",'6'!EN44)</f>
        <v/>
      </c>
      <c r="EO40" s="482" t="str">
        <f>IF(AND('6'!EO44=""),"",'6'!EO44)</f>
        <v/>
      </c>
      <c r="EP40" s="482" t="str">
        <f>IF(AND('6'!EP44=""),"",'6'!EP44)</f>
        <v/>
      </c>
      <c r="EQ40" s="482" t="str">
        <f>IF(AND('6'!EQ44=""),"",'6'!EQ44)</f>
        <v/>
      </c>
      <c r="ER40" s="482" t="str">
        <f>IF(AND('6'!ER44=""),"",'6'!ER44)</f>
        <v/>
      </c>
      <c r="ES40" s="482" t="str">
        <f>IF(AND('6'!ES44=""),"",'6'!ES44)</f>
        <v/>
      </c>
      <c r="ET40" s="482" t="str">
        <f>IF(AND('6'!ET44=""),"",'6'!ET44)</f>
        <v/>
      </c>
      <c r="EU40" s="482" t="str">
        <f>IF(AND('6'!EU44=""),"",'6'!EU44)</f>
        <v/>
      </c>
      <c r="EV40" s="482" t="str">
        <f>IF(AND('6'!EV44=""),"",'6'!EV44)</f>
        <v/>
      </c>
      <c r="EW40" s="482" t="str">
        <f>IF(AND('6'!EW44=""),"",'6'!EW44)</f>
        <v/>
      </c>
      <c r="EX40" s="482" t="str">
        <f>IF(AND('6'!EX44=""),"",'6'!EX44)</f>
        <v/>
      </c>
      <c r="EY40" s="482" t="str">
        <f>IF(AND('6'!EY44=""),"",'6'!EY44)</f>
        <v/>
      </c>
      <c r="EZ40" s="482" t="str">
        <f>IF(AND('6'!EZ44=""),"",'6'!EZ44)</f>
        <v/>
      </c>
      <c r="FA40" s="482" t="str">
        <f>IF(AND('6'!FA44=""),"",'6'!FA44)</f>
        <v/>
      </c>
      <c r="FB40" s="482" t="str">
        <f>IF(AND('6'!FB44=""),"",'6'!FB44)</f>
        <v/>
      </c>
      <c r="FC40" s="482" t="str">
        <f>IF(AND('6'!FC44=""),"",'6'!FC44)</f>
        <v/>
      </c>
      <c r="FD40" s="482" t="str">
        <f>IF(AND('6'!FD44=""),"",'6'!FD44)</f>
        <v/>
      </c>
      <c r="FE40" s="482" t="str">
        <f>IF(AND('6'!FE44=""),"",'6'!FE44)</f>
        <v/>
      </c>
      <c r="FF40" s="482" t="str">
        <f>IF(AND('6'!FF44=""),"",'6'!FF44)</f>
        <v xml:space="preserve"> </v>
      </c>
      <c r="FG40" s="482" t="str">
        <f>IF(AND('6'!FG44=""),"",'6'!FG44)</f>
        <v/>
      </c>
      <c r="FH40" s="482" t="str">
        <f>IF(AND('6'!FH44=""),"",'6'!FH44)</f>
        <v/>
      </c>
      <c r="FI40" s="482" t="str">
        <f>IF(AND('6'!FI44=""),"",'6'!FI44)</f>
        <v/>
      </c>
      <c r="FJ40" s="482" t="str">
        <f>IF(AND('6'!FJ44=""),"",'6'!FJ44)</f>
        <v/>
      </c>
      <c r="FK40" s="482" t="str">
        <f>IF(AND('6'!FK44=""),"",'6'!FK44)</f>
        <v/>
      </c>
      <c r="FL40" s="482" t="str">
        <f>IF(AND('6'!FL44=""),"",'6'!FL44)</f>
        <v/>
      </c>
      <c r="FM40" s="482" t="str">
        <f>IF(AND('6'!FM44=""),"",'6'!FM44)</f>
        <v xml:space="preserve"> </v>
      </c>
      <c r="FN40" s="482" t="str">
        <f>IF(AND('6'!FN44=""),"",'6'!FN44)</f>
        <v/>
      </c>
      <c r="FO40" s="482" t="str">
        <f>IF(AND('6'!FO44=""),"",'6'!FO44)</f>
        <v/>
      </c>
      <c r="FP40" s="482" t="str">
        <f>IF(AND('6'!FP44=""),"",'6'!FP44)</f>
        <v/>
      </c>
      <c r="FQ40" s="482" t="str">
        <f>IF(AND('6'!FQ44=""),"",'6'!FQ44)</f>
        <v/>
      </c>
      <c r="FR40" s="482" t="str">
        <f>IF(AND('6'!FR44=""),"",'6'!FR44)</f>
        <v/>
      </c>
      <c r="FS40" s="482" t="str">
        <f>IF(AND('6'!FS44=""),"",'6'!FS44)</f>
        <v/>
      </c>
      <c r="FT40" s="482" t="str">
        <f>IF(AND('6'!FT44=""),"",'6'!FT44)</f>
        <v xml:space="preserve"> </v>
      </c>
      <c r="FU40" s="482" t="str">
        <f>IF(AND('6'!FV44=""),"",'6'!FV44)</f>
        <v>-</v>
      </c>
      <c r="FV40" s="482" t="str">
        <f>IF(AND('6'!FW44=""),"",'6'!FW44)</f>
        <v>-</v>
      </c>
      <c r="FW40" s="482" t="str">
        <f>IF(AND('6'!FX44=""),"",'6'!FX44)</f>
        <v>-</v>
      </c>
      <c r="FX40" s="482" t="str">
        <f>IF(AND('6'!FY44=""),"",'6'!FY44)</f>
        <v>-</v>
      </c>
      <c r="FY40" s="482" t="str">
        <f>IF(AND('6'!FZ44=""),"",'6'!FZ44)</f>
        <v>-</v>
      </c>
      <c r="FZ40" s="482" t="str">
        <f>IF(AND('6'!GA44=""),"",'6'!GA44)</f>
        <v>-</v>
      </c>
      <c r="GA40" s="482" t="str">
        <f>IF(AND('6'!GB44=""),"",'6'!GB44)</f>
        <v>-</v>
      </c>
      <c r="GB40" s="482" t="str">
        <f>IF(AND('6'!GC44=""),"",'6'!GC44)</f>
        <v>-</v>
      </c>
      <c r="GC40" s="482" t="str">
        <f>IF(AND('6'!GD44=""),"",'6'!GD44)</f>
        <v>-</v>
      </c>
      <c r="GD40" s="482" t="str">
        <f>IF(AND('6'!GE44=""),"",'6'!GE44)</f>
        <v>-</v>
      </c>
      <c r="GE40" s="482" t="str">
        <f>IF(AND('6'!GF44=""),"",'6'!GF44)</f>
        <v>-</v>
      </c>
      <c r="GF40" s="482" t="str">
        <f>IF(AND('6'!GG44=""),"",'6'!GG44)</f>
        <v>-</v>
      </c>
      <c r="GG40" s="482" t="str">
        <f>IF(AND('6'!GH44=""),"",IF(AND('6'!GH44="-"),"",'6'!GH44))</f>
        <v/>
      </c>
      <c r="GH40" s="50" t="str">
        <f>IF(AND(C40=""),"",VLOOKUP(B40,Register!$A$7:$CL$311,36,FALSE))</f>
        <v/>
      </c>
      <c r="GI40" s="483" t="str">
        <f>IF(AND('6'!GL44=""),"",'6'!GL44)</f>
        <v/>
      </c>
      <c r="GJ40" s="173" t="str">
        <f>IF(AND('6'!FU44=""),"",'6'!FU44)</f>
        <v/>
      </c>
      <c r="GK40" s="173"/>
      <c r="GL40" s="173"/>
    </row>
    <row r="41" spans="1:194" ht="21">
      <c r="A41" s="480">
        <v>33</v>
      </c>
      <c r="B41" s="481" t="str">
        <f>IF(AND('6'!B45=""),"",'6'!B45)</f>
        <v/>
      </c>
      <c r="C41" s="196" t="str">
        <f>IF(AND('6'!C45=""),"",'6'!C45)</f>
        <v/>
      </c>
      <c r="D41" s="196" t="str">
        <f>IF(AND('6'!D45=""),"",'6'!D45)</f>
        <v/>
      </c>
      <c r="E41" s="195" t="str">
        <f>IF(AND('6'!E45=""),"",'6'!E45)</f>
        <v/>
      </c>
      <c r="F41" s="482" t="str">
        <f>IF(AND('6'!F45=""),"",'6'!F45)</f>
        <v/>
      </c>
      <c r="G41" s="482" t="str">
        <f>IF(AND('6'!G45=""),"",'6'!G45)</f>
        <v/>
      </c>
      <c r="H41" s="482" t="str">
        <f>IF(AND('6'!H45=""),"",'6'!H45)</f>
        <v/>
      </c>
      <c r="I41" s="482" t="str">
        <f>IF(AND('6'!I45=""),"",'6'!I45)</f>
        <v/>
      </c>
      <c r="J41" s="482" t="str">
        <f>IF(AND('6'!J45=""),"",'6'!J45)</f>
        <v/>
      </c>
      <c r="K41" s="482" t="str">
        <f>IF(AND('6'!K45=""),"",'6'!K45)</f>
        <v/>
      </c>
      <c r="L41" s="482" t="str">
        <f>IF(AND('6'!L45=""),"",'6'!L45)</f>
        <v/>
      </c>
      <c r="M41" s="482" t="str">
        <f>IF(AND('6'!M45=""),"",'6'!M45)</f>
        <v/>
      </c>
      <c r="N41" s="482" t="str">
        <f>IF(AND('6'!N45=""),"",'6'!N45)</f>
        <v/>
      </c>
      <c r="O41" s="482" t="str">
        <f>IF(AND('6'!O45=""),"",'6'!O45)</f>
        <v/>
      </c>
      <c r="P41" s="482" t="str">
        <f>IF(AND('6'!P45=""),"",'6'!P45)</f>
        <v/>
      </c>
      <c r="Q41" s="482" t="str">
        <f>IF(AND('6'!Q45=""),"",'6'!Q45)</f>
        <v/>
      </c>
      <c r="R41" s="482" t="str">
        <f>IF(AND('6'!R45=""),"",'6'!R45)</f>
        <v/>
      </c>
      <c r="S41" s="482" t="str">
        <f>IF(AND('6'!S45=""),"",'6'!S45)</f>
        <v/>
      </c>
      <c r="T41" s="482" t="str">
        <f>IF(AND('6'!T45=""),"",'6'!T45)</f>
        <v/>
      </c>
      <c r="U41" s="482" t="str">
        <f>IF(AND('6'!U45=""),"",'6'!U45)</f>
        <v/>
      </c>
      <c r="V41" s="482" t="str">
        <f>IF(AND('6'!V45=""),"",'6'!V45)</f>
        <v/>
      </c>
      <c r="W41" s="482" t="str">
        <f>IF(AND('6'!W45=""),"",'6'!W45)</f>
        <v/>
      </c>
      <c r="X41" s="482" t="str">
        <f>IF(AND('6'!X45=""),"",'6'!X45)</f>
        <v/>
      </c>
      <c r="Y41" s="482" t="str">
        <f>IF(AND('6'!Y45=""),"",'6'!Y45)</f>
        <v/>
      </c>
      <c r="Z41" s="482" t="str">
        <f>IF(AND('6'!Z45=""),"",'6'!Z45)</f>
        <v/>
      </c>
      <c r="AA41" s="482" t="str">
        <f>IF(AND('6'!AA45=""),"",'6'!AA45)</f>
        <v/>
      </c>
      <c r="AB41" s="482" t="str">
        <f>IF(AND('6'!AB45=""),"",'6'!AB45)</f>
        <v/>
      </c>
      <c r="AC41" s="482" t="str">
        <f>IF(AND('6'!AC45=""),"",'6'!AC45)</f>
        <v/>
      </c>
      <c r="AD41" s="482" t="str">
        <f>IF(AND('6'!AD45=""),"",'6'!AD45)</f>
        <v/>
      </c>
      <c r="AE41" s="482" t="str">
        <f>IF(AND('6'!AE45=""),"",'6'!AE45)</f>
        <v/>
      </c>
      <c r="AF41" s="482" t="str">
        <f>IF(AND('6'!AF45=""),"",'6'!AF45)</f>
        <v/>
      </c>
      <c r="AG41" s="482" t="str">
        <f>IF(AND('6'!AG45=""),"",'6'!AG45)</f>
        <v/>
      </c>
      <c r="AH41" s="482" t="str">
        <f>IF(AND('6'!AH45=""),"",'6'!AH45)</f>
        <v/>
      </c>
      <c r="AI41" s="482" t="str">
        <f>IF(AND('6'!AI45=""),"",'6'!AI45)</f>
        <v/>
      </c>
      <c r="AJ41" s="482" t="str">
        <f>IF(AND('6'!AJ45=""),"",'6'!AJ45)</f>
        <v/>
      </c>
      <c r="AK41" s="482" t="str">
        <f>IF(AND('6'!AK45=""),"",'6'!AK45)</f>
        <v/>
      </c>
      <c r="AL41" s="482" t="str">
        <f>IF(AND('6'!AL45=""),"",'6'!AL45)</f>
        <v/>
      </c>
      <c r="AM41" s="482" t="str">
        <f>IF(AND('6'!AM45=""),"",'6'!AM45)</f>
        <v/>
      </c>
      <c r="AN41" s="482" t="str">
        <f>IF(AND('6'!AN45=""),"",'6'!AN45)</f>
        <v/>
      </c>
      <c r="AO41" s="482" t="str">
        <f>IF(AND('6'!AO45=""),"",'6'!AO45)</f>
        <v/>
      </c>
      <c r="AP41" s="482" t="str">
        <f>IF(AND('6'!AP45=""),"",'6'!AP45)</f>
        <v/>
      </c>
      <c r="AQ41" s="482" t="str">
        <f>IF(AND('6'!AQ45=""),"",'6'!AQ45)</f>
        <v/>
      </c>
      <c r="AR41" s="482" t="str">
        <f>IF(AND('6'!AR45=""),"",'6'!AR45)</f>
        <v/>
      </c>
      <c r="AS41" s="482" t="str">
        <f>IF(AND('6'!AS45=""),"",'6'!AS45)</f>
        <v/>
      </c>
      <c r="AT41" s="482" t="str">
        <f>IF(AND('6'!AT45=""),"",'6'!AT45)</f>
        <v/>
      </c>
      <c r="AU41" s="482" t="str">
        <f>IF(AND('6'!AU45=""),"",'6'!AU45)</f>
        <v/>
      </c>
      <c r="AV41" s="482" t="str">
        <f>IF(AND('6'!AV45=""),"",'6'!AV45)</f>
        <v/>
      </c>
      <c r="AW41" s="482" t="str">
        <f>IF(AND('6'!AW45=""),"",'6'!AW45)</f>
        <v/>
      </c>
      <c r="AX41" s="482" t="str">
        <f>IF(AND('6'!AX45=""),"",'6'!AX45)</f>
        <v/>
      </c>
      <c r="AY41" s="482" t="str">
        <f>IF(AND('6'!AY45=""),"",'6'!AY45)</f>
        <v/>
      </c>
      <c r="AZ41" s="482" t="str">
        <f>IF(AND('6'!AZ45=""),"",'6'!AZ45)</f>
        <v/>
      </c>
      <c r="BA41" s="482" t="str">
        <f>IF(AND('6'!BA45=""),"",'6'!BA45)</f>
        <v/>
      </c>
      <c r="BB41" s="482" t="str">
        <f>IF(AND('6'!BB45=""),"",'6'!BB45)</f>
        <v/>
      </c>
      <c r="BC41" s="482" t="str">
        <f>IF(AND('6'!BC45=""),"",'6'!BC45)</f>
        <v/>
      </c>
      <c r="BD41" s="482" t="str">
        <f>IF(AND('6'!BD45=""),"",'6'!BD45)</f>
        <v/>
      </c>
      <c r="BE41" s="482" t="str">
        <f>IF(AND('6'!BE45=""),"",'6'!BE45)</f>
        <v/>
      </c>
      <c r="BF41" s="482" t="str">
        <f>IF(AND('6'!BF45=""),"",'6'!BF45)</f>
        <v/>
      </c>
      <c r="BG41" s="482" t="str">
        <f>IF(AND('6'!BG45=""),"",'6'!BG45)</f>
        <v/>
      </c>
      <c r="BH41" s="482" t="str">
        <f>IF(AND('6'!BH45=""),"",'6'!BH45)</f>
        <v/>
      </c>
      <c r="BI41" s="482" t="str">
        <f>IF(AND('6'!BI45=""),"",'6'!BI45)</f>
        <v/>
      </c>
      <c r="BJ41" s="482" t="str">
        <f>IF(AND('6'!BJ45=""),"",'6'!BJ45)</f>
        <v/>
      </c>
      <c r="BK41" s="482" t="str">
        <f>IF(AND('6'!BK45=""),"",'6'!BK45)</f>
        <v/>
      </c>
      <c r="BL41" s="482" t="str">
        <f>IF(AND('6'!BL45=""),"",'6'!BL45)</f>
        <v/>
      </c>
      <c r="BM41" s="482" t="str">
        <f>IF(AND('6'!BM45=""),"",'6'!BM45)</f>
        <v/>
      </c>
      <c r="BN41" s="482" t="str">
        <f>IF(AND('6'!BN45=""),"",'6'!BN45)</f>
        <v/>
      </c>
      <c r="BO41" s="482" t="str">
        <f>IF(AND('6'!BO45=""),"",'6'!BO45)</f>
        <v/>
      </c>
      <c r="BP41" s="482" t="str">
        <f>IF(AND('6'!BP45=""),"",'6'!BP45)</f>
        <v/>
      </c>
      <c r="BQ41" s="482" t="str">
        <f>IF(AND('6'!BQ45=""),"",'6'!BQ45)</f>
        <v/>
      </c>
      <c r="BR41" s="482" t="str">
        <f>IF(AND('6'!BR45=""),"",'6'!BR45)</f>
        <v/>
      </c>
      <c r="BS41" s="482" t="str">
        <f>IF(AND('6'!BS45=""),"",'6'!BS45)</f>
        <v/>
      </c>
      <c r="BT41" s="482" t="str">
        <f>IF(AND('6'!BT45=""),"",'6'!BT45)</f>
        <v/>
      </c>
      <c r="BU41" s="482" t="str">
        <f>IF(AND('6'!BU45=""),"",'6'!BU45)</f>
        <v/>
      </c>
      <c r="BV41" s="482" t="str">
        <f>IF(AND('6'!BV45=""),"",'6'!BV45)</f>
        <v/>
      </c>
      <c r="BW41" s="482" t="str">
        <f>IF(AND('6'!BW45=""),"",'6'!BW45)</f>
        <v/>
      </c>
      <c r="BX41" s="482" t="str">
        <f>IF(AND('6'!BX45=""),"",'6'!BX45)</f>
        <v/>
      </c>
      <c r="BY41" s="482" t="str">
        <f>IF(AND('6'!BY45=""),"",'6'!BY45)</f>
        <v/>
      </c>
      <c r="BZ41" s="482" t="str">
        <f>IF(AND('6'!BZ45=""),"",'6'!BZ45)</f>
        <v/>
      </c>
      <c r="CA41" s="482" t="str">
        <f>IF(AND('6'!CA45=""),"",'6'!CA45)</f>
        <v/>
      </c>
      <c r="CB41" s="482" t="str">
        <f>IF(AND('6'!CB45=""),"",'6'!CB45)</f>
        <v/>
      </c>
      <c r="CC41" s="482" t="str">
        <f>IF(AND('6'!CC45=""),"",'6'!CC45)</f>
        <v/>
      </c>
      <c r="CD41" s="482" t="str">
        <f>IF(AND('6'!CD45=""),"",'6'!CD45)</f>
        <v/>
      </c>
      <c r="CE41" s="482" t="str">
        <f>IF(AND('6'!CE45=""),"",'6'!CE45)</f>
        <v/>
      </c>
      <c r="CF41" s="482" t="str">
        <f>IF(AND('6'!CF45=""),"",'6'!CF45)</f>
        <v/>
      </c>
      <c r="CG41" s="482" t="str">
        <f>IF(AND('6'!CG45=""),"",'6'!CG45)</f>
        <v/>
      </c>
      <c r="CH41" s="482" t="str">
        <f>IF(AND('6'!CH45=""),"",'6'!CH45)</f>
        <v/>
      </c>
      <c r="CI41" s="482" t="str">
        <f>IF(AND('6'!CI45=""),"",'6'!CI45)</f>
        <v/>
      </c>
      <c r="CJ41" s="482" t="str">
        <f>IF(AND('6'!CJ45=""),"",'6'!CJ45)</f>
        <v/>
      </c>
      <c r="CK41" s="482" t="str">
        <f>IF(AND('6'!CK45=""),"",'6'!CK45)</f>
        <v/>
      </c>
      <c r="CL41" s="482" t="str">
        <f>IF(AND('6'!CL45=""),"",'6'!CL45)</f>
        <v/>
      </c>
      <c r="CM41" s="482" t="str">
        <f>IF(AND('6'!CM45=""),"",'6'!CM45)</f>
        <v/>
      </c>
      <c r="CN41" s="482" t="str">
        <f>IF(AND('6'!CN45=""),"",'6'!CN45)</f>
        <v/>
      </c>
      <c r="CO41" s="482" t="str">
        <f>IF(AND('6'!CO45=""),"",'6'!CO45)</f>
        <v/>
      </c>
      <c r="CP41" s="482" t="str">
        <f>IF(AND('6'!CP45=""),"",'6'!CP45)</f>
        <v/>
      </c>
      <c r="CQ41" s="482" t="str">
        <f>IF(AND('6'!CQ45=""),"",'6'!CQ45)</f>
        <v/>
      </c>
      <c r="CR41" s="482" t="str">
        <f>IF(AND('6'!CR45=""),"",'6'!CR45)</f>
        <v/>
      </c>
      <c r="CS41" s="482" t="str">
        <f>IF(AND('6'!CS45=""),"",'6'!CS45)</f>
        <v/>
      </c>
      <c r="CT41" s="482" t="str">
        <f>IF(AND('6'!CT45=""),"",'6'!CT45)</f>
        <v/>
      </c>
      <c r="CU41" s="482" t="str">
        <f>IF(AND('6'!CU45=""),"",'6'!CU45)</f>
        <v/>
      </c>
      <c r="CV41" s="482" t="str">
        <f>IF(AND('6'!CV45=""),"",'6'!CV45)</f>
        <v/>
      </c>
      <c r="CW41" s="482" t="str">
        <f>IF(AND('6'!CW45=""),"",'6'!CW45)</f>
        <v/>
      </c>
      <c r="CX41" s="482" t="str">
        <f>IF(AND('6'!CX45=""),"",'6'!CX45)</f>
        <v/>
      </c>
      <c r="CY41" s="482" t="str">
        <f>IF(AND('6'!CY45=""),"",'6'!CY45)</f>
        <v/>
      </c>
      <c r="CZ41" s="482" t="str">
        <f>IF(AND('6'!CZ45=""),"",'6'!CZ45)</f>
        <v/>
      </c>
      <c r="DA41" s="482" t="str">
        <f>IF(AND('6'!DA45=""),"",'6'!DA45)</f>
        <v/>
      </c>
      <c r="DB41" s="482" t="str">
        <f>IF(AND('6'!DB45=""),"",'6'!DB45)</f>
        <v/>
      </c>
      <c r="DC41" s="482" t="str">
        <f>IF(AND('6'!DC45=""),"",'6'!DC45)</f>
        <v/>
      </c>
      <c r="DD41" s="482" t="str">
        <f>IF(AND('6'!DD45=""),"",'6'!DD45)</f>
        <v/>
      </c>
      <c r="DE41" s="482" t="str">
        <f>IF(AND('6'!DE45=""),"",'6'!DE45)</f>
        <v/>
      </c>
      <c r="DF41" s="482" t="str">
        <f>IF(AND('6'!DF45=""),"",'6'!DF45)</f>
        <v/>
      </c>
      <c r="DG41" s="482" t="str">
        <f>IF(AND('6'!DG45=""),"",'6'!DG45)</f>
        <v/>
      </c>
      <c r="DH41" s="482" t="str">
        <f>IF(AND('6'!DH45=""),"",'6'!DH45)</f>
        <v/>
      </c>
      <c r="DI41" s="482" t="str">
        <f>IF(AND('6'!DI45=""),"",'6'!DI45)</f>
        <v/>
      </c>
      <c r="DJ41" s="482" t="str">
        <f>IF(AND('6'!DJ45=""),"",'6'!DJ45)</f>
        <v/>
      </c>
      <c r="DK41" s="482" t="str">
        <f>IF(AND('6'!DK45=""),"",'6'!DK45)</f>
        <v/>
      </c>
      <c r="DL41" s="482" t="str">
        <f>IF(AND('6'!DL45=""),"",'6'!DL45)</f>
        <v/>
      </c>
      <c r="DM41" s="482" t="str">
        <f>IF(AND('6'!DM45=""),"",'6'!DM45)</f>
        <v/>
      </c>
      <c r="DN41" s="482" t="str">
        <f>IF(AND('6'!DN45=""),"",'6'!DN45)</f>
        <v/>
      </c>
      <c r="DO41" s="482" t="str">
        <f>IF(AND('6'!DO45=""),"",'6'!DO45)</f>
        <v/>
      </c>
      <c r="DP41" s="482" t="str">
        <f>IF(AND('6'!DP45=""),"",'6'!DP45)</f>
        <v/>
      </c>
      <c r="DQ41" s="482" t="str">
        <f>IF(AND('6'!DQ45=""),"",'6'!DQ45)</f>
        <v/>
      </c>
      <c r="DR41" s="482" t="str">
        <f>IF(AND('6'!DR45=""),"",'6'!DR45)</f>
        <v/>
      </c>
      <c r="DS41" s="482" t="str">
        <f>IF(AND('6'!DS45=""),"",'6'!DS45)</f>
        <v/>
      </c>
      <c r="DT41" s="482" t="str">
        <f>IF(AND('6'!DT45=""),"",'6'!DT45)</f>
        <v/>
      </c>
      <c r="DU41" s="482" t="str">
        <f>IF(AND('6'!DU45=""),"",'6'!DU45)</f>
        <v/>
      </c>
      <c r="DV41" s="482" t="str">
        <f>IF(AND('6'!DV45=""),"",'6'!DV45)</f>
        <v/>
      </c>
      <c r="DW41" s="482" t="str">
        <f>IF(AND('6'!DW45=""),"",'6'!DW45)</f>
        <v/>
      </c>
      <c r="DX41" s="482" t="str">
        <f>IF(AND('6'!DX45=""),"",'6'!DX45)</f>
        <v/>
      </c>
      <c r="DY41" s="482" t="str">
        <f>IF(AND('6'!DY45=""),"",'6'!DY45)</f>
        <v/>
      </c>
      <c r="DZ41" s="482" t="str">
        <f>IF(AND('6'!DZ45=""),"",'6'!DZ45)</f>
        <v/>
      </c>
      <c r="EA41" s="482" t="str">
        <f>IF(AND('6'!EA45=""),"",'6'!EA45)</f>
        <v/>
      </c>
      <c r="EB41" s="482" t="str">
        <f>IF(AND('6'!EB45=""),"",'6'!EB45)</f>
        <v/>
      </c>
      <c r="EC41" s="482" t="str">
        <f>IF(AND('6'!EC45=""),"",'6'!EC45)</f>
        <v/>
      </c>
      <c r="ED41" s="482" t="str">
        <f>IF(AND('6'!ED45=""),"",'6'!ED45)</f>
        <v/>
      </c>
      <c r="EE41" s="482" t="str">
        <f>IF(AND('6'!EE45=""),"",'6'!EE45)</f>
        <v/>
      </c>
      <c r="EF41" s="482" t="str">
        <f>IF(AND('6'!EF45=""),"",'6'!EF45)</f>
        <v/>
      </c>
      <c r="EG41" s="482" t="str">
        <f>IF(AND('6'!EG45=""),"",'6'!EG45)</f>
        <v/>
      </c>
      <c r="EH41" s="482" t="str">
        <f>IF(AND('6'!EH45=""),"",'6'!EH45)</f>
        <v/>
      </c>
      <c r="EI41" s="482" t="str">
        <f>IF(AND('6'!EI45=""),"",'6'!EI45)</f>
        <v/>
      </c>
      <c r="EJ41" s="482" t="str">
        <f>IF(AND('6'!EJ45=""),"",'6'!EJ45)</f>
        <v/>
      </c>
      <c r="EK41" s="482" t="str">
        <f>IF(AND('6'!EK45=""),"",'6'!EK45)</f>
        <v/>
      </c>
      <c r="EL41" s="482" t="str">
        <f>IF(AND('6'!EL45=""),"",'6'!EL45)</f>
        <v/>
      </c>
      <c r="EM41" s="482" t="str">
        <f>IF(AND('6'!EM45=""),"",'6'!EM45)</f>
        <v/>
      </c>
      <c r="EN41" s="482" t="str">
        <f>IF(AND('6'!EN45=""),"",'6'!EN45)</f>
        <v/>
      </c>
      <c r="EO41" s="482" t="str">
        <f>IF(AND('6'!EO45=""),"",'6'!EO45)</f>
        <v/>
      </c>
      <c r="EP41" s="482" t="str">
        <f>IF(AND('6'!EP45=""),"",'6'!EP45)</f>
        <v/>
      </c>
      <c r="EQ41" s="482" t="str">
        <f>IF(AND('6'!EQ45=""),"",'6'!EQ45)</f>
        <v/>
      </c>
      <c r="ER41" s="482" t="str">
        <f>IF(AND('6'!ER45=""),"",'6'!ER45)</f>
        <v/>
      </c>
      <c r="ES41" s="482" t="str">
        <f>IF(AND('6'!ES45=""),"",'6'!ES45)</f>
        <v/>
      </c>
      <c r="ET41" s="482" t="str">
        <f>IF(AND('6'!ET45=""),"",'6'!ET45)</f>
        <v/>
      </c>
      <c r="EU41" s="482" t="str">
        <f>IF(AND('6'!EU45=""),"",'6'!EU45)</f>
        <v/>
      </c>
      <c r="EV41" s="482" t="str">
        <f>IF(AND('6'!EV45=""),"",'6'!EV45)</f>
        <v/>
      </c>
      <c r="EW41" s="482" t="str">
        <f>IF(AND('6'!EW45=""),"",'6'!EW45)</f>
        <v/>
      </c>
      <c r="EX41" s="482" t="str">
        <f>IF(AND('6'!EX45=""),"",'6'!EX45)</f>
        <v/>
      </c>
      <c r="EY41" s="482" t="str">
        <f>IF(AND('6'!EY45=""),"",'6'!EY45)</f>
        <v/>
      </c>
      <c r="EZ41" s="482" t="str">
        <f>IF(AND('6'!EZ45=""),"",'6'!EZ45)</f>
        <v/>
      </c>
      <c r="FA41" s="482" t="str">
        <f>IF(AND('6'!FA45=""),"",'6'!FA45)</f>
        <v/>
      </c>
      <c r="FB41" s="482" t="str">
        <f>IF(AND('6'!FB45=""),"",'6'!FB45)</f>
        <v/>
      </c>
      <c r="FC41" s="482" t="str">
        <f>IF(AND('6'!FC45=""),"",'6'!FC45)</f>
        <v/>
      </c>
      <c r="FD41" s="482" t="str">
        <f>IF(AND('6'!FD45=""),"",'6'!FD45)</f>
        <v/>
      </c>
      <c r="FE41" s="482" t="str">
        <f>IF(AND('6'!FE45=""),"",'6'!FE45)</f>
        <v/>
      </c>
      <c r="FF41" s="482" t="str">
        <f>IF(AND('6'!FF45=""),"",'6'!FF45)</f>
        <v xml:space="preserve"> </v>
      </c>
      <c r="FG41" s="482" t="str">
        <f>IF(AND('6'!FG45=""),"",'6'!FG45)</f>
        <v/>
      </c>
      <c r="FH41" s="482" t="str">
        <f>IF(AND('6'!FH45=""),"",'6'!FH45)</f>
        <v/>
      </c>
      <c r="FI41" s="482" t="str">
        <f>IF(AND('6'!FI45=""),"",'6'!FI45)</f>
        <v/>
      </c>
      <c r="FJ41" s="482" t="str">
        <f>IF(AND('6'!FJ45=""),"",'6'!FJ45)</f>
        <v/>
      </c>
      <c r="FK41" s="482" t="str">
        <f>IF(AND('6'!FK45=""),"",'6'!FK45)</f>
        <v/>
      </c>
      <c r="FL41" s="482" t="str">
        <f>IF(AND('6'!FL45=""),"",'6'!FL45)</f>
        <v/>
      </c>
      <c r="FM41" s="482" t="str">
        <f>IF(AND('6'!FM45=""),"",'6'!FM45)</f>
        <v xml:space="preserve"> </v>
      </c>
      <c r="FN41" s="482" t="str">
        <f>IF(AND('6'!FN45=""),"",'6'!FN45)</f>
        <v/>
      </c>
      <c r="FO41" s="482" t="str">
        <f>IF(AND('6'!FO45=""),"",'6'!FO45)</f>
        <v/>
      </c>
      <c r="FP41" s="482" t="str">
        <f>IF(AND('6'!FP45=""),"",'6'!FP45)</f>
        <v/>
      </c>
      <c r="FQ41" s="482" t="str">
        <f>IF(AND('6'!FQ45=""),"",'6'!FQ45)</f>
        <v/>
      </c>
      <c r="FR41" s="482" t="str">
        <f>IF(AND('6'!FR45=""),"",'6'!FR45)</f>
        <v/>
      </c>
      <c r="FS41" s="482" t="str">
        <f>IF(AND('6'!FS45=""),"",'6'!FS45)</f>
        <v/>
      </c>
      <c r="FT41" s="482" t="str">
        <f>IF(AND('6'!FT45=""),"",'6'!FT45)</f>
        <v xml:space="preserve"> </v>
      </c>
      <c r="FU41" s="482" t="str">
        <f>IF(AND('6'!FV45=""),"",'6'!FV45)</f>
        <v>-</v>
      </c>
      <c r="FV41" s="482" t="str">
        <f>IF(AND('6'!FW45=""),"",'6'!FW45)</f>
        <v>-</v>
      </c>
      <c r="FW41" s="482" t="str">
        <f>IF(AND('6'!FX45=""),"",'6'!FX45)</f>
        <v>-</v>
      </c>
      <c r="FX41" s="482" t="str">
        <f>IF(AND('6'!FY45=""),"",'6'!FY45)</f>
        <v>-</v>
      </c>
      <c r="FY41" s="482" t="str">
        <f>IF(AND('6'!FZ45=""),"",'6'!FZ45)</f>
        <v>-</v>
      </c>
      <c r="FZ41" s="482" t="str">
        <f>IF(AND('6'!GA45=""),"",'6'!GA45)</f>
        <v>-</v>
      </c>
      <c r="GA41" s="482" t="str">
        <f>IF(AND('6'!GB45=""),"",'6'!GB45)</f>
        <v>-</v>
      </c>
      <c r="GB41" s="482" t="str">
        <f>IF(AND('6'!GC45=""),"",'6'!GC45)</f>
        <v>-</v>
      </c>
      <c r="GC41" s="482" t="str">
        <f>IF(AND('6'!GD45=""),"",'6'!GD45)</f>
        <v>-</v>
      </c>
      <c r="GD41" s="482" t="str">
        <f>IF(AND('6'!GE45=""),"",'6'!GE45)</f>
        <v>-</v>
      </c>
      <c r="GE41" s="482" t="str">
        <f>IF(AND('6'!GF45=""),"",'6'!GF45)</f>
        <v>-</v>
      </c>
      <c r="GF41" s="482" t="str">
        <f>IF(AND('6'!GG45=""),"",'6'!GG45)</f>
        <v>-</v>
      </c>
      <c r="GG41" s="482" t="str">
        <f>IF(AND('6'!GH45=""),"",IF(AND('6'!GH45="-"),"",'6'!GH45))</f>
        <v/>
      </c>
      <c r="GH41" s="50" t="str">
        <f>IF(AND(C41=""),"",VLOOKUP(B41,Register!$A$7:$CL$311,36,FALSE))</f>
        <v/>
      </c>
      <c r="GI41" s="483" t="str">
        <f>IF(AND('6'!GL45=""),"",'6'!GL45)</f>
        <v/>
      </c>
      <c r="GJ41" s="173" t="str">
        <f>IF(AND('6'!FU45=""),"",'6'!FU45)</f>
        <v/>
      </c>
      <c r="GK41" s="173"/>
      <c r="GL41" s="173"/>
    </row>
    <row r="42" spans="1:194" ht="21">
      <c r="A42" s="480">
        <v>34</v>
      </c>
      <c r="B42" s="481" t="str">
        <f>IF(AND('6'!B46=""),"",'6'!B46)</f>
        <v/>
      </c>
      <c r="C42" s="196" t="str">
        <f>IF(AND('6'!C46=""),"",'6'!C46)</f>
        <v/>
      </c>
      <c r="D42" s="196" t="str">
        <f>IF(AND('6'!D46=""),"",'6'!D46)</f>
        <v/>
      </c>
      <c r="E42" s="195" t="str">
        <f>IF(AND('6'!E46=""),"",'6'!E46)</f>
        <v/>
      </c>
      <c r="F42" s="482" t="str">
        <f>IF(AND('6'!F46=""),"",'6'!F46)</f>
        <v/>
      </c>
      <c r="G42" s="482" t="str">
        <f>IF(AND('6'!G46=""),"",'6'!G46)</f>
        <v/>
      </c>
      <c r="H42" s="482" t="str">
        <f>IF(AND('6'!H46=""),"",'6'!H46)</f>
        <v/>
      </c>
      <c r="I42" s="482" t="str">
        <f>IF(AND('6'!I46=""),"",'6'!I46)</f>
        <v/>
      </c>
      <c r="J42" s="482" t="str">
        <f>IF(AND('6'!J46=""),"",'6'!J46)</f>
        <v/>
      </c>
      <c r="K42" s="482" t="str">
        <f>IF(AND('6'!K46=""),"",'6'!K46)</f>
        <v/>
      </c>
      <c r="L42" s="482" t="str">
        <f>IF(AND('6'!L46=""),"",'6'!L46)</f>
        <v/>
      </c>
      <c r="M42" s="482" t="str">
        <f>IF(AND('6'!M46=""),"",'6'!M46)</f>
        <v/>
      </c>
      <c r="N42" s="482" t="str">
        <f>IF(AND('6'!N46=""),"",'6'!N46)</f>
        <v/>
      </c>
      <c r="O42" s="482" t="str">
        <f>IF(AND('6'!O46=""),"",'6'!O46)</f>
        <v/>
      </c>
      <c r="P42" s="482" t="str">
        <f>IF(AND('6'!P46=""),"",'6'!P46)</f>
        <v/>
      </c>
      <c r="Q42" s="482" t="str">
        <f>IF(AND('6'!Q46=""),"",'6'!Q46)</f>
        <v/>
      </c>
      <c r="R42" s="482" t="str">
        <f>IF(AND('6'!R46=""),"",'6'!R46)</f>
        <v/>
      </c>
      <c r="S42" s="482" t="str">
        <f>IF(AND('6'!S46=""),"",'6'!S46)</f>
        <v/>
      </c>
      <c r="T42" s="482" t="str">
        <f>IF(AND('6'!T46=""),"",'6'!T46)</f>
        <v/>
      </c>
      <c r="U42" s="482" t="str">
        <f>IF(AND('6'!U46=""),"",'6'!U46)</f>
        <v/>
      </c>
      <c r="V42" s="482" t="str">
        <f>IF(AND('6'!V46=""),"",'6'!V46)</f>
        <v/>
      </c>
      <c r="W42" s="482" t="str">
        <f>IF(AND('6'!W46=""),"",'6'!W46)</f>
        <v/>
      </c>
      <c r="X42" s="482" t="str">
        <f>IF(AND('6'!X46=""),"",'6'!X46)</f>
        <v/>
      </c>
      <c r="Y42" s="482" t="str">
        <f>IF(AND('6'!Y46=""),"",'6'!Y46)</f>
        <v/>
      </c>
      <c r="Z42" s="482" t="str">
        <f>IF(AND('6'!Z46=""),"",'6'!Z46)</f>
        <v/>
      </c>
      <c r="AA42" s="482" t="str">
        <f>IF(AND('6'!AA46=""),"",'6'!AA46)</f>
        <v/>
      </c>
      <c r="AB42" s="482" t="str">
        <f>IF(AND('6'!AB46=""),"",'6'!AB46)</f>
        <v/>
      </c>
      <c r="AC42" s="482" t="str">
        <f>IF(AND('6'!AC46=""),"",'6'!AC46)</f>
        <v/>
      </c>
      <c r="AD42" s="482" t="str">
        <f>IF(AND('6'!AD46=""),"",'6'!AD46)</f>
        <v/>
      </c>
      <c r="AE42" s="482" t="str">
        <f>IF(AND('6'!AE46=""),"",'6'!AE46)</f>
        <v/>
      </c>
      <c r="AF42" s="482" t="str">
        <f>IF(AND('6'!AF46=""),"",'6'!AF46)</f>
        <v/>
      </c>
      <c r="AG42" s="482" t="str">
        <f>IF(AND('6'!AG46=""),"",'6'!AG46)</f>
        <v/>
      </c>
      <c r="AH42" s="482" t="str">
        <f>IF(AND('6'!AH46=""),"",'6'!AH46)</f>
        <v/>
      </c>
      <c r="AI42" s="482" t="str">
        <f>IF(AND('6'!AI46=""),"",'6'!AI46)</f>
        <v/>
      </c>
      <c r="AJ42" s="482" t="str">
        <f>IF(AND('6'!AJ46=""),"",'6'!AJ46)</f>
        <v/>
      </c>
      <c r="AK42" s="482" t="str">
        <f>IF(AND('6'!AK46=""),"",'6'!AK46)</f>
        <v/>
      </c>
      <c r="AL42" s="482" t="str">
        <f>IF(AND('6'!AL46=""),"",'6'!AL46)</f>
        <v/>
      </c>
      <c r="AM42" s="482" t="str">
        <f>IF(AND('6'!AM46=""),"",'6'!AM46)</f>
        <v/>
      </c>
      <c r="AN42" s="482" t="str">
        <f>IF(AND('6'!AN46=""),"",'6'!AN46)</f>
        <v/>
      </c>
      <c r="AO42" s="482" t="str">
        <f>IF(AND('6'!AO46=""),"",'6'!AO46)</f>
        <v/>
      </c>
      <c r="AP42" s="482" t="str">
        <f>IF(AND('6'!AP46=""),"",'6'!AP46)</f>
        <v/>
      </c>
      <c r="AQ42" s="482" t="str">
        <f>IF(AND('6'!AQ46=""),"",'6'!AQ46)</f>
        <v/>
      </c>
      <c r="AR42" s="482" t="str">
        <f>IF(AND('6'!AR46=""),"",'6'!AR46)</f>
        <v/>
      </c>
      <c r="AS42" s="482" t="str">
        <f>IF(AND('6'!AS46=""),"",'6'!AS46)</f>
        <v/>
      </c>
      <c r="AT42" s="482" t="str">
        <f>IF(AND('6'!AT46=""),"",'6'!AT46)</f>
        <v/>
      </c>
      <c r="AU42" s="482" t="str">
        <f>IF(AND('6'!AU46=""),"",'6'!AU46)</f>
        <v/>
      </c>
      <c r="AV42" s="482" t="str">
        <f>IF(AND('6'!AV46=""),"",'6'!AV46)</f>
        <v/>
      </c>
      <c r="AW42" s="482" t="str">
        <f>IF(AND('6'!AW46=""),"",'6'!AW46)</f>
        <v/>
      </c>
      <c r="AX42" s="482" t="str">
        <f>IF(AND('6'!AX46=""),"",'6'!AX46)</f>
        <v/>
      </c>
      <c r="AY42" s="482" t="str">
        <f>IF(AND('6'!AY46=""),"",'6'!AY46)</f>
        <v/>
      </c>
      <c r="AZ42" s="482" t="str">
        <f>IF(AND('6'!AZ46=""),"",'6'!AZ46)</f>
        <v/>
      </c>
      <c r="BA42" s="482" t="str">
        <f>IF(AND('6'!BA46=""),"",'6'!BA46)</f>
        <v/>
      </c>
      <c r="BB42" s="482" t="str">
        <f>IF(AND('6'!BB46=""),"",'6'!BB46)</f>
        <v/>
      </c>
      <c r="BC42" s="482" t="str">
        <f>IF(AND('6'!BC46=""),"",'6'!BC46)</f>
        <v/>
      </c>
      <c r="BD42" s="482" t="str">
        <f>IF(AND('6'!BD46=""),"",'6'!BD46)</f>
        <v/>
      </c>
      <c r="BE42" s="482" t="str">
        <f>IF(AND('6'!BE46=""),"",'6'!BE46)</f>
        <v/>
      </c>
      <c r="BF42" s="482" t="str">
        <f>IF(AND('6'!BF46=""),"",'6'!BF46)</f>
        <v/>
      </c>
      <c r="BG42" s="482" t="str">
        <f>IF(AND('6'!BG46=""),"",'6'!BG46)</f>
        <v/>
      </c>
      <c r="BH42" s="482" t="str">
        <f>IF(AND('6'!BH46=""),"",'6'!BH46)</f>
        <v/>
      </c>
      <c r="BI42" s="482" t="str">
        <f>IF(AND('6'!BI46=""),"",'6'!BI46)</f>
        <v/>
      </c>
      <c r="BJ42" s="482" t="str">
        <f>IF(AND('6'!BJ46=""),"",'6'!BJ46)</f>
        <v/>
      </c>
      <c r="BK42" s="482" t="str">
        <f>IF(AND('6'!BK46=""),"",'6'!BK46)</f>
        <v/>
      </c>
      <c r="BL42" s="482" t="str">
        <f>IF(AND('6'!BL46=""),"",'6'!BL46)</f>
        <v/>
      </c>
      <c r="BM42" s="482" t="str">
        <f>IF(AND('6'!BM46=""),"",'6'!BM46)</f>
        <v/>
      </c>
      <c r="BN42" s="482" t="str">
        <f>IF(AND('6'!BN46=""),"",'6'!BN46)</f>
        <v/>
      </c>
      <c r="BO42" s="482" t="str">
        <f>IF(AND('6'!BO46=""),"",'6'!BO46)</f>
        <v/>
      </c>
      <c r="BP42" s="482" t="str">
        <f>IF(AND('6'!BP46=""),"",'6'!BP46)</f>
        <v/>
      </c>
      <c r="BQ42" s="482" t="str">
        <f>IF(AND('6'!BQ46=""),"",'6'!BQ46)</f>
        <v/>
      </c>
      <c r="BR42" s="482" t="str">
        <f>IF(AND('6'!BR46=""),"",'6'!BR46)</f>
        <v/>
      </c>
      <c r="BS42" s="482" t="str">
        <f>IF(AND('6'!BS46=""),"",'6'!BS46)</f>
        <v/>
      </c>
      <c r="BT42" s="482" t="str">
        <f>IF(AND('6'!BT46=""),"",'6'!BT46)</f>
        <v/>
      </c>
      <c r="BU42" s="482" t="str">
        <f>IF(AND('6'!BU46=""),"",'6'!BU46)</f>
        <v/>
      </c>
      <c r="BV42" s="482" t="str">
        <f>IF(AND('6'!BV46=""),"",'6'!BV46)</f>
        <v/>
      </c>
      <c r="BW42" s="482" t="str">
        <f>IF(AND('6'!BW46=""),"",'6'!BW46)</f>
        <v/>
      </c>
      <c r="BX42" s="482" t="str">
        <f>IF(AND('6'!BX46=""),"",'6'!BX46)</f>
        <v/>
      </c>
      <c r="BY42" s="482" t="str">
        <f>IF(AND('6'!BY46=""),"",'6'!BY46)</f>
        <v/>
      </c>
      <c r="BZ42" s="482" t="str">
        <f>IF(AND('6'!BZ46=""),"",'6'!BZ46)</f>
        <v/>
      </c>
      <c r="CA42" s="482" t="str">
        <f>IF(AND('6'!CA46=""),"",'6'!CA46)</f>
        <v/>
      </c>
      <c r="CB42" s="482" t="str">
        <f>IF(AND('6'!CB46=""),"",'6'!CB46)</f>
        <v/>
      </c>
      <c r="CC42" s="482" t="str">
        <f>IF(AND('6'!CC46=""),"",'6'!CC46)</f>
        <v/>
      </c>
      <c r="CD42" s="482" t="str">
        <f>IF(AND('6'!CD46=""),"",'6'!CD46)</f>
        <v/>
      </c>
      <c r="CE42" s="482" t="str">
        <f>IF(AND('6'!CE46=""),"",'6'!CE46)</f>
        <v/>
      </c>
      <c r="CF42" s="482" t="str">
        <f>IF(AND('6'!CF46=""),"",'6'!CF46)</f>
        <v/>
      </c>
      <c r="CG42" s="482" t="str">
        <f>IF(AND('6'!CG46=""),"",'6'!CG46)</f>
        <v/>
      </c>
      <c r="CH42" s="482" t="str">
        <f>IF(AND('6'!CH46=""),"",'6'!CH46)</f>
        <v/>
      </c>
      <c r="CI42" s="482" t="str">
        <f>IF(AND('6'!CI46=""),"",'6'!CI46)</f>
        <v/>
      </c>
      <c r="CJ42" s="482" t="str">
        <f>IF(AND('6'!CJ46=""),"",'6'!CJ46)</f>
        <v/>
      </c>
      <c r="CK42" s="482" t="str">
        <f>IF(AND('6'!CK46=""),"",'6'!CK46)</f>
        <v/>
      </c>
      <c r="CL42" s="482" t="str">
        <f>IF(AND('6'!CL46=""),"",'6'!CL46)</f>
        <v/>
      </c>
      <c r="CM42" s="482" t="str">
        <f>IF(AND('6'!CM46=""),"",'6'!CM46)</f>
        <v/>
      </c>
      <c r="CN42" s="482" t="str">
        <f>IF(AND('6'!CN46=""),"",'6'!CN46)</f>
        <v/>
      </c>
      <c r="CO42" s="482" t="str">
        <f>IF(AND('6'!CO46=""),"",'6'!CO46)</f>
        <v/>
      </c>
      <c r="CP42" s="482" t="str">
        <f>IF(AND('6'!CP46=""),"",'6'!CP46)</f>
        <v/>
      </c>
      <c r="CQ42" s="482" t="str">
        <f>IF(AND('6'!CQ46=""),"",'6'!CQ46)</f>
        <v/>
      </c>
      <c r="CR42" s="482" t="str">
        <f>IF(AND('6'!CR46=""),"",'6'!CR46)</f>
        <v/>
      </c>
      <c r="CS42" s="482" t="str">
        <f>IF(AND('6'!CS46=""),"",'6'!CS46)</f>
        <v/>
      </c>
      <c r="CT42" s="482" t="str">
        <f>IF(AND('6'!CT46=""),"",'6'!CT46)</f>
        <v/>
      </c>
      <c r="CU42" s="482" t="str">
        <f>IF(AND('6'!CU46=""),"",'6'!CU46)</f>
        <v/>
      </c>
      <c r="CV42" s="482" t="str">
        <f>IF(AND('6'!CV46=""),"",'6'!CV46)</f>
        <v/>
      </c>
      <c r="CW42" s="482" t="str">
        <f>IF(AND('6'!CW46=""),"",'6'!CW46)</f>
        <v/>
      </c>
      <c r="CX42" s="482" t="str">
        <f>IF(AND('6'!CX46=""),"",'6'!CX46)</f>
        <v/>
      </c>
      <c r="CY42" s="482" t="str">
        <f>IF(AND('6'!CY46=""),"",'6'!CY46)</f>
        <v/>
      </c>
      <c r="CZ42" s="482" t="str">
        <f>IF(AND('6'!CZ46=""),"",'6'!CZ46)</f>
        <v/>
      </c>
      <c r="DA42" s="482" t="str">
        <f>IF(AND('6'!DA46=""),"",'6'!DA46)</f>
        <v/>
      </c>
      <c r="DB42" s="482" t="str">
        <f>IF(AND('6'!DB46=""),"",'6'!DB46)</f>
        <v/>
      </c>
      <c r="DC42" s="482" t="str">
        <f>IF(AND('6'!DC46=""),"",'6'!DC46)</f>
        <v/>
      </c>
      <c r="DD42" s="482" t="str">
        <f>IF(AND('6'!DD46=""),"",'6'!DD46)</f>
        <v/>
      </c>
      <c r="DE42" s="482" t="str">
        <f>IF(AND('6'!DE46=""),"",'6'!DE46)</f>
        <v/>
      </c>
      <c r="DF42" s="482" t="str">
        <f>IF(AND('6'!DF46=""),"",'6'!DF46)</f>
        <v/>
      </c>
      <c r="DG42" s="482" t="str">
        <f>IF(AND('6'!DG46=""),"",'6'!DG46)</f>
        <v/>
      </c>
      <c r="DH42" s="482" t="str">
        <f>IF(AND('6'!DH46=""),"",'6'!DH46)</f>
        <v/>
      </c>
      <c r="DI42" s="482" t="str">
        <f>IF(AND('6'!DI46=""),"",'6'!DI46)</f>
        <v/>
      </c>
      <c r="DJ42" s="482" t="str">
        <f>IF(AND('6'!DJ46=""),"",'6'!DJ46)</f>
        <v/>
      </c>
      <c r="DK42" s="482" t="str">
        <f>IF(AND('6'!DK46=""),"",'6'!DK46)</f>
        <v/>
      </c>
      <c r="DL42" s="482" t="str">
        <f>IF(AND('6'!DL46=""),"",'6'!DL46)</f>
        <v/>
      </c>
      <c r="DM42" s="482" t="str">
        <f>IF(AND('6'!DM46=""),"",'6'!DM46)</f>
        <v/>
      </c>
      <c r="DN42" s="482" t="str">
        <f>IF(AND('6'!DN46=""),"",'6'!DN46)</f>
        <v/>
      </c>
      <c r="DO42" s="482" t="str">
        <f>IF(AND('6'!DO46=""),"",'6'!DO46)</f>
        <v/>
      </c>
      <c r="DP42" s="482" t="str">
        <f>IF(AND('6'!DP46=""),"",'6'!DP46)</f>
        <v/>
      </c>
      <c r="DQ42" s="482" t="str">
        <f>IF(AND('6'!DQ46=""),"",'6'!DQ46)</f>
        <v/>
      </c>
      <c r="DR42" s="482" t="str">
        <f>IF(AND('6'!DR46=""),"",'6'!DR46)</f>
        <v/>
      </c>
      <c r="DS42" s="482" t="str">
        <f>IF(AND('6'!DS46=""),"",'6'!DS46)</f>
        <v/>
      </c>
      <c r="DT42" s="482" t="str">
        <f>IF(AND('6'!DT46=""),"",'6'!DT46)</f>
        <v/>
      </c>
      <c r="DU42" s="482" t="str">
        <f>IF(AND('6'!DU46=""),"",'6'!DU46)</f>
        <v/>
      </c>
      <c r="DV42" s="482" t="str">
        <f>IF(AND('6'!DV46=""),"",'6'!DV46)</f>
        <v/>
      </c>
      <c r="DW42" s="482" t="str">
        <f>IF(AND('6'!DW46=""),"",'6'!DW46)</f>
        <v/>
      </c>
      <c r="DX42" s="482" t="str">
        <f>IF(AND('6'!DX46=""),"",'6'!DX46)</f>
        <v/>
      </c>
      <c r="DY42" s="482" t="str">
        <f>IF(AND('6'!DY46=""),"",'6'!DY46)</f>
        <v/>
      </c>
      <c r="DZ42" s="482" t="str">
        <f>IF(AND('6'!DZ46=""),"",'6'!DZ46)</f>
        <v/>
      </c>
      <c r="EA42" s="482" t="str">
        <f>IF(AND('6'!EA46=""),"",'6'!EA46)</f>
        <v/>
      </c>
      <c r="EB42" s="482" t="str">
        <f>IF(AND('6'!EB46=""),"",'6'!EB46)</f>
        <v/>
      </c>
      <c r="EC42" s="482" t="str">
        <f>IF(AND('6'!EC46=""),"",'6'!EC46)</f>
        <v/>
      </c>
      <c r="ED42" s="482" t="str">
        <f>IF(AND('6'!ED46=""),"",'6'!ED46)</f>
        <v/>
      </c>
      <c r="EE42" s="482" t="str">
        <f>IF(AND('6'!EE46=""),"",'6'!EE46)</f>
        <v/>
      </c>
      <c r="EF42" s="482" t="str">
        <f>IF(AND('6'!EF46=""),"",'6'!EF46)</f>
        <v/>
      </c>
      <c r="EG42" s="482" t="str">
        <f>IF(AND('6'!EG46=""),"",'6'!EG46)</f>
        <v/>
      </c>
      <c r="EH42" s="482" t="str">
        <f>IF(AND('6'!EH46=""),"",'6'!EH46)</f>
        <v/>
      </c>
      <c r="EI42" s="482" t="str">
        <f>IF(AND('6'!EI46=""),"",'6'!EI46)</f>
        <v/>
      </c>
      <c r="EJ42" s="482" t="str">
        <f>IF(AND('6'!EJ46=""),"",'6'!EJ46)</f>
        <v/>
      </c>
      <c r="EK42" s="482" t="str">
        <f>IF(AND('6'!EK46=""),"",'6'!EK46)</f>
        <v/>
      </c>
      <c r="EL42" s="482" t="str">
        <f>IF(AND('6'!EL46=""),"",'6'!EL46)</f>
        <v/>
      </c>
      <c r="EM42" s="482" t="str">
        <f>IF(AND('6'!EM46=""),"",'6'!EM46)</f>
        <v/>
      </c>
      <c r="EN42" s="482" t="str">
        <f>IF(AND('6'!EN46=""),"",'6'!EN46)</f>
        <v/>
      </c>
      <c r="EO42" s="482" t="str">
        <f>IF(AND('6'!EO46=""),"",'6'!EO46)</f>
        <v/>
      </c>
      <c r="EP42" s="482" t="str">
        <f>IF(AND('6'!EP46=""),"",'6'!EP46)</f>
        <v/>
      </c>
      <c r="EQ42" s="482" t="str">
        <f>IF(AND('6'!EQ46=""),"",'6'!EQ46)</f>
        <v/>
      </c>
      <c r="ER42" s="482" t="str">
        <f>IF(AND('6'!ER46=""),"",'6'!ER46)</f>
        <v/>
      </c>
      <c r="ES42" s="482" t="str">
        <f>IF(AND('6'!ES46=""),"",'6'!ES46)</f>
        <v/>
      </c>
      <c r="ET42" s="482" t="str">
        <f>IF(AND('6'!ET46=""),"",'6'!ET46)</f>
        <v/>
      </c>
      <c r="EU42" s="482" t="str">
        <f>IF(AND('6'!EU46=""),"",'6'!EU46)</f>
        <v/>
      </c>
      <c r="EV42" s="482" t="str">
        <f>IF(AND('6'!EV46=""),"",'6'!EV46)</f>
        <v/>
      </c>
      <c r="EW42" s="482" t="str">
        <f>IF(AND('6'!EW46=""),"",'6'!EW46)</f>
        <v/>
      </c>
      <c r="EX42" s="482" t="str">
        <f>IF(AND('6'!EX46=""),"",'6'!EX46)</f>
        <v/>
      </c>
      <c r="EY42" s="482" t="str">
        <f>IF(AND('6'!EY46=""),"",'6'!EY46)</f>
        <v/>
      </c>
      <c r="EZ42" s="482" t="str">
        <f>IF(AND('6'!EZ46=""),"",'6'!EZ46)</f>
        <v/>
      </c>
      <c r="FA42" s="482" t="str">
        <f>IF(AND('6'!FA46=""),"",'6'!FA46)</f>
        <v/>
      </c>
      <c r="FB42" s="482" t="str">
        <f>IF(AND('6'!FB46=""),"",'6'!FB46)</f>
        <v/>
      </c>
      <c r="FC42" s="482" t="str">
        <f>IF(AND('6'!FC46=""),"",'6'!FC46)</f>
        <v/>
      </c>
      <c r="FD42" s="482" t="str">
        <f>IF(AND('6'!FD46=""),"",'6'!FD46)</f>
        <v/>
      </c>
      <c r="FE42" s="482" t="str">
        <f>IF(AND('6'!FE46=""),"",'6'!FE46)</f>
        <v/>
      </c>
      <c r="FF42" s="482" t="str">
        <f>IF(AND('6'!FF46=""),"",'6'!FF46)</f>
        <v xml:space="preserve"> </v>
      </c>
      <c r="FG42" s="482" t="str">
        <f>IF(AND('6'!FG46=""),"",'6'!FG46)</f>
        <v/>
      </c>
      <c r="FH42" s="482" t="str">
        <f>IF(AND('6'!FH46=""),"",'6'!FH46)</f>
        <v/>
      </c>
      <c r="FI42" s="482" t="str">
        <f>IF(AND('6'!FI46=""),"",'6'!FI46)</f>
        <v/>
      </c>
      <c r="FJ42" s="482" t="str">
        <f>IF(AND('6'!FJ46=""),"",'6'!FJ46)</f>
        <v/>
      </c>
      <c r="FK42" s="482" t="str">
        <f>IF(AND('6'!FK46=""),"",'6'!FK46)</f>
        <v/>
      </c>
      <c r="FL42" s="482" t="str">
        <f>IF(AND('6'!FL46=""),"",'6'!FL46)</f>
        <v/>
      </c>
      <c r="FM42" s="482" t="str">
        <f>IF(AND('6'!FM46=""),"",'6'!FM46)</f>
        <v xml:space="preserve"> </v>
      </c>
      <c r="FN42" s="482" t="str">
        <f>IF(AND('6'!FN46=""),"",'6'!FN46)</f>
        <v/>
      </c>
      <c r="FO42" s="482" t="str">
        <f>IF(AND('6'!FO46=""),"",'6'!FO46)</f>
        <v/>
      </c>
      <c r="FP42" s="482" t="str">
        <f>IF(AND('6'!FP46=""),"",'6'!FP46)</f>
        <v/>
      </c>
      <c r="FQ42" s="482" t="str">
        <f>IF(AND('6'!FQ46=""),"",'6'!FQ46)</f>
        <v/>
      </c>
      <c r="FR42" s="482" t="str">
        <f>IF(AND('6'!FR46=""),"",'6'!FR46)</f>
        <v/>
      </c>
      <c r="FS42" s="482" t="str">
        <f>IF(AND('6'!FS46=""),"",'6'!FS46)</f>
        <v/>
      </c>
      <c r="FT42" s="482" t="str">
        <f>IF(AND('6'!FT46=""),"",'6'!FT46)</f>
        <v xml:space="preserve"> </v>
      </c>
      <c r="FU42" s="482" t="str">
        <f>IF(AND('6'!FV46=""),"",'6'!FV46)</f>
        <v>-</v>
      </c>
      <c r="FV42" s="482" t="str">
        <f>IF(AND('6'!FW46=""),"",'6'!FW46)</f>
        <v>-</v>
      </c>
      <c r="FW42" s="482" t="str">
        <f>IF(AND('6'!FX46=""),"",'6'!FX46)</f>
        <v>-</v>
      </c>
      <c r="FX42" s="482" t="str">
        <f>IF(AND('6'!FY46=""),"",'6'!FY46)</f>
        <v>-</v>
      </c>
      <c r="FY42" s="482" t="str">
        <f>IF(AND('6'!FZ46=""),"",'6'!FZ46)</f>
        <v>-</v>
      </c>
      <c r="FZ42" s="482" t="str">
        <f>IF(AND('6'!GA46=""),"",'6'!GA46)</f>
        <v>-</v>
      </c>
      <c r="GA42" s="482" t="str">
        <f>IF(AND('6'!GB46=""),"",'6'!GB46)</f>
        <v>-</v>
      </c>
      <c r="GB42" s="482" t="str">
        <f>IF(AND('6'!GC46=""),"",'6'!GC46)</f>
        <v>-</v>
      </c>
      <c r="GC42" s="482" t="str">
        <f>IF(AND('6'!GD46=""),"",'6'!GD46)</f>
        <v>-</v>
      </c>
      <c r="GD42" s="482" t="str">
        <f>IF(AND('6'!GE46=""),"",'6'!GE46)</f>
        <v>-</v>
      </c>
      <c r="GE42" s="482" t="str">
        <f>IF(AND('6'!GF46=""),"",'6'!GF46)</f>
        <v>-</v>
      </c>
      <c r="GF42" s="482" t="str">
        <f>IF(AND('6'!GG46=""),"",'6'!GG46)</f>
        <v>-</v>
      </c>
      <c r="GG42" s="482" t="str">
        <f>IF(AND('6'!GH46=""),"",IF(AND('6'!GH46="-"),"",'6'!GH46))</f>
        <v/>
      </c>
      <c r="GH42" s="50" t="str">
        <f>IF(AND(C42=""),"",VLOOKUP(B42,Register!$A$7:$CL$311,36,FALSE))</f>
        <v/>
      </c>
      <c r="GI42" s="483" t="str">
        <f>IF(AND('6'!GL46=""),"",'6'!GL46)</f>
        <v/>
      </c>
      <c r="GJ42" s="173" t="str">
        <f>IF(AND('6'!FU46=""),"",'6'!FU46)</f>
        <v/>
      </c>
      <c r="GK42" s="173"/>
      <c r="GL42" s="173"/>
    </row>
    <row r="43" spans="1:194" ht="21">
      <c r="A43" s="480">
        <v>35</v>
      </c>
      <c r="B43" s="481" t="str">
        <f>IF(AND('6'!B47=""),"",'6'!B47)</f>
        <v/>
      </c>
      <c r="C43" s="196" t="str">
        <f>IF(AND('6'!C47=""),"",'6'!C47)</f>
        <v/>
      </c>
      <c r="D43" s="196" t="str">
        <f>IF(AND('6'!D47=""),"",'6'!D47)</f>
        <v/>
      </c>
      <c r="E43" s="195" t="str">
        <f>IF(AND('6'!E47=""),"",'6'!E47)</f>
        <v/>
      </c>
      <c r="F43" s="482" t="str">
        <f>IF(AND('6'!F47=""),"",'6'!F47)</f>
        <v/>
      </c>
      <c r="G43" s="482" t="str">
        <f>IF(AND('6'!G47=""),"",'6'!G47)</f>
        <v/>
      </c>
      <c r="H43" s="482" t="str">
        <f>IF(AND('6'!H47=""),"",'6'!H47)</f>
        <v/>
      </c>
      <c r="I43" s="482" t="str">
        <f>IF(AND('6'!I47=""),"",'6'!I47)</f>
        <v/>
      </c>
      <c r="J43" s="482" t="str">
        <f>IF(AND('6'!J47=""),"",'6'!J47)</f>
        <v/>
      </c>
      <c r="K43" s="482" t="str">
        <f>IF(AND('6'!K47=""),"",'6'!K47)</f>
        <v/>
      </c>
      <c r="L43" s="482" t="str">
        <f>IF(AND('6'!L47=""),"",'6'!L47)</f>
        <v/>
      </c>
      <c r="M43" s="482" t="str">
        <f>IF(AND('6'!M47=""),"",'6'!M47)</f>
        <v/>
      </c>
      <c r="N43" s="482" t="str">
        <f>IF(AND('6'!N47=""),"",'6'!N47)</f>
        <v/>
      </c>
      <c r="O43" s="482" t="str">
        <f>IF(AND('6'!O47=""),"",'6'!O47)</f>
        <v/>
      </c>
      <c r="P43" s="482" t="str">
        <f>IF(AND('6'!P47=""),"",'6'!P47)</f>
        <v/>
      </c>
      <c r="Q43" s="482" t="str">
        <f>IF(AND('6'!Q47=""),"",'6'!Q47)</f>
        <v/>
      </c>
      <c r="R43" s="482" t="str">
        <f>IF(AND('6'!R47=""),"",'6'!R47)</f>
        <v/>
      </c>
      <c r="S43" s="482" t="str">
        <f>IF(AND('6'!S47=""),"",'6'!S47)</f>
        <v/>
      </c>
      <c r="T43" s="482" t="str">
        <f>IF(AND('6'!T47=""),"",'6'!T47)</f>
        <v/>
      </c>
      <c r="U43" s="482" t="str">
        <f>IF(AND('6'!U47=""),"",'6'!U47)</f>
        <v/>
      </c>
      <c r="V43" s="482" t="str">
        <f>IF(AND('6'!V47=""),"",'6'!V47)</f>
        <v/>
      </c>
      <c r="W43" s="482" t="str">
        <f>IF(AND('6'!W47=""),"",'6'!W47)</f>
        <v/>
      </c>
      <c r="X43" s="482" t="str">
        <f>IF(AND('6'!X47=""),"",'6'!X47)</f>
        <v/>
      </c>
      <c r="Y43" s="482" t="str">
        <f>IF(AND('6'!Y47=""),"",'6'!Y47)</f>
        <v/>
      </c>
      <c r="Z43" s="482" t="str">
        <f>IF(AND('6'!Z47=""),"",'6'!Z47)</f>
        <v/>
      </c>
      <c r="AA43" s="482" t="str">
        <f>IF(AND('6'!AA47=""),"",'6'!AA47)</f>
        <v/>
      </c>
      <c r="AB43" s="482" t="str">
        <f>IF(AND('6'!AB47=""),"",'6'!AB47)</f>
        <v/>
      </c>
      <c r="AC43" s="482" t="str">
        <f>IF(AND('6'!AC47=""),"",'6'!AC47)</f>
        <v/>
      </c>
      <c r="AD43" s="482" t="str">
        <f>IF(AND('6'!AD47=""),"",'6'!AD47)</f>
        <v/>
      </c>
      <c r="AE43" s="482" t="str">
        <f>IF(AND('6'!AE47=""),"",'6'!AE47)</f>
        <v/>
      </c>
      <c r="AF43" s="482" t="str">
        <f>IF(AND('6'!AF47=""),"",'6'!AF47)</f>
        <v/>
      </c>
      <c r="AG43" s="482" t="str">
        <f>IF(AND('6'!AG47=""),"",'6'!AG47)</f>
        <v/>
      </c>
      <c r="AH43" s="482" t="str">
        <f>IF(AND('6'!AH47=""),"",'6'!AH47)</f>
        <v/>
      </c>
      <c r="AI43" s="482" t="str">
        <f>IF(AND('6'!AI47=""),"",'6'!AI47)</f>
        <v/>
      </c>
      <c r="AJ43" s="482" t="str">
        <f>IF(AND('6'!AJ47=""),"",'6'!AJ47)</f>
        <v/>
      </c>
      <c r="AK43" s="482" t="str">
        <f>IF(AND('6'!AK47=""),"",'6'!AK47)</f>
        <v/>
      </c>
      <c r="AL43" s="482" t="str">
        <f>IF(AND('6'!AL47=""),"",'6'!AL47)</f>
        <v/>
      </c>
      <c r="AM43" s="482" t="str">
        <f>IF(AND('6'!AM47=""),"",'6'!AM47)</f>
        <v/>
      </c>
      <c r="AN43" s="482" t="str">
        <f>IF(AND('6'!AN47=""),"",'6'!AN47)</f>
        <v/>
      </c>
      <c r="AO43" s="482" t="str">
        <f>IF(AND('6'!AO47=""),"",'6'!AO47)</f>
        <v/>
      </c>
      <c r="AP43" s="482" t="str">
        <f>IF(AND('6'!AP47=""),"",'6'!AP47)</f>
        <v/>
      </c>
      <c r="AQ43" s="482" t="str">
        <f>IF(AND('6'!AQ47=""),"",'6'!AQ47)</f>
        <v/>
      </c>
      <c r="AR43" s="482" t="str">
        <f>IF(AND('6'!AR47=""),"",'6'!AR47)</f>
        <v/>
      </c>
      <c r="AS43" s="482" t="str">
        <f>IF(AND('6'!AS47=""),"",'6'!AS47)</f>
        <v/>
      </c>
      <c r="AT43" s="482" t="str">
        <f>IF(AND('6'!AT47=""),"",'6'!AT47)</f>
        <v/>
      </c>
      <c r="AU43" s="482" t="str">
        <f>IF(AND('6'!AU47=""),"",'6'!AU47)</f>
        <v/>
      </c>
      <c r="AV43" s="482" t="str">
        <f>IF(AND('6'!AV47=""),"",'6'!AV47)</f>
        <v/>
      </c>
      <c r="AW43" s="482" t="str">
        <f>IF(AND('6'!AW47=""),"",'6'!AW47)</f>
        <v/>
      </c>
      <c r="AX43" s="482" t="str">
        <f>IF(AND('6'!AX47=""),"",'6'!AX47)</f>
        <v/>
      </c>
      <c r="AY43" s="482" t="str">
        <f>IF(AND('6'!AY47=""),"",'6'!AY47)</f>
        <v/>
      </c>
      <c r="AZ43" s="482" t="str">
        <f>IF(AND('6'!AZ47=""),"",'6'!AZ47)</f>
        <v/>
      </c>
      <c r="BA43" s="482" t="str">
        <f>IF(AND('6'!BA47=""),"",'6'!BA47)</f>
        <v/>
      </c>
      <c r="BB43" s="482" t="str">
        <f>IF(AND('6'!BB47=""),"",'6'!BB47)</f>
        <v/>
      </c>
      <c r="BC43" s="482" t="str">
        <f>IF(AND('6'!BC47=""),"",'6'!BC47)</f>
        <v/>
      </c>
      <c r="BD43" s="482" t="str">
        <f>IF(AND('6'!BD47=""),"",'6'!BD47)</f>
        <v/>
      </c>
      <c r="BE43" s="482" t="str">
        <f>IF(AND('6'!BE47=""),"",'6'!BE47)</f>
        <v/>
      </c>
      <c r="BF43" s="482" t="str">
        <f>IF(AND('6'!BF47=""),"",'6'!BF47)</f>
        <v/>
      </c>
      <c r="BG43" s="482" t="str">
        <f>IF(AND('6'!BG47=""),"",'6'!BG47)</f>
        <v/>
      </c>
      <c r="BH43" s="482" t="str">
        <f>IF(AND('6'!BH47=""),"",'6'!BH47)</f>
        <v/>
      </c>
      <c r="BI43" s="482" t="str">
        <f>IF(AND('6'!BI47=""),"",'6'!BI47)</f>
        <v/>
      </c>
      <c r="BJ43" s="482" t="str">
        <f>IF(AND('6'!BJ47=""),"",'6'!BJ47)</f>
        <v/>
      </c>
      <c r="BK43" s="482" t="str">
        <f>IF(AND('6'!BK47=""),"",'6'!BK47)</f>
        <v/>
      </c>
      <c r="BL43" s="482" t="str">
        <f>IF(AND('6'!BL47=""),"",'6'!BL47)</f>
        <v/>
      </c>
      <c r="BM43" s="482" t="str">
        <f>IF(AND('6'!BM47=""),"",'6'!BM47)</f>
        <v/>
      </c>
      <c r="BN43" s="482" t="str">
        <f>IF(AND('6'!BN47=""),"",'6'!BN47)</f>
        <v/>
      </c>
      <c r="BO43" s="482" t="str">
        <f>IF(AND('6'!BO47=""),"",'6'!BO47)</f>
        <v/>
      </c>
      <c r="BP43" s="482" t="str">
        <f>IF(AND('6'!BP47=""),"",'6'!BP47)</f>
        <v/>
      </c>
      <c r="BQ43" s="482" t="str">
        <f>IF(AND('6'!BQ47=""),"",'6'!BQ47)</f>
        <v/>
      </c>
      <c r="BR43" s="482" t="str">
        <f>IF(AND('6'!BR47=""),"",'6'!BR47)</f>
        <v/>
      </c>
      <c r="BS43" s="482" t="str">
        <f>IF(AND('6'!BS47=""),"",'6'!BS47)</f>
        <v/>
      </c>
      <c r="BT43" s="482" t="str">
        <f>IF(AND('6'!BT47=""),"",'6'!BT47)</f>
        <v/>
      </c>
      <c r="BU43" s="482" t="str">
        <f>IF(AND('6'!BU47=""),"",'6'!BU47)</f>
        <v/>
      </c>
      <c r="BV43" s="482" t="str">
        <f>IF(AND('6'!BV47=""),"",'6'!BV47)</f>
        <v/>
      </c>
      <c r="BW43" s="482" t="str">
        <f>IF(AND('6'!BW47=""),"",'6'!BW47)</f>
        <v/>
      </c>
      <c r="BX43" s="482" t="str">
        <f>IF(AND('6'!BX47=""),"",'6'!BX47)</f>
        <v/>
      </c>
      <c r="BY43" s="482" t="str">
        <f>IF(AND('6'!BY47=""),"",'6'!BY47)</f>
        <v/>
      </c>
      <c r="BZ43" s="482" t="str">
        <f>IF(AND('6'!BZ47=""),"",'6'!BZ47)</f>
        <v/>
      </c>
      <c r="CA43" s="482" t="str">
        <f>IF(AND('6'!CA47=""),"",'6'!CA47)</f>
        <v/>
      </c>
      <c r="CB43" s="482" t="str">
        <f>IF(AND('6'!CB47=""),"",'6'!CB47)</f>
        <v/>
      </c>
      <c r="CC43" s="482" t="str">
        <f>IF(AND('6'!CC47=""),"",'6'!CC47)</f>
        <v/>
      </c>
      <c r="CD43" s="482" t="str">
        <f>IF(AND('6'!CD47=""),"",'6'!CD47)</f>
        <v/>
      </c>
      <c r="CE43" s="482" t="str">
        <f>IF(AND('6'!CE47=""),"",'6'!CE47)</f>
        <v/>
      </c>
      <c r="CF43" s="482" t="str">
        <f>IF(AND('6'!CF47=""),"",'6'!CF47)</f>
        <v/>
      </c>
      <c r="CG43" s="482" t="str">
        <f>IF(AND('6'!CG47=""),"",'6'!CG47)</f>
        <v/>
      </c>
      <c r="CH43" s="482" t="str">
        <f>IF(AND('6'!CH47=""),"",'6'!CH47)</f>
        <v/>
      </c>
      <c r="CI43" s="482" t="str">
        <f>IF(AND('6'!CI47=""),"",'6'!CI47)</f>
        <v/>
      </c>
      <c r="CJ43" s="482" t="str">
        <f>IF(AND('6'!CJ47=""),"",'6'!CJ47)</f>
        <v/>
      </c>
      <c r="CK43" s="482" t="str">
        <f>IF(AND('6'!CK47=""),"",'6'!CK47)</f>
        <v/>
      </c>
      <c r="CL43" s="482" t="str">
        <f>IF(AND('6'!CL47=""),"",'6'!CL47)</f>
        <v/>
      </c>
      <c r="CM43" s="482" t="str">
        <f>IF(AND('6'!CM47=""),"",'6'!CM47)</f>
        <v/>
      </c>
      <c r="CN43" s="482" t="str">
        <f>IF(AND('6'!CN47=""),"",'6'!CN47)</f>
        <v/>
      </c>
      <c r="CO43" s="482" t="str">
        <f>IF(AND('6'!CO47=""),"",'6'!CO47)</f>
        <v/>
      </c>
      <c r="CP43" s="482" t="str">
        <f>IF(AND('6'!CP47=""),"",'6'!CP47)</f>
        <v/>
      </c>
      <c r="CQ43" s="482" t="str">
        <f>IF(AND('6'!CQ47=""),"",'6'!CQ47)</f>
        <v/>
      </c>
      <c r="CR43" s="482" t="str">
        <f>IF(AND('6'!CR47=""),"",'6'!CR47)</f>
        <v/>
      </c>
      <c r="CS43" s="482" t="str">
        <f>IF(AND('6'!CS47=""),"",'6'!CS47)</f>
        <v/>
      </c>
      <c r="CT43" s="482" t="str">
        <f>IF(AND('6'!CT47=""),"",'6'!CT47)</f>
        <v/>
      </c>
      <c r="CU43" s="482" t="str">
        <f>IF(AND('6'!CU47=""),"",'6'!CU47)</f>
        <v/>
      </c>
      <c r="CV43" s="482" t="str">
        <f>IF(AND('6'!CV47=""),"",'6'!CV47)</f>
        <v/>
      </c>
      <c r="CW43" s="482" t="str">
        <f>IF(AND('6'!CW47=""),"",'6'!CW47)</f>
        <v/>
      </c>
      <c r="CX43" s="482" t="str">
        <f>IF(AND('6'!CX47=""),"",'6'!CX47)</f>
        <v/>
      </c>
      <c r="CY43" s="482" t="str">
        <f>IF(AND('6'!CY47=""),"",'6'!CY47)</f>
        <v/>
      </c>
      <c r="CZ43" s="482" t="str">
        <f>IF(AND('6'!CZ47=""),"",'6'!CZ47)</f>
        <v/>
      </c>
      <c r="DA43" s="482" t="str">
        <f>IF(AND('6'!DA47=""),"",'6'!DA47)</f>
        <v/>
      </c>
      <c r="DB43" s="482" t="str">
        <f>IF(AND('6'!DB47=""),"",'6'!DB47)</f>
        <v/>
      </c>
      <c r="DC43" s="482" t="str">
        <f>IF(AND('6'!DC47=""),"",'6'!DC47)</f>
        <v/>
      </c>
      <c r="DD43" s="482" t="str">
        <f>IF(AND('6'!DD47=""),"",'6'!DD47)</f>
        <v/>
      </c>
      <c r="DE43" s="482" t="str">
        <f>IF(AND('6'!DE47=""),"",'6'!DE47)</f>
        <v/>
      </c>
      <c r="DF43" s="482" t="str">
        <f>IF(AND('6'!DF47=""),"",'6'!DF47)</f>
        <v/>
      </c>
      <c r="DG43" s="482" t="str">
        <f>IF(AND('6'!DG47=""),"",'6'!DG47)</f>
        <v/>
      </c>
      <c r="DH43" s="482" t="str">
        <f>IF(AND('6'!DH47=""),"",'6'!DH47)</f>
        <v/>
      </c>
      <c r="DI43" s="482" t="str">
        <f>IF(AND('6'!DI47=""),"",'6'!DI47)</f>
        <v/>
      </c>
      <c r="DJ43" s="482" t="str">
        <f>IF(AND('6'!DJ47=""),"",'6'!DJ47)</f>
        <v/>
      </c>
      <c r="DK43" s="482" t="str">
        <f>IF(AND('6'!DK47=""),"",'6'!DK47)</f>
        <v/>
      </c>
      <c r="DL43" s="482" t="str">
        <f>IF(AND('6'!DL47=""),"",'6'!DL47)</f>
        <v/>
      </c>
      <c r="DM43" s="482" t="str">
        <f>IF(AND('6'!DM47=""),"",'6'!DM47)</f>
        <v/>
      </c>
      <c r="DN43" s="482" t="str">
        <f>IF(AND('6'!DN47=""),"",'6'!DN47)</f>
        <v/>
      </c>
      <c r="DO43" s="482" t="str">
        <f>IF(AND('6'!DO47=""),"",'6'!DO47)</f>
        <v/>
      </c>
      <c r="DP43" s="482" t="str">
        <f>IF(AND('6'!DP47=""),"",'6'!DP47)</f>
        <v/>
      </c>
      <c r="DQ43" s="482" t="str">
        <f>IF(AND('6'!DQ47=""),"",'6'!DQ47)</f>
        <v/>
      </c>
      <c r="DR43" s="482" t="str">
        <f>IF(AND('6'!DR47=""),"",'6'!DR47)</f>
        <v/>
      </c>
      <c r="DS43" s="482" t="str">
        <f>IF(AND('6'!DS47=""),"",'6'!DS47)</f>
        <v/>
      </c>
      <c r="DT43" s="482" t="str">
        <f>IF(AND('6'!DT47=""),"",'6'!DT47)</f>
        <v/>
      </c>
      <c r="DU43" s="482" t="str">
        <f>IF(AND('6'!DU47=""),"",'6'!DU47)</f>
        <v/>
      </c>
      <c r="DV43" s="482" t="str">
        <f>IF(AND('6'!DV47=""),"",'6'!DV47)</f>
        <v/>
      </c>
      <c r="DW43" s="482" t="str">
        <f>IF(AND('6'!DW47=""),"",'6'!DW47)</f>
        <v/>
      </c>
      <c r="DX43" s="482" t="str">
        <f>IF(AND('6'!DX47=""),"",'6'!DX47)</f>
        <v/>
      </c>
      <c r="DY43" s="482" t="str">
        <f>IF(AND('6'!DY47=""),"",'6'!DY47)</f>
        <v/>
      </c>
      <c r="DZ43" s="482" t="str">
        <f>IF(AND('6'!DZ47=""),"",'6'!DZ47)</f>
        <v/>
      </c>
      <c r="EA43" s="482" t="str">
        <f>IF(AND('6'!EA47=""),"",'6'!EA47)</f>
        <v/>
      </c>
      <c r="EB43" s="482" t="str">
        <f>IF(AND('6'!EB47=""),"",'6'!EB47)</f>
        <v/>
      </c>
      <c r="EC43" s="482" t="str">
        <f>IF(AND('6'!EC47=""),"",'6'!EC47)</f>
        <v/>
      </c>
      <c r="ED43" s="482" t="str">
        <f>IF(AND('6'!ED47=""),"",'6'!ED47)</f>
        <v/>
      </c>
      <c r="EE43" s="482" t="str">
        <f>IF(AND('6'!EE47=""),"",'6'!EE47)</f>
        <v/>
      </c>
      <c r="EF43" s="482" t="str">
        <f>IF(AND('6'!EF47=""),"",'6'!EF47)</f>
        <v/>
      </c>
      <c r="EG43" s="482" t="str">
        <f>IF(AND('6'!EG47=""),"",'6'!EG47)</f>
        <v/>
      </c>
      <c r="EH43" s="482" t="str">
        <f>IF(AND('6'!EH47=""),"",'6'!EH47)</f>
        <v/>
      </c>
      <c r="EI43" s="482" t="str">
        <f>IF(AND('6'!EI47=""),"",'6'!EI47)</f>
        <v/>
      </c>
      <c r="EJ43" s="482" t="str">
        <f>IF(AND('6'!EJ47=""),"",'6'!EJ47)</f>
        <v/>
      </c>
      <c r="EK43" s="482" t="str">
        <f>IF(AND('6'!EK47=""),"",'6'!EK47)</f>
        <v/>
      </c>
      <c r="EL43" s="482" t="str">
        <f>IF(AND('6'!EL47=""),"",'6'!EL47)</f>
        <v/>
      </c>
      <c r="EM43" s="482" t="str">
        <f>IF(AND('6'!EM47=""),"",'6'!EM47)</f>
        <v/>
      </c>
      <c r="EN43" s="482" t="str">
        <f>IF(AND('6'!EN47=""),"",'6'!EN47)</f>
        <v/>
      </c>
      <c r="EO43" s="482" t="str">
        <f>IF(AND('6'!EO47=""),"",'6'!EO47)</f>
        <v/>
      </c>
      <c r="EP43" s="482" t="str">
        <f>IF(AND('6'!EP47=""),"",'6'!EP47)</f>
        <v/>
      </c>
      <c r="EQ43" s="482" t="str">
        <f>IF(AND('6'!EQ47=""),"",'6'!EQ47)</f>
        <v/>
      </c>
      <c r="ER43" s="482" t="str">
        <f>IF(AND('6'!ER47=""),"",'6'!ER47)</f>
        <v/>
      </c>
      <c r="ES43" s="482" t="str">
        <f>IF(AND('6'!ES47=""),"",'6'!ES47)</f>
        <v/>
      </c>
      <c r="ET43" s="482" t="str">
        <f>IF(AND('6'!ET47=""),"",'6'!ET47)</f>
        <v/>
      </c>
      <c r="EU43" s="482" t="str">
        <f>IF(AND('6'!EU47=""),"",'6'!EU47)</f>
        <v/>
      </c>
      <c r="EV43" s="482" t="str">
        <f>IF(AND('6'!EV47=""),"",'6'!EV47)</f>
        <v/>
      </c>
      <c r="EW43" s="482" t="str">
        <f>IF(AND('6'!EW47=""),"",'6'!EW47)</f>
        <v/>
      </c>
      <c r="EX43" s="482" t="str">
        <f>IF(AND('6'!EX47=""),"",'6'!EX47)</f>
        <v/>
      </c>
      <c r="EY43" s="482" t="str">
        <f>IF(AND('6'!EY47=""),"",'6'!EY47)</f>
        <v/>
      </c>
      <c r="EZ43" s="482" t="str">
        <f>IF(AND('6'!EZ47=""),"",'6'!EZ47)</f>
        <v/>
      </c>
      <c r="FA43" s="482" t="str">
        <f>IF(AND('6'!FA47=""),"",'6'!FA47)</f>
        <v/>
      </c>
      <c r="FB43" s="482" t="str">
        <f>IF(AND('6'!FB47=""),"",'6'!FB47)</f>
        <v/>
      </c>
      <c r="FC43" s="482" t="str">
        <f>IF(AND('6'!FC47=""),"",'6'!FC47)</f>
        <v/>
      </c>
      <c r="FD43" s="482" t="str">
        <f>IF(AND('6'!FD47=""),"",'6'!FD47)</f>
        <v/>
      </c>
      <c r="FE43" s="482" t="str">
        <f>IF(AND('6'!FE47=""),"",'6'!FE47)</f>
        <v/>
      </c>
      <c r="FF43" s="482" t="str">
        <f>IF(AND('6'!FF47=""),"",'6'!FF47)</f>
        <v xml:space="preserve"> </v>
      </c>
      <c r="FG43" s="482" t="str">
        <f>IF(AND('6'!FG47=""),"",'6'!FG47)</f>
        <v/>
      </c>
      <c r="FH43" s="482" t="str">
        <f>IF(AND('6'!FH47=""),"",'6'!FH47)</f>
        <v/>
      </c>
      <c r="FI43" s="482" t="str">
        <f>IF(AND('6'!FI47=""),"",'6'!FI47)</f>
        <v/>
      </c>
      <c r="FJ43" s="482" t="str">
        <f>IF(AND('6'!FJ47=""),"",'6'!FJ47)</f>
        <v/>
      </c>
      <c r="FK43" s="482" t="str">
        <f>IF(AND('6'!FK47=""),"",'6'!FK47)</f>
        <v/>
      </c>
      <c r="FL43" s="482" t="str">
        <f>IF(AND('6'!FL47=""),"",'6'!FL47)</f>
        <v/>
      </c>
      <c r="FM43" s="482" t="str">
        <f>IF(AND('6'!FM47=""),"",'6'!FM47)</f>
        <v xml:space="preserve"> </v>
      </c>
      <c r="FN43" s="482" t="str">
        <f>IF(AND('6'!FN47=""),"",'6'!FN47)</f>
        <v/>
      </c>
      <c r="FO43" s="482" t="str">
        <f>IF(AND('6'!FO47=""),"",'6'!FO47)</f>
        <v/>
      </c>
      <c r="FP43" s="482" t="str">
        <f>IF(AND('6'!FP47=""),"",'6'!FP47)</f>
        <v/>
      </c>
      <c r="FQ43" s="482" t="str">
        <f>IF(AND('6'!FQ47=""),"",'6'!FQ47)</f>
        <v/>
      </c>
      <c r="FR43" s="482" t="str">
        <f>IF(AND('6'!FR47=""),"",'6'!FR47)</f>
        <v/>
      </c>
      <c r="FS43" s="482" t="str">
        <f>IF(AND('6'!FS47=""),"",'6'!FS47)</f>
        <v/>
      </c>
      <c r="FT43" s="482" t="str">
        <f>IF(AND('6'!FT47=""),"",'6'!FT47)</f>
        <v xml:space="preserve"> </v>
      </c>
      <c r="FU43" s="482" t="str">
        <f>IF(AND('6'!FV47=""),"",'6'!FV47)</f>
        <v>-</v>
      </c>
      <c r="FV43" s="482" t="str">
        <f>IF(AND('6'!FW47=""),"",'6'!FW47)</f>
        <v>-</v>
      </c>
      <c r="FW43" s="482" t="str">
        <f>IF(AND('6'!FX47=""),"",'6'!FX47)</f>
        <v>-</v>
      </c>
      <c r="FX43" s="482" t="str">
        <f>IF(AND('6'!FY47=""),"",'6'!FY47)</f>
        <v>-</v>
      </c>
      <c r="FY43" s="482" t="str">
        <f>IF(AND('6'!FZ47=""),"",'6'!FZ47)</f>
        <v>-</v>
      </c>
      <c r="FZ43" s="482" t="str">
        <f>IF(AND('6'!GA47=""),"",'6'!GA47)</f>
        <v>-</v>
      </c>
      <c r="GA43" s="482" t="str">
        <f>IF(AND('6'!GB47=""),"",'6'!GB47)</f>
        <v>-</v>
      </c>
      <c r="GB43" s="482" t="str">
        <f>IF(AND('6'!GC47=""),"",'6'!GC47)</f>
        <v>-</v>
      </c>
      <c r="GC43" s="482" t="str">
        <f>IF(AND('6'!GD47=""),"",'6'!GD47)</f>
        <v>-</v>
      </c>
      <c r="GD43" s="482" t="str">
        <f>IF(AND('6'!GE47=""),"",'6'!GE47)</f>
        <v>-</v>
      </c>
      <c r="GE43" s="482" t="str">
        <f>IF(AND('6'!GF47=""),"",'6'!GF47)</f>
        <v>-</v>
      </c>
      <c r="GF43" s="482" t="str">
        <f>IF(AND('6'!GG47=""),"",'6'!GG47)</f>
        <v>-</v>
      </c>
      <c r="GG43" s="482" t="str">
        <f>IF(AND('6'!GH47=""),"",IF(AND('6'!GH47="-"),"",'6'!GH47))</f>
        <v/>
      </c>
      <c r="GH43" s="50" t="str">
        <f>IF(AND(C43=""),"",VLOOKUP(B43,Register!$A$7:$CL$311,36,FALSE))</f>
        <v/>
      </c>
      <c r="GI43" s="483" t="str">
        <f>IF(AND('6'!GL47=""),"",'6'!GL47)</f>
        <v/>
      </c>
      <c r="GJ43" s="173" t="str">
        <f>IF(AND('6'!FU47=""),"",'6'!FU47)</f>
        <v/>
      </c>
      <c r="GK43" s="173"/>
      <c r="GL43" s="173"/>
    </row>
    <row r="44" spans="1:194" ht="21">
      <c r="A44" s="480">
        <v>36</v>
      </c>
      <c r="B44" s="481" t="str">
        <f>IF(AND('6'!B48=""),"",'6'!B48)</f>
        <v/>
      </c>
      <c r="C44" s="196" t="str">
        <f>IF(AND('6'!C48=""),"",'6'!C48)</f>
        <v/>
      </c>
      <c r="D44" s="196" t="str">
        <f>IF(AND('6'!D48=""),"",'6'!D48)</f>
        <v/>
      </c>
      <c r="E44" s="195" t="str">
        <f>IF(AND('6'!E48=""),"",'6'!E48)</f>
        <v/>
      </c>
      <c r="F44" s="482" t="str">
        <f>IF(AND('6'!F48=""),"",'6'!F48)</f>
        <v/>
      </c>
      <c r="G44" s="482" t="str">
        <f>IF(AND('6'!G48=""),"",'6'!G48)</f>
        <v/>
      </c>
      <c r="H44" s="482" t="str">
        <f>IF(AND('6'!H48=""),"",'6'!H48)</f>
        <v/>
      </c>
      <c r="I44" s="482" t="str">
        <f>IF(AND('6'!I48=""),"",'6'!I48)</f>
        <v/>
      </c>
      <c r="J44" s="482" t="str">
        <f>IF(AND('6'!J48=""),"",'6'!J48)</f>
        <v/>
      </c>
      <c r="K44" s="482" t="str">
        <f>IF(AND('6'!K48=""),"",'6'!K48)</f>
        <v/>
      </c>
      <c r="L44" s="482" t="str">
        <f>IF(AND('6'!L48=""),"",'6'!L48)</f>
        <v/>
      </c>
      <c r="M44" s="482" t="str">
        <f>IF(AND('6'!M48=""),"",'6'!M48)</f>
        <v/>
      </c>
      <c r="N44" s="482" t="str">
        <f>IF(AND('6'!N48=""),"",'6'!N48)</f>
        <v/>
      </c>
      <c r="O44" s="482" t="str">
        <f>IF(AND('6'!O48=""),"",'6'!O48)</f>
        <v/>
      </c>
      <c r="P44" s="482" t="str">
        <f>IF(AND('6'!P48=""),"",'6'!P48)</f>
        <v/>
      </c>
      <c r="Q44" s="482" t="str">
        <f>IF(AND('6'!Q48=""),"",'6'!Q48)</f>
        <v/>
      </c>
      <c r="R44" s="482" t="str">
        <f>IF(AND('6'!R48=""),"",'6'!R48)</f>
        <v/>
      </c>
      <c r="S44" s="482" t="str">
        <f>IF(AND('6'!S48=""),"",'6'!S48)</f>
        <v/>
      </c>
      <c r="T44" s="482" t="str">
        <f>IF(AND('6'!T48=""),"",'6'!T48)</f>
        <v/>
      </c>
      <c r="U44" s="482" t="str">
        <f>IF(AND('6'!U48=""),"",'6'!U48)</f>
        <v/>
      </c>
      <c r="V44" s="482" t="str">
        <f>IF(AND('6'!V48=""),"",'6'!V48)</f>
        <v/>
      </c>
      <c r="W44" s="482" t="str">
        <f>IF(AND('6'!W48=""),"",'6'!W48)</f>
        <v/>
      </c>
      <c r="X44" s="482" t="str">
        <f>IF(AND('6'!X48=""),"",'6'!X48)</f>
        <v/>
      </c>
      <c r="Y44" s="482" t="str">
        <f>IF(AND('6'!Y48=""),"",'6'!Y48)</f>
        <v/>
      </c>
      <c r="Z44" s="482" t="str">
        <f>IF(AND('6'!Z48=""),"",'6'!Z48)</f>
        <v/>
      </c>
      <c r="AA44" s="482" t="str">
        <f>IF(AND('6'!AA48=""),"",'6'!AA48)</f>
        <v/>
      </c>
      <c r="AB44" s="482" t="str">
        <f>IF(AND('6'!AB48=""),"",'6'!AB48)</f>
        <v/>
      </c>
      <c r="AC44" s="482" t="str">
        <f>IF(AND('6'!AC48=""),"",'6'!AC48)</f>
        <v/>
      </c>
      <c r="AD44" s="482" t="str">
        <f>IF(AND('6'!AD48=""),"",'6'!AD48)</f>
        <v/>
      </c>
      <c r="AE44" s="482" t="str">
        <f>IF(AND('6'!AE48=""),"",'6'!AE48)</f>
        <v/>
      </c>
      <c r="AF44" s="482" t="str">
        <f>IF(AND('6'!AF48=""),"",'6'!AF48)</f>
        <v/>
      </c>
      <c r="AG44" s="482" t="str">
        <f>IF(AND('6'!AG48=""),"",'6'!AG48)</f>
        <v/>
      </c>
      <c r="AH44" s="482" t="str">
        <f>IF(AND('6'!AH48=""),"",'6'!AH48)</f>
        <v/>
      </c>
      <c r="AI44" s="482" t="str">
        <f>IF(AND('6'!AI48=""),"",'6'!AI48)</f>
        <v/>
      </c>
      <c r="AJ44" s="482" t="str">
        <f>IF(AND('6'!AJ48=""),"",'6'!AJ48)</f>
        <v/>
      </c>
      <c r="AK44" s="482" t="str">
        <f>IF(AND('6'!AK48=""),"",'6'!AK48)</f>
        <v/>
      </c>
      <c r="AL44" s="482" t="str">
        <f>IF(AND('6'!AL48=""),"",'6'!AL48)</f>
        <v/>
      </c>
      <c r="AM44" s="482" t="str">
        <f>IF(AND('6'!AM48=""),"",'6'!AM48)</f>
        <v/>
      </c>
      <c r="AN44" s="482" t="str">
        <f>IF(AND('6'!AN48=""),"",'6'!AN48)</f>
        <v/>
      </c>
      <c r="AO44" s="482" t="str">
        <f>IF(AND('6'!AO48=""),"",'6'!AO48)</f>
        <v/>
      </c>
      <c r="AP44" s="482" t="str">
        <f>IF(AND('6'!AP48=""),"",'6'!AP48)</f>
        <v/>
      </c>
      <c r="AQ44" s="482" t="str">
        <f>IF(AND('6'!AQ48=""),"",'6'!AQ48)</f>
        <v/>
      </c>
      <c r="AR44" s="482" t="str">
        <f>IF(AND('6'!AR48=""),"",'6'!AR48)</f>
        <v/>
      </c>
      <c r="AS44" s="482" t="str">
        <f>IF(AND('6'!AS48=""),"",'6'!AS48)</f>
        <v/>
      </c>
      <c r="AT44" s="482" t="str">
        <f>IF(AND('6'!AT48=""),"",'6'!AT48)</f>
        <v/>
      </c>
      <c r="AU44" s="482" t="str">
        <f>IF(AND('6'!AU48=""),"",'6'!AU48)</f>
        <v/>
      </c>
      <c r="AV44" s="482" t="str">
        <f>IF(AND('6'!AV48=""),"",'6'!AV48)</f>
        <v/>
      </c>
      <c r="AW44" s="482" t="str">
        <f>IF(AND('6'!AW48=""),"",'6'!AW48)</f>
        <v/>
      </c>
      <c r="AX44" s="482" t="str">
        <f>IF(AND('6'!AX48=""),"",'6'!AX48)</f>
        <v/>
      </c>
      <c r="AY44" s="482" t="str">
        <f>IF(AND('6'!AY48=""),"",'6'!AY48)</f>
        <v/>
      </c>
      <c r="AZ44" s="482" t="str">
        <f>IF(AND('6'!AZ48=""),"",'6'!AZ48)</f>
        <v/>
      </c>
      <c r="BA44" s="482" t="str">
        <f>IF(AND('6'!BA48=""),"",'6'!BA48)</f>
        <v/>
      </c>
      <c r="BB44" s="482" t="str">
        <f>IF(AND('6'!BB48=""),"",'6'!BB48)</f>
        <v/>
      </c>
      <c r="BC44" s="482" t="str">
        <f>IF(AND('6'!BC48=""),"",'6'!BC48)</f>
        <v/>
      </c>
      <c r="BD44" s="482" t="str">
        <f>IF(AND('6'!BD48=""),"",'6'!BD48)</f>
        <v/>
      </c>
      <c r="BE44" s="482" t="str">
        <f>IF(AND('6'!BE48=""),"",'6'!BE48)</f>
        <v/>
      </c>
      <c r="BF44" s="482" t="str">
        <f>IF(AND('6'!BF48=""),"",'6'!BF48)</f>
        <v/>
      </c>
      <c r="BG44" s="482" t="str">
        <f>IF(AND('6'!BG48=""),"",'6'!BG48)</f>
        <v/>
      </c>
      <c r="BH44" s="482" t="str">
        <f>IF(AND('6'!BH48=""),"",'6'!BH48)</f>
        <v/>
      </c>
      <c r="BI44" s="482" t="str">
        <f>IF(AND('6'!BI48=""),"",'6'!BI48)</f>
        <v/>
      </c>
      <c r="BJ44" s="482" t="str">
        <f>IF(AND('6'!BJ48=""),"",'6'!BJ48)</f>
        <v/>
      </c>
      <c r="BK44" s="482" t="str">
        <f>IF(AND('6'!BK48=""),"",'6'!BK48)</f>
        <v/>
      </c>
      <c r="BL44" s="482" t="str">
        <f>IF(AND('6'!BL48=""),"",'6'!BL48)</f>
        <v/>
      </c>
      <c r="BM44" s="482" t="str">
        <f>IF(AND('6'!BM48=""),"",'6'!BM48)</f>
        <v/>
      </c>
      <c r="BN44" s="482" t="str">
        <f>IF(AND('6'!BN48=""),"",'6'!BN48)</f>
        <v/>
      </c>
      <c r="BO44" s="482" t="str">
        <f>IF(AND('6'!BO48=""),"",'6'!BO48)</f>
        <v/>
      </c>
      <c r="BP44" s="482" t="str">
        <f>IF(AND('6'!BP48=""),"",'6'!BP48)</f>
        <v/>
      </c>
      <c r="BQ44" s="482" t="str">
        <f>IF(AND('6'!BQ48=""),"",'6'!BQ48)</f>
        <v/>
      </c>
      <c r="BR44" s="482" t="str">
        <f>IF(AND('6'!BR48=""),"",'6'!BR48)</f>
        <v/>
      </c>
      <c r="BS44" s="482" t="str">
        <f>IF(AND('6'!BS48=""),"",'6'!BS48)</f>
        <v/>
      </c>
      <c r="BT44" s="482" t="str">
        <f>IF(AND('6'!BT48=""),"",'6'!BT48)</f>
        <v/>
      </c>
      <c r="BU44" s="482" t="str">
        <f>IF(AND('6'!BU48=""),"",'6'!BU48)</f>
        <v/>
      </c>
      <c r="BV44" s="482" t="str">
        <f>IF(AND('6'!BV48=""),"",'6'!BV48)</f>
        <v/>
      </c>
      <c r="BW44" s="482" t="str">
        <f>IF(AND('6'!BW48=""),"",'6'!BW48)</f>
        <v/>
      </c>
      <c r="BX44" s="482" t="str">
        <f>IF(AND('6'!BX48=""),"",'6'!BX48)</f>
        <v/>
      </c>
      <c r="BY44" s="482" t="str">
        <f>IF(AND('6'!BY48=""),"",'6'!BY48)</f>
        <v/>
      </c>
      <c r="BZ44" s="482" t="str">
        <f>IF(AND('6'!BZ48=""),"",'6'!BZ48)</f>
        <v/>
      </c>
      <c r="CA44" s="482" t="str">
        <f>IF(AND('6'!CA48=""),"",'6'!CA48)</f>
        <v/>
      </c>
      <c r="CB44" s="482" t="str">
        <f>IF(AND('6'!CB48=""),"",'6'!CB48)</f>
        <v/>
      </c>
      <c r="CC44" s="482" t="str">
        <f>IF(AND('6'!CC48=""),"",'6'!CC48)</f>
        <v/>
      </c>
      <c r="CD44" s="482" t="str">
        <f>IF(AND('6'!CD48=""),"",'6'!CD48)</f>
        <v/>
      </c>
      <c r="CE44" s="482" t="str">
        <f>IF(AND('6'!CE48=""),"",'6'!CE48)</f>
        <v/>
      </c>
      <c r="CF44" s="482" t="str">
        <f>IF(AND('6'!CF48=""),"",'6'!CF48)</f>
        <v/>
      </c>
      <c r="CG44" s="482" t="str">
        <f>IF(AND('6'!CG48=""),"",'6'!CG48)</f>
        <v/>
      </c>
      <c r="CH44" s="482" t="str">
        <f>IF(AND('6'!CH48=""),"",'6'!CH48)</f>
        <v/>
      </c>
      <c r="CI44" s="482" t="str">
        <f>IF(AND('6'!CI48=""),"",'6'!CI48)</f>
        <v/>
      </c>
      <c r="CJ44" s="482" t="str">
        <f>IF(AND('6'!CJ48=""),"",'6'!CJ48)</f>
        <v/>
      </c>
      <c r="CK44" s="482" t="str">
        <f>IF(AND('6'!CK48=""),"",'6'!CK48)</f>
        <v/>
      </c>
      <c r="CL44" s="482" t="str">
        <f>IF(AND('6'!CL48=""),"",'6'!CL48)</f>
        <v/>
      </c>
      <c r="CM44" s="482" t="str">
        <f>IF(AND('6'!CM48=""),"",'6'!CM48)</f>
        <v/>
      </c>
      <c r="CN44" s="482" t="str">
        <f>IF(AND('6'!CN48=""),"",'6'!CN48)</f>
        <v/>
      </c>
      <c r="CO44" s="482" t="str">
        <f>IF(AND('6'!CO48=""),"",'6'!CO48)</f>
        <v/>
      </c>
      <c r="CP44" s="482" t="str">
        <f>IF(AND('6'!CP48=""),"",'6'!CP48)</f>
        <v/>
      </c>
      <c r="CQ44" s="482" t="str">
        <f>IF(AND('6'!CQ48=""),"",'6'!CQ48)</f>
        <v/>
      </c>
      <c r="CR44" s="482" t="str">
        <f>IF(AND('6'!CR48=""),"",'6'!CR48)</f>
        <v/>
      </c>
      <c r="CS44" s="482" t="str">
        <f>IF(AND('6'!CS48=""),"",'6'!CS48)</f>
        <v/>
      </c>
      <c r="CT44" s="482" t="str">
        <f>IF(AND('6'!CT48=""),"",'6'!CT48)</f>
        <v/>
      </c>
      <c r="CU44" s="482" t="str">
        <f>IF(AND('6'!CU48=""),"",'6'!CU48)</f>
        <v/>
      </c>
      <c r="CV44" s="482" t="str">
        <f>IF(AND('6'!CV48=""),"",'6'!CV48)</f>
        <v/>
      </c>
      <c r="CW44" s="482" t="str">
        <f>IF(AND('6'!CW48=""),"",'6'!CW48)</f>
        <v/>
      </c>
      <c r="CX44" s="482" t="str">
        <f>IF(AND('6'!CX48=""),"",'6'!CX48)</f>
        <v/>
      </c>
      <c r="CY44" s="482" t="str">
        <f>IF(AND('6'!CY48=""),"",'6'!CY48)</f>
        <v/>
      </c>
      <c r="CZ44" s="482" t="str">
        <f>IF(AND('6'!CZ48=""),"",'6'!CZ48)</f>
        <v/>
      </c>
      <c r="DA44" s="482" t="str">
        <f>IF(AND('6'!DA48=""),"",'6'!DA48)</f>
        <v/>
      </c>
      <c r="DB44" s="482" t="str">
        <f>IF(AND('6'!DB48=""),"",'6'!DB48)</f>
        <v/>
      </c>
      <c r="DC44" s="482" t="str">
        <f>IF(AND('6'!DC48=""),"",'6'!DC48)</f>
        <v/>
      </c>
      <c r="DD44" s="482" t="str">
        <f>IF(AND('6'!DD48=""),"",'6'!DD48)</f>
        <v/>
      </c>
      <c r="DE44" s="482" t="str">
        <f>IF(AND('6'!DE48=""),"",'6'!DE48)</f>
        <v/>
      </c>
      <c r="DF44" s="482" t="str">
        <f>IF(AND('6'!DF48=""),"",'6'!DF48)</f>
        <v/>
      </c>
      <c r="DG44" s="482" t="str">
        <f>IF(AND('6'!DG48=""),"",'6'!DG48)</f>
        <v/>
      </c>
      <c r="DH44" s="482" t="str">
        <f>IF(AND('6'!DH48=""),"",'6'!DH48)</f>
        <v/>
      </c>
      <c r="DI44" s="482" t="str">
        <f>IF(AND('6'!DI48=""),"",'6'!DI48)</f>
        <v/>
      </c>
      <c r="DJ44" s="482" t="str">
        <f>IF(AND('6'!DJ48=""),"",'6'!DJ48)</f>
        <v/>
      </c>
      <c r="DK44" s="482" t="str">
        <f>IF(AND('6'!DK48=""),"",'6'!DK48)</f>
        <v/>
      </c>
      <c r="DL44" s="482" t="str">
        <f>IF(AND('6'!DL48=""),"",'6'!DL48)</f>
        <v/>
      </c>
      <c r="DM44" s="482" t="str">
        <f>IF(AND('6'!DM48=""),"",'6'!DM48)</f>
        <v/>
      </c>
      <c r="DN44" s="482" t="str">
        <f>IF(AND('6'!DN48=""),"",'6'!DN48)</f>
        <v/>
      </c>
      <c r="DO44" s="482" t="str">
        <f>IF(AND('6'!DO48=""),"",'6'!DO48)</f>
        <v/>
      </c>
      <c r="DP44" s="482" t="str">
        <f>IF(AND('6'!DP48=""),"",'6'!DP48)</f>
        <v/>
      </c>
      <c r="DQ44" s="482" t="str">
        <f>IF(AND('6'!DQ48=""),"",'6'!DQ48)</f>
        <v/>
      </c>
      <c r="DR44" s="482" t="str">
        <f>IF(AND('6'!DR48=""),"",'6'!DR48)</f>
        <v/>
      </c>
      <c r="DS44" s="482" t="str">
        <f>IF(AND('6'!DS48=""),"",'6'!DS48)</f>
        <v/>
      </c>
      <c r="DT44" s="482" t="str">
        <f>IF(AND('6'!DT48=""),"",'6'!DT48)</f>
        <v/>
      </c>
      <c r="DU44" s="482" t="str">
        <f>IF(AND('6'!DU48=""),"",'6'!DU48)</f>
        <v/>
      </c>
      <c r="DV44" s="482" t="str">
        <f>IF(AND('6'!DV48=""),"",'6'!DV48)</f>
        <v/>
      </c>
      <c r="DW44" s="482" t="str">
        <f>IF(AND('6'!DW48=""),"",'6'!DW48)</f>
        <v/>
      </c>
      <c r="DX44" s="482" t="str">
        <f>IF(AND('6'!DX48=""),"",'6'!DX48)</f>
        <v/>
      </c>
      <c r="DY44" s="482" t="str">
        <f>IF(AND('6'!DY48=""),"",'6'!DY48)</f>
        <v/>
      </c>
      <c r="DZ44" s="482" t="str">
        <f>IF(AND('6'!DZ48=""),"",'6'!DZ48)</f>
        <v/>
      </c>
      <c r="EA44" s="482" t="str">
        <f>IF(AND('6'!EA48=""),"",'6'!EA48)</f>
        <v/>
      </c>
      <c r="EB44" s="482" t="str">
        <f>IF(AND('6'!EB48=""),"",'6'!EB48)</f>
        <v/>
      </c>
      <c r="EC44" s="482" t="str">
        <f>IF(AND('6'!EC48=""),"",'6'!EC48)</f>
        <v/>
      </c>
      <c r="ED44" s="482" t="str">
        <f>IF(AND('6'!ED48=""),"",'6'!ED48)</f>
        <v/>
      </c>
      <c r="EE44" s="482" t="str">
        <f>IF(AND('6'!EE48=""),"",'6'!EE48)</f>
        <v/>
      </c>
      <c r="EF44" s="482" t="str">
        <f>IF(AND('6'!EF48=""),"",'6'!EF48)</f>
        <v/>
      </c>
      <c r="EG44" s="482" t="str">
        <f>IF(AND('6'!EG48=""),"",'6'!EG48)</f>
        <v/>
      </c>
      <c r="EH44" s="482" t="str">
        <f>IF(AND('6'!EH48=""),"",'6'!EH48)</f>
        <v/>
      </c>
      <c r="EI44" s="482" t="str">
        <f>IF(AND('6'!EI48=""),"",'6'!EI48)</f>
        <v/>
      </c>
      <c r="EJ44" s="482" t="str">
        <f>IF(AND('6'!EJ48=""),"",'6'!EJ48)</f>
        <v/>
      </c>
      <c r="EK44" s="482" t="str">
        <f>IF(AND('6'!EK48=""),"",'6'!EK48)</f>
        <v/>
      </c>
      <c r="EL44" s="482" t="str">
        <f>IF(AND('6'!EL48=""),"",'6'!EL48)</f>
        <v/>
      </c>
      <c r="EM44" s="482" t="str">
        <f>IF(AND('6'!EM48=""),"",'6'!EM48)</f>
        <v/>
      </c>
      <c r="EN44" s="482" t="str">
        <f>IF(AND('6'!EN48=""),"",'6'!EN48)</f>
        <v/>
      </c>
      <c r="EO44" s="482" t="str">
        <f>IF(AND('6'!EO48=""),"",'6'!EO48)</f>
        <v/>
      </c>
      <c r="EP44" s="482" t="str">
        <f>IF(AND('6'!EP48=""),"",'6'!EP48)</f>
        <v/>
      </c>
      <c r="EQ44" s="482" t="str">
        <f>IF(AND('6'!EQ48=""),"",'6'!EQ48)</f>
        <v/>
      </c>
      <c r="ER44" s="482" t="str">
        <f>IF(AND('6'!ER48=""),"",'6'!ER48)</f>
        <v/>
      </c>
      <c r="ES44" s="482" t="str">
        <f>IF(AND('6'!ES48=""),"",'6'!ES48)</f>
        <v/>
      </c>
      <c r="ET44" s="482" t="str">
        <f>IF(AND('6'!ET48=""),"",'6'!ET48)</f>
        <v/>
      </c>
      <c r="EU44" s="482" t="str">
        <f>IF(AND('6'!EU48=""),"",'6'!EU48)</f>
        <v/>
      </c>
      <c r="EV44" s="482" t="str">
        <f>IF(AND('6'!EV48=""),"",'6'!EV48)</f>
        <v/>
      </c>
      <c r="EW44" s="482" t="str">
        <f>IF(AND('6'!EW48=""),"",'6'!EW48)</f>
        <v/>
      </c>
      <c r="EX44" s="482" t="str">
        <f>IF(AND('6'!EX48=""),"",'6'!EX48)</f>
        <v/>
      </c>
      <c r="EY44" s="482" t="str">
        <f>IF(AND('6'!EY48=""),"",'6'!EY48)</f>
        <v/>
      </c>
      <c r="EZ44" s="482" t="str">
        <f>IF(AND('6'!EZ48=""),"",'6'!EZ48)</f>
        <v/>
      </c>
      <c r="FA44" s="482" t="str">
        <f>IF(AND('6'!FA48=""),"",'6'!FA48)</f>
        <v/>
      </c>
      <c r="FB44" s="482" t="str">
        <f>IF(AND('6'!FB48=""),"",'6'!FB48)</f>
        <v/>
      </c>
      <c r="FC44" s="482" t="str">
        <f>IF(AND('6'!FC48=""),"",'6'!FC48)</f>
        <v/>
      </c>
      <c r="FD44" s="482" t="str">
        <f>IF(AND('6'!FD48=""),"",'6'!FD48)</f>
        <v/>
      </c>
      <c r="FE44" s="482" t="str">
        <f>IF(AND('6'!FE48=""),"",'6'!FE48)</f>
        <v/>
      </c>
      <c r="FF44" s="482" t="str">
        <f>IF(AND('6'!FF48=""),"",'6'!FF48)</f>
        <v xml:space="preserve"> </v>
      </c>
      <c r="FG44" s="482" t="str">
        <f>IF(AND('6'!FG48=""),"",'6'!FG48)</f>
        <v/>
      </c>
      <c r="FH44" s="482" t="str">
        <f>IF(AND('6'!FH48=""),"",'6'!FH48)</f>
        <v/>
      </c>
      <c r="FI44" s="482" t="str">
        <f>IF(AND('6'!FI48=""),"",'6'!FI48)</f>
        <v/>
      </c>
      <c r="FJ44" s="482" t="str">
        <f>IF(AND('6'!FJ48=""),"",'6'!FJ48)</f>
        <v/>
      </c>
      <c r="FK44" s="482" t="str">
        <f>IF(AND('6'!FK48=""),"",'6'!FK48)</f>
        <v/>
      </c>
      <c r="FL44" s="482" t="str">
        <f>IF(AND('6'!FL48=""),"",'6'!FL48)</f>
        <v/>
      </c>
      <c r="FM44" s="482" t="str">
        <f>IF(AND('6'!FM48=""),"",'6'!FM48)</f>
        <v xml:space="preserve"> </v>
      </c>
      <c r="FN44" s="482" t="str">
        <f>IF(AND('6'!FN48=""),"",'6'!FN48)</f>
        <v/>
      </c>
      <c r="FO44" s="482" t="str">
        <f>IF(AND('6'!FO48=""),"",'6'!FO48)</f>
        <v/>
      </c>
      <c r="FP44" s="482" t="str">
        <f>IF(AND('6'!FP48=""),"",'6'!FP48)</f>
        <v/>
      </c>
      <c r="FQ44" s="482" t="str">
        <f>IF(AND('6'!FQ48=""),"",'6'!FQ48)</f>
        <v/>
      </c>
      <c r="FR44" s="482" t="str">
        <f>IF(AND('6'!FR48=""),"",'6'!FR48)</f>
        <v/>
      </c>
      <c r="FS44" s="482" t="str">
        <f>IF(AND('6'!FS48=""),"",'6'!FS48)</f>
        <v/>
      </c>
      <c r="FT44" s="482" t="str">
        <f>IF(AND('6'!FT48=""),"",'6'!FT48)</f>
        <v xml:space="preserve"> </v>
      </c>
      <c r="FU44" s="482" t="str">
        <f>IF(AND('6'!FV48=""),"",'6'!FV48)</f>
        <v>-</v>
      </c>
      <c r="FV44" s="482" t="str">
        <f>IF(AND('6'!FW48=""),"",'6'!FW48)</f>
        <v>-</v>
      </c>
      <c r="FW44" s="482" t="str">
        <f>IF(AND('6'!FX48=""),"",'6'!FX48)</f>
        <v>-</v>
      </c>
      <c r="FX44" s="482" t="str">
        <f>IF(AND('6'!FY48=""),"",'6'!FY48)</f>
        <v>-</v>
      </c>
      <c r="FY44" s="482" t="str">
        <f>IF(AND('6'!FZ48=""),"",'6'!FZ48)</f>
        <v>-</v>
      </c>
      <c r="FZ44" s="482" t="str">
        <f>IF(AND('6'!GA48=""),"",'6'!GA48)</f>
        <v>-</v>
      </c>
      <c r="GA44" s="482" t="str">
        <f>IF(AND('6'!GB48=""),"",'6'!GB48)</f>
        <v>-</v>
      </c>
      <c r="GB44" s="482" t="str">
        <f>IF(AND('6'!GC48=""),"",'6'!GC48)</f>
        <v>-</v>
      </c>
      <c r="GC44" s="482" t="str">
        <f>IF(AND('6'!GD48=""),"",'6'!GD48)</f>
        <v>-</v>
      </c>
      <c r="GD44" s="482" t="str">
        <f>IF(AND('6'!GE48=""),"",'6'!GE48)</f>
        <v>-</v>
      </c>
      <c r="GE44" s="482" t="str">
        <f>IF(AND('6'!GF48=""),"",'6'!GF48)</f>
        <v>-</v>
      </c>
      <c r="GF44" s="482" t="str">
        <f>IF(AND('6'!GG48=""),"",'6'!GG48)</f>
        <v>-</v>
      </c>
      <c r="GG44" s="482" t="str">
        <f>IF(AND('6'!GH48=""),"",IF(AND('6'!GH48="-"),"",'6'!GH48))</f>
        <v/>
      </c>
      <c r="GH44" s="50" t="str">
        <f>IF(AND(C44=""),"",VLOOKUP(B44,Register!$A$7:$CL$311,36,FALSE))</f>
        <v/>
      </c>
      <c r="GI44" s="483" t="str">
        <f>IF(AND('6'!GL48=""),"",'6'!GL48)</f>
        <v/>
      </c>
      <c r="GJ44" s="173" t="str">
        <f>IF(AND('6'!FU48=""),"",'6'!FU48)</f>
        <v/>
      </c>
      <c r="GK44" s="173"/>
      <c r="GL44" s="173"/>
    </row>
    <row r="45" spans="1:194" ht="21">
      <c r="A45" s="480">
        <v>37</v>
      </c>
      <c r="B45" s="481" t="str">
        <f>IF(AND('6'!B49=""),"",'6'!B49)</f>
        <v/>
      </c>
      <c r="C45" s="196" t="str">
        <f>IF(AND('6'!C49=""),"",'6'!C49)</f>
        <v/>
      </c>
      <c r="D45" s="196" t="str">
        <f>IF(AND('6'!D49=""),"",'6'!D49)</f>
        <v/>
      </c>
      <c r="E45" s="195" t="str">
        <f>IF(AND('6'!E49=""),"",'6'!E49)</f>
        <v/>
      </c>
      <c r="F45" s="482" t="str">
        <f>IF(AND('6'!F49=""),"",'6'!F49)</f>
        <v/>
      </c>
      <c r="G45" s="482" t="str">
        <f>IF(AND('6'!G49=""),"",'6'!G49)</f>
        <v/>
      </c>
      <c r="H45" s="482" t="str">
        <f>IF(AND('6'!H49=""),"",'6'!H49)</f>
        <v/>
      </c>
      <c r="I45" s="482" t="str">
        <f>IF(AND('6'!I49=""),"",'6'!I49)</f>
        <v/>
      </c>
      <c r="J45" s="482" t="str">
        <f>IF(AND('6'!J49=""),"",'6'!J49)</f>
        <v/>
      </c>
      <c r="K45" s="482" t="str">
        <f>IF(AND('6'!K49=""),"",'6'!K49)</f>
        <v/>
      </c>
      <c r="L45" s="482" t="str">
        <f>IF(AND('6'!L49=""),"",'6'!L49)</f>
        <v/>
      </c>
      <c r="M45" s="482" t="str">
        <f>IF(AND('6'!M49=""),"",'6'!M49)</f>
        <v/>
      </c>
      <c r="N45" s="482" t="str">
        <f>IF(AND('6'!N49=""),"",'6'!N49)</f>
        <v/>
      </c>
      <c r="O45" s="482" t="str">
        <f>IF(AND('6'!O49=""),"",'6'!O49)</f>
        <v/>
      </c>
      <c r="P45" s="482" t="str">
        <f>IF(AND('6'!P49=""),"",'6'!P49)</f>
        <v/>
      </c>
      <c r="Q45" s="482" t="str">
        <f>IF(AND('6'!Q49=""),"",'6'!Q49)</f>
        <v/>
      </c>
      <c r="R45" s="482" t="str">
        <f>IF(AND('6'!R49=""),"",'6'!R49)</f>
        <v/>
      </c>
      <c r="S45" s="482" t="str">
        <f>IF(AND('6'!S49=""),"",'6'!S49)</f>
        <v/>
      </c>
      <c r="T45" s="482" t="str">
        <f>IF(AND('6'!T49=""),"",'6'!T49)</f>
        <v/>
      </c>
      <c r="U45" s="482" t="str">
        <f>IF(AND('6'!U49=""),"",'6'!U49)</f>
        <v/>
      </c>
      <c r="V45" s="482" t="str">
        <f>IF(AND('6'!V49=""),"",'6'!V49)</f>
        <v/>
      </c>
      <c r="W45" s="482" t="str">
        <f>IF(AND('6'!W49=""),"",'6'!W49)</f>
        <v/>
      </c>
      <c r="X45" s="482" t="str">
        <f>IF(AND('6'!X49=""),"",'6'!X49)</f>
        <v/>
      </c>
      <c r="Y45" s="482" t="str">
        <f>IF(AND('6'!Y49=""),"",'6'!Y49)</f>
        <v/>
      </c>
      <c r="Z45" s="482" t="str">
        <f>IF(AND('6'!Z49=""),"",'6'!Z49)</f>
        <v/>
      </c>
      <c r="AA45" s="482" t="str">
        <f>IF(AND('6'!AA49=""),"",'6'!AA49)</f>
        <v/>
      </c>
      <c r="AB45" s="482" t="str">
        <f>IF(AND('6'!AB49=""),"",'6'!AB49)</f>
        <v/>
      </c>
      <c r="AC45" s="482" t="str">
        <f>IF(AND('6'!AC49=""),"",'6'!AC49)</f>
        <v/>
      </c>
      <c r="AD45" s="482" t="str">
        <f>IF(AND('6'!AD49=""),"",'6'!AD49)</f>
        <v/>
      </c>
      <c r="AE45" s="482" t="str">
        <f>IF(AND('6'!AE49=""),"",'6'!AE49)</f>
        <v/>
      </c>
      <c r="AF45" s="482" t="str">
        <f>IF(AND('6'!AF49=""),"",'6'!AF49)</f>
        <v/>
      </c>
      <c r="AG45" s="482" t="str">
        <f>IF(AND('6'!AG49=""),"",'6'!AG49)</f>
        <v/>
      </c>
      <c r="AH45" s="482" t="str">
        <f>IF(AND('6'!AH49=""),"",'6'!AH49)</f>
        <v/>
      </c>
      <c r="AI45" s="482" t="str">
        <f>IF(AND('6'!AI49=""),"",'6'!AI49)</f>
        <v/>
      </c>
      <c r="AJ45" s="482" t="str">
        <f>IF(AND('6'!AJ49=""),"",'6'!AJ49)</f>
        <v/>
      </c>
      <c r="AK45" s="482" t="str">
        <f>IF(AND('6'!AK49=""),"",'6'!AK49)</f>
        <v/>
      </c>
      <c r="AL45" s="482" t="str">
        <f>IF(AND('6'!AL49=""),"",'6'!AL49)</f>
        <v/>
      </c>
      <c r="AM45" s="482" t="str">
        <f>IF(AND('6'!AM49=""),"",'6'!AM49)</f>
        <v/>
      </c>
      <c r="AN45" s="482" t="str">
        <f>IF(AND('6'!AN49=""),"",'6'!AN49)</f>
        <v/>
      </c>
      <c r="AO45" s="482" t="str">
        <f>IF(AND('6'!AO49=""),"",'6'!AO49)</f>
        <v/>
      </c>
      <c r="AP45" s="482" t="str">
        <f>IF(AND('6'!AP49=""),"",'6'!AP49)</f>
        <v/>
      </c>
      <c r="AQ45" s="482" t="str">
        <f>IF(AND('6'!AQ49=""),"",'6'!AQ49)</f>
        <v/>
      </c>
      <c r="AR45" s="482" t="str">
        <f>IF(AND('6'!AR49=""),"",'6'!AR49)</f>
        <v/>
      </c>
      <c r="AS45" s="482" t="str">
        <f>IF(AND('6'!AS49=""),"",'6'!AS49)</f>
        <v/>
      </c>
      <c r="AT45" s="482" t="str">
        <f>IF(AND('6'!AT49=""),"",'6'!AT49)</f>
        <v/>
      </c>
      <c r="AU45" s="482" t="str">
        <f>IF(AND('6'!AU49=""),"",'6'!AU49)</f>
        <v/>
      </c>
      <c r="AV45" s="482" t="str">
        <f>IF(AND('6'!AV49=""),"",'6'!AV49)</f>
        <v/>
      </c>
      <c r="AW45" s="482" t="str">
        <f>IF(AND('6'!AW49=""),"",'6'!AW49)</f>
        <v/>
      </c>
      <c r="AX45" s="482" t="str">
        <f>IF(AND('6'!AX49=""),"",'6'!AX49)</f>
        <v/>
      </c>
      <c r="AY45" s="482" t="str">
        <f>IF(AND('6'!AY49=""),"",'6'!AY49)</f>
        <v/>
      </c>
      <c r="AZ45" s="482" t="str">
        <f>IF(AND('6'!AZ49=""),"",'6'!AZ49)</f>
        <v/>
      </c>
      <c r="BA45" s="482" t="str">
        <f>IF(AND('6'!BA49=""),"",'6'!BA49)</f>
        <v/>
      </c>
      <c r="BB45" s="482" t="str">
        <f>IF(AND('6'!BB49=""),"",'6'!BB49)</f>
        <v/>
      </c>
      <c r="BC45" s="482" t="str">
        <f>IF(AND('6'!BC49=""),"",'6'!BC49)</f>
        <v/>
      </c>
      <c r="BD45" s="482" t="str">
        <f>IF(AND('6'!BD49=""),"",'6'!BD49)</f>
        <v/>
      </c>
      <c r="BE45" s="482" t="str">
        <f>IF(AND('6'!BE49=""),"",'6'!BE49)</f>
        <v/>
      </c>
      <c r="BF45" s="482" t="str">
        <f>IF(AND('6'!BF49=""),"",'6'!BF49)</f>
        <v/>
      </c>
      <c r="BG45" s="482" t="str">
        <f>IF(AND('6'!BG49=""),"",'6'!BG49)</f>
        <v/>
      </c>
      <c r="BH45" s="482" t="str">
        <f>IF(AND('6'!BH49=""),"",'6'!BH49)</f>
        <v/>
      </c>
      <c r="BI45" s="482" t="str">
        <f>IF(AND('6'!BI49=""),"",'6'!BI49)</f>
        <v/>
      </c>
      <c r="BJ45" s="482" t="str">
        <f>IF(AND('6'!BJ49=""),"",'6'!BJ49)</f>
        <v/>
      </c>
      <c r="BK45" s="482" t="str">
        <f>IF(AND('6'!BK49=""),"",'6'!BK49)</f>
        <v/>
      </c>
      <c r="BL45" s="482" t="str">
        <f>IF(AND('6'!BL49=""),"",'6'!BL49)</f>
        <v/>
      </c>
      <c r="BM45" s="482" t="str">
        <f>IF(AND('6'!BM49=""),"",'6'!BM49)</f>
        <v/>
      </c>
      <c r="BN45" s="482" t="str">
        <f>IF(AND('6'!BN49=""),"",'6'!BN49)</f>
        <v/>
      </c>
      <c r="BO45" s="482" t="str">
        <f>IF(AND('6'!BO49=""),"",'6'!BO49)</f>
        <v/>
      </c>
      <c r="BP45" s="482" t="str">
        <f>IF(AND('6'!BP49=""),"",'6'!BP49)</f>
        <v/>
      </c>
      <c r="BQ45" s="482" t="str">
        <f>IF(AND('6'!BQ49=""),"",'6'!BQ49)</f>
        <v/>
      </c>
      <c r="BR45" s="482" t="str">
        <f>IF(AND('6'!BR49=""),"",'6'!BR49)</f>
        <v/>
      </c>
      <c r="BS45" s="482" t="str">
        <f>IF(AND('6'!BS49=""),"",'6'!BS49)</f>
        <v/>
      </c>
      <c r="BT45" s="482" t="str">
        <f>IF(AND('6'!BT49=""),"",'6'!BT49)</f>
        <v/>
      </c>
      <c r="BU45" s="482" t="str">
        <f>IF(AND('6'!BU49=""),"",'6'!BU49)</f>
        <v/>
      </c>
      <c r="BV45" s="482" t="str">
        <f>IF(AND('6'!BV49=""),"",'6'!BV49)</f>
        <v/>
      </c>
      <c r="BW45" s="482" t="str">
        <f>IF(AND('6'!BW49=""),"",'6'!BW49)</f>
        <v/>
      </c>
      <c r="BX45" s="482" t="str">
        <f>IF(AND('6'!BX49=""),"",'6'!BX49)</f>
        <v/>
      </c>
      <c r="BY45" s="482" t="str">
        <f>IF(AND('6'!BY49=""),"",'6'!BY49)</f>
        <v/>
      </c>
      <c r="BZ45" s="482" t="str">
        <f>IF(AND('6'!BZ49=""),"",'6'!BZ49)</f>
        <v/>
      </c>
      <c r="CA45" s="482" t="str">
        <f>IF(AND('6'!CA49=""),"",'6'!CA49)</f>
        <v/>
      </c>
      <c r="CB45" s="482" t="str">
        <f>IF(AND('6'!CB49=""),"",'6'!CB49)</f>
        <v/>
      </c>
      <c r="CC45" s="482" t="str">
        <f>IF(AND('6'!CC49=""),"",'6'!CC49)</f>
        <v/>
      </c>
      <c r="CD45" s="482" t="str">
        <f>IF(AND('6'!CD49=""),"",'6'!CD49)</f>
        <v/>
      </c>
      <c r="CE45" s="482" t="str">
        <f>IF(AND('6'!CE49=""),"",'6'!CE49)</f>
        <v/>
      </c>
      <c r="CF45" s="482" t="str">
        <f>IF(AND('6'!CF49=""),"",'6'!CF49)</f>
        <v/>
      </c>
      <c r="CG45" s="482" t="str">
        <f>IF(AND('6'!CG49=""),"",'6'!CG49)</f>
        <v/>
      </c>
      <c r="CH45" s="482" t="str">
        <f>IF(AND('6'!CH49=""),"",'6'!CH49)</f>
        <v/>
      </c>
      <c r="CI45" s="482" t="str">
        <f>IF(AND('6'!CI49=""),"",'6'!CI49)</f>
        <v/>
      </c>
      <c r="CJ45" s="482" t="str">
        <f>IF(AND('6'!CJ49=""),"",'6'!CJ49)</f>
        <v/>
      </c>
      <c r="CK45" s="482" t="str">
        <f>IF(AND('6'!CK49=""),"",'6'!CK49)</f>
        <v/>
      </c>
      <c r="CL45" s="482" t="str">
        <f>IF(AND('6'!CL49=""),"",'6'!CL49)</f>
        <v/>
      </c>
      <c r="CM45" s="482" t="str">
        <f>IF(AND('6'!CM49=""),"",'6'!CM49)</f>
        <v/>
      </c>
      <c r="CN45" s="482" t="str">
        <f>IF(AND('6'!CN49=""),"",'6'!CN49)</f>
        <v/>
      </c>
      <c r="CO45" s="482" t="str">
        <f>IF(AND('6'!CO49=""),"",'6'!CO49)</f>
        <v/>
      </c>
      <c r="CP45" s="482" t="str">
        <f>IF(AND('6'!CP49=""),"",'6'!CP49)</f>
        <v/>
      </c>
      <c r="CQ45" s="482" t="str">
        <f>IF(AND('6'!CQ49=""),"",'6'!CQ49)</f>
        <v/>
      </c>
      <c r="CR45" s="482" t="str">
        <f>IF(AND('6'!CR49=""),"",'6'!CR49)</f>
        <v/>
      </c>
      <c r="CS45" s="482" t="str">
        <f>IF(AND('6'!CS49=""),"",'6'!CS49)</f>
        <v/>
      </c>
      <c r="CT45" s="482" t="str">
        <f>IF(AND('6'!CT49=""),"",'6'!CT49)</f>
        <v/>
      </c>
      <c r="CU45" s="482" t="str">
        <f>IF(AND('6'!CU49=""),"",'6'!CU49)</f>
        <v/>
      </c>
      <c r="CV45" s="482" t="str">
        <f>IF(AND('6'!CV49=""),"",'6'!CV49)</f>
        <v/>
      </c>
      <c r="CW45" s="482" t="str">
        <f>IF(AND('6'!CW49=""),"",'6'!CW49)</f>
        <v/>
      </c>
      <c r="CX45" s="482" t="str">
        <f>IF(AND('6'!CX49=""),"",'6'!CX49)</f>
        <v/>
      </c>
      <c r="CY45" s="482" t="str">
        <f>IF(AND('6'!CY49=""),"",'6'!CY49)</f>
        <v/>
      </c>
      <c r="CZ45" s="482" t="str">
        <f>IF(AND('6'!CZ49=""),"",'6'!CZ49)</f>
        <v/>
      </c>
      <c r="DA45" s="482" t="str">
        <f>IF(AND('6'!DA49=""),"",'6'!DA49)</f>
        <v/>
      </c>
      <c r="DB45" s="482" t="str">
        <f>IF(AND('6'!DB49=""),"",'6'!DB49)</f>
        <v/>
      </c>
      <c r="DC45" s="482" t="str">
        <f>IF(AND('6'!DC49=""),"",'6'!DC49)</f>
        <v/>
      </c>
      <c r="DD45" s="482" t="str">
        <f>IF(AND('6'!DD49=""),"",'6'!DD49)</f>
        <v/>
      </c>
      <c r="DE45" s="482" t="str">
        <f>IF(AND('6'!DE49=""),"",'6'!DE49)</f>
        <v/>
      </c>
      <c r="DF45" s="482" t="str">
        <f>IF(AND('6'!DF49=""),"",'6'!DF49)</f>
        <v/>
      </c>
      <c r="DG45" s="482" t="str">
        <f>IF(AND('6'!DG49=""),"",'6'!DG49)</f>
        <v/>
      </c>
      <c r="DH45" s="482" t="str">
        <f>IF(AND('6'!DH49=""),"",'6'!DH49)</f>
        <v/>
      </c>
      <c r="DI45" s="482" t="str">
        <f>IF(AND('6'!DI49=""),"",'6'!DI49)</f>
        <v/>
      </c>
      <c r="DJ45" s="482" t="str">
        <f>IF(AND('6'!DJ49=""),"",'6'!DJ49)</f>
        <v/>
      </c>
      <c r="DK45" s="482" t="str">
        <f>IF(AND('6'!DK49=""),"",'6'!DK49)</f>
        <v/>
      </c>
      <c r="DL45" s="482" t="str">
        <f>IF(AND('6'!DL49=""),"",'6'!DL49)</f>
        <v/>
      </c>
      <c r="DM45" s="482" t="str">
        <f>IF(AND('6'!DM49=""),"",'6'!DM49)</f>
        <v/>
      </c>
      <c r="DN45" s="482" t="str">
        <f>IF(AND('6'!DN49=""),"",'6'!DN49)</f>
        <v/>
      </c>
      <c r="DO45" s="482" t="str">
        <f>IF(AND('6'!DO49=""),"",'6'!DO49)</f>
        <v/>
      </c>
      <c r="DP45" s="482" t="str">
        <f>IF(AND('6'!DP49=""),"",'6'!DP49)</f>
        <v/>
      </c>
      <c r="DQ45" s="482" t="str">
        <f>IF(AND('6'!DQ49=""),"",'6'!DQ49)</f>
        <v/>
      </c>
      <c r="DR45" s="482" t="str">
        <f>IF(AND('6'!DR49=""),"",'6'!DR49)</f>
        <v/>
      </c>
      <c r="DS45" s="482" t="str">
        <f>IF(AND('6'!DS49=""),"",'6'!DS49)</f>
        <v/>
      </c>
      <c r="DT45" s="482" t="str">
        <f>IF(AND('6'!DT49=""),"",'6'!DT49)</f>
        <v/>
      </c>
      <c r="DU45" s="482" t="str">
        <f>IF(AND('6'!DU49=""),"",'6'!DU49)</f>
        <v/>
      </c>
      <c r="DV45" s="482" t="str">
        <f>IF(AND('6'!DV49=""),"",'6'!DV49)</f>
        <v/>
      </c>
      <c r="DW45" s="482" t="str">
        <f>IF(AND('6'!DW49=""),"",'6'!DW49)</f>
        <v/>
      </c>
      <c r="DX45" s="482" t="str">
        <f>IF(AND('6'!DX49=""),"",'6'!DX49)</f>
        <v/>
      </c>
      <c r="DY45" s="482" t="str">
        <f>IF(AND('6'!DY49=""),"",'6'!DY49)</f>
        <v/>
      </c>
      <c r="DZ45" s="482" t="str">
        <f>IF(AND('6'!DZ49=""),"",'6'!DZ49)</f>
        <v/>
      </c>
      <c r="EA45" s="482" t="str">
        <f>IF(AND('6'!EA49=""),"",'6'!EA49)</f>
        <v/>
      </c>
      <c r="EB45" s="482" t="str">
        <f>IF(AND('6'!EB49=""),"",'6'!EB49)</f>
        <v/>
      </c>
      <c r="EC45" s="482" t="str">
        <f>IF(AND('6'!EC49=""),"",'6'!EC49)</f>
        <v/>
      </c>
      <c r="ED45" s="482" t="str">
        <f>IF(AND('6'!ED49=""),"",'6'!ED49)</f>
        <v/>
      </c>
      <c r="EE45" s="482" t="str">
        <f>IF(AND('6'!EE49=""),"",'6'!EE49)</f>
        <v/>
      </c>
      <c r="EF45" s="482" t="str">
        <f>IF(AND('6'!EF49=""),"",'6'!EF49)</f>
        <v/>
      </c>
      <c r="EG45" s="482" t="str">
        <f>IF(AND('6'!EG49=""),"",'6'!EG49)</f>
        <v/>
      </c>
      <c r="EH45" s="482" t="str">
        <f>IF(AND('6'!EH49=""),"",'6'!EH49)</f>
        <v/>
      </c>
      <c r="EI45" s="482" t="str">
        <f>IF(AND('6'!EI49=""),"",'6'!EI49)</f>
        <v/>
      </c>
      <c r="EJ45" s="482" t="str">
        <f>IF(AND('6'!EJ49=""),"",'6'!EJ49)</f>
        <v/>
      </c>
      <c r="EK45" s="482" t="str">
        <f>IF(AND('6'!EK49=""),"",'6'!EK49)</f>
        <v/>
      </c>
      <c r="EL45" s="482" t="str">
        <f>IF(AND('6'!EL49=""),"",'6'!EL49)</f>
        <v/>
      </c>
      <c r="EM45" s="482" t="str">
        <f>IF(AND('6'!EM49=""),"",'6'!EM49)</f>
        <v/>
      </c>
      <c r="EN45" s="482" t="str">
        <f>IF(AND('6'!EN49=""),"",'6'!EN49)</f>
        <v/>
      </c>
      <c r="EO45" s="482" t="str">
        <f>IF(AND('6'!EO49=""),"",'6'!EO49)</f>
        <v/>
      </c>
      <c r="EP45" s="482" t="str">
        <f>IF(AND('6'!EP49=""),"",'6'!EP49)</f>
        <v/>
      </c>
      <c r="EQ45" s="482" t="str">
        <f>IF(AND('6'!EQ49=""),"",'6'!EQ49)</f>
        <v/>
      </c>
      <c r="ER45" s="482" t="str">
        <f>IF(AND('6'!ER49=""),"",'6'!ER49)</f>
        <v/>
      </c>
      <c r="ES45" s="482" t="str">
        <f>IF(AND('6'!ES49=""),"",'6'!ES49)</f>
        <v/>
      </c>
      <c r="ET45" s="482" t="str">
        <f>IF(AND('6'!ET49=""),"",'6'!ET49)</f>
        <v/>
      </c>
      <c r="EU45" s="482" t="str">
        <f>IF(AND('6'!EU49=""),"",'6'!EU49)</f>
        <v/>
      </c>
      <c r="EV45" s="482" t="str">
        <f>IF(AND('6'!EV49=""),"",'6'!EV49)</f>
        <v/>
      </c>
      <c r="EW45" s="482" t="str">
        <f>IF(AND('6'!EW49=""),"",'6'!EW49)</f>
        <v/>
      </c>
      <c r="EX45" s="482" t="str">
        <f>IF(AND('6'!EX49=""),"",'6'!EX49)</f>
        <v/>
      </c>
      <c r="EY45" s="482" t="str">
        <f>IF(AND('6'!EY49=""),"",'6'!EY49)</f>
        <v/>
      </c>
      <c r="EZ45" s="482" t="str">
        <f>IF(AND('6'!EZ49=""),"",'6'!EZ49)</f>
        <v/>
      </c>
      <c r="FA45" s="482" t="str">
        <f>IF(AND('6'!FA49=""),"",'6'!FA49)</f>
        <v/>
      </c>
      <c r="FB45" s="482" t="str">
        <f>IF(AND('6'!FB49=""),"",'6'!FB49)</f>
        <v/>
      </c>
      <c r="FC45" s="482" t="str">
        <f>IF(AND('6'!FC49=""),"",'6'!FC49)</f>
        <v/>
      </c>
      <c r="FD45" s="482" t="str">
        <f>IF(AND('6'!FD49=""),"",'6'!FD49)</f>
        <v/>
      </c>
      <c r="FE45" s="482" t="str">
        <f>IF(AND('6'!FE49=""),"",'6'!FE49)</f>
        <v/>
      </c>
      <c r="FF45" s="482" t="str">
        <f>IF(AND('6'!FF49=""),"",'6'!FF49)</f>
        <v xml:space="preserve"> </v>
      </c>
      <c r="FG45" s="482" t="str">
        <f>IF(AND('6'!FG49=""),"",'6'!FG49)</f>
        <v/>
      </c>
      <c r="FH45" s="482" t="str">
        <f>IF(AND('6'!FH49=""),"",'6'!FH49)</f>
        <v/>
      </c>
      <c r="FI45" s="482" t="str">
        <f>IF(AND('6'!FI49=""),"",'6'!FI49)</f>
        <v/>
      </c>
      <c r="FJ45" s="482" t="str">
        <f>IF(AND('6'!FJ49=""),"",'6'!FJ49)</f>
        <v/>
      </c>
      <c r="FK45" s="482" t="str">
        <f>IF(AND('6'!FK49=""),"",'6'!FK49)</f>
        <v/>
      </c>
      <c r="FL45" s="482" t="str">
        <f>IF(AND('6'!FL49=""),"",'6'!FL49)</f>
        <v/>
      </c>
      <c r="FM45" s="482" t="str">
        <f>IF(AND('6'!FM49=""),"",'6'!FM49)</f>
        <v xml:space="preserve"> </v>
      </c>
      <c r="FN45" s="482" t="str">
        <f>IF(AND('6'!FN49=""),"",'6'!FN49)</f>
        <v/>
      </c>
      <c r="FO45" s="482" t="str">
        <f>IF(AND('6'!FO49=""),"",'6'!FO49)</f>
        <v/>
      </c>
      <c r="FP45" s="482" t="str">
        <f>IF(AND('6'!FP49=""),"",'6'!FP49)</f>
        <v/>
      </c>
      <c r="FQ45" s="482" t="str">
        <f>IF(AND('6'!FQ49=""),"",'6'!FQ49)</f>
        <v/>
      </c>
      <c r="FR45" s="482" t="str">
        <f>IF(AND('6'!FR49=""),"",'6'!FR49)</f>
        <v/>
      </c>
      <c r="FS45" s="482" t="str">
        <f>IF(AND('6'!FS49=""),"",'6'!FS49)</f>
        <v/>
      </c>
      <c r="FT45" s="482" t="str">
        <f>IF(AND('6'!FT49=""),"",'6'!FT49)</f>
        <v xml:space="preserve"> </v>
      </c>
      <c r="FU45" s="482" t="str">
        <f>IF(AND('6'!FV49=""),"",'6'!FV49)</f>
        <v>-</v>
      </c>
      <c r="FV45" s="482" t="str">
        <f>IF(AND('6'!FW49=""),"",'6'!FW49)</f>
        <v>-</v>
      </c>
      <c r="FW45" s="482" t="str">
        <f>IF(AND('6'!FX49=""),"",'6'!FX49)</f>
        <v>-</v>
      </c>
      <c r="FX45" s="482" t="str">
        <f>IF(AND('6'!FY49=""),"",'6'!FY49)</f>
        <v>-</v>
      </c>
      <c r="FY45" s="482" t="str">
        <f>IF(AND('6'!FZ49=""),"",'6'!FZ49)</f>
        <v>-</v>
      </c>
      <c r="FZ45" s="482" t="str">
        <f>IF(AND('6'!GA49=""),"",'6'!GA49)</f>
        <v>-</v>
      </c>
      <c r="GA45" s="482" t="str">
        <f>IF(AND('6'!GB49=""),"",'6'!GB49)</f>
        <v>-</v>
      </c>
      <c r="GB45" s="482" t="str">
        <f>IF(AND('6'!GC49=""),"",'6'!GC49)</f>
        <v>-</v>
      </c>
      <c r="GC45" s="482" t="str">
        <f>IF(AND('6'!GD49=""),"",'6'!GD49)</f>
        <v>-</v>
      </c>
      <c r="GD45" s="482" t="str">
        <f>IF(AND('6'!GE49=""),"",'6'!GE49)</f>
        <v>-</v>
      </c>
      <c r="GE45" s="482" t="str">
        <f>IF(AND('6'!GF49=""),"",'6'!GF49)</f>
        <v>-</v>
      </c>
      <c r="GF45" s="482" t="str">
        <f>IF(AND('6'!GG49=""),"",'6'!GG49)</f>
        <v>-</v>
      </c>
      <c r="GG45" s="482" t="str">
        <f>IF(AND('6'!GH49=""),"",IF(AND('6'!GH49="-"),"",'6'!GH49))</f>
        <v/>
      </c>
      <c r="GH45" s="50" t="str">
        <f>IF(AND(C45=""),"",VLOOKUP(B45,Register!$A$7:$CL$311,36,FALSE))</f>
        <v/>
      </c>
      <c r="GI45" s="483" t="str">
        <f>IF(AND('6'!GL49=""),"",'6'!GL49)</f>
        <v/>
      </c>
      <c r="GJ45" s="173" t="str">
        <f>IF(AND('6'!FU49=""),"",'6'!FU49)</f>
        <v/>
      </c>
      <c r="GK45" s="173"/>
      <c r="GL45" s="173"/>
    </row>
    <row r="46" spans="1:194" ht="21">
      <c r="A46" s="480">
        <v>38</v>
      </c>
      <c r="B46" s="481" t="str">
        <f>IF(AND('6'!B50=""),"",'6'!B50)</f>
        <v/>
      </c>
      <c r="C46" s="196" t="str">
        <f>IF(AND('6'!C50=""),"",'6'!C50)</f>
        <v/>
      </c>
      <c r="D46" s="196" t="str">
        <f>IF(AND('6'!D50=""),"",'6'!D50)</f>
        <v/>
      </c>
      <c r="E46" s="195" t="str">
        <f>IF(AND('6'!E50=""),"",'6'!E50)</f>
        <v/>
      </c>
      <c r="F46" s="482" t="str">
        <f>IF(AND('6'!F50=""),"",'6'!F50)</f>
        <v/>
      </c>
      <c r="G46" s="482" t="str">
        <f>IF(AND('6'!G50=""),"",'6'!G50)</f>
        <v/>
      </c>
      <c r="H46" s="482" t="str">
        <f>IF(AND('6'!H50=""),"",'6'!H50)</f>
        <v/>
      </c>
      <c r="I46" s="482" t="str">
        <f>IF(AND('6'!I50=""),"",'6'!I50)</f>
        <v/>
      </c>
      <c r="J46" s="482" t="str">
        <f>IF(AND('6'!J50=""),"",'6'!J50)</f>
        <v/>
      </c>
      <c r="K46" s="482" t="str">
        <f>IF(AND('6'!K50=""),"",'6'!K50)</f>
        <v/>
      </c>
      <c r="L46" s="482" t="str">
        <f>IF(AND('6'!L50=""),"",'6'!L50)</f>
        <v/>
      </c>
      <c r="M46" s="482" t="str">
        <f>IF(AND('6'!M50=""),"",'6'!M50)</f>
        <v/>
      </c>
      <c r="N46" s="482" t="str">
        <f>IF(AND('6'!N50=""),"",'6'!N50)</f>
        <v/>
      </c>
      <c r="O46" s="482" t="str">
        <f>IF(AND('6'!O50=""),"",'6'!O50)</f>
        <v/>
      </c>
      <c r="P46" s="482" t="str">
        <f>IF(AND('6'!P50=""),"",'6'!P50)</f>
        <v/>
      </c>
      <c r="Q46" s="482" t="str">
        <f>IF(AND('6'!Q50=""),"",'6'!Q50)</f>
        <v/>
      </c>
      <c r="R46" s="482" t="str">
        <f>IF(AND('6'!R50=""),"",'6'!R50)</f>
        <v/>
      </c>
      <c r="S46" s="482" t="str">
        <f>IF(AND('6'!S50=""),"",'6'!S50)</f>
        <v/>
      </c>
      <c r="T46" s="482" t="str">
        <f>IF(AND('6'!T50=""),"",'6'!T50)</f>
        <v/>
      </c>
      <c r="U46" s="482" t="str">
        <f>IF(AND('6'!U50=""),"",'6'!U50)</f>
        <v/>
      </c>
      <c r="V46" s="482" t="str">
        <f>IF(AND('6'!V50=""),"",'6'!V50)</f>
        <v/>
      </c>
      <c r="W46" s="482" t="str">
        <f>IF(AND('6'!W50=""),"",'6'!W50)</f>
        <v/>
      </c>
      <c r="X46" s="482" t="str">
        <f>IF(AND('6'!X50=""),"",'6'!X50)</f>
        <v/>
      </c>
      <c r="Y46" s="482" t="str">
        <f>IF(AND('6'!Y50=""),"",'6'!Y50)</f>
        <v/>
      </c>
      <c r="Z46" s="482" t="str">
        <f>IF(AND('6'!Z50=""),"",'6'!Z50)</f>
        <v/>
      </c>
      <c r="AA46" s="482" t="str">
        <f>IF(AND('6'!AA50=""),"",'6'!AA50)</f>
        <v/>
      </c>
      <c r="AB46" s="482" t="str">
        <f>IF(AND('6'!AB50=""),"",'6'!AB50)</f>
        <v/>
      </c>
      <c r="AC46" s="482" t="str">
        <f>IF(AND('6'!AC50=""),"",'6'!AC50)</f>
        <v/>
      </c>
      <c r="AD46" s="482" t="str">
        <f>IF(AND('6'!AD50=""),"",'6'!AD50)</f>
        <v/>
      </c>
      <c r="AE46" s="482" t="str">
        <f>IF(AND('6'!AE50=""),"",'6'!AE50)</f>
        <v/>
      </c>
      <c r="AF46" s="482" t="str">
        <f>IF(AND('6'!AF50=""),"",'6'!AF50)</f>
        <v/>
      </c>
      <c r="AG46" s="482" t="str">
        <f>IF(AND('6'!AG50=""),"",'6'!AG50)</f>
        <v/>
      </c>
      <c r="AH46" s="482" t="str">
        <f>IF(AND('6'!AH50=""),"",'6'!AH50)</f>
        <v/>
      </c>
      <c r="AI46" s="482" t="str">
        <f>IF(AND('6'!AI50=""),"",'6'!AI50)</f>
        <v/>
      </c>
      <c r="AJ46" s="482" t="str">
        <f>IF(AND('6'!AJ50=""),"",'6'!AJ50)</f>
        <v/>
      </c>
      <c r="AK46" s="482" t="str">
        <f>IF(AND('6'!AK50=""),"",'6'!AK50)</f>
        <v/>
      </c>
      <c r="AL46" s="482" t="str">
        <f>IF(AND('6'!AL50=""),"",'6'!AL50)</f>
        <v/>
      </c>
      <c r="AM46" s="482" t="str">
        <f>IF(AND('6'!AM50=""),"",'6'!AM50)</f>
        <v/>
      </c>
      <c r="AN46" s="482" t="str">
        <f>IF(AND('6'!AN50=""),"",'6'!AN50)</f>
        <v/>
      </c>
      <c r="AO46" s="482" t="str">
        <f>IF(AND('6'!AO50=""),"",'6'!AO50)</f>
        <v/>
      </c>
      <c r="AP46" s="482" t="str">
        <f>IF(AND('6'!AP50=""),"",'6'!AP50)</f>
        <v/>
      </c>
      <c r="AQ46" s="482" t="str">
        <f>IF(AND('6'!AQ50=""),"",'6'!AQ50)</f>
        <v/>
      </c>
      <c r="AR46" s="482" t="str">
        <f>IF(AND('6'!AR50=""),"",'6'!AR50)</f>
        <v/>
      </c>
      <c r="AS46" s="482" t="str">
        <f>IF(AND('6'!AS50=""),"",'6'!AS50)</f>
        <v/>
      </c>
      <c r="AT46" s="482" t="str">
        <f>IF(AND('6'!AT50=""),"",'6'!AT50)</f>
        <v/>
      </c>
      <c r="AU46" s="482" t="str">
        <f>IF(AND('6'!AU50=""),"",'6'!AU50)</f>
        <v/>
      </c>
      <c r="AV46" s="482" t="str">
        <f>IF(AND('6'!AV50=""),"",'6'!AV50)</f>
        <v/>
      </c>
      <c r="AW46" s="482" t="str">
        <f>IF(AND('6'!AW50=""),"",'6'!AW50)</f>
        <v/>
      </c>
      <c r="AX46" s="482" t="str">
        <f>IF(AND('6'!AX50=""),"",'6'!AX50)</f>
        <v/>
      </c>
      <c r="AY46" s="482" t="str">
        <f>IF(AND('6'!AY50=""),"",'6'!AY50)</f>
        <v/>
      </c>
      <c r="AZ46" s="482" t="str">
        <f>IF(AND('6'!AZ50=""),"",'6'!AZ50)</f>
        <v/>
      </c>
      <c r="BA46" s="482" t="str">
        <f>IF(AND('6'!BA50=""),"",'6'!BA50)</f>
        <v/>
      </c>
      <c r="BB46" s="482" t="str">
        <f>IF(AND('6'!BB50=""),"",'6'!BB50)</f>
        <v/>
      </c>
      <c r="BC46" s="482" t="str">
        <f>IF(AND('6'!BC50=""),"",'6'!BC50)</f>
        <v/>
      </c>
      <c r="BD46" s="482" t="str">
        <f>IF(AND('6'!BD50=""),"",'6'!BD50)</f>
        <v/>
      </c>
      <c r="BE46" s="482" t="str">
        <f>IF(AND('6'!BE50=""),"",'6'!BE50)</f>
        <v/>
      </c>
      <c r="BF46" s="482" t="str">
        <f>IF(AND('6'!BF50=""),"",'6'!BF50)</f>
        <v/>
      </c>
      <c r="BG46" s="482" t="str">
        <f>IF(AND('6'!BG50=""),"",'6'!BG50)</f>
        <v/>
      </c>
      <c r="BH46" s="482" t="str">
        <f>IF(AND('6'!BH50=""),"",'6'!BH50)</f>
        <v/>
      </c>
      <c r="BI46" s="482" t="str">
        <f>IF(AND('6'!BI50=""),"",'6'!BI50)</f>
        <v/>
      </c>
      <c r="BJ46" s="482" t="str">
        <f>IF(AND('6'!BJ50=""),"",'6'!BJ50)</f>
        <v/>
      </c>
      <c r="BK46" s="482" t="str">
        <f>IF(AND('6'!BK50=""),"",'6'!BK50)</f>
        <v/>
      </c>
      <c r="BL46" s="482" t="str">
        <f>IF(AND('6'!BL50=""),"",'6'!BL50)</f>
        <v/>
      </c>
      <c r="BM46" s="482" t="str">
        <f>IF(AND('6'!BM50=""),"",'6'!BM50)</f>
        <v/>
      </c>
      <c r="BN46" s="482" t="str">
        <f>IF(AND('6'!BN50=""),"",'6'!BN50)</f>
        <v/>
      </c>
      <c r="BO46" s="482" t="str">
        <f>IF(AND('6'!BO50=""),"",'6'!BO50)</f>
        <v/>
      </c>
      <c r="BP46" s="482" t="str">
        <f>IF(AND('6'!BP50=""),"",'6'!BP50)</f>
        <v/>
      </c>
      <c r="BQ46" s="482" t="str">
        <f>IF(AND('6'!BQ50=""),"",'6'!BQ50)</f>
        <v/>
      </c>
      <c r="BR46" s="482" t="str">
        <f>IF(AND('6'!BR50=""),"",'6'!BR50)</f>
        <v/>
      </c>
      <c r="BS46" s="482" t="str">
        <f>IF(AND('6'!BS50=""),"",'6'!BS50)</f>
        <v/>
      </c>
      <c r="BT46" s="482" t="str">
        <f>IF(AND('6'!BT50=""),"",'6'!BT50)</f>
        <v/>
      </c>
      <c r="BU46" s="482" t="str">
        <f>IF(AND('6'!BU50=""),"",'6'!BU50)</f>
        <v/>
      </c>
      <c r="BV46" s="482" t="str">
        <f>IF(AND('6'!BV50=""),"",'6'!BV50)</f>
        <v/>
      </c>
      <c r="BW46" s="482" t="str">
        <f>IF(AND('6'!BW50=""),"",'6'!BW50)</f>
        <v/>
      </c>
      <c r="BX46" s="482" t="str">
        <f>IF(AND('6'!BX50=""),"",'6'!BX50)</f>
        <v/>
      </c>
      <c r="BY46" s="482" t="str">
        <f>IF(AND('6'!BY50=""),"",'6'!BY50)</f>
        <v/>
      </c>
      <c r="BZ46" s="482" t="str">
        <f>IF(AND('6'!BZ50=""),"",'6'!BZ50)</f>
        <v/>
      </c>
      <c r="CA46" s="482" t="str">
        <f>IF(AND('6'!CA50=""),"",'6'!CA50)</f>
        <v/>
      </c>
      <c r="CB46" s="482" t="str">
        <f>IF(AND('6'!CB50=""),"",'6'!CB50)</f>
        <v/>
      </c>
      <c r="CC46" s="482" t="str">
        <f>IF(AND('6'!CC50=""),"",'6'!CC50)</f>
        <v/>
      </c>
      <c r="CD46" s="482" t="str">
        <f>IF(AND('6'!CD50=""),"",'6'!CD50)</f>
        <v/>
      </c>
      <c r="CE46" s="482" t="str">
        <f>IF(AND('6'!CE50=""),"",'6'!CE50)</f>
        <v/>
      </c>
      <c r="CF46" s="482" t="str">
        <f>IF(AND('6'!CF50=""),"",'6'!CF50)</f>
        <v/>
      </c>
      <c r="CG46" s="482" t="str">
        <f>IF(AND('6'!CG50=""),"",'6'!CG50)</f>
        <v/>
      </c>
      <c r="CH46" s="482" t="str">
        <f>IF(AND('6'!CH50=""),"",'6'!CH50)</f>
        <v/>
      </c>
      <c r="CI46" s="482" t="str">
        <f>IF(AND('6'!CI50=""),"",'6'!CI50)</f>
        <v/>
      </c>
      <c r="CJ46" s="482" t="str">
        <f>IF(AND('6'!CJ50=""),"",'6'!CJ50)</f>
        <v/>
      </c>
      <c r="CK46" s="482" t="str">
        <f>IF(AND('6'!CK50=""),"",'6'!CK50)</f>
        <v/>
      </c>
      <c r="CL46" s="482" t="str">
        <f>IF(AND('6'!CL50=""),"",'6'!CL50)</f>
        <v/>
      </c>
      <c r="CM46" s="482" t="str">
        <f>IF(AND('6'!CM50=""),"",'6'!CM50)</f>
        <v/>
      </c>
      <c r="CN46" s="482" t="str">
        <f>IF(AND('6'!CN50=""),"",'6'!CN50)</f>
        <v/>
      </c>
      <c r="CO46" s="482" t="str">
        <f>IF(AND('6'!CO50=""),"",'6'!CO50)</f>
        <v/>
      </c>
      <c r="CP46" s="482" t="str">
        <f>IF(AND('6'!CP50=""),"",'6'!CP50)</f>
        <v/>
      </c>
      <c r="CQ46" s="482" t="str">
        <f>IF(AND('6'!CQ50=""),"",'6'!CQ50)</f>
        <v/>
      </c>
      <c r="CR46" s="482" t="str">
        <f>IF(AND('6'!CR50=""),"",'6'!CR50)</f>
        <v/>
      </c>
      <c r="CS46" s="482" t="str">
        <f>IF(AND('6'!CS50=""),"",'6'!CS50)</f>
        <v/>
      </c>
      <c r="CT46" s="482" t="str">
        <f>IF(AND('6'!CT50=""),"",'6'!CT50)</f>
        <v/>
      </c>
      <c r="CU46" s="482" t="str">
        <f>IF(AND('6'!CU50=""),"",'6'!CU50)</f>
        <v/>
      </c>
      <c r="CV46" s="482" t="str">
        <f>IF(AND('6'!CV50=""),"",'6'!CV50)</f>
        <v/>
      </c>
      <c r="CW46" s="482" t="str">
        <f>IF(AND('6'!CW50=""),"",'6'!CW50)</f>
        <v/>
      </c>
      <c r="CX46" s="482" t="str">
        <f>IF(AND('6'!CX50=""),"",'6'!CX50)</f>
        <v/>
      </c>
      <c r="CY46" s="482" t="str">
        <f>IF(AND('6'!CY50=""),"",'6'!CY50)</f>
        <v/>
      </c>
      <c r="CZ46" s="482" t="str">
        <f>IF(AND('6'!CZ50=""),"",'6'!CZ50)</f>
        <v/>
      </c>
      <c r="DA46" s="482" t="str">
        <f>IF(AND('6'!DA50=""),"",'6'!DA50)</f>
        <v/>
      </c>
      <c r="DB46" s="482" t="str">
        <f>IF(AND('6'!DB50=""),"",'6'!DB50)</f>
        <v/>
      </c>
      <c r="DC46" s="482" t="str">
        <f>IF(AND('6'!DC50=""),"",'6'!DC50)</f>
        <v/>
      </c>
      <c r="DD46" s="482" t="str">
        <f>IF(AND('6'!DD50=""),"",'6'!DD50)</f>
        <v/>
      </c>
      <c r="DE46" s="482" t="str">
        <f>IF(AND('6'!DE50=""),"",'6'!DE50)</f>
        <v/>
      </c>
      <c r="DF46" s="482" t="str">
        <f>IF(AND('6'!DF50=""),"",'6'!DF50)</f>
        <v/>
      </c>
      <c r="DG46" s="482" t="str">
        <f>IF(AND('6'!DG50=""),"",'6'!DG50)</f>
        <v/>
      </c>
      <c r="DH46" s="482" t="str">
        <f>IF(AND('6'!DH50=""),"",'6'!DH50)</f>
        <v/>
      </c>
      <c r="DI46" s="482" t="str">
        <f>IF(AND('6'!DI50=""),"",'6'!DI50)</f>
        <v/>
      </c>
      <c r="DJ46" s="482" t="str">
        <f>IF(AND('6'!DJ50=""),"",'6'!DJ50)</f>
        <v/>
      </c>
      <c r="DK46" s="482" t="str">
        <f>IF(AND('6'!DK50=""),"",'6'!DK50)</f>
        <v/>
      </c>
      <c r="DL46" s="482" t="str">
        <f>IF(AND('6'!DL50=""),"",'6'!DL50)</f>
        <v/>
      </c>
      <c r="DM46" s="482" t="str">
        <f>IF(AND('6'!DM50=""),"",'6'!DM50)</f>
        <v/>
      </c>
      <c r="DN46" s="482" t="str">
        <f>IF(AND('6'!DN50=""),"",'6'!DN50)</f>
        <v/>
      </c>
      <c r="DO46" s="482" t="str">
        <f>IF(AND('6'!DO50=""),"",'6'!DO50)</f>
        <v/>
      </c>
      <c r="DP46" s="482" t="str">
        <f>IF(AND('6'!DP50=""),"",'6'!DP50)</f>
        <v/>
      </c>
      <c r="DQ46" s="482" t="str">
        <f>IF(AND('6'!DQ50=""),"",'6'!DQ50)</f>
        <v/>
      </c>
      <c r="DR46" s="482" t="str">
        <f>IF(AND('6'!DR50=""),"",'6'!DR50)</f>
        <v/>
      </c>
      <c r="DS46" s="482" t="str">
        <f>IF(AND('6'!DS50=""),"",'6'!DS50)</f>
        <v/>
      </c>
      <c r="DT46" s="482" t="str">
        <f>IF(AND('6'!DT50=""),"",'6'!DT50)</f>
        <v/>
      </c>
      <c r="DU46" s="482" t="str">
        <f>IF(AND('6'!DU50=""),"",'6'!DU50)</f>
        <v/>
      </c>
      <c r="DV46" s="482" t="str">
        <f>IF(AND('6'!DV50=""),"",'6'!DV50)</f>
        <v/>
      </c>
      <c r="DW46" s="482" t="str">
        <f>IF(AND('6'!DW50=""),"",'6'!DW50)</f>
        <v/>
      </c>
      <c r="DX46" s="482" t="str">
        <f>IF(AND('6'!DX50=""),"",'6'!DX50)</f>
        <v/>
      </c>
      <c r="DY46" s="482" t="str">
        <f>IF(AND('6'!DY50=""),"",'6'!DY50)</f>
        <v/>
      </c>
      <c r="DZ46" s="482" t="str">
        <f>IF(AND('6'!DZ50=""),"",'6'!DZ50)</f>
        <v/>
      </c>
      <c r="EA46" s="482" t="str">
        <f>IF(AND('6'!EA50=""),"",'6'!EA50)</f>
        <v/>
      </c>
      <c r="EB46" s="482" t="str">
        <f>IF(AND('6'!EB50=""),"",'6'!EB50)</f>
        <v/>
      </c>
      <c r="EC46" s="482" t="str">
        <f>IF(AND('6'!EC50=""),"",'6'!EC50)</f>
        <v/>
      </c>
      <c r="ED46" s="482" t="str">
        <f>IF(AND('6'!ED50=""),"",'6'!ED50)</f>
        <v/>
      </c>
      <c r="EE46" s="482" t="str">
        <f>IF(AND('6'!EE50=""),"",'6'!EE50)</f>
        <v/>
      </c>
      <c r="EF46" s="482" t="str">
        <f>IF(AND('6'!EF50=""),"",'6'!EF50)</f>
        <v/>
      </c>
      <c r="EG46" s="482" t="str">
        <f>IF(AND('6'!EG50=""),"",'6'!EG50)</f>
        <v/>
      </c>
      <c r="EH46" s="482" t="str">
        <f>IF(AND('6'!EH50=""),"",'6'!EH50)</f>
        <v/>
      </c>
      <c r="EI46" s="482" t="str">
        <f>IF(AND('6'!EI50=""),"",'6'!EI50)</f>
        <v/>
      </c>
      <c r="EJ46" s="482" t="str">
        <f>IF(AND('6'!EJ50=""),"",'6'!EJ50)</f>
        <v/>
      </c>
      <c r="EK46" s="482" t="str">
        <f>IF(AND('6'!EK50=""),"",'6'!EK50)</f>
        <v/>
      </c>
      <c r="EL46" s="482" t="str">
        <f>IF(AND('6'!EL50=""),"",'6'!EL50)</f>
        <v/>
      </c>
      <c r="EM46" s="482" t="str">
        <f>IF(AND('6'!EM50=""),"",'6'!EM50)</f>
        <v/>
      </c>
      <c r="EN46" s="482" t="str">
        <f>IF(AND('6'!EN50=""),"",'6'!EN50)</f>
        <v/>
      </c>
      <c r="EO46" s="482" t="str">
        <f>IF(AND('6'!EO50=""),"",'6'!EO50)</f>
        <v/>
      </c>
      <c r="EP46" s="482" t="str">
        <f>IF(AND('6'!EP50=""),"",'6'!EP50)</f>
        <v/>
      </c>
      <c r="EQ46" s="482" t="str">
        <f>IF(AND('6'!EQ50=""),"",'6'!EQ50)</f>
        <v/>
      </c>
      <c r="ER46" s="482" t="str">
        <f>IF(AND('6'!ER50=""),"",'6'!ER50)</f>
        <v/>
      </c>
      <c r="ES46" s="482" t="str">
        <f>IF(AND('6'!ES50=""),"",'6'!ES50)</f>
        <v/>
      </c>
      <c r="ET46" s="482" t="str">
        <f>IF(AND('6'!ET50=""),"",'6'!ET50)</f>
        <v/>
      </c>
      <c r="EU46" s="482" t="str">
        <f>IF(AND('6'!EU50=""),"",'6'!EU50)</f>
        <v/>
      </c>
      <c r="EV46" s="482" t="str">
        <f>IF(AND('6'!EV50=""),"",'6'!EV50)</f>
        <v/>
      </c>
      <c r="EW46" s="482" t="str">
        <f>IF(AND('6'!EW50=""),"",'6'!EW50)</f>
        <v/>
      </c>
      <c r="EX46" s="482" t="str">
        <f>IF(AND('6'!EX50=""),"",'6'!EX50)</f>
        <v/>
      </c>
      <c r="EY46" s="482" t="str">
        <f>IF(AND('6'!EY50=""),"",'6'!EY50)</f>
        <v/>
      </c>
      <c r="EZ46" s="482" t="str">
        <f>IF(AND('6'!EZ50=""),"",'6'!EZ50)</f>
        <v/>
      </c>
      <c r="FA46" s="482" t="str">
        <f>IF(AND('6'!FA50=""),"",'6'!FA50)</f>
        <v/>
      </c>
      <c r="FB46" s="482" t="str">
        <f>IF(AND('6'!FB50=""),"",'6'!FB50)</f>
        <v/>
      </c>
      <c r="FC46" s="482" t="str">
        <f>IF(AND('6'!FC50=""),"",'6'!FC50)</f>
        <v/>
      </c>
      <c r="FD46" s="482" t="str">
        <f>IF(AND('6'!FD50=""),"",'6'!FD50)</f>
        <v/>
      </c>
      <c r="FE46" s="482" t="str">
        <f>IF(AND('6'!FE50=""),"",'6'!FE50)</f>
        <v/>
      </c>
      <c r="FF46" s="482" t="str">
        <f>IF(AND('6'!FF50=""),"",'6'!FF50)</f>
        <v xml:space="preserve"> </v>
      </c>
      <c r="FG46" s="482" t="str">
        <f>IF(AND('6'!FG50=""),"",'6'!FG50)</f>
        <v/>
      </c>
      <c r="FH46" s="482" t="str">
        <f>IF(AND('6'!FH50=""),"",'6'!FH50)</f>
        <v/>
      </c>
      <c r="FI46" s="482" t="str">
        <f>IF(AND('6'!FI50=""),"",'6'!FI50)</f>
        <v/>
      </c>
      <c r="FJ46" s="482" t="str">
        <f>IF(AND('6'!FJ50=""),"",'6'!FJ50)</f>
        <v/>
      </c>
      <c r="FK46" s="482" t="str">
        <f>IF(AND('6'!FK50=""),"",'6'!FK50)</f>
        <v/>
      </c>
      <c r="FL46" s="482" t="str">
        <f>IF(AND('6'!FL50=""),"",'6'!FL50)</f>
        <v/>
      </c>
      <c r="FM46" s="482" t="str">
        <f>IF(AND('6'!FM50=""),"",'6'!FM50)</f>
        <v xml:space="preserve"> </v>
      </c>
      <c r="FN46" s="482" t="str">
        <f>IF(AND('6'!FN50=""),"",'6'!FN50)</f>
        <v/>
      </c>
      <c r="FO46" s="482" t="str">
        <f>IF(AND('6'!FO50=""),"",'6'!FO50)</f>
        <v/>
      </c>
      <c r="FP46" s="482" t="str">
        <f>IF(AND('6'!FP50=""),"",'6'!FP50)</f>
        <v/>
      </c>
      <c r="FQ46" s="482" t="str">
        <f>IF(AND('6'!FQ50=""),"",'6'!FQ50)</f>
        <v/>
      </c>
      <c r="FR46" s="482" t="str">
        <f>IF(AND('6'!FR50=""),"",'6'!FR50)</f>
        <v/>
      </c>
      <c r="FS46" s="482" t="str">
        <f>IF(AND('6'!FS50=""),"",'6'!FS50)</f>
        <v/>
      </c>
      <c r="FT46" s="482" t="str">
        <f>IF(AND('6'!FT50=""),"",'6'!FT50)</f>
        <v xml:space="preserve"> </v>
      </c>
      <c r="FU46" s="482" t="str">
        <f>IF(AND('6'!FV50=""),"",'6'!FV50)</f>
        <v>-</v>
      </c>
      <c r="FV46" s="482" t="str">
        <f>IF(AND('6'!FW50=""),"",'6'!FW50)</f>
        <v>-</v>
      </c>
      <c r="FW46" s="482" t="str">
        <f>IF(AND('6'!FX50=""),"",'6'!FX50)</f>
        <v>-</v>
      </c>
      <c r="FX46" s="482" t="str">
        <f>IF(AND('6'!FY50=""),"",'6'!FY50)</f>
        <v>-</v>
      </c>
      <c r="FY46" s="482" t="str">
        <f>IF(AND('6'!FZ50=""),"",'6'!FZ50)</f>
        <v>-</v>
      </c>
      <c r="FZ46" s="482" t="str">
        <f>IF(AND('6'!GA50=""),"",'6'!GA50)</f>
        <v>-</v>
      </c>
      <c r="GA46" s="482" t="str">
        <f>IF(AND('6'!GB50=""),"",'6'!GB50)</f>
        <v>-</v>
      </c>
      <c r="GB46" s="482" t="str">
        <f>IF(AND('6'!GC50=""),"",'6'!GC50)</f>
        <v>-</v>
      </c>
      <c r="GC46" s="482" t="str">
        <f>IF(AND('6'!GD50=""),"",'6'!GD50)</f>
        <v>-</v>
      </c>
      <c r="GD46" s="482" t="str">
        <f>IF(AND('6'!GE50=""),"",'6'!GE50)</f>
        <v>-</v>
      </c>
      <c r="GE46" s="482" t="str">
        <f>IF(AND('6'!GF50=""),"",'6'!GF50)</f>
        <v>-</v>
      </c>
      <c r="GF46" s="482" t="str">
        <f>IF(AND('6'!GG50=""),"",'6'!GG50)</f>
        <v>-</v>
      </c>
      <c r="GG46" s="482" t="str">
        <f>IF(AND('6'!GH50=""),"",IF(AND('6'!GH50="-"),"",'6'!GH50))</f>
        <v/>
      </c>
      <c r="GH46" s="50" t="str">
        <f>IF(AND(C46=""),"",VLOOKUP(B46,Register!$A$7:$CL$311,36,FALSE))</f>
        <v/>
      </c>
      <c r="GI46" s="483" t="str">
        <f>IF(AND('6'!GL50=""),"",'6'!GL50)</f>
        <v/>
      </c>
      <c r="GJ46" s="173" t="str">
        <f>IF(AND('6'!FU50=""),"",'6'!FU50)</f>
        <v/>
      </c>
      <c r="GK46" s="173"/>
      <c r="GL46" s="173"/>
    </row>
    <row r="47" spans="1:194" ht="21">
      <c r="A47" s="480">
        <v>39</v>
      </c>
      <c r="B47" s="481" t="str">
        <f>IF(AND('6'!B51=""),"",'6'!B51)</f>
        <v/>
      </c>
      <c r="C47" s="196" t="str">
        <f>IF(AND('6'!C51=""),"",'6'!C51)</f>
        <v/>
      </c>
      <c r="D47" s="196" t="str">
        <f>IF(AND('6'!D51=""),"",'6'!D51)</f>
        <v/>
      </c>
      <c r="E47" s="195" t="str">
        <f>IF(AND('6'!E51=""),"",'6'!E51)</f>
        <v/>
      </c>
      <c r="F47" s="482" t="str">
        <f>IF(AND('6'!F51=""),"",'6'!F51)</f>
        <v/>
      </c>
      <c r="G47" s="482" t="str">
        <f>IF(AND('6'!G51=""),"",'6'!G51)</f>
        <v/>
      </c>
      <c r="H47" s="482" t="str">
        <f>IF(AND('6'!H51=""),"",'6'!H51)</f>
        <v/>
      </c>
      <c r="I47" s="482" t="str">
        <f>IF(AND('6'!I51=""),"",'6'!I51)</f>
        <v/>
      </c>
      <c r="J47" s="482" t="str">
        <f>IF(AND('6'!J51=""),"",'6'!J51)</f>
        <v/>
      </c>
      <c r="K47" s="482" t="str">
        <f>IF(AND('6'!K51=""),"",'6'!K51)</f>
        <v/>
      </c>
      <c r="L47" s="482" t="str">
        <f>IF(AND('6'!L51=""),"",'6'!L51)</f>
        <v/>
      </c>
      <c r="M47" s="482" t="str">
        <f>IF(AND('6'!M51=""),"",'6'!M51)</f>
        <v/>
      </c>
      <c r="N47" s="482" t="str">
        <f>IF(AND('6'!N51=""),"",'6'!N51)</f>
        <v/>
      </c>
      <c r="O47" s="482" t="str">
        <f>IF(AND('6'!O51=""),"",'6'!O51)</f>
        <v/>
      </c>
      <c r="P47" s="482" t="str">
        <f>IF(AND('6'!P51=""),"",'6'!P51)</f>
        <v/>
      </c>
      <c r="Q47" s="482" t="str">
        <f>IF(AND('6'!Q51=""),"",'6'!Q51)</f>
        <v/>
      </c>
      <c r="R47" s="482" t="str">
        <f>IF(AND('6'!R51=""),"",'6'!R51)</f>
        <v/>
      </c>
      <c r="S47" s="482" t="str">
        <f>IF(AND('6'!S51=""),"",'6'!S51)</f>
        <v/>
      </c>
      <c r="T47" s="482" t="str">
        <f>IF(AND('6'!T51=""),"",'6'!T51)</f>
        <v/>
      </c>
      <c r="U47" s="482" t="str">
        <f>IF(AND('6'!U51=""),"",'6'!U51)</f>
        <v/>
      </c>
      <c r="V47" s="482" t="str">
        <f>IF(AND('6'!V51=""),"",'6'!V51)</f>
        <v/>
      </c>
      <c r="W47" s="482" t="str">
        <f>IF(AND('6'!W51=""),"",'6'!W51)</f>
        <v/>
      </c>
      <c r="X47" s="482" t="str">
        <f>IF(AND('6'!X51=""),"",'6'!X51)</f>
        <v/>
      </c>
      <c r="Y47" s="482" t="str">
        <f>IF(AND('6'!Y51=""),"",'6'!Y51)</f>
        <v/>
      </c>
      <c r="Z47" s="482" t="str">
        <f>IF(AND('6'!Z51=""),"",'6'!Z51)</f>
        <v/>
      </c>
      <c r="AA47" s="482" t="str">
        <f>IF(AND('6'!AA51=""),"",'6'!AA51)</f>
        <v/>
      </c>
      <c r="AB47" s="482" t="str">
        <f>IF(AND('6'!AB51=""),"",'6'!AB51)</f>
        <v/>
      </c>
      <c r="AC47" s="482" t="str">
        <f>IF(AND('6'!AC51=""),"",'6'!AC51)</f>
        <v/>
      </c>
      <c r="AD47" s="482" t="str">
        <f>IF(AND('6'!AD51=""),"",'6'!AD51)</f>
        <v/>
      </c>
      <c r="AE47" s="482" t="str">
        <f>IF(AND('6'!AE51=""),"",'6'!AE51)</f>
        <v/>
      </c>
      <c r="AF47" s="482" t="str">
        <f>IF(AND('6'!AF51=""),"",'6'!AF51)</f>
        <v/>
      </c>
      <c r="AG47" s="482" t="str">
        <f>IF(AND('6'!AG51=""),"",'6'!AG51)</f>
        <v/>
      </c>
      <c r="AH47" s="482" t="str">
        <f>IF(AND('6'!AH51=""),"",'6'!AH51)</f>
        <v/>
      </c>
      <c r="AI47" s="482" t="str">
        <f>IF(AND('6'!AI51=""),"",'6'!AI51)</f>
        <v/>
      </c>
      <c r="AJ47" s="482" t="str">
        <f>IF(AND('6'!AJ51=""),"",'6'!AJ51)</f>
        <v/>
      </c>
      <c r="AK47" s="482" t="str">
        <f>IF(AND('6'!AK51=""),"",'6'!AK51)</f>
        <v/>
      </c>
      <c r="AL47" s="482" t="str">
        <f>IF(AND('6'!AL51=""),"",'6'!AL51)</f>
        <v/>
      </c>
      <c r="AM47" s="482" t="str">
        <f>IF(AND('6'!AM51=""),"",'6'!AM51)</f>
        <v/>
      </c>
      <c r="AN47" s="482" t="str">
        <f>IF(AND('6'!AN51=""),"",'6'!AN51)</f>
        <v/>
      </c>
      <c r="AO47" s="482" t="str">
        <f>IF(AND('6'!AO51=""),"",'6'!AO51)</f>
        <v/>
      </c>
      <c r="AP47" s="482" t="str">
        <f>IF(AND('6'!AP51=""),"",'6'!AP51)</f>
        <v/>
      </c>
      <c r="AQ47" s="482" t="str">
        <f>IF(AND('6'!AQ51=""),"",'6'!AQ51)</f>
        <v/>
      </c>
      <c r="AR47" s="482" t="str">
        <f>IF(AND('6'!AR51=""),"",'6'!AR51)</f>
        <v/>
      </c>
      <c r="AS47" s="482" t="str">
        <f>IF(AND('6'!AS51=""),"",'6'!AS51)</f>
        <v/>
      </c>
      <c r="AT47" s="482" t="str">
        <f>IF(AND('6'!AT51=""),"",'6'!AT51)</f>
        <v/>
      </c>
      <c r="AU47" s="482" t="str">
        <f>IF(AND('6'!AU51=""),"",'6'!AU51)</f>
        <v/>
      </c>
      <c r="AV47" s="482" t="str">
        <f>IF(AND('6'!AV51=""),"",'6'!AV51)</f>
        <v/>
      </c>
      <c r="AW47" s="482" t="str">
        <f>IF(AND('6'!AW51=""),"",'6'!AW51)</f>
        <v/>
      </c>
      <c r="AX47" s="482" t="str">
        <f>IF(AND('6'!AX51=""),"",'6'!AX51)</f>
        <v/>
      </c>
      <c r="AY47" s="482" t="str">
        <f>IF(AND('6'!AY51=""),"",'6'!AY51)</f>
        <v/>
      </c>
      <c r="AZ47" s="482" t="str">
        <f>IF(AND('6'!AZ51=""),"",'6'!AZ51)</f>
        <v/>
      </c>
      <c r="BA47" s="482" t="str">
        <f>IF(AND('6'!BA51=""),"",'6'!BA51)</f>
        <v/>
      </c>
      <c r="BB47" s="482" t="str">
        <f>IF(AND('6'!BB51=""),"",'6'!BB51)</f>
        <v/>
      </c>
      <c r="BC47" s="482" t="str">
        <f>IF(AND('6'!BC51=""),"",'6'!BC51)</f>
        <v/>
      </c>
      <c r="BD47" s="482" t="str">
        <f>IF(AND('6'!BD51=""),"",'6'!BD51)</f>
        <v/>
      </c>
      <c r="BE47" s="482" t="str">
        <f>IF(AND('6'!BE51=""),"",'6'!BE51)</f>
        <v/>
      </c>
      <c r="BF47" s="482" t="str">
        <f>IF(AND('6'!BF51=""),"",'6'!BF51)</f>
        <v/>
      </c>
      <c r="BG47" s="482" t="str">
        <f>IF(AND('6'!BG51=""),"",'6'!BG51)</f>
        <v/>
      </c>
      <c r="BH47" s="482" t="str">
        <f>IF(AND('6'!BH51=""),"",'6'!BH51)</f>
        <v/>
      </c>
      <c r="BI47" s="482" t="str">
        <f>IF(AND('6'!BI51=""),"",'6'!BI51)</f>
        <v/>
      </c>
      <c r="BJ47" s="482" t="str">
        <f>IF(AND('6'!BJ51=""),"",'6'!BJ51)</f>
        <v/>
      </c>
      <c r="BK47" s="482" t="str">
        <f>IF(AND('6'!BK51=""),"",'6'!BK51)</f>
        <v/>
      </c>
      <c r="BL47" s="482" t="str">
        <f>IF(AND('6'!BL51=""),"",'6'!BL51)</f>
        <v/>
      </c>
      <c r="BM47" s="482" t="str">
        <f>IF(AND('6'!BM51=""),"",'6'!BM51)</f>
        <v/>
      </c>
      <c r="BN47" s="482" t="str">
        <f>IF(AND('6'!BN51=""),"",'6'!BN51)</f>
        <v/>
      </c>
      <c r="BO47" s="482" t="str">
        <f>IF(AND('6'!BO51=""),"",'6'!BO51)</f>
        <v/>
      </c>
      <c r="BP47" s="482" t="str">
        <f>IF(AND('6'!BP51=""),"",'6'!BP51)</f>
        <v/>
      </c>
      <c r="BQ47" s="482" t="str">
        <f>IF(AND('6'!BQ51=""),"",'6'!BQ51)</f>
        <v/>
      </c>
      <c r="BR47" s="482" t="str">
        <f>IF(AND('6'!BR51=""),"",'6'!BR51)</f>
        <v/>
      </c>
      <c r="BS47" s="482" t="str">
        <f>IF(AND('6'!BS51=""),"",'6'!BS51)</f>
        <v/>
      </c>
      <c r="BT47" s="482" t="str">
        <f>IF(AND('6'!BT51=""),"",'6'!BT51)</f>
        <v/>
      </c>
      <c r="BU47" s="482" t="str">
        <f>IF(AND('6'!BU51=""),"",'6'!BU51)</f>
        <v/>
      </c>
      <c r="BV47" s="482" t="str">
        <f>IF(AND('6'!BV51=""),"",'6'!BV51)</f>
        <v/>
      </c>
      <c r="BW47" s="482" t="str">
        <f>IF(AND('6'!BW51=""),"",'6'!BW51)</f>
        <v/>
      </c>
      <c r="BX47" s="482" t="str">
        <f>IF(AND('6'!BX51=""),"",'6'!BX51)</f>
        <v/>
      </c>
      <c r="BY47" s="482" t="str">
        <f>IF(AND('6'!BY51=""),"",'6'!BY51)</f>
        <v/>
      </c>
      <c r="BZ47" s="482" t="str">
        <f>IF(AND('6'!BZ51=""),"",'6'!BZ51)</f>
        <v/>
      </c>
      <c r="CA47" s="482" t="str">
        <f>IF(AND('6'!CA51=""),"",'6'!CA51)</f>
        <v/>
      </c>
      <c r="CB47" s="482" t="str">
        <f>IF(AND('6'!CB51=""),"",'6'!CB51)</f>
        <v/>
      </c>
      <c r="CC47" s="482" t="str">
        <f>IF(AND('6'!CC51=""),"",'6'!CC51)</f>
        <v/>
      </c>
      <c r="CD47" s="482" t="str">
        <f>IF(AND('6'!CD51=""),"",'6'!CD51)</f>
        <v/>
      </c>
      <c r="CE47" s="482" t="str">
        <f>IF(AND('6'!CE51=""),"",'6'!CE51)</f>
        <v/>
      </c>
      <c r="CF47" s="482" t="str">
        <f>IF(AND('6'!CF51=""),"",'6'!CF51)</f>
        <v/>
      </c>
      <c r="CG47" s="482" t="str">
        <f>IF(AND('6'!CG51=""),"",'6'!CG51)</f>
        <v/>
      </c>
      <c r="CH47" s="482" t="str">
        <f>IF(AND('6'!CH51=""),"",'6'!CH51)</f>
        <v/>
      </c>
      <c r="CI47" s="482" t="str">
        <f>IF(AND('6'!CI51=""),"",'6'!CI51)</f>
        <v/>
      </c>
      <c r="CJ47" s="482" t="str">
        <f>IF(AND('6'!CJ51=""),"",'6'!CJ51)</f>
        <v/>
      </c>
      <c r="CK47" s="482" t="str">
        <f>IF(AND('6'!CK51=""),"",'6'!CK51)</f>
        <v/>
      </c>
      <c r="CL47" s="482" t="str">
        <f>IF(AND('6'!CL51=""),"",'6'!CL51)</f>
        <v/>
      </c>
      <c r="CM47" s="482" t="str">
        <f>IF(AND('6'!CM51=""),"",'6'!CM51)</f>
        <v/>
      </c>
      <c r="CN47" s="482" t="str">
        <f>IF(AND('6'!CN51=""),"",'6'!CN51)</f>
        <v/>
      </c>
      <c r="CO47" s="482" t="str">
        <f>IF(AND('6'!CO51=""),"",'6'!CO51)</f>
        <v/>
      </c>
      <c r="CP47" s="482" t="str">
        <f>IF(AND('6'!CP51=""),"",'6'!CP51)</f>
        <v/>
      </c>
      <c r="CQ47" s="482" t="str">
        <f>IF(AND('6'!CQ51=""),"",'6'!CQ51)</f>
        <v/>
      </c>
      <c r="CR47" s="482" t="str">
        <f>IF(AND('6'!CR51=""),"",'6'!CR51)</f>
        <v/>
      </c>
      <c r="CS47" s="482" t="str">
        <f>IF(AND('6'!CS51=""),"",'6'!CS51)</f>
        <v/>
      </c>
      <c r="CT47" s="482" t="str">
        <f>IF(AND('6'!CT51=""),"",'6'!CT51)</f>
        <v/>
      </c>
      <c r="CU47" s="482" t="str">
        <f>IF(AND('6'!CU51=""),"",'6'!CU51)</f>
        <v/>
      </c>
      <c r="CV47" s="482" t="str">
        <f>IF(AND('6'!CV51=""),"",'6'!CV51)</f>
        <v/>
      </c>
      <c r="CW47" s="482" t="str">
        <f>IF(AND('6'!CW51=""),"",'6'!CW51)</f>
        <v/>
      </c>
      <c r="CX47" s="482" t="str">
        <f>IF(AND('6'!CX51=""),"",'6'!CX51)</f>
        <v/>
      </c>
      <c r="CY47" s="482" t="str">
        <f>IF(AND('6'!CY51=""),"",'6'!CY51)</f>
        <v/>
      </c>
      <c r="CZ47" s="482" t="str">
        <f>IF(AND('6'!CZ51=""),"",'6'!CZ51)</f>
        <v/>
      </c>
      <c r="DA47" s="482" t="str">
        <f>IF(AND('6'!DA51=""),"",'6'!DA51)</f>
        <v/>
      </c>
      <c r="DB47" s="482" t="str">
        <f>IF(AND('6'!DB51=""),"",'6'!DB51)</f>
        <v/>
      </c>
      <c r="DC47" s="482" t="str">
        <f>IF(AND('6'!DC51=""),"",'6'!DC51)</f>
        <v/>
      </c>
      <c r="DD47" s="482" t="str">
        <f>IF(AND('6'!DD51=""),"",'6'!DD51)</f>
        <v/>
      </c>
      <c r="DE47" s="482" t="str">
        <f>IF(AND('6'!DE51=""),"",'6'!DE51)</f>
        <v/>
      </c>
      <c r="DF47" s="482" t="str">
        <f>IF(AND('6'!DF51=""),"",'6'!DF51)</f>
        <v/>
      </c>
      <c r="DG47" s="482" t="str">
        <f>IF(AND('6'!DG51=""),"",'6'!DG51)</f>
        <v/>
      </c>
      <c r="DH47" s="482" t="str">
        <f>IF(AND('6'!DH51=""),"",'6'!DH51)</f>
        <v/>
      </c>
      <c r="DI47" s="482" t="str">
        <f>IF(AND('6'!DI51=""),"",'6'!DI51)</f>
        <v/>
      </c>
      <c r="DJ47" s="482" t="str">
        <f>IF(AND('6'!DJ51=""),"",'6'!DJ51)</f>
        <v/>
      </c>
      <c r="DK47" s="482" t="str">
        <f>IF(AND('6'!DK51=""),"",'6'!DK51)</f>
        <v/>
      </c>
      <c r="DL47" s="482" t="str">
        <f>IF(AND('6'!DL51=""),"",'6'!DL51)</f>
        <v/>
      </c>
      <c r="DM47" s="482" t="str">
        <f>IF(AND('6'!DM51=""),"",'6'!DM51)</f>
        <v/>
      </c>
      <c r="DN47" s="482" t="str">
        <f>IF(AND('6'!DN51=""),"",'6'!DN51)</f>
        <v/>
      </c>
      <c r="DO47" s="482" t="str">
        <f>IF(AND('6'!DO51=""),"",'6'!DO51)</f>
        <v/>
      </c>
      <c r="DP47" s="482" t="str">
        <f>IF(AND('6'!DP51=""),"",'6'!DP51)</f>
        <v/>
      </c>
      <c r="DQ47" s="482" t="str">
        <f>IF(AND('6'!DQ51=""),"",'6'!DQ51)</f>
        <v/>
      </c>
      <c r="DR47" s="482" t="str">
        <f>IF(AND('6'!DR51=""),"",'6'!DR51)</f>
        <v/>
      </c>
      <c r="DS47" s="482" t="str">
        <f>IF(AND('6'!DS51=""),"",'6'!DS51)</f>
        <v/>
      </c>
      <c r="DT47" s="482" t="str">
        <f>IF(AND('6'!DT51=""),"",'6'!DT51)</f>
        <v/>
      </c>
      <c r="DU47" s="482" t="str">
        <f>IF(AND('6'!DU51=""),"",'6'!DU51)</f>
        <v/>
      </c>
      <c r="DV47" s="482" t="str">
        <f>IF(AND('6'!DV51=""),"",'6'!DV51)</f>
        <v/>
      </c>
      <c r="DW47" s="482" t="str">
        <f>IF(AND('6'!DW51=""),"",'6'!DW51)</f>
        <v/>
      </c>
      <c r="DX47" s="482" t="str">
        <f>IF(AND('6'!DX51=""),"",'6'!DX51)</f>
        <v/>
      </c>
      <c r="DY47" s="482" t="str">
        <f>IF(AND('6'!DY51=""),"",'6'!DY51)</f>
        <v/>
      </c>
      <c r="DZ47" s="482" t="str">
        <f>IF(AND('6'!DZ51=""),"",'6'!DZ51)</f>
        <v/>
      </c>
      <c r="EA47" s="482" t="str">
        <f>IF(AND('6'!EA51=""),"",'6'!EA51)</f>
        <v/>
      </c>
      <c r="EB47" s="482" t="str">
        <f>IF(AND('6'!EB51=""),"",'6'!EB51)</f>
        <v/>
      </c>
      <c r="EC47" s="482" t="str">
        <f>IF(AND('6'!EC51=""),"",'6'!EC51)</f>
        <v/>
      </c>
      <c r="ED47" s="482" t="str">
        <f>IF(AND('6'!ED51=""),"",'6'!ED51)</f>
        <v/>
      </c>
      <c r="EE47" s="482" t="str">
        <f>IF(AND('6'!EE51=""),"",'6'!EE51)</f>
        <v/>
      </c>
      <c r="EF47" s="482" t="str">
        <f>IF(AND('6'!EF51=""),"",'6'!EF51)</f>
        <v/>
      </c>
      <c r="EG47" s="482" t="str">
        <f>IF(AND('6'!EG51=""),"",'6'!EG51)</f>
        <v/>
      </c>
      <c r="EH47" s="482" t="str">
        <f>IF(AND('6'!EH51=""),"",'6'!EH51)</f>
        <v/>
      </c>
      <c r="EI47" s="482" t="str">
        <f>IF(AND('6'!EI51=""),"",'6'!EI51)</f>
        <v/>
      </c>
      <c r="EJ47" s="482" t="str">
        <f>IF(AND('6'!EJ51=""),"",'6'!EJ51)</f>
        <v/>
      </c>
      <c r="EK47" s="482" t="str">
        <f>IF(AND('6'!EK51=""),"",'6'!EK51)</f>
        <v/>
      </c>
      <c r="EL47" s="482" t="str">
        <f>IF(AND('6'!EL51=""),"",'6'!EL51)</f>
        <v/>
      </c>
      <c r="EM47" s="482" t="str">
        <f>IF(AND('6'!EM51=""),"",'6'!EM51)</f>
        <v/>
      </c>
      <c r="EN47" s="482" t="str">
        <f>IF(AND('6'!EN51=""),"",'6'!EN51)</f>
        <v/>
      </c>
      <c r="EO47" s="482" t="str">
        <f>IF(AND('6'!EO51=""),"",'6'!EO51)</f>
        <v/>
      </c>
      <c r="EP47" s="482" t="str">
        <f>IF(AND('6'!EP51=""),"",'6'!EP51)</f>
        <v/>
      </c>
      <c r="EQ47" s="482" t="str">
        <f>IF(AND('6'!EQ51=""),"",'6'!EQ51)</f>
        <v/>
      </c>
      <c r="ER47" s="482" t="str">
        <f>IF(AND('6'!ER51=""),"",'6'!ER51)</f>
        <v/>
      </c>
      <c r="ES47" s="482" t="str">
        <f>IF(AND('6'!ES51=""),"",'6'!ES51)</f>
        <v/>
      </c>
      <c r="ET47" s="482" t="str">
        <f>IF(AND('6'!ET51=""),"",'6'!ET51)</f>
        <v/>
      </c>
      <c r="EU47" s="482" t="str">
        <f>IF(AND('6'!EU51=""),"",'6'!EU51)</f>
        <v/>
      </c>
      <c r="EV47" s="482" t="str">
        <f>IF(AND('6'!EV51=""),"",'6'!EV51)</f>
        <v/>
      </c>
      <c r="EW47" s="482" t="str">
        <f>IF(AND('6'!EW51=""),"",'6'!EW51)</f>
        <v/>
      </c>
      <c r="EX47" s="482" t="str">
        <f>IF(AND('6'!EX51=""),"",'6'!EX51)</f>
        <v/>
      </c>
      <c r="EY47" s="482" t="str">
        <f>IF(AND('6'!EY51=""),"",'6'!EY51)</f>
        <v/>
      </c>
      <c r="EZ47" s="482" t="str">
        <f>IF(AND('6'!EZ51=""),"",'6'!EZ51)</f>
        <v/>
      </c>
      <c r="FA47" s="482" t="str">
        <f>IF(AND('6'!FA51=""),"",'6'!FA51)</f>
        <v/>
      </c>
      <c r="FB47" s="482" t="str">
        <f>IF(AND('6'!FB51=""),"",'6'!FB51)</f>
        <v/>
      </c>
      <c r="FC47" s="482" t="str">
        <f>IF(AND('6'!FC51=""),"",'6'!FC51)</f>
        <v/>
      </c>
      <c r="FD47" s="482" t="str">
        <f>IF(AND('6'!FD51=""),"",'6'!FD51)</f>
        <v/>
      </c>
      <c r="FE47" s="482" t="str">
        <f>IF(AND('6'!FE51=""),"",'6'!FE51)</f>
        <v/>
      </c>
      <c r="FF47" s="482" t="str">
        <f>IF(AND('6'!FF51=""),"",'6'!FF51)</f>
        <v xml:space="preserve"> </v>
      </c>
      <c r="FG47" s="482" t="str">
        <f>IF(AND('6'!FG51=""),"",'6'!FG51)</f>
        <v/>
      </c>
      <c r="FH47" s="482" t="str">
        <f>IF(AND('6'!FH51=""),"",'6'!FH51)</f>
        <v/>
      </c>
      <c r="FI47" s="482" t="str">
        <f>IF(AND('6'!FI51=""),"",'6'!FI51)</f>
        <v/>
      </c>
      <c r="FJ47" s="482" t="str">
        <f>IF(AND('6'!FJ51=""),"",'6'!FJ51)</f>
        <v/>
      </c>
      <c r="FK47" s="482" t="str">
        <f>IF(AND('6'!FK51=""),"",'6'!FK51)</f>
        <v/>
      </c>
      <c r="FL47" s="482" t="str">
        <f>IF(AND('6'!FL51=""),"",'6'!FL51)</f>
        <v/>
      </c>
      <c r="FM47" s="482" t="str">
        <f>IF(AND('6'!FM51=""),"",'6'!FM51)</f>
        <v xml:space="preserve"> </v>
      </c>
      <c r="FN47" s="482" t="str">
        <f>IF(AND('6'!FN51=""),"",'6'!FN51)</f>
        <v/>
      </c>
      <c r="FO47" s="482" t="str">
        <f>IF(AND('6'!FO51=""),"",'6'!FO51)</f>
        <v/>
      </c>
      <c r="FP47" s="482" t="str">
        <f>IF(AND('6'!FP51=""),"",'6'!FP51)</f>
        <v/>
      </c>
      <c r="FQ47" s="482" t="str">
        <f>IF(AND('6'!FQ51=""),"",'6'!FQ51)</f>
        <v/>
      </c>
      <c r="FR47" s="482" t="str">
        <f>IF(AND('6'!FR51=""),"",'6'!FR51)</f>
        <v/>
      </c>
      <c r="FS47" s="482" t="str">
        <f>IF(AND('6'!FS51=""),"",'6'!FS51)</f>
        <v/>
      </c>
      <c r="FT47" s="482" t="str">
        <f>IF(AND('6'!FT51=""),"",'6'!FT51)</f>
        <v xml:space="preserve"> </v>
      </c>
      <c r="FU47" s="482" t="str">
        <f>IF(AND('6'!FV51=""),"",'6'!FV51)</f>
        <v>-</v>
      </c>
      <c r="FV47" s="482" t="str">
        <f>IF(AND('6'!FW51=""),"",'6'!FW51)</f>
        <v>-</v>
      </c>
      <c r="FW47" s="482" t="str">
        <f>IF(AND('6'!FX51=""),"",'6'!FX51)</f>
        <v>-</v>
      </c>
      <c r="FX47" s="482" t="str">
        <f>IF(AND('6'!FY51=""),"",'6'!FY51)</f>
        <v>-</v>
      </c>
      <c r="FY47" s="482" t="str">
        <f>IF(AND('6'!FZ51=""),"",'6'!FZ51)</f>
        <v>-</v>
      </c>
      <c r="FZ47" s="482" t="str">
        <f>IF(AND('6'!GA51=""),"",'6'!GA51)</f>
        <v>-</v>
      </c>
      <c r="GA47" s="482" t="str">
        <f>IF(AND('6'!GB51=""),"",'6'!GB51)</f>
        <v>-</v>
      </c>
      <c r="GB47" s="482" t="str">
        <f>IF(AND('6'!GC51=""),"",'6'!GC51)</f>
        <v>-</v>
      </c>
      <c r="GC47" s="482" t="str">
        <f>IF(AND('6'!GD51=""),"",'6'!GD51)</f>
        <v>-</v>
      </c>
      <c r="GD47" s="482" t="str">
        <f>IF(AND('6'!GE51=""),"",'6'!GE51)</f>
        <v>-</v>
      </c>
      <c r="GE47" s="482" t="str">
        <f>IF(AND('6'!GF51=""),"",'6'!GF51)</f>
        <v>-</v>
      </c>
      <c r="GF47" s="482" t="str">
        <f>IF(AND('6'!GG51=""),"",'6'!GG51)</f>
        <v>-</v>
      </c>
      <c r="GG47" s="482" t="str">
        <f>IF(AND('6'!GH51=""),"",IF(AND('6'!GH51="-"),"",'6'!GH51))</f>
        <v/>
      </c>
      <c r="GH47" s="50" t="str">
        <f>IF(AND(C47=""),"",VLOOKUP(B47,Register!$A$7:$CL$311,36,FALSE))</f>
        <v/>
      </c>
      <c r="GI47" s="483" t="str">
        <f>IF(AND('6'!GL51=""),"",'6'!GL51)</f>
        <v/>
      </c>
      <c r="GJ47" s="173" t="str">
        <f>IF(AND('6'!FU51=""),"",'6'!FU51)</f>
        <v/>
      </c>
      <c r="GK47" s="173"/>
      <c r="GL47" s="173"/>
    </row>
    <row r="48" spans="1:194" ht="21">
      <c r="A48" s="480">
        <v>40</v>
      </c>
      <c r="B48" s="481" t="str">
        <f>IF(AND('6'!B52=""),"",'6'!B52)</f>
        <v/>
      </c>
      <c r="C48" s="196" t="str">
        <f>IF(AND('6'!C52=""),"",'6'!C52)</f>
        <v/>
      </c>
      <c r="D48" s="196" t="str">
        <f>IF(AND('6'!D52=""),"",'6'!D52)</f>
        <v/>
      </c>
      <c r="E48" s="195" t="str">
        <f>IF(AND('6'!E52=""),"",'6'!E52)</f>
        <v/>
      </c>
      <c r="F48" s="482" t="str">
        <f>IF(AND('6'!F52=""),"",'6'!F52)</f>
        <v/>
      </c>
      <c r="G48" s="482" t="str">
        <f>IF(AND('6'!G52=""),"",'6'!G52)</f>
        <v/>
      </c>
      <c r="H48" s="482" t="str">
        <f>IF(AND('6'!H52=""),"",'6'!H52)</f>
        <v/>
      </c>
      <c r="I48" s="482" t="str">
        <f>IF(AND('6'!I52=""),"",'6'!I52)</f>
        <v/>
      </c>
      <c r="J48" s="482" t="str">
        <f>IF(AND('6'!J52=""),"",'6'!J52)</f>
        <v/>
      </c>
      <c r="K48" s="482" t="str">
        <f>IF(AND('6'!K52=""),"",'6'!K52)</f>
        <v/>
      </c>
      <c r="L48" s="482" t="str">
        <f>IF(AND('6'!L52=""),"",'6'!L52)</f>
        <v/>
      </c>
      <c r="M48" s="482" t="str">
        <f>IF(AND('6'!M52=""),"",'6'!M52)</f>
        <v/>
      </c>
      <c r="N48" s="482" t="str">
        <f>IF(AND('6'!N52=""),"",'6'!N52)</f>
        <v/>
      </c>
      <c r="O48" s="482" t="str">
        <f>IF(AND('6'!O52=""),"",'6'!O52)</f>
        <v/>
      </c>
      <c r="P48" s="482" t="str">
        <f>IF(AND('6'!P52=""),"",'6'!P52)</f>
        <v/>
      </c>
      <c r="Q48" s="482" t="str">
        <f>IF(AND('6'!Q52=""),"",'6'!Q52)</f>
        <v/>
      </c>
      <c r="R48" s="482" t="str">
        <f>IF(AND('6'!R52=""),"",'6'!R52)</f>
        <v/>
      </c>
      <c r="S48" s="482" t="str">
        <f>IF(AND('6'!S52=""),"",'6'!S52)</f>
        <v/>
      </c>
      <c r="T48" s="482" t="str">
        <f>IF(AND('6'!T52=""),"",'6'!T52)</f>
        <v/>
      </c>
      <c r="U48" s="482" t="str">
        <f>IF(AND('6'!U52=""),"",'6'!U52)</f>
        <v/>
      </c>
      <c r="V48" s="482" t="str">
        <f>IF(AND('6'!V52=""),"",'6'!V52)</f>
        <v/>
      </c>
      <c r="W48" s="482" t="str">
        <f>IF(AND('6'!W52=""),"",'6'!W52)</f>
        <v/>
      </c>
      <c r="X48" s="482" t="str">
        <f>IF(AND('6'!X52=""),"",'6'!X52)</f>
        <v/>
      </c>
      <c r="Y48" s="482" t="str">
        <f>IF(AND('6'!Y52=""),"",'6'!Y52)</f>
        <v/>
      </c>
      <c r="Z48" s="482" t="str">
        <f>IF(AND('6'!Z52=""),"",'6'!Z52)</f>
        <v/>
      </c>
      <c r="AA48" s="482" t="str">
        <f>IF(AND('6'!AA52=""),"",'6'!AA52)</f>
        <v/>
      </c>
      <c r="AB48" s="482" t="str">
        <f>IF(AND('6'!AB52=""),"",'6'!AB52)</f>
        <v/>
      </c>
      <c r="AC48" s="482" t="str">
        <f>IF(AND('6'!AC52=""),"",'6'!AC52)</f>
        <v/>
      </c>
      <c r="AD48" s="482" t="str">
        <f>IF(AND('6'!AD52=""),"",'6'!AD52)</f>
        <v/>
      </c>
      <c r="AE48" s="482" t="str">
        <f>IF(AND('6'!AE52=""),"",'6'!AE52)</f>
        <v/>
      </c>
      <c r="AF48" s="482" t="str">
        <f>IF(AND('6'!AF52=""),"",'6'!AF52)</f>
        <v/>
      </c>
      <c r="AG48" s="482" t="str">
        <f>IF(AND('6'!AG52=""),"",'6'!AG52)</f>
        <v/>
      </c>
      <c r="AH48" s="482" t="str">
        <f>IF(AND('6'!AH52=""),"",'6'!AH52)</f>
        <v/>
      </c>
      <c r="AI48" s="482" t="str">
        <f>IF(AND('6'!AI52=""),"",'6'!AI52)</f>
        <v/>
      </c>
      <c r="AJ48" s="482" t="str">
        <f>IF(AND('6'!AJ52=""),"",'6'!AJ52)</f>
        <v/>
      </c>
      <c r="AK48" s="482" t="str">
        <f>IF(AND('6'!AK52=""),"",'6'!AK52)</f>
        <v/>
      </c>
      <c r="AL48" s="482" t="str">
        <f>IF(AND('6'!AL52=""),"",'6'!AL52)</f>
        <v/>
      </c>
      <c r="AM48" s="482" t="str">
        <f>IF(AND('6'!AM52=""),"",'6'!AM52)</f>
        <v/>
      </c>
      <c r="AN48" s="482" t="str">
        <f>IF(AND('6'!AN52=""),"",'6'!AN52)</f>
        <v/>
      </c>
      <c r="AO48" s="482" t="str">
        <f>IF(AND('6'!AO52=""),"",'6'!AO52)</f>
        <v/>
      </c>
      <c r="AP48" s="482" t="str">
        <f>IF(AND('6'!AP52=""),"",'6'!AP52)</f>
        <v/>
      </c>
      <c r="AQ48" s="482" t="str">
        <f>IF(AND('6'!AQ52=""),"",'6'!AQ52)</f>
        <v/>
      </c>
      <c r="AR48" s="482" t="str">
        <f>IF(AND('6'!AR52=""),"",'6'!AR52)</f>
        <v/>
      </c>
      <c r="AS48" s="482" t="str">
        <f>IF(AND('6'!AS52=""),"",'6'!AS52)</f>
        <v/>
      </c>
      <c r="AT48" s="482" t="str">
        <f>IF(AND('6'!AT52=""),"",'6'!AT52)</f>
        <v/>
      </c>
      <c r="AU48" s="482" t="str">
        <f>IF(AND('6'!AU52=""),"",'6'!AU52)</f>
        <v/>
      </c>
      <c r="AV48" s="482" t="str">
        <f>IF(AND('6'!AV52=""),"",'6'!AV52)</f>
        <v/>
      </c>
      <c r="AW48" s="482" t="str">
        <f>IF(AND('6'!AW52=""),"",'6'!AW52)</f>
        <v/>
      </c>
      <c r="AX48" s="482" t="str">
        <f>IF(AND('6'!AX52=""),"",'6'!AX52)</f>
        <v/>
      </c>
      <c r="AY48" s="482" t="str">
        <f>IF(AND('6'!AY52=""),"",'6'!AY52)</f>
        <v/>
      </c>
      <c r="AZ48" s="482" t="str">
        <f>IF(AND('6'!AZ52=""),"",'6'!AZ52)</f>
        <v/>
      </c>
      <c r="BA48" s="482" t="str">
        <f>IF(AND('6'!BA52=""),"",'6'!BA52)</f>
        <v/>
      </c>
      <c r="BB48" s="482" t="str">
        <f>IF(AND('6'!BB52=""),"",'6'!BB52)</f>
        <v/>
      </c>
      <c r="BC48" s="482" t="str">
        <f>IF(AND('6'!BC52=""),"",'6'!BC52)</f>
        <v/>
      </c>
      <c r="BD48" s="482" t="str">
        <f>IF(AND('6'!BD52=""),"",'6'!BD52)</f>
        <v/>
      </c>
      <c r="BE48" s="482" t="str">
        <f>IF(AND('6'!BE52=""),"",'6'!BE52)</f>
        <v/>
      </c>
      <c r="BF48" s="482" t="str">
        <f>IF(AND('6'!BF52=""),"",'6'!BF52)</f>
        <v/>
      </c>
      <c r="BG48" s="482" t="str">
        <f>IF(AND('6'!BG52=""),"",'6'!BG52)</f>
        <v/>
      </c>
      <c r="BH48" s="482" t="str">
        <f>IF(AND('6'!BH52=""),"",'6'!BH52)</f>
        <v/>
      </c>
      <c r="BI48" s="482" t="str">
        <f>IF(AND('6'!BI52=""),"",'6'!BI52)</f>
        <v/>
      </c>
      <c r="BJ48" s="482" t="str">
        <f>IF(AND('6'!BJ52=""),"",'6'!BJ52)</f>
        <v/>
      </c>
      <c r="BK48" s="482" t="str">
        <f>IF(AND('6'!BK52=""),"",'6'!BK52)</f>
        <v/>
      </c>
      <c r="BL48" s="482" t="str">
        <f>IF(AND('6'!BL52=""),"",'6'!BL52)</f>
        <v/>
      </c>
      <c r="BM48" s="482" t="str">
        <f>IF(AND('6'!BM52=""),"",'6'!BM52)</f>
        <v/>
      </c>
      <c r="BN48" s="482" t="str">
        <f>IF(AND('6'!BN52=""),"",'6'!BN52)</f>
        <v/>
      </c>
      <c r="BO48" s="482" t="str">
        <f>IF(AND('6'!BO52=""),"",'6'!BO52)</f>
        <v/>
      </c>
      <c r="BP48" s="482" t="str">
        <f>IF(AND('6'!BP52=""),"",'6'!BP52)</f>
        <v/>
      </c>
      <c r="BQ48" s="482" t="str">
        <f>IF(AND('6'!BQ52=""),"",'6'!BQ52)</f>
        <v/>
      </c>
      <c r="BR48" s="482" t="str">
        <f>IF(AND('6'!BR52=""),"",'6'!BR52)</f>
        <v/>
      </c>
      <c r="BS48" s="482" t="str">
        <f>IF(AND('6'!BS52=""),"",'6'!BS52)</f>
        <v/>
      </c>
      <c r="BT48" s="482" t="str">
        <f>IF(AND('6'!BT52=""),"",'6'!BT52)</f>
        <v/>
      </c>
      <c r="BU48" s="482" t="str">
        <f>IF(AND('6'!BU52=""),"",'6'!BU52)</f>
        <v/>
      </c>
      <c r="BV48" s="482" t="str">
        <f>IF(AND('6'!BV52=""),"",'6'!BV52)</f>
        <v/>
      </c>
      <c r="BW48" s="482" t="str">
        <f>IF(AND('6'!BW52=""),"",'6'!BW52)</f>
        <v/>
      </c>
      <c r="BX48" s="482" t="str">
        <f>IF(AND('6'!BX52=""),"",'6'!BX52)</f>
        <v/>
      </c>
      <c r="BY48" s="482" t="str">
        <f>IF(AND('6'!BY52=""),"",'6'!BY52)</f>
        <v/>
      </c>
      <c r="BZ48" s="482" t="str">
        <f>IF(AND('6'!BZ52=""),"",'6'!BZ52)</f>
        <v/>
      </c>
      <c r="CA48" s="482" t="str">
        <f>IF(AND('6'!CA52=""),"",'6'!CA52)</f>
        <v/>
      </c>
      <c r="CB48" s="482" t="str">
        <f>IF(AND('6'!CB52=""),"",'6'!CB52)</f>
        <v/>
      </c>
      <c r="CC48" s="482" t="str">
        <f>IF(AND('6'!CC52=""),"",'6'!CC52)</f>
        <v/>
      </c>
      <c r="CD48" s="482" t="str">
        <f>IF(AND('6'!CD52=""),"",'6'!CD52)</f>
        <v/>
      </c>
      <c r="CE48" s="482" t="str">
        <f>IF(AND('6'!CE52=""),"",'6'!CE52)</f>
        <v/>
      </c>
      <c r="CF48" s="482" t="str">
        <f>IF(AND('6'!CF52=""),"",'6'!CF52)</f>
        <v/>
      </c>
      <c r="CG48" s="482" t="str">
        <f>IF(AND('6'!CG52=""),"",'6'!CG52)</f>
        <v/>
      </c>
      <c r="CH48" s="482" t="str">
        <f>IF(AND('6'!CH52=""),"",'6'!CH52)</f>
        <v/>
      </c>
      <c r="CI48" s="482" t="str">
        <f>IF(AND('6'!CI52=""),"",'6'!CI52)</f>
        <v/>
      </c>
      <c r="CJ48" s="482" t="str">
        <f>IF(AND('6'!CJ52=""),"",'6'!CJ52)</f>
        <v/>
      </c>
      <c r="CK48" s="482" t="str">
        <f>IF(AND('6'!CK52=""),"",'6'!CK52)</f>
        <v/>
      </c>
      <c r="CL48" s="482" t="str">
        <f>IF(AND('6'!CL52=""),"",'6'!CL52)</f>
        <v/>
      </c>
      <c r="CM48" s="482" t="str">
        <f>IF(AND('6'!CM52=""),"",'6'!CM52)</f>
        <v/>
      </c>
      <c r="CN48" s="482" t="str">
        <f>IF(AND('6'!CN52=""),"",'6'!CN52)</f>
        <v/>
      </c>
      <c r="CO48" s="482" t="str">
        <f>IF(AND('6'!CO52=""),"",'6'!CO52)</f>
        <v/>
      </c>
      <c r="CP48" s="482" t="str">
        <f>IF(AND('6'!CP52=""),"",'6'!CP52)</f>
        <v/>
      </c>
      <c r="CQ48" s="482" t="str">
        <f>IF(AND('6'!CQ52=""),"",'6'!CQ52)</f>
        <v/>
      </c>
      <c r="CR48" s="482" t="str">
        <f>IF(AND('6'!CR52=""),"",'6'!CR52)</f>
        <v/>
      </c>
      <c r="CS48" s="482" t="str">
        <f>IF(AND('6'!CS52=""),"",'6'!CS52)</f>
        <v/>
      </c>
      <c r="CT48" s="482" t="str">
        <f>IF(AND('6'!CT52=""),"",'6'!CT52)</f>
        <v/>
      </c>
      <c r="CU48" s="482" t="str">
        <f>IF(AND('6'!CU52=""),"",'6'!CU52)</f>
        <v/>
      </c>
      <c r="CV48" s="482" t="str">
        <f>IF(AND('6'!CV52=""),"",'6'!CV52)</f>
        <v/>
      </c>
      <c r="CW48" s="482" t="str">
        <f>IF(AND('6'!CW52=""),"",'6'!CW52)</f>
        <v/>
      </c>
      <c r="CX48" s="482" t="str">
        <f>IF(AND('6'!CX52=""),"",'6'!CX52)</f>
        <v/>
      </c>
      <c r="CY48" s="482" t="str">
        <f>IF(AND('6'!CY52=""),"",'6'!CY52)</f>
        <v/>
      </c>
      <c r="CZ48" s="482" t="str">
        <f>IF(AND('6'!CZ52=""),"",'6'!CZ52)</f>
        <v/>
      </c>
      <c r="DA48" s="482" t="str">
        <f>IF(AND('6'!DA52=""),"",'6'!DA52)</f>
        <v/>
      </c>
      <c r="DB48" s="482" t="str">
        <f>IF(AND('6'!DB52=""),"",'6'!DB52)</f>
        <v/>
      </c>
      <c r="DC48" s="482" t="str">
        <f>IF(AND('6'!DC52=""),"",'6'!DC52)</f>
        <v/>
      </c>
      <c r="DD48" s="482" t="str">
        <f>IF(AND('6'!DD52=""),"",'6'!DD52)</f>
        <v/>
      </c>
      <c r="DE48" s="482" t="str">
        <f>IF(AND('6'!DE52=""),"",'6'!DE52)</f>
        <v/>
      </c>
      <c r="DF48" s="482" t="str">
        <f>IF(AND('6'!DF52=""),"",'6'!DF52)</f>
        <v/>
      </c>
      <c r="DG48" s="482" t="str">
        <f>IF(AND('6'!DG52=""),"",'6'!DG52)</f>
        <v/>
      </c>
      <c r="DH48" s="482" t="str">
        <f>IF(AND('6'!DH52=""),"",'6'!DH52)</f>
        <v/>
      </c>
      <c r="DI48" s="482" t="str">
        <f>IF(AND('6'!DI52=""),"",'6'!DI52)</f>
        <v/>
      </c>
      <c r="DJ48" s="482" t="str">
        <f>IF(AND('6'!DJ52=""),"",'6'!DJ52)</f>
        <v/>
      </c>
      <c r="DK48" s="482" t="str">
        <f>IF(AND('6'!DK52=""),"",'6'!DK52)</f>
        <v/>
      </c>
      <c r="DL48" s="482" t="str">
        <f>IF(AND('6'!DL52=""),"",'6'!DL52)</f>
        <v/>
      </c>
      <c r="DM48" s="482" t="str">
        <f>IF(AND('6'!DM52=""),"",'6'!DM52)</f>
        <v/>
      </c>
      <c r="DN48" s="482" t="str">
        <f>IF(AND('6'!DN52=""),"",'6'!DN52)</f>
        <v/>
      </c>
      <c r="DO48" s="482" t="str">
        <f>IF(AND('6'!DO52=""),"",'6'!DO52)</f>
        <v/>
      </c>
      <c r="DP48" s="482" t="str">
        <f>IF(AND('6'!DP52=""),"",'6'!DP52)</f>
        <v/>
      </c>
      <c r="DQ48" s="482" t="str">
        <f>IF(AND('6'!DQ52=""),"",'6'!DQ52)</f>
        <v/>
      </c>
      <c r="DR48" s="482" t="str">
        <f>IF(AND('6'!DR52=""),"",'6'!DR52)</f>
        <v/>
      </c>
      <c r="DS48" s="482" t="str">
        <f>IF(AND('6'!DS52=""),"",'6'!DS52)</f>
        <v/>
      </c>
      <c r="DT48" s="482" t="str">
        <f>IF(AND('6'!DT52=""),"",'6'!DT52)</f>
        <v/>
      </c>
      <c r="DU48" s="482" t="str">
        <f>IF(AND('6'!DU52=""),"",'6'!DU52)</f>
        <v/>
      </c>
      <c r="DV48" s="482" t="str">
        <f>IF(AND('6'!DV52=""),"",'6'!DV52)</f>
        <v/>
      </c>
      <c r="DW48" s="482" t="str">
        <f>IF(AND('6'!DW52=""),"",'6'!DW52)</f>
        <v/>
      </c>
      <c r="DX48" s="482" t="str">
        <f>IF(AND('6'!DX52=""),"",'6'!DX52)</f>
        <v/>
      </c>
      <c r="DY48" s="482" t="str">
        <f>IF(AND('6'!DY52=""),"",'6'!DY52)</f>
        <v/>
      </c>
      <c r="DZ48" s="482" t="str">
        <f>IF(AND('6'!DZ52=""),"",'6'!DZ52)</f>
        <v/>
      </c>
      <c r="EA48" s="482" t="str">
        <f>IF(AND('6'!EA52=""),"",'6'!EA52)</f>
        <v/>
      </c>
      <c r="EB48" s="482" t="str">
        <f>IF(AND('6'!EB52=""),"",'6'!EB52)</f>
        <v/>
      </c>
      <c r="EC48" s="482" t="str">
        <f>IF(AND('6'!EC52=""),"",'6'!EC52)</f>
        <v/>
      </c>
      <c r="ED48" s="482" t="str">
        <f>IF(AND('6'!ED52=""),"",'6'!ED52)</f>
        <v/>
      </c>
      <c r="EE48" s="482" t="str">
        <f>IF(AND('6'!EE52=""),"",'6'!EE52)</f>
        <v/>
      </c>
      <c r="EF48" s="482" t="str">
        <f>IF(AND('6'!EF52=""),"",'6'!EF52)</f>
        <v/>
      </c>
      <c r="EG48" s="482" t="str">
        <f>IF(AND('6'!EG52=""),"",'6'!EG52)</f>
        <v/>
      </c>
      <c r="EH48" s="482" t="str">
        <f>IF(AND('6'!EH52=""),"",'6'!EH52)</f>
        <v/>
      </c>
      <c r="EI48" s="482" t="str">
        <f>IF(AND('6'!EI52=""),"",'6'!EI52)</f>
        <v/>
      </c>
      <c r="EJ48" s="482" t="str">
        <f>IF(AND('6'!EJ52=""),"",'6'!EJ52)</f>
        <v/>
      </c>
      <c r="EK48" s="482" t="str">
        <f>IF(AND('6'!EK52=""),"",'6'!EK52)</f>
        <v/>
      </c>
      <c r="EL48" s="482" t="str">
        <f>IF(AND('6'!EL52=""),"",'6'!EL52)</f>
        <v/>
      </c>
      <c r="EM48" s="482" t="str">
        <f>IF(AND('6'!EM52=""),"",'6'!EM52)</f>
        <v/>
      </c>
      <c r="EN48" s="482" t="str">
        <f>IF(AND('6'!EN52=""),"",'6'!EN52)</f>
        <v/>
      </c>
      <c r="EO48" s="482" t="str">
        <f>IF(AND('6'!EO52=""),"",'6'!EO52)</f>
        <v/>
      </c>
      <c r="EP48" s="482" t="str">
        <f>IF(AND('6'!EP52=""),"",'6'!EP52)</f>
        <v/>
      </c>
      <c r="EQ48" s="482" t="str">
        <f>IF(AND('6'!EQ52=""),"",'6'!EQ52)</f>
        <v/>
      </c>
      <c r="ER48" s="482" t="str">
        <f>IF(AND('6'!ER52=""),"",'6'!ER52)</f>
        <v/>
      </c>
      <c r="ES48" s="482" t="str">
        <f>IF(AND('6'!ES52=""),"",'6'!ES52)</f>
        <v/>
      </c>
      <c r="ET48" s="482" t="str">
        <f>IF(AND('6'!ET52=""),"",'6'!ET52)</f>
        <v/>
      </c>
      <c r="EU48" s="482" t="str">
        <f>IF(AND('6'!EU52=""),"",'6'!EU52)</f>
        <v/>
      </c>
      <c r="EV48" s="482" t="str">
        <f>IF(AND('6'!EV52=""),"",'6'!EV52)</f>
        <v/>
      </c>
      <c r="EW48" s="482" t="str">
        <f>IF(AND('6'!EW52=""),"",'6'!EW52)</f>
        <v/>
      </c>
      <c r="EX48" s="482" t="str">
        <f>IF(AND('6'!EX52=""),"",'6'!EX52)</f>
        <v/>
      </c>
      <c r="EY48" s="482" t="str">
        <f>IF(AND('6'!EY52=""),"",'6'!EY52)</f>
        <v/>
      </c>
      <c r="EZ48" s="482" t="str">
        <f>IF(AND('6'!EZ52=""),"",'6'!EZ52)</f>
        <v/>
      </c>
      <c r="FA48" s="482" t="str">
        <f>IF(AND('6'!FA52=""),"",'6'!FA52)</f>
        <v/>
      </c>
      <c r="FB48" s="482" t="str">
        <f>IF(AND('6'!FB52=""),"",'6'!FB52)</f>
        <v/>
      </c>
      <c r="FC48" s="482" t="str">
        <f>IF(AND('6'!FC52=""),"",'6'!FC52)</f>
        <v/>
      </c>
      <c r="FD48" s="482" t="str">
        <f>IF(AND('6'!FD52=""),"",'6'!FD52)</f>
        <v/>
      </c>
      <c r="FE48" s="482" t="str">
        <f>IF(AND('6'!FE52=""),"",'6'!FE52)</f>
        <v/>
      </c>
      <c r="FF48" s="482" t="str">
        <f>IF(AND('6'!FF52=""),"",'6'!FF52)</f>
        <v xml:space="preserve"> </v>
      </c>
      <c r="FG48" s="482" t="str">
        <f>IF(AND('6'!FG52=""),"",'6'!FG52)</f>
        <v/>
      </c>
      <c r="FH48" s="482" t="str">
        <f>IF(AND('6'!FH52=""),"",'6'!FH52)</f>
        <v/>
      </c>
      <c r="FI48" s="482" t="str">
        <f>IF(AND('6'!FI52=""),"",'6'!FI52)</f>
        <v/>
      </c>
      <c r="FJ48" s="482" t="str">
        <f>IF(AND('6'!FJ52=""),"",'6'!FJ52)</f>
        <v/>
      </c>
      <c r="FK48" s="482" t="str">
        <f>IF(AND('6'!FK52=""),"",'6'!FK52)</f>
        <v/>
      </c>
      <c r="FL48" s="482" t="str">
        <f>IF(AND('6'!FL52=""),"",'6'!FL52)</f>
        <v/>
      </c>
      <c r="FM48" s="482" t="str">
        <f>IF(AND('6'!FM52=""),"",'6'!FM52)</f>
        <v xml:space="preserve"> </v>
      </c>
      <c r="FN48" s="482" t="str">
        <f>IF(AND('6'!FN52=""),"",'6'!FN52)</f>
        <v/>
      </c>
      <c r="FO48" s="482" t="str">
        <f>IF(AND('6'!FO52=""),"",'6'!FO52)</f>
        <v/>
      </c>
      <c r="FP48" s="482" t="str">
        <f>IF(AND('6'!FP52=""),"",'6'!FP52)</f>
        <v/>
      </c>
      <c r="FQ48" s="482" t="str">
        <f>IF(AND('6'!FQ52=""),"",'6'!FQ52)</f>
        <v/>
      </c>
      <c r="FR48" s="482" t="str">
        <f>IF(AND('6'!FR52=""),"",'6'!FR52)</f>
        <v/>
      </c>
      <c r="FS48" s="482" t="str">
        <f>IF(AND('6'!FS52=""),"",'6'!FS52)</f>
        <v/>
      </c>
      <c r="FT48" s="482" t="str">
        <f>IF(AND('6'!FT52=""),"",'6'!FT52)</f>
        <v xml:space="preserve"> </v>
      </c>
      <c r="FU48" s="482" t="str">
        <f>IF(AND('6'!FV52=""),"",'6'!FV52)</f>
        <v>-</v>
      </c>
      <c r="FV48" s="482" t="str">
        <f>IF(AND('6'!FW52=""),"",'6'!FW52)</f>
        <v>-</v>
      </c>
      <c r="FW48" s="482" t="str">
        <f>IF(AND('6'!FX52=""),"",'6'!FX52)</f>
        <v>-</v>
      </c>
      <c r="FX48" s="482" t="str">
        <f>IF(AND('6'!FY52=""),"",'6'!FY52)</f>
        <v>-</v>
      </c>
      <c r="FY48" s="482" t="str">
        <f>IF(AND('6'!FZ52=""),"",'6'!FZ52)</f>
        <v>-</v>
      </c>
      <c r="FZ48" s="482" t="str">
        <f>IF(AND('6'!GA52=""),"",'6'!GA52)</f>
        <v>-</v>
      </c>
      <c r="GA48" s="482" t="str">
        <f>IF(AND('6'!GB52=""),"",'6'!GB52)</f>
        <v>-</v>
      </c>
      <c r="GB48" s="482" t="str">
        <f>IF(AND('6'!GC52=""),"",'6'!GC52)</f>
        <v>-</v>
      </c>
      <c r="GC48" s="482" t="str">
        <f>IF(AND('6'!GD52=""),"",'6'!GD52)</f>
        <v>-</v>
      </c>
      <c r="GD48" s="482" t="str">
        <f>IF(AND('6'!GE52=""),"",'6'!GE52)</f>
        <v>-</v>
      </c>
      <c r="GE48" s="482" t="str">
        <f>IF(AND('6'!GF52=""),"",'6'!GF52)</f>
        <v>-</v>
      </c>
      <c r="GF48" s="482" t="str">
        <f>IF(AND('6'!GG52=""),"",'6'!GG52)</f>
        <v>-</v>
      </c>
      <c r="GG48" s="482" t="str">
        <f>IF(AND('6'!GH52=""),"",IF(AND('6'!GH52="-"),"",'6'!GH52))</f>
        <v/>
      </c>
      <c r="GH48" s="50" t="str">
        <f>IF(AND(C48=""),"",VLOOKUP(B48,Register!$A$7:$CL$311,36,FALSE))</f>
        <v/>
      </c>
      <c r="GI48" s="483" t="str">
        <f>IF(AND('6'!GL52=""),"",'6'!GL52)</f>
        <v/>
      </c>
      <c r="GJ48" s="173" t="str">
        <f>IF(AND('6'!FU52=""),"",'6'!FU52)</f>
        <v/>
      </c>
      <c r="GK48" s="173"/>
      <c r="GL48" s="173"/>
    </row>
    <row r="49" spans="1:194" ht="21">
      <c r="A49" s="480">
        <v>41</v>
      </c>
      <c r="B49" s="481" t="str">
        <f>IF(AND('6'!B53=""),"",'6'!B53)</f>
        <v/>
      </c>
      <c r="C49" s="196" t="str">
        <f>IF(AND('6'!C53=""),"",'6'!C53)</f>
        <v/>
      </c>
      <c r="D49" s="196" t="str">
        <f>IF(AND('6'!D53=""),"",'6'!D53)</f>
        <v/>
      </c>
      <c r="E49" s="195" t="str">
        <f>IF(AND('6'!E53=""),"",'6'!E53)</f>
        <v/>
      </c>
      <c r="F49" s="482" t="str">
        <f>IF(AND('6'!F53=""),"",'6'!F53)</f>
        <v/>
      </c>
      <c r="G49" s="482" t="str">
        <f>IF(AND('6'!G53=""),"",'6'!G53)</f>
        <v/>
      </c>
      <c r="H49" s="482" t="str">
        <f>IF(AND('6'!H53=""),"",'6'!H53)</f>
        <v/>
      </c>
      <c r="I49" s="482" t="str">
        <f>IF(AND('6'!I53=""),"",'6'!I53)</f>
        <v/>
      </c>
      <c r="J49" s="482" t="str">
        <f>IF(AND('6'!J53=""),"",'6'!J53)</f>
        <v/>
      </c>
      <c r="K49" s="482" t="str">
        <f>IF(AND('6'!K53=""),"",'6'!K53)</f>
        <v/>
      </c>
      <c r="L49" s="482" t="str">
        <f>IF(AND('6'!L53=""),"",'6'!L53)</f>
        <v/>
      </c>
      <c r="M49" s="482" t="str">
        <f>IF(AND('6'!M53=""),"",'6'!M53)</f>
        <v/>
      </c>
      <c r="N49" s="482" t="str">
        <f>IF(AND('6'!N53=""),"",'6'!N53)</f>
        <v/>
      </c>
      <c r="O49" s="482" t="str">
        <f>IF(AND('6'!O53=""),"",'6'!O53)</f>
        <v/>
      </c>
      <c r="P49" s="482" t="str">
        <f>IF(AND('6'!P53=""),"",'6'!P53)</f>
        <v/>
      </c>
      <c r="Q49" s="482" t="str">
        <f>IF(AND('6'!Q53=""),"",'6'!Q53)</f>
        <v/>
      </c>
      <c r="R49" s="482" t="str">
        <f>IF(AND('6'!R53=""),"",'6'!R53)</f>
        <v/>
      </c>
      <c r="S49" s="482" t="str">
        <f>IF(AND('6'!S53=""),"",'6'!S53)</f>
        <v/>
      </c>
      <c r="T49" s="482" t="str">
        <f>IF(AND('6'!T53=""),"",'6'!T53)</f>
        <v/>
      </c>
      <c r="U49" s="482" t="str">
        <f>IF(AND('6'!U53=""),"",'6'!U53)</f>
        <v/>
      </c>
      <c r="V49" s="482" t="str">
        <f>IF(AND('6'!V53=""),"",'6'!V53)</f>
        <v/>
      </c>
      <c r="W49" s="482" t="str">
        <f>IF(AND('6'!W53=""),"",'6'!W53)</f>
        <v/>
      </c>
      <c r="X49" s="482" t="str">
        <f>IF(AND('6'!X53=""),"",'6'!X53)</f>
        <v/>
      </c>
      <c r="Y49" s="482" t="str">
        <f>IF(AND('6'!Y53=""),"",'6'!Y53)</f>
        <v/>
      </c>
      <c r="Z49" s="482" t="str">
        <f>IF(AND('6'!Z53=""),"",'6'!Z53)</f>
        <v/>
      </c>
      <c r="AA49" s="482" t="str">
        <f>IF(AND('6'!AA53=""),"",'6'!AA53)</f>
        <v/>
      </c>
      <c r="AB49" s="482" t="str">
        <f>IF(AND('6'!AB53=""),"",'6'!AB53)</f>
        <v/>
      </c>
      <c r="AC49" s="482" t="str">
        <f>IF(AND('6'!AC53=""),"",'6'!AC53)</f>
        <v/>
      </c>
      <c r="AD49" s="482" t="str">
        <f>IF(AND('6'!AD53=""),"",'6'!AD53)</f>
        <v/>
      </c>
      <c r="AE49" s="482" t="str">
        <f>IF(AND('6'!AE53=""),"",'6'!AE53)</f>
        <v/>
      </c>
      <c r="AF49" s="482" t="str">
        <f>IF(AND('6'!AF53=""),"",'6'!AF53)</f>
        <v/>
      </c>
      <c r="AG49" s="482" t="str">
        <f>IF(AND('6'!AG53=""),"",'6'!AG53)</f>
        <v/>
      </c>
      <c r="AH49" s="482" t="str">
        <f>IF(AND('6'!AH53=""),"",'6'!AH53)</f>
        <v/>
      </c>
      <c r="AI49" s="482" t="str">
        <f>IF(AND('6'!AI53=""),"",'6'!AI53)</f>
        <v/>
      </c>
      <c r="AJ49" s="482" t="str">
        <f>IF(AND('6'!AJ53=""),"",'6'!AJ53)</f>
        <v/>
      </c>
      <c r="AK49" s="482" t="str">
        <f>IF(AND('6'!AK53=""),"",'6'!AK53)</f>
        <v/>
      </c>
      <c r="AL49" s="482" t="str">
        <f>IF(AND('6'!AL53=""),"",'6'!AL53)</f>
        <v/>
      </c>
      <c r="AM49" s="482" t="str">
        <f>IF(AND('6'!AM53=""),"",'6'!AM53)</f>
        <v/>
      </c>
      <c r="AN49" s="482" t="str">
        <f>IF(AND('6'!AN53=""),"",'6'!AN53)</f>
        <v/>
      </c>
      <c r="AO49" s="482" t="str">
        <f>IF(AND('6'!AO53=""),"",'6'!AO53)</f>
        <v/>
      </c>
      <c r="AP49" s="482" t="str">
        <f>IF(AND('6'!AP53=""),"",'6'!AP53)</f>
        <v/>
      </c>
      <c r="AQ49" s="482" t="str">
        <f>IF(AND('6'!AQ53=""),"",'6'!AQ53)</f>
        <v/>
      </c>
      <c r="AR49" s="482" t="str">
        <f>IF(AND('6'!AR53=""),"",'6'!AR53)</f>
        <v/>
      </c>
      <c r="AS49" s="482" t="str">
        <f>IF(AND('6'!AS53=""),"",'6'!AS53)</f>
        <v/>
      </c>
      <c r="AT49" s="482" t="str">
        <f>IF(AND('6'!AT53=""),"",'6'!AT53)</f>
        <v/>
      </c>
      <c r="AU49" s="482" t="str">
        <f>IF(AND('6'!AU53=""),"",'6'!AU53)</f>
        <v/>
      </c>
      <c r="AV49" s="482" t="str">
        <f>IF(AND('6'!AV53=""),"",'6'!AV53)</f>
        <v/>
      </c>
      <c r="AW49" s="482" t="str">
        <f>IF(AND('6'!AW53=""),"",'6'!AW53)</f>
        <v/>
      </c>
      <c r="AX49" s="482" t="str">
        <f>IF(AND('6'!AX53=""),"",'6'!AX53)</f>
        <v/>
      </c>
      <c r="AY49" s="482" t="str">
        <f>IF(AND('6'!AY53=""),"",'6'!AY53)</f>
        <v/>
      </c>
      <c r="AZ49" s="482" t="str">
        <f>IF(AND('6'!AZ53=""),"",'6'!AZ53)</f>
        <v/>
      </c>
      <c r="BA49" s="482" t="str">
        <f>IF(AND('6'!BA53=""),"",'6'!BA53)</f>
        <v/>
      </c>
      <c r="BB49" s="482" t="str">
        <f>IF(AND('6'!BB53=""),"",'6'!BB53)</f>
        <v/>
      </c>
      <c r="BC49" s="482" t="str">
        <f>IF(AND('6'!BC53=""),"",'6'!BC53)</f>
        <v/>
      </c>
      <c r="BD49" s="482" t="str">
        <f>IF(AND('6'!BD53=""),"",'6'!BD53)</f>
        <v/>
      </c>
      <c r="BE49" s="482" t="str">
        <f>IF(AND('6'!BE53=""),"",'6'!BE53)</f>
        <v/>
      </c>
      <c r="BF49" s="482" t="str">
        <f>IF(AND('6'!BF53=""),"",'6'!BF53)</f>
        <v/>
      </c>
      <c r="BG49" s="482" t="str">
        <f>IF(AND('6'!BG53=""),"",'6'!BG53)</f>
        <v/>
      </c>
      <c r="BH49" s="482" t="str">
        <f>IF(AND('6'!BH53=""),"",'6'!BH53)</f>
        <v/>
      </c>
      <c r="BI49" s="482" t="str">
        <f>IF(AND('6'!BI53=""),"",'6'!BI53)</f>
        <v/>
      </c>
      <c r="BJ49" s="482" t="str">
        <f>IF(AND('6'!BJ53=""),"",'6'!BJ53)</f>
        <v/>
      </c>
      <c r="BK49" s="482" t="str">
        <f>IF(AND('6'!BK53=""),"",'6'!BK53)</f>
        <v/>
      </c>
      <c r="BL49" s="482" t="str">
        <f>IF(AND('6'!BL53=""),"",'6'!BL53)</f>
        <v/>
      </c>
      <c r="BM49" s="482" t="str">
        <f>IF(AND('6'!BM53=""),"",'6'!BM53)</f>
        <v/>
      </c>
      <c r="BN49" s="482" t="str">
        <f>IF(AND('6'!BN53=""),"",'6'!BN53)</f>
        <v/>
      </c>
      <c r="BO49" s="482" t="str">
        <f>IF(AND('6'!BO53=""),"",'6'!BO53)</f>
        <v/>
      </c>
      <c r="BP49" s="482" t="str">
        <f>IF(AND('6'!BP53=""),"",'6'!BP53)</f>
        <v/>
      </c>
      <c r="BQ49" s="482" t="str">
        <f>IF(AND('6'!BQ53=""),"",'6'!BQ53)</f>
        <v/>
      </c>
      <c r="BR49" s="482" t="str">
        <f>IF(AND('6'!BR53=""),"",'6'!BR53)</f>
        <v/>
      </c>
      <c r="BS49" s="482" t="str">
        <f>IF(AND('6'!BS53=""),"",'6'!BS53)</f>
        <v/>
      </c>
      <c r="BT49" s="482" t="str">
        <f>IF(AND('6'!BT53=""),"",'6'!BT53)</f>
        <v/>
      </c>
      <c r="BU49" s="482" t="str">
        <f>IF(AND('6'!BU53=""),"",'6'!BU53)</f>
        <v/>
      </c>
      <c r="BV49" s="482" t="str">
        <f>IF(AND('6'!BV53=""),"",'6'!BV53)</f>
        <v/>
      </c>
      <c r="BW49" s="482" t="str">
        <f>IF(AND('6'!BW53=""),"",'6'!BW53)</f>
        <v/>
      </c>
      <c r="BX49" s="482" t="str">
        <f>IF(AND('6'!BX53=""),"",'6'!BX53)</f>
        <v/>
      </c>
      <c r="BY49" s="482" t="str">
        <f>IF(AND('6'!BY53=""),"",'6'!BY53)</f>
        <v/>
      </c>
      <c r="BZ49" s="482" t="str">
        <f>IF(AND('6'!BZ53=""),"",'6'!BZ53)</f>
        <v/>
      </c>
      <c r="CA49" s="482" t="str">
        <f>IF(AND('6'!CA53=""),"",'6'!CA53)</f>
        <v/>
      </c>
      <c r="CB49" s="482" t="str">
        <f>IF(AND('6'!CB53=""),"",'6'!CB53)</f>
        <v/>
      </c>
      <c r="CC49" s="482" t="str">
        <f>IF(AND('6'!CC53=""),"",'6'!CC53)</f>
        <v/>
      </c>
      <c r="CD49" s="482" t="str">
        <f>IF(AND('6'!CD53=""),"",'6'!CD53)</f>
        <v/>
      </c>
      <c r="CE49" s="482" t="str">
        <f>IF(AND('6'!CE53=""),"",'6'!CE53)</f>
        <v/>
      </c>
      <c r="CF49" s="482" t="str">
        <f>IF(AND('6'!CF53=""),"",'6'!CF53)</f>
        <v/>
      </c>
      <c r="CG49" s="482" t="str">
        <f>IF(AND('6'!CG53=""),"",'6'!CG53)</f>
        <v/>
      </c>
      <c r="CH49" s="482" t="str">
        <f>IF(AND('6'!CH53=""),"",'6'!CH53)</f>
        <v/>
      </c>
      <c r="CI49" s="482" t="str">
        <f>IF(AND('6'!CI53=""),"",'6'!CI53)</f>
        <v/>
      </c>
      <c r="CJ49" s="482" t="str">
        <f>IF(AND('6'!CJ53=""),"",'6'!CJ53)</f>
        <v/>
      </c>
      <c r="CK49" s="482" t="str">
        <f>IF(AND('6'!CK53=""),"",'6'!CK53)</f>
        <v/>
      </c>
      <c r="CL49" s="482" t="str">
        <f>IF(AND('6'!CL53=""),"",'6'!CL53)</f>
        <v/>
      </c>
      <c r="CM49" s="482" t="str">
        <f>IF(AND('6'!CM53=""),"",'6'!CM53)</f>
        <v/>
      </c>
      <c r="CN49" s="482" t="str">
        <f>IF(AND('6'!CN53=""),"",'6'!CN53)</f>
        <v/>
      </c>
      <c r="CO49" s="482" t="str">
        <f>IF(AND('6'!CO53=""),"",'6'!CO53)</f>
        <v/>
      </c>
      <c r="CP49" s="482" t="str">
        <f>IF(AND('6'!CP53=""),"",'6'!CP53)</f>
        <v/>
      </c>
      <c r="CQ49" s="482" t="str">
        <f>IF(AND('6'!CQ53=""),"",'6'!CQ53)</f>
        <v/>
      </c>
      <c r="CR49" s="482" t="str">
        <f>IF(AND('6'!CR53=""),"",'6'!CR53)</f>
        <v/>
      </c>
      <c r="CS49" s="482" t="str">
        <f>IF(AND('6'!CS53=""),"",'6'!CS53)</f>
        <v/>
      </c>
      <c r="CT49" s="482" t="str">
        <f>IF(AND('6'!CT53=""),"",'6'!CT53)</f>
        <v/>
      </c>
      <c r="CU49" s="482" t="str">
        <f>IF(AND('6'!CU53=""),"",'6'!CU53)</f>
        <v/>
      </c>
      <c r="CV49" s="482" t="str">
        <f>IF(AND('6'!CV53=""),"",'6'!CV53)</f>
        <v/>
      </c>
      <c r="CW49" s="482" t="str">
        <f>IF(AND('6'!CW53=""),"",'6'!CW53)</f>
        <v/>
      </c>
      <c r="CX49" s="482" t="str">
        <f>IF(AND('6'!CX53=""),"",'6'!CX53)</f>
        <v/>
      </c>
      <c r="CY49" s="482" t="str">
        <f>IF(AND('6'!CY53=""),"",'6'!CY53)</f>
        <v/>
      </c>
      <c r="CZ49" s="482" t="str">
        <f>IF(AND('6'!CZ53=""),"",'6'!CZ53)</f>
        <v/>
      </c>
      <c r="DA49" s="482" t="str">
        <f>IF(AND('6'!DA53=""),"",'6'!DA53)</f>
        <v/>
      </c>
      <c r="DB49" s="482" t="str">
        <f>IF(AND('6'!DB53=""),"",'6'!DB53)</f>
        <v/>
      </c>
      <c r="DC49" s="482" t="str">
        <f>IF(AND('6'!DC53=""),"",'6'!DC53)</f>
        <v/>
      </c>
      <c r="DD49" s="482" t="str">
        <f>IF(AND('6'!DD53=""),"",'6'!DD53)</f>
        <v/>
      </c>
      <c r="DE49" s="482" t="str">
        <f>IF(AND('6'!DE53=""),"",'6'!DE53)</f>
        <v/>
      </c>
      <c r="DF49" s="482" t="str">
        <f>IF(AND('6'!DF53=""),"",'6'!DF53)</f>
        <v/>
      </c>
      <c r="DG49" s="482" t="str">
        <f>IF(AND('6'!DG53=""),"",'6'!DG53)</f>
        <v/>
      </c>
      <c r="DH49" s="482" t="str">
        <f>IF(AND('6'!DH53=""),"",'6'!DH53)</f>
        <v/>
      </c>
      <c r="DI49" s="482" t="str">
        <f>IF(AND('6'!DI53=""),"",'6'!DI53)</f>
        <v/>
      </c>
      <c r="DJ49" s="482" t="str">
        <f>IF(AND('6'!DJ53=""),"",'6'!DJ53)</f>
        <v/>
      </c>
      <c r="DK49" s="482" t="str">
        <f>IF(AND('6'!DK53=""),"",'6'!DK53)</f>
        <v/>
      </c>
      <c r="DL49" s="482" t="str">
        <f>IF(AND('6'!DL53=""),"",'6'!DL53)</f>
        <v/>
      </c>
      <c r="DM49" s="482" t="str">
        <f>IF(AND('6'!DM53=""),"",'6'!DM53)</f>
        <v/>
      </c>
      <c r="DN49" s="482" t="str">
        <f>IF(AND('6'!DN53=""),"",'6'!DN53)</f>
        <v/>
      </c>
      <c r="DO49" s="482" t="str">
        <f>IF(AND('6'!DO53=""),"",'6'!DO53)</f>
        <v/>
      </c>
      <c r="DP49" s="482" t="str">
        <f>IF(AND('6'!DP53=""),"",'6'!DP53)</f>
        <v/>
      </c>
      <c r="DQ49" s="482" t="str">
        <f>IF(AND('6'!DQ53=""),"",'6'!DQ53)</f>
        <v/>
      </c>
      <c r="DR49" s="482" t="str">
        <f>IF(AND('6'!DR53=""),"",'6'!DR53)</f>
        <v/>
      </c>
      <c r="DS49" s="482" t="str">
        <f>IF(AND('6'!DS53=""),"",'6'!DS53)</f>
        <v/>
      </c>
      <c r="DT49" s="482" t="str">
        <f>IF(AND('6'!DT53=""),"",'6'!DT53)</f>
        <v/>
      </c>
      <c r="DU49" s="482" t="str">
        <f>IF(AND('6'!DU53=""),"",'6'!DU53)</f>
        <v/>
      </c>
      <c r="DV49" s="482" t="str">
        <f>IF(AND('6'!DV53=""),"",'6'!DV53)</f>
        <v/>
      </c>
      <c r="DW49" s="482" t="str">
        <f>IF(AND('6'!DW53=""),"",'6'!DW53)</f>
        <v/>
      </c>
      <c r="DX49" s="482" t="str">
        <f>IF(AND('6'!DX53=""),"",'6'!DX53)</f>
        <v/>
      </c>
      <c r="DY49" s="482" t="str">
        <f>IF(AND('6'!DY53=""),"",'6'!DY53)</f>
        <v/>
      </c>
      <c r="DZ49" s="482" t="str">
        <f>IF(AND('6'!DZ53=""),"",'6'!DZ53)</f>
        <v/>
      </c>
      <c r="EA49" s="482" t="str">
        <f>IF(AND('6'!EA53=""),"",'6'!EA53)</f>
        <v/>
      </c>
      <c r="EB49" s="482" t="str">
        <f>IF(AND('6'!EB53=""),"",'6'!EB53)</f>
        <v/>
      </c>
      <c r="EC49" s="482" t="str">
        <f>IF(AND('6'!EC53=""),"",'6'!EC53)</f>
        <v/>
      </c>
      <c r="ED49" s="482" t="str">
        <f>IF(AND('6'!ED53=""),"",'6'!ED53)</f>
        <v/>
      </c>
      <c r="EE49" s="482" t="str">
        <f>IF(AND('6'!EE53=""),"",'6'!EE53)</f>
        <v/>
      </c>
      <c r="EF49" s="482" t="str">
        <f>IF(AND('6'!EF53=""),"",'6'!EF53)</f>
        <v/>
      </c>
      <c r="EG49" s="482" t="str">
        <f>IF(AND('6'!EG53=""),"",'6'!EG53)</f>
        <v/>
      </c>
      <c r="EH49" s="482" t="str">
        <f>IF(AND('6'!EH53=""),"",'6'!EH53)</f>
        <v/>
      </c>
      <c r="EI49" s="482" t="str">
        <f>IF(AND('6'!EI53=""),"",'6'!EI53)</f>
        <v/>
      </c>
      <c r="EJ49" s="482" t="str">
        <f>IF(AND('6'!EJ53=""),"",'6'!EJ53)</f>
        <v/>
      </c>
      <c r="EK49" s="482" t="str">
        <f>IF(AND('6'!EK53=""),"",'6'!EK53)</f>
        <v/>
      </c>
      <c r="EL49" s="482" t="str">
        <f>IF(AND('6'!EL53=""),"",'6'!EL53)</f>
        <v/>
      </c>
      <c r="EM49" s="482" t="str">
        <f>IF(AND('6'!EM53=""),"",'6'!EM53)</f>
        <v/>
      </c>
      <c r="EN49" s="482" t="str">
        <f>IF(AND('6'!EN53=""),"",'6'!EN53)</f>
        <v/>
      </c>
      <c r="EO49" s="482" t="str">
        <f>IF(AND('6'!EO53=""),"",'6'!EO53)</f>
        <v/>
      </c>
      <c r="EP49" s="482" t="str">
        <f>IF(AND('6'!EP53=""),"",'6'!EP53)</f>
        <v/>
      </c>
      <c r="EQ49" s="482" t="str">
        <f>IF(AND('6'!EQ53=""),"",'6'!EQ53)</f>
        <v/>
      </c>
      <c r="ER49" s="482" t="str">
        <f>IF(AND('6'!ER53=""),"",'6'!ER53)</f>
        <v/>
      </c>
      <c r="ES49" s="482" t="str">
        <f>IF(AND('6'!ES53=""),"",'6'!ES53)</f>
        <v/>
      </c>
      <c r="ET49" s="482" t="str">
        <f>IF(AND('6'!ET53=""),"",'6'!ET53)</f>
        <v/>
      </c>
      <c r="EU49" s="482" t="str">
        <f>IF(AND('6'!EU53=""),"",'6'!EU53)</f>
        <v/>
      </c>
      <c r="EV49" s="482" t="str">
        <f>IF(AND('6'!EV53=""),"",'6'!EV53)</f>
        <v/>
      </c>
      <c r="EW49" s="482" t="str">
        <f>IF(AND('6'!EW53=""),"",'6'!EW53)</f>
        <v/>
      </c>
      <c r="EX49" s="482" t="str">
        <f>IF(AND('6'!EX53=""),"",'6'!EX53)</f>
        <v/>
      </c>
      <c r="EY49" s="482" t="str">
        <f>IF(AND('6'!EY53=""),"",'6'!EY53)</f>
        <v/>
      </c>
      <c r="EZ49" s="482" t="str">
        <f>IF(AND('6'!EZ53=""),"",'6'!EZ53)</f>
        <v/>
      </c>
      <c r="FA49" s="482" t="str">
        <f>IF(AND('6'!FA53=""),"",'6'!FA53)</f>
        <v/>
      </c>
      <c r="FB49" s="482" t="str">
        <f>IF(AND('6'!FB53=""),"",'6'!FB53)</f>
        <v/>
      </c>
      <c r="FC49" s="482" t="str">
        <f>IF(AND('6'!FC53=""),"",'6'!FC53)</f>
        <v/>
      </c>
      <c r="FD49" s="482" t="str">
        <f>IF(AND('6'!FD53=""),"",'6'!FD53)</f>
        <v/>
      </c>
      <c r="FE49" s="482" t="str">
        <f>IF(AND('6'!FE53=""),"",'6'!FE53)</f>
        <v/>
      </c>
      <c r="FF49" s="482" t="str">
        <f>IF(AND('6'!FF53=""),"",'6'!FF53)</f>
        <v xml:space="preserve"> </v>
      </c>
      <c r="FG49" s="482" t="str">
        <f>IF(AND('6'!FG53=""),"",'6'!FG53)</f>
        <v/>
      </c>
      <c r="FH49" s="482" t="str">
        <f>IF(AND('6'!FH53=""),"",'6'!FH53)</f>
        <v/>
      </c>
      <c r="FI49" s="482" t="str">
        <f>IF(AND('6'!FI53=""),"",'6'!FI53)</f>
        <v/>
      </c>
      <c r="FJ49" s="482" t="str">
        <f>IF(AND('6'!FJ53=""),"",'6'!FJ53)</f>
        <v/>
      </c>
      <c r="FK49" s="482" t="str">
        <f>IF(AND('6'!FK53=""),"",'6'!FK53)</f>
        <v/>
      </c>
      <c r="FL49" s="482" t="str">
        <f>IF(AND('6'!FL53=""),"",'6'!FL53)</f>
        <v/>
      </c>
      <c r="FM49" s="482" t="str">
        <f>IF(AND('6'!FM53=""),"",'6'!FM53)</f>
        <v xml:space="preserve"> </v>
      </c>
      <c r="FN49" s="482" t="str">
        <f>IF(AND('6'!FN53=""),"",'6'!FN53)</f>
        <v/>
      </c>
      <c r="FO49" s="482" t="str">
        <f>IF(AND('6'!FO53=""),"",'6'!FO53)</f>
        <v/>
      </c>
      <c r="FP49" s="482" t="str">
        <f>IF(AND('6'!FP53=""),"",'6'!FP53)</f>
        <v/>
      </c>
      <c r="FQ49" s="482" t="str">
        <f>IF(AND('6'!FQ53=""),"",'6'!FQ53)</f>
        <v/>
      </c>
      <c r="FR49" s="482" t="str">
        <f>IF(AND('6'!FR53=""),"",'6'!FR53)</f>
        <v/>
      </c>
      <c r="FS49" s="482" t="str">
        <f>IF(AND('6'!FS53=""),"",'6'!FS53)</f>
        <v/>
      </c>
      <c r="FT49" s="482" t="str">
        <f>IF(AND('6'!FT53=""),"",'6'!FT53)</f>
        <v xml:space="preserve"> </v>
      </c>
      <c r="FU49" s="482" t="str">
        <f>IF(AND('6'!FV53=""),"",'6'!FV53)</f>
        <v>-</v>
      </c>
      <c r="FV49" s="482" t="str">
        <f>IF(AND('6'!FW53=""),"",'6'!FW53)</f>
        <v>-</v>
      </c>
      <c r="FW49" s="482" t="str">
        <f>IF(AND('6'!FX53=""),"",'6'!FX53)</f>
        <v>-</v>
      </c>
      <c r="FX49" s="482" t="str">
        <f>IF(AND('6'!FY53=""),"",'6'!FY53)</f>
        <v>-</v>
      </c>
      <c r="FY49" s="482" t="str">
        <f>IF(AND('6'!FZ53=""),"",'6'!FZ53)</f>
        <v>-</v>
      </c>
      <c r="FZ49" s="482" t="str">
        <f>IF(AND('6'!GA53=""),"",'6'!GA53)</f>
        <v>-</v>
      </c>
      <c r="GA49" s="482" t="str">
        <f>IF(AND('6'!GB53=""),"",'6'!GB53)</f>
        <v>-</v>
      </c>
      <c r="GB49" s="482" t="str">
        <f>IF(AND('6'!GC53=""),"",'6'!GC53)</f>
        <v>-</v>
      </c>
      <c r="GC49" s="482" t="str">
        <f>IF(AND('6'!GD53=""),"",'6'!GD53)</f>
        <v>-</v>
      </c>
      <c r="GD49" s="482" t="str">
        <f>IF(AND('6'!GE53=""),"",'6'!GE53)</f>
        <v>-</v>
      </c>
      <c r="GE49" s="482" t="str">
        <f>IF(AND('6'!GF53=""),"",'6'!GF53)</f>
        <v>-</v>
      </c>
      <c r="GF49" s="482" t="str">
        <f>IF(AND('6'!GG53=""),"",'6'!GG53)</f>
        <v>-</v>
      </c>
      <c r="GG49" s="482" t="str">
        <f>IF(AND('6'!GH53=""),"",IF(AND('6'!GH53="-"),"",'6'!GH53))</f>
        <v/>
      </c>
      <c r="GH49" s="50" t="str">
        <f>IF(AND(C49=""),"",VLOOKUP(B49,Register!$A$7:$CL$311,36,FALSE))</f>
        <v/>
      </c>
      <c r="GI49" s="483" t="str">
        <f>IF(AND('6'!GL53=""),"",'6'!GL53)</f>
        <v/>
      </c>
      <c r="GJ49" s="173" t="str">
        <f>IF(AND('6'!FU53=""),"",'6'!FU53)</f>
        <v/>
      </c>
      <c r="GK49" s="173"/>
      <c r="GL49" s="173"/>
    </row>
    <row r="50" spans="1:194" ht="21">
      <c r="A50" s="480">
        <v>42</v>
      </c>
      <c r="B50" s="481" t="str">
        <f>IF(AND('6'!B54=""),"",'6'!B54)</f>
        <v/>
      </c>
      <c r="C50" s="196" t="str">
        <f>IF(AND('6'!C54=""),"",'6'!C54)</f>
        <v/>
      </c>
      <c r="D50" s="196" t="str">
        <f>IF(AND('6'!D54=""),"",'6'!D54)</f>
        <v/>
      </c>
      <c r="E50" s="195" t="str">
        <f>IF(AND('6'!E54=""),"",'6'!E54)</f>
        <v/>
      </c>
      <c r="F50" s="482" t="str">
        <f>IF(AND('6'!F54=""),"",'6'!F54)</f>
        <v/>
      </c>
      <c r="G50" s="482" t="str">
        <f>IF(AND('6'!G54=""),"",'6'!G54)</f>
        <v/>
      </c>
      <c r="H50" s="482" t="str">
        <f>IF(AND('6'!H54=""),"",'6'!H54)</f>
        <v/>
      </c>
      <c r="I50" s="482" t="str">
        <f>IF(AND('6'!I54=""),"",'6'!I54)</f>
        <v/>
      </c>
      <c r="J50" s="482" t="str">
        <f>IF(AND('6'!J54=""),"",'6'!J54)</f>
        <v/>
      </c>
      <c r="K50" s="482" t="str">
        <f>IF(AND('6'!K54=""),"",'6'!K54)</f>
        <v/>
      </c>
      <c r="L50" s="482" t="str">
        <f>IF(AND('6'!L54=""),"",'6'!L54)</f>
        <v/>
      </c>
      <c r="M50" s="482" t="str">
        <f>IF(AND('6'!M54=""),"",'6'!M54)</f>
        <v/>
      </c>
      <c r="N50" s="482" t="str">
        <f>IF(AND('6'!N54=""),"",'6'!N54)</f>
        <v/>
      </c>
      <c r="O50" s="482" t="str">
        <f>IF(AND('6'!O54=""),"",'6'!O54)</f>
        <v/>
      </c>
      <c r="P50" s="482" t="str">
        <f>IF(AND('6'!P54=""),"",'6'!P54)</f>
        <v/>
      </c>
      <c r="Q50" s="482" t="str">
        <f>IF(AND('6'!Q54=""),"",'6'!Q54)</f>
        <v/>
      </c>
      <c r="R50" s="482" t="str">
        <f>IF(AND('6'!R54=""),"",'6'!R54)</f>
        <v/>
      </c>
      <c r="S50" s="482" t="str">
        <f>IF(AND('6'!S54=""),"",'6'!S54)</f>
        <v/>
      </c>
      <c r="T50" s="482" t="str">
        <f>IF(AND('6'!T54=""),"",'6'!T54)</f>
        <v/>
      </c>
      <c r="U50" s="482" t="str">
        <f>IF(AND('6'!U54=""),"",'6'!U54)</f>
        <v/>
      </c>
      <c r="V50" s="482" t="str">
        <f>IF(AND('6'!V54=""),"",'6'!V54)</f>
        <v/>
      </c>
      <c r="W50" s="482" t="str">
        <f>IF(AND('6'!W54=""),"",'6'!W54)</f>
        <v/>
      </c>
      <c r="X50" s="482" t="str">
        <f>IF(AND('6'!X54=""),"",'6'!X54)</f>
        <v/>
      </c>
      <c r="Y50" s="482" t="str">
        <f>IF(AND('6'!Y54=""),"",'6'!Y54)</f>
        <v/>
      </c>
      <c r="Z50" s="482" t="str">
        <f>IF(AND('6'!Z54=""),"",'6'!Z54)</f>
        <v/>
      </c>
      <c r="AA50" s="482" t="str">
        <f>IF(AND('6'!AA54=""),"",'6'!AA54)</f>
        <v/>
      </c>
      <c r="AB50" s="482" t="str">
        <f>IF(AND('6'!AB54=""),"",'6'!AB54)</f>
        <v/>
      </c>
      <c r="AC50" s="482" t="str">
        <f>IF(AND('6'!AC54=""),"",'6'!AC54)</f>
        <v/>
      </c>
      <c r="AD50" s="482" t="str">
        <f>IF(AND('6'!AD54=""),"",'6'!AD54)</f>
        <v/>
      </c>
      <c r="AE50" s="482" t="str">
        <f>IF(AND('6'!AE54=""),"",'6'!AE54)</f>
        <v/>
      </c>
      <c r="AF50" s="482" t="str">
        <f>IF(AND('6'!AF54=""),"",'6'!AF54)</f>
        <v/>
      </c>
      <c r="AG50" s="482" t="str">
        <f>IF(AND('6'!AG54=""),"",'6'!AG54)</f>
        <v/>
      </c>
      <c r="AH50" s="482" t="str">
        <f>IF(AND('6'!AH54=""),"",'6'!AH54)</f>
        <v/>
      </c>
      <c r="AI50" s="482" t="str">
        <f>IF(AND('6'!AI54=""),"",'6'!AI54)</f>
        <v/>
      </c>
      <c r="AJ50" s="482" t="str">
        <f>IF(AND('6'!AJ54=""),"",'6'!AJ54)</f>
        <v/>
      </c>
      <c r="AK50" s="482" t="str">
        <f>IF(AND('6'!AK54=""),"",'6'!AK54)</f>
        <v/>
      </c>
      <c r="AL50" s="482" t="str">
        <f>IF(AND('6'!AL54=""),"",'6'!AL54)</f>
        <v/>
      </c>
      <c r="AM50" s="482" t="str">
        <f>IF(AND('6'!AM54=""),"",'6'!AM54)</f>
        <v/>
      </c>
      <c r="AN50" s="482" t="str">
        <f>IF(AND('6'!AN54=""),"",'6'!AN54)</f>
        <v/>
      </c>
      <c r="AO50" s="482" t="str">
        <f>IF(AND('6'!AO54=""),"",'6'!AO54)</f>
        <v/>
      </c>
      <c r="AP50" s="482" t="str">
        <f>IF(AND('6'!AP54=""),"",'6'!AP54)</f>
        <v/>
      </c>
      <c r="AQ50" s="482" t="str">
        <f>IF(AND('6'!AQ54=""),"",'6'!AQ54)</f>
        <v/>
      </c>
      <c r="AR50" s="482" t="str">
        <f>IF(AND('6'!AR54=""),"",'6'!AR54)</f>
        <v/>
      </c>
      <c r="AS50" s="482" t="str">
        <f>IF(AND('6'!AS54=""),"",'6'!AS54)</f>
        <v/>
      </c>
      <c r="AT50" s="482" t="str">
        <f>IF(AND('6'!AT54=""),"",'6'!AT54)</f>
        <v/>
      </c>
      <c r="AU50" s="482" t="str">
        <f>IF(AND('6'!AU54=""),"",'6'!AU54)</f>
        <v/>
      </c>
      <c r="AV50" s="482" t="str">
        <f>IF(AND('6'!AV54=""),"",'6'!AV54)</f>
        <v/>
      </c>
      <c r="AW50" s="482" t="str">
        <f>IF(AND('6'!AW54=""),"",'6'!AW54)</f>
        <v/>
      </c>
      <c r="AX50" s="482" t="str">
        <f>IF(AND('6'!AX54=""),"",'6'!AX54)</f>
        <v/>
      </c>
      <c r="AY50" s="482" t="str">
        <f>IF(AND('6'!AY54=""),"",'6'!AY54)</f>
        <v/>
      </c>
      <c r="AZ50" s="482" t="str">
        <f>IF(AND('6'!AZ54=""),"",'6'!AZ54)</f>
        <v/>
      </c>
      <c r="BA50" s="482" t="str">
        <f>IF(AND('6'!BA54=""),"",'6'!BA54)</f>
        <v/>
      </c>
      <c r="BB50" s="482" t="str">
        <f>IF(AND('6'!BB54=""),"",'6'!BB54)</f>
        <v/>
      </c>
      <c r="BC50" s="482" t="str">
        <f>IF(AND('6'!BC54=""),"",'6'!BC54)</f>
        <v/>
      </c>
      <c r="BD50" s="482" t="str">
        <f>IF(AND('6'!BD54=""),"",'6'!BD54)</f>
        <v/>
      </c>
      <c r="BE50" s="482" t="str">
        <f>IF(AND('6'!BE54=""),"",'6'!BE54)</f>
        <v/>
      </c>
      <c r="BF50" s="482" t="str">
        <f>IF(AND('6'!BF54=""),"",'6'!BF54)</f>
        <v/>
      </c>
      <c r="BG50" s="482" t="str">
        <f>IF(AND('6'!BG54=""),"",'6'!BG54)</f>
        <v/>
      </c>
      <c r="BH50" s="482" t="str">
        <f>IF(AND('6'!BH54=""),"",'6'!BH54)</f>
        <v/>
      </c>
      <c r="BI50" s="482" t="str">
        <f>IF(AND('6'!BI54=""),"",'6'!BI54)</f>
        <v/>
      </c>
      <c r="BJ50" s="482" t="str">
        <f>IF(AND('6'!BJ54=""),"",'6'!BJ54)</f>
        <v/>
      </c>
      <c r="BK50" s="482" t="str">
        <f>IF(AND('6'!BK54=""),"",'6'!BK54)</f>
        <v/>
      </c>
      <c r="BL50" s="482" t="str">
        <f>IF(AND('6'!BL54=""),"",'6'!BL54)</f>
        <v/>
      </c>
      <c r="BM50" s="482" t="str">
        <f>IF(AND('6'!BM54=""),"",'6'!BM54)</f>
        <v/>
      </c>
      <c r="BN50" s="482" t="str">
        <f>IF(AND('6'!BN54=""),"",'6'!BN54)</f>
        <v/>
      </c>
      <c r="BO50" s="482" t="str">
        <f>IF(AND('6'!BO54=""),"",'6'!BO54)</f>
        <v/>
      </c>
      <c r="BP50" s="482" t="str">
        <f>IF(AND('6'!BP54=""),"",'6'!BP54)</f>
        <v/>
      </c>
      <c r="BQ50" s="482" t="str">
        <f>IF(AND('6'!BQ54=""),"",'6'!BQ54)</f>
        <v/>
      </c>
      <c r="BR50" s="482" t="str">
        <f>IF(AND('6'!BR54=""),"",'6'!BR54)</f>
        <v/>
      </c>
      <c r="BS50" s="482" t="str">
        <f>IF(AND('6'!BS54=""),"",'6'!BS54)</f>
        <v/>
      </c>
      <c r="BT50" s="482" t="str">
        <f>IF(AND('6'!BT54=""),"",'6'!BT54)</f>
        <v/>
      </c>
      <c r="BU50" s="482" t="str">
        <f>IF(AND('6'!BU54=""),"",'6'!BU54)</f>
        <v/>
      </c>
      <c r="BV50" s="482" t="str">
        <f>IF(AND('6'!BV54=""),"",'6'!BV54)</f>
        <v/>
      </c>
      <c r="BW50" s="482" t="str">
        <f>IF(AND('6'!BW54=""),"",'6'!BW54)</f>
        <v/>
      </c>
      <c r="BX50" s="482" t="str">
        <f>IF(AND('6'!BX54=""),"",'6'!BX54)</f>
        <v/>
      </c>
      <c r="BY50" s="482" t="str">
        <f>IF(AND('6'!BY54=""),"",'6'!BY54)</f>
        <v/>
      </c>
      <c r="BZ50" s="482" t="str">
        <f>IF(AND('6'!BZ54=""),"",'6'!BZ54)</f>
        <v/>
      </c>
      <c r="CA50" s="482" t="str">
        <f>IF(AND('6'!CA54=""),"",'6'!CA54)</f>
        <v/>
      </c>
      <c r="CB50" s="482" t="str">
        <f>IF(AND('6'!CB54=""),"",'6'!CB54)</f>
        <v/>
      </c>
      <c r="CC50" s="482" t="str">
        <f>IF(AND('6'!CC54=""),"",'6'!CC54)</f>
        <v/>
      </c>
      <c r="CD50" s="482" t="str">
        <f>IF(AND('6'!CD54=""),"",'6'!CD54)</f>
        <v/>
      </c>
      <c r="CE50" s="482" t="str">
        <f>IF(AND('6'!CE54=""),"",'6'!CE54)</f>
        <v/>
      </c>
      <c r="CF50" s="482" t="str">
        <f>IF(AND('6'!CF54=""),"",'6'!CF54)</f>
        <v/>
      </c>
      <c r="CG50" s="482" t="str">
        <f>IF(AND('6'!CG54=""),"",'6'!CG54)</f>
        <v/>
      </c>
      <c r="CH50" s="482" t="str">
        <f>IF(AND('6'!CH54=""),"",'6'!CH54)</f>
        <v/>
      </c>
      <c r="CI50" s="482" t="str">
        <f>IF(AND('6'!CI54=""),"",'6'!CI54)</f>
        <v/>
      </c>
      <c r="CJ50" s="482" t="str">
        <f>IF(AND('6'!CJ54=""),"",'6'!CJ54)</f>
        <v/>
      </c>
      <c r="CK50" s="482" t="str">
        <f>IF(AND('6'!CK54=""),"",'6'!CK54)</f>
        <v/>
      </c>
      <c r="CL50" s="482" t="str">
        <f>IF(AND('6'!CL54=""),"",'6'!CL54)</f>
        <v/>
      </c>
      <c r="CM50" s="482" t="str">
        <f>IF(AND('6'!CM54=""),"",'6'!CM54)</f>
        <v/>
      </c>
      <c r="CN50" s="482" t="str">
        <f>IF(AND('6'!CN54=""),"",'6'!CN54)</f>
        <v/>
      </c>
      <c r="CO50" s="482" t="str">
        <f>IF(AND('6'!CO54=""),"",'6'!CO54)</f>
        <v/>
      </c>
      <c r="CP50" s="482" t="str">
        <f>IF(AND('6'!CP54=""),"",'6'!CP54)</f>
        <v/>
      </c>
      <c r="CQ50" s="482" t="str">
        <f>IF(AND('6'!CQ54=""),"",'6'!CQ54)</f>
        <v/>
      </c>
      <c r="CR50" s="482" t="str">
        <f>IF(AND('6'!CR54=""),"",'6'!CR54)</f>
        <v/>
      </c>
      <c r="CS50" s="482" t="str">
        <f>IF(AND('6'!CS54=""),"",'6'!CS54)</f>
        <v/>
      </c>
      <c r="CT50" s="482" t="str">
        <f>IF(AND('6'!CT54=""),"",'6'!CT54)</f>
        <v/>
      </c>
      <c r="CU50" s="482" t="str">
        <f>IF(AND('6'!CU54=""),"",'6'!CU54)</f>
        <v/>
      </c>
      <c r="CV50" s="482" t="str">
        <f>IF(AND('6'!CV54=""),"",'6'!CV54)</f>
        <v/>
      </c>
      <c r="CW50" s="482" t="str">
        <f>IF(AND('6'!CW54=""),"",'6'!CW54)</f>
        <v/>
      </c>
      <c r="CX50" s="482" t="str">
        <f>IF(AND('6'!CX54=""),"",'6'!CX54)</f>
        <v/>
      </c>
      <c r="CY50" s="482" t="str">
        <f>IF(AND('6'!CY54=""),"",'6'!CY54)</f>
        <v/>
      </c>
      <c r="CZ50" s="482" t="str">
        <f>IF(AND('6'!CZ54=""),"",'6'!CZ54)</f>
        <v/>
      </c>
      <c r="DA50" s="482" t="str">
        <f>IF(AND('6'!DA54=""),"",'6'!DA54)</f>
        <v/>
      </c>
      <c r="DB50" s="482" t="str">
        <f>IF(AND('6'!DB54=""),"",'6'!DB54)</f>
        <v/>
      </c>
      <c r="DC50" s="482" t="str">
        <f>IF(AND('6'!DC54=""),"",'6'!DC54)</f>
        <v/>
      </c>
      <c r="DD50" s="482" t="str">
        <f>IF(AND('6'!DD54=""),"",'6'!DD54)</f>
        <v/>
      </c>
      <c r="DE50" s="482" t="str">
        <f>IF(AND('6'!DE54=""),"",'6'!DE54)</f>
        <v/>
      </c>
      <c r="DF50" s="482" t="str">
        <f>IF(AND('6'!DF54=""),"",'6'!DF54)</f>
        <v/>
      </c>
      <c r="DG50" s="482" t="str">
        <f>IF(AND('6'!DG54=""),"",'6'!DG54)</f>
        <v/>
      </c>
      <c r="DH50" s="482" t="str">
        <f>IF(AND('6'!DH54=""),"",'6'!DH54)</f>
        <v/>
      </c>
      <c r="DI50" s="482" t="str">
        <f>IF(AND('6'!DI54=""),"",'6'!DI54)</f>
        <v/>
      </c>
      <c r="DJ50" s="482" t="str">
        <f>IF(AND('6'!DJ54=""),"",'6'!DJ54)</f>
        <v/>
      </c>
      <c r="DK50" s="482" t="str">
        <f>IF(AND('6'!DK54=""),"",'6'!DK54)</f>
        <v/>
      </c>
      <c r="DL50" s="482" t="str">
        <f>IF(AND('6'!DL54=""),"",'6'!DL54)</f>
        <v/>
      </c>
      <c r="DM50" s="482" t="str">
        <f>IF(AND('6'!DM54=""),"",'6'!DM54)</f>
        <v/>
      </c>
      <c r="DN50" s="482" t="str">
        <f>IF(AND('6'!DN54=""),"",'6'!DN54)</f>
        <v/>
      </c>
      <c r="DO50" s="482" t="str">
        <f>IF(AND('6'!DO54=""),"",'6'!DO54)</f>
        <v/>
      </c>
      <c r="DP50" s="482" t="str">
        <f>IF(AND('6'!DP54=""),"",'6'!DP54)</f>
        <v/>
      </c>
      <c r="DQ50" s="482" t="str">
        <f>IF(AND('6'!DQ54=""),"",'6'!DQ54)</f>
        <v/>
      </c>
      <c r="DR50" s="482" t="str">
        <f>IF(AND('6'!DR54=""),"",'6'!DR54)</f>
        <v/>
      </c>
      <c r="DS50" s="482" t="str">
        <f>IF(AND('6'!DS54=""),"",'6'!DS54)</f>
        <v/>
      </c>
      <c r="DT50" s="482" t="str">
        <f>IF(AND('6'!DT54=""),"",'6'!DT54)</f>
        <v/>
      </c>
      <c r="DU50" s="482" t="str">
        <f>IF(AND('6'!DU54=""),"",'6'!DU54)</f>
        <v/>
      </c>
      <c r="DV50" s="482" t="str">
        <f>IF(AND('6'!DV54=""),"",'6'!DV54)</f>
        <v/>
      </c>
      <c r="DW50" s="482" t="str">
        <f>IF(AND('6'!DW54=""),"",'6'!DW54)</f>
        <v/>
      </c>
      <c r="DX50" s="482" t="str">
        <f>IF(AND('6'!DX54=""),"",'6'!DX54)</f>
        <v/>
      </c>
      <c r="DY50" s="482" t="str">
        <f>IF(AND('6'!DY54=""),"",'6'!DY54)</f>
        <v/>
      </c>
      <c r="DZ50" s="482" t="str">
        <f>IF(AND('6'!DZ54=""),"",'6'!DZ54)</f>
        <v/>
      </c>
      <c r="EA50" s="482" t="str">
        <f>IF(AND('6'!EA54=""),"",'6'!EA54)</f>
        <v/>
      </c>
      <c r="EB50" s="482" t="str">
        <f>IF(AND('6'!EB54=""),"",'6'!EB54)</f>
        <v/>
      </c>
      <c r="EC50" s="482" t="str">
        <f>IF(AND('6'!EC54=""),"",'6'!EC54)</f>
        <v/>
      </c>
      <c r="ED50" s="482" t="str">
        <f>IF(AND('6'!ED54=""),"",'6'!ED54)</f>
        <v/>
      </c>
      <c r="EE50" s="482" t="str">
        <f>IF(AND('6'!EE54=""),"",'6'!EE54)</f>
        <v/>
      </c>
      <c r="EF50" s="482" t="str">
        <f>IF(AND('6'!EF54=""),"",'6'!EF54)</f>
        <v/>
      </c>
      <c r="EG50" s="482" t="str">
        <f>IF(AND('6'!EG54=""),"",'6'!EG54)</f>
        <v/>
      </c>
      <c r="EH50" s="482" t="str">
        <f>IF(AND('6'!EH54=""),"",'6'!EH54)</f>
        <v/>
      </c>
      <c r="EI50" s="482" t="str">
        <f>IF(AND('6'!EI54=""),"",'6'!EI54)</f>
        <v/>
      </c>
      <c r="EJ50" s="482" t="str">
        <f>IF(AND('6'!EJ54=""),"",'6'!EJ54)</f>
        <v/>
      </c>
      <c r="EK50" s="482" t="str">
        <f>IF(AND('6'!EK54=""),"",'6'!EK54)</f>
        <v/>
      </c>
      <c r="EL50" s="482" t="str">
        <f>IF(AND('6'!EL54=""),"",'6'!EL54)</f>
        <v/>
      </c>
      <c r="EM50" s="482" t="str">
        <f>IF(AND('6'!EM54=""),"",'6'!EM54)</f>
        <v/>
      </c>
      <c r="EN50" s="482" t="str">
        <f>IF(AND('6'!EN54=""),"",'6'!EN54)</f>
        <v/>
      </c>
      <c r="EO50" s="482" t="str">
        <f>IF(AND('6'!EO54=""),"",'6'!EO54)</f>
        <v/>
      </c>
      <c r="EP50" s="482" t="str">
        <f>IF(AND('6'!EP54=""),"",'6'!EP54)</f>
        <v/>
      </c>
      <c r="EQ50" s="482" t="str">
        <f>IF(AND('6'!EQ54=""),"",'6'!EQ54)</f>
        <v/>
      </c>
      <c r="ER50" s="482" t="str">
        <f>IF(AND('6'!ER54=""),"",'6'!ER54)</f>
        <v/>
      </c>
      <c r="ES50" s="482" t="str">
        <f>IF(AND('6'!ES54=""),"",'6'!ES54)</f>
        <v/>
      </c>
      <c r="ET50" s="482" t="str">
        <f>IF(AND('6'!ET54=""),"",'6'!ET54)</f>
        <v/>
      </c>
      <c r="EU50" s="482" t="str">
        <f>IF(AND('6'!EU54=""),"",'6'!EU54)</f>
        <v/>
      </c>
      <c r="EV50" s="482" t="str">
        <f>IF(AND('6'!EV54=""),"",'6'!EV54)</f>
        <v/>
      </c>
      <c r="EW50" s="482" t="str">
        <f>IF(AND('6'!EW54=""),"",'6'!EW54)</f>
        <v/>
      </c>
      <c r="EX50" s="482" t="str">
        <f>IF(AND('6'!EX54=""),"",'6'!EX54)</f>
        <v/>
      </c>
      <c r="EY50" s="482" t="str">
        <f>IF(AND('6'!EY54=""),"",'6'!EY54)</f>
        <v/>
      </c>
      <c r="EZ50" s="482" t="str">
        <f>IF(AND('6'!EZ54=""),"",'6'!EZ54)</f>
        <v/>
      </c>
      <c r="FA50" s="482" t="str">
        <f>IF(AND('6'!FA54=""),"",'6'!FA54)</f>
        <v/>
      </c>
      <c r="FB50" s="482" t="str">
        <f>IF(AND('6'!FB54=""),"",'6'!FB54)</f>
        <v/>
      </c>
      <c r="FC50" s="482" t="str">
        <f>IF(AND('6'!FC54=""),"",'6'!FC54)</f>
        <v/>
      </c>
      <c r="FD50" s="482" t="str">
        <f>IF(AND('6'!FD54=""),"",'6'!FD54)</f>
        <v/>
      </c>
      <c r="FE50" s="482" t="str">
        <f>IF(AND('6'!FE54=""),"",'6'!FE54)</f>
        <v/>
      </c>
      <c r="FF50" s="482" t="str">
        <f>IF(AND('6'!FF54=""),"",'6'!FF54)</f>
        <v xml:space="preserve"> </v>
      </c>
      <c r="FG50" s="482" t="str">
        <f>IF(AND('6'!FG54=""),"",'6'!FG54)</f>
        <v/>
      </c>
      <c r="FH50" s="482" t="str">
        <f>IF(AND('6'!FH54=""),"",'6'!FH54)</f>
        <v/>
      </c>
      <c r="FI50" s="482" t="str">
        <f>IF(AND('6'!FI54=""),"",'6'!FI54)</f>
        <v/>
      </c>
      <c r="FJ50" s="482" t="str">
        <f>IF(AND('6'!FJ54=""),"",'6'!FJ54)</f>
        <v/>
      </c>
      <c r="FK50" s="482" t="str">
        <f>IF(AND('6'!FK54=""),"",'6'!FK54)</f>
        <v/>
      </c>
      <c r="FL50" s="482" t="str">
        <f>IF(AND('6'!FL54=""),"",'6'!FL54)</f>
        <v/>
      </c>
      <c r="FM50" s="482" t="str">
        <f>IF(AND('6'!FM54=""),"",'6'!FM54)</f>
        <v xml:space="preserve"> </v>
      </c>
      <c r="FN50" s="482" t="str">
        <f>IF(AND('6'!FN54=""),"",'6'!FN54)</f>
        <v/>
      </c>
      <c r="FO50" s="482" t="str">
        <f>IF(AND('6'!FO54=""),"",'6'!FO54)</f>
        <v/>
      </c>
      <c r="FP50" s="482" t="str">
        <f>IF(AND('6'!FP54=""),"",'6'!FP54)</f>
        <v/>
      </c>
      <c r="FQ50" s="482" t="str">
        <f>IF(AND('6'!FQ54=""),"",'6'!FQ54)</f>
        <v/>
      </c>
      <c r="FR50" s="482" t="str">
        <f>IF(AND('6'!FR54=""),"",'6'!FR54)</f>
        <v/>
      </c>
      <c r="FS50" s="482" t="str">
        <f>IF(AND('6'!FS54=""),"",'6'!FS54)</f>
        <v/>
      </c>
      <c r="FT50" s="482" t="str">
        <f>IF(AND('6'!FT54=""),"",'6'!FT54)</f>
        <v xml:space="preserve"> </v>
      </c>
      <c r="FU50" s="482" t="str">
        <f>IF(AND('6'!FV54=""),"",'6'!FV54)</f>
        <v>-</v>
      </c>
      <c r="FV50" s="482" t="str">
        <f>IF(AND('6'!FW54=""),"",'6'!FW54)</f>
        <v>-</v>
      </c>
      <c r="FW50" s="482" t="str">
        <f>IF(AND('6'!FX54=""),"",'6'!FX54)</f>
        <v>-</v>
      </c>
      <c r="FX50" s="482" t="str">
        <f>IF(AND('6'!FY54=""),"",'6'!FY54)</f>
        <v>-</v>
      </c>
      <c r="FY50" s="482" t="str">
        <f>IF(AND('6'!FZ54=""),"",'6'!FZ54)</f>
        <v>-</v>
      </c>
      <c r="FZ50" s="482" t="str">
        <f>IF(AND('6'!GA54=""),"",'6'!GA54)</f>
        <v>-</v>
      </c>
      <c r="GA50" s="482" t="str">
        <f>IF(AND('6'!GB54=""),"",'6'!GB54)</f>
        <v>-</v>
      </c>
      <c r="GB50" s="482" t="str">
        <f>IF(AND('6'!GC54=""),"",'6'!GC54)</f>
        <v>-</v>
      </c>
      <c r="GC50" s="482" t="str">
        <f>IF(AND('6'!GD54=""),"",'6'!GD54)</f>
        <v>-</v>
      </c>
      <c r="GD50" s="482" t="str">
        <f>IF(AND('6'!GE54=""),"",'6'!GE54)</f>
        <v>-</v>
      </c>
      <c r="GE50" s="482" t="str">
        <f>IF(AND('6'!GF54=""),"",'6'!GF54)</f>
        <v>-</v>
      </c>
      <c r="GF50" s="482" t="str">
        <f>IF(AND('6'!GG54=""),"",'6'!GG54)</f>
        <v>-</v>
      </c>
      <c r="GG50" s="482" t="str">
        <f>IF(AND('6'!GH54=""),"",IF(AND('6'!GH54="-"),"",'6'!GH54))</f>
        <v/>
      </c>
      <c r="GH50" s="50" t="str">
        <f>IF(AND(C50=""),"",VLOOKUP(B50,Register!$A$7:$CL$311,36,FALSE))</f>
        <v/>
      </c>
      <c r="GI50" s="483" t="str">
        <f>IF(AND('6'!GL54=""),"",'6'!GL54)</f>
        <v/>
      </c>
      <c r="GJ50" s="173" t="str">
        <f>IF(AND('6'!FU54=""),"",'6'!FU54)</f>
        <v/>
      </c>
      <c r="GK50" s="173"/>
      <c r="GL50" s="173"/>
    </row>
    <row r="51" spans="1:194" ht="21">
      <c r="A51" s="480">
        <v>43</v>
      </c>
      <c r="B51" s="481" t="str">
        <f>IF(AND('6'!B55=""),"",'6'!B55)</f>
        <v/>
      </c>
      <c r="C51" s="196" t="str">
        <f>IF(AND('6'!C55=""),"",'6'!C55)</f>
        <v/>
      </c>
      <c r="D51" s="196" t="str">
        <f>IF(AND('6'!D55=""),"",'6'!D55)</f>
        <v/>
      </c>
      <c r="E51" s="195" t="str">
        <f>IF(AND('6'!E55=""),"",'6'!E55)</f>
        <v/>
      </c>
      <c r="F51" s="482" t="str">
        <f>IF(AND('6'!F55=""),"",'6'!F55)</f>
        <v/>
      </c>
      <c r="G51" s="482" t="str">
        <f>IF(AND('6'!G55=""),"",'6'!G55)</f>
        <v/>
      </c>
      <c r="H51" s="482" t="str">
        <f>IF(AND('6'!H55=""),"",'6'!H55)</f>
        <v/>
      </c>
      <c r="I51" s="482" t="str">
        <f>IF(AND('6'!I55=""),"",'6'!I55)</f>
        <v/>
      </c>
      <c r="J51" s="482" t="str">
        <f>IF(AND('6'!J55=""),"",'6'!J55)</f>
        <v/>
      </c>
      <c r="K51" s="482" t="str">
        <f>IF(AND('6'!K55=""),"",'6'!K55)</f>
        <v/>
      </c>
      <c r="L51" s="482" t="str">
        <f>IF(AND('6'!L55=""),"",'6'!L55)</f>
        <v/>
      </c>
      <c r="M51" s="482" t="str">
        <f>IF(AND('6'!M55=""),"",'6'!M55)</f>
        <v/>
      </c>
      <c r="N51" s="482" t="str">
        <f>IF(AND('6'!N55=""),"",'6'!N55)</f>
        <v/>
      </c>
      <c r="O51" s="482" t="str">
        <f>IF(AND('6'!O55=""),"",'6'!O55)</f>
        <v/>
      </c>
      <c r="P51" s="482" t="str">
        <f>IF(AND('6'!P55=""),"",'6'!P55)</f>
        <v/>
      </c>
      <c r="Q51" s="482" t="str">
        <f>IF(AND('6'!Q55=""),"",'6'!Q55)</f>
        <v/>
      </c>
      <c r="R51" s="482" t="str">
        <f>IF(AND('6'!R55=""),"",'6'!R55)</f>
        <v/>
      </c>
      <c r="S51" s="482" t="str">
        <f>IF(AND('6'!S55=""),"",'6'!S55)</f>
        <v/>
      </c>
      <c r="T51" s="482" t="str">
        <f>IF(AND('6'!T55=""),"",'6'!T55)</f>
        <v/>
      </c>
      <c r="U51" s="482" t="str">
        <f>IF(AND('6'!U55=""),"",'6'!U55)</f>
        <v/>
      </c>
      <c r="V51" s="482" t="str">
        <f>IF(AND('6'!V55=""),"",'6'!V55)</f>
        <v/>
      </c>
      <c r="W51" s="482" t="str">
        <f>IF(AND('6'!W55=""),"",'6'!W55)</f>
        <v/>
      </c>
      <c r="X51" s="482" t="str">
        <f>IF(AND('6'!X55=""),"",'6'!X55)</f>
        <v/>
      </c>
      <c r="Y51" s="482" t="str">
        <f>IF(AND('6'!Y55=""),"",'6'!Y55)</f>
        <v/>
      </c>
      <c r="Z51" s="482" t="str">
        <f>IF(AND('6'!Z55=""),"",'6'!Z55)</f>
        <v/>
      </c>
      <c r="AA51" s="482" t="str">
        <f>IF(AND('6'!AA55=""),"",'6'!AA55)</f>
        <v/>
      </c>
      <c r="AB51" s="482" t="str">
        <f>IF(AND('6'!AB55=""),"",'6'!AB55)</f>
        <v/>
      </c>
      <c r="AC51" s="482" t="str">
        <f>IF(AND('6'!AC55=""),"",'6'!AC55)</f>
        <v/>
      </c>
      <c r="AD51" s="482" t="str">
        <f>IF(AND('6'!AD55=""),"",'6'!AD55)</f>
        <v/>
      </c>
      <c r="AE51" s="482" t="str">
        <f>IF(AND('6'!AE55=""),"",'6'!AE55)</f>
        <v/>
      </c>
      <c r="AF51" s="482" t="str">
        <f>IF(AND('6'!AF55=""),"",'6'!AF55)</f>
        <v/>
      </c>
      <c r="AG51" s="482" t="str">
        <f>IF(AND('6'!AG55=""),"",'6'!AG55)</f>
        <v/>
      </c>
      <c r="AH51" s="482" t="str">
        <f>IF(AND('6'!AH55=""),"",'6'!AH55)</f>
        <v/>
      </c>
      <c r="AI51" s="482" t="str">
        <f>IF(AND('6'!AI55=""),"",'6'!AI55)</f>
        <v/>
      </c>
      <c r="AJ51" s="482" t="str">
        <f>IF(AND('6'!AJ55=""),"",'6'!AJ55)</f>
        <v/>
      </c>
      <c r="AK51" s="482" t="str">
        <f>IF(AND('6'!AK55=""),"",'6'!AK55)</f>
        <v/>
      </c>
      <c r="AL51" s="482" t="str">
        <f>IF(AND('6'!AL55=""),"",'6'!AL55)</f>
        <v/>
      </c>
      <c r="AM51" s="482" t="str">
        <f>IF(AND('6'!AM55=""),"",'6'!AM55)</f>
        <v/>
      </c>
      <c r="AN51" s="482" t="str">
        <f>IF(AND('6'!AN55=""),"",'6'!AN55)</f>
        <v/>
      </c>
      <c r="AO51" s="482" t="str">
        <f>IF(AND('6'!AO55=""),"",'6'!AO55)</f>
        <v/>
      </c>
      <c r="AP51" s="482" t="str">
        <f>IF(AND('6'!AP55=""),"",'6'!AP55)</f>
        <v/>
      </c>
      <c r="AQ51" s="482" t="str">
        <f>IF(AND('6'!AQ55=""),"",'6'!AQ55)</f>
        <v/>
      </c>
      <c r="AR51" s="482" t="str">
        <f>IF(AND('6'!AR55=""),"",'6'!AR55)</f>
        <v/>
      </c>
      <c r="AS51" s="482" t="str">
        <f>IF(AND('6'!AS55=""),"",'6'!AS55)</f>
        <v/>
      </c>
      <c r="AT51" s="482" t="str">
        <f>IF(AND('6'!AT55=""),"",'6'!AT55)</f>
        <v/>
      </c>
      <c r="AU51" s="482" t="str">
        <f>IF(AND('6'!AU55=""),"",'6'!AU55)</f>
        <v/>
      </c>
      <c r="AV51" s="482" t="str">
        <f>IF(AND('6'!AV55=""),"",'6'!AV55)</f>
        <v/>
      </c>
      <c r="AW51" s="482" t="str">
        <f>IF(AND('6'!AW55=""),"",'6'!AW55)</f>
        <v/>
      </c>
      <c r="AX51" s="482" t="str">
        <f>IF(AND('6'!AX55=""),"",'6'!AX55)</f>
        <v/>
      </c>
      <c r="AY51" s="482" t="str">
        <f>IF(AND('6'!AY55=""),"",'6'!AY55)</f>
        <v/>
      </c>
      <c r="AZ51" s="482" t="str">
        <f>IF(AND('6'!AZ55=""),"",'6'!AZ55)</f>
        <v/>
      </c>
      <c r="BA51" s="482" t="str">
        <f>IF(AND('6'!BA55=""),"",'6'!BA55)</f>
        <v/>
      </c>
      <c r="BB51" s="482" t="str">
        <f>IF(AND('6'!BB55=""),"",'6'!BB55)</f>
        <v/>
      </c>
      <c r="BC51" s="482" t="str">
        <f>IF(AND('6'!BC55=""),"",'6'!BC55)</f>
        <v/>
      </c>
      <c r="BD51" s="482" t="str">
        <f>IF(AND('6'!BD55=""),"",'6'!BD55)</f>
        <v/>
      </c>
      <c r="BE51" s="482" t="str">
        <f>IF(AND('6'!BE55=""),"",'6'!BE55)</f>
        <v/>
      </c>
      <c r="BF51" s="482" t="str">
        <f>IF(AND('6'!BF55=""),"",'6'!BF55)</f>
        <v/>
      </c>
      <c r="BG51" s="482" t="str">
        <f>IF(AND('6'!BG55=""),"",'6'!BG55)</f>
        <v/>
      </c>
      <c r="BH51" s="482" t="str">
        <f>IF(AND('6'!BH55=""),"",'6'!BH55)</f>
        <v/>
      </c>
      <c r="BI51" s="482" t="str">
        <f>IF(AND('6'!BI55=""),"",'6'!BI55)</f>
        <v/>
      </c>
      <c r="BJ51" s="482" t="str">
        <f>IF(AND('6'!BJ55=""),"",'6'!BJ55)</f>
        <v/>
      </c>
      <c r="BK51" s="482" t="str">
        <f>IF(AND('6'!BK55=""),"",'6'!BK55)</f>
        <v/>
      </c>
      <c r="BL51" s="482" t="str">
        <f>IF(AND('6'!BL55=""),"",'6'!BL55)</f>
        <v/>
      </c>
      <c r="BM51" s="482" t="str">
        <f>IF(AND('6'!BM55=""),"",'6'!BM55)</f>
        <v/>
      </c>
      <c r="BN51" s="482" t="str">
        <f>IF(AND('6'!BN55=""),"",'6'!BN55)</f>
        <v/>
      </c>
      <c r="BO51" s="482" t="str">
        <f>IF(AND('6'!BO55=""),"",'6'!BO55)</f>
        <v/>
      </c>
      <c r="BP51" s="482" t="str">
        <f>IF(AND('6'!BP55=""),"",'6'!BP55)</f>
        <v/>
      </c>
      <c r="BQ51" s="482" t="str">
        <f>IF(AND('6'!BQ55=""),"",'6'!BQ55)</f>
        <v/>
      </c>
      <c r="BR51" s="482" t="str">
        <f>IF(AND('6'!BR55=""),"",'6'!BR55)</f>
        <v/>
      </c>
      <c r="BS51" s="482" t="str">
        <f>IF(AND('6'!BS55=""),"",'6'!BS55)</f>
        <v/>
      </c>
      <c r="BT51" s="482" t="str">
        <f>IF(AND('6'!BT55=""),"",'6'!BT55)</f>
        <v/>
      </c>
      <c r="BU51" s="482" t="str">
        <f>IF(AND('6'!BU55=""),"",'6'!BU55)</f>
        <v/>
      </c>
      <c r="BV51" s="482" t="str">
        <f>IF(AND('6'!BV55=""),"",'6'!BV55)</f>
        <v/>
      </c>
      <c r="BW51" s="482" t="str">
        <f>IF(AND('6'!BW55=""),"",'6'!BW55)</f>
        <v/>
      </c>
      <c r="BX51" s="482" t="str">
        <f>IF(AND('6'!BX55=""),"",'6'!BX55)</f>
        <v/>
      </c>
      <c r="BY51" s="482" t="str">
        <f>IF(AND('6'!BY55=""),"",'6'!BY55)</f>
        <v/>
      </c>
      <c r="BZ51" s="482" t="str">
        <f>IF(AND('6'!BZ55=""),"",'6'!BZ55)</f>
        <v/>
      </c>
      <c r="CA51" s="482" t="str">
        <f>IF(AND('6'!CA55=""),"",'6'!CA55)</f>
        <v/>
      </c>
      <c r="CB51" s="482" t="str">
        <f>IF(AND('6'!CB55=""),"",'6'!CB55)</f>
        <v/>
      </c>
      <c r="CC51" s="482" t="str">
        <f>IF(AND('6'!CC55=""),"",'6'!CC55)</f>
        <v/>
      </c>
      <c r="CD51" s="482" t="str">
        <f>IF(AND('6'!CD55=""),"",'6'!CD55)</f>
        <v/>
      </c>
      <c r="CE51" s="482" t="str">
        <f>IF(AND('6'!CE55=""),"",'6'!CE55)</f>
        <v/>
      </c>
      <c r="CF51" s="482" t="str">
        <f>IF(AND('6'!CF55=""),"",'6'!CF55)</f>
        <v/>
      </c>
      <c r="CG51" s="482" t="str">
        <f>IF(AND('6'!CG55=""),"",'6'!CG55)</f>
        <v/>
      </c>
      <c r="CH51" s="482" t="str">
        <f>IF(AND('6'!CH55=""),"",'6'!CH55)</f>
        <v/>
      </c>
      <c r="CI51" s="482" t="str">
        <f>IF(AND('6'!CI55=""),"",'6'!CI55)</f>
        <v/>
      </c>
      <c r="CJ51" s="482" t="str">
        <f>IF(AND('6'!CJ55=""),"",'6'!CJ55)</f>
        <v/>
      </c>
      <c r="CK51" s="482" t="str">
        <f>IF(AND('6'!CK55=""),"",'6'!CK55)</f>
        <v/>
      </c>
      <c r="CL51" s="482" t="str">
        <f>IF(AND('6'!CL55=""),"",'6'!CL55)</f>
        <v/>
      </c>
      <c r="CM51" s="482" t="str">
        <f>IF(AND('6'!CM55=""),"",'6'!CM55)</f>
        <v/>
      </c>
      <c r="CN51" s="482" t="str">
        <f>IF(AND('6'!CN55=""),"",'6'!CN55)</f>
        <v/>
      </c>
      <c r="CO51" s="482" t="str">
        <f>IF(AND('6'!CO55=""),"",'6'!CO55)</f>
        <v/>
      </c>
      <c r="CP51" s="482" t="str">
        <f>IF(AND('6'!CP55=""),"",'6'!CP55)</f>
        <v/>
      </c>
      <c r="CQ51" s="482" t="str">
        <f>IF(AND('6'!CQ55=""),"",'6'!CQ55)</f>
        <v/>
      </c>
      <c r="CR51" s="482" t="str">
        <f>IF(AND('6'!CR55=""),"",'6'!CR55)</f>
        <v/>
      </c>
      <c r="CS51" s="482" t="str">
        <f>IF(AND('6'!CS55=""),"",'6'!CS55)</f>
        <v/>
      </c>
      <c r="CT51" s="482" t="str">
        <f>IF(AND('6'!CT55=""),"",'6'!CT55)</f>
        <v/>
      </c>
      <c r="CU51" s="482" t="str">
        <f>IF(AND('6'!CU55=""),"",'6'!CU55)</f>
        <v/>
      </c>
      <c r="CV51" s="482" t="str">
        <f>IF(AND('6'!CV55=""),"",'6'!CV55)</f>
        <v/>
      </c>
      <c r="CW51" s="482" t="str">
        <f>IF(AND('6'!CW55=""),"",'6'!CW55)</f>
        <v/>
      </c>
      <c r="CX51" s="482" t="str">
        <f>IF(AND('6'!CX55=""),"",'6'!CX55)</f>
        <v/>
      </c>
      <c r="CY51" s="482" t="str">
        <f>IF(AND('6'!CY55=""),"",'6'!CY55)</f>
        <v/>
      </c>
      <c r="CZ51" s="482" t="str">
        <f>IF(AND('6'!CZ55=""),"",'6'!CZ55)</f>
        <v/>
      </c>
      <c r="DA51" s="482" t="str">
        <f>IF(AND('6'!DA55=""),"",'6'!DA55)</f>
        <v/>
      </c>
      <c r="DB51" s="482" t="str">
        <f>IF(AND('6'!DB55=""),"",'6'!DB55)</f>
        <v/>
      </c>
      <c r="DC51" s="482" t="str">
        <f>IF(AND('6'!DC55=""),"",'6'!DC55)</f>
        <v/>
      </c>
      <c r="DD51" s="482" t="str">
        <f>IF(AND('6'!DD55=""),"",'6'!DD55)</f>
        <v/>
      </c>
      <c r="DE51" s="482" t="str">
        <f>IF(AND('6'!DE55=""),"",'6'!DE55)</f>
        <v/>
      </c>
      <c r="DF51" s="482" t="str">
        <f>IF(AND('6'!DF55=""),"",'6'!DF55)</f>
        <v/>
      </c>
      <c r="DG51" s="482" t="str">
        <f>IF(AND('6'!DG55=""),"",'6'!DG55)</f>
        <v/>
      </c>
      <c r="DH51" s="482" t="str">
        <f>IF(AND('6'!DH55=""),"",'6'!DH55)</f>
        <v/>
      </c>
      <c r="DI51" s="482" t="str">
        <f>IF(AND('6'!DI55=""),"",'6'!DI55)</f>
        <v/>
      </c>
      <c r="DJ51" s="482" t="str">
        <f>IF(AND('6'!DJ55=""),"",'6'!DJ55)</f>
        <v/>
      </c>
      <c r="DK51" s="482" t="str">
        <f>IF(AND('6'!DK55=""),"",'6'!DK55)</f>
        <v/>
      </c>
      <c r="DL51" s="482" t="str">
        <f>IF(AND('6'!DL55=""),"",'6'!DL55)</f>
        <v/>
      </c>
      <c r="DM51" s="482" t="str">
        <f>IF(AND('6'!DM55=""),"",'6'!DM55)</f>
        <v/>
      </c>
      <c r="DN51" s="482" t="str">
        <f>IF(AND('6'!DN55=""),"",'6'!DN55)</f>
        <v/>
      </c>
      <c r="DO51" s="482" t="str">
        <f>IF(AND('6'!DO55=""),"",'6'!DO55)</f>
        <v/>
      </c>
      <c r="DP51" s="482" t="str">
        <f>IF(AND('6'!DP55=""),"",'6'!DP55)</f>
        <v/>
      </c>
      <c r="DQ51" s="482" t="str">
        <f>IF(AND('6'!DQ55=""),"",'6'!DQ55)</f>
        <v/>
      </c>
      <c r="DR51" s="482" t="str">
        <f>IF(AND('6'!DR55=""),"",'6'!DR55)</f>
        <v/>
      </c>
      <c r="DS51" s="482" t="str">
        <f>IF(AND('6'!DS55=""),"",'6'!DS55)</f>
        <v/>
      </c>
      <c r="DT51" s="482" t="str">
        <f>IF(AND('6'!DT55=""),"",'6'!DT55)</f>
        <v/>
      </c>
      <c r="DU51" s="482" t="str">
        <f>IF(AND('6'!DU55=""),"",'6'!DU55)</f>
        <v/>
      </c>
      <c r="DV51" s="482" t="str">
        <f>IF(AND('6'!DV55=""),"",'6'!DV55)</f>
        <v/>
      </c>
      <c r="DW51" s="482" t="str">
        <f>IF(AND('6'!DW55=""),"",'6'!DW55)</f>
        <v/>
      </c>
      <c r="DX51" s="482" t="str">
        <f>IF(AND('6'!DX55=""),"",'6'!DX55)</f>
        <v/>
      </c>
      <c r="DY51" s="482" t="str">
        <f>IF(AND('6'!DY55=""),"",'6'!DY55)</f>
        <v/>
      </c>
      <c r="DZ51" s="482" t="str">
        <f>IF(AND('6'!DZ55=""),"",'6'!DZ55)</f>
        <v/>
      </c>
      <c r="EA51" s="482" t="str">
        <f>IF(AND('6'!EA55=""),"",'6'!EA55)</f>
        <v/>
      </c>
      <c r="EB51" s="482" t="str">
        <f>IF(AND('6'!EB55=""),"",'6'!EB55)</f>
        <v/>
      </c>
      <c r="EC51" s="482" t="str">
        <f>IF(AND('6'!EC55=""),"",'6'!EC55)</f>
        <v/>
      </c>
      <c r="ED51" s="482" t="str">
        <f>IF(AND('6'!ED55=""),"",'6'!ED55)</f>
        <v/>
      </c>
      <c r="EE51" s="482" t="str">
        <f>IF(AND('6'!EE55=""),"",'6'!EE55)</f>
        <v/>
      </c>
      <c r="EF51" s="482" t="str">
        <f>IF(AND('6'!EF55=""),"",'6'!EF55)</f>
        <v/>
      </c>
      <c r="EG51" s="482" t="str">
        <f>IF(AND('6'!EG55=""),"",'6'!EG55)</f>
        <v/>
      </c>
      <c r="EH51" s="482" t="str">
        <f>IF(AND('6'!EH55=""),"",'6'!EH55)</f>
        <v/>
      </c>
      <c r="EI51" s="482" t="str">
        <f>IF(AND('6'!EI55=""),"",'6'!EI55)</f>
        <v/>
      </c>
      <c r="EJ51" s="482" t="str">
        <f>IF(AND('6'!EJ55=""),"",'6'!EJ55)</f>
        <v/>
      </c>
      <c r="EK51" s="482" t="str">
        <f>IF(AND('6'!EK55=""),"",'6'!EK55)</f>
        <v/>
      </c>
      <c r="EL51" s="482" t="str">
        <f>IF(AND('6'!EL55=""),"",'6'!EL55)</f>
        <v/>
      </c>
      <c r="EM51" s="482" t="str">
        <f>IF(AND('6'!EM55=""),"",'6'!EM55)</f>
        <v/>
      </c>
      <c r="EN51" s="482" t="str">
        <f>IF(AND('6'!EN55=""),"",'6'!EN55)</f>
        <v/>
      </c>
      <c r="EO51" s="482" t="str">
        <f>IF(AND('6'!EO55=""),"",'6'!EO55)</f>
        <v/>
      </c>
      <c r="EP51" s="482" t="str">
        <f>IF(AND('6'!EP55=""),"",'6'!EP55)</f>
        <v/>
      </c>
      <c r="EQ51" s="482" t="str">
        <f>IF(AND('6'!EQ55=""),"",'6'!EQ55)</f>
        <v/>
      </c>
      <c r="ER51" s="482" t="str">
        <f>IF(AND('6'!ER55=""),"",'6'!ER55)</f>
        <v/>
      </c>
      <c r="ES51" s="482" t="str">
        <f>IF(AND('6'!ES55=""),"",'6'!ES55)</f>
        <v/>
      </c>
      <c r="ET51" s="482" t="str">
        <f>IF(AND('6'!ET55=""),"",'6'!ET55)</f>
        <v/>
      </c>
      <c r="EU51" s="482" t="str">
        <f>IF(AND('6'!EU55=""),"",'6'!EU55)</f>
        <v/>
      </c>
      <c r="EV51" s="482" t="str">
        <f>IF(AND('6'!EV55=""),"",'6'!EV55)</f>
        <v/>
      </c>
      <c r="EW51" s="482" t="str">
        <f>IF(AND('6'!EW55=""),"",'6'!EW55)</f>
        <v/>
      </c>
      <c r="EX51" s="482" t="str">
        <f>IF(AND('6'!EX55=""),"",'6'!EX55)</f>
        <v/>
      </c>
      <c r="EY51" s="482" t="str">
        <f>IF(AND('6'!EY55=""),"",'6'!EY55)</f>
        <v/>
      </c>
      <c r="EZ51" s="482" t="str">
        <f>IF(AND('6'!EZ55=""),"",'6'!EZ55)</f>
        <v/>
      </c>
      <c r="FA51" s="482" t="str">
        <f>IF(AND('6'!FA55=""),"",'6'!FA55)</f>
        <v/>
      </c>
      <c r="FB51" s="482" t="str">
        <f>IF(AND('6'!FB55=""),"",'6'!FB55)</f>
        <v/>
      </c>
      <c r="FC51" s="482" t="str">
        <f>IF(AND('6'!FC55=""),"",'6'!FC55)</f>
        <v/>
      </c>
      <c r="FD51" s="482" t="str">
        <f>IF(AND('6'!FD55=""),"",'6'!FD55)</f>
        <v/>
      </c>
      <c r="FE51" s="482" t="str">
        <f>IF(AND('6'!FE55=""),"",'6'!FE55)</f>
        <v/>
      </c>
      <c r="FF51" s="482" t="str">
        <f>IF(AND('6'!FF55=""),"",'6'!FF55)</f>
        <v xml:space="preserve"> </v>
      </c>
      <c r="FG51" s="482" t="str">
        <f>IF(AND('6'!FG55=""),"",'6'!FG55)</f>
        <v/>
      </c>
      <c r="FH51" s="482" t="str">
        <f>IF(AND('6'!FH55=""),"",'6'!FH55)</f>
        <v/>
      </c>
      <c r="FI51" s="482" t="str">
        <f>IF(AND('6'!FI55=""),"",'6'!FI55)</f>
        <v/>
      </c>
      <c r="FJ51" s="482" t="str">
        <f>IF(AND('6'!FJ55=""),"",'6'!FJ55)</f>
        <v/>
      </c>
      <c r="FK51" s="482" t="str">
        <f>IF(AND('6'!FK55=""),"",'6'!FK55)</f>
        <v/>
      </c>
      <c r="FL51" s="482" t="str">
        <f>IF(AND('6'!FL55=""),"",'6'!FL55)</f>
        <v/>
      </c>
      <c r="FM51" s="482" t="str">
        <f>IF(AND('6'!FM55=""),"",'6'!FM55)</f>
        <v xml:space="preserve"> </v>
      </c>
      <c r="FN51" s="482" t="str">
        <f>IF(AND('6'!FN55=""),"",'6'!FN55)</f>
        <v/>
      </c>
      <c r="FO51" s="482" t="str">
        <f>IF(AND('6'!FO55=""),"",'6'!FO55)</f>
        <v/>
      </c>
      <c r="FP51" s="482" t="str">
        <f>IF(AND('6'!FP55=""),"",'6'!FP55)</f>
        <v/>
      </c>
      <c r="FQ51" s="482" t="str">
        <f>IF(AND('6'!FQ55=""),"",'6'!FQ55)</f>
        <v/>
      </c>
      <c r="FR51" s="482" t="str">
        <f>IF(AND('6'!FR55=""),"",'6'!FR55)</f>
        <v/>
      </c>
      <c r="FS51" s="482" t="str">
        <f>IF(AND('6'!FS55=""),"",'6'!FS55)</f>
        <v/>
      </c>
      <c r="FT51" s="482" t="str">
        <f>IF(AND('6'!FT55=""),"",'6'!FT55)</f>
        <v xml:space="preserve"> </v>
      </c>
      <c r="FU51" s="482" t="str">
        <f>IF(AND('6'!FV55=""),"",'6'!FV55)</f>
        <v>-</v>
      </c>
      <c r="FV51" s="482" t="str">
        <f>IF(AND('6'!FW55=""),"",'6'!FW55)</f>
        <v>-</v>
      </c>
      <c r="FW51" s="482" t="str">
        <f>IF(AND('6'!FX55=""),"",'6'!FX55)</f>
        <v>-</v>
      </c>
      <c r="FX51" s="482" t="str">
        <f>IF(AND('6'!FY55=""),"",'6'!FY55)</f>
        <v>-</v>
      </c>
      <c r="FY51" s="482" t="str">
        <f>IF(AND('6'!FZ55=""),"",'6'!FZ55)</f>
        <v>-</v>
      </c>
      <c r="FZ51" s="482" t="str">
        <f>IF(AND('6'!GA55=""),"",'6'!GA55)</f>
        <v>-</v>
      </c>
      <c r="GA51" s="482" t="str">
        <f>IF(AND('6'!GB55=""),"",'6'!GB55)</f>
        <v>-</v>
      </c>
      <c r="GB51" s="482" t="str">
        <f>IF(AND('6'!GC55=""),"",'6'!GC55)</f>
        <v>-</v>
      </c>
      <c r="GC51" s="482" t="str">
        <f>IF(AND('6'!GD55=""),"",'6'!GD55)</f>
        <v>-</v>
      </c>
      <c r="GD51" s="482" t="str">
        <f>IF(AND('6'!GE55=""),"",'6'!GE55)</f>
        <v>-</v>
      </c>
      <c r="GE51" s="482" t="str">
        <f>IF(AND('6'!GF55=""),"",'6'!GF55)</f>
        <v>-</v>
      </c>
      <c r="GF51" s="482" t="str">
        <f>IF(AND('6'!GG55=""),"",'6'!GG55)</f>
        <v>-</v>
      </c>
      <c r="GG51" s="482" t="str">
        <f>IF(AND('6'!GH55=""),"",IF(AND('6'!GH55="-"),"",'6'!GH55))</f>
        <v/>
      </c>
      <c r="GH51" s="50" t="str">
        <f>IF(AND(C51=""),"",VLOOKUP(B51,Register!$A$7:$CL$311,36,FALSE))</f>
        <v/>
      </c>
      <c r="GI51" s="483" t="str">
        <f>IF(AND('6'!GL55=""),"",'6'!GL55)</f>
        <v/>
      </c>
      <c r="GJ51" s="173" t="str">
        <f>IF(AND('6'!FU55=""),"",'6'!FU55)</f>
        <v/>
      </c>
      <c r="GK51" s="173"/>
      <c r="GL51" s="173"/>
    </row>
    <row r="52" spans="1:194" ht="21">
      <c r="A52" s="480">
        <v>44</v>
      </c>
      <c r="B52" s="481" t="str">
        <f>IF(AND('6'!B56=""),"",'6'!B56)</f>
        <v/>
      </c>
      <c r="C52" s="196" t="str">
        <f>IF(AND('6'!C56=""),"",'6'!C56)</f>
        <v/>
      </c>
      <c r="D52" s="196" t="str">
        <f>IF(AND('6'!D56=""),"",'6'!D56)</f>
        <v/>
      </c>
      <c r="E52" s="195" t="str">
        <f>IF(AND('6'!E56=""),"",'6'!E56)</f>
        <v/>
      </c>
      <c r="F52" s="482" t="str">
        <f>IF(AND('6'!F56=""),"",'6'!F56)</f>
        <v/>
      </c>
      <c r="G52" s="482" t="str">
        <f>IF(AND('6'!G56=""),"",'6'!G56)</f>
        <v/>
      </c>
      <c r="H52" s="482" t="str">
        <f>IF(AND('6'!H56=""),"",'6'!H56)</f>
        <v/>
      </c>
      <c r="I52" s="482" t="str">
        <f>IF(AND('6'!I56=""),"",'6'!I56)</f>
        <v/>
      </c>
      <c r="J52" s="482" t="str">
        <f>IF(AND('6'!J56=""),"",'6'!J56)</f>
        <v/>
      </c>
      <c r="K52" s="482" t="str">
        <f>IF(AND('6'!K56=""),"",'6'!K56)</f>
        <v/>
      </c>
      <c r="L52" s="482" t="str">
        <f>IF(AND('6'!L56=""),"",'6'!L56)</f>
        <v/>
      </c>
      <c r="M52" s="482" t="str">
        <f>IF(AND('6'!M56=""),"",'6'!M56)</f>
        <v/>
      </c>
      <c r="N52" s="482" t="str">
        <f>IF(AND('6'!N56=""),"",'6'!N56)</f>
        <v/>
      </c>
      <c r="O52" s="482" t="str">
        <f>IF(AND('6'!O56=""),"",'6'!O56)</f>
        <v/>
      </c>
      <c r="P52" s="482" t="str">
        <f>IF(AND('6'!P56=""),"",'6'!P56)</f>
        <v/>
      </c>
      <c r="Q52" s="482" t="str">
        <f>IF(AND('6'!Q56=""),"",'6'!Q56)</f>
        <v/>
      </c>
      <c r="R52" s="482" t="str">
        <f>IF(AND('6'!R56=""),"",'6'!R56)</f>
        <v/>
      </c>
      <c r="S52" s="482" t="str">
        <f>IF(AND('6'!S56=""),"",'6'!S56)</f>
        <v/>
      </c>
      <c r="T52" s="482" t="str">
        <f>IF(AND('6'!T56=""),"",'6'!T56)</f>
        <v/>
      </c>
      <c r="U52" s="482" t="str">
        <f>IF(AND('6'!U56=""),"",'6'!U56)</f>
        <v/>
      </c>
      <c r="V52" s="482" t="str">
        <f>IF(AND('6'!V56=""),"",'6'!V56)</f>
        <v/>
      </c>
      <c r="W52" s="482" t="str">
        <f>IF(AND('6'!W56=""),"",'6'!W56)</f>
        <v/>
      </c>
      <c r="X52" s="482" t="str">
        <f>IF(AND('6'!X56=""),"",'6'!X56)</f>
        <v/>
      </c>
      <c r="Y52" s="482" t="str">
        <f>IF(AND('6'!Y56=""),"",'6'!Y56)</f>
        <v/>
      </c>
      <c r="Z52" s="482" t="str">
        <f>IF(AND('6'!Z56=""),"",'6'!Z56)</f>
        <v/>
      </c>
      <c r="AA52" s="482" t="str">
        <f>IF(AND('6'!AA56=""),"",'6'!AA56)</f>
        <v/>
      </c>
      <c r="AB52" s="482" t="str">
        <f>IF(AND('6'!AB56=""),"",'6'!AB56)</f>
        <v/>
      </c>
      <c r="AC52" s="482" t="str">
        <f>IF(AND('6'!AC56=""),"",'6'!AC56)</f>
        <v/>
      </c>
      <c r="AD52" s="482" t="str">
        <f>IF(AND('6'!AD56=""),"",'6'!AD56)</f>
        <v/>
      </c>
      <c r="AE52" s="482" t="str">
        <f>IF(AND('6'!AE56=""),"",'6'!AE56)</f>
        <v/>
      </c>
      <c r="AF52" s="482" t="str">
        <f>IF(AND('6'!AF56=""),"",'6'!AF56)</f>
        <v/>
      </c>
      <c r="AG52" s="482" t="str">
        <f>IF(AND('6'!AG56=""),"",'6'!AG56)</f>
        <v/>
      </c>
      <c r="AH52" s="482" t="str">
        <f>IF(AND('6'!AH56=""),"",'6'!AH56)</f>
        <v/>
      </c>
      <c r="AI52" s="482" t="str">
        <f>IF(AND('6'!AI56=""),"",'6'!AI56)</f>
        <v/>
      </c>
      <c r="AJ52" s="482" t="str">
        <f>IF(AND('6'!AJ56=""),"",'6'!AJ56)</f>
        <v/>
      </c>
      <c r="AK52" s="482" t="str">
        <f>IF(AND('6'!AK56=""),"",'6'!AK56)</f>
        <v/>
      </c>
      <c r="AL52" s="482" t="str">
        <f>IF(AND('6'!AL56=""),"",'6'!AL56)</f>
        <v/>
      </c>
      <c r="AM52" s="482" t="str">
        <f>IF(AND('6'!AM56=""),"",'6'!AM56)</f>
        <v/>
      </c>
      <c r="AN52" s="482" t="str">
        <f>IF(AND('6'!AN56=""),"",'6'!AN56)</f>
        <v/>
      </c>
      <c r="AO52" s="482" t="str">
        <f>IF(AND('6'!AO56=""),"",'6'!AO56)</f>
        <v/>
      </c>
      <c r="AP52" s="482" t="str">
        <f>IF(AND('6'!AP56=""),"",'6'!AP56)</f>
        <v/>
      </c>
      <c r="AQ52" s="482" t="str">
        <f>IF(AND('6'!AQ56=""),"",'6'!AQ56)</f>
        <v/>
      </c>
      <c r="AR52" s="482" t="str">
        <f>IF(AND('6'!AR56=""),"",'6'!AR56)</f>
        <v/>
      </c>
      <c r="AS52" s="482" t="str">
        <f>IF(AND('6'!AS56=""),"",'6'!AS56)</f>
        <v/>
      </c>
      <c r="AT52" s="482" t="str">
        <f>IF(AND('6'!AT56=""),"",'6'!AT56)</f>
        <v/>
      </c>
      <c r="AU52" s="482" t="str">
        <f>IF(AND('6'!AU56=""),"",'6'!AU56)</f>
        <v/>
      </c>
      <c r="AV52" s="482" t="str">
        <f>IF(AND('6'!AV56=""),"",'6'!AV56)</f>
        <v/>
      </c>
      <c r="AW52" s="482" t="str">
        <f>IF(AND('6'!AW56=""),"",'6'!AW56)</f>
        <v/>
      </c>
      <c r="AX52" s="482" t="str">
        <f>IF(AND('6'!AX56=""),"",'6'!AX56)</f>
        <v/>
      </c>
      <c r="AY52" s="482" t="str">
        <f>IF(AND('6'!AY56=""),"",'6'!AY56)</f>
        <v/>
      </c>
      <c r="AZ52" s="482" t="str">
        <f>IF(AND('6'!AZ56=""),"",'6'!AZ56)</f>
        <v/>
      </c>
      <c r="BA52" s="482" t="str">
        <f>IF(AND('6'!BA56=""),"",'6'!BA56)</f>
        <v/>
      </c>
      <c r="BB52" s="482" t="str">
        <f>IF(AND('6'!BB56=""),"",'6'!BB56)</f>
        <v/>
      </c>
      <c r="BC52" s="482" t="str">
        <f>IF(AND('6'!BC56=""),"",'6'!BC56)</f>
        <v/>
      </c>
      <c r="BD52" s="482" t="str">
        <f>IF(AND('6'!BD56=""),"",'6'!BD56)</f>
        <v/>
      </c>
      <c r="BE52" s="482" t="str">
        <f>IF(AND('6'!BE56=""),"",'6'!BE56)</f>
        <v/>
      </c>
      <c r="BF52" s="482" t="str">
        <f>IF(AND('6'!BF56=""),"",'6'!BF56)</f>
        <v/>
      </c>
      <c r="BG52" s="482" t="str">
        <f>IF(AND('6'!BG56=""),"",'6'!BG56)</f>
        <v/>
      </c>
      <c r="BH52" s="482" t="str">
        <f>IF(AND('6'!BH56=""),"",'6'!BH56)</f>
        <v/>
      </c>
      <c r="BI52" s="482" t="str">
        <f>IF(AND('6'!BI56=""),"",'6'!BI56)</f>
        <v/>
      </c>
      <c r="BJ52" s="482" t="str">
        <f>IF(AND('6'!BJ56=""),"",'6'!BJ56)</f>
        <v/>
      </c>
      <c r="BK52" s="482" t="str">
        <f>IF(AND('6'!BK56=""),"",'6'!BK56)</f>
        <v/>
      </c>
      <c r="BL52" s="482" t="str">
        <f>IF(AND('6'!BL56=""),"",'6'!BL56)</f>
        <v/>
      </c>
      <c r="BM52" s="482" t="str">
        <f>IF(AND('6'!BM56=""),"",'6'!BM56)</f>
        <v/>
      </c>
      <c r="BN52" s="482" t="str">
        <f>IF(AND('6'!BN56=""),"",'6'!BN56)</f>
        <v/>
      </c>
      <c r="BO52" s="482" t="str">
        <f>IF(AND('6'!BO56=""),"",'6'!BO56)</f>
        <v/>
      </c>
      <c r="BP52" s="482" t="str">
        <f>IF(AND('6'!BP56=""),"",'6'!BP56)</f>
        <v/>
      </c>
      <c r="BQ52" s="482" t="str">
        <f>IF(AND('6'!BQ56=""),"",'6'!BQ56)</f>
        <v/>
      </c>
      <c r="BR52" s="482" t="str">
        <f>IF(AND('6'!BR56=""),"",'6'!BR56)</f>
        <v/>
      </c>
      <c r="BS52" s="482" t="str">
        <f>IF(AND('6'!BS56=""),"",'6'!BS56)</f>
        <v/>
      </c>
      <c r="BT52" s="482" t="str">
        <f>IF(AND('6'!BT56=""),"",'6'!BT56)</f>
        <v/>
      </c>
      <c r="BU52" s="482" t="str">
        <f>IF(AND('6'!BU56=""),"",'6'!BU56)</f>
        <v/>
      </c>
      <c r="BV52" s="482" t="str">
        <f>IF(AND('6'!BV56=""),"",'6'!BV56)</f>
        <v/>
      </c>
      <c r="BW52" s="482" t="str">
        <f>IF(AND('6'!BW56=""),"",'6'!BW56)</f>
        <v/>
      </c>
      <c r="BX52" s="482" t="str">
        <f>IF(AND('6'!BX56=""),"",'6'!BX56)</f>
        <v/>
      </c>
      <c r="BY52" s="482" t="str">
        <f>IF(AND('6'!BY56=""),"",'6'!BY56)</f>
        <v/>
      </c>
      <c r="BZ52" s="482" t="str">
        <f>IF(AND('6'!BZ56=""),"",'6'!BZ56)</f>
        <v/>
      </c>
      <c r="CA52" s="482" t="str">
        <f>IF(AND('6'!CA56=""),"",'6'!CA56)</f>
        <v/>
      </c>
      <c r="CB52" s="482" t="str">
        <f>IF(AND('6'!CB56=""),"",'6'!CB56)</f>
        <v/>
      </c>
      <c r="CC52" s="482" t="str">
        <f>IF(AND('6'!CC56=""),"",'6'!CC56)</f>
        <v/>
      </c>
      <c r="CD52" s="482" t="str">
        <f>IF(AND('6'!CD56=""),"",'6'!CD56)</f>
        <v/>
      </c>
      <c r="CE52" s="482" t="str">
        <f>IF(AND('6'!CE56=""),"",'6'!CE56)</f>
        <v/>
      </c>
      <c r="CF52" s="482" t="str">
        <f>IF(AND('6'!CF56=""),"",'6'!CF56)</f>
        <v/>
      </c>
      <c r="CG52" s="482" t="str">
        <f>IF(AND('6'!CG56=""),"",'6'!CG56)</f>
        <v/>
      </c>
      <c r="CH52" s="482" t="str">
        <f>IF(AND('6'!CH56=""),"",'6'!CH56)</f>
        <v/>
      </c>
      <c r="CI52" s="482" t="str">
        <f>IF(AND('6'!CI56=""),"",'6'!CI56)</f>
        <v/>
      </c>
      <c r="CJ52" s="482" t="str">
        <f>IF(AND('6'!CJ56=""),"",'6'!CJ56)</f>
        <v/>
      </c>
      <c r="CK52" s="482" t="str">
        <f>IF(AND('6'!CK56=""),"",'6'!CK56)</f>
        <v/>
      </c>
      <c r="CL52" s="482" t="str">
        <f>IF(AND('6'!CL56=""),"",'6'!CL56)</f>
        <v/>
      </c>
      <c r="CM52" s="482" t="str">
        <f>IF(AND('6'!CM56=""),"",'6'!CM56)</f>
        <v/>
      </c>
      <c r="CN52" s="482" t="str">
        <f>IF(AND('6'!CN56=""),"",'6'!CN56)</f>
        <v/>
      </c>
      <c r="CO52" s="482" t="str">
        <f>IF(AND('6'!CO56=""),"",'6'!CO56)</f>
        <v/>
      </c>
      <c r="CP52" s="482" t="str">
        <f>IF(AND('6'!CP56=""),"",'6'!CP56)</f>
        <v/>
      </c>
      <c r="CQ52" s="482" t="str">
        <f>IF(AND('6'!CQ56=""),"",'6'!CQ56)</f>
        <v/>
      </c>
      <c r="CR52" s="482" t="str">
        <f>IF(AND('6'!CR56=""),"",'6'!CR56)</f>
        <v/>
      </c>
      <c r="CS52" s="482" t="str">
        <f>IF(AND('6'!CS56=""),"",'6'!CS56)</f>
        <v/>
      </c>
      <c r="CT52" s="482" t="str">
        <f>IF(AND('6'!CT56=""),"",'6'!CT56)</f>
        <v/>
      </c>
      <c r="CU52" s="482" t="str">
        <f>IF(AND('6'!CU56=""),"",'6'!CU56)</f>
        <v/>
      </c>
      <c r="CV52" s="482" t="str">
        <f>IF(AND('6'!CV56=""),"",'6'!CV56)</f>
        <v/>
      </c>
      <c r="CW52" s="482" t="str">
        <f>IF(AND('6'!CW56=""),"",'6'!CW56)</f>
        <v/>
      </c>
      <c r="CX52" s="482" t="str">
        <f>IF(AND('6'!CX56=""),"",'6'!CX56)</f>
        <v/>
      </c>
      <c r="CY52" s="482" t="str">
        <f>IF(AND('6'!CY56=""),"",'6'!CY56)</f>
        <v/>
      </c>
      <c r="CZ52" s="482" t="str">
        <f>IF(AND('6'!CZ56=""),"",'6'!CZ56)</f>
        <v/>
      </c>
      <c r="DA52" s="482" t="str">
        <f>IF(AND('6'!DA56=""),"",'6'!DA56)</f>
        <v/>
      </c>
      <c r="DB52" s="482" t="str">
        <f>IF(AND('6'!DB56=""),"",'6'!DB56)</f>
        <v/>
      </c>
      <c r="DC52" s="482" t="str">
        <f>IF(AND('6'!DC56=""),"",'6'!DC56)</f>
        <v/>
      </c>
      <c r="DD52" s="482" t="str">
        <f>IF(AND('6'!DD56=""),"",'6'!DD56)</f>
        <v/>
      </c>
      <c r="DE52" s="482" t="str">
        <f>IF(AND('6'!DE56=""),"",'6'!DE56)</f>
        <v/>
      </c>
      <c r="DF52" s="482" t="str">
        <f>IF(AND('6'!DF56=""),"",'6'!DF56)</f>
        <v/>
      </c>
      <c r="DG52" s="482" t="str">
        <f>IF(AND('6'!DG56=""),"",'6'!DG56)</f>
        <v/>
      </c>
      <c r="DH52" s="482" t="str">
        <f>IF(AND('6'!DH56=""),"",'6'!DH56)</f>
        <v/>
      </c>
      <c r="DI52" s="482" t="str">
        <f>IF(AND('6'!DI56=""),"",'6'!DI56)</f>
        <v/>
      </c>
      <c r="DJ52" s="482" t="str">
        <f>IF(AND('6'!DJ56=""),"",'6'!DJ56)</f>
        <v/>
      </c>
      <c r="DK52" s="482" t="str">
        <f>IF(AND('6'!DK56=""),"",'6'!DK56)</f>
        <v/>
      </c>
      <c r="DL52" s="482" t="str">
        <f>IF(AND('6'!DL56=""),"",'6'!DL56)</f>
        <v/>
      </c>
      <c r="DM52" s="482" t="str">
        <f>IF(AND('6'!DM56=""),"",'6'!DM56)</f>
        <v/>
      </c>
      <c r="DN52" s="482" t="str">
        <f>IF(AND('6'!DN56=""),"",'6'!DN56)</f>
        <v/>
      </c>
      <c r="DO52" s="482" t="str">
        <f>IF(AND('6'!DO56=""),"",'6'!DO56)</f>
        <v/>
      </c>
      <c r="DP52" s="482" t="str">
        <f>IF(AND('6'!DP56=""),"",'6'!DP56)</f>
        <v/>
      </c>
      <c r="DQ52" s="482" t="str">
        <f>IF(AND('6'!DQ56=""),"",'6'!DQ56)</f>
        <v/>
      </c>
      <c r="DR52" s="482" t="str">
        <f>IF(AND('6'!DR56=""),"",'6'!DR56)</f>
        <v/>
      </c>
      <c r="DS52" s="482" t="str">
        <f>IF(AND('6'!DS56=""),"",'6'!DS56)</f>
        <v/>
      </c>
      <c r="DT52" s="482" t="str">
        <f>IF(AND('6'!DT56=""),"",'6'!DT56)</f>
        <v/>
      </c>
      <c r="DU52" s="482" t="str">
        <f>IF(AND('6'!DU56=""),"",'6'!DU56)</f>
        <v/>
      </c>
      <c r="DV52" s="482" t="str">
        <f>IF(AND('6'!DV56=""),"",'6'!DV56)</f>
        <v/>
      </c>
      <c r="DW52" s="482" t="str">
        <f>IF(AND('6'!DW56=""),"",'6'!DW56)</f>
        <v/>
      </c>
      <c r="DX52" s="482" t="str">
        <f>IF(AND('6'!DX56=""),"",'6'!DX56)</f>
        <v/>
      </c>
      <c r="DY52" s="482" t="str">
        <f>IF(AND('6'!DY56=""),"",'6'!DY56)</f>
        <v/>
      </c>
      <c r="DZ52" s="482" t="str">
        <f>IF(AND('6'!DZ56=""),"",'6'!DZ56)</f>
        <v/>
      </c>
      <c r="EA52" s="482" t="str">
        <f>IF(AND('6'!EA56=""),"",'6'!EA56)</f>
        <v/>
      </c>
      <c r="EB52" s="482" t="str">
        <f>IF(AND('6'!EB56=""),"",'6'!EB56)</f>
        <v/>
      </c>
      <c r="EC52" s="482" t="str">
        <f>IF(AND('6'!EC56=""),"",'6'!EC56)</f>
        <v/>
      </c>
      <c r="ED52" s="482" t="str">
        <f>IF(AND('6'!ED56=""),"",'6'!ED56)</f>
        <v/>
      </c>
      <c r="EE52" s="482" t="str">
        <f>IF(AND('6'!EE56=""),"",'6'!EE56)</f>
        <v/>
      </c>
      <c r="EF52" s="482" t="str">
        <f>IF(AND('6'!EF56=""),"",'6'!EF56)</f>
        <v/>
      </c>
      <c r="EG52" s="482" t="str">
        <f>IF(AND('6'!EG56=""),"",'6'!EG56)</f>
        <v/>
      </c>
      <c r="EH52" s="482" t="str">
        <f>IF(AND('6'!EH56=""),"",'6'!EH56)</f>
        <v/>
      </c>
      <c r="EI52" s="482" t="str">
        <f>IF(AND('6'!EI56=""),"",'6'!EI56)</f>
        <v/>
      </c>
      <c r="EJ52" s="482" t="str">
        <f>IF(AND('6'!EJ56=""),"",'6'!EJ56)</f>
        <v/>
      </c>
      <c r="EK52" s="482" t="str">
        <f>IF(AND('6'!EK56=""),"",'6'!EK56)</f>
        <v/>
      </c>
      <c r="EL52" s="482" t="str">
        <f>IF(AND('6'!EL56=""),"",'6'!EL56)</f>
        <v/>
      </c>
      <c r="EM52" s="482" t="str">
        <f>IF(AND('6'!EM56=""),"",'6'!EM56)</f>
        <v/>
      </c>
      <c r="EN52" s="482" t="str">
        <f>IF(AND('6'!EN56=""),"",'6'!EN56)</f>
        <v/>
      </c>
      <c r="EO52" s="482" t="str">
        <f>IF(AND('6'!EO56=""),"",'6'!EO56)</f>
        <v/>
      </c>
      <c r="EP52" s="482" t="str">
        <f>IF(AND('6'!EP56=""),"",'6'!EP56)</f>
        <v/>
      </c>
      <c r="EQ52" s="482" t="str">
        <f>IF(AND('6'!EQ56=""),"",'6'!EQ56)</f>
        <v/>
      </c>
      <c r="ER52" s="482" t="str">
        <f>IF(AND('6'!ER56=""),"",'6'!ER56)</f>
        <v/>
      </c>
      <c r="ES52" s="482" t="str">
        <f>IF(AND('6'!ES56=""),"",'6'!ES56)</f>
        <v/>
      </c>
      <c r="ET52" s="482" t="str">
        <f>IF(AND('6'!ET56=""),"",'6'!ET56)</f>
        <v/>
      </c>
      <c r="EU52" s="482" t="str">
        <f>IF(AND('6'!EU56=""),"",'6'!EU56)</f>
        <v/>
      </c>
      <c r="EV52" s="482" t="str">
        <f>IF(AND('6'!EV56=""),"",'6'!EV56)</f>
        <v/>
      </c>
      <c r="EW52" s="482" t="str">
        <f>IF(AND('6'!EW56=""),"",'6'!EW56)</f>
        <v/>
      </c>
      <c r="EX52" s="482" t="str">
        <f>IF(AND('6'!EX56=""),"",'6'!EX56)</f>
        <v/>
      </c>
      <c r="EY52" s="482" t="str">
        <f>IF(AND('6'!EY56=""),"",'6'!EY56)</f>
        <v/>
      </c>
      <c r="EZ52" s="482" t="str">
        <f>IF(AND('6'!EZ56=""),"",'6'!EZ56)</f>
        <v/>
      </c>
      <c r="FA52" s="482" t="str">
        <f>IF(AND('6'!FA56=""),"",'6'!FA56)</f>
        <v/>
      </c>
      <c r="FB52" s="482" t="str">
        <f>IF(AND('6'!FB56=""),"",'6'!FB56)</f>
        <v/>
      </c>
      <c r="FC52" s="482" t="str">
        <f>IF(AND('6'!FC56=""),"",'6'!FC56)</f>
        <v/>
      </c>
      <c r="FD52" s="482" t="str">
        <f>IF(AND('6'!FD56=""),"",'6'!FD56)</f>
        <v/>
      </c>
      <c r="FE52" s="482" t="str">
        <f>IF(AND('6'!FE56=""),"",'6'!FE56)</f>
        <v/>
      </c>
      <c r="FF52" s="482" t="str">
        <f>IF(AND('6'!FF56=""),"",'6'!FF56)</f>
        <v xml:space="preserve"> </v>
      </c>
      <c r="FG52" s="482" t="str">
        <f>IF(AND('6'!FG56=""),"",'6'!FG56)</f>
        <v/>
      </c>
      <c r="FH52" s="482" t="str">
        <f>IF(AND('6'!FH56=""),"",'6'!FH56)</f>
        <v/>
      </c>
      <c r="FI52" s="482" t="str">
        <f>IF(AND('6'!FI56=""),"",'6'!FI56)</f>
        <v/>
      </c>
      <c r="FJ52" s="482" t="str">
        <f>IF(AND('6'!FJ56=""),"",'6'!FJ56)</f>
        <v/>
      </c>
      <c r="FK52" s="482" t="str">
        <f>IF(AND('6'!FK56=""),"",'6'!FK56)</f>
        <v/>
      </c>
      <c r="FL52" s="482" t="str">
        <f>IF(AND('6'!FL56=""),"",'6'!FL56)</f>
        <v/>
      </c>
      <c r="FM52" s="482" t="str">
        <f>IF(AND('6'!FM56=""),"",'6'!FM56)</f>
        <v xml:space="preserve"> </v>
      </c>
      <c r="FN52" s="482" t="str">
        <f>IF(AND('6'!FN56=""),"",'6'!FN56)</f>
        <v/>
      </c>
      <c r="FO52" s="482" t="str">
        <f>IF(AND('6'!FO56=""),"",'6'!FO56)</f>
        <v/>
      </c>
      <c r="FP52" s="482" t="str">
        <f>IF(AND('6'!FP56=""),"",'6'!FP56)</f>
        <v/>
      </c>
      <c r="FQ52" s="482" t="str">
        <f>IF(AND('6'!FQ56=""),"",'6'!FQ56)</f>
        <v/>
      </c>
      <c r="FR52" s="482" t="str">
        <f>IF(AND('6'!FR56=""),"",'6'!FR56)</f>
        <v/>
      </c>
      <c r="FS52" s="482" t="str">
        <f>IF(AND('6'!FS56=""),"",'6'!FS56)</f>
        <v/>
      </c>
      <c r="FT52" s="482" t="str">
        <f>IF(AND('6'!FT56=""),"",'6'!FT56)</f>
        <v xml:space="preserve"> </v>
      </c>
      <c r="FU52" s="482" t="str">
        <f>IF(AND('6'!FV56=""),"",'6'!FV56)</f>
        <v>-</v>
      </c>
      <c r="FV52" s="482" t="str">
        <f>IF(AND('6'!FW56=""),"",'6'!FW56)</f>
        <v>-</v>
      </c>
      <c r="FW52" s="482" t="str">
        <f>IF(AND('6'!FX56=""),"",'6'!FX56)</f>
        <v>-</v>
      </c>
      <c r="FX52" s="482" t="str">
        <f>IF(AND('6'!FY56=""),"",'6'!FY56)</f>
        <v>-</v>
      </c>
      <c r="FY52" s="482" t="str">
        <f>IF(AND('6'!FZ56=""),"",'6'!FZ56)</f>
        <v>-</v>
      </c>
      <c r="FZ52" s="482" t="str">
        <f>IF(AND('6'!GA56=""),"",'6'!GA56)</f>
        <v>-</v>
      </c>
      <c r="GA52" s="482" t="str">
        <f>IF(AND('6'!GB56=""),"",'6'!GB56)</f>
        <v>-</v>
      </c>
      <c r="GB52" s="482" t="str">
        <f>IF(AND('6'!GC56=""),"",'6'!GC56)</f>
        <v>-</v>
      </c>
      <c r="GC52" s="482" t="str">
        <f>IF(AND('6'!GD56=""),"",'6'!GD56)</f>
        <v>-</v>
      </c>
      <c r="GD52" s="482" t="str">
        <f>IF(AND('6'!GE56=""),"",'6'!GE56)</f>
        <v>-</v>
      </c>
      <c r="GE52" s="482" t="str">
        <f>IF(AND('6'!GF56=""),"",'6'!GF56)</f>
        <v>-</v>
      </c>
      <c r="GF52" s="482" t="str">
        <f>IF(AND('6'!GG56=""),"",'6'!GG56)</f>
        <v>-</v>
      </c>
      <c r="GG52" s="482" t="str">
        <f>IF(AND('6'!GH56=""),"",IF(AND('6'!GH56="-"),"",'6'!GH56))</f>
        <v/>
      </c>
      <c r="GH52" s="50" t="str">
        <f>IF(AND(C52=""),"",VLOOKUP(B52,Register!$A$7:$CL$311,36,FALSE))</f>
        <v/>
      </c>
      <c r="GI52" s="483" t="str">
        <f>IF(AND('6'!GL56=""),"",'6'!GL56)</f>
        <v/>
      </c>
      <c r="GJ52" s="173" t="str">
        <f>IF(AND('6'!FU56=""),"",'6'!FU56)</f>
        <v/>
      </c>
      <c r="GK52" s="173"/>
      <c r="GL52" s="173"/>
    </row>
    <row r="53" spans="1:194" ht="21">
      <c r="A53" s="480">
        <v>45</v>
      </c>
      <c r="B53" s="481" t="str">
        <f>IF(AND('6'!B57=""),"",'6'!B57)</f>
        <v/>
      </c>
      <c r="C53" s="196" t="str">
        <f>IF(AND('6'!C57=""),"",'6'!C57)</f>
        <v/>
      </c>
      <c r="D53" s="196" t="str">
        <f>IF(AND('6'!D57=""),"",'6'!D57)</f>
        <v/>
      </c>
      <c r="E53" s="195" t="str">
        <f>IF(AND('6'!E57=""),"",'6'!E57)</f>
        <v/>
      </c>
      <c r="F53" s="482" t="str">
        <f>IF(AND('6'!F57=""),"",'6'!F57)</f>
        <v/>
      </c>
      <c r="G53" s="482" t="str">
        <f>IF(AND('6'!G57=""),"",'6'!G57)</f>
        <v/>
      </c>
      <c r="H53" s="482" t="str">
        <f>IF(AND('6'!H57=""),"",'6'!H57)</f>
        <v/>
      </c>
      <c r="I53" s="482" t="str">
        <f>IF(AND('6'!I57=""),"",'6'!I57)</f>
        <v/>
      </c>
      <c r="J53" s="482" t="str">
        <f>IF(AND('6'!J57=""),"",'6'!J57)</f>
        <v/>
      </c>
      <c r="K53" s="482" t="str">
        <f>IF(AND('6'!K57=""),"",'6'!K57)</f>
        <v/>
      </c>
      <c r="L53" s="482" t="str">
        <f>IF(AND('6'!L57=""),"",'6'!L57)</f>
        <v/>
      </c>
      <c r="M53" s="482" t="str">
        <f>IF(AND('6'!M57=""),"",'6'!M57)</f>
        <v/>
      </c>
      <c r="N53" s="482" t="str">
        <f>IF(AND('6'!N57=""),"",'6'!N57)</f>
        <v/>
      </c>
      <c r="O53" s="482" t="str">
        <f>IF(AND('6'!O57=""),"",'6'!O57)</f>
        <v/>
      </c>
      <c r="P53" s="482" t="str">
        <f>IF(AND('6'!P57=""),"",'6'!P57)</f>
        <v/>
      </c>
      <c r="Q53" s="482" t="str">
        <f>IF(AND('6'!Q57=""),"",'6'!Q57)</f>
        <v/>
      </c>
      <c r="R53" s="482" t="str">
        <f>IF(AND('6'!R57=""),"",'6'!R57)</f>
        <v/>
      </c>
      <c r="S53" s="482" t="str">
        <f>IF(AND('6'!S57=""),"",'6'!S57)</f>
        <v/>
      </c>
      <c r="T53" s="482" t="str">
        <f>IF(AND('6'!T57=""),"",'6'!T57)</f>
        <v/>
      </c>
      <c r="U53" s="482" t="str">
        <f>IF(AND('6'!U57=""),"",'6'!U57)</f>
        <v/>
      </c>
      <c r="V53" s="482" t="str">
        <f>IF(AND('6'!V57=""),"",'6'!V57)</f>
        <v/>
      </c>
      <c r="W53" s="482" t="str">
        <f>IF(AND('6'!W57=""),"",'6'!W57)</f>
        <v/>
      </c>
      <c r="X53" s="482" t="str">
        <f>IF(AND('6'!X57=""),"",'6'!X57)</f>
        <v/>
      </c>
      <c r="Y53" s="482" t="str">
        <f>IF(AND('6'!Y57=""),"",'6'!Y57)</f>
        <v/>
      </c>
      <c r="Z53" s="482" t="str">
        <f>IF(AND('6'!Z57=""),"",'6'!Z57)</f>
        <v/>
      </c>
      <c r="AA53" s="482" t="str">
        <f>IF(AND('6'!AA57=""),"",'6'!AA57)</f>
        <v/>
      </c>
      <c r="AB53" s="482" t="str">
        <f>IF(AND('6'!AB57=""),"",'6'!AB57)</f>
        <v/>
      </c>
      <c r="AC53" s="482" t="str">
        <f>IF(AND('6'!AC57=""),"",'6'!AC57)</f>
        <v/>
      </c>
      <c r="AD53" s="482" t="str">
        <f>IF(AND('6'!AD57=""),"",'6'!AD57)</f>
        <v/>
      </c>
      <c r="AE53" s="482" t="str">
        <f>IF(AND('6'!AE57=""),"",'6'!AE57)</f>
        <v/>
      </c>
      <c r="AF53" s="482" t="str">
        <f>IF(AND('6'!AF57=""),"",'6'!AF57)</f>
        <v/>
      </c>
      <c r="AG53" s="482" t="str">
        <f>IF(AND('6'!AG57=""),"",'6'!AG57)</f>
        <v/>
      </c>
      <c r="AH53" s="482" t="str">
        <f>IF(AND('6'!AH57=""),"",'6'!AH57)</f>
        <v/>
      </c>
      <c r="AI53" s="482" t="str">
        <f>IF(AND('6'!AI57=""),"",'6'!AI57)</f>
        <v/>
      </c>
      <c r="AJ53" s="482" t="str">
        <f>IF(AND('6'!AJ57=""),"",'6'!AJ57)</f>
        <v/>
      </c>
      <c r="AK53" s="482" t="str">
        <f>IF(AND('6'!AK57=""),"",'6'!AK57)</f>
        <v/>
      </c>
      <c r="AL53" s="482" t="str">
        <f>IF(AND('6'!AL57=""),"",'6'!AL57)</f>
        <v/>
      </c>
      <c r="AM53" s="482" t="str">
        <f>IF(AND('6'!AM57=""),"",'6'!AM57)</f>
        <v/>
      </c>
      <c r="AN53" s="482" t="str">
        <f>IF(AND('6'!AN57=""),"",'6'!AN57)</f>
        <v/>
      </c>
      <c r="AO53" s="482" t="str">
        <f>IF(AND('6'!AO57=""),"",'6'!AO57)</f>
        <v/>
      </c>
      <c r="AP53" s="482" t="str">
        <f>IF(AND('6'!AP57=""),"",'6'!AP57)</f>
        <v/>
      </c>
      <c r="AQ53" s="482" t="str">
        <f>IF(AND('6'!AQ57=""),"",'6'!AQ57)</f>
        <v/>
      </c>
      <c r="AR53" s="482" t="str">
        <f>IF(AND('6'!AR57=""),"",'6'!AR57)</f>
        <v/>
      </c>
      <c r="AS53" s="482" t="str">
        <f>IF(AND('6'!AS57=""),"",'6'!AS57)</f>
        <v/>
      </c>
      <c r="AT53" s="482" t="str">
        <f>IF(AND('6'!AT57=""),"",'6'!AT57)</f>
        <v/>
      </c>
      <c r="AU53" s="482" t="str">
        <f>IF(AND('6'!AU57=""),"",'6'!AU57)</f>
        <v/>
      </c>
      <c r="AV53" s="482" t="str">
        <f>IF(AND('6'!AV57=""),"",'6'!AV57)</f>
        <v/>
      </c>
      <c r="AW53" s="482" t="str">
        <f>IF(AND('6'!AW57=""),"",'6'!AW57)</f>
        <v/>
      </c>
      <c r="AX53" s="482" t="str">
        <f>IF(AND('6'!AX57=""),"",'6'!AX57)</f>
        <v/>
      </c>
      <c r="AY53" s="482" t="str">
        <f>IF(AND('6'!AY57=""),"",'6'!AY57)</f>
        <v/>
      </c>
      <c r="AZ53" s="482" t="str">
        <f>IF(AND('6'!AZ57=""),"",'6'!AZ57)</f>
        <v/>
      </c>
      <c r="BA53" s="482" t="str">
        <f>IF(AND('6'!BA57=""),"",'6'!BA57)</f>
        <v/>
      </c>
      <c r="BB53" s="482" t="str">
        <f>IF(AND('6'!BB57=""),"",'6'!BB57)</f>
        <v/>
      </c>
      <c r="BC53" s="482" t="str">
        <f>IF(AND('6'!BC57=""),"",'6'!BC57)</f>
        <v/>
      </c>
      <c r="BD53" s="482" t="str">
        <f>IF(AND('6'!BD57=""),"",'6'!BD57)</f>
        <v/>
      </c>
      <c r="BE53" s="482" t="str">
        <f>IF(AND('6'!BE57=""),"",'6'!BE57)</f>
        <v/>
      </c>
      <c r="BF53" s="482" t="str">
        <f>IF(AND('6'!BF57=""),"",'6'!BF57)</f>
        <v/>
      </c>
      <c r="BG53" s="482" t="str">
        <f>IF(AND('6'!BG57=""),"",'6'!BG57)</f>
        <v/>
      </c>
      <c r="BH53" s="482" t="str">
        <f>IF(AND('6'!BH57=""),"",'6'!BH57)</f>
        <v/>
      </c>
      <c r="BI53" s="482" t="str">
        <f>IF(AND('6'!BI57=""),"",'6'!BI57)</f>
        <v/>
      </c>
      <c r="BJ53" s="482" t="str">
        <f>IF(AND('6'!BJ57=""),"",'6'!BJ57)</f>
        <v/>
      </c>
      <c r="BK53" s="482" t="str">
        <f>IF(AND('6'!BK57=""),"",'6'!BK57)</f>
        <v/>
      </c>
      <c r="BL53" s="482" t="str">
        <f>IF(AND('6'!BL57=""),"",'6'!BL57)</f>
        <v/>
      </c>
      <c r="BM53" s="482" t="str">
        <f>IF(AND('6'!BM57=""),"",'6'!BM57)</f>
        <v/>
      </c>
      <c r="BN53" s="482" t="str">
        <f>IF(AND('6'!BN57=""),"",'6'!BN57)</f>
        <v/>
      </c>
      <c r="BO53" s="482" t="str">
        <f>IF(AND('6'!BO57=""),"",'6'!BO57)</f>
        <v/>
      </c>
      <c r="BP53" s="482" t="str">
        <f>IF(AND('6'!BP57=""),"",'6'!BP57)</f>
        <v/>
      </c>
      <c r="BQ53" s="482" t="str">
        <f>IF(AND('6'!BQ57=""),"",'6'!BQ57)</f>
        <v/>
      </c>
      <c r="BR53" s="482" t="str">
        <f>IF(AND('6'!BR57=""),"",'6'!BR57)</f>
        <v/>
      </c>
      <c r="BS53" s="482" t="str">
        <f>IF(AND('6'!BS57=""),"",'6'!BS57)</f>
        <v/>
      </c>
      <c r="BT53" s="482" t="str">
        <f>IF(AND('6'!BT57=""),"",'6'!BT57)</f>
        <v/>
      </c>
      <c r="BU53" s="482" t="str">
        <f>IF(AND('6'!BU57=""),"",'6'!BU57)</f>
        <v/>
      </c>
      <c r="BV53" s="482" t="str">
        <f>IF(AND('6'!BV57=""),"",'6'!BV57)</f>
        <v/>
      </c>
      <c r="BW53" s="482" t="str">
        <f>IF(AND('6'!BW57=""),"",'6'!BW57)</f>
        <v/>
      </c>
      <c r="BX53" s="482" t="str">
        <f>IF(AND('6'!BX57=""),"",'6'!BX57)</f>
        <v/>
      </c>
      <c r="BY53" s="482" t="str">
        <f>IF(AND('6'!BY57=""),"",'6'!BY57)</f>
        <v/>
      </c>
      <c r="BZ53" s="482" t="str">
        <f>IF(AND('6'!BZ57=""),"",'6'!BZ57)</f>
        <v/>
      </c>
      <c r="CA53" s="482" t="str">
        <f>IF(AND('6'!CA57=""),"",'6'!CA57)</f>
        <v/>
      </c>
      <c r="CB53" s="482" t="str">
        <f>IF(AND('6'!CB57=""),"",'6'!CB57)</f>
        <v/>
      </c>
      <c r="CC53" s="482" t="str">
        <f>IF(AND('6'!CC57=""),"",'6'!CC57)</f>
        <v/>
      </c>
      <c r="CD53" s="482" t="str">
        <f>IF(AND('6'!CD57=""),"",'6'!CD57)</f>
        <v/>
      </c>
      <c r="CE53" s="482" t="str">
        <f>IF(AND('6'!CE57=""),"",'6'!CE57)</f>
        <v/>
      </c>
      <c r="CF53" s="482" t="str">
        <f>IF(AND('6'!CF57=""),"",'6'!CF57)</f>
        <v/>
      </c>
      <c r="CG53" s="482" t="str">
        <f>IF(AND('6'!CG57=""),"",'6'!CG57)</f>
        <v/>
      </c>
      <c r="CH53" s="482" t="str">
        <f>IF(AND('6'!CH57=""),"",'6'!CH57)</f>
        <v/>
      </c>
      <c r="CI53" s="482" t="str">
        <f>IF(AND('6'!CI57=""),"",'6'!CI57)</f>
        <v/>
      </c>
      <c r="CJ53" s="482" t="str">
        <f>IF(AND('6'!CJ57=""),"",'6'!CJ57)</f>
        <v/>
      </c>
      <c r="CK53" s="482" t="str">
        <f>IF(AND('6'!CK57=""),"",'6'!CK57)</f>
        <v/>
      </c>
      <c r="CL53" s="482" t="str">
        <f>IF(AND('6'!CL57=""),"",'6'!CL57)</f>
        <v/>
      </c>
      <c r="CM53" s="482" t="str">
        <f>IF(AND('6'!CM57=""),"",'6'!CM57)</f>
        <v/>
      </c>
      <c r="CN53" s="482" t="str">
        <f>IF(AND('6'!CN57=""),"",'6'!CN57)</f>
        <v/>
      </c>
      <c r="CO53" s="482" t="str">
        <f>IF(AND('6'!CO57=""),"",'6'!CO57)</f>
        <v/>
      </c>
      <c r="CP53" s="482" t="str">
        <f>IF(AND('6'!CP57=""),"",'6'!CP57)</f>
        <v/>
      </c>
      <c r="CQ53" s="482" t="str">
        <f>IF(AND('6'!CQ57=""),"",'6'!CQ57)</f>
        <v/>
      </c>
      <c r="CR53" s="482" t="str">
        <f>IF(AND('6'!CR57=""),"",'6'!CR57)</f>
        <v/>
      </c>
      <c r="CS53" s="482" t="str">
        <f>IF(AND('6'!CS57=""),"",'6'!CS57)</f>
        <v/>
      </c>
      <c r="CT53" s="482" t="str">
        <f>IF(AND('6'!CT57=""),"",'6'!CT57)</f>
        <v/>
      </c>
      <c r="CU53" s="482" t="str">
        <f>IF(AND('6'!CU57=""),"",'6'!CU57)</f>
        <v/>
      </c>
      <c r="CV53" s="482" t="str">
        <f>IF(AND('6'!CV57=""),"",'6'!CV57)</f>
        <v/>
      </c>
      <c r="CW53" s="482" t="str">
        <f>IF(AND('6'!CW57=""),"",'6'!CW57)</f>
        <v/>
      </c>
      <c r="CX53" s="482" t="str">
        <f>IF(AND('6'!CX57=""),"",'6'!CX57)</f>
        <v/>
      </c>
      <c r="CY53" s="482" t="str">
        <f>IF(AND('6'!CY57=""),"",'6'!CY57)</f>
        <v/>
      </c>
      <c r="CZ53" s="482" t="str">
        <f>IF(AND('6'!CZ57=""),"",'6'!CZ57)</f>
        <v/>
      </c>
      <c r="DA53" s="482" t="str">
        <f>IF(AND('6'!DA57=""),"",'6'!DA57)</f>
        <v/>
      </c>
      <c r="DB53" s="482" t="str">
        <f>IF(AND('6'!DB57=""),"",'6'!DB57)</f>
        <v/>
      </c>
      <c r="DC53" s="482" t="str">
        <f>IF(AND('6'!DC57=""),"",'6'!DC57)</f>
        <v/>
      </c>
      <c r="DD53" s="482" t="str">
        <f>IF(AND('6'!DD57=""),"",'6'!DD57)</f>
        <v/>
      </c>
      <c r="DE53" s="482" t="str">
        <f>IF(AND('6'!DE57=""),"",'6'!DE57)</f>
        <v/>
      </c>
      <c r="DF53" s="482" t="str">
        <f>IF(AND('6'!DF57=""),"",'6'!DF57)</f>
        <v/>
      </c>
      <c r="DG53" s="482" t="str">
        <f>IF(AND('6'!DG57=""),"",'6'!DG57)</f>
        <v/>
      </c>
      <c r="DH53" s="482" t="str">
        <f>IF(AND('6'!DH57=""),"",'6'!DH57)</f>
        <v/>
      </c>
      <c r="DI53" s="482" t="str">
        <f>IF(AND('6'!DI57=""),"",'6'!DI57)</f>
        <v/>
      </c>
      <c r="DJ53" s="482" t="str">
        <f>IF(AND('6'!DJ57=""),"",'6'!DJ57)</f>
        <v/>
      </c>
      <c r="DK53" s="482" t="str">
        <f>IF(AND('6'!DK57=""),"",'6'!DK57)</f>
        <v/>
      </c>
      <c r="DL53" s="482" t="str">
        <f>IF(AND('6'!DL57=""),"",'6'!DL57)</f>
        <v/>
      </c>
      <c r="DM53" s="482" t="str">
        <f>IF(AND('6'!DM57=""),"",'6'!DM57)</f>
        <v/>
      </c>
      <c r="DN53" s="482" t="str">
        <f>IF(AND('6'!DN57=""),"",'6'!DN57)</f>
        <v/>
      </c>
      <c r="DO53" s="482" t="str">
        <f>IF(AND('6'!DO57=""),"",'6'!DO57)</f>
        <v/>
      </c>
      <c r="DP53" s="482" t="str">
        <f>IF(AND('6'!DP57=""),"",'6'!DP57)</f>
        <v/>
      </c>
      <c r="DQ53" s="482" t="str">
        <f>IF(AND('6'!DQ57=""),"",'6'!DQ57)</f>
        <v/>
      </c>
      <c r="DR53" s="482" t="str">
        <f>IF(AND('6'!DR57=""),"",'6'!DR57)</f>
        <v/>
      </c>
      <c r="DS53" s="482" t="str">
        <f>IF(AND('6'!DS57=""),"",'6'!DS57)</f>
        <v/>
      </c>
      <c r="DT53" s="482" t="str">
        <f>IF(AND('6'!DT57=""),"",'6'!DT57)</f>
        <v/>
      </c>
      <c r="DU53" s="482" t="str">
        <f>IF(AND('6'!DU57=""),"",'6'!DU57)</f>
        <v/>
      </c>
      <c r="DV53" s="482" t="str">
        <f>IF(AND('6'!DV57=""),"",'6'!DV57)</f>
        <v/>
      </c>
      <c r="DW53" s="482" t="str">
        <f>IF(AND('6'!DW57=""),"",'6'!DW57)</f>
        <v/>
      </c>
      <c r="DX53" s="482" t="str">
        <f>IF(AND('6'!DX57=""),"",'6'!DX57)</f>
        <v/>
      </c>
      <c r="DY53" s="482" t="str">
        <f>IF(AND('6'!DY57=""),"",'6'!DY57)</f>
        <v/>
      </c>
      <c r="DZ53" s="482" t="str">
        <f>IF(AND('6'!DZ57=""),"",'6'!DZ57)</f>
        <v/>
      </c>
      <c r="EA53" s="482" t="str">
        <f>IF(AND('6'!EA57=""),"",'6'!EA57)</f>
        <v/>
      </c>
      <c r="EB53" s="482" t="str">
        <f>IF(AND('6'!EB57=""),"",'6'!EB57)</f>
        <v/>
      </c>
      <c r="EC53" s="482" t="str">
        <f>IF(AND('6'!EC57=""),"",'6'!EC57)</f>
        <v/>
      </c>
      <c r="ED53" s="482" t="str">
        <f>IF(AND('6'!ED57=""),"",'6'!ED57)</f>
        <v/>
      </c>
      <c r="EE53" s="482" t="str">
        <f>IF(AND('6'!EE57=""),"",'6'!EE57)</f>
        <v/>
      </c>
      <c r="EF53" s="482" t="str">
        <f>IF(AND('6'!EF57=""),"",'6'!EF57)</f>
        <v/>
      </c>
      <c r="EG53" s="482" t="str">
        <f>IF(AND('6'!EG57=""),"",'6'!EG57)</f>
        <v/>
      </c>
      <c r="EH53" s="482" t="str">
        <f>IF(AND('6'!EH57=""),"",'6'!EH57)</f>
        <v/>
      </c>
      <c r="EI53" s="482" t="str">
        <f>IF(AND('6'!EI57=""),"",'6'!EI57)</f>
        <v/>
      </c>
      <c r="EJ53" s="482" t="str">
        <f>IF(AND('6'!EJ57=""),"",'6'!EJ57)</f>
        <v/>
      </c>
      <c r="EK53" s="482" t="str">
        <f>IF(AND('6'!EK57=""),"",'6'!EK57)</f>
        <v/>
      </c>
      <c r="EL53" s="482" t="str">
        <f>IF(AND('6'!EL57=""),"",'6'!EL57)</f>
        <v/>
      </c>
      <c r="EM53" s="482" t="str">
        <f>IF(AND('6'!EM57=""),"",'6'!EM57)</f>
        <v/>
      </c>
      <c r="EN53" s="482" t="str">
        <f>IF(AND('6'!EN57=""),"",'6'!EN57)</f>
        <v/>
      </c>
      <c r="EO53" s="482" t="str">
        <f>IF(AND('6'!EO57=""),"",'6'!EO57)</f>
        <v/>
      </c>
      <c r="EP53" s="482" t="str">
        <f>IF(AND('6'!EP57=""),"",'6'!EP57)</f>
        <v/>
      </c>
      <c r="EQ53" s="482" t="str">
        <f>IF(AND('6'!EQ57=""),"",'6'!EQ57)</f>
        <v/>
      </c>
      <c r="ER53" s="482" t="str">
        <f>IF(AND('6'!ER57=""),"",'6'!ER57)</f>
        <v/>
      </c>
      <c r="ES53" s="482" t="str">
        <f>IF(AND('6'!ES57=""),"",'6'!ES57)</f>
        <v/>
      </c>
      <c r="ET53" s="482" t="str">
        <f>IF(AND('6'!ET57=""),"",'6'!ET57)</f>
        <v/>
      </c>
      <c r="EU53" s="482" t="str">
        <f>IF(AND('6'!EU57=""),"",'6'!EU57)</f>
        <v/>
      </c>
      <c r="EV53" s="482" t="str">
        <f>IF(AND('6'!EV57=""),"",'6'!EV57)</f>
        <v/>
      </c>
      <c r="EW53" s="482" t="str">
        <f>IF(AND('6'!EW57=""),"",'6'!EW57)</f>
        <v/>
      </c>
      <c r="EX53" s="482" t="str">
        <f>IF(AND('6'!EX57=""),"",'6'!EX57)</f>
        <v/>
      </c>
      <c r="EY53" s="482" t="str">
        <f>IF(AND('6'!EY57=""),"",'6'!EY57)</f>
        <v/>
      </c>
      <c r="EZ53" s="482" t="str">
        <f>IF(AND('6'!EZ57=""),"",'6'!EZ57)</f>
        <v/>
      </c>
      <c r="FA53" s="482" t="str">
        <f>IF(AND('6'!FA57=""),"",'6'!FA57)</f>
        <v/>
      </c>
      <c r="FB53" s="482" t="str">
        <f>IF(AND('6'!FB57=""),"",'6'!FB57)</f>
        <v/>
      </c>
      <c r="FC53" s="482" t="str">
        <f>IF(AND('6'!FC57=""),"",'6'!FC57)</f>
        <v/>
      </c>
      <c r="FD53" s="482" t="str">
        <f>IF(AND('6'!FD57=""),"",'6'!FD57)</f>
        <v/>
      </c>
      <c r="FE53" s="482" t="str">
        <f>IF(AND('6'!FE57=""),"",'6'!FE57)</f>
        <v/>
      </c>
      <c r="FF53" s="482" t="str">
        <f>IF(AND('6'!FF57=""),"",'6'!FF57)</f>
        <v xml:space="preserve"> </v>
      </c>
      <c r="FG53" s="482" t="str">
        <f>IF(AND('6'!FG57=""),"",'6'!FG57)</f>
        <v/>
      </c>
      <c r="FH53" s="482" t="str">
        <f>IF(AND('6'!FH57=""),"",'6'!FH57)</f>
        <v/>
      </c>
      <c r="FI53" s="482" t="str">
        <f>IF(AND('6'!FI57=""),"",'6'!FI57)</f>
        <v/>
      </c>
      <c r="FJ53" s="482" t="str">
        <f>IF(AND('6'!FJ57=""),"",'6'!FJ57)</f>
        <v/>
      </c>
      <c r="FK53" s="482" t="str">
        <f>IF(AND('6'!FK57=""),"",'6'!FK57)</f>
        <v/>
      </c>
      <c r="FL53" s="482" t="str">
        <f>IF(AND('6'!FL57=""),"",'6'!FL57)</f>
        <v/>
      </c>
      <c r="FM53" s="482" t="str">
        <f>IF(AND('6'!FM57=""),"",'6'!FM57)</f>
        <v xml:space="preserve"> </v>
      </c>
      <c r="FN53" s="482" t="str">
        <f>IF(AND('6'!FN57=""),"",'6'!FN57)</f>
        <v/>
      </c>
      <c r="FO53" s="482" t="str">
        <f>IF(AND('6'!FO57=""),"",'6'!FO57)</f>
        <v/>
      </c>
      <c r="FP53" s="482" t="str">
        <f>IF(AND('6'!FP57=""),"",'6'!FP57)</f>
        <v/>
      </c>
      <c r="FQ53" s="482" t="str">
        <f>IF(AND('6'!FQ57=""),"",'6'!FQ57)</f>
        <v/>
      </c>
      <c r="FR53" s="482" t="str">
        <f>IF(AND('6'!FR57=""),"",'6'!FR57)</f>
        <v/>
      </c>
      <c r="FS53" s="482" t="str">
        <f>IF(AND('6'!FS57=""),"",'6'!FS57)</f>
        <v/>
      </c>
      <c r="FT53" s="482" t="str">
        <f>IF(AND('6'!FT57=""),"",'6'!FT57)</f>
        <v xml:space="preserve"> </v>
      </c>
      <c r="FU53" s="482" t="str">
        <f>IF(AND('6'!FV57=""),"",'6'!FV57)</f>
        <v>-</v>
      </c>
      <c r="FV53" s="482" t="str">
        <f>IF(AND('6'!FW57=""),"",'6'!FW57)</f>
        <v>-</v>
      </c>
      <c r="FW53" s="482" t="str">
        <f>IF(AND('6'!FX57=""),"",'6'!FX57)</f>
        <v>-</v>
      </c>
      <c r="FX53" s="482" t="str">
        <f>IF(AND('6'!FY57=""),"",'6'!FY57)</f>
        <v>-</v>
      </c>
      <c r="FY53" s="482" t="str">
        <f>IF(AND('6'!FZ57=""),"",'6'!FZ57)</f>
        <v>-</v>
      </c>
      <c r="FZ53" s="482" t="str">
        <f>IF(AND('6'!GA57=""),"",'6'!GA57)</f>
        <v>-</v>
      </c>
      <c r="GA53" s="482" t="str">
        <f>IF(AND('6'!GB57=""),"",'6'!GB57)</f>
        <v>-</v>
      </c>
      <c r="GB53" s="482" t="str">
        <f>IF(AND('6'!GC57=""),"",'6'!GC57)</f>
        <v>-</v>
      </c>
      <c r="GC53" s="482" t="str">
        <f>IF(AND('6'!GD57=""),"",'6'!GD57)</f>
        <v>-</v>
      </c>
      <c r="GD53" s="482" t="str">
        <f>IF(AND('6'!GE57=""),"",'6'!GE57)</f>
        <v>-</v>
      </c>
      <c r="GE53" s="482" t="str">
        <f>IF(AND('6'!GF57=""),"",'6'!GF57)</f>
        <v>-</v>
      </c>
      <c r="GF53" s="482" t="str">
        <f>IF(AND('6'!GG57=""),"",'6'!GG57)</f>
        <v>-</v>
      </c>
      <c r="GG53" s="482" t="str">
        <f>IF(AND('6'!GH57=""),"",IF(AND('6'!GH57="-"),"",'6'!GH57))</f>
        <v/>
      </c>
      <c r="GH53" s="50" t="str">
        <f>IF(AND(C53=""),"",VLOOKUP(B53,Register!$A$7:$CL$311,36,FALSE))</f>
        <v/>
      </c>
      <c r="GI53" s="483" t="str">
        <f>IF(AND('6'!GL57=""),"",'6'!GL57)</f>
        <v/>
      </c>
      <c r="GJ53" s="173" t="str">
        <f>IF(AND('6'!FU57=""),"",'6'!FU57)</f>
        <v/>
      </c>
      <c r="GK53" s="173"/>
      <c r="GL53" s="173"/>
    </row>
    <row r="54" spans="1:194" ht="21">
      <c r="A54" s="480">
        <v>46</v>
      </c>
      <c r="B54" s="481" t="str">
        <f>IF(AND('6'!B58=""),"",'6'!B58)</f>
        <v/>
      </c>
      <c r="C54" s="196" t="str">
        <f>IF(AND('6'!C58=""),"",'6'!C58)</f>
        <v/>
      </c>
      <c r="D54" s="196" t="str">
        <f>IF(AND('6'!D58=""),"",'6'!D58)</f>
        <v/>
      </c>
      <c r="E54" s="195" t="str">
        <f>IF(AND('6'!E58=""),"",'6'!E58)</f>
        <v/>
      </c>
      <c r="F54" s="482" t="str">
        <f>IF(AND('6'!F58=""),"",'6'!F58)</f>
        <v/>
      </c>
      <c r="G54" s="482" t="str">
        <f>IF(AND('6'!G58=""),"",'6'!G58)</f>
        <v/>
      </c>
      <c r="H54" s="482" t="str">
        <f>IF(AND('6'!H58=""),"",'6'!H58)</f>
        <v/>
      </c>
      <c r="I54" s="482" t="str">
        <f>IF(AND('6'!I58=""),"",'6'!I58)</f>
        <v/>
      </c>
      <c r="J54" s="482" t="str">
        <f>IF(AND('6'!J58=""),"",'6'!J58)</f>
        <v/>
      </c>
      <c r="K54" s="482" t="str">
        <f>IF(AND('6'!K58=""),"",'6'!K58)</f>
        <v/>
      </c>
      <c r="L54" s="482" t="str">
        <f>IF(AND('6'!L58=""),"",'6'!L58)</f>
        <v/>
      </c>
      <c r="M54" s="482" t="str">
        <f>IF(AND('6'!M58=""),"",'6'!M58)</f>
        <v/>
      </c>
      <c r="N54" s="482" t="str">
        <f>IF(AND('6'!N58=""),"",'6'!N58)</f>
        <v/>
      </c>
      <c r="O54" s="482" t="str">
        <f>IF(AND('6'!O58=""),"",'6'!O58)</f>
        <v/>
      </c>
      <c r="P54" s="482" t="str">
        <f>IF(AND('6'!P58=""),"",'6'!P58)</f>
        <v/>
      </c>
      <c r="Q54" s="482" t="str">
        <f>IF(AND('6'!Q58=""),"",'6'!Q58)</f>
        <v/>
      </c>
      <c r="R54" s="482" t="str">
        <f>IF(AND('6'!R58=""),"",'6'!R58)</f>
        <v/>
      </c>
      <c r="S54" s="482" t="str">
        <f>IF(AND('6'!S58=""),"",'6'!S58)</f>
        <v/>
      </c>
      <c r="T54" s="482" t="str">
        <f>IF(AND('6'!T58=""),"",'6'!T58)</f>
        <v/>
      </c>
      <c r="U54" s="482" t="str">
        <f>IF(AND('6'!U58=""),"",'6'!U58)</f>
        <v/>
      </c>
      <c r="V54" s="482" t="str">
        <f>IF(AND('6'!V58=""),"",'6'!V58)</f>
        <v/>
      </c>
      <c r="W54" s="482" t="str">
        <f>IF(AND('6'!W58=""),"",'6'!W58)</f>
        <v/>
      </c>
      <c r="X54" s="482" t="str">
        <f>IF(AND('6'!X58=""),"",'6'!X58)</f>
        <v/>
      </c>
      <c r="Y54" s="482" t="str">
        <f>IF(AND('6'!Y58=""),"",'6'!Y58)</f>
        <v/>
      </c>
      <c r="Z54" s="482" t="str">
        <f>IF(AND('6'!Z58=""),"",'6'!Z58)</f>
        <v/>
      </c>
      <c r="AA54" s="482" t="str">
        <f>IF(AND('6'!AA58=""),"",'6'!AA58)</f>
        <v/>
      </c>
      <c r="AB54" s="482" t="str">
        <f>IF(AND('6'!AB58=""),"",'6'!AB58)</f>
        <v/>
      </c>
      <c r="AC54" s="482" t="str">
        <f>IF(AND('6'!AC58=""),"",'6'!AC58)</f>
        <v/>
      </c>
      <c r="AD54" s="482" t="str">
        <f>IF(AND('6'!AD58=""),"",'6'!AD58)</f>
        <v/>
      </c>
      <c r="AE54" s="482" t="str">
        <f>IF(AND('6'!AE58=""),"",'6'!AE58)</f>
        <v/>
      </c>
      <c r="AF54" s="482" t="str">
        <f>IF(AND('6'!AF58=""),"",'6'!AF58)</f>
        <v/>
      </c>
      <c r="AG54" s="482" t="str">
        <f>IF(AND('6'!AG58=""),"",'6'!AG58)</f>
        <v/>
      </c>
      <c r="AH54" s="482" t="str">
        <f>IF(AND('6'!AH58=""),"",'6'!AH58)</f>
        <v/>
      </c>
      <c r="AI54" s="482" t="str">
        <f>IF(AND('6'!AI58=""),"",'6'!AI58)</f>
        <v/>
      </c>
      <c r="AJ54" s="482" t="str">
        <f>IF(AND('6'!AJ58=""),"",'6'!AJ58)</f>
        <v/>
      </c>
      <c r="AK54" s="482" t="str">
        <f>IF(AND('6'!AK58=""),"",'6'!AK58)</f>
        <v/>
      </c>
      <c r="AL54" s="482" t="str">
        <f>IF(AND('6'!AL58=""),"",'6'!AL58)</f>
        <v/>
      </c>
      <c r="AM54" s="482" t="str">
        <f>IF(AND('6'!AM58=""),"",'6'!AM58)</f>
        <v/>
      </c>
      <c r="AN54" s="482" t="str">
        <f>IF(AND('6'!AN58=""),"",'6'!AN58)</f>
        <v/>
      </c>
      <c r="AO54" s="482" t="str">
        <f>IF(AND('6'!AO58=""),"",'6'!AO58)</f>
        <v/>
      </c>
      <c r="AP54" s="482" t="str">
        <f>IF(AND('6'!AP58=""),"",'6'!AP58)</f>
        <v/>
      </c>
      <c r="AQ54" s="482" t="str">
        <f>IF(AND('6'!AQ58=""),"",'6'!AQ58)</f>
        <v/>
      </c>
      <c r="AR54" s="482" t="str">
        <f>IF(AND('6'!AR58=""),"",'6'!AR58)</f>
        <v/>
      </c>
      <c r="AS54" s="482" t="str">
        <f>IF(AND('6'!AS58=""),"",'6'!AS58)</f>
        <v/>
      </c>
      <c r="AT54" s="482" t="str">
        <f>IF(AND('6'!AT58=""),"",'6'!AT58)</f>
        <v/>
      </c>
      <c r="AU54" s="482" t="str">
        <f>IF(AND('6'!AU58=""),"",'6'!AU58)</f>
        <v/>
      </c>
      <c r="AV54" s="482" t="str">
        <f>IF(AND('6'!AV58=""),"",'6'!AV58)</f>
        <v/>
      </c>
      <c r="AW54" s="482" t="str">
        <f>IF(AND('6'!AW58=""),"",'6'!AW58)</f>
        <v/>
      </c>
      <c r="AX54" s="482" t="str">
        <f>IF(AND('6'!AX58=""),"",'6'!AX58)</f>
        <v/>
      </c>
      <c r="AY54" s="482" t="str">
        <f>IF(AND('6'!AY58=""),"",'6'!AY58)</f>
        <v/>
      </c>
      <c r="AZ54" s="482" t="str">
        <f>IF(AND('6'!AZ58=""),"",'6'!AZ58)</f>
        <v/>
      </c>
      <c r="BA54" s="482" t="str">
        <f>IF(AND('6'!BA58=""),"",'6'!BA58)</f>
        <v/>
      </c>
      <c r="BB54" s="482" t="str">
        <f>IF(AND('6'!BB58=""),"",'6'!BB58)</f>
        <v/>
      </c>
      <c r="BC54" s="482" t="str">
        <f>IF(AND('6'!BC58=""),"",'6'!BC58)</f>
        <v/>
      </c>
      <c r="BD54" s="482" t="str">
        <f>IF(AND('6'!BD58=""),"",'6'!BD58)</f>
        <v/>
      </c>
      <c r="BE54" s="482" t="str">
        <f>IF(AND('6'!BE58=""),"",'6'!BE58)</f>
        <v/>
      </c>
      <c r="BF54" s="482" t="str">
        <f>IF(AND('6'!BF58=""),"",'6'!BF58)</f>
        <v/>
      </c>
      <c r="BG54" s="482" t="str">
        <f>IF(AND('6'!BG58=""),"",'6'!BG58)</f>
        <v/>
      </c>
      <c r="BH54" s="482" t="str">
        <f>IF(AND('6'!BH58=""),"",'6'!BH58)</f>
        <v/>
      </c>
      <c r="BI54" s="482" t="str">
        <f>IF(AND('6'!BI58=""),"",'6'!BI58)</f>
        <v/>
      </c>
      <c r="BJ54" s="482" t="str">
        <f>IF(AND('6'!BJ58=""),"",'6'!BJ58)</f>
        <v/>
      </c>
      <c r="BK54" s="482" t="str">
        <f>IF(AND('6'!BK58=""),"",'6'!BK58)</f>
        <v/>
      </c>
      <c r="BL54" s="482" t="str">
        <f>IF(AND('6'!BL58=""),"",'6'!BL58)</f>
        <v/>
      </c>
      <c r="BM54" s="482" t="str">
        <f>IF(AND('6'!BM58=""),"",'6'!BM58)</f>
        <v/>
      </c>
      <c r="BN54" s="482" t="str">
        <f>IF(AND('6'!BN58=""),"",'6'!BN58)</f>
        <v/>
      </c>
      <c r="BO54" s="482" t="str">
        <f>IF(AND('6'!BO58=""),"",'6'!BO58)</f>
        <v/>
      </c>
      <c r="BP54" s="482" t="str">
        <f>IF(AND('6'!BP58=""),"",'6'!BP58)</f>
        <v/>
      </c>
      <c r="BQ54" s="482" t="str">
        <f>IF(AND('6'!BQ58=""),"",'6'!BQ58)</f>
        <v/>
      </c>
      <c r="BR54" s="482" t="str">
        <f>IF(AND('6'!BR58=""),"",'6'!BR58)</f>
        <v/>
      </c>
      <c r="BS54" s="482" t="str">
        <f>IF(AND('6'!BS58=""),"",'6'!BS58)</f>
        <v/>
      </c>
      <c r="BT54" s="482" t="str">
        <f>IF(AND('6'!BT58=""),"",'6'!BT58)</f>
        <v/>
      </c>
      <c r="BU54" s="482" t="str">
        <f>IF(AND('6'!BU58=""),"",'6'!BU58)</f>
        <v/>
      </c>
      <c r="BV54" s="482" t="str">
        <f>IF(AND('6'!BV58=""),"",'6'!BV58)</f>
        <v/>
      </c>
      <c r="BW54" s="482" t="str">
        <f>IF(AND('6'!BW58=""),"",'6'!BW58)</f>
        <v/>
      </c>
      <c r="BX54" s="482" t="str">
        <f>IF(AND('6'!BX58=""),"",'6'!BX58)</f>
        <v/>
      </c>
      <c r="BY54" s="482" t="str">
        <f>IF(AND('6'!BY58=""),"",'6'!BY58)</f>
        <v/>
      </c>
      <c r="BZ54" s="482" t="str">
        <f>IF(AND('6'!BZ58=""),"",'6'!BZ58)</f>
        <v/>
      </c>
      <c r="CA54" s="482" t="str">
        <f>IF(AND('6'!CA58=""),"",'6'!CA58)</f>
        <v/>
      </c>
      <c r="CB54" s="482" t="str">
        <f>IF(AND('6'!CB58=""),"",'6'!CB58)</f>
        <v/>
      </c>
      <c r="CC54" s="482" t="str">
        <f>IF(AND('6'!CC58=""),"",'6'!CC58)</f>
        <v/>
      </c>
      <c r="CD54" s="482" t="str">
        <f>IF(AND('6'!CD58=""),"",'6'!CD58)</f>
        <v/>
      </c>
      <c r="CE54" s="482" t="str">
        <f>IF(AND('6'!CE58=""),"",'6'!CE58)</f>
        <v/>
      </c>
      <c r="CF54" s="482" t="str">
        <f>IF(AND('6'!CF58=""),"",'6'!CF58)</f>
        <v/>
      </c>
      <c r="CG54" s="482" t="str">
        <f>IF(AND('6'!CG58=""),"",'6'!CG58)</f>
        <v/>
      </c>
      <c r="CH54" s="482" t="str">
        <f>IF(AND('6'!CH58=""),"",'6'!CH58)</f>
        <v/>
      </c>
      <c r="CI54" s="482" t="str">
        <f>IF(AND('6'!CI58=""),"",'6'!CI58)</f>
        <v/>
      </c>
      <c r="CJ54" s="482" t="str">
        <f>IF(AND('6'!CJ58=""),"",'6'!CJ58)</f>
        <v/>
      </c>
      <c r="CK54" s="482" t="str">
        <f>IF(AND('6'!CK58=""),"",'6'!CK58)</f>
        <v/>
      </c>
      <c r="CL54" s="482" t="str">
        <f>IF(AND('6'!CL58=""),"",'6'!CL58)</f>
        <v/>
      </c>
      <c r="CM54" s="482" t="str">
        <f>IF(AND('6'!CM58=""),"",'6'!CM58)</f>
        <v/>
      </c>
      <c r="CN54" s="482" t="str">
        <f>IF(AND('6'!CN58=""),"",'6'!CN58)</f>
        <v/>
      </c>
      <c r="CO54" s="482" t="str">
        <f>IF(AND('6'!CO58=""),"",'6'!CO58)</f>
        <v/>
      </c>
      <c r="CP54" s="482" t="str">
        <f>IF(AND('6'!CP58=""),"",'6'!CP58)</f>
        <v/>
      </c>
      <c r="CQ54" s="482" t="str">
        <f>IF(AND('6'!CQ58=""),"",'6'!CQ58)</f>
        <v/>
      </c>
      <c r="CR54" s="482" t="str">
        <f>IF(AND('6'!CR58=""),"",'6'!CR58)</f>
        <v/>
      </c>
      <c r="CS54" s="482" t="str">
        <f>IF(AND('6'!CS58=""),"",'6'!CS58)</f>
        <v/>
      </c>
      <c r="CT54" s="482" t="str">
        <f>IF(AND('6'!CT58=""),"",'6'!CT58)</f>
        <v/>
      </c>
      <c r="CU54" s="482" t="str">
        <f>IF(AND('6'!CU58=""),"",'6'!CU58)</f>
        <v/>
      </c>
      <c r="CV54" s="482" t="str">
        <f>IF(AND('6'!CV58=""),"",'6'!CV58)</f>
        <v/>
      </c>
      <c r="CW54" s="482" t="str">
        <f>IF(AND('6'!CW58=""),"",'6'!CW58)</f>
        <v/>
      </c>
      <c r="CX54" s="482" t="str">
        <f>IF(AND('6'!CX58=""),"",'6'!CX58)</f>
        <v/>
      </c>
      <c r="CY54" s="482" t="str">
        <f>IF(AND('6'!CY58=""),"",'6'!CY58)</f>
        <v/>
      </c>
      <c r="CZ54" s="482" t="str">
        <f>IF(AND('6'!CZ58=""),"",'6'!CZ58)</f>
        <v/>
      </c>
      <c r="DA54" s="482" t="str">
        <f>IF(AND('6'!DA58=""),"",'6'!DA58)</f>
        <v/>
      </c>
      <c r="DB54" s="482" t="str">
        <f>IF(AND('6'!DB58=""),"",'6'!DB58)</f>
        <v/>
      </c>
      <c r="DC54" s="482" t="str">
        <f>IF(AND('6'!DC58=""),"",'6'!DC58)</f>
        <v/>
      </c>
      <c r="DD54" s="482" t="str">
        <f>IF(AND('6'!DD58=""),"",'6'!DD58)</f>
        <v/>
      </c>
      <c r="DE54" s="482" t="str">
        <f>IF(AND('6'!DE58=""),"",'6'!DE58)</f>
        <v/>
      </c>
      <c r="DF54" s="482" t="str">
        <f>IF(AND('6'!DF58=""),"",'6'!DF58)</f>
        <v/>
      </c>
      <c r="DG54" s="482" t="str">
        <f>IF(AND('6'!DG58=""),"",'6'!DG58)</f>
        <v/>
      </c>
      <c r="DH54" s="482" t="str">
        <f>IF(AND('6'!DH58=""),"",'6'!DH58)</f>
        <v/>
      </c>
      <c r="DI54" s="482" t="str">
        <f>IF(AND('6'!DI58=""),"",'6'!DI58)</f>
        <v/>
      </c>
      <c r="DJ54" s="482" t="str">
        <f>IF(AND('6'!DJ58=""),"",'6'!DJ58)</f>
        <v/>
      </c>
      <c r="DK54" s="482" t="str">
        <f>IF(AND('6'!DK58=""),"",'6'!DK58)</f>
        <v/>
      </c>
      <c r="DL54" s="482" t="str">
        <f>IF(AND('6'!DL58=""),"",'6'!DL58)</f>
        <v/>
      </c>
      <c r="DM54" s="482" t="str">
        <f>IF(AND('6'!DM58=""),"",'6'!DM58)</f>
        <v/>
      </c>
      <c r="DN54" s="482" t="str">
        <f>IF(AND('6'!DN58=""),"",'6'!DN58)</f>
        <v/>
      </c>
      <c r="DO54" s="482" t="str">
        <f>IF(AND('6'!DO58=""),"",'6'!DO58)</f>
        <v/>
      </c>
      <c r="DP54" s="482" t="str">
        <f>IF(AND('6'!DP58=""),"",'6'!DP58)</f>
        <v/>
      </c>
      <c r="DQ54" s="482" t="str">
        <f>IF(AND('6'!DQ58=""),"",'6'!DQ58)</f>
        <v/>
      </c>
      <c r="DR54" s="482" t="str">
        <f>IF(AND('6'!DR58=""),"",'6'!DR58)</f>
        <v/>
      </c>
      <c r="DS54" s="482" t="str">
        <f>IF(AND('6'!DS58=""),"",'6'!DS58)</f>
        <v/>
      </c>
      <c r="DT54" s="482" t="str">
        <f>IF(AND('6'!DT58=""),"",'6'!DT58)</f>
        <v/>
      </c>
      <c r="DU54" s="482" t="str">
        <f>IF(AND('6'!DU58=""),"",'6'!DU58)</f>
        <v/>
      </c>
      <c r="DV54" s="482" t="str">
        <f>IF(AND('6'!DV58=""),"",'6'!DV58)</f>
        <v/>
      </c>
      <c r="DW54" s="482" t="str">
        <f>IF(AND('6'!DW58=""),"",'6'!DW58)</f>
        <v/>
      </c>
      <c r="DX54" s="482" t="str">
        <f>IF(AND('6'!DX58=""),"",'6'!DX58)</f>
        <v/>
      </c>
      <c r="DY54" s="482" t="str">
        <f>IF(AND('6'!DY58=""),"",'6'!DY58)</f>
        <v/>
      </c>
      <c r="DZ54" s="482" t="str">
        <f>IF(AND('6'!DZ58=""),"",'6'!DZ58)</f>
        <v/>
      </c>
      <c r="EA54" s="482" t="str">
        <f>IF(AND('6'!EA58=""),"",'6'!EA58)</f>
        <v/>
      </c>
      <c r="EB54" s="482" t="str">
        <f>IF(AND('6'!EB58=""),"",'6'!EB58)</f>
        <v/>
      </c>
      <c r="EC54" s="482" t="str">
        <f>IF(AND('6'!EC58=""),"",'6'!EC58)</f>
        <v/>
      </c>
      <c r="ED54" s="482" t="str">
        <f>IF(AND('6'!ED58=""),"",'6'!ED58)</f>
        <v/>
      </c>
      <c r="EE54" s="482" t="str">
        <f>IF(AND('6'!EE58=""),"",'6'!EE58)</f>
        <v/>
      </c>
      <c r="EF54" s="482" t="str">
        <f>IF(AND('6'!EF58=""),"",'6'!EF58)</f>
        <v/>
      </c>
      <c r="EG54" s="482" t="str">
        <f>IF(AND('6'!EG58=""),"",'6'!EG58)</f>
        <v/>
      </c>
      <c r="EH54" s="482" t="str">
        <f>IF(AND('6'!EH58=""),"",'6'!EH58)</f>
        <v/>
      </c>
      <c r="EI54" s="482" t="str">
        <f>IF(AND('6'!EI58=""),"",'6'!EI58)</f>
        <v/>
      </c>
      <c r="EJ54" s="482" t="str">
        <f>IF(AND('6'!EJ58=""),"",'6'!EJ58)</f>
        <v/>
      </c>
      <c r="EK54" s="482" t="str">
        <f>IF(AND('6'!EK58=""),"",'6'!EK58)</f>
        <v/>
      </c>
      <c r="EL54" s="482" t="str">
        <f>IF(AND('6'!EL58=""),"",'6'!EL58)</f>
        <v/>
      </c>
      <c r="EM54" s="482" t="str">
        <f>IF(AND('6'!EM58=""),"",'6'!EM58)</f>
        <v/>
      </c>
      <c r="EN54" s="482" t="str">
        <f>IF(AND('6'!EN58=""),"",'6'!EN58)</f>
        <v/>
      </c>
      <c r="EO54" s="482" t="str">
        <f>IF(AND('6'!EO58=""),"",'6'!EO58)</f>
        <v/>
      </c>
      <c r="EP54" s="482" t="str">
        <f>IF(AND('6'!EP58=""),"",'6'!EP58)</f>
        <v/>
      </c>
      <c r="EQ54" s="482" t="str">
        <f>IF(AND('6'!EQ58=""),"",'6'!EQ58)</f>
        <v/>
      </c>
      <c r="ER54" s="482" t="str">
        <f>IF(AND('6'!ER58=""),"",'6'!ER58)</f>
        <v/>
      </c>
      <c r="ES54" s="482" t="str">
        <f>IF(AND('6'!ES58=""),"",'6'!ES58)</f>
        <v/>
      </c>
      <c r="ET54" s="482" t="str">
        <f>IF(AND('6'!ET58=""),"",'6'!ET58)</f>
        <v/>
      </c>
      <c r="EU54" s="482" t="str">
        <f>IF(AND('6'!EU58=""),"",'6'!EU58)</f>
        <v/>
      </c>
      <c r="EV54" s="482" t="str">
        <f>IF(AND('6'!EV58=""),"",'6'!EV58)</f>
        <v/>
      </c>
      <c r="EW54" s="482" t="str">
        <f>IF(AND('6'!EW58=""),"",'6'!EW58)</f>
        <v/>
      </c>
      <c r="EX54" s="482" t="str">
        <f>IF(AND('6'!EX58=""),"",'6'!EX58)</f>
        <v/>
      </c>
      <c r="EY54" s="482" t="str">
        <f>IF(AND('6'!EY58=""),"",'6'!EY58)</f>
        <v/>
      </c>
      <c r="EZ54" s="482" t="str">
        <f>IF(AND('6'!EZ58=""),"",'6'!EZ58)</f>
        <v/>
      </c>
      <c r="FA54" s="482" t="str">
        <f>IF(AND('6'!FA58=""),"",'6'!FA58)</f>
        <v/>
      </c>
      <c r="FB54" s="482" t="str">
        <f>IF(AND('6'!FB58=""),"",'6'!FB58)</f>
        <v/>
      </c>
      <c r="FC54" s="482" t="str">
        <f>IF(AND('6'!FC58=""),"",'6'!FC58)</f>
        <v/>
      </c>
      <c r="FD54" s="482" t="str">
        <f>IF(AND('6'!FD58=""),"",'6'!FD58)</f>
        <v/>
      </c>
      <c r="FE54" s="482" t="str">
        <f>IF(AND('6'!FE58=""),"",'6'!FE58)</f>
        <v/>
      </c>
      <c r="FF54" s="482" t="str">
        <f>IF(AND('6'!FF58=""),"",'6'!FF58)</f>
        <v xml:space="preserve"> </v>
      </c>
      <c r="FG54" s="482" t="str">
        <f>IF(AND('6'!FG58=""),"",'6'!FG58)</f>
        <v/>
      </c>
      <c r="FH54" s="482" t="str">
        <f>IF(AND('6'!FH58=""),"",'6'!FH58)</f>
        <v/>
      </c>
      <c r="FI54" s="482" t="str">
        <f>IF(AND('6'!FI58=""),"",'6'!FI58)</f>
        <v/>
      </c>
      <c r="FJ54" s="482" t="str">
        <f>IF(AND('6'!FJ58=""),"",'6'!FJ58)</f>
        <v/>
      </c>
      <c r="FK54" s="482" t="str">
        <f>IF(AND('6'!FK58=""),"",'6'!FK58)</f>
        <v/>
      </c>
      <c r="FL54" s="482" t="str">
        <f>IF(AND('6'!FL58=""),"",'6'!FL58)</f>
        <v/>
      </c>
      <c r="FM54" s="482" t="str">
        <f>IF(AND('6'!FM58=""),"",'6'!FM58)</f>
        <v xml:space="preserve"> </v>
      </c>
      <c r="FN54" s="482" t="str">
        <f>IF(AND('6'!FN58=""),"",'6'!FN58)</f>
        <v/>
      </c>
      <c r="FO54" s="482" t="str">
        <f>IF(AND('6'!FO58=""),"",'6'!FO58)</f>
        <v/>
      </c>
      <c r="FP54" s="482" t="str">
        <f>IF(AND('6'!FP58=""),"",'6'!FP58)</f>
        <v/>
      </c>
      <c r="FQ54" s="482" t="str">
        <f>IF(AND('6'!FQ58=""),"",'6'!FQ58)</f>
        <v/>
      </c>
      <c r="FR54" s="482" t="str">
        <f>IF(AND('6'!FR58=""),"",'6'!FR58)</f>
        <v/>
      </c>
      <c r="FS54" s="482" t="str">
        <f>IF(AND('6'!FS58=""),"",'6'!FS58)</f>
        <v/>
      </c>
      <c r="FT54" s="482" t="str">
        <f>IF(AND('6'!FT58=""),"",'6'!FT58)</f>
        <v xml:space="preserve"> </v>
      </c>
      <c r="FU54" s="482" t="str">
        <f>IF(AND('6'!FV58=""),"",'6'!FV58)</f>
        <v>-</v>
      </c>
      <c r="FV54" s="482" t="str">
        <f>IF(AND('6'!FW58=""),"",'6'!FW58)</f>
        <v>-</v>
      </c>
      <c r="FW54" s="482" t="str">
        <f>IF(AND('6'!FX58=""),"",'6'!FX58)</f>
        <v>-</v>
      </c>
      <c r="FX54" s="482" t="str">
        <f>IF(AND('6'!FY58=""),"",'6'!FY58)</f>
        <v>-</v>
      </c>
      <c r="FY54" s="482" t="str">
        <f>IF(AND('6'!FZ58=""),"",'6'!FZ58)</f>
        <v>-</v>
      </c>
      <c r="FZ54" s="482" t="str">
        <f>IF(AND('6'!GA58=""),"",'6'!GA58)</f>
        <v>-</v>
      </c>
      <c r="GA54" s="482" t="str">
        <f>IF(AND('6'!GB58=""),"",'6'!GB58)</f>
        <v>-</v>
      </c>
      <c r="GB54" s="482" t="str">
        <f>IF(AND('6'!GC58=""),"",'6'!GC58)</f>
        <v>-</v>
      </c>
      <c r="GC54" s="482" t="str">
        <f>IF(AND('6'!GD58=""),"",'6'!GD58)</f>
        <v>-</v>
      </c>
      <c r="GD54" s="482" t="str">
        <f>IF(AND('6'!GE58=""),"",'6'!GE58)</f>
        <v>-</v>
      </c>
      <c r="GE54" s="482" t="str">
        <f>IF(AND('6'!GF58=""),"",'6'!GF58)</f>
        <v>-</v>
      </c>
      <c r="GF54" s="482" t="str">
        <f>IF(AND('6'!GG58=""),"",'6'!GG58)</f>
        <v>-</v>
      </c>
      <c r="GG54" s="482" t="str">
        <f>IF(AND('6'!GH58=""),"",IF(AND('6'!GH58="-"),"",'6'!GH58))</f>
        <v/>
      </c>
      <c r="GH54" s="50" t="str">
        <f>IF(AND(C54=""),"",VLOOKUP(B54,Register!$A$7:$CL$311,36,FALSE))</f>
        <v/>
      </c>
      <c r="GI54" s="483" t="str">
        <f>IF(AND('6'!GL58=""),"",'6'!GL58)</f>
        <v/>
      </c>
      <c r="GJ54" s="173" t="str">
        <f>IF(AND('6'!FU58=""),"",'6'!FU58)</f>
        <v/>
      </c>
      <c r="GK54" s="173"/>
      <c r="GL54" s="173"/>
    </row>
    <row r="55" spans="1:194" ht="21">
      <c r="A55" s="480">
        <v>47</v>
      </c>
      <c r="B55" s="481" t="str">
        <f>IF(AND('6'!B59=""),"",'6'!B59)</f>
        <v/>
      </c>
      <c r="C55" s="196" t="str">
        <f>IF(AND('6'!C59=""),"",'6'!C59)</f>
        <v/>
      </c>
      <c r="D55" s="196" t="str">
        <f>IF(AND('6'!D59=""),"",'6'!D59)</f>
        <v/>
      </c>
      <c r="E55" s="195" t="str">
        <f>IF(AND('6'!E59=""),"",'6'!E59)</f>
        <v/>
      </c>
      <c r="F55" s="482" t="str">
        <f>IF(AND('6'!F59=""),"",'6'!F59)</f>
        <v/>
      </c>
      <c r="G55" s="482" t="str">
        <f>IF(AND('6'!G59=""),"",'6'!G59)</f>
        <v/>
      </c>
      <c r="H55" s="482" t="str">
        <f>IF(AND('6'!H59=""),"",'6'!H59)</f>
        <v/>
      </c>
      <c r="I55" s="482" t="str">
        <f>IF(AND('6'!I59=""),"",'6'!I59)</f>
        <v/>
      </c>
      <c r="J55" s="482" t="str">
        <f>IF(AND('6'!J59=""),"",'6'!J59)</f>
        <v/>
      </c>
      <c r="K55" s="482" t="str">
        <f>IF(AND('6'!K59=""),"",'6'!K59)</f>
        <v/>
      </c>
      <c r="L55" s="482" t="str">
        <f>IF(AND('6'!L59=""),"",'6'!L59)</f>
        <v/>
      </c>
      <c r="M55" s="482" t="str">
        <f>IF(AND('6'!M59=""),"",'6'!M59)</f>
        <v/>
      </c>
      <c r="N55" s="482" t="str">
        <f>IF(AND('6'!N59=""),"",'6'!N59)</f>
        <v/>
      </c>
      <c r="O55" s="482" t="str">
        <f>IF(AND('6'!O59=""),"",'6'!O59)</f>
        <v/>
      </c>
      <c r="P55" s="482" t="str">
        <f>IF(AND('6'!P59=""),"",'6'!P59)</f>
        <v/>
      </c>
      <c r="Q55" s="482" t="str">
        <f>IF(AND('6'!Q59=""),"",'6'!Q59)</f>
        <v/>
      </c>
      <c r="R55" s="482" t="str">
        <f>IF(AND('6'!R59=""),"",'6'!R59)</f>
        <v/>
      </c>
      <c r="S55" s="482" t="str">
        <f>IF(AND('6'!S59=""),"",'6'!S59)</f>
        <v/>
      </c>
      <c r="T55" s="482" t="str">
        <f>IF(AND('6'!T59=""),"",'6'!T59)</f>
        <v/>
      </c>
      <c r="U55" s="482" t="str">
        <f>IF(AND('6'!U59=""),"",'6'!U59)</f>
        <v/>
      </c>
      <c r="V55" s="482" t="str">
        <f>IF(AND('6'!V59=""),"",'6'!V59)</f>
        <v/>
      </c>
      <c r="W55" s="482" t="str">
        <f>IF(AND('6'!W59=""),"",'6'!W59)</f>
        <v/>
      </c>
      <c r="X55" s="482" t="str">
        <f>IF(AND('6'!X59=""),"",'6'!X59)</f>
        <v/>
      </c>
      <c r="Y55" s="482" t="str">
        <f>IF(AND('6'!Y59=""),"",'6'!Y59)</f>
        <v/>
      </c>
      <c r="Z55" s="482" t="str">
        <f>IF(AND('6'!Z59=""),"",'6'!Z59)</f>
        <v/>
      </c>
      <c r="AA55" s="482" t="str">
        <f>IF(AND('6'!AA59=""),"",'6'!AA59)</f>
        <v/>
      </c>
      <c r="AB55" s="482" t="str">
        <f>IF(AND('6'!AB59=""),"",'6'!AB59)</f>
        <v/>
      </c>
      <c r="AC55" s="482" t="str">
        <f>IF(AND('6'!AC59=""),"",'6'!AC59)</f>
        <v/>
      </c>
      <c r="AD55" s="482" t="str">
        <f>IF(AND('6'!AD59=""),"",'6'!AD59)</f>
        <v/>
      </c>
      <c r="AE55" s="482" t="str">
        <f>IF(AND('6'!AE59=""),"",'6'!AE59)</f>
        <v/>
      </c>
      <c r="AF55" s="482" t="str">
        <f>IF(AND('6'!AF59=""),"",'6'!AF59)</f>
        <v/>
      </c>
      <c r="AG55" s="482" t="str">
        <f>IF(AND('6'!AG59=""),"",'6'!AG59)</f>
        <v/>
      </c>
      <c r="AH55" s="482" t="str">
        <f>IF(AND('6'!AH59=""),"",'6'!AH59)</f>
        <v/>
      </c>
      <c r="AI55" s="482" t="str">
        <f>IF(AND('6'!AI59=""),"",'6'!AI59)</f>
        <v/>
      </c>
      <c r="AJ55" s="482" t="str">
        <f>IF(AND('6'!AJ59=""),"",'6'!AJ59)</f>
        <v/>
      </c>
      <c r="AK55" s="482" t="str">
        <f>IF(AND('6'!AK59=""),"",'6'!AK59)</f>
        <v/>
      </c>
      <c r="AL55" s="482" t="str">
        <f>IF(AND('6'!AL59=""),"",'6'!AL59)</f>
        <v/>
      </c>
      <c r="AM55" s="482" t="str">
        <f>IF(AND('6'!AM59=""),"",'6'!AM59)</f>
        <v/>
      </c>
      <c r="AN55" s="482" t="str">
        <f>IF(AND('6'!AN59=""),"",'6'!AN59)</f>
        <v/>
      </c>
      <c r="AO55" s="482" t="str">
        <f>IF(AND('6'!AO59=""),"",'6'!AO59)</f>
        <v/>
      </c>
      <c r="AP55" s="482" t="str">
        <f>IF(AND('6'!AP59=""),"",'6'!AP59)</f>
        <v/>
      </c>
      <c r="AQ55" s="482" t="str">
        <f>IF(AND('6'!AQ59=""),"",'6'!AQ59)</f>
        <v/>
      </c>
      <c r="AR55" s="482" t="str">
        <f>IF(AND('6'!AR59=""),"",'6'!AR59)</f>
        <v/>
      </c>
      <c r="AS55" s="482" t="str">
        <f>IF(AND('6'!AS59=""),"",'6'!AS59)</f>
        <v/>
      </c>
      <c r="AT55" s="482" t="str">
        <f>IF(AND('6'!AT59=""),"",'6'!AT59)</f>
        <v/>
      </c>
      <c r="AU55" s="482" t="str">
        <f>IF(AND('6'!AU59=""),"",'6'!AU59)</f>
        <v/>
      </c>
      <c r="AV55" s="482" t="str">
        <f>IF(AND('6'!AV59=""),"",'6'!AV59)</f>
        <v/>
      </c>
      <c r="AW55" s="482" t="str">
        <f>IF(AND('6'!AW59=""),"",'6'!AW59)</f>
        <v/>
      </c>
      <c r="AX55" s="482" t="str">
        <f>IF(AND('6'!AX59=""),"",'6'!AX59)</f>
        <v/>
      </c>
      <c r="AY55" s="482" t="str">
        <f>IF(AND('6'!AY59=""),"",'6'!AY59)</f>
        <v/>
      </c>
      <c r="AZ55" s="482" t="str">
        <f>IF(AND('6'!AZ59=""),"",'6'!AZ59)</f>
        <v/>
      </c>
      <c r="BA55" s="482" t="str">
        <f>IF(AND('6'!BA59=""),"",'6'!BA59)</f>
        <v/>
      </c>
      <c r="BB55" s="482" t="str">
        <f>IF(AND('6'!BB59=""),"",'6'!BB59)</f>
        <v/>
      </c>
      <c r="BC55" s="482" t="str">
        <f>IF(AND('6'!BC59=""),"",'6'!BC59)</f>
        <v/>
      </c>
      <c r="BD55" s="482" t="str">
        <f>IF(AND('6'!BD59=""),"",'6'!BD59)</f>
        <v/>
      </c>
      <c r="BE55" s="482" t="str">
        <f>IF(AND('6'!BE59=""),"",'6'!BE59)</f>
        <v/>
      </c>
      <c r="BF55" s="482" t="str">
        <f>IF(AND('6'!BF59=""),"",'6'!BF59)</f>
        <v/>
      </c>
      <c r="BG55" s="482" t="str">
        <f>IF(AND('6'!BG59=""),"",'6'!BG59)</f>
        <v/>
      </c>
      <c r="BH55" s="482" t="str">
        <f>IF(AND('6'!BH59=""),"",'6'!BH59)</f>
        <v/>
      </c>
      <c r="BI55" s="482" t="str">
        <f>IF(AND('6'!BI59=""),"",'6'!BI59)</f>
        <v/>
      </c>
      <c r="BJ55" s="482" t="str">
        <f>IF(AND('6'!BJ59=""),"",'6'!BJ59)</f>
        <v/>
      </c>
      <c r="BK55" s="482" t="str">
        <f>IF(AND('6'!BK59=""),"",'6'!BK59)</f>
        <v/>
      </c>
      <c r="BL55" s="482" t="str">
        <f>IF(AND('6'!BL59=""),"",'6'!BL59)</f>
        <v/>
      </c>
      <c r="BM55" s="482" t="str">
        <f>IF(AND('6'!BM59=""),"",'6'!BM59)</f>
        <v/>
      </c>
      <c r="BN55" s="482" t="str">
        <f>IF(AND('6'!BN59=""),"",'6'!BN59)</f>
        <v/>
      </c>
      <c r="BO55" s="482" t="str">
        <f>IF(AND('6'!BO59=""),"",'6'!BO59)</f>
        <v/>
      </c>
      <c r="BP55" s="482" t="str">
        <f>IF(AND('6'!BP59=""),"",'6'!BP59)</f>
        <v/>
      </c>
      <c r="BQ55" s="482" t="str">
        <f>IF(AND('6'!BQ59=""),"",'6'!BQ59)</f>
        <v/>
      </c>
      <c r="BR55" s="482" t="str">
        <f>IF(AND('6'!BR59=""),"",'6'!BR59)</f>
        <v/>
      </c>
      <c r="BS55" s="482" t="str">
        <f>IF(AND('6'!BS59=""),"",'6'!BS59)</f>
        <v/>
      </c>
      <c r="BT55" s="482" t="str">
        <f>IF(AND('6'!BT59=""),"",'6'!BT59)</f>
        <v/>
      </c>
      <c r="BU55" s="482" t="str">
        <f>IF(AND('6'!BU59=""),"",'6'!BU59)</f>
        <v/>
      </c>
      <c r="BV55" s="482" t="str">
        <f>IF(AND('6'!BV59=""),"",'6'!BV59)</f>
        <v/>
      </c>
      <c r="BW55" s="482" t="str">
        <f>IF(AND('6'!BW59=""),"",'6'!BW59)</f>
        <v/>
      </c>
      <c r="BX55" s="482" t="str">
        <f>IF(AND('6'!BX59=""),"",'6'!BX59)</f>
        <v/>
      </c>
      <c r="BY55" s="482" t="str">
        <f>IF(AND('6'!BY59=""),"",'6'!BY59)</f>
        <v/>
      </c>
      <c r="BZ55" s="482" t="str">
        <f>IF(AND('6'!BZ59=""),"",'6'!BZ59)</f>
        <v/>
      </c>
      <c r="CA55" s="482" t="str">
        <f>IF(AND('6'!CA59=""),"",'6'!CA59)</f>
        <v/>
      </c>
      <c r="CB55" s="482" t="str">
        <f>IF(AND('6'!CB59=""),"",'6'!CB59)</f>
        <v/>
      </c>
      <c r="CC55" s="482" t="str">
        <f>IF(AND('6'!CC59=""),"",'6'!CC59)</f>
        <v/>
      </c>
      <c r="CD55" s="482" t="str">
        <f>IF(AND('6'!CD59=""),"",'6'!CD59)</f>
        <v/>
      </c>
      <c r="CE55" s="482" t="str">
        <f>IF(AND('6'!CE59=""),"",'6'!CE59)</f>
        <v/>
      </c>
      <c r="CF55" s="482" t="str">
        <f>IF(AND('6'!CF59=""),"",'6'!CF59)</f>
        <v/>
      </c>
      <c r="CG55" s="482" t="str">
        <f>IF(AND('6'!CG59=""),"",'6'!CG59)</f>
        <v/>
      </c>
      <c r="CH55" s="482" t="str">
        <f>IF(AND('6'!CH59=""),"",'6'!CH59)</f>
        <v/>
      </c>
      <c r="CI55" s="482" t="str">
        <f>IF(AND('6'!CI59=""),"",'6'!CI59)</f>
        <v/>
      </c>
      <c r="CJ55" s="482" t="str">
        <f>IF(AND('6'!CJ59=""),"",'6'!CJ59)</f>
        <v/>
      </c>
      <c r="CK55" s="482" t="str">
        <f>IF(AND('6'!CK59=""),"",'6'!CK59)</f>
        <v/>
      </c>
      <c r="CL55" s="482" t="str">
        <f>IF(AND('6'!CL59=""),"",'6'!CL59)</f>
        <v/>
      </c>
      <c r="CM55" s="482" t="str">
        <f>IF(AND('6'!CM59=""),"",'6'!CM59)</f>
        <v/>
      </c>
      <c r="CN55" s="482" t="str">
        <f>IF(AND('6'!CN59=""),"",'6'!CN59)</f>
        <v/>
      </c>
      <c r="CO55" s="482" t="str">
        <f>IF(AND('6'!CO59=""),"",'6'!CO59)</f>
        <v/>
      </c>
      <c r="CP55" s="482" t="str">
        <f>IF(AND('6'!CP59=""),"",'6'!CP59)</f>
        <v/>
      </c>
      <c r="CQ55" s="482" t="str">
        <f>IF(AND('6'!CQ59=""),"",'6'!CQ59)</f>
        <v/>
      </c>
      <c r="CR55" s="482" t="str">
        <f>IF(AND('6'!CR59=""),"",'6'!CR59)</f>
        <v/>
      </c>
      <c r="CS55" s="482" t="str">
        <f>IF(AND('6'!CS59=""),"",'6'!CS59)</f>
        <v/>
      </c>
      <c r="CT55" s="482" t="str">
        <f>IF(AND('6'!CT59=""),"",'6'!CT59)</f>
        <v/>
      </c>
      <c r="CU55" s="482" t="str">
        <f>IF(AND('6'!CU59=""),"",'6'!CU59)</f>
        <v/>
      </c>
      <c r="CV55" s="482" t="str">
        <f>IF(AND('6'!CV59=""),"",'6'!CV59)</f>
        <v/>
      </c>
      <c r="CW55" s="482" t="str">
        <f>IF(AND('6'!CW59=""),"",'6'!CW59)</f>
        <v/>
      </c>
      <c r="CX55" s="482" t="str">
        <f>IF(AND('6'!CX59=""),"",'6'!CX59)</f>
        <v/>
      </c>
      <c r="CY55" s="482" t="str">
        <f>IF(AND('6'!CY59=""),"",'6'!CY59)</f>
        <v/>
      </c>
      <c r="CZ55" s="482" t="str">
        <f>IF(AND('6'!CZ59=""),"",'6'!CZ59)</f>
        <v/>
      </c>
      <c r="DA55" s="482" t="str">
        <f>IF(AND('6'!DA59=""),"",'6'!DA59)</f>
        <v/>
      </c>
      <c r="DB55" s="482" t="str">
        <f>IF(AND('6'!DB59=""),"",'6'!DB59)</f>
        <v/>
      </c>
      <c r="DC55" s="482" t="str">
        <f>IF(AND('6'!DC59=""),"",'6'!DC59)</f>
        <v/>
      </c>
      <c r="DD55" s="482" t="str">
        <f>IF(AND('6'!DD59=""),"",'6'!DD59)</f>
        <v/>
      </c>
      <c r="DE55" s="482" t="str">
        <f>IF(AND('6'!DE59=""),"",'6'!DE59)</f>
        <v/>
      </c>
      <c r="DF55" s="482" t="str">
        <f>IF(AND('6'!DF59=""),"",'6'!DF59)</f>
        <v/>
      </c>
      <c r="DG55" s="482" t="str">
        <f>IF(AND('6'!DG59=""),"",'6'!DG59)</f>
        <v/>
      </c>
      <c r="DH55" s="482" t="str">
        <f>IF(AND('6'!DH59=""),"",'6'!DH59)</f>
        <v/>
      </c>
      <c r="DI55" s="482" t="str">
        <f>IF(AND('6'!DI59=""),"",'6'!DI59)</f>
        <v/>
      </c>
      <c r="DJ55" s="482" t="str">
        <f>IF(AND('6'!DJ59=""),"",'6'!DJ59)</f>
        <v/>
      </c>
      <c r="DK55" s="482" t="str">
        <f>IF(AND('6'!DK59=""),"",'6'!DK59)</f>
        <v/>
      </c>
      <c r="DL55" s="482" t="str">
        <f>IF(AND('6'!DL59=""),"",'6'!DL59)</f>
        <v/>
      </c>
      <c r="DM55" s="482" t="str">
        <f>IF(AND('6'!DM59=""),"",'6'!DM59)</f>
        <v/>
      </c>
      <c r="DN55" s="482" t="str">
        <f>IF(AND('6'!DN59=""),"",'6'!DN59)</f>
        <v/>
      </c>
      <c r="DO55" s="482" t="str">
        <f>IF(AND('6'!DO59=""),"",'6'!DO59)</f>
        <v/>
      </c>
      <c r="DP55" s="482" t="str">
        <f>IF(AND('6'!DP59=""),"",'6'!DP59)</f>
        <v/>
      </c>
      <c r="DQ55" s="482" t="str">
        <f>IF(AND('6'!DQ59=""),"",'6'!DQ59)</f>
        <v/>
      </c>
      <c r="DR55" s="482" t="str">
        <f>IF(AND('6'!DR59=""),"",'6'!DR59)</f>
        <v/>
      </c>
      <c r="DS55" s="482" t="str">
        <f>IF(AND('6'!DS59=""),"",'6'!DS59)</f>
        <v/>
      </c>
      <c r="DT55" s="482" t="str">
        <f>IF(AND('6'!DT59=""),"",'6'!DT59)</f>
        <v/>
      </c>
      <c r="DU55" s="482" t="str">
        <f>IF(AND('6'!DU59=""),"",'6'!DU59)</f>
        <v/>
      </c>
      <c r="DV55" s="482" t="str">
        <f>IF(AND('6'!DV59=""),"",'6'!DV59)</f>
        <v/>
      </c>
      <c r="DW55" s="482" t="str">
        <f>IF(AND('6'!DW59=""),"",'6'!DW59)</f>
        <v/>
      </c>
      <c r="DX55" s="482" t="str">
        <f>IF(AND('6'!DX59=""),"",'6'!DX59)</f>
        <v/>
      </c>
      <c r="DY55" s="482" t="str">
        <f>IF(AND('6'!DY59=""),"",'6'!DY59)</f>
        <v/>
      </c>
      <c r="DZ55" s="482" t="str">
        <f>IF(AND('6'!DZ59=""),"",'6'!DZ59)</f>
        <v/>
      </c>
      <c r="EA55" s="482" t="str">
        <f>IF(AND('6'!EA59=""),"",'6'!EA59)</f>
        <v/>
      </c>
      <c r="EB55" s="482" t="str">
        <f>IF(AND('6'!EB59=""),"",'6'!EB59)</f>
        <v/>
      </c>
      <c r="EC55" s="482" t="str">
        <f>IF(AND('6'!EC59=""),"",'6'!EC59)</f>
        <v/>
      </c>
      <c r="ED55" s="482" t="str">
        <f>IF(AND('6'!ED59=""),"",'6'!ED59)</f>
        <v/>
      </c>
      <c r="EE55" s="482" t="str">
        <f>IF(AND('6'!EE59=""),"",'6'!EE59)</f>
        <v/>
      </c>
      <c r="EF55" s="482" t="str">
        <f>IF(AND('6'!EF59=""),"",'6'!EF59)</f>
        <v/>
      </c>
      <c r="EG55" s="482" t="str">
        <f>IF(AND('6'!EG59=""),"",'6'!EG59)</f>
        <v/>
      </c>
      <c r="EH55" s="482" t="str">
        <f>IF(AND('6'!EH59=""),"",'6'!EH59)</f>
        <v/>
      </c>
      <c r="EI55" s="482" t="str">
        <f>IF(AND('6'!EI59=""),"",'6'!EI59)</f>
        <v/>
      </c>
      <c r="EJ55" s="482" t="str">
        <f>IF(AND('6'!EJ59=""),"",'6'!EJ59)</f>
        <v/>
      </c>
      <c r="EK55" s="482" t="str">
        <f>IF(AND('6'!EK59=""),"",'6'!EK59)</f>
        <v/>
      </c>
      <c r="EL55" s="482" t="str">
        <f>IF(AND('6'!EL59=""),"",'6'!EL59)</f>
        <v/>
      </c>
      <c r="EM55" s="482" t="str">
        <f>IF(AND('6'!EM59=""),"",'6'!EM59)</f>
        <v/>
      </c>
      <c r="EN55" s="482" t="str">
        <f>IF(AND('6'!EN59=""),"",'6'!EN59)</f>
        <v/>
      </c>
      <c r="EO55" s="482" t="str">
        <f>IF(AND('6'!EO59=""),"",'6'!EO59)</f>
        <v/>
      </c>
      <c r="EP55" s="482" t="str">
        <f>IF(AND('6'!EP59=""),"",'6'!EP59)</f>
        <v/>
      </c>
      <c r="EQ55" s="482" t="str">
        <f>IF(AND('6'!EQ59=""),"",'6'!EQ59)</f>
        <v/>
      </c>
      <c r="ER55" s="482" t="str">
        <f>IF(AND('6'!ER59=""),"",'6'!ER59)</f>
        <v/>
      </c>
      <c r="ES55" s="482" t="str">
        <f>IF(AND('6'!ES59=""),"",'6'!ES59)</f>
        <v/>
      </c>
      <c r="ET55" s="482" t="str">
        <f>IF(AND('6'!ET59=""),"",'6'!ET59)</f>
        <v/>
      </c>
      <c r="EU55" s="482" t="str">
        <f>IF(AND('6'!EU59=""),"",'6'!EU59)</f>
        <v/>
      </c>
      <c r="EV55" s="482" t="str">
        <f>IF(AND('6'!EV59=""),"",'6'!EV59)</f>
        <v/>
      </c>
      <c r="EW55" s="482" t="str">
        <f>IF(AND('6'!EW59=""),"",'6'!EW59)</f>
        <v/>
      </c>
      <c r="EX55" s="482" t="str">
        <f>IF(AND('6'!EX59=""),"",'6'!EX59)</f>
        <v/>
      </c>
      <c r="EY55" s="482" t="str">
        <f>IF(AND('6'!EY59=""),"",'6'!EY59)</f>
        <v/>
      </c>
      <c r="EZ55" s="482" t="str">
        <f>IF(AND('6'!EZ59=""),"",'6'!EZ59)</f>
        <v/>
      </c>
      <c r="FA55" s="482" t="str">
        <f>IF(AND('6'!FA59=""),"",'6'!FA59)</f>
        <v/>
      </c>
      <c r="FB55" s="482" t="str">
        <f>IF(AND('6'!FB59=""),"",'6'!FB59)</f>
        <v/>
      </c>
      <c r="FC55" s="482" t="str">
        <f>IF(AND('6'!FC59=""),"",'6'!FC59)</f>
        <v/>
      </c>
      <c r="FD55" s="482" t="str">
        <f>IF(AND('6'!FD59=""),"",'6'!FD59)</f>
        <v/>
      </c>
      <c r="FE55" s="482" t="str">
        <f>IF(AND('6'!FE59=""),"",'6'!FE59)</f>
        <v/>
      </c>
      <c r="FF55" s="482" t="str">
        <f>IF(AND('6'!FF59=""),"",'6'!FF59)</f>
        <v xml:space="preserve"> </v>
      </c>
      <c r="FG55" s="482" t="str">
        <f>IF(AND('6'!FG59=""),"",'6'!FG59)</f>
        <v/>
      </c>
      <c r="FH55" s="482" t="str">
        <f>IF(AND('6'!FH59=""),"",'6'!FH59)</f>
        <v/>
      </c>
      <c r="FI55" s="482" t="str">
        <f>IF(AND('6'!FI59=""),"",'6'!FI59)</f>
        <v/>
      </c>
      <c r="FJ55" s="482" t="str">
        <f>IF(AND('6'!FJ59=""),"",'6'!FJ59)</f>
        <v/>
      </c>
      <c r="FK55" s="482" t="str">
        <f>IF(AND('6'!FK59=""),"",'6'!FK59)</f>
        <v/>
      </c>
      <c r="FL55" s="482" t="str">
        <f>IF(AND('6'!FL59=""),"",'6'!FL59)</f>
        <v/>
      </c>
      <c r="FM55" s="482" t="str">
        <f>IF(AND('6'!FM59=""),"",'6'!FM59)</f>
        <v xml:space="preserve"> </v>
      </c>
      <c r="FN55" s="482" t="str">
        <f>IF(AND('6'!FN59=""),"",'6'!FN59)</f>
        <v/>
      </c>
      <c r="FO55" s="482" t="str">
        <f>IF(AND('6'!FO59=""),"",'6'!FO59)</f>
        <v/>
      </c>
      <c r="FP55" s="482" t="str">
        <f>IF(AND('6'!FP59=""),"",'6'!FP59)</f>
        <v/>
      </c>
      <c r="FQ55" s="482" t="str">
        <f>IF(AND('6'!FQ59=""),"",'6'!FQ59)</f>
        <v/>
      </c>
      <c r="FR55" s="482" t="str">
        <f>IF(AND('6'!FR59=""),"",'6'!FR59)</f>
        <v/>
      </c>
      <c r="FS55" s="482" t="str">
        <f>IF(AND('6'!FS59=""),"",'6'!FS59)</f>
        <v/>
      </c>
      <c r="FT55" s="482" t="str">
        <f>IF(AND('6'!FT59=""),"",'6'!FT59)</f>
        <v xml:space="preserve"> </v>
      </c>
      <c r="FU55" s="482" t="str">
        <f>IF(AND('6'!FV59=""),"",'6'!FV59)</f>
        <v>-</v>
      </c>
      <c r="FV55" s="482" t="str">
        <f>IF(AND('6'!FW59=""),"",'6'!FW59)</f>
        <v>-</v>
      </c>
      <c r="FW55" s="482" t="str">
        <f>IF(AND('6'!FX59=""),"",'6'!FX59)</f>
        <v>-</v>
      </c>
      <c r="FX55" s="482" t="str">
        <f>IF(AND('6'!FY59=""),"",'6'!FY59)</f>
        <v>-</v>
      </c>
      <c r="FY55" s="482" t="str">
        <f>IF(AND('6'!FZ59=""),"",'6'!FZ59)</f>
        <v>-</v>
      </c>
      <c r="FZ55" s="482" t="str">
        <f>IF(AND('6'!GA59=""),"",'6'!GA59)</f>
        <v>-</v>
      </c>
      <c r="GA55" s="482" t="str">
        <f>IF(AND('6'!GB59=""),"",'6'!GB59)</f>
        <v>-</v>
      </c>
      <c r="GB55" s="482" t="str">
        <f>IF(AND('6'!GC59=""),"",'6'!GC59)</f>
        <v>-</v>
      </c>
      <c r="GC55" s="482" t="str">
        <f>IF(AND('6'!GD59=""),"",'6'!GD59)</f>
        <v>-</v>
      </c>
      <c r="GD55" s="482" t="str">
        <f>IF(AND('6'!GE59=""),"",'6'!GE59)</f>
        <v>-</v>
      </c>
      <c r="GE55" s="482" t="str">
        <f>IF(AND('6'!GF59=""),"",'6'!GF59)</f>
        <v>-</v>
      </c>
      <c r="GF55" s="482" t="str">
        <f>IF(AND('6'!GG59=""),"",'6'!GG59)</f>
        <v>-</v>
      </c>
      <c r="GG55" s="482" t="str">
        <f>IF(AND('6'!GH59=""),"",IF(AND('6'!GH59="-"),"",'6'!GH59))</f>
        <v/>
      </c>
      <c r="GH55" s="50" t="str">
        <f>IF(AND(C55=""),"",VLOOKUP(B55,Register!$A$7:$CL$311,36,FALSE))</f>
        <v/>
      </c>
      <c r="GI55" s="483" t="str">
        <f>IF(AND('6'!GL59=""),"",'6'!GL59)</f>
        <v/>
      </c>
      <c r="GJ55" s="173" t="str">
        <f>IF(AND('6'!FU59=""),"",'6'!FU59)</f>
        <v/>
      </c>
      <c r="GK55" s="173"/>
      <c r="GL55" s="173"/>
    </row>
    <row r="56" spans="1:194" ht="21">
      <c r="A56" s="480">
        <v>48</v>
      </c>
      <c r="B56" s="481" t="str">
        <f>IF(AND('6'!B60=""),"",'6'!B60)</f>
        <v/>
      </c>
      <c r="C56" s="196" t="str">
        <f>IF(AND('6'!C60=""),"",'6'!C60)</f>
        <v/>
      </c>
      <c r="D56" s="196" t="str">
        <f>IF(AND('6'!D60=""),"",'6'!D60)</f>
        <v/>
      </c>
      <c r="E56" s="195" t="str">
        <f>IF(AND('6'!E60=""),"",'6'!E60)</f>
        <v/>
      </c>
      <c r="F56" s="482" t="str">
        <f>IF(AND('6'!F60=""),"",'6'!F60)</f>
        <v/>
      </c>
      <c r="G56" s="482" t="str">
        <f>IF(AND('6'!G60=""),"",'6'!G60)</f>
        <v/>
      </c>
      <c r="H56" s="482" t="str">
        <f>IF(AND('6'!H60=""),"",'6'!H60)</f>
        <v/>
      </c>
      <c r="I56" s="482" t="str">
        <f>IF(AND('6'!I60=""),"",'6'!I60)</f>
        <v/>
      </c>
      <c r="J56" s="482" t="str">
        <f>IF(AND('6'!J60=""),"",'6'!J60)</f>
        <v/>
      </c>
      <c r="K56" s="482" t="str">
        <f>IF(AND('6'!K60=""),"",'6'!K60)</f>
        <v/>
      </c>
      <c r="L56" s="482" t="str">
        <f>IF(AND('6'!L60=""),"",'6'!L60)</f>
        <v/>
      </c>
      <c r="M56" s="482" t="str">
        <f>IF(AND('6'!M60=""),"",'6'!M60)</f>
        <v/>
      </c>
      <c r="N56" s="482" t="str">
        <f>IF(AND('6'!N60=""),"",'6'!N60)</f>
        <v/>
      </c>
      <c r="O56" s="482" t="str">
        <f>IF(AND('6'!O60=""),"",'6'!O60)</f>
        <v/>
      </c>
      <c r="P56" s="482" t="str">
        <f>IF(AND('6'!P60=""),"",'6'!P60)</f>
        <v/>
      </c>
      <c r="Q56" s="482" t="str">
        <f>IF(AND('6'!Q60=""),"",'6'!Q60)</f>
        <v/>
      </c>
      <c r="R56" s="482" t="str">
        <f>IF(AND('6'!R60=""),"",'6'!R60)</f>
        <v/>
      </c>
      <c r="S56" s="482" t="str">
        <f>IF(AND('6'!S60=""),"",'6'!S60)</f>
        <v/>
      </c>
      <c r="T56" s="482" t="str">
        <f>IF(AND('6'!T60=""),"",'6'!T60)</f>
        <v/>
      </c>
      <c r="U56" s="482" t="str">
        <f>IF(AND('6'!U60=""),"",'6'!U60)</f>
        <v/>
      </c>
      <c r="V56" s="482" t="str">
        <f>IF(AND('6'!V60=""),"",'6'!V60)</f>
        <v/>
      </c>
      <c r="W56" s="482" t="str">
        <f>IF(AND('6'!W60=""),"",'6'!W60)</f>
        <v/>
      </c>
      <c r="X56" s="482" t="str">
        <f>IF(AND('6'!X60=""),"",'6'!X60)</f>
        <v/>
      </c>
      <c r="Y56" s="482" t="str">
        <f>IF(AND('6'!Y60=""),"",'6'!Y60)</f>
        <v/>
      </c>
      <c r="Z56" s="482" t="str">
        <f>IF(AND('6'!Z60=""),"",'6'!Z60)</f>
        <v/>
      </c>
      <c r="AA56" s="482" t="str">
        <f>IF(AND('6'!AA60=""),"",'6'!AA60)</f>
        <v/>
      </c>
      <c r="AB56" s="482" t="str">
        <f>IF(AND('6'!AB60=""),"",'6'!AB60)</f>
        <v/>
      </c>
      <c r="AC56" s="482" t="str">
        <f>IF(AND('6'!AC60=""),"",'6'!AC60)</f>
        <v/>
      </c>
      <c r="AD56" s="482" t="str">
        <f>IF(AND('6'!AD60=""),"",'6'!AD60)</f>
        <v/>
      </c>
      <c r="AE56" s="482" t="str">
        <f>IF(AND('6'!AE60=""),"",'6'!AE60)</f>
        <v/>
      </c>
      <c r="AF56" s="482" t="str">
        <f>IF(AND('6'!AF60=""),"",'6'!AF60)</f>
        <v/>
      </c>
      <c r="AG56" s="482" t="str">
        <f>IF(AND('6'!AG60=""),"",'6'!AG60)</f>
        <v/>
      </c>
      <c r="AH56" s="482" t="str">
        <f>IF(AND('6'!AH60=""),"",'6'!AH60)</f>
        <v/>
      </c>
      <c r="AI56" s="482" t="str">
        <f>IF(AND('6'!AI60=""),"",'6'!AI60)</f>
        <v/>
      </c>
      <c r="AJ56" s="482" t="str">
        <f>IF(AND('6'!AJ60=""),"",'6'!AJ60)</f>
        <v/>
      </c>
      <c r="AK56" s="482" t="str">
        <f>IF(AND('6'!AK60=""),"",'6'!AK60)</f>
        <v/>
      </c>
      <c r="AL56" s="482" t="str">
        <f>IF(AND('6'!AL60=""),"",'6'!AL60)</f>
        <v/>
      </c>
      <c r="AM56" s="482" t="str">
        <f>IF(AND('6'!AM60=""),"",'6'!AM60)</f>
        <v/>
      </c>
      <c r="AN56" s="482" t="str">
        <f>IF(AND('6'!AN60=""),"",'6'!AN60)</f>
        <v/>
      </c>
      <c r="AO56" s="482" t="str">
        <f>IF(AND('6'!AO60=""),"",'6'!AO60)</f>
        <v/>
      </c>
      <c r="AP56" s="482" t="str">
        <f>IF(AND('6'!AP60=""),"",'6'!AP60)</f>
        <v/>
      </c>
      <c r="AQ56" s="482" t="str">
        <f>IF(AND('6'!AQ60=""),"",'6'!AQ60)</f>
        <v/>
      </c>
      <c r="AR56" s="482" t="str">
        <f>IF(AND('6'!AR60=""),"",'6'!AR60)</f>
        <v/>
      </c>
      <c r="AS56" s="482" t="str">
        <f>IF(AND('6'!AS60=""),"",'6'!AS60)</f>
        <v/>
      </c>
      <c r="AT56" s="482" t="str">
        <f>IF(AND('6'!AT60=""),"",'6'!AT60)</f>
        <v/>
      </c>
      <c r="AU56" s="482" t="str">
        <f>IF(AND('6'!AU60=""),"",'6'!AU60)</f>
        <v/>
      </c>
      <c r="AV56" s="482" t="str">
        <f>IF(AND('6'!AV60=""),"",'6'!AV60)</f>
        <v/>
      </c>
      <c r="AW56" s="482" t="str">
        <f>IF(AND('6'!AW60=""),"",'6'!AW60)</f>
        <v/>
      </c>
      <c r="AX56" s="482" t="str">
        <f>IF(AND('6'!AX60=""),"",'6'!AX60)</f>
        <v/>
      </c>
      <c r="AY56" s="482" t="str">
        <f>IF(AND('6'!AY60=""),"",'6'!AY60)</f>
        <v/>
      </c>
      <c r="AZ56" s="482" t="str">
        <f>IF(AND('6'!AZ60=""),"",'6'!AZ60)</f>
        <v/>
      </c>
      <c r="BA56" s="482" t="str">
        <f>IF(AND('6'!BA60=""),"",'6'!BA60)</f>
        <v/>
      </c>
      <c r="BB56" s="482" t="str">
        <f>IF(AND('6'!BB60=""),"",'6'!BB60)</f>
        <v/>
      </c>
      <c r="BC56" s="482" t="str">
        <f>IF(AND('6'!BC60=""),"",'6'!BC60)</f>
        <v/>
      </c>
      <c r="BD56" s="482" t="str">
        <f>IF(AND('6'!BD60=""),"",'6'!BD60)</f>
        <v/>
      </c>
      <c r="BE56" s="482" t="str">
        <f>IF(AND('6'!BE60=""),"",'6'!BE60)</f>
        <v/>
      </c>
      <c r="BF56" s="482" t="str">
        <f>IF(AND('6'!BF60=""),"",'6'!BF60)</f>
        <v/>
      </c>
      <c r="BG56" s="482" t="str">
        <f>IF(AND('6'!BG60=""),"",'6'!BG60)</f>
        <v/>
      </c>
      <c r="BH56" s="482" t="str">
        <f>IF(AND('6'!BH60=""),"",'6'!BH60)</f>
        <v/>
      </c>
      <c r="BI56" s="482" t="str">
        <f>IF(AND('6'!BI60=""),"",'6'!BI60)</f>
        <v/>
      </c>
      <c r="BJ56" s="482" t="str">
        <f>IF(AND('6'!BJ60=""),"",'6'!BJ60)</f>
        <v/>
      </c>
      <c r="BK56" s="482" t="str">
        <f>IF(AND('6'!BK60=""),"",'6'!BK60)</f>
        <v/>
      </c>
      <c r="BL56" s="482" t="str">
        <f>IF(AND('6'!BL60=""),"",'6'!BL60)</f>
        <v/>
      </c>
      <c r="BM56" s="482" t="str">
        <f>IF(AND('6'!BM60=""),"",'6'!BM60)</f>
        <v/>
      </c>
      <c r="BN56" s="482" t="str">
        <f>IF(AND('6'!BN60=""),"",'6'!BN60)</f>
        <v/>
      </c>
      <c r="BO56" s="482" t="str">
        <f>IF(AND('6'!BO60=""),"",'6'!BO60)</f>
        <v/>
      </c>
      <c r="BP56" s="482" t="str">
        <f>IF(AND('6'!BP60=""),"",'6'!BP60)</f>
        <v/>
      </c>
      <c r="BQ56" s="482" t="str">
        <f>IF(AND('6'!BQ60=""),"",'6'!BQ60)</f>
        <v/>
      </c>
      <c r="BR56" s="482" t="str">
        <f>IF(AND('6'!BR60=""),"",'6'!BR60)</f>
        <v/>
      </c>
      <c r="BS56" s="482" t="str">
        <f>IF(AND('6'!BS60=""),"",'6'!BS60)</f>
        <v/>
      </c>
      <c r="BT56" s="482" t="str">
        <f>IF(AND('6'!BT60=""),"",'6'!BT60)</f>
        <v/>
      </c>
      <c r="BU56" s="482" t="str">
        <f>IF(AND('6'!BU60=""),"",'6'!BU60)</f>
        <v/>
      </c>
      <c r="BV56" s="482" t="str">
        <f>IF(AND('6'!BV60=""),"",'6'!BV60)</f>
        <v/>
      </c>
      <c r="BW56" s="482" t="str">
        <f>IF(AND('6'!BW60=""),"",'6'!BW60)</f>
        <v/>
      </c>
      <c r="BX56" s="482" t="str">
        <f>IF(AND('6'!BX60=""),"",'6'!BX60)</f>
        <v/>
      </c>
      <c r="BY56" s="482" t="str">
        <f>IF(AND('6'!BY60=""),"",'6'!BY60)</f>
        <v/>
      </c>
      <c r="BZ56" s="482" t="str">
        <f>IF(AND('6'!BZ60=""),"",'6'!BZ60)</f>
        <v/>
      </c>
      <c r="CA56" s="482" t="str">
        <f>IF(AND('6'!CA60=""),"",'6'!CA60)</f>
        <v/>
      </c>
      <c r="CB56" s="482" t="str">
        <f>IF(AND('6'!CB60=""),"",'6'!CB60)</f>
        <v/>
      </c>
      <c r="CC56" s="482" t="str">
        <f>IF(AND('6'!CC60=""),"",'6'!CC60)</f>
        <v/>
      </c>
      <c r="CD56" s="482" t="str">
        <f>IF(AND('6'!CD60=""),"",'6'!CD60)</f>
        <v/>
      </c>
      <c r="CE56" s="482" t="str">
        <f>IF(AND('6'!CE60=""),"",'6'!CE60)</f>
        <v/>
      </c>
      <c r="CF56" s="482" t="str">
        <f>IF(AND('6'!CF60=""),"",'6'!CF60)</f>
        <v/>
      </c>
      <c r="CG56" s="482" t="str">
        <f>IF(AND('6'!CG60=""),"",'6'!CG60)</f>
        <v/>
      </c>
      <c r="CH56" s="482" t="str">
        <f>IF(AND('6'!CH60=""),"",'6'!CH60)</f>
        <v/>
      </c>
      <c r="CI56" s="482" t="str">
        <f>IF(AND('6'!CI60=""),"",'6'!CI60)</f>
        <v/>
      </c>
      <c r="CJ56" s="482" t="str">
        <f>IF(AND('6'!CJ60=""),"",'6'!CJ60)</f>
        <v/>
      </c>
      <c r="CK56" s="482" t="str">
        <f>IF(AND('6'!CK60=""),"",'6'!CK60)</f>
        <v/>
      </c>
      <c r="CL56" s="482" t="str">
        <f>IF(AND('6'!CL60=""),"",'6'!CL60)</f>
        <v/>
      </c>
      <c r="CM56" s="482" t="str">
        <f>IF(AND('6'!CM60=""),"",'6'!CM60)</f>
        <v/>
      </c>
      <c r="CN56" s="482" t="str">
        <f>IF(AND('6'!CN60=""),"",'6'!CN60)</f>
        <v/>
      </c>
      <c r="CO56" s="482" t="str">
        <f>IF(AND('6'!CO60=""),"",'6'!CO60)</f>
        <v/>
      </c>
      <c r="CP56" s="482" t="str">
        <f>IF(AND('6'!CP60=""),"",'6'!CP60)</f>
        <v/>
      </c>
      <c r="CQ56" s="482" t="str">
        <f>IF(AND('6'!CQ60=""),"",'6'!CQ60)</f>
        <v/>
      </c>
      <c r="CR56" s="482" t="str">
        <f>IF(AND('6'!CR60=""),"",'6'!CR60)</f>
        <v/>
      </c>
      <c r="CS56" s="482" t="str">
        <f>IF(AND('6'!CS60=""),"",'6'!CS60)</f>
        <v/>
      </c>
      <c r="CT56" s="482" t="str">
        <f>IF(AND('6'!CT60=""),"",'6'!CT60)</f>
        <v/>
      </c>
      <c r="CU56" s="482" t="str">
        <f>IF(AND('6'!CU60=""),"",'6'!CU60)</f>
        <v/>
      </c>
      <c r="CV56" s="482" t="str">
        <f>IF(AND('6'!CV60=""),"",'6'!CV60)</f>
        <v/>
      </c>
      <c r="CW56" s="482" t="str">
        <f>IF(AND('6'!CW60=""),"",'6'!CW60)</f>
        <v/>
      </c>
      <c r="CX56" s="482" t="str">
        <f>IF(AND('6'!CX60=""),"",'6'!CX60)</f>
        <v/>
      </c>
      <c r="CY56" s="482" t="str">
        <f>IF(AND('6'!CY60=""),"",'6'!CY60)</f>
        <v/>
      </c>
      <c r="CZ56" s="482" t="str">
        <f>IF(AND('6'!CZ60=""),"",'6'!CZ60)</f>
        <v/>
      </c>
      <c r="DA56" s="482" t="str">
        <f>IF(AND('6'!DA60=""),"",'6'!DA60)</f>
        <v/>
      </c>
      <c r="DB56" s="482" t="str">
        <f>IF(AND('6'!DB60=""),"",'6'!DB60)</f>
        <v/>
      </c>
      <c r="DC56" s="482" t="str">
        <f>IF(AND('6'!DC60=""),"",'6'!DC60)</f>
        <v/>
      </c>
      <c r="DD56" s="482" t="str">
        <f>IF(AND('6'!DD60=""),"",'6'!DD60)</f>
        <v/>
      </c>
      <c r="DE56" s="482" t="str">
        <f>IF(AND('6'!DE60=""),"",'6'!DE60)</f>
        <v/>
      </c>
      <c r="DF56" s="482" t="str">
        <f>IF(AND('6'!DF60=""),"",'6'!DF60)</f>
        <v/>
      </c>
      <c r="DG56" s="482" t="str">
        <f>IF(AND('6'!DG60=""),"",'6'!DG60)</f>
        <v/>
      </c>
      <c r="DH56" s="482" t="str">
        <f>IF(AND('6'!DH60=""),"",'6'!DH60)</f>
        <v/>
      </c>
      <c r="DI56" s="482" t="str">
        <f>IF(AND('6'!DI60=""),"",'6'!DI60)</f>
        <v/>
      </c>
      <c r="DJ56" s="482" t="str">
        <f>IF(AND('6'!DJ60=""),"",'6'!DJ60)</f>
        <v/>
      </c>
      <c r="DK56" s="482" t="str">
        <f>IF(AND('6'!DK60=""),"",'6'!DK60)</f>
        <v/>
      </c>
      <c r="DL56" s="482" t="str">
        <f>IF(AND('6'!DL60=""),"",'6'!DL60)</f>
        <v/>
      </c>
      <c r="DM56" s="482" t="str">
        <f>IF(AND('6'!DM60=""),"",'6'!DM60)</f>
        <v/>
      </c>
      <c r="DN56" s="482" t="str">
        <f>IF(AND('6'!DN60=""),"",'6'!DN60)</f>
        <v/>
      </c>
      <c r="DO56" s="482" t="str">
        <f>IF(AND('6'!DO60=""),"",'6'!DO60)</f>
        <v/>
      </c>
      <c r="DP56" s="482" t="str">
        <f>IF(AND('6'!DP60=""),"",'6'!DP60)</f>
        <v/>
      </c>
      <c r="DQ56" s="482" t="str">
        <f>IF(AND('6'!DQ60=""),"",'6'!DQ60)</f>
        <v/>
      </c>
      <c r="DR56" s="482" t="str">
        <f>IF(AND('6'!DR60=""),"",'6'!DR60)</f>
        <v/>
      </c>
      <c r="DS56" s="482" t="str">
        <f>IF(AND('6'!DS60=""),"",'6'!DS60)</f>
        <v/>
      </c>
      <c r="DT56" s="482" t="str">
        <f>IF(AND('6'!DT60=""),"",'6'!DT60)</f>
        <v/>
      </c>
      <c r="DU56" s="482" t="str">
        <f>IF(AND('6'!DU60=""),"",'6'!DU60)</f>
        <v/>
      </c>
      <c r="DV56" s="482" t="str">
        <f>IF(AND('6'!DV60=""),"",'6'!DV60)</f>
        <v/>
      </c>
      <c r="DW56" s="482" t="str">
        <f>IF(AND('6'!DW60=""),"",'6'!DW60)</f>
        <v/>
      </c>
      <c r="DX56" s="482" t="str">
        <f>IF(AND('6'!DX60=""),"",'6'!DX60)</f>
        <v/>
      </c>
      <c r="DY56" s="482" t="str">
        <f>IF(AND('6'!DY60=""),"",'6'!DY60)</f>
        <v/>
      </c>
      <c r="DZ56" s="482" t="str">
        <f>IF(AND('6'!DZ60=""),"",'6'!DZ60)</f>
        <v/>
      </c>
      <c r="EA56" s="482" t="str">
        <f>IF(AND('6'!EA60=""),"",'6'!EA60)</f>
        <v/>
      </c>
      <c r="EB56" s="482" t="str">
        <f>IF(AND('6'!EB60=""),"",'6'!EB60)</f>
        <v/>
      </c>
      <c r="EC56" s="482" t="str">
        <f>IF(AND('6'!EC60=""),"",'6'!EC60)</f>
        <v/>
      </c>
      <c r="ED56" s="482" t="str">
        <f>IF(AND('6'!ED60=""),"",'6'!ED60)</f>
        <v/>
      </c>
      <c r="EE56" s="482" t="str">
        <f>IF(AND('6'!EE60=""),"",'6'!EE60)</f>
        <v/>
      </c>
      <c r="EF56" s="482" t="str">
        <f>IF(AND('6'!EF60=""),"",'6'!EF60)</f>
        <v/>
      </c>
      <c r="EG56" s="482" t="str">
        <f>IF(AND('6'!EG60=""),"",'6'!EG60)</f>
        <v/>
      </c>
      <c r="EH56" s="482" t="str">
        <f>IF(AND('6'!EH60=""),"",'6'!EH60)</f>
        <v/>
      </c>
      <c r="EI56" s="482" t="str">
        <f>IF(AND('6'!EI60=""),"",'6'!EI60)</f>
        <v/>
      </c>
      <c r="EJ56" s="482" t="str">
        <f>IF(AND('6'!EJ60=""),"",'6'!EJ60)</f>
        <v/>
      </c>
      <c r="EK56" s="482" t="str">
        <f>IF(AND('6'!EK60=""),"",'6'!EK60)</f>
        <v/>
      </c>
      <c r="EL56" s="482" t="str">
        <f>IF(AND('6'!EL60=""),"",'6'!EL60)</f>
        <v/>
      </c>
      <c r="EM56" s="482" t="str">
        <f>IF(AND('6'!EM60=""),"",'6'!EM60)</f>
        <v/>
      </c>
      <c r="EN56" s="482" t="str">
        <f>IF(AND('6'!EN60=""),"",'6'!EN60)</f>
        <v/>
      </c>
      <c r="EO56" s="482" t="str">
        <f>IF(AND('6'!EO60=""),"",'6'!EO60)</f>
        <v/>
      </c>
      <c r="EP56" s="482" t="str">
        <f>IF(AND('6'!EP60=""),"",'6'!EP60)</f>
        <v/>
      </c>
      <c r="EQ56" s="482" t="str">
        <f>IF(AND('6'!EQ60=""),"",'6'!EQ60)</f>
        <v/>
      </c>
      <c r="ER56" s="482" t="str">
        <f>IF(AND('6'!ER60=""),"",'6'!ER60)</f>
        <v/>
      </c>
      <c r="ES56" s="482" t="str">
        <f>IF(AND('6'!ES60=""),"",'6'!ES60)</f>
        <v/>
      </c>
      <c r="ET56" s="482" t="str">
        <f>IF(AND('6'!ET60=""),"",'6'!ET60)</f>
        <v/>
      </c>
      <c r="EU56" s="482" t="str">
        <f>IF(AND('6'!EU60=""),"",'6'!EU60)</f>
        <v/>
      </c>
      <c r="EV56" s="482" t="str">
        <f>IF(AND('6'!EV60=""),"",'6'!EV60)</f>
        <v/>
      </c>
      <c r="EW56" s="482" t="str">
        <f>IF(AND('6'!EW60=""),"",'6'!EW60)</f>
        <v/>
      </c>
      <c r="EX56" s="482" t="str">
        <f>IF(AND('6'!EX60=""),"",'6'!EX60)</f>
        <v/>
      </c>
      <c r="EY56" s="482" t="str">
        <f>IF(AND('6'!EY60=""),"",'6'!EY60)</f>
        <v/>
      </c>
      <c r="EZ56" s="482" t="str">
        <f>IF(AND('6'!EZ60=""),"",'6'!EZ60)</f>
        <v/>
      </c>
      <c r="FA56" s="482" t="str">
        <f>IF(AND('6'!FA60=""),"",'6'!FA60)</f>
        <v/>
      </c>
      <c r="FB56" s="482" t="str">
        <f>IF(AND('6'!FB60=""),"",'6'!FB60)</f>
        <v/>
      </c>
      <c r="FC56" s="482" t="str">
        <f>IF(AND('6'!FC60=""),"",'6'!FC60)</f>
        <v/>
      </c>
      <c r="FD56" s="482" t="str">
        <f>IF(AND('6'!FD60=""),"",'6'!FD60)</f>
        <v/>
      </c>
      <c r="FE56" s="482" t="str">
        <f>IF(AND('6'!FE60=""),"",'6'!FE60)</f>
        <v/>
      </c>
      <c r="FF56" s="482" t="str">
        <f>IF(AND('6'!FF60=""),"",'6'!FF60)</f>
        <v xml:space="preserve"> </v>
      </c>
      <c r="FG56" s="482" t="str">
        <f>IF(AND('6'!FG60=""),"",'6'!FG60)</f>
        <v/>
      </c>
      <c r="FH56" s="482" t="str">
        <f>IF(AND('6'!FH60=""),"",'6'!FH60)</f>
        <v/>
      </c>
      <c r="FI56" s="482" t="str">
        <f>IF(AND('6'!FI60=""),"",'6'!FI60)</f>
        <v/>
      </c>
      <c r="FJ56" s="482" t="str">
        <f>IF(AND('6'!FJ60=""),"",'6'!FJ60)</f>
        <v/>
      </c>
      <c r="FK56" s="482" t="str">
        <f>IF(AND('6'!FK60=""),"",'6'!FK60)</f>
        <v/>
      </c>
      <c r="FL56" s="482" t="str">
        <f>IF(AND('6'!FL60=""),"",'6'!FL60)</f>
        <v/>
      </c>
      <c r="FM56" s="482" t="str">
        <f>IF(AND('6'!FM60=""),"",'6'!FM60)</f>
        <v xml:space="preserve"> </v>
      </c>
      <c r="FN56" s="482" t="str">
        <f>IF(AND('6'!FN60=""),"",'6'!FN60)</f>
        <v/>
      </c>
      <c r="FO56" s="482" t="str">
        <f>IF(AND('6'!FO60=""),"",'6'!FO60)</f>
        <v/>
      </c>
      <c r="FP56" s="482" t="str">
        <f>IF(AND('6'!FP60=""),"",'6'!FP60)</f>
        <v/>
      </c>
      <c r="FQ56" s="482" t="str">
        <f>IF(AND('6'!FQ60=""),"",'6'!FQ60)</f>
        <v/>
      </c>
      <c r="FR56" s="482" t="str">
        <f>IF(AND('6'!FR60=""),"",'6'!FR60)</f>
        <v/>
      </c>
      <c r="FS56" s="482" t="str">
        <f>IF(AND('6'!FS60=""),"",'6'!FS60)</f>
        <v/>
      </c>
      <c r="FT56" s="482" t="str">
        <f>IF(AND('6'!FT60=""),"",'6'!FT60)</f>
        <v xml:space="preserve"> </v>
      </c>
      <c r="FU56" s="482" t="str">
        <f>IF(AND('6'!FV60=""),"",'6'!FV60)</f>
        <v>-</v>
      </c>
      <c r="FV56" s="482" t="str">
        <f>IF(AND('6'!FW60=""),"",'6'!FW60)</f>
        <v>-</v>
      </c>
      <c r="FW56" s="482" t="str">
        <f>IF(AND('6'!FX60=""),"",'6'!FX60)</f>
        <v>-</v>
      </c>
      <c r="FX56" s="482" t="str">
        <f>IF(AND('6'!FY60=""),"",'6'!FY60)</f>
        <v>-</v>
      </c>
      <c r="FY56" s="482" t="str">
        <f>IF(AND('6'!FZ60=""),"",'6'!FZ60)</f>
        <v>-</v>
      </c>
      <c r="FZ56" s="482" t="str">
        <f>IF(AND('6'!GA60=""),"",'6'!GA60)</f>
        <v>-</v>
      </c>
      <c r="GA56" s="482" t="str">
        <f>IF(AND('6'!GB60=""),"",'6'!GB60)</f>
        <v>-</v>
      </c>
      <c r="GB56" s="482" t="str">
        <f>IF(AND('6'!GC60=""),"",'6'!GC60)</f>
        <v>-</v>
      </c>
      <c r="GC56" s="482" t="str">
        <f>IF(AND('6'!GD60=""),"",'6'!GD60)</f>
        <v>-</v>
      </c>
      <c r="GD56" s="482" t="str">
        <f>IF(AND('6'!GE60=""),"",'6'!GE60)</f>
        <v>-</v>
      </c>
      <c r="GE56" s="482" t="str">
        <f>IF(AND('6'!GF60=""),"",'6'!GF60)</f>
        <v>-</v>
      </c>
      <c r="GF56" s="482" t="str">
        <f>IF(AND('6'!GG60=""),"",'6'!GG60)</f>
        <v>-</v>
      </c>
      <c r="GG56" s="482" t="str">
        <f>IF(AND('6'!GH60=""),"",IF(AND('6'!GH60="-"),"",'6'!GH60))</f>
        <v/>
      </c>
      <c r="GH56" s="50" t="str">
        <f>IF(AND(C56=""),"",VLOOKUP(B56,Register!$A$7:$CL$311,36,FALSE))</f>
        <v/>
      </c>
      <c r="GI56" s="483" t="str">
        <f>IF(AND('6'!GL60=""),"",'6'!GL60)</f>
        <v/>
      </c>
      <c r="GJ56" s="173" t="str">
        <f>IF(AND('6'!FU60=""),"",'6'!FU60)</f>
        <v/>
      </c>
      <c r="GK56" s="173"/>
      <c r="GL56" s="173"/>
    </row>
    <row r="57" spans="1:194" ht="21">
      <c r="A57" s="480">
        <v>49</v>
      </c>
      <c r="B57" s="481" t="str">
        <f>IF(AND('6'!B61=""),"",'6'!B61)</f>
        <v/>
      </c>
      <c r="C57" s="196" t="str">
        <f>IF(AND('6'!C61=""),"",'6'!C61)</f>
        <v/>
      </c>
      <c r="D57" s="196" t="str">
        <f>IF(AND('6'!D61=""),"",'6'!D61)</f>
        <v/>
      </c>
      <c r="E57" s="195" t="str">
        <f>IF(AND('6'!E61=""),"",'6'!E61)</f>
        <v/>
      </c>
      <c r="F57" s="482" t="str">
        <f>IF(AND('6'!F61=""),"",'6'!F61)</f>
        <v/>
      </c>
      <c r="G57" s="482" t="str">
        <f>IF(AND('6'!G61=""),"",'6'!G61)</f>
        <v/>
      </c>
      <c r="H57" s="482" t="str">
        <f>IF(AND('6'!H61=""),"",'6'!H61)</f>
        <v/>
      </c>
      <c r="I57" s="482" t="str">
        <f>IF(AND('6'!I61=""),"",'6'!I61)</f>
        <v/>
      </c>
      <c r="J57" s="482" t="str">
        <f>IF(AND('6'!J61=""),"",'6'!J61)</f>
        <v/>
      </c>
      <c r="K57" s="482" t="str">
        <f>IF(AND('6'!K61=""),"",'6'!K61)</f>
        <v/>
      </c>
      <c r="L57" s="482" t="str">
        <f>IF(AND('6'!L61=""),"",'6'!L61)</f>
        <v/>
      </c>
      <c r="M57" s="482" t="str">
        <f>IF(AND('6'!M61=""),"",'6'!M61)</f>
        <v/>
      </c>
      <c r="N57" s="482" t="str">
        <f>IF(AND('6'!N61=""),"",'6'!N61)</f>
        <v/>
      </c>
      <c r="O57" s="482" t="str">
        <f>IF(AND('6'!O61=""),"",'6'!O61)</f>
        <v/>
      </c>
      <c r="P57" s="482" t="str">
        <f>IF(AND('6'!P61=""),"",'6'!P61)</f>
        <v/>
      </c>
      <c r="Q57" s="482" t="str">
        <f>IF(AND('6'!Q61=""),"",'6'!Q61)</f>
        <v/>
      </c>
      <c r="R57" s="482" t="str">
        <f>IF(AND('6'!R61=""),"",'6'!R61)</f>
        <v/>
      </c>
      <c r="S57" s="482" t="str">
        <f>IF(AND('6'!S61=""),"",'6'!S61)</f>
        <v/>
      </c>
      <c r="T57" s="482" t="str">
        <f>IF(AND('6'!T61=""),"",'6'!T61)</f>
        <v/>
      </c>
      <c r="U57" s="482" t="str">
        <f>IF(AND('6'!U61=""),"",'6'!U61)</f>
        <v/>
      </c>
      <c r="V57" s="482" t="str">
        <f>IF(AND('6'!V61=""),"",'6'!V61)</f>
        <v/>
      </c>
      <c r="W57" s="482" t="str">
        <f>IF(AND('6'!W61=""),"",'6'!W61)</f>
        <v/>
      </c>
      <c r="X57" s="482" t="str">
        <f>IF(AND('6'!X61=""),"",'6'!X61)</f>
        <v/>
      </c>
      <c r="Y57" s="482" t="str">
        <f>IF(AND('6'!Y61=""),"",'6'!Y61)</f>
        <v/>
      </c>
      <c r="Z57" s="482" t="str">
        <f>IF(AND('6'!Z61=""),"",'6'!Z61)</f>
        <v/>
      </c>
      <c r="AA57" s="482" t="str">
        <f>IF(AND('6'!AA61=""),"",'6'!AA61)</f>
        <v/>
      </c>
      <c r="AB57" s="482" t="str">
        <f>IF(AND('6'!AB61=""),"",'6'!AB61)</f>
        <v/>
      </c>
      <c r="AC57" s="482" t="str">
        <f>IF(AND('6'!AC61=""),"",'6'!AC61)</f>
        <v/>
      </c>
      <c r="AD57" s="482" t="str">
        <f>IF(AND('6'!AD61=""),"",'6'!AD61)</f>
        <v/>
      </c>
      <c r="AE57" s="482" t="str">
        <f>IF(AND('6'!AE61=""),"",'6'!AE61)</f>
        <v/>
      </c>
      <c r="AF57" s="482" t="str">
        <f>IF(AND('6'!AF61=""),"",'6'!AF61)</f>
        <v/>
      </c>
      <c r="AG57" s="482" t="str">
        <f>IF(AND('6'!AG61=""),"",'6'!AG61)</f>
        <v/>
      </c>
      <c r="AH57" s="482" t="str">
        <f>IF(AND('6'!AH61=""),"",'6'!AH61)</f>
        <v/>
      </c>
      <c r="AI57" s="482" t="str">
        <f>IF(AND('6'!AI61=""),"",'6'!AI61)</f>
        <v/>
      </c>
      <c r="AJ57" s="482" t="str">
        <f>IF(AND('6'!AJ61=""),"",'6'!AJ61)</f>
        <v/>
      </c>
      <c r="AK57" s="482" t="str">
        <f>IF(AND('6'!AK61=""),"",'6'!AK61)</f>
        <v/>
      </c>
      <c r="AL57" s="482" t="str">
        <f>IF(AND('6'!AL61=""),"",'6'!AL61)</f>
        <v/>
      </c>
      <c r="AM57" s="482" t="str">
        <f>IF(AND('6'!AM61=""),"",'6'!AM61)</f>
        <v/>
      </c>
      <c r="AN57" s="482" t="str">
        <f>IF(AND('6'!AN61=""),"",'6'!AN61)</f>
        <v/>
      </c>
      <c r="AO57" s="482" t="str">
        <f>IF(AND('6'!AO61=""),"",'6'!AO61)</f>
        <v/>
      </c>
      <c r="AP57" s="482" t="str">
        <f>IF(AND('6'!AP61=""),"",'6'!AP61)</f>
        <v/>
      </c>
      <c r="AQ57" s="482" t="str">
        <f>IF(AND('6'!AQ61=""),"",'6'!AQ61)</f>
        <v/>
      </c>
      <c r="AR57" s="482" t="str">
        <f>IF(AND('6'!AR61=""),"",'6'!AR61)</f>
        <v/>
      </c>
      <c r="AS57" s="482" t="str">
        <f>IF(AND('6'!AS61=""),"",'6'!AS61)</f>
        <v/>
      </c>
      <c r="AT57" s="482" t="str">
        <f>IF(AND('6'!AT61=""),"",'6'!AT61)</f>
        <v/>
      </c>
      <c r="AU57" s="482" t="str">
        <f>IF(AND('6'!AU61=""),"",'6'!AU61)</f>
        <v/>
      </c>
      <c r="AV57" s="482" t="str">
        <f>IF(AND('6'!AV61=""),"",'6'!AV61)</f>
        <v/>
      </c>
      <c r="AW57" s="482" t="str">
        <f>IF(AND('6'!AW61=""),"",'6'!AW61)</f>
        <v/>
      </c>
      <c r="AX57" s="482" t="str">
        <f>IF(AND('6'!AX61=""),"",'6'!AX61)</f>
        <v/>
      </c>
      <c r="AY57" s="482" t="str">
        <f>IF(AND('6'!AY61=""),"",'6'!AY61)</f>
        <v/>
      </c>
      <c r="AZ57" s="482" t="str">
        <f>IF(AND('6'!AZ61=""),"",'6'!AZ61)</f>
        <v/>
      </c>
      <c r="BA57" s="482" t="str">
        <f>IF(AND('6'!BA61=""),"",'6'!BA61)</f>
        <v/>
      </c>
      <c r="BB57" s="482" t="str">
        <f>IF(AND('6'!BB61=""),"",'6'!BB61)</f>
        <v/>
      </c>
      <c r="BC57" s="482" t="str">
        <f>IF(AND('6'!BC61=""),"",'6'!BC61)</f>
        <v/>
      </c>
      <c r="BD57" s="482" t="str">
        <f>IF(AND('6'!BD61=""),"",'6'!BD61)</f>
        <v/>
      </c>
      <c r="BE57" s="482" t="str">
        <f>IF(AND('6'!BE61=""),"",'6'!BE61)</f>
        <v/>
      </c>
      <c r="BF57" s="482" t="str">
        <f>IF(AND('6'!BF61=""),"",'6'!BF61)</f>
        <v/>
      </c>
      <c r="BG57" s="482" t="str">
        <f>IF(AND('6'!BG61=""),"",'6'!BG61)</f>
        <v/>
      </c>
      <c r="BH57" s="482" t="str">
        <f>IF(AND('6'!BH61=""),"",'6'!BH61)</f>
        <v/>
      </c>
      <c r="BI57" s="482" t="str">
        <f>IF(AND('6'!BI61=""),"",'6'!BI61)</f>
        <v/>
      </c>
      <c r="BJ57" s="482" t="str">
        <f>IF(AND('6'!BJ61=""),"",'6'!BJ61)</f>
        <v/>
      </c>
      <c r="BK57" s="482" t="str">
        <f>IF(AND('6'!BK61=""),"",'6'!BK61)</f>
        <v/>
      </c>
      <c r="BL57" s="482" t="str">
        <f>IF(AND('6'!BL61=""),"",'6'!BL61)</f>
        <v/>
      </c>
      <c r="BM57" s="482" t="str">
        <f>IF(AND('6'!BM61=""),"",'6'!BM61)</f>
        <v/>
      </c>
      <c r="BN57" s="482" t="str">
        <f>IF(AND('6'!BN61=""),"",'6'!BN61)</f>
        <v/>
      </c>
      <c r="BO57" s="482" t="str">
        <f>IF(AND('6'!BO61=""),"",'6'!BO61)</f>
        <v/>
      </c>
      <c r="BP57" s="482" t="str">
        <f>IF(AND('6'!BP61=""),"",'6'!BP61)</f>
        <v/>
      </c>
      <c r="BQ57" s="482" t="str">
        <f>IF(AND('6'!BQ61=""),"",'6'!BQ61)</f>
        <v/>
      </c>
      <c r="BR57" s="482" t="str">
        <f>IF(AND('6'!BR61=""),"",'6'!BR61)</f>
        <v/>
      </c>
      <c r="BS57" s="482" t="str">
        <f>IF(AND('6'!BS61=""),"",'6'!BS61)</f>
        <v/>
      </c>
      <c r="BT57" s="482" t="str">
        <f>IF(AND('6'!BT61=""),"",'6'!BT61)</f>
        <v/>
      </c>
      <c r="BU57" s="482" t="str">
        <f>IF(AND('6'!BU61=""),"",'6'!BU61)</f>
        <v/>
      </c>
      <c r="BV57" s="482" t="str">
        <f>IF(AND('6'!BV61=""),"",'6'!BV61)</f>
        <v/>
      </c>
      <c r="BW57" s="482" t="str">
        <f>IF(AND('6'!BW61=""),"",'6'!BW61)</f>
        <v/>
      </c>
      <c r="BX57" s="482" t="str">
        <f>IF(AND('6'!BX61=""),"",'6'!BX61)</f>
        <v/>
      </c>
      <c r="BY57" s="482" t="str">
        <f>IF(AND('6'!BY61=""),"",'6'!BY61)</f>
        <v/>
      </c>
      <c r="BZ57" s="482" t="str">
        <f>IF(AND('6'!BZ61=""),"",'6'!BZ61)</f>
        <v/>
      </c>
      <c r="CA57" s="482" t="str">
        <f>IF(AND('6'!CA61=""),"",'6'!CA61)</f>
        <v/>
      </c>
      <c r="CB57" s="482" t="str">
        <f>IF(AND('6'!CB61=""),"",'6'!CB61)</f>
        <v/>
      </c>
      <c r="CC57" s="482" t="str">
        <f>IF(AND('6'!CC61=""),"",'6'!CC61)</f>
        <v/>
      </c>
      <c r="CD57" s="482" t="str">
        <f>IF(AND('6'!CD61=""),"",'6'!CD61)</f>
        <v/>
      </c>
      <c r="CE57" s="482" t="str">
        <f>IF(AND('6'!CE61=""),"",'6'!CE61)</f>
        <v/>
      </c>
      <c r="CF57" s="482" t="str">
        <f>IF(AND('6'!CF61=""),"",'6'!CF61)</f>
        <v/>
      </c>
      <c r="CG57" s="482" t="str">
        <f>IF(AND('6'!CG61=""),"",'6'!CG61)</f>
        <v/>
      </c>
      <c r="CH57" s="482" t="str">
        <f>IF(AND('6'!CH61=""),"",'6'!CH61)</f>
        <v/>
      </c>
      <c r="CI57" s="482" t="str">
        <f>IF(AND('6'!CI61=""),"",'6'!CI61)</f>
        <v/>
      </c>
      <c r="CJ57" s="482" t="str">
        <f>IF(AND('6'!CJ61=""),"",'6'!CJ61)</f>
        <v/>
      </c>
      <c r="CK57" s="482" t="str">
        <f>IF(AND('6'!CK61=""),"",'6'!CK61)</f>
        <v/>
      </c>
      <c r="CL57" s="482" t="str">
        <f>IF(AND('6'!CL61=""),"",'6'!CL61)</f>
        <v/>
      </c>
      <c r="CM57" s="482" t="str">
        <f>IF(AND('6'!CM61=""),"",'6'!CM61)</f>
        <v/>
      </c>
      <c r="CN57" s="482" t="str">
        <f>IF(AND('6'!CN61=""),"",'6'!CN61)</f>
        <v/>
      </c>
      <c r="CO57" s="482" t="str">
        <f>IF(AND('6'!CO61=""),"",'6'!CO61)</f>
        <v/>
      </c>
      <c r="CP57" s="482" t="str">
        <f>IF(AND('6'!CP61=""),"",'6'!CP61)</f>
        <v/>
      </c>
      <c r="CQ57" s="482" t="str">
        <f>IF(AND('6'!CQ61=""),"",'6'!CQ61)</f>
        <v/>
      </c>
      <c r="CR57" s="482" t="str">
        <f>IF(AND('6'!CR61=""),"",'6'!CR61)</f>
        <v/>
      </c>
      <c r="CS57" s="482" t="str">
        <f>IF(AND('6'!CS61=""),"",'6'!CS61)</f>
        <v/>
      </c>
      <c r="CT57" s="482" t="str">
        <f>IF(AND('6'!CT61=""),"",'6'!CT61)</f>
        <v/>
      </c>
      <c r="CU57" s="482" t="str">
        <f>IF(AND('6'!CU61=""),"",'6'!CU61)</f>
        <v/>
      </c>
      <c r="CV57" s="482" t="str">
        <f>IF(AND('6'!CV61=""),"",'6'!CV61)</f>
        <v/>
      </c>
      <c r="CW57" s="482" t="str">
        <f>IF(AND('6'!CW61=""),"",'6'!CW61)</f>
        <v/>
      </c>
      <c r="CX57" s="482" t="str">
        <f>IF(AND('6'!CX61=""),"",'6'!CX61)</f>
        <v/>
      </c>
      <c r="CY57" s="482" t="str">
        <f>IF(AND('6'!CY61=""),"",'6'!CY61)</f>
        <v/>
      </c>
      <c r="CZ57" s="482" t="str">
        <f>IF(AND('6'!CZ61=""),"",'6'!CZ61)</f>
        <v/>
      </c>
      <c r="DA57" s="482" t="str">
        <f>IF(AND('6'!DA61=""),"",'6'!DA61)</f>
        <v/>
      </c>
      <c r="DB57" s="482" t="str">
        <f>IF(AND('6'!DB61=""),"",'6'!DB61)</f>
        <v/>
      </c>
      <c r="DC57" s="482" t="str">
        <f>IF(AND('6'!DC61=""),"",'6'!DC61)</f>
        <v/>
      </c>
      <c r="DD57" s="482" t="str">
        <f>IF(AND('6'!DD61=""),"",'6'!DD61)</f>
        <v/>
      </c>
      <c r="DE57" s="482" t="str">
        <f>IF(AND('6'!DE61=""),"",'6'!DE61)</f>
        <v/>
      </c>
      <c r="DF57" s="482" t="str">
        <f>IF(AND('6'!DF61=""),"",'6'!DF61)</f>
        <v/>
      </c>
      <c r="DG57" s="482" t="str">
        <f>IF(AND('6'!DG61=""),"",'6'!DG61)</f>
        <v/>
      </c>
      <c r="DH57" s="482" t="str">
        <f>IF(AND('6'!DH61=""),"",'6'!DH61)</f>
        <v/>
      </c>
      <c r="DI57" s="482" t="str">
        <f>IF(AND('6'!DI61=""),"",'6'!DI61)</f>
        <v/>
      </c>
      <c r="DJ57" s="482" t="str">
        <f>IF(AND('6'!DJ61=""),"",'6'!DJ61)</f>
        <v/>
      </c>
      <c r="DK57" s="482" t="str">
        <f>IF(AND('6'!DK61=""),"",'6'!DK61)</f>
        <v/>
      </c>
      <c r="DL57" s="482" t="str">
        <f>IF(AND('6'!DL61=""),"",'6'!DL61)</f>
        <v/>
      </c>
      <c r="DM57" s="482" t="str">
        <f>IF(AND('6'!DM61=""),"",'6'!DM61)</f>
        <v/>
      </c>
      <c r="DN57" s="482" t="str">
        <f>IF(AND('6'!DN61=""),"",'6'!DN61)</f>
        <v/>
      </c>
      <c r="DO57" s="482" t="str">
        <f>IF(AND('6'!DO61=""),"",'6'!DO61)</f>
        <v/>
      </c>
      <c r="DP57" s="482" t="str">
        <f>IF(AND('6'!DP61=""),"",'6'!DP61)</f>
        <v/>
      </c>
      <c r="DQ57" s="482" t="str">
        <f>IF(AND('6'!DQ61=""),"",'6'!DQ61)</f>
        <v/>
      </c>
      <c r="DR57" s="482" t="str">
        <f>IF(AND('6'!DR61=""),"",'6'!DR61)</f>
        <v/>
      </c>
      <c r="DS57" s="482" t="str">
        <f>IF(AND('6'!DS61=""),"",'6'!DS61)</f>
        <v/>
      </c>
      <c r="DT57" s="482" t="str">
        <f>IF(AND('6'!DT61=""),"",'6'!DT61)</f>
        <v/>
      </c>
      <c r="DU57" s="482" t="str">
        <f>IF(AND('6'!DU61=""),"",'6'!DU61)</f>
        <v/>
      </c>
      <c r="DV57" s="482" t="str">
        <f>IF(AND('6'!DV61=""),"",'6'!DV61)</f>
        <v/>
      </c>
      <c r="DW57" s="482" t="str">
        <f>IF(AND('6'!DW61=""),"",'6'!DW61)</f>
        <v/>
      </c>
      <c r="DX57" s="482" t="str">
        <f>IF(AND('6'!DX61=""),"",'6'!DX61)</f>
        <v/>
      </c>
      <c r="DY57" s="482" t="str">
        <f>IF(AND('6'!DY61=""),"",'6'!DY61)</f>
        <v/>
      </c>
      <c r="DZ57" s="482" t="str">
        <f>IF(AND('6'!DZ61=""),"",'6'!DZ61)</f>
        <v/>
      </c>
      <c r="EA57" s="482" t="str">
        <f>IF(AND('6'!EA61=""),"",'6'!EA61)</f>
        <v/>
      </c>
      <c r="EB57" s="482" t="str">
        <f>IF(AND('6'!EB61=""),"",'6'!EB61)</f>
        <v/>
      </c>
      <c r="EC57" s="482" t="str">
        <f>IF(AND('6'!EC61=""),"",'6'!EC61)</f>
        <v/>
      </c>
      <c r="ED57" s="482" t="str">
        <f>IF(AND('6'!ED61=""),"",'6'!ED61)</f>
        <v/>
      </c>
      <c r="EE57" s="482" t="str">
        <f>IF(AND('6'!EE61=""),"",'6'!EE61)</f>
        <v/>
      </c>
      <c r="EF57" s="482" t="str">
        <f>IF(AND('6'!EF61=""),"",'6'!EF61)</f>
        <v/>
      </c>
      <c r="EG57" s="482" t="str">
        <f>IF(AND('6'!EG61=""),"",'6'!EG61)</f>
        <v/>
      </c>
      <c r="EH57" s="482" t="str">
        <f>IF(AND('6'!EH61=""),"",'6'!EH61)</f>
        <v/>
      </c>
      <c r="EI57" s="482" t="str">
        <f>IF(AND('6'!EI61=""),"",'6'!EI61)</f>
        <v/>
      </c>
      <c r="EJ57" s="482" t="str">
        <f>IF(AND('6'!EJ61=""),"",'6'!EJ61)</f>
        <v/>
      </c>
      <c r="EK57" s="482" t="str">
        <f>IF(AND('6'!EK61=""),"",'6'!EK61)</f>
        <v/>
      </c>
      <c r="EL57" s="482" t="str">
        <f>IF(AND('6'!EL61=""),"",'6'!EL61)</f>
        <v/>
      </c>
      <c r="EM57" s="482" t="str">
        <f>IF(AND('6'!EM61=""),"",'6'!EM61)</f>
        <v/>
      </c>
      <c r="EN57" s="482" t="str">
        <f>IF(AND('6'!EN61=""),"",'6'!EN61)</f>
        <v/>
      </c>
      <c r="EO57" s="482" t="str">
        <f>IF(AND('6'!EO61=""),"",'6'!EO61)</f>
        <v/>
      </c>
      <c r="EP57" s="482" t="str">
        <f>IF(AND('6'!EP61=""),"",'6'!EP61)</f>
        <v/>
      </c>
      <c r="EQ57" s="482" t="str">
        <f>IF(AND('6'!EQ61=""),"",'6'!EQ61)</f>
        <v/>
      </c>
      <c r="ER57" s="482" t="str">
        <f>IF(AND('6'!ER61=""),"",'6'!ER61)</f>
        <v/>
      </c>
      <c r="ES57" s="482" t="str">
        <f>IF(AND('6'!ES61=""),"",'6'!ES61)</f>
        <v/>
      </c>
      <c r="ET57" s="482" t="str">
        <f>IF(AND('6'!ET61=""),"",'6'!ET61)</f>
        <v/>
      </c>
      <c r="EU57" s="482" t="str">
        <f>IF(AND('6'!EU61=""),"",'6'!EU61)</f>
        <v/>
      </c>
      <c r="EV57" s="482" t="str">
        <f>IF(AND('6'!EV61=""),"",'6'!EV61)</f>
        <v/>
      </c>
      <c r="EW57" s="482" t="str">
        <f>IF(AND('6'!EW61=""),"",'6'!EW61)</f>
        <v/>
      </c>
      <c r="EX57" s="482" t="str">
        <f>IF(AND('6'!EX61=""),"",'6'!EX61)</f>
        <v/>
      </c>
      <c r="EY57" s="482" t="str">
        <f>IF(AND('6'!EY61=""),"",'6'!EY61)</f>
        <v/>
      </c>
      <c r="EZ57" s="482" t="str">
        <f>IF(AND('6'!EZ61=""),"",'6'!EZ61)</f>
        <v/>
      </c>
      <c r="FA57" s="482" t="str">
        <f>IF(AND('6'!FA61=""),"",'6'!FA61)</f>
        <v/>
      </c>
      <c r="FB57" s="482" t="str">
        <f>IF(AND('6'!FB61=""),"",'6'!FB61)</f>
        <v/>
      </c>
      <c r="FC57" s="482" t="str">
        <f>IF(AND('6'!FC61=""),"",'6'!FC61)</f>
        <v/>
      </c>
      <c r="FD57" s="482" t="str">
        <f>IF(AND('6'!FD61=""),"",'6'!FD61)</f>
        <v/>
      </c>
      <c r="FE57" s="482" t="str">
        <f>IF(AND('6'!FE61=""),"",'6'!FE61)</f>
        <v/>
      </c>
      <c r="FF57" s="482" t="str">
        <f>IF(AND('6'!FF61=""),"",'6'!FF61)</f>
        <v xml:space="preserve"> </v>
      </c>
      <c r="FG57" s="482" t="str">
        <f>IF(AND('6'!FG61=""),"",'6'!FG61)</f>
        <v/>
      </c>
      <c r="FH57" s="482" t="str">
        <f>IF(AND('6'!FH61=""),"",'6'!FH61)</f>
        <v/>
      </c>
      <c r="FI57" s="482" t="str">
        <f>IF(AND('6'!FI61=""),"",'6'!FI61)</f>
        <v/>
      </c>
      <c r="FJ57" s="482" t="str">
        <f>IF(AND('6'!FJ61=""),"",'6'!FJ61)</f>
        <v/>
      </c>
      <c r="FK57" s="482" t="str">
        <f>IF(AND('6'!FK61=""),"",'6'!FK61)</f>
        <v/>
      </c>
      <c r="FL57" s="482" t="str">
        <f>IF(AND('6'!FL61=""),"",'6'!FL61)</f>
        <v/>
      </c>
      <c r="FM57" s="482" t="str">
        <f>IF(AND('6'!FM61=""),"",'6'!FM61)</f>
        <v xml:space="preserve"> </v>
      </c>
      <c r="FN57" s="482" t="str">
        <f>IF(AND('6'!FN61=""),"",'6'!FN61)</f>
        <v/>
      </c>
      <c r="FO57" s="482" t="str">
        <f>IF(AND('6'!FO61=""),"",'6'!FO61)</f>
        <v/>
      </c>
      <c r="FP57" s="482" t="str">
        <f>IF(AND('6'!FP61=""),"",'6'!FP61)</f>
        <v/>
      </c>
      <c r="FQ57" s="482" t="str">
        <f>IF(AND('6'!FQ61=""),"",'6'!FQ61)</f>
        <v/>
      </c>
      <c r="FR57" s="482" t="str">
        <f>IF(AND('6'!FR61=""),"",'6'!FR61)</f>
        <v/>
      </c>
      <c r="FS57" s="482" t="str">
        <f>IF(AND('6'!FS61=""),"",'6'!FS61)</f>
        <v/>
      </c>
      <c r="FT57" s="482" t="str">
        <f>IF(AND('6'!FT61=""),"",'6'!FT61)</f>
        <v xml:space="preserve"> </v>
      </c>
      <c r="FU57" s="482" t="str">
        <f>IF(AND('6'!FV61=""),"",'6'!FV61)</f>
        <v>-</v>
      </c>
      <c r="FV57" s="482" t="str">
        <f>IF(AND('6'!FW61=""),"",'6'!FW61)</f>
        <v>-</v>
      </c>
      <c r="FW57" s="482" t="str">
        <f>IF(AND('6'!FX61=""),"",'6'!FX61)</f>
        <v>-</v>
      </c>
      <c r="FX57" s="482" t="str">
        <f>IF(AND('6'!FY61=""),"",'6'!FY61)</f>
        <v>-</v>
      </c>
      <c r="FY57" s="482" t="str">
        <f>IF(AND('6'!FZ61=""),"",'6'!FZ61)</f>
        <v>-</v>
      </c>
      <c r="FZ57" s="482" t="str">
        <f>IF(AND('6'!GA61=""),"",'6'!GA61)</f>
        <v>-</v>
      </c>
      <c r="GA57" s="482" t="str">
        <f>IF(AND('6'!GB61=""),"",'6'!GB61)</f>
        <v>-</v>
      </c>
      <c r="GB57" s="482" t="str">
        <f>IF(AND('6'!GC61=""),"",'6'!GC61)</f>
        <v>-</v>
      </c>
      <c r="GC57" s="482" t="str">
        <f>IF(AND('6'!GD61=""),"",'6'!GD61)</f>
        <v>-</v>
      </c>
      <c r="GD57" s="482" t="str">
        <f>IF(AND('6'!GE61=""),"",'6'!GE61)</f>
        <v>-</v>
      </c>
      <c r="GE57" s="482" t="str">
        <f>IF(AND('6'!GF61=""),"",'6'!GF61)</f>
        <v>-</v>
      </c>
      <c r="GF57" s="482" t="str">
        <f>IF(AND('6'!GG61=""),"",'6'!GG61)</f>
        <v>-</v>
      </c>
      <c r="GG57" s="482" t="str">
        <f>IF(AND('6'!GH61=""),"",IF(AND('6'!GH61="-"),"",'6'!GH61))</f>
        <v/>
      </c>
      <c r="GH57" s="50" t="str">
        <f>IF(AND(C57=""),"",VLOOKUP(B57,Register!$A$7:$CL$311,36,FALSE))</f>
        <v/>
      </c>
      <c r="GI57" s="483" t="str">
        <f>IF(AND('6'!GL61=""),"",'6'!GL61)</f>
        <v/>
      </c>
      <c r="GJ57" s="173" t="str">
        <f>IF(AND('6'!FU61=""),"",'6'!FU61)</f>
        <v/>
      </c>
      <c r="GK57" s="173"/>
      <c r="GL57" s="173"/>
    </row>
    <row r="58" spans="1:194" ht="21">
      <c r="A58" s="480">
        <v>50</v>
      </c>
      <c r="B58" s="481" t="str">
        <f>IF(AND('6'!B62=""),"",'6'!B62)</f>
        <v/>
      </c>
      <c r="C58" s="196" t="str">
        <f>IF(AND('6'!C62=""),"",'6'!C62)</f>
        <v/>
      </c>
      <c r="D58" s="196" t="str">
        <f>IF(AND('6'!D62=""),"",'6'!D62)</f>
        <v/>
      </c>
      <c r="E58" s="195" t="str">
        <f>IF(AND('6'!E62=""),"",'6'!E62)</f>
        <v/>
      </c>
      <c r="F58" s="482" t="str">
        <f>IF(AND('6'!F62=""),"",'6'!F62)</f>
        <v/>
      </c>
      <c r="G58" s="482" t="str">
        <f>IF(AND('6'!G62=""),"",'6'!G62)</f>
        <v/>
      </c>
      <c r="H58" s="482" t="str">
        <f>IF(AND('6'!H62=""),"",'6'!H62)</f>
        <v/>
      </c>
      <c r="I58" s="482" t="str">
        <f>IF(AND('6'!I62=""),"",'6'!I62)</f>
        <v/>
      </c>
      <c r="J58" s="482" t="str">
        <f>IF(AND('6'!J62=""),"",'6'!J62)</f>
        <v/>
      </c>
      <c r="K58" s="482" t="str">
        <f>IF(AND('6'!K62=""),"",'6'!K62)</f>
        <v/>
      </c>
      <c r="L58" s="482" t="str">
        <f>IF(AND('6'!L62=""),"",'6'!L62)</f>
        <v/>
      </c>
      <c r="M58" s="482" t="str">
        <f>IF(AND('6'!M62=""),"",'6'!M62)</f>
        <v/>
      </c>
      <c r="N58" s="482" t="str">
        <f>IF(AND('6'!N62=""),"",'6'!N62)</f>
        <v/>
      </c>
      <c r="O58" s="482" t="str">
        <f>IF(AND('6'!O62=""),"",'6'!O62)</f>
        <v/>
      </c>
      <c r="P58" s="482" t="str">
        <f>IF(AND('6'!P62=""),"",'6'!P62)</f>
        <v/>
      </c>
      <c r="Q58" s="482" t="str">
        <f>IF(AND('6'!Q62=""),"",'6'!Q62)</f>
        <v/>
      </c>
      <c r="R58" s="482" t="str">
        <f>IF(AND('6'!R62=""),"",'6'!R62)</f>
        <v/>
      </c>
      <c r="S58" s="482" t="str">
        <f>IF(AND('6'!S62=""),"",'6'!S62)</f>
        <v/>
      </c>
      <c r="T58" s="482" t="str">
        <f>IF(AND('6'!T62=""),"",'6'!T62)</f>
        <v/>
      </c>
      <c r="U58" s="482" t="str">
        <f>IF(AND('6'!U62=""),"",'6'!U62)</f>
        <v/>
      </c>
      <c r="V58" s="482" t="str">
        <f>IF(AND('6'!V62=""),"",'6'!V62)</f>
        <v/>
      </c>
      <c r="W58" s="482" t="str">
        <f>IF(AND('6'!W62=""),"",'6'!W62)</f>
        <v/>
      </c>
      <c r="X58" s="482" t="str">
        <f>IF(AND('6'!X62=""),"",'6'!X62)</f>
        <v/>
      </c>
      <c r="Y58" s="482" t="str">
        <f>IF(AND('6'!Y62=""),"",'6'!Y62)</f>
        <v/>
      </c>
      <c r="Z58" s="482" t="str">
        <f>IF(AND('6'!Z62=""),"",'6'!Z62)</f>
        <v/>
      </c>
      <c r="AA58" s="482" t="str">
        <f>IF(AND('6'!AA62=""),"",'6'!AA62)</f>
        <v/>
      </c>
      <c r="AB58" s="482" t="str">
        <f>IF(AND('6'!AB62=""),"",'6'!AB62)</f>
        <v/>
      </c>
      <c r="AC58" s="482" t="str">
        <f>IF(AND('6'!AC62=""),"",'6'!AC62)</f>
        <v/>
      </c>
      <c r="AD58" s="482" t="str">
        <f>IF(AND('6'!AD62=""),"",'6'!AD62)</f>
        <v/>
      </c>
      <c r="AE58" s="482" t="str">
        <f>IF(AND('6'!AE62=""),"",'6'!AE62)</f>
        <v/>
      </c>
      <c r="AF58" s="482" t="str">
        <f>IF(AND('6'!AF62=""),"",'6'!AF62)</f>
        <v/>
      </c>
      <c r="AG58" s="482" t="str">
        <f>IF(AND('6'!AG62=""),"",'6'!AG62)</f>
        <v/>
      </c>
      <c r="AH58" s="482" t="str">
        <f>IF(AND('6'!AH62=""),"",'6'!AH62)</f>
        <v/>
      </c>
      <c r="AI58" s="482" t="str">
        <f>IF(AND('6'!AI62=""),"",'6'!AI62)</f>
        <v/>
      </c>
      <c r="AJ58" s="482" t="str">
        <f>IF(AND('6'!AJ62=""),"",'6'!AJ62)</f>
        <v/>
      </c>
      <c r="AK58" s="482" t="str">
        <f>IF(AND('6'!AK62=""),"",'6'!AK62)</f>
        <v/>
      </c>
      <c r="AL58" s="482" t="str">
        <f>IF(AND('6'!AL62=""),"",'6'!AL62)</f>
        <v/>
      </c>
      <c r="AM58" s="482" t="str">
        <f>IF(AND('6'!AM62=""),"",'6'!AM62)</f>
        <v/>
      </c>
      <c r="AN58" s="482" t="str">
        <f>IF(AND('6'!AN62=""),"",'6'!AN62)</f>
        <v/>
      </c>
      <c r="AO58" s="482" t="str">
        <f>IF(AND('6'!AO62=""),"",'6'!AO62)</f>
        <v/>
      </c>
      <c r="AP58" s="482" t="str">
        <f>IF(AND('6'!AP62=""),"",'6'!AP62)</f>
        <v/>
      </c>
      <c r="AQ58" s="482" t="str">
        <f>IF(AND('6'!AQ62=""),"",'6'!AQ62)</f>
        <v/>
      </c>
      <c r="AR58" s="482" t="str">
        <f>IF(AND('6'!AR62=""),"",'6'!AR62)</f>
        <v/>
      </c>
      <c r="AS58" s="482" t="str">
        <f>IF(AND('6'!AS62=""),"",'6'!AS62)</f>
        <v/>
      </c>
      <c r="AT58" s="482" t="str">
        <f>IF(AND('6'!AT62=""),"",'6'!AT62)</f>
        <v/>
      </c>
      <c r="AU58" s="482" t="str">
        <f>IF(AND('6'!AU62=""),"",'6'!AU62)</f>
        <v/>
      </c>
      <c r="AV58" s="482" t="str">
        <f>IF(AND('6'!AV62=""),"",'6'!AV62)</f>
        <v/>
      </c>
      <c r="AW58" s="482" t="str">
        <f>IF(AND('6'!AW62=""),"",'6'!AW62)</f>
        <v/>
      </c>
      <c r="AX58" s="482" t="str">
        <f>IF(AND('6'!AX62=""),"",'6'!AX62)</f>
        <v/>
      </c>
      <c r="AY58" s="482" t="str">
        <f>IF(AND('6'!AY62=""),"",'6'!AY62)</f>
        <v/>
      </c>
      <c r="AZ58" s="482" t="str">
        <f>IF(AND('6'!AZ62=""),"",'6'!AZ62)</f>
        <v/>
      </c>
      <c r="BA58" s="482" t="str">
        <f>IF(AND('6'!BA62=""),"",'6'!BA62)</f>
        <v/>
      </c>
      <c r="BB58" s="482" t="str">
        <f>IF(AND('6'!BB62=""),"",'6'!BB62)</f>
        <v/>
      </c>
      <c r="BC58" s="482" t="str">
        <f>IF(AND('6'!BC62=""),"",'6'!BC62)</f>
        <v/>
      </c>
      <c r="BD58" s="482" t="str">
        <f>IF(AND('6'!BD62=""),"",'6'!BD62)</f>
        <v/>
      </c>
      <c r="BE58" s="482" t="str">
        <f>IF(AND('6'!BE62=""),"",'6'!BE62)</f>
        <v/>
      </c>
      <c r="BF58" s="482" t="str">
        <f>IF(AND('6'!BF62=""),"",'6'!BF62)</f>
        <v/>
      </c>
      <c r="BG58" s="482" t="str">
        <f>IF(AND('6'!BG62=""),"",'6'!BG62)</f>
        <v/>
      </c>
      <c r="BH58" s="482" t="str">
        <f>IF(AND('6'!BH62=""),"",'6'!BH62)</f>
        <v/>
      </c>
      <c r="BI58" s="482" t="str">
        <f>IF(AND('6'!BI62=""),"",'6'!BI62)</f>
        <v/>
      </c>
      <c r="BJ58" s="482" t="str">
        <f>IF(AND('6'!BJ62=""),"",'6'!BJ62)</f>
        <v/>
      </c>
      <c r="BK58" s="482" t="str">
        <f>IF(AND('6'!BK62=""),"",'6'!BK62)</f>
        <v/>
      </c>
      <c r="BL58" s="482" t="str">
        <f>IF(AND('6'!BL62=""),"",'6'!BL62)</f>
        <v/>
      </c>
      <c r="BM58" s="482" t="str">
        <f>IF(AND('6'!BM62=""),"",'6'!BM62)</f>
        <v/>
      </c>
      <c r="BN58" s="482" t="str">
        <f>IF(AND('6'!BN62=""),"",'6'!BN62)</f>
        <v/>
      </c>
      <c r="BO58" s="482" t="str">
        <f>IF(AND('6'!BO62=""),"",'6'!BO62)</f>
        <v/>
      </c>
      <c r="BP58" s="482" t="str">
        <f>IF(AND('6'!BP62=""),"",'6'!BP62)</f>
        <v/>
      </c>
      <c r="BQ58" s="482" t="str">
        <f>IF(AND('6'!BQ62=""),"",'6'!BQ62)</f>
        <v/>
      </c>
      <c r="BR58" s="482" t="str">
        <f>IF(AND('6'!BR62=""),"",'6'!BR62)</f>
        <v/>
      </c>
      <c r="BS58" s="482" t="str">
        <f>IF(AND('6'!BS62=""),"",'6'!BS62)</f>
        <v/>
      </c>
      <c r="BT58" s="482" t="str">
        <f>IF(AND('6'!BT62=""),"",'6'!BT62)</f>
        <v/>
      </c>
      <c r="BU58" s="482" t="str">
        <f>IF(AND('6'!BU62=""),"",'6'!BU62)</f>
        <v/>
      </c>
      <c r="BV58" s="482" t="str">
        <f>IF(AND('6'!BV62=""),"",'6'!BV62)</f>
        <v/>
      </c>
      <c r="BW58" s="482" t="str">
        <f>IF(AND('6'!BW62=""),"",'6'!BW62)</f>
        <v/>
      </c>
      <c r="BX58" s="482" t="str">
        <f>IF(AND('6'!BX62=""),"",'6'!BX62)</f>
        <v/>
      </c>
      <c r="BY58" s="482" t="str">
        <f>IF(AND('6'!BY62=""),"",'6'!BY62)</f>
        <v/>
      </c>
      <c r="BZ58" s="482" t="str">
        <f>IF(AND('6'!BZ62=""),"",'6'!BZ62)</f>
        <v/>
      </c>
      <c r="CA58" s="482" t="str">
        <f>IF(AND('6'!CA62=""),"",'6'!CA62)</f>
        <v/>
      </c>
      <c r="CB58" s="482" t="str">
        <f>IF(AND('6'!CB62=""),"",'6'!CB62)</f>
        <v/>
      </c>
      <c r="CC58" s="482" t="str">
        <f>IF(AND('6'!CC62=""),"",'6'!CC62)</f>
        <v/>
      </c>
      <c r="CD58" s="482" t="str">
        <f>IF(AND('6'!CD62=""),"",'6'!CD62)</f>
        <v/>
      </c>
      <c r="CE58" s="482" t="str">
        <f>IF(AND('6'!CE62=""),"",'6'!CE62)</f>
        <v/>
      </c>
      <c r="CF58" s="482" t="str">
        <f>IF(AND('6'!CF62=""),"",'6'!CF62)</f>
        <v/>
      </c>
      <c r="CG58" s="482" t="str">
        <f>IF(AND('6'!CG62=""),"",'6'!CG62)</f>
        <v/>
      </c>
      <c r="CH58" s="482" t="str">
        <f>IF(AND('6'!CH62=""),"",'6'!CH62)</f>
        <v/>
      </c>
      <c r="CI58" s="482" t="str">
        <f>IF(AND('6'!CI62=""),"",'6'!CI62)</f>
        <v/>
      </c>
      <c r="CJ58" s="482" t="str">
        <f>IF(AND('6'!CJ62=""),"",'6'!CJ62)</f>
        <v/>
      </c>
      <c r="CK58" s="482" t="str">
        <f>IF(AND('6'!CK62=""),"",'6'!CK62)</f>
        <v/>
      </c>
      <c r="CL58" s="482" t="str">
        <f>IF(AND('6'!CL62=""),"",'6'!CL62)</f>
        <v/>
      </c>
      <c r="CM58" s="482" t="str">
        <f>IF(AND('6'!CM62=""),"",'6'!CM62)</f>
        <v/>
      </c>
      <c r="CN58" s="482" t="str">
        <f>IF(AND('6'!CN62=""),"",'6'!CN62)</f>
        <v/>
      </c>
      <c r="CO58" s="482" t="str">
        <f>IF(AND('6'!CO62=""),"",'6'!CO62)</f>
        <v/>
      </c>
      <c r="CP58" s="482" t="str">
        <f>IF(AND('6'!CP62=""),"",'6'!CP62)</f>
        <v/>
      </c>
      <c r="CQ58" s="482" t="str">
        <f>IF(AND('6'!CQ62=""),"",'6'!CQ62)</f>
        <v/>
      </c>
      <c r="CR58" s="482" t="str">
        <f>IF(AND('6'!CR62=""),"",'6'!CR62)</f>
        <v/>
      </c>
      <c r="CS58" s="482" t="str">
        <f>IF(AND('6'!CS62=""),"",'6'!CS62)</f>
        <v/>
      </c>
      <c r="CT58" s="482" t="str">
        <f>IF(AND('6'!CT62=""),"",'6'!CT62)</f>
        <v/>
      </c>
      <c r="CU58" s="482" t="str">
        <f>IF(AND('6'!CU62=""),"",'6'!CU62)</f>
        <v/>
      </c>
      <c r="CV58" s="482" t="str">
        <f>IF(AND('6'!CV62=""),"",'6'!CV62)</f>
        <v/>
      </c>
      <c r="CW58" s="482" t="str">
        <f>IF(AND('6'!CW62=""),"",'6'!CW62)</f>
        <v/>
      </c>
      <c r="CX58" s="482" t="str">
        <f>IF(AND('6'!CX62=""),"",'6'!CX62)</f>
        <v/>
      </c>
      <c r="CY58" s="482" t="str">
        <f>IF(AND('6'!CY62=""),"",'6'!CY62)</f>
        <v/>
      </c>
      <c r="CZ58" s="482" t="str">
        <f>IF(AND('6'!CZ62=""),"",'6'!CZ62)</f>
        <v/>
      </c>
      <c r="DA58" s="482" t="str">
        <f>IF(AND('6'!DA62=""),"",'6'!DA62)</f>
        <v/>
      </c>
      <c r="DB58" s="482" t="str">
        <f>IF(AND('6'!DB62=""),"",'6'!DB62)</f>
        <v/>
      </c>
      <c r="DC58" s="482" t="str">
        <f>IF(AND('6'!DC62=""),"",'6'!DC62)</f>
        <v/>
      </c>
      <c r="DD58" s="482" t="str">
        <f>IF(AND('6'!DD62=""),"",'6'!DD62)</f>
        <v/>
      </c>
      <c r="DE58" s="482" t="str">
        <f>IF(AND('6'!DE62=""),"",'6'!DE62)</f>
        <v/>
      </c>
      <c r="DF58" s="482" t="str">
        <f>IF(AND('6'!DF62=""),"",'6'!DF62)</f>
        <v/>
      </c>
      <c r="DG58" s="482" t="str">
        <f>IF(AND('6'!DG62=""),"",'6'!DG62)</f>
        <v/>
      </c>
      <c r="DH58" s="482" t="str">
        <f>IF(AND('6'!DH62=""),"",'6'!DH62)</f>
        <v/>
      </c>
      <c r="DI58" s="482" t="str">
        <f>IF(AND('6'!DI62=""),"",'6'!DI62)</f>
        <v/>
      </c>
      <c r="DJ58" s="482" t="str">
        <f>IF(AND('6'!DJ62=""),"",'6'!DJ62)</f>
        <v/>
      </c>
      <c r="DK58" s="482" t="str">
        <f>IF(AND('6'!DK62=""),"",'6'!DK62)</f>
        <v/>
      </c>
      <c r="DL58" s="482" t="str">
        <f>IF(AND('6'!DL62=""),"",'6'!DL62)</f>
        <v/>
      </c>
      <c r="DM58" s="482" t="str">
        <f>IF(AND('6'!DM62=""),"",'6'!DM62)</f>
        <v/>
      </c>
      <c r="DN58" s="482" t="str">
        <f>IF(AND('6'!DN62=""),"",'6'!DN62)</f>
        <v/>
      </c>
      <c r="DO58" s="482" t="str">
        <f>IF(AND('6'!DO62=""),"",'6'!DO62)</f>
        <v/>
      </c>
      <c r="DP58" s="482" t="str">
        <f>IF(AND('6'!DP62=""),"",'6'!DP62)</f>
        <v/>
      </c>
      <c r="DQ58" s="482" t="str">
        <f>IF(AND('6'!DQ62=""),"",'6'!DQ62)</f>
        <v/>
      </c>
      <c r="DR58" s="482" t="str">
        <f>IF(AND('6'!DR62=""),"",'6'!DR62)</f>
        <v/>
      </c>
      <c r="DS58" s="482" t="str">
        <f>IF(AND('6'!DS62=""),"",'6'!DS62)</f>
        <v/>
      </c>
      <c r="DT58" s="482" t="str">
        <f>IF(AND('6'!DT62=""),"",'6'!DT62)</f>
        <v/>
      </c>
      <c r="DU58" s="482" t="str">
        <f>IF(AND('6'!DU62=""),"",'6'!DU62)</f>
        <v/>
      </c>
      <c r="DV58" s="482" t="str">
        <f>IF(AND('6'!DV62=""),"",'6'!DV62)</f>
        <v/>
      </c>
      <c r="DW58" s="482" t="str">
        <f>IF(AND('6'!DW62=""),"",'6'!DW62)</f>
        <v/>
      </c>
      <c r="DX58" s="482" t="str">
        <f>IF(AND('6'!DX62=""),"",'6'!DX62)</f>
        <v/>
      </c>
      <c r="DY58" s="482" t="str">
        <f>IF(AND('6'!DY62=""),"",'6'!DY62)</f>
        <v/>
      </c>
      <c r="DZ58" s="482" t="str">
        <f>IF(AND('6'!DZ62=""),"",'6'!DZ62)</f>
        <v/>
      </c>
      <c r="EA58" s="482" t="str">
        <f>IF(AND('6'!EA62=""),"",'6'!EA62)</f>
        <v/>
      </c>
      <c r="EB58" s="482" t="str">
        <f>IF(AND('6'!EB62=""),"",'6'!EB62)</f>
        <v/>
      </c>
      <c r="EC58" s="482" t="str">
        <f>IF(AND('6'!EC62=""),"",'6'!EC62)</f>
        <v/>
      </c>
      <c r="ED58" s="482" t="str">
        <f>IF(AND('6'!ED62=""),"",'6'!ED62)</f>
        <v/>
      </c>
      <c r="EE58" s="482" t="str">
        <f>IF(AND('6'!EE62=""),"",'6'!EE62)</f>
        <v/>
      </c>
      <c r="EF58" s="482" t="str">
        <f>IF(AND('6'!EF62=""),"",'6'!EF62)</f>
        <v/>
      </c>
      <c r="EG58" s="482" t="str">
        <f>IF(AND('6'!EG62=""),"",'6'!EG62)</f>
        <v/>
      </c>
      <c r="EH58" s="482" t="str">
        <f>IF(AND('6'!EH62=""),"",'6'!EH62)</f>
        <v/>
      </c>
      <c r="EI58" s="482" t="str">
        <f>IF(AND('6'!EI62=""),"",'6'!EI62)</f>
        <v/>
      </c>
      <c r="EJ58" s="482" t="str">
        <f>IF(AND('6'!EJ62=""),"",'6'!EJ62)</f>
        <v/>
      </c>
      <c r="EK58" s="482" t="str">
        <f>IF(AND('6'!EK62=""),"",'6'!EK62)</f>
        <v/>
      </c>
      <c r="EL58" s="482" t="str">
        <f>IF(AND('6'!EL62=""),"",'6'!EL62)</f>
        <v/>
      </c>
      <c r="EM58" s="482" t="str">
        <f>IF(AND('6'!EM62=""),"",'6'!EM62)</f>
        <v/>
      </c>
      <c r="EN58" s="482" t="str">
        <f>IF(AND('6'!EN62=""),"",'6'!EN62)</f>
        <v/>
      </c>
      <c r="EO58" s="482" t="str">
        <f>IF(AND('6'!EO62=""),"",'6'!EO62)</f>
        <v/>
      </c>
      <c r="EP58" s="482" t="str">
        <f>IF(AND('6'!EP62=""),"",'6'!EP62)</f>
        <v/>
      </c>
      <c r="EQ58" s="482" t="str">
        <f>IF(AND('6'!EQ62=""),"",'6'!EQ62)</f>
        <v/>
      </c>
      <c r="ER58" s="482" t="str">
        <f>IF(AND('6'!ER62=""),"",'6'!ER62)</f>
        <v/>
      </c>
      <c r="ES58" s="482" t="str">
        <f>IF(AND('6'!ES62=""),"",'6'!ES62)</f>
        <v/>
      </c>
      <c r="ET58" s="482" t="str">
        <f>IF(AND('6'!ET62=""),"",'6'!ET62)</f>
        <v/>
      </c>
      <c r="EU58" s="482" t="str">
        <f>IF(AND('6'!EU62=""),"",'6'!EU62)</f>
        <v/>
      </c>
      <c r="EV58" s="482" t="str">
        <f>IF(AND('6'!EV62=""),"",'6'!EV62)</f>
        <v/>
      </c>
      <c r="EW58" s="482" t="str">
        <f>IF(AND('6'!EW62=""),"",'6'!EW62)</f>
        <v/>
      </c>
      <c r="EX58" s="482" t="str">
        <f>IF(AND('6'!EX62=""),"",'6'!EX62)</f>
        <v/>
      </c>
      <c r="EY58" s="482" t="str">
        <f>IF(AND('6'!EY62=""),"",'6'!EY62)</f>
        <v/>
      </c>
      <c r="EZ58" s="482" t="str">
        <f>IF(AND('6'!EZ62=""),"",'6'!EZ62)</f>
        <v/>
      </c>
      <c r="FA58" s="482" t="str">
        <f>IF(AND('6'!FA62=""),"",'6'!FA62)</f>
        <v/>
      </c>
      <c r="FB58" s="482" t="str">
        <f>IF(AND('6'!FB62=""),"",'6'!FB62)</f>
        <v/>
      </c>
      <c r="FC58" s="482" t="str">
        <f>IF(AND('6'!FC62=""),"",'6'!FC62)</f>
        <v/>
      </c>
      <c r="FD58" s="482" t="str">
        <f>IF(AND('6'!FD62=""),"",'6'!FD62)</f>
        <v/>
      </c>
      <c r="FE58" s="482" t="str">
        <f>IF(AND('6'!FE62=""),"",'6'!FE62)</f>
        <v/>
      </c>
      <c r="FF58" s="482" t="str">
        <f>IF(AND('6'!FF62=""),"",'6'!FF62)</f>
        <v xml:space="preserve"> </v>
      </c>
      <c r="FG58" s="482" t="str">
        <f>IF(AND('6'!FG62=""),"",'6'!FG62)</f>
        <v/>
      </c>
      <c r="FH58" s="482" t="str">
        <f>IF(AND('6'!FH62=""),"",'6'!FH62)</f>
        <v/>
      </c>
      <c r="FI58" s="482" t="str">
        <f>IF(AND('6'!FI62=""),"",'6'!FI62)</f>
        <v/>
      </c>
      <c r="FJ58" s="482" t="str">
        <f>IF(AND('6'!FJ62=""),"",'6'!FJ62)</f>
        <v/>
      </c>
      <c r="FK58" s="482" t="str">
        <f>IF(AND('6'!FK62=""),"",'6'!FK62)</f>
        <v/>
      </c>
      <c r="FL58" s="482" t="str">
        <f>IF(AND('6'!FL62=""),"",'6'!FL62)</f>
        <v/>
      </c>
      <c r="FM58" s="482" t="str">
        <f>IF(AND('6'!FM62=""),"",'6'!FM62)</f>
        <v xml:space="preserve"> </v>
      </c>
      <c r="FN58" s="482" t="str">
        <f>IF(AND('6'!FN62=""),"",'6'!FN62)</f>
        <v/>
      </c>
      <c r="FO58" s="482" t="str">
        <f>IF(AND('6'!FO62=""),"",'6'!FO62)</f>
        <v/>
      </c>
      <c r="FP58" s="482" t="str">
        <f>IF(AND('6'!FP62=""),"",'6'!FP62)</f>
        <v/>
      </c>
      <c r="FQ58" s="482" t="str">
        <f>IF(AND('6'!FQ62=""),"",'6'!FQ62)</f>
        <v/>
      </c>
      <c r="FR58" s="482" t="str">
        <f>IF(AND('6'!FR62=""),"",'6'!FR62)</f>
        <v/>
      </c>
      <c r="FS58" s="482" t="str">
        <f>IF(AND('6'!FS62=""),"",'6'!FS62)</f>
        <v/>
      </c>
      <c r="FT58" s="482" t="str">
        <f>IF(AND('6'!FT62=""),"",'6'!FT62)</f>
        <v xml:space="preserve"> </v>
      </c>
      <c r="FU58" s="482" t="str">
        <f>IF(AND('6'!FV62=""),"",'6'!FV62)</f>
        <v>-</v>
      </c>
      <c r="FV58" s="482" t="str">
        <f>IF(AND('6'!FW62=""),"",'6'!FW62)</f>
        <v>-</v>
      </c>
      <c r="FW58" s="482" t="str">
        <f>IF(AND('6'!FX62=""),"",'6'!FX62)</f>
        <v>-</v>
      </c>
      <c r="FX58" s="482" t="str">
        <f>IF(AND('6'!FY62=""),"",'6'!FY62)</f>
        <v>-</v>
      </c>
      <c r="FY58" s="482" t="str">
        <f>IF(AND('6'!FZ62=""),"",'6'!FZ62)</f>
        <v>-</v>
      </c>
      <c r="FZ58" s="482" t="str">
        <f>IF(AND('6'!GA62=""),"",'6'!GA62)</f>
        <v>-</v>
      </c>
      <c r="GA58" s="482" t="str">
        <f>IF(AND('6'!GB62=""),"",'6'!GB62)</f>
        <v>-</v>
      </c>
      <c r="GB58" s="482" t="str">
        <f>IF(AND('6'!GC62=""),"",'6'!GC62)</f>
        <v>-</v>
      </c>
      <c r="GC58" s="482" t="str">
        <f>IF(AND('6'!GD62=""),"",'6'!GD62)</f>
        <v>-</v>
      </c>
      <c r="GD58" s="482" t="str">
        <f>IF(AND('6'!GE62=""),"",'6'!GE62)</f>
        <v>-</v>
      </c>
      <c r="GE58" s="482" t="str">
        <f>IF(AND('6'!GF62=""),"",'6'!GF62)</f>
        <v>-</v>
      </c>
      <c r="GF58" s="482" t="str">
        <f>IF(AND('6'!GG62=""),"",'6'!GG62)</f>
        <v>-</v>
      </c>
      <c r="GG58" s="482" t="str">
        <f>IF(AND('6'!GH62=""),"",IF(AND('6'!GH62="-"),"",'6'!GH62))</f>
        <v/>
      </c>
      <c r="GH58" s="50" t="str">
        <f>IF(AND(C58=""),"",VLOOKUP(B58,Register!$A$7:$CL$311,36,FALSE))</f>
        <v/>
      </c>
      <c r="GI58" s="483" t="str">
        <f>IF(AND('6'!GL62=""),"",'6'!GL62)</f>
        <v/>
      </c>
      <c r="GJ58" s="173" t="str">
        <f>IF(AND('6'!FU62=""),"",'6'!FU62)</f>
        <v/>
      </c>
      <c r="GK58" s="173"/>
      <c r="GL58" s="173"/>
    </row>
    <row r="59" spans="1:194" ht="21">
      <c r="A59" s="480">
        <v>51</v>
      </c>
      <c r="B59" s="481" t="str">
        <f>IF(AND('6'!B63=""),"",'6'!B63)</f>
        <v/>
      </c>
      <c r="C59" s="196" t="str">
        <f>IF(AND('6'!C63=""),"",'6'!C63)</f>
        <v/>
      </c>
      <c r="D59" s="196" t="str">
        <f>IF(AND('6'!D63=""),"",'6'!D63)</f>
        <v/>
      </c>
      <c r="E59" s="195" t="str">
        <f>IF(AND('6'!E63=""),"",'6'!E63)</f>
        <v/>
      </c>
      <c r="F59" s="482" t="str">
        <f>IF(AND('6'!F63=""),"",'6'!F63)</f>
        <v/>
      </c>
      <c r="G59" s="482" t="str">
        <f>IF(AND('6'!G63=""),"",'6'!G63)</f>
        <v/>
      </c>
      <c r="H59" s="482" t="str">
        <f>IF(AND('6'!H63=""),"",'6'!H63)</f>
        <v/>
      </c>
      <c r="I59" s="482" t="str">
        <f>IF(AND('6'!I63=""),"",'6'!I63)</f>
        <v/>
      </c>
      <c r="J59" s="482" t="str">
        <f>IF(AND('6'!J63=""),"",'6'!J63)</f>
        <v/>
      </c>
      <c r="K59" s="482" t="str">
        <f>IF(AND('6'!K63=""),"",'6'!K63)</f>
        <v/>
      </c>
      <c r="L59" s="482" t="str">
        <f>IF(AND('6'!L63=""),"",'6'!L63)</f>
        <v/>
      </c>
      <c r="M59" s="482" t="str">
        <f>IF(AND('6'!M63=""),"",'6'!M63)</f>
        <v/>
      </c>
      <c r="N59" s="482" t="str">
        <f>IF(AND('6'!N63=""),"",'6'!N63)</f>
        <v/>
      </c>
      <c r="O59" s="482" t="str">
        <f>IF(AND('6'!O63=""),"",'6'!O63)</f>
        <v/>
      </c>
      <c r="P59" s="482" t="str">
        <f>IF(AND('6'!P63=""),"",'6'!P63)</f>
        <v/>
      </c>
      <c r="Q59" s="482" t="str">
        <f>IF(AND('6'!Q63=""),"",'6'!Q63)</f>
        <v/>
      </c>
      <c r="R59" s="482" t="str">
        <f>IF(AND('6'!R63=""),"",'6'!R63)</f>
        <v/>
      </c>
      <c r="S59" s="482" t="str">
        <f>IF(AND('6'!S63=""),"",'6'!S63)</f>
        <v/>
      </c>
      <c r="T59" s="482" t="str">
        <f>IF(AND('6'!T63=""),"",'6'!T63)</f>
        <v/>
      </c>
      <c r="U59" s="482" t="str">
        <f>IF(AND('6'!U63=""),"",'6'!U63)</f>
        <v/>
      </c>
      <c r="V59" s="482" t="str">
        <f>IF(AND('6'!V63=""),"",'6'!V63)</f>
        <v/>
      </c>
      <c r="W59" s="482" t="str">
        <f>IF(AND('6'!W63=""),"",'6'!W63)</f>
        <v/>
      </c>
      <c r="X59" s="482" t="str">
        <f>IF(AND('6'!X63=""),"",'6'!X63)</f>
        <v/>
      </c>
      <c r="Y59" s="482" t="str">
        <f>IF(AND('6'!Y63=""),"",'6'!Y63)</f>
        <v/>
      </c>
      <c r="Z59" s="482" t="str">
        <f>IF(AND('6'!Z63=""),"",'6'!Z63)</f>
        <v/>
      </c>
      <c r="AA59" s="482" t="str">
        <f>IF(AND('6'!AA63=""),"",'6'!AA63)</f>
        <v/>
      </c>
      <c r="AB59" s="482" t="str">
        <f>IF(AND('6'!AB63=""),"",'6'!AB63)</f>
        <v/>
      </c>
      <c r="AC59" s="482" t="str">
        <f>IF(AND('6'!AC63=""),"",'6'!AC63)</f>
        <v/>
      </c>
      <c r="AD59" s="482" t="str">
        <f>IF(AND('6'!AD63=""),"",'6'!AD63)</f>
        <v/>
      </c>
      <c r="AE59" s="482" t="str">
        <f>IF(AND('6'!AE63=""),"",'6'!AE63)</f>
        <v/>
      </c>
      <c r="AF59" s="482" t="str">
        <f>IF(AND('6'!AF63=""),"",'6'!AF63)</f>
        <v/>
      </c>
      <c r="AG59" s="482" t="str">
        <f>IF(AND('6'!AG63=""),"",'6'!AG63)</f>
        <v/>
      </c>
      <c r="AH59" s="482" t="str">
        <f>IF(AND('6'!AH63=""),"",'6'!AH63)</f>
        <v/>
      </c>
      <c r="AI59" s="482" t="str">
        <f>IF(AND('6'!AI63=""),"",'6'!AI63)</f>
        <v/>
      </c>
      <c r="AJ59" s="482" t="str">
        <f>IF(AND('6'!AJ63=""),"",'6'!AJ63)</f>
        <v/>
      </c>
      <c r="AK59" s="482" t="str">
        <f>IF(AND('6'!AK63=""),"",'6'!AK63)</f>
        <v/>
      </c>
      <c r="AL59" s="482" t="str">
        <f>IF(AND('6'!AL63=""),"",'6'!AL63)</f>
        <v/>
      </c>
      <c r="AM59" s="482" t="str">
        <f>IF(AND('6'!AM63=""),"",'6'!AM63)</f>
        <v/>
      </c>
      <c r="AN59" s="482" t="str">
        <f>IF(AND('6'!AN63=""),"",'6'!AN63)</f>
        <v/>
      </c>
      <c r="AO59" s="482" t="str">
        <f>IF(AND('6'!AO63=""),"",'6'!AO63)</f>
        <v/>
      </c>
      <c r="AP59" s="482" t="str">
        <f>IF(AND('6'!AP63=""),"",'6'!AP63)</f>
        <v/>
      </c>
      <c r="AQ59" s="482" t="str">
        <f>IF(AND('6'!AQ63=""),"",'6'!AQ63)</f>
        <v/>
      </c>
      <c r="AR59" s="482" t="str">
        <f>IF(AND('6'!AR63=""),"",'6'!AR63)</f>
        <v/>
      </c>
      <c r="AS59" s="482" t="str">
        <f>IF(AND('6'!AS63=""),"",'6'!AS63)</f>
        <v/>
      </c>
      <c r="AT59" s="482" t="str">
        <f>IF(AND('6'!AT63=""),"",'6'!AT63)</f>
        <v/>
      </c>
      <c r="AU59" s="482" t="str">
        <f>IF(AND('6'!AU63=""),"",'6'!AU63)</f>
        <v/>
      </c>
      <c r="AV59" s="482" t="str">
        <f>IF(AND('6'!AV63=""),"",'6'!AV63)</f>
        <v/>
      </c>
      <c r="AW59" s="482" t="str">
        <f>IF(AND('6'!AW63=""),"",'6'!AW63)</f>
        <v/>
      </c>
      <c r="AX59" s="482" t="str">
        <f>IF(AND('6'!AX63=""),"",'6'!AX63)</f>
        <v/>
      </c>
      <c r="AY59" s="482" t="str">
        <f>IF(AND('6'!AY63=""),"",'6'!AY63)</f>
        <v/>
      </c>
      <c r="AZ59" s="482" t="str">
        <f>IF(AND('6'!AZ63=""),"",'6'!AZ63)</f>
        <v/>
      </c>
      <c r="BA59" s="482" t="str">
        <f>IF(AND('6'!BA63=""),"",'6'!BA63)</f>
        <v/>
      </c>
      <c r="BB59" s="482" t="str">
        <f>IF(AND('6'!BB63=""),"",'6'!BB63)</f>
        <v/>
      </c>
      <c r="BC59" s="482" t="str">
        <f>IF(AND('6'!BC63=""),"",'6'!BC63)</f>
        <v/>
      </c>
      <c r="BD59" s="482" t="str">
        <f>IF(AND('6'!BD63=""),"",'6'!BD63)</f>
        <v/>
      </c>
      <c r="BE59" s="482" t="str">
        <f>IF(AND('6'!BE63=""),"",'6'!BE63)</f>
        <v/>
      </c>
      <c r="BF59" s="482" t="str">
        <f>IF(AND('6'!BF63=""),"",'6'!BF63)</f>
        <v/>
      </c>
      <c r="BG59" s="482" t="str">
        <f>IF(AND('6'!BG63=""),"",'6'!BG63)</f>
        <v/>
      </c>
      <c r="BH59" s="482" t="str">
        <f>IF(AND('6'!BH63=""),"",'6'!BH63)</f>
        <v/>
      </c>
      <c r="BI59" s="482" t="str">
        <f>IF(AND('6'!BI63=""),"",'6'!BI63)</f>
        <v/>
      </c>
      <c r="BJ59" s="482" t="str">
        <f>IF(AND('6'!BJ63=""),"",'6'!BJ63)</f>
        <v/>
      </c>
      <c r="BK59" s="482" t="str">
        <f>IF(AND('6'!BK63=""),"",'6'!BK63)</f>
        <v/>
      </c>
      <c r="BL59" s="482" t="str">
        <f>IF(AND('6'!BL63=""),"",'6'!BL63)</f>
        <v/>
      </c>
      <c r="BM59" s="482" t="str">
        <f>IF(AND('6'!BM63=""),"",'6'!BM63)</f>
        <v/>
      </c>
      <c r="BN59" s="482" t="str">
        <f>IF(AND('6'!BN63=""),"",'6'!BN63)</f>
        <v/>
      </c>
      <c r="BO59" s="482" t="str">
        <f>IF(AND('6'!BO63=""),"",'6'!BO63)</f>
        <v/>
      </c>
      <c r="BP59" s="482" t="str">
        <f>IF(AND('6'!BP63=""),"",'6'!BP63)</f>
        <v/>
      </c>
      <c r="BQ59" s="482" t="str">
        <f>IF(AND('6'!BQ63=""),"",'6'!BQ63)</f>
        <v/>
      </c>
      <c r="BR59" s="482" t="str">
        <f>IF(AND('6'!BR63=""),"",'6'!BR63)</f>
        <v/>
      </c>
      <c r="BS59" s="482" t="str">
        <f>IF(AND('6'!BS63=""),"",'6'!BS63)</f>
        <v/>
      </c>
      <c r="BT59" s="482" t="str">
        <f>IF(AND('6'!BT63=""),"",'6'!BT63)</f>
        <v/>
      </c>
      <c r="BU59" s="482" t="str">
        <f>IF(AND('6'!BU63=""),"",'6'!BU63)</f>
        <v/>
      </c>
      <c r="BV59" s="482" t="str">
        <f>IF(AND('6'!BV63=""),"",'6'!BV63)</f>
        <v/>
      </c>
      <c r="BW59" s="482" t="str">
        <f>IF(AND('6'!BW63=""),"",'6'!BW63)</f>
        <v/>
      </c>
      <c r="BX59" s="482" t="str">
        <f>IF(AND('6'!BX63=""),"",'6'!BX63)</f>
        <v/>
      </c>
      <c r="BY59" s="482" t="str">
        <f>IF(AND('6'!BY63=""),"",'6'!BY63)</f>
        <v/>
      </c>
      <c r="BZ59" s="482" t="str">
        <f>IF(AND('6'!BZ63=""),"",'6'!BZ63)</f>
        <v/>
      </c>
      <c r="CA59" s="482" t="str">
        <f>IF(AND('6'!CA63=""),"",'6'!CA63)</f>
        <v/>
      </c>
      <c r="CB59" s="482" t="str">
        <f>IF(AND('6'!CB63=""),"",'6'!CB63)</f>
        <v/>
      </c>
      <c r="CC59" s="482" t="str">
        <f>IF(AND('6'!CC63=""),"",'6'!CC63)</f>
        <v/>
      </c>
      <c r="CD59" s="482" t="str">
        <f>IF(AND('6'!CD63=""),"",'6'!CD63)</f>
        <v/>
      </c>
      <c r="CE59" s="482" t="str">
        <f>IF(AND('6'!CE63=""),"",'6'!CE63)</f>
        <v/>
      </c>
      <c r="CF59" s="482" t="str">
        <f>IF(AND('6'!CF63=""),"",'6'!CF63)</f>
        <v/>
      </c>
      <c r="CG59" s="482" t="str">
        <f>IF(AND('6'!CG63=""),"",'6'!CG63)</f>
        <v/>
      </c>
      <c r="CH59" s="482" t="str">
        <f>IF(AND('6'!CH63=""),"",'6'!CH63)</f>
        <v/>
      </c>
      <c r="CI59" s="482" t="str">
        <f>IF(AND('6'!CI63=""),"",'6'!CI63)</f>
        <v/>
      </c>
      <c r="CJ59" s="482" t="str">
        <f>IF(AND('6'!CJ63=""),"",'6'!CJ63)</f>
        <v/>
      </c>
      <c r="CK59" s="482" t="str">
        <f>IF(AND('6'!CK63=""),"",'6'!CK63)</f>
        <v/>
      </c>
      <c r="CL59" s="482" t="str">
        <f>IF(AND('6'!CL63=""),"",'6'!CL63)</f>
        <v/>
      </c>
      <c r="CM59" s="482" t="str">
        <f>IF(AND('6'!CM63=""),"",'6'!CM63)</f>
        <v/>
      </c>
      <c r="CN59" s="482" t="str">
        <f>IF(AND('6'!CN63=""),"",'6'!CN63)</f>
        <v/>
      </c>
      <c r="CO59" s="482" t="str">
        <f>IF(AND('6'!CO63=""),"",'6'!CO63)</f>
        <v/>
      </c>
      <c r="CP59" s="482" t="str">
        <f>IF(AND('6'!CP63=""),"",'6'!CP63)</f>
        <v/>
      </c>
      <c r="CQ59" s="482" t="str">
        <f>IF(AND('6'!CQ63=""),"",'6'!CQ63)</f>
        <v/>
      </c>
      <c r="CR59" s="482" t="str">
        <f>IF(AND('6'!CR63=""),"",'6'!CR63)</f>
        <v/>
      </c>
      <c r="CS59" s="482" t="str">
        <f>IF(AND('6'!CS63=""),"",'6'!CS63)</f>
        <v/>
      </c>
      <c r="CT59" s="482" t="str">
        <f>IF(AND('6'!CT63=""),"",'6'!CT63)</f>
        <v/>
      </c>
      <c r="CU59" s="482" t="str">
        <f>IF(AND('6'!CU63=""),"",'6'!CU63)</f>
        <v/>
      </c>
      <c r="CV59" s="482" t="str">
        <f>IF(AND('6'!CV63=""),"",'6'!CV63)</f>
        <v/>
      </c>
      <c r="CW59" s="482" t="str">
        <f>IF(AND('6'!CW63=""),"",'6'!CW63)</f>
        <v/>
      </c>
      <c r="CX59" s="482" t="str">
        <f>IF(AND('6'!CX63=""),"",'6'!CX63)</f>
        <v/>
      </c>
      <c r="CY59" s="482" t="str">
        <f>IF(AND('6'!CY63=""),"",'6'!CY63)</f>
        <v/>
      </c>
      <c r="CZ59" s="482" t="str">
        <f>IF(AND('6'!CZ63=""),"",'6'!CZ63)</f>
        <v/>
      </c>
      <c r="DA59" s="482" t="str">
        <f>IF(AND('6'!DA63=""),"",'6'!DA63)</f>
        <v/>
      </c>
      <c r="DB59" s="482" t="str">
        <f>IF(AND('6'!DB63=""),"",'6'!DB63)</f>
        <v/>
      </c>
      <c r="DC59" s="482" t="str">
        <f>IF(AND('6'!DC63=""),"",'6'!DC63)</f>
        <v/>
      </c>
      <c r="DD59" s="482" t="str">
        <f>IF(AND('6'!DD63=""),"",'6'!DD63)</f>
        <v/>
      </c>
      <c r="DE59" s="482" t="str">
        <f>IF(AND('6'!DE63=""),"",'6'!DE63)</f>
        <v/>
      </c>
      <c r="DF59" s="482" t="str">
        <f>IF(AND('6'!DF63=""),"",'6'!DF63)</f>
        <v/>
      </c>
      <c r="DG59" s="482" t="str">
        <f>IF(AND('6'!DG63=""),"",'6'!DG63)</f>
        <v/>
      </c>
      <c r="DH59" s="482" t="str">
        <f>IF(AND('6'!DH63=""),"",'6'!DH63)</f>
        <v/>
      </c>
      <c r="DI59" s="482" t="str">
        <f>IF(AND('6'!DI63=""),"",'6'!DI63)</f>
        <v/>
      </c>
      <c r="DJ59" s="482" t="str">
        <f>IF(AND('6'!DJ63=""),"",'6'!DJ63)</f>
        <v/>
      </c>
      <c r="DK59" s="482" t="str">
        <f>IF(AND('6'!DK63=""),"",'6'!DK63)</f>
        <v/>
      </c>
      <c r="DL59" s="482" t="str">
        <f>IF(AND('6'!DL63=""),"",'6'!DL63)</f>
        <v/>
      </c>
      <c r="DM59" s="482" t="str">
        <f>IF(AND('6'!DM63=""),"",'6'!DM63)</f>
        <v/>
      </c>
      <c r="DN59" s="482" t="str">
        <f>IF(AND('6'!DN63=""),"",'6'!DN63)</f>
        <v/>
      </c>
      <c r="DO59" s="482" t="str">
        <f>IF(AND('6'!DO63=""),"",'6'!DO63)</f>
        <v/>
      </c>
      <c r="DP59" s="482" t="str">
        <f>IF(AND('6'!DP63=""),"",'6'!DP63)</f>
        <v/>
      </c>
      <c r="DQ59" s="482" t="str">
        <f>IF(AND('6'!DQ63=""),"",'6'!DQ63)</f>
        <v/>
      </c>
      <c r="DR59" s="482" t="str">
        <f>IF(AND('6'!DR63=""),"",'6'!DR63)</f>
        <v/>
      </c>
      <c r="DS59" s="482" t="str">
        <f>IF(AND('6'!DS63=""),"",'6'!DS63)</f>
        <v/>
      </c>
      <c r="DT59" s="482" t="str">
        <f>IF(AND('6'!DT63=""),"",'6'!DT63)</f>
        <v/>
      </c>
      <c r="DU59" s="482" t="str">
        <f>IF(AND('6'!DU63=""),"",'6'!DU63)</f>
        <v/>
      </c>
      <c r="DV59" s="482" t="str">
        <f>IF(AND('6'!DV63=""),"",'6'!DV63)</f>
        <v/>
      </c>
      <c r="DW59" s="482" t="str">
        <f>IF(AND('6'!DW63=""),"",'6'!DW63)</f>
        <v/>
      </c>
      <c r="DX59" s="482" t="str">
        <f>IF(AND('6'!DX63=""),"",'6'!DX63)</f>
        <v/>
      </c>
      <c r="DY59" s="482" t="str">
        <f>IF(AND('6'!DY63=""),"",'6'!DY63)</f>
        <v/>
      </c>
      <c r="DZ59" s="482" t="str">
        <f>IF(AND('6'!DZ63=""),"",'6'!DZ63)</f>
        <v/>
      </c>
      <c r="EA59" s="482" t="str">
        <f>IF(AND('6'!EA63=""),"",'6'!EA63)</f>
        <v/>
      </c>
      <c r="EB59" s="482" t="str">
        <f>IF(AND('6'!EB63=""),"",'6'!EB63)</f>
        <v/>
      </c>
      <c r="EC59" s="482" t="str">
        <f>IF(AND('6'!EC63=""),"",'6'!EC63)</f>
        <v/>
      </c>
      <c r="ED59" s="482" t="str">
        <f>IF(AND('6'!ED63=""),"",'6'!ED63)</f>
        <v/>
      </c>
      <c r="EE59" s="482" t="str">
        <f>IF(AND('6'!EE63=""),"",'6'!EE63)</f>
        <v/>
      </c>
      <c r="EF59" s="482" t="str">
        <f>IF(AND('6'!EF63=""),"",'6'!EF63)</f>
        <v/>
      </c>
      <c r="EG59" s="482" t="str">
        <f>IF(AND('6'!EG63=""),"",'6'!EG63)</f>
        <v/>
      </c>
      <c r="EH59" s="482" t="str">
        <f>IF(AND('6'!EH63=""),"",'6'!EH63)</f>
        <v/>
      </c>
      <c r="EI59" s="482" t="str">
        <f>IF(AND('6'!EI63=""),"",'6'!EI63)</f>
        <v/>
      </c>
      <c r="EJ59" s="482" t="str">
        <f>IF(AND('6'!EJ63=""),"",'6'!EJ63)</f>
        <v/>
      </c>
      <c r="EK59" s="482" t="str">
        <f>IF(AND('6'!EK63=""),"",'6'!EK63)</f>
        <v/>
      </c>
      <c r="EL59" s="482" t="str">
        <f>IF(AND('6'!EL63=""),"",'6'!EL63)</f>
        <v/>
      </c>
      <c r="EM59" s="482" t="str">
        <f>IF(AND('6'!EM63=""),"",'6'!EM63)</f>
        <v/>
      </c>
      <c r="EN59" s="482" t="str">
        <f>IF(AND('6'!EN63=""),"",'6'!EN63)</f>
        <v/>
      </c>
      <c r="EO59" s="482" t="str">
        <f>IF(AND('6'!EO63=""),"",'6'!EO63)</f>
        <v/>
      </c>
      <c r="EP59" s="482" t="str">
        <f>IF(AND('6'!EP63=""),"",'6'!EP63)</f>
        <v/>
      </c>
      <c r="EQ59" s="482" t="str">
        <f>IF(AND('6'!EQ63=""),"",'6'!EQ63)</f>
        <v/>
      </c>
      <c r="ER59" s="482" t="str">
        <f>IF(AND('6'!ER63=""),"",'6'!ER63)</f>
        <v/>
      </c>
      <c r="ES59" s="482" t="str">
        <f>IF(AND('6'!ES63=""),"",'6'!ES63)</f>
        <v/>
      </c>
      <c r="ET59" s="482" t="str">
        <f>IF(AND('6'!ET63=""),"",'6'!ET63)</f>
        <v/>
      </c>
      <c r="EU59" s="482" t="str">
        <f>IF(AND('6'!EU63=""),"",'6'!EU63)</f>
        <v/>
      </c>
      <c r="EV59" s="482" t="str">
        <f>IF(AND('6'!EV63=""),"",'6'!EV63)</f>
        <v/>
      </c>
      <c r="EW59" s="482" t="str">
        <f>IF(AND('6'!EW63=""),"",'6'!EW63)</f>
        <v/>
      </c>
      <c r="EX59" s="482" t="str">
        <f>IF(AND('6'!EX63=""),"",'6'!EX63)</f>
        <v/>
      </c>
      <c r="EY59" s="482" t="str">
        <f>IF(AND('6'!EY63=""),"",'6'!EY63)</f>
        <v/>
      </c>
      <c r="EZ59" s="482" t="str">
        <f>IF(AND('6'!EZ63=""),"",'6'!EZ63)</f>
        <v/>
      </c>
      <c r="FA59" s="482" t="str">
        <f>IF(AND('6'!FA63=""),"",'6'!FA63)</f>
        <v/>
      </c>
      <c r="FB59" s="482" t="str">
        <f>IF(AND('6'!FB63=""),"",'6'!FB63)</f>
        <v/>
      </c>
      <c r="FC59" s="482" t="str">
        <f>IF(AND('6'!FC63=""),"",'6'!FC63)</f>
        <v/>
      </c>
      <c r="FD59" s="482" t="str">
        <f>IF(AND('6'!FD63=""),"",'6'!FD63)</f>
        <v/>
      </c>
      <c r="FE59" s="482" t="str">
        <f>IF(AND('6'!FE63=""),"",'6'!FE63)</f>
        <v/>
      </c>
      <c r="FF59" s="482" t="str">
        <f>IF(AND('6'!FF63=""),"",'6'!FF63)</f>
        <v xml:space="preserve"> </v>
      </c>
      <c r="FG59" s="482" t="str">
        <f>IF(AND('6'!FG63=""),"",'6'!FG63)</f>
        <v/>
      </c>
      <c r="FH59" s="482" t="str">
        <f>IF(AND('6'!FH63=""),"",'6'!FH63)</f>
        <v/>
      </c>
      <c r="FI59" s="482" t="str">
        <f>IF(AND('6'!FI63=""),"",'6'!FI63)</f>
        <v/>
      </c>
      <c r="FJ59" s="482" t="str">
        <f>IF(AND('6'!FJ63=""),"",'6'!FJ63)</f>
        <v/>
      </c>
      <c r="FK59" s="482" t="str">
        <f>IF(AND('6'!FK63=""),"",'6'!FK63)</f>
        <v/>
      </c>
      <c r="FL59" s="482" t="str">
        <f>IF(AND('6'!FL63=""),"",'6'!FL63)</f>
        <v/>
      </c>
      <c r="FM59" s="482" t="str">
        <f>IF(AND('6'!FM63=""),"",'6'!FM63)</f>
        <v xml:space="preserve"> </v>
      </c>
      <c r="FN59" s="482" t="str">
        <f>IF(AND('6'!FN63=""),"",'6'!FN63)</f>
        <v/>
      </c>
      <c r="FO59" s="482" t="str">
        <f>IF(AND('6'!FO63=""),"",'6'!FO63)</f>
        <v/>
      </c>
      <c r="FP59" s="482" t="str">
        <f>IF(AND('6'!FP63=""),"",'6'!FP63)</f>
        <v/>
      </c>
      <c r="FQ59" s="482" t="str">
        <f>IF(AND('6'!FQ63=""),"",'6'!FQ63)</f>
        <v/>
      </c>
      <c r="FR59" s="482" t="str">
        <f>IF(AND('6'!FR63=""),"",'6'!FR63)</f>
        <v/>
      </c>
      <c r="FS59" s="482" t="str">
        <f>IF(AND('6'!FS63=""),"",'6'!FS63)</f>
        <v/>
      </c>
      <c r="FT59" s="482" t="str">
        <f>IF(AND('6'!FT63=""),"",'6'!FT63)</f>
        <v xml:space="preserve"> </v>
      </c>
      <c r="FU59" s="482" t="str">
        <f>IF(AND('6'!FV63=""),"",'6'!FV63)</f>
        <v>-</v>
      </c>
      <c r="FV59" s="482" t="str">
        <f>IF(AND('6'!FW63=""),"",'6'!FW63)</f>
        <v>-</v>
      </c>
      <c r="FW59" s="482" t="str">
        <f>IF(AND('6'!FX63=""),"",'6'!FX63)</f>
        <v>-</v>
      </c>
      <c r="FX59" s="482" t="str">
        <f>IF(AND('6'!FY63=""),"",'6'!FY63)</f>
        <v>-</v>
      </c>
      <c r="FY59" s="482" t="str">
        <f>IF(AND('6'!FZ63=""),"",'6'!FZ63)</f>
        <v>-</v>
      </c>
      <c r="FZ59" s="482" t="str">
        <f>IF(AND('6'!GA63=""),"",'6'!GA63)</f>
        <v>-</v>
      </c>
      <c r="GA59" s="482" t="str">
        <f>IF(AND('6'!GB63=""),"",'6'!GB63)</f>
        <v>-</v>
      </c>
      <c r="GB59" s="482" t="str">
        <f>IF(AND('6'!GC63=""),"",'6'!GC63)</f>
        <v>-</v>
      </c>
      <c r="GC59" s="482" t="str">
        <f>IF(AND('6'!GD63=""),"",'6'!GD63)</f>
        <v>-</v>
      </c>
      <c r="GD59" s="482" t="str">
        <f>IF(AND('6'!GE63=""),"",'6'!GE63)</f>
        <v>-</v>
      </c>
      <c r="GE59" s="482" t="str">
        <f>IF(AND('6'!GF63=""),"",'6'!GF63)</f>
        <v>-</v>
      </c>
      <c r="GF59" s="482" t="str">
        <f>IF(AND('6'!GG63=""),"",'6'!GG63)</f>
        <v>-</v>
      </c>
      <c r="GG59" s="482" t="str">
        <f>IF(AND('6'!GH63=""),"",IF(AND('6'!GH63="-"),"",'6'!GH63))</f>
        <v/>
      </c>
      <c r="GH59" s="50" t="str">
        <f>IF(AND(C59=""),"",VLOOKUP(B59,Register!$A$7:$CL$311,36,FALSE))</f>
        <v/>
      </c>
      <c r="GI59" s="483" t="str">
        <f>IF(AND('6'!GL63=""),"",'6'!GL63)</f>
        <v/>
      </c>
      <c r="GJ59" s="173" t="str">
        <f>IF(AND('6'!FU63=""),"",'6'!FU63)</f>
        <v/>
      </c>
      <c r="GK59" s="173"/>
      <c r="GL59" s="173"/>
    </row>
    <row r="60" spans="1:194" ht="21">
      <c r="A60" s="480">
        <v>52</v>
      </c>
      <c r="B60" s="481" t="str">
        <f>IF(AND('6'!B64=""),"",'6'!B64)</f>
        <v/>
      </c>
      <c r="C60" s="196" t="str">
        <f>IF(AND('6'!C64=""),"",'6'!C64)</f>
        <v/>
      </c>
      <c r="D60" s="196" t="str">
        <f>IF(AND('6'!D64=""),"",'6'!D64)</f>
        <v/>
      </c>
      <c r="E60" s="195" t="str">
        <f>IF(AND('6'!E64=""),"",'6'!E64)</f>
        <v/>
      </c>
      <c r="F60" s="482" t="str">
        <f>IF(AND('6'!F64=""),"",'6'!F64)</f>
        <v/>
      </c>
      <c r="G60" s="482" t="str">
        <f>IF(AND('6'!G64=""),"",'6'!G64)</f>
        <v/>
      </c>
      <c r="H60" s="482" t="str">
        <f>IF(AND('6'!H64=""),"",'6'!H64)</f>
        <v/>
      </c>
      <c r="I60" s="482" t="str">
        <f>IF(AND('6'!I64=""),"",'6'!I64)</f>
        <v/>
      </c>
      <c r="J60" s="482" t="str">
        <f>IF(AND('6'!J64=""),"",'6'!J64)</f>
        <v/>
      </c>
      <c r="K60" s="482" t="str">
        <f>IF(AND('6'!K64=""),"",'6'!K64)</f>
        <v/>
      </c>
      <c r="L60" s="482" t="str">
        <f>IF(AND('6'!L64=""),"",'6'!L64)</f>
        <v/>
      </c>
      <c r="M60" s="482" t="str">
        <f>IF(AND('6'!M64=""),"",'6'!M64)</f>
        <v/>
      </c>
      <c r="N60" s="482" t="str">
        <f>IF(AND('6'!N64=""),"",'6'!N64)</f>
        <v/>
      </c>
      <c r="O60" s="482" t="str">
        <f>IF(AND('6'!O64=""),"",'6'!O64)</f>
        <v/>
      </c>
      <c r="P60" s="482" t="str">
        <f>IF(AND('6'!P64=""),"",'6'!P64)</f>
        <v/>
      </c>
      <c r="Q60" s="482" t="str">
        <f>IF(AND('6'!Q64=""),"",'6'!Q64)</f>
        <v/>
      </c>
      <c r="R60" s="482" t="str">
        <f>IF(AND('6'!R64=""),"",'6'!R64)</f>
        <v/>
      </c>
      <c r="S60" s="482" t="str">
        <f>IF(AND('6'!S64=""),"",'6'!S64)</f>
        <v/>
      </c>
      <c r="T60" s="482" t="str">
        <f>IF(AND('6'!T64=""),"",'6'!T64)</f>
        <v/>
      </c>
      <c r="U60" s="482" t="str">
        <f>IF(AND('6'!U64=""),"",'6'!U64)</f>
        <v/>
      </c>
      <c r="V60" s="482" t="str">
        <f>IF(AND('6'!V64=""),"",'6'!V64)</f>
        <v/>
      </c>
      <c r="W60" s="482" t="str">
        <f>IF(AND('6'!W64=""),"",'6'!W64)</f>
        <v/>
      </c>
      <c r="X60" s="482" t="str">
        <f>IF(AND('6'!X64=""),"",'6'!X64)</f>
        <v/>
      </c>
      <c r="Y60" s="482" t="str">
        <f>IF(AND('6'!Y64=""),"",'6'!Y64)</f>
        <v/>
      </c>
      <c r="Z60" s="482" t="str">
        <f>IF(AND('6'!Z64=""),"",'6'!Z64)</f>
        <v/>
      </c>
      <c r="AA60" s="482" t="str">
        <f>IF(AND('6'!AA64=""),"",'6'!AA64)</f>
        <v/>
      </c>
      <c r="AB60" s="482" t="str">
        <f>IF(AND('6'!AB64=""),"",'6'!AB64)</f>
        <v/>
      </c>
      <c r="AC60" s="482" t="str">
        <f>IF(AND('6'!AC64=""),"",'6'!AC64)</f>
        <v/>
      </c>
      <c r="AD60" s="482" t="str">
        <f>IF(AND('6'!AD64=""),"",'6'!AD64)</f>
        <v/>
      </c>
      <c r="AE60" s="482" t="str">
        <f>IF(AND('6'!AE64=""),"",'6'!AE64)</f>
        <v/>
      </c>
      <c r="AF60" s="482" t="str">
        <f>IF(AND('6'!AF64=""),"",'6'!AF64)</f>
        <v/>
      </c>
      <c r="AG60" s="482" t="str">
        <f>IF(AND('6'!AG64=""),"",'6'!AG64)</f>
        <v/>
      </c>
      <c r="AH60" s="482" t="str">
        <f>IF(AND('6'!AH64=""),"",'6'!AH64)</f>
        <v/>
      </c>
      <c r="AI60" s="482" t="str">
        <f>IF(AND('6'!AI64=""),"",'6'!AI64)</f>
        <v/>
      </c>
      <c r="AJ60" s="482" t="str">
        <f>IF(AND('6'!AJ64=""),"",'6'!AJ64)</f>
        <v/>
      </c>
      <c r="AK60" s="482" t="str">
        <f>IF(AND('6'!AK64=""),"",'6'!AK64)</f>
        <v/>
      </c>
      <c r="AL60" s="482" t="str">
        <f>IF(AND('6'!AL64=""),"",'6'!AL64)</f>
        <v/>
      </c>
      <c r="AM60" s="482" t="str">
        <f>IF(AND('6'!AM64=""),"",'6'!AM64)</f>
        <v/>
      </c>
      <c r="AN60" s="482" t="str">
        <f>IF(AND('6'!AN64=""),"",'6'!AN64)</f>
        <v/>
      </c>
      <c r="AO60" s="482" t="str">
        <f>IF(AND('6'!AO64=""),"",'6'!AO64)</f>
        <v/>
      </c>
      <c r="AP60" s="482" t="str">
        <f>IF(AND('6'!AP64=""),"",'6'!AP64)</f>
        <v/>
      </c>
      <c r="AQ60" s="482" t="str">
        <f>IF(AND('6'!AQ64=""),"",'6'!AQ64)</f>
        <v/>
      </c>
      <c r="AR60" s="482" t="str">
        <f>IF(AND('6'!AR64=""),"",'6'!AR64)</f>
        <v/>
      </c>
      <c r="AS60" s="482" t="str">
        <f>IF(AND('6'!AS64=""),"",'6'!AS64)</f>
        <v/>
      </c>
      <c r="AT60" s="482" t="str">
        <f>IF(AND('6'!AT64=""),"",'6'!AT64)</f>
        <v/>
      </c>
      <c r="AU60" s="482" t="str">
        <f>IF(AND('6'!AU64=""),"",'6'!AU64)</f>
        <v/>
      </c>
      <c r="AV60" s="482" t="str">
        <f>IF(AND('6'!AV64=""),"",'6'!AV64)</f>
        <v/>
      </c>
      <c r="AW60" s="482" t="str">
        <f>IF(AND('6'!AW64=""),"",'6'!AW64)</f>
        <v/>
      </c>
      <c r="AX60" s="482" t="str">
        <f>IF(AND('6'!AX64=""),"",'6'!AX64)</f>
        <v/>
      </c>
      <c r="AY60" s="482" t="str">
        <f>IF(AND('6'!AY64=""),"",'6'!AY64)</f>
        <v/>
      </c>
      <c r="AZ60" s="482" t="str">
        <f>IF(AND('6'!AZ64=""),"",'6'!AZ64)</f>
        <v/>
      </c>
      <c r="BA60" s="482" t="str">
        <f>IF(AND('6'!BA64=""),"",'6'!BA64)</f>
        <v/>
      </c>
      <c r="BB60" s="482" t="str">
        <f>IF(AND('6'!BB64=""),"",'6'!BB64)</f>
        <v/>
      </c>
      <c r="BC60" s="482" t="str">
        <f>IF(AND('6'!BC64=""),"",'6'!BC64)</f>
        <v/>
      </c>
      <c r="BD60" s="482" t="str">
        <f>IF(AND('6'!BD64=""),"",'6'!BD64)</f>
        <v/>
      </c>
      <c r="BE60" s="482" t="str">
        <f>IF(AND('6'!BE64=""),"",'6'!BE64)</f>
        <v/>
      </c>
      <c r="BF60" s="482" t="str">
        <f>IF(AND('6'!BF64=""),"",'6'!BF64)</f>
        <v/>
      </c>
      <c r="BG60" s="482" t="str">
        <f>IF(AND('6'!BG64=""),"",'6'!BG64)</f>
        <v/>
      </c>
      <c r="BH60" s="482" t="str">
        <f>IF(AND('6'!BH64=""),"",'6'!BH64)</f>
        <v/>
      </c>
      <c r="BI60" s="482" t="str">
        <f>IF(AND('6'!BI64=""),"",'6'!BI64)</f>
        <v/>
      </c>
      <c r="BJ60" s="482" t="str">
        <f>IF(AND('6'!BJ64=""),"",'6'!BJ64)</f>
        <v/>
      </c>
      <c r="BK60" s="482" t="str">
        <f>IF(AND('6'!BK64=""),"",'6'!BK64)</f>
        <v/>
      </c>
      <c r="BL60" s="482" t="str">
        <f>IF(AND('6'!BL64=""),"",'6'!BL64)</f>
        <v/>
      </c>
      <c r="BM60" s="482" t="str">
        <f>IF(AND('6'!BM64=""),"",'6'!BM64)</f>
        <v/>
      </c>
      <c r="BN60" s="482" t="str">
        <f>IF(AND('6'!BN64=""),"",'6'!BN64)</f>
        <v/>
      </c>
      <c r="BO60" s="482" t="str">
        <f>IF(AND('6'!BO64=""),"",'6'!BO64)</f>
        <v/>
      </c>
      <c r="BP60" s="482" t="str">
        <f>IF(AND('6'!BP64=""),"",'6'!BP64)</f>
        <v/>
      </c>
      <c r="BQ60" s="482" t="str">
        <f>IF(AND('6'!BQ64=""),"",'6'!BQ64)</f>
        <v/>
      </c>
      <c r="BR60" s="482" t="str">
        <f>IF(AND('6'!BR64=""),"",'6'!BR64)</f>
        <v/>
      </c>
      <c r="BS60" s="482" t="str">
        <f>IF(AND('6'!BS64=""),"",'6'!BS64)</f>
        <v/>
      </c>
      <c r="BT60" s="482" t="str">
        <f>IF(AND('6'!BT64=""),"",'6'!BT64)</f>
        <v/>
      </c>
      <c r="BU60" s="482" t="str">
        <f>IF(AND('6'!BU64=""),"",'6'!BU64)</f>
        <v/>
      </c>
      <c r="BV60" s="482" t="str">
        <f>IF(AND('6'!BV64=""),"",'6'!BV64)</f>
        <v/>
      </c>
      <c r="BW60" s="482" t="str">
        <f>IF(AND('6'!BW64=""),"",'6'!BW64)</f>
        <v/>
      </c>
      <c r="BX60" s="482" t="str">
        <f>IF(AND('6'!BX64=""),"",'6'!BX64)</f>
        <v/>
      </c>
      <c r="BY60" s="482" t="str">
        <f>IF(AND('6'!BY64=""),"",'6'!BY64)</f>
        <v/>
      </c>
      <c r="BZ60" s="482" t="str">
        <f>IF(AND('6'!BZ64=""),"",'6'!BZ64)</f>
        <v/>
      </c>
      <c r="CA60" s="482" t="str">
        <f>IF(AND('6'!CA64=""),"",'6'!CA64)</f>
        <v/>
      </c>
      <c r="CB60" s="482" t="str">
        <f>IF(AND('6'!CB64=""),"",'6'!CB64)</f>
        <v/>
      </c>
      <c r="CC60" s="482" t="str">
        <f>IF(AND('6'!CC64=""),"",'6'!CC64)</f>
        <v/>
      </c>
      <c r="CD60" s="482" t="str">
        <f>IF(AND('6'!CD64=""),"",'6'!CD64)</f>
        <v/>
      </c>
      <c r="CE60" s="482" t="str">
        <f>IF(AND('6'!CE64=""),"",'6'!CE64)</f>
        <v/>
      </c>
      <c r="CF60" s="482" t="str">
        <f>IF(AND('6'!CF64=""),"",'6'!CF64)</f>
        <v/>
      </c>
      <c r="CG60" s="482" t="str">
        <f>IF(AND('6'!CG64=""),"",'6'!CG64)</f>
        <v/>
      </c>
      <c r="CH60" s="482" t="str">
        <f>IF(AND('6'!CH64=""),"",'6'!CH64)</f>
        <v/>
      </c>
      <c r="CI60" s="482" t="str">
        <f>IF(AND('6'!CI64=""),"",'6'!CI64)</f>
        <v/>
      </c>
      <c r="CJ60" s="482" t="str">
        <f>IF(AND('6'!CJ64=""),"",'6'!CJ64)</f>
        <v/>
      </c>
      <c r="CK60" s="482" t="str">
        <f>IF(AND('6'!CK64=""),"",'6'!CK64)</f>
        <v/>
      </c>
      <c r="CL60" s="482" t="str">
        <f>IF(AND('6'!CL64=""),"",'6'!CL64)</f>
        <v/>
      </c>
      <c r="CM60" s="482" t="str">
        <f>IF(AND('6'!CM64=""),"",'6'!CM64)</f>
        <v/>
      </c>
      <c r="CN60" s="482" t="str">
        <f>IF(AND('6'!CN64=""),"",'6'!CN64)</f>
        <v/>
      </c>
      <c r="CO60" s="482" t="str">
        <f>IF(AND('6'!CO64=""),"",'6'!CO64)</f>
        <v/>
      </c>
      <c r="CP60" s="482" t="str">
        <f>IF(AND('6'!CP64=""),"",'6'!CP64)</f>
        <v/>
      </c>
      <c r="CQ60" s="482" t="str">
        <f>IF(AND('6'!CQ64=""),"",'6'!CQ64)</f>
        <v/>
      </c>
      <c r="CR60" s="482" t="str">
        <f>IF(AND('6'!CR64=""),"",'6'!CR64)</f>
        <v/>
      </c>
      <c r="CS60" s="482" t="str">
        <f>IF(AND('6'!CS64=""),"",'6'!CS64)</f>
        <v/>
      </c>
      <c r="CT60" s="482" t="str">
        <f>IF(AND('6'!CT64=""),"",'6'!CT64)</f>
        <v/>
      </c>
      <c r="CU60" s="482" t="str">
        <f>IF(AND('6'!CU64=""),"",'6'!CU64)</f>
        <v/>
      </c>
      <c r="CV60" s="482" t="str">
        <f>IF(AND('6'!CV64=""),"",'6'!CV64)</f>
        <v/>
      </c>
      <c r="CW60" s="482" t="str">
        <f>IF(AND('6'!CW64=""),"",'6'!CW64)</f>
        <v/>
      </c>
      <c r="CX60" s="482" t="str">
        <f>IF(AND('6'!CX64=""),"",'6'!CX64)</f>
        <v/>
      </c>
      <c r="CY60" s="482" t="str">
        <f>IF(AND('6'!CY64=""),"",'6'!CY64)</f>
        <v/>
      </c>
      <c r="CZ60" s="482" t="str">
        <f>IF(AND('6'!CZ64=""),"",'6'!CZ64)</f>
        <v/>
      </c>
      <c r="DA60" s="482" t="str">
        <f>IF(AND('6'!DA64=""),"",'6'!DA64)</f>
        <v/>
      </c>
      <c r="DB60" s="482" t="str">
        <f>IF(AND('6'!DB64=""),"",'6'!DB64)</f>
        <v/>
      </c>
      <c r="DC60" s="482" t="str">
        <f>IF(AND('6'!DC64=""),"",'6'!DC64)</f>
        <v/>
      </c>
      <c r="DD60" s="482" t="str">
        <f>IF(AND('6'!DD64=""),"",'6'!DD64)</f>
        <v/>
      </c>
      <c r="DE60" s="482" t="str">
        <f>IF(AND('6'!DE64=""),"",'6'!DE64)</f>
        <v/>
      </c>
      <c r="DF60" s="482" t="str">
        <f>IF(AND('6'!DF64=""),"",'6'!DF64)</f>
        <v/>
      </c>
      <c r="DG60" s="482" t="str">
        <f>IF(AND('6'!DG64=""),"",'6'!DG64)</f>
        <v/>
      </c>
      <c r="DH60" s="482" t="str">
        <f>IF(AND('6'!DH64=""),"",'6'!DH64)</f>
        <v/>
      </c>
      <c r="DI60" s="482" t="str">
        <f>IF(AND('6'!DI64=""),"",'6'!DI64)</f>
        <v/>
      </c>
      <c r="DJ60" s="482" t="str">
        <f>IF(AND('6'!DJ64=""),"",'6'!DJ64)</f>
        <v/>
      </c>
      <c r="DK60" s="482" t="str">
        <f>IF(AND('6'!DK64=""),"",'6'!DK64)</f>
        <v/>
      </c>
      <c r="DL60" s="482" t="str">
        <f>IF(AND('6'!DL64=""),"",'6'!DL64)</f>
        <v/>
      </c>
      <c r="DM60" s="482" t="str">
        <f>IF(AND('6'!DM64=""),"",'6'!DM64)</f>
        <v/>
      </c>
      <c r="DN60" s="482" t="str">
        <f>IF(AND('6'!DN64=""),"",'6'!DN64)</f>
        <v/>
      </c>
      <c r="DO60" s="482" t="str">
        <f>IF(AND('6'!DO64=""),"",'6'!DO64)</f>
        <v/>
      </c>
      <c r="DP60" s="482" t="str">
        <f>IF(AND('6'!DP64=""),"",'6'!DP64)</f>
        <v/>
      </c>
      <c r="DQ60" s="482" t="str">
        <f>IF(AND('6'!DQ64=""),"",'6'!DQ64)</f>
        <v/>
      </c>
      <c r="DR60" s="482" t="str">
        <f>IF(AND('6'!DR64=""),"",'6'!DR64)</f>
        <v/>
      </c>
      <c r="DS60" s="482" t="str">
        <f>IF(AND('6'!DS64=""),"",'6'!DS64)</f>
        <v/>
      </c>
      <c r="DT60" s="482" t="str">
        <f>IF(AND('6'!DT64=""),"",'6'!DT64)</f>
        <v/>
      </c>
      <c r="DU60" s="482" t="str">
        <f>IF(AND('6'!DU64=""),"",'6'!DU64)</f>
        <v/>
      </c>
      <c r="DV60" s="482" t="str">
        <f>IF(AND('6'!DV64=""),"",'6'!DV64)</f>
        <v/>
      </c>
      <c r="DW60" s="482" t="str">
        <f>IF(AND('6'!DW64=""),"",'6'!DW64)</f>
        <v/>
      </c>
      <c r="DX60" s="482" t="str">
        <f>IF(AND('6'!DX64=""),"",'6'!DX64)</f>
        <v/>
      </c>
      <c r="DY60" s="482" t="str">
        <f>IF(AND('6'!DY64=""),"",'6'!DY64)</f>
        <v/>
      </c>
      <c r="DZ60" s="482" t="str">
        <f>IF(AND('6'!DZ64=""),"",'6'!DZ64)</f>
        <v/>
      </c>
      <c r="EA60" s="482" t="str">
        <f>IF(AND('6'!EA64=""),"",'6'!EA64)</f>
        <v/>
      </c>
      <c r="EB60" s="482" t="str">
        <f>IF(AND('6'!EB64=""),"",'6'!EB64)</f>
        <v/>
      </c>
      <c r="EC60" s="482" t="str">
        <f>IF(AND('6'!EC64=""),"",'6'!EC64)</f>
        <v/>
      </c>
      <c r="ED60" s="482" t="str">
        <f>IF(AND('6'!ED64=""),"",'6'!ED64)</f>
        <v/>
      </c>
      <c r="EE60" s="482" t="str">
        <f>IF(AND('6'!EE64=""),"",'6'!EE64)</f>
        <v/>
      </c>
      <c r="EF60" s="482" t="str">
        <f>IF(AND('6'!EF64=""),"",'6'!EF64)</f>
        <v/>
      </c>
      <c r="EG60" s="482" t="str">
        <f>IF(AND('6'!EG64=""),"",'6'!EG64)</f>
        <v/>
      </c>
      <c r="EH60" s="482" t="str">
        <f>IF(AND('6'!EH64=""),"",'6'!EH64)</f>
        <v/>
      </c>
      <c r="EI60" s="482" t="str">
        <f>IF(AND('6'!EI64=""),"",'6'!EI64)</f>
        <v/>
      </c>
      <c r="EJ60" s="482" t="str">
        <f>IF(AND('6'!EJ64=""),"",'6'!EJ64)</f>
        <v/>
      </c>
      <c r="EK60" s="482" t="str">
        <f>IF(AND('6'!EK64=""),"",'6'!EK64)</f>
        <v/>
      </c>
      <c r="EL60" s="482" t="str">
        <f>IF(AND('6'!EL64=""),"",'6'!EL64)</f>
        <v/>
      </c>
      <c r="EM60" s="482" t="str">
        <f>IF(AND('6'!EM64=""),"",'6'!EM64)</f>
        <v/>
      </c>
      <c r="EN60" s="482" t="str">
        <f>IF(AND('6'!EN64=""),"",'6'!EN64)</f>
        <v/>
      </c>
      <c r="EO60" s="482" t="str">
        <f>IF(AND('6'!EO64=""),"",'6'!EO64)</f>
        <v/>
      </c>
      <c r="EP60" s="482" t="str">
        <f>IF(AND('6'!EP64=""),"",'6'!EP64)</f>
        <v/>
      </c>
      <c r="EQ60" s="482" t="str">
        <f>IF(AND('6'!EQ64=""),"",'6'!EQ64)</f>
        <v/>
      </c>
      <c r="ER60" s="482" t="str">
        <f>IF(AND('6'!ER64=""),"",'6'!ER64)</f>
        <v/>
      </c>
      <c r="ES60" s="482" t="str">
        <f>IF(AND('6'!ES64=""),"",'6'!ES64)</f>
        <v/>
      </c>
      <c r="ET60" s="482" t="str">
        <f>IF(AND('6'!ET64=""),"",'6'!ET64)</f>
        <v/>
      </c>
      <c r="EU60" s="482" t="str">
        <f>IF(AND('6'!EU64=""),"",'6'!EU64)</f>
        <v/>
      </c>
      <c r="EV60" s="482" t="str">
        <f>IF(AND('6'!EV64=""),"",'6'!EV64)</f>
        <v/>
      </c>
      <c r="EW60" s="482" t="str">
        <f>IF(AND('6'!EW64=""),"",'6'!EW64)</f>
        <v/>
      </c>
      <c r="EX60" s="482" t="str">
        <f>IF(AND('6'!EX64=""),"",'6'!EX64)</f>
        <v/>
      </c>
      <c r="EY60" s="482" t="str">
        <f>IF(AND('6'!EY64=""),"",'6'!EY64)</f>
        <v/>
      </c>
      <c r="EZ60" s="482" t="str">
        <f>IF(AND('6'!EZ64=""),"",'6'!EZ64)</f>
        <v/>
      </c>
      <c r="FA60" s="482" t="str">
        <f>IF(AND('6'!FA64=""),"",'6'!FA64)</f>
        <v/>
      </c>
      <c r="FB60" s="482" t="str">
        <f>IF(AND('6'!FB64=""),"",'6'!FB64)</f>
        <v/>
      </c>
      <c r="FC60" s="482" t="str">
        <f>IF(AND('6'!FC64=""),"",'6'!FC64)</f>
        <v/>
      </c>
      <c r="FD60" s="482" t="str">
        <f>IF(AND('6'!FD64=""),"",'6'!FD64)</f>
        <v/>
      </c>
      <c r="FE60" s="482" t="str">
        <f>IF(AND('6'!FE64=""),"",'6'!FE64)</f>
        <v/>
      </c>
      <c r="FF60" s="482" t="str">
        <f>IF(AND('6'!FF64=""),"",'6'!FF64)</f>
        <v xml:space="preserve"> </v>
      </c>
      <c r="FG60" s="482" t="str">
        <f>IF(AND('6'!FG64=""),"",'6'!FG64)</f>
        <v/>
      </c>
      <c r="FH60" s="482" t="str">
        <f>IF(AND('6'!FH64=""),"",'6'!FH64)</f>
        <v/>
      </c>
      <c r="FI60" s="482" t="str">
        <f>IF(AND('6'!FI64=""),"",'6'!FI64)</f>
        <v/>
      </c>
      <c r="FJ60" s="482" t="str">
        <f>IF(AND('6'!FJ64=""),"",'6'!FJ64)</f>
        <v/>
      </c>
      <c r="FK60" s="482" t="str">
        <f>IF(AND('6'!FK64=""),"",'6'!FK64)</f>
        <v/>
      </c>
      <c r="FL60" s="482" t="str">
        <f>IF(AND('6'!FL64=""),"",'6'!FL64)</f>
        <v/>
      </c>
      <c r="FM60" s="482" t="str">
        <f>IF(AND('6'!FM64=""),"",'6'!FM64)</f>
        <v xml:space="preserve"> </v>
      </c>
      <c r="FN60" s="482" t="str">
        <f>IF(AND('6'!FN64=""),"",'6'!FN64)</f>
        <v/>
      </c>
      <c r="FO60" s="482" t="str">
        <f>IF(AND('6'!FO64=""),"",'6'!FO64)</f>
        <v/>
      </c>
      <c r="FP60" s="482" t="str">
        <f>IF(AND('6'!FP64=""),"",'6'!FP64)</f>
        <v/>
      </c>
      <c r="FQ60" s="482" t="str">
        <f>IF(AND('6'!FQ64=""),"",'6'!FQ64)</f>
        <v/>
      </c>
      <c r="FR60" s="482" t="str">
        <f>IF(AND('6'!FR64=""),"",'6'!FR64)</f>
        <v/>
      </c>
      <c r="FS60" s="482" t="str">
        <f>IF(AND('6'!FS64=""),"",'6'!FS64)</f>
        <v/>
      </c>
      <c r="FT60" s="482" t="str">
        <f>IF(AND('6'!FT64=""),"",'6'!FT64)</f>
        <v xml:space="preserve"> </v>
      </c>
      <c r="FU60" s="482" t="str">
        <f>IF(AND('6'!FV64=""),"",'6'!FV64)</f>
        <v>-</v>
      </c>
      <c r="FV60" s="482" t="str">
        <f>IF(AND('6'!FW64=""),"",'6'!FW64)</f>
        <v>-</v>
      </c>
      <c r="FW60" s="482" t="str">
        <f>IF(AND('6'!FX64=""),"",'6'!FX64)</f>
        <v>-</v>
      </c>
      <c r="FX60" s="482" t="str">
        <f>IF(AND('6'!FY64=""),"",'6'!FY64)</f>
        <v>-</v>
      </c>
      <c r="FY60" s="482" t="str">
        <f>IF(AND('6'!FZ64=""),"",'6'!FZ64)</f>
        <v>-</v>
      </c>
      <c r="FZ60" s="482" t="str">
        <f>IF(AND('6'!GA64=""),"",'6'!GA64)</f>
        <v>-</v>
      </c>
      <c r="GA60" s="482" t="str">
        <f>IF(AND('6'!GB64=""),"",'6'!GB64)</f>
        <v>-</v>
      </c>
      <c r="GB60" s="482" t="str">
        <f>IF(AND('6'!GC64=""),"",'6'!GC64)</f>
        <v>-</v>
      </c>
      <c r="GC60" s="482" t="str">
        <f>IF(AND('6'!GD64=""),"",'6'!GD64)</f>
        <v>-</v>
      </c>
      <c r="GD60" s="482" t="str">
        <f>IF(AND('6'!GE64=""),"",'6'!GE64)</f>
        <v>-</v>
      </c>
      <c r="GE60" s="482" t="str">
        <f>IF(AND('6'!GF64=""),"",'6'!GF64)</f>
        <v>-</v>
      </c>
      <c r="GF60" s="482" t="str">
        <f>IF(AND('6'!GG64=""),"",'6'!GG64)</f>
        <v>-</v>
      </c>
      <c r="GG60" s="482" t="str">
        <f>IF(AND('6'!GH64=""),"",IF(AND('6'!GH64="-"),"",'6'!GH64))</f>
        <v/>
      </c>
      <c r="GH60" s="50" t="str">
        <f>IF(AND(C60=""),"",VLOOKUP(B60,Register!$A$7:$CL$311,36,FALSE))</f>
        <v/>
      </c>
      <c r="GI60" s="483" t="str">
        <f>IF(AND('6'!GL64=""),"",'6'!GL64)</f>
        <v/>
      </c>
      <c r="GJ60" s="173" t="str">
        <f>IF(AND('6'!FU64=""),"",'6'!FU64)</f>
        <v/>
      </c>
      <c r="GK60" s="173"/>
      <c r="GL60" s="173"/>
    </row>
    <row r="61" spans="1:194" ht="21">
      <c r="A61" s="480">
        <v>53</v>
      </c>
      <c r="B61" s="481" t="str">
        <f>IF(AND('6'!B65=""),"",'6'!B65)</f>
        <v/>
      </c>
      <c r="C61" s="196" t="str">
        <f>IF(AND('6'!C65=""),"",'6'!C65)</f>
        <v/>
      </c>
      <c r="D61" s="196" t="str">
        <f>IF(AND('6'!D65=""),"",'6'!D65)</f>
        <v/>
      </c>
      <c r="E61" s="195" t="str">
        <f>IF(AND('6'!E65=""),"",'6'!E65)</f>
        <v/>
      </c>
      <c r="F61" s="482" t="str">
        <f>IF(AND('6'!F65=""),"",'6'!F65)</f>
        <v/>
      </c>
      <c r="G61" s="482" t="str">
        <f>IF(AND('6'!G65=""),"",'6'!G65)</f>
        <v/>
      </c>
      <c r="H61" s="482" t="str">
        <f>IF(AND('6'!H65=""),"",'6'!H65)</f>
        <v/>
      </c>
      <c r="I61" s="482" t="str">
        <f>IF(AND('6'!I65=""),"",'6'!I65)</f>
        <v/>
      </c>
      <c r="J61" s="482" t="str">
        <f>IF(AND('6'!J65=""),"",'6'!J65)</f>
        <v/>
      </c>
      <c r="K61" s="482" t="str">
        <f>IF(AND('6'!K65=""),"",'6'!K65)</f>
        <v/>
      </c>
      <c r="L61" s="482" t="str">
        <f>IF(AND('6'!L65=""),"",'6'!L65)</f>
        <v/>
      </c>
      <c r="M61" s="482" t="str">
        <f>IF(AND('6'!M65=""),"",'6'!M65)</f>
        <v/>
      </c>
      <c r="N61" s="482" t="str">
        <f>IF(AND('6'!N65=""),"",'6'!N65)</f>
        <v/>
      </c>
      <c r="O61" s="482" t="str">
        <f>IF(AND('6'!O65=""),"",'6'!O65)</f>
        <v/>
      </c>
      <c r="P61" s="482" t="str">
        <f>IF(AND('6'!P65=""),"",'6'!P65)</f>
        <v/>
      </c>
      <c r="Q61" s="482" t="str">
        <f>IF(AND('6'!Q65=""),"",'6'!Q65)</f>
        <v/>
      </c>
      <c r="R61" s="482" t="str">
        <f>IF(AND('6'!R65=""),"",'6'!R65)</f>
        <v/>
      </c>
      <c r="S61" s="482" t="str">
        <f>IF(AND('6'!S65=""),"",'6'!S65)</f>
        <v/>
      </c>
      <c r="T61" s="482" t="str">
        <f>IF(AND('6'!T65=""),"",'6'!T65)</f>
        <v/>
      </c>
      <c r="U61" s="482" t="str">
        <f>IF(AND('6'!U65=""),"",'6'!U65)</f>
        <v/>
      </c>
      <c r="V61" s="482" t="str">
        <f>IF(AND('6'!V65=""),"",'6'!V65)</f>
        <v/>
      </c>
      <c r="W61" s="482" t="str">
        <f>IF(AND('6'!W65=""),"",'6'!W65)</f>
        <v/>
      </c>
      <c r="X61" s="482" t="str">
        <f>IF(AND('6'!X65=""),"",'6'!X65)</f>
        <v/>
      </c>
      <c r="Y61" s="482" t="str">
        <f>IF(AND('6'!Y65=""),"",'6'!Y65)</f>
        <v/>
      </c>
      <c r="Z61" s="482" t="str">
        <f>IF(AND('6'!Z65=""),"",'6'!Z65)</f>
        <v/>
      </c>
      <c r="AA61" s="482" t="str">
        <f>IF(AND('6'!AA65=""),"",'6'!AA65)</f>
        <v/>
      </c>
      <c r="AB61" s="482" t="str">
        <f>IF(AND('6'!AB65=""),"",'6'!AB65)</f>
        <v/>
      </c>
      <c r="AC61" s="482" t="str">
        <f>IF(AND('6'!AC65=""),"",'6'!AC65)</f>
        <v/>
      </c>
      <c r="AD61" s="482" t="str">
        <f>IF(AND('6'!AD65=""),"",'6'!AD65)</f>
        <v/>
      </c>
      <c r="AE61" s="482" t="str">
        <f>IF(AND('6'!AE65=""),"",'6'!AE65)</f>
        <v/>
      </c>
      <c r="AF61" s="482" t="str">
        <f>IF(AND('6'!AF65=""),"",'6'!AF65)</f>
        <v/>
      </c>
      <c r="AG61" s="482" t="str">
        <f>IF(AND('6'!AG65=""),"",'6'!AG65)</f>
        <v/>
      </c>
      <c r="AH61" s="482" t="str">
        <f>IF(AND('6'!AH65=""),"",'6'!AH65)</f>
        <v/>
      </c>
      <c r="AI61" s="482" t="str">
        <f>IF(AND('6'!AI65=""),"",'6'!AI65)</f>
        <v/>
      </c>
      <c r="AJ61" s="482" t="str">
        <f>IF(AND('6'!AJ65=""),"",'6'!AJ65)</f>
        <v/>
      </c>
      <c r="AK61" s="482" t="str">
        <f>IF(AND('6'!AK65=""),"",'6'!AK65)</f>
        <v/>
      </c>
      <c r="AL61" s="482" t="str">
        <f>IF(AND('6'!AL65=""),"",'6'!AL65)</f>
        <v/>
      </c>
      <c r="AM61" s="482" t="str">
        <f>IF(AND('6'!AM65=""),"",'6'!AM65)</f>
        <v/>
      </c>
      <c r="AN61" s="482" t="str">
        <f>IF(AND('6'!AN65=""),"",'6'!AN65)</f>
        <v/>
      </c>
      <c r="AO61" s="482" t="str">
        <f>IF(AND('6'!AO65=""),"",'6'!AO65)</f>
        <v/>
      </c>
      <c r="AP61" s="482" t="str">
        <f>IF(AND('6'!AP65=""),"",'6'!AP65)</f>
        <v/>
      </c>
      <c r="AQ61" s="482" t="str">
        <f>IF(AND('6'!AQ65=""),"",'6'!AQ65)</f>
        <v/>
      </c>
      <c r="AR61" s="482" t="str">
        <f>IF(AND('6'!AR65=""),"",'6'!AR65)</f>
        <v/>
      </c>
      <c r="AS61" s="482" t="str">
        <f>IF(AND('6'!AS65=""),"",'6'!AS65)</f>
        <v/>
      </c>
      <c r="AT61" s="482" t="str">
        <f>IF(AND('6'!AT65=""),"",'6'!AT65)</f>
        <v/>
      </c>
      <c r="AU61" s="482" t="str">
        <f>IF(AND('6'!AU65=""),"",'6'!AU65)</f>
        <v/>
      </c>
      <c r="AV61" s="482" t="str">
        <f>IF(AND('6'!AV65=""),"",'6'!AV65)</f>
        <v/>
      </c>
      <c r="AW61" s="482" t="str">
        <f>IF(AND('6'!AW65=""),"",'6'!AW65)</f>
        <v/>
      </c>
      <c r="AX61" s="482" t="str">
        <f>IF(AND('6'!AX65=""),"",'6'!AX65)</f>
        <v/>
      </c>
      <c r="AY61" s="482" t="str">
        <f>IF(AND('6'!AY65=""),"",'6'!AY65)</f>
        <v/>
      </c>
      <c r="AZ61" s="482" t="str">
        <f>IF(AND('6'!AZ65=""),"",'6'!AZ65)</f>
        <v/>
      </c>
      <c r="BA61" s="482" t="str">
        <f>IF(AND('6'!BA65=""),"",'6'!BA65)</f>
        <v/>
      </c>
      <c r="BB61" s="482" t="str">
        <f>IF(AND('6'!BB65=""),"",'6'!BB65)</f>
        <v/>
      </c>
      <c r="BC61" s="482" t="str">
        <f>IF(AND('6'!BC65=""),"",'6'!BC65)</f>
        <v/>
      </c>
      <c r="BD61" s="482" t="str">
        <f>IF(AND('6'!BD65=""),"",'6'!BD65)</f>
        <v/>
      </c>
      <c r="BE61" s="482" t="str">
        <f>IF(AND('6'!BE65=""),"",'6'!BE65)</f>
        <v/>
      </c>
      <c r="BF61" s="482" t="str">
        <f>IF(AND('6'!BF65=""),"",'6'!BF65)</f>
        <v/>
      </c>
      <c r="BG61" s="482" t="str">
        <f>IF(AND('6'!BG65=""),"",'6'!BG65)</f>
        <v/>
      </c>
      <c r="BH61" s="482" t="str">
        <f>IF(AND('6'!BH65=""),"",'6'!BH65)</f>
        <v/>
      </c>
      <c r="BI61" s="482" t="str">
        <f>IF(AND('6'!BI65=""),"",'6'!BI65)</f>
        <v/>
      </c>
      <c r="BJ61" s="482" t="str">
        <f>IF(AND('6'!BJ65=""),"",'6'!BJ65)</f>
        <v/>
      </c>
      <c r="BK61" s="482" t="str">
        <f>IF(AND('6'!BK65=""),"",'6'!BK65)</f>
        <v/>
      </c>
      <c r="BL61" s="482" t="str">
        <f>IF(AND('6'!BL65=""),"",'6'!BL65)</f>
        <v/>
      </c>
      <c r="BM61" s="482" t="str">
        <f>IF(AND('6'!BM65=""),"",'6'!BM65)</f>
        <v/>
      </c>
      <c r="BN61" s="482" t="str">
        <f>IF(AND('6'!BN65=""),"",'6'!BN65)</f>
        <v/>
      </c>
      <c r="BO61" s="482" t="str">
        <f>IF(AND('6'!BO65=""),"",'6'!BO65)</f>
        <v/>
      </c>
      <c r="BP61" s="482" t="str">
        <f>IF(AND('6'!BP65=""),"",'6'!BP65)</f>
        <v/>
      </c>
      <c r="BQ61" s="482" t="str">
        <f>IF(AND('6'!BQ65=""),"",'6'!BQ65)</f>
        <v/>
      </c>
      <c r="BR61" s="482" t="str">
        <f>IF(AND('6'!BR65=""),"",'6'!BR65)</f>
        <v/>
      </c>
      <c r="BS61" s="482" t="str">
        <f>IF(AND('6'!BS65=""),"",'6'!BS65)</f>
        <v/>
      </c>
      <c r="BT61" s="482" t="str">
        <f>IF(AND('6'!BT65=""),"",'6'!BT65)</f>
        <v/>
      </c>
      <c r="BU61" s="482" t="str">
        <f>IF(AND('6'!BU65=""),"",'6'!BU65)</f>
        <v/>
      </c>
      <c r="BV61" s="482" t="str">
        <f>IF(AND('6'!BV65=""),"",'6'!BV65)</f>
        <v/>
      </c>
      <c r="BW61" s="482" t="str">
        <f>IF(AND('6'!BW65=""),"",'6'!BW65)</f>
        <v/>
      </c>
      <c r="BX61" s="482" t="str">
        <f>IF(AND('6'!BX65=""),"",'6'!BX65)</f>
        <v/>
      </c>
      <c r="BY61" s="482" t="str">
        <f>IF(AND('6'!BY65=""),"",'6'!BY65)</f>
        <v/>
      </c>
      <c r="BZ61" s="482" t="str">
        <f>IF(AND('6'!BZ65=""),"",'6'!BZ65)</f>
        <v/>
      </c>
      <c r="CA61" s="482" t="str">
        <f>IF(AND('6'!CA65=""),"",'6'!CA65)</f>
        <v/>
      </c>
      <c r="CB61" s="482" t="str">
        <f>IF(AND('6'!CB65=""),"",'6'!CB65)</f>
        <v/>
      </c>
      <c r="CC61" s="482" t="str">
        <f>IF(AND('6'!CC65=""),"",'6'!CC65)</f>
        <v/>
      </c>
      <c r="CD61" s="482" t="str">
        <f>IF(AND('6'!CD65=""),"",'6'!CD65)</f>
        <v/>
      </c>
      <c r="CE61" s="482" t="str">
        <f>IF(AND('6'!CE65=""),"",'6'!CE65)</f>
        <v/>
      </c>
      <c r="CF61" s="482" t="str">
        <f>IF(AND('6'!CF65=""),"",'6'!CF65)</f>
        <v/>
      </c>
      <c r="CG61" s="482" t="str">
        <f>IF(AND('6'!CG65=""),"",'6'!CG65)</f>
        <v/>
      </c>
      <c r="CH61" s="482" t="str">
        <f>IF(AND('6'!CH65=""),"",'6'!CH65)</f>
        <v/>
      </c>
      <c r="CI61" s="482" t="str">
        <f>IF(AND('6'!CI65=""),"",'6'!CI65)</f>
        <v/>
      </c>
      <c r="CJ61" s="482" t="str">
        <f>IF(AND('6'!CJ65=""),"",'6'!CJ65)</f>
        <v/>
      </c>
      <c r="CK61" s="482" t="str">
        <f>IF(AND('6'!CK65=""),"",'6'!CK65)</f>
        <v/>
      </c>
      <c r="CL61" s="482" t="str">
        <f>IF(AND('6'!CL65=""),"",'6'!CL65)</f>
        <v/>
      </c>
      <c r="CM61" s="482" t="str">
        <f>IF(AND('6'!CM65=""),"",'6'!CM65)</f>
        <v/>
      </c>
      <c r="CN61" s="482" t="str">
        <f>IF(AND('6'!CN65=""),"",'6'!CN65)</f>
        <v/>
      </c>
      <c r="CO61" s="482" t="str">
        <f>IF(AND('6'!CO65=""),"",'6'!CO65)</f>
        <v/>
      </c>
      <c r="CP61" s="482" t="str">
        <f>IF(AND('6'!CP65=""),"",'6'!CP65)</f>
        <v/>
      </c>
      <c r="CQ61" s="482" t="str">
        <f>IF(AND('6'!CQ65=""),"",'6'!CQ65)</f>
        <v/>
      </c>
      <c r="CR61" s="482" t="str">
        <f>IF(AND('6'!CR65=""),"",'6'!CR65)</f>
        <v/>
      </c>
      <c r="CS61" s="482" t="str">
        <f>IF(AND('6'!CS65=""),"",'6'!CS65)</f>
        <v/>
      </c>
      <c r="CT61" s="482" t="str">
        <f>IF(AND('6'!CT65=""),"",'6'!CT65)</f>
        <v/>
      </c>
      <c r="CU61" s="482" t="str">
        <f>IF(AND('6'!CU65=""),"",'6'!CU65)</f>
        <v/>
      </c>
      <c r="CV61" s="482" t="str">
        <f>IF(AND('6'!CV65=""),"",'6'!CV65)</f>
        <v/>
      </c>
      <c r="CW61" s="482" t="str">
        <f>IF(AND('6'!CW65=""),"",'6'!CW65)</f>
        <v/>
      </c>
      <c r="CX61" s="482" t="str">
        <f>IF(AND('6'!CX65=""),"",'6'!CX65)</f>
        <v/>
      </c>
      <c r="CY61" s="482" t="str">
        <f>IF(AND('6'!CY65=""),"",'6'!CY65)</f>
        <v/>
      </c>
      <c r="CZ61" s="482" t="str">
        <f>IF(AND('6'!CZ65=""),"",'6'!CZ65)</f>
        <v/>
      </c>
      <c r="DA61" s="482" t="str">
        <f>IF(AND('6'!DA65=""),"",'6'!DA65)</f>
        <v/>
      </c>
      <c r="DB61" s="482" t="str">
        <f>IF(AND('6'!DB65=""),"",'6'!DB65)</f>
        <v/>
      </c>
      <c r="DC61" s="482" t="str">
        <f>IF(AND('6'!DC65=""),"",'6'!DC65)</f>
        <v/>
      </c>
      <c r="DD61" s="482" t="str">
        <f>IF(AND('6'!DD65=""),"",'6'!DD65)</f>
        <v/>
      </c>
      <c r="DE61" s="482" t="str">
        <f>IF(AND('6'!DE65=""),"",'6'!DE65)</f>
        <v/>
      </c>
      <c r="DF61" s="482" t="str">
        <f>IF(AND('6'!DF65=""),"",'6'!DF65)</f>
        <v/>
      </c>
      <c r="DG61" s="482" t="str">
        <f>IF(AND('6'!DG65=""),"",'6'!DG65)</f>
        <v/>
      </c>
      <c r="DH61" s="482" t="str">
        <f>IF(AND('6'!DH65=""),"",'6'!DH65)</f>
        <v/>
      </c>
      <c r="DI61" s="482" t="str">
        <f>IF(AND('6'!DI65=""),"",'6'!DI65)</f>
        <v/>
      </c>
      <c r="DJ61" s="482" t="str">
        <f>IF(AND('6'!DJ65=""),"",'6'!DJ65)</f>
        <v/>
      </c>
      <c r="DK61" s="482" t="str">
        <f>IF(AND('6'!DK65=""),"",'6'!DK65)</f>
        <v/>
      </c>
      <c r="DL61" s="482" t="str">
        <f>IF(AND('6'!DL65=""),"",'6'!DL65)</f>
        <v/>
      </c>
      <c r="DM61" s="482" t="str">
        <f>IF(AND('6'!DM65=""),"",'6'!DM65)</f>
        <v/>
      </c>
      <c r="DN61" s="482" t="str">
        <f>IF(AND('6'!DN65=""),"",'6'!DN65)</f>
        <v/>
      </c>
      <c r="DO61" s="482" t="str">
        <f>IF(AND('6'!DO65=""),"",'6'!DO65)</f>
        <v/>
      </c>
      <c r="DP61" s="482" t="str">
        <f>IF(AND('6'!DP65=""),"",'6'!DP65)</f>
        <v/>
      </c>
      <c r="DQ61" s="482" t="str">
        <f>IF(AND('6'!DQ65=""),"",'6'!DQ65)</f>
        <v/>
      </c>
      <c r="DR61" s="482" t="str">
        <f>IF(AND('6'!DR65=""),"",'6'!DR65)</f>
        <v/>
      </c>
      <c r="DS61" s="482" t="str">
        <f>IF(AND('6'!DS65=""),"",'6'!DS65)</f>
        <v/>
      </c>
      <c r="DT61" s="482" t="str">
        <f>IF(AND('6'!DT65=""),"",'6'!DT65)</f>
        <v/>
      </c>
      <c r="DU61" s="482" t="str">
        <f>IF(AND('6'!DU65=""),"",'6'!DU65)</f>
        <v/>
      </c>
      <c r="DV61" s="482" t="str">
        <f>IF(AND('6'!DV65=""),"",'6'!DV65)</f>
        <v/>
      </c>
      <c r="DW61" s="482" t="str">
        <f>IF(AND('6'!DW65=""),"",'6'!DW65)</f>
        <v/>
      </c>
      <c r="DX61" s="482" t="str">
        <f>IF(AND('6'!DX65=""),"",'6'!DX65)</f>
        <v/>
      </c>
      <c r="DY61" s="482" t="str">
        <f>IF(AND('6'!DY65=""),"",'6'!DY65)</f>
        <v/>
      </c>
      <c r="DZ61" s="482" t="str">
        <f>IF(AND('6'!DZ65=""),"",'6'!DZ65)</f>
        <v/>
      </c>
      <c r="EA61" s="482" t="str">
        <f>IF(AND('6'!EA65=""),"",'6'!EA65)</f>
        <v/>
      </c>
      <c r="EB61" s="482" t="str">
        <f>IF(AND('6'!EB65=""),"",'6'!EB65)</f>
        <v/>
      </c>
      <c r="EC61" s="482" t="str">
        <f>IF(AND('6'!EC65=""),"",'6'!EC65)</f>
        <v/>
      </c>
      <c r="ED61" s="482" t="str">
        <f>IF(AND('6'!ED65=""),"",'6'!ED65)</f>
        <v/>
      </c>
      <c r="EE61" s="482" t="str">
        <f>IF(AND('6'!EE65=""),"",'6'!EE65)</f>
        <v/>
      </c>
      <c r="EF61" s="482" t="str">
        <f>IF(AND('6'!EF65=""),"",'6'!EF65)</f>
        <v/>
      </c>
      <c r="EG61" s="482" t="str">
        <f>IF(AND('6'!EG65=""),"",'6'!EG65)</f>
        <v/>
      </c>
      <c r="EH61" s="482" t="str">
        <f>IF(AND('6'!EH65=""),"",'6'!EH65)</f>
        <v/>
      </c>
      <c r="EI61" s="482" t="str">
        <f>IF(AND('6'!EI65=""),"",'6'!EI65)</f>
        <v/>
      </c>
      <c r="EJ61" s="482" t="str">
        <f>IF(AND('6'!EJ65=""),"",'6'!EJ65)</f>
        <v/>
      </c>
      <c r="EK61" s="482" t="str">
        <f>IF(AND('6'!EK65=""),"",'6'!EK65)</f>
        <v/>
      </c>
      <c r="EL61" s="482" t="str">
        <f>IF(AND('6'!EL65=""),"",'6'!EL65)</f>
        <v/>
      </c>
      <c r="EM61" s="482" t="str">
        <f>IF(AND('6'!EM65=""),"",'6'!EM65)</f>
        <v/>
      </c>
      <c r="EN61" s="482" t="str">
        <f>IF(AND('6'!EN65=""),"",'6'!EN65)</f>
        <v/>
      </c>
      <c r="EO61" s="482" t="str">
        <f>IF(AND('6'!EO65=""),"",'6'!EO65)</f>
        <v/>
      </c>
      <c r="EP61" s="482" t="str">
        <f>IF(AND('6'!EP65=""),"",'6'!EP65)</f>
        <v/>
      </c>
      <c r="EQ61" s="482" t="str">
        <f>IF(AND('6'!EQ65=""),"",'6'!EQ65)</f>
        <v/>
      </c>
      <c r="ER61" s="482" t="str">
        <f>IF(AND('6'!ER65=""),"",'6'!ER65)</f>
        <v/>
      </c>
      <c r="ES61" s="482" t="str">
        <f>IF(AND('6'!ES65=""),"",'6'!ES65)</f>
        <v/>
      </c>
      <c r="ET61" s="482" t="str">
        <f>IF(AND('6'!ET65=""),"",'6'!ET65)</f>
        <v/>
      </c>
      <c r="EU61" s="482" t="str">
        <f>IF(AND('6'!EU65=""),"",'6'!EU65)</f>
        <v/>
      </c>
      <c r="EV61" s="482" t="str">
        <f>IF(AND('6'!EV65=""),"",'6'!EV65)</f>
        <v/>
      </c>
      <c r="EW61" s="482" t="str">
        <f>IF(AND('6'!EW65=""),"",'6'!EW65)</f>
        <v/>
      </c>
      <c r="EX61" s="482" t="str">
        <f>IF(AND('6'!EX65=""),"",'6'!EX65)</f>
        <v/>
      </c>
      <c r="EY61" s="482" t="str">
        <f>IF(AND('6'!EY65=""),"",'6'!EY65)</f>
        <v/>
      </c>
      <c r="EZ61" s="482" t="str">
        <f>IF(AND('6'!EZ65=""),"",'6'!EZ65)</f>
        <v/>
      </c>
      <c r="FA61" s="482" t="str">
        <f>IF(AND('6'!FA65=""),"",'6'!FA65)</f>
        <v/>
      </c>
      <c r="FB61" s="482" t="str">
        <f>IF(AND('6'!FB65=""),"",'6'!FB65)</f>
        <v/>
      </c>
      <c r="FC61" s="482" t="str">
        <f>IF(AND('6'!FC65=""),"",'6'!FC65)</f>
        <v/>
      </c>
      <c r="FD61" s="482" t="str">
        <f>IF(AND('6'!FD65=""),"",'6'!FD65)</f>
        <v/>
      </c>
      <c r="FE61" s="482" t="str">
        <f>IF(AND('6'!FE65=""),"",'6'!FE65)</f>
        <v/>
      </c>
      <c r="FF61" s="482" t="str">
        <f>IF(AND('6'!FF65=""),"",'6'!FF65)</f>
        <v xml:space="preserve"> </v>
      </c>
      <c r="FG61" s="482" t="str">
        <f>IF(AND('6'!FG65=""),"",'6'!FG65)</f>
        <v/>
      </c>
      <c r="FH61" s="482" t="str">
        <f>IF(AND('6'!FH65=""),"",'6'!FH65)</f>
        <v/>
      </c>
      <c r="FI61" s="482" t="str">
        <f>IF(AND('6'!FI65=""),"",'6'!FI65)</f>
        <v/>
      </c>
      <c r="FJ61" s="482" t="str">
        <f>IF(AND('6'!FJ65=""),"",'6'!FJ65)</f>
        <v/>
      </c>
      <c r="FK61" s="482" t="str">
        <f>IF(AND('6'!FK65=""),"",'6'!FK65)</f>
        <v/>
      </c>
      <c r="FL61" s="482" t="str">
        <f>IF(AND('6'!FL65=""),"",'6'!FL65)</f>
        <v/>
      </c>
      <c r="FM61" s="482" t="str">
        <f>IF(AND('6'!FM65=""),"",'6'!FM65)</f>
        <v xml:space="preserve"> </v>
      </c>
      <c r="FN61" s="482" t="str">
        <f>IF(AND('6'!FN65=""),"",'6'!FN65)</f>
        <v/>
      </c>
      <c r="FO61" s="482" t="str">
        <f>IF(AND('6'!FO65=""),"",'6'!FO65)</f>
        <v/>
      </c>
      <c r="FP61" s="482" t="str">
        <f>IF(AND('6'!FP65=""),"",'6'!FP65)</f>
        <v/>
      </c>
      <c r="FQ61" s="482" t="str">
        <f>IF(AND('6'!FQ65=""),"",'6'!FQ65)</f>
        <v/>
      </c>
      <c r="FR61" s="482" t="str">
        <f>IF(AND('6'!FR65=""),"",'6'!FR65)</f>
        <v/>
      </c>
      <c r="FS61" s="482" t="str">
        <f>IF(AND('6'!FS65=""),"",'6'!FS65)</f>
        <v/>
      </c>
      <c r="FT61" s="482" t="str">
        <f>IF(AND('6'!FT65=""),"",'6'!FT65)</f>
        <v xml:space="preserve"> </v>
      </c>
      <c r="FU61" s="482" t="str">
        <f>IF(AND('6'!FV65=""),"",'6'!FV65)</f>
        <v>-</v>
      </c>
      <c r="FV61" s="482" t="str">
        <f>IF(AND('6'!FW65=""),"",'6'!FW65)</f>
        <v>-</v>
      </c>
      <c r="FW61" s="482" t="str">
        <f>IF(AND('6'!FX65=""),"",'6'!FX65)</f>
        <v>-</v>
      </c>
      <c r="FX61" s="482" t="str">
        <f>IF(AND('6'!FY65=""),"",'6'!FY65)</f>
        <v>-</v>
      </c>
      <c r="FY61" s="482" t="str">
        <f>IF(AND('6'!FZ65=""),"",'6'!FZ65)</f>
        <v>-</v>
      </c>
      <c r="FZ61" s="482" t="str">
        <f>IF(AND('6'!GA65=""),"",'6'!GA65)</f>
        <v>-</v>
      </c>
      <c r="GA61" s="482" t="str">
        <f>IF(AND('6'!GB65=""),"",'6'!GB65)</f>
        <v>-</v>
      </c>
      <c r="GB61" s="482" t="str">
        <f>IF(AND('6'!GC65=""),"",'6'!GC65)</f>
        <v>-</v>
      </c>
      <c r="GC61" s="482" t="str">
        <f>IF(AND('6'!GD65=""),"",'6'!GD65)</f>
        <v>-</v>
      </c>
      <c r="GD61" s="482" t="str">
        <f>IF(AND('6'!GE65=""),"",'6'!GE65)</f>
        <v>-</v>
      </c>
      <c r="GE61" s="482" t="str">
        <f>IF(AND('6'!GF65=""),"",'6'!GF65)</f>
        <v>-</v>
      </c>
      <c r="GF61" s="482" t="str">
        <f>IF(AND('6'!GG65=""),"",'6'!GG65)</f>
        <v>-</v>
      </c>
      <c r="GG61" s="482" t="str">
        <f>IF(AND('6'!GH65=""),"",IF(AND('6'!GH65="-"),"",'6'!GH65))</f>
        <v/>
      </c>
      <c r="GH61" s="50" t="str">
        <f>IF(AND(C61=""),"",VLOOKUP(B61,Register!$A$7:$CL$311,36,FALSE))</f>
        <v/>
      </c>
      <c r="GI61" s="483" t="str">
        <f>IF(AND('6'!GL65=""),"",'6'!GL65)</f>
        <v/>
      </c>
      <c r="GJ61" s="173" t="str">
        <f>IF(AND('6'!FU65=""),"",'6'!FU65)</f>
        <v/>
      </c>
      <c r="GK61" s="173"/>
      <c r="GL61" s="173"/>
    </row>
    <row r="62" spans="1:194" ht="21">
      <c r="A62" s="480">
        <v>54</v>
      </c>
      <c r="B62" s="481" t="str">
        <f>IF(AND('6'!B66=""),"",'6'!B66)</f>
        <v/>
      </c>
      <c r="C62" s="196" t="str">
        <f>IF(AND('6'!C66=""),"",'6'!C66)</f>
        <v/>
      </c>
      <c r="D62" s="196" t="str">
        <f>IF(AND('6'!D66=""),"",'6'!D66)</f>
        <v/>
      </c>
      <c r="E62" s="195" t="str">
        <f>IF(AND('6'!E66=""),"",'6'!E66)</f>
        <v/>
      </c>
      <c r="F62" s="482" t="str">
        <f>IF(AND('6'!F66=""),"",'6'!F66)</f>
        <v/>
      </c>
      <c r="G62" s="482" t="str">
        <f>IF(AND('6'!G66=""),"",'6'!G66)</f>
        <v/>
      </c>
      <c r="H62" s="482" t="str">
        <f>IF(AND('6'!H66=""),"",'6'!H66)</f>
        <v/>
      </c>
      <c r="I62" s="482" t="str">
        <f>IF(AND('6'!I66=""),"",'6'!I66)</f>
        <v/>
      </c>
      <c r="J62" s="482" t="str">
        <f>IF(AND('6'!J66=""),"",'6'!J66)</f>
        <v/>
      </c>
      <c r="K62" s="482" t="str">
        <f>IF(AND('6'!K66=""),"",'6'!K66)</f>
        <v/>
      </c>
      <c r="L62" s="482" t="str">
        <f>IF(AND('6'!L66=""),"",'6'!L66)</f>
        <v/>
      </c>
      <c r="M62" s="482" t="str">
        <f>IF(AND('6'!M66=""),"",'6'!M66)</f>
        <v/>
      </c>
      <c r="N62" s="482" t="str">
        <f>IF(AND('6'!N66=""),"",'6'!N66)</f>
        <v/>
      </c>
      <c r="O62" s="482" t="str">
        <f>IF(AND('6'!O66=""),"",'6'!O66)</f>
        <v/>
      </c>
      <c r="P62" s="482" t="str">
        <f>IF(AND('6'!P66=""),"",'6'!P66)</f>
        <v/>
      </c>
      <c r="Q62" s="482" t="str">
        <f>IF(AND('6'!Q66=""),"",'6'!Q66)</f>
        <v/>
      </c>
      <c r="R62" s="482" t="str">
        <f>IF(AND('6'!R66=""),"",'6'!R66)</f>
        <v/>
      </c>
      <c r="S62" s="482" t="str">
        <f>IF(AND('6'!S66=""),"",'6'!S66)</f>
        <v/>
      </c>
      <c r="T62" s="482" t="str">
        <f>IF(AND('6'!T66=""),"",'6'!T66)</f>
        <v/>
      </c>
      <c r="U62" s="482" t="str">
        <f>IF(AND('6'!U66=""),"",'6'!U66)</f>
        <v/>
      </c>
      <c r="V62" s="482" t="str">
        <f>IF(AND('6'!V66=""),"",'6'!V66)</f>
        <v/>
      </c>
      <c r="W62" s="482" t="str">
        <f>IF(AND('6'!W66=""),"",'6'!W66)</f>
        <v/>
      </c>
      <c r="X62" s="482" t="str">
        <f>IF(AND('6'!X66=""),"",'6'!X66)</f>
        <v/>
      </c>
      <c r="Y62" s="482" t="str">
        <f>IF(AND('6'!Y66=""),"",'6'!Y66)</f>
        <v/>
      </c>
      <c r="Z62" s="482" t="str">
        <f>IF(AND('6'!Z66=""),"",'6'!Z66)</f>
        <v/>
      </c>
      <c r="AA62" s="482" t="str">
        <f>IF(AND('6'!AA66=""),"",'6'!AA66)</f>
        <v/>
      </c>
      <c r="AB62" s="482" t="str">
        <f>IF(AND('6'!AB66=""),"",'6'!AB66)</f>
        <v/>
      </c>
      <c r="AC62" s="482" t="str">
        <f>IF(AND('6'!AC66=""),"",'6'!AC66)</f>
        <v/>
      </c>
      <c r="AD62" s="482" t="str">
        <f>IF(AND('6'!AD66=""),"",'6'!AD66)</f>
        <v/>
      </c>
      <c r="AE62" s="482" t="str">
        <f>IF(AND('6'!AE66=""),"",'6'!AE66)</f>
        <v/>
      </c>
      <c r="AF62" s="482" t="str">
        <f>IF(AND('6'!AF66=""),"",'6'!AF66)</f>
        <v/>
      </c>
      <c r="AG62" s="482" t="str">
        <f>IF(AND('6'!AG66=""),"",'6'!AG66)</f>
        <v/>
      </c>
      <c r="AH62" s="482" t="str">
        <f>IF(AND('6'!AH66=""),"",'6'!AH66)</f>
        <v/>
      </c>
      <c r="AI62" s="482" t="str">
        <f>IF(AND('6'!AI66=""),"",'6'!AI66)</f>
        <v/>
      </c>
      <c r="AJ62" s="482" t="str">
        <f>IF(AND('6'!AJ66=""),"",'6'!AJ66)</f>
        <v/>
      </c>
      <c r="AK62" s="482" t="str">
        <f>IF(AND('6'!AK66=""),"",'6'!AK66)</f>
        <v/>
      </c>
      <c r="AL62" s="482" t="str">
        <f>IF(AND('6'!AL66=""),"",'6'!AL66)</f>
        <v/>
      </c>
      <c r="AM62" s="482" t="str">
        <f>IF(AND('6'!AM66=""),"",'6'!AM66)</f>
        <v/>
      </c>
      <c r="AN62" s="482" t="str">
        <f>IF(AND('6'!AN66=""),"",'6'!AN66)</f>
        <v/>
      </c>
      <c r="AO62" s="482" t="str">
        <f>IF(AND('6'!AO66=""),"",'6'!AO66)</f>
        <v/>
      </c>
      <c r="AP62" s="482" t="str">
        <f>IF(AND('6'!AP66=""),"",'6'!AP66)</f>
        <v/>
      </c>
      <c r="AQ62" s="482" t="str">
        <f>IF(AND('6'!AQ66=""),"",'6'!AQ66)</f>
        <v/>
      </c>
      <c r="AR62" s="482" t="str">
        <f>IF(AND('6'!AR66=""),"",'6'!AR66)</f>
        <v/>
      </c>
      <c r="AS62" s="482" t="str">
        <f>IF(AND('6'!AS66=""),"",'6'!AS66)</f>
        <v/>
      </c>
      <c r="AT62" s="482" t="str">
        <f>IF(AND('6'!AT66=""),"",'6'!AT66)</f>
        <v/>
      </c>
      <c r="AU62" s="482" t="str">
        <f>IF(AND('6'!AU66=""),"",'6'!AU66)</f>
        <v/>
      </c>
      <c r="AV62" s="482" t="str">
        <f>IF(AND('6'!AV66=""),"",'6'!AV66)</f>
        <v/>
      </c>
      <c r="AW62" s="482" t="str">
        <f>IF(AND('6'!AW66=""),"",'6'!AW66)</f>
        <v/>
      </c>
      <c r="AX62" s="482" t="str">
        <f>IF(AND('6'!AX66=""),"",'6'!AX66)</f>
        <v/>
      </c>
      <c r="AY62" s="482" t="str">
        <f>IF(AND('6'!AY66=""),"",'6'!AY66)</f>
        <v/>
      </c>
      <c r="AZ62" s="482" t="str">
        <f>IF(AND('6'!AZ66=""),"",'6'!AZ66)</f>
        <v/>
      </c>
      <c r="BA62" s="482" t="str">
        <f>IF(AND('6'!BA66=""),"",'6'!BA66)</f>
        <v/>
      </c>
      <c r="BB62" s="482" t="str">
        <f>IF(AND('6'!BB66=""),"",'6'!BB66)</f>
        <v/>
      </c>
      <c r="BC62" s="482" t="str">
        <f>IF(AND('6'!BC66=""),"",'6'!BC66)</f>
        <v/>
      </c>
      <c r="BD62" s="482" t="str">
        <f>IF(AND('6'!BD66=""),"",'6'!BD66)</f>
        <v/>
      </c>
      <c r="BE62" s="482" t="str">
        <f>IF(AND('6'!BE66=""),"",'6'!BE66)</f>
        <v/>
      </c>
      <c r="BF62" s="482" t="str">
        <f>IF(AND('6'!BF66=""),"",'6'!BF66)</f>
        <v/>
      </c>
      <c r="BG62" s="482" t="str">
        <f>IF(AND('6'!BG66=""),"",'6'!BG66)</f>
        <v/>
      </c>
      <c r="BH62" s="482" t="str">
        <f>IF(AND('6'!BH66=""),"",'6'!BH66)</f>
        <v/>
      </c>
      <c r="BI62" s="482" t="str">
        <f>IF(AND('6'!BI66=""),"",'6'!BI66)</f>
        <v/>
      </c>
      <c r="BJ62" s="482" t="str">
        <f>IF(AND('6'!BJ66=""),"",'6'!BJ66)</f>
        <v/>
      </c>
      <c r="BK62" s="482" t="str">
        <f>IF(AND('6'!BK66=""),"",'6'!BK66)</f>
        <v/>
      </c>
      <c r="BL62" s="482" t="str">
        <f>IF(AND('6'!BL66=""),"",'6'!BL66)</f>
        <v/>
      </c>
      <c r="BM62" s="482" t="str">
        <f>IF(AND('6'!BM66=""),"",'6'!BM66)</f>
        <v/>
      </c>
      <c r="BN62" s="482" t="str">
        <f>IF(AND('6'!BN66=""),"",'6'!BN66)</f>
        <v/>
      </c>
      <c r="BO62" s="482" t="str">
        <f>IF(AND('6'!BO66=""),"",'6'!BO66)</f>
        <v/>
      </c>
      <c r="BP62" s="482" t="str">
        <f>IF(AND('6'!BP66=""),"",'6'!BP66)</f>
        <v/>
      </c>
      <c r="BQ62" s="482" t="str">
        <f>IF(AND('6'!BQ66=""),"",'6'!BQ66)</f>
        <v/>
      </c>
      <c r="BR62" s="482" t="str">
        <f>IF(AND('6'!BR66=""),"",'6'!BR66)</f>
        <v/>
      </c>
      <c r="BS62" s="482" t="str">
        <f>IF(AND('6'!BS66=""),"",'6'!BS66)</f>
        <v/>
      </c>
      <c r="BT62" s="482" t="str">
        <f>IF(AND('6'!BT66=""),"",'6'!BT66)</f>
        <v/>
      </c>
      <c r="BU62" s="482" t="str">
        <f>IF(AND('6'!BU66=""),"",'6'!BU66)</f>
        <v/>
      </c>
      <c r="BV62" s="482" t="str">
        <f>IF(AND('6'!BV66=""),"",'6'!BV66)</f>
        <v/>
      </c>
      <c r="BW62" s="482" t="str">
        <f>IF(AND('6'!BW66=""),"",'6'!BW66)</f>
        <v/>
      </c>
      <c r="BX62" s="482" t="str">
        <f>IF(AND('6'!BX66=""),"",'6'!BX66)</f>
        <v/>
      </c>
      <c r="BY62" s="482" t="str">
        <f>IF(AND('6'!BY66=""),"",'6'!BY66)</f>
        <v/>
      </c>
      <c r="BZ62" s="482" t="str">
        <f>IF(AND('6'!BZ66=""),"",'6'!BZ66)</f>
        <v/>
      </c>
      <c r="CA62" s="482" t="str">
        <f>IF(AND('6'!CA66=""),"",'6'!CA66)</f>
        <v/>
      </c>
      <c r="CB62" s="482" t="str">
        <f>IF(AND('6'!CB66=""),"",'6'!CB66)</f>
        <v/>
      </c>
      <c r="CC62" s="482" t="str">
        <f>IF(AND('6'!CC66=""),"",'6'!CC66)</f>
        <v/>
      </c>
      <c r="CD62" s="482" t="str">
        <f>IF(AND('6'!CD66=""),"",'6'!CD66)</f>
        <v/>
      </c>
      <c r="CE62" s="482" t="str">
        <f>IF(AND('6'!CE66=""),"",'6'!CE66)</f>
        <v/>
      </c>
      <c r="CF62" s="482" t="str">
        <f>IF(AND('6'!CF66=""),"",'6'!CF66)</f>
        <v/>
      </c>
      <c r="CG62" s="482" t="str">
        <f>IF(AND('6'!CG66=""),"",'6'!CG66)</f>
        <v/>
      </c>
      <c r="CH62" s="482" t="str">
        <f>IF(AND('6'!CH66=""),"",'6'!CH66)</f>
        <v/>
      </c>
      <c r="CI62" s="482" t="str">
        <f>IF(AND('6'!CI66=""),"",'6'!CI66)</f>
        <v/>
      </c>
      <c r="CJ62" s="482" t="str">
        <f>IF(AND('6'!CJ66=""),"",'6'!CJ66)</f>
        <v/>
      </c>
      <c r="CK62" s="482" t="str">
        <f>IF(AND('6'!CK66=""),"",'6'!CK66)</f>
        <v/>
      </c>
      <c r="CL62" s="482" t="str">
        <f>IF(AND('6'!CL66=""),"",'6'!CL66)</f>
        <v/>
      </c>
      <c r="CM62" s="482" t="str">
        <f>IF(AND('6'!CM66=""),"",'6'!CM66)</f>
        <v/>
      </c>
      <c r="CN62" s="482" t="str">
        <f>IF(AND('6'!CN66=""),"",'6'!CN66)</f>
        <v/>
      </c>
      <c r="CO62" s="482" t="str">
        <f>IF(AND('6'!CO66=""),"",'6'!CO66)</f>
        <v/>
      </c>
      <c r="CP62" s="482" t="str">
        <f>IF(AND('6'!CP66=""),"",'6'!CP66)</f>
        <v/>
      </c>
      <c r="CQ62" s="482" t="str">
        <f>IF(AND('6'!CQ66=""),"",'6'!CQ66)</f>
        <v/>
      </c>
      <c r="CR62" s="482" t="str">
        <f>IF(AND('6'!CR66=""),"",'6'!CR66)</f>
        <v/>
      </c>
      <c r="CS62" s="482" t="str">
        <f>IF(AND('6'!CS66=""),"",'6'!CS66)</f>
        <v/>
      </c>
      <c r="CT62" s="482" t="str">
        <f>IF(AND('6'!CT66=""),"",'6'!CT66)</f>
        <v/>
      </c>
      <c r="CU62" s="482" t="str">
        <f>IF(AND('6'!CU66=""),"",'6'!CU66)</f>
        <v/>
      </c>
      <c r="CV62" s="482" t="str">
        <f>IF(AND('6'!CV66=""),"",'6'!CV66)</f>
        <v/>
      </c>
      <c r="CW62" s="482" t="str">
        <f>IF(AND('6'!CW66=""),"",'6'!CW66)</f>
        <v/>
      </c>
      <c r="CX62" s="482" t="str">
        <f>IF(AND('6'!CX66=""),"",'6'!CX66)</f>
        <v/>
      </c>
      <c r="CY62" s="482" t="str">
        <f>IF(AND('6'!CY66=""),"",'6'!CY66)</f>
        <v/>
      </c>
      <c r="CZ62" s="482" t="str">
        <f>IF(AND('6'!CZ66=""),"",'6'!CZ66)</f>
        <v/>
      </c>
      <c r="DA62" s="482" t="str">
        <f>IF(AND('6'!DA66=""),"",'6'!DA66)</f>
        <v/>
      </c>
      <c r="DB62" s="482" t="str">
        <f>IF(AND('6'!DB66=""),"",'6'!DB66)</f>
        <v/>
      </c>
      <c r="DC62" s="482" t="str">
        <f>IF(AND('6'!DC66=""),"",'6'!DC66)</f>
        <v/>
      </c>
      <c r="DD62" s="482" t="str">
        <f>IF(AND('6'!DD66=""),"",'6'!DD66)</f>
        <v/>
      </c>
      <c r="DE62" s="482" t="str">
        <f>IF(AND('6'!DE66=""),"",'6'!DE66)</f>
        <v/>
      </c>
      <c r="DF62" s="482" t="str">
        <f>IF(AND('6'!DF66=""),"",'6'!DF66)</f>
        <v/>
      </c>
      <c r="DG62" s="482" t="str">
        <f>IF(AND('6'!DG66=""),"",'6'!DG66)</f>
        <v/>
      </c>
      <c r="DH62" s="482" t="str">
        <f>IF(AND('6'!DH66=""),"",'6'!DH66)</f>
        <v/>
      </c>
      <c r="DI62" s="482" t="str">
        <f>IF(AND('6'!DI66=""),"",'6'!DI66)</f>
        <v/>
      </c>
      <c r="DJ62" s="482" t="str">
        <f>IF(AND('6'!DJ66=""),"",'6'!DJ66)</f>
        <v/>
      </c>
      <c r="DK62" s="482" t="str">
        <f>IF(AND('6'!DK66=""),"",'6'!DK66)</f>
        <v/>
      </c>
      <c r="DL62" s="482" t="str">
        <f>IF(AND('6'!DL66=""),"",'6'!DL66)</f>
        <v/>
      </c>
      <c r="DM62" s="482" t="str">
        <f>IF(AND('6'!DM66=""),"",'6'!DM66)</f>
        <v/>
      </c>
      <c r="DN62" s="482" t="str">
        <f>IF(AND('6'!DN66=""),"",'6'!DN66)</f>
        <v/>
      </c>
      <c r="DO62" s="482" t="str">
        <f>IF(AND('6'!DO66=""),"",'6'!DO66)</f>
        <v/>
      </c>
      <c r="DP62" s="482" t="str">
        <f>IF(AND('6'!DP66=""),"",'6'!DP66)</f>
        <v/>
      </c>
      <c r="DQ62" s="482" t="str">
        <f>IF(AND('6'!DQ66=""),"",'6'!DQ66)</f>
        <v/>
      </c>
      <c r="DR62" s="482" t="str">
        <f>IF(AND('6'!DR66=""),"",'6'!DR66)</f>
        <v/>
      </c>
      <c r="DS62" s="482" t="str">
        <f>IF(AND('6'!DS66=""),"",'6'!DS66)</f>
        <v/>
      </c>
      <c r="DT62" s="482" t="str">
        <f>IF(AND('6'!DT66=""),"",'6'!DT66)</f>
        <v/>
      </c>
      <c r="DU62" s="482" t="str">
        <f>IF(AND('6'!DU66=""),"",'6'!DU66)</f>
        <v/>
      </c>
      <c r="DV62" s="482" t="str">
        <f>IF(AND('6'!DV66=""),"",'6'!DV66)</f>
        <v/>
      </c>
      <c r="DW62" s="482" t="str">
        <f>IF(AND('6'!DW66=""),"",'6'!DW66)</f>
        <v/>
      </c>
      <c r="DX62" s="482" t="str">
        <f>IF(AND('6'!DX66=""),"",'6'!DX66)</f>
        <v/>
      </c>
      <c r="DY62" s="482" t="str">
        <f>IF(AND('6'!DY66=""),"",'6'!DY66)</f>
        <v/>
      </c>
      <c r="DZ62" s="482" t="str">
        <f>IF(AND('6'!DZ66=""),"",'6'!DZ66)</f>
        <v/>
      </c>
      <c r="EA62" s="482" t="str">
        <f>IF(AND('6'!EA66=""),"",'6'!EA66)</f>
        <v/>
      </c>
      <c r="EB62" s="482" t="str">
        <f>IF(AND('6'!EB66=""),"",'6'!EB66)</f>
        <v/>
      </c>
      <c r="EC62" s="482" t="str">
        <f>IF(AND('6'!EC66=""),"",'6'!EC66)</f>
        <v/>
      </c>
      <c r="ED62" s="482" t="str">
        <f>IF(AND('6'!ED66=""),"",'6'!ED66)</f>
        <v/>
      </c>
      <c r="EE62" s="482" t="str">
        <f>IF(AND('6'!EE66=""),"",'6'!EE66)</f>
        <v/>
      </c>
      <c r="EF62" s="482" t="str">
        <f>IF(AND('6'!EF66=""),"",'6'!EF66)</f>
        <v/>
      </c>
      <c r="EG62" s="482" t="str">
        <f>IF(AND('6'!EG66=""),"",'6'!EG66)</f>
        <v/>
      </c>
      <c r="EH62" s="482" t="str">
        <f>IF(AND('6'!EH66=""),"",'6'!EH66)</f>
        <v/>
      </c>
      <c r="EI62" s="482" t="str">
        <f>IF(AND('6'!EI66=""),"",'6'!EI66)</f>
        <v/>
      </c>
      <c r="EJ62" s="482" t="str">
        <f>IF(AND('6'!EJ66=""),"",'6'!EJ66)</f>
        <v/>
      </c>
      <c r="EK62" s="482" t="str">
        <f>IF(AND('6'!EK66=""),"",'6'!EK66)</f>
        <v/>
      </c>
      <c r="EL62" s="482" t="str">
        <f>IF(AND('6'!EL66=""),"",'6'!EL66)</f>
        <v/>
      </c>
      <c r="EM62" s="482" t="str">
        <f>IF(AND('6'!EM66=""),"",'6'!EM66)</f>
        <v/>
      </c>
      <c r="EN62" s="482" t="str">
        <f>IF(AND('6'!EN66=""),"",'6'!EN66)</f>
        <v/>
      </c>
      <c r="EO62" s="482" t="str">
        <f>IF(AND('6'!EO66=""),"",'6'!EO66)</f>
        <v/>
      </c>
      <c r="EP62" s="482" t="str">
        <f>IF(AND('6'!EP66=""),"",'6'!EP66)</f>
        <v/>
      </c>
      <c r="EQ62" s="482" t="str">
        <f>IF(AND('6'!EQ66=""),"",'6'!EQ66)</f>
        <v/>
      </c>
      <c r="ER62" s="482" t="str">
        <f>IF(AND('6'!ER66=""),"",'6'!ER66)</f>
        <v/>
      </c>
      <c r="ES62" s="482" t="str">
        <f>IF(AND('6'!ES66=""),"",'6'!ES66)</f>
        <v/>
      </c>
      <c r="ET62" s="482" t="str">
        <f>IF(AND('6'!ET66=""),"",'6'!ET66)</f>
        <v/>
      </c>
      <c r="EU62" s="482" t="str">
        <f>IF(AND('6'!EU66=""),"",'6'!EU66)</f>
        <v/>
      </c>
      <c r="EV62" s="482" t="str">
        <f>IF(AND('6'!EV66=""),"",'6'!EV66)</f>
        <v/>
      </c>
      <c r="EW62" s="482" t="str">
        <f>IF(AND('6'!EW66=""),"",'6'!EW66)</f>
        <v/>
      </c>
      <c r="EX62" s="482" t="str">
        <f>IF(AND('6'!EX66=""),"",'6'!EX66)</f>
        <v/>
      </c>
      <c r="EY62" s="482" t="str">
        <f>IF(AND('6'!EY66=""),"",'6'!EY66)</f>
        <v/>
      </c>
      <c r="EZ62" s="482" t="str">
        <f>IF(AND('6'!EZ66=""),"",'6'!EZ66)</f>
        <v/>
      </c>
      <c r="FA62" s="482" t="str">
        <f>IF(AND('6'!FA66=""),"",'6'!FA66)</f>
        <v/>
      </c>
      <c r="FB62" s="482" t="str">
        <f>IF(AND('6'!FB66=""),"",'6'!FB66)</f>
        <v/>
      </c>
      <c r="FC62" s="482" t="str">
        <f>IF(AND('6'!FC66=""),"",'6'!FC66)</f>
        <v/>
      </c>
      <c r="FD62" s="482" t="str">
        <f>IF(AND('6'!FD66=""),"",'6'!FD66)</f>
        <v/>
      </c>
      <c r="FE62" s="482" t="str">
        <f>IF(AND('6'!FE66=""),"",'6'!FE66)</f>
        <v/>
      </c>
      <c r="FF62" s="482" t="str">
        <f>IF(AND('6'!FF66=""),"",'6'!FF66)</f>
        <v xml:space="preserve"> </v>
      </c>
      <c r="FG62" s="482" t="str">
        <f>IF(AND('6'!FG66=""),"",'6'!FG66)</f>
        <v/>
      </c>
      <c r="FH62" s="482" t="str">
        <f>IF(AND('6'!FH66=""),"",'6'!FH66)</f>
        <v/>
      </c>
      <c r="FI62" s="482" t="str">
        <f>IF(AND('6'!FI66=""),"",'6'!FI66)</f>
        <v/>
      </c>
      <c r="FJ62" s="482" t="str">
        <f>IF(AND('6'!FJ66=""),"",'6'!FJ66)</f>
        <v/>
      </c>
      <c r="FK62" s="482" t="str">
        <f>IF(AND('6'!FK66=""),"",'6'!FK66)</f>
        <v/>
      </c>
      <c r="FL62" s="482" t="str">
        <f>IF(AND('6'!FL66=""),"",'6'!FL66)</f>
        <v/>
      </c>
      <c r="FM62" s="482" t="str">
        <f>IF(AND('6'!FM66=""),"",'6'!FM66)</f>
        <v xml:space="preserve"> </v>
      </c>
      <c r="FN62" s="482" t="str">
        <f>IF(AND('6'!FN66=""),"",'6'!FN66)</f>
        <v/>
      </c>
      <c r="FO62" s="482" t="str">
        <f>IF(AND('6'!FO66=""),"",'6'!FO66)</f>
        <v/>
      </c>
      <c r="FP62" s="482" t="str">
        <f>IF(AND('6'!FP66=""),"",'6'!FP66)</f>
        <v/>
      </c>
      <c r="FQ62" s="482" t="str">
        <f>IF(AND('6'!FQ66=""),"",'6'!FQ66)</f>
        <v/>
      </c>
      <c r="FR62" s="482" t="str">
        <f>IF(AND('6'!FR66=""),"",'6'!FR66)</f>
        <v/>
      </c>
      <c r="FS62" s="482" t="str">
        <f>IF(AND('6'!FS66=""),"",'6'!FS66)</f>
        <v/>
      </c>
      <c r="FT62" s="482" t="str">
        <f>IF(AND('6'!FT66=""),"",'6'!FT66)</f>
        <v xml:space="preserve"> </v>
      </c>
      <c r="FU62" s="482" t="str">
        <f>IF(AND('6'!FV66=""),"",'6'!FV66)</f>
        <v>-</v>
      </c>
      <c r="FV62" s="482" t="str">
        <f>IF(AND('6'!FW66=""),"",'6'!FW66)</f>
        <v>-</v>
      </c>
      <c r="FW62" s="482" t="str">
        <f>IF(AND('6'!FX66=""),"",'6'!FX66)</f>
        <v>-</v>
      </c>
      <c r="FX62" s="482" t="str">
        <f>IF(AND('6'!FY66=""),"",'6'!FY66)</f>
        <v>-</v>
      </c>
      <c r="FY62" s="482" t="str">
        <f>IF(AND('6'!FZ66=""),"",'6'!FZ66)</f>
        <v>-</v>
      </c>
      <c r="FZ62" s="482" t="str">
        <f>IF(AND('6'!GA66=""),"",'6'!GA66)</f>
        <v>-</v>
      </c>
      <c r="GA62" s="482" t="str">
        <f>IF(AND('6'!GB66=""),"",'6'!GB66)</f>
        <v>-</v>
      </c>
      <c r="GB62" s="482" t="str">
        <f>IF(AND('6'!GC66=""),"",'6'!GC66)</f>
        <v>-</v>
      </c>
      <c r="GC62" s="482" t="str">
        <f>IF(AND('6'!GD66=""),"",'6'!GD66)</f>
        <v>-</v>
      </c>
      <c r="GD62" s="482" t="str">
        <f>IF(AND('6'!GE66=""),"",'6'!GE66)</f>
        <v>-</v>
      </c>
      <c r="GE62" s="482" t="str">
        <f>IF(AND('6'!GF66=""),"",'6'!GF66)</f>
        <v>-</v>
      </c>
      <c r="GF62" s="482" t="str">
        <f>IF(AND('6'!GG66=""),"",'6'!GG66)</f>
        <v>-</v>
      </c>
      <c r="GG62" s="482" t="str">
        <f>IF(AND('6'!GH66=""),"",IF(AND('6'!GH66="-"),"",'6'!GH66))</f>
        <v/>
      </c>
      <c r="GH62" s="50" t="str">
        <f>IF(AND(C62=""),"",VLOOKUP(B62,Register!$A$7:$CL$311,36,FALSE))</f>
        <v/>
      </c>
      <c r="GI62" s="483" t="str">
        <f>IF(AND('6'!GL66=""),"",'6'!GL66)</f>
        <v/>
      </c>
      <c r="GJ62" s="173" t="str">
        <f>IF(AND('6'!FU66=""),"",'6'!FU66)</f>
        <v/>
      </c>
      <c r="GK62" s="173"/>
      <c r="GL62" s="173"/>
    </row>
    <row r="63" spans="1:194" ht="21">
      <c r="A63" s="480">
        <v>55</v>
      </c>
      <c r="B63" s="481" t="str">
        <f>IF(AND('6'!B67=""),"",'6'!B67)</f>
        <v/>
      </c>
      <c r="C63" s="196" t="str">
        <f>IF(AND('6'!C67=""),"",'6'!C67)</f>
        <v/>
      </c>
      <c r="D63" s="196" t="str">
        <f>IF(AND('6'!D67=""),"",'6'!D67)</f>
        <v/>
      </c>
      <c r="E63" s="195" t="str">
        <f>IF(AND('6'!E67=""),"",'6'!E67)</f>
        <v/>
      </c>
      <c r="F63" s="482" t="str">
        <f>IF(AND('6'!F67=""),"",'6'!F67)</f>
        <v/>
      </c>
      <c r="G63" s="482" t="str">
        <f>IF(AND('6'!G67=""),"",'6'!G67)</f>
        <v/>
      </c>
      <c r="H63" s="482" t="str">
        <f>IF(AND('6'!H67=""),"",'6'!H67)</f>
        <v/>
      </c>
      <c r="I63" s="482" t="str">
        <f>IF(AND('6'!I67=""),"",'6'!I67)</f>
        <v/>
      </c>
      <c r="J63" s="482" t="str">
        <f>IF(AND('6'!J67=""),"",'6'!J67)</f>
        <v/>
      </c>
      <c r="K63" s="482" t="str">
        <f>IF(AND('6'!K67=""),"",'6'!K67)</f>
        <v/>
      </c>
      <c r="L63" s="482" t="str">
        <f>IF(AND('6'!L67=""),"",'6'!L67)</f>
        <v/>
      </c>
      <c r="M63" s="482" t="str">
        <f>IF(AND('6'!M67=""),"",'6'!M67)</f>
        <v/>
      </c>
      <c r="N63" s="482" t="str">
        <f>IF(AND('6'!N67=""),"",'6'!N67)</f>
        <v/>
      </c>
      <c r="O63" s="482" t="str">
        <f>IF(AND('6'!O67=""),"",'6'!O67)</f>
        <v/>
      </c>
      <c r="P63" s="482" t="str">
        <f>IF(AND('6'!P67=""),"",'6'!P67)</f>
        <v/>
      </c>
      <c r="Q63" s="482" t="str">
        <f>IF(AND('6'!Q67=""),"",'6'!Q67)</f>
        <v/>
      </c>
      <c r="R63" s="482" t="str">
        <f>IF(AND('6'!R67=""),"",'6'!R67)</f>
        <v/>
      </c>
      <c r="S63" s="482" t="str">
        <f>IF(AND('6'!S67=""),"",'6'!S67)</f>
        <v/>
      </c>
      <c r="T63" s="482" t="str">
        <f>IF(AND('6'!T67=""),"",'6'!T67)</f>
        <v/>
      </c>
      <c r="U63" s="482" t="str">
        <f>IF(AND('6'!U67=""),"",'6'!U67)</f>
        <v/>
      </c>
      <c r="V63" s="482" t="str">
        <f>IF(AND('6'!V67=""),"",'6'!V67)</f>
        <v/>
      </c>
      <c r="W63" s="482" t="str">
        <f>IF(AND('6'!W67=""),"",'6'!W67)</f>
        <v/>
      </c>
      <c r="X63" s="482" t="str">
        <f>IF(AND('6'!X67=""),"",'6'!X67)</f>
        <v/>
      </c>
      <c r="Y63" s="482" t="str">
        <f>IF(AND('6'!Y67=""),"",'6'!Y67)</f>
        <v/>
      </c>
      <c r="Z63" s="482" t="str">
        <f>IF(AND('6'!Z67=""),"",'6'!Z67)</f>
        <v/>
      </c>
      <c r="AA63" s="482" t="str">
        <f>IF(AND('6'!AA67=""),"",'6'!AA67)</f>
        <v/>
      </c>
      <c r="AB63" s="482" t="str">
        <f>IF(AND('6'!AB67=""),"",'6'!AB67)</f>
        <v/>
      </c>
      <c r="AC63" s="482" t="str">
        <f>IF(AND('6'!AC67=""),"",'6'!AC67)</f>
        <v/>
      </c>
      <c r="AD63" s="482" t="str">
        <f>IF(AND('6'!AD67=""),"",'6'!AD67)</f>
        <v/>
      </c>
      <c r="AE63" s="482" t="str">
        <f>IF(AND('6'!AE67=""),"",'6'!AE67)</f>
        <v/>
      </c>
      <c r="AF63" s="482" t="str">
        <f>IF(AND('6'!AF67=""),"",'6'!AF67)</f>
        <v/>
      </c>
      <c r="AG63" s="482" t="str">
        <f>IF(AND('6'!AG67=""),"",'6'!AG67)</f>
        <v/>
      </c>
      <c r="AH63" s="482" t="str">
        <f>IF(AND('6'!AH67=""),"",'6'!AH67)</f>
        <v/>
      </c>
      <c r="AI63" s="482" t="str">
        <f>IF(AND('6'!AI67=""),"",'6'!AI67)</f>
        <v/>
      </c>
      <c r="AJ63" s="482" t="str">
        <f>IF(AND('6'!AJ67=""),"",'6'!AJ67)</f>
        <v/>
      </c>
      <c r="AK63" s="482" t="str">
        <f>IF(AND('6'!AK67=""),"",'6'!AK67)</f>
        <v/>
      </c>
      <c r="AL63" s="482" t="str">
        <f>IF(AND('6'!AL67=""),"",'6'!AL67)</f>
        <v/>
      </c>
      <c r="AM63" s="482" t="str">
        <f>IF(AND('6'!AM67=""),"",'6'!AM67)</f>
        <v/>
      </c>
      <c r="AN63" s="482" t="str">
        <f>IF(AND('6'!AN67=""),"",'6'!AN67)</f>
        <v/>
      </c>
      <c r="AO63" s="482" t="str">
        <f>IF(AND('6'!AO67=""),"",'6'!AO67)</f>
        <v/>
      </c>
      <c r="AP63" s="482" t="str">
        <f>IF(AND('6'!AP67=""),"",'6'!AP67)</f>
        <v/>
      </c>
      <c r="AQ63" s="482" t="str">
        <f>IF(AND('6'!AQ67=""),"",'6'!AQ67)</f>
        <v/>
      </c>
      <c r="AR63" s="482" t="str">
        <f>IF(AND('6'!AR67=""),"",'6'!AR67)</f>
        <v/>
      </c>
      <c r="AS63" s="482" t="str">
        <f>IF(AND('6'!AS67=""),"",'6'!AS67)</f>
        <v/>
      </c>
      <c r="AT63" s="482" t="str">
        <f>IF(AND('6'!AT67=""),"",'6'!AT67)</f>
        <v/>
      </c>
      <c r="AU63" s="482" t="str">
        <f>IF(AND('6'!AU67=""),"",'6'!AU67)</f>
        <v/>
      </c>
      <c r="AV63" s="482" t="str">
        <f>IF(AND('6'!AV67=""),"",'6'!AV67)</f>
        <v/>
      </c>
      <c r="AW63" s="482" t="str">
        <f>IF(AND('6'!AW67=""),"",'6'!AW67)</f>
        <v/>
      </c>
      <c r="AX63" s="482" t="str">
        <f>IF(AND('6'!AX67=""),"",'6'!AX67)</f>
        <v/>
      </c>
      <c r="AY63" s="482" t="str">
        <f>IF(AND('6'!AY67=""),"",'6'!AY67)</f>
        <v/>
      </c>
      <c r="AZ63" s="482" t="str">
        <f>IF(AND('6'!AZ67=""),"",'6'!AZ67)</f>
        <v/>
      </c>
      <c r="BA63" s="482" t="str">
        <f>IF(AND('6'!BA67=""),"",'6'!BA67)</f>
        <v/>
      </c>
      <c r="BB63" s="482" t="str">
        <f>IF(AND('6'!BB67=""),"",'6'!BB67)</f>
        <v/>
      </c>
      <c r="BC63" s="482" t="str">
        <f>IF(AND('6'!BC67=""),"",'6'!BC67)</f>
        <v/>
      </c>
      <c r="BD63" s="482" t="str">
        <f>IF(AND('6'!BD67=""),"",'6'!BD67)</f>
        <v/>
      </c>
      <c r="BE63" s="482" t="str">
        <f>IF(AND('6'!BE67=""),"",'6'!BE67)</f>
        <v/>
      </c>
      <c r="BF63" s="482" t="str">
        <f>IF(AND('6'!BF67=""),"",'6'!BF67)</f>
        <v/>
      </c>
      <c r="BG63" s="482" t="str">
        <f>IF(AND('6'!BG67=""),"",'6'!BG67)</f>
        <v/>
      </c>
      <c r="BH63" s="482" t="str">
        <f>IF(AND('6'!BH67=""),"",'6'!BH67)</f>
        <v/>
      </c>
      <c r="BI63" s="482" t="str">
        <f>IF(AND('6'!BI67=""),"",'6'!BI67)</f>
        <v/>
      </c>
      <c r="BJ63" s="482" t="str">
        <f>IF(AND('6'!BJ67=""),"",'6'!BJ67)</f>
        <v/>
      </c>
      <c r="BK63" s="482" t="str">
        <f>IF(AND('6'!BK67=""),"",'6'!BK67)</f>
        <v/>
      </c>
      <c r="BL63" s="482" t="str">
        <f>IF(AND('6'!BL67=""),"",'6'!BL67)</f>
        <v/>
      </c>
      <c r="BM63" s="482" t="str">
        <f>IF(AND('6'!BM67=""),"",'6'!BM67)</f>
        <v/>
      </c>
      <c r="BN63" s="482" t="str">
        <f>IF(AND('6'!BN67=""),"",'6'!BN67)</f>
        <v/>
      </c>
      <c r="BO63" s="482" t="str">
        <f>IF(AND('6'!BO67=""),"",'6'!BO67)</f>
        <v/>
      </c>
      <c r="BP63" s="482" t="str">
        <f>IF(AND('6'!BP67=""),"",'6'!BP67)</f>
        <v/>
      </c>
      <c r="BQ63" s="482" t="str">
        <f>IF(AND('6'!BQ67=""),"",'6'!BQ67)</f>
        <v/>
      </c>
      <c r="BR63" s="482" t="str">
        <f>IF(AND('6'!BR67=""),"",'6'!BR67)</f>
        <v/>
      </c>
      <c r="BS63" s="482" t="str">
        <f>IF(AND('6'!BS67=""),"",'6'!BS67)</f>
        <v/>
      </c>
      <c r="BT63" s="482" t="str">
        <f>IF(AND('6'!BT67=""),"",'6'!BT67)</f>
        <v/>
      </c>
      <c r="BU63" s="482" t="str">
        <f>IF(AND('6'!BU67=""),"",'6'!BU67)</f>
        <v/>
      </c>
      <c r="BV63" s="482" t="str">
        <f>IF(AND('6'!BV67=""),"",'6'!BV67)</f>
        <v/>
      </c>
      <c r="BW63" s="482" t="str">
        <f>IF(AND('6'!BW67=""),"",'6'!BW67)</f>
        <v/>
      </c>
      <c r="BX63" s="482" t="str">
        <f>IF(AND('6'!BX67=""),"",'6'!BX67)</f>
        <v/>
      </c>
      <c r="BY63" s="482" t="str">
        <f>IF(AND('6'!BY67=""),"",'6'!BY67)</f>
        <v/>
      </c>
      <c r="BZ63" s="482" t="str">
        <f>IF(AND('6'!BZ67=""),"",'6'!BZ67)</f>
        <v/>
      </c>
      <c r="CA63" s="482" t="str">
        <f>IF(AND('6'!CA67=""),"",'6'!CA67)</f>
        <v/>
      </c>
      <c r="CB63" s="482" t="str">
        <f>IF(AND('6'!CB67=""),"",'6'!CB67)</f>
        <v/>
      </c>
      <c r="CC63" s="482" t="str">
        <f>IF(AND('6'!CC67=""),"",'6'!CC67)</f>
        <v/>
      </c>
      <c r="CD63" s="482" t="str">
        <f>IF(AND('6'!CD67=""),"",'6'!CD67)</f>
        <v/>
      </c>
      <c r="CE63" s="482" t="str">
        <f>IF(AND('6'!CE67=""),"",'6'!CE67)</f>
        <v/>
      </c>
      <c r="CF63" s="482" t="str">
        <f>IF(AND('6'!CF67=""),"",'6'!CF67)</f>
        <v/>
      </c>
      <c r="CG63" s="482" t="str">
        <f>IF(AND('6'!CG67=""),"",'6'!CG67)</f>
        <v/>
      </c>
      <c r="CH63" s="482" t="str">
        <f>IF(AND('6'!CH67=""),"",'6'!CH67)</f>
        <v/>
      </c>
      <c r="CI63" s="482" t="str">
        <f>IF(AND('6'!CI67=""),"",'6'!CI67)</f>
        <v/>
      </c>
      <c r="CJ63" s="482" t="str">
        <f>IF(AND('6'!CJ67=""),"",'6'!CJ67)</f>
        <v/>
      </c>
      <c r="CK63" s="482" t="str">
        <f>IF(AND('6'!CK67=""),"",'6'!CK67)</f>
        <v/>
      </c>
      <c r="CL63" s="482" t="str">
        <f>IF(AND('6'!CL67=""),"",'6'!CL67)</f>
        <v/>
      </c>
      <c r="CM63" s="482" t="str">
        <f>IF(AND('6'!CM67=""),"",'6'!CM67)</f>
        <v/>
      </c>
      <c r="CN63" s="482" t="str">
        <f>IF(AND('6'!CN67=""),"",'6'!CN67)</f>
        <v/>
      </c>
      <c r="CO63" s="482" t="str">
        <f>IF(AND('6'!CO67=""),"",'6'!CO67)</f>
        <v/>
      </c>
      <c r="CP63" s="482" t="str">
        <f>IF(AND('6'!CP67=""),"",'6'!CP67)</f>
        <v/>
      </c>
      <c r="CQ63" s="482" t="str">
        <f>IF(AND('6'!CQ67=""),"",'6'!CQ67)</f>
        <v/>
      </c>
      <c r="CR63" s="482" t="str">
        <f>IF(AND('6'!CR67=""),"",'6'!CR67)</f>
        <v/>
      </c>
      <c r="CS63" s="482" t="str">
        <f>IF(AND('6'!CS67=""),"",'6'!CS67)</f>
        <v/>
      </c>
      <c r="CT63" s="482" t="str">
        <f>IF(AND('6'!CT67=""),"",'6'!CT67)</f>
        <v/>
      </c>
      <c r="CU63" s="482" t="str">
        <f>IF(AND('6'!CU67=""),"",'6'!CU67)</f>
        <v/>
      </c>
      <c r="CV63" s="482" t="str">
        <f>IF(AND('6'!CV67=""),"",'6'!CV67)</f>
        <v/>
      </c>
      <c r="CW63" s="482" t="str">
        <f>IF(AND('6'!CW67=""),"",'6'!CW67)</f>
        <v/>
      </c>
      <c r="CX63" s="482" t="str">
        <f>IF(AND('6'!CX67=""),"",'6'!CX67)</f>
        <v/>
      </c>
      <c r="CY63" s="482" t="str">
        <f>IF(AND('6'!CY67=""),"",'6'!CY67)</f>
        <v/>
      </c>
      <c r="CZ63" s="482" t="str">
        <f>IF(AND('6'!CZ67=""),"",'6'!CZ67)</f>
        <v/>
      </c>
      <c r="DA63" s="482" t="str">
        <f>IF(AND('6'!DA67=""),"",'6'!DA67)</f>
        <v/>
      </c>
      <c r="DB63" s="482" t="str">
        <f>IF(AND('6'!DB67=""),"",'6'!DB67)</f>
        <v/>
      </c>
      <c r="DC63" s="482" t="str">
        <f>IF(AND('6'!DC67=""),"",'6'!DC67)</f>
        <v/>
      </c>
      <c r="DD63" s="482" t="str">
        <f>IF(AND('6'!DD67=""),"",'6'!DD67)</f>
        <v/>
      </c>
      <c r="DE63" s="482" t="str">
        <f>IF(AND('6'!DE67=""),"",'6'!DE67)</f>
        <v/>
      </c>
      <c r="DF63" s="482" t="str">
        <f>IF(AND('6'!DF67=""),"",'6'!DF67)</f>
        <v/>
      </c>
      <c r="DG63" s="482" t="str">
        <f>IF(AND('6'!DG67=""),"",'6'!DG67)</f>
        <v/>
      </c>
      <c r="DH63" s="482" t="str">
        <f>IF(AND('6'!DH67=""),"",'6'!DH67)</f>
        <v/>
      </c>
      <c r="DI63" s="482" t="str">
        <f>IF(AND('6'!DI67=""),"",'6'!DI67)</f>
        <v/>
      </c>
      <c r="DJ63" s="482" t="str">
        <f>IF(AND('6'!DJ67=""),"",'6'!DJ67)</f>
        <v/>
      </c>
      <c r="DK63" s="482" t="str">
        <f>IF(AND('6'!DK67=""),"",'6'!DK67)</f>
        <v/>
      </c>
      <c r="DL63" s="482" t="str">
        <f>IF(AND('6'!DL67=""),"",'6'!DL67)</f>
        <v/>
      </c>
      <c r="DM63" s="482" t="str">
        <f>IF(AND('6'!DM67=""),"",'6'!DM67)</f>
        <v/>
      </c>
      <c r="DN63" s="482" t="str">
        <f>IF(AND('6'!DN67=""),"",'6'!DN67)</f>
        <v/>
      </c>
      <c r="DO63" s="482" t="str">
        <f>IF(AND('6'!DO67=""),"",'6'!DO67)</f>
        <v/>
      </c>
      <c r="DP63" s="482" t="str">
        <f>IF(AND('6'!DP67=""),"",'6'!DP67)</f>
        <v/>
      </c>
      <c r="DQ63" s="482" t="str">
        <f>IF(AND('6'!DQ67=""),"",'6'!DQ67)</f>
        <v/>
      </c>
      <c r="DR63" s="482" t="str">
        <f>IF(AND('6'!DR67=""),"",'6'!DR67)</f>
        <v/>
      </c>
      <c r="DS63" s="482" t="str">
        <f>IF(AND('6'!DS67=""),"",'6'!DS67)</f>
        <v/>
      </c>
      <c r="DT63" s="482" t="str">
        <f>IF(AND('6'!DT67=""),"",'6'!DT67)</f>
        <v/>
      </c>
      <c r="DU63" s="482" t="str">
        <f>IF(AND('6'!DU67=""),"",'6'!DU67)</f>
        <v/>
      </c>
      <c r="DV63" s="482" t="str">
        <f>IF(AND('6'!DV67=""),"",'6'!DV67)</f>
        <v/>
      </c>
      <c r="DW63" s="482" t="str">
        <f>IF(AND('6'!DW67=""),"",'6'!DW67)</f>
        <v/>
      </c>
      <c r="DX63" s="482" t="str">
        <f>IF(AND('6'!DX67=""),"",'6'!DX67)</f>
        <v/>
      </c>
      <c r="DY63" s="482" t="str">
        <f>IF(AND('6'!DY67=""),"",'6'!DY67)</f>
        <v/>
      </c>
      <c r="DZ63" s="482" t="str">
        <f>IF(AND('6'!DZ67=""),"",'6'!DZ67)</f>
        <v/>
      </c>
      <c r="EA63" s="482" t="str">
        <f>IF(AND('6'!EA67=""),"",'6'!EA67)</f>
        <v/>
      </c>
      <c r="EB63" s="482" t="str">
        <f>IF(AND('6'!EB67=""),"",'6'!EB67)</f>
        <v/>
      </c>
      <c r="EC63" s="482" t="str">
        <f>IF(AND('6'!EC67=""),"",'6'!EC67)</f>
        <v/>
      </c>
      <c r="ED63" s="482" t="str">
        <f>IF(AND('6'!ED67=""),"",'6'!ED67)</f>
        <v/>
      </c>
      <c r="EE63" s="482" t="str">
        <f>IF(AND('6'!EE67=""),"",'6'!EE67)</f>
        <v/>
      </c>
      <c r="EF63" s="482" t="str">
        <f>IF(AND('6'!EF67=""),"",'6'!EF67)</f>
        <v/>
      </c>
      <c r="EG63" s="482" t="str">
        <f>IF(AND('6'!EG67=""),"",'6'!EG67)</f>
        <v/>
      </c>
      <c r="EH63" s="482" t="str">
        <f>IF(AND('6'!EH67=""),"",'6'!EH67)</f>
        <v/>
      </c>
      <c r="EI63" s="482" t="str">
        <f>IF(AND('6'!EI67=""),"",'6'!EI67)</f>
        <v/>
      </c>
      <c r="EJ63" s="482" t="str">
        <f>IF(AND('6'!EJ67=""),"",'6'!EJ67)</f>
        <v/>
      </c>
      <c r="EK63" s="482" t="str">
        <f>IF(AND('6'!EK67=""),"",'6'!EK67)</f>
        <v/>
      </c>
      <c r="EL63" s="482" t="str">
        <f>IF(AND('6'!EL67=""),"",'6'!EL67)</f>
        <v/>
      </c>
      <c r="EM63" s="482" t="str">
        <f>IF(AND('6'!EM67=""),"",'6'!EM67)</f>
        <v/>
      </c>
      <c r="EN63" s="482" t="str">
        <f>IF(AND('6'!EN67=""),"",'6'!EN67)</f>
        <v/>
      </c>
      <c r="EO63" s="482" t="str">
        <f>IF(AND('6'!EO67=""),"",'6'!EO67)</f>
        <v/>
      </c>
      <c r="EP63" s="482" t="str">
        <f>IF(AND('6'!EP67=""),"",'6'!EP67)</f>
        <v/>
      </c>
      <c r="EQ63" s="482" t="str">
        <f>IF(AND('6'!EQ67=""),"",'6'!EQ67)</f>
        <v/>
      </c>
      <c r="ER63" s="482" t="str">
        <f>IF(AND('6'!ER67=""),"",'6'!ER67)</f>
        <v/>
      </c>
      <c r="ES63" s="482" t="str">
        <f>IF(AND('6'!ES67=""),"",'6'!ES67)</f>
        <v/>
      </c>
      <c r="ET63" s="482" t="str">
        <f>IF(AND('6'!ET67=""),"",'6'!ET67)</f>
        <v/>
      </c>
      <c r="EU63" s="482" t="str">
        <f>IF(AND('6'!EU67=""),"",'6'!EU67)</f>
        <v/>
      </c>
      <c r="EV63" s="482" t="str">
        <f>IF(AND('6'!EV67=""),"",'6'!EV67)</f>
        <v/>
      </c>
      <c r="EW63" s="482" t="str">
        <f>IF(AND('6'!EW67=""),"",'6'!EW67)</f>
        <v/>
      </c>
      <c r="EX63" s="482" t="str">
        <f>IF(AND('6'!EX67=""),"",'6'!EX67)</f>
        <v/>
      </c>
      <c r="EY63" s="482" t="str">
        <f>IF(AND('6'!EY67=""),"",'6'!EY67)</f>
        <v/>
      </c>
      <c r="EZ63" s="482" t="str">
        <f>IF(AND('6'!EZ67=""),"",'6'!EZ67)</f>
        <v/>
      </c>
      <c r="FA63" s="482" t="str">
        <f>IF(AND('6'!FA67=""),"",'6'!FA67)</f>
        <v/>
      </c>
      <c r="FB63" s="482" t="str">
        <f>IF(AND('6'!FB67=""),"",'6'!FB67)</f>
        <v/>
      </c>
      <c r="FC63" s="482" t="str">
        <f>IF(AND('6'!FC67=""),"",'6'!FC67)</f>
        <v/>
      </c>
      <c r="FD63" s="482" t="str">
        <f>IF(AND('6'!FD67=""),"",'6'!FD67)</f>
        <v/>
      </c>
      <c r="FE63" s="482" t="str">
        <f>IF(AND('6'!FE67=""),"",'6'!FE67)</f>
        <v/>
      </c>
      <c r="FF63" s="482" t="str">
        <f>IF(AND('6'!FF67=""),"",'6'!FF67)</f>
        <v xml:space="preserve"> </v>
      </c>
      <c r="FG63" s="482" t="str">
        <f>IF(AND('6'!FG67=""),"",'6'!FG67)</f>
        <v/>
      </c>
      <c r="FH63" s="482" t="str">
        <f>IF(AND('6'!FH67=""),"",'6'!FH67)</f>
        <v/>
      </c>
      <c r="FI63" s="482" t="str">
        <f>IF(AND('6'!FI67=""),"",'6'!FI67)</f>
        <v/>
      </c>
      <c r="FJ63" s="482" t="str">
        <f>IF(AND('6'!FJ67=""),"",'6'!FJ67)</f>
        <v/>
      </c>
      <c r="FK63" s="482" t="str">
        <f>IF(AND('6'!FK67=""),"",'6'!FK67)</f>
        <v/>
      </c>
      <c r="FL63" s="482" t="str">
        <f>IF(AND('6'!FL67=""),"",'6'!FL67)</f>
        <v/>
      </c>
      <c r="FM63" s="482" t="str">
        <f>IF(AND('6'!FM67=""),"",'6'!FM67)</f>
        <v xml:space="preserve"> </v>
      </c>
      <c r="FN63" s="482" t="str">
        <f>IF(AND('6'!FN67=""),"",'6'!FN67)</f>
        <v/>
      </c>
      <c r="FO63" s="482" t="str">
        <f>IF(AND('6'!FO67=""),"",'6'!FO67)</f>
        <v/>
      </c>
      <c r="FP63" s="482" t="str">
        <f>IF(AND('6'!FP67=""),"",'6'!FP67)</f>
        <v/>
      </c>
      <c r="FQ63" s="482" t="str">
        <f>IF(AND('6'!FQ67=""),"",'6'!FQ67)</f>
        <v/>
      </c>
      <c r="FR63" s="482" t="str">
        <f>IF(AND('6'!FR67=""),"",'6'!FR67)</f>
        <v/>
      </c>
      <c r="FS63" s="482" t="str">
        <f>IF(AND('6'!FS67=""),"",'6'!FS67)</f>
        <v/>
      </c>
      <c r="FT63" s="482" t="str">
        <f>IF(AND('6'!FT67=""),"",'6'!FT67)</f>
        <v xml:space="preserve"> </v>
      </c>
      <c r="FU63" s="482" t="str">
        <f>IF(AND('6'!FV67=""),"",'6'!FV67)</f>
        <v>-</v>
      </c>
      <c r="FV63" s="482" t="str">
        <f>IF(AND('6'!FW67=""),"",'6'!FW67)</f>
        <v>-</v>
      </c>
      <c r="FW63" s="482" t="str">
        <f>IF(AND('6'!FX67=""),"",'6'!FX67)</f>
        <v>-</v>
      </c>
      <c r="FX63" s="482" t="str">
        <f>IF(AND('6'!FY67=""),"",'6'!FY67)</f>
        <v>-</v>
      </c>
      <c r="FY63" s="482" t="str">
        <f>IF(AND('6'!FZ67=""),"",'6'!FZ67)</f>
        <v>-</v>
      </c>
      <c r="FZ63" s="482" t="str">
        <f>IF(AND('6'!GA67=""),"",'6'!GA67)</f>
        <v>-</v>
      </c>
      <c r="GA63" s="482" t="str">
        <f>IF(AND('6'!GB67=""),"",'6'!GB67)</f>
        <v>-</v>
      </c>
      <c r="GB63" s="482" t="str">
        <f>IF(AND('6'!GC67=""),"",'6'!GC67)</f>
        <v>-</v>
      </c>
      <c r="GC63" s="482" t="str">
        <f>IF(AND('6'!GD67=""),"",'6'!GD67)</f>
        <v>-</v>
      </c>
      <c r="GD63" s="482" t="str">
        <f>IF(AND('6'!GE67=""),"",'6'!GE67)</f>
        <v>-</v>
      </c>
      <c r="GE63" s="482" t="str">
        <f>IF(AND('6'!GF67=""),"",'6'!GF67)</f>
        <v>-</v>
      </c>
      <c r="GF63" s="482" t="str">
        <f>IF(AND('6'!GG67=""),"",'6'!GG67)</f>
        <v>-</v>
      </c>
      <c r="GG63" s="482" t="str">
        <f>IF(AND('6'!GH67=""),"",IF(AND('6'!GH67="-"),"",'6'!GH67))</f>
        <v/>
      </c>
      <c r="GH63" s="50" t="str">
        <f>IF(AND(C63=""),"",VLOOKUP(B63,Register!$A$7:$CL$311,36,FALSE))</f>
        <v/>
      </c>
      <c r="GI63" s="483" t="str">
        <f>IF(AND('6'!GL67=""),"",'6'!GL67)</f>
        <v/>
      </c>
      <c r="GJ63" s="173" t="str">
        <f>IF(AND('6'!FU67=""),"",'6'!FU67)</f>
        <v/>
      </c>
      <c r="GK63" s="173"/>
      <c r="GL63" s="173"/>
    </row>
    <row r="64" spans="1:194" ht="21">
      <c r="A64" s="480">
        <v>56</v>
      </c>
      <c r="B64" s="481" t="str">
        <f>IF(AND('6'!B68=""),"",'6'!B68)</f>
        <v/>
      </c>
      <c r="C64" s="196" t="str">
        <f>IF(AND('6'!C68=""),"",'6'!C68)</f>
        <v/>
      </c>
      <c r="D64" s="196" t="str">
        <f>IF(AND('6'!D68=""),"",'6'!D68)</f>
        <v/>
      </c>
      <c r="E64" s="195" t="str">
        <f>IF(AND('6'!E68=""),"",'6'!E68)</f>
        <v/>
      </c>
      <c r="F64" s="482" t="str">
        <f>IF(AND('6'!F68=""),"",'6'!F68)</f>
        <v/>
      </c>
      <c r="G64" s="482" t="str">
        <f>IF(AND('6'!G68=""),"",'6'!G68)</f>
        <v/>
      </c>
      <c r="H64" s="482" t="str">
        <f>IF(AND('6'!H68=""),"",'6'!H68)</f>
        <v/>
      </c>
      <c r="I64" s="482" t="str">
        <f>IF(AND('6'!I68=""),"",'6'!I68)</f>
        <v/>
      </c>
      <c r="J64" s="482" t="str">
        <f>IF(AND('6'!J68=""),"",'6'!J68)</f>
        <v/>
      </c>
      <c r="K64" s="482" t="str">
        <f>IF(AND('6'!K68=""),"",'6'!K68)</f>
        <v/>
      </c>
      <c r="L64" s="482" t="str">
        <f>IF(AND('6'!L68=""),"",'6'!L68)</f>
        <v/>
      </c>
      <c r="M64" s="482" t="str">
        <f>IF(AND('6'!M68=""),"",'6'!M68)</f>
        <v/>
      </c>
      <c r="N64" s="482" t="str">
        <f>IF(AND('6'!N68=""),"",'6'!N68)</f>
        <v/>
      </c>
      <c r="O64" s="482" t="str">
        <f>IF(AND('6'!O68=""),"",'6'!O68)</f>
        <v/>
      </c>
      <c r="P64" s="482" t="str">
        <f>IF(AND('6'!P68=""),"",'6'!P68)</f>
        <v/>
      </c>
      <c r="Q64" s="482" t="str">
        <f>IF(AND('6'!Q68=""),"",'6'!Q68)</f>
        <v/>
      </c>
      <c r="R64" s="482" t="str">
        <f>IF(AND('6'!R68=""),"",'6'!R68)</f>
        <v/>
      </c>
      <c r="S64" s="482" t="str">
        <f>IF(AND('6'!S68=""),"",'6'!S68)</f>
        <v/>
      </c>
      <c r="T64" s="482" t="str">
        <f>IF(AND('6'!T68=""),"",'6'!T68)</f>
        <v/>
      </c>
      <c r="U64" s="482" t="str">
        <f>IF(AND('6'!U68=""),"",'6'!U68)</f>
        <v/>
      </c>
      <c r="V64" s="482" t="str">
        <f>IF(AND('6'!V68=""),"",'6'!V68)</f>
        <v/>
      </c>
      <c r="W64" s="482" t="str">
        <f>IF(AND('6'!W68=""),"",'6'!W68)</f>
        <v/>
      </c>
      <c r="X64" s="482" t="str">
        <f>IF(AND('6'!X68=""),"",'6'!X68)</f>
        <v/>
      </c>
      <c r="Y64" s="482" t="str">
        <f>IF(AND('6'!Y68=""),"",'6'!Y68)</f>
        <v/>
      </c>
      <c r="Z64" s="482" t="str">
        <f>IF(AND('6'!Z68=""),"",'6'!Z68)</f>
        <v/>
      </c>
      <c r="AA64" s="482" t="str">
        <f>IF(AND('6'!AA68=""),"",'6'!AA68)</f>
        <v/>
      </c>
      <c r="AB64" s="482" t="str">
        <f>IF(AND('6'!AB68=""),"",'6'!AB68)</f>
        <v/>
      </c>
      <c r="AC64" s="482" t="str">
        <f>IF(AND('6'!AC68=""),"",'6'!AC68)</f>
        <v/>
      </c>
      <c r="AD64" s="482" t="str">
        <f>IF(AND('6'!AD68=""),"",'6'!AD68)</f>
        <v/>
      </c>
      <c r="AE64" s="482" t="str">
        <f>IF(AND('6'!AE68=""),"",'6'!AE68)</f>
        <v/>
      </c>
      <c r="AF64" s="482" t="str">
        <f>IF(AND('6'!AF68=""),"",'6'!AF68)</f>
        <v/>
      </c>
      <c r="AG64" s="482" t="str">
        <f>IF(AND('6'!AG68=""),"",'6'!AG68)</f>
        <v/>
      </c>
      <c r="AH64" s="482" t="str">
        <f>IF(AND('6'!AH68=""),"",'6'!AH68)</f>
        <v/>
      </c>
      <c r="AI64" s="482" t="str">
        <f>IF(AND('6'!AI68=""),"",'6'!AI68)</f>
        <v/>
      </c>
      <c r="AJ64" s="482" t="str">
        <f>IF(AND('6'!AJ68=""),"",'6'!AJ68)</f>
        <v/>
      </c>
      <c r="AK64" s="482" t="str">
        <f>IF(AND('6'!AK68=""),"",'6'!AK68)</f>
        <v/>
      </c>
      <c r="AL64" s="482" t="str">
        <f>IF(AND('6'!AL68=""),"",'6'!AL68)</f>
        <v/>
      </c>
      <c r="AM64" s="482" t="str">
        <f>IF(AND('6'!AM68=""),"",'6'!AM68)</f>
        <v/>
      </c>
      <c r="AN64" s="482" t="str">
        <f>IF(AND('6'!AN68=""),"",'6'!AN68)</f>
        <v/>
      </c>
      <c r="AO64" s="482" t="str">
        <f>IF(AND('6'!AO68=""),"",'6'!AO68)</f>
        <v/>
      </c>
      <c r="AP64" s="482" t="str">
        <f>IF(AND('6'!AP68=""),"",'6'!AP68)</f>
        <v/>
      </c>
      <c r="AQ64" s="482" t="str">
        <f>IF(AND('6'!AQ68=""),"",'6'!AQ68)</f>
        <v/>
      </c>
      <c r="AR64" s="482" t="str">
        <f>IF(AND('6'!AR68=""),"",'6'!AR68)</f>
        <v/>
      </c>
      <c r="AS64" s="482" t="str">
        <f>IF(AND('6'!AS68=""),"",'6'!AS68)</f>
        <v/>
      </c>
      <c r="AT64" s="482" t="str">
        <f>IF(AND('6'!AT68=""),"",'6'!AT68)</f>
        <v/>
      </c>
      <c r="AU64" s="482" t="str">
        <f>IF(AND('6'!AU68=""),"",'6'!AU68)</f>
        <v/>
      </c>
      <c r="AV64" s="482" t="str">
        <f>IF(AND('6'!AV68=""),"",'6'!AV68)</f>
        <v/>
      </c>
      <c r="AW64" s="482" t="str">
        <f>IF(AND('6'!AW68=""),"",'6'!AW68)</f>
        <v/>
      </c>
      <c r="AX64" s="482" t="str">
        <f>IF(AND('6'!AX68=""),"",'6'!AX68)</f>
        <v/>
      </c>
      <c r="AY64" s="482" t="str">
        <f>IF(AND('6'!AY68=""),"",'6'!AY68)</f>
        <v/>
      </c>
      <c r="AZ64" s="482" t="str">
        <f>IF(AND('6'!AZ68=""),"",'6'!AZ68)</f>
        <v/>
      </c>
      <c r="BA64" s="482" t="str">
        <f>IF(AND('6'!BA68=""),"",'6'!BA68)</f>
        <v/>
      </c>
      <c r="BB64" s="482" t="str">
        <f>IF(AND('6'!BB68=""),"",'6'!BB68)</f>
        <v/>
      </c>
      <c r="BC64" s="482" t="str">
        <f>IF(AND('6'!BC68=""),"",'6'!BC68)</f>
        <v/>
      </c>
      <c r="BD64" s="482" t="str">
        <f>IF(AND('6'!BD68=""),"",'6'!BD68)</f>
        <v/>
      </c>
      <c r="BE64" s="482" t="str">
        <f>IF(AND('6'!BE68=""),"",'6'!BE68)</f>
        <v/>
      </c>
      <c r="BF64" s="482" t="str">
        <f>IF(AND('6'!BF68=""),"",'6'!BF68)</f>
        <v/>
      </c>
      <c r="BG64" s="482" t="str">
        <f>IF(AND('6'!BG68=""),"",'6'!BG68)</f>
        <v/>
      </c>
      <c r="BH64" s="482" t="str">
        <f>IF(AND('6'!BH68=""),"",'6'!BH68)</f>
        <v/>
      </c>
      <c r="BI64" s="482" t="str">
        <f>IF(AND('6'!BI68=""),"",'6'!BI68)</f>
        <v/>
      </c>
      <c r="BJ64" s="482" t="str">
        <f>IF(AND('6'!BJ68=""),"",'6'!BJ68)</f>
        <v/>
      </c>
      <c r="BK64" s="482" t="str">
        <f>IF(AND('6'!BK68=""),"",'6'!BK68)</f>
        <v/>
      </c>
      <c r="BL64" s="482" t="str">
        <f>IF(AND('6'!BL68=""),"",'6'!BL68)</f>
        <v/>
      </c>
      <c r="BM64" s="482" t="str">
        <f>IF(AND('6'!BM68=""),"",'6'!BM68)</f>
        <v/>
      </c>
      <c r="BN64" s="482" t="str">
        <f>IF(AND('6'!BN68=""),"",'6'!BN68)</f>
        <v/>
      </c>
      <c r="BO64" s="482" t="str">
        <f>IF(AND('6'!BO68=""),"",'6'!BO68)</f>
        <v/>
      </c>
      <c r="BP64" s="482" t="str">
        <f>IF(AND('6'!BP68=""),"",'6'!BP68)</f>
        <v/>
      </c>
      <c r="BQ64" s="482" t="str">
        <f>IF(AND('6'!BQ68=""),"",'6'!BQ68)</f>
        <v/>
      </c>
      <c r="BR64" s="482" t="str">
        <f>IF(AND('6'!BR68=""),"",'6'!BR68)</f>
        <v/>
      </c>
      <c r="BS64" s="482" t="str">
        <f>IF(AND('6'!BS68=""),"",'6'!BS68)</f>
        <v/>
      </c>
      <c r="BT64" s="482" t="str">
        <f>IF(AND('6'!BT68=""),"",'6'!BT68)</f>
        <v/>
      </c>
      <c r="BU64" s="482" t="str">
        <f>IF(AND('6'!BU68=""),"",'6'!BU68)</f>
        <v/>
      </c>
      <c r="BV64" s="482" t="str">
        <f>IF(AND('6'!BV68=""),"",'6'!BV68)</f>
        <v/>
      </c>
      <c r="BW64" s="482" t="str">
        <f>IF(AND('6'!BW68=""),"",'6'!BW68)</f>
        <v/>
      </c>
      <c r="BX64" s="482" t="str">
        <f>IF(AND('6'!BX68=""),"",'6'!BX68)</f>
        <v/>
      </c>
      <c r="BY64" s="482" t="str">
        <f>IF(AND('6'!BY68=""),"",'6'!BY68)</f>
        <v/>
      </c>
      <c r="BZ64" s="482" t="str">
        <f>IF(AND('6'!BZ68=""),"",'6'!BZ68)</f>
        <v/>
      </c>
      <c r="CA64" s="482" t="str">
        <f>IF(AND('6'!CA68=""),"",'6'!CA68)</f>
        <v/>
      </c>
      <c r="CB64" s="482" t="str">
        <f>IF(AND('6'!CB68=""),"",'6'!CB68)</f>
        <v/>
      </c>
      <c r="CC64" s="482" t="str">
        <f>IF(AND('6'!CC68=""),"",'6'!CC68)</f>
        <v/>
      </c>
      <c r="CD64" s="482" t="str">
        <f>IF(AND('6'!CD68=""),"",'6'!CD68)</f>
        <v/>
      </c>
      <c r="CE64" s="482" t="str">
        <f>IF(AND('6'!CE68=""),"",'6'!CE68)</f>
        <v/>
      </c>
      <c r="CF64" s="482" t="str">
        <f>IF(AND('6'!CF68=""),"",'6'!CF68)</f>
        <v/>
      </c>
      <c r="CG64" s="482" t="str">
        <f>IF(AND('6'!CG68=""),"",'6'!CG68)</f>
        <v/>
      </c>
      <c r="CH64" s="482" t="str">
        <f>IF(AND('6'!CH68=""),"",'6'!CH68)</f>
        <v/>
      </c>
      <c r="CI64" s="482" t="str">
        <f>IF(AND('6'!CI68=""),"",'6'!CI68)</f>
        <v/>
      </c>
      <c r="CJ64" s="482" t="str">
        <f>IF(AND('6'!CJ68=""),"",'6'!CJ68)</f>
        <v/>
      </c>
      <c r="CK64" s="482" t="str">
        <f>IF(AND('6'!CK68=""),"",'6'!CK68)</f>
        <v/>
      </c>
      <c r="CL64" s="482" t="str">
        <f>IF(AND('6'!CL68=""),"",'6'!CL68)</f>
        <v/>
      </c>
      <c r="CM64" s="482" t="str">
        <f>IF(AND('6'!CM68=""),"",'6'!CM68)</f>
        <v/>
      </c>
      <c r="CN64" s="482" t="str">
        <f>IF(AND('6'!CN68=""),"",'6'!CN68)</f>
        <v/>
      </c>
      <c r="CO64" s="482" t="str">
        <f>IF(AND('6'!CO68=""),"",'6'!CO68)</f>
        <v/>
      </c>
      <c r="CP64" s="482" t="str">
        <f>IF(AND('6'!CP68=""),"",'6'!CP68)</f>
        <v/>
      </c>
      <c r="CQ64" s="482" t="str">
        <f>IF(AND('6'!CQ68=""),"",'6'!CQ68)</f>
        <v/>
      </c>
      <c r="CR64" s="482" t="str">
        <f>IF(AND('6'!CR68=""),"",'6'!CR68)</f>
        <v/>
      </c>
      <c r="CS64" s="482" t="str">
        <f>IF(AND('6'!CS68=""),"",'6'!CS68)</f>
        <v/>
      </c>
      <c r="CT64" s="482" t="str">
        <f>IF(AND('6'!CT68=""),"",'6'!CT68)</f>
        <v/>
      </c>
      <c r="CU64" s="482" t="str">
        <f>IF(AND('6'!CU68=""),"",'6'!CU68)</f>
        <v/>
      </c>
      <c r="CV64" s="482" t="str">
        <f>IF(AND('6'!CV68=""),"",'6'!CV68)</f>
        <v/>
      </c>
      <c r="CW64" s="482" t="str">
        <f>IF(AND('6'!CW68=""),"",'6'!CW68)</f>
        <v/>
      </c>
      <c r="CX64" s="482" t="str">
        <f>IF(AND('6'!CX68=""),"",'6'!CX68)</f>
        <v/>
      </c>
      <c r="CY64" s="482" t="str">
        <f>IF(AND('6'!CY68=""),"",'6'!CY68)</f>
        <v/>
      </c>
      <c r="CZ64" s="482" t="str">
        <f>IF(AND('6'!CZ68=""),"",'6'!CZ68)</f>
        <v/>
      </c>
      <c r="DA64" s="482" t="str">
        <f>IF(AND('6'!DA68=""),"",'6'!DA68)</f>
        <v/>
      </c>
      <c r="DB64" s="482" t="str">
        <f>IF(AND('6'!DB68=""),"",'6'!DB68)</f>
        <v/>
      </c>
      <c r="DC64" s="482" t="str">
        <f>IF(AND('6'!DC68=""),"",'6'!DC68)</f>
        <v/>
      </c>
      <c r="DD64" s="482" t="str">
        <f>IF(AND('6'!DD68=""),"",'6'!DD68)</f>
        <v/>
      </c>
      <c r="DE64" s="482" t="str">
        <f>IF(AND('6'!DE68=""),"",'6'!DE68)</f>
        <v/>
      </c>
      <c r="DF64" s="482" t="str">
        <f>IF(AND('6'!DF68=""),"",'6'!DF68)</f>
        <v/>
      </c>
      <c r="DG64" s="482" t="str">
        <f>IF(AND('6'!DG68=""),"",'6'!DG68)</f>
        <v/>
      </c>
      <c r="DH64" s="482" t="str">
        <f>IF(AND('6'!DH68=""),"",'6'!DH68)</f>
        <v/>
      </c>
      <c r="DI64" s="482" t="str">
        <f>IF(AND('6'!DI68=""),"",'6'!DI68)</f>
        <v/>
      </c>
      <c r="DJ64" s="482" t="str">
        <f>IF(AND('6'!DJ68=""),"",'6'!DJ68)</f>
        <v/>
      </c>
      <c r="DK64" s="482" t="str">
        <f>IF(AND('6'!DK68=""),"",'6'!DK68)</f>
        <v/>
      </c>
      <c r="DL64" s="482" t="str">
        <f>IF(AND('6'!DL68=""),"",'6'!DL68)</f>
        <v/>
      </c>
      <c r="DM64" s="482" t="str">
        <f>IF(AND('6'!DM68=""),"",'6'!DM68)</f>
        <v/>
      </c>
      <c r="DN64" s="482" t="str">
        <f>IF(AND('6'!DN68=""),"",'6'!DN68)</f>
        <v/>
      </c>
      <c r="DO64" s="482" t="str">
        <f>IF(AND('6'!DO68=""),"",'6'!DO68)</f>
        <v/>
      </c>
      <c r="DP64" s="482" t="str">
        <f>IF(AND('6'!DP68=""),"",'6'!DP68)</f>
        <v/>
      </c>
      <c r="DQ64" s="482" t="str">
        <f>IF(AND('6'!DQ68=""),"",'6'!DQ68)</f>
        <v/>
      </c>
      <c r="DR64" s="482" t="str">
        <f>IF(AND('6'!DR68=""),"",'6'!DR68)</f>
        <v/>
      </c>
      <c r="DS64" s="482" t="str">
        <f>IF(AND('6'!DS68=""),"",'6'!DS68)</f>
        <v/>
      </c>
      <c r="DT64" s="482" t="str">
        <f>IF(AND('6'!DT68=""),"",'6'!DT68)</f>
        <v/>
      </c>
      <c r="DU64" s="482" t="str">
        <f>IF(AND('6'!DU68=""),"",'6'!DU68)</f>
        <v/>
      </c>
      <c r="DV64" s="482" t="str">
        <f>IF(AND('6'!DV68=""),"",'6'!DV68)</f>
        <v/>
      </c>
      <c r="DW64" s="482" t="str">
        <f>IF(AND('6'!DW68=""),"",'6'!DW68)</f>
        <v/>
      </c>
      <c r="DX64" s="482" t="str">
        <f>IF(AND('6'!DX68=""),"",'6'!DX68)</f>
        <v/>
      </c>
      <c r="DY64" s="482" t="str">
        <f>IF(AND('6'!DY68=""),"",'6'!DY68)</f>
        <v/>
      </c>
      <c r="DZ64" s="482" t="str">
        <f>IF(AND('6'!DZ68=""),"",'6'!DZ68)</f>
        <v/>
      </c>
      <c r="EA64" s="482" t="str">
        <f>IF(AND('6'!EA68=""),"",'6'!EA68)</f>
        <v/>
      </c>
      <c r="EB64" s="482" t="str">
        <f>IF(AND('6'!EB68=""),"",'6'!EB68)</f>
        <v/>
      </c>
      <c r="EC64" s="482" t="str">
        <f>IF(AND('6'!EC68=""),"",'6'!EC68)</f>
        <v/>
      </c>
      <c r="ED64" s="482" t="str">
        <f>IF(AND('6'!ED68=""),"",'6'!ED68)</f>
        <v/>
      </c>
      <c r="EE64" s="482" t="str">
        <f>IF(AND('6'!EE68=""),"",'6'!EE68)</f>
        <v/>
      </c>
      <c r="EF64" s="482" t="str">
        <f>IF(AND('6'!EF68=""),"",'6'!EF68)</f>
        <v/>
      </c>
      <c r="EG64" s="482" t="str">
        <f>IF(AND('6'!EG68=""),"",'6'!EG68)</f>
        <v/>
      </c>
      <c r="EH64" s="482" t="str">
        <f>IF(AND('6'!EH68=""),"",'6'!EH68)</f>
        <v/>
      </c>
      <c r="EI64" s="482" t="str">
        <f>IF(AND('6'!EI68=""),"",'6'!EI68)</f>
        <v/>
      </c>
      <c r="EJ64" s="482" t="str">
        <f>IF(AND('6'!EJ68=""),"",'6'!EJ68)</f>
        <v/>
      </c>
      <c r="EK64" s="482" t="str">
        <f>IF(AND('6'!EK68=""),"",'6'!EK68)</f>
        <v/>
      </c>
      <c r="EL64" s="482" t="str">
        <f>IF(AND('6'!EL68=""),"",'6'!EL68)</f>
        <v/>
      </c>
      <c r="EM64" s="482" t="str">
        <f>IF(AND('6'!EM68=""),"",'6'!EM68)</f>
        <v/>
      </c>
      <c r="EN64" s="482" t="str">
        <f>IF(AND('6'!EN68=""),"",'6'!EN68)</f>
        <v/>
      </c>
      <c r="EO64" s="482" t="str">
        <f>IF(AND('6'!EO68=""),"",'6'!EO68)</f>
        <v/>
      </c>
      <c r="EP64" s="482" t="str">
        <f>IF(AND('6'!EP68=""),"",'6'!EP68)</f>
        <v/>
      </c>
      <c r="EQ64" s="482" t="str">
        <f>IF(AND('6'!EQ68=""),"",'6'!EQ68)</f>
        <v/>
      </c>
      <c r="ER64" s="482" t="str">
        <f>IF(AND('6'!ER68=""),"",'6'!ER68)</f>
        <v/>
      </c>
      <c r="ES64" s="482" t="str">
        <f>IF(AND('6'!ES68=""),"",'6'!ES68)</f>
        <v/>
      </c>
      <c r="ET64" s="482" t="str">
        <f>IF(AND('6'!ET68=""),"",'6'!ET68)</f>
        <v/>
      </c>
      <c r="EU64" s="482" t="str">
        <f>IF(AND('6'!EU68=""),"",'6'!EU68)</f>
        <v/>
      </c>
      <c r="EV64" s="482" t="str">
        <f>IF(AND('6'!EV68=""),"",'6'!EV68)</f>
        <v/>
      </c>
      <c r="EW64" s="482" t="str">
        <f>IF(AND('6'!EW68=""),"",'6'!EW68)</f>
        <v/>
      </c>
      <c r="EX64" s="482" t="str">
        <f>IF(AND('6'!EX68=""),"",'6'!EX68)</f>
        <v/>
      </c>
      <c r="EY64" s="482" t="str">
        <f>IF(AND('6'!EY68=""),"",'6'!EY68)</f>
        <v/>
      </c>
      <c r="EZ64" s="482" t="str">
        <f>IF(AND('6'!EZ68=""),"",'6'!EZ68)</f>
        <v/>
      </c>
      <c r="FA64" s="482" t="str">
        <f>IF(AND('6'!FA68=""),"",'6'!FA68)</f>
        <v/>
      </c>
      <c r="FB64" s="482" t="str">
        <f>IF(AND('6'!FB68=""),"",'6'!FB68)</f>
        <v/>
      </c>
      <c r="FC64" s="482" t="str">
        <f>IF(AND('6'!FC68=""),"",'6'!FC68)</f>
        <v/>
      </c>
      <c r="FD64" s="482" t="str">
        <f>IF(AND('6'!FD68=""),"",'6'!FD68)</f>
        <v/>
      </c>
      <c r="FE64" s="482" t="str">
        <f>IF(AND('6'!FE68=""),"",'6'!FE68)</f>
        <v/>
      </c>
      <c r="FF64" s="482" t="str">
        <f>IF(AND('6'!FF68=""),"",'6'!FF68)</f>
        <v xml:space="preserve"> </v>
      </c>
      <c r="FG64" s="482" t="str">
        <f>IF(AND('6'!FG68=""),"",'6'!FG68)</f>
        <v/>
      </c>
      <c r="FH64" s="482" t="str">
        <f>IF(AND('6'!FH68=""),"",'6'!FH68)</f>
        <v/>
      </c>
      <c r="FI64" s="482" t="str">
        <f>IF(AND('6'!FI68=""),"",'6'!FI68)</f>
        <v/>
      </c>
      <c r="FJ64" s="482" t="str">
        <f>IF(AND('6'!FJ68=""),"",'6'!FJ68)</f>
        <v/>
      </c>
      <c r="FK64" s="482" t="str">
        <f>IF(AND('6'!FK68=""),"",'6'!FK68)</f>
        <v/>
      </c>
      <c r="FL64" s="482" t="str">
        <f>IF(AND('6'!FL68=""),"",'6'!FL68)</f>
        <v/>
      </c>
      <c r="FM64" s="482" t="str">
        <f>IF(AND('6'!FM68=""),"",'6'!FM68)</f>
        <v xml:space="preserve"> </v>
      </c>
      <c r="FN64" s="482" t="str">
        <f>IF(AND('6'!FN68=""),"",'6'!FN68)</f>
        <v/>
      </c>
      <c r="FO64" s="482" t="str">
        <f>IF(AND('6'!FO68=""),"",'6'!FO68)</f>
        <v/>
      </c>
      <c r="FP64" s="482" t="str">
        <f>IF(AND('6'!FP68=""),"",'6'!FP68)</f>
        <v/>
      </c>
      <c r="FQ64" s="482" t="str">
        <f>IF(AND('6'!FQ68=""),"",'6'!FQ68)</f>
        <v/>
      </c>
      <c r="FR64" s="482" t="str">
        <f>IF(AND('6'!FR68=""),"",'6'!FR68)</f>
        <v/>
      </c>
      <c r="FS64" s="482" t="str">
        <f>IF(AND('6'!FS68=""),"",'6'!FS68)</f>
        <v/>
      </c>
      <c r="FT64" s="482" t="str">
        <f>IF(AND('6'!FT68=""),"",'6'!FT68)</f>
        <v xml:space="preserve"> </v>
      </c>
      <c r="FU64" s="482" t="str">
        <f>IF(AND('6'!FV68=""),"",'6'!FV68)</f>
        <v>-</v>
      </c>
      <c r="FV64" s="482" t="str">
        <f>IF(AND('6'!FW68=""),"",'6'!FW68)</f>
        <v>-</v>
      </c>
      <c r="FW64" s="482" t="str">
        <f>IF(AND('6'!FX68=""),"",'6'!FX68)</f>
        <v>-</v>
      </c>
      <c r="FX64" s="482" t="str">
        <f>IF(AND('6'!FY68=""),"",'6'!FY68)</f>
        <v>-</v>
      </c>
      <c r="FY64" s="482" t="str">
        <f>IF(AND('6'!FZ68=""),"",'6'!FZ68)</f>
        <v>-</v>
      </c>
      <c r="FZ64" s="482" t="str">
        <f>IF(AND('6'!GA68=""),"",'6'!GA68)</f>
        <v>-</v>
      </c>
      <c r="GA64" s="482" t="str">
        <f>IF(AND('6'!GB68=""),"",'6'!GB68)</f>
        <v>-</v>
      </c>
      <c r="GB64" s="482" t="str">
        <f>IF(AND('6'!GC68=""),"",'6'!GC68)</f>
        <v>-</v>
      </c>
      <c r="GC64" s="482" t="str">
        <f>IF(AND('6'!GD68=""),"",'6'!GD68)</f>
        <v>-</v>
      </c>
      <c r="GD64" s="482" t="str">
        <f>IF(AND('6'!GE68=""),"",'6'!GE68)</f>
        <v>-</v>
      </c>
      <c r="GE64" s="482" t="str">
        <f>IF(AND('6'!GF68=""),"",'6'!GF68)</f>
        <v>-</v>
      </c>
      <c r="GF64" s="482" t="str">
        <f>IF(AND('6'!GG68=""),"",'6'!GG68)</f>
        <v>-</v>
      </c>
      <c r="GG64" s="482" t="str">
        <f>IF(AND('6'!GH68=""),"",IF(AND('6'!GH68="-"),"",'6'!GH68))</f>
        <v/>
      </c>
      <c r="GH64" s="50" t="str">
        <f>IF(AND(C64=""),"",VLOOKUP(B64,Register!$A$7:$CL$311,36,FALSE))</f>
        <v/>
      </c>
      <c r="GI64" s="483" t="str">
        <f>IF(AND('6'!GL68=""),"",'6'!GL68)</f>
        <v/>
      </c>
      <c r="GJ64" s="173" t="str">
        <f>IF(AND('6'!FU68=""),"",'6'!FU68)</f>
        <v/>
      </c>
      <c r="GK64" s="173"/>
      <c r="GL64" s="173"/>
    </row>
    <row r="65" spans="1:194" ht="21">
      <c r="A65" s="480">
        <v>57</v>
      </c>
      <c r="B65" s="481" t="str">
        <f>IF(AND('6'!B69=""),"",'6'!B69)</f>
        <v/>
      </c>
      <c r="C65" s="196" t="str">
        <f>IF(AND('6'!C69=""),"",'6'!C69)</f>
        <v/>
      </c>
      <c r="D65" s="196" t="str">
        <f>IF(AND('6'!D69=""),"",'6'!D69)</f>
        <v/>
      </c>
      <c r="E65" s="195" t="str">
        <f>IF(AND('6'!E69=""),"",'6'!E69)</f>
        <v/>
      </c>
      <c r="F65" s="482" t="str">
        <f>IF(AND('6'!F69=""),"",'6'!F69)</f>
        <v/>
      </c>
      <c r="G65" s="482" t="str">
        <f>IF(AND('6'!G69=""),"",'6'!G69)</f>
        <v/>
      </c>
      <c r="H65" s="482" t="str">
        <f>IF(AND('6'!H69=""),"",'6'!H69)</f>
        <v/>
      </c>
      <c r="I65" s="482" t="str">
        <f>IF(AND('6'!I69=""),"",'6'!I69)</f>
        <v/>
      </c>
      <c r="J65" s="482" t="str">
        <f>IF(AND('6'!J69=""),"",'6'!J69)</f>
        <v/>
      </c>
      <c r="K65" s="482" t="str">
        <f>IF(AND('6'!K69=""),"",'6'!K69)</f>
        <v/>
      </c>
      <c r="L65" s="482" t="str">
        <f>IF(AND('6'!L69=""),"",'6'!L69)</f>
        <v/>
      </c>
      <c r="M65" s="482" t="str">
        <f>IF(AND('6'!M69=""),"",'6'!M69)</f>
        <v/>
      </c>
      <c r="N65" s="482" t="str">
        <f>IF(AND('6'!N69=""),"",'6'!N69)</f>
        <v/>
      </c>
      <c r="O65" s="482" t="str">
        <f>IF(AND('6'!O69=""),"",'6'!O69)</f>
        <v/>
      </c>
      <c r="P65" s="482" t="str">
        <f>IF(AND('6'!P69=""),"",'6'!P69)</f>
        <v/>
      </c>
      <c r="Q65" s="482" t="str">
        <f>IF(AND('6'!Q69=""),"",'6'!Q69)</f>
        <v/>
      </c>
      <c r="R65" s="482" t="str">
        <f>IF(AND('6'!R69=""),"",'6'!R69)</f>
        <v/>
      </c>
      <c r="S65" s="482" t="str">
        <f>IF(AND('6'!S69=""),"",'6'!S69)</f>
        <v/>
      </c>
      <c r="T65" s="482" t="str">
        <f>IF(AND('6'!T69=""),"",'6'!T69)</f>
        <v/>
      </c>
      <c r="U65" s="482" t="str">
        <f>IF(AND('6'!U69=""),"",'6'!U69)</f>
        <v/>
      </c>
      <c r="V65" s="482" t="str">
        <f>IF(AND('6'!V69=""),"",'6'!V69)</f>
        <v/>
      </c>
      <c r="W65" s="482" t="str">
        <f>IF(AND('6'!W69=""),"",'6'!W69)</f>
        <v/>
      </c>
      <c r="X65" s="482" t="str">
        <f>IF(AND('6'!X69=""),"",'6'!X69)</f>
        <v/>
      </c>
      <c r="Y65" s="482" t="str">
        <f>IF(AND('6'!Y69=""),"",'6'!Y69)</f>
        <v/>
      </c>
      <c r="Z65" s="482" t="str">
        <f>IF(AND('6'!Z69=""),"",'6'!Z69)</f>
        <v/>
      </c>
      <c r="AA65" s="482" t="str">
        <f>IF(AND('6'!AA69=""),"",'6'!AA69)</f>
        <v/>
      </c>
      <c r="AB65" s="482" t="str">
        <f>IF(AND('6'!AB69=""),"",'6'!AB69)</f>
        <v/>
      </c>
      <c r="AC65" s="482" t="str">
        <f>IF(AND('6'!AC69=""),"",'6'!AC69)</f>
        <v/>
      </c>
      <c r="AD65" s="482" t="str">
        <f>IF(AND('6'!AD69=""),"",'6'!AD69)</f>
        <v/>
      </c>
      <c r="AE65" s="482" t="str">
        <f>IF(AND('6'!AE69=""),"",'6'!AE69)</f>
        <v/>
      </c>
      <c r="AF65" s="482" t="str">
        <f>IF(AND('6'!AF69=""),"",'6'!AF69)</f>
        <v/>
      </c>
      <c r="AG65" s="482" t="str">
        <f>IF(AND('6'!AG69=""),"",'6'!AG69)</f>
        <v/>
      </c>
      <c r="AH65" s="482" t="str">
        <f>IF(AND('6'!AH69=""),"",'6'!AH69)</f>
        <v/>
      </c>
      <c r="AI65" s="482" t="str">
        <f>IF(AND('6'!AI69=""),"",'6'!AI69)</f>
        <v/>
      </c>
      <c r="AJ65" s="482" t="str">
        <f>IF(AND('6'!AJ69=""),"",'6'!AJ69)</f>
        <v/>
      </c>
      <c r="AK65" s="482" t="str">
        <f>IF(AND('6'!AK69=""),"",'6'!AK69)</f>
        <v/>
      </c>
      <c r="AL65" s="482" t="str">
        <f>IF(AND('6'!AL69=""),"",'6'!AL69)</f>
        <v/>
      </c>
      <c r="AM65" s="482" t="str">
        <f>IF(AND('6'!AM69=""),"",'6'!AM69)</f>
        <v/>
      </c>
      <c r="AN65" s="482" t="str">
        <f>IF(AND('6'!AN69=""),"",'6'!AN69)</f>
        <v/>
      </c>
      <c r="AO65" s="482" t="str">
        <f>IF(AND('6'!AO69=""),"",'6'!AO69)</f>
        <v/>
      </c>
      <c r="AP65" s="482" t="str">
        <f>IF(AND('6'!AP69=""),"",'6'!AP69)</f>
        <v/>
      </c>
      <c r="AQ65" s="482" t="str">
        <f>IF(AND('6'!AQ69=""),"",'6'!AQ69)</f>
        <v/>
      </c>
      <c r="AR65" s="482" t="str">
        <f>IF(AND('6'!AR69=""),"",'6'!AR69)</f>
        <v/>
      </c>
      <c r="AS65" s="482" t="str">
        <f>IF(AND('6'!AS69=""),"",'6'!AS69)</f>
        <v/>
      </c>
      <c r="AT65" s="482" t="str">
        <f>IF(AND('6'!AT69=""),"",'6'!AT69)</f>
        <v/>
      </c>
      <c r="AU65" s="482" t="str">
        <f>IF(AND('6'!AU69=""),"",'6'!AU69)</f>
        <v/>
      </c>
      <c r="AV65" s="482" t="str">
        <f>IF(AND('6'!AV69=""),"",'6'!AV69)</f>
        <v/>
      </c>
      <c r="AW65" s="482" t="str">
        <f>IF(AND('6'!AW69=""),"",'6'!AW69)</f>
        <v/>
      </c>
      <c r="AX65" s="482" t="str">
        <f>IF(AND('6'!AX69=""),"",'6'!AX69)</f>
        <v/>
      </c>
      <c r="AY65" s="482" t="str">
        <f>IF(AND('6'!AY69=""),"",'6'!AY69)</f>
        <v/>
      </c>
      <c r="AZ65" s="482" t="str">
        <f>IF(AND('6'!AZ69=""),"",'6'!AZ69)</f>
        <v/>
      </c>
      <c r="BA65" s="482" t="str">
        <f>IF(AND('6'!BA69=""),"",'6'!BA69)</f>
        <v/>
      </c>
      <c r="BB65" s="482" t="str">
        <f>IF(AND('6'!BB69=""),"",'6'!BB69)</f>
        <v/>
      </c>
      <c r="BC65" s="482" t="str">
        <f>IF(AND('6'!BC69=""),"",'6'!BC69)</f>
        <v/>
      </c>
      <c r="BD65" s="482" t="str">
        <f>IF(AND('6'!BD69=""),"",'6'!BD69)</f>
        <v/>
      </c>
      <c r="BE65" s="482" t="str">
        <f>IF(AND('6'!BE69=""),"",'6'!BE69)</f>
        <v/>
      </c>
      <c r="BF65" s="482" t="str">
        <f>IF(AND('6'!BF69=""),"",'6'!BF69)</f>
        <v/>
      </c>
      <c r="BG65" s="482" t="str">
        <f>IF(AND('6'!BG69=""),"",'6'!BG69)</f>
        <v/>
      </c>
      <c r="BH65" s="482" t="str">
        <f>IF(AND('6'!BH69=""),"",'6'!BH69)</f>
        <v/>
      </c>
      <c r="BI65" s="482" t="str">
        <f>IF(AND('6'!BI69=""),"",'6'!BI69)</f>
        <v/>
      </c>
      <c r="BJ65" s="482" t="str">
        <f>IF(AND('6'!BJ69=""),"",'6'!BJ69)</f>
        <v/>
      </c>
      <c r="BK65" s="482" t="str">
        <f>IF(AND('6'!BK69=""),"",'6'!BK69)</f>
        <v/>
      </c>
      <c r="BL65" s="482" t="str">
        <f>IF(AND('6'!BL69=""),"",'6'!BL69)</f>
        <v/>
      </c>
      <c r="BM65" s="482" t="str">
        <f>IF(AND('6'!BM69=""),"",'6'!BM69)</f>
        <v/>
      </c>
      <c r="BN65" s="482" t="str">
        <f>IF(AND('6'!BN69=""),"",'6'!BN69)</f>
        <v/>
      </c>
      <c r="BO65" s="482" t="str">
        <f>IF(AND('6'!BO69=""),"",'6'!BO69)</f>
        <v/>
      </c>
      <c r="BP65" s="482" t="str">
        <f>IF(AND('6'!BP69=""),"",'6'!BP69)</f>
        <v/>
      </c>
      <c r="BQ65" s="482" t="str">
        <f>IF(AND('6'!BQ69=""),"",'6'!BQ69)</f>
        <v/>
      </c>
      <c r="BR65" s="482" t="str">
        <f>IF(AND('6'!BR69=""),"",'6'!BR69)</f>
        <v/>
      </c>
      <c r="BS65" s="482" t="str">
        <f>IF(AND('6'!BS69=""),"",'6'!BS69)</f>
        <v/>
      </c>
      <c r="BT65" s="482" t="str">
        <f>IF(AND('6'!BT69=""),"",'6'!BT69)</f>
        <v/>
      </c>
      <c r="BU65" s="482" t="str">
        <f>IF(AND('6'!BU69=""),"",'6'!BU69)</f>
        <v/>
      </c>
      <c r="BV65" s="482" t="str">
        <f>IF(AND('6'!BV69=""),"",'6'!BV69)</f>
        <v/>
      </c>
      <c r="BW65" s="482" t="str">
        <f>IF(AND('6'!BW69=""),"",'6'!BW69)</f>
        <v/>
      </c>
      <c r="BX65" s="482" t="str">
        <f>IF(AND('6'!BX69=""),"",'6'!BX69)</f>
        <v/>
      </c>
      <c r="BY65" s="482" t="str">
        <f>IF(AND('6'!BY69=""),"",'6'!BY69)</f>
        <v/>
      </c>
      <c r="BZ65" s="482" t="str">
        <f>IF(AND('6'!BZ69=""),"",'6'!BZ69)</f>
        <v/>
      </c>
      <c r="CA65" s="482" t="str">
        <f>IF(AND('6'!CA69=""),"",'6'!CA69)</f>
        <v/>
      </c>
      <c r="CB65" s="482" t="str">
        <f>IF(AND('6'!CB69=""),"",'6'!CB69)</f>
        <v/>
      </c>
      <c r="CC65" s="482" t="str">
        <f>IF(AND('6'!CC69=""),"",'6'!CC69)</f>
        <v/>
      </c>
      <c r="CD65" s="482" t="str">
        <f>IF(AND('6'!CD69=""),"",'6'!CD69)</f>
        <v/>
      </c>
      <c r="CE65" s="482" t="str">
        <f>IF(AND('6'!CE69=""),"",'6'!CE69)</f>
        <v/>
      </c>
      <c r="CF65" s="482" t="str">
        <f>IF(AND('6'!CF69=""),"",'6'!CF69)</f>
        <v/>
      </c>
      <c r="CG65" s="482" t="str">
        <f>IF(AND('6'!CG69=""),"",'6'!CG69)</f>
        <v/>
      </c>
      <c r="CH65" s="482" t="str">
        <f>IF(AND('6'!CH69=""),"",'6'!CH69)</f>
        <v/>
      </c>
      <c r="CI65" s="482" t="str">
        <f>IF(AND('6'!CI69=""),"",'6'!CI69)</f>
        <v/>
      </c>
      <c r="CJ65" s="482" t="str">
        <f>IF(AND('6'!CJ69=""),"",'6'!CJ69)</f>
        <v/>
      </c>
      <c r="CK65" s="482" t="str">
        <f>IF(AND('6'!CK69=""),"",'6'!CK69)</f>
        <v/>
      </c>
      <c r="CL65" s="482" t="str">
        <f>IF(AND('6'!CL69=""),"",'6'!CL69)</f>
        <v/>
      </c>
      <c r="CM65" s="482" t="str">
        <f>IF(AND('6'!CM69=""),"",'6'!CM69)</f>
        <v/>
      </c>
      <c r="CN65" s="482" t="str">
        <f>IF(AND('6'!CN69=""),"",'6'!CN69)</f>
        <v/>
      </c>
      <c r="CO65" s="482" t="str">
        <f>IF(AND('6'!CO69=""),"",'6'!CO69)</f>
        <v/>
      </c>
      <c r="CP65" s="482" t="str">
        <f>IF(AND('6'!CP69=""),"",'6'!CP69)</f>
        <v/>
      </c>
      <c r="CQ65" s="482" t="str">
        <f>IF(AND('6'!CQ69=""),"",'6'!CQ69)</f>
        <v/>
      </c>
      <c r="CR65" s="482" t="str">
        <f>IF(AND('6'!CR69=""),"",'6'!CR69)</f>
        <v/>
      </c>
      <c r="CS65" s="482" t="str">
        <f>IF(AND('6'!CS69=""),"",'6'!CS69)</f>
        <v/>
      </c>
      <c r="CT65" s="482" t="str">
        <f>IF(AND('6'!CT69=""),"",'6'!CT69)</f>
        <v/>
      </c>
      <c r="CU65" s="482" t="str">
        <f>IF(AND('6'!CU69=""),"",'6'!CU69)</f>
        <v/>
      </c>
      <c r="CV65" s="482" t="str">
        <f>IF(AND('6'!CV69=""),"",'6'!CV69)</f>
        <v/>
      </c>
      <c r="CW65" s="482" t="str">
        <f>IF(AND('6'!CW69=""),"",'6'!CW69)</f>
        <v/>
      </c>
      <c r="CX65" s="482" t="str">
        <f>IF(AND('6'!CX69=""),"",'6'!CX69)</f>
        <v/>
      </c>
      <c r="CY65" s="482" t="str">
        <f>IF(AND('6'!CY69=""),"",'6'!CY69)</f>
        <v/>
      </c>
      <c r="CZ65" s="482" t="str">
        <f>IF(AND('6'!CZ69=""),"",'6'!CZ69)</f>
        <v/>
      </c>
      <c r="DA65" s="482" t="str">
        <f>IF(AND('6'!DA69=""),"",'6'!DA69)</f>
        <v/>
      </c>
      <c r="DB65" s="482" t="str">
        <f>IF(AND('6'!DB69=""),"",'6'!DB69)</f>
        <v/>
      </c>
      <c r="DC65" s="482" t="str">
        <f>IF(AND('6'!DC69=""),"",'6'!DC69)</f>
        <v/>
      </c>
      <c r="DD65" s="482" t="str">
        <f>IF(AND('6'!DD69=""),"",'6'!DD69)</f>
        <v/>
      </c>
      <c r="DE65" s="482" t="str">
        <f>IF(AND('6'!DE69=""),"",'6'!DE69)</f>
        <v/>
      </c>
      <c r="DF65" s="482" t="str">
        <f>IF(AND('6'!DF69=""),"",'6'!DF69)</f>
        <v/>
      </c>
      <c r="DG65" s="482" t="str">
        <f>IF(AND('6'!DG69=""),"",'6'!DG69)</f>
        <v/>
      </c>
      <c r="DH65" s="482" t="str">
        <f>IF(AND('6'!DH69=""),"",'6'!DH69)</f>
        <v/>
      </c>
      <c r="DI65" s="482" t="str">
        <f>IF(AND('6'!DI69=""),"",'6'!DI69)</f>
        <v/>
      </c>
      <c r="DJ65" s="482" t="str">
        <f>IF(AND('6'!DJ69=""),"",'6'!DJ69)</f>
        <v/>
      </c>
      <c r="DK65" s="482" t="str">
        <f>IF(AND('6'!DK69=""),"",'6'!DK69)</f>
        <v/>
      </c>
      <c r="DL65" s="482" t="str">
        <f>IF(AND('6'!DL69=""),"",'6'!DL69)</f>
        <v/>
      </c>
      <c r="DM65" s="482" t="str">
        <f>IF(AND('6'!DM69=""),"",'6'!DM69)</f>
        <v/>
      </c>
      <c r="DN65" s="482" t="str">
        <f>IF(AND('6'!DN69=""),"",'6'!DN69)</f>
        <v/>
      </c>
      <c r="DO65" s="482" t="str">
        <f>IF(AND('6'!DO69=""),"",'6'!DO69)</f>
        <v/>
      </c>
      <c r="DP65" s="482" t="str">
        <f>IF(AND('6'!DP69=""),"",'6'!DP69)</f>
        <v/>
      </c>
      <c r="DQ65" s="482" t="str">
        <f>IF(AND('6'!DQ69=""),"",'6'!DQ69)</f>
        <v/>
      </c>
      <c r="DR65" s="482" t="str">
        <f>IF(AND('6'!DR69=""),"",'6'!DR69)</f>
        <v/>
      </c>
      <c r="DS65" s="482" t="str">
        <f>IF(AND('6'!DS69=""),"",'6'!DS69)</f>
        <v/>
      </c>
      <c r="DT65" s="482" t="str">
        <f>IF(AND('6'!DT69=""),"",'6'!DT69)</f>
        <v/>
      </c>
      <c r="DU65" s="482" t="str">
        <f>IF(AND('6'!DU69=""),"",'6'!DU69)</f>
        <v/>
      </c>
      <c r="DV65" s="482" t="str">
        <f>IF(AND('6'!DV69=""),"",'6'!DV69)</f>
        <v/>
      </c>
      <c r="DW65" s="482" t="str">
        <f>IF(AND('6'!DW69=""),"",'6'!DW69)</f>
        <v/>
      </c>
      <c r="DX65" s="482" t="str">
        <f>IF(AND('6'!DX69=""),"",'6'!DX69)</f>
        <v/>
      </c>
      <c r="DY65" s="482" t="str">
        <f>IF(AND('6'!DY69=""),"",'6'!DY69)</f>
        <v/>
      </c>
      <c r="DZ65" s="482" t="str">
        <f>IF(AND('6'!DZ69=""),"",'6'!DZ69)</f>
        <v/>
      </c>
      <c r="EA65" s="482" t="str">
        <f>IF(AND('6'!EA69=""),"",'6'!EA69)</f>
        <v/>
      </c>
      <c r="EB65" s="482" t="str">
        <f>IF(AND('6'!EB69=""),"",'6'!EB69)</f>
        <v/>
      </c>
      <c r="EC65" s="482" t="str">
        <f>IF(AND('6'!EC69=""),"",'6'!EC69)</f>
        <v/>
      </c>
      <c r="ED65" s="482" t="str">
        <f>IF(AND('6'!ED69=""),"",'6'!ED69)</f>
        <v/>
      </c>
      <c r="EE65" s="482" t="str">
        <f>IF(AND('6'!EE69=""),"",'6'!EE69)</f>
        <v/>
      </c>
      <c r="EF65" s="482" t="str">
        <f>IF(AND('6'!EF69=""),"",'6'!EF69)</f>
        <v/>
      </c>
      <c r="EG65" s="482" t="str">
        <f>IF(AND('6'!EG69=""),"",'6'!EG69)</f>
        <v/>
      </c>
      <c r="EH65" s="482" t="str">
        <f>IF(AND('6'!EH69=""),"",'6'!EH69)</f>
        <v/>
      </c>
      <c r="EI65" s="482" t="str">
        <f>IF(AND('6'!EI69=""),"",'6'!EI69)</f>
        <v/>
      </c>
      <c r="EJ65" s="482" t="str">
        <f>IF(AND('6'!EJ69=""),"",'6'!EJ69)</f>
        <v/>
      </c>
      <c r="EK65" s="482" t="str">
        <f>IF(AND('6'!EK69=""),"",'6'!EK69)</f>
        <v/>
      </c>
      <c r="EL65" s="482" t="str">
        <f>IF(AND('6'!EL69=""),"",'6'!EL69)</f>
        <v/>
      </c>
      <c r="EM65" s="482" t="str">
        <f>IF(AND('6'!EM69=""),"",'6'!EM69)</f>
        <v/>
      </c>
      <c r="EN65" s="482" t="str">
        <f>IF(AND('6'!EN69=""),"",'6'!EN69)</f>
        <v/>
      </c>
      <c r="EO65" s="482" t="str">
        <f>IF(AND('6'!EO69=""),"",'6'!EO69)</f>
        <v/>
      </c>
      <c r="EP65" s="482" t="str">
        <f>IF(AND('6'!EP69=""),"",'6'!EP69)</f>
        <v/>
      </c>
      <c r="EQ65" s="482" t="str">
        <f>IF(AND('6'!EQ69=""),"",'6'!EQ69)</f>
        <v/>
      </c>
      <c r="ER65" s="482" t="str">
        <f>IF(AND('6'!ER69=""),"",'6'!ER69)</f>
        <v/>
      </c>
      <c r="ES65" s="482" t="str">
        <f>IF(AND('6'!ES69=""),"",'6'!ES69)</f>
        <v/>
      </c>
      <c r="ET65" s="482" t="str">
        <f>IF(AND('6'!ET69=""),"",'6'!ET69)</f>
        <v/>
      </c>
      <c r="EU65" s="482" t="str">
        <f>IF(AND('6'!EU69=""),"",'6'!EU69)</f>
        <v/>
      </c>
      <c r="EV65" s="482" t="str">
        <f>IF(AND('6'!EV69=""),"",'6'!EV69)</f>
        <v/>
      </c>
      <c r="EW65" s="482" t="str">
        <f>IF(AND('6'!EW69=""),"",'6'!EW69)</f>
        <v/>
      </c>
      <c r="EX65" s="482" t="str">
        <f>IF(AND('6'!EX69=""),"",'6'!EX69)</f>
        <v/>
      </c>
      <c r="EY65" s="482" t="str">
        <f>IF(AND('6'!EY69=""),"",'6'!EY69)</f>
        <v/>
      </c>
      <c r="EZ65" s="482" t="str">
        <f>IF(AND('6'!EZ69=""),"",'6'!EZ69)</f>
        <v/>
      </c>
      <c r="FA65" s="482" t="str">
        <f>IF(AND('6'!FA69=""),"",'6'!FA69)</f>
        <v/>
      </c>
      <c r="FB65" s="482" t="str">
        <f>IF(AND('6'!FB69=""),"",'6'!FB69)</f>
        <v/>
      </c>
      <c r="FC65" s="482" t="str">
        <f>IF(AND('6'!FC69=""),"",'6'!FC69)</f>
        <v/>
      </c>
      <c r="FD65" s="482" t="str">
        <f>IF(AND('6'!FD69=""),"",'6'!FD69)</f>
        <v/>
      </c>
      <c r="FE65" s="482" t="str">
        <f>IF(AND('6'!FE69=""),"",'6'!FE69)</f>
        <v/>
      </c>
      <c r="FF65" s="482" t="str">
        <f>IF(AND('6'!FF69=""),"",'6'!FF69)</f>
        <v xml:space="preserve"> </v>
      </c>
      <c r="FG65" s="482" t="str">
        <f>IF(AND('6'!FG69=""),"",'6'!FG69)</f>
        <v/>
      </c>
      <c r="FH65" s="482" t="str">
        <f>IF(AND('6'!FH69=""),"",'6'!FH69)</f>
        <v/>
      </c>
      <c r="FI65" s="482" t="str">
        <f>IF(AND('6'!FI69=""),"",'6'!FI69)</f>
        <v/>
      </c>
      <c r="FJ65" s="482" t="str">
        <f>IF(AND('6'!FJ69=""),"",'6'!FJ69)</f>
        <v/>
      </c>
      <c r="FK65" s="482" t="str">
        <f>IF(AND('6'!FK69=""),"",'6'!FK69)</f>
        <v/>
      </c>
      <c r="FL65" s="482" t="str">
        <f>IF(AND('6'!FL69=""),"",'6'!FL69)</f>
        <v/>
      </c>
      <c r="FM65" s="482" t="str">
        <f>IF(AND('6'!FM69=""),"",'6'!FM69)</f>
        <v xml:space="preserve"> </v>
      </c>
      <c r="FN65" s="482" t="str">
        <f>IF(AND('6'!FN69=""),"",'6'!FN69)</f>
        <v/>
      </c>
      <c r="FO65" s="482" t="str">
        <f>IF(AND('6'!FO69=""),"",'6'!FO69)</f>
        <v/>
      </c>
      <c r="FP65" s="482" t="str">
        <f>IF(AND('6'!FP69=""),"",'6'!FP69)</f>
        <v/>
      </c>
      <c r="FQ65" s="482" t="str">
        <f>IF(AND('6'!FQ69=""),"",'6'!FQ69)</f>
        <v/>
      </c>
      <c r="FR65" s="482" t="str">
        <f>IF(AND('6'!FR69=""),"",'6'!FR69)</f>
        <v/>
      </c>
      <c r="FS65" s="482" t="str">
        <f>IF(AND('6'!FS69=""),"",'6'!FS69)</f>
        <v/>
      </c>
      <c r="FT65" s="482" t="str">
        <f>IF(AND('6'!FT69=""),"",'6'!FT69)</f>
        <v xml:space="preserve"> </v>
      </c>
      <c r="FU65" s="482" t="str">
        <f>IF(AND('6'!FV69=""),"",'6'!FV69)</f>
        <v>-</v>
      </c>
      <c r="FV65" s="482" t="str">
        <f>IF(AND('6'!FW69=""),"",'6'!FW69)</f>
        <v>-</v>
      </c>
      <c r="FW65" s="482" t="str">
        <f>IF(AND('6'!FX69=""),"",'6'!FX69)</f>
        <v>-</v>
      </c>
      <c r="FX65" s="482" t="str">
        <f>IF(AND('6'!FY69=""),"",'6'!FY69)</f>
        <v>-</v>
      </c>
      <c r="FY65" s="482" t="str">
        <f>IF(AND('6'!FZ69=""),"",'6'!FZ69)</f>
        <v>-</v>
      </c>
      <c r="FZ65" s="482" t="str">
        <f>IF(AND('6'!GA69=""),"",'6'!GA69)</f>
        <v>-</v>
      </c>
      <c r="GA65" s="482" t="str">
        <f>IF(AND('6'!GB69=""),"",'6'!GB69)</f>
        <v>-</v>
      </c>
      <c r="GB65" s="482" t="str">
        <f>IF(AND('6'!GC69=""),"",'6'!GC69)</f>
        <v>-</v>
      </c>
      <c r="GC65" s="482" t="str">
        <f>IF(AND('6'!GD69=""),"",'6'!GD69)</f>
        <v>-</v>
      </c>
      <c r="GD65" s="482" t="str">
        <f>IF(AND('6'!GE69=""),"",'6'!GE69)</f>
        <v>-</v>
      </c>
      <c r="GE65" s="482" t="str">
        <f>IF(AND('6'!GF69=""),"",'6'!GF69)</f>
        <v>-</v>
      </c>
      <c r="GF65" s="482" t="str">
        <f>IF(AND('6'!GG69=""),"",'6'!GG69)</f>
        <v>-</v>
      </c>
      <c r="GG65" s="482" t="str">
        <f>IF(AND('6'!GH69=""),"",IF(AND('6'!GH69="-"),"",'6'!GH69))</f>
        <v/>
      </c>
      <c r="GH65" s="50" t="str">
        <f>IF(AND(C65=""),"",VLOOKUP(B65,Register!$A$7:$CL$311,36,FALSE))</f>
        <v/>
      </c>
      <c r="GI65" s="483" t="str">
        <f>IF(AND('6'!GL69=""),"",'6'!GL69)</f>
        <v/>
      </c>
      <c r="GJ65" s="173" t="str">
        <f>IF(AND('6'!FU69=""),"",'6'!FU69)</f>
        <v/>
      </c>
      <c r="GK65" s="173"/>
      <c r="GL65" s="173"/>
    </row>
    <row r="66" spans="1:194" ht="21">
      <c r="A66" s="480">
        <v>58</v>
      </c>
      <c r="B66" s="481" t="str">
        <f>IF(AND('6'!B70=""),"",'6'!B70)</f>
        <v/>
      </c>
      <c r="C66" s="196" t="str">
        <f>IF(AND('6'!C70=""),"",'6'!C70)</f>
        <v/>
      </c>
      <c r="D66" s="196" t="str">
        <f>IF(AND('6'!D70=""),"",'6'!D70)</f>
        <v/>
      </c>
      <c r="E66" s="195" t="str">
        <f>IF(AND('6'!E70=""),"",'6'!E70)</f>
        <v/>
      </c>
      <c r="F66" s="482" t="str">
        <f>IF(AND('6'!F70=""),"",'6'!F70)</f>
        <v/>
      </c>
      <c r="G66" s="482" t="str">
        <f>IF(AND('6'!G70=""),"",'6'!G70)</f>
        <v/>
      </c>
      <c r="H66" s="482" t="str">
        <f>IF(AND('6'!H70=""),"",'6'!H70)</f>
        <v/>
      </c>
      <c r="I66" s="482" t="str">
        <f>IF(AND('6'!I70=""),"",'6'!I70)</f>
        <v/>
      </c>
      <c r="J66" s="482" t="str">
        <f>IF(AND('6'!J70=""),"",'6'!J70)</f>
        <v/>
      </c>
      <c r="K66" s="482" t="str">
        <f>IF(AND('6'!K70=""),"",'6'!K70)</f>
        <v/>
      </c>
      <c r="L66" s="482" t="str">
        <f>IF(AND('6'!L70=""),"",'6'!L70)</f>
        <v/>
      </c>
      <c r="M66" s="482" t="str">
        <f>IF(AND('6'!M70=""),"",'6'!M70)</f>
        <v/>
      </c>
      <c r="N66" s="482" t="str">
        <f>IF(AND('6'!N70=""),"",'6'!N70)</f>
        <v/>
      </c>
      <c r="O66" s="482" t="str">
        <f>IF(AND('6'!O70=""),"",'6'!O70)</f>
        <v/>
      </c>
      <c r="P66" s="482" t="str">
        <f>IF(AND('6'!P70=""),"",'6'!P70)</f>
        <v/>
      </c>
      <c r="Q66" s="482" t="str">
        <f>IF(AND('6'!Q70=""),"",'6'!Q70)</f>
        <v/>
      </c>
      <c r="R66" s="482" t="str">
        <f>IF(AND('6'!R70=""),"",'6'!R70)</f>
        <v/>
      </c>
      <c r="S66" s="482" t="str">
        <f>IF(AND('6'!S70=""),"",'6'!S70)</f>
        <v/>
      </c>
      <c r="T66" s="482" t="str">
        <f>IF(AND('6'!T70=""),"",'6'!T70)</f>
        <v/>
      </c>
      <c r="U66" s="482" t="str">
        <f>IF(AND('6'!U70=""),"",'6'!U70)</f>
        <v/>
      </c>
      <c r="V66" s="482" t="str">
        <f>IF(AND('6'!V70=""),"",'6'!V70)</f>
        <v/>
      </c>
      <c r="W66" s="482" t="str">
        <f>IF(AND('6'!W70=""),"",'6'!W70)</f>
        <v/>
      </c>
      <c r="X66" s="482" t="str">
        <f>IF(AND('6'!X70=""),"",'6'!X70)</f>
        <v/>
      </c>
      <c r="Y66" s="482" t="str">
        <f>IF(AND('6'!Y70=""),"",'6'!Y70)</f>
        <v/>
      </c>
      <c r="Z66" s="482" t="str">
        <f>IF(AND('6'!Z70=""),"",'6'!Z70)</f>
        <v/>
      </c>
      <c r="AA66" s="482" t="str">
        <f>IF(AND('6'!AA70=""),"",'6'!AA70)</f>
        <v/>
      </c>
      <c r="AB66" s="482" t="str">
        <f>IF(AND('6'!AB70=""),"",'6'!AB70)</f>
        <v/>
      </c>
      <c r="AC66" s="482" t="str">
        <f>IF(AND('6'!AC70=""),"",'6'!AC70)</f>
        <v/>
      </c>
      <c r="AD66" s="482" t="str">
        <f>IF(AND('6'!AD70=""),"",'6'!AD70)</f>
        <v/>
      </c>
      <c r="AE66" s="482" t="str">
        <f>IF(AND('6'!AE70=""),"",'6'!AE70)</f>
        <v/>
      </c>
      <c r="AF66" s="482" t="str">
        <f>IF(AND('6'!AF70=""),"",'6'!AF70)</f>
        <v/>
      </c>
      <c r="AG66" s="482" t="str">
        <f>IF(AND('6'!AG70=""),"",'6'!AG70)</f>
        <v/>
      </c>
      <c r="AH66" s="482" t="str">
        <f>IF(AND('6'!AH70=""),"",'6'!AH70)</f>
        <v/>
      </c>
      <c r="AI66" s="482" t="str">
        <f>IF(AND('6'!AI70=""),"",'6'!AI70)</f>
        <v/>
      </c>
      <c r="AJ66" s="482" t="str">
        <f>IF(AND('6'!AJ70=""),"",'6'!AJ70)</f>
        <v/>
      </c>
      <c r="AK66" s="482" t="str">
        <f>IF(AND('6'!AK70=""),"",'6'!AK70)</f>
        <v/>
      </c>
      <c r="AL66" s="482" t="str">
        <f>IF(AND('6'!AL70=""),"",'6'!AL70)</f>
        <v/>
      </c>
      <c r="AM66" s="482" t="str">
        <f>IF(AND('6'!AM70=""),"",'6'!AM70)</f>
        <v/>
      </c>
      <c r="AN66" s="482" t="str">
        <f>IF(AND('6'!AN70=""),"",'6'!AN70)</f>
        <v/>
      </c>
      <c r="AO66" s="482" t="str">
        <f>IF(AND('6'!AO70=""),"",'6'!AO70)</f>
        <v/>
      </c>
      <c r="AP66" s="482" t="str">
        <f>IF(AND('6'!AP70=""),"",'6'!AP70)</f>
        <v/>
      </c>
      <c r="AQ66" s="482" t="str">
        <f>IF(AND('6'!AQ70=""),"",'6'!AQ70)</f>
        <v/>
      </c>
      <c r="AR66" s="482" t="str">
        <f>IF(AND('6'!AR70=""),"",'6'!AR70)</f>
        <v/>
      </c>
      <c r="AS66" s="482" t="str">
        <f>IF(AND('6'!AS70=""),"",'6'!AS70)</f>
        <v/>
      </c>
      <c r="AT66" s="482" t="str">
        <f>IF(AND('6'!AT70=""),"",'6'!AT70)</f>
        <v/>
      </c>
      <c r="AU66" s="482" t="str">
        <f>IF(AND('6'!AU70=""),"",'6'!AU70)</f>
        <v/>
      </c>
      <c r="AV66" s="482" t="str">
        <f>IF(AND('6'!AV70=""),"",'6'!AV70)</f>
        <v/>
      </c>
      <c r="AW66" s="482" t="str">
        <f>IF(AND('6'!AW70=""),"",'6'!AW70)</f>
        <v/>
      </c>
      <c r="AX66" s="482" t="str">
        <f>IF(AND('6'!AX70=""),"",'6'!AX70)</f>
        <v/>
      </c>
      <c r="AY66" s="482" t="str">
        <f>IF(AND('6'!AY70=""),"",'6'!AY70)</f>
        <v/>
      </c>
      <c r="AZ66" s="482" t="str">
        <f>IF(AND('6'!AZ70=""),"",'6'!AZ70)</f>
        <v/>
      </c>
      <c r="BA66" s="482" t="str">
        <f>IF(AND('6'!BA70=""),"",'6'!BA70)</f>
        <v/>
      </c>
      <c r="BB66" s="482" t="str">
        <f>IF(AND('6'!BB70=""),"",'6'!BB70)</f>
        <v/>
      </c>
      <c r="BC66" s="482" t="str">
        <f>IF(AND('6'!BC70=""),"",'6'!BC70)</f>
        <v/>
      </c>
      <c r="BD66" s="482" t="str">
        <f>IF(AND('6'!BD70=""),"",'6'!BD70)</f>
        <v/>
      </c>
      <c r="BE66" s="482" t="str">
        <f>IF(AND('6'!BE70=""),"",'6'!BE70)</f>
        <v/>
      </c>
      <c r="BF66" s="482" t="str">
        <f>IF(AND('6'!BF70=""),"",'6'!BF70)</f>
        <v/>
      </c>
      <c r="BG66" s="482" t="str">
        <f>IF(AND('6'!BG70=""),"",'6'!BG70)</f>
        <v/>
      </c>
      <c r="BH66" s="482" t="str">
        <f>IF(AND('6'!BH70=""),"",'6'!BH70)</f>
        <v/>
      </c>
      <c r="BI66" s="482" t="str">
        <f>IF(AND('6'!BI70=""),"",'6'!BI70)</f>
        <v/>
      </c>
      <c r="BJ66" s="482" t="str">
        <f>IF(AND('6'!BJ70=""),"",'6'!BJ70)</f>
        <v/>
      </c>
      <c r="BK66" s="482" t="str">
        <f>IF(AND('6'!BK70=""),"",'6'!BK70)</f>
        <v/>
      </c>
      <c r="BL66" s="482" t="str">
        <f>IF(AND('6'!BL70=""),"",'6'!BL70)</f>
        <v/>
      </c>
      <c r="BM66" s="482" t="str">
        <f>IF(AND('6'!BM70=""),"",'6'!BM70)</f>
        <v/>
      </c>
      <c r="BN66" s="482" t="str">
        <f>IF(AND('6'!BN70=""),"",'6'!BN70)</f>
        <v/>
      </c>
      <c r="BO66" s="482" t="str">
        <f>IF(AND('6'!BO70=""),"",'6'!BO70)</f>
        <v/>
      </c>
      <c r="BP66" s="482" t="str">
        <f>IF(AND('6'!BP70=""),"",'6'!BP70)</f>
        <v/>
      </c>
      <c r="BQ66" s="482" t="str">
        <f>IF(AND('6'!BQ70=""),"",'6'!BQ70)</f>
        <v/>
      </c>
      <c r="BR66" s="482" t="str">
        <f>IF(AND('6'!BR70=""),"",'6'!BR70)</f>
        <v/>
      </c>
      <c r="BS66" s="482" t="str">
        <f>IF(AND('6'!BS70=""),"",'6'!BS70)</f>
        <v/>
      </c>
      <c r="BT66" s="482" t="str">
        <f>IF(AND('6'!BT70=""),"",'6'!BT70)</f>
        <v/>
      </c>
      <c r="BU66" s="482" t="str">
        <f>IF(AND('6'!BU70=""),"",'6'!BU70)</f>
        <v/>
      </c>
      <c r="BV66" s="482" t="str">
        <f>IF(AND('6'!BV70=""),"",'6'!BV70)</f>
        <v/>
      </c>
      <c r="BW66" s="482" t="str">
        <f>IF(AND('6'!BW70=""),"",'6'!BW70)</f>
        <v/>
      </c>
      <c r="BX66" s="482" t="str">
        <f>IF(AND('6'!BX70=""),"",'6'!BX70)</f>
        <v/>
      </c>
      <c r="BY66" s="482" t="str">
        <f>IF(AND('6'!BY70=""),"",'6'!BY70)</f>
        <v/>
      </c>
      <c r="BZ66" s="482" t="str">
        <f>IF(AND('6'!BZ70=""),"",'6'!BZ70)</f>
        <v/>
      </c>
      <c r="CA66" s="482" t="str">
        <f>IF(AND('6'!CA70=""),"",'6'!CA70)</f>
        <v/>
      </c>
      <c r="CB66" s="482" t="str">
        <f>IF(AND('6'!CB70=""),"",'6'!CB70)</f>
        <v/>
      </c>
      <c r="CC66" s="482" t="str">
        <f>IF(AND('6'!CC70=""),"",'6'!CC70)</f>
        <v/>
      </c>
      <c r="CD66" s="482" t="str">
        <f>IF(AND('6'!CD70=""),"",'6'!CD70)</f>
        <v/>
      </c>
      <c r="CE66" s="482" t="str">
        <f>IF(AND('6'!CE70=""),"",'6'!CE70)</f>
        <v/>
      </c>
      <c r="CF66" s="482" t="str">
        <f>IF(AND('6'!CF70=""),"",'6'!CF70)</f>
        <v/>
      </c>
      <c r="CG66" s="482" t="str">
        <f>IF(AND('6'!CG70=""),"",'6'!CG70)</f>
        <v/>
      </c>
      <c r="CH66" s="482" t="str">
        <f>IF(AND('6'!CH70=""),"",'6'!CH70)</f>
        <v/>
      </c>
      <c r="CI66" s="482" t="str">
        <f>IF(AND('6'!CI70=""),"",'6'!CI70)</f>
        <v/>
      </c>
      <c r="CJ66" s="482" t="str">
        <f>IF(AND('6'!CJ70=""),"",'6'!CJ70)</f>
        <v/>
      </c>
      <c r="CK66" s="482" t="str">
        <f>IF(AND('6'!CK70=""),"",'6'!CK70)</f>
        <v/>
      </c>
      <c r="CL66" s="482" t="str">
        <f>IF(AND('6'!CL70=""),"",'6'!CL70)</f>
        <v/>
      </c>
      <c r="CM66" s="482" t="str">
        <f>IF(AND('6'!CM70=""),"",'6'!CM70)</f>
        <v/>
      </c>
      <c r="CN66" s="482" t="str">
        <f>IF(AND('6'!CN70=""),"",'6'!CN70)</f>
        <v/>
      </c>
      <c r="CO66" s="482" t="str">
        <f>IF(AND('6'!CO70=""),"",'6'!CO70)</f>
        <v/>
      </c>
      <c r="CP66" s="482" t="str">
        <f>IF(AND('6'!CP70=""),"",'6'!CP70)</f>
        <v/>
      </c>
      <c r="CQ66" s="482" t="str">
        <f>IF(AND('6'!CQ70=""),"",'6'!CQ70)</f>
        <v/>
      </c>
      <c r="CR66" s="482" t="str">
        <f>IF(AND('6'!CR70=""),"",'6'!CR70)</f>
        <v/>
      </c>
      <c r="CS66" s="482" t="str">
        <f>IF(AND('6'!CS70=""),"",'6'!CS70)</f>
        <v/>
      </c>
      <c r="CT66" s="482" t="str">
        <f>IF(AND('6'!CT70=""),"",'6'!CT70)</f>
        <v/>
      </c>
      <c r="CU66" s="482" t="str">
        <f>IF(AND('6'!CU70=""),"",'6'!CU70)</f>
        <v/>
      </c>
      <c r="CV66" s="482" t="str">
        <f>IF(AND('6'!CV70=""),"",'6'!CV70)</f>
        <v/>
      </c>
      <c r="CW66" s="482" t="str">
        <f>IF(AND('6'!CW70=""),"",'6'!CW70)</f>
        <v/>
      </c>
      <c r="CX66" s="482" t="str">
        <f>IF(AND('6'!CX70=""),"",'6'!CX70)</f>
        <v/>
      </c>
      <c r="CY66" s="482" t="str">
        <f>IF(AND('6'!CY70=""),"",'6'!CY70)</f>
        <v/>
      </c>
      <c r="CZ66" s="482" t="str">
        <f>IF(AND('6'!CZ70=""),"",'6'!CZ70)</f>
        <v/>
      </c>
      <c r="DA66" s="482" t="str">
        <f>IF(AND('6'!DA70=""),"",'6'!DA70)</f>
        <v/>
      </c>
      <c r="DB66" s="482" t="str">
        <f>IF(AND('6'!DB70=""),"",'6'!DB70)</f>
        <v/>
      </c>
      <c r="DC66" s="482" t="str">
        <f>IF(AND('6'!DC70=""),"",'6'!DC70)</f>
        <v/>
      </c>
      <c r="DD66" s="482" t="str">
        <f>IF(AND('6'!DD70=""),"",'6'!DD70)</f>
        <v/>
      </c>
      <c r="DE66" s="482" t="str">
        <f>IF(AND('6'!DE70=""),"",'6'!DE70)</f>
        <v/>
      </c>
      <c r="DF66" s="482" t="str">
        <f>IF(AND('6'!DF70=""),"",'6'!DF70)</f>
        <v/>
      </c>
      <c r="DG66" s="482" t="str">
        <f>IF(AND('6'!DG70=""),"",'6'!DG70)</f>
        <v/>
      </c>
      <c r="DH66" s="482" t="str">
        <f>IF(AND('6'!DH70=""),"",'6'!DH70)</f>
        <v/>
      </c>
      <c r="DI66" s="482" t="str">
        <f>IF(AND('6'!DI70=""),"",'6'!DI70)</f>
        <v/>
      </c>
      <c r="DJ66" s="482" t="str">
        <f>IF(AND('6'!DJ70=""),"",'6'!DJ70)</f>
        <v/>
      </c>
      <c r="DK66" s="482" t="str">
        <f>IF(AND('6'!DK70=""),"",'6'!DK70)</f>
        <v/>
      </c>
      <c r="DL66" s="482" t="str">
        <f>IF(AND('6'!DL70=""),"",'6'!DL70)</f>
        <v/>
      </c>
      <c r="DM66" s="482" t="str">
        <f>IF(AND('6'!DM70=""),"",'6'!DM70)</f>
        <v/>
      </c>
      <c r="DN66" s="482" t="str">
        <f>IF(AND('6'!DN70=""),"",'6'!DN70)</f>
        <v/>
      </c>
      <c r="DO66" s="482" t="str">
        <f>IF(AND('6'!DO70=""),"",'6'!DO70)</f>
        <v/>
      </c>
      <c r="DP66" s="482" t="str">
        <f>IF(AND('6'!DP70=""),"",'6'!DP70)</f>
        <v/>
      </c>
      <c r="DQ66" s="482" t="str">
        <f>IF(AND('6'!DQ70=""),"",'6'!DQ70)</f>
        <v/>
      </c>
      <c r="DR66" s="482" t="str">
        <f>IF(AND('6'!DR70=""),"",'6'!DR70)</f>
        <v/>
      </c>
      <c r="DS66" s="482" t="str">
        <f>IF(AND('6'!DS70=""),"",'6'!DS70)</f>
        <v/>
      </c>
      <c r="DT66" s="482" t="str">
        <f>IF(AND('6'!DT70=""),"",'6'!DT70)</f>
        <v/>
      </c>
      <c r="DU66" s="482" t="str">
        <f>IF(AND('6'!DU70=""),"",'6'!DU70)</f>
        <v/>
      </c>
      <c r="DV66" s="482" t="str">
        <f>IF(AND('6'!DV70=""),"",'6'!DV70)</f>
        <v/>
      </c>
      <c r="DW66" s="482" t="str">
        <f>IF(AND('6'!DW70=""),"",'6'!DW70)</f>
        <v/>
      </c>
      <c r="DX66" s="482" t="str">
        <f>IF(AND('6'!DX70=""),"",'6'!DX70)</f>
        <v/>
      </c>
      <c r="DY66" s="482" t="str">
        <f>IF(AND('6'!DY70=""),"",'6'!DY70)</f>
        <v/>
      </c>
      <c r="DZ66" s="482" t="str">
        <f>IF(AND('6'!DZ70=""),"",'6'!DZ70)</f>
        <v/>
      </c>
      <c r="EA66" s="482" t="str">
        <f>IF(AND('6'!EA70=""),"",'6'!EA70)</f>
        <v/>
      </c>
      <c r="EB66" s="482" t="str">
        <f>IF(AND('6'!EB70=""),"",'6'!EB70)</f>
        <v/>
      </c>
      <c r="EC66" s="482" t="str">
        <f>IF(AND('6'!EC70=""),"",'6'!EC70)</f>
        <v/>
      </c>
      <c r="ED66" s="482" t="str">
        <f>IF(AND('6'!ED70=""),"",'6'!ED70)</f>
        <v/>
      </c>
      <c r="EE66" s="482" t="str">
        <f>IF(AND('6'!EE70=""),"",'6'!EE70)</f>
        <v/>
      </c>
      <c r="EF66" s="482" t="str">
        <f>IF(AND('6'!EF70=""),"",'6'!EF70)</f>
        <v/>
      </c>
      <c r="EG66" s="482" t="str">
        <f>IF(AND('6'!EG70=""),"",'6'!EG70)</f>
        <v/>
      </c>
      <c r="EH66" s="482" t="str">
        <f>IF(AND('6'!EH70=""),"",'6'!EH70)</f>
        <v/>
      </c>
      <c r="EI66" s="482" t="str">
        <f>IF(AND('6'!EI70=""),"",'6'!EI70)</f>
        <v/>
      </c>
      <c r="EJ66" s="482" t="str">
        <f>IF(AND('6'!EJ70=""),"",'6'!EJ70)</f>
        <v/>
      </c>
      <c r="EK66" s="482" t="str">
        <f>IF(AND('6'!EK70=""),"",'6'!EK70)</f>
        <v/>
      </c>
      <c r="EL66" s="482" t="str">
        <f>IF(AND('6'!EL70=""),"",'6'!EL70)</f>
        <v/>
      </c>
      <c r="EM66" s="482" t="str">
        <f>IF(AND('6'!EM70=""),"",'6'!EM70)</f>
        <v/>
      </c>
      <c r="EN66" s="482" t="str">
        <f>IF(AND('6'!EN70=""),"",'6'!EN70)</f>
        <v/>
      </c>
      <c r="EO66" s="482" t="str">
        <f>IF(AND('6'!EO70=""),"",'6'!EO70)</f>
        <v/>
      </c>
      <c r="EP66" s="482" t="str">
        <f>IF(AND('6'!EP70=""),"",'6'!EP70)</f>
        <v/>
      </c>
      <c r="EQ66" s="482" t="str">
        <f>IF(AND('6'!EQ70=""),"",'6'!EQ70)</f>
        <v/>
      </c>
      <c r="ER66" s="482" t="str">
        <f>IF(AND('6'!ER70=""),"",'6'!ER70)</f>
        <v/>
      </c>
      <c r="ES66" s="482" t="str">
        <f>IF(AND('6'!ES70=""),"",'6'!ES70)</f>
        <v/>
      </c>
      <c r="ET66" s="482" t="str">
        <f>IF(AND('6'!ET70=""),"",'6'!ET70)</f>
        <v/>
      </c>
      <c r="EU66" s="482" t="str">
        <f>IF(AND('6'!EU70=""),"",'6'!EU70)</f>
        <v/>
      </c>
      <c r="EV66" s="482" t="str">
        <f>IF(AND('6'!EV70=""),"",'6'!EV70)</f>
        <v/>
      </c>
      <c r="EW66" s="482" t="str">
        <f>IF(AND('6'!EW70=""),"",'6'!EW70)</f>
        <v/>
      </c>
      <c r="EX66" s="482" t="str">
        <f>IF(AND('6'!EX70=""),"",'6'!EX70)</f>
        <v/>
      </c>
      <c r="EY66" s="482" t="str">
        <f>IF(AND('6'!EY70=""),"",'6'!EY70)</f>
        <v/>
      </c>
      <c r="EZ66" s="482" t="str">
        <f>IF(AND('6'!EZ70=""),"",'6'!EZ70)</f>
        <v/>
      </c>
      <c r="FA66" s="482" t="str">
        <f>IF(AND('6'!FA70=""),"",'6'!FA70)</f>
        <v/>
      </c>
      <c r="FB66" s="482" t="str">
        <f>IF(AND('6'!FB70=""),"",'6'!FB70)</f>
        <v/>
      </c>
      <c r="FC66" s="482" t="str">
        <f>IF(AND('6'!FC70=""),"",'6'!FC70)</f>
        <v/>
      </c>
      <c r="FD66" s="482" t="str">
        <f>IF(AND('6'!FD70=""),"",'6'!FD70)</f>
        <v/>
      </c>
      <c r="FE66" s="482" t="str">
        <f>IF(AND('6'!FE70=""),"",'6'!FE70)</f>
        <v/>
      </c>
      <c r="FF66" s="482" t="str">
        <f>IF(AND('6'!FF70=""),"",'6'!FF70)</f>
        <v xml:space="preserve"> </v>
      </c>
      <c r="FG66" s="482" t="str">
        <f>IF(AND('6'!FG70=""),"",'6'!FG70)</f>
        <v/>
      </c>
      <c r="FH66" s="482" t="str">
        <f>IF(AND('6'!FH70=""),"",'6'!FH70)</f>
        <v/>
      </c>
      <c r="FI66" s="482" t="str">
        <f>IF(AND('6'!FI70=""),"",'6'!FI70)</f>
        <v/>
      </c>
      <c r="FJ66" s="482" t="str">
        <f>IF(AND('6'!FJ70=""),"",'6'!FJ70)</f>
        <v/>
      </c>
      <c r="FK66" s="482" t="str">
        <f>IF(AND('6'!FK70=""),"",'6'!FK70)</f>
        <v/>
      </c>
      <c r="FL66" s="482" t="str">
        <f>IF(AND('6'!FL70=""),"",'6'!FL70)</f>
        <v/>
      </c>
      <c r="FM66" s="482" t="str">
        <f>IF(AND('6'!FM70=""),"",'6'!FM70)</f>
        <v xml:space="preserve"> </v>
      </c>
      <c r="FN66" s="482" t="str">
        <f>IF(AND('6'!FN70=""),"",'6'!FN70)</f>
        <v/>
      </c>
      <c r="FO66" s="482" t="str">
        <f>IF(AND('6'!FO70=""),"",'6'!FO70)</f>
        <v/>
      </c>
      <c r="FP66" s="482" t="str">
        <f>IF(AND('6'!FP70=""),"",'6'!FP70)</f>
        <v/>
      </c>
      <c r="FQ66" s="482" t="str">
        <f>IF(AND('6'!FQ70=""),"",'6'!FQ70)</f>
        <v/>
      </c>
      <c r="FR66" s="482" t="str">
        <f>IF(AND('6'!FR70=""),"",'6'!FR70)</f>
        <v/>
      </c>
      <c r="FS66" s="482" t="str">
        <f>IF(AND('6'!FS70=""),"",'6'!FS70)</f>
        <v/>
      </c>
      <c r="FT66" s="482" t="str">
        <f>IF(AND('6'!FT70=""),"",'6'!FT70)</f>
        <v xml:space="preserve"> </v>
      </c>
      <c r="FU66" s="482" t="str">
        <f>IF(AND('6'!FV70=""),"",'6'!FV70)</f>
        <v>-</v>
      </c>
      <c r="FV66" s="482" t="str">
        <f>IF(AND('6'!FW70=""),"",'6'!FW70)</f>
        <v>-</v>
      </c>
      <c r="FW66" s="482" t="str">
        <f>IF(AND('6'!FX70=""),"",'6'!FX70)</f>
        <v>-</v>
      </c>
      <c r="FX66" s="482" t="str">
        <f>IF(AND('6'!FY70=""),"",'6'!FY70)</f>
        <v>-</v>
      </c>
      <c r="FY66" s="482" t="str">
        <f>IF(AND('6'!FZ70=""),"",'6'!FZ70)</f>
        <v>-</v>
      </c>
      <c r="FZ66" s="482" t="str">
        <f>IF(AND('6'!GA70=""),"",'6'!GA70)</f>
        <v>-</v>
      </c>
      <c r="GA66" s="482" t="str">
        <f>IF(AND('6'!GB70=""),"",'6'!GB70)</f>
        <v>-</v>
      </c>
      <c r="GB66" s="482" t="str">
        <f>IF(AND('6'!GC70=""),"",'6'!GC70)</f>
        <v>-</v>
      </c>
      <c r="GC66" s="482" t="str">
        <f>IF(AND('6'!GD70=""),"",'6'!GD70)</f>
        <v>-</v>
      </c>
      <c r="GD66" s="482" t="str">
        <f>IF(AND('6'!GE70=""),"",'6'!GE70)</f>
        <v>-</v>
      </c>
      <c r="GE66" s="482" t="str">
        <f>IF(AND('6'!GF70=""),"",'6'!GF70)</f>
        <v>-</v>
      </c>
      <c r="GF66" s="482" t="str">
        <f>IF(AND('6'!GG70=""),"",'6'!GG70)</f>
        <v>-</v>
      </c>
      <c r="GG66" s="482" t="str">
        <f>IF(AND('6'!GH70=""),"",IF(AND('6'!GH70="-"),"",'6'!GH70))</f>
        <v/>
      </c>
      <c r="GH66" s="50" t="str">
        <f>IF(AND(C66=""),"",VLOOKUP(B66,Register!$A$7:$CL$311,36,FALSE))</f>
        <v/>
      </c>
      <c r="GI66" s="483" t="str">
        <f>IF(AND('6'!GL70=""),"",'6'!GL70)</f>
        <v/>
      </c>
      <c r="GJ66" s="173" t="str">
        <f>IF(AND('6'!FU70=""),"",'6'!FU70)</f>
        <v/>
      </c>
      <c r="GK66" s="173"/>
      <c r="GL66" s="173"/>
    </row>
    <row r="67" spans="1:194" ht="21">
      <c r="A67" s="480">
        <v>59</v>
      </c>
      <c r="B67" s="481" t="str">
        <f>IF(AND('6'!B71=""),"",'6'!B71)</f>
        <v/>
      </c>
      <c r="C67" s="196" t="str">
        <f>IF(AND('6'!C71=""),"",'6'!C71)</f>
        <v/>
      </c>
      <c r="D67" s="196" t="str">
        <f>IF(AND('6'!D71=""),"",'6'!D71)</f>
        <v/>
      </c>
      <c r="E67" s="195" t="str">
        <f>IF(AND('6'!E71=""),"",'6'!E71)</f>
        <v/>
      </c>
      <c r="F67" s="482" t="str">
        <f>IF(AND('6'!F71=""),"",'6'!F71)</f>
        <v/>
      </c>
      <c r="G67" s="482" t="str">
        <f>IF(AND('6'!G71=""),"",'6'!G71)</f>
        <v/>
      </c>
      <c r="H67" s="482" t="str">
        <f>IF(AND('6'!H71=""),"",'6'!H71)</f>
        <v/>
      </c>
      <c r="I67" s="482" t="str">
        <f>IF(AND('6'!I71=""),"",'6'!I71)</f>
        <v/>
      </c>
      <c r="J67" s="482" t="str">
        <f>IF(AND('6'!J71=""),"",'6'!J71)</f>
        <v/>
      </c>
      <c r="K67" s="482" t="str">
        <f>IF(AND('6'!K71=""),"",'6'!K71)</f>
        <v/>
      </c>
      <c r="L67" s="482" t="str">
        <f>IF(AND('6'!L71=""),"",'6'!L71)</f>
        <v/>
      </c>
      <c r="M67" s="482" t="str">
        <f>IF(AND('6'!M71=""),"",'6'!M71)</f>
        <v/>
      </c>
      <c r="N67" s="482" t="str">
        <f>IF(AND('6'!N71=""),"",'6'!N71)</f>
        <v/>
      </c>
      <c r="O67" s="482" t="str">
        <f>IF(AND('6'!O71=""),"",'6'!O71)</f>
        <v/>
      </c>
      <c r="P67" s="482" t="str">
        <f>IF(AND('6'!P71=""),"",'6'!P71)</f>
        <v/>
      </c>
      <c r="Q67" s="482" t="str">
        <f>IF(AND('6'!Q71=""),"",'6'!Q71)</f>
        <v/>
      </c>
      <c r="R67" s="482" t="str">
        <f>IF(AND('6'!R71=""),"",'6'!R71)</f>
        <v/>
      </c>
      <c r="S67" s="482" t="str">
        <f>IF(AND('6'!S71=""),"",'6'!S71)</f>
        <v/>
      </c>
      <c r="T67" s="482" t="str">
        <f>IF(AND('6'!T71=""),"",'6'!T71)</f>
        <v/>
      </c>
      <c r="U67" s="482" t="str">
        <f>IF(AND('6'!U71=""),"",'6'!U71)</f>
        <v/>
      </c>
      <c r="V67" s="482" t="str">
        <f>IF(AND('6'!V71=""),"",'6'!V71)</f>
        <v/>
      </c>
      <c r="W67" s="482" t="str">
        <f>IF(AND('6'!W71=""),"",'6'!W71)</f>
        <v/>
      </c>
      <c r="X67" s="482" t="str">
        <f>IF(AND('6'!X71=""),"",'6'!X71)</f>
        <v/>
      </c>
      <c r="Y67" s="482" t="str">
        <f>IF(AND('6'!Y71=""),"",'6'!Y71)</f>
        <v/>
      </c>
      <c r="Z67" s="482" t="str">
        <f>IF(AND('6'!Z71=""),"",'6'!Z71)</f>
        <v/>
      </c>
      <c r="AA67" s="482" t="str">
        <f>IF(AND('6'!AA71=""),"",'6'!AA71)</f>
        <v/>
      </c>
      <c r="AB67" s="482" t="str">
        <f>IF(AND('6'!AB71=""),"",'6'!AB71)</f>
        <v/>
      </c>
      <c r="AC67" s="482" t="str">
        <f>IF(AND('6'!AC71=""),"",'6'!AC71)</f>
        <v/>
      </c>
      <c r="AD67" s="482" t="str">
        <f>IF(AND('6'!AD71=""),"",'6'!AD71)</f>
        <v/>
      </c>
      <c r="AE67" s="482" t="str">
        <f>IF(AND('6'!AE71=""),"",'6'!AE71)</f>
        <v/>
      </c>
      <c r="AF67" s="482" t="str">
        <f>IF(AND('6'!AF71=""),"",'6'!AF71)</f>
        <v/>
      </c>
      <c r="AG67" s="482" t="str">
        <f>IF(AND('6'!AG71=""),"",'6'!AG71)</f>
        <v/>
      </c>
      <c r="AH67" s="482" t="str">
        <f>IF(AND('6'!AH71=""),"",'6'!AH71)</f>
        <v/>
      </c>
      <c r="AI67" s="482" t="str">
        <f>IF(AND('6'!AI71=""),"",'6'!AI71)</f>
        <v/>
      </c>
      <c r="AJ67" s="482" t="str">
        <f>IF(AND('6'!AJ71=""),"",'6'!AJ71)</f>
        <v/>
      </c>
      <c r="AK67" s="482" t="str">
        <f>IF(AND('6'!AK71=""),"",'6'!AK71)</f>
        <v/>
      </c>
      <c r="AL67" s="482" t="str">
        <f>IF(AND('6'!AL71=""),"",'6'!AL71)</f>
        <v/>
      </c>
      <c r="AM67" s="482" t="str">
        <f>IF(AND('6'!AM71=""),"",'6'!AM71)</f>
        <v/>
      </c>
      <c r="AN67" s="482" t="str">
        <f>IF(AND('6'!AN71=""),"",'6'!AN71)</f>
        <v/>
      </c>
      <c r="AO67" s="482" t="str">
        <f>IF(AND('6'!AO71=""),"",'6'!AO71)</f>
        <v/>
      </c>
      <c r="AP67" s="482" t="str">
        <f>IF(AND('6'!AP71=""),"",'6'!AP71)</f>
        <v/>
      </c>
      <c r="AQ67" s="482" t="str">
        <f>IF(AND('6'!AQ71=""),"",'6'!AQ71)</f>
        <v/>
      </c>
      <c r="AR67" s="482" t="str">
        <f>IF(AND('6'!AR71=""),"",'6'!AR71)</f>
        <v/>
      </c>
      <c r="AS67" s="482" t="str">
        <f>IF(AND('6'!AS71=""),"",'6'!AS71)</f>
        <v/>
      </c>
      <c r="AT67" s="482" t="str">
        <f>IF(AND('6'!AT71=""),"",'6'!AT71)</f>
        <v/>
      </c>
      <c r="AU67" s="482" t="str">
        <f>IF(AND('6'!AU71=""),"",'6'!AU71)</f>
        <v/>
      </c>
      <c r="AV67" s="482" t="str">
        <f>IF(AND('6'!AV71=""),"",'6'!AV71)</f>
        <v/>
      </c>
      <c r="AW67" s="482" t="str">
        <f>IF(AND('6'!AW71=""),"",'6'!AW71)</f>
        <v/>
      </c>
      <c r="AX67" s="482" t="str">
        <f>IF(AND('6'!AX71=""),"",'6'!AX71)</f>
        <v/>
      </c>
      <c r="AY67" s="482" t="str">
        <f>IF(AND('6'!AY71=""),"",'6'!AY71)</f>
        <v/>
      </c>
      <c r="AZ67" s="482" t="str">
        <f>IF(AND('6'!AZ71=""),"",'6'!AZ71)</f>
        <v/>
      </c>
      <c r="BA67" s="482" t="str">
        <f>IF(AND('6'!BA71=""),"",'6'!BA71)</f>
        <v/>
      </c>
      <c r="BB67" s="482" t="str">
        <f>IF(AND('6'!BB71=""),"",'6'!BB71)</f>
        <v/>
      </c>
      <c r="BC67" s="482" t="str">
        <f>IF(AND('6'!BC71=""),"",'6'!BC71)</f>
        <v/>
      </c>
      <c r="BD67" s="482" t="str">
        <f>IF(AND('6'!BD71=""),"",'6'!BD71)</f>
        <v/>
      </c>
      <c r="BE67" s="482" t="str">
        <f>IF(AND('6'!BE71=""),"",'6'!BE71)</f>
        <v/>
      </c>
      <c r="BF67" s="482" t="str">
        <f>IF(AND('6'!BF71=""),"",'6'!BF71)</f>
        <v/>
      </c>
      <c r="BG67" s="482" t="str">
        <f>IF(AND('6'!BG71=""),"",'6'!BG71)</f>
        <v/>
      </c>
      <c r="BH67" s="482" t="str">
        <f>IF(AND('6'!BH71=""),"",'6'!BH71)</f>
        <v/>
      </c>
      <c r="BI67" s="482" t="str">
        <f>IF(AND('6'!BI71=""),"",'6'!BI71)</f>
        <v/>
      </c>
      <c r="BJ67" s="482" t="str">
        <f>IF(AND('6'!BJ71=""),"",'6'!BJ71)</f>
        <v/>
      </c>
      <c r="BK67" s="482" t="str">
        <f>IF(AND('6'!BK71=""),"",'6'!BK71)</f>
        <v/>
      </c>
      <c r="BL67" s="482" t="str">
        <f>IF(AND('6'!BL71=""),"",'6'!BL71)</f>
        <v/>
      </c>
      <c r="BM67" s="482" t="str">
        <f>IF(AND('6'!BM71=""),"",'6'!BM71)</f>
        <v/>
      </c>
      <c r="BN67" s="482" t="str">
        <f>IF(AND('6'!BN71=""),"",'6'!BN71)</f>
        <v/>
      </c>
      <c r="BO67" s="482" t="str">
        <f>IF(AND('6'!BO71=""),"",'6'!BO71)</f>
        <v/>
      </c>
      <c r="BP67" s="482" t="str">
        <f>IF(AND('6'!BP71=""),"",'6'!BP71)</f>
        <v/>
      </c>
      <c r="BQ67" s="482" t="str">
        <f>IF(AND('6'!BQ71=""),"",'6'!BQ71)</f>
        <v/>
      </c>
      <c r="BR67" s="482" t="str">
        <f>IF(AND('6'!BR71=""),"",'6'!BR71)</f>
        <v/>
      </c>
      <c r="BS67" s="482" t="str">
        <f>IF(AND('6'!BS71=""),"",'6'!BS71)</f>
        <v/>
      </c>
      <c r="BT67" s="482" t="str">
        <f>IF(AND('6'!BT71=""),"",'6'!BT71)</f>
        <v/>
      </c>
      <c r="BU67" s="482" t="str">
        <f>IF(AND('6'!BU71=""),"",'6'!BU71)</f>
        <v/>
      </c>
      <c r="BV67" s="482" t="str">
        <f>IF(AND('6'!BV71=""),"",'6'!BV71)</f>
        <v/>
      </c>
      <c r="BW67" s="482" t="str">
        <f>IF(AND('6'!BW71=""),"",'6'!BW71)</f>
        <v/>
      </c>
      <c r="BX67" s="482" t="str">
        <f>IF(AND('6'!BX71=""),"",'6'!BX71)</f>
        <v/>
      </c>
      <c r="BY67" s="482" t="str">
        <f>IF(AND('6'!BY71=""),"",'6'!BY71)</f>
        <v/>
      </c>
      <c r="BZ67" s="482" t="str">
        <f>IF(AND('6'!BZ71=""),"",'6'!BZ71)</f>
        <v/>
      </c>
      <c r="CA67" s="482" t="str">
        <f>IF(AND('6'!CA71=""),"",'6'!CA71)</f>
        <v/>
      </c>
      <c r="CB67" s="482" t="str">
        <f>IF(AND('6'!CB71=""),"",'6'!CB71)</f>
        <v/>
      </c>
      <c r="CC67" s="482" t="str">
        <f>IF(AND('6'!CC71=""),"",'6'!CC71)</f>
        <v/>
      </c>
      <c r="CD67" s="482" t="str">
        <f>IF(AND('6'!CD71=""),"",'6'!CD71)</f>
        <v/>
      </c>
      <c r="CE67" s="482" t="str">
        <f>IF(AND('6'!CE71=""),"",'6'!CE71)</f>
        <v/>
      </c>
      <c r="CF67" s="482" t="str">
        <f>IF(AND('6'!CF71=""),"",'6'!CF71)</f>
        <v/>
      </c>
      <c r="CG67" s="482" t="str">
        <f>IF(AND('6'!CG71=""),"",'6'!CG71)</f>
        <v/>
      </c>
      <c r="CH67" s="482" t="str">
        <f>IF(AND('6'!CH71=""),"",'6'!CH71)</f>
        <v/>
      </c>
      <c r="CI67" s="482" t="str">
        <f>IF(AND('6'!CI71=""),"",'6'!CI71)</f>
        <v/>
      </c>
      <c r="CJ67" s="482" t="str">
        <f>IF(AND('6'!CJ71=""),"",'6'!CJ71)</f>
        <v/>
      </c>
      <c r="CK67" s="482" t="str">
        <f>IF(AND('6'!CK71=""),"",'6'!CK71)</f>
        <v/>
      </c>
      <c r="CL67" s="482" t="str">
        <f>IF(AND('6'!CL71=""),"",'6'!CL71)</f>
        <v/>
      </c>
      <c r="CM67" s="482" t="str">
        <f>IF(AND('6'!CM71=""),"",'6'!CM71)</f>
        <v/>
      </c>
      <c r="CN67" s="482" t="str">
        <f>IF(AND('6'!CN71=""),"",'6'!CN71)</f>
        <v/>
      </c>
      <c r="CO67" s="482" t="str">
        <f>IF(AND('6'!CO71=""),"",'6'!CO71)</f>
        <v/>
      </c>
      <c r="CP67" s="482" t="str">
        <f>IF(AND('6'!CP71=""),"",'6'!CP71)</f>
        <v/>
      </c>
      <c r="CQ67" s="482" t="str">
        <f>IF(AND('6'!CQ71=""),"",'6'!CQ71)</f>
        <v/>
      </c>
      <c r="CR67" s="482" t="str">
        <f>IF(AND('6'!CR71=""),"",'6'!CR71)</f>
        <v/>
      </c>
      <c r="CS67" s="482" t="str">
        <f>IF(AND('6'!CS71=""),"",'6'!CS71)</f>
        <v/>
      </c>
      <c r="CT67" s="482" t="str">
        <f>IF(AND('6'!CT71=""),"",'6'!CT71)</f>
        <v/>
      </c>
      <c r="CU67" s="482" t="str">
        <f>IF(AND('6'!CU71=""),"",'6'!CU71)</f>
        <v/>
      </c>
      <c r="CV67" s="482" t="str">
        <f>IF(AND('6'!CV71=""),"",'6'!CV71)</f>
        <v/>
      </c>
      <c r="CW67" s="482" t="str">
        <f>IF(AND('6'!CW71=""),"",'6'!CW71)</f>
        <v/>
      </c>
      <c r="CX67" s="482" t="str">
        <f>IF(AND('6'!CX71=""),"",'6'!CX71)</f>
        <v/>
      </c>
      <c r="CY67" s="482" t="str">
        <f>IF(AND('6'!CY71=""),"",'6'!CY71)</f>
        <v/>
      </c>
      <c r="CZ67" s="482" t="str">
        <f>IF(AND('6'!CZ71=""),"",'6'!CZ71)</f>
        <v/>
      </c>
      <c r="DA67" s="482" t="str">
        <f>IF(AND('6'!DA71=""),"",'6'!DA71)</f>
        <v/>
      </c>
      <c r="DB67" s="482" t="str">
        <f>IF(AND('6'!DB71=""),"",'6'!DB71)</f>
        <v/>
      </c>
      <c r="DC67" s="482" t="str">
        <f>IF(AND('6'!DC71=""),"",'6'!DC71)</f>
        <v/>
      </c>
      <c r="DD67" s="482" t="str">
        <f>IF(AND('6'!DD71=""),"",'6'!DD71)</f>
        <v/>
      </c>
      <c r="DE67" s="482" t="str">
        <f>IF(AND('6'!DE71=""),"",'6'!DE71)</f>
        <v/>
      </c>
      <c r="DF67" s="482" t="str">
        <f>IF(AND('6'!DF71=""),"",'6'!DF71)</f>
        <v/>
      </c>
      <c r="DG67" s="482" t="str">
        <f>IF(AND('6'!DG71=""),"",'6'!DG71)</f>
        <v/>
      </c>
      <c r="DH67" s="482" t="str">
        <f>IF(AND('6'!DH71=""),"",'6'!DH71)</f>
        <v/>
      </c>
      <c r="DI67" s="482" t="str">
        <f>IF(AND('6'!DI71=""),"",'6'!DI71)</f>
        <v/>
      </c>
      <c r="DJ67" s="482" t="str">
        <f>IF(AND('6'!DJ71=""),"",'6'!DJ71)</f>
        <v/>
      </c>
      <c r="DK67" s="482" t="str">
        <f>IF(AND('6'!DK71=""),"",'6'!DK71)</f>
        <v/>
      </c>
      <c r="DL67" s="482" t="str">
        <f>IF(AND('6'!DL71=""),"",'6'!DL71)</f>
        <v/>
      </c>
      <c r="DM67" s="482" t="str">
        <f>IF(AND('6'!DM71=""),"",'6'!DM71)</f>
        <v/>
      </c>
      <c r="DN67" s="482" t="str">
        <f>IF(AND('6'!DN71=""),"",'6'!DN71)</f>
        <v/>
      </c>
      <c r="DO67" s="482" t="str">
        <f>IF(AND('6'!DO71=""),"",'6'!DO71)</f>
        <v/>
      </c>
      <c r="DP67" s="482" t="str">
        <f>IF(AND('6'!DP71=""),"",'6'!DP71)</f>
        <v/>
      </c>
      <c r="DQ67" s="482" t="str">
        <f>IF(AND('6'!DQ71=""),"",'6'!DQ71)</f>
        <v/>
      </c>
      <c r="DR67" s="482" t="str">
        <f>IF(AND('6'!DR71=""),"",'6'!DR71)</f>
        <v/>
      </c>
      <c r="DS67" s="482" t="str">
        <f>IF(AND('6'!DS71=""),"",'6'!DS71)</f>
        <v/>
      </c>
      <c r="DT67" s="482" t="str">
        <f>IF(AND('6'!DT71=""),"",'6'!DT71)</f>
        <v/>
      </c>
      <c r="DU67" s="482" t="str">
        <f>IF(AND('6'!DU71=""),"",'6'!DU71)</f>
        <v/>
      </c>
      <c r="DV67" s="482" t="str">
        <f>IF(AND('6'!DV71=""),"",'6'!DV71)</f>
        <v/>
      </c>
      <c r="DW67" s="482" t="str">
        <f>IF(AND('6'!DW71=""),"",'6'!DW71)</f>
        <v/>
      </c>
      <c r="DX67" s="482" t="str">
        <f>IF(AND('6'!DX71=""),"",'6'!DX71)</f>
        <v/>
      </c>
      <c r="DY67" s="482" t="str">
        <f>IF(AND('6'!DY71=""),"",'6'!DY71)</f>
        <v/>
      </c>
      <c r="DZ67" s="482" t="str">
        <f>IF(AND('6'!DZ71=""),"",'6'!DZ71)</f>
        <v/>
      </c>
      <c r="EA67" s="482" t="str">
        <f>IF(AND('6'!EA71=""),"",'6'!EA71)</f>
        <v/>
      </c>
      <c r="EB67" s="482" t="str">
        <f>IF(AND('6'!EB71=""),"",'6'!EB71)</f>
        <v/>
      </c>
      <c r="EC67" s="482" t="str">
        <f>IF(AND('6'!EC71=""),"",'6'!EC71)</f>
        <v/>
      </c>
      <c r="ED67" s="482" t="str">
        <f>IF(AND('6'!ED71=""),"",'6'!ED71)</f>
        <v/>
      </c>
      <c r="EE67" s="482" t="str">
        <f>IF(AND('6'!EE71=""),"",'6'!EE71)</f>
        <v/>
      </c>
      <c r="EF67" s="482" t="str">
        <f>IF(AND('6'!EF71=""),"",'6'!EF71)</f>
        <v/>
      </c>
      <c r="EG67" s="482" t="str">
        <f>IF(AND('6'!EG71=""),"",'6'!EG71)</f>
        <v/>
      </c>
      <c r="EH67" s="482" t="str">
        <f>IF(AND('6'!EH71=""),"",'6'!EH71)</f>
        <v/>
      </c>
      <c r="EI67" s="482" t="str">
        <f>IF(AND('6'!EI71=""),"",'6'!EI71)</f>
        <v/>
      </c>
      <c r="EJ67" s="482" t="str">
        <f>IF(AND('6'!EJ71=""),"",'6'!EJ71)</f>
        <v/>
      </c>
      <c r="EK67" s="482" t="str">
        <f>IF(AND('6'!EK71=""),"",'6'!EK71)</f>
        <v/>
      </c>
      <c r="EL67" s="482" t="str">
        <f>IF(AND('6'!EL71=""),"",'6'!EL71)</f>
        <v/>
      </c>
      <c r="EM67" s="482" t="str">
        <f>IF(AND('6'!EM71=""),"",'6'!EM71)</f>
        <v/>
      </c>
      <c r="EN67" s="482" t="str">
        <f>IF(AND('6'!EN71=""),"",'6'!EN71)</f>
        <v/>
      </c>
      <c r="EO67" s="482" t="str">
        <f>IF(AND('6'!EO71=""),"",'6'!EO71)</f>
        <v/>
      </c>
      <c r="EP67" s="482" t="str">
        <f>IF(AND('6'!EP71=""),"",'6'!EP71)</f>
        <v/>
      </c>
      <c r="EQ67" s="482" t="str">
        <f>IF(AND('6'!EQ71=""),"",'6'!EQ71)</f>
        <v/>
      </c>
      <c r="ER67" s="482" t="str">
        <f>IF(AND('6'!ER71=""),"",'6'!ER71)</f>
        <v/>
      </c>
      <c r="ES67" s="482" t="str">
        <f>IF(AND('6'!ES71=""),"",'6'!ES71)</f>
        <v/>
      </c>
      <c r="ET67" s="482" t="str">
        <f>IF(AND('6'!ET71=""),"",'6'!ET71)</f>
        <v/>
      </c>
      <c r="EU67" s="482" t="str">
        <f>IF(AND('6'!EU71=""),"",'6'!EU71)</f>
        <v/>
      </c>
      <c r="EV67" s="482" t="str">
        <f>IF(AND('6'!EV71=""),"",'6'!EV71)</f>
        <v/>
      </c>
      <c r="EW67" s="482" t="str">
        <f>IF(AND('6'!EW71=""),"",'6'!EW71)</f>
        <v/>
      </c>
      <c r="EX67" s="482" t="str">
        <f>IF(AND('6'!EX71=""),"",'6'!EX71)</f>
        <v/>
      </c>
      <c r="EY67" s="482" t="str">
        <f>IF(AND('6'!EY71=""),"",'6'!EY71)</f>
        <v/>
      </c>
      <c r="EZ67" s="482" t="str">
        <f>IF(AND('6'!EZ71=""),"",'6'!EZ71)</f>
        <v/>
      </c>
      <c r="FA67" s="482" t="str">
        <f>IF(AND('6'!FA71=""),"",'6'!FA71)</f>
        <v/>
      </c>
      <c r="FB67" s="482" t="str">
        <f>IF(AND('6'!FB71=""),"",'6'!FB71)</f>
        <v/>
      </c>
      <c r="FC67" s="482" t="str">
        <f>IF(AND('6'!FC71=""),"",'6'!FC71)</f>
        <v/>
      </c>
      <c r="FD67" s="482" t="str">
        <f>IF(AND('6'!FD71=""),"",'6'!FD71)</f>
        <v/>
      </c>
      <c r="FE67" s="482" t="str">
        <f>IF(AND('6'!FE71=""),"",'6'!FE71)</f>
        <v/>
      </c>
      <c r="FF67" s="482" t="str">
        <f>IF(AND('6'!FF71=""),"",'6'!FF71)</f>
        <v xml:space="preserve"> </v>
      </c>
      <c r="FG67" s="482" t="str">
        <f>IF(AND('6'!FG71=""),"",'6'!FG71)</f>
        <v/>
      </c>
      <c r="FH67" s="482" t="str">
        <f>IF(AND('6'!FH71=""),"",'6'!FH71)</f>
        <v/>
      </c>
      <c r="FI67" s="482" t="str">
        <f>IF(AND('6'!FI71=""),"",'6'!FI71)</f>
        <v/>
      </c>
      <c r="FJ67" s="482" t="str">
        <f>IF(AND('6'!FJ71=""),"",'6'!FJ71)</f>
        <v/>
      </c>
      <c r="FK67" s="482" t="str">
        <f>IF(AND('6'!FK71=""),"",'6'!FK71)</f>
        <v/>
      </c>
      <c r="FL67" s="482" t="str">
        <f>IF(AND('6'!FL71=""),"",'6'!FL71)</f>
        <v/>
      </c>
      <c r="FM67" s="482" t="str">
        <f>IF(AND('6'!FM71=""),"",'6'!FM71)</f>
        <v xml:space="preserve"> </v>
      </c>
      <c r="FN67" s="482" t="str">
        <f>IF(AND('6'!FN71=""),"",'6'!FN71)</f>
        <v/>
      </c>
      <c r="FO67" s="482" t="str">
        <f>IF(AND('6'!FO71=""),"",'6'!FO71)</f>
        <v/>
      </c>
      <c r="FP67" s="482" t="str">
        <f>IF(AND('6'!FP71=""),"",'6'!FP71)</f>
        <v/>
      </c>
      <c r="FQ67" s="482" t="str">
        <f>IF(AND('6'!FQ71=""),"",'6'!FQ71)</f>
        <v/>
      </c>
      <c r="FR67" s="482" t="str">
        <f>IF(AND('6'!FR71=""),"",'6'!FR71)</f>
        <v/>
      </c>
      <c r="FS67" s="482" t="str">
        <f>IF(AND('6'!FS71=""),"",'6'!FS71)</f>
        <v/>
      </c>
      <c r="FT67" s="482" t="str">
        <f>IF(AND('6'!FT71=""),"",'6'!FT71)</f>
        <v xml:space="preserve"> </v>
      </c>
      <c r="FU67" s="482" t="str">
        <f>IF(AND('6'!FV71=""),"",'6'!FV71)</f>
        <v>-</v>
      </c>
      <c r="FV67" s="482" t="str">
        <f>IF(AND('6'!FW71=""),"",'6'!FW71)</f>
        <v>-</v>
      </c>
      <c r="FW67" s="482" t="str">
        <f>IF(AND('6'!FX71=""),"",'6'!FX71)</f>
        <v>-</v>
      </c>
      <c r="FX67" s="482" t="str">
        <f>IF(AND('6'!FY71=""),"",'6'!FY71)</f>
        <v>-</v>
      </c>
      <c r="FY67" s="482" t="str">
        <f>IF(AND('6'!FZ71=""),"",'6'!FZ71)</f>
        <v>-</v>
      </c>
      <c r="FZ67" s="482" t="str">
        <f>IF(AND('6'!GA71=""),"",'6'!GA71)</f>
        <v>-</v>
      </c>
      <c r="GA67" s="482" t="str">
        <f>IF(AND('6'!GB71=""),"",'6'!GB71)</f>
        <v>-</v>
      </c>
      <c r="GB67" s="482" t="str">
        <f>IF(AND('6'!GC71=""),"",'6'!GC71)</f>
        <v>-</v>
      </c>
      <c r="GC67" s="482" t="str">
        <f>IF(AND('6'!GD71=""),"",'6'!GD71)</f>
        <v>-</v>
      </c>
      <c r="GD67" s="482" t="str">
        <f>IF(AND('6'!GE71=""),"",'6'!GE71)</f>
        <v>-</v>
      </c>
      <c r="GE67" s="482" t="str">
        <f>IF(AND('6'!GF71=""),"",'6'!GF71)</f>
        <v>-</v>
      </c>
      <c r="GF67" s="482" t="str">
        <f>IF(AND('6'!GG71=""),"",'6'!GG71)</f>
        <v>-</v>
      </c>
      <c r="GG67" s="482" t="str">
        <f>IF(AND('6'!GH71=""),"",IF(AND('6'!GH71="-"),"",'6'!GH71))</f>
        <v/>
      </c>
      <c r="GH67" s="50" t="str">
        <f>IF(AND(C67=""),"",VLOOKUP(B67,Register!$A$7:$CL$311,36,FALSE))</f>
        <v/>
      </c>
      <c r="GI67" s="483" t="str">
        <f>IF(AND('6'!GL71=""),"",'6'!GL71)</f>
        <v/>
      </c>
      <c r="GJ67" s="173" t="str">
        <f>IF(AND('6'!FU71=""),"",'6'!FU71)</f>
        <v/>
      </c>
      <c r="GK67" s="173"/>
      <c r="GL67" s="173"/>
    </row>
    <row r="68" spans="1:194" ht="21">
      <c r="A68" s="480">
        <v>60</v>
      </c>
      <c r="B68" s="481" t="str">
        <f>IF(AND('6'!B72=""),"",'6'!B72)</f>
        <v/>
      </c>
      <c r="C68" s="196" t="str">
        <f>IF(AND('6'!C72=""),"",'6'!C72)</f>
        <v/>
      </c>
      <c r="D68" s="196" t="str">
        <f>IF(AND('6'!D72=""),"",'6'!D72)</f>
        <v/>
      </c>
      <c r="E68" s="195" t="str">
        <f>IF(AND('6'!E72=""),"",'6'!E72)</f>
        <v/>
      </c>
      <c r="F68" s="482" t="str">
        <f>IF(AND('6'!F72=""),"",'6'!F72)</f>
        <v/>
      </c>
      <c r="G68" s="482" t="str">
        <f>IF(AND('6'!G72=""),"",'6'!G72)</f>
        <v/>
      </c>
      <c r="H68" s="482" t="str">
        <f>IF(AND('6'!H72=""),"",'6'!H72)</f>
        <v/>
      </c>
      <c r="I68" s="482" t="str">
        <f>IF(AND('6'!I72=""),"",'6'!I72)</f>
        <v/>
      </c>
      <c r="J68" s="482" t="str">
        <f>IF(AND('6'!J72=""),"",'6'!J72)</f>
        <v/>
      </c>
      <c r="K68" s="482" t="str">
        <f>IF(AND('6'!K72=""),"",'6'!K72)</f>
        <v/>
      </c>
      <c r="L68" s="482" t="str">
        <f>IF(AND('6'!L72=""),"",'6'!L72)</f>
        <v/>
      </c>
      <c r="M68" s="482" t="str">
        <f>IF(AND('6'!M72=""),"",'6'!M72)</f>
        <v/>
      </c>
      <c r="N68" s="482" t="str">
        <f>IF(AND('6'!N72=""),"",'6'!N72)</f>
        <v/>
      </c>
      <c r="O68" s="482" t="str">
        <f>IF(AND('6'!O72=""),"",'6'!O72)</f>
        <v/>
      </c>
      <c r="P68" s="482" t="str">
        <f>IF(AND('6'!P72=""),"",'6'!P72)</f>
        <v/>
      </c>
      <c r="Q68" s="482" t="str">
        <f>IF(AND('6'!Q72=""),"",'6'!Q72)</f>
        <v/>
      </c>
      <c r="R68" s="482" t="str">
        <f>IF(AND('6'!R72=""),"",'6'!R72)</f>
        <v/>
      </c>
      <c r="S68" s="482" t="str">
        <f>IF(AND('6'!S72=""),"",'6'!S72)</f>
        <v/>
      </c>
      <c r="T68" s="482" t="str">
        <f>IF(AND('6'!T72=""),"",'6'!T72)</f>
        <v/>
      </c>
      <c r="U68" s="482" t="str">
        <f>IF(AND('6'!U72=""),"",'6'!U72)</f>
        <v/>
      </c>
      <c r="V68" s="482" t="str">
        <f>IF(AND('6'!V72=""),"",'6'!V72)</f>
        <v/>
      </c>
      <c r="W68" s="482" t="str">
        <f>IF(AND('6'!W72=""),"",'6'!W72)</f>
        <v/>
      </c>
      <c r="X68" s="482" t="str">
        <f>IF(AND('6'!X72=""),"",'6'!X72)</f>
        <v/>
      </c>
      <c r="Y68" s="482" t="str">
        <f>IF(AND('6'!Y72=""),"",'6'!Y72)</f>
        <v/>
      </c>
      <c r="Z68" s="482" t="str">
        <f>IF(AND('6'!Z72=""),"",'6'!Z72)</f>
        <v/>
      </c>
      <c r="AA68" s="482" t="str">
        <f>IF(AND('6'!AA72=""),"",'6'!AA72)</f>
        <v/>
      </c>
      <c r="AB68" s="482" t="str">
        <f>IF(AND('6'!AB72=""),"",'6'!AB72)</f>
        <v/>
      </c>
      <c r="AC68" s="482" t="str">
        <f>IF(AND('6'!AC72=""),"",'6'!AC72)</f>
        <v/>
      </c>
      <c r="AD68" s="482" t="str">
        <f>IF(AND('6'!AD72=""),"",'6'!AD72)</f>
        <v/>
      </c>
      <c r="AE68" s="482" t="str">
        <f>IF(AND('6'!AE72=""),"",'6'!AE72)</f>
        <v/>
      </c>
      <c r="AF68" s="482" t="str">
        <f>IF(AND('6'!AF72=""),"",'6'!AF72)</f>
        <v/>
      </c>
      <c r="AG68" s="482" t="str">
        <f>IF(AND('6'!AG72=""),"",'6'!AG72)</f>
        <v/>
      </c>
      <c r="AH68" s="482" t="str">
        <f>IF(AND('6'!AH72=""),"",'6'!AH72)</f>
        <v/>
      </c>
      <c r="AI68" s="482" t="str">
        <f>IF(AND('6'!AI72=""),"",'6'!AI72)</f>
        <v/>
      </c>
      <c r="AJ68" s="482" t="str">
        <f>IF(AND('6'!AJ72=""),"",'6'!AJ72)</f>
        <v/>
      </c>
      <c r="AK68" s="482" t="str">
        <f>IF(AND('6'!AK72=""),"",'6'!AK72)</f>
        <v/>
      </c>
      <c r="AL68" s="482" t="str">
        <f>IF(AND('6'!AL72=""),"",'6'!AL72)</f>
        <v/>
      </c>
      <c r="AM68" s="482" t="str">
        <f>IF(AND('6'!AM72=""),"",'6'!AM72)</f>
        <v/>
      </c>
      <c r="AN68" s="482" t="str">
        <f>IF(AND('6'!AN72=""),"",'6'!AN72)</f>
        <v/>
      </c>
      <c r="AO68" s="482" t="str">
        <f>IF(AND('6'!AO72=""),"",'6'!AO72)</f>
        <v/>
      </c>
      <c r="AP68" s="482" t="str">
        <f>IF(AND('6'!AP72=""),"",'6'!AP72)</f>
        <v/>
      </c>
      <c r="AQ68" s="482" t="str">
        <f>IF(AND('6'!AQ72=""),"",'6'!AQ72)</f>
        <v/>
      </c>
      <c r="AR68" s="482" t="str">
        <f>IF(AND('6'!AR72=""),"",'6'!AR72)</f>
        <v/>
      </c>
      <c r="AS68" s="482" t="str">
        <f>IF(AND('6'!AS72=""),"",'6'!AS72)</f>
        <v/>
      </c>
      <c r="AT68" s="482" t="str">
        <f>IF(AND('6'!AT72=""),"",'6'!AT72)</f>
        <v/>
      </c>
      <c r="AU68" s="482" t="str">
        <f>IF(AND('6'!AU72=""),"",'6'!AU72)</f>
        <v/>
      </c>
      <c r="AV68" s="482" t="str">
        <f>IF(AND('6'!AV72=""),"",'6'!AV72)</f>
        <v/>
      </c>
      <c r="AW68" s="482" t="str">
        <f>IF(AND('6'!AW72=""),"",'6'!AW72)</f>
        <v/>
      </c>
      <c r="AX68" s="482" t="str">
        <f>IF(AND('6'!AX72=""),"",'6'!AX72)</f>
        <v/>
      </c>
      <c r="AY68" s="482" t="str">
        <f>IF(AND('6'!AY72=""),"",'6'!AY72)</f>
        <v/>
      </c>
      <c r="AZ68" s="482" t="str">
        <f>IF(AND('6'!AZ72=""),"",'6'!AZ72)</f>
        <v/>
      </c>
      <c r="BA68" s="482" t="str">
        <f>IF(AND('6'!BA72=""),"",'6'!BA72)</f>
        <v/>
      </c>
      <c r="BB68" s="482" t="str">
        <f>IF(AND('6'!BB72=""),"",'6'!BB72)</f>
        <v/>
      </c>
      <c r="BC68" s="482" t="str">
        <f>IF(AND('6'!BC72=""),"",'6'!BC72)</f>
        <v/>
      </c>
      <c r="BD68" s="482" t="str">
        <f>IF(AND('6'!BD72=""),"",'6'!BD72)</f>
        <v/>
      </c>
      <c r="BE68" s="482" t="str">
        <f>IF(AND('6'!BE72=""),"",'6'!BE72)</f>
        <v/>
      </c>
      <c r="BF68" s="482" t="str">
        <f>IF(AND('6'!BF72=""),"",'6'!BF72)</f>
        <v/>
      </c>
      <c r="BG68" s="482" t="str">
        <f>IF(AND('6'!BG72=""),"",'6'!BG72)</f>
        <v/>
      </c>
      <c r="BH68" s="482" t="str">
        <f>IF(AND('6'!BH72=""),"",'6'!BH72)</f>
        <v/>
      </c>
      <c r="BI68" s="482" t="str">
        <f>IF(AND('6'!BI72=""),"",'6'!BI72)</f>
        <v/>
      </c>
      <c r="BJ68" s="482" t="str">
        <f>IF(AND('6'!BJ72=""),"",'6'!BJ72)</f>
        <v/>
      </c>
      <c r="BK68" s="482" t="str">
        <f>IF(AND('6'!BK72=""),"",'6'!BK72)</f>
        <v/>
      </c>
      <c r="BL68" s="482" t="str">
        <f>IF(AND('6'!BL72=""),"",'6'!BL72)</f>
        <v/>
      </c>
      <c r="BM68" s="482" t="str">
        <f>IF(AND('6'!BM72=""),"",'6'!BM72)</f>
        <v/>
      </c>
      <c r="BN68" s="482" t="str">
        <f>IF(AND('6'!BN72=""),"",'6'!BN72)</f>
        <v/>
      </c>
      <c r="BO68" s="482" t="str">
        <f>IF(AND('6'!BO72=""),"",'6'!BO72)</f>
        <v/>
      </c>
      <c r="BP68" s="482" t="str">
        <f>IF(AND('6'!BP72=""),"",'6'!BP72)</f>
        <v/>
      </c>
      <c r="BQ68" s="482" t="str">
        <f>IF(AND('6'!BQ72=""),"",'6'!BQ72)</f>
        <v/>
      </c>
      <c r="BR68" s="482" t="str">
        <f>IF(AND('6'!BR72=""),"",'6'!BR72)</f>
        <v/>
      </c>
      <c r="BS68" s="482" t="str">
        <f>IF(AND('6'!BS72=""),"",'6'!BS72)</f>
        <v/>
      </c>
      <c r="BT68" s="482" t="str">
        <f>IF(AND('6'!BT72=""),"",'6'!BT72)</f>
        <v/>
      </c>
      <c r="BU68" s="482" t="str">
        <f>IF(AND('6'!BU72=""),"",'6'!BU72)</f>
        <v/>
      </c>
      <c r="BV68" s="482" t="str">
        <f>IF(AND('6'!BV72=""),"",'6'!BV72)</f>
        <v/>
      </c>
      <c r="BW68" s="482" t="str">
        <f>IF(AND('6'!BW72=""),"",'6'!BW72)</f>
        <v/>
      </c>
      <c r="BX68" s="482" t="str">
        <f>IF(AND('6'!BX72=""),"",'6'!BX72)</f>
        <v/>
      </c>
      <c r="BY68" s="482" t="str">
        <f>IF(AND('6'!BY72=""),"",'6'!BY72)</f>
        <v/>
      </c>
      <c r="BZ68" s="482" t="str">
        <f>IF(AND('6'!BZ72=""),"",'6'!BZ72)</f>
        <v/>
      </c>
      <c r="CA68" s="482" t="str">
        <f>IF(AND('6'!CA72=""),"",'6'!CA72)</f>
        <v/>
      </c>
      <c r="CB68" s="482" t="str">
        <f>IF(AND('6'!CB72=""),"",'6'!CB72)</f>
        <v/>
      </c>
      <c r="CC68" s="482" t="str">
        <f>IF(AND('6'!CC72=""),"",'6'!CC72)</f>
        <v/>
      </c>
      <c r="CD68" s="482" t="str">
        <f>IF(AND('6'!CD72=""),"",'6'!CD72)</f>
        <v/>
      </c>
      <c r="CE68" s="482" t="str">
        <f>IF(AND('6'!CE72=""),"",'6'!CE72)</f>
        <v/>
      </c>
      <c r="CF68" s="482" t="str">
        <f>IF(AND('6'!CF72=""),"",'6'!CF72)</f>
        <v/>
      </c>
      <c r="CG68" s="482" t="str">
        <f>IF(AND('6'!CG72=""),"",'6'!CG72)</f>
        <v/>
      </c>
      <c r="CH68" s="482" t="str">
        <f>IF(AND('6'!CH72=""),"",'6'!CH72)</f>
        <v/>
      </c>
      <c r="CI68" s="482" t="str">
        <f>IF(AND('6'!CI72=""),"",'6'!CI72)</f>
        <v/>
      </c>
      <c r="CJ68" s="482" t="str">
        <f>IF(AND('6'!CJ72=""),"",'6'!CJ72)</f>
        <v/>
      </c>
      <c r="CK68" s="482" t="str">
        <f>IF(AND('6'!CK72=""),"",'6'!CK72)</f>
        <v/>
      </c>
      <c r="CL68" s="482" t="str">
        <f>IF(AND('6'!CL72=""),"",'6'!CL72)</f>
        <v/>
      </c>
      <c r="CM68" s="482" t="str">
        <f>IF(AND('6'!CM72=""),"",'6'!CM72)</f>
        <v/>
      </c>
      <c r="CN68" s="482" t="str">
        <f>IF(AND('6'!CN72=""),"",'6'!CN72)</f>
        <v/>
      </c>
      <c r="CO68" s="482" t="str">
        <f>IF(AND('6'!CO72=""),"",'6'!CO72)</f>
        <v/>
      </c>
      <c r="CP68" s="482" t="str">
        <f>IF(AND('6'!CP72=""),"",'6'!CP72)</f>
        <v/>
      </c>
      <c r="CQ68" s="482" t="str">
        <f>IF(AND('6'!CQ72=""),"",'6'!CQ72)</f>
        <v/>
      </c>
      <c r="CR68" s="482" t="str">
        <f>IF(AND('6'!CR72=""),"",'6'!CR72)</f>
        <v/>
      </c>
      <c r="CS68" s="482" t="str">
        <f>IF(AND('6'!CS72=""),"",'6'!CS72)</f>
        <v/>
      </c>
      <c r="CT68" s="482" t="str">
        <f>IF(AND('6'!CT72=""),"",'6'!CT72)</f>
        <v/>
      </c>
      <c r="CU68" s="482" t="str">
        <f>IF(AND('6'!CU72=""),"",'6'!CU72)</f>
        <v/>
      </c>
      <c r="CV68" s="482" t="str">
        <f>IF(AND('6'!CV72=""),"",'6'!CV72)</f>
        <v/>
      </c>
      <c r="CW68" s="482" t="str">
        <f>IF(AND('6'!CW72=""),"",'6'!CW72)</f>
        <v/>
      </c>
      <c r="CX68" s="482" t="str">
        <f>IF(AND('6'!CX72=""),"",'6'!CX72)</f>
        <v/>
      </c>
      <c r="CY68" s="482" t="str">
        <f>IF(AND('6'!CY72=""),"",'6'!CY72)</f>
        <v/>
      </c>
      <c r="CZ68" s="482" t="str">
        <f>IF(AND('6'!CZ72=""),"",'6'!CZ72)</f>
        <v/>
      </c>
      <c r="DA68" s="482" t="str">
        <f>IF(AND('6'!DA72=""),"",'6'!DA72)</f>
        <v/>
      </c>
      <c r="DB68" s="482" t="str">
        <f>IF(AND('6'!DB72=""),"",'6'!DB72)</f>
        <v/>
      </c>
      <c r="DC68" s="482" t="str">
        <f>IF(AND('6'!DC72=""),"",'6'!DC72)</f>
        <v/>
      </c>
      <c r="DD68" s="482" t="str">
        <f>IF(AND('6'!DD72=""),"",'6'!DD72)</f>
        <v/>
      </c>
      <c r="DE68" s="482" t="str">
        <f>IF(AND('6'!DE72=""),"",'6'!DE72)</f>
        <v/>
      </c>
      <c r="DF68" s="482" t="str">
        <f>IF(AND('6'!DF72=""),"",'6'!DF72)</f>
        <v/>
      </c>
      <c r="DG68" s="482" t="str">
        <f>IF(AND('6'!DG72=""),"",'6'!DG72)</f>
        <v/>
      </c>
      <c r="DH68" s="482" t="str">
        <f>IF(AND('6'!DH72=""),"",'6'!DH72)</f>
        <v/>
      </c>
      <c r="DI68" s="482" t="str">
        <f>IF(AND('6'!DI72=""),"",'6'!DI72)</f>
        <v/>
      </c>
      <c r="DJ68" s="482" t="str">
        <f>IF(AND('6'!DJ72=""),"",'6'!DJ72)</f>
        <v/>
      </c>
      <c r="DK68" s="482" t="str">
        <f>IF(AND('6'!DK72=""),"",'6'!DK72)</f>
        <v/>
      </c>
      <c r="DL68" s="482" t="str">
        <f>IF(AND('6'!DL72=""),"",'6'!DL72)</f>
        <v/>
      </c>
      <c r="DM68" s="482" t="str">
        <f>IF(AND('6'!DM72=""),"",'6'!DM72)</f>
        <v/>
      </c>
      <c r="DN68" s="482" t="str">
        <f>IF(AND('6'!DN72=""),"",'6'!DN72)</f>
        <v/>
      </c>
      <c r="DO68" s="482" t="str">
        <f>IF(AND('6'!DO72=""),"",'6'!DO72)</f>
        <v/>
      </c>
      <c r="DP68" s="482" t="str">
        <f>IF(AND('6'!DP72=""),"",'6'!DP72)</f>
        <v/>
      </c>
      <c r="DQ68" s="482" t="str">
        <f>IF(AND('6'!DQ72=""),"",'6'!DQ72)</f>
        <v/>
      </c>
      <c r="DR68" s="482" t="str">
        <f>IF(AND('6'!DR72=""),"",'6'!DR72)</f>
        <v/>
      </c>
      <c r="DS68" s="482" t="str">
        <f>IF(AND('6'!DS72=""),"",'6'!DS72)</f>
        <v/>
      </c>
      <c r="DT68" s="482" t="str">
        <f>IF(AND('6'!DT72=""),"",'6'!DT72)</f>
        <v/>
      </c>
      <c r="DU68" s="482" t="str">
        <f>IF(AND('6'!DU72=""),"",'6'!DU72)</f>
        <v/>
      </c>
      <c r="DV68" s="482" t="str">
        <f>IF(AND('6'!DV72=""),"",'6'!DV72)</f>
        <v/>
      </c>
      <c r="DW68" s="482" t="str">
        <f>IF(AND('6'!DW72=""),"",'6'!DW72)</f>
        <v/>
      </c>
      <c r="DX68" s="482" t="str">
        <f>IF(AND('6'!DX72=""),"",'6'!DX72)</f>
        <v/>
      </c>
      <c r="DY68" s="482" t="str">
        <f>IF(AND('6'!DY72=""),"",'6'!DY72)</f>
        <v/>
      </c>
      <c r="DZ68" s="482" t="str">
        <f>IF(AND('6'!DZ72=""),"",'6'!DZ72)</f>
        <v/>
      </c>
      <c r="EA68" s="482" t="str">
        <f>IF(AND('6'!EA72=""),"",'6'!EA72)</f>
        <v/>
      </c>
      <c r="EB68" s="482" t="str">
        <f>IF(AND('6'!EB72=""),"",'6'!EB72)</f>
        <v/>
      </c>
      <c r="EC68" s="482" t="str">
        <f>IF(AND('6'!EC72=""),"",'6'!EC72)</f>
        <v/>
      </c>
      <c r="ED68" s="482" t="str">
        <f>IF(AND('6'!ED72=""),"",'6'!ED72)</f>
        <v/>
      </c>
      <c r="EE68" s="482" t="str">
        <f>IF(AND('6'!EE72=""),"",'6'!EE72)</f>
        <v/>
      </c>
      <c r="EF68" s="482" t="str">
        <f>IF(AND('6'!EF72=""),"",'6'!EF72)</f>
        <v/>
      </c>
      <c r="EG68" s="482" t="str">
        <f>IF(AND('6'!EG72=""),"",'6'!EG72)</f>
        <v/>
      </c>
      <c r="EH68" s="482" t="str">
        <f>IF(AND('6'!EH72=""),"",'6'!EH72)</f>
        <v/>
      </c>
      <c r="EI68" s="482" t="str">
        <f>IF(AND('6'!EI72=""),"",'6'!EI72)</f>
        <v/>
      </c>
      <c r="EJ68" s="482" t="str">
        <f>IF(AND('6'!EJ72=""),"",'6'!EJ72)</f>
        <v/>
      </c>
      <c r="EK68" s="482" t="str">
        <f>IF(AND('6'!EK72=""),"",'6'!EK72)</f>
        <v/>
      </c>
      <c r="EL68" s="482" t="str">
        <f>IF(AND('6'!EL72=""),"",'6'!EL72)</f>
        <v/>
      </c>
      <c r="EM68" s="482" t="str">
        <f>IF(AND('6'!EM72=""),"",'6'!EM72)</f>
        <v/>
      </c>
      <c r="EN68" s="482" t="str">
        <f>IF(AND('6'!EN72=""),"",'6'!EN72)</f>
        <v/>
      </c>
      <c r="EO68" s="482" t="str">
        <f>IF(AND('6'!EO72=""),"",'6'!EO72)</f>
        <v/>
      </c>
      <c r="EP68" s="482" t="str">
        <f>IF(AND('6'!EP72=""),"",'6'!EP72)</f>
        <v/>
      </c>
      <c r="EQ68" s="482" t="str">
        <f>IF(AND('6'!EQ72=""),"",'6'!EQ72)</f>
        <v/>
      </c>
      <c r="ER68" s="482" t="str">
        <f>IF(AND('6'!ER72=""),"",'6'!ER72)</f>
        <v/>
      </c>
      <c r="ES68" s="482" t="str">
        <f>IF(AND('6'!ES72=""),"",'6'!ES72)</f>
        <v/>
      </c>
      <c r="ET68" s="482" t="str">
        <f>IF(AND('6'!ET72=""),"",'6'!ET72)</f>
        <v/>
      </c>
      <c r="EU68" s="482" t="str">
        <f>IF(AND('6'!EU72=""),"",'6'!EU72)</f>
        <v/>
      </c>
      <c r="EV68" s="482" t="str">
        <f>IF(AND('6'!EV72=""),"",'6'!EV72)</f>
        <v/>
      </c>
      <c r="EW68" s="482" t="str">
        <f>IF(AND('6'!EW72=""),"",'6'!EW72)</f>
        <v/>
      </c>
      <c r="EX68" s="482" t="str">
        <f>IF(AND('6'!EX72=""),"",'6'!EX72)</f>
        <v/>
      </c>
      <c r="EY68" s="482" t="str">
        <f>IF(AND('6'!EY72=""),"",'6'!EY72)</f>
        <v/>
      </c>
      <c r="EZ68" s="482" t="str">
        <f>IF(AND('6'!EZ72=""),"",'6'!EZ72)</f>
        <v/>
      </c>
      <c r="FA68" s="482" t="str">
        <f>IF(AND('6'!FA72=""),"",'6'!FA72)</f>
        <v/>
      </c>
      <c r="FB68" s="482" t="str">
        <f>IF(AND('6'!FB72=""),"",'6'!FB72)</f>
        <v/>
      </c>
      <c r="FC68" s="482" t="str">
        <f>IF(AND('6'!FC72=""),"",'6'!FC72)</f>
        <v/>
      </c>
      <c r="FD68" s="482" t="str">
        <f>IF(AND('6'!FD72=""),"",'6'!FD72)</f>
        <v/>
      </c>
      <c r="FE68" s="482" t="str">
        <f>IF(AND('6'!FE72=""),"",'6'!FE72)</f>
        <v/>
      </c>
      <c r="FF68" s="482" t="str">
        <f>IF(AND('6'!FF72=""),"",'6'!FF72)</f>
        <v xml:space="preserve"> </v>
      </c>
      <c r="FG68" s="482" t="str">
        <f>IF(AND('6'!FG72=""),"",'6'!FG72)</f>
        <v/>
      </c>
      <c r="FH68" s="482" t="str">
        <f>IF(AND('6'!FH72=""),"",'6'!FH72)</f>
        <v/>
      </c>
      <c r="FI68" s="482" t="str">
        <f>IF(AND('6'!FI72=""),"",'6'!FI72)</f>
        <v/>
      </c>
      <c r="FJ68" s="482" t="str">
        <f>IF(AND('6'!FJ72=""),"",'6'!FJ72)</f>
        <v/>
      </c>
      <c r="FK68" s="482" t="str">
        <f>IF(AND('6'!FK72=""),"",'6'!FK72)</f>
        <v/>
      </c>
      <c r="FL68" s="482" t="str">
        <f>IF(AND('6'!FL72=""),"",'6'!FL72)</f>
        <v/>
      </c>
      <c r="FM68" s="482" t="str">
        <f>IF(AND('6'!FM72=""),"",'6'!FM72)</f>
        <v xml:space="preserve"> </v>
      </c>
      <c r="FN68" s="482" t="str">
        <f>IF(AND('6'!FN72=""),"",'6'!FN72)</f>
        <v/>
      </c>
      <c r="FO68" s="482" t="str">
        <f>IF(AND('6'!FO72=""),"",'6'!FO72)</f>
        <v/>
      </c>
      <c r="FP68" s="482" t="str">
        <f>IF(AND('6'!FP72=""),"",'6'!FP72)</f>
        <v/>
      </c>
      <c r="FQ68" s="482" t="str">
        <f>IF(AND('6'!FQ72=""),"",'6'!FQ72)</f>
        <v/>
      </c>
      <c r="FR68" s="482" t="str">
        <f>IF(AND('6'!FR72=""),"",'6'!FR72)</f>
        <v/>
      </c>
      <c r="FS68" s="482" t="str">
        <f>IF(AND('6'!FS72=""),"",'6'!FS72)</f>
        <v/>
      </c>
      <c r="FT68" s="482" t="str">
        <f>IF(AND('6'!FT72=""),"",'6'!FT72)</f>
        <v xml:space="preserve"> </v>
      </c>
      <c r="FU68" s="482" t="str">
        <f>IF(AND('6'!FV72=""),"",'6'!FV72)</f>
        <v>-</v>
      </c>
      <c r="FV68" s="482" t="str">
        <f>IF(AND('6'!FW72=""),"",'6'!FW72)</f>
        <v>-</v>
      </c>
      <c r="FW68" s="482" t="str">
        <f>IF(AND('6'!FX72=""),"",'6'!FX72)</f>
        <v>-</v>
      </c>
      <c r="FX68" s="482" t="str">
        <f>IF(AND('6'!FY72=""),"",'6'!FY72)</f>
        <v>-</v>
      </c>
      <c r="FY68" s="482" t="str">
        <f>IF(AND('6'!FZ72=""),"",'6'!FZ72)</f>
        <v>-</v>
      </c>
      <c r="FZ68" s="482" t="str">
        <f>IF(AND('6'!GA72=""),"",'6'!GA72)</f>
        <v>-</v>
      </c>
      <c r="GA68" s="482" t="str">
        <f>IF(AND('6'!GB72=""),"",'6'!GB72)</f>
        <v>-</v>
      </c>
      <c r="GB68" s="482" t="str">
        <f>IF(AND('6'!GC72=""),"",'6'!GC72)</f>
        <v>-</v>
      </c>
      <c r="GC68" s="482" t="str">
        <f>IF(AND('6'!GD72=""),"",'6'!GD72)</f>
        <v>-</v>
      </c>
      <c r="GD68" s="482" t="str">
        <f>IF(AND('6'!GE72=""),"",'6'!GE72)</f>
        <v>-</v>
      </c>
      <c r="GE68" s="482" t="str">
        <f>IF(AND('6'!GF72=""),"",'6'!GF72)</f>
        <v>-</v>
      </c>
      <c r="GF68" s="482" t="str">
        <f>IF(AND('6'!GG72=""),"",'6'!GG72)</f>
        <v>-</v>
      </c>
      <c r="GG68" s="482" t="str">
        <f>IF(AND('6'!GH72=""),"",IF(AND('6'!GH72="-"),"",'6'!GH72))</f>
        <v/>
      </c>
      <c r="GH68" s="50" t="str">
        <f>IF(AND(C68=""),"",VLOOKUP(B68,Register!$A$7:$CL$311,36,FALSE))</f>
        <v/>
      </c>
      <c r="GI68" s="483" t="str">
        <f>IF(AND('6'!GL72=""),"",'6'!GL72)</f>
        <v/>
      </c>
      <c r="GJ68" s="173" t="str">
        <f>IF(AND('6'!FU72=""),"",'6'!FU72)</f>
        <v/>
      </c>
      <c r="GK68" s="173"/>
      <c r="GL68" s="173"/>
    </row>
    <row r="69" spans="1:194" ht="21">
      <c r="A69" s="480">
        <v>61</v>
      </c>
      <c r="B69" s="481" t="str">
        <f>IF(AND('6'!B73=""),"",'6'!B73)</f>
        <v/>
      </c>
      <c r="C69" s="196" t="str">
        <f>IF(AND('6'!C73=""),"",'6'!C73)</f>
        <v/>
      </c>
      <c r="D69" s="196" t="str">
        <f>IF(AND('6'!D73=""),"",'6'!D73)</f>
        <v/>
      </c>
      <c r="E69" s="195" t="str">
        <f>IF(AND('6'!E73=""),"",'6'!E73)</f>
        <v/>
      </c>
      <c r="F69" s="482" t="str">
        <f>IF(AND('6'!F73=""),"",'6'!F73)</f>
        <v/>
      </c>
      <c r="G69" s="482" t="str">
        <f>IF(AND('6'!G73=""),"",'6'!G73)</f>
        <v/>
      </c>
      <c r="H69" s="482" t="str">
        <f>IF(AND('6'!H73=""),"",'6'!H73)</f>
        <v/>
      </c>
      <c r="I69" s="482" t="str">
        <f>IF(AND('6'!I73=""),"",'6'!I73)</f>
        <v/>
      </c>
      <c r="J69" s="482" t="str">
        <f>IF(AND('6'!J73=""),"",'6'!J73)</f>
        <v/>
      </c>
      <c r="K69" s="482" t="str">
        <f>IF(AND('6'!K73=""),"",'6'!K73)</f>
        <v/>
      </c>
      <c r="L69" s="482" t="str">
        <f>IF(AND('6'!L73=""),"",'6'!L73)</f>
        <v/>
      </c>
      <c r="M69" s="482" t="str">
        <f>IF(AND('6'!M73=""),"",'6'!M73)</f>
        <v/>
      </c>
      <c r="N69" s="482" t="str">
        <f>IF(AND('6'!N73=""),"",'6'!N73)</f>
        <v/>
      </c>
      <c r="O69" s="482" t="str">
        <f>IF(AND('6'!O73=""),"",'6'!O73)</f>
        <v/>
      </c>
      <c r="P69" s="482" t="str">
        <f>IF(AND('6'!P73=""),"",'6'!P73)</f>
        <v/>
      </c>
      <c r="Q69" s="482" t="str">
        <f>IF(AND('6'!Q73=""),"",'6'!Q73)</f>
        <v/>
      </c>
      <c r="R69" s="482" t="str">
        <f>IF(AND('6'!R73=""),"",'6'!R73)</f>
        <v/>
      </c>
      <c r="S69" s="482" t="str">
        <f>IF(AND('6'!S73=""),"",'6'!S73)</f>
        <v/>
      </c>
      <c r="T69" s="482" t="str">
        <f>IF(AND('6'!T73=""),"",'6'!T73)</f>
        <v/>
      </c>
      <c r="U69" s="482" t="str">
        <f>IF(AND('6'!U73=""),"",'6'!U73)</f>
        <v/>
      </c>
      <c r="V69" s="482" t="str">
        <f>IF(AND('6'!V73=""),"",'6'!V73)</f>
        <v/>
      </c>
      <c r="W69" s="482" t="str">
        <f>IF(AND('6'!W73=""),"",'6'!W73)</f>
        <v/>
      </c>
      <c r="X69" s="482" t="str">
        <f>IF(AND('6'!X73=""),"",'6'!X73)</f>
        <v/>
      </c>
      <c r="Y69" s="482" t="str">
        <f>IF(AND('6'!Y73=""),"",'6'!Y73)</f>
        <v/>
      </c>
      <c r="Z69" s="482" t="str">
        <f>IF(AND('6'!Z73=""),"",'6'!Z73)</f>
        <v/>
      </c>
      <c r="AA69" s="482" t="str">
        <f>IF(AND('6'!AA73=""),"",'6'!AA73)</f>
        <v/>
      </c>
      <c r="AB69" s="482" t="str">
        <f>IF(AND('6'!AB73=""),"",'6'!AB73)</f>
        <v/>
      </c>
      <c r="AC69" s="482" t="str">
        <f>IF(AND('6'!AC73=""),"",'6'!AC73)</f>
        <v/>
      </c>
      <c r="AD69" s="482" t="str">
        <f>IF(AND('6'!AD73=""),"",'6'!AD73)</f>
        <v/>
      </c>
      <c r="AE69" s="482" t="str">
        <f>IF(AND('6'!AE73=""),"",'6'!AE73)</f>
        <v/>
      </c>
      <c r="AF69" s="482" t="str">
        <f>IF(AND('6'!AF73=""),"",'6'!AF73)</f>
        <v/>
      </c>
      <c r="AG69" s="482" t="str">
        <f>IF(AND('6'!AG73=""),"",'6'!AG73)</f>
        <v/>
      </c>
      <c r="AH69" s="482" t="str">
        <f>IF(AND('6'!AH73=""),"",'6'!AH73)</f>
        <v/>
      </c>
      <c r="AI69" s="482" t="str">
        <f>IF(AND('6'!AI73=""),"",'6'!AI73)</f>
        <v/>
      </c>
      <c r="AJ69" s="482" t="str">
        <f>IF(AND('6'!AJ73=""),"",'6'!AJ73)</f>
        <v/>
      </c>
      <c r="AK69" s="482" t="str">
        <f>IF(AND('6'!AK73=""),"",'6'!AK73)</f>
        <v/>
      </c>
      <c r="AL69" s="482" t="str">
        <f>IF(AND('6'!AL73=""),"",'6'!AL73)</f>
        <v/>
      </c>
      <c r="AM69" s="482" t="str">
        <f>IF(AND('6'!AM73=""),"",'6'!AM73)</f>
        <v/>
      </c>
      <c r="AN69" s="482" t="str">
        <f>IF(AND('6'!AN73=""),"",'6'!AN73)</f>
        <v/>
      </c>
      <c r="AO69" s="482" t="str">
        <f>IF(AND('6'!AO73=""),"",'6'!AO73)</f>
        <v/>
      </c>
      <c r="AP69" s="482" t="str">
        <f>IF(AND('6'!AP73=""),"",'6'!AP73)</f>
        <v/>
      </c>
      <c r="AQ69" s="482" t="str">
        <f>IF(AND('6'!AQ73=""),"",'6'!AQ73)</f>
        <v/>
      </c>
      <c r="AR69" s="482" t="str">
        <f>IF(AND('6'!AR73=""),"",'6'!AR73)</f>
        <v/>
      </c>
      <c r="AS69" s="482" t="str">
        <f>IF(AND('6'!AS73=""),"",'6'!AS73)</f>
        <v/>
      </c>
      <c r="AT69" s="482" t="str">
        <f>IF(AND('6'!AT73=""),"",'6'!AT73)</f>
        <v/>
      </c>
      <c r="AU69" s="482" t="str">
        <f>IF(AND('6'!AU73=""),"",'6'!AU73)</f>
        <v/>
      </c>
      <c r="AV69" s="482" t="str">
        <f>IF(AND('6'!AV73=""),"",'6'!AV73)</f>
        <v/>
      </c>
      <c r="AW69" s="482" t="str">
        <f>IF(AND('6'!AW73=""),"",'6'!AW73)</f>
        <v/>
      </c>
      <c r="AX69" s="482" t="str">
        <f>IF(AND('6'!AX73=""),"",'6'!AX73)</f>
        <v/>
      </c>
      <c r="AY69" s="482" t="str">
        <f>IF(AND('6'!AY73=""),"",'6'!AY73)</f>
        <v/>
      </c>
      <c r="AZ69" s="482" t="str">
        <f>IF(AND('6'!AZ73=""),"",'6'!AZ73)</f>
        <v/>
      </c>
      <c r="BA69" s="482" t="str">
        <f>IF(AND('6'!BA73=""),"",'6'!BA73)</f>
        <v/>
      </c>
      <c r="BB69" s="482" t="str">
        <f>IF(AND('6'!BB73=""),"",'6'!BB73)</f>
        <v/>
      </c>
      <c r="BC69" s="482" t="str">
        <f>IF(AND('6'!BC73=""),"",'6'!BC73)</f>
        <v/>
      </c>
      <c r="BD69" s="482" t="str">
        <f>IF(AND('6'!BD73=""),"",'6'!BD73)</f>
        <v/>
      </c>
      <c r="BE69" s="482" t="str">
        <f>IF(AND('6'!BE73=""),"",'6'!BE73)</f>
        <v/>
      </c>
      <c r="BF69" s="482" t="str">
        <f>IF(AND('6'!BF73=""),"",'6'!BF73)</f>
        <v/>
      </c>
      <c r="BG69" s="482" t="str">
        <f>IF(AND('6'!BG73=""),"",'6'!BG73)</f>
        <v/>
      </c>
      <c r="BH69" s="482" t="str">
        <f>IF(AND('6'!BH73=""),"",'6'!BH73)</f>
        <v/>
      </c>
      <c r="BI69" s="482" t="str">
        <f>IF(AND('6'!BI73=""),"",'6'!BI73)</f>
        <v/>
      </c>
      <c r="BJ69" s="482" t="str">
        <f>IF(AND('6'!BJ73=""),"",'6'!BJ73)</f>
        <v/>
      </c>
      <c r="BK69" s="482" t="str">
        <f>IF(AND('6'!BK73=""),"",'6'!BK73)</f>
        <v/>
      </c>
      <c r="BL69" s="482" t="str">
        <f>IF(AND('6'!BL73=""),"",'6'!BL73)</f>
        <v/>
      </c>
      <c r="BM69" s="482" t="str">
        <f>IF(AND('6'!BM73=""),"",'6'!BM73)</f>
        <v/>
      </c>
      <c r="BN69" s="482" t="str">
        <f>IF(AND('6'!BN73=""),"",'6'!BN73)</f>
        <v/>
      </c>
      <c r="BO69" s="482" t="str">
        <f>IF(AND('6'!BO73=""),"",'6'!BO73)</f>
        <v/>
      </c>
      <c r="BP69" s="482" t="str">
        <f>IF(AND('6'!BP73=""),"",'6'!BP73)</f>
        <v/>
      </c>
      <c r="BQ69" s="482" t="str">
        <f>IF(AND('6'!BQ73=""),"",'6'!BQ73)</f>
        <v/>
      </c>
      <c r="BR69" s="482" t="str">
        <f>IF(AND('6'!BR73=""),"",'6'!BR73)</f>
        <v/>
      </c>
      <c r="BS69" s="482" t="str">
        <f>IF(AND('6'!BS73=""),"",'6'!BS73)</f>
        <v/>
      </c>
      <c r="BT69" s="482" t="str">
        <f>IF(AND('6'!BT73=""),"",'6'!BT73)</f>
        <v/>
      </c>
      <c r="BU69" s="482" t="str">
        <f>IF(AND('6'!BU73=""),"",'6'!BU73)</f>
        <v/>
      </c>
      <c r="BV69" s="482" t="str">
        <f>IF(AND('6'!BV73=""),"",'6'!BV73)</f>
        <v/>
      </c>
      <c r="BW69" s="482" t="str">
        <f>IF(AND('6'!BW73=""),"",'6'!BW73)</f>
        <v/>
      </c>
      <c r="BX69" s="482" t="str">
        <f>IF(AND('6'!BX73=""),"",'6'!BX73)</f>
        <v/>
      </c>
      <c r="BY69" s="482" t="str">
        <f>IF(AND('6'!BY73=""),"",'6'!BY73)</f>
        <v/>
      </c>
      <c r="BZ69" s="482" t="str">
        <f>IF(AND('6'!BZ73=""),"",'6'!BZ73)</f>
        <v/>
      </c>
      <c r="CA69" s="482" t="str">
        <f>IF(AND('6'!CA73=""),"",'6'!CA73)</f>
        <v/>
      </c>
      <c r="CB69" s="482" t="str">
        <f>IF(AND('6'!CB73=""),"",'6'!CB73)</f>
        <v/>
      </c>
      <c r="CC69" s="482" t="str">
        <f>IF(AND('6'!CC73=""),"",'6'!CC73)</f>
        <v/>
      </c>
      <c r="CD69" s="482" t="str">
        <f>IF(AND('6'!CD73=""),"",'6'!CD73)</f>
        <v/>
      </c>
      <c r="CE69" s="482" t="str">
        <f>IF(AND('6'!CE73=""),"",'6'!CE73)</f>
        <v/>
      </c>
      <c r="CF69" s="482" t="str">
        <f>IF(AND('6'!CF73=""),"",'6'!CF73)</f>
        <v/>
      </c>
      <c r="CG69" s="482" t="str">
        <f>IF(AND('6'!CG73=""),"",'6'!CG73)</f>
        <v/>
      </c>
      <c r="CH69" s="482" t="str">
        <f>IF(AND('6'!CH73=""),"",'6'!CH73)</f>
        <v/>
      </c>
      <c r="CI69" s="482" t="str">
        <f>IF(AND('6'!CI73=""),"",'6'!CI73)</f>
        <v/>
      </c>
      <c r="CJ69" s="482" t="str">
        <f>IF(AND('6'!CJ73=""),"",'6'!CJ73)</f>
        <v/>
      </c>
      <c r="CK69" s="482" t="str">
        <f>IF(AND('6'!CK73=""),"",'6'!CK73)</f>
        <v/>
      </c>
      <c r="CL69" s="482" t="str">
        <f>IF(AND('6'!CL73=""),"",'6'!CL73)</f>
        <v/>
      </c>
      <c r="CM69" s="482" t="str">
        <f>IF(AND('6'!CM73=""),"",'6'!CM73)</f>
        <v/>
      </c>
      <c r="CN69" s="482" t="str">
        <f>IF(AND('6'!CN73=""),"",'6'!CN73)</f>
        <v/>
      </c>
      <c r="CO69" s="482" t="str">
        <f>IF(AND('6'!CO73=""),"",'6'!CO73)</f>
        <v/>
      </c>
      <c r="CP69" s="482" t="str">
        <f>IF(AND('6'!CP73=""),"",'6'!CP73)</f>
        <v/>
      </c>
      <c r="CQ69" s="482" t="str">
        <f>IF(AND('6'!CQ73=""),"",'6'!CQ73)</f>
        <v/>
      </c>
      <c r="CR69" s="482" t="str">
        <f>IF(AND('6'!CR73=""),"",'6'!CR73)</f>
        <v/>
      </c>
      <c r="CS69" s="482" t="str">
        <f>IF(AND('6'!CS73=""),"",'6'!CS73)</f>
        <v/>
      </c>
      <c r="CT69" s="482" t="str">
        <f>IF(AND('6'!CT73=""),"",'6'!CT73)</f>
        <v/>
      </c>
      <c r="CU69" s="482" t="str">
        <f>IF(AND('6'!CU73=""),"",'6'!CU73)</f>
        <v/>
      </c>
      <c r="CV69" s="482" t="str">
        <f>IF(AND('6'!CV73=""),"",'6'!CV73)</f>
        <v/>
      </c>
      <c r="CW69" s="482" t="str">
        <f>IF(AND('6'!CW73=""),"",'6'!CW73)</f>
        <v/>
      </c>
      <c r="CX69" s="482" t="str">
        <f>IF(AND('6'!CX73=""),"",'6'!CX73)</f>
        <v/>
      </c>
      <c r="CY69" s="482" t="str">
        <f>IF(AND('6'!CY73=""),"",'6'!CY73)</f>
        <v/>
      </c>
      <c r="CZ69" s="482" t="str">
        <f>IF(AND('6'!CZ73=""),"",'6'!CZ73)</f>
        <v/>
      </c>
      <c r="DA69" s="482" t="str">
        <f>IF(AND('6'!DA73=""),"",'6'!DA73)</f>
        <v/>
      </c>
      <c r="DB69" s="482" t="str">
        <f>IF(AND('6'!DB73=""),"",'6'!DB73)</f>
        <v/>
      </c>
      <c r="DC69" s="482" t="str">
        <f>IF(AND('6'!DC73=""),"",'6'!DC73)</f>
        <v/>
      </c>
      <c r="DD69" s="482" t="str">
        <f>IF(AND('6'!DD73=""),"",'6'!DD73)</f>
        <v/>
      </c>
      <c r="DE69" s="482" t="str">
        <f>IF(AND('6'!DE73=""),"",'6'!DE73)</f>
        <v/>
      </c>
      <c r="DF69" s="482" t="str">
        <f>IF(AND('6'!DF73=""),"",'6'!DF73)</f>
        <v/>
      </c>
      <c r="DG69" s="482" t="str">
        <f>IF(AND('6'!DG73=""),"",'6'!DG73)</f>
        <v/>
      </c>
      <c r="DH69" s="482" t="str">
        <f>IF(AND('6'!DH73=""),"",'6'!DH73)</f>
        <v/>
      </c>
      <c r="DI69" s="482" t="str">
        <f>IF(AND('6'!DI73=""),"",'6'!DI73)</f>
        <v/>
      </c>
      <c r="DJ69" s="482" t="str">
        <f>IF(AND('6'!DJ73=""),"",'6'!DJ73)</f>
        <v/>
      </c>
      <c r="DK69" s="482" t="str">
        <f>IF(AND('6'!DK73=""),"",'6'!DK73)</f>
        <v/>
      </c>
      <c r="DL69" s="482" t="str">
        <f>IF(AND('6'!DL73=""),"",'6'!DL73)</f>
        <v/>
      </c>
      <c r="DM69" s="482" t="str">
        <f>IF(AND('6'!DM73=""),"",'6'!DM73)</f>
        <v/>
      </c>
      <c r="DN69" s="482" t="str">
        <f>IF(AND('6'!DN73=""),"",'6'!DN73)</f>
        <v/>
      </c>
      <c r="DO69" s="482" t="str">
        <f>IF(AND('6'!DO73=""),"",'6'!DO73)</f>
        <v/>
      </c>
      <c r="DP69" s="482" t="str">
        <f>IF(AND('6'!DP73=""),"",'6'!DP73)</f>
        <v/>
      </c>
      <c r="DQ69" s="482" t="str">
        <f>IF(AND('6'!DQ73=""),"",'6'!DQ73)</f>
        <v/>
      </c>
      <c r="DR69" s="482" t="str">
        <f>IF(AND('6'!DR73=""),"",'6'!DR73)</f>
        <v/>
      </c>
      <c r="DS69" s="482" t="str">
        <f>IF(AND('6'!DS73=""),"",'6'!DS73)</f>
        <v/>
      </c>
      <c r="DT69" s="482" t="str">
        <f>IF(AND('6'!DT73=""),"",'6'!DT73)</f>
        <v/>
      </c>
      <c r="DU69" s="482" t="str">
        <f>IF(AND('6'!DU73=""),"",'6'!DU73)</f>
        <v/>
      </c>
      <c r="DV69" s="482" t="str">
        <f>IF(AND('6'!DV73=""),"",'6'!DV73)</f>
        <v/>
      </c>
      <c r="DW69" s="482" t="str">
        <f>IF(AND('6'!DW73=""),"",'6'!DW73)</f>
        <v/>
      </c>
      <c r="DX69" s="482" t="str">
        <f>IF(AND('6'!DX73=""),"",'6'!DX73)</f>
        <v/>
      </c>
      <c r="DY69" s="482" t="str">
        <f>IF(AND('6'!DY73=""),"",'6'!DY73)</f>
        <v/>
      </c>
      <c r="DZ69" s="482" t="str">
        <f>IF(AND('6'!DZ73=""),"",'6'!DZ73)</f>
        <v/>
      </c>
      <c r="EA69" s="482" t="str">
        <f>IF(AND('6'!EA73=""),"",'6'!EA73)</f>
        <v/>
      </c>
      <c r="EB69" s="482" t="str">
        <f>IF(AND('6'!EB73=""),"",'6'!EB73)</f>
        <v/>
      </c>
      <c r="EC69" s="482" t="str">
        <f>IF(AND('6'!EC73=""),"",'6'!EC73)</f>
        <v/>
      </c>
      <c r="ED69" s="482" t="str">
        <f>IF(AND('6'!ED73=""),"",'6'!ED73)</f>
        <v/>
      </c>
      <c r="EE69" s="482" t="str">
        <f>IF(AND('6'!EE73=""),"",'6'!EE73)</f>
        <v/>
      </c>
      <c r="EF69" s="482" t="str">
        <f>IF(AND('6'!EF73=""),"",'6'!EF73)</f>
        <v/>
      </c>
      <c r="EG69" s="482" t="str">
        <f>IF(AND('6'!EG73=""),"",'6'!EG73)</f>
        <v/>
      </c>
      <c r="EH69" s="482" t="str">
        <f>IF(AND('6'!EH73=""),"",'6'!EH73)</f>
        <v/>
      </c>
      <c r="EI69" s="482" t="str">
        <f>IF(AND('6'!EI73=""),"",'6'!EI73)</f>
        <v/>
      </c>
      <c r="EJ69" s="482" t="str">
        <f>IF(AND('6'!EJ73=""),"",'6'!EJ73)</f>
        <v/>
      </c>
      <c r="EK69" s="482" t="str">
        <f>IF(AND('6'!EK73=""),"",'6'!EK73)</f>
        <v/>
      </c>
      <c r="EL69" s="482" t="str">
        <f>IF(AND('6'!EL73=""),"",'6'!EL73)</f>
        <v/>
      </c>
      <c r="EM69" s="482" t="str">
        <f>IF(AND('6'!EM73=""),"",'6'!EM73)</f>
        <v/>
      </c>
      <c r="EN69" s="482" t="str">
        <f>IF(AND('6'!EN73=""),"",'6'!EN73)</f>
        <v/>
      </c>
      <c r="EO69" s="482" t="str">
        <f>IF(AND('6'!EO73=""),"",'6'!EO73)</f>
        <v/>
      </c>
      <c r="EP69" s="482" t="str">
        <f>IF(AND('6'!EP73=""),"",'6'!EP73)</f>
        <v/>
      </c>
      <c r="EQ69" s="482" t="str">
        <f>IF(AND('6'!EQ73=""),"",'6'!EQ73)</f>
        <v/>
      </c>
      <c r="ER69" s="482" t="str">
        <f>IF(AND('6'!ER73=""),"",'6'!ER73)</f>
        <v/>
      </c>
      <c r="ES69" s="482" t="str">
        <f>IF(AND('6'!ES73=""),"",'6'!ES73)</f>
        <v/>
      </c>
      <c r="ET69" s="482" t="str">
        <f>IF(AND('6'!ET73=""),"",'6'!ET73)</f>
        <v/>
      </c>
      <c r="EU69" s="482" t="str">
        <f>IF(AND('6'!EU73=""),"",'6'!EU73)</f>
        <v/>
      </c>
      <c r="EV69" s="482" t="str">
        <f>IF(AND('6'!EV73=""),"",'6'!EV73)</f>
        <v/>
      </c>
      <c r="EW69" s="482" t="str">
        <f>IF(AND('6'!EW73=""),"",'6'!EW73)</f>
        <v/>
      </c>
      <c r="EX69" s="482" t="str">
        <f>IF(AND('6'!EX73=""),"",'6'!EX73)</f>
        <v/>
      </c>
      <c r="EY69" s="482" t="str">
        <f>IF(AND('6'!EY73=""),"",'6'!EY73)</f>
        <v/>
      </c>
      <c r="EZ69" s="482" t="str">
        <f>IF(AND('6'!EZ73=""),"",'6'!EZ73)</f>
        <v/>
      </c>
      <c r="FA69" s="482" t="str">
        <f>IF(AND('6'!FA73=""),"",'6'!FA73)</f>
        <v/>
      </c>
      <c r="FB69" s="482" t="str">
        <f>IF(AND('6'!FB73=""),"",'6'!FB73)</f>
        <v/>
      </c>
      <c r="FC69" s="482" t="str">
        <f>IF(AND('6'!FC73=""),"",'6'!FC73)</f>
        <v/>
      </c>
      <c r="FD69" s="482" t="str">
        <f>IF(AND('6'!FD73=""),"",'6'!FD73)</f>
        <v/>
      </c>
      <c r="FE69" s="482" t="str">
        <f>IF(AND('6'!FE73=""),"",'6'!FE73)</f>
        <v/>
      </c>
      <c r="FF69" s="482" t="str">
        <f>IF(AND('6'!FF73=""),"",'6'!FF73)</f>
        <v xml:space="preserve"> </v>
      </c>
      <c r="FG69" s="482" t="str">
        <f>IF(AND('6'!FG73=""),"",'6'!FG73)</f>
        <v/>
      </c>
      <c r="FH69" s="482" t="str">
        <f>IF(AND('6'!FH73=""),"",'6'!FH73)</f>
        <v/>
      </c>
      <c r="FI69" s="482" t="str">
        <f>IF(AND('6'!FI73=""),"",'6'!FI73)</f>
        <v/>
      </c>
      <c r="FJ69" s="482" t="str">
        <f>IF(AND('6'!FJ73=""),"",'6'!FJ73)</f>
        <v/>
      </c>
      <c r="FK69" s="482" t="str">
        <f>IF(AND('6'!FK73=""),"",'6'!FK73)</f>
        <v/>
      </c>
      <c r="FL69" s="482" t="str">
        <f>IF(AND('6'!FL73=""),"",'6'!FL73)</f>
        <v/>
      </c>
      <c r="FM69" s="482" t="str">
        <f>IF(AND('6'!FM73=""),"",'6'!FM73)</f>
        <v xml:space="preserve"> </v>
      </c>
      <c r="FN69" s="482" t="str">
        <f>IF(AND('6'!FN73=""),"",'6'!FN73)</f>
        <v/>
      </c>
      <c r="FO69" s="482" t="str">
        <f>IF(AND('6'!FO73=""),"",'6'!FO73)</f>
        <v/>
      </c>
      <c r="FP69" s="482" t="str">
        <f>IF(AND('6'!FP73=""),"",'6'!FP73)</f>
        <v/>
      </c>
      <c r="FQ69" s="482" t="str">
        <f>IF(AND('6'!FQ73=""),"",'6'!FQ73)</f>
        <v/>
      </c>
      <c r="FR69" s="482" t="str">
        <f>IF(AND('6'!FR73=""),"",'6'!FR73)</f>
        <v/>
      </c>
      <c r="FS69" s="482" t="str">
        <f>IF(AND('6'!FS73=""),"",'6'!FS73)</f>
        <v/>
      </c>
      <c r="FT69" s="482" t="str">
        <f>IF(AND('6'!FT73=""),"",'6'!FT73)</f>
        <v xml:space="preserve"> </v>
      </c>
      <c r="FU69" s="482" t="str">
        <f>IF(AND('6'!FV73=""),"",'6'!FV73)</f>
        <v>-</v>
      </c>
      <c r="FV69" s="482" t="str">
        <f>IF(AND('6'!FW73=""),"",'6'!FW73)</f>
        <v>-</v>
      </c>
      <c r="FW69" s="482" t="str">
        <f>IF(AND('6'!FX73=""),"",'6'!FX73)</f>
        <v>-</v>
      </c>
      <c r="FX69" s="482" t="str">
        <f>IF(AND('6'!FY73=""),"",'6'!FY73)</f>
        <v>-</v>
      </c>
      <c r="FY69" s="482" t="str">
        <f>IF(AND('6'!FZ73=""),"",'6'!FZ73)</f>
        <v>-</v>
      </c>
      <c r="FZ69" s="482" t="str">
        <f>IF(AND('6'!GA73=""),"",'6'!GA73)</f>
        <v>-</v>
      </c>
      <c r="GA69" s="482" t="str">
        <f>IF(AND('6'!GB73=""),"",'6'!GB73)</f>
        <v>-</v>
      </c>
      <c r="GB69" s="482" t="str">
        <f>IF(AND('6'!GC73=""),"",'6'!GC73)</f>
        <v>-</v>
      </c>
      <c r="GC69" s="482" t="str">
        <f>IF(AND('6'!GD73=""),"",'6'!GD73)</f>
        <v>-</v>
      </c>
      <c r="GD69" s="482" t="str">
        <f>IF(AND('6'!GE73=""),"",'6'!GE73)</f>
        <v>-</v>
      </c>
      <c r="GE69" s="482" t="str">
        <f>IF(AND('6'!GF73=""),"",'6'!GF73)</f>
        <v>-</v>
      </c>
      <c r="GF69" s="482" t="str">
        <f>IF(AND('6'!GG73=""),"",'6'!GG73)</f>
        <v>-</v>
      </c>
      <c r="GG69" s="482" t="str">
        <f>IF(AND('6'!GH73=""),"",IF(AND('6'!GH73="-"),"",'6'!GH73))</f>
        <v/>
      </c>
      <c r="GH69" s="50" t="str">
        <f>IF(AND(C69=""),"",VLOOKUP(B69,Register!$A$7:$CL$311,36,FALSE))</f>
        <v/>
      </c>
      <c r="GI69" s="483" t="str">
        <f>IF(AND('6'!GL73=""),"",'6'!GL73)</f>
        <v/>
      </c>
      <c r="GJ69" s="173" t="str">
        <f>IF(AND('6'!FU73=""),"",'6'!FU73)</f>
        <v/>
      </c>
      <c r="GK69" s="173"/>
      <c r="GL69" s="173"/>
    </row>
    <row r="70" spans="1:194" ht="21">
      <c r="A70" s="480">
        <v>62</v>
      </c>
      <c r="B70" s="481">
        <f>IF(AND('6'!B74=""),"",'6'!B74)</f>
        <v>603</v>
      </c>
      <c r="C70" s="196" t="str">
        <f>IF(AND('6'!C74=""),"",'6'!C74)</f>
        <v>txnh'k</v>
      </c>
      <c r="D70" s="196" t="str">
        <f>IF(AND('6'!D74=""),"",'6'!D74)</f>
        <v>/kUukjke</v>
      </c>
      <c r="E70" s="195">
        <f>IF(AND('6'!E74=""),"",'6'!E74)</f>
        <v>38701</v>
      </c>
      <c r="F70" s="482" t="str">
        <f>IF(AND('6'!F74=""),"",'6'!F74)</f>
        <v/>
      </c>
      <c r="G70" s="482" t="str">
        <f>IF(AND('6'!G74=""),"",'6'!G74)</f>
        <v/>
      </c>
      <c r="H70" s="482" t="str">
        <f>IF(AND('6'!H74=""),"",'6'!H74)</f>
        <v/>
      </c>
      <c r="I70" s="482">
        <f>IF(AND('6'!I74=""),"",'6'!I74)</f>
        <v>0</v>
      </c>
      <c r="J70" s="482" t="str">
        <f>IF(AND('6'!J74=""),"",'6'!J74)</f>
        <v/>
      </c>
      <c r="K70" s="482" t="str">
        <f>IF(AND('6'!K74=""),"",'6'!K74)</f>
        <v/>
      </c>
      <c r="L70" s="482" t="str">
        <f>IF(AND('6'!L74=""),"",'6'!L74)</f>
        <v/>
      </c>
      <c r="M70" s="482">
        <f>IF(AND('6'!M74=""),"",'6'!M74)</f>
        <v>0</v>
      </c>
      <c r="N70" s="482" t="str">
        <f>IF(AND('6'!N74=""),"",'6'!N74)</f>
        <v/>
      </c>
      <c r="O70" s="482" t="str">
        <f>IF(AND('6'!O74=""),"",'6'!O74)</f>
        <v/>
      </c>
      <c r="P70" s="482" t="str">
        <f>IF(AND('6'!P74=""),"",'6'!P74)</f>
        <v/>
      </c>
      <c r="Q70" s="482">
        <f>IF(AND('6'!Q74=""),"",'6'!Q74)</f>
        <v>0</v>
      </c>
      <c r="R70" s="482" t="str">
        <f>IF(AND('6'!R74=""),"",'6'!R74)</f>
        <v/>
      </c>
      <c r="S70" s="482" t="str">
        <f>IF(AND('6'!S74=""),"",'6'!S74)</f>
        <v/>
      </c>
      <c r="T70" s="482" t="str">
        <f>IF(AND('6'!T74=""),"",'6'!T74)</f>
        <v/>
      </c>
      <c r="U70" s="482">
        <f>IF(AND('6'!U74=""),"",'6'!U74)</f>
        <v>0</v>
      </c>
      <c r="V70" s="482" t="str">
        <f>IF(AND('6'!V74=""),"",'6'!V74)</f>
        <v/>
      </c>
      <c r="W70" s="482" t="str">
        <f>IF(AND('6'!W74=""),"",'6'!W74)</f>
        <v/>
      </c>
      <c r="X70" s="482" t="str">
        <f>IF(AND('6'!X74=""),"",'6'!X74)</f>
        <v/>
      </c>
      <c r="Y70" s="482">
        <f>IF(AND('6'!Y74=""),"",'6'!Y74)</f>
        <v>0</v>
      </c>
      <c r="Z70" s="482" t="str">
        <f>IF(AND('6'!Z74=""),"",'6'!Z74)</f>
        <v/>
      </c>
      <c r="AA70" s="482">
        <f>IF(AND('6'!AA74=""),"",'6'!AA74)</f>
        <v>0</v>
      </c>
      <c r="AB70" s="482">
        <f>IF(AND('6'!AB74=""),"",'6'!AB74)</f>
        <v>0</v>
      </c>
      <c r="AC70" s="482">
        <f>IF(AND('6'!AC74=""),"",'6'!AC74)</f>
        <v>0</v>
      </c>
      <c r="AD70" s="482" t="str">
        <f>IF(AND('6'!AD74=""),"",'6'!AD74)</f>
        <v/>
      </c>
      <c r="AE70" s="482" t="str">
        <f>IF(AND('6'!AE74=""),"",'6'!AE74)</f>
        <v/>
      </c>
      <c r="AF70" s="482">
        <f>IF(AND('6'!AF74=""),"",'6'!AF74)</f>
        <v>5</v>
      </c>
      <c r="AG70" s="482">
        <f>IF(AND('6'!AG74=""),"",'6'!AG74)</f>
        <v>5</v>
      </c>
      <c r="AH70" s="482">
        <f>IF(AND('6'!AH74=""),"",'6'!AH74)</f>
        <v>10</v>
      </c>
      <c r="AI70" s="482" t="str">
        <f>IF(AND('6'!AI74=""),"",'6'!AI74)</f>
        <v>A+</v>
      </c>
      <c r="AJ70" s="482" t="str">
        <f>IF(AND('6'!AJ74=""),"",'6'!AJ74)</f>
        <v/>
      </c>
      <c r="AK70" s="482" t="str">
        <f>IF(AND('6'!AK74=""),"",'6'!AK74)</f>
        <v/>
      </c>
      <c r="AL70" s="482">
        <f>IF(AND('6'!AL74=""),"",'6'!AL74)</f>
        <v>0</v>
      </c>
      <c r="AM70" s="482" t="str">
        <f>IF(AND('6'!AM74=""),"",'6'!AM74)</f>
        <v/>
      </c>
      <c r="AN70" s="482" t="str">
        <f>IF(AND('6'!AN74=""),"",'6'!AN74)</f>
        <v/>
      </c>
      <c r="AO70" s="482" t="str">
        <f>IF(AND('6'!AO74=""),"",'6'!AO74)</f>
        <v/>
      </c>
      <c r="AP70" s="482">
        <f>IF(AND('6'!AP74=""),"",'6'!AP74)</f>
        <v>0</v>
      </c>
      <c r="AQ70" s="482" t="str">
        <f>IF(AND('6'!AQ74=""),"",'6'!AQ74)</f>
        <v/>
      </c>
      <c r="AR70" s="482" t="str">
        <f>IF(AND('6'!AR74=""),"",'6'!AR74)</f>
        <v/>
      </c>
      <c r="AS70" s="482" t="str">
        <f>IF(AND('6'!AS74=""),"",'6'!AS74)</f>
        <v/>
      </c>
      <c r="AT70" s="482">
        <f>IF(AND('6'!AT74=""),"",'6'!AT74)</f>
        <v>0</v>
      </c>
      <c r="AU70" s="482" t="str">
        <f>IF(AND('6'!AU74=""),"",'6'!AU74)</f>
        <v/>
      </c>
      <c r="AV70" s="482" t="str">
        <f>IF(AND('6'!AV74=""),"",'6'!AV74)</f>
        <v/>
      </c>
      <c r="AW70" s="482" t="str">
        <f>IF(AND('6'!AW74=""),"",'6'!AW74)</f>
        <v/>
      </c>
      <c r="AX70" s="482">
        <f>IF(AND('6'!AX74=""),"",'6'!AX74)</f>
        <v>0</v>
      </c>
      <c r="AY70" s="482" t="str">
        <f>IF(AND('6'!AY74=""),"",'6'!AY74)</f>
        <v/>
      </c>
      <c r="AZ70" s="482">
        <f>IF(AND('6'!AZ74=""),"",'6'!AZ74)</f>
        <v>5</v>
      </c>
      <c r="BA70" s="482">
        <f>IF(AND('6'!BA74=""),"",'6'!BA74)</f>
        <v>5</v>
      </c>
      <c r="BB70" s="482">
        <f>IF(AND('6'!BB74=""),"",'6'!BB74)</f>
        <v>10</v>
      </c>
      <c r="BC70" s="482" t="str">
        <f>IF(AND('6'!BC74=""),"",'6'!BC74)</f>
        <v>D</v>
      </c>
      <c r="BD70" s="482" t="str">
        <f>IF(AND('6'!BD74=""),"",'6'!BD74)</f>
        <v/>
      </c>
      <c r="BE70" s="482" t="str">
        <f>IF(AND('6'!BE74=""),"",'6'!BE74)</f>
        <v/>
      </c>
      <c r="BF70" s="482" t="str">
        <f>IF(AND('6'!BF74=""),"",'6'!BF74)</f>
        <v/>
      </c>
      <c r="BG70" s="482">
        <f>IF(AND('6'!BG74=""),"",'6'!BG74)</f>
        <v>0</v>
      </c>
      <c r="BH70" s="482" t="str">
        <f>IF(AND('6'!BH74=""),"",'6'!BH74)</f>
        <v/>
      </c>
      <c r="BI70" s="482" t="str">
        <f>IF(AND('6'!BI74=""),"",'6'!BI74)</f>
        <v/>
      </c>
      <c r="BJ70" s="482" t="str">
        <f>IF(AND('6'!BJ74=""),"",'6'!BJ74)</f>
        <v/>
      </c>
      <c r="BK70" s="482">
        <f>IF(AND('6'!BK74=""),"",'6'!BK74)</f>
        <v>0</v>
      </c>
      <c r="BL70" s="482" t="str">
        <f>IF(AND('6'!BL74=""),"",'6'!BL74)</f>
        <v/>
      </c>
      <c r="BM70" s="482" t="str">
        <f>IF(AND('6'!BM74=""),"",'6'!BM74)</f>
        <v/>
      </c>
      <c r="BN70" s="482" t="str">
        <f>IF(AND('6'!BN74=""),"",'6'!BN74)</f>
        <v/>
      </c>
      <c r="BO70" s="482">
        <f>IF(AND('6'!BO74=""),"",'6'!BO74)</f>
        <v>0</v>
      </c>
      <c r="BP70" s="482" t="str">
        <f>IF(AND('6'!BP74=""),"",'6'!BP74)</f>
        <v/>
      </c>
      <c r="BQ70" s="482" t="str">
        <f>IF(AND('6'!BQ74=""),"",'6'!BQ74)</f>
        <v/>
      </c>
      <c r="BR70" s="482" t="str">
        <f>IF(AND('6'!BR74=""),"",'6'!BR74)</f>
        <v/>
      </c>
      <c r="BS70" s="482">
        <f>IF(AND('6'!BS74=""),"",'6'!BS74)</f>
        <v>0</v>
      </c>
      <c r="BT70" s="482" t="str">
        <f>IF(AND('6'!BT74=""),"",'6'!BT74)</f>
        <v/>
      </c>
      <c r="BU70" s="482" t="str">
        <f>IF(AND('6'!BU74=""),"",'6'!BU74)</f>
        <v/>
      </c>
      <c r="BV70" s="482" t="str">
        <f>IF(AND('6'!BV74=""),"",'6'!BV74)</f>
        <v/>
      </c>
      <c r="BW70" s="482">
        <f>IF(AND('6'!BW74=""),"",'6'!BW74)</f>
        <v>0</v>
      </c>
      <c r="BX70" s="482" t="str">
        <f>IF(AND('6'!BX74=""),"",'6'!BX74)</f>
        <v/>
      </c>
      <c r="BY70" s="482">
        <f>IF(AND('6'!BY74=""),"",'6'!BY74)</f>
        <v>0</v>
      </c>
      <c r="BZ70" s="482">
        <f>IF(AND('6'!BZ74=""),"",'6'!BZ74)</f>
        <v>0</v>
      </c>
      <c r="CA70" s="482">
        <f>IF(AND('6'!CA74=""),"",'6'!CA74)</f>
        <v>0</v>
      </c>
      <c r="CB70" s="482" t="str">
        <f>IF(AND('6'!CB74=""),"",'6'!CB74)</f>
        <v/>
      </c>
      <c r="CC70" s="482" t="str">
        <f>IF(AND('6'!CC74=""),"",'6'!CC74)</f>
        <v/>
      </c>
      <c r="CD70" s="482" t="str">
        <f>IF(AND('6'!CD74=""),"",'6'!CD74)</f>
        <v/>
      </c>
      <c r="CE70" s="482" t="str">
        <f>IF(AND('6'!CE74=""),"",'6'!CE74)</f>
        <v/>
      </c>
      <c r="CF70" s="482">
        <f>IF(AND('6'!CF74=""),"",'6'!CF74)</f>
        <v>0</v>
      </c>
      <c r="CG70" s="482" t="str">
        <f>IF(AND('6'!CG74=""),"",'6'!CG74)</f>
        <v/>
      </c>
      <c r="CH70" s="482" t="str">
        <f>IF(AND('6'!CH74=""),"",'6'!CH74)</f>
        <v/>
      </c>
      <c r="CI70" s="482" t="str">
        <f>IF(AND('6'!CI74=""),"",'6'!CI74)</f>
        <v/>
      </c>
      <c r="CJ70" s="482">
        <f>IF(AND('6'!CJ74=""),"",'6'!CJ74)</f>
        <v>0</v>
      </c>
      <c r="CK70" s="482" t="str">
        <f>IF(AND('6'!CK74=""),"",'6'!CK74)</f>
        <v/>
      </c>
      <c r="CL70" s="482" t="str">
        <f>IF(AND('6'!CL74=""),"",'6'!CL74)</f>
        <v/>
      </c>
      <c r="CM70" s="482" t="str">
        <f>IF(AND('6'!CM74=""),"",'6'!CM74)</f>
        <v/>
      </c>
      <c r="CN70" s="482">
        <f>IF(AND('6'!CN74=""),"",'6'!CN74)</f>
        <v>0</v>
      </c>
      <c r="CO70" s="482" t="str">
        <f>IF(AND('6'!CO74=""),"",'6'!CO74)</f>
        <v/>
      </c>
      <c r="CP70" s="482" t="str">
        <f>IF(AND('6'!CP74=""),"",'6'!CP74)</f>
        <v/>
      </c>
      <c r="CQ70" s="482" t="str">
        <f>IF(AND('6'!CQ74=""),"",'6'!CQ74)</f>
        <v/>
      </c>
      <c r="CR70" s="482">
        <f>IF(AND('6'!CR74=""),"",'6'!CR74)</f>
        <v>0</v>
      </c>
      <c r="CS70" s="482" t="str">
        <f>IF(AND('6'!CS74=""),"",'6'!CS74)</f>
        <v/>
      </c>
      <c r="CT70" s="482" t="str">
        <f>IF(AND('6'!CT74=""),"",'6'!CT74)</f>
        <v/>
      </c>
      <c r="CU70" s="482" t="str">
        <f>IF(AND('6'!CU74=""),"",'6'!CU74)</f>
        <v/>
      </c>
      <c r="CV70" s="482">
        <f>IF(AND('6'!CV74=""),"",'6'!CV74)</f>
        <v>0</v>
      </c>
      <c r="CW70" s="482" t="str">
        <f>IF(AND('6'!CW74=""),"",'6'!CW74)</f>
        <v/>
      </c>
      <c r="CX70" s="482">
        <f>IF(AND('6'!CX74=""),"",'6'!CX74)</f>
        <v>0</v>
      </c>
      <c r="CY70" s="482">
        <f>IF(AND('6'!CY74=""),"",'6'!CY74)</f>
        <v>0</v>
      </c>
      <c r="CZ70" s="482">
        <f>IF(AND('6'!CZ74=""),"",'6'!CZ74)</f>
        <v>0</v>
      </c>
      <c r="DA70" s="482" t="str">
        <f>IF(AND('6'!DA74=""),"",'6'!DA74)</f>
        <v/>
      </c>
      <c r="DB70" s="482" t="str">
        <f>IF(AND('6'!DB74=""),"",'6'!DB74)</f>
        <v/>
      </c>
      <c r="DC70" s="482" t="str">
        <f>IF(AND('6'!DC74=""),"",'6'!DC74)</f>
        <v/>
      </c>
      <c r="DD70" s="482" t="str">
        <f>IF(AND('6'!DD74=""),"",'6'!DD74)</f>
        <v/>
      </c>
      <c r="DE70" s="482">
        <f>IF(AND('6'!DE74=""),"",'6'!DE74)</f>
        <v>0</v>
      </c>
      <c r="DF70" s="482" t="str">
        <f>IF(AND('6'!DF74=""),"",'6'!DF74)</f>
        <v/>
      </c>
      <c r="DG70" s="482" t="str">
        <f>IF(AND('6'!DG74=""),"",'6'!DG74)</f>
        <v/>
      </c>
      <c r="DH70" s="482" t="str">
        <f>IF(AND('6'!DH74=""),"",'6'!DH74)</f>
        <v/>
      </c>
      <c r="DI70" s="482">
        <f>IF(AND('6'!DI74=""),"",'6'!DI74)</f>
        <v>0</v>
      </c>
      <c r="DJ70" s="482" t="str">
        <f>IF(AND('6'!DJ74=""),"",'6'!DJ74)</f>
        <v/>
      </c>
      <c r="DK70" s="482" t="str">
        <f>IF(AND('6'!DK74=""),"",'6'!DK74)</f>
        <v/>
      </c>
      <c r="DL70" s="482" t="str">
        <f>IF(AND('6'!DL74=""),"",'6'!DL74)</f>
        <v/>
      </c>
      <c r="DM70" s="482">
        <f>IF(AND('6'!DM74=""),"",'6'!DM74)</f>
        <v>0</v>
      </c>
      <c r="DN70" s="482" t="str">
        <f>IF(AND('6'!DN74=""),"",'6'!DN74)</f>
        <v/>
      </c>
      <c r="DO70" s="482" t="str">
        <f>IF(AND('6'!DO74=""),"",'6'!DO74)</f>
        <v/>
      </c>
      <c r="DP70" s="482" t="str">
        <f>IF(AND('6'!DP74=""),"",'6'!DP74)</f>
        <v/>
      </c>
      <c r="DQ70" s="482">
        <f>IF(AND('6'!DQ74=""),"",'6'!DQ74)</f>
        <v>0</v>
      </c>
      <c r="DR70" s="482" t="str">
        <f>IF(AND('6'!DR74=""),"",'6'!DR74)</f>
        <v/>
      </c>
      <c r="DS70" s="482" t="str">
        <f>IF(AND('6'!DS74=""),"",'6'!DS74)</f>
        <v/>
      </c>
      <c r="DT70" s="482" t="str">
        <f>IF(AND('6'!DT74=""),"",'6'!DT74)</f>
        <v/>
      </c>
      <c r="DU70" s="482">
        <f>IF(AND('6'!DU74=""),"",'6'!DU74)</f>
        <v>0</v>
      </c>
      <c r="DV70" s="482" t="str">
        <f>IF(AND('6'!DV74=""),"",'6'!DV74)</f>
        <v/>
      </c>
      <c r="DW70" s="482">
        <f>IF(AND('6'!DW74=""),"",'6'!DW74)</f>
        <v>0</v>
      </c>
      <c r="DX70" s="482">
        <f>IF(AND('6'!DX74=""),"",'6'!DX74)</f>
        <v>0</v>
      </c>
      <c r="DY70" s="482">
        <f>IF(AND('6'!DY74=""),"",'6'!DY74)</f>
        <v>0</v>
      </c>
      <c r="DZ70" s="482" t="str">
        <f>IF(AND('6'!DZ74=""),"",'6'!DZ74)</f>
        <v/>
      </c>
      <c r="EA70" s="482" t="str">
        <f>IF(AND('6'!EA74=""),"",'6'!EA74)</f>
        <v/>
      </c>
      <c r="EB70" s="482" t="str">
        <f>IF(AND('6'!EB74=""),"",'6'!EB74)</f>
        <v/>
      </c>
      <c r="EC70" s="482" t="str">
        <f>IF(AND('6'!EC74=""),"",'6'!EC74)</f>
        <v/>
      </c>
      <c r="ED70" s="482">
        <f>IF(AND('6'!ED74=""),"",'6'!ED74)</f>
        <v>0</v>
      </c>
      <c r="EE70" s="482" t="str">
        <f>IF(AND('6'!EE74=""),"",'6'!EE74)</f>
        <v/>
      </c>
      <c r="EF70" s="482" t="str">
        <f>IF(AND('6'!EF74=""),"",'6'!EF74)</f>
        <v/>
      </c>
      <c r="EG70" s="482" t="str">
        <f>IF(AND('6'!EG74=""),"",'6'!EG74)</f>
        <v/>
      </c>
      <c r="EH70" s="482">
        <f>IF(AND('6'!EH74=""),"",'6'!EH74)</f>
        <v>0</v>
      </c>
      <c r="EI70" s="482" t="str">
        <f>IF(AND('6'!EI74=""),"",'6'!EI74)</f>
        <v/>
      </c>
      <c r="EJ70" s="482" t="str">
        <f>IF(AND('6'!EJ74=""),"",'6'!EJ74)</f>
        <v/>
      </c>
      <c r="EK70" s="482" t="str">
        <f>IF(AND('6'!EK74=""),"",'6'!EK74)</f>
        <v/>
      </c>
      <c r="EL70" s="482">
        <f>IF(AND('6'!EL74=""),"",'6'!EL74)</f>
        <v>0</v>
      </c>
      <c r="EM70" s="482" t="str">
        <f>IF(AND('6'!EM74=""),"",'6'!EM74)</f>
        <v/>
      </c>
      <c r="EN70" s="482" t="str">
        <f>IF(AND('6'!EN74=""),"",'6'!EN74)</f>
        <v/>
      </c>
      <c r="EO70" s="482" t="str">
        <f>IF(AND('6'!EO74=""),"",'6'!EO74)</f>
        <v/>
      </c>
      <c r="EP70" s="482">
        <f>IF(AND('6'!EP74=""),"",'6'!EP74)</f>
        <v>0</v>
      </c>
      <c r="EQ70" s="482" t="str">
        <f>IF(AND('6'!EQ74=""),"",'6'!EQ74)</f>
        <v/>
      </c>
      <c r="ER70" s="482" t="str">
        <f>IF(AND('6'!ER74=""),"",'6'!ER74)</f>
        <v/>
      </c>
      <c r="ES70" s="482" t="str">
        <f>IF(AND('6'!ES74=""),"",'6'!ES74)</f>
        <v/>
      </c>
      <c r="ET70" s="482">
        <f>IF(AND('6'!ET74=""),"",'6'!ET74)</f>
        <v>0</v>
      </c>
      <c r="EU70" s="482" t="str">
        <f>IF(AND('6'!EU74=""),"",'6'!EU74)</f>
        <v/>
      </c>
      <c r="EV70" s="482">
        <f>IF(AND('6'!EV74=""),"",'6'!EV74)</f>
        <v>0</v>
      </c>
      <c r="EW70" s="482">
        <f>IF(AND('6'!EW74=""),"",'6'!EW74)</f>
        <v>0</v>
      </c>
      <c r="EX70" s="482">
        <f>IF(AND('6'!EX74=""),"",'6'!EX74)</f>
        <v>0</v>
      </c>
      <c r="EY70" s="482" t="str">
        <f>IF(AND('6'!EY74=""),"",'6'!EY74)</f>
        <v/>
      </c>
      <c r="EZ70" s="482" t="str">
        <f>IF(AND('6'!EZ74=""),"",'6'!EZ74)</f>
        <v/>
      </c>
      <c r="FA70" s="482" t="str">
        <f>IF(AND('6'!FA74=""),"",'6'!FA74)</f>
        <v/>
      </c>
      <c r="FB70" s="482" t="str">
        <f>IF(AND('6'!FB74=""),"",'6'!FB74)</f>
        <v/>
      </c>
      <c r="FC70" s="482" t="str">
        <f>IF(AND('6'!FC74=""),"",'6'!FC74)</f>
        <v/>
      </c>
      <c r="FD70" s="482" t="str">
        <f>IF(AND('6'!FD74=""),"",'6'!FD74)</f>
        <v/>
      </c>
      <c r="FE70" s="482">
        <f>IF(AND('6'!FE74=""),"",'6'!FE74)</f>
        <v>0</v>
      </c>
      <c r="FF70" s="482" t="str">
        <f>IF(AND('6'!FF74=""),"",'6'!FF74)</f>
        <v>D</v>
      </c>
      <c r="FG70" s="482" t="str">
        <f>IF(AND('6'!FG74=""),"",'6'!FG74)</f>
        <v/>
      </c>
      <c r="FH70" s="482" t="str">
        <f>IF(AND('6'!FH74=""),"",'6'!FH74)</f>
        <v/>
      </c>
      <c r="FI70" s="482" t="str">
        <f>IF(AND('6'!FI74=""),"",'6'!FI74)</f>
        <v/>
      </c>
      <c r="FJ70" s="482" t="str">
        <f>IF(AND('6'!FJ74=""),"",'6'!FJ74)</f>
        <v/>
      </c>
      <c r="FK70" s="482" t="str">
        <f>IF(AND('6'!FK74=""),"",'6'!FK74)</f>
        <v/>
      </c>
      <c r="FL70" s="482">
        <f>IF(AND('6'!FL74=""),"",'6'!FL74)</f>
        <v>0</v>
      </c>
      <c r="FM70" s="482" t="str">
        <f>IF(AND('6'!FM74=""),"",'6'!FM74)</f>
        <v>D</v>
      </c>
      <c r="FN70" s="482" t="str">
        <f>IF(AND('6'!FN74=""),"",'6'!FN74)</f>
        <v/>
      </c>
      <c r="FO70" s="482" t="str">
        <f>IF(AND('6'!FO74=""),"",'6'!FO74)</f>
        <v/>
      </c>
      <c r="FP70" s="482" t="str">
        <f>IF(AND('6'!FP74=""),"",'6'!FP74)</f>
        <v/>
      </c>
      <c r="FQ70" s="482" t="str">
        <f>IF(AND('6'!FQ74=""),"",'6'!FQ74)</f>
        <v/>
      </c>
      <c r="FR70" s="482" t="str">
        <f>IF(AND('6'!FR74=""),"",'6'!FR74)</f>
        <v/>
      </c>
      <c r="FS70" s="482">
        <f>IF(AND('6'!FS74=""),"",'6'!FS74)</f>
        <v>0</v>
      </c>
      <c r="FT70" s="482" t="str">
        <f>IF(AND('6'!FT74=""),"",'6'!FT74)</f>
        <v>D</v>
      </c>
      <c r="FU70" s="482">
        <f>IF(AND('6'!FV74=""),"",'6'!FV74)</f>
        <v>16</v>
      </c>
      <c r="FV70" s="482">
        <f>IF(AND('6'!FW74=""),"",'6'!FW74)</f>
        <v>20</v>
      </c>
      <c r="FW70" s="482">
        <f>IF(AND('6'!FX74=""),"",'6'!FX74)</f>
        <v>50</v>
      </c>
      <c r="FX70" s="482">
        <f>IF(AND('6'!FY74=""),"",'6'!FY74)</f>
        <v>50</v>
      </c>
      <c r="FY70" s="482">
        <f>IF(AND('6'!FZ74=""),"",'6'!FZ74)</f>
        <v>0</v>
      </c>
      <c r="FZ70" s="482">
        <f>IF(AND('6'!GA74=""),"",'6'!GA74)</f>
        <v>0</v>
      </c>
      <c r="GA70" s="482">
        <f>IF(AND('6'!GB74=""),"",'6'!GB74)</f>
        <v>0</v>
      </c>
      <c r="GB70" s="482">
        <f>IF(AND('6'!GC74=""),"",'6'!GC74)</f>
        <v>0</v>
      </c>
      <c r="GC70" s="482">
        <f>IF(AND('6'!GD74=""),"",'6'!GD74)</f>
        <v>0</v>
      </c>
      <c r="GD70" s="482">
        <f>IF(AND('6'!GE74=""),"",'6'!GE74)</f>
        <v>0</v>
      </c>
      <c r="GE70" s="482">
        <f>IF(AND('6'!GF74=""),"",'6'!GF74)</f>
        <v>0</v>
      </c>
      <c r="GF70" s="482">
        <f>IF(AND('6'!GG74=""),"",'6'!GG74)</f>
        <v>0</v>
      </c>
      <c r="GG70" s="482">
        <f>IF(AND('6'!GH74=""),"",IF(AND('6'!GH74="-"),"",'6'!GH74))</f>
        <v>116</v>
      </c>
      <c r="GH70" s="50">
        <f>IF(AND(C70=""),"",VLOOKUP(B70,Register!$A$7:$CL$311,36,FALSE))</f>
        <v>0</v>
      </c>
      <c r="GI70" s="483" t="str">
        <f>IF(AND('6'!GL74=""),"",'6'!GL74)</f>
        <v>v"Ve~</v>
      </c>
      <c r="GJ70" s="173" t="str">
        <f>IF(AND('6'!FU74=""),"",'6'!FU74)</f>
        <v/>
      </c>
      <c r="GK70" s="173"/>
      <c r="GL70" s="173"/>
    </row>
    <row r="71" spans="1:194" ht="21">
      <c r="A71" s="480">
        <v>63</v>
      </c>
      <c r="B71" s="481">
        <f>IF(AND('6'!B75=""),"",'6'!B75)</f>
        <v>604</v>
      </c>
      <c r="C71" s="196" t="str">
        <f>IF(AND('6'!C75=""),"",'6'!C75)</f>
        <v>t'kksnk</v>
      </c>
      <c r="D71" s="196" t="str">
        <f>IF(AND('6'!D75=""),"",'6'!D75)</f>
        <v>y{e.kjke</v>
      </c>
      <c r="E71" s="195">
        <f>IF(AND('6'!E75=""),"",'6'!E75)</f>
        <v>38865</v>
      </c>
      <c r="F71" s="482" t="str">
        <f>IF(AND('6'!F75=""),"",'6'!F75)</f>
        <v/>
      </c>
      <c r="G71" s="482" t="str">
        <f>IF(AND('6'!G75=""),"",'6'!G75)</f>
        <v/>
      </c>
      <c r="H71" s="482" t="str">
        <f>IF(AND('6'!H75=""),"",'6'!H75)</f>
        <v/>
      </c>
      <c r="I71" s="482">
        <f>IF(AND('6'!I75=""),"",'6'!I75)</f>
        <v>0</v>
      </c>
      <c r="J71" s="482" t="str">
        <f>IF(AND('6'!J75=""),"",'6'!J75)</f>
        <v/>
      </c>
      <c r="K71" s="482" t="str">
        <f>IF(AND('6'!K75=""),"",'6'!K75)</f>
        <v/>
      </c>
      <c r="L71" s="482" t="str">
        <f>IF(AND('6'!L75=""),"",'6'!L75)</f>
        <v/>
      </c>
      <c r="M71" s="482">
        <f>IF(AND('6'!M75=""),"",'6'!M75)</f>
        <v>0</v>
      </c>
      <c r="N71" s="482" t="str">
        <f>IF(AND('6'!N75=""),"",'6'!N75)</f>
        <v/>
      </c>
      <c r="O71" s="482" t="str">
        <f>IF(AND('6'!O75=""),"",'6'!O75)</f>
        <v/>
      </c>
      <c r="P71" s="482" t="str">
        <f>IF(AND('6'!P75=""),"",'6'!P75)</f>
        <v/>
      </c>
      <c r="Q71" s="482">
        <f>IF(AND('6'!Q75=""),"",'6'!Q75)</f>
        <v>0</v>
      </c>
      <c r="R71" s="482" t="str">
        <f>IF(AND('6'!R75=""),"",'6'!R75)</f>
        <v/>
      </c>
      <c r="S71" s="482" t="str">
        <f>IF(AND('6'!S75=""),"",'6'!S75)</f>
        <v/>
      </c>
      <c r="T71" s="482" t="str">
        <f>IF(AND('6'!T75=""),"",'6'!T75)</f>
        <v/>
      </c>
      <c r="U71" s="482">
        <f>IF(AND('6'!U75=""),"",'6'!U75)</f>
        <v>0</v>
      </c>
      <c r="V71" s="482" t="str">
        <f>IF(AND('6'!V75=""),"",'6'!V75)</f>
        <v/>
      </c>
      <c r="W71" s="482" t="str">
        <f>IF(AND('6'!W75=""),"",'6'!W75)</f>
        <v/>
      </c>
      <c r="X71" s="482" t="str">
        <f>IF(AND('6'!X75=""),"",'6'!X75)</f>
        <v/>
      </c>
      <c r="Y71" s="482">
        <f>IF(AND('6'!Y75=""),"",'6'!Y75)</f>
        <v>0</v>
      </c>
      <c r="Z71" s="482" t="str">
        <f>IF(AND('6'!Z75=""),"",'6'!Z75)</f>
        <v/>
      </c>
      <c r="AA71" s="482">
        <f>IF(AND('6'!AA75=""),"",'6'!AA75)</f>
        <v>0</v>
      </c>
      <c r="AB71" s="482">
        <f>IF(AND('6'!AB75=""),"",'6'!AB75)</f>
        <v>0</v>
      </c>
      <c r="AC71" s="482">
        <f>IF(AND('6'!AC75=""),"",'6'!AC75)</f>
        <v>0</v>
      </c>
      <c r="AD71" s="482" t="str">
        <f>IF(AND('6'!AD75=""),"",'6'!AD75)</f>
        <v/>
      </c>
      <c r="AE71" s="482" t="str">
        <f>IF(AND('6'!AE75=""),"",'6'!AE75)</f>
        <v/>
      </c>
      <c r="AF71" s="482">
        <f>IF(AND('6'!AF75=""),"",'6'!AF75)</f>
        <v>4</v>
      </c>
      <c r="AG71" s="482">
        <f>IF(AND('6'!AG75=""),"",'6'!AG75)</f>
        <v>5</v>
      </c>
      <c r="AH71" s="482">
        <f>IF(AND('6'!AH75=""),"",'6'!AH75)</f>
        <v>9</v>
      </c>
      <c r="AI71" s="482" t="str">
        <f>IF(AND('6'!AI75=""),"",'6'!AI75)</f>
        <v>A</v>
      </c>
      <c r="AJ71" s="482" t="str">
        <f>IF(AND('6'!AJ75=""),"",'6'!AJ75)</f>
        <v/>
      </c>
      <c r="AK71" s="482" t="str">
        <f>IF(AND('6'!AK75=""),"",'6'!AK75)</f>
        <v/>
      </c>
      <c r="AL71" s="482">
        <f>IF(AND('6'!AL75=""),"",'6'!AL75)</f>
        <v>0</v>
      </c>
      <c r="AM71" s="482" t="str">
        <f>IF(AND('6'!AM75=""),"",'6'!AM75)</f>
        <v/>
      </c>
      <c r="AN71" s="482" t="str">
        <f>IF(AND('6'!AN75=""),"",'6'!AN75)</f>
        <v/>
      </c>
      <c r="AO71" s="482" t="str">
        <f>IF(AND('6'!AO75=""),"",'6'!AO75)</f>
        <v/>
      </c>
      <c r="AP71" s="482">
        <f>IF(AND('6'!AP75=""),"",'6'!AP75)</f>
        <v>0</v>
      </c>
      <c r="AQ71" s="482" t="str">
        <f>IF(AND('6'!AQ75=""),"",'6'!AQ75)</f>
        <v/>
      </c>
      <c r="AR71" s="482" t="str">
        <f>IF(AND('6'!AR75=""),"",'6'!AR75)</f>
        <v/>
      </c>
      <c r="AS71" s="482" t="str">
        <f>IF(AND('6'!AS75=""),"",'6'!AS75)</f>
        <v/>
      </c>
      <c r="AT71" s="482">
        <f>IF(AND('6'!AT75=""),"",'6'!AT75)</f>
        <v>0</v>
      </c>
      <c r="AU71" s="482" t="str">
        <f>IF(AND('6'!AU75=""),"",'6'!AU75)</f>
        <v/>
      </c>
      <c r="AV71" s="482" t="str">
        <f>IF(AND('6'!AV75=""),"",'6'!AV75)</f>
        <v/>
      </c>
      <c r="AW71" s="482" t="str">
        <f>IF(AND('6'!AW75=""),"",'6'!AW75)</f>
        <v/>
      </c>
      <c r="AX71" s="482">
        <f>IF(AND('6'!AX75=""),"",'6'!AX75)</f>
        <v>0</v>
      </c>
      <c r="AY71" s="482" t="str">
        <f>IF(AND('6'!AY75=""),"",'6'!AY75)</f>
        <v/>
      </c>
      <c r="AZ71" s="482">
        <f>IF(AND('6'!AZ75=""),"",'6'!AZ75)</f>
        <v>4</v>
      </c>
      <c r="BA71" s="482">
        <f>IF(AND('6'!BA75=""),"",'6'!BA75)</f>
        <v>5</v>
      </c>
      <c r="BB71" s="482">
        <f>IF(AND('6'!BB75=""),"",'6'!BB75)</f>
        <v>9</v>
      </c>
      <c r="BC71" s="482" t="str">
        <f>IF(AND('6'!BC75=""),"",'6'!BC75)</f>
        <v>D</v>
      </c>
      <c r="BD71" s="482" t="str">
        <f>IF(AND('6'!BD75=""),"",'6'!BD75)</f>
        <v/>
      </c>
      <c r="BE71" s="482" t="str">
        <f>IF(AND('6'!BE75=""),"",'6'!BE75)</f>
        <v/>
      </c>
      <c r="BF71" s="482" t="str">
        <f>IF(AND('6'!BF75=""),"",'6'!BF75)</f>
        <v/>
      </c>
      <c r="BG71" s="482">
        <f>IF(AND('6'!BG75=""),"",'6'!BG75)</f>
        <v>0</v>
      </c>
      <c r="BH71" s="482" t="str">
        <f>IF(AND('6'!BH75=""),"",'6'!BH75)</f>
        <v/>
      </c>
      <c r="BI71" s="482" t="str">
        <f>IF(AND('6'!BI75=""),"",'6'!BI75)</f>
        <v/>
      </c>
      <c r="BJ71" s="482" t="str">
        <f>IF(AND('6'!BJ75=""),"",'6'!BJ75)</f>
        <v/>
      </c>
      <c r="BK71" s="482">
        <f>IF(AND('6'!BK75=""),"",'6'!BK75)</f>
        <v>0</v>
      </c>
      <c r="BL71" s="482" t="str">
        <f>IF(AND('6'!BL75=""),"",'6'!BL75)</f>
        <v/>
      </c>
      <c r="BM71" s="482" t="str">
        <f>IF(AND('6'!BM75=""),"",'6'!BM75)</f>
        <v/>
      </c>
      <c r="BN71" s="482" t="str">
        <f>IF(AND('6'!BN75=""),"",'6'!BN75)</f>
        <v/>
      </c>
      <c r="BO71" s="482">
        <f>IF(AND('6'!BO75=""),"",'6'!BO75)</f>
        <v>0</v>
      </c>
      <c r="BP71" s="482" t="str">
        <f>IF(AND('6'!BP75=""),"",'6'!BP75)</f>
        <v/>
      </c>
      <c r="BQ71" s="482" t="str">
        <f>IF(AND('6'!BQ75=""),"",'6'!BQ75)</f>
        <v/>
      </c>
      <c r="BR71" s="482" t="str">
        <f>IF(AND('6'!BR75=""),"",'6'!BR75)</f>
        <v/>
      </c>
      <c r="BS71" s="482">
        <f>IF(AND('6'!BS75=""),"",'6'!BS75)</f>
        <v>0</v>
      </c>
      <c r="BT71" s="482" t="str">
        <f>IF(AND('6'!BT75=""),"",'6'!BT75)</f>
        <v/>
      </c>
      <c r="BU71" s="482" t="str">
        <f>IF(AND('6'!BU75=""),"",'6'!BU75)</f>
        <v/>
      </c>
      <c r="BV71" s="482" t="str">
        <f>IF(AND('6'!BV75=""),"",'6'!BV75)</f>
        <v/>
      </c>
      <c r="BW71" s="482">
        <f>IF(AND('6'!BW75=""),"",'6'!BW75)</f>
        <v>0</v>
      </c>
      <c r="BX71" s="482" t="str">
        <f>IF(AND('6'!BX75=""),"",'6'!BX75)</f>
        <v/>
      </c>
      <c r="BY71" s="482">
        <f>IF(AND('6'!BY75=""),"",'6'!BY75)</f>
        <v>0</v>
      </c>
      <c r="BZ71" s="482">
        <f>IF(AND('6'!BZ75=""),"",'6'!BZ75)</f>
        <v>0</v>
      </c>
      <c r="CA71" s="482">
        <f>IF(AND('6'!CA75=""),"",'6'!CA75)</f>
        <v>0</v>
      </c>
      <c r="CB71" s="482" t="str">
        <f>IF(AND('6'!CB75=""),"",'6'!CB75)</f>
        <v/>
      </c>
      <c r="CC71" s="482" t="str">
        <f>IF(AND('6'!CC75=""),"",'6'!CC75)</f>
        <v/>
      </c>
      <c r="CD71" s="482" t="str">
        <f>IF(AND('6'!CD75=""),"",'6'!CD75)</f>
        <v/>
      </c>
      <c r="CE71" s="482" t="str">
        <f>IF(AND('6'!CE75=""),"",'6'!CE75)</f>
        <v/>
      </c>
      <c r="CF71" s="482">
        <f>IF(AND('6'!CF75=""),"",'6'!CF75)</f>
        <v>0</v>
      </c>
      <c r="CG71" s="482" t="str">
        <f>IF(AND('6'!CG75=""),"",'6'!CG75)</f>
        <v/>
      </c>
      <c r="CH71" s="482" t="str">
        <f>IF(AND('6'!CH75=""),"",'6'!CH75)</f>
        <v/>
      </c>
      <c r="CI71" s="482" t="str">
        <f>IF(AND('6'!CI75=""),"",'6'!CI75)</f>
        <v/>
      </c>
      <c r="CJ71" s="482">
        <f>IF(AND('6'!CJ75=""),"",'6'!CJ75)</f>
        <v>0</v>
      </c>
      <c r="CK71" s="482" t="str">
        <f>IF(AND('6'!CK75=""),"",'6'!CK75)</f>
        <v/>
      </c>
      <c r="CL71" s="482" t="str">
        <f>IF(AND('6'!CL75=""),"",'6'!CL75)</f>
        <v/>
      </c>
      <c r="CM71" s="482" t="str">
        <f>IF(AND('6'!CM75=""),"",'6'!CM75)</f>
        <v/>
      </c>
      <c r="CN71" s="482">
        <f>IF(AND('6'!CN75=""),"",'6'!CN75)</f>
        <v>0</v>
      </c>
      <c r="CO71" s="482" t="str">
        <f>IF(AND('6'!CO75=""),"",'6'!CO75)</f>
        <v/>
      </c>
      <c r="CP71" s="482" t="str">
        <f>IF(AND('6'!CP75=""),"",'6'!CP75)</f>
        <v/>
      </c>
      <c r="CQ71" s="482" t="str">
        <f>IF(AND('6'!CQ75=""),"",'6'!CQ75)</f>
        <v/>
      </c>
      <c r="CR71" s="482">
        <f>IF(AND('6'!CR75=""),"",'6'!CR75)</f>
        <v>0</v>
      </c>
      <c r="CS71" s="482" t="str">
        <f>IF(AND('6'!CS75=""),"",'6'!CS75)</f>
        <v/>
      </c>
      <c r="CT71" s="482" t="str">
        <f>IF(AND('6'!CT75=""),"",'6'!CT75)</f>
        <v/>
      </c>
      <c r="CU71" s="482" t="str">
        <f>IF(AND('6'!CU75=""),"",'6'!CU75)</f>
        <v/>
      </c>
      <c r="CV71" s="482">
        <f>IF(AND('6'!CV75=""),"",'6'!CV75)</f>
        <v>0</v>
      </c>
      <c r="CW71" s="482" t="str">
        <f>IF(AND('6'!CW75=""),"",'6'!CW75)</f>
        <v/>
      </c>
      <c r="CX71" s="482">
        <f>IF(AND('6'!CX75=""),"",'6'!CX75)</f>
        <v>0</v>
      </c>
      <c r="CY71" s="482">
        <f>IF(AND('6'!CY75=""),"",'6'!CY75)</f>
        <v>0</v>
      </c>
      <c r="CZ71" s="482">
        <f>IF(AND('6'!CZ75=""),"",'6'!CZ75)</f>
        <v>0</v>
      </c>
      <c r="DA71" s="482" t="str">
        <f>IF(AND('6'!DA75=""),"",'6'!DA75)</f>
        <v/>
      </c>
      <c r="DB71" s="482" t="str">
        <f>IF(AND('6'!DB75=""),"",'6'!DB75)</f>
        <v/>
      </c>
      <c r="DC71" s="482" t="str">
        <f>IF(AND('6'!DC75=""),"",'6'!DC75)</f>
        <v/>
      </c>
      <c r="DD71" s="482" t="str">
        <f>IF(AND('6'!DD75=""),"",'6'!DD75)</f>
        <v/>
      </c>
      <c r="DE71" s="482">
        <f>IF(AND('6'!DE75=""),"",'6'!DE75)</f>
        <v>0</v>
      </c>
      <c r="DF71" s="482" t="str">
        <f>IF(AND('6'!DF75=""),"",'6'!DF75)</f>
        <v/>
      </c>
      <c r="DG71" s="482" t="str">
        <f>IF(AND('6'!DG75=""),"",'6'!DG75)</f>
        <v/>
      </c>
      <c r="DH71" s="482" t="str">
        <f>IF(AND('6'!DH75=""),"",'6'!DH75)</f>
        <v/>
      </c>
      <c r="DI71" s="482">
        <f>IF(AND('6'!DI75=""),"",'6'!DI75)</f>
        <v>0</v>
      </c>
      <c r="DJ71" s="482" t="str">
        <f>IF(AND('6'!DJ75=""),"",'6'!DJ75)</f>
        <v/>
      </c>
      <c r="DK71" s="482" t="str">
        <f>IF(AND('6'!DK75=""),"",'6'!DK75)</f>
        <v/>
      </c>
      <c r="DL71" s="482" t="str">
        <f>IF(AND('6'!DL75=""),"",'6'!DL75)</f>
        <v/>
      </c>
      <c r="DM71" s="482">
        <f>IF(AND('6'!DM75=""),"",'6'!DM75)</f>
        <v>0</v>
      </c>
      <c r="DN71" s="482" t="str">
        <f>IF(AND('6'!DN75=""),"",'6'!DN75)</f>
        <v/>
      </c>
      <c r="DO71" s="482" t="str">
        <f>IF(AND('6'!DO75=""),"",'6'!DO75)</f>
        <v/>
      </c>
      <c r="DP71" s="482" t="str">
        <f>IF(AND('6'!DP75=""),"",'6'!DP75)</f>
        <v/>
      </c>
      <c r="DQ71" s="482">
        <f>IF(AND('6'!DQ75=""),"",'6'!DQ75)</f>
        <v>0</v>
      </c>
      <c r="DR71" s="482" t="str">
        <f>IF(AND('6'!DR75=""),"",'6'!DR75)</f>
        <v/>
      </c>
      <c r="DS71" s="482" t="str">
        <f>IF(AND('6'!DS75=""),"",'6'!DS75)</f>
        <v/>
      </c>
      <c r="DT71" s="482" t="str">
        <f>IF(AND('6'!DT75=""),"",'6'!DT75)</f>
        <v/>
      </c>
      <c r="DU71" s="482">
        <f>IF(AND('6'!DU75=""),"",'6'!DU75)</f>
        <v>0</v>
      </c>
      <c r="DV71" s="482" t="str">
        <f>IF(AND('6'!DV75=""),"",'6'!DV75)</f>
        <v/>
      </c>
      <c r="DW71" s="482">
        <f>IF(AND('6'!DW75=""),"",'6'!DW75)</f>
        <v>0</v>
      </c>
      <c r="DX71" s="482">
        <f>IF(AND('6'!DX75=""),"",'6'!DX75)</f>
        <v>0</v>
      </c>
      <c r="DY71" s="482">
        <f>IF(AND('6'!DY75=""),"",'6'!DY75)</f>
        <v>0</v>
      </c>
      <c r="DZ71" s="482" t="str">
        <f>IF(AND('6'!DZ75=""),"",'6'!DZ75)</f>
        <v/>
      </c>
      <c r="EA71" s="482" t="str">
        <f>IF(AND('6'!EA75=""),"",'6'!EA75)</f>
        <v/>
      </c>
      <c r="EB71" s="482" t="str">
        <f>IF(AND('6'!EB75=""),"",'6'!EB75)</f>
        <v/>
      </c>
      <c r="EC71" s="482" t="str">
        <f>IF(AND('6'!EC75=""),"",'6'!EC75)</f>
        <v/>
      </c>
      <c r="ED71" s="482">
        <f>IF(AND('6'!ED75=""),"",'6'!ED75)</f>
        <v>0</v>
      </c>
      <c r="EE71" s="482" t="str">
        <f>IF(AND('6'!EE75=""),"",'6'!EE75)</f>
        <v/>
      </c>
      <c r="EF71" s="482" t="str">
        <f>IF(AND('6'!EF75=""),"",'6'!EF75)</f>
        <v/>
      </c>
      <c r="EG71" s="482" t="str">
        <f>IF(AND('6'!EG75=""),"",'6'!EG75)</f>
        <v/>
      </c>
      <c r="EH71" s="482">
        <f>IF(AND('6'!EH75=""),"",'6'!EH75)</f>
        <v>0</v>
      </c>
      <c r="EI71" s="482" t="str">
        <f>IF(AND('6'!EI75=""),"",'6'!EI75)</f>
        <v/>
      </c>
      <c r="EJ71" s="482" t="str">
        <f>IF(AND('6'!EJ75=""),"",'6'!EJ75)</f>
        <v/>
      </c>
      <c r="EK71" s="482" t="str">
        <f>IF(AND('6'!EK75=""),"",'6'!EK75)</f>
        <v/>
      </c>
      <c r="EL71" s="482">
        <f>IF(AND('6'!EL75=""),"",'6'!EL75)</f>
        <v>0</v>
      </c>
      <c r="EM71" s="482" t="str">
        <f>IF(AND('6'!EM75=""),"",'6'!EM75)</f>
        <v/>
      </c>
      <c r="EN71" s="482" t="str">
        <f>IF(AND('6'!EN75=""),"",'6'!EN75)</f>
        <v/>
      </c>
      <c r="EO71" s="482" t="str">
        <f>IF(AND('6'!EO75=""),"",'6'!EO75)</f>
        <v/>
      </c>
      <c r="EP71" s="482">
        <f>IF(AND('6'!EP75=""),"",'6'!EP75)</f>
        <v>0</v>
      </c>
      <c r="EQ71" s="482" t="str">
        <f>IF(AND('6'!EQ75=""),"",'6'!EQ75)</f>
        <v/>
      </c>
      <c r="ER71" s="482" t="str">
        <f>IF(AND('6'!ER75=""),"",'6'!ER75)</f>
        <v/>
      </c>
      <c r="ES71" s="482" t="str">
        <f>IF(AND('6'!ES75=""),"",'6'!ES75)</f>
        <v/>
      </c>
      <c r="ET71" s="482">
        <f>IF(AND('6'!ET75=""),"",'6'!ET75)</f>
        <v>0</v>
      </c>
      <c r="EU71" s="482" t="str">
        <f>IF(AND('6'!EU75=""),"",'6'!EU75)</f>
        <v/>
      </c>
      <c r="EV71" s="482">
        <f>IF(AND('6'!EV75=""),"",'6'!EV75)</f>
        <v>0</v>
      </c>
      <c r="EW71" s="482">
        <f>IF(AND('6'!EW75=""),"",'6'!EW75)</f>
        <v>0</v>
      </c>
      <c r="EX71" s="482">
        <f>IF(AND('6'!EX75=""),"",'6'!EX75)</f>
        <v>0</v>
      </c>
      <c r="EY71" s="482" t="str">
        <f>IF(AND('6'!EY75=""),"",'6'!EY75)</f>
        <v/>
      </c>
      <c r="EZ71" s="482" t="str">
        <f>IF(AND('6'!EZ75=""),"",'6'!EZ75)</f>
        <v/>
      </c>
      <c r="FA71" s="482" t="str">
        <f>IF(AND('6'!FA75=""),"",'6'!FA75)</f>
        <v/>
      </c>
      <c r="FB71" s="482" t="str">
        <f>IF(AND('6'!FB75=""),"",'6'!FB75)</f>
        <v/>
      </c>
      <c r="FC71" s="482" t="str">
        <f>IF(AND('6'!FC75=""),"",'6'!FC75)</f>
        <v/>
      </c>
      <c r="FD71" s="482" t="str">
        <f>IF(AND('6'!FD75=""),"",'6'!FD75)</f>
        <v/>
      </c>
      <c r="FE71" s="482">
        <f>IF(AND('6'!FE75=""),"",'6'!FE75)</f>
        <v>0</v>
      </c>
      <c r="FF71" s="482" t="str">
        <f>IF(AND('6'!FF75=""),"",'6'!FF75)</f>
        <v>D</v>
      </c>
      <c r="FG71" s="482" t="str">
        <f>IF(AND('6'!FG75=""),"",'6'!FG75)</f>
        <v/>
      </c>
      <c r="FH71" s="482" t="str">
        <f>IF(AND('6'!FH75=""),"",'6'!FH75)</f>
        <v/>
      </c>
      <c r="FI71" s="482" t="str">
        <f>IF(AND('6'!FI75=""),"",'6'!FI75)</f>
        <v/>
      </c>
      <c r="FJ71" s="482" t="str">
        <f>IF(AND('6'!FJ75=""),"",'6'!FJ75)</f>
        <v/>
      </c>
      <c r="FK71" s="482" t="str">
        <f>IF(AND('6'!FK75=""),"",'6'!FK75)</f>
        <v/>
      </c>
      <c r="FL71" s="482">
        <f>IF(AND('6'!FL75=""),"",'6'!FL75)</f>
        <v>0</v>
      </c>
      <c r="FM71" s="482" t="str">
        <f>IF(AND('6'!FM75=""),"",'6'!FM75)</f>
        <v>D</v>
      </c>
      <c r="FN71" s="482" t="str">
        <f>IF(AND('6'!FN75=""),"",'6'!FN75)</f>
        <v/>
      </c>
      <c r="FO71" s="482" t="str">
        <f>IF(AND('6'!FO75=""),"",'6'!FO75)</f>
        <v/>
      </c>
      <c r="FP71" s="482" t="str">
        <f>IF(AND('6'!FP75=""),"",'6'!FP75)</f>
        <v/>
      </c>
      <c r="FQ71" s="482" t="str">
        <f>IF(AND('6'!FQ75=""),"",'6'!FQ75)</f>
        <v/>
      </c>
      <c r="FR71" s="482" t="str">
        <f>IF(AND('6'!FR75=""),"",'6'!FR75)</f>
        <v/>
      </c>
      <c r="FS71" s="482">
        <f>IF(AND('6'!FS75=""),"",'6'!FS75)</f>
        <v>0</v>
      </c>
      <c r="FT71" s="482" t="str">
        <f>IF(AND('6'!FT75=""),"",'6'!FT75)</f>
        <v>D</v>
      </c>
      <c r="FU71" s="482">
        <f>IF(AND('6'!FV75=""),"",'6'!FV75)</f>
        <v>14</v>
      </c>
      <c r="FV71" s="482">
        <f>IF(AND('6'!FW75=""),"",'6'!FW75)</f>
        <v>20</v>
      </c>
      <c r="FW71" s="482">
        <f>IF(AND('6'!FX75=""),"",'6'!FX75)</f>
        <v>44</v>
      </c>
      <c r="FX71" s="482">
        <f>IF(AND('6'!FY75=""),"",'6'!FY75)</f>
        <v>48</v>
      </c>
      <c r="FY71" s="482">
        <f>IF(AND('6'!FZ75=""),"",'6'!FZ75)</f>
        <v>0</v>
      </c>
      <c r="FZ71" s="482">
        <f>IF(AND('6'!GA75=""),"",'6'!GA75)</f>
        <v>0</v>
      </c>
      <c r="GA71" s="482">
        <f>IF(AND('6'!GB75=""),"",'6'!GB75)</f>
        <v>0</v>
      </c>
      <c r="GB71" s="482">
        <f>IF(AND('6'!GC75=""),"",'6'!GC75)</f>
        <v>0</v>
      </c>
      <c r="GC71" s="482">
        <f>IF(AND('6'!GD75=""),"",'6'!GD75)</f>
        <v>0</v>
      </c>
      <c r="GD71" s="482">
        <f>IF(AND('6'!GE75=""),"",'6'!GE75)</f>
        <v>0</v>
      </c>
      <c r="GE71" s="482">
        <f>IF(AND('6'!GF75=""),"",'6'!GF75)</f>
        <v>0</v>
      </c>
      <c r="GF71" s="482">
        <f>IF(AND('6'!GG75=""),"",'6'!GG75)</f>
        <v>0</v>
      </c>
      <c r="GG71" s="482">
        <f>IF(AND('6'!GH75=""),"",IF(AND('6'!GH75="-"),"",'6'!GH75))</f>
        <v>106</v>
      </c>
      <c r="GH71" s="50">
        <f>IF(AND(C71=""),"",VLOOKUP(B71,Register!$A$7:$CL$311,36,FALSE))</f>
        <v>0</v>
      </c>
      <c r="GI71" s="483" t="str">
        <f>IF(AND('6'!GL75=""),"",'6'!GL75)</f>
        <v>uoe~</v>
      </c>
      <c r="GJ71" s="173" t="str">
        <f>IF(AND('6'!FU75=""),"",'6'!FU75)</f>
        <v/>
      </c>
      <c r="GK71" s="173"/>
      <c r="GL71" s="173"/>
    </row>
    <row r="72" spans="1:194" ht="21">
      <c r="A72" s="480">
        <v>64</v>
      </c>
      <c r="B72" s="481" t="str">
        <f>IF(AND('6'!B76=""),"",'6'!B76)</f>
        <v/>
      </c>
      <c r="C72" s="196" t="str">
        <f>IF(AND('6'!C76=""),"",'6'!C76)</f>
        <v/>
      </c>
      <c r="D72" s="196" t="str">
        <f>IF(AND('6'!D76=""),"",'6'!D76)</f>
        <v/>
      </c>
      <c r="E72" s="195" t="str">
        <f>IF(AND('6'!E76=""),"",'6'!E76)</f>
        <v/>
      </c>
      <c r="F72" s="482" t="str">
        <f>IF(AND('6'!F76=""),"",'6'!F76)</f>
        <v/>
      </c>
      <c r="G72" s="482" t="str">
        <f>IF(AND('6'!G76=""),"",'6'!G76)</f>
        <v/>
      </c>
      <c r="H72" s="482" t="str">
        <f>IF(AND('6'!H76=""),"",'6'!H76)</f>
        <v/>
      </c>
      <c r="I72" s="482" t="str">
        <f>IF(AND('6'!I76=""),"",'6'!I76)</f>
        <v/>
      </c>
      <c r="J72" s="482" t="str">
        <f>IF(AND('6'!J76=""),"",'6'!J76)</f>
        <v/>
      </c>
      <c r="K72" s="482" t="str">
        <f>IF(AND('6'!K76=""),"",'6'!K76)</f>
        <v/>
      </c>
      <c r="L72" s="482" t="str">
        <f>IF(AND('6'!L76=""),"",'6'!L76)</f>
        <v/>
      </c>
      <c r="M72" s="482" t="str">
        <f>IF(AND('6'!M76=""),"",'6'!M76)</f>
        <v/>
      </c>
      <c r="N72" s="482" t="str">
        <f>IF(AND('6'!N76=""),"",'6'!N76)</f>
        <v/>
      </c>
      <c r="O72" s="482" t="str">
        <f>IF(AND('6'!O76=""),"",'6'!O76)</f>
        <v/>
      </c>
      <c r="P72" s="482" t="str">
        <f>IF(AND('6'!P76=""),"",'6'!P76)</f>
        <v/>
      </c>
      <c r="Q72" s="482" t="str">
        <f>IF(AND('6'!Q76=""),"",'6'!Q76)</f>
        <v/>
      </c>
      <c r="R72" s="482" t="str">
        <f>IF(AND('6'!R76=""),"",'6'!R76)</f>
        <v/>
      </c>
      <c r="S72" s="482" t="str">
        <f>IF(AND('6'!S76=""),"",'6'!S76)</f>
        <v/>
      </c>
      <c r="T72" s="482" t="str">
        <f>IF(AND('6'!T76=""),"",'6'!T76)</f>
        <v/>
      </c>
      <c r="U72" s="482" t="str">
        <f>IF(AND('6'!U76=""),"",'6'!U76)</f>
        <v/>
      </c>
      <c r="V72" s="482" t="str">
        <f>IF(AND('6'!V76=""),"",'6'!V76)</f>
        <v/>
      </c>
      <c r="W72" s="482" t="str">
        <f>IF(AND('6'!W76=""),"",'6'!W76)</f>
        <v/>
      </c>
      <c r="X72" s="482" t="str">
        <f>IF(AND('6'!X76=""),"",'6'!X76)</f>
        <v/>
      </c>
      <c r="Y72" s="482" t="str">
        <f>IF(AND('6'!Y76=""),"",'6'!Y76)</f>
        <v/>
      </c>
      <c r="Z72" s="482" t="str">
        <f>IF(AND('6'!Z76=""),"",'6'!Z76)</f>
        <v/>
      </c>
      <c r="AA72" s="482" t="str">
        <f>IF(AND('6'!AA76=""),"",'6'!AA76)</f>
        <v/>
      </c>
      <c r="AB72" s="482" t="str">
        <f>IF(AND('6'!AB76=""),"",'6'!AB76)</f>
        <v/>
      </c>
      <c r="AC72" s="482" t="str">
        <f>IF(AND('6'!AC76=""),"",'6'!AC76)</f>
        <v/>
      </c>
      <c r="AD72" s="482" t="str">
        <f>IF(AND('6'!AD76=""),"",'6'!AD76)</f>
        <v/>
      </c>
      <c r="AE72" s="482" t="str">
        <f>IF(AND('6'!AE76=""),"",'6'!AE76)</f>
        <v/>
      </c>
      <c r="AF72" s="482" t="str">
        <f>IF(AND('6'!AF76=""),"",'6'!AF76)</f>
        <v/>
      </c>
      <c r="AG72" s="482" t="str">
        <f>IF(AND('6'!AG76=""),"",'6'!AG76)</f>
        <v/>
      </c>
      <c r="AH72" s="482" t="str">
        <f>IF(AND('6'!AH76=""),"",'6'!AH76)</f>
        <v/>
      </c>
      <c r="AI72" s="482" t="str">
        <f>IF(AND('6'!AI76=""),"",'6'!AI76)</f>
        <v/>
      </c>
      <c r="AJ72" s="482" t="str">
        <f>IF(AND('6'!AJ76=""),"",'6'!AJ76)</f>
        <v/>
      </c>
      <c r="AK72" s="482" t="str">
        <f>IF(AND('6'!AK76=""),"",'6'!AK76)</f>
        <v/>
      </c>
      <c r="AL72" s="482" t="str">
        <f>IF(AND('6'!AL76=""),"",'6'!AL76)</f>
        <v/>
      </c>
      <c r="AM72" s="482" t="str">
        <f>IF(AND('6'!AM76=""),"",'6'!AM76)</f>
        <v/>
      </c>
      <c r="AN72" s="482" t="str">
        <f>IF(AND('6'!AN76=""),"",'6'!AN76)</f>
        <v/>
      </c>
      <c r="AO72" s="482" t="str">
        <f>IF(AND('6'!AO76=""),"",'6'!AO76)</f>
        <v/>
      </c>
      <c r="AP72" s="482" t="str">
        <f>IF(AND('6'!AP76=""),"",'6'!AP76)</f>
        <v/>
      </c>
      <c r="AQ72" s="482" t="str">
        <f>IF(AND('6'!AQ76=""),"",'6'!AQ76)</f>
        <v/>
      </c>
      <c r="AR72" s="482" t="str">
        <f>IF(AND('6'!AR76=""),"",'6'!AR76)</f>
        <v/>
      </c>
      <c r="AS72" s="482" t="str">
        <f>IF(AND('6'!AS76=""),"",'6'!AS76)</f>
        <v/>
      </c>
      <c r="AT72" s="482" t="str">
        <f>IF(AND('6'!AT76=""),"",'6'!AT76)</f>
        <v/>
      </c>
      <c r="AU72" s="482" t="str">
        <f>IF(AND('6'!AU76=""),"",'6'!AU76)</f>
        <v/>
      </c>
      <c r="AV72" s="482" t="str">
        <f>IF(AND('6'!AV76=""),"",'6'!AV76)</f>
        <v/>
      </c>
      <c r="AW72" s="482" t="str">
        <f>IF(AND('6'!AW76=""),"",'6'!AW76)</f>
        <v/>
      </c>
      <c r="AX72" s="482" t="str">
        <f>IF(AND('6'!AX76=""),"",'6'!AX76)</f>
        <v/>
      </c>
      <c r="AY72" s="482" t="str">
        <f>IF(AND('6'!AY76=""),"",'6'!AY76)</f>
        <v/>
      </c>
      <c r="AZ72" s="482" t="str">
        <f>IF(AND('6'!AZ76=""),"",'6'!AZ76)</f>
        <v/>
      </c>
      <c r="BA72" s="482" t="str">
        <f>IF(AND('6'!BA76=""),"",'6'!BA76)</f>
        <v/>
      </c>
      <c r="BB72" s="482" t="str">
        <f>IF(AND('6'!BB76=""),"",'6'!BB76)</f>
        <v/>
      </c>
      <c r="BC72" s="482" t="str">
        <f>IF(AND('6'!BC76=""),"",'6'!BC76)</f>
        <v/>
      </c>
      <c r="BD72" s="482" t="str">
        <f>IF(AND('6'!BD76=""),"",'6'!BD76)</f>
        <v/>
      </c>
      <c r="BE72" s="482" t="str">
        <f>IF(AND('6'!BE76=""),"",'6'!BE76)</f>
        <v/>
      </c>
      <c r="BF72" s="482" t="str">
        <f>IF(AND('6'!BF76=""),"",'6'!BF76)</f>
        <v/>
      </c>
      <c r="BG72" s="482" t="str">
        <f>IF(AND('6'!BG76=""),"",'6'!BG76)</f>
        <v/>
      </c>
      <c r="BH72" s="482" t="str">
        <f>IF(AND('6'!BH76=""),"",'6'!BH76)</f>
        <v/>
      </c>
      <c r="BI72" s="482" t="str">
        <f>IF(AND('6'!BI76=""),"",'6'!BI76)</f>
        <v/>
      </c>
      <c r="BJ72" s="482" t="str">
        <f>IF(AND('6'!BJ76=""),"",'6'!BJ76)</f>
        <v/>
      </c>
      <c r="BK72" s="482" t="str">
        <f>IF(AND('6'!BK76=""),"",'6'!BK76)</f>
        <v/>
      </c>
      <c r="BL72" s="482" t="str">
        <f>IF(AND('6'!BL76=""),"",'6'!BL76)</f>
        <v/>
      </c>
      <c r="BM72" s="482" t="str">
        <f>IF(AND('6'!BM76=""),"",'6'!BM76)</f>
        <v/>
      </c>
      <c r="BN72" s="482" t="str">
        <f>IF(AND('6'!BN76=""),"",'6'!BN76)</f>
        <v/>
      </c>
      <c r="BO72" s="482" t="str">
        <f>IF(AND('6'!BO76=""),"",'6'!BO76)</f>
        <v/>
      </c>
      <c r="BP72" s="482" t="str">
        <f>IF(AND('6'!BP76=""),"",'6'!BP76)</f>
        <v/>
      </c>
      <c r="BQ72" s="482" t="str">
        <f>IF(AND('6'!BQ76=""),"",'6'!BQ76)</f>
        <v/>
      </c>
      <c r="BR72" s="482" t="str">
        <f>IF(AND('6'!BR76=""),"",'6'!BR76)</f>
        <v/>
      </c>
      <c r="BS72" s="482" t="str">
        <f>IF(AND('6'!BS76=""),"",'6'!BS76)</f>
        <v/>
      </c>
      <c r="BT72" s="482" t="str">
        <f>IF(AND('6'!BT76=""),"",'6'!BT76)</f>
        <v/>
      </c>
      <c r="BU72" s="482" t="str">
        <f>IF(AND('6'!BU76=""),"",'6'!BU76)</f>
        <v/>
      </c>
      <c r="BV72" s="482" t="str">
        <f>IF(AND('6'!BV76=""),"",'6'!BV76)</f>
        <v/>
      </c>
      <c r="BW72" s="482" t="str">
        <f>IF(AND('6'!BW76=""),"",'6'!BW76)</f>
        <v/>
      </c>
      <c r="BX72" s="482" t="str">
        <f>IF(AND('6'!BX76=""),"",'6'!BX76)</f>
        <v/>
      </c>
      <c r="BY72" s="482" t="str">
        <f>IF(AND('6'!BY76=""),"",'6'!BY76)</f>
        <v/>
      </c>
      <c r="BZ72" s="482" t="str">
        <f>IF(AND('6'!BZ76=""),"",'6'!BZ76)</f>
        <v/>
      </c>
      <c r="CA72" s="482" t="str">
        <f>IF(AND('6'!CA76=""),"",'6'!CA76)</f>
        <v/>
      </c>
      <c r="CB72" s="482" t="str">
        <f>IF(AND('6'!CB76=""),"",'6'!CB76)</f>
        <v/>
      </c>
      <c r="CC72" s="482" t="str">
        <f>IF(AND('6'!CC76=""),"",'6'!CC76)</f>
        <v/>
      </c>
      <c r="CD72" s="482" t="str">
        <f>IF(AND('6'!CD76=""),"",'6'!CD76)</f>
        <v/>
      </c>
      <c r="CE72" s="482" t="str">
        <f>IF(AND('6'!CE76=""),"",'6'!CE76)</f>
        <v/>
      </c>
      <c r="CF72" s="482" t="str">
        <f>IF(AND('6'!CF76=""),"",'6'!CF76)</f>
        <v/>
      </c>
      <c r="CG72" s="482" t="str">
        <f>IF(AND('6'!CG76=""),"",'6'!CG76)</f>
        <v/>
      </c>
      <c r="CH72" s="482" t="str">
        <f>IF(AND('6'!CH76=""),"",'6'!CH76)</f>
        <v/>
      </c>
      <c r="CI72" s="482" t="str">
        <f>IF(AND('6'!CI76=""),"",'6'!CI76)</f>
        <v/>
      </c>
      <c r="CJ72" s="482" t="str">
        <f>IF(AND('6'!CJ76=""),"",'6'!CJ76)</f>
        <v/>
      </c>
      <c r="CK72" s="482" t="str">
        <f>IF(AND('6'!CK76=""),"",'6'!CK76)</f>
        <v/>
      </c>
      <c r="CL72" s="482" t="str">
        <f>IF(AND('6'!CL76=""),"",'6'!CL76)</f>
        <v/>
      </c>
      <c r="CM72" s="482" t="str">
        <f>IF(AND('6'!CM76=""),"",'6'!CM76)</f>
        <v/>
      </c>
      <c r="CN72" s="482" t="str">
        <f>IF(AND('6'!CN76=""),"",'6'!CN76)</f>
        <v/>
      </c>
      <c r="CO72" s="482" t="str">
        <f>IF(AND('6'!CO76=""),"",'6'!CO76)</f>
        <v/>
      </c>
      <c r="CP72" s="482" t="str">
        <f>IF(AND('6'!CP76=""),"",'6'!CP76)</f>
        <v/>
      </c>
      <c r="CQ72" s="482" t="str">
        <f>IF(AND('6'!CQ76=""),"",'6'!CQ76)</f>
        <v/>
      </c>
      <c r="CR72" s="482" t="str">
        <f>IF(AND('6'!CR76=""),"",'6'!CR76)</f>
        <v/>
      </c>
      <c r="CS72" s="482" t="str">
        <f>IF(AND('6'!CS76=""),"",'6'!CS76)</f>
        <v/>
      </c>
      <c r="CT72" s="482" t="str">
        <f>IF(AND('6'!CT76=""),"",'6'!CT76)</f>
        <v/>
      </c>
      <c r="CU72" s="482" t="str">
        <f>IF(AND('6'!CU76=""),"",'6'!CU76)</f>
        <v/>
      </c>
      <c r="CV72" s="482" t="str">
        <f>IF(AND('6'!CV76=""),"",'6'!CV76)</f>
        <v/>
      </c>
      <c r="CW72" s="482" t="str">
        <f>IF(AND('6'!CW76=""),"",'6'!CW76)</f>
        <v/>
      </c>
      <c r="CX72" s="482" t="str">
        <f>IF(AND('6'!CX76=""),"",'6'!CX76)</f>
        <v/>
      </c>
      <c r="CY72" s="482" t="str">
        <f>IF(AND('6'!CY76=""),"",'6'!CY76)</f>
        <v/>
      </c>
      <c r="CZ72" s="482" t="str">
        <f>IF(AND('6'!CZ76=""),"",'6'!CZ76)</f>
        <v/>
      </c>
      <c r="DA72" s="482" t="str">
        <f>IF(AND('6'!DA76=""),"",'6'!DA76)</f>
        <v/>
      </c>
      <c r="DB72" s="482" t="str">
        <f>IF(AND('6'!DB76=""),"",'6'!DB76)</f>
        <v/>
      </c>
      <c r="DC72" s="482" t="str">
        <f>IF(AND('6'!DC76=""),"",'6'!DC76)</f>
        <v/>
      </c>
      <c r="DD72" s="482" t="str">
        <f>IF(AND('6'!DD76=""),"",'6'!DD76)</f>
        <v/>
      </c>
      <c r="DE72" s="482" t="str">
        <f>IF(AND('6'!DE76=""),"",'6'!DE76)</f>
        <v/>
      </c>
      <c r="DF72" s="482" t="str">
        <f>IF(AND('6'!DF76=""),"",'6'!DF76)</f>
        <v/>
      </c>
      <c r="DG72" s="482" t="str">
        <f>IF(AND('6'!DG76=""),"",'6'!DG76)</f>
        <v/>
      </c>
      <c r="DH72" s="482" t="str">
        <f>IF(AND('6'!DH76=""),"",'6'!DH76)</f>
        <v/>
      </c>
      <c r="DI72" s="482" t="str">
        <f>IF(AND('6'!DI76=""),"",'6'!DI76)</f>
        <v/>
      </c>
      <c r="DJ72" s="482" t="str">
        <f>IF(AND('6'!DJ76=""),"",'6'!DJ76)</f>
        <v/>
      </c>
      <c r="DK72" s="482" t="str">
        <f>IF(AND('6'!DK76=""),"",'6'!DK76)</f>
        <v/>
      </c>
      <c r="DL72" s="482" t="str">
        <f>IF(AND('6'!DL76=""),"",'6'!DL76)</f>
        <v/>
      </c>
      <c r="DM72" s="482" t="str">
        <f>IF(AND('6'!DM76=""),"",'6'!DM76)</f>
        <v/>
      </c>
      <c r="DN72" s="482" t="str">
        <f>IF(AND('6'!DN76=""),"",'6'!DN76)</f>
        <v/>
      </c>
      <c r="DO72" s="482" t="str">
        <f>IF(AND('6'!DO76=""),"",'6'!DO76)</f>
        <v/>
      </c>
      <c r="DP72" s="482" t="str">
        <f>IF(AND('6'!DP76=""),"",'6'!DP76)</f>
        <v/>
      </c>
      <c r="DQ72" s="482" t="str">
        <f>IF(AND('6'!DQ76=""),"",'6'!DQ76)</f>
        <v/>
      </c>
      <c r="DR72" s="482" t="str">
        <f>IF(AND('6'!DR76=""),"",'6'!DR76)</f>
        <v/>
      </c>
      <c r="DS72" s="482" t="str">
        <f>IF(AND('6'!DS76=""),"",'6'!DS76)</f>
        <v/>
      </c>
      <c r="DT72" s="482" t="str">
        <f>IF(AND('6'!DT76=""),"",'6'!DT76)</f>
        <v/>
      </c>
      <c r="DU72" s="482" t="str">
        <f>IF(AND('6'!DU76=""),"",'6'!DU76)</f>
        <v/>
      </c>
      <c r="DV72" s="482" t="str">
        <f>IF(AND('6'!DV76=""),"",'6'!DV76)</f>
        <v/>
      </c>
      <c r="DW72" s="482" t="str">
        <f>IF(AND('6'!DW76=""),"",'6'!DW76)</f>
        <v/>
      </c>
      <c r="DX72" s="482" t="str">
        <f>IF(AND('6'!DX76=""),"",'6'!DX76)</f>
        <v/>
      </c>
      <c r="DY72" s="482" t="str">
        <f>IF(AND('6'!DY76=""),"",'6'!DY76)</f>
        <v/>
      </c>
      <c r="DZ72" s="482" t="str">
        <f>IF(AND('6'!DZ76=""),"",'6'!DZ76)</f>
        <v/>
      </c>
      <c r="EA72" s="482" t="str">
        <f>IF(AND('6'!EA76=""),"",'6'!EA76)</f>
        <v/>
      </c>
      <c r="EB72" s="482" t="str">
        <f>IF(AND('6'!EB76=""),"",'6'!EB76)</f>
        <v/>
      </c>
      <c r="EC72" s="482" t="str">
        <f>IF(AND('6'!EC76=""),"",'6'!EC76)</f>
        <v/>
      </c>
      <c r="ED72" s="482" t="str">
        <f>IF(AND('6'!ED76=""),"",'6'!ED76)</f>
        <v/>
      </c>
      <c r="EE72" s="482" t="str">
        <f>IF(AND('6'!EE76=""),"",'6'!EE76)</f>
        <v/>
      </c>
      <c r="EF72" s="482" t="str">
        <f>IF(AND('6'!EF76=""),"",'6'!EF76)</f>
        <v/>
      </c>
      <c r="EG72" s="482" t="str">
        <f>IF(AND('6'!EG76=""),"",'6'!EG76)</f>
        <v/>
      </c>
      <c r="EH72" s="482" t="str">
        <f>IF(AND('6'!EH76=""),"",'6'!EH76)</f>
        <v/>
      </c>
      <c r="EI72" s="482" t="str">
        <f>IF(AND('6'!EI76=""),"",'6'!EI76)</f>
        <v/>
      </c>
      <c r="EJ72" s="482" t="str">
        <f>IF(AND('6'!EJ76=""),"",'6'!EJ76)</f>
        <v/>
      </c>
      <c r="EK72" s="482" t="str">
        <f>IF(AND('6'!EK76=""),"",'6'!EK76)</f>
        <v/>
      </c>
      <c r="EL72" s="482" t="str">
        <f>IF(AND('6'!EL76=""),"",'6'!EL76)</f>
        <v/>
      </c>
      <c r="EM72" s="482" t="str">
        <f>IF(AND('6'!EM76=""),"",'6'!EM76)</f>
        <v/>
      </c>
      <c r="EN72" s="482" t="str">
        <f>IF(AND('6'!EN76=""),"",'6'!EN76)</f>
        <v/>
      </c>
      <c r="EO72" s="482" t="str">
        <f>IF(AND('6'!EO76=""),"",'6'!EO76)</f>
        <v/>
      </c>
      <c r="EP72" s="482" t="str">
        <f>IF(AND('6'!EP76=""),"",'6'!EP76)</f>
        <v/>
      </c>
      <c r="EQ72" s="482" t="str">
        <f>IF(AND('6'!EQ76=""),"",'6'!EQ76)</f>
        <v/>
      </c>
      <c r="ER72" s="482" t="str">
        <f>IF(AND('6'!ER76=""),"",'6'!ER76)</f>
        <v/>
      </c>
      <c r="ES72" s="482" t="str">
        <f>IF(AND('6'!ES76=""),"",'6'!ES76)</f>
        <v/>
      </c>
      <c r="ET72" s="482" t="str">
        <f>IF(AND('6'!ET76=""),"",'6'!ET76)</f>
        <v/>
      </c>
      <c r="EU72" s="482" t="str">
        <f>IF(AND('6'!EU76=""),"",'6'!EU76)</f>
        <v/>
      </c>
      <c r="EV72" s="482" t="str">
        <f>IF(AND('6'!EV76=""),"",'6'!EV76)</f>
        <v/>
      </c>
      <c r="EW72" s="482" t="str">
        <f>IF(AND('6'!EW76=""),"",'6'!EW76)</f>
        <v/>
      </c>
      <c r="EX72" s="482" t="str">
        <f>IF(AND('6'!EX76=""),"",'6'!EX76)</f>
        <v/>
      </c>
      <c r="EY72" s="482" t="str">
        <f>IF(AND('6'!EY76=""),"",'6'!EY76)</f>
        <v/>
      </c>
      <c r="EZ72" s="482" t="str">
        <f>IF(AND('6'!EZ76=""),"",'6'!EZ76)</f>
        <v/>
      </c>
      <c r="FA72" s="482" t="str">
        <f>IF(AND('6'!FA76=""),"",'6'!FA76)</f>
        <v/>
      </c>
      <c r="FB72" s="482" t="str">
        <f>IF(AND('6'!FB76=""),"",'6'!FB76)</f>
        <v/>
      </c>
      <c r="FC72" s="482" t="str">
        <f>IF(AND('6'!FC76=""),"",'6'!FC76)</f>
        <v/>
      </c>
      <c r="FD72" s="482" t="str">
        <f>IF(AND('6'!FD76=""),"",'6'!FD76)</f>
        <v/>
      </c>
      <c r="FE72" s="482" t="str">
        <f>IF(AND('6'!FE76=""),"",'6'!FE76)</f>
        <v/>
      </c>
      <c r="FF72" s="482" t="str">
        <f>IF(AND('6'!FF76=""),"",'6'!FF76)</f>
        <v xml:space="preserve"> </v>
      </c>
      <c r="FG72" s="482" t="str">
        <f>IF(AND('6'!FG76=""),"",'6'!FG76)</f>
        <v/>
      </c>
      <c r="FH72" s="482" t="str">
        <f>IF(AND('6'!FH76=""),"",'6'!FH76)</f>
        <v/>
      </c>
      <c r="FI72" s="482" t="str">
        <f>IF(AND('6'!FI76=""),"",'6'!FI76)</f>
        <v/>
      </c>
      <c r="FJ72" s="482" t="str">
        <f>IF(AND('6'!FJ76=""),"",'6'!FJ76)</f>
        <v/>
      </c>
      <c r="FK72" s="482" t="str">
        <f>IF(AND('6'!FK76=""),"",'6'!FK76)</f>
        <v/>
      </c>
      <c r="FL72" s="482" t="str">
        <f>IF(AND('6'!FL76=""),"",'6'!FL76)</f>
        <v/>
      </c>
      <c r="FM72" s="482" t="str">
        <f>IF(AND('6'!FM76=""),"",'6'!FM76)</f>
        <v xml:space="preserve"> </v>
      </c>
      <c r="FN72" s="482" t="str">
        <f>IF(AND('6'!FN76=""),"",'6'!FN76)</f>
        <v/>
      </c>
      <c r="FO72" s="482" t="str">
        <f>IF(AND('6'!FO76=""),"",'6'!FO76)</f>
        <v/>
      </c>
      <c r="FP72" s="482" t="str">
        <f>IF(AND('6'!FP76=""),"",'6'!FP76)</f>
        <v/>
      </c>
      <c r="FQ72" s="482" t="str">
        <f>IF(AND('6'!FQ76=""),"",'6'!FQ76)</f>
        <v/>
      </c>
      <c r="FR72" s="482" t="str">
        <f>IF(AND('6'!FR76=""),"",'6'!FR76)</f>
        <v/>
      </c>
      <c r="FS72" s="482" t="str">
        <f>IF(AND('6'!FS76=""),"",'6'!FS76)</f>
        <v/>
      </c>
      <c r="FT72" s="482" t="str">
        <f>IF(AND('6'!FT76=""),"",'6'!FT76)</f>
        <v xml:space="preserve"> </v>
      </c>
      <c r="FU72" s="482" t="str">
        <f>IF(AND('6'!FV76=""),"",'6'!FV76)</f>
        <v>-</v>
      </c>
      <c r="FV72" s="482" t="str">
        <f>IF(AND('6'!FW76=""),"",'6'!FW76)</f>
        <v>-</v>
      </c>
      <c r="FW72" s="482" t="str">
        <f>IF(AND('6'!FX76=""),"",'6'!FX76)</f>
        <v>-</v>
      </c>
      <c r="FX72" s="482" t="str">
        <f>IF(AND('6'!FY76=""),"",'6'!FY76)</f>
        <v>-</v>
      </c>
      <c r="FY72" s="482" t="str">
        <f>IF(AND('6'!FZ76=""),"",'6'!FZ76)</f>
        <v>-</v>
      </c>
      <c r="FZ72" s="482" t="str">
        <f>IF(AND('6'!GA76=""),"",'6'!GA76)</f>
        <v>-</v>
      </c>
      <c r="GA72" s="482" t="str">
        <f>IF(AND('6'!GB76=""),"",'6'!GB76)</f>
        <v>-</v>
      </c>
      <c r="GB72" s="482" t="str">
        <f>IF(AND('6'!GC76=""),"",'6'!GC76)</f>
        <v>-</v>
      </c>
      <c r="GC72" s="482" t="str">
        <f>IF(AND('6'!GD76=""),"",'6'!GD76)</f>
        <v>-</v>
      </c>
      <c r="GD72" s="482" t="str">
        <f>IF(AND('6'!GE76=""),"",'6'!GE76)</f>
        <v>-</v>
      </c>
      <c r="GE72" s="482" t="str">
        <f>IF(AND('6'!GF76=""),"",'6'!GF76)</f>
        <v>-</v>
      </c>
      <c r="GF72" s="482" t="str">
        <f>IF(AND('6'!GG76=""),"",'6'!GG76)</f>
        <v>-</v>
      </c>
      <c r="GG72" s="482" t="str">
        <f>IF(AND('6'!GH76=""),"",IF(AND('6'!GH76="-"),"",'6'!GH76))</f>
        <v/>
      </c>
      <c r="GH72" s="50" t="str">
        <f>IF(AND(C72=""),"",VLOOKUP(B72,Register!$A$7:$CL$311,36,FALSE))</f>
        <v/>
      </c>
      <c r="GI72" s="483" t="str">
        <f>IF(AND('6'!GL76=""),"",'6'!GL76)</f>
        <v/>
      </c>
      <c r="GJ72" s="173" t="str">
        <f>IF(AND('6'!FU76=""),"",'6'!FU76)</f>
        <v/>
      </c>
      <c r="GK72" s="173"/>
      <c r="GL72" s="173"/>
    </row>
    <row r="73" spans="1:194" ht="21">
      <c r="A73" s="480">
        <v>65</v>
      </c>
      <c r="B73" s="481" t="str">
        <f>IF(AND('6'!B77=""),"",'6'!B77)</f>
        <v/>
      </c>
      <c r="C73" s="196" t="str">
        <f>IF(AND('6'!C77=""),"",'6'!C77)</f>
        <v/>
      </c>
      <c r="D73" s="196" t="str">
        <f>IF(AND('6'!D77=""),"",'6'!D77)</f>
        <v/>
      </c>
      <c r="E73" s="195" t="str">
        <f>IF(AND('6'!E77=""),"",'6'!E77)</f>
        <v/>
      </c>
      <c r="F73" s="482" t="str">
        <f>IF(AND('6'!F77=""),"",'6'!F77)</f>
        <v/>
      </c>
      <c r="G73" s="482" t="str">
        <f>IF(AND('6'!G77=""),"",'6'!G77)</f>
        <v/>
      </c>
      <c r="H73" s="482" t="str">
        <f>IF(AND('6'!H77=""),"",'6'!H77)</f>
        <v/>
      </c>
      <c r="I73" s="482" t="str">
        <f>IF(AND('6'!I77=""),"",'6'!I77)</f>
        <v/>
      </c>
      <c r="J73" s="482" t="str">
        <f>IF(AND('6'!J77=""),"",'6'!J77)</f>
        <v/>
      </c>
      <c r="K73" s="482" t="str">
        <f>IF(AND('6'!K77=""),"",'6'!K77)</f>
        <v/>
      </c>
      <c r="L73" s="482" t="str">
        <f>IF(AND('6'!L77=""),"",'6'!L77)</f>
        <v/>
      </c>
      <c r="M73" s="482" t="str">
        <f>IF(AND('6'!M77=""),"",'6'!M77)</f>
        <v/>
      </c>
      <c r="N73" s="482" t="str">
        <f>IF(AND('6'!N77=""),"",'6'!N77)</f>
        <v/>
      </c>
      <c r="O73" s="482" t="str">
        <f>IF(AND('6'!O77=""),"",'6'!O77)</f>
        <v/>
      </c>
      <c r="P73" s="482" t="str">
        <f>IF(AND('6'!P77=""),"",'6'!P77)</f>
        <v/>
      </c>
      <c r="Q73" s="482" t="str">
        <f>IF(AND('6'!Q77=""),"",'6'!Q77)</f>
        <v/>
      </c>
      <c r="R73" s="482" t="str">
        <f>IF(AND('6'!R77=""),"",'6'!R77)</f>
        <v/>
      </c>
      <c r="S73" s="482" t="str">
        <f>IF(AND('6'!S77=""),"",'6'!S77)</f>
        <v/>
      </c>
      <c r="T73" s="482" t="str">
        <f>IF(AND('6'!T77=""),"",'6'!T77)</f>
        <v/>
      </c>
      <c r="U73" s="482" t="str">
        <f>IF(AND('6'!U77=""),"",'6'!U77)</f>
        <v/>
      </c>
      <c r="V73" s="482" t="str">
        <f>IF(AND('6'!V77=""),"",'6'!V77)</f>
        <v/>
      </c>
      <c r="W73" s="482" t="str">
        <f>IF(AND('6'!W77=""),"",'6'!W77)</f>
        <v/>
      </c>
      <c r="X73" s="482" t="str">
        <f>IF(AND('6'!X77=""),"",'6'!X77)</f>
        <v/>
      </c>
      <c r="Y73" s="482" t="str">
        <f>IF(AND('6'!Y77=""),"",'6'!Y77)</f>
        <v/>
      </c>
      <c r="Z73" s="482" t="str">
        <f>IF(AND('6'!Z77=""),"",'6'!Z77)</f>
        <v/>
      </c>
      <c r="AA73" s="482" t="str">
        <f>IF(AND('6'!AA77=""),"",'6'!AA77)</f>
        <v/>
      </c>
      <c r="AB73" s="482" t="str">
        <f>IF(AND('6'!AB77=""),"",'6'!AB77)</f>
        <v/>
      </c>
      <c r="AC73" s="482" t="str">
        <f>IF(AND('6'!AC77=""),"",'6'!AC77)</f>
        <v/>
      </c>
      <c r="AD73" s="482" t="str">
        <f>IF(AND('6'!AD77=""),"",'6'!AD77)</f>
        <v/>
      </c>
      <c r="AE73" s="482" t="str">
        <f>IF(AND('6'!AE77=""),"",'6'!AE77)</f>
        <v/>
      </c>
      <c r="AF73" s="482" t="str">
        <f>IF(AND('6'!AF77=""),"",'6'!AF77)</f>
        <v/>
      </c>
      <c r="AG73" s="482" t="str">
        <f>IF(AND('6'!AG77=""),"",'6'!AG77)</f>
        <v/>
      </c>
      <c r="AH73" s="482" t="str">
        <f>IF(AND('6'!AH77=""),"",'6'!AH77)</f>
        <v/>
      </c>
      <c r="AI73" s="482" t="str">
        <f>IF(AND('6'!AI77=""),"",'6'!AI77)</f>
        <v/>
      </c>
      <c r="AJ73" s="482" t="str">
        <f>IF(AND('6'!AJ77=""),"",'6'!AJ77)</f>
        <v/>
      </c>
      <c r="AK73" s="482" t="str">
        <f>IF(AND('6'!AK77=""),"",'6'!AK77)</f>
        <v/>
      </c>
      <c r="AL73" s="482" t="str">
        <f>IF(AND('6'!AL77=""),"",'6'!AL77)</f>
        <v/>
      </c>
      <c r="AM73" s="482" t="str">
        <f>IF(AND('6'!AM77=""),"",'6'!AM77)</f>
        <v/>
      </c>
      <c r="AN73" s="482" t="str">
        <f>IF(AND('6'!AN77=""),"",'6'!AN77)</f>
        <v/>
      </c>
      <c r="AO73" s="482" t="str">
        <f>IF(AND('6'!AO77=""),"",'6'!AO77)</f>
        <v/>
      </c>
      <c r="AP73" s="482" t="str">
        <f>IF(AND('6'!AP77=""),"",'6'!AP77)</f>
        <v/>
      </c>
      <c r="AQ73" s="482" t="str">
        <f>IF(AND('6'!AQ77=""),"",'6'!AQ77)</f>
        <v/>
      </c>
      <c r="AR73" s="482" t="str">
        <f>IF(AND('6'!AR77=""),"",'6'!AR77)</f>
        <v/>
      </c>
      <c r="AS73" s="482" t="str">
        <f>IF(AND('6'!AS77=""),"",'6'!AS77)</f>
        <v/>
      </c>
      <c r="AT73" s="482" t="str">
        <f>IF(AND('6'!AT77=""),"",'6'!AT77)</f>
        <v/>
      </c>
      <c r="AU73" s="482" t="str">
        <f>IF(AND('6'!AU77=""),"",'6'!AU77)</f>
        <v/>
      </c>
      <c r="AV73" s="482" t="str">
        <f>IF(AND('6'!AV77=""),"",'6'!AV77)</f>
        <v/>
      </c>
      <c r="AW73" s="482" t="str">
        <f>IF(AND('6'!AW77=""),"",'6'!AW77)</f>
        <v/>
      </c>
      <c r="AX73" s="482" t="str">
        <f>IF(AND('6'!AX77=""),"",'6'!AX77)</f>
        <v/>
      </c>
      <c r="AY73" s="482" t="str">
        <f>IF(AND('6'!AY77=""),"",'6'!AY77)</f>
        <v/>
      </c>
      <c r="AZ73" s="482" t="str">
        <f>IF(AND('6'!AZ77=""),"",'6'!AZ77)</f>
        <v/>
      </c>
      <c r="BA73" s="482" t="str">
        <f>IF(AND('6'!BA77=""),"",'6'!BA77)</f>
        <v/>
      </c>
      <c r="BB73" s="482" t="str">
        <f>IF(AND('6'!BB77=""),"",'6'!BB77)</f>
        <v/>
      </c>
      <c r="BC73" s="482" t="str">
        <f>IF(AND('6'!BC77=""),"",'6'!BC77)</f>
        <v/>
      </c>
      <c r="BD73" s="482" t="str">
        <f>IF(AND('6'!BD77=""),"",'6'!BD77)</f>
        <v/>
      </c>
      <c r="BE73" s="482" t="str">
        <f>IF(AND('6'!BE77=""),"",'6'!BE77)</f>
        <v/>
      </c>
      <c r="BF73" s="482" t="str">
        <f>IF(AND('6'!BF77=""),"",'6'!BF77)</f>
        <v/>
      </c>
      <c r="BG73" s="482" t="str">
        <f>IF(AND('6'!BG77=""),"",'6'!BG77)</f>
        <v/>
      </c>
      <c r="BH73" s="482" t="str">
        <f>IF(AND('6'!BH77=""),"",'6'!BH77)</f>
        <v/>
      </c>
      <c r="BI73" s="482" t="str">
        <f>IF(AND('6'!BI77=""),"",'6'!BI77)</f>
        <v/>
      </c>
      <c r="BJ73" s="482" t="str">
        <f>IF(AND('6'!BJ77=""),"",'6'!BJ77)</f>
        <v/>
      </c>
      <c r="BK73" s="482" t="str">
        <f>IF(AND('6'!BK77=""),"",'6'!BK77)</f>
        <v/>
      </c>
      <c r="BL73" s="482" t="str">
        <f>IF(AND('6'!BL77=""),"",'6'!BL77)</f>
        <v/>
      </c>
      <c r="BM73" s="482" t="str">
        <f>IF(AND('6'!BM77=""),"",'6'!BM77)</f>
        <v/>
      </c>
      <c r="BN73" s="482" t="str">
        <f>IF(AND('6'!BN77=""),"",'6'!BN77)</f>
        <v/>
      </c>
      <c r="BO73" s="482" t="str">
        <f>IF(AND('6'!BO77=""),"",'6'!BO77)</f>
        <v/>
      </c>
      <c r="BP73" s="482" t="str">
        <f>IF(AND('6'!BP77=""),"",'6'!BP77)</f>
        <v/>
      </c>
      <c r="BQ73" s="482" t="str">
        <f>IF(AND('6'!BQ77=""),"",'6'!BQ77)</f>
        <v/>
      </c>
      <c r="BR73" s="482" t="str">
        <f>IF(AND('6'!BR77=""),"",'6'!BR77)</f>
        <v/>
      </c>
      <c r="BS73" s="482" t="str">
        <f>IF(AND('6'!BS77=""),"",'6'!BS77)</f>
        <v/>
      </c>
      <c r="BT73" s="482" t="str">
        <f>IF(AND('6'!BT77=""),"",'6'!BT77)</f>
        <v/>
      </c>
      <c r="BU73" s="482" t="str">
        <f>IF(AND('6'!BU77=""),"",'6'!BU77)</f>
        <v/>
      </c>
      <c r="BV73" s="482" t="str">
        <f>IF(AND('6'!BV77=""),"",'6'!BV77)</f>
        <v/>
      </c>
      <c r="BW73" s="482" t="str">
        <f>IF(AND('6'!BW77=""),"",'6'!BW77)</f>
        <v/>
      </c>
      <c r="BX73" s="482" t="str">
        <f>IF(AND('6'!BX77=""),"",'6'!BX77)</f>
        <v/>
      </c>
      <c r="BY73" s="482" t="str">
        <f>IF(AND('6'!BY77=""),"",'6'!BY77)</f>
        <v/>
      </c>
      <c r="BZ73" s="482" t="str">
        <f>IF(AND('6'!BZ77=""),"",'6'!BZ77)</f>
        <v/>
      </c>
      <c r="CA73" s="482" t="str">
        <f>IF(AND('6'!CA77=""),"",'6'!CA77)</f>
        <v/>
      </c>
      <c r="CB73" s="482" t="str">
        <f>IF(AND('6'!CB77=""),"",'6'!CB77)</f>
        <v/>
      </c>
      <c r="CC73" s="482" t="str">
        <f>IF(AND('6'!CC77=""),"",'6'!CC77)</f>
        <v/>
      </c>
      <c r="CD73" s="482" t="str">
        <f>IF(AND('6'!CD77=""),"",'6'!CD77)</f>
        <v/>
      </c>
      <c r="CE73" s="482" t="str">
        <f>IF(AND('6'!CE77=""),"",'6'!CE77)</f>
        <v/>
      </c>
      <c r="CF73" s="482" t="str">
        <f>IF(AND('6'!CF77=""),"",'6'!CF77)</f>
        <v/>
      </c>
      <c r="CG73" s="482" t="str">
        <f>IF(AND('6'!CG77=""),"",'6'!CG77)</f>
        <v/>
      </c>
      <c r="CH73" s="482" t="str">
        <f>IF(AND('6'!CH77=""),"",'6'!CH77)</f>
        <v/>
      </c>
      <c r="CI73" s="482" t="str">
        <f>IF(AND('6'!CI77=""),"",'6'!CI77)</f>
        <v/>
      </c>
      <c r="CJ73" s="482" t="str">
        <f>IF(AND('6'!CJ77=""),"",'6'!CJ77)</f>
        <v/>
      </c>
      <c r="CK73" s="482" t="str">
        <f>IF(AND('6'!CK77=""),"",'6'!CK77)</f>
        <v/>
      </c>
      <c r="CL73" s="482" t="str">
        <f>IF(AND('6'!CL77=""),"",'6'!CL77)</f>
        <v/>
      </c>
      <c r="CM73" s="482" t="str">
        <f>IF(AND('6'!CM77=""),"",'6'!CM77)</f>
        <v/>
      </c>
      <c r="CN73" s="482" t="str">
        <f>IF(AND('6'!CN77=""),"",'6'!CN77)</f>
        <v/>
      </c>
      <c r="CO73" s="482" t="str">
        <f>IF(AND('6'!CO77=""),"",'6'!CO77)</f>
        <v/>
      </c>
      <c r="CP73" s="482" t="str">
        <f>IF(AND('6'!CP77=""),"",'6'!CP77)</f>
        <v/>
      </c>
      <c r="CQ73" s="482" t="str">
        <f>IF(AND('6'!CQ77=""),"",'6'!CQ77)</f>
        <v/>
      </c>
      <c r="CR73" s="482" t="str">
        <f>IF(AND('6'!CR77=""),"",'6'!CR77)</f>
        <v/>
      </c>
      <c r="CS73" s="482" t="str">
        <f>IF(AND('6'!CS77=""),"",'6'!CS77)</f>
        <v/>
      </c>
      <c r="CT73" s="482" t="str">
        <f>IF(AND('6'!CT77=""),"",'6'!CT77)</f>
        <v/>
      </c>
      <c r="CU73" s="482" t="str">
        <f>IF(AND('6'!CU77=""),"",'6'!CU77)</f>
        <v/>
      </c>
      <c r="CV73" s="482" t="str">
        <f>IF(AND('6'!CV77=""),"",'6'!CV77)</f>
        <v/>
      </c>
      <c r="CW73" s="482" t="str">
        <f>IF(AND('6'!CW77=""),"",'6'!CW77)</f>
        <v/>
      </c>
      <c r="CX73" s="482" t="str">
        <f>IF(AND('6'!CX77=""),"",'6'!CX77)</f>
        <v/>
      </c>
      <c r="CY73" s="482" t="str">
        <f>IF(AND('6'!CY77=""),"",'6'!CY77)</f>
        <v/>
      </c>
      <c r="CZ73" s="482" t="str">
        <f>IF(AND('6'!CZ77=""),"",'6'!CZ77)</f>
        <v/>
      </c>
      <c r="DA73" s="482" t="str">
        <f>IF(AND('6'!DA77=""),"",'6'!DA77)</f>
        <v/>
      </c>
      <c r="DB73" s="482" t="str">
        <f>IF(AND('6'!DB77=""),"",'6'!DB77)</f>
        <v/>
      </c>
      <c r="DC73" s="482" t="str">
        <f>IF(AND('6'!DC77=""),"",'6'!DC77)</f>
        <v/>
      </c>
      <c r="DD73" s="482" t="str">
        <f>IF(AND('6'!DD77=""),"",'6'!DD77)</f>
        <v/>
      </c>
      <c r="DE73" s="482" t="str">
        <f>IF(AND('6'!DE77=""),"",'6'!DE77)</f>
        <v/>
      </c>
      <c r="DF73" s="482" t="str">
        <f>IF(AND('6'!DF77=""),"",'6'!DF77)</f>
        <v/>
      </c>
      <c r="DG73" s="482" t="str">
        <f>IF(AND('6'!DG77=""),"",'6'!DG77)</f>
        <v/>
      </c>
      <c r="DH73" s="482" t="str">
        <f>IF(AND('6'!DH77=""),"",'6'!DH77)</f>
        <v/>
      </c>
      <c r="DI73" s="482" t="str">
        <f>IF(AND('6'!DI77=""),"",'6'!DI77)</f>
        <v/>
      </c>
      <c r="DJ73" s="482" t="str">
        <f>IF(AND('6'!DJ77=""),"",'6'!DJ77)</f>
        <v/>
      </c>
      <c r="DK73" s="482" t="str">
        <f>IF(AND('6'!DK77=""),"",'6'!DK77)</f>
        <v/>
      </c>
      <c r="DL73" s="482" t="str">
        <f>IF(AND('6'!DL77=""),"",'6'!DL77)</f>
        <v/>
      </c>
      <c r="DM73" s="482" t="str">
        <f>IF(AND('6'!DM77=""),"",'6'!DM77)</f>
        <v/>
      </c>
      <c r="DN73" s="482" t="str">
        <f>IF(AND('6'!DN77=""),"",'6'!DN77)</f>
        <v/>
      </c>
      <c r="DO73" s="482" t="str">
        <f>IF(AND('6'!DO77=""),"",'6'!DO77)</f>
        <v/>
      </c>
      <c r="DP73" s="482" t="str">
        <f>IF(AND('6'!DP77=""),"",'6'!DP77)</f>
        <v/>
      </c>
      <c r="DQ73" s="482" t="str">
        <f>IF(AND('6'!DQ77=""),"",'6'!DQ77)</f>
        <v/>
      </c>
      <c r="DR73" s="482" t="str">
        <f>IF(AND('6'!DR77=""),"",'6'!DR77)</f>
        <v/>
      </c>
      <c r="DS73" s="482" t="str">
        <f>IF(AND('6'!DS77=""),"",'6'!DS77)</f>
        <v/>
      </c>
      <c r="DT73" s="482" t="str">
        <f>IF(AND('6'!DT77=""),"",'6'!DT77)</f>
        <v/>
      </c>
      <c r="DU73" s="482" t="str">
        <f>IF(AND('6'!DU77=""),"",'6'!DU77)</f>
        <v/>
      </c>
      <c r="DV73" s="482" t="str">
        <f>IF(AND('6'!DV77=""),"",'6'!DV77)</f>
        <v/>
      </c>
      <c r="DW73" s="482" t="str">
        <f>IF(AND('6'!DW77=""),"",'6'!DW77)</f>
        <v/>
      </c>
      <c r="DX73" s="482" t="str">
        <f>IF(AND('6'!DX77=""),"",'6'!DX77)</f>
        <v/>
      </c>
      <c r="DY73" s="482" t="str">
        <f>IF(AND('6'!DY77=""),"",'6'!DY77)</f>
        <v/>
      </c>
      <c r="DZ73" s="482" t="str">
        <f>IF(AND('6'!DZ77=""),"",'6'!DZ77)</f>
        <v/>
      </c>
      <c r="EA73" s="482" t="str">
        <f>IF(AND('6'!EA77=""),"",'6'!EA77)</f>
        <v/>
      </c>
      <c r="EB73" s="482" t="str">
        <f>IF(AND('6'!EB77=""),"",'6'!EB77)</f>
        <v/>
      </c>
      <c r="EC73" s="482" t="str">
        <f>IF(AND('6'!EC77=""),"",'6'!EC77)</f>
        <v/>
      </c>
      <c r="ED73" s="482" t="str">
        <f>IF(AND('6'!ED77=""),"",'6'!ED77)</f>
        <v/>
      </c>
      <c r="EE73" s="482" t="str">
        <f>IF(AND('6'!EE77=""),"",'6'!EE77)</f>
        <v/>
      </c>
      <c r="EF73" s="482" t="str">
        <f>IF(AND('6'!EF77=""),"",'6'!EF77)</f>
        <v/>
      </c>
      <c r="EG73" s="482" t="str">
        <f>IF(AND('6'!EG77=""),"",'6'!EG77)</f>
        <v/>
      </c>
      <c r="EH73" s="482" t="str">
        <f>IF(AND('6'!EH77=""),"",'6'!EH77)</f>
        <v/>
      </c>
      <c r="EI73" s="482" t="str">
        <f>IF(AND('6'!EI77=""),"",'6'!EI77)</f>
        <v/>
      </c>
      <c r="EJ73" s="482" t="str">
        <f>IF(AND('6'!EJ77=""),"",'6'!EJ77)</f>
        <v/>
      </c>
      <c r="EK73" s="482" t="str">
        <f>IF(AND('6'!EK77=""),"",'6'!EK77)</f>
        <v/>
      </c>
      <c r="EL73" s="482" t="str">
        <f>IF(AND('6'!EL77=""),"",'6'!EL77)</f>
        <v/>
      </c>
      <c r="EM73" s="482" t="str">
        <f>IF(AND('6'!EM77=""),"",'6'!EM77)</f>
        <v/>
      </c>
      <c r="EN73" s="482" t="str">
        <f>IF(AND('6'!EN77=""),"",'6'!EN77)</f>
        <v/>
      </c>
      <c r="EO73" s="482" t="str">
        <f>IF(AND('6'!EO77=""),"",'6'!EO77)</f>
        <v/>
      </c>
      <c r="EP73" s="482" t="str">
        <f>IF(AND('6'!EP77=""),"",'6'!EP77)</f>
        <v/>
      </c>
      <c r="EQ73" s="482" t="str">
        <f>IF(AND('6'!EQ77=""),"",'6'!EQ77)</f>
        <v/>
      </c>
      <c r="ER73" s="482" t="str">
        <f>IF(AND('6'!ER77=""),"",'6'!ER77)</f>
        <v/>
      </c>
      <c r="ES73" s="482" t="str">
        <f>IF(AND('6'!ES77=""),"",'6'!ES77)</f>
        <v/>
      </c>
      <c r="ET73" s="482" t="str">
        <f>IF(AND('6'!ET77=""),"",'6'!ET77)</f>
        <v/>
      </c>
      <c r="EU73" s="482" t="str">
        <f>IF(AND('6'!EU77=""),"",'6'!EU77)</f>
        <v/>
      </c>
      <c r="EV73" s="482" t="str">
        <f>IF(AND('6'!EV77=""),"",'6'!EV77)</f>
        <v/>
      </c>
      <c r="EW73" s="482" t="str">
        <f>IF(AND('6'!EW77=""),"",'6'!EW77)</f>
        <v/>
      </c>
      <c r="EX73" s="482" t="str">
        <f>IF(AND('6'!EX77=""),"",'6'!EX77)</f>
        <v/>
      </c>
      <c r="EY73" s="482" t="str">
        <f>IF(AND('6'!EY77=""),"",'6'!EY77)</f>
        <v/>
      </c>
      <c r="EZ73" s="482" t="str">
        <f>IF(AND('6'!EZ77=""),"",'6'!EZ77)</f>
        <v/>
      </c>
      <c r="FA73" s="482" t="str">
        <f>IF(AND('6'!FA77=""),"",'6'!FA77)</f>
        <v/>
      </c>
      <c r="FB73" s="482" t="str">
        <f>IF(AND('6'!FB77=""),"",'6'!FB77)</f>
        <v/>
      </c>
      <c r="FC73" s="482" t="str">
        <f>IF(AND('6'!FC77=""),"",'6'!FC77)</f>
        <v/>
      </c>
      <c r="FD73" s="482" t="str">
        <f>IF(AND('6'!FD77=""),"",'6'!FD77)</f>
        <v/>
      </c>
      <c r="FE73" s="482" t="str">
        <f>IF(AND('6'!FE77=""),"",'6'!FE77)</f>
        <v/>
      </c>
      <c r="FF73" s="482" t="str">
        <f>IF(AND('6'!FF77=""),"",'6'!FF77)</f>
        <v xml:space="preserve"> </v>
      </c>
      <c r="FG73" s="482" t="str">
        <f>IF(AND('6'!FG77=""),"",'6'!FG77)</f>
        <v/>
      </c>
      <c r="FH73" s="482" t="str">
        <f>IF(AND('6'!FH77=""),"",'6'!FH77)</f>
        <v/>
      </c>
      <c r="FI73" s="482" t="str">
        <f>IF(AND('6'!FI77=""),"",'6'!FI77)</f>
        <v/>
      </c>
      <c r="FJ73" s="482" t="str">
        <f>IF(AND('6'!FJ77=""),"",'6'!FJ77)</f>
        <v/>
      </c>
      <c r="FK73" s="482" t="str">
        <f>IF(AND('6'!FK77=""),"",'6'!FK77)</f>
        <v/>
      </c>
      <c r="FL73" s="482" t="str">
        <f>IF(AND('6'!FL77=""),"",'6'!FL77)</f>
        <v/>
      </c>
      <c r="FM73" s="482" t="str">
        <f>IF(AND('6'!FM77=""),"",'6'!FM77)</f>
        <v xml:space="preserve"> </v>
      </c>
      <c r="FN73" s="482" t="str">
        <f>IF(AND('6'!FN77=""),"",'6'!FN77)</f>
        <v/>
      </c>
      <c r="FO73" s="482" t="str">
        <f>IF(AND('6'!FO77=""),"",'6'!FO77)</f>
        <v/>
      </c>
      <c r="FP73" s="482" t="str">
        <f>IF(AND('6'!FP77=""),"",'6'!FP77)</f>
        <v/>
      </c>
      <c r="FQ73" s="482" t="str">
        <f>IF(AND('6'!FQ77=""),"",'6'!FQ77)</f>
        <v/>
      </c>
      <c r="FR73" s="482" t="str">
        <f>IF(AND('6'!FR77=""),"",'6'!FR77)</f>
        <v/>
      </c>
      <c r="FS73" s="482" t="str">
        <f>IF(AND('6'!FS77=""),"",'6'!FS77)</f>
        <v/>
      </c>
      <c r="FT73" s="482" t="str">
        <f>IF(AND('6'!FT77=""),"",'6'!FT77)</f>
        <v xml:space="preserve"> </v>
      </c>
      <c r="FU73" s="482" t="str">
        <f>IF(AND('6'!FV77=""),"",'6'!FV77)</f>
        <v>-</v>
      </c>
      <c r="FV73" s="482" t="str">
        <f>IF(AND('6'!FW77=""),"",'6'!FW77)</f>
        <v>-</v>
      </c>
      <c r="FW73" s="482" t="str">
        <f>IF(AND('6'!FX77=""),"",'6'!FX77)</f>
        <v>-</v>
      </c>
      <c r="FX73" s="482" t="str">
        <f>IF(AND('6'!FY77=""),"",'6'!FY77)</f>
        <v>-</v>
      </c>
      <c r="FY73" s="482" t="str">
        <f>IF(AND('6'!FZ77=""),"",'6'!FZ77)</f>
        <v>-</v>
      </c>
      <c r="FZ73" s="482" t="str">
        <f>IF(AND('6'!GA77=""),"",'6'!GA77)</f>
        <v>-</v>
      </c>
      <c r="GA73" s="482" t="str">
        <f>IF(AND('6'!GB77=""),"",'6'!GB77)</f>
        <v>-</v>
      </c>
      <c r="GB73" s="482" t="str">
        <f>IF(AND('6'!GC77=""),"",'6'!GC77)</f>
        <v>-</v>
      </c>
      <c r="GC73" s="482" t="str">
        <f>IF(AND('6'!GD77=""),"",'6'!GD77)</f>
        <v>-</v>
      </c>
      <c r="GD73" s="482" t="str">
        <f>IF(AND('6'!GE77=""),"",'6'!GE77)</f>
        <v>-</v>
      </c>
      <c r="GE73" s="482" t="str">
        <f>IF(AND('6'!GF77=""),"",'6'!GF77)</f>
        <v>-</v>
      </c>
      <c r="GF73" s="482" t="str">
        <f>IF(AND('6'!GG77=""),"",'6'!GG77)</f>
        <v>-</v>
      </c>
      <c r="GG73" s="482" t="str">
        <f>IF(AND('6'!GH77=""),"",IF(AND('6'!GH77="-"),"",'6'!GH77))</f>
        <v/>
      </c>
      <c r="GH73" s="50" t="str">
        <f>IF(AND(C73=""),"",VLOOKUP(B73,Register!$A$7:$CL$311,36,FALSE))</f>
        <v/>
      </c>
      <c r="GI73" s="483" t="str">
        <f>IF(AND('6'!GL77=""),"",'6'!GL77)</f>
        <v/>
      </c>
      <c r="GJ73" s="173" t="str">
        <f>IF(AND('6'!FU77=""),"",'6'!FU77)</f>
        <v/>
      </c>
      <c r="GK73" s="173"/>
      <c r="GL73" s="173"/>
    </row>
    <row r="74" spans="1:194" ht="21">
      <c r="A74" s="480">
        <v>66</v>
      </c>
      <c r="B74" s="481" t="str">
        <f>IF(AND('6'!B78=""),"",'6'!B78)</f>
        <v/>
      </c>
      <c r="C74" s="196" t="str">
        <f>IF(AND('6'!C78=""),"",'6'!C78)</f>
        <v/>
      </c>
      <c r="D74" s="196" t="str">
        <f>IF(AND('6'!D78=""),"",'6'!D78)</f>
        <v/>
      </c>
      <c r="E74" s="195" t="str">
        <f>IF(AND('6'!E78=""),"",'6'!E78)</f>
        <v/>
      </c>
      <c r="F74" s="482" t="str">
        <f>IF(AND('6'!F78=""),"",'6'!F78)</f>
        <v/>
      </c>
      <c r="G74" s="482" t="str">
        <f>IF(AND('6'!G78=""),"",'6'!G78)</f>
        <v/>
      </c>
      <c r="H74" s="482" t="str">
        <f>IF(AND('6'!H78=""),"",'6'!H78)</f>
        <v/>
      </c>
      <c r="I74" s="482" t="str">
        <f>IF(AND('6'!I78=""),"",'6'!I78)</f>
        <v/>
      </c>
      <c r="J74" s="482" t="str">
        <f>IF(AND('6'!J78=""),"",'6'!J78)</f>
        <v/>
      </c>
      <c r="K74" s="482" t="str">
        <f>IF(AND('6'!K78=""),"",'6'!K78)</f>
        <v/>
      </c>
      <c r="L74" s="482" t="str">
        <f>IF(AND('6'!L78=""),"",'6'!L78)</f>
        <v/>
      </c>
      <c r="M74" s="482" t="str">
        <f>IF(AND('6'!M78=""),"",'6'!M78)</f>
        <v/>
      </c>
      <c r="N74" s="482" t="str">
        <f>IF(AND('6'!N78=""),"",'6'!N78)</f>
        <v/>
      </c>
      <c r="O74" s="482" t="str">
        <f>IF(AND('6'!O78=""),"",'6'!O78)</f>
        <v/>
      </c>
      <c r="P74" s="482" t="str">
        <f>IF(AND('6'!P78=""),"",'6'!P78)</f>
        <v/>
      </c>
      <c r="Q74" s="482" t="str">
        <f>IF(AND('6'!Q78=""),"",'6'!Q78)</f>
        <v/>
      </c>
      <c r="R74" s="482" t="str">
        <f>IF(AND('6'!R78=""),"",'6'!R78)</f>
        <v/>
      </c>
      <c r="S74" s="482" t="str">
        <f>IF(AND('6'!S78=""),"",'6'!S78)</f>
        <v/>
      </c>
      <c r="T74" s="482" t="str">
        <f>IF(AND('6'!T78=""),"",'6'!T78)</f>
        <v/>
      </c>
      <c r="U74" s="482" t="str">
        <f>IF(AND('6'!U78=""),"",'6'!U78)</f>
        <v/>
      </c>
      <c r="V74" s="482" t="str">
        <f>IF(AND('6'!V78=""),"",'6'!V78)</f>
        <v/>
      </c>
      <c r="W74" s="482" t="str">
        <f>IF(AND('6'!W78=""),"",'6'!W78)</f>
        <v/>
      </c>
      <c r="X74" s="482" t="str">
        <f>IF(AND('6'!X78=""),"",'6'!X78)</f>
        <v/>
      </c>
      <c r="Y74" s="482" t="str">
        <f>IF(AND('6'!Y78=""),"",'6'!Y78)</f>
        <v/>
      </c>
      <c r="Z74" s="482" t="str">
        <f>IF(AND('6'!Z78=""),"",'6'!Z78)</f>
        <v/>
      </c>
      <c r="AA74" s="482" t="str">
        <f>IF(AND('6'!AA78=""),"",'6'!AA78)</f>
        <v/>
      </c>
      <c r="AB74" s="482" t="str">
        <f>IF(AND('6'!AB78=""),"",'6'!AB78)</f>
        <v/>
      </c>
      <c r="AC74" s="482" t="str">
        <f>IF(AND('6'!AC78=""),"",'6'!AC78)</f>
        <v/>
      </c>
      <c r="AD74" s="482" t="str">
        <f>IF(AND('6'!AD78=""),"",'6'!AD78)</f>
        <v/>
      </c>
      <c r="AE74" s="482" t="str">
        <f>IF(AND('6'!AE78=""),"",'6'!AE78)</f>
        <v/>
      </c>
      <c r="AF74" s="482" t="str">
        <f>IF(AND('6'!AF78=""),"",'6'!AF78)</f>
        <v/>
      </c>
      <c r="AG74" s="482" t="str">
        <f>IF(AND('6'!AG78=""),"",'6'!AG78)</f>
        <v/>
      </c>
      <c r="AH74" s="482" t="str">
        <f>IF(AND('6'!AH78=""),"",'6'!AH78)</f>
        <v/>
      </c>
      <c r="AI74" s="482" t="str">
        <f>IF(AND('6'!AI78=""),"",'6'!AI78)</f>
        <v/>
      </c>
      <c r="AJ74" s="482" t="str">
        <f>IF(AND('6'!AJ78=""),"",'6'!AJ78)</f>
        <v/>
      </c>
      <c r="AK74" s="482" t="str">
        <f>IF(AND('6'!AK78=""),"",'6'!AK78)</f>
        <v/>
      </c>
      <c r="AL74" s="482" t="str">
        <f>IF(AND('6'!AL78=""),"",'6'!AL78)</f>
        <v/>
      </c>
      <c r="AM74" s="482" t="str">
        <f>IF(AND('6'!AM78=""),"",'6'!AM78)</f>
        <v/>
      </c>
      <c r="AN74" s="482" t="str">
        <f>IF(AND('6'!AN78=""),"",'6'!AN78)</f>
        <v/>
      </c>
      <c r="AO74" s="482" t="str">
        <f>IF(AND('6'!AO78=""),"",'6'!AO78)</f>
        <v/>
      </c>
      <c r="AP74" s="482" t="str">
        <f>IF(AND('6'!AP78=""),"",'6'!AP78)</f>
        <v/>
      </c>
      <c r="AQ74" s="482" t="str">
        <f>IF(AND('6'!AQ78=""),"",'6'!AQ78)</f>
        <v/>
      </c>
      <c r="AR74" s="482" t="str">
        <f>IF(AND('6'!AR78=""),"",'6'!AR78)</f>
        <v/>
      </c>
      <c r="AS74" s="482" t="str">
        <f>IF(AND('6'!AS78=""),"",'6'!AS78)</f>
        <v/>
      </c>
      <c r="AT74" s="482" t="str">
        <f>IF(AND('6'!AT78=""),"",'6'!AT78)</f>
        <v/>
      </c>
      <c r="AU74" s="482" t="str">
        <f>IF(AND('6'!AU78=""),"",'6'!AU78)</f>
        <v/>
      </c>
      <c r="AV74" s="482" t="str">
        <f>IF(AND('6'!AV78=""),"",'6'!AV78)</f>
        <v/>
      </c>
      <c r="AW74" s="482" t="str">
        <f>IF(AND('6'!AW78=""),"",'6'!AW78)</f>
        <v/>
      </c>
      <c r="AX74" s="482" t="str">
        <f>IF(AND('6'!AX78=""),"",'6'!AX78)</f>
        <v/>
      </c>
      <c r="AY74" s="482" t="str">
        <f>IF(AND('6'!AY78=""),"",'6'!AY78)</f>
        <v/>
      </c>
      <c r="AZ74" s="482" t="str">
        <f>IF(AND('6'!AZ78=""),"",'6'!AZ78)</f>
        <v/>
      </c>
      <c r="BA74" s="482" t="str">
        <f>IF(AND('6'!BA78=""),"",'6'!BA78)</f>
        <v/>
      </c>
      <c r="BB74" s="482" t="str">
        <f>IF(AND('6'!BB78=""),"",'6'!BB78)</f>
        <v/>
      </c>
      <c r="BC74" s="482" t="str">
        <f>IF(AND('6'!BC78=""),"",'6'!BC78)</f>
        <v/>
      </c>
      <c r="BD74" s="482" t="str">
        <f>IF(AND('6'!BD78=""),"",'6'!BD78)</f>
        <v/>
      </c>
      <c r="BE74" s="482" t="str">
        <f>IF(AND('6'!BE78=""),"",'6'!BE78)</f>
        <v/>
      </c>
      <c r="BF74" s="482" t="str">
        <f>IF(AND('6'!BF78=""),"",'6'!BF78)</f>
        <v/>
      </c>
      <c r="BG74" s="482" t="str">
        <f>IF(AND('6'!BG78=""),"",'6'!BG78)</f>
        <v/>
      </c>
      <c r="BH74" s="482" t="str">
        <f>IF(AND('6'!BH78=""),"",'6'!BH78)</f>
        <v/>
      </c>
      <c r="BI74" s="482" t="str">
        <f>IF(AND('6'!BI78=""),"",'6'!BI78)</f>
        <v/>
      </c>
      <c r="BJ74" s="482" t="str">
        <f>IF(AND('6'!BJ78=""),"",'6'!BJ78)</f>
        <v/>
      </c>
      <c r="BK74" s="482" t="str">
        <f>IF(AND('6'!BK78=""),"",'6'!BK78)</f>
        <v/>
      </c>
      <c r="BL74" s="482" t="str">
        <f>IF(AND('6'!BL78=""),"",'6'!BL78)</f>
        <v/>
      </c>
      <c r="BM74" s="482" t="str">
        <f>IF(AND('6'!BM78=""),"",'6'!BM78)</f>
        <v/>
      </c>
      <c r="BN74" s="482" t="str">
        <f>IF(AND('6'!BN78=""),"",'6'!BN78)</f>
        <v/>
      </c>
      <c r="BO74" s="482" t="str">
        <f>IF(AND('6'!BO78=""),"",'6'!BO78)</f>
        <v/>
      </c>
      <c r="BP74" s="482" t="str">
        <f>IF(AND('6'!BP78=""),"",'6'!BP78)</f>
        <v/>
      </c>
      <c r="BQ74" s="482" t="str">
        <f>IF(AND('6'!BQ78=""),"",'6'!BQ78)</f>
        <v/>
      </c>
      <c r="BR74" s="482" t="str">
        <f>IF(AND('6'!BR78=""),"",'6'!BR78)</f>
        <v/>
      </c>
      <c r="BS74" s="482" t="str">
        <f>IF(AND('6'!BS78=""),"",'6'!BS78)</f>
        <v/>
      </c>
      <c r="BT74" s="482" t="str">
        <f>IF(AND('6'!BT78=""),"",'6'!BT78)</f>
        <v/>
      </c>
      <c r="BU74" s="482" t="str">
        <f>IF(AND('6'!BU78=""),"",'6'!BU78)</f>
        <v/>
      </c>
      <c r="BV74" s="482" t="str">
        <f>IF(AND('6'!BV78=""),"",'6'!BV78)</f>
        <v/>
      </c>
      <c r="BW74" s="482" t="str">
        <f>IF(AND('6'!BW78=""),"",'6'!BW78)</f>
        <v/>
      </c>
      <c r="BX74" s="482" t="str">
        <f>IF(AND('6'!BX78=""),"",'6'!BX78)</f>
        <v/>
      </c>
      <c r="BY74" s="482" t="str">
        <f>IF(AND('6'!BY78=""),"",'6'!BY78)</f>
        <v/>
      </c>
      <c r="BZ74" s="482" t="str">
        <f>IF(AND('6'!BZ78=""),"",'6'!BZ78)</f>
        <v/>
      </c>
      <c r="CA74" s="482" t="str">
        <f>IF(AND('6'!CA78=""),"",'6'!CA78)</f>
        <v/>
      </c>
      <c r="CB74" s="482" t="str">
        <f>IF(AND('6'!CB78=""),"",'6'!CB78)</f>
        <v/>
      </c>
      <c r="CC74" s="482" t="str">
        <f>IF(AND('6'!CC78=""),"",'6'!CC78)</f>
        <v/>
      </c>
      <c r="CD74" s="482" t="str">
        <f>IF(AND('6'!CD78=""),"",'6'!CD78)</f>
        <v/>
      </c>
      <c r="CE74" s="482" t="str">
        <f>IF(AND('6'!CE78=""),"",'6'!CE78)</f>
        <v/>
      </c>
      <c r="CF74" s="482" t="str">
        <f>IF(AND('6'!CF78=""),"",'6'!CF78)</f>
        <v/>
      </c>
      <c r="CG74" s="482" t="str">
        <f>IF(AND('6'!CG78=""),"",'6'!CG78)</f>
        <v/>
      </c>
      <c r="CH74" s="482" t="str">
        <f>IF(AND('6'!CH78=""),"",'6'!CH78)</f>
        <v/>
      </c>
      <c r="CI74" s="482" t="str">
        <f>IF(AND('6'!CI78=""),"",'6'!CI78)</f>
        <v/>
      </c>
      <c r="CJ74" s="482" t="str">
        <f>IF(AND('6'!CJ78=""),"",'6'!CJ78)</f>
        <v/>
      </c>
      <c r="CK74" s="482" t="str">
        <f>IF(AND('6'!CK78=""),"",'6'!CK78)</f>
        <v/>
      </c>
      <c r="CL74" s="482" t="str">
        <f>IF(AND('6'!CL78=""),"",'6'!CL78)</f>
        <v/>
      </c>
      <c r="CM74" s="482" t="str">
        <f>IF(AND('6'!CM78=""),"",'6'!CM78)</f>
        <v/>
      </c>
      <c r="CN74" s="482" t="str">
        <f>IF(AND('6'!CN78=""),"",'6'!CN78)</f>
        <v/>
      </c>
      <c r="CO74" s="482" t="str">
        <f>IF(AND('6'!CO78=""),"",'6'!CO78)</f>
        <v/>
      </c>
      <c r="CP74" s="482" t="str">
        <f>IF(AND('6'!CP78=""),"",'6'!CP78)</f>
        <v/>
      </c>
      <c r="CQ74" s="482" t="str">
        <f>IF(AND('6'!CQ78=""),"",'6'!CQ78)</f>
        <v/>
      </c>
      <c r="CR74" s="482" t="str">
        <f>IF(AND('6'!CR78=""),"",'6'!CR78)</f>
        <v/>
      </c>
      <c r="CS74" s="482" t="str">
        <f>IF(AND('6'!CS78=""),"",'6'!CS78)</f>
        <v/>
      </c>
      <c r="CT74" s="482" t="str">
        <f>IF(AND('6'!CT78=""),"",'6'!CT78)</f>
        <v/>
      </c>
      <c r="CU74" s="482" t="str">
        <f>IF(AND('6'!CU78=""),"",'6'!CU78)</f>
        <v/>
      </c>
      <c r="CV74" s="482" t="str">
        <f>IF(AND('6'!CV78=""),"",'6'!CV78)</f>
        <v/>
      </c>
      <c r="CW74" s="482" t="str">
        <f>IF(AND('6'!CW78=""),"",'6'!CW78)</f>
        <v/>
      </c>
      <c r="CX74" s="482" t="str">
        <f>IF(AND('6'!CX78=""),"",'6'!CX78)</f>
        <v/>
      </c>
      <c r="CY74" s="482" t="str">
        <f>IF(AND('6'!CY78=""),"",'6'!CY78)</f>
        <v/>
      </c>
      <c r="CZ74" s="482" t="str">
        <f>IF(AND('6'!CZ78=""),"",'6'!CZ78)</f>
        <v/>
      </c>
      <c r="DA74" s="482" t="str">
        <f>IF(AND('6'!DA78=""),"",'6'!DA78)</f>
        <v/>
      </c>
      <c r="DB74" s="482" t="str">
        <f>IF(AND('6'!DB78=""),"",'6'!DB78)</f>
        <v/>
      </c>
      <c r="DC74" s="482" t="str">
        <f>IF(AND('6'!DC78=""),"",'6'!DC78)</f>
        <v/>
      </c>
      <c r="DD74" s="482" t="str">
        <f>IF(AND('6'!DD78=""),"",'6'!DD78)</f>
        <v/>
      </c>
      <c r="DE74" s="482" t="str">
        <f>IF(AND('6'!DE78=""),"",'6'!DE78)</f>
        <v/>
      </c>
      <c r="DF74" s="482" t="str">
        <f>IF(AND('6'!DF78=""),"",'6'!DF78)</f>
        <v/>
      </c>
      <c r="DG74" s="482" t="str">
        <f>IF(AND('6'!DG78=""),"",'6'!DG78)</f>
        <v/>
      </c>
      <c r="DH74" s="482" t="str">
        <f>IF(AND('6'!DH78=""),"",'6'!DH78)</f>
        <v/>
      </c>
      <c r="DI74" s="482" t="str">
        <f>IF(AND('6'!DI78=""),"",'6'!DI78)</f>
        <v/>
      </c>
      <c r="DJ74" s="482" t="str">
        <f>IF(AND('6'!DJ78=""),"",'6'!DJ78)</f>
        <v/>
      </c>
      <c r="DK74" s="482" t="str">
        <f>IF(AND('6'!DK78=""),"",'6'!DK78)</f>
        <v/>
      </c>
      <c r="DL74" s="482" t="str">
        <f>IF(AND('6'!DL78=""),"",'6'!DL78)</f>
        <v/>
      </c>
      <c r="DM74" s="482" t="str">
        <f>IF(AND('6'!DM78=""),"",'6'!DM78)</f>
        <v/>
      </c>
      <c r="DN74" s="482" t="str">
        <f>IF(AND('6'!DN78=""),"",'6'!DN78)</f>
        <v/>
      </c>
      <c r="DO74" s="482" t="str">
        <f>IF(AND('6'!DO78=""),"",'6'!DO78)</f>
        <v/>
      </c>
      <c r="DP74" s="482" t="str">
        <f>IF(AND('6'!DP78=""),"",'6'!DP78)</f>
        <v/>
      </c>
      <c r="DQ74" s="482" t="str">
        <f>IF(AND('6'!DQ78=""),"",'6'!DQ78)</f>
        <v/>
      </c>
      <c r="DR74" s="482" t="str">
        <f>IF(AND('6'!DR78=""),"",'6'!DR78)</f>
        <v/>
      </c>
      <c r="DS74" s="482" t="str">
        <f>IF(AND('6'!DS78=""),"",'6'!DS78)</f>
        <v/>
      </c>
      <c r="DT74" s="482" t="str">
        <f>IF(AND('6'!DT78=""),"",'6'!DT78)</f>
        <v/>
      </c>
      <c r="DU74" s="482" t="str">
        <f>IF(AND('6'!DU78=""),"",'6'!DU78)</f>
        <v/>
      </c>
      <c r="DV74" s="482" t="str">
        <f>IF(AND('6'!DV78=""),"",'6'!DV78)</f>
        <v/>
      </c>
      <c r="DW74" s="482" t="str">
        <f>IF(AND('6'!DW78=""),"",'6'!DW78)</f>
        <v/>
      </c>
      <c r="DX74" s="482" t="str">
        <f>IF(AND('6'!DX78=""),"",'6'!DX78)</f>
        <v/>
      </c>
      <c r="DY74" s="482" t="str">
        <f>IF(AND('6'!DY78=""),"",'6'!DY78)</f>
        <v/>
      </c>
      <c r="DZ74" s="482" t="str">
        <f>IF(AND('6'!DZ78=""),"",'6'!DZ78)</f>
        <v/>
      </c>
      <c r="EA74" s="482" t="str">
        <f>IF(AND('6'!EA78=""),"",'6'!EA78)</f>
        <v/>
      </c>
      <c r="EB74" s="482" t="str">
        <f>IF(AND('6'!EB78=""),"",'6'!EB78)</f>
        <v/>
      </c>
      <c r="EC74" s="482" t="str">
        <f>IF(AND('6'!EC78=""),"",'6'!EC78)</f>
        <v/>
      </c>
      <c r="ED74" s="482" t="str">
        <f>IF(AND('6'!ED78=""),"",'6'!ED78)</f>
        <v/>
      </c>
      <c r="EE74" s="482" t="str">
        <f>IF(AND('6'!EE78=""),"",'6'!EE78)</f>
        <v/>
      </c>
      <c r="EF74" s="482" t="str">
        <f>IF(AND('6'!EF78=""),"",'6'!EF78)</f>
        <v/>
      </c>
      <c r="EG74" s="482" t="str">
        <f>IF(AND('6'!EG78=""),"",'6'!EG78)</f>
        <v/>
      </c>
      <c r="EH74" s="482" t="str">
        <f>IF(AND('6'!EH78=""),"",'6'!EH78)</f>
        <v/>
      </c>
      <c r="EI74" s="482" t="str">
        <f>IF(AND('6'!EI78=""),"",'6'!EI78)</f>
        <v/>
      </c>
      <c r="EJ74" s="482" t="str">
        <f>IF(AND('6'!EJ78=""),"",'6'!EJ78)</f>
        <v/>
      </c>
      <c r="EK74" s="482" t="str">
        <f>IF(AND('6'!EK78=""),"",'6'!EK78)</f>
        <v/>
      </c>
      <c r="EL74" s="482" t="str">
        <f>IF(AND('6'!EL78=""),"",'6'!EL78)</f>
        <v/>
      </c>
      <c r="EM74" s="482" t="str">
        <f>IF(AND('6'!EM78=""),"",'6'!EM78)</f>
        <v/>
      </c>
      <c r="EN74" s="482" t="str">
        <f>IF(AND('6'!EN78=""),"",'6'!EN78)</f>
        <v/>
      </c>
      <c r="EO74" s="482" t="str">
        <f>IF(AND('6'!EO78=""),"",'6'!EO78)</f>
        <v/>
      </c>
      <c r="EP74" s="482" t="str">
        <f>IF(AND('6'!EP78=""),"",'6'!EP78)</f>
        <v/>
      </c>
      <c r="EQ74" s="482" t="str">
        <f>IF(AND('6'!EQ78=""),"",'6'!EQ78)</f>
        <v/>
      </c>
      <c r="ER74" s="482" t="str">
        <f>IF(AND('6'!ER78=""),"",'6'!ER78)</f>
        <v/>
      </c>
      <c r="ES74" s="482" t="str">
        <f>IF(AND('6'!ES78=""),"",'6'!ES78)</f>
        <v/>
      </c>
      <c r="ET74" s="482" t="str">
        <f>IF(AND('6'!ET78=""),"",'6'!ET78)</f>
        <v/>
      </c>
      <c r="EU74" s="482" t="str">
        <f>IF(AND('6'!EU78=""),"",'6'!EU78)</f>
        <v/>
      </c>
      <c r="EV74" s="482" t="str">
        <f>IF(AND('6'!EV78=""),"",'6'!EV78)</f>
        <v/>
      </c>
      <c r="EW74" s="482" t="str">
        <f>IF(AND('6'!EW78=""),"",'6'!EW78)</f>
        <v/>
      </c>
      <c r="EX74" s="482" t="str">
        <f>IF(AND('6'!EX78=""),"",'6'!EX78)</f>
        <v/>
      </c>
      <c r="EY74" s="482" t="str">
        <f>IF(AND('6'!EY78=""),"",'6'!EY78)</f>
        <v/>
      </c>
      <c r="EZ74" s="482" t="str">
        <f>IF(AND('6'!EZ78=""),"",'6'!EZ78)</f>
        <v/>
      </c>
      <c r="FA74" s="482" t="str">
        <f>IF(AND('6'!FA78=""),"",'6'!FA78)</f>
        <v/>
      </c>
      <c r="FB74" s="482" t="str">
        <f>IF(AND('6'!FB78=""),"",'6'!FB78)</f>
        <v/>
      </c>
      <c r="FC74" s="482" t="str">
        <f>IF(AND('6'!FC78=""),"",'6'!FC78)</f>
        <v/>
      </c>
      <c r="FD74" s="482" t="str">
        <f>IF(AND('6'!FD78=""),"",'6'!FD78)</f>
        <v/>
      </c>
      <c r="FE74" s="482" t="str">
        <f>IF(AND('6'!FE78=""),"",'6'!FE78)</f>
        <v/>
      </c>
      <c r="FF74" s="482" t="str">
        <f>IF(AND('6'!FF78=""),"",'6'!FF78)</f>
        <v xml:space="preserve"> </v>
      </c>
      <c r="FG74" s="482" t="str">
        <f>IF(AND('6'!FG78=""),"",'6'!FG78)</f>
        <v/>
      </c>
      <c r="FH74" s="482" t="str">
        <f>IF(AND('6'!FH78=""),"",'6'!FH78)</f>
        <v/>
      </c>
      <c r="FI74" s="482" t="str">
        <f>IF(AND('6'!FI78=""),"",'6'!FI78)</f>
        <v/>
      </c>
      <c r="FJ74" s="482" t="str">
        <f>IF(AND('6'!FJ78=""),"",'6'!FJ78)</f>
        <v/>
      </c>
      <c r="FK74" s="482" t="str">
        <f>IF(AND('6'!FK78=""),"",'6'!FK78)</f>
        <v/>
      </c>
      <c r="FL74" s="482" t="str">
        <f>IF(AND('6'!FL78=""),"",'6'!FL78)</f>
        <v/>
      </c>
      <c r="FM74" s="482" t="str">
        <f>IF(AND('6'!FM78=""),"",'6'!FM78)</f>
        <v xml:space="preserve"> </v>
      </c>
      <c r="FN74" s="482" t="str">
        <f>IF(AND('6'!FN78=""),"",'6'!FN78)</f>
        <v/>
      </c>
      <c r="FO74" s="482" t="str">
        <f>IF(AND('6'!FO78=""),"",'6'!FO78)</f>
        <v/>
      </c>
      <c r="FP74" s="482" t="str">
        <f>IF(AND('6'!FP78=""),"",'6'!FP78)</f>
        <v/>
      </c>
      <c r="FQ74" s="482" t="str">
        <f>IF(AND('6'!FQ78=""),"",'6'!FQ78)</f>
        <v/>
      </c>
      <c r="FR74" s="482" t="str">
        <f>IF(AND('6'!FR78=""),"",'6'!FR78)</f>
        <v/>
      </c>
      <c r="FS74" s="482" t="str">
        <f>IF(AND('6'!FS78=""),"",'6'!FS78)</f>
        <v/>
      </c>
      <c r="FT74" s="482" t="str">
        <f>IF(AND('6'!FT78=""),"",'6'!FT78)</f>
        <v xml:space="preserve"> </v>
      </c>
      <c r="FU74" s="482" t="str">
        <f>IF(AND('6'!FV78=""),"",'6'!FV78)</f>
        <v>-</v>
      </c>
      <c r="FV74" s="482" t="str">
        <f>IF(AND('6'!FW78=""),"",'6'!FW78)</f>
        <v>-</v>
      </c>
      <c r="FW74" s="482" t="str">
        <f>IF(AND('6'!FX78=""),"",'6'!FX78)</f>
        <v>-</v>
      </c>
      <c r="FX74" s="482" t="str">
        <f>IF(AND('6'!FY78=""),"",'6'!FY78)</f>
        <v>-</v>
      </c>
      <c r="FY74" s="482" t="str">
        <f>IF(AND('6'!FZ78=""),"",'6'!FZ78)</f>
        <v>-</v>
      </c>
      <c r="FZ74" s="482" t="str">
        <f>IF(AND('6'!GA78=""),"",'6'!GA78)</f>
        <v>-</v>
      </c>
      <c r="GA74" s="482" t="str">
        <f>IF(AND('6'!GB78=""),"",'6'!GB78)</f>
        <v>-</v>
      </c>
      <c r="GB74" s="482" t="str">
        <f>IF(AND('6'!GC78=""),"",'6'!GC78)</f>
        <v>-</v>
      </c>
      <c r="GC74" s="482" t="str">
        <f>IF(AND('6'!GD78=""),"",'6'!GD78)</f>
        <v>-</v>
      </c>
      <c r="GD74" s="482" t="str">
        <f>IF(AND('6'!GE78=""),"",'6'!GE78)</f>
        <v>-</v>
      </c>
      <c r="GE74" s="482" t="str">
        <f>IF(AND('6'!GF78=""),"",'6'!GF78)</f>
        <v>-</v>
      </c>
      <c r="GF74" s="482" t="str">
        <f>IF(AND('6'!GG78=""),"",'6'!GG78)</f>
        <v>-</v>
      </c>
      <c r="GG74" s="482" t="str">
        <f>IF(AND('6'!GH78=""),"",IF(AND('6'!GH78="-"),"",'6'!GH78))</f>
        <v/>
      </c>
      <c r="GH74" s="50" t="str">
        <f>IF(AND(C74=""),"",VLOOKUP(B74,Register!$A$7:$CL$311,36,FALSE))</f>
        <v/>
      </c>
      <c r="GI74" s="483" t="str">
        <f>IF(AND('6'!GL78=""),"",'6'!GL78)</f>
        <v/>
      </c>
      <c r="GJ74" s="173" t="str">
        <f>IF(AND('6'!FU78=""),"",'6'!FU78)</f>
        <v/>
      </c>
      <c r="GK74" s="173"/>
      <c r="GL74" s="173"/>
    </row>
    <row r="75" spans="1:194" ht="21">
      <c r="A75" s="480">
        <v>67</v>
      </c>
      <c r="B75" s="481" t="str">
        <f>IF(AND('6'!B79=""),"",'6'!B79)</f>
        <v/>
      </c>
      <c r="C75" s="196" t="str">
        <f>IF(AND('6'!C79=""),"",'6'!C79)</f>
        <v/>
      </c>
      <c r="D75" s="196" t="str">
        <f>IF(AND('6'!D79=""),"",'6'!D79)</f>
        <v/>
      </c>
      <c r="E75" s="195" t="str">
        <f>IF(AND('6'!E79=""),"",'6'!E79)</f>
        <v/>
      </c>
      <c r="F75" s="482" t="str">
        <f>IF(AND('6'!F79=""),"",'6'!F79)</f>
        <v/>
      </c>
      <c r="G75" s="482" t="str">
        <f>IF(AND('6'!G79=""),"",'6'!G79)</f>
        <v/>
      </c>
      <c r="H75" s="482" t="str">
        <f>IF(AND('6'!H79=""),"",'6'!H79)</f>
        <v/>
      </c>
      <c r="I75" s="482" t="str">
        <f>IF(AND('6'!I79=""),"",'6'!I79)</f>
        <v/>
      </c>
      <c r="J75" s="482" t="str">
        <f>IF(AND('6'!J79=""),"",'6'!J79)</f>
        <v/>
      </c>
      <c r="K75" s="482" t="str">
        <f>IF(AND('6'!K79=""),"",'6'!K79)</f>
        <v/>
      </c>
      <c r="L75" s="482" t="str">
        <f>IF(AND('6'!L79=""),"",'6'!L79)</f>
        <v/>
      </c>
      <c r="M75" s="482" t="str">
        <f>IF(AND('6'!M79=""),"",'6'!M79)</f>
        <v/>
      </c>
      <c r="N75" s="482" t="str">
        <f>IF(AND('6'!N79=""),"",'6'!N79)</f>
        <v/>
      </c>
      <c r="O75" s="482" t="str">
        <f>IF(AND('6'!O79=""),"",'6'!O79)</f>
        <v/>
      </c>
      <c r="P75" s="482" t="str">
        <f>IF(AND('6'!P79=""),"",'6'!P79)</f>
        <v/>
      </c>
      <c r="Q75" s="482" t="str">
        <f>IF(AND('6'!Q79=""),"",'6'!Q79)</f>
        <v/>
      </c>
      <c r="R75" s="482" t="str">
        <f>IF(AND('6'!R79=""),"",'6'!R79)</f>
        <v/>
      </c>
      <c r="S75" s="482" t="str">
        <f>IF(AND('6'!S79=""),"",'6'!S79)</f>
        <v/>
      </c>
      <c r="T75" s="482" t="str">
        <f>IF(AND('6'!T79=""),"",'6'!T79)</f>
        <v/>
      </c>
      <c r="U75" s="482" t="str">
        <f>IF(AND('6'!U79=""),"",'6'!U79)</f>
        <v/>
      </c>
      <c r="V75" s="482" t="str">
        <f>IF(AND('6'!V79=""),"",'6'!V79)</f>
        <v/>
      </c>
      <c r="W75" s="482" t="str">
        <f>IF(AND('6'!W79=""),"",'6'!W79)</f>
        <v/>
      </c>
      <c r="X75" s="482" t="str">
        <f>IF(AND('6'!X79=""),"",'6'!X79)</f>
        <v/>
      </c>
      <c r="Y75" s="482" t="str">
        <f>IF(AND('6'!Y79=""),"",'6'!Y79)</f>
        <v/>
      </c>
      <c r="Z75" s="482" t="str">
        <f>IF(AND('6'!Z79=""),"",'6'!Z79)</f>
        <v/>
      </c>
      <c r="AA75" s="482" t="str">
        <f>IF(AND('6'!AA79=""),"",'6'!AA79)</f>
        <v/>
      </c>
      <c r="AB75" s="482" t="str">
        <f>IF(AND('6'!AB79=""),"",'6'!AB79)</f>
        <v/>
      </c>
      <c r="AC75" s="482" t="str">
        <f>IF(AND('6'!AC79=""),"",'6'!AC79)</f>
        <v/>
      </c>
      <c r="AD75" s="482" t="str">
        <f>IF(AND('6'!AD79=""),"",'6'!AD79)</f>
        <v/>
      </c>
      <c r="AE75" s="482" t="str">
        <f>IF(AND('6'!AE79=""),"",'6'!AE79)</f>
        <v/>
      </c>
      <c r="AF75" s="482" t="str">
        <f>IF(AND('6'!AF79=""),"",'6'!AF79)</f>
        <v/>
      </c>
      <c r="AG75" s="482" t="str">
        <f>IF(AND('6'!AG79=""),"",'6'!AG79)</f>
        <v/>
      </c>
      <c r="AH75" s="482" t="str">
        <f>IF(AND('6'!AH79=""),"",'6'!AH79)</f>
        <v/>
      </c>
      <c r="AI75" s="482" t="str">
        <f>IF(AND('6'!AI79=""),"",'6'!AI79)</f>
        <v/>
      </c>
      <c r="AJ75" s="482" t="str">
        <f>IF(AND('6'!AJ79=""),"",'6'!AJ79)</f>
        <v/>
      </c>
      <c r="AK75" s="482" t="str">
        <f>IF(AND('6'!AK79=""),"",'6'!AK79)</f>
        <v/>
      </c>
      <c r="AL75" s="482" t="str">
        <f>IF(AND('6'!AL79=""),"",'6'!AL79)</f>
        <v/>
      </c>
      <c r="AM75" s="482" t="str">
        <f>IF(AND('6'!AM79=""),"",'6'!AM79)</f>
        <v/>
      </c>
      <c r="AN75" s="482" t="str">
        <f>IF(AND('6'!AN79=""),"",'6'!AN79)</f>
        <v/>
      </c>
      <c r="AO75" s="482" t="str">
        <f>IF(AND('6'!AO79=""),"",'6'!AO79)</f>
        <v/>
      </c>
      <c r="AP75" s="482" t="str">
        <f>IF(AND('6'!AP79=""),"",'6'!AP79)</f>
        <v/>
      </c>
      <c r="AQ75" s="482" t="str">
        <f>IF(AND('6'!AQ79=""),"",'6'!AQ79)</f>
        <v/>
      </c>
      <c r="AR75" s="482" t="str">
        <f>IF(AND('6'!AR79=""),"",'6'!AR79)</f>
        <v/>
      </c>
      <c r="AS75" s="482" t="str">
        <f>IF(AND('6'!AS79=""),"",'6'!AS79)</f>
        <v/>
      </c>
      <c r="AT75" s="482" t="str">
        <f>IF(AND('6'!AT79=""),"",'6'!AT79)</f>
        <v/>
      </c>
      <c r="AU75" s="482" t="str">
        <f>IF(AND('6'!AU79=""),"",'6'!AU79)</f>
        <v/>
      </c>
      <c r="AV75" s="482" t="str">
        <f>IF(AND('6'!AV79=""),"",'6'!AV79)</f>
        <v/>
      </c>
      <c r="AW75" s="482" t="str">
        <f>IF(AND('6'!AW79=""),"",'6'!AW79)</f>
        <v/>
      </c>
      <c r="AX75" s="482" t="str">
        <f>IF(AND('6'!AX79=""),"",'6'!AX79)</f>
        <v/>
      </c>
      <c r="AY75" s="482" t="str">
        <f>IF(AND('6'!AY79=""),"",'6'!AY79)</f>
        <v/>
      </c>
      <c r="AZ75" s="482" t="str">
        <f>IF(AND('6'!AZ79=""),"",'6'!AZ79)</f>
        <v/>
      </c>
      <c r="BA75" s="482" t="str">
        <f>IF(AND('6'!BA79=""),"",'6'!BA79)</f>
        <v/>
      </c>
      <c r="BB75" s="482" t="str">
        <f>IF(AND('6'!BB79=""),"",'6'!BB79)</f>
        <v/>
      </c>
      <c r="BC75" s="482" t="str">
        <f>IF(AND('6'!BC79=""),"",'6'!BC79)</f>
        <v/>
      </c>
      <c r="BD75" s="482" t="str">
        <f>IF(AND('6'!BD79=""),"",'6'!BD79)</f>
        <v/>
      </c>
      <c r="BE75" s="482" t="str">
        <f>IF(AND('6'!BE79=""),"",'6'!BE79)</f>
        <v/>
      </c>
      <c r="BF75" s="482" t="str">
        <f>IF(AND('6'!BF79=""),"",'6'!BF79)</f>
        <v/>
      </c>
      <c r="BG75" s="482" t="str">
        <f>IF(AND('6'!BG79=""),"",'6'!BG79)</f>
        <v/>
      </c>
      <c r="BH75" s="482" t="str">
        <f>IF(AND('6'!BH79=""),"",'6'!BH79)</f>
        <v/>
      </c>
      <c r="BI75" s="482" t="str">
        <f>IF(AND('6'!BI79=""),"",'6'!BI79)</f>
        <v/>
      </c>
      <c r="BJ75" s="482" t="str">
        <f>IF(AND('6'!BJ79=""),"",'6'!BJ79)</f>
        <v/>
      </c>
      <c r="BK75" s="482" t="str">
        <f>IF(AND('6'!BK79=""),"",'6'!BK79)</f>
        <v/>
      </c>
      <c r="BL75" s="482" t="str">
        <f>IF(AND('6'!BL79=""),"",'6'!BL79)</f>
        <v/>
      </c>
      <c r="BM75" s="482" t="str">
        <f>IF(AND('6'!BM79=""),"",'6'!BM79)</f>
        <v/>
      </c>
      <c r="BN75" s="482" t="str">
        <f>IF(AND('6'!BN79=""),"",'6'!BN79)</f>
        <v/>
      </c>
      <c r="BO75" s="482" t="str">
        <f>IF(AND('6'!BO79=""),"",'6'!BO79)</f>
        <v/>
      </c>
      <c r="BP75" s="482" t="str">
        <f>IF(AND('6'!BP79=""),"",'6'!BP79)</f>
        <v/>
      </c>
      <c r="BQ75" s="482" t="str">
        <f>IF(AND('6'!BQ79=""),"",'6'!BQ79)</f>
        <v/>
      </c>
      <c r="BR75" s="482" t="str">
        <f>IF(AND('6'!BR79=""),"",'6'!BR79)</f>
        <v/>
      </c>
      <c r="BS75" s="482" t="str">
        <f>IF(AND('6'!BS79=""),"",'6'!BS79)</f>
        <v/>
      </c>
      <c r="BT75" s="482" t="str">
        <f>IF(AND('6'!BT79=""),"",'6'!BT79)</f>
        <v/>
      </c>
      <c r="BU75" s="482" t="str">
        <f>IF(AND('6'!BU79=""),"",'6'!BU79)</f>
        <v/>
      </c>
      <c r="BV75" s="482" t="str">
        <f>IF(AND('6'!BV79=""),"",'6'!BV79)</f>
        <v/>
      </c>
      <c r="BW75" s="482" t="str">
        <f>IF(AND('6'!BW79=""),"",'6'!BW79)</f>
        <v/>
      </c>
      <c r="BX75" s="482" t="str">
        <f>IF(AND('6'!BX79=""),"",'6'!BX79)</f>
        <v/>
      </c>
      <c r="BY75" s="482" t="str">
        <f>IF(AND('6'!BY79=""),"",'6'!BY79)</f>
        <v/>
      </c>
      <c r="BZ75" s="482" t="str">
        <f>IF(AND('6'!BZ79=""),"",'6'!BZ79)</f>
        <v/>
      </c>
      <c r="CA75" s="482" t="str">
        <f>IF(AND('6'!CA79=""),"",'6'!CA79)</f>
        <v/>
      </c>
      <c r="CB75" s="482" t="str">
        <f>IF(AND('6'!CB79=""),"",'6'!CB79)</f>
        <v/>
      </c>
      <c r="CC75" s="482" t="str">
        <f>IF(AND('6'!CC79=""),"",'6'!CC79)</f>
        <v/>
      </c>
      <c r="CD75" s="482" t="str">
        <f>IF(AND('6'!CD79=""),"",'6'!CD79)</f>
        <v/>
      </c>
      <c r="CE75" s="482" t="str">
        <f>IF(AND('6'!CE79=""),"",'6'!CE79)</f>
        <v/>
      </c>
      <c r="CF75" s="482" t="str">
        <f>IF(AND('6'!CF79=""),"",'6'!CF79)</f>
        <v/>
      </c>
      <c r="CG75" s="482" t="str">
        <f>IF(AND('6'!CG79=""),"",'6'!CG79)</f>
        <v/>
      </c>
      <c r="CH75" s="482" t="str">
        <f>IF(AND('6'!CH79=""),"",'6'!CH79)</f>
        <v/>
      </c>
      <c r="CI75" s="482" t="str">
        <f>IF(AND('6'!CI79=""),"",'6'!CI79)</f>
        <v/>
      </c>
      <c r="CJ75" s="482" t="str">
        <f>IF(AND('6'!CJ79=""),"",'6'!CJ79)</f>
        <v/>
      </c>
      <c r="CK75" s="482" t="str">
        <f>IF(AND('6'!CK79=""),"",'6'!CK79)</f>
        <v/>
      </c>
      <c r="CL75" s="482" t="str">
        <f>IF(AND('6'!CL79=""),"",'6'!CL79)</f>
        <v/>
      </c>
      <c r="CM75" s="482" t="str">
        <f>IF(AND('6'!CM79=""),"",'6'!CM79)</f>
        <v/>
      </c>
      <c r="CN75" s="482" t="str">
        <f>IF(AND('6'!CN79=""),"",'6'!CN79)</f>
        <v/>
      </c>
      <c r="CO75" s="482" t="str">
        <f>IF(AND('6'!CO79=""),"",'6'!CO79)</f>
        <v/>
      </c>
      <c r="CP75" s="482" t="str">
        <f>IF(AND('6'!CP79=""),"",'6'!CP79)</f>
        <v/>
      </c>
      <c r="CQ75" s="482" t="str">
        <f>IF(AND('6'!CQ79=""),"",'6'!CQ79)</f>
        <v/>
      </c>
      <c r="CR75" s="482" t="str">
        <f>IF(AND('6'!CR79=""),"",'6'!CR79)</f>
        <v/>
      </c>
      <c r="CS75" s="482" t="str">
        <f>IF(AND('6'!CS79=""),"",'6'!CS79)</f>
        <v/>
      </c>
      <c r="CT75" s="482" t="str">
        <f>IF(AND('6'!CT79=""),"",'6'!CT79)</f>
        <v/>
      </c>
      <c r="CU75" s="482" t="str">
        <f>IF(AND('6'!CU79=""),"",'6'!CU79)</f>
        <v/>
      </c>
      <c r="CV75" s="482" t="str">
        <f>IF(AND('6'!CV79=""),"",'6'!CV79)</f>
        <v/>
      </c>
      <c r="CW75" s="482" t="str">
        <f>IF(AND('6'!CW79=""),"",'6'!CW79)</f>
        <v/>
      </c>
      <c r="CX75" s="482" t="str">
        <f>IF(AND('6'!CX79=""),"",'6'!CX79)</f>
        <v/>
      </c>
      <c r="CY75" s="482" t="str">
        <f>IF(AND('6'!CY79=""),"",'6'!CY79)</f>
        <v/>
      </c>
      <c r="CZ75" s="482" t="str">
        <f>IF(AND('6'!CZ79=""),"",'6'!CZ79)</f>
        <v/>
      </c>
      <c r="DA75" s="482" t="str">
        <f>IF(AND('6'!DA79=""),"",'6'!DA79)</f>
        <v/>
      </c>
      <c r="DB75" s="482" t="str">
        <f>IF(AND('6'!DB79=""),"",'6'!DB79)</f>
        <v/>
      </c>
      <c r="DC75" s="482" t="str">
        <f>IF(AND('6'!DC79=""),"",'6'!DC79)</f>
        <v/>
      </c>
      <c r="DD75" s="482" t="str">
        <f>IF(AND('6'!DD79=""),"",'6'!DD79)</f>
        <v/>
      </c>
      <c r="DE75" s="482" t="str">
        <f>IF(AND('6'!DE79=""),"",'6'!DE79)</f>
        <v/>
      </c>
      <c r="DF75" s="482" t="str">
        <f>IF(AND('6'!DF79=""),"",'6'!DF79)</f>
        <v/>
      </c>
      <c r="DG75" s="482" t="str">
        <f>IF(AND('6'!DG79=""),"",'6'!DG79)</f>
        <v/>
      </c>
      <c r="DH75" s="482" t="str">
        <f>IF(AND('6'!DH79=""),"",'6'!DH79)</f>
        <v/>
      </c>
      <c r="DI75" s="482" t="str">
        <f>IF(AND('6'!DI79=""),"",'6'!DI79)</f>
        <v/>
      </c>
      <c r="DJ75" s="482" t="str">
        <f>IF(AND('6'!DJ79=""),"",'6'!DJ79)</f>
        <v/>
      </c>
      <c r="DK75" s="482" t="str">
        <f>IF(AND('6'!DK79=""),"",'6'!DK79)</f>
        <v/>
      </c>
      <c r="DL75" s="482" t="str">
        <f>IF(AND('6'!DL79=""),"",'6'!DL79)</f>
        <v/>
      </c>
      <c r="DM75" s="482" t="str">
        <f>IF(AND('6'!DM79=""),"",'6'!DM79)</f>
        <v/>
      </c>
      <c r="DN75" s="482" t="str">
        <f>IF(AND('6'!DN79=""),"",'6'!DN79)</f>
        <v/>
      </c>
      <c r="DO75" s="482" t="str">
        <f>IF(AND('6'!DO79=""),"",'6'!DO79)</f>
        <v/>
      </c>
      <c r="DP75" s="482" t="str">
        <f>IF(AND('6'!DP79=""),"",'6'!DP79)</f>
        <v/>
      </c>
      <c r="DQ75" s="482" t="str">
        <f>IF(AND('6'!DQ79=""),"",'6'!DQ79)</f>
        <v/>
      </c>
      <c r="DR75" s="482" t="str">
        <f>IF(AND('6'!DR79=""),"",'6'!DR79)</f>
        <v/>
      </c>
      <c r="DS75" s="482" t="str">
        <f>IF(AND('6'!DS79=""),"",'6'!DS79)</f>
        <v/>
      </c>
      <c r="DT75" s="482" t="str">
        <f>IF(AND('6'!DT79=""),"",'6'!DT79)</f>
        <v/>
      </c>
      <c r="DU75" s="482" t="str">
        <f>IF(AND('6'!DU79=""),"",'6'!DU79)</f>
        <v/>
      </c>
      <c r="DV75" s="482" t="str">
        <f>IF(AND('6'!DV79=""),"",'6'!DV79)</f>
        <v/>
      </c>
      <c r="DW75" s="482" t="str">
        <f>IF(AND('6'!DW79=""),"",'6'!DW79)</f>
        <v/>
      </c>
      <c r="DX75" s="482" t="str">
        <f>IF(AND('6'!DX79=""),"",'6'!DX79)</f>
        <v/>
      </c>
      <c r="DY75" s="482" t="str">
        <f>IF(AND('6'!DY79=""),"",'6'!DY79)</f>
        <v/>
      </c>
      <c r="DZ75" s="482" t="str">
        <f>IF(AND('6'!DZ79=""),"",'6'!DZ79)</f>
        <v/>
      </c>
      <c r="EA75" s="482" t="str">
        <f>IF(AND('6'!EA79=""),"",'6'!EA79)</f>
        <v/>
      </c>
      <c r="EB75" s="482" t="str">
        <f>IF(AND('6'!EB79=""),"",'6'!EB79)</f>
        <v/>
      </c>
      <c r="EC75" s="482" t="str">
        <f>IF(AND('6'!EC79=""),"",'6'!EC79)</f>
        <v/>
      </c>
      <c r="ED75" s="482" t="str">
        <f>IF(AND('6'!ED79=""),"",'6'!ED79)</f>
        <v/>
      </c>
      <c r="EE75" s="482" t="str">
        <f>IF(AND('6'!EE79=""),"",'6'!EE79)</f>
        <v/>
      </c>
      <c r="EF75" s="482" t="str">
        <f>IF(AND('6'!EF79=""),"",'6'!EF79)</f>
        <v/>
      </c>
      <c r="EG75" s="482" t="str">
        <f>IF(AND('6'!EG79=""),"",'6'!EG79)</f>
        <v/>
      </c>
      <c r="EH75" s="482" t="str">
        <f>IF(AND('6'!EH79=""),"",'6'!EH79)</f>
        <v/>
      </c>
      <c r="EI75" s="482" t="str">
        <f>IF(AND('6'!EI79=""),"",'6'!EI79)</f>
        <v/>
      </c>
      <c r="EJ75" s="482" t="str">
        <f>IF(AND('6'!EJ79=""),"",'6'!EJ79)</f>
        <v/>
      </c>
      <c r="EK75" s="482" t="str">
        <f>IF(AND('6'!EK79=""),"",'6'!EK79)</f>
        <v/>
      </c>
      <c r="EL75" s="482" t="str">
        <f>IF(AND('6'!EL79=""),"",'6'!EL79)</f>
        <v/>
      </c>
      <c r="EM75" s="482" t="str">
        <f>IF(AND('6'!EM79=""),"",'6'!EM79)</f>
        <v/>
      </c>
      <c r="EN75" s="482" t="str">
        <f>IF(AND('6'!EN79=""),"",'6'!EN79)</f>
        <v/>
      </c>
      <c r="EO75" s="482" t="str">
        <f>IF(AND('6'!EO79=""),"",'6'!EO79)</f>
        <v/>
      </c>
      <c r="EP75" s="482" t="str">
        <f>IF(AND('6'!EP79=""),"",'6'!EP79)</f>
        <v/>
      </c>
      <c r="EQ75" s="482" t="str">
        <f>IF(AND('6'!EQ79=""),"",'6'!EQ79)</f>
        <v/>
      </c>
      <c r="ER75" s="482" t="str">
        <f>IF(AND('6'!ER79=""),"",'6'!ER79)</f>
        <v/>
      </c>
      <c r="ES75" s="482" t="str">
        <f>IF(AND('6'!ES79=""),"",'6'!ES79)</f>
        <v/>
      </c>
      <c r="ET75" s="482" t="str">
        <f>IF(AND('6'!ET79=""),"",'6'!ET79)</f>
        <v/>
      </c>
      <c r="EU75" s="482" t="str">
        <f>IF(AND('6'!EU79=""),"",'6'!EU79)</f>
        <v/>
      </c>
      <c r="EV75" s="482" t="str">
        <f>IF(AND('6'!EV79=""),"",'6'!EV79)</f>
        <v/>
      </c>
      <c r="EW75" s="482" t="str">
        <f>IF(AND('6'!EW79=""),"",'6'!EW79)</f>
        <v/>
      </c>
      <c r="EX75" s="482" t="str">
        <f>IF(AND('6'!EX79=""),"",'6'!EX79)</f>
        <v/>
      </c>
      <c r="EY75" s="482" t="str">
        <f>IF(AND('6'!EY79=""),"",'6'!EY79)</f>
        <v/>
      </c>
      <c r="EZ75" s="482" t="str">
        <f>IF(AND('6'!EZ79=""),"",'6'!EZ79)</f>
        <v/>
      </c>
      <c r="FA75" s="482" t="str">
        <f>IF(AND('6'!FA79=""),"",'6'!FA79)</f>
        <v/>
      </c>
      <c r="FB75" s="482" t="str">
        <f>IF(AND('6'!FB79=""),"",'6'!FB79)</f>
        <v/>
      </c>
      <c r="FC75" s="482" t="str">
        <f>IF(AND('6'!FC79=""),"",'6'!FC79)</f>
        <v/>
      </c>
      <c r="FD75" s="482" t="str">
        <f>IF(AND('6'!FD79=""),"",'6'!FD79)</f>
        <v/>
      </c>
      <c r="FE75" s="482" t="str">
        <f>IF(AND('6'!FE79=""),"",'6'!FE79)</f>
        <v/>
      </c>
      <c r="FF75" s="482" t="str">
        <f>IF(AND('6'!FF79=""),"",'6'!FF79)</f>
        <v xml:space="preserve"> </v>
      </c>
      <c r="FG75" s="482" t="str">
        <f>IF(AND('6'!FG79=""),"",'6'!FG79)</f>
        <v/>
      </c>
      <c r="FH75" s="482" t="str">
        <f>IF(AND('6'!FH79=""),"",'6'!FH79)</f>
        <v/>
      </c>
      <c r="FI75" s="482" t="str">
        <f>IF(AND('6'!FI79=""),"",'6'!FI79)</f>
        <v/>
      </c>
      <c r="FJ75" s="482" t="str">
        <f>IF(AND('6'!FJ79=""),"",'6'!FJ79)</f>
        <v/>
      </c>
      <c r="FK75" s="482" t="str">
        <f>IF(AND('6'!FK79=""),"",'6'!FK79)</f>
        <v/>
      </c>
      <c r="FL75" s="482" t="str">
        <f>IF(AND('6'!FL79=""),"",'6'!FL79)</f>
        <v/>
      </c>
      <c r="FM75" s="482" t="str">
        <f>IF(AND('6'!FM79=""),"",'6'!FM79)</f>
        <v xml:space="preserve"> </v>
      </c>
      <c r="FN75" s="482" t="str">
        <f>IF(AND('6'!FN79=""),"",'6'!FN79)</f>
        <v/>
      </c>
      <c r="FO75" s="482" t="str">
        <f>IF(AND('6'!FO79=""),"",'6'!FO79)</f>
        <v/>
      </c>
      <c r="FP75" s="482" t="str">
        <f>IF(AND('6'!FP79=""),"",'6'!FP79)</f>
        <v/>
      </c>
      <c r="FQ75" s="482" t="str">
        <f>IF(AND('6'!FQ79=""),"",'6'!FQ79)</f>
        <v/>
      </c>
      <c r="FR75" s="482" t="str">
        <f>IF(AND('6'!FR79=""),"",'6'!FR79)</f>
        <v/>
      </c>
      <c r="FS75" s="482" t="str">
        <f>IF(AND('6'!FS79=""),"",'6'!FS79)</f>
        <v/>
      </c>
      <c r="FT75" s="482" t="str">
        <f>IF(AND('6'!FT79=""),"",'6'!FT79)</f>
        <v xml:space="preserve"> </v>
      </c>
      <c r="FU75" s="482" t="str">
        <f>IF(AND('6'!FV79=""),"",'6'!FV79)</f>
        <v>-</v>
      </c>
      <c r="FV75" s="482" t="str">
        <f>IF(AND('6'!FW79=""),"",'6'!FW79)</f>
        <v>-</v>
      </c>
      <c r="FW75" s="482" t="str">
        <f>IF(AND('6'!FX79=""),"",'6'!FX79)</f>
        <v>-</v>
      </c>
      <c r="FX75" s="482" t="str">
        <f>IF(AND('6'!FY79=""),"",'6'!FY79)</f>
        <v>-</v>
      </c>
      <c r="FY75" s="482" t="str">
        <f>IF(AND('6'!FZ79=""),"",'6'!FZ79)</f>
        <v>-</v>
      </c>
      <c r="FZ75" s="482" t="str">
        <f>IF(AND('6'!GA79=""),"",'6'!GA79)</f>
        <v>-</v>
      </c>
      <c r="GA75" s="482" t="str">
        <f>IF(AND('6'!GB79=""),"",'6'!GB79)</f>
        <v>-</v>
      </c>
      <c r="GB75" s="482" t="str">
        <f>IF(AND('6'!GC79=""),"",'6'!GC79)</f>
        <v>-</v>
      </c>
      <c r="GC75" s="482" t="str">
        <f>IF(AND('6'!GD79=""),"",'6'!GD79)</f>
        <v>-</v>
      </c>
      <c r="GD75" s="482" t="str">
        <f>IF(AND('6'!GE79=""),"",'6'!GE79)</f>
        <v>-</v>
      </c>
      <c r="GE75" s="482" t="str">
        <f>IF(AND('6'!GF79=""),"",'6'!GF79)</f>
        <v>-</v>
      </c>
      <c r="GF75" s="482" t="str">
        <f>IF(AND('6'!GG79=""),"",'6'!GG79)</f>
        <v>-</v>
      </c>
      <c r="GG75" s="482" t="str">
        <f>IF(AND('6'!GH79=""),"",IF(AND('6'!GH79="-"),"",'6'!GH79))</f>
        <v/>
      </c>
      <c r="GH75" s="50" t="str">
        <f>IF(AND(C75=""),"",VLOOKUP(B75,Register!$A$7:$CL$311,36,FALSE))</f>
        <v/>
      </c>
      <c r="GI75" s="483" t="str">
        <f>IF(AND('6'!GL79=""),"",'6'!GL79)</f>
        <v/>
      </c>
      <c r="GJ75" s="173" t="str">
        <f>IF(AND('6'!FU79=""),"",'6'!FU79)</f>
        <v/>
      </c>
      <c r="GK75" s="173"/>
      <c r="GL75" s="173"/>
    </row>
    <row r="76" spans="1:194" ht="21">
      <c r="A76" s="480">
        <v>68</v>
      </c>
      <c r="B76" s="481" t="str">
        <f>IF(AND('6'!B80=""),"",'6'!B80)</f>
        <v/>
      </c>
      <c r="C76" s="196" t="str">
        <f>IF(AND('6'!C80=""),"",'6'!C80)</f>
        <v/>
      </c>
      <c r="D76" s="196" t="str">
        <f>IF(AND('6'!D80=""),"",'6'!D80)</f>
        <v/>
      </c>
      <c r="E76" s="195" t="str">
        <f>IF(AND('6'!E80=""),"",'6'!E80)</f>
        <v/>
      </c>
      <c r="F76" s="482" t="str">
        <f>IF(AND('6'!F80=""),"",'6'!F80)</f>
        <v/>
      </c>
      <c r="G76" s="482" t="str">
        <f>IF(AND('6'!G80=""),"",'6'!G80)</f>
        <v/>
      </c>
      <c r="H76" s="482" t="str">
        <f>IF(AND('6'!H80=""),"",'6'!H80)</f>
        <v/>
      </c>
      <c r="I76" s="482" t="str">
        <f>IF(AND('6'!I80=""),"",'6'!I80)</f>
        <v/>
      </c>
      <c r="J76" s="482" t="str">
        <f>IF(AND('6'!J80=""),"",'6'!J80)</f>
        <v/>
      </c>
      <c r="K76" s="482" t="str">
        <f>IF(AND('6'!K80=""),"",'6'!K80)</f>
        <v/>
      </c>
      <c r="L76" s="482" t="str">
        <f>IF(AND('6'!L80=""),"",'6'!L80)</f>
        <v/>
      </c>
      <c r="M76" s="482" t="str">
        <f>IF(AND('6'!M80=""),"",'6'!M80)</f>
        <v/>
      </c>
      <c r="N76" s="482" t="str">
        <f>IF(AND('6'!N80=""),"",'6'!N80)</f>
        <v/>
      </c>
      <c r="O76" s="482" t="str">
        <f>IF(AND('6'!O80=""),"",'6'!O80)</f>
        <v/>
      </c>
      <c r="P76" s="482" t="str">
        <f>IF(AND('6'!P80=""),"",'6'!P80)</f>
        <v/>
      </c>
      <c r="Q76" s="482" t="str">
        <f>IF(AND('6'!Q80=""),"",'6'!Q80)</f>
        <v/>
      </c>
      <c r="R76" s="482" t="str">
        <f>IF(AND('6'!R80=""),"",'6'!R80)</f>
        <v/>
      </c>
      <c r="S76" s="482" t="str">
        <f>IF(AND('6'!S80=""),"",'6'!S80)</f>
        <v/>
      </c>
      <c r="T76" s="482" t="str">
        <f>IF(AND('6'!T80=""),"",'6'!T80)</f>
        <v/>
      </c>
      <c r="U76" s="482" t="str">
        <f>IF(AND('6'!U80=""),"",'6'!U80)</f>
        <v/>
      </c>
      <c r="V76" s="482" t="str">
        <f>IF(AND('6'!V80=""),"",'6'!V80)</f>
        <v/>
      </c>
      <c r="W76" s="482" t="str">
        <f>IF(AND('6'!W80=""),"",'6'!W80)</f>
        <v/>
      </c>
      <c r="X76" s="482" t="str">
        <f>IF(AND('6'!X80=""),"",'6'!X80)</f>
        <v/>
      </c>
      <c r="Y76" s="482" t="str">
        <f>IF(AND('6'!Y80=""),"",'6'!Y80)</f>
        <v/>
      </c>
      <c r="Z76" s="482" t="str">
        <f>IF(AND('6'!Z80=""),"",'6'!Z80)</f>
        <v/>
      </c>
      <c r="AA76" s="482" t="str">
        <f>IF(AND('6'!AA80=""),"",'6'!AA80)</f>
        <v/>
      </c>
      <c r="AB76" s="482" t="str">
        <f>IF(AND('6'!AB80=""),"",'6'!AB80)</f>
        <v/>
      </c>
      <c r="AC76" s="482" t="str">
        <f>IF(AND('6'!AC80=""),"",'6'!AC80)</f>
        <v/>
      </c>
      <c r="AD76" s="482" t="str">
        <f>IF(AND('6'!AD80=""),"",'6'!AD80)</f>
        <v/>
      </c>
      <c r="AE76" s="482" t="str">
        <f>IF(AND('6'!AE80=""),"",'6'!AE80)</f>
        <v/>
      </c>
      <c r="AF76" s="482" t="str">
        <f>IF(AND('6'!AF80=""),"",'6'!AF80)</f>
        <v/>
      </c>
      <c r="AG76" s="482" t="str">
        <f>IF(AND('6'!AG80=""),"",'6'!AG80)</f>
        <v/>
      </c>
      <c r="AH76" s="482" t="str">
        <f>IF(AND('6'!AH80=""),"",'6'!AH80)</f>
        <v/>
      </c>
      <c r="AI76" s="482" t="str">
        <f>IF(AND('6'!AI80=""),"",'6'!AI80)</f>
        <v/>
      </c>
      <c r="AJ76" s="482" t="str">
        <f>IF(AND('6'!AJ80=""),"",'6'!AJ80)</f>
        <v/>
      </c>
      <c r="AK76" s="482" t="str">
        <f>IF(AND('6'!AK80=""),"",'6'!AK80)</f>
        <v/>
      </c>
      <c r="AL76" s="482" t="str">
        <f>IF(AND('6'!AL80=""),"",'6'!AL80)</f>
        <v/>
      </c>
      <c r="AM76" s="482" t="str">
        <f>IF(AND('6'!AM80=""),"",'6'!AM80)</f>
        <v/>
      </c>
      <c r="AN76" s="482" t="str">
        <f>IF(AND('6'!AN80=""),"",'6'!AN80)</f>
        <v/>
      </c>
      <c r="AO76" s="482" t="str">
        <f>IF(AND('6'!AO80=""),"",'6'!AO80)</f>
        <v/>
      </c>
      <c r="AP76" s="482" t="str">
        <f>IF(AND('6'!AP80=""),"",'6'!AP80)</f>
        <v/>
      </c>
      <c r="AQ76" s="482" t="str">
        <f>IF(AND('6'!AQ80=""),"",'6'!AQ80)</f>
        <v/>
      </c>
      <c r="AR76" s="482" t="str">
        <f>IF(AND('6'!AR80=""),"",'6'!AR80)</f>
        <v/>
      </c>
      <c r="AS76" s="482" t="str">
        <f>IF(AND('6'!AS80=""),"",'6'!AS80)</f>
        <v/>
      </c>
      <c r="AT76" s="482" t="str">
        <f>IF(AND('6'!AT80=""),"",'6'!AT80)</f>
        <v/>
      </c>
      <c r="AU76" s="482" t="str">
        <f>IF(AND('6'!AU80=""),"",'6'!AU80)</f>
        <v/>
      </c>
      <c r="AV76" s="482" t="str">
        <f>IF(AND('6'!AV80=""),"",'6'!AV80)</f>
        <v/>
      </c>
      <c r="AW76" s="482" t="str">
        <f>IF(AND('6'!AW80=""),"",'6'!AW80)</f>
        <v/>
      </c>
      <c r="AX76" s="482" t="str">
        <f>IF(AND('6'!AX80=""),"",'6'!AX80)</f>
        <v/>
      </c>
      <c r="AY76" s="482" t="str">
        <f>IF(AND('6'!AY80=""),"",'6'!AY80)</f>
        <v/>
      </c>
      <c r="AZ76" s="482" t="str">
        <f>IF(AND('6'!AZ80=""),"",'6'!AZ80)</f>
        <v/>
      </c>
      <c r="BA76" s="482" t="str">
        <f>IF(AND('6'!BA80=""),"",'6'!BA80)</f>
        <v/>
      </c>
      <c r="BB76" s="482" t="str">
        <f>IF(AND('6'!BB80=""),"",'6'!BB80)</f>
        <v/>
      </c>
      <c r="BC76" s="482" t="str">
        <f>IF(AND('6'!BC80=""),"",'6'!BC80)</f>
        <v/>
      </c>
      <c r="BD76" s="482" t="str">
        <f>IF(AND('6'!BD80=""),"",'6'!BD80)</f>
        <v/>
      </c>
      <c r="BE76" s="482" t="str">
        <f>IF(AND('6'!BE80=""),"",'6'!BE80)</f>
        <v/>
      </c>
      <c r="BF76" s="482" t="str">
        <f>IF(AND('6'!BF80=""),"",'6'!BF80)</f>
        <v/>
      </c>
      <c r="BG76" s="482" t="str">
        <f>IF(AND('6'!BG80=""),"",'6'!BG80)</f>
        <v/>
      </c>
      <c r="BH76" s="482" t="str">
        <f>IF(AND('6'!BH80=""),"",'6'!BH80)</f>
        <v/>
      </c>
      <c r="BI76" s="482" t="str">
        <f>IF(AND('6'!BI80=""),"",'6'!BI80)</f>
        <v/>
      </c>
      <c r="BJ76" s="482" t="str">
        <f>IF(AND('6'!BJ80=""),"",'6'!BJ80)</f>
        <v/>
      </c>
      <c r="BK76" s="482" t="str">
        <f>IF(AND('6'!BK80=""),"",'6'!BK80)</f>
        <v/>
      </c>
      <c r="BL76" s="482" t="str">
        <f>IF(AND('6'!BL80=""),"",'6'!BL80)</f>
        <v/>
      </c>
      <c r="BM76" s="482" t="str">
        <f>IF(AND('6'!BM80=""),"",'6'!BM80)</f>
        <v/>
      </c>
      <c r="BN76" s="482" t="str">
        <f>IF(AND('6'!BN80=""),"",'6'!BN80)</f>
        <v/>
      </c>
      <c r="BO76" s="482" t="str">
        <f>IF(AND('6'!BO80=""),"",'6'!BO80)</f>
        <v/>
      </c>
      <c r="BP76" s="482" t="str">
        <f>IF(AND('6'!BP80=""),"",'6'!BP80)</f>
        <v/>
      </c>
      <c r="BQ76" s="482" t="str">
        <f>IF(AND('6'!BQ80=""),"",'6'!BQ80)</f>
        <v/>
      </c>
      <c r="BR76" s="482" t="str">
        <f>IF(AND('6'!BR80=""),"",'6'!BR80)</f>
        <v/>
      </c>
      <c r="BS76" s="482" t="str">
        <f>IF(AND('6'!BS80=""),"",'6'!BS80)</f>
        <v/>
      </c>
      <c r="BT76" s="482" t="str">
        <f>IF(AND('6'!BT80=""),"",'6'!BT80)</f>
        <v/>
      </c>
      <c r="BU76" s="482" t="str">
        <f>IF(AND('6'!BU80=""),"",'6'!BU80)</f>
        <v/>
      </c>
      <c r="BV76" s="482" t="str">
        <f>IF(AND('6'!BV80=""),"",'6'!BV80)</f>
        <v/>
      </c>
      <c r="BW76" s="482" t="str">
        <f>IF(AND('6'!BW80=""),"",'6'!BW80)</f>
        <v/>
      </c>
      <c r="BX76" s="482" t="str">
        <f>IF(AND('6'!BX80=""),"",'6'!BX80)</f>
        <v/>
      </c>
      <c r="BY76" s="482" t="str">
        <f>IF(AND('6'!BY80=""),"",'6'!BY80)</f>
        <v/>
      </c>
      <c r="BZ76" s="482" t="str">
        <f>IF(AND('6'!BZ80=""),"",'6'!BZ80)</f>
        <v/>
      </c>
      <c r="CA76" s="482" t="str">
        <f>IF(AND('6'!CA80=""),"",'6'!CA80)</f>
        <v/>
      </c>
      <c r="CB76" s="482" t="str">
        <f>IF(AND('6'!CB80=""),"",'6'!CB80)</f>
        <v/>
      </c>
      <c r="CC76" s="482" t="str">
        <f>IF(AND('6'!CC80=""),"",'6'!CC80)</f>
        <v/>
      </c>
      <c r="CD76" s="482" t="str">
        <f>IF(AND('6'!CD80=""),"",'6'!CD80)</f>
        <v/>
      </c>
      <c r="CE76" s="482" t="str">
        <f>IF(AND('6'!CE80=""),"",'6'!CE80)</f>
        <v/>
      </c>
      <c r="CF76" s="482" t="str">
        <f>IF(AND('6'!CF80=""),"",'6'!CF80)</f>
        <v/>
      </c>
      <c r="CG76" s="482" t="str">
        <f>IF(AND('6'!CG80=""),"",'6'!CG80)</f>
        <v/>
      </c>
      <c r="CH76" s="482" t="str">
        <f>IF(AND('6'!CH80=""),"",'6'!CH80)</f>
        <v/>
      </c>
      <c r="CI76" s="482" t="str">
        <f>IF(AND('6'!CI80=""),"",'6'!CI80)</f>
        <v/>
      </c>
      <c r="CJ76" s="482" t="str">
        <f>IF(AND('6'!CJ80=""),"",'6'!CJ80)</f>
        <v/>
      </c>
      <c r="CK76" s="482" t="str">
        <f>IF(AND('6'!CK80=""),"",'6'!CK80)</f>
        <v/>
      </c>
      <c r="CL76" s="482" t="str">
        <f>IF(AND('6'!CL80=""),"",'6'!CL80)</f>
        <v/>
      </c>
      <c r="CM76" s="482" t="str">
        <f>IF(AND('6'!CM80=""),"",'6'!CM80)</f>
        <v/>
      </c>
      <c r="CN76" s="482" t="str">
        <f>IF(AND('6'!CN80=""),"",'6'!CN80)</f>
        <v/>
      </c>
      <c r="CO76" s="482" t="str">
        <f>IF(AND('6'!CO80=""),"",'6'!CO80)</f>
        <v/>
      </c>
      <c r="CP76" s="482" t="str">
        <f>IF(AND('6'!CP80=""),"",'6'!CP80)</f>
        <v/>
      </c>
      <c r="CQ76" s="482" t="str">
        <f>IF(AND('6'!CQ80=""),"",'6'!CQ80)</f>
        <v/>
      </c>
      <c r="CR76" s="482" t="str">
        <f>IF(AND('6'!CR80=""),"",'6'!CR80)</f>
        <v/>
      </c>
      <c r="CS76" s="482" t="str">
        <f>IF(AND('6'!CS80=""),"",'6'!CS80)</f>
        <v/>
      </c>
      <c r="CT76" s="482" t="str">
        <f>IF(AND('6'!CT80=""),"",'6'!CT80)</f>
        <v/>
      </c>
      <c r="CU76" s="482" t="str">
        <f>IF(AND('6'!CU80=""),"",'6'!CU80)</f>
        <v/>
      </c>
      <c r="CV76" s="482" t="str">
        <f>IF(AND('6'!CV80=""),"",'6'!CV80)</f>
        <v/>
      </c>
      <c r="CW76" s="482" t="str">
        <f>IF(AND('6'!CW80=""),"",'6'!CW80)</f>
        <v/>
      </c>
      <c r="CX76" s="482" t="str">
        <f>IF(AND('6'!CX80=""),"",'6'!CX80)</f>
        <v/>
      </c>
      <c r="CY76" s="482" t="str">
        <f>IF(AND('6'!CY80=""),"",'6'!CY80)</f>
        <v/>
      </c>
      <c r="CZ76" s="482" t="str">
        <f>IF(AND('6'!CZ80=""),"",'6'!CZ80)</f>
        <v/>
      </c>
      <c r="DA76" s="482" t="str">
        <f>IF(AND('6'!DA80=""),"",'6'!DA80)</f>
        <v/>
      </c>
      <c r="DB76" s="482" t="str">
        <f>IF(AND('6'!DB80=""),"",'6'!DB80)</f>
        <v/>
      </c>
      <c r="DC76" s="482" t="str">
        <f>IF(AND('6'!DC80=""),"",'6'!DC80)</f>
        <v/>
      </c>
      <c r="DD76" s="482" t="str">
        <f>IF(AND('6'!DD80=""),"",'6'!DD80)</f>
        <v/>
      </c>
      <c r="DE76" s="482" t="str">
        <f>IF(AND('6'!DE80=""),"",'6'!DE80)</f>
        <v/>
      </c>
      <c r="DF76" s="482" t="str">
        <f>IF(AND('6'!DF80=""),"",'6'!DF80)</f>
        <v/>
      </c>
      <c r="DG76" s="482" t="str">
        <f>IF(AND('6'!DG80=""),"",'6'!DG80)</f>
        <v/>
      </c>
      <c r="DH76" s="482" t="str">
        <f>IF(AND('6'!DH80=""),"",'6'!DH80)</f>
        <v/>
      </c>
      <c r="DI76" s="482" t="str">
        <f>IF(AND('6'!DI80=""),"",'6'!DI80)</f>
        <v/>
      </c>
      <c r="DJ76" s="482" t="str">
        <f>IF(AND('6'!DJ80=""),"",'6'!DJ80)</f>
        <v/>
      </c>
      <c r="DK76" s="482" t="str">
        <f>IF(AND('6'!DK80=""),"",'6'!DK80)</f>
        <v/>
      </c>
      <c r="DL76" s="482" t="str">
        <f>IF(AND('6'!DL80=""),"",'6'!DL80)</f>
        <v/>
      </c>
      <c r="DM76" s="482" t="str">
        <f>IF(AND('6'!DM80=""),"",'6'!DM80)</f>
        <v/>
      </c>
      <c r="DN76" s="482" t="str">
        <f>IF(AND('6'!DN80=""),"",'6'!DN80)</f>
        <v/>
      </c>
      <c r="DO76" s="482" t="str">
        <f>IF(AND('6'!DO80=""),"",'6'!DO80)</f>
        <v/>
      </c>
      <c r="DP76" s="482" t="str">
        <f>IF(AND('6'!DP80=""),"",'6'!DP80)</f>
        <v/>
      </c>
      <c r="DQ76" s="482" t="str">
        <f>IF(AND('6'!DQ80=""),"",'6'!DQ80)</f>
        <v/>
      </c>
      <c r="DR76" s="482" t="str">
        <f>IF(AND('6'!DR80=""),"",'6'!DR80)</f>
        <v/>
      </c>
      <c r="DS76" s="482" t="str">
        <f>IF(AND('6'!DS80=""),"",'6'!DS80)</f>
        <v/>
      </c>
      <c r="DT76" s="482" t="str">
        <f>IF(AND('6'!DT80=""),"",'6'!DT80)</f>
        <v/>
      </c>
      <c r="DU76" s="482" t="str">
        <f>IF(AND('6'!DU80=""),"",'6'!DU80)</f>
        <v/>
      </c>
      <c r="DV76" s="482" t="str">
        <f>IF(AND('6'!DV80=""),"",'6'!DV80)</f>
        <v/>
      </c>
      <c r="DW76" s="482" t="str">
        <f>IF(AND('6'!DW80=""),"",'6'!DW80)</f>
        <v/>
      </c>
      <c r="DX76" s="482" t="str">
        <f>IF(AND('6'!DX80=""),"",'6'!DX80)</f>
        <v/>
      </c>
      <c r="DY76" s="482" t="str">
        <f>IF(AND('6'!DY80=""),"",'6'!DY80)</f>
        <v/>
      </c>
      <c r="DZ76" s="482" t="str">
        <f>IF(AND('6'!DZ80=""),"",'6'!DZ80)</f>
        <v/>
      </c>
      <c r="EA76" s="482" t="str">
        <f>IF(AND('6'!EA80=""),"",'6'!EA80)</f>
        <v/>
      </c>
      <c r="EB76" s="482" t="str">
        <f>IF(AND('6'!EB80=""),"",'6'!EB80)</f>
        <v/>
      </c>
      <c r="EC76" s="482" t="str">
        <f>IF(AND('6'!EC80=""),"",'6'!EC80)</f>
        <v/>
      </c>
      <c r="ED76" s="482" t="str">
        <f>IF(AND('6'!ED80=""),"",'6'!ED80)</f>
        <v/>
      </c>
      <c r="EE76" s="482" t="str">
        <f>IF(AND('6'!EE80=""),"",'6'!EE80)</f>
        <v/>
      </c>
      <c r="EF76" s="482" t="str">
        <f>IF(AND('6'!EF80=""),"",'6'!EF80)</f>
        <v/>
      </c>
      <c r="EG76" s="482" t="str">
        <f>IF(AND('6'!EG80=""),"",'6'!EG80)</f>
        <v/>
      </c>
      <c r="EH76" s="482" t="str">
        <f>IF(AND('6'!EH80=""),"",'6'!EH80)</f>
        <v/>
      </c>
      <c r="EI76" s="482" t="str">
        <f>IF(AND('6'!EI80=""),"",'6'!EI80)</f>
        <v/>
      </c>
      <c r="EJ76" s="482" t="str">
        <f>IF(AND('6'!EJ80=""),"",'6'!EJ80)</f>
        <v/>
      </c>
      <c r="EK76" s="482" t="str">
        <f>IF(AND('6'!EK80=""),"",'6'!EK80)</f>
        <v/>
      </c>
      <c r="EL76" s="482" t="str">
        <f>IF(AND('6'!EL80=""),"",'6'!EL80)</f>
        <v/>
      </c>
      <c r="EM76" s="482" t="str">
        <f>IF(AND('6'!EM80=""),"",'6'!EM80)</f>
        <v/>
      </c>
      <c r="EN76" s="482" t="str">
        <f>IF(AND('6'!EN80=""),"",'6'!EN80)</f>
        <v/>
      </c>
      <c r="EO76" s="482" t="str">
        <f>IF(AND('6'!EO80=""),"",'6'!EO80)</f>
        <v/>
      </c>
      <c r="EP76" s="482" t="str">
        <f>IF(AND('6'!EP80=""),"",'6'!EP80)</f>
        <v/>
      </c>
      <c r="EQ76" s="482" t="str">
        <f>IF(AND('6'!EQ80=""),"",'6'!EQ80)</f>
        <v/>
      </c>
      <c r="ER76" s="482" t="str">
        <f>IF(AND('6'!ER80=""),"",'6'!ER80)</f>
        <v/>
      </c>
      <c r="ES76" s="482" t="str">
        <f>IF(AND('6'!ES80=""),"",'6'!ES80)</f>
        <v/>
      </c>
      <c r="ET76" s="482" t="str">
        <f>IF(AND('6'!ET80=""),"",'6'!ET80)</f>
        <v/>
      </c>
      <c r="EU76" s="482" t="str">
        <f>IF(AND('6'!EU80=""),"",'6'!EU80)</f>
        <v/>
      </c>
      <c r="EV76" s="482" t="str">
        <f>IF(AND('6'!EV80=""),"",'6'!EV80)</f>
        <v/>
      </c>
      <c r="EW76" s="482" t="str">
        <f>IF(AND('6'!EW80=""),"",'6'!EW80)</f>
        <v/>
      </c>
      <c r="EX76" s="482" t="str">
        <f>IF(AND('6'!EX80=""),"",'6'!EX80)</f>
        <v/>
      </c>
      <c r="EY76" s="482" t="str">
        <f>IF(AND('6'!EY80=""),"",'6'!EY80)</f>
        <v/>
      </c>
      <c r="EZ76" s="482" t="str">
        <f>IF(AND('6'!EZ80=""),"",'6'!EZ80)</f>
        <v/>
      </c>
      <c r="FA76" s="482" t="str">
        <f>IF(AND('6'!FA80=""),"",'6'!FA80)</f>
        <v/>
      </c>
      <c r="FB76" s="482" t="str">
        <f>IF(AND('6'!FB80=""),"",'6'!FB80)</f>
        <v/>
      </c>
      <c r="FC76" s="482" t="str">
        <f>IF(AND('6'!FC80=""),"",'6'!FC80)</f>
        <v/>
      </c>
      <c r="FD76" s="482" t="str">
        <f>IF(AND('6'!FD80=""),"",'6'!FD80)</f>
        <v/>
      </c>
      <c r="FE76" s="482" t="str">
        <f>IF(AND('6'!FE80=""),"",'6'!FE80)</f>
        <v/>
      </c>
      <c r="FF76" s="482" t="str">
        <f>IF(AND('6'!FF80=""),"",'6'!FF80)</f>
        <v xml:space="preserve"> </v>
      </c>
      <c r="FG76" s="482" t="str">
        <f>IF(AND('6'!FG80=""),"",'6'!FG80)</f>
        <v/>
      </c>
      <c r="FH76" s="482" t="str">
        <f>IF(AND('6'!FH80=""),"",'6'!FH80)</f>
        <v/>
      </c>
      <c r="FI76" s="482" t="str">
        <f>IF(AND('6'!FI80=""),"",'6'!FI80)</f>
        <v/>
      </c>
      <c r="FJ76" s="482" t="str">
        <f>IF(AND('6'!FJ80=""),"",'6'!FJ80)</f>
        <v/>
      </c>
      <c r="FK76" s="482" t="str">
        <f>IF(AND('6'!FK80=""),"",'6'!FK80)</f>
        <v/>
      </c>
      <c r="FL76" s="482" t="str">
        <f>IF(AND('6'!FL80=""),"",'6'!FL80)</f>
        <v/>
      </c>
      <c r="FM76" s="482" t="str">
        <f>IF(AND('6'!FM80=""),"",'6'!FM80)</f>
        <v xml:space="preserve"> </v>
      </c>
      <c r="FN76" s="482" t="str">
        <f>IF(AND('6'!FN80=""),"",'6'!FN80)</f>
        <v/>
      </c>
      <c r="FO76" s="482" t="str">
        <f>IF(AND('6'!FO80=""),"",'6'!FO80)</f>
        <v/>
      </c>
      <c r="FP76" s="482" t="str">
        <f>IF(AND('6'!FP80=""),"",'6'!FP80)</f>
        <v/>
      </c>
      <c r="FQ76" s="482" t="str">
        <f>IF(AND('6'!FQ80=""),"",'6'!FQ80)</f>
        <v/>
      </c>
      <c r="FR76" s="482" t="str">
        <f>IF(AND('6'!FR80=""),"",'6'!FR80)</f>
        <v/>
      </c>
      <c r="FS76" s="482" t="str">
        <f>IF(AND('6'!FS80=""),"",'6'!FS80)</f>
        <v/>
      </c>
      <c r="FT76" s="482" t="str">
        <f>IF(AND('6'!FT80=""),"",'6'!FT80)</f>
        <v xml:space="preserve"> </v>
      </c>
      <c r="FU76" s="482" t="str">
        <f>IF(AND('6'!FV80=""),"",'6'!FV80)</f>
        <v>-</v>
      </c>
      <c r="FV76" s="482" t="str">
        <f>IF(AND('6'!FW80=""),"",'6'!FW80)</f>
        <v>-</v>
      </c>
      <c r="FW76" s="482" t="str">
        <f>IF(AND('6'!FX80=""),"",'6'!FX80)</f>
        <v>-</v>
      </c>
      <c r="FX76" s="482" t="str">
        <f>IF(AND('6'!FY80=""),"",'6'!FY80)</f>
        <v>-</v>
      </c>
      <c r="FY76" s="482" t="str">
        <f>IF(AND('6'!FZ80=""),"",'6'!FZ80)</f>
        <v>-</v>
      </c>
      <c r="FZ76" s="482" t="str">
        <f>IF(AND('6'!GA80=""),"",'6'!GA80)</f>
        <v>-</v>
      </c>
      <c r="GA76" s="482" t="str">
        <f>IF(AND('6'!GB80=""),"",'6'!GB80)</f>
        <v>-</v>
      </c>
      <c r="GB76" s="482" t="str">
        <f>IF(AND('6'!GC80=""),"",'6'!GC80)</f>
        <v>-</v>
      </c>
      <c r="GC76" s="482" t="str">
        <f>IF(AND('6'!GD80=""),"",'6'!GD80)</f>
        <v>-</v>
      </c>
      <c r="GD76" s="482" t="str">
        <f>IF(AND('6'!GE80=""),"",'6'!GE80)</f>
        <v>-</v>
      </c>
      <c r="GE76" s="482" t="str">
        <f>IF(AND('6'!GF80=""),"",'6'!GF80)</f>
        <v>-</v>
      </c>
      <c r="GF76" s="482" t="str">
        <f>IF(AND('6'!GG80=""),"",'6'!GG80)</f>
        <v>-</v>
      </c>
      <c r="GG76" s="482" t="str">
        <f>IF(AND('6'!GH80=""),"",IF(AND('6'!GH80="-"),"",'6'!GH80))</f>
        <v/>
      </c>
      <c r="GH76" s="50" t="str">
        <f>IF(AND(C76=""),"",VLOOKUP(B76,Register!$A$7:$CL$311,36,FALSE))</f>
        <v/>
      </c>
      <c r="GI76" s="483" t="str">
        <f>IF(AND('6'!GL80=""),"",'6'!GL80)</f>
        <v/>
      </c>
      <c r="GJ76" s="173" t="str">
        <f>IF(AND('6'!FU80=""),"",'6'!FU80)</f>
        <v/>
      </c>
      <c r="GK76" s="173"/>
      <c r="GL76" s="173"/>
    </row>
    <row r="77" spans="1:194" ht="21">
      <c r="A77" s="480">
        <v>69</v>
      </c>
      <c r="B77" s="481" t="str">
        <f>IF(AND('6'!B81=""),"",'6'!B81)</f>
        <v/>
      </c>
      <c r="C77" s="196" t="str">
        <f>IF(AND('6'!C81=""),"",'6'!C81)</f>
        <v/>
      </c>
      <c r="D77" s="196" t="str">
        <f>IF(AND('6'!D81=""),"",'6'!D81)</f>
        <v/>
      </c>
      <c r="E77" s="195" t="str">
        <f>IF(AND('6'!E81=""),"",'6'!E81)</f>
        <v/>
      </c>
      <c r="F77" s="482" t="str">
        <f>IF(AND('6'!F81=""),"",'6'!F81)</f>
        <v/>
      </c>
      <c r="G77" s="482" t="str">
        <f>IF(AND('6'!G81=""),"",'6'!G81)</f>
        <v/>
      </c>
      <c r="H77" s="482" t="str">
        <f>IF(AND('6'!H81=""),"",'6'!H81)</f>
        <v/>
      </c>
      <c r="I77" s="482" t="str">
        <f>IF(AND('6'!I81=""),"",'6'!I81)</f>
        <v/>
      </c>
      <c r="J77" s="482" t="str">
        <f>IF(AND('6'!J81=""),"",'6'!J81)</f>
        <v/>
      </c>
      <c r="K77" s="482" t="str">
        <f>IF(AND('6'!K81=""),"",'6'!K81)</f>
        <v/>
      </c>
      <c r="L77" s="482" t="str">
        <f>IF(AND('6'!L81=""),"",'6'!L81)</f>
        <v/>
      </c>
      <c r="M77" s="482" t="str">
        <f>IF(AND('6'!M81=""),"",'6'!M81)</f>
        <v/>
      </c>
      <c r="N77" s="482" t="str">
        <f>IF(AND('6'!N81=""),"",'6'!N81)</f>
        <v/>
      </c>
      <c r="O77" s="482" t="str">
        <f>IF(AND('6'!O81=""),"",'6'!O81)</f>
        <v/>
      </c>
      <c r="P77" s="482" t="str">
        <f>IF(AND('6'!P81=""),"",'6'!P81)</f>
        <v/>
      </c>
      <c r="Q77" s="482" t="str">
        <f>IF(AND('6'!Q81=""),"",'6'!Q81)</f>
        <v/>
      </c>
      <c r="R77" s="482" t="str">
        <f>IF(AND('6'!R81=""),"",'6'!R81)</f>
        <v/>
      </c>
      <c r="S77" s="482" t="str">
        <f>IF(AND('6'!S81=""),"",'6'!S81)</f>
        <v/>
      </c>
      <c r="T77" s="482" t="str">
        <f>IF(AND('6'!T81=""),"",'6'!T81)</f>
        <v/>
      </c>
      <c r="U77" s="482" t="str">
        <f>IF(AND('6'!U81=""),"",'6'!U81)</f>
        <v/>
      </c>
      <c r="V77" s="482" t="str">
        <f>IF(AND('6'!V81=""),"",'6'!V81)</f>
        <v/>
      </c>
      <c r="W77" s="482" t="str">
        <f>IF(AND('6'!W81=""),"",'6'!W81)</f>
        <v/>
      </c>
      <c r="X77" s="482" t="str">
        <f>IF(AND('6'!X81=""),"",'6'!X81)</f>
        <v/>
      </c>
      <c r="Y77" s="482" t="str">
        <f>IF(AND('6'!Y81=""),"",'6'!Y81)</f>
        <v/>
      </c>
      <c r="Z77" s="482" t="str">
        <f>IF(AND('6'!Z81=""),"",'6'!Z81)</f>
        <v/>
      </c>
      <c r="AA77" s="482" t="str">
        <f>IF(AND('6'!AA81=""),"",'6'!AA81)</f>
        <v/>
      </c>
      <c r="AB77" s="482" t="str">
        <f>IF(AND('6'!AB81=""),"",'6'!AB81)</f>
        <v/>
      </c>
      <c r="AC77" s="482" t="str">
        <f>IF(AND('6'!AC81=""),"",'6'!AC81)</f>
        <v/>
      </c>
      <c r="AD77" s="482" t="str">
        <f>IF(AND('6'!AD81=""),"",'6'!AD81)</f>
        <v/>
      </c>
      <c r="AE77" s="482" t="str">
        <f>IF(AND('6'!AE81=""),"",'6'!AE81)</f>
        <v/>
      </c>
      <c r="AF77" s="482" t="str">
        <f>IF(AND('6'!AF81=""),"",'6'!AF81)</f>
        <v/>
      </c>
      <c r="AG77" s="482" t="str">
        <f>IF(AND('6'!AG81=""),"",'6'!AG81)</f>
        <v/>
      </c>
      <c r="AH77" s="482" t="str">
        <f>IF(AND('6'!AH81=""),"",'6'!AH81)</f>
        <v/>
      </c>
      <c r="AI77" s="482" t="str">
        <f>IF(AND('6'!AI81=""),"",'6'!AI81)</f>
        <v/>
      </c>
      <c r="AJ77" s="482" t="str">
        <f>IF(AND('6'!AJ81=""),"",'6'!AJ81)</f>
        <v/>
      </c>
      <c r="AK77" s="482" t="str">
        <f>IF(AND('6'!AK81=""),"",'6'!AK81)</f>
        <v/>
      </c>
      <c r="AL77" s="482" t="str">
        <f>IF(AND('6'!AL81=""),"",'6'!AL81)</f>
        <v/>
      </c>
      <c r="AM77" s="482" t="str">
        <f>IF(AND('6'!AM81=""),"",'6'!AM81)</f>
        <v/>
      </c>
      <c r="AN77" s="482" t="str">
        <f>IF(AND('6'!AN81=""),"",'6'!AN81)</f>
        <v/>
      </c>
      <c r="AO77" s="482" t="str">
        <f>IF(AND('6'!AO81=""),"",'6'!AO81)</f>
        <v/>
      </c>
      <c r="AP77" s="482" t="str">
        <f>IF(AND('6'!AP81=""),"",'6'!AP81)</f>
        <v/>
      </c>
      <c r="AQ77" s="482" t="str">
        <f>IF(AND('6'!AQ81=""),"",'6'!AQ81)</f>
        <v/>
      </c>
      <c r="AR77" s="482" t="str">
        <f>IF(AND('6'!AR81=""),"",'6'!AR81)</f>
        <v/>
      </c>
      <c r="AS77" s="482" t="str">
        <f>IF(AND('6'!AS81=""),"",'6'!AS81)</f>
        <v/>
      </c>
      <c r="AT77" s="482" t="str">
        <f>IF(AND('6'!AT81=""),"",'6'!AT81)</f>
        <v/>
      </c>
      <c r="AU77" s="482" t="str">
        <f>IF(AND('6'!AU81=""),"",'6'!AU81)</f>
        <v/>
      </c>
      <c r="AV77" s="482" t="str">
        <f>IF(AND('6'!AV81=""),"",'6'!AV81)</f>
        <v/>
      </c>
      <c r="AW77" s="482" t="str">
        <f>IF(AND('6'!AW81=""),"",'6'!AW81)</f>
        <v/>
      </c>
      <c r="AX77" s="482" t="str">
        <f>IF(AND('6'!AX81=""),"",'6'!AX81)</f>
        <v/>
      </c>
      <c r="AY77" s="482" t="str">
        <f>IF(AND('6'!AY81=""),"",'6'!AY81)</f>
        <v/>
      </c>
      <c r="AZ77" s="482" t="str">
        <f>IF(AND('6'!AZ81=""),"",'6'!AZ81)</f>
        <v/>
      </c>
      <c r="BA77" s="482" t="str">
        <f>IF(AND('6'!BA81=""),"",'6'!BA81)</f>
        <v/>
      </c>
      <c r="BB77" s="482" t="str">
        <f>IF(AND('6'!BB81=""),"",'6'!BB81)</f>
        <v/>
      </c>
      <c r="BC77" s="482" t="str">
        <f>IF(AND('6'!BC81=""),"",'6'!BC81)</f>
        <v/>
      </c>
      <c r="BD77" s="482" t="str">
        <f>IF(AND('6'!BD81=""),"",'6'!BD81)</f>
        <v/>
      </c>
      <c r="BE77" s="482" t="str">
        <f>IF(AND('6'!BE81=""),"",'6'!BE81)</f>
        <v/>
      </c>
      <c r="BF77" s="482" t="str">
        <f>IF(AND('6'!BF81=""),"",'6'!BF81)</f>
        <v/>
      </c>
      <c r="BG77" s="482" t="str">
        <f>IF(AND('6'!BG81=""),"",'6'!BG81)</f>
        <v/>
      </c>
      <c r="BH77" s="482" t="str">
        <f>IF(AND('6'!BH81=""),"",'6'!BH81)</f>
        <v/>
      </c>
      <c r="BI77" s="482" t="str">
        <f>IF(AND('6'!BI81=""),"",'6'!BI81)</f>
        <v/>
      </c>
      <c r="BJ77" s="482" t="str">
        <f>IF(AND('6'!BJ81=""),"",'6'!BJ81)</f>
        <v/>
      </c>
      <c r="BK77" s="482" t="str">
        <f>IF(AND('6'!BK81=""),"",'6'!BK81)</f>
        <v/>
      </c>
      <c r="BL77" s="482" t="str">
        <f>IF(AND('6'!BL81=""),"",'6'!BL81)</f>
        <v/>
      </c>
      <c r="BM77" s="482" t="str">
        <f>IF(AND('6'!BM81=""),"",'6'!BM81)</f>
        <v/>
      </c>
      <c r="BN77" s="482" t="str">
        <f>IF(AND('6'!BN81=""),"",'6'!BN81)</f>
        <v/>
      </c>
      <c r="BO77" s="482" t="str">
        <f>IF(AND('6'!BO81=""),"",'6'!BO81)</f>
        <v/>
      </c>
      <c r="BP77" s="482" t="str">
        <f>IF(AND('6'!BP81=""),"",'6'!BP81)</f>
        <v/>
      </c>
      <c r="BQ77" s="482" t="str">
        <f>IF(AND('6'!BQ81=""),"",'6'!BQ81)</f>
        <v/>
      </c>
      <c r="BR77" s="482" t="str">
        <f>IF(AND('6'!BR81=""),"",'6'!BR81)</f>
        <v/>
      </c>
      <c r="BS77" s="482" t="str">
        <f>IF(AND('6'!BS81=""),"",'6'!BS81)</f>
        <v/>
      </c>
      <c r="BT77" s="482" t="str">
        <f>IF(AND('6'!BT81=""),"",'6'!BT81)</f>
        <v/>
      </c>
      <c r="BU77" s="482" t="str">
        <f>IF(AND('6'!BU81=""),"",'6'!BU81)</f>
        <v/>
      </c>
      <c r="BV77" s="482" t="str">
        <f>IF(AND('6'!BV81=""),"",'6'!BV81)</f>
        <v/>
      </c>
      <c r="BW77" s="482" t="str">
        <f>IF(AND('6'!BW81=""),"",'6'!BW81)</f>
        <v/>
      </c>
      <c r="BX77" s="482" t="str">
        <f>IF(AND('6'!BX81=""),"",'6'!BX81)</f>
        <v/>
      </c>
      <c r="BY77" s="482" t="str">
        <f>IF(AND('6'!BY81=""),"",'6'!BY81)</f>
        <v/>
      </c>
      <c r="BZ77" s="482" t="str">
        <f>IF(AND('6'!BZ81=""),"",'6'!BZ81)</f>
        <v/>
      </c>
      <c r="CA77" s="482" t="str">
        <f>IF(AND('6'!CA81=""),"",'6'!CA81)</f>
        <v/>
      </c>
      <c r="CB77" s="482" t="str">
        <f>IF(AND('6'!CB81=""),"",'6'!CB81)</f>
        <v/>
      </c>
      <c r="CC77" s="482" t="str">
        <f>IF(AND('6'!CC81=""),"",'6'!CC81)</f>
        <v/>
      </c>
      <c r="CD77" s="482" t="str">
        <f>IF(AND('6'!CD81=""),"",'6'!CD81)</f>
        <v/>
      </c>
      <c r="CE77" s="482" t="str">
        <f>IF(AND('6'!CE81=""),"",'6'!CE81)</f>
        <v/>
      </c>
      <c r="CF77" s="482" t="str">
        <f>IF(AND('6'!CF81=""),"",'6'!CF81)</f>
        <v/>
      </c>
      <c r="CG77" s="482" t="str">
        <f>IF(AND('6'!CG81=""),"",'6'!CG81)</f>
        <v/>
      </c>
      <c r="CH77" s="482" t="str">
        <f>IF(AND('6'!CH81=""),"",'6'!CH81)</f>
        <v/>
      </c>
      <c r="CI77" s="482" t="str">
        <f>IF(AND('6'!CI81=""),"",'6'!CI81)</f>
        <v/>
      </c>
      <c r="CJ77" s="482" t="str">
        <f>IF(AND('6'!CJ81=""),"",'6'!CJ81)</f>
        <v/>
      </c>
      <c r="CK77" s="482" t="str">
        <f>IF(AND('6'!CK81=""),"",'6'!CK81)</f>
        <v/>
      </c>
      <c r="CL77" s="482" t="str">
        <f>IF(AND('6'!CL81=""),"",'6'!CL81)</f>
        <v/>
      </c>
      <c r="CM77" s="482" t="str">
        <f>IF(AND('6'!CM81=""),"",'6'!CM81)</f>
        <v/>
      </c>
      <c r="CN77" s="482" t="str">
        <f>IF(AND('6'!CN81=""),"",'6'!CN81)</f>
        <v/>
      </c>
      <c r="CO77" s="482" t="str">
        <f>IF(AND('6'!CO81=""),"",'6'!CO81)</f>
        <v/>
      </c>
      <c r="CP77" s="482" t="str">
        <f>IF(AND('6'!CP81=""),"",'6'!CP81)</f>
        <v/>
      </c>
      <c r="CQ77" s="482" t="str">
        <f>IF(AND('6'!CQ81=""),"",'6'!CQ81)</f>
        <v/>
      </c>
      <c r="CR77" s="482" t="str">
        <f>IF(AND('6'!CR81=""),"",'6'!CR81)</f>
        <v/>
      </c>
      <c r="CS77" s="482" t="str">
        <f>IF(AND('6'!CS81=""),"",'6'!CS81)</f>
        <v/>
      </c>
      <c r="CT77" s="482" t="str">
        <f>IF(AND('6'!CT81=""),"",'6'!CT81)</f>
        <v/>
      </c>
      <c r="CU77" s="482" t="str">
        <f>IF(AND('6'!CU81=""),"",'6'!CU81)</f>
        <v/>
      </c>
      <c r="CV77" s="482" t="str">
        <f>IF(AND('6'!CV81=""),"",'6'!CV81)</f>
        <v/>
      </c>
      <c r="CW77" s="482" t="str">
        <f>IF(AND('6'!CW81=""),"",'6'!CW81)</f>
        <v/>
      </c>
      <c r="CX77" s="482" t="str">
        <f>IF(AND('6'!CX81=""),"",'6'!CX81)</f>
        <v/>
      </c>
      <c r="CY77" s="482" t="str">
        <f>IF(AND('6'!CY81=""),"",'6'!CY81)</f>
        <v/>
      </c>
      <c r="CZ77" s="482" t="str">
        <f>IF(AND('6'!CZ81=""),"",'6'!CZ81)</f>
        <v/>
      </c>
      <c r="DA77" s="482" t="str">
        <f>IF(AND('6'!DA81=""),"",'6'!DA81)</f>
        <v/>
      </c>
      <c r="DB77" s="482" t="str">
        <f>IF(AND('6'!DB81=""),"",'6'!DB81)</f>
        <v/>
      </c>
      <c r="DC77" s="482" t="str">
        <f>IF(AND('6'!DC81=""),"",'6'!DC81)</f>
        <v/>
      </c>
      <c r="DD77" s="482" t="str">
        <f>IF(AND('6'!DD81=""),"",'6'!DD81)</f>
        <v/>
      </c>
      <c r="DE77" s="482" t="str">
        <f>IF(AND('6'!DE81=""),"",'6'!DE81)</f>
        <v/>
      </c>
      <c r="DF77" s="482" t="str">
        <f>IF(AND('6'!DF81=""),"",'6'!DF81)</f>
        <v/>
      </c>
      <c r="DG77" s="482" t="str">
        <f>IF(AND('6'!DG81=""),"",'6'!DG81)</f>
        <v/>
      </c>
      <c r="DH77" s="482" t="str">
        <f>IF(AND('6'!DH81=""),"",'6'!DH81)</f>
        <v/>
      </c>
      <c r="DI77" s="482" t="str">
        <f>IF(AND('6'!DI81=""),"",'6'!DI81)</f>
        <v/>
      </c>
      <c r="DJ77" s="482" t="str">
        <f>IF(AND('6'!DJ81=""),"",'6'!DJ81)</f>
        <v/>
      </c>
      <c r="DK77" s="482" t="str">
        <f>IF(AND('6'!DK81=""),"",'6'!DK81)</f>
        <v/>
      </c>
      <c r="DL77" s="482" t="str">
        <f>IF(AND('6'!DL81=""),"",'6'!DL81)</f>
        <v/>
      </c>
      <c r="DM77" s="482" t="str">
        <f>IF(AND('6'!DM81=""),"",'6'!DM81)</f>
        <v/>
      </c>
      <c r="DN77" s="482" t="str">
        <f>IF(AND('6'!DN81=""),"",'6'!DN81)</f>
        <v/>
      </c>
      <c r="DO77" s="482" t="str">
        <f>IF(AND('6'!DO81=""),"",'6'!DO81)</f>
        <v/>
      </c>
      <c r="DP77" s="482" t="str">
        <f>IF(AND('6'!DP81=""),"",'6'!DP81)</f>
        <v/>
      </c>
      <c r="DQ77" s="482" t="str">
        <f>IF(AND('6'!DQ81=""),"",'6'!DQ81)</f>
        <v/>
      </c>
      <c r="DR77" s="482" t="str">
        <f>IF(AND('6'!DR81=""),"",'6'!DR81)</f>
        <v/>
      </c>
      <c r="DS77" s="482" t="str">
        <f>IF(AND('6'!DS81=""),"",'6'!DS81)</f>
        <v/>
      </c>
      <c r="DT77" s="482" t="str">
        <f>IF(AND('6'!DT81=""),"",'6'!DT81)</f>
        <v/>
      </c>
      <c r="DU77" s="482" t="str">
        <f>IF(AND('6'!DU81=""),"",'6'!DU81)</f>
        <v/>
      </c>
      <c r="DV77" s="482" t="str">
        <f>IF(AND('6'!DV81=""),"",'6'!DV81)</f>
        <v/>
      </c>
      <c r="DW77" s="482" t="str">
        <f>IF(AND('6'!DW81=""),"",'6'!DW81)</f>
        <v/>
      </c>
      <c r="DX77" s="482" t="str">
        <f>IF(AND('6'!DX81=""),"",'6'!DX81)</f>
        <v/>
      </c>
      <c r="DY77" s="482" t="str">
        <f>IF(AND('6'!DY81=""),"",'6'!DY81)</f>
        <v/>
      </c>
      <c r="DZ77" s="482" t="str">
        <f>IF(AND('6'!DZ81=""),"",'6'!DZ81)</f>
        <v/>
      </c>
      <c r="EA77" s="482" t="str">
        <f>IF(AND('6'!EA81=""),"",'6'!EA81)</f>
        <v/>
      </c>
      <c r="EB77" s="482" t="str">
        <f>IF(AND('6'!EB81=""),"",'6'!EB81)</f>
        <v/>
      </c>
      <c r="EC77" s="482" t="str">
        <f>IF(AND('6'!EC81=""),"",'6'!EC81)</f>
        <v/>
      </c>
      <c r="ED77" s="482" t="str">
        <f>IF(AND('6'!ED81=""),"",'6'!ED81)</f>
        <v/>
      </c>
      <c r="EE77" s="482" t="str">
        <f>IF(AND('6'!EE81=""),"",'6'!EE81)</f>
        <v/>
      </c>
      <c r="EF77" s="482" t="str">
        <f>IF(AND('6'!EF81=""),"",'6'!EF81)</f>
        <v/>
      </c>
      <c r="EG77" s="482" t="str">
        <f>IF(AND('6'!EG81=""),"",'6'!EG81)</f>
        <v/>
      </c>
      <c r="EH77" s="482" t="str">
        <f>IF(AND('6'!EH81=""),"",'6'!EH81)</f>
        <v/>
      </c>
      <c r="EI77" s="482" t="str">
        <f>IF(AND('6'!EI81=""),"",'6'!EI81)</f>
        <v/>
      </c>
      <c r="EJ77" s="482" t="str">
        <f>IF(AND('6'!EJ81=""),"",'6'!EJ81)</f>
        <v/>
      </c>
      <c r="EK77" s="482" t="str">
        <f>IF(AND('6'!EK81=""),"",'6'!EK81)</f>
        <v/>
      </c>
      <c r="EL77" s="482" t="str">
        <f>IF(AND('6'!EL81=""),"",'6'!EL81)</f>
        <v/>
      </c>
      <c r="EM77" s="482" t="str">
        <f>IF(AND('6'!EM81=""),"",'6'!EM81)</f>
        <v/>
      </c>
      <c r="EN77" s="482" t="str">
        <f>IF(AND('6'!EN81=""),"",'6'!EN81)</f>
        <v/>
      </c>
      <c r="EO77" s="482" t="str">
        <f>IF(AND('6'!EO81=""),"",'6'!EO81)</f>
        <v/>
      </c>
      <c r="EP77" s="482" t="str">
        <f>IF(AND('6'!EP81=""),"",'6'!EP81)</f>
        <v/>
      </c>
      <c r="EQ77" s="482" t="str">
        <f>IF(AND('6'!EQ81=""),"",'6'!EQ81)</f>
        <v/>
      </c>
      <c r="ER77" s="482" t="str">
        <f>IF(AND('6'!ER81=""),"",'6'!ER81)</f>
        <v/>
      </c>
      <c r="ES77" s="482" t="str">
        <f>IF(AND('6'!ES81=""),"",'6'!ES81)</f>
        <v/>
      </c>
      <c r="ET77" s="482" t="str">
        <f>IF(AND('6'!ET81=""),"",'6'!ET81)</f>
        <v/>
      </c>
      <c r="EU77" s="482" t="str">
        <f>IF(AND('6'!EU81=""),"",'6'!EU81)</f>
        <v/>
      </c>
      <c r="EV77" s="482" t="str">
        <f>IF(AND('6'!EV81=""),"",'6'!EV81)</f>
        <v/>
      </c>
      <c r="EW77" s="482" t="str">
        <f>IF(AND('6'!EW81=""),"",'6'!EW81)</f>
        <v/>
      </c>
      <c r="EX77" s="482" t="str">
        <f>IF(AND('6'!EX81=""),"",'6'!EX81)</f>
        <v/>
      </c>
      <c r="EY77" s="482" t="str">
        <f>IF(AND('6'!EY81=""),"",'6'!EY81)</f>
        <v/>
      </c>
      <c r="EZ77" s="482" t="str">
        <f>IF(AND('6'!EZ81=""),"",'6'!EZ81)</f>
        <v/>
      </c>
      <c r="FA77" s="482" t="str">
        <f>IF(AND('6'!FA81=""),"",'6'!FA81)</f>
        <v/>
      </c>
      <c r="FB77" s="482" t="str">
        <f>IF(AND('6'!FB81=""),"",'6'!FB81)</f>
        <v/>
      </c>
      <c r="FC77" s="482" t="str">
        <f>IF(AND('6'!FC81=""),"",'6'!FC81)</f>
        <v/>
      </c>
      <c r="FD77" s="482" t="str">
        <f>IF(AND('6'!FD81=""),"",'6'!FD81)</f>
        <v/>
      </c>
      <c r="FE77" s="482" t="str">
        <f>IF(AND('6'!FE81=""),"",'6'!FE81)</f>
        <v/>
      </c>
      <c r="FF77" s="482" t="str">
        <f>IF(AND('6'!FF81=""),"",'6'!FF81)</f>
        <v xml:space="preserve"> </v>
      </c>
      <c r="FG77" s="482" t="str">
        <f>IF(AND('6'!FG81=""),"",'6'!FG81)</f>
        <v/>
      </c>
      <c r="FH77" s="482" t="str">
        <f>IF(AND('6'!FH81=""),"",'6'!FH81)</f>
        <v/>
      </c>
      <c r="FI77" s="482" t="str">
        <f>IF(AND('6'!FI81=""),"",'6'!FI81)</f>
        <v/>
      </c>
      <c r="FJ77" s="482" t="str">
        <f>IF(AND('6'!FJ81=""),"",'6'!FJ81)</f>
        <v/>
      </c>
      <c r="FK77" s="482" t="str">
        <f>IF(AND('6'!FK81=""),"",'6'!FK81)</f>
        <v/>
      </c>
      <c r="FL77" s="482" t="str">
        <f>IF(AND('6'!FL81=""),"",'6'!FL81)</f>
        <v/>
      </c>
      <c r="FM77" s="482" t="str">
        <f>IF(AND('6'!FM81=""),"",'6'!FM81)</f>
        <v xml:space="preserve"> </v>
      </c>
      <c r="FN77" s="482" t="str">
        <f>IF(AND('6'!FN81=""),"",'6'!FN81)</f>
        <v/>
      </c>
      <c r="FO77" s="482" t="str">
        <f>IF(AND('6'!FO81=""),"",'6'!FO81)</f>
        <v/>
      </c>
      <c r="FP77" s="482" t="str">
        <f>IF(AND('6'!FP81=""),"",'6'!FP81)</f>
        <v/>
      </c>
      <c r="FQ77" s="482" t="str">
        <f>IF(AND('6'!FQ81=""),"",'6'!FQ81)</f>
        <v/>
      </c>
      <c r="FR77" s="482" t="str">
        <f>IF(AND('6'!FR81=""),"",'6'!FR81)</f>
        <v/>
      </c>
      <c r="FS77" s="482" t="str">
        <f>IF(AND('6'!FS81=""),"",'6'!FS81)</f>
        <v/>
      </c>
      <c r="FT77" s="482" t="str">
        <f>IF(AND('6'!FT81=""),"",'6'!FT81)</f>
        <v xml:space="preserve"> </v>
      </c>
      <c r="FU77" s="482" t="str">
        <f>IF(AND('6'!FV81=""),"",'6'!FV81)</f>
        <v>-</v>
      </c>
      <c r="FV77" s="482" t="str">
        <f>IF(AND('6'!FW81=""),"",'6'!FW81)</f>
        <v>-</v>
      </c>
      <c r="FW77" s="482" t="str">
        <f>IF(AND('6'!FX81=""),"",'6'!FX81)</f>
        <v>-</v>
      </c>
      <c r="FX77" s="482" t="str">
        <f>IF(AND('6'!FY81=""),"",'6'!FY81)</f>
        <v>-</v>
      </c>
      <c r="FY77" s="482" t="str">
        <f>IF(AND('6'!FZ81=""),"",'6'!FZ81)</f>
        <v>-</v>
      </c>
      <c r="FZ77" s="482" t="str">
        <f>IF(AND('6'!GA81=""),"",'6'!GA81)</f>
        <v>-</v>
      </c>
      <c r="GA77" s="482" t="str">
        <f>IF(AND('6'!GB81=""),"",'6'!GB81)</f>
        <v>-</v>
      </c>
      <c r="GB77" s="482" t="str">
        <f>IF(AND('6'!GC81=""),"",'6'!GC81)</f>
        <v>-</v>
      </c>
      <c r="GC77" s="482" t="str">
        <f>IF(AND('6'!GD81=""),"",'6'!GD81)</f>
        <v>-</v>
      </c>
      <c r="GD77" s="482" t="str">
        <f>IF(AND('6'!GE81=""),"",'6'!GE81)</f>
        <v>-</v>
      </c>
      <c r="GE77" s="482" t="str">
        <f>IF(AND('6'!GF81=""),"",'6'!GF81)</f>
        <v>-</v>
      </c>
      <c r="GF77" s="482" t="str">
        <f>IF(AND('6'!GG81=""),"",'6'!GG81)</f>
        <v>-</v>
      </c>
      <c r="GG77" s="482" t="str">
        <f>IF(AND('6'!GH81=""),"",IF(AND('6'!GH81="-"),"",'6'!GH81))</f>
        <v/>
      </c>
      <c r="GH77" s="50" t="str">
        <f>IF(AND(C77=""),"",VLOOKUP(B77,Register!$A$7:$CL$311,36,FALSE))</f>
        <v/>
      </c>
      <c r="GI77" s="483" t="str">
        <f>IF(AND('6'!GL81=""),"",'6'!GL81)</f>
        <v/>
      </c>
      <c r="GJ77" s="173" t="str">
        <f>IF(AND('6'!FU81=""),"",'6'!FU81)</f>
        <v/>
      </c>
      <c r="GK77" s="173"/>
      <c r="GL77" s="173"/>
    </row>
    <row r="78" spans="1:194" ht="21">
      <c r="A78" s="480">
        <v>70</v>
      </c>
      <c r="B78" s="481" t="str">
        <f>IF(AND('6'!B82=""),"",'6'!B82)</f>
        <v/>
      </c>
      <c r="C78" s="196" t="str">
        <f>IF(AND('6'!C82=""),"",'6'!C82)</f>
        <v/>
      </c>
      <c r="D78" s="196" t="str">
        <f>IF(AND('6'!D82=""),"",'6'!D82)</f>
        <v/>
      </c>
      <c r="E78" s="195" t="str">
        <f>IF(AND('6'!E82=""),"",'6'!E82)</f>
        <v/>
      </c>
      <c r="F78" s="482" t="str">
        <f>IF(AND('6'!F82=""),"",'6'!F82)</f>
        <v/>
      </c>
      <c r="G78" s="482" t="str">
        <f>IF(AND('6'!G82=""),"",'6'!G82)</f>
        <v/>
      </c>
      <c r="H78" s="482" t="str">
        <f>IF(AND('6'!H82=""),"",'6'!H82)</f>
        <v/>
      </c>
      <c r="I78" s="482" t="str">
        <f>IF(AND('6'!I82=""),"",'6'!I82)</f>
        <v/>
      </c>
      <c r="J78" s="482" t="str">
        <f>IF(AND('6'!J82=""),"",'6'!J82)</f>
        <v/>
      </c>
      <c r="K78" s="482" t="str">
        <f>IF(AND('6'!K82=""),"",'6'!K82)</f>
        <v/>
      </c>
      <c r="L78" s="482" t="str">
        <f>IF(AND('6'!L82=""),"",'6'!L82)</f>
        <v/>
      </c>
      <c r="M78" s="482" t="str">
        <f>IF(AND('6'!M82=""),"",'6'!M82)</f>
        <v/>
      </c>
      <c r="N78" s="482" t="str">
        <f>IF(AND('6'!N82=""),"",'6'!N82)</f>
        <v/>
      </c>
      <c r="O78" s="482" t="str">
        <f>IF(AND('6'!O82=""),"",'6'!O82)</f>
        <v/>
      </c>
      <c r="P78" s="482" t="str">
        <f>IF(AND('6'!P82=""),"",'6'!P82)</f>
        <v/>
      </c>
      <c r="Q78" s="482" t="str">
        <f>IF(AND('6'!Q82=""),"",'6'!Q82)</f>
        <v/>
      </c>
      <c r="R78" s="482" t="str">
        <f>IF(AND('6'!R82=""),"",'6'!R82)</f>
        <v/>
      </c>
      <c r="S78" s="482" t="str">
        <f>IF(AND('6'!S82=""),"",'6'!S82)</f>
        <v/>
      </c>
      <c r="T78" s="482" t="str">
        <f>IF(AND('6'!T82=""),"",'6'!T82)</f>
        <v/>
      </c>
      <c r="U78" s="482" t="str">
        <f>IF(AND('6'!U82=""),"",'6'!U82)</f>
        <v/>
      </c>
      <c r="V78" s="482" t="str">
        <f>IF(AND('6'!V82=""),"",'6'!V82)</f>
        <v/>
      </c>
      <c r="W78" s="482" t="str">
        <f>IF(AND('6'!W82=""),"",'6'!W82)</f>
        <v/>
      </c>
      <c r="X78" s="482" t="str">
        <f>IF(AND('6'!X82=""),"",'6'!X82)</f>
        <v/>
      </c>
      <c r="Y78" s="482" t="str">
        <f>IF(AND('6'!Y82=""),"",'6'!Y82)</f>
        <v/>
      </c>
      <c r="Z78" s="482" t="str">
        <f>IF(AND('6'!Z82=""),"",'6'!Z82)</f>
        <v/>
      </c>
      <c r="AA78" s="482" t="str">
        <f>IF(AND('6'!AA82=""),"",'6'!AA82)</f>
        <v/>
      </c>
      <c r="AB78" s="482" t="str">
        <f>IF(AND('6'!AB82=""),"",'6'!AB82)</f>
        <v/>
      </c>
      <c r="AC78" s="482" t="str">
        <f>IF(AND('6'!AC82=""),"",'6'!AC82)</f>
        <v/>
      </c>
      <c r="AD78" s="482" t="str">
        <f>IF(AND('6'!AD82=""),"",'6'!AD82)</f>
        <v/>
      </c>
      <c r="AE78" s="482" t="str">
        <f>IF(AND('6'!AE82=""),"",'6'!AE82)</f>
        <v/>
      </c>
      <c r="AF78" s="482" t="str">
        <f>IF(AND('6'!AF82=""),"",'6'!AF82)</f>
        <v/>
      </c>
      <c r="AG78" s="482" t="str">
        <f>IF(AND('6'!AG82=""),"",'6'!AG82)</f>
        <v/>
      </c>
      <c r="AH78" s="482" t="str">
        <f>IF(AND('6'!AH82=""),"",'6'!AH82)</f>
        <v/>
      </c>
      <c r="AI78" s="482" t="str">
        <f>IF(AND('6'!AI82=""),"",'6'!AI82)</f>
        <v/>
      </c>
      <c r="AJ78" s="482" t="str">
        <f>IF(AND('6'!AJ82=""),"",'6'!AJ82)</f>
        <v/>
      </c>
      <c r="AK78" s="482" t="str">
        <f>IF(AND('6'!AK82=""),"",'6'!AK82)</f>
        <v/>
      </c>
      <c r="AL78" s="482" t="str">
        <f>IF(AND('6'!AL82=""),"",'6'!AL82)</f>
        <v/>
      </c>
      <c r="AM78" s="482" t="str">
        <f>IF(AND('6'!AM82=""),"",'6'!AM82)</f>
        <v/>
      </c>
      <c r="AN78" s="482" t="str">
        <f>IF(AND('6'!AN82=""),"",'6'!AN82)</f>
        <v/>
      </c>
      <c r="AO78" s="482" t="str">
        <f>IF(AND('6'!AO82=""),"",'6'!AO82)</f>
        <v/>
      </c>
      <c r="AP78" s="482" t="str">
        <f>IF(AND('6'!AP82=""),"",'6'!AP82)</f>
        <v/>
      </c>
      <c r="AQ78" s="482" t="str">
        <f>IF(AND('6'!AQ82=""),"",'6'!AQ82)</f>
        <v/>
      </c>
      <c r="AR78" s="482" t="str">
        <f>IF(AND('6'!AR82=""),"",'6'!AR82)</f>
        <v/>
      </c>
      <c r="AS78" s="482" t="str">
        <f>IF(AND('6'!AS82=""),"",'6'!AS82)</f>
        <v/>
      </c>
      <c r="AT78" s="482" t="str">
        <f>IF(AND('6'!AT82=""),"",'6'!AT82)</f>
        <v/>
      </c>
      <c r="AU78" s="482" t="str">
        <f>IF(AND('6'!AU82=""),"",'6'!AU82)</f>
        <v/>
      </c>
      <c r="AV78" s="482" t="str">
        <f>IF(AND('6'!AV82=""),"",'6'!AV82)</f>
        <v/>
      </c>
      <c r="AW78" s="482" t="str">
        <f>IF(AND('6'!AW82=""),"",'6'!AW82)</f>
        <v/>
      </c>
      <c r="AX78" s="482" t="str">
        <f>IF(AND('6'!AX82=""),"",'6'!AX82)</f>
        <v/>
      </c>
      <c r="AY78" s="482" t="str">
        <f>IF(AND('6'!AY82=""),"",'6'!AY82)</f>
        <v/>
      </c>
      <c r="AZ78" s="482" t="str">
        <f>IF(AND('6'!AZ82=""),"",'6'!AZ82)</f>
        <v/>
      </c>
      <c r="BA78" s="482" t="str">
        <f>IF(AND('6'!BA82=""),"",'6'!BA82)</f>
        <v/>
      </c>
      <c r="BB78" s="482" t="str">
        <f>IF(AND('6'!BB82=""),"",'6'!BB82)</f>
        <v/>
      </c>
      <c r="BC78" s="482" t="str">
        <f>IF(AND('6'!BC82=""),"",'6'!BC82)</f>
        <v/>
      </c>
      <c r="BD78" s="482" t="str">
        <f>IF(AND('6'!BD82=""),"",'6'!BD82)</f>
        <v/>
      </c>
      <c r="BE78" s="482" t="str">
        <f>IF(AND('6'!BE82=""),"",'6'!BE82)</f>
        <v/>
      </c>
      <c r="BF78" s="482" t="str">
        <f>IF(AND('6'!BF82=""),"",'6'!BF82)</f>
        <v/>
      </c>
      <c r="BG78" s="482" t="str">
        <f>IF(AND('6'!BG82=""),"",'6'!BG82)</f>
        <v/>
      </c>
      <c r="BH78" s="482" t="str">
        <f>IF(AND('6'!BH82=""),"",'6'!BH82)</f>
        <v/>
      </c>
      <c r="BI78" s="482" t="str">
        <f>IF(AND('6'!BI82=""),"",'6'!BI82)</f>
        <v/>
      </c>
      <c r="BJ78" s="482" t="str">
        <f>IF(AND('6'!BJ82=""),"",'6'!BJ82)</f>
        <v/>
      </c>
      <c r="BK78" s="482" t="str">
        <f>IF(AND('6'!BK82=""),"",'6'!BK82)</f>
        <v/>
      </c>
      <c r="BL78" s="482" t="str">
        <f>IF(AND('6'!BL82=""),"",'6'!BL82)</f>
        <v/>
      </c>
      <c r="BM78" s="482" t="str">
        <f>IF(AND('6'!BM82=""),"",'6'!BM82)</f>
        <v/>
      </c>
      <c r="BN78" s="482" t="str">
        <f>IF(AND('6'!BN82=""),"",'6'!BN82)</f>
        <v/>
      </c>
      <c r="BO78" s="482" t="str">
        <f>IF(AND('6'!BO82=""),"",'6'!BO82)</f>
        <v/>
      </c>
      <c r="BP78" s="482" t="str">
        <f>IF(AND('6'!BP82=""),"",'6'!BP82)</f>
        <v/>
      </c>
      <c r="BQ78" s="482" t="str">
        <f>IF(AND('6'!BQ82=""),"",'6'!BQ82)</f>
        <v/>
      </c>
      <c r="BR78" s="482" t="str">
        <f>IF(AND('6'!BR82=""),"",'6'!BR82)</f>
        <v/>
      </c>
      <c r="BS78" s="482" t="str">
        <f>IF(AND('6'!BS82=""),"",'6'!BS82)</f>
        <v/>
      </c>
      <c r="BT78" s="482" t="str">
        <f>IF(AND('6'!BT82=""),"",'6'!BT82)</f>
        <v/>
      </c>
      <c r="BU78" s="482" t="str">
        <f>IF(AND('6'!BU82=""),"",'6'!BU82)</f>
        <v/>
      </c>
      <c r="BV78" s="482" t="str">
        <f>IF(AND('6'!BV82=""),"",'6'!BV82)</f>
        <v/>
      </c>
      <c r="BW78" s="482" t="str">
        <f>IF(AND('6'!BW82=""),"",'6'!BW82)</f>
        <v/>
      </c>
      <c r="BX78" s="482" t="str">
        <f>IF(AND('6'!BX82=""),"",'6'!BX82)</f>
        <v/>
      </c>
      <c r="BY78" s="482" t="str">
        <f>IF(AND('6'!BY82=""),"",'6'!BY82)</f>
        <v/>
      </c>
      <c r="BZ78" s="482" t="str">
        <f>IF(AND('6'!BZ82=""),"",'6'!BZ82)</f>
        <v/>
      </c>
      <c r="CA78" s="482" t="str">
        <f>IF(AND('6'!CA82=""),"",'6'!CA82)</f>
        <v/>
      </c>
      <c r="CB78" s="482" t="str">
        <f>IF(AND('6'!CB82=""),"",'6'!CB82)</f>
        <v/>
      </c>
      <c r="CC78" s="482" t="str">
        <f>IF(AND('6'!CC82=""),"",'6'!CC82)</f>
        <v/>
      </c>
      <c r="CD78" s="482" t="str">
        <f>IF(AND('6'!CD82=""),"",'6'!CD82)</f>
        <v/>
      </c>
      <c r="CE78" s="482" t="str">
        <f>IF(AND('6'!CE82=""),"",'6'!CE82)</f>
        <v/>
      </c>
      <c r="CF78" s="482" t="str">
        <f>IF(AND('6'!CF82=""),"",'6'!CF82)</f>
        <v/>
      </c>
      <c r="CG78" s="482" t="str">
        <f>IF(AND('6'!CG82=""),"",'6'!CG82)</f>
        <v/>
      </c>
      <c r="CH78" s="482" t="str">
        <f>IF(AND('6'!CH82=""),"",'6'!CH82)</f>
        <v/>
      </c>
      <c r="CI78" s="482" t="str">
        <f>IF(AND('6'!CI82=""),"",'6'!CI82)</f>
        <v/>
      </c>
      <c r="CJ78" s="482" t="str">
        <f>IF(AND('6'!CJ82=""),"",'6'!CJ82)</f>
        <v/>
      </c>
      <c r="CK78" s="482" t="str">
        <f>IF(AND('6'!CK82=""),"",'6'!CK82)</f>
        <v/>
      </c>
      <c r="CL78" s="482" t="str">
        <f>IF(AND('6'!CL82=""),"",'6'!CL82)</f>
        <v/>
      </c>
      <c r="CM78" s="482" t="str">
        <f>IF(AND('6'!CM82=""),"",'6'!CM82)</f>
        <v/>
      </c>
      <c r="CN78" s="482" t="str">
        <f>IF(AND('6'!CN82=""),"",'6'!CN82)</f>
        <v/>
      </c>
      <c r="CO78" s="482" t="str">
        <f>IF(AND('6'!CO82=""),"",'6'!CO82)</f>
        <v/>
      </c>
      <c r="CP78" s="482" t="str">
        <f>IF(AND('6'!CP82=""),"",'6'!CP82)</f>
        <v/>
      </c>
      <c r="CQ78" s="482" t="str">
        <f>IF(AND('6'!CQ82=""),"",'6'!CQ82)</f>
        <v/>
      </c>
      <c r="CR78" s="482" t="str">
        <f>IF(AND('6'!CR82=""),"",'6'!CR82)</f>
        <v/>
      </c>
      <c r="CS78" s="482" t="str">
        <f>IF(AND('6'!CS82=""),"",'6'!CS82)</f>
        <v/>
      </c>
      <c r="CT78" s="482" t="str">
        <f>IF(AND('6'!CT82=""),"",'6'!CT82)</f>
        <v/>
      </c>
      <c r="CU78" s="482" t="str">
        <f>IF(AND('6'!CU82=""),"",'6'!CU82)</f>
        <v/>
      </c>
      <c r="CV78" s="482" t="str">
        <f>IF(AND('6'!CV82=""),"",'6'!CV82)</f>
        <v/>
      </c>
      <c r="CW78" s="482" t="str">
        <f>IF(AND('6'!CW82=""),"",'6'!CW82)</f>
        <v/>
      </c>
      <c r="CX78" s="482" t="str">
        <f>IF(AND('6'!CX82=""),"",'6'!CX82)</f>
        <v/>
      </c>
      <c r="CY78" s="482" t="str">
        <f>IF(AND('6'!CY82=""),"",'6'!CY82)</f>
        <v/>
      </c>
      <c r="CZ78" s="482" t="str">
        <f>IF(AND('6'!CZ82=""),"",'6'!CZ82)</f>
        <v/>
      </c>
      <c r="DA78" s="482" t="str">
        <f>IF(AND('6'!DA82=""),"",'6'!DA82)</f>
        <v/>
      </c>
      <c r="DB78" s="482" t="str">
        <f>IF(AND('6'!DB82=""),"",'6'!DB82)</f>
        <v/>
      </c>
      <c r="DC78" s="482" t="str">
        <f>IF(AND('6'!DC82=""),"",'6'!DC82)</f>
        <v/>
      </c>
      <c r="DD78" s="482" t="str">
        <f>IF(AND('6'!DD82=""),"",'6'!DD82)</f>
        <v/>
      </c>
      <c r="DE78" s="482" t="str">
        <f>IF(AND('6'!DE82=""),"",'6'!DE82)</f>
        <v/>
      </c>
      <c r="DF78" s="482" t="str">
        <f>IF(AND('6'!DF82=""),"",'6'!DF82)</f>
        <v/>
      </c>
      <c r="DG78" s="482" t="str">
        <f>IF(AND('6'!DG82=""),"",'6'!DG82)</f>
        <v/>
      </c>
      <c r="DH78" s="482" t="str">
        <f>IF(AND('6'!DH82=""),"",'6'!DH82)</f>
        <v/>
      </c>
      <c r="DI78" s="482" t="str">
        <f>IF(AND('6'!DI82=""),"",'6'!DI82)</f>
        <v/>
      </c>
      <c r="DJ78" s="482" t="str">
        <f>IF(AND('6'!DJ82=""),"",'6'!DJ82)</f>
        <v/>
      </c>
      <c r="DK78" s="482" t="str">
        <f>IF(AND('6'!DK82=""),"",'6'!DK82)</f>
        <v/>
      </c>
      <c r="DL78" s="482" t="str">
        <f>IF(AND('6'!DL82=""),"",'6'!DL82)</f>
        <v/>
      </c>
      <c r="DM78" s="482" t="str">
        <f>IF(AND('6'!DM82=""),"",'6'!DM82)</f>
        <v/>
      </c>
      <c r="DN78" s="482" t="str">
        <f>IF(AND('6'!DN82=""),"",'6'!DN82)</f>
        <v/>
      </c>
      <c r="DO78" s="482" t="str">
        <f>IF(AND('6'!DO82=""),"",'6'!DO82)</f>
        <v/>
      </c>
      <c r="DP78" s="482" t="str">
        <f>IF(AND('6'!DP82=""),"",'6'!DP82)</f>
        <v/>
      </c>
      <c r="DQ78" s="482" t="str">
        <f>IF(AND('6'!DQ82=""),"",'6'!DQ82)</f>
        <v/>
      </c>
      <c r="DR78" s="482" t="str">
        <f>IF(AND('6'!DR82=""),"",'6'!DR82)</f>
        <v/>
      </c>
      <c r="DS78" s="482" t="str">
        <f>IF(AND('6'!DS82=""),"",'6'!DS82)</f>
        <v/>
      </c>
      <c r="DT78" s="482" t="str">
        <f>IF(AND('6'!DT82=""),"",'6'!DT82)</f>
        <v/>
      </c>
      <c r="DU78" s="482" t="str">
        <f>IF(AND('6'!DU82=""),"",'6'!DU82)</f>
        <v/>
      </c>
      <c r="DV78" s="482" t="str">
        <f>IF(AND('6'!DV82=""),"",'6'!DV82)</f>
        <v/>
      </c>
      <c r="DW78" s="482" t="str">
        <f>IF(AND('6'!DW82=""),"",'6'!DW82)</f>
        <v/>
      </c>
      <c r="DX78" s="482" t="str">
        <f>IF(AND('6'!DX82=""),"",'6'!DX82)</f>
        <v/>
      </c>
      <c r="DY78" s="482" t="str">
        <f>IF(AND('6'!DY82=""),"",'6'!DY82)</f>
        <v/>
      </c>
      <c r="DZ78" s="482" t="str">
        <f>IF(AND('6'!DZ82=""),"",'6'!DZ82)</f>
        <v/>
      </c>
      <c r="EA78" s="482" t="str">
        <f>IF(AND('6'!EA82=""),"",'6'!EA82)</f>
        <v/>
      </c>
      <c r="EB78" s="482" t="str">
        <f>IF(AND('6'!EB82=""),"",'6'!EB82)</f>
        <v/>
      </c>
      <c r="EC78" s="482" t="str">
        <f>IF(AND('6'!EC82=""),"",'6'!EC82)</f>
        <v/>
      </c>
      <c r="ED78" s="482" t="str">
        <f>IF(AND('6'!ED82=""),"",'6'!ED82)</f>
        <v/>
      </c>
      <c r="EE78" s="482" t="str">
        <f>IF(AND('6'!EE82=""),"",'6'!EE82)</f>
        <v/>
      </c>
      <c r="EF78" s="482" t="str">
        <f>IF(AND('6'!EF82=""),"",'6'!EF82)</f>
        <v/>
      </c>
      <c r="EG78" s="482" t="str">
        <f>IF(AND('6'!EG82=""),"",'6'!EG82)</f>
        <v/>
      </c>
      <c r="EH78" s="482" t="str">
        <f>IF(AND('6'!EH82=""),"",'6'!EH82)</f>
        <v/>
      </c>
      <c r="EI78" s="482" t="str">
        <f>IF(AND('6'!EI82=""),"",'6'!EI82)</f>
        <v/>
      </c>
      <c r="EJ78" s="482" t="str">
        <f>IF(AND('6'!EJ82=""),"",'6'!EJ82)</f>
        <v/>
      </c>
      <c r="EK78" s="482" t="str">
        <f>IF(AND('6'!EK82=""),"",'6'!EK82)</f>
        <v/>
      </c>
      <c r="EL78" s="482" t="str">
        <f>IF(AND('6'!EL82=""),"",'6'!EL82)</f>
        <v/>
      </c>
      <c r="EM78" s="482" t="str">
        <f>IF(AND('6'!EM82=""),"",'6'!EM82)</f>
        <v/>
      </c>
      <c r="EN78" s="482" t="str">
        <f>IF(AND('6'!EN82=""),"",'6'!EN82)</f>
        <v/>
      </c>
      <c r="EO78" s="482" t="str">
        <f>IF(AND('6'!EO82=""),"",'6'!EO82)</f>
        <v/>
      </c>
      <c r="EP78" s="482" t="str">
        <f>IF(AND('6'!EP82=""),"",'6'!EP82)</f>
        <v/>
      </c>
      <c r="EQ78" s="482" t="str">
        <f>IF(AND('6'!EQ82=""),"",'6'!EQ82)</f>
        <v/>
      </c>
      <c r="ER78" s="482" t="str">
        <f>IF(AND('6'!ER82=""),"",'6'!ER82)</f>
        <v/>
      </c>
      <c r="ES78" s="482" t="str">
        <f>IF(AND('6'!ES82=""),"",'6'!ES82)</f>
        <v/>
      </c>
      <c r="ET78" s="482" t="str">
        <f>IF(AND('6'!ET82=""),"",'6'!ET82)</f>
        <v/>
      </c>
      <c r="EU78" s="482" t="str">
        <f>IF(AND('6'!EU82=""),"",'6'!EU82)</f>
        <v/>
      </c>
      <c r="EV78" s="482" t="str">
        <f>IF(AND('6'!EV82=""),"",'6'!EV82)</f>
        <v/>
      </c>
      <c r="EW78" s="482" t="str">
        <f>IF(AND('6'!EW82=""),"",'6'!EW82)</f>
        <v/>
      </c>
      <c r="EX78" s="482" t="str">
        <f>IF(AND('6'!EX82=""),"",'6'!EX82)</f>
        <v/>
      </c>
      <c r="EY78" s="482" t="str">
        <f>IF(AND('6'!EY82=""),"",'6'!EY82)</f>
        <v/>
      </c>
      <c r="EZ78" s="482" t="str">
        <f>IF(AND('6'!EZ82=""),"",'6'!EZ82)</f>
        <v/>
      </c>
      <c r="FA78" s="482" t="str">
        <f>IF(AND('6'!FA82=""),"",'6'!FA82)</f>
        <v/>
      </c>
      <c r="FB78" s="482" t="str">
        <f>IF(AND('6'!FB82=""),"",'6'!FB82)</f>
        <v/>
      </c>
      <c r="FC78" s="482" t="str">
        <f>IF(AND('6'!FC82=""),"",'6'!FC82)</f>
        <v/>
      </c>
      <c r="FD78" s="482" t="str">
        <f>IF(AND('6'!FD82=""),"",'6'!FD82)</f>
        <v/>
      </c>
      <c r="FE78" s="482" t="str">
        <f>IF(AND('6'!FE82=""),"",'6'!FE82)</f>
        <v/>
      </c>
      <c r="FF78" s="482" t="str">
        <f>IF(AND('6'!FF82=""),"",'6'!FF82)</f>
        <v xml:space="preserve"> </v>
      </c>
      <c r="FG78" s="482" t="str">
        <f>IF(AND('6'!FG82=""),"",'6'!FG82)</f>
        <v/>
      </c>
      <c r="FH78" s="482" t="str">
        <f>IF(AND('6'!FH82=""),"",'6'!FH82)</f>
        <v/>
      </c>
      <c r="FI78" s="482" t="str">
        <f>IF(AND('6'!FI82=""),"",'6'!FI82)</f>
        <v/>
      </c>
      <c r="FJ78" s="482" t="str">
        <f>IF(AND('6'!FJ82=""),"",'6'!FJ82)</f>
        <v/>
      </c>
      <c r="FK78" s="482" t="str">
        <f>IF(AND('6'!FK82=""),"",'6'!FK82)</f>
        <v/>
      </c>
      <c r="FL78" s="482" t="str">
        <f>IF(AND('6'!FL82=""),"",'6'!FL82)</f>
        <v/>
      </c>
      <c r="FM78" s="482" t="str">
        <f>IF(AND('6'!FM82=""),"",'6'!FM82)</f>
        <v xml:space="preserve"> </v>
      </c>
      <c r="FN78" s="482" t="str">
        <f>IF(AND('6'!FN82=""),"",'6'!FN82)</f>
        <v/>
      </c>
      <c r="FO78" s="482" t="str">
        <f>IF(AND('6'!FO82=""),"",'6'!FO82)</f>
        <v/>
      </c>
      <c r="FP78" s="482" t="str">
        <f>IF(AND('6'!FP82=""),"",'6'!FP82)</f>
        <v/>
      </c>
      <c r="FQ78" s="482" t="str">
        <f>IF(AND('6'!FQ82=""),"",'6'!FQ82)</f>
        <v/>
      </c>
      <c r="FR78" s="482" t="str">
        <f>IF(AND('6'!FR82=""),"",'6'!FR82)</f>
        <v/>
      </c>
      <c r="FS78" s="482" t="str">
        <f>IF(AND('6'!FS82=""),"",'6'!FS82)</f>
        <v/>
      </c>
      <c r="FT78" s="482" t="str">
        <f>IF(AND('6'!FT82=""),"",'6'!FT82)</f>
        <v xml:space="preserve"> </v>
      </c>
      <c r="FU78" s="482" t="str">
        <f>IF(AND('6'!FV82=""),"",'6'!FV82)</f>
        <v>-</v>
      </c>
      <c r="FV78" s="482" t="str">
        <f>IF(AND('6'!FW82=""),"",'6'!FW82)</f>
        <v>-</v>
      </c>
      <c r="FW78" s="482" t="str">
        <f>IF(AND('6'!FX82=""),"",'6'!FX82)</f>
        <v>-</v>
      </c>
      <c r="FX78" s="482" t="str">
        <f>IF(AND('6'!FY82=""),"",'6'!FY82)</f>
        <v>-</v>
      </c>
      <c r="FY78" s="482" t="str">
        <f>IF(AND('6'!FZ82=""),"",'6'!FZ82)</f>
        <v>-</v>
      </c>
      <c r="FZ78" s="482" t="str">
        <f>IF(AND('6'!GA82=""),"",'6'!GA82)</f>
        <v>-</v>
      </c>
      <c r="GA78" s="482" t="str">
        <f>IF(AND('6'!GB82=""),"",'6'!GB82)</f>
        <v>-</v>
      </c>
      <c r="GB78" s="482" t="str">
        <f>IF(AND('6'!GC82=""),"",'6'!GC82)</f>
        <v>-</v>
      </c>
      <c r="GC78" s="482" t="str">
        <f>IF(AND('6'!GD82=""),"",'6'!GD82)</f>
        <v>-</v>
      </c>
      <c r="GD78" s="482" t="str">
        <f>IF(AND('6'!GE82=""),"",'6'!GE82)</f>
        <v>-</v>
      </c>
      <c r="GE78" s="482" t="str">
        <f>IF(AND('6'!GF82=""),"",'6'!GF82)</f>
        <v>-</v>
      </c>
      <c r="GF78" s="482" t="str">
        <f>IF(AND('6'!GG82=""),"",'6'!GG82)</f>
        <v>-</v>
      </c>
      <c r="GG78" s="482" t="str">
        <f>IF(AND('6'!GH82=""),"",IF(AND('6'!GH82="-"),"",'6'!GH82))</f>
        <v/>
      </c>
      <c r="GH78" s="50" t="str">
        <f>IF(AND(C78=""),"",VLOOKUP(B78,Register!$A$7:$CL$311,36,FALSE))</f>
        <v/>
      </c>
      <c r="GI78" s="483" t="str">
        <f>IF(AND('6'!GL82=""),"",'6'!GL82)</f>
        <v/>
      </c>
      <c r="GJ78" s="173" t="str">
        <f>IF(AND('6'!FU82=""),"",'6'!FU82)</f>
        <v/>
      </c>
      <c r="GK78" s="173"/>
      <c r="GL78" s="173"/>
    </row>
    <row r="79" spans="1:194" ht="21">
      <c r="A79" s="480">
        <v>71</v>
      </c>
      <c r="B79" s="481" t="str">
        <f>IF(AND('6'!B83=""),"",'6'!B83)</f>
        <v/>
      </c>
      <c r="C79" s="196" t="str">
        <f>IF(AND('6'!C83=""),"",'6'!C83)</f>
        <v/>
      </c>
      <c r="D79" s="196" t="str">
        <f>IF(AND('6'!D83=""),"",'6'!D83)</f>
        <v/>
      </c>
      <c r="E79" s="195" t="str">
        <f>IF(AND('6'!E83=""),"",'6'!E83)</f>
        <v/>
      </c>
      <c r="F79" s="482" t="str">
        <f>IF(AND('6'!F83=""),"",'6'!F83)</f>
        <v/>
      </c>
      <c r="G79" s="482" t="str">
        <f>IF(AND('6'!G83=""),"",'6'!G83)</f>
        <v/>
      </c>
      <c r="H79" s="482" t="str">
        <f>IF(AND('6'!H83=""),"",'6'!H83)</f>
        <v/>
      </c>
      <c r="I79" s="482" t="str">
        <f>IF(AND('6'!I83=""),"",'6'!I83)</f>
        <v/>
      </c>
      <c r="J79" s="482" t="str">
        <f>IF(AND('6'!J83=""),"",'6'!J83)</f>
        <v/>
      </c>
      <c r="K79" s="482" t="str">
        <f>IF(AND('6'!K83=""),"",'6'!K83)</f>
        <v/>
      </c>
      <c r="L79" s="482" t="str">
        <f>IF(AND('6'!L83=""),"",'6'!L83)</f>
        <v/>
      </c>
      <c r="M79" s="482" t="str">
        <f>IF(AND('6'!M83=""),"",'6'!M83)</f>
        <v/>
      </c>
      <c r="N79" s="482" t="str">
        <f>IF(AND('6'!N83=""),"",'6'!N83)</f>
        <v/>
      </c>
      <c r="O79" s="482" t="str">
        <f>IF(AND('6'!O83=""),"",'6'!O83)</f>
        <v/>
      </c>
      <c r="P79" s="482" t="str">
        <f>IF(AND('6'!P83=""),"",'6'!P83)</f>
        <v/>
      </c>
      <c r="Q79" s="482" t="str">
        <f>IF(AND('6'!Q83=""),"",'6'!Q83)</f>
        <v/>
      </c>
      <c r="R79" s="482" t="str">
        <f>IF(AND('6'!R83=""),"",'6'!R83)</f>
        <v/>
      </c>
      <c r="S79" s="482" t="str">
        <f>IF(AND('6'!S83=""),"",'6'!S83)</f>
        <v/>
      </c>
      <c r="T79" s="482" t="str">
        <f>IF(AND('6'!T83=""),"",'6'!T83)</f>
        <v/>
      </c>
      <c r="U79" s="482" t="str">
        <f>IF(AND('6'!U83=""),"",'6'!U83)</f>
        <v/>
      </c>
      <c r="V79" s="482" t="str">
        <f>IF(AND('6'!V83=""),"",'6'!V83)</f>
        <v/>
      </c>
      <c r="W79" s="482" t="str">
        <f>IF(AND('6'!W83=""),"",'6'!W83)</f>
        <v/>
      </c>
      <c r="X79" s="482" t="str">
        <f>IF(AND('6'!X83=""),"",'6'!X83)</f>
        <v/>
      </c>
      <c r="Y79" s="482" t="str">
        <f>IF(AND('6'!Y83=""),"",'6'!Y83)</f>
        <v/>
      </c>
      <c r="Z79" s="482" t="str">
        <f>IF(AND('6'!Z83=""),"",'6'!Z83)</f>
        <v/>
      </c>
      <c r="AA79" s="482" t="str">
        <f>IF(AND('6'!AA83=""),"",'6'!AA83)</f>
        <v/>
      </c>
      <c r="AB79" s="482" t="str">
        <f>IF(AND('6'!AB83=""),"",'6'!AB83)</f>
        <v/>
      </c>
      <c r="AC79" s="482" t="str">
        <f>IF(AND('6'!AC83=""),"",'6'!AC83)</f>
        <v/>
      </c>
      <c r="AD79" s="482" t="str">
        <f>IF(AND('6'!AD83=""),"",'6'!AD83)</f>
        <v/>
      </c>
      <c r="AE79" s="482" t="str">
        <f>IF(AND('6'!AE83=""),"",'6'!AE83)</f>
        <v/>
      </c>
      <c r="AF79" s="482" t="str">
        <f>IF(AND('6'!AF83=""),"",'6'!AF83)</f>
        <v/>
      </c>
      <c r="AG79" s="482" t="str">
        <f>IF(AND('6'!AG83=""),"",'6'!AG83)</f>
        <v/>
      </c>
      <c r="AH79" s="482" t="str">
        <f>IF(AND('6'!AH83=""),"",'6'!AH83)</f>
        <v/>
      </c>
      <c r="AI79" s="482" t="str">
        <f>IF(AND('6'!AI83=""),"",'6'!AI83)</f>
        <v/>
      </c>
      <c r="AJ79" s="482" t="str">
        <f>IF(AND('6'!AJ83=""),"",'6'!AJ83)</f>
        <v/>
      </c>
      <c r="AK79" s="482" t="str">
        <f>IF(AND('6'!AK83=""),"",'6'!AK83)</f>
        <v/>
      </c>
      <c r="AL79" s="482" t="str">
        <f>IF(AND('6'!AL83=""),"",'6'!AL83)</f>
        <v/>
      </c>
      <c r="AM79" s="482" t="str">
        <f>IF(AND('6'!AM83=""),"",'6'!AM83)</f>
        <v/>
      </c>
      <c r="AN79" s="482" t="str">
        <f>IF(AND('6'!AN83=""),"",'6'!AN83)</f>
        <v/>
      </c>
      <c r="AO79" s="482" t="str">
        <f>IF(AND('6'!AO83=""),"",'6'!AO83)</f>
        <v/>
      </c>
      <c r="AP79" s="482" t="str">
        <f>IF(AND('6'!AP83=""),"",'6'!AP83)</f>
        <v/>
      </c>
      <c r="AQ79" s="482" t="str">
        <f>IF(AND('6'!AQ83=""),"",'6'!AQ83)</f>
        <v/>
      </c>
      <c r="AR79" s="482" t="str">
        <f>IF(AND('6'!AR83=""),"",'6'!AR83)</f>
        <v/>
      </c>
      <c r="AS79" s="482" t="str">
        <f>IF(AND('6'!AS83=""),"",'6'!AS83)</f>
        <v/>
      </c>
      <c r="AT79" s="482" t="str">
        <f>IF(AND('6'!AT83=""),"",'6'!AT83)</f>
        <v/>
      </c>
      <c r="AU79" s="482" t="str">
        <f>IF(AND('6'!AU83=""),"",'6'!AU83)</f>
        <v/>
      </c>
      <c r="AV79" s="482" t="str">
        <f>IF(AND('6'!AV83=""),"",'6'!AV83)</f>
        <v/>
      </c>
      <c r="AW79" s="482" t="str">
        <f>IF(AND('6'!AW83=""),"",'6'!AW83)</f>
        <v/>
      </c>
      <c r="AX79" s="482" t="str">
        <f>IF(AND('6'!AX83=""),"",'6'!AX83)</f>
        <v/>
      </c>
      <c r="AY79" s="482" t="str">
        <f>IF(AND('6'!AY83=""),"",'6'!AY83)</f>
        <v/>
      </c>
      <c r="AZ79" s="482" t="str">
        <f>IF(AND('6'!AZ83=""),"",'6'!AZ83)</f>
        <v/>
      </c>
      <c r="BA79" s="482" t="str">
        <f>IF(AND('6'!BA83=""),"",'6'!BA83)</f>
        <v/>
      </c>
      <c r="BB79" s="482" t="str">
        <f>IF(AND('6'!BB83=""),"",'6'!BB83)</f>
        <v/>
      </c>
      <c r="BC79" s="482" t="str">
        <f>IF(AND('6'!BC83=""),"",'6'!BC83)</f>
        <v/>
      </c>
      <c r="BD79" s="482" t="str">
        <f>IF(AND('6'!BD83=""),"",'6'!BD83)</f>
        <v/>
      </c>
      <c r="BE79" s="482" t="str">
        <f>IF(AND('6'!BE83=""),"",'6'!BE83)</f>
        <v/>
      </c>
      <c r="BF79" s="482" t="str">
        <f>IF(AND('6'!BF83=""),"",'6'!BF83)</f>
        <v/>
      </c>
      <c r="BG79" s="482" t="str">
        <f>IF(AND('6'!BG83=""),"",'6'!BG83)</f>
        <v/>
      </c>
      <c r="BH79" s="482" t="str">
        <f>IF(AND('6'!BH83=""),"",'6'!BH83)</f>
        <v/>
      </c>
      <c r="BI79" s="482" t="str">
        <f>IF(AND('6'!BI83=""),"",'6'!BI83)</f>
        <v/>
      </c>
      <c r="BJ79" s="482" t="str">
        <f>IF(AND('6'!BJ83=""),"",'6'!BJ83)</f>
        <v/>
      </c>
      <c r="BK79" s="482" t="str">
        <f>IF(AND('6'!BK83=""),"",'6'!BK83)</f>
        <v/>
      </c>
      <c r="BL79" s="482" t="str">
        <f>IF(AND('6'!BL83=""),"",'6'!BL83)</f>
        <v/>
      </c>
      <c r="BM79" s="482" t="str">
        <f>IF(AND('6'!BM83=""),"",'6'!BM83)</f>
        <v/>
      </c>
      <c r="BN79" s="482" t="str">
        <f>IF(AND('6'!BN83=""),"",'6'!BN83)</f>
        <v/>
      </c>
      <c r="BO79" s="482" t="str">
        <f>IF(AND('6'!BO83=""),"",'6'!BO83)</f>
        <v/>
      </c>
      <c r="BP79" s="482" t="str">
        <f>IF(AND('6'!BP83=""),"",'6'!BP83)</f>
        <v/>
      </c>
      <c r="BQ79" s="482" t="str">
        <f>IF(AND('6'!BQ83=""),"",'6'!BQ83)</f>
        <v/>
      </c>
      <c r="BR79" s="482" t="str">
        <f>IF(AND('6'!BR83=""),"",'6'!BR83)</f>
        <v/>
      </c>
      <c r="BS79" s="482" t="str">
        <f>IF(AND('6'!BS83=""),"",'6'!BS83)</f>
        <v/>
      </c>
      <c r="BT79" s="482" t="str">
        <f>IF(AND('6'!BT83=""),"",'6'!BT83)</f>
        <v/>
      </c>
      <c r="BU79" s="482" t="str">
        <f>IF(AND('6'!BU83=""),"",'6'!BU83)</f>
        <v/>
      </c>
      <c r="BV79" s="482" t="str">
        <f>IF(AND('6'!BV83=""),"",'6'!BV83)</f>
        <v/>
      </c>
      <c r="BW79" s="482" t="str">
        <f>IF(AND('6'!BW83=""),"",'6'!BW83)</f>
        <v/>
      </c>
      <c r="BX79" s="482" t="str">
        <f>IF(AND('6'!BX83=""),"",'6'!BX83)</f>
        <v/>
      </c>
      <c r="BY79" s="482" t="str">
        <f>IF(AND('6'!BY83=""),"",'6'!BY83)</f>
        <v/>
      </c>
      <c r="BZ79" s="482" t="str">
        <f>IF(AND('6'!BZ83=""),"",'6'!BZ83)</f>
        <v/>
      </c>
      <c r="CA79" s="482" t="str">
        <f>IF(AND('6'!CA83=""),"",'6'!CA83)</f>
        <v/>
      </c>
      <c r="CB79" s="482" t="str">
        <f>IF(AND('6'!CB83=""),"",'6'!CB83)</f>
        <v/>
      </c>
      <c r="CC79" s="482" t="str">
        <f>IF(AND('6'!CC83=""),"",'6'!CC83)</f>
        <v/>
      </c>
      <c r="CD79" s="482" t="str">
        <f>IF(AND('6'!CD83=""),"",'6'!CD83)</f>
        <v/>
      </c>
      <c r="CE79" s="482" t="str">
        <f>IF(AND('6'!CE83=""),"",'6'!CE83)</f>
        <v/>
      </c>
      <c r="CF79" s="482" t="str">
        <f>IF(AND('6'!CF83=""),"",'6'!CF83)</f>
        <v/>
      </c>
      <c r="CG79" s="482" t="str">
        <f>IF(AND('6'!CG83=""),"",'6'!CG83)</f>
        <v/>
      </c>
      <c r="CH79" s="482" t="str">
        <f>IF(AND('6'!CH83=""),"",'6'!CH83)</f>
        <v/>
      </c>
      <c r="CI79" s="482" t="str">
        <f>IF(AND('6'!CI83=""),"",'6'!CI83)</f>
        <v/>
      </c>
      <c r="CJ79" s="482" t="str">
        <f>IF(AND('6'!CJ83=""),"",'6'!CJ83)</f>
        <v/>
      </c>
      <c r="CK79" s="482" t="str">
        <f>IF(AND('6'!CK83=""),"",'6'!CK83)</f>
        <v/>
      </c>
      <c r="CL79" s="482" t="str">
        <f>IF(AND('6'!CL83=""),"",'6'!CL83)</f>
        <v/>
      </c>
      <c r="CM79" s="482" t="str">
        <f>IF(AND('6'!CM83=""),"",'6'!CM83)</f>
        <v/>
      </c>
      <c r="CN79" s="482" t="str">
        <f>IF(AND('6'!CN83=""),"",'6'!CN83)</f>
        <v/>
      </c>
      <c r="CO79" s="482" t="str">
        <f>IF(AND('6'!CO83=""),"",'6'!CO83)</f>
        <v/>
      </c>
      <c r="CP79" s="482" t="str">
        <f>IF(AND('6'!CP83=""),"",'6'!CP83)</f>
        <v/>
      </c>
      <c r="CQ79" s="482" t="str">
        <f>IF(AND('6'!CQ83=""),"",'6'!CQ83)</f>
        <v/>
      </c>
      <c r="CR79" s="482" t="str">
        <f>IF(AND('6'!CR83=""),"",'6'!CR83)</f>
        <v/>
      </c>
      <c r="CS79" s="482" t="str">
        <f>IF(AND('6'!CS83=""),"",'6'!CS83)</f>
        <v/>
      </c>
      <c r="CT79" s="482" t="str">
        <f>IF(AND('6'!CT83=""),"",'6'!CT83)</f>
        <v/>
      </c>
      <c r="CU79" s="482" t="str">
        <f>IF(AND('6'!CU83=""),"",'6'!CU83)</f>
        <v/>
      </c>
      <c r="CV79" s="482" t="str">
        <f>IF(AND('6'!CV83=""),"",'6'!CV83)</f>
        <v/>
      </c>
      <c r="CW79" s="482" t="str">
        <f>IF(AND('6'!CW83=""),"",'6'!CW83)</f>
        <v/>
      </c>
      <c r="CX79" s="482" t="str">
        <f>IF(AND('6'!CX83=""),"",'6'!CX83)</f>
        <v/>
      </c>
      <c r="CY79" s="482" t="str">
        <f>IF(AND('6'!CY83=""),"",'6'!CY83)</f>
        <v/>
      </c>
      <c r="CZ79" s="482" t="str">
        <f>IF(AND('6'!CZ83=""),"",'6'!CZ83)</f>
        <v/>
      </c>
      <c r="DA79" s="482" t="str">
        <f>IF(AND('6'!DA83=""),"",'6'!DA83)</f>
        <v/>
      </c>
      <c r="DB79" s="482" t="str">
        <f>IF(AND('6'!DB83=""),"",'6'!DB83)</f>
        <v/>
      </c>
      <c r="DC79" s="482" t="str">
        <f>IF(AND('6'!DC83=""),"",'6'!DC83)</f>
        <v/>
      </c>
      <c r="DD79" s="482" t="str">
        <f>IF(AND('6'!DD83=""),"",'6'!DD83)</f>
        <v/>
      </c>
      <c r="DE79" s="482" t="str">
        <f>IF(AND('6'!DE83=""),"",'6'!DE83)</f>
        <v/>
      </c>
      <c r="DF79" s="482" t="str">
        <f>IF(AND('6'!DF83=""),"",'6'!DF83)</f>
        <v/>
      </c>
      <c r="DG79" s="482" t="str">
        <f>IF(AND('6'!DG83=""),"",'6'!DG83)</f>
        <v/>
      </c>
      <c r="DH79" s="482" t="str">
        <f>IF(AND('6'!DH83=""),"",'6'!DH83)</f>
        <v/>
      </c>
      <c r="DI79" s="482" t="str">
        <f>IF(AND('6'!DI83=""),"",'6'!DI83)</f>
        <v/>
      </c>
      <c r="DJ79" s="482" t="str">
        <f>IF(AND('6'!DJ83=""),"",'6'!DJ83)</f>
        <v/>
      </c>
      <c r="DK79" s="482" t="str">
        <f>IF(AND('6'!DK83=""),"",'6'!DK83)</f>
        <v/>
      </c>
      <c r="DL79" s="482" t="str">
        <f>IF(AND('6'!DL83=""),"",'6'!DL83)</f>
        <v/>
      </c>
      <c r="DM79" s="482" t="str">
        <f>IF(AND('6'!DM83=""),"",'6'!DM83)</f>
        <v/>
      </c>
      <c r="DN79" s="482" t="str">
        <f>IF(AND('6'!DN83=""),"",'6'!DN83)</f>
        <v/>
      </c>
      <c r="DO79" s="482" t="str">
        <f>IF(AND('6'!DO83=""),"",'6'!DO83)</f>
        <v/>
      </c>
      <c r="DP79" s="482" t="str">
        <f>IF(AND('6'!DP83=""),"",'6'!DP83)</f>
        <v/>
      </c>
      <c r="DQ79" s="482" t="str">
        <f>IF(AND('6'!DQ83=""),"",'6'!DQ83)</f>
        <v/>
      </c>
      <c r="DR79" s="482" t="str">
        <f>IF(AND('6'!DR83=""),"",'6'!DR83)</f>
        <v/>
      </c>
      <c r="DS79" s="482" t="str">
        <f>IF(AND('6'!DS83=""),"",'6'!DS83)</f>
        <v/>
      </c>
      <c r="DT79" s="482" t="str">
        <f>IF(AND('6'!DT83=""),"",'6'!DT83)</f>
        <v/>
      </c>
      <c r="DU79" s="482" t="str">
        <f>IF(AND('6'!DU83=""),"",'6'!DU83)</f>
        <v/>
      </c>
      <c r="DV79" s="482" t="str">
        <f>IF(AND('6'!DV83=""),"",'6'!DV83)</f>
        <v/>
      </c>
      <c r="DW79" s="482" t="str">
        <f>IF(AND('6'!DW83=""),"",'6'!DW83)</f>
        <v/>
      </c>
      <c r="DX79" s="482" t="str">
        <f>IF(AND('6'!DX83=""),"",'6'!DX83)</f>
        <v/>
      </c>
      <c r="DY79" s="482" t="str">
        <f>IF(AND('6'!DY83=""),"",'6'!DY83)</f>
        <v/>
      </c>
      <c r="DZ79" s="482" t="str">
        <f>IF(AND('6'!DZ83=""),"",'6'!DZ83)</f>
        <v/>
      </c>
      <c r="EA79" s="482" t="str">
        <f>IF(AND('6'!EA83=""),"",'6'!EA83)</f>
        <v/>
      </c>
      <c r="EB79" s="482" t="str">
        <f>IF(AND('6'!EB83=""),"",'6'!EB83)</f>
        <v/>
      </c>
      <c r="EC79" s="482" t="str">
        <f>IF(AND('6'!EC83=""),"",'6'!EC83)</f>
        <v/>
      </c>
      <c r="ED79" s="482" t="str">
        <f>IF(AND('6'!ED83=""),"",'6'!ED83)</f>
        <v/>
      </c>
      <c r="EE79" s="482" t="str">
        <f>IF(AND('6'!EE83=""),"",'6'!EE83)</f>
        <v/>
      </c>
      <c r="EF79" s="482" t="str">
        <f>IF(AND('6'!EF83=""),"",'6'!EF83)</f>
        <v/>
      </c>
      <c r="EG79" s="482" t="str">
        <f>IF(AND('6'!EG83=""),"",'6'!EG83)</f>
        <v/>
      </c>
      <c r="EH79" s="482" t="str">
        <f>IF(AND('6'!EH83=""),"",'6'!EH83)</f>
        <v/>
      </c>
      <c r="EI79" s="482" t="str">
        <f>IF(AND('6'!EI83=""),"",'6'!EI83)</f>
        <v/>
      </c>
      <c r="EJ79" s="482" t="str">
        <f>IF(AND('6'!EJ83=""),"",'6'!EJ83)</f>
        <v/>
      </c>
      <c r="EK79" s="482" t="str">
        <f>IF(AND('6'!EK83=""),"",'6'!EK83)</f>
        <v/>
      </c>
      <c r="EL79" s="482" t="str">
        <f>IF(AND('6'!EL83=""),"",'6'!EL83)</f>
        <v/>
      </c>
      <c r="EM79" s="482" t="str">
        <f>IF(AND('6'!EM83=""),"",'6'!EM83)</f>
        <v/>
      </c>
      <c r="EN79" s="482" t="str">
        <f>IF(AND('6'!EN83=""),"",'6'!EN83)</f>
        <v/>
      </c>
      <c r="EO79" s="482" t="str">
        <f>IF(AND('6'!EO83=""),"",'6'!EO83)</f>
        <v/>
      </c>
      <c r="EP79" s="482" t="str">
        <f>IF(AND('6'!EP83=""),"",'6'!EP83)</f>
        <v/>
      </c>
      <c r="EQ79" s="482" t="str">
        <f>IF(AND('6'!EQ83=""),"",'6'!EQ83)</f>
        <v/>
      </c>
      <c r="ER79" s="482" t="str">
        <f>IF(AND('6'!ER83=""),"",'6'!ER83)</f>
        <v/>
      </c>
      <c r="ES79" s="482" t="str">
        <f>IF(AND('6'!ES83=""),"",'6'!ES83)</f>
        <v/>
      </c>
      <c r="ET79" s="482" t="str">
        <f>IF(AND('6'!ET83=""),"",'6'!ET83)</f>
        <v/>
      </c>
      <c r="EU79" s="482" t="str">
        <f>IF(AND('6'!EU83=""),"",'6'!EU83)</f>
        <v/>
      </c>
      <c r="EV79" s="482" t="str">
        <f>IF(AND('6'!EV83=""),"",'6'!EV83)</f>
        <v/>
      </c>
      <c r="EW79" s="482" t="str">
        <f>IF(AND('6'!EW83=""),"",'6'!EW83)</f>
        <v/>
      </c>
      <c r="EX79" s="482" t="str">
        <f>IF(AND('6'!EX83=""),"",'6'!EX83)</f>
        <v/>
      </c>
      <c r="EY79" s="482" t="str">
        <f>IF(AND('6'!EY83=""),"",'6'!EY83)</f>
        <v/>
      </c>
      <c r="EZ79" s="482" t="str">
        <f>IF(AND('6'!EZ83=""),"",'6'!EZ83)</f>
        <v/>
      </c>
      <c r="FA79" s="482" t="str">
        <f>IF(AND('6'!FA83=""),"",'6'!FA83)</f>
        <v/>
      </c>
      <c r="FB79" s="482" t="str">
        <f>IF(AND('6'!FB83=""),"",'6'!FB83)</f>
        <v/>
      </c>
      <c r="FC79" s="482" t="str">
        <f>IF(AND('6'!FC83=""),"",'6'!FC83)</f>
        <v/>
      </c>
      <c r="FD79" s="482" t="str">
        <f>IF(AND('6'!FD83=""),"",'6'!FD83)</f>
        <v/>
      </c>
      <c r="FE79" s="482" t="str">
        <f>IF(AND('6'!FE83=""),"",'6'!FE83)</f>
        <v/>
      </c>
      <c r="FF79" s="482" t="str">
        <f>IF(AND('6'!FF83=""),"",'6'!FF83)</f>
        <v xml:space="preserve"> </v>
      </c>
      <c r="FG79" s="482" t="str">
        <f>IF(AND('6'!FG83=""),"",'6'!FG83)</f>
        <v/>
      </c>
      <c r="FH79" s="482" t="str">
        <f>IF(AND('6'!FH83=""),"",'6'!FH83)</f>
        <v/>
      </c>
      <c r="FI79" s="482" t="str">
        <f>IF(AND('6'!FI83=""),"",'6'!FI83)</f>
        <v/>
      </c>
      <c r="FJ79" s="482" t="str">
        <f>IF(AND('6'!FJ83=""),"",'6'!FJ83)</f>
        <v/>
      </c>
      <c r="FK79" s="482" t="str">
        <f>IF(AND('6'!FK83=""),"",'6'!FK83)</f>
        <v/>
      </c>
      <c r="FL79" s="482" t="str">
        <f>IF(AND('6'!FL83=""),"",'6'!FL83)</f>
        <v/>
      </c>
      <c r="FM79" s="482" t="str">
        <f>IF(AND('6'!FM83=""),"",'6'!FM83)</f>
        <v xml:space="preserve"> </v>
      </c>
      <c r="FN79" s="482" t="str">
        <f>IF(AND('6'!FN83=""),"",'6'!FN83)</f>
        <v/>
      </c>
      <c r="FO79" s="482" t="str">
        <f>IF(AND('6'!FO83=""),"",'6'!FO83)</f>
        <v/>
      </c>
      <c r="FP79" s="482" t="str">
        <f>IF(AND('6'!FP83=""),"",'6'!FP83)</f>
        <v/>
      </c>
      <c r="FQ79" s="482" t="str">
        <f>IF(AND('6'!FQ83=""),"",'6'!FQ83)</f>
        <v/>
      </c>
      <c r="FR79" s="482" t="str">
        <f>IF(AND('6'!FR83=""),"",'6'!FR83)</f>
        <v/>
      </c>
      <c r="FS79" s="482" t="str">
        <f>IF(AND('6'!FS83=""),"",'6'!FS83)</f>
        <v/>
      </c>
      <c r="FT79" s="482" t="str">
        <f>IF(AND('6'!FT83=""),"",'6'!FT83)</f>
        <v xml:space="preserve"> </v>
      </c>
      <c r="FU79" s="482" t="str">
        <f>IF(AND('6'!FV83=""),"",'6'!FV83)</f>
        <v>-</v>
      </c>
      <c r="FV79" s="482" t="str">
        <f>IF(AND('6'!FW83=""),"",'6'!FW83)</f>
        <v>-</v>
      </c>
      <c r="FW79" s="482" t="str">
        <f>IF(AND('6'!FX83=""),"",'6'!FX83)</f>
        <v>-</v>
      </c>
      <c r="FX79" s="482" t="str">
        <f>IF(AND('6'!FY83=""),"",'6'!FY83)</f>
        <v>-</v>
      </c>
      <c r="FY79" s="482" t="str">
        <f>IF(AND('6'!FZ83=""),"",'6'!FZ83)</f>
        <v>-</v>
      </c>
      <c r="FZ79" s="482" t="str">
        <f>IF(AND('6'!GA83=""),"",'6'!GA83)</f>
        <v>-</v>
      </c>
      <c r="GA79" s="482" t="str">
        <f>IF(AND('6'!GB83=""),"",'6'!GB83)</f>
        <v>-</v>
      </c>
      <c r="GB79" s="482" t="str">
        <f>IF(AND('6'!GC83=""),"",'6'!GC83)</f>
        <v>-</v>
      </c>
      <c r="GC79" s="482" t="str">
        <f>IF(AND('6'!GD83=""),"",'6'!GD83)</f>
        <v>-</v>
      </c>
      <c r="GD79" s="482" t="str">
        <f>IF(AND('6'!GE83=""),"",'6'!GE83)</f>
        <v>-</v>
      </c>
      <c r="GE79" s="482" t="str">
        <f>IF(AND('6'!GF83=""),"",'6'!GF83)</f>
        <v>-</v>
      </c>
      <c r="GF79" s="482" t="str">
        <f>IF(AND('6'!GG83=""),"",'6'!GG83)</f>
        <v>-</v>
      </c>
      <c r="GG79" s="482" t="str">
        <f>IF(AND('6'!GH83=""),"",IF(AND('6'!GH83="-"),"",'6'!GH83))</f>
        <v/>
      </c>
      <c r="GH79" s="50" t="str">
        <f>IF(AND(C79=""),"",VLOOKUP(B79,Register!$A$7:$CL$311,36,FALSE))</f>
        <v/>
      </c>
      <c r="GI79" s="483" t="str">
        <f>IF(AND('6'!GL83=""),"",'6'!GL83)</f>
        <v/>
      </c>
      <c r="GJ79" s="173" t="str">
        <f>IF(AND('6'!FU83=""),"",'6'!FU83)</f>
        <v/>
      </c>
      <c r="GK79" s="173"/>
      <c r="GL79" s="173"/>
    </row>
    <row r="80" spans="1:194" ht="21">
      <c r="A80" s="480">
        <v>72</v>
      </c>
      <c r="B80" s="481" t="str">
        <f>IF(AND('6'!B84=""),"",'6'!B84)</f>
        <v/>
      </c>
      <c r="C80" s="196" t="str">
        <f>IF(AND('6'!C84=""),"",'6'!C84)</f>
        <v/>
      </c>
      <c r="D80" s="196" t="str">
        <f>IF(AND('6'!D84=""),"",'6'!D84)</f>
        <v/>
      </c>
      <c r="E80" s="195" t="str">
        <f>IF(AND('6'!E84=""),"",'6'!E84)</f>
        <v/>
      </c>
      <c r="F80" s="482" t="str">
        <f>IF(AND('6'!F84=""),"",'6'!F84)</f>
        <v/>
      </c>
      <c r="G80" s="482" t="str">
        <f>IF(AND('6'!G84=""),"",'6'!G84)</f>
        <v/>
      </c>
      <c r="H80" s="482" t="str">
        <f>IF(AND('6'!H84=""),"",'6'!H84)</f>
        <v/>
      </c>
      <c r="I80" s="482" t="str">
        <f>IF(AND('6'!I84=""),"",'6'!I84)</f>
        <v/>
      </c>
      <c r="J80" s="482" t="str">
        <f>IF(AND('6'!J84=""),"",'6'!J84)</f>
        <v/>
      </c>
      <c r="K80" s="482" t="str">
        <f>IF(AND('6'!K84=""),"",'6'!K84)</f>
        <v/>
      </c>
      <c r="L80" s="482" t="str">
        <f>IF(AND('6'!L84=""),"",'6'!L84)</f>
        <v/>
      </c>
      <c r="M80" s="482" t="str">
        <f>IF(AND('6'!M84=""),"",'6'!M84)</f>
        <v/>
      </c>
      <c r="N80" s="482" t="str">
        <f>IF(AND('6'!N84=""),"",'6'!N84)</f>
        <v/>
      </c>
      <c r="O80" s="482" t="str">
        <f>IF(AND('6'!O84=""),"",'6'!O84)</f>
        <v/>
      </c>
      <c r="P80" s="482" t="str">
        <f>IF(AND('6'!P84=""),"",'6'!P84)</f>
        <v/>
      </c>
      <c r="Q80" s="482" t="str">
        <f>IF(AND('6'!Q84=""),"",'6'!Q84)</f>
        <v/>
      </c>
      <c r="R80" s="482" t="str">
        <f>IF(AND('6'!R84=""),"",'6'!R84)</f>
        <v/>
      </c>
      <c r="S80" s="482" t="str">
        <f>IF(AND('6'!S84=""),"",'6'!S84)</f>
        <v/>
      </c>
      <c r="T80" s="482" t="str">
        <f>IF(AND('6'!T84=""),"",'6'!T84)</f>
        <v/>
      </c>
      <c r="U80" s="482" t="str">
        <f>IF(AND('6'!U84=""),"",'6'!U84)</f>
        <v/>
      </c>
      <c r="V80" s="482" t="str">
        <f>IF(AND('6'!V84=""),"",'6'!V84)</f>
        <v/>
      </c>
      <c r="W80" s="482" t="str">
        <f>IF(AND('6'!W84=""),"",'6'!W84)</f>
        <v/>
      </c>
      <c r="X80" s="482" t="str">
        <f>IF(AND('6'!X84=""),"",'6'!X84)</f>
        <v/>
      </c>
      <c r="Y80" s="482" t="str">
        <f>IF(AND('6'!Y84=""),"",'6'!Y84)</f>
        <v/>
      </c>
      <c r="Z80" s="482" t="str">
        <f>IF(AND('6'!Z84=""),"",'6'!Z84)</f>
        <v/>
      </c>
      <c r="AA80" s="482" t="str">
        <f>IF(AND('6'!AA84=""),"",'6'!AA84)</f>
        <v/>
      </c>
      <c r="AB80" s="482" t="str">
        <f>IF(AND('6'!AB84=""),"",'6'!AB84)</f>
        <v/>
      </c>
      <c r="AC80" s="482" t="str">
        <f>IF(AND('6'!AC84=""),"",'6'!AC84)</f>
        <v/>
      </c>
      <c r="AD80" s="482" t="str">
        <f>IF(AND('6'!AD84=""),"",'6'!AD84)</f>
        <v/>
      </c>
      <c r="AE80" s="482" t="str">
        <f>IF(AND('6'!AE84=""),"",'6'!AE84)</f>
        <v/>
      </c>
      <c r="AF80" s="482" t="str">
        <f>IF(AND('6'!AF84=""),"",'6'!AF84)</f>
        <v/>
      </c>
      <c r="AG80" s="482" t="str">
        <f>IF(AND('6'!AG84=""),"",'6'!AG84)</f>
        <v/>
      </c>
      <c r="AH80" s="482" t="str">
        <f>IF(AND('6'!AH84=""),"",'6'!AH84)</f>
        <v/>
      </c>
      <c r="AI80" s="482" t="str">
        <f>IF(AND('6'!AI84=""),"",'6'!AI84)</f>
        <v/>
      </c>
      <c r="AJ80" s="482" t="str">
        <f>IF(AND('6'!AJ84=""),"",'6'!AJ84)</f>
        <v/>
      </c>
      <c r="AK80" s="482" t="str">
        <f>IF(AND('6'!AK84=""),"",'6'!AK84)</f>
        <v/>
      </c>
      <c r="AL80" s="482" t="str">
        <f>IF(AND('6'!AL84=""),"",'6'!AL84)</f>
        <v/>
      </c>
      <c r="AM80" s="482" t="str">
        <f>IF(AND('6'!AM84=""),"",'6'!AM84)</f>
        <v/>
      </c>
      <c r="AN80" s="482" t="str">
        <f>IF(AND('6'!AN84=""),"",'6'!AN84)</f>
        <v/>
      </c>
      <c r="AO80" s="482" t="str">
        <f>IF(AND('6'!AO84=""),"",'6'!AO84)</f>
        <v/>
      </c>
      <c r="AP80" s="482" t="str">
        <f>IF(AND('6'!AP84=""),"",'6'!AP84)</f>
        <v/>
      </c>
      <c r="AQ80" s="482" t="str">
        <f>IF(AND('6'!AQ84=""),"",'6'!AQ84)</f>
        <v/>
      </c>
      <c r="AR80" s="482" t="str">
        <f>IF(AND('6'!AR84=""),"",'6'!AR84)</f>
        <v/>
      </c>
      <c r="AS80" s="482" t="str">
        <f>IF(AND('6'!AS84=""),"",'6'!AS84)</f>
        <v/>
      </c>
      <c r="AT80" s="482" t="str">
        <f>IF(AND('6'!AT84=""),"",'6'!AT84)</f>
        <v/>
      </c>
      <c r="AU80" s="482" t="str">
        <f>IF(AND('6'!AU84=""),"",'6'!AU84)</f>
        <v/>
      </c>
      <c r="AV80" s="482" t="str">
        <f>IF(AND('6'!AV84=""),"",'6'!AV84)</f>
        <v/>
      </c>
      <c r="AW80" s="482" t="str">
        <f>IF(AND('6'!AW84=""),"",'6'!AW84)</f>
        <v/>
      </c>
      <c r="AX80" s="482" t="str">
        <f>IF(AND('6'!AX84=""),"",'6'!AX84)</f>
        <v/>
      </c>
      <c r="AY80" s="482" t="str">
        <f>IF(AND('6'!AY84=""),"",'6'!AY84)</f>
        <v/>
      </c>
      <c r="AZ80" s="482" t="str">
        <f>IF(AND('6'!AZ84=""),"",'6'!AZ84)</f>
        <v/>
      </c>
      <c r="BA80" s="482" t="str">
        <f>IF(AND('6'!BA84=""),"",'6'!BA84)</f>
        <v/>
      </c>
      <c r="BB80" s="482" t="str">
        <f>IF(AND('6'!BB84=""),"",'6'!BB84)</f>
        <v/>
      </c>
      <c r="BC80" s="482" t="str">
        <f>IF(AND('6'!BC84=""),"",'6'!BC84)</f>
        <v/>
      </c>
      <c r="BD80" s="482" t="str">
        <f>IF(AND('6'!BD84=""),"",'6'!BD84)</f>
        <v/>
      </c>
      <c r="BE80" s="482" t="str">
        <f>IF(AND('6'!BE84=""),"",'6'!BE84)</f>
        <v/>
      </c>
      <c r="BF80" s="482" t="str">
        <f>IF(AND('6'!BF84=""),"",'6'!BF84)</f>
        <v/>
      </c>
      <c r="BG80" s="482" t="str">
        <f>IF(AND('6'!BG84=""),"",'6'!BG84)</f>
        <v/>
      </c>
      <c r="BH80" s="482" t="str">
        <f>IF(AND('6'!BH84=""),"",'6'!BH84)</f>
        <v/>
      </c>
      <c r="BI80" s="482" t="str">
        <f>IF(AND('6'!BI84=""),"",'6'!BI84)</f>
        <v/>
      </c>
      <c r="BJ80" s="482" t="str">
        <f>IF(AND('6'!BJ84=""),"",'6'!BJ84)</f>
        <v/>
      </c>
      <c r="BK80" s="482" t="str">
        <f>IF(AND('6'!BK84=""),"",'6'!BK84)</f>
        <v/>
      </c>
      <c r="BL80" s="482" t="str">
        <f>IF(AND('6'!BL84=""),"",'6'!BL84)</f>
        <v/>
      </c>
      <c r="BM80" s="482" t="str">
        <f>IF(AND('6'!BM84=""),"",'6'!BM84)</f>
        <v/>
      </c>
      <c r="BN80" s="482" t="str">
        <f>IF(AND('6'!BN84=""),"",'6'!BN84)</f>
        <v/>
      </c>
      <c r="BO80" s="482" t="str">
        <f>IF(AND('6'!BO84=""),"",'6'!BO84)</f>
        <v/>
      </c>
      <c r="BP80" s="482" t="str">
        <f>IF(AND('6'!BP84=""),"",'6'!BP84)</f>
        <v/>
      </c>
      <c r="BQ80" s="482" t="str">
        <f>IF(AND('6'!BQ84=""),"",'6'!BQ84)</f>
        <v/>
      </c>
      <c r="BR80" s="482" t="str">
        <f>IF(AND('6'!BR84=""),"",'6'!BR84)</f>
        <v/>
      </c>
      <c r="BS80" s="482" t="str">
        <f>IF(AND('6'!BS84=""),"",'6'!BS84)</f>
        <v/>
      </c>
      <c r="BT80" s="482" t="str">
        <f>IF(AND('6'!BT84=""),"",'6'!BT84)</f>
        <v/>
      </c>
      <c r="BU80" s="482" t="str">
        <f>IF(AND('6'!BU84=""),"",'6'!BU84)</f>
        <v/>
      </c>
      <c r="BV80" s="482" t="str">
        <f>IF(AND('6'!BV84=""),"",'6'!BV84)</f>
        <v/>
      </c>
      <c r="BW80" s="482" t="str">
        <f>IF(AND('6'!BW84=""),"",'6'!BW84)</f>
        <v/>
      </c>
      <c r="BX80" s="482" t="str">
        <f>IF(AND('6'!BX84=""),"",'6'!BX84)</f>
        <v/>
      </c>
      <c r="BY80" s="482" t="str">
        <f>IF(AND('6'!BY84=""),"",'6'!BY84)</f>
        <v/>
      </c>
      <c r="BZ80" s="482" t="str">
        <f>IF(AND('6'!BZ84=""),"",'6'!BZ84)</f>
        <v/>
      </c>
      <c r="CA80" s="482" t="str">
        <f>IF(AND('6'!CA84=""),"",'6'!CA84)</f>
        <v/>
      </c>
      <c r="CB80" s="482" t="str">
        <f>IF(AND('6'!CB84=""),"",'6'!CB84)</f>
        <v/>
      </c>
      <c r="CC80" s="482" t="str">
        <f>IF(AND('6'!CC84=""),"",'6'!CC84)</f>
        <v/>
      </c>
      <c r="CD80" s="482" t="str">
        <f>IF(AND('6'!CD84=""),"",'6'!CD84)</f>
        <v/>
      </c>
      <c r="CE80" s="482" t="str">
        <f>IF(AND('6'!CE84=""),"",'6'!CE84)</f>
        <v/>
      </c>
      <c r="CF80" s="482" t="str">
        <f>IF(AND('6'!CF84=""),"",'6'!CF84)</f>
        <v/>
      </c>
      <c r="CG80" s="482" t="str">
        <f>IF(AND('6'!CG84=""),"",'6'!CG84)</f>
        <v/>
      </c>
      <c r="CH80" s="482" t="str">
        <f>IF(AND('6'!CH84=""),"",'6'!CH84)</f>
        <v/>
      </c>
      <c r="CI80" s="482" t="str">
        <f>IF(AND('6'!CI84=""),"",'6'!CI84)</f>
        <v/>
      </c>
      <c r="CJ80" s="482" t="str">
        <f>IF(AND('6'!CJ84=""),"",'6'!CJ84)</f>
        <v/>
      </c>
      <c r="CK80" s="482" t="str">
        <f>IF(AND('6'!CK84=""),"",'6'!CK84)</f>
        <v/>
      </c>
      <c r="CL80" s="482" t="str">
        <f>IF(AND('6'!CL84=""),"",'6'!CL84)</f>
        <v/>
      </c>
      <c r="CM80" s="482" t="str">
        <f>IF(AND('6'!CM84=""),"",'6'!CM84)</f>
        <v/>
      </c>
      <c r="CN80" s="482" t="str">
        <f>IF(AND('6'!CN84=""),"",'6'!CN84)</f>
        <v/>
      </c>
      <c r="CO80" s="482" t="str">
        <f>IF(AND('6'!CO84=""),"",'6'!CO84)</f>
        <v/>
      </c>
      <c r="CP80" s="482" t="str">
        <f>IF(AND('6'!CP84=""),"",'6'!CP84)</f>
        <v/>
      </c>
      <c r="CQ80" s="482" t="str">
        <f>IF(AND('6'!CQ84=""),"",'6'!CQ84)</f>
        <v/>
      </c>
      <c r="CR80" s="482" t="str">
        <f>IF(AND('6'!CR84=""),"",'6'!CR84)</f>
        <v/>
      </c>
      <c r="CS80" s="482" t="str">
        <f>IF(AND('6'!CS84=""),"",'6'!CS84)</f>
        <v/>
      </c>
      <c r="CT80" s="482" t="str">
        <f>IF(AND('6'!CT84=""),"",'6'!CT84)</f>
        <v/>
      </c>
      <c r="CU80" s="482" t="str">
        <f>IF(AND('6'!CU84=""),"",'6'!CU84)</f>
        <v/>
      </c>
      <c r="CV80" s="482" t="str">
        <f>IF(AND('6'!CV84=""),"",'6'!CV84)</f>
        <v/>
      </c>
      <c r="CW80" s="482" t="str">
        <f>IF(AND('6'!CW84=""),"",'6'!CW84)</f>
        <v/>
      </c>
      <c r="CX80" s="482" t="str">
        <f>IF(AND('6'!CX84=""),"",'6'!CX84)</f>
        <v/>
      </c>
      <c r="CY80" s="482" t="str">
        <f>IF(AND('6'!CY84=""),"",'6'!CY84)</f>
        <v/>
      </c>
      <c r="CZ80" s="482" t="str">
        <f>IF(AND('6'!CZ84=""),"",'6'!CZ84)</f>
        <v/>
      </c>
      <c r="DA80" s="482" t="str">
        <f>IF(AND('6'!DA84=""),"",'6'!DA84)</f>
        <v/>
      </c>
      <c r="DB80" s="482" t="str">
        <f>IF(AND('6'!DB84=""),"",'6'!DB84)</f>
        <v/>
      </c>
      <c r="DC80" s="482" t="str">
        <f>IF(AND('6'!DC84=""),"",'6'!DC84)</f>
        <v/>
      </c>
      <c r="DD80" s="482" t="str">
        <f>IF(AND('6'!DD84=""),"",'6'!DD84)</f>
        <v/>
      </c>
      <c r="DE80" s="482" t="str">
        <f>IF(AND('6'!DE84=""),"",'6'!DE84)</f>
        <v/>
      </c>
      <c r="DF80" s="482" t="str">
        <f>IF(AND('6'!DF84=""),"",'6'!DF84)</f>
        <v/>
      </c>
      <c r="DG80" s="482" t="str">
        <f>IF(AND('6'!DG84=""),"",'6'!DG84)</f>
        <v/>
      </c>
      <c r="DH80" s="482" t="str">
        <f>IF(AND('6'!DH84=""),"",'6'!DH84)</f>
        <v/>
      </c>
      <c r="DI80" s="482" t="str">
        <f>IF(AND('6'!DI84=""),"",'6'!DI84)</f>
        <v/>
      </c>
      <c r="DJ80" s="482" t="str">
        <f>IF(AND('6'!DJ84=""),"",'6'!DJ84)</f>
        <v/>
      </c>
      <c r="DK80" s="482" t="str">
        <f>IF(AND('6'!DK84=""),"",'6'!DK84)</f>
        <v/>
      </c>
      <c r="DL80" s="482" t="str">
        <f>IF(AND('6'!DL84=""),"",'6'!DL84)</f>
        <v/>
      </c>
      <c r="DM80" s="482" t="str">
        <f>IF(AND('6'!DM84=""),"",'6'!DM84)</f>
        <v/>
      </c>
      <c r="DN80" s="482" t="str">
        <f>IF(AND('6'!DN84=""),"",'6'!DN84)</f>
        <v/>
      </c>
      <c r="DO80" s="482" t="str">
        <f>IF(AND('6'!DO84=""),"",'6'!DO84)</f>
        <v/>
      </c>
      <c r="DP80" s="482" t="str">
        <f>IF(AND('6'!DP84=""),"",'6'!DP84)</f>
        <v/>
      </c>
      <c r="DQ80" s="482" t="str">
        <f>IF(AND('6'!DQ84=""),"",'6'!DQ84)</f>
        <v/>
      </c>
      <c r="DR80" s="482" t="str">
        <f>IF(AND('6'!DR84=""),"",'6'!DR84)</f>
        <v/>
      </c>
      <c r="DS80" s="482" t="str">
        <f>IF(AND('6'!DS84=""),"",'6'!DS84)</f>
        <v/>
      </c>
      <c r="DT80" s="482" t="str">
        <f>IF(AND('6'!DT84=""),"",'6'!DT84)</f>
        <v/>
      </c>
      <c r="DU80" s="482" t="str">
        <f>IF(AND('6'!DU84=""),"",'6'!DU84)</f>
        <v/>
      </c>
      <c r="DV80" s="482" t="str">
        <f>IF(AND('6'!DV84=""),"",'6'!DV84)</f>
        <v/>
      </c>
      <c r="DW80" s="482" t="str">
        <f>IF(AND('6'!DW84=""),"",'6'!DW84)</f>
        <v/>
      </c>
      <c r="DX80" s="482" t="str">
        <f>IF(AND('6'!DX84=""),"",'6'!DX84)</f>
        <v/>
      </c>
      <c r="DY80" s="482" t="str">
        <f>IF(AND('6'!DY84=""),"",'6'!DY84)</f>
        <v/>
      </c>
      <c r="DZ80" s="482" t="str">
        <f>IF(AND('6'!DZ84=""),"",'6'!DZ84)</f>
        <v/>
      </c>
      <c r="EA80" s="482" t="str">
        <f>IF(AND('6'!EA84=""),"",'6'!EA84)</f>
        <v/>
      </c>
      <c r="EB80" s="482" t="str">
        <f>IF(AND('6'!EB84=""),"",'6'!EB84)</f>
        <v/>
      </c>
      <c r="EC80" s="482" t="str">
        <f>IF(AND('6'!EC84=""),"",'6'!EC84)</f>
        <v/>
      </c>
      <c r="ED80" s="482" t="str">
        <f>IF(AND('6'!ED84=""),"",'6'!ED84)</f>
        <v/>
      </c>
      <c r="EE80" s="482" t="str">
        <f>IF(AND('6'!EE84=""),"",'6'!EE84)</f>
        <v/>
      </c>
      <c r="EF80" s="482" t="str">
        <f>IF(AND('6'!EF84=""),"",'6'!EF84)</f>
        <v/>
      </c>
      <c r="EG80" s="482" t="str">
        <f>IF(AND('6'!EG84=""),"",'6'!EG84)</f>
        <v/>
      </c>
      <c r="EH80" s="482" t="str">
        <f>IF(AND('6'!EH84=""),"",'6'!EH84)</f>
        <v/>
      </c>
      <c r="EI80" s="482" t="str">
        <f>IF(AND('6'!EI84=""),"",'6'!EI84)</f>
        <v/>
      </c>
      <c r="EJ80" s="482" t="str">
        <f>IF(AND('6'!EJ84=""),"",'6'!EJ84)</f>
        <v/>
      </c>
      <c r="EK80" s="482" t="str">
        <f>IF(AND('6'!EK84=""),"",'6'!EK84)</f>
        <v/>
      </c>
      <c r="EL80" s="482" t="str">
        <f>IF(AND('6'!EL84=""),"",'6'!EL84)</f>
        <v/>
      </c>
      <c r="EM80" s="482" t="str">
        <f>IF(AND('6'!EM84=""),"",'6'!EM84)</f>
        <v/>
      </c>
      <c r="EN80" s="482" t="str">
        <f>IF(AND('6'!EN84=""),"",'6'!EN84)</f>
        <v/>
      </c>
      <c r="EO80" s="482" t="str">
        <f>IF(AND('6'!EO84=""),"",'6'!EO84)</f>
        <v/>
      </c>
      <c r="EP80" s="482" t="str">
        <f>IF(AND('6'!EP84=""),"",'6'!EP84)</f>
        <v/>
      </c>
      <c r="EQ80" s="482" t="str">
        <f>IF(AND('6'!EQ84=""),"",'6'!EQ84)</f>
        <v/>
      </c>
      <c r="ER80" s="482" t="str">
        <f>IF(AND('6'!ER84=""),"",'6'!ER84)</f>
        <v/>
      </c>
      <c r="ES80" s="482" t="str">
        <f>IF(AND('6'!ES84=""),"",'6'!ES84)</f>
        <v/>
      </c>
      <c r="ET80" s="482" t="str">
        <f>IF(AND('6'!ET84=""),"",'6'!ET84)</f>
        <v/>
      </c>
      <c r="EU80" s="482" t="str">
        <f>IF(AND('6'!EU84=""),"",'6'!EU84)</f>
        <v/>
      </c>
      <c r="EV80" s="482" t="str">
        <f>IF(AND('6'!EV84=""),"",'6'!EV84)</f>
        <v/>
      </c>
      <c r="EW80" s="482" t="str">
        <f>IF(AND('6'!EW84=""),"",'6'!EW84)</f>
        <v/>
      </c>
      <c r="EX80" s="482" t="str">
        <f>IF(AND('6'!EX84=""),"",'6'!EX84)</f>
        <v/>
      </c>
      <c r="EY80" s="482" t="str">
        <f>IF(AND('6'!EY84=""),"",'6'!EY84)</f>
        <v/>
      </c>
      <c r="EZ80" s="482" t="str">
        <f>IF(AND('6'!EZ84=""),"",'6'!EZ84)</f>
        <v/>
      </c>
      <c r="FA80" s="482" t="str">
        <f>IF(AND('6'!FA84=""),"",'6'!FA84)</f>
        <v/>
      </c>
      <c r="FB80" s="482" t="str">
        <f>IF(AND('6'!FB84=""),"",'6'!FB84)</f>
        <v/>
      </c>
      <c r="FC80" s="482" t="str">
        <f>IF(AND('6'!FC84=""),"",'6'!FC84)</f>
        <v/>
      </c>
      <c r="FD80" s="482" t="str">
        <f>IF(AND('6'!FD84=""),"",'6'!FD84)</f>
        <v/>
      </c>
      <c r="FE80" s="482" t="str">
        <f>IF(AND('6'!FE84=""),"",'6'!FE84)</f>
        <v/>
      </c>
      <c r="FF80" s="482" t="str">
        <f>IF(AND('6'!FF84=""),"",'6'!FF84)</f>
        <v xml:space="preserve"> </v>
      </c>
      <c r="FG80" s="482" t="str">
        <f>IF(AND('6'!FG84=""),"",'6'!FG84)</f>
        <v/>
      </c>
      <c r="FH80" s="482" t="str">
        <f>IF(AND('6'!FH84=""),"",'6'!FH84)</f>
        <v/>
      </c>
      <c r="FI80" s="482" t="str">
        <f>IF(AND('6'!FI84=""),"",'6'!FI84)</f>
        <v/>
      </c>
      <c r="FJ80" s="482" t="str">
        <f>IF(AND('6'!FJ84=""),"",'6'!FJ84)</f>
        <v/>
      </c>
      <c r="FK80" s="482" t="str">
        <f>IF(AND('6'!FK84=""),"",'6'!FK84)</f>
        <v/>
      </c>
      <c r="FL80" s="482" t="str">
        <f>IF(AND('6'!FL84=""),"",'6'!FL84)</f>
        <v/>
      </c>
      <c r="FM80" s="482" t="str">
        <f>IF(AND('6'!FM84=""),"",'6'!FM84)</f>
        <v xml:space="preserve"> </v>
      </c>
      <c r="FN80" s="482" t="str">
        <f>IF(AND('6'!FN84=""),"",'6'!FN84)</f>
        <v/>
      </c>
      <c r="FO80" s="482" t="str">
        <f>IF(AND('6'!FO84=""),"",'6'!FO84)</f>
        <v/>
      </c>
      <c r="FP80" s="482" t="str">
        <f>IF(AND('6'!FP84=""),"",'6'!FP84)</f>
        <v/>
      </c>
      <c r="FQ80" s="482" t="str">
        <f>IF(AND('6'!FQ84=""),"",'6'!FQ84)</f>
        <v/>
      </c>
      <c r="FR80" s="482" t="str">
        <f>IF(AND('6'!FR84=""),"",'6'!FR84)</f>
        <v/>
      </c>
      <c r="FS80" s="482" t="str">
        <f>IF(AND('6'!FS84=""),"",'6'!FS84)</f>
        <v/>
      </c>
      <c r="FT80" s="482" t="str">
        <f>IF(AND('6'!FT84=""),"",'6'!FT84)</f>
        <v xml:space="preserve"> </v>
      </c>
      <c r="FU80" s="482" t="str">
        <f>IF(AND('6'!FV84=""),"",'6'!FV84)</f>
        <v>-</v>
      </c>
      <c r="FV80" s="482" t="str">
        <f>IF(AND('6'!FW84=""),"",'6'!FW84)</f>
        <v>-</v>
      </c>
      <c r="FW80" s="482" t="str">
        <f>IF(AND('6'!FX84=""),"",'6'!FX84)</f>
        <v>-</v>
      </c>
      <c r="FX80" s="482" t="str">
        <f>IF(AND('6'!FY84=""),"",'6'!FY84)</f>
        <v>-</v>
      </c>
      <c r="FY80" s="482" t="str">
        <f>IF(AND('6'!FZ84=""),"",'6'!FZ84)</f>
        <v>-</v>
      </c>
      <c r="FZ80" s="482" t="str">
        <f>IF(AND('6'!GA84=""),"",'6'!GA84)</f>
        <v>-</v>
      </c>
      <c r="GA80" s="482" t="str">
        <f>IF(AND('6'!GB84=""),"",'6'!GB84)</f>
        <v>-</v>
      </c>
      <c r="GB80" s="482" t="str">
        <f>IF(AND('6'!GC84=""),"",'6'!GC84)</f>
        <v>-</v>
      </c>
      <c r="GC80" s="482" t="str">
        <f>IF(AND('6'!GD84=""),"",'6'!GD84)</f>
        <v>-</v>
      </c>
      <c r="GD80" s="482" t="str">
        <f>IF(AND('6'!GE84=""),"",'6'!GE84)</f>
        <v>-</v>
      </c>
      <c r="GE80" s="482" t="str">
        <f>IF(AND('6'!GF84=""),"",'6'!GF84)</f>
        <v>-</v>
      </c>
      <c r="GF80" s="482" t="str">
        <f>IF(AND('6'!GG84=""),"",'6'!GG84)</f>
        <v>-</v>
      </c>
      <c r="GG80" s="482" t="str">
        <f>IF(AND('6'!GH84=""),"",IF(AND('6'!GH84="-"),"",'6'!GH84))</f>
        <v/>
      </c>
      <c r="GH80" s="50" t="str">
        <f>IF(AND(C80=""),"",VLOOKUP(B80,Register!$A$7:$CL$311,36,FALSE))</f>
        <v/>
      </c>
      <c r="GI80" s="483" t="str">
        <f>IF(AND('6'!GL84=""),"",'6'!GL84)</f>
        <v/>
      </c>
      <c r="GJ80" s="173" t="str">
        <f>IF(AND('6'!FU84=""),"",'6'!FU84)</f>
        <v/>
      </c>
      <c r="GK80" s="173"/>
      <c r="GL80" s="173"/>
    </row>
    <row r="81" spans="1:194" ht="21">
      <c r="A81" s="480">
        <v>73</v>
      </c>
      <c r="B81" s="481" t="str">
        <f>IF(AND('6'!B85=""),"",'6'!B85)</f>
        <v/>
      </c>
      <c r="C81" s="196" t="str">
        <f>IF(AND('6'!C85=""),"",'6'!C85)</f>
        <v/>
      </c>
      <c r="D81" s="196" t="str">
        <f>IF(AND('6'!D85=""),"",'6'!D85)</f>
        <v/>
      </c>
      <c r="E81" s="195" t="str">
        <f>IF(AND('6'!E85=""),"",'6'!E85)</f>
        <v/>
      </c>
      <c r="F81" s="482" t="str">
        <f>IF(AND('6'!F85=""),"",'6'!F85)</f>
        <v/>
      </c>
      <c r="G81" s="482" t="str">
        <f>IF(AND('6'!G85=""),"",'6'!G85)</f>
        <v/>
      </c>
      <c r="H81" s="482" t="str">
        <f>IF(AND('6'!H85=""),"",'6'!H85)</f>
        <v/>
      </c>
      <c r="I81" s="482" t="str">
        <f>IF(AND('6'!I85=""),"",'6'!I85)</f>
        <v/>
      </c>
      <c r="J81" s="482" t="str">
        <f>IF(AND('6'!J85=""),"",'6'!J85)</f>
        <v/>
      </c>
      <c r="K81" s="482" t="str">
        <f>IF(AND('6'!K85=""),"",'6'!K85)</f>
        <v/>
      </c>
      <c r="L81" s="482" t="str">
        <f>IF(AND('6'!L85=""),"",'6'!L85)</f>
        <v/>
      </c>
      <c r="M81" s="482" t="str">
        <f>IF(AND('6'!M85=""),"",'6'!M85)</f>
        <v/>
      </c>
      <c r="N81" s="482" t="str">
        <f>IF(AND('6'!N85=""),"",'6'!N85)</f>
        <v/>
      </c>
      <c r="O81" s="482" t="str">
        <f>IF(AND('6'!O85=""),"",'6'!O85)</f>
        <v/>
      </c>
      <c r="P81" s="482" t="str">
        <f>IF(AND('6'!P85=""),"",'6'!P85)</f>
        <v/>
      </c>
      <c r="Q81" s="482" t="str">
        <f>IF(AND('6'!Q85=""),"",'6'!Q85)</f>
        <v/>
      </c>
      <c r="R81" s="482" t="str">
        <f>IF(AND('6'!R85=""),"",'6'!R85)</f>
        <v/>
      </c>
      <c r="S81" s="482" t="str">
        <f>IF(AND('6'!S85=""),"",'6'!S85)</f>
        <v/>
      </c>
      <c r="T81" s="482" t="str">
        <f>IF(AND('6'!T85=""),"",'6'!T85)</f>
        <v/>
      </c>
      <c r="U81" s="482" t="str">
        <f>IF(AND('6'!U85=""),"",'6'!U85)</f>
        <v/>
      </c>
      <c r="V81" s="482" t="str">
        <f>IF(AND('6'!V85=""),"",'6'!V85)</f>
        <v/>
      </c>
      <c r="W81" s="482" t="str">
        <f>IF(AND('6'!W85=""),"",'6'!W85)</f>
        <v/>
      </c>
      <c r="X81" s="482" t="str">
        <f>IF(AND('6'!X85=""),"",'6'!X85)</f>
        <v/>
      </c>
      <c r="Y81" s="482" t="str">
        <f>IF(AND('6'!Y85=""),"",'6'!Y85)</f>
        <v/>
      </c>
      <c r="Z81" s="482" t="str">
        <f>IF(AND('6'!Z85=""),"",'6'!Z85)</f>
        <v/>
      </c>
      <c r="AA81" s="482" t="str">
        <f>IF(AND('6'!AA85=""),"",'6'!AA85)</f>
        <v/>
      </c>
      <c r="AB81" s="482" t="str">
        <f>IF(AND('6'!AB85=""),"",'6'!AB85)</f>
        <v/>
      </c>
      <c r="AC81" s="482" t="str">
        <f>IF(AND('6'!AC85=""),"",'6'!AC85)</f>
        <v/>
      </c>
      <c r="AD81" s="482" t="str">
        <f>IF(AND('6'!AD85=""),"",'6'!AD85)</f>
        <v/>
      </c>
      <c r="AE81" s="482" t="str">
        <f>IF(AND('6'!AE85=""),"",'6'!AE85)</f>
        <v/>
      </c>
      <c r="AF81" s="482" t="str">
        <f>IF(AND('6'!AF85=""),"",'6'!AF85)</f>
        <v/>
      </c>
      <c r="AG81" s="482" t="str">
        <f>IF(AND('6'!AG85=""),"",'6'!AG85)</f>
        <v/>
      </c>
      <c r="AH81" s="482" t="str">
        <f>IF(AND('6'!AH85=""),"",'6'!AH85)</f>
        <v/>
      </c>
      <c r="AI81" s="482" t="str">
        <f>IF(AND('6'!AI85=""),"",'6'!AI85)</f>
        <v/>
      </c>
      <c r="AJ81" s="482" t="str">
        <f>IF(AND('6'!AJ85=""),"",'6'!AJ85)</f>
        <v/>
      </c>
      <c r="AK81" s="482" t="str">
        <f>IF(AND('6'!AK85=""),"",'6'!AK85)</f>
        <v/>
      </c>
      <c r="AL81" s="482" t="str">
        <f>IF(AND('6'!AL85=""),"",'6'!AL85)</f>
        <v/>
      </c>
      <c r="AM81" s="482" t="str">
        <f>IF(AND('6'!AM85=""),"",'6'!AM85)</f>
        <v/>
      </c>
      <c r="AN81" s="482" t="str">
        <f>IF(AND('6'!AN85=""),"",'6'!AN85)</f>
        <v/>
      </c>
      <c r="AO81" s="482" t="str">
        <f>IF(AND('6'!AO85=""),"",'6'!AO85)</f>
        <v/>
      </c>
      <c r="AP81" s="482" t="str">
        <f>IF(AND('6'!AP85=""),"",'6'!AP85)</f>
        <v/>
      </c>
      <c r="AQ81" s="482" t="str">
        <f>IF(AND('6'!AQ85=""),"",'6'!AQ85)</f>
        <v/>
      </c>
      <c r="AR81" s="482" t="str">
        <f>IF(AND('6'!AR85=""),"",'6'!AR85)</f>
        <v/>
      </c>
      <c r="AS81" s="482" t="str">
        <f>IF(AND('6'!AS85=""),"",'6'!AS85)</f>
        <v/>
      </c>
      <c r="AT81" s="482" t="str">
        <f>IF(AND('6'!AT85=""),"",'6'!AT85)</f>
        <v/>
      </c>
      <c r="AU81" s="482" t="str">
        <f>IF(AND('6'!AU85=""),"",'6'!AU85)</f>
        <v/>
      </c>
      <c r="AV81" s="482" t="str">
        <f>IF(AND('6'!AV85=""),"",'6'!AV85)</f>
        <v/>
      </c>
      <c r="AW81" s="482" t="str">
        <f>IF(AND('6'!AW85=""),"",'6'!AW85)</f>
        <v/>
      </c>
      <c r="AX81" s="482" t="str">
        <f>IF(AND('6'!AX85=""),"",'6'!AX85)</f>
        <v/>
      </c>
      <c r="AY81" s="482" t="str">
        <f>IF(AND('6'!AY85=""),"",'6'!AY85)</f>
        <v/>
      </c>
      <c r="AZ81" s="482" t="str">
        <f>IF(AND('6'!AZ85=""),"",'6'!AZ85)</f>
        <v/>
      </c>
      <c r="BA81" s="482" t="str">
        <f>IF(AND('6'!BA85=""),"",'6'!BA85)</f>
        <v/>
      </c>
      <c r="BB81" s="482" t="str">
        <f>IF(AND('6'!BB85=""),"",'6'!BB85)</f>
        <v/>
      </c>
      <c r="BC81" s="482" t="str">
        <f>IF(AND('6'!BC85=""),"",'6'!BC85)</f>
        <v/>
      </c>
      <c r="BD81" s="482" t="str">
        <f>IF(AND('6'!BD85=""),"",'6'!BD85)</f>
        <v/>
      </c>
      <c r="BE81" s="482" t="str">
        <f>IF(AND('6'!BE85=""),"",'6'!BE85)</f>
        <v/>
      </c>
      <c r="BF81" s="482" t="str">
        <f>IF(AND('6'!BF85=""),"",'6'!BF85)</f>
        <v/>
      </c>
      <c r="BG81" s="482" t="str">
        <f>IF(AND('6'!BG85=""),"",'6'!BG85)</f>
        <v/>
      </c>
      <c r="BH81" s="482" t="str">
        <f>IF(AND('6'!BH85=""),"",'6'!BH85)</f>
        <v/>
      </c>
      <c r="BI81" s="482" t="str">
        <f>IF(AND('6'!BI85=""),"",'6'!BI85)</f>
        <v/>
      </c>
      <c r="BJ81" s="482" t="str">
        <f>IF(AND('6'!BJ85=""),"",'6'!BJ85)</f>
        <v/>
      </c>
      <c r="BK81" s="482" t="str">
        <f>IF(AND('6'!BK85=""),"",'6'!BK85)</f>
        <v/>
      </c>
      <c r="BL81" s="482" t="str">
        <f>IF(AND('6'!BL85=""),"",'6'!BL85)</f>
        <v/>
      </c>
      <c r="BM81" s="482" t="str">
        <f>IF(AND('6'!BM85=""),"",'6'!BM85)</f>
        <v/>
      </c>
      <c r="BN81" s="482" t="str">
        <f>IF(AND('6'!BN85=""),"",'6'!BN85)</f>
        <v/>
      </c>
      <c r="BO81" s="482" t="str">
        <f>IF(AND('6'!BO85=""),"",'6'!BO85)</f>
        <v/>
      </c>
      <c r="BP81" s="482" t="str">
        <f>IF(AND('6'!BP85=""),"",'6'!BP85)</f>
        <v/>
      </c>
      <c r="BQ81" s="482" t="str">
        <f>IF(AND('6'!BQ85=""),"",'6'!BQ85)</f>
        <v/>
      </c>
      <c r="BR81" s="482" t="str">
        <f>IF(AND('6'!BR85=""),"",'6'!BR85)</f>
        <v/>
      </c>
      <c r="BS81" s="482" t="str">
        <f>IF(AND('6'!BS85=""),"",'6'!BS85)</f>
        <v/>
      </c>
      <c r="BT81" s="482" t="str">
        <f>IF(AND('6'!BT85=""),"",'6'!BT85)</f>
        <v/>
      </c>
      <c r="BU81" s="482" t="str">
        <f>IF(AND('6'!BU85=""),"",'6'!BU85)</f>
        <v/>
      </c>
      <c r="BV81" s="482" t="str">
        <f>IF(AND('6'!BV85=""),"",'6'!BV85)</f>
        <v/>
      </c>
      <c r="BW81" s="482" t="str">
        <f>IF(AND('6'!BW85=""),"",'6'!BW85)</f>
        <v/>
      </c>
      <c r="BX81" s="482" t="str">
        <f>IF(AND('6'!BX85=""),"",'6'!BX85)</f>
        <v/>
      </c>
      <c r="BY81" s="482" t="str">
        <f>IF(AND('6'!BY85=""),"",'6'!BY85)</f>
        <v/>
      </c>
      <c r="BZ81" s="482" t="str">
        <f>IF(AND('6'!BZ85=""),"",'6'!BZ85)</f>
        <v/>
      </c>
      <c r="CA81" s="482" t="str">
        <f>IF(AND('6'!CA85=""),"",'6'!CA85)</f>
        <v/>
      </c>
      <c r="CB81" s="482" t="str">
        <f>IF(AND('6'!CB85=""),"",'6'!CB85)</f>
        <v/>
      </c>
      <c r="CC81" s="482" t="str">
        <f>IF(AND('6'!CC85=""),"",'6'!CC85)</f>
        <v/>
      </c>
      <c r="CD81" s="482" t="str">
        <f>IF(AND('6'!CD85=""),"",'6'!CD85)</f>
        <v/>
      </c>
      <c r="CE81" s="482" t="str">
        <f>IF(AND('6'!CE85=""),"",'6'!CE85)</f>
        <v/>
      </c>
      <c r="CF81" s="482" t="str">
        <f>IF(AND('6'!CF85=""),"",'6'!CF85)</f>
        <v/>
      </c>
      <c r="CG81" s="482" t="str">
        <f>IF(AND('6'!CG85=""),"",'6'!CG85)</f>
        <v/>
      </c>
      <c r="CH81" s="482" t="str">
        <f>IF(AND('6'!CH85=""),"",'6'!CH85)</f>
        <v/>
      </c>
      <c r="CI81" s="482" t="str">
        <f>IF(AND('6'!CI85=""),"",'6'!CI85)</f>
        <v/>
      </c>
      <c r="CJ81" s="482" t="str">
        <f>IF(AND('6'!CJ85=""),"",'6'!CJ85)</f>
        <v/>
      </c>
      <c r="CK81" s="482" t="str">
        <f>IF(AND('6'!CK85=""),"",'6'!CK85)</f>
        <v/>
      </c>
      <c r="CL81" s="482" t="str">
        <f>IF(AND('6'!CL85=""),"",'6'!CL85)</f>
        <v/>
      </c>
      <c r="CM81" s="482" t="str">
        <f>IF(AND('6'!CM85=""),"",'6'!CM85)</f>
        <v/>
      </c>
      <c r="CN81" s="482" t="str">
        <f>IF(AND('6'!CN85=""),"",'6'!CN85)</f>
        <v/>
      </c>
      <c r="CO81" s="482" t="str">
        <f>IF(AND('6'!CO85=""),"",'6'!CO85)</f>
        <v/>
      </c>
      <c r="CP81" s="482" t="str">
        <f>IF(AND('6'!CP85=""),"",'6'!CP85)</f>
        <v/>
      </c>
      <c r="CQ81" s="482" t="str">
        <f>IF(AND('6'!CQ85=""),"",'6'!CQ85)</f>
        <v/>
      </c>
      <c r="CR81" s="482" t="str">
        <f>IF(AND('6'!CR85=""),"",'6'!CR85)</f>
        <v/>
      </c>
      <c r="CS81" s="482" t="str">
        <f>IF(AND('6'!CS85=""),"",'6'!CS85)</f>
        <v/>
      </c>
      <c r="CT81" s="482" t="str">
        <f>IF(AND('6'!CT85=""),"",'6'!CT85)</f>
        <v/>
      </c>
      <c r="CU81" s="482" t="str">
        <f>IF(AND('6'!CU85=""),"",'6'!CU85)</f>
        <v/>
      </c>
      <c r="CV81" s="482" t="str">
        <f>IF(AND('6'!CV85=""),"",'6'!CV85)</f>
        <v/>
      </c>
      <c r="CW81" s="482" t="str">
        <f>IF(AND('6'!CW85=""),"",'6'!CW85)</f>
        <v/>
      </c>
      <c r="CX81" s="482" t="str">
        <f>IF(AND('6'!CX85=""),"",'6'!CX85)</f>
        <v/>
      </c>
      <c r="CY81" s="482" t="str">
        <f>IF(AND('6'!CY85=""),"",'6'!CY85)</f>
        <v/>
      </c>
      <c r="CZ81" s="482" t="str">
        <f>IF(AND('6'!CZ85=""),"",'6'!CZ85)</f>
        <v/>
      </c>
      <c r="DA81" s="482" t="str">
        <f>IF(AND('6'!DA85=""),"",'6'!DA85)</f>
        <v/>
      </c>
      <c r="DB81" s="482" t="str">
        <f>IF(AND('6'!DB85=""),"",'6'!DB85)</f>
        <v/>
      </c>
      <c r="DC81" s="482" t="str">
        <f>IF(AND('6'!DC85=""),"",'6'!DC85)</f>
        <v/>
      </c>
      <c r="DD81" s="482" t="str">
        <f>IF(AND('6'!DD85=""),"",'6'!DD85)</f>
        <v/>
      </c>
      <c r="DE81" s="482" t="str">
        <f>IF(AND('6'!DE85=""),"",'6'!DE85)</f>
        <v/>
      </c>
      <c r="DF81" s="482" t="str">
        <f>IF(AND('6'!DF85=""),"",'6'!DF85)</f>
        <v/>
      </c>
      <c r="DG81" s="482" t="str">
        <f>IF(AND('6'!DG85=""),"",'6'!DG85)</f>
        <v/>
      </c>
      <c r="DH81" s="482" t="str">
        <f>IF(AND('6'!DH85=""),"",'6'!DH85)</f>
        <v/>
      </c>
      <c r="DI81" s="482" t="str">
        <f>IF(AND('6'!DI85=""),"",'6'!DI85)</f>
        <v/>
      </c>
      <c r="DJ81" s="482" t="str">
        <f>IF(AND('6'!DJ85=""),"",'6'!DJ85)</f>
        <v/>
      </c>
      <c r="DK81" s="482" t="str">
        <f>IF(AND('6'!DK85=""),"",'6'!DK85)</f>
        <v/>
      </c>
      <c r="DL81" s="482" t="str">
        <f>IF(AND('6'!DL85=""),"",'6'!DL85)</f>
        <v/>
      </c>
      <c r="DM81" s="482" t="str">
        <f>IF(AND('6'!DM85=""),"",'6'!DM85)</f>
        <v/>
      </c>
      <c r="DN81" s="482" t="str">
        <f>IF(AND('6'!DN85=""),"",'6'!DN85)</f>
        <v/>
      </c>
      <c r="DO81" s="482" t="str">
        <f>IF(AND('6'!DO85=""),"",'6'!DO85)</f>
        <v/>
      </c>
      <c r="DP81" s="482" t="str">
        <f>IF(AND('6'!DP85=""),"",'6'!DP85)</f>
        <v/>
      </c>
      <c r="DQ81" s="482" t="str">
        <f>IF(AND('6'!DQ85=""),"",'6'!DQ85)</f>
        <v/>
      </c>
      <c r="DR81" s="482" t="str">
        <f>IF(AND('6'!DR85=""),"",'6'!DR85)</f>
        <v/>
      </c>
      <c r="DS81" s="482" t="str">
        <f>IF(AND('6'!DS85=""),"",'6'!DS85)</f>
        <v/>
      </c>
      <c r="DT81" s="482" t="str">
        <f>IF(AND('6'!DT85=""),"",'6'!DT85)</f>
        <v/>
      </c>
      <c r="DU81" s="482" t="str">
        <f>IF(AND('6'!DU85=""),"",'6'!DU85)</f>
        <v/>
      </c>
      <c r="DV81" s="482" t="str">
        <f>IF(AND('6'!DV85=""),"",'6'!DV85)</f>
        <v/>
      </c>
      <c r="DW81" s="482" t="str">
        <f>IF(AND('6'!DW85=""),"",'6'!DW85)</f>
        <v/>
      </c>
      <c r="DX81" s="482" t="str">
        <f>IF(AND('6'!DX85=""),"",'6'!DX85)</f>
        <v/>
      </c>
      <c r="DY81" s="482" t="str">
        <f>IF(AND('6'!DY85=""),"",'6'!DY85)</f>
        <v/>
      </c>
      <c r="DZ81" s="482" t="str">
        <f>IF(AND('6'!DZ85=""),"",'6'!DZ85)</f>
        <v/>
      </c>
      <c r="EA81" s="482" t="str">
        <f>IF(AND('6'!EA85=""),"",'6'!EA85)</f>
        <v/>
      </c>
      <c r="EB81" s="482" t="str">
        <f>IF(AND('6'!EB85=""),"",'6'!EB85)</f>
        <v/>
      </c>
      <c r="EC81" s="482" t="str">
        <f>IF(AND('6'!EC85=""),"",'6'!EC85)</f>
        <v/>
      </c>
      <c r="ED81" s="482" t="str">
        <f>IF(AND('6'!ED85=""),"",'6'!ED85)</f>
        <v/>
      </c>
      <c r="EE81" s="482" t="str">
        <f>IF(AND('6'!EE85=""),"",'6'!EE85)</f>
        <v/>
      </c>
      <c r="EF81" s="482" t="str">
        <f>IF(AND('6'!EF85=""),"",'6'!EF85)</f>
        <v/>
      </c>
      <c r="EG81" s="482" t="str">
        <f>IF(AND('6'!EG85=""),"",'6'!EG85)</f>
        <v/>
      </c>
      <c r="EH81" s="482" t="str">
        <f>IF(AND('6'!EH85=""),"",'6'!EH85)</f>
        <v/>
      </c>
      <c r="EI81" s="482" t="str">
        <f>IF(AND('6'!EI85=""),"",'6'!EI85)</f>
        <v/>
      </c>
      <c r="EJ81" s="482" t="str">
        <f>IF(AND('6'!EJ85=""),"",'6'!EJ85)</f>
        <v/>
      </c>
      <c r="EK81" s="482" t="str">
        <f>IF(AND('6'!EK85=""),"",'6'!EK85)</f>
        <v/>
      </c>
      <c r="EL81" s="482" t="str">
        <f>IF(AND('6'!EL85=""),"",'6'!EL85)</f>
        <v/>
      </c>
      <c r="EM81" s="482" t="str">
        <f>IF(AND('6'!EM85=""),"",'6'!EM85)</f>
        <v/>
      </c>
      <c r="EN81" s="482" t="str">
        <f>IF(AND('6'!EN85=""),"",'6'!EN85)</f>
        <v/>
      </c>
      <c r="EO81" s="482" t="str">
        <f>IF(AND('6'!EO85=""),"",'6'!EO85)</f>
        <v/>
      </c>
      <c r="EP81" s="482" t="str">
        <f>IF(AND('6'!EP85=""),"",'6'!EP85)</f>
        <v/>
      </c>
      <c r="EQ81" s="482" t="str">
        <f>IF(AND('6'!EQ85=""),"",'6'!EQ85)</f>
        <v/>
      </c>
      <c r="ER81" s="482" t="str">
        <f>IF(AND('6'!ER85=""),"",'6'!ER85)</f>
        <v/>
      </c>
      <c r="ES81" s="482" t="str">
        <f>IF(AND('6'!ES85=""),"",'6'!ES85)</f>
        <v/>
      </c>
      <c r="ET81" s="482" t="str">
        <f>IF(AND('6'!ET85=""),"",'6'!ET85)</f>
        <v/>
      </c>
      <c r="EU81" s="482" t="str">
        <f>IF(AND('6'!EU85=""),"",'6'!EU85)</f>
        <v/>
      </c>
      <c r="EV81" s="482" t="str">
        <f>IF(AND('6'!EV85=""),"",'6'!EV85)</f>
        <v/>
      </c>
      <c r="EW81" s="482" t="str">
        <f>IF(AND('6'!EW85=""),"",'6'!EW85)</f>
        <v/>
      </c>
      <c r="EX81" s="482" t="str">
        <f>IF(AND('6'!EX85=""),"",'6'!EX85)</f>
        <v/>
      </c>
      <c r="EY81" s="482" t="str">
        <f>IF(AND('6'!EY85=""),"",'6'!EY85)</f>
        <v/>
      </c>
      <c r="EZ81" s="482" t="str">
        <f>IF(AND('6'!EZ85=""),"",'6'!EZ85)</f>
        <v/>
      </c>
      <c r="FA81" s="482" t="str">
        <f>IF(AND('6'!FA85=""),"",'6'!FA85)</f>
        <v/>
      </c>
      <c r="FB81" s="482" t="str">
        <f>IF(AND('6'!FB85=""),"",'6'!FB85)</f>
        <v/>
      </c>
      <c r="FC81" s="482" t="str">
        <f>IF(AND('6'!FC85=""),"",'6'!FC85)</f>
        <v/>
      </c>
      <c r="FD81" s="482" t="str">
        <f>IF(AND('6'!FD85=""),"",'6'!FD85)</f>
        <v/>
      </c>
      <c r="FE81" s="482" t="str">
        <f>IF(AND('6'!FE85=""),"",'6'!FE85)</f>
        <v/>
      </c>
      <c r="FF81" s="482" t="str">
        <f>IF(AND('6'!FF85=""),"",'6'!FF85)</f>
        <v xml:space="preserve"> </v>
      </c>
      <c r="FG81" s="482" t="str">
        <f>IF(AND('6'!FG85=""),"",'6'!FG85)</f>
        <v/>
      </c>
      <c r="FH81" s="482" t="str">
        <f>IF(AND('6'!FH85=""),"",'6'!FH85)</f>
        <v/>
      </c>
      <c r="FI81" s="482" t="str">
        <f>IF(AND('6'!FI85=""),"",'6'!FI85)</f>
        <v/>
      </c>
      <c r="FJ81" s="482" t="str">
        <f>IF(AND('6'!FJ85=""),"",'6'!FJ85)</f>
        <v/>
      </c>
      <c r="FK81" s="482" t="str">
        <f>IF(AND('6'!FK85=""),"",'6'!FK85)</f>
        <v/>
      </c>
      <c r="FL81" s="482" t="str">
        <f>IF(AND('6'!FL85=""),"",'6'!FL85)</f>
        <v/>
      </c>
      <c r="FM81" s="482" t="str">
        <f>IF(AND('6'!FM85=""),"",'6'!FM85)</f>
        <v xml:space="preserve"> </v>
      </c>
      <c r="FN81" s="482" t="str">
        <f>IF(AND('6'!FN85=""),"",'6'!FN85)</f>
        <v/>
      </c>
      <c r="FO81" s="482" t="str">
        <f>IF(AND('6'!FO85=""),"",'6'!FO85)</f>
        <v/>
      </c>
      <c r="FP81" s="482" t="str">
        <f>IF(AND('6'!FP85=""),"",'6'!FP85)</f>
        <v/>
      </c>
      <c r="FQ81" s="482" t="str">
        <f>IF(AND('6'!FQ85=""),"",'6'!FQ85)</f>
        <v/>
      </c>
      <c r="FR81" s="482" t="str">
        <f>IF(AND('6'!FR85=""),"",'6'!FR85)</f>
        <v/>
      </c>
      <c r="FS81" s="482" t="str">
        <f>IF(AND('6'!FS85=""),"",'6'!FS85)</f>
        <v/>
      </c>
      <c r="FT81" s="482" t="str">
        <f>IF(AND('6'!FT85=""),"",'6'!FT85)</f>
        <v xml:space="preserve"> </v>
      </c>
      <c r="FU81" s="482" t="str">
        <f>IF(AND('6'!FV85=""),"",'6'!FV85)</f>
        <v>-</v>
      </c>
      <c r="FV81" s="482" t="str">
        <f>IF(AND('6'!FW85=""),"",'6'!FW85)</f>
        <v>-</v>
      </c>
      <c r="FW81" s="482" t="str">
        <f>IF(AND('6'!FX85=""),"",'6'!FX85)</f>
        <v>-</v>
      </c>
      <c r="FX81" s="482" t="str">
        <f>IF(AND('6'!FY85=""),"",'6'!FY85)</f>
        <v>-</v>
      </c>
      <c r="FY81" s="482" t="str">
        <f>IF(AND('6'!FZ85=""),"",'6'!FZ85)</f>
        <v>-</v>
      </c>
      <c r="FZ81" s="482" t="str">
        <f>IF(AND('6'!GA85=""),"",'6'!GA85)</f>
        <v>-</v>
      </c>
      <c r="GA81" s="482" t="str">
        <f>IF(AND('6'!GB85=""),"",'6'!GB85)</f>
        <v>-</v>
      </c>
      <c r="GB81" s="482" t="str">
        <f>IF(AND('6'!GC85=""),"",'6'!GC85)</f>
        <v>-</v>
      </c>
      <c r="GC81" s="482" t="str">
        <f>IF(AND('6'!GD85=""),"",'6'!GD85)</f>
        <v>-</v>
      </c>
      <c r="GD81" s="482" t="str">
        <f>IF(AND('6'!GE85=""),"",'6'!GE85)</f>
        <v>-</v>
      </c>
      <c r="GE81" s="482" t="str">
        <f>IF(AND('6'!GF85=""),"",'6'!GF85)</f>
        <v>-</v>
      </c>
      <c r="GF81" s="482" t="str">
        <f>IF(AND('6'!GG85=""),"",'6'!GG85)</f>
        <v>-</v>
      </c>
      <c r="GG81" s="482" t="str">
        <f>IF(AND('6'!GH85=""),"",IF(AND('6'!GH85="-"),"",'6'!GH85))</f>
        <v/>
      </c>
      <c r="GH81" s="50" t="str">
        <f>IF(AND(C81=""),"",VLOOKUP(B81,Register!$A$7:$CL$311,36,FALSE))</f>
        <v/>
      </c>
      <c r="GI81" s="483" t="str">
        <f>IF(AND('6'!GL85=""),"",'6'!GL85)</f>
        <v/>
      </c>
      <c r="GJ81" s="173" t="str">
        <f>IF(AND('6'!FU85=""),"",'6'!FU85)</f>
        <v/>
      </c>
      <c r="GK81" s="173"/>
      <c r="GL81" s="173"/>
    </row>
    <row r="82" spans="1:194" ht="21">
      <c r="A82" s="480">
        <v>74</v>
      </c>
      <c r="B82" s="481" t="str">
        <f>IF(AND('6'!B86=""),"",'6'!B86)</f>
        <v/>
      </c>
      <c r="C82" s="196" t="str">
        <f>IF(AND('6'!C86=""),"",'6'!C86)</f>
        <v/>
      </c>
      <c r="D82" s="196" t="str">
        <f>IF(AND('6'!D86=""),"",'6'!D86)</f>
        <v/>
      </c>
      <c r="E82" s="195" t="str">
        <f>IF(AND('6'!E86=""),"",'6'!E86)</f>
        <v/>
      </c>
      <c r="F82" s="482" t="str">
        <f>IF(AND('6'!F86=""),"",'6'!F86)</f>
        <v/>
      </c>
      <c r="G82" s="482" t="str">
        <f>IF(AND('6'!G86=""),"",'6'!G86)</f>
        <v/>
      </c>
      <c r="H82" s="482" t="str">
        <f>IF(AND('6'!H86=""),"",'6'!H86)</f>
        <v/>
      </c>
      <c r="I82" s="482" t="str">
        <f>IF(AND('6'!I86=""),"",'6'!I86)</f>
        <v/>
      </c>
      <c r="J82" s="482" t="str">
        <f>IF(AND('6'!J86=""),"",'6'!J86)</f>
        <v/>
      </c>
      <c r="K82" s="482" t="str">
        <f>IF(AND('6'!K86=""),"",'6'!K86)</f>
        <v/>
      </c>
      <c r="L82" s="482" t="str">
        <f>IF(AND('6'!L86=""),"",'6'!L86)</f>
        <v/>
      </c>
      <c r="M82" s="482" t="str">
        <f>IF(AND('6'!M86=""),"",'6'!M86)</f>
        <v/>
      </c>
      <c r="N82" s="482" t="str">
        <f>IF(AND('6'!N86=""),"",'6'!N86)</f>
        <v/>
      </c>
      <c r="O82" s="482" t="str">
        <f>IF(AND('6'!O86=""),"",'6'!O86)</f>
        <v/>
      </c>
      <c r="P82" s="482" t="str">
        <f>IF(AND('6'!P86=""),"",'6'!P86)</f>
        <v/>
      </c>
      <c r="Q82" s="482" t="str">
        <f>IF(AND('6'!Q86=""),"",'6'!Q86)</f>
        <v/>
      </c>
      <c r="R82" s="482" t="str">
        <f>IF(AND('6'!R86=""),"",'6'!R86)</f>
        <v/>
      </c>
      <c r="S82" s="482" t="str">
        <f>IF(AND('6'!S86=""),"",'6'!S86)</f>
        <v/>
      </c>
      <c r="T82" s="482" t="str">
        <f>IF(AND('6'!T86=""),"",'6'!T86)</f>
        <v/>
      </c>
      <c r="U82" s="482" t="str">
        <f>IF(AND('6'!U86=""),"",'6'!U86)</f>
        <v/>
      </c>
      <c r="V82" s="482" t="str">
        <f>IF(AND('6'!V86=""),"",'6'!V86)</f>
        <v/>
      </c>
      <c r="W82" s="482" t="str">
        <f>IF(AND('6'!W86=""),"",'6'!W86)</f>
        <v/>
      </c>
      <c r="X82" s="482" t="str">
        <f>IF(AND('6'!X86=""),"",'6'!X86)</f>
        <v/>
      </c>
      <c r="Y82" s="482" t="str">
        <f>IF(AND('6'!Y86=""),"",'6'!Y86)</f>
        <v/>
      </c>
      <c r="Z82" s="482" t="str">
        <f>IF(AND('6'!Z86=""),"",'6'!Z86)</f>
        <v/>
      </c>
      <c r="AA82" s="482" t="str">
        <f>IF(AND('6'!AA86=""),"",'6'!AA86)</f>
        <v/>
      </c>
      <c r="AB82" s="482" t="str">
        <f>IF(AND('6'!AB86=""),"",'6'!AB86)</f>
        <v/>
      </c>
      <c r="AC82" s="482" t="str">
        <f>IF(AND('6'!AC86=""),"",'6'!AC86)</f>
        <v/>
      </c>
      <c r="AD82" s="482" t="str">
        <f>IF(AND('6'!AD86=""),"",'6'!AD86)</f>
        <v/>
      </c>
      <c r="AE82" s="482" t="str">
        <f>IF(AND('6'!AE86=""),"",'6'!AE86)</f>
        <v/>
      </c>
      <c r="AF82" s="482" t="str">
        <f>IF(AND('6'!AF86=""),"",'6'!AF86)</f>
        <v/>
      </c>
      <c r="AG82" s="482" t="str">
        <f>IF(AND('6'!AG86=""),"",'6'!AG86)</f>
        <v/>
      </c>
      <c r="AH82" s="482" t="str">
        <f>IF(AND('6'!AH86=""),"",'6'!AH86)</f>
        <v/>
      </c>
      <c r="AI82" s="482" t="str">
        <f>IF(AND('6'!AI86=""),"",'6'!AI86)</f>
        <v/>
      </c>
      <c r="AJ82" s="482" t="str">
        <f>IF(AND('6'!AJ86=""),"",'6'!AJ86)</f>
        <v/>
      </c>
      <c r="AK82" s="482" t="str">
        <f>IF(AND('6'!AK86=""),"",'6'!AK86)</f>
        <v/>
      </c>
      <c r="AL82" s="482" t="str">
        <f>IF(AND('6'!AL86=""),"",'6'!AL86)</f>
        <v/>
      </c>
      <c r="AM82" s="482" t="str">
        <f>IF(AND('6'!AM86=""),"",'6'!AM86)</f>
        <v/>
      </c>
      <c r="AN82" s="482" t="str">
        <f>IF(AND('6'!AN86=""),"",'6'!AN86)</f>
        <v/>
      </c>
      <c r="AO82" s="482" t="str">
        <f>IF(AND('6'!AO86=""),"",'6'!AO86)</f>
        <v/>
      </c>
      <c r="AP82" s="482" t="str">
        <f>IF(AND('6'!AP86=""),"",'6'!AP86)</f>
        <v/>
      </c>
      <c r="AQ82" s="482" t="str">
        <f>IF(AND('6'!AQ86=""),"",'6'!AQ86)</f>
        <v/>
      </c>
      <c r="AR82" s="482" t="str">
        <f>IF(AND('6'!AR86=""),"",'6'!AR86)</f>
        <v/>
      </c>
      <c r="AS82" s="482" t="str">
        <f>IF(AND('6'!AS86=""),"",'6'!AS86)</f>
        <v/>
      </c>
      <c r="AT82" s="482" t="str">
        <f>IF(AND('6'!AT86=""),"",'6'!AT86)</f>
        <v/>
      </c>
      <c r="AU82" s="482" t="str">
        <f>IF(AND('6'!AU86=""),"",'6'!AU86)</f>
        <v/>
      </c>
      <c r="AV82" s="482" t="str">
        <f>IF(AND('6'!AV86=""),"",'6'!AV86)</f>
        <v/>
      </c>
      <c r="AW82" s="482" t="str">
        <f>IF(AND('6'!AW86=""),"",'6'!AW86)</f>
        <v/>
      </c>
      <c r="AX82" s="482" t="str">
        <f>IF(AND('6'!AX86=""),"",'6'!AX86)</f>
        <v/>
      </c>
      <c r="AY82" s="482" t="str">
        <f>IF(AND('6'!AY86=""),"",'6'!AY86)</f>
        <v/>
      </c>
      <c r="AZ82" s="482" t="str">
        <f>IF(AND('6'!AZ86=""),"",'6'!AZ86)</f>
        <v/>
      </c>
      <c r="BA82" s="482" t="str">
        <f>IF(AND('6'!BA86=""),"",'6'!BA86)</f>
        <v/>
      </c>
      <c r="BB82" s="482" t="str">
        <f>IF(AND('6'!BB86=""),"",'6'!BB86)</f>
        <v/>
      </c>
      <c r="BC82" s="482" t="str">
        <f>IF(AND('6'!BC86=""),"",'6'!BC86)</f>
        <v/>
      </c>
      <c r="BD82" s="482" t="str">
        <f>IF(AND('6'!BD86=""),"",'6'!BD86)</f>
        <v/>
      </c>
      <c r="BE82" s="482" t="str">
        <f>IF(AND('6'!BE86=""),"",'6'!BE86)</f>
        <v/>
      </c>
      <c r="BF82" s="482" t="str">
        <f>IF(AND('6'!BF86=""),"",'6'!BF86)</f>
        <v/>
      </c>
      <c r="BG82" s="482" t="str">
        <f>IF(AND('6'!BG86=""),"",'6'!BG86)</f>
        <v/>
      </c>
      <c r="BH82" s="482" t="str">
        <f>IF(AND('6'!BH86=""),"",'6'!BH86)</f>
        <v/>
      </c>
      <c r="BI82" s="482" t="str">
        <f>IF(AND('6'!BI86=""),"",'6'!BI86)</f>
        <v/>
      </c>
      <c r="BJ82" s="482" t="str">
        <f>IF(AND('6'!BJ86=""),"",'6'!BJ86)</f>
        <v/>
      </c>
      <c r="BK82" s="482" t="str">
        <f>IF(AND('6'!BK86=""),"",'6'!BK86)</f>
        <v/>
      </c>
      <c r="BL82" s="482" t="str">
        <f>IF(AND('6'!BL86=""),"",'6'!BL86)</f>
        <v/>
      </c>
      <c r="BM82" s="482" t="str">
        <f>IF(AND('6'!BM86=""),"",'6'!BM86)</f>
        <v/>
      </c>
      <c r="BN82" s="482" t="str">
        <f>IF(AND('6'!BN86=""),"",'6'!BN86)</f>
        <v/>
      </c>
      <c r="BO82" s="482" t="str">
        <f>IF(AND('6'!BO86=""),"",'6'!BO86)</f>
        <v/>
      </c>
      <c r="BP82" s="482" t="str">
        <f>IF(AND('6'!BP86=""),"",'6'!BP86)</f>
        <v/>
      </c>
      <c r="BQ82" s="482" t="str">
        <f>IF(AND('6'!BQ86=""),"",'6'!BQ86)</f>
        <v/>
      </c>
      <c r="BR82" s="482" t="str">
        <f>IF(AND('6'!BR86=""),"",'6'!BR86)</f>
        <v/>
      </c>
      <c r="BS82" s="482" t="str">
        <f>IF(AND('6'!BS86=""),"",'6'!BS86)</f>
        <v/>
      </c>
      <c r="BT82" s="482" t="str">
        <f>IF(AND('6'!BT86=""),"",'6'!BT86)</f>
        <v/>
      </c>
      <c r="BU82" s="482" t="str">
        <f>IF(AND('6'!BU86=""),"",'6'!BU86)</f>
        <v/>
      </c>
      <c r="BV82" s="482" t="str">
        <f>IF(AND('6'!BV86=""),"",'6'!BV86)</f>
        <v/>
      </c>
      <c r="BW82" s="482" t="str">
        <f>IF(AND('6'!BW86=""),"",'6'!BW86)</f>
        <v/>
      </c>
      <c r="BX82" s="482" t="str">
        <f>IF(AND('6'!BX86=""),"",'6'!BX86)</f>
        <v/>
      </c>
      <c r="BY82" s="482" t="str">
        <f>IF(AND('6'!BY86=""),"",'6'!BY86)</f>
        <v/>
      </c>
      <c r="BZ82" s="482" t="str">
        <f>IF(AND('6'!BZ86=""),"",'6'!BZ86)</f>
        <v/>
      </c>
      <c r="CA82" s="482" t="str">
        <f>IF(AND('6'!CA86=""),"",'6'!CA86)</f>
        <v/>
      </c>
      <c r="CB82" s="482" t="str">
        <f>IF(AND('6'!CB86=""),"",'6'!CB86)</f>
        <v/>
      </c>
      <c r="CC82" s="482" t="str">
        <f>IF(AND('6'!CC86=""),"",'6'!CC86)</f>
        <v/>
      </c>
      <c r="CD82" s="482" t="str">
        <f>IF(AND('6'!CD86=""),"",'6'!CD86)</f>
        <v/>
      </c>
      <c r="CE82" s="482" t="str">
        <f>IF(AND('6'!CE86=""),"",'6'!CE86)</f>
        <v/>
      </c>
      <c r="CF82" s="482" t="str">
        <f>IF(AND('6'!CF86=""),"",'6'!CF86)</f>
        <v/>
      </c>
      <c r="CG82" s="482" t="str">
        <f>IF(AND('6'!CG86=""),"",'6'!CG86)</f>
        <v/>
      </c>
      <c r="CH82" s="482" t="str">
        <f>IF(AND('6'!CH86=""),"",'6'!CH86)</f>
        <v/>
      </c>
      <c r="CI82" s="482" t="str">
        <f>IF(AND('6'!CI86=""),"",'6'!CI86)</f>
        <v/>
      </c>
      <c r="CJ82" s="482" t="str">
        <f>IF(AND('6'!CJ86=""),"",'6'!CJ86)</f>
        <v/>
      </c>
      <c r="CK82" s="482" t="str">
        <f>IF(AND('6'!CK86=""),"",'6'!CK86)</f>
        <v/>
      </c>
      <c r="CL82" s="482" t="str">
        <f>IF(AND('6'!CL86=""),"",'6'!CL86)</f>
        <v/>
      </c>
      <c r="CM82" s="482" t="str">
        <f>IF(AND('6'!CM86=""),"",'6'!CM86)</f>
        <v/>
      </c>
      <c r="CN82" s="482" t="str">
        <f>IF(AND('6'!CN86=""),"",'6'!CN86)</f>
        <v/>
      </c>
      <c r="CO82" s="482" t="str">
        <f>IF(AND('6'!CO86=""),"",'6'!CO86)</f>
        <v/>
      </c>
      <c r="CP82" s="482" t="str">
        <f>IF(AND('6'!CP86=""),"",'6'!CP86)</f>
        <v/>
      </c>
      <c r="CQ82" s="482" t="str">
        <f>IF(AND('6'!CQ86=""),"",'6'!CQ86)</f>
        <v/>
      </c>
      <c r="CR82" s="482" t="str">
        <f>IF(AND('6'!CR86=""),"",'6'!CR86)</f>
        <v/>
      </c>
      <c r="CS82" s="482" t="str">
        <f>IF(AND('6'!CS86=""),"",'6'!CS86)</f>
        <v/>
      </c>
      <c r="CT82" s="482" t="str">
        <f>IF(AND('6'!CT86=""),"",'6'!CT86)</f>
        <v/>
      </c>
      <c r="CU82" s="482" t="str">
        <f>IF(AND('6'!CU86=""),"",'6'!CU86)</f>
        <v/>
      </c>
      <c r="CV82" s="482" t="str">
        <f>IF(AND('6'!CV86=""),"",'6'!CV86)</f>
        <v/>
      </c>
      <c r="CW82" s="482" t="str">
        <f>IF(AND('6'!CW86=""),"",'6'!CW86)</f>
        <v/>
      </c>
      <c r="CX82" s="482" t="str">
        <f>IF(AND('6'!CX86=""),"",'6'!CX86)</f>
        <v/>
      </c>
      <c r="CY82" s="482" t="str">
        <f>IF(AND('6'!CY86=""),"",'6'!CY86)</f>
        <v/>
      </c>
      <c r="CZ82" s="482" t="str">
        <f>IF(AND('6'!CZ86=""),"",'6'!CZ86)</f>
        <v/>
      </c>
      <c r="DA82" s="482" t="str">
        <f>IF(AND('6'!DA86=""),"",'6'!DA86)</f>
        <v/>
      </c>
      <c r="DB82" s="482" t="str">
        <f>IF(AND('6'!DB86=""),"",'6'!DB86)</f>
        <v/>
      </c>
      <c r="DC82" s="482" t="str">
        <f>IF(AND('6'!DC86=""),"",'6'!DC86)</f>
        <v/>
      </c>
      <c r="DD82" s="482" t="str">
        <f>IF(AND('6'!DD86=""),"",'6'!DD86)</f>
        <v/>
      </c>
      <c r="DE82" s="482" t="str">
        <f>IF(AND('6'!DE86=""),"",'6'!DE86)</f>
        <v/>
      </c>
      <c r="DF82" s="482" t="str">
        <f>IF(AND('6'!DF86=""),"",'6'!DF86)</f>
        <v/>
      </c>
      <c r="DG82" s="482" t="str">
        <f>IF(AND('6'!DG86=""),"",'6'!DG86)</f>
        <v/>
      </c>
      <c r="DH82" s="482" t="str">
        <f>IF(AND('6'!DH86=""),"",'6'!DH86)</f>
        <v/>
      </c>
      <c r="DI82" s="482" t="str">
        <f>IF(AND('6'!DI86=""),"",'6'!DI86)</f>
        <v/>
      </c>
      <c r="DJ82" s="482" t="str">
        <f>IF(AND('6'!DJ86=""),"",'6'!DJ86)</f>
        <v/>
      </c>
      <c r="DK82" s="482" t="str">
        <f>IF(AND('6'!DK86=""),"",'6'!DK86)</f>
        <v/>
      </c>
      <c r="DL82" s="482" t="str">
        <f>IF(AND('6'!DL86=""),"",'6'!DL86)</f>
        <v/>
      </c>
      <c r="DM82" s="482" t="str">
        <f>IF(AND('6'!DM86=""),"",'6'!DM86)</f>
        <v/>
      </c>
      <c r="DN82" s="482" t="str">
        <f>IF(AND('6'!DN86=""),"",'6'!DN86)</f>
        <v/>
      </c>
      <c r="DO82" s="482" t="str">
        <f>IF(AND('6'!DO86=""),"",'6'!DO86)</f>
        <v/>
      </c>
      <c r="DP82" s="482" t="str">
        <f>IF(AND('6'!DP86=""),"",'6'!DP86)</f>
        <v/>
      </c>
      <c r="DQ82" s="482" t="str">
        <f>IF(AND('6'!DQ86=""),"",'6'!DQ86)</f>
        <v/>
      </c>
      <c r="DR82" s="482" t="str">
        <f>IF(AND('6'!DR86=""),"",'6'!DR86)</f>
        <v/>
      </c>
      <c r="DS82" s="482" t="str">
        <f>IF(AND('6'!DS86=""),"",'6'!DS86)</f>
        <v/>
      </c>
      <c r="DT82" s="482" t="str">
        <f>IF(AND('6'!DT86=""),"",'6'!DT86)</f>
        <v/>
      </c>
      <c r="DU82" s="482" t="str">
        <f>IF(AND('6'!DU86=""),"",'6'!DU86)</f>
        <v/>
      </c>
      <c r="DV82" s="482" t="str">
        <f>IF(AND('6'!DV86=""),"",'6'!DV86)</f>
        <v/>
      </c>
      <c r="DW82" s="482" t="str">
        <f>IF(AND('6'!DW86=""),"",'6'!DW86)</f>
        <v/>
      </c>
      <c r="DX82" s="482" t="str">
        <f>IF(AND('6'!DX86=""),"",'6'!DX86)</f>
        <v/>
      </c>
      <c r="DY82" s="482" t="str">
        <f>IF(AND('6'!DY86=""),"",'6'!DY86)</f>
        <v/>
      </c>
      <c r="DZ82" s="482" t="str">
        <f>IF(AND('6'!DZ86=""),"",'6'!DZ86)</f>
        <v/>
      </c>
      <c r="EA82" s="482" t="str">
        <f>IF(AND('6'!EA86=""),"",'6'!EA86)</f>
        <v/>
      </c>
      <c r="EB82" s="482" t="str">
        <f>IF(AND('6'!EB86=""),"",'6'!EB86)</f>
        <v/>
      </c>
      <c r="EC82" s="482" t="str">
        <f>IF(AND('6'!EC86=""),"",'6'!EC86)</f>
        <v/>
      </c>
      <c r="ED82" s="482" t="str">
        <f>IF(AND('6'!ED86=""),"",'6'!ED86)</f>
        <v/>
      </c>
      <c r="EE82" s="482" t="str">
        <f>IF(AND('6'!EE86=""),"",'6'!EE86)</f>
        <v/>
      </c>
      <c r="EF82" s="482" t="str">
        <f>IF(AND('6'!EF86=""),"",'6'!EF86)</f>
        <v/>
      </c>
      <c r="EG82" s="482" t="str">
        <f>IF(AND('6'!EG86=""),"",'6'!EG86)</f>
        <v/>
      </c>
      <c r="EH82" s="482" t="str">
        <f>IF(AND('6'!EH86=""),"",'6'!EH86)</f>
        <v/>
      </c>
      <c r="EI82" s="482" t="str">
        <f>IF(AND('6'!EI86=""),"",'6'!EI86)</f>
        <v/>
      </c>
      <c r="EJ82" s="482" t="str">
        <f>IF(AND('6'!EJ86=""),"",'6'!EJ86)</f>
        <v/>
      </c>
      <c r="EK82" s="482" t="str">
        <f>IF(AND('6'!EK86=""),"",'6'!EK86)</f>
        <v/>
      </c>
      <c r="EL82" s="482" t="str">
        <f>IF(AND('6'!EL86=""),"",'6'!EL86)</f>
        <v/>
      </c>
      <c r="EM82" s="482" t="str">
        <f>IF(AND('6'!EM86=""),"",'6'!EM86)</f>
        <v/>
      </c>
      <c r="EN82" s="482" t="str">
        <f>IF(AND('6'!EN86=""),"",'6'!EN86)</f>
        <v/>
      </c>
      <c r="EO82" s="482" t="str">
        <f>IF(AND('6'!EO86=""),"",'6'!EO86)</f>
        <v/>
      </c>
      <c r="EP82" s="482" t="str">
        <f>IF(AND('6'!EP86=""),"",'6'!EP86)</f>
        <v/>
      </c>
      <c r="EQ82" s="482" t="str">
        <f>IF(AND('6'!EQ86=""),"",'6'!EQ86)</f>
        <v/>
      </c>
      <c r="ER82" s="482" t="str">
        <f>IF(AND('6'!ER86=""),"",'6'!ER86)</f>
        <v/>
      </c>
      <c r="ES82" s="482" t="str">
        <f>IF(AND('6'!ES86=""),"",'6'!ES86)</f>
        <v/>
      </c>
      <c r="ET82" s="482" t="str">
        <f>IF(AND('6'!ET86=""),"",'6'!ET86)</f>
        <v/>
      </c>
      <c r="EU82" s="482" t="str">
        <f>IF(AND('6'!EU86=""),"",'6'!EU86)</f>
        <v/>
      </c>
      <c r="EV82" s="482" t="str">
        <f>IF(AND('6'!EV86=""),"",'6'!EV86)</f>
        <v/>
      </c>
      <c r="EW82" s="482" t="str">
        <f>IF(AND('6'!EW86=""),"",'6'!EW86)</f>
        <v/>
      </c>
      <c r="EX82" s="482" t="str">
        <f>IF(AND('6'!EX86=""),"",'6'!EX86)</f>
        <v/>
      </c>
      <c r="EY82" s="482" t="str">
        <f>IF(AND('6'!EY86=""),"",'6'!EY86)</f>
        <v/>
      </c>
      <c r="EZ82" s="482" t="str">
        <f>IF(AND('6'!EZ86=""),"",'6'!EZ86)</f>
        <v/>
      </c>
      <c r="FA82" s="482" t="str">
        <f>IF(AND('6'!FA86=""),"",'6'!FA86)</f>
        <v/>
      </c>
      <c r="FB82" s="482" t="str">
        <f>IF(AND('6'!FB86=""),"",'6'!FB86)</f>
        <v/>
      </c>
      <c r="FC82" s="482" t="str">
        <f>IF(AND('6'!FC86=""),"",'6'!FC86)</f>
        <v/>
      </c>
      <c r="FD82" s="482" t="str">
        <f>IF(AND('6'!FD86=""),"",'6'!FD86)</f>
        <v/>
      </c>
      <c r="FE82" s="482" t="str">
        <f>IF(AND('6'!FE86=""),"",'6'!FE86)</f>
        <v/>
      </c>
      <c r="FF82" s="482" t="str">
        <f>IF(AND('6'!FF86=""),"",'6'!FF86)</f>
        <v xml:space="preserve"> </v>
      </c>
      <c r="FG82" s="482" t="str">
        <f>IF(AND('6'!FG86=""),"",'6'!FG86)</f>
        <v/>
      </c>
      <c r="FH82" s="482" t="str">
        <f>IF(AND('6'!FH86=""),"",'6'!FH86)</f>
        <v/>
      </c>
      <c r="FI82" s="482" t="str">
        <f>IF(AND('6'!FI86=""),"",'6'!FI86)</f>
        <v/>
      </c>
      <c r="FJ82" s="482" t="str">
        <f>IF(AND('6'!FJ86=""),"",'6'!FJ86)</f>
        <v/>
      </c>
      <c r="FK82" s="482" t="str">
        <f>IF(AND('6'!FK86=""),"",'6'!FK86)</f>
        <v/>
      </c>
      <c r="FL82" s="482" t="str">
        <f>IF(AND('6'!FL86=""),"",'6'!FL86)</f>
        <v/>
      </c>
      <c r="FM82" s="482" t="str">
        <f>IF(AND('6'!FM86=""),"",'6'!FM86)</f>
        <v xml:space="preserve"> </v>
      </c>
      <c r="FN82" s="482" t="str">
        <f>IF(AND('6'!FN86=""),"",'6'!FN86)</f>
        <v/>
      </c>
      <c r="FO82" s="482" t="str">
        <f>IF(AND('6'!FO86=""),"",'6'!FO86)</f>
        <v/>
      </c>
      <c r="FP82" s="482" t="str">
        <f>IF(AND('6'!FP86=""),"",'6'!FP86)</f>
        <v/>
      </c>
      <c r="FQ82" s="482" t="str">
        <f>IF(AND('6'!FQ86=""),"",'6'!FQ86)</f>
        <v/>
      </c>
      <c r="FR82" s="482" t="str">
        <f>IF(AND('6'!FR86=""),"",'6'!FR86)</f>
        <v/>
      </c>
      <c r="FS82" s="482" t="str">
        <f>IF(AND('6'!FS86=""),"",'6'!FS86)</f>
        <v/>
      </c>
      <c r="FT82" s="482" t="str">
        <f>IF(AND('6'!FT86=""),"",'6'!FT86)</f>
        <v xml:space="preserve"> </v>
      </c>
      <c r="FU82" s="482" t="str">
        <f>IF(AND('6'!FV86=""),"",'6'!FV86)</f>
        <v>-</v>
      </c>
      <c r="FV82" s="482" t="str">
        <f>IF(AND('6'!FW86=""),"",'6'!FW86)</f>
        <v>-</v>
      </c>
      <c r="FW82" s="482" t="str">
        <f>IF(AND('6'!FX86=""),"",'6'!FX86)</f>
        <v>-</v>
      </c>
      <c r="FX82" s="482" t="str">
        <f>IF(AND('6'!FY86=""),"",'6'!FY86)</f>
        <v>-</v>
      </c>
      <c r="FY82" s="482" t="str">
        <f>IF(AND('6'!FZ86=""),"",'6'!FZ86)</f>
        <v>-</v>
      </c>
      <c r="FZ82" s="482" t="str">
        <f>IF(AND('6'!GA86=""),"",'6'!GA86)</f>
        <v>-</v>
      </c>
      <c r="GA82" s="482" t="str">
        <f>IF(AND('6'!GB86=""),"",'6'!GB86)</f>
        <v>-</v>
      </c>
      <c r="GB82" s="482" t="str">
        <f>IF(AND('6'!GC86=""),"",'6'!GC86)</f>
        <v>-</v>
      </c>
      <c r="GC82" s="482" t="str">
        <f>IF(AND('6'!GD86=""),"",'6'!GD86)</f>
        <v>-</v>
      </c>
      <c r="GD82" s="482" t="str">
        <f>IF(AND('6'!GE86=""),"",'6'!GE86)</f>
        <v>-</v>
      </c>
      <c r="GE82" s="482" t="str">
        <f>IF(AND('6'!GF86=""),"",'6'!GF86)</f>
        <v>-</v>
      </c>
      <c r="GF82" s="482" t="str">
        <f>IF(AND('6'!GG86=""),"",'6'!GG86)</f>
        <v>-</v>
      </c>
      <c r="GG82" s="482" t="str">
        <f>IF(AND('6'!GH86=""),"",IF(AND('6'!GH86="-"),"",'6'!GH86))</f>
        <v/>
      </c>
      <c r="GH82" s="50" t="str">
        <f>IF(AND(C82=""),"",VLOOKUP(B82,Register!$A$7:$CL$311,36,FALSE))</f>
        <v/>
      </c>
      <c r="GI82" s="483" t="str">
        <f>IF(AND('6'!GL86=""),"",'6'!GL86)</f>
        <v/>
      </c>
      <c r="GJ82" s="173" t="str">
        <f>IF(AND('6'!FU86=""),"",'6'!FU86)</f>
        <v/>
      </c>
      <c r="GK82" s="173"/>
      <c r="GL82" s="173"/>
    </row>
    <row r="83" spans="1:194" ht="21">
      <c r="A83" s="480">
        <v>75</v>
      </c>
      <c r="B83" s="481" t="str">
        <f>IF(AND('6'!B87=""),"",'6'!B87)</f>
        <v/>
      </c>
      <c r="C83" s="196" t="str">
        <f>IF(AND('6'!C87=""),"",'6'!C87)</f>
        <v/>
      </c>
      <c r="D83" s="196" t="str">
        <f>IF(AND('6'!D87=""),"",'6'!D87)</f>
        <v/>
      </c>
      <c r="E83" s="195" t="str">
        <f>IF(AND('6'!E87=""),"",'6'!E87)</f>
        <v/>
      </c>
      <c r="F83" s="482" t="str">
        <f>IF(AND('6'!F87=""),"",'6'!F87)</f>
        <v/>
      </c>
      <c r="G83" s="482" t="str">
        <f>IF(AND('6'!G87=""),"",'6'!G87)</f>
        <v/>
      </c>
      <c r="H83" s="482" t="str">
        <f>IF(AND('6'!H87=""),"",'6'!H87)</f>
        <v/>
      </c>
      <c r="I83" s="482" t="str">
        <f>IF(AND('6'!I87=""),"",'6'!I87)</f>
        <v/>
      </c>
      <c r="J83" s="482" t="str">
        <f>IF(AND('6'!J87=""),"",'6'!J87)</f>
        <v/>
      </c>
      <c r="K83" s="482" t="str">
        <f>IF(AND('6'!K87=""),"",'6'!K87)</f>
        <v/>
      </c>
      <c r="L83" s="482" t="str">
        <f>IF(AND('6'!L87=""),"",'6'!L87)</f>
        <v/>
      </c>
      <c r="M83" s="482" t="str">
        <f>IF(AND('6'!M87=""),"",'6'!M87)</f>
        <v/>
      </c>
      <c r="N83" s="482" t="str">
        <f>IF(AND('6'!N87=""),"",'6'!N87)</f>
        <v/>
      </c>
      <c r="O83" s="482" t="str">
        <f>IF(AND('6'!O87=""),"",'6'!O87)</f>
        <v/>
      </c>
      <c r="P83" s="482" t="str">
        <f>IF(AND('6'!P87=""),"",'6'!P87)</f>
        <v/>
      </c>
      <c r="Q83" s="482" t="str">
        <f>IF(AND('6'!Q87=""),"",'6'!Q87)</f>
        <v/>
      </c>
      <c r="R83" s="482" t="str">
        <f>IF(AND('6'!R87=""),"",'6'!R87)</f>
        <v/>
      </c>
      <c r="S83" s="482" t="str">
        <f>IF(AND('6'!S87=""),"",'6'!S87)</f>
        <v/>
      </c>
      <c r="T83" s="482" t="str">
        <f>IF(AND('6'!T87=""),"",'6'!T87)</f>
        <v/>
      </c>
      <c r="U83" s="482" t="str">
        <f>IF(AND('6'!U87=""),"",'6'!U87)</f>
        <v/>
      </c>
      <c r="V83" s="482" t="str">
        <f>IF(AND('6'!V87=""),"",'6'!V87)</f>
        <v/>
      </c>
      <c r="W83" s="482" t="str">
        <f>IF(AND('6'!W87=""),"",'6'!W87)</f>
        <v/>
      </c>
      <c r="X83" s="482" t="str">
        <f>IF(AND('6'!X87=""),"",'6'!X87)</f>
        <v/>
      </c>
      <c r="Y83" s="482" t="str">
        <f>IF(AND('6'!Y87=""),"",'6'!Y87)</f>
        <v/>
      </c>
      <c r="Z83" s="482" t="str">
        <f>IF(AND('6'!Z87=""),"",'6'!Z87)</f>
        <v/>
      </c>
      <c r="AA83" s="482" t="str">
        <f>IF(AND('6'!AA87=""),"",'6'!AA87)</f>
        <v/>
      </c>
      <c r="AB83" s="482" t="str">
        <f>IF(AND('6'!AB87=""),"",'6'!AB87)</f>
        <v/>
      </c>
      <c r="AC83" s="482" t="str">
        <f>IF(AND('6'!AC87=""),"",'6'!AC87)</f>
        <v/>
      </c>
      <c r="AD83" s="482" t="str">
        <f>IF(AND('6'!AD87=""),"",'6'!AD87)</f>
        <v/>
      </c>
      <c r="AE83" s="482" t="str">
        <f>IF(AND('6'!AE87=""),"",'6'!AE87)</f>
        <v/>
      </c>
      <c r="AF83" s="482" t="str">
        <f>IF(AND('6'!AF87=""),"",'6'!AF87)</f>
        <v/>
      </c>
      <c r="AG83" s="482" t="str">
        <f>IF(AND('6'!AG87=""),"",'6'!AG87)</f>
        <v/>
      </c>
      <c r="AH83" s="482" t="str">
        <f>IF(AND('6'!AH87=""),"",'6'!AH87)</f>
        <v/>
      </c>
      <c r="AI83" s="482" t="str">
        <f>IF(AND('6'!AI87=""),"",'6'!AI87)</f>
        <v/>
      </c>
      <c r="AJ83" s="482" t="str">
        <f>IF(AND('6'!AJ87=""),"",'6'!AJ87)</f>
        <v/>
      </c>
      <c r="AK83" s="482" t="str">
        <f>IF(AND('6'!AK87=""),"",'6'!AK87)</f>
        <v/>
      </c>
      <c r="AL83" s="482" t="str">
        <f>IF(AND('6'!AL87=""),"",'6'!AL87)</f>
        <v/>
      </c>
      <c r="AM83" s="482" t="str">
        <f>IF(AND('6'!AM87=""),"",'6'!AM87)</f>
        <v/>
      </c>
      <c r="AN83" s="482" t="str">
        <f>IF(AND('6'!AN87=""),"",'6'!AN87)</f>
        <v/>
      </c>
      <c r="AO83" s="482" t="str">
        <f>IF(AND('6'!AO87=""),"",'6'!AO87)</f>
        <v/>
      </c>
      <c r="AP83" s="482" t="str">
        <f>IF(AND('6'!AP87=""),"",'6'!AP87)</f>
        <v/>
      </c>
      <c r="AQ83" s="482" t="str">
        <f>IF(AND('6'!AQ87=""),"",'6'!AQ87)</f>
        <v/>
      </c>
      <c r="AR83" s="482" t="str">
        <f>IF(AND('6'!AR87=""),"",'6'!AR87)</f>
        <v/>
      </c>
      <c r="AS83" s="482" t="str">
        <f>IF(AND('6'!AS87=""),"",'6'!AS87)</f>
        <v/>
      </c>
      <c r="AT83" s="482" t="str">
        <f>IF(AND('6'!AT87=""),"",'6'!AT87)</f>
        <v/>
      </c>
      <c r="AU83" s="482" t="str">
        <f>IF(AND('6'!AU87=""),"",'6'!AU87)</f>
        <v/>
      </c>
      <c r="AV83" s="482" t="str">
        <f>IF(AND('6'!AV87=""),"",'6'!AV87)</f>
        <v/>
      </c>
      <c r="AW83" s="482" t="str">
        <f>IF(AND('6'!AW87=""),"",'6'!AW87)</f>
        <v/>
      </c>
      <c r="AX83" s="482" t="str">
        <f>IF(AND('6'!AX87=""),"",'6'!AX87)</f>
        <v/>
      </c>
      <c r="AY83" s="482" t="str">
        <f>IF(AND('6'!AY87=""),"",'6'!AY87)</f>
        <v/>
      </c>
      <c r="AZ83" s="482" t="str">
        <f>IF(AND('6'!AZ87=""),"",'6'!AZ87)</f>
        <v/>
      </c>
      <c r="BA83" s="482" t="str">
        <f>IF(AND('6'!BA87=""),"",'6'!BA87)</f>
        <v/>
      </c>
      <c r="BB83" s="482" t="str">
        <f>IF(AND('6'!BB87=""),"",'6'!BB87)</f>
        <v/>
      </c>
      <c r="BC83" s="482" t="str">
        <f>IF(AND('6'!BC87=""),"",'6'!BC87)</f>
        <v/>
      </c>
      <c r="BD83" s="482" t="str">
        <f>IF(AND('6'!BD87=""),"",'6'!BD87)</f>
        <v/>
      </c>
      <c r="BE83" s="482" t="str">
        <f>IF(AND('6'!BE87=""),"",'6'!BE87)</f>
        <v/>
      </c>
      <c r="BF83" s="482" t="str">
        <f>IF(AND('6'!BF87=""),"",'6'!BF87)</f>
        <v/>
      </c>
      <c r="BG83" s="482" t="str">
        <f>IF(AND('6'!BG87=""),"",'6'!BG87)</f>
        <v/>
      </c>
      <c r="BH83" s="482" t="str">
        <f>IF(AND('6'!BH87=""),"",'6'!BH87)</f>
        <v/>
      </c>
      <c r="BI83" s="482" t="str">
        <f>IF(AND('6'!BI87=""),"",'6'!BI87)</f>
        <v/>
      </c>
      <c r="BJ83" s="482" t="str">
        <f>IF(AND('6'!BJ87=""),"",'6'!BJ87)</f>
        <v/>
      </c>
      <c r="BK83" s="482" t="str">
        <f>IF(AND('6'!BK87=""),"",'6'!BK87)</f>
        <v/>
      </c>
      <c r="BL83" s="482" t="str">
        <f>IF(AND('6'!BL87=""),"",'6'!BL87)</f>
        <v/>
      </c>
      <c r="BM83" s="482" t="str">
        <f>IF(AND('6'!BM87=""),"",'6'!BM87)</f>
        <v/>
      </c>
      <c r="BN83" s="482" t="str">
        <f>IF(AND('6'!BN87=""),"",'6'!BN87)</f>
        <v/>
      </c>
      <c r="BO83" s="482" t="str">
        <f>IF(AND('6'!BO87=""),"",'6'!BO87)</f>
        <v/>
      </c>
      <c r="BP83" s="482" t="str">
        <f>IF(AND('6'!BP87=""),"",'6'!BP87)</f>
        <v/>
      </c>
      <c r="BQ83" s="482" t="str">
        <f>IF(AND('6'!BQ87=""),"",'6'!BQ87)</f>
        <v/>
      </c>
      <c r="BR83" s="482" t="str">
        <f>IF(AND('6'!BR87=""),"",'6'!BR87)</f>
        <v/>
      </c>
      <c r="BS83" s="482" t="str">
        <f>IF(AND('6'!BS87=""),"",'6'!BS87)</f>
        <v/>
      </c>
      <c r="BT83" s="482" t="str">
        <f>IF(AND('6'!BT87=""),"",'6'!BT87)</f>
        <v/>
      </c>
      <c r="BU83" s="482" t="str">
        <f>IF(AND('6'!BU87=""),"",'6'!BU87)</f>
        <v/>
      </c>
      <c r="BV83" s="482" t="str">
        <f>IF(AND('6'!BV87=""),"",'6'!BV87)</f>
        <v/>
      </c>
      <c r="BW83" s="482" t="str">
        <f>IF(AND('6'!BW87=""),"",'6'!BW87)</f>
        <v/>
      </c>
      <c r="BX83" s="482" t="str">
        <f>IF(AND('6'!BX87=""),"",'6'!BX87)</f>
        <v/>
      </c>
      <c r="BY83" s="482" t="str">
        <f>IF(AND('6'!BY87=""),"",'6'!BY87)</f>
        <v/>
      </c>
      <c r="BZ83" s="482" t="str">
        <f>IF(AND('6'!BZ87=""),"",'6'!BZ87)</f>
        <v/>
      </c>
      <c r="CA83" s="482" t="str">
        <f>IF(AND('6'!CA87=""),"",'6'!CA87)</f>
        <v/>
      </c>
      <c r="CB83" s="482" t="str">
        <f>IF(AND('6'!CB87=""),"",'6'!CB87)</f>
        <v/>
      </c>
      <c r="CC83" s="482" t="str">
        <f>IF(AND('6'!CC87=""),"",'6'!CC87)</f>
        <v/>
      </c>
      <c r="CD83" s="482" t="str">
        <f>IF(AND('6'!CD87=""),"",'6'!CD87)</f>
        <v/>
      </c>
      <c r="CE83" s="482" t="str">
        <f>IF(AND('6'!CE87=""),"",'6'!CE87)</f>
        <v/>
      </c>
      <c r="CF83" s="482" t="str">
        <f>IF(AND('6'!CF87=""),"",'6'!CF87)</f>
        <v/>
      </c>
      <c r="CG83" s="482" t="str">
        <f>IF(AND('6'!CG87=""),"",'6'!CG87)</f>
        <v/>
      </c>
      <c r="CH83" s="482" t="str">
        <f>IF(AND('6'!CH87=""),"",'6'!CH87)</f>
        <v/>
      </c>
      <c r="CI83" s="482" t="str">
        <f>IF(AND('6'!CI87=""),"",'6'!CI87)</f>
        <v/>
      </c>
      <c r="CJ83" s="482" t="str">
        <f>IF(AND('6'!CJ87=""),"",'6'!CJ87)</f>
        <v/>
      </c>
      <c r="CK83" s="482" t="str">
        <f>IF(AND('6'!CK87=""),"",'6'!CK87)</f>
        <v/>
      </c>
      <c r="CL83" s="482" t="str">
        <f>IF(AND('6'!CL87=""),"",'6'!CL87)</f>
        <v/>
      </c>
      <c r="CM83" s="482" t="str">
        <f>IF(AND('6'!CM87=""),"",'6'!CM87)</f>
        <v/>
      </c>
      <c r="CN83" s="482" t="str">
        <f>IF(AND('6'!CN87=""),"",'6'!CN87)</f>
        <v/>
      </c>
      <c r="CO83" s="482" t="str">
        <f>IF(AND('6'!CO87=""),"",'6'!CO87)</f>
        <v/>
      </c>
      <c r="CP83" s="482" t="str">
        <f>IF(AND('6'!CP87=""),"",'6'!CP87)</f>
        <v/>
      </c>
      <c r="CQ83" s="482" t="str">
        <f>IF(AND('6'!CQ87=""),"",'6'!CQ87)</f>
        <v/>
      </c>
      <c r="CR83" s="482" t="str">
        <f>IF(AND('6'!CR87=""),"",'6'!CR87)</f>
        <v/>
      </c>
      <c r="CS83" s="482" t="str">
        <f>IF(AND('6'!CS87=""),"",'6'!CS87)</f>
        <v/>
      </c>
      <c r="CT83" s="482" t="str">
        <f>IF(AND('6'!CT87=""),"",'6'!CT87)</f>
        <v/>
      </c>
      <c r="CU83" s="482" t="str">
        <f>IF(AND('6'!CU87=""),"",'6'!CU87)</f>
        <v/>
      </c>
      <c r="CV83" s="482" t="str">
        <f>IF(AND('6'!CV87=""),"",'6'!CV87)</f>
        <v/>
      </c>
      <c r="CW83" s="482" t="str">
        <f>IF(AND('6'!CW87=""),"",'6'!CW87)</f>
        <v/>
      </c>
      <c r="CX83" s="482" t="str">
        <f>IF(AND('6'!CX87=""),"",'6'!CX87)</f>
        <v/>
      </c>
      <c r="CY83" s="482" t="str">
        <f>IF(AND('6'!CY87=""),"",'6'!CY87)</f>
        <v/>
      </c>
      <c r="CZ83" s="482" t="str">
        <f>IF(AND('6'!CZ87=""),"",'6'!CZ87)</f>
        <v/>
      </c>
      <c r="DA83" s="482" t="str">
        <f>IF(AND('6'!DA87=""),"",'6'!DA87)</f>
        <v/>
      </c>
      <c r="DB83" s="482" t="str">
        <f>IF(AND('6'!DB87=""),"",'6'!DB87)</f>
        <v/>
      </c>
      <c r="DC83" s="482" t="str">
        <f>IF(AND('6'!DC87=""),"",'6'!DC87)</f>
        <v/>
      </c>
      <c r="DD83" s="482" t="str">
        <f>IF(AND('6'!DD87=""),"",'6'!DD87)</f>
        <v/>
      </c>
      <c r="DE83" s="482" t="str">
        <f>IF(AND('6'!DE87=""),"",'6'!DE87)</f>
        <v/>
      </c>
      <c r="DF83" s="482" t="str">
        <f>IF(AND('6'!DF87=""),"",'6'!DF87)</f>
        <v/>
      </c>
      <c r="DG83" s="482" t="str">
        <f>IF(AND('6'!DG87=""),"",'6'!DG87)</f>
        <v/>
      </c>
      <c r="DH83" s="482" t="str">
        <f>IF(AND('6'!DH87=""),"",'6'!DH87)</f>
        <v/>
      </c>
      <c r="DI83" s="482" t="str">
        <f>IF(AND('6'!DI87=""),"",'6'!DI87)</f>
        <v/>
      </c>
      <c r="DJ83" s="482" t="str">
        <f>IF(AND('6'!DJ87=""),"",'6'!DJ87)</f>
        <v/>
      </c>
      <c r="DK83" s="482" t="str">
        <f>IF(AND('6'!DK87=""),"",'6'!DK87)</f>
        <v/>
      </c>
      <c r="DL83" s="482" t="str">
        <f>IF(AND('6'!DL87=""),"",'6'!DL87)</f>
        <v/>
      </c>
      <c r="DM83" s="482" t="str">
        <f>IF(AND('6'!DM87=""),"",'6'!DM87)</f>
        <v/>
      </c>
      <c r="DN83" s="482" t="str">
        <f>IF(AND('6'!DN87=""),"",'6'!DN87)</f>
        <v/>
      </c>
      <c r="DO83" s="482" t="str">
        <f>IF(AND('6'!DO87=""),"",'6'!DO87)</f>
        <v/>
      </c>
      <c r="DP83" s="482" t="str">
        <f>IF(AND('6'!DP87=""),"",'6'!DP87)</f>
        <v/>
      </c>
      <c r="DQ83" s="482" t="str">
        <f>IF(AND('6'!DQ87=""),"",'6'!DQ87)</f>
        <v/>
      </c>
      <c r="DR83" s="482" t="str">
        <f>IF(AND('6'!DR87=""),"",'6'!DR87)</f>
        <v/>
      </c>
      <c r="DS83" s="482" t="str">
        <f>IF(AND('6'!DS87=""),"",'6'!DS87)</f>
        <v/>
      </c>
      <c r="DT83" s="482" t="str">
        <f>IF(AND('6'!DT87=""),"",'6'!DT87)</f>
        <v/>
      </c>
      <c r="DU83" s="482" t="str">
        <f>IF(AND('6'!DU87=""),"",'6'!DU87)</f>
        <v/>
      </c>
      <c r="DV83" s="482" t="str">
        <f>IF(AND('6'!DV87=""),"",'6'!DV87)</f>
        <v/>
      </c>
      <c r="DW83" s="482" t="str">
        <f>IF(AND('6'!DW87=""),"",'6'!DW87)</f>
        <v/>
      </c>
      <c r="DX83" s="482" t="str">
        <f>IF(AND('6'!DX87=""),"",'6'!DX87)</f>
        <v/>
      </c>
      <c r="DY83" s="482" t="str">
        <f>IF(AND('6'!DY87=""),"",'6'!DY87)</f>
        <v/>
      </c>
      <c r="DZ83" s="482" t="str">
        <f>IF(AND('6'!DZ87=""),"",'6'!DZ87)</f>
        <v/>
      </c>
      <c r="EA83" s="482" t="str">
        <f>IF(AND('6'!EA87=""),"",'6'!EA87)</f>
        <v/>
      </c>
      <c r="EB83" s="482" t="str">
        <f>IF(AND('6'!EB87=""),"",'6'!EB87)</f>
        <v/>
      </c>
      <c r="EC83" s="482" t="str">
        <f>IF(AND('6'!EC87=""),"",'6'!EC87)</f>
        <v/>
      </c>
      <c r="ED83" s="482" t="str">
        <f>IF(AND('6'!ED87=""),"",'6'!ED87)</f>
        <v/>
      </c>
      <c r="EE83" s="482" t="str">
        <f>IF(AND('6'!EE87=""),"",'6'!EE87)</f>
        <v/>
      </c>
      <c r="EF83" s="482" t="str">
        <f>IF(AND('6'!EF87=""),"",'6'!EF87)</f>
        <v/>
      </c>
      <c r="EG83" s="482" t="str">
        <f>IF(AND('6'!EG87=""),"",'6'!EG87)</f>
        <v/>
      </c>
      <c r="EH83" s="482" t="str">
        <f>IF(AND('6'!EH87=""),"",'6'!EH87)</f>
        <v/>
      </c>
      <c r="EI83" s="482" t="str">
        <f>IF(AND('6'!EI87=""),"",'6'!EI87)</f>
        <v/>
      </c>
      <c r="EJ83" s="482" t="str">
        <f>IF(AND('6'!EJ87=""),"",'6'!EJ87)</f>
        <v/>
      </c>
      <c r="EK83" s="482" t="str">
        <f>IF(AND('6'!EK87=""),"",'6'!EK87)</f>
        <v/>
      </c>
      <c r="EL83" s="482" t="str">
        <f>IF(AND('6'!EL87=""),"",'6'!EL87)</f>
        <v/>
      </c>
      <c r="EM83" s="482" t="str">
        <f>IF(AND('6'!EM87=""),"",'6'!EM87)</f>
        <v/>
      </c>
      <c r="EN83" s="482" t="str">
        <f>IF(AND('6'!EN87=""),"",'6'!EN87)</f>
        <v/>
      </c>
      <c r="EO83" s="482" t="str">
        <f>IF(AND('6'!EO87=""),"",'6'!EO87)</f>
        <v/>
      </c>
      <c r="EP83" s="482" t="str">
        <f>IF(AND('6'!EP87=""),"",'6'!EP87)</f>
        <v/>
      </c>
      <c r="EQ83" s="482" t="str">
        <f>IF(AND('6'!EQ87=""),"",'6'!EQ87)</f>
        <v/>
      </c>
      <c r="ER83" s="482" t="str">
        <f>IF(AND('6'!ER87=""),"",'6'!ER87)</f>
        <v/>
      </c>
      <c r="ES83" s="482" t="str">
        <f>IF(AND('6'!ES87=""),"",'6'!ES87)</f>
        <v/>
      </c>
      <c r="ET83" s="482" t="str">
        <f>IF(AND('6'!ET87=""),"",'6'!ET87)</f>
        <v/>
      </c>
      <c r="EU83" s="482" t="str">
        <f>IF(AND('6'!EU87=""),"",'6'!EU87)</f>
        <v/>
      </c>
      <c r="EV83" s="482" t="str">
        <f>IF(AND('6'!EV87=""),"",'6'!EV87)</f>
        <v/>
      </c>
      <c r="EW83" s="482" t="str">
        <f>IF(AND('6'!EW87=""),"",'6'!EW87)</f>
        <v/>
      </c>
      <c r="EX83" s="482" t="str">
        <f>IF(AND('6'!EX87=""),"",'6'!EX87)</f>
        <v/>
      </c>
      <c r="EY83" s="482" t="str">
        <f>IF(AND('6'!EY87=""),"",'6'!EY87)</f>
        <v/>
      </c>
      <c r="EZ83" s="482" t="str">
        <f>IF(AND('6'!EZ87=""),"",'6'!EZ87)</f>
        <v/>
      </c>
      <c r="FA83" s="482" t="str">
        <f>IF(AND('6'!FA87=""),"",'6'!FA87)</f>
        <v/>
      </c>
      <c r="FB83" s="482" t="str">
        <f>IF(AND('6'!FB87=""),"",'6'!FB87)</f>
        <v/>
      </c>
      <c r="FC83" s="482" t="str">
        <f>IF(AND('6'!FC87=""),"",'6'!FC87)</f>
        <v/>
      </c>
      <c r="FD83" s="482" t="str">
        <f>IF(AND('6'!FD87=""),"",'6'!FD87)</f>
        <v/>
      </c>
      <c r="FE83" s="482" t="str">
        <f>IF(AND('6'!FE87=""),"",'6'!FE87)</f>
        <v/>
      </c>
      <c r="FF83" s="482" t="str">
        <f>IF(AND('6'!FF87=""),"",'6'!FF87)</f>
        <v xml:space="preserve"> </v>
      </c>
      <c r="FG83" s="482" t="str">
        <f>IF(AND('6'!FG87=""),"",'6'!FG87)</f>
        <v/>
      </c>
      <c r="FH83" s="482" t="str">
        <f>IF(AND('6'!FH87=""),"",'6'!FH87)</f>
        <v/>
      </c>
      <c r="FI83" s="482" t="str">
        <f>IF(AND('6'!FI87=""),"",'6'!FI87)</f>
        <v/>
      </c>
      <c r="FJ83" s="482" t="str">
        <f>IF(AND('6'!FJ87=""),"",'6'!FJ87)</f>
        <v/>
      </c>
      <c r="FK83" s="482" t="str">
        <f>IF(AND('6'!FK87=""),"",'6'!FK87)</f>
        <v/>
      </c>
      <c r="FL83" s="482" t="str">
        <f>IF(AND('6'!FL87=""),"",'6'!FL87)</f>
        <v/>
      </c>
      <c r="FM83" s="482" t="str">
        <f>IF(AND('6'!FM87=""),"",'6'!FM87)</f>
        <v xml:space="preserve"> </v>
      </c>
      <c r="FN83" s="482" t="str">
        <f>IF(AND('6'!FN87=""),"",'6'!FN87)</f>
        <v/>
      </c>
      <c r="FO83" s="482" t="str">
        <f>IF(AND('6'!FO87=""),"",'6'!FO87)</f>
        <v/>
      </c>
      <c r="FP83" s="482" t="str">
        <f>IF(AND('6'!FP87=""),"",'6'!FP87)</f>
        <v/>
      </c>
      <c r="FQ83" s="482" t="str">
        <f>IF(AND('6'!FQ87=""),"",'6'!FQ87)</f>
        <v/>
      </c>
      <c r="FR83" s="482" t="str">
        <f>IF(AND('6'!FR87=""),"",'6'!FR87)</f>
        <v/>
      </c>
      <c r="FS83" s="482" t="str">
        <f>IF(AND('6'!FS87=""),"",'6'!FS87)</f>
        <v/>
      </c>
      <c r="FT83" s="482" t="str">
        <f>IF(AND('6'!FT87=""),"",'6'!FT87)</f>
        <v xml:space="preserve"> </v>
      </c>
      <c r="FU83" s="482" t="str">
        <f>IF(AND('6'!FV87=""),"",'6'!FV87)</f>
        <v>-</v>
      </c>
      <c r="FV83" s="482" t="str">
        <f>IF(AND('6'!FW87=""),"",'6'!FW87)</f>
        <v>-</v>
      </c>
      <c r="FW83" s="482" t="str">
        <f>IF(AND('6'!FX87=""),"",'6'!FX87)</f>
        <v>-</v>
      </c>
      <c r="FX83" s="482" t="str">
        <f>IF(AND('6'!FY87=""),"",'6'!FY87)</f>
        <v>-</v>
      </c>
      <c r="FY83" s="482" t="str">
        <f>IF(AND('6'!FZ87=""),"",'6'!FZ87)</f>
        <v>-</v>
      </c>
      <c r="FZ83" s="482" t="str">
        <f>IF(AND('6'!GA87=""),"",'6'!GA87)</f>
        <v>-</v>
      </c>
      <c r="GA83" s="482" t="str">
        <f>IF(AND('6'!GB87=""),"",'6'!GB87)</f>
        <v>-</v>
      </c>
      <c r="GB83" s="482" t="str">
        <f>IF(AND('6'!GC87=""),"",'6'!GC87)</f>
        <v>-</v>
      </c>
      <c r="GC83" s="482" t="str">
        <f>IF(AND('6'!GD87=""),"",'6'!GD87)</f>
        <v>-</v>
      </c>
      <c r="GD83" s="482" t="str">
        <f>IF(AND('6'!GE87=""),"",'6'!GE87)</f>
        <v>-</v>
      </c>
      <c r="GE83" s="482" t="str">
        <f>IF(AND('6'!GF87=""),"",'6'!GF87)</f>
        <v>-</v>
      </c>
      <c r="GF83" s="482" t="str">
        <f>IF(AND('6'!GG87=""),"",'6'!GG87)</f>
        <v>-</v>
      </c>
      <c r="GG83" s="482" t="str">
        <f>IF(AND('6'!GH87=""),"",IF(AND('6'!GH87="-"),"",'6'!GH87))</f>
        <v/>
      </c>
      <c r="GH83" s="50" t="str">
        <f>IF(AND(C83=""),"",VLOOKUP(B83,Register!$A$7:$CL$311,36,FALSE))</f>
        <v/>
      </c>
      <c r="GI83" s="483" t="str">
        <f>IF(AND('6'!GL87=""),"",'6'!GL87)</f>
        <v/>
      </c>
      <c r="GJ83" s="173" t="str">
        <f>IF(AND('6'!FU87=""),"",'6'!FU87)</f>
        <v/>
      </c>
      <c r="GK83" s="173"/>
      <c r="GL83" s="173"/>
    </row>
    <row r="84" spans="1:194" ht="21">
      <c r="A84" s="480">
        <v>76</v>
      </c>
      <c r="B84" s="481" t="str">
        <f>IF(AND('6'!B88=""),"",'6'!B88)</f>
        <v/>
      </c>
      <c r="C84" s="196" t="str">
        <f>IF(AND('6'!C88=""),"",'6'!C88)</f>
        <v/>
      </c>
      <c r="D84" s="196" t="str">
        <f>IF(AND('6'!D88=""),"",'6'!D88)</f>
        <v/>
      </c>
      <c r="E84" s="195" t="str">
        <f>IF(AND('6'!E88=""),"",'6'!E88)</f>
        <v/>
      </c>
      <c r="F84" s="482" t="str">
        <f>IF(AND('6'!F88=""),"",'6'!F88)</f>
        <v/>
      </c>
      <c r="G84" s="482" t="str">
        <f>IF(AND('6'!G88=""),"",'6'!G88)</f>
        <v/>
      </c>
      <c r="H84" s="482" t="str">
        <f>IF(AND('6'!H88=""),"",'6'!H88)</f>
        <v/>
      </c>
      <c r="I84" s="482" t="str">
        <f>IF(AND('6'!I88=""),"",'6'!I88)</f>
        <v/>
      </c>
      <c r="J84" s="482" t="str">
        <f>IF(AND('6'!J88=""),"",'6'!J88)</f>
        <v/>
      </c>
      <c r="K84" s="482" t="str">
        <f>IF(AND('6'!K88=""),"",'6'!K88)</f>
        <v/>
      </c>
      <c r="L84" s="482" t="str">
        <f>IF(AND('6'!L88=""),"",'6'!L88)</f>
        <v/>
      </c>
      <c r="M84" s="482" t="str">
        <f>IF(AND('6'!M88=""),"",'6'!M88)</f>
        <v/>
      </c>
      <c r="N84" s="482" t="str">
        <f>IF(AND('6'!N88=""),"",'6'!N88)</f>
        <v/>
      </c>
      <c r="O84" s="482" t="str">
        <f>IF(AND('6'!O88=""),"",'6'!O88)</f>
        <v/>
      </c>
      <c r="P84" s="482" t="str">
        <f>IF(AND('6'!P88=""),"",'6'!P88)</f>
        <v/>
      </c>
      <c r="Q84" s="482" t="str">
        <f>IF(AND('6'!Q88=""),"",'6'!Q88)</f>
        <v/>
      </c>
      <c r="R84" s="482" t="str">
        <f>IF(AND('6'!R88=""),"",'6'!R88)</f>
        <v/>
      </c>
      <c r="S84" s="482" t="str">
        <f>IF(AND('6'!S88=""),"",'6'!S88)</f>
        <v/>
      </c>
      <c r="T84" s="482" t="str">
        <f>IF(AND('6'!T88=""),"",'6'!T88)</f>
        <v/>
      </c>
      <c r="U84" s="482" t="str">
        <f>IF(AND('6'!U88=""),"",'6'!U88)</f>
        <v/>
      </c>
      <c r="V84" s="482" t="str">
        <f>IF(AND('6'!V88=""),"",'6'!V88)</f>
        <v/>
      </c>
      <c r="W84" s="482" t="str">
        <f>IF(AND('6'!W88=""),"",'6'!W88)</f>
        <v/>
      </c>
      <c r="X84" s="482" t="str">
        <f>IF(AND('6'!X88=""),"",'6'!X88)</f>
        <v/>
      </c>
      <c r="Y84" s="482" t="str">
        <f>IF(AND('6'!Y88=""),"",'6'!Y88)</f>
        <v/>
      </c>
      <c r="Z84" s="482" t="str">
        <f>IF(AND('6'!Z88=""),"",'6'!Z88)</f>
        <v/>
      </c>
      <c r="AA84" s="482" t="str">
        <f>IF(AND('6'!AA88=""),"",'6'!AA88)</f>
        <v/>
      </c>
      <c r="AB84" s="482" t="str">
        <f>IF(AND('6'!AB88=""),"",'6'!AB88)</f>
        <v/>
      </c>
      <c r="AC84" s="482" t="str">
        <f>IF(AND('6'!AC88=""),"",'6'!AC88)</f>
        <v/>
      </c>
      <c r="AD84" s="482" t="str">
        <f>IF(AND('6'!AD88=""),"",'6'!AD88)</f>
        <v/>
      </c>
      <c r="AE84" s="482" t="str">
        <f>IF(AND('6'!AE88=""),"",'6'!AE88)</f>
        <v/>
      </c>
      <c r="AF84" s="482" t="str">
        <f>IF(AND('6'!AF88=""),"",'6'!AF88)</f>
        <v/>
      </c>
      <c r="AG84" s="482" t="str">
        <f>IF(AND('6'!AG88=""),"",'6'!AG88)</f>
        <v/>
      </c>
      <c r="AH84" s="482" t="str">
        <f>IF(AND('6'!AH88=""),"",'6'!AH88)</f>
        <v/>
      </c>
      <c r="AI84" s="482" t="str">
        <f>IF(AND('6'!AI88=""),"",'6'!AI88)</f>
        <v/>
      </c>
      <c r="AJ84" s="482" t="str">
        <f>IF(AND('6'!AJ88=""),"",'6'!AJ88)</f>
        <v/>
      </c>
      <c r="AK84" s="482" t="str">
        <f>IF(AND('6'!AK88=""),"",'6'!AK88)</f>
        <v/>
      </c>
      <c r="AL84" s="482" t="str">
        <f>IF(AND('6'!AL88=""),"",'6'!AL88)</f>
        <v/>
      </c>
      <c r="AM84" s="482" t="str">
        <f>IF(AND('6'!AM88=""),"",'6'!AM88)</f>
        <v/>
      </c>
      <c r="AN84" s="482" t="str">
        <f>IF(AND('6'!AN88=""),"",'6'!AN88)</f>
        <v/>
      </c>
      <c r="AO84" s="482" t="str">
        <f>IF(AND('6'!AO88=""),"",'6'!AO88)</f>
        <v/>
      </c>
      <c r="AP84" s="482" t="str">
        <f>IF(AND('6'!AP88=""),"",'6'!AP88)</f>
        <v/>
      </c>
      <c r="AQ84" s="482" t="str">
        <f>IF(AND('6'!AQ88=""),"",'6'!AQ88)</f>
        <v/>
      </c>
      <c r="AR84" s="482" t="str">
        <f>IF(AND('6'!AR88=""),"",'6'!AR88)</f>
        <v/>
      </c>
      <c r="AS84" s="482" t="str">
        <f>IF(AND('6'!AS88=""),"",'6'!AS88)</f>
        <v/>
      </c>
      <c r="AT84" s="482" t="str">
        <f>IF(AND('6'!AT88=""),"",'6'!AT88)</f>
        <v/>
      </c>
      <c r="AU84" s="482" t="str">
        <f>IF(AND('6'!AU88=""),"",'6'!AU88)</f>
        <v/>
      </c>
      <c r="AV84" s="482" t="str">
        <f>IF(AND('6'!AV88=""),"",'6'!AV88)</f>
        <v/>
      </c>
      <c r="AW84" s="482" t="str">
        <f>IF(AND('6'!AW88=""),"",'6'!AW88)</f>
        <v/>
      </c>
      <c r="AX84" s="482" t="str">
        <f>IF(AND('6'!AX88=""),"",'6'!AX88)</f>
        <v/>
      </c>
      <c r="AY84" s="482" t="str">
        <f>IF(AND('6'!AY88=""),"",'6'!AY88)</f>
        <v/>
      </c>
      <c r="AZ84" s="482" t="str">
        <f>IF(AND('6'!AZ88=""),"",'6'!AZ88)</f>
        <v/>
      </c>
      <c r="BA84" s="482" t="str">
        <f>IF(AND('6'!BA88=""),"",'6'!BA88)</f>
        <v/>
      </c>
      <c r="BB84" s="482" t="str">
        <f>IF(AND('6'!BB88=""),"",'6'!BB88)</f>
        <v/>
      </c>
      <c r="BC84" s="482" t="str">
        <f>IF(AND('6'!BC88=""),"",'6'!BC88)</f>
        <v/>
      </c>
      <c r="BD84" s="482" t="str">
        <f>IF(AND('6'!BD88=""),"",'6'!BD88)</f>
        <v/>
      </c>
      <c r="BE84" s="482" t="str">
        <f>IF(AND('6'!BE88=""),"",'6'!BE88)</f>
        <v/>
      </c>
      <c r="BF84" s="482" t="str">
        <f>IF(AND('6'!BF88=""),"",'6'!BF88)</f>
        <v/>
      </c>
      <c r="BG84" s="482" t="str">
        <f>IF(AND('6'!BG88=""),"",'6'!BG88)</f>
        <v/>
      </c>
      <c r="BH84" s="482" t="str">
        <f>IF(AND('6'!BH88=""),"",'6'!BH88)</f>
        <v/>
      </c>
      <c r="BI84" s="482" t="str">
        <f>IF(AND('6'!BI88=""),"",'6'!BI88)</f>
        <v/>
      </c>
      <c r="BJ84" s="482" t="str">
        <f>IF(AND('6'!BJ88=""),"",'6'!BJ88)</f>
        <v/>
      </c>
      <c r="BK84" s="482" t="str">
        <f>IF(AND('6'!BK88=""),"",'6'!BK88)</f>
        <v/>
      </c>
      <c r="BL84" s="482" t="str">
        <f>IF(AND('6'!BL88=""),"",'6'!BL88)</f>
        <v/>
      </c>
      <c r="BM84" s="482" t="str">
        <f>IF(AND('6'!BM88=""),"",'6'!BM88)</f>
        <v/>
      </c>
      <c r="BN84" s="482" t="str">
        <f>IF(AND('6'!BN88=""),"",'6'!BN88)</f>
        <v/>
      </c>
      <c r="BO84" s="482" t="str">
        <f>IF(AND('6'!BO88=""),"",'6'!BO88)</f>
        <v/>
      </c>
      <c r="BP84" s="482" t="str">
        <f>IF(AND('6'!BP88=""),"",'6'!BP88)</f>
        <v/>
      </c>
      <c r="BQ84" s="482" t="str">
        <f>IF(AND('6'!BQ88=""),"",'6'!BQ88)</f>
        <v/>
      </c>
      <c r="BR84" s="482" t="str">
        <f>IF(AND('6'!BR88=""),"",'6'!BR88)</f>
        <v/>
      </c>
      <c r="BS84" s="482" t="str">
        <f>IF(AND('6'!BS88=""),"",'6'!BS88)</f>
        <v/>
      </c>
      <c r="BT84" s="482" t="str">
        <f>IF(AND('6'!BT88=""),"",'6'!BT88)</f>
        <v/>
      </c>
      <c r="BU84" s="482" t="str">
        <f>IF(AND('6'!BU88=""),"",'6'!BU88)</f>
        <v/>
      </c>
      <c r="BV84" s="482" t="str">
        <f>IF(AND('6'!BV88=""),"",'6'!BV88)</f>
        <v/>
      </c>
      <c r="BW84" s="482" t="str">
        <f>IF(AND('6'!BW88=""),"",'6'!BW88)</f>
        <v/>
      </c>
      <c r="BX84" s="482" t="str">
        <f>IF(AND('6'!BX88=""),"",'6'!BX88)</f>
        <v/>
      </c>
      <c r="BY84" s="482" t="str">
        <f>IF(AND('6'!BY88=""),"",'6'!BY88)</f>
        <v/>
      </c>
      <c r="BZ84" s="482" t="str">
        <f>IF(AND('6'!BZ88=""),"",'6'!BZ88)</f>
        <v/>
      </c>
      <c r="CA84" s="482" t="str">
        <f>IF(AND('6'!CA88=""),"",'6'!CA88)</f>
        <v/>
      </c>
      <c r="CB84" s="482" t="str">
        <f>IF(AND('6'!CB88=""),"",'6'!CB88)</f>
        <v/>
      </c>
      <c r="CC84" s="482" t="str">
        <f>IF(AND('6'!CC88=""),"",'6'!CC88)</f>
        <v/>
      </c>
      <c r="CD84" s="482" t="str">
        <f>IF(AND('6'!CD88=""),"",'6'!CD88)</f>
        <v/>
      </c>
      <c r="CE84" s="482" t="str">
        <f>IF(AND('6'!CE88=""),"",'6'!CE88)</f>
        <v/>
      </c>
      <c r="CF84" s="482" t="str">
        <f>IF(AND('6'!CF88=""),"",'6'!CF88)</f>
        <v/>
      </c>
      <c r="CG84" s="482" t="str">
        <f>IF(AND('6'!CG88=""),"",'6'!CG88)</f>
        <v/>
      </c>
      <c r="CH84" s="482" t="str">
        <f>IF(AND('6'!CH88=""),"",'6'!CH88)</f>
        <v/>
      </c>
      <c r="CI84" s="482" t="str">
        <f>IF(AND('6'!CI88=""),"",'6'!CI88)</f>
        <v/>
      </c>
      <c r="CJ84" s="482" t="str">
        <f>IF(AND('6'!CJ88=""),"",'6'!CJ88)</f>
        <v/>
      </c>
      <c r="CK84" s="482" t="str">
        <f>IF(AND('6'!CK88=""),"",'6'!CK88)</f>
        <v/>
      </c>
      <c r="CL84" s="482" t="str">
        <f>IF(AND('6'!CL88=""),"",'6'!CL88)</f>
        <v/>
      </c>
      <c r="CM84" s="482" t="str">
        <f>IF(AND('6'!CM88=""),"",'6'!CM88)</f>
        <v/>
      </c>
      <c r="CN84" s="482" t="str">
        <f>IF(AND('6'!CN88=""),"",'6'!CN88)</f>
        <v/>
      </c>
      <c r="CO84" s="482" t="str">
        <f>IF(AND('6'!CO88=""),"",'6'!CO88)</f>
        <v/>
      </c>
      <c r="CP84" s="482" t="str">
        <f>IF(AND('6'!CP88=""),"",'6'!CP88)</f>
        <v/>
      </c>
      <c r="CQ84" s="482" t="str">
        <f>IF(AND('6'!CQ88=""),"",'6'!CQ88)</f>
        <v/>
      </c>
      <c r="CR84" s="482" t="str">
        <f>IF(AND('6'!CR88=""),"",'6'!CR88)</f>
        <v/>
      </c>
      <c r="CS84" s="482" t="str">
        <f>IF(AND('6'!CS88=""),"",'6'!CS88)</f>
        <v/>
      </c>
      <c r="CT84" s="482" t="str">
        <f>IF(AND('6'!CT88=""),"",'6'!CT88)</f>
        <v/>
      </c>
      <c r="CU84" s="482" t="str">
        <f>IF(AND('6'!CU88=""),"",'6'!CU88)</f>
        <v/>
      </c>
      <c r="CV84" s="482" t="str">
        <f>IF(AND('6'!CV88=""),"",'6'!CV88)</f>
        <v/>
      </c>
      <c r="CW84" s="482" t="str">
        <f>IF(AND('6'!CW88=""),"",'6'!CW88)</f>
        <v/>
      </c>
      <c r="CX84" s="482" t="str">
        <f>IF(AND('6'!CX88=""),"",'6'!CX88)</f>
        <v/>
      </c>
      <c r="CY84" s="482" t="str">
        <f>IF(AND('6'!CY88=""),"",'6'!CY88)</f>
        <v/>
      </c>
      <c r="CZ84" s="482" t="str">
        <f>IF(AND('6'!CZ88=""),"",'6'!CZ88)</f>
        <v/>
      </c>
      <c r="DA84" s="482" t="str">
        <f>IF(AND('6'!DA88=""),"",'6'!DA88)</f>
        <v/>
      </c>
      <c r="DB84" s="482" t="str">
        <f>IF(AND('6'!DB88=""),"",'6'!DB88)</f>
        <v/>
      </c>
      <c r="DC84" s="482" t="str">
        <f>IF(AND('6'!DC88=""),"",'6'!DC88)</f>
        <v/>
      </c>
      <c r="DD84" s="482" t="str">
        <f>IF(AND('6'!DD88=""),"",'6'!DD88)</f>
        <v/>
      </c>
      <c r="DE84" s="482" t="str">
        <f>IF(AND('6'!DE88=""),"",'6'!DE88)</f>
        <v/>
      </c>
      <c r="DF84" s="482" t="str">
        <f>IF(AND('6'!DF88=""),"",'6'!DF88)</f>
        <v/>
      </c>
      <c r="DG84" s="482" t="str">
        <f>IF(AND('6'!DG88=""),"",'6'!DG88)</f>
        <v/>
      </c>
      <c r="DH84" s="482" t="str">
        <f>IF(AND('6'!DH88=""),"",'6'!DH88)</f>
        <v/>
      </c>
      <c r="DI84" s="482" t="str">
        <f>IF(AND('6'!DI88=""),"",'6'!DI88)</f>
        <v/>
      </c>
      <c r="DJ84" s="482" t="str">
        <f>IF(AND('6'!DJ88=""),"",'6'!DJ88)</f>
        <v/>
      </c>
      <c r="DK84" s="482" t="str">
        <f>IF(AND('6'!DK88=""),"",'6'!DK88)</f>
        <v/>
      </c>
      <c r="DL84" s="482" t="str">
        <f>IF(AND('6'!DL88=""),"",'6'!DL88)</f>
        <v/>
      </c>
      <c r="DM84" s="482" t="str">
        <f>IF(AND('6'!DM88=""),"",'6'!DM88)</f>
        <v/>
      </c>
      <c r="DN84" s="482" t="str">
        <f>IF(AND('6'!DN88=""),"",'6'!DN88)</f>
        <v/>
      </c>
      <c r="DO84" s="482" t="str">
        <f>IF(AND('6'!DO88=""),"",'6'!DO88)</f>
        <v/>
      </c>
      <c r="DP84" s="482" t="str">
        <f>IF(AND('6'!DP88=""),"",'6'!DP88)</f>
        <v/>
      </c>
      <c r="DQ84" s="482" t="str">
        <f>IF(AND('6'!DQ88=""),"",'6'!DQ88)</f>
        <v/>
      </c>
      <c r="DR84" s="482" t="str">
        <f>IF(AND('6'!DR88=""),"",'6'!DR88)</f>
        <v/>
      </c>
      <c r="DS84" s="482" t="str">
        <f>IF(AND('6'!DS88=""),"",'6'!DS88)</f>
        <v/>
      </c>
      <c r="DT84" s="482" t="str">
        <f>IF(AND('6'!DT88=""),"",'6'!DT88)</f>
        <v/>
      </c>
      <c r="DU84" s="482" t="str">
        <f>IF(AND('6'!DU88=""),"",'6'!DU88)</f>
        <v/>
      </c>
      <c r="DV84" s="482" t="str">
        <f>IF(AND('6'!DV88=""),"",'6'!DV88)</f>
        <v/>
      </c>
      <c r="DW84" s="482" t="str">
        <f>IF(AND('6'!DW88=""),"",'6'!DW88)</f>
        <v/>
      </c>
      <c r="DX84" s="482" t="str">
        <f>IF(AND('6'!DX88=""),"",'6'!DX88)</f>
        <v/>
      </c>
      <c r="DY84" s="482" t="str">
        <f>IF(AND('6'!DY88=""),"",'6'!DY88)</f>
        <v/>
      </c>
      <c r="DZ84" s="482" t="str">
        <f>IF(AND('6'!DZ88=""),"",'6'!DZ88)</f>
        <v/>
      </c>
      <c r="EA84" s="482" t="str">
        <f>IF(AND('6'!EA88=""),"",'6'!EA88)</f>
        <v/>
      </c>
      <c r="EB84" s="482" t="str">
        <f>IF(AND('6'!EB88=""),"",'6'!EB88)</f>
        <v/>
      </c>
      <c r="EC84" s="482" t="str">
        <f>IF(AND('6'!EC88=""),"",'6'!EC88)</f>
        <v/>
      </c>
      <c r="ED84" s="482" t="str">
        <f>IF(AND('6'!ED88=""),"",'6'!ED88)</f>
        <v/>
      </c>
      <c r="EE84" s="482" t="str">
        <f>IF(AND('6'!EE88=""),"",'6'!EE88)</f>
        <v/>
      </c>
      <c r="EF84" s="482" t="str">
        <f>IF(AND('6'!EF88=""),"",'6'!EF88)</f>
        <v/>
      </c>
      <c r="EG84" s="482" t="str">
        <f>IF(AND('6'!EG88=""),"",'6'!EG88)</f>
        <v/>
      </c>
      <c r="EH84" s="482" t="str">
        <f>IF(AND('6'!EH88=""),"",'6'!EH88)</f>
        <v/>
      </c>
      <c r="EI84" s="482" t="str">
        <f>IF(AND('6'!EI88=""),"",'6'!EI88)</f>
        <v/>
      </c>
      <c r="EJ84" s="482" t="str">
        <f>IF(AND('6'!EJ88=""),"",'6'!EJ88)</f>
        <v/>
      </c>
      <c r="EK84" s="482" t="str">
        <f>IF(AND('6'!EK88=""),"",'6'!EK88)</f>
        <v/>
      </c>
      <c r="EL84" s="482" t="str">
        <f>IF(AND('6'!EL88=""),"",'6'!EL88)</f>
        <v/>
      </c>
      <c r="EM84" s="482" t="str">
        <f>IF(AND('6'!EM88=""),"",'6'!EM88)</f>
        <v/>
      </c>
      <c r="EN84" s="482" t="str">
        <f>IF(AND('6'!EN88=""),"",'6'!EN88)</f>
        <v/>
      </c>
      <c r="EO84" s="482" t="str">
        <f>IF(AND('6'!EO88=""),"",'6'!EO88)</f>
        <v/>
      </c>
      <c r="EP84" s="482" t="str">
        <f>IF(AND('6'!EP88=""),"",'6'!EP88)</f>
        <v/>
      </c>
      <c r="EQ84" s="482" t="str">
        <f>IF(AND('6'!EQ88=""),"",'6'!EQ88)</f>
        <v/>
      </c>
      <c r="ER84" s="482" t="str">
        <f>IF(AND('6'!ER88=""),"",'6'!ER88)</f>
        <v/>
      </c>
      <c r="ES84" s="482" t="str">
        <f>IF(AND('6'!ES88=""),"",'6'!ES88)</f>
        <v/>
      </c>
      <c r="ET84" s="482" t="str">
        <f>IF(AND('6'!ET88=""),"",'6'!ET88)</f>
        <v/>
      </c>
      <c r="EU84" s="482" t="str">
        <f>IF(AND('6'!EU88=""),"",'6'!EU88)</f>
        <v/>
      </c>
      <c r="EV84" s="482" t="str">
        <f>IF(AND('6'!EV88=""),"",'6'!EV88)</f>
        <v/>
      </c>
      <c r="EW84" s="482" t="str">
        <f>IF(AND('6'!EW88=""),"",'6'!EW88)</f>
        <v/>
      </c>
      <c r="EX84" s="482" t="str">
        <f>IF(AND('6'!EX88=""),"",'6'!EX88)</f>
        <v/>
      </c>
      <c r="EY84" s="482" t="str">
        <f>IF(AND('6'!EY88=""),"",'6'!EY88)</f>
        <v/>
      </c>
      <c r="EZ84" s="482" t="str">
        <f>IF(AND('6'!EZ88=""),"",'6'!EZ88)</f>
        <v/>
      </c>
      <c r="FA84" s="482" t="str">
        <f>IF(AND('6'!FA88=""),"",'6'!FA88)</f>
        <v/>
      </c>
      <c r="FB84" s="482" t="str">
        <f>IF(AND('6'!FB88=""),"",'6'!FB88)</f>
        <v/>
      </c>
      <c r="FC84" s="482" t="str">
        <f>IF(AND('6'!FC88=""),"",'6'!FC88)</f>
        <v/>
      </c>
      <c r="FD84" s="482" t="str">
        <f>IF(AND('6'!FD88=""),"",'6'!FD88)</f>
        <v/>
      </c>
      <c r="FE84" s="482" t="str">
        <f>IF(AND('6'!FE88=""),"",'6'!FE88)</f>
        <v/>
      </c>
      <c r="FF84" s="482" t="str">
        <f>IF(AND('6'!FF88=""),"",'6'!FF88)</f>
        <v xml:space="preserve"> </v>
      </c>
      <c r="FG84" s="482" t="str">
        <f>IF(AND('6'!FG88=""),"",'6'!FG88)</f>
        <v/>
      </c>
      <c r="FH84" s="482" t="str">
        <f>IF(AND('6'!FH88=""),"",'6'!FH88)</f>
        <v/>
      </c>
      <c r="FI84" s="482" t="str">
        <f>IF(AND('6'!FI88=""),"",'6'!FI88)</f>
        <v/>
      </c>
      <c r="FJ84" s="482" t="str">
        <f>IF(AND('6'!FJ88=""),"",'6'!FJ88)</f>
        <v/>
      </c>
      <c r="FK84" s="482" t="str">
        <f>IF(AND('6'!FK88=""),"",'6'!FK88)</f>
        <v/>
      </c>
      <c r="FL84" s="482" t="str">
        <f>IF(AND('6'!FL88=""),"",'6'!FL88)</f>
        <v/>
      </c>
      <c r="FM84" s="482" t="str">
        <f>IF(AND('6'!FM88=""),"",'6'!FM88)</f>
        <v xml:space="preserve"> </v>
      </c>
      <c r="FN84" s="482" t="str">
        <f>IF(AND('6'!FN88=""),"",'6'!FN88)</f>
        <v/>
      </c>
      <c r="FO84" s="482" t="str">
        <f>IF(AND('6'!FO88=""),"",'6'!FO88)</f>
        <v/>
      </c>
      <c r="FP84" s="482" t="str">
        <f>IF(AND('6'!FP88=""),"",'6'!FP88)</f>
        <v/>
      </c>
      <c r="FQ84" s="482" t="str">
        <f>IF(AND('6'!FQ88=""),"",'6'!FQ88)</f>
        <v/>
      </c>
      <c r="FR84" s="482" t="str">
        <f>IF(AND('6'!FR88=""),"",'6'!FR88)</f>
        <v/>
      </c>
      <c r="FS84" s="482" t="str">
        <f>IF(AND('6'!FS88=""),"",'6'!FS88)</f>
        <v/>
      </c>
      <c r="FT84" s="482" t="str">
        <f>IF(AND('6'!FT88=""),"",'6'!FT88)</f>
        <v xml:space="preserve"> </v>
      </c>
      <c r="FU84" s="482" t="str">
        <f>IF(AND('6'!FV88=""),"",'6'!FV88)</f>
        <v>-</v>
      </c>
      <c r="FV84" s="482" t="str">
        <f>IF(AND('6'!FW88=""),"",'6'!FW88)</f>
        <v>-</v>
      </c>
      <c r="FW84" s="482" t="str">
        <f>IF(AND('6'!FX88=""),"",'6'!FX88)</f>
        <v>-</v>
      </c>
      <c r="FX84" s="482" t="str">
        <f>IF(AND('6'!FY88=""),"",'6'!FY88)</f>
        <v>-</v>
      </c>
      <c r="FY84" s="482" t="str">
        <f>IF(AND('6'!FZ88=""),"",'6'!FZ88)</f>
        <v>-</v>
      </c>
      <c r="FZ84" s="482" t="str">
        <f>IF(AND('6'!GA88=""),"",'6'!GA88)</f>
        <v>-</v>
      </c>
      <c r="GA84" s="482" t="str">
        <f>IF(AND('6'!GB88=""),"",'6'!GB88)</f>
        <v>-</v>
      </c>
      <c r="GB84" s="482" t="str">
        <f>IF(AND('6'!GC88=""),"",'6'!GC88)</f>
        <v>-</v>
      </c>
      <c r="GC84" s="482" t="str">
        <f>IF(AND('6'!GD88=""),"",'6'!GD88)</f>
        <v>-</v>
      </c>
      <c r="GD84" s="482" t="str">
        <f>IF(AND('6'!GE88=""),"",'6'!GE88)</f>
        <v>-</v>
      </c>
      <c r="GE84" s="482" t="str">
        <f>IF(AND('6'!GF88=""),"",'6'!GF88)</f>
        <v>-</v>
      </c>
      <c r="GF84" s="482" t="str">
        <f>IF(AND('6'!GG88=""),"",'6'!GG88)</f>
        <v>-</v>
      </c>
      <c r="GG84" s="482" t="str">
        <f>IF(AND('6'!GH88=""),"",IF(AND('6'!GH88="-"),"",'6'!GH88))</f>
        <v/>
      </c>
      <c r="GH84" s="50" t="str">
        <f>IF(AND(C84=""),"",VLOOKUP(B84,Register!$A$7:$CL$311,36,FALSE))</f>
        <v/>
      </c>
      <c r="GI84" s="483" t="str">
        <f>IF(AND('6'!GL88=""),"",'6'!GL88)</f>
        <v/>
      </c>
      <c r="GJ84" s="173" t="str">
        <f>IF(AND('6'!FU88=""),"",'6'!FU88)</f>
        <v/>
      </c>
      <c r="GK84" s="173"/>
      <c r="GL84" s="173"/>
    </row>
    <row r="85" spans="1:194" ht="21">
      <c r="A85" s="480">
        <v>77</v>
      </c>
      <c r="B85" s="481" t="str">
        <f>IF(AND('6'!B89=""),"",'6'!B89)</f>
        <v/>
      </c>
      <c r="C85" s="196" t="str">
        <f>IF(AND('6'!C89=""),"",'6'!C89)</f>
        <v/>
      </c>
      <c r="D85" s="196" t="str">
        <f>IF(AND('6'!D89=""),"",'6'!D89)</f>
        <v/>
      </c>
      <c r="E85" s="195" t="str">
        <f>IF(AND('6'!E89=""),"",'6'!E89)</f>
        <v/>
      </c>
      <c r="F85" s="482" t="str">
        <f>IF(AND('6'!F89=""),"",'6'!F89)</f>
        <v/>
      </c>
      <c r="G85" s="482" t="str">
        <f>IF(AND('6'!G89=""),"",'6'!G89)</f>
        <v/>
      </c>
      <c r="H85" s="482" t="str">
        <f>IF(AND('6'!H89=""),"",'6'!H89)</f>
        <v/>
      </c>
      <c r="I85" s="482" t="str">
        <f>IF(AND('6'!I89=""),"",'6'!I89)</f>
        <v/>
      </c>
      <c r="J85" s="482" t="str">
        <f>IF(AND('6'!J89=""),"",'6'!J89)</f>
        <v/>
      </c>
      <c r="K85" s="482" t="str">
        <f>IF(AND('6'!K89=""),"",'6'!K89)</f>
        <v/>
      </c>
      <c r="L85" s="482" t="str">
        <f>IF(AND('6'!L89=""),"",'6'!L89)</f>
        <v/>
      </c>
      <c r="M85" s="482" t="str">
        <f>IF(AND('6'!M89=""),"",'6'!M89)</f>
        <v/>
      </c>
      <c r="N85" s="482" t="str">
        <f>IF(AND('6'!N89=""),"",'6'!N89)</f>
        <v/>
      </c>
      <c r="O85" s="482" t="str">
        <f>IF(AND('6'!O89=""),"",'6'!O89)</f>
        <v/>
      </c>
      <c r="P85" s="482" t="str">
        <f>IF(AND('6'!P89=""),"",'6'!P89)</f>
        <v/>
      </c>
      <c r="Q85" s="482" t="str">
        <f>IF(AND('6'!Q89=""),"",'6'!Q89)</f>
        <v/>
      </c>
      <c r="R85" s="482" t="str">
        <f>IF(AND('6'!R89=""),"",'6'!R89)</f>
        <v/>
      </c>
      <c r="S85" s="482" t="str">
        <f>IF(AND('6'!S89=""),"",'6'!S89)</f>
        <v/>
      </c>
      <c r="T85" s="482" t="str">
        <f>IF(AND('6'!T89=""),"",'6'!T89)</f>
        <v/>
      </c>
      <c r="U85" s="482" t="str">
        <f>IF(AND('6'!U89=""),"",'6'!U89)</f>
        <v/>
      </c>
      <c r="V85" s="482" t="str">
        <f>IF(AND('6'!V89=""),"",'6'!V89)</f>
        <v/>
      </c>
      <c r="W85" s="482" t="str">
        <f>IF(AND('6'!W89=""),"",'6'!W89)</f>
        <v/>
      </c>
      <c r="X85" s="482" t="str">
        <f>IF(AND('6'!X89=""),"",'6'!X89)</f>
        <v/>
      </c>
      <c r="Y85" s="482" t="str">
        <f>IF(AND('6'!Y89=""),"",'6'!Y89)</f>
        <v/>
      </c>
      <c r="Z85" s="482" t="str">
        <f>IF(AND('6'!Z89=""),"",'6'!Z89)</f>
        <v/>
      </c>
      <c r="AA85" s="482" t="str">
        <f>IF(AND('6'!AA89=""),"",'6'!AA89)</f>
        <v/>
      </c>
      <c r="AB85" s="482" t="str">
        <f>IF(AND('6'!AB89=""),"",'6'!AB89)</f>
        <v/>
      </c>
      <c r="AC85" s="482" t="str">
        <f>IF(AND('6'!AC89=""),"",'6'!AC89)</f>
        <v/>
      </c>
      <c r="AD85" s="482" t="str">
        <f>IF(AND('6'!AD89=""),"",'6'!AD89)</f>
        <v/>
      </c>
      <c r="AE85" s="482" t="str">
        <f>IF(AND('6'!AE89=""),"",'6'!AE89)</f>
        <v/>
      </c>
      <c r="AF85" s="482" t="str">
        <f>IF(AND('6'!AF89=""),"",'6'!AF89)</f>
        <v/>
      </c>
      <c r="AG85" s="482" t="str">
        <f>IF(AND('6'!AG89=""),"",'6'!AG89)</f>
        <v/>
      </c>
      <c r="AH85" s="482" t="str">
        <f>IF(AND('6'!AH89=""),"",'6'!AH89)</f>
        <v/>
      </c>
      <c r="AI85" s="482" t="str">
        <f>IF(AND('6'!AI89=""),"",'6'!AI89)</f>
        <v/>
      </c>
      <c r="AJ85" s="482" t="str">
        <f>IF(AND('6'!AJ89=""),"",'6'!AJ89)</f>
        <v/>
      </c>
      <c r="AK85" s="482" t="str">
        <f>IF(AND('6'!AK89=""),"",'6'!AK89)</f>
        <v/>
      </c>
      <c r="AL85" s="482" t="str">
        <f>IF(AND('6'!AL89=""),"",'6'!AL89)</f>
        <v/>
      </c>
      <c r="AM85" s="482" t="str">
        <f>IF(AND('6'!AM89=""),"",'6'!AM89)</f>
        <v/>
      </c>
      <c r="AN85" s="482" t="str">
        <f>IF(AND('6'!AN89=""),"",'6'!AN89)</f>
        <v/>
      </c>
      <c r="AO85" s="482" t="str">
        <f>IF(AND('6'!AO89=""),"",'6'!AO89)</f>
        <v/>
      </c>
      <c r="AP85" s="482" t="str">
        <f>IF(AND('6'!AP89=""),"",'6'!AP89)</f>
        <v/>
      </c>
      <c r="AQ85" s="482" t="str">
        <f>IF(AND('6'!AQ89=""),"",'6'!AQ89)</f>
        <v/>
      </c>
      <c r="AR85" s="482" t="str">
        <f>IF(AND('6'!AR89=""),"",'6'!AR89)</f>
        <v/>
      </c>
      <c r="AS85" s="482" t="str">
        <f>IF(AND('6'!AS89=""),"",'6'!AS89)</f>
        <v/>
      </c>
      <c r="AT85" s="482" t="str">
        <f>IF(AND('6'!AT89=""),"",'6'!AT89)</f>
        <v/>
      </c>
      <c r="AU85" s="482" t="str">
        <f>IF(AND('6'!AU89=""),"",'6'!AU89)</f>
        <v/>
      </c>
      <c r="AV85" s="482" t="str">
        <f>IF(AND('6'!AV89=""),"",'6'!AV89)</f>
        <v/>
      </c>
      <c r="AW85" s="482" t="str">
        <f>IF(AND('6'!AW89=""),"",'6'!AW89)</f>
        <v/>
      </c>
      <c r="AX85" s="482" t="str">
        <f>IF(AND('6'!AX89=""),"",'6'!AX89)</f>
        <v/>
      </c>
      <c r="AY85" s="482" t="str">
        <f>IF(AND('6'!AY89=""),"",'6'!AY89)</f>
        <v/>
      </c>
      <c r="AZ85" s="482" t="str">
        <f>IF(AND('6'!AZ89=""),"",'6'!AZ89)</f>
        <v/>
      </c>
      <c r="BA85" s="482" t="str">
        <f>IF(AND('6'!BA89=""),"",'6'!BA89)</f>
        <v/>
      </c>
      <c r="BB85" s="482" t="str">
        <f>IF(AND('6'!BB89=""),"",'6'!BB89)</f>
        <v/>
      </c>
      <c r="BC85" s="482" t="str">
        <f>IF(AND('6'!BC89=""),"",'6'!BC89)</f>
        <v/>
      </c>
      <c r="BD85" s="482" t="str">
        <f>IF(AND('6'!BD89=""),"",'6'!BD89)</f>
        <v/>
      </c>
      <c r="BE85" s="482" t="str">
        <f>IF(AND('6'!BE89=""),"",'6'!BE89)</f>
        <v/>
      </c>
      <c r="BF85" s="482" t="str">
        <f>IF(AND('6'!BF89=""),"",'6'!BF89)</f>
        <v/>
      </c>
      <c r="BG85" s="482" t="str">
        <f>IF(AND('6'!BG89=""),"",'6'!BG89)</f>
        <v/>
      </c>
      <c r="BH85" s="482" t="str">
        <f>IF(AND('6'!BH89=""),"",'6'!BH89)</f>
        <v/>
      </c>
      <c r="BI85" s="482" t="str">
        <f>IF(AND('6'!BI89=""),"",'6'!BI89)</f>
        <v/>
      </c>
      <c r="BJ85" s="482" t="str">
        <f>IF(AND('6'!BJ89=""),"",'6'!BJ89)</f>
        <v/>
      </c>
      <c r="BK85" s="482" t="str">
        <f>IF(AND('6'!BK89=""),"",'6'!BK89)</f>
        <v/>
      </c>
      <c r="BL85" s="482" t="str">
        <f>IF(AND('6'!BL89=""),"",'6'!BL89)</f>
        <v/>
      </c>
      <c r="BM85" s="482" t="str">
        <f>IF(AND('6'!BM89=""),"",'6'!BM89)</f>
        <v/>
      </c>
      <c r="BN85" s="482" t="str">
        <f>IF(AND('6'!BN89=""),"",'6'!BN89)</f>
        <v/>
      </c>
      <c r="BO85" s="482" t="str">
        <f>IF(AND('6'!BO89=""),"",'6'!BO89)</f>
        <v/>
      </c>
      <c r="BP85" s="482" t="str">
        <f>IF(AND('6'!BP89=""),"",'6'!BP89)</f>
        <v/>
      </c>
      <c r="BQ85" s="482" t="str">
        <f>IF(AND('6'!BQ89=""),"",'6'!BQ89)</f>
        <v/>
      </c>
      <c r="BR85" s="482" t="str">
        <f>IF(AND('6'!BR89=""),"",'6'!BR89)</f>
        <v/>
      </c>
      <c r="BS85" s="482" t="str">
        <f>IF(AND('6'!BS89=""),"",'6'!BS89)</f>
        <v/>
      </c>
      <c r="BT85" s="482" t="str">
        <f>IF(AND('6'!BT89=""),"",'6'!BT89)</f>
        <v/>
      </c>
      <c r="BU85" s="482" t="str">
        <f>IF(AND('6'!BU89=""),"",'6'!BU89)</f>
        <v/>
      </c>
      <c r="BV85" s="482" t="str">
        <f>IF(AND('6'!BV89=""),"",'6'!BV89)</f>
        <v/>
      </c>
      <c r="BW85" s="482" t="str">
        <f>IF(AND('6'!BW89=""),"",'6'!BW89)</f>
        <v/>
      </c>
      <c r="BX85" s="482" t="str">
        <f>IF(AND('6'!BX89=""),"",'6'!BX89)</f>
        <v/>
      </c>
      <c r="BY85" s="482" t="str">
        <f>IF(AND('6'!BY89=""),"",'6'!BY89)</f>
        <v/>
      </c>
      <c r="BZ85" s="482" t="str">
        <f>IF(AND('6'!BZ89=""),"",'6'!BZ89)</f>
        <v/>
      </c>
      <c r="CA85" s="482" t="str">
        <f>IF(AND('6'!CA89=""),"",'6'!CA89)</f>
        <v/>
      </c>
      <c r="CB85" s="482" t="str">
        <f>IF(AND('6'!CB89=""),"",'6'!CB89)</f>
        <v/>
      </c>
      <c r="CC85" s="482" t="str">
        <f>IF(AND('6'!CC89=""),"",'6'!CC89)</f>
        <v/>
      </c>
      <c r="CD85" s="482" t="str">
        <f>IF(AND('6'!CD89=""),"",'6'!CD89)</f>
        <v/>
      </c>
      <c r="CE85" s="482" t="str">
        <f>IF(AND('6'!CE89=""),"",'6'!CE89)</f>
        <v/>
      </c>
      <c r="CF85" s="482" t="str">
        <f>IF(AND('6'!CF89=""),"",'6'!CF89)</f>
        <v/>
      </c>
      <c r="CG85" s="482" t="str">
        <f>IF(AND('6'!CG89=""),"",'6'!CG89)</f>
        <v/>
      </c>
      <c r="CH85" s="482" t="str">
        <f>IF(AND('6'!CH89=""),"",'6'!CH89)</f>
        <v/>
      </c>
      <c r="CI85" s="482" t="str">
        <f>IF(AND('6'!CI89=""),"",'6'!CI89)</f>
        <v/>
      </c>
      <c r="CJ85" s="482" t="str">
        <f>IF(AND('6'!CJ89=""),"",'6'!CJ89)</f>
        <v/>
      </c>
      <c r="CK85" s="482" t="str">
        <f>IF(AND('6'!CK89=""),"",'6'!CK89)</f>
        <v/>
      </c>
      <c r="CL85" s="482" t="str">
        <f>IF(AND('6'!CL89=""),"",'6'!CL89)</f>
        <v/>
      </c>
      <c r="CM85" s="482" t="str">
        <f>IF(AND('6'!CM89=""),"",'6'!CM89)</f>
        <v/>
      </c>
      <c r="CN85" s="482" t="str">
        <f>IF(AND('6'!CN89=""),"",'6'!CN89)</f>
        <v/>
      </c>
      <c r="CO85" s="482" t="str">
        <f>IF(AND('6'!CO89=""),"",'6'!CO89)</f>
        <v/>
      </c>
      <c r="CP85" s="482" t="str">
        <f>IF(AND('6'!CP89=""),"",'6'!CP89)</f>
        <v/>
      </c>
      <c r="CQ85" s="482" t="str">
        <f>IF(AND('6'!CQ89=""),"",'6'!CQ89)</f>
        <v/>
      </c>
      <c r="CR85" s="482" t="str">
        <f>IF(AND('6'!CR89=""),"",'6'!CR89)</f>
        <v/>
      </c>
      <c r="CS85" s="482" t="str">
        <f>IF(AND('6'!CS89=""),"",'6'!CS89)</f>
        <v/>
      </c>
      <c r="CT85" s="482" t="str">
        <f>IF(AND('6'!CT89=""),"",'6'!CT89)</f>
        <v/>
      </c>
      <c r="CU85" s="482" t="str">
        <f>IF(AND('6'!CU89=""),"",'6'!CU89)</f>
        <v/>
      </c>
      <c r="CV85" s="482" t="str">
        <f>IF(AND('6'!CV89=""),"",'6'!CV89)</f>
        <v/>
      </c>
      <c r="CW85" s="482" t="str">
        <f>IF(AND('6'!CW89=""),"",'6'!CW89)</f>
        <v/>
      </c>
      <c r="CX85" s="482" t="str">
        <f>IF(AND('6'!CX89=""),"",'6'!CX89)</f>
        <v/>
      </c>
      <c r="CY85" s="482" t="str">
        <f>IF(AND('6'!CY89=""),"",'6'!CY89)</f>
        <v/>
      </c>
      <c r="CZ85" s="482" t="str">
        <f>IF(AND('6'!CZ89=""),"",'6'!CZ89)</f>
        <v/>
      </c>
      <c r="DA85" s="482" t="str">
        <f>IF(AND('6'!DA89=""),"",'6'!DA89)</f>
        <v/>
      </c>
      <c r="DB85" s="482" t="str">
        <f>IF(AND('6'!DB89=""),"",'6'!DB89)</f>
        <v/>
      </c>
      <c r="DC85" s="482" t="str">
        <f>IF(AND('6'!DC89=""),"",'6'!DC89)</f>
        <v/>
      </c>
      <c r="DD85" s="482" t="str">
        <f>IF(AND('6'!DD89=""),"",'6'!DD89)</f>
        <v/>
      </c>
      <c r="DE85" s="482" t="str">
        <f>IF(AND('6'!DE89=""),"",'6'!DE89)</f>
        <v/>
      </c>
      <c r="DF85" s="482" t="str">
        <f>IF(AND('6'!DF89=""),"",'6'!DF89)</f>
        <v/>
      </c>
      <c r="DG85" s="482" t="str">
        <f>IF(AND('6'!DG89=""),"",'6'!DG89)</f>
        <v/>
      </c>
      <c r="DH85" s="482" t="str">
        <f>IF(AND('6'!DH89=""),"",'6'!DH89)</f>
        <v/>
      </c>
      <c r="DI85" s="482" t="str">
        <f>IF(AND('6'!DI89=""),"",'6'!DI89)</f>
        <v/>
      </c>
      <c r="DJ85" s="482" t="str">
        <f>IF(AND('6'!DJ89=""),"",'6'!DJ89)</f>
        <v/>
      </c>
      <c r="DK85" s="482" t="str">
        <f>IF(AND('6'!DK89=""),"",'6'!DK89)</f>
        <v/>
      </c>
      <c r="DL85" s="482" t="str">
        <f>IF(AND('6'!DL89=""),"",'6'!DL89)</f>
        <v/>
      </c>
      <c r="DM85" s="482" t="str">
        <f>IF(AND('6'!DM89=""),"",'6'!DM89)</f>
        <v/>
      </c>
      <c r="DN85" s="482" t="str">
        <f>IF(AND('6'!DN89=""),"",'6'!DN89)</f>
        <v/>
      </c>
      <c r="DO85" s="482" t="str">
        <f>IF(AND('6'!DO89=""),"",'6'!DO89)</f>
        <v/>
      </c>
      <c r="DP85" s="482" t="str">
        <f>IF(AND('6'!DP89=""),"",'6'!DP89)</f>
        <v/>
      </c>
      <c r="DQ85" s="482" t="str">
        <f>IF(AND('6'!DQ89=""),"",'6'!DQ89)</f>
        <v/>
      </c>
      <c r="DR85" s="482" t="str">
        <f>IF(AND('6'!DR89=""),"",'6'!DR89)</f>
        <v/>
      </c>
      <c r="DS85" s="482" t="str">
        <f>IF(AND('6'!DS89=""),"",'6'!DS89)</f>
        <v/>
      </c>
      <c r="DT85" s="482" t="str">
        <f>IF(AND('6'!DT89=""),"",'6'!DT89)</f>
        <v/>
      </c>
      <c r="DU85" s="482" t="str">
        <f>IF(AND('6'!DU89=""),"",'6'!DU89)</f>
        <v/>
      </c>
      <c r="DV85" s="482" t="str">
        <f>IF(AND('6'!DV89=""),"",'6'!DV89)</f>
        <v/>
      </c>
      <c r="DW85" s="482" t="str">
        <f>IF(AND('6'!DW89=""),"",'6'!DW89)</f>
        <v/>
      </c>
      <c r="DX85" s="482" t="str">
        <f>IF(AND('6'!DX89=""),"",'6'!DX89)</f>
        <v/>
      </c>
      <c r="DY85" s="482" t="str">
        <f>IF(AND('6'!DY89=""),"",'6'!DY89)</f>
        <v/>
      </c>
      <c r="DZ85" s="482" t="str">
        <f>IF(AND('6'!DZ89=""),"",'6'!DZ89)</f>
        <v/>
      </c>
      <c r="EA85" s="482" t="str">
        <f>IF(AND('6'!EA89=""),"",'6'!EA89)</f>
        <v/>
      </c>
      <c r="EB85" s="482" t="str">
        <f>IF(AND('6'!EB89=""),"",'6'!EB89)</f>
        <v/>
      </c>
      <c r="EC85" s="482" t="str">
        <f>IF(AND('6'!EC89=""),"",'6'!EC89)</f>
        <v/>
      </c>
      <c r="ED85" s="482" t="str">
        <f>IF(AND('6'!ED89=""),"",'6'!ED89)</f>
        <v/>
      </c>
      <c r="EE85" s="482" t="str">
        <f>IF(AND('6'!EE89=""),"",'6'!EE89)</f>
        <v/>
      </c>
      <c r="EF85" s="482" t="str">
        <f>IF(AND('6'!EF89=""),"",'6'!EF89)</f>
        <v/>
      </c>
      <c r="EG85" s="482" t="str">
        <f>IF(AND('6'!EG89=""),"",'6'!EG89)</f>
        <v/>
      </c>
      <c r="EH85" s="482" t="str">
        <f>IF(AND('6'!EH89=""),"",'6'!EH89)</f>
        <v/>
      </c>
      <c r="EI85" s="482" t="str">
        <f>IF(AND('6'!EI89=""),"",'6'!EI89)</f>
        <v/>
      </c>
      <c r="EJ85" s="482" t="str">
        <f>IF(AND('6'!EJ89=""),"",'6'!EJ89)</f>
        <v/>
      </c>
      <c r="EK85" s="482" t="str">
        <f>IF(AND('6'!EK89=""),"",'6'!EK89)</f>
        <v/>
      </c>
      <c r="EL85" s="482" t="str">
        <f>IF(AND('6'!EL89=""),"",'6'!EL89)</f>
        <v/>
      </c>
      <c r="EM85" s="482" t="str">
        <f>IF(AND('6'!EM89=""),"",'6'!EM89)</f>
        <v/>
      </c>
      <c r="EN85" s="482" t="str">
        <f>IF(AND('6'!EN89=""),"",'6'!EN89)</f>
        <v/>
      </c>
      <c r="EO85" s="482" t="str">
        <f>IF(AND('6'!EO89=""),"",'6'!EO89)</f>
        <v/>
      </c>
      <c r="EP85" s="482" t="str">
        <f>IF(AND('6'!EP89=""),"",'6'!EP89)</f>
        <v/>
      </c>
      <c r="EQ85" s="482" t="str">
        <f>IF(AND('6'!EQ89=""),"",'6'!EQ89)</f>
        <v/>
      </c>
      <c r="ER85" s="482" t="str">
        <f>IF(AND('6'!ER89=""),"",'6'!ER89)</f>
        <v/>
      </c>
      <c r="ES85" s="482" t="str">
        <f>IF(AND('6'!ES89=""),"",'6'!ES89)</f>
        <v/>
      </c>
      <c r="ET85" s="482" t="str">
        <f>IF(AND('6'!ET89=""),"",'6'!ET89)</f>
        <v/>
      </c>
      <c r="EU85" s="482" t="str">
        <f>IF(AND('6'!EU89=""),"",'6'!EU89)</f>
        <v/>
      </c>
      <c r="EV85" s="482" t="str">
        <f>IF(AND('6'!EV89=""),"",'6'!EV89)</f>
        <v/>
      </c>
      <c r="EW85" s="482" t="str">
        <f>IF(AND('6'!EW89=""),"",'6'!EW89)</f>
        <v/>
      </c>
      <c r="EX85" s="482" t="str">
        <f>IF(AND('6'!EX89=""),"",'6'!EX89)</f>
        <v/>
      </c>
      <c r="EY85" s="482" t="str">
        <f>IF(AND('6'!EY89=""),"",'6'!EY89)</f>
        <v/>
      </c>
      <c r="EZ85" s="482" t="str">
        <f>IF(AND('6'!EZ89=""),"",'6'!EZ89)</f>
        <v/>
      </c>
      <c r="FA85" s="482" t="str">
        <f>IF(AND('6'!FA89=""),"",'6'!FA89)</f>
        <v/>
      </c>
      <c r="FB85" s="482" t="str">
        <f>IF(AND('6'!FB89=""),"",'6'!FB89)</f>
        <v/>
      </c>
      <c r="FC85" s="482" t="str">
        <f>IF(AND('6'!FC89=""),"",'6'!FC89)</f>
        <v/>
      </c>
      <c r="FD85" s="482" t="str">
        <f>IF(AND('6'!FD89=""),"",'6'!FD89)</f>
        <v/>
      </c>
      <c r="FE85" s="482" t="str">
        <f>IF(AND('6'!FE89=""),"",'6'!FE89)</f>
        <v/>
      </c>
      <c r="FF85" s="482" t="str">
        <f>IF(AND('6'!FF89=""),"",'6'!FF89)</f>
        <v xml:space="preserve"> </v>
      </c>
      <c r="FG85" s="482" t="str">
        <f>IF(AND('6'!FG89=""),"",'6'!FG89)</f>
        <v/>
      </c>
      <c r="FH85" s="482" t="str">
        <f>IF(AND('6'!FH89=""),"",'6'!FH89)</f>
        <v/>
      </c>
      <c r="FI85" s="482" t="str">
        <f>IF(AND('6'!FI89=""),"",'6'!FI89)</f>
        <v/>
      </c>
      <c r="FJ85" s="482" t="str">
        <f>IF(AND('6'!FJ89=""),"",'6'!FJ89)</f>
        <v/>
      </c>
      <c r="FK85" s="482" t="str">
        <f>IF(AND('6'!FK89=""),"",'6'!FK89)</f>
        <v/>
      </c>
      <c r="FL85" s="482" t="str">
        <f>IF(AND('6'!FL89=""),"",'6'!FL89)</f>
        <v/>
      </c>
      <c r="FM85" s="482" t="str">
        <f>IF(AND('6'!FM89=""),"",'6'!FM89)</f>
        <v xml:space="preserve"> </v>
      </c>
      <c r="FN85" s="482" t="str">
        <f>IF(AND('6'!FN89=""),"",'6'!FN89)</f>
        <v/>
      </c>
      <c r="FO85" s="482" t="str">
        <f>IF(AND('6'!FO89=""),"",'6'!FO89)</f>
        <v/>
      </c>
      <c r="FP85" s="482" t="str">
        <f>IF(AND('6'!FP89=""),"",'6'!FP89)</f>
        <v/>
      </c>
      <c r="FQ85" s="482" t="str">
        <f>IF(AND('6'!FQ89=""),"",'6'!FQ89)</f>
        <v/>
      </c>
      <c r="FR85" s="482" t="str">
        <f>IF(AND('6'!FR89=""),"",'6'!FR89)</f>
        <v/>
      </c>
      <c r="FS85" s="482" t="str">
        <f>IF(AND('6'!FS89=""),"",'6'!FS89)</f>
        <v/>
      </c>
      <c r="FT85" s="482" t="str">
        <f>IF(AND('6'!FT89=""),"",'6'!FT89)</f>
        <v xml:space="preserve"> </v>
      </c>
      <c r="FU85" s="482" t="str">
        <f>IF(AND('6'!FV89=""),"",'6'!FV89)</f>
        <v>-</v>
      </c>
      <c r="FV85" s="482" t="str">
        <f>IF(AND('6'!FW89=""),"",'6'!FW89)</f>
        <v>-</v>
      </c>
      <c r="FW85" s="482" t="str">
        <f>IF(AND('6'!FX89=""),"",'6'!FX89)</f>
        <v>-</v>
      </c>
      <c r="FX85" s="482" t="str">
        <f>IF(AND('6'!FY89=""),"",'6'!FY89)</f>
        <v>-</v>
      </c>
      <c r="FY85" s="482" t="str">
        <f>IF(AND('6'!FZ89=""),"",'6'!FZ89)</f>
        <v>-</v>
      </c>
      <c r="FZ85" s="482" t="str">
        <f>IF(AND('6'!GA89=""),"",'6'!GA89)</f>
        <v>-</v>
      </c>
      <c r="GA85" s="482" t="str">
        <f>IF(AND('6'!GB89=""),"",'6'!GB89)</f>
        <v>-</v>
      </c>
      <c r="GB85" s="482" t="str">
        <f>IF(AND('6'!GC89=""),"",'6'!GC89)</f>
        <v>-</v>
      </c>
      <c r="GC85" s="482" t="str">
        <f>IF(AND('6'!GD89=""),"",'6'!GD89)</f>
        <v>-</v>
      </c>
      <c r="GD85" s="482" t="str">
        <f>IF(AND('6'!GE89=""),"",'6'!GE89)</f>
        <v>-</v>
      </c>
      <c r="GE85" s="482" t="str">
        <f>IF(AND('6'!GF89=""),"",'6'!GF89)</f>
        <v>-</v>
      </c>
      <c r="GF85" s="482" t="str">
        <f>IF(AND('6'!GG89=""),"",'6'!GG89)</f>
        <v>-</v>
      </c>
      <c r="GG85" s="482" t="str">
        <f>IF(AND('6'!GH89=""),"",IF(AND('6'!GH89="-"),"",'6'!GH89))</f>
        <v/>
      </c>
      <c r="GH85" s="50" t="str">
        <f>IF(AND(C85=""),"",VLOOKUP(B85,Register!$A$7:$CL$311,36,FALSE))</f>
        <v/>
      </c>
      <c r="GI85" s="483" t="str">
        <f>IF(AND('6'!GL89=""),"",'6'!GL89)</f>
        <v/>
      </c>
      <c r="GJ85" s="173" t="str">
        <f>IF(AND('6'!FU89=""),"",'6'!FU89)</f>
        <v/>
      </c>
      <c r="GK85" s="173"/>
      <c r="GL85" s="173"/>
    </row>
    <row r="86" spans="1:194" ht="21">
      <c r="A86" s="480">
        <v>78</v>
      </c>
      <c r="B86" s="481" t="str">
        <f>IF(AND('6'!B90=""),"",'6'!B90)</f>
        <v/>
      </c>
      <c r="C86" s="196" t="str">
        <f>IF(AND('6'!C90=""),"",'6'!C90)</f>
        <v/>
      </c>
      <c r="D86" s="196" t="str">
        <f>IF(AND('6'!D90=""),"",'6'!D90)</f>
        <v/>
      </c>
      <c r="E86" s="195" t="str">
        <f>IF(AND('6'!E90=""),"",'6'!E90)</f>
        <v/>
      </c>
      <c r="F86" s="482" t="str">
        <f>IF(AND('6'!F90=""),"",'6'!F90)</f>
        <v/>
      </c>
      <c r="G86" s="482" t="str">
        <f>IF(AND('6'!G90=""),"",'6'!G90)</f>
        <v/>
      </c>
      <c r="H86" s="482" t="str">
        <f>IF(AND('6'!H90=""),"",'6'!H90)</f>
        <v/>
      </c>
      <c r="I86" s="482" t="str">
        <f>IF(AND('6'!I90=""),"",'6'!I90)</f>
        <v/>
      </c>
      <c r="J86" s="482" t="str">
        <f>IF(AND('6'!J90=""),"",'6'!J90)</f>
        <v/>
      </c>
      <c r="K86" s="482" t="str">
        <f>IF(AND('6'!K90=""),"",'6'!K90)</f>
        <v/>
      </c>
      <c r="L86" s="482" t="str">
        <f>IF(AND('6'!L90=""),"",'6'!L90)</f>
        <v/>
      </c>
      <c r="M86" s="482" t="str">
        <f>IF(AND('6'!M90=""),"",'6'!M90)</f>
        <v/>
      </c>
      <c r="N86" s="482" t="str">
        <f>IF(AND('6'!N90=""),"",'6'!N90)</f>
        <v/>
      </c>
      <c r="O86" s="482" t="str">
        <f>IF(AND('6'!O90=""),"",'6'!O90)</f>
        <v/>
      </c>
      <c r="P86" s="482" t="str">
        <f>IF(AND('6'!P90=""),"",'6'!P90)</f>
        <v/>
      </c>
      <c r="Q86" s="482" t="str">
        <f>IF(AND('6'!Q90=""),"",'6'!Q90)</f>
        <v/>
      </c>
      <c r="R86" s="482" t="str">
        <f>IF(AND('6'!R90=""),"",'6'!R90)</f>
        <v/>
      </c>
      <c r="S86" s="482" t="str">
        <f>IF(AND('6'!S90=""),"",'6'!S90)</f>
        <v/>
      </c>
      <c r="T86" s="482" t="str">
        <f>IF(AND('6'!T90=""),"",'6'!T90)</f>
        <v/>
      </c>
      <c r="U86" s="482" t="str">
        <f>IF(AND('6'!U90=""),"",'6'!U90)</f>
        <v/>
      </c>
      <c r="V86" s="482" t="str">
        <f>IF(AND('6'!V90=""),"",'6'!V90)</f>
        <v/>
      </c>
      <c r="W86" s="482" t="str">
        <f>IF(AND('6'!W90=""),"",'6'!W90)</f>
        <v/>
      </c>
      <c r="X86" s="482" t="str">
        <f>IF(AND('6'!X90=""),"",'6'!X90)</f>
        <v/>
      </c>
      <c r="Y86" s="482" t="str">
        <f>IF(AND('6'!Y90=""),"",'6'!Y90)</f>
        <v/>
      </c>
      <c r="Z86" s="482" t="str">
        <f>IF(AND('6'!Z90=""),"",'6'!Z90)</f>
        <v/>
      </c>
      <c r="AA86" s="482" t="str">
        <f>IF(AND('6'!AA90=""),"",'6'!AA90)</f>
        <v/>
      </c>
      <c r="AB86" s="482" t="str">
        <f>IF(AND('6'!AB90=""),"",'6'!AB90)</f>
        <v/>
      </c>
      <c r="AC86" s="482" t="str">
        <f>IF(AND('6'!AC90=""),"",'6'!AC90)</f>
        <v/>
      </c>
      <c r="AD86" s="482" t="str">
        <f>IF(AND('6'!AD90=""),"",'6'!AD90)</f>
        <v/>
      </c>
      <c r="AE86" s="482" t="str">
        <f>IF(AND('6'!AE90=""),"",'6'!AE90)</f>
        <v/>
      </c>
      <c r="AF86" s="482" t="str">
        <f>IF(AND('6'!AF90=""),"",'6'!AF90)</f>
        <v/>
      </c>
      <c r="AG86" s="482" t="str">
        <f>IF(AND('6'!AG90=""),"",'6'!AG90)</f>
        <v/>
      </c>
      <c r="AH86" s="482" t="str">
        <f>IF(AND('6'!AH90=""),"",'6'!AH90)</f>
        <v/>
      </c>
      <c r="AI86" s="482" t="str">
        <f>IF(AND('6'!AI90=""),"",'6'!AI90)</f>
        <v/>
      </c>
      <c r="AJ86" s="482" t="str">
        <f>IF(AND('6'!AJ90=""),"",'6'!AJ90)</f>
        <v/>
      </c>
      <c r="AK86" s="482" t="str">
        <f>IF(AND('6'!AK90=""),"",'6'!AK90)</f>
        <v/>
      </c>
      <c r="AL86" s="482" t="str">
        <f>IF(AND('6'!AL90=""),"",'6'!AL90)</f>
        <v/>
      </c>
      <c r="AM86" s="482" t="str">
        <f>IF(AND('6'!AM90=""),"",'6'!AM90)</f>
        <v/>
      </c>
      <c r="AN86" s="482" t="str">
        <f>IF(AND('6'!AN90=""),"",'6'!AN90)</f>
        <v/>
      </c>
      <c r="AO86" s="482" t="str">
        <f>IF(AND('6'!AO90=""),"",'6'!AO90)</f>
        <v/>
      </c>
      <c r="AP86" s="482" t="str">
        <f>IF(AND('6'!AP90=""),"",'6'!AP90)</f>
        <v/>
      </c>
      <c r="AQ86" s="482" t="str">
        <f>IF(AND('6'!AQ90=""),"",'6'!AQ90)</f>
        <v/>
      </c>
      <c r="AR86" s="482" t="str">
        <f>IF(AND('6'!AR90=""),"",'6'!AR90)</f>
        <v/>
      </c>
      <c r="AS86" s="482" t="str">
        <f>IF(AND('6'!AS90=""),"",'6'!AS90)</f>
        <v/>
      </c>
      <c r="AT86" s="482" t="str">
        <f>IF(AND('6'!AT90=""),"",'6'!AT90)</f>
        <v/>
      </c>
      <c r="AU86" s="482" t="str">
        <f>IF(AND('6'!AU90=""),"",'6'!AU90)</f>
        <v/>
      </c>
      <c r="AV86" s="482" t="str">
        <f>IF(AND('6'!AV90=""),"",'6'!AV90)</f>
        <v/>
      </c>
      <c r="AW86" s="482" t="str">
        <f>IF(AND('6'!AW90=""),"",'6'!AW90)</f>
        <v/>
      </c>
      <c r="AX86" s="482" t="str">
        <f>IF(AND('6'!AX90=""),"",'6'!AX90)</f>
        <v/>
      </c>
      <c r="AY86" s="482" t="str">
        <f>IF(AND('6'!AY90=""),"",'6'!AY90)</f>
        <v/>
      </c>
      <c r="AZ86" s="482" t="str">
        <f>IF(AND('6'!AZ90=""),"",'6'!AZ90)</f>
        <v/>
      </c>
      <c r="BA86" s="482" t="str">
        <f>IF(AND('6'!BA90=""),"",'6'!BA90)</f>
        <v/>
      </c>
      <c r="BB86" s="482" t="str">
        <f>IF(AND('6'!BB90=""),"",'6'!BB90)</f>
        <v/>
      </c>
      <c r="BC86" s="482" t="str">
        <f>IF(AND('6'!BC90=""),"",'6'!BC90)</f>
        <v/>
      </c>
      <c r="BD86" s="482" t="str">
        <f>IF(AND('6'!BD90=""),"",'6'!BD90)</f>
        <v/>
      </c>
      <c r="BE86" s="482" t="str">
        <f>IF(AND('6'!BE90=""),"",'6'!BE90)</f>
        <v/>
      </c>
      <c r="BF86" s="482" t="str">
        <f>IF(AND('6'!BF90=""),"",'6'!BF90)</f>
        <v/>
      </c>
      <c r="BG86" s="482" t="str">
        <f>IF(AND('6'!BG90=""),"",'6'!BG90)</f>
        <v/>
      </c>
      <c r="BH86" s="482" t="str">
        <f>IF(AND('6'!BH90=""),"",'6'!BH90)</f>
        <v/>
      </c>
      <c r="BI86" s="482" t="str">
        <f>IF(AND('6'!BI90=""),"",'6'!BI90)</f>
        <v/>
      </c>
      <c r="BJ86" s="482" t="str">
        <f>IF(AND('6'!BJ90=""),"",'6'!BJ90)</f>
        <v/>
      </c>
      <c r="BK86" s="482" t="str">
        <f>IF(AND('6'!BK90=""),"",'6'!BK90)</f>
        <v/>
      </c>
      <c r="BL86" s="482" t="str">
        <f>IF(AND('6'!BL90=""),"",'6'!BL90)</f>
        <v/>
      </c>
      <c r="BM86" s="482" t="str">
        <f>IF(AND('6'!BM90=""),"",'6'!BM90)</f>
        <v/>
      </c>
      <c r="BN86" s="482" t="str">
        <f>IF(AND('6'!BN90=""),"",'6'!BN90)</f>
        <v/>
      </c>
      <c r="BO86" s="482" t="str">
        <f>IF(AND('6'!BO90=""),"",'6'!BO90)</f>
        <v/>
      </c>
      <c r="BP86" s="482" t="str">
        <f>IF(AND('6'!BP90=""),"",'6'!BP90)</f>
        <v/>
      </c>
      <c r="BQ86" s="482" t="str">
        <f>IF(AND('6'!BQ90=""),"",'6'!BQ90)</f>
        <v/>
      </c>
      <c r="BR86" s="482" t="str">
        <f>IF(AND('6'!BR90=""),"",'6'!BR90)</f>
        <v/>
      </c>
      <c r="BS86" s="482" t="str">
        <f>IF(AND('6'!BS90=""),"",'6'!BS90)</f>
        <v/>
      </c>
      <c r="BT86" s="482" t="str">
        <f>IF(AND('6'!BT90=""),"",'6'!BT90)</f>
        <v/>
      </c>
      <c r="BU86" s="482" t="str">
        <f>IF(AND('6'!BU90=""),"",'6'!BU90)</f>
        <v/>
      </c>
      <c r="BV86" s="482" t="str">
        <f>IF(AND('6'!BV90=""),"",'6'!BV90)</f>
        <v/>
      </c>
      <c r="BW86" s="482" t="str">
        <f>IF(AND('6'!BW90=""),"",'6'!BW90)</f>
        <v/>
      </c>
      <c r="BX86" s="482" t="str">
        <f>IF(AND('6'!BX90=""),"",'6'!BX90)</f>
        <v/>
      </c>
      <c r="BY86" s="482" t="str">
        <f>IF(AND('6'!BY90=""),"",'6'!BY90)</f>
        <v/>
      </c>
      <c r="BZ86" s="482" t="str">
        <f>IF(AND('6'!BZ90=""),"",'6'!BZ90)</f>
        <v/>
      </c>
      <c r="CA86" s="482" t="str">
        <f>IF(AND('6'!CA90=""),"",'6'!CA90)</f>
        <v/>
      </c>
      <c r="CB86" s="482" t="str">
        <f>IF(AND('6'!CB90=""),"",'6'!CB90)</f>
        <v/>
      </c>
      <c r="CC86" s="482" t="str">
        <f>IF(AND('6'!CC90=""),"",'6'!CC90)</f>
        <v/>
      </c>
      <c r="CD86" s="482" t="str">
        <f>IF(AND('6'!CD90=""),"",'6'!CD90)</f>
        <v/>
      </c>
      <c r="CE86" s="482" t="str">
        <f>IF(AND('6'!CE90=""),"",'6'!CE90)</f>
        <v/>
      </c>
      <c r="CF86" s="482" t="str">
        <f>IF(AND('6'!CF90=""),"",'6'!CF90)</f>
        <v/>
      </c>
      <c r="CG86" s="482" t="str">
        <f>IF(AND('6'!CG90=""),"",'6'!CG90)</f>
        <v/>
      </c>
      <c r="CH86" s="482" t="str">
        <f>IF(AND('6'!CH90=""),"",'6'!CH90)</f>
        <v/>
      </c>
      <c r="CI86" s="482" t="str">
        <f>IF(AND('6'!CI90=""),"",'6'!CI90)</f>
        <v/>
      </c>
      <c r="CJ86" s="482" t="str">
        <f>IF(AND('6'!CJ90=""),"",'6'!CJ90)</f>
        <v/>
      </c>
      <c r="CK86" s="482" t="str">
        <f>IF(AND('6'!CK90=""),"",'6'!CK90)</f>
        <v/>
      </c>
      <c r="CL86" s="482" t="str">
        <f>IF(AND('6'!CL90=""),"",'6'!CL90)</f>
        <v/>
      </c>
      <c r="CM86" s="482" t="str">
        <f>IF(AND('6'!CM90=""),"",'6'!CM90)</f>
        <v/>
      </c>
      <c r="CN86" s="482" t="str">
        <f>IF(AND('6'!CN90=""),"",'6'!CN90)</f>
        <v/>
      </c>
      <c r="CO86" s="482" t="str">
        <f>IF(AND('6'!CO90=""),"",'6'!CO90)</f>
        <v/>
      </c>
      <c r="CP86" s="482" t="str">
        <f>IF(AND('6'!CP90=""),"",'6'!CP90)</f>
        <v/>
      </c>
      <c r="CQ86" s="482" t="str">
        <f>IF(AND('6'!CQ90=""),"",'6'!CQ90)</f>
        <v/>
      </c>
      <c r="CR86" s="482" t="str">
        <f>IF(AND('6'!CR90=""),"",'6'!CR90)</f>
        <v/>
      </c>
      <c r="CS86" s="482" t="str">
        <f>IF(AND('6'!CS90=""),"",'6'!CS90)</f>
        <v/>
      </c>
      <c r="CT86" s="482" t="str">
        <f>IF(AND('6'!CT90=""),"",'6'!CT90)</f>
        <v/>
      </c>
      <c r="CU86" s="482" t="str">
        <f>IF(AND('6'!CU90=""),"",'6'!CU90)</f>
        <v/>
      </c>
      <c r="CV86" s="482" t="str">
        <f>IF(AND('6'!CV90=""),"",'6'!CV90)</f>
        <v/>
      </c>
      <c r="CW86" s="482" t="str">
        <f>IF(AND('6'!CW90=""),"",'6'!CW90)</f>
        <v/>
      </c>
      <c r="CX86" s="482" t="str">
        <f>IF(AND('6'!CX90=""),"",'6'!CX90)</f>
        <v/>
      </c>
      <c r="CY86" s="482" t="str">
        <f>IF(AND('6'!CY90=""),"",'6'!CY90)</f>
        <v/>
      </c>
      <c r="CZ86" s="482" t="str">
        <f>IF(AND('6'!CZ90=""),"",'6'!CZ90)</f>
        <v/>
      </c>
      <c r="DA86" s="482" t="str">
        <f>IF(AND('6'!DA90=""),"",'6'!DA90)</f>
        <v/>
      </c>
      <c r="DB86" s="482" t="str">
        <f>IF(AND('6'!DB90=""),"",'6'!DB90)</f>
        <v/>
      </c>
      <c r="DC86" s="482" t="str">
        <f>IF(AND('6'!DC90=""),"",'6'!DC90)</f>
        <v/>
      </c>
      <c r="DD86" s="482" t="str">
        <f>IF(AND('6'!DD90=""),"",'6'!DD90)</f>
        <v/>
      </c>
      <c r="DE86" s="482" t="str">
        <f>IF(AND('6'!DE90=""),"",'6'!DE90)</f>
        <v/>
      </c>
      <c r="DF86" s="482" t="str">
        <f>IF(AND('6'!DF90=""),"",'6'!DF90)</f>
        <v/>
      </c>
      <c r="DG86" s="482" t="str">
        <f>IF(AND('6'!DG90=""),"",'6'!DG90)</f>
        <v/>
      </c>
      <c r="DH86" s="482" t="str">
        <f>IF(AND('6'!DH90=""),"",'6'!DH90)</f>
        <v/>
      </c>
      <c r="DI86" s="482" t="str">
        <f>IF(AND('6'!DI90=""),"",'6'!DI90)</f>
        <v/>
      </c>
      <c r="DJ86" s="482" t="str">
        <f>IF(AND('6'!DJ90=""),"",'6'!DJ90)</f>
        <v/>
      </c>
      <c r="DK86" s="482" t="str">
        <f>IF(AND('6'!DK90=""),"",'6'!DK90)</f>
        <v/>
      </c>
      <c r="DL86" s="482" t="str">
        <f>IF(AND('6'!DL90=""),"",'6'!DL90)</f>
        <v/>
      </c>
      <c r="DM86" s="482" t="str">
        <f>IF(AND('6'!DM90=""),"",'6'!DM90)</f>
        <v/>
      </c>
      <c r="DN86" s="482" t="str">
        <f>IF(AND('6'!DN90=""),"",'6'!DN90)</f>
        <v/>
      </c>
      <c r="DO86" s="482" t="str">
        <f>IF(AND('6'!DO90=""),"",'6'!DO90)</f>
        <v/>
      </c>
      <c r="DP86" s="482" t="str">
        <f>IF(AND('6'!DP90=""),"",'6'!DP90)</f>
        <v/>
      </c>
      <c r="DQ86" s="482" t="str">
        <f>IF(AND('6'!DQ90=""),"",'6'!DQ90)</f>
        <v/>
      </c>
      <c r="DR86" s="482" t="str">
        <f>IF(AND('6'!DR90=""),"",'6'!DR90)</f>
        <v/>
      </c>
      <c r="DS86" s="482" t="str">
        <f>IF(AND('6'!DS90=""),"",'6'!DS90)</f>
        <v/>
      </c>
      <c r="DT86" s="482" t="str">
        <f>IF(AND('6'!DT90=""),"",'6'!DT90)</f>
        <v/>
      </c>
      <c r="DU86" s="482" t="str">
        <f>IF(AND('6'!DU90=""),"",'6'!DU90)</f>
        <v/>
      </c>
      <c r="DV86" s="482" t="str">
        <f>IF(AND('6'!DV90=""),"",'6'!DV90)</f>
        <v/>
      </c>
      <c r="DW86" s="482" t="str">
        <f>IF(AND('6'!DW90=""),"",'6'!DW90)</f>
        <v/>
      </c>
      <c r="DX86" s="482" t="str">
        <f>IF(AND('6'!DX90=""),"",'6'!DX90)</f>
        <v/>
      </c>
      <c r="DY86" s="482" t="str">
        <f>IF(AND('6'!DY90=""),"",'6'!DY90)</f>
        <v/>
      </c>
      <c r="DZ86" s="482" t="str">
        <f>IF(AND('6'!DZ90=""),"",'6'!DZ90)</f>
        <v/>
      </c>
      <c r="EA86" s="482" t="str">
        <f>IF(AND('6'!EA90=""),"",'6'!EA90)</f>
        <v/>
      </c>
      <c r="EB86" s="482" t="str">
        <f>IF(AND('6'!EB90=""),"",'6'!EB90)</f>
        <v/>
      </c>
      <c r="EC86" s="482" t="str">
        <f>IF(AND('6'!EC90=""),"",'6'!EC90)</f>
        <v/>
      </c>
      <c r="ED86" s="482" t="str">
        <f>IF(AND('6'!ED90=""),"",'6'!ED90)</f>
        <v/>
      </c>
      <c r="EE86" s="482" t="str">
        <f>IF(AND('6'!EE90=""),"",'6'!EE90)</f>
        <v/>
      </c>
      <c r="EF86" s="482" t="str">
        <f>IF(AND('6'!EF90=""),"",'6'!EF90)</f>
        <v/>
      </c>
      <c r="EG86" s="482" t="str">
        <f>IF(AND('6'!EG90=""),"",'6'!EG90)</f>
        <v/>
      </c>
      <c r="EH86" s="482" t="str">
        <f>IF(AND('6'!EH90=""),"",'6'!EH90)</f>
        <v/>
      </c>
      <c r="EI86" s="482" t="str">
        <f>IF(AND('6'!EI90=""),"",'6'!EI90)</f>
        <v/>
      </c>
      <c r="EJ86" s="482" t="str">
        <f>IF(AND('6'!EJ90=""),"",'6'!EJ90)</f>
        <v/>
      </c>
      <c r="EK86" s="482" t="str">
        <f>IF(AND('6'!EK90=""),"",'6'!EK90)</f>
        <v/>
      </c>
      <c r="EL86" s="482" t="str">
        <f>IF(AND('6'!EL90=""),"",'6'!EL90)</f>
        <v/>
      </c>
      <c r="EM86" s="482" t="str">
        <f>IF(AND('6'!EM90=""),"",'6'!EM90)</f>
        <v/>
      </c>
      <c r="EN86" s="482" t="str">
        <f>IF(AND('6'!EN90=""),"",'6'!EN90)</f>
        <v/>
      </c>
      <c r="EO86" s="482" t="str">
        <f>IF(AND('6'!EO90=""),"",'6'!EO90)</f>
        <v/>
      </c>
      <c r="EP86" s="482" t="str">
        <f>IF(AND('6'!EP90=""),"",'6'!EP90)</f>
        <v/>
      </c>
      <c r="EQ86" s="482" t="str">
        <f>IF(AND('6'!EQ90=""),"",'6'!EQ90)</f>
        <v/>
      </c>
      <c r="ER86" s="482" t="str">
        <f>IF(AND('6'!ER90=""),"",'6'!ER90)</f>
        <v/>
      </c>
      <c r="ES86" s="482" t="str">
        <f>IF(AND('6'!ES90=""),"",'6'!ES90)</f>
        <v/>
      </c>
      <c r="ET86" s="482" t="str">
        <f>IF(AND('6'!ET90=""),"",'6'!ET90)</f>
        <v/>
      </c>
      <c r="EU86" s="482" t="str">
        <f>IF(AND('6'!EU90=""),"",'6'!EU90)</f>
        <v/>
      </c>
      <c r="EV86" s="482" t="str">
        <f>IF(AND('6'!EV90=""),"",'6'!EV90)</f>
        <v/>
      </c>
      <c r="EW86" s="482" t="str">
        <f>IF(AND('6'!EW90=""),"",'6'!EW90)</f>
        <v/>
      </c>
      <c r="EX86" s="482" t="str">
        <f>IF(AND('6'!EX90=""),"",'6'!EX90)</f>
        <v/>
      </c>
      <c r="EY86" s="482" t="str">
        <f>IF(AND('6'!EY90=""),"",'6'!EY90)</f>
        <v/>
      </c>
      <c r="EZ86" s="482" t="str">
        <f>IF(AND('6'!EZ90=""),"",'6'!EZ90)</f>
        <v/>
      </c>
      <c r="FA86" s="482" t="str">
        <f>IF(AND('6'!FA90=""),"",'6'!FA90)</f>
        <v/>
      </c>
      <c r="FB86" s="482" t="str">
        <f>IF(AND('6'!FB90=""),"",'6'!FB90)</f>
        <v/>
      </c>
      <c r="FC86" s="482" t="str">
        <f>IF(AND('6'!FC90=""),"",'6'!FC90)</f>
        <v/>
      </c>
      <c r="FD86" s="482" t="str">
        <f>IF(AND('6'!FD90=""),"",'6'!FD90)</f>
        <v/>
      </c>
      <c r="FE86" s="482" t="str">
        <f>IF(AND('6'!FE90=""),"",'6'!FE90)</f>
        <v/>
      </c>
      <c r="FF86" s="482" t="str">
        <f>IF(AND('6'!FF90=""),"",'6'!FF90)</f>
        <v xml:space="preserve"> </v>
      </c>
      <c r="FG86" s="482" t="str">
        <f>IF(AND('6'!FG90=""),"",'6'!FG90)</f>
        <v/>
      </c>
      <c r="FH86" s="482" t="str">
        <f>IF(AND('6'!FH90=""),"",'6'!FH90)</f>
        <v/>
      </c>
      <c r="FI86" s="482" t="str">
        <f>IF(AND('6'!FI90=""),"",'6'!FI90)</f>
        <v/>
      </c>
      <c r="FJ86" s="482" t="str">
        <f>IF(AND('6'!FJ90=""),"",'6'!FJ90)</f>
        <v/>
      </c>
      <c r="FK86" s="482" t="str">
        <f>IF(AND('6'!FK90=""),"",'6'!FK90)</f>
        <v/>
      </c>
      <c r="FL86" s="482" t="str">
        <f>IF(AND('6'!FL90=""),"",'6'!FL90)</f>
        <v/>
      </c>
      <c r="FM86" s="482" t="str">
        <f>IF(AND('6'!FM90=""),"",'6'!FM90)</f>
        <v xml:space="preserve"> </v>
      </c>
      <c r="FN86" s="482" t="str">
        <f>IF(AND('6'!FN90=""),"",'6'!FN90)</f>
        <v/>
      </c>
      <c r="FO86" s="482" t="str">
        <f>IF(AND('6'!FO90=""),"",'6'!FO90)</f>
        <v/>
      </c>
      <c r="FP86" s="482" t="str">
        <f>IF(AND('6'!FP90=""),"",'6'!FP90)</f>
        <v/>
      </c>
      <c r="FQ86" s="482" t="str">
        <f>IF(AND('6'!FQ90=""),"",'6'!FQ90)</f>
        <v/>
      </c>
      <c r="FR86" s="482" t="str">
        <f>IF(AND('6'!FR90=""),"",'6'!FR90)</f>
        <v/>
      </c>
      <c r="FS86" s="482" t="str">
        <f>IF(AND('6'!FS90=""),"",'6'!FS90)</f>
        <v/>
      </c>
      <c r="FT86" s="482" t="str">
        <f>IF(AND('6'!FT90=""),"",'6'!FT90)</f>
        <v xml:space="preserve"> </v>
      </c>
      <c r="FU86" s="482" t="str">
        <f>IF(AND('6'!FV90=""),"",'6'!FV90)</f>
        <v>-</v>
      </c>
      <c r="FV86" s="482" t="str">
        <f>IF(AND('6'!FW90=""),"",'6'!FW90)</f>
        <v>-</v>
      </c>
      <c r="FW86" s="482" t="str">
        <f>IF(AND('6'!FX90=""),"",'6'!FX90)</f>
        <v>-</v>
      </c>
      <c r="FX86" s="482" t="str">
        <f>IF(AND('6'!FY90=""),"",'6'!FY90)</f>
        <v>-</v>
      </c>
      <c r="FY86" s="482" t="str">
        <f>IF(AND('6'!FZ90=""),"",'6'!FZ90)</f>
        <v>-</v>
      </c>
      <c r="FZ86" s="482" t="str">
        <f>IF(AND('6'!GA90=""),"",'6'!GA90)</f>
        <v>-</v>
      </c>
      <c r="GA86" s="482" t="str">
        <f>IF(AND('6'!GB90=""),"",'6'!GB90)</f>
        <v>-</v>
      </c>
      <c r="GB86" s="482" t="str">
        <f>IF(AND('6'!GC90=""),"",'6'!GC90)</f>
        <v>-</v>
      </c>
      <c r="GC86" s="482" t="str">
        <f>IF(AND('6'!GD90=""),"",'6'!GD90)</f>
        <v>-</v>
      </c>
      <c r="GD86" s="482" t="str">
        <f>IF(AND('6'!GE90=""),"",'6'!GE90)</f>
        <v>-</v>
      </c>
      <c r="GE86" s="482" t="str">
        <f>IF(AND('6'!GF90=""),"",'6'!GF90)</f>
        <v>-</v>
      </c>
      <c r="GF86" s="482" t="str">
        <f>IF(AND('6'!GG90=""),"",'6'!GG90)</f>
        <v>-</v>
      </c>
      <c r="GG86" s="482" t="str">
        <f>IF(AND('6'!GH90=""),"",IF(AND('6'!GH90="-"),"",'6'!GH90))</f>
        <v/>
      </c>
      <c r="GH86" s="50" t="str">
        <f>IF(AND(C86=""),"",VLOOKUP(B86,Register!$A$7:$CL$311,36,FALSE))</f>
        <v/>
      </c>
      <c r="GI86" s="483" t="str">
        <f>IF(AND('6'!GL90=""),"",'6'!GL90)</f>
        <v/>
      </c>
      <c r="GJ86" s="173" t="str">
        <f>IF(AND('6'!FU90=""),"",'6'!FU90)</f>
        <v/>
      </c>
      <c r="GK86" s="173"/>
      <c r="GL86" s="173"/>
    </row>
    <row r="87" spans="1:194" ht="21">
      <c r="A87" s="480">
        <v>79</v>
      </c>
      <c r="B87" s="481" t="str">
        <f>IF(AND('6'!B91=""),"",'6'!B91)</f>
        <v/>
      </c>
      <c r="C87" s="196" t="str">
        <f>IF(AND('6'!C91=""),"",'6'!C91)</f>
        <v/>
      </c>
      <c r="D87" s="196" t="str">
        <f>IF(AND('6'!D91=""),"",'6'!D91)</f>
        <v/>
      </c>
      <c r="E87" s="195" t="str">
        <f>IF(AND('6'!E91=""),"",'6'!E91)</f>
        <v/>
      </c>
      <c r="F87" s="482" t="str">
        <f>IF(AND('6'!F91=""),"",'6'!F91)</f>
        <v/>
      </c>
      <c r="G87" s="482" t="str">
        <f>IF(AND('6'!G91=""),"",'6'!G91)</f>
        <v/>
      </c>
      <c r="H87" s="482" t="str">
        <f>IF(AND('6'!H91=""),"",'6'!H91)</f>
        <v/>
      </c>
      <c r="I87" s="482" t="str">
        <f>IF(AND('6'!I91=""),"",'6'!I91)</f>
        <v/>
      </c>
      <c r="J87" s="482" t="str">
        <f>IF(AND('6'!J91=""),"",'6'!J91)</f>
        <v/>
      </c>
      <c r="K87" s="482" t="str">
        <f>IF(AND('6'!K91=""),"",'6'!K91)</f>
        <v/>
      </c>
      <c r="L87" s="482" t="str">
        <f>IF(AND('6'!L91=""),"",'6'!L91)</f>
        <v/>
      </c>
      <c r="M87" s="482" t="str">
        <f>IF(AND('6'!M91=""),"",'6'!M91)</f>
        <v/>
      </c>
      <c r="N87" s="482" t="str">
        <f>IF(AND('6'!N91=""),"",'6'!N91)</f>
        <v/>
      </c>
      <c r="O87" s="482" t="str">
        <f>IF(AND('6'!O91=""),"",'6'!O91)</f>
        <v/>
      </c>
      <c r="P87" s="482" t="str">
        <f>IF(AND('6'!P91=""),"",'6'!P91)</f>
        <v/>
      </c>
      <c r="Q87" s="482" t="str">
        <f>IF(AND('6'!Q91=""),"",'6'!Q91)</f>
        <v/>
      </c>
      <c r="R87" s="482" t="str">
        <f>IF(AND('6'!R91=""),"",'6'!R91)</f>
        <v/>
      </c>
      <c r="S87" s="482" t="str">
        <f>IF(AND('6'!S91=""),"",'6'!S91)</f>
        <v/>
      </c>
      <c r="T87" s="482" t="str">
        <f>IF(AND('6'!T91=""),"",'6'!T91)</f>
        <v/>
      </c>
      <c r="U87" s="482" t="str">
        <f>IF(AND('6'!U91=""),"",'6'!U91)</f>
        <v/>
      </c>
      <c r="V87" s="482" t="str">
        <f>IF(AND('6'!V91=""),"",'6'!V91)</f>
        <v/>
      </c>
      <c r="W87" s="482" t="str">
        <f>IF(AND('6'!W91=""),"",'6'!W91)</f>
        <v/>
      </c>
      <c r="X87" s="482" t="str">
        <f>IF(AND('6'!X91=""),"",'6'!X91)</f>
        <v/>
      </c>
      <c r="Y87" s="482" t="str">
        <f>IF(AND('6'!Y91=""),"",'6'!Y91)</f>
        <v/>
      </c>
      <c r="Z87" s="482" t="str">
        <f>IF(AND('6'!Z91=""),"",'6'!Z91)</f>
        <v/>
      </c>
      <c r="AA87" s="482" t="str">
        <f>IF(AND('6'!AA91=""),"",'6'!AA91)</f>
        <v/>
      </c>
      <c r="AB87" s="482" t="str">
        <f>IF(AND('6'!AB91=""),"",'6'!AB91)</f>
        <v/>
      </c>
      <c r="AC87" s="482" t="str">
        <f>IF(AND('6'!AC91=""),"",'6'!AC91)</f>
        <v/>
      </c>
      <c r="AD87" s="482" t="str">
        <f>IF(AND('6'!AD91=""),"",'6'!AD91)</f>
        <v/>
      </c>
      <c r="AE87" s="482" t="str">
        <f>IF(AND('6'!AE91=""),"",'6'!AE91)</f>
        <v/>
      </c>
      <c r="AF87" s="482" t="str">
        <f>IF(AND('6'!AF91=""),"",'6'!AF91)</f>
        <v/>
      </c>
      <c r="AG87" s="482" t="str">
        <f>IF(AND('6'!AG91=""),"",'6'!AG91)</f>
        <v/>
      </c>
      <c r="AH87" s="482" t="str">
        <f>IF(AND('6'!AH91=""),"",'6'!AH91)</f>
        <v/>
      </c>
      <c r="AI87" s="482" t="str">
        <f>IF(AND('6'!AI91=""),"",'6'!AI91)</f>
        <v/>
      </c>
      <c r="AJ87" s="482" t="str">
        <f>IF(AND('6'!AJ91=""),"",'6'!AJ91)</f>
        <v/>
      </c>
      <c r="AK87" s="482" t="str">
        <f>IF(AND('6'!AK91=""),"",'6'!AK91)</f>
        <v/>
      </c>
      <c r="AL87" s="482" t="str">
        <f>IF(AND('6'!AL91=""),"",'6'!AL91)</f>
        <v/>
      </c>
      <c r="AM87" s="482" t="str">
        <f>IF(AND('6'!AM91=""),"",'6'!AM91)</f>
        <v/>
      </c>
      <c r="AN87" s="482" t="str">
        <f>IF(AND('6'!AN91=""),"",'6'!AN91)</f>
        <v/>
      </c>
      <c r="AO87" s="482" t="str">
        <f>IF(AND('6'!AO91=""),"",'6'!AO91)</f>
        <v/>
      </c>
      <c r="AP87" s="482" t="str">
        <f>IF(AND('6'!AP91=""),"",'6'!AP91)</f>
        <v/>
      </c>
      <c r="AQ87" s="482" t="str">
        <f>IF(AND('6'!AQ91=""),"",'6'!AQ91)</f>
        <v/>
      </c>
      <c r="AR87" s="482" t="str">
        <f>IF(AND('6'!AR91=""),"",'6'!AR91)</f>
        <v/>
      </c>
      <c r="AS87" s="482" t="str">
        <f>IF(AND('6'!AS91=""),"",'6'!AS91)</f>
        <v/>
      </c>
      <c r="AT87" s="482" t="str">
        <f>IF(AND('6'!AT91=""),"",'6'!AT91)</f>
        <v/>
      </c>
      <c r="AU87" s="482" t="str">
        <f>IF(AND('6'!AU91=""),"",'6'!AU91)</f>
        <v/>
      </c>
      <c r="AV87" s="482" t="str">
        <f>IF(AND('6'!AV91=""),"",'6'!AV91)</f>
        <v/>
      </c>
      <c r="AW87" s="482" t="str">
        <f>IF(AND('6'!AW91=""),"",'6'!AW91)</f>
        <v/>
      </c>
      <c r="AX87" s="482" t="str">
        <f>IF(AND('6'!AX91=""),"",'6'!AX91)</f>
        <v/>
      </c>
      <c r="AY87" s="482" t="str">
        <f>IF(AND('6'!AY91=""),"",'6'!AY91)</f>
        <v/>
      </c>
      <c r="AZ87" s="482" t="str">
        <f>IF(AND('6'!AZ91=""),"",'6'!AZ91)</f>
        <v/>
      </c>
      <c r="BA87" s="482" t="str">
        <f>IF(AND('6'!BA91=""),"",'6'!BA91)</f>
        <v/>
      </c>
      <c r="BB87" s="482" t="str">
        <f>IF(AND('6'!BB91=""),"",'6'!BB91)</f>
        <v/>
      </c>
      <c r="BC87" s="482" t="str">
        <f>IF(AND('6'!BC91=""),"",'6'!BC91)</f>
        <v/>
      </c>
      <c r="BD87" s="482" t="str">
        <f>IF(AND('6'!BD91=""),"",'6'!BD91)</f>
        <v/>
      </c>
      <c r="BE87" s="482" t="str">
        <f>IF(AND('6'!BE91=""),"",'6'!BE91)</f>
        <v/>
      </c>
      <c r="BF87" s="482" t="str">
        <f>IF(AND('6'!BF91=""),"",'6'!BF91)</f>
        <v/>
      </c>
      <c r="BG87" s="482" t="str">
        <f>IF(AND('6'!BG91=""),"",'6'!BG91)</f>
        <v/>
      </c>
      <c r="BH87" s="482" t="str">
        <f>IF(AND('6'!BH91=""),"",'6'!BH91)</f>
        <v/>
      </c>
      <c r="BI87" s="482" t="str">
        <f>IF(AND('6'!BI91=""),"",'6'!BI91)</f>
        <v/>
      </c>
      <c r="BJ87" s="482" t="str">
        <f>IF(AND('6'!BJ91=""),"",'6'!BJ91)</f>
        <v/>
      </c>
      <c r="BK87" s="482" t="str">
        <f>IF(AND('6'!BK91=""),"",'6'!BK91)</f>
        <v/>
      </c>
      <c r="BL87" s="482" t="str">
        <f>IF(AND('6'!BL91=""),"",'6'!BL91)</f>
        <v/>
      </c>
      <c r="BM87" s="482" t="str">
        <f>IF(AND('6'!BM91=""),"",'6'!BM91)</f>
        <v/>
      </c>
      <c r="BN87" s="482" t="str">
        <f>IF(AND('6'!BN91=""),"",'6'!BN91)</f>
        <v/>
      </c>
      <c r="BO87" s="482" t="str">
        <f>IF(AND('6'!BO91=""),"",'6'!BO91)</f>
        <v/>
      </c>
      <c r="BP87" s="482" t="str">
        <f>IF(AND('6'!BP91=""),"",'6'!BP91)</f>
        <v/>
      </c>
      <c r="BQ87" s="482" t="str">
        <f>IF(AND('6'!BQ91=""),"",'6'!BQ91)</f>
        <v/>
      </c>
      <c r="BR87" s="482" t="str">
        <f>IF(AND('6'!BR91=""),"",'6'!BR91)</f>
        <v/>
      </c>
      <c r="BS87" s="482" t="str">
        <f>IF(AND('6'!BS91=""),"",'6'!BS91)</f>
        <v/>
      </c>
      <c r="BT87" s="482" t="str">
        <f>IF(AND('6'!BT91=""),"",'6'!BT91)</f>
        <v/>
      </c>
      <c r="BU87" s="482" t="str">
        <f>IF(AND('6'!BU91=""),"",'6'!BU91)</f>
        <v/>
      </c>
      <c r="BV87" s="482" t="str">
        <f>IF(AND('6'!BV91=""),"",'6'!BV91)</f>
        <v/>
      </c>
      <c r="BW87" s="482" t="str">
        <f>IF(AND('6'!BW91=""),"",'6'!BW91)</f>
        <v/>
      </c>
      <c r="BX87" s="482" t="str">
        <f>IF(AND('6'!BX91=""),"",'6'!BX91)</f>
        <v/>
      </c>
      <c r="BY87" s="482" t="str">
        <f>IF(AND('6'!BY91=""),"",'6'!BY91)</f>
        <v/>
      </c>
      <c r="BZ87" s="482" t="str">
        <f>IF(AND('6'!BZ91=""),"",'6'!BZ91)</f>
        <v/>
      </c>
      <c r="CA87" s="482" t="str">
        <f>IF(AND('6'!CA91=""),"",'6'!CA91)</f>
        <v/>
      </c>
      <c r="CB87" s="482" t="str">
        <f>IF(AND('6'!CB91=""),"",'6'!CB91)</f>
        <v/>
      </c>
      <c r="CC87" s="482" t="str">
        <f>IF(AND('6'!CC91=""),"",'6'!CC91)</f>
        <v/>
      </c>
      <c r="CD87" s="482" t="str">
        <f>IF(AND('6'!CD91=""),"",'6'!CD91)</f>
        <v/>
      </c>
      <c r="CE87" s="482" t="str">
        <f>IF(AND('6'!CE91=""),"",'6'!CE91)</f>
        <v/>
      </c>
      <c r="CF87" s="482" t="str">
        <f>IF(AND('6'!CF91=""),"",'6'!CF91)</f>
        <v/>
      </c>
      <c r="CG87" s="482" t="str">
        <f>IF(AND('6'!CG91=""),"",'6'!CG91)</f>
        <v/>
      </c>
      <c r="CH87" s="482" t="str">
        <f>IF(AND('6'!CH91=""),"",'6'!CH91)</f>
        <v/>
      </c>
      <c r="CI87" s="482" t="str">
        <f>IF(AND('6'!CI91=""),"",'6'!CI91)</f>
        <v/>
      </c>
      <c r="CJ87" s="482" t="str">
        <f>IF(AND('6'!CJ91=""),"",'6'!CJ91)</f>
        <v/>
      </c>
      <c r="CK87" s="482" t="str">
        <f>IF(AND('6'!CK91=""),"",'6'!CK91)</f>
        <v/>
      </c>
      <c r="CL87" s="482" t="str">
        <f>IF(AND('6'!CL91=""),"",'6'!CL91)</f>
        <v/>
      </c>
      <c r="CM87" s="482" t="str">
        <f>IF(AND('6'!CM91=""),"",'6'!CM91)</f>
        <v/>
      </c>
      <c r="CN87" s="482" t="str">
        <f>IF(AND('6'!CN91=""),"",'6'!CN91)</f>
        <v/>
      </c>
      <c r="CO87" s="482" t="str">
        <f>IF(AND('6'!CO91=""),"",'6'!CO91)</f>
        <v/>
      </c>
      <c r="CP87" s="482" t="str">
        <f>IF(AND('6'!CP91=""),"",'6'!CP91)</f>
        <v/>
      </c>
      <c r="CQ87" s="482" t="str">
        <f>IF(AND('6'!CQ91=""),"",'6'!CQ91)</f>
        <v/>
      </c>
      <c r="CR87" s="482" t="str">
        <f>IF(AND('6'!CR91=""),"",'6'!CR91)</f>
        <v/>
      </c>
      <c r="CS87" s="482" t="str">
        <f>IF(AND('6'!CS91=""),"",'6'!CS91)</f>
        <v/>
      </c>
      <c r="CT87" s="482" t="str">
        <f>IF(AND('6'!CT91=""),"",'6'!CT91)</f>
        <v/>
      </c>
      <c r="CU87" s="482" t="str">
        <f>IF(AND('6'!CU91=""),"",'6'!CU91)</f>
        <v/>
      </c>
      <c r="CV87" s="482" t="str">
        <f>IF(AND('6'!CV91=""),"",'6'!CV91)</f>
        <v/>
      </c>
      <c r="CW87" s="482" t="str">
        <f>IF(AND('6'!CW91=""),"",'6'!CW91)</f>
        <v/>
      </c>
      <c r="CX87" s="482" t="str">
        <f>IF(AND('6'!CX91=""),"",'6'!CX91)</f>
        <v/>
      </c>
      <c r="CY87" s="482" t="str">
        <f>IF(AND('6'!CY91=""),"",'6'!CY91)</f>
        <v/>
      </c>
      <c r="CZ87" s="482" t="str">
        <f>IF(AND('6'!CZ91=""),"",'6'!CZ91)</f>
        <v/>
      </c>
      <c r="DA87" s="482" t="str">
        <f>IF(AND('6'!DA91=""),"",'6'!DA91)</f>
        <v/>
      </c>
      <c r="DB87" s="482" t="str">
        <f>IF(AND('6'!DB91=""),"",'6'!DB91)</f>
        <v/>
      </c>
      <c r="DC87" s="482" t="str">
        <f>IF(AND('6'!DC91=""),"",'6'!DC91)</f>
        <v/>
      </c>
      <c r="DD87" s="482" t="str">
        <f>IF(AND('6'!DD91=""),"",'6'!DD91)</f>
        <v/>
      </c>
      <c r="DE87" s="482" t="str">
        <f>IF(AND('6'!DE91=""),"",'6'!DE91)</f>
        <v/>
      </c>
      <c r="DF87" s="482" t="str">
        <f>IF(AND('6'!DF91=""),"",'6'!DF91)</f>
        <v/>
      </c>
      <c r="DG87" s="482" t="str">
        <f>IF(AND('6'!DG91=""),"",'6'!DG91)</f>
        <v/>
      </c>
      <c r="DH87" s="482" t="str">
        <f>IF(AND('6'!DH91=""),"",'6'!DH91)</f>
        <v/>
      </c>
      <c r="DI87" s="482" t="str">
        <f>IF(AND('6'!DI91=""),"",'6'!DI91)</f>
        <v/>
      </c>
      <c r="DJ87" s="482" t="str">
        <f>IF(AND('6'!DJ91=""),"",'6'!DJ91)</f>
        <v/>
      </c>
      <c r="DK87" s="482" t="str">
        <f>IF(AND('6'!DK91=""),"",'6'!DK91)</f>
        <v/>
      </c>
      <c r="DL87" s="482" t="str">
        <f>IF(AND('6'!DL91=""),"",'6'!DL91)</f>
        <v/>
      </c>
      <c r="DM87" s="482" t="str">
        <f>IF(AND('6'!DM91=""),"",'6'!DM91)</f>
        <v/>
      </c>
      <c r="DN87" s="482" t="str">
        <f>IF(AND('6'!DN91=""),"",'6'!DN91)</f>
        <v/>
      </c>
      <c r="DO87" s="482" t="str">
        <f>IF(AND('6'!DO91=""),"",'6'!DO91)</f>
        <v/>
      </c>
      <c r="DP87" s="482" t="str">
        <f>IF(AND('6'!DP91=""),"",'6'!DP91)</f>
        <v/>
      </c>
      <c r="DQ87" s="482" t="str">
        <f>IF(AND('6'!DQ91=""),"",'6'!DQ91)</f>
        <v/>
      </c>
      <c r="DR87" s="482" t="str">
        <f>IF(AND('6'!DR91=""),"",'6'!DR91)</f>
        <v/>
      </c>
      <c r="DS87" s="482" t="str">
        <f>IF(AND('6'!DS91=""),"",'6'!DS91)</f>
        <v/>
      </c>
      <c r="DT87" s="482" t="str">
        <f>IF(AND('6'!DT91=""),"",'6'!DT91)</f>
        <v/>
      </c>
      <c r="DU87" s="482" t="str">
        <f>IF(AND('6'!DU91=""),"",'6'!DU91)</f>
        <v/>
      </c>
      <c r="DV87" s="482" t="str">
        <f>IF(AND('6'!DV91=""),"",'6'!DV91)</f>
        <v/>
      </c>
      <c r="DW87" s="482" t="str">
        <f>IF(AND('6'!DW91=""),"",'6'!DW91)</f>
        <v/>
      </c>
      <c r="DX87" s="482" t="str">
        <f>IF(AND('6'!DX91=""),"",'6'!DX91)</f>
        <v/>
      </c>
      <c r="DY87" s="482" t="str">
        <f>IF(AND('6'!DY91=""),"",'6'!DY91)</f>
        <v/>
      </c>
      <c r="DZ87" s="482" t="str">
        <f>IF(AND('6'!DZ91=""),"",'6'!DZ91)</f>
        <v/>
      </c>
      <c r="EA87" s="482" t="str">
        <f>IF(AND('6'!EA91=""),"",'6'!EA91)</f>
        <v/>
      </c>
      <c r="EB87" s="482" t="str">
        <f>IF(AND('6'!EB91=""),"",'6'!EB91)</f>
        <v/>
      </c>
      <c r="EC87" s="482" t="str">
        <f>IF(AND('6'!EC91=""),"",'6'!EC91)</f>
        <v/>
      </c>
      <c r="ED87" s="482" t="str">
        <f>IF(AND('6'!ED91=""),"",'6'!ED91)</f>
        <v/>
      </c>
      <c r="EE87" s="482" t="str">
        <f>IF(AND('6'!EE91=""),"",'6'!EE91)</f>
        <v/>
      </c>
      <c r="EF87" s="482" t="str">
        <f>IF(AND('6'!EF91=""),"",'6'!EF91)</f>
        <v/>
      </c>
      <c r="EG87" s="482" t="str">
        <f>IF(AND('6'!EG91=""),"",'6'!EG91)</f>
        <v/>
      </c>
      <c r="EH87" s="482" t="str">
        <f>IF(AND('6'!EH91=""),"",'6'!EH91)</f>
        <v/>
      </c>
      <c r="EI87" s="482" t="str">
        <f>IF(AND('6'!EI91=""),"",'6'!EI91)</f>
        <v/>
      </c>
      <c r="EJ87" s="482" t="str">
        <f>IF(AND('6'!EJ91=""),"",'6'!EJ91)</f>
        <v/>
      </c>
      <c r="EK87" s="482" t="str">
        <f>IF(AND('6'!EK91=""),"",'6'!EK91)</f>
        <v/>
      </c>
      <c r="EL87" s="482" t="str">
        <f>IF(AND('6'!EL91=""),"",'6'!EL91)</f>
        <v/>
      </c>
      <c r="EM87" s="482" t="str">
        <f>IF(AND('6'!EM91=""),"",'6'!EM91)</f>
        <v/>
      </c>
      <c r="EN87" s="482" t="str">
        <f>IF(AND('6'!EN91=""),"",'6'!EN91)</f>
        <v/>
      </c>
      <c r="EO87" s="482" t="str">
        <f>IF(AND('6'!EO91=""),"",'6'!EO91)</f>
        <v/>
      </c>
      <c r="EP87" s="482" t="str">
        <f>IF(AND('6'!EP91=""),"",'6'!EP91)</f>
        <v/>
      </c>
      <c r="EQ87" s="482" t="str">
        <f>IF(AND('6'!EQ91=""),"",'6'!EQ91)</f>
        <v/>
      </c>
      <c r="ER87" s="482" t="str">
        <f>IF(AND('6'!ER91=""),"",'6'!ER91)</f>
        <v/>
      </c>
      <c r="ES87" s="482" t="str">
        <f>IF(AND('6'!ES91=""),"",'6'!ES91)</f>
        <v/>
      </c>
      <c r="ET87" s="482" t="str">
        <f>IF(AND('6'!ET91=""),"",'6'!ET91)</f>
        <v/>
      </c>
      <c r="EU87" s="482" t="str">
        <f>IF(AND('6'!EU91=""),"",'6'!EU91)</f>
        <v/>
      </c>
      <c r="EV87" s="482" t="str">
        <f>IF(AND('6'!EV91=""),"",'6'!EV91)</f>
        <v/>
      </c>
      <c r="EW87" s="482" t="str">
        <f>IF(AND('6'!EW91=""),"",'6'!EW91)</f>
        <v/>
      </c>
      <c r="EX87" s="482" t="str">
        <f>IF(AND('6'!EX91=""),"",'6'!EX91)</f>
        <v/>
      </c>
      <c r="EY87" s="482" t="str">
        <f>IF(AND('6'!EY91=""),"",'6'!EY91)</f>
        <v/>
      </c>
      <c r="EZ87" s="482" t="str">
        <f>IF(AND('6'!EZ91=""),"",'6'!EZ91)</f>
        <v/>
      </c>
      <c r="FA87" s="482" t="str">
        <f>IF(AND('6'!FA91=""),"",'6'!FA91)</f>
        <v/>
      </c>
      <c r="FB87" s="482" t="str">
        <f>IF(AND('6'!FB91=""),"",'6'!FB91)</f>
        <v/>
      </c>
      <c r="FC87" s="482" t="str">
        <f>IF(AND('6'!FC91=""),"",'6'!FC91)</f>
        <v/>
      </c>
      <c r="FD87" s="482" t="str">
        <f>IF(AND('6'!FD91=""),"",'6'!FD91)</f>
        <v/>
      </c>
      <c r="FE87" s="482" t="str">
        <f>IF(AND('6'!FE91=""),"",'6'!FE91)</f>
        <v/>
      </c>
      <c r="FF87" s="482" t="str">
        <f>IF(AND('6'!FF91=""),"",'6'!FF91)</f>
        <v xml:space="preserve"> </v>
      </c>
      <c r="FG87" s="482" t="str">
        <f>IF(AND('6'!FG91=""),"",'6'!FG91)</f>
        <v/>
      </c>
      <c r="FH87" s="482" t="str">
        <f>IF(AND('6'!FH91=""),"",'6'!FH91)</f>
        <v/>
      </c>
      <c r="FI87" s="482" t="str">
        <f>IF(AND('6'!FI91=""),"",'6'!FI91)</f>
        <v/>
      </c>
      <c r="FJ87" s="482" t="str">
        <f>IF(AND('6'!FJ91=""),"",'6'!FJ91)</f>
        <v/>
      </c>
      <c r="FK87" s="482" t="str">
        <f>IF(AND('6'!FK91=""),"",'6'!FK91)</f>
        <v/>
      </c>
      <c r="FL87" s="482" t="str">
        <f>IF(AND('6'!FL91=""),"",'6'!FL91)</f>
        <v/>
      </c>
      <c r="FM87" s="482" t="str">
        <f>IF(AND('6'!FM91=""),"",'6'!FM91)</f>
        <v xml:space="preserve"> </v>
      </c>
      <c r="FN87" s="482" t="str">
        <f>IF(AND('6'!FN91=""),"",'6'!FN91)</f>
        <v/>
      </c>
      <c r="FO87" s="482" t="str">
        <f>IF(AND('6'!FO91=""),"",'6'!FO91)</f>
        <v/>
      </c>
      <c r="FP87" s="482" t="str">
        <f>IF(AND('6'!FP91=""),"",'6'!FP91)</f>
        <v/>
      </c>
      <c r="FQ87" s="482" t="str">
        <f>IF(AND('6'!FQ91=""),"",'6'!FQ91)</f>
        <v/>
      </c>
      <c r="FR87" s="482" t="str">
        <f>IF(AND('6'!FR91=""),"",'6'!FR91)</f>
        <v/>
      </c>
      <c r="FS87" s="482" t="str">
        <f>IF(AND('6'!FS91=""),"",'6'!FS91)</f>
        <v/>
      </c>
      <c r="FT87" s="482" t="str">
        <f>IF(AND('6'!FT91=""),"",'6'!FT91)</f>
        <v xml:space="preserve"> </v>
      </c>
      <c r="FU87" s="482" t="str">
        <f>IF(AND('6'!FV91=""),"",'6'!FV91)</f>
        <v>-</v>
      </c>
      <c r="FV87" s="482" t="str">
        <f>IF(AND('6'!FW91=""),"",'6'!FW91)</f>
        <v>-</v>
      </c>
      <c r="FW87" s="482" t="str">
        <f>IF(AND('6'!FX91=""),"",'6'!FX91)</f>
        <v>-</v>
      </c>
      <c r="FX87" s="482" t="str">
        <f>IF(AND('6'!FY91=""),"",'6'!FY91)</f>
        <v>-</v>
      </c>
      <c r="FY87" s="482" t="str">
        <f>IF(AND('6'!FZ91=""),"",'6'!FZ91)</f>
        <v>-</v>
      </c>
      <c r="FZ87" s="482" t="str">
        <f>IF(AND('6'!GA91=""),"",'6'!GA91)</f>
        <v>-</v>
      </c>
      <c r="GA87" s="482" t="str">
        <f>IF(AND('6'!GB91=""),"",'6'!GB91)</f>
        <v>-</v>
      </c>
      <c r="GB87" s="482" t="str">
        <f>IF(AND('6'!GC91=""),"",'6'!GC91)</f>
        <v>-</v>
      </c>
      <c r="GC87" s="482" t="str">
        <f>IF(AND('6'!GD91=""),"",'6'!GD91)</f>
        <v>-</v>
      </c>
      <c r="GD87" s="482" t="str">
        <f>IF(AND('6'!GE91=""),"",'6'!GE91)</f>
        <v>-</v>
      </c>
      <c r="GE87" s="482" t="str">
        <f>IF(AND('6'!GF91=""),"",'6'!GF91)</f>
        <v>-</v>
      </c>
      <c r="GF87" s="482" t="str">
        <f>IF(AND('6'!GG91=""),"",'6'!GG91)</f>
        <v>-</v>
      </c>
      <c r="GG87" s="482" t="str">
        <f>IF(AND('6'!GH91=""),"",IF(AND('6'!GH91="-"),"",'6'!GH91))</f>
        <v/>
      </c>
      <c r="GH87" s="50" t="str">
        <f>IF(AND(C87=""),"",VLOOKUP(B87,Register!$A$7:$CL$311,36,FALSE))</f>
        <v/>
      </c>
      <c r="GI87" s="483" t="str">
        <f>IF(AND('6'!GL91=""),"",'6'!GL91)</f>
        <v/>
      </c>
      <c r="GJ87" s="173" t="str">
        <f>IF(AND('6'!FU91=""),"",'6'!FU91)</f>
        <v/>
      </c>
      <c r="GK87" s="173"/>
      <c r="GL87" s="173"/>
    </row>
    <row r="88" spans="1:194" ht="21">
      <c r="A88" s="480">
        <v>80</v>
      </c>
      <c r="B88" s="481" t="str">
        <f>IF(AND('6'!B92=""),"",'6'!B92)</f>
        <v/>
      </c>
      <c r="C88" s="196" t="str">
        <f>IF(AND('6'!C92=""),"",'6'!C92)</f>
        <v/>
      </c>
      <c r="D88" s="196" t="str">
        <f>IF(AND('6'!D92=""),"",'6'!D92)</f>
        <v/>
      </c>
      <c r="E88" s="195" t="str">
        <f>IF(AND('6'!E92=""),"",'6'!E92)</f>
        <v/>
      </c>
      <c r="F88" s="482" t="str">
        <f>IF(AND('6'!F92=""),"",'6'!F92)</f>
        <v/>
      </c>
      <c r="G88" s="482" t="str">
        <f>IF(AND('6'!G92=""),"",'6'!G92)</f>
        <v/>
      </c>
      <c r="H88" s="482" t="str">
        <f>IF(AND('6'!H92=""),"",'6'!H92)</f>
        <v/>
      </c>
      <c r="I88" s="482" t="str">
        <f>IF(AND('6'!I92=""),"",'6'!I92)</f>
        <v/>
      </c>
      <c r="J88" s="482" t="str">
        <f>IF(AND('6'!J92=""),"",'6'!J92)</f>
        <v/>
      </c>
      <c r="K88" s="482" t="str">
        <f>IF(AND('6'!K92=""),"",'6'!K92)</f>
        <v/>
      </c>
      <c r="L88" s="482" t="str">
        <f>IF(AND('6'!L92=""),"",'6'!L92)</f>
        <v/>
      </c>
      <c r="M88" s="482" t="str">
        <f>IF(AND('6'!M92=""),"",'6'!M92)</f>
        <v/>
      </c>
      <c r="N88" s="482" t="str">
        <f>IF(AND('6'!N92=""),"",'6'!N92)</f>
        <v/>
      </c>
      <c r="O88" s="482" t="str">
        <f>IF(AND('6'!O92=""),"",'6'!O92)</f>
        <v/>
      </c>
      <c r="P88" s="482" t="str">
        <f>IF(AND('6'!P92=""),"",'6'!P92)</f>
        <v/>
      </c>
      <c r="Q88" s="482" t="str">
        <f>IF(AND('6'!Q92=""),"",'6'!Q92)</f>
        <v/>
      </c>
      <c r="R88" s="482" t="str">
        <f>IF(AND('6'!R92=""),"",'6'!R92)</f>
        <v/>
      </c>
      <c r="S88" s="482" t="str">
        <f>IF(AND('6'!S92=""),"",'6'!S92)</f>
        <v/>
      </c>
      <c r="T88" s="482" t="str">
        <f>IF(AND('6'!T92=""),"",'6'!T92)</f>
        <v/>
      </c>
      <c r="U88" s="482" t="str">
        <f>IF(AND('6'!U92=""),"",'6'!U92)</f>
        <v/>
      </c>
      <c r="V88" s="482" t="str">
        <f>IF(AND('6'!V92=""),"",'6'!V92)</f>
        <v/>
      </c>
      <c r="W88" s="482" t="str">
        <f>IF(AND('6'!W92=""),"",'6'!W92)</f>
        <v/>
      </c>
      <c r="X88" s="482" t="str">
        <f>IF(AND('6'!X92=""),"",'6'!X92)</f>
        <v/>
      </c>
      <c r="Y88" s="482" t="str">
        <f>IF(AND('6'!Y92=""),"",'6'!Y92)</f>
        <v/>
      </c>
      <c r="Z88" s="482" t="str">
        <f>IF(AND('6'!Z92=""),"",'6'!Z92)</f>
        <v/>
      </c>
      <c r="AA88" s="482" t="str">
        <f>IF(AND('6'!AA92=""),"",'6'!AA92)</f>
        <v/>
      </c>
      <c r="AB88" s="482" t="str">
        <f>IF(AND('6'!AB92=""),"",'6'!AB92)</f>
        <v/>
      </c>
      <c r="AC88" s="482" t="str">
        <f>IF(AND('6'!AC92=""),"",'6'!AC92)</f>
        <v/>
      </c>
      <c r="AD88" s="482" t="str">
        <f>IF(AND('6'!AD92=""),"",'6'!AD92)</f>
        <v/>
      </c>
      <c r="AE88" s="482" t="str">
        <f>IF(AND('6'!AE92=""),"",'6'!AE92)</f>
        <v/>
      </c>
      <c r="AF88" s="482" t="str">
        <f>IF(AND('6'!AF92=""),"",'6'!AF92)</f>
        <v/>
      </c>
      <c r="AG88" s="482" t="str">
        <f>IF(AND('6'!AG92=""),"",'6'!AG92)</f>
        <v/>
      </c>
      <c r="AH88" s="482" t="str">
        <f>IF(AND('6'!AH92=""),"",'6'!AH92)</f>
        <v/>
      </c>
      <c r="AI88" s="482" t="str">
        <f>IF(AND('6'!AI92=""),"",'6'!AI92)</f>
        <v/>
      </c>
      <c r="AJ88" s="482" t="str">
        <f>IF(AND('6'!AJ92=""),"",'6'!AJ92)</f>
        <v/>
      </c>
      <c r="AK88" s="482" t="str">
        <f>IF(AND('6'!AK92=""),"",'6'!AK92)</f>
        <v/>
      </c>
      <c r="AL88" s="482" t="str">
        <f>IF(AND('6'!AL92=""),"",'6'!AL92)</f>
        <v/>
      </c>
      <c r="AM88" s="482" t="str">
        <f>IF(AND('6'!AM92=""),"",'6'!AM92)</f>
        <v/>
      </c>
      <c r="AN88" s="482" t="str">
        <f>IF(AND('6'!AN92=""),"",'6'!AN92)</f>
        <v/>
      </c>
      <c r="AO88" s="482" t="str">
        <f>IF(AND('6'!AO92=""),"",'6'!AO92)</f>
        <v/>
      </c>
      <c r="AP88" s="482" t="str">
        <f>IF(AND('6'!AP92=""),"",'6'!AP92)</f>
        <v/>
      </c>
      <c r="AQ88" s="482" t="str">
        <f>IF(AND('6'!AQ92=""),"",'6'!AQ92)</f>
        <v/>
      </c>
      <c r="AR88" s="482" t="str">
        <f>IF(AND('6'!AR92=""),"",'6'!AR92)</f>
        <v/>
      </c>
      <c r="AS88" s="482" t="str">
        <f>IF(AND('6'!AS92=""),"",'6'!AS92)</f>
        <v/>
      </c>
      <c r="AT88" s="482" t="str">
        <f>IF(AND('6'!AT92=""),"",'6'!AT92)</f>
        <v/>
      </c>
      <c r="AU88" s="482" t="str">
        <f>IF(AND('6'!AU92=""),"",'6'!AU92)</f>
        <v/>
      </c>
      <c r="AV88" s="482" t="str">
        <f>IF(AND('6'!AV92=""),"",'6'!AV92)</f>
        <v/>
      </c>
      <c r="AW88" s="482" t="str">
        <f>IF(AND('6'!AW92=""),"",'6'!AW92)</f>
        <v/>
      </c>
      <c r="AX88" s="482" t="str">
        <f>IF(AND('6'!AX92=""),"",'6'!AX92)</f>
        <v/>
      </c>
      <c r="AY88" s="482" t="str">
        <f>IF(AND('6'!AY92=""),"",'6'!AY92)</f>
        <v/>
      </c>
      <c r="AZ88" s="482" t="str">
        <f>IF(AND('6'!AZ92=""),"",'6'!AZ92)</f>
        <v/>
      </c>
      <c r="BA88" s="482" t="str">
        <f>IF(AND('6'!BA92=""),"",'6'!BA92)</f>
        <v/>
      </c>
      <c r="BB88" s="482" t="str">
        <f>IF(AND('6'!BB92=""),"",'6'!BB92)</f>
        <v/>
      </c>
      <c r="BC88" s="482" t="str">
        <f>IF(AND('6'!BC92=""),"",'6'!BC92)</f>
        <v/>
      </c>
      <c r="BD88" s="482" t="str">
        <f>IF(AND('6'!BD92=""),"",'6'!BD92)</f>
        <v/>
      </c>
      <c r="BE88" s="482" t="str">
        <f>IF(AND('6'!BE92=""),"",'6'!BE92)</f>
        <v/>
      </c>
      <c r="BF88" s="482" t="str">
        <f>IF(AND('6'!BF92=""),"",'6'!BF92)</f>
        <v/>
      </c>
      <c r="BG88" s="482" t="str">
        <f>IF(AND('6'!BG92=""),"",'6'!BG92)</f>
        <v/>
      </c>
      <c r="BH88" s="482" t="str">
        <f>IF(AND('6'!BH92=""),"",'6'!BH92)</f>
        <v/>
      </c>
      <c r="BI88" s="482" t="str">
        <f>IF(AND('6'!BI92=""),"",'6'!BI92)</f>
        <v/>
      </c>
      <c r="BJ88" s="482" t="str">
        <f>IF(AND('6'!BJ92=""),"",'6'!BJ92)</f>
        <v/>
      </c>
      <c r="BK88" s="482" t="str">
        <f>IF(AND('6'!BK92=""),"",'6'!BK92)</f>
        <v/>
      </c>
      <c r="BL88" s="482" t="str">
        <f>IF(AND('6'!BL92=""),"",'6'!BL92)</f>
        <v/>
      </c>
      <c r="BM88" s="482" t="str">
        <f>IF(AND('6'!BM92=""),"",'6'!BM92)</f>
        <v/>
      </c>
      <c r="BN88" s="482" t="str">
        <f>IF(AND('6'!BN92=""),"",'6'!BN92)</f>
        <v/>
      </c>
      <c r="BO88" s="482" t="str">
        <f>IF(AND('6'!BO92=""),"",'6'!BO92)</f>
        <v/>
      </c>
      <c r="BP88" s="482" t="str">
        <f>IF(AND('6'!BP92=""),"",'6'!BP92)</f>
        <v/>
      </c>
      <c r="BQ88" s="482" t="str">
        <f>IF(AND('6'!BQ92=""),"",'6'!BQ92)</f>
        <v/>
      </c>
      <c r="BR88" s="482" t="str">
        <f>IF(AND('6'!BR92=""),"",'6'!BR92)</f>
        <v/>
      </c>
      <c r="BS88" s="482" t="str">
        <f>IF(AND('6'!BS92=""),"",'6'!BS92)</f>
        <v/>
      </c>
      <c r="BT88" s="482" t="str">
        <f>IF(AND('6'!BT92=""),"",'6'!BT92)</f>
        <v/>
      </c>
      <c r="BU88" s="482" t="str">
        <f>IF(AND('6'!BU92=""),"",'6'!BU92)</f>
        <v/>
      </c>
      <c r="BV88" s="482" t="str">
        <f>IF(AND('6'!BV92=""),"",'6'!BV92)</f>
        <v/>
      </c>
      <c r="BW88" s="482" t="str">
        <f>IF(AND('6'!BW92=""),"",'6'!BW92)</f>
        <v/>
      </c>
      <c r="BX88" s="482" t="str">
        <f>IF(AND('6'!BX92=""),"",'6'!BX92)</f>
        <v/>
      </c>
      <c r="BY88" s="482" t="str">
        <f>IF(AND('6'!BY92=""),"",'6'!BY92)</f>
        <v/>
      </c>
      <c r="BZ88" s="482" t="str">
        <f>IF(AND('6'!BZ92=""),"",'6'!BZ92)</f>
        <v/>
      </c>
      <c r="CA88" s="482" t="str">
        <f>IF(AND('6'!CA92=""),"",'6'!CA92)</f>
        <v/>
      </c>
      <c r="CB88" s="482" t="str">
        <f>IF(AND('6'!CB92=""),"",'6'!CB92)</f>
        <v/>
      </c>
      <c r="CC88" s="482" t="str">
        <f>IF(AND('6'!CC92=""),"",'6'!CC92)</f>
        <v/>
      </c>
      <c r="CD88" s="482" t="str">
        <f>IF(AND('6'!CD92=""),"",'6'!CD92)</f>
        <v/>
      </c>
      <c r="CE88" s="482" t="str">
        <f>IF(AND('6'!CE92=""),"",'6'!CE92)</f>
        <v/>
      </c>
      <c r="CF88" s="482" t="str">
        <f>IF(AND('6'!CF92=""),"",'6'!CF92)</f>
        <v/>
      </c>
      <c r="CG88" s="482" t="str">
        <f>IF(AND('6'!CG92=""),"",'6'!CG92)</f>
        <v/>
      </c>
      <c r="CH88" s="482" t="str">
        <f>IF(AND('6'!CH92=""),"",'6'!CH92)</f>
        <v/>
      </c>
      <c r="CI88" s="482" t="str">
        <f>IF(AND('6'!CI92=""),"",'6'!CI92)</f>
        <v/>
      </c>
      <c r="CJ88" s="482" t="str">
        <f>IF(AND('6'!CJ92=""),"",'6'!CJ92)</f>
        <v/>
      </c>
      <c r="CK88" s="482" t="str">
        <f>IF(AND('6'!CK92=""),"",'6'!CK92)</f>
        <v/>
      </c>
      <c r="CL88" s="482" t="str">
        <f>IF(AND('6'!CL92=""),"",'6'!CL92)</f>
        <v/>
      </c>
      <c r="CM88" s="482" t="str">
        <f>IF(AND('6'!CM92=""),"",'6'!CM92)</f>
        <v/>
      </c>
      <c r="CN88" s="482" t="str">
        <f>IF(AND('6'!CN92=""),"",'6'!CN92)</f>
        <v/>
      </c>
      <c r="CO88" s="482" t="str">
        <f>IF(AND('6'!CO92=""),"",'6'!CO92)</f>
        <v/>
      </c>
      <c r="CP88" s="482" t="str">
        <f>IF(AND('6'!CP92=""),"",'6'!CP92)</f>
        <v/>
      </c>
      <c r="CQ88" s="482" t="str">
        <f>IF(AND('6'!CQ92=""),"",'6'!CQ92)</f>
        <v/>
      </c>
      <c r="CR88" s="482" t="str">
        <f>IF(AND('6'!CR92=""),"",'6'!CR92)</f>
        <v/>
      </c>
      <c r="CS88" s="482" t="str">
        <f>IF(AND('6'!CS92=""),"",'6'!CS92)</f>
        <v/>
      </c>
      <c r="CT88" s="482" t="str">
        <f>IF(AND('6'!CT92=""),"",'6'!CT92)</f>
        <v/>
      </c>
      <c r="CU88" s="482" t="str">
        <f>IF(AND('6'!CU92=""),"",'6'!CU92)</f>
        <v/>
      </c>
      <c r="CV88" s="482" t="str">
        <f>IF(AND('6'!CV92=""),"",'6'!CV92)</f>
        <v/>
      </c>
      <c r="CW88" s="482" t="str">
        <f>IF(AND('6'!CW92=""),"",'6'!CW92)</f>
        <v/>
      </c>
      <c r="CX88" s="482" t="str">
        <f>IF(AND('6'!CX92=""),"",'6'!CX92)</f>
        <v/>
      </c>
      <c r="CY88" s="482" t="str">
        <f>IF(AND('6'!CY92=""),"",'6'!CY92)</f>
        <v/>
      </c>
      <c r="CZ88" s="482" t="str">
        <f>IF(AND('6'!CZ92=""),"",'6'!CZ92)</f>
        <v/>
      </c>
      <c r="DA88" s="482" t="str">
        <f>IF(AND('6'!DA92=""),"",'6'!DA92)</f>
        <v/>
      </c>
      <c r="DB88" s="482" t="str">
        <f>IF(AND('6'!DB92=""),"",'6'!DB92)</f>
        <v/>
      </c>
      <c r="DC88" s="482" t="str">
        <f>IF(AND('6'!DC92=""),"",'6'!DC92)</f>
        <v/>
      </c>
      <c r="DD88" s="482" t="str">
        <f>IF(AND('6'!DD92=""),"",'6'!DD92)</f>
        <v/>
      </c>
      <c r="DE88" s="482" t="str">
        <f>IF(AND('6'!DE92=""),"",'6'!DE92)</f>
        <v/>
      </c>
      <c r="DF88" s="482" t="str">
        <f>IF(AND('6'!DF92=""),"",'6'!DF92)</f>
        <v/>
      </c>
      <c r="DG88" s="482" t="str">
        <f>IF(AND('6'!DG92=""),"",'6'!DG92)</f>
        <v/>
      </c>
      <c r="DH88" s="482" t="str">
        <f>IF(AND('6'!DH92=""),"",'6'!DH92)</f>
        <v/>
      </c>
      <c r="DI88" s="482" t="str">
        <f>IF(AND('6'!DI92=""),"",'6'!DI92)</f>
        <v/>
      </c>
      <c r="DJ88" s="482" t="str">
        <f>IF(AND('6'!DJ92=""),"",'6'!DJ92)</f>
        <v/>
      </c>
      <c r="DK88" s="482" t="str">
        <f>IF(AND('6'!DK92=""),"",'6'!DK92)</f>
        <v/>
      </c>
      <c r="DL88" s="482" t="str">
        <f>IF(AND('6'!DL92=""),"",'6'!DL92)</f>
        <v/>
      </c>
      <c r="DM88" s="482" t="str">
        <f>IF(AND('6'!DM92=""),"",'6'!DM92)</f>
        <v/>
      </c>
      <c r="DN88" s="482" t="str">
        <f>IF(AND('6'!DN92=""),"",'6'!DN92)</f>
        <v/>
      </c>
      <c r="DO88" s="482" t="str">
        <f>IF(AND('6'!DO92=""),"",'6'!DO92)</f>
        <v/>
      </c>
      <c r="DP88" s="482" t="str">
        <f>IF(AND('6'!DP92=""),"",'6'!DP92)</f>
        <v/>
      </c>
      <c r="DQ88" s="482" t="str">
        <f>IF(AND('6'!DQ92=""),"",'6'!DQ92)</f>
        <v/>
      </c>
      <c r="DR88" s="482" t="str">
        <f>IF(AND('6'!DR92=""),"",'6'!DR92)</f>
        <v/>
      </c>
      <c r="DS88" s="482" t="str">
        <f>IF(AND('6'!DS92=""),"",'6'!DS92)</f>
        <v/>
      </c>
      <c r="DT88" s="482" t="str">
        <f>IF(AND('6'!DT92=""),"",'6'!DT92)</f>
        <v/>
      </c>
      <c r="DU88" s="482" t="str">
        <f>IF(AND('6'!DU92=""),"",'6'!DU92)</f>
        <v/>
      </c>
      <c r="DV88" s="482" t="str">
        <f>IF(AND('6'!DV92=""),"",'6'!DV92)</f>
        <v/>
      </c>
      <c r="DW88" s="482" t="str">
        <f>IF(AND('6'!DW92=""),"",'6'!DW92)</f>
        <v/>
      </c>
      <c r="DX88" s="482" t="str">
        <f>IF(AND('6'!DX92=""),"",'6'!DX92)</f>
        <v/>
      </c>
      <c r="DY88" s="482" t="str">
        <f>IF(AND('6'!DY92=""),"",'6'!DY92)</f>
        <v/>
      </c>
      <c r="DZ88" s="482" t="str">
        <f>IF(AND('6'!DZ92=""),"",'6'!DZ92)</f>
        <v/>
      </c>
      <c r="EA88" s="482" t="str">
        <f>IF(AND('6'!EA92=""),"",'6'!EA92)</f>
        <v/>
      </c>
      <c r="EB88" s="482" t="str">
        <f>IF(AND('6'!EB92=""),"",'6'!EB92)</f>
        <v/>
      </c>
      <c r="EC88" s="482" t="str">
        <f>IF(AND('6'!EC92=""),"",'6'!EC92)</f>
        <v/>
      </c>
      <c r="ED88" s="482" t="str">
        <f>IF(AND('6'!ED92=""),"",'6'!ED92)</f>
        <v/>
      </c>
      <c r="EE88" s="482" t="str">
        <f>IF(AND('6'!EE92=""),"",'6'!EE92)</f>
        <v/>
      </c>
      <c r="EF88" s="482" t="str">
        <f>IF(AND('6'!EF92=""),"",'6'!EF92)</f>
        <v/>
      </c>
      <c r="EG88" s="482" t="str">
        <f>IF(AND('6'!EG92=""),"",'6'!EG92)</f>
        <v/>
      </c>
      <c r="EH88" s="482" t="str">
        <f>IF(AND('6'!EH92=""),"",'6'!EH92)</f>
        <v/>
      </c>
      <c r="EI88" s="482" t="str">
        <f>IF(AND('6'!EI92=""),"",'6'!EI92)</f>
        <v/>
      </c>
      <c r="EJ88" s="482" t="str">
        <f>IF(AND('6'!EJ92=""),"",'6'!EJ92)</f>
        <v/>
      </c>
      <c r="EK88" s="482" t="str">
        <f>IF(AND('6'!EK92=""),"",'6'!EK92)</f>
        <v/>
      </c>
      <c r="EL88" s="482" t="str">
        <f>IF(AND('6'!EL92=""),"",'6'!EL92)</f>
        <v/>
      </c>
      <c r="EM88" s="482" t="str">
        <f>IF(AND('6'!EM92=""),"",'6'!EM92)</f>
        <v/>
      </c>
      <c r="EN88" s="482" t="str">
        <f>IF(AND('6'!EN92=""),"",'6'!EN92)</f>
        <v/>
      </c>
      <c r="EO88" s="482" t="str">
        <f>IF(AND('6'!EO92=""),"",'6'!EO92)</f>
        <v/>
      </c>
      <c r="EP88" s="482" t="str">
        <f>IF(AND('6'!EP92=""),"",'6'!EP92)</f>
        <v/>
      </c>
      <c r="EQ88" s="482" t="str">
        <f>IF(AND('6'!EQ92=""),"",'6'!EQ92)</f>
        <v/>
      </c>
      <c r="ER88" s="482" t="str">
        <f>IF(AND('6'!ER92=""),"",'6'!ER92)</f>
        <v/>
      </c>
      <c r="ES88" s="482" t="str">
        <f>IF(AND('6'!ES92=""),"",'6'!ES92)</f>
        <v/>
      </c>
      <c r="ET88" s="482" t="str">
        <f>IF(AND('6'!ET92=""),"",'6'!ET92)</f>
        <v/>
      </c>
      <c r="EU88" s="482" t="str">
        <f>IF(AND('6'!EU92=""),"",'6'!EU92)</f>
        <v/>
      </c>
      <c r="EV88" s="482" t="str">
        <f>IF(AND('6'!EV92=""),"",'6'!EV92)</f>
        <v/>
      </c>
      <c r="EW88" s="482" t="str">
        <f>IF(AND('6'!EW92=""),"",'6'!EW92)</f>
        <v/>
      </c>
      <c r="EX88" s="482" t="str">
        <f>IF(AND('6'!EX92=""),"",'6'!EX92)</f>
        <v/>
      </c>
      <c r="EY88" s="482" t="str">
        <f>IF(AND('6'!EY92=""),"",'6'!EY92)</f>
        <v/>
      </c>
      <c r="EZ88" s="482" t="str">
        <f>IF(AND('6'!EZ92=""),"",'6'!EZ92)</f>
        <v/>
      </c>
      <c r="FA88" s="482" t="str">
        <f>IF(AND('6'!FA92=""),"",'6'!FA92)</f>
        <v/>
      </c>
      <c r="FB88" s="482" t="str">
        <f>IF(AND('6'!FB92=""),"",'6'!FB92)</f>
        <v/>
      </c>
      <c r="FC88" s="482" t="str">
        <f>IF(AND('6'!FC92=""),"",'6'!FC92)</f>
        <v/>
      </c>
      <c r="FD88" s="482" t="str">
        <f>IF(AND('6'!FD92=""),"",'6'!FD92)</f>
        <v/>
      </c>
      <c r="FE88" s="482" t="str">
        <f>IF(AND('6'!FE92=""),"",'6'!FE92)</f>
        <v/>
      </c>
      <c r="FF88" s="482" t="str">
        <f>IF(AND('6'!FF92=""),"",'6'!FF92)</f>
        <v xml:space="preserve"> </v>
      </c>
      <c r="FG88" s="482" t="str">
        <f>IF(AND('6'!FG92=""),"",'6'!FG92)</f>
        <v/>
      </c>
      <c r="FH88" s="482" t="str">
        <f>IF(AND('6'!FH92=""),"",'6'!FH92)</f>
        <v/>
      </c>
      <c r="FI88" s="482" t="str">
        <f>IF(AND('6'!FI92=""),"",'6'!FI92)</f>
        <v/>
      </c>
      <c r="FJ88" s="482" t="str">
        <f>IF(AND('6'!FJ92=""),"",'6'!FJ92)</f>
        <v/>
      </c>
      <c r="FK88" s="482" t="str">
        <f>IF(AND('6'!FK92=""),"",'6'!FK92)</f>
        <v/>
      </c>
      <c r="FL88" s="482" t="str">
        <f>IF(AND('6'!FL92=""),"",'6'!FL92)</f>
        <v/>
      </c>
      <c r="FM88" s="482" t="str">
        <f>IF(AND('6'!FM92=""),"",'6'!FM92)</f>
        <v xml:space="preserve"> </v>
      </c>
      <c r="FN88" s="482" t="str">
        <f>IF(AND('6'!FN92=""),"",'6'!FN92)</f>
        <v/>
      </c>
      <c r="FO88" s="482" t="str">
        <f>IF(AND('6'!FO92=""),"",'6'!FO92)</f>
        <v/>
      </c>
      <c r="FP88" s="482" t="str">
        <f>IF(AND('6'!FP92=""),"",'6'!FP92)</f>
        <v/>
      </c>
      <c r="FQ88" s="482" t="str">
        <f>IF(AND('6'!FQ92=""),"",'6'!FQ92)</f>
        <v/>
      </c>
      <c r="FR88" s="482" t="str">
        <f>IF(AND('6'!FR92=""),"",'6'!FR92)</f>
        <v/>
      </c>
      <c r="FS88" s="482" t="str">
        <f>IF(AND('6'!FS92=""),"",'6'!FS92)</f>
        <v/>
      </c>
      <c r="FT88" s="482" t="str">
        <f>IF(AND('6'!FT92=""),"",'6'!FT92)</f>
        <v xml:space="preserve"> </v>
      </c>
      <c r="FU88" s="482" t="str">
        <f>IF(AND('6'!FV92=""),"",'6'!FV92)</f>
        <v>-</v>
      </c>
      <c r="FV88" s="482" t="str">
        <f>IF(AND('6'!FW92=""),"",'6'!FW92)</f>
        <v>-</v>
      </c>
      <c r="FW88" s="482" t="str">
        <f>IF(AND('6'!FX92=""),"",'6'!FX92)</f>
        <v>-</v>
      </c>
      <c r="FX88" s="482" t="str">
        <f>IF(AND('6'!FY92=""),"",'6'!FY92)</f>
        <v>-</v>
      </c>
      <c r="FY88" s="482" t="str">
        <f>IF(AND('6'!FZ92=""),"",'6'!FZ92)</f>
        <v>-</v>
      </c>
      <c r="FZ88" s="482" t="str">
        <f>IF(AND('6'!GA92=""),"",'6'!GA92)</f>
        <v>-</v>
      </c>
      <c r="GA88" s="482" t="str">
        <f>IF(AND('6'!GB92=""),"",'6'!GB92)</f>
        <v>-</v>
      </c>
      <c r="GB88" s="482" t="str">
        <f>IF(AND('6'!GC92=""),"",'6'!GC92)</f>
        <v>-</v>
      </c>
      <c r="GC88" s="482" t="str">
        <f>IF(AND('6'!GD92=""),"",'6'!GD92)</f>
        <v>-</v>
      </c>
      <c r="GD88" s="482" t="str">
        <f>IF(AND('6'!GE92=""),"",'6'!GE92)</f>
        <v>-</v>
      </c>
      <c r="GE88" s="482" t="str">
        <f>IF(AND('6'!GF92=""),"",'6'!GF92)</f>
        <v>-</v>
      </c>
      <c r="GF88" s="482" t="str">
        <f>IF(AND('6'!GG92=""),"",'6'!GG92)</f>
        <v>-</v>
      </c>
      <c r="GG88" s="482" t="str">
        <f>IF(AND('6'!GH92=""),"",IF(AND('6'!GH92="-"),"",'6'!GH92))</f>
        <v/>
      </c>
      <c r="GH88" s="50" t="str">
        <f>IF(AND(C88=""),"",VLOOKUP(B88,Register!$A$7:$CL$311,36,FALSE))</f>
        <v/>
      </c>
      <c r="GI88" s="483" t="str">
        <f>IF(AND('6'!GL92=""),"",'6'!GL92)</f>
        <v/>
      </c>
      <c r="GJ88" s="173" t="str">
        <f>IF(AND('6'!FU92=""),"",'6'!FU92)</f>
        <v/>
      </c>
      <c r="GK88" s="173"/>
      <c r="GL88" s="173"/>
    </row>
    <row r="89" spans="1:194" ht="21">
      <c r="A89" s="480">
        <v>81</v>
      </c>
      <c r="B89" s="481" t="str">
        <f>IF(AND('6'!B93=""),"",'6'!B93)</f>
        <v/>
      </c>
      <c r="C89" s="196" t="str">
        <f>IF(AND('6'!C93=""),"",'6'!C93)</f>
        <v/>
      </c>
      <c r="D89" s="196" t="str">
        <f>IF(AND('6'!D93=""),"",'6'!D93)</f>
        <v/>
      </c>
      <c r="E89" s="195" t="str">
        <f>IF(AND('6'!E93=""),"",'6'!E93)</f>
        <v/>
      </c>
      <c r="F89" s="482" t="str">
        <f>IF(AND('6'!F93=""),"",'6'!F93)</f>
        <v/>
      </c>
      <c r="G89" s="482" t="str">
        <f>IF(AND('6'!G93=""),"",'6'!G93)</f>
        <v/>
      </c>
      <c r="H89" s="482" t="str">
        <f>IF(AND('6'!H93=""),"",'6'!H93)</f>
        <v/>
      </c>
      <c r="I89" s="482" t="str">
        <f>IF(AND('6'!I93=""),"",'6'!I93)</f>
        <v/>
      </c>
      <c r="J89" s="482" t="str">
        <f>IF(AND('6'!J93=""),"",'6'!J93)</f>
        <v/>
      </c>
      <c r="K89" s="482" t="str">
        <f>IF(AND('6'!K93=""),"",'6'!K93)</f>
        <v/>
      </c>
      <c r="L89" s="482" t="str">
        <f>IF(AND('6'!L93=""),"",'6'!L93)</f>
        <v/>
      </c>
      <c r="M89" s="482" t="str">
        <f>IF(AND('6'!M93=""),"",'6'!M93)</f>
        <v/>
      </c>
      <c r="N89" s="482" t="str">
        <f>IF(AND('6'!N93=""),"",'6'!N93)</f>
        <v/>
      </c>
      <c r="O89" s="482" t="str">
        <f>IF(AND('6'!O93=""),"",'6'!O93)</f>
        <v/>
      </c>
      <c r="P89" s="482" t="str">
        <f>IF(AND('6'!P93=""),"",'6'!P93)</f>
        <v/>
      </c>
      <c r="Q89" s="482" t="str">
        <f>IF(AND('6'!Q93=""),"",'6'!Q93)</f>
        <v/>
      </c>
      <c r="R89" s="482" t="str">
        <f>IF(AND('6'!R93=""),"",'6'!R93)</f>
        <v/>
      </c>
      <c r="S89" s="482" t="str">
        <f>IF(AND('6'!S93=""),"",'6'!S93)</f>
        <v/>
      </c>
      <c r="T89" s="482" t="str">
        <f>IF(AND('6'!T93=""),"",'6'!T93)</f>
        <v/>
      </c>
      <c r="U89" s="482" t="str">
        <f>IF(AND('6'!U93=""),"",'6'!U93)</f>
        <v/>
      </c>
      <c r="V89" s="482" t="str">
        <f>IF(AND('6'!V93=""),"",'6'!V93)</f>
        <v/>
      </c>
      <c r="W89" s="482" t="str">
        <f>IF(AND('6'!W93=""),"",'6'!W93)</f>
        <v/>
      </c>
      <c r="X89" s="482" t="str">
        <f>IF(AND('6'!X93=""),"",'6'!X93)</f>
        <v/>
      </c>
      <c r="Y89" s="482" t="str">
        <f>IF(AND('6'!Y93=""),"",'6'!Y93)</f>
        <v/>
      </c>
      <c r="Z89" s="482" t="str">
        <f>IF(AND('6'!Z93=""),"",'6'!Z93)</f>
        <v/>
      </c>
      <c r="AA89" s="482" t="str">
        <f>IF(AND('6'!AA93=""),"",'6'!AA93)</f>
        <v/>
      </c>
      <c r="AB89" s="482" t="str">
        <f>IF(AND('6'!AB93=""),"",'6'!AB93)</f>
        <v/>
      </c>
      <c r="AC89" s="482" t="str">
        <f>IF(AND('6'!AC93=""),"",'6'!AC93)</f>
        <v/>
      </c>
      <c r="AD89" s="482" t="str">
        <f>IF(AND('6'!AD93=""),"",'6'!AD93)</f>
        <v/>
      </c>
      <c r="AE89" s="482" t="str">
        <f>IF(AND('6'!AE93=""),"",'6'!AE93)</f>
        <v/>
      </c>
      <c r="AF89" s="482" t="str">
        <f>IF(AND('6'!AF93=""),"",'6'!AF93)</f>
        <v/>
      </c>
      <c r="AG89" s="482" t="str">
        <f>IF(AND('6'!AG93=""),"",'6'!AG93)</f>
        <v/>
      </c>
      <c r="AH89" s="482" t="str">
        <f>IF(AND('6'!AH93=""),"",'6'!AH93)</f>
        <v/>
      </c>
      <c r="AI89" s="482" t="str">
        <f>IF(AND('6'!AI93=""),"",'6'!AI93)</f>
        <v/>
      </c>
      <c r="AJ89" s="482" t="str">
        <f>IF(AND('6'!AJ93=""),"",'6'!AJ93)</f>
        <v/>
      </c>
      <c r="AK89" s="482" t="str">
        <f>IF(AND('6'!AK93=""),"",'6'!AK93)</f>
        <v/>
      </c>
      <c r="AL89" s="482" t="str">
        <f>IF(AND('6'!AL93=""),"",'6'!AL93)</f>
        <v/>
      </c>
      <c r="AM89" s="482" t="str">
        <f>IF(AND('6'!AM93=""),"",'6'!AM93)</f>
        <v/>
      </c>
      <c r="AN89" s="482" t="str">
        <f>IF(AND('6'!AN93=""),"",'6'!AN93)</f>
        <v/>
      </c>
      <c r="AO89" s="482" t="str">
        <f>IF(AND('6'!AO93=""),"",'6'!AO93)</f>
        <v/>
      </c>
      <c r="AP89" s="482" t="str">
        <f>IF(AND('6'!AP93=""),"",'6'!AP93)</f>
        <v/>
      </c>
      <c r="AQ89" s="482" t="str">
        <f>IF(AND('6'!AQ93=""),"",'6'!AQ93)</f>
        <v/>
      </c>
      <c r="AR89" s="482" t="str">
        <f>IF(AND('6'!AR93=""),"",'6'!AR93)</f>
        <v/>
      </c>
      <c r="AS89" s="482" t="str">
        <f>IF(AND('6'!AS93=""),"",'6'!AS93)</f>
        <v/>
      </c>
      <c r="AT89" s="482" t="str">
        <f>IF(AND('6'!AT93=""),"",'6'!AT93)</f>
        <v/>
      </c>
      <c r="AU89" s="482" t="str">
        <f>IF(AND('6'!AU93=""),"",'6'!AU93)</f>
        <v/>
      </c>
      <c r="AV89" s="482" t="str">
        <f>IF(AND('6'!AV93=""),"",'6'!AV93)</f>
        <v/>
      </c>
      <c r="AW89" s="482" t="str">
        <f>IF(AND('6'!AW93=""),"",'6'!AW93)</f>
        <v/>
      </c>
      <c r="AX89" s="482" t="str">
        <f>IF(AND('6'!AX93=""),"",'6'!AX93)</f>
        <v/>
      </c>
      <c r="AY89" s="482" t="str">
        <f>IF(AND('6'!AY93=""),"",'6'!AY93)</f>
        <v/>
      </c>
      <c r="AZ89" s="482" t="str">
        <f>IF(AND('6'!AZ93=""),"",'6'!AZ93)</f>
        <v/>
      </c>
      <c r="BA89" s="482" t="str">
        <f>IF(AND('6'!BA93=""),"",'6'!BA93)</f>
        <v/>
      </c>
      <c r="BB89" s="482" t="str">
        <f>IF(AND('6'!BB93=""),"",'6'!BB93)</f>
        <v/>
      </c>
      <c r="BC89" s="482" t="str">
        <f>IF(AND('6'!BC93=""),"",'6'!BC93)</f>
        <v/>
      </c>
      <c r="BD89" s="482" t="str">
        <f>IF(AND('6'!BD93=""),"",'6'!BD93)</f>
        <v/>
      </c>
      <c r="BE89" s="482" t="str">
        <f>IF(AND('6'!BE93=""),"",'6'!BE93)</f>
        <v/>
      </c>
      <c r="BF89" s="482" t="str">
        <f>IF(AND('6'!BF93=""),"",'6'!BF93)</f>
        <v/>
      </c>
      <c r="BG89" s="482" t="str">
        <f>IF(AND('6'!BG93=""),"",'6'!BG93)</f>
        <v/>
      </c>
      <c r="BH89" s="482" t="str">
        <f>IF(AND('6'!BH93=""),"",'6'!BH93)</f>
        <v/>
      </c>
      <c r="BI89" s="482" t="str">
        <f>IF(AND('6'!BI93=""),"",'6'!BI93)</f>
        <v/>
      </c>
      <c r="BJ89" s="482" t="str">
        <f>IF(AND('6'!BJ93=""),"",'6'!BJ93)</f>
        <v/>
      </c>
      <c r="BK89" s="482" t="str">
        <f>IF(AND('6'!BK93=""),"",'6'!BK93)</f>
        <v/>
      </c>
      <c r="BL89" s="482" t="str">
        <f>IF(AND('6'!BL93=""),"",'6'!BL93)</f>
        <v/>
      </c>
      <c r="BM89" s="482" t="str">
        <f>IF(AND('6'!BM93=""),"",'6'!BM93)</f>
        <v/>
      </c>
      <c r="BN89" s="482" t="str">
        <f>IF(AND('6'!BN93=""),"",'6'!BN93)</f>
        <v/>
      </c>
      <c r="BO89" s="482" t="str">
        <f>IF(AND('6'!BO93=""),"",'6'!BO93)</f>
        <v/>
      </c>
      <c r="BP89" s="482" t="str">
        <f>IF(AND('6'!BP93=""),"",'6'!BP93)</f>
        <v/>
      </c>
      <c r="BQ89" s="482" t="str">
        <f>IF(AND('6'!BQ93=""),"",'6'!BQ93)</f>
        <v/>
      </c>
      <c r="BR89" s="482" t="str">
        <f>IF(AND('6'!BR93=""),"",'6'!BR93)</f>
        <v/>
      </c>
      <c r="BS89" s="482" t="str">
        <f>IF(AND('6'!BS93=""),"",'6'!BS93)</f>
        <v/>
      </c>
      <c r="BT89" s="482" t="str">
        <f>IF(AND('6'!BT93=""),"",'6'!BT93)</f>
        <v/>
      </c>
      <c r="BU89" s="482" t="str">
        <f>IF(AND('6'!BU93=""),"",'6'!BU93)</f>
        <v/>
      </c>
      <c r="BV89" s="482" t="str">
        <f>IF(AND('6'!BV93=""),"",'6'!BV93)</f>
        <v/>
      </c>
      <c r="BW89" s="482" t="str">
        <f>IF(AND('6'!BW93=""),"",'6'!BW93)</f>
        <v/>
      </c>
      <c r="BX89" s="482" t="str">
        <f>IF(AND('6'!BX93=""),"",'6'!BX93)</f>
        <v/>
      </c>
      <c r="BY89" s="482" t="str">
        <f>IF(AND('6'!BY93=""),"",'6'!BY93)</f>
        <v/>
      </c>
      <c r="BZ89" s="482" t="str">
        <f>IF(AND('6'!BZ93=""),"",'6'!BZ93)</f>
        <v/>
      </c>
      <c r="CA89" s="482" t="str">
        <f>IF(AND('6'!CA93=""),"",'6'!CA93)</f>
        <v/>
      </c>
      <c r="CB89" s="482" t="str">
        <f>IF(AND('6'!CB93=""),"",'6'!CB93)</f>
        <v/>
      </c>
      <c r="CC89" s="482" t="str">
        <f>IF(AND('6'!CC93=""),"",'6'!CC93)</f>
        <v/>
      </c>
      <c r="CD89" s="482" t="str">
        <f>IF(AND('6'!CD93=""),"",'6'!CD93)</f>
        <v/>
      </c>
      <c r="CE89" s="482" t="str">
        <f>IF(AND('6'!CE93=""),"",'6'!CE93)</f>
        <v/>
      </c>
      <c r="CF89" s="482" t="str">
        <f>IF(AND('6'!CF93=""),"",'6'!CF93)</f>
        <v/>
      </c>
      <c r="CG89" s="482" t="str">
        <f>IF(AND('6'!CG93=""),"",'6'!CG93)</f>
        <v/>
      </c>
      <c r="CH89" s="482" t="str">
        <f>IF(AND('6'!CH93=""),"",'6'!CH93)</f>
        <v/>
      </c>
      <c r="CI89" s="482" t="str">
        <f>IF(AND('6'!CI93=""),"",'6'!CI93)</f>
        <v/>
      </c>
      <c r="CJ89" s="482" t="str">
        <f>IF(AND('6'!CJ93=""),"",'6'!CJ93)</f>
        <v/>
      </c>
      <c r="CK89" s="482" t="str">
        <f>IF(AND('6'!CK93=""),"",'6'!CK93)</f>
        <v/>
      </c>
      <c r="CL89" s="482" t="str">
        <f>IF(AND('6'!CL93=""),"",'6'!CL93)</f>
        <v/>
      </c>
      <c r="CM89" s="482" t="str">
        <f>IF(AND('6'!CM93=""),"",'6'!CM93)</f>
        <v/>
      </c>
      <c r="CN89" s="482" t="str">
        <f>IF(AND('6'!CN93=""),"",'6'!CN93)</f>
        <v/>
      </c>
      <c r="CO89" s="482" t="str">
        <f>IF(AND('6'!CO93=""),"",'6'!CO93)</f>
        <v/>
      </c>
      <c r="CP89" s="482" t="str">
        <f>IF(AND('6'!CP93=""),"",'6'!CP93)</f>
        <v/>
      </c>
      <c r="CQ89" s="482" t="str">
        <f>IF(AND('6'!CQ93=""),"",'6'!CQ93)</f>
        <v/>
      </c>
      <c r="CR89" s="482" t="str">
        <f>IF(AND('6'!CR93=""),"",'6'!CR93)</f>
        <v/>
      </c>
      <c r="CS89" s="482" t="str">
        <f>IF(AND('6'!CS93=""),"",'6'!CS93)</f>
        <v/>
      </c>
      <c r="CT89" s="482" t="str">
        <f>IF(AND('6'!CT93=""),"",'6'!CT93)</f>
        <v/>
      </c>
      <c r="CU89" s="482" t="str">
        <f>IF(AND('6'!CU93=""),"",'6'!CU93)</f>
        <v/>
      </c>
      <c r="CV89" s="482" t="str">
        <f>IF(AND('6'!CV93=""),"",'6'!CV93)</f>
        <v/>
      </c>
      <c r="CW89" s="482" t="str">
        <f>IF(AND('6'!CW93=""),"",'6'!CW93)</f>
        <v/>
      </c>
      <c r="CX89" s="482" t="str">
        <f>IF(AND('6'!CX93=""),"",'6'!CX93)</f>
        <v/>
      </c>
      <c r="CY89" s="482" t="str">
        <f>IF(AND('6'!CY93=""),"",'6'!CY93)</f>
        <v/>
      </c>
      <c r="CZ89" s="482" t="str">
        <f>IF(AND('6'!CZ93=""),"",'6'!CZ93)</f>
        <v/>
      </c>
      <c r="DA89" s="482" t="str">
        <f>IF(AND('6'!DA93=""),"",'6'!DA93)</f>
        <v/>
      </c>
      <c r="DB89" s="482" t="str">
        <f>IF(AND('6'!DB93=""),"",'6'!DB93)</f>
        <v/>
      </c>
      <c r="DC89" s="482" t="str">
        <f>IF(AND('6'!DC93=""),"",'6'!DC93)</f>
        <v/>
      </c>
      <c r="DD89" s="482" t="str">
        <f>IF(AND('6'!DD93=""),"",'6'!DD93)</f>
        <v/>
      </c>
      <c r="DE89" s="482" t="str">
        <f>IF(AND('6'!DE93=""),"",'6'!DE93)</f>
        <v/>
      </c>
      <c r="DF89" s="482" t="str">
        <f>IF(AND('6'!DF93=""),"",'6'!DF93)</f>
        <v/>
      </c>
      <c r="DG89" s="482" t="str">
        <f>IF(AND('6'!DG93=""),"",'6'!DG93)</f>
        <v/>
      </c>
      <c r="DH89" s="482" t="str">
        <f>IF(AND('6'!DH93=""),"",'6'!DH93)</f>
        <v/>
      </c>
      <c r="DI89" s="482" t="str">
        <f>IF(AND('6'!DI93=""),"",'6'!DI93)</f>
        <v/>
      </c>
      <c r="DJ89" s="482" t="str">
        <f>IF(AND('6'!DJ93=""),"",'6'!DJ93)</f>
        <v/>
      </c>
      <c r="DK89" s="482" t="str">
        <f>IF(AND('6'!DK93=""),"",'6'!DK93)</f>
        <v/>
      </c>
      <c r="DL89" s="482" t="str">
        <f>IF(AND('6'!DL93=""),"",'6'!DL93)</f>
        <v/>
      </c>
      <c r="DM89" s="482" t="str">
        <f>IF(AND('6'!DM93=""),"",'6'!DM93)</f>
        <v/>
      </c>
      <c r="DN89" s="482" t="str">
        <f>IF(AND('6'!DN93=""),"",'6'!DN93)</f>
        <v/>
      </c>
      <c r="DO89" s="482" t="str">
        <f>IF(AND('6'!DO93=""),"",'6'!DO93)</f>
        <v/>
      </c>
      <c r="DP89" s="482" t="str">
        <f>IF(AND('6'!DP93=""),"",'6'!DP93)</f>
        <v/>
      </c>
      <c r="DQ89" s="482" t="str">
        <f>IF(AND('6'!DQ93=""),"",'6'!DQ93)</f>
        <v/>
      </c>
      <c r="DR89" s="482" t="str">
        <f>IF(AND('6'!DR93=""),"",'6'!DR93)</f>
        <v/>
      </c>
      <c r="DS89" s="482" t="str">
        <f>IF(AND('6'!DS93=""),"",'6'!DS93)</f>
        <v/>
      </c>
      <c r="DT89" s="482" t="str">
        <f>IF(AND('6'!DT93=""),"",'6'!DT93)</f>
        <v/>
      </c>
      <c r="DU89" s="482" t="str">
        <f>IF(AND('6'!DU93=""),"",'6'!DU93)</f>
        <v/>
      </c>
      <c r="DV89" s="482" t="str">
        <f>IF(AND('6'!DV93=""),"",'6'!DV93)</f>
        <v/>
      </c>
      <c r="DW89" s="482" t="str">
        <f>IF(AND('6'!DW93=""),"",'6'!DW93)</f>
        <v/>
      </c>
      <c r="DX89" s="482" t="str">
        <f>IF(AND('6'!DX93=""),"",'6'!DX93)</f>
        <v/>
      </c>
      <c r="DY89" s="482" t="str">
        <f>IF(AND('6'!DY93=""),"",'6'!DY93)</f>
        <v/>
      </c>
      <c r="DZ89" s="482" t="str">
        <f>IF(AND('6'!DZ93=""),"",'6'!DZ93)</f>
        <v/>
      </c>
      <c r="EA89" s="482" t="str">
        <f>IF(AND('6'!EA93=""),"",'6'!EA93)</f>
        <v/>
      </c>
      <c r="EB89" s="482" t="str">
        <f>IF(AND('6'!EB93=""),"",'6'!EB93)</f>
        <v/>
      </c>
      <c r="EC89" s="482" t="str">
        <f>IF(AND('6'!EC93=""),"",'6'!EC93)</f>
        <v/>
      </c>
      <c r="ED89" s="482" t="str">
        <f>IF(AND('6'!ED93=""),"",'6'!ED93)</f>
        <v/>
      </c>
      <c r="EE89" s="482" t="str">
        <f>IF(AND('6'!EE93=""),"",'6'!EE93)</f>
        <v/>
      </c>
      <c r="EF89" s="482" t="str">
        <f>IF(AND('6'!EF93=""),"",'6'!EF93)</f>
        <v/>
      </c>
      <c r="EG89" s="482" t="str">
        <f>IF(AND('6'!EG93=""),"",'6'!EG93)</f>
        <v/>
      </c>
      <c r="EH89" s="482" t="str">
        <f>IF(AND('6'!EH93=""),"",'6'!EH93)</f>
        <v/>
      </c>
      <c r="EI89" s="482" t="str">
        <f>IF(AND('6'!EI93=""),"",'6'!EI93)</f>
        <v/>
      </c>
      <c r="EJ89" s="482" t="str">
        <f>IF(AND('6'!EJ93=""),"",'6'!EJ93)</f>
        <v/>
      </c>
      <c r="EK89" s="482" t="str">
        <f>IF(AND('6'!EK93=""),"",'6'!EK93)</f>
        <v/>
      </c>
      <c r="EL89" s="482" t="str">
        <f>IF(AND('6'!EL93=""),"",'6'!EL93)</f>
        <v/>
      </c>
      <c r="EM89" s="482" t="str">
        <f>IF(AND('6'!EM93=""),"",'6'!EM93)</f>
        <v/>
      </c>
      <c r="EN89" s="482" t="str">
        <f>IF(AND('6'!EN93=""),"",'6'!EN93)</f>
        <v/>
      </c>
      <c r="EO89" s="482" t="str">
        <f>IF(AND('6'!EO93=""),"",'6'!EO93)</f>
        <v/>
      </c>
      <c r="EP89" s="482" t="str">
        <f>IF(AND('6'!EP93=""),"",'6'!EP93)</f>
        <v/>
      </c>
      <c r="EQ89" s="482" t="str">
        <f>IF(AND('6'!EQ93=""),"",'6'!EQ93)</f>
        <v/>
      </c>
      <c r="ER89" s="482" t="str">
        <f>IF(AND('6'!ER93=""),"",'6'!ER93)</f>
        <v/>
      </c>
      <c r="ES89" s="482" t="str">
        <f>IF(AND('6'!ES93=""),"",'6'!ES93)</f>
        <v/>
      </c>
      <c r="ET89" s="482" t="str">
        <f>IF(AND('6'!ET93=""),"",'6'!ET93)</f>
        <v/>
      </c>
      <c r="EU89" s="482" t="str">
        <f>IF(AND('6'!EU93=""),"",'6'!EU93)</f>
        <v/>
      </c>
      <c r="EV89" s="482" t="str">
        <f>IF(AND('6'!EV93=""),"",'6'!EV93)</f>
        <v/>
      </c>
      <c r="EW89" s="482" t="str">
        <f>IF(AND('6'!EW93=""),"",'6'!EW93)</f>
        <v/>
      </c>
      <c r="EX89" s="482" t="str">
        <f>IF(AND('6'!EX93=""),"",'6'!EX93)</f>
        <v/>
      </c>
      <c r="EY89" s="482" t="str">
        <f>IF(AND('6'!EY93=""),"",'6'!EY93)</f>
        <v/>
      </c>
      <c r="EZ89" s="482" t="str">
        <f>IF(AND('6'!EZ93=""),"",'6'!EZ93)</f>
        <v/>
      </c>
      <c r="FA89" s="482" t="str">
        <f>IF(AND('6'!FA93=""),"",'6'!FA93)</f>
        <v/>
      </c>
      <c r="FB89" s="482" t="str">
        <f>IF(AND('6'!FB93=""),"",'6'!FB93)</f>
        <v/>
      </c>
      <c r="FC89" s="482" t="str">
        <f>IF(AND('6'!FC93=""),"",'6'!FC93)</f>
        <v/>
      </c>
      <c r="FD89" s="482" t="str">
        <f>IF(AND('6'!FD93=""),"",'6'!FD93)</f>
        <v/>
      </c>
      <c r="FE89" s="482" t="str">
        <f>IF(AND('6'!FE93=""),"",'6'!FE93)</f>
        <v/>
      </c>
      <c r="FF89" s="482" t="str">
        <f>IF(AND('6'!FF93=""),"",'6'!FF93)</f>
        <v xml:space="preserve"> </v>
      </c>
      <c r="FG89" s="482" t="str">
        <f>IF(AND('6'!FG93=""),"",'6'!FG93)</f>
        <v/>
      </c>
      <c r="FH89" s="482" t="str">
        <f>IF(AND('6'!FH93=""),"",'6'!FH93)</f>
        <v/>
      </c>
      <c r="FI89" s="482" t="str">
        <f>IF(AND('6'!FI93=""),"",'6'!FI93)</f>
        <v/>
      </c>
      <c r="FJ89" s="482" t="str">
        <f>IF(AND('6'!FJ93=""),"",'6'!FJ93)</f>
        <v/>
      </c>
      <c r="FK89" s="482" t="str">
        <f>IF(AND('6'!FK93=""),"",'6'!FK93)</f>
        <v/>
      </c>
      <c r="FL89" s="482" t="str">
        <f>IF(AND('6'!FL93=""),"",'6'!FL93)</f>
        <v/>
      </c>
      <c r="FM89" s="482" t="str">
        <f>IF(AND('6'!FM93=""),"",'6'!FM93)</f>
        <v xml:space="preserve"> </v>
      </c>
      <c r="FN89" s="482" t="str">
        <f>IF(AND('6'!FN93=""),"",'6'!FN93)</f>
        <v/>
      </c>
      <c r="FO89" s="482" t="str">
        <f>IF(AND('6'!FO93=""),"",'6'!FO93)</f>
        <v/>
      </c>
      <c r="FP89" s="482" t="str">
        <f>IF(AND('6'!FP93=""),"",'6'!FP93)</f>
        <v/>
      </c>
      <c r="FQ89" s="482" t="str">
        <f>IF(AND('6'!FQ93=""),"",'6'!FQ93)</f>
        <v/>
      </c>
      <c r="FR89" s="482" t="str">
        <f>IF(AND('6'!FR93=""),"",'6'!FR93)</f>
        <v/>
      </c>
      <c r="FS89" s="482" t="str">
        <f>IF(AND('6'!FS93=""),"",'6'!FS93)</f>
        <v/>
      </c>
      <c r="FT89" s="482" t="str">
        <f>IF(AND('6'!FT93=""),"",'6'!FT93)</f>
        <v xml:space="preserve"> </v>
      </c>
      <c r="FU89" s="482" t="str">
        <f>IF(AND('6'!FV93=""),"",'6'!FV93)</f>
        <v>-</v>
      </c>
      <c r="FV89" s="482" t="str">
        <f>IF(AND('6'!FW93=""),"",'6'!FW93)</f>
        <v>-</v>
      </c>
      <c r="FW89" s="482" t="str">
        <f>IF(AND('6'!FX93=""),"",'6'!FX93)</f>
        <v>-</v>
      </c>
      <c r="FX89" s="482" t="str">
        <f>IF(AND('6'!FY93=""),"",'6'!FY93)</f>
        <v>-</v>
      </c>
      <c r="FY89" s="482" t="str">
        <f>IF(AND('6'!FZ93=""),"",'6'!FZ93)</f>
        <v>-</v>
      </c>
      <c r="FZ89" s="482" t="str">
        <f>IF(AND('6'!GA93=""),"",'6'!GA93)</f>
        <v>-</v>
      </c>
      <c r="GA89" s="482" t="str">
        <f>IF(AND('6'!GB93=""),"",'6'!GB93)</f>
        <v>-</v>
      </c>
      <c r="GB89" s="482" t="str">
        <f>IF(AND('6'!GC93=""),"",'6'!GC93)</f>
        <v>-</v>
      </c>
      <c r="GC89" s="482" t="str">
        <f>IF(AND('6'!GD93=""),"",'6'!GD93)</f>
        <v>-</v>
      </c>
      <c r="GD89" s="482" t="str">
        <f>IF(AND('6'!GE93=""),"",'6'!GE93)</f>
        <v>-</v>
      </c>
      <c r="GE89" s="482" t="str">
        <f>IF(AND('6'!GF93=""),"",'6'!GF93)</f>
        <v>-</v>
      </c>
      <c r="GF89" s="482" t="str">
        <f>IF(AND('6'!GG93=""),"",'6'!GG93)</f>
        <v>-</v>
      </c>
      <c r="GG89" s="482" t="str">
        <f>IF(AND('6'!GH93=""),"",IF(AND('6'!GH93="-"),"",'6'!GH93))</f>
        <v/>
      </c>
      <c r="GH89" s="50" t="str">
        <f>IF(AND(C89=""),"",VLOOKUP(B89,Register!$A$7:$CL$311,36,FALSE))</f>
        <v/>
      </c>
      <c r="GI89" s="483" t="str">
        <f>IF(AND('6'!GL93=""),"",'6'!GL93)</f>
        <v/>
      </c>
      <c r="GJ89" s="173" t="str">
        <f>IF(AND('6'!FU93=""),"",'6'!FU93)</f>
        <v/>
      </c>
      <c r="GK89" s="173"/>
      <c r="GL89" s="173"/>
    </row>
    <row r="90" spans="1:194" ht="21">
      <c r="A90" s="480">
        <v>82</v>
      </c>
      <c r="B90" s="481" t="str">
        <f>IF(AND('6'!B94=""),"",'6'!B94)</f>
        <v/>
      </c>
      <c r="C90" s="196" t="str">
        <f>IF(AND('6'!C94=""),"",'6'!C94)</f>
        <v/>
      </c>
      <c r="D90" s="196" t="str">
        <f>IF(AND('6'!D94=""),"",'6'!D94)</f>
        <v/>
      </c>
      <c r="E90" s="195" t="str">
        <f>IF(AND('6'!E94=""),"",'6'!E94)</f>
        <v/>
      </c>
      <c r="F90" s="482" t="str">
        <f>IF(AND('6'!F94=""),"",'6'!F94)</f>
        <v/>
      </c>
      <c r="G90" s="482" t="str">
        <f>IF(AND('6'!G94=""),"",'6'!G94)</f>
        <v/>
      </c>
      <c r="H90" s="482" t="str">
        <f>IF(AND('6'!H94=""),"",'6'!H94)</f>
        <v/>
      </c>
      <c r="I90" s="482" t="str">
        <f>IF(AND('6'!I94=""),"",'6'!I94)</f>
        <v/>
      </c>
      <c r="J90" s="482" t="str">
        <f>IF(AND('6'!J94=""),"",'6'!J94)</f>
        <v/>
      </c>
      <c r="K90" s="482" t="str">
        <f>IF(AND('6'!K94=""),"",'6'!K94)</f>
        <v/>
      </c>
      <c r="L90" s="482" t="str">
        <f>IF(AND('6'!L94=""),"",'6'!L94)</f>
        <v/>
      </c>
      <c r="M90" s="482" t="str">
        <f>IF(AND('6'!M94=""),"",'6'!M94)</f>
        <v/>
      </c>
      <c r="N90" s="482" t="str">
        <f>IF(AND('6'!N94=""),"",'6'!N94)</f>
        <v/>
      </c>
      <c r="O90" s="482" t="str">
        <f>IF(AND('6'!O94=""),"",'6'!O94)</f>
        <v/>
      </c>
      <c r="P90" s="482" t="str">
        <f>IF(AND('6'!P94=""),"",'6'!P94)</f>
        <v/>
      </c>
      <c r="Q90" s="482" t="str">
        <f>IF(AND('6'!Q94=""),"",'6'!Q94)</f>
        <v/>
      </c>
      <c r="R90" s="482" t="str">
        <f>IF(AND('6'!R94=""),"",'6'!R94)</f>
        <v/>
      </c>
      <c r="S90" s="482" t="str">
        <f>IF(AND('6'!S94=""),"",'6'!S94)</f>
        <v/>
      </c>
      <c r="T90" s="482" t="str">
        <f>IF(AND('6'!T94=""),"",'6'!T94)</f>
        <v/>
      </c>
      <c r="U90" s="482" t="str">
        <f>IF(AND('6'!U94=""),"",'6'!U94)</f>
        <v/>
      </c>
      <c r="V90" s="482" t="str">
        <f>IF(AND('6'!V94=""),"",'6'!V94)</f>
        <v/>
      </c>
      <c r="W90" s="482" t="str">
        <f>IF(AND('6'!W94=""),"",'6'!W94)</f>
        <v/>
      </c>
      <c r="X90" s="482" t="str">
        <f>IF(AND('6'!X94=""),"",'6'!X94)</f>
        <v/>
      </c>
      <c r="Y90" s="482" t="str">
        <f>IF(AND('6'!Y94=""),"",'6'!Y94)</f>
        <v/>
      </c>
      <c r="Z90" s="482" t="str">
        <f>IF(AND('6'!Z94=""),"",'6'!Z94)</f>
        <v/>
      </c>
      <c r="AA90" s="482" t="str">
        <f>IF(AND('6'!AA94=""),"",'6'!AA94)</f>
        <v/>
      </c>
      <c r="AB90" s="482" t="str">
        <f>IF(AND('6'!AB94=""),"",'6'!AB94)</f>
        <v/>
      </c>
      <c r="AC90" s="482" t="str">
        <f>IF(AND('6'!AC94=""),"",'6'!AC94)</f>
        <v/>
      </c>
      <c r="AD90" s="482" t="str">
        <f>IF(AND('6'!AD94=""),"",'6'!AD94)</f>
        <v/>
      </c>
      <c r="AE90" s="482" t="str">
        <f>IF(AND('6'!AE94=""),"",'6'!AE94)</f>
        <v/>
      </c>
      <c r="AF90" s="482" t="str">
        <f>IF(AND('6'!AF94=""),"",'6'!AF94)</f>
        <v/>
      </c>
      <c r="AG90" s="482" t="str">
        <f>IF(AND('6'!AG94=""),"",'6'!AG94)</f>
        <v/>
      </c>
      <c r="AH90" s="482" t="str">
        <f>IF(AND('6'!AH94=""),"",'6'!AH94)</f>
        <v/>
      </c>
      <c r="AI90" s="482" t="str">
        <f>IF(AND('6'!AI94=""),"",'6'!AI94)</f>
        <v/>
      </c>
      <c r="AJ90" s="482" t="str">
        <f>IF(AND('6'!AJ94=""),"",'6'!AJ94)</f>
        <v/>
      </c>
      <c r="AK90" s="482" t="str">
        <f>IF(AND('6'!AK94=""),"",'6'!AK94)</f>
        <v/>
      </c>
      <c r="AL90" s="482" t="str">
        <f>IF(AND('6'!AL94=""),"",'6'!AL94)</f>
        <v/>
      </c>
      <c r="AM90" s="482" t="str">
        <f>IF(AND('6'!AM94=""),"",'6'!AM94)</f>
        <v/>
      </c>
      <c r="AN90" s="482" t="str">
        <f>IF(AND('6'!AN94=""),"",'6'!AN94)</f>
        <v/>
      </c>
      <c r="AO90" s="482" t="str">
        <f>IF(AND('6'!AO94=""),"",'6'!AO94)</f>
        <v/>
      </c>
      <c r="AP90" s="482" t="str">
        <f>IF(AND('6'!AP94=""),"",'6'!AP94)</f>
        <v/>
      </c>
      <c r="AQ90" s="482" t="str">
        <f>IF(AND('6'!AQ94=""),"",'6'!AQ94)</f>
        <v/>
      </c>
      <c r="AR90" s="482" t="str">
        <f>IF(AND('6'!AR94=""),"",'6'!AR94)</f>
        <v/>
      </c>
      <c r="AS90" s="482" t="str">
        <f>IF(AND('6'!AS94=""),"",'6'!AS94)</f>
        <v/>
      </c>
      <c r="AT90" s="482" t="str">
        <f>IF(AND('6'!AT94=""),"",'6'!AT94)</f>
        <v/>
      </c>
      <c r="AU90" s="482" t="str">
        <f>IF(AND('6'!AU94=""),"",'6'!AU94)</f>
        <v/>
      </c>
      <c r="AV90" s="482" t="str">
        <f>IF(AND('6'!AV94=""),"",'6'!AV94)</f>
        <v/>
      </c>
      <c r="AW90" s="482" t="str">
        <f>IF(AND('6'!AW94=""),"",'6'!AW94)</f>
        <v/>
      </c>
      <c r="AX90" s="482" t="str">
        <f>IF(AND('6'!AX94=""),"",'6'!AX94)</f>
        <v/>
      </c>
      <c r="AY90" s="482" t="str">
        <f>IF(AND('6'!AY94=""),"",'6'!AY94)</f>
        <v/>
      </c>
      <c r="AZ90" s="482" t="str">
        <f>IF(AND('6'!AZ94=""),"",'6'!AZ94)</f>
        <v/>
      </c>
      <c r="BA90" s="482" t="str">
        <f>IF(AND('6'!BA94=""),"",'6'!BA94)</f>
        <v/>
      </c>
      <c r="BB90" s="482" t="str">
        <f>IF(AND('6'!BB94=""),"",'6'!BB94)</f>
        <v/>
      </c>
      <c r="BC90" s="482" t="str">
        <f>IF(AND('6'!BC94=""),"",'6'!BC94)</f>
        <v/>
      </c>
      <c r="BD90" s="482" t="str">
        <f>IF(AND('6'!BD94=""),"",'6'!BD94)</f>
        <v/>
      </c>
      <c r="BE90" s="482" t="str">
        <f>IF(AND('6'!BE94=""),"",'6'!BE94)</f>
        <v/>
      </c>
      <c r="BF90" s="482" t="str">
        <f>IF(AND('6'!BF94=""),"",'6'!BF94)</f>
        <v/>
      </c>
      <c r="BG90" s="482" t="str">
        <f>IF(AND('6'!BG94=""),"",'6'!BG94)</f>
        <v/>
      </c>
      <c r="BH90" s="482" t="str">
        <f>IF(AND('6'!BH94=""),"",'6'!BH94)</f>
        <v/>
      </c>
      <c r="BI90" s="482" t="str">
        <f>IF(AND('6'!BI94=""),"",'6'!BI94)</f>
        <v/>
      </c>
      <c r="BJ90" s="482" t="str">
        <f>IF(AND('6'!BJ94=""),"",'6'!BJ94)</f>
        <v/>
      </c>
      <c r="BK90" s="482" t="str">
        <f>IF(AND('6'!BK94=""),"",'6'!BK94)</f>
        <v/>
      </c>
      <c r="BL90" s="482" t="str">
        <f>IF(AND('6'!BL94=""),"",'6'!BL94)</f>
        <v/>
      </c>
      <c r="BM90" s="482" t="str">
        <f>IF(AND('6'!BM94=""),"",'6'!BM94)</f>
        <v/>
      </c>
      <c r="BN90" s="482" t="str">
        <f>IF(AND('6'!BN94=""),"",'6'!BN94)</f>
        <v/>
      </c>
      <c r="BO90" s="482" t="str">
        <f>IF(AND('6'!BO94=""),"",'6'!BO94)</f>
        <v/>
      </c>
      <c r="BP90" s="482" t="str">
        <f>IF(AND('6'!BP94=""),"",'6'!BP94)</f>
        <v/>
      </c>
      <c r="BQ90" s="482" t="str">
        <f>IF(AND('6'!BQ94=""),"",'6'!BQ94)</f>
        <v/>
      </c>
      <c r="BR90" s="482" t="str">
        <f>IF(AND('6'!BR94=""),"",'6'!BR94)</f>
        <v/>
      </c>
      <c r="BS90" s="482" t="str">
        <f>IF(AND('6'!BS94=""),"",'6'!BS94)</f>
        <v/>
      </c>
      <c r="BT90" s="482" t="str">
        <f>IF(AND('6'!BT94=""),"",'6'!BT94)</f>
        <v/>
      </c>
      <c r="BU90" s="482" t="str">
        <f>IF(AND('6'!BU94=""),"",'6'!BU94)</f>
        <v/>
      </c>
      <c r="BV90" s="482" t="str">
        <f>IF(AND('6'!BV94=""),"",'6'!BV94)</f>
        <v/>
      </c>
      <c r="BW90" s="482" t="str">
        <f>IF(AND('6'!BW94=""),"",'6'!BW94)</f>
        <v/>
      </c>
      <c r="BX90" s="482" t="str">
        <f>IF(AND('6'!BX94=""),"",'6'!BX94)</f>
        <v/>
      </c>
      <c r="BY90" s="482" t="str">
        <f>IF(AND('6'!BY94=""),"",'6'!BY94)</f>
        <v/>
      </c>
      <c r="BZ90" s="482" t="str">
        <f>IF(AND('6'!BZ94=""),"",'6'!BZ94)</f>
        <v/>
      </c>
      <c r="CA90" s="482" t="str">
        <f>IF(AND('6'!CA94=""),"",'6'!CA94)</f>
        <v/>
      </c>
      <c r="CB90" s="482" t="str">
        <f>IF(AND('6'!CB94=""),"",'6'!CB94)</f>
        <v/>
      </c>
      <c r="CC90" s="482" t="str">
        <f>IF(AND('6'!CC94=""),"",'6'!CC94)</f>
        <v/>
      </c>
      <c r="CD90" s="482" t="str">
        <f>IF(AND('6'!CD94=""),"",'6'!CD94)</f>
        <v/>
      </c>
      <c r="CE90" s="482" t="str">
        <f>IF(AND('6'!CE94=""),"",'6'!CE94)</f>
        <v/>
      </c>
      <c r="CF90" s="482" t="str">
        <f>IF(AND('6'!CF94=""),"",'6'!CF94)</f>
        <v/>
      </c>
      <c r="CG90" s="482" t="str">
        <f>IF(AND('6'!CG94=""),"",'6'!CG94)</f>
        <v/>
      </c>
      <c r="CH90" s="482" t="str">
        <f>IF(AND('6'!CH94=""),"",'6'!CH94)</f>
        <v/>
      </c>
      <c r="CI90" s="482" t="str">
        <f>IF(AND('6'!CI94=""),"",'6'!CI94)</f>
        <v/>
      </c>
      <c r="CJ90" s="482" t="str">
        <f>IF(AND('6'!CJ94=""),"",'6'!CJ94)</f>
        <v/>
      </c>
      <c r="CK90" s="482" t="str">
        <f>IF(AND('6'!CK94=""),"",'6'!CK94)</f>
        <v/>
      </c>
      <c r="CL90" s="482" t="str">
        <f>IF(AND('6'!CL94=""),"",'6'!CL94)</f>
        <v/>
      </c>
      <c r="CM90" s="482" t="str">
        <f>IF(AND('6'!CM94=""),"",'6'!CM94)</f>
        <v/>
      </c>
      <c r="CN90" s="482" t="str">
        <f>IF(AND('6'!CN94=""),"",'6'!CN94)</f>
        <v/>
      </c>
      <c r="CO90" s="482" t="str">
        <f>IF(AND('6'!CO94=""),"",'6'!CO94)</f>
        <v/>
      </c>
      <c r="CP90" s="482" t="str">
        <f>IF(AND('6'!CP94=""),"",'6'!CP94)</f>
        <v/>
      </c>
      <c r="CQ90" s="482" t="str">
        <f>IF(AND('6'!CQ94=""),"",'6'!CQ94)</f>
        <v/>
      </c>
      <c r="CR90" s="482" t="str">
        <f>IF(AND('6'!CR94=""),"",'6'!CR94)</f>
        <v/>
      </c>
      <c r="CS90" s="482" t="str">
        <f>IF(AND('6'!CS94=""),"",'6'!CS94)</f>
        <v/>
      </c>
      <c r="CT90" s="482" t="str">
        <f>IF(AND('6'!CT94=""),"",'6'!CT94)</f>
        <v/>
      </c>
      <c r="CU90" s="482" t="str">
        <f>IF(AND('6'!CU94=""),"",'6'!CU94)</f>
        <v/>
      </c>
      <c r="CV90" s="482" t="str">
        <f>IF(AND('6'!CV94=""),"",'6'!CV94)</f>
        <v/>
      </c>
      <c r="CW90" s="482" t="str">
        <f>IF(AND('6'!CW94=""),"",'6'!CW94)</f>
        <v/>
      </c>
      <c r="CX90" s="482" t="str">
        <f>IF(AND('6'!CX94=""),"",'6'!CX94)</f>
        <v/>
      </c>
      <c r="CY90" s="482" t="str">
        <f>IF(AND('6'!CY94=""),"",'6'!CY94)</f>
        <v/>
      </c>
      <c r="CZ90" s="482" t="str">
        <f>IF(AND('6'!CZ94=""),"",'6'!CZ94)</f>
        <v/>
      </c>
      <c r="DA90" s="482" t="str">
        <f>IF(AND('6'!DA94=""),"",'6'!DA94)</f>
        <v/>
      </c>
      <c r="DB90" s="482" t="str">
        <f>IF(AND('6'!DB94=""),"",'6'!DB94)</f>
        <v/>
      </c>
      <c r="DC90" s="482" t="str">
        <f>IF(AND('6'!DC94=""),"",'6'!DC94)</f>
        <v/>
      </c>
      <c r="DD90" s="482" t="str">
        <f>IF(AND('6'!DD94=""),"",'6'!DD94)</f>
        <v/>
      </c>
      <c r="DE90" s="482" t="str">
        <f>IF(AND('6'!DE94=""),"",'6'!DE94)</f>
        <v/>
      </c>
      <c r="DF90" s="482" t="str">
        <f>IF(AND('6'!DF94=""),"",'6'!DF94)</f>
        <v/>
      </c>
      <c r="DG90" s="482" t="str">
        <f>IF(AND('6'!DG94=""),"",'6'!DG94)</f>
        <v/>
      </c>
      <c r="DH90" s="482" t="str">
        <f>IF(AND('6'!DH94=""),"",'6'!DH94)</f>
        <v/>
      </c>
      <c r="DI90" s="482" t="str">
        <f>IF(AND('6'!DI94=""),"",'6'!DI94)</f>
        <v/>
      </c>
      <c r="DJ90" s="482" t="str">
        <f>IF(AND('6'!DJ94=""),"",'6'!DJ94)</f>
        <v/>
      </c>
      <c r="DK90" s="482" t="str">
        <f>IF(AND('6'!DK94=""),"",'6'!DK94)</f>
        <v/>
      </c>
      <c r="DL90" s="482" t="str">
        <f>IF(AND('6'!DL94=""),"",'6'!DL94)</f>
        <v/>
      </c>
      <c r="DM90" s="482" t="str">
        <f>IF(AND('6'!DM94=""),"",'6'!DM94)</f>
        <v/>
      </c>
      <c r="DN90" s="482" t="str">
        <f>IF(AND('6'!DN94=""),"",'6'!DN94)</f>
        <v/>
      </c>
      <c r="DO90" s="482" t="str">
        <f>IF(AND('6'!DO94=""),"",'6'!DO94)</f>
        <v/>
      </c>
      <c r="DP90" s="482" t="str">
        <f>IF(AND('6'!DP94=""),"",'6'!DP94)</f>
        <v/>
      </c>
      <c r="DQ90" s="482" t="str">
        <f>IF(AND('6'!DQ94=""),"",'6'!DQ94)</f>
        <v/>
      </c>
      <c r="DR90" s="482" t="str">
        <f>IF(AND('6'!DR94=""),"",'6'!DR94)</f>
        <v/>
      </c>
      <c r="DS90" s="482" t="str">
        <f>IF(AND('6'!DS94=""),"",'6'!DS94)</f>
        <v/>
      </c>
      <c r="DT90" s="482" t="str">
        <f>IF(AND('6'!DT94=""),"",'6'!DT94)</f>
        <v/>
      </c>
      <c r="DU90" s="482" t="str">
        <f>IF(AND('6'!DU94=""),"",'6'!DU94)</f>
        <v/>
      </c>
      <c r="DV90" s="482" t="str">
        <f>IF(AND('6'!DV94=""),"",'6'!DV94)</f>
        <v/>
      </c>
      <c r="DW90" s="482" t="str">
        <f>IF(AND('6'!DW94=""),"",'6'!DW94)</f>
        <v/>
      </c>
      <c r="DX90" s="482" t="str">
        <f>IF(AND('6'!DX94=""),"",'6'!DX94)</f>
        <v/>
      </c>
      <c r="DY90" s="482" t="str">
        <f>IF(AND('6'!DY94=""),"",'6'!DY94)</f>
        <v/>
      </c>
      <c r="DZ90" s="482" t="str">
        <f>IF(AND('6'!DZ94=""),"",'6'!DZ94)</f>
        <v/>
      </c>
      <c r="EA90" s="482" t="str">
        <f>IF(AND('6'!EA94=""),"",'6'!EA94)</f>
        <v/>
      </c>
      <c r="EB90" s="482" t="str">
        <f>IF(AND('6'!EB94=""),"",'6'!EB94)</f>
        <v/>
      </c>
      <c r="EC90" s="482" t="str">
        <f>IF(AND('6'!EC94=""),"",'6'!EC94)</f>
        <v/>
      </c>
      <c r="ED90" s="482" t="str">
        <f>IF(AND('6'!ED94=""),"",'6'!ED94)</f>
        <v/>
      </c>
      <c r="EE90" s="482" t="str">
        <f>IF(AND('6'!EE94=""),"",'6'!EE94)</f>
        <v/>
      </c>
      <c r="EF90" s="482" t="str">
        <f>IF(AND('6'!EF94=""),"",'6'!EF94)</f>
        <v/>
      </c>
      <c r="EG90" s="482" t="str">
        <f>IF(AND('6'!EG94=""),"",'6'!EG94)</f>
        <v/>
      </c>
      <c r="EH90" s="482" t="str">
        <f>IF(AND('6'!EH94=""),"",'6'!EH94)</f>
        <v/>
      </c>
      <c r="EI90" s="482" t="str">
        <f>IF(AND('6'!EI94=""),"",'6'!EI94)</f>
        <v/>
      </c>
      <c r="EJ90" s="482" t="str">
        <f>IF(AND('6'!EJ94=""),"",'6'!EJ94)</f>
        <v/>
      </c>
      <c r="EK90" s="482" t="str">
        <f>IF(AND('6'!EK94=""),"",'6'!EK94)</f>
        <v/>
      </c>
      <c r="EL90" s="482" t="str">
        <f>IF(AND('6'!EL94=""),"",'6'!EL94)</f>
        <v/>
      </c>
      <c r="EM90" s="482" t="str">
        <f>IF(AND('6'!EM94=""),"",'6'!EM94)</f>
        <v/>
      </c>
      <c r="EN90" s="482" t="str">
        <f>IF(AND('6'!EN94=""),"",'6'!EN94)</f>
        <v/>
      </c>
      <c r="EO90" s="482" t="str">
        <f>IF(AND('6'!EO94=""),"",'6'!EO94)</f>
        <v/>
      </c>
      <c r="EP90" s="482" t="str">
        <f>IF(AND('6'!EP94=""),"",'6'!EP94)</f>
        <v/>
      </c>
      <c r="EQ90" s="482" t="str">
        <f>IF(AND('6'!EQ94=""),"",'6'!EQ94)</f>
        <v/>
      </c>
      <c r="ER90" s="482" t="str">
        <f>IF(AND('6'!ER94=""),"",'6'!ER94)</f>
        <v/>
      </c>
      <c r="ES90" s="482" t="str">
        <f>IF(AND('6'!ES94=""),"",'6'!ES94)</f>
        <v/>
      </c>
      <c r="ET90" s="482" t="str">
        <f>IF(AND('6'!ET94=""),"",'6'!ET94)</f>
        <v/>
      </c>
      <c r="EU90" s="482" t="str">
        <f>IF(AND('6'!EU94=""),"",'6'!EU94)</f>
        <v/>
      </c>
      <c r="EV90" s="482" t="str">
        <f>IF(AND('6'!EV94=""),"",'6'!EV94)</f>
        <v/>
      </c>
      <c r="EW90" s="482" t="str">
        <f>IF(AND('6'!EW94=""),"",'6'!EW94)</f>
        <v/>
      </c>
      <c r="EX90" s="482" t="str">
        <f>IF(AND('6'!EX94=""),"",'6'!EX94)</f>
        <v/>
      </c>
      <c r="EY90" s="482" t="str">
        <f>IF(AND('6'!EY94=""),"",'6'!EY94)</f>
        <v/>
      </c>
      <c r="EZ90" s="482" t="str">
        <f>IF(AND('6'!EZ94=""),"",'6'!EZ94)</f>
        <v/>
      </c>
      <c r="FA90" s="482" t="str">
        <f>IF(AND('6'!FA94=""),"",'6'!FA94)</f>
        <v/>
      </c>
      <c r="FB90" s="482" t="str">
        <f>IF(AND('6'!FB94=""),"",'6'!FB94)</f>
        <v/>
      </c>
      <c r="FC90" s="482" t="str">
        <f>IF(AND('6'!FC94=""),"",'6'!FC94)</f>
        <v/>
      </c>
      <c r="FD90" s="482" t="str">
        <f>IF(AND('6'!FD94=""),"",'6'!FD94)</f>
        <v/>
      </c>
      <c r="FE90" s="482" t="str">
        <f>IF(AND('6'!FE94=""),"",'6'!FE94)</f>
        <v/>
      </c>
      <c r="FF90" s="482" t="str">
        <f>IF(AND('6'!FF94=""),"",'6'!FF94)</f>
        <v xml:space="preserve"> </v>
      </c>
      <c r="FG90" s="482" t="str">
        <f>IF(AND('6'!FG94=""),"",'6'!FG94)</f>
        <v/>
      </c>
      <c r="FH90" s="482" t="str">
        <f>IF(AND('6'!FH94=""),"",'6'!FH94)</f>
        <v/>
      </c>
      <c r="FI90" s="482" t="str">
        <f>IF(AND('6'!FI94=""),"",'6'!FI94)</f>
        <v/>
      </c>
      <c r="FJ90" s="482" t="str">
        <f>IF(AND('6'!FJ94=""),"",'6'!FJ94)</f>
        <v/>
      </c>
      <c r="FK90" s="482" t="str">
        <f>IF(AND('6'!FK94=""),"",'6'!FK94)</f>
        <v/>
      </c>
      <c r="FL90" s="482" t="str">
        <f>IF(AND('6'!FL94=""),"",'6'!FL94)</f>
        <v/>
      </c>
      <c r="FM90" s="482" t="str">
        <f>IF(AND('6'!FM94=""),"",'6'!FM94)</f>
        <v xml:space="preserve"> </v>
      </c>
      <c r="FN90" s="482" t="str">
        <f>IF(AND('6'!FN94=""),"",'6'!FN94)</f>
        <v/>
      </c>
      <c r="FO90" s="482" t="str">
        <f>IF(AND('6'!FO94=""),"",'6'!FO94)</f>
        <v/>
      </c>
      <c r="FP90" s="482" t="str">
        <f>IF(AND('6'!FP94=""),"",'6'!FP94)</f>
        <v/>
      </c>
      <c r="FQ90" s="482" t="str">
        <f>IF(AND('6'!FQ94=""),"",'6'!FQ94)</f>
        <v/>
      </c>
      <c r="FR90" s="482" t="str">
        <f>IF(AND('6'!FR94=""),"",'6'!FR94)</f>
        <v/>
      </c>
      <c r="FS90" s="482" t="str">
        <f>IF(AND('6'!FS94=""),"",'6'!FS94)</f>
        <v/>
      </c>
      <c r="FT90" s="482" t="str">
        <f>IF(AND('6'!FT94=""),"",'6'!FT94)</f>
        <v xml:space="preserve"> </v>
      </c>
      <c r="FU90" s="482" t="str">
        <f>IF(AND('6'!FV94=""),"",'6'!FV94)</f>
        <v>-</v>
      </c>
      <c r="FV90" s="482" t="str">
        <f>IF(AND('6'!FW94=""),"",'6'!FW94)</f>
        <v>-</v>
      </c>
      <c r="FW90" s="482" t="str">
        <f>IF(AND('6'!FX94=""),"",'6'!FX94)</f>
        <v>-</v>
      </c>
      <c r="FX90" s="482" t="str">
        <f>IF(AND('6'!FY94=""),"",'6'!FY94)</f>
        <v>-</v>
      </c>
      <c r="FY90" s="482" t="str">
        <f>IF(AND('6'!FZ94=""),"",'6'!FZ94)</f>
        <v>-</v>
      </c>
      <c r="FZ90" s="482" t="str">
        <f>IF(AND('6'!GA94=""),"",'6'!GA94)</f>
        <v>-</v>
      </c>
      <c r="GA90" s="482" t="str">
        <f>IF(AND('6'!GB94=""),"",'6'!GB94)</f>
        <v>-</v>
      </c>
      <c r="GB90" s="482" t="str">
        <f>IF(AND('6'!GC94=""),"",'6'!GC94)</f>
        <v>-</v>
      </c>
      <c r="GC90" s="482" t="str">
        <f>IF(AND('6'!GD94=""),"",'6'!GD94)</f>
        <v>-</v>
      </c>
      <c r="GD90" s="482" t="str">
        <f>IF(AND('6'!GE94=""),"",'6'!GE94)</f>
        <v>-</v>
      </c>
      <c r="GE90" s="482" t="str">
        <f>IF(AND('6'!GF94=""),"",'6'!GF94)</f>
        <v>-</v>
      </c>
      <c r="GF90" s="482" t="str">
        <f>IF(AND('6'!GG94=""),"",'6'!GG94)</f>
        <v>-</v>
      </c>
      <c r="GG90" s="482" t="str">
        <f>IF(AND('6'!GH94=""),"",IF(AND('6'!GH94="-"),"",'6'!GH94))</f>
        <v/>
      </c>
      <c r="GH90" s="50" t="str">
        <f>IF(AND(C90=""),"",VLOOKUP(B90,Register!$A$7:$CL$311,36,FALSE))</f>
        <v/>
      </c>
      <c r="GI90" s="483" t="str">
        <f>IF(AND('6'!GL94=""),"",'6'!GL94)</f>
        <v/>
      </c>
      <c r="GJ90" s="173" t="str">
        <f>IF(AND('6'!FU94=""),"",'6'!FU94)</f>
        <v/>
      </c>
      <c r="GK90" s="173"/>
      <c r="GL90" s="173"/>
    </row>
    <row r="91" spans="1:194" ht="21">
      <c r="A91" s="480">
        <v>83</v>
      </c>
      <c r="B91" s="481" t="str">
        <f>IF(AND('6'!B95=""),"",'6'!B95)</f>
        <v/>
      </c>
      <c r="C91" s="196" t="str">
        <f>IF(AND('6'!C95=""),"",'6'!C95)</f>
        <v/>
      </c>
      <c r="D91" s="196" t="str">
        <f>IF(AND('6'!D95=""),"",'6'!D95)</f>
        <v/>
      </c>
      <c r="E91" s="195" t="str">
        <f>IF(AND('6'!E95=""),"",'6'!E95)</f>
        <v/>
      </c>
      <c r="F91" s="482" t="str">
        <f>IF(AND('6'!F95=""),"",'6'!F95)</f>
        <v/>
      </c>
      <c r="G91" s="482" t="str">
        <f>IF(AND('6'!G95=""),"",'6'!G95)</f>
        <v/>
      </c>
      <c r="H91" s="482" t="str">
        <f>IF(AND('6'!H95=""),"",'6'!H95)</f>
        <v/>
      </c>
      <c r="I91" s="482" t="str">
        <f>IF(AND('6'!I95=""),"",'6'!I95)</f>
        <v/>
      </c>
      <c r="J91" s="482" t="str">
        <f>IF(AND('6'!J95=""),"",'6'!J95)</f>
        <v/>
      </c>
      <c r="K91" s="482" t="str">
        <f>IF(AND('6'!K95=""),"",'6'!K95)</f>
        <v/>
      </c>
      <c r="L91" s="482" t="str">
        <f>IF(AND('6'!L95=""),"",'6'!L95)</f>
        <v/>
      </c>
      <c r="M91" s="482" t="str">
        <f>IF(AND('6'!M95=""),"",'6'!M95)</f>
        <v/>
      </c>
      <c r="N91" s="482" t="str">
        <f>IF(AND('6'!N95=""),"",'6'!N95)</f>
        <v/>
      </c>
      <c r="O91" s="482" t="str">
        <f>IF(AND('6'!O95=""),"",'6'!O95)</f>
        <v/>
      </c>
      <c r="P91" s="482" t="str">
        <f>IF(AND('6'!P95=""),"",'6'!P95)</f>
        <v/>
      </c>
      <c r="Q91" s="482" t="str">
        <f>IF(AND('6'!Q95=""),"",'6'!Q95)</f>
        <v/>
      </c>
      <c r="R91" s="482" t="str">
        <f>IF(AND('6'!R95=""),"",'6'!R95)</f>
        <v/>
      </c>
      <c r="S91" s="482" t="str">
        <f>IF(AND('6'!S95=""),"",'6'!S95)</f>
        <v/>
      </c>
      <c r="T91" s="482" t="str">
        <f>IF(AND('6'!T95=""),"",'6'!T95)</f>
        <v/>
      </c>
      <c r="U91" s="482" t="str">
        <f>IF(AND('6'!U95=""),"",'6'!U95)</f>
        <v/>
      </c>
      <c r="V91" s="482" t="str">
        <f>IF(AND('6'!V95=""),"",'6'!V95)</f>
        <v/>
      </c>
      <c r="W91" s="482" t="str">
        <f>IF(AND('6'!W95=""),"",'6'!W95)</f>
        <v/>
      </c>
      <c r="X91" s="482" t="str">
        <f>IF(AND('6'!X95=""),"",'6'!X95)</f>
        <v/>
      </c>
      <c r="Y91" s="482" t="str">
        <f>IF(AND('6'!Y95=""),"",'6'!Y95)</f>
        <v/>
      </c>
      <c r="Z91" s="482" t="str">
        <f>IF(AND('6'!Z95=""),"",'6'!Z95)</f>
        <v/>
      </c>
      <c r="AA91" s="482" t="str">
        <f>IF(AND('6'!AA95=""),"",'6'!AA95)</f>
        <v/>
      </c>
      <c r="AB91" s="482" t="str">
        <f>IF(AND('6'!AB95=""),"",'6'!AB95)</f>
        <v/>
      </c>
      <c r="AC91" s="482" t="str">
        <f>IF(AND('6'!AC95=""),"",'6'!AC95)</f>
        <v/>
      </c>
      <c r="AD91" s="482" t="str">
        <f>IF(AND('6'!AD95=""),"",'6'!AD95)</f>
        <v/>
      </c>
      <c r="AE91" s="482" t="str">
        <f>IF(AND('6'!AE95=""),"",'6'!AE95)</f>
        <v/>
      </c>
      <c r="AF91" s="482" t="str">
        <f>IF(AND('6'!AF95=""),"",'6'!AF95)</f>
        <v/>
      </c>
      <c r="AG91" s="482" t="str">
        <f>IF(AND('6'!AG95=""),"",'6'!AG95)</f>
        <v/>
      </c>
      <c r="AH91" s="482" t="str">
        <f>IF(AND('6'!AH95=""),"",'6'!AH95)</f>
        <v/>
      </c>
      <c r="AI91" s="482" t="str">
        <f>IF(AND('6'!AI95=""),"",'6'!AI95)</f>
        <v/>
      </c>
      <c r="AJ91" s="482" t="str">
        <f>IF(AND('6'!AJ95=""),"",'6'!AJ95)</f>
        <v/>
      </c>
      <c r="AK91" s="482" t="str">
        <f>IF(AND('6'!AK95=""),"",'6'!AK95)</f>
        <v/>
      </c>
      <c r="AL91" s="482" t="str">
        <f>IF(AND('6'!AL95=""),"",'6'!AL95)</f>
        <v/>
      </c>
      <c r="AM91" s="482" t="str">
        <f>IF(AND('6'!AM95=""),"",'6'!AM95)</f>
        <v/>
      </c>
      <c r="AN91" s="482" t="str">
        <f>IF(AND('6'!AN95=""),"",'6'!AN95)</f>
        <v/>
      </c>
      <c r="AO91" s="482" t="str">
        <f>IF(AND('6'!AO95=""),"",'6'!AO95)</f>
        <v/>
      </c>
      <c r="AP91" s="482" t="str">
        <f>IF(AND('6'!AP95=""),"",'6'!AP95)</f>
        <v/>
      </c>
      <c r="AQ91" s="482" t="str">
        <f>IF(AND('6'!AQ95=""),"",'6'!AQ95)</f>
        <v/>
      </c>
      <c r="AR91" s="482" t="str">
        <f>IF(AND('6'!AR95=""),"",'6'!AR95)</f>
        <v/>
      </c>
      <c r="AS91" s="482" t="str">
        <f>IF(AND('6'!AS95=""),"",'6'!AS95)</f>
        <v/>
      </c>
      <c r="AT91" s="482" t="str">
        <f>IF(AND('6'!AT95=""),"",'6'!AT95)</f>
        <v/>
      </c>
      <c r="AU91" s="482" t="str">
        <f>IF(AND('6'!AU95=""),"",'6'!AU95)</f>
        <v/>
      </c>
      <c r="AV91" s="482" t="str">
        <f>IF(AND('6'!AV95=""),"",'6'!AV95)</f>
        <v/>
      </c>
      <c r="AW91" s="482" t="str">
        <f>IF(AND('6'!AW95=""),"",'6'!AW95)</f>
        <v/>
      </c>
      <c r="AX91" s="482" t="str">
        <f>IF(AND('6'!AX95=""),"",'6'!AX95)</f>
        <v/>
      </c>
      <c r="AY91" s="482" t="str">
        <f>IF(AND('6'!AY95=""),"",'6'!AY95)</f>
        <v/>
      </c>
      <c r="AZ91" s="482" t="str">
        <f>IF(AND('6'!AZ95=""),"",'6'!AZ95)</f>
        <v/>
      </c>
      <c r="BA91" s="482" t="str">
        <f>IF(AND('6'!BA95=""),"",'6'!BA95)</f>
        <v/>
      </c>
      <c r="BB91" s="482" t="str">
        <f>IF(AND('6'!BB95=""),"",'6'!BB95)</f>
        <v/>
      </c>
      <c r="BC91" s="482" t="str">
        <f>IF(AND('6'!BC95=""),"",'6'!BC95)</f>
        <v/>
      </c>
      <c r="BD91" s="482" t="str">
        <f>IF(AND('6'!BD95=""),"",'6'!BD95)</f>
        <v/>
      </c>
      <c r="BE91" s="482" t="str">
        <f>IF(AND('6'!BE95=""),"",'6'!BE95)</f>
        <v/>
      </c>
      <c r="BF91" s="482" t="str">
        <f>IF(AND('6'!BF95=""),"",'6'!BF95)</f>
        <v/>
      </c>
      <c r="BG91" s="482" t="str">
        <f>IF(AND('6'!BG95=""),"",'6'!BG95)</f>
        <v/>
      </c>
      <c r="BH91" s="482" t="str">
        <f>IF(AND('6'!BH95=""),"",'6'!BH95)</f>
        <v/>
      </c>
      <c r="BI91" s="482" t="str">
        <f>IF(AND('6'!BI95=""),"",'6'!BI95)</f>
        <v/>
      </c>
      <c r="BJ91" s="482" t="str">
        <f>IF(AND('6'!BJ95=""),"",'6'!BJ95)</f>
        <v/>
      </c>
      <c r="BK91" s="482" t="str">
        <f>IF(AND('6'!BK95=""),"",'6'!BK95)</f>
        <v/>
      </c>
      <c r="BL91" s="482" t="str">
        <f>IF(AND('6'!BL95=""),"",'6'!BL95)</f>
        <v/>
      </c>
      <c r="BM91" s="482" t="str">
        <f>IF(AND('6'!BM95=""),"",'6'!BM95)</f>
        <v/>
      </c>
      <c r="BN91" s="482" t="str">
        <f>IF(AND('6'!BN95=""),"",'6'!BN95)</f>
        <v/>
      </c>
      <c r="BO91" s="482" t="str">
        <f>IF(AND('6'!BO95=""),"",'6'!BO95)</f>
        <v/>
      </c>
      <c r="BP91" s="482" t="str">
        <f>IF(AND('6'!BP95=""),"",'6'!BP95)</f>
        <v/>
      </c>
      <c r="BQ91" s="482" t="str">
        <f>IF(AND('6'!BQ95=""),"",'6'!BQ95)</f>
        <v/>
      </c>
      <c r="BR91" s="482" t="str">
        <f>IF(AND('6'!BR95=""),"",'6'!BR95)</f>
        <v/>
      </c>
      <c r="BS91" s="482" t="str">
        <f>IF(AND('6'!BS95=""),"",'6'!BS95)</f>
        <v/>
      </c>
      <c r="BT91" s="482" t="str">
        <f>IF(AND('6'!BT95=""),"",'6'!BT95)</f>
        <v/>
      </c>
      <c r="BU91" s="482" t="str">
        <f>IF(AND('6'!BU95=""),"",'6'!BU95)</f>
        <v/>
      </c>
      <c r="BV91" s="482" t="str">
        <f>IF(AND('6'!BV95=""),"",'6'!BV95)</f>
        <v/>
      </c>
      <c r="BW91" s="482" t="str">
        <f>IF(AND('6'!BW95=""),"",'6'!BW95)</f>
        <v/>
      </c>
      <c r="BX91" s="482" t="str">
        <f>IF(AND('6'!BX95=""),"",'6'!BX95)</f>
        <v/>
      </c>
      <c r="BY91" s="482" t="str">
        <f>IF(AND('6'!BY95=""),"",'6'!BY95)</f>
        <v/>
      </c>
      <c r="BZ91" s="482" t="str">
        <f>IF(AND('6'!BZ95=""),"",'6'!BZ95)</f>
        <v/>
      </c>
      <c r="CA91" s="482" t="str">
        <f>IF(AND('6'!CA95=""),"",'6'!CA95)</f>
        <v/>
      </c>
      <c r="CB91" s="482" t="str">
        <f>IF(AND('6'!CB95=""),"",'6'!CB95)</f>
        <v/>
      </c>
      <c r="CC91" s="482" t="str">
        <f>IF(AND('6'!CC95=""),"",'6'!CC95)</f>
        <v/>
      </c>
      <c r="CD91" s="482" t="str">
        <f>IF(AND('6'!CD95=""),"",'6'!CD95)</f>
        <v/>
      </c>
      <c r="CE91" s="482" t="str">
        <f>IF(AND('6'!CE95=""),"",'6'!CE95)</f>
        <v/>
      </c>
      <c r="CF91" s="482" t="str">
        <f>IF(AND('6'!CF95=""),"",'6'!CF95)</f>
        <v/>
      </c>
      <c r="CG91" s="482" t="str">
        <f>IF(AND('6'!CG95=""),"",'6'!CG95)</f>
        <v/>
      </c>
      <c r="CH91" s="482" t="str">
        <f>IF(AND('6'!CH95=""),"",'6'!CH95)</f>
        <v/>
      </c>
      <c r="CI91" s="482" t="str">
        <f>IF(AND('6'!CI95=""),"",'6'!CI95)</f>
        <v/>
      </c>
      <c r="CJ91" s="482" t="str">
        <f>IF(AND('6'!CJ95=""),"",'6'!CJ95)</f>
        <v/>
      </c>
      <c r="CK91" s="482" t="str">
        <f>IF(AND('6'!CK95=""),"",'6'!CK95)</f>
        <v/>
      </c>
      <c r="CL91" s="482" t="str">
        <f>IF(AND('6'!CL95=""),"",'6'!CL95)</f>
        <v/>
      </c>
      <c r="CM91" s="482" t="str">
        <f>IF(AND('6'!CM95=""),"",'6'!CM95)</f>
        <v/>
      </c>
      <c r="CN91" s="482" t="str">
        <f>IF(AND('6'!CN95=""),"",'6'!CN95)</f>
        <v/>
      </c>
      <c r="CO91" s="482" t="str">
        <f>IF(AND('6'!CO95=""),"",'6'!CO95)</f>
        <v/>
      </c>
      <c r="CP91" s="482" t="str">
        <f>IF(AND('6'!CP95=""),"",'6'!CP95)</f>
        <v/>
      </c>
      <c r="CQ91" s="482" t="str">
        <f>IF(AND('6'!CQ95=""),"",'6'!CQ95)</f>
        <v/>
      </c>
      <c r="CR91" s="482" t="str">
        <f>IF(AND('6'!CR95=""),"",'6'!CR95)</f>
        <v/>
      </c>
      <c r="CS91" s="482" t="str">
        <f>IF(AND('6'!CS95=""),"",'6'!CS95)</f>
        <v/>
      </c>
      <c r="CT91" s="482" t="str">
        <f>IF(AND('6'!CT95=""),"",'6'!CT95)</f>
        <v/>
      </c>
      <c r="CU91" s="482" t="str">
        <f>IF(AND('6'!CU95=""),"",'6'!CU95)</f>
        <v/>
      </c>
      <c r="CV91" s="482" t="str">
        <f>IF(AND('6'!CV95=""),"",'6'!CV95)</f>
        <v/>
      </c>
      <c r="CW91" s="482" t="str">
        <f>IF(AND('6'!CW95=""),"",'6'!CW95)</f>
        <v/>
      </c>
      <c r="CX91" s="482" t="str">
        <f>IF(AND('6'!CX95=""),"",'6'!CX95)</f>
        <v/>
      </c>
      <c r="CY91" s="482" t="str">
        <f>IF(AND('6'!CY95=""),"",'6'!CY95)</f>
        <v/>
      </c>
      <c r="CZ91" s="482" t="str">
        <f>IF(AND('6'!CZ95=""),"",'6'!CZ95)</f>
        <v/>
      </c>
      <c r="DA91" s="482" t="str">
        <f>IF(AND('6'!DA95=""),"",'6'!DA95)</f>
        <v/>
      </c>
      <c r="DB91" s="482" t="str">
        <f>IF(AND('6'!DB95=""),"",'6'!DB95)</f>
        <v/>
      </c>
      <c r="DC91" s="482" t="str">
        <f>IF(AND('6'!DC95=""),"",'6'!DC95)</f>
        <v/>
      </c>
      <c r="DD91" s="482" t="str">
        <f>IF(AND('6'!DD95=""),"",'6'!DD95)</f>
        <v/>
      </c>
      <c r="DE91" s="482" t="str">
        <f>IF(AND('6'!DE95=""),"",'6'!DE95)</f>
        <v/>
      </c>
      <c r="DF91" s="482" t="str">
        <f>IF(AND('6'!DF95=""),"",'6'!DF95)</f>
        <v/>
      </c>
      <c r="DG91" s="482" t="str">
        <f>IF(AND('6'!DG95=""),"",'6'!DG95)</f>
        <v/>
      </c>
      <c r="DH91" s="482" t="str">
        <f>IF(AND('6'!DH95=""),"",'6'!DH95)</f>
        <v/>
      </c>
      <c r="DI91" s="482" t="str">
        <f>IF(AND('6'!DI95=""),"",'6'!DI95)</f>
        <v/>
      </c>
      <c r="DJ91" s="482" t="str">
        <f>IF(AND('6'!DJ95=""),"",'6'!DJ95)</f>
        <v/>
      </c>
      <c r="DK91" s="482" t="str">
        <f>IF(AND('6'!DK95=""),"",'6'!DK95)</f>
        <v/>
      </c>
      <c r="DL91" s="482" t="str">
        <f>IF(AND('6'!DL95=""),"",'6'!DL95)</f>
        <v/>
      </c>
      <c r="DM91" s="482" t="str">
        <f>IF(AND('6'!DM95=""),"",'6'!DM95)</f>
        <v/>
      </c>
      <c r="DN91" s="482" t="str">
        <f>IF(AND('6'!DN95=""),"",'6'!DN95)</f>
        <v/>
      </c>
      <c r="DO91" s="482" t="str">
        <f>IF(AND('6'!DO95=""),"",'6'!DO95)</f>
        <v/>
      </c>
      <c r="DP91" s="482" t="str">
        <f>IF(AND('6'!DP95=""),"",'6'!DP95)</f>
        <v/>
      </c>
      <c r="DQ91" s="482" t="str">
        <f>IF(AND('6'!DQ95=""),"",'6'!DQ95)</f>
        <v/>
      </c>
      <c r="DR91" s="482" t="str">
        <f>IF(AND('6'!DR95=""),"",'6'!DR95)</f>
        <v/>
      </c>
      <c r="DS91" s="482" t="str">
        <f>IF(AND('6'!DS95=""),"",'6'!DS95)</f>
        <v/>
      </c>
      <c r="DT91" s="482" t="str">
        <f>IF(AND('6'!DT95=""),"",'6'!DT95)</f>
        <v/>
      </c>
      <c r="DU91" s="482" t="str">
        <f>IF(AND('6'!DU95=""),"",'6'!DU95)</f>
        <v/>
      </c>
      <c r="DV91" s="482" t="str">
        <f>IF(AND('6'!DV95=""),"",'6'!DV95)</f>
        <v/>
      </c>
      <c r="DW91" s="482" t="str">
        <f>IF(AND('6'!DW95=""),"",'6'!DW95)</f>
        <v/>
      </c>
      <c r="DX91" s="482" t="str">
        <f>IF(AND('6'!DX95=""),"",'6'!DX95)</f>
        <v/>
      </c>
      <c r="DY91" s="482" t="str">
        <f>IF(AND('6'!DY95=""),"",'6'!DY95)</f>
        <v/>
      </c>
      <c r="DZ91" s="482" t="str">
        <f>IF(AND('6'!DZ95=""),"",'6'!DZ95)</f>
        <v/>
      </c>
      <c r="EA91" s="482" t="str">
        <f>IF(AND('6'!EA95=""),"",'6'!EA95)</f>
        <v/>
      </c>
      <c r="EB91" s="482" t="str">
        <f>IF(AND('6'!EB95=""),"",'6'!EB95)</f>
        <v/>
      </c>
      <c r="EC91" s="482" t="str">
        <f>IF(AND('6'!EC95=""),"",'6'!EC95)</f>
        <v/>
      </c>
      <c r="ED91" s="482" t="str">
        <f>IF(AND('6'!ED95=""),"",'6'!ED95)</f>
        <v/>
      </c>
      <c r="EE91" s="482" t="str">
        <f>IF(AND('6'!EE95=""),"",'6'!EE95)</f>
        <v/>
      </c>
      <c r="EF91" s="482" t="str">
        <f>IF(AND('6'!EF95=""),"",'6'!EF95)</f>
        <v/>
      </c>
      <c r="EG91" s="482" t="str">
        <f>IF(AND('6'!EG95=""),"",'6'!EG95)</f>
        <v/>
      </c>
      <c r="EH91" s="482" t="str">
        <f>IF(AND('6'!EH95=""),"",'6'!EH95)</f>
        <v/>
      </c>
      <c r="EI91" s="482" t="str">
        <f>IF(AND('6'!EI95=""),"",'6'!EI95)</f>
        <v/>
      </c>
      <c r="EJ91" s="482" t="str">
        <f>IF(AND('6'!EJ95=""),"",'6'!EJ95)</f>
        <v/>
      </c>
      <c r="EK91" s="482" t="str">
        <f>IF(AND('6'!EK95=""),"",'6'!EK95)</f>
        <v/>
      </c>
      <c r="EL91" s="482" t="str">
        <f>IF(AND('6'!EL95=""),"",'6'!EL95)</f>
        <v/>
      </c>
      <c r="EM91" s="482" t="str">
        <f>IF(AND('6'!EM95=""),"",'6'!EM95)</f>
        <v/>
      </c>
      <c r="EN91" s="482" t="str">
        <f>IF(AND('6'!EN95=""),"",'6'!EN95)</f>
        <v/>
      </c>
      <c r="EO91" s="482" t="str">
        <f>IF(AND('6'!EO95=""),"",'6'!EO95)</f>
        <v/>
      </c>
      <c r="EP91" s="482" t="str">
        <f>IF(AND('6'!EP95=""),"",'6'!EP95)</f>
        <v/>
      </c>
      <c r="EQ91" s="482" t="str">
        <f>IF(AND('6'!EQ95=""),"",'6'!EQ95)</f>
        <v/>
      </c>
      <c r="ER91" s="482" t="str">
        <f>IF(AND('6'!ER95=""),"",'6'!ER95)</f>
        <v/>
      </c>
      <c r="ES91" s="482" t="str">
        <f>IF(AND('6'!ES95=""),"",'6'!ES95)</f>
        <v/>
      </c>
      <c r="ET91" s="482" t="str">
        <f>IF(AND('6'!ET95=""),"",'6'!ET95)</f>
        <v/>
      </c>
      <c r="EU91" s="482" t="str">
        <f>IF(AND('6'!EU95=""),"",'6'!EU95)</f>
        <v/>
      </c>
      <c r="EV91" s="482" t="str">
        <f>IF(AND('6'!EV95=""),"",'6'!EV95)</f>
        <v/>
      </c>
      <c r="EW91" s="482" t="str">
        <f>IF(AND('6'!EW95=""),"",'6'!EW95)</f>
        <v/>
      </c>
      <c r="EX91" s="482" t="str">
        <f>IF(AND('6'!EX95=""),"",'6'!EX95)</f>
        <v/>
      </c>
      <c r="EY91" s="482" t="str">
        <f>IF(AND('6'!EY95=""),"",'6'!EY95)</f>
        <v/>
      </c>
      <c r="EZ91" s="482" t="str">
        <f>IF(AND('6'!EZ95=""),"",'6'!EZ95)</f>
        <v/>
      </c>
      <c r="FA91" s="482" t="str">
        <f>IF(AND('6'!FA95=""),"",'6'!FA95)</f>
        <v/>
      </c>
      <c r="FB91" s="482" t="str">
        <f>IF(AND('6'!FB95=""),"",'6'!FB95)</f>
        <v/>
      </c>
      <c r="FC91" s="482" t="str">
        <f>IF(AND('6'!FC95=""),"",'6'!FC95)</f>
        <v/>
      </c>
      <c r="FD91" s="482" t="str">
        <f>IF(AND('6'!FD95=""),"",'6'!FD95)</f>
        <v/>
      </c>
      <c r="FE91" s="482" t="str">
        <f>IF(AND('6'!FE95=""),"",'6'!FE95)</f>
        <v/>
      </c>
      <c r="FF91" s="482" t="str">
        <f>IF(AND('6'!FF95=""),"",'6'!FF95)</f>
        <v xml:space="preserve"> </v>
      </c>
      <c r="FG91" s="482" t="str">
        <f>IF(AND('6'!FG95=""),"",'6'!FG95)</f>
        <v/>
      </c>
      <c r="FH91" s="482" t="str">
        <f>IF(AND('6'!FH95=""),"",'6'!FH95)</f>
        <v/>
      </c>
      <c r="FI91" s="482" t="str">
        <f>IF(AND('6'!FI95=""),"",'6'!FI95)</f>
        <v/>
      </c>
      <c r="FJ91" s="482" t="str">
        <f>IF(AND('6'!FJ95=""),"",'6'!FJ95)</f>
        <v/>
      </c>
      <c r="FK91" s="482" t="str">
        <f>IF(AND('6'!FK95=""),"",'6'!FK95)</f>
        <v/>
      </c>
      <c r="FL91" s="482" t="str">
        <f>IF(AND('6'!FL95=""),"",'6'!FL95)</f>
        <v/>
      </c>
      <c r="FM91" s="482" t="str">
        <f>IF(AND('6'!FM95=""),"",'6'!FM95)</f>
        <v xml:space="preserve"> </v>
      </c>
      <c r="FN91" s="482" t="str">
        <f>IF(AND('6'!FN95=""),"",'6'!FN95)</f>
        <v/>
      </c>
      <c r="FO91" s="482" t="str">
        <f>IF(AND('6'!FO95=""),"",'6'!FO95)</f>
        <v/>
      </c>
      <c r="FP91" s="482" t="str">
        <f>IF(AND('6'!FP95=""),"",'6'!FP95)</f>
        <v/>
      </c>
      <c r="FQ91" s="482" t="str">
        <f>IF(AND('6'!FQ95=""),"",'6'!FQ95)</f>
        <v/>
      </c>
      <c r="FR91" s="482" t="str">
        <f>IF(AND('6'!FR95=""),"",'6'!FR95)</f>
        <v/>
      </c>
      <c r="FS91" s="482" t="str">
        <f>IF(AND('6'!FS95=""),"",'6'!FS95)</f>
        <v/>
      </c>
      <c r="FT91" s="482" t="str">
        <f>IF(AND('6'!FT95=""),"",'6'!FT95)</f>
        <v xml:space="preserve"> </v>
      </c>
      <c r="FU91" s="482" t="str">
        <f>IF(AND('6'!FV95=""),"",'6'!FV95)</f>
        <v>-</v>
      </c>
      <c r="FV91" s="482" t="str">
        <f>IF(AND('6'!FW95=""),"",'6'!FW95)</f>
        <v>-</v>
      </c>
      <c r="FW91" s="482" t="str">
        <f>IF(AND('6'!FX95=""),"",'6'!FX95)</f>
        <v>-</v>
      </c>
      <c r="FX91" s="482" t="str">
        <f>IF(AND('6'!FY95=""),"",'6'!FY95)</f>
        <v>-</v>
      </c>
      <c r="FY91" s="482" t="str">
        <f>IF(AND('6'!FZ95=""),"",'6'!FZ95)</f>
        <v>-</v>
      </c>
      <c r="FZ91" s="482" t="str">
        <f>IF(AND('6'!GA95=""),"",'6'!GA95)</f>
        <v>-</v>
      </c>
      <c r="GA91" s="482" t="str">
        <f>IF(AND('6'!GB95=""),"",'6'!GB95)</f>
        <v>-</v>
      </c>
      <c r="GB91" s="482" t="str">
        <f>IF(AND('6'!GC95=""),"",'6'!GC95)</f>
        <v>-</v>
      </c>
      <c r="GC91" s="482" t="str">
        <f>IF(AND('6'!GD95=""),"",'6'!GD95)</f>
        <v>-</v>
      </c>
      <c r="GD91" s="482" t="str">
        <f>IF(AND('6'!GE95=""),"",'6'!GE95)</f>
        <v>-</v>
      </c>
      <c r="GE91" s="482" t="str">
        <f>IF(AND('6'!GF95=""),"",'6'!GF95)</f>
        <v>-</v>
      </c>
      <c r="GF91" s="482" t="str">
        <f>IF(AND('6'!GG95=""),"",'6'!GG95)</f>
        <v>-</v>
      </c>
      <c r="GG91" s="482" t="str">
        <f>IF(AND('6'!GH95=""),"",IF(AND('6'!GH95="-"),"",'6'!GH95))</f>
        <v/>
      </c>
      <c r="GH91" s="50" t="str">
        <f>IF(AND(C91=""),"",VLOOKUP(B91,Register!$A$7:$CL$311,36,FALSE))</f>
        <v/>
      </c>
      <c r="GI91" s="483" t="str">
        <f>IF(AND('6'!GL95=""),"",'6'!GL95)</f>
        <v/>
      </c>
      <c r="GJ91" s="173" t="str">
        <f>IF(AND('6'!FU95=""),"",'6'!FU95)</f>
        <v/>
      </c>
      <c r="GK91" s="173"/>
      <c r="GL91" s="173"/>
    </row>
    <row r="92" spans="1:194" ht="21">
      <c r="A92" s="480">
        <v>84</v>
      </c>
      <c r="B92" s="481" t="str">
        <f>IF(AND('6'!B96=""),"",'6'!B96)</f>
        <v/>
      </c>
      <c r="C92" s="196" t="str">
        <f>IF(AND('6'!C96=""),"",'6'!C96)</f>
        <v/>
      </c>
      <c r="D92" s="196" t="str">
        <f>IF(AND('6'!D96=""),"",'6'!D96)</f>
        <v/>
      </c>
      <c r="E92" s="195" t="str">
        <f>IF(AND('6'!E96=""),"",'6'!E96)</f>
        <v/>
      </c>
      <c r="F92" s="482" t="str">
        <f>IF(AND('6'!F96=""),"",'6'!F96)</f>
        <v/>
      </c>
      <c r="G92" s="482" t="str">
        <f>IF(AND('6'!G96=""),"",'6'!G96)</f>
        <v/>
      </c>
      <c r="H92" s="482" t="str">
        <f>IF(AND('6'!H96=""),"",'6'!H96)</f>
        <v/>
      </c>
      <c r="I92" s="482" t="str">
        <f>IF(AND('6'!I96=""),"",'6'!I96)</f>
        <v/>
      </c>
      <c r="J92" s="482" t="str">
        <f>IF(AND('6'!J96=""),"",'6'!J96)</f>
        <v/>
      </c>
      <c r="K92" s="482" t="str">
        <f>IF(AND('6'!K96=""),"",'6'!K96)</f>
        <v/>
      </c>
      <c r="L92" s="482" t="str">
        <f>IF(AND('6'!L96=""),"",'6'!L96)</f>
        <v/>
      </c>
      <c r="M92" s="482" t="str">
        <f>IF(AND('6'!M96=""),"",'6'!M96)</f>
        <v/>
      </c>
      <c r="N92" s="482" t="str">
        <f>IF(AND('6'!N96=""),"",'6'!N96)</f>
        <v/>
      </c>
      <c r="O92" s="482" t="str">
        <f>IF(AND('6'!O96=""),"",'6'!O96)</f>
        <v/>
      </c>
      <c r="P92" s="482" t="str">
        <f>IF(AND('6'!P96=""),"",'6'!P96)</f>
        <v/>
      </c>
      <c r="Q92" s="482" t="str">
        <f>IF(AND('6'!Q96=""),"",'6'!Q96)</f>
        <v/>
      </c>
      <c r="R92" s="482" t="str">
        <f>IF(AND('6'!R96=""),"",'6'!R96)</f>
        <v/>
      </c>
      <c r="S92" s="482" t="str">
        <f>IF(AND('6'!S96=""),"",'6'!S96)</f>
        <v/>
      </c>
      <c r="T92" s="482" t="str">
        <f>IF(AND('6'!T96=""),"",'6'!T96)</f>
        <v/>
      </c>
      <c r="U92" s="482" t="str">
        <f>IF(AND('6'!U96=""),"",'6'!U96)</f>
        <v/>
      </c>
      <c r="V92" s="482" t="str">
        <f>IF(AND('6'!V96=""),"",'6'!V96)</f>
        <v/>
      </c>
      <c r="W92" s="482" t="str">
        <f>IF(AND('6'!W96=""),"",'6'!W96)</f>
        <v/>
      </c>
      <c r="X92" s="482" t="str">
        <f>IF(AND('6'!X96=""),"",'6'!X96)</f>
        <v/>
      </c>
      <c r="Y92" s="482" t="str">
        <f>IF(AND('6'!Y96=""),"",'6'!Y96)</f>
        <v/>
      </c>
      <c r="Z92" s="482" t="str">
        <f>IF(AND('6'!Z96=""),"",'6'!Z96)</f>
        <v/>
      </c>
      <c r="AA92" s="482" t="str">
        <f>IF(AND('6'!AA96=""),"",'6'!AA96)</f>
        <v/>
      </c>
      <c r="AB92" s="482" t="str">
        <f>IF(AND('6'!AB96=""),"",'6'!AB96)</f>
        <v/>
      </c>
      <c r="AC92" s="482" t="str">
        <f>IF(AND('6'!AC96=""),"",'6'!AC96)</f>
        <v/>
      </c>
      <c r="AD92" s="482" t="str">
        <f>IF(AND('6'!AD96=""),"",'6'!AD96)</f>
        <v/>
      </c>
      <c r="AE92" s="482" t="str">
        <f>IF(AND('6'!AE96=""),"",'6'!AE96)</f>
        <v/>
      </c>
      <c r="AF92" s="482" t="str">
        <f>IF(AND('6'!AF96=""),"",'6'!AF96)</f>
        <v/>
      </c>
      <c r="AG92" s="482" t="str">
        <f>IF(AND('6'!AG96=""),"",'6'!AG96)</f>
        <v/>
      </c>
      <c r="AH92" s="482" t="str">
        <f>IF(AND('6'!AH96=""),"",'6'!AH96)</f>
        <v/>
      </c>
      <c r="AI92" s="482" t="str">
        <f>IF(AND('6'!AI96=""),"",'6'!AI96)</f>
        <v/>
      </c>
      <c r="AJ92" s="482" t="str">
        <f>IF(AND('6'!AJ96=""),"",'6'!AJ96)</f>
        <v/>
      </c>
      <c r="AK92" s="482" t="str">
        <f>IF(AND('6'!AK96=""),"",'6'!AK96)</f>
        <v/>
      </c>
      <c r="AL92" s="482" t="str">
        <f>IF(AND('6'!AL96=""),"",'6'!AL96)</f>
        <v/>
      </c>
      <c r="AM92" s="482" t="str">
        <f>IF(AND('6'!AM96=""),"",'6'!AM96)</f>
        <v/>
      </c>
      <c r="AN92" s="482" t="str">
        <f>IF(AND('6'!AN96=""),"",'6'!AN96)</f>
        <v/>
      </c>
      <c r="AO92" s="482" t="str">
        <f>IF(AND('6'!AO96=""),"",'6'!AO96)</f>
        <v/>
      </c>
      <c r="AP92" s="482" t="str">
        <f>IF(AND('6'!AP96=""),"",'6'!AP96)</f>
        <v/>
      </c>
      <c r="AQ92" s="482" t="str">
        <f>IF(AND('6'!AQ96=""),"",'6'!AQ96)</f>
        <v/>
      </c>
      <c r="AR92" s="482" t="str">
        <f>IF(AND('6'!AR96=""),"",'6'!AR96)</f>
        <v/>
      </c>
      <c r="AS92" s="482" t="str">
        <f>IF(AND('6'!AS96=""),"",'6'!AS96)</f>
        <v/>
      </c>
      <c r="AT92" s="482" t="str">
        <f>IF(AND('6'!AT96=""),"",'6'!AT96)</f>
        <v/>
      </c>
      <c r="AU92" s="482" t="str">
        <f>IF(AND('6'!AU96=""),"",'6'!AU96)</f>
        <v/>
      </c>
      <c r="AV92" s="482" t="str">
        <f>IF(AND('6'!AV96=""),"",'6'!AV96)</f>
        <v/>
      </c>
      <c r="AW92" s="482" t="str">
        <f>IF(AND('6'!AW96=""),"",'6'!AW96)</f>
        <v/>
      </c>
      <c r="AX92" s="482" t="str">
        <f>IF(AND('6'!AX96=""),"",'6'!AX96)</f>
        <v/>
      </c>
      <c r="AY92" s="482" t="str">
        <f>IF(AND('6'!AY96=""),"",'6'!AY96)</f>
        <v/>
      </c>
      <c r="AZ92" s="482" t="str">
        <f>IF(AND('6'!AZ96=""),"",'6'!AZ96)</f>
        <v/>
      </c>
      <c r="BA92" s="482" t="str">
        <f>IF(AND('6'!BA96=""),"",'6'!BA96)</f>
        <v/>
      </c>
      <c r="BB92" s="482" t="str">
        <f>IF(AND('6'!BB96=""),"",'6'!BB96)</f>
        <v/>
      </c>
      <c r="BC92" s="482" t="str">
        <f>IF(AND('6'!BC96=""),"",'6'!BC96)</f>
        <v/>
      </c>
      <c r="BD92" s="482" t="str">
        <f>IF(AND('6'!BD96=""),"",'6'!BD96)</f>
        <v/>
      </c>
      <c r="BE92" s="482" t="str">
        <f>IF(AND('6'!BE96=""),"",'6'!BE96)</f>
        <v/>
      </c>
      <c r="BF92" s="482" t="str">
        <f>IF(AND('6'!BF96=""),"",'6'!BF96)</f>
        <v/>
      </c>
      <c r="BG92" s="482" t="str">
        <f>IF(AND('6'!BG96=""),"",'6'!BG96)</f>
        <v/>
      </c>
      <c r="BH92" s="482" t="str">
        <f>IF(AND('6'!BH96=""),"",'6'!BH96)</f>
        <v/>
      </c>
      <c r="BI92" s="482" t="str">
        <f>IF(AND('6'!BI96=""),"",'6'!BI96)</f>
        <v/>
      </c>
      <c r="BJ92" s="482" t="str">
        <f>IF(AND('6'!BJ96=""),"",'6'!BJ96)</f>
        <v/>
      </c>
      <c r="BK92" s="482" t="str">
        <f>IF(AND('6'!BK96=""),"",'6'!BK96)</f>
        <v/>
      </c>
      <c r="BL92" s="482" t="str">
        <f>IF(AND('6'!BL96=""),"",'6'!BL96)</f>
        <v/>
      </c>
      <c r="BM92" s="482" t="str">
        <f>IF(AND('6'!BM96=""),"",'6'!BM96)</f>
        <v/>
      </c>
      <c r="BN92" s="482" t="str">
        <f>IF(AND('6'!BN96=""),"",'6'!BN96)</f>
        <v/>
      </c>
      <c r="BO92" s="482" t="str">
        <f>IF(AND('6'!BO96=""),"",'6'!BO96)</f>
        <v/>
      </c>
      <c r="BP92" s="482" t="str">
        <f>IF(AND('6'!BP96=""),"",'6'!BP96)</f>
        <v/>
      </c>
      <c r="BQ92" s="482" t="str">
        <f>IF(AND('6'!BQ96=""),"",'6'!BQ96)</f>
        <v/>
      </c>
      <c r="BR92" s="482" t="str">
        <f>IF(AND('6'!BR96=""),"",'6'!BR96)</f>
        <v/>
      </c>
      <c r="BS92" s="482" t="str">
        <f>IF(AND('6'!BS96=""),"",'6'!BS96)</f>
        <v/>
      </c>
      <c r="BT92" s="482" t="str">
        <f>IF(AND('6'!BT96=""),"",'6'!BT96)</f>
        <v/>
      </c>
      <c r="BU92" s="482" t="str">
        <f>IF(AND('6'!BU96=""),"",'6'!BU96)</f>
        <v/>
      </c>
      <c r="BV92" s="482" t="str">
        <f>IF(AND('6'!BV96=""),"",'6'!BV96)</f>
        <v/>
      </c>
      <c r="BW92" s="482" t="str">
        <f>IF(AND('6'!BW96=""),"",'6'!BW96)</f>
        <v/>
      </c>
      <c r="BX92" s="482" t="str">
        <f>IF(AND('6'!BX96=""),"",'6'!BX96)</f>
        <v/>
      </c>
      <c r="BY92" s="482" t="str">
        <f>IF(AND('6'!BY96=""),"",'6'!BY96)</f>
        <v/>
      </c>
      <c r="BZ92" s="482" t="str">
        <f>IF(AND('6'!BZ96=""),"",'6'!BZ96)</f>
        <v/>
      </c>
      <c r="CA92" s="482" t="str">
        <f>IF(AND('6'!CA96=""),"",'6'!CA96)</f>
        <v/>
      </c>
      <c r="CB92" s="482" t="str">
        <f>IF(AND('6'!CB96=""),"",'6'!CB96)</f>
        <v/>
      </c>
      <c r="CC92" s="482" t="str">
        <f>IF(AND('6'!CC96=""),"",'6'!CC96)</f>
        <v/>
      </c>
      <c r="CD92" s="482" t="str">
        <f>IF(AND('6'!CD96=""),"",'6'!CD96)</f>
        <v/>
      </c>
      <c r="CE92" s="482" t="str">
        <f>IF(AND('6'!CE96=""),"",'6'!CE96)</f>
        <v/>
      </c>
      <c r="CF92" s="482" t="str">
        <f>IF(AND('6'!CF96=""),"",'6'!CF96)</f>
        <v/>
      </c>
      <c r="CG92" s="482" t="str">
        <f>IF(AND('6'!CG96=""),"",'6'!CG96)</f>
        <v/>
      </c>
      <c r="CH92" s="482" t="str">
        <f>IF(AND('6'!CH96=""),"",'6'!CH96)</f>
        <v/>
      </c>
      <c r="CI92" s="482" t="str">
        <f>IF(AND('6'!CI96=""),"",'6'!CI96)</f>
        <v/>
      </c>
      <c r="CJ92" s="482" t="str">
        <f>IF(AND('6'!CJ96=""),"",'6'!CJ96)</f>
        <v/>
      </c>
      <c r="CK92" s="482" t="str">
        <f>IF(AND('6'!CK96=""),"",'6'!CK96)</f>
        <v/>
      </c>
      <c r="CL92" s="482" t="str">
        <f>IF(AND('6'!CL96=""),"",'6'!CL96)</f>
        <v/>
      </c>
      <c r="CM92" s="482" t="str">
        <f>IF(AND('6'!CM96=""),"",'6'!CM96)</f>
        <v/>
      </c>
      <c r="CN92" s="482" t="str">
        <f>IF(AND('6'!CN96=""),"",'6'!CN96)</f>
        <v/>
      </c>
      <c r="CO92" s="482" t="str">
        <f>IF(AND('6'!CO96=""),"",'6'!CO96)</f>
        <v/>
      </c>
      <c r="CP92" s="482" t="str">
        <f>IF(AND('6'!CP96=""),"",'6'!CP96)</f>
        <v/>
      </c>
      <c r="CQ92" s="482" t="str">
        <f>IF(AND('6'!CQ96=""),"",'6'!CQ96)</f>
        <v/>
      </c>
      <c r="CR92" s="482" t="str">
        <f>IF(AND('6'!CR96=""),"",'6'!CR96)</f>
        <v/>
      </c>
      <c r="CS92" s="482" t="str">
        <f>IF(AND('6'!CS96=""),"",'6'!CS96)</f>
        <v/>
      </c>
      <c r="CT92" s="482" t="str">
        <f>IF(AND('6'!CT96=""),"",'6'!CT96)</f>
        <v/>
      </c>
      <c r="CU92" s="482" t="str">
        <f>IF(AND('6'!CU96=""),"",'6'!CU96)</f>
        <v/>
      </c>
      <c r="CV92" s="482" t="str">
        <f>IF(AND('6'!CV96=""),"",'6'!CV96)</f>
        <v/>
      </c>
      <c r="CW92" s="482" t="str">
        <f>IF(AND('6'!CW96=""),"",'6'!CW96)</f>
        <v/>
      </c>
      <c r="CX92" s="482" t="str">
        <f>IF(AND('6'!CX96=""),"",'6'!CX96)</f>
        <v/>
      </c>
      <c r="CY92" s="482" t="str">
        <f>IF(AND('6'!CY96=""),"",'6'!CY96)</f>
        <v/>
      </c>
      <c r="CZ92" s="482" t="str">
        <f>IF(AND('6'!CZ96=""),"",'6'!CZ96)</f>
        <v/>
      </c>
      <c r="DA92" s="482" t="str">
        <f>IF(AND('6'!DA96=""),"",'6'!DA96)</f>
        <v/>
      </c>
      <c r="DB92" s="482" t="str">
        <f>IF(AND('6'!DB96=""),"",'6'!DB96)</f>
        <v/>
      </c>
      <c r="DC92" s="482" t="str">
        <f>IF(AND('6'!DC96=""),"",'6'!DC96)</f>
        <v/>
      </c>
      <c r="DD92" s="482" t="str">
        <f>IF(AND('6'!DD96=""),"",'6'!DD96)</f>
        <v/>
      </c>
      <c r="DE92" s="482" t="str">
        <f>IF(AND('6'!DE96=""),"",'6'!DE96)</f>
        <v/>
      </c>
      <c r="DF92" s="482" t="str">
        <f>IF(AND('6'!DF96=""),"",'6'!DF96)</f>
        <v/>
      </c>
      <c r="DG92" s="482" t="str">
        <f>IF(AND('6'!DG96=""),"",'6'!DG96)</f>
        <v/>
      </c>
      <c r="DH92" s="482" t="str">
        <f>IF(AND('6'!DH96=""),"",'6'!DH96)</f>
        <v/>
      </c>
      <c r="DI92" s="482" t="str">
        <f>IF(AND('6'!DI96=""),"",'6'!DI96)</f>
        <v/>
      </c>
      <c r="DJ92" s="482" t="str">
        <f>IF(AND('6'!DJ96=""),"",'6'!DJ96)</f>
        <v/>
      </c>
      <c r="DK92" s="482" t="str">
        <f>IF(AND('6'!DK96=""),"",'6'!DK96)</f>
        <v/>
      </c>
      <c r="DL92" s="482" t="str">
        <f>IF(AND('6'!DL96=""),"",'6'!DL96)</f>
        <v/>
      </c>
      <c r="DM92" s="482" t="str">
        <f>IF(AND('6'!DM96=""),"",'6'!DM96)</f>
        <v/>
      </c>
      <c r="DN92" s="482" t="str">
        <f>IF(AND('6'!DN96=""),"",'6'!DN96)</f>
        <v/>
      </c>
      <c r="DO92" s="482" t="str">
        <f>IF(AND('6'!DO96=""),"",'6'!DO96)</f>
        <v/>
      </c>
      <c r="DP92" s="482" t="str">
        <f>IF(AND('6'!DP96=""),"",'6'!DP96)</f>
        <v/>
      </c>
      <c r="DQ92" s="482" t="str">
        <f>IF(AND('6'!DQ96=""),"",'6'!DQ96)</f>
        <v/>
      </c>
      <c r="DR92" s="482" t="str">
        <f>IF(AND('6'!DR96=""),"",'6'!DR96)</f>
        <v/>
      </c>
      <c r="DS92" s="482" t="str">
        <f>IF(AND('6'!DS96=""),"",'6'!DS96)</f>
        <v/>
      </c>
      <c r="DT92" s="482" t="str">
        <f>IF(AND('6'!DT96=""),"",'6'!DT96)</f>
        <v/>
      </c>
      <c r="DU92" s="482" t="str">
        <f>IF(AND('6'!DU96=""),"",'6'!DU96)</f>
        <v/>
      </c>
      <c r="DV92" s="482" t="str">
        <f>IF(AND('6'!DV96=""),"",'6'!DV96)</f>
        <v/>
      </c>
      <c r="DW92" s="482" t="str">
        <f>IF(AND('6'!DW96=""),"",'6'!DW96)</f>
        <v/>
      </c>
      <c r="DX92" s="482" t="str">
        <f>IF(AND('6'!DX96=""),"",'6'!DX96)</f>
        <v/>
      </c>
      <c r="DY92" s="482" t="str">
        <f>IF(AND('6'!DY96=""),"",'6'!DY96)</f>
        <v/>
      </c>
      <c r="DZ92" s="482" t="str">
        <f>IF(AND('6'!DZ96=""),"",'6'!DZ96)</f>
        <v/>
      </c>
      <c r="EA92" s="482" t="str">
        <f>IF(AND('6'!EA96=""),"",'6'!EA96)</f>
        <v/>
      </c>
      <c r="EB92" s="482" t="str">
        <f>IF(AND('6'!EB96=""),"",'6'!EB96)</f>
        <v/>
      </c>
      <c r="EC92" s="482" t="str">
        <f>IF(AND('6'!EC96=""),"",'6'!EC96)</f>
        <v/>
      </c>
      <c r="ED92" s="482" t="str">
        <f>IF(AND('6'!ED96=""),"",'6'!ED96)</f>
        <v/>
      </c>
      <c r="EE92" s="482" t="str">
        <f>IF(AND('6'!EE96=""),"",'6'!EE96)</f>
        <v/>
      </c>
      <c r="EF92" s="482" t="str">
        <f>IF(AND('6'!EF96=""),"",'6'!EF96)</f>
        <v/>
      </c>
      <c r="EG92" s="482" t="str">
        <f>IF(AND('6'!EG96=""),"",'6'!EG96)</f>
        <v/>
      </c>
      <c r="EH92" s="482" t="str">
        <f>IF(AND('6'!EH96=""),"",'6'!EH96)</f>
        <v/>
      </c>
      <c r="EI92" s="482" t="str">
        <f>IF(AND('6'!EI96=""),"",'6'!EI96)</f>
        <v/>
      </c>
      <c r="EJ92" s="482" t="str">
        <f>IF(AND('6'!EJ96=""),"",'6'!EJ96)</f>
        <v/>
      </c>
      <c r="EK92" s="482" t="str">
        <f>IF(AND('6'!EK96=""),"",'6'!EK96)</f>
        <v/>
      </c>
      <c r="EL92" s="482" t="str">
        <f>IF(AND('6'!EL96=""),"",'6'!EL96)</f>
        <v/>
      </c>
      <c r="EM92" s="482" t="str">
        <f>IF(AND('6'!EM96=""),"",'6'!EM96)</f>
        <v/>
      </c>
      <c r="EN92" s="482" t="str">
        <f>IF(AND('6'!EN96=""),"",'6'!EN96)</f>
        <v/>
      </c>
      <c r="EO92" s="482" t="str">
        <f>IF(AND('6'!EO96=""),"",'6'!EO96)</f>
        <v/>
      </c>
      <c r="EP92" s="482" t="str">
        <f>IF(AND('6'!EP96=""),"",'6'!EP96)</f>
        <v/>
      </c>
      <c r="EQ92" s="482" t="str">
        <f>IF(AND('6'!EQ96=""),"",'6'!EQ96)</f>
        <v/>
      </c>
      <c r="ER92" s="482" t="str">
        <f>IF(AND('6'!ER96=""),"",'6'!ER96)</f>
        <v/>
      </c>
      <c r="ES92" s="482" t="str">
        <f>IF(AND('6'!ES96=""),"",'6'!ES96)</f>
        <v/>
      </c>
      <c r="ET92" s="482" t="str">
        <f>IF(AND('6'!ET96=""),"",'6'!ET96)</f>
        <v/>
      </c>
      <c r="EU92" s="482" t="str">
        <f>IF(AND('6'!EU96=""),"",'6'!EU96)</f>
        <v/>
      </c>
      <c r="EV92" s="482" t="str">
        <f>IF(AND('6'!EV96=""),"",'6'!EV96)</f>
        <v/>
      </c>
      <c r="EW92" s="482" t="str">
        <f>IF(AND('6'!EW96=""),"",'6'!EW96)</f>
        <v/>
      </c>
      <c r="EX92" s="482" t="str">
        <f>IF(AND('6'!EX96=""),"",'6'!EX96)</f>
        <v/>
      </c>
      <c r="EY92" s="482" t="str">
        <f>IF(AND('6'!EY96=""),"",'6'!EY96)</f>
        <v/>
      </c>
      <c r="EZ92" s="482" t="str">
        <f>IF(AND('6'!EZ96=""),"",'6'!EZ96)</f>
        <v/>
      </c>
      <c r="FA92" s="482" t="str">
        <f>IF(AND('6'!FA96=""),"",'6'!FA96)</f>
        <v/>
      </c>
      <c r="FB92" s="482" t="str">
        <f>IF(AND('6'!FB96=""),"",'6'!FB96)</f>
        <v/>
      </c>
      <c r="FC92" s="482" t="str">
        <f>IF(AND('6'!FC96=""),"",'6'!FC96)</f>
        <v/>
      </c>
      <c r="FD92" s="482" t="str">
        <f>IF(AND('6'!FD96=""),"",'6'!FD96)</f>
        <v/>
      </c>
      <c r="FE92" s="482" t="str">
        <f>IF(AND('6'!FE96=""),"",'6'!FE96)</f>
        <v/>
      </c>
      <c r="FF92" s="482" t="str">
        <f>IF(AND('6'!FF96=""),"",'6'!FF96)</f>
        <v xml:space="preserve"> </v>
      </c>
      <c r="FG92" s="482" t="str">
        <f>IF(AND('6'!FG96=""),"",'6'!FG96)</f>
        <v/>
      </c>
      <c r="FH92" s="482" t="str">
        <f>IF(AND('6'!FH96=""),"",'6'!FH96)</f>
        <v/>
      </c>
      <c r="FI92" s="482" t="str">
        <f>IF(AND('6'!FI96=""),"",'6'!FI96)</f>
        <v/>
      </c>
      <c r="FJ92" s="482" t="str">
        <f>IF(AND('6'!FJ96=""),"",'6'!FJ96)</f>
        <v/>
      </c>
      <c r="FK92" s="482" t="str">
        <f>IF(AND('6'!FK96=""),"",'6'!FK96)</f>
        <v/>
      </c>
      <c r="FL92" s="482" t="str">
        <f>IF(AND('6'!FL96=""),"",'6'!FL96)</f>
        <v/>
      </c>
      <c r="FM92" s="482" t="str">
        <f>IF(AND('6'!FM96=""),"",'6'!FM96)</f>
        <v xml:space="preserve"> </v>
      </c>
      <c r="FN92" s="482" t="str">
        <f>IF(AND('6'!FN96=""),"",'6'!FN96)</f>
        <v/>
      </c>
      <c r="FO92" s="482" t="str">
        <f>IF(AND('6'!FO96=""),"",'6'!FO96)</f>
        <v/>
      </c>
      <c r="FP92" s="482" t="str">
        <f>IF(AND('6'!FP96=""),"",'6'!FP96)</f>
        <v/>
      </c>
      <c r="FQ92" s="482" t="str">
        <f>IF(AND('6'!FQ96=""),"",'6'!FQ96)</f>
        <v/>
      </c>
      <c r="FR92" s="482" t="str">
        <f>IF(AND('6'!FR96=""),"",'6'!FR96)</f>
        <v/>
      </c>
      <c r="FS92" s="482" t="str">
        <f>IF(AND('6'!FS96=""),"",'6'!FS96)</f>
        <v/>
      </c>
      <c r="FT92" s="482" t="str">
        <f>IF(AND('6'!FT96=""),"",'6'!FT96)</f>
        <v xml:space="preserve"> </v>
      </c>
      <c r="FU92" s="482" t="str">
        <f>IF(AND('6'!FV96=""),"",'6'!FV96)</f>
        <v>-</v>
      </c>
      <c r="FV92" s="482" t="str">
        <f>IF(AND('6'!FW96=""),"",'6'!FW96)</f>
        <v>-</v>
      </c>
      <c r="FW92" s="482" t="str">
        <f>IF(AND('6'!FX96=""),"",'6'!FX96)</f>
        <v>-</v>
      </c>
      <c r="FX92" s="482" t="str">
        <f>IF(AND('6'!FY96=""),"",'6'!FY96)</f>
        <v>-</v>
      </c>
      <c r="FY92" s="482" t="str">
        <f>IF(AND('6'!FZ96=""),"",'6'!FZ96)</f>
        <v>-</v>
      </c>
      <c r="FZ92" s="482" t="str">
        <f>IF(AND('6'!GA96=""),"",'6'!GA96)</f>
        <v>-</v>
      </c>
      <c r="GA92" s="482" t="str">
        <f>IF(AND('6'!GB96=""),"",'6'!GB96)</f>
        <v>-</v>
      </c>
      <c r="GB92" s="482" t="str">
        <f>IF(AND('6'!GC96=""),"",'6'!GC96)</f>
        <v>-</v>
      </c>
      <c r="GC92" s="482" t="str">
        <f>IF(AND('6'!GD96=""),"",'6'!GD96)</f>
        <v>-</v>
      </c>
      <c r="GD92" s="482" t="str">
        <f>IF(AND('6'!GE96=""),"",'6'!GE96)</f>
        <v>-</v>
      </c>
      <c r="GE92" s="482" t="str">
        <f>IF(AND('6'!GF96=""),"",'6'!GF96)</f>
        <v>-</v>
      </c>
      <c r="GF92" s="482" t="str">
        <f>IF(AND('6'!GG96=""),"",'6'!GG96)</f>
        <v>-</v>
      </c>
      <c r="GG92" s="482" t="str">
        <f>IF(AND('6'!GH96=""),"",IF(AND('6'!GH96="-"),"",'6'!GH96))</f>
        <v/>
      </c>
      <c r="GH92" s="50" t="str">
        <f>IF(AND(C92=""),"",VLOOKUP(B92,Register!$A$7:$CL$311,36,FALSE))</f>
        <v/>
      </c>
      <c r="GI92" s="483" t="str">
        <f>IF(AND('6'!GL96=""),"",'6'!GL96)</f>
        <v/>
      </c>
      <c r="GJ92" s="173" t="str">
        <f>IF(AND('6'!FU96=""),"",'6'!FU96)</f>
        <v/>
      </c>
      <c r="GK92" s="173"/>
      <c r="GL92" s="173"/>
    </row>
    <row r="93" spans="1:194" ht="21">
      <c r="A93" s="480">
        <v>85</v>
      </c>
      <c r="B93" s="481" t="str">
        <f>IF(AND('6'!B97=""),"",'6'!B97)</f>
        <v/>
      </c>
      <c r="C93" s="196" t="str">
        <f>IF(AND('6'!C97=""),"",'6'!C97)</f>
        <v/>
      </c>
      <c r="D93" s="196" t="str">
        <f>IF(AND('6'!D97=""),"",'6'!D97)</f>
        <v/>
      </c>
      <c r="E93" s="195" t="str">
        <f>IF(AND('6'!E97=""),"",'6'!E97)</f>
        <v/>
      </c>
      <c r="F93" s="482" t="str">
        <f>IF(AND('6'!F97=""),"",'6'!F97)</f>
        <v/>
      </c>
      <c r="G93" s="482" t="str">
        <f>IF(AND('6'!G97=""),"",'6'!G97)</f>
        <v/>
      </c>
      <c r="H93" s="482" t="str">
        <f>IF(AND('6'!H97=""),"",'6'!H97)</f>
        <v/>
      </c>
      <c r="I93" s="482" t="str">
        <f>IF(AND('6'!I97=""),"",'6'!I97)</f>
        <v/>
      </c>
      <c r="J93" s="482" t="str">
        <f>IF(AND('6'!J97=""),"",'6'!J97)</f>
        <v/>
      </c>
      <c r="K93" s="482" t="str">
        <f>IF(AND('6'!K97=""),"",'6'!K97)</f>
        <v/>
      </c>
      <c r="L93" s="482" t="str">
        <f>IF(AND('6'!L97=""),"",'6'!L97)</f>
        <v/>
      </c>
      <c r="M93" s="482" t="str">
        <f>IF(AND('6'!M97=""),"",'6'!M97)</f>
        <v/>
      </c>
      <c r="N93" s="482" t="str">
        <f>IF(AND('6'!N97=""),"",'6'!N97)</f>
        <v/>
      </c>
      <c r="O93" s="482" t="str">
        <f>IF(AND('6'!O97=""),"",'6'!O97)</f>
        <v/>
      </c>
      <c r="P93" s="482" t="str">
        <f>IF(AND('6'!P97=""),"",'6'!P97)</f>
        <v/>
      </c>
      <c r="Q93" s="482" t="str">
        <f>IF(AND('6'!Q97=""),"",'6'!Q97)</f>
        <v/>
      </c>
      <c r="R93" s="482" t="str">
        <f>IF(AND('6'!R97=""),"",'6'!R97)</f>
        <v/>
      </c>
      <c r="S93" s="482" t="str">
        <f>IF(AND('6'!S97=""),"",'6'!S97)</f>
        <v/>
      </c>
      <c r="T93" s="482" t="str">
        <f>IF(AND('6'!T97=""),"",'6'!T97)</f>
        <v/>
      </c>
      <c r="U93" s="482" t="str">
        <f>IF(AND('6'!U97=""),"",'6'!U97)</f>
        <v/>
      </c>
      <c r="V93" s="482" t="str">
        <f>IF(AND('6'!V97=""),"",'6'!V97)</f>
        <v/>
      </c>
      <c r="W93" s="482" t="str">
        <f>IF(AND('6'!W97=""),"",'6'!W97)</f>
        <v/>
      </c>
      <c r="X93" s="482" t="str">
        <f>IF(AND('6'!X97=""),"",'6'!X97)</f>
        <v/>
      </c>
      <c r="Y93" s="482" t="str">
        <f>IF(AND('6'!Y97=""),"",'6'!Y97)</f>
        <v/>
      </c>
      <c r="Z93" s="482" t="str">
        <f>IF(AND('6'!Z97=""),"",'6'!Z97)</f>
        <v/>
      </c>
      <c r="AA93" s="482" t="str">
        <f>IF(AND('6'!AA97=""),"",'6'!AA97)</f>
        <v/>
      </c>
      <c r="AB93" s="482" t="str">
        <f>IF(AND('6'!AB97=""),"",'6'!AB97)</f>
        <v/>
      </c>
      <c r="AC93" s="482" t="str">
        <f>IF(AND('6'!AC97=""),"",'6'!AC97)</f>
        <v/>
      </c>
      <c r="AD93" s="482" t="str">
        <f>IF(AND('6'!AD97=""),"",'6'!AD97)</f>
        <v/>
      </c>
      <c r="AE93" s="482" t="str">
        <f>IF(AND('6'!AE97=""),"",'6'!AE97)</f>
        <v/>
      </c>
      <c r="AF93" s="482" t="str">
        <f>IF(AND('6'!AF97=""),"",'6'!AF97)</f>
        <v/>
      </c>
      <c r="AG93" s="482" t="str">
        <f>IF(AND('6'!AG97=""),"",'6'!AG97)</f>
        <v/>
      </c>
      <c r="AH93" s="482" t="str">
        <f>IF(AND('6'!AH97=""),"",'6'!AH97)</f>
        <v/>
      </c>
      <c r="AI93" s="482" t="str">
        <f>IF(AND('6'!AI97=""),"",'6'!AI97)</f>
        <v/>
      </c>
      <c r="AJ93" s="482" t="str">
        <f>IF(AND('6'!AJ97=""),"",'6'!AJ97)</f>
        <v/>
      </c>
      <c r="AK93" s="482" t="str">
        <f>IF(AND('6'!AK97=""),"",'6'!AK97)</f>
        <v/>
      </c>
      <c r="AL93" s="482" t="str">
        <f>IF(AND('6'!AL97=""),"",'6'!AL97)</f>
        <v/>
      </c>
      <c r="AM93" s="482" t="str">
        <f>IF(AND('6'!AM97=""),"",'6'!AM97)</f>
        <v/>
      </c>
      <c r="AN93" s="482" t="str">
        <f>IF(AND('6'!AN97=""),"",'6'!AN97)</f>
        <v/>
      </c>
      <c r="AO93" s="482" t="str">
        <f>IF(AND('6'!AO97=""),"",'6'!AO97)</f>
        <v/>
      </c>
      <c r="AP93" s="482" t="str">
        <f>IF(AND('6'!AP97=""),"",'6'!AP97)</f>
        <v/>
      </c>
      <c r="AQ93" s="482" t="str">
        <f>IF(AND('6'!AQ97=""),"",'6'!AQ97)</f>
        <v/>
      </c>
      <c r="AR93" s="482" t="str">
        <f>IF(AND('6'!AR97=""),"",'6'!AR97)</f>
        <v/>
      </c>
      <c r="AS93" s="482" t="str">
        <f>IF(AND('6'!AS97=""),"",'6'!AS97)</f>
        <v/>
      </c>
      <c r="AT93" s="482" t="str">
        <f>IF(AND('6'!AT97=""),"",'6'!AT97)</f>
        <v/>
      </c>
      <c r="AU93" s="482" t="str">
        <f>IF(AND('6'!AU97=""),"",'6'!AU97)</f>
        <v/>
      </c>
      <c r="AV93" s="482" t="str">
        <f>IF(AND('6'!AV97=""),"",'6'!AV97)</f>
        <v/>
      </c>
      <c r="AW93" s="482" t="str">
        <f>IF(AND('6'!AW97=""),"",'6'!AW97)</f>
        <v/>
      </c>
      <c r="AX93" s="482" t="str">
        <f>IF(AND('6'!AX97=""),"",'6'!AX97)</f>
        <v/>
      </c>
      <c r="AY93" s="482" t="str">
        <f>IF(AND('6'!AY97=""),"",'6'!AY97)</f>
        <v/>
      </c>
      <c r="AZ93" s="482" t="str">
        <f>IF(AND('6'!AZ97=""),"",'6'!AZ97)</f>
        <v/>
      </c>
      <c r="BA93" s="482" t="str">
        <f>IF(AND('6'!BA97=""),"",'6'!BA97)</f>
        <v/>
      </c>
      <c r="BB93" s="482" t="str">
        <f>IF(AND('6'!BB97=""),"",'6'!BB97)</f>
        <v/>
      </c>
      <c r="BC93" s="482" t="str">
        <f>IF(AND('6'!BC97=""),"",'6'!BC97)</f>
        <v/>
      </c>
      <c r="BD93" s="482" t="str">
        <f>IF(AND('6'!BD97=""),"",'6'!BD97)</f>
        <v/>
      </c>
      <c r="BE93" s="482" t="str">
        <f>IF(AND('6'!BE97=""),"",'6'!BE97)</f>
        <v/>
      </c>
      <c r="BF93" s="482" t="str">
        <f>IF(AND('6'!BF97=""),"",'6'!BF97)</f>
        <v/>
      </c>
      <c r="BG93" s="482" t="str">
        <f>IF(AND('6'!BG97=""),"",'6'!BG97)</f>
        <v/>
      </c>
      <c r="BH93" s="482" t="str">
        <f>IF(AND('6'!BH97=""),"",'6'!BH97)</f>
        <v/>
      </c>
      <c r="BI93" s="482" t="str">
        <f>IF(AND('6'!BI97=""),"",'6'!BI97)</f>
        <v/>
      </c>
      <c r="BJ93" s="482" t="str">
        <f>IF(AND('6'!BJ97=""),"",'6'!BJ97)</f>
        <v/>
      </c>
      <c r="BK93" s="482" t="str">
        <f>IF(AND('6'!BK97=""),"",'6'!BK97)</f>
        <v/>
      </c>
      <c r="BL93" s="482" t="str">
        <f>IF(AND('6'!BL97=""),"",'6'!BL97)</f>
        <v/>
      </c>
      <c r="BM93" s="482" t="str">
        <f>IF(AND('6'!BM97=""),"",'6'!BM97)</f>
        <v/>
      </c>
      <c r="BN93" s="482" t="str">
        <f>IF(AND('6'!BN97=""),"",'6'!BN97)</f>
        <v/>
      </c>
      <c r="BO93" s="482" t="str">
        <f>IF(AND('6'!BO97=""),"",'6'!BO97)</f>
        <v/>
      </c>
      <c r="BP93" s="482" t="str">
        <f>IF(AND('6'!BP97=""),"",'6'!BP97)</f>
        <v/>
      </c>
      <c r="BQ93" s="482" t="str">
        <f>IF(AND('6'!BQ97=""),"",'6'!BQ97)</f>
        <v/>
      </c>
      <c r="BR93" s="482" t="str">
        <f>IF(AND('6'!BR97=""),"",'6'!BR97)</f>
        <v/>
      </c>
      <c r="BS93" s="482" t="str">
        <f>IF(AND('6'!BS97=""),"",'6'!BS97)</f>
        <v/>
      </c>
      <c r="BT93" s="482" t="str">
        <f>IF(AND('6'!BT97=""),"",'6'!BT97)</f>
        <v/>
      </c>
      <c r="BU93" s="482" t="str">
        <f>IF(AND('6'!BU97=""),"",'6'!BU97)</f>
        <v/>
      </c>
      <c r="BV93" s="482" t="str">
        <f>IF(AND('6'!BV97=""),"",'6'!BV97)</f>
        <v/>
      </c>
      <c r="BW93" s="482" t="str">
        <f>IF(AND('6'!BW97=""),"",'6'!BW97)</f>
        <v/>
      </c>
      <c r="BX93" s="482" t="str">
        <f>IF(AND('6'!BX97=""),"",'6'!BX97)</f>
        <v/>
      </c>
      <c r="BY93" s="482" t="str">
        <f>IF(AND('6'!BY97=""),"",'6'!BY97)</f>
        <v/>
      </c>
      <c r="BZ93" s="482" t="str">
        <f>IF(AND('6'!BZ97=""),"",'6'!BZ97)</f>
        <v/>
      </c>
      <c r="CA93" s="482" t="str">
        <f>IF(AND('6'!CA97=""),"",'6'!CA97)</f>
        <v/>
      </c>
      <c r="CB93" s="482" t="str">
        <f>IF(AND('6'!CB97=""),"",'6'!CB97)</f>
        <v/>
      </c>
      <c r="CC93" s="482" t="str">
        <f>IF(AND('6'!CC97=""),"",'6'!CC97)</f>
        <v/>
      </c>
      <c r="CD93" s="482" t="str">
        <f>IF(AND('6'!CD97=""),"",'6'!CD97)</f>
        <v/>
      </c>
      <c r="CE93" s="482" t="str">
        <f>IF(AND('6'!CE97=""),"",'6'!CE97)</f>
        <v/>
      </c>
      <c r="CF93" s="482" t="str">
        <f>IF(AND('6'!CF97=""),"",'6'!CF97)</f>
        <v/>
      </c>
      <c r="CG93" s="482" t="str">
        <f>IF(AND('6'!CG97=""),"",'6'!CG97)</f>
        <v/>
      </c>
      <c r="CH93" s="482" t="str">
        <f>IF(AND('6'!CH97=""),"",'6'!CH97)</f>
        <v/>
      </c>
      <c r="CI93" s="482" t="str">
        <f>IF(AND('6'!CI97=""),"",'6'!CI97)</f>
        <v/>
      </c>
      <c r="CJ93" s="482" t="str">
        <f>IF(AND('6'!CJ97=""),"",'6'!CJ97)</f>
        <v/>
      </c>
      <c r="CK93" s="482" t="str">
        <f>IF(AND('6'!CK97=""),"",'6'!CK97)</f>
        <v/>
      </c>
      <c r="CL93" s="482" t="str">
        <f>IF(AND('6'!CL97=""),"",'6'!CL97)</f>
        <v/>
      </c>
      <c r="CM93" s="482" t="str">
        <f>IF(AND('6'!CM97=""),"",'6'!CM97)</f>
        <v/>
      </c>
      <c r="CN93" s="482" t="str">
        <f>IF(AND('6'!CN97=""),"",'6'!CN97)</f>
        <v/>
      </c>
      <c r="CO93" s="482" t="str">
        <f>IF(AND('6'!CO97=""),"",'6'!CO97)</f>
        <v/>
      </c>
      <c r="CP93" s="482" t="str">
        <f>IF(AND('6'!CP97=""),"",'6'!CP97)</f>
        <v/>
      </c>
      <c r="CQ93" s="482" t="str">
        <f>IF(AND('6'!CQ97=""),"",'6'!CQ97)</f>
        <v/>
      </c>
      <c r="CR93" s="482" t="str">
        <f>IF(AND('6'!CR97=""),"",'6'!CR97)</f>
        <v/>
      </c>
      <c r="CS93" s="482" t="str">
        <f>IF(AND('6'!CS97=""),"",'6'!CS97)</f>
        <v/>
      </c>
      <c r="CT93" s="482" t="str">
        <f>IF(AND('6'!CT97=""),"",'6'!CT97)</f>
        <v/>
      </c>
      <c r="CU93" s="482" t="str">
        <f>IF(AND('6'!CU97=""),"",'6'!CU97)</f>
        <v/>
      </c>
      <c r="CV93" s="482" t="str">
        <f>IF(AND('6'!CV97=""),"",'6'!CV97)</f>
        <v/>
      </c>
      <c r="CW93" s="482" t="str">
        <f>IF(AND('6'!CW97=""),"",'6'!CW97)</f>
        <v/>
      </c>
      <c r="CX93" s="482" t="str">
        <f>IF(AND('6'!CX97=""),"",'6'!CX97)</f>
        <v/>
      </c>
      <c r="CY93" s="482" t="str">
        <f>IF(AND('6'!CY97=""),"",'6'!CY97)</f>
        <v/>
      </c>
      <c r="CZ93" s="482" t="str">
        <f>IF(AND('6'!CZ97=""),"",'6'!CZ97)</f>
        <v/>
      </c>
      <c r="DA93" s="482" t="str">
        <f>IF(AND('6'!DA97=""),"",'6'!DA97)</f>
        <v/>
      </c>
      <c r="DB93" s="482" t="str">
        <f>IF(AND('6'!DB97=""),"",'6'!DB97)</f>
        <v/>
      </c>
      <c r="DC93" s="482" t="str">
        <f>IF(AND('6'!DC97=""),"",'6'!DC97)</f>
        <v/>
      </c>
      <c r="DD93" s="482" t="str">
        <f>IF(AND('6'!DD97=""),"",'6'!DD97)</f>
        <v/>
      </c>
      <c r="DE93" s="482" t="str">
        <f>IF(AND('6'!DE97=""),"",'6'!DE97)</f>
        <v/>
      </c>
      <c r="DF93" s="482" t="str">
        <f>IF(AND('6'!DF97=""),"",'6'!DF97)</f>
        <v/>
      </c>
      <c r="DG93" s="482" t="str">
        <f>IF(AND('6'!DG97=""),"",'6'!DG97)</f>
        <v/>
      </c>
      <c r="DH93" s="482" t="str">
        <f>IF(AND('6'!DH97=""),"",'6'!DH97)</f>
        <v/>
      </c>
      <c r="DI93" s="482" t="str">
        <f>IF(AND('6'!DI97=""),"",'6'!DI97)</f>
        <v/>
      </c>
      <c r="DJ93" s="482" t="str">
        <f>IF(AND('6'!DJ97=""),"",'6'!DJ97)</f>
        <v/>
      </c>
      <c r="DK93" s="482" t="str">
        <f>IF(AND('6'!DK97=""),"",'6'!DK97)</f>
        <v/>
      </c>
      <c r="DL93" s="482" t="str">
        <f>IF(AND('6'!DL97=""),"",'6'!DL97)</f>
        <v/>
      </c>
      <c r="DM93" s="482" t="str">
        <f>IF(AND('6'!DM97=""),"",'6'!DM97)</f>
        <v/>
      </c>
      <c r="DN93" s="482" t="str">
        <f>IF(AND('6'!DN97=""),"",'6'!DN97)</f>
        <v/>
      </c>
      <c r="DO93" s="482" t="str">
        <f>IF(AND('6'!DO97=""),"",'6'!DO97)</f>
        <v/>
      </c>
      <c r="DP93" s="482" t="str">
        <f>IF(AND('6'!DP97=""),"",'6'!DP97)</f>
        <v/>
      </c>
      <c r="DQ93" s="482" t="str">
        <f>IF(AND('6'!DQ97=""),"",'6'!DQ97)</f>
        <v/>
      </c>
      <c r="DR93" s="482" t="str">
        <f>IF(AND('6'!DR97=""),"",'6'!DR97)</f>
        <v/>
      </c>
      <c r="DS93" s="482" t="str">
        <f>IF(AND('6'!DS97=""),"",'6'!DS97)</f>
        <v/>
      </c>
      <c r="DT93" s="482" t="str">
        <f>IF(AND('6'!DT97=""),"",'6'!DT97)</f>
        <v/>
      </c>
      <c r="DU93" s="482" t="str">
        <f>IF(AND('6'!DU97=""),"",'6'!DU97)</f>
        <v/>
      </c>
      <c r="DV93" s="482" t="str">
        <f>IF(AND('6'!DV97=""),"",'6'!DV97)</f>
        <v/>
      </c>
      <c r="DW93" s="482" t="str">
        <f>IF(AND('6'!DW97=""),"",'6'!DW97)</f>
        <v/>
      </c>
      <c r="DX93" s="482" t="str">
        <f>IF(AND('6'!DX97=""),"",'6'!DX97)</f>
        <v/>
      </c>
      <c r="DY93" s="482" t="str">
        <f>IF(AND('6'!DY97=""),"",'6'!DY97)</f>
        <v/>
      </c>
      <c r="DZ93" s="482" t="str">
        <f>IF(AND('6'!DZ97=""),"",'6'!DZ97)</f>
        <v/>
      </c>
      <c r="EA93" s="482" t="str">
        <f>IF(AND('6'!EA97=""),"",'6'!EA97)</f>
        <v/>
      </c>
      <c r="EB93" s="482" t="str">
        <f>IF(AND('6'!EB97=""),"",'6'!EB97)</f>
        <v/>
      </c>
      <c r="EC93" s="482" t="str">
        <f>IF(AND('6'!EC97=""),"",'6'!EC97)</f>
        <v/>
      </c>
      <c r="ED93" s="482" t="str">
        <f>IF(AND('6'!ED97=""),"",'6'!ED97)</f>
        <v/>
      </c>
      <c r="EE93" s="482" t="str">
        <f>IF(AND('6'!EE97=""),"",'6'!EE97)</f>
        <v/>
      </c>
      <c r="EF93" s="482" t="str">
        <f>IF(AND('6'!EF97=""),"",'6'!EF97)</f>
        <v/>
      </c>
      <c r="EG93" s="482" t="str">
        <f>IF(AND('6'!EG97=""),"",'6'!EG97)</f>
        <v/>
      </c>
      <c r="EH93" s="482" t="str">
        <f>IF(AND('6'!EH97=""),"",'6'!EH97)</f>
        <v/>
      </c>
      <c r="EI93" s="482" t="str">
        <f>IF(AND('6'!EI97=""),"",'6'!EI97)</f>
        <v/>
      </c>
      <c r="EJ93" s="482" t="str">
        <f>IF(AND('6'!EJ97=""),"",'6'!EJ97)</f>
        <v/>
      </c>
      <c r="EK93" s="482" t="str">
        <f>IF(AND('6'!EK97=""),"",'6'!EK97)</f>
        <v/>
      </c>
      <c r="EL93" s="482" t="str">
        <f>IF(AND('6'!EL97=""),"",'6'!EL97)</f>
        <v/>
      </c>
      <c r="EM93" s="482" t="str">
        <f>IF(AND('6'!EM97=""),"",'6'!EM97)</f>
        <v/>
      </c>
      <c r="EN93" s="482" t="str">
        <f>IF(AND('6'!EN97=""),"",'6'!EN97)</f>
        <v/>
      </c>
      <c r="EO93" s="482" t="str">
        <f>IF(AND('6'!EO97=""),"",'6'!EO97)</f>
        <v/>
      </c>
      <c r="EP93" s="482" t="str">
        <f>IF(AND('6'!EP97=""),"",'6'!EP97)</f>
        <v/>
      </c>
      <c r="EQ93" s="482" t="str">
        <f>IF(AND('6'!EQ97=""),"",'6'!EQ97)</f>
        <v/>
      </c>
      <c r="ER93" s="482" t="str">
        <f>IF(AND('6'!ER97=""),"",'6'!ER97)</f>
        <v/>
      </c>
      <c r="ES93" s="482" t="str">
        <f>IF(AND('6'!ES97=""),"",'6'!ES97)</f>
        <v/>
      </c>
      <c r="ET93" s="482" t="str">
        <f>IF(AND('6'!ET97=""),"",'6'!ET97)</f>
        <v/>
      </c>
      <c r="EU93" s="482" t="str">
        <f>IF(AND('6'!EU97=""),"",'6'!EU97)</f>
        <v/>
      </c>
      <c r="EV93" s="482" t="str">
        <f>IF(AND('6'!EV97=""),"",'6'!EV97)</f>
        <v/>
      </c>
      <c r="EW93" s="482" t="str">
        <f>IF(AND('6'!EW97=""),"",'6'!EW97)</f>
        <v/>
      </c>
      <c r="EX93" s="482" t="str">
        <f>IF(AND('6'!EX97=""),"",'6'!EX97)</f>
        <v/>
      </c>
      <c r="EY93" s="482" t="str">
        <f>IF(AND('6'!EY97=""),"",'6'!EY97)</f>
        <v/>
      </c>
      <c r="EZ93" s="482" t="str">
        <f>IF(AND('6'!EZ97=""),"",'6'!EZ97)</f>
        <v/>
      </c>
      <c r="FA93" s="482" t="str">
        <f>IF(AND('6'!FA97=""),"",'6'!FA97)</f>
        <v/>
      </c>
      <c r="FB93" s="482" t="str">
        <f>IF(AND('6'!FB97=""),"",'6'!FB97)</f>
        <v/>
      </c>
      <c r="FC93" s="482" t="str">
        <f>IF(AND('6'!FC97=""),"",'6'!FC97)</f>
        <v/>
      </c>
      <c r="FD93" s="482" t="str">
        <f>IF(AND('6'!FD97=""),"",'6'!FD97)</f>
        <v/>
      </c>
      <c r="FE93" s="482" t="str">
        <f>IF(AND('6'!FE97=""),"",'6'!FE97)</f>
        <v/>
      </c>
      <c r="FF93" s="482" t="str">
        <f>IF(AND('6'!FF97=""),"",'6'!FF97)</f>
        <v xml:space="preserve"> </v>
      </c>
      <c r="FG93" s="482" t="str">
        <f>IF(AND('6'!FG97=""),"",'6'!FG97)</f>
        <v/>
      </c>
      <c r="FH93" s="482" t="str">
        <f>IF(AND('6'!FH97=""),"",'6'!FH97)</f>
        <v/>
      </c>
      <c r="FI93" s="482" t="str">
        <f>IF(AND('6'!FI97=""),"",'6'!FI97)</f>
        <v/>
      </c>
      <c r="FJ93" s="482" t="str">
        <f>IF(AND('6'!FJ97=""),"",'6'!FJ97)</f>
        <v/>
      </c>
      <c r="FK93" s="482" t="str">
        <f>IF(AND('6'!FK97=""),"",'6'!FK97)</f>
        <v/>
      </c>
      <c r="FL93" s="482" t="str">
        <f>IF(AND('6'!FL97=""),"",'6'!FL97)</f>
        <v/>
      </c>
      <c r="FM93" s="482" t="str">
        <f>IF(AND('6'!FM97=""),"",'6'!FM97)</f>
        <v xml:space="preserve"> </v>
      </c>
      <c r="FN93" s="482" t="str">
        <f>IF(AND('6'!FN97=""),"",'6'!FN97)</f>
        <v/>
      </c>
      <c r="FO93" s="482" t="str">
        <f>IF(AND('6'!FO97=""),"",'6'!FO97)</f>
        <v/>
      </c>
      <c r="FP93" s="482" t="str">
        <f>IF(AND('6'!FP97=""),"",'6'!FP97)</f>
        <v/>
      </c>
      <c r="FQ93" s="482" t="str">
        <f>IF(AND('6'!FQ97=""),"",'6'!FQ97)</f>
        <v/>
      </c>
      <c r="FR93" s="482" t="str">
        <f>IF(AND('6'!FR97=""),"",'6'!FR97)</f>
        <v/>
      </c>
      <c r="FS93" s="482" t="str">
        <f>IF(AND('6'!FS97=""),"",'6'!FS97)</f>
        <v/>
      </c>
      <c r="FT93" s="482" t="str">
        <f>IF(AND('6'!FT97=""),"",'6'!FT97)</f>
        <v xml:space="preserve"> </v>
      </c>
      <c r="FU93" s="482" t="str">
        <f>IF(AND('6'!FV97=""),"",'6'!FV97)</f>
        <v>-</v>
      </c>
      <c r="FV93" s="482" t="str">
        <f>IF(AND('6'!FW97=""),"",'6'!FW97)</f>
        <v>-</v>
      </c>
      <c r="FW93" s="482" t="str">
        <f>IF(AND('6'!FX97=""),"",'6'!FX97)</f>
        <v>-</v>
      </c>
      <c r="FX93" s="482" t="str">
        <f>IF(AND('6'!FY97=""),"",'6'!FY97)</f>
        <v>-</v>
      </c>
      <c r="FY93" s="482" t="str">
        <f>IF(AND('6'!FZ97=""),"",'6'!FZ97)</f>
        <v>-</v>
      </c>
      <c r="FZ93" s="482" t="str">
        <f>IF(AND('6'!GA97=""),"",'6'!GA97)</f>
        <v>-</v>
      </c>
      <c r="GA93" s="482" t="str">
        <f>IF(AND('6'!GB97=""),"",'6'!GB97)</f>
        <v>-</v>
      </c>
      <c r="GB93" s="482" t="str">
        <f>IF(AND('6'!GC97=""),"",'6'!GC97)</f>
        <v>-</v>
      </c>
      <c r="GC93" s="482" t="str">
        <f>IF(AND('6'!GD97=""),"",'6'!GD97)</f>
        <v>-</v>
      </c>
      <c r="GD93" s="482" t="str">
        <f>IF(AND('6'!GE97=""),"",'6'!GE97)</f>
        <v>-</v>
      </c>
      <c r="GE93" s="482" t="str">
        <f>IF(AND('6'!GF97=""),"",'6'!GF97)</f>
        <v>-</v>
      </c>
      <c r="GF93" s="482" t="str">
        <f>IF(AND('6'!GG97=""),"",'6'!GG97)</f>
        <v>-</v>
      </c>
      <c r="GG93" s="482" t="str">
        <f>IF(AND('6'!GH97=""),"",IF(AND('6'!GH97="-"),"",'6'!GH97))</f>
        <v/>
      </c>
      <c r="GH93" s="50" t="str">
        <f>IF(AND(C93=""),"",VLOOKUP(B93,Register!$A$7:$CL$311,36,FALSE))</f>
        <v/>
      </c>
      <c r="GI93" s="483" t="str">
        <f>IF(AND('6'!GL97=""),"",'6'!GL97)</f>
        <v/>
      </c>
      <c r="GJ93" s="173" t="str">
        <f>IF(AND('6'!FU97=""),"",'6'!FU97)</f>
        <v/>
      </c>
      <c r="GK93" s="173"/>
      <c r="GL93" s="173"/>
    </row>
    <row r="94" spans="1:194" ht="21">
      <c r="A94" s="480">
        <v>86</v>
      </c>
      <c r="B94" s="481" t="str">
        <f>IF(AND('6'!B98=""),"",'6'!B98)</f>
        <v/>
      </c>
      <c r="C94" s="196" t="str">
        <f>IF(AND('6'!C98=""),"",'6'!C98)</f>
        <v/>
      </c>
      <c r="D94" s="196" t="str">
        <f>IF(AND('6'!D98=""),"",'6'!D98)</f>
        <v/>
      </c>
      <c r="E94" s="195" t="str">
        <f>IF(AND('6'!E98=""),"",'6'!E98)</f>
        <v/>
      </c>
      <c r="F94" s="482" t="str">
        <f>IF(AND('6'!F98=""),"",'6'!F98)</f>
        <v/>
      </c>
      <c r="G94" s="482" t="str">
        <f>IF(AND('6'!G98=""),"",'6'!G98)</f>
        <v/>
      </c>
      <c r="H94" s="482" t="str">
        <f>IF(AND('6'!H98=""),"",'6'!H98)</f>
        <v/>
      </c>
      <c r="I94" s="482" t="str">
        <f>IF(AND('6'!I98=""),"",'6'!I98)</f>
        <v/>
      </c>
      <c r="J94" s="482" t="str">
        <f>IF(AND('6'!J98=""),"",'6'!J98)</f>
        <v/>
      </c>
      <c r="K94" s="482" t="str">
        <f>IF(AND('6'!K98=""),"",'6'!K98)</f>
        <v/>
      </c>
      <c r="L94" s="482" t="str">
        <f>IF(AND('6'!L98=""),"",'6'!L98)</f>
        <v/>
      </c>
      <c r="M94" s="482" t="str">
        <f>IF(AND('6'!M98=""),"",'6'!M98)</f>
        <v/>
      </c>
      <c r="N94" s="482" t="str">
        <f>IF(AND('6'!N98=""),"",'6'!N98)</f>
        <v/>
      </c>
      <c r="O94" s="482" t="str">
        <f>IF(AND('6'!O98=""),"",'6'!O98)</f>
        <v/>
      </c>
      <c r="P94" s="482" t="str">
        <f>IF(AND('6'!P98=""),"",'6'!P98)</f>
        <v/>
      </c>
      <c r="Q94" s="482" t="str">
        <f>IF(AND('6'!Q98=""),"",'6'!Q98)</f>
        <v/>
      </c>
      <c r="R94" s="482" t="str">
        <f>IF(AND('6'!R98=""),"",'6'!R98)</f>
        <v/>
      </c>
      <c r="S94" s="482" t="str">
        <f>IF(AND('6'!S98=""),"",'6'!S98)</f>
        <v/>
      </c>
      <c r="T94" s="482" t="str">
        <f>IF(AND('6'!T98=""),"",'6'!T98)</f>
        <v/>
      </c>
      <c r="U94" s="482" t="str">
        <f>IF(AND('6'!U98=""),"",'6'!U98)</f>
        <v/>
      </c>
      <c r="V94" s="482" t="str">
        <f>IF(AND('6'!V98=""),"",'6'!V98)</f>
        <v/>
      </c>
      <c r="W94" s="482" t="str">
        <f>IF(AND('6'!W98=""),"",'6'!W98)</f>
        <v/>
      </c>
      <c r="X94" s="482" t="str">
        <f>IF(AND('6'!X98=""),"",'6'!X98)</f>
        <v/>
      </c>
      <c r="Y94" s="482" t="str">
        <f>IF(AND('6'!Y98=""),"",'6'!Y98)</f>
        <v/>
      </c>
      <c r="Z94" s="482" t="str">
        <f>IF(AND('6'!Z98=""),"",'6'!Z98)</f>
        <v/>
      </c>
      <c r="AA94" s="482" t="str">
        <f>IF(AND('6'!AA98=""),"",'6'!AA98)</f>
        <v/>
      </c>
      <c r="AB94" s="482" t="str">
        <f>IF(AND('6'!AB98=""),"",'6'!AB98)</f>
        <v/>
      </c>
      <c r="AC94" s="482" t="str">
        <f>IF(AND('6'!AC98=""),"",'6'!AC98)</f>
        <v/>
      </c>
      <c r="AD94" s="482" t="str">
        <f>IF(AND('6'!AD98=""),"",'6'!AD98)</f>
        <v/>
      </c>
      <c r="AE94" s="482" t="str">
        <f>IF(AND('6'!AE98=""),"",'6'!AE98)</f>
        <v/>
      </c>
      <c r="AF94" s="482" t="str">
        <f>IF(AND('6'!AF98=""),"",'6'!AF98)</f>
        <v/>
      </c>
      <c r="AG94" s="482" t="str">
        <f>IF(AND('6'!AG98=""),"",'6'!AG98)</f>
        <v/>
      </c>
      <c r="AH94" s="482" t="str">
        <f>IF(AND('6'!AH98=""),"",'6'!AH98)</f>
        <v/>
      </c>
      <c r="AI94" s="482" t="str">
        <f>IF(AND('6'!AI98=""),"",'6'!AI98)</f>
        <v/>
      </c>
      <c r="AJ94" s="482" t="str">
        <f>IF(AND('6'!AJ98=""),"",'6'!AJ98)</f>
        <v/>
      </c>
      <c r="AK94" s="482" t="str">
        <f>IF(AND('6'!AK98=""),"",'6'!AK98)</f>
        <v/>
      </c>
      <c r="AL94" s="482" t="str">
        <f>IF(AND('6'!AL98=""),"",'6'!AL98)</f>
        <v/>
      </c>
      <c r="AM94" s="482" t="str">
        <f>IF(AND('6'!AM98=""),"",'6'!AM98)</f>
        <v/>
      </c>
      <c r="AN94" s="482" t="str">
        <f>IF(AND('6'!AN98=""),"",'6'!AN98)</f>
        <v/>
      </c>
      <c r="AO94" s="482" t="str">
        <f>IF(AND('6'!AO98=""),"",'6'!AO98)</f>
        <v/>
      </c>
      <c r="AP94" s="482" t="str">
        <f>IF(AND('6'!AP98=""),"",'6'!AP98)</f>
        <v/>
      </c>
      <c r="AQ94" s="482" t="str">
        <f>IF(AND('6'!AQ98=""),"",'6'!AQ98)</f>
        <v/>
      </c>
      <c r="AR94" s="482" t="str">
        <f>IF(AND('6'!AR98=""),"",'6'!AR98)</f>
        <v/>
      </c>
      <c r="AS94" s="482" t="str">
        <f>IF(AND('6'!AS98=""),"",'6'!AS98)</f>
        <v/>
      </c>
      <c r="AT94" s="482" t="str">
        <f>IF(AND('6'!AT98=""),"",'6'!AT98)</f>
        <v/>
      </c>
      <c r="AU94" s="482" t="str">
        <f>IF(AND('6'!AU98=""),"",'6'!AU98)</f>
        <v/>
      </c>
      <c r="AV94" s="482" t="str">
        <f>IF(AND('6'!AV98=""),"",'6'!AV98)</f>
        <v/>
      </c>
      <c r="AW94" s="482" t="str">
        <f>IF(AND('6'!AW98=""),"",'6'!AW98)</f>
        <v/>
      </c>
      <c r="AX94" s="482" t="str">
        <f>IF(AND('6'!AX98=""),"",'6'!AX98)</f>
        <v/>
      </c>
      <c r="AY94" s="482" t="str">
        <f>IF(AND('6'!AY98=""),"",'6'!AY98)</f>
        <v/>
      </c>
      <c r="AZ94" s="482" t="str">
        <f>IF(AND('6'!AZ98=""),"",'6'!AZ98)</f>
        <v/>
      </c>
      <c r="BA94" s="482" t="str">
        <f>IF(AND('6'!BA98=""),"",'6'!BA98)</f>
        <v/>
      </c>
      <c r="BB94" s="482" t="str">
        <f>IF(AND('6'!BB98=""),"",'6'!BB98)</f>
        <v/>
      </c>
      <c r="BC94" s="482" t="str">
        <f>IF(AND('6'!BC98=""),"",'6'!BC98)</f>
        <v/>
      </c>
      <c r="BD94" s="482" t="str">
        <f>IF(AND('6'!BD98=""),"",'6'!BD98)</f>
        <v/>
      </c>
      <c r="BE94" s="482" t="str">
        <f>IF(AND('6'!BE98=""),"",'6'!BE98)</f>
        <v/>
      </c>
      <c r="BF94" s="482" t="str">
        <f>IF(AND('6'!BF98=""),"",'6'!BF98)</f>
        <v/>
      </c>
      <c r="BG94" s="482" t="str">
        <f>IF(AND('6'!BG98=""),"",'6'!BG98)</f>
        <v/>
      </c>
      <c r="BH94" s="482" t="str">
        <f>IF(AND('6'!BH98=""),"",'6'!BH98)</f>
        <v/>
      </c>
      <c r="BI94" s="482" t="str">
        <f>IF(AND('6'!BI98=""),"",'6'!BI98)</f>
        <v/>
      </c>
      <c r="BJ94" s="482" t="str">
        <f>IF(AND('6'!BJ98=""),"",'6'!BJ98)</f>
        <v/>
      </c>
      <c r="BK94" s="482" t="str">
        <f>IF(AND('6'!BK98=""),"",'6'!BK98)</f>
        <v/>
      </c>
      <c r="BL94" s="482" t="str">
        <f>IF(AND('6'!BL98=""),"",'6'!BL98)</f>
        <v/>
      </c>
      <c r="BM94" s="482" t="str">
        <f>IF(AND('6'!BM98=""),"",'6'!BM98)</f>
        <v/>
      </c>
      <c r="BN94" s="482" t="str">
        <f>IF(AND('6'!BN98=""),"",'6'!BN98)</f>
        <v/>
      </c>
      <c r="BO94" s="482" t="str">
        <f>IF(AND('6'!BO98=""),"",'6'!BO98)</f>
        <v/>
      </c>
      <c r="BP94" s="482" t="str">
        <f>IF(AND('6'!BP98=""),"",'6'!BP98)</f>
        <v/>
      </c>
      <c r="BQ94" s="482" t="str">
        <f>IF(AND('6'!BQ98=""),"",'6'!BQ98)</f>
        <v/>
      </c>
      <c r="BR94" s="482" t="str">
        <f>IF(AND('6'!BR98=""),"",'6'!BR98)</f>
        <v/>
      </c>
      <c r="BS94" s="482" t="str">
        <f>IF(AND('6'!BS98=""),"",'6'!BS98)</f>
        <v/>
      </c>
      <c r="BT94" s="482" t="str">
        <f>IF(AND('6'!BT98=""),"",'6'!BT98)</f>
        <v/>
      </c>
      <c r="BU94" s="482" t="str">
        <f>IF(AND('6'!BU98=""),"",'6'!BU98)</f>
        <v/>
      </c>
      <c r="BV94" s="482" t="str">
        <f>IF(AND('6'!BV98=""),"",'6'!BV98)</f>
        <v/>
      </c>
      <c r="BW94" s="482" t="str">
        <f>IF(AND('6'!BW98=""),"",'6'!BW98)</f>
        <v/>
      </c>
      <c r="BX94" s="482" t="str">
        <f>IF(AND('6'!BX98=""),"",'6'!BX98)</f>
        <v/>
      </c>
      <c r="BY94" s="482" t="str">
        <f>IF(AND('6'!BY98=""),"",'6'!BY98)</f>
        <v/>
      </c>
      <c r="BZ94" s="482" t="str">
        <f>IF(AND('6'!BZ98=""),"",'6'!BZ98)</f>
        <v/>
      </c>
      <c r="CA94" s="482" t="str">
        <f>IF(AND('6'!CA98=""),"",'6'!CA98)</f>
        <v/>
      </c>
      <c r="CB94" s="482" t="str">
        <f>IF(AND('6'!CB98=""),"",'6'!CB98)</f>
        <v/>
      </c>
      <c r="CC94" s="482" t="str">
        <f>IF(AND('6'!CC98=""),"",'6'!CC98)</f>
        <v/>
      </c>
      <c r="CD94" s="482" t="str">
        <f>IF(AND('6'!CD98=""),"",'6'!CD98)</f>
        <v/>
      </c>
      <c r="CE94" s="482" t="str">
        <f>IF(AND('6'!CE98=""),"",'6'!CE98)</f>
        <v/>
      </c>
      <c r="CF94" s="482" t="str">
        <f>IF(AND('6'!CF98=""),"",'6'!CF98)</f>
        <v/>
      </c>
      <c r="CG94" s="482" t="str">
        <f>IF(AND('6'!CG98=""),"",'6'!CG98)</f>
        <v/>
      </c>
      <c r="CH94" s="482" t="str">
        <f>IF(AND('6'!CH98=""),"",'6'!CH98)</f>
        <v/>
      </c>
      <c r="CI94" s="482" t="str">
        <f>IF(AND('6'!CI98=""),"",'6'!CI98)</f>
        <v/>
      </c>
      <c r="CJ94" s="482" t="str">
        <f>IF(AND('6'!CJ98=""),"",'6'!CJ98)</f>
        <v/>
      </c>
      <c r="CK94" s="482" t="str">
        <f>IF(AND('6'!CK98=""),"",'6'!CK98)</f>
        <v/>
      </c>
      <c r="CL94" s="482" t="str">
        <f>IF(AND('6'!CL98=""),"",'6'!CL98)</f>
        <v/>
      </c>
      <c r="CM94" s="482" t="str">
        <f>IF(AND('6'!CM98=""),"",'6'!CM98)</f>
        <v/>
      </c>
      <c r="CN94" s="482" t="str">
        <f>IF(AND('6'!CN98=""),"",'6'!CN98)</f>
        <v/>
      </c>
      <c r="CO94" s="482" t="str">
        <f>IF(AND('6'!CO98=""),"",'6'!CO98)</f>
        <v/>
      </c>
      <c r="CP94" s="482" t="str">
        <f>IF(AND('6'!CP98=""),"",'6'!CP98)</f>
        <v/>
      </c>
      <c r="CQ94" s="482" t="str">
        <f>IF(AND('6'!CQ98=""),"",'6'!CQ98)</f>
        <v/>
      </c>
      <c r="CR94" s="482" t="str">
        <f>IF(AND('6'!CR98=""),"",'6'!CR98)</f>
        <v/>
      </c>
      <c r="CS94" s="482" t="str">
        <f>IF(AND('6'!CS98=""),"",'6'!CS98)</f>
        <v/>
      </c>
      <c r="CT94" s="482" t="str">
        <f>IF(AND('6'!CT98=""),"",'6'!CT98)</f>
        <v/>
      </c>
      <c r="CU94" s="482" t="str">
        <f>IF(AND('6'!CU98=""),"",'6'!CU98)</f>
        <v/>
      </c>
      <c r="CV94" s="482" t="str">
        <f>IF(AND('6'!CV98=""),"",'6'!CV98)</f>
        <v/>
      </c>
      <c r="CW94" s="482" t="str">
        <f>IF(AND('6'!CW98=""),"",'6'!CW98)</f>
        <v/>
      </c>
      <c r="CX94" s="482" t="str">
        <f>IF(AND('6'!CX98=""),"",'6'!CX98)</f>
        <v/>
      </c>
      <c r="CY94" s="482" t="str">
        <f>IF(AND('6'!CY98=""),"",'6'!CY98)</f>
        <v/>
      </c>
      <c r="CZ94" s="482" t="str">
        <f>IF(AND('6'!CZ98=""),"",'6'!CZ98)</f>
        <v/>
      </c>
      <c r="DA94" s="482" t="str">
        <f>IF(AND('6'!DA98=""),"",'6'!DA98)</f>
        <v/>
      </c>
      <c r="DB94" s="482" t="str">
        <f>IF(AND('6'!DB98=""),"",'6'!DB98)</f>
        <v/>
      </c>
      <c r="DC94" s="482" t="str">
        <f>IF(AND('6'!DC98=""),"",'6'!DC98)</f>
        <v/>
      </c>
      <c r="DD94" s="482" t="str">
        <f>IF(AND('6'!DD98=""),"",'6'!DD98)</f>
        <v/>
      </c>
      <c r="DE94" s="482" t="str">
        <f>IF(AND('6'!DE98=""),"",'6'!DE98)</f>
        <v/>
      </c>
      <c r="DF94" s="482" t="str">
        <f>IF(AND('6'!DF98=""),"",'6'!DF98)</f>
        <v/>
      </c>
      <c r="DG94" s="482" t="str">
        <f>IF(AND('6'!DG98=""),"",'6'!DG98)</f>
        <v/>
      </c>
      <c r="DH94" s="482" t="str">
        <f>IF(AND('6'!DH98=""),"",'6'!DH98)</f>
        <v/>
      </c>
      <c r="DI94" s="482" t="str">
        <f>IF(AND('6'!DI98=""),"",'6'!DI98)</f>
        <v/>
      </c>
      <c r="DJ94" s="482" t="str">
        <f>IF(AND('6'!DJ98=""),"",'6'!DJ98)</f>
        <v/>
      </c>
      <c r="DK94" s="482" t="str">
        <f>IF(AND('6'!DK98=""),"",'6'!DK98)</f>
        <v/>
      </c>
      <c r="DL94" s="482" t="str">
        <f>IF(AND('6'!DL98=""),"",'6'!DL98)</f>
        <v/>
      </c>
      <c r="DM94" s="482" t="str">
        <f>IF(AND('6'!DM98=""),"",'6'!DM98)</f>
        <v/>
      </c>
      <c r="DN94" s="482" t="str">
        <f>IF(AND('6'!DN98=""),"",'6'!DN98)</f>
        <v/>
      </c>
      <c r="DO94" s="482" t="str">
        <f>IF(AND('6'!DO98=""),"",'6'!DO98)</f>
        <v/>
      </c>
      <c r="DP94" s="482" t="str">
        <f>IF(AND('6'!DP98=""),"",'6'!DP98)</f>
        <v/>
      </c>
      <c r="DQ94" s="482" t="str">
        <f>IF(AND('6'!DQ98=""),"",'6'!DQ98)</f>
        <v/>
      </c>
      <c r="DR94" s="482" t="str">
        <f>IF(AND('6'!DR98=""),"",'6'!DR98)</f>
        <v/>
      </c>
      <c r="DS94" s="482" t="str">
        <f>IF(AND('6'!DS98=""),"",'6'!DS98)</f>
        <v/>
      </c>
      <c r="DT94" s="482" t="str">
        <f>IF(AND('6'!DT98=""),"",'6'!DT98)</f>
        <v/>
      </c>
      <c r="DU94" s="482" t="str">
        <f>IF(AND('6'!DU98=""),"",'6'!DU98)</f>
        <v/>
      </c>
      <c r="DV94" s="482" t="str">
        <f>IF(AND('6'!DV98=""),"",'6'!DV98)</f>
        <v/>
      </c>
      <c r="DW94" s="482" t="str">
        <f>IF(AND('6'!DW98=""),"",'6'!DW98)</f>
        <v/>
      </c>
      <c r="DX94" s="482" t="str">
        <f>IF(AND('6'!DX98=""),"",'6'!DX98)</f>
        <v/>
      </c>
      <c r="DY94" s="482" t="str">
        <f>IF(AND('6'!DY98=""),"",'6'!DY98)</f>
        <v/>
      </c>
      <c r="DZ94" s="482" t="str">
        <f>IF(AND('6'!DZ98=""),"",'6'!DZ98)</f>
        <v/>
      </c>
      <c r="EA94" s="482" t="str">
        <f>IF(AND('6'!EA98=""),"",'6'!EA98)</f>
        <v/>
      </c>
      <c r="EB94" s="482" t="str">
        <f>IF(AND('6'!EB98=""),"",'6'!EB98)</f>
        <v/>
      </c>
      <c r="EC94" s="482" t="str">
        <f>IF(AND('6'!EC98=""),"",'6'!EC98)</f>
        <v/>
      </c>
      <c r="ED94" s="482" t="str">
        <f>IF(AND('6'!ED98=""),"",'6'!ED98)</f>
        <v/>
      </c>
      <c r="EE94" s="482" t="str">
        <f>IF(AND('6'!EE98=""),"",'6'!EE98)</f>
        <v/>
      </c>
      <c r="EF94" s="482" t="str">
        <f>IF(AND('6'!EF98=""),"",'6'!EF98)</f>
        <v/>
      </c>
      <c r="EG94" s="482" t="str">
        <f>IF(AND('6'!EG98=""),"",'6'!EG98)</f>
        <v/>
      </c>
      <c r="EH94" s="482" t="str">
        <f>IF(AND('6'!EH98=""),"",'6'!EH98)</f>
        <v/>
      </c>
      <c r="EI94" s="482" t="str">
        <f>IF(AND('6'!EI98=""),"",'6'!EI98)</f>
        <v/>
      </c>
      <c r="EJ94" s="482" t="str">
        <f>IF(AND('6'!EJ98=""),"",'6'!EJ98)</f>
        <v/>
      </c>
      <c r="EK94" s="482" t="str">
        <f>IF(AND('6'!EK98=""),"",'6'!EK98)</f>
        <v/>
      </c>
      <c r="EL94" s="482" t="str">
        <f>IF(AND('6'!EL98=""),"",'6'!EL98)</f>
        <v/>
      </c>
      <c r="EM94" s="482" t="str">
        <f>IF(AND('6'!EM98=""),"",'6'!EM98)</f>
        <v/>
      </c>
      <c r="EN94" s="482" t="str">
        <f>IF(AND('6'!EN98=""),"",'6'!EN98)</f>
        <v/>
      </c>
      <c r="EO94" s="482" t="str">
        <f>IF(AND('6'!EO98=""),"",'6'!EO98)</f>
        <v/>
      </c>
      <c r="EP94" s="482" t="str">
        <f>IF(AND('6'!EP98=""),"",'6'!EP98)</f>
        <v/>
      </c>
      <c r="EQ94" s="482" t="str">
        <f>IF(AND('6'!EQ98=""),"",'6'!EQ98)</f>
        <v/>
      </c>
      <c r="ER94" s="482" t="str">
        <f>IF(AND('6'!ER98=""),"",'6'!ER98)</f>
        <v/>
      </c>
      <c r="ES94" s="482" t="str">
        <f>IF(AND('6'!ES98=""),"",'6'!ES98)</f>
        <v/>
      </c>
      <c r="ET94" s="482" t="str">
        <f>IF(AND('6'!ET98=""),"",'6'!ET98)</f>
        <v/>
      </c>
      <c r="EU94" s="482" t="str">
        <f>IF(AND('6'!EU98=""),"",'6'!EU98)</f>
        <v/>
      </c>
      <c r="EV94" s="482" t="str">
        <f>IF(AND('6'!EV98=""),"",'6'!EV98)</f>
        <v/>
      </c>
      <c r="EW94" s="482" t="str">
        <f>IF(AND('6'!EW98=""),"",'6'!EW98)</f>
        <v/>
      </c>
      <c r="EX94" s="482" t="str">
        <f>IF(AND('6'!EX98=""),"",'6'!EX98)</f>
        <v/>
      </c>
      <c r="EY94" s="482" t="str">
        <f>IF(AND('6'!EY98=""),"",'6'!EY98)</f>
        <v/>
      </c>
      <c r="EZ94" s="482" t="str">
        <f>IF(AND('6'!EZ98=""),"",'6'!EZ98)</f>
        <v/>
      </c>
      <c r="FA94" s="482" t="str">
        <f>IF(AND('6'!FA98=""),"",'6'!FA98)</f>
        <v/>
      </c>
      <c r="FB94" s="482" t="str">
        <f>IF(AND('6'!FB98=""),"",'6'!FB98)</f>
        <v/>
      </c>
      <c r="FC94" s="482" t="str">
        <f>IF(AND('6'!FC98=""),"",'6'!FC98)</f>
        <v/>
      </c>
      <c r="FD94" s="482" t="str">
        <f>IF(AND('6'!FD98=""),"",'6'!FD98)</f>
        <v/>
      </c>
      <c r="FE94" s="482" t="str">
        <f>IF(AND('6'!FE98=""),"",'6'!FE98)</f>
        <v/>
      </c>
      <c r="FF94" s="482" t="str">
        <f>IF(AND('6'!FF98=""),"",'6'!FF98)</f>
        <v xml:space="preserve"> </v>
      </c>
      <c r="FG94" s="482" t="str">
        <f>IF(AND('6'!FG98=""),"",'6'!FG98)</f>
        <v/>
      </c>
      <c r="FH94" s="482" t="str">
        <f>IF(AND('6'!FH98=""),"",'6'!FH98)</f>
        <v/>
      </c>
      <c r="FI94" s="482" t="str">
        <f>IF(AND('6'!FI98=""),"",'6'!FI98)</f>
        <v/>
      </c>
      <c r="FJ94" s="482" t="str">
        <f>IF(AND('6'!FJ98=""),"",'6'!FJ98)</f>
        <v/>
      </c>
      <c r="FK94" s="482" t="str">
        <f>IF(AND('6'!FK98=""),"",'6'!FK98)</f>
        <v/>
      </c>
      <c r="FL94" s="482" t="str">
        <f>IF(AND('6'!FL98=""),"",'6'!FL98)</f>
        <v/>
      </c>
      <c r="FM94" s="482" t="str">
        <f>IF(AND('6'!FM98=""),"",'6'!FM98)</f>
        <v xml:space="preserve"> </v>
      </c>
      <c r="FN94" s="482" t="str">
        <f>IF(AND('6'!FN98=""),"",'6'!FN98)</f>
        <v/>
      </c>
      <c r="FO94" s="482" t="str">
        <f>IF(AND('6'!FO98=""),"",'6'!FO98)</f>
        <v/>
      </c>
      <c r="FP94" s="482" t="str">
        <f>IF(AND('6'!FP98=""),"",'6'!FP98)</f>
        <v/>
      </c>
      <c r="FQ94" s="482" t="str">
        <f>IF(AND('6'!FQ98=""),"",'6'!FQ98)</f>
        <v/>
      </c>
      <c r="FR94" s="482" t="str">
        <f>IF(AND('6'!FR98=""),"",'6'!FR98)</f>
        <v/>
      </c>
      <c r="FS94" s="482" t="str">
        <f>IF(AND('6'!FS98=""),"",'6'!FS98)</f>
        <v/>
      </c>
      <c r="FT94" s="482" t="str">
        <f>IF(AND('6'!FT98=""),"",'6'!FT98)</f>
        <v xml:space="preserve"> </v>
      </c>
      <c r="FU94" s="482" t="str">
        <f>IF(AND('6'!FV98=""),"",'6'!FV98)</f>
        <v>-</v>
      </c>
      <c r="FV94" s="482" t="str">
        <f>IF(AND('6'!FW98=""),"",'6'!FW98)</f>
        <v>-</v>
      </c>
      <c r="FW94" s="482" t="str">
        <f>IF(AND('6'!FX98=""),"",'6'!FX98)</f>
        <v>-</v>
      </c>
      <c r="FX94" s="482" t="str">
        <f>IF(AND('6'!FY98=""),"",'6'!FY98)</f>
        <v>-</v>
      </c>
      <c r="FY94" s="482" t="str">
        <f>IF(AND('6'!FZ98=""),"",'6'!FZ98)</f>
        <v>-</v>
      </c>
      <c r="FZ94" s="482" t="str">
        <f>IF(AND('6'!GA98=""),"",'6'!GA98)</f>
        <v>-</v>
      </c>
      <c r="GA94" s="482" t="str">
        <f>IF(AND('6'!GB98=""),"",'6'!GB98)</f>
        <v>-</v>
      </c>
      <c r="GB94" s="482" t="str">
        <f>IF(AND('6'!GC98=""),"",'6'!GC98)</f>
        <v>-</v>
      </c>
      <c r="GC94" s="482" t="str">
        <f>IF(AND('6'!GD98=""),"",'6'!GD98)</f>
        <v>-</v>
      </c>
      <c r="GD94" s="482" t="str">
        <f>IF(AND('6'!GE98=""),"",'6'!GE98)</f>
        <v>-</v>
      </c>
      <c r="GE94" s="482" t="str">
        <f>IF(AND('6'!GF98=""),"",'6'!GF98)</f>
        <v>-</v>
      </c>
      <c r="GF94" s="482" t="str">
        <f>IF(AND('6'!GG98=""),"",'6'!GG98)</f>
        <v>-</v>
      </c>
      <c r="GG94" s="482" t="str">
        <f>IF(AND('6'!GH98=""),"",IF(AND('6'!GH98="-"),"",'6'!GH98))</f>
        <v/>
      </c>
      <c r="GH94" s="50" t="str">
        <f>IF(AND(C94=""),"",VLOOKUP(B94,Register!$A$7:$CL$311,36,FALSE))</f>
        <v/>
      </c>
      <c r="GI94" s="483" t="str">
        <f>IF(AND('6'!GL98=""),"",'6'!GL98)</f>
        <v/>
      </c>
      <c r="GJ94" s="173" t="str">
        <f>IF(AND('6'!FU98=""),"",'6'!FU98)</f>
        <v/>
      </c>
      <c r="GK94" s="173"/>
      <c r="GL94" s="173"/>
    </row>
    <row r="95" spans="1:194" ht="21">
      <c r="A95" s="480">
        <v>87</v>
      </c>
      <c r="B95" s="481" t="str">
        <f>IF(AND('6'!B99=""),"",'6'!B99)</f>
        <v/>
      </c>
      <c r="C95" s="196" t="str">
        <f>IF(AND('6'!C99=""),"",'6'!C99)</f>
        <v/>
      </c>
      <c r="D95" s="196" t="str">
        <f>IF(AND('6'!D99=""),"",'6'!D99)</f>
        <v/>
      </c>
      <c r="E95" s="195" t="str">
        <f>IF(AND('6'!E99=""),"",'6'!E99)</f>
        <v/>
      </c>
      <c r="F95" s="482" t="str">
        <f>IF(AND('6'!F99=""),"",'6'!F99)</f>
        <v/>
      </c>
      <c r="G95" s="482" t="str">
        <f>IF(AND('6'!G99=""),"",'6'!G99)</f>
        <v/>
      </c>
      <c r="H95" s="482" t="str">
        <f>IF(AND('6'!H99=""),"",'6'!H99)</f>
        <v/>
      </c>
      <c r="I95" s="482" t="str">
        <f>IF(AND('6'!I99=""),"",'6'!I99)</f>
        <v/>
      </c>
      <c r="J95" s="482" t="str">
        <f>IF(AND('6'!J99=""),"",'6'!J99)</f>
        <v/>
      </c>
      <c r="K95" s="482" t="str">
        <f>IF(AND('6'!K99=""),"",'6'!K99)</f>
        <v/>
      </c>
      <c r="L95" s="482" t="str">
        <f>IF(AND('6'!L99=""),"",'6'!L99)</f>
        <v/>
      </c>
      <c r="M95" s="482" t="str">
        <f>IF(AND('6'!M99=""),"",'6'!M99)</f>
        <v/>
      </c>
      <c r="N95" s="482" t="str">
        <f>IF(AND('6'!N99=""),"",'6'!N99)</f>
        <v/>
      </c>
      <c r="O95" s="482" t="str">
        <f>IF(AND('6'!O99=""),"",'6'!O99)</f>
        <v/>
      </c>
      <c r="P95" s="482" t="str">
        <f>IF(AND('6'!P99=""),"",'6'!P99)</f>
        <v/>
      </c>
      <c r="Q95" s="482" t="str">
        <f>IF(AND('6'!Q99=""),"",'6'!Q99)</f>
        <v/>
      </c>
      <c r="R95" s="482" t="str">
        <f>IF(AND('6'!R99=""),"",'6'!R99)</f>
        <v/>
      </c>
      <c r="S95" s="482" t="str">
        <f>IF(AND('6'!S99=""),"",'6'!S99)</f>
        <v/>
      </c>
      <c r="T95" s="482" t="str">
        <f>IF(AND('6'!T99=""),"",'6'!T99)</f>
        <v/>
      </c>
      <c r="U95" s="482" t="str">
        <f>IF(AND('6'!U99=""),"",'6'!U99)</f>
        <v/>
      </c>
      <c r="V95" s="482" t="str">
        <f>IF(AND('6'!V99=""),"",'6'!V99)</f>
        <v/>
      </c>
      <c r="W95" s="482" t="str">
        <f>IF(AND('6'!W99=""),"",'6'!W99)</f>
        <v/>
      </c>
      <c r="X95" s="482" t="str">
        <f>IF(AND('6'!X99=""),"",'6'!X99)</f>
        <v/>
      </c>
      <c r="Y95" s="482" t="str">
        <f>IF(AND('6'!Y99=""),"",'6'!Y99)</f>
        <v/>
      </c>
      <c r="Z95" s="482" t="str">
        <f>IF(AND('6'!Z99=""),"",'6'!Z99)</f>
        <v/>
      </c>
      <c r="AA95" s="482" t="str">
        <f>IF(AND('6'!AA99=""),"",'6'!AA99)</f>
        <v/>
      </c>
      <c r="AB95" s="482" t="str">
        <f>IF(AND('6'!AB99=""),"",'6'!AB99)</f>
        <v/>
      </c>
      <c r="AC95" s="482" t="str">
        <f>IF(AND('6'!AC99=""),"",'6'!AC99)</f>
        <v/>
      </c>
      <c r="AD95" s="482" t="str">
        <f>IF(AND('6'!AD99=""),"",'6'!AD99)</f>
        <v/>
      </c>
      <c r="AE95" s="482" t="str">
        <f>IF(AND('6'!AE99=""),"",'6'!AE99)</f>
        <v/>
      </c>
      <c r="AF95" s="482" t="str">
        <f>IF(AND('6'!AF99=""),"",'6'!AF99)</f>
        <v/>
      </c>
      <c r="AG95" s="482" t="str">
        <f>IF(AND('6'!AG99=""),"",'6'!AG99)</f>
        <v/>
      </c>
      <c r="AH95" s="482" t="str">
        <f>IF(AND('6'!AH99=""),"",'6'!AH99)</f>
        <v/>
      </c>
      <c r="AI95" s="482" t="str">
        <f>IF(AND('6'!AI99=""),"",'6'!AI99)</f>
        <v/>
      </c>
      <c r="AJ95" s="482" t="str">
        <f>IF(AND('6'!AJ99=""),"",'6'!AJ99)</f>
        <v/>
      </c>
      <c r="AK95" s="482" t="str">
        <f>IF(AND('6'!AK99=""),"",'6'!AK99)</f>
        <v/>
      </c>
      <c r="AL95" s="482" t="str">
        <f>IF(AND('6'!AL99=""),"",'6'!AL99)</f>
        <v/>
      </c>
      <c r="AM95" s="482" t="str">
        <f>IF(AND('6'!AM99=""),"",'6'!AM99)</f>
        <v/>
      </c>
      <c r="AN95" s="482" t="str">
        <f>IF(AND('6'!AN99=""),"",'6'!AN99)</f>
        <v/>
      </c>
      <c r="AO95" s="482" t="str">
        <f>IF(AND('6'!AO99=""),"",'6'!AO99)</f>
        <v/>
      </c>
      <c r="AP95" s="482" t="str">
        <f>IF(AND('6'!AP99=""),"",'6'!AP99)</f>
        <v/>
      </c>
      <c r="AQ95" s="482" t="str">
        <f>IF(AND('6'!AQ99=""),"",'6'!AQ99)</f>
        <v/>
      </c>
      <c r="AR95" s="482" t="str">
        <f>IF(AND('6'!AR99=""),"",'6'!AR99)</f>
        <v/>
      </c>
      <c r="AS95" s="482" t="str">
        <f>IF(AND('6'!AS99=""),"",'6'!AS99)</f>
        <v/>
      </c>
      <c r="AT95" s="482" t="str">
        <f>IF(AND('6'!AT99=""),"",'6'!AT99)</f>
        <v/>
      </c>
      <c r="AU95" s="482" t="str">
        <f>IF(AND('6'!AU99=""),"",'6'!AU99)</f>
        <v/>
      </c>
      <c r="AV95" s="482" t="str">
        <f>IF(AND('6'!AV99=""),"",'6'!AV99)</f>
        <v/>
      </c>
      <c r="AW95" s="482" t="str">
        <f>IF(AND('6'!AW99=""),"",'6'!AW99)</f>
        <v/>
      </c>
      <c r="AX95" s="482" t="str">
        <f>IF(AND('6'!AX99=""),"",'6'!AX99)</f>
        <v/>
      </c>
      <c r="AY95" s="482" t="str">
        <f>IF(AND('6'!AY99=""),"",'6'!AY99)</f>
        <v/>
      </c>
      <c r="AZ95" s="482" t="str">
        <f>IF(AND('6'!AZ99=""),"",'6'!AZ99)</f>
        <v/>
      </c>
      <c r="BA95" s="482" t="str">
        <f>IF(AND('6'!BA99=""),"",'6'!BA99)</f>
        <v/>
      </c>
      <c r="BB95" s="482" t="str">
        <f>IF(AND('6'!BB99=""),"",'6'!BB99)</f>
        <v/>
      </c>
      <c r="BC95" s="482" t="str">
        <f>IF(AND('6'!BC99=""),"",'6'!BC99)</f>
        <v/>
      </c>
      <c r="BD95" s="482" t="str">
        <f>IF(AND('6'!BD99=""),"",'6'!BD99)</f>
        <v/>
      </c>
      <c r="BE95" s="482" t="str">
        <f>IF(AND('6'!BE99=""),"",'6'!BE99)</f>
        <v/>
      </c>
      <c r="BF95" s="482" t="str">
        <f>IF(AND('6'!BF99=""),"",'6'!BF99)</f>
        <v/>
      </c>
      <c r="BG95" s="482" t="str">
        <f>IF(AND('6'!BG99=""),"",'6'!BG99)</f>
        <v/>
      </c>
      <c r="BH95" s="482" t="str">
        <f>IF(AND('6'!BH99=""),"",'6'!BH99)</f>
        <v/>
      </c>
      <c r="BI95" s="482" t="str">
        <f>IF(AND('6'!BI99=""),"",'6'!BI99)</f>
        <v/>
      </c>
      <c r="BJ95" s="482" t="str">
        <f>IF(AND('6'!BJ99=""),"",'6'!BJ99)</f>
        <v/>
      </c>
      <c r="BK95" s="482" t="str">
        <f>IF(AND('6'!BK99=""),"",'6'!BK99)</f>
        <v/>
      </c>
      <c r="BL95" s="482" t="str">
        <f>IF(AND('6'!BL99=""),"",'6'!BL99)</f>
        <v/>
      </c>
      <c r="BM95" s="482" t="str">
        <f>IF(AND('6'!BM99=""),"",'6'!BM99)</f>
        <v/>
      </c>
      <c r="BN95" s="482" t="str">
        <f>IF(AND('6'!BN99=""),"",'6'!BN99)</f>
        <v/>
      </c>
      <c r="BO95" s="482" t="str">
        <f>IF(AND('6'!BO99=""),"",'6'!BO99)</f>
        <v/>
      </c>
      <c r="BP95" s="482" t="str">
        <f>IF(AND('6'!BP99=""),"",'6'!BP99)</f>
        <v/>
      </c>
      <c r="BQ95" s="482" t="str">
        <f>IF(AND('6'!BQ99=""),"",'6'!BQ99)</f>
        <v/>
      </c>
      <c r="BR95" s="482" t="str">
        <f>IF(AND('6'!BR99=""),"",'6'!BR99)</f>
        <v/>
      </c>
      <c r="BS95" s="482" t="str">
        <f>IF(AND('6'!BS99=""),"",'6'!BS99)</f>
        <v/>
      </c>
      <c r="BT95" s="482" t="str">
        <f>IF(AND('6'!BT99=""),"",'6'!BT99)</f>
        <v/>
      </c>
      <c r="BU95" s="482" t="str">
        <f>IF(AND('6'!BU99=""),"",'6'!BU99)</f>
        <v/>
      </c>
      <c r="BV95" s="482" t="str">
        <f>IF(AND('6'!BV99=""),"",'6'!BV99)</f>
        <v/>
      </c>
      <c r="BW95" s="482" t="str">
        <f>IF(AND('6'!BW99=""),"",'6'!BW99)</f>
        <v/>
      </c>
      <c r="BX95" s="482" t="str">
        <f>IF(AND('6'!BX99=""),"",'6'!BX99)</f>
        <v/>
      </c>
      <c r="BY95" s="482" t="str">
        <f>IF(AND('6'!BY99=""),"",'6'!BY99)</f>
        <v/>
      </c>
      <c r="BZ95" s="482" t="str">
        <f>IF(AND('6'!BZ99=""),"",'6'!BZ99)</f>
        <v/>
      </c>
      <c r="CA95" s="482" t="str">
        <f>IF(AND('6'!CA99=""),"",'6'!CA99)</f>
        <v/>
      </c>
      <c r="CB95" s="482" t="str">
        <f>IF(AND('6'!CB99=""),"",'6'!CB99)</f>
        <v/>
      </c>
      <c r="CC95" s="482" t="str">
        <f>IF(AND('6'!CC99=""),"",'6'!CC99)</f>
        <v/>
      </c>
      <c r="CD95" s="482" t="str">
        <f>IF(AND('6'!CD99=""),"",'6'!CD99)</f>
        <v/>
      </c>
      <c r="CE95" s="482" t="str">
        <f>IF(AND('6'!CE99=""),"",'6'!CE99)</f>
        <v/>
      </c>
      <c r="CF95" s="482" t="str">
        <f>IF(AND('6'!CF99=""),"",'6'!CF99)</f>
        <v/>
      </c>
      <c r="CG95" s="482" t="str">
        <f>IF(AND('6'!CG99=""),"",'6'!CG99)</f>
        <v/>
      </c>
      <c r="CH95" s="482" t="str">
        <f>IF(AND('6'!CH99=""),"",'6'!CH99)</f>
        <v/>
      </c>
      <c r="CI95" s="482" t="str">
        <f>IF(AND('6'!CI99=""),"",'6'!CI99)</f>
        <v/>
      </c>
      <c r="CJ95" s="482" t="str">
        <f>IF(AND('6'!CJ99=""),"",'6'!CJ99)</f>
        <v/>
      </c>
      <c r="CK95" s="482" t="str">
        <f>IF(AND('6'!CK99=""),"",'6'!CK99)</f>
        <v/>
      </c>
      <c r="CL95" s="482" t="str">
        <f>IF(AND('6'!CL99=""),"",'6'!CL99)</f>
        <v/>
      </c>
      <c r="CM95" s="482" t="str">
        <f>IF(AND('6'!CM99=""),"",'6'!CM99)</f>
        <v/>
      </c>
      <c r="CN95" s="482" t="str">
        <f>IF(AND('6'!CN99=""),"",'6'!CN99)</f>
        <v/>
      </c>
      <c r="CO95" s="482" t="str">
        <f>IF(AND('6'!CO99=""),"",'6'!CO99)</f>
        <v/>
      </c>
      <c r="CP95" s="482" t="str">
        <f>IF(AND('6'!CP99=""),"",'6'!CP99)</f>
        <v/>
      </c>
      <c r="CQ95" s="482" t="str">
        <f>IF(AND('6'!CQ99=""),"",'6'!CQ99)</f>
        <v/>
      </c>
      <c r="CR95" s="482" t="str">
        <f>IF(AND('6'!CR99=""),"",'6'!CR99)</f>
        <v/>
      </c>
      <c r="CS95" s="482" t="str">
        <f>IF(AND('6'!CS99=""),"",'6'!CS99)</f>
        <v/>
      </c>
      <c r="CT95" s="482" t="str">
        <f>IF(AND('6'!CT99=""),"",'6'!CT99)</f>
        <v/>
      </c>
      <c r="CU95" s="482" t="str">
        <f>IF(AND('6'!CU99=""),"",'6'!CU99)</f>
        <v/>
      </c>
      <c r="CV95" s="482" t="str">
        <f>IF(AND('6'!CV99=""),"",'6'!CV99)</f>
        <v/>
      </c>
      <c r="CW95" s="482" t="str">
        <f>IF(AND('6'!CW99=""),"",'6'!CW99)</f>
        <v/>
      </c>
      <c r="CX95" s="482" t="str">
        <f>IF(AND('6'!CX99=""),"",'6'!CX99)</f>
        <v/>
      </c>
      <c r="CY95" s="482" t="str">
        <f>IF(AND('6'!CY99=""),"",'6'!CY99)</f>
        <v/>
      </c>
      <c r="CZ95" s="482" t="str">
        <f>IF(AND('6'!CZ99=""),"",'6'!CZ99)</f>
        <v/>
      </c>
      <c r="DA95" s="482" t="str">
        <f>IF(AND('6'!DA99=""),"",'6'!DA99)</f>
        <v/>
      </c>
      <c r="DB95" s="482" t="str">
        <f>IF(AND('6'!DB99=""),"",'6'!DB99)</f>
        <v/>
      </c>
      <c r="DC95" s="482" t="str">
        <f>IF(AND('6'!DC99=""),"",'6'!DC99)</f>
        <v/>
      </c>
      <c r="DD95" s="482" t="str">
        <f>IF(AND('6'!DD99=""),"",'6'!DD99)</f>
        <v/>
      </c>
      <c r="DE95" s="482" t="str">
        <f>IF(AND('6'!DE99=""),"",'6'!DE99)</f>
        <v/>
      </c>
      <c r="DF95" s="482" t="str">
        <f>IF(AND('6'!DF99=""),"",'6'!DF99)</f>
        <v/>
      </c>
      <c r="DG95" s="482" t="str">
        <f>IF(AND('6'!DG99=""),"",'6'!DG99)</f>
        <v/>
      </c>
      <c r="DH95" s="482" t="str">
        <f>IF(AND('6'!DH99=""),"",'6'!DH99)</f>
        <v/>
      </c>
      <c r="DI95" s="482" t="str">
        <f>IF(AND('6'!DI99=""),"",'6'!DI99)</f>
        <v/>
      </c>
      <c r="DJ95" s="482" t="str">
        <f>IF(AND('6'!DJ99=""),"",'6'!DJ99)</f>
        <v/>
      </c>
      <c r="DK95" s="482" t="str">
        <f>IF(AND('6'!DK99=""),"",'6'!DK99)</f>
        <v/>
      </c>
      <c r="DL95" s="482" t="str">
        <f>IF(AND('6'!DL99=""),"",'6'!DL99)</f>
        <v/>
      </c>
      <c r="DM95" s="482" t="str">
        <f>IF(AND('6'!DM99=""),"",'6'!DM99)</f>
        <v/>
      </c>
      <c r="DN95" s="482" t="str">
        <f>IF(AND('6'!DN99=""),"",'6'!DN99)</f>
        <v/>
      </c>
      <c r="DO95" s="482" t="str">
        <f>IF(AND('6'!DO99=""),"",'6'!DO99)</f>
        <v/>
      </c>
      <c r="DP95" s="482" t="str">
        <f>IF(AND('6'!DP99=""),"",'6'!DP99)</f>
        <v/>
      </c>
      <c r="DQ95" s="482" t="str">
        <f>IF(AND('6'!DQ99=""),"",'6'!DQ99)</f>
        <v/>
      </c>
      <c r="DR95" s="482" t="str">
        <f>IF(AND('6'!DR99=""),"",'6'!DR99)</f>
        <v/>
      </c>
      <c r="DS95" s="482" t="str">
        <f>IF(AND('6'!DS99=""),"",'6'!DS99)</f>
        <v/>
      </c>
      <c r="DT95" s="482" t="str">
        <f>IF(AND('6'!DT99=""),"",'6'!DT99)</f>
        <v/>
      </c>
      <c r="DU95" s="482" t="str">
        <f>IF(AND('6'!DU99=""),"",'6'!DU99)</f>
        <v/>
      </c>
      <c r="DV95" s="482" t="str">
        <f>IF(AND('6'!DV99=""),"",'6'!DV99)</f>
        <v/>
      </c>
      <c r="DW95" s="482" t="str">
        <f>IF(AND('6'!DW99=""),"",'6'!DW99)</f>
        <v/>
      </c>
      <c r="DX95" s="482" t="str">
        <f>IF(AND('6'!DX99=""),"",'6'!DX99)</f>
        <v/>
      </c>
      <c r="DY95" s="482" t="str">
        <f>IF(AND('6'!DY99=""),"",'6'!DY99)</f>
        <v/>
      </c>
      <c r="DZ95" s="482" t="str">
        <f>IF(AND('6'!DZ99=""),"",'6'!DZ99)</f>
        <v/>
      </c>
      <c r="EA95" s="482" t="str">
        <f>IF(AND('6'!EA99=""),"",'6'!EA99)</f>
        <v/>
      </c>
      <c r="EB95" s="482" t="str">
        <f>IF(AND('6'!EB99=""),"",'6'!EB99)</f>
        <v/>
      </c>
      <c r="EC95" s="482" t="str">
        <f>IF(AND('6'!EC99=""),"",'6'!EC99)</f>
        <v/>
      </c>
      <c r="ED95" s="482" t="str">
        <f>IF(AND('6'!ED99=""),"",'6'!ED99)</f>
        <v/>
      </c>
      <c r="EE95" s="482" t="str">
        <f>IF(AND('6'!EE99=""),"",'6'!EE99)</f>
        <v/>
      </c>
      <c r="EF95" s="482" t="str">
        <f>IF(AND('6'!EF99=""),"",'6'!EF99)</f>
        <v/>
      </c>
      <c r="EG95" s="482" t="str">
        <f>IF(AND('6'!EG99=""),"",'6'!EG99)</f>
        <v/>
      </c>
      <c r="EH95" s="482" t="str">
        <f>IF(AND('6'!EH99=""),"",'6'!EH99)</f>
        <v/>
      </c>
      <c r="EI95" s="482" t="str">
        <f>IF(AND('6'!EI99=""),"",'6'!EI99)</f>
        <v/>
      </c>
      <c r="EJ95" s="482" t="str">
        <f>IF(AND('6'!EJ99=""),"",'6'!EJ99)</f>
        <v/>
      </c>
      <c r="EK95" s="482" t="str">
        <f>IF(AND('6'!EK99=""),"",'6'!EK99)</f>
        <v/>
      </c>
      <c r="EL95" s="482" t="str">
        <f>IF(AND('6'!EL99=""),"",'6'!EL99)</f>
        <v/>
      </c>
      <c r="EM95" s="482" t="str">
        <f>IF(AND('6'!EM99=""),"",'6'!EM99)</f>
        <v/>
      </c>
      <c r="EN95" s="482" t="str">
        <f>IF(AND('6'!EN99=""),"",'6'!EN99)</f>
        <v/>
      </c>
      <c r="EO95" s="482" t="str">
        <f>IF(AND('6'!EO99=""),"",'6'!EO99)</f>
        <v/>
      </c>
      <c r="EP95" s="482" t="str">
        <f>IF(AND('6'!EP99=""),"",'6'!EP99)</f>
        <v/>
      </c>
      <c r="EQ95" s="482" t="str">
        <f>IF(AND('6'!EQ99=""),"",'6'!EQ99)</f>
        <v/>
      </c>
      <c r="ER95" s="482" t="str">
        <f>IF(AND('6'!ER99=""),"",'6'!ER99)</f>
        <v/>
      </c>
      <c r="ES95" s="482" t="str">
        <f>IF(AND('6'!ES99=""),"",'6'!ES99)</f>
        <v/>
      </c>
      <c r="ET95" s="482" t="str">
        <f>IF(AND('6'!ET99=""),"",'6'!ET99)</f>
        <v/>
      </c>
      <c r="EU95" s="482" t="str">
        <f>IF(AND('6'!EU99=""),"",'6'!EU99)</f>
        <v/>
      </c>
      <c r="EV95" s="482" t="str">
        <f>IF(AND('6'!EV99=""),"",'6'!EV99)</f>
        <v/>
      </c>
      <c r="EW95" s="482" t="str">
        <f>IF(AND('6'!EW99=""),"",'6'!EW99)</f>
        <v/>
      </c>
      <c r="EX95" s="482" t="str">
        <f>IF(AND('6'!EX99=""),"",'6'!EX99)</f>
        <v/>
      </c>
      <c r="EY95" s="482" t="str">
        <f>IF(AND('6'!EY99=""),"",'6'!EY99)</f>
        <v/>
      </c>
      <c r="EZ95" s="482" t="str">
        <f>IF(AND('6'!EZ99=""),"",'6'!EZ99)</f>
        <v/>
      </c>
      <c r="FA95" s="482" t="str">
        <f>IF(AND('6'!FA99=""),"",'6'!FA99)</f>
        <v/>
      </c>
      <c r="FB95" s="482" t="str">
        <f>IF(AND('6'!FB99=""),"",'6'!FB99)</f>
        <v/>
      </c>
      <c r="FC95" s="482" t="str">
        <f>IF(AND('6'!FC99=""),"",'6'!FC99)</f>
        <v/>
      </c>
      <c r="FD95" s="482" t="str">
        <f>IF(AND('6'!FD99=""),"",'6'!FD99)</f>
        <v/>
      </c>
      <c r="FE95" s="482" t="str">
        <f>IF(AND('6'!FE99=""),"",'6'!FE99)</f>
        <v/>
      </c>
      <c r="FF95" s="482" t="str">
        <f>IF(AND('6'!FF99=""),"",'6'!FF99)</f>
        <v xml:space="preserve"> </v>
      </c>
      <c r="FG95" s="482" t="str">
        <f>IF(AND('6'!FG99=""),"",'6'!FG99)</f>
        <v/>
      </c>
      <c r="FH95" s="482" t="str">
        <f>IF(AND('6'!FH99=""),"",'6'!FH99)</f>
        <v/>
      </c>
      <c r="FI95" s="482" t="str">
        <f>IF(AND('6'!FI99=""),"",'6'!FI99)</f>
        <v/>
      </c>
      <c r="FJ95" s="482" t="str">
        <f>IF(AND('6'!FJ99=""),"",'6'!FJ99)</f>
        <v/>
      </c>
      <c r="FK95" s="482" t="str">
        <f>IF(AND('6'!FK99=""),"",'6'!FK99)</f>
        <v/>
      </c>
      <c r="FL95" s="482" t="str">
        <f>IF(AND('6'!FL99=""),"",'6'!FL99)</f>
        <v/>
      </c>
      <c r="FM95" s="482" t="str">
        <f>IF(AND('6'!FM99=""),"",'6'!FM99)</f>
        <v xml:space="preserve"> </v>
      </c>
      <c r="FN95" s="482" t="str">
        <f>IF(AND('6'!FN99=""),"",'6'!FN99)</f>
        <v/>
      </c>
      <c r="FO95" s="482" t="str">
        <f>IF(AND('6'!FO99=""),"",'6'!FO99)</f>
        <v/>
      </c>
      <c r="FP95" s="482" t="str">
        <f>IF(AND('6'!FP99=""),"",'6'!FP99)</f>
        <v/>
      </c>
      <c r="FQ95" s="482" t="str">
        <f>IF(AND('6'!FQ99=""),"",'6'!FQ99)</f>
        <v/>
      </c>
      <c r="FR95" s="482" t="str">
        <f>IF(AND('6'!FR99=""),"",'6'!FR99)</f>
        <v/>
      </c>
      <c r="FS95" s="482" t="str">
        <f>IF(AND('6'!FS99=""),"",'6'!FS99)</f>
        <v/>
      </c>
      <c r="FT95" s="482" t="str">
        <f>IF(AND('6'!FT99=""),"",'6'!FT99)</f>
        <v xml:space="preserve"> </v>
      </c>
      <c r="FU95" s="482" t="str">
        <f>IF(AND('6'!FV99=""),"",'6'!FV99)</f>
        <v>-</v>
      </c>
      <c r="FV95" s="482" t="str">
        <f>IF(AND('6'!FW99=""),"",'6'!FW99)</f>
        <v>-</v>
      </c>
      <c r="FW95" s="482" t="str">
        <f>IF(AND('6'!FX99=""),"",'6'!FX99)</f>
        <v>-</v>
      </c>
      <c r="FX95" s="482" t="str">
        <f>IF(AND('6'!FY99=""),"",'6'!FY99)</f>
        <v>-</v>
      </c>
      <c r="FY95" s="482" t="str">
        <f>IF(AND('6'!FZ99=""),"",'6'!FZ99)</f>
        <v>-</v>
      </c>
      <c r="FZ95" s="482" t="str">
        <f>IF(AND('6'!GA99=""),"",'6'!GA99)</f>
        <v>-</v>
      </c>
      <c r="GA95" s="482" t="str">
        <f>IF(AND('6'!GB99=""),"",'6'!GB99)</f>
        <v>-</v>
      </c>
      <c r="GB95" s="482" t="str">
        <f>IF(AND('6'!GC99=""),"",'6'!GC99)</f>
        <v>-</v>
      </c>
      <c r="GC95" s="482" t="str">
        <f>IF(AND('6'!GD99=""),"",'6'!GD99)</f>
        <v>-</v>
      </c>
      <c r="GD95" s="482" t="str">
        <f>IF(AND('6'!GE99=""),"",'6'!GE99)</f>
        <v>-</v>
      </c>
      <c r="GE95" s="482" t="str">
        <f>IF(AND('6'!GF99=""),"",'6'!GF99)</f>
        <v>-</v>
      </c>
      <c r="GF95" s="482" t="str">
        <f>IF(AND('6'!GG99=""),"",'6'!GG99)</f>
        <v>-</v>
      </c>
      <c r="GG95" s="482" t="str">
        <f>IF(AND('6'!GH99=""),"",IF(AND('6'!GH99="-"),"",'6'!GH99))</f>
        <v/>
      </c>
      <c r="GH95" s="50" t="str">
        <f>IF(AND(C95=""),"",VLOOKUP(B95,Register!$A$7:$CL$311,36,FALSE))</f>
        <v/>
      </c>
      <c r="GI95" s="483" t="str">
        <f>IF(AND('6'!GL99=""),"",'6'!GL99)</f>
        <v/>
      </c>
      <c r="GJ95" s="173" t="str">
        <f>IF(AND('6'!FU99=""),"",'6'!FU99)</f>
        <v/>
      </c>
      <c r="GK95" s="173"/>
      <c r="GL95" s="173"/>
    </row>
    <row r="96" spans="1:194" ht="21">
      <c r="A96" s="480">
        <v>88</v>
      </c>
      <c r="B96" s="481" t="str">
        <f>IF(AND('6'!B100=""),"",'6'!B100)</f>
        <v/>
      </c>
      <c r="C96" s="196" t="str">
        <f>IF(AND('6'!C100=""),"",'6'!C100)</f>
        <v/>
      </c>
      <c r="D96" s="196" t="str">
        <f>IF(AND('6'!D100=""),"",'6'!D100)</f>
        <v/>
      </c>
      <c r="E96" s="195" t="str">
        <f>IF(AND('6'!E100=""),"",'6'!E100)</f>
        <v/>
      </c>
      <c r="F96" s="482" t="str">
        <f>IF(AND('6'!F100=""),"",'6'!F100)</f>
        <v/>
      </c>
      <c r="G96" s="482" t="str">
        <f>IF(AND('6'!G100=""),"",'6'!G100)</f>
        <v/>
      </c>
      <c r="H96" s="482" t="str">
        <f>IF(AND('6'!H100=""),"",'6'!H100)</f>
        <v/>
      </c>
      <c r="I96" s="482" t="str">
        <f>IF(AND('6'!I100=""),"",'6'!I100)</f>
        <v/>
      </c>
      <c r="J96" s="482" t="str">
        <f>IF(AND('6'!J100=""),"",'6'!J100)</f>
        <v/>
      </c>
      <c r="K96" s="482" t="str">
        <f>IF(AND('6'!K100=""),"",'6'!K100)</f>
        <v/>
      </c>
      <c r="L96" s="482" t="str">
        <f>IF(AND('6'!L100=""),"",'6'!L100)</f>
        <v/>
      </c>
      <c r="M96" s="482" t="str">
        <f>IF(AND('6'!M100=""),"",'6'!M100)</f>
        <v/>
      </c>
      <c r="N96" s="482" t="str">
        <f>IF(AND('6'!N100=""),"",'6'!N100)</f>
        <v/>
      </c>
      <c r="O96" s="482" t="str">
        <f>IF(AND('6'!O100=""),"",'6'!O100)</f>
        <v/>
      </c>
      <c r="P96" s="482" t="str">
        <f>IF(AND('6'!P100=""),"",'6'!P100)</f>
        <v/>
      </c>
      <c r="Q96" s="482" t="str">
        <f>IF(AND('6'!Q100=""),"",'6'!Q100)</f>
        <v/>
      </c>
      <c r="R96" s="482" t="str">
        <f>IF(AND('6'!R100=""),"",'6'!R100)</f>
        <v/>
      </c>
      <c r="S96" s="482" t="str">
        <f>IF(AND('6'!S100=""),"",'6'!S100)</f>
        <v/>
      </c>
      <c r="T96" s="482" t="str">
        <f>IF(AND('6'!T100=""),"",'6'!T100)</f>
        <v/>
      </c>
      <c r="U96" s="482" t="str">
        <f>IF(AND('6'!U100=""),"",'6'!U100)</f>
        <v/>
      </c>
      <c r="V96" s="482" t="str">
        <f>IF(AND('6'!V100=""),"",'6'!V100)</f>
        <v/>
      </c>
      <c r="W96" s="482" t="str">
        <f>IF(AND('6'!W100=""),"",'6'!W100)</f>
        <v/>
      </c>
      <c r="X96" s="482" t="str">
        <f>IF(AND('6'!X100=""),"",'6'!X100)</f>
        <v/>
      </c>
      <c r="Y96" s="482" t="str">
        <f>IF(AND('6'!Y100=""),"",'6'!Y100)</f>
        <v/>
      </c>
      <c r="Z96" s="482" t="str">
        <f>IF(AND('6'!Z100=""),"",'6'!Z100)</f>
        <v/>
      </c>
      <c r="AA96" s="482" t="str">
        <f>IF(AND('6'!AA100=""),"",'6'!AA100)</f>
        <v/>
      </c>
      <c r="AB96" s="482" t="str">
        <f>IF(AND('6'!AB100=""),"",'6'!AB100)</f>
        <v/>
      </c>
      <c r="AC96" s="482" t="str">
        <f>IF(AND('6'!AC100=""),"",'6'!AC100)</f>
        <v/>
      </c>
      <c r="AD96" s="482" t="str">
        <f>IF(AND('6'!AD100=""),"",'6'!AD100)</f>
        <v/>
      </c>
      <c r="AE96" s="482" t="str">
        <f>IF(AND('6'!AE100=""),"",'6'!AE100)</f>
        <v/>
      </c>
      <c r="AF96" s="482" t="str">
        <f>IF(AND('6'!AF100=""),"",'6'!AF100)</f>
        <v/>
      </c>
      <c r="AG96" s="482" t="str">
        <f>IF(AND('6'!AG100=""),"",'6'!AG100)</f>
        <v/>
      </c>
      <c r="AH96" s="482" t="str">
        <f>IF(AND('6'!AH100=""),"",'6'!AH100)</f>
        <v/>
      </c>
      <c r="AI96" s="482" t="str">
        <f>IF(AND('6'!AI100=""),"",'6'!AI100)</f>
        <v/>
      </c>
      <c r="AJ96" s="482" t="str">
        <f>IF(AND('6'!AJ100=""),"",'6'!AJ100)</f>
        <v/>
      </c>
      <c r="AK96" s="482" t="str">
        <f>IF(AND('6'!AK100=""),"",'6'!AK100)</f>
        <v/>
      </c>
      <c r="AL96" s="482" t="str">
        <f>IF(AND('6'!AL100=""),"",'6'!AL100)</f>
        <v/>
      </c>
      <c r="AM96" s="482" t="str">
        <f>IF(AND('6'!AM100=""),"",'6'!AM100)</f>
        <v/>
      </c>
      <c r="AN96" s="482" t="str">
        <f>IF(AND('6'!AN100=""),"",'6'!AN100)</f>
        <v/>
      </c>
      <c r="AO96" s="482" t="str">
        <f>IF(AND('6'!AO100=""),"",'6'!AO100)</f>
        <v/>
      </c>
      <c r="AP96" s="482" t="str">
        <f>IF(AND('6'!AP100=""),"",'6'!AP100)</f>
        <v/>
      </c>
      <c r="AQ96" s="482" t="str">
        <f>IF(AND('6'!AQ100=""),"",'6'!AQ100)</f>
        <v/>
      </c>
      <c r="AR96" s="482" t="str">
        <f>IF(AND('6'!AR100=""),"",'6'!AR100)</f>
        <v/>
      </c>
      <c r="AS96" s="482" t="str">
        <f>IF(AND('6'!AS100=""),"",'6'!AS100)</f>
        <v/>
      </c>
      <c r="AT96" s="482" t="str">
        <f>IF(AND('6'!AT100=""),"",'6'!AT100)</f>
        <v/>
      </c>
      <c r="AU96" s="482" t="str">
        <f>IF(AND('6'!AU100=""),"",'6'!AU100)</f>
        <v/>
      </c>
      <c r="AV96" s="482" t="str">
        <f>IF(AND('6'!AV100=""),"",'6'!AV100)</f>
        <v/>
      </c>
      <c r="AW96" s="482" t="str">
        <f>IF(AND('6'!AW100=""),"",'6'!AW100)</f>
        <v/>
      </c>
      <c r="AX96" s="482" t="str">
        <f>IF(AND('6'!AX100=""),"",'6'!AX100)</f>
        <v/>
      </c>
      <c r="AY96" s="482" t="str">
        <f>IF(AND('6'!AY100=""),"",'6'!AY100)</f>
        <v/>
      </c>
      <c r="AZ96" s="482" t="str">
        <f>IF(AND('6'!AZ100=""),"",'6'!AZ100)</f>
        <v/>
      </c>
      <c r="BA96" s="482" t="str">
        <f>IF(AND('6'!BA100=""),"",'6'!BA100)</f>
        <v/>
      </c>
      <c r="BB96" s="482" t="str">
        <f>IF(AND('6'!BB100=""),"",'6'!BB100)</f>
        <v/>
      </c>
      <c r="BC96" s="482" t="str">
        <f>IF(AND('6'!BC100=""),"",'6'!BC100)</f>
        <v/>
      </c>
      <c r="BD96" s="482" t="str">
        <f>IF(AND('6'!BD100=""),"",'6'!BD100)</f>
        <v/>
      </c>
      <c r="BE96" s="482" t="str">
        <f>IF(AND('6'!BE100=""),"",'6'!BE100)</f>
        <v/>
      </c>
      <c r="BF96" s="482" t="str">
        <f>IF(AND('6'!BF100=""),"",'6'!BF100)</f>
        <v/>
      </c>
      <c r="BG96" s="482" t="str">
        <f>IF(AND('6'!BG100=""),"",'6'!BG100)</f>
        <v/>
      </c>
      <c r="BH96" s="482" t="str">
        <f>IF(AND('6'!BH100=""),"",'6'!BH100)</f>
        <v/>
      </c>
      <c r="BI96" s="482" t="str">
        <f>IF(AND('6'!BI100=""),"",'6'!BI100)</f>
        <v/>
      </c>
      <c r="BJ96" s="482" t="str">
        <f>IF(AND('6'!BJ100=""),"",'6'!BJ100)</f>
        <v/>
      </c>
      <c r="BK96" s="482" t="str">
        <f>IF(AND('6'!BK100=""),"",'6'!BK100)</f>
        <v/>
      </c>
      <c r="BL96" s="482" t="str">
        <f>IF(AND('6'!BL100=""),"",'6'!BL100)</f>
        <v/>
      </c>
      <c r="BM96" s="482" t="str">
        <f>IF(AND('6'!BM100=""),"",'6'!BM100)</f>
        <v/>
      </c>
      <c r="BN96" s="482" t="str">
        <f>IF(AND('6'!BN100=""),"",'6'!BN100)</f>
        <v/>
      </c>
      <c r="BO96" s="482" t="str">
        <f>IF(AND('6'!BO100=""),"",'6'!BO100)</f>
        <v/>
      </c>
      <c r="BP96" s="482" t="str">
        <f>IF(AND('6'!BP100=""),"",'6'!BP100)</f>
        <v/>
      </c>
      <c r="BQ96" s="482" t="str">
        <f>IF(AND('6'!BQ100=""),"",'6'!BQ100)</f>
        <v/>
      </c>
      <c r="BR96" s="482" t="str">
        <f>IF(AND('6'!BR100=""),"",'6'!BR100)</f>
        <v/>
      </c>
      <c r="BS96" s="482" t="str">
        <f>IF(AND('6'!BS100=""),"",'6'!BS100)</f>
        <v/>
      </c>
      <c r="BT96" s="482" t="str">
        <f>IF(AND('6'!BT100=""),"",'6'!BT100)</f>
        <v/>
      </c>
      <c r="BU96" s="482" t="str">
        <f>IF(AND('6'!BU100=""),"",'6'!BU100)</f>
        <v/>
      </c>
      <c r="BV96" s="482" t="str">
        <f>IF(AND('6'!BV100=""),"",'6'!BV100)</f>
        <v/>
      </c>
      <c r="BW96" s="482" t="str">
        <f>IF(AND('6'!BW100=""),"",'6'!BW100)</f>
        <v/>
      </c>
      <c r="BX96" s="482" t="str">
        <f>IF(AND('6'!BX100=""),"",'6'!BX100)</f>
        <v/>
      </c>
      <c r="BY96" s="482" t="str">
        <f>IF(AND('6'!BY100=""),"",'6'!BY100)</f>
        <v/>
      </c>
      <c r="BZ96" s="482" t="str">
        <f>IF(AND('6'!BZ100=""),"",'6'!BZ100)</f>
        <v/>
      </c>
      <c r="CA96" s="482" t="str">
        <f>IF(AND('6'!CA100=""),"",'6'!CA100)</f>
        <v/>
      </c>
      <c r="CB96" s="482" t="str">
        <f>IF(AND('6'!CB100=""),"",'6'!CB100)</f>
        <v/>
      </c>
      <c r="CC96" s="482" t="str">
        <f>IF(AND('6'!CC100=""),"",'6'!CC100)</f>
        <v/>
      </c>
      <c r="CD96" s="482" t="str">
        <f>IF(AND('6'!CD100=""),"",'6'!CD100)</f>
        <v/>
      </c>
      <c r="CE96" s="482" t="str">
        <f>IF(AND('6'!CE100=""),"",'6'!CE100)</f>
        <v/>
      </c>
      <c r="CF96" s="482" t="str">
        <f>IF(AND('6'!CF100=""),"",'6'!CF100)</f>
        <v/>
      </c>
      <c r="CG96" s="482" t="str">
        <f>IF(AND('6'!CG100=""),"",'6'!CG100)</f>
        <v/>
      </c>
      <c r="CH96" s="482" t="str">
        <f>IF(AND('6'!CH100=""),"",'6'!CH100)</f>
        <v/>
      </c>
      <c r="CI96" s="482" t="str">
        <f>IF(AND('6'!CI100=""),"",'6'!CI100)</f>
        <v/>
      </c>
      <c r="CJ96" s="482" t="str">
        <f>IF(AND('6'!CJ100=""),"",'6'!CJ100)</f>
        <v/>
      </c>
      <c r="CK96" s="482" t="str">
        <f>IF(AND('6'!CK100=""),"",'6'!CK100)</f>
        <v/>
      </c>
      <c r="CL96" s="482" t="str">
        <f>IF(AND('6'!CL100=""),"",'6'!CL100)</f>
        <v/>
      </c>
      <c r="CM96" s="482" t="str">
        <f>IF(AND('6'!CM100=""),"",'6'!CM100)</f>
        <v/>
      </c>
      <c r="CN96" s="482" t="str">
        <f>IF(AND('6'!CN100=""),"",'6'!CN100)</f>
        <v/>
      </c>
      <c r="CO96" s="482" t="str">
        <f>IF(AND('6'!CO100=""),"",'6'!CO100)</f>
        <v/>
      </c>
      <c r="CP96" s="482" t="str">
        <f>IF(AND('6'!CP100=""),"",'6'!CP100)</f>
        <v/>
      </c>
      <c r="CQ96" s="482" t="str">
        <f>IF(AND('6'!CQ100=""),"",'6'!CQ100)</f>
        <v/>
      </c>
      <c r="CR96" s="482" t="str">
        <f>IF(AND('6'!CR100=""),"",'6'!CR100)</f>
        <v/>
      </c>
      <c r="CS96" s="482" t="str">
        <f>IF(AND('6'!CS100=""),"",'6'!CS100)</f>
        <v/>
      </c>
      <c r="CT96" s="482" t="str">
        <f>IF(AND('6'!CT100=""),"",'6'!CT100)</f>
        <v/>
      </c>
      <c r="CU96" s="482" t="str">
        <f>IF(AND('6'!CU100=""),"",'6'!CU100)</f>
        <v/>
      </c>
      <c r="CV96" s="482" t="str">
        <f>IF(AND('6'!CV100=""),"",'6'!CV100)</f>
        <v/>
      </c>
      <c r="CW96" s="482" t="str">
        <f>IF(AND('6'!CW100=""),"",'6'!CW100)</f>
        <v/>
      </c>
      <c r="CX96" s="482" t="str">
        <f>IF(AND('6'!CX100=""),"",'6'!CX100)</f>
        <v/>
      </c>
      <c r="CY96" s="482" t="str">
        <f>IF(AND('6'!CY100=""),"",'6'!CY100)</f>
        <v/>
      </c>
      <c r="CZ96" s="482" t="str">
        <f>IF(AND('6'!CZ100=""),"",'6'!CZ100)</f>
        <v/>
      </c>
      <c r="DA96" s="482" t="str">
        <f>IF(AND('6'!DA100=""),"",'6'!DA100)</f>
        <v/>
      </c>
      <c r="DB96" s="482" t="str">
        <f>IF(AND('6'!DB100=""),"",'6'!DB100)</f>
        <v/>
      </c>
      <c r="DC96" s="482" t="str">
        <f>IF(AND('6'!DC100=""),"",'6'!DC100)</f>
        <v/>
      </c>
      <c r="DD96" s="482" t="str">
        <f>IF(AND('6'!DD100=""),"",'6'!DD100)</f>
        <v/>
      </c>
      <c r="DE96" s="482" t="str">
        <f>IF(AND('6'!DE100=""),"",'6'!DE100)</f>
        <v/>
      </c>
      <c r="DF96" s="482" t="str">
        <f>IF(AND('6'!DF100=""),"",'6'!DF100)</f>
        <v/>
      </c>
      <c r="DG96" s="482" t="str">
        <f>IF(AND('6'!DG100=""),"",'6'!DG100)</f>
        <v/>
      </c>
      <c r="DH96" s="482" t="str">
        <f>IF(AND('6'!DH100=""),"",'6'!DH100)</f>
        <v/>
      </c>
      <c r="DI96" s="482" t="str">
        <f>IF(AND('6'!DI100=""),"",'6'!DI100)</f>
        <v/>
      </c>
      <c r="DJ96" s="482" t="str">
        <f>IF(AND('6'!DJ100=""),"",'6'!DJ100)</f>
        <v/>
      </c>
      <c r="DK96" s="482" t="str">
        <f>IF(AND('6'!DK100=""),"",'6'!DK100)</f>
        <v/>
      </c>
      <c r="DL96" s="482" t="str">
        <f>IF(AND('6'!DL100=""),"",'6'!DL100)</f>
        <v/>
      </c>
      <c r="DM96" s="482" t="str">
        <f>IF(AND('6'!DM100=""),"",'6'!DM100)</f>
        <v/>
      </c>
      <c r="DN96" s="482" t="str">
        <f>IF(AND('6'!DN100=""),"",'6'!DN100)</f>
        <v/>
      </c>
      <c r="DO96" s="482" t="str">
        <f>IF(AND('6'!DO100=""),"",'6'!DO100)</f>
        <v/>
      </c>
      <c r="DP96" s="482" t="str">
        <f>IF(AND('6'!DP100=""),"",'6'!DP100)</f>
        <v/>
      </c>
      <c r="DQ96" s="482" t="str">
        <f>IF(AND('6'!DQ100=""),"",'6'!DQ100)</f>
        <v/>
      </c>
      <c r="DR96" s="482" t="str">
        <f>IF(AND('6'!DR100=""),"",'6'!DR100)</f>
        <v/>
      </c>
      <c r="DS96" s="482" t="str">
        <f>IF(AND('6'!DS100=""),"",'6'!DS100)</f>
        <v/>
      </c>
      <c r="DT96" s="482" t="str">
        <f>IF(AND('6'!DT100=""),"",'6'!DT100)</f>
        <v/>
      </c>
      <c r="DU96" s="482" t="str">
        <f>IF(AND('6'!DU100=""),"",'6'!DU100)</f>
        <v/>
      </c>
      <c r="DV96" s="482" t="str">
        <f>IF(AND('6'!DV100=""),"",'6'!DV100)</f>
        <v/>
      </c>
      <c r="DW96" s="482" t="str">
        <f>IF(AND('6'!DW100=""),"",'6'!DW100)</f>
        <v/>
      </c>
      <c r="DX96" s="482" t="str">
        <f>IF(AND('6'!DX100=""),"",'6'!DX100)</f>
        <v/>
      </c>
      <c r="DY96" s="482" t="str">
        <f>IF(AND('6'!DY100=""),"",'6'!DY100)</f>
        <v/>
      </c>
      <c r="DZ96" s="482" t="str">
        <f>IF(AND('6'!DZ100=""),"",'6'!DZ100)</f>
        <v/>
      </c>
      <c r="EA96" s="482" t="str">
        <f>IF(AND('6'!EA100=""),"",'6'!EA100)</f>
        <v/>
      </c>
      <c r="EB96" s="482" t="str">
        <f>IF(AND('6'!EB100=""),"",'6'!EB100)</f>
        <v/>
      </c>
      <c r="EC96" s="482" t="str">
        <f>IF(AND('6'!EC100=""),"",'6'!EC100)</f>
        <v/>
      </c>
      <c r="ED96" s="482" t="str">
        <f>IF(AND('6'!ED100=""),"",'6'!ED100)</f>
        <v/>
      </c>
      <c r="EE96" s="482" t="str">
        <f>IF(AND('6'!EE100=""),"",'6'!EE100)</f>
        <v/>
      </c>
      <c r="EF96" s="482" t="str">
        <f>IF(AND('6'!EF100=""),"",'6'!EF100)</f>
        <v/>
      </c>
      <c r="EG96" s="482" t="str">
        <f>IF(AND('6'!EG100=""),"",'6'!EG100)</f>
        <v/>
      </c>
      <c r="EH96" s="482" t="str">
        <f>IF(AND('6'!EH100=""),"",'6'!EH100)</f>
        <v/>
      </c>
      <c r="EI96" s="482" t="str">
        <f>IF(AND('6'!EI100=""),"",'6'!EI100)</f>
        <v/>
      </c>
      <c r="EJ96" s="482" t="str">
        <f>IF(AND('6'!EJ100=""),"",'6'!EJ100)</f>
        <v/>
      </c>
      <c r="EK96" s="482" t="str">
        <f>IF(AND('6'!EK100=""),"",'6'!EK100)</f>
        <v/>
      </c>
      <c r="EL96" s="482" t="str">
        <f>IF(AND('6'!EL100=""),"",'6'!EL100)</f>
        <v/>
      </c>
      <c r="EM96" s="482" t="str">
        <f>IF(AND('6'!EM100=""),"",'6'!EM100)</f>
        <v/>
      </c>
      <c r="EN96" s="482" t="str">
        <f>IF(AND('6'!EN100=""),"",'6'!EN100)</f>
        <v/>
      </c>
      <c r="EO96" s="482" t="str">
        <f>IF(AND('6'!EO100=""),"",'6'!EO100)</f>
        <v/>
      </c>
      <c r="EP96" s="482" t="str">
        <f>IF(AND('6'!EP100=""),"",'6'!EP100)</f>
        <v/>
      </c>
      <c r="EQ96" s="482" t="str">
        <f>IF(AND('6'!EQ100=""),"",'6'!EQ100)</f>
        <v/>
      </c>
      <c r="ER96" s="482" t="str">
        <f>IF(AND('6'!ER100=""),"",'6'!ER100)</f>
        <v/>
      </c>
      <c r="ES96" s="482" t="str">
        <f>IF(AND('6'!ES100=""),"",'6'!ES100)</f>
        <v/>
      </c>
      <c r="ET96" s="482" t="str">
        <f>IF(AND('6'!ET100=""),"",'6'!ET100)</f>
        <v/>
      </c>
      <c r="EU96" s="482" t="str">
        <f>IF(AND('6'!EU100=""),"",'6'!EU100)</f>
        <v/>
      </c>
      <c r="EV96" s="482" t="str">
        <f>IF(AND('6'!EV100=""),"",'6'!EV100)</f>
        <v/>
      </c>
      <c r="EW96" s="482" t="str">
        <f>IF(AND('6'!EW100=""),"",'6'!EW100)</f>
        <v/>
      </c>
      <c r="EX96" s="482" t="str">
        <f>IF(AND('6'!EX100=""),"",'6'!EX100)</f>
        <v/>
      </c>
      <c r="EY96" s="482" t="str">
        <f>IF(AND('6'!EY100=""),"",'6'!EY100)</f>
        <v/>
      </c>
      <c r="EZ96" s="482" t="str">
        <f>IF(AND('6'!EZ100=""),"",'6'!EZ100)</f>
        <v/>
      </c>
      <c r="FA96" s="482" t="str">
        <f>IF(AND('6'!FA100=""),"",'6'!FA100)</f>
        <v/>
      </c>
      <c r="FB96" s="482" t="str">
        <f>IF(AND('6'!FB100=""),"",'6'!FB100)</f>
        <v/>
      </c>
      <c r="FC96" s="482" t="str">
        <f>IF(AND('6'!FC100=""),"",'6'!FC100)</f>
        <v/>
      </c>
      <c r="FD96" s="482" t="str">
        <f>IF(AND('6'!FD100=""),"",'6'!FD100)</f>
        <v/>
      </c>
      <c r="FE96" s="482" t="str">
        <f>IF(AND('6'!FE100=""),"",'6'!FE100)</f>
        <v/>
      </c>
      <c r="FF96" s="482" t="str">
        <f>IF(AND('6'!FF100=""),"",'6'!FF100)</f>
        <v xml:space="preserve"> </v>
      </c>
      <c r="FG96" s="482" t="str">
        <f>IF(AND('6'!FG100=""),"",'6'!FG100)</f>
        <v/>
      </c>
      <c r="FH96" s="482" t="str">
        <f>IF(AND('6'!FH100=""),"",'6'!FH100)</f>
        <v/>
      </c>
      <c r="FI96" s="482" t="str">
        <f>IF(AND('6'!FI100=""),"",'6'!FI100)</f>
        <v/>
      </c>
      <c r="FJ96" s="482" t="str">
        <f>IF(AND('6'!FJ100=""),"",'6'!FJ100)</f>
        <v/>
      </c>
      <c r="FK96" s="482" t="str">
        <f>IF(AND('6'!FK100=""),"",'6'!FK100)</f>
        <v/>
      </c>
      <c r="FL96" s="482" t="str">
        <f>IF(AND('6'!FL100=""),"",'6'!FL100)</f>
        <v/>
      </c>
      <c r="FM96" s="482" t="str">
        <f>IF(AND('6'!FM100=""),"",'6'!FM100)</f>
        <v xml:space="preserve"> </v>
      </c>
      <c r="FN96" s="482" t="str">
        <f>IF(AND('6'!FN100=""),"",'6'!FN100)</f>
        <v/>
      </c>
      <c r="FO96" s="482" t="str">
        <f>IF(AND('6'!FO100=""),"",'6'!FO100)</f>
        <v/>
      </c>
      <c r="FP96" s="482" t="str">
        <f>IF(AND('6'!FP100=""),"",'6'!FP100)</f>
        <v/>
      </c>
      <c r="FQ96" s="482" t="str">
        <f>IF(AND('6'!FQ100=""),"",'6'!FQ100)</f>
        <v/>
      </c>
      <c r="FR96" s="482" t="str">
        <f>IF(AND('6'!FR100=""),"",'6'!FR100)</f>
        <v/>
      </c>
      <c r="FS96" s="482" t="str">
        <f>IF(AND('6'!FS100=""),"",'6'!FS100)</f>
        <v/>
      </c>
      <c r="FT96" s="482" t="str">
        <f>IF(AND('6'!FT100=""),"",'6'!FT100)</f>
        <v xml:space="preserve"> </v>
      </c>
      <c r="FU96" s="482" t="str">
        <f>IF(AND('6'!FV100=""),"",'6'!FV100)</f>
        <v>-</v>
      </c>
      <c r="FV96" s="482" t="str">
        <f>IF(AND('6'!FW100=""),"",'6'!FW100)</f>
        <v>-</v>
      </c>
      <c r="FW96" s="482" t="str">
        <f>IF(AND('6'!FX100=""),"",'6'!FX100)</f>
        <v>-</v>
      </c>
      <c r="FX96" s="482" t="str">
        <f>IF(AND('6'!FY100=""),"",'6'!FY100)</f>
        <v>-</v>
      </c>
      <c r="FY96" s="482" t="str">
        <f>IF(AND('6'!FZ100=""),"",'6'!FZ100)</f>
        <v>-</v>
      </c>
      <c r="FZ96" s="482" t="str">
        <f>IF(AND('6'!GA100=""),"",'6'!GA100)</f>
        <v>-</v>
      </c>
      <c r="GA96" s="482" t="str">
        <f>IF(AND('6'!GB100=""),"",'6'!GB100)</f>
        <v>-</v>
      </c>
      <c r="GB96" s="482" t="str">
        <f>IF(AND('6'!GC100=""),"",'6'!GC100)</f>
        <v>-</v>
      </c>
      <c r="GC96" s="482" t="str">
        <f>IF(AND('6'!GD100=""),"",'6'!GD100)</f>
        <v>-</v>
      </c>
      <c r="GD96" s="482" t="str">
        <f>IF(AND('6'!GE100=""),"",'6'!GE100)</f>
        <v>-</v>
      </c>
      <c r="GE96" s="482" t="str">
        <f>IF(AND('6'!GF100=""),"",'6'!GF100)</f>
        <v>-</v>
      </c>
      <c r="GF96" s="482" t="str">
        <f>IF(AND('6'!GG100=""),"",'6'!GG100)</f>
        <v>-</v>
      </c>
      <c r="GG96" s="482" t="str">
        <f>IF(AND('6'!GH100=""),"",IF(AND('6'!GH100="-"),"",'6'!GH100))</f>
        <v/>
      </c>
      <c r="GH96" s="50" t="str">
        <f>IF(AND(C96=""),"",VLOOKUP(B96,Register!$A$7:$CL$311,36,FALSE))</f>
        <v/>
      </c>
      <c r="GI96" s="483" t="str">
        <f>IF(AND('6'!GL100=""),"",'6'!GL100)</f>
        <v/>
      </c>
      <c r="GJ96" s="173" t="str">
        <f>IF(AND('6'!FU100=""),"",'6'!FU100)</f>
        <v/>
      </c>
      <c r="GK96" s="173"/>
      <c r="GL96" s="173"/>
    </row>
    <row r="97" spans="1:194" ht="21">
      <c r="A97" s="480">
        <v>89</v>
      </c>
      <c r="B97" s="481" t="str">
        <f>IF(AND('6'!B101=""),"",'6'!B101)</f>
        <v/>
      </c>
      <c r="C97" s="196" t="str">
        <f>IF(AND('6'!C101=""),"",'6'!C101)</f>
        <v/>
      </c>
      <c r="D97" s="196" t="str">
        <f>IF(AND('6'!D101=""),"",'6'!D101)</f>
        <v/>
      </c>
      <c r="E97" s="195" t="str">
        <f>IF(AND('6'!E101=""),"",'6'!E101)</f>
        <v/>
      </c>
      <c r="F97" s="482" t="str">
        <f>IF(AND('6'!F101=""),"",'6'!F101)</f>
        <v/>
      </c>
      <c r="G97" s="482" t="str">
        <f>IF(AND('6'!G101=""),"",'6'!G101)</f>
        <v/>
      </c>
      <c r="H97" s="482" t="str">
        <f>IF(AND('6'!H101=""),"",'6'!H101)</f>
        <v/>
      </c>
      <c r="I97" s="482" t="str">
        <f>IF(AND('6'!I101=""),"",'6'!I101)</f>
        <v/>
      </c>
      <c r="J97" s="482" t="str">
        <f>IF(AND('6'!J101=""),"",'6'!J101)</f>
        <v/>
      </c>
      <c r="K97" s="482" t="str">
        <f>IF(AND('6'!K101=""),"",'6'!K101)</f>
        <v/>
      </c>
      <c r="L97" s="482" t="str">
        <f>IF(AND('6'!L101=""),"",'6'!L101)</f>
        <v/>
      </c>
      <c r="M97" s="482" t="str">
        <f>IF(AND('6'!M101=""),"",'6'!M101)</f>
        <v/>
      </c>
      <c r="N97" s="482" t="str">
        <f>IF(AND('6'!N101=""),"",'6'!N101)</f>
        <v/>
      </c>
      <c r="O97" s="482" t="str">
        <f>IF(AND('6'!O101=""),"",'6'!O101)</f>
        <v/>
      </c>
      <c r="P97" s="482" t="str">
        <f>IF(AND('6'!P101=""),"",'6'!P101)</f>
        <v/>
      </c>
      <c r="Q97" s="482" t="str">
        <f>IF(AND('6'!Q101=""),"",'6'!Q101)</f>
        <v/>
      </c>
      <c r="R97" s="482" t="str">
        <f>IF(AND('6'!R101=""),"",'6'!R101)</f>
        <v/>
      </c>
      <c r="S97" s="482" t="str">
        <f>IF(AND('6'!S101=""),"",'6'!S101)</f>
        <v/>
      </c>
      <c r="T97" s="482" t="str">
        <f>IF(AND('6'!T101=""),"",'6'!T101)</f>
        <v/>
      </c>
      <c r="U97" s="482" t="str">
        <f>IF(AND('6'!U101=""),"",'6'!U101)</f>
        <v/>
      </c>
      <c r="V97" s="482" t="str">
        <f>IF(AND('6'!V101=""),"",'6'!V101)</f>
        <v/>
      </c>
      <c r="W97" s="482" t="str">
        <f>IF(AND('6'!W101=""),"",'6'!W101)</f>
        <v/>
      </c>
      <c r="X97" s="482" t="str">
        <f>IF(AND('6'!X101=""),"",'6'!X101)</f>
        <v/>
      </c>
      <c r="Y97" s="482" t="str">
        <f>IF(AND('6'!Y101=""),"",'6'!Y101)</f>
        <v/>
      </c>
      <c r="Z97" s="482" t="str">
        <f>IF(AND('6'!Z101=""),"",'6'!Z101)</f>
        <v/>
      </c>
      <c r="AA97" s="482" t="str">
        <f>IF(AND('6'!AA101=""),"",'6'!AA101)</f>
        <v/>
      </c>
      <c r="AB97" s="482" t="str">
        <f>IF(AND('6'!AB101=""),"",'6'!AB101)</f>
        <v/>
      </c>
      <c r="AC97" s="482" t="str">
        <f>IF(AND('6'!AC101=""),"",'6'!AC101)</f>
        <v/>
      </c>
      <c r="AD97" s="482" t="str">
        <f>IF(AND('6'!AD101=""),"",'6'!AD101)</f>
        <v/>
      </c>
      <c r="AE97" s="482" t="str">
        <f>IF(AND('6'!AE101=""),"",'6'!AE101)</f>
        <v/>
      </c>
      <c r="AF97" s="482" t="str">
        <f>IF(AND('6'!AF101=""),"",'6'!AF101)</f>
        <v/>
      </c>
      <c r="AG97" s="482" t="str">
        <f>IF(AND('6'!AG101=""),"",'6'!AG101)</f>
        <v/>
      </c>
      <c r="AH97" s="482" t="str">
        <f>IF(AND('6'!AH101=""),"",'6'!AH101)</f>
        <v/>
      </c>
      <c r="AI97" s="482" t="str">
        <f>IF(AND('6'!AI101=""),"",'6'!AI101)</f>
        <v/>
      </c>
      <c r="AJ97" s="482" t="str">
        <f>IF(AND('6'!AJ101=""),"",'6'!AJ101)</f>
        <v/>
      </c>
      <c r="AK97" s="482" t="str">
        <f>IF(AND('6'!AK101=""),"",'6'!AK101)</f>
        <v/>
      </c>
      <c r="AL97" s="482" t="str">
        <f>IF(AND('6'!AL101=""),"",'6'!AL101)</f>
        <v/>
      </c>
      <c r="AM97" s="482" t="str">
        <f>IF(AND('6'!AM101=""),"",'6'!AM101)</f>
        <v/>
      </c>
      <c r="AN97" s="482" t="str">
        <f>IF(AND('6'!AN101=""),"",'6'!AN101)</f>
        <v/>
      </c>
      <c r="AO97" s="482" t="str">
        <f>IF(AND('6'!AO101=""),"",'6'!AO101)</f>
        <v/>
      </c>
      <c r="AP97" s="482" t="str">
        <f>IF(AND('6'!AP101=""),"",'6'!AP101)</f>
        <v/>
      </c>
      <c r="AQ97" s="482" t="str">
        <f>IF(AND('6'!AQ101=""),"",'6'!AQ101)</f>
        <v/>
      </c>
      <c r="AR97" s="482" t="str">
        <f>IF(AND('6'!AR101=""),"",'6'!AR101)</f>
        <v/>
      </c>
      <c r="AS97" s="482" t="str">
        <f>IF(AND('6'!AS101=""),"",'6'!AS101)</f>
        <v/>
      </c>
      <c r="AT97" s="482" t="str">
        <f>IF(AND('6'!AT101=""),"",'6'!AT101)</f>
        <v/>
      </c>
      <c r="AU97" s="482" t="str">
        <f>IF(AND('6'!AU101=""),"",'6'!AU101)</f>
        <v/>
      </c>
      <c r="AV97" s="482" t="str">
        <f>IF(AND('6'!AV101=""),"",'6'!AV101)</f>
        <v/>
      </c>
      <c r="AW97" s="482" t="str">
        <f>IF(AND('6'!AW101=""),"",'6'!AW101)</f>
        <v/>
      </c>
      <c r="AX97" s="482" t="str">
        <f>IF(AND('6'!AX101=""),"",'6'!AX101)</f>
        <v/>
      </c>
      <c r="AY97" s="482" t="str">
        <f>IF(AND('6'!AY101=""),"",'6'!AY101)</f>
        <v/>
      </c>
      <c r="AZ97" s="482" t="str">
        <f>IF(AND('6'!AZ101=""),"",'6'!AZ101)</f>
        <v/>
      </c>
      <c r="BA97" s="482" t="str">
        <f>IF(AND('6'!BA101=""),"",'6'!BA101)</f>
        <v/>
      </c>
      <c r="BB97" s="482" t="str">
        <f>IF(AND('6'!BB101=""),"",'6'!BB101)</f>
        <v/>
      </c>
      <c r="BC97" s="482" t="str">
        <f>IF(AND('6'!BC101=""),"",'6'!BC101)</f>
        <v/>
      </c>
      <c r="BD97" s="482" t="str">
        <f>IF(AND('6'!BD101=""),"",'6'!BD101)</f>
        <v/>
      </c>
      <c r="BE97" s="482" t="str">
        <f>IF(AND('6'!BE101=""),"",'6'!BE101)</f>
        <v/>
      </c>
      <c r="BF97" s="482" t="str">
        <f>IF(AND('6'!BF101=""),"",'6'!BF101)</f>
        <v/>
      </c>
      <c r="BG97" s="482" t="str">
        <f>IF(AND('6'!BG101=""),"",'6'!BG101)</f>
        <v/>
      </c>
      <c r="BH97" s="482" t="str">
        <f>IF(AND('6'!BH101=""),"",'6'!BH101)</f>
        <v/>
      </c>
      <c r="BI97" s="482" t="str">
        <f>IF(AND('6'!BI101=""),"",'6'!BI101)</f>
        <v/>
      </c>
      <c r="BJ97" s="482" t="str">
        <f>IF(AND('6'!BJ101=""),"",'6'!BJ101)</f>
        <v/>
      </c>
      <c r="BK97" s="482" t="str">
        <f>IF(AND('6'!BK101=""),"",'6'!BK101)</f>
        <v/>
      </c>
      <c r="BL97" s="482" t="str">
        <f>IF(AND('6'!BL101=""),"",'6'!BL101)</f>
        <v/>
      </c>
      <c r="BM97" s="482" t="str">
        <f>IF(AND('6'!BM101=""),"",'6'!BM101)</f>
        <v/>
      </c>
      <c r="BN97" s="482" t="str">
        <f>IF(AND('6'!BN101=""),"",'6'!BN101)</f>
        <v/>
      </c>
      <c r="BO97" s="482" t="str">
        <f>IF(AND('6'!BO101=""),"",'6'!BO101)</f>
        <v/>
      </c>
      <c r="BP97" s="482" t="str">
        <f>IF(AND('6'!BP101=""),"",'6'!BP101)</f>
        <v/>
      </c>
      <c r="BQ97" s="482" t="str">
        <f>IF(AND('6'!BQ101=""),"",'6'!BQ101)</f>
        <v/>
      </c>
      <c r="BR97" s="482" t="str">
        <f>IF(AND('6'!BR101=""),"",'6'!BR101)</f>
        <v/>
      </c>
      <c r="BS97" s="482" t="str">
        <f>IF(AND('6'!BS101=""),"",'6'!BS101)</f>
        <v/>
      </c>
      <c r="BT97" s="482" t="str">
        <f>IF(AND('6'!BT101=""),"",'6'!BT101)</f>
        <v/>
      </c>
      <c r="BU97" s="482" t="str">
        <f>IF(AND('6'!BU101=""),"",'6'!BU101)</f>
        <v/>
      </c>
      <c r="BV97" s="482" t="str">
        <f>IF(AND('6'!BV101=""),"",'6'!BV101)</f>
        <v/>
      </c>
      <c r="BW97" s="482" t="str">
        <f>IF(AND('6'!BW101=""),"",'6'!BW101)</f>
        <v/>
      </c>
      <c r="BX97" s="482" t="str">
        <f>IF(AND('6'!BX101=""),"",'6'!BX101)</f>
        <v/>
      </c>
      <c r="BY97" s="482" t="str">
        <f>IF(AND('6'!BY101=""),"",'6'!BY101)</f>
        <v/>
      </c>
      <c r="BZ97" s="482" t="str">
        <f>IF(AND('6'!BZ101=""),"",'6'!BZ101)</f>
        <v/>
      </c>
      <c r="CA97" s="482" t="str">
        <f>IF(AND('6'!CA101=""),"",'6'!CA101)</f>
        <v/>
      </c>
      <c r="CB97" s="482" t="str">
        <f>IF(AND('6'!CB101=""),"",'6'!CB101)</f>
        <v/>
      </c>
      <c r="CC97" s="482" t="str">
        <f>IF(AND('6'!CC101=""),"",'6'!CC101)</f>
        <v/>
      </c>
      <c r="CD97" s="482" t="str">
        <f>IF(AND('6'!CD101=""),"",'6'!CD101)</f>
        <v/>
      </c>
      <c r="CE97" s="482" t="str">
        <f>IF(AND('6'!CE101=""),"",'6'!CE101)</f>
        <v/>
      </c>
      <c r="CF97" s="482" t="str">
        <f>IF(AND('6'!CF101=""),"",'6'!CF101)</f>
        <v/>
      </c>
      <c r="CG97" s="482" t="str">
        <f>IF(AND('6'!CG101=""),"",'6'!CG101)</f>
        <v/>
      </c>
      <c r="CH97" s="482" t="str">
        <f>IF(AND('6'!CH101=""),"",'6'!CH101)</f>
        <v/>
      </c>
      <c r="CI97" s="482" t="str">
        <f>IF(AND('6'!CI101=""),"",'6'!CI101)</f>
        <v/>
      </c>
      <c r="CJ97" s="482" t="str">
        <f>IF(AND('6'!CJ101=""),"",'6'!CJ101)</f>
        <v/>
      </c>
      <c r="CK97" s="482" t="str">
        <f>IF(AND('6'!CK101=""),"",'6'!CK101)</f>
        <v/>
      </c>
      <c r="CL97" s="482" t="str">
        <f>IF(AND('6'!CL101=""),"",'6'!CL101)</f>
        <v/>
      </c>
      <c r="CM97" s="482" t="str">
        <f>IF(AND('6'!CM101=""),"",'6'!CM101)</f>
        <v/>
      </c>
      <c r="CN97" s="482" t="str">
        <f>IF(AND('6'!CN101=""),"",'6'!CN101)</f>
        <v/>
      </c>
      <c r="CO97" s="482" t="str">
        <f>IF(AND('6'!CO101=""),"",'6'!CO101)</f>
        <v/>
      </c>
      <c r="CP97" s="482" t="str">
        <f>IF(AND('6'!CP101=""),"",'6'!CP101)</f>
        <v/>
      </c>
      <c r="CQ97" s="482" t="str">
        <f>IF(AND('6'!CQ101=""),"",'6'!CQ101)</f>
        <v/>
      </c>
      <c r="CR97" s="482" t="str">
        <f>IF(AND('6'!CR101=""),"",'6'!CR101)</f>
        <v/>
      </c>
      <c r="CS97" s="482" t="str">
        <f>IF(AND('6'!CS101=""),"",'6'!CS101)</f>
        <v/>
      </c>
      <c r="CT97" s="482" t="str">
        <f>IF(AND('6'!CT101=""),"",'6'!CT101)</f>
        <v/>
      </c>
      <c r="CU97" s="482" t="str">
        <f>IF(AND('6'!CU101=""),"",'6'!CU101)</f>
        <v/>
      </c>
      <c r="CV97" s="482" t="str">
        <f>IF(AND('6'!CV101=""),"",'6'!CV101)</f>
        <v/>
      </c>
      <c r="CW97" s="482" t="str">
        <f>IF(AND('6'!CW101=""),"",'6'!CW101)</f>
        <v/>
      </c>
      <c r="CX97" s="482" t="str">
        <f>IF(AND('6'!CX101=""),"",'6'!CX101)</f>
        <v/>
      </c>
      <c r="CY97" s="482" t="str">
        <f>IF(AND('6'!CY101=""),"",'6'!CY101)</f>
        <v/>
      </c>
      <c r="CZ97" s="482" t="str">
        <f>IF(AND('6'!CZ101=""),"",'6'!CZ101)</f>
        <v/>
      </c>
      <c r="DA97" s="482" t="str">
        <f>IF(AND('6'!DA101=""),"",'6'!DA101)</f>
        <v/>
      </c>
      <c r="DB97" s="482" t="str">
        <f>IF(AND('6'!DB101=""),"",'6'!DB101)</f>
        <v/>
      </c>
      <c r="DC97" s="482" t="str">
        <f>IF(AND('6'!DC101=""),"",'6'!DC101)</f>
        <v/>
      </c>
      <c r="DD97" s="482" t="str">
        <f>IF(AND('6'!DD101=""),"",'6'!DD101)</f>
        <v/>
      </c>
      <c r="DE97" s="482" t="str">
        <f>IF(AND('6'!DE101=""),"",'6'!DE101)</f>
        <v/>
      </c>
      <c r="DF97" s="482" t="str">
        <f>IF(AND('6'!DF101=""),"",'6'!DF101)</f>
        <v/>
      </c>
      <c r="DG97" s="482" t="str">
        <f>IF(AND('6'!DG101=""),"",'6'!DG101)</f>
        <v/>
      </c>
      <c r="DH97" s="482" t="str">
        <f>IF(AND('6'!DH101=""),"",'6'!DH101)</f>
        <v/>
      </c>
      <c r="DI97" s="482" t="str">
        <f>IF(AND('6'!DI101=""),"",'6'!DI101)</f>
        <v/>
      </c>
      <c r="DJ97" s="482" t="str">
        <f>IF(AND('6'!DJ101=""),"",'6'!DJ101)</f>
        <v/>
      </c>
      <c r="DK97" s="482" t="str">
        <f>IF(AND('6'!DK101=""),"",'6'!DK101)</f>
        <v/>
      </c>
      <c r="DL97" s="482" t="str">
        <f>IF(AND('6'!DL101=""),"",'6'!DL101)</f>
        <v/>
      </c>
      <c r="DM97" s="482" t="str">
        <f>IF(AND('6'!DM101=""),"",'6'!DM101)</f>
        <v/>
      </c>
      <c r="DN97" s="482" t="str">
        <f>IF(AND('6'!DN101=""),"",'6'!DN101)</f>
        <v/>
      </c>
      <c r="DO97" s="482" t="str">
        <f>IF(AND('6'!DO101=""),"",'6'!DO101)</f>
        <v/>
      </c>
      <c r="DP97" s="482" t="str">
        <f>IF(AND('6'!DP101=""),"",'6'!DP101)</f>
        <v/>
      </c>
      <c r="DQ97" s="482" t="str">
        <f>IF(AND('6'!DQ101=""),"",'6'!DQ101)</f>
        <v/>
      </c>
      <c r="DR97" s="482" t="str">
        <f>IF(AND('6'!DR101=""),"",'6'!DR101)</f>
        <v/>
      </c>
      <c r="DS97" s="482" t="str">
        <f>IF(AND('6'!DS101=""),"",'6'!DS101)</f>
        <v/>
      </c>
      <c r="DT97" s="482" t="str">
        <f>IF(AND('6'!DT101=""),"",'6'!DT101)</f>
        <v/>
      </c>
      <c r="DU97" s="482" t="str">
        <f>IF(AND('6'!DU101=""),"",'6'!DU101)</f>
        <v/>
      </c>
      <c r="DV97" s="482" t="str">
        <f>IF(AND('6'!DV101=""),"",'6'!DV101)</f>
        <v/>
      </c>
      <c r="DW97" s="482" t="str">
        <f>IF(AND('6'!DW101=""),"",'6'!DW101)</f>
        <v/>
      </c>
      <c r="DX97" s="482" t="str">
        <f>IF(AND('6'!DX101=""),"",'6'!DX101)</f>
        <v/>
      </c>
      <c r="DY97" s="482" t="str">
        <f>IF(AND('6'!DY101=""),"",'6'!DY101)</f>
        <v/>
      </c>
      <c r="DZ97" s="482" t="str">
        <f>IF(AND('6'!DZ101=""),"",'6'!DZ101)</f>
        <v/>
      </c>
      <c r="EA97" s="482" t="str">
        <f>IF(AND('6'!EA101=""),"",'6'!EA101)</f>
        <v/>
      </c>
      <c r="EB97" s="482" t="str">
        <f>IF(AND('6'!EB101=""),"",'6'!EB101)</f>
        <v/>
      </c>
      <c r="EC97" s="482" t="str">
        <f>IF(AND('6'!EC101=""),"",'6'!EC101)</f>
        <v/>
      </c>
      <c r="ED97" s="482" t="str">
        <f>IF(AND('6'!ED101=""),"",'6'!ED101)</f>
        <v/>
      </c>
      <c r="EE97" s="482" t="str">
        <f>IF(AND('6'!EE101=""),"",'6'!EE101)</f>
        <v/>
      </c>
      <c r="EF97" s="482" t="str">
        <f>IF(AND('6'!EF101=""),"",'6'!EF101)</f>
        <v/>
      </c>
      <c r="EG97" s="482" t="str">
        <f>IF(AND('6'!EG101=""),"",'6'!EG101)</f>
        <v/>
      </c>
      <c r="EH97" s="482" t="str">
        <f>IF(AND('6'!EH101=""),"",'6'!EH101)</f>
        <v/>
      </c>
      <c r="EI97" s="482" t="str">
        <f>IF(AND('6'!EI101=""),"",'6'!EI101)</f>
        <v/>
      </c>
      <c r="EJ97" s="482" t="str">
        <f>IF(AND('6'!EJ101=""),"",'6'!EJ101)</f>
        <v/>
      </c>
      <c r="EK97" s="482" t="str">
        <f>IF(AND('6'!EK101=""),"",'6'!EK101)</f>
        <v/>
      </c>
      <c r="EL97" s="482" t="str">
        <f>IF(AND('6'!EL101=""),"",'6'!EL101)</f>
        <v/>
      </c>
      <c r="EM97" s="482" t="str">
        <f>IF(AND('6'!EM101=""),"",'6'!EM101)</f>
        <v/>
      </c>
      <c r="EN97" s="482" t="str">
        <f>IF(AND('6'!EN101=""),"",'6'!EN101)</f>
        <v/>
      </c>
      <c r="EO97" s="482" t="str">
        <f>IF(AND('6'!EO101=""),"",'6'!EO101)</f>
        <v/>
      </c>
      <c r="EP97" s="482" t="str">
        <f>IF(AND('6'!EP101=""),"",'6'!EP101)</f>
        <v/>
      </c>
      <c r="EQ97" s="482" t="str">
        <f>IF(AND('6'!EQ101=""),"",'6'!EQ101)</f>
        <v/>
      </c>
      <c r="ER97" s="482" t="str">
        <f>IF(AND('6'!ER101=""),"",'6'!ER101)</f>
        <v/>
      </c>
      <c r="ES97" s="482" t="str">
        <f>IF(AND('6'!ES101=""),"",'6'!ES101)</f>
        <v/>
      </c>
      <c r="ET97" s="482" t="str">
        <f>IF(AND('6'!ET101=""),"",'6'!ET101)</f>
        <v/>
      </c>
      <c r="EU97" s="482" t="str">
        <f>IF(AND('6'!EU101=""),"",'6'!EU101)</f>
        <v/>
      </c>
      <c r="EV97" s="482" t="str">
        <f>IF(AND('6'!EV101=""),"",'6'!EV101)</f>
        <v/>
      </c>
      <c r="EW97" s="482" t="str">
        <f>IF(AND('6'!EW101=""),"",'6'!EW101)</f>
        <v/>
      </c>
      <c r="EX97" s="482" t="str">
        <f>IF(AND('6'!EX101=""),"",'6'!EX101)</f>
        <v/>
      </c>
      <c r="EY97" s="482" t="str">
        <f>IF(AND('6'!EY101=""),"",'6'!EY101)</f>
        <v/>
      </c>
      <c r="EZ97" s="482" t="str">
        <f>IF(AND('6'!EZ101=""),"",'6'!EZ101)</f>
        <v/>
      </c>
      <c r="FA97" s="482" t="str">
        <f>IF(AND('6'!FA101=""),"",'6'!FA101)</f>
        <v/>
      </c>
      <c r="FB97" s="482" t="str">
        <f>IF(AND('6'!FB101=""),"",'6'!FB101)</f>
        <v/>
      </c>
      <c r="FC97" s="482" t="str">
        <f>IF(AND('6'!FC101=""),"",'6'!FC101)</f>
        <v/>
      </c>
      <c r="FD97" s="482" t="str">
        <f>IF(AND('6'!FD101=""),"",'6'!FD101)</f>
        <v/>
      </c>
      <c r="FE97" s="482" t="str">
        <f>IF(AND('6'!FE101=""),"",'6'!FE101)</f>
        <v/>
      </c>
      <c r="FF97" s="482" t="str">
        <f>IF(AND('6'!FF101=""),"",'6'!FF101)</f>
        <v xml:space="preserve"> </v>
      </c>
      <c r="FG97" s="482" t="str">
        <f>IF(AND('6'!FG101=""),"",'6'!FG101)</f>
        <v/>
      </c>
      <c r="FH97" s="482" t="str">
        <f>IF(AND('6'!FH101=""),"",'6'!FH101)</f>
        <v/>
      </c>
      <c r="FI97" s="482" t="str">
        <f>IF(AND('6'!FI101=""),"",'6'!FI101)</f>
        <v/>
      </c>
      <c r="FJ97" s="482" t="str">
        <f>IF(AND('6'!FJ101=""),"",'6'!FJ101)</f>
        <v/>
      </c>
      <c r="FK97" s="482" t="str">
        <f>IF(AND('6'!FK101=""),"",'6'!FK101)</f>
        <v/>
      </c>
      <c r="FL97" s="482" t="str">
        <f>IF(AND('6'!FL101=""),"",'6'!FL101)</f>
        <v/>
      </c>
      <c r="FM97" s="482" t="str">
        <f>IF(AND('6'!FM101=""),"",'6'!FM101)</f>
        <v xml:space="preserve"> </v>
      </c>
      <c r="FN97" s="482" t="str">
        <f>IF(AND('6'!FN101=""),"",'6'!FN101)</f>
        <v/>
      </c>
      <c r="FO97" s="482" t="str">
        <f>IF(AND('6'!FO101=""),"",'6'!FO101)</f>
        <v/>
      </c>
      <c r="FP97" s="482" t="str">
        <f>IF(AND('6'!FP101=""),"",'6'!FP101)</f>
        <v/>
      </c>
      <c r="FQ97" s="482" t="str">
        <f>IF(AND('6'!FQ101=""),"",'6'!FQ101)</f>
        <v/>
      </c>
      <c r="FR97" s="482" t="str">
        <f>IF(AND('6'!FR101=""),"",'6'!FR101)</f>
        <v/>
      </c>
      <c r="FS97" s="482" t="str">
        <f>IF(AND('6'!FS101=""),"",'6'!FS101)</f>
        <v/>
      </c>
      <c r="FT97" s="482" t="str">
        <f>IF(AND('6'!FT101=""),"",'6'!FT101)</f>
        <v xml:space="preserve"> </v>
      </c>
      <c r="FU97" s="482" t="str">
        <f>IF(AND('6'!FV101=""),"",'6'!FV101)</f>
        <v>-</v>
      </c>
      <c r="FV97" s="482" t="str">
        <f>IF(AND('6'!FW101=""),"",'6'!FW101)</f>
        <v>-</v>
      </c>
      <c r="FW97" s="482" t="str">
        <f>IF(AND('6'!FX101=""),"",'6'!FX101)</f>
        <v>-</v>
      </c>
      <c r="FX97" s="482" t="str">
        <f>IF(AND('6'!FY101=""),"",'6'!FY101)</f>
        <v>-</v>
      </c>
      <c r="FY97" s="482" t="str">
        <f>IF(AND('6'!FZ101=""),"",'6'!FZ101)</f>
        <v>-</v>
      </c>
      <c r="FZ97" s="482" t="str">
        <f>IF(AND('6'!GA101=""),"",'6'!GA101)</f>
        <v>-</v>
      </c>
      <c r="GA97" s="482" t="str">
        <f>IF(AND('6'!GB101=""),"",'6'!GB101)</f>
        <v>-</v>
      </c>
      <c r="GB97" s="482" t="str">
        <f>IF(AND('6'!GC101=""),"",'6'!GC101)</f>
        <v>-</v>
      </c>
      <c r="GC97" s="482" t="str">
        <f>IF(AND('6'!GD101=""),"",'6'!GD101)</f>
        <v>-</v>
      </c>
      <c r="GD97" s="482" t="str">
        <f>IF(AND('6'!GE101=""),"",'6'!GE101)</f>
        <v>-</v>
      </c>
      <c r="GE97" s="482" t="str">
        <f>IF(AND('6'!GF101=""),"",'6'!GF101)</f>
        <v>-</v>
      </c>
      <c r="GF97" s="482" t="str">
        <f>IF(AND('6'!GG101=""),"",'6'!GG101)</f>
        <v>-</v>
      </c>
      <c r="GG97" s="482" t="str">
        <f>IF(AND('6'!GH101=""),"",IF(AND('6'!GH101="-"),"",'6'!GH101))</f>
        <v/>
      </c>
      <c r="GH97" s="50" t="str">
        <f>IF(AND(C97=""),"",VLOOKUP(B97,Register!$A$7:$CL$311,36,FALSE))</f>
        <v/>
      </c>
      <c r="GI97" s="483" t="str">
        <f>IF(AND('6'!GL101=""),"",'6'!GL101)</f>
        <v/>
      </c>
      <c r="GJ97" s="173" t="str">
        <f>IF(AND('6'!FU101=""),"",'6'!FU101)</f>
        <v/>
      </c>
      <c r="GK97" s="173"/>
      <c r="GL97" s="173"/>
    </row>
    <row r="98" spans="1:194" ht="21">
      <c r="A98" s="480">
        <v>90</v>
      </c>
      <c r="B98" s="481" t="str">
        <f>IF(AND('6'!B102=""),"",'6'!B102)</f>
        <v/>
      </c>
      <c r="C98" s="196" t="str">
        <f>IF(AND('6'!C102=""),"",'6'!C102)</f>
        <v/>
      </c>
      <c r="D98" s="196" t="str">
        <f>IF(AND('6'!D102=""),"",'6'!D102)</f>
        <v/>
      </c>
      <c r="E98" s="195" t="str">
        <f>IF(AND('6'!E102=""),"",'6'!E102)</f>
        <v/>
      </c>
      <c r="F98" s="482" t="str">
        <f>IF(AND('6'!F102=""),"",'6'!F102)</f>
        <v/>
      </c>
      <c r="G98" s="482" t="str">
        <f>IF(AND('6'!G102=""),"",'6'!G102)</f>
        <v/>
      </c>
      <c r="H98" s="482" t="str">
        <f>IF(AND('6'!H102=""),"",'6'!H102)</f>
        <v/>
      </c>
      <c r="I98" s="482" t="str">
        <f>IF(AND('6'!I102=""),"",'6'!I102)</f>
        <v/>
      </c>
      <c r="J98" s="482" t="str">
        <f>IF(AND('6'!J102=""),"",'6'!J102)</f>
        <v/>
      </c>
      <c r="K98" s="482" t="str">
        <f>IF(AND('6'!K102=""),"",'6'!K102)</f>
        <v/>
      </c>
      <c r="L98" s="482" t="str">
        <f>IF(AND('6'!L102=""),"",'6'!L102)</f>
        <v/>
      </c>
      <c r="M98" s="482" t="str">
        <f>IF(AND('6'!M102=""),"",'6'!M102)</f>
        <v/>
      </c>
      <c r="N98" s="482" t="str">
        <f>IF(AND('6'!N102=""),"",'6'!N102)</f>
        <v/>
      </c>
      <c r="O98" s="482" t="str">
        <f>IF(AND('6'!O102=""),"",'6'!O102)</f>
        <v/>
      </c>
      <c r="P98" s="482" t="str">
        <f>IF(AND('6'!P102=""),"",'6'!P102)</f>
        <v/>
      </c>
      <c r="Q98" s="482" t="str">
        <f>IF(AND('6'!Q102=""),"",'6'!Q102)</f>
        <v/>
      </c>
      <c r="R98" s="482" t="str">
        <f>IF(AND('6'!R102=""),"",'6'!R102)</f>
        <v/>
      </c>
      <c r="S98" s="482" t="str">
        <f>IF(AND('6'!S102=""),"",'6'!S102)</f>
        <v/>
      </c>
      <c r="T98" s="482" t="str">
        <f>IF(AND('6'!T102=""),"",'6'!T102)</f>
        <v/>
      </c>
      <c r="U98" s="482" t="str">
        <f>IF(AND('6'!U102=""),"",'6'!U102)</f>
        <v/>
      </c>
      <c r="V98" s="482" t="str">
        <f>IF(AND('6'!V102=""),"",'6'!V102)</f>
        <v/>
      </c>
      <c r="W98" s="482" t="str">
        <f>IF(AND('6'!W102=""),"",'6'!W102)</f>
        <v/>
      </c>
      <c r="X98" s="482" t="str">
        <f>IF(AND('6'!X102=""),"",'6'!X102)</f>
        <v/>
      </c>
      <c r="Y98" s="482" t="str">
        <f>IF(AND('6'!Y102=""),"",'6'!Y102)</f>
        <v/>
      </c>
      <c r="Z98" s="482" t="str">
        <f>IF(AND('6'!Z102=""),"",'6'!Z102)</f>
        <v/>
      </c>
      <c r="AA98" s="482" t="str">
        <f>IF(AND('6'!AA102=""),"",'6'!AA102)</f>
        <v/>
      </c>
      <c r="AB98" s="482" t="str">
        <f>IF(AND('6'!AB102=""),"",'6'!AB102)</f>
        <v/>
      </c>
      <c r="AC98" s="482" t="str">
        <f>IF(AND('6'!AC102=""),"",'6'!AC102)</f>
        <v/>
      </c>
      <c r="AD98" s="482" t="str">
        <f>IF(AND('6'!AD102=""),"",'6'!AD102)</f>
        <v/>
      </c>
      <c r="AE98" s="482" t="str">
        <f>IF(AND('6'!AE102=""),"",'6'!AE102)</f>
        <v/>
      </c>
      <c r="AF98" s="482" t="str">
        <f>IF(AND('6'!AF102=""),"",'6'!AF102)</f>
        <v/>
      </c>
      <c r="AG98" s="482" t="str">
        <f>IF(AND('6'!AG102=""),"",'6'!AG102)</f>
        <v/>
      </c>
      <c r="AH98" s="482" t="str">
        <f>IF(AND('6'!AH102=""),"",'6'!AH102)</f>
        <v/>
      </c>
      <c r="AI98" s="482" t="str">
        <f>IF(AND('6'!AI102=""),"",'6'!AI102)</f>
        <v/>
      </c>
      <c r="AJ98" s="482" t="str">
        <f>IF(AND('6'!AJ102=""),"",'6'!AJ102)</f>
        <v/>
      </c>
      <c r="AK98" s="482" t="str">
        <f>IF(AND('6'!AK102=""),"",'6'!AK102)</f>
        <v/>
      </c>
      <c r="AL98" s="482" t="str">
        <f>IF(AND('6'!AL102=""),"",'6'!AL102)</f>
        <v/>
      </c>
      <c r="AM98" s="482" t="str">
        <f>IF(AND('6'!AM102=""),"",'6'!AM102)</f>
        <v/>
      </c>
      <c r="AN98" s="482" t="str">
        <f>IF(AND('6'!AN102=""),"",'6'!AN102)</f>
        <v/>
      </c>
      <c r="AO98" s="482" t="str">
        <f>IF(AND('6'!AO102=""),"",'6'!AO102)</f>
        <v/>
      </c>
      <c r="AP98" s="482" t="str">
        <f>IF(AND('6'!AP102=""),"",'6'!AP102)</f>
        <v/>
      </c>
      <c r="AQ98" s="482" t="str">
        <f>IF(AND('6'!AQ102=""),"",'6'!AQ102)</f>
        <v/>
      </c>
      <c r="AR98" s="482" t="str">
        <f>IF(AND('6'!AR102=""),"",'6'!AR102)</f>
        <v/>
      </c>
      <c r="AS98" s="482" t="str">
        <f>IF(AND('6'!AS102=""),"",'6'!AS102)</f>
        <v/>
      </c>
      <c r="AT98" s="482" t="str">
        <f>IF(AND('6'!AT102=""),"",'6'!AT102)</f>
        <v/>
      </c>
      <c r="AU98" s="482" t="str">
        <f>IF(AND('6'!AU102=""),"",'6'!AU102)</f>
        <v/>
      </c>
      <c r="AV98" s="482" t="str">
        <f>IF(AND('6'!AV102=""),"",'6'!AV102)</f>
        <v/>
      </c>
      <c r="AW98" s="482" t="str">
        <f>IF(AND('6'!AW102=""),"",'6'!AW102)</f>
        <v/>
      </c>
      <c r="AX98" s="482" t="str">
        <f>IF(AND('6'!AX102=""),"",'6'!AX102)</f>
        <v/>
      </c>
      <c r="AY98" s="482" t="str">
        <f>IF(AND('6'!AY102=""),"",'6'!AY102)</f>
        <v/>
      </c>
      <c r="AZ98" s="482" t="str">
        <f>IF(AND('6'!AZ102=""),"",'6'!AZ102)</f>
        <v/>
      </c>
      <c r="BA98" s="482" t="str">
        <f>IF(AND('6'!BA102=""),"",'6'!BA102)</f>
        <v/>
      </c>
      <c r="BB98" s="482" t="str">
        <f>IF(AND('6'!BB102=""),"",'6'!BB102)</f>
        <v/>
      </c>
      <c r="BC98" s="482" t="str">
        <f>IF(AND('6'!BC102=""),"",'6'!BC102)</f>
        <v/>
      </c>
      <c r="BD98" s="482" t="str">
        <f>IF(AND('6'!BD102=""),"",'6'!BD102)</f>
        <v/>
      </c>
      <c r="BE98" s="482" t="str">
        <f>IF(AND('6'!BE102=""),"",'6'!BE102)</f>
        <v/>
      </c>
      <c r="BF98" s="482" t="str">
        <f>IF(AND('6'!BF102=""),"",'6'!BF102)</f>
        <v/>
      </c>
      <c r="BG98" s="482" t="str">
        <f>IF(AND('6'!BG102=""),"",'6'!BG102)</f>
        <v/>
      </c>
      <c r="BH98" s="482" t="str">
        <f>IF(AND('6'!BH102=""),"",'6'!BH102)</f>
        <v/>
      </c>
      <c r="BI98" s="482" t="str">
        <f>IF(AND('6'!BI102=""),"",'6'!BI102)</f>
        <v/>
      </c>
      <c r="BJ98" s="482" t="str">
        <f>IF(AND('6'!BJ102=""),"",'6'!BJ102)</f>
        <v/>
      </c>
      <c r="BK98" s="482" t="str">
        <f>IF(AND('6'!BK102=""),"",'6'!BK102)</f>
        <v/>
      </c>
      <c r="BL98" s="482" t="str">
        <f>IF(AND('6'!BL102=""),"",'6'!BL102)</f>
        <v/>
      </c>
      <c r="BM98" s="482" t="str">
        <f>IF(AND('6'!BM102=""),"",'6'!BM102)</f>
        <v/>
      </c>
      <c r="BN98" s="482" t="str">
        <f>IF(AND('6'!BN102=""),"",'6'!BN102)</f>
        <v/>
      </c>
      <c r="BO98" s="482" t="str">
        <f>IF(AND('6'!BO102=""),"",'6'!BO102)</f>
        <v/>
      </c>
      <c r="BP98" s="482" t="str">
        <f>IF(AND('6'!BP102=""),"",'6'!BP102)</f>
        <v/>
      </c>
      <c r="BQ98" s="482" t="str">
        <f>IF(AND('6'!BQ102=""),"",'6'!BQ102)</f>
        <v/>
      </c>
      <c r="BR98" s="482" t="str">
        <f>IF(AND('6'!BR102=""),"",'6'!BR102)</f>
        <v/>
      </c>
      <c r="BS98" s="482" t="str">
        <f>IF(AND('6'!BS102=""),"",'6'!BS102)</f>
        <v/>
      </c>
      <c r="BT98" s="482" t="str">
        <f>IF(AND('6'!BT102=""),"",'6'!BT102)</f>
        <v/>
      </c>
      <c r="BU98" s="482" t="str">
        <f>IF(AND('6'!BU102=""),"",'6'!BU102)</f>
        <v/>
      </c>
      <c r="BV98" s="482" t="str">
        <f>IF(AND('6'!BV102=""),"",'6'!BV102)</f>
        <v/>
      </c>
      <c r="BW98" s="482" t="str">
        <f>IF(AND('6'!BW102=""),"",'6'!BW102)</f>
        <v/>
      </c>
      <c r="BX98" s="482" t="str">
        <f>IF(AND('6'!BX102=""),"",'6'!BX102)</f>
        <v/>
      </c>
      <c r="BY98" s="482" t="str">
        <f>IF(AND('6'!BY102=""),"",'6'!BY102)</f>
        <v/>
      </c>
      <c r="BZ98" s="482" t="str">
        <f>IF(AND('6'!BZ102=""),"",'6'!BZ102)</f>
        <v/>
      </c>
      <c r="CA98" s="482" t="str">
        <f>IF(AND('6'!CA102=""),"",'6'!CA102)</f>
        <v/>
      </c>
      <c r="CB98" s="482" t="str">
        <f>IF(AND('6'!CB102=""),"",'6'!CB102)</f>
        <v/>
      </c>
      <c r="CC98" s="482" t="str">
        <f>IF(AND('6'!CC102=""),"",'6'!CC102)</f>
        <v/>
      </c>
      <c r="CD98" s="482" t="str">
        <f>IF(AND('6'!CD102=""),"",'6'!CD102)</f>
        <v/>
      </c>
      <c r="CE98" s="482" t="str">
        <f>IF(AND('6'!CE102=""),"",'6'!CE102)</f>
        <v/>
      </c>
      <c r="CF98" s="482" t="str">
        <f>IF(AND('6'!CF102=""),"",'6'!CF102)</f>
        <v/>
      </c>
      <c r="CG98" s="482" t="str">
        <f>IF(AND('6'!CG102=""),"",'6'!CG102)</f>
        <v/>
      </c>
      <c r="CH98" s="482" t="str">
        <f>IF(AND('6'!CH102=""),"",'6'!CH102)</f>
        <v/>
      </c>
      <c r="CI98" s="482" t="str">
        <f>IF(AND('6'!CI102=""),"",'6'!CI102)</f>
        <v/>
      </c>
      <c r="CJ98" s="482" t="str">
        <f>IF(AND('6'!CJ102=""),"",'6'!CJ102)</f>
        <v/>
      </c>
      <c r="CK98" s="482" t="str">
        <f>IF(AND('6'!CK102=""),"",'6'!CK102)</f>
        <v/>
      </c>
      <c r="CL98" s="482" t="str">
        <f>IF(AND('6'!CL102=""),"",'6'!CL102)</f>
        <v/>
      </c>
      <c r="CM98" s="482" t="str">
        <f>IF(AND('6'!CM102=""),"",'6'!CM102)</f>
        <v/>
      </c>
      <c r="CN98" s="482" t="str">
        <f>IF(AND('6'!CN102=""),"",'6'!CN102)</f>
        <v/>
      </c>
      <c r="CO98" s="482" t="str">
        <f>IF(AND('6'!CO102=""),"",'6'!CO102)</f>
        <v/>
      </c>
      <c r="CP98" s="482" t="str">
        <f>IF(AND('6'!CP102=""),"",'6'!CP102)</f>
        <v/>
      </c>
      <c r="CQ98" s="482" t="str">
        <f>IF(AND('6'!CQ102=""),"",'6'!CQ102)</f>
        <v/>
      </c>
      <c r="CR98" s="482" t="str">
        <f>IF(AND('6'!CR102=""),"",'6'!CR102)</f>
        <v/>
      </c>
      <c r="CS98" s="482" t="str">
        <f>IF(AND('6'!CS102=""),"",'6'!CS102)</f>
        <v/>
      </c>
      <c r="CT98" s="482" t="str">
        <f>IF(AND('6'!CT102=""),"",'6'!CT102)</f>
        <v/>
      </c>
      <c r="CU98" s="482" t="str">
        <f>IF(AND('6'!CU102=""),"",'6'!CU102)</f>
        <v/>
      </c>
      <c r="CV98" s="482" t="str">
        <f>IF(AND('6'!CV102=""),"",'6'!CV102)</f>
        <v/>
      </c>
      <c r="CW98" s="482" t="str">
        <f>IF(AND('6'!CW102=""),"",'6'!CW102)</f>
        <v/>
      </c>
      <c r="CX98" s="482" t="str">
        <f>IF(AND('6'!CX102=""),"",'6'!CX102)</f>
        <v/>
      </c>
      <c r="CY98" s="482" t="str">
        <f>IF(AND('6'!CY102=""),"",'6'!CY102)</f>
        <v/>
      </c>
      <c r="CZ98" s="482" t="str">
        <f>IF(AND('6'!CZ102=""),"",'6'!CZ102)</f>
        <v/>
      </c>
      <c r="DA98" s="482" t="str">
        <f>IF(AND('6'!DA102=""),"",'6'!DA102)</f>
        <v/>
      </c>
      <c r="DB98" s="482" t="str">
        <f>IF(AND('6'!DB102=""),"",'6'!DB102)</f>
        <v/>
      </c>
      <c r="DC98" s="482" t="str">
        <f>IF(AND('6'!DC102=""),"",'6'!DC102)</f>
        <v/>
      </c>
      <c r="DD98" s="482" t="str">
        <f>IF(AND('6'!DD102=""),"",'6'!DD102)</f>
        <v/>
      </c>
      <c r="DE98" s="482" t="str">
        <f>IF(AND('6'!DE102=""),"",'6'!DE102)</f>
        <v/>
      </c>
      <c r="DF98" s="482" t="str">
        <f>IF(AND('6'!DF102=""),"",'6'!DF102)</f>
        <v/>
      </c>
      <c r="DG98" s="482" t="str">
        <f>IF(AND('6'!DG102=""),"",'6'!DG102)</f>
        <v/>
      </c>
      <c r="DH98" s="482" t="str">
        <f>IF(AND('6'!DH102=""),"",'6'!DH102)</f>
        <v/>
      </c>
      <c r="DI98" s="482" t="str">
        <f>IF(AND('6'!DI102=""),"",'6'!DI102)</f>
        <v/>
      </c>
      <c r="DJ98" s="482" t="str">
        <f>IF(AND('6'!DJ102=""),"",'6'!DJ102)</f>
        <v/>
      </c>
      <c r="DK98" s="482" t="str">
        <f>IF(AND('6'!DK102=""),"",'6'!DK102)</f>
        <v/>
      </c>
      <c r="DL98" s="482" t="str">
        <f>IF(AND('6'!DL102=""),"",'6'!DL102)</f>
        <v/>
      </c>
      <c r="DM98" s="482" t="str">
        <f>IF(AND('6'!DM102=""),"",'6'!DM102)</f>
        <v/>
      </c>
      <c r="DN98" s="482" t="str">
        <f>IF(AND('6'!DN102=""),"",'6'!DN102)</f>
        <v/>
      </c>
      <c r="DO98" s="482" t="str">
        <f>IF(AND('6'!DO102=""),"",'6'!DO102)</f>
        <v/>
      </c>
      <c r="DP98" s="482" t="str">
        <f>IF(AND('6'!DP102=""),"",'6'!DP102)</f>
        <v/>
      </c>
      <c r="DQ98" s="482" t="str">
        <f>IF(AND('6'!DQ102=""),"",'6'!DQ102)</f>
        <v/>
      </c>
      <c r="DR98" s="482" t="str">
        <f>IF(AND('6'!DR102=""),"",'6'!DR102)</f>
        <v/>
      </c>
      <c r="DS98" s="482" t="str">
        <f>IF(AND('6'!DS102=""),"",'6'!DS102)</f>
        <v/>
      </c>
      <c r="DT98" s="482" t="str">
        <f>IF(AND('6'!DT102=""),"",'6'!DT102)</f>
        <v/>
      </c>
      <c r="DU98" s="482" t="str">
        <f>IF(AND('6'!DU102=""),"",'6'!DU102)</f>
        <v/>
      </c>
      <c r="DV98" s="482" t="str">
        <f>IF(AND('6'!DV102=""),"",'6'!DV102)</f>
        <v/>
      </c>
      <c r="DW98" s="482" t="str">
        <f>IF(AND('6'!DW102=""),"",'6'!DW102)</f>
        <v/>
      </c>
      <c r="DX98" s="482" t="str">
        <f>IF(AND('6'!DX102=""),"",'6'!DX102)</f>
        <v/>
      </c>
      <c r="DY98" s="482" t="str">
        <f>IF(AND('6'!DY102=""),"",'6'!DY102)</f>
        <v/>
      </c>
      <c r="DZ98" s="482" t="str">
        <f>IF(AND('6'!DZ102=""),"",'6'!DZ102)</f>
        <v/>
      </c>
      <c r="EA98" s="482" t="str">
        <f>IF(AND('6'!EA102=""),"",'6'!EA102)</f>
        <v/>
      </c>
      <c r="EB98" s="482" t="str">
        <f>IF(AND('6'!EB102=""),"",'6'!EB102)</f>
        <v/>
      </c>
      <c r="EC98" s="482" t="str">
        <f>IF(AND('6'!EC102=""),"",'6'!EC102)</f>
        <v/>
      </c>
      <c r="ED98" s="482" t="str">
        <f>IF(AND('6'!ED102=""),"",'6'!ED102)</f>
        <v/>
      </c>
      <c r="EE98" s="482" t="str">
        <f>IF(AND('6'!EE102=""),"",'6'!EE102)</f>
        <v/>
      </c>
      <c r="EF98" s="482" t="str">
        <f>IF(AND('6'!EF102=""),"",'6'!EF102)</f>
        <v/>
      </c>
      <c r="EG98" s="482" t="str">
        <f>IF(AND('6'!EG102=""),"",'6'!EG102)</f>
        <v/>
      </c>
      <c r="EH98" s="482" t="str">
        <f>IF(AND('6'!EH102=""),"",'6'!EH102)</f>
        <v/>
      </c>
      <c r="EI98" s="482" t="str">
        <f>IF(AND('6'!EI102=""),"",'6'!EI102)</f>
        <v/>
      </c>
      <c r="EJ98" s="482" t="str">
        <f>IF(AND('6'!EJ102=""),"",'6'!EJ102)</f>
        <v/>
      </c>
      <c r="EK98" s="482" t="str">
        <f>IF(AND('6'!EK102=""),"",'6'!EK102)</f>
        <v/>
      </c>
      <c r="EL98" s="482" t="str">
        <f>IF(AND('6'!EL102=""),"",'6'!EL102)</f>
        <v/>
      </c>
      <c r="EM98" s="482" t="str">
        <f>IF(AND('6'!EM102=""),"",'6'!EM102)</f>
        <v/>
      </c>
      <c r="EN98" s="482" t="str">
        <f>IF(AND('6'!EN102=""),"",'6'!EN102)</f>
        <v/>
      </c>
      <c r="EO98" s="482" t="str">
        <f>IF(AND('6'!EO102=""),"",'6'!EO102)</f>
        <v/>
      </c>
      <c r="EP98" s="482" t="str">
        <f>IF(AND('6'!EP102=""),"",'6'!EP102)</f>
        <v/>
      </c>
      <c r="EQ98" s="482" t="str">
        <f>IF(AND('6'!EQ102=""),"",'6'!EQ102)</f>
        <v/>
      </c>
      <c r="ER98" s="482" t="str">
        <f>IF(AND('6'!ER102=""),"",'6'!ER102)</f>
        <v/>
      </c>
      <c r="ES98" s="482" t="str">
        <f>IF(AND('6'!ES102=""),"",'6'!ES102)</f>
        <v/>
      </c>
      <c r="ET98" s="482" t="str">
        <f>IF(AND('6'!ET102=""),"",'6'!ET102)</f>
        <v/>
      </c>
      <c r="EU98" s="482" t="str">
        <f>IF(AND('6'!EU102=""),"",'6'!EU102)</f>
        <v/>
      </c>
      <c r="EV98" s="482" t="str">
        <f>IF(AND('6'!EV102=""),"",'6'!EV102)</f>
        <v/>
      </c>
      <c r="EW98" s="482" t="str">
        <f>IF(AND('6'!EW102=""),"",'6'!EW102)</f>
        <v/>
      </c>
      <c r="EX98" s="482" t="str">
        <f>IF(AND('6'!EX102=""),"",'6'!EX102)</f>
        <v/>
      </c>
      <c r="EY98" s="482" t="str">
        <f>IF(AND('6'!EY102=""),"",'6'!EY102)</f>
        <v/>
      </c>
      <c r="EZ98" s="482" t="str">
        <f>IF(AND('6'!EZ102=""),"",'6'!EZ102)</f>
        <v/>
      </c>
      <c r="FA98" s="482" t="str">
        <f>IF(AND('6'!FA102=""),"",'6'!FA102)</f>
        <v/>
      </c>
      <c r="FB98" s="482" t="str">
        <f>IF(AND('6'!FB102=""),"",'6'!FB102)</f>
        <v/>
      </c>
      <c r="FC98" s="482" t="str">
        <f>IF(AND('6'!FC102=""),"",'6'!FC102)</f>
        <v/>
      </c>
      <c r="FD98" s="482" t="str">
        <f>IF(AND('6'!FD102=""),"",'6'!FD102)</f>
        <v/>
      </c>
      <c r="FE98" s="482" t="str">
        <f>IF(AND('6'!FE102=""),"",'6'!FE102)</f>
        <v/>
      </c>
      <c r="FF98" s="482" t="str">
        <f>IF(AND('6'!FF102=""),"",'6'!FF102)</f>
        <v xml:space="preserve"> </v>
      </c>
      <c r="FG98" s="482" t="str">
        <f>IF(AND('6'!FG102=""),"",'6'!FG102)</f>
        <v/>
      </c>
      <c r="FH98" s="482" t="str">
        <f>IF(AND('6'!FH102=""),"",'6'!FH102)</f>
        <v/>
      </c>
      <c r="FI98" s="482" t="str">
        <f>IF(AND('6'!FI102=""),"",'6'!FI102)</f>
        <v/>
      </c>
      <c r="FJ98" s="482" t="str">
        <f>IF(AND('6'!FJ102=""),"",'6'!FJ102)</f>
        <v/>
      </c>
      <c r="FK98" s="482" t="str">
        <f>IF(AND('6'!FK102=""),"",'6'!FK102)</f>
        <v/>
      </c>
      <c r="FL98" s="482" t="str">
        <f>IF(AND('6'!FL102=""),"",'6'!FL102)</f>
        <v/>
      </c>
      <c r="FM98" s="482" t="str">
        <f>IF(AND('6'!FM102=""),"",'6'!FM102)</f>
        <v xml:space="preserve"> </v>
      </c>
      <c r="FN98" s="482" t="str">
        <f>IF(AND('6'!FN102=""),"",'6'!FN102)</f>
        <v/>
      </c>
      <c r="FO98" s="482" t="str">
        <f>IF(AND('6'!FO102=""),"",'6'!FO102)</f>
        <v/>
      </c>
      <c r="FP98" s="482" t="str">
        <f>IF(AND('6'!FP102=""),"",'6'!FP102)</f>
        <v/>
      </c>
      <c r="FQ98" s="482" t="str">
        <f>IF(AND('6'!FQ102=""),"",'6'!FQ102)</f>
        <v/>
      </c>
      <c r="FR98" s="482" t="str">
        <f>IF(AND('6'!FR102=""),"",'6'!FR102)</f>
        <v/>
      </c>
      <c r="FS98" s="482" t="str">
        <f>IF(AND('6'!FS102=""),"",'6'!FS102)</f>
        <v/>
      </c>
      <c r="FT98" s="482" t="str">
        <f>IF(AND('6'!FT102=""),"",'6'!FT102)</f>
        <v xml:space="preserve"> </v>
      </c>
      <c r="FU98" s="482" t="str">
        <f>IF(AND('6'!FV102=""),"",'6'!FV102)</f>
        <v>-</v>
      </c>
      <c r="FV98" s="482" t="str">
        <f>IF(AND('6'!FW102=""),"",'6'!FW102)</f>
        <v>-</v>
      </c>
      <c r="FW98" s="482" t="str">
        <f>IF(AND('6'!FX102=""),"",'6'!FX102)</f>
        <v>-</v>
      </c>
      <c r="FX98" s="482" t="str">
        <f>IF(AND('6'!FY102=""),"",'6'!FY102)</f>
        <v>-</v>
      </c>
      <c r="FY98" s="482" t="str">
        <f>IF(AND('6'!FZ102=""),"",'6'!FZ102)</f>
        <v>-</v>
      </c>
      <c r="FZ98" s="482" t="str">
        <f>IF(AND('6'!GA102=""),"",'6'!GA102)</f>
        <v>-</v>
      </c>
      <c r="GA98" s="482" t="str">
        <f>IF(AND('6'!GB102=""),"",'6'!GB102)</f>
        <v>-</v>
      </c>
      <c r="GB98" s="482" t="str">
        <f>IF(AND('6'!GC102=""),"",'6'!GC102)</f>
        <v>-</v>
      </c>
      <c r="GC98" s="482" t="str">
        <f>IF(AND('6'!GD102=""),"",'6'!GD102)</f>
        <v>-</v>
      </c>
      <c r="GD98" s="482" t="str">
        <f>IF(AND('6'!GE102=""),"",'6'!GE102)</f>
        <v>-</v>
      </c>
      <c r="GE98" s="482" t="str">
        <f>IF(AND('6'!GF102=""),"",'6'!GF102)</f>
        <v>-</v>
      </c>
      <c r="GF98" s="482" t="str">
        <f>IF(AND('6'!GG102=""),"",'6'!GG102)</f>
        <v>-</v>
      </c>
      <c r="GG98" s="482" t="str">
        <f>IF(AND('6'!GH102=""),"",IF(AND('6'!GH102="-"),"",'6'!GH102))</f>
        <v/>
      </c>
      <c r="GH98" s="50" t="str">
        <f>IF(AND(C98=""),"",VLOOKUP(B98,Register!$A$7:$CL$311,36,FALSE))</f>
        <v/>
      </c>
      <c r="GI98" s="483" t="str">
        <f>IF(AND('6'!GL102=""),"",'6'!GL102)</f>
        <v/>
      </c>
      <c r="GJ98" s="173" t="str">
        <f>IF(AND('6'!FU102=""),"",'6'!FU102)</f>
        <v/>
      </c>
      <c r="GK98" s="173"/>
      <c r="GL98" s="173"/>
    </row>
    <row r="99" spans="1:194" ht="21">
      <c r="A99" s="480">
        <v>91</v>
      </c>
      <c r="B99" s="481" t="str">
        <f>IF(AND('6'!B103=""),"",'6'!B103)</f>
        <v/>
      </c>
      <c r="C99" s="196" t="str">
        <f>IF(AND('6'!C103=""),"",'6'!C103)</f>
        <v/>
      </c>
      <c r="D99" s="196" t="str">
        <f>IF(AND('6'!D103=""),"",'6'!D103)</f>
        <v/>
      </c>
      <c r="E99" s="195" t="str">
        <f>IF(AND('6'!E103=""),"",'6'!E103)</f>
        <v/>
      </c>
      <c r="F99" s="482" t="str">
        <f>IF(AND('6'!F103=""),"",'6'!F103)</f>
        <v/>
      </c>
      <c r="G99" s="482" t="str">
        <f>IF(AND('6'!G103=""),"",'6'!G103)</f>
        <v/>
      </c>
      <c r="H99" s="482" t="str">
        <f>IF(AND('6'!H103=""),"",'6'!H103)</f>
        <v/>
      </c>
      <c r="I99" s="482" t="str">
        <f>IF(AND('6'!I103=""),"",'6'!I103)</f>
        <v/>
      </c>
      <c r="J99" s="482" t="str">
        <f>IF(AND('6'!J103=""),"",'6'!J103)</f>
        <v/>
      </c>
      <c r="K99" s="482" t="str">
        <f>IF(AND('6'!K103=""),"",'6'!K103)</f>
        <v/>
      </c>
      <c r="L99" s="482" t="str">
        <f>IF(AND('6'!L103=""),"",'6'!L103)</f>
        <v/>
      </c>
      <c r="M99" s="482" t="str">
        <f>IF(AND('6'!M103=""),"",'6'!M103)</f>
        <v/>
      </c>
      <c r="N99" s="482" t="str">
        <f>IF(AND('6'!N103=""),"",'6'!N103)</f>
        <v/>
      </c>
      <c r="O99" s="482" t="str">
        <f>IF(AND('6'!O103=""),"",'6'!O103)</f>
        <v/>
      </c>
      <c r="P99" s="482" t="str">
        <f>IF(AND('6'!P103=""),"",'6'!P103)</f>
        <v/>
      </c>
      <c r="Q99" s="482" t="str">
        <f>IF(AND('6'!Q103=""),"",'6'!Q103)</f>
        <v/>
      </c>
      <c r="R99" s="482" t="str">
        <f>IF(AND('6'!R103=""),"",'6'!R103)</f>
        <v/>
      </c>
      <c r="S99" s="482" t="str">
        <f>IF(AND('6'!S103=""),"",'6'!S103)</f>
        <v/>
      </c>
      <c r="T99" s="482" t="str">
        <f>IF(AND('6'!T103=""),"",'6'!T103)</f>
        <v/>
      </c>
      <c r="U99" s="482" t="str">
        <f>IF(AND('6'!U103=""),"",'6'!U103)</f>
        <v/>
      </c>
      <c r="V99" s="482" t="str">
        <f>IF(AND('6'!V103=""),"",'6'!V103)</f>
        <v/>
      </c>
      <c r="W99" s="482" t="str">
        <f>IF(AND('6'!W103=""),"",'6'!W103)</f>
        <v/>
      </c>
      <c r="X99" s="482" t="str">
        <f>IF(AND('6'!X103=""),"",'6'!X103)</f>
        <v/>
      </c>
      <c r="Y99" s="482" t="str">
        <f>IF(AND('6'!Y103=""),"",'6'!Y103)</f>
        <v/>
      </c>
      <c r="Z99" s="482" t="str">
        <f>IF(AND('6'!Z103=""),"",'6'!Z103)</f>
        <v/>
      </c>
      <c r="AA99" s="482" t="str">
        <f>IF(AND('6'!AA103=""),"",'6'!AA103)</f>
        <v/>
      </c>
      <c r="AB99" s="482" t="str">
        <f>IF(AND('6'!AB103=""),"",'6'!AB103)</f>
        <v/>
      </c>
      <c r="AC99" s="482" t="str">
        <f>IF(AND('6'!AC103=""),"",'6'!AC103)</f>
        <v/>
      </c>
      <c r="AD99" s="482" t="str">
        <f>IF(AND('6'!AD103=""),"",'6'!AD103)</f>
        <v/>
      </c>
      <c r="AE99" s="482" t="str">
        <f>IF(AND('6'!AE103=""),"",'6'!AE103)</f>
        <v/>
      </c>
      <c r="AF99" s="482" t="str">
        <f>IF(AND('6'!AF103=""),"",'6'!AF103)</f>
        <v/>
      </c>
      <c r="AG99" s="482" t="str">
        <f>IF(AND('6'!AG103=""),"",'6'!AG103)</f>
        <v/>
      </c>
      <c r="AH99" s="482" t="str">
        <f>IF(AND('6'!AH103=""),"",'6'!AH103)</f>
        <v/>
      </c>
      <c r="AI99" s="482" t="str">
        <f>IF(AND('6'!AI103=""),"",'6'!AI103)</f>
        <v/>
      </c>
      <c r="AJ99" s="482" t="str">
        <f>IF(AND('6'!AJ103=""),"",'6'!AJ103)</f>
        <v/>
      </c>
      <c r="AK99" s="482" t="str">
        <f>IF(AND('6'!AK103=""),"",'6'!AK103)</f>
        <v/>
      </c>
      <c r="AL99" s="482" t="str">
        <f>IF(AND('6'!AL103=""),"",'6'!AL103)</f>
        <v/>
      </c>
      <c r="AM99" s="482" t="str">
        <f>IF(AND('6'!AM103=""),"",'6'!AM103)</f>
        <v/>
      </c>
      <c r="AN99" s="482" t="str">
        <f>IF(AND('6'!AN103=""),"",'6'!AN103)</f>
        <v/>
      </c>
      <c r="AO99" s="482" t="str">
        <f>IF(AND('6'!AO103=""),"",'6'!AO103)</f>
        <v/>
      </c>
      <c r="AP99" s="482" t="str">
        <f>IF(AND('6'!AP103=""),"",'6'!AP103)</f>
        <v/>
      </c>
      <c r="AQ99" s="482" t="str">
        <f>IF(AND('6'!AQ103=""),"",'6'!AQ103)</f>
        <v/>
      </c>
      <c r="AR99" s="482" t="str">
        <f>IF(AND('6'!AR103=""),"",'6'!AR103)</f>
        <v/>
      </c>
      <c r="AS99" s="482" t="str">
        <f>IF(AND('6'!AS103=""),"",'6'!AS103)</f>
        <v/>
      </c>
      <c r="AT99" s="482" t="str">
        <f>IF(AND('6'!AT103=""),"",'6'!AT103)</f>
        <v/>
      </c>
      <c r="AU99" s="482" t="str">
        <f>IF(AND('6'!AU103=""),"",'6'!AU103)</f>
        <v/>
      </c>
      <c r="AV99" s="482" t="str">
        <f>IF(AND('6'!AV103=""),"",'6'!AV103)</f>
        <v/>
      </c>
      <c r="AW99" s="482" t="str">
        <f>IF(AND('6'!AW103=""),"",'6'!AW103)</f>
        <v/>
      </c>
      <c r="AX99" s="482" t="str">
        <f>IF(AND('6'!AX103=""),"",'6'!AX103)</f>
        <v/>
      </c>
      <c r="AY99" s="482" t="str">
        <f>IF(AND('6'!AY103=""),"",'6'!AY103)</f>
        <v/>
      </c>
      <c r="AZ99" s="482" t="str">
        <f>IF(AND('6'!AZ103=""),"",'6'!AZ103)</f>
        <v/>
      </c>
      <c r="BA99" s="482" t="str">
        <f>IF(AND('6'!BA103=""),"",'6'!BA103)</f>
        <v/>
      </c>
      <c r="BB99" s="482" t="str">
        <f>IF(AND('6'!BB103=""),"",'6'!BB103)</f>
        <v/>
      </c>
      <c r="BC99" s="482" t="str">
        <f>IF(AND('6'!BC103=""),"",'6'!BC103)</f>
        <v/>
      </c>
      <c r="BD99" s="482" t="str">
        <f>IF(AND('6'!BD103=""),"",'6'!BD103)</f>
        <v/>
      </c>
      <c r="BE99" s="482" t="str">
        <f>IF(AND('6'!BE103=""),"",'6'!BE103)</f>
        <v/>
      </c>
      <c r="BF99" s="482" t="str">
        <f>IF(AND('6'!BF103=""),"",'6'!BF103)</f>
        <v/>
      </c>
      <c r="BG99" s="482" t="str">
        <f>IF(AND('6'!BG103=""),"",'6'!BG103)</f>
        <v/>
      </c>
      <c r="BH99" s="482" t="str">
        <f>IF(AND('6'!BH103=""),"",'6'!BH103)</f>
        <v/>
      </c>
      <c r="BI99" s="482" t="str">
        <f>IF(AND('6'!BI103=""),"",'6'!BI103)</f>
        <v/>
      </c>
      <c r="BJ99" s="482" t="str">
        <f>IF(AND('6'!BJ103=""),"",'6'!BJ103)</f>
        <v/>
      </c>
      <c r="BK99" s="482" t="str">
        <f>IF(AND('6'!BK103=""),"",'6'!BK103)</f>
        <v/>
      </c>
      <c r="BL99" s="482" t="str">
        <f>IF(AND('6'!BL103=""),"",'6'!BL103)</f>
        <v/>
      </c>
      <c r="BM99" s="482" t="str">
        <f>IF(AND('6'!BM103=""),"",'6'!BM103)</f>
        <v/>
      </c>
      <c r="BN99" s="482" t="str">
        <f>IF(AND('6'!BN103=""),"",'6'!BN103)</f>
        <v/>
      </c>
      <c r="BO99" s="482" t="str">
        <f>IF(AND('6'!BO103=""),"",'6'!BO103)</f>
        <v/>
      </c>
      <c r="BP99" s="482" t="str">
        <f>IF(AND('6'!BP103=""),"",'6'!BP103)</f>
        <v/>
      </c>
      <c r="BQ99" s="482" t="str">
        <f>IF(AND('6'!BQ103=""),"",'6'!BQ103)</f>
        <v/>
      </c>
      <c r="BR99" s="482" t="str">
        <f>IF(AND('6'!BR103=""),"",'6'!BR103)</f>
        <v/>
      </c>
      <c r="BS99" s="482" t="str">
        <f>IF(AND('6'!BS103=""),"",'6'!BS103)</f>
        <v/>
      </c>
      <c r="BT99" s="482" t="str">
        <f>IF(AND('6'!BT103=""),"",'6'!BT103)</f>
        <v/>
      </c>
      <c r="BU99" s="482" t="str">
        <f>IF(AND('6'!BU103=""),"",'6'!BU103)</f>
        <v/>
      </c>
      <c r="BV99" s="482" t="str">
        <f>IF(AND('6'!BV103=""),"",'6'!BV103)</f>
        <v/>
      </c>
      <c r="BW99" s="482" t="str">
        <f>IF(AND('6'!BW103=""),"",'6'!BW103)</f>
        <v/>
      </c>
      <c r="BX99" s="482" t="str">
        <f>IF(AND('6'!BX103=""),"",'6'!BX103)</f>
        <v/>
      </c>
      <c r="BY99" s="482" t="str">
        <f>IF(AND('6'!BY103=""),"",'6'!BY103)</f>
        <v/>
      </c>
      <c r="BZ99" s="482" t="str">
        <f>IF(AND('6'!BZ103=""),"",'6'!BZ103)</f>
        <v/>
      </c>
      <c r="CA99" s="482" t="str">
        <f>IF(AND('6'!CA103=""),"",'6'!CA103)</f>
        <v/>
      </c>
      <c r="CB99" s="482" t="str">
        <f>IF(AND('6'!CB103=""),"",'6'!CB103)</f>
        <v/>
      </c>
      <c r="CC99" s="482" t="str">
        <f>IF(AND('6'!CC103=""),"",'6'!CC103)</f>
        <v/>
      </c>
      <c r="CD99" s="482" t="str">
        <f>IF(AND('6'!CD103=""),"",'6'!CD103)</f>
        <v/>
      </c>
      <c r="CE99" s="482" t="str">
        <f>IF(AND('6'!CE103=""),"",'6'!CE103)</f>
        <v/>
      </c>
      <c r="CF99" s="482" t="str">
        <f>IF(AND('6'!CF103=""),"",'6'!CF103)</f>
        <v/>
      </c>
      <c r="CG99" s="482" t="str">
        <f>IF(AND('6'!CG103=""),"",'6'!CG103)</f>
        <v/>
      </c>
      <c r="CH99" s="482" t="str">
        <f>IF(AND('6'!CH103=""),"",'6'!CH103)</f>
        <v/>
      </c>
      <c r="CI99" s="482" t="str">
        <f>IF(AND('6'!CI103=""),"",'6'!CI103)</f>
        <v/>
      </c>
      <c r="CJ99" s="482" t="str">
        <f>IF(AND('6'!CJ103=""),"",'6'!CJ103)</f>
        <v/>
      </c>
      <c r="CK99" s="482" t="str">
        <f>IF(AND('6'!CK103=""),"",'6'!CK103)</f>
        <v/>
      </c>
      <c r="CL99" s="482" t="str">
        <f>IF(AND('6'!CL103=""),"",'6'!CL103)</f>
        <v/>
      </c>
      <c r="CM99" s="482" t="str">
        <f>IF(AND('6'!CM103=""),"",'6'!CM103)</f>
        <v/>
      </c>
      <c r="CN99" s="482" t="str">
        <f>IF(AND('6'!CN103=""),"",'6'!CN103)</f>
        <v/>
      </c>
      <c r="CO99" s="482" t="str">
        <f>IF(AND('6'!CO103=""),"",'6'!CO103)</f>
        <v/>
      </c>
      <c r="CP99" s="482" t="str">
        <f>IF(AND('6'!CP103=""),"",'6'!CP103)</f>
        <v/>
      </c>
      <c r="CQ99" s="482" t="str">
        <f>IF(AND('6'!CQ103=""),"",'6'!CQ103)</f>
        <v/>
      </c>
      <c r="CR99" s="482" t="str">
        <f>IF(AND('6'!CR103=""),"",'6'!CR103)</f>
        <v/>
      </c>
      <c r="CS99" s="482" t="str">
        <f>IF(AND('6'!CS103=""),"",'6'!CS103)</f>
        <v/>
      </c>
      <c r="CT99" s="482" t="str">
        <f>IF(AND('6'!CT103=""),"",'6'!CT103)</f>
        <v/>
      </c>
      <c r="CU99" s="482" t="str">
        <f>IF(AND('6'!CU103=""),"",'6'!CU103)</f>
        <v/>
      </c>
      <c r="CV99" s="482" t="str">
        <f>IF(AND('6'!CV103=""),"",'6'!CV103)</f>
        <v/>
      </c>
      <c r="CW99" s="482" t="str">
        <f>IF(AND('6'!CW103=""),"",'6'!CW103)</f>
        <v/>
      </c>
      <c r="CX99" s="482" t="str">
        <f>IF(AND('6'!CX103=""),"",'6'!CX103)</f>
        <v/>
      </c>
      <c r="CY99" s="482" t="str">
        <f>IF(AND('6'!CY103=""),"",'6'!CY103)</f>
        <v/>
      </c>
      <c r="CZ99" s="482" t="str">
        <f>IF(AND('6'!CZ103=""),"",'6'!CZ103)</f>
        <v/>
      </c>
      <c r="DA99" s="482" t="str">
        <f>IF(AND('6'!DA103=""),"",'6'!DA103)</f>
        <v/>
      </c>
      <c r="DB99" s="482" t="str">
        <f>IF(AND('6'!DB103=""),"",'6'!DB103)</f>
        <v/>
      </c>
      <c r="DC99" s="482" t="str">
        <f>IF(AND('6'!DC103=""),"",'6'!DC103)</f>
        <v/>
      </c>
      <c r="DD99" s="482" t="str">
        <f>IF(AND('6'!DD103=""),"",'6'!DD103)</f>
        <v/>
      </c>
      <c r="DE99" s="482" t="str">
        <f>IF(AND('6'!DE103=""),"",'6'!DE103)</f>
        <v/>
      </c>
      <c r="DF99" s="482" t="str">
        <f>IF(AND('6'!DF103=""),"",'6'!DF103)</f>
        <v/>
      </c>
      <c r="DG99" s="482" t="str">
        <f>IF(AND('6'!DG103=""),"",'6'!DG103)</f>
        <v/>
      </c>
      <c r="DH99" s="482" t="str">
        <f>IF(AND('6'!DH103=""),"",'6'!DH103)</f>
        <v/>
      </c>
      <c r="DI99" s="482" t="str">
        <f>IF(AND('6'!DI103=""),"",'6'!DI103)</f>
        <v/>
      </c>
      <c r="DJ99" s="482" t="str">
        <f>IF(AND('6'!DJ103=""),"",'6'!DJ103)</f>
        <v/>
      </c>
      <c r="DK99" s="482" t="str">
        <f>IF(AND('6'!DK103=""),"",'6'!DK103)</f>
        <v/>
      </c>
      <c r="DL99" s="482" t="str">
        <f>IF(AND('6'!DL103=""),"",'6'!DL103)</f>
        <v/>
      </c>
      <c r="DM99" s="482" t="str">
        <f>IF(AND('6'!DM103=""),"",'6'!DM103)</f>
        <v/>
      </c>
      <c r="DN99" s="482" t="str">
        <f>IF(AND('6'!DN103=""),"",'6'!DN103)</f>
        <v/>
      </c>
      <c r="DO99" s="482" t="str">
        <f>IF(AND('6'!DO103=""),"",'6'!DO103)</f>
        <v/>
      </c>
      <c r="DP99" s="482" t="str">
        <f>IF(AND('6'!DP103=""),"",'6'!DP103)</f>
        <v/>
      </c>
      <c r="DQ99" s="482" t="str">
        <f>IF(AND('6'!DQ103=""),"",'6'!DQ103)</f>
        <v/>
      </c>
      <c r="DR99" s="482" t="str">
        <f>IF(AND('6'!DR103=""),"",'6'!DR103)</f>
        <v/>
      </c>
      <c r="DS99" s="482" t="str">
        <f>IF(AND('6'!DS103=""),"",'6'!DS103)</f>
        <v/>
      </c>
      <c r="DT99" s="482" t="str">
        <f>IF(AND('6'!DT103=""),"",'6'!DT103)</f>
        <v/>
      </c>
      <c r="DU99" s="482" t="str">
        <f>IF(AND('6'!DU103=""),"",'6'!DU103)</f>
        <v/>
      </c>
      <c r="DV99" s="482" t="str">
        <f>IF(AND('6'!DV103=""),"",'6'!DV103)</f>
        <v/>
      </c>
      <c r="DW99" s="482" t="str">
        <f>IF(AND('6'!DW103=""),"",'6'!DW103)</f>
        <v/>
      </c>
      <c r="DX99" s="482" t="str">
        <f>IF(AND('6'!DX103=""),"",'6'!DX103)</f>
        <v/>
      </c>
      <c r="DY99" s="482" t="str">
        <f>IF(AND('6'!DY103=""),"",'6'!DY103)</f>
        <v/>
      </c>
      <c r="DZ99" s="482" t="str">
        <f>IF(AND('6'!DZ103=""),"",'6'!DZ103)</f>
        <v/>
      </c>
      <c r="EA99" s="482" t="str">
        <f>IF(AND('6'!EA103=""),"",'6'!EA103)</f>
        <v/>
      </c>
      <c r="EB99" s="482" t="str">
        <f>IF(AND('6'!EB103=""),"",'6'!EB103)</f>
        <v/>
      </c>
      <c r="EC99" s="482" t="str">
        <f>IF(AND('6'!EC103=""),"",'6'!EC103)</f>
        <v/>
      </c>
      <c r="ED99" s="482" t="str">
        <f>IF(AND('6'!ED103=""),"",'6'!ED103)</f>
        <v/>
      </c>
      <c r="EE99" s="482" t="str">
        <f>IF(AND('6'!EE103=""),"",'6'!EE103)</f>
        <v/>
      </c>
      <c r="EF99" s="482" t="str">
        <f>IF(AND('6'!EF103=""),"",'6'!EF103)</f>
        <v/>
      </c>
      <c r="EG99" s="482" t="str">
        <f>IF(AND('6'!EG103=""),"",'6'!EG103)</f>
        <v/>
      </c>
      <c r="EH99" s="482" t="str">
        <f>IF(AND('6'!EH103=""),"",'6'!EH103)</f>
        <v/>
      </c>
      <c r="EI99" s="482" t="str">
        <f>IF(AND('6'!EI103=""),"",'6'!EI103)</f>
        <v/>
      </c>
      <c r="EJ99" s="482" t="str">
        <f>IF(AND('6'!EJ103=""),"",'6'!EJ103)</f>
        <v/>
      </c>
      <c r="EK99" s="482" t="str">
        <f>IF(AND('6'!EK103=""),"",'6'!EK103)</f>
        <v/>
      </c>
      <c r="EL99" s="482" t="str">
        <f>IF(AND('6'!EL103=""),"",'6'!EL103)</f>
        <v/>
      </c>
      <c r="EM99" s="482" t="str">
        <f>IF(AND('6'!EM103=""),"",'6'!EM103)</f>
        <v/>
      </c>
      <c r="EN99" s="482" t="str">
        <f>IF(AND('6'!EN103=""),"",'6'!EN103)</f>
        <v/>
      </c>
      <c r="EO99" s="482" t="str">
        <f>IF(AND('6'!EO103=""),"",'6'!EO103)</f>
        <v/>
      </c>
      <c r="EP99" s="482" t="str">
        <f>IF(AND('6'!EP103=""),"",'6'!EP103)</f>
        <v/>
      </c>
      <c r="EQ99" s="482" t="str">
        <f>IF(AND('6'!EQ103=""),"",'6'!EQ103)</f>
        <v/>
      </c>
      <c r="ER99" s="482" t="str">
        <f>IF(AND('6'!ER103=""),"",'6'!ER103)</f>
        <v/>
      </c>
      <c r="ES99" s="482" t="str">
        <f>IF(AND('6'!ES103=""),"",'6'!ES103)</f>
        <v/>
      </c>
      <c r="ET99" s="482" t="str">
        <f>IF(AND('6'!ET103=""),"",'6'!ET103)</f>
        <v/>
      </c>
      <c r="EU99" s="482" t="str">
        <f>IF(AND('6'!EU103=""),"",'6'!EU103)</f>
        <v/>
      </c>
      <c r="EV99" s="482" t="str">
        <f>IF(AND('6'!EV103=""),"",'6'!EV103)</f>
        <v/>
      </c>
      <c r="EW99" s="482" t="str">
        <f>IF(AND('6'!EW103=""),"",'6'!EW103)</f>
        <v/>
      </c>
      <c r="EX99" s="482" t="str">
        <f>IF(AND('6'!EX103=""),"",'6'!EX103)</f>
        <v/>
      </c>
      <c r="EY99" s="482" t="str">
        <f>IF(AND('6'!EY103=""),"",'6'!EY103)</f>
        <v/>
      </c>
      <c r="EZ99" s="482" t="str">
        <f>IF(AND('6'!EZ103=""),"",'6'!EZ103)</f>
        <v/>
      </c>
      <c r="FA99" s="482" t="str">
        <f>IF(AND('6'!FA103=""),"",'6'!FA103)</f>
        <v/>
      </c>
      <c r="FB99" s="482" t="str">
        <f>IF(AND('6'!FB103=""),"",'6'!FB103)</f>
        <v/>
      </c>
      <c r="FC99" s="482" t="str">
        <f>IF(AND('6'!FC103=""),"",'6'!FC103)</f>
        <v/>
      </c>
      <c r="FD99" s="482" t="str">
        <f>IF(AND('6'!FD103=""),"",'6'!FD103)</f>
        <v/>
      </c>
      <c r="FE99" s="482" t="str">
        <f>IF(AND('6'!FE103=""),"",'6'!FE103)</f>
        <v/>
      </c>
      <c r="FF99" s="482" t="str">
        <f>IF(AND('6'!FF103=""),"",'6'!FF103)</f>
        <v xml:space="preserve"> </v>
      </c>
      <c r="FG99" s="482" t="str">
        <f>IF(AND('6'!FG103=""),"",'6'!FG103)</f>
        <v/>
      </c>
      <c r="FH99" s="482" t="str">
        <f>IF(AND('6'!FH103=""),"",'6'!FH103)</f>
        <v/>
      </c>
      <c r="FI99" s="482" t="str">
        <f>IF(AND('6'!FI103=""),"",'6'!FI103)</f>
        <v/>
      </c>
      <c r="FJ99" s="482" t="str">
        <f>IF(AND('6'!FJ103=""),"",'6'!FJ103)</f>
        <v/>
      </c>
      <c r="FK99" s="482" t="str">
        <f>IF(AND('6'!FK103=""),"",'6'!FK103)</f>
        <v/>
      </c>
      <c r="FL99" s="482" t="str">
        <f>IF(AND('6'!FL103=""),"",'6'!FL103)</f>
        <v/>
      </c>
      <c r="FM99" s="482" t="str">
        <f>IF(AND('6'!FM103=""),"",'6'!FM103)</f>
        <v xml:space="preserve"> </v>
      </c>
      <c r="FN99" s="482" t="str">
        <f>IF(AND('6'!FN103=""),"",'6'!FN103)</f>
        <v/>
      </c>
      <c r="FO99" s="482" t="str">
        <f>IF(AND('6'!FO103=""),"",'6'!FO103)</f>
        <v/>
      </c>
      <c r="FP99" s="482" t="str">
        <f>IF(AND('6'!FP103=""),"",'6'!FP103)</f>
        <v/>
      </c>
      <c r="FQ99" s="482" t="str">
        <f>IF(AND('6'!FQ103=""),"",'6'!FQ103)</f>
        <v/>
      </c>
      <c r="FR99" s="482" t="str">
        <f>IF(AND('6'!FR103=""),"",'6'!FR103)</f>
        <v/>
      </c>
      <c r="FS99" s="482" t="str">
        <f>IF(AND('6'!FS103=""),"",'6'!FS103)</f>
        <v/>
      </c>
      <c r="FT99" s="482" t="str">
        <f>IF(AND('6'!FT103=""),"",'6'!FT103)</f>
        <v xml:space="preserve"> </v>
      </c>
      <c r="FU99" s="482" t="str">
        <f>IF(AND('6'!FV103=""),"",'6'!FV103)</f>
        <v>-</v>
      </c>
      <c r="FV99" s="482" t="str">
        <f>IF(AND('6'!FW103=""),"",'6'!FW103)</f>
        <v>-</v>
      </c>
      <c r="FW99" s="482" t="str">
        <f>IF(AND('6'!FX103=""),"",'6'!FX103)</f>
        <v>-</v>
      </c>
      <c r="FX99" s="482" t="str">
        <f>IF(AND('6'!FY103=""),"",'6'!FY103)</f>
        <v>-</v>
      </c>
      <c r="FY99" s="482" t="str">
        <f>IF(AND('6'!FZ103=""),"",'6'!FZ103)</f>
        <v>-</v>
      </c>
      <c r="FZ99" s="482" t="str">
        <f>IF(AND('6'!GA103=""),"",'6'!GA103)</f>
        <v>-</v>
      </c>
      <c r="GA99" s="482" t="str">
        <f>IF(AND('6'!GB103=""),"",'6'!GB103)</f>
        <v>-</v>
      </c>
      <c r="GB99" s="482" t="str">
        <f>IF(AND('6'!GC103=""),"",'6'!GC103)</f>
        <v>-</v>
      </c>
      <c r="GC99" s="482" t="str">
        <f>IF(AND('6'!GD103=""),"",'6'!GD103)</f>
        <v>-</v>
      </c>
      <c r="GD99" s="482" t="str">
        <f>IF(AND('6'!GE103=""),"",'6'!GE103)</f>
        <v>-</v>
      </c>
      <c r="GE99" s="482" t="str">
        <f>IF(AND('6'!GF103=""),"",'6'!GF103)</f>
        <v>-</v>
      </c>
      <c r="GF99" s="482" t="str">
        <f>IF(AND('6'!GG103=""),"",'6'!GG103)</f>
        <v>-</v>
      </c>
      <c r="GG99" s="482" t="str">
        <f>IF(AND('6'!GH103=""),"",IF(AND('6'!GH103="-"),"",'6'!GH103))</f>
        <v/>
      </c>
      <c r="GH99" s="50" t="str">
        <f>IF(AND(C99=""),"",VLOOKUP(B99,Register!$A$7:$CL$311,36,FALSE))</f>
        <v/>
      </c>
      <c r="GI99" s="483" t="str">
        <f>IF(AND('6'!GL103=""),"",'6'!GL103)</f>
        <v/>
      </c>
      <c r="GJ99" s="173" t="str">
        <f>IF(AND('6'!FU103=""),"",'6'!FU103)</f>
        <v/>
      </c>
      <c r="GK99" s="173"/>
      <c r="GL99" s="173"/>
    </row>
    <row r="100" spans="1:194" ht="21">
      <c r="A100" s="480">
        <v>92</v>
      </c>
      <c r="B100" s="481" t="str">
        <f>IF(AND('6'!B104=""),"",'6'!B104)</f>
        <v/>
      </c>
      <c r="C100" s="196" t="str">
        <f>IF(AND('6'!C104=""),"",'6'!C104)</f>
        <v/>
      </c>
      <c r="D100" s="196" t="str">
        <f>IF(AND('6'!D104=""),"",'6'!D104)</f>
        <v/>
      </c>
      <c r="E100" s="195" t="str">
        <f>IF(AND('6'!E104=""),"",'6'!E104)</f>
        <v/>
      </c>
      <c r="F100" s="482" t="str">
        <f>IF(AND('6'!F104=""),"",'6'!F104)</f>
        <v/>
      </c>
      <c r="G100" s="482" t="str">
        <f>IF(AND('6'!G104=""),"",'6'!G104)</f>
        <v/>
      </c>
      <c r="H100" s="482" t="str">
        <f>IF(AND('6'!H104=""),"",'6'!H104)</f>
        <v/>
      </c>
      <c r="I100" s="482" t="str">
        <f>IF(AND('6'!I104=""),"",'6'!I104)</f>
        <v/>
      </c>
      <c r="J100" s="482" t="str">
        <f>IF(AND('6'!J104=""),"",'6'!J104)</f>
        <v/>
      </c>
      <c r="K100" s="482" t="str">
        <f>IF(AND('6'!K104=""),"",'6'!K104)</f>
        <v/>
      </c>
      <c r="L100" s="482" t="str">
        <f>IF(AND('6'!L104=""),"",'6'!L104)</f>
        <v/>
      </c>
      <c r="M100" s="482" t="str">
        <f>IF(AND('6'!M104=""),"",'6'!M104)</f>
        <v/>
      </c>
      <c r="N100" s="482" t="str">
        <f>IF(AND('6'!N104=""),"",'6'!N104)</f>
        <v/>
      </c>
      <c r="O100" s="482" t="str">
        <f>IF(AND('6'!O104=""),"",'6'!O104)</f>
        <v/>
      </c>
      <c r="P100" s="482" t="str">
        <f>IF(AND('6'!P104=""),"",'6'!P104)</f>
        <v/>
      </c>
      <c r="Q100" s="482" t="str">
        <f>IF(AND('6'!Q104=""),"",'6'!Q104)</f>
        <v/>
      </c>
      <c r="R100" s="482" t="str">
        <f>IF(AND('6'!R104=""),"",'6'!R104)</f>
        <v/>
      </c>
      <c r="S100" s="482" t="str">
        <f>IF(AND('6'!S104=""),"",'6'!S104)</f>
        <v/>
      </c>
      <c r="T100" s="482" t="str">
        <f>IF(AND('6'!T104=""),"",'6'!T104)</f>
        <v/>
      </c>
      <c r="U100" s="482" t="str">
        <f>IF(AND('6'!U104=""),"",'6'!U104)</f>
        <v/>
      </c>
      <c r="V100" s="482" t="str">
        <f>IF(AND('6'!V104=""),"",'6'!V104)</f>
        <v/>
      </c>
      <c r="W100" s="482" t="str">
        <f>IF(AND('6'!W104=""),"",'6'!W104)</f>
        <v/>
      </c>
      <c r="X100" s="482" t="str">
        <f>IF(AND('6'!X104=""),"",'6'!X104)</f>
        <v/>
      </c>
      <c r="Y100" s="482" t="str">
        <f>IF(AND('6'!Y104=""),"",'6'!Y104)</f>
        <v/>
      </c>
      <c r="Z100" s="482" t="str">
        <f>IF(AND('6'!Z104=""),"",'6'!Z104)</f>
        <v/>
      </c>
      <c r="AA100" s="482" t="str">
        <f>IF(AND('6'!AA104=""),"",'6'!AA104)</f>
        <v/>
      </c>
      <c r="AB100" s="482" t="str">
        <f>IF(AND('6'!AB104=""),"",'6'!AB104)</f>
        <v/>
      </c>
      <c r="AC100" s="482" t="str">
        <f>IF(AND('6'!AC104=""),"",'6'!AC104)</f>
        <v/>
      </c>
      <c r="AD100" s="482" t="str">
        <f>IF(AND('6'!AD104=""),"",'6'!AD104)</f>
        <v/>
      </c>
      <c r="AE100" s="482" t="str">
        <f>IF(AND('6'!AE104=""),"",'6'!AE104)</f>
        <v/>
      </c>
      <c r="AF100" s="482" t="str">
        <f>IF(AND('6'!AF104=""),"",'6'!AF104)</f>
        <v/>
      </c>
      <c r="AG100" s="482" t="str">
        <f>IF(AND('6'!AG104=""),"",'6'!AG104)</f>
        <v/>
      </c>
      <c r="AH100" s="482" t="str">
        <f>IF(AND('6'!AH104=""),"",'6'!AH104)</f>
        <v/>
      </c>
      <c r="AI100" s="482" t="str">
        <f>IF(AND('6'!AI104=""),"",'6'!AI104)</f>
        <v/>
      </c>
      <c r="AJ100" s="482" t="str">
        <f>IF(AND('6'!AJ104=""),"",'6'!AJ104)</f>
        <v/>
      </c>
      <c r="AK100" s="482" t="str">
        <f>IF(AND('6'!AK104=""),"",'6'!AK104)</f>
        <v/>
      </c>
      <c r="AL100" s="482" t="str">
        <f>IF(AND('6'!AL104=""),"",'6'!AL104)</f>
        <v/>
      </c>
      <c r="AM100" s="482" t="str">
        <f>IF(AND('6'!AM104=""),"",'6'!AM104)</f>
        <v/>
      </c>
      <c r="AN100" s="482" t="str">
        <f>IF(AND('6'!AN104=""),"",'6'!AN104)</f>
        <v/>
      </c>
      <c r="AO100" s="482" t="str">
        <f>IF(AND('6'!AO104=""),"",'6'!AO104)</f>
        <v/>
      </c>
      <c r="AP100" s="482" t="str">
        <f>IF(AND('6'!AP104=""),"",'6'!AP104)</f>
        <v/>
      </c>
      <c r="AQ100" s="482" t="str">
        <f>IF(AND('6'!AQ104=""),"",'6'!AQ104)</f>
        <v/>
      </c>
      <c r="AR100" s="482" t="str">
        <f>IF(AND('6'!AR104=""),"",'6'!AR104)</f>
        <v/>
      </c>
      <c r="AS100" s="482" t="str">
        <f>IF(AND('6'!AS104=""),"",'6'!AS104)</f>
        <v/>
      </c>
      <c r="AT100" s="482" t="str">
        <f>IF(AND('6'!AT104=""),"",'6'!AT104)</f>
        <v/>
      </c>
      <c r="AU100" s="482" t="str">
        <f>IF(AND('6'!AU104=""),"",'6'!AU104)</f>
        <v/>
      </c>
      <c r="AV100" s="482" t="str">
        <f>IF(AND('6'!AV104=""),"",'6'!AV104)</f>
        <v/>
      </c>
      <c r="AW100" s="482" t="str">
        <f>IF(AND('6'!AW104=""),"",'6'!AW104)</f>
        <v/>
      </c>
      <c r="AX100" s="482" t="str">
        <f>IF(AND('6'!AX104=""),"",'6'!AX104)</f>
        <v/>
      </c>
      <c r="AY100" s="482" t="str">
        <f>IF(AND('6'!AY104=""),"",'6'!AY104)</f>
        <v/>
      </c>
      <c r="AZ100" s="482" t="str">
        <f>IF(AND('6'!AZ104=""),"",'6'!AZ104)</f>
        <v/>
      </c>
      <c r="BA100" s="482" t="str">
        <f>IF(AND('6'!BA104=""),"",'6'!BA104)</f>
        <v/>
      </c>
      <c r="BB100" s="482" t="str">
        <f>IF(AND('6'!BB104=""),"",'6'!BB104)</f>
        <v/>
      </c>
      <c r="BC100" s="482" t="str">
        <f>IF(AND('6'!BC104=""),"",'6'!BC104)</f>
        <v/>
      </c>
      <c r="BD100" s="482" t="str">
        <f>IF(AND('6'!BD104=""),"",'6'!BD104)</f>
        <v/>
      </c>
      <c r="BE100" s="482" t="str">
        <f>IF(AND('6'!BE104=""),"",'6'!BE104)</f>
        <v/>
      </c>
      <c r="BF100" s="482" t="str">
        <f>IF(AND('6'!BF104=""),"",'6'!BF104)</f>
        <v/>
      </c>
      <c r="BG100" s="482" t="str">
        <f>IF(AND('6'!BG104=""),"",'6'!BG104)</f>
        <v/>
      </c>
      <c r="BH100" s="482" t="str">
        <f>IF(AND('6'!BH104=""),"",'6'!BH104)</f>
        <v/>
      </c>
      <c r="BI100" s="482" t="str">
        <f>IF(AND('6'!BI104=""),"",'6'!BI104)</f>
        <v/>
      </c>
      <c r="BJ100" s="482" t="str">
        <f>IF(AND('6'!BJ104=""),"",'6'!BJ104)</f>
        <v/>
      </c>
      <c r="BK100" s="482" t="str">
        <f>IF(AND('6'!BK104=""),"",'6'!BK104)</f>
        <v/>
      </c>
      <c r="BL100" s="482" t="str">
        <f>IF(AND('6'!BL104=""),"",'6'!BL104)</f>
        <v/>
      </c>
      <c r="BM100" s="482" t="str">
        <f>IF(AND('6'!BM104=""),"",'6'!BM104)</f>
        <v/>
      </c>
      <c r="BN100" s="482" t="str">
        <f>IF(AND('6'!BN104=""),"",'6'!BN104)</f>
        <v/>
      </c>
      <c r="BO100" s="482" t="str">
        <f>IF(AND('6'!BO104=""),"",'6'!BO104)</f>
        <v/>
      </c>
      <c r="BP100" s="482" t="str">
        <f>IF(AND('6'!BP104=""),"",'6'!BP104)</f>
        <v/>
      </c>
      <c r="BQ100" s="482" t="str">
        <f>IF(AND('6'!BQ104=""),"",'6'!BQ104)</f>
        <v/>
      </c>
      <c r="BR100" s="482" t="str">
        <f>IF(AND('6'!BR104=""),"",'6'!BR104)</f>
        <v/>
      </c>
      <c r="BS100" s="482" t="str">
        <f>IF(AND('6'!BS104=""),"",'6'!BS104)</f>
        <v/>
      </c>
      <c r="BT100" s="482" t="str">
        <f>IF(AND('6'!BT104=""),"",'6'!BT104)</f>
        <v/>
      </c>
      <c r="BU100" s="482" t="str">
        <f>IF(AND('6'!BU104=""),"",'6'!BU104)</f>
        <v/>
      </c>
      <c r="BV100" s="482" t="str">
        <f>IF(AND('6'!BV104=""),"",'6'!BV104)</f>
        <v/>
      </c>
      <c r="BW100" s="482" t="str">
        <f>IF(AND('6'!BW104=""),"",'6'!BW104)</f>
        <v/>
      </c>
      <c r="BX100" s="482" t="str">
        <f>IF(AND('6'!BX104=""),"",'6'!BX104)</f>
        <v/>
      </c>
      <c r="BY100" s="482" t="str">
        <f>IF(AND('6'!BY104=""),"",'6'!BY104)</f>
        <v/>
      </c>
      <c r="BZ100" s="482" t="str">
        <f>IF(AND('6'!BZ104=""),"",'6'!BZ104)</f>
        <v/>
      </c>
      <c r="CA100" s="482" t="str">
        <f>IF(AND('6'!CA104=""),"",'6'!CA104)</f>
        <v/>
      </c>
      <c r="CB100" s="482" t="str">
        <f>IF(AND('6'!CB104=""),"",'6'!CB104)</f>
        <v/>
      </c>
      <c r="CC100" s="482" t="str">
        <f>IF(AND('6'!CC104=""),"",'6'!CC104)</f>
        <v/>
      </c>
      <c r="CD100" s="482" t="str">
        <f>IF(AND('6'!CD104=""),"",'6'!CD104)</f>
        <v/>
      </c>
      <c r="CE100" s="482" t="str">
        <f>IF(AND('6'!CE104=""),"",'6'!CE104)</f>
        <v/>
      </c>
      <c r="CF100" s="482" t="str">
        <f>IF(AND('6'!CF104=""),"",'6'!CF104)</f>
        <v/>
      </c>
      <c r="CG100" s="482" t="str">
        <f>IF(AND('6'!CG104=""),"",'6'!CG104)</f>
        <v/>
      </c>
      <c r="CH100" s="482" t="str">
        <f>IF(AND('6'!CH104=""),"",'6'!CH104)</f>
        <v/>
      </c>
      <c r="CI100" s="482" t="str">
        <f>IF(AND('6'!CI104=""),"",'6'!CI104)</f>
        <v/>
      </c>
      <c r="CJ100" s="482" t="str">
        <f>IF(AND('6'!CJ104=""),"",'6'!CJ104)</f>
        <v/>
      </c>
      <c r="CK100" s="482" t="str">
        <f>IF(AND('6'!CK104=""),"",'6'!CK104)</f>
        <v/>
      </c>
      <c r="CL100" s="482" t="str">
        <f>IF(AND('6'!CL104=""),"",'6'!CL104)</f>
        <v/>
      </c>
      <c r="CM100" s="482" t="str">
        <f>IF(AND('6'!CM104=""),"",'6'!CM104)</f>
        <v/>
      </c>
      <c r="CN100" s="482" t="str">
        <f>IF(AND('6'!CN104=""),"",'6'!CN104)</f>
        <v/>
      </c>
      <c r="CO100" s="482" t="str">
        <f>IF(AND('6'!CO104=""),"",'6'!CO104)</f>
        <v/>
      </c>
      <c r="CP100" s="482" t="str">
        <f>IF(AND('6'!CP104=""),"",'6'!CP104)</f>
        <v/>
      </c>
      <c r="CQ100" s="482" t="str">
        <f>IF(AND('6'!CQ104=""),"",'6'!CQ104)</f>
        <v/>
      </c>
      <c r="CR100" s="482" t="str">
        <f>IF(AND('6'!CR104=""),"",'6'!CR104)</f>
        <v/>
      </c>
      <c r="CS100" s="482" t="str">
        <f>IF(AND('6'!CS104=""),"",'6'!CS104)</f>
        <v/>
      </c>
      <c r="CT100" s="482" t="str">
        <f>IF(AND('6'!CT104=""),"",'6'!CT104)</f>
        <v/>
      </c>
      <c r="CU100" s="482" t="str">
        <f>IF(AND('6'!CU104=""),"",'6'!CU104)</f>
        <v/>
      </c>
      <c r="CV100" s="482" t="str">
        <f>IF(AND('6'!CV104=""),"",'6'!CV104)</f>
        <v/>
      </c>
      <c r="CW100" s="482" t="str">
        <f>IF(AND('6'!CW104=""),"",'6'!CW104)</f>
        <v/>
      </c>
      <c r="CX100" s="482" t="str">
        <f>IF(AND('6'!CX104=""),"",'6'!CX104)</f>
        <v/>
      </c>
      <c r="CY100" s="482" t="str">
        <f>IF(AND('6'!CY104=""),"",'6'!CY104)</f>
        <v/>
      </c>
      <c r="CZ100" s="482" t="str">
        <f>IF(AND('6'!CZ104=""),"",'6'!CZ104)</f>
        <v/>
      </c>
      <c r="DA100" s="482" t="str">
        <f>IF(AND('6'!DA104=""),"",'6'!DA104)</f>
        <v/>
      </c>
      <c r="DB100" s="482" t="str">
        <f>IF(AND('6'!DB104=""),"",'6'!DB104)</f>
        <v/>
      </c>
      <c r="DC100" s="482" t="str">
        <f>IF(AND('6'!DC104=""),"",'6'!DC104)</f>
        <v/>
      </c>
      <c r="DD100" s="482" t="str">
        <f>IF(AND('6'!DD104=""),"",'6'!DD104)</f>
        <v/>
      </c>
      <c r="DE100" s="482" t="str">
        <f>IF(AND('6'!DE104=""),"",'6'!DE104)</f>
        <v/>
      </c>
      <c r="DF100" s="482" t="str">
        <f>IF(AND('6'!DF104=""),"",'6'!DF104)</f>
        <v/>
      </c>
      <c r="DG100" s="482" t="str">
        <f>IF(AND('6'!DG104=""),"",'6'!DG104)</f>
        <v/>
      </c>
      <c r="DH100" s="482" t="str">
        <f>IF(AND('6'!DH104=""),"",'6'!DH104)</f>
        <v/>
      </c>
      <c r="DI100" s="482" t="str">
        <f>IF(AND('6'!DI104=""),"",'6'!DI104)</f>
        <v/>
      </c>
      <c r="DJ100" s="482" t="str">
        <f>IF(AND('6'!DJ104=""),"",'6'!DJ104)</f>
        <v/>
      </c>
      <c r="DK100" s="482" t="str">
        <f>IF(AND('6'!DK104=""),"",'6'!DK104)</f>
        <v/>
      </c>
      <c r="DL100" s="482" t="str">
        <f>IF(AND('6'!DL104=""),"",'6'!DL104)</f>
        <v/>
      </c>
      <c r="DM100" s="482" t="str">
        <f>IF(AND('6'!DM104=""),"",'6'!DM104)</f>
        <v/>
      </c>
      <c r="DN100" s="482" t="str">
        <f>IF(AND('6'!DN104=""),"",'6'!DN104)</f>
        <v/>
      </c>
      <c r="DO100" s="482" t="str">
        <f>IF(AND('6'!DO104=""),"",'6'!DO104)</f>
        <v/>
      </c>
      <c r="DP100" s="482" t="str">
        <f>IF(AND('6'!DP104=""),"",'6'!DP104)</f>
        <v/>
      </c>
      <c r="DQ100" s="482" t="str">
        <f>IF(AND('6'!DQ104=""),"",'6'!DQ104)</f>
        <v/>
      </c>
      <c r="DR100" s="482" t="str">
        <f>IF(AND('6'!DR104=""),"",'6'!DR104)</f>
        <v/>
      </c>
      <c r="DS100" s="482" t="str">
        <f>IF(AND('6'!DS104=""),"",'6'!DS104)</f>
        <v/>
      </c>
      <c r="DT100" s="482" t="str">
        <f>IF(AND('6'!DT104=""),"",'6'!DT104)</f>
        <v/>
      </c>
      <c r="DU100" s="482" t="str">
        <f>IF(AND('6'!DU104=""),"",'6'!DU104)</f>
        <v/>
      </c>
      <c r="DV100" s="482" t="str">
        <f>IF(AND('6'!DV104=""),"",'6'!DV104)</f>
        <v/>
      </c>
      <c r="DW100" s="482" t="str">
        <f>IF(AND('6'!DW104=""),"",'6'!DW104)</f>
        <v/>
      </c>
      <c r="DX100" s="482" t="str">
        <f>IF(AND('6'!DX104=""),"",'6'!DX104)</f>
        <v/>
      </c>
      <c r="DY100" s="482" t="str">
        <f>IF(AND('6'!DY104=""),"",'6'!DY104)</f>
        <v/>
      </c>
      <c r="DZ100" s="482" t="str">
        <f>IF(AND('6'!DZ104=""),"",'6'!DZ104)</f>
        <v/>
      </c>
      <c r="EA100" s="482" t="str">
        <f>IF(AND('6'!EA104=""),"",'6'!EA104)</f>
        <v/>
      </c>
      <c r="EB100" s="482" t="str">
        <f>IF(AND('6'!EB104=""),"",'6'!EB104)</f>
        <v/>
      </c>
      <c r="EC100" s="482" t="str">
        <f>IF(AND('6'!EC104=""),"",'6'!EC104)</f>
        <v/>
      </c>
      <c r="ED100" s="482" t="str">
        <f>IF(AND('6'!ED104=""),"",'6'!ED104)</f>
        <v/>
      </c>
      <c r="EE100" s="482" t="str">
        <f>IF(AND('6'!EE104=""),"",'6'!EE104)</f>
        <v/>
      </c>
      <c r="EF100" s="482" t="str">
        <f>IF(AND('6'!EF104=""),"",'6'!EF104)</f>
        <v/>
      </c>
      <c r="EG100" s="482" t="str">
        <f>IF(AND('6'!EG104=""),"",'6'!EG104)</f>
        <v/>
      </c>
      <c r="EH100" s="482" t="str">
        <f>IF(AND('6'!EH104=""),"",'6'!EH104)</f>
        <v/>
      </c>
      <c r="EI100" s="482" t="str">
        <f>IF(AND('6'!EI104=""),"",'6'!EI104)</f>
        <v/>
      </c>
      <c r="EJ100" s="482" t="str">
        <f>IF(AND('6'!EJ104=""),"",'6'!EJ104)</f>
        <v/>
      </c>
      <c r="EK100" s="482" t="str">
        <f>IF(AND('6'!EK104=""),"",'6'!EK104)</f>
        <v/>
      </c>
      <c r="EL100" s="482" t="str">
        <f>IF(AND('6'!EL104=""),"",'6'!EL104)</f>
        <v/>
      </c>
      <c r="EM100" s="482" t="str">
        <f>IF(AND('6'!EM104=""),"",'6'!EM104)</f>
        <v/>
      </c>
      <c r="EN100" s="482" t="str">
        <f>IF(AND('6'!EN104=""),"",'6'!EN104)</f>
        <v/>
      </c>
      <c r="EO100" s="482" t="str">
        <f>IF(AND('6'!EO104=""),"",'6'!EO104)</f>
        <v/>
      </c>
      <c r="EP100" s="482" t="str">
        <f>IF(AND('6'!EP104=""),"",'6'!EP104)</f>
        <v/>
      </c>
      <c r="EQ100" s="482" t="str">
        <f>IF(AND('6'!EQ104=""),"",'6'!EQ104)</f>
        <v/>
      </c>
      <c r="ER100" s="482" t="str">
        <f>IF(AND('6'!ER104=""),"",'6'!ER104)</f>
        <v/>
      </c>
      <c r="ES100" s="482" t="str">
        <f>IF(AND('6'!ES104=""),"",'6'!ES104)</f>
        <v/>
      </c>
      <c r="ET100" s="482" t="str">
        <f>IF(AND('6'!ET104=""),"",'6'!ET104)</f>
        <v/>
      </c>
      <c r="EU100" s="482" t="str">
        <f>IF(AND('6'!EU104=""),"",'6'!EU104)</f>
        <v/>
      </c>
      <c r="EV100" s="482" t="str">
        <f>IF(AND('6'!EV104=""),"",'6'!EV104)</f>
        <v/>
      </c>
      <c r="EW100" s="482" t="str">
        <f>IF(AND('6'!EW104=""),"",'6'!EW104)</f>
        <v/>
      </c>
      <c r="EX100" s="482" t="str">
        <f>IF(AND('6'!EX104=""),"",'6'!EX104)</f>
        <v/>
      </c>
      <c r="EY100" s="482" t="str">
        <f>IF(AND('6'!EY104=""),"",'6'!EY104)</f>
        <v/>
      </c>
      <c r="EZ100" s="482" t="str">
        <f>IF(AND('6'!EZ104=""),"",'6'!EZ104)</f>
        <v/>
      </c>
      <c r="FA100" s="482" t="str">
        <f>IF(AND('6'!FA104=""),"",'6'!FA104)</f>
        <v/>
      </c>
      <c r="FB100" s="482" t="str">
        <f>IF(AND('6'!FB104=""),"",'6'!FB104)</f>
        <v/>
      </c>
      <c r="FC100" s="482" t="str">
        <f>IF(AND('6'!FC104=""),"",'6'!FC104)</f>
        <v/>
      </c>
      <c r="FD100" s="482" t="str">
        <f>IF(AND('6'!FD104=""),"",'6'!FD104)</f>
        <v/>
      </c>
      <c r="FE100" s="482" t="str">
        <f>IF(AND('6'!FE104=""),"",'6'!FE104)</f>
        <v/>
      </c>
      <c r="FF100" s="482" t="str">
        <f>IF(AND('6'!FF104=""),"",'6'!FF104)</f>
        <v xml:space="preserve"> </v>
      </c>
      <c r="FG100" s="482" t="str">
        <f>IF(AND('6'!FG104=""),"",'6'!FG104)</f>
        <v/>
      </c>
      <c r="FH100" s="482" t="str">
        <f>IF(AND('6'!FH104=""),"",'6'!FH104)</f>
        <v/>
      </c>
      <c r="FI100" s="482" t="str">
        <f>IF(AND('6'!FI104=""),"",'6'!FI104)</f>
        <v/>
      </c>
      <c r="FJ100" s="482" t="str">
        <f>IF(AND('6'!FJ104=""),"",'6'!FJ104)</f>
        <v/>
      </c>
      <c r="FK100" s="482" t="str">
        <f>IF(AND('6'!FK104=""),"",'6'!FK104)</f>
        <v/>
      </c>
      <c r="FL100" s="482" t="str">
        <f>IF(AND('6'!FL104=""),"",'6'!FL104)</f>
        <v/>
      </c>
      <c r="FM100" s="482" t="str">
        <f>IF(AND('6'!FM104=""),"",'6'!FM104)</f>
        <v xml:space="preserve"> </v>
      </c>
      <c r="FN100" s="482" t="str">
        <f>IF(AND('6'!FN104=""),"",'6'!FN104)</f>
        <v/>
      </c>
      <c r="FO100" s="482" t="str">
        <f>IF(AND('6'!FO104=""),"",'6'!FO104)</f>
        <v/>
      </c>
      <c r="FP100" s="482" t="str">
        <f>IF(AND('6'!FP104=""),"",'6'!FP104)</f>
        <v/>
      </c>
      <c r="FQ100" s="482" t="str">
        <f>IF(AND('6'!FQ104=""),"",'6'!FQ104)</f>
        <v/>
      </c>
      <c r="FR100" s="482" t="str">
        <f>IF(AND('6'!FR104=""),"",'6'!FR104)</f>
        <v/>
      </c>
      <c r="FS100" s="482" t="str">
        <f>IF(AND('6'!FS104=""),"",'6'!FS104)</f>
        <v/>
      </c>
      <c r="FT100" s="482" t="str">
        <f>IF(AND('6'!FT104=""),"",'6'!FT104)</f>
        <v xml:space="preserve"> </v>
      </c>
      <c r="FU100" s="482" t="str">
        <f>IF(AND('6'!FV104=""),"",'6'!FV104)</f>
        <v>-</v>
      </c>
      <c r="FV100" s="482" t="str">
        <f>IF(AND('6'!FW104=""),"",'6'!FW104)</f>
        <v>-</v>
      </c>
      <c r="FW100" s="482" t="str">
        <f>IF(AND('6'!FX104=""),"",'6'!FX104)</f>
        <v>-</v>
      </c>
      <c r="FX100" s="482" t="str">
        <f>IF(AND('6'!FY104=""),"",'6'!FY104)</f>
        <v>-</v>
      </c>
      <c r="FY100" s="482" t="str">
        <f>IF(AND('6'!FZ104=""),"",'6'!FZ104)</f>
        <v>-</v>
      </c>
      <c r="FZ100" s="482" t="str">
        <f>IF(AND('6'!GA104=""),"",'6'!GA104)</f>
        <v>-</v>
      </c>
      <c r="GA100" s="482" t="str">
        <f>IF(AND('6'!GB104=""),"",'6'!GB104)</f>
        <v>-</v>
      </c>
      <c r="GB100" s="482" t="str">
        <f>IF(AND('6'!GC104=""),"",'6'!GC104)</f>
        <v>-</v>
      </c>
      <c r="GC100" s="482" t="str">
        <f>IF(AND('6'!GD104=""),"",'6'!GD104)</f>
        <v>-</v>
      </c>
      <c r="GD100" s="482" t="str">
        <f>IF(AND('6'!GE104=""),"",'6'!GE104)</f>
        <v>-</v>
      </c>
      <c r="GE100" s="482" t="str">
        <f>IF(AND('6'!GF104=""),"",'6'!GF104)</f>
        <v>-</v>
      </c>
      <c r="GF100" s="482" t="str">
        <f>IF(AND('6'!GG104=""),"",'6'!GG104)</f>
        <v>-</v>
      </c>
      <c r="GG100" s="482" t="str">
        <f>IF(AND('6'!GH104=""),"",IF(AND('6'!GH104="-"),"",'6'!GH104))</f>
        <v/>
      </c>
      <c r="GH100" s="50" t="str">
        <f>IF(AND(C100=""),"",VLOOKUP(B100,Register!$A$7:$CL$311,36,FALSE))</f>
        <v/>
      </c>
      <c r="GI100" s="483" t="str">
        <f>IF(AND('6'!GL104=""),"",'6'!GL104)</f>
        <v/>
      </c>
      <c r="GJ100" s="173" t="str">
        <f>IF(AND('6'!FU104=""),"",'6'!FU104)</f>
        <v/>
      </c>
      <c r="GK100" s="173"/>
      <c r="GL100" s="173"/>
    </row>
    <row r="101" spans="1:194" ht="21">
      <c r="A101" s="480">
        <v>93</v>
      </c>
      <c r="B101" s="481" t="str">
        <f>IF(AND('6'!B105=""),"",'6'!B105)</f>
        <v/>
      </c>
      <c r="C101" s="196" t="str">
        <f>IF(AND('6'!C105=""),"",'6'!C105)</f>
        <v/>
      </c>
      <c r="D101" s="196" t="str">
        <f>IF(AND('6'!D105=""),"",'6'!D105)</f>
        <v/>
      </c>
      <c r="E101" s="195" t="str">
        <f>IF(AND('6'!E105=""),"",'6'!E105)</f>
        <v/>
      </c>
      <c r="F101" s="482" t="str">
        <f>IF(AND('6'!F105=""),"",'6'!F105)</f>
        <v/>
      </c>
      <c r="G101" s="482" t="str">
        <f>IF(AND('6'!G105=""),"",'6'!G105)</f>
        <v/>
      </c>
      <c r="H101" s="482" t="str">
        <f>IF(AND('6'!H105=""),"",'6'!H105)</f>
        <v/>
      </c>
      <c r="I101" s="482" t="str">
        <f>IF(AND('6'!I105=""),"",'6'!I105)</f>
        <v/>
      </c>
      <c r="J101" s="482" t="str">
        <f>IF(AND('6'!J105=""),"",'6'!J105)</f>
        <v/>
      </c>
      <c r="K101" s="482" t="str">
        <f>IF(AND('6'!K105=""),"",'6'!K105)</f>
        <v/>
      </c>
      <c r="L101" s="482" t="str">
        <f>IF(AND('6'!L105=""),"",'6'!L105)</f>
        <v/>
      </c>
      <c r="M101" s="482" t="str">
        <f>IF(AND('6'!M105=""),"",'6'!M105)</f>
        <v/>
      </c>
      <c r="N101" s="482" t="str">
        <f>IF(AND('6'!N105=""),"",'6'!N105)</f>
        <v/>
      </c>
      <c r="O101" s="482" t="str">
        <f>IF(AND('6'!O105=""),"",'6'!O105)</f>
        <v/>
      </c>
      <c r="P101" s="482" t="str">
        <f>IF(AND('6'!P105=""),"",'6'!P105)</f>
        <v/>
      </c>
      <c r="Q101" s="482" t="str">
        <f>IF(AND('6'!Q105=""),"",'6'!Q105)</f>
        <v/>
      </c>
      <c r="R101" s="482" t="str">
        <f>IF(AND('6'!R105=""),"",'6'!R105)</f>
        <v/>
      </c>
      <c r="S101" s="482" t="str">
        <f>IF(AND('6'!S105=""),"",'6'!S105)</f>
        <v/>
      </c>
      <c r="T101" s="482" t="str">
        <f>IF(AND('6'!T105=""),"",'6'!T105)</f>
        <v/>
      </c>
      <c r="U101" s="482" t="str">
        <f>IF(AND('6'!U105=""),"",'6'!U105)</f>
        <v/>
      </c>
      <c r="V101" s="482" t="str">
        <f>IF(AND('6'!V105=""),"",'6'!V105)</f>
        <v/>
      </c>
      <c r="W101" s="482" t="str">
        <f>IF(AND('6'!W105=""),"",'6'!W105)</f>
        <v/>
      </c>
      <c r="X101" s="482" t="str">
        <f>IF(AND('6'!X105=""),"",'6'!X105)</f>
        <v/>
      </c>
      <c r="Y101" s="482" t="str">
        <f>IF(AND('6'!Y105=""),"",'6'!Y105)</f>
        <v/>
      </c>
      <c r="Z101" s="482" t="str">
        <f>IF(AND('6'!Z105=""),"",'6'!Z105)</f>
        <v/>
      </c>
      <c r="AA101" s="482" t="str">
        <f>IF(AND('6'!AA105=""),"",'6'!AA105)</f>
        <v/>
      </c>
      <c r="AB101" s="482" t="str">
        <f>IF(AND('6'!AB105=""),"",'6'!AB105)</f>
        <v/>
      </c>
      <c r="AC101" s="482" t="str">
        <f>IF(AND('6'!AC105=""),"",'6'!AC105)</f>
        <v/>
      </c>
      <c r="AD101" s="482" t="str">
        <f>IF(AND('6'!AD105=""),"",'6'!AD105)</f>
        <v/>
      </c>
      <c r="AE101" s="482" t="str">
        <f>IF(AND('6'!AE105=""),"",'6'!AE105)</f>
        <v/>
      </c>
      <c r="AF101" s="482" t="str">
        <f>IF(AND('6'!AF105=""),"",'6'!AF105)</f>
        <v/>
      </c>
      <c r="AG101" s="482" t="str">
        <f>IF(AND('6'!AG105=""),"",'6'!AG105)</f>
        <v/>
      </c>
      <c r="AH101" s="482" t="str">
        <f>IF(AND('6'!AH105=""),"",'6'!AH105)</f>
        <v/>
      </c>
      <c r="AI101" s="482" t="str">
        <f>IF(AND('6'!AI105=""),"",'6'!AI105)</f>
        <v/>
      </c>
      <c r="AJ101" s="482" t="str">
        <f>IF(AND('6'!AJ105=""),"",'6'!AJ105)</f>
        <v/>
      </c>
      <c r="AK101" s="482" t="str">
        <f>IF(AND('6'!AK105=""),"",'6'!AK105)</f>
        <v/>
      </c>
      <c r="AL101" s="482" t="str">
        <f>IF(AND('6'!AL105=""),"",'6'!AL105)</f>
        <v/>
      </c>
      <c r="AM101" s="482" t="str">
        <f>IF(AND('6'!AM105=""),"",'6'!AM105)</f>
        <v/>
      </c>
      <c r="AN101" s="482" t="str">
        <f>IF(AND('6'!AN105=""),"",'6'!AN105)</f>
        <v/>
      </c>
      <c r="AO101" s="482" t="str">
        <f>IF(AND('6'!AO105=""),"",'6'!AO105)</f>
        <v/>
      </c>
      <c r="AP101" s="482" t="str">
        <f>IF(AND('6'!AP105=""),"",'6'!AP105)</f>
        <v/>
      </c>
      <c r="AQ101" s="482" t="str">
        <f>IF(AND('6'!AQ105=""),"",'6'!AQ105)</f>
        <v/>
      </c>
      <c r="AR101" s="482" t="str">
        <f>IF(AND('6'!AR105=""),"",'6'!AR105)</f>
        <v/>
      </c>
      <c r="AS101" s="482" t="str">
        <f>IF(AND('6'!AS105=""),"",'6'!AS105)</f>
        <v/>
      </c>
      <c r="AT101" s="482" t="str">
        <f>IF(AND('6'!AT105=""),"",'6'!AT105)</f>
        <v/>
      </c>
      <c r="AU101" s="482" t="str">
        <f>IF(AND('6'!AU105=""),"",'6'!AU105)</f>
        <v/>
      </c>
      <c r="AV101" s="482" t="str">
        <f>IF(AND('6'!AV105=""),"",'6'!AV105)</f>
        <v/>
      </c>
      <c r="AW101" s="482" t="str">
        <f>IF(AND('6'!AW105=""),"",'6'!AW105)</f>
        <v/>
      </c>
      <c r="AX101" s="482" t="str">
        <f>IF(AND('6'!AX105=""),"",'6'!AX105)</f>
        <v/>
      </c>
      <c r="AY101" s="482" t="str">
        <f>IF(AND('6'!AY105=""),"",'6'!AY105)</f>
        <v/>
      </c>
      <c r="AZ101" s="482" t="str">
        <f>IF(AND('6'!AZ105=""),"",'6'!AZ105)</f>
        <v/>
      </c>
      <c r="BA101" s="482" t="str">
        <f>IF(AND('6'!BA105=""),"",'6'!BA105)</f>
        <v/>
      </c>
      <c r="BB101" s="482" t="str">
        <f>IF(AND('6'!BB105=""),"",'6'!BB105)</f>
        <v/>
      </c>
      <c r="BC101" s="482" t="str">
        <f>IF(AND('6'!BC105=""),"",'6'!BC105)</f>
        <v/>
      </c>
      <c r="BD101" s="482" t="str">
        <f>IF(AND('6'!BD105=""),"",'6'!BD105)</f>
        <v/>
      </c>
      <c r="BE101" s="482" t="str">
        <f>IF(AND('6'!BE105=""),"",'6'!BE105)</f>
        <v/>
      </c>
      <c r="BF101" s="482" t="str">
        <f>IF(AND('6'!BF105=""),"",'6'!BF105)</f>
        <v/>
      </c>
      <c r="BG101" s="482" t="str">
        <f>IF(AND('6'!BG105=""),"",'6'!BG105)</f>
        <v/>
      </c>
      <c r="BH101" s="482" t="str">
        <f>IF(AND('6'!BH105=""),"",'6'!BH105)</f>
        <v/>
      </c>
      <c r="BI101" s="482" t="str">
        <f>IF(AND('6'!BI105=""),"",'6'!BI105)</f>
        <v/>
      </c>
      <c r="BJ101" s="482" t="str">
        <f>IF(AND('6'!BJ105=""),"",'6'!BJ105)</f>
        <v/>
      </c>
      <c r="BK101" s="482" t="str">
        <f>IF(AND('6'!BK105=""),"",'6'!BK105)</f>
        <v/>
      </c>
      <c r="BL101" s="482" t="str">
        <f>IF(AND('6'!BL105=""),"",'6'!BL105)</f>
        <v/>
      </c>
      <c r="BM101" s="482" t="str">
        <f>IF(AND('6'!BM105=""),"",'6'!BM105)</f>
        <v/>
      </c>
      <c r="BN101" s="482" t="str">
        <f>IF(AND('6'!BN105=""),"",'6'!BN105)</f>
        <v/>
      </c>
      <c r="BO101" s="482" t="str">
        <f>IF(AND('6'!BO105=""),"",'6'!BO105)</f>
        <v/>
      </c>
      <c r="BP101" s="482" t="str">
        <f>IF(AND('6'!BP105=""),"",'6'!BP105)</f>
        <v/>
      </c>
      <c r="BQ101" s="482" t="str">
        <f>IF(AND('6'!BQ105=""),"",'6'!BQ105)</f>
        <v/>
      </c>
      <c r="BR101" s="482" t="str">
        <f>IF(AND('6'!BR105=""),"",'6'!BR105)</f>
        <v/>
      </c>
      <c r="BS101" s="482" t="str">
        <f>IF(AND('6'!BS105=""),"",'6'!BS105)</f>
        <v/>
      </c>
      <c r="BT101" s="482" t="str">
        <f>IF(AND('6'!BT105=""),"",'6'!BT105)</f>
        <v/>
      </c>
      <c r="BU101" s="482" t="str">
        <f>IF(AND('6'!BU105=""),"",'6'!BU105)</f>
        <v/>
      </c>
      <c r="BV101" s="482" t="str">
        <f>IF(AND('6'!BV105=""),"",'6'!BV105)</f>
        <v/>
      </c>
      <c r="BW101" s="482" t="str">
        <f>IF(AND('6'!BW105=""),"",'6'!BW105)</f>
        <v/>
      </c>
      <c r="BX101" s="482" t="str">
        <f>IF(AND('6'!BX105=""),"",'6'!BX105)</f>
        <v/>
      </c>
      <c r="BY101" s="482" t="str">
        <f>IF(AND('6'!BY105=""),"",'6'!BY105)</f>
        <v/>
      </c>
      <c r="BZ101" s="482" t="str">
        <f>IF(AND('6'!BZ105=""),"",'6'!BZ105)</f>
        <v/>
      </c>
      <c r="CA101" s="482" t="str">
        <f>IF(AND('6'!CA105=""),"",'6'!CA105)</f>
        <v/>
      </c>
      <c r="CB101" s="482" t="str">
        <f>IF(AND('6'!CB105=""),"",'6'!CB105)</f>
        <v/>
      </c>
      <c r="CC101" s="482" t="str">
        <f>IF(AND('6'!CC105=""),"",'6'!CC105)</f>
        <v/>
      </c>
      <c r="CD101" s="482" t="str">
        <f>IF(AND('6'!CD105=""),"",'6'!CD105)</f>
        <v/>
      </c>
      <c r="CE101" s="482" t="str">
        <f>IF(AND('6'!CE105=""),"",'6'!CE105)</f>
        <v/>
      </c>
      <c r="CF101" s="482" t="str">
        <f>IF(AND('6'!CF105=""),"",'6'!CF105)</f>
        <v/>
      </c>
      <c r="CG101" s="482" t="str">
        <f>IF(AND('6'!CG105=""),"",'6'!CG105)</f>
        <v/>
      </c>
      <c r="CH101" s="482" t="str">
        <f>IF(AND('6'!CH105=""),"",'6'!CH105)</f>
        <v/>
      </c>
      <c r="CI101" s="482" t="str">
        <f>IF(AND('6'!CI105=""),"",'6'!CI105)</f>
        <v/>
      </c>
      <c r="CJ101" s="482" t="str">
        <f>IF(AND('6'!CJ105=""),"",'6'!CJ105)</f>
        <v/>
      </c>
      <c r="CK101" s="482" t="str">
        <f>IF(AND('6'!CK105=""),"",'6'!CK105)</f>
        <v/>
      </c>
      <c r="CL101" s="482" t="str">
        <f>IF(AND('6'!CL105=""),"",'6'!CL105)</f>
        <v/>
      </c>
      <c r="CM101" s="482" t="str">
        <f>IF(AND('6'!CM105=""),"",'6'!CM105)</f>
        <v/>
      </c>
      <c r="CN101" s="482" t="str">
        <f>IF(AND('6'!CN105=""),"",'6'!CN105)</f>
        <v/>
      </c>
      <c r="CO101" s="482" t="str">
        <f>IF(AND('6'!CO105=""),"",'6'!CO105)</f>
        <v/>
      </c>
      <c r="CP101" s="482" t="str">
        <f>IF(AND('6'!CP105=""),"",'6'!CP105)</f>
        <v/>
      </c>
      <c r="CQ101" s="482" t="str">
        <f>IF(AND('6'!CQ105=""),"",'6'!CQ105)</f>
        <v/>
      </c>
      <c r="CR101" s="482" t="str">
        <f>IF(AND('6'!CR105=""),"",'6'!CR105)</f>
        <v/>
      </c>
      <c r="CS101" s="482" t="str">
        <f>IF(AND('6'!CS105=""),"",'6'!CS105)</f>
        <v/>
      </c>
      <c r="CT101" s="482" t="str">
        <f>IF(AND('6'!CT105=""),"",'6'!CT105)</f>
        <v/>
      </c>
      <c r="CU101" s="482" t="str">
        <f>IF(AND('6'!CU105=""),"",'6'!CU105)</f>
        <v/>
      </c>
      <c r="CV101" s="482" t="str">
        <f>IF(AND('6'!CV105=""),"",'6'!CV105)</f>
        <v/>
      </c>
      <c r="CW101" s="482" t="str">
        <f>IF(AND('6'!CW105=""),"",'6'!CW105)</f>
        <v/>
      </c>
      <c r="CX101" s="482" t="str">
        <f>IF(AND('6'!CX105=""),"",'6'!CX105)</f>
        <v/>
      </c>
      <c r="CY101" s="482" t="str">
        <f>IF(AND('6'!CY105=""),"",'6'!CY105)</f>
        <v/>
      </c>
      <c r="CZ101" s="482" t="str">
        <f>IF(AND('6'!CZ105=""),"",'6'!CZ105)</f>
        <v/>
      </c>
      <c r="DA101" s="482" t="str">
        <f>IF(AND('6'!DA105=""),"",'6'!DA105)</f>
        <v/>
      </c>
      <c r="DB101" s="482" t="str">
        <f>IF(AND('6'!DB105=""),"",'6'!DB105)</f>
        <v/>
      </c>
      <c r="DC101" s="482" t="str">
        <f>IF(AND('6'!DC105=""),"",'6'!DC105)</f>
        <v/>
      </c>
      <c r="DD101" s="482" t="str">
        <f>IF(AND('6'!DD105=""),"",'6'!DD105)</f>
        <v/>
      </c>
      <c r="DE101" s="482" t="str">
        <f>IF(AND('6'!DE105=""),"",'6'!DE105)</f>
        <v/>
      </c>
      <c r="DF101" s="482" t="str">
        <f>IF(AND('6'!DF105=""),"",'6'!DF105)</f>
        <v/>
      </c>
      <c r="DG101" s="482" t="str">
        <f>IF(AND('6'!DG105=""),"",'6'!DG105)</f>
        <v/>
      </c>
      <c r="DH101" s="482" t="str">
        <f>IF(AND('6'!DH105=""),"",'6'!DH105)</f>
        <v/>
      </c>
      <c r="DI101" s="482" t="str">
        <f>IF(AND('6'!DI105=""),"",'6'!DI105)</f>
        <v/>
      </c>
      <c r="DJ101" s="482" t="str">
        <f>IF(AND('6'!DJ105=""),"",'6'!DJ105)</f>
        <v/>
      </c>
      <c r="DK101" s="482" t="str">
        <f>IF(AND('6'!DK105=""),"",'6'!DK105)</f>
        <v/>
      </c>
      <c r="DL101" s="482" t="str">
        <f>IF(AND('6'!DL105=""),"",'6'!DL105)</f>
        <v/>
      </c>
      <c r="DM101" s="482" t="str">
        <f>IF(AND('6'!DM105=""),"",'6'!DM105)</f>
        <v/>
      </c>
      <c r="DN101" s="482" t="str">
        <f>IF(AND('6'!DN105=""),"",'6'!DN105)</f>
        <v/>
      </c>
      <c r="DO101" s="482" t="str">
        <f>IF(AND('6'!DO105=""),"",'6'!DO105)</f>
        <v/>
      </c>
      <c r="DP101" s="482" t="str">
        <f>IF(AND('6'!DP105=""),"",'6'!DP105)</f>
        <v/>
      </c>
      <c r="DQ101" s="482" t="str">
        <f>IF(AND('6'!DQ105=""),"",'6'!DQ105)</f>
        <v/>
      </c>
      <c r="DR101" s="482" t="str">
        <f>IF(AND('6'!DR105=""),"",'6'!DR105)</f>
        <v/>
      </c>
      <c r="DS101" s="482" t="str">
        <f>IF(AND('6'!DS105=""),"",'6'!DS105)</f>
        <v/>
      </c>
      <c r="DT101" s="482" t="str">
        <f>IF(AND('6'!DT105=""),"",'6'!DT105)</f>
        <v/>
      </c>
      <c r="DU101" s="482" t="str">
        <f>IF(AND('6'!DU105=""),"",'6'!DU105)</f>
        <v/>
      </c>
      <c r="DV101" s="482" t="str">
        <f>IF(AND('6'!DV105=""),"",'6'!DV105)</f>
        <v/>
      </c>
      <c r="DW101" s="482" t="str">
        <f>IF(AND('6'!DW105=""),"",'6'!DW105)</f>
        <v/>
      </c>
      <c r="DX101" s="482" t="str">
        <f>IF(AND('6'!DX105=""),"",'6'!DX105)</f>
        <v/>
      </c>
      <c r="DY101" s="482" t="str">
        <f>IF(AND('6'!DY105=""),"",'6'!DY105)</f>
        <v/>
      </c>
      <c r="DZ101" s="482" t="str">
        <f>IF(AND('6'!DZ105=""),"",'6'!DZ105)</f>
        <v/>
      </c>
      <c r="EA101" s="482" t="str">
        <f>IF(AND('6'!EA105=""),"",'6'!EA105)</f>
        <v/>
      </c>
      <c r="EB101" s="482" t="str">
        <f>IF(AND('6'!EB105=""),"",'6'!EB105)</f>
        <v/>
      </c>
      <c r="EC101" s="482" t="str">
        <f>IF(AND('6'!EC105=""),"",'6'!EC105)</f>
        <v/>
      </c>
      <c r="ED101" s="482" t="str">
        <f>IF(AND('6'!ED105=""),"",'6'!ED105)</f>
        <v/>
      </c>
      <c r="EE101" s="482" t="str">
        <f>IF(AND('6'!EE105=""),"",'6'!EE105)</f>
        <v/>
      </c>
      <c r="EF101" s="482" t="str">
        <f>IF(AND('6'!EF105=""),"",'6'!EF105)</f>
        <v/>
      </c>
      <c r="EG101" s="482" t="str">
        <f>IF(AND('6'!EG105=""),"",'6'!EG105)</f>
        <v/>
      </c>
      <c r="EH101" s="482" t="str">
        <f>IF(AND('6'!EH105=""),"",'6'!EH105)</f>
        <v/>
      </c>
      <c r="EI101" s="482" t="str">
        <f>IF(AND('6'!EI105=""),"",'6'!EI105)</f>
        <v/>
      </c>
      <c r="EJ101" s="482" t="str">
        <f>IF(AND('6'!EJ105=""),"",'6'!EJ105)</f>
        <v/>
      </c>
      <c r="EK101" s="482" t="str">
        <f>IF(AND('6'!EK105=""),"",'6'!EK105)</f>
        <v/>
      </c>
      <c r="EL101" s="482" t="str">
        <f>IF(AND('6'!EL105=""),"",'6'!EL105)</f>
        <v/>
      </c>
      <c r="EM101" s="482" t="str">
        <f>IF(AND('6'!EM105=""),"",'6'!EM105)</f>
        <v/>
      </c>
      <c r="EN101" s="482" t="str">
        <f>IF(AND('6'!EN105=""),"",'6'!EN105)</f>
        <v/>
      </c>
      <c r="EO101" s="482" t="str">
        <f>IF(AND('6'!EO105=""),"",'6'!EO105)</f>
        <v/>
      </c>
      <c r="EP101" s="482" t="str">
        <f>IF(AND('6'!EP105=""),"",'6'!EP105)</f>
        <v/>
      </c>
      <c r="EQ101" s="482" t="str">
        <f>IF(AND('6'!EQ105=""),"",'6'!EQ105)</f>
        <v/>
      </c>
      <c r="ER101" s="482" t="str">
        <f>IF(AND('6'!ER105=""),"",'6'!ER105)</f>
        <v/>
      </c>
      <c r="ES101" s="482" t="str">
        <f>IF(AND('6'!ES105=""),"",'6'!ES105)</f>
        <v/>
      </c>
      <c r="ET101" s="482" t="str">
        <f>IF(AND('6'!ET105=""),"",'6'!ET105)</f>
        <v/>
      </c>
      <c r="EU101" s="482" t="str">
        <f>IF(AND('6'!EU105=""),"",'6'!EU105)</f>
        <v/>
      </c>
      <c r="EV101" s="482" t="str">
        <f>IF(AND('6'!EV105=""),"",'6'!EV105)</f>
        <v/>
      </c>
      <c r="EW101" s="482" t="str">
        <f>IF(AND('6'!EW105=""),"",'6'!EW105)</f>
        <v/>
      </c>
      <c r="EX101" s="482" t="str">
        <f>IF(AND('6'!EX105=""),"",'6'!EX105)</f>
        <v/>
      </c>
      <c r="EY101" s="482" t="str">
        <f>IF(AND('6'!EY105=""),"",'6'!EY105)</f>
        <v/>
      </c>
      <c r="EZ101" s="482" t="str">
        <f>IF(AND('6'!EZ105=""),"",'6'!EZ105)</f>
        <v/>
      </c>
      <c r="FA101" s="482" t="str">
        <f>IF(AND('6'!FA105=""),"",'6'!FA105)</f>
        <v/>
      </c>
      <c r="FB101" s="482" t="str">
        <f>IF(AND('6'!FB105=""),"",'6'!FB105)</f>
        <v/>
      </c>
      <c r="FC101" s="482" t="str">
        <f>IF(AND('6'!FC105=""),"",'6'!FC105)</f>
        <v/>
      </c>
      <c r="FD101" s="482" t="str">
        <f>IF(AND('6'!FD105=""),"",'6'!FD105)</f>
        <v/>
      </c>
      <c r="FE101" s="482" t="str">
        <f>IF(AND('6'!FE105=""),"",'6'!FE105)</f>
        <v/>
      </c>
      <c r="FF101" s="482" t="str">
        <f>IF(AND('6'!FF105=""),"",'6'!FF105)</f>
        <v xml:space="preserve"> </v>
      </c>
      <c r="FG101" s="482" t="str">
        <f>IF(AND('6'!FG105=""),"",'6'!FG105)</f>
        <v/>
      </c>
      <c r="FH101" s="482" t="str">
        <f>IF(AND('6'!FH105=""),"",'6'!FH105)</f>
        <v/>
      </c>
      <c r="FI101" s="482" t="str">
        <f>IF(AND('6'!FI105=""),"",'6'!FI105)</f>
        <v/>
      </c>
      <c r="FJ101" s="482" t="str">
        <f>IF(AND('6'!FJ105=""),"",'6'!FJ105)</f>
        <v/>
      </c>
      <c r="FK101" s="482" t="str">
        <f>IF(AND('6'!FK105=""),"",'6'!FK105)</f>
        <v/>
      </c>
      <c r="FL101" s="482" t="str">
        <f>IF(AND('6'!FL105=""),"",'6'!FL105)</f>
        <v/>
      </c>
      <c r="FM101" s="482" t="str">
        <f>IF(AND('6'!FM105=""),"",'6'!FM105)</f>
        <v xml:space="preserve"> </v>
      </c>
      <c r="FN101" s="482" t="str">
        <f>IF(AND('6'!FN105=""),"",'6'!FN105)</f>
        <v/>
      </c>
      <c r="FO101" s="482" t="str">
        <f>IF(AND('6'!FO105=""),"",'6'!FO105)</f>
        <v/>
      </c>
      <c r="FP101" s="482" t="str">
        <f>IF(AND('6'!FP105=""),"",'6'!FP105)</f>
        <v/>
      </c>
      <c r="FQ101" s="482" t="str">
        <f>IF(AND('6'!FQ105=""),"",'6'!FQ105)</f>
        <v/>
      </c>
      <c r="FR101" s="482" t="str">
        <f>IF(AND('6'!FR105=""),"",'6'!FR105)</f>
        <v/>
      </c>
      <c r="FS101" s="482" t="str">
        <f>IF(AND('6'!FS105=""),"",'6'!FS105)</f>
        <v/>
      </c>
      <c r="FT101" s="482" t="str">
        <f>IF(AND('6'!FT105=""),"",'6'!FT105)</f>
        <v xml:space="preserve"> </v>
      </c>
      <c r="FU101" s="482" t="str">
        <f>IF(AND('6'!FV105=""),"",'6'!FV105)</f>
        <v>-</v>
      </c>
      <c r="FV101" s="482" t="str">
        <f>IF(AND('6'!FW105=""),"",'6'!FW105)</f>
        <v>-</v>
      </c>
      <c r="FW101" s="482" t="str">
        <f>IF(AND('6'!FX105=""),"",'6'!FX105)</f>
        <v>-</v>
      </c>
      <c r="FX101" s="482" t="str">
        <f>IF(AND('6'!FY105=""),"",'6'!FY105)</f>
        <v>-</v>
      </c>
      <c r="FY101" s="482" t="str">
        <f>IF(AND('6'!FZ105=""),"",'6'!FZ105)</f>
        <v>-</v>
      </c>
      <c r="FZ101" s="482" t="str">
        <f>IF(AND('6'!GA105=""),"",'6'!GA105)</f>
        <v>-</v>
      </c>
      <c r="GA101" s="482" t="str">
        <f>IF(AND('6'!GB105=""),"",'6'!GB105)</f>
        <v>-</v>
      </c>
      <c r="GB101" s="482" t="str">
        <f>IF(AND('6'!GC105=""),"",'6'!GC105)</f>
        <v>-</v>
      </c>
      <c r="GC101" s="482" t="str">
        <f>IF(AND('6'!GD105=""),"",'6'!GD105)</f>
        <v>-</v>
      </c>
      <c r="GD101" s="482" t="str">
        <f>IF(AND('6'!GE105=""),"",'6'!GE105)</f>
        <v>-</v>
      </c>
      <c r="GE101" s="482" t="str">
        <f>IF(AND('6'!GF105=""),"",'6'!GF105)</f>
        <v>-</v>
      </c>
      <c r="GF101" s="482" t="str">
        <f>IF(AND('6'!GG105=""),"",'6'!GG105)</f>
        <v>-</v>
      </c>
      <c r="GG101" s="482" t="str">
        <f>IF(AND('6'!GH105=""),"",IF(AND('6'!GH105="-"),"",'6'!GH105))</f>
        <v/>
      </c>
      <c r="GH101" s="50" t="str">
        <f>IF(AND(C101=""),"",VLOOKUP(B101,Register!$A$7:$CL$311,36,FALSE))</f>
        <v/>
      </c>
      <c r="GI101" s="483" t="str">
        <f>IF(AND('6'!GL105=""),"",'6'!GL105)</f>
        <v/>
      </c>
      <c r="GJ101" s="173" t="str">
        <f>IF(AND('6'!FU105=""),"",'6'!FU105)</f>
        <v/>
      </c>
      <c r="GK101" s="173"/>
      <c r="GL101" s="173"/>
    </row>
    <row r="102" spans="1:194" ht="21">
      <c r="A102" s="480">
        <v>94</v>
      </c>
      <c r="B102" s="481" t="str">
        <f>IF(AND('6'!B106=""),"",'6'!B106)</f>
        <v/>
      </c>
      <c r="C102" s="196" t="str">
        <f>IF(AND('6'!C106=""),"",'6'!C106)</f>
        <v/>
      </c>
      <c r="D102" s="196" t="str">
        <f>IF(AND('6'!D106=""),"",'6'!D106)</f>
        <v/>
      </c>
      <c r="E102" s="195" t="str">
        <f>IF(AND('6'!E106=""),"",'6'!E106)</f>
        <v/>
      </c>
      <c r="F102" s="482" t="str">
        <f>IF(AND('6'!F106=""),"",'6'!F106)</f>
        <v/>
      </c>
      <c r="G102" s="482" t="str">
        <f>IF(AND('6'!G106=""),"",'6'!G106)</f>
        <v/>
      </c>
      <c r="H102" s="482" t="str">
        <f>IF(AND('6'!H106=""),"",'6'!H106)</f>
        <v/>
      </c>
      <c r="I102" s="482" t="str">
        <f>IF(AND('6'!I106=""),"",'6'!I106)</f>
        <v/>
      </c>
      <c r="J102" s="482" t="str">
        <f>IF(AND('6'!J106=""),"",'6'!J106)</f>
        <v/>
      </c>
      <c r="K102" s="482" t="str">
        <f>IF(AND('6'!K106=""),"",'6'!K106)</f>
        <v/>
      </c>
      <c r="L102" s="482" t="str">
        <f>IF(AND('6'!L106=""),"",'6'!L106)</f>
        <v/>
      </c>
      <c r="M102" s="482" t="str">
        <f>IF(AND('6'!M106=""),"",'6'!M106)</f>
        <v/>
      </c>
      <c r="N102" s="482" t="str">
        <f>IF(AND('6'!N106=""),"",'6'!N106)</f>
        <v/>
      </c>
      <c r="O102" s="482" t="str">
        <f>IF(AND('6'!O106=""),"",'6'!O106)</f>
        <v/>
      </c>
      <c r="P102" s="482" t="str">
        <f>IF(AND('6'!P106=""),"",'6'!P106)</f>
        <v/>
      </c>
      <c r="Q102" s="482" t="str">
        <f>IF(AND('6'!Q106=""),"",'6'!Q106)</f>
        <v/>
      </c>
      <c r="R102" s="482" t="str">
        <f>IF(AND('6'!R106=""),"",'6'!R106)</f>
        <v/>
      </c>
      <c r="S102" s="482" t="str">
        <f>IF(AND('6'!S106=""),"",'6'!S106)</f>
        <v/>
      </c>
      <c r="T102" s="482" t="str">
        <f>IF(AND('6'!T106=""),"",'6'!T106)</f>
        <v/>
      </c>
      <c r="U102" s="482" t="str">
        <f>IF(AND('6'!U106=""),"",'6'!U106)</f>
        <v/>
      </c>
      <c r="V102" s="482" t="str">
        <f>IF(AND('6'!V106=""),"",'6'!V106)</f>
        <v/>
      </c>
      <c r="W102" s="482" t="str">
        <f>IF(AND('6'!W106=""),"",'6'!W106)</f>
        <v/>
      </c>
      <c r="X102" s="482" t="str">
        <f>IF(AND('6'!X106=""),"",'6'!X106)</f>
        <v/>
      </c>
      <c r="Y102" s="482" t="str">
        <f>IF(AND('6'!Y106=""),"",'6'!Y106)</f>
        <v/>
      </c>
      <c r="Z102" s="482" t="str">
        <f>IF(AND('6'!Z106=""),"",'6'!Z106)</f>
        <v/>
      </c>
      <c r="AA102" s="482" t="str">
        <f>IF(AND('6'!AA106=""),"",'6'!AA106)</f>
        <v/>
      </c>
      <c r="AB102" s="482" t="str">
        <f>IF(AND('6'!AB106=""),"",'6'!AB106)</f>
        <v/>
      </c>
      <c r="AC102" s="482" t="str">
        <f>IF(AND('6'!AC106=""),"",'6'!AC106)</f>
        <v/>
      </c>
      <c r="AD102" s="482" t="str">
        <f>IF(AND('6'!AD106=""),"",'6'!AD106)</f>
        <v/>
      </c>
      <c r="AE102" s="482" t="str">
        <f>IF(AND('6'!AE106=""),"",'6'!AE106)</f>
        <v/>
      </c>
      <c r="AF102" s="482" t="str">
        <f>IF(AND('6'!AF106=""),"",'6'!AF106)</f>
        <v/>
      </c>
      <c r="AG102" s="482" t="str">
        <f>IF(AND('6'!AG106=""),"",'6'!AG106)</f>
        <v/>
      </c>
      <c r="AH102" s="482" t="str">
        <f>IF(AND('6'!AH106=""),"",'6'!AH106)</f>
        <v/>
      </c>
      <c r="AI102" s="482" t="str">
        <f>IF(AND('6'!AI106=""),"",'6'!AI106)</f>
        <v/>
      </c>
      <c r="AJ102" s="482" t="str">
        <f>IF(AND('6'!AJ106=""),"",'6'!AJ106)</f>
        <v/>
      </c>
      <c r="AK102" s="482" t="str">
        <f>IF(AND('6'!AK106=""),"",'6'!AK106)</f>
        <v/>
      </c>
      <c r="AL102" s="482" t="str">
        <f>IF(AND('6'!AL106=""),"",'6'!AL106)</f>
        <v/>
      </c>
      <c r="AM102" s="482" t="str">
        <f>IF(AND('6'!AM106=""),"",'6'!AM106)</f>
        <v/>
      </c>
      <c r="AN102" s="482" t="str">
        <f>IF(AND('6'!AN106=""),"",'6'!AN106)</f>
        <v/>
      </c>
      <c r="AO102" s="482" t="str">
        <f>IF(AND('6'!AO106=""),"",'6'!AO106)</f>
        <v/>
      </c>
      <c r="AP102" s="482" t="str">
        <f>IF(AND('6'!AP106=""),"",'6'!AP106)</f>
        <v/>
      </c>
      <c r="AQ102" s="482" t="str">
        <f>IF(AND('6'!AQ106=""),"",'6'!AQ106)</f>
        <v/>
      </c>
      <c r="AR102" s="482" t="str">
        <f>IF(AND('6'!AR106=""),"",'6'!AR106)</f>
        <v/>
      </c>
      <c r="AS102" s="482" t="str">
        <f>IF(AND('6'!AS106=""),"",'6'!AS106)</f>
        <v/>
      </c>
      <c r="AT102" s="482" t="str">
        <f>IF(AND('6'!AT106=""),"",'6'!AT106)</f>
        <v/>
      </c>
      <c r="AU102" s="482" t="str">
        <f>IF(AND('6'!AU106=""),"",'6'!AU106)</f>
        <v/>
      </c>
      <c r="AV102" s="482" t="str">
        <f>IF(AND('6'!AV106=""),"",'6'!AV106)</f>
        <v/>
      </c>
      <c r="AW102" s="482" t="str">
        <f>IF(AND('6'!AW106=""),"",'6'!AW106)</f>
        <v/>
      </c>
      <c r="AX102" s="482" t="str">
        <f>IF(AND('6'!AX106=""),"",'6'!AX106)</f>
        <v/>
      </c>
      <c r="AY102" s="482" t="str">
        <f>IF(AND('6'!AY106=""),"",'6'!AY106)</f>
        <v/>
      </c>
      <c r="AZ102" s="482" t="str">
        <f>IF(AND('6'!AZ106=""),"",'6'!AZ106)</f>
        <v/>
      </c>
      <c r="BA102" s="482" t="str">
        <f>IF(AND('6'!BA106=""),"",'6'!BA106)</f>
        <v/>
      </c>
      <c r="BB102" s="482" t="str">
        <f>IF(AND('6'!BB106=""),"",'6'!BB106)</f>
        <v/>
      </c>
      <c r="BC102" s="482" t="str">
        <f>IF(AND('6'!BC106=""),"",'6'!BC106)</f>
        <v/>
      </c>
      <c r="BD102" s="482" t="str">
        <f>IF(AND('6'!BD106=""),"",'6'!BD106)</f>
        <v/>
      </c>
      <c r="BE102" s="482" t="str">
        <f>IF(AND('6'!BE106=""),"",'6'!BE106)</f>
        <v/>
      </c>
      <c r="BF102" s="482" t="str">
        <f>IF(AND('6'!BF106=""),"",'6'!BF106)</f>
        <v/>
      </c>
      <c r="BG102" s="482" t="str">
        <f>IF(AND('6'!BG106=""),"",'6'!BG106)</f>
        <v/>
      </c>
      <c r="BH102" s="482" t="str">
        <f>IF(AND('6'!BH106=""),"",'6'!BH106)</f>
        <v/>
      </c>
      <c r="BI102" s="482" t="str">
        <f>IF(AND('6'!BI106=""),"",'6'!BI106)</f>
        <v/>
      </c>
      <c r="BJ102" s="482" t="str">
        <f>IF(AND('6'!BJ106=""),"",'6'!BJ106)</f>
        <v/>
      </c>
      <c r="BK102" s="482" t="str">
        <f>IF(AND('6'!BK106=""),"",'6'!BK106)</f>
        <v/>
      </c>
      <c r="BL102" s="482" t="str">
        <f>IF(AND('6'!BL106=""),"",'6'!BL106)</f>
        <v/>
      </c>
      <c r="BM102" s="482" t="str">
        <f>IF(AND('6'!BM106=""),"",'6'!BM106)</f>
        <v/>
      </c>
      <c r="BN102" s="482" t="str">
        <f>IF(AND('6'!BN106=""),"",'6'!BN106)</f>
        <v/>
      </c>
      <c r="BO102" s="482" t="str">
        <f>IF(AND('6'!BO106=""),"",'6'!BO106)</f>
        <v/>
      </c>
      <c r="BP102" s="482" t="str">
        <f>IF(AND('6'!BP106=""),"",'6'!BP106)</f>
        <v/>
      </c>
      <c r="BQ102" s="482" t="str">
        <f>IF(AND('6'!BQ106=""),"",'6'!BQ106)</f>
        <v/>
      </c>
      <c r="BR102" s="482" t="str">
        <f>IF(AND('6'!BR106=""),"",'6'!BR106)</f>
        <v/>
      </c>
      <c r="BS102" s="482" t="str">
        <f>IF(AND('6'!BS106=""),"",'6'!BS106)</f>
        <v/>
      </c>
      <c r="BT102" s="482" t="str">
        <f>IF(AND('6'!BT106=""),"",'6'!BT106)</f>
        <v/>
      </c>
      <c r="BU102" s="482" t="str">
        <f>IF(AND('6'!BU106=""),"",'6'!BU106)</f>
        <v/>
      </c>
      <c r="BV102" s="482" t="str">
        <f>IF(AND('6'!BV106=""),"",'6'!BV106)</f>
        <v/>
      </c>
      <c r="BW102" s="482" t="str">
        <f>IF(AND('6'!BW106=""),"",'6'!BW106)</f>
        <v/>
      </c>
      <c r="BX102" s="482" t="str">
        <f>IF(AND('6'!BX106=""),"",'6'!BX106)</f>
        <v/>
      </c>
      <c r="BY102" s="482" t="str">
        <f>IF(AND('6'!BY106=""),"",'6'!BY106)</f>
        <v/>
      </c>
      <c r="BZ102" s="482" t="str">
        <f>IF(AND('6'!BZ106=""),"",'6'!BZ106)</f>
        <v/>
      </c>
      <c r="CA102" s="482" t="str">
        <f>IF(AND('6'!CA106=""),"",'6'!CA106)</f>
        <v/>
      </c>
      <c r="CB102" s="482" t="str">
        <f>IF(AND('6'!CB106=""),"",'6'!CB106)</f>
        <v/>
      </c>
      <c r="CC102" s="482" t="str">
        <f>IF(AND('6'!CC106=""),"",'6'!CC106)</f>
        <v/>
      </c>
      <c r="CD102" s="482" t="str">
        <f>IF(AND('6'!CD106=""),"",'6'!CD106)</f>
        <v/>
      </c>
      <c r="CE102" s="482" t="str">
        <f>IF(AND('6'!CE106=""),"",'6'!CE106)</f>
        <v/>
      </c>
      <c r="CF102" s="482" t="str">
        <f>IF(AND('6'!CF106=""),"",'6'!CF106)</f>
        <v/>
      </c>
      <c r="CG102" s="482" t="str">
        <f>IF(AND('6'!CG106=""),"",'6'!CG106)</f>
        <v/>
      </c>
      <c r="CH102" s="482" t="str">
        <f>IF(AND('6'!CH106=""),"",'6'!CH106)</f>
        <v/>
      </c>
      <c r="CI102" s="482" t="str">
        <f>IF(AND('6'!CI106=""),"",'6'!CI106)</f>
        <v/>
      </c>
      <c r="CJ102" s="482" t="str">
        <f>IF(AND('6'!CJ106=""),"",'6'!CJ106)</f>
        <v/>
      </c>
      <c r="CK102" s="482" t="str">
        <f>IF(AND('6'!CK106=""),"",'6'!CK106)</f>
        <v/>
      </c>
      <c r="CL102" s="482" t="str">
        <f>IF(AND('6'!CL106=""),"",'6'!CL106)</f>
        <v/>
      </c>
      <c r="CM102" s="482" t="str">
        <f>IF(AND('6'!CM106=""),"",'6'!CM106)</f>
        <v/>
      </c>
      <c r="CN102" s="482" t="str">
        <f>IF(AND('6'!CN106=""),"",'6'!CN106)</f>
        <v/>
      </c>
      <c r="CO102" s="482" t="str">
        <f>IF(AND('6'!CO106=""),"",'6'!CO106)</f>
        <v/>
      </c>
      <c r="CP102" s="482" t="str">
        <f>IF(AND('6'!CP106=""),"",'6'!CP106)</f>
        <v/>
      </c>
      <c r="CQ102" s="482" t="str">
        <f>IF(AND('6'!CQ106=""),"",'6'!CQ106)</f>
        <v/>
      </c>
      <c r="CR102" s="482" t="str">
        <f>IF(AND('6'!CR106=""),"",'6'!CR106)</f>
        <v/>
      </c>
      <c r="CS102" s="482" t="str">
        <f>IF(AND('6'!CS106=""),"",'6'!CS106)</f>
        <v/>
      </c>
      <c r="CT102" s="482" t="str">
        <f>IF(AND('6'!CT106=""),"",'6'!CT106)</f>
        <v/>
      </c>
      <c r="CU102" s="482" t="str">
        <f>IF(AND('6'!CU106=""),"",'6'!CU106)</f>
        <v/>
      </c>
      <c r="CV102" s="482" t="str">
        <f>IF(AND('6'!CV106=""),"",'6'!CV106)</f>
        <v/>
      </c>
      <c r="CW102" s="482" t="str">
        <f>IF(AND('6'!CW106=""),"",'6'!CW106)</f>
        <v/>
      </c>
      <c r="CX102" s="482" t="str">
        <f>IF(AND('6'!CX106=""),"",'6'!CX106)</f>
        <v/>
      </c>
      <c r="CY102" s="482" t="str">
        <f>IF(AND('6'!CY106=""),"",'6'!CY106)</f>
        <v/>
      </c>
      <c r="CZ102" s="482" t="str">
        <f>IF(AND('6'!CZ106=""),"",'6'!CZ106)</f>
        <v/>
      </c>
      <c r="DA102" s="482" t="str">
        <f>IF(AND('6'!DA106=""),"",'6'!DA106)</f>
        <v/>
      </c>
      <c r="DB102" s="482" t="str">
        <f>IF(AND('6'!DB106=""),"",'6'!DB106)</f>
        <v/>
      </c>
      <c r="DC102" s="482" t="str">
        <f>IF(AND('6'!DC106=""),"",'6'!DC106)</f>
        <v/>
      </c>
      <c r="DD102" s="482" t="str">
        <f>IF(AND('6'!DD106=""),"",'6'!DD106)</f>
        <v/>
      </c>
      <c r="DE102" s="482" t="str">
        <f>IF(AND('6'!DE106=""),"",'6'!DE106)</f>
        <v/>
      </c>
      <c r="DF102" s="482" t="str">
        <f>IF(AND('6'!DF106=""),"",'6'!DF106)</f>
        <v/>
      </c>
      <c r="DG102" s="482" t="str">
        <f>IF(AND('6'!DG106=""),"",'6'!DG106)</f>
        <v/>
      </c>
      <c r="DH102" s="482" t="str">
        <f>IF(AND('6'!DH106=""),"",'6'!DH106)</f>
        <v/>
      </c>
      <c r="DI102" s="482" t="str">
        <f>IF(AND('6'!DI106=""),"",'6'!DI106)</f>
        <v/>
      </c>
      <c r="DJ102" s="482" t="str">
        <f>IF(AND('6'!DJ106=""),"",'6'!DJ106)</f>
        <v/>
      </c>
      <c r="DK102" s="482" t="str">
        <f>IF(AND('6'!DK106=""),"",'6'!DK106)</f>
        <v/>
      </c>
      <c r="DL102" s="482" t="str">
        <f>IF(AND('6'!DL106=""),"",'6'!DL106)</f>
        <v/>
      </c>
      <c r="DM102" s="482" t="str">
        <f>IF(AND('6'!DM106=""),"",'6'!DM106)</f>
        <v/>
      </c>
      <c r="DN102" s="482" t="str">
        <f>IF(AND('6'!DN106=""),"",'6'!DN106)</f>
        <v/>
      </c>
      <c r="DO102" s="482" t="str">
        <f>IF(AND('6'!DO106=""),"",'6'!DO106)</f>
        <v/>
      </c>
      <c r="DP102" s="482" t="str">
        <f>IF(AND('6'!DP106=""),"",'6'!DP106)</f>
        <v/>
      </c>
      <c r="DQ102" s="482" t="str">
        <f>IF(AND('6'!DQ106=""),"",'6'!DQ106)</f>
        <v/>
      </c>
      <c r="DR102" s="482" t="str">
        <f>IF(AND('6'!DR106=""),"",'6'!DR106)</f>
        <v/>
      </c>
      <c r="DS102" s="482" t="str">
        <f>IF(AND('6'!DS106=""),"",'6'!DS106)</f>
        <v/>
      </c>
      <c r="DT102" s="482" t="str">
        <f>IF(AND('6'!DT106=""),"",'6'!DT106)</f>
        <v/>
      </c>
      <c r="DU102" s="482" t="str">
        <f>IF(AND('6'!DU106=""),"",'6'!DU106)</f>
        <v/>
      </c>
      <c r="DV102" s="482" t="str">
        <f>IF(AND('6'!DV106=""),"",'6'!DV106)</f>
        <v/>
      </c>
      <c r="DW102" s="482" t="str">
        <f>IF(AND('6'!DW106=""),"",'6'!DW106)</f>
        <v/>
      </c>
      <c r="DX102" s="482" t="str">
        <f>IF(AND('6'!DX106=""),"",'6'!DX106)</f>
        <v/>
      </c>
      <c r="DY102" s="482" t="str">
        <f>IF(AND('6'!DY106=""),"",'6'!DY106)</f>
        <v/>
      </c>
      <c r="DZ102" s="482" t="str">
        <f>IF(AND('6'!DZ106=""),"",'6'!DZ106)</f>
        <v/>
      </c>
      <c r="EA102" s="482" t="str">
        <f>IF(AND('6'!EA106=""),"",'6'!EA106)</f>
        <v/>
      </c>
      <c r="EB102" s="482" t="str">
        <f>IF(AND('6'!EB106=""),"",'6'!EB106)</f>
        <v/>
      </c>
      <c r="EC102" s="482" t="str">
        <f>IF(AND('6'!EC106=""),"",'6'!EC106)</f>
        <v/>
      </c>
      <c r="ED102" s="482" t="str">
        <f>IF(AND('6'!ED106=""),"",'6'!ED106)</f>
        <v/>
      </c>
      <c r="EE102" s="482" t="str">
        <f>IF(AND('6'!EE106=""),"",'6'!EE106)</f>
        <v/>
      </c>
      <c r="EF102" s="482" t="str">
        <f>IF(AND('6'!EF106=""),"",'6'!EF106)</f>
        <v/>
      </c>
      <c r="EG102" s="482" t="str">
        <f>IF(AND('6'!EG106=""),"",'6'!EG106)</f>
        <v/>
      </c>
      <c r="EH102" s="482" t="str">
        <f>IF(AND('6'!EH106=""),"",'6'!EH106)</f>
        <v/>
      </c>
      <c r="EI102" s="482" t="str">
        <f>IF(AND('6'!EI106=""),"",'6'!EI106)</f>
        <v/>
      </c>
      <c r="EJ102" s="482" t="str">
        <f>IF(AND('6'!EJ106=""),"",'6'!EJ106)</f>
        <v/>
      </c>
      <c r="EK102" s="482" t="str">
        <f>IF(AND('6'!EK106=""),"",'6'!EK106)</f>
        <v/>
      </c>
      <c r="EL102" s="482" t="str">
        <f>IF(AND('6'!EL106=""),"",'6'!EL106)</f>
        <v/>
      </c>
      <c r="EM102" s="482" t="str">
        <f>IF(AND('6'!EM106=""),"",'6'!EM106)</f>
        <v/>
      </c>
      <c r="EN102" s="482" t="str">
        <f>IF(AND('6'!EN106=""),"",'6'!EN106)</f>
        <v/>
      </c>
      <c r="EO102" s="482" t="str">
        <f>IF(AND('6'!EO106=""),"",'6'!EO106)</f>
        <v/>
      </c>
      <c r="EP102" s="482" t="str">
        <f>IF(AND('6'!EP106=""),"",'6'!EP106)</f>
        <v/>
      </c>
      <c r="EQ102" s="482" t="str">
        <f>IF(AND('6'!EQ106=""),"",'6'!EQ106)</f>
        <v/>
      </c>
      <c r="ER102" s="482" t="str">
        <f>IF(AND('6'!ER106=""),"",'6'!ER106)</f>
        <v/>
      </c>
      <c r="ES102" s="482" t="str">
        <f>IF(AND('6'!ES106=""),"",'6'!ES106)</f>
        <v/>
      </c>
      <c r="ET102" s="482" t="str">
        <f>IF(AND('6'!ET106=""),"",'6'!ET106)</f>
        <v/>
      </c>
      <c r="EU102" s="482" t="str">
        <f>IF(AND('6'!EU106=""),"",'6'!EU106)</f>
        <v/>
      </c>
      <c r="EV102" s="482" t="str">
        <f>IF(AND('6'!EV106=""),"",'6'!EV106)</f>
        <v/>
      </c>
      <c r="EW102" s="482" t="str">
        <f>IF(AND('6'!EW106=""),"",'6'!EW106)</f>
        <v/>
      </c>
      <c r="EX102" s="482" t="str">
        <f>IF(AND('6'!EX106=""),"",'6'!EX106)</f>
        <v/>
      </c>
      <c r="EY102" s="482" t="str">
        <f>IF(AND('6'!EY106=""),"",'6'!EY106)</f>
        <v/>
      </c>
      <c r="EZ102" s="482" t="str">
        <f>IF(AND('6'!EZ106=""),"",'6'!EZ106)</f>
        <v/>
      </c>
      <c r="FA102" s="482" t="str">
        <f>IF(AND('6'!FA106=""),"",'6'!FA106)</f>
        <v/>
      </c>
      <c r="FB102" s="482" t="str">
        <f>IF(AND('6'!FB106=""),"",'6'!FB106)</f>
        <v/>
      </c>
      <c r="FC102" s="482" t="str">
        <f>IF(AND('6'!FC106=""),"",'6'!FC106)</f>
        <v/>
      </c>
      <c r="FD102" s="482" t="str">
        <f>IF(AND('6'!FD106=""),"",'6'!FD106)</f>
        <v/>
      </c>
      <c r="FE102" s="482" t="str">
        <f>IF(AND('6'!FE106=""),"",'6'!FE106)</f>
        <v/>
      </c>
      <c r="FF102" s="482" t="str">
        <f>IF(AND('6'!FF106=""),"",'6'!FF106)</f>
        <v xml:space="preserve"> </v>
      </c>
      <c r="FG102" s="482" t="str">
        <f>IF(AND('6'!FG106=""),"",'6'!FG106)</f>
        <v/>
      </c>
      <c r="FH102" s="482" t="str">
        <f>IF(AND('6'!FH106=""),"",'6'!FH106)</f>
        <v/>
      </c>
      <c r="FI102" s="482" t="str">
        <f>IF(AND('6'!FI106=""),"",'6'!FI106)</f>
        <v/>
      </c>
      <c r="FJ102" s="482" t="str">
        <f>IF(AND('6'!FJ106=""),"",'6'!FJ106)</f>
        <v/>
      </c>
      <c r="FK102" s="482" t="str">
        <f>IF(AND('6'!FK106=""),"",'6'!FK106)</f>
        <v/>
      </c>
      <c r="FL102" s="482" t="str">
        <f>IF(AND('6'!FL106=""),"",'6'!FL106)</f>
        <v/>
      </c>
      <c r="FM102" s="482" t="str">
        <f>IF(AND('6'!FM106=""),"",'6'!FM106)</f>
        <v xml:space="preserve"> </v>
      </c>
      <c r="FN102" s="482" t="str">
        <f>IF(AND('6'!FN106=""),"",'6'!FN106)</f>
        <v/>
      </c>
      <c r="FO102" s="482" t="str">
        <f>IF(AND('6'!FO106=""),"",'6'!FO106)</f>
        <v/>
      </c>
      <c r="FP102" s="482" t="str">
        <f>IF(AND('6'!FP106=""),"",'6'!FP106)</f>
        <v/>
      </c>
      <c r="FQ102" s="482" t="str">
        <f>IF(AND('6'!FQ106=""),"",'6'!FQ106)</f>
        <v/>
      </c>
      <c r="FR102" s="482" t="str">
        <f>IF(AND('6'!FR106=""),"",'6'!FR106)</f>
        <v/>
      </c>
      <c r="FS102" s="482" t="str">
        <f>IF(AND('6'!FS106=""),"",'6'!FS106)</f>
        <v/>
      </c>
      <c r="FT102" s="482" t="str">
        <f>IF(AND('6'!FT106=""),"",'6'!FT106)</f>
        <v xml:space="preserve"> </v>
      </c>
      <c r="FU102" s="482" t="str">
        <f>IF(AND('6'!FV106=""),"",'6'!FV106)</f>
        <v>-</v>
      </c>
      <c r="FV102" s="482" t="str">
        <f>IF(AND('6'!FW106=""),"",'6'!FW106)</f>
        <v>-</v>
      </c>
      <c r="FW102" s="482" t="str">
        <f>IF(AND('6'!FX106=""),"",'6'!FX106)</f>
        <v>-</v>
      </c>
      <c r="FX102" s="482" t="str">
        <f>IF(AND('6'!FY106=""),"",'6'!FY106)</f>
        <v>-</v>
      </c>
      <c r="FY102" s="482" t="str">
        <f>IF(AND('6'!FZ106=""),"",'6'!FZ106)</f>
        <v>-</v>
      </c>
      <c r="FZ102" s="482" t="str">
        <f>IF(AND('6'!GA106=""),"",'6'!GA106)</f>
        <v>-</v>
      </c>
      <c r="GA102" s="482" t="str">
        <f>IF(AND('6'!GB106=""),"",'6'!GB106)</f>
        <v>-</v>
      </c>
      <c r="GB102" s="482" t="str">
        <f>IF(AND('6'!GC106=""),"",'6'!GC106)</f>
        <v>-</v>
      </c>
      <c r="GC102" s="482" t="str">
        <f>IF(AND('6'!GD106=""),"",'6'!GD106)</f>
        <v>-</v>
      </c>
      <c r="GD102" s="482" t="str">
        <f>IF(AND('6'!GE106=""),"",'6'!GE106)</f>
        <v>-</v>
      </c>
      <c r="GE102" s="482" t="str">
        <f>IF(AND('6'!GF106=""),"",'6'!GF106)</f>
        <v>-</v>
      </c>
      <c r="GF102" s="482" t="str">
        <f>IF(AND('6'!GG106=""),"",'6'!GG106)</f>
        <v>-</v>
      </c>
      <c r="GG102" s="482" t="str">
        <f>IF(AND('6'!GH106=""),"",IF(AND('6'!GH106="-"),"",'6'!GH106))</f>
        <v/>
      </c>
      <c r="GH102" s="50" t="str">
        <f>IF(AND(C102=""),"",VLOOKUP(B102,Register!$A$7:$CL$311,36,FALSE))</f>
        <v/>
      </c>
      <c r="GI102" s="483" t="str">
        <f>IF(AND('6'!GL106=""),"",'6'!GL106)</f>
        <v/>
      </c>
      <c r="GJ102" s="173" t="str">
        <f>IF(AND('6'!FU106=""),"",'6'!FU106)</f>
        <v/>
      </c>
      <c r="GK102" s="173"/>
      <c r="GL102" s="173"/>
    </row>
    <row r="103" spans="1:194" ht="21">
      <c r="A103" s="480">
        <v>95</v>
      </c>
      <c r="B103" s="481" t="str">
        <f>IF(AND('6'!B107=""),"",'6'!B107)</f>
        <v/>
      </c>
      <c r="C103" s="196" t="str">
        <f>IF(AND('6'!C107=""),"",'6'!C107)</f>
        <v/>
      </c>
      <c r="D103" s="196" t="str">
        <f>IF(AND('6'!D107=""),"",'6'!D107)</f>
        <v/>
      </c>
      <c r="E103" s="195" t="str">
        <f>IF(AND('6'!E107=""),"",'6'!E107)</f>
        <v/>
      </c>
      <c r="F103" s="482" t="str">
        <f>IF(AND('6'!F107=""),"",'6'!F107)</f>
        <v/>
      </c>
      <c r="G103" s="482" t="str">
        <f>IF(AND('6'!G107=""),"",'6'!G107)</f>
        <v/>
      </c>
      <c r="H103" s="482" t="str">
        <f>IF(AND('6'!H107=""),"",'6'!H107)</f>
        <v/>
      </c>
      <c r="I103" s="482" t="str">
        <f>IF(AND('6'!I107=""),"",'6'!I107)</f>
        <v/>
      </c>
      <c r="J103" s="482" t="str">
        <f>IF(AND('6'!J107=""),"",'6'!J107)</f>
        <v/>
      </c>
      <c r="K103" s="482" t="str">
        <f>IF(AND('6'!K107=""),"",'6'!K107)</f>
        <v/>
      </c>
      <c r="L103" s="482" t="str">
        <f>IF(AND('6'!L107=""),"",'6'!L107)</f>
        <v/>
      </c>
      <c r="M103" s="482" t="str">
        <f>IF(AND('6'!M107=""),"",'6'!M107)</f>
        <v/>
      </c>
      <c r="N103" s="482" t="str">
        <f>IF(AND('6'!N107=""),"",'6'!N107)</f>
        <v/>
      </c>
      <c r="O103" s="482" t="str">
        <f>IF(AND('6'!O107=""),"",'6'!O107)</f>
        <v/>
      </c>
      <c r="P103" s="482" t="str">
        <f>IF(AND('6'!P107=""),"",'6'!P107)</f>
        <v/>
      </c>
      <c r="Q103" s="482" t="str">
        <f>IF(AND('6'!Q107=""),"",'6'!Q107)</f>
        <v/>
      </c>
      <c r="R103" s="482" t="str">
        <f>IF(AND('6'!R107=""),"",'6'!R107)</f>
        <v/>
      </c>
      <c r="S103" s="482" t="str">
        <f>IF(AND('6'!S107=""),"",'6'!S107)</f>
        <v/>
      </c>
      <c r="T103" s="482" t="str">
        <f>IF(AND('6'!T107=""),"",'6'!T107)</f>
        <v/>
      </c>
      <c r="U103" s="482" t="str">
        <f>IF(AND('6'!U107=""),"",'6'!U107)</f>
        <v/>
      </c>
      <c r="V103" s="482" t="str">
        <f>IF(AND('6'!V107=""),"",'6'!V107)</f>
        <v/>
      </c>
      <c r="W103" s="482" t="str">
        <f>IF(AND('6'!W107=""),"",'6'!W107)</f>
        <v/>
      </c>
      <c r="X103" s="482" t="str">
        <f>IF(AND('6'!X107=""),"",'6'!X107)</f>
        <v/>
      </c>
      <c r="Y103" s="482" t="str">
        <f>IF(AND('6'!Y107=""),"",'6'!Y107)</f>
        <v/>
      </c>
      <c r="Z103" s="482" t="str">
        <f>IF(AND('6'!Z107=""),"",'6'!Z107)</f>
        <v/>
      </c>
      <c r="AA103" s="482" t="str">
        <f>IF(AND('6'!AA107=""),"",'6'!AA107)</f>
        <v/>
      </c>
      <c r="AB103" s="482" t="str">
        <f>IF(AND('6'!AB107=""),"",'6'!AB107)</f>
        <v/>
      </c>
      <c r="AC103" s="482" t="str">
        <f>IF(AND('6'!AC107=""),"",'6'!AC107)</f>
        <v/>
      </c>
      <c r="AD103" s="482" t="str">
        <f>IF(AND('6'!AD107=""),"",'6'!AD107)</f>
        <v/>
      </c>
      <c r="AE103" s="482" t="str">
        <f>IF(AND('6'!AE107=""),"",'6'!AE107)</f>
        <v/>
      </c>
      <c r="AF103" s="482" t="str">
        <f>IF(AND('6'!AF107=""),"",'6'!AF107)</f>
        <v/>
      </c>
      <c r="AG103" s="482" t="str">
        <f>IF(AND('6'!AG107=""),"",'6'!AG107)</f>
        <v/>
      </c>
      <c r="AH103" s="482" t="str">
        <f>IF(AND('6'!AH107=""),"",'6'!AH107)</f>
        <v/>
      </c>
      <c r="AI103" s="482" t="str">
        <f>IF(AND('6'!AI107=""),"",'6'!AI107)</f>
        <v/>
      </c>
      <c r="AJ103" s="482" t="str">
        <f>IF(AND('6'!AJ107=""),"",'6'!AJ107)</f>
        <v/>
      </c>
      <c r="AK103" s="482" t="str">
        <f>IF(AND('6'!AK107=""),"",'6'!AK107)</f>
        <v/>
      </c>
      <c r="AL103" s="482" t="str">
        <f>IF(AND('6'!AL107=""),"",'6'!AL107)</f>
        <v/>
      </c>
      <c r="AM103" s="482" t="str">
        <f>IF(AND('6'!AM107=""),"",'6'!AM107)</f>
        <v/>
      </c>
      <c r="AN103" s="482" t="str">
        <f>IF(AND('6'!AN107=""),"",'6'!AN107)</f>
        <v/>
      </c>
      <c r="AO103" s="482" t="str">
        <f>IF(AND('6'!AO107=""),"",'6'!AO107)</f>
        <v/>
      </c>
      <c r="AP103" s="482" t="str">
        <f>IF(AND('6'!AP107=""),"",'6'!AP107)</f>
        <v/>
      </c>
      <c r="AQ103" s="482" t="str">
        <f>IF(AND('6'!AQ107=""),"",'6'!AQ107)</f>
        <v/>
      </c>
      <c r="AR103" s="482" t="str">
        <f>IF(AND('6'!AR107=""),"",'6'!AR107)</f>
        <v/>
      </c>
      <c r="AS103" s="482" t="str">
        <f>IF(AND('6'!AS107=""),"",'6'!AS107)</f>
        <v/>
      </c>
      <c r="AT103" s="482" t="str">
        <f>IF(AND('6'!AT107=""),"",'6'!AT107)</f>
        <v/>
      </c>
      <c r="AU103" s="482" t="str">
        <f>IF(AND('6'!AU107=""),"",'6'!AU107)</f>
        <v/>
      </c>
      <c r="AV103" s="482" t="str">
        <f>IF(AND('6'!AV107=""),"",'6'!AV107)</f>
        <v/>
      </c>
      <c r="AW103" s="482" t="str">
        <f>IF(AND('6'!AW107=""),"",'6'!AW107)</f>
        <v/>
      </c>
      <c r="AX103" s="482" t="str">
        <f>IF(AND('6'!AX107=""),"",'6'!AX107)</f>
        <v/>
      </c>
      <c r="AY103" s="482" t="str">
        <f>IF(AND('6'!AY107=""),"",'6'!AY107)</f>
        <v/>
      </c>
      <c r="AZ103" s="482" t="str">
        <f>IF(AND('6'!AZ107=""),"",'6'!AZ107)</f>
        <v/>
      </c>
      <c r="BA103" s="482" t="str">
        <f>IF(AND('6'!BA107=""),"",'6'!BA107)</f>
        <v/>
      </c>
      <c r="BB103" s="482" t="str">
        <f>IF(AND('6'!BB107=""),"",'6'!BB107)</f>
        <v/>
      </c>
      <c r="BC103" s="482" t="str">
        <f>IF(AND('6'!BC107=""),"",'6'!BC107)</f>
        <v/>
      </c>
      <c r="BD103" s="482" t="str">
        <f>IF(AND('6'!BD107=""),"",'6'!BD107)</f>
        <v/>
      </c>
      <c r="BE103" s="482" t="str">
        <f>IF(AND('6'!BE107=""),"",'6'!BE107)</f>
        <v/>
      </c>
      <c r="BF103" s="482" t="str">
        <f>IF(AND('6'!BF107=""),"",'6'!BF107)</f>
        <v/>
      </c>
      <c r="BG103" s="482" t="str">
        <f>IF(AND('6'!BG107=""),"",'6'!BG107)</f>
        <v/>
      </c>
      <c r="BH103" s="482" t="str">
        <f>IF(AND('6'!BH107=""),"",'6'!BH107)</f>
        <v/>
      </c>
      <c r="BI103" s="482" t="str">
        <f>IF(AND('6'!BI107=""),"",'6'!BI107)</f>
        <v/>
      </c>
      <c r="BJ103" s="482" t="str">
        <f>IF(AND('6'!BJ107=""),"",'6'!BJ107)</f>
        <v/>
      </c>
      <c r="BK103" s="482" t="str">
        <f>IF(AND('6'!BK107=""),"",'6'!BK107)</f>
        <v/>
      </c>
      <c r="BL103" s="482" t="str">
        <f>IF(AND('6'!BL107=""),"",'6'!BL107)</f>
        <v/>
      </c>
      <c r="BM103" s="482" t="str">
        <f>IF(AND('6'!BM107=""),"",'6'!BM107)</f>
        <v/>
      </c>
      <c r="BN103" s="482" t="str">
        <f>IF(AND('6'!BN107=""),"",'6'!BN107)</f>
        <v/>
      </c>
      <c r="BO103" s="482" t="str">
        <f>IF(AND('6'!BO107=""),"",'6'!BO107)</f>
        <v/>
      </c>
      <c r="BP103" s="482" t="str">
        <f>IF(AND('6'!BP107=""),"",'6'!BP107)</f>
        <v/>
      </c>
      <c r="BQ103" s="482" t="str">
        <f>IF(AND('6'!BQ107=""),"",'6'!BQ107)</f>
        <v/>
      </c>
      <c r="BR103" s="482" t="str">
        <f>IF(AND('6'!BR107=""),"",'6'!BR107)</f>
        <v/>
      </c>
      <c r="BS103" s="482" t="str">
        <f>IF(AND('6'!BS107=""),"",'6'!BS107)</f>
        <v/>
      </c>
      <c r="BT103" s="482" t="str">
        <f>IF(AND('6'!BT107=""),"",'6'!BT107)</f>
        <v/>
      </c>
      <c r="BU103" s="482" t="str">
        <f>IF(AND('6'!BU107=""),"",'6'!BU107)</f>
        <v/>
      </c>
      <c r="BV103" s="482" t="str">
        <f>IF(AND('6'!BV107=""),"",'6'!BV107)</f>
        <v/>
      </c>
      <c r="BW103" s="482" t="str">
        <f>IF(AND('6'!BW107=""),"",'6'!BW107)</f>
        <v/>
      </c>
      <c r="BX103" s="482" t="str">
        <f>IF(AND('6'!BX107=""),"",'6'!BX107)</f>
        <v/>
      </c>
      <c r="BY103" s="482" t="str">
        <f>IF(AND('6'!BY107=""),"",'6'!BY107)</f>
        <v/>
      </c>
      <c r="BZ103" s="482" t="str">
        <f>IF(AND('6'!BZ107=""),"",'6'!BZ107)</f>
        <v/>
      </c>
      <c r="CA103" s="482" t="str">
        <f>IF(AND('6'!CA107=""),"",'6'!CA107)</f>
        <v/>
      </c>
      <c r="CB103" s="482" t="str">
        <f>IF(AND('6'!CB107=""),"",'6'!CB107)</f>
        <v/>
      </c>
      <c r="CC103" s="482" t="str">
        <f>IF(AND('6'!CC107=""),"",'6'!CC107)</f>
        <v/>
      </c>
      <c r="CD103" s="482" t="str">
        <f>IF(AND('6'!CD107=""),"",'6'!CD107)</f>
        <v/>
      </c>
      <c r="CE103" s="482" t="str">
        <f>IF(AND('6'!CE107=""),"",'6'!CE107)</f>
        <v/>
      </c>
      <c r="CF103" s="482" t="str">
        <f>IF(AND('6'!CF107=""),"",'6'!CF107)</f>
        <v/>
      </c>
      <c r="CG103" s="482" t="str">
        <f>IF(AND('6'!CG107=""),"",'6'!CG107)</f>
        <v/>
      </c>
      <c r="CH103" s="482" t="str">
        <f>IF(AND('6'!CH107=""),"",'6'!CH107)</f>
        <v/>
      </c>
      <c r="CI103" s="482" t="str">
        <f>IF(AND('6'!CI107=""),"",'6'!CI107)</f>
        <v/>
      </c>
      <c r="CJ103" s="482" t="str">
        <f>IF(AND('6'!CJ107=""),"",'6'!CJ107)</f>
        <v/>
      </c>
      <c r="CK103" s="482" t="str">
        <f>IF(AND('6'!CK107=""),"",'6'!CK107)</f>
        <v/>
      </c>
      <c r="CL103" s="482" t="str">
        <f>IF(AND('6'!CL107=""),"",'6'!CL107)</f>
        <v/>
      </c>
      <c r="CM103" s="482" t="str">
        <f>IF(AND('6'!CM107=""),"",'6'!CM107)</f>
        <v/>
      </c>
      <c r="CN103" s="482" t="str">
        <f>IF(AND('6'!CN107=""),"",'6'!CN107)</f>
        <v/>
      </c>
      <c r="CO103" s="482" t="str">
        <f>IF(AND('6'!CO107=""),"",'6'!CO107)</f>
        <v/>
      </c>
      <c r="CP103" s="482" t="str">
        <f>IF(AND('6'!CP107=""),"",'6'!CP107)</f>
        <v/>
      </c>
      <c r="CQ103" s="482" t="str">
        <f>IF(AND('6'!CQ107=""),"",'6'!CQ107)</f>
        <v/>
      </c>
      <c r="CR103" s="482" t="str">
        <f>IF(AND('6'!CR107=""),"",'6'!CR107)</f>
        <v/>
      </c>
      <c r="CS103" s="482" t="str">
        <f>IF(AND('6'!CS107=""),"",'6'!CS107)</f>
        <v/>
      </c>
      <c r="CT103" s="482" t="str">
        <f>IF(AND('6'!CT107=""),"",'6'!CT107)</f>
        <v/>
      </c>
      <c r="CU103" s="482" t="str">
        <f>IF(AND('6'!CU107=""),"",'6'!CU107)</f>
        <v/>
      </c>
      <c r="CV103" s="482" t="str">
        <f>IF(AND('6'!CV107=""),"",'6'!CV107)</f>
        <v/>
      </c>
      <c r="CW103" s="482" t="str">
        <f>IF(AND('6'!CW107=""),"",'6'!CW107)</f>
        <v/>
      </c>
      <c r="CX103" s="482" t="str">
        <f>IF(AND('6'!CX107=""),"",'6'!CX107)</f>
        <v/>
      </c>
      <c r="CY103" s="482" t="str">
        <f>IF(AND('6'!CY107=""),"",'6'!CY107)</f>
        <v/>
      </c>
      <c r="CZ103" s="482" t="str">
        <f>IF(AND('6'!CZ107=""),"",'6'!CZ107)</f>
        <v/>
      </c>
      <c r="DA103" s="482" t="str">
        <f>IF(AND('6'!DA107=""),"",'6'!DA107)</f>
        <v/>
      </c>
      <c r="DB103" s="482" t="str">
        <f>IF(AND('6'!DB107=""),"",'6'!DB107)</f>
        <v/>
      </c>
      <c r="DC103" s="482" t="str">
        <f>IF(AND('6'!DC107=""),"",'6'!DC107)</f>
        <v/>
      </c>
      <c r="DD103" s="482" t="str">
        <f>IF(AND('6'!DD107=""),"",'6'!DD107)</f>
        <v/>
      </c>
      <c r="DE103" s="482" t="str">
        <f>IF(AND('6'!DE107=""),"",'6'!DE107)</f>
        <v/>
      </c>
      <c r="DF103" s="482" t="str">
        <f>IF(AND('6'!DF107=""),"",'6'!DF107)</f>
        <v/>
      </c>
      <c r="DG103" s="482" t="str">
        <f>IF(AND('6'!DG107=""),"",'6'!DG107)</f>
        <v/>
      </c>
      <c r="DH103" s="482" t="str">
        <f>IF(AND('6'!DH107=""),"",'6'!DH107)</f>
        <v/>
      </c>
      <c r="DI103" s="482" t="str">
        <f>IF(AND('6'!DI107=""),"",'6'!DI107)</f>
        <v/>
      </c>
      <c r="DJ103" s="482" t="str">
        <f>IF(AND('6'!DJ107=""),"",'6'!DJ107)</f>
        <v/>
      </c>
      <c r="DK103" s="482" t="str">
        <f>IF(AND('6'!DK107=""),"",'6'!DK107)</f>
        <v/>
      </c>
      <c r="DL103" s="482" t="str">
        <f>IF(AND('6'!DL107=""),"",'6'!DL107)</f>
        <v/>
      </c>
      <c r="DM103" s="482" t="str">
        <f>IF(AND('6'!DM107=""),"",'6'!DM107)</f>
        <v/>
      </c>
      <c r="DN103" s="482" t="str">
        <f>IF(AND('6'!DN107=""),"",'6'!DN107)</f>
        <v/>
      </c>
      <c r="DO103" s="482" t="str">
        <f>IF(AND('6'!DO107=""),"",'6'!DO107)</f>
        <v/>
      </c>
      <c r="DP103" s="482" t="str">
        <f>IF(AND('6'!DP107=""),"",'6'!DP107)</f>
        <v/>
      </c>
      <c r="DQ103" s="482" t="str">
        <f>IF(AND('6'!DQ107=""),"",'6'!DQ107)</f>
        <v/>
      </c>
      <c r="DR103" s="482" t="str">
        <f>IF(AND('6'!DR107=""),"",'6'!DR107)</f>
        <v/>
      </c>
      <c r="DS103" s="482" t="str">
        <f>IF(AND('6'!DS107=""),"",'6'!DS107)</f>
        <v/>
      </c>
      <c r="DT103" s="482" t="str">
        <f>IF(AND('6'!DT107=""),"",'6'!DT107)</f>
        <v/>
      </c>
      <c r="DU103" s="482" t="str">
        <f>IF(AND('6'!DU107=""),"",'6'!DU107)</f>
        <v/>
      </c>
      <c r="DV103" s="482" t="str">
        <f>IF(AND('6'!DV107=""),"",'6'!DV107)</f>
        <v/>
      </c>
      <c r="DW103" s="482" t="str">
        <f>IF(AND('6'!DW107=""),"",'6'!DW107)</f>
        <v/>
      </c>
      <c r="DX103" s="482" t="str">
        <f>IF(AND('6'!DX107=""),"",'6'!DX107)</f>
        <v/>
      </c>
      <c r="DY103" s="482" t="str">
        <f>IF(AND('6'!DY107=""),"",'6'!DY107)</f>
        <v/>
      </c>
      <c r="DZ103" s="482" t="str">
        <f>IF(AND('6'!DZ107=""),"",'6'!DZ107)</f>
        <v/>
      </c>
      <c r="EA103" s="482" t="str">
        <f>IF(AND('6'!EA107=""),"",'6'!EA107)</f>
        <v/>
      </c>
      <c r="EB103" s="482" t="str">
        <f>IF(AND('6'!EB107=""),"",'6'!EB107)</f>
        <v/>
      </c>
      <c r="EC103" s="482" t="str">
        <f>IF(AND('6'!EC107=""),"",'6'!EC107)</f>
        <v/>
      </c>
      <c r="ED103" s="482" t="str">
        <f>IF(AND('6'!ED107=""),"",'6'!ED107)</f>
        <v/>
      </c>
      <c r="EE103" s="482" t="str">
        <f>IF(AND('6'!EE107=""),"",'6'!EE107)</f>
        <v/>
      </c>
      <c r="EF103" s="482" t="str">
        <f>IF(AND('6'!EF107=""),"",'6'!EF107)</f>
        <v/>
      </c>
      <c r="EG103" s="482" t="str">
        <f>IF(AND('6'!EG107=""),"",'6'!EG107)</f>
        <v/>
      </c>
      <c r="EH103" s="482" t="str">
        <f>IF(AND('6'!EH107=""),"",'6'!EH107)</f>
        <v/>
      </c>
      <c r="EI103" s="482" t="str">
        <f>IF(AND('6'!EI107=""),"",'6'!EI107)</f>
        <v/>
      </c>
      <c r="EJ103" s="482" t="str">
        <f>IF(AND('6'!EJ107=""),"",'6'!EJ107)</f>
        <v/>
      </c>
      <c r="EK103" s="482" t="str">
        <f>IF(AND('6'!EK107=""),"",'6'!EK107)</f>
        <v/>
      </c>
      <c r="EL103" s="482" t="str">
        <f>IF(AND('6'!EL107=""),"",'6'!EL107)</f>
        <v/>
      </c>
      <c r="EM103" s="482" t="str">
        <f>IF(AND('6'!EM107=""),"",'6'!EM107)</f>
        <v/>
      </c>
      <c r="EN103" s="482" t="str">
        <f>IF(AND('6'!EN107=""),"",'6'!EN107)</f>
        <v/>
      </c>
      <c r="EO103" s="482" t="str">
        <f>IF(AND('6'!EO107=""),"",'6'!EO107)</f>
        <v/>
      </c>
      <c r="EP103" s="482" t="str">
        <f>IF(AND('6'!EP107=""),"",'6'!EP107)</f>
        <v/>
      </c>
      <c r="EQ103" s="482" t="str">
        <f>IF(AND('6'!EQ107=""),"",'6'!EQ107)</f>
        <v/>
      </c>
      <c r="ER103" s="482" t="str">
        <f>IF(AND('6'!ER107=""),"",'6'!ER107)</f>
        <v/>
      </c>
      <c r="ES103" s="482" t="str">
        <f>IF(AND('6'!ES107=""),"",'6'!ES107)</f>
        <v/>
      </c>
      <c r="ET103" s="482" t="str">
        <f>IF(AND('6'!ET107=""),"",'6'!ET107)</f>
        <v/>
      </c>
      <c r="EU103" s="482" t="str">
        <f>IF(AND('6'!EU107=""),"",'6'!EU107)</f>
        <v/>
      </c>
      <c r="EV103" s="482" t="str">
        <f>IF(AND('6'!EV107=""),"",'6'!EV107)</f>
        <v/>
      </c>
      <c r="EW103" s="482" t="str">
        <f>IF(AND('6'!EW107=""),"",'6'!EW107)</f>
        <v/>
      </c>
      <c r="EX103" s="482" t="str">
        <f>IF(AND('6'!EX107=""),"",'6'!EX107)</f>
        <v/>
      </c>
      <c r="EY103" s="482" t="str">
        <f>IF(AND('6'!EY107=""),"",'6'!EY107)</f>
        <v/>
      </c>
      <c r="EZ103" s="482" t="str">
        <f>IF(AND('6'!EZ107=""),"",'6'!EZ107)</f>
        <v/>
      </c>
      <c r="FA103" s="482" t="str">
        <f>IF(AND('6'!FA107=""),"",'6'!FA107)</f>
        <v/>
      </c>
      <c r="FB103" s="482" t="str">
        <f>IF(AND('6'!FB107=""),"",'6'!FB107)</f>
        <v/>
      </c>
      <c r="FC103" s="482" t="str">
        <f>IF(AND('6'!FC107=""),"",'6'!FC107)</f>
        <v/>
      </c>
      <c r="FD103" s="482" t="str">
        <f>IF(AND('6'!FD107=""),"",'6'!FD107)</f>
        <v/>
      </c>
      <c r="FE103" s="482" t="str">
        <f>IF(AND('6'!FE107=""),"",'6'!FE107)</f>
        <v/>
      </c>
      <c r="FF103" s="482" t="str">
        <f>IF(AND('6'!FF107=""),"",'6'!FF107)</f>
        <v xml:space="preserve"> </v>
      </c>
      <c r="FG103" s="482" t="str">
        <f>IF(AND('6'!FG107=""),"",'6'!FG107)</f>
        <v/>
      </c>
      <c r="FH103" s="482" t="str">
        <f>IF(AND('6'!FH107=""),"",'6'!FH107)</f>
        <v/>
      </c>
      <c r="FI103" s="482" t="str">
        <f>IF(AND('6'!FI107=""),"",'6'!FI107)</f>
        <v/>
      </c>
      <c r="FJ103" s="482" t="str">
        <f>IF(AND('6'!FJ107=""),"",'6'!FJ107)</f>
        <v/>
      </c>
      <c r="FK103" s="482" t="str">
        <f>IF(AND('6'!FK107=""),"",'6'!FK107)</f>
        <v/>
      </c>
      <c r="FL103" s="482" t="str">
        <f>IF(AND('6'!FL107=""),"",'6'!FL107)</f>
        <v/>
      </c>
      <c r="FM103" s="482" t="str">
        <f>IF(AND('6'!FM107=""),"",'6'!FM107)</f>
        <v xml:space="preserve"> </v>
      </c>
      <c r="FN103" s="482" t="str">
        <f>IF(AND('6'!FN107=""),"",'6'!FN107)</f>
        <v/>
      </c>
      <c r="FO103" s="482" t="str">
        <f>IF(AND('6'!FO107=""),"",'6'!FO107)</f>
        <v/>
      </c>
      <c r="FP103" s="482" t="str">
        <f>IF(AND('6'!FP107=""),"",'6'!FP107)</f>
        <v/>
      </c>
      <c r="FQ103" s="482" t="str">
        <f>IF(AND('6'!FQ107=""),"",'6'!FQ107)</f>
        <v/>
      </c>
      <c r="FR103" s="482" t="str">
        <f>IF(AND('6'!FR107=""),"",'6'!FR107)</f>
        <v/>
      </c>
      <c r="FS103" s="482" t="str">
        <f>IF(AND('6'!FS107=""),"",'6'!FS107)</f>
        <v/>
      </c>
      <c r="FT103" s="482" t="str">
        <f>IF(AND('6'!FT107=""),"",'6'!FT107)</f>
        <v xml:space="preserve"> </v>
      </c>
      <c r="FU103" s="482" t="str">
        <f>IF(AND('6'!FV107=""),"",'6'!FV107)</f>
        <v>-</v>
      </c>
      <c r="FV103" s="482" t="str">
        <f>IF(AND('6'!FW107=""),"",'6'!FW107)</f>
        <v>-</v>
      </c>
      <c r="FW103" s="482" t="str">
        <f>IF(AND('6'!FX107=""),"",'6'!FX107)</f>
        <v>-</v>
      </c>
      <c r="FX103" s="482" t="str">
        <f>IF(AND('6'!FY107=""),"",'6'!FY107)</f>
        <v>-</v>
      </c>
      <c r="FY103" s="482" t="str">
        <f>IF(AND('6'!FZ107=""),"",'6'!FZ107)</f>
        <v>-</v>
      </c>
      <c r="FZ103" s="482" t="str">
        <f>IF(AND('6'!GA107=""),"",'6'!GA107)</f>
        <v>-</v>
      </c>
      <c r="GA103" s="482" t="str">
        <f>IF(AND('6'!GB107=""),"",'6'!GB107)</f>
        <v>-</v>
      </c>
      <c r="GB103" s="482" t="str">
        <f>IF(AND('6'!GC107=""),"",'6'!GC107)</f>
        <v>-</v>
      </c>
      <c r="GC103" s="482" t="str">
        <f>IF(AND('6'!GD107=""),"",'6'!GD107)</f>
        <v>-</v>
      </c>
      <c r="GD103" s="482" t="str">
        <f>IF(AND('6'!GE107=""),"",'6'!GE107)</f>
        <v>-</v>
      </c>
      <c r="GE103" s="482" t="str">
        <f>IF(AND('6'!GF107=""),"",'6'!GF107)</f>
        <v>-</v>
      </c>
      <c r="GF103" s="482" t="str">
        <f>IF(AND('6'!GG107=""),"",'6'!GG107)</f>
        <v>-</v>
      </c>
      <c r="GG103" s="482" t="str">
        <f>IF(AND('6'!GH107=""),"",IF(AND('6'!GH107="-"),"",'6'!GH107))</f>
        <v/>
      </c>
      <c r="GH103" s="50" t="str">
        <f>IF(AND(C103=""),"",VLOOKUP(B103,Register!$A$7:$CL$311,36,FALSE))</f>
        <v/>
      </c>
      <c r="GI103" s="483" t="str">
        <f>IF(AND('6'!GL107=""),"",'6'!GL107)</f>
        <v/>
      </c>
      <c r="GJ103" s="173" t="str">
        <f>IF(AND('6'!FU107=""),"",'6'!FU107)</f>
        <v/>
      </c>
      <c r="GK103" s="173"/>
      <c r="GL103" s="173"/>
    </row>
    <row r="104" spans="1:194" ht="21">
      <c r="A104" s="480">
        <v>96</v>
      </c>
      <c r="B104" s="481" t="str">
        <f>IF(AND('6'!B108=""),"",'6'!B108)</f>
        <v/>
      </c>
      <c r="C104" s="196" t="str">
        <f>IF(AND('6'!C108=""),"",'6'!C108)</f>
        <v/>
      </c>
      <c r="D104" s="196" t="str">
        <f>IF(AND('6'!D108=""),"",'6'!D108)</f>
        <v/>
      </c>
      <c r="E104" s="195" t="str">
        <f>IF(AND('6'!E108=""),"",'6'!E108)</f>
        <v/>
      </c>
      <c r="F104" s="482" t="str">
        <f>IF(AND('6'!F108=""),"",'6'!F108)</f>
        <v/>
      </c>
      <c r="G104" s="482" t="str">
        <f>IF(AND('6'!G108=""),"",'6'!G108)</f>
        <v/>
      </c>
      <c r="H104" s="482" t="str">
        <f>IF(AND('6'!H108=""),"",'6'!H108)</f>
        <v/>
      </c>
      <c r="I104" s="482" t="str">
        <f>IF(AND('6'!I108=""),"",'6'!I108)</f>
        <v/>
      </c>
      <c r="J104" s="482" t="str">
        <f>IF(AND('6'!J108=""),"",'6'!J108)</f>
        <v/>
      </c>
      <c r="K104" s="482" t="str">
        <f>IF(AND('6'!K108=""),"",'6'!K108)</f>
        <v/>
      </c>
      <c r="L104" s="482" t="str">
        <f>IF(AND('6'!L108=""),"",'6'!L108)</f>
        <v/>
      </c>
      <c r="M104" s="482" t="str">
        <f>IF(AND('6'!M108=""),"",'6'!M108)</f>
        <v/>
      </c>
      <c r="N104" s="482" t="str">
        <f>IF(AND('6'!N108=""),"",'6'!N108)</f>
        <v/>
      </c>
      <c r="O104" s="482" t="str">
        <f>IF(AND('6'!O108=""),"",'6'!O108)</f>
        <v/>
      </c>
      <c r="P104" s="482" t="str">
        <f>IF(AND('6'!P108=""),"",'6'!P108)</f>
        <v/>
      </c>
      <c r="Q104" s="482" t="str">
        <f>IF(AND('6'!Q108=""),"",'6'!Q108)</f>
        <v/>
      </c>
      <c r="R104" s="482" t="str">
        <f>IF(AND('6'!R108=""),"",'6'!R108)</f>
        <v/>
      </c>
      <c r="S104" s="482" t="str">
        <f>IF(AND('6'!S108=""),"",'6'!S108)</f>
        <v/>
      </c>
      <c r="T104" s="482" t="str">
        <f>IF(AND('6'!T108=""),"",'6'!T108)</f>
        <v/>
      </c>
      <c r="U104" s="482" t="str">
        <f>IF(AND('6'!U108=""),"",'6'!U108)</f>
        <v/>
      </c>
      <c r="V104" s="482" t="str">
        <f>IF(AND('6'!V108=""),"",'6'!V108)</f>
        <v/>
      </c>
      <c r="W104" s="482" t="str">
        <f>IF(AND('6'!W108=""),"",'6'!W108)</f>
        <v/>
      </c>
      <c r="X104" s="482" t="str">
        <f>IF(AND('6'!X108=""),"",'6'!X108)</f>
        <v/>
      </c>
      <c r="Y104" s="482" t="str">
        <f>IF(AND('6'!Y108=""),"",'6'!Y108)</f>
        <v/>
      </c>
      <c r="Z104" s="482" t="str">
        <f>IF(AND('6'!Z108=""),"",'6'!Z108)</f>
        <v/>
      </c>
      <c r="AA104" s="482" t="str">
        <f>IF(AND('6'!AA108=""),"",'6'!AA108)</f>
        <v/>
      </c>
      <c r="AB104" s="482" t="str">
        <f>IF(AND('6'!AB108=""),"",'6'!AB108)</f>
        <v/>
      </c>
      <c r="AC104" s="482" t="str">
        <f>IF(AND('6'!AC108=""),"",'6'!AC108)</f>
        <v/>
      </c>
      <c r="AD104" s="482" t="str">
        <f>IF(AND('6'!AD108=""),"",'6'!AD108)</f>
        <v/>
      </c>
      <c r="AE104" s="482" t="str">
        <f>IF(AND('6'!AE108=""),"",'6'!AE108)</f>
        <v/>
      </c>
      <c r="AF104" s="482" t="str">
        <f>IF(AND('6'!AF108=""),"",'6'!AF108)</f>
        <v/>
      </c>
      <c r="AG104" s="482" t="str">
        <f>IF(AND('6'!AG108=""),"",'6'!AG108)</f>
        <v/>
      </c>
      <c r="AH104" s="482" t="str">
        <f>IF(AND('6'!AH108=""),"",'6'!AH108)</f>
        <v/>
      </c>
      <c r="AI104" s="482" t="str">
        <f>IF(AND('6'!AI108=""),"",'6'!AI108)</f>
        <v/>
      </c>
      <c r="AJ104" s="482" t="str">
        <f>IF(AND('6'!AJ108=""),"",'6'!AJ108)</f>
        <v/>
      </c>
      <c r="AK104" s="482" t="str">
        <f>IF(AND('6'!AK108=""),"",'6'!AK108)</f>
        <v/>
      </c>
      <c r="AL104" s="482" t="str">
        <f>IF(AND('6'!AL108=""),"",'6'!AL108)</f>
        <v/>
      </c>
      <c r="AM104" s="482" t="str">
        <f>IF(AND('6'!AM108=""),"",'6'!AM108)</f>
        <v/>
      </c>
      <c r="AN104" s="482" t="str">
        <f>IF(AND('6'!AN108=""),"",'6'!AN108)</f>
        <v/>
      </c>
      <c r="AO104" s="482" t="str">
        <f>IF(AND('6'!AO108=""),"",'6'!AO108)</f>
        <v/>
      </c>
      <c r="AP104" s="482" t="str">
        <f>IF(AND('6'!AP108=""),"",'6'!AP108)</f>
        <v/>
      </c>
      <c r="AQ104" s="482" t="str">
        <f>IF(AND('6'!AQ108=""),"",'6'!AQ108)</f>
        <v/>
      </c>
      <c r="AR104" s="482" t="str">
        <f>IF(AND('6'!AR108=""),"",'6'!AR108)</f>
        <v/>
      </c>
      <c r="AS104" s="482" t="str">
        <f>IF(AND('6'!AS108=""),"",'6'!AS108)</f>
        <v/>
      </c>
      <c r="AT104" s="482" t="str">
        <f>IF(AND('6'!AT108=""),"",'6'!AT108)</f>
        <v/>
      </c>
      <c r="AU104" s="482" t="str">
        <f>IF(AND('6'!AU108=""),"",'6'!AU108)</f>
        <v/>
      </c>
      <c r="AV104" s="482" t="str">
        <f>IF(AND('6'!AV108=""),"",'6'!AV108)</f>
        <v/>
      </c>
      <c r="AW104" s="482" t="str">
        <f>IF(AND('6'!AW108=""),"",'6'!AW108)</f>
        <v/>
      </c>
      <c r="AX104" s="482" t="str">
        <f>IF(AND('6'!AX108=""),"",'6'!AX108)</f>
        <v/>
      </c>
      <c r="AY104" s="482" t="str">
        <f>IF(AND('6'!AY108=""),"",'6'!AY108)</f>
        <v/>
      </c>
      <c r="AZ104" s="482" t="str">
        <f>IF(AND('6'!AZ108=""),"",'6'!AZ108)</f>
        <v/>
      </c>
      <c r="BA104" s="482" t="str">
        <f>IF(AND('6'!BA108=""),"",'6'!BA108)</f>
        <v/>
      </c>
      <c r="BB104" s="482" t="str">
        <f>IF(AND('6'!BB108=""),"",'6'!BB108)</f>
        <v/>
      </c>
      <c r="BC104" s="482" t="str">
        <f>IF(AND('6'!BC108=""),"",'6'!BC108)</f>
        <v/>
      </c>
      <c r="BD104" s="482" t="str">
        <f>IF(AND('6'!BD108=""),"",'6'!BD108)</f>
        <v/>
      </c>
      <c r="BE104" s="482" t="str">
        <f>IF(AND('6'!BE108=""),"",'6'!BE108)</f>
        <v/>
      </c>
      <c r="BF104" s="482" t="str">
        <f>IF(AND('6'!BF108=""),"",'6'!BF108)</f>
        <v/>
      </c>
      <c r="BG104" s="482" t="str">
        <f>IF(AND('6'!BG108=""),"",'6'!BG108)</f>
        <v/>
      </c>
      <c r="BH104" s="482" t="str">
        <f>IF(AND('6'!BH108=""),"",'6'!BH108)</f>
        <v/>
      </c>
      <c r="BI104" s="482" t="str">
        <f>IF(AND('6'!BI108=""),"",'6'!BI108)</f>
        <v/>
      </c>
      <c r="BJ104" s="482" t="str">
        <f>IF(AND('6'!BJ108=""),"",'6'!BJ108)</f>
        <v/>
      </c>
      <c r="BK104" s="482" t="str">
        <f>IF(AND('6'!BK108=""),"",'6'!BK108)</f>
        <v/>
      </c>
      <c r="BL104" s="482" t="str">
        <f>IF(AND('6'!BL108=""),"",'6'!BL108)</f>
        <v/>
      </c>
      <c r="BM104" s="482" t="str">
        <f>IF(AND('6'!BM108=""),"",'6'!BM108)</f>
        <v/>
      </c>
      <c r="BN104" s="482" t="str">
        <f>IF(AND('6'!BN108=""),"",'6'!BN108)</f>
        <v/>
      </c>
      <c r="BO104" s="482" t="str">
        <f>IF(AND('6'!BO108=""),"",'6'!BO108)</f>
        <v/>
      </c>
      <c r="BP104" s="482" t="str">
        <f>IF(AND('6'!BP108=""),"",'6'!BP108)</f>
        <v/>
      </c>
      <c r="BQ104" s="482" t="str">
        <f>IF(AND('6'!BQ108=""),"",'6'!BQ108)</f>
        <v/>
      </c>
      <c r="BR104" s="482" t="str">
        <f>IF(AND('6'!BR108=""),"",'6'!BR108)</f>
        <v/>
      </c>
      <c r="BS104" s="482" t="str">
        <f>IF(AND('6'!BS108=""),"",'6'!BS108)</f>
        <v/>
      </c>
      <c r="BT104" s="482" t="str">
        <f>IF(AND('6'!BT108=""),"",'6'!BT108)</f>
        <v/>
      </c>
      <c r="BU104" s="482" t="str">
        <f>IF(AND('6'!BU108=""),"",'6'!BU108)</f>
        <v/>
      </c>
      <c r="BV104" s="482" t="str">
        <f>IF(AND('6'!BV108=""),"",'6'!BV108)</f>
        <v/>
      </c>
      <c r="BW104" s="482" t="str">
        <f>IF(AND('6'!BW108=""),"",'6'!BW108)</f>
        <v/>
      </c>
      <c r="BX104" s="482" t="str">
        <f>IF(AND('6'!BX108=""),"",'6'!BX108)</f>
        <v/>
      </c>
      <c r="BY104" s="482" t="str">
        <f>IF(AND('6'!BY108=""),"",'6'!BY108)</f>
        <v/>
      </c>
      <c r="BZ104" s="482" t="str">
        <f>IF(AND('6'!BZ108=""),"",'6'!BZ108)</f>
        <v/>
      </c>
      <c r="CA104" s="482" t="str">
        <f>IF(AND('6'!CA108=""),"",'6'!CA108)</f>
        <v/>
      </c>
      <c r="CB104" s="482" t="str">
        <f>IF(AND('6'!CB108=""),"",'6'!CB108)</f>
        <v/>
      </c>
      <c r="CC104" s="482" t="str">
        <f>IF(AND('6'!CC108=""),"",'6'!CC108)</f>
        <v/>
      </c>
      <c r="CD104" s="482" t="str">
        <f>IF(AND('6'!CD108=""),"",'6'!CD108)</f>
        <v/>
      </c>
      <c r="CE104" s="482" t="str">
        <f>IF(AND('6'!CE108=""),"",'6'!CE108)</f>
        <v/>
      </c>
      <c r="CF104" s="482" t="str">
        <f>IF(AND('6'!CF108=""),"",'6'!CF108)</f>
        <v/>
      </c>
      <c r="CG104" s="482" t="str">
        <f>IF(AND('6'!CG108=""),"",'6'!CG108)</f>
        <v/>
      </c>
      <c r="CH104" s="482" t="str">
        <f>IF(AND('6'!CH108=""),"",'6'!CH108)</f>
        <v/>
      </c>
      <c r="CI104" s="482" t="str">
        <f>IF(AND('6'!CI108=""),"",'6'!CI108)</f>
        <v/>
      </c>
      <c r="CJ104" s="482" t="str">
        <f>IF(AND('6'!CJ108=""),"",'6'!CJ108)</f>
        <v/>
      </c>
      <c r="CK104" s="482" t="str">
        <f>IF(AND('6'!CK108=""),"",'6'!CK108)</f>
        <v/>
      </c>
      <c r="CL104" s="482" t="str">
        <f>IF(AND('6'!CL108=""),"",'6'!CL108)</f>
        <v/>
      </c>
      <c r="CM104" s="482" t="str">
        <f>IF(AND('6'!CM108=""),"",'6'!CM108)</f>
        <v/>
      </c>
      <c r="CN104" s="482" t="str">
        <f>IF(AND('6'!CN108=""),"",'6'!CN108)</f>
        <v/>
      </c>
      <c r="CO104" s="482" t="str">
        <f>IF(AND('6'!CO108=""),"",'6'!CO108)</f>
        <v/>
      </c>
      <c r="CP104" s="482" t="str">
        <f>IF(AND('6'!CP108=""),"",'6'!CP108)</f>
        <v/>
      </c>
      <c r="CQ104" s="482" t="str">
        <f>IF(AND('6'!CQ108=""),"",'6'!CQ108)</f>
        <v/>
      </c>
      <c r="CR104" s="482" t="str">
        <f>IF(AND('6'!CR108=""),"",'6'!CR108)</f>
        <v/>
      </c>
      <c r="CS104" s="482" t="str">
        <f>IF(AND('6'!CS108=""),"",'6'!CS108)</f>
        <v/>
      </c>
      <c r="CT104" s="482" t="str">
        <f>IF(AND('6'!CT108=""),"",'6'!CT108)</f>
        <v/>
      </c>
      <c r="CU104" s="482" t="str">
        <f>IF(AND('6'!CU108=""),"",'6'!CU108)</f>
        <v/>
      </c>
      <c r="CV104" s="482" t="str">
        <f>IF(AND('6'!CV108=""),"",'6'!CV108)</f>
        <v/>
      </c>
      <c r="CW104" s="482" t="str">
        <f>IF(AND('6'!CW108=""),"",'6'!CW108)</f>
        <v/>
      </c>
      <c r="CX104" s="482" t="str">
        <f>IF(AND('6'!CX108=""),"",'6'!CX108)</f>
        <v/>
      </c>
      <c r="CY104" s="482" t="str">
        <f>IF(AND('6'!CY108=""),"",'6'!CY108)</f>
        <v/>
      </c>
      <c r="CZ104" s="482" t="str">
        <f>IF(AND('6'!CZ108=""),"",'6'!CZ108)</f>
        <v/>
      </c>
      <c r="DA104" s="482" t="str">
        <f>IF(AND('6'!DA108=""),"",'6'!DA108)</f>
        <v/>
      </c>
      <c r="DB104" s="482" t="str">
        <f>IF(AND('6'!DB108=""),"",'6'!DB108)</f>
        <v/>
      </c>
      <c r="DC104" s="482" t="str">
        <f>IF(AND('6'!DC108=""),"",'6'!DC108)</f>
        <v/>
      </c>
      <c r="DD104" s="482" t="str">
        <f>IF(AND('6'!DD108=""),"",'6'!DD108)</f>
        <v/>
      </c>
      <c r="DE104" s="482" t="str">
        <f>IF(AND('6'!DE108=""),"",'6'!DE108)</f>
        <v/>
      </c>
      <c r="DF104" s="482" t="str">
        <f>IF(AND('6'!DF108=""),"",'6'!DF108)</f>
        <v/>
      </c>
      <c r="DG104" s="482" t="str">
        <f>IF(AND('6'!DG108=""),"",'6'!DG108)</f>
        <v/>
      </c>
      <c r="DH104" s="482" t="str">
        <f>IF(AND('6'!DH108=""),"",'6'!DH108)</f>
        <v/>
      </c>
      <c r="DI104" s="482" t="str">
        <f>IF(AND('6'!DI108=""),"",'6'!DI108)</f>
        <v/>
      </c>
      <c r="DJ104" s="482" t="str">
        <f>IF(AND('6'!DJ108=""),"",'6'!DJ108)</f>
        <v/>
      </c>
      <c r="DK104" s="482" t="str">
        <f>IF(AND('6'!DK108=""),"",'6'!DK108)</f>
        <v/>
      </c>
      <c r="DL104" s="482" t="str">
        <f>IF(AND('6'!DL108=""),"",'6'!DL108)</f>
        <v/>
      </c>
      <c r="DM104" s="482" t="str">
        <f>IF(AND('6'!DM108=""),"",'6'!DM108)</f>
        <v/>
      </c>
      <c r="DN104" s="482" t="str">
        <f>IF(AND('6'!DN108=""),"",'6'!DN108)</f>
        <v/>
      </c>
      <c r="DO104" s="482" t="str">
        <f>IF(AND('6'!DO108=""),"",'6'!DO108)</f>
        <v/>
      </c>
      <c r="DP104" s="482" t="str">
        <f>IF(AND('6'!DP108=""),"",'6'!DP108)</f>
        <v/>
      </c>
      <c r="DQ104" s="482" t="str">
        <f>IF(AND('6'!DQ108=""),"",'6'!DQ108)</f>
        <v/>
      </c>
      <c r="DR104" s="482" t="str">
        <f>IF(AND('6'!DR108=""),"",'6'!DR108)</f>
        <v/>
      </c>
      <c r="DS104" s="482" t="str">
        <f>IF(AND('6'!DS108=""),"",'6'!DS108)</f>
        <v/>
      </c>
      <c r="DT104" s="482" t="str">
        <f>IF(AND('6'!DT108=""),"",'6'!DT108)</f>
        <v/>
      </c>
      <c r="DU104" s="482" t="str">
        <f>IF(AND('6'!DU108=""),"",'6'!DU108)</f>
        <v/>
      </c>
      <c r="DV104" s="482" t="str">
        <f>IF(AND('6'!DV108=""),"",'6'!DV108)</f>
        <v/>
      </c>
      <c r="DW104" s="482" t="str">
        <f>IF(AND('6'!DW108=""),"",'6'!DW108)</f>
        <v/>
      </c>
      <c r="DX104" s="482" t="str">
        <f>IF(AND('6'!DX108=""),"",'6'!DX108)</f>
        <v/>
      </c>
      <c r="DY104" s="482" t="str">
        <f>IF(AND('6'!DY108=""),"",'6'!DY108)</f>
        <v/>
      </c>
      <c r="DZ104" s="482" t="str">
        <f>IF(AND('6'!DZ108=""),"",'6'!DZ108)</f>
        <v/>
      </c>
      <c r="EA104" s="482" t="str">
        <f>IF(AND('6'!EA108=""),"",'6'!EA108)</f>
        <v/>
      </c>
      <c r="EB104" s="482" t="str">
        <f>IF(AND('6'!EB108=""),"",'6'!EB108)</f>
        <v/>
      </c>
      <c r="EC104" s="482" t="str">
        <f>IF(AND('6'!EC108=""),"",'6'!EC108)</f>
        <v/>
      </c>
      <c r="ED104" s="482" t="str">
        <f>IF(AND('6'!ED108=""),"",'6'!ED108)</f>
        <v/>
      </c>
      <c r="EE104" s="482" t="str">
        <f>IF(AND('6'!EE108=""),"",'6'!EE108)</f>
        <v/>
      </c>
      <c r="EF104" s="482" t="str">
        <f>IF(AND('6'!EF108=""),"",'6'!EF108)</f>
        <v/>
      </c>
      <c r="EG104" s="482" t="str">
        <f>IF(AND('6'!EG108=""),"",'6'!EG108)</f>
        <v/>
      </c>
      <c r="EH104" s="482" t="str">
        <f>IF(AND('6'!EH108=""),"",'6'!EH108)</f>
        <v/>
      </c>
      <c r="EI104" s="482" t="str">
        <f>IF(AND('6'!EI108=""),"",'6'!EI108)</f>
        <v/>
      </c>
      <c r="EJ104" s="482" t="str">
        <f>IF(AND('6'!EJ108=""),"",'6'!EJ108)</f>
        <v/>
      </c>
      <c r="EK104" s="482" t="str">
        <f>IF(AND('6'!EK108=""),"",'6'!EK108)</f>
        <v/>
      </c>
      <c r="EL104" s="482" t="str">
        <f>IF(AND('6'!EL108=""),"",'6'!EL108)</f>
        <v/>
      </c>
      <c r="EM104" s="482" t="str">
        <f>IF(AND('6'!EM108=""),"",'6'!EM108)</f>
        <v/>
      </c>
      <c r="EN104" s="482" t="str">
        <f>IF(AND('6'!EN108=""),"",'6'!EN108)</f>
        <v/>
      </c>
      <c r="EO104" s="482" t="str">
        <f>IF(AND('6'!EO108=""),"",'6'!EO108)</f>
        <v/>
      </c>
      <c r="EP104" s="482" t="str">
        <f>IF(AND('6'!EP108=""),"",'6'!EP108)</f>
        <v/>
      </c>
      <c r="EQ104" s="482" t="str">
        <f>IF(AND('6'!EQ108=""),"",'6'!EQ108)</f>
        <v/>
      </c>
      <c r="ER104" s="482" t="str">
        <f>IF(AND('6'!ER108=""),"",'6'!ER108)</f>
        <v/>
      </c>
      <c r="ES104" s="482" t="str">
        <f>IF(AND('6'!ES108=""),"",'6'!ES108)</f>
        <v/>
      </c>
      <c r="ET104" s="482" t="str">
        <f>IF(AND('6'!ET108=""),"",'6'!ET108)</f>
        <v/>
      </c>
      <c r="EU104" s="482" t="str">
        <f>IF(AND('6'!EU108=""),"",'6'!EU108)</f>
        <v/>
      </c>
      <c r="EV104" s="482" t="str">
        <f>IF(AND('6'!EV108=""),"",'6'!EV108)</f>
        <v/>
      </c>
      <c r="EW104" s="482" t="str">
        <f>IF(AND('6'!EW108=""),"",'6'!EW108)</f>
        <v/>
      </c>
      <c r="EX104" s="482" t="str">
        <f>IF(AND('6'!EX108=""),"",'6'!EX108)</f>
        <v/>
      </c>
      <c r="EY104" s="482" t="str">
        <f>IF(AND('6'!EY108=""),"",'6'!EY108)</f>
        <v/>
      </c>
      <c r="EZ104" s="482" t="str">
        <f>IF(AND('6'!EZ108=""),"",'6'!EZ108)</f>
        <v/>
      </c>
      <c r="FA104" s="482" t="str">
        <f>IF(AND('6'!FA108=""),"",'6'!FA108)</f>
        <v/>
      </c>
      <c r="FB104" s="482" t="str">
        <f>IF(AND('6'!FB108=""),"",'6'!FB108)</f>
        <v/>
      </c>
      <c r="FC104" s="482" t="str">
        <f>IF(AND('6'!FC108=""),"",'6'!FC108)</f>
        <v/>
      </c>
      <c r="FD104" s="482" t="str">
        <f>IF(AND('6'!FD108=""),"",'6'!FD108)</f>
        <v/>
      </c>
      <c r="FE104" s="482" t="str">
        <f>IF(AND('6'!FE108=""),"",'6'!FE108)</f>
        <v/>
      </c>
      <c r="FF104" s="482" t="str">
        <f>IF(AND('6'!FF108=""),"",'6'!FF108)</f>
        <v xml:space="preserve"> </v>
      </c>
      <c r="FG104" s="482" t="str">
        <f>IF(AND('6'!FG108=""),"",'6'!FG108)</f>
        <v/>
      </c>
      <c r="FH104" s="482" t="str">
        <f>IF(AND('6'!FH108=""),"",'6'!FH108)</f>
        <v/>
      </c>
      <c r="FI104" s="482" t="str">
        <f>IF(AND('6'!FI108=""),"",'6'!FI108)</f>
        <v/>
      </c>
      <c r="FJ104" s="482" t="str">
        <f>IF(AND('6'!FJ108=""),"",'6'!FJ108)</f>
        <v/>
      </c>
      <c r="FK104" s="482" t="str">
        <f>IF(AND('6'!FK108=""),"",'6'!FK108)</f>
        <v/>
      </c>
      <c r="FL104" s="482" t="str">
        <f>IF(AND('6'!FL108=""),"",'6'!FL108)</f>
        <v/>
      </c>
      <c r="FM104" s="482" t="str">
        <f>IF(AND('6'!FM108=""),"",'6'!FM108)</f>
        <v xml:space="preserve"> </v>
      </c>
      <c r="FN104" s="482" t="str">
        <f>IF(AND('6'!FN108=""),"",'6'!FN108)</f>
        <v/>
      </c>
      <c r="FO104" s="482" t="str">
        <f>IF(AND('6'!FO108=""),"",'6'!FO108)</f>
        <v/>
      </c>
      <c r="FP104" s="482" t="str">
        <f>IF(AND('6'!FP108=""),"",'6'!FP108)</f>
        <v/>
      </c>
      <c r="FQ104" s="482" t="str">
        <f>IF(AND('6'!FQ108=""),"",'6'!FQ108)</f>
        <v/>
      </c>
      <c r="FR104" s="482" t="str">
        <f>IF(AND('6'!FR108=""),"",'6'!FR108)</f>
        <v/>
      </c>
      <c r="FS104" s="482" t="str">
        <f>IF(AND('6'!FS108=""),"",'6'!FS108)</f>
        <v/>
      </c>
      <c r="FT104" s="482" t="str">
        <f>IF(AND('6'!FT108=""),"",'6'!FT108)</f>
        <v xml:space="preserve"> </v>
      </c>
      <c r="FU104" s="482" t="str">
        <f>IF(AND('6'!FV108=""),"",'6'!FV108)</f>
        <v>-</v>
      </c>
      <c r="FV104" s="482" t="str">
        <f>IF(AND('6'!FW108=""),"",'6'!FW108)</f>
        <v>-</v>
      </c>
      <c r="FW104" s="482" t="str">
        <f>IF(AND('6'!FX108=""),"",'6'!FX108)</f>
        <v>-</v>
      </c>
      <c r="FX104" s="482" t="str">
        <f>IF(AND('6'!FY108=""),"",'6'!FY108)</f>
        <v>-</v>
      </c>
      <c r="FY104" s="482" t="str">
        <f>IF(AND('6'!FZ108=""),"",'6'!FZ108)</f>
        <v>-</v>
      </c>
      <c r="FZ104" s="482" t="str">
        <f>IF(AND('6'!GA108=""),"",'6'!GA108)</f>
        <v>-</v>
      </c>
      <c r="GA104" s="482" t="str">
        <f>IF(AND('6'!GB108=""),"",'6'!GB108)</f>
        <v>-</v>
      </c>
      <c r="GB104" s="482" t="str">
        <f>IF(AND('6'!GC108=""),"",'6'!GC108)</f>
        <v>-</v>
      </c>
      <c r="GC104" s="482" t="str">
        <f>IF(AND('6'!GD108=""),"",'6'!GD108)</f>
        <v>-</v>
      </c>
      <c r="GD104" s="482" t="str">
        <f>IF(AND('6'!GE108=""),"",'6'!GE108)</f>
        <v>-</v>
      </c>
      <c r="GE104" s="482" t="str">
        <f>IF(AND('6'!GF108=""),"",'6'!GF108)</f>
        <v>-</v>
      </c>
      <c r="GF104" s="482" t="str">
        <f>IF(AND('6'!GG108=""),"",'6'!GG108)</f>
        <v>-</v>
      </c>
      <c r="GG104" s="482" t="str">
        <f>IF(AND('6'!GH108=""),"",IF(AND('6'!GH108="-"),"",'6'!GH108))</f>
        <v/>
      </c>
      <c r="GH104" s="50" t="str">
        <f>IF(AND(C104=""),"",VLOOKUP(B104,Register!$A$7:$CL$311,36,FALSE))</f>
        <v/>
      </c>
      <c r="GI104" s="483" t="str">
        <f>IF(AND('6'!GL108=""),"",'6'!GL108)</f>
        <v/>
      </c>
      <c r="GJ104" s="173" t="str">
        <f>IF(AND('6'!FU108=""),"",'6'!FU108)</f>
        <v/>
      </c>
      <c r="GK104" s="173"/>
      <c r="GL104" s="173"/>
    </row>
    <row r="105" spans="1:194" ht="21">
      <c r="A105" s="480">
        <v>97</v>
      </c>
      <c r="B105" s="481" t="str">
        <f>IF(AND('6'!B109=""),"",'6'!B109)</f>
        <v/>
      </c>
      <c r="C105" s="196" t="str">
        <f>IF(AND('6'!C109=""),"",'6'!C109)</f>
        <v/>
      </c>
      <c r="D105" s="196" t="str">
        <f>IF(AND('6'!D109=""),"",'6'!D109)</f>
        <v/>
      </c>
      <c r="E105" s="195" t="str">
        <f>IF(AND('6'!E109=""),"",'6'!E109)</f>
        <v/>
      </c>
      <c r="F105" s="482" t="str">
        <f>IF(AND('6'!F109=""),"",'6'!F109)</f>
        <v/>
      </c>
      <c r="G105" s="482" t="str">
        <f>IF(AND('6'!G109=""),"",'6'!G109)</f>
        <v/>
      </c>
      <c r="H105" s="482" t="str">
        <f>IF(AND('6'!H109=""),"",'6'!H109)</f>
        <v/>
      </c>
      <c r="I105" s="482" t="str">
        <f>IF(AND('6'!I109=""),"",'6'!I109)</f>
        <v/>
      </c>
      <c r="J105" s="482" t="str">
        <f>IF(AND('6'!J109=""),"",'6'!J109)</f>
        <v/>
      </c>
      <c r="K105" s="482" t="str">
        <f>IF(AND('6'!K109=""),"",'6'!K109)</f>
        <v/>
      </c>
      <c r="L105" s="482" t="str">
        <f>IF(AND('6'!L109=""),"",'6'!L109)</f>
        <v/>
      </c>
      <c r="M105" s="482" t="str">
        <f>IF(AND('6'!M109=""),"",'6'!M109)</f>
        <v/>
      </c>
      <c r="N105" s="482" t="str">
        <f>IF(AND('6'!N109=""),"",'6'!N109)</f>
        <v/>
      </c>
      <c r="O105" s="482" t="str">
        <f>IF(AND('6'!O109=""),"",'6'!O109)</f>
        <v/>
      </c>
      <c r="P105" s="482" t="str">
        <f>IF(AND('6'!P109=""),"",'6'!P109)</f>
        <v/>
      </c>
      <c r="Q105" s="482" t="str">
        <f>IF(AND('6'!Q109=""),"",'6'!Q109)</f>
        <v/>
      </c>
      <c r="R105" s="482" t="str">
        <f>IF(AND('6'!R109=""),"",'6'!R109)</f>
        <v/>
      </c>
      <c r="S105" s="482" t="str">
        <f>IF(AND('6'!S109=""),"",'6'!S109)</f>
        <v/>
      </c>
      <c r="T105" s="482" t="str">
        <f>IF(AND('6'!T109=""),"",'6'!T109)</f>
        <v/>
      </c>
      <c r="U105" s="482" t="str">
        <f>IF(AND('6'!U109=""),"",'6'!U109)</f>
        <v/>
      </c>
      <c r="V105" s="482" t="str">
        <f>IF(AND('6'!V109=""),"",'6'!V109)</f>
        <v/>
      </c>
      <c r="W105" s="482" t="str">
        <f>IF(AND('6'!W109=""),"",'6'!W109)</f>
        <v/>
      </c>
      <c r="X105" s="482" t="str">
        <f>IF(AND('6'!X109=""),"",'6'!X109)</f>
        <v/>
      </c>
      <c r="Y105" s="482" t="str">
        <f>IF(AND('6'!Y109=""),"",'6'!Y109)</f>
        <v/>
      </c>
      <c r="Z105" s="482" t="str">
        <f>IF(AND('6'!Z109=""),"",'6'!Z109)</f>
        <v/>
      </c>
      <c r="AA105" s="482" t="str">
        <f>IF(AND('6'!AA109=""),"",'6'!AA109)</f>
        <v/>
      </c>
      <c r="AB105" s="482" t="str">
        <f>IF(AND('6'!AB109=""),"",'6'!AB109)</f>
        <v/>
      </c>
      <c r="AC105" s="482" t="str">
        <f>IF(AND('6'!AC109=""),"",'6'!AC109)</f>
        <v/>
      </c>
      <c r="AD105" s="482" t="str">
        <f>IF(AND('6'!AD109=""),"",'6'!AD109)</f>
        <v/>
      </c>
      <c r="AE105" s="482" t="str">
        <f>IF(AND('6'!AE109=""),"",'6'!AE109)</f>
        <v/>
      </c>
      <c r="AF105" s="482" t="str">
        <f>IF(AND('6'!AF109=""),"",'6'!AF109)</f>
        <v/>
      </c>
      <c r="AG105" s="482" t="str">
        <f>IF(AND('6'!AG109=""),"",'6'!AG109)</f>
        <v/>
      </c>
      <c r="AH105" s="482" t="str">
        <f>IF(AND('6'!AH109=""),"",'6'!AH109)</f>
        <v/>
      </c>
      <c r="AI105" s="482" t="str">
        <f>IF(AND('6'!AI109=""),"",'6'!AI109)</f>
        <v/>
      </c>
      <c r="AJ105" s="482" t="str">
        <f>IF(AND('6'!AJ109=""),"",'6'!AJ109)</f>
        <v/>
      </c>
      <c r="AK105" s="482" t="str">
        <f>IF(AND('6'!AK109=""),"",'6'!AK109)</f>
        <v/>
      </c>
      <c r="AL105" s="482" t="str">
        <f>IF(AND('6'!AL109=""),"",'6'!AL109)</f>
        <v/>
      </c>
      <c r="AM105" s="482" t="str">
        <f>IF(AND('6'!AM109=""),"",'6'!AM109)</f>
        <v/>
      </c>
      <c r="AN105" s="482" t="str">
        <f>IF(AND('6'!AN109=""),"",'6'!AN109)</f>
        <v/>
      </c>
      <c r="AO105" s="482" t="str">
        <f>IF(AND('6'!AO109=""),"",'6'!AO109)</f>
        <v/>
      </c>
      <c r="AP105" s="482" t="str">
        <f>IF(AND('6'!AP109=""),"",'6'!AP109)</f>
        <v/>
      </c>
      <c r="AQ105" s="482" t="str">
        <f>IF(AND('6'!AQ109=""),"",'6'!AQ109)</f>
        <v/>
      </c>
      <c r="AR105" s="482" t="str">
        <f>IF(AND('6'!AR109=""),"",'6'!AR109)</f>
        <v/>
      </c>
      <c r="AS105" s="482" t="str">
        <f>IF(AND('6'!AS109=""),"",'6'!AS109)</f>
        <v/>
      </c>
      <c r="AT105" s="482" t="str">
        <f>IF(AND('6'!AT109=""),"",'6'!AT109)</f>
        <v/>
      </c>
      <c r="AU105" s="482" t="str">
        <f>IF(AND('6'!AU109=""),"",'6'!AU109)</f>
        <v/>
      </c>
      <c r="AV105" s="482" t="str">
        <f>IF(AND('6'!AV109=""),"",'6'!AV109)</f>
        <v/>
      </c>
      <c r="AW105" s="482" t="str">
        <f>IF(AND('6'!AW109=""),"",'6'!AW109)</f>
        <v/>
      </c>
      <c r="AX105" s="482" t="str">
        <f>IF(AND('6'!AX109=""),"",'6'!AX109)</f>
        <v/>
      </c>
      <c r="AY105" s="482" t="str">
        <f>IF(AND('6'!AY109=""),"",'6'!AY109)</f>
        <v/>
      </c>
      <c r="AZ105" s="482" t="str">
        <f>IF(AND('6'!AZ109=""),"",'6'!AZ109)</f>
        <v/>
      </c>
      <c r="BA105" s="482" t="str">
        <f>IF(AND('6'!BA109=""),"",'6'!BA109)</f>
        <v/>
      </c>
      <c r="BB105" s="482" t="str">
        <f>IF(AND('6'!BB109=""),"",'6'!BB109)</f>
        <v/>
      </c>
      <c r="BC105" s="482" t="str">
        <f>IF(AND('6'!BC109=""),"",'6'!BC109)</f>
        <v/>
      </c>
      <c r="BD105" s="482" t="str">
        <f>IF(AND('6'!BD109=""),"",'6'!BD109)</f>
        <v/>
      </c>
      <c r="BE105" s="482" t="str">
        <f>IF(AND('6'!BE109=""),"",'6'!BE109)</f>
        <v/>
      </c>
      <c r="BF105" s="482" t="str">
        <f>IF(AND('6'!BF109=""),"",'6'!BF109)</f>
        <v/>
      </c>
      <c r="BG105" s="482" t="str">
        <f>IF(AND('6'!BG109=""),"",'6'!BG109)</f>
        <v/>
      </c>
      <c r="BH105" s="482" t="str">
        <f>IF(AND('6'!BH109=""),"",'6'!BH109)</f>
        <v/>
      </c>
      <c r="BI105" s="482" t="str">
        <f>IF(AND('6'!BI109=""),"",'6'!BI109)</f>
        <v/>
      </c>
      <c r="BJ105" s="482" t="str">
        <f>IF(AND('6'!BJ109=""),"",'6'!BJ109)</f>
        <v/>
      </c>
      <c r="BK105" s="482" t="str">
        <f>IF(AND('6'!BK109=""),"",'6'!BK109)</f>
        <v/>
      </c>
      <c r="BL105" s="482" t="str">
        <f>IF(AND('6'!BL109=""),"",'6'!BL109)</f>
        <v/>
      </c>
      <c r="BM105" s="482" t="str">
        <f>IF(AND('6'!BM109=""),"",'6'!BM109)</f>
        <v/>
      </c>
      <c r="BN105" s="482" t="str">
        <f>IF(AND('6'!BN109=""),"",'6'!BN109)</f>
        <v/>
      </c>
      <c r="BO105" s="482" t="str">
        <f>IF(AND('6'!BO109=""),"",'6'!BO109)</f>
        <v/>
      </c>
      <c r="BP105" s="482" t="str">
        <f>IF(AND('6'!BP109=""),"",'6'!BP109)</f>
        <v/>
      </c>
      <c r="BQ105" s="482" t="str">
        <f>IF(AND('6'!BQ109=""),"",'6'!BQ109)</f>
        <v/>
      </c>
      <c r="BR105" s="482" t="str">
        <f>IF(AND('6'!BR109=""),"",'6'!BR109)</f>
        <v/>
      </c>
      <c r="BS105" s="482" t="str">
        <f>IF(AND('6'!BS109=""),"",'6'!BS109)</f>
        <v/>
      </c>
      <c r="BT105" s="482" t="str">
        <f>IF(AND('6'!BT109=""),"",'6'!BT109)</f>
        <v/>
      </c>
      <c r="BU105" s="482" t="str">
        <f>IF(AND('6'!BU109=""),"",'6'!BU109)</f>
        <v/>
      </c>
      <c r="BV105" s="482" t="str">
        <f>IF(AND('6'!BV109=""),"",'6'!BV109)</f>
        <v/>
      </c>
      <c r="BW105" s="482" t="str">
        <f>IF(AND('6'!BW109=""),"",'6'!BW109)</f>
        <v/>
      </c>
      <c r="BX105" s="482" t="str">
        <f>IF(AND('6'!BX109=""),"",'6'!BX109)</f>
        <v/>
      </c>
      <c r="BY105" s="482" t="str">
        <f>IF(AND('6'!BY109=""),"",'6'!BY109)</f>
        <v/>
      </c>
      <c r="BZ105" s="482" t="str">
        <f>IF(AND('6'!BZ109=""),"",'6'!BZ109)</f>
        <v/>
      </c>
      <c r="CA105" s="482" t="str">
        <f>IF(AND('6'!CA109=""),"",'6'!CA109)</f>
        <v/>
      </c>
      <c r="CB105" s="482" t="str">
        <f>IF(AND('6'!CB109=""),"",'6'!CB109)</f>
        <v/>
      </c>
      <c r="CC105" s="482" t="str">
        <f>IF(AND('6'!CC109=""),"",'6'!CC109)</f>
        <v/>
      </c>
      <c r="CD105" s="482" t="str">
        <f>IF(AND('6'!CD109=""),"",'6'!CD109)</f>
        <v/>
      </c>
      <c r="CE105" s="482" t="str">
        <f>IF(AND('6'!CE109=""),"",'6'!CE109)</f>
        <v/>
      </c>
      <c r="CF105" s="482" t="str">
        <f>IF(AND('6'!CF109=""),"",'6'!CF109)</f>
        <v/>
      </c>
      <c r="CG105" s="482" t="str">
        <f>IF(AND('6'!CG109=""),"",'6'!CG109)</f>
        <v/>
      </c>
      <c r="CH105" s="482" t="str">
        <f>IF(AND('6'!CH109=""),"",'6'!CH109)</f>
        <v/>
      </c>
      <c r="CI105" s="482" t="str">
        <f>IF(AND('6'!CI109=""),"",'6'!CI109)</f>
        <v/>
      </c>
      <c r="CJ105" s="482" t="str">
        <f>IF(AND('6'!CJ109=""),"",'6'!CJ109)</f>
        <v/>
      </c>
      <c r="CK105" s="482" t="str">
        <f>IF(AND('6'!CK109=""),"",'6'!CK109)</f>
        <v/>
      </c>
      <c r="CL105" s="482" t="str">
        <f>IF(AND('6'!CL109=""),"",'6'!CL109)</f>
        <v/>
      </c>
      <c r="CM105" s="482" t="str">
        <f>IF(AND('6'!CM109=""),"",'6'!CM109)</f>
        <v/>
      </c>
      <c r="CN105" s="482" t="str">
        <f>IF(AND('6'!CN109=""),"",'6'!CN109)</f>
        <v/>
      </c>
      <c r="CO105" s="482" t="str">
        <f>IF(AND('6'!CO109=""),"",'6'!CO109)</f>
        <v/>
      </c>
      <c r="CP105" s="482" t="str">
        <f>IF(AND('6'!CP109=""),"",'6'!CP109)</f>
        <v/>
      </c>
      <c r="CQ105" s="482" t="str">
        <f>IF(AND('6'!CQ109=""),"",'6'!CQ109)</f>
        <v/>
      </c>
      <c r="CR105" s="482" t="str">
        <f>IF(AND('6'!CR109=""),"",'6'!CR109)</f>
        <v/>
      </c>
      <c r="CS105" s="482" t="str">
        <f>IF(AND('6'!CS109=""),"",'6'!CS109)</f>
        <v/>
      </c>
      <c r="CT105" s="482" t="str">
        <f>IF(AND('6'!CT109=""),"",'6'!CT109)</f>
        <v/>
      </c>
      <c r="CU105" s="482" t="str">
        <f>IF(AND('6'!CU109=""),"",'6'!CU109)</f>
        <v/>
      </c>
      <c r="CV105" s="482" t="str">
        <f>IF(AND('6'!CV109=""),"",'6'!CV109)</f>
        <v/>
      </c>
      <c r="CW105" s="482" t="str">
        <f>IF(AND('6'!CW109=""),"",'6'!CW109)</f>
        <v/>
      </c>
      <c r="CX105" s="482" t="str">
        <f>IF(AND('6'!CX109=""),"",'6'!CX109)</f>
        <v/>
      </c>
      <c r="CY105" s="482" t="str">
        <f>IF(AND('6'!CY109=""),"",'6'!CY109)</f>
        <v/>
      </c>
      <c r="CZ105" s="482" t="str">
        <f>IF(AND('6'!CZ109=""),"",'6'!CZ109)</f>
        <v/>
      </c>
      <c r="DA105" s="482" t="str">
        <f>IF(AND('6'!DA109=""),"",'6'!DA109)</f>
        <v/>
      </c>
      <c r="DB105" s="482" t="str">
        <f>IF(AND('6'!DB109=""),"",'6'!DB109)</f>
        <v/>
      </c>
      <c r="DC105" s="482" t="str">
        <f>IF(AND('6'!DC109=""),"",'6'!DC109)</f>
        <v/>
      </c>
      <c r="DD105" s="482" t="str">
        <f>IF(AND('6'!DD109=""),"",'6'!DD109)</f>
        <v/>
      </c>
      <c r="DE105" s="482" t="str">
        <f>IF(AND('6'!DE109=""),"",'6'!DE109)</f>
        <v/>
      </c>
      <c r="DF105" s="482" t="str">
        <f>IF(AND('6'!DF109=""),"",'6'!DF109)</f>
        <v/>
      </c>
      <c r="DG105" s="482" t="str">
        <f>IF(AND('6'!DG109=""),"",'6'!DG109)</f>
        <v/>
      </c>
      <c r="DH105" s="482" t="str">
        <f>IF(AND('6'!DH109=""),"",'6'!DH109)</f>
        <v/>
      </c>
      <c r="DI105" s="482" t="str">
        <f>IF(AND('6'!DI109=""),"",'6'!DI109)</f>
        <v/>
      </c>
      <c r="DJ105" s="482" t="str">
        <f>IF(AND('6'!DJ109=""),"",'6'!DJ109)</f>
        <v/>
      </c>
      <c r="DK105" s="482" t="str">
        <f>IF(AND('6'!DK109=""),"",'6'!DK109)</f>
        <v/>
      </c>
      <c r="DL105" s="482" t="str">
        <f>IF(AND('6'!DL109=""),"",'6'!DL109)</f>
        <v/>
      </c>
      <c r="DM105" s="482" t="str">
        <f>IF(AND('6'!DM109=""),"",'6'!DM109)</f>
        <v/>
      </c>
      <c r="DN105" s="482" t="str">
        <f>IF(AND('6'!DN109=""),"",'6'!DN109)</f>
        <v/>
      </c>
      <c r="DO105" s="482" t="str">
        <f>IF(AND('6'!DO109=""),"",'6'!DO109)</f>
        <v/>
      </c>
      <c r="DP105" s="482" t="str">
        <f>IF(AND('6'!DP109=""),"",'6'!DP109)</f>
        <v/>
      </c>
      <c r="DQ105" s="482" t="str">
        <f>IF(AND('6'!DQ109=""),"",'6'!DQ109)</f>
        <v/>
      </c>
      <c r="DR105" s="482" t="str">
        <f>IF(AND('6'!DR109=""),"",'6'!DR109)</f>
        <v/>
      </c>
      <c r="DS105" s="482" t="str">
        <f>IF(AND('6'!DS109=""),"",'6'!DS109)</f>
        <v/>
      </c>
      <c r="DT105" s="482" t="str">
        <f>IF(AND('6'!DT109=""),"",'6'!DT109)</f>
        <v/>
      </c>
      <c r="DU105" s="482" t="str">
        <f>IF(AND('6'!DU109=""),"",'6'!DU109)</f>
        <v/>
      </c>
      <c r="DV105" s="482" t="str">
        <f>IF(AND('6'!DV109=""),"",'6'!DV109)</f>
        <v/>
      </c>
      <c r="DW105" s="482" t="str">
        <f>IF(AND('6'!DW109=""),"",'6'!DW109)</f>
        <v/>
      </c>
      <c r="DX105" s="482" t="str">
        <f>IF(AND('6'!DX109=""),"",'6'!DX109)</f>
        <v/>
      </c>
      <c r="DY105" s="482" t="str">
        <f>IF(AND('6'!DY109=""),"",'6'!DY109)</f>
        <v/>
      </c>
      <c r="DZ105" s="482" t="str">
        <f>IF(AND('6'!DZ109=""),"",'6'!DZ109)</f>
        <v/>
      </c>
      <c r="EA105" s="482" t="str">
        <f>IF(AND('6'!EA109=""),"",'6'!EA109)</f>
        <v/>
      </c>
      <c r="EB105" s="482" t="str">
        <f>IF(AND('6'!EB109=""),"",'6'!EB109)</f>
        <v/>
      </c>
      <c r="EC105" s="482" t="str">
        <f>IF(AND('6'!EC109=""),"",'6'!EC109)</f>
        <v/>
      </c>
      <c r="ED105" s="482" t="str">
        <f>IF(AND('6'!ED109=""),"",'6'!ED109)</f>
        <v/>
      </c>
      <c r="EE105" s="482" t="str">
        <f>IF(AND('6'!EE109=""),"",'6'!EE109)</f>
        <v/>
      </c>
      <c r="EF105" s="482" t="str">
        <f>IF(AND('6'!EF109=""),"",'6'!EF109)</f>
        <v/>
      </c>
      <c r="EG105" s="482" t="str">
        <f>IF(AND('6'!EG109=""),"",'6'!EG109)</f>
        <v/>
      </c>
      <c r="EH105" s="482" t="str">
        <f>IF(AND('6'!EH109=""),"",'6'!EH109)</f>
        <v/>
      </c>
      <c r="EI105" s="482" t="str">
        <f>IF(AND('6'!EI109=""),"",'6'!EI109)</f>
        <v/>
      </c>
      <c r="EJ105" s="482" t="str">
        <f>IF(AND('6'!EJ109=""),"",'6'!EJ109)</f>
        <v/>
      </c>
      <c r="EK105" s="482" t="str">
        <f>IF(AND('6'!EK109=""),"",'6'!EK109)</f>
        <v/>
      </c>
      <c r="EL105" s="482" t="str">
        <f>IF(AND('6'!EL109=""),"",'6'!EL109)</f>
        <v/>
      </c>
      <c r="EM105" s="482" t="str">
        <f>IF(AND('6'!EM109=""),"",'6'!EM109)</f>
        <v/>
      </c>
      <c r="EN105" s="482" t="str">
        <f>IF(AND('6'!EN109=""),"",'6'!EN109)</f>
        <v/>
      </c>
      <c r="EO105" s="482" t="str">
        <f>IF(AND('6'!EO109=""),"",'6'!EO109)</f>
        <v/>
      </c>
      <c r="EP105" s="482" t="str">
        <f>IF(AND('6'!EP109=""),"",'6'!EP109)</f>
        <v/>
      </c>
      <c r="EQ105" s="482" t="str">
        <f>IF(AND('6'!EQ109=""),"",'6'!EQ109)</f>
        <v/>
      </c>
      <c r="ER105" s="482" t="str">
        <f>IF(AND('6'!ER109=""),"",'6'!ER109)</f>
        <v/>
      </c>
      <c r="ES105" s="482" t="str">
        <f>IF(AND('6'!ES109=""),"",'6'!ES109)</f>
        <v/>
      </c>
      <c r="ET105" s="482" t="str">
        <f>IF(AND('6'!ET109=""),"",'6'!ET109)</f>
        <v/>
      </c>
      <c r="EU105" s="482" t="str">
        <f>IF(AND('6'!EU109=""),"",'6'!EU109)</f>
        <v/>
      </c>
      <c r="EV105" s="482" t="str">
        <f>IF(AND('6'!EV109=""),"",'6'!EV109)</f>
        <v/>
      </c>
      <c r="EW105" s="482" t="str">
        <f>IF(AND('6'!EW109=""),"",'6'!EW109)</f>
        <v/>
      </c>
      <c r="EX105" s="482" t="str">
        <f>IF(AND('6'!EX109=""),"",'6'!EX109)</f>
        <v/>
      </c>
      <c r="EY105" s="482" t="str">
        <f>IF(AND('6'!EY109=""),"",'6'!EY109)</f>
        <v/>
      </c>
      <c r="EZ105" s="482" t="str">
        <f>IF(AND('6'!EZ109=""),"",'6'!EZ109)</f>
        <v/>
      </c>
      <c r="FA105" s="482" t="str">
        <f>IF(AND('6'!FA109=""),"",'6'!FA109)</f>
        <v/>
      </c>
      <c r="FB105" s="482" t="str">
        <f>IF(AND('6'!FB109=""),"",'6'!FB109)</f>
        <v/>
      </c>
      <c r="FC105" s="482" t="str">
        <f>IF(AND('6'!FC109=""),"",'6'!FC109)</f>
        <v/>
      </c>
      <c r="FD105" s="482" t="str">
        <f>IF(AND('6'!FD109=""),"",'6'!FD109)</f>
        <v/>
      </c>
      <c r="FE105" s="482" t="str">
        <f>IF(AND('6'!FE109=""),"",'6'!FE109)</f>
        <v/>
      </c>
      <c r="FF105" s="482" t="str">
        <f>IF(AND('6'!FF109=""),"",'6'!FF109)</f>
        <v xml:space="preserve"> </v>
      </c>
      <c r="FG105" s="482" t="str">
        <f>IF(AND('6'!FG109=""),"",'6'!FG109)</f>
        <v/>
      </c>
      <c r="FH105" s="482" t="str">
        <f>IF(AND('6'!FH109=""),"",'6'!FH109)</f>
        <v/>
      </c>
      <c r="FI105" s="482" t="str">
        <f>IF(AND('6'!FI109=""),"",'6'!FI109)</f>
        <v/>
      </c>
      <c r="FJ105" s="482" t="str">
        <f>IF(AND('6'!FJ109=""),"",'6'!FJ109)</f>
        <v/>
      </c>
      <c r="FK105" s="482" t="str">
        <f>IF(AND('6'!FK109=""),"",'6'!FK109)</f>
        <v/>
      </c>
      <c r="FL105" s="482" t="str">
        <f>IF(AND('6'!FL109=""),"",'6'!FL109)</f>
        <v/>
      </c>
      <c r="FM105" s="482" t="str">
        <f>IF(AND('6'!FM109=""),"",'6'!FM109)</f>
        <v xml:space="preserve"> </v>
      </c>
      <c r="FN105" s="482" t="str">
        <f>IF(AND('6'!FN109=""),"",'6'!FN109)</f>
        <v/>
      </c>
      <c r="FO105" s="482" t="str">
        <f>IF(AND('6'!FO109=""),"",'6'!FO109)</f>
        <v/>
      </c>
      <c r="FP105" s="482" t="str">
        <f>IF(AND('6'!FP109=""),"",'6'!FP109)</f>
        <v/>
      </c>
      <c r="FQ105" s="482" t="str">
        <f>IF(AND('6'!FQ109=""),"",'6'!FQ109)</f>
        <v/>
      </c>
      <c r="FR105" s="482" t="str">
        <f>IF(AND('6'!FR109=""),"",'6'!FR109)</f>
        <v/>
      </c>
      <c r="FS105" s="482" t="str">
        <f>IF(AND('6'!FS109=""),"",'6'!FS109)</f>
        <v/>
      </c>
      <c r="FT105" s="482" t="str">
        <f>IF(AND('6'!FT109=""),"",'6'!FT109)</f>
        <v xml:space="preserve"> </v>
      </c>
      <c r="FU105" s="482" t="str">
        <f>IF(AND('6'!FV109=""),"",'6'!FV109)</f>
        <v>-</v>
      </c>
      <c r="FV105" s="482" t="str">
        <f>IF(AND('6'!FW109=""),"",'6'!FW109)</f>
        <v>-</v>
      </c>
      <c r="FW105" s="482" t="str">
        <f>IF(AND('6'!FX109=""),"",'6'!FX109)</f>
        <v>-</v>
      </c>
      <c r="FX105" s="482" t="str">
        <f>IF(AND('6'!FY109=""),"",'6'!FY109)</f>
        <v>-</v>
      </c>
      <c r="FY105" s="482" t="str">
        <f>IF(AND('6'!FZ109=""),"",'6'!FZ109)</f>
        <v>-</v>
      </c>
      <c r="FZ105" s="482" t="str">
        <f>IF(AND('6'!GA109=""),"",'6'!GA109)</f>
        <v>-</v>
      </c>
      <c r="GA105" s="482" t="str">
        <f>IF(AND('6'!GB109=""),"",'6'!GB109)</f>
        <v>-</v>
      </c>
      <c r="GB105" s="482" t="str">
        <f>IF(AND('6'!GC109=""),"",'6'!GC109)</f>
        <v>-</v>
      </c>
      <c r="GC105" s="482" t="str">
        <f>IF(AND('6'!GD109=""),"",'6'!GD109)</f>
        <v>-</v>
      </c>
      <c r="GD105" s="482" t="str">
        <f>IF(AND('6'!GE109=""),"",'6'!GE109)</f>
        <v>-</v>
      </c>
      <c r="GE105" s="482" t="str">
        <f>IF(AND('6'!GF109=""),"",'6'!GF109)</f>
        <v>-</v>
      </c>
      <c r="GF105" s="482" t="str">
        <f>IF(AND('6'!GG109=""),"",'6'!GG109)</f>
        <v>-</v>
      </c>
      <c r="GG105" s="482" t="str">
        <f>IF(AND('6'!GH109=""),"",IF(AND('6'!GH109="-"),"",'6'!GH109))</f>
        <v/>
      </c>
      <c r="GH105" s="50" t="str">
        <f>IF(AND(C105=""),"",VLOOKUP(B105,Register!$A$7:$CL$311,36,FALSE))</f>
        <v/>
      </c>
      <c r="GI105" s="483" t="str">
        <f>IF(AND('6'!GL109=""),"",'6'!GL109)</f>
        <v/>
      </c>
      <c r="GJ105" s="173" t="str">
        <f>IF(AND('6'!FU109=""),"",'6'!FU109)</f>
        <v/>
      </c>
      <c r="GK105" s="173"/>
      <c r="GL105" s="173"/>
    </row>
    <row r="106" spans="1:194" ht="21">
      <c r="A106" s="480">
        <v>98</v>
      </c>
      <c r="B106" s="481" t="str">
        <f>IF(AND('6'!B110=""),"",'6'!B110)</f>
        <v/>
      </c>
      <c r="C106" s="196" t="str">
        <f>IF(AND('6'!C110=""),"",'6'!C110)</f>
        <v/>
      </c>
      <c r="D106" s="196" t="str">
        <f>IF(AND('6'!D110=""),"",'6'!D110)</f>
        <v/>
      </c>
      <c r="E106" s="195" t="str">
        <f>IF(AND('6'!E110=""),"",'6'!E110)</f>
        <v/>
      </c>
      <c r="F106" s="482" t="str">
        <f>IF(AND('6'!F110=""),"",'6'!F110)</f>
        <v/>
      </c>
      <c r="G106" s="482" t="str">
        <f>IF(AND('6'!G110=""),"",'6'!G110)</f>
        <v/>
      </c>
      <c r="H106" s="482" t="str">
        <f>IF(AND('6'!H110=""),"",'6'!H110)</f>
        <v/>
      </c>
      <c r="I106" s="482" t="str">
        <f>IF(AND('6'!I110=""),"",'6'!I110)</f>
        <v/>
      </c>
      <c r="J106" s="482" t="str">
        <f>IF(AND('6'!J110=""),"",'6'!J110)</f>
        <v/>
      </c>
      <c r="K106" s="482" t="str">
        <f>IF(AND('6'!K110=""),"",'6'!K110)</f>
        <v/>
      </c>
      <c r="L106" s="482" t="str">
        <f>IF(AND('6'!L110=""),"",'6'!L110)</f>
        <v/>
      </c>
      <c r="M106" s="482" t="str">
        <f>IF(AND('6'!M110=""),"",'6'!M110)</f>
        <v/>
      </c>
      <c r="N106" s="482" t="str">
        <f>IF(AND('6'!N110=""),"",'6'!N110)</f>
        <v/>
      </c>
      <c r="O106" s="482" t="str">
        <f>IF(AND('6'!O110=""),"",'6'!O110)</f>
        <v/>
      </c>
      <c r="P106" s="482" t="str">
        <f>IF(AND('6'!P110=""),"",'6'!P110)</f>
        <v/>
      </c>
      <c r="Q106" s="482" t="str">
        <f>IF(AND('6'!Q110=""),"",'6'!Q110)</f>
        <v/>
      </c>
      <c r="R106" s="482" t="str">
        <f>IF(AND('6'!R110=""),"",'6'!R110)</f>
        <v/>
      </c>
      <c r="S106" s="482" t="str">
        <f>IF(AND('6'!S110=""),"",'6'!S110)</f>
        <v/>
      </c>
      <c r="T106" s="482" t="str">
        <f>IF(AND('6'!T110=""),"",'6'!T110)</f>
        <v/>
      </c>
      <c r="U106" s="482" t="str">
        <f>IF(AND('6'!U110=""),"",'6'!U110)</f>
        <v/>
      </c>
      <c r="V106" s="482" t="str">
        <f>IF(AND('6'!V110=""),"",'6'!V110)</f>
        <v/>
      </c>
      <c r="W106" s="482" t="str">
        <f>IF(AND('6'!W110=""),"",'6'!W110)</f>
        <v/>
      </c>
      <c r="X106" s="482" t="str">
        <f>IF(AND('6'!X110=""),"",'6'!X110)</f>
        <v/>
      </c>
      <c r="Y106" s="482" t="str">
        <f>IF(AND('6'!Y110=""),"",'6'!Y110)</f>
        <v/>
      </c>
      <c r="Z106" s="482" t="str">
        <f>IF(AND('6'!Z110=""),"",'6'!Z110)</f>
        <v/>
      </c>
      <c r="AA106" s="482" t="str">
        <f>IF(AND('6'!AA110=""),"",'6'!AA110)</f>
        <v/>
      </c>
      <c r="AB106" s="482" t="str">
        <f>IF(AND('6'!AB110=""),"",'6'!AB110)</f>
        <v/>
      </c>
      <c r="AC106" s="482" t="str">
        <f>IF(AND('6'!AC110=""),"",'6'!AC110)</f>
        <v/>
      </c>
      <c r="AD106" s="482" t="str">
        <f>IF(AND('6'!AD110=""),"",'6'!AD110)</f>
        <v/>
      </c>
      <c r="AE106" s="482" t="str">
        <f>IF(AND('6'!AE110=""),"",'6'!AE110)</f>
        <v/>
      </c>
      <c r="AF106" s="482" t="str">
        <f>IF(AND('6'!AF110=""),"",'6'!AF110)</f>
        <v/>
      </c>
      <c r="AG106" s="482" t="str">
        <f>IF(AND('6'!AG110=""),"",'6'!AG110)</f>
        <v/>
      </c>
      <c r="AH106" s="482" t="str">
        <f>IF(AND('6'!AH110=""),"",'6'!AH110)</f>
        <v/>
      </c>
      <c r="AI106" s="482" t="str">
        <f>IF(AND('6'!AI110=""),"",'6'!AI110)</f>
        <v/>
      </c>
      <c r="AJ106" s="482" t="str">
        <f>IF(AND('6'!AJ110=""),"",'6'!AJ110)</f>
        <v/>
      </c>
      <c r="AK106" s="482" t="str">
        <f>IF(AND('6'!AK110=""),"",'6'!AK110)</f>
        <v/>
      </c>
      <c r="AL106" s="482" t="str">
        <f>IF(AND('6'!AL110=""),"",'6'!AL110)</f>
        <v/>
      </c>
      <c r="AM106" s="482" t="str">
        <f>IF(AND('6'!AM110=""),"",'6'!AM110)</f>
        <v/>
      </c>
      <c r="AN106" s="482" t="str">
        <f>IF(AND('6'!AN110=""),"",'6'!AN110)</f>
        <v/>
      </c>
      <c r="AO106" s="482" t="str">
        <f>IF(AND('6'!AO110=""),"",'6'!AO110)</f>
        <v/>
      </c>
      <c r="AP106" s="482" t="str">
        <f>IF(AND('6'!AP110=""),"",'6'!AP110)</f>
        <v/>
      </c>
      <c r="AQ106" s="482" t="str">
        <f>IF(AND('6'!AQ110=""),"",'6'!AQ110)</f>
        <v/>
      </c>
      <c r="AR106" s="482" t="str">
        <f>IF(AND('6'!AR110=""),"",'6'!AR110)</f>
        <v/>
      </c>
      <c r="AS106" s="482" t="str">
        <f>IF(AND('6'!AS110=""),"",'6'!AS110)</f>
        <v/>
      </c>
      <c r="AT106" s="482" t="str">
        <f>IF(AND('6'!AT110=""),"",'6'!AT110)</f>
        <v/>
      </c>
      <c r="AU106" s="482" t="str">
        <f>IF(AND('6'!AU110=""),"",'6'!AU110)</f>
        <v/>
      </c>
      <c r="AV106" s="482" t="str">
        <f>IF(AND('6'!AV110=""),"",'6'!AV110)</f>
        <v/>
      </c>
      <c r="AW106" s="482" t="str">
        <f>IF(AND('6'!AW110=""),"",'6'!AW110)</f>
        <v/>
      </c>
      <c r="AX106" s="482" t="str">
        <f>IF(AND('6'!AX110=""),"",'6'!AX110)</f>
        <v/>
      </c>
      <c r="AY106" s="482" t="str">
        <f>IF(AND('6'!AY110=""),"",'6'!AY110)</f>
        <v/>
      </c>
      <c r="AZ106" s="482" t="str">
        <f>IF(AND('6'!AZ110=""),"",'6'!AZ110)</f>
        <v/>
      </c>
      <c r="BA106" s="482" t="str">
        <f>IF(AND('6'!BA110=""),"",'6'!BA110)</f>
        <v/>
      </c>
      <c r="BB106" s="482" t="str">
        <f>IF(AND('6'!BB110=""),"",'6'!BB110)</f>
        <v/>
      </c>
      <c r="BC106" s="482" t="str">
        <f>IF(AND('6'!BC110=""),"",'6'!BC110)</f>
        <v/>
      </c>
      <c r="BD106" s="482" t="str">
        <f>IF(AND('6'!BD110=""),"",'6'!BD110)</f>
        <v/>
      </c>
      <c r="BE106" s="482" t="str">
        <f>IF(AND('6'!BE110=""),"",'6'!BE110)</f>
        <v/>
      </c>
      <c r="BF106" s="482" t="str">
        <f>IF(AND('6'!BF110=""),"",'6'!BF110)</f>
        <v/>
      </c>
      <c r="BG106" s="482" t="str">
        <f>IF(AND('6'!BG110=""),"",'6'!BG110)</f>
        <v/>
      </c>
      <c r="BH106" s="482" t="str">
        <f>IF(AND('6'!BH110=""),"",'6'!BH110)</f>
        <v/>
      </c>
      <c r="BI106" s="482" t="str">
        <f>IF(AND('6'!BI110=""),"",'6'!BI110)</f>
        <v/>
      </c>
      <c r="BJ106" s="482" t="str">
        <f>IF(AND('6'!BJ110=""),"",'6'!BJ110)</f>
        <v/>
      </c>
      <c r="BK106" s="482" t="str">
        <f>IF(AND('6'!BK110=""),"",'6'!BK110)</f>
        <v/>
      </c>
      <c r="BL106" s="482" t="str">
        <f>IF(AND('6'!BL110=""),"",'6'!BL110)</f>
        <v/>
      </c>
      <c r="BM106" s="482" t="str">
        <f>IF(AND('6'!BM110=""),"",'6'!BM110)</f>
        <v/>
      </c>
      <c r="BN106" s="482" t="str">
        <f>IF(AND('6'!BN110=""),"",'6'!BN110)</f>
        <v/>
      </c>
      <c r="BO106" s="482" t="str">
        <f>IF(AND('6'!BO110=""),"",'6'!BO110)</f>
        <v/>
      </c>
      <c r="BP106" s="482" t="str">
        <f>IF(AND('6'!BP110=""),"",'6'!BP110)</f>
        <v/>
      </c>
      <c r="BQ106" s="482" t="str">
        <f>IF(AND('6'!BQ110=""),"",'6'!BQ110)</f>
        <v/>
      </c>
      <c r="BR106" s="482" t="str">
        <f>IF(AND('6'!BR110=""),"",'6'!BR110)</f>
        <v/>
      </c>
      <c r="BS106" s="482" t="str">
        <f>IF(AND('6'!BS110=""),"",'6'!BS110)</f>
        <v/>
      </c>
      <c r="BT106" s="482" t="str">
        <f>IF(AND('6'!BT110=""),"",'6'!BT110)</f>
        <v/>
      </c>
      <c r="BU106" s="482" t="str">
        <f>IF(AND('6'!BU110=""),"",'6'!BU110)</f>
        <v/>
      </c>
      <c r="BV106" s="482" t="str">
        <f>IF(AND('6'!BV110=""),"",'6'!BV110)</f>
        <v/>
      </c>
      <c r="BW106" s="482" t="str">
        <f>IF(AND('6'!BW110=""),"",'6'!BW110)</f>
        <v/>
      </c>
      <c r="BX106" s="482" t="str">
        <f>IF(AND('6'!BX110=""),"",'6'!BX110)</f>
        <v/>
      </c>
      <c r="BY106" s="482" t="str">
        <f>IF(AND('6'!BY110=""),"",'6'!BY110)</f>
        <v/>
      </c>
      <c r="BZ106" s="482" t="str">
        <f>IF(AND('6'!BZ110=""),"",'6'!BZ110)</f>
        <v/>
      </c>
      <c r="CA106" s="482" t="str">
        <f>IF(AND('6'!CA110=""),"",'6'!CA110)</f>
        <v/>
      </c>
      <c r="CB106" s="482" t="str">
        <f>IF(AND('6'!CB110=""),"",'6'!CB110)</f>
        <v/>
      </c>
      <c r="CC106" s="482" t="str">
        <f>IF(AND('6'!CC110=""),"",'6'!CC110)</f>
        <v/>
      </c>
      <c r="CD106" s="482" t="str">
        <f>IF(AND('6'!CD110=""),"",'6'!CD110)</f>
        <v/>
      </c>
      <c r="CE106" s="482" t="str">
        <f>IF(AND('6'!CE110=""),"",'6'!CE110)</f>
        <v/>
      </c>
      <c r="CF106" s="482" t="str">
        <f>IF(AND('6'!CF110=""),"",'6'!CF110)</f>
        <v/>
      </c>
      <c r="CG106" s="482" t="str">
        <f>IF(AND('6'!CG110=""),"",'6'!CG110)</f>
        <v/>
      </c>
      <c r="CH106" s="482" t="str">
        <f>IF(AND('6'!CH110=""),"",'6'!CH110)</f>
        <v/>
      </c>
      <c r="CI106" s="482" t="str">
        <f>IF(AND('6'!CI110=""),"",'6'!CI110)</f>
        <v/>
      </c>
      <c r="CJ106" s="482" t="str">
        <f>IF(AND('6'!CJ110=""),"",'6'!CJ110)</f>
        <v/>
      </c>
      <c r="CK106" s="482" t="str">
        <f>IF(AND('6'!CK110=""),"",'6'!CK110)</f>
        <v/>
      </c>
      <c r="CL106" s="482" t="str">
        <f>IF(AND('6'!CL110=""),"",'6'!CL110)</f>
        <v/>
      </c>
      <c r="CM106" s="482" t="str">
        <f>IF(AND('6'!CM110=""),"",'6'!CM110)</f>
        <v/>
      </c>
      <c r="CN106" s="482" t="str">
        <f>IF(AND('6'!CN110=""),"",'6'!CN110)</f>
        <v/>
      </c>
      <c r="CO106" s="482" t="str">
        <f>IF(AND('6'!CO110=""),"",'6'!CO110)</f>
        <v/>
      </c>
      <c r="CP106" s="482" t="str">
        <f>IF(AND('6'!CP110=""),"",'6'!CP110)</f>
        <v/>
      </c>
      <c r="CQ106" s="482" t="str">
        <f>IF(AND('6'!CQ110=""),"",'6'!CQ110)</f>
        <v/>
      </c>
      <c r="CR106" s="482" t="str">
        <f>IF(AND('6'!CR110=""),"",'6'!CR110)</f>
        <v/>
      </c>
      <c r="CS106" s="482" t="str">
        <f>IF(AND('6'!CS110=""),"",'6'!CS110)</f>
        <v/>
      </c>
      <c r="CT106" s="482" t="str">
        <f>IF(AND('6'!CT110=""),"",'6'!CT110)</f>
        <v/>
      </c>
      <c r="CU106" s="482" t="str">
        <f>IF(AND('6'!CU110=""),"",'6'!CU110)</f>
        <v/>
      </c>
      <c r="CV106" s="482" t="str">
        <f>IF(AND('6'!CV110=""),"",'6'!CV110)</f>
        <v/>
      </c>
      <c r="CW106" s="482" t="str">
        <f>IF(AND('6'!CW110=""),"",'6'!CW110)</f>
        <v/>
      </c>
      <c r="CX106" s="482" t="str">
        <f>IF(AND('6'!CX110=""),"",'6'!CX110)</f>
        <v/>
      </c>
      <c r="CY106" s="482" t="str">
        <f>IF(AND('6'!CY110=""),"",'6'!CY110)</f>
        <v/>
      </c>
      <c r="CZ106" s="482" t="str">
        <f>IF(AND('6'!CZ110=""),"",'6'!CZ110)</f>
        <v/>
      </c>
      <c r="DA106" s="482" t="str">
        <f>IF(AND('6'!DA110=""),"",'6'!DA110)</f>
        <v/>
      </c>
      <c r="DB106" s="482" t="str">
        <f>IF(AND('6'!DB110=""),"",'6'!DB110)</f>
        <v/>
      </c>
      <c r="DC106" s="482" t="str">
        <f>IF(AND('6'!DC110=""),"",'6'!DC110)</f>
        <v/>
      </c>
      <c r="DD106" s="482" t="str">
        <f>IF(AND('6'!DD110=""),"",'6'!DD110)</f>
        <v/>
      </c>
      <c r="DE106" s="482" t="str">
        <f>IF(AND('6'!DE110=""),"",'6'!DE110)</f>
        <v/>
      </c>
      <c r="DF106" s="482" t="str">
        <f>IF(AND('6'!DF110=""),"",'6'!DF110)</f>
        <v/>
      </c>
      <c r="DG106" s="482" t="str">
        <f>IF(AND('6'!DG110=""),"",'6'!DG110)</f>
        <v/>
      </c>
      <c r="DH106" s="482" t="str">
        <f>IF(AND('6'!DH110=""),"",'6'!DH110)</f>
        <v/>
      </c>
      <c r="DI106" s="482" t="str">
        <f>IF(AND('6'!DI110=""),"",'6'!DI110)</f>
        <v/>
      </c>
      <c r="DJ106" s="482" t="str">
        <f>IF(AND('6'!DJ110=""),"",'6'!DJ110)</f>
        <v/>
      </c>
      <c r="DK106" s="482" t="str">
        <f>IF(AND('6'!DK110=""),"",'6'!DK110)</f>
        <v/>
      </c>
      <c r="DL106" s="482" t="str">
        <f>IF(AND('6'!DL110=""),"",'6'!DL110)</f>
        <v/>
      </c>
      <c r="DM106" s="482" t="str">
        <f>IF(AND('6'!DM110=""),"",'6'!DM110)</f>
        <v/>
      </c>
      <c r="DN106" s="482" t="str">
        <f>IF(AND('6'!DN110=""),"",'6'!DN110)</f>
        <v/>
      </c>
      <c r="DO106" s="482" t="str">
        <f>IF(AND('6'!DO110=""),"",'6'!DO110)</f>
        <v/>
      </c>
      <c r="DP106" s="482" t="str">
        <f>IF(AND('6'!DP110=""),"",'6'!DP110)</f>
        <v/>
      </c>
      <c r="DQ106" s="482" t="str">
        <f>IF(AND('6'!DQ110=""),"",'6'!DQ110)</f>
        <v/>
      </c>
      <c r="DR106" s="482" t="str">
        <f>IF(AND('6'!DR110=""),"",'6'!DR110)</f>
        <v/>
      </c>
      <c r="DS106" s="482" t="str">
        <f>IF(AND('6'!DS110=""),"",'6'!DS110)</f>
        <v/>
      </c>
      <c r="DT106" s="482" t="str">
        <f>IF(AND('6'!DT110=""),"",'6'!DT110)</f>
        <v/>
      </c>
      <c r="DU106" s="482" t="str">
        <f>IF(AND('6'!DU110=""),"",'6'!DU110)</f>
        <v/>
      </c>
      <c r="DV106" s="482" t="str">
        <f>IF(AND('6'!DV110=""),"",'6'!DV110)</f>
        <v/>
      </c>
      <c r="DW106" s="482" t="str">
        <f>IF(AND('6'!DW110=""),"",'6'!DW110)</f>
        <v/>
      </c>
      <c r="DX106" s="482" t="str">
        <f>IF(AND('6'!DX110=""),"",'6'!DX110)</f>
        <v/>
      </c>
      <c r="DY106" s="482" t="str">
        <f>IF(AND('6'!DY110=""),"",'6'!DY110)</f>
        <v/>
      </c>
      <c r="DZ106" s="482" t="str">
        <f>IF(AND('6'!DZ110=""),"",'6'!DZ110)</f>
        <v/>
      </c>
      <c r="EA106" s="482" t="str">
        <f>IF(AND('6'!EA110=""),"",'6'!EA110)</f>
        <v/>
      </c>
      <c r="EB106" s="482" t="str">
        <f>IF(AND('6'!EB110=""),"",'6'!EB110)</f>
        <v/>
      </c>
      <c r="EC106" s="482" t="str">
        <f>IF(AND('6'!EC110=""),"",'6'!EC110)</f>
        <v/>
      </c>
      <c r="ED106" s="482" t="str">
        <f>IF(AND('6'!ED110=""),"",'6'!ED110)</f>
        <v/>
      </c>
      <c r="EE106" s="482" t="str">
        <f>IF(AND('6'!EE110=""),"",'6'!EE110)</f>
        <v/>
      </c>
      <c r="EF106" s="482" t="str">
        <f>IF(AND('6'!EF110=""),"",'6'!EF110)</f>
        <v/>
      </c>
      <c r="EG106" s="482" t="str">
        <f>IF(AND('6'!EG110=""),"",'6'!EG110)</f>
        <v/>
      </c>
      <c r="EH106" s="482" t="str">
        <f>IF(AND('6'!EH110=""),"",'6'!EH110)</f>
        <v/>
      </c>
      <c r="EI106" s="482" t="str">
        <f>IF(AND('6'!EI110=""),"",'6'!EI110)</f>
        <v/>
      </c>
      <c r="EJ106" s="482" t="str">
        <f>IF(AND('6'!EJ110=""),"",'6'!EJ110)</f>
        <v/>
      </c>
      <c r="EK106" s="482" t="str">
        <f>IF(AND('6'!EK110=""),"",'6'!EK110)</f>
        <v/>
      </c>
      <c r="EL106" s="482" t="str">
        <f>IF(AND('6'!EL110=""),"",'6'!EL110)</f>
        <v/>
      </c>
      <c r="EM106" s="482" t="str">
        <f>IF(AND('6'!EM110=""),"",'6'!EM110)</f>
        <v/>
      </c>
      <c r="EN106" s="482" t="str">
        <f>IF(AND('6'!EN110=""),"",'6'!EN110)</f>
        <v/>
      </c>
      <c r="EO106" s="482" t="str">
        <f>IF(AND('6'!EO110=""),"",'6'!EO110)</f>
        <v/>
      </c>
      <c r="EP106" s="482" t="str">
        <f>IF(AND('6'!EP110=""),"",'6'!EP110)</f>
        <v/>
      </c>
      <c r="EQ106" s="482" t="str">
        <f>IF(AND('6'!EQ110=""),"",'6'!EQ110)</f>
        <v/>
      </c>
      <c r="ER106" s="482" t="str">
        <f>IF(AND('6'!ER110=""),"",'6'!ER110)</f>
        <v/>
      </c>
      <c r="ES106" s="482" t="str">
        <f>IF(AND('6'!ES110=""),"",'6'!ES110)</f>
        <v/>
      </c>
      <c r="ET106" s="482" t="str">
        <f>IF(AND('6'!ET110=""),"",'6'!ET110)</f>
        <v/>
      </c>
      <c r="EU106" s="482" t="str">
        <f>IF(AND('6'!EU110=""),"",'6'!EU110)</f>
        <v/>
      </c>
      <c r="EV106" s="482" t="str">
        <f>IF(AND('6'!EV110=""),"",'6'!EV110)</f>
        <v/>
      </c>
      <c r="EW106" s="482" t="str">
        <f>IF(AND('6'!EW110=""),"",'6'!EW110)</f>
        <v/>
      </c>
      <c r="EX106" s="482" t="str">
        <f>IF(AND('6'!EX110=""),"",'6'!EX110)</f>
        <v/>
      </c>
      <c r="EY106" s="482" t="str">
        <f>IF(AND('6'!EY110=""),"",'6'!EY110)</f>
        <v/>
      </c>
      <c r="EZ106" s="482" t="str">
        <f>IF(AND('6'!EZ110=""),"",'6'!EZ110)</f>
        <v/>
      </c>
      <c r="FA106" s="482" t="str">
        <f>IF(AND('6'!FA110=""),"",'6'!FA110)</f>
        <v/>
      </c>
      <c r="FB106" s="482" t="str">
        <f>IF(AND('6'!FB110=""),"",'6'!FB110)</f>
        <v/>
      </c>
      <c r="FC106" s="482" t="str">
        <f>IF(AND('6'!FC110=""),"",'6'!FC110)</f>
        <v/>
      </c>
      <c r="FD106" s="482" t="str">
        <f>IF(AND('6'!FD110=""),"",'6'!FD110)</f>
        <v/>
      </c>
      <c r="FE106" s="482" t="str">
        <f>IF(AND('6'!FE110=""),"",'6'!FE110)</f>
        <v/>
      </c>
      <c r="FF106" s="482" t="str">
        <f>IF(AND('6'!FF110=""),"",'6'!FF110)</f>
        <v xml:space="preserve"> </v>
      </c>
      <c r="FG106" s="482" t="str">
        <f>IF(AND('6'!FG110=""),"",'6'!FG110)</f>
        <v/>
      </c>
      <c r="FH106" s="482" t="str">
        <f>IF(AND('6'!FH110=""),"",'6'!FH110)</f>
        <v/>
      </c>
      <c r="FI106" s="482" t="str">
        <f>IF(AND('6'!FI110=""),"",'6'!FI110)</f>
        <v/>
      </c>
      <c r="FJ106" s="482" t="str">
        <f>IF(AND('6'!FJ110=""),"",'6'!FJ110)</f>
        <v/>
      </c>
      <c r="FK106" s="482" t="str">
        <f>IF(AND('6'!FK110=""),"",'6'!FK110)</f>
        <v/>
      </c>
      <c r="FL106" s="482" t="str">
        <f>IF(AND('6'!FL110=""),"",'6'!FL110)</f>
        <v/>
      </c>
      <c r="FM106" s="482" t="str">
        <f>IF(AND('6'!FM110=""),"",'6'!FM110)</f>
        <v xml:space="preserve"> </v>
      </c>
      <c r="FN106" s="482" t="str">
        <f>IF(AND('6'!FN110=""),"",'6'!FN110)</f>
        <v/>
      </c>
      <c r="FO106" s="482" t="str">
        <f>IF(AND('6'!FO110=""),"",'6'!FO110)</f>
        <v/>
      </c>
      <c r="FP106" s="482" t="str">
        <f>IF(AND('6'!FP110=""),"",'6'!FP110)</f>
        <v/>
      </c>
      <c r="FQ106" s="482" t="str">
        <f>IF(AND('6'!FQ110=""),"",'6'!FQ110)</f>
        <v/>
      </c>
      <c r="FR106" s="482" t="str">
        <f>IF(AND('6'!FR110=""),"",'6'!FR110)</f>
        <v/>
      </c>
      <c r="FS106" s="482" t="str">
        <f>IF(AND('6'!FS110=""),"",'6'!FS110)</f>
        <v/>
      </c>
      <c r="FT106" s="482" t="str">
        <f>IF(AND('6'!FT110=""),"",'6'!FT110)</f>
        <v xml:space="preserve"> </v>
      </c>
      <c r="FU106" s="482" t="str">
        <f>IF(AND('6'!FV110=""),"",'6'!FV110)</f>
        <v>-</v>
      </c>
      <c r="FV106" s="482" t="str">
        <f>IF(AND('6'!FW110=""),"",'6'!FW110)</f>
        <v>-</v>
      </c>
      <c r="FW106" s="482" t="str">
        <f>IF(AND('6'!FX110=""),"",'6'!FX110)</f>
        <v>-</v>
      </c>
      <c r="FX106" s="482" t="str">
        <f>IF(AND('6'!FY110=""),"",'6'!FY110)</f>
        <v>-</v>
      </c>
      <c r="FY106" s="482" t="str">
        <f>IF(AND('6'!FZ110=""),"",'6'!FZ110)</f>
        <v>-</v>
      </c>
      <c r="FZ106" s="482" t="str">
        <f>IF(AND('6'!GA110=""),"",'6'!GA110)</f>
        <v>-</v>
      </c>
      <c r="GA106" s="482" t="str">
        <f>IF(AND('6'!GB110=""),"",'6'!GB110)</f>
        <v>-</v>
      </c>
      <c r="GB106" s="482" t="str">
        <f>IF(AND('6'!GC110=""),"",'6'!GC110)</f>
        <v>-</v>
      </c>
      <c r="GC106" s="482" t="str">
        <f>IF(AND('6'!GD110=""),"",'6'!GD110)</f>
        <v>-</v>
      </c>
      <c r="GD106" s="482" t="str">
        <f>IF(AND('6'!GE110=""),"",'6'!GE110)</f>
        <v>-</v>
      </c>
      <c r="GE106" s="482" t="str">
        <f>IF(AND('6'!GF110=""),"",'6'!GF110)</f>
        <v>-</v>
      </c>
      <c r="GF106" s="482" t="str">
        <f>IF(AND('6'!GG110=""),"",'6'!GG110)</f>
        <v>-</v>
      </c>
      <c r="GG106" s="482" t="str">
        <f>IF(AND('6'!GH110=""),"",IF(AND('6'!GH110="-"),"",'6'!GH110))</f>
        <v/>
      </c>
      <c r="GH106" s="50" t="str">
        <f>IF(AND(C106=""),"",VLOOKUP(B106,Register!$A$7:$CL$311,36,FALSE))</f>
        <v/>
      </c>
      <c r="GI106" s="483" t="str">
        <f>IF(AND('6'!GL110=""),"",'6'!GL110)</f>
        <v/>
      </c>
      <c r="GJ106" s="173" t="str">
        <f>IF(AND('6'!FU110=""),"",'6'!FU110)</f>
        <v/>
      </c>
      <c r="GK106" s="173"/>
      <c r="GL106" s="173"/>
    </row>
    <row r="107" spans="1:194" ht="21">
      <c r="A107" s="480">
        <v>99</v>
      </c>
      <c r="B107" s="481" t="str">
        <f>IF(AND('6'!B111=""),"",'6'!B111)</f>
        <v/>
      </c>
      <c r="C107" s="196" t="str">
        <f>IF(AND('6'!C111=""),"",'6'!C111)</f>
        <v/>
      </c>
      <c r="D107" s="196" t="str">
        <f>IF(AND('6'!D111=""),"",'6'!D111)</f>
        <v/>
      </c>
      <c r="E107" s="195" t="str">
        <f>IF(AND('6'!E111=""),"",'6'!E111)</f>
        <v/>
      </c>
      <c r="F107" s="482" t="str">
        <f>IF(AND('6'!F111=""),"",'6'!F111)</f>
        <v/>
      </c>
      <c r="G107" s="482" t="str">
        <f>IF(AND('6'!G111=""),"",'6'!G111)</f>
        <v/>
      </c>
      <c r="H107" s="482" t="str">
        <f>IF(AND('6'!H111=""),"",'6'!H111)</f>
        <v/>
      </c>
      <c r="I107" s="482" t="str">
        <f>IF(AND('6'!I111=""),"",'6'!I111)</f>
        <v/>
      </c>
      <c r="J107" s="482" t="str">
        <f>IF(AND('6'!J111=""),"",'6'!J111)</f>
        <v/>
      </c>
      <c r="K107" s="482" t="str">
        <f>IF(AND('6'!K111=""),"",'6'!K111)</f>
        <v/>
      </c>
      <c r="L107" s="482" t="str">
        <f>IF(AND('6'!L111=""),"",'6'!L111)</f>
        <v/>
      </c>
      <c r="M107" s="482" t="str">
        <f>IF(AND('6'!M111=""),"",'6'!M111)</f>
        <v/>
      </c>
      <c r="N107" s="482" t="str">
        <f>IF(AND('6'!N111=""),"",'6'!N111)</f>
        <v/>
      </c>
      <c r="O107" s="482" t="str">
        <f>IF(AND('6'!O111=""),"",'6'!O111)</f>
        <v/>
      </c>
      <c r="P107" s="482" t="str">
        <f>IF(AND('6'!P111=""),"",'6'!P111)</f>
        <v/>
      </c>
      <c r="Q107" s="482" t="str">
        <f>IF(AND('6'!Q111=""),"",'6'!Q111)</f>
        <v/>
      </c>
      <c r="R107" s="482" t="str">
        <f>IF(AND('6'!R111=""),"",'6'!R111)</f>
        <v/>
      </c>
      <c r="S107" s="482" t="str">
        <f>IF(AND('6'!S111=""),"",'6'!S111)</f>
        <v/>
      </c>
      <c r="T107" s="482" t="str">
        <f>IF(AND('6'!T111=""),"",'6'!T111)</f>
        <v/>
      </c>
      <c r="U107" s="482" t="str">
        <f>IF(AND('6'!U111=""),"",'6'!U111)</f>
        <v/>
      </c>
      <c r="V107" s="482" t="str">
        <f>IF(AND('6'!V111=""),"",'6'!V111)</f>
        <v/>
      </c>
      <c r="W107" s="482" t="str">
        <f>IF(AND('6'!W111=""),"",'6'!W111)</f>
        <v/>
      </c>
      <c r="X107" s="482" t="str">
        <f>IF(AND('6'!X111=""),"",'6'!X111)</f>
        <v/>
      </c>
      <c r="Y107" s="482" t="str">
        <f>IF(AND('6'!Y111=""),"",'6'!Y111)</f>
        <v/>
      </c>
      <c r="Z107" s="482" t="str">
        <f>IF(AND('6'!Z111=""),"",'6'!Z111)</f>
        <v/>
      </c>
      <c r="AA107" s="482" t="str">
        <f>IF(AND('6'!AA111=""),"",'6'!AA111)</f>
        <v/>
      </c>
      <c r="AB107" s="482" t="str">
        <f>IF(AND('6'!AB111=""),"",'6'!AB111)</f>
        <v/>
      </c>
      <c r="AC107" s="482" t="str">
        <f>IF(AND('6'!AC111=""),"",'6'!AC111)</f>
        <v/>
      </c>
      <c r="AD107" s="482" t="str">
        <f>IF(AND('6'!AD111=""),"",'6'!AD111)</f>
        <v/>
      </c>
      <c r="AE107" s="482" t="str">
        <f>IF(AND('6'!AE111=""),"",'6'!AE111)</f>
        <v/>
      </c>
      <c r="AF107" s="482" t="str">
        <f>IF(AND('6'!AF111=""),"",'6'!AF111)</f>
        <v/>
      </c>
      <c r="AG107" s="482" t="str">
        <f>IF(AND('6'!AG111=""),"",'6'!AG111)</f>
        <v/>
      </c>
      <c r="AH107" s="482" t="str">
        <f>IF(AND('6'!AH111=""),"",'6'!AH111)</f>
        <v/>
      </c>
      <c r="AI107" s="482" t="str">
        <f>IF(AND('6'!AI111=""),"",'6'!AI111)</f>
        <v/>
      </c>
      <c r="AJ107" s="482" t="str">
        <f>IF(AND('6'!AJ111=""),"",'6'!AJ111)</f>
        <v/>
      </c>
      <c r="AK107" s="482" t="str">
        <f>IF(AND('6'!AK111=""),"",'6'!AK111)</f>
        <v/>
      </c>
      <c r="AL107" s="482" t="str">
        <f>IF(AND('6'!AL111=""),"",'6'!AL111)</f>
        <v/>
      </c>
      <c r="AM107" s="482" t="str">
        <f>IF(AND('6'!AM111=""),"",'6'!AM111)</f>
        <v/>
      </c>
      <c r="AN107" s="482" t="str">
        <f>IF(AND('6'!AN111=""),"",'6'!AN111)</f>
        <v/>
      </c>
      <c r="AO107" s="482" t="str">
        <f>IF(AND('6'!AO111=""),"",'6'!AO111)</f>
        <v/>
      </c>
      <c r="AP107" s="482" t="str">
        <f>IF(AND('6'!AP111=""),"",'6'!AP111)</f>
        <v/>
      </c>
      <c r="AQ107" s="482" t="str">
        <f>IF(AND('6'!AQ111=""),"",'6'!AQ111)</f>
        <v/>
      </c>
      <c r="AR107" s="482" t="str">
        <f>IF(AND('6'!AR111=""),"",'6'!AR111)</f>
        <v/>
      </c>
      <c r="AS107" s="482" t="str">
        <f>IF(AND('6'!AS111=""),"",'6'!AS111)</f>
        <v/>
      </c>
      <c r="AT107" s="482" t="str">
        <f>IF(AND('6'!AT111=""),"",'6'!AT111)</f>
        <v/>
      </c>
      <c r="AU107" s="482" t="str">
        <f>IF(AND('6'!AU111=""),"",'6'!AU111)</f>
        <v/>
      </c>
      <c r="AV107" s="482" t="str">
        <f>IF(AND('6'!AV111=""),"",'6'!AV111)</f>
        <v/>
      </c>
      <c r="AW107" s="482" t="str">
        <f>IF(AND('6'!AW111=""),"",'6'!AW111)</f>
        <v/>
      </c>
      <c r="AX107" s="482" t="str">
        <f>IF(AND('6'!AX111=""),"",'6'!AX111)</f>
        <v/>
      </c>
      <c r="AY107" s="482" t="str">
        <f>IF(AND('6'!AY111=""),"",'6'!AY111)</f>
        <v/>
      </c>
      <c r="AZ107" s="482" t="str">
        <f>IF(AND('6'!AZ111=""),"",'6'!AZ111)</f>
        <v/>
      </c>
      <c r="BA107" s="482" t="str">
        <f>IF(AND('6'!BA111=""),"",'6'!BA111)</f>
        <v/>
      </c>
      <c r="BB107" s="482" t="str">
        <f>IF(AND('6'!BB111=""),"",'6'!BB111)</f>
        <v/>
      </c>
      <c r="BC107" s="482" t="str">
        <f>IF(AND('6'!BC111=""),"",'6'!BC111)</f>
        <v/>
      </c>
      <c r="BD107" s="482" t="str">
        <f>IF(AND('6'!BD111=""),"",'6'!BD111)</f>
        <v/>
      </c>
      <c r="BE107" s="482" t="str">
        <f>IF(AND('6'!BE111=""),"",'6'!BE111)</f>
        <v/>
      </c>
      <c r="BF107" s="482" t="str">
        <f>IF(AND('6'!BF111=""),"",'6'!BF111)</f>
        <v/>
      </c>
      <c r="BG107" s="482" t="str">
        <f>IF(AND('6'!BG111=""),"",'6'!BG111)</f>
        <v/>
      </c>
      <c r="BH107" s="482" t="str">
        <f>IF(AND('6'!BH111=""),"",'6'!BH111)</f>
        <v/>
      </c>
      <c r="BI107" s="482" t="str">
        <f>IF(AND('6'!BI111=""),"",'6'!BI111)</f>
        <v/>
      </c>
      <c r="BJ107" s="482" t="str">
        <f>IF(AND('6'!BJ111=""),"",'6'!BJ111)</f>
        <v/>
      </c>
      <c r="BK107" s="482" t="str">
        <f>IF(AND('6'!BK111=""),"",'6'!BK111)</f>
        <v/>
      </c>
      <c r="BL107" s="482" t="str">
        <f>IF(AND('6'!BL111=""),"",'6'!BL111)</f>
        <v/>
      </c>
      <c r="BM107" s="482" t="str">
        <f>IF(AND('6'!BM111=""),"",'6'!BM111)</f>
        <v/>
      </c>
      <c r="BN107" s="482" t="str">
        <f>IF(AND('6'!BN111=""),"",'6'!BN111)</f>
        <v/>
      </c>
      <c r="BO107" s="482" t="str">
        <f>IF(AND('6'!BO111=""),"",'6'!BO111)</f>
        <v/>
      </c>
      <c r="BP107" s="482" t="str">
        <f>IF(AND('6'!BP111=""),"",'6'!BP111)</f>
        <v/>
      </c>
      <c r="BQ107" s="482" t="str">
        <f>IF(AND('6'!BQ111=""),"",'6'!BQ111)</f>
        <v/>
      </c>
      <c r="BR107" s="482" t="str">
        <f>IF(AND('6'!BR111=""),"",'6'!BR111)</f>
        <v/>
      </c>
      <c r="BS107" s="482" t="str">
        <f>IF(AND('6'!BS111=""),"",'6'!BS111)</f>
        <v/>
      </c>
      <c r="BT107" s="482" t="str">
        <f>IF(AND('6'!BT111=""),"",'6'!BT111)</f>
        <v/>
      </c>
      <c r="BU107" s="482" t="str">
        <f>IF(AND('6'!BU111=""),"",'6'!BU111)</f>
        <v/>
      </c>
      <c r="BV107" s="482" t="str">
        <f>IF(AND('6'!BV111=""),"",'6'!BV111)</f>
        <v/>
      </c>
      <c r="BW107" s="482" t="str">
        <f>IF(AND('6'!BW111=""),"",'6'!BW111)</f>
        <v/>
      </c>
      <c r="BX107" s="482" t="str">
        <f>IF(AND('6'!BX111=""),"",'6'!BX111)</f>
        <v/>
      </c>
      <c r="BY107" s="482" t="str">
        <f>IF(AND('6'!BY111=""),"",'6'!BY111)</f>
        <v/>
      </c>
      <c r="BZ107" s="482" t="str">
        <f>IF(AND('6'!BZ111=""),"",'6'!BZ111)</f>
        <v/>
      </c>
      <c r="CA107" s="482" t="str">
        <f>IF(AND('6'!CA111=""),"",'6'!CA111)</f>
        <v/>
      </c>
      <c r="CB107" s="482" t="str">
        <f>IF(AND('6'!CB111=""),"",'6'!CB111)</f>
        <v/>
      </c>
      <c r="CC107" s="482" t="str">
        <f>IF(AND('6'!CC111=""),"",'6'!CC111)</f>
        <v/>
      </c>
      <c r="CD107" s="482" t="str">
        <f>IF(AND('6'!CD111=""),"",'6'!CD111)</f>
        <v/>
      </c>
      <c r="CE107" s="482" t="str">
        <f>IF(AND('6'!CE111=""),"",'6'!CE111)</f>
        <v/>
      </c>
      <c r="CF107" s="482" t="str">
        <f>IF(AND('6'!CF111=""),"",'6'!CF111)</f>
        <v/>
      </c>
      <c r="CG107" s="482" t="str">
        <f>IF(AND('6'!CG111=""),"",'6'!CG111)</f>
        <v/>
      </c>
      <c r="CH107" s="482" t="str">
        <f>IF(AND('6'!CH111=""),"",'6'!CH111)</f>
        <v/>
      </c>
      <c r="CI107" s="482" t="str">
        <f>IF(AND('6'!CI111=""),"",'6'!CI111)</f>
        <v/>
      </c>
      <c r="CJ107" s="482" t="str">
        <f>IF(AND('6'!CJ111=""),"",'6'!CJ111)</f>
        <v/>
      </c>
      <c r="CK107" s="482" t="str">
        <f>IF(AND('6'!CK111=""),"",'6'!CK111)</f>
        <v/>
      </c>
      <c r="CL107" s="482" t="str">
        <f>IF(AND('6'!CL111=""),"",'6'!CL111)</f>
        <v/>
      </c>
      <c r="CM107" s="482" t="str">
        <f>IF(AND('6'!CM111=""),"",'6'!CM111)</f>
        <v/>
      </c>
      <c r="CN107" s="482" t="str">
        <f>IF(AND('6'!CN111=""),"",'6'!CN111)</f>
        <v/>
      </c>
      <c r="CO107" s="482" t="str">
        <f>IF(AND('6'!CO111=""),"",'6'!CO111)</f>
        <v/>
      </c>
      <c r="CP107" s="482" t="str">
        <f>IF(AND('6'!CP111=""),"",'6'!CP111)</f>
        <v/>
      </c>
      <c r="CQ107" s="482" t="str">
        <f>IF(AND('6'!CQ111=""),"",'6'!CQ111)</f>
        <v/>
      </c>
      <c r="CR107" s="482" t="str">
        <f>IF(AND('6'!CR111=""),"",'6'!CR111)</f>
        <v/>
      </c>
      <c r="CS107" s="482" t="str">
        <f>IF(AND('6'!CS111=""),"",'6'!CS111)</f>
        <v/>
      </c>
      <c r="CT107" s="482" t="str">
        <f>IF(AND('6'!CT111=""),"",'6'!CT111)</f>
        <v/>
      </c>
      <c r="CU107" s="482" t="str">
        <f>IF(AND('6'!CU111=""),"",'6'!CU111)</f>
        <v/>
      </c>
      <c r="CV107" s="482" t="str">
        <f>IF(AND('6'!CV111=""),"",'6'!CV111)</f>
        <v/>
      </c>
      <c r="CW107" s="482" t="str">
        <f>IF(AND('6'!CW111=""),"",'6'!CW111)</f>
        <v/>
      </c>
      <c r="CX107" s="482" t="str">
        <f>IF(AND('6'!CX111=""),"",'6'!CX111)</f>
        <v/>
      </c>
      <c r="CY107" s="482" t="str">
        <f>IF(AND('6'!CY111=""),"",'6'!CY111)</f>
        <v/>
      </c>
      <c r="CZ107" s="482" t="str">
        <f>IF(AND('6'!CZ111=""),"",'6'!CZ111)</f>
        <v/>
      </c>
      <c r="DA107" s="482" t="str">
        <f>IF(AND('6'!DA111=""),"",'6'!DA111)</f>
        <v/>
      </c>
      <c r="DB107" s="482" t="str">
        <f>IF(AND('6'!DB111=""),"",'6'!DB111)</f>
        <v/>
      </c>
      <c r="DC107" s="482" t="str">
        <f>IF(AND('6'!DC111=""),"",'6'!DC111)</f>
        <v/>
      </c>
      <c r="DD107" s="482" t="str">
        <f>IF(AND('6'!DD111=""),"",'6'!DD111)</f>
        <v/>
      </c>
      <c r="DE107" s="482" t="str">
        <f>IF(AND('6'!DE111=""),"",'6'!DE111)</f>
        <v/>
      </c>
      <c r="DF107" s="482" t="str">
        <f>IF(AND('6'!DF111=""),"",'6'!DF111)</f>
        <v/>
      </c>
      <c r="DG107" s="482" t="str">
        <f>IF(AND('6'!DG111=""),"",'6'!DG111)</f>
        <v/>
      </c>
      <c r="DH107" s="482" t="str">
        <f>IF(AND('6'!DH111=""),"",'6'!DH111)</f>
        <v/>
      </c>
      <c r="DI107" s="482" t="str">
        <f>IF(AND('6'!DI111=""),"",'6'!DI111)</f>
        <v/>
      </c>
      <c r="DJ107" s="482" t="str">
        <f>IF(AND('6'!DJ111=""),"",'6'!DJ111)</f>
        <v/>
      </c>
      <c r="DK107" s="482" t="str">
        <f>IF(AND('6'!DK111=""),"",'6'!DK111)</f>
        <v/>
      </c>
      <c r="DL107" s="482" t="str">
        <f>IF(AND('6'!DL111=""),"",'6'!DL111)</f>
        <v/>
      </c>
      <c r="DM107" s="482" t="str">
        <f>IF(AND('6'!DM111=""),"",'6'!DM111)</f>
        <v/>
      </c>
      <c r="DN107" s="482" t="str">
        <f>IF(AND('6'!DN111=""),"",'6'!DN111)</f>
        <v/>
      </c>
      <c r="DO107" s="482" t="str">
        <f>IF(AND('6'!DO111=""),"",'6'!DO111)</f>
        <v/>
      </c>
      <c r="DP107" s="482" t="str">
        <f>IF(AND('6'!DP111=""),"",'6'!DP111)</f>
        <v/>
      </c>
      <c r="DQ107" s="482" t="str">
        <f>IF(AND('6'!DQ111=""),"",'6'!DQ111)</f>
        <v/>
      </c>
      <c r="DR107" s="482" t="str">
        <f>IF(AND('6'!DR111=""),"",'6'!DR111)</f>
        <v/>
      </c>
      <c r="DS107" s="482" t="str">
        <f>IF(AND('6'!DS111=""),"",'6'!DS111)</f>
        <v/>
      </c>
      <c r="DT107" s="482" t="str">
        <f>IF(AND('6'!DT111=""),"",'6'!DT111)</f>
        <v/>
      </c>
      <c r="DU107" s="482" t="str">
        <f>IF(AND('6'!DU111=""),"",'6'!DU111)</f>
        <v/>
      </c>
      <c r="DV107" s="482" t="str">
        <f>IF(AND('6'!DV111=""),"",'6'!DV111)</f>
        <v/>
      </c>
      <c r="DW107" s="482" t="str">
        <f>IF(AND('6'!DW111=""),"",'6'!DW111)</f>
        <v/>
      </c>
      <c r="DX107" s="482" t="str">
        <f>IF(AND('6'!DX111=""),"",'6'!DX111)</f>
        <v/>
      </c>
      <c r="DY107" s="482" t="str">
        <f>IF(AND('6'!DY111=""),"",'6'!DY111)</f>
        <v/>
      </c>
      <c r="DZ107" s="482" t="str">
        <f>IF(AND('6'!DZ111=""),"",'6'!DZ111)</f>
        <v/>
      </c>
      <c r="EA107" s="482" t="str">
        <f>IF(AND('6'!EA111=""),"",'6'!EA111)</f>
        <v/>
      </c>
      <c r="EB107" s="482" t="str">
        <f>IF(AND('6'!EB111=""),"",'6'!EB111)</f>
        <v/>
      </c>
      <c r="EC107" s="482" t="str">
        <f>IF(AND('6'!EC111=""),"",'6'!EC111)</f>
        <v/>
      </c>
      <c r="ED107" s="482" t="str">
        <f>IF(AND('6'!ED111=""),"",'6'!ED111)</f>
        <v/>
      </c>
      <c r="EE107" s="482" t="str">
        <f>IF(AND('6'!EE111=""),"",'6'!EE111)</f>
        <v/>
      </c>
      <c r="EF107" s="482" t="str">
        <f>IF(AND('6'!EF111=""),"",'6'!EF111)</f>
        <v/>
      </c>
      <c r="EG107" s="482" t="str">
        <f>IF(AND('6'!EG111=""),"",'6'!EG111)</f>
        <v/>
      </c>
      <c r="EH107" s="482" t="str">
        <f>IF(AND('6'!EH111=""),"",'6'!EH111)</f>
        <v/>
      </c>
      <c r="EI107" s="482" t="str">
        <f>IF(AND('6'!EI111=""),"",'6'!EI111)</f>
        <v/>
      </c>
      <c r="EJ107" s="482" t="str">
        <f>IF(AND('6'!EJ111=""),"",'6'!EJ111)</f>
        <v/>
      </c>
      <c r="EK107" s="482" t="str">
        <f>IF(AND('6'!EK111=""),"",'6'!EK111)</f>
        <v/>
      </c>
      <c r="EL107" s="482" t="str">
        <f>IF(AND('6'!EL111=""),"",'6'!EL111)</f>
        <v/>
      </c>
      <c r="EM107" s="482" t="str">
        <f>IF(AND('6'!EM111=""),"",'6'!EM111)</f>
        <v/>
      </c>
      <c r="EN107" s="482" t="str">
        <f>IF(AND('6'!EN111=""),"",'6'!EN111)</f>
        <v/>
      </c>
      <c r="EO107" s="482" t="str">
        <f>IF(AND('6'!EO111=""),"",'6'!EO111)</f>
        <v/>
      </c>
      <c r="EP107" s="482" t="str">
        <f>IF(AND('6'!EP111=""),"",'6'!EP111)</f>
        <v/>
      </c>
      <c r="EQ107" s="482" t="str">
        <f>IF(AND('6'!EQ111=""),"",'6'!EQ111)</f>
        <v/>
      </c>
      <c r="ER107" s="482" t="str">
        <f>IF(AND('6'!ER111=""),"",'6'!ER111)</f>
        <v/>
      </c>
      <c r="ES107" s="482" t="str">
        <f>IF(AND('6'!ES111=""),"",'6'!ES111)</f>
        <v/>
      </c>
      <c r="ET107" s="482" t="str">
        <f>IF(AND('6'!ET111=""),"",'6'!ET111)</f>
        <v/>
      </c>
      <c r="EU107" s="482" t="str">
        <f>IF(AND('6'!EU111=""),"",'6'!EU111)</f>
        <v/>
      </c>
      <c r="EV107" s="482" t="str">
        <f>IF(AND('6'!EV111=""),"",'6'!EV111)</f>
        <v/>
      </c>
      <c r="EW107" s="482" t="str">
        <f>IF(AND('6'!EW111=""),"",'6'!EW111)</f>
        <v/>
      </c>
      <c r="EX107" s="482" t="str">
        <f>IF(AND('6'!EX111=""),"",'6'!EX111)</f>
        <v/>
      </c>
      <c r="EY107" s="482" t="str">
        <f>IF(AND('6'!EY111=""),"",'6'!EY111)</f>
        <v/>
      </c>
      <c r="EZ107" s="482" t="str">
        <f>IF(AND('6'!EZ111=""),"",'6'!EZ111)</f>
        <v/>
      </c>
      <c r="FA107" s="482" t="str">
        <f>IF(AND('6'!FA111=""),"",'6'!FA111)</f>
        <v/>
      </c>
      <c r="FB107" s="482" t="str">
        <f>IF(AND('6'!FB111=""),"",'6'!FB111)</f>
        <v/>
      </c>
      <c r="FC107" s="482" t="str">
        <f>IF(AND('6'!FC111=""),"",'6'!FC111)</f>
        <v/>
      </c>
      <c r="FD107" s="482" t="str">
        <f>IF(AND('6'!FD111=""),"",'6'!FD111)</f>
        <v/>
      </c>
      <c r="FE107" s="482" t="str">
        <f>IF(AND('6'!FE111=""),"",'6'!FE111)</f>
        <v/>
      </c>
      <c r="FF107" s="482" t="str">
        <f>IF(AND('6'!FF111=""),"",'6'!FF111)</f>
        <v xml:space="preserve"> </v>
      </c>
      <c r="FG107" s="482" t="str">
        <f>IF(AND('6'!FG111=""),"",'6'!FG111)</f>
        <v/>
      </c>
      <c r="FH107" s="482" t="str">
        <f>IF(AND('6'!FH111=""),"",'6'!FH111)</f>
        <v/>
      </c>
      <c r="FI107" s="482" t="str">
        <f>IF(AND('6'!FI111=""),"",'6'!FI111)</f>
        <v/>
      </c>
      <c r="FJ107" s="482" t="str">
        <f>IF(AND('6'!FJ111=""),"",'6'!FJ111)</f>
        <v/>
      </c>
      <c r="FK107" s="482" t="str">
        <f>IF(AND('6'!FK111=""),"",'6'!FK111)</f>
        <v/>
      </c>
      <c r="FL107" s="482" t="str">
        <f>IF(AND('6'!FL111=""),"",'6'!FL111)</f>
        <v/>
      </c>
      <c r="FM107" s="482" t="str">
        <f>IF(AND('6'!FM111=""),"",'6'!FM111)</f>
        <v xml:space="preserve"> </v>
      </c>
      <c r="FN107" s="482" t="str">
        <f>IF(AND('6'!FN111=""),"",'6'!FN111)</f>
        <v/>
      </c>
      <c r="FO107" s="482" t="str">
        <f>IF(AND('6'!FO111=""),"",'6'!FO111)</f>
        <v/>
      </c>
      <c r="FP107" s="482" t="str">
        <f>IF(AND('6'!FP111=""),"",'6'!FP111)</f>
        <v/>
      </c>
      <c r="FQ107" s="482" t="str">
        <f>IF(AND('6'!FQ111=""),"",'6'!FQ111)</f>
        <v/>
      </c>
      <c r="FR107" s="482" t="str">
        <f>IF(AND('6'!FR111=""),"",'6'!FR111)</f>
        <v/>
      </c>
      <c r="FS107" s="482" t="str">
        <f>IF(AND('6'!FS111=""),"",'6'!FS111)</f>
        <v/>
      </c>
      <c r="FT107" s="482" t="str">
        <f>IF(AND('6'!FT111=""),"",'6'!FT111)</f>
        <v xml:space="preserve"> </v>
      </c>
      <c r="FU107" s="482" t="str">
        <f>IF(AND('6'!FV111=""),"",'6'!FV111)</f>
        <v>-</v>
      </c>
      <c r="FV107" s="482" t="str">
        <f>IF(AND('6'!FW111=""),"",'6'!FW111)</f>
        <v>-</v>
      </c>
      <c r="FW107" s="482" t="str">
        <f>IF(AND('6'!FX111=""),"",'6'!FX111)</f>
        <v>-</v>
      </c>
      <c r="FX107" s="482" t="str">
        <f>IF(AND('6'!FY111=""),"",'6'!FY111)</f>
        <v>-</v>
      </c>
      <c r="FY107" s="482" t="str">
        <f>IF(AND('6'!FZ111=""),"",'6'!FZ111)</f>
        <v>-</v>
      </c>
      <c r="FZ107" s="482" t="str">
        <f>IF(AND('6'!GA111=""),"",'6'!GA111)</f>
        <v>-</v>
      </c>
      <c r="GA107" s="482" t="str">
        <f>IF(AND('6'!GB111=""),"",'6'!GB111)</f>
        <v>-</v>
      </c>
      <c r="GB107" s="482" t="str">
        <f>IF(AND('6'!GC111=""),"",'6'!GC111)</f>
        <v>-</v>
      </c>
      <c r="GC107" s="482" t="str">
        <f>IF(AND('6'!GD111=""),"",'6'!GD111)</f>
        <v>-</v>
      </c>
      <c r="GD107" s="482" t="str">
        <f>IF(AND('6'!GE111=""),"",'6'!GE111)</f>
        <v>-</v>
      </c>
      <c r="GE107" s="482" t="str">
        <f>IF(AND('6'!GF111=""),"",'6'!GF111)</f>
        <v>-</v>
      </c>
      <c r="GF107" s="482" t="str">
        <f>IF(AND('6'!GG111=""),"",'6'!GG111)</f>
        <v>-</v>
      </c>
      <c r="GG107" s="482" t="str">
        <f>IF(AND('6'!GH111=""),"",IF(AND('6'!GH111="-"),"",'6'!GH111))</f>
        <v/>
      </c>
      <c r="GH107" s="50" t="str">
        <f>IF(AND(C107=""),"",VLOOKUP(B107,Register!$A$7:$CL$311,36,FALSE))</f>
        <v/>
      </c>
      <c r="GI107" s="483" t="str">
        <f>IF(AND('6'!GL111=""),"",'6'!GL111)</f>
        <v/>
      </c>
      <c r="GJ107" s="173" t="str">
        <f>IF(AND('6'!FU111=""),"",'6'!FU111)</f>
        <v/>
      </c>
      <c r="GK107" s="173"/>
      <c r="GL107" s="173"/>
    </row>
    <row r="108" spans="1:194" ht="21">
      <c r="A108" s="480">
        <v>100</v>
      </c>
      <c r="B108" s="481" t="str">
        <f>IF(AND('6'!B112=""),"",'6'!B112)</f>
        <v/>
      </c>
      <c r="C108" s="196" t="str">
        <f>IF(AND('6'!C112=""),"",'6'!C112)</f>
        <v/>
      </c>
      <c r="D108" s="196" t="str">
        <f>IF(AND('6'!D112=""),"",'6'!D112)</f>
        <v/>
      </c>
      <c r="E108" s="195" t="str">
        <f>IF(AND('6'!E112=""),"",'6'!E112)</f>
        <v/>
      </c>
      <c r="F108" s="482" t="str">
        <f>IF(AND('6'!F112=""),"",'6'!F112)</f>
        <v/>
      </c>
      <c r="G108" s="482" t="str">
        <f>IF(AND('6'!G112=""),"",'6'!G112)</f>
        <v/>
      </c>
      <c r="H108" s="482" t="str">
        <f>IF(AND('6'!H112=""),"",'6'!H112)</f>
        <v/>
      </c>
      <c r="I108" s="482" t="str">
        <f>IF(AND('6'!I112=""),"",'6'!I112)</f>
        <v/>
      </c>
      <c r="J108" s="482" t="str">
        <f>IF(AND('6'!J112=""),"",'6'!J112)</f>
        <v/>
      </c>
      <c r="K108" s="482" t="str">
        <f>IF(AND('6'!K112=""),"",'6'!K112)</f>
        <v/>
      </c>
      <c r="L108" s="482" t="str">
        <f>IF(AND('6'!L112=""),"",'6'!L112)</f>
        <v/>
      </c>
      <c r="M108" s="482" t="str">
        <f>IF(AND('6'!M112=""),"",'6'!M112)</f>
        <v/>
      </c>
      <c r="N108" s="482" t="str">
        <f>IF(AND('6'!N112=""),"",'6'!N112)</f>
        <v/>
      </c>
      <c r="O108" s="482" t="str">
        <f>IF(AND('6'!O112=""),"",'6'!O112)</f>
        <v/>
      </c>
      <c r="P108" s="482" t="str">
        <f>IF(AND('6'!P112=""),"",'6'!P112)</f>
        <v/>
      </c>
      <c r="Q108" s="482" t="str">
        <f>IF(AND('6'!Q112=""),"",'6'!Q112)</f>
        <v/>
      </c>
      <c r="R108" s="482" t="str">
        <f>IF(AND('6'!R112=""),"",'6'!R112)</f>
        <v/>
      </c>
      <c r="S108" s="482" t="str">
        <f>IF(AND('6'!S112=""),"",'6'!S112)</f>
        <v/>
      </c>
      <c r="T108" s="482" t="str">
        <f>IF(AND('6'!T112=""),"",'6'!T112)</f>
        <v/>
      </c>
      <c r="U108" s="482" t="str">
        <f>IF(AND('6'!U112=""),"",'6'!U112)</f>
        <v/>
      </c>
      <c r="V108" s="482" t="str">
        <f>IF(AND('6'!V112=""),"",'6'!V112)</f>
        <v/>
      </c>
      <c r="W108" s="482" t="str">
        <f>IF(AND('6'!W112=""),"",'6'!W112)</f>
        <v/>
      </c>
      <c r="X108" s="482" t="str">
        <f>IF(AND('6'!X112=""),"",'6'!X112)</f>
        <v/>
      </c>
      <c r="Y108" s="482" t="str">
        <f>IF(AND('6'!Y112=""),"",'6'!Y112)</f>
        <v/>
      </c>
      <c r="Z108" s="482" t="str">
        <f>IF(AND('6'!Z112=""),"",'6'!Z112)</f>
        <v/>
      </c>
      <c r="AA108" s="482" t="str">
        <f>IF(AND('6'!AA112=""),"",'6'!AA112)</f>
        <v/>
      </c>
      <c r="AB108" s="482" t="str">
        <f>IF(AND('6'!AB112=""),"",'6'!AB112)</f>
        <v/>
      </c>
      <c r="AC108" s="482" t="str">
        <f>IF(AND('6'!AC112=""),"",'6'!AC112)</f>
        <v/>
      </c>
      <c r="AD108" s="482" t="str">
        <f>IF(AND('6'!AD112=""),"",'6'!AD112)</f>
        <v/>
      </c>
      <c r="AE108" s="482" t="str">
        <f>IF(AND('6'!AE112=""),"",'6'!AE112)</f>
        <v/>
      </c>
      <c r="AF108" s="482" t="str">
        <f>IF(AND('6'!AF112=""),"",'6'!AF112)</f>
        <v/>
      </c>
      <c r="AG108" s="482" t="str">
        <f>IF(AND('6'!AG112=""),"",'6'!AG112)</f>
        <v/>
      </c>
      <c r="AH108" s="482" t="str">
        <f>IF(AND('6'!AH112=""),"",'6'!AH112)</f>
        <v/>
      </c>
      <c r="AI108" s="482" t="str">
        <f>IF(AND('6'!AI112=""),"",'6'!AI112)</f>
        <v/>
      </c>
      <c r="AJ108" s="482" t="str">
        <f>IF(AND('6'!AJ112=""),"",'6'!AJ112)</f>
        <v/>
      </c>
      <c r="AK108" s="482" t="str">
        <f>IF(AND('6'!AK112=""),"",'6'!AK112)</f>
        <v/>
      </c>
      <c r="AL108" s="482" t="str">
        <f>IF(AND('6'!AL112=""),"",'6'!AL112)</f>
        <v/>
      </c>
      <c r="AM108" s="482" t="str">
        <f>IF(AND('6'!AM112=""),"",'6'!AM112)</f>
        <v/>
      </c>
      <c r="AN108" s="482" t="str">
        <f>IF(AND('6'!AN112=""),"",'6'!AN112)</f>
        <v/>
      </c>
      <c r="AO108" s="482" t="str">
        <f>IF(AND('6'!AO112=""),"",'6'!AO112)</f>
        <v/>
      </c>
      <c r="AP108" s="482" t="str">
        <f>IF(AND('6'!AP112=""),"",'6'!AP112)</f>
        <v/>
      </c>
      <c r="AQ108" s="482" t="str">
        <f>IF(AND('6'!AQ112=""),"",'6'!AQ112)</f>
        <v/>
      </c>
      <c r="AR108" s="482" t="str">
        <f>IF(AND('6'!AR112=""),"",'6'!AR112)</f>
        <v/>
      </c>
      <c r="AS108" s="482" t="str">
        <f>IF(AND('6'!AS112=""),"",'6'!AS112)</f>
        <v/>
      </c>
      <c r="AT108" s="482" t="str">
        <f>IF(AND('6'!AT112=""),"",'6'!AT112)</f>
        <v/>
      </c>
      <c r="AU108" s="482" t="str">
        <f>IF(AND('6'!AU112=""),"",'6'!AU112)</f>
        <v/>
      </c>
      <c r="AV108" s="482" t="str">
        <f>IF(AND('6'!AV112=""),"",'6'!AV112)</f>
        <v/>
      </c>
      <c r="AW108" s="482" t="str">
        <f>IF(AND('6'!AW112=""),"",'6'!AW112)</f>
        <v/>
      </c>
      <c r="AX108" s="482" t="str">
        <f>IF(AND('6'!AX112=""),"",'6'!AX112)</f>
        <v/>
      </c>
      <c r="AY108" s="482" t="str">
        <f>IF(AND('6'!AY112=""),"",'6'!AY112)</f>
        <v/>
      </c>
      <c r="AZ108" s="482" t="str">
        <f>IF(AND('6'!AZ112=""),"",'6'!AZ112)</f>
        <v/>
      </c>
      <c r="BA108" s="482" t="str">
        <f>IF(AND('6'!BA112=""),"",'6'!BA112)</f>
        <v/>
      </c>
      <c r="BB108" s="482" t="str">
        <f>IF(AND('6'!BB112=""),"",'6'!BB112)</f>
        <v/>
      </c>
      <c r="BC108" s="482" t="str">
        <f>IF(AND('6'!BC112=""),"",'6'!BC112)</f>
        <v/>
      </c>
      <c r="BD108" s="482" t="str">
        <f>IF(AND('6'!BD112=""),"",'6'!BD112)</f>
        <v/>
      </c>
      <c r="BE108" s="482" t="str">
        <f>IF(AND('6'!BE112=""),"",'6'!BE112)</f>
        <v/>
      </c>
      <c r="BF108" s="482" t="str">
        <f>IF(AND('6'!BF112=""),"",'6'!BF112)</f>
        <v/>
      </c>
      <c r="BG108" s="482" t="str">
        <f>IF(AND('6'!BG112=""),"",'6'!BG112)</f>
        <v/>
      </c>
      <c r="BH108" s="482" t="str">
        <f>IF(AND('6'!BH112=""),"",'6'!BH112)</f>
        <v/>
      </c>
      <c r="BI108" s="482" t="str">
        <f>IF(AND('6'!BI112=""),"",'6'!BI112)</f>
        <v/>
      </c>
      <c r="BJ108" s="482" t="str">
        <f>IF(AND('6'!BJ112=""),"",'6'!BJ112)</f>
        <v/>
      </c>
      <c r="BK108" s="482" t="str">
        <f>IF(AND('6'!BK112=""),"",'6'!BK112)</f>
        <v/>
      </c>
      <c r="BL108" s="482" t="str">
        <f>IF(AND('6'!BL112=""),"",'6'!BL112)</f>
        <v/>
      </c>
      <c r="BM108" s="482" t="str">
        <f>IF(AND('6'!BM112=""),"",'6'!BM112)</f>
        <v/>
      </c>
      <c r="BN108" s="482" t="str">
        <f>IF(AND('6'!BN112=""),"",'6'!BN112)</f>
        <v/>
      </c>
      <c r="BO108" s="482" t="str">
        <f>IF(AND('6'!BO112=""),"",'6'!BO112)</f>
        <v/>
      </c>
      <c r="BP108" s="482" t="str">
        <f>IF(AND('6'!BP112=""),"",'6'!BP112)</f>
        <v/>
      </c>
      <c r="BQ108" s="482" t="str">
        <f>IF(AND('6'!BQ112=""),"",'6'!BQ112)</f>
        <v/>
      </c>
      <c r="BR108" s="482" t="str">
        <f>IF(AND('6'!BR112=""),"",'6'!BR112)</f>
        <v/>
      </c>
      <c r="BS108" s="482" t="str">
        <f>IF(AND('6'!BS112=""),"",'6'!BS112)</f>
        <v/>
      </c>
      <c r="BT108" s="482" t="str">
        <f>IF(AND('6'!BT112=""),"",'6'!BT112)</f>
        <v/>
      </c>
      <c r="BU108" s="482" t="str">
        <f>IF(AND('6'!BU112=""),"",'6'!BU112)</f>
        <v/>
      </c>
      <c r="BV108" s="482" t="str">
        <f>IF(AND('6'!BV112=""),"",'6'!BV112)</f>
        <v/>
      </c>
      <c r="BW108" s="482" t="str">
        <f>IF(AND('6'!BW112=""),"",'6'!BW112)</f>
        <v/>
      </c>
      <c r="BX108" s="482" t="str">
        <f>IF(AND('6'!BX112=""),"",'6'!BX112)</f>
        <v/>
      </c>
      <c r="BY108" s="482" t="str">
        <f>IF(AND('6'!BY112=""),"",'6'!BY112)</f>
        <v/>
      </c>
      <c r="BZ108" s="482" t="str">
        <f>IF(AND('6'!BZ112=""),"",'6'!BZ112)</f>
        <v/>
      </c>
      <c r="CA108" s="482" t="str">
        <f>IF(AND('6'!CA112=""),"",'6'!CA112)</f>
        <v/>
      </c>
      <c r="CB108" s="482" t="str">
        <f>IF(AND('6'!CB112=""),"",'6'!CB112)</f>
        <v/>
      </c>
      <c r="CC108" s="482" t="str">
        <f>IF(AND('6'!CC112=""),"",'6'!CC112)</f>
        <v/>
      </c>
      <c r="CD108" s="482" t="str">
        <f>IF(AND('6'!CD112=""),"",'6'!CD112)</f>
        <v/>
      </c>
      <c r="CE108" s="482" t="str">
        <f>IF(AND('6'!CE112=""),"",'6'!CE112)</f>
        <v/>
      </c>
      <c r="CF108" s="482" t="str">
        <f>IF(AND('6'!CF112=""),"",'6'!CF112)</f>
        <v/>
      </c>
      <c r="CG108" s="482" t="str">
        <f>IF(AND('6'!CG112=""),"",'6'!CG112)</f>
        <v/>
      </c>
      <c r="CH108" s="482" t="str">
        <f>IF(AND('6'!CH112=""),"",'6'!CH112)</f>
        <v/>
      </c>
      <c r="CI108" s="482" t="str">
        <f>IF(AND('6'!CI112=""),"",'6'!CI112)</f>
        <v/>
      </c>
      <c r="CJ108" s="482" t="str">
        <f>IF(AND('6'!CJ112=""),"",'6'!CJ112)</f>
        <v/>
      </c>
      <c r="CK108" s="482" t="str">
        <f>IF(AND('6'!CK112=""),"",'6'!CK112)</f>
        <v/>
      </c>
      <c r="CL108" s="482" t="str">
        <f>IF(AND('6'!CL112=""),"",'6'!CL112)</f>
        <v/>
      </c>
      <c r="CM108" s="482" t="str">
        <f>IF(AND('6'!CM112=""),"",'6'!CM112)</f>
        <v/>
      </c>
      <c r="CN108" s="482" t="str">
        <f>IF(AND('6'!CN112=""),"",'6'!CN112)</f>
        <v/>
      </c>
      <c r="CO108" s="482" t="str">
        <f>IF(AND('6'!CO112=""),"",'6'!CO112)</f>
        <v/>
      </c>
      <c r="CP108" s="482" t="str">
        <f>IF(AND('6'!CP112=""),"",'6'!CP112)</f>
        <v/>
      </c>
      <c r="CQ108" s="482" t="str">
        <f>IF(AND('6'!CQ112=""),"",'6'!CQ112)</f>
        <v/>
      </c>
      <c r="CR108" s="482" t="str">
        <f>IF(AND('6'!CR112=""),"",'6'!CR112)</f>
        <v/>
      </c>
      <c r="CS108" s="482" t="str">
        <f>IF(AND('6'!CS112=""),"",'6'!CS112)</f>
        <v/>
      </c>
      <c r="CT108" s="482" t="str">
        <f>IF(AND('6'!CT112=""),"",'6'!CT112)</f>
        <v/>
      </c>
      <c r="CU108" s="482" t="str">
        <f>IF(AND('6'!CU112=""),"",'6'!CU112)</f>
        <v/>
      </c>
      <c r="CV108" s="482" t="str">
        <f>IF(AND('6'!CV112=""),"",'6'!CV112)</f>
        <v/>
      </c>
      <c r="CW108" s="482" t="str">
        <f>IF(AND('6'!CW112=""),"",'6'!CW112)</f>
        <v/>
      </c>
      <c r="CX108" s="482" t="str">
        <f>IF(AND('6'!CX112=""),"",'6'!CX112)</f>
        <v/>
      </c>
      <c r="CY108" s="482" t="str">
        <f>IF(AND('6'!CY112=""),"",'6'!CY112)</f>
        <v/>
      </c>
      <c r="CZ108" s="482" t="str">
        <f>IF(AND('6'!CZ112=""),"",'6'!CZ112)</f>
        <v/>
      </c>
      <c r="DA108" s="482" t="str">
        <f>IF(AND('6'!DA112=""),"",'6'!DA112)</f>
        <v/>
      </c>
      <c r="DB108" s="482" t="str">
        <f>IF(AND('6'!DB112=""),"",'6'!DB112)</f>
        <v/>
      </c>
      <c r="DC108" s="482" t="str">
        <f>IF(AND('6'!DC112=""),"",'6'!DC112)</f>
        <v/>
      </c>
      <c r="DD108" s="482" t="str">
        <f>IF(AND('6'!DD112=""),"",'6'!DD112)</f>
        <v/>
      </c>
      <c r="DE108" s="482" t="str">
        <f>IF(AND('6'!DE112=""),"",'6'!DE112)</f>
        <v/>
      </c>
      <c r="DF108" s="482" t="str">
        <f>IF(AND('6'!DF112=""),"",'6'!DF112)</f>
        <v/>
      </c>
      <c r="DG108" s="482" t="str">
        <f>IF(AND('6'!DG112=""),"",'6'!DG112)</f>
        <v/>
      </c>
      <c r="DH108" s="482" t="str">
        <f>IF(AND('6'!DH112=""),"",'6'!DH112)</f>
        <v/>
      </c>
      <c r="DI108" s="482" t="str">
        <f>IF(AND('6'!DI112=""),"",'6'!DI112)</f>
        <v/>
      </c>
      <c r="DJ108" s="482" t="str">
        <f>IF(AND('6'!DJ112=""),"",'6'!DJ112)</f>
        <v/>
      </c>
      <c r="DK108" s="482" t="str">
        <f>IF(AND('6'!DK112=""),"",'6'!DK112)</f>
        <v/>
      </c>
      <c r="DL108" s="482" t="str">
        <f>IF(AND('6'!DL112=""),"",'6'!DL112)</f>
        <v/>
      </c>
      <c r="DM108" s="482" t="str">
        <f>IF(AND('6'!DM112=""),"",'6'!DM112)</f>
        <v/>
      </c>
      <c r="DN108" s="482" t="str">
        <f>IF(AND('6'!DN112=""),"",'6'!DN112)</f>
        <v/>
      </c>
      <c r="DO108" s="482" t="str">
        <f>IF(AND('6'!DO112=""),"",'6'!DO112)</f>
        <v/>
      </c>
      <c r="DP108" s="482" t="str">
        <f>IF(AND('6'!DP112=""),"",'6'!DP112)</f>
        <v/>
      </c>
      <c r="DQ108" s="482" t="str">
        <f>IF(AND('6'!DQ112=""),"",'6'!DQ112)</f>
        <v/>
      </c>
      <c r="DR108" s="482" t="str">
        <f>IF(AND('6'!DR112=""),"",'6'!DR112)</f>
        <v/>
      </c>
      <c r="DS108" s="482" t="str">
        <f>IF(AND('6'!DS112=""),"",'6'!DS112)</f>
        <v/>
      </c>
      <c r="DT108" s="482" t="str">
        <f>IF(AND('6'!DT112=""),"",'6'!DT112)</f>
        <v/>
      </c>
      <c r="DU108" s="482" t="str">
        <f>IF(AND('6'!DU112=""),"",'6'!DU112)</f>
        <v/>
      </c>
      <c r="DV108" s="482" t="str">
        <f>IF(AND('6'!DV112=""),"",'6'!DV112)</f>
        <v/>
      </c>
      <c r="DW108" s="482" t="str">
        <f>IF(AND('6'!DW112=""),"",'6'!DW112)</f>
        <v/>
      </c>
      <c r="DX108" s="482" t="str">
        <f>IF(AND('6'!DX112=""),"",'6'!DX112)</f>
        <v/>
      </c>
      <c r="DY108" s="482" t="str">
        <f>IF(AND('6'!DY112=""),"",'6'!DY112)</f>
        <v/>
      </c>
      <c r="DZ108" s="482" t="str">
        <f>IF(AND('6'!DZ112=""),"",'6'!DZ112)</f>
        <v/>
      </c>
      <c r="EA108" s="482" t="str">
        <f>IF(AND('6'!EA112=""),"",'6'!EA112)</f>
        <v/>
      </c>
      <c r="EB108" s="482" t="str">
        <f>IF(AND('6'!EB112=""),"",'6'!EB112)</f>
        <v/>
      </c>
      <c r="EC108" s="482" t="str">
        <f>IF(AND('6'!EC112=""),"",'6'!EC112)</f>
        <v/>
      </c>
      <c r="ED108" s="482" t="str">
        <f>IF(AND('6'!ED112=""),"",'6'!ED112)</f>
        <v/>
      </c>
      <c r="EE108" s="482" t="str">
        <f>IF(AND('6'!EE112=""),"",'6'!EE112)</f>
        <v/>
      </c>
      <c r="EF108" s="482" t="str">
        <f>IF(AND('6'!EF112=""),"",'6'!EF112)</f>
        <v/>
      </c>
      <c r="EG108" s="482" t="str">
        <f>IF(AND('6'!EG112=""),"",'6'!EG112)</f>
        <v/>
      </c>
      <c r="EH108" s="482" t="str">
        <f>IF(AND('6'!EH112=""),"",'6'!EH112)</f>
        <v/>
      </c>
      <c r="EI108" s="482" t="str">
        <f>IF(AND('6'!EI112=""),"",'6'!EI112)</f>
        <v/>
      </c>
      <c r="EJ108" s="482" t="str">
        <f>IF(AND('6'!EJ112=""),"",'6'!EJ112)</f>
        <v/>
      </c>
      <c r="EK108" s="482" t="str">
        <f>IF(AND('6'!EK112=""),"",'6'!EK112)</f>
        <v/>
      </c>
      <c r="EL108" s="482" t="str">
        <f>IF(AND('6'!EL112=""),"",'6'!EL112)</f>
        <v/>
      </c>
      <c r="EM108" s="482" t="str">
        <f>IF(AND('6'!EM112=""),"",'6'!EM112)</f>
        <v/>
      </c>
      <c r="EN108" s="482" t="str">
        <f>IF(AND('6'!EN112=""),"",'6'!EN112)</f>
        <v/>
      </c>
      <c r="EO108" s="482" t="str">
        <f>IF(AND('6'!EO112=""),"",'6'!EO112)</f>
        <v/>
      </c>
      <c r="EP108" s="482" t="str">
        <f>IF(AND('6'!EP112=""),"",'6'!EP112)</f>
        <v/>
      </c>
      <c r="EQ108" s="482" t="str">
        <f>IF(AND('6'!EQ112=""),"",'6'!EQ112)</f>
        <v/>
      </c>
      <c r="ER108" s="482" t="str">
        <f>IF(AND('6'!ER112=""),"",'6'!ER112)</f>
        <v/>
      </c>
      <c r="ES108" s="482" t="str">
        <f>IF(AND('6'!ES112=""),"",'6'!ES112)</f>
        <v/>
      </c>
      <c r="ET108" s="482" t="str">
        <f>IF(AND('6'!ET112=""),"",'6'!ET112)</f>
        <v/>
      </c>
      <c r="EU108" s="482" t="str">
        <f>IF(AND('6'!EU112=""),"",'6'!EU112)</f>
        <v/>
      </c>
      <c r="EV108" s="482" t="str">
        <f>IF(AND('6'!EV112=""),"",'6'!EV112)</f>
        <v/>
      </c>
      <c r="EW108" s="482" t="str">
        <f>IF(AND('6'!EW112=""),"",'6'!EW112)</f>
        <v/>
      </c>
      <c r="EX108" s="482" t="str">
        <f>IF(AND('6'!EX112=""),"",'6'!EX112)</f>
        <v/>
      </c>
      <c r="EY108" s="482" t="str">
        <f>IF(AND('6'!EY112=""),"",'6'!EY112)</f>
        <v/>
      </c>
      <c r="EZ108" s="482" t="str">
        <f>IF(AND('6'!EZ112=""),"",'6'!EZ112)</f>
        <v/>
      </c>
      <c r="FA108" s="482" t="str">
        <f>IF(AND('6'!FA112=""),"",'6'!FA112)</f>
        <v/>
      </c>
      <c r="FB108" s="482" t="str">
        <f>IF(AND('6'!FB112=""),"",'6'!FB112)</f>
        <v/>
      </c>
      <c r="FC108" s="482" t="str">
        <f>IF(AND('6'!FC112=""),"",'6'!FC112)</f>
        <v/>
      </c>
      <c r="FD108" s="482" t="str">
        <f>IF(AND('6'!FD112=""),"",'6'!FD112)</f>
        <v/>
      </c>
      <c r="FE108" s="482" t="str">
        <f>IF(AND('6'!FE112=""),"",'6'!FE112)</f>
        <v/>
      </c>
      <c r="FF108" s="482" t="str">
        <f>IF(AND('6'!FF112=""),"",'6'!FF112)</f>
        <v xml:space="preserve"> </v>
      </c>
      <c r="FG108" s="482" t="str">
        <f>IF(AND('6'!FG112=""),"",'6'!FG112)</f>
        <v/>
      </c>
      <c r="FH108" s="482" t="str">
        <f>IF(AND('6'!FH112=""),"",'6'!FH112)</f>
        <v/>
      </c>
      <c r="FI108" s="482" t="str">
        <f>IF(AND('6'!FI112=""),"",'6'!FI112)</f>
        <v/>
      </c>
      <c r="FJ108" s="482" t="str">
        <f>IF(AND('6'!FJ112=""),"",'6'!FJ112)</f>
        <v/>
      </c>
      <c r="FK108" s="482" t="str">
        <f>IF(AND('6'!FK112=""),"",'6'!FK112)</f>
        <v/>
      </c>
      <c r="FL108" s="482" t="str">
        <f>IF(AND('6'!FL112=""),"",'6'!FL112)</f>
        <v/>
      </c>
      <c r="FM108" s="482" t="str">
        <f>IF(AND('6'!FM112=""),"",'6'!FM112)</f>
        <v xml:space="preserve"> </v>
      </c>
      <c r="FN108" s="482" t="str">
        <f>IF(AND('6'!FN112=""),"",'6'!FN112)</f>
        <v/>
      </c>
      <c r="FO108" s="482" t="str">
        <f>IF(AND('6'!FO112=""),"",'6'!FO112)</f>
        <v/>
      </c>
      <c r="FP108" s="482" t="str">
        <f>IF(AND('6'!FP112=""),"",'6'!FP112)</f>
        <v/>
      </c>
      <c r="FQ108" s="482" t="str">
        <f>IF(AND('6'!FQ112=""),"",'6'!FQ112)</f>
        <v/>
      </c>
      <c r="FR108" s="482" t="str">
        <f>IF(AND('6'!FR112=""),"",'6'!FR112)</f>
        <v/>
      </c>
      <c r="FS108" s="482" t="str">
        <f>IF(AND('6'!FS112=""),"",'6'!FS112)</f>
        <v/>
      </c>
      <c r="FT108" s="482" t="str">
        <f>IF(AND('6'!FT112=""),"",'6'!FT112)</f>
        <v xml:space="preserve"> </v>
      </c>
      <c r="FU108" s="482" t="str">
        <f>IF(AND('6'!FV112=""),"",'6'!FV112)</f>
        <v>-</v>
      </c>
      <c r="FV108" s="482" t="str">
        <f>IF(AND('6'!FW112=""),"",'6'!FW112)</f>
        <v>-</v>
      </c>
      <c r="FW108" s="482" t="str">
        <f>IF(AND('6'!FX112=""),"",'6'!FX112)</f>
        <v>-</v>
      </c>
      <c r="FX108" s="482" t="str">
        <f>IF(AND('6'!FY112=""),"",'6'!FY112)</f>
        <v>-</v>
      </c>
      <c r="FY108" s="482" t="str">
        <f>IF(AND('6'!FZ112=""),"",'6'!FZ112)</f>
        <v>-</v>
      </c>
      <c r="FZ108" s="482" t="str">
        <f>IF(AND('6'!GA112=""),"",'6'!GA112)</f>
        <v>-</v>
      </c>
      <c r="GA108" s="482" t="str">
        <f>IF(AND('6'!GB112=""),"",'6'!GB112)</f>
        <v>-</v>
      </c>
      <c r="GB108" s="482" t="str">
        <f>IF(AND('6'!GC112=""),"",'6'!GC112)</f>
        <v>-</v>
      </c>
      <c r="GC108" s="482" t="str">
        <f>IF(AND('6'!GD112=""),"",'6'!GD112)</f>
        <v>-</v>
      </c>
      <c r="GD108" s="482" t="str">
        <f>IF(AND('6'!GE112=""),"",'6'!GE112)</f>
        <v>-</v>
      </c>
      <c r="GE108" s="482" t="str">
        <f>IF(AND('6'!GF112=""),"",'6'!GF112)</f>
        <v>-</v>
      </c>
      <c r="GF108" s="482" t="str">
        <f>IF(AND('6'!GG112=""),"",'6'!GG112)</f>
        <v>-</v>
      </c>
      <c r="GG108" s="482" t="str">
        <f>IF(AND('6'!GH112=""),"",IF(AND('6'!GH112="-"),"",'6'!GH112))</f>
        <v/>
      </c>
      <c r="GH108" s="50" t="str">
        <f>IF(AND(C108=""),"",VLOOKUP(B108,Register!$A$7:$CL$311,36,FALSE))</f>
        <v/>
      </c>
      <c r="GI108" s="483" t="str">
        <f>IF(AND('6'!GL112=""),"",'6'!GL112)</f>
        <v/>
      </c>
      <c r="GJ108" s="173" t="str">
        <f>IF(AND('6'!FU112=""),"",'6'!FU112)</f>
        <v/>
      </c>
      <c r="GK108" s="173"/>
      <c r="GL108" s="173"/>
    </row>
    <row r="109" spans="1:194" ht="21">
      <c r="A109" s="480">
        <v>101</v>
      </c>
      <c r="B109" s="481">
        <f>IF(AND('7'!B13=""),"",'7'!B13)</f>
        <v>701</v>
      </c>
      <c r="C109" s="196" t="str">
        <f>IF(AND('7'!C13=""),"",'7'!C13)</f>
        <v>vfuy</v>
      </c>
      <c r="D109" s="196" t="str">
        <f>IF(AND('7'!D13=""),"",'7'!D13)</f>
        <v>lksguyky</v>
      </c>
      <c r="E109" s="200">
        <f>IF(AND('7'!E13=""),"",'7'!E13)</f>
        <v>38538</v>
      </c>
      <c r="F109" s="482" t="str">
        <f>IF(AND('7'!F13=""),"",'7'!F13)</f>
        <v>B</v>
      </c>
      <c r="G109" s="482">
        <f>IF(AND('7'!G13=""),"",'7'!G13)</f>
        <v>2</v>
      </c>
      <c r="H109" s="482">
        <f>IF(AND('7'!H13=""),"",'7'!H13)</f>
        <v>3</v>
      </c>
      <c r="I109" s="482">
        <f>IF(AND('7'!I13=""),"",'7'!I13)</f>
        <v>5</v>
      </c>
      <c r="J109" s="482" t="str">
        <f>IF(AND('7'!J13=""),"",'7'!J13)</f>
        <v>C</v>
      </c>
      <c r="K109" s="482">
        <f>IF(AND('7'!K13=""),"",'7'!K13)</f>
        <v>7</v>
      </c>
      <c r="L109" s="482" t="str">
        <f>IF(AND('7'!L13=""),"",'7'!L13)</f>
        <v/>
      </c>
      <c r="M109" s="482">
        <f>IF(AND('7'!M13=""),"",'7'!M13)</f>
        <v>7</v>
      </c>
      <c r="N109" s="482" t="str">
        <f>IF(AND('7'!N13=""),"",'7'!N13)</f>
        <v>B</v>
      </c>
      <c r="O109" s="482">
        <f>IF(AND('7'!O13=""),"",'7'!O13)</f>
        <v>32</v>
      </c>
      <c r="P109" s="482" t="str">
        <f>IF(AND('7'!P13=""),"",'7'!P13)</f>
        <v/>
      </c>
      <c r="Q109" s="482">
        <f>IF(AND('7'!Q13=""),"",'7'!Q13)</f>
        <v>32</v>
      </c>
      <c r="R109" s="482" t="str">
        <f>IF(AND('7'!R13=""),"",'7'!R13)</f>
        <v>C</v>
      </c>
      <c r="S109" s="482">
        <f>IF(AND('7'!S13=""),"",'7'!S13)</f>
        <v>6</v>
      </c>
      <c r="T109" s="482" t="str">
        <f>IF(AND('7'!T13=""),"",'7'!T13)</f>
        <v/>
      </c>
      <c r="U109" s="482">
        <f>IF(AND('7'!U13=""),"",'7'!U13)</f>
        <v>6</v>
      </c>
      <c r="V109" s="482" t="str">
        <f>IF(AND('7'!V13=""),"",'7'!V13)</f>
        <v>C</v>
      </c>
      <c r="W109" s="482">
        <f>IF(AND('7'!W13=""),"",'7'!W13)</f>
        <v>42</v>
      </c>
      <c r="X109" s="482" t="str">
        <f>IF(AND('7'!X13=""),"",'7'!X13)</f>
        <v/>
      </c>
      <c r="Y109" s="482">
        <f>IF(AND('7'!Y13=""),"",'7'!Y13)</f>
        <v>42</v>
      </c>
      <c r="Z109" s="482" t="str">
        <f>IF(AND('7'!Z13=""),"",'7'!Z13)</f>
        <v>C</v>
      </c>
      <c r="AA109" s="482">
        <f>IF(AND('7'!AA13=""),"",'7'!AA13)</f>
        <v>89</v>
      </c>
      <c r="AB109" s="482">
        <f>IF(AND('7'!AB13=""),"",'7'!AB13)</f>
        <v>3</v>
      </c>
      <c r="AC109" s="482">
        <f>IF(AND('7'!AC13=""),"",'7'!AC13)</f>
        <v>92</v>
      </c>
      <c r="AD109" s="482" t="str">
        <f>IF(AND('7'!AD13=""),"",'7'!AD13)</f>
        <v>C</v>
      </c>
      <c r="AE109" s="482" t="str">
        <f>IF(AND('7'!AE13=""),"",'7'!AE13)</f>
        <v>B</v>
      </c>
      <c r="AF109" s="482" t="str">
        <f>IF(AND('7'!AF13=""),"",'7'!AF13)</f>
        <v/>
      </c>
      <c r="AG109" s="482" t="str">
        <f>IF(AND('7'!AG13=""),"",'7'!AG13)</f>
        <v/>
      </c>
      <c r="AH109" s="482">
        <f>IF(AND('7'!AH13=""),"",'7'!AH13)</f>
        <v>0</v>
      </c>
      <c r="AI109" s="482" t="str">
        <f>IF(AND('7'!AI13=""),"",'7'!AI13)</f>
        <v/>
      </c>
      <c r="AJ109" s="482">
        <f>IF(AND('7'!AJ13=""),"",'7'!AJ13)</f>
        <v>7</v>
      </c>
      <c r="AK109" s="482" t="str">
        <f>IF(AND('7'!AK13=""),"",'7'!AK13)</f>
        <v/>
      </c>
      <c r="AL109" s="482">
        <f>IF(AND('7'!AL13=""),"",'7'!AL13)</f>
        <v>7</v>
      </c>
      <c r="AM109" s="482" t="str">
        <f>IF(AND('7'!AM13=""),"",'7'!AM13)</f>
        <v>B</v>
      </c>
      <c r="AN109" s="482">
        <f>IF(AND('7'!AN13=""),"",'7'!AN13)</f>
        <v>32</v>
      </c>
      <c r="AO109" s="482" t="str">
        <f>IF(AND('7'!AO13=""),"",'7'!AO13)</f>
        <v/>
      </c>
      <c r="AP109" s="482">
        <f>IF(AND('7'!AP13=""),"",'7'!AP13)</f>
        <v>32</v>
      </c>
      <c r="AQ109" s="482" t="str">
        <f>IF(AND('7'!AQ13=""),"",'7'!AQ13)</f>
        <v>C</v>
      </c>
      <c r="AR109" s="482">
        <f>IF(AND('7'!AR13=""),"",'7'!AR13)</f>
        <v>6</v>
      </c>
      <c r="AS109" s="482" t="str">
        <f>IF(AND('7'!AS13=""),"",'7'!AS13)</f>
        <v/>
      </c>
      <c r="AT109" s="482">
        <f>IF(AND('7'!AT13=""),"",'7'!AT13)</f>
        <v>6</v>
      </c>
      <c r="AU109" s="482" t="str">
        <f>IF(AND('7'!AU13=""),"",'7'!AU13)</f>
        <v>C</v>
      </c>
      <c r="AV109" s="482">
        <f>IF(AND('7'!AV13=""),"",'7'!AV13)</f>
        <v>42</v>
      </c>
      <c r="AW109" s="482" t="str">
        <f>IF(AND('7'!AW13=""),"",'7'!AW13)</f>
        <v/>
      </c>
      <c r="AX109" s="482">
        <f>IF(AND('7'!AX13=""),"",'7'!AX13)</f>
        <v>42</v>
      </c>
      <c r="AY109" s="482" t="str">
        <f>IF(AND('7'!AY13=""),"",'7'!AY13)</f>
        <v>C</v>
      </c>
      <c r="AZ109" s="482">
        <f>IF(AND('7'!AZ13=""),"",'7'!AZ13)</f>
        <v>87</v>
      </c>
      <c r="BA109" s="482">
        <f>IF(AND('7'!BA13=""),"",'7'!BA13)</f>
        <v>0</v>
      </c>
      <c r="BB109" s="482">
        <f>IF(AND('7'!BB13=""),"",'7'!BB13)</f>
        <v>87</v>
      </c>
      <c r="BC109" s="482" t="str">
        <f>IF(AND('7'!BC13=""),"",'7'!BC13)</f>
        <v>C</v>
      </c>
      <c r="BD109" s="482" t="str">
        <f>IF(AND('7'!BD13=""),"",'7'!BD13)</f>
        <v>B</v>
      </c>
      <c r="BE109" s="482" t="str">
        <f>IF(AND('7'!BE13=""),"",'7'!BE13)</f>
        <v/>
      </c>
      <c r="BF109" s="482" t="str">
        <f>IF(AND('7'!BF13=""),"",'7'!BF13)</f>
        <v/>
      </c>
      <c r="BG109" s="482">
        <f>IF(AND('7'!BG13=""),"",'7'!BG13)</f>
        <v>0</v>
      </c>
      <c r="BH109" s="482" t="str">
        <f>IF(AND('7'!BH13=""),"",'7'!BH13)</f>
        <v/>
      </c>
      <c r="BI109" s="482">
        <f>IF(AND('7'!BI13=""),"",'7'!BI13)</f>
        <v>7</v>
      </c>
      <c r="BJ109" s="482" t="str">
        <f>IF(AND('7'!BJ13=""),"",'7'!BJ13)</f>
        <v/>
      </c>
      <c r="BK109" s="482">
        <f>IF(AND('7'!BK13=""),"",'7'!BK13)</f>
        <v>7</v>
      </c>
      <c r="BL109" s="482" t="str">
        <f>IF(AND('7'!BL13=""),"",'7'!BL13)</f>
        <v>B</v>
      </c>
      <c r="BM109" s="482">
        <f>IF(AND('7'!BM13=""),"",'7'!BM13)</f>
        <v>32</v>
      </c>
      <c r="BN109" s="482" t="str">
        <f>IF(AND('7'!BN13=""),"",'7'!BN13)</f>
        <v/>
      </c>
      <c r="BO109" s="482">
        <f>IF(AND('7'!BO13=""),"",'7'!BO13)</f>
        <v>32</v>
      </c>
      <c r="BP109" s="482" t="str">
        <f>IF(AND('7'!BP13=""),"",'7'!BP13)</f>
        <v>C</v>
      </c>
      <c r="BQ109" s="482">
        <f>IF(AND('7'!BQ13=""),"",'7'!BQ13)</f>
        <v>6</v>
      </c>
      <c r="BR109" s="482" t="str">
        <f>IF(AND('7'!BR13=""),"",'7'!BR13)</f>
        <v/>
      </c>
      <c r="BS109" s="482">
        <f>IF(AND('7'!BS13=""),"",'7'!BS13)</f>
        <v>6</v>
      </c>
      <c r="BT109" s="482" t="str">
        <f>IF(AND('7'!BT13=""),"",'7'!BT13)</f>
        <v>C</v>
      </c>
      <c r="BU109" s="482">
        <f>IF(AND('7'!BU13=""),"",'7'!BU13)</f>
        <v>42</v>
      </c>
      <c r="BV109" s="482" t="str">
        <f>IF(AND('7'!BV13=""),"",'7'!BV13)</f>
        <v/>
      </c>
      <c r="BW109" s="482">
        <f>IF(AND('7'!BW13=""),"",'7'!BW13)</f>
        <v>42</v>
      </c>
      <c r="BX109" s="482" t="str">
        <f>IF(AND('7'!BX13=""),"",'7'!BX13)</f>
        <v>C</v>
      </c>
      <c r="BY109" s="482">
        <f>IF(AND('7'!BY13=""),"",'7'!BY13)</f>
        <v>87</v>
      </c>
      <c r="BZ109" s="482">
        <f>IF(AND('7'!BZ13=""),"",'7'!BZ13)</f>
        <v>0</v>
      </c>
      <c r="CA109" s="482">
        <f>IF(AND('7'!CA13=""),"",'7'!CA13)</f>
        <v>87</v>
      </c>
      <c r="CB109" s="482" t="str">
        <f>IF(AND('7'!CB13=""),"",'7'!CB13)</f>
        <v>C</v>
      </c>
      <c r="CC109" s="482" t="str">
        <f>IF(AND('7'!CC13=""),"",'7'!CC13)</f>
        <v>B</v>
      </c>
      <c r="CD109" s="482" t="str">
        <f>IF(AND('7'!CD13=""),"",'7'!CD13)</f>
        <v/>
      </c>
      <c r="CE109" s="482" t="str">
        <f>IF(AND('7'!CE13=""),"",'7'!CE13)</f>
        <v/>
      </c>
      <c r="CF109" s="482">
        <f>IF(AND('7'!CF13=""),"",'7'!CF13)</f>
        <v>0</v>
      </c>
      <c r="CG109" s="482" t="str">
        <f>IF(AND('7'!CG13=""),"",'7'!CG13)</f>
        <v/>
      </c>
      <c r="CH109" s="482">
        <f>IF(AND('7'!CH13=""),"",'7'!CH13)</f>
        <v>7</v>
      </c>
      <c r="CI109" s="482" t="str">
        <f>IF(AND('7'!CI13=""),"",'7'!CI13)</f>
        <v/>
      </c>
      <c r="CJ109" s="482">
        <f>IF(AND('7'!CJ13=""),"",'7'!CJ13)</f>
        <v>7</v>
      </c>
      <c r="CK109" s="482" t="str">
        <f>IF(AND('7'!CK13=""),"",'7'!CK13)</f>
        <v>B</v>
      </c>
      <c r="CL109" s="482">
        <f>IF(AND('7'!CL13=""),"",'7'!CL13)</f>
        <v>32</v>
      </c>
      <c r="CM109" s="482" t="str">
        <f>IF(AND('7'!CM13=""),"",'7'!CM13)</f>
        <v/>
      </c>
      <c r="CN109" s="482">
        <f>IF(AND('7'!CN13=""),"",'7'!CN13)</f>
        <v>32</v>
      </c>
      <c r="CO109" s="482" t="str">
        <f>IF(AND('7'!CO13=""),"",'7'!CO13)</f>
        <v>C</v>
      </c>
      <c r="CP109" s="482">
        <f>IF(AND('7'!CP13=""),"",'7'!CP13)</f>
        <v>6</v>
      </c>
      <c r="CQ109" s="482" t="str">
        <f>IF(AND('7'!CQ13=""),"",'7'!CQ13)</f>
        <v/>
      </c>
      <c r="CR109" s="482">
        <f>IF(AND('7'!CR13=""),"",'7'!CR13)</f>
        <v>6</v>
      </c>
      <c r="CS109" s="482" t="str">
        <f>IF(AND('7'!CS13=""),"",'7'!CS13)</f>
        <v>C</v>
      </c>
      <c r="CT109" s="482">
        <f>IF(AND('7'!CT13=""),"",'7'!CT13)</f>
        <v>42</v>
      </c>
      <c r="CU109" s="482" t="str">
        <f>IF(AND('7'!CU13=""),"",'7'!CU13)</f>
        <v/>
      </c>
      <c r="CV109" s="482">
        <f>IF(AND('7'!CV13=""),"",'7'!CV13)</f>
        <v>42</v>
      </c>
      <c r="CW109" s="482" t="str">
        <f>IF(AND('7'!CW13=""),"",'7'!CW13)</f>
        <v>C</v>
      </c>
      <c r="CX109" s="482">
        <f>IF(AND('7'!CX13=""),"",'7'!CX13)</f>
        <v>87</v>
      </c>
      <c r="CY109" s="482">
        <f>IF(AND('7'!CY13=""),"",'7'!CY13)</f>
        <v>0</v>
      </c>
      <c r="CZ109" s="482">
        <f>IF(AND('7'!CZ13=""),"",'7'!CZ13)</f>
        <v>87</v>
      </c>
      <c r="DA109" s="482" t="str">
        <f>IF(AND('7'!DA13=""),"",'7'!DA13)</f>
        <v>C</v>
      </c>
      <c r="DB109" s="482" t="str">
        <f>IF(AND('7'!DB13=""),"",'7'!DB13)</f>
        <v>B</v>
      </c>
      <c r="DC109" s="482" t="str">
        <f>IF(AND('7'!DC13=""),"",'7'!DC13)</f>
        <v/>
      </c>
      <c r="DD109" s="482" t="str">
        <f>IF(AND('7'!DD13=""),"",'7'!DD13)</f>
        <v/>
      </c>
      <c r="DE109" s="482">
        <f>IF(AND('7'!DE13=""),"",'7'!DE13)</f>
        <v>0</v>
      </c>
      <c r="DF109" s="482" t="str">
        <f>IF(AND('7'!DF13=""),"",'7'!DF13)</f>
        <v/>
      </c>
      <c r="DG109" s="482">
        <f>IF(AND('7'!DG13=""),"",'7'!DG13)</f>
        <v>7</v>
      </c>
      <c r="DH109" s="482" t="str">
        <f>IF(AND('7'!DH13=""),"",'7'!DH13)</f>
        <v/>
      </c>
      <c r="DI109" s="482">
        <f>IF(AND('7'!DI13=""),"",'7'!DI13)</f>
        <v>7</v>
      </c>
      <c r="DJ109" s="482" t="str">
        <f>IF(AND('7'!DJ13=""),"",'7'!DJ13)</f>
        <v>B</v>
      </c>
      <c r="DK109" s="482">
        <f>IF(AND('7'!DK13=""),"",'7'!DK13)</f>
        <v>32</v>
      </c>
      <c r="DL109" s="482" t="str">
        <f>IF(AND('7'!DL13=""),"",'7'!DL13)</f>
        <v/>
      </c>
      <c r="DM109" s="482">
        <f>IF(AND('7'!DM13=""),"",'7'!DM13)</f>
        <v>32</v>
      </c>
      <c r="DN109" s="482" t="str">
        <f>IF(AND('7'!DN13=""),"",'7'!DN13)</f>
        <v>C</v>
      </c>
      <c r="DO109" s="482">
        <f>IF(AND('7'!DO13=""),"",'7'!DO13)</f>
        <v>6</v>
      </c>
      <c r="DP109" s="482" t="str">
        <f>IF(AND('7'!DP13=""),"",'7'!DP13)</f>
        <v/>
      </c>
      <c r="DQ109" s="482">
        <f>IF(AND('7'!DQ13=""),"",'7'!DQ13)</f>
        <v>6</v>
      </c>
      <c r="DR109" s="482" t="str">
        <f>IF(AND('7'!DR13=""),"",'7'!DR13)</f>
        <v>C</v>
      </c>
      <c r="DS109" s="482">
        <f>IF(AND('7'!DS13=""),"",'7'!DS13)</f>
        <v>42</v>
      </c>
      <c r="DT109" s="482" t="str">
        <f>IF(AND('7'!DT13=""),"",'7'!DT13)</f>
        <v/>
      </c>
      <c r="DU109" s="482">
        <f>IF(AND('7'!DU13=""),"",'7'!DU13)</f>
        <v>42</v>
      </c>
      <c r="DV109" s="482" t="str">
        <f>IF(AND('7'!DV13=""),"",'7'!DV13)</f>
        <v>C</v>
      </c>
      <c r="DW109" s="482">
        <f>IF(AND('7'!DW13=""),"",'7'!DW13)</f>
        <v>87</v>
      </c>
      <c r="DX109" s="482">
        <f>IF(AND('7'!DX13=""),"",'7'!DX13)</f>
        <v>0</v>
      </c>
      <c r="DY109" s="482">
        <f>IF(AND('7'!DY13=""),"",'7'!DY13)</f>
        <v>87</v>
      </c>
      <c r="DZ109" s="482" t="str">
        <f>IF(AND('7'!DZ13=""),"",'7'!DZ13)</f>
        <v>C</v>
      </c>
      <c r="EA109" s="482" t="str">
        <f>IF(AND('7'!EA13=""),"",'7'!EA13)</f>
        <v>B</v>
      </c>
      <c r="EB109" s="482" t="str">
        <f>IF(AND('7'!EB13=""),"",'7'!EB13)</f>
        <v/>
      </c>
      <c r="EC109" s="482" t="str">
        <f>IF(AND('7'!EC13=""),"",'7'!EC13)</f>
        <v/>
      </c>
      <c r="ED109" s="482">
        <f>IF(AND('7'!ED13=""),"",'7'!ED13)</f>
        <v>0</v>
      </c>
      <c r="EE109" s="482" t="str">
        <f>IF(AND('7'!EE13=""),"",'7'!EE13)</f>
        <v/>
      </c>
      <c r="EF109" s="482">
        <f>IF(AND('7'!EF13=""),"",'7'!EF13)</f>
        <v>7</v>
      </c>
      <c r="EG109" s="482" t="str">
        <f>IF(AND('7'!EG13=""),"",'7'!EG13)</f>
        <v/>
      </c>
      <c r="EH109" s="482">
        <f>IF(AND('7'!EH13=""),"",'7'!EH13)</f>
        <v>7</v>
      </c>
      <c r="EI109" s="482" t="str">
        <f>IF(AND('7'!EI13=""),"",'7'!EI13)</f>
        <v>B</v>
      </c>
      <c r="EJ109" s="482">
        <f>IF(AND('7'!EJ13=""),"",'7'!EJ13)</f>
        <v>32</v>
      </c>
      <c r="EK109" s="482" t="str">
        <f>IF(AND('7'!EK13=""),"",'7'!EK13)</f>
        <v/>
      </c>
      <c r="EL109" s="482">
        <f>IF(AND('7'!EL13=""),"",'7'!EL13)</f>
        <v>32</v>
      </c>
      <c r="EM109" s="482" t="str">
        <f>IF(AND('7'!EM13=""),"",'7'!EM13)</f>
        <v>C</v>
      </c>
      <c r="EN109" s="482">
        <f>IF(AND('7'!EN13=""),"",'7'!EN13)</f>
        <v>6</v>
      </c>
      <c r="EO109" s="482" t="str">
        <f>IF(AND('7'!EO13=""),"",'7'!EO13)</f>
        <v/>
      </c>
      <c r="EP109" s="482">
        <f>IF(AND('7'!EP13=""),"",'7'!EP13)</f>
        <v>6</v>
      </c>
      <c r="EQ109" s="482" t="str">
        <f>IF(AND('7'!EQ13=""),"",'7'!EQ13)</f>
        <v>C</v>
      </c>
      <c r="ER109" s="482">
        <f>IF(AND('7'!ER13=""),"",'7'!ER13)</f>
        <v>42</v>
      </c>
      <c r="ES109" s="482" t="str">
        <f>IF(AND('7'!ES13=""),"",'7'!ES13)</f>
        <v/>
      </c>
      <c r="ET109" s="482">
        <f>IF(AND('7'!ET13=""),"",'7'!ET13)</f>
        <v>42</v>
      </c>
      <c r="EU109" s="482" t="str">
        <f>IF(AND('7'!EU13=""),"",'7'!EU13)</f>
        <v>C</v>
      </c>
      <c r="EV109" s="482">
        <f>IF(AND('7'!EV13=""),"",'7'!EV13)</f>
        <v>87</v>
      </c>
      <c r="EW109" s="482">
        <f>IF(AND('7'!EW13=""),"",'7'!EW13)</f>
        <v>0</v>
      </c>
      <c r="EX109" s="482">
        <f>IF(AND('7'!EX13=""),"",'7'!EX13)</f>
        <v>87</v>
      </c>
      <c r="EY109" s="482" t="str">
        <f>IF(AND('7'!EY13=""),"",'7'!EY13)</f>
        <v>C</v>
      </c>
      <c r="EZ109" s="482">
        <f>IF(AND('7'!EZ13=""),"",'7'!EZ13)</f>
        <v>17</v>
      </c>
      <c r="FA109" s="482">
        <f>IF(AND('7'!FA13=""),"",'7'!FA13)</f>
        <v>18</v>
      </c>
      <c r="FB109" s="482">
        <f>IF(AND('7'!FB13=""),"",'7'!FB13)</f>
        <v>17</v>
      </c>
      <c r="FC109" s="482">
        <f>IF(AND('7'!FC13=""),"",'7'!FC13)</f>
        <v>18</v>
      </c>
      <c r="FD109" s="482">
        <f>IF(AND('7'!FD13=""),"",'7'!FD13)</f>
        <v>17</v>
      </c>
      <c r="FE109" s="482">
        <f>IF(AND('7'!FE13=""),"",'7'!FE13)</f>
        <v>87</v>
      </c>
      <c r="FF109" s="482" t="str">
        <f>IF(AND('7'!FF13=""),"",'7'!FF13)</f>
        <v>A</v>
      </c>
      <c r="FG109" s="482">
        <f>IF(AND('7'!FG13=""),"",'7'!FG13)</f>
        <v>18</v>
      </c>
      <c r="FH109" s="482">
        <f>IF(AND('7'!FH13=""),"",'7'!FH13)</f>
        <v>18</v>
      </c>
      <c r="FI109" s="482">
        <f>IF(AND('7'!FI13=""),"",'7'!FI13)</f>
        <v>17</v>
      </c>
      <c r="FJ109" s="482">
        <f>IF(AND('7'!FJ13=""),"",'7'!FJ13)</f>
        <v>18</v>
      </c>
      <c r="FK109" s="482">
        <f>IF(AND('7'!FK13=""),"",'7'!FK13)</f>
        <v>18</v>
      </c>
      <c r="FL109" s="482">
        <f>IF(AND('7'!FL13=""),"",'7'!FL13)</f>
        <v>89</v>
      </c>
      <c r="FM109" s="482" t="str">
        <f>IF(AND('7'!FM13=""),"",'7'!FM13)</f>
        <v>A</v>
      </c>
      <c r="FN109" s="482">
        <f>IF(AND('7'!FN13=""),"",'7'!FN13)</f>
        <v>18</v>
      </c>
      <c r="FO109" s="482">
        <f>IF(AND('7'!FO13=""),"",'7'!FO13)</f>
        <v>17</v>
      </c>
      <c r="FP109" s="482">
        <f>IF(AND('7'!FP13=""),"",'7'!FP13)</f>
        <v>18</v>
      </c>
      <c r="FQ109" s="482">
        <f>IF(AND('7'!FQ13=""),"",'7'!FQ13)</f>
        <v>17</v>
      </c>
      <c r="FR109" s="482">
        <f>IF(AND('7'!FR13=""),"",'7'!FR13)</f>
        <v>18</v>
      </c>
      <c r="FS109" s="482">
        <f>IF(AND('7'!FS13=""),"",'7'!FS13)</f>
        <v>88</v>
      </c>
      <c r="FT109" s="482" t="str">
        <f>IF(AND('7'!FT13=""),"",'7'!FT13)</f>
        <v>A</v>
      </c>
      <c r="FU109" s="482">
        <f>IF(AND('7'!FV13=""),"",'7'!FV13)</f>
        <v>16</v>
      </c>
      <c r="FV109" s="482">
        <f>IF(AND('7'!FW13=""),"",'7'!FW13)</f>
        <v>20</v>
      </c>
      <c r="FW109" s="482">
        <f>IF(AND('7'!FX13=""),"",'7'!FX13)</f>
        <v>50</v>
      </c>
      <c r="FX109" s="482">
        <f>IF(AND('7'!FY13=""),"",'7'!FY13)</f>
        <v>50</v>
      </c>
      <c r="FY109" s="482">
        <f>IF(AND('7'!FZ13=""),"",'7'!FZ13)</f>
        <v>0</v>
      </c>
      <c r="FZ109" s="482">
        <f>IF(AND('7'!GA13=""),"",'7'!GA13)</f>
        <v>0</v>
      </c>
      <c r="GA109" s="482">
        <f>IF(AND('7'!GB13=""),"",'7'!GB13)</f>
        <v>0</v>
      </c>
      <c r="GB109" s="482">
        <f>IF(AND('7'!GC13=""),"",'7'!GC13)</f>
        <v>0</v>
      </c>
      <c r="GC109" s="482">
        <f>IF(AND('7'!GD13=""),"",'7'!GD13)</f>
        <v>0</v>
      </c>
      <c r="GD109" s="482">
        <f>IF(AND('7'!GE13=""),"",'7'!GE13)</f>
        <v>0</v>
      </c>
      <c r="GE109" s="482">
        <f>IF(AND('7'!GF13=""),"",'7'!GF13)</f>
        <v>0</v>
      </c>
      <c r="GF109" s="482">
        <f>IF(AND('7'!GG13=""),"",'7'!GG13)</f>
        <v>0</v>
      </c>
      <c r="GG109" s="482">
        <f>IF(AND('7'!GH13=""),"",IF(AND('7'!GH13="-"),"",'7'!GH13))</f>
        <v>116</v>
      </c>
      <c r="GH109" s="50">
        <f>IF(AND(C109=""),"",VLOOKUP(B109,Register!$A$7:$CL$311,36,FALSE))</f>
        <v>0</v>
      </c>
      <c r="GI109" s="483" t="str">
        <f>IF(AND('7'!GL13=""),"",'7'!GL13)</f>
        <v>izFke</v>
      </c>
      <c r="GJ109" s="173" t="str">
        <f>IF(AND('7'!FU13=""),"",'7'!FU13)</f>
        <v>mRrh.kZ</v>
      </c>
      <c r="GK109" s="173"/>
      <c r="GL109" s="173"/>
    </row>
    <row r="110" spans="1:194" ht="21">
      <c r="A110" s="480">
        <v>102</v>
      </c>
      <c r="B110" s="481">
        <f>IF(AND('7'!B14=""),"",'7'!B14)</f>
        <v>702</v>
      </c>
      <c r="C110" s="196" t="str">
        <f>IF(AND('7'!C14=""),"",'7'!C14)</f>
        <v>Hkjr pkS/kjh</v>
      </c>
      <c r="D110" s="196" t="str">
        <f>IF(AND('7'!D14=""),"",'7'!D14)</f>
        <v>cq)kjke</v>
      </c>
      <c r="E110" s="200">
        <f>IF(AND('7'!E14=""),"",'7'!E14)</f>
        <v>38448</v>
      </c>
      <c r="F110" s="482" t="str">
        <f>IF(AND('7'!F14=""),"",'7'!F14)</f>
        <v>C</v>
      </c>
      <c r="G110" s="482" t="str">
        <f>IF(AND('7'!G14=""),"",'7'!G14)</f>
        <v/>
      </c>
      <c r="H110" s="482" t="str">
        <f>IF(AND('7'!H14=""),"",'7'!H14)</f>
        <v/>
      </c>
      <c r="I110" s="482">
        <f>IF(AND('7'!I14=""),"",'7'!I14)</f>
        <v>0</v>
      </c>
      <c r="J110" s="482" t="str">
        <f>IF(AND('7'!J14=""),"",'7'!J14)</f>
        <v/>
      </c>
      <c r="K110" s="482">
        <f>IF(AND('7'!K14=""),"",'7'!K14)</f>
        <v>6</v>
      </c>
      <c r="L110" s="482" t="str">
        <f>IF(AND('7'!L14=""),"",'7'!L14)</f>
        <v/>
      </c>
      <c r="M110" s="482">
        <f>IF(AND('7'!M14=""),"",'7'!M14)</f>
        <v>6</v>
      </c>
      <c r="N110" s="482" t="str">
        <f>IF(AND('7'!N14=""),"",'7'!N14)</f>
        <v>C</v>
      </c>
      <c r="O110" s="482">
        <f>IF(AND('7'!O14=""),"",'7'!O14)</f>
        <v>14</v>
      </c>
      <c r="P110" s="482" t="str">
        <f>IF(AND('7'!P14=""),"",'7'!P14)</f>
        <v/>
      </c>
      <c r="Q110" s="482">
        <f>IF(AND('7'!Q14=""),"",'7'!Q14)</f>
        <v>14</v>
      </c>
      <c r="R110" s="482" t="str">
        <f>IF(AND('7'!R14=""),"",'7'!R14)</f>
        <v>D</v>
      </c>
      <c r="S110" s="482">
        <f>IF(AND('7'!S14=""),"",'7'!S14)</f>
        <v>5</v>
      </c>
      <c r="T110" s="482" t="str">
        <f>IF(AND('7'!T14=""),"",'7'!T14)</f>
        <v/>
      </c>
      <c r="U110" s="482">
        <f>IF(AND('7'!U14=""),"",'7'!U14)</f>
        <v>5</v>
      </c>
      <c r="V110" s="482" t="str">
        <f>IF(AND('7'!V14=""),"",'7'!V14)</f>
        <v>C</v>
      </c>
      <c r="W110" s="482">
        <f>IF(AND('7'!W14=""),"",'7'!W14)</f>
        <v>53</v>
      </c>
      <c r="X110" s="482" t="str">
        <f>IF(AND('7'!X14=""),"",'7'!X14)</f>
        <v/>
      </c>
      <c r="Y110" s="482">
        <f>IF(AND('7'!Y14=""),"",'7'!Y14)</f>
        <v>53</v>
      </c>
      <c r="Z110" s="482" t="str">
        <f>IF(AND('7'!Z14=""),"",'7'!Z14)</f>
        <v>C</v>
      </c>
      <c r="AA110" s="482">
        <f>IF(AND('7'!AA14=""),"",'7'!AA14)</f>
        <v>78</v>
      </c>
      <c r="AB110" s="482">
        <f>IF(AND('7'!AB14=""),"",'7'!AB14)</f>
        <v>0</v>
      </c>
      <c r="AC110" s="482">
        <f>IF(AND('7'!AC14=""),"",'7'!AC14)</f>
        <v>78</v>
      </c>
      <c r="AD110" s="482" t="str">
        <f>IF(AND('7'!AD14=""),"",'7'!AD14)</f>
        <v>D</v>
      </c>
      <c r="AE110" s="482" t="str">
        <f>IF(AND('7'!AE14=""),"",'7'!AE14)</f>
        <v>C</v>
      </c>
      <c r="AF110" s="482" t="str">
        <f>IF(AND('7'!AF14=""),"",'7'!AF14)</f>
        <v/>
      </c>
      <c r="AG110" s="482" t="str">
        <f>IF(AND('7'!AG14=""),"",'7'!AG14)</f>
        <v/>
      </c>
      <c r="AH110" s="482">
        <f>IF(AND('7'!AH14=""),"",'7'!AH14)</f>
        <v>0</v>
      </c>
      <c r="AI110" s="482" t="str">
        <f>IF(AND('7'!AI14=""),"",'7'!AI14)</f>
        <v/>
      </c>
      <c r="AJ110" s="482">
        <f>IF(AND('7'!AJ14=""),"",'7'!AJ14)</f>
        <v>6</v>
      </c>
      <c r="AK110" s="482" t="str">
        <f>IF(AND('7'!AK14=""),"",'7'!AK14)</f>
        <v/>
      </c>
      <c r="AL110" s="482">
        <f>IF(AND('7'!AL14=""),"",'7'!AL14)</f>
        <v>6</v>
      </c>
      <c r="AM110" s="482" t="str">
        <f>IF(AND('7'!AM14=""),"",'7'!AM14)</f>
        <v>C</v>
      </c>
      <c r="AN110" s="482">
        <f>IF(AND('7'!AN14=""),"",'7'!AN14)</f>
        <v>14</v>
      </c>
      <c r="AO110" s="482" t="str">
        <f>IF(AND('7'!AO14=""),"",'7'!AO14)</f>
        <v/>
      </c>
      <c r="AP110" s="482">
        <f>IF(AND('7'!AP14=""),"",'7'!AP14)</f>
        <v>14</v>
      </c>
      <c r="AQ110" s="482" t="str">
        <f>IF(AND('7'!AQ14=""),"",'7'!AQ14)</f>
        <v>D</v>
      </c>
      <c r="AR110" s="482">
        <f>IF(AND('7'!AR14=""),"",'7'!AR14)</f>
        <v>5</v>
      </c>
      <c r="AS110" s="482" t="str">
        <f>IF(AND('7'!AS14=""),"",'7'!AS14)</f>
        <v/>
      </c>
      <c r="AT110" s="482">
        <f>IF(AND('7'!AT14=""),"",'7'!AT14)</f>
        <v>5</v>
      </c>
      <c r="AU110" s="482" t="str">
        <f>IF(AND('7'!AU14=""),"",'7'!AU14)</f>
        <v>C</v>
      </c>
      <c r="AV110" s="482">
        <f>IF(AND('7'!AV14=""),"",'7'!AV14)</f>
        <v>53</v>
      </c>
      <c r="AW110" s="482" t="str">
        <f>IF(AND('7'!AW14=""),"",'7'!AW14)</f>
        <v/>
      </c>
      <c r="AX110" s="482">
        <f>IF(AND('7'!AX14=""),"",'7'!AX14)</f>
        <v>53</v>
      </c>
      <c r="AY110" s="482" t="str">
        <f>IF(AND('7'!AY14=""),"",'7'!AY14)</f>
        <v>C</v>
      </c>
      <c r="AZ110" s="482">
        <f>IF(AND('7'!AZ14=""),"",'7'!AZ14)</f>
        <v>78</v>
      </c>
      <c r="BA110" s="482">
        <f>IF(AND('7'!BA14=""),"",'7'!BA14)</f>
        <v>0</v>
      </c>
      <c r="BB110" s="482">
        <f>IF(AND('7'!BB14=""),"",'7'!BB14)</f>
        <v>78</v>
      </c>
      <c r="BC110" s="482" t="str">
        <f>IF(AND('7'!BC14=""),"",'7'!BC14)</f>
        <v>D</v>
      </c>
      <c r="BD110" s="482" t="str">
        <f>IF(AND('7'!BD14=""),"",'7'!BD14)</f>
        <v>C</v>
      </c>
      <c r="BE110" s="482" t="str">
        <f>IF(AND('7'!BE14=""),"",'7'!BE14)</f>
        <v/>
      </c>
      <c r="BF110" s="482" t="str">
        <f>IF(AND('7'!BF14=""),"",'7'!BF14)</f>
        <v/>
      </c>
      <c r="BG110" s="482">
        <f>IF(AND('7'!BG14=""),"",'7'!BG14)</f>
        <v>0</v>
      </c>
      <c r="BH110" s="482" t="str">
        <f>IF(AND('7'!BH14=""),"",'7'!BH14)</f>
        <v/>
      </c>
      <c r="BI110" s="482">
        <f>IF(AND('7'!BI14=""),"",'7'!BI14)</f>
        <v>6</v>
      </c>
      <c r="BJ110" s="482" t="str">
        <f>IF(AND('7'!BJ14=""),"",'7'!BJ14)</f>
        <v/>
      </c>
      <c r="BK110" s="482">
        <f>IF(AND('7'!BK14=""),"",'7'!BK14)</f>
        <v>6</v>
      </c>
      <c r="BL110" s="482" t="str">
        <f>IF(AND('7'!BL14=""),"",'7'!BL14)</f>
        <v>C</v>
      </c>
      <c r="BM110" s="482">
        <f>IF(AND('7'!BM14=""),"",'7'!BM14)</f>
        <v>14</v>
      </c>
      <c r="BN110" s="482" t="str">
        <f>IF(AND('7'!BN14=""),"",'7'!BN14)</f>
        <v/>
      </c>
      <c r="BO110" s="482">
        <f>IF(AND('7'!BO14=""),"",'7'!BO14)</f>
        <v>14</v>
      </c>
      <c r="BP110" s="482" t="str">
        <f>IF(AND('7'!BP14=""),"",'7'!BP14)</f>
        <v>D</v>
      </c>
      <c r="BQ110" s="482">
        <f>IF(AND('7'!BQ14=""),"",'7'!BQ14)</f>
        <v>5</v>
      </c>
      <c r="BR110" s="482" t="str">
        <f>IF(AND('7'!BR14=""),"",'7'!BR14)</f>
        <v/>
      </c>
      <c r="BS110" s="482">
        <f>IF(AND('7'!BS14=""),"",'7'!BS14)</f>
        <v>5</v>
      </c>
      <c r="BT110" s="482" t="str">
        <f>IF(AND('7'!BT14=""),"",'7'!BT14)</f>
        <v>C</v>
      </c>
      <c r="BU110" s="482">
        <f>IF(AND('7'!BU14=""),"",'7'!BU14)</f>
        <v>53</v>
      </c>
      <c r="BV110" s="482" t="str">
        <f>IF(AND('7'!BV14=""),"",'7'!BV14)</f>
        <v/>
      </c>
      <c r="BW110" s="482">
        <f>IF(AND('7'!BW14=""),"",'7'!BW14)</f>
        <v>53</v>
      </c>
      <c r="BX110" s="482" t="str">
        <f>IF(AND('7'!BX14=""),"",'7'!BX14)</f>
        <v>C</v>
      </c>
      <c r="BY110" s="482">
        <f>IF(AND('7'!BY14=""),"",'7'!BY14)</f>
        <v>78</v>
      </c>
      <c r="BZ110" s="482">
        <f>IF(AND('7'!BZ14=""),"",'7'!BZ14)</f>
        <v>0</v>
      </c>
      <c r="CA110" s="482">
        <f>IF(AND('7'!CA14=""),"",'7'!CA14)</f>
        <v>78</v>
      </c>
      <c r="CB110" s="482" t="str">
        <f>IF(AND('7'!CB14=""),"",'7'!CB14)</f>
        <v>D</v>
      </c>
      <c r="CC110" s="482" t="str">
        <f>IF(AND('7'!CC14=""),"",'7'!CC14)</f>
        <v>C</v>
      </c>
      <c r="CD110" s="482" t="str">
        <f>IF(AND('7'!CD14=""),"",'7'!CD14)</f>
        <v/>
      </c>
      <c r="CE110" s="482" t="str">
        <f>IF(AND('7'!CE14=""),"",'7'!CE14)</f>
        <v/>
      </c>
      <c r="CF110" s="482">
        <f>IF(AND('7'!CF14=""),"",'7'!CF14)</f>
        <v>0</v>
      </c>
      <c r="CG110" s="482" t="str">
        <f>IF(AND('7'!CG14=""),"",'7'!CG14)</f>
        <v/>
      </c>
      <c r="CH110" s="482">
        <f>IF(AND('7'!CH14=""),"",'7'!CH14)</f>
        <v>6</v>
      </c>
      <c r="CI110" s="482" t="str">
        <f>IF(AND('7'!CI14=""),"",'7'!CI14)</f>
        <v/>
      </c>
      <c r="CJ110" s="482">
        <f>IF(AND('7'!CJ14=""),"",'7'!CJ14)</f>
        <v>6</v>
      </c>
      <c r="CK110" s="482" t="str">
        <f>IF(AND('7'!CK14=""),"",'7'!CK14)</f>
        <v>C</v>
      </c>
      <c r="CL110" s="482">
        <f>IF(AND('7'!CL14=""),"",'7'!CL14)</f>
        <v>14</v>
      </c>
      <c r="CM110" s="482" t="str">
        <f>IF(AND('7'!CM14=""),"",'7'!CM14)</f>
        <v/>
      </c>
      <c r="CN110" s="482">
        <f>IF(AND('7'!CN14=""),"",'7'!CN14)</f>
        <v>14</v>
      </c>
      <c r="CO110" s="482" t="str">
        <f>IF(AND('7'!CO14=""),"",'7'!CO14)</f>
        <v>D</v>
      </c>
      <c r="CP110" s="482">
        <f>IF(AND('7'!CP14=""),"",'7'!CP14)</f>
        <v>5</v>
      </c>
      <c r="CQ110" s="482" t="str">
        <f>IF(AND('7'!CQ14=""),"",'7'!CQ14)</f>
        <v/>
      </c>
      <c r="CR110" s="482">
        <f>IF(AND('7'!CR14=""),"",'7'!CR14)</f>
        <v>5</v>
      </c>
      <c r="CS110" s="482" t="str">
        <f>IF(AND('7'!CS14=""),"",'7'!CS14)</f>
        <v>C</v>
      </c>
      <c r="CT110" s="482">
        <f>IF(AND('7'!CT14=""),"",'7'!CT14)</f>
        <v>53</v>
      </c>
      <c r="CU110" s="482" t="str">
        <f>IF(AND('7'!CU14=""),"",'7'!CU14)</f>
        <v/>
      </c>
      <c r="CV110" s="482">
        <f>IF(AND('7'!CV14=""),"",'7'!CV14)</f>
        <v>53</v>
      </c>
      <c r="CW110" s="482" t="str">
        <f>IF(AND('7'!CW14=""),"",'7'!CW14)</f>
        <v>C</v>
      </c>
      <c r="CX110" s="482">
        <f>IF(AND('7'!CX14=""),"",'7'!CX14)</f>
        <v>78</v>
      </c>
      <c r="CY110" s="482">
        <f>IF(AND('7'!CY14=""),"",'7'!CY14)</f>
        <v>0</v>
      </c>
      <c r="CZ110" s="482">
        <f>IF(AND('7'!CZ14=""),"",'7'!CZ14)</f>
        <v>78</v>
      </c>
      <c r="DA110" s="482" t="str">
        <f>IF(AND('7'!DA14=""),"",'7'!DA14)</f>
        <v>D</v>
      </c>
      <c r="DB110" s="482" t="str">
        <f>IF(AND('7'!DB14=""),"",'7'!DB14)</f>
        <v>C</v>
      </c>
      <c r="DC110" s="482" t="str">
        <f>IF(AND('7'!DC14=""),"",'7'!DC14)</f>
        <v/>
      </c>
      <c r="DD110" s="482" t="str">
        <f>IF(AND('7'!DD14=""),"",'7'!DD14)</f>
        <v/>
      </c>
      <c r="DE110" s="482">
        <f>IF(AND('7'!DE14=""),"",'7'!DE14)</f>
        <v>0</v>
      </c>
      <c r="DF110" s="482" t="str">
        <f>IF(AND('7'!DF14=""),"",'7'!DF14)</f>
        <v/>
      </c>
      <c r="DG110" s="482">
        <f>IF(AND('7'!DG14=""),"",'7'!DG14)</f>
        <v>6</v>
      </c>
      <c r="DH110" s="482" t="str">
        <f>IF(AND('7'!DH14=""),"",'7'!DH14)</f>
        <v/>
      </c>
      <c r="DI110" s="482">
        <f>IF(AND('7'!DI14=""),"",'7'!DI14)</f>
        <v>6</v>
      </c>
      <c r="DJ110" s="482" t="str">
        <f>IF(AND('7'!DJ14=""),"",'7'!DJ14)</f>
        <v>C</v>
      </c>
      <c r="DK110" s="482">
        <f>IF(AND('7'!DK14=""),"",'7'!DK14)</f>
        <v>14</v>
      </c>
      <c r="DL110" s="482" t="str">
        <f>IF(AND('7'!DL14=""),"",'7'!DL14)</f>
        <v/>
      </c>
      <c r="DM110" s="482">
        <f>IF(AND('7'!DM14=""),"",'7'!DM14)</f>
        <v>14</v>
      </c>
      <c r="DN110" s="482" t="str">
        <f>IF(AND('7'!DN14=""),"",'7'!DN14)</f>
        <v>D</v>
      </c>
      <c r="DO110" s="482">
        <f>IF(AND('7'!DO14=""),"",'7'!DO14)</f>
        <v>5</v>
      </c>
      <c r="DP110" s="482" t="str">
        <f>IF(AND('7'!DP14=""),"",'7'!DP14)</f>
        <v/>
      </c>
      <c r="DQ110" s="482">
        <f>IF(AND('7'!DQ14=""),"",'7'!DQ14)</f>
        <v>5</v>
      </c>
      <c r="DR110" s="482" t="str">
        <f>IF(AND('7'!DR14=""),"",'7'!DR14)</f>
        <v>C</v>
      </c>
      <c r="DS110" s="482">
        <f>IF(AND('7'!DS14=""),"",'7'!DS14)</f>
        <v>53</v>
      </c>
      <c r="DT110" s="482" t="str">
        <f>IF(AND('7'!DT14=""),"",'7'!DT14)</f>
        <v/>
      </c>
      <c r="DU110" s="482">
        <f>IF(AND('7'!DU14=""),"",'7'!DU14)</f>
        <v>53</v>
      </c>
      <c r="DV110" s="482" t="str">
        <f>IF(AND('7'!DV14=""),"",'7'!DV14)</f>
        <v>C</v>
      </c>
      <c r="DW110" s="482">
        <f>IF(AND('7'!DW14=""),"",'7'!DW14)</f>
        <v>78</v>
      </c>
      <c r="DX110" s="482">
        <f>IF(AND('7'!DX14=""),"",'7'!DX14)</f>
        <v>0</v>
      </c>
      <c r="DY110" s="482">
        <f>IF(AND('7'!DY14=""),"",'7'!DY14)</f>
        <v>78</v>
      </c>
      <c r="DZ110" s="482" t="str">
        <f>IF(AND('7'!DZ14=""),"",'7'!DZ14)</f>
        <v>D</v>
      </c>
      <c r="EA110" s="482" t="str">
        <f>IF(AND('7'!EA14=""),"",'7'!EA14)</f>
        <v>C</v>
      </c>
      <c r="EB110" s="482" t="str">
        <f>IF(AND('7'!EB14=""),"",'7'!EB14)</f>
        <v/>
      </c>
      <c r="EC110" s="482" t="str">
        <f>IF(AND('7'!EC14=""),"",'7'!EC14)</f>
        <v/>
      </c>
      <c r="ED110" s="482">
        <f>IF(AND('7'!ED14=""),"",'7'!ED14)</f>
        <v>0</v>
      </c>
      <c r="EE110" s="482" t="str">
        <f>IF(AND('7'!EE14=""),"",'7'!EE14)</f>
        <v/>
      </c>
      <c r="EF110" s="482">
        <f>IF(AND('7'!EF14=""),"",'7'!EF14)</f>
        <v>6</v>
      </c>
      <c r="EG110" s="482" t="str">
        <f>IF(AND('7'!EG14=""),"",'7'!EG14)</f>
        <v/>
      </c>
      <c r="EH110" s="482">
        <f>IF(AND('7'!EH14=""),"",'7'!EH14)</f>
        <v>6</v>
      </c>
      <c r="EI110" s="482" t="str">
        <f>IF(AND('7'!EI14=""),"",'7'!EI14)</f>
        <v>C</v>
      </c>
      <c r="EJ110" s="482">
        <f>IF(AND('7'!EJ14=""),"",'7'!EJ14)</f>
        <v>14</v>
      </c>
      <c r="EK110" s="482" t="str">
        <f>IF(AND('7'!EK14=""),"",'7'!EK14)</f>
        <v/>
      </c>
      <c r="EL110" s="482">
        <f>IF(AND('7'!EL14=""),"",'7'!EL14)</f>
        <v>14</v>
      </c>
      <c r="EM110" s="482" t="str">
        <f>IF(AND('7'!EM14=""),"",'7'!EM14)</f>
        <v>D</v>
      </c>
      <c r="EN110" s="482">
        <f>IF(AND('7'!EN14=""),"",'7'!EN14)</f>
        <v>5</v>
      </c>
      <c r="EO110" s="482" t="str">
        <f>IF(AND('7'!EO14=""),"",'7'!EO14)</f>
        <v/>
      </c>
      <c r="EP110" s="482">
        <f>IF(AND('7'!EP14=""),"",'7'!EP14)</f>
        <v>5</v>
      </c>
      <c r="EQ110" s="482" t="str">
        <f>IF(AND('7'!EQ14=""),"",'7'!EQ14)</f>
        <v>C</v>
      </c>
      <c r="ER110" s="482">
        <f>IF(AND('7'!ER14=""),"",'7'!ER14)</f>
        <v>53</v>
      </c>
      <c r="ES110" s="482" t="str">
        <f>IF(AND('7'!ES14=""),"",'7'!ES14)</f>
        <v/>
      </c>
      <c r="ET110" s="482">
        <f>IF(AND('7'!ET14=""),"",'7'!ET14)</f>
        <v>53</v>
      </c>
      <c r="EU110" s="482" t="str">
        <f>IF(AND('7'!EU14=""),"",'7'!EU14)</f>
        <v>C</v>
      </c>
      <c r="EV110" s="482">
        <f>IF(AND('7'!EV14=""),"",'7'!EV14)</f>
        <v>78</v>
      </c>
      <c r="EW110" s="482">
        <f>IF(AND('7'!EW14=""),"",'7'!EW14)</f>
        <v>0</v>
      </c>
      <c r="EX110" s="482">
        <f>IF(AND('7'!EX14=""),"",'7'!EX14)</f>
        <v>78</v>
      </c>
      <c r="EY110" s="482" t="str">
        <f>IF(AND('7'!EY14=""),"",'7'!EY14)</f>
        <v>D</v>
      </c>
      <c r="EZ110" s="482">
        <f>IF(AND('7'!EZ14=""),"",'7'!EZ14)</f>
        <v>16</v>
      </c>
      <c r="FA110" s="482">
        <f>IF(AND('7'!FA14=""),"",'7'!FA14)</f>
        <v>17</v>
      </c>
      <c r="FB110" s="482">
        <f>IF(AND('7'!FB14=""),"",'7'!FB14)</f>
        <v>17</v>
      </c>
      <c r="FC110" s="482">
        <f>IF(AND('7'!FC14=""),"",'7'!FC14)</f>
        <v>16</v>
      </c>
      <c r="FD110" s="482">
        <f>IF(AND('7'!FD14=""),"",'7'!FD14)</f>
        <v>17</v>
      </c>
      <c r="FE110" s="482">
        <f>IF(AND('7'!FE14=""),"",'7'!FE14)</f>
        <v>83</v>
      </c>
      <c r="FF110" s="482" t="str">
        <f>IF(AND('7'!FF14=""),"",'7'!FF14)</f>
        <v>A</v>
      </c>
      <c r="FG110" s="482">
        <f>IF(AND('7'!FG14=""),"",'7'!FG14)</f>
        <v>17</v>
      </c>
      <c r="FH110" s="482">
        <f>IF(AND('7'!FH14=""),"",'7'!FH14)</f>
        <v>17</v>
      </c>
      <c r="FI110" s="482">
        <f>IF(AND('7'!FI14=""),"",'7'!FI14)</f>
        <v>16</v>
      </c>
      <c r="FJ110" s="482">
        <f>IF(AND('7'!FJ14=""),"",'7'!FJ14)</f>
        <v>16</v>
      </c>
      <c r="FK110" s="482">
        <f>IF(AND('7'!FK14=""),"",'7'!FK14)</f>
        <v>17</v>
      </c>
      <c r="FL110" s="482">
        <f>IF(AND('7'!FL14=""),"",'7'!FL14)</f>
        <v>83</v>
      </c>
      <c r="FM110" s="482" t="str">
        <f>IF(AND('7'!FM14=""),"",'7'!FM14)</f>
        <v>A</v>
      </c>
      <c r="FN110" s="482">
        <f>IF(AND('7'!FN14=""),"",'7'!FN14)</f>
        <v>18</v>
      </c>
      <c r="FO110" s="482">
        <f>IF(AND('7'!FO14=""),"",'7'!FO14)</f>
        <v>17</v>
      </c>
      <c r="FP110" s="482">
        <f>IF(AND('7'!FP14=""),"",'7'!FP14)</f>
        <v>17</v>
      </c>
      <c r="FQ110" s="482">
        <f>IF(AND('7'!FQ14=""),"",'7'!FQ14)</f>
        <v>17</v>
      </c>
      <c r="FR110" s="482">
        <f>IF(AND('7'!FR14=""),"",'7'!FR14)</f>
        <v>18</v>
      </c>
      <c r="FS110" s="482">
        <f>IF(AND('7'!FS14=""),"",'7'!FS14)</f>
        <v>87</v>
      </c>
      <c r="FT110" s="482" t="str">
        <f>IF(AND('7'!FT14=""),"",'7'!FT14)</f>
        <v>A</v>
      </c>
      <c r="FU110" s="482">
        <f>IF(AND('7'!FV14=""),"",'7'!FV14)</f>
        <v>16</v>
      </c>
      <c r="FV110" s="482">
        <f>IF(AND('7'!FW14=""),"",'7'!FW14)</f>
        <v>20</v>
      </c>
      <c r="FW110" s="482">
        <f>IF(AND('7'!FX14=""),"",'7'!FX14)</f>
        <v>50</v>
      </c>
      <c r="FX110" s="482">
        <f>IF(AND('7'!FY14=""),"",'7'!FY14)</f>
        <v>50</v>
      </c>
      <c r="FY110" s="482">
        <f>IF(AND('7'!FZ14=""),"",'7'!FZ14)</f>
        <v>0</v>
      </c>
      <c r="FZ110" s="482">
        <f>IF(AND('7'!GA14=""),"",'7'!GA14)</f>
        <v>0</v>
      </c>
      <c r="GA110" s="482">
        <f>IF(AND('7'!GB14=""),"",'7'!GB14)</f>
        <v>0</v>
      </c>
      <c r="GB110" s="482">
        <f>IF(AND('7'!GC14=""),"",'7'!GC14)</f>
        <v>0</v>
      </c>
      <c r="GC110" s="482">
        <f>IF(AND('7'!GD14=""),"",'7'!GD14)</f>
        <v>0</v>
      </c>
      <c r="GD110" s="482">
        <f>IF(AND('7'!GE14=""),"",'7'!GE14)</f>
        <v>0</v>
      </c>
      <c r="GE110" s="482">
        <f>IF(AND('7'!GF14=""),"",'7'!GF14)</f>
        <v>0</v>
      </c>
      <c r="GF110" s="482">
        <f>IF(AND('7'!GG14=""),"",'7'!GG14)</f>
        <v>0</v>
      </c>
      <c r="GG110" s="482">
        <f>IF(AND('7'!GH14=""),"",IF(AND('7'!GH14="-"),"",'7'!GH14))</f>
        <v>116</v>
      </c>
      <c r="GH110" s="50">
        <f>IF(AND(C110=""),"",VLOOKUP(B110,Register!$A$7:$CL$311,36,FALSE))</f>
        <v>0</v>
      </c>
      <c r="GI110" s="483" t="str">
        <f>IF(AND('7'!GL14=""),"",'7'!GL14)</f>
        <v>r`rh;</v>
      </c>
      <c r="GJ110" s="173" t="str">
        <f>IF(AND('7'!FU14=""),"",'7'!FU14)</f>
        <v>mRrh.kZ</v>
      </c>
      <c r="GK110" s="173"/>
      <c r="GL110" s="173"/>
    </row>
    <row r="111" spans="1:194" ht="21">
      <c r="A111" s="480">
        <v>103</v>
      </c>
      <c r="B111" s="481">
        <f>IF(AND('7'!B15=""),"",'7'!B15)</f>
        <v>703</v>
      </c>
      <c r="C111" s="196" t="str">
        <f>IF(AND('7'!C15=""),"",'7'!C15)</f>
        <v>xksfoUn iwuM+</v>
      </c>
      <c r="D111" s="196" t="str">
        <f>IF(AND('7'!D15=""),"",'7'!D15)</f>
        <v>HkWojyky</v>
      </c>
      <c r="E111" s="200">
        <f>IF(AND('7'!E15=""),"",'7'!E15)</f>
        <v>37636</v>
      </c>
      <c r="F111" s="482" t="str">
        <f>IF(AND('7'!F15=""),"",'7'!F15)</f>
        <v>C</v>
      </c>
      <c r="G111" s="482" t="str">
        <f>IF(AND('7'!G15=""),"",'7'!G15)</f>
        <v/>
      </c>
      <c r="H111" s="482" t="str">
        <f>IF(AND('7'!H15=""),"",'7'!H15)</f>
        <v/>
      </c>
      <c r="I111" s="482">
        <f>IF(AND('7'!I15=""),"",'7'!I15)</f>
        <v>0</v>
      </c>
      <c r="J111" s="482" t="str">
        <f>IF(AND('7'!J15=""),"",'7'!J15)</f>
        <v/>
      </c>
      <c r="K111" s="482">
        <f>IF(AND('7'!K15=""),"",'7'!K15)</f>
        <v>6</v>
      </c>
      <c r="L111" s="482" t="str">
        <f>IF(AND('7'!L15=""),"",'7'!L15)</f>
        <v/>
      </c>
      <c r="M111" s="482">
        <f>IF(AND('7'!M15=""),"",'7'!M15)</f>
        <v>6</v>
      </c>
      <c r="N111" s="482" t="str">
        <f>IF(AND('7'!N15=""),"",'7'!N15)</f>
        <v>C</v>
      </c>
      <c r="O111" s="482">
        <f>IF(AND('7'!O15=""),"",'7'!O15)</f>
        <v>16</v>
      </c>
      <c r="P111" s="482" t="str">
        <f>IF(AND('7'!P15=""),"",'7'!P15)</f>
        <v/>
      </c>
      <c r="Q111" s="482">
        <f>IF(AND('7'!Q15=""),"",'7'!Q15)</f>
        <v>16</v>
      </c>
      <c r="R111" s="482" t="str">
        <f>IF(AND('7'!R15=""),"",'7'!R15)</f>
        <v>D</v>
      </c>
      <c r="S111" s="482">
        <f>IF(AND('7'!S15=""),"",'7'!S15)</f>
        <v>7</v>
      </c>
      <c r="T111" s="482" t="str">
        <f>IF(AND('7'!T15=""),"",'7'!T15)</f>
        <v/>
      </c>
      <c r="U111" s="482">
        <f>IF(AND('7'!U15=""),"",'7'!U15)</f>
        <v>7</v>
      </c>
      <c r="V111" s="482" t="str">
        <f>IF(AND('7'!V15=""),"",'7'!V15)</f>
        <v>B</v>
      </c>
      <c r="W111" s="482">
        <f>IF(AND('7'!W15=""),"",'7'!W15)</f>
        <v>49</v>
      </c>
      <c r="X111" s="482" t="str">
        <f>IF(AND('7'!X15=""),"",'7'!X15)</f>
        <v/>
      </c>
      <c r="Y111" s="482">
        <f>IF(AND('7'!Y15=""),"",'7'!Y15)</f>
        <v>49</v>
      </c>
      <c r="Z111" s="482" t="str">
        <f>IF(AND('7'!Z15=""),"",'7'!Z15)</f>
        <v>C</v>
      </c>
      <c r="AA111" s="482">
        <f>IF(AND('7'!AA15=""),"",'7'!AA15)</f>
        <v>78</v>
      </c>
      <c r="AB111" s="482">
        <f>IF(AND('7'!AB15=""),"",'7'!AB15)</f>
        <v>0</v>
      </c>
      <c r="AC111" s="482">
        <f>IF(AND('7'!AC15=""),"",'7'!AC15)</f>
        <v>78</v>
      </c>
      <c r="AD111" s="482" t="str">
        <f>IF(AND('7'!AD15=""),"",'7'!AD15)</f>
        <v>D</v>
      </c>
      <c r="AE111" s="482" t="str">
        <f>IF(AND('7'!AE15=""),"",'7'!AE15)</f>
        <v>C</v>
      </c>
      <c r="AF111" s="482" t="str">
        <f>IF(AND('7'!AF15=""),"",'7'!AF15)</f>
        <v/>
      </c>
      <c r="AG111" s="482" t="str">
        <f>IF(AND('7'!AG15=""),"",'7'!AG15)</f>
        <v/>
      </c>
      <c r="AH111" s="482">
        <f>IF(AND('7'!AH15=""),"",'7'!AH15)</f>
        <v>0</v>
      </c>
      <c r="AI111" s="482" t="str">
        <f>IF(AND('7'!AI15=""),"",'7'!AI15)</f>
        <v/>
      </c>
      <c r="AJ111" s="482">
        <f>IF(AND('7'!AJ15=""),"",'7'!AJ15)</f>
        <v>6</v>
      </c>
      <c r="AK111" s="482" t="str">
        <f>IF(AND('7'!AK15=""),"",'7'!AK15)</f>
        <v/>
      </c>
      <c r="AL111" s="482">
        <f>IF(AND('7'!AL15=""),"",'7'!AL15)</f>
        <v>6</v>
      </c>
      <c r="AM111" s="482" t="str">
        <f>IF(AND('7'!AM15=""),"",'7'!AM15)</f>
        <v>C</v>
      </c>
      <c r="AN111" s="482">
        <f>IF(AND('7'!AN15=""),"",'7'!AN15)</f>
        <v>16</v>
      </c>
      <c r="AO111" s="482" t="str">
        <f>IF(AND('7'!AO15=""),"",'7'!AO15)</f>
        <v/>
      </c>
      <c r="AP111" s="482">
        <f>IF(AND('7'!AP15=""),"",'7'!AP15)</f>
        <v>16</v>
      </c>
      <c r="AQ111" s="482" t="str">
        <f>IF(AND('7'!AQ15=""),"",'7'!AQ15)</f>
        <v>D</v>
      </c>
      <c r="AR111" s="482">
        <f>IF(AND('7'!AR15=""),"",'7'!AR15)</f>
        <v>7</v>
      </c>
      <c r="AS111" s="482" t="str">
        <f>IF(AND('7'!AS15=""),"",'7'!AS15)</f>
        <v/>
      </c>
      <c r="AT111" s="482">
        <f>IF(AND('7'!AT15=""),"",'7'!AT15)</f>
        <v>7</v>
      </c>
      <c r="AU111" s="482" t="str">
        <f>IF(AND('7'!AU15=""),"",'7'!AU15)</f>
        <v>B</v>
      </c>
      <c r="AV111" s="482">
        <f>IF(AND('7'!AV15=""),"",'7'!AV15)</f>
        <v>49</v>
      </c>
      <c r="AW111" s="482" t="str">
        <f>IF(AND('7'!AW15=""),"",'7'!AW15)</f>
        <v/>
      </c>
      <c r="AX111" s="482">
        <f>IF(AND('7'!AX15=""),"",'7'!AX15)</f>
        <v>49</v>
      </c>
      <c r="AY111" s="482" t="str">
        <f>IF(AND('7'!AY15=""),"",'7'!AY15)</f>
        <v>C</v>
      </c>
      <c r="AZ111" s="482">
        <f>IF(AND('7'!AZ15=""),"",'7'!AZ15)</f>
        <v>78</v>
      </c>
      <c r="BA111" s="482">
        <f>IF(AND('7'!BA15=""),"",'7'!BA15)</f>
        <v>0</v>
      </c>
      <c r="BB111" s="482">
        <f>IF(AND('7'!BB15=""),"",'7'!BB15)</f>
        <v>78</v>
      </c>
      <c r="BC111" s="482" t="str">
        <f>IF(AND('7'!BC15=""),"",'7'!BC15)</f>
        <v>D</v>
      </c>
      <c r="BD111" s="482" t="str">
        <f>IF(AND('7'!BD15=""),"",'7'!BD15)</f>
        <v>C</v>
      </c>
      <c r="BE111" s="482" t="str">
        <f>IF(AND('7'!BE15=""),"",'7'!BE15)</f>
        <v/>
      </c>
      <c r="BF111" s="482" t="str">
        <f>IF(AND('7'!BF15=""),"",'7'!BF15)</f>
        <v/>
      </c>
      <c r="BG111" s="482">
        <f>IF(AND('7'!BG15=""),"",'7'!BG15)</f>
        <v>0</v>
      </c>
      <c r="BH111" s="482" t="str">
        <f>IF(AND('7'!BH15=""),"",'7'!BH15)</f>
        <v/>
      </c>
      <c r="BI111" s="482">
        <f>IF(AND('7'!BI15=""),"",'7'!BI15)</f>
        <v>6</v>
      </c>
      <c r="BJ111" s="482" t="str">
        <f>IF(AND('7'!BJ15=""),"",'7'!BJ15)</f>
        <v/>
      </c>
      <c r="BK111" s="482">
        <f>IF(AND('7'!BK15=""),"",'7'!BK15)</f>
        <v>6</v>
      </c>
      <c r="BL111" s="482" t="str">
        <f>IF(AND('7'!BL15=""),"",'7'!BL15)</f>
        <v>C</v>
      </c>
      <c r="BM111" s="482">
        <f>IF(AND('7'!BM15=""),"",'7'!BM15)</f>
        <v>16</v>
      </c>
      <c r="BN111" s="482" t="str">
        <f>IF(AND('7'!BN15=""),"",'7'!BN15)</f>
        <v/>
      </c>
      <c r="BO111" s="482">
        <f>IF(AND('7'!BO15=""),"",'7'!BO15)</f>
        <v>16</v>
      </c>
      <c r="BP111" s="482" t="str">
        <f>IF(AND('7'!BP15=""),"",'7'!BP15)</f>
        <v>D</v>
      </c>
      <c r="BQ111" s="482">
        <f>IF(AND('7'!BQ15=""),"",'7'!BQ15)</f>
        <v>7</v>
      </c>
      <c r="BR111" s="482" t="str">
        <f>IF(AND('7'!BR15=""),"",'7'!BR15)</f>
        <v/>
      </c>
      <c r="BS111" s="482">
        <f>IF(AND('7'!BS15=""),"",'7'!BS15)</f>
        <v>7</v>
      </c>
      <c r="BT111" s="482" t="str">
        <f>IF(AND('7'!BT15=""),"",'7'!BT15)</f>
        <v>B</v>
      </c>
      <c r="BU111" s="482">
        <f>IF(AND('7'!BU15=""),"",'7'!BU15)</f>
        <v>49</v>
      </c>
      <c r="BV111" s="482" t="str">
        <f>IF(AND('7'!BV15=""),"",'7'!BV15)</f>
        <v/>
      </c>
      <c r="BW111" s="482">
        <f>IF(AND('7'!BW15=""),"",'7'!BW15)</f>
        <v>49</v>
      </c>
      <c r="BX111" s="482" t="str">
        <f>IF(AND('7'!BX15=""),"",'7'!BX15)</f>
        <v>C</v>
      </c>
      <c r="BY111" s="482">
        <f>IF(AND('7'!BY15=""),"",'7'!BY15)</f>
        <v>78</v>
      </c>
      <c r="BZ111" s="482">
        <f>IF(AND('7'!BZ15=""),"",'7'!BZ15)</f>
        <v>0</v>
      </c>
      <c r="CA111" s="482">
        <f>IF(AND('7'!CA15=""),"",'7'!CA15)</f>
        <v>78</v>
      </c>
      <c r="CB111" s="482" t="str">
        <f>IF(AND('7'!CB15=""),"",'7'!CB15)</f>
        <v>D</v>
      </c>
      <c r="CC111" s="482" t="str">
        <f>IF(AND('7'!CC15=""),"",'7'!CC15)</f>
        <v>C</v>
      </c>
      <c r="CD111" s="482" t="str">
        <f>IF(AND('7'!CD15=""),"",'7'!CD15)</f>
        <v/>
      </c>
      <c r="CE111" s="482" t="str">
        <f>IF(AND('7'!CE15=""),"",'7'!CE15)</f>
        <v/>
      </c>
      <c r="CF111" s="482">
        <f>IF(AND('7'!CF15=""),"",'7'!CF15)</f>
        <v>0</v>
      </c>
      <c r="CG111" s="482" t="str">
        <f>IF(AND('7'!CG15=""),"",'7'!CG15)</f>
        <v/>
      </c>
      <c r="CH111" s="482">
        <f>IF(AND('7'!CH15=""),"",'7'!CH15)</f>
        <v>6</v>
      </c>
      <c r="CI111" s="482" t="str">
        <f>IF(AND('7'!CI15=""),"",'7'!CI15)</f>
        <v/>
      </c>
      <c r="CJ111" s="482">
        <f>IF(AND('7'!CJ15=""),"",'7'!CJ15)</f>
        <v>6</v>
      </c>
      <c r="CK111" s="482" t="str">
        <f>IF(AND('7'!CK15=""),"",'7'!CK15)</f>
        <v>C</v>
      </c>
      <c r="CL111" s="482">
        <f>IF(AND('7'!CL15=""),"",'7'!CL15)</f>
        <v>16</v>
      </c>
      <c r="CM111" s="482" t="str">
        <f>IF(AND('7'!CM15=""),"",'7'!CM15)</f>
        <v/>
      </c>
      <c r="CN111" s="482">
        <f>IF(AND('7'!CN15=""),"",'7'!CN15)</f>
        <v>16</v>
      </c>
      <c r="CO111" s="482" t="str">
        <f>IF(AND('7'!CO15=""),"",'7'!CO15)</f>
        <v>D</v>
      </c>
      <c r="CP111" s="482">
        <f>IF(AND('7'!CP15=""),"",'7'!CP15)</f>
        <v>7</v>
      </c>
      <c r="CQ111" s="482" t="str">
        <f>IF(AND('7'!CQ15=""),"",'7'!CQ15)</f>
        <v/>
      </c>
      <c r="CR111" s="482">
        <f>IF(AND('7'!CR15=""),"",'7'!CR15)</f>
        <v>7</v>
      </c>
      <c r="CS111" s="482" t="str">
        <f>IF(AND('7'!CS15=""),"",'7'!CS15)</f>
        <v>B</v>
      </c>
      <c r="CT111" s="482">
        <f>IF(AND('7'!CT15=""),"",'7'!CT15)</f>
        <v>49</v>
      </c>
      <c r="CU111" s="482" t="str">
        <f>IF(AND('7'!CU15=""),"",'7'!CU15)</f>
        <v/>
      </c>
      <c r="CV111" s="482">
        <f>IF(AND('7'!CV15=""),"",'7'!CV15)</f>
        <v>49</v>
      </c>
      <c r="CW111" s="482" t="str">
        <f>IF(AND('7'!CW15=""),"",'7'!CW15)</f>
        <v>C</v>
      </c>
      <c r="CX111" s="482">
        <f>IF(AND('7'!CX15=""),"",'7'!CX15)</f>
        <v>78</v>
      </c>
      <c r="CY111" s="482">
        <f>IF(AND('7'!CY15=""),"",'7'!CY15)</f>
        <v>0</v>
      </c>
      <c r="CZ111" s="482">
        <f>IF(AND('7'!CZ15=""),"",'7'!CZ15)</f>
        <v>78</v>
      </c>
      <c r="DA111" s="482" t="str">
        <f>IF(AND('7'!DA15=""),"",'7'!DA15)</f>
        <v>D</v>
      </c>
      <c r="DB111" s="482" t="str">
        <f>IF(AND('7'!DB15=""),"",'7'!DB15)</f>
        <v>C</v>
      </c>
      <c r="DC111" s="482" t="str">
        <f>IF(AND('7'!DC15=""),"",'7'!DC15)</f>
        <v/>
      </c>
      <c r="DD111" s="482" t="str">
        <f>IF(AND('7'!DD15=""),"",'7'!DD15)</f>
        <v/>
      </c>
      <c r="DE111" s="482">
        <f>IF(AND('7'!DE15=""),"",'7'!DE15)</f>
        <v>0</v>
      </c>
      <c r="DF111" s="482" t="str">
        <f>IF(AND('7'!DF15=""),"",'7'!DF15)</f>
        <v/>
      </c>
      <c r="DG111" s="482">
        <f>IF(AND('7'!DG15=""),"",'7'!DG15)</f>
        <v>6</v>
      </c>
      <c r="DH111" s="482" t="str">
        <f>IF(AND('7'!DH15=""),"",'7'!DH15)</f>
        <v/>
      </c>
      <c r="DI111" s="482">
        <f>IF(AND('7'!DI15=""),"",'7'!DI15)</f>
        <v>6</v>
      </c>
      <c r="DJ111" s="482" t="str">
        <f>IF(AND('7'!DJ15=""),"",'7'!DJ15)</f>
        <v>C</v>
      </c>
      <c r="DK111" s="482">
        <f>IF(AND('7'!DK15=""),"",'7'!DK15)</f>
        <v>16</v>
      </c>
      <c r="DL111" s="482" t="str">
        <f>IF(AND('7'!DL15=""),"",'7'!DL15)</f>
        <v/>
      </c>
      <c r="DM111" s="482">
        <f>IF(AND('7'!DM15=""),"",'7'!DM15)</f>
        <v>16</v>
      </c>
      <c r="DN111" s="482" t="str">
        <f>IF(AND('7'!DN15=""),"",'7'!DN15)</f>
        <v>D</v>
      </c>
      <c r="DO111" s="482">
        <f>IF(AND('7'!DO15=""),"",'7'!DO15)</f>
        <v>7</v>
      </c>
      <c r="DP111" s="482" t="str">
        <f>IF(AND('7'!DP15=""),"",'7'!DP15)</f>
        <v/>
      </c>
      <c r="DQ111" s="482">
        <f>IF(AND('7'!DQ15=""),"",'7'!DQ15)</f>
        <v>7</v>
      </c>
      <c r="DR111" s="482" t="str">
        <f>IF(AND('7'!DR15=""),"",'7'!DR15)</f>
        <v>B</v>
      </c>
      <c r="DS111" s="482">
        <f>IF(AND('7'!DS15=""),"",'7'!DS15)</f>
        <v>49</v>
      </c>
      <c r="DT111" s="482" t="str">
        <f>IF(AND('7'!DT15=""),"",'7'!DT15)</f>
        <v/>
      </c>
      <c r="DU111" s="482">
        <f>IF(AND('7'!DU15=""),"",'7'!DU15)</f>
        <v>49</v>
      </c>
      <c r="DV111" s="482" t="str">
        <f>IF(AND('7'!DV15=""),"",'7'!DV15)</f>
        <v>C</v>
      </c>
      <c r="DW111" s="482">
        <f>IF(AND('7'!DW15=""),"",'7'!DW15)</f>
        <v>78</v>
      </c>
      <c r="DX111" s="482">
        <f>IF(AND('7'!DX15=""),"",'7'!DX15)</f>
        <v>0</v>
      </c>
      <c r="DY111" s="482">
        <f>IF(AND('7'!DY15=""),"",'7'!DY15)</f>
        <v>78</v>
      </c>
      <c r="DZ111" s="482" t="str">
        <f>IF(AND('7'!DZ15=""),"",'7'!DZ15)</f>
        <v>D</v>
      </c>
      <c r="EA111" s="482" t="str">
        <f>IF(AND('7'!EA15=""),"",'7'!EA15)</f>
        <v>C</v>
      </c>
      <c r="EB111" s="482" t="str">
        <f>IF(AND('7'!EB15=""),"",'7'!EB15)</f>
        <v/>
      </c>
      <c r="EC111" s="482" t="str">
        <f>IF(AND('7'!EC15=""),"",'7'!EC15)</f>
        <v/>
      </c>
      <c r="ED111" s="482">
        <f>IF(AND('7'!ED15=""),"",'7'!ED15)</f>
        <v>0</v>
      </c>
      <c r="EE111" s="482" t="str">
        <f>IF(AND('7'!EE15=""),"",'7'!EE15)</f>
        <v/>
      </c>
      <c r="EF111" s="482">
        <f>IF(AND('7'!EF15=""),"",'7'!EF15)</f>
        <v>6</v>
      </c>
      <c r="EG111" s="482" t="str">
        <f>IF(AND('7'!EG15=""),"",'7'!EG15)</f>
        <v/>
      </c>
      <c r="EH111" s="482">
        <f>IF(AND('7'!EH15=""),"",'7'!EH15)</f>
        <v>6</v>
      </c>
      <c r="EI111" s="482" t="str">
        <f>IF(AND('7'!EI15=""),"",'7'!EI15)</f>
        <v>C</v>
      </c>
      <c r="EJ111" s="482">
        <f>IF(AND('7'!EJ15=""),"",'7'!EJ15)</f>
        <v>16</v>
      </c>
      <c r="EK111" s="482" t="str">
        <f>IF(AND('7'!EK15=""),"",'7'!EK15)</f>
        <v/>
      </c>
      <c r="EL111" s="482">
        <f>IF(AND('7'!EL15=""),"",'7'!EL15)</f>
        <v>16</v>
      </c>
      <c r="EM111" s="482" t="str">
        <f>IF(AND('7'!EM15=""),"",'7'!EM15)</f>
        <v>D</v>
      </c>
      <c r="EN111" s="482">
        <f>IF(AND('7'!EN15=""),"",'7'!EN15)</f>
        <v>7</v>
      </c>
      <c r="EO111" s="482" t="str">
        <f>IF(AND('7'!EO15=""),"",'7'!EO15)</f>
        <v/>
      </c>
      <c r="EP111" s="482">
        <f>IF(AND('7'!EP15=""),"",'7'!EP15)</f>
        <v>7</v>
      </c>
      <c r="EQ111" s="482" t="str">
        <f>IF(AND('7'!EQ15=""),"",'7'!EQ15)</f>
        <v>B</v>
      </c>
      <c r="ER111" s="482">
        <f>IF(AND('7'!ER15=""),"",'7'!ER15)</f>
        <v>49</v>
      </c>
      <c r="ES111" s="482" t="str">
        <f>IF(AND('7'!ES15=""),"",'7'!ES15)</f>
        <v/>
      </c>
      <c r="ET111" s="482">
        <f>IF(AND('7'!ET15=""),"",'7'!ET15)</f>
        <v>49</v>
      </c>
      <c r="EU111" s="482" t="str">
        <f>IF(AND('7'!EU15=""),"",'7'!EU15)</f>
        <v>C</v>
      </c>
      <c r="EV111" s="482">
        <f>IF(AND('7'!EV15=""),"",'7'!EV15)</f>
        <v>78</v>
      </c>
      <c r="EW111" s="482">
        <f>IF(AND('7'!EW15=""),"",'7'!EW15)</f>
        <v>0</v>
      </c>
      <c r="EX111" s="482">
        <f>IF(AND('7'!EX15=""),"",'7'!EX15)</f>
        <v>78</v>
      </c>
      <c r="EY111" s="482" t="str">
        <f>IF(AND('7'!EY15=""),"",'7'!EY15)</f>
        <v>D</v>
      </c>
      <c r="EZ111" s="482">
        <f>IF(AND('7'!EZ15=""),"",'7'!EZ15)</f>
        <v>17</v>
      </c>
      <c r="FA111" s="482">
        <f>IF(AND('7'!FA15=""),"",'7'!FA15)</f>
        <v>17</v>
      </c>
      <c r="FB111" s="482">
        <f>IF(AND('7'!FB15=""),"",'7'!FB15)</f>
        <v>17</v>
      </c>
      <c r="FC111" s="482">
        <f>IF(AND('7'!FC15=""),"",'7'!FC15)</f>
        <v>16</v>
      </c>
      <c r="FD111" s="482">
        <f>IF(AND('7'!FD15=""),"",'7'!FD15)</f>
        <v>17</v>
      </c>
      <c r="FE111" s="482">
        <f>IF(AND('7'!FE15=""),"",'7'!FE15)</f>
        <v>84</v>
      </c>
      <c r="FF111" s="482" t="str">
        <f>IF(AND('7'!FF15=""),"",'7'!FF15)</f>
        <v>A</v>
      </c>
      <c r="FG111" s="482">
        <f>IF(AND('7'!FG15=""),"",'7'!FG15)</f>
        <v>16</v>
      </c>
      <c r="FH111" s="482">
        <f>IF(AND('7'!FH15=""),"",'7'!FH15)</f>
        <v>16</v>
      </c>
      <c r="FI111" s="482">
        <f>IF(AND('7'!FI15=""),"",'7'!FI15)</f>
        <v>17</v>
      </c>
      <c r="FJ111" s="482">
        <f>IF(AND('7'!FJ15=""),"",'7'!FJ15)</f>
        <v>17</v>
      </c>
      <c r="FK111" s="482">
        <f>IF(AND('7'!FK15=""),"",'7'!FK15)</f>
        <v>17</v>
      </c>
      <c r="FL111" s="482">
        <f>IF(AND('7'!FL15=""),"",'7'!FL15)</f>
        <v>83</v>
      </c>
      <c r="FM111" s="482" t="str">
        <f>IF(AND('7'!FM15=""),"",'7'!FM15)</f>
        <v>A</v>
      </c>
      <c r="FN111" s="482">
        <f>IF(AND('7'!FN15=""),"",'7'!FN15)</f>
        <v>17</v>
      </c>
      <c r="FO111" s="482">
        <f>IF(AND('7'!FO15=""),"",'7'!FO15)</f>
        <v>17</v>
      </c>
      <c r="FP111" s="482">
        <f>IF(AND('7'!FP15=""),"",'7'!FP15)</f>
        <v>18</v>
      </c>
      <c r="FQ111" s="482">
        <f>IF(AND('7'!FQ15=""),"",'7'!FQ15)</f>
        <v>17</v>
      </c>
      <c r="FR111" s="482">
        <f>IF(AND('7'!FR15=""),"",'7'!FR15)</f>
        <v>17</v>
      </c>
      <c r="FS111" s="482">
        <f>IF(AND('7'!FS15=""),"",'7'!FS15)</f>
        <v>86</v>
      </c>
      <c r="FT111" s="482" t="str">
        <f>IF(AND('7'!FT15=""),"",'7'!FT15)</f>
        <v>A</v>
      </c>
      <c r="FU111" s="482">
        <f>IF(AND('7'!FV15=""),"",'7'!FV15)</f>
        <v>16</v>
      </c>
      <c r="FV111" s="482">
        <f>IF(AND('7'!FW15=""),"",'7'!FW15)</f>
        <v>0</v>
      </c>
      <c r="FW111" s="482">
        <f>IF(AND('7'!FX15=""),"",'7'!FX15)</f>
        <v>48</v>
      </c>
      <c r="FX111" s="482">
        <f>IF(AND('7'!FY15=""),"",'7'!FY15)</f>
        <v>0</v>
      </c>
      <c r="FY111" s="482">
        <f>IF(AND('7'!FZ15=""),"",'7'!FZ15)</f>
        <v>0</v>
      </c>
      <c r="FZ111" s="482">
        <f>IF(AND('7'!GA15=""),"",'7'!GA15)</f>
        <v>0</v>
      </c>
      <c r="GA111" s="482">
        <f>IF(AND('7'!GB15=""),"",'7'!GB15)</f>
        <v>0</v>
      </c>
      <c r="GB111" s="482">
        <f>IF(AND('7'!GC15=""),"",'7'!GC15)</f>
        <v>0</v>
      </c>
      <c r="GC111" s="482">
        <f>IF(AND('7'!GD15=""),"",'7'!GD15)</f>
        <v>0</v>
      </c>
      <c r="GD111" s="482">
        <f>IF(AND('7'!GE15=""),"",'7'!GE15)</f>
        <v>0</v>
      </c>
      <c r="GE111" s="482">
        <f>IF(AND('7'!GF15=""),"",'7'!GF15)</f>
        <v>0</v>
      </c>
      <c r="GF111" s="482">
        <f>IF(AND('7'!GG15=""),"",'7'!GG15)</f>
        <v>0</v>
      </c>
      <c r="GG111" s="482">
        <f>IF(AND('7'!GH15=""),"",IF(AND('7'!GH15="-"),"",'7'!GH15))</f>
        <v>64</v>
      </c>
      <c r="GH111" s="50" t="str">
        <f>IF(AND(C111=""),"",VLOOKUP(B111,Register!$A$7:$CL$311,36,FALSE))</f>
        <v>NSO</v>
      </c>
      <c r="GI111" s="483" t="str">
        <f>IF(AND('7'!GL15=""),"",'7'!GL15)</f>
        <v/>
      </c>
      <c r="GJ111" s="173" t="str">
        <f>IF(AND('7'!FU15=""),"",'7'!FU15)</f>
        <v>mRrh.kZ</v>
      </c>
      <c r="GK111" s="173"/>
      <c r="GL111" s="173"/>
    </row>
    <row r="112" spans="1:194" ht="21">
      <c r="A112" s="480">
        <v>104</v>
      </c>
      <c r="B112" s="481">
        <f>IF(AND('7'!B16=""),"",'7'!B16)</f>
        <v>704</v>
      </c>
      <c r="C112" s="196" t="str">
        <f>IF(AND('7'!C16=""),"",'7'!C16)</f>
        <v>guqeku pkS/kjh</v>
      </c>
      <c r="D112" s="196" t="str">
        <f>IF(AND('7'!D16=""),"",'7'!D16)</f>
        <v>ghjkjke</v>
      </c>
      <c r="E112" s="200">
        <f>IF(AND('7'!E16=""),"",'7'!E16)</f>
        <v>38711</v>
      </c>
      <c r="F112" s="482" t="str">
        <f>IF(AND('7'!F16=""),"",'7'!F16)</f>
        <v>C</v>
      </c>
      <c r="G112" s="482" t="str">
        <f>IF(AND('7'!G16=""),"",'7'!G16)</f>
        <v/>
      </c>
      <c r="H112" s="482" t="str">
        <f>IF(AND('7'!H16=""),"",'7'!H16)</f>
        <v/>
      </c>
      <c r="I112" s="482">
        <f>IF(AND('7'!I16=""),"",'7'!I16)</f>
        <v>0</v>
      </c>
      <c r="J112" s="482" t="str">
        <f>IF(AND('7'!J16=""),"",'7'!J16)</f>
        <v/>
      </c>
      <c r="K112" s="482">
        <f>IF(AND('7'!K16=""),"",'7'!K16)</f>
        <v>6</v>
      </c>
      <c r="L112" s="482" t="str">
        <f>IF(AND('7'!L16=""),"",'7'!L16)</f>
        <v/>
      </c>
      <c r="M112" s="482">
        <f>IF(AND('7'!M16=""),"",'7'!M16)</f>
        <v>6</v>
      </c>
      <c r="N112" s="482" t="str">
        <f>IF(AND('7'!N16=""),"",'7'!N16)</f>
        <v>C</v>
      </c>
      <c r="O112" s="482">
        <f>IF(AND('7'!O16=""),"",'7'!O16)</f>
        <v>27</v>
      </c>
      <c r="P112" s="482" t="str">
        <f>IF(AND('7'!P16=""),"",'7'!P16)</f>
        <v/>
      </c>
      <c r="Q112" s="482">
        <f>IF(AND('7'!Q16=""),"",'7'!Q16)</f>
        <v>27</v>
      </c>
      <c r="R112" s="482" t="str">
        <f>IF(AND('7'!R16=""),"",'7'!R16)</f>
        <v>D</v>
      </c>
      <c r="S112" s="482">
        <f>IF(AND('7'!S16=""),"",'7'!S16)</f>
        <v>6</v>
      </c>
      <c r="T112" s="482" t="str">
        <f>IF(AND('7'!T16=""),"",'7'!T16)</f>
        <v/>
      </c>
      <c r="U112" s="482">
        <f>IF(AND('7'!U16=""),"",'7'!U16)</f>
        <v>6</v>
      </c>
      <c r="V112" s="482" t="str">
        <f>IF(AND('7'!V16=""),"",'7'!V16)</f>
        <v>C</v>
      </c>
      <c r="W112" s="482">
        <f>IF(AND('7'!W16=""),"",'7'!W16)</f>
        <v>48</v>
      </c>
      <c r="X112" s="482" t="str">
        <f>IF(AND('7'!X16=""),"",'7'!X16)</f>
        <v/>
      </c>
      <c r="Y112" s="482">
        <f>IF(AND('7'!Y16=""),"",'7'!Y16)</f>
        <v>48</v>
      </c>
      <c r="Z112" s="482" t="str">
        <f>IF(AND('7'!Z16=""),"",'7'!Z16)</f>
        <v>C</v>
      </c>
      <c r="AA112" s="482">
        <f>IF(AND('7'!AA16=""),"",'7'!AA16)</f>
        <v>87</v>
      </c>
      <c r="AB112" s="482">
        <f>IF(AND('7'!AB16=""),"",'7'!AB16)</f>
        <v>0</v>
      </c>
      <c r="AC112" s="482">
        <f>IF(AND('7'!AC16=""),"",'7'!AC16)</f>
        <v>87</v>
      </c>
      <c r="AD112" s="482" t="str">
        <f>IF(AND('7'!AD16=""),"",'7'!AD16)</f>
        <v>C</v>
      </c>
      <c r="AE112" s="482" t="str">
        <f>IF(AND('7'!AE16=""),"",'7'!AE16)</f>
        <v>C</v>
      </c>
      <c r="AF112" s="482" t="str">
        <f>IF(AND('7'!AF16=""),"",'7'!AF16)</f>
        <v/>
      </c>
      <c r="AG112" s="482" t="str">
        <f>IF(AND('7'!AG16=""),"",'7'!AG16)</f>
        <v/>
      </c>
      <c r="AH112" s="482">
        <f>IF(AND('7'!AH16=""),"",'7'!AH16)</f>
        <v>0</v>
      </c>
      <c r="AI112" s="482" t="str">
        <f>IF(AND('7'!AI16=""),"",'7'!AI16)</f>
        <v/>
      </c>
      <c r="AJ112" s="482">
        <f>IF(AND('7'!AJ16=""),"",'7'!AJ16)</f>
        <v>6</v>
      </c>
      <c r="AK112" s="482" t="str">
        <f>IF(AND('7'!AK16=""),"",'7'!AK16)</f>
        <v/>
      </c>
      <c r="AL112" s="482">
        <f>IF(AND('7'!AL16=""),"",'7'!AL16)</f>
        <v>6</v>
      </c>
      <c r="AM112" s="482" t="str">
        <f>IF(AND('7'!AM16=""),"",'7'!AM16)</f>
        <v>C</v>
      </c>
      <c r="AN112" s="482">
        <f>IF(AND('7'!AN16=""),"",'7'!AN16)</f>
        <v>27</v>
      </c>
      <c r="AO112" s="482" t="str">
        <f>IF(AND('7'!AO16=""),"",'7'!AO16)</f>
        <v/>
      </c>
      <c r="AP112" s="482">
        <f>IF(AND('7'!AP16=""),"",'7'!AP16)</f>
        <v>27</v>
      </c>
      <c r="AQ112" s="482" t="str">
        <f>IF(AND('7'!AQ16=""),"",'7'!AQ16)</f>
        <v>D</v>
      </c>
      <c r="AR112" s="482">
        <f>IF(AND('7'!AR16=""),"",'7'!AR16)</f>
        <v>6</v>
      </c>
      <c r="AS112" s="482" t="str">
        <f>IF(AND('7'!AS16=""),"",'7'!AS16)</f>
        <v/>
      </c>
      <c r="AT112" s="482">
        <f>IF(AND('7'!AT16=""),"",'7'!AT16)</f>
        <v>6</v>
      </c>
      <c r="AU112" s="482" t="str">
        <f>IF(AND('7'!AU16=""),"",'7'!AU16)</f>
        <v>C</v>
      </c>
      <c r="AV112" s="482">
        <f>IF(AND('7'!AV16=""),"",'7'!AV16)</f>
        <v>48</v>
      </c>
      <c r="AW112" s="482" t="str">
        <f>IF(AND('7'!AW16=""),"",'7'!AW16)</f>
        <v/>
      </c>
      <c r="AX112" s="482">
        <f>IF(AND('7'!AX16=""),"",'7'!AX16)</f>
        <v>48</v>
      </c>
      <c r="AY112" s="482" t="str">
        <f>IF(AND('7'!AY16=""),"",'7'!AY16)</f>
        <v>C</v>
      </c>
      <c r="AZ112" s="482">
        <f>IF(AND('7'!AZ16=""),"",'7'!AZ16)</f>
        <v>87</v>
      </c>
      <c r="BA112" s="482">
        <f>IF(AND('7'!BA16=""),"",'7'!BA16)</f>
        <v>0</v>
      </c>
      <c r="BB112" s="482">
        <f>IF(AND('7'!BB16=""),"",'7'!BB16)</f>
        <v>87</v>
      </c>
      <c r="BC112" s="482" t="str">
        <f>IF(AND('7'!BC16=""),"",'7'!BC16)</f>
        <v>C</v>
      </c>
      <c r="BD112" s="482" t="str">
        <f>IF(AND('7'!BD16=""),"",'7'!BD16)</f>
        <v>C</v>
      </c>
      <c r="BE112" s="482" t="str">
        <f>IF(AND('7'!BE16=""),"",'7'!BE16)</f>
        <v/>
      </c>
      <c r="BF112" s="482" t="str">
        <f>IF(AND('7'!BF16=""),"",'7'!BF16)</f>
        <v/>
      </c>
      <c r="BG112" s="482">
        <f>IF(AND('7'!BG16=""),"",'7'!BG16)</f>
        <v>0</v>
      </c>
      <c r="BH112" s="482" t="str">
        <f>IF(AND('7'!BH16=""),"",'7'!BH16)</f>
        <v/>
      </c>
      <c r="BI112" s="482">
        <f>IF(AND('7'!BI16=""),"",'7'!BI16)</f>
        <v>6</v>
      </c>
      <c r="BJ112" s="482" t="str">
        <f>IF(AND('7'!BJ16=""),"",'7'!BJ16)</f>
        <v/>
      </c>
      <c r="BK112" s="482">
        <f>IF(AND('7'!BK16=""),"",'7'!BK16)</f>
        <v>6</v>
      </c>
      <c r="BL112" s="482" t="str">
        <f>IF(AND('7'!BL16=""),"",'7'!BL16)</f>
        <v>C</v>
      </c>
      <c r="BM112" s="482">
        <f>IF(AND('7'!BM16=""),"",'7'!BM16)</f>
        <v>27</v>
      </c>
      <c r="BN112" s="482" t="str">
        <f>IF(AND('7'!BN16=""),"",'7'!BN16)</f>
        <v/>
      </c>
      <c r="BO112" s="482">
        <f>IF(AND('7'!BO16=""),"",'7'!BO16)</f>
        <v>27</v>
      </c>
      <c r="BP112" s="482" t="str">
        <f>IF(AND('7'!BP16=""),"",'7'!BP16)</f>
        <v>D</v>
      </c>
      <c r="BQ112" s="482">
        <f>IF(AND('7'!BQ16=""),"",'7'!BQ16)</f>
        <v>6</v>
      </c>
      <c r="BR112" s="482" t="str">
        <f>IF(AND('7'!BR16=""),"",'7'!BR16)</f>
        <v/>
      </c>
      <c r="BS112" s="482">
        <f>IF(AND('7'!BS16=""),"",'7'!BS16)</f>
        <v>6</v>
      </c>
      <c r="BT112" s="482" t="str">
        <f>IF(AND('7'!BT16=""),"",'7'!BT16)</f>
        <v>C</v>
      </c>
      <c r="BU112" s="482">
        <f>IF(AND('7'!BU16=""),"",'7'!BU16)</f>
        <v>48</v>
      </c>
      <c r="BV112" s="482" t="str">
        <f>IF(AND('7'!BV16=""),"",'7'!BV16)</f>
        <v/>
      </c>
      <c r="BW112" s="482">
        <f>IF(AND('7'!BW16=""),"",'7'!BW16)</f>
        <v>48</v>
      </c>
      <c r="BX112" s="482" t="str">
        <f>IF(AND('7'!BX16=""),"",'7'!BX16)</f>
        <v>C</v>
      </c>
      <c r="BY112" s="482">
        <f>IF(AND('7'!BY16=""),"",'7'!BY16)</f>
        <v>87</v>
      </c>
      <c r="BZ112" s="482">
        <f>IF(AND('7'!BZ16=""),"",'7'!BZ16)</f>
        <v>0</v>
      </c>
      <c r="CA112" s="482">
        <f>IF(AND('7'!CA16=""),"",'7'!CA16)</f>
        <v>87</v>
      </c>
      <c r="CB112" s="482" t="str">
        <f>IF(AND('7'!CB16=""),"",'7'!CB16)</f>
        <v>C</v>
      </c>
      <c r="CC112" s="482" t="str">
        <f>IF(AND('7'!CC16=""),"",'7'!CC16)</f>
        <v>C</v>
      </c>
      <c r="CD112" s="482" t="str">
        <f>IF(AND('7'!CD16=""),"",'7'!CD16)</f>
        <v/>
      </c>
      <c r="CE112" s="482" t="str">
        <f>IF(AND('7'!CE16=""),"",'7'!CE16)</f>
        <v/>
      </c>
      <c r="CF112" s="482">
        <f>IF(AND('7'!CF16=""),"",'7'!CF16)</f>
        <v>0</v>
      </c>
      <c r="CG112" s="482" t="str">
        <f>IF(AND('7'!CG16=""),"",'7'!CG16)</f>
        <v/>
      </c>
      <c r="CH112" s="482">
        <f>IF(AND('7'!CH16=""),"",'7'!CH16)</f>
        <v>6</v>
      </c>
      <c r="CI112" s="482" t="str">
        <f>IF(AND('7'!CI16=""),"",'7'!CI16)</f>
        <v/>
      </c>
      <c r="CJ112" s="482">
        <f>IF(AND('7'!CJ16=""),"",'7'!CJ16)</f>
        <v>6</v>
      </c>
      <c r="CK112" s="482" t="str">
        <f>IF(AND('7'!CK16=""),"",'7'!CK16)</f>
        <v>C</v>
      </c>
      <c r="CL112" s="482">
        <f>IF(AND('7'!CL16=""),"",'7'!CL16)</f>
        <v>27</v>
      </c>
      <c r="CM112" s="482" t="str">
        <f>IF(AND('7'!CM16=""),"",'7'!CM16)</f>
        <v/>
      </c>
      <c r="CN112" s="482">
        <f>IF(AND('7'!CN16=""),"",'7'!CN16)</f>
        <v>27</v>
      </c>
      <c r="CO112" s="482" t="str">
        <f>IF(AND('7'!CO16=""),"",'7'!CO16)</f>
        <v>D</v>
      </c>
      <c r="CP112" s="482">
        <f>IF(AND('7'!CP16=""),"",'7'!CP16)</f>
        <v>6</v>
      </c>
      <c r="CQ112" s="482" t="str">
        <f>IF(AND('7'!CQ16=""),"",'7'!CQ16)</f>
        <v/>
      </c>
      <c r="CR112" s="482">
        <f>IF(AND('7'!CR16=""),"",'7'!CR16)</f>
        <v>6</v>
      </c>
      <c r="CS112" s="482" t="str">
        <f>IF(AND('7'!CS16=""),"",'7'!CS16)</f>
        <v>C</v>
      </c>
      <c r="CT112" s="482">
        <f>IF(AND('7'!CT16=""),"",'7'!CT16)</f>
        <v>48</v>
      </c>
      <c r="CU112" s="482" t="str">
        <f>IF(AND('7'!CU16=""),"",'7'!CU16)</f>
        <v/>
      </c>
      <c r="CV112" s="482">
        <f>IF(AND('7'!CV16=""),"",'7'!CV16)</f>
        <v>48</v>
      </c>
      <c r="CW112" s="482" t="str">
        <f>IF(AND('7'!CW16=""),"",'7'!CW16)</f>
        <v>C</v>
      </c>
      <c r="CX112" s="482">
        <f>IF(AND('7'!CX16=""),"",'7'!CX16)</f>
        <v>87</v>
      </c>
      <c r="CY112" s="482">
        <f>IF(AND('7'!CY16=""),"",'7'!CY16)</f>
        <v>0</v>
      </c>
      <c r="CZ112" s="482">
        <f>IF(AND('7'!CZ16=""),"",'7'!CZ16)</f>
        <v>87</v>
      </c>
      <c r="DA112" s="482" t="str">
        <f>IF(AND('7'!DA16=""),"",'7'!DA16)</f>
        <v>C</v>
      </c>
      <c r="DB112" s="482" t="str">
        <f>IF(AND('7'!DB16=""),"",'7'!DB16)</f>
        <v>C</v>
      </c>
      <c r="DC112" s="482" t="str">
        <f>IF(AND('7'!DC16=""),"",'7'!DC16)</f>
        <v/>
      </c>
      <c r="DD112" s="482" t="str">
        <f>IF(AND('7'!DD16=""),"",'7'!DD16)</f>
        <v/>
      </c>
      <c r="DE112" s="482">
        <f>IF(AND('7'!DE16=""),"",'7'!DE16)</f>
        <v>0</v>
      </c>
      <c r="DF112" s="482" t="str">
        <f>IF(AND('7'!DF16=""),"",'7'!DF16)</f>
        <v/>
      </c>
      <c r="DG112" s="482">
        <f>IF(AND('7'!DG16=""),"",'7'!DG16)</f>
        <v>6</v>
      </c>
      <c r="DH112" s="482" t="str">
        <f>IF(AND('7'!DH16=""),"",'7'!DH16)</f>
        <v/>
      </c>
      <c r="DI112" s="482">
        <f>IF(AND('7'!DI16=""),"",'7'!DI16)</f>
        <v>6</v>
      </c>
      <c r="DJ112" s="482" t="str">
        <f>IF(AND('7'!DJ16=""),"",'7'!DJ16)</f>
        <v>C</v>
      </c>
      <c r="DK112" s="482">
        <f>IF(AND('7'!DK16=""),"",'7'!DK16)</f>
        <v>27</v>
      </c>
      <c r="DL112" s="482" t="str">
        <f>IF(AND('7'!DL16=""),"",'7'!DL16)</f>
        <v/>
      </c>
      <c r="DM112" s="482">
        <f>IF(AND('7'!DM16=""),"",'7'!DM16)</f>
        <v>27</v>
      </c>
      <c r="DN112" s="482" t="str">
        <f>IF(AND('7'!DN16=""),"",'7'!DN16)</f>
        <v>D</v>
      </c>
      <c r="DO112" s="482">
        <f>IF(AND('7'!DO16=""),"",'7'!DO16)</f>
        <v>6</v>
      </c>
      <c r="DP112" s="482" t="str">
        <f>IF(AND('7'!DP16=""),"",'7'!DP16)</f>
        <v/>
      </c>
      <c r="DQ112" s="482">
        <f>IF(AND('7'!DQ16=""),"",'7'!DQ16)</f>
        <v>6</v>
      </c>
      <c r="DR112" s="482" t="str">
        <f>IF(AND('7'!DR16=""),"",'7'!DR16)</f>
        <v>C</v>
      </c>
      <c r="DS112" s="482">
        <f>IF(AND('7'!DS16=""),"",'7'!DS16)</f>
        <v>48</v>
      </c>
      <c r="DT112" s="482" t="str">
        <f>IF(AND('7'!DT16=""),"",'7'!DT16)</f>
        <v/>
      </c>
      <c r="DU112" s="482">
        <f>IF(AND('7'!DU16=""),"",'7'!DU16)</f>
        <v>48</v>
      </c>
      <c r="DV112" s="482" t="str">
        <f>IF(AND('7'!DV16=""),"",'7'!DV16)</f>
        <v>C</v>
      </c>
      <c r="DW112" s="482">
        <f>IF(AND('7'!DW16=""),"",'7'!DW16)</f>
        <v>87</v>
      </c>
      <c r="DX112" s="482">
        <f>IF(AND('7'!DX16=""),"",'7'!DX16)</f>
        <v>0</v>
      </c>
      <c r="DY112" s="482">
        <f>IF(AND('7'!DY16=""),"",'7'!DY16)</f>
        <v>87</v>
      </c>
      <c r="DZ112" s="482" t="str">
        <f>IF(AND('7'!DZ16=""),"",'7'!DZ16)</f>
        <v>C</v>
      </c>
      <c r="EA112" s="482" t="str">
        <f>IF(AND('7'!EA16=""),"",'7'!EA16)</f>
        <v>C</v>
      </c>
      <c r="EB112" s="482" t="str">
        <f>IF(AND('7'!EB16=""),"",'7'!EB16)</f>
        <v/>
      </c>
      <c r="EC112" s="482" t="str">
        <f>IF(AND('7'!EC16=""),"",'7'!EC16)</f>
        <v/>
      </c>
      <c r="ED112" s="482">
        <f>IF(AND('7'!ED16=""),"",'7'!ED16)</f>
        <v>0</v>
      </c>
      <c r="EE112" s="482" t="str">
        <f>IF(AND('7'!EE16=""),"",'7'!EE16)</f>
        <v/>
      </c>
      <c r="EF112" s="482">
        <f>IF(AND('7'!EF16=""),"",'7'!EF16)</f>
        <v>6</v>
      </c>
      <c r="EG112" s="482" t="str">
        <f>IF(AND('7'!EG16=""),"",'7'!EG16)</f>
        <v/>
      </c>
      <c r="EH112" s="482">
        <f>IF(AND('7'!EH16=""),"",'7'!EH16)</f>
        <v>6</v>
      </c>
      <c r="EI112" s="482" t="str">
        <f>IF(AND('7'!EI16=""),"",'7'!EI16)</f>
        <v>C</v>
      </c>
      <c r="EJ112" s="482">
        <f>IF(AND('7'!EJ16=""),"",'7'!EJ16)</f>
        <v>27</v>
      </c>
      <c r="EK112" s="482" t="str">
        <f>IF(AND('7'!EK16=""),"",'7'!EK16)</f>
        <v/>
      </c>
      <c r="EL112" s="482">
        <f>IF(AND('7'!EL16=""),"",'7'!EL16)</f>
        <v>27</v>
      </c>
      <c r="EM112" s="482" t="str">
        <f>IF(AND('7'!EM16=""),"",'7'!EM16)</f>
        <v>D</v>
      </c>
      <c r="EN112" s="482">
        <f>IF(AND('7'!EN16=""),"",'7'!EN16)</f>
        <v>6</v>
      </c>
      <c r="EO112" s="482" t="str">
        <f>IF(AND('7'!EO16=""),"",'7'!EO16)</f>
        <v/>
      </c>
      <c r="EP112" s="482">
        <f>IF(AND('7'!EP16=""),"",'7'!EP16)</f>
        <v>6</v>
      </c>
      <c r="EQ112" s="482" t="str">
        <f>IF(AND('7'!EQ16=""),"",'7'!EQ16)</f>
        <v>C</v>
      </c>
      <c r="ER112" s="482">
        <f>IF(AND('7'!ER16=""),"",'7'!ER16)</f>
        <v>48</v>
      </c>
      <c r="ES112" s="482" t="str">
        <f>IF(AND('7'!ES16=""),"",'7'!ES16)</f>
        <v/>
      </c>
      <c r="ET112" s="482">
        <f>IF(AND('7'!ET16=""),"",'7'!ET16)</f>
        <v>48</v>
      </c>
      <c r="EU112" s="482" t="str">
        <f>IF(AND('7'!EU16=""),"",'7'!EU16)</f>
        <v>C</v>
      </c>
      <c r="EV112" s="482">
        <f>IF(AND('7'!EV16=""),"",'7'!EV16)</f>
        <v>87</v>
      </c>
      <c r="EW112" s="482">
        <f>IF(AND('7'!EW16=""),"",'7'!EW16)</f>
        <v>0</v>
      </c>
      <c r="EX112" s="482">
        <f>IF(AND('7'!EX16=""),"",'7'!EX16)</f>
        <v>87</v>
      </c>
      <c r="EY112" s="482" t="str">
        <f>IF(AND('7'!EY16=""),"",'7'!EY16)</f>
        <v>C</v>
      </c>
      <c r="EZ112" s="482">
        <f>IF(AND('7'!EZ16=""),"",'7'!EZ16)</f>
        <v>16</v>
      </c>
      <c r="FA112" s="482">
        <f>IF(AND('7'!FA16=""),"",'7'!FA16)</f>
        <v>16</v>
      </c>
      <c r="FB112" s="482">
        <f>IF(AND('7'!FB16=""),"",'7'!FB16)</f>
        <v>17</v>
      </c>
      <c r="FC112" s="482">
        <f>IF(AND('7'!FC16=""),"",'7'!FC16)</f>
        <v>16</v>
      </c>
      <c r="FD112" s="482">
        <f>IF(AND('7'!FD16=""),"",'7'!FD16)</f>
        <v>17</v>
      </c>
      <c r="FE112" s="482">
        <f>IF(AND('7'!FE16=""),"",'7'!FE16)</f>
        <v>82</v>
      </c>
      <c r="FF112" s="482" t="str">
        <f>IF(AND('7'!FF16=""),"",'7'!FF16)</f>
        <v>A</v>
      </c>
      <c r="FG112" s="482">
        <f>IF(AND('7'!FG16=""),"",'7'!FG16)</f>
        <v>17</v>
      </c>
      <c r="FH112" s="482">
        <f>IF(AND('7'!FH16=""),"",'7'!FH16)</f>
        <v>18</v>
      </c>
      <c r="FI112" s="482">
        <f>IF(AND('7'!FI16=""),"",'7'!FI16)</f>
        <v>18</v>
      </c>
      <c r="FJ112" s="482">
        <f>IF(AND('7'!FJ16=""),"",'7'!FJ16)</f>
        <v>17</v>
      </c>
      <c r="FK112" s="482">
        <f>IF(AND('7'!FK16=""),"",'7'!FK16)</f>
        <v>18</v>
      </c>
      <c r="FL112" s="482">
        <f>IF(AND('7'!FL16=""),"",'7'!FL16)</f>
        <v>88</v>
      </c>
      <c r="FM112" s="482" t="str">
        <f>IF(AND('7'!FM16=""),"",'7'!FM16)</f>
        <v>A</v>
      </c>
      <c r="FN112" s="482">
        <f>IF(AND('7'!FN16=""),"",'7'!FN16)</f>
        <v>16</v>
      </c>
      <c r="FO112" s="482">
        <f>IF(AND('7'!FO16=""),"",'7'!FO16)</f>
        <v>17</v>
      </c>
      <c r="FP112" s="482">
        <f>IF(AND('7'!FP16=""),"",'7'!FP16)</f>
        <v>17</v>
      </c>
      <c r="FQ112" s="482">
        <f>IF(AND('7'!FQ16=""),"",'7'!FQ16)</f>
        <v>16</v>
      </c>
      <c r="FR112" s="482">
        <f>IF(AND('7'!FR16=""),"",'7'!FR16)</f>
        <v>16</v>
      </c>
      <c r="FS112" s="482">
        <f>IF(AND('7'!FS16=""),"",'7'!FS16)</f>
        <v>82</v>
      </c>
      <c r="FT112" s="482" t="str">
        <f>IF(AND('7'!FT16=""),"",'7'!FT16)</f>
        <v>A</v>
      </c>
      <c r="FU112" s="482">
        <f>IF(AND('7'!FV16=""),"",'7'!FV16)</f>
        <v>16</v>
      </c>
      <c r="FV112" s="482">
        <f>IF(AND('7'!FW16=""),"",'7'!FW16)</f>
        <v>20</v>
      </c>
      <c r="FW112" s="482">
        <f>IF(AND('7'!FX16=""),"",'7'!FX16)</f>
        <v>50</v>
      </c>
      <c r="FX112" s="482">
        <f>IF(AND('7'!FY16=""),"",'7'!FY16)</f>
        <v>48</v>
      </c>
      <c r="FY112" s="482">
        <f>IF(AND('7'!FZ16=""),"",'7'!FZ16)</f>
        <v>0</v>
      </c>
      <c r="FZ112" s="482">
        <f>IF(AND('7'!GA16=""),"",'7'!GA16)</f>
        <v>0</v>
      </c>
      <c r="GA112" s="482">
        <f>IF(AND('7'!GB16=""),"",'7'!GB16)</f>
        <v>0</v>
      </c>
      <c r="GB112" s="482">
        <f>IF(AND('7'!GC16=""),"",'7'!GC16)</f>
        <v>0</v>
      </c>
      <c r="GC112" s="482">
        <f>IF(AND('7'!GD16=""),"",'7'!GD16)</f>
        <v>0</v>
      </c>
      <c r="GD112" s="482">
        <f>IF(AND('7'!GE16=""),"",'7'!GE16)</f>
        <v>0</v>
      </c>
      <c r="GE112" s="482">
        <f>IF(AND('7'!GF16=""),"",'7'!GF16)</f>
        <v>0</v>
      </c>
      <c r="GF112" s="482">
        <f>IF(AND('7'!GG16=""),"",'7'!GG16)</f>
        <v>0</v>
      </c>
      <c r="GG112" s="482">
        <f>IF(AND('7'!GH16=""),"",IF(AND('7'!GH16="-"),"",'7'!GH16))</f>
        <v>114</v>
      </c>
      <c r="GH112" s="50">
        <f>IF(AND(C112=""),"",VLOOKUP(B112,Register!$A$7:$CL$311,36,FALSE))</f>
        <v>0</v>
      </c>
      <c r="GI112" s="483" t="str">
        <f>IF(AND('7'!GL16=""),"",'7'!GL16)</f>
        <v>f}rh;</v>
      </c>
      <c r="GJ112" s="173" t="str">
        <f>IF(AND('7'!FU16=""),"",'7'!FU16)</f>
        <v>mRrh.kZ</v>
      </c>
      <c r="GK112" s="173"/>
      <c r="GL112" s="173"/>
    </row>
    <row r="113" spans="1:194" ht="21">
      <c r="A113" s="480">
        <v>105</v>
      </c>
      <c r="B113" s="481">
        <f>IF(AND('7'!B17=""),"",'7'!B17)</f>
        <v>705</v>
      </c>
      <c r="C113" s="196" t="str">
        <f>IF(AND('7'!C17=""),"",'7'!C17)</f>
        <v>euh"kk pkS/kjh</v>
      </c>
      <c r="D113" s="196" t="str">
        <f>IF(AND('7'!D17=""),"",'7'!D17)</f>
        <v>dkywjke</v>
      </c>
      <c r="E113" s="200">
        <f>IF(AND('7'!E17=""),"",'7'!E17)</f>
        <v>39058</v>
      </c>
      <c r="F113" s="482" t="str">
        <f>IF(AND('7'!F17=""),"",'7'!F17)</f>
        <v>C</v>
      </c>
      <c r="G113" s="482">
        <f>IF(AND('7'!G17=""),"",'7'!G17)</f>
        <v>5</v>
      </c>
      <c r="H113" s="482" t="str">
        <f>IF(AND('7'!H17=""),"",'7'!H17)</f>
        <v/>
      </c>
      <c r="I113" s="482">
        <f>IF(AND('7'!I17=""),"",'7'!I17)</f>
        <v>5</v>
      </c>
      <c r="J113" s="482" t="str">
        <f>IF(AND('7'!J17=""),"",'7'!J17)</f>
        <v>C</v>
      </c>
      <c r="K113" s="482">
        <f>IF(AND('7'!K17=""),"",'7'!K17)</f>
        <v>6</v>
      </c>
      <c r="L113" s="482" t="str">
        <f>IF(AND('7'!L17=""),"",'7'!L17)</f>
        <v/>
      </c>
      <c r="M113" s="482">
        <f>IF(AND('7'!M17=""),"",'7'!M17)</f>
        <v>6</v>
      </c>
      <c r="N113" s="482" t="str">
        <f>IF(AND('7'!N17=""),"",'7'!N17)</f>
        <v>C</v>
      </c>
      <c r="O113" s="482">
        <f>IF(AND('7'!O17=""),"",'7'!O17)</f>
        <v>24</v>
      </c>
      <c r="P113" s="482" t="str">
        <f>IF(AND('7'!P17=""),"",'7'!P17)</f>
        <v/>
      </c>
      <c r="Q113" s="482">
        <f>IF(AND('7'!Q17=""),"",'7'!Q17)</f>
        <v>24</v>
      </c>
      <c r="R113" s="482" t="str">
        <f>IF(AND('7'!R17=""),"",'7'!R17)</f>
        <v>D</v>
      </c>
      <c r="S113" s="482">
        <f>IF(AND('7'!S17=""),"",'7'!S17)</f>
        <v>5</v>
      </c>
      <c r="T113" s="482" t="str">
        <f>IF(AND('7'!T17=""),"",'7'!T17)</f>
        <v/>
      </c>
      <c r="U113" s="482">
        <f>IF(AND('7'!U17=""),"",'7'!U17)</f>
        <v>5</v>
      </c>
      <c r="V113" s="482" t="str">
        <f>IF(AND('7'!V17=""),"",'7'!V17)</f>
        <v>C</v>
      </c>
      <c r="W113" s="482">
        <f>IF(AND('7'!W17=""),"",'7'!W17)</f>
        <v>36</v>
      </c>
      <c r="X113" s="482" t="str">
        <f>IF(AND('7'!X17=""),"",'7'!X17)</f>
        <v/>
      </c>
      <c r="Y113" s="482">
        <f>IF(AND('7'!Y17=""),"",'7'!Y17)</f>
        <v>36</v>
      </c>
      <c r="Z113" s="482" t="str">
        <f>IF(AND('7'!Z17=""),"",'7'!Z17)</f>
        <v>D</v>
      </c>
      <c r="AA113" s="482">
        <f>IF(AND('7'!AA17=""),"",'7'!AA17)</f>
        <v>76</v>
      </c>
      <c r="AB113" s="482">
        <f>IF(AND('7'!AB17=""),"",'7'!AB17)</f>
        <v>0</v>
      </c>
      <c r="AC113" s="482">
        <f>IF(AND('7'!AC17=""),"",'7'!AC17)</f>
        <v>76</v>
      </c>
      <c r="AD113" s="482" t="str">
        <f>IF(AND('7'!AD17=""),"",'7'!AD17)</f>
        <v>D</v>
      </c>
      <c r="AE113" s="482" t="str">
        <f>IF(AND('7'!AE17=""),"",'7'!AE17)</f>
        <v>C</v>
      </c>
      <c r="AF113" s="482">
        <f>IF(AND('7'!AF17=""),"",'7'!AF17)</f>
        <v>5</v>
      </c>
      <c r="AG113" s="482" t="str">
        <f>IF(AND('7'!AG17=""),"",'7'!AG17)</f>
        <v/>
      </c>
      <c r="AH113" s="482">
        <f>IF(AND('7'!AH17=""),"",'7'!AH17)</f>
        <v>5</v>
      </c>
      <c r="AI113" s="482" t="str">
        <f>IF(AND('7'!AI17=""),"",'7'!AI17)</f>
        <v>C</v>
      </c>
      <c r="AJ113" s="482">
        <f>IF(AND('7'!AJ17=""),"",'7'!AJ17)</f>
        <v>6</v>
      </c>
      <c r="AK113" s="482" t="str">
        <f>IF(AND('7'!AK17=""),"",'7'!AK17)</f>
        <v/>
      </c>
      <c r="AL113" s="482">
        <f>IF(AND('7'!AL17=""),"",'7'!AL17)</f>
        <v>6</v>
      </c>
      <c r="AM113" s="482" t="str">
        <f>IF(AND('7'!AM17=""),"",'7'!AM17)</f>
        <v>C</v>
      </c>
      <c r="AN113" s="482">
        <f>IF(AND('7'!AN17=""),"",'7'!AN17)</f>
        <v>24</v>
      </c>
      <c r="AO113" s="482" t="str">
        <f>IF(AND('7'!AO17=""),"",'7'!AO17)</f>
        <v/>
      </c>
      <c r="AP113" s="482">
        <f>IF(AND('7'!AP17=""),"",'7'!AP17)</f>
        <v>24</v>
      </c>
      <c r="AQ113" s="482" t="str">
        <f>IF(AND('7'!AQ17=""),"",'7'!AQ17)</f>
        <v>D</v>
      </c>
      <c r="AR113" s="482">
        <f>IF(AND('7'!AR17=""),"",'7'!AR17)</f>
        <v>5</v>
      </c>
      <c r="AS113" s="482" t="str">
        <f>IF(AND('7'!AS17=""),"",'7'!AS17)</f>
        <v/>
      </c>
      <c r="AT113" s="482">
        <f>IF(AND('7'!AT17=""),"",'7'!AT17)</f>
        <v>5</v>
      </c>
      <c r="AU113" s="482" t="str">
        <f>IF(AND('7'!AU17=""),"",'7'!AU17)</f>
        <v>C</v>
      </c>
      <c r="AV113" s="482">
        <f>IF(AND('7'!AV17=""),"",'7'!AV17)</f>
        <v>36</v>
      </c>
      <c r="AW113" s="482" t="str">
        <f>IF(AND('7'!AW17=""),"",'7'!AW17)</f>
        <v/>
      </c>
      <c r="AX113" s="482">
        <f>IF(AND('7'!AX17=""),"",'7'!AX17)</f>
        <v>36</v>
      </c>
      <c r="AY113" s="482" t="str">
        <f>IF(AND('7'!AY17=""),"",'7'!AY17)</f>
        <v>D</v>
      </c>
      <c r="AZ113" s="482">
        <f>IF(AND('7'!AZ17=""),"",'7'!AZ17)</f>
        <v>76</v>
      </c>
      <c r="BA113" s="482">
        <f>IF(AND('7'!BA17=""),"",'7'!BA17)</f>
        <v>0</v>
      </c>
      <c r="BB113" s="482">
        <f>IF(AND('7'!BB17=""),"",'7'!BB17)</f>
        <v>76</v>
      </c>
      <c r="BC113" s="482" t="str">
        <f>IF(AND('7'!BC17=""),"",'7'!BC17)</f>
        <v>D</v>
      </c>
      <c r="BD113" s="482" t="str">
        <f>IF(AND('7'!BD17=""),"",'7'!BD17)</f>
        <v>C</v>
      </c>
      <c r="BE113" s="482">
        <f>IF(AND('7'!BE17=""),"",'7'!BE17)</f>
        <v>5</v>
      </c>
      <c r="BF113" s="482" t="str">
        <f>IF(AND('7'!BF17=""),"",'7'!BF17)</f>
        <v/>
      </c>
      <c r="BG113" s="482">
        <f>IF(AND('7'!BG17=""),"",'7'!BG17)</f>
        <v>5</v>
      </c>
      <c r="BH113" s="482" t="str">
        <f>IF(AND('7'!BH17=""),"",'7'!BH17)</f>
        <v>C</v>
      </c>
      <c r="BI113" s="482">
        <f>IF(AND('7'!BI17=""),"",'7'!BI17)</f>
        <v>6</v>
      </c>
      <c r="BJ113" s="482" t="str">
        <f>IF(AND('7'!BJ17=""),"",'7'!BJ17)</f>
        <v/>
      </c>
      <c r="BK113" s="482">
        <f>IF(AND('7'!BK17=""),"",'7'!BK17)</f>
        <v>6</v>
      </c>
      <c r="BL113" s="482" t="str">
        <f>IF(AND('7'!BL17=""),"",'7'!BL17)</f>
        <v>C</v>
      </c>
      <c r="BM113" s="482">
        <f>IF(AND('7'!BM17=""),"",'7'!BM17)</f>
        <v>24</v>
      </c>
      <c r="BN113" s="482" t="str">
        <f>IF(AND('7'!BN17=""),"",'7'!BN17)</f>
        <v/>
      </c>
      <c r="BO113" s="482">
        <f>IF(AND('7'!BO17=""),"",'7'!BO17)</f>
        <v>24</v>
      </c>
      <c r="BP113" s="482" t="str">
        <f>IF(AND('7'!BP17=""),"",'7'!BP17)</f>
        <v>D</v>
      </c>
      <c r="BQ113" s="482">
        <f>IF(AND('7'!BQ17=""),"",'7'!BQ17)</f>
        <v>5</v>
      </c>
      <c r="BR113" s="482" t="str">
        <f>IF(AND('7'!BR17=""),"",'7'!BR17)</f>
        <v/>
      </c>
      <c r="BS113" s="482">
        <f>IF(AND('7'!BS17=""),"",'7'!BS17)</f>
        <v>5</v>
      </c>
      <c r="BT113" s="482" t="str">
        <f>IF(AND('7'!BT17=""),"",'7'!BT17)</f>
        <v>C</v>
      </c>
      <c r="BU113" s="482">
        <f>IF(AND('7'!BU17=""),"",'7'!BU17)</f>
        <v>36</v>
      </c>
      <c r="BV113" s="482" t="str">
        <f>IF(AND('7'!BV17=""),"",'7'!BV17)</f>
        <v/>
      </c>
      <c r="BW113" s="482">
        <f>IF(AND('7'!BW17=""),"",'7'!BW17)</f>
        <v>36</v>
      </c>
      <c r="BX113" s="482" t="str">
        <f>IF(AND('7'!BX17=""),"",'7'!BX17)</f>
        <v>D</v>
      </c>
      <c r="BY113" s="482">
        <f>IF(AND('7'!BY17=""),"",'7'!BY17)</f>
        <v>76</v>
      </c>
      <c r="BZ113" s="482">
        <f>IF(AND('7'!BZ17=""),"",'7'!BZ17)</f>
        <v>0</v>
      </c>
      <c r="CA113" s="482">
        <f>IF(AND('7'!CA17=""),"",'7'!CA17)</f>
        <v>76</v>
      </c>
      <c r="CB113" s="482" t="str">
        <f>IF(AND('7'!CB17=""),"",'7'!CB17)</f>
        <v>D</v>
      </c>
      <c r="CC113" s="482" t="str">
        <f>IF(AND('7'!CC17=""),"",'7'!CC17)</f>
        <v>C</v>
      </c>
      <c r="CD113" s="482">
        <f>IF(AND('7'!CD17=""),"",'7'!CD17)</f>
        <v>5</v>
      </c>
      <c r="CE113" s="482" t="str">
        <f>IF(AND('7'!CE17=""),"",'7'!CE17)</f>
        <v/>
      </c>
      <c r="CF113" s="482">
        <f>IF(AND('7'!CF17=""),"",'7'!CF17)</f>
        <v>5</v>
      </c>
      <c r="CG113" s="482" t="str">
        <f>IF(AND('7'!CG17=""),"",'7'!CG17)</f>
        <v>C</v>
      </c>
      <c r="CH113" s="482">
        <f>IF(AND('7'!CH17=""),"",'7'!CH17)</f>
        <v>6</v>
      </c>
      <c r="CI113" s="482" t="str">
        <f>IF(AND('7'!CI17=""),"",'7'!CI17)</f>
        <v/>
      </c>
      <c r="CJ113" s="482">
        <f>IF(AND('7'!CJ17=""),"",'7'!CJ17)</f>
        <v>6</v>
      </c>
      <c r="CK113" s="482" t="str">
        <f>IF(AND('7'!CK17=""),"",'7'!CK17)</f>
        <v>C</v>
      </c>
      <c r="CL113" s="482">
        <f>IF(AND('7'!CL17=""),"",'7'!CL17)</f>
        <v>24</v>
      </c>
      <c r="CM113" s="482" t="str">
        <f>IF(AND('7'!CM17=""),"",'7'!CM17)</f>
        <v/>
      </c>
      <c r="CN113" s="482">
        <f>IF(AND('7'!CN17=""),"",'7'!CN17)</f>
        <v>24</v>
      </c>
      <c r="CO113" s="482" t="str">
        <f>IF(AND('7'!CO17=""),"",'7'!CO17)</f>
        <v>D</v>
      </c>
      <c r="CP113" s="482">
        <f>IF(AND('7'!CP17=""),"",'7'!CP17)</f>
        <v>5</v>
      </c>
      <c r="CQ113" s="482" t="str">
        <f>IF(AND('7'!CQ17=""),"",'7'!CQ17)</f>
        <v/>
      </c>
      <c r="CR113" s="482">
        <f>IF(AND('7'!CR17=""),"",'7'!CR17)</f>
        <v>5</v>
      </c>
      <c r="CS113" s="482" t="str">
        <f>IF(AND('7'!CS17=""),"",'7'!CS17)</f>
        <v>C</v>
      </c>
      <c r="CT113" s="482">
        <f>IF(AND('7'!CT17=""),"",'7'!CT17)</f>
        <v>36</v>
      </c>
      <c r="CU113" s="482" t="str">
        <f>IF(AND('7'!CU17=""),"",'7'!CU17)</f>
        <v/>
      </c>
      <c r="CV113" s="482">
        <f>IF(AND('7'!CV17=""),"",'7'!CV17)</f>
        <v>36</v>
      </c>
      <c r="CW113" s="482" t="str">
        <f>IF(AND('7'!CW17=""),"",'7'!CW17)</f>
        <v>D</v>
      </c>
      <c r="CX113" s="482">
        <f>IF(AND('7'!CX17=""),"",'7'!CX17)</f>
        <v>76</v>
      </c>
      <c r="CY113" s="482">
        <f>IF(AND('7'!CY17=""),"",'7'!CY17)</f>
        <v>0</v>
      </c>
      <c r="CZ113" s="482">
        <f>IF(AND('7'!CZ17=""),"",'7'!CZ17)</f>
        <v>76</v>
      </c>
      <c r="DA113" s="482" t="str">
        <f>IF(AND('7'!DA17=""),"",'7'!DA17)</f>
        <v>D</v>
      </c>
      <c r="DB113" s="482" t="str">
        <f>IF(AND('7'!DB17=""),"",'7'!DB17)</f>
        <v>C</v>
      </c>
      <c r="DC113" s="482">
        <f>IF(AND('7'!DC17=""),"",'7'!DC17)</f>
        <v>5</v>
      </c>
      <c r="DD113" s="482" t="str">
        <f>IF(AND('7'!DD17=""),"",'7'!DD17)</f>
        <v/>
      </c>
      <c r="DE113" s="482">
        <f>IF(AND('7'!DE17=""),"",'7'!DE17)</f>
        <v>5</v>
      </c>
      <c r="DF113" s="482" t="str">
        <f>IF(AND('7'!DF17=""),"",'7'!DF17)</f>
        <v>C</v>
      </c>
      <c r="DG113" s="482">
        <f>IF(AND('7'!DG17=""),"",'7'!DG17)</f>
        <v>6</v>
      </c>
      <c r="DH113" s="482" t="str">
        <f>IF(AND('7'!DH17=""),"",'7'!DH17)</f>
        <v/>
      </c>
      <c r="DI113" s="482">
        <f>IF(AND('7'!DI17=""),"",'7'!DI17)</f>
        <v>6</v>
      </c>
      <c r="DJ113" s="482" t="str">
        <f>IF(AND('7'!DJ17=""),"",'7'!DJ17)</f>
        <v>C</v>
      </c>
      <c r="DK113" s="482">
        <f>IF(AND('7'!DK17=""),"",'7'!DK17)</f>
        <v>24</v>
      </c>
      <c r="DL113" s="482" t="str">
        <f>IF(AND('7'!DL17=""),"",'7'!DL17)</f>
        <v/>
      </c>
      <c r="DM113" s="482">
        <f>IF(AND('7'!DM17=""),"",'7'!DM17)</f>
        <v>24</v>
      </c>
      <c r="DN113" s="482" t="str">
        <f>IF(AND('7'!DN17=""),"",'7'!DN17)</f>
        <v>D</v>
      </c>
      <c r="DO113" s="482">
        <f>IF(AND('7'!DO17=""),"",'7'!DO17)</f>
        <v>5</v>
      </c>
      <c r="DP113" s="482" t="str">
        <f>IF(AND('7'!DP17=""),"",'7'!DP17)</f>
        <v/>
      </c>
      <c r="DQ113" s="482">
        <f>IF(AND('7'!DQ17=""),"",'7'!DQ17)</f>
        <v>5</v>
      </c>
      <c r="DR113" s="482" t="str">
        <f>IF(AND('7'!DR17=""),"",'7'!DR17)</f>
        <v>C</v>
      </c>
      <c r="DS113" s="482">
        <f>IF(AND('7'!DS17=""),"",'7'!DS17)</f>
        <v>36</v>
      </c>
      <c r="DT113" s="482" t="str">
        <f>IF(AND('7'!DT17=""),"",'7'!DT17)</f>
        <v/>
      </c>
      <c r="DU113" s="482">
        <f>IF(AND('7'!DU17=""),"",'7'!DU17)</f>
        <v>36</v>
      </c>
      <c r="DV113" s="482" t="str">
        <f>IF(AND('7'!DV17=""),"",'7'!DV17)</f>
        <v>D</v>
      </c>
      <c r="DW113" s="482">
        <f>IF(AND('7'!DW17=""),"",'7'!DW17)</f>
        <v>76</v>
      </c>
      <c r="DX113" s="482">
        <f>IF(AND('7'!DX17=""),"",'7'!DX17)</f>
        <v>0</v>
      </c>
      <c r="DY113" s="482">
        <f>IF(AND('7'!DY17=""),"",'7'!DY17)</f>
        <v>76</v>
      </c>
      <c r="DZ113" s="482" t="str">
        <f>IF(AND('7'!DZ17=""),"",'7'!DZ17)</f>
        <v>D</v>
      </c>
      <c r="EA113" s="482" t="str">
        <f>IF(AND('7'!EA17=""),"",'7'!EA17)</f>
        <v>C</v>
      </c>
      <c r="EB113" s="482">
        <f>IF(AND('7'!EB17=""),"",'7'!EB17)</f>
        <v>5</v>
      </c>
      <c r="EC113" s="482" t="str">
        <f>IF(AND('7'!EC17=""),"",'7'!EC17)</f>
        <v/>
      </c>
      <c r="ED113" s="482">
        <f>IF(AND('7'!ED17=""),"",'7'!ED17)</f>
        <v>5</v>
      </c>
      <c r="EE113" s="482" t="str">
        <f>IF(AND('7'!EE17=""),"",'7'!EE17)</f>
        <v>C</v>
      </c>
      <c r="EF113" s="482">
        <f>IF(AND('7'!EF17=""),"",'7'!EF17)</f>
        <v>6</v>
      </c>
      <c r="EG113" s="482" t="str">
        <f>IF(AND('7'!EG17=""),"",'7'!EG17)</f>
        <v/>
      </c>
      <c r="EH113" s="482">
        <f>IF(AND('7'!EH17=""),"",'7'!EH17)</f>
        <v>6</v>
      </c>
      <c r="EI113" s="482" t="str">
        <f>IF(AND('7'!EI17=""),"",'7'!EI17)</f>
        <v>C</v>
      </c>
      <c r="EJ113" s="482">
        <f>IF(AND('7'!EJ17=""),"",'7'!EJ17)</f>
        <v>24</v>
      </c>
      <c r="EK113" s="482" t="str">
        <f>IF(AND('7'!EK17=""),"",'7'!EK17)</f>
        <v/>
      </c>
      <c r="EL113" s="482">
        <f>IF(AND('7'!EL17=""),"",'7'!EL17)</f>
        <v>24</v>
      </c>
      <c r="EM113" s="482" t="str">
        <f>IF(AND('7'!EM17=""),"",'7'!EM17)</f>
        <v>D</v>
      </c>
      <c r="EN113" s="482">
        <f>IF(AND('7'!EN17=""),"",'7'!EN17)</f>
        <v>5</v>
      </c>
      <c r="EO113" s="482" t="str">
        <f>IF(AND('7'!EO17=""),"",'7'!EO17)</f>
        <v/>
      </c>
      <c r="EP113" s="482">
        <f>IF(AND('7'!EP17=""),"",'7'!EP17)</f>
        <v>5</v>
      </c>
      <c r="EQ113" s="482" t="str">
        <f>IF(AND('7'!EQ17=""),"",'7'!EQ17)</f>
        <v>C</v>
      </c>
      <c r="ER113" s="482">
        <f>IF(AND('7'!ER17=""),"",'7'!ER17)</f>
        <v>36</v>
      </c>
      <c r="ES113" s="482" t="str">
        <f>IF(AND('7'!ES17=""),"",'7'!ES17)</f>
        <v/>
      </c>
      <c r="ET113" s="482">
        <f>IF(AND('7'!ET17=""),"",'7'!ET17)</f>
        <v>36</v>
      </c>
      <c r="EU113" s="482" t="str">
        <f>IF(AND('7'!EU17=""),"",'7'!EU17)</f>
        <v>D</v>
      </c>
      <c r="EV113" s="482">
        <f>IF(AND('7'!EV17=""),"",'7'!EV17)</f>
        <v>76</v>
      </c>
      <c r="EW113" s="482">
        <f>IF(AND('7'!EW17=""),"",'7'!EW17)</f>
        <v>0</v>
      </c>
      <c r="EX113" s="482">
        <f>IF(AND('7'!EX17=""),"",'7'!EX17)</f>
        <v>76</v>
      </c>
      <c r="EY113" s="482" t="str">
        <f>IF(AND('7'!EY17=""),"",'7'!EY17)</f>
        <v>D</v>
      </c>
      <c r="EZ113" s="482">
        <f>IF(AND('7'!EZ17=""),"",'7'!EZ17)</f>
        <v>18</v>
      </c>
      <c r="FA113" s="482">
        <f>IF(AND('7'!FA17=""),"",'7'!FA17)</f>
        <v>18</v>
      </c>
      <c r="FB113" s="482">
        <f>IF(AND('7'!FB17=""),"",'7'!FB17)</f>
        <v>17</v>
      </c>
      <c r="FC113" s="482">
        <f>IF(AND('7'!FC17=""),"",'7'!FC17)</f>
        <v>18</v>
      </c>
      <c r="FD113" s="482">
        <f>IF(AND('7'!FD17=""),"",'7'!FD17)</f>
        <v>18</v>
      </c>
      <c r="FE113" s="482">
        <f>IF(AND('7'!FE17=""),"",'7'!FE17)</f>
        <v>89</v>
      </c>
      <c r="FF113" s="482" t="str">
        <f>IF(AND('7'!FF17=""),"",'7'!FF17)</f>
        <v>A</v>
      </c>
      <c r="FG113" s="482">
        <f>IF(AND('7'!FG17=""),"",'7'!FG17)</f>
        <v>18</v>
      </c>
      <c r="FH113" s="482">
        <f>IF(AND('7'!FH17=""),"",'7'!FH17)</f>
        <v>18</v>
      </c>
      <c r="FI113" s="482">
        <f>IF(AND('7'!FI17=""),"",'7'!FI17)</f>
        <v>17</v>
      </c>
      <c r="FJ113" s="482">
        <f>IF(AND('7'!FJ17=""),"",'7'!FJ17)</f>
        <v>17</v>
      </c>
      <c r="FK113" s="482">
        <f>IF(AND('7'!FK17=""),"",'7'!FK17)</f>
        <v>17</v>
      </c>
      <c r="FL113" s="482">
        <f>IF(AND('7'!FL17=""),"",'7'!FL17)</f>
        <v>87</v>
      </c>
      <c r="FM113" s="482" t="str">
        <f>IF(AND('7'!FM17=""),"",'7'!FM17)</f>
        <v>A</v>
      </c>
      <c r="FN113" s="482">
        <f>IF(AND('7'!FN17=""),"",'7'!FN17)</f>
        <v>18</v>
      </c>
      <c r="FO113" s="482">
        <f>IF(AND('7'!FO17=""),"",'7'!FO17)</f>
        <v>18</v>
      </c>
      <c r="FP113" s="482">
        <f>IF(AND('7'!FP17=""),"",'7'!FP17)</f>
        <v>18</v>
      </c>
      <c r="FQ113" s="482">
        <f>IF(AND('7'!FQ17=""),"",'7'!FQ17)</f>
        <v>17</v>
      </c>
      <c r="FR113" s="482">
        <f>IF(AND('7'!FR17=""),"",'7'!FR17)</f>
        <v>18</v>
      </c>
      <c r="FS113" s="482">
        <f>IF(AND('7'!FS17=""),"",'7'!FS17)</f>
        <v>89</v>
      </c>
      <c r="FT113" s="482" t="str">
        <f>IF(AND('7'!FT17=""),"",'7'!FT17)</f>
        <v>A</v>
      </c>
      <c r="FU113" s="482">
        <f>IF(AND('7'!FV17=""),"",'7'!FV17)</f>
        <v>16</v>
      </c>
      <c r="FV113" s="482">
        <f>IF(AND('7'!FW17=""),"",'7'!FW17)</f>
        <v>20</v>
      </c>
      <c r="FW113" s="482">
        <f>IF(AND('7'!FX17=""),"",'7'!FX17)</f>
        <v>50</v>
      </c>
      <c r="FX113" s="482">
        <f>IF(AND('7'!FY17=""),"",'7'!FY17)</f>
        <v>50</v>
      </c>
      <c r="FY113" s="482">
        <f>IF(AND('7'!FZ17=""),"",'7'!FZ17)</f>
        <v>0</v>
      </c>
      <c r="FZ113" s="482">
        <f>IF(AND('7'!GA17=""),"",'7'!GA17)</f>
        <v>0</v>
      </c>
      <c r="GA113" s="482">
        <f>IF(AND('7'!GB17=""),"",'7'!GB17)</f>
        <v>0</v>
      </c>
      <c r="GB113" s="482">
        <f>IF(AND('7'!GC17=""),"",'7'!GC17)</f>
        <v>0</v>
      </c>
      <c r="GC113" s="482">
        <f>IF(AND('7'!GD17=""),"",'7'!GD17)</f>
        <v>0</v>
      </c>
      <c r="GD113" s="482">
        <f>IF(AND('7'!GE17=""),"",'7'!GE17)</f>
        <v>0</v>
      </c>
      <c r="GE113" s="482">
        <f>IF(AND('7'!GF17=""),"",'7'!GF17)</f>
        <v>0</v>
      </c>
      <c r="GF113" s="482">
        <f>IF(AND('7'!GG17=""),"",'7'!GG17)</f>
        <v>0</v>
      </c>
      <c r="GG113" s="482">
        <f>IF(AND('7'!GH17=""),"",IF(AND('7'!GH17="-"),"",'7'!GH17))</f>
        <v>116</v>
      </c>
      <c r="GH113" s="50">
        <f>IF(AND(C113=""),"",VLOOKUP(B113,Register!$A$7:$CL$311,36,FALSE))</f>
        <v>0</v>
      </c>
      <c r="GI113" s="483" t="str">
        <f>IF(AND('7'!GL17=""),"",'7'!GL17)</f>
        <v>pr`FkZ</v>
      </c>
      <c r="GJ113" s="173" t="str">
        <f>IF(AND('7'!FU17=""),"",'7'!FU17)</f>
        <v>mRrh.kZ</v>
      </c>
      <c r="GK113" s="173"/>
      <c r="GL113" s="173"/>
    </row>
    <row r="114" spans="1:194" ht="21">
      <c r="A114" s="480">
        <v>106</v>
      </c>
      <c r="B114" s="481" t="str">
        <f>IF(AND('7'!B18=""),"",'7'!B18)</f>
        <v/>
      </c>
      <c r="C114" s="196" t="str">
        <f>IF(AND('7'!C18=""),"",'7'!C18)</f>
        <v/>
      </c>
      <c r="D114" s="196" t="str">
        <f>IF(AND('7'!D18=""),"",'7'!D18)</f>
        <v/>
      </c>
      <c r="E114" s="200" t="str">
        <f>IF(AND('7'!E18=""),"",'7'!E18)</f>
        <v/>
      </c>
      <c r="F114" s="482" t="str">
        <f>IF(AND('7'!F18=""),"",'7'!F18)</f>
        <v>C</v>
      </c>
      <c r="G114" s="482" t="str">
        <f>IF(AND('7'!G18=""),"",'7'!G18)</f>
        <v/>
      </c>
      <c r="H114" s="482" t="str">
        <f>IF(AND('7'!H18=""),"",'7'!H18)</f>
        <v/>
      </c>
      <c r="I114" s="482" t="str">
        <f>IF(AND('7'!I18=""),"",'7'!I18)</f>
        <v/>
      </c>
      <c r="J114" s="482" t="str">
        <f>IF(AND('7'!J18=""),"",'7'!J18)</f>
        <v/>
      </c>
      <c r="K114" s="482" t="str">
        <f>IF(AND('7'!K18=""),"",'7'!K18)</f>
        <v/>
      </c>
      <c r="L114" s="482" t="str">
        <f>IF(AND('7'!L18=""),"",'7'!L18)</f>
        <v/>
      </c>
      <c r="M114" s="482" t="str">
        <f>IF(AND('7'!M18=""),"",'7'!M18)</f>
        <v/>
      </c>
      <c r="N114" s="482" t="str">
        <f>IF(AND('7'!N18=""),"",'7'!N18)</f>
        <v/>
      </c>
      <c r="O114" s="482" t="str">
        <f>IF(AND('7'!O18=""),"",'7'!O18)</f>
        <v/>
      </c>
      <c r="P114" s="482" t="str">
        <f>IF(AND('7'!P18=""),"",'7'!P18)</f>
        <v/>
      </c>
      <c r="Q114" s="482" t="str">
        <f>IF(AND('7'!Q18=""),"",'7'!Q18)</f>
        <v/>
      </c>
      <c r="R114" s="482" t="str">
        <f>IF(AND('7'!R18=""),"",'7'!R18)</f>
        <v/>
      </c>
      <c r="S114" s="482" t="str">
        <f>IF(AND('7'!S18=""),"",'7'!S18)</f>
        <v/>
      </c>
      <c r="T114" s="482" t="str">
        <f>IF(AND('7'!T18=""),"",'7'!T18)</f>
        <v/>
      </c>
      <c r="U114" s="482" t="str">
        <f>IF(AND('7'!U18=""),"",'7'!U18)</f>
        <v/>
      </c>
      <c r="V114" s="482" t="str">
        <f>IF(AND('7'!V18=""),"",'7'!V18)</f>
        <v/>
      </c>
      <c r="W114" s="482" t="str">
        <f>IF(AND('7'!W18=""),"",'7'!W18)</f>
        <v/>
      </c>
      <c r="X114" s="482" t="str">
        <f>IF(AND('7'!X18=""),"",'7'!X18)</f>
        <v/>
      </c>
      <c r="Y114" s="482" t="str">
        <f>IF(AND('7'!Y18=""),"",'7'!Y18)</f>
        <v/>
      </c>
      <c r="Z114" s="482" t="str">
        <f>IF(AND('7'!Z18=""),"",'7'!Z18)</f>
        <v/>
      </c>
      <c r="AA114" s="482" t="str">
        <f>IF(AND('7'!AA18=""),"",'7'!AA18)</f>
        <v/>
      </c>
      <c r="AB114" s="482" t="str">
        <f>IF(AND('7'!AB18=""),"",'7'!AB18)</f>
        <v/>
      </c>
      <c r="AC114" s="482" t="str">
        <f>IF(AND('7'!AC18=""),"",'7'!AC18)</f>
        <v/>
      </c>
      <c r="AD114" s="482" t="str">
        <f>IF(AND('7'!AD18=""),"",'7'!AD18)</f>
        <v/>
      </c>
      <c r="AE114" s="482" t="str">
        <f>IF(AND('7'!AE18=""),"",'7'!AE18)</f>
        <v>C</v>
      </c>
      <c r="AF114" s="482" t="str">
        <f>IF(AND('7'!AF18=""),"",'7'!AF18)</f>
        <v/>
      </c>
      <c r="AG114" s="482" t="str">
        <f>IF(AND('7'!AG18=""),"",'7'!AG18)</f>
        <v/>
      </c>
      <c r="AH114" s="482" t="str">
        <f>IF(AND('7'!AH18=""),"",'7'!AH18)</f>
        <v/>
      </c>
      <c r="AI114" s="482" t="str">
        <f>IF(AND('7'!AI18=""),"",'7'!AI18)</f>
        <v/>
      </c>
      <c r="AJ114" s="482" t="str">
        <f>IF(AND('7'!AJ18=""),"",'7'!AJ18)</f>
        <v/>
      </c>
      <c r="AK114" s="482" t="str">
        <f>IF(AND('7'!AK18=""),"",'7'!AK18)</f>
        <v/>
      </c>
      <c r="AL114" s="482" t="str">
        <f>IF(AND('7'!AL18=""),"",'7'!AL18)</f>
        <v/>
      </c>
      <c r="AM114" s="482" t="str">
        <f>IF(AND('7'!AM18=""),"",'7'!AM18)</f>
        <v/>
      </c>
      <c r="AN114" s="482" t="str">
        <f>IF(AND('7'!AN18=""),"",'7'!AN18)</f>
        <v/>
      </c>
      <c r="AO114" s="482" t="str">
        <f>IF(AND('7'!AO18=""),"",'7'!AO18)</f>
        <v/>
      </c>
      <c r="AP114" s="482" t="str">
        <f>IF(AND('7'!AP18=""),"",'7'!AP18)</f>
        <v/>
      </c>
      <c r="AQ114" s="482" t="str">
        <f>IF(AND('7'!AQ18=""),"",'7'!AQ18)</f>
        <v/>
      </c>
      <c r="AR114" s="482" t="str">
        <f>IF(AND('7'!AR18=""),"",'7'!AR18)</f>
        <v/>
      </c>
      <c r="AS114" s="482" t="str">
        <f>IF(AND('7'!AS18=""),"",'7'!AS18)</f>
        <v/>
      </c>
      <c r="AT114" s="482" t="str">
        <f>IF(AND('7'!AT18=""),"",'7'!AT18)</f>
        <v/>
      </c>
      <c r="AU114" s="482" t="str">
        <f>IF(AND('7'!AU18=""),"",'7'!AU18)</f>
        <v/>
      </c>
      <c r="AV114" s="482" t="str">
        <f>IF(AND('7'!AV18=""),"",'7'!AV18)</f>
        <v/>
      </c>
      <c r="AW114" s="482" t="str">
        <f>IF(AND('7'!AW18=""),"",'7'!AW18)</f>
        <v/>
      </c>
      <c r="AX114" s="482" t="str">
        <f>IF(AND('7'!AX18=""),"",'7'!AX18)</f>
        <v/>
      </c>
      <c r="AY114" s="482" t="str">
        <f>IF(AND('7'!AY18=""),"",'7'!AY18)</f>
        <v/>
      </c>
      <c r="AZ114" s="482" t="str">
        <f>IF(AND('7'!AZ18=""),"",'7'!AZ18)</f>
        <v/>
      </c>
      <c r="BA114" s="482" t="str">
        <f>IF(AND('7'!BA18=""),"",'7'!BA18)</f>
        <v/>
      </c>
      <c r="BB114" s="482" t="str">
        <f>IF(AND('7'!BB18=""),"",'7'!BB18)</f>
        <v/>
      </c>
      <c r="BC114" s="482" t="str">
        <f>IF(AND('7'!BC18=""),"",'7'!BC18)</f>
        <v/>
      </c>
      <c r="BD114" s="482" t="str">
        <f>IF(AND('7'!BD18=""),"",'7'!BD18)</f>
        <v>C</v>
      </c>
      <c r="BE114" s="482" t="str">
        <f>IF(AND('7'!BE18=""),"",'7'!BE18)</f>
        <v/>
      </c>
      <c r="BF114" s="482" t="str">
        <f>IF(AND('7'!BF18=""),"",'7'!BF18)</f>
        <v/>
      </c>
      <c r="BG114" s="482" t="str">
        <f>IF(AND('7'!BG18=""),"",'7'!BG18)</f>
        <v/>
      </c>
      <c r="BH114" s="482" t="str">
        <f>IF(AND('7'!BH18=""),"",'7'!BH18)</f>
        <v/>
      </c>
      <c r="BI114" s="482" t="str">
        <f>IF(AND('7'!BI18=""),"",'7'!BI18)</f>
        <v/>
      </c>
      <c r="BJ114" s="482" t="str">
        <f>IF(AND('7'!BJ18=""),"",'7'!BJ18)</f>
        <v/>
      </c>
      <c r="BK114" s="482" t="str">
        <f>IF(AND('7'!BK18=""),"",'7'!BK18)</f>
        <v/>
      </c>
      <c r="BL114" s="482" t="str">
        <f>IF(AND('7'!BL18=""),"",'7'!BL18)</f>
        <v/>
      </c>
      <c r="BM114" s="482" t="str">
        <f>IF(AND('7'!BM18=""),"",'7'!BM18)</f>
        <v/>
      </c>
      <c r="BN114" s="482" t="str">
        <f>IF(AND('7'!BN18=""),"",'7'!BN18)</f>
        <v/>
      </c>
      <c r="BO114" s="482" t="str">
        <f>IF(AND('7'!BO18=""),"",'7'!BO18)</f>
        <v/>
      </c>
      <c r="BP114" s="482" t="str">
        <f>IF(AND('7'!BP18=""),"",'7'!BP18)</f>
        <v/>
      </c>
      <c r="BQ114" s="482" t="str">
        <f>IF(AND('7'!BQ18=""),"",'7'!BQ18)</f>
        <v/>
      </c>
      <c r="BR114" s="482" t="str">
        <f>IF(AND('7'!BR18=""),"",'7'!BR18)</f>
        <v/>
      </c>
      <c r="BS114" s="482" t="str">
        <f>IF(AND('7'!BS18=""),"",'7'!BS18)</f>
        <v/>
      </c>
      <c r="BT114" s="482" t="str">
        <f>IF(AND('7'!BT18=""),"",'7'!BT18)</f>
        <v/>
      </c>
      <c r="BU114" s="482" t="str">
        <f>IF(AND('7'!BU18=""),"",'7'!BU18)</f>
        <v/>
      </c>
      <c r="BV114" s="482" t="str">
        <f>IF(AND('7'!BV18=""),"",'7'!BV18)</f>
        <v/>
      </c>
      <c r="BW114" s="482" t="str">
        <f>IF(AND('7'!BW18=""),"",'7'!BW18)</f>
        <v/>
      </c>
      <c r="BX114" s="482" t="str">
        <f>IF(AND('7'!BX18=""),"",'7'!BX18)</f>
        <v/>
      </c>
      <c r="BY114" s="482" t="str">
        <f>IF(AND('7'!BY18=""),"",'7'!BY18)</f>
        <v/>
      </c>
      <c r="BZ114" s="482" t="str">
        <f>IF(AND('7'!BZ18=""),"",'7'!BZ18)</f>
        <v/>
      </c>
      <c r="CA114" s="482" t="str">
        <f>IF(AND('7'!CA18=""),"",'7'!CA18)</f>
        <v/>
      </c>
      <c r="CB114" s="482" t="str">
        <f>IF(AND('7'!CB18=""),"",'7'!CB18)</f>
        <v/>
      </c>
      <c r="CC114" s="482" t="str">
        <f>IF(AND('7'!CC18=""),"",'7'!CC18)</f>
        <v>C</v>
      </c>
      <c r="CD114" s="482" t="str">
        <f>IF(AND('7'!CD18=""),"",'7'!CD18)</f>
        <v/>
      </c>
      <c r="CE114" s="482" t="str">
        <f>IF(AND('7'!CE18=""),"",'7'!CE18)</f>
        <v/>
      </c>
      <c r="CF114" s="482" t="str">
        <f>IF(AND('7'!CF18=""),"",'7'!CF18)</f>
        <v/>
      </c>
      <c r="CG114" s="482" t="str">
        <f>IF(AND('7'!CG18=""),"",'7'!CG18)</f>
        <v/>
      </c>
      <c r="CH114" s="482" t="str">
        <f>IF(AND('7'!CH18=""),"",'7'!CH18)</f>
        <v/>
      </c>
      <c r="CI114" s="482" t="str">
        <f>IF(AND('7'!CI18=""),"",'7'!CI18)</f>
        <v/>
      </c>
      <c r="CJ114" s="482" t="str">
        <f>IF(AND('7'!CJ18=""),"",'7'!CJ18)</f>
        <v/>
      </c>
      <c r="CK114" s="482" t="str">
        <f>IF(AND('7'!CK18=""),"",'7'!CK18)</f>
        <v/>
      </c>
      <c r="CL114" s="482" t="str">
        <f>IF(AND('7'!CL18=""),"",'7'!CL18)</f>
        <v/>
      </c>
      <c r="CM114" s="482" t="str">
        <f>IF(AND('7'!CM18=""),"",'7'!CM18)</f>
        <v/>
      </c>
      <c r="CN114" s="482" t="str">
        <f>IF(AND('7'!CN18=""),"",'7'!CN18)</f>
        <v/>
      </c>
      <c r="CO114" s="482" t="str">
        <f>IF(AND('7'!CO18=""),"",'7'!CO18)</f>
        <v/>
      </c>
      <c r="CP114" s="482" t="str">
        <f>IF(AND('7'!CP18=""),"",'7'!CP18)</f>
        <v/>
      </c>
      <c r="CQ114" s="482" t="str">
        <f>IF(AND('7'!CQ18=""),"",'7'!CQ18)</f>
        <v/>
      </c>
      <c r="CR114" s="482" t="str">
        <f>IF(AND('7'!CR18=""),"",'7'!CR18)</f>
        <v/>
      </c>
      <c r="CS114" s="482" t="str">
        <f>IF(AND('7'!CS18=""),"",'7'!CS18)</f>
        <v/>
      </c>
      <c r="CT114" s="482" t="str">
        <f>IF(AND('7'!CT18=""),"",'7'!CT18)</f>
        <v/>
      </c>
      <c r="CU114" s="482" t="str">
        <f>IF(AND('7'!CU18=""),"",'7'!CU18)</f>
        <v/>
      </c>
      <c r="CV114" s="482" t="str">
        <f>IF(AND('7'!CV18=""),"",'7'!CV18)</f>
        <v/>
      </c>
      <c r="CW114" s="482" t="str">
        <f>IF(AND('7'!CW18=""),"",'7'!CW18)</f>
        <v/>
      </c>
      <c r="CX114" s="482" t="str">
        <f>IF(AND('7'!CX18=""),"",'7'!CX18)</f>
        <v/>
      </c>
      <c r="CY114" s="482" t="str">
        <f>IF(AND('7'!CY18=""),"",'7'!CY18)</f>
        <v/>
      </c>
      <c r="CZ114" s="482" t="str">
        <f>IF(AND('7'!CZ18=""),"",'7'!CZ18)</f>
        <v/>
      </c>
      <c r="DA114" s="482" t="str">
        <f>IF(AND('7'!DA18=""),"",'7'!DA18)</f>
        <v/>
      </c>
      <c r="DB114" s="482" t="str">
        <f>IF(AND('7'!DB18=""),"",'7'!DB18)</f>
        <v>C</v>
      </c>
      <c r="DC114" s="482" t="str">
        <f>IF(AND('7'!DC18=""),"",'7'!DC18)</f>
        <v/>
      </c>
      <c r="DD114" s="482" t="str">
        <f>IF(AND('7'!DD18=""),"",'7'!DD18)</f>
        <v/>
      </c>
      <c r="DE114" s="482" t="str">
        <f>IF(AND('7'!DE18=""),"",'7'!DE18)</f>
        <v/>
      </c>
      <c r="DF114" s="482" t="str">
        <f>IF(AND('7'!DF18=""),"",'7'!DF18)</f>
        <v/>
      </c>
      <c r="DG114" s="482" t="str">
        <f>IF(AND('7'!DG18=""),"",'7'!DG18)</f>
        <v/>
      </c>
      <c r="DH114" s="482" t="str">
        <f>IF(AND('7'!DH18=""),"",'7'!DH18)</f>
        <v/>
      </c>
      <c r="DI114" s="482" t="str">
        <f>IF(AND('7'!DI18=""),"",'7'!DI18)</f>
        <v/>
      </c>
      <c r="DJ114" s="482" t="str">
        <f>IF(AND('7'!DJ18=""),"",'7'!DJ18)</f>
        <v/>
      </c>
      <c r="DK114" s="482" t="str">
        <f>IF(AND('7'!DK18=""),"",'7'!DK18)</f>
        <v/>
      </c>
      <c r="DL114" s="482" t="str">
        <f>IF(AND('7'!DL18=""),"",'7'!DL18)</f>
        <v/>
      </c>
      <c r="DM114" s="482" t="str">
        <f>IF(AND('7'!DM18=""),"",'7'!DM18)</f>
        <v/>
      </c>
      <c r="DN114" s="482" t="str">
        <f>IF(AND('7'!DN18=""),"",'7'!DN18)</f>
        <v/>
      </c>
      <c r="DO114" s="482" t="str">
        <f>IF(AND('7'!DO18=""),"",'7'!DO18)</f>
        <v/>
      </c>
      <c r="DP114" s="482" t="str">
        <f>IF(AND('7'!DP18=""),"",'7'!DP18)</f>
        <v/>
      </c>
      <c r="DQ114" s="482" t="str">
        <f>IF(AND('7'!DQ18=""),"",'7'!DQ18)</f>
        <v/>
      </c>
      <c r="DR114" s="482" t="str">
        <f>IF(AND('7'!DR18=""),"",'7'!DR18)</f>
        <v/>
      </c>
      <c r="DS114" s="482" t="str">
        <f>IF(AND('7'!DS18=""),"",'7'!DS18)</f>
        <v/>
      </c>
      <c r="DT114" s="482" t="str">
        <f>IF(AND('7'!DT18=""),"",'7'!DT18)</f>
        <v/>
      </c>
      <c r="DU114" s="482" t="str">
        <f>IF(AND('7'!DU18=""),"",'7'!DU18)</f>
        <v/>
      </c>
      <c r="DV114" s="482" t="str">
        <f>IF(AND('7'!DV18=""),"",'7'!DV18)</f>
        <v/>
      </c>
      <c r="DW114" s="482" t="str">
        <f>IF(AND('7'!DW18=""),"",'7'!DW18)</f>
        <v/>
      </c>
      <c r="DX114" s="482" t="str">
        <f>IF(AND('7'!DX18=""),"",'7'!DX18)</f>
        <v/>
      </c>
      <c r="DY114" s="482" t="str">
        <f>IF(AND('7'!DY18=""),"",'7'!DY18)</f>
        <v/>
      </c>
      <c r="DZ114" s="482" t="str">
        <f>IF(AND('7'!DZ18=""),"",'7'!DZ18)</f>
        <v/>
      </c>
      <c r="EA114" s="482" t="str">
        <f>IF(AND('7'!EA18=""),"",'7'!EA18)</f>
        <v>C</v>
      </c>
      <c r="EB114" s="482" t="str">
        <f>IF(AND('7'!EB18=""),"",'7'!EB18)</f>
        <v/>
      </c>
      <c r="EC114" s="482" t="str">
        <f>IF(AND('7'!EC18=""),"",'7'!EC18)</f>
        <v/>
      </c>
      <c r="ED114" s="482" t="str">
        <f>IF(AND('7'!ED18=""),"",'7'!ED18)</f>
        <v/>
      </c>
      <c r="EE114" s="482" t="str">
        <f>IF(AND('7'!EE18=""),"",'7'!EE18)</f>
        <v/>
      </c>
      <c r="EF114" s="482" t="str">
        <f>IF(AND('7'!EF18=""),"",'7'!EF18)</f>
        <v/>
      </c>
      <c r="EG114" s="482" t="str">
        <f>IF(AND('7'!EG18=""),"",'7'!EG18)</f>
        <v/>
      </c>
      <c r="EH114" s="482" t="str">
        <f>IF(AND('7'!EH18=""),"",'7'!EH18)</f>
        <v/>
      </c>
      <c r="EI114" s="482" t="str">
        <f>IF(AND('7'!EI18=""),"",'7'!EI18)</f>
        <v/>
      </c>
      <c r="EJ114" s="482" t="str">
        <f>IF(AND('7'!EJ18=""),"",'7'!EJ18)</f>
        <v/>
      </c>
      <c r="EK114" s="482" t="str">
        <f>IF(AND('7'!EK18=""),"",'7'!EK18)</f>
        <v/>
      </c>
      <c r="EL114" s="482" t="str">
        <f>IF(AND('7'!EL18=""),"",'7'!EL18)</f>
        <v/>
      </c>
      <c r="EM114" s="482" t="str">
        <f>IF(AND('7'!EM18=""),"",'7'!EM18)</f>
        <v/>
      </c>
      <c r="EN114" s="482" t="str">
        <f>IF(AND('7'!EN18=""),"",'7'!EN18)</f>
        <v/>
      </c>
      <c r="EO114" s="482" t="str">
        <f>IF(AND('7'!EO18=""),"",'7'!EO18)</f>
        <v/>
      </c>
      <c r="EP114" s="482" t="str">
        <f>IF(AND('7'!EP18=""),"",'7'!EP18)</f>
        <v/>
      </c>
      <c r="EQ114" s="482" t="str">
        <f>IF(AND('7'!EQ18=""),"",'7'!EQ18)</f>
        <v/>
      </c>
      <c r="ER114" s="482" t="str">
        <f>IF(AND('7'!ER18=""),"",'7'!ER18)</f>
        <v/>
      </c>
      <c r="ES114" s="482" t="str">
        <f>IF(AND('7'!ES18=""),"",'7'!ES18)</f>
        <v/>
      </c>
      <c r="ET114" s="482" t="str">
        <f>IF(AND('7'!ET18=""),"",'7'!ET18)</f>
        <v/>
      </c>
      <c r="EU114" s="482" t="str">
        <f>IF(AND('7'!EU18=""),"",'7'!EU18)</f>
        <v/>
      </c>
      <c r="EV114" s="482" t="str">
        <f>IF(AND('7'!EV18=""),"",'7'!EV18)</f>
        <v/>
      </c>
      <c r="EW114" s="482" t="str">
        <f>IF(AND('7'!EW18=""),"",'7'!EW18)</f>
        <v/>
      </c>
      <c r="EX114" s="482" t="str">
        <f>IF(AND('7'!EX18=""),"",'7'!EX18)</f>
        <v/>
      </c>
      <c r="EY114" s="482" t="str">
        <f>IF(AND('7'!EY18=""),"",'7'!EY18)</f>
        <v/>
      </c>
      <c r="EZ114" s="482">
        <f>IF(AND('7'!EZ18=""),"",'7'!EZ18)</f>
        <v>18</v>
      </c>
      <c r="FA114" s="482" t="str">
        <f>IF(AND('7'!FA18=""),"",'7'!FA18)</f>
        <v/>
      </c>
      <c r="FB114" s="482" t="str">
        <f>IF(AND('7'!FB18=""),"",'7'!FB18)</f>
        <v/>
      </c>
      <c r="FC114" s="482" t="str">
        <f>IF(AND('7'!FC18=""),"",'7'!FC18)</f>
        <v/>
      </c>
      <c r="FD114" s="482" t="str">
        <f>IF(AND('7'!FD18=""),"",'7'!FD18)</f>
        <v/>
      </c>
      <c r="FE114" s="482" t="str">
        <f>IF(AND('7'!FE18=""),"",'7'!FE18)</f>
        <v/>
      </c>
      <c r="FF114" s="482" t="str">
        <f>IF(AND('7'!FF18=""),"",'7'!FF18)</f>
        <v xml:space="preserve"> </v>
      </c>
      <c r="FG114" s="482">
        <f>IF(AND('7'!FG18=""),"",'7'!FG18)</f>
        <v>17</v>
      </c>
      <c r="FH114" s="482" t="str">
        <f>IF(AND('7'!FH18=""),"",'7'!FH18)</f>
        <v/>
      </c>
      <c r="FI114" s="482" t="str">
        <f>IF(AND('7'!FI18=""),"",'7'!FI18)</f>
        <v/>
      </c>
      <c r="FJ114" s="482" t="str">
        <f>IF(AND('7'!FJ18=""),"",'7'!FJ18)</f>
        <v/>
      </c>
      <c r="FK114" s="482" t="str">
        <f>IF(AND('7'!FK18=""),"",'7'!FK18)</f>
        <v/>
      </c>
      <c r="FL114" s="482" t="str">
        <f>IF(AND('7'!FL18=""),"",'7'!FL18)</f>
        <v/>
      </c>
      <c r="FM114" s="482" t="str">
        <f>IF(AND('7'!FM18=""),"",'7'!FM18)</f>
        <v xml:space="preserve"> </v>
      </c>
      <c r="FN114" s="482">
        <f>IF(AND('7'!FN18=""),"",'7'!FN18)</f>
        <v>18</v>
      </c>
      <c r="FO114" s="482" t="str">
        <f>IF(AND('7'!FO18=""),"",'7'!FO18)</f>
        <v/>
      </c>
      <c r="FP114" s="482" t="str">
        <f>IF(AND('7'!FP18=""),"",'7'!FP18)</f>
        <v/>
      </c>
      <c r="FQ114" s="482" t="str">
        <f>IF(AND('7'!FQ18=""),"",'7'!FQ18)</f>
        <v/>
      </c>
      <c r="FR114" s="482" t="str">
        <f>IF(AND('7'!FR18=""),"",'7'!FR18)</f>
        <v/>
      </c>
      <c r="FS114" s="482" t="str">
        <f>IF(AND('7'!FS18=""),"",'7'!FS18)</f>
        <v/>
      </c>
      <c r="FT114" s="482" t="str">
        <f>IF(AND('7'!FT18=""),"",'7'!FT18)</f>
        <v xml:space="preserve"> </v>
      </c>
      <c r="FU114" s="482" t="str">
        <f>IF(AND('7'!FV18=""),"",'7'!FV18)</f>
        <v>-</v>
      </c>
      <c r="FV114" s="482" t="str">
        <f>IF(AND('7'!FW18=""),"",'7'!FW18)</f>
        <v>-</v>
      </c>
      <c r="FW114" s="482" t="str">
        <f>IF(AND('7'!FX18=""),"",'7'!FX18)</f>
        <v>-</v>
      </c>
      <c r="FX114" s="482" t="str">
        <f>IF(AND('7'!FY18=""),"",'7'!FY18)</f>
        <v>-</v>
      </c>
      <c r="FY114" s="482" t="str">
        <f>IF(AND('7'!FZ18=""),"",'7'!FZ18)</f>
        <v>-</v>
      </c>
      <c r="FZ114" s="482" t="str">
        <f>IF(AND('7'!GA18=""),"",'7'!GA18)</f>
        <v>-</v>
      </c>
      <c r="GA114" s="482" t="str">
        <f>IF(AND('7'!GB18=""),"",'7'!GB18)</f>
        <v>-</v>
      </c>
      <c r="GB114" s="482" t="str">
        <f>IF(AND('7'!GC18=""),"",'7'!GC18)</f>
        <v>-</v>
      </c>
      <c r="GC114" s="482" t="str">
        <f>IF(AND('7'!GD18=""),"",'7'!GD18)</f>
        <v>-</v>
      </c>
      <c r="GD114" s="482" t="str">
        <f>IF(AND('7'!GE18=""),"",'7'!GE18)</f>
        <v>-</v>
      </c>
      <c r="GE114" s="482" t="str">
        <f>IF(AND('7'!GF18=""),"",'7'!GF18)</f>
        <v>-</v>
      </c>
      <c r="GF114" s="482" t="str">
        <f>IF(AND('7'!GG18=""),"",'7'!GG18)</f>
        <v>-</v>
      </c>
      <c r="GG114" s="482" t="str">
        <f>IF(AND('7'!GH18=""),"",IF(AND('7'!GH18="-"),"",'7'!GH18))</f>
        <v/>
      </c>
      <c r="GH114" s="50" t="str">
        <f>IF(AND(C114=""),"",VLOOKUP(B114,Register!$A$7:$CL$311,36,FALSE))</f>
        <v/>
      </c>
      <c r="GI114" s="483" t="str">
        <f>IF(AND('7'!GL18=""),"",'7'!GL18)</f>
        <v/>
      </c>
      <c r="GJ114" s="173" t="str">
        <f>IF(AND('7'!FU18=""),"",'7'!FU18)</f>
        <v>mRrh.kZ</v>
      </c>
      <c r="GK114" s="173"/>
      <c r="GL114" s="173"/>
    </row>
    <row r="115" spans="1:194" ht="21">
      <c r="A115" s="480">
        <v>107</v>
      </c>
      <c r="B115" s="481" t="str">
        <f>IF(AND('7'!B19=""),"",'7'!B19)</f>
        <v/>
      </c>
      <c r="C115" s="196" t="str">
        <f>IF(AND('7'!C19=""),"",'7'!C19)</f>
        <v/>
      </c>
      <c r="D115" s="196" t="str">
        <f>IF(AND('7'!D19=""),"",'7'!D19)</f>
        <v/>
      </c>
      <c r="E115" s="200" t="str">
        <f>IF(AND('7'!E19=""),"",'7'!E19)</f>
        <v/>
      </c>
      <c r="F115" s="482" t="str">
        <f>IF(AND('7'!F19=""),"",'7'!F19)</f>
        <v>B</v>
      </c>
      <c r="G115" s="482">
        <f>IF(AND('7'!G19=""),"",'7'!G19)</f>
        <v>7</v>
      </c>
      <c r="H115" s="482" t="str">
        <f>IF(AND('7'!H19=""),"",'7'!H19)</f>
        <v/>
      </c>
      <c r="I115" s="482" t="str">
        <f>IF(AND('7'!I19=""),"",'7'!I19)</f>
        <v/>
      </c>
      <c r="J115" s="482" t="str">
        <f>IF(AND('7'!J19=""),"",'7'!J19)</f>
        <v/>
      </c>
      <c r="K115" s="482">
        <f>IF(AND('7'!K19=""),"",'7'!K19)</f>
        <v>8</v>
      </c>
      <c r="L115" s="482" t="str">
        <f>IF(AND('7'!L19=""),"",'7'!L19)</f>
        <v/>
      </c>
      <c r="M115" s="482" t="str">
        <f>IF(AND('7'!M19=""),"",'7'!M19)</f>
        <v/>
      </c>
      <c r="N115" s="482" t="str">
        <f>IF(AND('7'!N19=""),"",'7'!N19)</f>
        <v/>
      </c>
      <c r="O115" s="482">
        <f>IF(AND('7'!O19=""),"",'7'!O19)</f>
        <v>37</v>
      </c>
      <c r="P115" s="482" t="str">
        <f>IF(AND('7'!P19=""),"",'7'!P19)</f>
        <v/>
      </c>
      <c r="Q115" s="482" t="str">
        <f>IF(AND('7'!Q19=""),"",'7'!Q19)</f>
        <v/>
      </c>
      <c r="R115" s="482" t="str">
        <f>IF(AND('7'!R19=""),"",'7'!R19)</f>
        <v/>
      </c>
      <c r="S115" s="482">
        <f>IF(AND('7'!S19=""),"",'7'!S19)</f>
        <v>7</v>
      </c>
      <c r="T115" s="482" t="str">
        <f>IF(AND('7'!T19=""),"",'7'!T19)</f>
        <v/>
      </c>
      <c r="U115" s="482" t="str">
        <f>IF(AND('7'!U19=""),"",'7'!U19)</f>
        <v/>
      </c>
      <c r="V115" s="482" t="str">
        <f>IF(AND('7'!V19=""),"",'7'!V19)</f>
        <v/>
      </c>
      <c r="W115" s="482">
        <f>IF(AND('7'!W19=""),"",'7'!W19)</f>
        <v>67</v>
      </c>
      <c r="X115" s="482" t="str">
        <f>IF(AND('7'!X19=""),"",'7'!X19)</f>
        <v/>
      </c>
      <c r="Y115" s="482" t="str">
        <f>IF(AND('7'!Y19=""),"",'7'!Y19)</f>
        <v/>
      </c>
      <c r="Z115" s="482" t="str">
        <f>IF(AND('7'!Z19=""),"",'7'!Z19)</f>
        <v/>
      </c>
      <c r="AA115" s="482" t="str">
        <f>IF(AND('7'!AA19=""),"",'7'!AA19)</f>
        <v/>
      </c>
      <c r="AB115" s="482" t="str">
        <f>IF(AND('7'!AB19=""),"",'7'!AB19)</f>
        <v/>
      </c>
      <c r="AC115" s="482" t="str">
        <f>IF(AND('7'!AC19=""),"",'7'!AC19)</f>
        <v/>
      </c>
      <c r="AD115" s="482" t="str">
        <f>IF(AND('7'!AD19=""),"",'7'!AD19)</f>
        <v/>
      </c>
      <c r="AE115" s="482" t="str">
        <f>IF(AND('7'!AE19=""),"",'7'!AE19)</f>
        <v>B</v>
      </c>
      <c r="AF115" s="482">
        <f>IF(AND('7'!AF19=""),"",'7'!AF19)</f>
        <v>7</v>
      </c>
      <c r="AG115" s="482" t="str">
        <f>IF(AND('7'!AG19=""),"",'7'!AG19)</f>
        <v/>
      </c>
      <c r="AH115" s="482" t="str">
        <f>IF(AND('7'!AH19=""),"",'7'!AH19)</f>
        <v/>
      </c>
      <c r="AI115" s="482" t="str">
        <f>IF(AND('7'!AI19=""),"",'7'!AI19)</f>
        <v/>
      </c>
      <c r="AJ115" s="482">
        <f>IF(AND('7'!AJ19=""),"",'7'!AJ19)</f>
        <v>8</v>
      </c>
      <c r="AK115" s="482" t="str">
        <f>IF(AND('7'!AK19=""),"",'7'!AK19)</f>
        <v/>
      </c>
      <c r="AL115" s="482" t="str">
        <f>IF(AND('7'!AL19=""),"",'7'!AL19)</f>
        <v/>
      </c>
      <c r="AM115" s="482" t="str">
        <f>IF(AND('7'!AM19=""),"",'7'!AM19)</f>
        <v/>
      </c>
      <c r="AN115" s="482">
        <f>IF(AND('7'!AN19=""),"",'7'!AN19)</f>
        <v>37</v>
      </c>
      <c r="AO115" s="482" t="str">
        <f>IF(AND('7'!AO19=""),"",'7'!AO19)</f>
        <v/>
      </c>
      <c r="AP115" s="482" t="str">
        <f>IF(AND('7'!AP19=""),"",'7'!AP19)</f>
        <v/>
      </c>
      <c r="AQ115" s="482" t="str">
        <f>IF(AND('7'!AQ19=""),"",'7'!AQ19)</f>
        <v/>
      </c>
      <c r="AR115" s="482">
        <f>IF(AND('7'!AR19=""),"",'7'!AR19)</f>
        <v>7</v>
      </c>
      <c r="AS115" s="482" t="str">
        <f>IF(AND('7'!AS19=""),"",'7'!AS19)</f>
        <v/>
      </c>
      <c r="AT115" s="482" t="str">
        <f>IF(AND('7'!AT19=""),"",'7'!AT19)</f>
        <v/>
      </c>
      <c r="AU115" s="482" t="str">
        <f>IF(AND('7'!AU19=""),"",'7'!AU19)</f>
        <v/>
      </c>
      <c r="AV115" s="482">
        <f>IF(AND('7'!AV19=""),"",'7'!AV19)</f>
        <v>67</v>
      </c>
      <c r="AW115" s="482" t="str">
        <f>IF(AND('7'!AW19=""),"",'7'!AW19)</f>
        <v/>
      </c>
      <c r="AX115" s="482" t="str">
        <f>IF(AND('7'!AX19=""),"",'7'!AX19)</f>
        <v/>
      </c>
      <c r="AY115" s="482" t="str">
        <f>IF(AND('7'!AY19=""),"",'7'!AY19)</f>
        <v/>
      </c>
      <c r="AZ115" s="482" t="str">
        <f>IF(AND('7'!AZ19=""),"",'7'!AZ19)</f>
        <v/>
      </c>
      <c r="BA115" s="482" t="str">
        <f>IF(AND('7'!BA19=""),"",'7'!BA19)</f>
        <v/>
      </c>
      <c r="BB115" s="482" t="str">
        <f>IF(AND('7'!BB19=""),"",'7'!BB19)</f>
        <v/>
      </c>
      <c r="BC115" s="482" t="str">
        <f>IF(AND('7'!BC19=""),"",'7'!BC19)</f>
        <v/>
      </c>
      <c r="BD115" s="482" t="str">
        <f>IF(AND('7'!BD19=""),"",'7'!BD19)</f>
        <v>B</v>
      </c>
      <c r="BE115" s="482">
        <f>IF(AND('7'!BE19=""),"",'7'!BE19)</f>
        <v>7</v>
      </c>
      <c r="BF115" s="482" t="str">
        <f>IF(AND('7'!BF19=""),"",'7'!BF19)</f>
        <v/>
      </c>
      <c r="BG115" s="482" t="str">
        <f>IF(AND('7'!BG19=""),"",'7'!BG19)</f>
        <v/>
      </c>
      <c r="BH115" s="482" t="str">
        <f>IF(AND('7'!BH19=""),"",'7'!BH19)</f>
        <v/>
      </c>
      <c r="BI115" s="482">
        <f>IF(AND('7'!BI19=""),"",'7'!BI19)</f>
        <v>8</v>
      </c>
      <c r="BJ115" s="482" t="str">
        <f>IF(AND('7'!BJ19=""),"",'7'!BJ19)</f>
        <v/>
      </c>
      <c r="BK115" s="482" t="str">
        <f>IF(AND('7'!BK19=""),"",'7'!BK19)</f>
        <v/>
      </c>
      <c r="BL115" s="482" t="str">
        <f>IF(AND('7'!BL19=""),"",'7'!BL19)</f>
        <v/>
      </c>
      <c r="BM115" s="482">
        <f>IF(AND('7'!BM19=""),"",'7'!BM19)</f>
        <v>37</v>
      </c>
      <c r="BN115" s="482" t="str">
        <f>IF(AND('7'!BN19=""),"",'7'!BN19)</f>
        <v/>
      </c>
      <c r="BO115" s="482" t="str">
        <f>IF(AND('7'!BO19=""),"",'7'!BO19)</f>
        <v/>
      </c>
      <c r="BP115" s="482" t="str">
        <f>IF(AND('7'!BP19=""),"",'7'!BP19)</f>
        <v/>
      </c>
      <c r="BQ115" s="482">
        <f>IF(AND('7'!BQ19=""),"",'7'!BQ19)</f>
        <v>7</v>
      </c>
      <c r="BR115" s="482" t="str">
        <f>IF(AND('7'!BR19=""),"",'7'!BR19)</f>
        <v/>
      </c>
      <c r="BS115" s="482" t="str">
        <f>IF(AND('7'!BS19=""),"",'7'!BS19)</f>
        <v/>
      </c>
      <c r="BT115" s="482" t="str">
        <f>IF(AND('7'!BT19=""),"",'7'!BT19)</f>
        <v/>
      </c>
      <c r="BU115" s="482">
        <f>IF(AND('7'!BU19=""),"",'7'!BU19)</f>
        <v>67</v>
      </c>
      <c r="BV115" s="482" t="str">
        <f>IF(AND('7'!BV19=""),"",'7'!BV19)</f>
        <v/>
      </c>
      <c r="BW115" s="482" t="str">
        <f>IF(AND('7'!BW19=""),"",'7'!BW19)</f>
        <v/>
      </c>
      <c r="BX115" s="482" t="str">
        <f>IF(AND('7'!BX19=""),"",'7'!BX19)</f>
        <v/>
      </c>
      <c r="BY115" s="482" t="str">
        <f>IF(AND('7'!BY19=""),"",'7'!BY19)</f>
        <v/>
      </c>
      <c r="BZ115" s="482" t="str">
        <f>IF(AND('7'!BZ19=""),"",'7'!BZ19)</f>
        <v/>
      </c>
      <c r="CA115" s="482" t="str">
        <f>IF(AND('7'!CA19=""),"",'7'!CA19)</f>
        <v/>
      </c>
      <c r="CB115" s="482" t="str">
        <f>IF(AND('7'!CB19=""),"",'7'!CB19)</f>
        <v/>
      </c>
      <c r="CC115" s="482" t="str">
        <f>IF(AND('7'!CC19=""),"",'7'!CC19)</f>
        <v>B</v>
      </c>
      <c r="CD115" s="482">
        <f>IF(AND('7'!CD19=""),"",'7'!CD19)</f>
        <v>7</v>
      </c>
      <c r="CE115" s="482" t="str">
        <f>IF(AND('7'!CE19=""),"",'7'!CE19)</f>
        <v/>
      </c>
      <c r="CF115" s="482" t="str">
        <f>IF(AND('7'!CF19=""),"",'7'!CF19)</f>
        <v/>
      </c>
      <c r="CG115" s="482" t="str">
        <f>IF(AND('7'!CG19=""),"",'7'!CG19)</f>
        <v/>
      </c>
      <c r="CH115" s="482">
        <f>IF(AND('7'!CH19=""),"",'7'!CH19)</f>
        <v>8</v>
      </c>
      <c r="CI115" s="482" t="str">
        <f>IF(AND('7'!CI19=""),"",'7'!CI19)</f>
        <v/>
      </c>
      <c r="CJ115" s="482" t="str">
        <f>IF(AND('7'!CJ19=""),"",'7'!CJ19)</f>
        <v/>
      </c>
      <c r="CK115" s="482" t="str">
        <f>IF(AND('7'!CK19=""),"",'7'!CK19)</f>
        <v/>
      </c>
      <c r="CL115" s="482">
        <f>IF(AND('7'!CL19=""),"",'7'!CL19)</f>
        <v>37</v>
      </c>
      <c r="CM115" s="482" t="str">
        <f>IF(AND('7'!CM19=""),"",'7'!CM19)</f>
        <v/>
      </c>
      <c r="CN115" s="482" t="str">
        <f>IF(AND('7'!CN19=""),"",'7'!CN19)</f>
        <v/>
      </c>
      <c r="CO115" s="482" t="str">
        <f>IF(AND('7'!CO19=""),"",'7'!CO19)</f>
        <v/>
      </c>
      <c r="CP115" s="482">
        <f>IF(AND('7'!CP19=""),"",'7'!CP19)</f>
        <v>7</v>
      </c>
      <c r="CQ115" s="482" t="str">
        <f>IF(AND('7'!CQ19=""),"",'7'!CQ19)</f>
        <v/>
      </c>
      <c r="CR115" s="482" t="str">
        <f>IF(AND('7'!CR19=""),"",'7'!CR19)</f>
        <v/>
      </c>
      <c r="CS115" s="482" t="str">
        <f>IF(AND('7'!CS19=""),"",'7'!CS19)</f>
        <v/>
      </c>
      <c r="CT115" s="482">
        <f>IF(AND('7'!CT19=""),"",'7'!CT19)</f>
        <v>67</v>
      </c>
      <c r="CU115" s="482" t="str">
        <f>IF(AND('7'!CU19=""),"",'7'!CU19)</f>
        <v/>
      </c>
      <c r="CV115" s="482" t="str">
        <f>IF(AND('7'!CV19=""),"",'7'!CV19)</f>
        <v/>
      </c>
      <c r="CW115" s="482" t="str">
        <f>IF(AND('7'!CW19=""),"",'7'!CW19)</f>
        <v/>
      </c>
      <c r="CX115" s="482" t="str">
        <f>IF(AND('7'!CX19=""),"",'7'!CX19)</f>
        <v/>
      </c>
      <c r="CY115" s="482" t="str">
        <f>IF(AND('7'!CY19=""),"",'7'!CY19)</f>
        <v/>
      </c>
      <c r="CZ115" s="482" t="str">
        <f>IF(AND('7'!CZ19=""),"",'7'!CZ19)</f>
        <v/>
      </c>
      <c r="DA115" s="482" t="str">
        <f>IF(AND('7'!DA19=""),"",'7'!DA19)</f>
        <v/>
      </c>
      <c r="DB115" s="482" t="str">
        <f>IF(AND('7'!DB19=""),"",'7'!DB19)</f>
        <v>B</v>
      </c>
      <c r="DC115" s="482">
        <f>IF(AND('7'!DC19=""),"",'7'!DC19)</f>
        <v>7</v>
      </c>
      <c r="DD115" s="482" t="str">
        <f>IF(AND('7'!DD19=""),"",'7'!DD19)</f>
        <v/>
      </c>
      <c r="DE115" s="482" t="str">
        <f>IF(AND('7'!DE19=""),"",'7'!DE19)</f>
        <v/>
      </c>
      <c r="DF115" s="482" t="str">
        <f>IF(AND('7'!DF19=""),"",'7'!DF19)</f>
        <v/>
      </c>
      <c r="DG115" s="482">
        <f>IF(AND('7'!DG19=""),"",'7'!DG19)</f>
        <v>8</v>
      </c>
      <c r="DH115" s="482" t="str">
        <f>IF(AND('7'!DH19=""),"",'7'!DH19)</f>
        <v/>
      </c>
      <c r="DI115" s="482" t="str">
        <f>IF(AND('7'!DI19=""),"",'7'!DI19)</f>
        <v/>
      </c>
      <c r="DJ115" s="482" t="str">
        <f>IF(AND('7'!DJ19=""),"",'7'!DJ19)</f>
        <v/>
      </c>
      <c r="DK115" s="482">
        <f>IF(AND('7'!DK19=""),"",'7'!DK19)</f>
        <v>37</v>
      </c>
      <c r="DL115" s="482" t="str">
        <f>IF(AND('7'!DL19=""),"",'7'!DL19)</f>
        <v/>
      </c>
      <c r="DM115" s="482" t="str">
        <f>IF(AND('7'!DM19=""),"",'7'!DM19)</f>
        <v/>
      </c>
      <c r="DN115" s="482" t="str">
        <f>IF(AND('7'!DN19=""),"",'7'!DN19)</f>
        <v/>
      </c>
      <c r="DO115" s="482">
        <f>IF(AND('7'!DO19=""),"",'7'!DO19)</f>
        <v>7</v>
      </c>
      <c r="DP115" s="482" t="str">
        <f>IF(AND('7'!DP19=""),"",'7'!DP19)</f>
        <v/>
      </c>
      <c r="DQ115" s="482" t="str">
        <f>IF(AND('7'!DQ19=""),"",'7'!DQ19)</f>
        <v/>
      </c>
      <c r="DR115" s="482" t="str">
        <f>IF(AND('7'!DR19=""),"",'7'!DR19)</f>
        <v/>
      </c>
      <c r="DS115" s="482">
        <f>IF(AND('7'!DS19=""),"",'7'!DS19)</f>
        <v>67</v>
      </c>
      <c r="DT115" s="482" t="str">
        <f>IF(AND('7'!DT19=""),"",'7'!DT19)</f>
        <v/>
      </c>
      <c r="DU115" s="482" t="str">
        <f>IF(AND('7'!DU19=""),"",'7'!DU19)</f>
        <v/>
      </c>
      <c r="DV115" s="482" t="str">
        <f>IF(AND('7'!DV19=""),"",'7'!DV19)</f>
        <v/>
      </c>
      <c r="DW115" s="482" t="str">
        <f>IF(AND('7'!DW19=""),"",'7'!DW19)</f>
        <v/>
      </c>
      <c r="DX115" s="482" t="str">
        <f>IF(AND('7'!DX19=""),"",'7'!DX19)</f>
        <v/>
      </c>
      <c r="DY115" s="482" t="str">
        <f>IF(AND('7'!DY19=""),"",'7'!DY19)</f>
        <v/>
      </c>
      <c r="DZ115" s="482" t="str">
        <f>IF(AND('7'!DZ19=""),"",'7'!DZ19)</f>
        <v/>
      </c>
      <c r="EA115" s="482" t="str">
        <f>IF(AND('7'!EA19=""),"",'7'!EA19)</f>
        <v>B</v>
      </c>
      <c r="EB115" s="482">
        <f>IF(AND('7'!EB19=""),"",'7'!EB19)</f>
        <v>7</v>
      </c>
      <c r="EC115" s="482" t="str">
        <f>IF(AND('7'!EC19=""),"",'7'!EC19)</f>
        <v/>
      </c>
      <c r="ED115" s="482" t="str">
        <f>IF(AND('7'!ED19=""),"",'7'!ED19)</f>
        <v/>
      </c>
      <c r="EE115" s="482" t="str">
        <f>IF(AND('7'!EE19=""),"",'7'!EE19)</f>
        <v/>
      </c>
      <c r="EF115" s="482">
        <f>IF(AND('7'!EF19=""),"",'7'!EF19)</f>
        <v>8</v>
      </c>
      <c r="EG115" s="482" t="str">
        <f>IF(AND('7'!EG19=""),"",'7'!EG19)</f>
        <v/>
      </c>
      <c r="EH115" s="482" t="str">
        <f>IF(AND('7'!EH19=""),"",'7'!EH19)</f>
        <v/>
      </c>
      <c r="EI115" s="482" t="str">
        <f>IF(AND('7'!EI19=""),"",'7'!EI19)</f>
        <v/>
      </c>
      <c r="EJ115" s="482">
        <f>IF(AND('7'!EJ19=""),"",'7'!EJ19)</f>
        <v>37</v>
      </c>
      <c r="EK115" s="482" t="str">
        <f>IF(AND('7'!EK19=""),"",'7'!EK19)</f>
        <v/>
      </c>
      <c r="EL115" s="482" t="str">
        <f>IF(AND('7'!EL19=""),"",'7'!EL19)</f>
        <v/>
      </c>
      <c r="EM115" s="482" t="str">
        <f>IF(AND('7'!EM19=""),"",'7'!EM19)</f>
        <v/>
      </c>
      <c r="EN115" s="482">
        <f>IF(AND('7'!EN19=""),"",'7'!EN19)</f>
        <v>7</v>
      </c>
      <c r="EO115" s="482" t="str">
        <f>IF(AND('7'!EO19=""),"",'7'!EO19)</f>
        <v/>
      </c>
      <c r="EP115" s="482" t="str">
        <f>IF(AND('7'!EP19=""),"",'7'!EP19)</f>
        <v/>
      </c>
      <c r="EQ115" s="482" t="str">
        <f>IF(AND('7'!EQ19=""),"",'7'!EQ19)</f>
        <v/>
      </c>
      <c r="ER115" s="482">
        <f>IF(AND('7'!ER19=""),"",'7'!ER19)</f>
        <v>67</v>
      </c>
      <c r="ES115" s="482" t="str">
        <f>IF(AND('7'!ES19=""),"",'7'!ES19)</f>
        <v/>
      </c>
      <c r="ET115" s="482" t="str">
        <f>IF(AND('7'!ET19=""),"",'7'!ET19)</f>
        <v/>
      </c>
      <c r="EU115" s="482" t="str">
        <f>IF(AND('7'!EU19=""),"",'7'!EU19)</f>
        <v/>
      </c>
      <c r="EV115" s="482" t="str">
        <f>IF(AND('7'!EV19=""),"",'7'!EV19)</f>
        <v/>
      </c>
      <c r="EW115" s="482" t="str">
        <f>IF(AND('7'!EW19=""),"",'7'!EW19)</f>
        <v/>
      </c>
      <c r="EX115" s="482" t="str">
        <f>IF(AND('7'!EX19=""),"",'7'!EX19)</f>
        <v/>
      </c>
      <c r="EY115" s="482" t="str">
        <f>IF(AND('7'!EY19=""),"",'7'!EY19)</f>
        <v/>
      </c>
      <c r="EZ115" s="482">
        <f>IF(AND('7'!EZ19=""),"",'7'!EZ19)</f>
        <v>19</v>
      </c>
      <c r="FA115" s="482">
        <f>IF(AND('7'!FA19=""),"",'7'!FA19)</f>
        <v>19</v>
      </c>
      <c r="FB115" s="482">
        <f>IF(AND('7'!FB19=""),"",'7'!FB19)</f>
        <v>18</v>
      </c>
      <c r="FC115" s="482">
        <f>IF(AND('7'!FC19=""),"",'7'!FC19)</f>
        <v>19</v>
      </c>
      <c r="FD115" s="482">
        <f>IF(AND('7'!FD19=""),"",'7'!FD19)</f>
        <v>19</v>
      </c>
      <c r="FE115" s="482" t="str">
        <f>IF(AND('7'!FE19=""),"",'7'!FE19)</f>
        <v/>
      </c>
      <c r="FF115" s="482" t="str">
        <f>IF(AND('7'!FF19=""),"",'7'!FF19)</f>
        <v xml:space="preserve"> </v>
      </c>
      <c r="FG115" s="482">
        <f>IF(AND('7'!FG19=""),"",'7'!FG19)</f>
        <v>18</v>
      </c>
      <c r="FH115" s="482">
        <f>IF(AND('7'!FH19=""),"",'7'!FH19)</f>
        <v>18</v>
      </c>
      <c r="FI115" s="482">
        <f>IF(AND('7'!FI19=""),"",'7'!FI19)</f>
        <v>19</v>
      </c>
      <c r="FJ115" s="482">
        <f>IF(AND('7'!FJ19=""),"",'7'!FJ19)</f>
        <v>18</v>
      </c>
      <c r="FK115" s="482">
        <f>IF(AND('7'!FK19=""),"",'7'!FK19)</f>
        <v>19</v>
      </c>
      <c r="FL115" s="482" t="str">
        <f>IF(AND('7'!FL19=""),"",'7'!FL19)</f>
        <v/>
      </c>
      <c r="FM115" s="482" t="str">
        <f>IF(AND('7'!FM19=""),"",'7'!FM19)</f>
        <v xml:space="preserve"> </v>
      </c>
      <c r="FN115" s="482">
        <f>IF(AND('7'!FN19=""),"",'7'!FN19)</f>
        <v>19</v>
      </c>
      <c r="FO115" s="482">
        <f>IF(AND('7'!FO19=""),"",'7'!FO19)</f>
        <v>19</v>
      </c>
      <c r="FP115" s="482">
        <f>IF(AND('7'!FP19=""),"",'7'!FP19)</f>
        <v>18</v>
      </c>
      <c r="FQ115" s="482">
        <f>IF(AND('7'!FQ19=""),"",'7'!FQ19)</f>
        <v>19</v>
      </c>
      <c r="FR115" s="482">
        <f>IF(AND('7'!FR19=""),"",'7'!FR19)</f>
        <v>18</v>
      </c>
      <c r="FS115" s="482" t="str">
        <f>IF(AND('7'!FS19=""),"",'7'!FS19)</f>
        <v/>
      </c>
      <c r="FT115" s="482" t="str">
        <f>IF(AND('7'!FT19=""),"",'7'!FT19)</f>
        <v xml:space="preserve"> </v>
      </c>
      <c r="FU115" s="482" t="str">
        <f>IF(AND('7'!FV19=""),"",'7'!FV19)</f>
        <v>-</v>
      </c>
      <c r="FV115" s="482" t="str">
        <f>IF(AND('7'!FW19=""),"",'7'!FW19)</f>
        <v>-</v>
      </c>
      <c r="FW115" s="482" t="str">
        <f>IF(AND('7'!FX19=""),"",'7'!FX19)</f>
        <v>-</v>
      </c>
      <c r="FX115" s="482" t="str">
        <f>IF(AND('7'!FY19=""),"",'7'!FY19)</f>
        <v>-</v>
      </c>
      <c r="FY115" s="482" t="str">
        <f>IF(AND('7'!FZ19=""),"",'7'!FZ19)</f>
        <v>-</v>
      </c>
      <c r="FZ115" s="482" t="str">
        <f>IF(AND('7'!GA19=""),"",'7'!GA19)</f>
        <v>-</v>
      </c>
      <c r="GA115" s="482" t="str">
        <f>IF(AND('7'!GB19=""),"",'7'!GB19)</f>
        <v>-</v>
      </c>
      <c r="GB115" s="482" t="str">
        <f>IF(AND('7'!GC19=""),"",'7'!GC19)</f>
        <v>-</v>
      </c>
      <c r="GC115" s="482" t="str">
        <f>IF(AND('7'!GD19=""),"",'7'!GD19)</f>
        <v>-</v>
      </c>
      <c r="GD115" s="482" t="str">
        <f>IF(AND('7'!GE19=""),"",'7'!GE19)</f>
        <v>-</v>
      </c>
      <c r="GE115" s="482" t="str">
        <f>IF(AND('7'!GF19=""),"",'7'!GF19)</f>
        <v>-</v>
      </c>
      <c r="GF115" s="482" t="str">
        <f>IF(AND('7'!GG19=""),"",'7'!GG19)</f>
        <v>-</v>
      </c>
      <c r="GG115" s="482" t="str">
        <f>IF(AND('7'!GH19=""),"",IF(AND('7'!GH19="-"),"",'7'!GH19))</f>
        <v/>
      </c>
      <c r="GH115" s="50" t="str">
        <f>IF(AND(C115=""),"",VLOOKUP(B115,Register!$A$7:$CL$311,36,FALSE))</f>
        <v/>
      </c>
      <c r="GI115" s="483" t="str">
        <f>IF(AND('7'!GL19=""),"",'7'!GL19)</f>
        <v/>
      </c>
      <c r="GJ115" s="173" t="str">
        <f>IF(AND('7'!FU19=""),"",'7'!FU19)</f>
        <v>mRrh.kZ</v>
      </c>
      <c r="GK115" s="173"/>
      <c r="GL115" s="173"/>
    </row>
    <row r="116" spans="1:194" ht="21">
      <c r="A116" s="480">
        <v>108</v>
      </c>
      <c r="B116" s="481" t="str">
        <f>IF(AND('7'!B20=""),"",'7'!B20)</f>
        <v/>
      </c>
      <c r="C116" s="196" t="str">
        <f>IF(AND('7'!C20=""),"",'7'!C20)</f>
        <v/>
      </c>
      <c r="D116" s="196" t="str">
        <f>IF(AND('7'!D20=""),"",'7'!D20)</f>
        <v/>
      </c>
      <c r="E116" s="200" t="str">
        <f>IF(AND('7'!E20=""),"",'7'!E20)</f>
        <v/>
      </c>
      <c r="F116" s="482" t="str">
        <f>IF(AND('7'!F20=""),"",'7'!F20)</f>
        <v>B</v>
      </c>
      <c r="G116" s="482">
        <f>IF(AND('7'!G20=""),"",'7'!G20)</f>
        <v>9</v>
      </c>
      <c r="H116" s="482" t="str">
        <f>IF(AND('7'!H20=""),"",'7'!H20)</f>
        <v/>
      </c>
      <c r="I116" s="482" t="str">
        <f>IF(AND('7'!I20=""),"",'7'!I20)</f>
        <v/>
      </c>
      <c r="J116" s="482" t="str">
        <f>IF(AND('7'!J20=""),"",'7'!J20)</f>
        <v/>
      </c>
      <c r="K116" s="482">
        <f>IF(AND('7'!K20=""),"",'7'!K20)</f>
        <v>7</v>
      </c>
      <c r="L116" s="482" t="str">
        <f>IF(AND('7'!L20=""),"",'7'!L20)</f>
        <v/>
      </c>
      <c r="M116" s="482" t="str">
        <f>IF(AND('7'!M20=""),"",'7'!M20)</f>
        <v/>
      </c>
      <c r="N116" s="482" t="str">
        <f>IF(AND('7'!N20=""),"",'7'!N20)</f>
        <v/>
      </c>
      <c r="O116" s="482">
        <f>IF(AND('7'!O20=""),"",'7'!O20)</f>
        <v>44</v>
      </c>
      <c r="P116" s="482" t="str">
        <f>IF(AND('7'!P20=""),"",'7'!P20)</f>
        <v/>
      </c>
      <c r="Q116" s="482" t="str">
        <f>IF(AND('7'!Q20=""),"",'7'!Q20)</f>
        <v/>
      </c>
      <c r="R116" s="482" t="str">
        <f>IF(AND('7'!R20=""),"",'7'!R20)</f>
        <v/>
      </c>
      <c r="S116" s="482">
        <f>IF(AND('7'!S20=""),"",'7'!S20)</f>
        <v>7</v>
      </c>
      <c r="T116" s="482" t="str">
        <f>IF(AND('7'!T20=""),"",'7'!T20)</f>
        <v/>
      </c>
      <c r="U116" s="482" t="str">
        <f>IF(AND('7'!U20=""),"",'7'!U20)</f>
        <v/>
      </c>
      <c r="V116" s="482" t="str">
        <f>IF(AND('7'!V20=""),"",'7'!V20)</f>
        <v/>
      </c>
      <c r="W116" s="482">
        <f>IF(AND('7'!W20=""),"",'7'!W20)</f>
        <v>65</v>
      </c>
      <c r="X116" s="482" t="str">
        <f>IF(AND('7'!X20=""),"",'7'!X20)</f>
        <v/>
      </c>
      <c r="Y116" s="482" t="str">
        <f>IF(AND('7'!Y20=""),"",'7'!Y20)</f>
        <v/>
      </c>
      <c r="Z116" s="482" t="str">
        <f>IF(AND('7'!Z20=""),"",'7'!Z20)</f>
        <v/>
      </c>
      <c r="AA116" s="482" t="str">
        <f>IF(AND('7'!AA20=""),"",'7'!AA20)</f>
        <v/>
      </c>
      <c r="AB116" s="482" t="str">
        <f>IF(AND('7'!AB20=""),"",'7'!AB20)</f>
        <v/>
      </c>
      <c r="AC116" s="482" t="str">
        <f>IF(AND('7'!AC20=""),"",'7'!AC20)</f>
        <v/>
      </c>
      <c r="AD116" s="482" t="str">
        <f>IF(AND('7'!AD20=""),"",'7'!AD20)</f>
        <v/>
      </c>
      <c r="AE116" s="482" t="str">
        <f>IF(AND('7'!AE20=""),"",'7'!AE20)</f>
        <v>B</v>
      </c>
      <c r="AF116" s="482">
        <f>IF(AND('7'!AF20=""),"",'7'!AF20)</f>
        <v>9</v>
      </c>
      <c r="AG116" s="482" t="str">
        <f>IF(AND('7'!AG20=""),"",'7'!AG20)</f>
        <v/>
      </c>
      <c r="AH116" s="482" t="str">
        <f>IF(AND('7'!AH20=""),"",'7'!AH20)</f>
        <v/>
      </c>
      <c r="AI116" s="482" t="str">
        <f>IF(AND('7'!AI20=""),"",'7'!AI20)</f>
        <v/>
      </c>
      <c r="AJ116" s="482">
        <f>IF(AND('7'!AJ20=""),"",'7'!AJ20)</f>
        <v>7</v>
      </c>
      <c r="AK116" s="482" t="str">
        <f>IF(AND('7'!AK20=""),"",'7'!AK20)</f>
        <v/>
      </c>
      <c r="AL116" s="482" t="str">
        <f>IF(AND('7'!AL20=""),"",'7'!AL20)</f>
        <v/>
      </c>
      <c r="AM116" s="482" t="str">
        <f>IF(AND('7'!AM20=""),"",'7'!AM20)</f>
        <v/>
      </c>
      <c r="AN116" s="482">
        <f>IF(AND('7'!AN20=""),"",'7'!AN20)</f>
        <v>44</v>
      </c>
      <c r="AO116" s="482" t="str">
        <f>IF(AND('7'!AO20=""),"",'7'!AO20)</f>
        <v/>
      </c>
      <c r="AP116" s="482" t="str">
        <f>IF(AND('7'!AP20=""),"",'7'!AP20)</f>
        <v/>
      </c>
      <c r="AQ116" s="482" t="str">
        <f>IF(AND('7'!AQ20=""),"",'7'!AQ20)</f>
        <v/>
      </c>
      <c r="AR116" s="482">
        <f>IF(AND('7'!AR20=""),"",'7'!AR20)</f>
        <v>7</v>
      </c>
      <c r="AS116" s="482" t="str">
        <f>IF(AND('7'!AS20=""),"",'7'!AS20)</f>
        <v/>
      </c>
      <c r="AT116" s="482" t="str">
        <f>IF(AND('7'!AT20=""),"",'7'!AT20)</f>
        <v/>
      </c>
      <c r="AU116" s="482" t="str">
        <f>IF(AND('7'!AU20=""),"",'7'!AU20)</f>
        <v/>
      </c>
      <c r="AV116" s="482">
        <f>IF(AND('7'!AV20=""),"",'7'!AV20)</f>
        <v>65</v>
      </c>
      <c r="AW116" s="482" t="str">
        <f>IF(AND('7'!AW20=""),"",'7'!AW20)</f>
        <v/>
      </c>
      <c r="AX116" s="482" t="str">
        <f>IF(AND('7'!AX20=""),"",'7'!AX20)</f>
        <v/>
      </c>
      <c r="AY116" s="482" t="str">
        <f>IF(AND('7'!AY20=""),"",'7'!AY20)</f>
        <v/>
      </c>
      <c r="AZ116" s="482" t="str">
        <f>IF(AND('7'!AZ20=""),"",'7'!AZ20)</f>
        <v/>
      </c>
      <c r="BA116" s="482" t="str">
        <f>IF(AND('7'!BA20=""),"",'7'!BA20)</f>
        <v/>
      </c>
      <c r="BB116" s="482" t="str">
        <f>IF(AND('7'!BB20=""),"",'7'!BB20)</f>
        <v/>
      </c>
      <c r="BC116" s="482" t="str">
        <f>IF(AND('7'!BC20=""),"",'7'!BC20)</f>
        <v/>
      </c>
      <c r="BD116" s="482" t="str">
        <f>IF(AND('7'!BD20=""),"",'7'!BD20)</f>
        <v>B</v>
      </c>
      <c r="BE116" s="482">
        <f>IF(AND('7'!BE20=""),"",'7'!BE20)</f>
        <v>9</v>
      </c>
      <c r="BF116" s="482" t="str">
        <f>IF(AND('7'!BF20=""),"",'7'!BF20)</f>
        <v/>
      </c>
      <c r="BG116" s="482" t="str">
        <f>IF(AND('7'!BG20=""),"",'7'!BG20)</f>
        <v/>
      </c>
      <c r="BH116" s="482" t="str">
        <f>IF(AND('7'!BH20=""),"",'7'!BH20)</f>
        <v/>
      </c>
      <c r="BI116" s="482">
        <f>IF(AND('7'!BI20=""),"",'7'!BI20)</f>
        <v>7</v>
      </c>
      <c r="BJ116" s="482" t="str">
        <f>IF(AND('7'!BJ20=""),"",'7'!BJ20)</f>
        <v/>
      </c>
      <c r="BK116" s="482" t="str">
        <f>IF(AND('7'!BK20=""),"",'7'!BK20)</f>
        <v/>
      </c>
      <c r="BL116" s="482" t="str">
        <f>IF(AND('7'!BL20=""),"",'7'!BL20)</f>
        <v/>
      </c>
      <c r="BM116" s="482">
        <f>IF(AND('7'!BM20=""),"",'7'!BM20)</f>
        <v>44</v>
      </c>
      <c r="BN116" s="482" t="str">
        <f>IF(AND('7'!BN20=""),"",'7'!BN20)</f>
        <v/>
      </c>
      <c r="BO116" s="482" t="str">
        <f>IF(AND('7'!BO20=""),"",'7'!BO20)</f>
        <v/>
      </c>
      <c r="BP116" s="482" t="str">
        <f>IF(AND('7'!BP20=""),"",'7'!BP20)</f>
        <v/>
      </c>
      <c r="BQ116" s="482">
        <f>IF(AND('7'!BQ20=""),"",'7'!BQ20)</f>
        <v>7</v>
      </c>
      <c r="BR116" s="482" t="str">
        <f>IF(AND('7'!BR20=""),"",'7'!BR20)</f>
        <v/>
      </c>
      <c r="BS116" s="482" t="str">
        <f>IF(AND('7'!BS20=""),"",'7'!BS20)</f>
        <v/>
      </c>
      <c r="BT116" s="482" t="str">
        <f>IF(AND('7'!BT20=""),"",'7'!BT20)</f>
        <v/>
      </c>
      <c r="BU116" s="482">
        <f>IF(AND('7'!BU20=""),"",'7'!BU20)</f>
        <v>65</v>
      </c>
      <c r="BV116" s="482" t="str">
        <f>IF(AND('7'!BV20=""),"",'7'!BV20)</f>
        <v/>
      </c>
      <c r="BW116" s="482" t="str">
        <f>IF(AND('7'!BW20=""),"",'7'!BW20)</f>
        <v/>
      </c>
      <c r="BX116" s="482" t="str">
        <f>IF(AND('7'!BX20=""),"",'7'!BX20)</f>
        <v/>
      </c>
      <c r="BY116" s="482" t="str">
        <f>IF(AND('7'!BY20=""),"",'7'!BY20)</f>
        <v/>
      </c>
      <c r="BZ116" s="482" t="str">
        <f>IF(AND('7'!BZ20=""),"",'7'!BZ20)</f>
        <v/>
      </c>
      <c r="CA116" s="482" t="str">
        <f>IF(AND('7'!CA20=""),"",'7'!CA20)</f>
        <v/>
      </c>
      <c r="CB116" s="482" t="str">
        <f>IF(AND('7'!CB20=""),"",'7'!CB20)</f>
        <v/>
      </c>
      <c r="CC116" s="482" t="str">
        <f>IF(AND('7'!CC20=""),"",'7'!CC20)</f>
        <v>B</v>
      </c>
      <c r="CD116" s="482">
        <f>IF(AND('7'!CD20=""),"",'7'!CD20)</f>
        <v>9</v>
      </c>
      <c r="CE116" s="482" t="str">
        <f>IF(AND('7'!CE20=""),"",'7'!CE20)</f>
        <v/>
      </c>
      <c r="CF116" s="482" t="str">
        <f>IF(AND('7'!CF20=""),"",'7'!CF20)</f>
        <v/>
      </c>
      <c r="CG116" s="482" t="str">
        <f>IF(AND('7'!CG20=""),"",'7'!CG20)</f>
        <v/>
      </c>
      <c r="CH116" s="482">
        <f>IF(AND('7'!CH20=""),"",'7'!CH20)</f>
        <v>7</v>
      </c>
      <c r="CI116" s="482" t="str">
        <f>IF(AND('7'!CI20=""),"",'7'!CI20)</f>
        <v/>
      </c>
      <c r="CJ116" s="482" t="str">
        <f>IF(AND('7'!CJ20=""),"",'7'!CJ20)</f>
        <v/>
      </c>
      <c r="CK116" s="482" t="str">
        <f>IF(AND('7'!CK20=""),"",'7'!CK20)</f>
        <v/>
      </c>
      <c r="CL116" s="482">
        <f>IF(AND('7'!CL20=""),"",'7'!CL20)</f>
        <v>44</v>
      </c>
      <c r="CM116" s="482" t="str">
        <f>IF(AND('7'!CM20=""),"",'7'!CM20)</f>
        <v/>
      </c>
      <c r="CN116" s="482" t="str">
        <f>IF(AND('7'!CN20=""),"",'7'!CN20)</f>
        <v/>
      </c>
      <c r="CO116" s="482" t="str">
        <f>IF(AND('7'!CO20=""),"",'7'!CO20)</f>
        <v/>
      </c>
      <c r="CP116" s="482">
        <f>IF(AND('7'!CP20=""),"",'7'!CP20)</f>
        <v>7</v>
      </c>
      <c r="CQ116" s="482" t="str">
        <f>IF(AND('7'!CQ20=""),"",'7'!CQ20)</f>
        <v/>
      </c>
      <c r="CR116" s="482" t="str">
        <f>IF(AND('7'!CR20=""),"",'7'!CR20)</f>
        <v/>
      </c>
      <c r="CS116" s="482" t="str">
        <f>IF(AND('7'!CS20=""),"",'7'!CS20)</f>
        <v/>
      </c>
      <c r="CT116" s="482">
        <f>IF(AND('7'!CT20=""),"",'7'!CT20)</f>
        <v>65</v>
      </c>
      <c r="CU116" s="482" t="str">
        <f>IF(AND('7'!CU20=""),"",'7'!CU20)</f>
        <v/>
      </c>
      <c r="CV116" s="482" t="str">
        <f>IF(AND('7'!CV20=""),"",'7'!CV20)</f>
        <v/>
      </c>
      <c r="CW116" s="482" t="str">
        <f>IF(AND('7'!CW20=""),"",'7'!CW20)</f>
        <v/>
      </c>
      <c r="CX116" s="482" t="str">
        <f>IF(AND('7'!CX20=""),"",'7'!CX20)</f>
        <v/>
      </c>
      <c r="CY116" s="482" t="str">
        <f>IF(AND('7'!CY20=""),"",'7'!CY20)</f>
        <v/>
      </c>
      <c r="CZ116" s="482" t="str">
        <f>IF(AND('7'!CZ20=""),"",'7'!CZ20)</f>
        <v/>
      </c>
      <c r="DA116" s="482" t="str">
        <f>IF(AND('7'!DA20=""),"",'7'!DA20)</f>
        <v/>
      </c>
      <c r="DB116" s="482" t="str">
        <f>IF(AND('7'!DB20=""),"",'7'!DB20)</f>
        <v>B</v>
      </c>
      <c r="DC116" s="482">
        <f>IF(AND('7'!DC20=""),"",'7'!DC20)</f>
        <v>9</v>
      </c>
      <c r="DD116" s="482" t="str">
        <f>IF(AND('7'!DD20=""),"",'7'!DD20)</f>
        <v/>
      </c>
      <c r="DE116" s="482" t="str">
        <f>IF(AND('7'!DE20=""),"",'7'!DE20)</f>
        <v/>
      </c>
      <c r="DF116" s="482" t="str">
        <f>IF(AND('7'!DF20=""),"",'7'!DF20)</f>
        <v/>
      </c>
      <c r="DG116" s="482">
        <f>IF(AND('7'!DG20=""),"",'7'!DG20)</f>
        <v>7</v>
      </c>
      <c r="DH116" s="482" t="str">
        <f>IF(AND('7'!DH20=""),"",'7'!DH20)</f>
        <v/>
      </c>
      <c r="DI116" s="482" t="str">
        <f>IF(AND('7'!DI20=""),"",'7'!DI20)</f>
        <v/>
      </c>
      <c r="DJ116" s="482" t="str">
        <f>IF(AND('7'!DJ20=""),"",'7'!DJ20)</f>
        <v/>
      </c>
      <c r="DK116" s="482">
        <f>IF(AND('7'!DK20=""),"",'7'!DK20)</f>
        <v>44</v>
      </c>
      <c r="DL116" s="482" t="str">
        <f>IF(AND('7'!DL20=""),"",'7'!DL20)</f>
        <v/>
      </c>
      <c r="DM116" s="482" t="str">
        <f>IF(AND('7'!DM20=""),"",'7'!DM20)</f>
        <v/>
      </c>
      <c r="DN116" s="482" t="str">
        <f>IF(AND('7'!DN20=""),"",'7'!DN20)</f>
        <v/>
      </c>
      <c r="DO116" s="482">
        <f>IF(AND('7'!DO20=""),"",'7'!DO20)</f>
        <v>7</v>
      </c>
      <c r="DP116" s="482" t="str">
        <f>IF(AND('7'!DP20=""),"",'7'!DP20)</f>
        <v/>
      </c>
      <c r="DQ116" s="482" t="str">
        <f>IF(AND('7'!DQ20=""),"",'7'!DQ20)</f>
        <v/>
      </c>
      <c r="DR116" s="482" t="str">
        <f>IF(AND('7'!DR20=""),"",'7'!DR20)</f>
        <v/>
      </c>
      <c r="DS116" s="482">
        <f>IF(AND('7'!DS20=""),"",'7'!DS20)</f>
        <v>65</v>
      </c>
      <c r="DT116" s="482" t="str">
        <f>IF(AND('7'!DT20=""),"",'7'!DT20)</f>
        <v/>
      </c>
      <c r="DU116" s="482" t="str">
        <f>IF(AND('7'!DU20=""),"",'7'!DU20)</f>
        <v/>
      </c>
      <c r="DV116" s="482" t="str">
        <f>IF(AND('7'!DV20=""),"",'7'!DV20)</f>
        <v/>
      </c>
      <c r="DW116" s="482" t="str">
        <f>IF(AND('7'!DW20=""),"",'7'!DW20)</f>
        <v/>
      </c>
      <c r="DX116" s="482" t="str">
        <f>IF(AND('7'!DX20=""),"",'7'!DX20)</f>
        <v/>
      </c>
      <c r="DY116" s="482" t="str">
        <f>IF(AND('7'!DY20=""),"",'7'!DY20)</f>
        <v/>
      </c>
      <c r="DZ116" s="482" t="str">
        <f>IF(AND('7'!DZ20=""),"",'7'!DZ20)</f>
        <v/>
      </c>
      <c r="EA116" s="482" t="str">
        <f>IF(AND('7'!EA20=""),"",'7'!EA20)</f>
        <v>B</v>
      </c>
      <c r="EB116" s="482">
        <f>IF(AND('7'!EB20=""),"",'7'!EB20)</f>
        <v>9</v>
      </c>
      <c r="EC116" s="482" t="str">
        <f>IF(AND('7'!EC20=""),"",'7'!EC20)</f>
        <v/>
      </c>
      <c r="ED116" s="482" t="str">
        <f>IF(AND('7'!ED20=""),"",'7'!ED20)</f>
        <v/>
      </c>
      <c r="EE116" s="482" t="str">
        <f>IF(AND('7'!EE20=""),"",'7'!EE20)</f>
        <v/>
      </c>
      <c r="EF116" s="482">
        <f>IF(AND('7'!EF20=""),"",'7'!EF20)</f>
        <v>7</v>
      </c>
      <c r="EG116" s="482" t="str">
        <f>IF(AND('7'!EG20=""),"",'7'!EG20)</f>
        <v/>
      </c>
      <c r="EH116" s="482" t="str">
        <f>IF(AND('7'!EH20=""),"",'7'!EH20)</f>
        <v/>
      </c>
      <c r="EI116" s="482" t="str">
        <f>IF(AND('7'!EI20=""),"",'7'!EI20)</f>
        <v/>
      </c>
      <c r="EJ116" s="482">
        <f>IF(AND('7'!EJ20=""),"",'7'!EJ20)</f>
        <v>44</v>
      </c>
      <c r="EK116" s="482" t="str">
        <f>IF(AND('7'!EK20=""),"",'7'!EK20)</f>
        <v/>
      </c>
      <c r="EL116" s="482" t="str">
        <f>IF(AND('7'!EL20=""),"",'7'!EL20)</f>
        <v/>
      </c>
      <c r="EM116" s="482" t="str">
        <f>IF(AND('7'!EM20=""),"",'7'!EM20)</f>
        <v/>
      </c>
      <c r="EN116" s="482">
        <f>IF(AND('7'!EN20=""),"",'7'!EN20)</f>
        <v>7</v>
      </c>
      <c r="EO116" s="482" t="str">
        <f>IF(AND('7'!EO20=""),"",'7'!EO20)</f>
        <v/>
      </c>
      <c r="EP116" s="482" t="str">
        <f>IF(AND('7'!EP20=""),"",'7'!EP20)</f>
        <v/>
      </c>
      <c r="EQ116" s="482" t="str">
        <f>IF(AND('7'!EQ20=""),"",'7'!EQ20)</f>
        <v/>
      </c>
      <c r="ER116" s="482">
        <f>IF(AND('7'!ER20=""),"",'7'!ER20)</f>
        <v>65</v>
      </c>
      <c r="ES116" s="482" t="str">
        <f>IF(AND('7'!ES20=""),"",'7'!ES20)</f>
        <v/>
      </c>
      <c r="ET116" s="482" t="str">
        <f>IF(AND('7'!ET20=""),"",'7'!ET20)</f>
        <v/>
      </c>
      <c r="EU116" s="482" t="str">
        <f>IF(AND('7'!EU20=""),"",'7'!EU20)</f>
        <v/>
      </c>
      <c r="EV116" s="482" t="str">
        <f>IF(AND('7'!EV20=""),"",'7'!EV20)</f>
        <v/>
      </c>
      <c r="EW116" s="482" t="str">
        <f>IF(AND('7'!EW20=""),"",'7'!EW20)</f>
        <v/>
      </c>
      <c r="EX116" s="482" t="str">
        <f>IF(AND('7'!EX20=""),"",'7'!EX20)</f>
        <v/>
      </c>
      <c r="EY116" s="482" t="str">
        <f>IF(AND('7'!EY20=""),"",'7'!EY20)</f>
        <v/>
      </c>
      <c r="EZ116" s="482">
        <f>IF(AND('7'!EZ20=""),"",'7'!EZ20)</f>
        <v>17</v>
      </c>
      <c r="FA116" s="482">
        <f>IF(AND('7'!FA20=""),"",'7'!FA20)</f>
        <v>18</v>
      </c>
      <c r="FB116" s="482">
        <f>IF(AND('7'!FB20=""),"",'7'!FB20)</f>
        <v>17</v>
      </c>
      <c r="FC116" s="482">
        <f>IF(AND('7'!FC20=""),"",'7'!FC20)</f>
        <v>18</v>
      </c>
      <c r="FD116" s="482">
        <f>IF(AND('7'!FD20=""),"",'7'!FD20)</f>
        <v>18</v>
      </c>
      <c r="FE116" s="482" t="str">
        <f>IF(AND('7'!FE20=""),"",'7'!FE20)</f>
        <v/>
      </c>
      <c r="FF116" s="482" t="str">
        <f>IF(AND('7'!FF20=""),"",'7'!FF20)</f>
        <v xml:space="preserve"> </v>
      </c>
      <c r="FG116" s="482">
        <f>IF(AND('7'!FG20=""),"",'7'!FG20)</f>
        <v>18</v>
      </c>
      <c r="FH116" s="482">
        <f>IF(AND('7'!FH20=""),"",'7'!FH20)</f>
        <v>19</v>
      </c>
      <c r="FI116" s="482">
        <f>IF(AND('7'!FI20=""),"",'7'!FI20)</f>
        <v>18</v>
      </c>
      <c r="FJ116" s="482">
        <f>IF(AND('7'!FJ20=""),"",'7'!FJ20)</f>
        <v>19</v>
      </c>
      <c r="FK116" s="482">
        <f>IF(AND('7'!FK20=""),"",'7'!FK20)</f>
        <v>19</v>
      </c>
      <c r="FL116" s="482" t="str">
        <f>IF(AND('7'!FL20=""),"",'7'!FL20)</f>
        <v/>
      </c>
      <c r="FM116" s="482" t="str">
        <f>IF(AND('7'!FM20=""),"",'7'!FM20)</f>
        <v xml:space="preserve"> </v>
      </c>
      <c r="FN116" s="482">
        <f>IF(AND('7'!FN20=""),"",'7'!FN20)</f>
        <v>18</v>
      </c>
      <c r="FO116" s="482">
        <f>IF(AND('7'!FO20=""),"",'7'!FO20)</f>
        <v>19</v>
      </c>
      <c r="FP116" s="482">
        <f>IF(AND('7'!FP20=""),"",'7'!FP20)</f>
        <v>19</v>
      </c>
      <c r="FQ116" s="482">
        <f>IF(AND('7'!FQ20=""),"",'7'!FQ20)</f>
        <v>19</v>
      </c>
      <c r="FR116" s="482">
        <f>IF(AND('7'!FR20=""),"",'7'!FR20)</f>
        <v>19</v>
      </c>
      <c r="FS116" s="482" t="str">
        <f>IF(AND('7'!FS20=""),"",'7'!FS20)</f>
        <v/>
      </c>
      <c r="FT116" s="482" t="str">
        <f>IF(AND('7'!FT20=""),"",'7'!FT20)</f>
        <v xml:space="preserve"> </v>
      </c>
      <c r="FU116" s="482" t="str">
        <f>IF(AND('7'!FV20=""),"",'7'!FV20)</f>
        <v>-</v>
      </c>
      <c r="FV116" s="482" t="str">
        <f>IF(AND('7'!FW20=""),"",'7'!FW20)</f>
        <v>-</v>
      </c>
      <c r="FW116" s="482" t="str">
        <f>IF(AND('7'!FX20=""),"",'7'!FX20)</f>
        <v>-</v>
      </c>
      <c r="FX116" s="482" t="str">
        <f>IF(AND('7'!FY20=""),"",'7'!FY20)</f>
        <v>-</v>
      </c>
      <c r="FY116" s="482" t="str">
        <f>IF(AND('7'!FZ20=""),"",'7'!FZ20)</f>
        <v>-</v>
      </c>
      <c r="FZ116" s="482" t="str">
        <f>IF(AND('7'!GA20=""),"",'7'!GA20)</f>
        <v>-</v>
      </c>
      <c r="GA116" s="482" t="str">
        <f>IF(AND('7'!GB20=""),"",'7'!GB20)</f>
        <v>-</v>
      </c>
      <c r="GB116" s="482" t="str">
        <f>IF(AND('7'!GC20=""),"",'7'!GC20)</f>
        <v>-</v>
      </c>
      <c r="GC116" s="482" t="str">
        <f>IF(AND('7'!GD20=""),"",'7'!GD20)</f>
        <v>-</v>
      </c>
      <c r="GD116" s="482" t="str">
        <f>IF(AND('7'!GE20=""),"",'7'!GE20)</f>
        <v>-</v>
      </c>
      <c r="GE116" s="482" t="str">
        <f>IF(AND('7'!GF20=""),"",'7'!GF20)</f>
        <v>-</v>
      </c>
      <c r="GF116" s="482" t="str">
        <f>IF(AND('7'!GG20=""),"",'7'!GG20)</f>
        <v>-</v>
      </c>
      <c r="GG116" s="482" t="str">
        <f>IF(AND('7'!GH20=""),"",IF(AND('7'!GH20="-"),"",'7'!GH20))</f>
        <v/>
      </c>
      <c r="GH116" s="50" t="str">
        <f>IF(AND(C116=""),"",VLOOKUP(B116,Register!$A$7:$CL$311,36,FALSE))</f>
        <v/>
      </c>
      <c r="GI116" s="483" t="str">
        <f>IF(AND('7'!GL20=""),"",'7'!GL20)</f>
        <v/>
      </c>
      <c r="GJ116" s="173" t="str">
        <f>IF(AND('7'!FU20=""),"",'7'!FU20)</f>
        <v>mRrh.kZ</v>
      </c>
      <c r="GK116" s="173"/>
      <c r="GL116" s="173"/>
    </row>
    <row r="117" spans="1:194" ht="21">
      <c r="A117" s="480">
        <v>109</v>
      </c>
      <c r="B117" s="481" t="str">
        <f>IF(AND('7'!B21=""),"",'7'!B21)</f>
        <v/>
      </c>
      <c r="C117" s="196" t="str">
        <f>IF(AND('7'!C21=""),"",'7'!C21)</f>
        <v/>
      </c>
      <c r="D117" s="196" t="str">
        <f>IF(AND('7'!D21=""),"",'7'!D21)</f>
        <v/>
      </c>
      <c r="E117" s="200" t="str">
        <f>IF(AND('7'!E21=""),"",'7'!E21)</f>
        <v/>
      </c>
      <c r="F117" s="482" t="str">
        <f>IF(AND('7'!F21=""),"",'7'!F21)</f>
        <v>C</v>
      </c>
      <c r="G117" s="482">
        <f>IF(AND('7'!G21=""),"",'7'!G21)</f>
        <v>4</v>
      </c>
      <c r="H117" s="482" t="str">
        <f>IF(AND('7'!H21=""),"",'7'!H21)</f>
        <v/>
      </c>
      <c r="I117" s="482" t="str">
        <f>IF(AND('7'!I21=""),"",'7'!I21)</f>
        <v/>
      </c>
      <c r="J117" s="482" t="str">
        <f>IF(AND('7'!J21=""),"",'7'!J21)</f>
        <v/>
      </c>
      <c r="K117" s="482" t="str">
        <f>IF(AND('7'!K21=""),"",'7'!K21)</f>
        <v/>
      </c>
      <c r="L117" s="482" t="str">
        <f>IF(AND('7'!L21=""),"",'7'!L21)</f>
        <v/>
      </c>
      <c r="M117" s="482" t="str">
        <f>IF(AND('7'!M21=""),"",'7'!M21)</f>
        <v/>
      </c>
      <c r="N117" s="482" t="str">
        <f>IF(AND('7'!N21=""),"",'7'!N21)</f>
        <v/>
      </c>
      <c r="O117" s="482">
        <f>IF(AND('7'!O21=""),"",'7'!O21)</f>
        <v>16</v>
      </c>
      <c r="P117" s="482" t="str">
        <f>IF(AND('7'!P21=""),"",'7'!P21)</f>
        <v/>
      </c>
      <c r="Q117" s="482" t="str">
        <f>IF(AND('7'!Q21=""),"",'7'!Q21)</f>
        <v/>
      </c>
      <c r="R117" s="482" t="str">
        <f>IF(AND('7'!R21=""),"",'7'!R21)</f>
        <v/>
      </c>
      <c r="S117" s="482">
        <f>IF(AND('7'!S21=""),"",'7'!S21)</f>
        <v>5</v>
      </c>
      <c r="T117" s="482" t="str">
        <f>IF(AND('7'!T21=""),"",'7'!T21)</f>
        <v/>
      </c>
      <c r="U117" s="482" t="str">
        <f>IF(AND('7'!U21=""),"",'7'!U21)</f>
        <v/>
      </c>
      <c r="V117" s="482" t="str">
        <f>IF(AND('7'!V21=""),"",'7'!V21)</f>
        <v/>
      </c>
      <c r="W117" s="482">
        <f>IF(AND('7'!W21=""),"",'7'!W21)</f>
        <v>38</v>
      </c>
      <c r="X117" s="482" t="str">
        <f>IF(AND('7'!X21=""),"",'7'!X21)</f>
        <v/>
      </c>
      <c r="Y117" s="482" t="str">
        <f>IF(AND('7'!Y21=""),"",'7'!Y21)</f>
        <v/>
      </c>
      <c r="Z117" s="482" t="str">
        <f>IF(AND('7'!Z21=""),"",'7'!Z21)</f>
        <v/>
      </c>
      <c r="AA117" s="482" t="str">
        <f>IF(AND('7'!AA21=""),"",'7'!AA21)</f>
        <v/>
      </c>
      <c r="AB117" s="482" t="str">
        <f>IF(AND('7'!AB21=""),"",'7'!AB21)</f>
        <v/>
      </c>
      <c r="AC117" s="482" t="str">
        <f>IF(AND('7'!AC21=""),"",'7'!AC21)</f>
        <v/>
      </c>
      <c r="AD117" s="482" t="str">
        <f>IF(AND('7'!AD21=""),"",'7'!AD21)</f>
        <v/>
      </c>
      <c r="AE117" s="482" t="str">
        <f>IF(AND('7'!AE21=""),"",'7'!AE21)</f>
        <v>C</v>
      </c>
      <c r="AF117" s="482">
        <f>IF(AND('7'!AF21=""),"",'7'!AF21)</f>
        <v>4</v>
      </c>
      <c r="AG117" s="482" t="str">
        <f>IF(AND('7'!AG21=""),"",'7'!AG21)</f>
        <v/>
      </c>
      <c r="AH117" s="482" t="str">
        <f>IF(AND('7'!AH21=""),"",'7'!AH21)</f>
        <v/>
      </c>
      <c r="AI117" s="482" t="str">
        <f>IF(AND('7'!AI21=""),"",'7'!AI21)</f>
        <v/>
      </c>
      <c r="AJ117" s="482" t="str">
        <f>IF(AND('7'!AJ21=""),"",'7'!AJ21)</f>
        <v/>
      </c>
      <c r="AK117" s="482" t="str">
        <f>IF(AND('7'!AK21=""),"",'7'!AK21)</f>
        <v/>
      </c>
      <c r="AL117" s="482" t="str">
        <f>IF(AND('7'!AL21=""),"",'7'!AL21)</f>
        <v/>
      </c>
      <c r="AM117" s="482" t="str">
        <f>IF(AND('7'!AM21=""),"",'7'!AM21)</f>
        <v/>
      </c>
      <c r="AN117" s="482">
        <f>IF(AND('7'!AN21=""),"",'7'!AN21)</f>
        <v>16</v>
      </c>
      <c r="AO117" s="482" t="str">
        <f>IF(AND('7'!AO21=""),"",'7'!AO21)</f>
        <v/>
      </c>
      <c r="AP117" s="482" t="str">
        <f>IF(AND('7'!AP21=""),"",'7'!AP21)</f>
        <v/>
      </c>
      <c r="AQ117" s="482" t="str">
        <f>IF(AND('7'!AQ21=""),"",'7'!AQ21)</f>
        <v/>
      </c>
      <c r="AR117" s="482">
        <f>IF(AND('7'!AR21=""),"",'7'!AR21)</f>
        <v>5</v>
      </c>
      <c r="AS117" s="482" t="str">
        <f>IF(AND('7'!AS21=""),"",'7'!AS21)</f>
        <v/>
      </c>
      <c r="AT117" s="482" t="str">
        <f>IF(AND('7'!AT21=""),"",'7'!AT21)</f>
        <v/>
      </c>
      <c r="AU117" s="482" t="str">
        <f>IF(AND('7'!AU21=""),"",'7'!AU21)</f>
        <v/>
      </c>
      <c r="AV117" s="482">
        <f>IF(AND('7'!AV21=""),"",'7'!AV21)</f>
        <v>38</v>
      </c>
      <c r="AW117" s="482" t="str">
        <f>IF(AND('7'!AW21=""),"",'7'!AW21)</f>
        <v/>
      </c>
      <c r="AX117" s="482" t="str">
        <f>IF(AND('7'!AX21=""),"",'7'!AX21)</f>
        <v/>
      </c>
      <c r="AY117" s="482" t="str">
        <f>IF(AND('7'!AY21=""),"",'7'!AY21)</f>
        <v/>
      </c>
      <c r="AZ117" s="482" t="str">
        <f>IF(AND('7'!AZ21=""),"",'7'!AZ21)</f>
        <v/>
      </c>
      <c r="BA117" s="482" t="str">
        <f>IF(AND('7'!BA21=""),"",'7'!BA21)</f>
        <v/>
      </c>
      <c r="BB117" s="482" t="str">
        <f>IF(AND('7'!BB21=""),"",'7'!BB21)</f>
        <v/>
      </c>
      <c r="BC117" s="482" t="str">
        <f>IF(AND('7'!BC21=""),"",'7'!BC21)</f>
        <v/>
      </c>
      <c r="BD117" s="482" t="str">
        <f>IF(AND('7'!BD21=""),"",'7'!BD21)</f>
        <v>C</v>
      </c>
      <c r="BE117" s="482">
        <f>IF(AND('7'!BE21=""),"",'7'!BE21)</f>
        <v>4</v>
      </c>
      <c r="BF117" s="482" t="str">
        <f>IF(AND('7'!BF21=""),"",'7'!BF21)</f>
        <v/>
      </c>
      <c r="BG117" s="482" t="str">
        <f>IF(AND('7'!BG21=""),"",'7'!BG21)</f>
        <v/>
      </c>
      <c r="BH117" s="482" t="str">
        <f>IF(AND('7'!BH21=""),"",'7'!BH21)</f>
        <v/>
      </c>
      <c r="BI117" s="482" t="str">
        <f>IF(AND('7'!BI21=""),"",'7'!BI21)</f>
        <v/>
      </c>
      <c r="BJ117" s="482" t="str">
        <f>IF(AND('7'!BJ21=""),"",'7'!BJ21)</f>
        <v/>
      </c>
      <c r="BK117" s="482" t="str">
        <f>IF(AND('7'!BK21=""),"",'7'!BK21)</f>
        <v/>
      </c>
      <c r="BL117" s="482" t="str">
        <f>IF(AND('7'!BL21=""),"",'7'!BL21)</f>
        <v/>
      </c>
      <c r="BM117" s="482">
        <f>IF(AND('7'!BM21=""),"",'7'!BM21)</f>
        <v>16</v>
      </c>
      <c r="BN117" s="482" t="str">
        <f>IF(AND('7'!BN21=""),"",'7'!BN21)</f>
        <v/>
      </c>
      <c r="BO117" s="482" t="str">
        <f>IF(AND('7'!BO21=""),"",'7'!BO21)</f>
        <v/>
      </c>
      <c r="BP117" s="482" t="str">
        <f>IF(AND('7'!BP21=""),"",'7'!BP21)</f>
        <v/>
      </c>
      <c r="BQ117" s="482">
        <f>IF(AND('7'!BQ21=""),"",'7'!BQ21)</f>
        <v>5</v>
      </c>
      <c r="BR117" s="482" t="str">
        <f>IF(AND('7'!BR21=""),"",'7'!BR21)</f>
        <v/>
      </c>
      <c r="BS117" s="482" t="str">
        <f>IF(AND('7'!BS21=""),"",'7'!BS21)</f>
        <v/>
      </c>
      <c r="BT117" s="482" t="str">
        <f>IF(AND('7'!BT21=""),"",'7'!BT21)</f>
        <v/>
      </c>
      <c r="BU117" s="482">
        <f>IF(AND('7'!BU21=""),"",'7'!BU21)</f>
        <v>38</v>
      </c>
      <c r="BV117" s="482" t="str">
        <f>IF(AND('7'!BV21=""),"",'7'!BV21)</f>
        <v/>
      </c>
      <c r="BW117" s="482" t="str">
        <f>IF(AND('7'!BW21=""),"",'7'!BW21)</f>
        <v/>
      </c>
      <c r="BX117" s="482" t="str">
        <f>IF(AND('7'!BX21=""),"",'7'!BX21)</f>
        <v/>
      </c>
      <c r="BY117" s="482" t="str">
        <f>IF(AND('7'!BY21=""),"",'7'!BY21)</f>
        <v/>
      </c>
      <c r="BZ117" s="482" t="str">
        <f>IF(AND('7'!BZ21=""),"",'7'!BZ21)</f>
        <v/>
      </c>
      <c r="CA117" s="482" t="str">
        <f>IF(AND('7'!CA21=""),"",'7'!CA21)</f>
        <v/>
      </c>
      <c r="CB117" s="482" t="str">
        <f>IF(AND('7'!CB21=""),"",'7'!CB21)</f>
        <v/>
      </c>
      <c r="CC117" s="482" t="str">
        <f>IF(AND('7'!CC21=""),"",'7'!CC21)</f>
        <v>C</v>
      </c>
      <c r="CD117" s="482">
        <f>IF(AND('7'!CD21=""),"",'7'!CD21)</f>
        <v>4</v>
      </c>
      <c r="CE117" s="482" t="str">
        <f>IF(AND('7'!CE21=""),"",'7'!CE21)</f>
        <v/>
      </c>
      <c r="CF117" s="482" t="str">
        <f>IF(AND('7'!CF21=""),"",'7'!CF21)</f>
        <v/>
      </c>
      <c r="CG117" s="482" t="str">
        <f>IF(AND('7'!CG21=""),"",'7'!CG21)</f>
        <v/>
      </c>
      <c r="CH117" s="482" t="str">
        <f>IF(AND('7'!CH21=""),"",'7'!CH21)</f>
        <v/>
      </c>
      <c r="CI117" s="482" t="str">
        <f>IF(AND('7'!CI21=""),"",'7'!CI21)</f>
        <v/>
      </c>
      <c r="CJ117" s="482" t="str">
        <f>IF(AND('7'!CJ21=""),"",'7'!CJ21)</f>
        <v/>
      </c>
      <c r="CK117" s="482" t="str">
        <f>IF(AND('7'!CK21=""),"",'7'!CK21)</f>
        <v/>
      </c>
      <c r="CL117" s="482">
        <f>IF(AND('7'!CL21=""),"",'7'!CL21)</f>
        <v>16</v>
      </c>
      <c r="CM117" s="482" t="str">
        <f>IF(AND('7'!CM21=""),"",'7'!CM21)</f>
        <v/>
      </c>
      <c r="CN117" s="482" t="str">
        <f>IF(AND('7'!CN21=""),"",'7'!CN21)</f>
        <v/>
      </c>
      <c r="CO117" s="482" t="str">
        <f>IF(AND('7'!CO21=""),"",'7'!CO21)</f>
        <v/>
      </c>
      <c r="CP117" s="482">
        <f>IF(AND('7'!CP21=""),"",'7'!CP21)</f>
        <v>5</v>
      </c>
      <c r="CQ117" s="482" t="str">
        <f>IF(AND('7'!CQ21=""),"",'7'!CQ21)</f>
        <v/>
      </c>
      <c r="CR117" s="482" t="str">
        <f>IF(AND('7'!CR21=""),"",'7'!CR21)</f>
        <v/>
      </c>
      <c r="CS117" s="482" t="str">
        <f>IF(AND('7'!CS21=""),"",'7'!CS21)</f>
        <v/>
      </c>
      <c r="CT117" s="482">
        <f>IF(AND('7'!CT21=""),"",'7'!CT21)</f>
        <v>38</v>
      </c>
      <c r="CU117" s="482" t="str">
        <f>IF(AND('7'!CU21=""),"",'7'!CU21)</f>
        <v/>
      </c>
      <c r="CV117" s="482" t="str">
        <f>IF(AND('7'!CV21=""),"",'7'!CV21)</f>
        <v/>
      </c>
      <c r="CW117" s="482" t="str">
        <f>IF(AND('7'!CW21=""),"",'7'!CW21)</f>
        <v/>
      </c>
      <c r="CX117" s="482" t="str">
        <f>IF(AND('7'!CX21=""),"",'7'!CX21)</f>
        <v/>
      </c>
      <c r="CY117" s="482" t="str">
        <f>IF(AND('7'!CY21=""),"",'7'!CY21)</f>
        <v/>
      </c>
      <c r="CZ117" s="482" t="str">
        <f>IF(AND('7'!CZ21=""),"",'7'!CZ21)</f>
        <v/>
      </c>
      <c r="DA117" s="482" t="str">
        <f>IF(AND('7'!DA21=""),"",'7'!DA21)</f>
        <v/>
      </c>
      <c r="DB117" s="482" t="str">
        <f>IF(AND('7'!DB21=""),"",'7'!DB21)</f>
        <v>C</v>
      </c>
      <c r="DC117" s="482">
        <f>IF(AND('7'!DC21=""),"",'7'!DC21)</f>
        <v>4</v>
      </c>
      <c r="DD117" s="482" t="str">
        <f>IF(AND('7'!DD21=""),"",'7'!DD21)</f>
        <v/>
      </c>
      <c r="DE117" s="482" t="str">
        <f>IF(AND('7'!DE21=""),"",'7'!DE21)</f>
        <v/>
      </c>
      <c r="DF117" s="482" t="str">
        <f>IF(AND('7'!DF21=""),"",'7'!DF21)</f>
        <v/>
      </c>
      <c r="DG117" s="482" t="str">
        <f>IF(AND('7'!DG21=""),"",'7'!DG21)</f>
        <v/>
      </c>
      <c r="DH117" s="482" t="str">
        <f>IF(AND('7'!DH21=""),"",'7'!DH21)</f>
        <v/>
      </c>
      <c r="DI117" s="482" t="str">
        <f>IF(AND('7'!DI21=""),"",'7'!DI21)</f>
        <v/>
      </c>
      <c r="DJ117" s="482" t="str">
        <f>IF(AND('7'!DJ21=""),"",'7'!DJ21)</f>
        <v/>
      </c>
      <c r="DK117" s="482">
        <f>IF(AND('7'!DK21=""),"",'7'!DK21)</f>
        <v>16</v>
      </c>
      <c r="DL117" s="482" t="str">
        <f>IF(AND('7'!DL21=""),"",'7'!DL21)</f>
        <v/>
      </c>
      <c r="DM117" s="482" t="str">
        <f>IF(AND('7'!DM21=""),"",'7'!DM21)</f>
        <v/>
      </c>
      <c r="DN117" s="482" t="str">
        <f>IF(AND('7'!DN21=""),"",'7'!DN21)</f>
        <v/>
      </c>
      <c r="DO117" s="482">
        <f>IF(AND('7'!DO21=""),"",'7'!DO21)</f>
        <v>5</v>
      </c>
      <c r="DP117" s="482" t="str">
        <f>IF(AND('7'!DP21=""),"",'7'!DP21)</f>
        <v/>
      </c>
      <c r="DQ117" s="482" t="str">
        <f>IF(AND('7'!DQ21=""),"",'7'!DQ21)</f>
        <v/>
      </c>
      <c r="DR117" s="482" t="str">
        <f>IF(AND('7'!DR21=""),"",'7'!DR21)</f>
        <v/>
      </c>
      <c r="DS117" s="482">
        <f>IF(AND('7'!DS21=""),"",'7'!DS21)</f>
        <v>38</v>
      </c>
      <c r="DT117" s="482" t="str">
        <f>IF(AND('7'!DT21=""),"",'7'!DT21)</f>
        <v/>
      </c>
      <c r="DU117" s="482" t="str">
        <f>IF(AND('7'!DU21=""),"",'7'!DU21)</f>
        <v/>
      </c>
      <c r="DV117" s="482" t="str">
        <f>IF(AND('7'!DV21=""),"",'7'!DV21)</f>
        <v/>
      </c>
      <c r="DW117" s="482" t="str">
        <f>IF(AND('7'!DW21=""),"",'7'!DW21)</f>
        <v/>
      </c>
      <c r="DX117" s="482" t="str">
        <f>IF(AND('7'!DX21=""),"",'7'!DX21)</f>
        <v/>
      </c>
      <c r="DY117" s="482" t="str">
        <f>IF(AND('7'!DY21=""),"",'7'!DY21)</f>
        <v/>
      </c>
      <c r="DZ117" s="482" t="str">
        <f>IF(AND('7'!DZ21=""),"",'7'!DZ21)</f>
        <v/>
      </c>
      <c r="EA117" s="482" t="str">
        <f>IF(AND('7'!EA21=""),"",'7'!EA21)</f>
        <v>C</v>
      </c>
      <c r="EB117" s="482">
        <f>IF(AND('7'!EB21=""),"",'7'!EB21)</f>
        <v>4</v>
      </c>
      <c r="EC117" s="482" t="str">
        <f>IF(AND('7'!EC21=""),"",'7'!EC21)</f>
        <v/>
      </c>
      <c r="ED117" s="482" t="str">
        <f>IF(AND('7'!ED21=""),"",'7'!ED21)</f>
        <v/>
      </c>
      <c r="EE117" s="482" t="str">
        <f>IF(AND('7'!EE21=""),"",'7'!EE21)</f>
        <v/>
      </c>
      <c r="EF117" s="482" t="str">
        <f>IF(AND('7'!EF21=""),"",'7'!EF21)</f>
        <v/>
      </c>
      <c r="EG117" s="482" t="str">
        <f>IF(AND('7'!EG21=""),"",'7'!EG21)</f>
        <v/>
      </c>
      <c r="EH117" s="482" t="str">
        <f>IF(AND('7'!EH21=""),"",'7'!EH21)</f>
        <v/>
      </c>
      <c r="EI117" s="482" t="str">
        <f>IF(AND('7'!EI21=""),"",'7'!EI21)</f>
        <v/>
      </c>
      <c r="EJ117" s="482">
        <f>IF(AND('7'!EJ21=""),"",'7'!EJ21)</f>
        <v>16</v>
      </c>
      <c r="EK117" s="482" t="str">
        <f>IF(AND('7'!EK21=""),"",'7'!EK21)</f>
        <v/>
      </c>
      <c r="EL117" s="482" t="str">
        <f>IF(AND('7'!EL21=""),"",'7'!EL21)</f>
        <v/>
      </c>
      <c r="EM117" s="482" t="str">
        <f>IF(AND('7'!EM21=""),"",'7'!EM21)</f>
        <v/>
      </c>
      <c r="EN117" s="482">
        <f>IF(AND('7'!EN21=""),"",'7'!EN21)</f>
        <v>5</v>
      </c>
      <c r="EO117" s="482" t="str">
        <f>IF(AND('7'!EO21=""),"",'7'!EO21)</f>
        <v/>
      </c>
      <c r="EP117" s="482" t="str">
        <f>IF(AND('7'!EP21=""),"",'7'!EP21)</f>
        <v/>
      </c>
      <c r="EQ117" s="482" t="str">
        <f>IF(AND('7'!EQ21=""),"",'7'!EQ21)</f>
        <v/>
      </c>
      <c r="ER117" s="482">
        <f>IF(AND('7'!ER21=""),"",'7'!ER21)</f>
        <v>38</v>
      </c>
      <c r="ES117" s="482" t="str">
        <f>IF(AND('7'!ES21=""),"",'7'!ES21)</f>
        <v/>
      </c>
      <c r="ET117" s="482" t="str">
        <f>IF(AND('7'!ET21=""),"",'7'!ET21)</f>
        <v/>
      </c>
      <c r="EU117" s="482" t="str">
        <f>IF(AND('7'!EU21=""),"",'7'!EU21)</f>
        <v/>
      </c>
      <c r="EV117" s="482" t="str">
        <f>IF(AND('7'!EV21=""),"",'7'!EV21)</f>
        <v/>
      </c>
      <c r="EW117" s="482" t="str">
        <f>IF(AND('7'!EW21=""),"",'7'!EW21)</f>
        <v/>
      </c>
      <c r="EX117" s="482" t="str">
        <f>IF(AND('7'!EX21=""),"",'7'!EX21)</f>
        <v/>
      </c>
      <c r="EY117" s="482" t="str">
        <f>IF(AND('7'!EY21=""),"",'7'!EY21)</f>
        <v/>
      </c>
      <c r="EZ117" s="482">
        <f>IF(AND('7'!EZ21=""),"",'7'!EZ21)</f>
        <v>17</v>
      </c>
      <c r="FA117" s="482">
        <f>IF(AND('7'!FA21=""),"",'7'!FA21)</f>
        <v>17</v>
      </c>
      <c r="FB117" s="482">
        <f>IF(AND('7'!FB21=""),"",'7'!FB21)</f>
        <v>16</v>
      </c>
      <c r="FC117" s="482">
        <f>IF(AND('7'!FC21=""),"",'7'!FC21)</f>
        <v>17</v>
      </c>
      <c r="FD117" s="482">
        <f>IF(AND('7'!FD21=""),"",'7'!FD21)</f>
        <v>17</v>
      </c>
      <c r="FE117" s="482" t="str">
        <f>IF(AND('7'!FE21=""),"",'7'!FE21)</f>
        <v/>
      </c>
      <c r="FF117" s="482" t="str">
        <f>IF(AND('7'!FF21=""),"",'7'!FF21)</f>
        <v xml:space="preserve"> </v>
      </c>
      <c r="FG117" s="482">
        <f>IF(AND('7'!FG21=""),"",'7'!FG21)</f>
        <v>17</v>
      </c>
      <c r="FH117" s="482">
        <f>IF(AND('7'!FH21=""),"",'7'!FH21)</f>
        <v>17</v>
      </c>
      <c r="FI117" s="482">
        <f>IF(AND('7'!FI21=""),"",'7'!FI21)</f>
        <v>17</v>
      </c>
      <c r="FJ117" s="482">
        <f>IF(AND('7'!FJ21=""),"",'7'!FJ21)</f>
        <v>16</v>
      </c>
      <c r="FK117" s="482">
        <f>IF(AND('7'!FK21=""),"",'7'!FK21)</f>
        <v>16</v>
      </c>
      <c r="FL117" s="482" t="str">
        <f>IF(AND('7'!FL21=""),"",'7'!FL21)</f>
        <v/>
      </c>
      <c r="FM117" s="482" t="str">
        <f>IF(AND('7'!FM21=""),"",'7'!FM21)</f>
        <v xml:space="preserve"> </v>
      </c>
      <c r="FN117" s="482">
        <f>IF(AND('7'!FN21=""),"",'7'!FN21)</f>
        <v>17</v>
      </c>
      <c r="FO117" s="482">
        <f>IF(AND('7'!FO21=""),"",'7'!FO21)</f>
        <v>17</v>
      </c>
      <c r="FP117" s="482">
        <f>IF(AND('7'!FP21=""),"",'7'!FP21)</f>
        <v>17</v>
      </c>
      <c r="FQ117" s="482">
        <f>IF(AND('7'!FQ21=""),"",'7'!FQ21)</f>
        <v>16</v>
      </c>
      <c r="FR117" s="482">
        <f>IF(AND('7'!FR21=""),"",'7'!FR21)</f>
        <v>17</v>
      </c>
      <c r="FS117" s="482" t="str">
        <f>IF(AND('7'!FS21=""),"",'7'!FS21)</f>
        <v/>
      </c>
      <c r="FT117" s="482" t="str">
        <f>IF(AND('7'!FT21=""),"",'7'!FT21)</f>
        <v xml:space="preserve"> </v>
      </c>
      <c r="FU117" s="482" t="str">
        <f>IF(AND('7'!FV21=""),"",'7'!FV21)</f>
        <v>-</v>
      </c>
      <c r="FV117" s="482" t="str">
        <f>IF(AND('7'!FW21=""),"",'7'!FW21)</f>
        <v>-</v>
      </c>
      <c r="FW117" s="482" t="str">
        <f>IF(AND('7'!FX21=""),"",'7'!FX21)</f>
        <v>-</v>
      </c>
      <c r="FX117" s="482" t="str">
        <f>IF(AND('7'!FY21=""),"",'7'!FY21)</f>
        <v>-</v>
      </c>
      <c r="FY117" s="482" t="str">
        <f>IF(AND('7'!FZ21=""),"",'7'!FZ21)</f>
        <v>-</v>
      </c>
      <c r="FZ117" s="482" t="str">
        <f>IF(AND('7'!GA21=""),"",'7'!GA21)</f>
        <v>-</v>
      </c>
      <c r="GA117" s="482" t="str">
        <f>IF(AND('7'!GB21=""),"",'7'!GB21)</f>
        <v>-</v>
      </c>
      <c r="GB117" s="482" t="str">
        <f>IF(AND('7'!GC21=""),"",'7'!GC21)</f>
        <v>-</v>
      </c>
      <c r="GC117" s="482" t="str">
        <f>IF(AND('7'!GD21=""),"",'7'!GD21)</f>
        <v>-</v>
      </c>
      <c r="GD117" s="482" t="str">
        <f>IF(AND('7'!GE21=""),"",'7'!GE21)</f>
        <v>-</v>
      </c>
      <c r="GE117" s="482" t="str">
        <f>IF(AND('7'!GF21=""),"",'7'!GF21)</f>
        <v>-</v>
      </c>
      <c r="GF117" s="482" t="str">
        <f>IF(AND('7'!GG21=""),"",'7'!GG21)</f>
        <v>-</v>
      </c>
      <c r="GG117" s="482" t="str">
        <f>IF(AND('7'!GH21=""),"",IF(AND('7'!GH21="-"),"",'7'!GH21))</f>
        <v/>
      </c>
      <c r="GH117" s="50" t="str">
        <f>IF(AND(C117=""),"",VLOOKUP(B117,Register!$A$7:$CL$311,36,FALSE))</f>
        <v/>
      </c>
      <c r="GI117" s="483" t="str">
        <f>IF(AND('7'!GL21=""),"",'7'!GL21)</f>
        <v/>
      </c>
      <c r="GJ117" s="173" t="str">
        <f>IF(AND('7'!FU21=""),"",'7'!FU21)</f>
        <v>mRrh.kZ</v>
      </c>
      <c r="GK117" s="173"/>
      <c r="GL117" s="173"/>
    </row>
    <row r="118" spans="1:194" ht="21">
      <c r="A118" s="480">
        <v>110</v>
      </c>
      <c r="B118" s="481" t="str">
        <f>IF(AND('7'!B22=""),"",'7'!B22)</f>
        <v/>
      </c>
      <c r="C118" s="196" t="str">
        <f>IF(AND('7'!C22=""),"",'7'!C22)</f>
        <v/>
      </c>
      <c r="D118" s="196" t="str">
        <f>IF(AND('7'!D22=""),"",'7'!D22)</f>
        <v/>
      </c>
      <c r="E118" s="200" t="str">
        <f>IF(AND('7'!E22=""),"",'7'!E22)</f>
        <v/>
      </c>
      <c r="F118" s="482" t="str">
        <f>IF(AND('7'!F22=""),"",'7'!F22)</f>
        <v>A</v>
      </c>
      <c r="G118" s="482">
        <f>IF(AND('7'!G22=""),"",'7'!G22)</f>
        <v>10</v>
      </c>
      <c r="H118" s="482" t="str">
        <f>IF(AND('7'!H22=""),"",'7'!H22)</f>
        <v/>
      </c>
      <c r="I118" s="482" t="str">
        <f>IF(AND('7'!I22=""),"",'7'!I22)</f>
        <v/>
      </c>
      <c r="J118" s="482" t="str">
        <f>IF(AND('7'!J22=""),"",'7'!J22)</f>
        <v/>
      </c>
      <c r="K118" s="482">
        <f>IF(AND('7'!K22=""),"",'7'!K22)</f>
        <v>9</v>
      </c>
      <c r="L118" s="482" t="str">
        <f>IF(AND('7'!L22=""),"",'7'!L22)</f>
        <v/>
      </c>
      <c r="M118" s="482" t="str">
        <f>IF(AND('7'!M22=""),"",'7'!M22)</f>
        <v/>
      </c>
      <c r="N118" s="482" t="str">
        <f>IF(AND('7'!N22=""),"",'7'!N22)</f>
        <v/>
      </c>
      <c r="O118" s="482">
        <f>IF(AND('7'!O22=""),"",'7'!O22)</f>
        <v>57</v>
      </c>
      <c r="P118" s="482" t="str">
        <f>IF(AND('7'!P22=""),"",'7'!P22)</f>
        <v/>
      </c>
      <c r="Q118" s="482" t="str">
        <f>IF(AND('7'!Q22=""),"",'7'!Q22)</f>
        <v/>
      </c>
      <c r="R118" s="482" t="str">
        <f>IF(AND('7'!R22=""),"",'7'!R22)</f>
        <v/>
      </c>
      <c r="S118" s="482">
        <f>IF(AND('7'!S22=""),"",'7'!S22)</f>
        <v>10</v>
      </c>
      <c r="T118" s="482" t="str">
        <f>IF(AND('7'!T22=""),"",'7'!T22)</f>
        <v/>
      </c>
      <c r="U118" s="482" t="str">
        <f>IF(AND('7'!U22=""),"",'7'!U22)</f>
        <v/>
      </c>
      <c r="V118" s="482" t="str">
        <f>IF(AND('7'!V22=""),"",'7'!V22)</f>
        <v/>
      </c>
      <c r="W118" s="482">
        <f>IF(AND('7'!W22=""),"",'7'!W22)</f>
        <v>72</v>
      </c>
      <c r="X118" s="482" t="str">
        <f>IF(AND('7'!X22=""),"",'7'!X22)</f>
        <v/>
      </c>
      <c r="Y118" s="482" t="str">
        <f>IF(AND('7'!Y22=""),"",'7'!Y22)</f>
        <v/>
      </c>
      <c r="Z118" s="482" t="str">
        <f>IF(AND('7'!Z22=""),"",'7'!Z22)</f>
        <v/>
      </c>
      <c r="AA118" s="482" t="str">
        <f>IF(AND('7'!AA22=""),"",'7'!AA22)</f>
        <v/>
      </c>
      <c r="AB118" s="482" t="str">
        <f>IF(AND('7'!AB22=""),"",'7'!AB22)</f>
        <v/>
      </c>
      <c r="AC118" s="482" t="str">
        <f>IF(AND('7'!AC22=""),"",'7'!AC22)</f>
        <v/>
      </c>
      <c r="AD118" s="482" t="str">
        <f>IF(AND('7'!AD22=""),"",'7'!AD22)</f>
        <v/>
      </c>
      <c r="AE118" s="482" t="str">
        <f>IF(AND('7'!AE22=""),"",'7'!AE22)</f>
        <v>A</v>
      </c>
      <c r="AF118" s="482">
        <f>IF(AND('7'!AF22=""),"",'7'!AF22)</f>
        <v>10</v>
      </c>
      <c r="AG118" s="482" t="str">
        <f>IF(AND('7'!AG22=""),"",'7'!AG22)</f>
        <v/>
      </c>
      <c r="AH118" s="482" t="str">
        <f>IF(AND('7'!AH22=""),"",'7'!AH22)</f>
        <v/>
      </c>
      <c r="AI118" s="482" t="str">
        <f>IF(AND('7'!AI22=""),"",'7'!AI22)</f>
        <v/>
      </c>
      <c r="AJ118" s="482">
        <f>IF(AND('7'!AJ22=""),"",'7'!AJ22)</f>
        <v>9</v>
      </c>
      <c r="AK118" s="482" t="str">
        <f>IF(AND('7'!AK22=""),"",'7'!AK22)</f>
        <v/>
      </c>
      <c r="AL118" s="482" t="str">
        <f>IF(AND('7'!AL22=""),"",'7'!AL22)</f>
        <v/>
      </c>
      <c r="AM118" s="482" t="str">
        <f>IF(AND('7'!AM22=""),"",'7'!AM22)</f>
        <v/>
      </c>
      <c r="AN118" s="482">
        <f>IF(AND('7'!AN22=""),"",'7'!AN22)</f>
        <v>57</v>
      </c>
      <c r="AO118" s="482" t="str">
        <f>IF(AND('7'!AO22=""),"",'7'!AO22)</f>
        <v/>
      </c>
      <c r="AP118" s="482" t="str">
        <f>IF(AND('7'!AP22=""),"",'7'!AP22)</f>
        <v/>
      </c>
      <c r="AQ118" s="482" t="str">
        <f>IF(AND('7'!AQ22=""),"",'7'!AQ22)</f>
        <v/>
      </c>
      <c r="AR118" s="482">
        <f>IF(AND('7'!AR22=""),"",'7'!AR22)</f>
        <v>10</v>
      </c>
      <c r="AS118" s="482" t="str">
        <f>IF(AND('7'!AS22=""),"",'7'!AS22)</f>
        <v/>
      </c>
      <c r="AT118" s="482" t="str">
        <f>IF(AND('7'!AT22=""),"",'7'!AT22)</f>
        <v/>
      </c>
      <c r="AU118" s="482" t="str">
        <f>IF(AND('7'!AU22=""),"",'7'!AU22)</f>
        <v/>
      </c>
      <c r="AV118" s="482">
        <f>IF(AND('7'!AV22=""),"",'7'!AV22)</f>
        <v>72</v>
      </c>
      <c r="AW118" s="482" t="str">
        <f>IF(AND('7'!AW22=""),"",'7'!AW22)</f>
        <v/>
      </c>
      <c r="AX118" s="482" t="str">
        <f>IF(AND('7'!AX22=""),"",'7'!AX22)</f>
        <v/>
      </c>
      <c r="AY118" s="482" t="str">
        <f>IF(AND('7'!AY22=""),"",'7'!AY22)</f>
        <v/>
      </c>
      <c r="AZ118" s="482" t="str">
        <f>IF(AND('7'!AZ22=""),"",'7'!AZ22)</f>
        <v/>
      </c>
      <c r="BA118" s="482" t="str">
        <f>IF(AND('7'!BA22=""),"",'7'!BA22)</f>
        <v/>
      </c>
      <c r="BB118" s="482" t="str">
        <f>IF(AND('7'!BB22=""),"",'7'!BB22)</f>
        <v/>
      </c>
      <c r="BC118" s="482" t="str">
        <f>IF(AND('7'!BC22=""),"",'7'!BC22)</f>
        <v/>
      </c>
      <c r="BD118" s="482" t="str">
        <f>IF(AND('7'!BD22=""),"",'7'!BD22)</f>
        <v>A</v>
      </c>
      <c r="BE118" s="482">
        <f>IF(AND('7'!BE22=""),"",'7'!BE22)</f>
        <v>10</v>
      </c>
      <c r="BF118" s="482" t="str">
        <f>IF(AND('7'!BF22=""),"",'7'!BF22)</f>
        <v/>
      </c>
      <c r="BG118" s="482" t="str">
        <f>IF(AND('7'!BG22=""),"",'7'!BG22)</f>
        <v/>
      </c>
      <c r="BH118" s="482" t="str">
        <f>IF(AND('7'!BH22=""),"",'7'!BH22)</f>
        <v/>
      </c>
      <c r="BI118" s="482">
        <f>IF(AND('7'!BI22=""),"",'7'!BI22)</f>
        <v>9</v>
      </c>
      <c r="BJ118" s="482" t="str">
        <f>IF(AND('7'!BJ22=""),"",'7'!BJ22)</f>
        <v/>
      </c>
      <c r="BK118" s="482" t="str">
        <f>IF(AND('7'!BK22=""),"",'7'!BK22)</f>
        <v/>
      </c>
      <c r="BL118" s="482" t="str">
        <f>IF(AND('7'!BL22=""),"",'7'!BL22)</f>
        <v/>
      </c>
      <c r="BM118" s="482">
        <f>IF(AND('7'!BM22=""),"",'7'!BM22)</f>
        <v>57</v>
      </c>
      <c r="BN118" s="482" t="str">
        <f>IF(AND('7'!BN22=""),"",'7'!BN22)</f>
        <v/>
      </c>
      <c r="BO118" s="482" t="str">
        <f>IF(AND('7'!BO22=""),"",'7'!BO22)</f>
        <v/>
      </c>
      <c r="BP118" s="482" t="str">
        <f>IF(AND('7'!BP22=""),"",'7'!BP22)</f>
        <v/>
      </c>
      <c r="BQ118" s="482">
        <f>IF(AND('7'!BQ22=""),"",'7'!BQ22)</f>
        <v>10</v>
      </c>
      <c r="BR118" s="482" t="str">
        <f>IF(AND('7'!BR22=""),"",'7'!BR22)</f>
        <v/>
      </c>
      <c r="BS118" s="482" t="str">
        <f>IF(AND('7'!BS22=""),"",'7'!BS22)</f>
        <v/>
      </c>
      <c r="BT118" s="482" t="str">
        <f>IF(AND('7'!BT22=""),"",'7'!BT22)</f>
        <v/>
      </c>
      <c r="BU118" s="482">
        <f>IF(AND('7'!BU22=""),"",'7'!BU22)</f>
        <v>72</v>
      </c>
      <c r="BV118" s="482" t="str">
        <f>IF(AND('7'!BV22=""),"",'7'!BV22)</f>
        <v/>
      </c>
      <c r="BW118" s="482" t="str">
        <f>IF(AND('7'!BW22=""),"",'7'!BW22)</f>
        <v/>
      </c>
      <c r="BX118" s="482" t="str">
        <f>IF(AND('7'!BX22=""),"",'7'!BX22)</f>
        <v/>
      </c>
      <c r="BY118" s="482" t="str">
        <f>IF(AND('7'!BY22=""),"",'7'!BY22)</f>
        <v/>
      </c>
      <c r="BZ118" s="482" t="str">
        <f>IF(AND('7'!BZ22=""),"",'7'!BZ22)</f>
        <v/>
      </c>
      <c r="CA118" s="482" t="str">
        <f>IF(AND('7'!CA22=""),"",'7'!CA22)</f>
        <v/>
      </c>
      <c r="CB118" s="482" t="str">
        <f>IF(AND('7'!CB22=""),"",'7'!CB22)</f>
        <v/>
      </c>
      <c r="CC118" s="482" t="str">
        <f>IF(AND('7'!CC22=""),"",'7'!CC22)</f>
        <v>A</v>
      </c>
      <c r="CD118" s="482">
        <f>IF(AND('7'!CD22=""),"",'7'!CD22)</f>
        <v>10</v>
      </c>
      <c r="CE118" s="482" t="str">
        <f>IF(AND('7'!CE22=""),"",'7'!CE22)</f>
        <v/>
      </c>
      <c r="CF118" s="482" t="str">
        <f>IF(AND('7'!CF22=""),"",'7'!CF22)</f>
        <v/>
      </c>
      <c r="CG118" s="482" t="str">
        <f>IF(AND('7'!CG22=""),"",'7'!CG22)</f>
        <v/>
      </c>
      <c r="CH118" s="482">
        <f>IF(AND('7'!CH22=""),"",'7'!CH22)</f>
        <v>9</v>
      </c>
      <c r="CI118" s="482" t="str">
        <f>IF(AND('7'!CI22=""),"",'7'!CI22)</f>
        <v/>
      </c>
      <c r="CJ118" s="482" t="str">
        <f>IF(AND('7'!CJ22=""),"",'7'!CJ22)</f>
        <v/>
      </c>
      <c r="CK118" s="482" t="str">
        <f>IF(AND('7'!CK22=""),"",'7'!CK22)</f>
        <v/>
      </c>
      <c r="CL118" s="482">
        <f>IF(AND('7'!CL22=""),"",'7'!CL22)</f>
        <v>57</v>
      </c>
      <c r="CM118" s="482" t="str">
        <f>IF(AND('7'!CM22=""),"",'7'!CM22)</f>
        <v/>
      </c>
      <c r="CN118" s="482" t="str">
        <f>IF(AND('7'!CN22=""),"",'7'!CN22)</f>
        <v/>
      </c>
      <c r="CO118" s="482" t="str">
        <f>IF(AND('7'!CO22=""),"",'7'!CO22)</f>
        <v/>
      </c>
      <c r="CP118" s="482">
        <f>IF(AND('7'!CP22=""),"",'7'!CP22)</f>
        <v>10</v>
      </c>
      <c r="CQ118" s="482" t="str">
        <f>IF(AND('7'!CQ22=""),"",'7'!CQ22)</f>
        <v/>
      </c>
      <c r="CR118" s="482" t="str">
        <f>IF(AND('7'!CR22=""),"",'7'!CR22)</f>
        <v/>
      </c>
      <c r="CS118" s="482" t="str">
        <f>IF(AND('7'!CS22=""),"",'7'!CS22)</f>
        <v/>
      </c>
      <c r="CT118" s="482">
        <f>IF(AND('7'!CT22=""),"",'7'!CT22)</f>
        <v>72</v>
      </c>
      <c r="CU118" s="482" t="str">
        <f>IF(AND('7'!CU22=""),"",'7'!CU22)</f>
        <v/>
      </c>
      <c r="CV118" s="482" t="str">
        <f>IF(AND('7'!CV22=""),"",'7'!CV22)</f>
        <v/>
      </c>
      <c r="CW118" s="482" t="str">
        <f>IF(AND('7'!CW22=""),"",'7'!CW22)</f>
        <v/>
      </c>
      <c r="CX118" s="482" t="str">
        <f>IF(AND('7'!CX22=""),"",'7'!CX22)</f>
        <v/>
      </c>
      <c r="CY118" s="482" t="str">
        <f>IF(AND('7'!CY22=""),"",'7'!CY22)</f>
        <v/>
      </c>
      <c r="CZ118" s="482" t="str">
        <f>IF(AND('7'!CZ22=""),"",'7'!CZ22)</f>
        <v/>
      </c>
      <c r="DA118" s="482" t="str">
        <f>IF(AND('7'!DA22=""),"",'7'!DA22)</f>
        <v/>
      </c>
      <c r="DB118" s="482" t="str">
        <f>IF(AND('7'!DB22=""),"",'7'!DB22)</f>
        <v>A</v>
      </c>
      <c r="DC118" s="482">
        <f>IF(AND('7'!DC22=""),"",'7'!DC22)</f>
        <v>10</v>
      </c>
      <c r="DD118" s="482" t="str">
        <f>IF(AND('7'!DD22=""),"",'7'!DD22)</f>
        <v/>
      </c>
      <c r="DE118" s="482" t="str">
        <f>IF(AND('7'!DE22=""),"",'7'!DE22)</f>
        <v/>
      </c>
      <c r="DF118" s="482" t="str">
        <f>IF(AND('7'!DF22=""),"",'7'!DF22)</f>
        <v/>
      </c>
      <c r="DG118" s="482">
        <f>IF(AND('7'!DG22=""),"",'7'!DG22)</f>
        <v>9</v>
      </c>
      <c r="DH118" s="482" t="str">
        <f>IF(AND('7'!DH22=""),"",'7'!DH22)</f>
        <v/>
      </c>
      <c r="DI118" s="482" t="str">
        <f>IF(AND('7'!DI22=""),"",'7'!DI22)</f>
        <v/>
      </c>
      <c r="DJ118" s="482" t="str">
        <f>IF(AND('7'!DJ22=""),"",'7'!DJ22)</f>
        <v/>
      </c>
      <c r="DK118" s="482">
        <f>IF(AND('7'!DK22=""),"",'7'!DK22)</f>
        <v>57</v>
      </c>
      <c r="DL118" s="482" t="str">
        <f>IF(AND('7'!DL22=""),"",'7'!DL22)</f>
        <v/>
      </c>
      <c r="DM118" s="482" t="str">
        <f>IF(AND('7'!DM22=""),"",'7'!DM22)</f>
        <v/>
      </c>
      <c r="DN118" s="482" t="str">
        <f>IF(AND('7'!DN22=""),"",'7'!DN22)</f>
        <v/>
      </c>
      <c r="DO118" s="482">
        <f>IF(AND('7'!DO22=""),"",'7'!DO22)</f>
        <v>10</v>
      </c>
      <c r="DP118" s="482" t="str">
        <f>IF(AND('7'!DP22=""),"",'7'!DP22)</f>
        <v/>
      </c>
      <c r="DQ118" s="482" t="str">
        <f>IF(AND('7'!DQ22=""),"",'7'!DQ22)</f>
        <v/>
      </c>
      <c r="DR118" s="482" t="str">
        <f>IF(AND('7'!DR22=""),"",'7'!DR22)</f>
        <v/>
      </c>
      <c r="DS118" s="482">
        <f>IF(AND('7'!DS22=""),"",'7'!DS22)</f>
        <v>72</v>
      </c>
      <c r="DT118" s="482" t="str">
        <f>IF(AND('7'!DT22=""),"",'7'!DT22)</f>
        <v/>
      </c>
      <c r="DU118" s="482" t="str">
        <f>IF(AND('7'!DU22=""),"",'7'!DU22)</f>
        <v/>
      </c>
      <c r="DV118" s="482" t="str">
        <f>IF(AND('7'!DV22=""),"",'7'!DV22)</f>
        <v/>
      </c>
      <c r="DW118" s="482" t="str">
        <f>IF(AND('7'!DW22=""),"",'7'!DW22)</f>
        <v/>
      </c>
      <c r="DX118" s="482" t="str">
        <f>IF(AND('7'!DX22=""),"",'7'!DX22)</f>
        <v/>
      </c>
      <c r="DY118" s="482" t="str">
        <f>IF(AND('7'!DY22=""),"",'7'!DY22)</f>
        <v/>
      </c>
      <c r="DZ118" s="482" t="str">
        <f>IF(AND('7'!DZ22=""),"",'7'!DZ22)</f>
        <v/>
      </c>
      <c r="EA118" s="482" t="str">
        <f>IF(AND('7'!EA22=""),"",'7'!EA22)</f>
        <v>A</v>
      </c>
      <c r="EB118" s="482">
        <f>IF(AND('7'!EB22=""),"",'7'!EB22)</f>
        <v>10</v>
      </c>
      <c r="EC118" s="482" t="str">
        <f>IF(AND('7'!EC22=""),"",'7'!EC22)</f>
        <v/>
      </c>
      <c r="ED118" s="482" t="str">
        <f>IF(AND('7'!ED22=""),"",'7'!ED22)</f>
        <v/>
      </c>
      <c r="EE118" s="482" t="str">
        <f>IF(AND('7'!EE22=""),"",'7'!EE22)</f>
        <v/>
      </c>
      <c r="EF118" s="482">
        <f>IF(AND('7'!EF22=""),"",'7'!EF22)</f>
        <v>9</v>
      </c>
      <c r="EG118" s="482" t="str">
        <f>IF(AND('7'!EG22=""),"",'7'!EG22)</f>
        <v/>
      </c>
      <c r="EH118" s="482" t="str">
        <f>IF(AND('7'!EH22=""),"",'7'!EH22)</f>
        <v/>
      </c>
      <c r="EI118" s="482" t="str">
        <f>IF(AND('7'!EI22=""),"",'7'!EI22)</f>
        <v/>
      </c>
      <c r="EJ118" s="482">
        <f>IF(AND('7'!EJ22=""),"",'7'!EJ22)</f>
        <v>57</v>
      </c>
      <c r="EK118" s="482" t="str">
        <f>IF(AND('7'!EK22=""),"",'7'!EK22)</f>
        <v/>
      </c>
      <c r="EL118" s="482" t="str">
        <f>IF(AND('7'!EL22=""),"",'7'!EL22)</f>
        <v/>
      </c>
      <c r="EM118" s="482" t="str">
        <f>IF(AND('7'!EM22=""),"",'7'!EM22)</f>
        <v/>
      </c>
      <c r="EN118" s="482">
        <f>IF(AND('7'!EN22=""),"",'7'!EN22)</f>
        <v>10</v>
      </c>
      <c r="EO118" s="482" t="str">
        <f>IF(AND('7'!EO22=""),"",'7'!EO22)</f>
        <v/>
      </c>
      <c r="EP118" s="482" t="str">
        <f>IF(AND('7'!EP22=""),"",'7'!EP22)</f>
        <v/>
      </c>
      <c r="EQ118" s="482" t="str">
        <f>IF(AND('7'!EQ22=""),"",'7'!EQ22)</f>
        <v/>
      </c>
      <c r="ER118" s="482">
        <f>IF(AND('7'!ER22=""),"",'7'!ER22)</f>
        <v>72</v>
      </c>
      <c r="ES118" s="482" t="str">
        <f>IF(AND('7'!ES22=""),"",'7'!ES22)</f>
        <v/>
      </c>
      <c r="ET118" s="482" t="str">
        <f>IF(AND('7'!ET22=""),"",'7'!ET22)</f>
        <v/>
      </c>
      <c r="EU118" s="482" t="str">
        <f>IF(AND('7'!EU22=""),"",'7'!EU22)</f>
        <v/>
      </c>
      <c r="EV118" s="482" t="str">
        <f>IF(AND('7'!EV22=""),"",'7'!EV22)</f>
        <v/>
      </c>
      <c r="EW118" s="482" t="str">
        <f>IF(AND('7'!EW22=""),"",'7'!EW22)</f>
        <v/>
      </c>
      <c r="EX118" s="482" t="str">
        <f>IF(AND('7'!EX22=""),"",'7'!EX22)</f>
        <v/>
      </c>
      <c r="EY118" s="482" t="str">
        <f>IF(AND('7'!EY22=""),"",'7'!EY22)</f>
        <v/>
      </c>
      <c r="EZ118" s="482">
        <f>IF(AND('7'!EZ22=""),"",'7'!EZ22)</f>
        <v>19</v>
      </c>
      <c r="FA118" s="482">
        <f>IF(AND('7'!FA22=""),"",'7'!FA22)</f>
        <v>18</v>
      </c>
      <c r="FB118" s="482">
        <f>IF(AND('7'!FB22=""),"",'7'!FB22)</f>
        <v>19</v>
      </c>
      <c r="FC118" s="482">
        <f>IF(AND('7'!FC22=""),"",'7'!FC22)</f>
        <v>18</v>
      </c>
      <c r="FD118" s="482">
        <f>IF(AND('7'!FD22=""),"",'7'!FD22)</f>
        <v>19</v>
      </c>
      <c r="FE118" s="482" t="str">
        <f>IF(AND('7'!FE22=""),"",'7'!FE22)</f>
        <v/>
      </c>
      <c r="FF118" s="482" t="str">
        <f>IF(AND('7'!FF22=""),"",'7'!FF22)</f>
        <v xml:space="preserve"> </v>
      </c>
      <c r="FG118" s="482">
        <f>IF(AND('7'!FG22=""),"",'7'!FG22)</f>
        <v>19</v>
      </c>
      <c r="FH118" s="482">
        <f>IF(AND('7'!FH22=""),"",'7'!FH22)</f>
        <v>19</v>
      </c>
      <c r="FI118" s="482">
        <f>IF(AND('7'!FI22=""),"",'7'!FI22)</f>
        <v>19</v>
      </c>
      <c r="FJ118" s="482">
        <f>IF(AND('7'!FJ22=""),"",'7'!FJ22)</f>
        <v>18</v>
      </c>
      <c r="FK118" s="482">
        <f>IF(AND('7'!FK22=""),"",'7'!FK22)</f>
        <v>19</v>
      </c>
      <c r="FL118" s="482" t="str">
        <f>IF(AND('7'!FL22=""),"",'7'!FL22)</f>
        <v/>
      </c>
      <c r="FM118" s="482" t="str">
        <f>IF(AND('7'!FM22=""),"",'7'!FM22)</f>
        <v xml:space="preserve"> </v>
      </c>
      <c r="FN118" s="482">
        <f>IF(AND('7'!FN22=""),"",'7'!FN22)</f>
        <v>18</v>
      </c>
      <c r="FO118" s="482">
        <f>IF(AND('7'!FO22=""),"",'7'!FO22)</f>
        <v>18</v>
      </c>
      <c r="FP118" s="482">
        <f>IF(AND('7'!FP22=""),"",'7'!FP22)</f>
        <v>19</v>
      </c>
      <c r="FQ118" s="482">
        <f>IF(AND('7'!FQ22=""),"",'7'!FQ22)</f>
        <v>18</v>
      </c>
      <c r="FR118" s="482">
        <f>IF(AND('7'!FR22=""),"",'7'!FR22)</f>
        <v>18</v>
      </c>
      <c r="FS118" s="482" t="str">
        <f>IF(AND('7'!FS22=""),"",'7'!FS22)</f>
        <v/>
      </c>
      <c r="FT118" s="482" t="str">
        <f>IF(AND('7'!FT22=""),"",'7'!FT22)</f>
        <v xml:space="preserve"> </v>
      </c>
      <c r="FU118" s="482" t="str">
        <f>IF(AND('7'!FV22=""),"",'7'!FV22)</f>
        <v>-</v>
      </c>
      <c r="FV118" s="482" t="str">
        <f>IF(AND('7'!FW22=""),"",'7'!FW22)</f>
        <v>-</v>
      </c>
      <c r="FW118" s="482" t="str">
        <f>IF(AND('7'!FX22=""),"",'7'!FX22)</f>
        <v>-</v>
      </c>
      <c r="FX118" s="482" t="str">
        <f>IF(AND('7'!FY22=""),"",'7'!FY22)</f>
        <v>-</v>
      </c>
      <c r="FY118" s="482" t="str">
        <f>IF(AND('7'!FZ22=""),"",'7'!FZ22)</f>
        <v>-</v>
      </c>
      <c r="FZ118" s="482" t="str">
        <f>IF(AND('7'!GA22=""),"",'7'!GA22)</f>
        <v>-</v>
      </c>
      <c r="GA118" s="482" t="str">
        <f>IF(AND('7'!GB22=""),"",'7'!GB22)</f>
        <v>-</v>
      </c>
      <c r="GB118" s="482" t="str">
        <f>IF(AND('7'!GC22=""),"",'7'!GC22)</f>
        <v>-</v>
      </c>
      <c r="GC118" s="482" t="str">
        <f>IF(AND('7'!GD22=""),"",'7'!GD22)</f>
        <v>-</v>
      </c>
      <c r="GD118" s="482" t="str">
        <f>IF(AND('7'!GE22=""),"",'7'!GE22)</f>
        <v>-</v>
      </c>
      <c r="GE118" s="482" t="str">
        <f>IF(AND('7'!GF22=""),"",'7'!GF22)</f>
        <v>-</v>
      </c>
      <c r="GF118" s="482" t="str">
        <f>IF(AND('7'!GG22=""),"",'7'!GG22)</f>
        <v>-</v>
      </c>
      <c r="GG118" s="482" t="str">
        <f>IF(AND('7'!GH22=""),"",IF(AND('7'!GH22="-"),"",'7'!GH22))</f>
        <v/>
      </c>
      <c r="GH118" s="50" t="str">
        <f>IF(AND(C118=""),"",VLOOKUP(B118,Register!$A$7:$CL$311,36,FALSE))</f>
        <v/>
      </c>
      <c r="GI118" s="483" t="str">
        <f>IF(AND('7'!GL22=""),"",'7'!GL22)</f>
        <v/>
      </c>
      <c r="GJ118" s="173" t="str">
        <f>IF(AND('7'!FU22=""),"",'7'!FU22)</f>
        <v>mRrh.kZ</v>
      </c>
      <c r="GK118" s="173"/>
      <c r="GL118" s="173"/>
    </row>
    <row r="119" spans="1:194" ht="21">
      <c r="A119" s="480">
        <v>111</v>
      </c>
      <c r="B119" s="481" t="str">
        <f>IF(AND('7'!B23=""),"",'7'!B23)</f>
        <v/>
      </c>
      <c r="C119" s="196" t="str">
        <f>IF(AND('7'!C23=""),"",'7'!C23)</f>
        <v/>
      </c>
      <c r="D119" s="196" t="str">
        <f>IF(AND('7'!D23=""),"",'7'!D23)</f>
        <v/>
      </c>
      <c r="E119" s="200" t="str">
        <f>IF(AND('7'!E23=""),"",'7'!E23)</f>
        <v/>
      </c>
      <c r="F119" s="482" t="str">
        <f>IF(AND('7'!F23=""),"",'7'!F23)</f>
        <v>C</v>
      </c>
      <c r="G119" s="482">
        <f>IF(AND('7'!G23=""),"",'7'!G23)</f>
        <v>5</v>
      </c>
      <c r="H119" s="482" t="str">
        <f>IF(AND('7'!H23=""),"",'7'!H23)</f>
        <v/>
      </c>
      <c r="I119" s="482" t="str">
        <f>IF(AND('7'!I23=""),"",'7'!I23)</f>
        <v/>
      </c>
      <c r="J119" s="482" t="str">
        <f>IF(AND('7'!J23=""),"",'7'!J23)</f>
        <v/>
      </c>
      <c r="K119" s="482">
        <f>IF(AND('7'!K23=""),"",'7'!K23)</f>
        <v>6</v>
      </c>
      <c r="L119" s="482" t="str">
        <f>IF(AND('7'!L23=""),"",'7'!L23)</f>
        <v/>
      </c>
      <c r="M119" s="482" t="str">
        <f>IF(AND('7'!M23=""),"",'7'!M23)</f>
        <v/>
      </c>
      <c r="N119" s="482" t="str">
        <f>IF(AND('7'!N23=""),"",'7'!N23)</f>
        <v/>
      </c>
      <c r="O119" s="482">
        <f>IF(AND('7'!O23=""),"",'7'!O23)</f>
        <v>24</v>
      </c>
      <c r="P119" s="482" t="str">
        <f>IF(AND('7'!P23=""),"",'7'!P23)</f>
        <v/>
      </c>
      <c r="Q119" s="482" t="str">
        <f>IF(AND('7'!Q23=""),"",'7'!Q23)</f>
        <v/>
      </c>
      <c r="R119" s="482" t="str">
        <f>IF(AND('7'!R23=""),"",'7'!R23)</f>
        <v/>
      </c>
      <c r="S119" s="482">
        <f>IF(AND('7'!S23=""),"",'7'!S23)</f>
        <v>7</v>
      </c>
      <c r="T119" s="482" t="str">
        <f>IF(AND('7'!T23=""),"",'7'!T23)</f>
        <v/>
      </c>
      <c r="U119" s="482" t="str">
        <f>IF(AND('7'!U23=""),"",'7'!U23)</f>
        <v/>
      </c>
      <c r="V119" s="482" t="str">
        <f>IF(AND('7'!V23=""),"",'7'!V23)</f>
        <v/>
      </c>
      <c r="W119" s="482">
        <f>IF(AND('7'!W23=""),"",'7'!W23)</f>
        <v>44</v>
      </c>
      <c r="X119" s="482" t="str">
        <f>IF(AND('7'!X23=""),"",'7'!X23)</f>
        <v/>
      </c>
      <c r="Y119" s="482" t="str">
        <f>IF(AND('7'!Y23=""),"",'7'!Y23)</f>
        <v/>
      </c>
      <c r="Z119" s="482" t="str">
        <f>IF(AND('7'!Z23=""),"",'7'!Z23)</f>
        <v/>
      </c>
      <c r="AA119" s="482" t="str">
        <f>IF(AND('7'!AA23=""),"",'7'!AA23)</f>
        <v/>
      </c>
      <c r="AB119" s="482" t="str">
        <f>IF(AND('7'!AB23=""),"",'7'!AB23)</f>
        <v/>
      </c>
      <c r="AC119" s="482" t="str">
        <f>IF(AND('7'!AC23=""),"",'7'!AC23)</f>
        <v/>
      </c>
      <c r="AD119" s="482" t="str">
        <f>IF(AND('7'!AD23=""),"",'7'!AD23)</f>
        <v/>
      </c>
      <c r="AE119" s="482" t="str">
        <f>IF(AND('7'!AE23=""),"",'7'!AE23)</f>
        <v>C</v>
      </c>
      <c r="AF119" s="482">
        <f>IF(AND('7'!AF23=""),"",'7'!AF23)</f>
        <v>5</v>
      </c>
      <c r="AG119" s="482" t="str">
        <f>IF(AND('7'!AG23=""),"",'7'!AG23)</f>
        <v/>
      </c>
      <c r="AH119" s="482" t="str">
        <f>IF(AND('7'!AH23=""),"",'7'!AH23)</f>
        <v/>
      </c>
      <c r="AI119" s="482" t="str">
        <f>IF(AND('7'!AI23=""),"",'7'!AI23)</f>
        <v/>
      </c>
      <c r="AJ119" s="482">
        <f>IF(AND('7'!AJ23=""),"",'7'!AJ23)</f>
        <v>6</v>
      </c>
      <c r="AK119" s="482" t="str">
        <f>IF(AND('7'!AK23=""),"",'7'!AK23)</f>
        <v/>
      </c>
      <c r="AL119" s="482" t="str">
        <f>IF(AND('7'!AL23=""),"",'7'!AL23)</f>
        <v/>
      </c>
      <c r="AM119" s="482" t="str">
        <f>IF(AND('7'!AM23=""),"",'7'!AM23)</f>
        <v/>
      </c>
      <c r="AN119" s="482">
        <f>IF(AND('7'!AN23=""),"",'7'!AN23)</f>
        <v>24</v>
      </c>
      <c r="AO119" s="482" t="str">
        <f>IF(AND('7'!AO23=""),"",'7'!AO23)</f>
        <v/>
      </c>
      <c r="AP119" s="482" t="str">
        <f>IF(AND('7'!AP23=""),"",'7'!AP23)</f>
        <v/>
      </c>
      <c r="AQ119" s="482" t="str">
        <f>IF(AND('7'!AQ23=""),"",'7'!AQ23)</f>
        <v/>
      </c>
      <c r="AR119" s="482">
        <f>IF(AND('7'!AR23=""),"",'7'!AR23)</f>
        <v>7</v>
      </c>
      <c r="AS119" s="482" t="str">
        <f>IF(AND('7'!AS23=""),"",'7'!AS23)</f>
        <v/>
      </c>
      <c r="AT119" s="482" t="str">
        <f>IF(AND('7'!AT23=""),"",'7'!AT23)</f>
        <v/>
      </c>
      <c r="AU119" s="482" t="str">
        <f>IF(AND('7'!AU23=""),"",'7'!AU23)</f>
        <v/>
      </c>
      <c r="AV119" s="482">
        <f>IF(AND('7'!AV23=""),"",'7'!AV23)</f>
        <v>44</v>
      </c>
      <c r="AW119" s="482" t="str">
        <f>IF(AND('7'!AW23=""),"",'7'!AW23)</f>
        <v/>
      </c>
      <c r="AX119" s="482" t="str">
        <f>IF(AND('7'!AX23=""),"",'7'!AX23)</f>
        <v/>
      </c>
      <c r="AY119" s="482" t="str">
        <f>IF(AND('7'!AY23=""),"",'7'!AY23)</f>
        <v/>
      </c>
      <c r="AZ119" s="482" t="str">
        <f>IF(AND('7'!AZ23=""),"",'7'!AZ23)</f>
        <v/>
      </c>
      <c r="BA119" s="482" t="str">
        <f>IF(AND('7'!BA23=""),"",'7'!BA23)</f>
        <v/>
      </c>
      <c r="BB119" s="482" t="str">
        <f>IF(AND('7'!BB23=""),"",'7'!BB23)</f>
        <v/>
      </c>
      <c r="BC119" s="482" t="str">
        <f>IF(AND('7'!BC23=""),"",'7'!BC23)</f>
        <v/>
      </c>
      <c r="BD119" s="482" t="str">
        <f>IF(AND('7'!BD23=""),"",'7'!BD23)</f>
        <v>C</v>
      </c>
      <c r="BE119" s="482">
        <f>IF(AND('7'!BE23=""),"",'7'!BE23)</f>
        <v>5</v>
      </c>
      <c r="BF119" s="482" t="str">
        <f>IF(AND('7'!BF23=""),"",'7'!BF23)</f>
        <v/>
      </c>
      <c r="BG119" s="482" t="str">
        <f>IF(AND('7'!BG23=""),"",'7'!BG23)</f>
        <v/>
      </c>
      <c r="BH119" s="482" t="str">
        <f>IF(AND('7'!BH23=""),"",'7'!BH23)</f>
        <v/>
      </c>
      <c r="BI119" s="482">
        <f>IF(AND('7'!BI23=""),"",'7'!BI23)</f>
        <v>6</v>
      </c>
      <c r="BJ119" s="482" t="str">
        <f>IF(AND('7'!BJ23=""),"",'7'!BJ23)</f>
        <v/>
      </c>
      <c r="BK119" s="482" t="str">
        <f>IF(AND('7'!BK23=""),"",'7'!BK23)</f>
        <v/>
      </c>
      <c r="BL119" s="482" t="str">
        <f>IF(AND('7'!BL23=""),"",'7'!BL23)</f>
        <v/>
      </c>
      <c r="BM119" s="482">
        <f>IF(AND('7'!BM23=""),"",'7'!BM23)</f>
        <v>24</v>
      </c>
      <c r="BN119" s="482" t="str">
        <f>IF(AND('7'!BN23=""),"",'7'!BN23)</f>
        <v/>
      </c>
      <c r="BO119" s="482" t="str">
        <f>IF(AND('7'!BO23=""),"",'7'!BO23)</f>
        <v/>
      </c>
      <c r="BP119" s="482" t="str">
        <f>IF(AND('7'!BP23=""),"",'7'!BP23)</f>
        <v/>
      </c>
      <c r="BQ119" s="482">
        <f>IF(AND('7'!BQ23=""),"",'7'!BQ23)</f>
        <v>7</v>
      </c>
      <c r="BR119" s="482" t="str">
        <f>IF(AND('7'!BR23=""),"",'7'!BR23)</f>
        <v/>
      </c>
      <c r="BS119" s="482" t="str">
        <f>IF(AND('7'!BS23=""),"",'7'!BS23)</f>
        <v/>
      </c>
      <c r="BT119" s="482" t="str">
        <f>IF(AND('7'!BT23=""),"",'7'!BT23)</f>
        <v/>
      </c>
      <c r="BU119" s="482">
        <f>IF(AND('7'!BU23=""),"",'7'!BU23)</f>
        <v>44</v>
      </c>
      <c r="BV119" s="482" t="str">
        <f>IF(AND('7'!BV23=""),"",'7'!BV23)</f>
        <v/>
      </c>
      <c r="BW119" s="482" t="str">
        <f>IF(AND('7'!BW23=""),"",'7'!BW23)</f>
        <v/>
      </c>
      <c r="BX119" s="482" t="str">
        <f>IF(AND('7'!BX23=""),"",'7'!BX23)</f>
        <v/>
      </c>
      <c r="BY119" s="482" t="str">
        <f>IF(AND('7'!BY23=""),"",'7'!BY23)</f>
        <v/>
      </c>
      <c r="BZ119" s="482" t="str">
        <f>IF(AND('7'!BZ23=""),"",'7'!BZ23)</f>
        <v/>
      </c>
      <c r="CA119" s="482" t="str">
        <f>IF(AND('7'!CA23=""),"",'7'!CA23)</f>
        <v/>
      </c>
      <c r="CB119" s="482" t="str">
        <f>IF(AND('7'!CB23=""),"",'7'!CB23)</f>
        <v/>
      </c>
      <c r="CC119" s="482" t="str">
        <f>IF(AND('7'!CC23=""),"",'7'!CC23)</f>
        <v>C</v>
      </c>
      <c r="CD119" s="482">
        <f>IF(AND('7'!CD23=""),"",'7'!CD23)</f>
        <v>5</v>
      </c>
      <c r="CE119" s="482" t="str">
        <f>IF(AND('7'!CE23=""),"",'7'!CE23)</f>
        <v/>
      </c>
      <c r="CF119" s="482" t="str">
        <f>IF(AND('7'!CF23=""),"",'7'!CF23)</f>
        <v/>
      </c>
      <c r="CG119" s="482" t="str">
        <f>IF(AND('7'!CG23=""),"",'7'!CG23)</f>
        <v/>
      </c>
      <c r="CH119" s="482">
        <f>IF(AND('7'!CH23=""),"",'7'!CH23)</f>
        <v>6</v>
      </c>
      <c r="CI119" s="482" t="str">
        <f>IF(AND('7'!CI23=""),"",'7'!CI23)</f>
        <v/>
      </c>
      <c r="CJ119" s="482" t="str">
        <f>IF(AND('7'!CJ23=""),"",'7'!CJ23)</f>
        <v/>
      </c>
      <c r="CK119" s="482" t="str">
        <f>IF(AND('7'!CK23=""),"",'7'!CK23)</f>
        <v/>
      </c>
      <c r="CL119" s="482">
        <f>IF(AND('7'!CL23=""),"",'7'!CL23)</f>
        <v>24</v>
      </c>
      <c r="CM119" s="482" t="str">
        <f>IF(AND('7'!CM23=""),"",'7'!CM23)</f>
        <v/>
      </c>
      <c r="CN119" s="482" t="str">
        <f>IF(AND('7'!CN23=""),"",'7'!CN23)</f>
        <v/>
      </c>
      <c r="CO119" s="482" t="str">
        <f>IF(AND('7'!CO23=""),"",'7'!CO23)</f>
        <v/>
      </c>
      <c r="CP119" s="482">
        <f>IF(AND('7'!CP23=""),"",'7'!CP23)</f>
        <v>7</v>
      </c>
      <c r="CQ119" s="482" t="str">
        <f>IF(AND('7'!CQ23=""),"",'7'!CQ23)</f>
        <v/>
      </c>
      <c r="CR119" s="482" t="str">
        <f>IF(AND('7'!CR23=""),"",'7'!CR23)</f>
        <v/>
      </c>
      <c r="CS119" s="482" t="str">
        <f>IF(AND('7'!CS23=""),"",'7'!CS23)</f>
        <v/>
      </c>
      <c r="CT119" s="482">
        <f>IF(AND('7'!CT23=""),"",'7'!CT23)</f>
        <v>44</v>
      </c>
      <c r="CU119" s="482" t="str">
        <f>IF(AND('7'!CU23=""),"",'7'!CU23)</f>
        <v/>
      </c>
      <c r="CV119" s="482" t="str">
        <f>IF(AND('7'!CV23=""),"",'7'!CV23)</f>
        <v/>
      </c>
      <c r="CW119" s="482" t="str">
        <f>IF(AND('7'!CW23=""),"",'7'!CW23)</f>
        <v/>
      </c>
      <c r="CX119" s="482" t="str">
        <f>IF(AND('7'!CX23=""),"",'7'!CX23)</f>
        <v/>
      </c>
      <c r="CY119" s="482" t="str">
        <f>IF(AND('7'!CY23=""),"",'7'!CY23)</f>
        <v/>
      </c>
      <c r="CZ119" s="482" t="str">
        <f>IF(AND('7'!CZ23=""),"",'7'!CZ23)</f>
        <v/>
      </c>
      <c r="DA119" s="482" t="str">
        <f>IF(AND('7'!DA23=""),"",'7'!DA23)</f>
        <v/>
      </c>
      <c r="DB119" s="482" t="str">
        <f>IF(AND('7'!DB23=""),"",'7'!DB23)</f>
        <v>C</v>
      </c>
      <c r="DC119" s="482">
        <f>IF(AND('7'!DC23=""),"",'7'!DC23)</f>
        <v>5</v>
      </c>
      <c r="DD119" s="482" t="str">
        <f>IF(AND('7'!DD23=""),"",'7'!DD23)</f>
        <v/>
      </c>
      <c r="DE119" s="482" t="str">
        <f>IF(AND('7'!DE23=""),"",'7'!DE23)</f>
        <v/>
      </c>
      <c r="DF119" s="482" t="str">
        <f>IF(AND('7'!DF23=""),"",'7'!DF23)</f>
        <v/>
      </c>
      <c r="DG119" s="482">
        <f>IF(AND('7'!DG23=""),"",'7'!DG23)</f>
        <v>6</v>
      </c>
      <c r="DH119" s="482" t="str">
        <f>IF(AND('7'!DH23=""),"",'7'!DH23)</f>
        <v/>
      </c>
      <c r="DI119" s="482" t="str">
        <f>IF(AND('7'!DI23=""),"",'7'!DI23)</f>
        <v/>
      </c>
      <c r="DJ119" s="482" t="str">
        <f>IF(AND('7'!DJ23=""),"",'7'!DJ23)</f>
        <v/>
      </c>
      <c r="DK119" s="482">
        <f>IF(AND('7'!DK23=""),"",'7'!DK23)</f>
        <v>24</v>
      </c>
      <c r="DL119" s="482" t="str">
        <f>IF(AND('7'!DL23=""),"",'7'!DL23)</f>
        <v/>
      </c>
      <c r="DM119" s="482" t="str">
        <f>IF(AND('7'!DM23=""),"",'7'!DM23)</f>
        <v/>
      </c>
      <c r="DN119" s="482" t="str">
        <f>IF(AND('7'!DN23=""),"",'7'!DN23)</f>
        <v/>
      </c>
      <c r="DO119" s="482">
        <f>IF(AND('7'!DO23=""),"",'7'!DO23)</f>
        <v>7</v>
      </c>
      <c r="DP119" s="482" t="str">
        <f>IF(AND('7'!DP23=""),"",'7'!DP23)</f>
        <v/>
      </c>
      <c r="DQ119" s="482" t="str">
        <f>IF(AND('7'!DQ23=""),"",'7'!DQ23)</f>
        <v/>
      </c>
      <c r="DR119" s="482" t="str">
        <f>IF(AND('7'!DR23=""),"",'7'!DR23)</f>
        <v/>
      </c>
      <c r="DS119" s="482">
        <f>IF(AND('7'!DS23=""),"",'7'!DS23)</f>
        <v>44</v>
      </c>
      <c r="DT119" s="482" t="str">
        <f>IF(AND('7'!DT23=""),"",'7'!DT23)</f>
        <v/>
      </c>
      <c r="DU119" s="482" t="str">
        <f>IF(AND('7'!DU23=""),"",'7'!DU23)</f>
        <v/>
      </c>
      <c r="DV119" s="482" t="str">
        <f>IF(AND('7'!DV23=""),"",'7'!DV23)</f>
        <v/>
      </c>
      <c r="DW119" s="482" t="str">
        <f>IF(AND('7'!DW23=""),"",'7'!DW23)</f>
        <v/>
      </c>
      <c r="DX119" s="482" t="str">
        <f>IF(AND('7'!DX23=""),"",'7'!DX23)</f>
        <v/>
      </c>
      <c r="DY119" s="482" t="str">
        <f>IF(AND('7'!DY23=""),"",'7'!DY23)</f>
        <v/>
      </c>
      <c r="DZ119" s="482" t="str">
        <f>IF(AND('7'!DZ23=""),"",'7'!DZ23)</f>
        <v/>
      </c>
      <c r="EA119" s="482" t="str">
        <f>IF(AND('7'!EA23=""),"",'7'!EA23)</f>
        <v>C</v>
      </c>
      <c r="EB119" s="482">
        <f>IF(AND('7'!EB23=""),"",'7'!EB23)</f>
        <v>5</v>
      </c>
      <c r="EC119" s="482" t="str">
        <f>IF(AND('7'!EC23=""),"",'7'!EC23)</f>
        <v/>
      </c>
      <c r="ED119" s="482" t="str">
        <f>IF(AND('7'!ED23=""),"",'7'!ED23)</f>
        <v/>
      </c>
      <c r="EE119" s="482" t="str">
        <f>IF(AND('7'!EE23=""),"",'7'!EE23)</f>
        <v/>
      </c>
      <c r="EF119" s="482">
        <f>IF(AND('7'!EF23=""),"",'7'!EF23)</f>
        <v>6</v>
      </c>
      <c r="EG119" s="482" t="str">
        <f>IF(AND('7'!EG23=""),"",'7'!EG23)</f>
        <v/>
      </c>
      <c r="EH119" s="482" t="str">
        <f>IF(AND('7'!EH23=""),"",'7'!EH23)</f>
        <v/>
      </c>
      <c r="EI119" s="482" t="str">
        <f>IF(AND('7'!EI23=""),"",'7'!EI23)</f>
        <v/>
      </c>
      <c r="EJ119" s="482">
        <f>IF(AND('7'!EJ23=""),"",'7'!EJ23)</f>
        <v>24</v>
      </c>
      <c r="EK119" s="482" t="str">
        <f>IF(AND('7'!EK23=""),"",'7'!EK23)</f>
        <v/>
      </c>
      <c r="EL119" s="482" t="str">
        <f>IF(AND('7'!EL23=""),"",'7'!EL23)</f>
        <v/>
      </c>
      <c r="EM119" s="482" t="str">
        <f>IF(AND('7'!EM23=""),"",'7'!EM23)</f>
        <v/>
      </c>
      <c r="EN119" s="482">
        <f>IF(AND('7'!EN23=""),"",'7'!EN23)</f>
        <v>7</v>
      </c>
      <c r="EO119" s="482" t="str">
        <f>IF(AND('7'!EO23=""),"",'7'!EO23)</f>
        <v/>
      </c>
      <c r="EP119" s="482" t="str">
        <f>IF(AND('7'!EP23=""),"",'7'!EP23)</f>
        <v/>
      </c>
      <c r="EQ119" s="482" t="str">
        <f>IF(AND('7'!EQ23=""),"",'7'!EQ23)</f>
        <v/>
      </c>
      <c r="ER119" s="482">
        <f>IF(AND('7'!ER23=""),"",'7'!ER23)</f>
        <v>44</v>
      </c>
      <c r="ES119" s="482" t="str">
        <f>IF(AND('7'!ES23=""),"",'7'!ES23)</f>
        <v/>
      </c>
      <c r="ET119" s="482" t="str">
        <f>IF(AND('7'!ET23=""),"",'7'!ET23)</f>
        <v/>
      </c>
      <c r="EU119" s="482" t="str">
        <f>IF(AND('7'!EU23=""),"",'7'!EU23)</f>
        <v/>
      </c>
      <c r="EV119" s="482" t="str">
        <f>IF(AND('7'!EV23=""),"",'7'!EV23)</f>
        <v/>
      </c>
      <c r="EW119" s="482" t="str">
        <f>IF(AND('7'!EW23=""),"",'7'!EW23)</f>
        <v/>
      </c>
      <c r="EX119" s="482" t="str">
        <f>IF(AND('7'!EX23=""),"",'7'!EX23)</f>
        <v/>
      </c>
      <c r="EY119" s="482" t="str">
        <f>IF(AND('7'!EY23=""),"",'7'!EY23)</f>
        <v/>
      </c>
      <c r="EZ119" s="482">
        <f>IF(AND('7'!EZ23=""),"",'7'!EZ23)</f>
        <v>17</v>
      </c>
      <c r="FA119" s="482">
        <f>IF(AND('7'!FA23=""),"",'7'!FA23)</f>
        <v>17</v>
      </c>
      <c r="FB119" s="482">
        <f>IF(AND('7'!FB23=""),"",'7'!FB23)</f>
        <v>18</v>
      </c>
      <c r="FC119" s="482">
        <f>IF(AND('7'!FC23=""),"",'7'!FC23)</f>
        <v>17</v>
      </c>
      <c r="FD119" s="482">
        <f>IF(AND('7'!FD23=""),"",'7'!FD23)</f>
        <v>18</v>
      </c>
      <c r="FE119" s="482" t="str">
        <f>IF(AND('7'!FE23=""),"",'7'!FE23)</f>
        <v/>
      </c>
      <c r="FF119" s="482" t="str">
        <f>IF(AND('7'!FF23=""),"",'7'!FF23)</f>
        <v xml:space="preserve"> </v>
      </c>
      <c r="FG119" s="482">
        <f>IF(AND('7'!FG23=""),"",'7'!FG23)</f>
        <v>17</v>
      </c>
      <c r="FH119" s="482">
        <f>IF(AND('7'!FH23=""),"",'7'!FH23)</f>
        <v>17</v>
      </c>
      <c r="FI119" s="482">
        <f>IF(AND('7'!FI23=""),"",'7'!FI23)</f>
        <v>17</v>
      </c>
      <c r="FJ119" s="482">
        <f>IF(AND('7'!FJ23=""),"",'7'!FJ23)</f>
        <v>16</v>
      </c>
      <c r="FK119" s="482">
        <f>IF(AND('7'!FK23=""),"",'7'!FK23)</f>
        <v>17</v>
      </c>
      <c r="FL119" s="482" t="str">
        <f>IF(AND('7'!FL23=""),"",'7'!FL23)</f>
        <v/>
      </c>
      <c r="FM119" s="482" t="str">
        <f>IF(AND('7'!FM23=""),"",'7'!FM23)</f>
        <v xml:space="preserve"> </v>
      </c>
      <c r="FN119" s="482">
        <f>IF(AND('7'!FN23=""),"",'7'!FN23)</f>
        <v>18</v>
      </c>
      <c r="FO119" s="482">
        <f>IF(AND('7'!FO23=""),"",'7'!FO23)</f>
        <v>18</v>
      </c>
      <c r="FP119" s="482">
        <f>IF(AND('7'!FP23=""),"",'7'!FP23)</f>
        <v>19</v>
      </c>
      <c r="FQ119" s="482">
        <f>IF(AND('7'!FQ23=""),"",'7'!FQ23)</f>
        <v>18</v>
      </c>
      <c r="FR119" s="482">
        <f>IF(AND('7'!FR23=""),"",'7'!FR23)</f>
        <v>18</v>
      </c>
      <c r="FS119" s="482" t="str">
        <f>IF(AND('7'!FS23=""),"",'7'!FS23)</f>
        <v/>
      </c>
      <c r="FT119" s="482" t="str">
        <f>IF(AND('7'!FT23=""),"",'7'!FT23)</f>
        <v xml:space="preserve"> </v>
      </c>
      <c r="FU119" s="482" t="str">
        <f>IF(AND('7'!FV23=""),"",'7'!FV23)</f>
        <v>-</v>
      </c>
      <c r="FV119" s="482" t="str">
        <f>IF(AND('7'!FW23=""),"",'7'!FW23)</f>
        <v>-</v>
      </c>
      <c r="FW119" s="482" t="str">
        <f>IF(AND('7'!FX23=""),"",'7'!FX23)</f>
        <v>-</v>
      </c>
      <c r="FX119" s="482" t="str">
        <f>IF(AND('7'!FY23=""),"",'7'!FY23)</f>
        <v>-</v>
      </c>
      <c r="FY119" s="482" t="str">
        <f>IF(AND('7'!FZ23=""),"",'7'!FZ23)</f>
        <v>-</v>
      </c>
      <c r="FZ119" s="482" t="str">
        <f>IF(AND('7'!GA23=""),"",'7'!GA23)</f>
        <v>-</v>
      </c>
      <c r="GA119" s="482" t="str">
        <f>IF(AND('7'!GB23=""),"",'7'!GB23)</f>
        <v>-</v>
      </c>
      <c r="GB119" s="482" t="str">
        <f>IF(AND('7'!GC23=""),"",'7'!GC23)</f>
        <v>-</v>
      </c>
      <c r="GC119" s="482" t="str">
        <f>IF(AND('7'!GD23=""),"",'7'!GD23)</f>
        <v>-</v>
      </c>
      <c r="GD119" s="482" t="str">
        <f>IF(AND('7'!GE23=""),"",'7'!GE23)</f>
        <v>-</v>
      </c>
      <c r="GE119" s="482" t="str">
        <f>IF(AND('7'!GF23=""),"",'7'!GF23)</f>
        <v>-</v>
      </c>
      <c r="GF119" s="482" t="str">
        <f>IF(AND('7'!GG23=""),"",'7'!GG23)</f>
        <v>-</v>
      </c>
      <c r="GG119" s="482" t="str">
        <f>IF(AND('7'!GH23=""),"",IF(AND('7'!GH23="-"),"",'7'!GH23))</f>
        <v/>
      </c>
      <c r="GH119" s="50" t="str">
        <f>IF(AND(C119=""),"",VLOOKUP(B119,Register!$A$7:$CL$311,36,FALSE))</f>
        <v/>
      </c>
      <c r="GI119" s="483" t="str">
        <f>IF(AND('7'!GL23=""),"",'7'!GL23)</f>
        <v/>
      </c>
      <c r="GJ119" s="173" t="str">
        <f>IF(AND('7'!FU23=""),"",'7'!FU23)</f>
        <v>mRrh.kZ</v>
      </c>
    </row>
    <row r="120" spans="1:194" ht="21">
      <c r="A120" s="480">
        <v>112</v>
      </c>
      <c r="B120" s="481" t="str">
        <f>IF(AND('7'!B24=""),"",'7'!B24)</f>
        <v/>
      </c>
      <c r="C120" s="196" t="str">
        <f>IF(AND('7'!C24=""),"",'7'!C24)</f>
        <v/>
      </c>
      <c r="D120" s="196" t="str">
        <f>IF(AND('7'!D24=""),"",'7'!D24)</f>
        <v/>
      </c>
      <c r="E120" s="200" t="str">
        <f>IF(AND('7'!E24=""),"",'7'!E24)</f>
        <v/>
      </c>
      <c r="F120" s="482" t="str">
        <f>IF(AND('7'!F24=""),"",'7'!F24)</f>
        <v>B</v>
      </c>
      <c r="G120" s="482">
        <f>IF(AND('7'!G24=""),"",'7'!G24)</f>
        <v>10</v>
      </c>
      <c r="H120" s="482" t="str">
        <f>IF(AND('7'!H24=""),"",'7'!H24)</f>
        <v/>
      </c>
      <c r="I120" s="482" t="str">
        <f>IF(AND('7'!I24=""),"",'7'!I24)</f>
        <v/>
      </c>
      <c r="J120" s="482" t="str">
        <f>IF(AND('7'!J24=""),"",'7'!J24)</f>
        <v/>
      </c>
      <c r="K120" s="482">
        <f>IF(AND('7'!K24=""),"",'7'!K24)</f>
        <v>10</v>
      </c>
      <c r="L120" s="482" t="str">
        <f>IF(AND('7'!L24=""),"",'7'!L24)</f>
        <v/>
      </c>
      <c r="M120" s="482" t="str">
        <f>IF(AND('7'!M24=""),"",'7'!M24)</f>
        <v/>
      </c>
      <c r="N120" s="482" t="str">
        <f>IF(AND('7'!N24=""),"",'7'!N24)</f>
        <v/>
      </c>
      <c r="O120" s="482">
        <f>IF(AND('7'!O24=""),"",'7'!O24)</f>
        <v>49</v>
      </c>
      <c r="P120" s="482" t="str">
        <f>IF(AND('7'!P24=""),"",'7'!P24)</f>
        <v/>
      </c>
      <c r="Q120" s="482" t="str">
        <f>IF(AND('7'!Q24=""),"",'7'!Q24)</f>
        <v/>
      </c>
      <c r="R120" s="482" t="str">
        <f>IF(AND('7'!R24=""),"",'7'!R24)</f>
        <v/>
      </c>
      <c r="S120" s="482">
        <f>IF(AND('7'!S24=""),"",'7'!S24)</f>
        <v>10</v>
      </c>
      <c r="T120" s="482" t="str">
        <f>IF(AND('7'!T24=""),"",'7'!T24)</f>
        <v/>
      </c>
      <c r="U120" s="482" t="str">
        <f>IF(AND('7'!U24=""),"",'7'!U24)</f>
        <v/>
      </c>
      <c r="V120" s="482" t="str">
        <f>IF(AND('7'!V24=""),"",'7'!V24)</f>
        <v/>
      </c>
      <c r="W120" s="482">
        <f>IF(AND('7'!W24=""),"",'7'!W24)</f>
        <v>72</v>
      </c>
      <c r="X120" s="482" t="str">
        <f>IF(AND('7'!X24=""),"",'7'!X24)</f>
        <v/>
      </c>
      <c r="Y120" s="482" t="str">
        <f>IF(AND('7'!Y24=""),"",'7'!Y24)</f>
        <v/>
      </c>
      <c r="Z120" s="482" t="str">
        <f>IF(AND('7'!Z24=""),"",'7'!Z24)</f>
        <v/>
      </c>
      <c r="AA120" s="482" t="str">
        <f>IF(AND('7'!AA24=""),"",'7'!AA24)</f>
        <v/>
      </c>
      <c r="AB120" s="482" t="str">
        <f>IF(AND('7'!AB24=""),"",'7'!AB24)</f>
        <v/>
      </c>
      <c r="AC120" s="482" t="str">
        <f>IF(AND('7'!AC24=""),"",'7'!AC24)</f>
        <v/>
      </c>
      <c r="AD120" s="482" t="str">
        <f>IF(AND('7'!AD24=""),"",'7'!AD24)</f>
        <v/>
      </c>
      <c r="AE120" s="482" t="str">
        <f>IF(AND('7'!AE24=""),"",'7'!AE24)</f>
        <v>B</v>
      </c>
      <c r="AF120" s="482">
        <f>IF(AND('7'!AF24=""),"",'7'!AF24)</f>
        <v>10</v>
      </c>
      <c r="AG120" s="482" t="str">
        <f>IF(AND('7'!AG24=""),"",'7'!AG24)</f>
        <v/>
      </c>
      <c r="AH120" s="482" t="str">
        <f>IF(AND('7'!AH24=""),"",'7'!AH24)</f>
        <v/>
      </c>
      <c r="AI120" s="482" t="str">
        <f>IF(AND('7'!AI24=""),"",'7'!AI24)</f>
        <v/>
      </c>
      <c r="AJ120" s="482">
        <f>IF(AND('7'!AJ24=""),"",'7'!AJ24)</f>
        <v>10</v>
      </c>
      <c r="AK120" s="482" t="str">
        <f>IF(AND('7'!AK24=""),"",'7'!AK24)</f>
        <v/>
      </c>
      <c r="AL120" s="482" t="str">
        <f>IF(AND('7'!AL24=""),"",'7'!AL24)</f>
        <v/>
      </c>
      <c r="AM120" s="482" t="str">
        <f>IF(AND('7'!AM24=""),"",'7'!AM24)</f>
        <v/>
      </c>
      <c r="AN120" s="482">
        <f>IF(AND('7'!AN24=""),"",'7'!AN24)</f>
        <v>49</v>
      </c>
      <c r="AO120" s="482" t="str">
        <f>IF(AND('7'!AO24=""),"",'7'!AO24)</f>
        <v/>
      </c>
      <c r="AP120" s="482" t="str">
        <f>IF(AND('7'!AP24=""),"",'7'!AP24)</f>
        <v/>
      </c>
      <c r="AQ120" s="482" t="str">
        <f>IF(AND('7'!AQ24=""),"",'7'!AQ24)</f>
        <v/>
      </c>
      <c r="AR120" s="482">
        <f>IF(AND('7'!AR24=""),"",'7'!AR24)</f>
        <v>10</v>
      </c>
      <c r="AS120" s="482" t="str">
        <f>IF(AND('7'!AS24=""),"",'7'!AS24)</f>
        <v/>
      </c>
      <c r="AT120" s="482" t="str">
        <f>IF(AND('7'!AT24=""),"",'7'!AT24)</f>
        <v/>
      </c>
      <c r="AU120" s="482" t="str">
        <f>IF(AND('7'!AU24=""),"",'7'!AU24)</f>
        <v/>
      </c>
      <c r="AV120" s="482">
        <f>IF(AND('7'!AV24=""),"",'7'!AV24)</f>
        <v>72</v>
      </c>
      <c r="AW120" s="482" t="str">
        <f>IF(AND('7'!AW24=""),"",'7'!AW24)</f>
        <v/>
      </c>
      <c r="AX120" s="482" t="str">
        <f>IF(AND('7'!AX24=""),"",'7'!AX24)</f>
        <v/>
      </c>
      <c r="AY120" s="482" t="str">
        <f>IF(AND('7'!AY24=""),"",'7'!AY24)</f>
        <v/>
      </c>
      <c r="AZ120" s="482" t="str">
        <f>IF(AND('7'!AZ24=""),"",'7'!AZ24)</f>
        <v/>
      </c>
      <c r="BA120" s="482" t="str">
        <f>IF(AND('7'!BA24=""),"",'7'!BA24)</f>
        <v/>
      </c>
      <c r="BB120" s="482" t="str">
        <f>IF(AND('7'!BB24=""),"",'7'!BB24)</f>
        <v/>
      </c>
      <c r="BC120" s="482" t="str">
        <f>IF(AND('7'!BC24=""),"",'7'!BC24)</f>
        <v/>
      </c>
      <c r="BD120" s="482" t="str">
        <f>IF(AND('7'!BD24=""),"",'7'!BD24)</f>
        <v>B</v>
      </c>
      <c r="BE120" s="482">
        <f>IF(AND('7'!BE24=""),"",'7'!BE24)</f>
        <v>10</v>
      </c>
      <c r="BF120" s="482" t="str">
        <f>IF(AND('7'!BF24=""),"",'7'!BF24)</f>
        <v/>
      </c>
      <c r="BG120" s="482" t="str">
        <f>IF(AND('7'!BG24=""),"",'7'!BG24)</f>
        <v/>
      </c>
      <c r="BH120" s="482" t="str">
        <f>IF(AND('7'!BH24=""),"",'7'!BH24)</f>
        <v/>
      </c>
      <c r="BI120" s="482">
        <f>IF(AND('7'!BI24=""),"",'7'!BI24)</f>
        <v>10</v>
      </c>
      <c r="BJ120" s="482" t="str">
        <f>IF(AND('7'!BJ24=""),"",'7'!BJ24)</f>
        <v/>
      </c>
      <c r="BK120" s="482" t="str">
        <f>IF(AND('7'!BK24=""),"",'7'!BK24)</f>
        <v/>
      </c>
      <c r="BL120" s="482" t="str">
        <f>IF(AND('7'!BL24=""),"",'7'!BL24)</f>
        <v/>
      </c>
      <c r="BM120" s="482">
        <f>IF(AND('7'!BM24=""),"",'7'!BM24)</f>
        <v>49</v>
      </c>
      <c r="BN120" s="482" t="str">
        <f>IF(AND('7'!BN24=""),"",'7'!BN24)</f>
        <v/>
      </c>
      <c r="BO120" s="482" t="str">
        <f>IF(AND('7'!BO24=""),"",'7'!BO24)</f>
        <v/>
      </c>
      <c r="BP120" s="482" t="str">
        <f>IF(AND('7'!BP24=""),"",'7'!BP24)</f>
        <v/>
      </c>
      <c r="BQ120" s="482">
        <f>IF(AND('7'!BQ24=""),"",'7'!BQ24)</f>
        <v>10</v>
      </c>
      <c r="BR120" s="482" t="str">
        <f>IF(AND('7'!BR24=""),"",'7'!BR24)</f>
        <v/>
      </c>
      <c r="BS120" s="482" t="str">
        <f>IF(AND('7'!BS24=""),"",'7'!BS24)</f>
        <v/>
      </c>
      <c r="BT120" s="482" t="str">
        <f>IF(AND('7'!BT24=""),"",'7'!BT24)</f>
        <v/>
      </c>
      <c r="BU120" s="482">
        <f>IF(AND('7'!BU24=""),"",'7'!BU24)</f>
        <v>72</v>
      </c>
      <c r="BV120" s="482" t="str">
        <f>IF(AND('7'!BV24=""),"",'7'!BV24)</f>
        <v/>
      </c>
      <c r="BW120" s="482" t="str">
        <f>IF(AND('7'!BW24=""),"",'7'!BW24)</f>
        <v/>
      </c>
      <c r="BX120" s="482" t="str">
        <f>IF(AND('7'!BX24=""),"",'7'!BX24)</f>
        <v/>
      </c>
      <c r="BY120" s="482" t="str">
        <f>IF(AND('7'!BY24=""),"",'7'!BY24)</f>
        <v/>
      </c>
      <c r="BZ120" s="482" t="str">
        <f>IF(AND('7'!BZ24=""),"",'7'!BZ24)</f>
        <v/>
      </c>
      <c r="CA120" s="482" t="str">
        <f>IF(AND('7'!CA24=""),"",'7'!CA24)</f>
        <v/>
      </c>
      <c r="CB120" s="482" t="str">
        <f>IF(AND('7'!CB24=""),"",'7'!CB24)</f>
        <v/>
      </c>
      <c r="CC120" s="482" t="str">
        <f>IF(AND('7'!CC24=""),"",'7'!CC24)</f>
        <v>B</v>
      </c>
      <c r="CD120" s="482">
        <f>IF(AND('7'!CD24=""),"",'7'!CD24)</f>
        <v>10</v>
      </c>
      <c r="CE120" s="482" t="str">
        <f>IF(AND('7'!CE24=""),"",'7'!CE24)</f>
        <v/>
      </c>
      <c r="CF120" s="482" t="str">
        <f>IF(AND('7'!CF24=""),"",'7'!CF24)</f>
        <v/>
      </c>
      <c r="CG120" s="482" t="str">
        <f>IF(AND('7'!CG24=""),"",'7'!CG24)</f>
        <v/>
      </c>
      <c r="CH120" s="482">
        <f>IF(AND('7'!CH24=""),"",'7'!CH24)</f>
        <v>10</v>
      </c>
      <c r="CI120" s="482" t="str">
        <f>IF(AND('7'!CI24=""),"",'7'!CI24)</f>
        <v/>
      </c>
      <c r="CJ120" s="482" t="str">
        <f>IF(AND('7'!CJ24=""),"",'7'!CJ24)</f>
        <v/>
      </c>
      <c r="CK120" s="482" t="str">
        <f>IF(AND('7'!CK24=""),"",'7'!CK24)</f>
        <v/>
      </c>
      <c r="CL120" s="482">
        <f>IF(AND('7'!CL24=""),"",'7'!CL24)</f>
        <v>49</v>
      </c>
      <c r="CM120" s="482" t="str">
        <f>IF(AND('7'!CM24=""),"",'7'!CM24)</f>
        <v/>
      </c>
      <c r="CN120" s="482" t="str">
        <f>IF(AND('7'!CN24=""),"",'7'!CN24)</f>
        <v/>
      </c>
      <c r="CO120" s="482" t="str">
        <f>IF(AND('7'!CO24=""),"",'7'!CO24)</f>
        <v/>
      </c>
      <c r="CP120" s="482">
        <f>IF(AND('7'!CP24=""),"",'7'!CP24)</f>
        <v>10</v>
      </c>
      <c r="CQ120" s="482" t="str">
        <f>IF(AND('7'!CQ24=""),"",'7'!CQ24)</f>
        <v/>
      </c>
      <c r="CR120" s="482" t="str">
        <f>IF(AND('7'!CR24=""),"",'7'!CR24)</f>
        <v/>
      </c>
      <c r="CS120" s="482" t="str">
        <f>IF(AND('7'!CS24=""),"",'7'!CS24)</f>
        <v/>
      </c>
      <c r="CT120" s="482">
        <f>IF(AND('7'!CT24=""),"",'7'!CT24)</f>
        <v>72</v>
      </c>
      <c r="CU120" s="482" t="str">
        <f>IF(AND('7'!CU24=""),"",'7'!CU24)</f>
        <v/>
      </c>
      <c r="CV120" s="482" t="str">
        <f>IF(AND('7'!CV24=""),"",'7'!CV24)</f>
        <v/>
      </c>
      <c r="CW120" s="482" t="str">
        <f>IF(AND('7'!CW24=""),"",'7'!CW24)</f>
        <v/>
      </c>
      <c r="CX120" s="482" t="str">
        <f>IF(AND('7'!CX24=""),"",'7'!CX24)</f>
        <v/>
      </c>
      <c r="CY120" s="482" t="str">
        <f>IF(AND('7'!CY24=""),"",'7'!CY24)</f>
        <v/>
      </c>
      <c r="CZ120" s="482" t="str">
        <f>IF(AND('7'!CZ24=""),"",'7'!CZ24)</f>
        <v/>
      </c>
      <c r="DA120" s="482" t="str">
        <f>IF(AND('7'!DA24=""),"",'7'!DA24)</f>
        <v/>
      </c>
      <c r="DB120" s="482" t="str">
        <f>IF(AND('7'!DB24=""),"",'7'!DB24)</f>
        <v>B</v>
      </c>
      <c r="DC120" s="482">
        <f>IF(AND('7'!DC24=""),"",'7'!DC24)</f>
        <v>10</v>
      </c>
      <c r="DD120" s="482" t="str">
        <f>IF(AND('7'!DD24=""),"",'7'!DD24)</f>
        <v/>
      </c>
      <c r="DE120" s="482" t="str">
        <f>IF(AND('7'!DE24=""),"",'7'!DE24)</f>
        <v/>
      </c>
      <c r="DF120" s="482" t="str">
        <f>IF(AND('7'!DF24=""),"",'7'!DF24)</f>
        <v/>
      </c>
      <c r="DG120" s="482">
        <f>IF(AND('7'!DG24=""),"",'7'!DG24)</f>
        <v>10</v>
      </c>
      <c r="DH120" s="482" t="str">
        <f>IF(AND('7'!DH24=""),"",'7'!DH24)</f>
        <v/>
      </c>
      <c r="DI120" s="482" t="str">
        <f>IF(AND('7'!DI24=""),"",'7'!DI24)</f>
        <v/>
      </c>
      <c r="DJ120" s="482" t="str">
        <f>IF(AND('7'!DJ24=""),"",'7'!DJ24)</f>
        <v/>
      </c>
      <c r="DK120" s="482">
        <f>IF(AND('7'!DK24=""),"",'7'!DK24)</f>
        <v>49</v>
      </c>
      <c r="DL120" s="482" t="str">
        <f>IF(AND('7'!DL24=""),"",'7'!DL24)</f>
        <v/>
      </c>
      <c r="DM120" s="482" t="str">
        <f>IF(AND('7'!DM24=""),"",'7'!DM24)</f>
        <v/>
      </c>
      <c r="DN120" s="482" t="str">
        <f>IF(AND('7'!DN24=""),"",'7'!DN24)</f>
        <v/>
      </c>
      <c r="DO120" s="482">
        <f>IF(AND('7'!DO24=""),"",'7'!DO24)</f>
        <v>10</v>
      </c>
      <c r="DP120" s="482" t="str">
        <f>IF(AND('7'!DP24=""),"",'7'!DP24)</f>
        <v/>
      </c>
      <c r="DQ120" s="482" t="str">
        <f>IF(AND('7'!DQ24=""),"",'7'!DQ24)</f>
        <v/>
      </c>
      <c r="DR120" s="482" t="str">
        <f>IF(AND('7'!DR24=""),"",'7'!DR24)</f>
        <v/>
      </c>
      <c r="DS120" s="482">
        <f>IF(AND('7'!DS24=""),"",'7'!DS24)</f>
        <v>72</v>
      </c>
      <c r="DT120" s="482" t="str">
        <f>IF(AND('7'!DT24=""),"",'7'!DT24)</f>
        <v/>
      </c>
      <c r="DU120" s="482" t="str">
        <f>IF(AND('7'!DU24=""),"",'7'!DU24)</f>
        <v/>
      </c>
      <c r="DV120" s="482" t="str">
        <f>IF(AND('7'!DV24=""),"",'7'!DV24)</f>
        <v/>
      </c>
      <c r="DW120" s="482" t="str">
        <f>IF(AND('7'!DW24=""),"",'7'!DW24)</f>
        <v/>
      </c>
      <c r="DX120" s="482" t="str">
        <f>IF(AND('7'!DX24=""),"",'7'!DX24)</f>
        <v/>
      </c>
      <c r="DY120" s="482" t="str">
        <f>IF(AND('7'!DY24=""),"",'7'!DY24)</f>
        <v/>
      </c>
      <c r="DZ120" s="482" t="str">
        <f>IF(AND('7'!DZ24=""),"",'7'!DZ24)</f>
        <v/>
      </c>
      <c r="EA120" s="482" t="str">
        <f>IF(AND('7'!EA24=""),"",'7'!EA24)</f>
        <v>B</v>
      </c>
      <c r="EB120" s="482">
        <f>IF(AND('7'!EB24=""),"",'7'!EB24)</f>
        <v>10</v>
      </c>
      <c r="EC120" s="482" t="str">
        <f>IF(AND('7'!EC24=""),"",'7'!EC24)</f>
        <v/>
      </c>
      <c r="ED120" s="482" t="str">
        <f>IF(AND('7'!ED24=""),"",'7'!ED24)</f>
        <v/>
      </c>
      <c r="EE120" s="482" t="str">
        <f>IF(AND('7'!EE24=""),"",'7'!EE24)</f>
        <v/>
      </c>
      <c r="EF120" s="482">
        <f>IF(AND('7'!EF24=""),"",'7'!EF24)</f>
        <v>10</v>
      </c>
      <c r="EG120" s="482" t="str">
        <f>IF(AND('7'!EG24=""),"",'7'!EG24)</f>
        <v/>
      </c>
      <c r="EH120" s="482" t="str">
        <f>IF(AND('7'!EH24=""),"",'7'!EH24)</f>
        <v/>
      </c>
      <c r="EI120" s="482" t="str">
        <f>IF(AND('7'!EI24=""),"",'7'!EI24)</f>
        <v/>
      </c>
      <c r="EJ120" s="482">
        <f>IF(AND('7'!EJ24=""),"",'7'!EJ24)</f>
        <v>49</v>
      </c>
      <c r="EK120" s="482" t="str">
        <f>IF(AND('7'!EK24=""),"",'7'!EK24)</f>
        <v/>
      </c>
      <c r="EL120" s="482" t="str">
        <f>IF(AND('7'!EL24=""),"",'7'!EL24)</f>
        <v/>
      </c>
      <c r="EM120" s="482" t="str">
        <f>IF(AND('7'!EM24=""),"",'7'!EM24)</f>
        <v/>
      </c>
      <c r="EN120" s="482">
        <f>IF(AND('7'!EN24=""),"",'7'!EN24)</f>
        <v>10</v>
      </c>
      <c r="EO120" s="482" t="str">
        <f>IF(AND('7'!EO24=""),"",'7'!EO24)</f>
        <v/>
      </c>
      <c r="EP120" s="482" t="str">
        <f>IF(AND('7'!EP24=""),"",'7'!EP24)</f>
        <v/>
      </c>
      <c r="EQ120" s="482" t="str">
        <f>IF(AND('7'!EQ24=""),"",'7'!EQ24)</f>
        <v/>
      </c>
      <c r="ER120" s="482">
        <f>IF(AND('7'!ER24=""),"",'7'!ER24)</f>
        <v>72</v>
      </c>
      <c r="ES120" s="482" t="str">
        <f>IF(AND('7'!ES24=""),"",'7'!ES24)</f>
        <v/>
      </c>
      <c r="ET120" s="482" t="str">
        <f>IF(AND('7'!ET24=""),"",'7'!ET24)</f>
        <v/>
      </c>
      <c r="EU120" s="482" t="str">
        <f>IF(AND('7'!EU24=""),"",'7'!EU24)</f>
        <v/>
      </c>
      <c r="EV120" s="482" t="str">
        <f>IF(AND('7'!EV24=""),"",'7'!EV24)</f>
        <v/>
      </c>
      <c r="EW120" s="482" t="str">
        <f>IF(AND('7'!EW24=""),"",'7'!EW24)</f>
        <v/>
      </c>
      <c r="EX120" s="482" t="str">
        <f>IF(AND('7'!EX24=""),"",'7'!EX24)</f>
        <v/>
      </c>
      <c r="EY120" s="482" t="str">
        <f>IF(AND('7'!EY24=""),"",'7'!EY24)</f>
        <v/>
      </c>
      <c r="EZ120" s="482">
        <f>IF(AND('7'!EZ24=""),"",'7'!EZ24)</f>
        <v>18</v>
      </c>
      <c r="FA120" s="482">
        <f>IF(AND('7'!FA24=""),"",'7'!FA24)</f>
        <v>18</v>
      </c>
      <c r="FB120" s="482">
        <f>IF(AND('7'!FB24=""),"",'7'!FB24)</f>
        <v>18</v>
      </c>
      <c r="FC120" s="482">
        <f>IF(AND('7'!FC24=""),"",'7'!FC24)</f>
        <v>17</v>
      </c>
      <c r="FD120" s="482">
        <f>IF(AND('7'!FD24=""),"",'7'!FD24)</f>
        <v>18</v>
      </c>
      <c r="FE120" s="482" t="str">
        <f>IF(AND('7'!FE24=""),"",'7'!FE24)</f>
        <v/>
      </c>
      <c r="FF120" s="482" t="str">
        <f>IF(AND('7'!FF24=""),"",'7'!FF24)</f>
        <v xml:space="preserve"> </v>
      </c>
      <c r="FG120" s="482">
        <f>IF(AND('7'!FG24=""),"",'7'!FG24)</f>
        <v>18</v>
      </c>
      <c r="FH120" s="482">
        <f>IF(AND('7'!FH24=""),"",'7'!FH24)</f>
        <v>18</v>
      </c>
      <c r="FI120" s="482">
        <f>IF(AND('7'!FI24=""),"",'7'!FI24)</f>
        <v>17</v>
      </c>
      <c r="FJ120" s="482">
        <f>IF(AND('7'!FJ24=""),"",'7'!FJ24)</f>
        <v>18</v>
      </c>
      <c r="FK120" s="482">
        <f>IF(AND('7'!FK24=""),"",'7'!FK24)</f>
        <v>18</v>
      </c>
      <c r="FL120" s="482" t="str">
        <f>IF(AND('7'!FL24=""),"",'7'!FL24)</f>
        <v/>
      </c>
      <c r="FM120" s="482" t="str">
        <f>IF(AND('7'!FM24=""),"",'7'!FM24)</f>
        <v xml:space="preserve"> </v>
      </c>
      <c r="FN120" s="482">
        <f>IF(AND('7'!FN24=""),"",'7'!FN24)</f>
        <v>17</v>
      </c>
      <c r="FO120" s="482">
        <f>IF(AND('7'!FO24=""),"",'7'!FO24)</f>
        <v>18</v>
      </c>
      <c r="FP120" s="482">
        <f>IF(AND('7'!FP24=""),"",'7'!FP24)</f>
        <v>19</v>
      </c>
      <c r="FQ120" s="482">
        <f>IF(AND('7'!FQ24=""),"",'7'!FQ24)</f>
        <v>18</v>
      </c>
      <c r="FR120" s="482">
        <f>IF(AND('7'!FR24=""),"",'7'!FR24)</f>
        <v>18</v>
      </c>
      <c r="FS120" s="482" t="str">
        <f>IF(AND('7'!FS24=""),"",'7'!FS24)</f>
        <v/>
      </c>
      <c r="FT120" s="482" t="str">
        <f>IF(AND('7'!FT24=""),"",'7'!FT24)</f>
        <v xml:space="preserve"> </v>
      </c>
      <c r="FU120" s="482" t="str">
        <f>IF(AND('7'!FV24=""),"",'7'!FV24)</f>
        <v>-</v>
      </c>
      <c r="FV120" s="482" t="str">
        <f>IF(AND('7'!FW24=""),"",'7'!FW24)</f>
        <v>-</v>
      </c>
      <c r="FW120" s="482" t="str">
        <f>IF(AND('7'!FX24=""),"",'7'!FX24)</f>
        <v>-</v>
      </c>
      <c r="FX120" s="482" t="str">
        <f>IF(AND('7'!FY24=""),"",'7'!FY24)</f>
        <v>-</v>
      </c>
      <c r="FY120" s="482" t="str">
        <f>IF(AND('7'!FZ24=""),"",'7'!FZ24)</f>
        <v>-</v>
      </c>
      <c r="FZ120" s="482" t="str">
        <f>IF(AND('7'!GA24=""),"",'7'!GA24)</f>
        <v>-</v>
      </c>
      <c r="GA120" s="482" t="str">
        <f>IF(AND('7'!GB24=""),"",'7'!GB24)</f>
        <v>-</v>
      </c>
      <c r="GB120" s="482" t="str">
        <f>IF(AND('7'!GC24=""),"",'7'!GC24)</f>
        <v>-</v>
      </c>
      <c r="GC120" s="482" t="str">
        <f>IF(AND('7'!GD24=""),"",'7'!GD24)</f>
        <v>-</v>
      </c>
      <c r="GD120" s="482" t="str">
        <f>IF(AND('7'!GE24=""),"",'7'!GE24)</f>
        <v>-</v>
      </c>
      <c r="GE120" s="482" t="str">
        <f>IF(AND('7'!GF24=""),"",'7'!GF24)</f>
        <v>-</v>
      </c>
      <c r="GF120" s="482" t="str">
        <f>IF(AND('7'!GG24=""),"",'7'!GG24)</f>
        <v>-</v>
      </c>
      <c r="GG120" s="482" t="str">
        <f>IF(AND('7'!GH24=""),"",IF(AND('7'!GH24="-"),"",'7'!GH24))</f>
        <v/>
      </c>
      <c r="GH120" s="50" t="str">
        <f>IF(AND(C120=""),"",VLOOKUP(B120,Register!$A$7:$CL$311,36,FALSE))</f>
        <v/>
      </c>
      <c r="GI120" s="483" t="str">
        <f>IF(AND('7'!GL24=""),"",'7'!GL24)</f>
        <v/>
      </c>
      <c r="GJ120" s="173" t="str">
        <f>IF(AND('7'!FU24=""),"",'7'!FU24)</f>
        <v>mRrh.kZ</v>
      </c>
    </row>
    <row r="121" spans="1:194" ht="21">
      <c r="A121" s="480">
        <v>113</v>
      </c>
      <c r="B121" s="481" t="str">
        <f>IF(AND('7'!B25=""),"",'7'!B25)</f>
        <v/>
      </c>
      <c r="C121" s="196" t="str">
        <f>IF(AND('7'!C25=""),"",'7'!C25)</f>
        <v/>
      </c>
      <c r="D121" s="196" t="str">
        <f>IF(AND('7'!D25=""),"",'7'!D25)</f>
        <v/>
      </c>
      <c r="E121" s="200" t="str">
        <f>IF(AND('7'!E25=""),"",'7'!E25)</f>
        <v/>
      </c>
      <c r="F121" s="482" t="str">
        <f>IF(AND('7'!F25=""),"",'7'!F25)</f>
        <v>B</v>
      </c>
      <c r="G121" s="482">
        <f>IF(AND('7'!G25=""),"",'7'!G25)</f>
        <v>9</v>
      </c>
      <c r="H121" s="482" t="str">
        <f>IF(AND('7'!H25=""),"",'7'!H25)</f>
        <v/>
      </c>
      <c r="I121" s="482" t="str">
        <f>IF(AND('7'!I25=""),"",'7'!I25)</f>
        <v/>
      </c>
      <c r="J121" s="482" t="str">
        <f>IF(AND('7'!J25=""),"",'7'!J25)</f>
        <v/>
      </c>
      <c r="K121" s="482">
        <f>IF(AND('7'!K25=""),"",'7'!K25)</f>
        <v>10</v>
      </c>
      <c r="L121" s="482" t="str">
        <f>IF(AND('7'!L25=""),"",'7'!L25)</f>
        <v/>
      </c>
      <c r="M121" s="482" t="str">
        <f>IF(AND('7'!M25=""),"",'7'!M25)</f>
        <v/>
      </c>
      <c r="N121" s="482" t="str">
        <f>IF(AND('7'!N25=""),"",'7'!N25)</f>
        <v/>
      </c>
      <c r="O121" s="482">
        <f>IF(AND('7'!O25=""),"",'7'!O25)</f>
        <v>47</v>
      </c>
      <c r="P121" s="482" t="str">
        <f>IF(AND('7'!P25=""),"",'7'!P25)</f>
        <v/>
      </c>
      <c r="Q121" s="482" t="str">
        <f>IF(AND('7'!Q25=""),"",'7'!Q25)</f>
        <v/>
      </c>
      <c r="R121" s="482" t="str">
        <f>IF(AND('7'!R25=""),"",'7'!R25)</f>
        <v/>
      </c>
      <c r="S121" s="482">
        <f>IF(AND('7'!S25=""),"",'7'!S25)</f>
        <v>9</v>
      </c>
      <c r="T121" s="482" t="str">
        <f>IF(AND('7'!T25=""),"",'7'!T25)</f>
        <v/>
      </c>
      <c r="U121" s="482" t="str">
        <f>IF(AND('7'!U25=""),"",'7'!U25)</f>
        <v/>
      </c>
      <c r="V121" s="482" t="str">
        <f>IF(AND('7'!V25=""),"",'7'!V25)</f>
        <v/>
      </c>
      <c r="W121" s="482">
        <f>IF(AND('7'!W25=""),"",'7'!W25)</f>
        <v>69</v>
      </c>
      <c r="X121" s="482" t="str">
        <f>IF(AND('7'!X25=""),"",'7'!X25)</f>
        <v/>
      </c>
      <c r="Y121" s="482" t="str">
        <f>IF(AND('7'!Y25=""),"",'7'!Y25)</f>
        <v/>
      </c>
      <c r="Z121" s="482" t="str">
        <f>IF(AND('7'!Z25=""),"",'7'!Z25)</f>
        <v/>
      </c>
      <c r="AA121" s="482" t="str">
        <f>IF(AND('7'!AA25=""),"",'7'!AA25)</f>
        <v/>
      </c>
      <c r="AB121" s="482" t="str">
        <f>IF(AND('7'!AB25=""),"",'7'!AB25)</f>
        <v/>
      </c>
      <c r="AC121" s="482" t="str">
        <f>IF(AND('7'!AC25=""),"",'7'!AC25)</f>
        <v/>
      </c>
      <c r="AD121" s="482" t="str">
        <f>IF(AND('7'!AD25=""),"",'7'!AD25)</f>
        <v/>
      </c>
      <c r="AE121" s="482" t="str">
        <f>IF(AND('7'!AE25=""),"",'7'!AE25)</f>
        <v>B</v>
      </c>
      <c r="AF121" s="482">
        <f>IF(AND('7'!AF25=""),"",'7'!AF25)</f>
        <v>9</v>
      </c>
      <c r="AG121" s="482" t="str">
        <f>IF(AND('7'!AG25=""),"",'7'!AG25)</f>
        <v/>
      </c>
      <c r="AH121" s="482" t="str">
        <f>IF(AND('7'!AH25=""),"",'7'!AH25)</f>
        <v/>
      </c>
      <c r="AI121" s="482" t="str">
        <f>IF(AND('7'!AI25=""),"",'7'!AI25)</f>
        <v/>
      </c>
      <c r="AJ121" s="482">
        <f>IF(AND('7'!AJ25=""),"",'7'!AJ25)</f>
        <v>10</v>
      </c>
      <c r="AK121" s="482" t="str">
        <f>IF(AND('7'!AK25=""),"",'7'!AK25)</f>
        <v/>
      </c>
      <c r="AL121" s="482" t="str">
        <f>IF(AND('7'!AL25=""),"",'7'!AL25)</f>
        <v/>
      </c>
      <c r="AM121" s="482" t="str">
        <f>IF(AND('7'!AM25=""),"",'7'!AM25)</f>
        <v/>
      </c>
      <c r="AN121" s="482">
        <f>IF(AND('7'!AN25=""),"",'7'!AN25)</f>
        <v>47</v>
      </c>
      <c r="AO121" s="482" t="str">
        <f>IF(AND('7'!AO25=""),"",'7'!AO25)</f>
        <v/>
      </c>
      <c r="AP121" s="482" t="str">
        <f>IF(AND('7'!AP25=""),"",'7'!AP25)</f>
        <v/>
      </c>
      <c r="AQ121" s="482" t="str">
        <f>IF(AND('7'!AQ25=""),"",'7'!AQ25)</f>
        <v/>
      </c>
      <c r="AR121" s="482">
        <f>IF(AND('7'!AR25=""),"",'7'!AR25)</f>
        <v>9</v>
      </c>
      <c r="AS121" s="482" t="str">
        <f>IF(AND('7'!AS25=""),"",'7'!AS25)</f>
        <v/>
      </c>
      <c r="AT121" s="482" t="str">
        <f>IF(AND('7'!AT25=""),"",'7'!AT25)</f>
        <v/>
      </c>
      <c r="AU121" s="482" t="str">
        <f>IF(AND('7'!AU25=""),"",'7'!AU25)</f>
        <v/>
      </c>
      <c r="AV121" s="482">
        <f>IF(AND('7'!AV25=""),"",'7'!AV25)</f>
        <v>69</v>
      </c>
      <c r="AW121" s="482" t="str">
        <f>IF(AND('7'!AW25=""),"",'7'!AW25)</f>
        <v/>
      </c>
      <c r="AX121" s="482" t="str">
        <f>IF(AND('7'!AX25=""),"",'7'!AX25)</f>
        <v/>
      </c>
      <c r="AY121" s="482" t="str">
        <f>IF(AND('7'!AY25=""),"",'7'!AY25)</f>
        <v/>
      </c>
      <c r="AZ121" s="482" t="str">
        <f>IF(AND('7'!AZ25=""),"",'7'!AZ25)</f>
        <v/>
      </c>
      <c r="BA121" s="482" t="str">
        <f>IF(AND('7'!BA25=""),"",'7'!BA25)</f>
        <v/>
      </c>
      <c r="BB121" s="482" t="str">
        <f>IF(AND('7'!BB25=""),"",'7'!BB25)</f>
        <v/>
      </c>
      <c r="BC121" s="482" t="str">
        <f>IF(AND('7'!BC25=""),"",'7'!BC25)</f>
        <v/>
      </c>
      <c r="BD121" s="482" t="str">
        <f>IF(AND('7'!BD25=""),"",'7'!BD25)</f>
        <v>B</v>
      </c>
      <c r="BE121" s="482">
        <f>IF(AND('7'!BE25=""),"",'7'!BE25)</f>
        <v>9</v>
      </c>
      <c r="BF121" s="482" t="str">
        <f>IF(AND('7'!BF25=""),"",'7'!BF25)</f>
        <v/>
      </c>
      <c r="BG121" s="482" t="str">
        <f>IF(AND('7'!BG25=""),"",'7'!BG25)</f>
        <v/>
      </c>
      <c r="BH121" s="482" t="str">
        <f>IF(AND('7'!BH25=""),"",'7'!BH25)</f>
        <v/>
      </c>
      <c r="BI121" s="482">
        <f>IF(AND('7'!BI25=""),"",'7'!BI25)</f>
        <v>10</v>
      </c>
      <c r="BJ121" s="482" t="str">
        <f>IF(AND('7'!BJ25=""),"",'7'!BJ25)</f>
        <v/>
      </c>
      <c r="BK121" s="482" t="str">
        <f>IF(AND('7'!BK25=""),"",'7'!BK25)</f>
        <v/>
      </c>
      <c r="BL121" s="482" t="str">
        <f>IF(AND('7'!BL25=""),"",'7'!BL25)</f>
        <v/>
      </c>
      <c r="BM121" s="482">
        <f>IF(AND('7'!BM25=""),"",'7'!BM25)</f>
        <v>47</v>
      </c>
      <c r="BN121" s="482" t="str">
        <f>IF(AND('7'!BN25=""),"",'7'!BN25)</f>
        <v/>
      </c>
      <c r="BO121" s="482" t="str">
        <f>IF(AND('7'!BO25=""),"",'7'!BO25)</f>
        <v/>
      </c>
      <c r="BP121" s="482" t="str">
        <f>IF(AND('7'!BP25=""),"",'7'!BP25)</f>
        <v/>
      </c>
      <c r="BQ121" s="482">
        <f>IF(AND('7'!BQ25=""),"",'7'!BQ25)</f>
        <v>9</v>
      </c>
      <c r="BR121" s="482" t="str">
        <f>IF(AND('7'!BR25=""),"",'7'!BR25)</f>
        <v/>
      </c>
      <c r="BS121" s="482" t="str">
        <f>IF(AND('7'!BS25=""),"",'7'!BS25)</f>
        <v/>
      </c>
      <c r="BT121" s="482" t="str">
        <f>IF(AND('7'!BT25=""),"",'7'!BT25)</f>
        <v/>
      </c>
      <c r="BU121" s="482">
        <f>IF(AND('7'!BU25=""),"",'7'!BU25)</f>
        <v>69</v>
      </c>
      <c r="BV121" s="482" t="str">
        <f>IF(AND('7'!BV25=""),"",'7'!BV25)</f>
        <v/>
      </c>
      <c r="BW121" s="482" t="str">
        <f>IF(AND('7'!BW25=""),"",'7'!BW25)</f>
        <v/>
      </c>
      <c r="BX121" s="482" t="str">
        <f>IF(AND('7'!BX25=""),"",'7'!BX25)</f>
        <v/>
      </c>
      <c r="BY121" s="482" t="str">
        <f>IF(AND('7'!BY25=""),"",'7'!BY25)</f>
        <v/>
      </c>
      <c r="BZ121" s="482" t="str">
        <f>IF(AND('7'!BZ25=""),"",'7'!BZ25)</f>
        <v/>
      </c>
      <c r="CA121" s="482" t="str">
        <f>IF(AND('7'!CA25=""),"",'7'!CA25)</f>
        <v/>
      </c>
      <c r="CB121" s="482" t="str">
        <f>IF(AND('7'!CB25=""),"",'7'!CB25)</f>
        <v/>
      </c>
      <c r="CC121" s="482" t="str">
        <f>IF(AND('7'!CC25=""),"",'7'!CC25)</f>
        <v>B</v>
      </c>
      <c r="CD121" s="482">
        <f>IF(AND('7'!CD25=""),"",'7'!CD25)</f>
        <v>9</v>
      </c>
      <c r="CE121" s="482" t="str">
        <f>IF(AND('7'!CE25=""),"",'7'!CE25)</f>
        <v/>
      </c>
      <c r="CF121" s="482" t="str">
        <f>IF(AND('7'!CF25=""),"",'7'!CF25)</f>
        <v/>
      </c>
      <c r="CG121" s="482" t="str">
        <f>IF(AND('7'!CG25=""),"",'7'!CG25)</f>
        <v/>
      </c>
      <c r="CH121" s="482">
        <f>IF(AND('7'!CH25=""),"",'7'!CH25)</f>
        <v>10</v>
      </c>
      <c r="CI121" s="482" t="str">
        <f>IF(AND('7'!CI25=""),"",'7'!CI25)</f>
        <v/>
      </c>
      <c r="CJ121" s="482" t="str">
        <f>IF(AND('7'!CJ25=""),"",'7'!CJ25)</f>
        <v/>
      </c>
      <c r="CK121" s="482" t="str">
        <f>IF(AND('7'!CK25=""),"",'7'!CK25)</f>
        <v/>
      </c>
      <c r="CL121" s="482">
        <f>IF(AND('7'!CL25=""),"",'7'!CL25)</f>
        <v>47</v>
      </c>
      <c r="CM121" s="482" t="str">
        <f>IF(AND('7'!CM25=""),"",'7'!CM25)</f>
        <v/>
      </c>
      <c r="CN121" s="482" t="str">
        <f>IF(AND('7'!CN25=""),"",'7'!CN25)</f>
        <v/>
      </c>
      <c r="CO121" s="482" t="str">
        <f>IF(AND('7'!CO25=""),"",'7'!CO25)</f>
        <v/>
      </c>
      <c r="CP121" s="482">
        <f>IF(AND('7'!CP25=""),"",'7'!CP25)</f>
        <v>9</v>
      </c>
      <c r="CQ121" s="482" t="str">
        <f>IF(AND('7'!CQ25=""),"",'7'!CQ25)</f>
        <v/>
      </c>
      <c r="CR121" s="482" t="str">
        <f>IF(AND('7'!CR25=""),"",'7'!CR25)</f>
        <v/>
      </c>
      <c r="CS121" s="482" t="str">
        <f>IF(AND('7'!CS25=""),"",'7'!CS25)</f>
        <v/>
      </c>
      <c r="CT121" s="482">
        <f>IF(AND('7'!CT25=""),"",'7'!CT25)</f>
        <v>69</v>
      </c>
      <c r="CU121" s="482" t="str">
        <f>IF(AND('7'!CU25=""),"",'7'!CU25)</f>
        <v/>
      </c>
      <c r="CV121" s="482" t="str">
        <f>IF(AND('7'!CV25=""),"",'7'!CV25)</f>
        <v/>
      </c>
      <c r="CW121" s="482" t="str">
        <f>IF(AND('7'!CW25=""),"",'7'!CW25)</f>
        <v/>
      </c>
      <c r="CX121" s="482" t="str">
        <f>IF(AND('7'!CX25=""),"",'7'!CX25)</f>
        <v/>
      </c>
      <c r="CY121" s="482" t="str">
        <f>IF(AND('7'!CY25=""),"",'7'!CY25)</f>
        <v/>
      </c>
      <c r="CZ121" s="482" t="str">
        <f>IF(AND('7'!CZ25=""),"",'7'!CZ25)</f>
        <v/>
      </c>
      <c r="DA121" s="482" t="str">
        <f>IF(AND('7'!DA25=""),"",'7'!DA25)</f>
        <v/>
      </c>
      <c r="DB121" s="482" t="str">
        <f>IF(AND('7'!DB25=""),"",'7'!DB25)</f>
        <v>B</v>
      </c>
      <c r="DC121" s="482">
        <f>IF(AND('7'!DC25=""),"",'7'!DC25)</f>
        <v>9</v>
      </c>
      <c r="DD121" s="482" t="str">
        <f>IF(AND('7'!DD25=""),"",'7'!DD25)</f>
        <v/>
      </c>
      <c r="DE121" s="482" t="str">
        <f>IF(AND('7'!DE25=""),"",'7'!DE25)</f>
        <v/>
      </c>
      <c r="DF121" s="482" t="str">
        <f>IF(AND('7'!DF25=""),"",'7'!DF25)</f>
        <v/>
      </c>
      <c r="DG121" s="482">
        <f>IF(AND('7'!DG25=""),"",'7'!DG25)</f>
        <v>10</v>
      </c>
      <c r="DH121" s="482" t="str">
        <f>IF(AND('7'!DH25=""),"",'7'!DH25)</f>
        <v/>
      </c>
      <c r="DI121" s="482" t="str">
        <f>IF(AND('7'!DI25=""),"",'7'!DI25)</f>
        <v/>
      </c>
      <c r="DJ121" s="482" t="str">
        <f>IF(AND('7'!DJ25=""),"",'7'!DJ25)</f>
        <v/>
      </c>
      <c r="DK121" s="482">
        <f>IF(AND('7'!DK25=""),"",'7'!DK25)</f>
        <v>47</v>
      </c>
      <c r="DL121" s="482" t="str">
        <f>IF(AND('7'!DL25=""),"",'7'!DL25)</f>
        <v/>
      </c>
      <c r="DM121" s="482" t="str">
        <f>IF(AND('7'!DM25=""),"",'7'!DM25)</f>
        <v/>
      </c>
      <c r="DN121" s="482" t="str">
        <f>IF(AND('7'!DN25=""),"",'7'!DN25)</f>
        <v/>
      </c>
      <c r="DO121" s="482">
        <f>IF(AND('7'!DO25=""),"",'7'!DO25)</f>
        <v>9</v>
      </c>
      <c r="DP121" s="482" t="str">
        <f>IF(AND('7'!DP25=""),"",'7'!DP25)</f>
        <v/>
      </c>
      <c r="DQ121" s="482" t="str">
        <f>IF(AND('7'!DQ25=""),"",'7'!DQ25)</f>
        <v/>
      </c>
      <c r="DR121" s="482" t="str">
        <f>IF(AND('7'!DR25=""),"",'7'!DR25)</f>
        <v/>
      </c>
      <c r="DS121" s="482">
        <f>IF(AND('7'!DS25=""),"",'7'!DS25)</f>
        <v>69</v>
      </c>
      <c r="DT121" s="482" t="str">
        <f>IF(AND('7'!DT25=""),"",'7'!DT25)</f>
        <v/>
      </c>
      <c r="DU121" s="482" t="str">
        <f>IF(AND('7'!DU25=""),"",'7'!DU25)</f>
        <v/>
      </c>
      <c r="DV121" s="482" t="str">
        <f>IF(AND('7'!DV25=""),"",'7'!DV25)</f>
        <v/>
      </c>
      <c r="DW121" s="482" t="str">
        <f>IF(AND('7'!DW25=""),"",'7'!DW25)</f>
        <v/>
      </c>
      <c r="DX121" s="482" t="str">
        <f>IF(AND('7'!DX25=""),"",'7'!DX25)</f>
        <v/>
      </c>
      <c r="DY121" s="482" t="str">
        <f>IF(AND('7'!DY25=""),"",'7'!DY25)</f>
        <v/>
      </c>
      <c r="DZ121" s="482" t="str">
        <f>IF(AND('7'!DZ25=""),"",'7'!DZ25)</f>
        <v/>
      </c>
      <c r="EA121" s="482" t="str">
        <f>IF(AND('7'!EA25=""),"",'7'!EA25)</f>
        <v>B</v>
      </c>
      <c r="EB121" s="482">
        <f>IF(AND('7'!EB25=""),"",'7'!EB25)</f>
        <v>9</v>
      </c>
      <c r="EC121" s="482" t="str">
        <f>IF(AND('7'!EC25=""),"",'7'!EC25)</f>
        <v/>
      </c>
      <c r="ED121" s="482" t="str">
        <f>IF(AND('7'!ED25=""),"",'7'!ED25)</f>
        <v/>
      </c>
      <c r="EE121" s="482" t="str">
        <f>IF(AND('7'!EE25=""),"",'7'!EE25)</f>
        <v/>
      </c>
      <c r="EF121" s="482">
        <f>IF(AND('7'!EF25=""),"",'7'!EF25)</f>
        <v>10</v>
      </c>
      <c r="EG121" s="482" t="str">
        <f>IF(AND('7'!EG25=""),"",'7'!EG25)</f>
        <v/>
      </c>
      <c r="EH121" s="482" t="str">
        <f>IF(AND('7'!EH25=""),"",'7'!EH25)</f>
        <v/>
      </c>
      <c r="EI121" s="482" t="str">
        <f>IF(AND('7'!EI25=""),"",'7'!EI25)</f>
        <v/>
      </c>
      <c r="EJ121" s="482">
        <f>IF(AND('7'!EJ25=""),"",'7'!EJ25)</f>
        <v>47</v>
      </c>
      <c r="EK121" s="482" t="str">
        <f>IF(AND('7'!EK25=""),"",'7'!EK25)</f>
        <v/>
      </c>
      <c r="EL121" s="482" t="str">
        <f>IF(AND('7'!EL25=""),"",'7'!EL25)</f>
        <v/>
      </c>
      <c r="EM121" s="482" t="str">
        <f>IF(AND('7'!EM25=""),"",'7'!EM25)</f>
        <v/>
      </c>
      <c r="EN121" s="482">
        <f>IF(AND('7'!EN25=""),"",'7'!EN25)</f>
        <v>9</v>
      </c>
      <c r="EO121" s="482" t="str">
        <f>IF(AND('7'!EO25=""),"",'7'!EO25)</f>
        <v/>
      </c>
      <c r="EP121" s="482" t="str">
        <f>IF(AND('7'!EP25=""),"",'7'!EP25)</f>
        <v/>
      </c>
      <c r="EQ121" s="482" t="str">
        <f>IF(AND('7'!EQ25=""),"",'7'!EQ25)</f>
        <v/>
      </c>
      <c r="ER121" s="482">
        <f>IF(AND('7'!ER25=""),"",'7'!ER25)</f>
        <v>69</v>
      </c>
      <c r="ES121" s="482" t="str">
        <f>IF(AND('7'!ES25=""),"",'7'!ES25)</f>
        <v/>
      </c>
      <c r="ET121" s="482" t="str">
        <f>IF(AND('7'!ET25=""),"",'7'!ET25)</f>
        <v/>
      </c>
      <c r="EU121" s="482" t="str">
        <f>IF(AND('7'!EU25=""),"",'7'!EU25)</f>
        <v/>
      </c>
      <c r="EV121" s="482" t="str">
        <f>IF(AND('7'!EV25=""),"",'7'!EV25)</f>
        <v/>
      </c>
      <c r="EW121" s="482" t="str">
        <f>IF(AND('7'!EW25=""),"",'7'!EW25)</f>
        <v/>
      </c>
      <c r="EX121" s="482" t="str">
        <f>IF(AND('7'!EX25=""),"",'7'!EX25)</f>
        <v/>
      </c>
      <c r="EY121" s="482" t="str">
        <f>IF(AND('7'!EY25=""),"",'7'!EY25)</f>
        <v/>
      </c>
      <c r="EZ121" s="482">
        <f>IF(AND('7'!EZ25=""),"",'7'!EZ25)</f>
        <v>17</v>
      </c>
      <c r="FA121" s="482">
        <f>IF(AND('7'!FA25=""),"",'7'!FA25)</f>
        <v>18</v>
      </c>
      <c r="FB121" s="482">
        <f>IF(AND('7'!FB25=""),"",'7'!FB25)</f>
        <v>18</v>
      </c>
      <c r="FC121" s="482">
        <f>IF(AND('7'!FC25=""),"",'7'!FC25)</f>
        <v>18</v>
      </c>
      <c r="FD121" s="482">
        <f>IF(AND('7'!FD25=""),"",'7'!FD25)</f>
        <v>18</v>
      </c>
      <c r="FE121" s="482" t="str">
        <f>IF(AND('7'!FE25=""),"",'7'!FE25)</f>
        <v/>
      </c>
      <c r="FF121" s="482" t="str">
        <f>IF(AND('7'!FF25=""),"",'7'!FF25)</f>
        <v xml:space="preserve"> </v>
      </c>
      <c r="FG121" s="482">
        <f>IF(AND('7'!FG25=""),"",'7'!FG25)</f>
        <v>18</v>
      </c>
      <c r="FH121" s="482">
        <f>IF(AND('7'!FH25=""),"",'7'!FH25)</f>
        <v>17</v>
      </c>
      <c r="FI121" s="482">
        <f>IF(AND('7'!FI25=""),"",'7'!FI25)</f>
        <v>18</v>
      </c>
      <c r="FJ121" s="482">
        <f>IF(AND('7'!FJ25=""),"",'7'!FJ25)</f>
        <v>17</v>
      </c>
      <c r="FK121" s="482">
        <f>IF(AND('7'!FK25=""),"",'7'!FK25)</f>
        <v>18</v>
      </c>
      <c r="FL121" s="482" t="str">
        <f>IF(AND('7'!FL25=""),"",'7'!FL25)</f>
        <v/>
      </c>
      <c r="FM121" s="482" t="str">
        <f>IF(AND('7'!FM25=""),"",'7'!FM25)</f>
        <v xml:space="preserve"> </v>
      </c>
      <c r="FN121" s="482">
        <f>IF(AND('7'!FN25=""),"",'7'!FN25)</f>
        <v>17</v>
      </c>
      <c r="FO121" s="482">
        <f>IF(AND('7'!FO25=""),"",'7'!FO25)</f>
        <v>17</v>
      </c>
      <c r="FP121" s="482">
        <f>IF(AND('7'!FP25=""),"",'7'!FP25)</f>
        <v>18</v>
      </c>
      <c r="FQ121" s="482">
        <f>IF(AND('7'!FQ25=""),"",'7'!FQ25)</f>
        <v>17</v>
      </c>
      <c r="FR121" s="482">
        <f>IF(AND('7'!FR25=""),"",'7'!FR25)</f>
        <v>18</v>
      </c>
      <c r="FS121" s="482" t="str">
        <f>IF(AND('7'!FS25=""),"",'7'!FS25)</f>
        <v/>
      </c>
      <c r="FT121" s="482" t="str">
        <f>IF(AND('7'!FT25=""),"",'7'!FT25)</f>
        <v xml:space="preserve"> </v>
      </c>
      <c r="FU121" s="482" t="str">
        <f>IF(AND('7'!FV25=""),"",'7'!FV25)</f>
        <v>-</v>
      </c>
      <c r="FV121" s="482" t="str">
        <f>IF(AND('7'!FW25=""),"",'7'!FW25)</f>
        <v>-</v>
      </c>
      <c r="FW121" s="482" t="str">
        <f>IF(AND('7'!FX25=""),"",'7'!FX25)</f>
        <v>-</v>
      </c>
      <c r="FX121" s="482" t="str">
        <f>IF(AND('7'!FY25=""),"",'7'!FY25)</f>
        <v>-</v>
      </c>
      <c r="FY121" s="482" t="str">
        <f>IF(AND('7'!FZ25=""),"",'7'!FZ25)</f>
        <v>-</v>
      </c>
      <c r="FZ121" s="482" t="str">
        <f>IF(AND('7'!GA25=""),"",'7'!GA25)</f>
        <v>-</v>
      </c>
      <c r="GA121" s="482" t="str">
        <f>IF(AND('7'!GB25=""),"",'7'!GB25)</f>
        <v>-</v>
      </c>
      <c r="GB121" s="482" t="str">
        <f>IF(AND('7'!GC25=""),"",'7'!GC25)</f>
        <v>-</v>
      </c>
      <c r="GC121" s="482" t="str">
        <f>IF(AND('7'!GD25=""),"",'7'!GD25)</f>
        <v>-</v>
      </c>
      <c r="GD121" s="482" t="str">
        <f>IF(AND('7'!GE25=""),"",'7'!GE25)</f>
        <v>-</v>
      </c>
      <c r="GE121" s="482" t="str">
        <f>IF(AND('7'!GF25=""),"",'7'!GF25)</f>
        <v>-</v>
      </c>
      <c r="GF121" s="482" t="str">
        <f>IF(AND('7'!GG25=""),"",'7'!GG25)</f>
        <v>-</v>
      </c>
      <c r="GG121" s="482" t="str">
        <f>IF(AND('7'!GH25=""),"",IF(AND('7'!GH25="-"),"",'7'!GH25))</f>
        <v/>
      </c>
      <c r="GH121" s="50" t="str">
        <f>IF(AND(C121=""),"",VLOOKUP(B121,Register!$A$7:$CL$311,36,FALSE))</f>
        <v/>
      </c>
      <c r="GI121" s="483" t="str">
        <f>IF(AND('7'!GL25=""),"",'7'!GL25)</f>
        <v/>
      </c>
      <c r="GJ121" s="173" t="str">
        <f>IF(AND('7'!FU25=""),"",'7'!FU25)</f>
        <v>mRrh.kZ</v>
      </c>
    </row>
    <row r="122" spans="1:194" ht="21">
      <c r="A122" s="480">
        <v>114</v>
      </c>
      <c r="B122" s="481" t="str">
        <f>IF(AND('7'!B26=""),"",'7'!B26)</f>
        <v/>
      </c>
      <c r="C122" s="196" t="str">
        <f>IF(AND('7'!C26=""),"",'7'!C26)</f>
        <v/>
      </c>
      <c r="D122" s="196" t="str">
        <f>IF(AND('7'!D26=""),"",'7'!D26)</f>
        <v/>
      </c>
      <c r="E122" s="200" t="str">
        <f>IF(AND('7'!E26=""),"",'7'!E26)</f>
        <v/>
      </c>
      <c r="F122" s="482" t="str">
        <f>IF(AND('7'!F26=""),"",'7'!F26)</f>
        <v>C</v>
      </c>
      <c r="G122" s="482">
        <f>IF(AND('7'!G26=""),"",'7'!G26)</f>
        <v>7</v>
      </c>
      <c r="H122" s="482" t="str">
        <f>IF(AND('7'!H26=""),"",'7'!H26)</f>
        <v/>
      </c>
      <c r="I122" s="482" t="str">
        <f>IF(AND('7'!I26=""),"",'7'!I26)</f>
        <v/>
      </c>
      <c r="J122" s="482" t="str">
        <f>IF(AND('7'!J26=""),"",'7'!J26)</f>
        <v/>
      </c>
      <c r="K122" s="482" t="str">
        <f>IF(AND('7'!K26=""),"",'7'!K26)</f>
        <v/>
      </c>
      <c r="L122" s="482" t="str">
        <f>IF(AND('7'!L26=""),"",'7'!L26)</f>
        <v/>
      </c>
      <c r="M122" s="482" t="str">
        <f>IF(AND('7'!M26=""),"",'7'!M26)</f>
        <v/>
      </c>
      <c r="N122" s="482" t="str">
        <f>IF(AND('7'!N26=""),"",'7'!N26)</f>
        <v/>
      </c>
      <c r="O122" s="482">
        <f>IF(AND('7'!O26=""),"",'7'!O26)</f>
        <v>25</v>
      </c>
      <c r="P122" s="482" t="str">
        <f>IF(AND('7'!P26=""),"",'7'!P26)</f>
        <v/>
      </c>
      <c r="Q122" s="482" t="str">
        <f>IF(AND('7'!Q26=""),"",'7'!Q26)</f>
        <v/>
      </c>
      <c r="R122" s="482" t="str">
        <f>IF(AND('7'!R26=""),"",'7'!R26)</f>
        <v/>
      </c>
      <c r="S122" s="482">
        <f>IF(AND('7'!S26=""),"",'7'!S26)</f>
        <v>7</v>
      </c>
      <c r="T122" s="482" t="str">
        <f>IF(AND('7'!T26=""),"",'7'!T26)</f>
        <v/>
      </c>
      <c r="U122" s="482" t="str">
        <f>IF(AND('7'!U26=""),"",'7'!U26)</f>
        <v/>
      </c>
      <c r="V122" s="482" t="str">
        <f>IF(AND('7'!V26=""),"",'7'!V26)</f>
        <v/>
      </c>
      <c r="W122" s="482">
        <f>IF(AND('7'!W26=""),"",'7'!W26)</f>
        <v>40</v>
      </c>
      <c r="X122" s="482" t="str">
        <f>IF(AND('7'!X26=""),"",'7'!X26)</f>
        <v/>
      </c>
      <c r="Y122" s="482" t="str">
        <f>IF(AND('7'!Y26=""),"",'7'!Y26)</f>
        <v/>
      </c>
      <c r="Z122" s="482" t="str">
        <f>IF(AND('7'!Z26=""),"",'7'!Z26)</f>
        <v/>
      </c>
      <c r="AA122" s="482" t="str">
        <f>IF(AND('7'!AA26=""),"",'7'!AA26)</f>
        <v/>
      </c>
      <c r="AB122" s="482" t="str">
        <f>IF(AND('7'!AB26=""),"",'7'!AB26)</f>
        <v/>
      </c>
      <c r="AC122" s="482" t="str">
        <f>IF(AND('7'!AC26=""),"",'7'!AC26)</f>
        <v/>
      </c>
      <c r="AD122" s="482" t="str">
        <f>IF(AND('7'!AD26=""),"",'7'!AD26)</f>
        <v/>
      </c>
      <c r="AE122" s="482" t="str">
        <f>IF(AND('7'!AE26=""),"",'7'!AE26)</f>
        <v>C</v>
      </c>
      <c r="AF122" s="482">
        <f>IF(AND('7'!AF26=""),"",'7'!AF26)</f>
        <v>7</v>
      </c>
      <c r="AG122" s="482" t="str">
        <f>IF(AND('7'!AG26=""),"",'7'!AG26)</f>
        <v/>
      </c>
      <c r="AH122" s="482" t="str">
        <f>IF(AND('7'!AH26=""),"",'7'!AH26)</f>
        <v/>
      </c>
      <c r="AI122" s="482" t="str">
        <f>IF(AND('7'!AI26=""),"",'7'!AI26)</f>
        <v/>
      </c>
      <c r="AJ122" s="482" t="str">
        <f>IF(AND('7'!AJ26=""),"",'7'!AJ26)</f>
        <v/>
      </c>
      <c r="AK122" s="482" t="str">
        <f>IF(AND('7'!AK26=""),"",'7'!AK26)</f>
        <v/>
      </c>
      <c r="AL122" s="482" t="str">
        <f>IF(AND('7'!AL26=""),"",'7'!AL26)</f>
        <v/>
      </c>
      <c r="AM122" s="482" t="str">
        <f>IF(AND('7'!AM26=""),"",'7'!AM26)</f>
        <v/>
      </c>
      <c r="AN122" s="482">
        <f>IF(AND('7'!AN26=""),"",'7'!AN26)</f>
        <v>25</v>
      </c>
      <c r="AO122" s="482" t="str">
        <f>IF(AND('7'!AO26=""),"",'7'!AO26)</f>
        <v/>
      </c>
      <c r="AP122" s="482" t="str">
        <f>IF(AND('7'!AP26=""),"",'7'!AP26)</f>
        <v/>
      </c>
      <c r="AQ122" s="482" t="str">
        <f>IF(AND('7'!AQ26=""),"",'7'!AQ26)</f>
        <v/>
      </c>
      <c r="AR122" s="482">
        <f>IF(AND('7'!AR26=""),"",'7'!AR26)</f>
        <v>7</v>
      </c>
      <c r="AS122" s="482" t="str">
        <f>IF(AND('7'!AS26=""),"",'7'!AS26)</f>
        <v/>
      </c>
      <c r="AT122" s="482" t="str">
        <f>IF(AND('7'!AT26=""),"",'7'!AT26)</f>
        <v/>
      </c>
      <c r="AU122" s="482" t="str">
        <f>IF(AND('7'!AU26=""),"",'7'!AU26)</f>
        <v/>
      </c>
      <c r="AV122" s="482">
        <f>IF(AND('7'!AV26=""),"",'7'!AV26)</f>
        <v>40</v>
      </c>
      <c r="AW122" s="482" t="str">
        <f>IF(AND('7'!AW26=""),"",'7'!AW26)</f>
        <v/>
      </c>
      <c r="AX122" s="482" t="str">
        <f>IF(AND('7'!AX26=""),"",'7'!AX26)</f>
        <v/>
      </c>
      <c r="AY122" s="482" t="str">
        <f>IF(AND('7'!AY26=""),"",'7'!AY26)</f>
        <v/>
      </c>
      <c r="AZ122" s="482" t="str">
        <f>IF(AND('7'!AZ26=""),"",'7'!AZ26)</f>
        <v/>
      </c>
      <c r="BA122" s="482" t="str">
        <f>IF(AND('7'!BA26=""),"",'7'!BA26)</f>
        <v/>
      </c>
      <c r="BB122" s="482" t="str">
        <f>IF(AND('7'!BB26=""),"",'7'!BB26)</f>
        <v/>
      </c>
      <c r="BC122" s="482" t="str">
        <f>IF(AND('7'!BC26=""),"",'7'!BC26)</f>
        <v/>
      </c>
      <c r="BD122" s="482" t="str">
        <f>IF(AND('7'!BD26=""),"",'7'!BD26)</f>
        <v>C</v>
      </c>
      <c r="BE122" s="482">
        <f>IF(AND('7'!BE26=""),"",'7'!BE26)</f>
        <v>7</v>
      </c>
      <c r="BF122" s="482" t="str">
        <f>IF(AND('7'!BF26=""),"",'7'!BF26)</f>
        <v/>
      </c>
      <c r="BG122" s="482" t="str">
        <f>IF(AND('7'!BG26=""),"",'7'!BG26)</f>
        <v/>
      </c>
      <c r="BH122" s="482" t="str">
        <f>IF(AND('7'!BH26=""),"",'7'!BH26)</f>
        <v/>
      </c>
      <c r="BI122" s="482" t="str">
        <f>IF(AND('7'!BI26=""),"",'7'!BI26)</f>
        <v/>
      </c>
      <c r="BJ122" s="482" t="str">
        <f>IF(AND('7'!BJ26=""),"",'7'!BJ26)</f>
        <v/>
      </c>
      <c r="BK122" s="482" t="str">
        <f>IF(AND('7'!BK26=""),"",'7'!BK26)</f>
        <v/>
      </c>
      <c r="BL122" s="482" t="str">
        <f>IF(AND('7'!BL26=""),"",'7'!BL26)</f>
        <v/>
      </c>
      <c r="BM122" s="482">
        <f>IF(AND('7'!BM26=""),"",'7'!BM26)</f>
        <v>25</v>
      </c>
      <c r="BN122" s="482" t="str">
        <f>IF(AND('7'!BN26=""),"",'7'!BN26)</f>
        <v/>
      </c>
      <c r="BO122" s="482" t="str">
        <f>IF(AND('7'!BO26=""),"",'7'!BO26)</f>
        <v/>
      </c>
      <c r="BP122" s="482" t="str">
        <f>IF(AND('7'!BP26=""),"",'7'!BP26)</f>
        <v/>
      </c>
      <c r="BQ122" s="482">
        <f>IF(AND('7'!BQ26=""),"",'7'!BQ26)</f>
        <v>7</v>
      </c>
      <c r="BR122" s="482" t="str">
        <f>IF(AND('7'!BR26=""),"",'7'!BR26)</f>
        <v/>
      </c>
      <c r="BS122" s="482" t="str">
        <f>IF(AND('7'!BS26=""),"",'7'!BS26)</f>
        <v/>
      </c>
      <c r="BT122" s="482" t="str">
        <f>IF(AND('7'!BT26=""),"",'7'!BT26)</f>
        <v/>
      </c>
      <c r="BU122" s="482">
        <f>IF(AND('7'!BU26=""),"",'7'!BU26)</f>
        <v>40</v>
      </c>
      <c r="BV122" s="482" t="str">
        <f>IF(AND('7'!BV26=""),"",'7'!BV26)</f>
        <v/>
      </c>
      <c r="BW122" s="482" t="str">
        <f>IF(AND('7'!BW26=""),"",'7'!BW26)</f>
        <v/>
      </c>
      <c r="BX122" s="482" t="str">
        <f>IF(AND('7'!BX26=""),"",'7'!BX26)</f>
        <v/>
      </c>
      <c r="BY122" s="482" t="str">
        <f>IF(AND('7'!BY26=""),"",'7'!BY26)</f>
        <v/>
      </c>
      <c r="BZ122" s="482" t="str">
        <f>IF(AND('7'!BZ26=""),"",'7'!BZ26)</f>
        <v/>
      </c>
      <c r="CA122" s="482" t="str">
        <f>IF(AND('7'!CA26=""),"",'7'!CA26)</f>
        <v/>
      </c>
      <c r="CB122" s="482" t="str">
        <f>IF(AND('7'!CB26=""),"",'7'!CB26)</f>
        <v/>
      </c>
      <c r="CC122" s="482" t="str">
        <f>IF(AND('7'!CC26=""),"",'7'!CC26)</f>
        <v>C</v>
      </c>
      <c r="CD122" s="482">
        <f>IF(AND('7'!CD26=""),"",'7'!CD26)</f>
        <v>7</v>
      </c>
      <c r="CE122" s="482" t="str">
        <f>IF(AND('7'!CE26=""),"",'7'!CE26)</f>
        <v/>
      </c>
      <c r="CF122" s="482" t="str">
        <f>IF(AND('7'!CF26=""),"",'7'!CF26)</f>
        <v/>
      </c>
      <c r="CG122" s="482" t="str">
        <f>IF(AND('7'!CG26=""),"",'7'!CG26)</f>
        <v/>
      </c>
      <c r="CH122" s="482" t="str">
        <f>IF(AND('7'!CH26=""),"",'7'!CH26)</f>
        <v/>
      </c>
      <c r="CI122" s="482" t="str">
        <f>IF(AND('7'!CI26=""),"",'7'!CI26)</f>
        <v/>
      </c>
      <c r="CJ122" s="482" t="str">
        <f>IF(AND('7'!CJ26=""),"",'7'!CJ26)</f>
        <v/>
      </c>
      <c r="CK122" s="482" t="str">
        <f>IF(AND('7'!CK26=""),"",'7'!CK26)</f>
        <v/>
      </c>
      <c r="CL122" s="482">
        <f>IF(AND('7'!CL26=""),"",'7'!CL26)</f>
        <v>25</v>
      </c>
      <c r="CM122" s="482" t="str">
        <f>IF(AND('7'!CM26=""),"",'7'!CM26)</f>
        <v/>
      </c>
      <c r="CN122" s="482" t="str">
        <f>IF(AND('7'!CN26=""),"",'7'!CN26)</f>
        <v/>
      </c>
      <c r="CO122" s="482" t="str">
        <f>IF(AND('7'!CO26=""),"",'7'!CO26)</f>
        <v/>
      </c>
      <c r="CP122" s="482">
        <f>IF(AND('7'!CP26=""),"",'7'!CP26)</f>
        <v>7</v>
      </c>
      <c r="CQ122" s="482" t="str">
        <f>IF(AND('7'!CQ26=""),"",'7'!CQ26)</f>
        <v/>
      </c>
      <c r="CR122" s="482" t="str">
        <f>IF(AND('7'!CR26=""),"",'7'!CR26)</f>
        <v/>
      </c>
      <c r="CS122" s="482" t="str">
        <f>IF(AND('7'!CS26=""),"",'7'!CS26)</f>
        <v/>
      </c>
      <c r="CT122" s="482">
        <f>IF(AND('7'!CT26=""),"",'7'!CT26)</f>
        <v>40</v>
      </c>
      <c r="CU122" s="482" t="str">
        <f>IF(AND('7'!CU26=""),"",'7'!CU26)</f>
        <v/>
      </c>
      <c r="CV122" s="482" t="str">
        <f>IF(AND('7'!CV26=""),"",'7'!CV26)</f>
        <v/>
      </c>
      <c r="CW122" s="482" t="str">
        <f>IF(AND('7'!CW26=""),"",'7'!CW26)</f>
        <v/>
      </c>
      <c r="CX122" s="482" t="str">
        <f>IF(AND('7'!CX26=""),"",'7'!CX26)</f>
        <v/>
      </c>
      <c r="CY122" s="482" t="str">
        <f>IF(AND('7'!CY26=""),"",'7'!CY26)</f>
        <v/>
      </c>
      <c r="CZ122" s="482" t="str">
        <f>IF(AND('7'!CZ26=""),"",'7'!CZ26)</f>
        <v/>
      </c>
      <c r="DA122" s="482" t="str">
        <f>IF(AND('7'!DA26=""),"",'7'!DA26)</f>
        <v/>
      </c>
      <c r="DB122" s="482" t="str">
        <f>IF(AND('7'!DB26=""),"",'7'!DB26)</f>
        <v>C</v>
      </c>
      <c r="DC122" s="482">
        <f>IF(AND('7'!DC26=""),"",'7'!DC26)</f>
        <v>7</v>
      </c>
      <c r="DD122" s="482" t="str">
        <f>IF(AND('7'!DD26=""),"",'7'!DD26)</f>
        <v/>
      </c>
      <c r="DE122" s="482" t="str">
        <f>IF(AND('7'!DE26=""),"",'7'!DE26)</f>
        <v/>
      </c>
      <c r="DF122" s="482" t="str">
        <f>IF(AND('7'!DF26=""),"",'7'!DF26)</f>
        <v/>
      </c>
      <c r="DG122" s="482" t="str">
        <f>IF(AND('7'!DG26=""),"",'7'!DG26)</f>
        <v/>
      </c>
      <c r="DH122" s="482" t="str">
        <f>IF(AND('7'!DH26=""),"",'7'!DH26)</f>
        <v/>
      </c>
      <c r="DI122" s="482" t="str">
        <f>IF(AND('7'!DI26=""),"",'7'!DI26)</f>
        <v/>
      </c>
      <c r="DJ122" s="482" t="str">
        <f>IF(AND('7'!DJ26=""),"",'7'!DJ26)</f>
        <v/>
      </c>
      <c r="DK122" s="482">
        <f>IF(AND('7'!DK26=""),"",'7'!DK26)</f>
        <v>25</v>
      </c>
      <c r="DL122" s="482" t="str">
        <f>IF(AND('7'!DL26=""),"",'7'!DL26)</f>
        <v/>
      </c>
      <c r="DM122" s="482" t="str">
        <f>IF(AND('7'!DM26=""),"",'7'!DM26)</f>
        <v/>
      </c>
      <c r="DN122" s="482" t="str">
        <f>IF(AND('7'!DN26=""),"",'7'!DN26)</f>
        <v/>
      </c>
      <c r="DO122" s="482">
        <f>IF(AND('7'!DO26=""),"",'7'!DO26)</f>
        <v>7</v>
      </c>
      <c r="DP122" s="482" t="str">
        <f>IF(AND('7'!DP26=""),"",'7'!DP26)</f>
        <v/>
      </c>
      <c r="DQ122" s="482" t="str">
        <f>IF(AND('7'!DQ26=""),"",'7'!DQ26)</f>
        <v/>
      </c>
      <c r="DR122" s="482" t="str">
        <f>IF(AND('7'!DR26=""),"",'7'!DR26)</f>
        <v/>
      </c>
      <c r="DS122" s="482">
        <f>IF(AND('7'!DS26=""),"",'7'!DS26)</f>
        <v>40</v>
      </c>
      <c r="DT122" s="482" t="str">
        <f>IF(AND('7'!DT26=""),"",'7'!DT26)</f>
        <v/>
      </c>
      <c r="DU122" s="482" t="str">
        <f>IF(AND('7'!DU26=""),"",'7'!DU26)</f>
        <v/>
      </c>
      <c r="DV122" s="482" t="str">
        <f>IF(AND('7'!DV26=""),"",'7'!DV26)</f>
        <v/>
      </c>
      <c r="DW122" s="482" t="str">
        <f>IF(AND('7'!DW26=""),"",'7'!DW26)</f>
        <v/>
      </c>
      <c r="DX122" s="482" t="str">
        <f>IF(AND('7'!DX26=""),"",'7'!DX26)</f>
        <v/>
      </c>
      <c r="DY122" s="482" t="str">
        <f>IF(AND('7'!DY26=""),"",'7'!DY26)</f>
        <v/>
      </c>
      <c r="DZ122" s="482" t="str">
        <f>IF(AND('7'!DZ26=""),"",'7'!DZ26)</f>
        <v/>
      </c>
      <c r="EA122" s="482" t="str">
        <f>IF(AND('7'!EA26=""),"",'7'!EA26)</f>
        <v>C</v>
      </c>
      <c r="EB122" s="482">
        <f>IF(AND('7'!EB26=""),"",'7'!EB26)</f>
        <v>7</v>
      </c>
      <c r="EC122" s="482" t="str">
        <f>IF(AND('7'!EC26=""),"",'7'!EC26)</f>
        <v/>
      </c>
      <c r="ED122" s="482" t="str">
        <f>IF(AND('7'!ED26=""),"",'7'!ED26)</f>
        <v/>
      </c>
      <c r="EE122" s="482" t="str">
        <f>IF(AND('7'!EE26=""),"",'7'!EE26)</f>
        <v/>
      </c>
      <c r="EF122" s="482" t="str">
        <f>IF(AND('7'!EF26=""),"",'7'!EF26)</f>
        <v/>
      </c>
      <c r="EG122" s="482" t="str">
        <f>IF(AND('7'!EG26=""),"",'7'!EG26)</f>
        <v/>
      </c>
      <c r="EH122" s="482" t="str">
        <f>IF(AND('7'!EH26=""),"",'7'!EH26)</f>
        <v/>
      </c>
      <c r="EI122" s="482" t="str">
        <f>IF(AND('7'!EI26=""),"",'7'!EI26)</f>
        <v/>
      </c>
      <c r="EJ122" s="482">
        <f>IF(AND('7'!EJ26=""),"",'7'!EJ26)</f>
        <v>25</v>
      </c>
      <c r="EK122" s="482" t="str">
        <f>IF(AND('7'!EK26=""),"",'7'!EK26)</f>
        <v/>
      </c>
      <c r="EL122" s="482" t="str">
        <f>IF(AND('7'!EL26=""),"",'7'!EL26)</f>
        <v/>
      </c>
      <c r="EM122" s="482" t="str">
        <f>IF(AND('7'!EM26=""),"",'7'!EM26)</f>
        <v/>
      </c>
      <c r="EN122" s="482">
        <f>IF(AND('7'!EN26=""),"",'7'!EN26)</f>
        <v>7</v>
      </c>
      <c r="EO122" s="482" t="str">
        <f>IF(AND('7'!EO26=""),"",'7'!EO26)</f>
        <v/>
      </c>
      <c r="EP122" s="482" t="str">
        <f>IF(AND('7'!EP26=""),"",'7'!EP26)</f>
        <v/>
      </c>
      <c r="EQ122" s="482" t="str">
        <f>IF(AND('7'!EQ26=""),"",'7'!EQ26)</f>
        <v/>
      </c>
      <c r="ER122" s="482">
        <f>IF(AND('7'!ER26=""),"",'7'!ER26)</f>
        <v>40</v>
      </c>
      <c r="ES122" s="482" t="str">
        <f>IF(AND('7'!ES26=""),"",'7'!ES26)</f>
        <v/>
      </c>
      <c r="ET122" s="482" t="str">
        <f>IF(AND('7'!ET26=""),"",'7'!ET26)</f>
        <v/>
      </c>
      <c r="EU122" s="482" t="str">
        <f>IF(AND('7'!EU26=""),"",'7'!EU26)</f>
        <v/>
      </c>
      <c r="EV122" s="482" t="str">
        <f>IF(AND('7'!EV26=""),"",'7'!EV26)</f>
        <v/>
      </c>
      <c r="EW122" s="482" t="str">
        <f>IF(AND('7'!EW26=""),"",'7'!EW26)</f>
        <v/>
      </c>
      <c r="EX122" s="482" t="str">
        <f>IF(AND('7'!EX26=""),"",'7'!EX26)</f>
        <v/>
      </c>
      <c r="EY122" s="482" t="str">
        <f>IF(AND('7'!EY26=""),"",'7'!EY26)</f>
        <v/>
      </c>
      <c r="EZ122" s="482">
        <f>IF(AND('7'!EZ26=""),"",'7'!EZ26)</f>
        <v>17</v>
      </c>
      <c r="FA122" s="482">
        <f>IF(AND('7'!FA26=""),"",'7'!FA26)</f>
        <v>17</v>
      </c>
      <c r="FB122" s="482">
        <f>IF(AND('7'!FB26=""),"",'7'!FB26)</f>
        <v>17</v>
      </c>
      <c r="FC122" s="482">
        <f>IF(AND('7'!FC26=""),"",'7'!FC26)</f>
        <v>18</v>
      </c>
      <c r="FD122" s="482">
        <f>IF(AND('7'!FD26=""),"",'7'!FD26)</f>
        <v>18</v>
      </c>
      <c r="FE122" s="482" t="str">
        <f>IF(AND('7'!FE26=""),"",'7'!FE26)</f>
        <v/>
      </c>
      <c r="FF122" s="482" t="str">
        <f>IF(AND('7'!FF26=""),"",'7'!FF26)</f>
        <v xml:space="preserve"> </v>
      </c>
      <c r="FG122" s="482">
        <f>IF(AND('7'!FG26=""),"",'7'!FG26)</f>
        <v>17</v>
      </c>
      <c r="FH122" s="482">
        <f>IF(AND('7'!FH26=""),"",'7'!FH26)</f>
        <v>17</v>
      </c>
      <c r="FI122" s="482">
        <f>IF(AND('7'!FI26=""),"",'7'!FI26)</f>
        <v>17</v>
      </c>
      <c r="FJ122" s="482">
        <f>IF(AND('7'!FJ26=""),"",'7'!FJ26)</f>
        <v>17</v>
      </c>
      <c r="FK122" s="482">
        <f>IF(AND('7'!FK26=""),"",'7'!FK26)</f>
        <v>17</v>
      </c>
      <c r="FL122" s="482" t="str">
        <f>IF(AND('7'!FL26=""),"",'7'!FL26)</f>
        <v/>
      </c>
      <c r="FM122" s="482" t="str">
        <f>IF(AND('7'!FM26=""),"",'7'!FM26)</f>
        <v xml:space="preserve"> </v>
      </c>
      <c r="FN122" s="482">
        <f>IF(AND('7'!FN26=""),"",'7'!FN26)</f>
        <v>18</v>
      </c>
      <c r="FO122" s="482">
        <f>IF(AND('7'!FO26=""),"",'7'!FO26)</f>
        <v>17</v>
      </c>
      <c r="FP122" s="482">
        <f>IF(AND('7'!FP26=""),"",'7'!FP26)</f>
        <v>18</v>
      </c>
      <c r="FQ122" s="482">
        <f>IF(AND('7'!FQ26=""),"",'7'!FQ26)</f>
        <v>17</v>
      </c>
      <c r="FR122" s="482">
        <f>IF(AND('7'!FR26=""),"",'7'!FR26)</f>
        <v>18</v>
      </c>
      <c r="FS122" s="482" t="str">
        <f>IF(AND('7'!FS26=""),"",'7'!FS26)</f>
        <v/>
      </c>
      <c r="FT122" s="482" t="str">
        <f>IF(AND('7'!FT26=""),"",'7'!FT26)</f>
        <v xml:space="preserve"> </v>
      </c>
      <c r="FU122" s="482" t="str">
        <f>IF(AND('7'!FV26=""),"",'7'!FV26)</f>
        <v>-</v>
      </c>
      <c r="FV122" s="482" t="str">
        <f>IF(AND('7'!FW26=""),"",'7'!FW26)</f>
        <v>-</v>
      </c>
      <c r="FW122" s="482" t="str">
        <f>IF(AND('7'!FX26=""),"",'7'!FX26)</f>
        <v>-</v>
      </c>
      <c r="FX122" s="482" t="str">
        <f>IF(AND('7'!FY26=""),"",'7'!FY26)</f>
        <v>-</v>
      </c>
      <c r="FY122" s="482" t="str">
        <f>IF(AND('7'!FZ26=""),"",'7'!FZ26)</f>
        <v>-</v>
      </c>
      <c r="FZ122" s="482" t="str">
        <f>IF(AND('7'!GA26=""),"",'7'!GA26)</f>
        <v>-</v>
      </c>
      <c r="GA122" s="482" t="str">
        <f>IF(AND('7'!GB26=""),"",'7'!GB26)</f>
        <v>-</v>
      </c>
      <c r="GB122" s="482" t="str">
        <f>IF(AND('7'!GC26=""),"",'7'!GC26)</f>
        <v>-</v>
      </c>
      <c r="GC122" s="482" t="str">
        <f>IF(AND('7'!GD26=""),"",'7'!GD26)</f>
        <v>-</v>
      </c>
      <c r="GD122" s="482" t="str">
        <f>IF(AND('7'!GE26=""),"",'7'!GE26)</f>
        <v>-</v>
      </c>
      <c r="GE122" s="482" t="str">
        <f>IF(AND('7'!GF26=""),"",'7'!GF26)</f>
        <v>-</v>
      </c>
      <c r="GF122" s="482" t="str">
        <f>IF(AND('7'!GG26=""),"",'7'!GG26)</f>
        <v>-</v>
      </c>
      <c r="GG122" s="482" t="str">
        <f>IF(AND('7'!GH26=""),"",IF(AND('7'!GH26="-"),"",'7'!GH26))</f>
        <v/>
      </c>
      <c r="GH122" s="50" t="str">
        <f>IF(AND(C122=""),"",VLOOKUP(B122,Register!$A$7:$CL$311,36,FALSE))</f>
        <v/>
      </c>
      <c r="GI122" s="483" t="str">
        <f>IF(AND('7'!GL26=""),"",'7'!GL26)</f>
        <v/>
      </c>
      <c r="GJ122" s="173" t="str">
        <f>IF(AND('7'!FU26=""),"",'7'!FU26)</f>
        <v>mRrh.kZ</v>
      </c>
    </row>
    <row r="123" spans="1:194" ht="21">
      <c r="A123" s="480">
        <v>115</v>
      </c>
      <c r="B123" s="481" t="str">
        <f>IF(AND('7'!B27=""),"",'7'!B27)</f>
        <v/>
      </c>
      <c r="C123" s="196" t="str">
        <f>IF(AND('7'!C27=""),"",'7'!C27)</f>
        <v/>
      </c>
      <c r="D123" s="196" t="str">
        <f>IF(AND('7'!D27=""),"",'7'!D27)</f>
        <v/>
      </c>
      <c r="E123" s="200" t="str">
        <f>IF(AND('7'!E27=""),"",'7'!E27)</f>
        <v/>
      </c>
      <c r="F123" s="482" t="str">
        <f>IF(AND('7'!F27=""),"",'7'!F27)</f>
        <v>A</v>
      </c>
      <c r="G123" s="482">
        <f>IF(AND('7'!G27=""),"",'7'!G27)</f>
        <v>10</v>
      </c>
      <c r="H123" s="482" t="str">
        <f>IF(AND('7'!H27=""),"",'7'!H27)</f>
        <v/>
      </c>
      <c r="I123" s="482" t="str">
        <f>IF(AND('7'!I27=""),"",'7'!I27)</f>
        <v/>
      </c>
      <c r="J123" s="482" t="str">
        <f>IF(AND('7'!J27=""),"",'7'!J27)</f>
        <v/>
      </c>
      <c r="K123" s="482">
        <f>IF(AND('7'!K27=""),"",'7'!K27)</f>
        <v>7</v>
      </c>
      <c r="L123" s="482" t="str">
        <f>IF(AND('7'!L27=""),"",'7'!L27)</f>
        <v/>
      </c>
      <c r="M123" s="482" t="str">
        <f>IF(AND('7'!M27=""),"",'7'!M27)</f>
        <v/>
      </c>
      <c r="N123" s="482" t="str">
        <f>IF(AND('7'!N27=""),"",'7'!N27)</f>
        <v/>
      </c>
      <c r="O123" s="482">
        <f>IF(AND('7'!O27=""),"",'7'!O27)</f>
        <v>66</v>
      </c>
      <c r="P123" s="482" t="str">
        <f>IF(AND('7'!P27=""),"",'7'!P27)</f>
        <v/>
      </c>
      <c r="Q123" s="482" t="str">
        <f>IF(AND('7'!Q27=""),"",'7'!Q27)</f>
        <v/>
      </c>
      <c r="R123" s="482" t="str">
        <f>IF(AND('7'!R27=""),"",'7'!R27)</f>
        <v/>
      </c>
      <c r="S123" s="482">
        <f>IF(AND('7'!S27=""),"",'7'!S27)</f>
        <v>10</v>
      </c>
      <c r="T123" s="482" t="str">
        <f>IF(AND('7'!T27=""),"",'7'!T27)</f>
        <v/>
      </c>
      <c r="U123" s="482" t="str">
        <f>IF(AND('7'!U27=""),"",'7'!U27)</f>
        <v/>
      </c>
      <c r="V123" s="482" t="str">
        <f>IF(AND('7'!V27=""),"",'7'!V27)</f>
        <v/>
      </c>
      <c r="W123" s="482">
        <f>IF(AND('7'!W27=""),"",'7'!W27)</f>
        <v>97</v>
      </c>
      <c r="X123" s="482" t="str">
        <f>IF(AND('7'!X27=""),"",'7'!X27)</f>
        <v/>
      </c>
      <c r="Y123" s="482" t="str">
        <f>IF(AND('7'!Y27=""),"",'7'!Y27)</f>
        <v/>
      </c>
      <c r="Z123" s="482" t="str">
        <f>IF(AND('7'!Z27=""),"",'7'!Z27)</f>
        <v/>
      </c>
      <c r="AA123" s="482" t="str">
        <f>IF(AND('7'!AA27=""),"",'7'!AA27)</f>
        <v/>
      </c>
      <c r="AB123" s="482" t="str">
        <f>IF(AND('7'!AB27=""),"",'7'!AB27)</f>
        <v/>
      </c>
      <c r="AC123" s="482" t="str">
        <f>IF(AND('7'!AC27=""),"",'7'!AC27)</f>
        <v/>
      </c>
      <c r="AD123" s="482" t="str">
        <f>IF(AND('7'!AD27=""),"",'7'!AD27)</f>
        <v/>
      </c>
      <c r="AE123" s="482" t="str">
        <f>IF(AND('7'!AE27=""),"",'7'!AE27)</f>
        <v>A</v>
      </c>
      <c r="AF123" s="482">
        <f>IF(AND('7'!AF27=""),"",'7'!AF27)</f>
        <v>10</v>
      </c>
      <c r="AG123" s="482" t="str">
        <f>IF(AND('7'!AG27=""),"",'7'!AG27)</f>
        <v/>
      </c>
      <c r="AH123" s="482" t="str">
        <f>IF(AND('7'!AH27=""),"",'7'!AH27)</f>
        <v/>
      </c>
      <c r="AI123" s="482" t="str">
        <f>IF(AND('7'!AI27=""),"",'7'!AI27)</f>
        <v/>
      </c>
      <c r="AJ123" s="482">
        <f>IF(AND('7'!AJ27=""),"",'7'!AJ27)</f>
        <v>7</v>
      </c>
      <c r="AK123" s="482" t="str">
        <f>IF(AND('7'!AK27=""),"",'7'!AK27)</f>
        <v/>
      </c>
      <c r="AL123" s="482" t="str">
        <f>IF(AND('7'!AL27=""),"",'7'!AL27)</f>
        <v/>
      </c>
      <c r="AM123" s="482" t="str">
        <f>IF(AND('7'!AM27=""),"",'7'!AM27)</f>
        <v/>
      </c>
      <c r="AN123" s="482">
        <f>IF(AND('7'!AN27=""),"",'7'!AN27)</f>
        <v>66</v>
      </c>
      <c r="AO123" s="482" t="str">
        <f>IF(AND('7'!AO27=""),"",'7'!AO27)</f>
        <v/>
      </c>
      <c r="AP123" s="482" t="str">
        <f>IF(AND('7'!AP27=""),"",'7'!AP27)</f>
        <v/>
      </c>
      <c r="AQ123" s="482" t="str">
        <f>IF(AND('7'!AQ27=""),"",'7'!AQ27)</f>
        <v/>
      </c>
      <c r="AR123" s="482">
        <f>IF(AND('7'!AR27=""),"",'7'!AR27)</f>
        <v>10</v>
      </c>
      <c r="AS123" s="482" t="str">
        <f>IF(AND('7'!AS27=""),"",'7'!AS27)</f>
        <v/>
      </c>
      <c r="AT123" s="482" t="str">
        <f>IF(AND('7'!AT27=""),"",'7'!AT27)</f>
        <v/>
      </c>
      <c r="AU123" s="482" t="str">
        <f>IF(AND('7'!AU27=""),"",'7'!AU27)</f>
        <v/>
      </c>
      <c r="AV123" s="482">
        <f>IF(AND('7'!AV27=""),"",'7'!AV27)</f>
        <v>97</v>
      </c>
      <c r="AW123" s="482" t="str">
        <f>IF(AND('7'!AW27=""),"",'7'!AW27)</f>
        <v/>
      </c>
      <c r="AX123" s="482" t="str">
        <f>IF(AND('7'!AX27=""),"",'7'!AX27)</f>
        <v/>
      </c>
      <c r="AY123" s="482" t="str">
        <f>IF(AND('7'!AY27=""),"",'7'!AY27)</f>
        <v/>
      </c>
      <c r="AZ123" s="482" t="str">
        <f>IF(AND('7'!AZ27=""),"",'7'!AZ27)</f>
        <v/>
      </c>
      <c r="BA123" s="482" t="str">
        <f>IF(AND('7'!BA27=""),"",'7'!BA27)</f>
        <v/>
      </c>
      <c r="BB123" s="482" t="str">
        <f>IF(AND('7'!BB27=""),"",'7'!BB27)</f>
        <v/>
      </c>
      <c r="BC123" s="482" t="str">
        <f>IF(AND('7'!BC27=""),"",'7'!BC27)</f>
        <v/>
      </c>
      <c r="BD123" s="482" t="str">
        <f>IF(AND('7'!BD27=""),"",'7'!BD27)</f>
        <v>A</v>
      </c>
      <c r="BE123" s="482">
        <f>IF(AND('7'!BE27=""),"",'7'!BE27)</f>
        <v>10</v>
      </c>
      <c r="BF123" s="482" t="str">
        <f>IF(AND('7'!BF27=""),"",'7'!BF27)</f>
        <v/>
      </c>
      <c r="BG123" s="482" t="str">
        <f>IF(AND('7'!BG27=""),"",'7'!BG27)</f>
        <v/>
      </c>
      <c r="BH123" s="482" t="str">
        <f>IF(AND('7'!BH27=""),"",'7'!BH27)</f>
        <v/>
      </c>
      <c r="BI123" s="482">
        <f>IF(AND('7'!BI27=""),"",'7'!BI27)</f>
        <v>7</v>
      </c>
      <c r="BJ123" s="482" t="str">
        <f>IF(AND('7'!BJ27=""),"",'7'!BJ27)</f>
        <v/>
      </c>
      <c r="BK123" s="482" t="str">
        <f>IF(AND('7'!BK27=""),"",'7'!BK27)</f>
        <v/>
      </c>
      <c r="BL123" s="482" t="str">
        <f>IF(AND('7'!BL27=""),"",'7'!BL27)</f>
        <v/>
      </c>
      <c r="BM123" s="482">
        <f>IF(AND('7'!BM27=""),"",'7'!BM27)</f>
        <v>66</v>
      </c>
      <c r="BN123" s="482" t="str">
        <f>IF(AND('7'!BN27=""),"",'7'!BN27)</f>
        <v/>
      </c>
      <c r="BO123" s="482" t="str">
        <f>IF(AND('7'!BO27=""),"",'7'!BO27)</f>
        <v/>
      </c>
      <c r="BP123" s="482" t="str">
        <f>IF(AND('7'!BP27=""),"",'7'!BP27)</f>
        <v/>
      </c>
      <c r="BQ123" s="482">
        <f>IF(AND('7'!BQ27=""),"",'7'!BQ27)</f>
        <v>10</v>
      </c>
      <c r="BR123" s="482" t="str">
        <f>IF(AND('7'!BR27=""),"",'7'!BR27)</f>
        <v/>
      </c>
      <c r="BS123" s="482" t="str">
        <f>IF(AND('7'!BS27=""),"",'7'!BS27)</f>
        <v/>
      </c>
      <c r="BT123" s="482" t="str">
        <f>IF(AND('7'!BT27=""),"",'7'!BT27)</f>
        <v/>
      </c>
      <c r="BU123" s="482">
        <f>IF(AND('7'!BU27=""),"",'7'!BU27)</f>
        <v>97</v>
      </c>
      <c r="BV123" s="482" t="str">
        <f>IF(AND('7'!BV27=""),"",'7'!BV27)</f>
        <v/>
      </c>
      <c r="BW123" s="482" t="str">
        <f>IF(AND('7'!BW27=""),"",'7'!BW27)</f>
        <v/>
      </c>
      <c r="BX123" s="482" t="str">
        <f>IF(AND('7'!BX27=""),"",'7'!BX27)</f>
        <v/>
      </c>
      <c r="BY123" s="482" t="str">
        <f>IF(AND('7'!BY27=""),"",'7'!BY27)</f>
        <v/>
      </c>
      <c r="BZ123" s="482" t="str">
        <f>IF(AND('7'!BZ27=""),"",'7'!BZ27)</f>
        <v/>
      </c>
      <c r="CA123" s="482" t="str">
        <f>IF(AND('7'!CA27=""),"",'7'!CA27)</f>
        <v/>
      </c>
      <c r="CB123" s="482" t="str">
        <f>IF(AND('7'!CB27=""),"",'7'!CB27)</f>
        <v/>
      </c>
      <c r="CC123" s="482" t="str">
        <f>IF(AND('7'!CC27=""),"",'7'!CC27)</f>
        <v>A</v>
      </c>
      <c r="CD123" s="482">
        <f>IF(AND('7'!CD27=""),"",'7'!CD27)</f>
        <v>10</v>
      </c>
      <c r="CE123" s="482" t="str">
        <f>IF(AND('7'!CE27=""),"",'7'!CE27)</f>
        <v/>
      </c>
      <c r="CF123" s="482" t="str">
        <f>IF(AND('7'!CF27=""),"",'7'!CF27)</f>
        <v/>
      </c>
      <c r="CG123" s="482" t="str">
        <f>IF(AND('7'!CG27=""),"",'7'!CG27)</f>
        <v/>
      </c>
      <c r="CH123" s="482">
        <f>IF(AND('7'!CH27=""),"",'7'!CH27)</f>
        <v>7</v>
      </c>
      <c r="CI123" s="482" t="str">
        <f>IF(AND('7'!CI27=""),"",'7'!CI27)</f>
        <v/>
      </c>
      <c r="CJ123" s="482" t="str">
        <f>IF(AND('7'!CJ27=""),"",'7'!CJ27)</f>
        <v/>
      </c>
      <c r="CK123" s="482" t="str">
        <f>IF(AND('7'!CK27=""),"",'7'!CK27)</f>
        <v/>
      </c>
      <c r="CL123" s="482">
        <f>IF(AND('7'!CL27=""),"",'7'!CL27)</f>
        <v>66</v>
      </c>
      <c r="CM123" s="482" t="str">
        <f>IF(AND('7'!CM27=""),"",'7'!CM27)</f>
        <v/>
      </c>
      <c r="CN123" s="482" t="str">
        <f>IF(AND('7'!CN27=""),"",'7'!CN27)</f>
        <v/>
      </c>
      <c r="CO123" s="482" t="str">
        <f>IF(AND('7'!CO27=""),"",'7'!CO27)</f>
        <v/>
      </c>
      <c r="CP123" s="482">
        <f>IF(AND('7'!CP27=""),"",'7'!CP27)</f>
        <v>10</v>
      </c>
      <c r="CQ123" s="482" t="str">
        <f>IF(AND('7'!CQ27=""),"",'7'!CQ27)</f>
        <v/>
      </c>
      <c r="CR123" s="482" t="str">
        <f>IF(AND('7'!CR27=""),"",'7'!CR27)</f>
        <v/>
      </c>
      <c r="CS123" s="482" t="str">
        <f>IF(AND('7'!CS27=""),"",'7'!CS27)</f>
        <v/>
      </c>
      <c r="CT123" s="482">
        <f>IF(AND('7'!CT27=""),"",'7'!CT27)</f>
        <v>97</v>
      </c>
      <c r="CU123" s="482" t="str">
        <f>IF(AND('7'!CU27=""),"",'7'!CU27)</f>
        <v/>
      </c>
      <c r="CV123" s="482" t="str">
        <f>IF(AND('7'!CV27=""),"",'7'!CV27)</f>
        <v/>
      </c>
      <c r="CW123" s="482" t="str">
        <f>IF(AND('7'!CW27=""),"",'7'!CW27)</f>
        <v/>
      </c>
      <c r="CX123" s="482" t="str">
        <f>IF(AND('7'!CX27=""),"",'7'!CX27)</f>
        <v/>
      </c>
      <c r="CY123" s="482" t="str">
        <f>IF(AND('7'!CY27=""),"",'7'!CY27)</f>
        <v/>
      </c>
      <c r="CZ123" s="482" t="str">
        <f>IF(AND('7'!CZ27=""),"",'7'!CZ27)</f>
        <v/>
      </c>
      <c r="DA123" s="482" t="str">
        <f>IF(AND('7'!DA27=""),"",'7'!DA27)</f>
        <v/>
      </c>
      <c r="DB123" s="482" t="str">
        <f>IF(AND('7'!DB27=""),"",'7'!DB27)</f>
        <v>A</v>
      </c>
      <c r="DC123" s="482">
        <f>IF(AND('7'!DC27=""),"",'7'!DC27)</f>
        <v>10</v>
      </c>
      <c r="DD123" s="482" t="str">
        <f>IF(AND('7'!DD27=""),"",'7'!DD27)</f>
        <v/>
      </c>
      <c r="DE123" s="482" t="str">
        <f>IF(AND('7'!DE27=""),"",'7'!DE27)</f>
        <v/>
      </c>
      <c r="DF123" s="482" t="str">
        <f>IF(AND('7'!DF27=""),"",'7'!DF27)</f>
        <v/>
      </c>
      <c r="DG123" s="482">
        <f>IF(AND('7'!DG27=""),"",'7'!DG27)</f>
        <v>7</v>
      </c>
      <c r="DH123" s="482" t="str">
        <f>IF(AND('7'!DH27=""),"",'7'!DH27)</f>
        <v/>
      </c>
      <c r="DI123" s="482" t="str">
        <f>IF(AND('7'!DI27=""),"",'7'!DI27)</f>
        <v/>
      </c>
      <c r="DJ123" s="482" t="str">
        <f>IF(AND('7'!DJ27=""),"",'7'!DJ27)</f>
        <v/>
      </c>
      <c r="DK123" s="482">
        <f>IF(AND('7'!DK27=""),"",'7'!DK27)</f>
        <v>66</v>
      </c>
      <c r="DL123" s="482" t="str">
        <f>IF(AND('7'!DL27=""),"",'7'!DL27)</f>
        <v/>
      </c>
      <c r="DM123" s="482" t="str">
        <f>IF(AND('7'!DM27=""),"",'7'!DM27)</f>
        <v/>
      </c>
      <c r="DN123" s="482" t="str">
        <f>IF(AND('7'!DN27=""),"",'7'!DN27)</f>
        <v/>
      </c>
      <c r="DO123" s="482">
        <f>IF(AND('7'!DO27=""),"",'7'!DO27)</f>
        <v>10</v>
      </c>
      <c r="DP123" s="482" t="str">
        <f>IF(AND('7'!DP27=""),"",'7'!DP27)</f>
        <v/>
      </c>
      <c r="DQ123" s="482" t="str">
        <f>IF(AND('7'!DQ27=""),"",'7'!DQ27)</f>
        <v/>
      </c>
      <c r="DR123" s="482" t="str">
        <f>IF(AND('7'!DR27=""),"",'7'!DR27)</f>
        <v/>
      </c>
      <c r="DS123" s="482">
        <f>IF(AND('7'!DS27=""),"",'7'!DS27)</f>
        <v>97</v>
      </c>
      <c r="DT123" s="482" t="str">
        <f>IF(AND('7'!DT27=""),"",'7'!DT27)</f>
        <v/>
      </c>
      <c r="DU123" s="482" t="str">
        <f>IF(AND('7'!DU27=""),"",'7'!DU27)</f>
        <v/>
      </c>
      <c r="DV123" s="482" t="str">
        <f>IF(AND('7'!DV27=""),"",'7'!DV27)</f>
        <v/>
      </c>
      <c r="DW123" s="482" t="str">
        <f>IF(AND('7'!DW27=""),"",'7'!DW27)</f>
        <v/>
      </c>
      <c r="DX123" s="482" t="str">
        <f>IF(AND('7'!DX27=""),"",'7'!DX27)</f>
        <v/>
      </c>
      <c r="DY123" s="482" t="str">
        <f>IF(AND('7'!DY27=""),"",'7'!DY27)</f>
        <v/>
      </c>
      <c r="DZ123" s="482" t="str">
        <f>IF(AND('7'!DZ27=""),"",'7'!DZ27)</f>
        <v/>
      </c>
      <c r="EA123" s="482" t="str">
        <f>IF(AND('7'!EA27=""),"",'7'!EA27)</f>
        <v>A</v>
      </c>
      <c r="EB123" s="482">
        <f>IF(AND('7'!EB27=""),"",'7'!EB27)</f>
        <v>10</v>
      </c>
      <c r="EC123" s="482" t="str">
        <f>IF(AND('7'!EC27=""),"",'7'!EC27)</f>
        <v/>
      </c>
      <c r="ED123" s="482" t="str">
        <f>IF(AND('7'!ED27=""),"",'7'!ED27)</f>
        <v/>
      </c>
      <c r="EE123" s="482" t="str">
        <f>IF(AND('7'!EE27=""),"",'7'!EE27)</f>
        <v/>
      </c>
      <c r="EF123" s="482">
        <f>IF(AND('7'!EF27=""),"",'7'!EF27)</f>
        <v>7</v>
      </c>
      <c r="EG123" s="482" t="str">
        <f>IF(AND('7'!EG27=""),"",'7'!EG27)</f>
        <v/>
      </c>
      <c r="EH123" s="482" t="str">
        <f>IF(AND('7'!EH27=""),"",'7'!EH27)</f>
        <v/>
      </c>
      <c r="EI123" s="482" t="str">
        <f>IF(AND('7'!EI27=""),"",'7'!EI27)</f>
        <v/>
      </c>
      <c r="EJ123" s="482">
        <f>IF(AND('7'!EJ27=""),"",'7'!EJ27)</f>
        <v>66</v>
      </c>
      <c r="EK123" s="482" t="str">
        <f>IF(AND('7'!EK27=""),"",'7'!EK27)</f>
        <v/>
      </c>
      <c r="EL123" s="482" t="str">
        <f>IF(AND('7'!EL27=""),"",'7'!EL27)</f>
        <v/>
      </c>
      <c r="EM123" s="482" t="str">
        <f>IF(AND('7'!EM27=""),"",'7'!EM27)</f>
        <v/>
      </c>
      <c r="EN123" s="482">
        <f>IF(AND('7'!EN27=""),"",'7'!EN27)</f>
        <v>10</v>
      </c>
      <c r="EO123" s="482" t="str">
        <f>IF(AND('7'!EO27=""),"",'7'!EO27)</f>
        <v/>
      </c>
      <c r="EP123" s="482" t="str">
        <f>IF(AND('7'!EP27=""),"",'7'!EP27)</f>
        <v/>
      </c>
      <c r="EQ123" s="482" t="str">
        <f>IF(AND('7'!EQ27=""),"",'7'!EQ27)</f>
        <v/>
      </c>
      <c r="ER123" s="482">
        <f>IF(AND('7'!ER27=""),"",'7'!ER27)</f>
        <v>97</v>
      </c>
      <c r="ES123" s="482" t="str">
        <f>IF(AND('7'!ES27=""),"",'7'!ES27)</f>
        <v/>
      </c>
      <c r="ET123" s="482" t="str">
        <f>IF(AND('7'!ET27=""),"",'7'!ET27)</f>
        <v/>
      </c>
      <c r="EU123" s="482" t="str">
        <f>IF(AND('7'!EU27=""),"",'7'!EU27)</f>
        <v/>
      </c>
      <c r="EV123" s="482" t="str">
        <f>IF(AND('7'!EV27=""),"",'7'!EV27)</f>
        <v/>
      </c>
      <c r="EW123" s="482" t="str">
        <f>IF(AND('7'!EW27=""),"",'7'!EW27)</f>
        <v/>
      </c>
      <c r="EX123" s="482" t="str">
        <f>IF(AND('7'!EX27=""),"",'7'!EX27)</f>
        <v/>
      </c>
      <c r="EY123" s="482" t="str">
        <f>IF(AND('7'!EY27=""),"",'7'!EY27)</f>
        <v/>
      </c>
      <c r="EZ123" s="482">
        <f>IF(AND('7'!EZ27=""),"",'7'!EZ27)</f>
        <v>19</v>
      </c>
      <c r="FA123" s="482">
        <f>IF(AND('7'!FA27=""),"",'7'!FA27)</f>
        <v>19</v>
      </c>
      <c r="FB123" s="482">
        <f>IF(AND('7'!FB27=""),"",'7'!FB27)</f>
        <v>19</v>
      </c>
      <c r="FC123" s="482">
        <f>IF(AND('7'!FC27=""),"",'7'!FC27)</f>
        <v>19</v>
      </c>
      <c r="FD123" s="482">
        <f>IF(AND('7'!FD27=""),"",'7'!FD27)</f>
        <v>19</v>
      </c>
      <c r="FE123" s="482" t="str">
        <f>IF(AND('7'!FE27=""),"",'7'!FE27)</f>
        <v/>
      </c>
      <c r="FF123" s="482" t="str">
        <f>IF(AND('7'!FF27=""),"",'7'!FF27)</f>
        <v xml:space="preserve"> </v>
      </c>
      <c r="FG123" s="482">
        <f>IF(AND('7'!FG27=""),"",'7'!FG27)</f>
        <v>19</v>
      </c>
      <c r="FH123" s="482">
        <f>IF(AND('7'!FH27=""),"",'7'!FH27)</f>
        <v>19</v>
      </c>
      <c r="FI123" s="482">
        <f>IF(AND('7'!FI27=""),"",'7'!FI27)</f>
        <v>19</v>
      </c>
      <c r="FJ123" s="482">
        <f>IF(AND('7'!FJ27=""),"",'7'!FJ27)</f>
        <v>19</v>
      </c>
      <c r="FK123" s="482">
        <f>IF(AND('7'!FK27=""),"",'7'!FK27)</f>
        <v>19</v>
      </c>
      <c r="FL123" s="482" t="str">
        <f>IF(AND('7'!FL27=""),"",'7'!FL27)</f>
        <v/>
      </c>
      <c r="FM123" s="482" t="str">
        <f>IF(AND('7'!FM27=""),"",'7'!FM27)</f>
        <v xml:space="preserve"> </v>
      </c>
      <c r="FN123" s="482">
        <f>IF(AND('7'!FN27=""),"",'7'!FN27)</f>
        <v>18</v>
      </c>
      <c r="FO123" s="482">
        <f>IF(AND('7'!FO27=""),"",'7'!FO27)</f>
        <v>19</v>
      </c>
      <c r="FP123" s="482">
        <f>IF(AND('7'!FP27=""),"",'7'!FP27)</f>
        <v>19</v>
      </c>
      <c r="FQ123" s="482">
        <f>IF(AND('7'!FQ27=""),"",'7'!FQ27)</f>
        <v>19</v>
      </c>
      <c r="FR123" s="482">
        <f>IF(AND('7'!FR27=""),"",'7'!FR27)</f>
        <v>19</v>
      </c>
      <c r="FS123" s="482" t="str">
        <f>IF(AND('7'!FS27=""),"",'7'!FS27)</f>
        <v/>
      </c>
      <c r="FT123" s="482" t="str">
        <f>IF(AND('7'!FT27=""),"",'7'!FT27)</f>
        <v xml:space="preserve"> </v>
      </c>
      <c r="FU123" s="482" t="str">
        <f>IF(AND('7'!FV27=""),"",'7'!FV27)</f>
        <v>-</v>
      </c>
      <c r="FV123" s="482" t="str">
        <f>IF(AND('7'!FW27=""),"",'7'!FW27)</f>
        <v>-</v>
      </c>
      <c r="FW123" s="482" t="str">
        <f>IF(AND('7'!FX27=""),"",'7'!FX27)</f>
        <v>-</v>
      </c>
      <c r="FX123" s="482" t="str">
        <f>IF(AND('7'!FY27=""),"",'7'!FY27)</f>
        <v>-</v>
      </c>
      <c r="FY123" s="482" t="str">
        <f>IF(AND('7'!FZ27=""),"",'7'!FZ27)</f>
        <v>-</v>
      </c>
      <c r="FZ123" s="482" t="str">
        <f>IF(AND('7'!GA27=""),"",'7'!GA27)</f>
        <v>-</v>
      </c>
      <c r="GA123" s="482" t="str">
        <f>IF(AND('7'!GB27=""),"",'7'!GB27)</f>
        <v>-</v>
      </c>
      <c r="GB123" s="482" t="str">
        <f>IF(AND('7'!GC27=""),"",'7'!GC27)</f>
        <v>-</v>
      </c>
      <c r="GC123" s="482" t="str">
        <f>IF(AND('7'!GD27=""),"",'7'!GD27)</f>
        <v>-</v>
      </c>
      <c r="GD123" s="482" t="str">
        <f>IF(AND('7'!GE27=""),"",'7'!GE27)</f>
        <v>-</v>
      </c>
      <c r="GE123" s="482" t="str">
        <f>IF(AND('7'!GF27=""),"",'7'!GF27)</f>
        <v>-</v>
      </c>
      <c r="GF123" s="482" t="str">
        <f>IF(AND('7'!GG27=""),"",'7'!GG27)</f>
        <v>-</v>
      </c>
      <c r="GG123" s="482" t="str">
        <f>IF(AND('7'!GH27=""),"",IF(AND('7'!GH27="-"),"",'7'!GH27))</f>
        <v/>
      </c>
      <c r="GH123" s="50" t="str">
        <f>IF(AND(C123=""),"",VLOOKUP(B123,Register!$A$7:$CL$311,36,FALSE))</f>
        <v/>
      </c>
      <c r="GI123" s="483" t="str">
        <f>IF(AND('7'!GL27=""),"",'7'!GL27)</f>
        <v/>
      </c>
      <c r="GJ123" s="173" t="str">
        <f>IF(AND('7'!FU27=""),"",'7'!FU27)</f>
        <v>mRrh.kZ</v>
      </c>
    </row>
    <row r="124" spans="1:194" ht="21">
      <c r="A124" s="480">
        <v>116</v>
      </c>
      <c r="B124" s="481" t="str">
        <f>IF(AND('7'!B28=""),"",'7'!B28)</f>
        <v/>
      </c>
      <c r="C124" s="196" t="str">
        <f>IF(AND('7'!C28=""),"",'7'!C28)</f>
        <v/>
      </c>
      <c r="D124" s="196" t="str">
        <f>IF(AND('7'!D28=""),"",'7'!D28)</f>
        <v/>
      </c>
      <c r="E124" s="200" t="str">
        <f>IF(AND('7'!E28=""),"",'7'!E28)</f>
        <v/>
      </c>
      <c r="F124" s="482" t="str">
        <f>IF(AND('7'!F28=""),"",'7'!F28)</f>
        <v>A</v>
      </c>
      <c r="G124" s="482">
        <f>IF(AND('7'!G28=""),"",'7'!G28)</f>
        <v>10</v>
      </c>
      <c r="H124" s="482" t="str">
        <f>IF(AND('7'!H28=""),"",'7'!H28)</f>
        <v/>
      </c>
      <c r="I124" s="482" t="str">
        <f>IF(AND('7'!I28=""),"",'7'!I28)</f>
        <v/>
      </c>
      <c r="J124" s="482" t="str">
        <f>IF(AND('7'!J28=""),"",'7'!J28)</f>
        <v/>
      </c>
      <c r="K124" s="482">
        <f>IF(AND('7'!K28=""),"",'7'!K28)</f>
        <v>10</v>
      </c>
      <c r="L124" s="482" t="str">
        <f>IF(AND('7'!L28=""),"",'7'!L28)</f>
        <v/>
      </c>
      <c r="M124" s="482" t="str">
        <f>IF(AND('7'!M28=""),"",'7'!M28)</f>
        <v/>
      </c>
      <c r="N124" s="482" t="str">
        <f>IF(AND('7'!N28=""),"",'7'!N28)</f>
        <v/>
      </c>
      <c r="O124" s="482">
        <f>IF(AND('7'!O28=""),"",'7'!O28)</f>
        <v>68</v>
      </c>
      <c r="P124" s="482" t="str">
        <f>IF(AND('7'!P28=""),"",'7'!P28)</f>
        <v/>
      </c>
      <c r="Q124" s="482" t="str">
        <f>IF(AND('7'!Q28=""),"",'7'!Q28)</f>
        <v/>
      </c>
      <c r="R124" s="482" t="str">
        <f>IF(AND('7'!R28=""),"",'7'!R28)</f>
        <v/>
      </c>
      <c r="S124" s="482">
        <f>IF(AND('7'!S28=""),"",'7'!S28)</f>
        <v>10</v>
      </c>
      <c r="T124" s="482" t="str">
        <f>IF(AND('7'!T28=""),"",'7'!T28)</f>
        <v/>
      </c>
      <c r="U124" s="482" t="str">
        <f>IF(AND('7'!U28=""),"",'7'!U28)</f>
        <v/>
      </c>
      <c r="V124" s="482" t="str">
        <f>IF(AND('7'!V28=""),"",'7'!V28)</f>
        <v/>
      </c>
      <c r="W124" s="482">
        <f>IF(AND('7'!W28=""),"",'7'!W28)</f>
        <v>98</v>
      </c>
      <c r="X124" s="482" t="str">
        <f>IF(AND('7'!X28=""),"",'7'!X28)</f>
        <v/>
      </c>
      <c r="Y124" s="482" t="str">
        <f>IF(AND('7'!Y28=""),"",'7'!Y28)</f>
        <v/>
      </c>
      <c r="Z124" s="482" t="str">
        <f>IF(AND('7'!Z28=""),"",'7'!Z28)</f>
        <v/>
      </c>
      <c r="AA124" s="482" t="str">
        <f>IF(AND('7'!AA28=""),"",'7'!AA28)</f>
        <v/>
      </c>
      <c r="AB124" s="482" t="str">
        <f>IF(AND('7'!AB28=""),"",'7'!AB28)</f>
        <v/>
      </c>
      <c r="AC124" s="482" t="str">
        <f>IF(AND('7'!AC28=""),"",'7'!AC28)</f>
        <v/>
      </c>
      <c r="AD124" s="482" t="str">
        <f>IF(AND('7'!AD28=""),"",'7'!AD28)</f>
        <v/>
      </c>
      <c r="AE124" s="482" t="str">
        <f>IF(AND('7'!AE28=""),"",'7'!AE28)</f>
        <v>A</v>
      </c>
      <c r="AF124" s="482">
        <f>IF(AND('7'!AF28=""),"",'7'!AF28)</f>
        <v>10</v>
      </c>
      <c r="AG124" s="482" t="str">
        <f>IF(AND('7'!AG28=""),"",'7'!AG28)</f>
        <v/>
      </c>
      <c r="AH124" s="482" t="str">
        <f>IF(AND('7'!AH28=""),"",'7'!AH28)</f>
        <v/>
      </c>
      <c r="AI124" s="482" t="str">
        <f>IF(AND('7'!AI28=""),"",'7'!AI28)</f>
        <v/>
      </c>
      <c r="AJ124" s="482">
        <f>IF(AND('7'!AJ28=""),"",'7'!AJ28)</f>
        <v>10</v>
      </c>
      <c r="AK124" s="482" t="str">
        <f>IF(AND('7'!AK28=""),"",'7'!AK28)</f>
        <v/>
      </c>
      <c r="AL124" s="482" t="str">
        <f>IF(AND('7'!AL28=""),"",'7'!AL28)</f>
        <v/>
      </c>
      <c r="AM124" s="482" t="str">
        <f>IF(AND('7'!AM28=""),"",'7'!AM28)</f>
        <v/>
      </c>
      <c r="AN124" s="482">
        <f>IF(AND('7'!AN28=""),"",'7'!AN28)</f>
        <v>68</v>
      </c>
      <c r="AO124" s="482" t="str">
        <f>IF(AND('7'!AO28=""),"",'7'!AO28)</f>
        <v/>
      </c>
      <c r="AP124" s="482" t="str">
        <f>IF(AND('7'!AP28=""),"",'7'!AP28)</f>
        <v/>
      </c>
      <c r="AQ124" s="482" t="str">
        <f>IF(AND('7'!AQ28=""),"",'7'!AQ28)</f>
        <v/>
      </c>
      <c r="AR124" s="482">
        <f>IF(AND('7'!AR28=""),"",'7'!AR28)</f>
        <v>10</v>
      </c>
      <c r="AS124" s="482" t="str">
        <f>IF(AND('7'!AS28=""),"",'7'!AS28)</f>
        <v/>
      </c>
      <c r="AT124" s="482" t="str">
        <f>IF(AND('7'!AT28=""),"",'7'!AT28)</f>
        <v/>
      </c>
      <c r="AU124" s="482" t="str">
        <f>IF(AND('7'!AU28=""),"",'7'!AU28)</f>
        <v/>
      </c>
      <c r="AV124" s="482">
        <f>IF(AND('7'!AV28=""),"",'7'!AV28)</f>
        <v>98</v>
      </c>
      <c r="AW124" s="482" t="str">
        <f>IF(AND('7'!AW28=""),"",'7'!AW28)</f>
        <v/>
      </c>
      <c r="AX124" s="482" t="str">
        <f>IF(AND('7'!AX28=""),"",'7'!AX28)</f>
        <v/>
      </c>
      <c r="AY124" s="482" t="str">
        <f>IF(AND('7'!AY28=""),"",'7'!AY28)</f>
        <v/>
      </c>
      <c r="AZ124" s="482" t="str">
        <f>IF(AND('7'!AZ28=""),"",'7'!AZ28)</f>
        <v/>
      </c>
      <c r="BA124" s="482" t="str">
        <f>IF(AND('7'!BA28=""),"",'7'!BA28)</f>
        <v/>
      </c>
      <c r="BB124" s="482" t="str">
        <f>IF(AND('7'!BB28=""),"",'7'!BB28)</f>
        <v/>
      </c>
      <c r="BC124" s="482" t="str">
        <f>IF(AND('7'!BC28=""),"",'7'!BC28)</f>
        <v/>
      </c>
      <c r="BD124" s="482" t="str">
        <f>IF(AND('7'!BD28=""),"",'7'!BD28)</f>
        <v>A</v>
      </c>
      <c r="BE124" s="482">
        <f>IF(AND('7'!BE28=""),"",'7'!BE28)</f>
        <v>10</v>
      </c>
      <c r="BF124" s="482" t="str">
        <f>IF(AND('7'!BF28=""),"",'7'!BF28)</f>
        <v/>
      </c>
      <c r="BG124" s="482" t="str">
        <f>IF(AND('7'!BG28=""),"",'7'!BG28)</f>
        <v/>
      </c>
      <c r="BH124" s="482" t="str">
        <f>IF(AND('7'!BH28=""),"",'7'!BH28)</f>
        <v/>
      </c>
      <c r="BI124" s="482">
        <f>IF(AND('7'!BI28=""),"",'7'!BI28)</f>
        <v>10</v>
      </c>
      <c r="BJ124" s="482" t="str">
        <f>IF(AND('7'!BJ28=""),"",'7'!BJ28)</f>
        <v/>
      </c>
      <c r="BK124" s="482" t="str">
        <f>IF(AND('7'!BK28=""),"",'7'!BK28)</f>
        <v/>
      </c>
      <c r="BL124" s="482" t="str">
        <f>IF(AND('7'!BL28=""),"",'7'!BL28)</f>
        <v/>
      </c>
      <c r="BM124" s="482">
        <f>IF(AND('7'!BM28=""),"",'7'!BM28)</f>
        <v>68</v>
      </c>
      <c r="BN124" s="482" t="str">
        <f>IF(AND('7'!BN28=""),"",'7'!BN28)</f>
        <v/>
      </c>
      <c r="BO124" s="482" t="str">
        <f>IF(AND('7'!BO28=""),"",'7'!BO28)</f>
        <v/>
      </c>
      <c r="BP124" s="482" t="str">
        <f>IF(AND('7'!BP28=""),"",'7'!BP28)</f>
        <v/>
      </c>
      <c r="BQ124" s="482">
        <f>IF(AND('7'!BQ28=""),"",'7'!BQ28)</f>
        <v>10</v>
      </c>
      <c r="BR124" s="482" t="str">
        <f>IF(AND('7'!BR28=""),"",'7'!BR28)</f>
        <v/>
      </c>
      <c r="BS124" s="482" t="str">
        <f>IF(AND('7'!BS28=""),"",'7'!BS28)</f>
        <v/>
      </c>
      <c r="BT124" s="482" t="str">
        <f>IF(AND('7'!BT28=""),"",'7'!BT28)</f>
        <v/>
      </c>
      <c r="BU124" s="482">
        <f>IF(AND('7'!BU28=""),"",'7'!BU28)</f>
        <v>98</v>
      </c>
      <c r="BV124" s="482" t="str">
        <f>IF(AND('7'!BV28=""),"",'7'!BV28)</f>
        <v/>
      </c>
      <c r="BW124" s="482" t="str">
        <f>IF(AND('7'!BW28=""),"",'7'!BW28)</f>
        <v/>
      </c>
      <c r="BX124" s="482" t="str">
        <f>IF(AND('7'!BX28=""),"",'7'!BX28)</f>
        <v/>
      </c>
      <c r="BY124" s="482" t="str">
        <f>IF(AND('7'!BY28=""),"",'7'!BY28)</f>
        <v/>
      </c>
      <c r="BZ124" s="482" t="str">
        <f>IF(AND('7'!BZ28=""),"",'7'!BZ28)</f>
        <v/>
      </c>
      <c r="CA124" s="482" t="str">
        <f>IF(AND('7'!CA28=""),"",'7'!CA28)</f>
        <v/>
      </c>
      <c r="CB124" s="482" t="str">
        <f>IF(AND('7'!CB28=""),"",'7'!CB28)</f>
        <v/>
      </c>
      <c r="CC124" s="482" t="str">
        <f>IF(AND('7'!CC28=""),"",'7'!CC28)</f>
        <v>A</v>
      </c>
      <c r="CD124" s="482">
        <f>IF(AND('7'!CD28=""),"",'7'!CD28)</f>
        <v>10</v>
      </c>
      <c r="CE124" s="482" t="str">
        <f>IF(AND('7'!CE28=""),"",'7'!CE28)</f>
        <v/>
      </c>
      <c r="CF124" s="482" t="str">
        <f>IF(AND('7'!CF28=""),"",'7'!CF28)</f>
        <v/>
      </c>
      <c r="CG124" s="482" t="str">
        <f>IF(AND('7'!CG28=""),"",'7'!CG28)</f>
        <v/>
      </c>
      <c r="CH124" s="482">
        <f>IF(AND('7'!CH28=""),"",'7'!CH28)</f>
        <v>10</v>
      </c>
      <c r="CI124" s="482" t="str">
        <f>IF(AND('7'!CI28=""),"",'7'!CI28)</f>
        <v/>
      </c>
      <c r="CJ124" s="482" t="str">
        <f>IF(AND('7'!CJ28=""),"",'7'!CJ28)</f>
        <v/>
      </c>
      <c r="CK124" s="482" t="str">
        <f>IF(AND('7'!CK28=""),"",'7'!CK28)</f>
        <v/>
      </c>
      <c r="CL124" s="482">
        <f>IF(AND('7'!CL28=""),"",'7'!CL28)</f>
        <v>68</v>
      </c>
      <c r="CM124" s="482" t="str">
        <f>IF(AND('7'!CM28=""),"",'7'!CM28)</f>
        <v/>
      </c>
      <c r="CN124" s="482" t="str">
        <f>IF(AND('7'!CN28=""),"",'7'!CN28)</f>
        <v/>
      </c>
      <c r="CO124" s="482" t="str">
        <f>IF(AND('7'!CO28=""),"",'7'!CO28)</f>
        <v/>
      </c>
      <c r="CP124" s="482">
        <f>IF(AND('7'!CP28=""),"",'7'!CP28)</f>
        <v>10</v>
      </c>
      <c r="CQ124" s="482" t="str">
        <f>IF(AND('7'!CQ28=""),"",'7'!CQ28)</f>
        <v/>
      </c>
      <c r="CR124" s="482" t="str">
        <f>IF(AND('7'!CR28=""),"",'7'!CR28)</f>
        <v/>
      </c>
      <c r="CS124" s="482" t="str">
        <f>IF(AND('7'!CS28=""),"",'7'!CS28)</f>
        <v/>
      </c>
      <c r="CT124" s="482">
        <f>IF(AND('7'!CT28=""),"",'7'!CT28)</f>
        <v>98</v>
      </c>
      <c r="CU124" s="482" t="str">
        <f>IF(AND('7'!CU28=""),"",'7'!CU28)</f>
        <v/>
      </c>
      <c r="CV124" s="482" t="str">
        <f>IF(AND('7'!CV28=""),"",'7'!CV28)</f>
        <v/>
      </c>
      <c r="CW124" s="482" t="str">
        <f>IF(AND('7'!CW28=""),"",'7'!CW28)</f>
        <v/>
      </c>
      <c r="CX124" s="482" t="str">
        <f>IF(AND('7'!CX28=""),"",'7'!CX28)</f>
        <v/>
      </c>
      <c r="CY124" s="482" t="str">
        <f>IF(AND('7'!CY28=""),"",'7'!CY28)</f>
        <v/>
      </c>
      <c r="CZ124" s="482" t="str">
        <f>IF(AND('7'!CZ28=""),"",'7'!CZ28)</f>
        <v/>
      </c>
      <c r="DA124" s="482" t="str">
        <f>IF(AND('7'!DA28=""),"",'7'!DA28)</f>
        <v/>
      </c>
      <c r="DB124" s="482" t="str">
        <f>IF(AND('7'!DB28=""),"",'7'!DB28)</f>
        <v>A</v>
      </c>
      <c r="DC124" s="482">
        <f>IF(AND('7'!DC28=""),"",'7'!DC28)</f>
        <v>10</v>
      </c>
      <c r="DD124" s="482" t="str">
        <f>IF(AND('7'!DD28=""),"",'7'!DD28)</f>
        <v/>
      </c>
      <c r="DE124" s="482" t="str">
        <f>IF(AND('7'!DE28=""),"",'7'!DE28)</f>
        <v/>
      </c>
      <c r="DF124" s="482" t="str">
        <f>IF(AND('7'!DF28=""),"",'7'!DF28)</f>
        <v/>
      </c>
      <c r="DG124" s="482">
        <f>IF(AND('7'!DG28=""),"",'7'!DG28)</f>
        <v>10</v>
      </c>
      <c r="DH124" s="482" t="str">
        <f>IF(AND('7'!DH28=""),"",'7'!DH28)</f>
        <v/>
      </c>
      <c r="DI124" s="482" t="str">
        <f>IF(AND('7'!DI28=""),"",'7'!DI28)</f>
        <v/>
      </c>
      <c r="DJ124" s="482" t="str">
        <f>IF(AND('7'!DJ28=""),"",'7'!DJ28)</f>
        <v/>
      </c>
      <c r="DK124" s="482">
        <f>IF(AND('7'!DK28=""),"",'7'!DK28)</f>
        <v>68</v>
      </c>
      <c r="DL124" s="482" t="str">
        <f>IF(AND('7'!DL28=""),"",'7'!DL28)</f>
        <v/>
      </c>
      <c r="DM124" s="482" t="str">
        <f>IF(AND('7'!DM28=""),"",'7'!DM28)</f>
        <v/>
      </c>
      <c r="DN124" s="482" t="str">
        <f>IF(AND('7'!DN28=""),"",'7'!DN28)</f>
        <v/>
      </c>
      <c r="DO124" s="482">
        <f>IF(AND('7'!DO28=""),"",'7'!DO28)</f>
        <v>10</v>
      </c>
      <c r="DP124" s="482" t="str">
        <f>IF(AND('7'!DP28=""),"",'7'!DP28)</f>
        <v/>
      </c>
      <c r="DQ124" s="482" t="str">
        <f>IF(AND('7'!DQ28=""),"",'7'!DQ28)</f>
        <v/>
      </c>
      <c r="DR124" s="482" t="str">
        <f>IF(AND('7'!DR28=""),"",'7'!DR28)</f>
        <v/>
      </c>
      <c r="DS124" s="482">
        <f>IF(AND('7'!DS28=""),"",'7'!DS28)</f>
        <v>98</v>
      </c>
      <c r="DT124" s="482" t="str">
        <f>IF(AND('7'!DT28=""),"",'7'!DT28)</f>
        <v/>
      </c>
      <c r="DU124" s="482" t="str">
        <f>IF(AND('7'!DU28=""),"",'7'!DU28)</f>
        <v/>
      </c>
      <c r="DV124" s="482" t="str">
        <f>IF(AND('7'!DV28=""),"",'7'!DV28)</f>
        <v/>
      </c>
      <c r="DW124" s="482" t="str">
        <f>IF(AND('7'!DW28=""),"",'7'!DW28)</f>
        <v/>
      </c>
      <c r="DX124" s="482" t="str">
        <f>IF(AND('7'!DX28=""),"",'7'!DX28)</f>
        <v/>
      </c>
      <c r="DY124" s="482" t="str">
        <f>IF(AND('7'!DY28=""),"",'7'!DY28)</f>
        <v/>
      </c>
      <c r="DZ124" s="482" t="str">
        <f>IF(AND('7'!DZ28=""),"",'7'!DZ28)</f>
        <v/>
      </c>
      <c r="EA124" s="482" t="str">
        <f>IF(AND('7'!EA28=""),"",'7'!EA28)</f>
        <v>A</v>
      </c>
      <c r="EB124" s="482">
        <f>IF(AND('7'!EB28=""),"",'7'!EB28)</f>
        <v>10</v>
      </c>
      <c r="EC124" s="482" t="str">
        <f>IF(AND('7'!EC28=""),"",'7'!EC28)</f>
        <v/>
      </c>
      <c r="ED124" s="482" t="str">
        <f>IF(AND('7'!ED28=""),"",'7'!ED28)</f>
        <v/>
      </c>
      <c r="EE124" s="482" t="str">
        <f>IF(AND('7'!EE28=""),"",'7'!EE28)</f>
        <v/>
      </c>
      <c r="EF124" s="482">
        <f>IF(AND('7'!EF28=""),"",'7'!EF28)</f>
        <v>10</v>
      </c>
      <c r="EG124" s="482" t="str">
        <f>IF(AND('7'!EG28=""),"",'7'!EG28)</f>
        <v/>
      </c>
      <c r="EH124" s="482" t="str">
        <f>IF(AND('7'!EH28=""),"",'7'!EH28)</f>
        <v/>
      </c>
      <c r="EI124" s="482" t="str">
        <f>IF(AND('7'!EI28=""),"",'7'!EI28)</f>
        <v/>
      </c>
      <c r="EJ124" s="482">
        <f>IF(AND('7'!EJ28=""),"",'7'!EJ28)</f>
        <v>68</v>
      </c>
      <c r="EK124" s="482" t="str">
        <f>IF(AND('7'!EK28=""),"",'7'!EK28)</f>
        <v/>
      </c>
      <c r="EL124" s="482" t="str">
        <f>IF(AND('7'!EL28=""),"",'7'!EL28)</f>
        <v/>
      </c>
      <c r="EM124" s="482" t="str">
        <f>IF(AND('7'!EM28=""),"",'7'!EM28)</f>
        <v/>
      </c>
      <c r="EN124" s="482">
        <f>IF(AND('7'!EN28=""),"",'7'!EN28)</f>
        <v>10</v>
      </c>
      <c r="EO124" s="482" t="str">
        <f>IF(AND('7'!EO28=""),"",'7'!EO28)</f>
        <v/>
      </c>
      <c r="EP124" s="482" t="str">
        <f>IF(AND('7'!EP28=""),"",'7'!EP28)</f>
        <v/>
      </c>
      <c r="EQ124" s="482" t="str">
        <f>IF(AND('7'!EQ28=""),"",'7'!EQ28)</f>
        <v/>
      </c>
      <c r="ER124" s="482">
        <f>IF(AND('7'!ER28=""),"",'7'!ER28)</f>
        <v>98</v>
      </c>
      <c r="ES124" s="482" t="str">
        <f>IF(AND('7'!ES28=""),"",'7'!ES28)</f>
        <v/>
      </c>
      <c r="ET124" s="482" t="str">
        <f>IF(AND('7'!ET28=""),"",'7'!ET28)</f>
        <v/>
      </c>
      <c r="EU124" s="482" t="str">
        <f>IF(AND('7'!EU28=""),"",'7'!EU28)</f>
        <v/>
      </c>
      <c r="EV124" s="482" t="str">
        <f>IF(AND('7'!EV28=""),"",'7'!EV28)</f>
        <v/>
      </c>
      <c r="EW124" s="482" t="str">
        <f>IF(AND('7'!EW28=""),"",'7'!EW28)</f>
        <v/>
      </c>
      <c r="EX124" s="482" t="str">
        <f>IF(AND('7'!EX28=""),"",'7'!EX28)</f>
        <v/>
      </c>
      <c r="EY124" s="482" t="str">
        <f>IF(AND('7'!EY28=""),"",'7'!EY28)</f>
        <v/>
      </c>
      <c r="EZ124" s="482">
        <f>IF(AND('7'!EZ28=""),"",'7'!EZ28)</f>
        <v>19</v>
      </c>
      <c r="FA124" s="482">
        <f>IF(AND('7'!FA28=""),"",'7'!FA28)</f>
        <v>19</v>
      </c>
      <c r="FB124" s="482">
        <f>IF(AND('7'!FB28=""),"",'7'!FB28)</f>
        <v>19</v>
      </c>
      <c r="FC124" s="482">
        <f>IF(AND('7'!FC28=""),"",'7'!FC28)</f>
        <v>19</v>
      </c>
      <c r="FD124" s="482">
        <f>IF(AND('7'!FD28=""),"",'7'!FD28)</f>
        <v>19</v>
      </c>
      <c r="FE124" s="482" t="str">
        <f>IF(AND('7'!FE28=""),"",'7'!FE28)</f>
        <v/>
      </c>
      <c r="FF124" s="482" t="str">
        <f>IF(AND('7'!FF28=""),"",'7'!FF28)</f>
        <v xml:space="preserve"> </v>
      </c>
      <c r="FG124" s="482">
        <f>IF(AND('7'!FG28=""),"",'7'!FG28)</f>
        <v>18</v>
      </c>
      <c r="FH124" s="482">
        <f>IF(AND('7'!FH28=""),"",'7'!FH28)</f>
        <v>19</v>
      </c>
      <c r="FI124" s="482">
        <f>IF(AND('7'!FI28=""),"",'7'!FI28)</f>
        <v>19</v>
      </c>
      <c r="FJ124" s="482">
        <f>IF(AND('7'!FJ28=""),"",'7'!FJ28)</f>
        <v>19</v>
      </c>
      <c r="FK124" s="482">
        <f>IF(AND('7'!FK28=""),"",'7'!FK28)</f>
        <v>19</v>
      </c>
      <c r="FL124" s="482" t="str">
        <f>IF(AND('7'!FL28=""),"",'7'!FL28)</f>
        <v/>
      </c>
      <c r="FM124" s="482" t="str">
        <f>IF(AND('7'!FM28=""),"",'7'!FM28)</f>
        <v xml:space="preserve"> </v>
      </c>
      <c r="FN124" s="482">
        <f>IF(AND('7'!FN28=""),"",'7'!FN28)</f>
        <v>19</v>
      </c>
      <c r="FO124" s="482">
        <f>IF(AND('7'!FO28=""),"",'7'!FO28)</f>
        <v>19</v>
      </c>
      <c r="FP124" s="482">
        <f>IF(AND('7'!FP28=""),"",'7'!FP28)</f>
        <v>19</v>
      </c>
      <c r="FQ124" s="482">
        <f>IF(AND('7'!FQ28=""),"",'7'!FQ28)</f>
        <v>19</v>
      </c>
      <c r="FR124" s="482">
        <f>IF(AND('7'!FR28=""),"",'7'!FR28)</f>
        <v>19</v>
      </c>
      <c r="FS124" s="482" t="str">
        <f>IF(AND('7'!FS28=""),"",'7'!FS28)</f>
        <v/>
      </c>
      <c r="FT124" s="482" t="str">
        <f>IF(AND('7'!FT28=""),"",'7'!FT28)</f>
        <v xml:space="preserve"> </v>
      </c>
      <c r="FU124" s="482" t="str">
        <f>IF(AND('7'!FV28=""),"",'7'!FV28)</f>
        <v>-</v>
      </c>
      <c r="FV124" s="482" t="str">
        <f>IF(AND('7'!FW28=""),"",'7'!FW28)</f>
        <v>-</v>
      </c>
      <c r="FW124" s="482" t="str">
        <f>IF(AND('7'!FX28=""),"",'7'!FX28)</f>
        <v>-</v>
      </c>
      <c r="FX124" s="482" t="str">
        <f>IF(AND('7'!FY28=""),"",'7'!FY28)</f>
        <v>-</v>
      </c>
      <c r="FY124" s="482" t="str">
        <f>IF(AND('7'!FZ28=""),"",'7'!FZ28)</f>
        <v>-</v>
      </c>
      <c r="FZ124" s="482" t="str">
        <f>IF(AND('7'!GA28=""),"",'7'!GA28)</f>
        <v>-</v>
      </c>
      <c r="GA124" s="482" t="str">
        <f>IF(AND('7'!GB28=""),"",'7'!GB28)</f>
        <v>-</v>
      </c>
      <c r="GB124" s="482" t="str">
        <f>IF(AND('7'!GC28=""),"",'7'!GC28)</f>
        <v>-</v>
      </c>
      <c r="GC124" s="482" t="str">
        <f>IF(AND('7'!GD28=""),"",'7'!GD28)</f>
        <v>-</v>
      </c>
      <c r="GD124" s="482" t="str">
        <f>IF(AND('7'!GE28=""),"",'7'!GE28)</f>
        <v>-</v>
      </c>
      <c r="GE124" s="482" t="str">
        <f>IF(AND('7'!GF28=""),"",'7'!GF28)</f>
        <v>-</v>
      </c>
      <c r="GF124" s="482" t="str">
        <f>IF(AND('7'!GG28=""),"",'7'!GG28)</f>
        <v>-</v>
      </c>
      <c r="GG124" s="482" t="str">
        <f>IF(AND('7'!GH28=""),"",IF(AND('7'!GH28="-"),"",'7'!GH28))</f>
        <v/>
      </c>
      <c r="GH124" s="50" t="str">
        <f>IF(AND(C124=""),"",VLOOKUP(B124,Register!$A$7:$CL$311,36,FALSE))</f>
        <v/>
      </c>
      <c r="GI124" s="483" t="str">
        <f>IF(AND('7'!GL28=""),"",'7'!GL28)</f>
        <v/>
      </c>
      <c r="GJ124" s="173" t="str">
        <f>IF(AND('7'!FU28=""),"",'7'!FU28)</f>
        <v>mRrh.kZ</v>
      </c>
    </row>
    <row r="125" spans="1:194" ht="21">
      <c r="A125" s="480">
        <v>117</v>
      </c>
      <c r="B125" s="481" t="str">
        <f>IF(AND('7'!B29=""),"",'7'!B29)</f>
        <v/>
      </c>
      <c r="C125" s="196" t="str">
        <f>IF(AND('7'!C29=""),"",'7'!C29)</f>
        <v/>
      </c>
      <c r="D125" s="196" t="str">
        <f>IF(AND('7'!D29=""),"",'7'!D29)</f>
        <v/>
      </c>
      <c r="E125" s="200" t="str">
        <f>IF(AND('7'!E29=""),"",'7'!E29)</f>
        <v/>
      </c>
      <c r="F125" s="482" t="str">
        <f>IF(AND('7'!F29=""),"",'7'!F29)</f>
        <v>B</v>
      </c>
      <c r="G125" s="482">
        <f>IF(AND('7'!G29=""),"",'7'!G29)</f>
        <v>9</v>
      </c>
      <c r="H125" s="482" t="str">
        <f>IF(AND('7'!H29=""),"",'7'!H29)</f>
        <v/>
      </c>
      <c r="I125" s="482" t="str">
        <f>IF(AND('7'!I29=""),"",'7'!I29)</f>
        <v/>
      </c>
      <c r="J125" s="482" t="str">
        <f>IF(AND('7'!J29=""),"",'7'!J29)</f>
        <v/>
      </c>
      <c r="K125" s="482">
        <f>IF(AND('7'!K29=""),"",'7'!K29)</f>
        <v>7</v>
      </c>
      <c r="L125" s="482" t="str">
        <f>IF(AND('7'!L29=""),"",'7'!L29)</f>
        <v/>
      </c>
      <c r="M125" s="482" t="str">
        <f>IF(AND('7'!M29=""),"",'7'!M29)</f>
        <v/>
      </c>
      <c r="N125" s="482" t="str">
        <f>IF(AND('7'!N29=""),"",'7'!N29)</f>
        <v/>
      </c>
      <c r="O125" s="482">
        <f>IF(AND('7'!O29=""),"",'7'!O29)</f>
        <v>31</v>
      </c>
      <c r="P125" s="482" t="str">
        <f>IF(AND('7'!P29=""),"",'7'!P29)</f>
        <v/>
      </c>
      <c r="Q125" s="482" t="str">
        <f>IF(AND('7'!Q29=""),"",'7'!Q29)</f>
        <v/>
      </c>
      <c r="R125" s="482" t="str">
        <f>IF(AND('7'!R29=""),"",'7'!R29)</f>
        <v/>
      </c>
      <c r="S125" s="482">
        <f>IF(AND('7'!S29=""),"",'7'!S29)</f>
        <v>9</v>
      </c>
      <c r="T125" s="482" t="str">
        <f>IF(AND('7'!T29=""),"",'7'!T29)</f>
        <v/>
      </c>
      <c r="U125" s="482" t="str">
        <f>IF(AND('7'!U29=""),"",'7'!U29)</f>
        <v/>
      </c>
      <c r="V125" s="482" t="str">
        <f>IF(AND('7'!V29=""),"",'7'!V29)</f>
        <v/>
      </c>
      <c r="W125" s="482">
        <f>IF(AND('7'!W29=""),"",'7'!W29)</f>
        <v>61</v>
      </c>
      <c r="X125" s="482" t="str">
        <f>IF(AND('7'!X29=""),"",'7'!X29)</f>
        <v/>
      </c>
      <c r="Y125" s="482" t="str">
        <f>IF(AND('7'!Y29=""),"",'7'!Y29)</f>
        <v/>
      </c>
      <c r="Z125" s="482" t="str">
        <f>IF(AND('7'!Z29=""),"",'7'!Z29)</f>
        <v/>
      </c>
      <c r="AA125" s="482" t="str">
        <f>IF(AND('7'!AA29=""),"",'7'!AA29)</f>
        <v/>
      </c>
      <c r="AB125" s="482" t="str">
        <f>IF(AND('7'!AB29=""),"",'7'!AB29)</f>
        <v/>
      </c>
      <c r="AC125" s="482" t="str">
        <f>IF(AND('7'!AC29=""),"",'7'!AC29)</f>
        <v/>
      </c>
      <c r="AD125" s="482" t="str">
        <f>IF(AND('7'!AD29=""),"",'7'!AD29)</f>
        <v/>
      </c>
      <c r="AE125" s="482" t="str">
        <f>IF(AND('7'!AE29=""),"",'7'!AE29)</f>
        <v>B</v>
      </c>
      <c r="AF125" s="482">
        <f>IF(AND('7'!AF29=""),"",'7'!AF29)</f>
        <v>9</v>
      </c>
      <c r="AG125" s="482" t="str">
        <f>IF(AND('7'!AG29=""),"",'7'!AG29)</f>
        <v/>
      </c>
      <c r="AH125" s="482" t="str">
        <f>IF(AND('7'!AH29=""),"",'7'!AH29)</f>
        <v/>
      </c>
      <c r="AI125" s="482" t="str">
        <f>IF(AND('7'!AI29=""),"",'7'!AI29)</f>
        <v/>
      </c>
      <c r="AJ125" s="482">
        <f>IF(AND('7'!AJ29=""),"",'7'!AJ29)</f>
        <v>7</v>
      </c>
      <c r="AK125" s="482" t="str">
        <f>IF(AND('7'!AK29=""),"",'7'!AK29)</f>
        <v/>
      </c>
      <c r="AL125" s="482" t="str">
        <f>IF(AND('7'!AL29=""),"",'7'!AL29)</f>
        <v/>
      </c>
      <c r="AM125" s="482" t="str">
        <f>IF(AND('7'!AM29=""),"",'7'!AM29)</f>
        <v/>
      </c>
      <c r="AN125" s="482">
        <f>IF(AND('7'!AN29=""),"",'7'!AN29)</f>
        <v>31</v>
      </c>
      <c r="AO125" s="482" t="str">
        <f>IF(AND('7'!AO29=""),"",'7'!AO29)</f>
        <v/>
      </c>
      <c r="AP125" s="482" t="str">
        <f>IF(AND('7'!AP29=""),"",'7'!AP29)</f>
        <v/>
      </c>
      <c r="AQ125" s="482" t="str">
        <f>IF(AND('7'!AQ29=""),"",'7'!AQ29)</f>
        <v/>
      </c>
      <c r="AR125" s="482">
        <f>IF(AND('7'!AR29=""),"",'7'!AR29)</f>
        <v>9</v>
      </c>
      <c r="AS125" s="482" t="str">
        <f>IF(AND('7'!AS29=""),"",'7'!AS29)</f>
        <v/>
      </c>
      <c r="AT125" s="482" t="str">
        <f>IF(AND('7'!AT29=""),"",'7'!AT29)</f>
        <v/>
      </c>
      <c r="AU125" s="482" t="str">
        <f>IF(AND('7'!AU29=""),"",'7'!AU29)</f>
        <v/>
      </c>
      <c r="AV125" s="482">
        <f>IF(AND('7'!AV29=""),"",'7'!AV29)</f>
        <v>61</v>
      </c>
      <c r="AW125" s="482" t="str">
        <f>IF(AND('7'!AW29=""),"",'7'!AW29)</f>
        <v/>
      </c>
      <c r="AX125" s="482" t="str">
        <f>IF(AND('7'!AX29=""),"",'7'!AX29)</f>
        <v/>
      </c>
      <c r="AY125" s="482" t="str">
        <f>IF(AND('7'!AY29=""),"",'7'!AY29)</f>
        <v/>
      </c>
      <c r="AZ125" s="482" t="str">
        <f>IF(AND('7'!AZ29=""),"",'7'!AZ29)</f>
        <v/>
      </c>
      <c r="BA125" s="482" t="str">
        <f>IF(AND('7'!BA29=""),"",'7'!BA29)</f>
        <v/>
      </c>
      <c r="BB125" s="482" t="str">
        <f>IF(AND('7'!BB29=""),"",'7'!BB29)</f>
        <v/>
      </c>
      <c r="BC125" s="482" t="str">
        <f>IF(AND('7'!BC29=""),"",'7'!BC29)</f>
        <v/>
      </c>
      <c r="BD125" s="482" t="str">
        <f>IF(AND('7'!BD29=""),"",'7'!BD29)</f>
        <v>B</v>
      </c>
      <c r="BE125" s="482">
        <f>IF(AND('7'!BE29=""),"",'7'!BE29)</f>
        <v>9</v>
      </c>
      <c r="BF125" s="482" t="str">
        <f>IF(AND('7'!BF29=""),"",'7'!BF29)</f>
        <v/>
      </c>
      <c r="BG125" s="482" t="str">
        <f>IF(AND('7'!BG29=""),"",'7'!BG29)</f>
        <v/>
      </c>
      <c r="BH125" s="482" t="str">
        <f>IF(AND('7'!BH29=""),"",'7'!BH29)</f>
        <v/>
      </c>
      <c r="BI125" s="482">
        <f>IF(AND('7'!BI29=""),"",'7'!BI29)</f>
        <v>7</v>
      </c>
      <c r="BJ125" s="482" t="str">
        <f>IF(AND('7'!BJ29=""),"",'7'!BJ29)</f>
        <v/>
      </c>
      <c r="BK125" s="482" t="str">
        <f>IF(AND('7'!BK29=""),"",'7'!BK29)</f>
        <v/>
      </c>
      <c r="BL125" s="482" t="str">
        <f>IF(AND('7'!BL29=""),"",'7'!BL29)</f>
        <v/>
      </c>
      <c r="BM125" s="482">
        <f>IF(AND('7'!BM29=""),"",'7'!BM29)</f>
        <v>31</v>
      </c>
      <c r="BN125" s="482" t="str">
        <f>IF(AND('7'!BN29=""),"",'7'!BN29)</f>
        <v/>
      </c>
      <c r="BO125" s="482" t="str">
        <f>IF(AND('7'!BO29=""),"",'7'!BO29)</f>
        <v/>
      </c>
      <c r="BP125" s="482" t="str">
        <f>IF(AND('7'!BP29=""),"",'7'!BP29)</f>
        <v/>
      </c>
      <c r="BQ125" s="482">
        <f>IF(AND('7'!BQ29=""),"",'7'!BQ29)</f>
        <v>9</v>
      </c>
      <c r="BR125" s="482" t="str">
        <f>IF(AND('7'!BR29=""),"",'7'!BR29)</f>
        <v/>
      </c>
      <c r="BS125" s="482" t="str">
        <f>IF(AND('7'!BS29=""),"",'7'!BS29)</f>
        <v/>
      </c>
      <c r="BT125" s="482" t="str">
        <f>IF(AND('7'!BT29=""),"",'7'!BT29)</f>
        <v/>
      </c>
      <c r="BU125" s="482">
        <f>IF(AND('7'!BU29=""),"",'7'!BU29)</f>
        <v>61</v>
      </c>
      <c r="BV125" s="482" t="str">
        <f>IF(AND('7'!BV29=""),"",'7'!BV29)</f>
        <v/>
      </c>
      <c r="BW125" s="482" t="str">
        <f>IF(AND('7'!BW29=""),"",'7'!BW29)</f>
        <v/>
      </c>
      <c r="BX125" s="482" t="str">
        <f>IF(AND('7'!BX29=""),"",'7'!BX29)</f>
        <v/>
      </c>
      <c r="BY125" s="482" t="str">
        <f>IF(AND('7'!BY29=""),"",'7'!BY29)</f>
        <v/>
      </c>
      <c r="BZ125" s="482" t="str">
        <f>IF(AND('7'!BZ29=""),"",'7'!BZ29)</f>
        <v/>
      </c>
      <c r="CA125" s="482" t="str">
        <f>IF(AND('7'!CA29=""),"",'7'!CA29)</f>
        <v/>
      </c>
      <c r="CB125" s="482" t="str">
        <f>IF(AND('7'!CB29=""),"",'7'!CB29)</f>
        <v/>
      </c>
      <c r="CC125" s="482" t="str">
        <f>IF(AND('7'!CC29=""),"",'7'!CC29)</f>
        <v>B</v>
      </c>
      <c r="CD125" s="482">
        <f>IF(AND('7'!CD29=""),"",'7'!CD29)</f>
        <v>9</v>
      </c>
      <c r="CE125" s="482" t="str">
        <f>IF(AND('7'!CE29=""),"",'7'!CE29)</f>
        <v/>
      </c>
      <c r="CF125" s="482" t="str">
        <f>IF(AND('7'!CF29=""),"",'7'!CF29)</f>
        <v/>
      </c>
      <c r="CG125" s="482" t="str">
        <f>IF(AND('7'!CG29=""),"",'7'!CG29)</f>
        <v/>
      </c>
      <c r="CH125" s="482">
        <f>IF(AND('7'!CH29=""),"",'7'!CH29)</f>
        <v>7</v>
      </c>
      <c r="CI125" s="482" t="str">
        <f>IF(AND('7'!CI29=""),"",'7'!CI29)</f>
        <v/>
      </c>
      <c r="CJ125" s="482" t="str">
        <f>IF(AND('7'!CJ29=""),"",'7'!CJ29)</f>
        <v/>
      </c>
      <c r="CK125" s="482" t="str">
        <f>IF(AND('7'!CK29=""),"",'7'!CK29)</f>
        <v/>
      </c>
      <c r="CL125" s="482">
        <f>IF(AND('7'!CL29=""),"",'7'!CL29)</f>
        <v>31</v>
      </c>
      <c r="CM125" s="482" t="str">
        <f>IF(AND('7'!CM29=""),"",'7'!CM29)</f>
        <v/>
      </c>
      <c r="CN125" s="482" t="str">
        <f>IF(AND('7'!CN29=""),"",'7'!CN29)</f>
        <v/>
      </c>
      <c r="CO125" s="482" t="str">
        <f>IF(AND('7'!CO29=""),"",'7'!CO29)</f>
        <v/>
      </c>
      <c r="CP125" s="482">
        <f>IF(AND('7'!CP29=""),"",'7'!CP29)</f>
        <v>9</v>
      </c>
      <c r="CQ125" s="482" t="str">
        <f>IF(AND('7'!CQ29=""),"",'7'!CQ29)</f>
        <v/>
      </c>
      <c r="CR125" s="482" t="str">
        <f>IF(AND('7'!CR29=""),"",'7'!CR29)</f>
        <v/>
      </c>
      <c r="CS125" s="482" t="str">
        <f>IF(AND('7'!CS29=""),"",'7'!CS29)</f>
        <v/>
      </c>
      <c r="CT125" s="482">
        <f>IF(AND('7'!CT29=""),"",'7'!CT29)</f>
        <v>61</v>
      </c>
      <c r="CU125" s="482" t="str">
        <f>IF(AND('7'!CU29=""),"",'7'!CU29)</f>
        <v/>
      </c>
      <c r="CV125" s="482" t="str">
        <f>IF(AND('7'!CV29=""),"",'7'!CV29)</f>
        <v/>
      </c>
      <c r="CW125" s="482" t="str">
        <f>IF(AND('7'!CW29=""),"",'7'!CW29)</f>
        <v/>
      </c>
      <c r="CX125" s="482" t="str">
        <f>IF(AND('7'!CX29=""),"",'7'!CX29)</f>
        <v/>
      </c>
      <c r="CY125" s="482" t="str">
        <f>IF(AND('7'!CY29=""),"",'7'!CY29)</f>
        <v/>
      </c>
      <c r="CZ125" s="482" t="str">
        <f>IF(AND('7'!CZ29=""),"",'7'!CZ29)</f>
        <v/>
      </c>
      <c r="DA125" s="482" t="str">
        <f>IF(AND('7'!DA29=""),"",'7'!DA29)</f>
        <v/>
      </c>
      <c r="DB125" s="482" t="str">
        <f>IF(AND('7'!DB29=""),"",'7'!DB29)</f>
        <v>B</v>
      </c>
      <c r="DC125" s="482">
        <f>IF(AND('7'!DC29=""),"",'7'!DC29)</f>
        <v>9</v>
      </c>
      <c r="DD125" s="482" t="str">
        <f>IF(AND('7'!DD29=""),"",'7'!DD29)</f>
        <v/>
      </c>
      <c r="DE125" s="482" t="str">
        <f>IF(AND('7'!DE29=""),"",'7'!DE29)</f>
        <v/>
      </c>
      <c r="DF125" s="482" t="str">
        <f>IF(AND('7'!DF29=""),"",'7'!DF29)</f>
        <v/>
      </c>
      <c r="DG125" s="482">
        <f>IF(AND('7'!DG29=""),"",'7'!DG29)</f>
        <v>7</v>
      </c>
      <c r="DH125" s="482" t="str">
        <f>IF(AND('7'!DH29=""),"",'7'!DH29)</f>
        <v/>
      </c>
      <c r="DI125" s="482" t="str">
        <f>IF(AND('7'!DI29=""),"",'7'!DI29)</f>
        <v/>
      </c>
      <c r="DJ125" s="482" t="str">
        <f>IF(AND('7'!DJ29=""),"",'7'!DJ29)</f>
        <v/>
      </c>
      <c r="DK125" s="482">
        <f>IF(AND('7'!DK29=""),"",'7'!DK29)</f>
        <v>31</v>
      </c>
      <c r="DL125" s="482" t="str">
        <f>IF(AND('7'!DL29=""),"",'7'!DL29)</f>
        <v/>
      </c>
      <c r="DM125" s="482" t="str">
        <f>IF(AND('7'!DM29=""),"",'7'!DM29)</f>
        <v/>
      </c>
      <c r="DN125" s="482" t="str">
        <f>IF(AND('7'!DN29=""),"",'7'!DN29)</f>
        <v/>
      </c>
      <c r="DO125" s="482">
        <f>IF(AND('7'!DO29=""),"",'7'!DO29)</f>
        <v>9</v>
      </c>
      <c r="DP125" s="482" t="str">
        <f>IF(AND('7'!DP29=""),"",'7'!DP29)</f>
        <v/>
      </c>
      <c r="DQ125" s="482" t="str">
        <f>IF(AND('7'!DQ29=""),"",'7'!DQ29)</f>
        <v/>
      </c>
      <c r="DR125" s="482" t="str">
        <f>IF(AND('7'!DR29=""),"",'7'!DR29)</f>
        <v/>
      </c>
      <c r="DS125" s="482">
        <f>IF(AND('7'!DS29=""),"",'7'!DS29)</f>
        <v>61</v>
      </c>
      <c r="DT125" s="482" t="str">
        <f>IF(AND('7'!DT29=""),"",'7'!DT29)</f>
        <v/>
      </c>
      <c r="DU125" s="482" t="str">
        <f>IF(AND('7'!DU29=""),"",'7'!DU29)</f>
        <v/>
      </c>
      <c r="DV125" s="482" t="str">
        <f>IF(AND('7'!DV29=""),"",'7'!DV29)</f>
        <v/>
      </c>
      <c r="DW125" s="482" t="str">
        <f>IF(AND('7'!DW29=""),"",'7'!DW29)</f>
        <v/>
      </c>
      <c r="DX125" s="482" t="str">
        <f>IF(AND('7'!DX29=""),"",'7'!DX29)</f>
        <v/>
      </c>
      <c r="DY125" s="482" t="str">
        <f>IF(AND('7'!DY29=""),"",'7'!DY29)</f>
        <v/>
      </c>
      <c r="DZ125" s="482" t="str">
        <f>IF(AND('7'!DZ29=""),"",'7'!DZ29)</f>
        <v/>
      </c>
      <c r="EA125" s="482" t="str">
        <f>IF(AND('7'!EA29=""),"",'7'!EA29)</f>
        <v>B</v>
      </c>
      <c r="EB125" s="482">
        <f>IF(AND('7'!EB29=""),"",'7'!EB29)</f>
        <v>9</v>
      </c>
      <c r="EC125" s="482" t="str">
        <f>IF(AND('7'!EC29=""),"",'7'!EC29)</f>
        <v/>
      </c>
      <c r="ED125" s="482" t="str">
        <f>IF(AND('7'!ED29=""),"",'7'!ED29)</f>
        <v/>
      </c>
      <c r="EE125" s="482" t="str">
        <f>IF(AND('7'!EE29=""),"",'7'!EE29)</f>
        <v/>
      </c>
      <c r="EF125" s="482">
        <f>IF(AND('7'!EF29=""),"",'7'!EF29)</f>
        <v>7</v>
      </c>
      <c r="EG125" s="482" t="str">
        <f>IF(AND('7'!EG29=""),"",'7'!EG29)</f>
        <v/>
      </c>
      <c r="EH125" s="482" t="str">
        <f>IF(AND('7'!EH29=""),"",'7'!EH29)</f>
        <v/>
      </c>
      <c r="EI125" s="482" t="str">
        <f>IF(AND('7'!EI29=""),"",'7'!EI29)</f>
        <v/>
      </c>
      <c r="EJ125" s="482">
        <f>IF(AND('7'!EJ29=""),"",'7'!EJ29)</f>
        <v>31</v>
      </c>
      <c r="EK125" s="482" t="str">
        <f>IF(AND('7'!EK29=""),"",'7'!EK29)</f>
        <v/>
      </c>
      <c r="EL125" s="482" t="str">
        <f>IF(AND('7'!EL29=""),"",'7'!EL29)</f>
        <v/>
      </c>
      <c r="EM125" s="482" t="str">
        <f>IF(AND('7'!EM29=""),"",'7'!EM29)</f>
        <v/>
      </c>
      <c r="EN125" s="482">
        <f>IF(AND('7'!EN29=""),"",'7'!EN29)</f>
        <v>9</v>
      </c>
      <c r="EO125" s="482" t="str">
        <f>IF(AND('7'!EO29=""),"",'7'!EO29)</f>
        <v/>
      </c>
      <c r="EP125" s="482" t="str">
        <f>IF(AND('7'!EP29=""),"",'7'!EP29)</f>
        <v/>
      </c>
      <c r="EQ125" s="482" t="str">
        <f>IF(AND('7'!EQ29=""),"",'7'!EQ29)</f>
        <v/>
      </c>
      <c r="ER125" s="482">
        <f>IF(AND('7'!ER29=""),"",'7'!ER29)</f>
        <v>61</v>
      </c>
      <c r="ES125" s="482" t="str">
        <f>IF(AND('7'!ES29=""),"",'7'!ES29)</f>
        <v/>
      </c>
      <c r="ET125" s="482" t="str">
        <f>IF(AND('7'!ET29=""),"",'7'!ET29)</f>
        <v/>
      </c>
      <c r="EU125" s="482" t="str">
        <f>IF(AND('7'!EU29=""),"",'7'!EU29)</f>
        <v/>
      </c>
      <c r="EV125" s="482" t="str">
        <f>IF(AND('7'!EV29=""),"",'7'!EV29)</f>
        <v/>
      </c>
      <c r="EW125" s="482" t="str">
        <f>IF(AND('7'!EW29=""),"",'7'!EW29)</f>
        <v/>
      </c>
      <c r="EX125" s="482" t="str">
        <f>IF(AND('7'!EX29=""),"",'7'!EX29)</f>
        <v/>
      </c>
      <c r="EY125" s="482" t="str">
        <f>IF(AND('7'!EY29=""),"",'7'!EY29)</f>
        <v/>
      </c>
      <c r="EZ125" s="482">
        <f>IF(AND('7'!EZ29=""),"",'7'!EZ29)</f>
        <v>18</v>
      </c>
      <c r="FA125" s="482">
        <f>IF(AND('7'!FA29=""),"",'7'!FA29)</f>
        <v>18</v>
      </c>
      <c r="FB125" s="482">
        <f>IF(AND('7'!FB29=""),"",'7'!FB29)</f>
        <v>18</v>
      </c>
      <c r="FC125" s="482">
        <f>IF(AND('7'!FC29=""),"",'7'!FC29)</f>
        <v>19</v>
      </c>
      <c r="FD125" s="482">
        <f>IF(AND('7'!FD29=""),"",'7'!FD29)</f>
        <v>19</v>
      </c>
      <c r="FE125" s="482" t="str">
        <f>IF(AND('7'!FE29=""),"",'7'!FE29)</f>
        <v/>
      </c>
      <c r="FF125" s="482" t="str">
        <f>IF(AND('7'!FF29=""),"",'7'!FF29)</f>
        <v xml:space="preserve"> </v>
      </c>
      <c r="FG125" s="482">
        <f>IF(AND('7'!FG29=""),"",'7'!FG29)</f>
        <v>18</v>
      </c>
      <c r="FH125" s="482">
        <f>IF(AND('7'!FH29=""),"",'7'!FH29)</f>
        <v>18</v>
      </c>
      <c r="FI125" s="482">
        <f>IF(AND('7'!FI29=""),"",'7'!FI29)</f>
        <v>19</v>
      </c>
      <c r="FJ125" s="482">
        <f>IF(AND('7'!FJ29=""),"",'7'!FJ29)</f>
        <v>18</v>
      </c>
      <c r="FK125" s="482">
        <f>IF(AND('7'!FK29=""),"",'7'!FK29)</f>
        <v>19</v>
      </c>
      <c r="FL125" s="482" t="str">
        <f>IF(AND('7'!FL29=""),"",'7'!FL29)</f>
        <v/>
      </c>
      <c r="FM125" s="482" t="str">
        <f>IF(AND('7'!FM29=""),"",'7'!FM29)</f>
        <v xml:space="preserve"> </v>
      </c>
      <c r="FN125" s="482">
        <f>IF(AND('7'!FN29=""),"",'7'!FN29)</f>
        <v>18</v>
      </c>
      <c r="FO125" s="482">
        <f>IF(AND('7'!FO29=""),"",'7'!FO29)</f>
        <v>18</v>
      </c>
      <c r="FP125" s="482">
        <f>IF(AND('7'!FP29=""),"",'7'!FP29)</f>
        <v>19</v>
      </c>
      <c r="FQ125" s="482">
        <f>IF(AND('7'!FQ29=""),"",'7'!FQ29)</f>
        <v>18</v>
      </c>
      <c r="FR125" s="482">
        <f>IF(AND('7'!FR29=""),"",'7'!FR29)</f>
        <v>19</v>
      </c>
      <c r="FS125" s="482" t="str">
        <f>IF(AND('7'!FS29=""),"",'7'!FS29)</f>
        <v/>
      </c>
      <c r="FT125" s="482" t="str">
        <f>IF(AND('7'!FT29=""),"",'7'!FT29)</f>
        <v xml:space="preserve"> </v>
      </c>
      <c r="FU125" s="482" t="str">
        <f>IF(AND('7'!FV29=""),"",'7'!FV29)</f>
        <v>-</v>
      </c>
      <c r="FV125" s="482" t="str">
        <f>IF(AND('7'!FW29=""),"",'7'!FW29)</f>
        <v>-</v>
      </c>
      <c r="FW125" s="482" t="str">
        <f>IF(AND('7'!FX29=""),"",'7'!FX29)</f>
        <v>-</v>
      </c>
      <c r="FX125" s="482" t="str">
        <f>IF(AND('7'!FY29=""),"",'7'!FY29)</f>
        <v>-</v>
      </c>
      <c r="FY125" s="482" t="str">
        <f>IF(AND('7'!FZ29=""),"",'7'!FZ29)</f>
        <v>-</v>
      </c>
      <c r="FZ125" s="482" t="str">
        <f>IF(AND('7'!GA29=""),"",'7'!GA29)</f>
        <v>-</v>
      </c>
      <c r="GA125" s="482" t="str">
        <f>IF(AND('7'!GB29=""),"",'7'!GB29)</f>
        <v>-</v>
      </c>
      <c r="GB125" s="482" t="str">
        <f>IF(AND('7'!GC29=""),"",'7'!GC29)</f>
        <v>-</v>
      </c>
      <c r="GC125" s="482" t="str">
        <f>IF(AND('7'!GD29=""),"",'7'!GD29)</f>
        <v>-</v>
      </c>
      <c r="GD125" s="482" t="str">
        <f>IF(AND('7'!GE29=""),"",'7'!GE29)</f>
        <v>-</v>
      </c>
      <c r="GE125" s="482" t="str">
        <f>IF(AND('7'!GF29=""),"",'7'!GF29)</f>
        <v>-</v>
      </c>
      <c r="GF125" s="482" t="str">
        <f>IF(AND('7'!GG29=""),"",'7'!GG29)</f>
        <v>-</v>
      </c>
      <c r="GG125" s="482" t="str">
        <f>IF(AND('7'!GH29=""),"",IF(AND('7'!GH29="-"),"",'7'!GH29))</f>
        <v/>
      </c>
      <c r="GH125" s="50" t="str">
        <f>IF(AND(C125=""),"",VLOOKUP(B125,Register!$A$7:$CL$311,36,FALSE))</f>
        <v/>
      </c>
      <c r="GI125" s="483" t="str">
        <f>IF(AND('7'!GL29=""),"",'7'!GL29)</f>
        <v/>
      </c>
      <c r="GJ125" s="173" t="str">
        <f>IF(AND('7'!FU29=""),"",'7'!FU29)</f>
        <v>mRrh.kZ</v>
      </c>
    </row>
    <row r="126" spans="1:194" ht="21">
      <c r="A126" s="480">
        <v>118</v>
      </c>
      <c r="B126" s="481" t="str">
        <f>IF(AND('7'!B30=""),"",'7'!B30)</f>
        <v/>
      </c>
      <c r="C126" s="196" t="str">
        <f>IF(AND('7'!C30=""),"",'7'!C30)</f>
        <v/>
      </c>
      <c r="D126" s="196" t="str">
        <f>IF(AND('7'!D30=""),"",'7'!D30)</f>
        <v/>
      </c>
      <c r="E126" s="200" t="str">
        <f>IF(AND('7'!E30=""),"",'7'!E30)</f>
        <v/>
      </c>
      <c r="F126" s="482" t="str">
        <f>IF(AND('7'!F30=""),"",'7'!F30)</f>
        <v>A</v>
      </c>
      <c r="G126" s="482">
        <f>IF(AND('7'!G30=""),"",'7'!G30)</f>
        <v>10</v>
      </c>
      <c r="H126" s="482" t="str">
        <f>IF(AND('7'!H30=""),"",'7'!H30)</f>
        <v/>
      </c>
      <c r="I126" s="482" t="str">
        <f>IF(AND('7'!I30=""),"",'7'!I30)</f>
        <v/>
      </c>
      <c r="J126" s="482" t="str">
        <f>IF(AND('7'!J30=""),"",'7'!J30)</f>
        <v/>
      </c>
      <c r="K126" s="482">
        <f>IF(AND('7'!K30=""),"",'7'!K30)</f>
        <v>10</v>
      </c>
      <c r="L126" s="482" t="str">
        <f>IF(AND('7'!L30=""),"",'7'!L30)</f>
        <v/>
      </c>
      <c r="M126" s="482" t="str">
        <f>IF(AND('7'!M30=""),"",'7'!M30)</f>
        <v/>
      </c>
      <c r="N126" s="482" t="str">
        <f>IF(AND('7'!N30=""),"",'7'!N30)</f>
        <v/>
      </c>
      <c r="O126" s="482">
        <f>IF(AND('7'!O30=""),"",'7'!O30)</f>
        <v>67</v>
      </c>
      <c r="P126" s="482" t="str">
        <f>IF(AND('7'!P30=""),"",'7'!P30)</f>
        <v/>
      </c>
      <c r="Q126" s="482" t="str">
        <f>IF(AND('7'!Q30=""),"",'7'!Q30)</f>
        <v/>
      </c>
      <c r="R126" s="482" t="str">
        <f>IF(AND('7'!R30=""),"",'7'!R30)</f>
        <v/>
      </c>
      <c r="S126" s="482">
        <f>IF(AND('7'!S30=""),"",'7'!S30)</f>
        <v>10</v>
      </c>
      <c r="T126" s="482" t="str">
        <f>IF(AND('7'!T30=""),"",'7'!T30)</f>
        <v/>
      </c>
      <c r="U126" s="482" t="str">
        <f>IF(AND('7'!U30=""),"",'7'!U30)</f>
        <v/>
      </c>
      <c r="V126" s="482" t="str">
        <f>IF(AND('7'!V30=""),"",'7'!V30)</f>
        <v/>
      </c>
      <c r="W126" s="482">
        <f>IF(AND('7'!W30=""),"",'7'!W30)</f>
        <v>70</v>
      </c>
      <c r="X126" s="482" t="str">
        <f>IF(AND('7'!X30=""),"",'7'!X30)</f>
        <v/>
      </c>
      <c r="Y126" s="482" t="str">
        <f>IF(AND('7'!Y30=""),"",'7'!Y30)</f>
        <v/>
      </c>
      <c r="Z126" s="482" t="str">
        <f>IF(AND('7'!Z30=""),"",'7'!Z30)</f>
        <v/>
      </c>
      <c r="AA126" s="482" t="str">
        <f>IF(AND('7'!AA30=""),"",'7'!AA30)</f>
        <v/>
      </c>
      <c r="AB126" s="482" t="str">
        <f>IF(AND('7'!AB30=""),"",'7'!AB30)</f>
        <v/>
      </c>
      <c r="AC126" s="482" t="str">
        <f>IF(AND('7'!AC30=""),"",'7'!AC30)</f>
        <v/>
      </c>
      <c r="AD126" s="482" t="str">
        <f>IF(AND('7'!AD30=""),"",'7'!AD30)</f>
        <v/>
      </c>
      <c r="AE126" s="482" t="str">
        <f>IF(AND('7'!AE30=""),"",'7'!AE30)</f>
        <v>A</v>
      </c>
      <c r="AF126" s="482">
        <f>IF(AND('7'!AF30=""),"",'7'!AF30)</f>
        <v>10</v>
      </c>
      <c r="AG126" s="482" t="str">
        <f>IF(AND('7'!AG30=""),"",'7'!AG30)</f>
        <v/>
      </c>
      <c r="AH126" s="482" t="str">
        <f>IF(AND('7'!AH30=""),"",'7'!AH30)</f>
        <v/>
      </c>
      <c r="AI126" s="482" t="str">
        <f>IF(AND('7'!AI30=""),"",'7'!AI30)</f>
        <v/>
      </c>
      <c r="AJ126" s="482">
        <f>IF(AND('7'!AJ30=""),"",'7'!AJ30)</f>
        <v>10</v>
      </c>
      <c r="AK126" s="482" t="str">
        <f>IF(AND('7'!AK30=""),"",'7'!AK30)</f>
        <v/>
      </c>
      <c r="AL126" s="482" t="str">
        <f>IF(AND('7'!AL30=""),"",'7'!AL30)</f>
        <v/>
      </c>
      <c r="AM126" s="482" t="str">
        <f>IF(AND('7'!AM30=""),"",'7'!AM30)</f>
        <v/>
      </c>
      <c r="AN126" s="482">
        <f>IF(AND('7'!AN30=""),"",'7'!AN30)</f>
        <v>67</v>
      </c>
      <c r="AO126" s="482" t="str">
        <f>IF(AND('7'!AO30=""),"",'7'!AO30)</f>
        <v/>
      </c>
      <c r="AP126" s="482" t="str">
        <f>IF(AND('7'!AP30=""),"",'7'!AP30)</f>
        <v/>
      </c>
      <c r="AQ126" s="482" t="str">
        <f>IF(AND('7'!AQ30=""),"",'7'!AQ30)</f>
        <v/>
      </c>
      <c r="AR126" s="482">
        <f>IF(AND('7'!AR30=""),"",'7'!AR30)</f>
        <v>10</v>
      </c>
      <c r="AS126" s="482" t="str">
        <f>IF(AND('7'!AS30=""),"",'7'!AS30)</f>
        <v/>
      </c>
      <c r="AT126" s="482" t="str">
        <f>IF(AND('7'!AT30=""),"",'7'!AT30)</f>
        <v/>
      </c>
      <c r="AU126" s="482" t="str">
        <f>IF(AND('7'!AU30=""),"",'7'!AU30)</f>
        <v/>
      </c>
      <c r="AV126" s="482">
        <f>IF(AND('7'!AV30=""),"",'7'!AV30)</f>
        <v>70</v>
      </c>
      <c r="AW126" s="482" t="str">
        <f>IF(AND('7'!AW30=""),"",'7'!AW30)</f>
        <v/>
      </c>
      <c r="AX126" s="482" t="str">
        <f>IF(AND('7'!AX30=""),"",'7'!AX30)</f>
        <v/>
      </c>
      <c r="AY126" s="482" t="str">
        <f>IF(AND('7'!AY30=""),"",'7'!AY30)</f>
        <v/>
      </c>
      <c r="AZ126" s="482" t="str">
        <f>IF(AND('7'!AZ30=""),"",'7'!AZ30)</f>
        <v/>
      </c>
      <c r="BA126" s="482" t="str">
        <f>IF(AND('7'!BA30=""),"",'7'!BA30)</f>
        <v/>
      </c>
      <c r="BB126" s="482" t="str">
        <f>IF(AND('7'!BB30=""),"",'7'!BB30)</f>
        <v/>
      </c>
      <c r="BC126" s="482" t="str">
        <f>IF(AND('7'!BC30=""),"",'7'!BC30)</f>
        <v/>
      </c>
      <c r="BD126" s="482" t="str">
        <f>IF(AND('7'!BD30=""),"",'7'!BD30)</f>
        <v>A</v>
      </c>
      <c r="BE126" s="482">
        <f>IF(AND('7'!BE30=""),"",'7'!BE30)</f>
        <v>10</v>
      </c>
      <c r="BF126" s="482" t="str">
        <f>IF(AND('7'!BF30=""),"",'7'!BF30)</f>
        <v/>
      </c>
      <c r="BG126" s="482" t="str">
        <f>IF(AND('7'!BG30=""),"",'7'!BG30)</f>
        <v/>
      </c>
      <c r="BH126" s="482" t="str">
        <f>IF(AND('7'!BH30=""),"",'7'!BH30)</f>
        <v/>
      </c>
      <c r="BI126" s="482">
        <f>IF(AND('7'!BI30=""),"",'7'!BI30)</f>
        <v>10</v>
      </c>
      <c r="BJ126" s="482" t="str">
        <f>IF(AND('7'!BJ30=""),"",'7'!BJ30)</f>
        <v/>
      </c>
      <c r="BK126" s="482" t="str">
        <f>IF(AND('7'!BK30=""),"",'7'!BK30)</f>
        <v/>
      </c>
      <c r="BL126" s="482" t="str">
        <f>IF(AND('7'!BL30=""),"",'7'!BL30)</f>
        <v/>
      </c>
      <c r="BM126" s="482">
        <f>IF(AND('7'!BM30=""),"",'7'!BM30)</f>
        <v>67</v>
      </c>
      <c r="BN126" s="482" t="str">
        <f>IF(AND('7'!BN30=""),"",'7'!BN30)</f>
        <v/>
      </c>
      <c r="BO126" s="482" t="str">
        <f>IF(AND('7'!BO30=""),"",'7'!BO30)</f>
        <v/>
      </c>
      <c r="BP126" s="482" t="str">
        <f>IF(AND('7'!BP30=""),"",'7'!BP30)</f>
        <v/>
      </c>
      <c r="BQ126" s="482">
        <f>IF(AND('7'!BQ30=""),"",'7'!BQ30)</f>
        <v>10</v>
      </c>
      <c r="BR126" s="482" t="str">
        <f>IF(AND('7'!BR30=""),"",'7'!BR30)</f>
        <v/>
      </c>
      <c r="BS126" s="482" t="str">
        <f>IF(AND('7'!BS30=""),"",'7'!BS30)</f>
        <v/>
      </c>
      <c r="BT126" s="482" t="str">
        <f>IF(AND('7'!BT30=""),"",'7'!BT30)</f>
        <v/>
      </c>
      <c r="BU126" s="482">
        <f>IF(AND('7'!BU30=""),"",'7'!BU30)</f>
        <v>70</v>
      </c>
      <c r="BV126" s="482" t="str">
        <f>IF(AND('7'!BV30=""),"",'7'!BV30)</f>
        <v/>
      </c>
      <c r="BW126" s="482" t="str">
        <f>IF(AND('7'!BW30=""),"",'7'!BW30)</f>
        <v/>
      </c>
      <c r="BX126" s="482" t="str">
        <f>IF(AND('7'!BX30=""),"",'7'!BX30)</f>
        <v/>
      </c>
      <c r="BY126" s="482" t="str">
        <f>IF(AND('7'!BY30=""),"",'7'!BY30)</f>
        <v/>
      </c>
      <c r="BZ126" s="482" t="str">
        <f>IF(AND('7'!BZ30=""),"",'7'!BZ30)</f>
        <v/>
      </c>
      <c r="CA126" s="482" t="str">
        <f>IF(AND('7'!CA30=""),"",'7'!CA30)</f>
        <v/>
      </c>
      <c r="CB126" s="482" t="str">
        <f>IF(AND('7'!CB30=""),"",'7'!CB30)</f>
        <v/>
      </c>
      <c r="CC126" s="482" t="str">
        <f>IF(AND('7'!CC30=""),"",'7'!CC30)</f>
        <v>A</v>
      </c>
      <c r="CD126" s="482">
        <f>IF(AND('7'!CD30=""),"",'7'!CD30)</f>
        <v>10</v>
      </c>
      <c r="CE126" s="482" t="str">
        <f>IF(AND('7'!CE30=""),"",'7'!CE30)</f>
        <v/>
      </c>
      <c r="CF126" s="482" t="str">
        <f>IF(AND('7'!CF30=""),"",'7'!CF30)</f>
        <v/>
      </c>
      <c r="CG126" s="482" t="str">
        <f>IF(AND('7'!CG30=""),"",'7'!CG30)</f>
        <v/>
      </c>
      <c r="CH126" s="482">
        <f>IF(AND('7'!CH30=""),"",'7'!CH30)</f>
        <v>10</v>
      </c>
      <c r="CI126" s="482" t="str">
        <f>IF(AND('7'!CI30=""),"",'7'!CI30)</f>
        <v/>
      </c>
      <c r="CJ126" s="482" t="str">
        <f>IF(AND('7'!CJ30=""),"",'7'!CJ30)</f>
        <v/>
      </c>
      <c r="CK126" s="482" t="str">
        <f>IF(AND('7'!CK30=""),"",'7'!CK30)</f>
        <v/>
      </c>
      <c r="CL126" s="482">
        <f>IF(AND('7'!CL30=""),"",'7'!CL30)</f>
        <v>67</v>
      </c>
      <c r="CM126" s="482" t="str">
        <f>IF(AND('7'!CM30=""),"",'7'!CM30)</f>
        <v/>
      </c>
      <c r="CN126" s="482" t="str">
        <f>IF(AND('7'!CN30=""),"",'7'!CN30)</f>
        <v/>
      </c>
      <c r="CO126" s="482" t="str">
        <f>IF(AND('7'!CO30=""),"",'7'!CO30)</f>
        <v/>
      </c>
      <c r="CP126" s="482">
        <f>IF(AND('7'!CP30=""),"",'7'!CP30)</f>
        <v>10</v>
      </c>
      <c r="CQ126" s="482" t="str">
        <f>IF(AND('7'!CQ30=""),"",'7'!CQ30)</f>
        <v/>
      </c>
      <c r="CR126" s="482" t="str">
        <f>IF(AND('7'!CR30=""),"",'7'!CR30)</f>
        <v/>
      </c>
      <c r="CS126" s="482" t="str">
        <f>IF(AND('7'!CS30=""),"",'7'!CS30)</f>
        <v/>
      </c>
      <c r="CT126" s="482">
        <f>IF(AND('7'!CT30=""),"",'7'!CT30)</f>
        <v>70</v>
      </c>
      <c r="CU126" s="482" t="str">
        <f>IF(AND('7'!CU30=""),"",'7'!CU30)</f>
        <v/>
      </c>
      <c r="CV126" s="482" t="str">
        <f>IF(AND('7'!CV30=""),"",'7'!CV30)</f>
        <v/>
      </c>
      <c r="CW126" s="482" t="str">
        <f>IF(AND('7'!CW30=""),"",'7'!CW30)</f>
        <v/>
      </c>
      <c r="CX126" s="482" t="str">
        <f>IF(AND('7'!CX30=""),"",'7'!CX30)</f>
        <v/>
      </c>
      <c r="CY126" s="482" t="str">
        <f>IF(AND('7'!CY30=""),"",'7'!CY30)</f>
        <v/>
      </c>
      <c r="CZ126" s="482" t="str">
        <f>IF(AND('7'!CZ30=""),"",'7'!CZ30)</f>
        <v/>
      </c>
      <c r="DA126" s="482" t="str">
        <f>IF(AND('7'!DA30=""),"",'7'!DA30)</f>
        <v/>
      </c>
      <c r="DB126" s="482" t="str">
        <f>IF(AND('7'!DB30=""),"",'7'!DB30)</f>
        <v>A</v>
      </c>
      <c r="DC126" s="482">
        <f>IF(AND('7'!DC30=""),"",'7'!DC30)</f>
        <v>10</v>
      </c>
      <c r="DD126" s="482" t="str">
        <f>IF(AND('7'!DD30=""),"",'7'!DD30)</f>
        <v/>
      </c>
      <c r="DE126" s="482" t="str">
        <f>IF(AND('7'!DE30=""),"",'7'!DE30)</f>
        <v/>
      </c>
      <c r="DF126" s="482" t="str">
        <f>IF(AND('7'!DF30=""),"",'7'!DF30)</f>
        <v/>
      </c>
      <c r="DG126" s="482">
        <f>IF(AND('7'!DG30=""),"",'7'!DG30)</f>
        <v>10</v>
      </c>
      <c r="DH126" s="482" t="str">
        <f>IF(AND('7'!DH30=""),"",'7'!DH30)</f>
        <v/>
      </c>
      <c r="DI126" s="482" t="str">
        <f>IF(AND('7'!DI30=""),"",'7'!DI30)</f>
        <v/>
      </c>
      <c r="DJ126" s="482" t="str">
        <f>IF(AND('7'!DJ30=""),"",'7'!DJ30)</f>
        <v/>
      </c>
      <c r="DK126" s="482">
        <f>IF(AND('7'!DK30=""),"",'7'!DK30)</f>
        <v>67</v>
      </c>
      <c r="DL126" s="482" t="str">
        <f>IF(AND('7'!DL30=""),"",'7'!DL30)</f>
        <v/>
      </c>
      <c r="DM126" s="482" t="str">
        <f>IF(AND('7'!DM30=""),"",'7'!DM30)</f>
        <v/>
      </c>
      <c r="DN126" s="482" t="str">
        <f>IF(AND('7'!DN30=""),"",'7'!DN30)</f>
        <v/>
      </c>
      <c r="DO126" s="482">
        <f>IF(AND('7'!DO30=""),"",'7'!DO30)</f>
        <v>10</v>
      </c>
      <c r="DP126" s="482" t="str">
        <f>IF(AND('7'!DP30=""),"",'7'!DP30)</f>
        <v/>
      </c>
      <c r="DQ126" s="482" t="str">
        <f>IF(AND('7'!DQ30=""),"",'7'!DQ30)</f>
        <v/>
      </c>
      <c r="DR126" s="482" t="str">
        <f>IF(AND('7'!DR30=""),"",'7'!DR30)</f>
        <v/>
      </c>
      <c r="DS126" s="482">
        <f>IF(AND('7'!DS30=""),"",'7'!DS30)</f>
        <v>70</v>
      </c>
      <c r="DT126" s="482" t="str">
        <f>IF(AND('7'!DT30=""),"",'7'!DT30)</f>
        <v/>
      </c>
      <c r="DU126" s="482" t="str">
        <f>IF(AND('7'!DU30=""),"",'7'!DU30)</f>
        <v/>
      </c>
      <c r="DV126" s="482" t="str">
        <f>IF(AND('7'!DV30=""),"",'7'!DV30)</f>
        <v/>
      </c>
      <c r="DW126" s="482" t="str">
        <f>IF(AND('7'!DW30=""),"",'7'!DW30)</f>
        <v/>
      </c>
      <c r="DX126" s="482" t="str">
        <f>IF(AND('7'!DX30=""),"",'7'!DX30)</f>
        <v/>
      </c>
      <c r="DY126" s="482" t="str">
        <f>IF(AND('7'!DY30=""),"",'7'!DY30)</f>
        <v/>
      </c>
      <c r="DZ126" s="482" t="str">
        <f>IF(AND('7'!DZ30=""),"",'7'!DZ30)</f>
        <v/>
      </c>
      <c r="EA126" s="482" t="str">
        <f>IF(AND('7'!EA30=""),"",'7'!EA30)</f>
        <v>A</v>
      </c>
      <c r="EB126" s="482">
        <f>IF(AND('7'!EB30=""),"",'7'!EB30)</f>
        <v>10</v>
      </c>
      <c r="EC126" s="482" t="str">
        <f>IF(AND('7'!EC30=""),"",'7'!EC30)</f>
        <v/>
      </c>
      <c r="ED126" s="482" t="str">
        <f>IF(AND('7'!ED30=""),"",'7'!ED30)</f>
        <v/>
      </c>
      <c r="EE126" s="482" t="str">
        <f>IF(AND('7'!EE30=""),"",'7'!EE30)</f>
        <v/>
      </c>
      <c r="EF126" s="482">
        <f>IF(AND('7'!EF30=""),"",'7'!EF30)</f>
        <v>10</v>
      </c>
      <c r="EG126" s="482" t="str">
        <f>IF(AND('7'!EG30=""),"",'7'!EG30)</f>
        <v/>
      </c>
      <c r="EH126" s="482" t="str">
        <f>IF(AND('7'!EH30=""),"",'7'!EH30)</f>
        <v/>
      </c>
      <c r="EI126" s="482" t="str">
        <f>IF(AND('7'!EI30=""),"",'7'!EI30)</f>
        <v/>
      </c>
      <c r="EJ126" s="482">
        <f>IF(AND('7'!EJ30=""),"",'7'!EJ30)</f>
        <v>67</v>
      </c>
      <c r="EK126" s="482" t="str">
        <f>IF(AND('7'!EK30=""),"",'7'!EK30)</f>
        <v/>
      </c>
      <c r="EL126" s="482" t="str">
        <f>IF(AND('7'!EL30=""),"",'7'!EL30)</f>
        <v/>
      </c>
      <c r="EM126" s="482" t="str">
        <f>IF(AND('7'!EM30=""),"",'7'!EM30)</f>
        <v/>
      </c>
      <c r="EN126" s="482">
        <f>IF(AND('7'!EN30=""),"",'7'!EN30)</f>
        <v>10</v>
      </c>
      <c r="EO126" s="482" t="str">
        <f>IF(AND('7'!EO30=""),"",'7'!EO30)</f>
        <v/>
      </c>
      <c r="EP126" s="482" t="str">
        <f>IF(AND('7'!EP30=""),"",'7'!EP30)</f>
        <v/>
      </c>
      <c r="EQ126" s="482" t="str">
        <f>IF(AND('7'!EQ30=""),"",'7'!EQ30)</f>
        <v/>
      </c>
      <c r="ER126" s="482">
        <f>IF(AND('7'!ER30=""),"",'7'!ER30)</f>
        <v>70</v>
      </c>
      <c r="ES126" s="482" t="str">
        <f>IF(AND('7'!ES30=""),"",'7'!ES30)</f>
        <v/>
      </c>
      <c r="ET126" s="482" t="str">
        <f>IF(AND('7'!ET30=""),"",'7'!ET30)</f>
        <v/>
      </c>
      <c r="EU126" s="482" t="str">
        <f>IF(AND('7'!EU30=""),"",'7'!EU30)</f>
        <v/>
      </c>
      <c r="EV126" s="482" t="str">
        <f>IF(AND('7'!EV30=""),"",'7'!EV30)</f>
        <v/>
      </c>
      <c r="EW126" s="482" t="str">
        <f>IF(AND('7'!EW30=""),"",'7'!EW30)</f>
        <v/>
      </c>
      <c r="EX126" s="482" t="str">
        <f>IF(AND('7'!EX30=""),"",'7'!EX30)</f>
        <v/>
      </c>
      <c r="EY126" s="482" t="str">
        <f>IF(AND('7'!EY30=""),"",'7'!EY30)</f>
        <v/>
      </c>
      <c r="EZ126" s="482">
        <f>IF(AND('7'!EZ30=""),"",'7'!EZ30)</f>
        <v>19</v>
      </c>
      <c r="FA126" s="482">
        <f>IF(AND('7'!FA30=""),"",'7'!FA30)</f>
        <v>19</v>
      </c>
      <c r="FB126" s="482">
        <f>IF(AND('7'!FB30=""),"",'7'!FB30)</f>
        <v>19</v>
      </c>
      <c r="FC126" s="482">
        <f>IF(AND('7'!FC30=""),"",'7'!FC30)</f>
        <v>18</v>
      </c>
      <c r="FD126" s="482">
        <f>IF(AND('7'!FD30=""),"",'7'!FD30)</f>
        <v>18</v>
      </c>
      <c r="FE126" s="482" t="str">
        <f>IF(AND('7'!FE30=""),"",'7'!FE30)</f>
        <v/>
      </c>
      <c r="FF126" s="482" t="str">
        <f>IF(AND('7'!FF30=""),"",'7'!FF30)</f>
        <v xml:space="preserve"> </v>
      </c>
      <c r="FG126" s="482">
        <f>IF(AND('7'!FG30=""),"",'7'!FG30)</f>
        <v>19</v>
      </c>
      <c r="FH126" s="482">
        <f>IF(AND('7'!FH30=""),"",'7'!FH30)</f>
        <v>19</v>
      </c>
      <c r="FI126" s="482">
        <f>IF(AND('7'!FI30=""),"",'7'!FI30)</f>
        <v>18</v>
      </c>
      <c r="FJ126" s="482">
        <f>IF(AND('7'!FJ30=""),"",'7'!FJ30)</f>
        <v>19</v>
      </c>
      <c r="FK126" s="482">
        <f>IF(AND('7'!FK30=""),"",'7'!FK30)</f>
        <v>18</v>
      </c>
      <c r="FL126" s="482" t="str">
        <f>IF(AND('7'!FL30=""),"",'7'!FL30)</f>
        <v/>
      </c>
      <c r="FM126" s="482" t="str">
        <f>IF(AND('7'!FM30=""),"",'7'!FM30)</f>
        <v xml:space="preserve"> </v>
      </c>
      <c r="FN126" s="482">
        <f>IF(AND('7'!FN30=""),"",'7'!FN30)</f>
        <v>19</v>
      </c>
      <c r="FO126" s="482">
        <f>IF(AND('7'!FO30=""),"",'7'!FO30)</f>
        <v>18</v>
      </c>
      <c r="FP126" s="482">
        <f>IF(AND('7'!FP30=""),"",'7'!FP30)</f>
        <v>18</v>
      </c>
      <c r="FQ126" s="482">
        <f>IF(AND('7'!FQ30=""),"",'7'!FQ30)</f>
        <v>19</v>
      </c>
      <c r="FR126" s="482">
        <f>IF(AND('7'!FR30=""),"",'7'!FR30)</f>
        <v>19</v>
      </c>
      <c r="FS126" s="482" t="str">
        <f>IF(AND('7'!FS30=""),"",'7'!FS30)</f>
        <v/>
      </c>
      <c r="FT126" s="482" t="str">
        <f>IF(AND('7'!FT30=""),"",'7'!FT30)</f>
        <v xml:space="preserve"> </v>
      </c>
      <c r="FU126" s="482" t="str">
        <f>IF(AND('7'!FV30=""),"",'7'!FV30)</f>
        <v>-</v>
      </c>
      <c r="FV126" s="482" t="str">
        <f>IF(AND('7'!FW30=""),"",'7'!FW30)</f>
        <v>-</v>
      </c>
      <c r="FW126" s="482" t="str">
        <f>IF(AND('7'!FX30=""),"",'7'!FX30)</f>
        <v>-</v>
      </c>
      <c r="FX126" s="482" t="str">
        <f>IF(AND('7'!FY30=""),"",'7'!FY30)</f>
        <v>-</v>
      </c>
      <c r="FY126" s="482" t="str">
        <f>IF(AND('7'!FZ30=""),"",'7'!FZ30)</f>
        <v>-</v>
      </c>
      <c r="FZ126" s="482" t="str">
        <f>IF(AND('7'!GA30=""),"",'7'!GA30)</f>
        <v>-</v>
      </c>
      <c r="GA126" s="482" t="str">
        <f>IF(AND('7'!GB30=""),"",'7'!GB30)</f>
        <v>-</v>
      </c>
      <c r="GB126" s="482" t="str">
        <f>IF(AND('7'!GC30=""),"",'7'!GC30)</f>
        <v>-</v>
      </c>
      <c r="GC126" s="482" t="str">
        <f>IF(AND('7'!GD30=""),"",'7'!GD30)</f>
        <v>-</v>
      </c>
      <c r="GD126" s="482" t="str">
        <f>IF(AND('7'!GE30=""),"",'7'!GE30)</f>
        <v>-</v>
      </c>
      <c r="GE126" s="482" t="str">
        <f>IF(AND('7'!GF30=""),"",'7'!GF30)</f>
        <v>-</v>
      </c>
      <c r="GF126" s="482" t="str">
        <f>IF(AND('7'!GG30=""),"",'7'!GG30)</f>
        <v>-</v>
      </c>
      <c r="GG126" s="482" t="str">
        <f>IF(AND('7'!GH30=""),"",IF(AND('7'!GH30="-"),"",'7'!GH30))</f>
        <v/>
      </c>
      <c r="GH126" s="50" t="str">
        <f>IF(AND(C126=""),"",VLOOKUP(B126,Register!$A$7:$CL$311,36,FALSE))</f>
        <v/>
      </c>
      <c r="GI126" s="483" t="str">
        <f>IF(AND('7'!GL30=""),"",'7'!GL30)</f>
        <v/>
      </c>
      <c r="GJ126" s="173" t="str">
        <f>IF(AND('7'!FU30=""),"",'7'!FU30)</f>
        <v>mRrh.kZ</v>
      </c>
    </row>
    <row r="127" spans="1:194" ht="21">
      <c r="A127" s="480">
        <v>119</v>
      </c>
      <c r="B127" s="481" t="str">
        <f>IF(AND('7'!B31=""),"",'7'!B31)</f>
        <v/>
      </c>
      <c r="C127" s="196" t="str">
        <f>IF(AND('7'!C31=""),"",'7'!C31)</f>
        <v/>
      </c>
      <c r="D127" s="196" t="str">
        <f>IF(AND('7'!D31=""),"",'7'!D31)</f>
        <v/>
      </c>
      <c r="E127" s="200" t="str">
        <f>IF(AND('7'!E31=""),"",'7'!E31)</f>
        <v/>
      </c>
      <c r="F127" s="482" t="str">
        <f>IF(AND('7'!F31=""),"",'7'!F31)</f>
        <v>C</v>
      </c>
      <c r="G127" s="482">
        <f>IF(AND('7'!G31=""),"",'7'!G31)</f>
        <v>5</v>
      </c>
      <c r="H127" s="482" t="str">
        <f>IF(AND('7'!H31=""),"",'7'!H31)</f>
        <v/>
      </c>
      <c r="I127" s="482" t="str">
        <f>IF(AND('7'!I31=""),"",'7'!I31)</f>
        <v/>
      </c>
      <c r="J127" s="482" t="str">
        <f>IF(AND('7'!J31=""),"",'7'!J31)</f>
        <v/>
      </c>
      <c r="K127" s="482">
        <f>IF(AND('7'!K31=""),"",'7'!K31)</f>
        <v>5</v>
      </c>
      <c r="L127" s="482" t="str">
        <f>IF(AND('7'!L31=""),"",'7'!L31)</f>
        <v/>
      </c>
      <c r="M127" s="482" t="str">
        <f>IF(AND('7'!M31=""),"",'7'!M31)</f>
        <v/>
      </c>
      <c r="N127" s="482" t="str">
        <f>IF(AND('7'!N31=""),"",'7'!N31)</f>
        <v/>
      </c>
      <c r="O127" s="482" t="str">
        <f>IF(AND('7'!O31=""),"",'7'!O31)</f>
        <v/>
      </c>
      <c r="P127" s="482" t="str">
        <f>IF(AND('7'!P31=""),"",'7'!P31)</f>
        <v/>
      </c>
      <c r="Q127" s="482" t="str">
        <f>IF(AND('7'!Q31=""),"",'7'!Q31)</f>
        <v/>
      </c>
      <c r="R127" s="482" t="str">
        <f>IF(AND('7'!R31=""),"",'7'!R31)</f>
        <v/>
      </c>
      <c r="S127" s="482" t="str">
        <f>IF(AND('7'!S31=""),"",'7'!S31)</f>
        <v/>
      </c>
      <c r="T127" s="482" t="str">
        <f>IF(AND('7'!T31=""),"",'7'!T31)</f>
        <v/>
      </c>
      <c r="U127" s="482" t="str">
        <f>IF(AND('7'!U31=""),"",'7'!U31)</f>
        <v/>
      </c>
      <c r="V127" s="482" t="str">
        <f>IF(AND('7'!V31=""),"",'7'!V31)</f>
        <v/>
      </c>
      <c r="W127" s="482" t="str">
        <f>IF(AND('7'!W31=""),"",'7'!W31)</f>
        <v/>
      </c>
      <c r="X127" s="482" t="str">
        <f>IF(AND('7'!X31=""),"",'7'!X31)</f>
        <v/>
      </c>
      <c r="Y127" s="482" t="str">
        <f>IF(AND('7'!Y31=""),"",'7'!Y31)</f>
        <v/>
      </c>
      <c r="Z127" s="482" t="str">
        <f>IF(AND('7'!Z31=""),"",'7'!Z31)</f>
        <v/>
      </c>
      <c r="AA127" s="482" t="str">
        <f>IF(AND('7'!AA31=""),"",'7'!AA31)</f>
        <v/>
      </c>
      <c r="AB127" s="482" t="str">
        <f>IF(AND('7'!AB31=""),"",'7'!AB31)</f>
        <v/>
      </c>
      <c r="AC127" s="482" t="str">
        <f>IF(AND('7'!AC31=""),"",'7'!AC31)</f>
        <v/>
      </c>
      <c r="AD127" s="482" t="str">
        <f>IF(AND('7'!AD31=""),"",'7'!AD31)</f>
        <v/>
      </c>
      <c r="AE127" s="482" t="str">
        <f>IF(AND('7'!AE31=""),"",'7'!AE31)</f>
        <v>C</v>
      </c>
      <c r="AF127" s="482">
        <f>IF(AND('7'!AF31=""),"",'7'!AF31)</f>
        <v>5</v>
      </c>
      <c r="AG127" s="482" t="str">
        <f>IF(AND('7'!AG31=""),"",'7'!AG31)</f>
        <v/>
      </c>
      <c r="AH127" s="482" t="str">
        <f>IF(AND('7'!AH31=""),"",'7'!AH31)</f>
        <v/>
      </c>
      <c r="AI127" s="482" t="str">
        <f>IF(AND('7'!AI31=""),"",'7'!AI31)</f>
        <v/>
      </c>
      <c r="AJ127" s="482">
        <f>IF(AND('7'!AJ31=""),"",'7'!AJ31)</f>
        <v>5</v>
      </c>
      <c r="AK127" s="482" t="str">
        <f>IF(AND('7'!AK31=""),"",'7'!AK31)</f>
        <v/>
      </c>
      <c r="AL127" s="482" t="str">
        <f>IF(AND('7'!AL31=""),"",'7'!AL31)</f>
        <v/>
      </c>
      <c r="AM127" s="482" t="str">
        <f>IF(AND('7'!AM31=""),"",'7'!AM31)</f>
        <v/>
      </c>
      <c r="AN127" s="482" t="str">
        <f>IF(AND('7'!AN31=""),"",'7'!AN31)</f>
        <v/>
      </c>
      <c r="AO127" s="482" t="str">
        <f>IF(AND('7'!AO31=""),"",'7'!AO31)</f>
        <v/>
      </c>
      <c r="AP127" s="482" t="str">
        <f>IF(AND('7'!AP31=""),"",'7'!AP31)</f>
        <v/>
      </c>
      <c r="AQ127" s="482" t="str">
        <f>IF(AND('7'!AQ31=""),"",'7'!AQ31)</f>
        <v/>
      </c>
      <c r="AR127" s="482" t="str">
        <f>IF(AND('7'!AR31=""),"",'7'!AR31)</f>
        <v/>
      </c>
      <c r="AS127" s="482" t="str">
        <f>IF(AND('7'!AS31=""),"",'7'!AS31)</f>
        <v/>
      </c>
      <c r="AT127" s="482" t="str">
        <f>IF(AND('7'!AT31=""),"",'7'!AT31)</f>
        <v/>
      </c>
      <c r="AU127" s="482" t="str">
        <f>IF(AND('7'!AU31=""),"",'7'!AU31)</f>
        <v/>
      </c>
      <c r="AV127" s="482" t="str">
        <f>IF(AND('7'!AV31=""),"",'7'!AV31)</f>
        <v/>
      </c>
      <c r="AW127" s="482" t="str">
        <f>IF(AND('7'!AW31=""),"",'7'!AW31)</f>
        <v/>
      </c>
      <c r="AX127" s="482" t="str">
        <f>IF(AND('7'!AX31=""),"",'7'!AX31)</f>
        <v/>
      </c>
      <c r="AY127" s="482" t="str">
        <f>IF(AND('7'!AY31=""),"",'7'!AY31)</f>
        <v/>
      </c>
      <c r="AZ127" s="482" t="str">
        <f>IF(AND('7'!AZ31=""),"",'7'!AZ31)</f>
        <v/>
      </c>
      <c r="BA127" s="482" t="str">
        <f>IF(AND('7'!BA31=""),"",'7'!BA31)</f>
        <v/>
      </c>
      <c r="BB127" s="482" t="str">
        <f>IF(AND('7'!BB31=""),"",'7'!BB31)</f>
        <v/>
      </c>
      <c r="BC127" s="482" t="str">
        <f>IF(AND('7'!BC31=""),"",'7'!BC31)</f>
        <v/>
      </c>
      <c r="BD127" s="482" t="str">
        <f>IF(AND('7'!BD31=""),"",'7'!BD31)</f>
        <v>C</v>
      </c>
      <c r="BE127" s="482">
        <f>IF(AND('7'!BE31=""),"",'7'!BE31)</f>
        <v>5</v>
      </c>
      <c r="BF127" s="482" t="str">
        <f>IF(AND('7'!BF31=""),"",'7'!BF31)</f>
        <v/>
      </c>
      <c r="BG127" s="482" t="str">
        <f>IF(AND('7'!BG31=""),"",'7'!BG31)</f>
        <v/>
      </c>
      <c r="BH127" s="482" t="str">
        <f>IF(AND('7'!BH31=""),"",'7'!BH31)</f>
        <v/>
      </c>
      <c r="BI127" s="482">
        <f>IF(AND('7'!BI31=""),"",'7'!BI31)</f>
        <v>5</v>
      </c>
      <c r="BJ127" s="482" t="str">
        <f>IF(AND('7'!BJ31=""),"",'7'!BJ31)</f>
        <v/>
      </c>
      <c r="BK127" s="482" t="str">
        <f>IF(AND('7'!BK31=""),"",'7'!BK31)</f>
        <v/>
      </c>
      <c r="BL127" s="482" t="str">
        <f>IF(AND('7'!BL31=""),"",'7'!BL31)</f>
        <v/>
      </c>
      <c r="BM127" s="482" t="str">
        <f>IF(AND('7'!BM31=""),"",'7'!BM31)</f>
        <v/>
      </c>
      <c r="BN127" s="482" t="str">
        <f>IF(AND('7'!BN31=""),"",'7'!BN31)</f>
        <v/>
      </c>
      <c r="BO127" s="482" t="str">
        <f>IF(AND('7'!BO31=""),"",'7'!BO31)</f>
        <v/>
      </c>
      <c r="BP127" s="482" t="str">
        <f>IF(AND('7'!BP31=""),"",'7'!BP31)</f>
        <v/>
      </c>
      <c r="BQ127" s="482" t="str">
        <f>IF(AND('7'!BQ31=""),"",'7'!BQ31)</f>
        <v/>
      </c>
      <c r="BR127" s="482" t="str">
        <f>IF(AND('7'!BR31=""),"",'7'!BR31)</f>
        <v/>
      </c>
      <c r="BS127" s="482" t="str">
        <f>IF(AND('7'!BS31=""),"",'7'!BS31)</f>
        <v/>
      </c>
      <c r="BT127" s="482" t="str">
        <f>IF(AND('7'!BT31=""),"",'7'!BT31)</f>
        <v/>
      </c>
      <c r="BU127" s="482" t="str">
        <f>IF(AND('7'!BU31=""),"",'7'!BU31)</f>
        <v/>
      </c>
      <c r="BV127" s="482" t="str">
        <f>IF(AND('7'!BV31=""),"",'7'!BV31)</f>
        <v/>
      </c>
      <c r="BW127" s="482" t="str">
        <f>IF(AND('7'!BW31=""),"",'7'!BW31)</f>
        <v/>
      </c>
      <c r="BX127" s="482" t="str">
        <f>IF(AND('7'!BX31=""),"",'7'!BX31)</f>
        <v/>
      </c>
      <c r="BY127" s="482" t="str">
        <f>IF(AND('7'!BY31=""),"",'7'!BY31)</f>
        <v/>
      </c>
      <c r="BZ127" s="482" t="str">
        <f>IF(AND('7'!BZ31=""),"",'7'!BZ31)</f>
        <v/>
      </c>
      <c r="CA127" s="482" t="str">
        <f>IF(AND('7'!CA31=""),"",'7'!CA31)</f>
        <v/>
      </c>
      <c r="CB127" s="482" t="str">
        <f>IF(AND('7'!CB31=""),"",'7'!CB31)</f>
        <v/>
      </c>
      <c r="CC127" s="482" t="str">
        <f>IF(AND('7'!CC31=""),"",'7'!CC31)</f>
        <v>C</v>
      </c>
      <c r="CD127" s="482">
        <f>IF(AND('7'!CD31=""),"",'7'!CD31)</f>
        <v>5</v>
      </c>
      <c r="CE127" s="482" t="str">
        <f>IF(AND('7'!CE31=""),"",'7'!CE31)</f>
        <v/>
      </c>
      <c r="CF127" s="482" t="str">
        <f>IF(AND('7'!CF31=""),"",'7'!CF31)</f>
        <v/>
      </c>
      <c r="CG127" s="482" t="str">
        <f>IF(AND('7'!CG31=""),"",'7'!CG31)</f>
        <v/>
      </c>
      <c r="CH127" s="482">
        <f>IF(AND('7'!CH31=""),"",'7'!CH31)</f>
        <v>5</v>
      </c>
      <c r="CI127" s="482" t="str">
        <f>IF(AND('7'!CI31=""),"",'7'!CI31)</f>
        <v/>
      </c>
      <c r="CJ127" s="482" t="str">
        <f>IF(AND('7'!CJ31=""),"",'7'!CJ31)</f>
        <v/>
      </c>
      <c r="CK127" s="482" t="str">
        <f>IF(AND('7'!CK31=""),"",'7'!CK31)</f>
        <v/>
      </c>
      <c r="CL127" s="482" t="str">
        <f>IF(AND('7'!CL31=""),"",'7'!CL31)</f>
        <v/>
      </c>
      <c r="CM127" s="482" t="str">
        <f>IF(AND('7'!CM31=""),"",'7'!CM31)</f>
        <v/>
      </c>
      <c r="CN127" s="482" t="str">
        <f>IF(AND('7'!CN31=""),"",'7'!CN31)</f>
        <v/>
      </c>
      <c r="CO127" s="482" t="str">
        <f>IF(AND('7'!CO31=""),"",'7'!CO31)</f>
        <v/>
      </c>
      <c r="CP127" s="482" t="str">
        <f>IF(AND('7'!CP31=""),"",'7'!CP31)</f>
        <v/>
      </c>
      <c r="CQ127" s="482" t="str">
        <f>IF(AND('7'!CQ31=""),"",'7'!CQ31)</f>
        <v/>
      </c>
      <c r="CR127" s="482" t="str">
        <f>IF(AND('7'!CR31=""),"",'7'!CR31)</f>
        <v/>
      </c>
      <c r="CS127" s="482" t="str">
        <f>IF(AND('7'!CS31=""),"",'7'!CS31)</f>
        <v/>
      </c>
      <c r="CT127" s="482" t="str">
        <f>IF(AND('7'!CT31=""),"",'7'!CT31)</f>
        <v/>
      </c>
      <c r="CU127" s="482" t="str">
        <f>IF(AND('7'!CU31=""),"",'7'!CU31)</f>
        <v/>
      </c>
      <c r="CV127" s="482" t="str">
        <f>IF(AND('7'!CV31=""),"",'7'!CV31)</f>
        <v/>
      </c>
      <c r="CW127" s="482" t="str">
        <f>IF(AND('7'!CW31=""),"",'7'!CW31)</f>
        <v/>
      </c>
      <c r="CX127" s="482" t="str">
        <f>IF(AND('7'!CX31=""),"",'7'!CX31)</f>
        <v/>
      </c>
      <c r="CY127" s="482" t="str">
        <f>IF(AND('7'!CY31=""),"",'7'!CY31)</f>
        <v/>
      </c>
      <c r="CZ127" s="482" t="str">
        <f>IF(AND('7'!CZ31=""),"",'7'!CZ31)</f>
        <v/>
      </c>
      <c r="DA127" s="482" t="str">
        <f>IF(AND('7'!DA31=""),"",'7'!DA31)</f>
        <v/>
      </c>
      <c r="DB127" s="482" t="str">
        <f>IF(AND('7'!DB31=""),"",'7'!DB31)</f>
        <v>C</v>
      </c>
      <c r="DC127" s="482">
        <f>IF(AND('7'!DC31=""),"",'7'!DC31)</f>
        <v>5</v>
      </c>
      <c r="DD127" s="482" t="str">
        <f>IF(AND('7'!DD31=""),"",'7'!DD31)</f>
        <v/>
      </c>
      <c r="DE127" s="482" t="str">
        <f>IF(AND('7'!DE31=""),"",'7'!DE31)</f>
        <v/>
      </c>
      <c r="DF127" s="482" t="str">
        <f>IF(AND('7'!DF31=""),"",'7'!DF31)</f>
        <v/>
      </c>
      <c r="DG127" s="482">
        <f>IF(AND('7'!DG31=""),"",'7'!DG31)</f>
        <v>5</v>
      </c>
      <c r="DH127" s="482" t="str">
        <f>IF(AND('7'!DH31=""),"",'7'!DH31)</f>
        <v/>
      </c>
      <c r="DI127" s="482" t="str">
        <f>IF(AND('7'!DI31=""),"",'7'!DI31)</f>
        <v/>
      </c>
      <c r="DJ127" s="482" t="str">
        <f>IF(AND('7'!DJ31=""),"",'7'!DJ31)</f>
        <v/>
      </c>
      <c r="DK127" s="482" t="str">
        <f>IF(AND('7'!DK31=""),"",'7'!DK31)</f>
        <v/>
      </c>
      <c r="DL127" s="482" t="str">
        <f>IF(AND('7'!DL31=""),"",'7'!DL31)</f>
        <v/>
      </c>
      <c r="DM127" s="482" t="str">
        <f>IF(AND('7'!DM31=""),"",'7'!DM31)</f>
        <v/>
      </c>
      <c r="DN127" s="482" t="str">
        <f>IF(AND('7'!DN31=""),"",'7'!DN31)</f>
        <v/>
      </c>
      <c r="DO127" s="482" t="str">
        <f>IF(AND('7'!DO31=""),"",'7'!DO31)</f>
        <v/>
      </c>
      <c r="DP127" s="482" t="str">
        <f>IF(AND('7'!DP31=""),"",'7'!DP31)</f>
        <v/>
      </c>
      <c r="DQ127" s="482" t="str">
        <f>IF(AND('7'!DQ31=""),"",'7'!DQ31)</f>
        <v/>
      </c>
      <c r="DR127" s="482" t="str">
        <f>IF(AND('7'!DR31=""),"",'7'!DR31)</f>
        <v/>
      </c>
      <c r="DS127" s="482" t="str">
        <f>IF(AND('7'!DS31=""),"",'7'!DS31)</f>
        <v/>
      </c>
      <c r="DT127" s="482" t="str">
        <f>IF(AND('7'!DT31=""),"",'7'!DT31)</f>
        <v/>
      </c>
      <c r="DU127" s="482" t="str">
        <f>IF(AND('7'!DU31=""),"",'7'!DU31)</f>
        <v/>
      </c>
      <c r="DV127" s="482" t="str">
        <f>IF(AND('7'!DV31=""),"",'7'!DV31)</f>
        <v/>
      </c>
      <c r="DW127" s="482" t="str">
        <f>IF(AND('7'!DW31=""),"",'7'!DW31)</f>
        <v/>
      </c>
      <c r="DX127" s="482" t="str">
        <f>IF(AND('7'!DX31=""),"",'7'!DX31)</f>
        <v/>
      </c>
      <c r="DY127" s="482" t="str">
        <f>IF(AND('7'!DY31=""),"",'7'!DY31)</f>
        <v/>
      </c>
      <c r="DZ127" s="482" t="str">
        <f>IF(AND('7'!DZ31=""),"",'7'!DZ31)</f>
        <v/>
      </c>
      <c r="EA127" s="482" t="str">
        <f>IF(AND('7'!EA31=""),"",'7'!EA31)</f>
        <v>C</v>
      </c>
      <c r="EB127" s="482">
        <f>IF(AND('7'!EB31=""),"",'7'!EB31)</f>
        <v>5</v>
      </c>
      <c r="EC127" s="482" t="str">
        <f>IF(AND('7'!EC31=""),"",'7'!EC31)</f>
        <v/>
      </c>
      <c r="ED127" s="482" t="str">
        <f>IF(AND('7'!ED31=""),"",'7'!ED31)</f>
        <v/>
      </c>
      <c r="EE127" s="482" t="str">
        <f>IF(AND('7'!EE31=""),"",'7'!EE31)</f>
        <v/>
      </c>
      <c r="EF127" s="482">
        <f>IF(AND('7'!EF31=""),"",'7'!EF31)</f>
        <v>5</v>
      </c>
      <c r="EG127" s="482" t="str">
        <f>IF(AND('7'!EG31=""),"",'7'!EG31)</f>
        <v/>
      </c>
      <c r="EH127" s="482" t="str">
        <f>IF(AND('7'!EH31=""),"",'7'!EH31)</f>
        <v/>
      </c>
      <c r="EI127" s="482" t="str">
        <f>IF(AND('7'!EI31=""),"",'7'!EI31)</f>
        <v/>
      </c>
      <c r="EJ127" s="482" t="str">
        <f>IF(AND('7'!EJ31=""),"",'7'!EJ31)</f>
        <v/>
      </c>
      <c r="EK127" s="482" t="str">
        <f>IF(AND('7'!EK31=""),"",'7'!EK31)</f>
        <v/>
      </c>
      <c r="EL127" s="482" t="str">
        <f>IF(AND('7'!EL31=""),"",'7'!EL31)</f>
        <v/>
      </c>
      <c r="EM127" s="482" t="str">
        <f>IF(AND('7'!EM31=""),"",'7'!EM31)</f>
        <v/>
      </c>
      <c r="EN127" s="482" t="str">
        <f>IF(AND('7'!EN31=""),"",'7'!EN31)</f>
        <v/>
      </c>
      <c r="EO127" s="482" t="str">
        <f>IF(AND('7'!EO31=""),"",'7'!EO31)</f>
        <v/>
      </c>
      <c r="EP127" s="482" t="str">
        <f>IF(AND('7'!EP31=""),"",'7'!EP31)</f>
        <v/>
      </c>
      <c r="EQ127" s="482" t="str">
        <f>IF(AND('7'!EQ31=""),"",'7'!EQ31)</f>
        <v/>
      </c>
      <c r="ER127" s="482" t="str">
        <f>IF(AND('7'!ER31=""),"",'7'!ER31)</f>
        <v/>
      </c>
      <c r="ES127" s="482" t="str">
        <f>IF(AND('7'!ES31=""),"",'7'!ES31)</f>
        <v/>
      </c>
      <c r="ET127" s="482" t="str">
        <f>IF(AND('7'!ET31=""),"",'7'!ET31)</f>
        <v/>
      </c>
      <c r="EU127" s="482" t="str">
        <f>IF(AND('7'!EU31=""),"",'7'!EU31)</f>
        <v/>
      </c>
      <c r="EV127" s="482" t="str">
        <f>IF(AND('7'!EV31=""),"",'7'!EV31)</f>
        <v/>
      </c>
      <c r="EW127" s="482" t="str">
        <f>IF(AND('7'!EW31=""),"",'7'!EW31)</f>
        <v/>
      </c>
      <c r="EX127" s="482" t="str">
        <f>IF(AND('7'!EX31=""),"",'7'!EX31)</f>
        <v/>
      </c>
      <c r="EY127" s="482" t="str">
        <f>IF(AND('7'!EY31=""),"",'7'!EY31)</f>
        <v/>
      </c>
      <c r="EZ127" s="482">
        <f>IF(AND('7'!EZ31=""),"",'7'!EZ31)</f>
        <v>18</v>
      </c>
      <c r="FA127" s="482">
        <f>IF(AND('7'!FA31=""),"",'7'!FA31)</f>
        <v>18</v>
      </c>
      <c r="FB127" s="482" t="str">
        <f>IF(AND('7'!FB31=""),"",'7'!FB31)</f>
        <v/>
      </c>
      <c r="FC127" s="482" t="str">
        <f>IF(AND('7'!FC31=""),"",'7'!FC31)</f>
        <v/>
      </c>
      <c r="FD127" s="482" t="str">
        <f>IF(AND('7'!FD31=""),"",'7'!FD31)</f>
        <v/>
      </c>
      <c r="FE127" s="482" t="str">
        <f>IF(AND('7'!FE31=""),"",'7'!FE31)</f>
        <v/>
      </c>
      <c r="FF127" s="482" t="str">
        <f>IF(AND('7'!FF31=""),"",'7'!FF31)</f>
        <v xml:space="preserve"> </v>
      </c>
      <c r="FG127" s="482">
        <f>IF(AND('7'!FG31=""),"",'7'!FG31)</f>
        <v>17</v>
      </c>
      <c r="FH127" s="482">
        <f>IF(AND('7'!FH31=""),"",'7'!FH31)</f>
        <v>18</v>
      </c>
      <c r="FI127" s="482" t="str">
        <f>IF(AND('7'!FI31=""),"",'7'!FI31)</f>
        <v/>
      </c>
      <c r="FJ127" s="482" t="str">
        <f>IF(AND('7'!FJ31=""),"",'7'!FJ31)</f>
        <v/>
      </c>
      <c r="FK127" s="482" t="str">
        <f>IF(AND('7'!FK31=""),"",'7'!FK31)</f>
        <v/>
      </c>
      <c r="FL127" s="482" t="str">
        <f>IF(AND('7'!FL31=""),"",'7'!FL31)</f>
        <v/>
      </c>
      <c r="FM127" s="482" t="str">
        <f>IF(AND('7'!FM31=""),"",'7'!FM31)</f>
        <v xml:space="preserve"> </v>
      </c>
      <c r="FN127" s="482">
        <f>IF(AND('7'!FN31=""),"",'7'!FN31)</f>
        <v>19</v>
      </c>
      <c r="FO127" s="482">
        <f>IF(AND('7'!FO31=""),"",'7'!FO31)</f>
        <v>19</v>
      </c>
      <c r="FP127" s="482" t="str">
        <f>IF(AND('7'!FP31=""),"",'7'!FP31)</f>
        <v/>
      </c>
      <c r="FQ127" s="482" t="str">
        <f>IF(AND('7'!FQ31=""),"",'7'!FQ31)</f>
        <v/>
      </c>
      <c r="FR127" s="482" t="str">
        <f>IF(AND('7'!FR31=""),"",'7'!FR31)</f>
        <v/>
      </c>
      <c r="FS127" s="482" t="str">
        <f>IF(AND('7'!FS31=""),"",'7'!FS31)</f>
        <v/>
      </c>
      <c r="FT127" s="482" t="str">
        <f>IF(AND('7'!FT31=""),"",'7'!FT31)</f>
        <v xml:space="preserve"> </v>
      </c>
      <c r="FU127" s="482" t="str">
        <f>IF(AND('7'!FV31=""),"",'7'!FV31)</f>
        <v>-</v>
      </c>
      <c r="FV127" s="482" t="str">
        <f>IF(AND('7'!FW31=""),"",'7'!FW31)</f>
        <v>-</v>
      </c>
      <c r="FW127" s="482" t="str">
        <f>IF(AND('7'!FX31=""),"",'7'!FX31)</f>
        <v>-</v>
      </c>
      <c r="FX127" s="482" t="str">
        <f>IF(AND('7'!FY31=""),"",'7'!FY31)</f>
        <v>-</v>
      </c>
      <c r="FY127" s="482" t="str">
        <f>IF(AND('7'!FZ31=""),"",'7'!FZ31)</f>
        <v>-</v>
      </c>
      <c r="FZ127" s="482" t="str">
        <f>IF(AND('7'!GA31=""),"",'7'!GA31)</f>
        <v>-</v>
      </c>
      <c r="GA127" s="482" t="str">
        <f>IF(AND('7'!GB31=""),"",'7'!GB31)</f>
        <v>-</v>
      </c>
      <c r="GB127" s="482" t="str">
        <f>IF(AND('7'!GC31=""),"",'7'!GC31)</f>
        <v>-</v>
      </c>
      <c r="GC127" s="482" t="str">
        <f>IF(AND('7'!GD31=""),"",'7'!GD31)</f>
        <v>-</v>
      </c>
      <c r="GD127" s="482" t="str">
        <f>IF(AND('7'!GE31=""),"",'7'!GE31)</f>
        <v>-</v>
      </c>
      <c r="GE127" s="482" t="str">
        <f>IF(AND('7'!GF31=""),"",'7'!GF31)</f>
        <v>-</v>
      </c>
      <c r="GF127" s="482" t="str">
        <f>IF(AND('7'!GG31=""),"",'7'!GG31)</f>
        <v>-</v>
      </c>
      <c r="GG127" s="482" t="str">
        <f>IF(AND('7'!GH31=""),"",IF(AND('7'!GH31="-"),"",'7'!GH31))</f>
        <v/>
      </c>
      <c r="GH127" s="50" t="str">
        <f>IF(AND(C127=""),"",VLOOKUP(B127,Register!$A$7:$CL$311,36,FALSE))</f>
        <v/>
      </c>
      <c r="GI127" s="483" t="str">
        <f>IF(AND('7'!GL31=""),"",'7'!GL31)</f>
        <v/>
      </c>
      <c r="GJ127" s="173" t="str">
        <f>IF(AND('7'!FU31=""),"",'7'!FU31)</f>
        <v>mRrh.kZ</v>
      </c>
    </row>
    <row r="128" spans="1:194" ht="21">
      <c r="A128" s="480">
        <v>120</v>
      </c>
      <c r="B128" s="481" t="str">
        <f>IF(AND('7'!B32=""),"",'7'!B32)</f>
        <v/>
      </c>
      <c r="C128" s="196" t="str">
        <f>IF(AND('7'!C32=""),"",'7'!C32)</f>
        <v/>
      </c>
      <c r="D128" s="196" t="str">
        <f>IF(AND('7'!D32=""),"",'7'!D32)</f>
        <v/>
      </c>
      <c r="E128" s="200" t="str">
        <f>IF(AND('7'!E32=""),"",'7'!E32)</f>
        <v/>
      </c>
      <c r="F128" s="482" t="str">
        <f>IF(AND('7'!F32=""),"",'7'!F32)</f>
        <v>B</v>
      </c>
      <c r="G128" s="482">
        <f>IF(AND('7'!G32=""),"",'7'!G32)</f>
        <v>10</v>
      </c>
      <c r="H128" s="482" t="str">
        <f>IF(AND('7'!H32=""),"",'7'!H32)</f>
        <v/>
      </c>
      <c r="I128" s="482" t="str">
        <f>IF(AND('7'!I32=""),"",'7'!I32)</f>
        <v/>
      </c>
      <c r="J128" s="482" t="str">
        <f>IF(AND('7'!J32=""),"",'7'!J32)</f>
        <v/>
      </c>
      <c r="K128" s="482">
        <f>IF(AND('7'!K32=""),"",'7'!K32)</f>
        <v>7</v>
      </c>
      <c r="L128" s="482" t="str">
        <f>IF(AND('7'!L32=""),"",'7'!L32)</f>
        <v/>
      </c>
      <c r="M128" s="482" t="str">
        <f>IF(AND('7'!M32=""),"",'7'!M32)</f>
        <v/>
      </c>
      <c r="N128" s="482" t="str">
        <f>IF(AND('7'!N32=""),"",'7'!N32)</f>
        <v/>
      </c>
      <c r="O128" s="482">
        <f>IF(AND('7'!O32=""),"",'7'!O32)</f>
        <v>40</v>
      </c>
      <c r="P128" s="482" t="str">
        <f>IF(AND('7'!P32=""),"",'7'!P32)</f>
        <v/>
      </c>
      <c r="Q128" s="482" t="str">
        <f>IF(AND('7'!Q32=""),"",'7'!Q32)</f>
        <v/>
      </c>
      <c r="R128" s="482" t="str">
        <f>IF(AND('7'!R32=""),"",'7'!R32)</f>
        <v/>
      </c>
      <c r="S128" s="482">
        <f>IF(AND('7'!S32=""),"",'7'!S32)</f>
        <v>8</v>
      </c>
      <c r="T128" s="482" t="str">
        <f>IF(AND('7'!T32=""),"",'7'!T32)</f>
        <v/>
      </c>
      <c r="U128" s="482" t="str">
        <f>IF(AND('7'!U32=""),"",'7'!U32)</f>
        <v/>
      </c>
      <c r="V128" s="482" t="str">
        <f>IF(AND('7'!V32=""),"",'7'!V32)</f>
        <v/>
      </c>
      <c r="W128" s="482">
        <f>IF(AND('7'!W32=""),"",'7'!W32)</f>
        <v>62</v>
      </c>
      <c r="X128" s="482" t="str">
        <f>IF(AND('7'!X32=""),"",'7'!X32)</f>
        <v/>
      </c>
      <c r="Y128" s="482" t="str">
        <f>IF(AND('7'!Y32=""),"",'7'!Y32)</f>
        <v/>
      </c>
      <c r="Z128" s="482" t="str">
        <f>IF(AND('7'!Z32=""),"",'7'!Z32)</f>
        <v/>
      </c>
      <c r="AA128" s="482" t="str">
        <f>IF(AND('7'!AA32=""),"",'7'!AA32)</f>
        <v/>
      </c>
      <c r="AB128" s="482" t="str">
        <f>IF(AND('7'!AB32=""),"",'7'!AB32)</f>
        <v/>
      </c>
      <c r="AC128" s="482" t="str">
        <f>IF(AND('7'!AC32=""),"",'7'!AC32)</f>
        <v/>
      </c>
      <c r="AD128" s="482" t="str">
        <f>IF(AND('7'!AD32=""),"",'7'!AD32)</f>
        <v/>
      </c>
      <c r="AE128" s="482" t="str">
        <f>IF(AND('7'!AE32=""),"",'7'!AE32)</f>
        <v>B</v>
      </c>
      <c r="AF128" s="482">
        <f>IF(AND('7'!AF32=""),"",'7'!AF32)</f>
        <v>10</v>
      </c>
      <c r="AG128" s="482" t="str">
        <f>IF(AND('7'!AG32=""),"",'7'!AG32)</f>
        <v/>
      </c>
      <c r="AH128" s="482" t="str">
        <f>IF(AND('7'!AH32=""),"",'7'!AH32)</f>
        <v/>
      </c>
      <c r="AI128" s="482" t="str">
        <f>IF(AND('7'!AI32=""),"",'7'!AI32)</f>
        <v/>
      </c>
      <c r="AJ128" s="482">
        <f>IF(AND('7'!AJ32=""),"",'7'!AJ32)</f>
        <v>7</v>
      </c>
      <c r="AK128" s="482" t="str">
        <f>IF(AND('7'!AK32=""),"",'7'!AK32)</f>
        <v/>
      </c>
      <c r="AL128" s="482" t="str">
        <f>IF(AND('7'!AL32=""),"",'7'!AL32)</f>
        <v/>
      </c>
      <c r="AM128" s="482" t="str">
        <f>IF(AND('7'!AM32=""),"",'7'!AM32)</f>
        <v/>
      </c>
      <c r="AN128" s="482">
        <f>IF(AND('7'!AN32=""),"",'7'!AN32)</f>
        <v>40</v>
      </c>
      <c r="AO128" s="482" t="str">
        <f>IF(AND('7'!AO32=""),"",'7'!AO32)</f>
        <v/>
      </c>
      <c r="AP128" s="482" t="str">
        <f>IF(AND('7'!AP32=""),"",'7'!AP32)</f>
        <v/>
      </c>
      <c r="AQ128" s="482" t="str">
        <f>IF(AND('7'!AQ32=""),"",'7'!AQ32)</f>
        <v/>
      </c>
      <c r="AR128" s="482">
        <f>IF(AND('7'!AR32=""),"",'7'!AR32)</f>
        <v>8</v>
      </c>
      <c r="AS128" s="482" t="str">
        <f>IF(AND('7'!AS32=""),"",'7'!AS32)</f>
        <v/>
      </c>
      <c r="AT128" s="482" t="str">
        <f>IF(AND('7'!AT32=""),"",'7'!AT32)</f>
        <v/>
      </c>
      <c r="AU128" s="482" t="str">
        <f>IF(AND('7'!AU32=""),"",'7'!AU32)</f>
        <v/>
      </c>
      <c r="AV128" s="482">
        <f>IF(AND('7'!AV32=""),"",'7'!AV32)</f>
        <v>62</v>
      </c>
      <c r="AW128" s="482" t="str">
        <f>IF(AND('7'!AW32=""),"",'7'!AW32)</f>
        <v/>
      </c>
      <c r="AX128" s="482" t="str">
        <f>IF(AND('7'!AX32=""),"",'7'!AX32)</f>
        <v/>
      </c>
      <c r="AY128" s="482" t="str">
        <f>IF(AND('7'!AY32=""),"",'7'!AY32)</f>
        <v/>
      </c>
      <c r="AZ128" s="482" t="str">
        <f>IF(AND('7'!AZ32=""),"",'7'!AZ32)</f>
        <v/>
      </c>
      <c r="BA128" s="482" t="str">
        <f>IF(AND('7'!BA32=""),"",'7'!BA32)</f>
        <v/>
      </c>
      <c r="BB128" s="482" t="str">
        <f>IF(AND('7'!BB32=""),"",'7'!BB32)</f>
        <v/>
      </c>
      <c r="BC128" s="482" t="str">
        <f>IF(AND('7'!BC32=""),"",'7'!BC32)</f>
        <v/>
      </c>
      <c r="BD128" s="482" t="str">
        <f>IF(AND('7'!BD32=""),"",'7'!BD32)</f>
        <v>B</v>
      </c>
      <c r="BE128" s="482">
        <f>IF(AND('7'!BE32=""),"",'7'!BE32)</f>
        <v>10</v>
      </c>
      <c r="BF128" s="482" t="str">
        <f>IF(AND('7'!BF32=""),"",'7'!BF32)</f>
        <v/>
      </c>
      <c r="BG128" s="482" t="str">
        <f>IF(AND('7'!BG32=""),"",'7'!BG32)</f>
        <v/>
      </c>
      <c r="BH128" s="482" t="str">
        <f>IF(AND('7'!BH32=""),"",'7'!BH32)</f>
        <v/>
      </c>
      <c r="BI128" s="482">
        <f>IF(AND('7'!BI32=""),"",'7'!BI32)</f>
        <v>7</v>
      </c>
      <c r="BJ128" s="482" t="str">
        <f>IF(AND('7'!BJ32=""),"",'7'!BJ32)</f>
        <v/>
      </c>
      <c r="BK128" s="482" t="str">
        <f>IF(AND('7'!BK32=""),"",'7'!BK32)</f>
        <v/>
      </c>
      <c r="BL128" s="482" t="str">
        <f>IF(AND('7'!BL32=""),"",'7'!BL32)</f>
        <v/>
      </c>
      <c r="BM128" s="482">
        <f>IF(AND('7'!BM32=""),"",'7'!BM32)</f>
        <v>40</v>
      </c>
      <c r="BN128" s="482" t="str">
        <f>IF(AND('7'!BN32=""),"",'7'!BN32)</f>
        <v/>
      </c>
      <c r="BO128" s="482" t="str">
        <f>IF(AND('7'!BO32=""),"",'7'!BO32)</f>
        <v/>
      </c>
      <c r="BP128" s="482" t="str">
        <f>IF(AND('7'!BP32=""),"",'7'!BP32)</f>
        <v/>
      </c>
      <c r="BQ128" s="482">
        <f>IF(AND('7'!BQ32=""),"",'7'!BQ32)</f>
        <v>8</v>
      </c>
      <c r="BR128" s="482" t="str">
        <f>IF(AND('7'!BR32=""),"",'7'!BR32)</f>
        <v/>
      </c>
      <c r="BS128" s="482" t="str">
        <f>IF(AND('7'!BS32=""),"",'7'!BS32)</f>
        <v/>
      </c>
      <c r="BT128" s="482" t="str">
        <f>IF(AND('7'!BT32=""),"",'7'!BT32)</f>
        <v/>
      </c>
      <c r="BU128" s="482">
        <f>IF(AND('7'!BU32=""),"",'7'!BU32)</f>
        <v>62</v>
      </c>
      <c r="BV128" s="482" t="str">
        <f>IF(AND('7'!BV32=""),"",'7'!BV32)</f>
        <v/>
      </c>
      <c r="BW128" s="482" t="str">
        <f>IF(AND('7'!BW32=""),"",'7'!BW32)</f>
        <v/>
      </c>
      <c r="BX128" s="482" t="str">
        <f>IF(AND('7'!BX32=""),"",'7'!BX32)</f>
        <v/>
      </c>
      <c r="BY128" s="482" t="str">
        <f>IF(AND('7'!BY32=""),"",'7'!BY32)</f>
        <v/>
      </c>
      <c r="BZ128" s="482" t="str">
        <f>IF(AND('7'!BZ32=""),"",'7'!BZ32)</f>
        <v/>
      </c>
      <c r="CA128" s="482" t="str">
        <f>IF(AND('7'!CA32=""),"",'7'!CA32)</f>
        <v/>
      </c>
      <c r="CB128" s="482" t="str">
        <f>IF(AND('7'!CB32=""),"",'7'!CB32)</f>
        <v/>
      </c>
      <c r="CC128" s="482" t="str">
        <f>IF(AND('7'!CC32=""),"",'7'!CC32)</f>
        <v>B</v>
      </c>
      <c r="CD128" s="482">
        <f>IF(AND('7'!CD32=""),"",'7'!CD32)</f>
        <v>10</v>
      </c>
      <c r="CE128" s="482" t="str">
        <f>IF(AND('7'!CE32=""),"",'7'!CE32)</f>
        <v/>
      </c>
      <c r="CF128" s="482" t="str">
        <f>IF(AND('7'!CF32=""),"",'7'!CF32)</f>
        <v/>
      </c>
      <c r="CG128" s="482" t="str">
        <f>IF(AND('7'!CG32=""),"",'7'!CG32)</f>
        <v/>
      </c>
      <c r="CH128" s="482">
        <f>IF(AND('7'!CH32=""),"",'7'!CH32)</f>
        <v>7</v>
      </c>
      <c r="CI128" s="482" t="str">
        <f>IF(AND('7'!CI32=""),"",'7'!CI32)</f>
        <v/>
      </c>
      <c r="CJ128" s="482" t="str">
        <f>IF(AND('7'!CJ32=""),"",'7'!CJ32)</f>
        <v/>
      </c>
      <c r="CK128" s="482" t="str">
        <f>IF(AND('7'!CK32=""),"",'7'!CK32)</f>
        <v/>
      </c>
      <c r="CL128" s="482">
        <f>IF(AND('7'!CL32=""),"",'7'!CL32)</f>
        <v>40</v>
      </c>
      <c r="CM128" s="482" t="str">
        <f>IF(AND('7'!CM32=""),"",'7'!CM32)</f>
        <v/>
      </c>
      <c r="CN128" s="482" t="str">
        <f>IF(AND('7'!CN32=""),"",'7'!CN32)</f>
        <v/>
      </c>
      <c r="CO128" s="482" t="str">
        <f>IF(AND('7'!CO32=""),"",'7'!CO32)</f>
        <v/>
      </c>
      <c r="CP128" s="482">
        <f>IF(AND('7'!CP32=""),"",'7'!CP32)</f>
        <v>8</v>
      </c>
      <c r="CQ128" s="482" t="str">
        <f>IF(AND('7'!CQ32=""),"",'7'!CQ32)</f>
        <v/>
      </c>
      <c r="CR128" s="482" t="str">
        <f>IF(AND('7'!CR32=""),"",'7'!CR32)</f>
        <v/>
      </c>
      <c r="CS128" s="482" t="str">
        <f>IF(AND('7'!CS32=""),"",'7'!CS32)</f>
        <v/>
      </c>
      <c r="CT128" s="482">
        <f>IF(AND('7'!CT32=""),"",'7'!CT32)</f>
        <v>62</v>
      </c>
      <c r="CU128" s="482" t="str">
        <f>IF(AND('7'!CU32=""),"",'7'!CU32)</f>
        <v/>
      </c>
      <c r="CV128" s="482" t="str">
        <f>IF(AND('7'!CV32=""),"",'7'!CV32)</f>
        <v/>
      </c>
      <c r="CW128" s="482" t="str">
        <f>IF(AND('7'!CW32=""),"",'7'!CW32)</f>
        <v/>
      </c>
      <c r="CX128" s="482" t="str">
        <f>IF(AND('7'!CX32=""),"",'7'!CX32)</f>
        <v/>
      </c>
      <c r="CY128" s="482" t="str">
        <f>IF(AND('7'!CY32=""),"",'7'!CY32)</f>
        <v/>
      </c>
      <c r="CZ128" s="482" t="str">
        <f>IF(AND('7'!CZ32=""),"",'7'!CZ32)</f>
        <v/>
      </c>
      <c r="DA128" s="482" t="str">
        <f>IF(AND('7'!DA32=""),"",'7'!DA32)</f>
        <v/>
      </c>
      <c r="DB128" s="482" t="str">
        <f>IF(AND('7'!DB32=""),"",'7'!DB32)</f>
        <v>B</v>
      </c>
      <c r="DC128" s="482">
        <f>IF(AND('7'!DC32=""),"",'7'!DC32)</f>
        <v>10</v>
      </c>
      <c r="DD128" s="482" t="str">
        <f>IF(AND('7'!DD32=""),"",'7'!DD32)</f>
        <v/>
      </c>
      <c r="DE128" s="482" t="str">
        <f>IF(AND('7'!DE32=""),"",'7'!DE32)</f>
        <v/>
      </c>
      <c r="DF128" s="482" t="str">
        <f>IF(AND('7'!DF32=""),"",'7'!DF32)</f>
        <v/>
      </c>
      <c r="DG128" s="482">
        <f>IF(AND('7'!DG32=""),"",'7'!DG32)</f>
        <v>7</v>
      </c>
      <c r="DH128" s="482" t="str">
        <f>IF(AND('7'!DH32=""),"",'7'!DH32)</f>
        <v/>
      </c>
      <c r="DI128" s="482" t="str">
        <f>IF(AND('7'!DI32=""),"",'7'!DI32)</f>
        <v/>
      </c>
      <c r="DJ128" s="482" t="str">
        <f>IF(AND('7'!DJ32=""),"",'7'!DJ32)</f>
        <v/>
      </c>
      <c r="DK128" s="482">
        <f>IF(AND('7'!DK32=""),"",'7'!DK32)</f>
        <v>40</v>
      </c>
      <c r="DL128" s="482" t="str">
        <f>IF(AND('7'!DL32=""),"",'7'!DL32)</f>
        <v/>
      </c>
      <c r="DM128" s="482" t="str">
        <f>IF(AND('7'!DM32=""),"",'7'!DM32)</f>
        <v/>
      </c>
      <c r="DN128" s="482" t="str">
        <f>IF(AND('7'!DN32=""),"",'7'!DN32)</f>
        <v/>
      </c>
      <c r="DO128" s="482">
        <f>IF(AND('7'!DO32=""),"",'7'!DO32)</f>
        <v>8</v>
      </c>
      <c r="DP128" s="482" t="str">
        <f>IF(AND('7'!DP32=""),"",'7'!DP32)</f>
        <v/>
      </c>
      <c r="DQ128" s="482" t="str">
        <f>IF(AND('7'!DQ32=""),"",'7'!DQ32)</f>
        <v/>
      </c>
      <c r="DR128" s="482" t="str">
        <f>IF(AND('7'!DR32=""),"",'7'!DR32)</f>
        <v/>
      </c>
      <c r="DS128" s="482">
        <f>IF(AND('7'!DS32=""),"",'7'!DS32)</f>
        <v>62</v>
      </c>
      <c r="DT128" s="482" t="str">
        <f>IF(AND('7'!DT32=""),"",'7'!DT32)</f>
        <v/>
      </c>
      <c r="DU128" s="482" t="str">
        <f>IF(AND('7'!DU32=""),"",'7'!DU32)</f>
        <v/>
      </c>
      <c r="DV128" s="482" t="str">
        <f>IF(AND('7'!DV32=""),"",'7'!DV32)</f>
        <v/>
      </c>
      <c r="DW128" s="482" t="str">
        <f>IF(AND('7'!DW32=""),"",'7'!DW32)</f>
        <v/>
      </c>
      <c r="DX128" s="482" t="str">
        <f>IF(AND('7'!DX32=""),"",'7'!DX32)</f>
        <v/>
      </c>
      <c r="DY128" s="482" t="str">
        <f>IF(AND('7'!DY32=""),"",'7'!DY32)</f>
        <v/>
      </c>
      <c r="DZ128" s="482" t="str">
        <f>IF(AND('7'!DZ32=""),"",'7'!DZ32)</f>
        <v/>
      </c>
      <c r="EA128" s="482" t="str">
        <f>IF(AND('7'!EA32=""),"",'7'!EA32)</f>
        <v>B</v>
      </c>
      <c r="EB128" s="482">
        <f>IF(AND('7'!EB32=""),"",'7'!EB32)</f>
        <v>10</v>
      </c>
      <c r="EC128" s="482" t="str">
        <f>IF(AND('7'!EC32=""),"",'7'!EC32)</f>
        <v/>
      </c>
      <c r="ED128" s="482" t="str">
        <f>IF(AND('7'!ED32=""),"",'7'!ED32)</f>
        <v/>
      </c>
      <c r="EE128" s="482" t="str">
        <f>IF(AND('7'!EE32=""),"",'7'!EE32)</f>
        <v/>
      </c>
      <c r="EF128" s="482">
        <f>IF(AND('7'!EF32=""),"",'7'!EF32)</f>
        <v>7</v>
      </c>
      <c r="EG128" s="482" t="str">
        <f>IF(AND('7'!EG32=""),"",'7'!EG32)</f>
        <v/>
      </c>
      <c r="EH128" s="482" t="str">
        <f>IF(AND('7'!EH32=""),"",'7'!EH32)</f>
        <v/>
      </c>
      <c r="EI128" s="482" t="str">
        <f>IF(AND('7'!EI32=""),"",'7'!EI32)</f>
        <v/>
      </c>
      <c r="EJ128" s="482">
        <f>IF(AND('7'!EJ32=""),"",'7'!EJ32)</f>
        <v>40</v>
      </c>
      <c r="EK128" s="482" t="str">
        <f>IF(AND('7'!EK32=""),"",'7'!EK32)</f>
        <v/>
      </c>
      <c r="EL128" s="482" t="str">
        <f>IF(AND('7'!EL32=""),"",'7'!EL32)</f>
        <v/>
      </c>
      <c r="EM128" s="482" t="str">
        <f>IF(AND('7'!EM32=""),"",'7'!EM32)</f>
        <v/>
      </c>
      <c r="EN128" s="482">
        <f>IF(AND('7'!EN32=""),"",'7'!EN32)</f>
        <v>8</v>
      </c>
      <c r="EO128" s="482" t="str">
        <f>IF(AND('7'!EO32=""),"",'7'!EO32)</f>
        <v/>
      </c>
      <c r="EP128" s="482" t="str">
        <f>IF(AND('7'!EP32=""),"",'7'!EP32)</f>
        <v/>
      </c>
      <c r="EQ128" s="482" t="str">
        <f>IF(AND('7'!EQ32=""),"",'7'!EQ32)</f>
        <v/>
      </c>
      <c r="ER128" s="482">
        <f>IF(AND('7'!ER32=""),"",'7'!ER32)</f>
        <v>62</v>
      </c>
      <c r="ES128" s="482" t="str">
        <f>IF(AND('7'!ES32=""),"",'7'!ES32)</f>
        <v/>
      </c>
      <c r="ET128" s="482" t="str">
        <f>IF(AND('7'!ET32=""),"",'7'!ET32)</f>
        <v/>
      </c>
      <c r="EU128" s="482" t="str">
        <f>IF(AND('7'!EU32=""),"",'7'!EU32)</f>
        <v/>
      </c>
      <c r="EV128" s="482" t="str">
        <f>IF(AND('7'!EV32=""),"",'7'!EV32)</f>
        <v/>
      </c>
      <c r="EW128" s="482" t="str">
        <f>IF(AND('7'!EW32=""),"",'7'!EW32)</f>
        <v/>
      </c>
      <c r="EX128" s="482" t="str">
        <f>IF(AND('7'!EX32=""),"",'7'!EX32)</f>
        <v/>
      </c>
      <c r="EY128" s="482" t="str">
        <f>IF(AND('7'!EY32=""),"",'7'!EY32)</f>
        <v/>
      </c>
      <c r="EZ128" s="482">
        <f>IF(AND('7'!EZ32=""),"",'7'!EZ32)</f>
        <v>18</v>
      </c>
      <c r="FA128" s="482">
        <f>IF(AND('7'!FA32=""),"",'7'!FA32)</f>
        <v>19</v>
      </c>
      <c r="FB128" s="482">
        <f>IF(AND('7'!FB32=""),"",'7'!FB32)</f>
        <v>19</v>
      </c>
      <c r="FC128" s="482">
        <f>IF(AND('7'!FC32=""),"",'7'!FC32)</f>
        <v>18</v>
      </c>
      <c r="FD128" s="482">
        <f>IF(AND('7'!FD32=""),"",'7'!FD32)</f>
        <v>18</v>
      </c>
      <c r="FE128" s="482" t="str">
        <f>IF(AND('7'!FE32=""),"",'7'!FE32)</f>
        <v/>
      </c>
      <c r="FF128" s="482" t="str">
        <f>IF(AND('7'!FF32=""),"",'7'!FF32)</f>
        <v xml:space="preserve"> </v>
      </c>
      <c r="FG128" s="482">
        <f>IF(AND('7'!FG32=""),"",'7'!FG32)</f>
        <v>18</v>
      </c>
      <c r="FH128" s="482">
        <f>IF(AND('7'!FH32=""),"",'7'!FH32)</f>
        <v>18</v>
      </c>
      <c r="FI128" s="482">
        <f>IF(AND('7'!FI32=""),"",'7'!FI32)</f>
        <v>17</v>
      </c>
      <c r="FJ128" s="482">
        <f>IF(AND('7'!FJ32=""),"",'7'!FJ32)</f>
        <v>18</v>
      </c>
      <c r="FK128" s="482">
        <f>IF(AND('7'!FK32=""),"",'7'!FK32)</f>
        <v>17</v>
      </c>
      <c r="FL128" s="482" t="str">
        <f>IF(AND('7'!FL32=""),"",'7'!FL32)</f>
        <v/>
      </c>
      <c r="FM128" s="482" t="str">
        <f>IF(AND('7'!FM32=""),"",'7'!FM32)</f>
        <v xml:space="preserve"> </v>
      </c>
      <c r="FN128" s="482">
        <f>IF(AND('7'!FN32=""),"",'7'!FN32)</f>
        <v>18</v>
      </c>
      <c r="FO128" s="482">
        <f>IF(AND('7'!FO32=""),"",'7'!FO32)</f>
        <v>17</v>
      </c>
      <c r="FP128" s="482">
        <f>IF(AND('7'!FP32=""),"",'7'!FP32)</f>
        <v>18</v>
      </c>
      <c r="FQ128" s="482">
        <f>IF(AND('7'!FQ32=""),"",'7'!FQ32)</f>
        <v>17</v>
      </c>
      <c r="FR128" s="482">
        <f>IF(AND('7'!FR32=""),"",'7'!FR32)</f>
        <v>18</v>
      </c>
      <c r="FS128" s="482" t="str">
        <f>IF(AND('7'!FS32=""),"",'7'!FS32)</f>
        <v/>
      </c>
      <c r="FT128" s="482" t="str">
        <f>IF(AND('7'!FT32=""),"",'7'!FT32)</f>
        <v xml:space="preserve"> </v>
      </c>
      <c r="FU128" s="482" t="str">
        <f>IF(AND('7'!FV32=""),"",'7'!FV32)</f>
        <v>-</v>
      </c>
      <c r="FV128" s="482" t="str">
        <f>IF(AND('7'!FW32=""),"",'7'!FW32)</f>
        <v>-</v>
      </c>
      <c r="FW128" s="482" t="str">
        <f>IF(AND('7'!FX32=""),"",'7'!FX32)</f>
        <v>-</v>
      </c>
      <c r="FX128" s="482" t="str">
        <f>IF(AND('7'!FY32=""),"",'7'!FY32)</f>
        <v>-</v>
      </c>
      <c r="FY128" s="482" t="str">
        <f>IF(AND('7'!FZ32=""),"",'7'!FZ32)</f>
        <v>-</v>
      </c>
      <c r="FZ128" s="482" t="str">
        <f>IF(AND('7'!GA32=""),"",'7'!GA32)</f>
        <v>-</v>
      </c>
      <c r="GA128" s="482" t="str">
        <f>IF(AND('7'!GB32=""),"",'7'!GB32)</f>
        <v>-</v>
      </c>
      <c r="GB128" s="482" t="str">
        <f>IF(AND('7'!GC32=""),"",'7'!GC32)</f>
        <v>-</v>
      </c>
      <c r="GC128" s="482" t="str">
        <f>IF(AND('7'!GD32=""),"",'7'!GD32)</f>
        <v>-</v>
      </c>
      <c r="GD128" s="482" t="str">
        <f>IF(AND('7'!GE32=""),"",'7'!GE32)</f>
        <v>-</v>
      </c>
      <c r="GE128" s="482" t="str">
        <f>IF(AND('7'!GF32=""),"",'7'!GF32)</f>
        <v>-</v>
      </c>
      <c r="GF128" s="482" t="str">
        <f>IF(AND('7'!GG32=""),"",'7'!GG32)</f>
        <v>-</v>
      </c>
      <c r="GG128" s="482" t="str">
        <f>IF(AND('7'!GH32=""),"",IF(AND('7'!GH32="-"),"",'7'!GH32))</f>
        <v/>
      </c>
      <c r="GH128" s="50" t="str">
        <f>IF(AND(C128=""),"",VLOOKUP(B128,Register!$A$7:$CL$311,36,FALSE))</f>
        <v/>
      </c>
      <c r="GI128" s="483" t="str">
        <f>IF(AND('7'!GL32=""),"",'7'!GL32)</f>
        <v/>
      </c>
      <c r="GJ128" s="173" t="str">
        <f>IF(AND('7'!FU32=""),"",'7'!FU32)</f>
        <v>mRrh.kZ</v>
      </c>
    </row>
    <row r="129" spans="1:192" ht="21">
      <c r="A129" s="480">
        <v>121</v>
      </c>
      <c r="B129" s="481" t="str">
        <f>IF(AND('7'!B33=""),"",'7'!B33)</f>
        <v/>
      </c>
      <c r="C129" s="196" t="str">
        <f>IF(AND('7'!C33=""),"",'7'!C33)</f>
        <v/>
      </c>
      <c r="D129" s="196" t="str">
        <f>IF(AND('7'!D33=""),"",'7'!D33)</f>
        <v/>
      </c>
      <c r="E129" s="200" t="str">
        <f>IF(AND('7'!E33=""),"",'7'!E33)</f>
        <v/>
      </c>
      <c r="F129" s="482" t="str">
        <f>IF(AND('7'!F33=""),"",'7'!F33)</f>
        <v>B</v>
      </c>
      <c r="G129" s="482">
        <f>IF(AND('7'!G33=""),"",'7'!G33)</f>
        <v>5</v>
      </c>
      <c r="H129" s="482" t="str">
        <f>IF(AND('7'!H33=""),"",'7'!H33)</f>
        <v/>
      </c>
      <c r="I129" s="482" t="str">
        <f>IF(AND('7'!I33=""),"",'7'!I33)</f>
        <v/>
      </c>
      <c r="J129" s="482" t="str">
        <f>IF(AND('7'!J33=""),"",'7'!J33)</f>
        <v/>
      </c>
      <c r="K129" s="482">
        <f>IF(AND('7'!K33=""),"",'7'!K33)</f>
        <v>6</v>
      </c>
      <c r="L129" s="482" t="str">
        <f>IF(AND('7'!L33=""),"",'7'!L33)</f>
        <v/>
      </c>
      <c r="M129" s="482" t="str">
        <f>IF(AND('7'!M33=""),"",'7'!M33)</f>
        <v/>
      </c>
      <c r="N129" s="482" t="str">
        <f>IF(AND('7'!N33=""),"",'7'!N33)</f>
        <v/>
      </c>
      <c r="O129" s="482">
        <f>IF(AND('7'!O33=""),"",'7'!O33)</f>
        <v>30</v>
      </c>
      <c r="P129" s="482" t="str">
        <f>IF(AND('7'!P33=""),"",'7'!P33)</f>
        <v/>
      </c>
      <c r="Q129" s="482" t="str">
        <f>IF(AND('7'!Q33=""),"",'7'!Q33)</f>
        <v/>
      </c>
      <c r="R129" s="482" t="str">
        <f>IF(AND('7'!R33=""),"",'7'!R33)</f>
        <v/>
      </c>
      <c r="S129" s="482">
        <f>IF(AND('7'!S33=""),"",'7'!S33)</f>
        <v>5</v>
      </c>
      <c r="T129" s="482" t="str">
        <f>IF(AND('7'!T33=""),"",'7'!T33)</f>
        <v/>
      </c>
      <c r="U129" s="482" t="str">
        <f>IF(AND('7'!U33=""),"",'7'!U33)</f>
        <v/>
      </c>
      <c r="V129" s="482" t="str">
        <f>IF(AND('7'!V33=""),"",'7'!V33)</f>
        <v/>
      </c>
      <c r="W129" s="482">
        <f>IF(AND('7'!W33=""),"",'7'!W33)</f>
        <v>59</v>
      </c>
      <c r="X129" s="482" t="str">
        <f>IF(AND('7'!X33=""),"",'7'!X33)</f>
        <v/>
      </c>
      <c r="Y129" s="482" t="str">
        <f>IF(AND('7'!Y33=""),"",'7'!Y33)</f>
        <v/>
      </c>
      <c r="Z129" s="482" t="str">
        <f>IF(AND('7'!Z33=""),"",'7'!Z33)</f>
        <v/>
      </c>
      <c r="AA129" s="482" t="str">
        <f>IF(AND('7'!AA33=""),"",'7'!AA33)</f>
        <v/>
      </c>
      <c r="AB129" s="482" t="str">
        <f>IF(AND('7'!AB33=""),"",'7'!AB33)</f>
        <v/>
      </c>
      <c r="AC129" s="482" t="str">
        <f>IF(AND('7'!AC33=""),"",'7'!AC33)</f>
        <v/>
      </c>
      <c r="AD129" s="482" t="str">
        <f>IF(AND('7'!AD33=""),"",'7'!AD33)</f>
        <v/>
      </c>
      <c r="AE129" s="482" t="str">
        <f>IF(AND('7'!AE33=""),"",'7'!AE33)</f>
        <v>B</v>
      </c>
      <c r="AF129" s="482">
        <f>IF(AND('7'!AF33=""),"",'7'!AF33)</f>
        <v>5</v>
      </c>
      <c r="AG129" s="482" t="str">
        <f>IF(AND('7'!AG33=""),"",'7'!AG33)</f>
        <v/>
      </c>
      <c r="AH129" s="482" t="str">
        <f>IF(AND('7'!AH33=""),"",'7'!AH33)</f>
        <v/>
      </c>
      <c r="AI129" s="482" t="str">
        <f>IF(AND('7'!AI33=""),"",'7'!AI33)</f>
        <v/>
      </c>
      <c r="AJ129" s="482">
        <f>IF(AND('7'!AJ33=""),"",'7'!AJ33)</f>
        <v>6</v>
      </c>
      <c r="AK129" s="482" t="str">
        <f>IF(AND('7'!AK33=""),"",'7'!AK33)</f>
        <v/>
      </c>
      <c r="AL129" s="482" t="str">
        <f>IF(AND('7'!AL33=""),"",'7'!AL33)</f>
        <v/>
      </c>
      <c r="AM129" s="482" t="str">
        <f>IF(AND('7'!AM33=""),"",'7'!AM33)</f>
        <v/>
      </c>
      <c r="AN129" s="482">
        <f>IF(AND('7'!AN33=""),"",'7'!AN33)</f>
        <v>30</v>
      </c>
      <c r="AO129" s="482" t="str">
        <f>IF(AND('7'!AO33=""),"",'7'!AO33)</f>
        <v/>
      </c>
      <c r="AP129" s="482" t="str">
        <f>IF(AND('7'!AP33=""),"",'7'!AP33)</f>
        <v/>
      </c>
      <c r="AQ129" s="482" t="str">
        <f>IF(AND('7'!AQ33=""),"",'7'!AQ33)</f>
        <v/>
      </c>
      <c r="AR129" s="482">
        <f>IF(AND('7'!AR33=""),"",'7'!AR33)</f>
        <v>5</v>
      </c>
      <c r="AS129" s="482" t="str">
        <f>IF(AND('7'!AS33=""),"",'7'!AS33)</f>
        <v/>
      </c>
      <c r="AT129" s="482" t="str">
        <f>IF(AND('7'!AT33=""),"",'7'!AT33)</f>
        <v/>
      </c>
      <c r="AU129" s="482" t="str">
        <f>IF(AND('7'!AU33=""),"",'7'!AU33)</f>
        <v/>
      </c>
      <c r="AV129" s="482">
        <f>IF(AND('7'!AV33=""),"",'7'!AV33)</f>
        <v>59</v>
      </c>
      <c r="AW129" s="482" t="str">
        <f>IF(AND('7'!AW33=""),"",'7'!AW33)</f>
        <v/>
      </c>
      <c r="AX129" s="482" t="str">
        <f>IF(AND('7'!AX33=""),"",'7'!AX33)</f>
        <v/>
      </c>
      <c r="AY129" s="482" t="str">
        <f>IF(AND('7'!AY33=""),"",'7'!AY33)</f>
        <v/>
      </c>
      <c r="AZ129" s="482" t="str">
        <f>IF(AND('7'!AZ33=""),"",'7'!AZ33)</f>
        <v/>
      </c>
      <c r="BA129" s="482" t="str">
        <f>IF(AND('7'!BA33=""),"",'7'!BA33)</f>
        <v/>
      </c>
      <c r="BB129" s="482" t="str">
        <f>IF(AND('7'!BB33=""),"",'7'!BB33)</f>
        <v/>
      </c>
      <c r="BC129" s="482" t="str">
        <f>IF(AND('7'!BC33=""),"",'7'!BC33)</f>
        <v/>
      </c>
      <c r="BD129" s="482" t="str">
        <f>IF(AND('7'!BD33=""),"",'7'!BD33)</f>
        <v>B</v>
      </c>
      <c r="BE129" s="482">
        <f>IF(AND('7'!BE33=""),"",'7'!BE33)</f>
        <v>5</v>
      </c>
      <c r="BF129" s="482" t="str">
        <f>IF(AND('7'!BF33=""),"",'7'!BF33)</f>
        <v/>
      </c>
      <c r="BG129" s="482" t="str">
        <f>IF(AND('7'!BG33=""),"",'7'!BG33)</f>
        <v/>
      </c>
      <c r="BH129" s="482" t="str">
        <f>IF(AND('7'!BH33=""),"",'7'!BH33)</f>
        <v/>
      </c>
      <c r="BI129" s="482">
        <f>IF(AND('7'!BI33=""),"",'7'!BI33)</f>
        <v>6</v>
      </c>
      <c r="BJ129" s="482" t="str">
        <f>IF(AND('7'!BJ33=""),"",'7'!BJ33)</f>
        <v/>
      </c>
      <c r="BK129" s="482" t="str">
        <f>IF(AND('7'!BK33=""),"",'7'!BK33)</f>
        <v/>
      </c>
      <c r="BL129" s="482" t="str">
        <f>IF(AND('7'!BL33=""),"",'7'!BL33)</f>
        <v/>
      </c>
      <c r="BM129" s="482">
        <f>IF(AND('7'!BM33=""),"",'7'!BM33)</f>
        <v>30</v>
      </c>
      <c r="BN129" s="482" t="str">
        <f>IF(AND('7'!BN33=""),"",'7'!BN33)</f>
        <v/>
      </c>
      <c r="BO129" s="482" t="str">
        <f>IF(AND('7'!BO33=""),"",'7'!BO33)</f>
        <v/>
      </c>
      <c r="BP129" s="482" t="str">
        <f>IF(AND('7'!BP33=""),"",'7'!BP33)</f>
        <v/>
      </c>
      <c r="BQ129" s="482">
        <f>IF(AND('7'!BQ33=""),"",'7'!BQ33)</f>
        <v>5</v>
      </c>
      <c r="BR129" s="482" t="str">
        <f>IF(AND('7'!BR33=""),"",'7'!BR33)</f>
        <v/>
      </c>
      <c r="BS129" s="482" t="str">
        <f>IF(AND('7'!BS33=""),"",'7'!BS33)</f>
        <v/>
      </c>
      <c r="BT129" s="482" t="str">
        <f>IF(AND('7'!BT33=""),"",'7'!BT33)</f>
        <v/>
      </c>
      <c r="BU129" s="482">
        <f>IF(AND('7'!BU33=""),"",'7'!BU33)</f>
        <v>59</v>
      </c>
      <c r="BV129" s="482" t="str">
        <f>IF(AND('7'!BV33=""),"",'7'!BV33)</f>
        <v/>
      </c>
      <c r="BW129" s="482" t="str">
        <f>IF(AND('7'!BW33=""),"",'7'!BW33)</f>
        <v/>
      </c>
      <c r="BX129" s="482" t="str">
        <f>IF(AND('7'!BX33=""),"",'7'!BX33)</f>
        <v/>
      </c>
      <c r="BY129" s="482" t="str">
        <f>IF(AND('7'!BY33=""),"",'7'!BY33)</f>
        <v/>
      </c>
      <c r="BZ129" s="482" t="str">
        <f>IF(AND('7'!BZ33=""),"",'7'!BZ33)</f>
        <v/>
      </c>
      <c r="CA129" s="482" t="str">
        <f>IF(AND('7'!CA33=""),"",'7'!CA33)</f>
        <v/>
      </c>
      <c r="CB129" s="482" t="str">
        <f>IF(AND('7'!CB33=""),"",'7'!CB33)</f>
        <v/>
      </c>
      <c r="CC129" s="482" t="str">
        <f>IF(AND('7'!CC33=""),"",'7'!CC33)</f>
        <v>B</v>
      </c>
      <c r="CD129" s="482">
        <f>IF(AND('7'!CD33=""),"",'7'!CD33)</f>
        <v>5</v>
      </c>
      <c r="CE129" s="482" t="str">
        <f>IF(AND('7'!CE33=""),"",'7'!CE33)</f>
        <v/>
      </c>
      <c r="CF129" s="482" t="str">
        <f>IF(AND('7'!CF33=""),"",'7'!CF33)</f>
        <v/>
      </c>
      <c r="CG129" s="482" t="str">
        <f>IF(AND('7'!CG33=""),"",'7'!CG33)</f>
        <v/>
      </c>
      <c r="CH129" s="482">
        <f>IF(AND('7'!CH33=""),"",'7'!CH33)</f>
        <v>6</v>
      </c>
      <c r="CI129" s="482" t="str">
        <f>IF(AND('7'!CI33=""),"",'7'!CI33)</f>
        <v/>
      </c>
      <c r="CJ129" s="482" t="str">
        <f>IF(AND('7'!CJ33=""),"",'7'!CJ33)</f>
        <v/>
      </c>
      <c r="CK129" s="482" t="str">
        <f>IF(AND('7'!CK33=""),"",'7'!CK33)</f>
        <v/>
      </c>
      <c r="CL129" s="482">
        <f>IF(AND('7'!CL33=""),"",'7'!CL33)</f>
        <v>30</v>
      </c>
      <c r="CM129" s="482" t="str">
        <f>IF(AND('7'!CM33=""),"",'7'!CM33)</f>
        <v/>
      </c>
      <c r="CN129" s="482" t="str">
        <f>IF(AND('7'!CN33=""),"",'7'!CN33)</f>
        <v/>
      </c>
      <c r="CO129" s="482" t="str">
        <f>IF(AND('7'!CO33=""),"",'7'!CO33)</f>
        <v/>
      </c>
      <c r="CP129" s="482">
        <f>IF(AND('7'!CP33=""),"",'7'!CP33)</f>
        <v>5</v>
      </c>
      <c r="CQ129" s="482" t="str">
        <f>IF(AND('7'!CQ33=""),"",'7'!CQ33)</f>
        <v/>
      </c>
      <c r="CR129" s="482" t="str">
        <f>IF(AND('7'!CR33=""),"",'7'!CR33)</f>
        <v/>
      </c>
      <c r="CS129" s="482" t="str">
        <f>IF(AND('7'!CS33=""),"",'7'!CS33)</f>
        <v/>
      </c>
      <c r="CT129" s="482">
        <f>IF(AND('7'!CT33=""),"",'7'!CT33)</f>
        <v>59</v>
      </c>
      <c r="CU129" s="482" t="str">
        <f>IF(AND('7'!CU33=""),"",'7'!CU33)</f>
        <v/>
      </c>
      <c r="CV129" s="482" t="str">
        <f>IF(AND('7'!CV33=""),"",'7'!CV33)</f>
        <v/>
      </c>
      <c r="CW129" s="482" t="str">
        <f>IF(AND('7'!CW33=""),"",'7'!CW33)</f>
        <v/>
      </c>
      <c r="CX129" s="482" t="str">
        <f>IF(AND('7'!CX33=""),"",'7'!CX33)</f>
        <v/>
      </c>
      <c r="CY129" s="482" t="str">
        <f>IF(AND('7'!CY33=""),"",'7'!CY33)</f>
        <v/>
      </c>
      <c r="CZ129" s="482" t="str">
        <f>IF(AND('7'!CZ33=""),"",'7'!CZ33)</f>
        <v/>
      </c>
      <c r="DA129" s="482" t="str">
        <f>IF(AND('7'!DA33=""),"",'7'!DA33)</f>
        <v/>
      </c>
      <c r="DB129" s="482" t="str">
        <f>IF(AND('7'!DB33=""),"",'7'!DB33)</f>
        <v>B</v>
      </c>
      <c r="DC129" s="482">
        <f>IF(AND('7'!DC33=""),"",'7'!DC33)</f>
        <v>5</v>
      </c>
      <c r="DD129" s="482" t="str">
        <f>IF(AND('7'!DD33=""),"",'7'!DD33)</f>
        <v/>
      </c>
      <c r="DE129" s="482" t="str">
        <f>IF(AND('7'!DE33=""),"",'7'!DE33)</f>
        <v/>
      </c>
      <c r="DF129" s="482" t="str">
        <f>IF(AND('7'!DF33=""),"",'7'!DF33)</f>
        <v/>
      </c>
      <c r="DG129" s="482">
        <f>IF(AND('7'!DG33=""),"",'7'!DG33)</f>
        <v>6</v>
      </c>
      <c r="DH129" s="482" t="str">
        <f>IF(AND('7'!DH33=""),"",'7'!DH33)</f>
        <v/>
      </c>
      <c r="DI129" s="482" t="str">
        <f>IF(AND('7'!DI33=""),"",'7'!DI33)</f>
        <v/>
      </c>
      <c r="DJ129" s="482" t="str">
        <f>IF(AND('7'!DJ33=""),"",'7'!DJ33)</f>
        <v/>
      </c>
      <c r="DK129" s="482">
        <f>IF(AND('7'!DK33=""),"",'7'!DK33)</f>
        <v>30</v>
      </c>
      <c r="DL129" s="482" t="str">
        <f>IF(AND('7'!DL33=""),"",'7'!DL33)</f>
        <v/>
      </c>
      <c r="DM129" s="482" t="str">
        <f>IF(AND('7'!DM33=""),"",'7'!DM33)</f>
        <v/>
      </c>
      <c r="DN129" s="482" t="str">
        <f>IF(AND('7'!DN33=""),"",'7'!DN33)</f>
        <v/>
      </c>
      <c r="DO129" s="482">
        <f>IF(AND('7'!DO33=""),"",'7'!DO33)</f>
        <v>5</v>
      </c>
      <c r="DP129" s="482" t="str">
        <f>IF(AND('7'!DP33=""),"",'7'!DP33)</f>
        <v/>
      </c>
      <c r="DQ129" s="482" t="str">
        <f>IF(AND('7'!DQ33=""),"",'7'!DQ33)</f>
        <v/>
      </c>
      <c r="DR129" s="482" t="str">
        <f>IF(AND('7'!DR33=""),"",'7'!DR33)</f>
        <v/>
      </c>
      <c r="DS129" s="482">
        <f>IF(AND('7'!DS33=""),"",'7'!DS33)</f>
        <v>59</v>
      </c>
      <c r="DT129" s="482" t="str">
        <f>IF(AND('7'!DT33=""),"",'7'!DT33)</f>
        <v/>
      </c>
      <c r="DU129" s="482" t="str">
        <f>IF(AND('7'!DU33=""),"",'7'!DU33)</f>
        <v/>
      </c>
      <c r="DV129" s="482" t="str">
        <f>IF(AND('7'!DV33=""),"",'7'!DV33)</f>
        <v/>
      </c>
      <c r="DW129" s="482" t="str">
        <f>IF(AND('7'!DW33=""),"",'7'!DW33)</f>
        <v/>
      </c>
      <c r="DX129" s="482" t="str">
        <f>IF(AND('7'!DX33=""),"",'7'!DX33)</f>
        <v/>
      </c>
      <c r="DY129" s="482" t="str">
        <f>IF(AND('7'!DY33=""),"",'7'!DY33)</f>
        <v/>
      </c>
      <c r="DZ129" s="482" t="str">
        <f>IF(AND('7'!DZ33=""),"",'7'!DZ33)</f>
        <v/>
      </c>
      <c r="EA129" s="482" t="str">
        <f>IF(AND('7'!EA33=""),"",'7'!EA33)</f>
        <v>B</v>
      </c>
      <c r="EB129" s="482">
        <f>IF(AND('7'!EB33=""),"",'7'!EB33)</f>
        <v>5</v>
      </c>
      <c r="EC129" s="482" t="str">
        <f>IF(AND('7'!EC33=""),"",'7'!EC33)</f>
        <v/>
      </c>
      <c r="ED129" s="482" t="str">
        <f>IF(AND('7'!ED33=""),"",'7'!ED33)</f>
        <v/>
      </c>
      <c r="EE129" s="482" t="str">
        <f>IF(AND('7'!EE33=""),"",'7'!EE33)</f>
        <v/>
      </c>
      <c r="EF129" s="482">
        <f>IF(AND('7'!EF33=""),"",'7'!EF33)</f>
        <v>6</v>
      </c>
      <c r="EG129" s="482" t="str">
        <f>IF(AND('7'!EG33=""),"",'7'!EG33)</f>
        <v/>
      </c>
      <c r="EH129" s="482" t="str">
        <f>IF(AND('7'!EH33=""),"",'7'!EH33)</f>
        <v/>
      </c>
      <c r="EI129" s="482" t="str">
        <f>IF(AND('7'!EI33=""),"",'7'!EI33)</f>
        <v/>
      </c>
      <c r="EJ129" s="482">
        <f>IF(AND('7'!EJ33=""),"",'7'!EJ33)</f>
        <v>30</v>
      </c>
      <c r="EK129" s="482" t="str">
        <f>IF(AND('7'!EK33=""),"",'7'!EK33)</f>
        <v/>
      </c>
      <c r="EL129" s="482" t="str">
        <f>IF(AND('7'!EL33=""),"",'7'!EL33)</f>
        <v/>
      </c>
      <c r="EM129" s="482" t="str">
        <f>IF(AND('7'!EM33=""),"",'7'!EM33)</f>
        <v/>
      </c>
      <c r="EN129" s="482">
        <f>IF(AND('7'!EN33=""),"",'7'!EN33)</f>
        <v>5</v>
      </c>
      <c r="EO129" s="482" t="str">
        <f>IF(AND('7'!EO33=""),"",'7'!EO33)</f>
        <v/>
      </c>
      <c r="EP129" s="482" t="str">
        <f>IF(AND('7'!EP33=""),"",'7'!EP33)</f>
        <v/>
      </c>
      <c r="EQ129" s="482" t="str">
        <f>IF(AND('7'!EQ33=""),"",'7'!EQ33)</f>
        <v/>
      </c>
      <c r="ER129" s="482">
        <f>IF(AND('7'!ER33=""),"",'7'!ER33)</f>
        <v>59</v>
      </c>
      <c r="ES129" s="482" t="str">
        <f>IF(AND('7'!ES33=""),"",'7'!ES33)</f>
        <v/>
      </c>
      <c r="ET129" s="482" t="str">
        <f>IF(AND('7'!ET33=""),"",'7'!ET33)</f>
        <v/>
      </c>
      <c r="EU129" s="482" t="str">
        <f>IF(AND('7'!EU33=""),"",'7'!EU33)</f>
        <v/>
      </c>
      <c r="EV129" s="482" t="str">
        <f>IF(AND('7'!EV33=""),"",'7'!EV33)</f>
        <v/>
      </c>
      <c r="EW129" s="482" t="str">
        <f>IF(AND('7'!EW33=""),"",'7'!EW33)</f>
        <v/>
      </c>
      <c r="EX129" s="482" t="str">
        <f>IF(AND('7'!EX33=""),"",'7'!EX33)</f>
        <v/>
      </c>
      <c r="EY129" s="482" t="str">
        <f>IF(AND('7'!EY33=""),"",'7'!EY33)</f>
        <v/>
      </c>
      <c r="EZ129" s="482">
        <f>IF(AND('7'!EZ33=""),"",'7'!EZ33)</f>
        <v>18</v>
      </c>
      <c r="FA129" s="482">
        <f>IF(AND('7'!FA33=""),"",'7'!FA33)</f>
        <v>18</v>
      </c>
      <c r="FB129" s="482">
        <f>IF(AND('7'!FB33=""),"",'7'!FB33)</f>
        <v>19</v>
      </c>
      <c r="FC129" s="482">
        <f>IF(AND('7'!FC33=""),"",'7'!FC33)</f>
        <v>18</v>
      </c>
      <c r="FD129" s="482">
        <f>IF(AND('7'!FD33=""),"",'7'!FD33)</f>
        <v>18</v>
      </c>
      <c r="FE129" s="482" t="str">
        <f>IF(AND('7'!FE33=""),"",'7'!FE33)</f>
        <v/>
      </c>
      <c r="FF129" s="482" t="str">
        <f>IF(AND('7'!FF33=""),"",'7'!FF33)</f>
        <v xml:space="preserve"> </v>
      </c>
      <c r="FG129" s="482">
        <f>IF(AND('7'!FG33=""),"",'7'!FG33)</f>
        <v>17</v>
      </c>
      <c r="FH129" s="482">
        <f>IF(AND('7'!FH33=""),"",'7'!FH33)</f>
        <v>17</v>
      </c>
      <c r="FI129" s="482">
        <f>IF(AND('7'!FI33=""),"",'7'!FI33)</f>
        <v>17</v>
      </c>
      <c r="FJ129" s="482">
        <f>IF(AND('7'!FJ33=""),"",'7'!FJ33)</f>
        <v>18</v>
      </c>
      <c r="FK129" s="482">
        <f>IF(AND('7'!FK33=""),"",'7'!FK33)</f>
        <v>18</v>
      </c>
      <c r="FL129" s="482" t="str">
        <f>IF(AND('7'!FL33=""),"",'7'!FL33)</f>
        <v/>
      </c>
      <c r="FM129" s="482" t="str">
        <f>IF(AND('7'!FM33=""),"",'7'!FM33)</f>
        <v xml:space="preserve"> </v>
      </c>
      <c r="FN129" s="482">
        <f>IF(AND('7'!FN33=""),"",'7'!FN33)</f>
        <v>19</v>
      </c>
      <c r="FO129" s="482">
        <f>IF(AND('7'!FO33=""),"",'7'!FO33)</f>
        <v>18</v>
      </c>
      <c r="FP129" s="482">
        <f>IF(AND('7'!FP33=""),"",'7'!FP33)</f>
        <v>18</v>
      </c>
      <c r="FQ129" s="482">
        <f>IF(AND('7'!FQ33=""),"",'7'!FQ33)</f>
        <v>19</v>
      </c>
      <c r="FR129" s="482">
        <f>IF(AND('7'!FR33=""),"",'7'!FR33)</f>
        <v>18</v>
      </c>
      <c r="FS129" s="482" t="str">
        <f>IF(AND('7'!FS33=""),"",'7'!FS33)</f>
        <v/>
      </c>
      <c r="FT129" s="482" t="str">
        <f>IF(AND('7'!FT33=""),"",'7'!FT33)</f>
        <v xml:space="preserve"> </v>
      </c>
      <c r="FU129" s="482" t="str">
        <f>IF(AND('7'!FV33=""),"",'7'!FV33)</f>
        <v>-</v>
      </c>
      <c r="FV129" s="482" t="str">
        <f>IF(AND('7'!FW33=""),"",'7'!FW33)</f>
        <v>-</v>
      </c>
      <c r="FW129" s="482" t="str">
        <f>IF(AND('7'!FX33=""),"",'7'!FX33)</f>
        <v>-</v>
      </c>
      <c r="FX129" s="482" t="str">
        <f>IF(AND('7'!FY33=""),"",'7'!FY33)</f>
        <v>-</v>
      </c>
      <c r="FY129" s="482" t="str">
        <f>IF(AND('7'!FZ33=""),"",'7'!FZ33)</f>
        <v>-</v>
      </c>
      <c r="FZ129" s="482" t="str">
        <f>IF(AND('7'!GA33=""),"",'7'!GA33)</f>
        <v>-</v>
      </c>
      <c r="GA129" s="482" t="str">
        <f>IF(AND('7'!GB33=""),"",'7'!GB33)</f>
        <v>-</v>
      </c>
      <c r="GB129" s="482" t="str">
        <f>IF(AND('7'!GC33=""),"",'7'!GC33)</f>
        <v>-</v>
      </c>
      <c r="GC129" s="482" t="str">
        <f>IF(AND('7'!GD33=""),"",'7'!GD33)</f>
        <v>-</v>
      </c>
      <c r="GD129" s="482" t="str">
        <f>IF(AND('7'!GE33=""),"",'7'!GE33)</f>
        <v>-</v>
      </c>
      <c r="GE129" s="482" t="str">
        <f>IF(AND('7'!GF33=""),"",'7'!GF33)</f>
        <v>-</v>
      </c>
      <c r="GF129" s="482" t="str">
        <f>IF(AND('7'!GG33=""),"",'7'!GG33)</f>
        <v>-</v>
      </c>
      <c r="GG129" s="482" t="str">
        <f>IF(AND('7'!GH33=""),"",IF(AND('7'!GH33="-"),"",'7'!GH33))</f>
        <v/>
      </c>
      <c r="GH129" s="50" t="str">
        <f>IF(AND(C129=""),"",VLOOKUP(B129,Register!$A$7:$CL$311,36,FALSE))</f>
        <v/>
      </c>
      <c r="GI129" s="483" t="str">
        <f>IF(AND('7'!GL33=""),"",'7'!GL33)</f>
        <v/>
      </c>
      <c r="GJ129" s="173" t="str">
        <f>IF(AND('7'!FU33=""),"",'7'!FU33)</f>
        <v/>
      </c>
    </row>
    <row r="130" spans="1:192" ht="21">
      <c r="A130" s="480">
        <v>122</v>
      </c>
      <c r="B130" s="481" t="str">
        <f>IF(AND('7'!B34=""),"",'7'!B34)</f>
        <v/>
      </c>
      <c r="C130" s="196" t="str">
        <f>IF(AND('7'!C34=""),"",'7'!C34)</f>
        <v/>
      </c>
      <c r="D130" s="196" t="str">
        <f>IF(AND('7'!D34=""),"",'7'!D34)</f>
        <v/>
      </c>
      <c r="E130" s="200" t="str">
        <f>IF(AND('7'!E34=""),"",'7'!E34)</f>
        <v/>
      </c>
      <c r="F130" s="482" t="str">
        <f>IF(AND('7'!F34=""),"",'7'!F34)</f>
        <v>D</v>
      </c>
      <c r="G130" s="482" t="str">
        <f>IF(AND('7'!G34=""),"",'7'!G34)</f>
        <v/>
      </c>
      <c r="H130" s="482" t="str">
        <f>IF(AND('7'!H34=""),"",'7'!H34)</f>
        <v/>
      </c>
      <c r="I130" s="482" t="str">
        <f>IF(AND('7'!I34=""),"",'7'!I34)</f>
        <v/>
      </c>
      <c r="J130" s="482" t="str">
        <f>IF(AND('7'!J34=""),"",'7'!J34)</f>
        <v/>
      </c>
      <c r="K130" s="482" t="str">
        <f>IF(AND('7'!K34=""),"",'7'!K34)</f>
        <v/>
      </c>
      <c r="L130" s="482" t="str">
        <f>IF(AND('7'!L34=""),"",'7'!L34)</f>
        <v/>
      </c>
      <c r="M130" s="482" t="str">
        <f>IF(AND('7'!M34=""),"",'7'!M34)</f>
        <v/>
      </c>
      <c r="N130" s="482" t="str">
        <f>IF(AND('7'!N34=""),"",'7'!N34)</f>
        <v/>
      </c>
      <c r="O130" s="482" t="str">
        <f>IF(AND('7'!O34=""),"",'7'!O34)</f>
        <v/>
      </c>
      <c r="P130" s="482" t="str">
        <f>IF(AND('7'!P34=""),"",'7'!P34)</f>
        <v/>
      </c>
      <c r="Q130" s="482" t="str">
        <f>IF(AND('7'!Q34=""),"",'7'!Q34)</f>
        <v/>
      </c>
      <c r="R130" s="482" t="str">
        <f>IF(AND('7'!R34=""),"",'7'!R34)</f>
        <v/>
      </c>
      <c r="S130" s="482" t="str">
        <f>IF(AND('7'!S34=""),"",'7'!S34)</f>
        <v/>
      </c>
      <c r="T130" s="482" t="str">
        <f>IF(AND('7'!T34=""),"",'7'!T34)</f>
        <v/>
      </c>
      <c r="U130" s="482" t="str">
        <f>IF(AND('7'!U34=""),"",'7'!U34)</f>
        <v/>
      </c>
      <c r="V130" s="482" t="str">
        <f>IF(AND('7'!V34=""),"",'7'!V34)</f>
        <v/>
      </c>
      <c r="W130" s="482" t="str">
        <f>IF(AND('7'!W34=""),"",'7'!W34)</f>
        <v/>
      </c>
      <c r="X130" s="482" t="str">
        <f>IF(AND('7'!X34=""),"",'7'!X34)</f>
        <v/>
      </c>
      <c r="Y130" s="482" t="str">
        <f>IF(AND('7'!Y34=""),"",'7'!Y34)</f>
        <v/>
      </c>
      <c r="Z130" s="482" t="str">
        <f>IF(AND('7'!Z34=""),"",'7'!Z34)</f>
        <v/>
      </c>
      <c r="AA130" s="482" t="str">
        <f>IF(AND('7'!AA34=""),"",'7'!AA34)</f>
        <v/>
      </c>
      <c r="AB130" s="482" t="str">
        <f>IF(AND('7'!AB34=""),"",'7'!AB34)</f>
        <v/>
      </c>
      <c r="AC130" s="482" t="str">
        <f>IF(AND('7'!AC34=""),"",'7'!AC34)</f>
        <v/>
      </c>
      <c r="AD130" s="482" t="str">
        <f>IF(AND('7'!AD34=""),"",'7'!AD34)</f>
        <v/>
      </c>
      <c r="AE130" s="482" t="str">
        <f>IF(AND('7'!AE34=""),"",'7'!AE34)</f>
        <v>D</v>
      </c>
      <c r="AF130" s="482" t="str">
        <f>IF(AND('7'!AF34=""),"",'7'!AF34)</f>
        <v/>
      </c>
      <c r="AG130" s="482" t="str">
        <f>IF(AND('7'!AG34=""),"",'7'!AG34)</f>
        <v/>
      </c>
      <c r="AH130" s="482" t="str">
        <f>IF(AND('7'!AH34=""),"",'7'!AH34)</f>
        <v/>
      </c>
      <c r="AI130" s="482" t="str">
        <f>IF(AND('7'!AI34=""),"",'7'!AI34)</f>
        <v/>
      </c>
      <c r="AJ130" s="482" t="str">
        <f>IF(AND('7'!AJ34=""),"",'7'!AJ34)</f>
        <v/>
      </c>
      <c r="AK130" s="482" t="str">
        <f>IF(AND('7'!AK34=""),"",'7'!AK34)</f>
        <v/>
      </c>
      <c r="AL130" s="482" t="str">
        <f>IF(AND('7'!AL34=""),"",'7'!AL34)</f>
        <v/>
      </c>
      <c r="AM130" s="482" t="str">
        <f>IF(AND('7'!AM34=""),"",'7'!AM34)</f>
        <v/>
      </c>
      <c r="AN130" s="482" t="str">
        <f>IF(AND('7'!AN34=""),"",'7'!AN34)</f>
        <v/>
      </c>
      <c r="AO130" s="482" t="str">
        <f>IF(AND('7'!AO34=""),"",'7'!AO34)</f>
        <v/>
      </c>
      <c r="AP130" s="482" t="str">
        <f>IF(AND('7'!AP34=""),"",'7'!AP34)</f>
        <v/>
      </c>
      <c r="AQ130" s="482" t="str">
        <f>IF(AND('7'!AQ34=""),"",'7'!AQ34)</f>
        <v/>
      </c>
      <c r="AR130" s="482" t="str">
        <f>IF(AND('7'!AR34=""),"",'7'!AR34)</f>
        <v/>
      </c>
      <c r="AS130" s="482" t="str">
        <f>IF(AND('7'!AS34=""),"",'7'!AS34)</f>
        <v/>
      </c>
      <c r="AT130" s="482" t="str">
        <f>IF(AND('7'!AT34=""),"",'7'!AT34)</f>
        <v/>
      </c>
      <c r="AU130" s="482" t="str">
        <f>IF(AND('7'!AU34=""),"",'7'!AU34)</f>
        <v/>
      </c>
      <c r="AV130" s="482" t="str">
        <f>IF(AND('7'!AV34=""),"",'7'!AV34)</f>
        <v/>
      </c>
      <c r="AW130" s="482" t="str">
        <f>IF(AND('7'!AW34=""),"",'7'!AW34)</f>
        <v/>
      </c>
      <c r="AX130" s="482" t="str">
        <f>IF(AND('7'!AX34=""),"",'7'!AX34)</f>
        <v/>
      </c>
      <c r="AY130" s="482" t="str">
        <f>IF(AND('7'!AY34=""),"",'7'!AY34)</f>
        <v/>
      </c>
      <c r="AZ130" s="482" t="str">
        <f>IF(AND('7'!AZ34=""),"",'7'!AZ34)</f>
        <v/>
      </c>
      <c r="BA130" s="482" t="str">
        <f>IF(AND('7'!BA34=""),"",'7'!BA34)</f>
        <v/>
      </c>
      <c r="BB130" s="482" t="str">
        <f>IF(AND('7'!BB34=""),"",'7'!BB34)</f>
        <v/>
      </c>
      <c r="BC130" s="482" t="str">
        <f>IF(AND('7'!BC34=""),"",'7'!BC34)</f>
        <v/>
      </c>
      <c r="BD130" s="482" t="str">
        <f>IF(AND('7'!BD34=""),"",'7'!BD34)</f>
        <v>D</v>
      </c>
      <c r="BE130" s="482" t="str">
        <f>IF(AND('7'!BE34=""),"",'7'!BE34)</f>
        <v/>
      </c>
      <c r="BF130" s="482" t="str">
        <f>IF(AND('7'!BF34=""),"",'7'!BF34)</f>
        <v/>
      </c>
      <c r="BG130" s="482" t="str">
        <f>IF(AND('7'!BG34=""),"",'7'!BG34)</f>
        <v/>
      </c>
      <c r="BH130" s="482" t="str">
        <f>IF(AND('7'!BH34=""),"",'7'!BH34)</f>
        <v/>
      </c>
      <c r="BI130" s="482" t="str">
        <f>IF(AND('7'!BI34=""),"",'7'!BI34)</f>
        <v/>
      </c>
      <c r="BJ130" s="482" t="str">
        <f>IF(AND('7'!BJ34=""),"",'7'!BJ34)</f>
        <v/>
      </c>
      <c r="BK130" s="482" t="str">
        <f>IF(AND('7'!BK34=""),"",'7'!BK34)</f>
        <v/>
      </c>
      <c r="BL130" s="482" t="str">
        <f>IF(AND('7'!BL34=""),"",'7'!BL34)</f>
        <v/>
      </c>
      <c r="BM130" s="482" t="str">
        <f>IF(AND('7'!BM34=""),"",'7'!BM34)</f>
        <v/>
      </c>
      <c r="BN130" s="482" t="str">
        <f>IF(AND('7'!BN34=""),"",'7'!BN34)</f>
        <v/>
      </c>
      <c r="BO130" s="482" t="str">
        <f>IF(AND('7'!BO34=""),"",'7'!BO34)</f>
        <v/>
      </c>
      <c r="BP130" s="482" t="str">
        <f>IF(AND('7'!BP34=""),"",'7'!BP34)</f>
        <v/>
      </c>
      <c r="BQ130" s="482" t="str">
        <f>IF(AND('7'!BQ34=""),"",'7'!BQ34)</f>
        <v/>
      </c>
      <c r="BR130" s="482" t="str">
        <f>IF(AND('7'!BR34=""),"",'7'!BR34)</f>
        <v/>
      </c>
      <c r="BS130" s="482" t="str">
        <f>IF(AND('7'!BS34=""),"",'7'!BS34)</f>
        <v/>
      </c>
      <c r="BT130" s="482" t="str">
        <f>IF(AND('7'!BT34=""),"",'7'!BT34)</f>
        <v/>
      </c>
      <c r="BU130" s="482" t="str">
        <f>IF(AND('7'!BU34=""),"",'7'!BU34)</f>
        <v/>
      </c>
      <c r="BV130" s="482" t="str">
        <f>IF(AND('7'!BV34=""),"",'7'!BV34)</f>
        <v/>
      </c>
      <c r="BW130" s="482" t="str">
        <f>IF(AND('7'!BW34=""),"",'7'!BW34)</f>
        <v/>
      </c>
      <c r="BX130" s="482" t="str">
        <f>IF(AND('7'!BX34=""),"",'7'!BX34)</f>
        <v/>
      </c>
      <c r="BY130" s="482" t="str">
        <f>IF(AND('7'!BY34=""),"",'7'!BY34)</f>
        <v/>
      </c>
      <c r="BZ130" s="482" t="str">
        <f>IF(AND('7'!BZ34=""),"",'7'!BZ34)</f>
        <v/>
      </c>
      <c r="CA130" s="482" t="str">
        <f>IF(AND('7'!CA34=""),"",'7'!CA34)</f>
        <v/>
      </c>
      <c r="CB130" s="482" t="str">
        <f>IF(AND('7'!CB34=""),"",'7'!CB34)</f>
        <v/>
      </c>
      <c r="CC130" s="482" t="str">
        <f>IF(AND('7'!CC34=""),"",'7'!CC34)</f>
        <v>D</v>
      </c>
      <c r="CD130" s="482" t="str">
        <f>IF(AND('7'!CD34=""),"",'7'!CD34)</f>
        <v/>
      </c>
      <c r="CE130" s="482" t="str">
        <f>IF(AND('7'!CE34=""),"",'7'!CE34)</f>
        <v/>
      </c>
      <c r="CF130" s="482" t="str">
        <f>IF(AND('7'!CF34=""),"",'7'!CF34)</f>
        <v/>
      </c>
      <c r="CG130" s="482" t="str">
        <f>IF(AND('7'!CG34=""),"",'7'!CG34)</f>
        <v/>
      </c>
      <c r="CH130" s="482" t="str">
        <f>IF(AND('7'!CH34=""),"",'7'!CH34)</f>
        <v/>
      </c>
      <c r="CI130" s="482" t="str">
        <f>IF(AND('7'!CI34=""),"",'7'!CI34)</f>
        <v/>
      </c>
      <c r="CJ130" s="482" t="str">
        <f>IF(AND('7'!CJ34=""),"",'7'!CJ34)</f>
        <v/>
      </c>
      <c r="CK130" s="482" t="str">
        <f>IF(AND('7'!CK34=""),"",'7'!CK34)</f>
        <v/>
      </c>
      <c r="CL130" s="482" t="str">
        <f>IF(AND('7'!CL34=""),"",'7'!CL34)</f>
        <v/>
      </c>
      <c r="CM130" s="482" t="str">
        <f>IF(AND('7'!CM34=""),"",'7'!CM34)</f>
        <v/>
      </c>
      <c r="CN130" s="482" t="str">
        <f>IF(AND('7'!CN34=""),"",'7'!CN34)</f>
        <v/>
      </c>
      <c r="CO130" s="482" t="str">
        <f>IF(AND('7'!CO34=""),"",'7'!CO34)</f>
        <v/>
      </c>
      <c r="CP130" s="482" t="str">
        <f>IF(AND('7'!CP34=""),"",'7'!CP34)</f>
        <v/>
      </c>
      <c r="CQ130" s="482" t="str">
        <f>IF(AND('7'!CQ34=""),"",'7'!CQ34)</f>
        <v/>
      </c>
      <c r="CR130" s="482" t="str">
        <f>IF(AND('7'!CR34=""),"",'7'!CR34)</f>
        <v/>
      </c>
      <c r="CS130" s="482" t="str">
        <f>IF(AND('7'!CS34=""),"",'7'!CS34)</f>
        <v/>
      </c>
      <c r="CT130" s="482" t="str">
        <f>IF(AND('7'!CT34=""),"",'7'!CT34)</f>
        <v/>
      </c>
      <c r="CU130" s="482" t="str">
        <f>IF(AND('7'!CU34=""),"",'7'!CU34)</f>
        <v/>
      </c>
      <c r="CV130" s="482" t="str">
        <f>IF(AND('7'!CV34=""),"",'7'!CV34)</f>
        <v/>
      </c>
      <c r="CW130" s="482" t="str">
        <f>IF(AND('7'!CW34=""),"",'7'!CW34)</f>
        <v/>
      </c>
      <c r="CX130" s="482" t="str">
        <f>IF(AND('7'!CX34=""),"",'7'!CX34)</f>
        <v/>
      </c>
      <c r="CY130" s="482" t="str">
        <f>IF(AND('7'!CY34=""),"",'7'!CY34)</f>
        <v/>
      </c>
      <c r="CZ130" s="482" t="str">
        <f>IF(AND('7'!CZ34=""),"",'7'!CZ34)</f>
        <v/>
      </c>
      <c r="DA130" s="482" t="str">
        <f>IF(AND('7'!DA34=""),"",'7'!DA34)</f>
        <v/>
      </c>
      <c r="DB130" s="482" t="str">
        <f>IF(AND('7'!DB34=""),"",'7'!DB34)</f>
        <v>D</v>
      </c>
      <c r="DC130" s="482" t="str">
        <f>IF(AND('7'!DC34=""),"",'7'!DC34)</f>
        <v/>
      </c>
      <c r="DD130" s="482" t="str">
        <f>IF(AND('7'!DD34=""),"",'7'!DD34)</f>
        <v/>
      </c>
      <c r="DE130" s="482" t="str">
        <f>IF(AND('7'!DE34=""),"",'7'!DE34)</f>
        <v/>
      </c>
      <c r="DF130" s="482" t="str">
        <f>IF(AND('7'!DF34=""),"",'7'!DF34)</f>
        <v/>
      </c>
      <c r="DG130" s="482" t="str">
        <f>IF(AND('7'!DG34=""),"",'7'!DG34)</f>
        <v/>
      </c>
      <c r="DH130" s="482" t="str">
        <f>IF(AND('7'!DH34=""),"",'7'!DH34)</f>
        <v/>
      </c>
      <c r="DI130" s="482" t="str">
        <f>IF(AND('7'!DI34=""),"",'7'!DI34)</f>
        <v/>
      </c>
      <c r="DJ130" s="482" t="str">
        <f>IF(AND('7'!DJ34=""),"",'7'!DJ34)</f>
        <v/>
      </c>
      <c r="DK130" s="482" t="str">
        <f>IF(AND('7'!DK34=""),"",'7'!DK34)</f>
        <v/>
      </c>
      <c r="DL130" s="482" t="str">
        <f>IF(AND('7'!DL34=""),"",'7'!DL34)</f>
        <v/>
      </c>
      <c r="DM130" s="482" t="str">
        <f>IF(AND('7'!DM34=""),"",'7'!DM34)</f>
        <v/>
      </c>
      <c r="DN130" s="482" t="str">
        <f>IF(AND('7'!DN34=""),"",'7'!DN34)</f>
        <v/>
      </c>
      <c r="DO130" s="482" t="str">
        <f>IF(AND('7'!DO34=""),"",'7'!DO34)</f>
        <v/>
      </c>
      <c r="DP130" s="482" t="str">
        <f>IF(AND('7'!DP34=""),"",'7'!DP34)</f>
        <v/>
      </c>
      <c r="DQ130" s="482" t="str">
        <f>IF(AND('7'!DQ34=""),"",'7'!DQ34)</f>
        <v/>
      </c>
      <c r="DR130" s="482" t="str">
        <f>IF(AND('7'!DR34=""),"",'7'!DR34)</f>
        <v/>
      </c>
      <c r="DS130" s="482" t="str">
        <f>IF(AND('7'!DS34=""),"",'7'!DS34)</f>
        <v/>
      </c>
      <c r="DT130" s="482" t="str">
        <f>IF(AND('7'!DT34=""),"",'7'!DT34)</f>
        <v/>
      </c>
      <c r="DU130" s="482" t="str">
        <f>IF(AND('7'!DU34=""),"",'7'!DU34)</f>
        <v/>
      </c>
      <c r="DV130" s="482" t="str">
        <f>IF(AND('7'!DV34=""),"",'7'!DV34)</f>
        <v/>
      </c>
      <c r="DW130" s="482" t="str">
        <f>IF(AND('7'!DW34=""),"",'7'!DW34)</f>
        <v/>
      </c>
      <c r="DX130" s="482" t="str">
        <f>IF(AND('7'!DX34=""),"",'7'!DX34)</f>
        <v/>
      </c>
      <c r="DY130" s="482" t="str">
        <f>IF(AND('7'!DY34=""),"",'7'!DY34)</f>
        <v/>
      </c>
      <c r="DZ130" s="482" t="str">
        <f>IF(AND('7'!DZ34=""),"",'7'!DZ34)</f>
        <v/>
      </c>
      <c r="EA130" s="482" t="str">
        <f>IF(AND('7'!EA34=""),"",'7'!EA34)</f>
        <v>D</v>
      </c>
      <c r="EB130" s="482" t="str">
        <f>IF(AND('7'!EB34=""),"",'7'!EB34)</f>
        <v/>
      </c>
      <c r="EC130" s="482" t="str">
        <f>IF(AND('7'!EC34=""),"",'7'!EC34)</f>
        <v/>
      </c>
      <c r="ED130" s="482" t="str">
        <f>IF(AND('7'!ED34=""),"",'7'!ED34)</f>
        <v/>
      </c>
      <c r="EE130" s="482" t="str">
        <f>IF(AND('7'!EE34=""),"",'7'!EE34)</f>
        <v/>
      </c>
      <c r="EF130" s="482" t="str">
        <f>IF(AND('7'!EF34=""),"",'7'!EF34)</f>
        <v/>
      </c>
      <c r="EG130" s="482" t="str">
        <f>IF(AND('7'!EG34=""),"",'7'!EG34)</f>
        <v/>
      </c>
      <c r="EH130" s="482" t="str">
        <f>IF(AND('7'!EH34=""),"",'7'!EH34)</f>
        <v/>
      </c>
      <c r="EI130" s="482" t="str">
        <f>IF(AND('7'!EI34=""),"",'7'!EI34)</f>
        <v/>
      </c>
      <c r="EJ130" s="482" t="str">
        <f>IF(AND('7'!EJ34=""),"",'7'!EJ34)</f>
        <v/>
      </c>
      <c r="EK130" s="482" t="str">
        <f>IF(AND('7'!EK34=""),"",'7'!EK34)</f>
        <v/>
      </c>
      <c r="EL130" s="482" t="str">
        <f>IF(AND('7'!EL34=""),"",'7'!EL34)</f>
        <v/>
      </c>
      <c r="EM130" s="482" t="str">
        <f>IF(AND('7'!EM34=""),"",'7'!EM34)</f>
        <v/>
      </c>
      <c r="EN130" s="482" t="str">
        <f>IF(AND('7'!EN34=""),"",'7'!EN34)</f>
        <v/>
      </c>
      <c r="EO130" s="482" t="str">
        <f>IF(AND('7'!EO34=""),"",'7'!EO34)</f>
        <v/>
      </c>
      <c r="EP130" s="482" t="str">
        <f>IF(AND('7'!EP34=""),"",'7'!EP34)</f>
        <v/>
      </c>
      <c r="EQ130" s="482" t="str">
        <f>IF(AND('7'!EQ34=""),"",'7'!EQ34)</f>
        <v/>
      </c>
      <c r="ER130" s="482" t="str">
        <f>IF(AND('7'!ER34=""),"",'7'!ER34)</f>
        <v/>
      </c>
      <c r="ES130" s="482" t="str">
        <f>IF(AND('7'!ES34=""),"",'7'!ES34)</f>
        <v/>
      </c>
      <c r="ET130" s="482" t="str">
        <f>IF(AND('7'!ET34=""),"",'7'!ET34)</f>
        <v/>
      </c>
      <c r="EU130" s="482" t="str">
        <f>IF(AND('7'!EU34=""),"",'7'!EU34)</f>
        <v/>
      </c>
      <c r="EV130" s="482" t="str">
        <f>IF(AND('7'!EV34=""),"",'7'!EV34)</f>
        <v/>
      </c>
      <c r="EW130" s="482" t="str">
        <f>IF(AND('7'!EW34=""),"",'7'!EW34)</f>
        <v/>
      </c>
      <c r="EX130" s="482" t="str">
        <f>IF(AND('7'!EX34=""),"",'7'!EX34)</f>
        <v/>
      </c>
      <c r="EY130" s="482" t="str">
        <f>IF(AND('7'!EY34=""),"",'7'!EY34)</f>
        <v/>
      </c>
      <c r="EZ130" s="482">
        <f>IF(AND('7'!EZ34=""),"",'7'!EZ34)</f>
        <v>18</v>
      </c>
      <c r="FA130" s="482" t="str">
        <f>IF(AND('7'!FA34=""),"",'7'!FA34)</f>
        <v/>
      </c>
      <c r="FB130" s="482" t="str">
        <f>IF(AND('7'!FB34=""),"",'7'!FB34)</f>
        <v/>
      </c>
      <c r="FC130" s="482" t="str">
        <f>IF(AND('7'!FC34=""),"",'7'!FC34)</f>
        <v/>
      </c>
      <c r="FD130" s="482" t="str">
        <f>IF(AND('7'!FD34=""),"",'7'!FD34)</f>
        <v/>
      </c>
      <c r="FE130" s="482" t="str">
        <f>IF(AND('7'!FE34=""),"",'7'!FE34)</f>
        <v/>
      </c>
      <c r="FF130" s="482" t="str">
        <f>IF(AND('7'!FF34=""),"",'7'!FF34)</f>
        <v xml:space="preserve"> </v>
      </c>
      <c r="FG130" s="482">
        <f>IF(AND('7'!FG34=""),"",'7'!FG34)</f>
        <v>17</v>
      </c>
      <c r="FH130" s="482" t="str">
        <f>IF(AND('7'!FH34=""),"",'7'!FH34)</f>
        <v/>
      </c>
      <c r="FI130" s="482" t="str">
        <f>IF(AND('7'!FI34=""),"",'7'!FI34)</f>
        <v/>
      </c>
      <c r="FJ130" s="482" t="str">
        <f>IF(AND('7'!FJ34=""),"",'7'!FJ34)</f>
        <v/>
      </c>
      <c r="FK130" s="482" t="str">
        <f>IF(AND('7'!FK34=""),"",'7'!FK34)</f>
        <v/>
      </c>
      <c r="FL130" s="482" t="str">
        <f>IF(AND('7'!FL34=""),"",'7'!FL34)</f>
        <v/>
      </c>
      <c r="FM130" s="482" t="str">
        <f>IF(AND('7'!FM34=""),"",'7'!FM34)</f>
        <v xml:space="preserve"> </v>
      </c>
      <c r="FN130" s="482">
        <f>IF(AND('7'!FN34=""),"",'7'!FN34)</f>
        <v>18</v>
      </c>
      <c r="FO130" s="482" t="str">
        <f>IF(AND('7'!FO34=""),"",'7'!FO34)</f>
        <v/>
      </c>
      <c r="FP130" s="482" t="str">
        <f>IF(AND('7'!FP34=""),"",'7'!FP34)</f>
        <v/>
      </c>
      <c r="FQ130" s="482" t="str">
        <f>IF(AND('7'!FQ34=""),"",'7'!FQ34)</f>
        <v/>
      </c>
      <c r="FR130" s="482" t="str">
        <f>IF(AND('7'!FR34=""),"",'7'!FR34)</f>
        <v/>
      </c>
      <c r="FS130" s="482" t="str">
        <f>IF(AND('7'!FS34=""),"",'7'!FS34)</f>
        <v/>
      </c>
      <c r="FT130" s="482" t="str">
        <f>IF(AND('7'!FT34=""),"",'7'!FT34)</f>
        <v xml:space="preserve"> </v>
      </c>
      <c r="FU130" s="482" t="str">
        <f>IF(AND('7'!FV34=""),"",'7'!FV34)</f>
        <v>-</v>
      </c>
      <c r="FV130" s="482" t="str">
        <f>IF(AND('7'!FW34=""),"",'7'!FW34)</f>
        <v>-</v>
      </c>
      <c r="FW130" s="482" t="str">
        <f>IF(AND('7'!FX34=""),"",'7'!FX34)</f>
        <v>-</v>
      </c>
      <c r="FX130" s="482" t="str">
        <f>IF(AND('7'!FY34=""),"",'7'!FY34)</f>
        <v>-</v>
      </c>
      <c r="FY130" s="482" t="str">
        <f>IF(AND('7'!FZ34=""),"",'7'!FZ34)</f>
        <v>-</v>
      </c>
      <c r="FZ130" s="482" t="str">
        <f>IF(AND('7'!GA34=""),"",'7'!GA34)</f>
        <v>-</v>
      </c>
      <c r="GA130" s="482" t="str">
        <f>IF(AND('7'!GB34=""),"",'7'!GB34)</f>
        <v>-</v>
      </c>
      <c r="GB130" s="482" t="str">
        <f>IF(AND('7'!GC34=""),"",'7'!GC34)</f>
        <v>-</v>
      </c>
      <c r="GC130" s="482" t="str">
        <f>IF(AND('7'!GD34=""),"",'7'!GD34)</f>
        <v>-</v>
      </c>
      <c r="GD130" s="482" t="str">
        <f>IF(AND('7'!GE34=""),"",'7'!GE34)</f>
        <v>-</v>
      </c>
      <c r="GE130" s="482" t="str">
        <f>IF(AND('7'!GF34=""),"",'7'!GF34)</f>
        <v>-</v>
      </c>
      <c r="GF130" s="482" t="str">
        <f>IF(AND('7'!GG34=""),"",'7'!GG34)</f>
        <v>-</v>
      </c>
      <c r="GG130" s="482" t="str">
        <f>IF(AND('7'!GH34=""),"",IF(AND('7'!GH34="-"),"",'7'!GH34))</f>
        <v/>
      </c>
      <c r="GH130" s="50" t="str">
        <f>IF(AND(C130=""),"",VLOOKUP(B130,Register!$A$7:$CL$311,36,FALSE))</f>
        <v/>
      </c>
      <c r="GI130" s="483" t="str">
        <f>IF(AND('7'!GL34=""),"",'7'!GL34)</f>
        <v/>
      </c>
      <c r="GJ130" s="173" t="str">
        <f>IF(AND('7'!FU34=""),"",'7'!FU34)</f>
        <v/>
      </c>
    </row>
    <row r="131" spans="1:192" ht="21">
      <c r="A131" s="480">
        <v>123</v>
      </c>
      <c r="B131" s="481" t="str">
        <f>IF(AND('7'!B35=""),"",'7'!B35)</f>
        <v/>
      </c>
      <c r="C131" s="196" t="str">
        <f>IF(AND('7'!C35=""),"",'7'!C35)</f>
        <v/>
      </c>
      <c r="D131" s="196" t="str">
        <f>IF(AND('7'!D35=""),"",'7'!D35)</f>
        <v/>
      </c>
      <c r="E131" s="200" t="str">
        <f>IF(AND('7'!E35=""),"",'7'!E35)</f>
        <v/>
      </c>
      <c r="F131" s="482" t="str">
        <f>IF(AND('7'!F35=""),"",'7'!F35)</f>
        <v>C</v>
      </c>
      <c r="G131" s="482">
        <f>IF(AND('7'!G35=""),"",'7'!G35)</f>
        <v>4</v>
      </c>
      <c r="H131" s="482" t="str">
        <f>IF(AND('7'!H35=""),"",'7'!H35)</f>
        <v/>
      </c>
      <c r="I131" s="482" t="str">
        <f>IF(AND('7'!I35=""),"",'7'!I35)</f>
        <v/>
      </c>
      <c r="J131" s="482" t="str">
        <f>IF(AND('7'!J35=""),"",'7'!J35)</f>
        <v/>
      </c>
      <c r="K131" s="482">
        <f>IF(AND('7'!K35=""),"",'7'!K35)</f>
        <v>5</v>
      </c>
      <c r="L131" s="482" t="str">
        <f>IF(AND('7'!L35=""),"",'7'!L35)</f>
        <v/>
      </c>
      <c r="M131" s="482" t="str">
        <f>IF(AND('7'!M35=""),"",'7'!M35)</f>
        <v/>
      </c>
      <c r="N131" s="482" t="str">
        <f>IF(AND('7'!N35=""),"",'7'!N35)</f>
        <v/>
      </c>
      <c r="O131" s="482">
        <f>IF(AND('7'!O35=""),"",'7'!O35)</f>
        <v>15</v>
      </c>
      <c r="P131" s="482" t="str">
        <f>IF(AND('7'!P35=""),"",'7'!P35)</f>
        <v/>
      </c>
      <c r="Q131" s="482" t="str">
        <f>IF(AND('7'!Q35=""),"",'7'!Q35)</f>
        <v/>
      </c>
      <c r="R131" s="482" t="str">
        <f>IF(AND('7'!R35=""),"",'7'!R35)</f>
        <v/>
      </c>
      <c r="S131" s="482">
        <f>IF(AND('7'!S35=""),"",'7'!S35)</f>
        <v>5</v>
      </c>
      <c r="T131" s="482" t="str">
        <f>IF(AND('7'!T35=""),"",'7'!T35)</f>
        <v/>
      </c>
      <c r="U131" s="482" t="str">
        <f>IF(AND('7'!U35=""),"",'7'!U35)</f>
        <v/>
      </c>
      <c r="V131" s="482" t="str">
        <f>IF(AND('7'!V35=""),"",'7'!V35)</f>
        <v/>
      </c>
      <c r="W131" s="482">
        <f>IF(AND('7'!W35=""),"",'7'!W35)</f>
        <v>41</v>
      </c>
      <c r="X131" s="482" t="str">
        <f>IF(AND('7'!X35=""),"",'7'!X35)</f>
        <v/>
      </c>
      <c r="Y131" s="482" t="str">
        <f>IF(AND('7'!Y35=""),"",'7'!Y35)</f>
        <v/>
      </c>
      <c r="Z131" s="482" t="str">
        <f>IF(AND('7'!Z35=""),"",'7'!Z35)</f>
        <v/>
      </c>
      <c r="AA131" s="482" t="str">
        <f>IF(AND('7'!AA35=""),"",'7'!AA35)</f>
        <v/>
      </c>
      <c r="AB131" s="482" t="str">
        <f>IF(AND('7'!AB35=""),"",'7'!AB35)</f>
        <v/>
      </c>
      <c r="AC131" s="482" t="str">
        <f>IF(AND('7'!AC35=""),"",'7'!AC35)</f>
        <v/>
      </c>
      <c r="AD131" s="482" t="str">
        <f>IF(AND('7'!AD35=""),"",'7'!AD35)</f>
        <v/>
      </c>
      <c r="AE131" s="482" t="str">
        <f>IF(AND('7'!AE35=""),"",'7'!AE35)</f>
        <v>C</v>
      </c>
      <c r="AF131" s="482">
        <f>IF(AND('7'!AF35=""),"",'7'!AF35)</f>
        <v>4</v>
      </c>
      <c r="AG131" s="482" t="str">
        <f>IF(AND('7'!AG35=""),"",'7'!AG35)</f>
        <v/>
      </c>
      <c r="AH131" s="482" t="str">
        <f>IF(AND('7'!AH35=""),"",'7'!AH35)</f>
        <v/>
      </c>
      <c r="AI131" s="482" t="str">
        <f>IF(AND('7'!AI35=""),"",'7'!AI35)</f>
        <v/>
      </c>
      <c r="AJ131" s="482">
        <f>IF(AND('7'!AJ35=""),"",'7'!AJ35)</f>
        <v>5</v>
      </c>
      <c r="AK131" s="482" t="str">
        <f>IF(AND('7'!AK35=""),"",'7'!AK35)</f>
        <v/>
      </c>
      <c r="AL131" s="482" t="str">
        <f>IF(AND('7'!AL35=""),"",'7'!AL35)</f>
        <v/>
      </c>
      <c r="AM131" s="482" t="str">
        <f>IF(AND('7'!AM35=""),"",'7'!AM35)</f>
        <v/>
      </c>
      <c r="AN131" s="482">
        <f>IF(AND('7'!AN35=""),"",'7'!AN35)</f>
        <v>15</v>
      </c>
      <c r="AO131" s="482" t="str">
        <f>IF(AND('7'!AO35=""),"",'7'!AO35)</f>
        <v/>
      </c>
      <c r="AP131" s="482" t="str">
        <f>IF(AND('7'!AP35=""),"",'7'!AP35)</f>
        <v/>
      </c>
      <c r="AQ131" s="482" t="str">
        <f>IF(AND('7'!AQ35=""),"",'7'!AQ35)</f>
        <v/>
      </c>
      <c r="AR131" s="482">
        <f>IF(AND('7'!AR35=""),"",'7'!AR35)</f>
        <v>5</v>
      </c>
      <c r="AS131" s="482" t="str">
        <f>IF(AND('7'!AS35=""),"",'7'!AS35)</f>
        <v/>
      </c>
      <c r="AT131" s="482" t="str">
        <f>IF(AND('7'!AT35=""),"",'7'!AT35)</f>
        <v/>
      </c>
      <c r="AU131" s="482" t="str">
        <f>IF(AND('7'!AU35=""),"",'7'!AU35)</f>
        <v/>
      </c>
      <c r="AV131" s="482">
        <f>IF(AND('7'!AV35=""),"",'7'!AV35)</f>
        <v>41</v>
      </c>
      <c r="AW131" s="482" t="str">
        <f>IF(AND('7'!AW35=""),"",'7'!AW35)</f>
        <v/>
      </c>
      <c r="AX131" s="482" t="str">
        <f>IF(AND('7'!AX35=""),"",'7'!AX35)</f>
        <v/>
      </c>
      <c r="AY131" s="482" t="str">
        <f>IF(AND('7'!AY35=""),"",'7'!AY35)</f>
        <v/>
      </c>
      <c r="AZ131" s="482" t="str">
        <f>IF(AND('7'!AZ35=""),"",'7'!AZ35)</f>
        <v/>
      </c>
      <c r="BA131" s="482" t="str">
        <f>IF(AND('7'!BA35=""),"",'7'!BA35)</f>
        <v/>
      </c>
      <c r="BB131" s="482" t="str">
        <f>IF(AND('7'!BB35=""),"",'7'!BB35)</f>
        <v/>
      </c>
      <c r="BC131" s="482" t="str">
        <f>IF(AND('7'!BC35=""),"",'7'!BC35)</f>
        <v/>
      </c>
      <c r="BD131" s="482" t="str">
        <f>IF(AND('7'!BD35=""),"",'7'!BD35)</f>
        <v>C</v>
      </c>
      <c r="BE131" s="482">
        <f>IF(AND('7'!BE35=""),"",'7'!BE35)</f>
        <v>4</v>
      </c>
      <c r="BF131" s="482" t="str">
        <f>IF(AND('7'!BF35=""),"",'7'!BF35)</f>
        <v/>
      </c>
      <c r="BG131" s="482" t="str">
        <f>IF(AND('7'!BG35=""),"",'7'!BG35)</f>
        <v/>
      </c>
      <c r="BH131" s="482" t="str">
        <f>IF(AND('7'!BH35=""),"",'7'!BH35)</f>
        <v/>
      </c>
      <c r="BI131" s="482">
        <f>IF(AND('7'!BI35=""),"",'7'!BI35)</f>
        <v>5</v>
      </c>
      <c r="BJ131" s="482" t="str">
        <f>IF(AND('7'!BJ35=""),"",'7'!BJ35)</f>
        <v/>
      </c>
      <c r="BK131" s="482" t="str">
        <f>IF(AND('7'!BK35=""),"",'7'!BK35)</f>
        <v/>
      </c>
      <c r="BL131" s="482" t="str">
        <f>IF(AND('7'!BL35=""),"",'7'!BL35)</f>
        <v/>
      </c>
      <c r="BM131" s="482">
        <f>IF(AND('7'!BM35=""),"",'7'!BM35)</f>
        <v>15</v>
      </c>
      <c r="BN131" s="482" t="str">
        <f>IF(AND('7'!BN35=""),"",'7'!BN35)</f>
        <v/>
      </c>
      <c r="BO131" s="482" t="str">
        <f>IF(AND('7'!BO35=""),"",'7'!BO35)</f>
        <v/>
      </c>
      <c r="BP131" s="482" t="str">
        <f>IF(AND('7'!BP35=""),"",'7'!BP35)</f>
        <v/>
      </c>
      <c r="BQ131" s="482">
        <f>IF(AND('7'!BQ35=""),"",'7'!BQ35)</f>
        <v>5</v>
      </c>
      <c r="BR131" s="482" t="str">
        <f>IF(AND('7'!BR35=""),"",'7'!BR35)</f>
        <v/>
      </c>
      <c r="BS131" s="482" t="str">
        <f>IF(AND('7'!BS35=""),"",'7'!BS35)</f>
        <v/>
      </c>
      <c r="BT131" s="482" t="str">
        <f>IF(AND('7'!BT35=""),"",'7'!BT35)</f>
        <v/>
      </c>
      <c r="BU131" s="482">
        <f>IF(AND('7'!BU35=""),"",'7'!BU35)</f>
        <v>41</v>
      </c>
      <c r="BV131" s="482" t="str">
        <f>IF(AND('7'!BV35=""),"",'7'!BV35)</f>
        <v/>
      </c>
      <c r="BW131" s="482" t="str">
        <f>IF(AND('7'!BW35=""),"",'7'!BW35)</f>
        <v/>
      </c>
      <c r="BX131" s="482" t="str">
        <f>IF(AND('7'!BX35=""),"",'7'!BX35)</f>
        <v/>
      </c>
      <c r="BY131" s="482" t="str">
        <f>IF(AND('7'!BY35=""),"",'7'!BY35)</f>
        <v/>
      </c>
      <c r="BZ131" s="482" t="str">
        <f>IF(AND('7'!BZ35=""),"",'7'!BZ35)</f>
        <v/>
      </c>
      <c r="CA131" s="482" t="str">
        <f>IF(AND('7'!CA35=""),"",'7'!CA35)</f>
        <v/>
      </c>
      <c r="CB131" s="482" t="str">
        <f>IF(AND('7'!CB35=""),"",'7'!CB35)</f>
        <v/>
      </c>
      <c r="CC131" s="482" t="str">
        <f>IF(AND('7'!CC35=""),"",'7'!CC35)</f>
        <v>C</v>
      </c>
      <c r="CD131" s="482">
        <f>IF(AND('7'!CD35=""),"",'7'!CD35)</f>
        <v>4</v>
      </c>
      <c r="CE131" s="482" t="str">
        <f>IF(AND('7'!CE35=""),"",'7'!CE35)</f>
        <v/>
      </c>
      <c r="CF131" s="482" t="str">
        <f>IF(AND('7'!CF35=""),"",'7'!CF35)</f>
        <v/>
      </c>
      <c r="CG131" s="482" t="str">
        <f>IF(AND('7'!CG35=""),"",'7'!CG35)</f>
        <v/>
      </c>
      <c r="CH131" s="482">
        <f>IF(AND('7'!CH35=""),"",'7'!CH35)</f>
        <v>5</v>
      </c>
      <c r="CI131" s="482" t="str">
        <f>IF(AND('7'!CI35=""),"",'7'!CI35)</f>
        <v/>
      </c>
      <c r="CJ131" s="482" t="str">
        <f>IF(AND('7'!CJ35=""),"",'7'!CJ35)</f>
        <v/>
      </c>
      <c r="CK131" s="482" t="str">
        <f>IF(AND('7'!CK35=""),"",'7'!CK35)</f>
        <v/>
      </c>
      <c r="CL131" s="482">
        <f>IF(AND('7'!CL35=""),"",'7'!CL35)</f>
        <v>15</v>
      </c>
      <c r="CM131" s="482" t="str">
        <f>IF(AND('7'!CM35=""),"",'7'!CM35)</f>
        <v/>
      </c>
      <c r="CN131" s="482" t="str">
        <f>IF(AND('7'!CN35=""),"",'7'!CN35)</f>
        <v/>
      </c>
      <c r="CO131" s="482" t="str">
        <f>IF(AND('7'!CO35=""),"",'7'!CO35)</f>
        <v/>
      </c>
      <c r="CP131" s="482">
        <f>IF(AND('7'!CP35=""),"",'7'!CP35)</f>
        <v>5</v>
      </c>
      <c r="CQ131" s="482" t="str">
        <f>IF(AND('7'!CQ35=""),"",'7'!CQ35)</f>
        <v/>
      </c>
      <c r="CR131" s="482" t="str">
        <f>IF(AND('7'!CR35=""),"",'7'!CR35)</f>
        <v/>
      </c>
      <c r="CS131" s="482" t="str">
        <f>IF(AND('7'!CS35=""),"",'7'!CS35)</f>
        <v/>
      </c>
      <c r="CT131" s="482">
        <f>IF(AND('7'!CT35=""),"",'7'!CT35)</f>
        <v>41</v>
      </c>
      <c r="CU131" s="482" t="str">
        <f>IF(AND('7'!CU35=""),"",'7'!CU35)</f>
        <v/>
      </c>
      <c r="CV131" s="482" t="str">
        <f>IF(AND('7'!CV35=""),"",'7'!CV35)</f>
        <v/>
      </c>
      <c r="CW131" s="482" t="str">
        <f>IF(AND('7'!CW35=""),"",'7'!CW35)</f>
        <v/>
      </c>
      <c r="CX131" s="482" t="str">
        <f>IF(AND('7'!CX35=""),"",'7'!CX35)</f>
        <v/>
      </c>
      <c r="CY131" s="482" t="str">
        <f>IF(AND('7'!CY35=""),"",'7'!CY35)</f>
        <v/>
      </c>
      <c r="CZ131" s="482" t="str">
        <f>IF(AND('7'!CZ35=""),"",'7'!CZ35)</f>
        <v/>
      </c>
      <c r="DA131" s="482" t="str">
        <f>IF(AND('7'!DA35=""),"",'7'!DA35)</f>
        <v/>
      </c>
      <c r="DB131" s="482" t="str">
        <f>IF(AND('7'!DB35=""),"",'7'!DB35)</f>
        <v>C</v>
      </c>
      <c r="DC131" s="482">
        <f>IF(AND('7'!DC35=""),"",'7'!DC35)</f>
        <v>4</v>
      </c>
      <c r="DD131" s="482" t="str">
        <f>IF(AND('7'!DD35=""),"",'7'!DD35)</f>
        <v/>
      </c>
      <c r="DE131" s="482" t="str">
        <f>IF(AND('7'!DE35=""),"",'7'!DE35)</f>
        <v/>
      </c>
      <c r="DF131" s="482" t="str">
        <f>IF(AND('7'!DF35=""),"",'7'!DF35)</f>
        <v/>
      </c>
      <c r="DG131" s="482">
        <f>IF(AND('7'!DG35=""),"",'7'!DG35)</f>
        <v>5</v>
      </c>
      <c r="DH131" s="482" t="str">
        <f>IF(AND('7'!DH35=""),"",'7'!DH35)</f>
        <v/>
      </c>
      <c r="DI131" s="482" t="str">
        <f>IF(AND('7'!DI35=""),"",'7'!DI35)</f>
        <v/>
      </c>
      <c r="DJ131" s="482" t="str">
        <f>IF(AND('7'!DJ35=""),"",'7'!DJ35)</f>
        <v/>
      </c>
      <c r="DK131" s="482">
        <f>IF(AND('7'!DK35=""),"",'7'!DK35)</f>
        <v>15</v>
      </c>
      <c r="DL131" s="482" t="str">
        <f>IF(AND('7'!DL35=""),"",'7'!DL35)</f>
        <v/>
      </c>
      <c r="DM131" s="482" t="str">
        <f>IF(AND('7'!DM35=""),"",'7'!DM35)</f>
        <v/>
      </c>
      <c r="DN131" s="482" t="str">
        <f>IF(AND('7'!DN35=""),"",'7'!DN35)</f>
        <v/>
      </c>
      <c r="DO131" s="482">
        <f>IF(AND('7'!DO35=""),"",'7'!DO35)</f>
        <v>5</v>
      </c>
      <c r="DP131" s="482" t="str">
        <f>IF(AND('7'!DP35=""),"",'7'!DP35)</f>
        <v/>
      </c>
      <c r="DQ131" s="482" t="str">
        <f>IF(AND('7'!DQ35=""),"",'7'!DQ35)</f>
        <v/>
      </c>
      <c r="DR131" s="482" t="str">
        <f>IF(AND('7'!DR35=""),"",'7'!DR35)</f>
        <v/>
      </c>
      <c r="DS131" s="482">
        <f>IF(AND('7'!DS35=""),"",'7'!DS35)</f>
        <v>41</v>
      </c>
      <c r="DT131" s="482" t="str">
        <f>IF(AND('7'!DT35=""),"",'7'!DT35)</f>
        <v/>
      </c>
      <c r="DU131" s="482" t="str">
        <f>IF(AND('7'!DU35=""),"",'7'!DU35)</f>
        <v/>
      </c>
      <c r="DV131" s="482" t="str">
        <f>IF(AND('7'!DV35=""),"",'7'!DV35)</f>
        <v/>
      </c>
      <c r="DW131" s="482" t="str">
        <f>IF(AND('7'!DW35=""),"",'7'!DW35)</f>
        <v/>
      </c>
      <c r="DX131" s="482" t="str">
        <f>IF(AND('7'!DX35=""),"",'7'!DX35)</f>
        <v/>
      </c>
      <c r="DY131" s="482" t="str">
        <f>IF(AND('7'!DY35=""),"",'7'!DY35)</f>
        <v/>
      </c>
      <c r="DZ131" s="482" t="str">
        <f>IF(AND('7'!DZ35=""),"",'7'!DZ35)</f>
        <v/>
      </c>
      <c r="EA131" s="482" t="str">
        <f>IF(AND('7'!EA35=""),"",'7'!EA35)</f>
        <v>C</v>
      </c>
      <c r="EB131" s="482">
        <f>IF(AND('7'!EB35=""),"",'7'!EB35)</f>
        <v>4</v>
      </c>
      <c r="EC131" s="482" t="str">
        <f>IF(AND('7'!EC35=""),"",'7'!EC35)</f>
        <v/>
      </c>
      <c r="ED131" s="482" t="str">
        <f>IF(AND('7'!ED35=""),"",'7'!ED35)</f>
        <v/>
      </c>
      <c r="EE131" s="482" t="str">
        <f>IF(AND('7'!EE35=""),"",'7'!EE35)</f>
        <v/>
      </c>
      <c r="EF131" s="482">
        <f>IF(AND('7'!EF35=""),"",'7'!EF35)</f>
        <v>5</v>
      </c>
      <c r="EG131" s="482" t="str">
        <f>IF(AND('7'!EG35=""),"",'7'!EG35)</f>
        <v/>
      </c>
      <c r="EH131" s="482" t="str">
        <f>IF(AND('7'!EH35=""),"",'7'!EH35)</f>
        <v/>
      </c>
      <c r="EI131" s="482" t="str">
        <f>IF(AND('7'!EI35=""),"",'7'!EI35)</f>
        <v/>
      </c>
      <c r="EJ131" s="482">
        <f>IF(AND('7'!EJ35=""),"",'7'!EJ35)</f>
        <v>15</v>
      </c>
      <c r="EK131" s="482" t="str">
        <f>IF(AND('7'!EK35=""),"",'7'!EK35)</f>
        <v/>
      </c>
      <c r="EL131" s="482" t="str">
        <f>IF(AND('7'!EL35=""),"",'7'!EL35)</f>
        <v/>
      </c>
      <c r="EM131" s="482" t="str">
        <f>IF(AND('7'!EM35=""),"",'7'!EM35)</f>
        <v/>
      </c>
      <c r="EN131" s="482">
        <f>IF(AND('7'!EN35=""),"",'7'!EN35)</f>
        <v>5</v>
      </c>
      <c r="EO131" s="482" t="str">
        <f>IF(AND('7'!EO35=""),"",'7'!EO35)</f>
        <v/>
      </c>
      <c r="EP131" s="482" t="str">
        <f>IF(AND('7'!EP35=""),"",'7'!EP35)</f>
        <v/>
      </c>
      <c r="EQ131" s="482" t="str">
        <f>IF(AND('7'!EQ35=""),"",'7'!EQ35)</f>
        <v/>
      </c>
      <c r="ER131" s="482">
        <f>IF(AND('7'!ER35=""),"",'7'!ER35)</f>
        <v>41</v>
      </c>
      <c r="ES131" s="482" t="str">
        <f>IF(AND('7'!ES35=""),"",'7'!ES35)</f>
        <v/>
      </c>
      <c r="ET131" s="482" t="str">
        <f>IF(AND('7'!ET35=""),"",'7'!ET35)</f>
        <v/>
      </c>
      <c r="EU131" s="482" t="str">
        <f>IF(AND('7'!EU35=""),"",'7'!EU35)</f>
        <v/>
      </c>
      <c r="EV131" s="482" t="str">
        <f>IF(AND('7'!EV35=""),"",'7'!EV35)</f>
        <v/>
      </c>
      <c r="EW131" s="482" t="str">
        <f>IF(AND('7'!EW35=""),"",'7'!EW35)</f>
        <v/>
      </c>
      <c r="EX131" s="482" t="str">
        <f>IF(AND('7'!EX35=""),"",'7'!EX35)</f>
        <v/>
      </c>
      <c r="EY131" s="482" t="str">
        <f>IF(AND('7'!EY35=""),"",'7'!EY35)</f>
        <v/>
      </c>
      <c r="EZ131" s="482">
        <f>IF(AND('7'!EZ35=""),"",'7'!EZ35)</f>
        <v>17</v>
      </c>
      <c r="FA131" s="482">
        <f>IF(AND('7'!FA35=""),"",'7'!FA35)</f>
        <v>17</v>
      </c>
      <c r="FB131" s="482">
        <f>IF(AND('7'!FB35=""),"",'7'!FB35)</f>
        <v>16</v>
      </c>
      <c r="FC131" s="482">
        <f>IF(AND('7'!FC35=""),"",'7'!FC35)</f>
        <v>17</v>
      </c>
      <c r="FD131" s="482">
        <f>IF(AND('7'!FD35=""),"",'7'!FD35)</f>
        <v>17</v>
      </c>
      <c r="FE131" s="482" t="str">
        <f>IF(AND('7'!FE35=""),"",'7'!FE35)</f>
        <v/>
      </c>
      <c r="FF131" s="482" t="str">
        <f>IF(AND('7'!FF35=""),"",'7'!FF35)</f>
        <v xml:space="preserve"> </v>
      </c>
      <c r="FG131" s="482">
        <f>IF(AND('7'!FG35=""),"",'7'!FG35)</f>
        <v>17</v>
      </c>
      <c r="FH131" s="482">
        <f>IF(AND('7'!FH35=""),"",'7'!FH35)</f>
        <v>17</v>
      </c>
      <c r="FI131" s="482">
        <f>IF(AND('7'!FI35=""),"",'7'!FI35)</f>
        <v>17</v>
      </c>
      <c r="FJ131" s="482">
        <f>IF(AND('7'!FJ35=""),"",'7'!FJ35)</f>
        <v>17</v>
      </c>
      <c r="FK131" s="482">
        <f>IF(AND('7'!FK35=""),"",'7'!FK35)</f>
        <v>17</v>
      </c>
      <c r="FL131" s="482" t="str">
        <f>IF(AND('7'!FL35=""),"",'7'!FL35)</f>
        <v/>
      </c>
      <c r="FM131" s="482" t="str">
        <f>IF(AND('7'!FM35=""),"",'7'!FM35)</f>
        <v xml:space="preserve"> </v>
      </c>
      <c r="FN131" s="482">
        <f>IF(AND('7'!FN35=""),"",'7'!FN35)</f>
        <v>17</v>
      </c>
      <c r="FO131" s="482">
        <f>IF(AND('7'!FO35=""),"",'7'!FO35)</f>
        <v>17</v>
      </c>
      <c r="FP131" s="482">
        <f>IF(AND('7'!FP35=""),"",'7'!FP35)</f>
        <v>18</v>
      </c>
      <c r="FQ131" s="482">
        <f>IF(AND('7'!FQ35=""),"",'7'!FQ35)</f>
        <v>17</v>
      </c>
      <c r="FR131" s="482">
        <f>IF(AND('7'!FR35=""),"",'7'!FR35)</f>
        <v>18</v>
      </c>
      <c r="FS131" s="482" t="str">
        <f>IF(AND('7'!FS35=""),"",'7'!FS35)</f>
        <v/>
      </c>
      <c r="FT131" s="482" t="str">
        <f>IF(AND('7'!FT35=""),"",'7'!FT35)</f>
        <v xml:space="preserve"> </v>
      </c>
      <c r="FU131" s="482" t="str">
        <f>IF(AND('7'!FV35=""),"",'7'!FV35)</f>
        <v>-</v>
      </c>
      <c r="FV131" s="482" t="str">
        <f>IF(AND('7'!FW35=""),"",'7'!FW35)</f>
        <v>-</v>
      </c>
      <c r="FW131" s="482" t="str">
        <f>IF(AND('7'!FX35=""),"",'7'!FX35)</f>
        <v>-</v>
      </c>
      <c r="FX131" s="482" t="str">
        <f>IF(AND('7'!FY35=""),"",'7'!FY35)</f>
        <v>-</v>
      </c>
      <c r="FY131" s="482" t="str">
        <f>IF(AND('7'!FZ35=""),"",'7'!FZ35)</f>
        <v>-</v>
      </c>
      <c r="FZ131" s="482" t="str">
        <f>IF(AND('7'!GA35=""),"",'7'!GA35)</f>
        <v>-</v>
      </c>
      <c r="GA131" s="482" t="str">
        <f>IF(AND('7'!GB35=""),"",'7'!GB35)</f>
        <v>-</v>
      </c>
      <c r="GB131" s="482" t="str">
        <f>IF(AND('7'!GC35=""),"",'7'!GC35)</f>
        <v>-</v>
      </c>
      <c r="GC131" s="482" t="str">
        <f>IF(AND('7'!GD35=""),"",'7'!GD35)</f>
        <v>-</v>
      </c>
      <c r="GD131" s="482" t="str">
        <f>IF(AND('7'!GE35=""),"",'7'!GE35)</f>
        <v>-</v>
      </c>
      <c r="GE131" s="482" t="str">
        <f>IF(AND('7'!GF35=""),"",'7'!GF35)</f>
        <v>-</v>
      </c>
      <c r="GF131" s="482" t="str">
        <f>IF(AND('7'!GG35=""),"",'7'!GG35)</f>
        <v>-</v>
      </c>
      <c r="GG131" s="482" t="str">
        <f>IF(AND('7'!GH35=""),"",IF(AND('7'!GH35="-"),"",'7'!GH35))</f>
        <v/>
      </c>
      <c r="GH131" s="50" t="str">
        <f>IF(AND(C131=""),"",VLOOKUP(B131,Register!$A$7:$CL$311,36,FALSE))</f>
        <v/>
      </c>
      <c r="GI131" s="483" t="str">
        <f>IF(AND('7'!GL35=""),"",'7'!GL35)</f>
        <v/>
      </c>
      <c r="GJ131" s="173" t="str">
        <f>IF(AND('7'!FU35=""),"",'7'!FU35)</f>
        <v/>
      </c>
    </row>
    <row r="132" spans="1:192" ht="21">
      <c r="A132" s="480">
        <v>124</v>
      </c>
      <c r="B132" s="481" t="str">
        <f>IF(AND('7'!B36=""),"",'7'!B36)</f>
        <v/>
      </c>
      <c r="C132" s="196" t="str">
        <f>IF(AND('7'!C36=""),"",'7'!C36)</f>
        <v/>
      </c>
      <c r="D132" s="196" t="str">
        <f>IF(AND('7'!D36=""),"",'7'!D36)</f>
        <v/>
      </c>
      <c r="E132" s="200" t="str">
        <f>IF(AND('7'!E36=""),"",'7'!E36)</f>
        <v/>
      </c>
      <c r="F132" s="482" t="str">
        <f>IF(AND('7'!F36=""),"",'7'!F36)</f>
        <v>A</v>
      </c>
      <c r="G132" s="482">
        <f>IF(AND('7'!G36=""),"",'7'!G36)</f>
        <v>5</v>
      </c>
      <c r="H132" s="482" t="str">
        <f>IF(AND('7'!H36=""),"",'7'!H36)</f>
        <v/>
      </c>
      <c r="I132" s="482" t="str">
        <f>IF(AND('7'!I36=""),"",'7'!I36)</f>
        <v/>
      </c>
      <c r="J132" s="482" t="str">
        <f>IF(AND('7'!J36=""),"",'7'!J36)</f>
        <v/>
      </c>
      <c r="K132" s="482">
        <f>IF(AND('7'!K36=""),"",'7'!K36)</f>
        <v>5</v>
      </c>
      <c r="L132" s="482" t="str">
        <f>IF(AND('7'!L36=""),"",'7'!L36)</f>
        <v/>
      </c>
      <c r="M132" s="482" t="str">
        <f>IF(AND('7'!M36=""),"",'7'!M36)</f>
        <v/>
      </c>
      <c r="N132" s="482" t="str">
        <f>IF(AND('7'!N36=""),"",'7'!N36)</f>
        <v/>
      </c>
      <c r="O132" s="482">
        <f>IF(AND('7'!O36=""),"",'7'!O36)</f>
        <v>40</v>
      </c>
      <c r="P132" s="482" t="str">
        <f>IF(AND('7'!P36=""),"",'7'!P36)</f>
        <v/>
      </c>
      <c r="Q132" s="482" t="str">
        <f>IF(AND('7'!Q36=""),"",'7'!Q36)</f>
        <v/>
      </c>
      <c r="R132" s="482" t="str">
        <f>IF(AND('7'!R36=""),"",'7'!R36)</f>
        <v/>
      </c>
      <c r="S132" s="482">
        <f>IF(AND('7'!S36=""),"",'7'!S36)</f>
        <v>8</v>
      </c>
      <c r="T132" s="482" t="str">
        <f>IF(AND('7'!T36=""),"",'7'!T36)</f>
        <v/>
      </c>
      <c r="U132" s="482" t="str">
        <f>IF(AND('7'!U36=""),"",'7'!U36)</f>
        <v/>
      </c>
      <c r="V132" s="482" t="str">
        <f>IF(AND('7'!V36=""),"",'7'!V36)</f>
        <v/>
      </c>
      <c r="W132" s="482">
        <f>IF(AND('7'!W36=""),"",'7'!W36)</f>
        <v>64</v>
      </c>
      <c r="X132" s="482" t="str">
        <f>IF(AND('7'!X36=""),"",'7'!X36)</f>
        <v/>
      </c>
      <c r="Y132" s="482" t="str">
        <f>IF(AND('7'!Y36=""),"",'7'!Y36)</f>
        <v/>
      </c>
      <c r="Z132" s="482" t="str">
        <f>IF(AND('7'!Z36=""),"",'7'!Z36)</f>
        <v/>
      </c>
      <c r="AA132" s="482" t="str">
        <f>IF(AND('7'!AA36=""),"",'7'!AA36)</f>
        <v/>
      </c>
      <c r="AB132" s="482" t="str">
        <f>IF(AND('7'!AB36=""),"",'7'!AB36)</f>
        <v/>
      </c>
      <c r="AC132" s="482" t="str">
        <f>IF(AND('7'!AC36=""),"",'7'!AC36)</f>
        <v/>
      </c>
      <c r="AD132" s="482" t="str">
        <f>IF(AND('7'!AD36=""),"",'7'!AD36)</f>
        <v/>
      </c>
      <c r="AE132" s="482" t="str">
        <f>IF(AND('7'!AE36=""),"",'7'!AE36)</f>
        <v>A</v>
      </c>
      <c r="AF132" s="482">
        <f>IF(AND('7'!AF36=""),"",'7'!AF36)</f>
        <v>5</v>
      </c>
      <c r="AG132" s="482" t="str">
        <f>IF(AND('7'!AG36=""),"",'7'!AG36)</f>
        <v/>
      </c>
      <c r="AH132" s="482" t="str">
        <f>IF(AND('7'!AH36=""),"",'7'!AH36)</f>
        <v/>
      </c>
      <c r="AI132" s="482" t="str">
        <f>IF(AND('7'!AI36=""),"",'7'!AI36)</f>
        <v/>
      </c>
      <c r="AJ132" s="482">
        <f>IF(AND('7'!AJ36=""),"",'7'!AJ36)</f>
        <v>5</v>
      </c>
      <c r="AK132" s="482" t="str">
        <f>IF(AND('7'!AK36=""),"",'7'!AK36)</f>
        <v/>
      </c>
      <c r="AL132" s="482" t="str">
        <f>IF(AND('7'!AL36=""),"",'7'!AL36)</f>
        <v/>
      </c>
      <c r="AM132" s="482" t="str">
        <f>IF(AND('7'!AM36=""),"",'7'!AM36)</f>
        <v/>
      </c>
      <c r="AN132" s="482">
        <f>IF(AND('7'!AN36=""),"",'7'!AN36)</f>
        <v>40</v>
      </c>
      <c r="AO132" s="482" t="str">
        <f>IF(AND('7'!AO36=""),"",'7'!AO36)</f>
        <v/>
      </c>
      <c r="AP132" s="482" t="str">
        <f>IF(AND('7'!AP36=""),"",'7'!AP36)</f>
        <v/>
      </c>
      <c r="AQ132" s="482" t="str">
        <f>IF(AND('7'!AQ36=""),"",'7'!AQ36)</f>
        <v/>
      </c>
      <c r="AR132" s="482">
        <f>IF(AND('7'!AR36=""),"",'7'!AR36)</f>
        <v>8</v>
      </c>
      <c r="AS132" s="482" t="str">
        <f>IF(AND('7'!AS36=""),"",'7'!AS36)</f>
        <v/>
      </c>
      <c r="AT132" s="482" t="str">
        <f>IF(AND('7'!AT36=""),"",'7'!AT36)</f>
        <v/>
      </c>
      <c r="AU132" s="482" t="str">
        <f>IF(AND('7'!AU36=""),"",'7'!AU36)</f>
        <v/>
      </c>
      <c r="AV132" s="482">
        <f>IF(AND('7'!AV36=""),"",'7'!AV36)</f>
        <v>64</v>
      </c>
      <c r="AW132" s="482" t="str">
        <f>IF(AND('7'!AW36=""),"",'7'!AW36)</f>
        <v/>
      </c>
      <c r="AX132" s="482" t="str">
        <f>IF(AND('7'!AX36=""),"",'7'!AX36)</f>
        <v/>
      </c>
      <c r="AY132" s="482" t="str">
        <f>IF(AND('7'!AY36=""),"",'7'!AY36)</f>
        <v/>
      </c>
      <c r="AZ132" s="482" t="str">
        <f>IF(AND('7'!AZ36=""),"",'7'!AZ36)</f>
        <v/>
      </c>
      <c r="BA132" s="482" t="str">
        <f>IF(AND('7'!BA36=""),"",'7'!BA36)</f>
        <v/>
      </c>
      <c r="BB132" s="482" t="str">
        <f>IF(AND('7'!BB36=""),"",'7'!BB36)</f>
        <v/>
      </c>
      <c r="BC132" s="482" t="str">
        <f>IF(AND('7'!BC36=""),"",'7'!BC36)</f>
        <v/>
      </c>
      <c r="BD132" s="482" t="str">
        <f>IF(AND('7'!BD36=""),"",'7'!BD36)</f>
        <v>A</v>
      </c>
      <c r="BE132" s="482">
        <f>IF(AND('7'!BE36=""),"",'7'!BE36)</f>
        <v>5</v>
      </c>
      <c r="BF132" s="482" t="str">
        <f>IF(AND('7'!BF36=""),"",'7'!BF36)</f>
        <v/>
      </c>
      <c r="BG132" s="482" t="str">
        <f>IF(AND('7'!BG36=""),"",'7'!BG36)</f>
        <v/>
      </c>
      <c r="BH132" s="482" t="str">
        <f>IF(AND('7'!BH36=""),"",'7'!BH36)</f>
        <v/>
      </c>
      <c r="BI132" s="482">
        <f>IF(AND('7'!BI36=""),"",'7'!BI36)</f>
        <v>5</v>
      </c>
      <c r="BJ132" s="482" t="str">
        <f>IF(AND('7'!BJ36=""),"",'7'!BJ36)</f>
        <v/>
      </c>
      <c r="BK132" s="482" t="str">
        <f>IF(AND('7'!BK36=""),"",'7'!BK36)</f>
        <v/>
      </c>
      <c r="BL132" s="482" t="str">
        <f>IF(AND('7'!BL36=""),"",'7'!BL36)</f>
        <v/>
      </c>
      <c r="BM132" s="482">
        <f>IF(AND('7'!BM36=""),"",'7'!BM36)</f>
        <v>40</v>
      </c>
      <c r="BN132" s="482" t="str">
        <f>IF(AND('7'!BN36=""),"",'7'!BN36)</f>
        <v/>
      </c>
      <c r="BO132" s="482" t="str">
        <f>IF(AND('7'!BO36=""),"",'7'!BO36)</f>
        <v/>
      </c>
      <c r="BP132" s="482" t="str">
        <f>IF(AND('7'!BP36=""),"",'7'!BP36)</f>
        <v/>
      </c>
      <c r="BQ132" s="482">
        <f>IF(AND('7'!BQ36=""),"",'7'!BQ36)</f>
        <v>8</v>
      </c>
      <c r="BR132" s="482" t="str">
        <f>IF(AND('7'!BR36=""),"",'7'!BR36)</f>
        <v/>
      </c>
      <c r="BS132" s="482" t="str">
        <f>IF(AND('7'!BS36=""),"",'7'!BS36)</f>
        <v/>
      </c>
      <c r="BT132" s="482" t="str">
        <f>IF(AND('7'!BT36=""),"",'7'!BT36)</f>
        <v/>
      </c>
      <c r="BU132" s="482">
        <f>IF(AND('7'!BU36=""),"",'7'!BU36)</f>
        <v>64</v>
      </c>
      <c r="BV132" s="482" t="str">
        <f>IF(AND('7'!BV36=""),"",'7'!BV36)</f>
        <v/>
      </c>
      <c r="BW132" s="482" t="str">
        <f>IF(AND('7'!BW36=""),"",'7'!BW36)</f>
        <v/>
      </c>
      <c r="BX132" s="482" t="str">
        <f>IF(AND('7'!BX36=""),"",'7'!BX36)</f>
        <v/>
      </c>
      <c r="BY132" s="482" t="str">
        <f>IF(AND('7'!BY36=""),"",'7'!BY36)</f>
        <v/>
      </c>
      <c r="BZ132" s="482" t="str">
        <f>IF(AND('7'!BZ36=""),"",'7'!BZ36)</f>
        <v/>
      </c>
      <c r="CA132" s="482" t="str">
        <f>IF(AND('7'!CA36=""),"",'7'!CA36)</f>
        <v/>
      </c>
      <c r="CB132" s="482" t="str">
        <f>IF(AND('7'!CB36=""),"",'7'!CB36)</f>
        <v/>
      </c>
      <c r="CC132" s="482" t="str">
        <f>IF(AND('7'!CC36=""),"",'7'!CC36)</f>
        <v>A</v>
      </c>
      <c r="CD132" s="482">
        <f>IF(AND('7'!CD36=""),"",'7'!CD36)</f>
        <v>5</v>
      </c>
      <c r="CE132" s="482" t="str">
        <f>IF(AND('7'!CE36=""),"",'7'!CE36)</f>
        <v/>
      </c>
      <c r="CF132" s="482" t="str">
        <f>IF(AND('7'!CF36=""),"",'7'!CF36)</f>
        <v/>
      </c>
      <c r="CG132" s="482" t="str">
        <f>IF(AND('7'!CG36=""),"",'7'!CG36)</f>
        <v/>
      </c>
      <c r="CH132" s="482">
        <f>IF(AND('7'!CH36=""),"",'7'!CH36)</f>
        <v>5</v>
      </c>
      <c r="CI132" s="482" t="str">
        <f>IF(AND('7'!CI36=""),"",'7'!CI36)</f>
        <v/>
      </c>
      <c r="CJ132" s="482" t="str">
        <f>IF(AND('7'!CJ36=""),"",'7'!CJ36)</f>
        <v/>
      </c>
      <c r="CK132" s="482" t="str">
        <f>IF(AND('7'!CK36=""),"",'7'!CK36)</f>
        <v/>
      </c>
      <c r="CL132" s="482">
        <f>IF(AND('7'!CL36=""),"",'7'!CL36)</f>
        <v>40</v>
      </c>
      <c r="CM132" s="482" t="str">
        <f>IF(AND('7'!CM36=""),"",'7'!CM36)</f>
        <v/>
      </c>
      <c r="CN132" s="482" t="str">
        <f>IF(AND('7'!CN36=""),"",'7'!CN36)</f>
        <v/>
      </c>
      <c r="CO132" s="482" t="str">
        <f>IF(AND('7'!CO36=""),"",'7'!CO36)</f>
        <v/>
      </c>
      <c r="CP132" s="482">
        <f>IF(AND('7'!CP36=""),"",'7'!CP36)</f>
        <v>8</v>
      </c>
      <c r="CQ132" s="482" t="str">
        <f>IF(AND('7'!CQ36=""),"",'7'!CQ36)</f>
        <v/>
      </c>
      <c r="CR132" s="482" t="str">
        <f>IF(AND('7'!CR36=""),"",'7'!CR36)</f>
        <v/>
      </c>
      <c r="CS132" s="482" t="str">
        <f>IF(AND('7'!CS36=""),"",'7'!CS36)</f>
        <v/>
      </c>
      <c r="CT132" s="482">
        <f>IF(AND('7'!CT36=""),"",'7'!CT36)</f>
        <v>64</v>
      </c>
      <c r="CU132" s="482" t="str">
        <f>IF(AND('7'!CU36=""),"",'7'!CU36)</f>
        <v/>
      </c>
      <c r="CV132" s="482" t="str">
        <f>IF(AND('7'!CV36=""),"",'7'!CV36)</f>
        <v/>
      </c>
      <c r="CW132" s="482" t="str">
        <f>IF(AND('7'!CW36=""),"",'7'!CW36)</f>
        <v/>
      </c>
      <c r="CX132" s="482" t="str">
        <f>IF(AND('7'!CX36=""),"",'7'!CX36)</f>
        <v/>
      </c>
      <c r="CY132" s="482" t="str">
        <f>IF(AND('7'!CY36=""),"",'7'!CY36)</f>
        <v/>
      </c>
      <c r="CZ132" s="482" t="str">
        <f>IF(AND('7'!CZ36=""),"",'7'!CZ36)</f>
        <v/>
      </c>
      <c r="DA132" s="482" t="str">
        <f>IF(AND('7'!DA36=""),"",'7'!DA36)</f>
        <v/>
      </c>
      <c r="DB132" s="482" t="str">
        <f>IF(AND('7'!DB36=""),"",'7'!DB36)</f>
        <v>A</v>
      </c>
      <c r="DC132" s="482">
        <f>IF(AND('7'!DC36=""),"",'7'!DC36)</f>
        <v>5</v>
      </c>
      <c r="DD132" s="482" t="str">
        <f>IF(AND('7'!DD36=""),"",'7'!DD36)</f>
        <v/>
      </c>
      <c r="DE132" s="482" t="str">
        <f>IF(AND('7'!DE36=""),"",'7'!DE36)</f>
        <v/>
      </c>
      <c r="DF132" s="482" t="str">
        <f>IF(AND('7'!DF36=""),"",'7'!DF36)</f>
        <v/>
      </c>
      <c r="DG132" s="482">
        <f>IF(AND('7'!DG36=""),"",'7'!DG36)</f>
        <v>5</v>
      </c>
      <c r="DH132" s="482" t="str">
        <f>IF(AND('7'!DH36=""),"",'7'!DH36)</f>
        <v/>
      </c>
      <c r="DI132" s="482" t="str">
        <f>IF(AND('7'!DI36=""),"",'7'!DI36)</f>
        <v/>
      </c>
      <c r="DJ132" s="482" t="str">
        <f>IF(AND('7'!DJ36=""),"",'7'!DJ36)</f>
        <v/>
      </c>
      <c r="DK132" s="482">
        <f>IF(AND('7'!DK36=""),"",'7'!DK36)</f>
        <v>40</v>
      </c>
      <c r="DL132" s="482" t="str">
        <f>IF(AND('7'!DL36=""),"",'7'!DL36)</f>
        <v/>
      </c>
      <c r="DM132" s="482" t="str">
        <f>IF(AND('7'!DM36=""),"",'7'!DM36)</f>
        <v/>
      </c>
      <c r="DN132" s="482" t="str">
        <f>IF(AND('7'!DN36=""),"",'7'!DN36)</f>
        <v/>
      </c>
      <c r="DO132" s="482">
        <f>IF(AND('7'!DO36=""),"",'7'!DO36)</f>
        <v>8</v>
      </c>
      <c r="DP132" s="482" t="str">
        <f>IF(AND('7'!DP36=""),"",'7'!DP36)</f>
        <v/>
      </c>
      <c r="DQ132" s="482" t="str">
        <f>IF(AND('7'!DQ36=""),"",'7'!DQ36)</f>
        <v/>
      </c>
      <c r="DR132" s="482" t="str">
        <f>IF(AND('7'!DR36=""),"",'7'!DR36)</f>
        <v/>
      </c>
      <c r="DS132" s="482">
        <f>IF(AND('7'!DS36=""),"",'7'!DS36)</f>
        <v>64</v>
      </c>
      <c r="DT132" s="482" t="str">
        <f>IF(AND('7'!DT36=""),"",'7'!DT36)</f>
        <v/>
      </c>
      <c r="DU132" s="482" t="str">
        <f>IF(AND('7'!DU36=""),"",'7'!DU36)</f>
        <v/>
      </c>
      <c r="DV132" s="482" t="str">
        <f>IF(AND('7'!DV36=""),"",'7'!DV36)</f>
        <v/>
      </c>
      <c r="DW132" s="482" t="str">
        <f>IF(AND('7'!DW36=""),"",'7'!DW36)</f>
        <v/>
      </c>
      <c r="DX132" s="482" t="str">
        <f>IF(AND('7'!DX36=""),"",'7'!DX36)</f>
        <v/>
      </c>
      <c r="DY132" s="482" t="str">
        <f>IF(AND('7'!DY36=""),"",'7'!DY36)</f>
        <v/>
      </c>
      <c r="DZ132" s="482" t="str">
        <f>IF(AND('7'!DZ36=""),"",'7'!DZ36)</f>
        <v/>
      </c>
      <c r="EA132" s="482" t="str">
        <f>IF(AND('7'!EA36=""),"",'7'!EA36)</f>
        <v>A</v>
      </c>
      <c r="EB132" s="482">
        <f>IF(AND('7'!EB36=""),"",'7'!EB36)</f>
        <v>5</v>
      </c>
      <c r="EC132" s="482" t="str">
        <f>IF(AND('7'!EC36=""),"",'7'!EC36)</f>
        <v/>
      </c>
      <c r="ED132" s="482" t="str">
        <f>IF(AND('7'!ED36=""),"",'7'!ED36)</f>
        <v/>
      </c>
      <c r="EE132" s="482" t="str">
        <f>IF(AND('7'!EE36=""),"",'7'!EE36)</f>
        <v/>
      </c>
      <c r="EF132" s="482">
        <f>IF(AND('7'!EF36=""),"",'7'!EF36)</f>
        <v>5</v>
      </c>
      <c r="EG132" s="482" t="str">
        <f>IF(AND('7'!EG36=""),"",'7'!EG36)</f>
        <v/>
      </c>
      <c r="EH132" s="482" t="str">
        <f>IF(AND('7'!EH36=""),"",'7'!EH36)</f>
        <v/>
      </c>
      <c r="EI132" s="482" t="str">
        <f>IF(AND('7'!EI36=""),"",'7'!EI36)</f>
        <v/>
      </c>
      <c r="EJ132" s="482">
        <f>IF(AND('7'!EJ36=""),"",'7'!EJ36)</f>
        <v>40</v>
      </c>
      <c r="EK132" s="482" t="str">
        <f>IF(AND('7'!EK36=""),"",'7'!EK36)</f>
        <v/>
      </c>
      <c r="EL132" s="482" t="str">
        <f>IF(AND('7'!EL36=""),"",'7'!EL36)</f>
        <v/>
      </c>
      <c r="EM132" s="482" t="str">
        <f>IF(AND('7'!EM36=""),"",'7'!EM36)</f>
        <v/>
      </c>
      <c r="EN132" s="482">
        <f>IF(AND('7'!EN36=""),"",'7'!EN36)</f>
        <v>8</v>
      </c>
      <c r="EO132" s="482" t="str">
        <f>IF(AND('7'!EO36=""),"",'7'!EO36)</f>
        <v/>
      </c>
      <c r="EP132" s="482" t="str">
        <f>IF(AND('7'!EP36=""),"",'7'!EP36)</f>
        <v/>
      </c>
      <c r="EQ132" s="482" t="str">
        <f>IF(AND('7'!EQ36=""),"",'7'!EQ36)</f>
        <v/>
      </c>
      <c r="ER132" s="482">
        <f>IF(AND('7'!ER36=""),"",'7'!ER36)</f>
        <v>64</v>
      </c>
      <c r="ES132" s="482" t="str">
        <f>IF(AND('7'!ES36=""),"",'7'!ES36)</f>
        <v/>
      </c>
      <c r="ET132" s="482" t="str">
        <f>IF(AND('7'!ET36=""),"",'7'!ET36)</f>
        <v/>
      </c>
      <c r="EU132" s="482" t="str">
        <f>IF(AND('7'!EU36=""),"",'7'!EU36)</f>
        <v/>
      </c>
      <c r="EV132" s="482" t="str">
        <f>IF(AND('7'!EV36=""),"",'7'!EV36)</f>
        <v/>
      </c>
      <c r="EW132" s="482" t="str">
        <f>IF(AND('7'!EW36=""),"",'7'!EW36)</f>
        <v/>
      </c>
      <c r="EX132" s="482" t="str">
        <f>IF(AND('7'!EX36=""),"",'7'!EX36)</f>
        <v/>
      </c>
      <c r="EY132" s="482" t="str">
        <f>IF(AND('7'!EY36=""),"",'7'!EY36)</f>
        <v/>
      </c>
      <c r="EZ132" s="482">
        <f>IF(AND('7'!EZ36=""),"",'7'!EZ36)</f>
        <v>17</v>
      </c>
      <c r="FA132" s="482">
        <f>IF(AND('7'!FA36=""),"",'7'!FA36)</f>
        <v>18</v>
      </c>
      <c r="FB132" s="482">
        <f>IF(AND('7'!FB36=""),"",'7'!FB36)</f>
        <v>17</v>
      </c>
      <c r="FC132" s="482">
        <f>IF(AND('7'!FC36=""),"",'7'!FC36)</f>
        <v>18</v>
      </c>
      <c r="FD132" s="482">
        <f>IF(AND('7'!FD36=""),"",'7'!FD36)</f>
        <v>18</v>
      </c>
      <c r="FE132" s="482" t="str">
        <f>IF(AND('7'!FE36=""),"",'7'!FE36)</f>
        <v/>
      </c>
      <c r="FF132" s="482" t="str">
        <f>IF(AND('7'!FF36=""),"",'7'!FF36)</f>
        <v xml:space="preserve"> </v>
      </c>
      <c r="FG132" s="482">
        <f>IF(AND('7'!FG36=""),"",'7'!FG36)</f>
        <v>18</v>
      </c>
      <c r="FH132" s="482">
        <f>IF(AND('7'!FH36=""),"",'7'!FH36)</f>
        <v>17</v>
      </c>
      <c r="FI132" s="482">
        <f>IF(AND('7'!FI36=""),"",'7'!FI36)</f>
        <v>18</v>
      </c>
      <c r="FJ132" s="482">
        <f>IF(AND('7'!FJ36=""),"",'7'!FJ36)</f>
        <v>17</v>
      </c>
      <c r="FK132" s="482">
        <f>IF(AND('7'!FK36=""),"",'7'!FK36)</f>
        <v>18</v>
      </c>
      <c r="FL132" s="482" t="str">
        <f>IF(AND('7'!FL36=""),"",'7'!FL36)</f>
        <v/>
      </c>
      <c r="FM132" s="482" t="str">
        <f>IF(AND('7'!FM36=""),"",'7'!FM36)</f>
        <v xml:space="preserve"> </v>
      </c>
      <c r="FN132" s="482">
        <f>IF(AND('7'!FN36=""),"",'7'!FN36)</f>
        <v>17</v>
      </c>
      <c r="FO132" s="482">
        <f>IF(AND('7'!FO36=""),"",'7'!FO36)</f>
        <v>17</v>
      </c>
      <c r="FP132" s="482">
        <f>IF(AND('7'!FP36=""),"",'7'!FP36)</f>
        <v>17</v>
      </c>
      <c r="FQ132" s="482">
        <f>IF(AND('7'!FQ36=""),"",'7'!FQ36)</f>
        <v>18</v>
      </c>
      <c r="FR132" s="482">
        <f>IF(AND('7'!FR36=""),"",'7'!FR36)</f>
        <v>17</v>
      </c>
      <c r="FS132" s="482" t="str">
        <f>IF(AND('7'!FS36=""),"",'7'!FS36)</f>
        <v/>
      </c>
      <c r="FT132" s="482" t="str">
        <f>IF(AND('7'!FT36=""),"",'7'!FT36)</f>
        <v xml:space="preserve"> </v>
      </c>
      <c r="FU132" s="482" t="str">
        <f>IF(AND('7'!FV36=""),"",'7'!FV36)</f>
        <v>-</v>
      </c>
      <c r="FV132" s="482" t="str">
        <f>IF(AND('7'!FW36=""),"",'7'!FW36)</f>
        <v>-</v>
      </c>
      <c r="FW132" s="482" t="str">
        <f>IF(AND('7'!FX36=""),"",'7'!FX36)</f>
        <v>-</v>
      </c>
      <c r="FX132" s="482" t="str">
        <f>IF(AND('7'!FY36=""),"",'7'!FY36)</f>
        <v>-</v>
      </c>
      <c r="FY132" s="482" t="str">
        <f>IF(AND('7'!FZ36=""),"",'7'!FZ36)</f>
        <v>-</v>
      </c>
      <c r="FZ132" s="482" t="str">
        <f>IF(AND('7'!GA36=""),"",'7'!GA36)</f>
        <v>-</v>
      </c>
      <c r="GA132" s="482" t="str">
        <f>IF(AND('7'!GB36=""),"",'7'!GB36)</f>
        <v>-</v>
      </c>
      <c r="GB132" s="482" t="str">
        <f>IF(AND('7'!GC36=""),"",'7'!GC36)</f>
        <v>-</v>
      </c>
      <c r="GC132" s="482" t="str">
        <f>IF(AND('7'!GD36=""),"",'7'!GD36)</f>
        <v>-</v>
      </c>
      <c r="GD132" s="482" t="str">
        <f>IF(AND('7'!GE36=""),"",'7'!GE36)</f>
        <v>-</v>
      </c>
      <c r="GE132" s="482" t="str">
        <f>IF(AND('7'!GF36=""),"",'7'!GF36)</f>
        <v>-</v>
      </c>
      <c r="GF132" s="482" t="str">
        <f>IF(AND('7'!GG36=""),"",'7'!GG36)</f>
        <v>-</v>
      </c>
      <c r="GG132" s="482" t="str">
        <f>IF(AND('7'!GH36=""),"",IF(AND('7'!GH36="-"),"",'7'!GH36))</f>
        <v/>
      </c>
      <c r="GH132" s="50" t="str">
        <f>IF(AND(C132=""),"",VLOOKUP(B132,Register!$A$7:$CL$311,36,FALSE))</f>
        <v/>
      </c>
      <c r="GI132" s="483" t="str">
        <f>IF(AND('7'!GL36=""),"",'7'!GL36)</f>
        <v/>
      </c>
      <c r="GJ132" s="173" t="str">
        <f>IF(AND('7'!FU36=""),"",'7'!FU36)</f>
        <v/>
      </c>
    </row>
    <row r="133" spans="1:192" ht="21">
      <c r="A133" s="480">
        <v>125</v>
      </c>
      <c r="B133" s="481" t="str">
        <f>IF(AND('7'!B37=""),"",'7'!B37)</f>
        <v/>
      </c>
      <c r="C133" s="196" t="str">
        <f>IF(AND('7'!C37=""),"",'7'!C37)</f>
        <v/>
      </c>
      <c r="D133" s="196" t="str">
        <f>IF(AND('7'!D37=""),"",'7'!D37)</f>
        <v/>
      </c>
      <c r="E133" s="200" t="str">
        <f>IF(AND('7'!E37=""),"",'7'!E37)</f>
        <v/>
      </c>
      <c r="F133" s="482" t="str">
        <f>IF(AND('7'!F37=""),"",'7'!F37)</f>
        <v/>
      </c>
      <c r="G133" s="482" t="str">
        <f>IF(AND('7'!G37=""),"",'7'!G37)</f>
        <v/>
      </c>
      <c r="H133" s="482" t="str">
        <f>IF(AND('7'!H37=""),"",'7'!H37)</f>
        <v/>
      </c>
      <c r="I133" s="482" t="str">
        <f>IF(AND('7'!I37=""),"",'7'!I37)</f>
        <v/>
      </c>
      <c r="J133" s="482" t="str">
        <f>IF(AND('7'!J37=""),"",'7'!J37)</f>
        <v/>
      </c>
      <c r="K133" s="482">
        <f>IF(AND('7'!K37=""),"",'7'!K37)</f>
        <v>6</v>
      </c>
      <c r="L133" s="482" t="str">
        <f>IF(AND('7'!L37=""),"",'7'!L37)</f>
        <v/>
      </c>
      <c r="M133" s="482" t="str">
        <f>IF(AND('7'!M37=""),"",'7'!M37)</f>
        <v/>
      </c>
      <c r="N133" s="482" t="str">
        <f>IF(AND('7'!N37=""),"",'7'!N37)</f>
        <v/>
      </c>
      <c r="O133" s="482">
        <f>IF(AND('7'!O37=""),"",'7'!O37)</f>
        <v>41</v>
      </c>
      <c r="P133" s="482" t="str">
        <f>IF(AND('7'!P37=""),"",'7'!P37)</f>
        <v/>
      </c>
      <c r="Q133" s="482" t="str">
        <f>IF(AND('7'!Q37=""),"",'7'!Q37)</f>
        <v/>
      </c>
      <c r="R133" s="482" t="str">
        <f>IF(AND('7'!R37=""),"",'7'!R37)</f>
        <v/>
      </c>
      <c r="S133" s="482">
        <f>IF(AND('7'!S37=""),"",'7'!S37)</f>
        <v>8</v>
      </c>
      <c r="T133" s="482" t="str">
        <f>IF(AND('7'!T37=""),"",'7'!T37)</f>
        <v/>
      </c>
      <c r="U133" s="482" t="str">
        <f>IF(AND('7'!U37=""),"",'7'!U37)</f>
        <v/>
      </c>
      <c r="V133" s="482" t="str">
        <f>IF(AND('7'!V37=""),"",'7'!V37)</f>
        <v/>
      </c>
      <c r="W133" s="482">
        <f>IF(AND('7'!W37=""),"",'7'!W37)</f>
        <v>60</v>
      </c>
      <c r="X133" s="482" t="str">
        <f>IF(AND('7'!X37=""),"",'7'!X37)</f>
        <v/>
      </c>
      <c r="Y133" s="482" t="str">
        <f>IF(AND('7'!Y37=""),"",'7'!Y37)</f>
        <v/>
      </c>
      <c r="Z133" s="482" t="str">
        <f>IF(AND('7'!Z37=""),"",'7'!Z37)</f>
        <v/>
      </c>
      <c r="AA133" s="482" t="str">
        <f>IF(AND('7'!AA37=""),"",'7'!AA37)</f>
        <v/>
      </c>
      <c r="AB133" s="482" t="str">
        <f>IF(AND('7'!AB37=""),"",'7'!AB37)</f>
        <v/>
      </c>
      <c r="AC133" s="482" t="str">
        <f>IF(AND('7'!AC37=""),"",'7'!AC37)</f>
        <v/>
      </c>
      <c r="AD133" s="482" t="str">
        <f>IF(AND('7'!AD37=""),"",'7'!AD37)</f>
        <v/>
      </c>
      <c r="AE133" s="482" t="str">
        <f>IF(AND('7'!AE37=""),"",'7'!AE37)</f>
        <v/>
      </c>
      <c r="AF133" s="482" t="str">
        <f>IF(AND('7'!AF37=""),"",'7'!AF37)</f>
        <v/>
      </c>
      <c r="AG133" s="482" t="str">
        <f>IF(AND('7'!AG37=""),"",'7'!AG37)</f>
        <v/>
      </c>
      <c r="AH133" s="482" t="str">
        <f>IF(AND('7'!AH37=""),"",'7'!AH37)</f>
        <v/>
      </c>
      <c r="AI133" s="482" t="str">
        <f>IF(AND('7'!AI37=""),"",'7'!AI37)</f>
        <v/>
      </c>
      <c r="AJ133" s="482">
        <f>IF(AND('7'!AJ37=""),"",'7'!AJ37)</f>
        <v>6</v>
      </c>
      <c r="AK133" s="482" t="str">
        <f>IF(AND('7'!AK37=""),"",'7'!AK37)</f>
        <v/>
      </c>
      <c r="AL133" s="482" t="str">
        <f>IF(AND('7'!AL37=""),"",'7'!AL37)</f>
        <v/>
      </c>
      <c r="AM133" s="482" t="str">
        <f>IF(AND('7'!AM37=""),"",'7'!AM37)</f>
        <v/>
      </c>
      <c r="AN133" s="482">
        <f>IF(AND('7'!AN37=""),"",'7'!AN37)</f>
        <v>41</v>
      </c>
      <c r="AO133" s="482" t="str">
        <f>IF(AND('7'!AO37=""),"",'7'!AO37)</f>
        <v/>
      </c>
      <c r="AP133" s="482" t="str">
        <f>IF(AND('7'!AP37=""),"",'7'!AP37)</f>
        <v/>
      </c>
      <c r="AQ133" s="482" t="str">
        <f>IF(AND('7'!AQ37=""),"",'7'!AQ37)</f>
        <v/>
      </c>
      <c r="AR133" s="482">
        <f>IF(AND('7'!AR37=""),"",'7'!AR37)</f>
        <v>8</v>
      </c>
      <c r="AS133" s="482" t="str">
        <f>IF(AND('7'!AS37=""),"",'7'!AS37)</f>
        <v/>
      </c>
      <c r="AT133" s="482" t="str">
        <f>IF(AND('7'!AT37=""),"",'7'!AT37)</f>
        <v/>
      </c>
      <c r="AU133" s="482" t="str">
        <f>IF(AND('7'!AU37=""),"",'7'!AU37)</f>
        <v/>
      </c>
      <c r="AV133" s="482">
        <f>IF(AND('7'!AV37=""),"",'7'!AV37)</f>
        <v>60</v>
      </c>
      <c r="AW133" s="482" t="str">
        <f>IF(AND('7'!AW37=""),"",'7'!AW37)</f>
        <v/>
      </c>
      <c r="AX133" s="482" t="str">
        <f>IF(AND('7'!AX37=""),"",'7'!AX37)</f>
        <v/>
      </c>
      <c r="AY133" s="482" t="str">
        <f>IF(AND('7'!AY37=""),"",'7'!AY37)</f>
        <v/>
      </c>
      <c r="AZ133" s="482" t="str">
        <f>IF(AND('7'!AZ37=""),"",'7'!AZ37)</f>
        <v/>
      </c>
      <c r="BA133" s="482" t="str">
        <f>IF(AND('7'!BA37=""),"",'7'!BA37)</f>
        <v/>
      </c>
      <c r="BB133" s="482" t="str">
        <f>IF(AND('7'!BB37=""),"",'7'!BB37)</f>
        <v/>
      </c>
      <c r="BC133" s="482" t="str">
        <f>IF(AND('7'!BC37=""),"",'7'!BC37)</f>
        <v/>
      </c>
      <c r="BD133" s="482" t="str">
        <f>IF(AND('7'!BD37=""),"",'7'!BD37)</f>
        <v/>
      </c>
      <c r="BE133" s="482" t="str">
        <f>IF(AND('7'!BE37=""),"",'7'!BE37)</f>
        <v/>
      </c>
      <c r="BF133" s="482" t="str">
        <f>IF(AND('7'!BF37=""),"",'7'!BF37)</f>
        <v/>
      </c>
      <c r="BG133" s="482" t="str">
        <f>IF(AND('7'!BG37=""),"",'7'!BG37)</f>
        <v/>
      </c>
      <c r="BH133" s="482" t="str">
        <f>IF(AND('7'!BH37=""),"",'7'!BH37)</f>
        <v/>
      </c>
      <c r="BI133" s="482">
        <f>IF(AND('7'!BI37=""),"",'7'!BI37)</f>
        <v>6</v>
      </c>
      <c r="BJ133" s="482" t="str">
        <f>IF(AND('7'!BJ37=""),"",'7'!BJ37)</f>
        <v/>
      </c>
      <c r="BK133" s="482" t="str">
        <f>IF(AND('7'!BK37=""),"",'7'!BK37)</f>
        <v/>
      </c>
      <c r="BL133" s="482" t="str">
        <f>IF(AND('7'!BL37=""),"",'7'!BL37)</f>
        <v/>
      </c>
      <c r="BM133" s="482">
        <f>IF(AND('7'!BM37=""),"",'7'!BM37)</f>
        <v>41</v>
      </c>
      <c r="BN133" s="482" t="str">
        <f>IF(AND('7'!BN37=""),"",'7'!BN37)</f>
        <v/>
      </c>
      <c r="BO133" s="482" t="str">
        <f>IF(AND('7'!BO37=""),"",'7'!BO37)</f>
        <v/>
      </c>
      <c r="BP133" s="482" t="str">
        <f>IF(AND('7'!BP37=""),"",'7'!BP37)</f>
        <v/>
      </c>
      <c r="BQ133" s="482">
        <f>IF(AND('7'!BQ37=""),"",'7'!BQ37)</f>
        <v>8</v>
      </c>
      <c r="BR133" s="482" t="str">
        <f>IF(AND('7'!BR37=""),"",'7'!BR37)</f>
        <v/>
      </c>
      <c r="BS133" s="482" t="str">
        <f>IF(AND('7'!BS37=""),"",'7'!BS37)</f>
        <v/>
      </c>
      <c r="BT133" s="482" t="str">
        <f>IF(AND('7'!BT37=""),"",'7'!BT37)</f>
        <v/>
      </c>
      <c r="BU133" s="482">
        <f>IF(AND('7'!BU37=""),"",'7'!BU37)</f>
        <v>60</v>
      </c>
      <c r="BV133" s="482" t="str">
        <f>IF(AND('7'!BV37=""),"",'7'!BV37)</f>
        <v/>
      </c>
      <c r="BW133" s="482" t="str">
        <f>IF(AND('7'!BW37=""),"",'7'!BW37)</f>
        <v/>
      </c>
      <c r="BX133" s="482" t="str">
        <f>IF(AND('7'!BX37=""),"",'7'!BX37)</f>
        <v/>
      </c>
      <c r="BY133" s="482" t="str">
        <f>IF(AND('7'!BY37=""),"",'7'!BY37)</f>
        <v/>
      </c>
      <c r="BZ133" s="482" t="str">
        <f>IF(AND('7'!BZ37=""),"",'7'!BZ37)</f>
        <v/>
      </c>
      <c r="CA133" s="482" t="str">
        <f>IF(AND('7'!CA37=""),"",'7'!CA37)</f>
        <v/>
      </c>
      <c r="CB133" s="482" t="str">
        <f>IF(AND('7'!CB37=""),"",'7'!CB37)</f>
        <v/>
      </c>
      <c r="CC133" s="482" t="str">
        <f>IF(AND('7'!CC37=""),"",'7'!CC37)</f>
        <v/>
      </c>
      <c r="CD133" s="482" t="str">
        <f>IF(AND('7'!CD37=""),"",'7'!CD37)</f>
        <v/>
      </c>
      <c r="CE133" s="482" t="str">
        <f>IF(AND('7'!CE37=""),"",'7'!CE37)</f>
        <v/>
      </c>
      <c r="CF133" s="482" t="str">
        <f>IF(AND('7'!CF37=""),"",'7'!CF37)</f>
        <v/>
      </c>
      <c r="CG133" s="482" t="str">
        <f>IF(AND('7'!CG37=""),"",'7'!CG37)</f>
        <v/>
      </c>
      <c r="CH133" s="482">
        <f>IF(AND('7'!CH37=""),"",'7'!CH37)</f>
        <v>6</v>
      </c>
      <c r="CI133" s="482" t="str">
        <f>IF(AND('7'!CI37=""),"",'7'!CI37)</f>
        <v/>
      </c>
      <c r="CJ133" s="482" t="str">
        <f>IF(AND('7'!CJ37=""),"",'7'!CJ37)</f>
        <v/>
      </c>
      <c r="CK133" s="482" t="str">
        <f>IF(AND('7'!CK37=""),"",'7'!CK37)</f>
        <v/>
      </c>
      <c r="CL133" s="482">
        <f>IF(AND('7'!CL37=""),"",'7'!CL37)</f>
        <v>41</v>
      </c>
      <c r="CM133" s="482" t="str">
        <f>IF(AND('7'!CM37=""),"",'7'!CM37)</f>
        <v/>
      </c>
      <c r="CN133" s="482" t="str">
        <f>IF(AND('7'!CN37=""),"",'7'!CN37)</f>
        <v/>
      </c>
      <c r="CO133" s="482" t="str">
        <f>IF(AND('7'!CO37=""),"",'7'!CO37)</f>
        <v/>
      </c>
      <c r="CP133" s="482">
        <f>IF(AND('7'!CP37=""),"",'7'!CP37)</f>
        <v>8</v>
      </c>
      <c r="CQ133" s="482" t="str">
        <f>IF(AND('7'!CQ37=""),"",'7'!CQ37)</f>
        <v/>
      </c>
      <c r="CR133" s="482" t="str">
        <f>IF(AND('7'!CR37=""),"",'7'!CR37)</f>
        <v/>
      </c>
      <c r="CS133" s="482" t="str">
        <f>IF(AND('7'!CS37=""),"",'7'!CS37)</f>
        <v/>
      </c>
      <c r="CT133" s="482">
        <f>IF(AND('7'!CT37=""),"",'7'!CT37)</f>
        <v>60</v>
      </c>
      <c r="CU133" s="482" t="str">
        <f>IF(AND('7'!CU37=""),"",'7'!CU37)</f>
        <v/>
      </c>
      <c r="CV133" s="482" t="str">
        <f>IF(AND('7'!CV37=""),"",'7'!CV37)</f>
        <v/>
      </c>
      <c r="CW133" s="482" t="str">
        <f>IF(AND('7'!CW37=""),"",'7'!CW37)</f>
        <v/>
      </c>
      <c r="CX133" s="482" t="str">
        <f>IF(AND('7'!CX37=""),"",'7'!CX37)</f>
        <v/>
      </c>
      <c r="CY133" s="482" t="str">
        <f>IF(AND('7'!CY37=""),"",'7'!CY37)</f>
        <v/>
      </c>
      <c r="CZ133" s="482" t="str">
        <f>IF(AND('7'!CZ37=""),"",'7'!CZ37)</f>
        <v/>
      </c>
      <c r="DA133" s="482" t="str">
        <f>IF(AND('7'!DA37=""),"",'7'!DA37)</f>
        <v/>
      </c>
      <c r="DB133" s="482" t="str">
        <f>IF(AND('7'!DB37=""),"",'7'!DB37)</f>
        <v/>
      </c>
      <c r="DC133" s="482" t="str">
        <f>IF(AND('7'!DC37=""),"",'7'!DC37)</f>
        <v/>
      </c>
      <c r="DD133" s="482" t="str">
        <f>IF(AND('7'!DD37=""),"",'7'!DD37)</f>
        <v/>
      </c>
      <c r="DE133" s="482" t="str">
        <f>IF(AND('7'!DE37=""),"",'7'!DE37)</f>
        <v/>
      </c>
      <c r="DF133" s="482" t="str">
        <f>IF(AND('7'!DF37=""),"",'7'!DF37)</f>
        <v/>
      </c>
      <c r="DG133" s="482">
        <f>IF(AND('7'!DG37=""),"",'7'!DG37)</f>
        <v>6</v>
      </c>
      <c r="DH133" s="482" t="str">
        <f>IF(AND('7'!DH37=""),"",'7'!DH37)</f>
        <v/>
      </c>
      <c r="DI133" s="482" t="str">
        <f>IF(AND('7'!DI37=""),"",'7'!DI37)</f>
        <v/>
      </c>
      <c r="DJ133" s="482" t="str">
        <f>IF(AND('7'!DJ37=""),"",'7'!DJ37)</f>
        <v/>
      </c>
      <c r="DK133" s="482">
        <f>IF(AND('7'!DK37=""),"",'7'!DK37)</f>
        <v>41</v>
      </c>
      <c r="DL133" s="482" t="str">
        <f>IF(AND('7'!DL37=""),"",'7'!DL37)</f>
        <v/>
      </c>
      <c r="DM133" s="482" t="str">
        <f>IF(AND('7'!DM37=""),"",'7'!DM37)</f>
        <v/>
      </c>
      <c r="DN133" s="482" t="str">
        <f>IF(AND('7'!DN37=""),"",'7'!DN37)</f>
        <v/>
      </c>
      <c r="DO133" s="482">
        <f>IF(AND('7'!DO37=""),"",'7'!DO37)</f>
        <v>8</v>
      </c>
      <c r="DP133" s="482" t="str">
        <f>IF(AND('7'!DP37=""),"",'7'!DP37)</f>
        <v/>
      </c>
      <c r="DQ133" s="482" t="str">
        <f>IF(AND('7'!DQ37=""),"",'7'!DQ37)</f>
        <v/>
      </c>
      <c r="DR133" s="482" t="str">
        <f>IF(AND('7'!DR37=""),"",'7'!DR37)</f>
        <v/>
      </c>
      <c r="DS133" s="482">
        <f>IF(AND('7'!DS37=""),"",'7'!DS37)</f>
        <v>60</v>
      </c>
      <c r="DT133" s="482" t="str">
        <f>IF(AND('7'!DT37=""),"",'7'!DT37)</f>
        <v/>
      </c>
      <c r="DU133" s="482" t="str">
        <f>IF(AND('7'!DU37=""),"",'7'!DU37)</f>
        <v/>
      </c>
      <c r="DV133" s="482" t="str">
        <f>IF(AND('7'!DV37=""),"",'7'!DV37)</f>
        <v/>
      </c>
      <c r="DW133" s="482" t="str">
        <f>IF(AND('7'!DW37=""),"",'7'!DW37)</f>
        <v/>
      </c>
      <c r="DX133" s="482" t="str">
        <f>IF(AND('7'!DX37=""),"",'7'!DX37)</f>
        <v/>
      </c>
      <c r="DY133" s="482" t="str">
        <f>IF(AND('7'!DY37=""),"",'7'!DY37)</f>
        <v/>
      </c>
      <c r="DZ133" s="482" t="str">
        <f>IF(AND('7'!DZ37=""),"",'7'!DZ37)</f>
        <v/>
      </c>
      <c r="EA133" s="482" t="str">
        <f>IF(AND('7'!EA37=""),"",'7'!EA37)</f>
        <v/>
      </c>
      <c r="EB133" s="482" t="str">
        <f>IF(AND('7'!EB37=""),"",'7'!EB37)</f>
        <v/>
      </c>
      <c r="EC133" s="482" t="str">
        <f>IF(AND('7'!EC37=""),"",'7'!EC37)</f>
        <v/>
      </c>
      <c r="ED133" s="482" t="str">
        <f>IF(AND('7'!ED37=""),"",'7'!ED37)</f>
        <v/>
      </c>
      <c r="EE133" s="482" t="str">
        <f>IF(AND('7'!EE37=""),"",'7'!EE37)</f>
        <v/>
      </c>
      <c r="EF133" s="482">
        <f>IF(AND('7'!EF37=""),"",'7'!EF37)</f>
        <v>6</v>
      </c>
      <c r="EG133" s="482" t="str">
        <f>IF(AND('7'!EG37=""),"",'7'!EG37)</f>
        <v/>
      </c>
      <c r="EH133" s="482" t="str">
        <f>IF(AND('7'!EH37=""),"",'7'!EH37)</f>
        <v/>
      </c>
      <c r="EI133" s="482" t="str">
        <f>IF(AND('7'!EI37=""),"",'7'!EI37)</f>
        <v/>
      </c>
      <c r="EJ133" s="482">
        <f>IF(AND('7'!EJ37=""),"",'7'!EJ37)</f>
        <v>41</v>
      </c>
      <c r="EK133" s="482" t="str">
        <f>IF(AND('7'!EK37=""),"",'7'!EK37)</f>
        <v/>
      </c>
      <c r="EL133" s="482" t="str">
        <f>IF(AND('7'!EL37=""),"",'7'!EL37)</f>
        <v/>
      </c>
      <c r="EM133" s="482" t="str">
        <f>IF(AND('7'!EM37=""),"",'7'!EM37)</f>
        <v/>
      </c>
      <c r="EN133" s="482">
        <f>IF(AND('7'!EN37=""),"",'7'!EN37)</f>
        <v>8</v>
      </c>
      <c r="EO133" s="482" t="str">
        <f>IF(AND('7'!EO37=""),"",'7'!EO37)</f>
        <v/>
      </c>
      <c r="EP133" s="482" t="str">
        <f>IF(AND('7'!EP37=""),"",'7'!EP37)</f>
        <v/>
      </c>
      <c r="EQ133" s="482" t="str">
        <f>IF(AND('7'!EQ37=""),"",'7'!EQ37)</f>
        <v/>
      </c>
      <c r="ER133" s="482">
        <f>IF(AND('7'!ER37=""),"",'7'!ER37)</f>
        <v>60</v>
      </c>
      <c r="ES133" s="482" t="str">
        <f>IF(AND('7'!ES37=""),"",'7'!ES37)</f>
        <v/>
      </c>
      <c r="ET133" s="482" t="str">
        <f>IF(AND('7'!ET37=""),"",'7'!ET37)</f>
        <v/>
      </c>
      <c r="EU133" s="482" t="str">
        <f>IF(AND('7'!EU37=""),"",'7'!EU37)</f>
        <v/>
      </c>
      <c r="EV133" s="482" t="str">
        <f>IF(AND('7'!EV37=""),"",'7'!EV37)</f>
        <v/>
      </c>
      <c r="EW133" s="482" t="str">
        <f>IF(AND('7'!EW37=""),"",'7'!EW37)</f>
        <v/>
      </c>
      <c r="EX133" s="482" t="str">
        <f>IF(AND('7'!EX37=""),"",'7'!EX37)</f>
        <v/>
      </c>
      <c r="EY133" s="482" t="str">
        <f>IF(AND('7'!EY37=""),"",'7'!EY37)</f>
        <v/>
      </c>
      <c r="EZ133" s="482" t="str">
        <f>IF(AND('7'!EZ37=""),"",'7'!EZ37)</f>
        <v/>
      </c>
      <c r="FA133" s="482">
        <f>IF(AND('7'!FA37=""),"",'7'!FA37)</f>
        <v>19</v>
      </c>
      <c r="FB133" s="482">
        <f>IF(AND('7'!FB37=""),"",'7'!FB37)</f>
        <v>19</v>
      </c>
      <c r="FC133" s="482">
        <f>IF(AND('7'!FC37=""),"",'7'!FC37)</f>
        <v>19</v>
      </c>
      <c r="FD133" s="482">
        <f>IF(AND('7'!FD37=""),"",'7'!FD37)</f>
        <v>18</v>
      </c>
      <c r="FE133" s="482" t="str">
        <f>IF(AND('7'!FE37=""),"",'7'!FE37)</f>
        <v/>
      </c>
      <c r="FF133" s="482" t="str">
        <f>IF(AND('7'!FF37=""),"",'7'!FF37)</f>
        <v xml:space="preserve"> </v>
      </c>
      <c r="FG133" s="482" t="str">
        <f>IF(AND('7'!FG37=""),"",'7'!FG37)</f>
        <v/>
      </c>
      <c r="FH133" s="482">
        <f>IF(AND('7'!FH37=""),"",'7'!FH37)</f>
        <v>19</v>
      </c>
      <c r="FI133" s="482">
        <f>IF(AND('7'!FI37=""),"",'7'!FI37)</f>
        <v>19</v>
      </c>
      <c r="FJ133" s="482">
        <f>IF(AND('7'!FJ37=""),"",'7'!FJ37)</f>
        <v>19</v>
      </c>
      <c r="FK133" s="482">
        <f>IF(AND('7'!FK37=""),"",'7'!FK37)</f>
        <v>19</v>
      </c>
      <c r="FL133" s="482" t="str">
        <f>IF(AND('7'!FL37=""),"",'7'!FL37)</f>
        <v/>
      </c>
      <c r="FM133" s="482" t="str">
        <f>IF(AND('7'!FM37=""),"",'7'!FM37)</f>
        <v xml:space="preserve"> </v>
      </c>
      <c r="FN133" s="482" t="str">
        <f>IF(AND('7'!FN37=""),"",'7'!FN37)</f>
        <v/>
      </c>
      <c r="FO133" s="482">
        <f>IF(AND('7'!FO37=""),"",'7'!FO37)</f>
        <v>19</v>
      </c>
      <c r="FP133" s="482">
        <f>IF(AND('7'!FP37=""),"",'7'!FP37)</f>
        <v>18</v>
      </c>
      <c r="FQ133" s="482">
        <f>IF(AND('7'!FQ37=""),"",'7'!FQ37)</f>
        <v>19</v>
      </c>
      <c r="FR133" s="482">
        <f>IF(AND('7'!FR37=""),"",'7'!FR37)</f>
        <v>19</v>
      </c>
      <c r="FS133" s="482" t="str">
        <f>IF(AND('7'!FS37=""),"",'7'!FS37)</f>
        <v/>
      </c>
      <c r="FT133" s="482" t="str">
        <f>IF(AND('7'!FT37=""),"",'7'!FT37)</f>
        <v xml:space="preserve"> </v>
      </c>
      <c r="FU133" s="482" t="str">
        <f>IF(AND('7'!FV37=""),"",'7'!FV37)</f>
        <v>-</v>
      </c>
      <c r="FV133" s="482" t="str">
        <f>IF(AND('7'!FW37=""),"",'7'!FW37)</f>
        <v>-</v>
      </c>
      <c r="FW133" s="482" t="str">
        <f>IF(AND('7'!FX37=""),"",'7'!FX37)</f>
        <v>-</v>
      </c>
      <c r="FX133" s="482" t="str">
        <f>IF(AND('7'!FY37=""),"",'7'!FY37)</f>
        <v>-</v>
      </c>
      <c r="FY133" s="482" t="str">
        <f>IF(AND('7'!FZ37=""),"",'7'!FZ37)</f>
        <v>-</v>
      </c>
      <c r="FZ133" s="482" t="str">
        <f>IF(AND('7'!GA37=""),"",'7'!GA37)</f>
        <v>-</v>
      </c>
      <c r="GA133" s="482" t="str">
        <f>IF(AND('7'!GB37=""),"",'7'!GB37)</f>
        <v>-</v>
      </c>
      <c r="GB133" s="482" t="str">
        <f>IF(AND('7'!GC37=""),"",'7'!GC37)</f>
        <v>-</v>
      </c>
      <c r="GC133" s="482" t="str">
        <f>IF(AND('7'!GD37=""),"",'7'!GD37)</f>
        <v>-</v>
      </c>
      <c r="GD133" s="482" t="str">
        <f>IF(AND('7'!GE37=""),"",'7'!GE37)</f>
        <v>-</v>
      </c>
      <c r="GE133" s="482" t="str">
        <f>IF(AND('7'!GF37=""),"",'7'!GF37)</f>
        <v>-</v>
      </c>
      <c r="GF133" s="482" t="str">
        <f>IF(AND('7'!GG37=""),"",'7'!GG37)</f>
        <v>-</v>
      </c>
      <c r="GG133" s="482" t="str">
        <f>IF(AND('7'!GH37=""),"",IF(AND('7'!GH37="-"),"",'7'!GH37))</f>
        <v/>
      </c>
      <c r="GH133" s="50" t="str">
        <f>IF(AND(C133=""),"",VLOOKUP(B133,Register!$A$7:$CL$311,36,FALSE))</f>
        <v/>
      </c>
      <c r="GI133" s="483" t="str">
        <f>IF(AND('7'!GL37=""),"",'7'!GL37)</f>
        <v/>
      </c>
      <c r="GJ133" s="173" t="str">
        <f>IF(AND('7'!FU37=""),"",'7'!FU37)</f>
        <v/>
      </c>
    </row>
    <row r="134" spans="1:192" ht="21">
      <c r="A134" s="480">
        <v>126</v>
      </c>
      <c r="B134" s="481" t="str">
        <f>IF(AND('7'!B38=""),"",'7'!B38)</f>
        <v/>
      </c>
      <c r="C134" s="196" t="str">
        <f>IF(AND('7'!C38=""),"",'7'!C38)</f>
        <v/>
      </c>
      <c r="D134" s="196" t="str">
        <f>IF(AND('7'!D38=""),"",'7'!D38)</f>
        <v/>
      </c>
      <c r="E134" s="200" t="str">
        <f>IF(AND('7'!E38=""),"",'7'!E38)</f>
        <v/>
      </c>
      <c r="F134" s="482" t="str">
        <f>IF(AND('7'!F38=""),"",'7'!F38)</f>
        <v/>
      </c>
      <c r="G134" s="482" t="str">
        <f>IF(AND('7'!G38=""),"",'7'!G38)</f>
        <v/>
      </c>
      <c r="H134" s="482" t="str">
        <f>IF(AND('7'!H38=""),"",'7'!H38)</f>
        <v/>
      </c>
      <c r="I134" s="482" t="str">
        <f>IF(AND('7'!I38=""),"",'7'!I38)</f>
        <v/>
      </c>
      <c r="J134" s="482" t="str">
        <f>IF(AND('7'!J38=""),"",'7'!J38)</f>
        <v/>
      </c>
      <c r="K134" s="482" t="str">
        <f>IF(AND('7'!K38=""),"",'7'!K38)</f>
        <v/>
      </c>
      <c r="L134" s="482" t="str">
        <f>IF(AND('7'!L38=""),"",'7'!L38)</f>
        <v/>
      </c>
      <c r="M134" s="482" t="str">
        <f>IF(AND('7'!M38=""),"",'7'!M38)</f>
        <v/>
      </c>
      <c r="N134" s="482" t="str">
        <f>IF(AND('7'!N38=""),"",'7'!N38)</f>
        <v/>
      </c>
      <c r="O134" s="482" t="str">
        <f>IF(AND('7'!O38=""),"",'7'!O38)</f>
        <v/>
      </c>
      <c r="P134" s="482" t="str">
        <f>IF(AND('7'!P38=""),"",'7'!P38)</f>
        <v/>
      </c>
      <c r="Q134" s="482" t="str">
        <f>IF(AND('7'!Q38=""),"",'7'!Q38)</f>
        <v/>
      </c>
      <c r="R134" s="482" t="str">
        <f>IF(AND('7'!R38=""),"",'7'!R38)</f>
        <v/>
      </c>
      <c r="S134" s="482" t="str">
        <f>IF(AND('7'!S38=""),"",'7'!S38)</f>
        <v/>
      </c>
      <c r="T134" s="482" t="str">
        <f>IF(AND('7'!T38=""),"",'7'!T38)</f>
        <v/>
      </c>
      <c r="U134" s="482" t="str">
        <f>IF(AND('7'!U38=""),"",'7'!U38)</f>
        <v/>
      </c>
      <c r="V134" s="482" t="str">
        <f>IF(AND('7'!V38=""),"",'7'!V38)</f>
        <v/>
      </c>
      <c r="W134" s="482" t="str">
        <f>IF(AND('7'!W38=""),"",'7'!W38)</f>
        <v/>
      </c>
      <c r="X134" s="482" t="str">
        <f>IF(AND('7'!X38=""),"",'7'!X38)</f>
        <v/>
      </c>
      <c r="Y134" s="482" t="str">
        <f>IF(AND('7'!Y38=""),"",'7'!Y38)</f>
        <v/>
      </c>
      <c r="Z134" s="482" t="str">
        <f>IF(AND('7'!Z38=""),"",'7'!Z38)</f>
        <v/>
      </c>
      <c r="AA134" s="482" t="str">
        <f>IF(AND('7'!AA38=""),"",'7'!AA38)</f>
        <v/>
      </c>
      <c r="AB134" s="482" t="str">
        <f>IF(AND('7'!AB38=""),"",'7'!AB38)</f>
        <v/>
      </c>
      <c r="AC134" s="482" t="str">
        <f>IF(AND('7'!AC38=""),"",'7'!AC38)</f>
        <v/>
      </c>
      <c r="AD134" s="482" t="str">
        <f>IF(AND('7'!AD38=""),"",'7'!AD38)</f>
        <v/>
      </c>
      <c r="AE134" s="482" t="str">
        <f>IF(AND('7'!AE38=""),"",'7'!AE38)</f>
        <v/>
      </c>
      <c r="AF134" s="482" t="str">
        <f>IF(AND('7'!AF38=""),"",'7'!AF38)</f>
        <v/>
      </c>
      <c r="AG134" s="482" t="str">
        <f>IF(AND('7'!AG38=""),"",'7'!AG38)</f>
        <v/>
      </c>
      <c r="AH134" s="482" t="str">
        <f>IF(AND('7'!AH38=""),"",'7'!AH38)</f>
        <v/>
      </c>
      <c r="AI134" s="482" t="str">
        <f>IF(AND('7'!AI38=""),"",'7'!AI38)</f>
        <v/>
      </c>
      <c r="AJ134" s="482" t="str">
        <f>IF(AND('7'!AJ38=""),"",'7'!AJ38)</f>
        <v/>
      </c>
      <c r="AK134" s="482" t="str">
        <f>IF(AND('7'!AK38=""),"",'7'!AK38)</f>
        <v/>
      </c>
      <c r="AL134" s="482" t="str">
        <f>IF(AND('7'!AL38=""),"",'7'!AL38)</f>
        <v/>
      </c>
      <c r="AM134" s="482" t="str">
        <f>IF(AND('7'!AM38=""),"",'7'!AM38)</f>
        <v/>
      </c>
      <c r="AN134" s="482" t="str">
        <f>IF(AND('7'!AN38=""),"",'7'!AN38)</f>
        <v/>
      </c>
      <c r="AO134" s="482" t="str">
        <f>IF(AND('7'!AO38=""),"",'7'!AO38)</f>
        <v/>
      </c>
      <c r="AP134" s="482" t="str">
        <f>IF(AND('7'!AP38=""),"",'7'!AP38)</f>
        <v/>
      </c>
      <c r="AQ134" s="482" t="str">
        <f>IF(AND('7'!AQ38=""),"",'7'!AQ38)</f>
        <v/>
      </c>
      <c r="AR134" s="482" t="str">
        <f>IF(AND('7'!AR38=""),"",'7'!AR38)</f>
        <v/>
      </c>
      <c r="AS134" s="482" t="str">
        <f>IF(AND('7'!AS38=""),"",'7'!AS38)</f>
        <v/>
      </c>
      <c r="AT134" s="482" t="str">
        <f>IF(AND('7'!AT38=""),"",'7'!AT38)</f>
        <v/>
      </c>
      <c r="AU134" s="482" t="str">
        <f>IF(AND('7'!AU38=""),"",'7'!AU38)</f>
        <v/>
      </c>
      <c r="AV134" s="482" t="str">
        <f>IF(AND('7'!AV38=""),"",'7'!AV38)</f>
        <v/>
      </c>
      <c r="AW134" s="482" t="str">
        <f>IF(AND('7'!AW38=""),"",'7'!AW38)</f>
        <v/>
      </c>
      <c r="AX134" s="482" t="str">
        <f>IF(AND('7'!AX38=""),"",'7'!AX38)</f>
        <v/>
      </c>
      <c r="AY134" s="482" t="str">
        <f>IF(AND('7'!AY38=""),"",'7'!AY38)</f>
        <v/>
      </c>
      <c r="AZ134" s="482" t="str">
        <f>IF(AND('7'!AZ38=""),"",'7'!AZ38)</f>
        <v/>
      </c>
      <c r="BA134" s="482" t="str">
        <f>IF(AND('7'!BA38=""),"",'7'!BA38)</f>
        <v/>
      </c>
      <c r="BB134" s="482" t="str">
        <f>IF(AND('7'!BB38=""),"",'7'!BB38)</f>
        <v/>
      </c>
      <c r="BC134" s="482" t="str">
        <f>IF(AND('7'!BC38=""),"",'7'!BC38)</f>
        <v/>
      </c>
      <c r="BD134" s="482" t="str">
        <f>IF(AND('7'!BD38=""),"",'7'!BD38)</f>
        <v/>
      </c>
      <c r="BE134" s="482" t="str">
        <f>IF(AND('7'!BE38=""),"",'7'!BE38)</f>
        <v/>
      </c>
      <c r="BF134" s="482" t="str">
        <f>IF(AND('7'!BF38=""),"",'7'!BF38)</f>
        <v/>
      </c>
      <c r="BG134" s="482" t="str">
        <f>IF(AND('7'!BG38=""),"",'7'!BG38)</f>
        <v/>
      </c>
      <c r="BH134" s="482" t="str">
        <f>IF(AND('7'!BH38=""),"",'7'!BH38)</f>
        <v/>
      </c>
      <c r="BI134" s="482" t="str">
        <f>IF(AND('7'!BI38=""),"",'7'!BI38)</f>
        <v/>
      </c>
      <c r="BJ134" s="482" t="str">
        <f>IF(AND('7'!BJ38=""),"",'7'!BJ38)</f>
        <v/>
      </c>
      <c r="BK134" s="482" t="str">
        <f>IF(AND('7'!BK38=""),"",'7'!BK38)</f>
        <v/>
      </c>
      <c r="BL134" s="482" t="str">
        <f>IF(AND('7'!BL38=""),"",'7'!BL38)</f>
        <v/>
      </c>
      <c r="BM134" s="482" t="str">
        <f>IF(AND('7'!BM38=""),"",'7'!BM38)</f>
        <v/>
      </c>
      <c r="BN134" s="482" t="str">
        <f>IF(AND('7'!BN38=""),"",'7'!BN38)</f>
        <v/>
      </c>
      <c r="BO134" s="482" t="str">
        <f>IF(AND('7'!BO38=""),"",'7'!BO38)</f>
        <v/>
      </c>
      <c r="BP134" s="482" t="str">
        <f>IF(AND('7'!BP38=""),"",'7'!BP38)</f>
        <v/>
      </c>
      <c r="BQ134" s="482" t="str">
        <f>IF(AND('7'!BQ38=""),"",'7'!BQ38)</f>
        <v/>
      </c>
      <c r="BR134" s="482" t="str">
        <f>IF(AND('7'!BR38=""),"",'7'!BR38)</f>
        <v/>
      </c>
      <c r="BS134" s="482" t="str">
        <f>IF(AND('7'!BS38=""),"",'7'!BS38)</f>
        <v/>
      </c>
      <c r="BT134" s="482" t="str">
        <f>IF(AND('7'!BT38=""),"",'7'!BT38)</f>
        <v/>
      </c>
      <c r="BU134" s="482" t="str">
        <f>IF(AND('7'!BU38=""),"",'7'!BU38)</f>
        <v/>
      </c>
      <c r="BV134" s="482" t="str">
        <f>IF(AND('7'!BV38=""),"",'7'!BV38)</f>
        <v/>
      </c>
      <c r="BW134" s="482" t="str">
        <f>IF(AND('7'!BW38=""),"",'7'!BW38)</f>
        <v/>
      </c>
      <c r="BX134" s="482" t="str">
        <f>IF(AND('7'!BX38=""),"",'7'!BX38)</f>
        <v/>
      </c>
      <c r="BY134" s="482" t="str">
        <f>IF(AND('7'!BY38=""),"",'7'!BY38)</f>
        <v/>
      </c>
      <c r="BZ134" s="482" t="str">
        <f>IF(AND('7'!BZ38=""),"",'7'!BZ38)</f>
        <v/>
      </c>
      <c r="CA134" s="482" t="str">
        <f>IF(AND('7'!CA38=""),"",'7'!CA38)</f>
        <v/>
      </c>
      <c r="CB134" s="482" t="str">
        <f>IF(AND('7'!CB38=""),"",'7'!CB38)</f>
        <v/>
      </c>
      <c r="CC134" s="482" t="str">
        <f>IF(AND('7'!CC38=""),"",'7'!CC38)</f>
        <v/>
      </c>
      <c r="CD134" s="482" t="str">
        <f>IF(AND('7'!CD38=""),"",'7'!CD38)</f>
        <v/>
      </c>
      <c r="CE134" s="482" t="str">
        <f>IF(AND('7'!CE38=""),"",'7'!CE38)</f>
        <v/>
      </c>
      <c r="CF134" s="482" t="str">
        <f>IF(AND('7'!CF38=""),"",'7'!CF38)</f>
        <v/>
      </c>
      <c r="CG134" s="482" t="str">
        <f>IF(AND('7'!CG38=""),"",'7'!CG38)</f>
        <v/>
      </c>
      <c r="CH134" s="482" t="str">
        <f>IF(AND('7'!CH38=""),"",'7'!CH38)</f>
        <v/>
      </c>
      <c r="CI134" s="482" t="str">
        <f>IF(AND('7'!CI38=""),"",'7'!CI38)</f>
        <v/>
      </c>
      <c r="CJ134" s="482" t="str">
        <f>IF(AND('7'!CJ38=""),"",'7'!CJ38)</f>
        <v/>
      </c>
      <c r="CK134" s="482" t="str">
        <f>IF(AND('7'!CK38=""),"",'7'!CK38)</f>
        <v/>
      </c>
      <c r="CL134" s="482" t="str">
        <f>IF(AND('7'!CL38=""),"",'7'!CL38)</f>
        <v/>
      </c>
      <c r="CM134" s="482" t="str">
        <f>IF(AND('7'!CM38=""),"",'7'!CM38)</f>
        <v/>
      </c>
      <c r="CN134" s="482" t="str">
        <f>IF(AND('7'!CN38=""),"",'7'!CN38)</f>
        <v/>
      </c>
      <c r="CO134" s="482" t="str">
        <f>IF(AND('7'!CO38=""),"",'7'!CO38)</f>
        <v/>
      </c>
      <c r="CP134" s="482" t="str">
        <f>IF(AND('7'!CP38=""),"",'7'!CP38)</f>
        <v/>
      </c>
      <c r="CQ134" s="482" t="str">
        <f>IF(AND('7'!CQ38=""),"",'7'!CQ38)</f>
        <v/>
      </c>
      <c r="CR134" s="482" t="str">
        <f>IF(AND('7'!CR38=""),"",'7'!CR38)</f>
        <v/>
      </c>
      <c r="CS134" s="482" t="str">
        <f>IF(AND('7'!CS38=""),"",'7'!CS38)</f>
        <v/>
      </c>
      <c r="CT134" s="482" t="str">
        <f>IF(AND('7'!CT38=""),"",'7'!CT38)</f>
        <v/>
      </c>
      <c r="CU134" s="482" t="str">
        <f>IF(AND('7'!CU38=""),"",'7'!CU38)</f>
        <v/>
      </c>
      <c r="CV134" s="482" t="str">
        <f>IF(AND('7'!CV38=""),"",'7'!CV38)</f>
        <v/>
      </c>
      <c r="CW134" s="482" t="str">
        <f>IF(AND('7'!CW38=""),"",'7'!CW38)</f>
        <v/>
      </c>
      <c r="CX134" s="482" t="str">
        <f>IF(AND('7'!CX38=""),"",'7'!CX38)</f>
        <v/>
      </c>
      <c r="CY134" s="482" t="str">
        <f>IF(AND('7'!CY38=""),"",'7'!CY38)</f>
        <v/>
      </c>
      <c r="CZ134" s="482" t="str">
        <f>IF(AND('7'!CZ38=""),"",'7'!CZ38)</f>
        <v/>
      </c>
      <c r="DA134" s="482" t="str">
        <f>IF(AND('7'!DA38=""),"",'7'!DA38)</f>
        <v/>
      </c>
      <c r="DB134" s="482" t="str">
        <f>IF(AND('7'!DB38=""),"",'7'!DB38)</f>
        <v/>
      </c>
      <c r="DC134" s="482" t="str">
        <f>IF(AND('7'!DC38=""),"",'7'!DC38)</f>
        <v/>
      </c>
      <c r="DD134" s="482" t="str">
        <f>IF(AND('7'!DD38=""),"",'7'!DD38)</f>
        <v/>
      </c>
      <c r="DE134" s="482" t="str">
        <f>IF(AND('7'!DE38=""),"",'7'!DE38)</f>
        <v/>
      </c>
      <c r="DF134" s="482" t="str">
        <f>IF(AND('7'!DF38=""),"",'7'!DF38)</f>
        <v/>
      </c>
      <c r="DG134" s="482" t="str">
        <f>IF(AND('7'!DG38=""),"",'7'!DG38)</f>
        <v/>
      </c>
      <c r="DH134" s="482" t="str">
        <f>IF(AND('7'!DH38=""),"",'7'!DH38)</f>
        <v/>
      </c>
      <c r="DI134" s="482" t="str">
        <f>IF(AND('7'!DI38=""),"",'7'!DI38)</f>
        <v/>
      </c>
      <c r="DJ134" s="482" t="str">
        <f>IF(AND('7'!DJ38=""),"",'7'!DJ38)</f>
        <v/>
      </c>
      <c r="DK134" s="482" t="str">
        <f>IF(AND('7'!DK38=""),"",'7'!DK38)</f>
        <v/>
      </c>
      <c r="DL134" s="482" t="str">
        <f>IF(AND('7'!DL38=""),"",'7'!DL38)</f>
        <v/>
      </c>
      <c r="DM134" s="482" t="str">
        <f>IF(AND('7'!DM38=""),"",'7'!DM38)</f>
        <v/>
      </c>
      <c r="DN134" s="482" t="str">
        <f>IF(AND('7'!DN38=""),"",'7'!DN38)</f>
        <v/>
      </c>
      <c r="DO134" s="482" t="str">
        <f>IF(AND('7'!DO38=""),"",'7'!DO38)</f>
        <v/>
      </c>
      <c r="DP134" s="482" t="str">
        <f>IF(AND('7'!DP38=""),"",'7'!DP38)</f>
        <v/>
      </c>
      <c r="DQ134" s="482" t="str">
        <f>IF(AND('7'!DQ38=""),"",'7'!DQ38)</f>
        <v/>
      </c>
      <c r="DR134" s="482" t="str">
        <f>IF(AND('7'!DR38=""),"",'7'!DR38)</f>
        <v/>
      </c>
      <c r="DS134" s="482" t="str">
        <f>IF(AND('7'!DS38=""),"",'7'!DS38)</f>
        <v/>
      </c>
      <c r="DT134" s="482" t="str">
        <f>IF(AND('7'!DT38=""),"",'7'!DT38)</f>
        <v/>
      </c>
      <c r="DU134" s="482" t="str">
        <f>IF(AND('7'!DU38=""),"",'7'!DU38)</f>
        <v/>
      </c>
      <c r="DV134" s="482" t="str">
        <f>IF(AND('7'!DV38=""),"",'7'!DV38)</f>
        <v/>
      </c>
      <c r="DW134" s="482" t="str">
        <f>IF(AND('7'!DW38=""),"",'7'!DW38)</f>
        <v/>
      </c>
      <c r="DX134" s="482" t="str">
        <f>IF(AND('7'!DX38=""),"",'7'!DX38)</f>
        <v/>
      </c>
      <c r="DY134" s="482" t="str">
        <f>IF(AND('7'!DY38=""),"",'7'!DY38)</f>
        <v/>
      </c>
      <c r="DZ134" s="482" t="str">
        <f>IF(AND('7'!DZ38=""),"",'7'!DZ38)</f>
        <v/>
      </c>
      <c r="EA134" s="482" t="str">
        <f>IF(AND('7'!EA38=""),"",'7'!EA38)</f>
        <v/>
      </c>
      <c r="EB134" s="482" t="str">
        <f>IF(AND('7'!EB38=""),"",'7'!EB38)</f>
        <v/>
      </c>
      <c r="EC134" s="482" t="str">
        <f>IF(AND('7'!EC38=""),"",'7'!EC38)</f>
        <v/>
      </c>
      <c r="ED134" s="482" t="str">
        <f>IF(AND('7'!ED38=""),"",'7'!ED38)</f>
        <v/>
      </c>
      <c r="EE134" s="482" t="str">
        <f>IF(AND('7'!EE38=""),"",'7'!EE38)</f>
        <v/>
      </c>
      <c r="EF134" s="482" t="str">
        <f>IF(AND('7'!EF38=""),"",'7'!EF38)</f>
        <v/>
      </c>
      <c r="EG134" s="482" t="str">
        <f>IF(AND('7'!EG38=""),"",'7'!EG38)</f>
        <v/>
      </c>
      <c r="EH134" s="482" t="str">
        <f>IF(AND('7'!EH38=""),"",'7'!EH38)</f>
        <v/>
      </c>
      <c r="EI134" s="482" t="str">
        <f>IF(AND('7'!EI38=""),"",'7'!EI38)</f>
        <v/>
      </c>
      <c r="EJ134" s="482" t="str">
        <f>IF(AND('7'!EJ38=""),"",'7'!EJ38)</f>
        <v/>
      </c>
      <c r="EK134" s="482" t="str">
        <f>IF(AND('7'!EK38=""),"",'7'!EK38)</f>
        <v/>
      </c>
      <c r="EL134" s="482" t="str">
        <f>IF(AND('7'!EL38=""),"",'7'!EL38)</f>
        <v/>
      </c>
      <c r="EM134" s="482" t="str">
        <f>IF(AND('7'!EM38=""),"",'7'!EM38)</f>
        <v/>
      </c>
      <c r="EN134" s="482" t="str">
        <f>IF(AND('7'!EN38=""),"",'7'!EN38)</f>
        <v/>
      </c>
      <c r="EO134" s="482" t="str">
        <f>IF(AND('7'!EO38=""),"",'7'!EO38)</f>
        <v/>
      </c>
      <c r="EP134" s="482" t="str">
        <f>IF(AND('7'!EP38=""),"",'7'!EP38)</f>
        <v/>
      </c>
      <c r="EQ134" s="482" t="str">
        <f>IF(AND('7'!EQ38=""),"",'7'!EQ38)</f>
        <v/>
      </c>
      <c r="ER134" s="482" t="str">
        <f>IF(AND('7'!ER38=""),"",'7'!ER38)</f>
        <v/>
      </c>
      <c r="ES134" s="482" t="str">
        <f>IF(AND('7'!ES38=""),"",'7'!ES38)</f>
        <v/>
      </c>
      <c r="ET134" s="482" t="str">
        <f>IF(AND('7'!ET38=""),"",'7'!ET38)</f>
        <v/>
      </c>
      <c r="EU134" s="482" t="str">
        <f>IF(AND('7'!EU38=""),"",'7'!EU38)</f>
        <v/>
      </c>
      <c r="EV134" s="482" t="str">
        <f>IF(AND('7'!EV38=""),"",'7'!EV38)</f>
        <v/>
      </c>
      <c r="EW134" s="482" t="str">
        <f>IF(AND('7'!EW38=""),"",'7'!EW38)</f>
        <v/>
      </c>
      <c r="EX134" s="482" t="str">
        <f>IF(AND('7'!EX38=""),"",'7'!EX38)</f>
        <v/>
      </c>
      <c r="EY134" s="482" t="str">
        <f>IF(AND('7'!EY38=""),"",'7'!EY38)</f>
        <v/>
      </c>
      <c r="EZ134" s="482" t="str">
        <f>IF(AND('7'!EZ38=""),"",'7'!EZ38)</f>
        <v/>
      </c>
      <c r="FA134" s="482" t="str">
        <f>IF(AND('7'!FA38=""),"",'7'!FA38)</f>
        <v/>
      </c>
      <c r="FB134" s="482" t="str">
        <f>IF(AND('7'!FB38=""),"",'7'!FB38)</f>
        <v/>
      </c>
      <c r="FC134" s="482" t="str">
        <f>IF(AND('7'!FC38=""),"",'7'!FC38)</f>
        <v/>
      </c>
      <c r="FD134" s="482" t="str">
        <f>IF(AND('7'!FD38=""),"",'7'!FD38)</f>
        <v/>
      </c>
      <c r="FE134" s="482" t="str">
        <f>IF(AND('7'!FE38=""),"",'7'!FE38)</f>
        <v/>
      </c>
      <c r="FF134" s="482" t="str">
        <f>IF(AND('7'!FF38=""),"",'7'!FF38)</f>
        <v xml:space="preserve"> </v>
      </c>
      <c r="FG134" s="482" t="str">
        <f>IF(AND('7'!FG38=""),"",'7'!FG38)</f>
        <v/>
      </c>
      <c r="FH134" s="482" t="str">
        <f>IF(AND('7'!FH38=""),"",'7'!FH38)</f>
        <v/>
      </c>
      <c r="FI134" s="482" t="str">
        <f>IF(AND('7'!FI38=""),"",'7'!FI38)</f>
        <v/>
      </c>
      <c r="FJ134" s="482" t="str">
        <f>IF(AND('7'!FJ38=""),"",'7'!FJ38)</f>
        <v/>
      </c>
      <c r="FK134" s="482" t="str">
        <f>IF(AND('7'!FK38=""),"",'7'!FK38)</f>
        <v/>
      </c>
      <c r="FL134" s="482" t="str">
        <f>IF(AND('7'!FL38=""),"",'7'!FL38)</f>
        <v/>
      </c>
      <c r="FM134" s="482" t="str">
        <f>IF(AND('7'!FM38=""),"",'7'!FM38)</f>
        <v xml:space="preserve"> </v>
      </c>
      <c r="FN134" s="482" t="str">
        <f>IF(AND('7'!FN38=""),"",'7'!FN38)</f>
        <v/>
      </c>
      <c r="FO134" s="482" t="str">
        <f>IF(AND('7'!FO38=""),"",'7'!FO38)</f>
        <v/>
      </c>
      <c r="FP134" s="482" t="str">
        <f>IF(AND('7'!FP38=""),"",'7'!FP38)</f>
        <v/>
      </c>
      <c r="FQ134" s="482" t="str">
        <f>IF(AND('7'!FQ38=""),"",'7'!FQ38)</f>
        <v/>
      </c>
      <c r="FR134" s="482" t="str">
        <f>IF(AND('7'!FR38=""),"",'7'!FR38)</f>
        <v/>
      </c>
      <c r="FS134" s="482" t="str">
        <f>IF(AND('7'!FS38=""),"",'7'!FS38)</f>
        <v/>
      </c>
      <c r="FT134" s="482" t="str">
        <f>IF(AND('7'!FT38=""),"",'7'!FT38)</f>
        <v xml:space="preserve"> </v>
      </c>
      <c r="FU134" s="482" t="str">
        <f>IF(AND('7'!FV38=""),"",'7'!FV38)</f>
        <v>-</v>
      </c>
      <c r="FV134" s="482" t="str">
        <f>IF(AND('7'!FW38=""),"",'7'!FW38)</f>
        <v>-</v>
      </c>
      <c r="FW134" s="482" t="str">
        <f>IF(AND('7'!FX38=""),"",'7'!FX38)</f>
        <v>-</v>
      </c>
      <c r="FX134" s="482" t="str">
        <f>IF(AND('7'!FY38=""),"",'7'!FY38)</f>
        <v>-</v>
      </c>
      <c r="FY134" s="482" t="str">
        <f>IF(AND('7'!FZ38=""),"",'7'!FZ38)</f>
        <v>-</v>
      </c>
      <c r="FZ134" s="482" t="str">
        <f>IF(AND('7'!GA38=""),"",'7'!GA38)</f>
        <v>-</v>
      </c>
      <c r="GA134" s="482" t="str">
        <f>IF(AND('7'!GB38=""),"",'7'!GB38)</f>
        <v>-</v>
      </c>
      <c r="GB134" s="482" t="str">
        <f>IF(AND('7'!GC38=""),"",'7'!GC38)</f>
        <v>-</v>
      </c>
      <c r="GC134" s="482" t="str">
        <f>IF(AND('7'!GD38=""),"",'7'!GD38)</f>
        <v>-</v>
      </c>
      <c r="GD134" s="482" t="str">
        <f>IF(AND('7'!GE38=""),"",'7'!GE38)</f>
        <v>-</v>
      </c>
      <c r="GE134" s="482" t="str">
        <f>IF(AND('7'!GF38=""),"",'7'!GF38)</f>
        <v>-</v>
      </c>
      <c r="GF134" s="482" t="str">
        <f>IF(AND('7'!GG38=""),"",'7'!GG38)</f>
        <v>-</v>
      </c>
      <c r="GG134" s="482" t="str">
        <f>IF(AND('7'!GH38=""),"",IF(AND('7'!GH38="-"),"",'7'!GH38))</f>
        <v/>
      </c>
      <c r="GH134" s="50" t="str">
        <f>IF(AND(C134=""),"",VLOOKUP(B134,Register!$A$7:$CL$311,36,FALSE))</f>
        <v/>
      </c>
      <c r="GI134" s="483" t="str">
        <f>IF(AND('7'!GL38=""),"",'7'!GL38)</f>
        <v/>
      </c>
      <c r="GJ134" s="173" t="str">
        <f>IF(AND('7'!FU38=""),"",'7'!FU38)</f>
        <v/>
      </c>
    </row>
    <row r="135" spans="1:192" ht="21">
      <c r="A135" s="480">
        <v>127</v>
      </c>
      <c r="B135" s="481" t="str">
        <f>IF(AND('7'!B39=""),"",'7'!B39)</f>
        <v/>
      </c>
      <c r="C135" s="196" t="str">
        <f>IF(AND('7'!C39=""),"",'7'!C39)</f>
        <v/>
      </c>
      <c r="D135" s="196" t="str">
        <f>IF(AND('7'!D39=""),"",'7'!D39)</f>
        <v/>
      </c>
      <c r="E135" s="200" t="str">
        <f>IF(AND('7'!E39=""),"",'7'!E39)</f>
        <v/>
      </c>
      <c r="F135" s="482" t="str">
        <f>IF(AND('7'!F39=""),"",'7'!F39)</f>
        <v/>
      </c>
      <c r="G135" s="482" t="str">
        <f>IF(AND('7'!G39=""),"",'7'!G39)</f>
        <v/>
      </c>
      <c r="H135" s="482" t="str">
        <f>IF(AND('7'!H39=""),"",'7'!H39)</f>
        <v/>
      </c>
      <c r="I135" s="482" t="str">
        <f>IF(AND('7'!I39=""),"",'7'!I39)</f>
        <v/>
      </c>
      <c r="J135" s="482" t="str">
        <f>IF(AND('7'!J39=""),"",'7'!J39)</f>
        <v/>
      </c>
      <c r="K135" s="482" t="str">
        <f>IF(AND('7'!K39=""),"",'7'!K39)</f>
        <v/>
      </c>
      <c r="L135" s="482" t="str">
        <f>IF(AND('7'!L39=""),"",'7'!L39)</f>
        <v/>
      </c>
      <c r="M135" s="482" t="str">
        <f>IF(AND('7'!M39=""),"",'7'!M39)</f>
        <v/>
      </c>
      <c r="N135" s="482" t="str">
        <f>IF(AND('7'!N39=""),"",'7'!N39)</f>
        <v/>
      </c>
      <c r="O135" s="482" t="str">
        <f>IF(AND('7'!O39=""),"",'7'!O39)</f>
        <v/>
      </c>
      <c r="P135" s="482" t="str">
        <f>IF(AND('7'!P39=""),"",'7'!P39)</f>
        <v/>
      </c>
      <c r="Q135" s="482" t="str">
        <f>IF(AND('7'!Q39=""),"",'7'!Q39)</f>
        <v/>
      </c>
      <c r="R135" s="482" t="str">
        <f>IF(AND('7'!R39=""),"",'7'!R39)</f>
        <v/>
      </c>
      <c r="S135" s="482" t="str">
        <f>IF(AND('7'!S39=""),"",'7'!S39)</f>
        <v/>
      </c>
      <c r="T135" s="482" t="str">
        <f>IF(AND('7'!T39=""),"",'7'!T39)</f>
        <v/>
      </c>
      <c r="U135" s="482" t="str">
        <f>IF(AND('7'!U39=""),"",'7'!U39)</f>
        <v/>
      </c>
      <c r="V135" s="482" t="str">
        <f>IF(AND('7'!V39=""),"",'7'!V39)</f>
        <v/>
      </c>
      <c r="W135" s="482" t="str">
        <f>IF(AND('7'!W39=""),"",'7'!W39)</f>
        <v/>
      </c>
      <c r="X135" s="482" t="str">
        <f>IF(AND('7'!X39=""),"",'7'!X39)</f>
        <v/>
      </c>
      <c r="Y135" s="482" t="str">
        <f>IF(AND('7'!Y39=""),"",'7'!Y39)</f>
        <v/>
      </c>
      <c r="Z135" s="482" t="str">
        <f>IF(AND('7'!Z39=""),"",'7'!Z39)</f>
        <v/>
      </c>
      <c r="AA135" s="482" t="str">
        <f>IF(AND('7'!AA39=""),"",'7'!AA39)</f>
        <v/>
      </c>
      <c r="AB135" s="482" t="str">
        <f>IF(AND('7'!AB39=""),"",'7'!AB39)</f>
        <v/>
      </c>
      <c r="AC135" s="482" t="str">
        <f>IF(AND('7'!AC39=""),"",'7'!AC39)</f>
        <v/>
      </c>
      <c r="AD135" s="482" t="str">
        <f>IF(AND('7'!AD39=""),"",'7'!AD39)</f>
        <v/>
      </c>
      <c r="AE135" s="482" t="str">
        <f>IF(AND('7'!AE39=""),"",'7'!AE39)</f>
        <v/>
      </c>
      <c r="AF135" s="482" t="str">
        <f>IF(AND('7'!AF39=""),"",'7'!AF39)</f>
        <v/>
      </c>
      <c r="AG135" s="482" t="str">
        <f>IF(AND('7'!AG39=""),"",'7'!AG39)</f>
        <v/>
      </c>
      <c r="AH135" s="482" t="str">
        <f>IF(AND('7'!AH39=""),"",'7'!AH39)</f>
        <v/>
      </c>
      <c r="AI135" s="482" t="str">
        <f>IF(AND('7'!AI39=""),"",'7'!AI39)</f>
        <v/>
      </c>
      <c r="AJ135" s="482" t="str">
        <f>IF(AND('7'!AJ39=""),"",'7'!AJ39)</f>
        <v/>
      </c>
      <c r="AK135" s="482" t="str">
        <f>IF(AND('7'!AK39=""),"",'7'!AK39)</f>
        <v/>
      </c>
      <c r="AL135" s="482" t="str">
        <f>IF(AND('7'!AL39=""),"",'7'!AL39)</f>
        <v/>
      </c>
      <c r="AM135" s="482" t="str">
        <f>IF(AND('7'!AM39=""),"",'7'!AM39)</f>
        <v/>
      </c>
      <c r="AN135" s="482" t="str">
        <f>IF(AND('7'!AN39=""),"",'7'!AN39)</f>
        <v/>
      </c>
      <c r="AO135" s="482" t="str">
        <f>IF(AND('7'!AO39=""),"",'7'!AO39)</f>
        <v/>
      </c>
      <c r="AP135" s="482" t="str">
        <f>IF(AND('7'!AP39=""),"",'7'!AP39)</f>
        <v/>
      </c>
      <c r="AQ135" s="482" t="str">
        <f>IF(AND('7'!AQ39=""),"",'7'!AQ39)</f>
        <v/>
      </c>
      <c r="AR135" s="482" t="str">
        <f>IF(AND('7'!AR39=""),"",'7'!AR39)</f>
        <v/>
      </c>
      <c r="AS135" s="482" t="str">
        <f>IF(AND('7'!AS39=""),"",'7'!AS39)</f>
        <v/>
      </c>
      <c r="AT135" s="482" t="str">
        <f>IF(AND('7'!AT39=""),"",'7'!AT39)</f>
        <v/>
      </c>
      <c r="AU135" s="482" t="str">
        <f>IF(AND('7'!AU39=""),"",'7'!AU39)</f>
        <v/>
      </c>
      <c r="AV135" s="482" t="str">
        <f>IF(AND('7'!AV39=""),"",'7'!AV39)</f>
        <v/>
      </c>
      <c r="AW135" s="482" t="str">
        <f>IF(AND('7'!AW39=""),"",'7'!AW39)</f>
        <v/>
      </c>
      <c r="AX135" s="482" t="str">
        <f>IF(AND('7'!AX39=""),"",'7'!AX39)</f>
        <v/>
      </c>
      <c r="AY135" s="482" t="str">
        <f>IF(AND('7'!AY39=""),"",'7'!AY39)</f>
        <v/>
      </c>
      <c r="AZ135" s="482" t="str">
        <f>IF(AND('7'!AZ39=""),"",'7'!AZ39)</f>
        <v/>
      </c>
      <c r="BA135" s="482" t="str">
        <f>IF(AND('7'!BA39=""),"",'7'!BA39)</f>
        <v/>
      </c>
      <c r="BB135" s="482" t="str">
        <f>IF(AND('7'!BB39=""),"",'7'!BB39)</f>
        <v/>
      </c>
      <c r="BC135" s="482" t="str">
        <f>IF(AND('7'!BC39=""),"",'7'!BC39)</f>
        <v/>
      </c>
      <c r="BD135" s="482" t="str">
        <f>IF(AND('7'!BD39=""),"",'7'!BD39)</f>
        <v/>
      </c>
      <c r="BE135" s="482" t="str">
        <f>IF(AND('7'!BE39=""),"",'7'!BE39)</f>
        <v/>
      </c>
      <c r="BF135" s="482" t="str">
        <f>IF(AND('7'!BF39=""),"",'7'!BF39)</f>
        <v/>
      </c>
      <c r="BG135" s="482" t="str">
        <f>IF(AND('7'!BG39=""),"",'7'!BG39)</f>
        <v/>
      </c>
      <c r="BH135" s="482" t="str">
        <f>IF(AND('7'!BH39=""),"",'7'!BH39)</f>
        <v/>
      </c>
      <c r="BI135" s="482" t="str">
        <f>IF(AND('7'!BI39=""),"",'7'!BI39)</f>
        <v/>
      </c>
      <c r="BJ135" s="482" t="str">
        <f>IF(AND('7'!BJ39=""),"",'7'!BJ39)</f>
        <v/>
      </c>
      <c r="BK135" s="482" t="str">
        <f>IF(AND('7'!BK39=""),"",'7'!BK39)</f>
        <v/>
      </c>
      <c r="BL135" s="482" t="str">
        <f>IF(AND('7'!BL39=""),"",'7'!BL39)</f>
        <v/>
      </c>
      <c r="BM135" s="482" t="str">
        <f>IF(AND('7'!BM39=""),"",'7'!BM39)</f>
        <v/>
      </c>
      <c r="BN135" s="482" t="str">
        <f>IF(AND('7'!BN39=""),"",'7'!BN39)</f>
        <v/>
      </c>
      <c r="BO135" s="482" t="str">
        <f>IF(AND('7'!BO39=""),"",'7'!BO39)</f>
        <v/>
      </c>
      <c r="BP135" s="482" t="str">
        <f>IF(AND('7'!BP39=""),"",'7'!BP39)</f>
        <v/>
      </c>
      <c r="BQ135" s="482" t="str">
        <f>IF(AND('7'!BQ39=""),"",'7'!BQ39)</f>
        <v/>
      </c>
      <c r="BR135" s="482" t="str">
        <f>IF(AND('7'!BR39=""),"",'7'!BR39)</f>
        <v/>
      </c>
      <c r="BS135" s="482" t="str">
        <f>IF(AND('7'!BS39=""),"",'7'!BS39)</f>
        <v/>
      </c>
      <c r="BT135" s="482" t="str">
        <f>IF(AND('7'!BT39=""),"",'7'!BT39)</f>
        <v/>
      </c>
      <c r="BU135" s="482" t="str">
        <f>IF(AND('7'!BU39=""),"",'7'!BU39)</f>
        <v/>
      </c>
      <c r="BV135" s="482" t="str">
        <f>IF(AND('7'!BV39=""),"",'7'!BV39)</f>
        <v/>
      </c>
      <c r="BW135" s="482" t="str">
        <f>IF(AND('7'!BW39=""),"",'7'!BW39)</f>
        <v/>
      </c>
      <c r="BX135" s="482" t="str">
        <f>IF(AND('7'!BX39=""),"",'7'!BX39)</f>
        <v/>
      </c>
      <c r="BY135" s="482" t="str">
        <f>IF(AND('7'!BY39=""),"",'7'!BY39)</f>
        <v/>
      </c>
      <c r="BZ135" s="482" t="str">
        <f>IF(AND('7'!BZ39=""),"",'7'!BZ39)</f>
        <v/>
      </c>
      <c r="CA135" s="482" t="str">
        <f>IF(AND('7'!CA39=""),"",'7'!CA39)</f>
        <v/>
      </c>
      <c r="CB135" s="482" t="str">
        <f>IF(AND('7'!CB39=""),"",'7'!CB39)</f>
        <v/>
      </c>
      <c r="CC135" s="482" t="str">
        <f>IF(AND('7'!CC39=""),"",'7'!CC39)</f>
        <v/>
      </c>
      <c r="CD135" s="482" t="str">
        <f>IF(AND('7'!CD39=""),"",'7'!CD39)</f>
        <v/>
      </c>
      <c r="CE135" s="482" t="str">
        <f>IF(AND('7'!CE39=""),"",'7'!CE39)</f>
        <v/>
      </c>
      <c r="CF135" s="482" t="str">
        <f>IF(AND('7'!CF39=""),"",'7'!CF39)</f>
        <v/>
      </c>
      <c r="CG135" s="482" t="str">
        <f>IF(AND('7'!CG39=""),"",'7'!CG39)</f>
        <v/>
      </c>
      <c r="CH135" s="482" t="str">
        <f>IF(AND('7'!CH39=""),"",'7'!CH39)</f>
        <v/>
      </c>
      <c r="CI135" s="482" t="str">
        <f>IF(AND('7'!CI39=""),"",'7'!CI39)</f>
        <v/>
      </c>
      <c r="CJ135" s="482" t="str">
        <f>IF(AND('7'!CJ39=""),"",'7'!CJ39)</f>
        <v/>
      </c>
      <c r="CK135" s="482" t="str">
        <f>IF(AND('7'!CK39=""),"",'7'!CK39)</f>
        <v/>
      </c>
      <c r="CL135" s="482" t="str">
        <f>IF(AND('7'!CL39=""),"",'7'!CL39)</f>
        <v/>
      </c>
      <c r="CM135" s="482" t="str">
        <f>IF(AND('7'!CM39=""),"",'7'!CM39)</f>
        <v/>
      </c>
      <c r="CN135" s="482" t="str">
        <f>IF(AND('7'!CN39=""),"",'7'!CN39)</f>
        <v/>
      </c>
      <c r="CO135" s="482" t="str">
        <f>IF(AND('7'!CO39=""),"",'7'!CO39)</f>
        <v/>
      </c>
      <c r="CP135" s="482" t="str">
        <f>IF(AND('7'!CP39=""),"",'7'!CP39)</f>
        <v/>
      </c>
      <c r="CQ135" s="482" t="str">
        <f>IF(AND('7'!CQ39=""),"",'7'!CQ39)</f>
        <v/>
      </c>
      <c r="CR135" s="482" t="str">
        <f>IF(AND('7'!CR39=""),"",'7'!CR39)</f>
        <v/>
      </c>
      <c r="CS135" s="482" t="str">
        <f>IF(AND('7'!CS39=""),"",'7'!CS39)</f>
        <v/>
      </c>
      <c r="CT135" s="482" t="str">
        <f>IF(AND('7'!CT39=""),"",'7'!CT39)</f>
        <v/>
      </c>
      <c r="CU135" s="482" t="str">
        <f>IF(AND('7'!CU39=""),"",'7'!CU39)</f>
        <v/>
      </c>
      <c r="CV135" s="482" t="str">
        <f>IF(AND('7'!CV39=""),"",'7'!CV39)</f>
        <v/>
      </c>
      <c r="CW135" s="482" t="str">
        <f>IF(AND('7'!CW39=""),"",'7'!CW39)</f>
        <v/>
      </c>
      <c r="CX135" s="482" t="str">
        <f>IF(AND('7'!CX39=""),"",'7'!CX39)</f>
        <v/>
      </c>
      <c r="CY135" s="482" t="str">
        <f>IF(AND('7'!CY39=""),"",'7'!CY39)</f>
        <v/>
      </c>
      <c r="CZ135" s="482" t="str">
        <f>IF(AND('7'!CZ39=""),"",'7'!CZ39)</f>
        <v/>
      </c>
      <c r="DA135" s="482" t="str">
        <f>IF(AND('7'!DA39=""),"",'7'!DA39)</f>
        <v/>
      </c>
      <c r="DB135" s="482" t="str">
        <f>IF(AND('7'!DB39=""),"",'7'!DB39)</f>
        <v/>
      </c>
      <c r="DC135" s="482" t="str">
        <f>IF(AND('7'!DC39=""),"",'7'!DC39)</f>
        <v/>
      </c>
      <c r="DD135" s="482" t="str">
        <f>IF(AND('7'!DD39=""),"",'7'!DD39)</f>
        <v/>
      </c>
      <c r="DE135" s="482" t="str">
        <f>IF(AND('7'!DE39=""),"",'7'!DE39)</f>
        <v/>
      </c>
      <c r="DF135" s="482" t="str">
        <f>IF(AND('7'!DF39=""),"",'7'!DF39)</f>
        <v/>
      </c>
      <c r="DG135" s="482" t="str">
        <f>IF(AND('7'!DG39=""),"",'7'!DG39)</f>
        <v/>
      </c>
      <c r="DH135" s="482" t="str">
        <f>IF(AND('7'!DH39=""),"",'7'!DH39)</f>
        <v/>
      </c>
      <c r="DI135" s="482" t="str">
        <f>IF(AND('7'!DI39=""),"",'7'!DI39)</f>
        <v/>
      </c>
      <c r="DJ135" s="482" t="str">
        <f>IF(AND('7'!DJ39=""),"",'7'!DJ39)</f>
        <v/>
      </c>
      <c r="DK135" s="482" t="str">
        <f>IF(AND('7'!DK39=""),"",'7'!DK39)</f>
        <v/>
      </c>
      <c r="DL135" s="482" t="str">
        <f>IF(AND('7'!DL39=""),"",'7'!DL39)</f>
        <v/>
      </c>
      <c r="DM135" s="482" t="str">
        <f>IF(AND('7'!DM39=""),"",'7'!DM39)</f>
        <v/>
      </c>
      <c r="DN135" s="482" t="str">
        <f>IF(AND('7'!DN39=""),"",'7'!DN39)</f>
        <v/>
      </c>
      <c r="DO135" s="482" t="str">
        <f>IF(AND('7'!DO39=""),"",'7'!DO39)</f>
        <v/>
      </c>
      <c r="DP135" s="482" t="str">
        <f>IF(AND('7'!DP39=""),"",'7'!DP39)</f>
        <v/>
      </c>
      <c r="DQ135" s="482" t="str">
        <f>IF(AND('7'!DQ39=""),"",'7'!DQ39)</f>
        <v/>
      </c>
      <c r="DR135" s="482" t="str">
        <f>IF(AND('7'!DR39=""),"",'7'!DR39)</f>
        <v/>
      </c>
      <c r="DS135" s="482" t="str">
        <f>IF(AND('7'!DS39=""),"",'7'!DS39)</f>
        <v/>
      </c>
      <c r="DT135" s="482" t="str">
        <f>IF(AND('7'!DT39=""),"",'7'!DT39)</f>
        <v/>
      </c>
      <c r="DU135" s="482" t="str">
        <f>IF(AND('7'!DU39=""),"",'7'!DU39)</f>
        <v/>
      </c>
      <c r="DV135" s="482" t="str">
        <f>IF(AND('7'!DV39=""),"",'7'!DV39)</f>
        <v/>
      </c>
      <c r="DW135" s="482" t="str">
        <f>IF(AND('7'!DW39=""),"",'7'!DW39)</f>
        <v/>
      </c>
      <c r="DX135" s="482" t="str">
        <f>IF(AND('7'!DX39=""),"",'7'!DX39)</f>
        <v/>
      </c>
      <c r="DY135" s="482" t="str">
        <f>IF(AND('7'!DY39=""),"",'7'!DY39)</f>
        <v/>
      </c>
      <c r="DZ135" s="482" t="str">
        <f>IF(AND('7'!DZ39=""),"",'7'!DZ39)</f>
        <v/>
      </c>
      <c r="EA135" s="482" t="str">
        <f>IF(AND('7'!EA39=""),"",'7'!EA39)</f>
        <v/>
      </c>
      <c r="EB135" s="482" t="str">
        <f>IF(AND('7'!EB39=""),"",'7'!EB39)</f>
        <v/>
      </c>
      <c r="EC135" s="482" t="str">
        <f>IF(AND('7'!EC39=""),"",'7'!EC39)</f>
        <v/>
      </c>
      <c r="ED135" s="482" t="str">
        <f>IF(AND('7'!ED39=""),"",'7'!ED39)</f>
        <v/>
      </c>
      <c r="EE135" s="482" t="str">
        <f>IF(AND('7'!EE39=""),"",'7'!EE39)</f>
        <v/>
      </c>
      <c r="EF135" s="482" t="str">
        <f>IF(AND('7'!EF39=""),"",'7'!EF39)</f>
        <v/>
      </c>
      <c r="EG135" s="482" t="str">
        <f>IF(AND('7'!EG39=""),"",'7'!EG39)</f>
        <v/>
      </c>
      <c r="EH135" s="482" t="str">
        <f>IF(AND('7'!EH39=""),"",'7'!EH39)</f>
        <v/>
      </c>
      <c r="EI135" s="482" t="str">
        <f>IF(AND('7'!EI39=""),"",'7'!EI39)</f>
        <v/>
      </c>
      <c r="EJ135" s="482" t="str">
        <f>IF(AND('7'!EJ39=""),"",'7'!EJ39)</f>
        <v/>
      </c>
      <c r="EK135" s="482" t="str">
        <f>IF(AND('7'!EK39=""),"",'7'!EK39)</f>
        <v/>
      </c>
      <c r="EL135" s="482" t="str">
        <f>IF(AND('7'!EL39=""),"",'7'!EL39)</f>
        <v/>
      </c>
      <c r="EM135" s="482" t="str">
        <f>IF(AND('7'!EM39=""),"",'7'!EM39)</f>
        <v/>
      </c>
      <c r="EN135" s="482" t="str">
        <f>IF(AND('7'!EN39=""),"",'7'!EN39)</f>
        <v/>
      </c>
      <c r="EO135" s="482" t="str">
        <f>IF(AND('7'!EO39=""),"",'7'!EO39)</f>
        <v/>
      </c>
      <c r="EP135" s="482" t="str">
        <f>IF(AND('7'!EP39=""),"",'7'!EP39)</f>
        <v/>
      </c>
      <c r="EQ135" s="482" t="str">
        <f>IF(AND('7'!EQ39=""),"",'7'!EQ39)</f>
        <v/>
      </c>
      <c r="ER135" s="482" t="str">
        <f>IF(AND('7'!ER39=""),"",'7'!ER39)</f>
        <v/>
      </c>
      <c r="ES135" s="482" t="str">
        <f>IF(AND('7'!ES39=""),"",'7'!ES39)</f>
        <v/>
      </c>
      <c r="ET135" s="482" t="str">
        <f>IF(AND('7'!ET39=""),"",'7'!ET39)</f>
        <v/>
      </c>
      <c r="EU135" s="482" t="str">
        <f>IF(AND('7'!EU39=""),"",'7'!EU39)</f>
        <v/>
      </c>
      <c r="EV135" s="482" t="str">
        <f>IF(AND('7'!EV39=""),"",'7'!EV39)</f>
        <v/>
      </c>
      <c r="EW135" s="482" t="str">
        <f>IF(AND('7'!EW39=""),"",'7'!EW39)</f>
        <v/>
      </c>
      <c r="EX135" s="482" t="str">
        <f>IF(AND('7'!EX39=""),"",'7'!EX39)</f>
        <v/>
      </c>
      <c r="EY135" s="482" t="str">
        <f>IF(AND('7'!EY39=""),"",'7'!EY39)</f>
        <v/>
      </c>
      <c r="EZ135" s="482" t="str">
        <f>IF(AND('7'!EZ39=""),"",'7'!EZ39)</f>
        <v/>
      </c>
      <c r="FA135" s="482" t="str">
        <f>IF(AND('7'!FA39=""),"",'7'!FA39)</f>
        <v/>
      </c>
      <c r="FB135" s="482" t="str">
        <f>IF(AND('7'!FB39=""),"",'7'!FB39)</f>
        <v/>
      </c>
      <c r="FC135" s="482" t="str">
        <f>IF(AND('7'!FC39=""),"",'7'!FC39)</f>
        <v/>
      </c>
      <c r="FD135" s="482" t="str">
        <f>IF(AND('7'!FD39=""),"",'7'!FD39)</f>
        <v/>
      </c>
      <c r="FE135" s="482" t="str">
        <f>IF(AND('7'!FE39=""),"",'7'!FE39)</f>
        <v/>
      </c>
      <c r="FF135" s="482" t="str">
        <f>IF(AND('7'!FF39=""),"",'7'!FF39)</f>
        <v xml:space="preserve"> </v>
      </c>
      <c r="FG135" s="482" t="str">
        <f>IF(AND('7'!FG39=""),"",'7'!FG39)</f>
        <v/>
      </c>
      <c r="FH135" s="482" t="str">
        <f>IF(AND('7'!FH39=""),"",'7'!FH39)</f>
        <v/>
      </c>
      <c r="FI135" s="482" t="str">
        <f>IF(AND('7'!FI39=""),"",'7'!FI39)</f>
        <v/>
      </c>
      <c r="FJ135" s="482" t="str">
        <f>IF(AND('7'!FJ39=""),"",'7'!FJ39)</f>
        <v/>
      </c>
      <c r="FK135" s="482" t="str">
        <f>IF(AND('7'!FK39=""),"",'7'!FK39)</f>
        <v/>
      </c>
      <c r="FL135" s="482" t="str">
        <f>IF(AND('7'!FL39=""),"",'7'!FL39)</f>
        <v/>
      </c>
      <c r="FM135" s="482" t="str">
        <f>IF(AND('7'!FM39=""),"",'7'!FM39)</f>
        <v xml:space="preserve"> </v>
      </c>
      <c r="FN135" s="482" t="str">
        <f>IF(AND('7'!FN39=""),"",'7'!FN39)</f>
        <v/>
      </c>
      <c r="FO135" s="482" t="str">
        <f>IF(AND('7'!FO39=""),"",'7'!FO39)</f>
        <v/>
      </c>
      <c r="FP135" s="482" t="str">
        <f>IF(AND('7'!FP39=""),"",'7'!FP39)</f>
        <v/>
      </c>
      <c r="FQ135" s="482" t="str">
        <f>IF(AND('7'!FQ39=""),"",'7'!FQ39)</f>
        <v/>
      </c>
      <c r="FR135" s="482" t="str">
        <f>IF(AND('7'!FR39=""),"",'7'!FR39)</f>
        <v/>
      </c>
      <c r="FS135" s="482" t="str">
        <f>IF(AND('7'!FS39=""),"",'7'!FS39)</f>
        <v/>
      </c>
      <c r="FT135" s="482" t="str">
        <f>IF(AND('7'!FT39=""),"",'7'!FT39)</f>
        <v xml:space="preserve"> </v>
      </c>
      <c r="FU135" s="482" t="str">
        <f>IF(AND('7'!FV39=""),"",'7'!FV39)</f>
        <v>-</v>
      </c>
      <c r="FV135" s="482" t="str">
        <f>IF(AND('7'!FW39=""),"",'7'!FW39)</f>
        <v>-</v>
      </c>
      <c r="FW135" s="482" t="str">
        <f>IF(AND('7'!FX39=""),"",'7'!FX39)</f>
        <v>-</v>
      </c>
      <c r="FX135" s="482" t="str">
        <f>IF(AND('7'!FY39=""),"",'7'!FY39)</f>
        <v>-</v>
      </c>
      <c r="FY135" s="482" t="str">
        <f>IF(AND('7'!FZ39=""),"",'7'!FZ39)</f>
        <v>-</v>
      </c>
      <c r="FZ135" s="482" t="str">
        <f>IF(AND('7'!GA39=""),"",'7'!GA39)</f>
        <v>-</v>
      </c>
      <c r="GA135" s="482" t="str">
        <f>IF(AND('7'!GB39=""),"",'7'!GB39)</f>
        <v>-</v>
      </c>
      <c r="GB135" s="482" t="str">
        <f>IF(AND('7'!GC39=""),"",'7'!GC39)</f>
        <v>-</v>
      </c>
      <c r="GC135" s="482" t="str">
        <f>IF(AND('7'!GD39=""),"",'7'!GD39)</f>
        <v>-</v>
      </c>
      <c r="GD135" s="482" t="str">
        <f>IF(AND('7'!GE39=""),"",'7'!GE39)</f>
        <v>-</v>
      </c>
      <c r="GE135" s="482" t="str">
        <f>IF(AND('7'!GF39=""),"",'7'!GF39)</f>
        <v>-</v>
      </c>
      <c r="GF135" s="482" t="str">
        <f>IF(AND('7'!GG39=""),"",'7'!GG39)</f>
        <v>-</v>
      </c>
      <c r="GG135" s="482" t="str">
        <f>IF(AND('7'!GH39=""),"",IF(AND('7'!GH39="-"),"",'7'!GH39))</f>
        <v/>
      </c>
      <c r="GH135" s="50" t="str">
        <f>IF(AND(C135=""),"",VLOOKUP(B135,Register!$A$7:$CL$311,36,FALSE))</f>
        <v/>
      </c>
      <c r="GI135" s="483" t="str">
        <f>IF(AND('7'!GL39=""),"",'7'!GL39)</f>
        <v/>
      </c>
      <c r="GJ135" s="173" t="str">
        <f>IF(AND('7'!FU39=""),"",'7'!FU39)</f>
        <v/>
      </c>
    </row>
    <row r="136" spans="1:192" ht="21">
      <c r="A136" s="480">
        <v>128</v>
      </c>
      <c r="B136" s="481" t="str">
        <f>IF(AND('7'!B40=""),"",'7'!B40)</f>
        <v/>
      </c>
      <c r="C136" s="196" t="str">
        <f>IF(AND('7'!C40=""),"",'7'!C40)</f>
        <v/>
      </c>
      <c r="D136" s="196" t="str">
        <f>IF(AND('7'!D40=""),"",'7'!D40)</f>
        <v/>
      </c>
      <c r="E136" s="200" t="str">
        <f>IF(AND('7'!E40=""),"",'7'!E40)</f>
        <v/>
      </c>
      <c r="F136" s="482" t="str">
        <f>IF(AND('7'!F40=""),"",'7'!F40)</f>
        <v/>
      </c>
      <c r="G136" s="482" t="str">
        <f>IF(AND('7'!G40=""),"",'7'!G40)</f>
        <v/>
      </c>
      <c r="H136" s="482" t="str">
        <f>IF(AND('7'!H40=""),"",'7'!H40)</f>
        <v/>
      </c>
      <c r="I136" s="482" t="str">
        <f>IF(AND('7'!I40=""),"",'7'!I40)</f>
        <v/>
      </c>
      <c r="J136" s="482" t="str">
        <f>IF(AND('7'!J40=""),"",'7'!J40)</f>
        <v/>
      </c>
      <c r="K136" s="482" t="str">
        <f>IF(AND('7'!K40=""),"",'7'!K40)</f>
        <v/>
      </c>
      <c r="L136" s="482" t="str">
        <f>IF(AND('7'!L40=""),"",'7'!L40)</f>
        <v/>
      </c>
      <c r="M136" s="482" t="str">
        <f>IF(AND('7'!M40=""),"",'7'!M40)</f>
        <v/>
      </c>
      <c r="N136" s="482" t="str">
        <f>IF(AND('7'!N40=""),"",'7'!N40)</f>
        <v/>
      </c>
      <c r="O136" s="482" t="str">
        <f>IF(AND('7'!O40=""),"",'7'!O40)</f>
        <v/>
      </c>
      <c r="P136" s="482" t="str">
        <f>IF(AND('7'!P40=""),"",'7'!P40)</f>
        <v/>
      </c>
      <c r="Q136" s="482" t="str">
        <f>IF(AND('7'!Q40=""),"",'7'!Q40)</f>
        <v/>
      </c>
      <c r="R136" s="482" t="str">
        <f>IF(AND('7'!R40=""),"",'7'!R40)</f>
        <v/>
      </c>
      <c r="S136" s="482" t="str">
        <f>IF(AND('7'!S40=""),"",'7'!S40)</f>
        <v/>
      </c>
      <c r="T136" s="482" t="str">
        <f>IF(AND('7'!T40=""),"",'7'!T40)</f>
        <v/>
      </c>
      <c r="U136" s="482" t="str">
        <f>IF(AND('7'!U40=""),"",'7'!U40)</f>
        <v/>
      </c>
      <c r="V136" s="482" t="str">
        <f>IF(AND('7'!V40=""),"",'7'!V40)</f>
        <v/>
      </c>
      <c r="W136" s="482" t="str">
        <f>IF(AND('7'!W40=""),"",'7'!W40)</f>
        <v/>
      </c>
      <c r="X136" s="482" t="str">
        <f>IF(AND('7'!X40=""),"",'7'!X40)</f>
        <v/>
      </c>
      <c r="Y136" s="482" t="str">
        <f>IF(AND('7'!Y40=""),"",'7'!Y40)</f>
        <v/>
      </c>
      <c r="Z136" s="482" t="str">
        <f>IF(AND('7'!Z40=""),"",'7'!Z40)</f>
        <v/>
      </c>
      <c r="AA136" s="482" t="str">
        <f>IF(AND('7'!AA40=""),"",'7'!AA40)</f>
        <v/>
      </c>
      <c r="AB136" s="482" t="str">
        <f>IF(AND('7'!AB40=""),"",'7'!AB40)</f>
        <v/>
      </c>
      <c r="AC136" s="482" t="str">
        <f>IF(AND('7'!AC40=""),"",'7'!AC40)</f>
        <v/>
      </c>
      <c r="AD136" s="482" t="str">
        <f>IF(AND('7'!AD40=""),"",'7'!AD40)</f>
        <v/>
      </c>
      <c r="AE136" s="482" t="str">
        <f>IF(AND('7'!AE40=""),"",'7'!AE40)</f>
        <v/>
      </c>
      <c r="AF136" s="482" t="str">
        <f>IF(AND('7'!AF40=""),"",'7'!AF40)</f>
        <v/>
      </c>
      <c r="AG136" s="482" t="str">
        <f>IF(AND('7'!AG40=""),"",'7'!AG40)</f>
        <v/>
      </c>
      <c r="AH136" s="482" t="str">
        <f>IF(AND('7'!AH40=""),"",'7'!AH40)</f>
        <v/>
      </c>
      <c r="AI136" s="482" t="str">
        <f>IF(AND('7'!AI40=""),"",'7'!AI40)</f>
        <v/>
      </c>
      <c r="AJ136" s="482" t="str">
        <f>IF(AND('7'!AJ40=""),"",'7'!AJ40)</f>
        <v/>
      </c>
      <c r="AK136" s="482" t="str">
        <f>IF(AND('7'!AK40=""),"",'7'!AK40)</f>
        <v/>
      </c>
      <c r="AL136" s="482" t="str">
        <f>IF(AND('7'!AL40=""),"",'7'!AL40)</f>
        <v/>
      </c>
      <c r="AM136" s="482" t="str">
        <f>IF(AND('7'!AM40=""),"",'7'!AM40)</f>
        <v/>
      </c>
      <c r="AN136" s="482" t="str">
        <f>IF(AND('7'!AN40=""),"",'7'!AN40)</f>
        <v/>
      </c>
      <c r="AO136" s="482" t="str">
        <f>IF(AND('7'!AO40=""),"",'7'!AO40)</f>
        <v/>
      </c>
      <c r="AP136" s="482" t="str">
        <f>IF(AND('7'!AP40=""),"",'7'!AP40)</f>
        <v/>
      </c>
      <c r="AQ136" s="482" t="str">
        <f>IF(AND('7'!AQ40=""),"",'7'!AQ40)</f>
        <v/>
      </c>
      <c r="AR136" s="482" t="str">
        <f>IF(AND('7'!AR40=""),"",'7'!AR40)</f>
        <v/>
      </c>
      <c r="AS136" s="482" t="str">
        <f>IF(AND('7'!AS40=""),"",'7'!AS40)</f>
        <v/>
      </c>
      <c r="AT136" s="482" t="str">
        <f>IF(AND('7'!AT40=""),"",'7'!AT40)</f>
        <v/>
      </c>
      <c r="AU136" s="482" t="str">
        <f>IF(AND('7'!AU40=""),"",'7'!AU40)</f>
        <v/>
      </c>
      <c r="AV136" s="482" t="str">
        <f>IF(AND('7'!AV40=""),"",'7'!AV40)</f>
        <v/>
      </c>
      <c r="AW136" s="482" t="str">
        <f>IF(AND('7'!AW40=""),"",'7'!AW40)</f>
        <v/>
      </c>
      <c r="AX136" s="482" t="str">
        <f>IF(AND('7'!AX40=""),"",'7'!AX40)</f>
        <v/>
      </c>
      <c r="AY136" s="482" t="str">
        <f>IF(AND('7'!AY40=""),"",'7'!AY40)</f>
        <v/>
      </c>
      <c r="AZ136" s="482" t="str">
        <f>IF(AND('7'!AZ40=""),"",'7'!AZ40)</f>
        <v/>
      </c>
      <c r="BA136" s="482" t="str">
        <f>IF(AND('7'!BA40=""),"",'7'!BA40)</f>
        <v/>
      </c>
      <c r="BB136" s="482" t="str">
        <f>IF(AND('7'!BB40=""),"",'7'!BB40)</f>
        <v/>
      </c>
      <c r="BC136" s="482" t="str">
        <f>IF(AND('7'!BC40=""),"",'7'!BC40)</f>
        <v/>
      </c>
      <c r="BD136" s="482" t="str">
        <f>IF(AND('7'!BD40=""),"",'7'!BD40)</f>
        <v/>
      </c>
      <c r="BE136" s="482" t="str">
        <f>IF(AND('7'!BE40=""),"",'7'!BE40)</f>
        <v/>
      </c>
      <c r="BF136" s="482" t="str">
        <f>IF(AND('7'!BF40=""),"",'7'!BF40)</f>
        <v/>
      </c>
      <c r="BG136" s="482" t="str">
        <f>IF(AND('7'!BG40=""),"",'7'!BG40)</f>
        <v/>
      </c>
      <c r="BH136" s="482" t="str">
        <f>IF(AND('7'!BH40=""),"",'7'!BH40)</f>
        <v/>
      </c>
      <c r="BI136" s="482" t="str">
        <f>IF(AND('7'!BI40=""),"",'7'!BI40)</f>
        <v/>
      </c>
      <c r="BJ136" s="482" t="str">
        <f>IF(AND('7'!BJ40=""),"",'7'!BJ40)</f>
        <v/>
      </c>
      <c r="BK136" s="482" t="str">
        <f>IF(AND('7'!BK40=""),"",'7'!BK40)</f>
        <v/>
      </c>
      <c r="BL136" s="482" t="str">
        <f>IF(AND('7'!BL40=""),"",'7'!BL40)</f>
        <v/>
      </c>
      <c r="BM136" s="482" t="str">
        <f>IF(AND('7'!BM40=""),"",'7'!BM40)</f>
        <v/>
      </c>
      <c r="BN136" s="482" t="str">
        <f>IF(AND('7'!BN40=""),"",'7'!BN40)</f>
        <v/>
      </c>
      <c r="BO136" s="482" t="str">
        <f>IF(AND('7'!BO40=""),"",'7'!BO40)</f>
        <v/>
      </c>
      <c r="BP136" s="482" t="str">
        <f>IF(AND('7'!BP40=""),"",'7'!BP40)</f>
        <v/>
      </c>
      <c r="BQ136" s="482" t="str">
        <f>IF(AND('7'!BQ40=""),"",'7'!BQ40)</f>
        <v/>
      </c>
      <c r="BR136" s="482" t="str">
        <f>IF(AND('7'!BR40=""),"",'7'!BR40)</f>
        <v/>
      </c>
      <c r="BS136" s="482" t="str">
        <f>IF(AND('7'!BS40=""),"",'7'!BS40)</f>
        <v/>
      </c>
      <c r="BT136" s="482" t="str">
        <f>IF(AND('7'!BT40=""),"",'7'!BT40)</f>
        <v/>
      </c>
      <c r="BU136" s="482" t="str">
        <f>IF(AND('7'!BU40=""),"",'7'!BU40)</f>
        <v/>
      </c>
      <c r="BV136" s="482" t="str">
        <f>IF(AND('7'!BV40=""),"",'7'!BV40)</f>
        <v/>
      </c>
      <c r="BW136" s="482" t="str">
        <f>IF(AND('7'!BW40=""),"",'7'!BW40)</f>
        <v/>
      </c>
      <c r="BX136" s="482" t="str">
        <f>IF(AND('7'!BX40=""),"",'7'!BX40)</f>
        <v/>
      </c>
      <c r="BY136" s="482" t="str">
        <f>IF(AND('7'!BY40=""),"",'7'!BY40)</f>
        <v/>
      </c>
      <c r="BZ136" s="482" t="str">
        <f>IF(AND('7'!BZ40=""),"",'7'!BZ40)</f>
        <v/>
      </c>
      <c r="CA136" s="482" t="str">
        <f>IF(AND('7'!CA40=""),"",'7'!CA40)</f>
        <v/>
      </c>
      <c r="CB136" s="482" t="str">
        <f>IF(AND('7'!CB40=""),"",'7'!CB40)</f>
        <v/>
      </c>
      <c r="CC136" s="482" t="str">
        <f>IF(AND('7'!CC40=""),"",'7'!CC40)</f>
        <v/>
      </c>
      <c r="CD136" s="482" t="str">
        <f>IF(AND('7'!CD40=""),"",'7'!CD40)</f>
        <v/>
      </c>
      <c r="CE136" s="482" t="str">
        <f>IF(AND('7'!CE40=""),"",'7'!CE40)</f>
        <v/>
      </c>
      <c r="CF136" s="482" t="str">
        <f>IF(AND('7'!CF40=""),"",'7'!CF40)</f>
        <v/>
      </c>
      <c r="CG136" s="482" t="str">
        <f>IF(AND('7'!CG40=""),"",'7'!CG40)</f>
        <v/>
      </c>
      <c r="CH136" s="482" t="str">
        <f>IF(AND('7'!CH40=""),"",'7'!CH40)</f>
        <v/>
      </c>
      <c r="CI136" s="482" t="str">
        <f>IF(AND('7'!CI40=""),"",'7'!CI40)</f>
        <v/>
      </c>
      <c r="CJ136" s="482" t="str">
        <f>IF(AND('7'!CJ40=""),"",'7'!CJ40)</f>
        <v/>
      </c>
      <c r="CK136" s="482" t="str">
        <f>IF(AND('7'!CK40=""),"",'7'!CK40)</f>
        <v/>
      </c>
      <c r="CL136" s="482" t="str">
        <f>IF(AND('7'!CL40=""),"",'7'!CL40)</f>
        <v/>
      </c>
      <c r="CM136" s="482" t="str">
        <f>IF(AND('7'!CM40=""),"",'7'!CM40)</f>
        <v/>
      </c>
      <c r="CN136" s="482" t="str">
        <f>IF(AND('7'!CN40=""),"",'7'!CN40)</f>
        <v/>
      </c>
      <c r="CO136" s="482" t="str">
        <f>IF(AND('7'!CO40=""),"",'7'!CO40)</f>
        <v/>
      </c>
      <c r="CP136" s="482" t="str">
        <f>IF(AND('7'!CP40=""),"",'7'!CP40)</f>
        <v/>
      </c>
      <c r="CQ136" s="482" t="str">
        <f>IF(AND('7'!CQ40=""),"",'7'!CQ40)</f>
        <v/>
      </c>
      <c r="CR136" s="482" t="str">
        <f>IF(AND('7'!CR40=""),"",'7'!CR40)</f>
        <v/>
      </c>
      <c r="CS136" s="482" t="str">
        <f>IF(AND('7'!CS40=""),"",'7'!CS40)</f>
        <v/>
      </c>
      <c r="CT136" s="482" t="str">
        <f>IF(AND('7'!CT40=""),"",'7'!CT40)</f>
        <v/>
      </c>
      <c r="CU136" s="482" t="str">
        <f>IF(AND('7'!CU40=""),"",'7'!CU40)</f>
        <v/>
      </c>
      <c r="CV136" s="482" t="str">
        <f>IF(AND('7'!CV40=""),"",'7'!CV40)</f>
        <v/>
      </c>
      <c r="CW136" s="482" t="str">
        <f>IF(AND('7'!CW40=""),"",'7'!CW40)</f>
        <v/>
      </c>
      <c r="CX136" s="482" t="str">
        <f>IF(AND('7'!CX40=""),"",'7'!CX40)</f>
        <v/>
      </c>
      <c r="CY136" s="482" t="str">
        <f>IF(AND('7'!CY40=""),"",'7'!CY40)</f>
        <v/>
      </c>
      <c r="CZ136" s="482" t="str">
        <f>IF(AND('7'!CZ40=""),"",'7'!CZ40)</f>
        <v/>
      </c>
      <c r="DA136" s="482" t="str">
        <f>IF(AND('7'!DA40=""),"",'7'!DA40)</f>
        <v/>
      </c>
      <c r="DB136" s="482" t="str">
        <f>IF(AND('7'!DB40=""),"",'7'!DB40)</f>
        <v/>
      </c>
      <c r="DC136" s="482" t="str">
        <f>IF(AND('7'!DC40=""),"",'7'!DC40)</f>
        <v/>
      </c>
      <c r="DD136" s="482" t="str">
        <f>IF(AND('7'!DD40=""),"",'7'!DD40)</f>
        <v/>
      </c>
      <c r="DE136" s="482" t="str">
        <f>IF(AND('7'!DE40=""),"",'7'!DE40)</f>
        <v/>
      </c>
      <c r="DF136" s="482" t="str">
        <f>IF(AND('7'!DF40=""),"",'7'!DF40)</f>
        <v/>
      </c>
      <c r="DG136" s="482" t="str">
        <f>IF(AND('7'!DG40=""),"",'7'!DG40)</f>
        <v/>
      </c>
      <c r="DH136" s="482" t="str">
        <f>IF(AND('7'!DH40=""),"",'7'!DH40)</f>
        <v/>
      </c>
      <c r="DI136" s="482" t="str">
        <f>IF(AND('7'!DI40=""),"",'7'!DI40)</f>
        <v/>
      </c>
      <c r="DJ136" s="482" t="str">
        <f>IF(AND('7'!DJ40=""),"",'7'!DJ40)</f>
        <v/>
      </c>
      <c r="DK136" s="482" t="str">
        <f>IF(AND('7'!DK40=""),"",'7'!DK40)</f>
        <v/>
      </c>
      <c r="DL136" s="482" t="str">
        <f>IF(AND('7'!DL40=""),"",'7'!DL40)</f>
        <v/>
      </c>
      <c r="DM136" s="482" t="str">
        <f>IF(AND('7'!DM40=""),"",'7'!DM40)</f>
        <v/>
      </c>
      <c r="DN136" s="482" t="str">
        <f>IF(AND('7'!DN40=""),"",'7'!DN40)</f>
        <v/>
      </c>
      <c r="DO136" s="482" t="str">
        <f>IF(AND('7'!DO40=""),"",'7'!DO40)</f>
        <v/>
      </c>
      <c r="DP136" s="482" t="str">
        <f>IF(AND('7'!DP40=""),"",'7'!DP40)</f>
        <v/>
      </c>
      <c r="DQ136" s="482" t="str">
        <f>IF(AND('7'!DQ40=""),"",'7'!DQ40)</f>
        <v/>
      </c>
      <c r="DR136" s="482" t="str">
        <f>IF(AND('7'!DR40=""),"",'7'!DR40)</f>
        <v/>
      </c>
      <c r="DS136" s="482" t="str">
        <f>IF(AND('7'!DS40=""),"",'7'!DS40)</f>
        <v/>
      </c>
      <c r="DT136" s="482" t="str">
        <f>IF(AND('7'!DT40=""),"",'7'!DT40)</f>
        <v/>
      </c>
      <c r="DU136" s="482" t="str">
        <f>IF(AND('7'!DU40=""),"",'7'!DU40)</f>
        <v/>
      </c>
      <c r="DV136" s="482" t="str">
        <f>IF(AND('7'!DV40=""),"",'7'!DV40)</f>
        <v/>
      </c>
      <c r="DW136" s="482" t="str">
        <f>IF(AND('7'!DW40=""),"",'7'!DW40)</f>
        <v/>
      </c>
      <c r="DX136" s="482" t="str">
        <f>IF(AND('7'!DX40=""),"",'7'!DX40)</f>
        <v/>
      </c>
      <c r="DY136" s="482" t="str">
        <f>IF(AND('7'!DY40=""),"",'7'!DY40)</f>
        <v/>
      </c>
      <c r="DZ136" s="482" t="str">
        <f>IF(AND('7'!DZ40=""),"",'7'!DZ40)</f>
        <v/>
      </c>
      <c r="EA136" s="482" t="str">
        <f>IF(AND('7'!EA40=""),"",'7'!EA40)</f>
        <v/>
      </c>
      <c r="EB136" s="482" t="str">
        <f>IF(AND('7'!EB40=""),"",'7'!EB40)</f>
        <v/>
      </c>
      <c r="EC136" s="482" t="str">
        <f>IF(AND('7'!EC40=""),"",'7'!EC40)</f>
        <v/>
      </c>
      <c r="ED136" s="482" t="str">
        <f>IF(AND('7'!ED40=""),"",'7'!ED40)</f>
        <v/>
      </c>
      <c r="EE136" s="482" t="str">
        <f>IF(AND('7'!EE40=""),"",'7'!EE40)</f>
        <v/>
      </c>
      <c r="EF136" s="482" t="str">
        <f>IF(AND('7'!EF40=""),"",'7'!EF40)</f>
        <v/>
      </c>
      <c r="EG136" s="482" t="str">
        <f>IF(AND('7'!EG40=""),"",'7'!EG40)</f>
        <v/>
      </c>
      <c r="EH136" s="482" t="str">
        <f>IF(AND('7'!EH40=""),"",'7'!EH40)</f>
        <v/>
      </c>
      <c r="EI136" s="482" t="str">
        <f>IF(AND('7'!EI40=""),"",'7'!EI40)</f>
        <v/>
      </c>
      <c r="EJ136" s="482" t="str">
        <f>IF(AND('7'!EJ40=""),"",'7'!EJ40)</f>
        <v/>
      </c>
      <c r="EK136" s="482" t="str">
        <f>IF(AND('7'!EK40=""),"",'7'!EK40)</f>
        <v/>
      </c>
      <c r="EL136" s="482" t="str">
        <f>IF(AND('7'!EL40=""),"",'7'!EL40)</f>
        <v/>
      </c>
      <c r="EM136" s="482" t="str">
        <f>IF(AND('7'!EM40=""),"",'7'!EM40)</f>
        <v/>
      </c>
      <c r="EN136" s="482" t="str">
        <f>IF(AND('7'!EN40=""),"",'7'!EN40)</f>
        <v/>
      </c>
      <c r="EO136" s="482" t="str">
        <f>IF(AND('7'!EO40=""),"",'7'!EO40)</f>
        <v/>
      </c>
      <c r="EP136" s="482" t="str">
        <f>IF(AND('7'!EP40=""),"",'7'!EP40)</f>
        <v/>
      </c>
      <c r="EQ136" s="482" t="str">
        <f>IF(AND('7'!EQ40=""),"",'7'!EQ40)</f>
        <v/>
      </c>
      <c r="ER136" s="482" t="str">
        <f>IF(AND('7'!ER40=""),"",'7'!ER40)</f>
        <v/>
      </c>
      <c r="ES136" s="482" t="str">
        <f>IF(AND('7'!ES40=""),"",'7'!ES40)</f>
        <v/>
      </c>
      <c r="ET136" s="482" t="str">
        <f>IF(AND('7'!ET40=""),"",'7'!ET40)</f>
        <v/>
      </c>
      <c r="EU136" s="482" t="str">
        <f>IF(AND('7'!EU40=""),"",'7'!EU40)</f>
        <v/>
      </c>
      <c r="EV136" s="482" t="str">
        <f>IF(AND('7'!EV40=""),"",'7'!EV40)</f>
        <v/>
      </c>
      <c r="EW136" s="482" t="str">
        <f>IF(AND('7'!EW40=""),"",'7'!EW40)</f>
        <v/>
      </c>
      <c r="EX136" s="482" t="str">
        <f>IF(AND('7'!EX40=""),"",'7'!EX40)</f>
        <v/>
      </c>
      <c r="EY136" s="482" t="str">
        <f>IF(AND('7'!EY40=""),"",'7'!EY40)</f>
        <v/>
      </c>
      <c r="EZ136" s="482" t="str">
        <f>IF(AND('7'!EZ40=""),"",'7'!EZ40)</f>
        <v/>
      </c>
      <c r="FA136" s="482" t="str">
        <f>IF(AND('7'!FA40=""),"",'7'!FA40)</f>
        <v/>
      </c>
      <c r="FB136" s="482" t="str">
        <f>IF(AND('7'!FB40=""),"",'7'!FB40)</f>
        <v/>
      </c>
      <c r="FC136" s="482" t="str">
        <f>IF(AND('7'!FC40=""),"",'7'!FC40)</f>
        <v/>
      </c>
      <c r="FD136" s="482" t="str">
        <f>IF(AND('7'!FD40=""),"",'7'!FD40)</f>
        <v/>
      </c>
      <c r="FE136" s="482" t="str">
        <f>IF(AND('7'!FE40=""),"",'7'!FE40)</f>
        <v/>
      </c>
      <c r="FF136" s="482" t="str">
        <f>IF(AND('7'!FF40=""),"",'7'!FF40)</f>
        <v xml:space="preserve"> </v>
      </c>
      <c r="FG136" s="482" t="str">
        <f>IF(AND('7'!FG40=""),"",'7'!FG40)</f>
        <v/>
      </c>
      <c r="FH136" s="482" t="str">
        <f>IF(AND('7'!FH40=""),"",'7'!FH40)</f>
        <v/>
      </c>
      <c r="FI136" s="482" t="str">
        <f>IF(AND('7'!FI40=""),"",'7'!FI40)</f>
        <v/>
      </c>
      <c r="FJ136" s="482" t="str">
        <f>IF(AND('7'!FJ40=""),"",'7'!FJ40)</f>
        <v/>
      </c>
      <c r="FK136" s="482" t="str">
        <f>IF(AND('7'!FK40=""),"",'7'!FK40)</f>
        <v/>
      </c>
      <c r="FL136" s="482" t="str">
        <f>IF(AND('7'!FL40=""),"",'7'!FL40)</f>
        <v/>
      </c>
      <c r="FM136" s="482" t="str">
        <f>IF(AND('7'!FM40=""),"",'7'!FM40)</f>
        <v xml:space="preserve"> </v>
      </c>
      <c r="FN136" s="482" t="str">
        <f>IF(AND('7'!FN40=""),"",'7'!FN40)</f>
        <v/>
      </c>
      <c r="FO136" s="482" t="str">
        <f>IF(AND('7'!FO40=""),"",'7'!FO40)</f>
        <v/>
      </c>
      <c r="FP136" s="482" t="str">
        <f>IF(AND('7'!FP40=""),"",'7'!FP40)</f>
        <v/>
      </c>
      <c r="FQ136" s="482" t="str">
        <f>IF(AND('7'!FQ40=""),"",'7'!FQ40)</f>
        <v/>
      </c>
      <c r="FR136" s="482" t="str">
        <f>IF(AND('7'!FR40=""),"",'7'!FR40)</f>
        <v/>
      </c>
      <c r="FS136" s="482" t="str">
        <f>IF(AND('7'!FS40=""),"",'7'!FS40)</f>
        <v/>
      </c>
      <c r="FT136" s="482" t="str">
        <f>IF(AND('7'!FT40=""),"",'7'!FT40)</f>
        <v xml:space="preserve"> </v>
      </c>
      <c r="FU136" s="482" t="str">
        <f>IF(AND('7'!FV40=""),"",'7'!FV40)</f>
        <v>-</v>
      </c>
      <c r="FV136" s="482" t="str">
        <f>IF(AND('7'!FW40=""),"",'7'!FW40)</f>
        <v>-</v>
      </c>
      <c r="FW136" s="482" t="str">
        <f>IF(AND('7'!FX40=""),"",'7'!FX40)</f>
        <v>-</v>
      </c>
      <c r="FX136" s="482" t="str">
        <f>IF(AND('7'!FY40=""),"",'7'!FY40)</f>
        <v>-</v>
      </c>
      <c r="FY136" s="482" t="str">
        <f>IF(AND('7'!FZ40=""),"",'7'!FZ40)</f>
        <v>-</v>
      </c>
      <c r="FZ136" s="482" t="str">
        <f>IF(AND('7'!GA40=""),"",'7'!GA40)</f>
        <v>-</v>
      </c>
      <c r="GA136" s="482" t="str">
        <f>IF(AND('7'!GB40=""),"",'7'!GB40)</f>
        <v>-</v>
      </c>
      <c r="GB136" s="482" t="str">
        <f>IF(AND('7'!GC40=""),"",'7'!GC40)</f>
        <v>-</v>
      </c>
      <c r="GC136" s="482" t="str">
        <f>IF(AND('7'!GD40=""),"",'7'!GD40)</f>
        <v>-</v>
      </c>
      <c r="GD136" s="482" t="str">
        <f>IF(AND('7'!GE40=""),"",'7'!GE40)</f>
        <v>-</v>
      </c>
      <c r="GE136" s="482" t="str">
        <f>IF(AND('7'!GF40=""),"",'7'!GF40)</f>
        <v>-</v>
      </c>
      <c r="GF136" s="482" t="str">
        <f>IF(AND('7'!GG40=""),"",'7'!GG40)</f>
        <v>-</v>
      </c>
      <c r="GG136" s="482" t="str">
        <f>IF(AND('7'!GH40=""),"",IF(AND('7'!GH40="-"),"",'7'!GH40))</f>
        <v/>
      </c>
      <c r="GH136" s="50" t="str">
        <f>IF(AND(C136=""),"",VLOOKUP(B136,Register!$A$7:$CL$311,36,FALSE))</f>
        <v/>
      </c>
      <c r="GI136" s="483" t="str">
        <f>IF(AND('7'!GL40=""),"",'7'!GL40)</f>
        <v/>
      </c>
      <c r="GJ136" s="173" t="str">
        <f>IF(AND('7'!FU40=""),"",'7'!FU40)</f>
        <v/>
      </c>
    </row>
    <row r="137" spans="1:192" ht="21">
      <c r="A137" s="480">
        <v>129</v>
      </c>
      <c r="B137" s="481" t="str">
        <f>IF(AND('7'!B41=""),"",'7'!B41)</f>
        <v/>
      </c>
      <c r="C137" s="196" t="str">
        <f>IF(AND('7'!C41=""),"",'7'!C41)</f>
        <v/>
      </c>
      <c r="D137" s="196" t="str">
        <f>IF(AND('7'!D41=""),"",'7'!D41)</f>
        <v/>
      </c>
      <c r="E137" s="200" t="str">
        <f>IF(AND('7'!E41=""),"",'7'!E41)</f>
        <v/>
      </c>
      <c r="F137" s="482" t="str">
        <f>IF(AND('7'!F41=""),"",'7'!F41)</f>
        <v/>
      </c>
      <c r="G137" s="482" t="str">
        <f>IF(AND('7'!G41=""),"",'7'!G41)</f>
        <v/>
      </c>
      <c r="H137" s="482" t="str">
        <f>IF(AND('7'!H41=""),"",'7'!H41)</f>
        <v/>
      </c>
      <c r="I137" s="482" t="str">
        <f>IF(AND('7'!I41=""),"",'7'!I41)</f>
        <v/>
      </c>
      <c r="J137" s="482" t="str">
        <f>IF(AND('7'!J41=""),"",'7'!J41)</f>
        <v/>
      </c>
      <c r="K137" s="482" t="str">
        <f>IF(AND('7'!K41=""),"",'7'!K41)</f>
        <v/>
      </c>
      <c r="L137" s="482" t="str">
        <f>IF(AND('7'!L41=""),"",'7'!L41)</f>
        <v/>
      </c>
      <c r="M137" s="482" t="str">
        <f>IF(AND('7'!M41=""),"",'7'!M41)</f>
        <v/>
      </c>
      <c r="N137" s="482" t="str">
        <f>IF(AND('7'!N41=""),"",'7'!N41)</f>
        <v/>
      </c>
      <c r="O137" s="482" t="str">
        <f>IF(AND('7'!O41=""),"",'7'!O41)</f>
        <v/>
      </c>
      <c r="P137" s="482" t="str">
        <f>IF(AND('7'!P41=""),"",'7'!P41)</f>
        <v/>
      </c>
      <c r="Q137" s="482" t="str">
        <f>IF(AND('7'!Q41=""),"",'7'!Q41)</f>
        <v/>
      </c>
      <c r="R137" s="482" t="str">
        <f>IF(AND('7'!R41=""),"",'7'!R41)</f>
        <v/>
      </c>
      <c r="S137" s="482" t="str">
        <f>IF(AND('7'!S41=""),"",'7'!S41)</f>
        <v/>
      </c>
      <c r="T137" s="482" t="str">
        <f>IF(AND('7'!T41=""),"",'7'!T41)</f>
        <v/>
      </c>
      <c r="U137" s="482" t="str">
        <f>IF(AND('7'!U41=""),"",'7'!U41)</f>
        <v/>
      </c>
      <c r="V137" s="482" t="str">
        <f>IF(AND('7'!V41=""),"",'7'!V41)</f>
        <v/>
      </c>
      <c r="W137" s="482" t="str">
        <f>IF(AND('7'!W41=""),"",'7'!W41)</f>
        <v/>
      </c>
      <c r="X137" s="482" t="str">
        <f>IF(AND('7'!X41=""),"",'7'!X41)</f>
        <v/>
      </c>
      <c r="Y137" s="482" t="str">
        <f>IF(AND('7'!Y41=""),"",'7'!Y41)</f>
        <v/>
      </c>
      <c r="Z137" s="482" t="str">
        <f>IF(AND('7'!Z41=""),"",'7'!Z41)</f>
        <v/>
      </c>
      <c r="AA137" s="482" t="str">
        <f>IF(AND('7'!AA41=""),"",'7'!AA41)</f>
        <v/>
      </c>
      <c r="AB137" s="482" t="str">
        <f>IF(AND('7'!AB41=""),"",'7'!AB41)</f>
        <v/>
      </c>
      <c r="AC137" s="482" t="str">
        <f>IF(AND('7'!AC41=""),"",'7'!AC41)</f>
        <v/>
      </c>
      <c r="AD137" s="482" t="str">
        <f>IF(AND('7'!AD41=""),"",'7'!AD41)</f>
        <v/>
      </c>
      <c r="AE137" s="482" t="str">
        <f>IF(AND('7'!AE41=""),"",'7'!AE41)</f>
        <v/>
      </c>
      <c r="AF137" s="482" t="str">
        <f>IF(AND('7'!AF41=""),"",'7'!AF41)</f>
        <v/>
      </c>
      <c r="AG137" s="482" t="str">
        <f>IF(AND('7'!AG41=""),"",'7'!AG41)</f>
        <v/>
      </c>
      <c r="AH137" s="482" t="str">
        <f>IF(AND('7'!AH41=""),"",'7'!AH41)</f>
        <v/>
      </c>
      <c r="AI137" s="482" t="str">
        <f>IF(AND('7'!AI41=""),"",'7'!AI41)</f>
        <v/>
      </c>
      <c r="AJ137" s="482" t="str">
        <f>IF(AND('7'!AJ41=""),"",'7'!AJ41)</f>
        <v/>
      </c>
      <c r="AK137" s="482" t="str">
        <f>IF(AND('7'!AK41=""),"",'7'!AK41)</f>
        <v/>
      </c>
      <c r="AL137" s="482" t="str">
        <f>IF(AND('7'!AL41=""),"",'7'!AL41)</f>
        <v/>
      </c>
      <c r="AM137" s="482" t="str">
        <f>IF(AND('7'!AM41=""),"",'7'!AM41)</f>
        <v/>
      </c>
      <c r="AN137" s="482" t="str">
        <f>IF(AND('7'!AN41=""),"",'7'!AN41)</f>
        <v/>
      </c>
      <c r="AO137" s="482" t="str">
        <f>IF(AND('7'!AO41=""),"",'7'!AO41)</f>
        <v/>
      </c>
      <c r="AP137" s="482" t="str">
        <f>IF(AND('7'!AP41=""),"",'7'!AP41)</f>
        <v/>
      </c>
      <c r="AQ137" s="482" t="str">
        <f>IF(AND('7'!AQ41=""),"",'7'!AQ41)</f>
        <v/>
      </c>
      <c r="AR137" s="482" t="str">
        <f>IF(AND('7'!AR41=""),"",'7'!AR41)</f>
        <v/>
      </c>
      <c r="AS137" s="482" t="str">
        <f>IF(AND('7'!AS41=""),"",'7'!AS41)</f>
        <v/>
      </c>
      <c r="AT137" s="482" t="str">
        <f>IF(AND('7'!AT41=""),"",'7'!AT41)</f>
        <v/>
      </c>
      <c r="AU137" s="482" t="str">
        <f>IF(AND('7'!AU41=""),"",'7'!AU41)</f>
        <v/>
      </c>
      <c r="AV137" s="482" t="str">
        <f>IF(AND('7'!AV41=""),"",'7'!AV41)</f>
        <v/>
      </c>
      <c r="AW137" s="482" t="str">
        <f>IF(AND('7'!AW41=""),"",'7'!AW41)</f>
        <v/>
      </c>
      <c r="AX137" s="482" t="str">
        <f>IF(AND('7'!AX41=""),"",'7'!AX41)</f>
        <v/>
      </c>
      <c r="AY137" s="482" t="str">
        <f>IF(AND('7'!AY41=""),"",'7'!AY41)</f>
        <v/>
      </c>
      <c r="AZ137" s="482" t="str">
        <f>IF(AND('7'!AZ41=""),"",'7'!AZ41)</f>
        <v/>
      </c>
      <c r="BA137" s="482" t="str">
        <f>IF(AND('7'!BA41=""),"",'7'!BA41)</f>
        <v/>
      </c>
      <c r="BB137" s="482" t="str">
        <f>IF(AND('7'!BB41=""),"",'7'!BB41)</f>
        <v/>
      </c>
      <c r="BC137" s="482" t="str">
        <f>IF(AND('7'!BC41=""),"",'7'!BC41)</f>
        <v/>
      </c>
      <c r="BD137" s="482" t="str">
        <f>IF(AND('7'!BD41=""),"",'7'!BD41)</f>
        <v/>
      </c>
      <c r="BE137" s="482" t="str">
        <f>IF(AND('7'!BE41=""),"",'7'!BE41)</f>
        <v/>
      </c>
      <c r="BF137" s="482" t="str">
        <f>IF(AND('7'!BF41=""),"",'7'!BF41)</f>
        <v/>
      </c>
      <c r="BG137" s="482" t="str">
        <f>IF(AND('7'!BG41=""),"",'7'!BG41)</f>
        <v/>
      </c>
      <c r="BH137" s="482" t="str">
        <f>IF(AND('7'!BH41=""),"",'7'!BH41)</f>
        <v/>
      </c>
      <c r="BI137" s="482" t="str">
        <f>IF(AND('7'!BI41=""),"",'7'!BI41)</f>
        <v/>
      </c>
      <c r="BJ137" s="482" t="str">
        <f>IF(AND('7'!BJ41=""),"",'7'!BJ41)</f>
        <v/>
      </c>
      <c r="BK137" s="482" t="str">
        <f>IF(AND('7'!BK41=""),"",'7'!BK41)</f>
        <v/>
      </c>
      <c r="BL137" s="482" t="str">
        <f>IF(AND('7'!BL41=""),"",'7'!BL41)</f>
        <v/>
      </c>
      <c r="BM137" s="482" t="str">
        <f>IF(AND('7'!BM41=""),"",'7'!BM41)</f>
        <v/>
      </c>
      <c r="BN137" s="482" t="str">
        <f>IF(AND('7'!BN41=""),"",'7'!BN41)</f>
        <v/>
      </c>
      <c r="BO137" s="482" t="str">
        <f>IF(AND('7'!BO41=""),"",'7'!BO41)</f>
        <v/>
      </c>
      <c r="BP137" s="482" t="str">
        <f>IF(AND('7'!BP41=""),"",'7'!BP41)</f>
        <v/>
      </c>
      <c r="BQ137" s="482" t="str">
        <f>IF(AND('7'!BQ41=""),"",'7'!BQ41)</f>
        <v/>
      </c>
      <c r="BR137" s="482" t="str">
        <f>IF(AND('7'!BR41=""),"",'7'!BR41)</f>
        <v/>
      </c>
      <c r="BS137" s="482" t="str">
        <f>IF(AND('7'!BS41=""),"",'7'!BS41)</f>
        <v/>
      </c>
      <c r="BT137" s="482" t="str">
        <f>IF(AND('7'!BT41=""),"",'7'!BT41)</f>
        <v/>
      </c>
      <c r="BU137" s="482" t="str">
        <f>IF(AND('7'!BU41=""),"",'7'!BU41)</f>
        <v/>
      </c>
      <c r="BV137" s="482" t="str">
        <f>IF(AND('7'!BV41=""),"",'7'!BV41)</f>
        <v/>
      </c>
      <c r="BW137" s="482" t="str">
        <f>IF(AND('7'!BW41=""),"",'7'!BW41)</f>
        <v/>
      </c>
      <c r="BX137" s="482" t="str">
        <f>IF(AND('7'!BX41=""),"",'7'!BX41)</f>
        <v/>
      </c>
      <c r="BY137" s="482" t="str">
        <f>IF(AND('7'!BY41=""),"",'7'!BY41)</f>
        <v/>
      </c>
      <c r="BZ137" s="482" t="str">
        <f>IF(AND('7'!BZ41=""),"",'7'!BZ41)</f>
        <v/>
      </c>
      <c r="CA137" s="482" t="str">
        <f>IF(AND('7'!CA41=""),"",'7'!CA41)</f>
        <v/>
      </c>
      <c r="CB137" s="482" t="str">
        <f>IF(AND('7'!CB41=""),"",'7'!CB41)</f>
        <v/>
      </c>
      <c r="CC137" s="482" t="str">
        <f>IF(AND('7'!CC41=""),"",'7'!CC41)</f>
        <v/>
      </c>
      <c r="CD137" s="482" t="str">
        <f>IF(AND('7'!CD41=""),"",'7'!CD41)</f>
        <v/>
      </c>
      <c r="CE137" s="482" t="str">
        <f>IF(AND('7'!CE41=""),"",'7'!CE41)</f>
        <v/>
      </c>
      <c r="CF137" s="482" t="str">
        <f>IF(AND('7'!CF41=""),"",'7'!CF41)</f>
        <v/>
      </c>
      <c r="CG137" s="482" t="str">
        <f>IF(AND('7'!CG41=""),"",'7'!CG41)</f>
        <v/>
      </c>
      <c r="CH137" s="482" t="str">
        <f>IF(AND('7'!CH41=""),"",'7'!CH41)</f>
        <v/>
      </c>
      <c r="CI137" s="482" t="str">
        <f>IF(AND('7'!CI41=""),"",'7'!CI41)</f>
        <v/>
      </c>
      <c r="CJ137" s="482" t="str">
        <f>IF(AND('7'!CJ41=""),"",'7'!CJ41)</f>
        <v/>
      </c>
      <c r="CK137" s="482" t="str">
        <f>IF(AND('7'!CK41=""),"",'7'!CK41)</f>
        <v/>
      </c>
      <c r="CL137" s="482" t="str">
        <f>IF(AND('7'!CL41=""),"",'7'!CL41)</f>
        <v/>
      </c>
      <c r="CM137" s="482" t="str">
        <f>IF(AND('7'!CM41=""),"",'7'!CM41)</f>
        <v/>
      </c>
      <c r="CN137" s="482" t="str">
        <f>IF(AND('7'!CN41=""),"",'7'!CN41)</f>
        <v/>
      </c>
      <c r="CO137" s="482" t="str">
        <f>IF(AND('7'!CO41=""),"",'7'!CO41)</f>
        <v/>
      </c>
      <c r="CP137" s="482" t="str">
        <f>IF(AND('7'!CP41=""),"",'7'!CP41)</f>
        <v/>
      </c>
      <c r="CQ137" s="482" t="str">
        <f>IF(AND('7'!CQ41=""),"",'7'!CQ41)</f>
        <v/>
      </c>
      <c r="CR137" s="482" t="str">
        <f>IF(AND('7'!CR41=""),"",'7'!CR41)</f>
        <v/>
      </c>
      <c r="CS137" s="482" t="str">
        <f>IF(AND('7'!CS41=""),"",'7'!CS41)</f>
        <v/>
      </c>
      <c r="CT137" s="482" t="str">
        <f>IF(AND('7'!CT41=""),"",'7'!CT41)</f>
        <v/>
      </c>
      <c r="CU137" s="482" t="str">
        <f>IF(AND('7'!CU41=""),"",'7'!CU41)</f>
        <v/>
      </c>
      <c r="CV137" s="482" t="str">
        <f>IF(AND('7'!CV41=""),"",'7'!CV41)</f>
        <v/>
      </c>
      <c r="CW137" s="482" t="str">
        <f>IF(AND('7'!CW41=""),"",'7'!CW41)</f>
        <v/>
      </c>
      <c r="CX137" s="482" t="str">
        <f>IF(AND('7'!CX41=""),"",'7'!CX41)</f>
        <v/>
      </c>
      <c r="CY137" s="482" t="str">
        <f>IF(AND('7'!CY41=""),"",'7'!CY41)</f>
        <v/>
      </c>
      <c r="CZ137" s="482" t="str">
        <f>IF(AND('7'!CZ41=""),"",'7'!CZ41)</f>
        <v/>
      </c>
      <c r="DA137" s="482" t="str">
        <f>IF(AND('7'!DA41=""),"",'7'!DA41)</f>
        <v/>
      </c>
      <c r="DB137" s="482" t="str">
        <f>IF(AND('7'!DB41=""),"",'7'!DB41)</f>
        <v/>
      </c>
      <c r="DC137" s="482" t="str">
        <f>IF(AND('7'!DC41=""),"",'7'!DC41)</f>
        <v/>
      </c>
      <c r="DD137" s="482" t="str">
        <f>IF(AND('7'!DD41=""),"",'7'!DD41)</f>
        <v/>
      </c>
      <c r="DE137" s="482" t="str">
        <f>IF(AND('7'!DE41=""),"",'7'!DE41)</f>
        <v/>
      </c>
      <c r="DF137" s="482" t="str">
        <f>IF(AND('7'!DF41=""),"",'7'!DF41)</f>
        <v/>
      </c>
      <c r="DG137" s="482" t="str">
        <f>IF(AND('7'!DG41=""),"",'7'!DG41)</f>
        <v/>
      </c>
      <c r="DH137" s="482" t="str">
        <f>IF(AND('7'!DH41=""),"",'7'!DH41)</f>
        <v/>
      </c>
      <c r="DI137" s="482" t="str">
        <f>IF(AND('7'!DI41=""),"",'7'!DI41)</f>
        <v/>
      </c>
      <c r="DJ137" s="482" t="str">
        <f>IF(AND('7'!DJ41=""),"",'7'!DJ41)</f>
        <v/>
      </c>
      <c r="DK137" s="482" t="str">
        <f>IF(AND('7'!DK41=""),"",'7'!DK41)</f>
        <v/>
      </c>
      <c r="DL137" s="482" t="str">
        <f>IF(AND('7'!DL41=""),"",'7'!DL41)</f>
        <v/>
      </c>
      <c r="DM137" s="482" t="str">
        <f>IF(AND('7'!DM41=""),"",'7'!DM41)</f>
        <v/>
      </c>
      <c r="DN137" s="482" t="str">
        <f>IF(AND('7'!DN41=""),"",'7'!DN41)</f>
        <v/>
      </c>
      <c r="DO137" s="482" t="str">
        <f>IF(AND('7'!DO41=""),"",'7'!DO41)</f>
        <v/>
      </c>
      <c r="DP137" s="482" t="str">
        <f>IF(AND('7'!DP41=""),"",'7'!DP41)</f>
        <v/>
      </c>
      <c r="DQ137" s="482" t="str">
        <f>IF(AND('7'!DQ41=""),"",'7'!DQ41)</f>
        <v/>
      </c>
      <c r="DR137" s="482" t="str">
        <f>IF(AND('7'!DR41=""),"",'7'!DR41)</f>
        <v/>
      </c>
      <c r="DS137" s="482" t="str">
        <f>IF(AND('7'!DS41=""),"",'7'!DS41)</f>
        <v/>
      </c>
      <c r="DT137" s="482" t="str">
        <f>IF(AND('7'!DT41=""),"",'7'!DT41)</f>
        <v/>
      </c>
      <c r="DU137" s="482" t="str">
        <f>IF(AND('7'!DU41=""),"",'7'!DU41)</f>
        <v/>
      </c>
      <c r="DV137" s="482" t="str">
        <f>IF(AND('7'!DV41=""),"",'7'!DV41)</f>
        <v/>
      </c>
      <c r="DW137" s="482" t="str">
        <f>IF(AND('7'!DW41=""),"",'7'!DW41)</f>
        <v/>
      </c>
      <c r="DX137" s="482" t="str">
        <f>IF(AND('7'!DX41=""),"",'7'!DX41)</f>
        <v/>
      </c>
      <c r="DY137" s="482" t="str">
        <f>IF(AND('7'!DY41=""),"",'7'!DY41)</f>
        <v/>
      </c>
      <c r="DZ137" s="482" t="str">
        <f>IF(AND('7'!DZ41=""),"",'7'!DZ41)</f>
        <v/>
      </c>
      <c r="EA137" s="482" t="str">
        <f>IF(AND('7'!EA41=""),"",'7'!EA41)</f>
        <v/>
      </c>
      <c r="EB137" s="482" t="str">
        <f>IF(AND('7'!EB41=""),"",'7'!EB41)</f>
        <v/>
      </c>
      <c r="EC137" s="482" t="str">
        <f>IF(AND('7'!EC41=""),"",'7'!EC41)</f>
        <v/>
      </c>
      <c r="ED137" s="482" t="str">
        <f>IF(AND('7'!ED41=""),"",'7'!ED41)</f>
        <v/>
      </c>
      <c r="EE137" s="482" t="str">
        <f>IF(AND('7'!EE41=""),"",'7'!EE41)</f>
        <v/>
      </c>
      <c r="EF137" s="482" t="str">
        <f>IF(AND('7'!EF41=""),"",'7'!EF41)</f>
        <v/>
      </c>
      <c r="EG137" s="482" t="str">
        <f>IF(AND('7'!EG41=""),"",'7'!EG41)</f>
        <v/>
      </c>
      <c r="EH137" s="482" t="str">
        <f>IF(AND('7'!EH41=""),"",'7'!EH41)</f>
        <v/>
      </c>
      <c r="EI137" s="482" t="str">
        <f>IF(AND('7'!EI41=""),"",'7'!EI41)</f>
        <v/>
      </c>
      <c r="EJ137" s="482" t="str">
        <f>IF(AND('7'!EJ41=""),"",'7'!EJ41)</f>
        <v/>
      </c>
      <c r="EK137" s="482" t="str">
        <f>IF(AND('7'!EK41=""),"",'7'!EK41)</f>
        <v/>
      </c>
      <c r="EL137" s="482" t="str">
        <f>IF(AND('7'!EL41=""),"",'7'!EL41)</f>
        <v/>
      </c>
      <c r="EM137" s="482" t="str">
        <f>IF(AND('7'!EM41=""),"",'7'!EM41)</f>
        <v/>
      </c>
      <c r="EN137" s="482" t="str">
        <f>IF(AND('7'!EN41=""),"",'7'!EN41)</f>
        <v/>
      </c>
      <c r="EO137" s="482" t="str">
        <f>IF(AND('7'!EO41=""),"",'7'!EO41)</f>
        <v/>
      </c>
      <c r="EP137" s="482" t="str">
        <f>IF(AND('7'!EP41=""),"",'7'!EP41)</f>
        <v/>
      </c>
      <c r="EQ137" s="482" t="str">
        <f>IF(AND('7'!EQ41=""),"",'7'!EQ41)</f>
        <v/>
      </c>
      <c r="ER137" s="482" t="str">
        <f>IF(AND('7'!ER41=""),"",'7'!ER41)</f>
        <v/>
      </c>
      <c r="ES137" s="482" t="str">
        <f>IF(AND('7'!ES41=""),"",'7'!ES41)</f>
        <v/>
      </c>
      <c r="ET137" s="482" t="str">
        <f>IF(AND('7'!ET41=""),"",'7'!ET41)</f>
        <v/>
      </c>
      <c r="EU137" s="482" t="str">
        <f>IF(AND('7'!EU41=""),"",'7'!EU41)</f>
        <v/>
      </c>
      <c r="EV137" s="482" t="str">
        <f>IF(AND('7'!EV41=""),"",'7'!EV41)</f>
        <v/>
      </c>
      <c r="EW137" s="482" t="str">
        <f>IF(AND('7'!EW41=""),"",'7'!EW41)</f>
        <v/>
      </c>
      <c r="EX137" s="482" t="str">
        <f>IF(AND('7'!EX41=""),"",'7'!EX41)</f>
        <v/>
      </c>
      <c r="EY137" s="482" t="str">
        <f>IF(AND('7'!EY41=""),"",'7'!EY41)</f>
        <v/>
      </c>
      <c r="EZ137" s="482" t="str">
        <f>IF(AND('7'!EZ41=""),"",'7'!EZ41)</f>
        <v/>
      </c>
      <c r="FA137" s="482" t="str">
        <f>IF(AND('7'!FA41=""),"",'7'!FA41)</f>
        <v/>
      </c>
      <c r="FB137" s="482" t="str">
        <f>IF(AND('7'!FB41=""),"",'7'!FB41)</f>
        <v/>
      </c>
      <c r="FC137" s="482" t="str">
        <f>IF(AND('7'!FC41=""),"",'7'!FC41)</f>
        <v/>
      </c>
      <c r="FD137" s="482" t="str">
        <f>IF(AND('7'!FD41=""),"",'7'!FD41)</f>
        <v/>
      </c>
      <c r="FE137" s="482" t="str">
        <f>IF(AND('7'!FE41=""),"",'7'!FE41)</f>
        <v/>
      </c>
      <c r="FF137" s="482" t="str">
        <f>IF(AND('7'!FF41=""),"",'7'!FF41)</f>
        <v xml:space="preserve"> </v>
      </c>
      <c r="FG137" s="482" t="str">
        <f>IF(AND('7'!FG41=""),"",'7'!FG41)</f>
        <v/>
      </c>
      <c r="FH137" s="482" t="str">
        <f>IF(AND('7'!FH41=""),"",'7'!FH41)</f>
        <v/>
      </c>
      <c r="FI137" s="482" t="str">
        <f>IF(AND('7'!FI41=""),"",'7'!FI41)</f>
        <v/>
      </c>
      <c r="FJ137" s="482" t="str">
        <f>IF(AND('7'!FJ41=""),"",'7'!FJ41)</f>
        <v/>
      </c>
      <c r="FK137" s="482" t="str">
        <f>IF(AND('7'!FK41=""),"",'7'!FK41)</f>
        <v/>
      </c>
      <c r="FL137" s="482" t="str">
        <f>IF(AND('7'!FL41=""),"",'7'!FL41)</f>
        <v/>
      </c>
      <c r="FM137" s="482" t="str">
        <f>IF(AND('7'!FM41=""),"",'7'!FM41)</f>
        <v xml:space="preserve"> </v>
      </c>
      <c r="FN137" s="482" t="str">
        <f>IF(AND('7'!FN41=""),"",'7'!FN41)</f>
        <v/>
      </c>
      <c r="FO137" s="482" t="str">
        <f>IF(AND('7'!FO41=""),"",'7'!FO41)</f>
        <v/>
      </c>
      <c r="FP137" s="482" t="str">
        <f>IF(AND('7'!FP41=""),"",'7'!FP41)</f>
        <v/>
      </c>
      <c r="FQ137" s="482" t="str">
        <f>IF(AND('7'!FQ41=""),"",'7'!FQ41)</f>
        <v/>
      </c>
      <c r="FR137" s="482" t="str">
        <f>IF(AND('7'!FR41=""),"",'7'!FR41)</f>
        <v/>
      </c>
      <c r="FS137" s="482" t="str">
        <f>IF(AND('7'!FS41=""),"",'7'!FS41)</f>
        <v/>
      </c>
      <c r="FT137" s="482" t="str">
        <f>IF(AND('7'!FT41=""),"",'7'!FT41)</f>
        <v xml:space="preserve"> </v>
      </c>
      <c r="FU137" s="482" t="str">
        <f>IF(AND('7'!FV41=""),"",'7'!FV41)</f>
        <v>-</v>
      </c>
      <c r="FV137" s="482" t="str">
        <f>IF(AND('7'!FW41=""),"",'7'!FW41)</f>
        <v>-</v>
      </c>
      <c r="FW137" s="482" t="str">
        <f>IF(AND('7'!FX41=""),"",'7'!FX41)</f>
        <v>-</v>
      </c>
      <c r="FX137" s="482" t="str">
        <f>IF(AND('7'!FY41=""),"",'7'!FY41)</f>
        <v>-</v>
      </c>
      <c r="FY137" s="482" t="str">
        <f>IF(AND('7'!FZ41=""),"",'7'!FZ41)</f>
        <v>-</v>
      </c>
      <c r="FZ137" s="482" t="str">
        <f>IF(AND('7'!GA41=""),"",'7'!GA41)</f>
        <v>-</v>
      </c>
      <c r="GA137" s="482" t="str">
        <f>IF(AND('7'!GB41=""),"",'7'!GB41)</f>
        <v>-</v>
      </c>
      <c r="GB137" s="482" t="str">
        <f>IF(AND('7'!GC41=""),"",'7'!GC41)</f>
        <v>-</v>
      </c>
      <c r="GC137" s="482" t="str">
        <f>IF(AND('7'!GD41=""),"",'7'!GD41)</f>
        <v>-</v>
      </c>
      <c r="GD137" s="482" t="str">
        <f>IF(AND('7'!GE41=""),"",'7'!GE41)</f>
        <v>-</v>
      </c>
      <c r="GE137" s="482" t="str">
        <f>IF(AND('7'!GF41=""),"",'7'!GF41)</f>
        <v>-</v>
      </c>
      <c r="GF137" s="482" t="str">
        <f>IF(AND('7'!GG41=""),"",'7'!GG41)</f>
        <v>-</v>
      </c>
      <c r="GG137" s="482" t="str">
        <f>IF(AND('7'!GH41=""),"",IF(AND('7'!GH41="-"),"",'7'!GH41))</f>
        <v/>
      </c>
      <c r="GH137" s="50" t="str">
        <f>IF(AND(C137=""),"",VLOOKUP(B137,Register!$A$7:$CL$311,36,FALSE))</f>
        <v/>
      </c>
      <c r="GI137" s="483" t="str">
        <f>IF(AND('7'!GL41=""),"",'7'!GL41)</f>
        <v/>
      </c>
      <c r="GJ137" s="173" t="str">
        <f>IF(AND('7'!FU41=""),"",'7'!FU41)</f>
        <v/>
      </c>
    </row>
    <row r="138" spans="1:192" ht="21">
      <c r="A138" s="480">
        <v>130</v>
      </c>
      <c r="B138" s="481" t="str">
        <f>IF(AND('7'!B42=""),"",'7'!B42)</f>
        <v/>
      </c>
      <c r="C138" s="196" t="str">
        <f>IF(AND('7'!C42=""),"",'7'!C42)</f>
        <v/>
      </c>
      <c r="D138" s="196" t="str">
        <f>IF(AND('7'!D42=""),"",'7'!D42)</f>
        <v/>
      </c>
      <c r="E138" s="200" t="str">
        <f>IF(AND('7'!E42=""),"",'7'!E42)</f>
        <v/>
      </c>
      <c r="F138" s="482" t="str">
        <f>IF(AND('7'!F42=""),"",'7'!F42)</f>
        <v/>
      </c>
      <c r="G138" s="482" t="str">
        <f>IF(AND('7'!G42=""),"",'7'!G42)</f>
        <v/>
      </c>
      <c r="H138" s="482" t="str">
        <f>IF(AND('7'!H42=""),"",'7'!H42)</f>
        <v/>
      </c>
      <c r="I138" s="482" t="str">
        <f>IF(AND('7'!I42=""),"",'7'!I42)</f>
        <v/>
      </c>
      <c r="J138" s="482" t="str">
        <f>IF(AND('7'!J42=""),"",'7'!J42)</f>
        <v/>
      </c>
      <c r="K138" s="482" t="str">
        <f>IF(AND('7'!K42=""),"",'7'!K42)</f>
        <v/>
      </c>
      <c r="L138" s="482" t="str">
        <f>IF(AND('7'!L42=""),"",'7'!L42)</f>
        <v/>
      </c>
      <c r="M138" s="482" t="str">
        <f>IF(AND('7'!M42=""),"",'7'!M42)</f>
        <v/>
      </c>
      <c r="N138" s="482" t="str">
        <f>IF(AND('7'!N42=""),"",'7'!N42)</f>
        <v/>
      </c>
      <c r="O138" s="482" t="str">
        <f>IF(AND('7'!O42=""),"",'7'!O42)</f>
        <v/>
      </c>
      <c r="P138" s="482" t="str">
        <f>IF(AND('7'!P42=""),"",'7'!P42)</f>
        <v/>
      </c>
      <c r="Q138" s="482" t="str">
        <f>IF(AND('7'!Q42=""),"",'7'!Q42)</f>
        <v/>
      </c>
      <c r="R138" s="482" t="str">
        <f>IF(AND('7'!R42=""),"",'7'!R42)</f>
        <v/>
      </c>
      <c r="S138" s="482" t="str">
        <f>IF(AND('7'!S42=""),"",'7'!S42)</f>
        <v/>
      </c>
      <c r="T138" s="482" t="str">
        <f>IF(AND('7'!T42=""),"",'7'!T42)</f>
        <v/>
      </c>
      <c r="U138" s="482" t="str">
        <f>IF(AND('7'!U42=""),"",'7'!U42)</f>
        <v/>
      </c>
      <c r="V138" s="482" t="str">
        <f>IF(AND('7'!V42=""),"",'7'!V42)</f>
        <v/>
      </c>
      <c r="W138" s="482" t="str">
        <f>IF(AND('7'!W42=""),"",'7'!W42)</f>
        <v/>
      </c>
      <c r="X138" s="482" t="str">
        <f>IF(AND('7'!X42=""),"",'7'!X42)</f>
        <v/>
      </c>
      <c r="Y138" s="482" t="str">
        <f>IF(AND('7'!Y42=""),"",'7'!Y42)</f>
        <v/>
      </c>
      <c r="Z138" s="482" t="str">
        <f>IF(AND('7'!Z42=""),"",'7'!Z42)</f>
        <v/>
      </c>
      <c r="AA138" s="482" t="str">
        <f>IF(AND('7'!AA42=""),"",'7'!AA42)</f>
        <v/>
      </c>
      <c r="AB138" s="482" t="str">
        <f>IF(AND('7'!AB42=""),"",'7'!AB42)</f>
        <v/>
      </c>
      <c r="AC138" s="482" t="str">
        <f>IF(AND('7'!AC42=""),"",'7'!AC42)</f>
        <v/>
      </c>
      <c r="AD138" s="482" t="str">
        <f>IF(AND('7'!AD42=""),"",'7'!AD42)</f>
        <v/>
      </c>
      <c r="AE138" s="482" t="str">
        <f>IF(AND('7'!AE42=""),"",'7'!AE42)</f>
        <v/>
      </c>
      <c r="AF138" s="482" t="str">
        <f>IF(AND('7'!AF42=""),"",'7'!AF42)</f>
        <v/>
      </c>
      <c r="AG138" s="482" t="str">
        <f>IF(AND('7'!AG42=""),"",'7'!AG42)</f>
        <v/>
      </c>
      <c r="AH138" s="482" t="str">
        <f>IF(AND('7'!AH42=""),"",'7'!AH42)</f>
        <v/>
      </c>
      <c r="AI138" s="482" t="str">
        <f>IF(AND('7'!AI42=""),"",'7'!AI42)</f>
        <v/>
      </c>
      <c r="AJ138" s="482" t="str">
        <f>IF(AND('7'!AJ42=""),"",'7'!AJ42)</f>
        <v/>
      </c>
      <c r="AK138" s="482" t="str">
        <f>IF(AND('7'!AK42=""),"",'7'!AK42)</f>
        <v/>
      </c>
      <c r="AL138" s="482" t="str">
        <f>IF(AND('7'!AL42=""),"",'7'!AL42)</f>
        <v/>
      </c>
      <c r="AM138" s="482" t="str">
        <f>IF(AND('7'!AM42=""),"",'7'!AM42)</f>
        <v/>
      </c>
      <c r="AN138" s="482" t="str">
        <f>IF(AND('7'!AN42=""),"",'7'!AN42)</f>
        <v/>
      </c>
      <c r="AO138" s="482" t="str">
        <f>IF(AND('7'!AO42=""),"",'7'!AO42)</f>
        <v/>
      </c>
      <c r="AP138" s="482" t="str">
        <f>IF(AND('7'!AP42=""),"",'7'!AP42)</f>
        <v/>
      </c>
      <c r="AQ138" s="482" t="str">
        <f>IF(AND('7'!AQ42=""),"",'7'!AQ42)</f>
        <v/>
      </c>
      <c r="AR138" s="482" t="str">
        <f>IF(AND('7'!AR42=""),"",'7'!AR42)</f>
        <v/>
      </c>
      <c r="AS138" s="482" t="str">
        <f>IF(AND('7'!AS42=""),"",'7'!AS42)</f>
        <v/>
      </c>
      <c r="AT138" s="482" t="str">
        <f>IF(AND('7'!AT42=""),"",'7'!AT42)</f>
        <v/>
      </c>
      <c r="AU138" s="482" t="str">
        <f>IF(AND('7'!AU42=""),"",'7'!AU42)</f>
        <v/>
      </c>
      <c r="AV138" s="482" t="str">
        <f>IF(AND('7'!AV42=""),"",'7'!AV42)</f>
        <v/>
      </c>
      <c r="AW138" s="482" t="str">
        <f>IF(AND('7'!AW42=""),"",'7'!AW42)</f>
        <v/>
      </c>
      <c r="AX138" s="482" t="str">
        <f>IF(AND('7'!AX42=""),"",'7'!AX42)</f>
        <v/>
      </c>
      <c r="AY138" s="482" t="str">
        <f>IF(AND('7'!AY42=""),"",'7'!AY42)</f>
        <v/>
      </c>
      <c r="AZ138" s="482" t="str">
        <f>IF(AND('7'!AZ42=""),"",'7'!AZ42)</f>
        <v/>
      </c>
      <c r="BA138" s="482" t="str">
        <f>IF(AND('7'!BA42=""),"",'7'!BA42)</f>
        <v/>
      </c>
      <c r="BB138" s="482" t="str">
        <f>IF(AND('7'!BB42=""),"",'7'!BB42)</f>
        <v/>
      </c>
      <c r="BC138" s="482" t="str">
        <f>IF(AND('7'!BC42=""),"",'7'!BC42)</f>
        <v/>
      </c>
      <c r="BD138" s="482" t="str">
        <f>IF(AND('7'!BD42=""),"",'7'!BD42)</f>
        <v/>
      </c>
      <c r="BE138" s="482" t="str">
        <f>IF(AND('7'!BE42=""),"",'7'!BE42)</f>
        <v/>
      </c>
      <c r="BF138" s="482" t="str">
        <f>IF(AND('7'!BF42=""),"",'7'!BF42)</f>
        <v/>
      </c>
      <c r="BG138" s="482" t="str">
        <f>IF(AND('7'!BG42=""),"",'7'!BG42)</f>
        <v/>
      </c>
      <c r="BH138" s="482" t="str">
        <f>IF(AND('7'!BH42=""),"",'7'!BH42)</f>
        <v/>
      </c>
      <c r="BI138" s="482" t="str">
        <f>IF(AND('7'!BI42=""),"",'7'!BI42)</f>
        <v/>
      </c>
      <c r="BJ138" s="482" t="str">
        <f>IF(AND('7'!BJ42=""),"",'7'!BJ42)</f>
        <v/>
      </c>
      <c r="BK138" s="482" t="str">
        <f>IF(AND('7'!BK42=""),"",'7'!BK42)</f>
        <v/>
      </c>
      <c r="BL138" s="482" t="str">
        <f>IF(AND('7'!BL42=""),"",'7'!BL42)</f>
        <v/>
      </c>
      <c r="BM138" s="482" t="str">
        <f>IF(AND('7'!BM42=""),"",'7'!BM42)</f>
        <v/>
      </c>
      <c r="BN138" s="482" t="str">
        <f>IF(AND('7'!BN42=""),"",'7'!BN42)</f>
        <v/>
      </c>
      <c r="BO138" s="482" t="str">
        <f>IF(AND('7'!BO42=""),"",'7'!BO42)</f>
        <v/>
      </c>
      <c r="BP138" s="482" t="str">
        <f>IF(AND('7'!BP42=""),"",'7'!BP42)</f>
        <v/>
      </c>
      <c r="BQ138" s="482" t="str">
        <f>IF(AND('7'!BQ42=""),"",'7'!BQ42)</f>
        <v/>
      </c>
      <c r="BR138" s="482" t="str">
        <f>IF(AND('7'!BR42=""),"",'7'!BR42)</f>
        <v/>
      </c>
      <c r="BS138" s="482" t="str">
        <f>IF(AND('7'!BS42=""),"",'7'!BS42)</f>
        <v/>
      </c>
      <c r="BT138" s="482" t="str">
        <f>IF(AND('7'!BT42=""),"",'7'!BT42)</f>
        <v/>
      </c>
      <c r="BU138" s="482" t="str">
        <f>IF(AND('7'!BU42=""),"",'7'!BU42)</f>
        <v/>
      </c>
      <c r="BV138" s="482" t="str">
        <f>IF(AND('7'!BV42=""),"",'7'!BV42)</f>
        <v/>
      </c>
      <c r="BW138" s="482" t="str">
        <f>IF(AND('7'!BW42=""),"",'7'!BW42)</f>
        <v/>
      </c>
      <c r="BX138" s="482" t="str">
        <f>IF(AND('7'!BX42=""),"",'7'!BX42)</f>
        <v/>
      </c>
      <c r="BY138" s="482" t="str">
        <f>IF(AND('7'!BY42=""),"",'7'!BY42)</f>
        <v/>
      </c>
      <c r="BZ138" s="482" t="str">
        <f>IF(AND('7'!BZ42=""),"",'7'!BZ42)</f>
        <v/>
      </c>
      <c r="CA138" s="482" t="str">
        <f>IF(AND('7'!CA42=""),"",'7'!CA42)</f>
        <v/>
      </c>
      <c r="CB138" s="482" t="str">
        <f>IF(AND('7'!CB42=""),"",'7'!CB42)</f>
        <v/>
      </c>
      <c r="CC138" s="482" t="str">
        <f>IF(AND('7'!CC42=""),"",'7'!CC42)</f>
        <v/>
      </c>
      <c r="CD138" s="482" t="str">
        <f>IF(AND('7'!CD42=""),"",'7'!CD42)</f>
        <v/>
      </c>
      <c r="CE138" s="482" t="str">
        <f>IF(AND('7'!CE42=""),"",'7'!CE42)</f>
        <v/>
      </c>
      <c r="CF138" s="482" t="str">
        <f>IF(AND('7'!CF42=""),"",'7'!CF42)</f>
        <v/>
      </c>
      <c r="CG138" s="482" t="str">
        <f>IF(AND('7'!CG42=""),"",'7'!CG42)</f>
        <v/>
      </c>
      <c r="CH138" s="482" t="str">
        <f>IF(AND('7'!CH42=""),"",'7'!CH42)</f>
        <v/>
      </c>
      <c r="CI138" s="482" t="str">
        <f>IF(AND('7'!CI42=""),"",'7'!CI42)</f>
        <v/>
      </c>
      <c r="CJ138" s="482" t="str">
        <f>IF(AND('7'!CJ42=""),"",'7'!CJ42)</f>
        <v/>
      </c>
      <c r="CK138" s="482" t="str">
        <f>IF(AND('7'!CK42=""),"",'7'!CK42)</f>
        <v/>
      </c>
      <c r="CL138" s="482" t="str">
        <f>IF(AND('7'!CL42=""),"",'7'!CL42)</f>
        <v/>
      </c>
      <c r="CM138" s="482" t="str">
        <f>IF(AND('7'!CM42=""),"",'7'!CM42)</f>
        <v/>
      </c>
      <c r="CN138" s="482" t="str">
        <f>IF(AND('7'!CN42=""),"",'7'!CN42)</f>
        <v/>
      </c>
      <c r="CO138" s="482" t="str">
        <f>IF(AND('7'!CO42=""),"",'7'!CO42)</f>
        <v/>
      </c>
      <c r="CP138" s="482" t="str">
        <f>IF(AND('7'!CP42=""),"",'7'!CP42)</f>
        <v/>
      </c>
      <c r="CQ138" s="482" t="str">
        <f>IF(AND('7'!CQ42=""),"",'7'!CQ42)</f>
        <v/>
      </c>
      <c r="CR138" s="482" t="str">
        <f>IF(AND('7'!CR42=""),"",'7'!CR42)</f>
        <v/>
      </c>
      <c r="CS138" s="482" t="str">
        <f>IF(AND('7'!CS42=""),"",'7'!CS42)</f>
        <v/>
      </c>
      <c r="CT138" s="482" t="str">
        <f>IF(AND('7'!CT42=""),"",'7'!CT42)</f>
        <v/>
      </c>
      <c r="CU138" s="482" t="str">
        <f>IF(AND('7'!CU42=""),"",'7'!CU42)</f>
        <v/>
      </c>
      <c r="CV138" s="482" t="str">
        <f>IF(AND('7'!CV42=""),"",'7'!CV42)</f>
        <v/>
      </c>
      <c r="CW138" s="482" t="str">
        <f>IF(AND('7'!CW42=""),"",'7'!CW42)</f>
        <v/>
      </c>
      <c r="CX138" s="482" t="str">
        <f>IF(AND('7'!CX42=""),"",'7'!CX42)</f>
        <v/>
      </c>
      <c r="CY138" s="482" t="str">
        <f>IF(AND('7'!CY42=""),"",'7'!CY42)</f>
        <v/>
      </c>
      <c r="CZ138" s="482" t="str">
        <f>IF(AND('7'!CZ42=""),"",'7'!CZ42)</f>
        <v/>
      </c>
      <c r="DA138" s="482" t="str">
        <f>IF(AND('7'!DA42=""),"",'7'!DA42)</f>
        <v/>
      </c>
      <c r="DB138" s="482" t="str">
        <f>IF(AND('7'!DB42=""),"",'7'!DB42)</f>
        <v/>
      </c>
      <c r="DC138" s="482" t="str">
        <f>IF(AND('7'!DC42=""),"",'7'!DC42)</f>
        <v/>
      </c>
      <c r="DD138" s="482" t="str">
        <f>IF(AND('7'!DD42=""),"",'7'!DD42)</f>
        <v/>
      </c>
      <c r="DE138" s="482" t="str">
        <f>IF(AND('7'!DE42=""),"",'7'!DE42)</f>
        <v/>
      </c>
      <c r="DF138" s="482" t="str">
        <f>IF(AND('7'!DF42=""),"",'7'!DF42)</f>
        <v/>
      </c>
      <c r="DG138" s="482" t="str">
        <f>IF(AND('7'!DG42=""),"",'7'!DG42)</f>
        <v/>
      </c>
      <c r="DH138" s="482" t="str">
        <f>IF(AND('7'!DH42=""),"",'7'!DH42)</f>
        <v/>
      </c>
      <c r="DI138" s="482" t="str">
        <f>IF(AND('7'!DI42=""),"",'7'!DI42)</f>
        <v/>
      </c>
      <c r="DJ138" s="482" t="str">
        <f>IF(AND('7'!DJ42=""),"",'7'!DJ42)</f>
        <v/>
      </c>
      <c r="DK138" s="482" t="str">
        <f>IF(AND('7'!DK42=""),"",'7'!DK42)</f>
        <v/>
      </c>
      <c r="DL138" s="482" t="str">
        <f>IF(AND('7'!DL42=""),"",'7'!DL42)</f>
        <v/>
      </c>
      <c r="DM138" s="482" t="str">
        <f>IF(AND('7'!DM42=""),"",'7'!DM42)</f>
        <v/>
      </c>
      <c r="DN138" s="482" t="str">
        <f>IF(AND('7'!DN42=""),"",'7'!DN42)</f>
        <v/>
      </c>
      <c r="DO138" s="482" t="str">
        <f>IF(AND('7'!DO42=""),"",'7'!DO42)</f>
        <v/>
      </c>
      <c r="DP138" s="482" t="str">
        <f>IF(AND('7'!DP42=""),"",'7'!DP42)</f>
        <v/>
      </c>
      <c r="DQ138" s="482" t="str">
        <f>IF(AND('7'!DQ42=""),"",'7'!DQ42)</f>
        <v/>
      </c>
      <c r="DR138" s="482" t="str">
        <f>IF(AND('7'!DR42=""),"",'7'!DR42)</f>
        <v/>
      </c>
      <c r="DS138" s="482" t="str">
        <f>IF(AND('7'!DS42=""),"",'7'!DS42)</f>
        <v/>
      </c>
      <c r="DT138" s="482" t="str">
        <f>IF(AND('7'!DT42=""),"",'7'!DT42)</f>
        <v/>
      </c>
      <c r="DU138" s="482" t="str">
        <f>IF(AND('7'!DU42=""),"",'7'!DU42)</f>
        <v/>
      </c>
      <c r="DV138" s="482" t="str">
        <f>IF(AND('7'!DV42=""),"",'7'!DV42)</f>
        <v/>
      </c>
      <c r="DW138" s="482" t="str">
        <f>IF(AND('7'!DW42=""),"",'7'!DW42)</f>
        <v/>
      </c>
      <c r="DX138" s="482" t="str">
        <f>IF(AND('7'!DX42=""),"",'7'!DX42)</f>
        <v/>
      </c>
      <c r="DY138" s="482" t="str">
        <f>IF(AND('7'!DY42=""),"",'7'!DY42)</f>
        <v/>
      </c>
      <c r="DZ138" s="482" t="str">
        <f>IF(AND('7'!DZ42=""),"",'7'!DZ42)</f>
        <v/>
      </c>
      <c r="EA138" s="482" t="str">
        <f>IF(AND('7'!EA42=""),"",'7'!EA42)</f>
        <v/>
      </c>
      <c r="EB138" s="482" t="str">
        <f>IF(AND('7'!EB42=""),"",'7'!EB42)</f>
        <v/>
      </c>
      <c r="EC138" s="482" t="str">
        <f>IF(AND('7'!EC42=""),"",'7'!EC42)</f>
        <v/>
      </c>
      <c r="ED138" s="482" t="str">
        <f>IF(AND('7'!ED42=""),"",'7'!ED42)</f>
        <v/>
      </c>
      <c r="EE138" s="482" t="str">
        <f>IF(AND('7'!EE42=""),"",'7'!EE42)</f>
        <v/>
      </c>
      <c r="EF138" s="482" t="str">
        <f>IF(AND('7'!EF42=""),"",'7'!EF42)</f>
        <v/>
      </c>
      <c r="EG138" s="482" t="str">
        <f>IF(AND('7'!EG42=""),"",'7'!EG42)</f>
        <v/>
      </c>
      <c r="EH138" s="482" t="str">
        <f>IF(AND('7'!EH42=""),"",'7'!EH42)</f>
        <v/>
      </c>
      <c r="EI138" s="482" t="str">
        <f>IF(AND('7'!EI42=""),"",'7'!EI42)</f>
        <v/>
      </c>
      <c r="EJ138" s="482" t="str">
        <f>IF(AND('7'!EJ42=""),"",'7'!EJ42)</f>
        <v/>
      </c>
      <c r="EK138" s="482" t="str">
        <f>IF(AND('7'!EK42=""),"",'7'!EK42)</f>
        <v/>
      </c>
      <c r="EL138" s="482" t="str">
        <f>IF(AND('7'!EL42=""),"",'7'!EL42)</f>
        <v/>
      </c>
      <c r="EM138" s="482" t="str">
        <f>IF(AND('7'!EM42=""),"",'7'!EM42)</f>
        <v/>
      </c>
      <c r="EN138" s="482" t="str">
        <f>IF(AND('7'!EN42=""),"",'7'!EN42)</f>
        <v/>
      </c>
      <c r="EO138" s="482" t="str">
        <f>IF(AND('7'!EO42=""),"",'7'!EO42)</f>
        <v/>
      </c>
      <c r="EP138" s="482" t="str">
        <f>IF(AND('7'!EP42=""),"",'7'!EP42)</f>
        <v/>
      </c>
      <c r="EQ138" s="482" t="str">
        <f>IF(AND('7'!EQ42=""),"",'7'!EQ42)</f>
        <v/>
      </c>
      <c r="ER138" s="482" t="str">
        <f>IF(AND('7'!ER42=""),"",'7'!ER42)</f>
        <v/>
      </c>
      <c r="ES138" s="482" t="str">
        <f>IF(AND('7'!ES42=""),"",'7'!ES42)</f>
        <v/>
      </c>
      <c r="ET138" s="482" t="str">
        <f>IF(AND('7'!ET42=""),"",'7'!ET42)</f>
        <v/>
      </c>
      <c r="EU138" s="482" t="str">
        <f>IF(AND('7'!EU42=""),"",'7'!EU42)</f>
        <v/>
      </c>
      <c r="EV138" s="482" t="str">
        <f>IF(AND('7'!EV42=""),"",'7'!EV42)</f>
        <v/>
      </c>
      <c r="EW138" s="482" t="str">
        <f>IF(AND('7'!EW42=""),"",'7'!EW42)</f>
        <v/>
      </c>
      <c r="EX138" s="482" t="str">
        <f>IF(AND('7'!EX42=""),"",'7'!EX42)</f>
        <v/>
      </c>
      <c r="EY138" s="482" t="str">
        <f>IF(AND('7'!EY42=""),"",'7'!EY42)</f>
        <v/>
      </c>
      <c r="EZ138" s="482" t="str">
        <f>IF(AND('7'!EZ42=""),"",'7'!EZ42)</f>
        <v/>
      </c>
      <c r="FA138" s="482" t="str">
        <f>IF(AND('7'!FA42=""),"",'7'!FA42)</f>
        <v/>
      </c>
      <c r="FB138" s="482" t="str">
        <f>IF(AND('7'!FB42=""),"",'7'!FB42)</f>
        <v/>
      </c>
      <c r="FC138" s="482" t="str">
        <f>IF(AND('7'!FC42=""),"",'7'!FC42)</f>
        <v/>
      </c>
      <c r="FD138" s="482" t="str">
        <f>IF(AND('7'!FD42=""),"",'7'!FD42)</f>
        <v/>
      </c>
      <c r="FE138" s="482" t="str">
        <f>IF(AND('7'!FE42=""),"",'7'!FE42)</f>
        <v/>
      </c>
      <c r="FF138" s="482" t="str">
        <f>IF(AND('7'!FF42=""),"",'7'!FF42)</f>
        <v xml:space="preserve"> </v>
      </c>
      <c r="FG138" s="482" t="str">
        <f>IF(AND('7'!FG42=""),"",'7'!FG42)</f>
        <v/>
      </c>
      <c r="FH138" s="482" t="str">
        <f>IF(AND('7'!FH42=""),"",'7'!FH42)</f>
        <v/>
      </c>
      <c r="FI138" s="482" t="str">
        <f>IF(AND('7'!FI42=""),"",'7'!FI42)</f>
        <v/>
      </c>
      <c r="FJ138" s="482" t="str">
        <f>IF(AND('7'!FJ42=""),"",'7'!FJ42)</f>
        <v/>
      </c>
      <c r="FK138" s="482" t="str">
        <f>IF(AND('7'!FK42=""),"",'7'!FK42)</f>
        <v/>
      </c>
      <c r="FL138" s="482" t="str">
        <f>IF(AND('7'!FL42=""),"",'7'!FL42)</f>
        <v/>
      </c>
      <c r="FM138" s="482" t="str">
        <f>IF(AND('7'!FM42=""),"",'7'!FM42)</f>
        <v xml:space="preserve"> </v>
      </c>
      <c r="FN138" s="482" t="str">
        <f>IF(AND('7'!FN42=""),"",'7'!FN42)</f>
        <v/>
      </c>
      <c r="FO138" s="482" t="str">
        <f>IF(AND('7'!FO42=""),"",'7'!FO42)</f>
        <v/>
      </c>
      <c r="FP138" s="482" t="str">
        <f>IF(AND('7'!FP42=""),"",'7'!FP42)</f>
        <v/>
      </c>
      <c r="FQ138" s="482" t="str">
        <f>IF(AND('7'!FQ42=""),"",'7'!FQ42)</f>
        <v/>
      </c>
      <c r="FR138" s="482" t="str">
        <f>IF(AND('7'!FR42=""),"",'7'!FR42)</f>
        <v/>
      </c>
      <c r="FS138" s="482" t="str">
        <f>IF(AND('7'!FS42=""),"",'7'!FS42)</f>
        <v/>
      </c>
      <c r="FT138" s="482" t="str">
        <f>IF(AND('7'!FT42=""),"",'7'!FT42)</f>
        <v xml:space="preserve"> </v>
      </c>
      <c r="FU138" s="482" t="str">
        <f>IF(AND('7'!FV42=""),"",'7'!FV42)</f>
        <v>-</v>
      </c>
      <c r="FV138" s="482" t="str">
        <f>IF(AND('7'!FW42=""),"",'7'!FW42)</f>
        <v>-</v>
      </c>
      <c r="FW138" s="482" t="str">
        <f>IF(AND('7'!FX42=""),"",'7'!FX42)</f>
        <v>-</v>
      </c>
      <c r="FX138" s="482" t="str">
        <f>IF(AND('7'!FY42=""),"",'7'!FY42)</f>
        <v>-</v>
      </c>
      <c r="FY138" s="482" t="str">
        <f>IF(AND('7'!FZ42=""),"",'7'!FZ42)</f>
        <v>-</v>
      </c>
      <c r="FZ138" s="482" t="str">
        <f>IF(AND('7'!GA42=""),"",'7'!GA42)</f>
        <v>-</v>
      </c>
      <c r="GA138" s="482" t="str">
        <f>IF(AND('7'!GB42=""),"",'7'!GB42)</f>
        <v>-</v>
      </c>
      <c r="GB138" s="482" t="str">
        <f>IF(AND('7'!GC42=""),"",'7'!GC42)</f>
        <v>-</v>
      </c>
      <c r="GC138" s="482" t="str">
        <f>IF(AND('7'!GD42=""),"",'7'!GD42)</f>
        <v>-</v>
      </c>
      <c r="GD138" s="482" t="str">
        <f>IF(AND('7'!GE42=""),"",'7'!GE42)</f>
        <v>-</v>
      </c>
      <c r="GE138" s="482" t="str">
        <f>IF(AND('7'!GF42=""),"",'7'!GF42)</f>
        <v>-</v>
      </c>
      <c r="GF138" s="482" t="str">
        <f>IF(AND('7'!GG42=""),"",'7'!GG42)</f>
        <v>-</v>
      </c>
      <c r="GG138" s="482" t="str">
        <f>IF(AND('7'!GH42=""),"",IF(AND('7'!GH42="-"),"",'7'!GH42))</f>
        <v/>
      </c>
      <c r="GH138" s="50" t="str">
        <f>IF(AND(C138=""),"",VLOOKUP(B138,Register!$A$7:$CL$311,36,FALSE))</f>
        <v/>
      </c>
      <c r="GI138" s="483" t="str">
        <f>IF(AND('7'!GL42=""),"",'7'!GL42)</f>
        <v/>
      </c>
      <c r="GJ138" s="173" t="str">
        <f>IF(AND('7'!FU42=""),"",'7'!FU42)</f>
        <v/>
      </c>
    </row>
    <row r="139" spans="1:192" ht="21">
      <c r="A139" s="480">
        <v>131</v>
      </c>
      <c r="B139" s="481" t="str">
        <f>IF(AND('7'!B43=""),"",'7'!B43)</f>
        <v/>
      </c>
      <c r="C139" s="196" t="str">
        <f>IF(AND('7'!C43=""),"",'7'!C43)</f>
        <v/>
      </c>
      <c r="D139" s="196" t="str">
        <f>IF(AND('7'!D43=""),"",'7'!D43)</f>
        <v/>
      </c>
      <c r="E139" s="200" t="str">
        <f>IF(AND('7'!E43=""),"",'7'!E43)</f>
        <v/>
      </c>
      <c r="F139" s="482" t="str">
        <f>IF(AND('7'!F43=""),"",'7'!F43)</f>
        <v/>
      </c>
      <c r="G139" s="482" t="str">
        <f>IF(AND('7'!G43=""),"",'7'!G43)</f>
        <v/>
      </c>
      <c r="H139" s="482" t="str">
        <f>IF(AND('7'!H43=""),"",'7'!H43)</f>
        <v/>
      </c>
      <c r="I139" s="482" t="str">
        <f>IF(AND('7'!I43=""),"",'7'!I43)</f>
        <v/>
      </c>
      <c r="J139" s="482" t="str">
        <f>IF(AND('7'!J43=""),"",'7'!J43)</f>
        <v/>
      </c>
      <c r="K139" s="482" t="str">
        <f>IF(AND('7'!K43=""),"",'7'!K43)</f>
        <v/>
      </c>
      <c r="L139" s="482" t="str">
        <f>IF(AND('7'!L43=""),"",'7'!L43)</f>
        <v/>
      </c>
      <c r="M139" s="482" t="str">
        <f>IF(AND('7'!M43=""),"",'7'!M43)</f>
        <v/>
      </c>
      <c r="N139" s="482" t="str">
        <f>IF(AND('7'!N43=""),"",'7'!N43)</f>
        <v/>
      </c>
      <c r="O139" s="482" t="str">
        <f>IF(AND('7'!O43=""),"",'7'!O43)</f>
        <v/>
      </c>
      <c r="P139" s="482" t="str">
        <f>IF(AND('7'!P43=""),"",'7'!P43)</f>
        <v/>
      </c>
      <c r="Q139" s="482" t="str">
        <f>IF(AND('7'!Q43=""),"",'7'!Q43)</f>
        <v/>
      </c>
      <c r="R139" s="482" t="str">
        <f>IF(AND('7'!R43=""),"",'7'!R43)</f>
        <v/>
      </c>
      <c r="S139" s="482" t="str">
        <f>IF(AND('7'!S43=""),"",'7'!S43)</f>
        <v/>
      </c>
      <c r="T139" s="482" t="str">
        <f>IF(AND('7'!T43=""),"",'7'!T43)</f>
        <v/>
      </c>
      <c r="U139" s="482" t="str">
        <f>IF(AND('7'!U43=""),"",'7'!U43)</f>
        <v/>
      </c>
      <c r="V139" s="482" t="str">
        <f>IF(AND('7'!V43=""),"",'7'!V43)</f>
        <v/>
      </c>
      <c r="W139" s="482" t="str">
        <f>IF(AND('7'!W43=""),"",'7'!W43)</f>
        <v/>
      </c>
      <c r="X139" s="482" t="str">
        <f>IF(AND('7'!X43=""),"",'7'!X43)</f>
        <v/>
      </c>
      <c r="Y139" s="482" t="str">
        <f>IF(AND('7'!Y43=""),"",'7'!Y43)</f>
        <v/>
      </c>
      <c r="Z139" s="482" t="str">
        <f>IF(AND('7'!Z43=""),"",'7'!Z43)</f>
        <v/>
      </c>
      <c r="AA139" s="482" t="str">
        <f>IF(AND('7'!AA43=""),"",'7'!AA43)</f>
        <v/>
      </c>
      <c r="AB139" s="482" t="str">
        <f>IF(AND('7'!AB43=""),"",'7'!AB43)</f>
        <v/>
      </c>
      <c r="AC139" s="482" t="str">
        <f>IF(AND('7'!AC43=""),"",'7'!AC43)</f>
        <v/>
      </c>
      <c r="AD139" s="482" t="str">
        <f>IF(AND('7'!AD43=""),"",'7'!AD43)</f>
        <v/>
      </c>
      <c r="AE139" s="482" t="str">
        <f>IF(AND('7'!AE43=""),"",'7'!AE43)</f>
        <v/>
      </c>
      <c r="AF139" s="482" t="str">
        <f>IF(AND('7'!AF43=""),"",'7'!AF43)</f>
        <v/>
      </c>
      <c r="AG139" s="482" t="str">
        <f>IF(AND('7'!AG43=""),"",'7'!AG43)</f>
        <v/>
      </c>
      <c r="AH139" s="482" t="str">
        <f>IF(AND('7'!AH43=""),"",'7'!AH43)</f>
        <v/>
      </c>
      <c r="AI139" s="482" t="str">
        <f>IF(AND('7'!AI43=""),"",'7'!AI43)</f>
        <v/>
      </c>
      <c r="AJ139" s="482" t="str">
        <f>IF(AND('7'!AJ43=""),"",'7'!AJ43)</f>
        <v/>
      </c>
      <c r="AK139" s="482" t="str">
        <f>IF(AND('7'!AK43=""),"",'7'!AK43)</f>
        <v/>
      </c>
      <c r="AL139" s="482" t="str">
        <f>IF(AND('7'!AL43=""),"",'7'!AL43)</f>
        <v/>
      </c>
      <c r="AM139" s="482" t="str">
        <f>IF(AND('7'!AM43=""),"",'7'!AM43)</f>
        <v/>
      </c>
      <c r="AN139" s="482" t="str">
        <f>IF(AND('7'!AN43=""),"",'7'!AN43)</f>
        <v/>
      </c>
      <c r="AO139" s="482" t="str">
        <f>IF(AND('7'!AO43=""),"",'7'!AO43)</f>
        <v/>
      </c>
      <c r="AP139" s="482" t="str">
        <f>IF(AND('7'!AP43=""),"",'7'!AP43)</f>
        <v/>
      </c>
      <c r="AQ139" s="482" t="str">
        <f>IF(AND('7'!AQ43=""),"",'7'!AQ43)</f>
        <v/>
      </c>
      <c r="AR139" s="482" t="str">
        <f>IF(AND('7'!AR43=""),"",'7'!AR43)</f>
        <v/>
      </c>
      <c r="AS139" s="482" t="str">
        <f>IF(AND('7'!AS43=""),"",'7'!AS43)</f>
        <v/>
      </c>
      <c r="AT139" s="482" t="str">
        <f>IF(AND('7'!AT43=""),"",'7'!AT43)</f>
        <v/>
      </c>
      <c r="AU139" s="482" t="str">
        <f>IF(AND('7'!AU43=""),"",'7'!AU43)</f>
        <v/>
      </c>
      <c r="AV139" s="482" t="str">
        <f>IF(AND('7'!AV43=""),"",'7'!AV43)</f>
        <v/>
      </c>
      <c r="AW139" s="482" t="str">
        <f>IF(AND('7'!AW43=""),"",'7'!AW43)</f>
        <v/>
      </c>
      <c r="AX139" s="482" t="str">
        <f>IF(AND('7'!AX43=""),"",'7'!AX43)</f>
        <v/>
      </c>
      <c r="AY139" s="482" t="str">
        <f>IF(AND('7'!AY43=""),"",'7'!AY43)</f>
        <v/>
      </c>
      <c r="AZ139" s="482" t="str">
        <f>IF(AND('7'!AZ43=""),"",'7'!AZ43)</f>
        <v/>
      </c>
      <c r="BA139" s="482" t="str">
        <f>IF(AND('7'!BA43=""),"",'7'!BA43)</f>
        <v/>
      </c>
      <c r="BB139" s="482" t="str">
        <f>IF(AND('7'!BB43=""),"",'7'!BB43)</f>
        <v/>
      </c>
      <c r="BC139" s="482" t="str">
        <f>IF(AND('7'!BC43=""),"",'7'!BC43)</f>
        <v/>
      </c>
      <c r="BD139" s="482" t="str">
        <f>IF(AND('7'!BD43=""),"",'7'!BD43)</f>
        <v/>
      </c>
      <c r="BE139" s="482" t="str">
        <f>IF(AND('7'!BE43=""),"",'7'!BE43)</f>
        <v/>
      </c>
      <c r="BF139" s="482" t="str">
        <f>IF(AND('7'!BF43=""),"",'7'!BF43)</f>
        <v/>
      </c>
      <c r="BG139" s="482" t="str">
        <f>IF(AND('7'!BG43=""),"",'7'!BG43)</f>
        <v/>
      </c>
      <c r="BH139" s="482" t="str">
        <f>IF(AND('7'!BH43=""),"",'7'!BH43)</f>
        <v/>
      </c>
      <c r="BI139" s="482" t="str">
        <f>IF(AND('7'!BI43=""),"",'7'!BI43)</f>
        <v/>
      </c>
      <c r="BJ139" s="482" t="str">
        <f>IF(AND('7'!BJ43=""),"",'7'!BJ43)</f>
        <v/>
      </c>
      <c r="BK139" s="482" t="str">
        <f>IF(AND('7'!BK43=""),"",'7'!BK43)</f>
        <v/>
      </c>
      <c r="BL139" s="482" t="str">
        <f>IF(AND('7'!BL43=""),"",'7'!BL43)</f>
        <v/>
      </c>
      <c r="BM139" s="482" t="str">
        <f>IF(AND('7'!BM43=""),"",'7'!BM43)</f>
        <v/>
      </c>
      <c r="BN139" s="482" t="str">
        <f>IF(AND('7'!BN43=""),"",'7'!BN43)</f>
        <v/>
      </c>
      <c r="BO139" s="482" t="str">
        <f>IF(AND('7'!BO43=""),"",'7'!BO43)</f>
        <v/>
      </c>
      <c r="BP139" s="482" t="str">
        <f>IF(AND('7'!BP43=""),"",'7'!BP43)</f>
        <v/>
      </c>
      <c r="BQ139" s="482" t="str">
        <f>IF(AND('7'!BQ43=""),"",'7'!BQ43)</f>
        <v/>
      </c>
      <c r="BR139" s="482" t="str">
        <f>IF(AND('7'!BR43=""),"",'7'!BR43)</f>
        <v/>
      </c>
      <c r="BS139" s="482" t="str">
        <f>IF(AND('7'!BS43=""),"",'7'!BS43)</f>
        <v/>
      </c>
      <c r="BT139" s="482" t="str">
        <f>IF(AND('7'!BT43=""),"",'7'!BT43)</f>
        <v/>
      </c>
      <c r="BU139" s="482" t="str">
        <f>IF(AND('7'!BU43=""),"",'7'!BU43)</f>
        <v/>
      </c>
      <c r="BV139" s="482" t="str">
        <f>IF(AND('7'!BV43=""),"",'7'!BV43)</f>
        <v/>
      </c>
      <c r="BW139" s="482" t="str">
        <f>IF(AND('7'!BW43=""),"",'7'!BW43)</f>
        <v/>
      </c>
      <c r="BX139" s="482" t="str">
        <f>IF(AND('7'!BX43=""),"",'7'!BX43)</f>
        <v/>
      </c>
      <c r="BY139" s="482" t="str">
        <f>IF(AND('7'!BY43=""),"",'7'!BY43)</f>
        <v/>
      </c>
      <c r="BZ139" s="482" t="str">
        <f>IF(AND('7'!BZ43=""),"",'7'!BZ43)</f>
        <v/>
      </c>
      <c r="CA139" s="482" t="str">
        <f>IF(AND('7'!CA43=""),"",'7'!CA43)</f>
        <v/>
      </c>
      <c r="CB139" s="482" t="str">
        <f>IF(AND('7'!CB43=""),"",'7'!CB43)</f>
        <v/>
      </c>
      <c r="CC139" s="482" t="str">
        <f>IF(AND('7'!CC43=""),"",'7'!CC43)</f>
        <v/>
      </c>
      <c r="CD139" s="482" t="str">
        <f>IF(AND('7'!CD43=""),"",'7'!CD43)</f>
        <v/>
      </c>
      <c r="CE139" s="482" t="str">
        <f>IF(AND('7'!CE43=""),"",'7'!CE43)</f>
        <v/>
      </c>
      <c r="CF139" s="482" t="str">
        <f>IF(AND('7'!CF43=""),"",'7'!CF43)</f>
        <v/>
      </c>
      <c r="CG139" s="482" t="str">
        <f>IF(AND('7'!CG43=""),"",'7'!CG43)</f>
        <v/>
      </c>
      <c r="CH139" s="482" t="str">
        <f>IF(AND('7'!CH43=""),"",'7'!CH43)</f>
        <v/>
      </c>
      <c r="CI139" s="482" t="str">
        <f>IF(AND('7'!CI43=""),"",'7'!CI43)</f>
        <v/>
      </c>
      <c r="CJ139" s="482" t="str">
        <f>IF(AND('7'!CJ43=""),"",'7'!CJ43)</f>
        <v/>
      </c>
      <c r="CK139" s="482" t="str">
        <f>IF(AND('7'!CK43=""),"",'7'!CK43)</f>
        <v/>
      </c>
      <c r="CL139" s="482" t="str">
        <f>IF(AND('7'!CL43=""),"",'7'!CL43)</f>
        <v/>
      </c>
      <c r="CM139" s="482" t="str">
        <f>IF(AND('7'!CM43=""),"",'7'!CM43)</f>
        <v/>
      </c>
      <c r="CN139" s="482" t="str">
        <f>IF(AND('7'!CN43=""),"",'7'!CN43)</f>
        <v/>
      </c>
      <c r="CO139" s="482" t="str">
        <f>IF(AND('7'!CO43=""),"",'7'!CO43)</f>
        <v/>
      </c>
      <c r="CP139" s="482" t="str">
        <f>IF(AND('7'!CP43=""),"",'7'!CP43)</f>
        <v/>
      </c>
      <c r="CQ139" s="482" t="str">
        <f>IF(AND('7'!CQ43=""),"",'7'!CQ43)</f>
        <v/>
      </c>
      <c r="CR139" s="482" t="str">
        <f>IF(AND('7'!CR43=""),"",'7'!CR43)</f>
        <v/>
      </c>
      <c r="CS139" s="482" t="str">
        <f>IF(AND('7'!CS43=""),"",'7'!CS43)</f>
        <v/>
      </c>
      <c r="CT139" s="482" t="str">
        <f>IF(AND('7'!CT43=""),"",'7'!CT43)</f>
        <v/>
      </c>
      <c r="CU139" s="482" t="str">
        <f>IF(AND('7'!CU43=""),"",'7'!CU43)</f>
        <v/>
      </c>
      <c r="CV139" s="482" t="str">
        <f>IF(AND('7'!CV43=""),"",'7'!CV43)</f>
        <v/>
      </c>
      <c r="CW139" s="482" t="str">
        <f>IF(AND('7'!CW43=""),"",'7'!CW43)</f>
        <v/>
      </c>
      <c r="CX139" s="482" t="str">
        <f>IF(AND('7'!CX43=""),"",'7'!CX43)</f>
        <v/>
      </c>
      <c r="CY139" s="482" t="str">
        <f>IF(AND('7'!CY43=""),"",'7'!CY43)</f>
        <v/>
      </c>
      <c r="CZ139" s="482" t="str">
        <f>IF(AND('7'!CZ43=""),"",'7'!CZ43)</f>
        <v/>
      </c>
      <c r="DA139" s="482" t="str">
        <f>IF(AND('7'!DA43=""),"",'7'!DA43)</f>
        <v/>
      </c>
      <c r="DB139" s="482" t="str">
        <f>IF(AND('7'!DB43=""),"",'7'!DB43)</f>
        <v/>
      </c>
      <c r="DC139" s="482" t="str">
        <f>IF(AND('7'!DC43=""),"",'7'!DC43)</f>
        <v/>
      </c>
      <c r="DD139" s="482" t="str">
        <f>IF(AND('7'!DD43=""),"",'7'!DD43)</f>
        <v/>
      </c>
      <c r="DE139" s="482" t="str">
        <f>IF(AND('7'!DE43=""),"",'7'!DE43)</f>
        <v/>
      </c>
      <c r="DF139" s="482" t="str">
        <f>IF(AND('7'!DF43=""),"",'7'!DF43)</f>
        <v/>
      </c>
      <c r="DG139" s="482" t="str">
        <f>IF(AND('7'!DG43=""),"",'7'!DG43)</f>
        <v/>
      </c>
      <c r="DH139" s="482" t="str">
        <f>IF(AND('7'!DH43=""),"",'7'!DH43)</f>
        <v/>
      </c>
      <c r="DI139" s="482" t="str">
        <f>IF(AND('7'!DI43=""),"",'7'!DI43)</f>
        <v/>
      </c>
      <c r="DJ139" s="482" t="str">
        <f>IF(AND('7'!DJ43=""),"",'7'!DJ43)</f>
        <v/>
      </c>
      <c r="DK139" s="482" t="str">
        <f>IF(AND('7'!DK43=""),"",'7'!DK43)</f>
        <v/>
      </c>
      <c r="DL139" s="482" t="str">
        <f>IF(AND('7'!DL43=""),"",'7'!DL43)</f>
        <v/>
      </c>
      <c r="DM139" s="482" t="str">
        <f>IF(AND('7'!DM43=""),"",'7'!DM43)</f>
        <v/>
      </c>
      <c r="DN139" s="482" t="str">
        <f>IF(AND('7'!DN43=""),"",'7'!DN43)</f>
        <v/>
      </c>
      <c r="DO139" s="482" t="str">
        <f>IF(AND('7'!DO43=""),"",'7'!DO43)</f>
        <v/>
      </c>
      <c r="DP139" s="482" t="str">
        <f>IF(AND('7'!DP43=""),"",'7'!DP43)</f>
        <v/>
      </c>
      <c r="DQ139" s="482" t="str">
        <f>IF(AND('7'!DQ43=""),"",'7'!DQ43)</f>
        <v/>
      </c>
      <c r="DR139" s="482" t="str">
        <f>IF(AND('7'!DR43=""),"",'7'!DR43)</f>
        <v/>
      </c>
      <c r="DS139" s="482" t="str">
        <f>IF(AND('7'!DS43=""),"",'7'!DS43)</f>
        <v/>
      </c>
      <c r="DT139" s="482" t="str">
        <f>IF(AND('7'!DT43=""),"",'7'!DT43)</f>
        <v/>
      </c>
      <c r="DU139" s="482" t="str">
        <f>IF(AND('7'!DU43=""),"",'7'!DU43)</f>
        <v/>
      </c>
      <c r="DV139" s="482" t="str">
        <f>IF(AND('7'!DV43=""),"",'7'!DV43)</f>
        <v/>
      </c>
      <c r="DW139" s="482" t="str">
        <f>IF(AND('7'!DW43=""),"",'7'!DW43)</f>
        <v/>
      </c>
      <c r="DX139" s="482" t="str">
        <f>IF(AND('7'!DX43=""),"",'7'!DX43)</f>
        <v/>
      </c>
      <c r="DY139" s="482" t="str">
        <f>IF(AND('7'!DY43=""),"",'7'!DY43)</f>
        <v/>
      </c>
      <c r="DZ139" s="482" t="str">
        <f>IF(AND('7'!DZ43=""),"",'7'!DZ43)</f>
        <v/>
      </c>
      <c r="EA139" s="482" t="str">
        <f>IF(AND('7'!EA43=""),"",'7'!EA43)</f>
        <v/>
      </c>
      <c r="EB139" s="482" t="str">
        <f>IF(AND('7'!EB43=""),"",'7'!EB43)</f>
        <v/>
      </c>
      <c r="EC139" s="482" t="str">
        <f>IF(AND('7'!EC43=""),"",'7'!EC43)</f>
        <v/>
      </c>
      <c r="ED139" s="482" t="str">
        <f>IF(AND('7'!ED43=""),"",'7'!ED43)</f>
        <v/>
      </c>
      <c r="EE139" s="482" t="str">
        <f>IF(AND('7'!EE43=""),"",'7'!EE43)</f>
        <v/>
      </c>
      <c r="EF139" s="482" t="str">
        <f>IF(AND('7'!EF43=""),"",'7'!EF43)</f>
        <v/>
      </c>
      <c r="EG139" s="482" t="str">
        <f>IF(AND('7'!EG43=""),"",'7'!EG43)</f>
        <v/>
      </c>
      <c r="EH139" s="482" t="str">
        <f>IF(AND('7'!EH43=""),"",'7'!EH43)</f>
        <v/>
      </c>
      <c r="EI139" s="482" t="str">
        <f>IF(AND('7'!EI43=""),"",'7'!EI43)</f>
        <v/>
      </c>
      <c r="EJ139" s="482" t="str">
        <f>IF(AND('7'!EJ43=""),"",'7'!EJ43)</f>
        <v/>
      </c>
      <c r="EK139" s="482" t="str">
        <f>IF(AND('7'!EK43=""),"",'7'!EK43)</f>
        <v/>
      </c>
      <c r="EL139" s="482" t="str">
        <f>IF(AND('7'!EL43=""),"",'7'!EL43)</f>
        <v/>
      </c>
      <c r="EM139" s="482" t="str">
        <f>IF(AND('7'!EM43=""),"",'7'!EM43)</f>
        <v/>
      </c>
      <c r="EN139" s="482" t="str">
        <f>IF(AND('7'!EN43=""),"",'7'!EN43)</f>
        <v/>
      </c>
      <c r="EO139" s="482" t="str">
        <f>IF(AND('7'!EO43=""),"",'7'!EO43)</f>
        <v/>
      </c>
      <c r="EP139" s="482" t="str">
        <f>IF(AND('7'!EP43=""),"",'7'!EP43)</f>
        <v/>
      </c>
      <c r="EQ139" s="482" t="str">
        <f>IF(AND('7'!EQ43=""),"",'7'!EQ43)</f>
        <v/>
      </c>
      <c r="ER139" s="482" t="str">
        <f>IF(AND('7'!ER43=""),"",'7'!ER43)</f>
        <v/>
      </c>
      <c r="ES139" s="482" t="str">
        <f>IF(AND('7'!ES43=""),"",'7'!ES43)</f>
        <v/>
      </c>
      <c r="ET139" s="482" t="str">
        <f>IF(AND('7'!ET43=""),"",'7'!ET43)</f>
        <v/>
      </c>
      <c r="EU139" s="482" t="str">
        <f>IF(AND('7'!EU43=""),"",'7'!EU43)</f>
        <v/>
      </c>
      <c r="EV139" s="482" t="str">
        <f>IF(AND('7'!EV43=""),"",'7'!EV43)</f>
        <v/>
      </c>
      <c r="EW139" s="482" t="str">
        <f>IF(AND('7'!EW43=""),"",'7'!EW43)</f>
        <v/>
      </c>
      <c r="EX139" s="482" t="str">
        <f>IF(AND('7'!EX43=""),"",'7'!EX43)</f>
        <v/>
      </c>
      <c r="EY139" s="482" t="str">
        <f>IF(AND('7'!EY43=""),"",'7'!EY43)</f>
        <v/>
      </c>
      <c r="EZ139" s="482" t="str">
        <f>IF(AND('7'!EZ43=""),"",'7'!EZ43)</f>
        <v/>
      </c>
      <c r="FA139" s="482" t="str">
        <f>IF(AND('7'!FA43=""),"",'7'!FA43)</f>
        <v/>
      </c>
      <c r="FB139" s="482" t="str">
        <f>IF(AND('7'!FB43=""),"",'7'!FB43)</f>
        <v/>
      </c>
      <c r="FC139" s="482" t="str">
        <f>IF(AND('7'!FC43=""),"",'7'!FC43)</f>
        <v/>
      </c>
      <c r="FD139" s="482" t="str">
        <f>IF(AND('7'!FD43=""),"",'7'!FD43)</f>
        <v/>
      </c>
      <c r="FE139" s="482" t="str">
        <f>IF(AND('7'!FE43=""),"",'7'!FE43)</f>
        <v/>
      </c>
      <c r="FF139" s="482" t="str">
        <f>IF(AND('7'!FF43=""),"",'7'!FF43)</f>
        <v xml:space="preserve"> </v>
      </c>
      <c r="FG139" s="482" t="str">
        <f>IF(AND('7'!FG43=""),"",'7'!FG43)</f>
        <v/>
      </c>
      <c r="FH139" s="482" t="str">
        <f>IF(AND('7'!FH43=""),"",'7'!FH43)</f>
        <v/>
      </c>
      <c r="FI139" s="482" t="str">
        <f>IF(AND('7'!FI43=""),"",'7'!FI43)</f>
        <v/>
      </c>
      <c r="FJ139" s="482" t="str">
        <f>IF(AND('7'!FJ43=""),"",'7'!FJ43)</f>
        <v/>
      </c>
      <c r="FK139" s="482" t="str">
        <f>IF(AND('7'!FK43=""),"",'7'!FK43)</f>
        <v/>
      </c>
      <c r="FL139" s="482" t="str">
        <f>IF(AND('7'!FL43=""),"",'7'!FL43)</f>
        <v/>
      </c>
      <c r="FM139" s="482" t="str">
        <f>IF(AND('7'!FM43=""),"",'7'!FM43)</f>
        <v xml:space="preserve"> </v>
      </c>
      <c r="FN139" s="482" t="str">
        <f>IF(AND('7'!FN43=""),"",'7'!FN43)</f>
        <v/>
      </c>
      <c r="FO139" s="482" t="str">
        <f>IF(AND('7'!FO43=""),"",'7'!FO43)</f>
        <v/>
      </c>
      <c r="FP139" s="482" t="str">
        <f>IF(AND('7'!FP43=""),"",'7'!FP43)</f>
        <v/>
      </c>
      <c r="FQ139" s="482" t="str">
        <f>IF(AND('7'!FQ43=""),"",'7'!FQ43)</f>
        <v/>
      </c>
      <c r="FR139" s="482" t="str">
        <f>IF(AND('7'!FR43=""),"",'7'!FR43)</f>
        <v/>
      </c>
      <c r="FS139" s="482" t="str">
        <f>IF(AND('7'!FS43=""),"",'7'!FS43)</f>
        <v/>
      </c>
      <c r="FT139" s="482" t="str">
        <f>IF(AND('7'!FT43=""),"",'7'!FT43)</f>
        <v xml:space="preserve"> </v>
      </c>
      <c r="FU139" s="482" t="str">
        <f>IF(AND('7'!FV43=""),"",'7'!FV43)</f>
        <v>-</v>
      </c>
      <c r="FV139" s="482" t="str">
        <f>IF(AND('7'!FW43=""),"",'7'!FW43)</f>
        <v>-</v>
      </c>
      <c r="FW139" s="482" t="str">
        <f>IF(AND('7'!FX43=""),"",'7'!FX43)</f>
        <v>-</v>
      </c>
      <c r="FX139" s="482" t="str">
        <f>IF(AND('7'!FY43=""),"",'7'!FY43)</f>
        <v>-</v>
      </c>
      <c r="FY139" s="482" t="str">
        <f>IF(AND('7'!FZ43=""),"",'7'!FZ43)</f>
        <v>-</v>
      </c>
      <c r="FZ139" s="482" t="str">
        <f>IF(AND('7'!GA43=""),"",'7'!GA43)</f>
        <v>-</v>
      </c>
      <c r="GA139" s="482" t="str">
        <f>IF(AND('7'!GB43=""),"",'7'!GB43)</f>
        <v>-</v>
      </c>
      <c r="GB139" s="482" t="str">
        <f>IF(AND('7'!GC43=""),"",'7'!GC43)</f>
        <v>-</v>
      </c>
      <c r="GC139" s="482" t="str">
        <f>IF(AND('7'!GD43=""),"",'7'!GD43)</f>
        <v>-</v>
      </c>
      <c r="GD139" s="482" t="str">
        <f>IF(AND('7'!GE43=""),"",'7'!GE43)</f>
        <v>-</v>
      </c>
      <c r="GE139" s="482" t="str">
        <f>IF(AND('7'!GF43=""),"",'7'!GF43)</f>
        <v>-</v>
      </c>
      <c r="GF139" s="482" t="str">
        <f>IF(AND('7'!GG43=""),"",'7'!GG43)</f>
        <v>-</v>
      </c>
      <c r="GG139" s="482" t="str">
        <f>IF(AND('7'!GH43=""),"",IF(AND('7'!GH43="-"),"",'7'!GH43))</f>
        <v/>
      </c>
      <c r="GH139" s="50" t="str">
        <f>IF(AND(C139=""),"",VLOOKUP(B139,Register!$A$7:$CL$311,36,FALSE))</f>
        <v/>
      </c>
      <c r="GI139" s="483" t="str">
        <f>IF(AND('7'!GL43=""),"",'7'!GL43)</f>
        <v/>
      </c>
      <c r="GJ139" s="173" t="str">
        <f>IF(AND('7'!FU43=""),"",'7'!FU43)</f>
        <v/>
      </c>
    </row>
    <row r="140" spans="1:192" ht="21">
      <c r="A140" s="480">
        <v>132</v>
      </c>
      <c r="B140" s="481" t="str">
        <f>IF(AND('7'!B44=""),"",'7'!B44)</f>
        <v/>
      </c>
      <c r="C140" s="196" t="str">
        <f>IF(AND('7'!C44=""),"",'7'!C44)</f>
        <v/>
      </c>
      <c r="D140" s="196" t="str">
        <f>IF(AND('7'!D44=""),"",'7'!D44)</f>
        <v/>
      </c>
      <c r="E140" s="200" t="str">
        <f>IF(AND('7'!E44=""),"",'7'!E44)</f>
        <v/>
      </c>
      <c r="F140" s="482" t="str">
        <f>IF(AND('7'!F44=""),"",'7'!F44)</f>
        <v/>
      </c>
      <c r="G140" s="482" t="str">
        <f>IF(AND('7'!G44=""),"",'7'!G44)</f>
        <v/>
      </c>
      <c r="H140" s="482" t="str">
        <f>IF(AND('7'!H44=""),"",'7'!H44)</f>
        <v/>
      </c>
      <c r="I140" s="482" t="str">
        <f>IF(AND('7'!I44=""),"",'7'!I44)</f>
        <v/>
      </c>
      <c r="J140" s="482" t="str">
        <f>IF(AND('7'!J44=""),"",'7'!J44)</f>
        <v/>
      </c>
      <c r="K140" s="482" t="str">
        <f>IF(AND('7'!K44=""),"",'7'!K44)</f>
        <v/>
      </c>
      <c r="L140" s="482" t="str">
        <f>IF(AND('7'!L44=""),"",'7'!L44)</f>
        <v/>
      </c>
      <c r="M140" s="482" t="str">
        <f>IF(AND('7'!M44=""),"",'7'!M44)</f>
        <v/>
      </c>
      <c r="N140" s="482" t="str">
        <f>IF(AND('7'!N44=""),"",'7'!N44)</f>
        <v/>
      </c>
      <c r="O140" s="482" t="str">
        <f>IF(AND('7'!O44=""),"",'7'!O44)</f>
        <v/>
      </c>
      <c r="P140" s="482" t="str">
        <f>IF(AND('7'!P44=""),"",'7'!P44)</f>
        <v/>
      </c>
      <c r="Q140" s="482" t="str">
        <f>IF(AND('7'!Q44=""),"",'7'!Q44)</f>
        <v/>
      </c>
      <c r="R140" s="482" t="str">
        <f>IF(AND('7'!R44=""),"",'7'!R44)</f>
        <v/>
      </c>
      <c r="S140" s="482" t="str">
        <f>IF(AND('7'!S44=""),"",'7'!S44)</f>
        <v/>
      </c>
      <c r="T140" s="482" t="str">
        <f>IF(AND('7'!T44=""),"",'7'!T44)</f>
        <v/>
      </c>
      <c r="U140" s="482" t="str">
        <f>IF(AND('7'!U44=""),"",'7'!U44)</f>
        <v/>
      </c>
      <c r="V140" s="482" t="str">
        <f>IF(AND('7'!V44=""),"",'7'!V44)</f>
        <v/>
      </c>
      <c r="W140" s="482" t="str">
        <f>IF(AND('7'!W44=""),"",'7'!W44)</f>
        <v/>
      </c>
      <c r="X140" s="482" t="str">
        <f>IF(AND('7'!X44=""),"",'7'!X44)</f>
        <v/>
      </c>
      <c r="Y140" s="482" t="str">
        <f>IF(AND('7'!Y44=""),"",'7'!Y44)</f>
        <v/>
      </c>
      <c r="Z140" s="482" t="str">
        <f>IF(AND('7'!Z44=""),"",'7'!Z44)</f>
        <v/>
      </c>
      <c r="AA140" s="482" t="str">
        <f>IF(AND('7'!AA44=""),"",'7'!AA44)</f>
        <v/>
      </c>
      <c r="AB140" s="482" t="str">
        <f>IF(AND('7'!AB44=""),"",'7'!AB44)</f>
        <v/>
      </c>
      <c r="AC140" s="482" t="str">
        <f>IF(AND('7'!AC44=""),"",'7'!AC44)</f>
        <v/>
      </c>
      <c r="AD140" s="482" t="str">
        <f>IF(AND('7'!AD44=""),"",'7'!AD44)</f>
        <v/>
      </c>
      <c r="AE140" s="482" t="str">
        <f>IF(AND('7'!AE44=""),"",'7'!AE44)</f>
        <v/>
      </c>
      <c r="AF140" s="482" t="str">
        <f>IF(AND('7'!AF44=""),"",'7'!AF44)</f>
        <v/>
      </c>
      <c r="AG140" s="482" t="str">
        <f>IF(AND('7'!AG44=""),"",'7'!AG44)</f>
        <v/>
      </c>
      <c r="AH140" s="482" t="str">
        <f>IF(AND('7'!AH44=""),"",'7'!AH44)</f>
        <v/>
      </c>
      <c r="AI140" s="482" t="str">
        <f>IF(AND('7'!AI44=""),"",'7'!AI44)</f>
        <v/>
      </c>
      <c r="AJ140" s="482" t="str">
        <f>IF(AND('7'!AJ44=""),"",'7'!AJ44)</f>
        <v/>
      </c>
      <c r="AK140" s="482" t="str">
        <f>IF(AND('7'!AK44=""),"",'7'!AK44)</f>
        <v/>
      </c>
      <c r="AL140" s="482" t="str">
        <f>IF(AND('7'!AL44=""),"",'7'!AL44)</f>
        <v/>
      </c>
      <c r="AM140" s="482" t="str">
        <f>IF(AND('7'!AM44=""),"",'7'!AM44)</f>
        <v/>
      </c>
      <c r="AN140" s="482" t="str">
        <f>IF(AND('7'!AN44=""),"",'7'!AN44)</f>
        <v/>
      </c>
      <c r="AO140" s="482" t="str">
        <f>IF(AND('7'!AO44=""),"",'7'!AO44)</f>
        <v/>
      </c>
      <c r="AP140" s="482" t="str">
        <f>IF(AND('7'!AP44=""),"",'7'!AP44)</f>
        <v/>
      </c>
      <c r="AQ140" s="482" t="str">
        <f>IF(AND('7'!AQ44=""),"",'7'!AQ44)</f>
        <v/>
      </c>
      <c r="AR140" s="482" t="str">
        <f>IF(AND('7'!AR44=""),"",'7'!AR44)</f>
        <v/>
      </c>
      <c r="AS140" s="482" t="str">
        <f>IF(AND('7'!AS44=""),"",'7'!AS44)</f>
        <v/>
      </c>
      <c r="AT140" s="482" t="str">
        <f>IF(AND('7'!AT44=""),"",'7'!AT44)</f>
        <v/>
      </c>
      <c r="AU140" s="482" t="str">
        <f>IF(AND('7'!AU44=""),"",'7'!AU44)</f>
        <v/>
      </c>
      <c r="AV140" s="482" t="str">
        <f>IF(AND('7'!AV44=""),"",'7'!AV44)</f>
        <v/>
      </c>
      <c r="AW140" s="482" t="str">
        <f>IF(AND('7'!AW44=""),"",'7'!AW44)</f>
        <v/>
      </c>
      <c r="AX140" s="482" t="str">
        <f>IF(AND('7'!AX44=""),"",'7'!AX44)</f>
        <v/>
      </c>
      <c r="AY140" s="482" t="str">
        <f>IF(AND('7'!AY44=""),"",'7'!AY44)</f>
        <v/>
      </c>
      <c r="AZ140" s="482" t="str">
        <f>IF(AND('7'!AZ44=""),"",'7'!AZ44)</f>
        <v/>
      </c>
      <c r="BA140" s="482" t="str">
        <f>IF(AND('7'!BA44=""),"",'7'!BA44)</f>
        <v/>
      </c>
      <c r="BB140" s="482" t="str">
        <f>IF(AND('7'!BB44=""),"",'7'!BB44)</f>
        <v/>
      </c>
      <c r="BC140" s="482" t="str">
        <f>IF(AND('7'!BC44=""),"",'7'!BC44)</f>
        <v/>
      </c>
      <c r="BD140" s="482" t="str">
        <f>IF(AND('7'!BD44=""),"",'7'!BD44)</f>
        <v/>
      </c>
      <c r="BE140" s="482" t="str">
        <f>IF(AND('7'!BE44=""),"",'7'!BE44)</f>
        <v/>
      </c>
      <c r="BF140" s="482" t="str">
        <f>IF(AND('7'!BF44=""),"",'7'!BF44)</f>
        <v/>
      </c>
      <c r="BG140" s="482" t="str">
        <f>IF(AND('7'!BG44=""),"",'7'!BG44)</f>
        <v/>
      </c>
      <c r="BH140" s="482" t="str">
        <f>IF(AND('7'!BH44=""),"",'7'!BH44)</f>
        <v/>
      </c>
      <c r="BI140" s="482" t="str">
        <f>IF(AND('7'!BI44=""),"",'7'!BI44)</f>
        <v/>
      </c>
      <c r="BJ140" s="482" t="str">
        <f>IF(AND('7'!BJ44=""),"",'7'!BJ44)</f>
        <v/>
      </c>
      <c r="BK140" s="482" t="str">
        <f>IF(AND('7'!BK44=""),"",'7'!BK44)</f>
        <v/>
      </c>
      <c r="BL140" s="482" t="str">
        <f>IF(AND('7'!BL44=""),"",'7'!BL44)</f>
        <v/>
      </c>
      <c r="BM140" s="482" t="str">
        <f>IF(AND('7'!BM44=""),"",'7'!BM44)</f>
        <v/>
      </c>
      <c r="BN140" s="482" t="str">
        <f>IF(AND('7'!BN44=""),"",'7'!BN44)</f>
        <v/>
      </c>
      <c r="BO140" s="482" t="str">
        <f>IF(AND('7'!BO44=""),"",'7'!BO44)</f>
        <v/>
      </c>
      <c r="BP140" s="482" t="str">
        <f>IF(AND('7'!BP44=""),"",'7'!BP44)</f>
        <v/>
      </c>
      <c r="BQ140" s="482" t="str">
        <f>IF(AND('7'!BQ44=""),"",'7'!BQ44)</f>
        <v/>
      </c>
      <c r="BR140" s="482" t="str">
        <f>IF(AND('7'!BR44=""),"",'7'!BR44)</f>
        <v/>
      </c>
      <c r="BS140" s="482" t="str">
        <f>IF(AND('7'!BS44=""),"",'7'!BS44)</f>
        <v/>
      </c>
      <c r="BT140" s="482" t="str">
        <f>IF(AND('7'!BT44=""),"",'7'!BT44)</f>
        <v/>
      </c>
      <c r="BU140" s="482" t="str">
        <f>IF(AND('7'!BU44=""),"",'7'!BU44)</f>
        <v/>
      </c>
      <c r="BV140" s="482" t="str">
        <f>IF(AND('7'!BV44=""),"",'7'!BV44)</f>
        <v/>
      </c>
      <c r="BW140" s="482" t="str">
        <f>IF(AND('7'!BW44=""),"",'7'!BW44)</f>
        <v/>
      </c>
      <c r="BX140" s="482" t="str">
        <f>IF(AND('7'!BX44=""),"",'7'!BX44)</f>
        <v/>
      </c>
      <c r="BY140" s="482" t="str">
        <f>IF(AND('7'!BY44=""),"",'7'!BY44)</f>
        <v/>
      </c>
      <c r="BZ140" s="482" t="str">
        <f>IF(AND('7'!BZ44=""),"",'7'!BZ44)</f>
        <v/>
      </c>
      <c r="CA140" s="482" t="str">
        <f>IF(AND('7'!CA44=""),"",'7'!CA44)</f>
        <v/>
      </c>
      <c r="CB140" s="482" t="str">
        <f>IF(AND('7'!CB44=""),"",'7'!CB44)</f>
        <v/>
      </c>
      <c r="CC140" s="482" t="str">
        <f>IF(AND('7'!CC44=""),"",'7'!CC44)</f>
        <v/>
      </c>
      <c r="CD140" s="482" t="str">
        <f>IF(AND('7'!CD44=""),"",'7'!CD44)</f>
        <v/>
      </c>
      <c r="CE140" s="482" t="str">
        <f>IF(AND('7'!CE44=""),"",'7'!CE44)</f>
        <v/>
      </c>
      <c r="CF140" s="482" t="str">
        <f>IF(AND('7'!CF44=""),"",'7'!CF44)</f>
        <v/>
      </c>
      <c r="CG140" s="482" t="str">
        <f>IF(AND('7'!CG44=""),"",'7'!CG44)</f>
        <v/>
      </c>
      <c r="CH140" s="482" t="str">
        <f>IF(AND('7'!CH44=""),"",'7'!CH44)</f>
        <v/>
      </c>
      <c r="CI140" s="482" t="str">
        <f>IF(AND('7'!CI44=""),"",'7'!CI44)</f>
        <v/>
      </c>
      <c r="CJ140" s="482" t="str">
        <f>IF(AND('7'!CJ44=""),"",'7'!CJ44)</f>
        <v/>
      </c>
      <c r="CK140" s="482" t="str">
        <f>IF(AND('7'!CK44=""),"",'7'!CK44)</f>
        <v/>
      </c>
      <c r="CL140" s="482" t="str">
        <f>IF(AND('7'!CL44=""),"",'7'!CL44)</f>
        <v/>
      </c>
      <c r="CM140" s="482" t="str">
        <f>IF(AND('7'!CM44=""),"",'7'!CM44)</f>
        <v/>
      </c>
      <c r="CN140" s="482" t="str">
        <f>IF(AND('7'!CN44=""),"",'7'!CN44)</f>
        <v/>
      </c>
      <c r="CO140" s="482" t="str">
        <f>IF(AND('7'!CO44=""),"",'7'!CO44)</f>
        <v/>
      </c>
      <c r="CP140" s="482" t="str">
        <f>IF(AND('7'!CP44=""),"",'7'!CP44)</f>
        <v/>
      </c>
      <c r="CQ140" s="482" t="str">
        <f>IF(AND('7'!CQ44=""),"",'7'!CQ44)</f>
        <v/>
      </c>
      <c r="CR140" s="482" t="str">
        <f>IF(AND('7'!CR44=""),"",'7'!CR44)</f>
        <v/>
      </c>
      <c r="CS140" s="482" t="str">
        <f>IF(AND('7'!CS44=""),"",'7'!CS44)</f>
        <v/>
      </c>
      <c r="CT140" s="482" t="str">
        <f>IF(AND('7'!CT44=""),"",'7'!CT44)</f>
        <v/>
      </c>
      <c r="CU140" s="482" t="str">
        <f>IF(AND('7'!CU44=""),"",'7'!CU44)</f>
        <v/>
      </c>
      <c r="CV140" s="482" t="str">
        <f>IF(AND('7'!CV44=""),"",'7'!CV44)</f>
        <v/>
      </c>
      <c r="CW140" s="482" t="str">
        <f>IF(AND('7'!CW44=""),"",'7'!CW44)</f>
        <v/>
      </c>
      <c r="CX140" s="482" t="str">
        <f>IF(AND('7'!CX44=""),"",'7'!CX44)</f>
        <v/>
      </c>
      <c r="CY140" s="482" t="str">
        <f>IF(AND('7'!CY44=""),"",'7'!CY44)</f>
        <v/>
      </c>
      <c r="CZ140" s="482" t="str">
        <f>IF(AND('7'!CZ44=""),"",'7'!CZ44)</f>
        <v/>
      </c>
      <c r="DA140" s="482" t="str">
        <f>IF(AND('7'!DA44=""),"",'7'!DA44)</f>
        <v/>
      </c>
      <c r="DB140" s="482" t="str">
        <f>IF(AND('7'!DB44=""),"",'7'!DB44)</f>
        <v/>
      </c>
      <c r="DC140" s="482" t="str">
        <f>IF(AND('7'!DC44=""),"",'7'!DC44)</f>
        <v/>
      </c>
      <c r="DD140" s="482" t="str">
        <f>IF(AND('7'!DD44=""),"",'7'!DD44)</f>
        <v/>
      </c>
      <c r="DE140" s="482" t="str">
        <f>IF(AND('7'!DE44=""),"",'7'!DE44)</f>
        <v/>
      </c>
      <c r="DF140" s="482" t="str">
        <f>IF(AND('7'!DF44=""),"",'7'!DF44)</f>
        <v/>
      </c>
      <c r="DG140" s="482" t="str">
        <f>IF(AND('7'!DG44=""),"",'7'!DG44)</f>
        <v/>
      </c>
      <c r="DH140" s="482" t="str">
        <f>IF(AND('7'!DH44=""),"",'7'!DH44)</f>
        <v/>
      </c>
      <c r="DI140" s="482" t="str">
        <f>IF(AND('7'!DI44=""),"",'7'!DI44)</f>
        <v/>
      </c>
      <c r="DJ140" s="482" t="str">
        <f>IF(AND('7'!DJ44=""),"",'7'!DJ44)</f>
        <v/>
      </c>
      <c r="DK140" s="482" t="str">
        <f>IF(AND('7'!DK44=""),"",'7'!DK44)</f>
        <v/>
      </c>
      <c r="DL140" s="482" t="str">
        <f>IF(AND('7'!DL44=""),"",'7'!DL44)</f>
        <v/>
      </c>
      <c r="DM140" s="482" t="str">
        <f>IF(AND('7'!DM44=""),"",'7'!DM44)</f>
        <v/>
      </c>
      <c r="DN140" s="482" t="str">
        <f>IF(AND('7'!DN44=""),"",'7'!DN44)</f>
        <v/>
      </c>
      <c r="DO140" s="482" t="str">
        <f>IF(AND('7'!DO44=""),"",'7'!DO44)</f>
        <v/>
      </c>
      <c r="DP140" s="482" t="str">
        <f>IF(AND('7'!DP44=""),"",'7'!DP44)</f>
        <v/>
      </c>
      <c r="DQ140" s="482" t="str">
        <f>IF(AND('7'!DQ44=""),"",'7'!DQ44)</f>
        <v/>
      </c>
      <c r="DR140" s="482" t="str">
        <f>IF(AND('7'!DR44=""),"",'7'!DR44)</f>
        <v/>
      </c>
      <c r="DS140" s="482" t="str">
        <f>IF(AND('7'!DS44=""),"",'7'!DS44)</f>
        <v/>
      </c>
      <c r="DT140" s="482" t="str">
        <f>IF(AND('7'!DT44=""),"",'7'!DT44)</f>
        <v/>
      </c>
      <c r="DU140" s="482" t="str">
        <f>IF(AND('7'!DU44=""),"",'7'!DU44)</f>
        <v/>
      </c>
      <c r="DV140" s="482" t="str">
        <f>IF(AND('7'!DV44=""),"",'7'!DV44)</f>
        <v/>
      </c>
      <c r="DW140" s="482" t="str">
        <f>IF(AND('7'!DW44=""),"",'7'!DW44)</f>
        <v/>
      </c>
      <c r="DX140" s="482" t="str">
        <f>IF(AND('7'!DX44=""),"",'7'!DX44)</f>
        <v/>
      </c>
      <c r="DY140" s="482" t="str">
        <f>IF(AND('7'!DY44=""),"",'7'!DY44)</f>
        <v/>
      </c>
      <c r="DZ140" s="482" t="str">
        <f>IF(AND('7'!DZ44=""),"",'7'!DZ44)</f>
        <v/>
      </c>
      <c r="EA140" s="482" t="str">
        <f>IF(AND('7'!EA44=""),"",'7'!EA44)</f>
        <v/>
      </c>
      <c r="EB140" s="482" t="str">
        <f>IF(AND('7'!EB44=""),"",'7'!EB44)</f>
        <v/>
      </c>
      <c r="EC140" s="482" t="str">
        <f>IF(AND('7'!EC44=""),"",'7'!EC44)</f>
        <v/>
      </c>
      <c r="ED140" s="482" t="str">
        <f>IF(AND('7'!ED44=""),"",'7'!ED44)</f>
        <v/>
      </c>
      <c r="EE140" s="482" t="str">
        <f>IF(AND('7'!EE44=""),"",'7'!EE44)</f>
        <v/>
      </c>
      <c r="EF140" s="482" t="str">
        <f>IF(AND('7'!EF44=""),"",'7'!EF44)</f>
        <v/>
      </c>
      <c r="EG140" s="482" t="str">
        <f>IF(AND('7'!EG44=""),"",'7'!EG44)</f>
        <v/>
      </c>
      <c r="EH140" s="482" t="str">
        <f>IF(AND('7'!EH44=""),"",'7'!EH44)</f>
        <v/>
      </c>
      <c r="EI140" s="482" t="str">
        <f>IF(AND('7'!EI44=""),"",'7'!EI44)</f>
        <v/>
      </c>
      <c r="EJ140" s="482" t="str">
        <f>IF(AND('7'!EJ44=""),"",'7'!EJ44)</f>
        <v/>
      </c>
      <c r="EK140" s="482" t="str">
        <f>IF(AND('7'!EK44=""),"",'7'!EK44)</f>
        <v/>
      </c>
      <c r="EL140" s="482" t="str">
        <f>IF(AND('7'!EL44=""),"",'7'!EL44)</f>
        <v/>
      </c>
      <c r="EM140" s="482" t="str">
        <f>IF(AND('7'!EM44=""),"",'7'!EM44)</f>
        <v/>
      </c>
      <c r="EN140" s="482" t="str">
        <f>IF(AND('7'!EN44=""),"",'7'!EN44)</f>
        <v/>
      </c>
      <c r="EO140" s="482" t="str">
        <f>IF(AND('7'!EO44=""),"",'7'!EO44)</f>
        <v/>
      </c>
      <c r="EP140" s="482" t="str">
        <f>IF(AND('7'!EP44=""),"",'7'!EP44)</f>
        <v/>
      </c>
      <c r="EQ140" s="482" t="str">
        <f>IF(AND('7'!EQ44=""),"",'7'!EQ44)</f>
        <v/>
      </c>
      <c r="ER140" s="482" t="str">
        <f>IF(AND('7'!ER44=""),"",'7'!ER44)</f>
        <v/>
      </c>
      <c r="ES140" s="482" t="str">
        <f>IF(AND('7'!ES44=""),"",'7'!ES44)</f>
        <v/>
      </c>
      <c r="ET140" s="482" t="str">
        <f>IF(AND('7'!ET44=""),"",'7'!ET44)</f>
        <v/>
      </c>
      <c r="EU140" s="482" t="str">
        <f>IF(AND('7'!EU44=""),"",'7'!EU44)</f>
        <v/>
      </c>
      <c r="EV140" s="482" t="str">
        <f>IF(AND('7'!EV44=""),"",'7'!EV44)</f>
        <v/>
      </c>
      <c r="EW140" s="482" t="str">
        <f>IF(AND('7'!EW44=""),"",'7'!EW44)</f>
        <v/>
      </c>
      <c r="EX140" s="482" t="str">
        <f>IF(AND('7'!EX44=""),"",'7'!EX44)</f>
        <v/>
      </c>
      <c r="EY140" s="482" t="str">
        <f>IF(AND('7'!EY44=""),"",'7'!EY44)</f>
        <v/>
      </c>
      <c r="EZ140" s="482" t="str">
        <f>IF(AND('7'!EZ44=""),"",'7'!EZ44)</f>
        <v/>
      </c>
      <c r="FA140" s="482" t="str">
        <f>IF(AND('7'!FA44=""),"",'7'!FA44)</f>
        <v/>
      </c>
      <c r="FB140" s="482" t="str">
        <f>IF(AND('7'!FB44=""),"",'7'!FB44)</f>
        <v/>
      </c>
      <c r="FC140" s="482" t="str">
        <f>IF(AND('7'!FC44=""),"",'7'!FC44)</f>
        <v/>
      </c>
      <c r="FD140" s="482" t="str">
        <f>IF(AND('7'!FD44=""),"",'7'!FD44)</f>
        <v/>
      </c>
      <c r="FE140" s="482" t="str">
        <f>IF(AND('7'!FE44=""),"",'7'!FE44)</f>
        <v/>
      </c>
      <c r="FF140" s="482" t="str">
        <f>IF(AND('7'!FF44=""),"",'7'!FF44)</f>
        <v xml:space="preserve"> </v>
      </c>
      <c r="FG140" s="482" t="str">
        <f>IF(AND('7'!FG44=""),"",'7'!FG44)</f>
        <v/>
      </c>
      <c r="FH140" s="482" t="str">
        <f>IF(AND('7'!FH44=""),"",'7'!FH44)</f>
        <v/>
      </c>
      <c r="FI140" s="482" t="str">
        <f>IF(AND('7'!FI44=""),"",'7'!FI44)</f>
        <v/>
      </c>
      <c r="FJ140" s="482" t="str">
        <f>IF(AND('7'!FJ44=""),"",'7'!FJ44)</f>
        <v/>
      </c>
      <c r="FK140" s="482" t="str">
        <f>IF(AND('7'!FK44=""),"",'7'!FK44)</f>
        <v/>
      </c>
      <c r="FL140" s="482" t="str">
        <f>IF(AND('7'!FL44=""),"",'7'!FL44)</f>
        <v/>
      </c>
      <c r="FM140" s="482" t="str">
        <f>IF(AND('7'!FM44=""),"",'7'!FM44)</f>
        <v xml:space="preserve"> </v>
      </c>
      <c r="FN140" s="482" t="str">
        <f>IF(AND('7'!FN44=""),"",'7'!FN44)</f>
        <v/>
      </c>
      <c r="FO140" s="482" t="str">
        <f>IF(AND('7'!FO44=""),"",'7'!FO44)</f>
        <v/>
      </c>
      <c r="FP140" s="482" t="str">
        <f>IF(AND('7'!FP44=""),"",'7'!FP44)</f>
        <v/>
      </c>
      <c r="FQ140" s="482" t="str">
        <f>IF(AND('7'!FQ44=""),"",'7'!FQ44)</f>
        <v/>
      </c>
      <c r="FR140" s="482" t="str">
        <f>IF(AND('7'!FR44=""),"",'7'!FR44)</f>
        <v/>
      </c>
      <c r="FS140" s="482" t="str">
        <f>IF(AND('7'!FS44=""),"",'7'!FS44)</f>
        <v/>
      </c>
      <c r="FT140" s="482" t="str">
        <f>IF(AND('7'!FT44=""),"",'7'!FT44)</f>
        <v xml:space="preserve"> </v>
      </c>
      <c r="FU140" s="482" t="str">
        <f>IF(AND('7'!FV44=""),"",'7'!FV44)</f>
        <v>-</v>
      </c>
      <c r="FV140" s="482" t="str">
        <f>IF(AND('7'!FW44=""),"",'7'!FW44)</f>
        <v>-</v>
      </c>
      <c r="FW140" s="482" t="str">
        <f>IF(AND('7'!FX44=""),"",'7'!FX44)</f>
        <v>-</v>
      </c>
      <c r="FX140" s="482" t="str">
        <f>IF(AND('7'!FY44=""),"",'7'!FY44)</f>
        <v>-</v>
      </c>
      <c r="FY140" s="482" t="str">
        <f>IF(AND('7'!FZ44=""),"",'7'!FZ44)</f>
        <v>-</v>
      </c>
      <c r="FZ140" s="482" t="str">
        <f>IF(AND('7'!GA44=""),"",'7'!GA44)</f>
        <v>-</v>
      </c>
      <c r="GA140" s="482" t="str">
        <f>IF(AND('7'!GB44=""),"",'7'!GB44)</f>
        <v>-</v>
      </c>
      <c r="GB140" s="482" t="str">
        <f>IF(AND('7'!GC44=""),"",'7'!GC44)</f>
        <v>-</v>
      </c>
      <c r="GC140" s="482" t="str">
        <f>IF(AND('7'!GD44=""),"",'7'!GD44)</f>
        <v>-</v>
      </c>
      <c r="GD140" s="482" t="str">
        <f>IF(AND('7'!GE44=""),"",'7'!GE44)</f>
        <v>-</v>
      </c>
      <c r="GE140" s="482" t="str">
        <f>IF(AND('7'!GF44=""),"",'7'!GF44)</f>
        <v>-</v>
      </c>
      <c r="GF140" s="482" t="str">
        <f>IF(AND('7'!GG44=""),"",'7'!GG44)</f>
        <v>-</v>
      </c>
      <c r="GG140" s="482" t="str">
        <f>IF(AND('7'!GH44=""),"",IF(AND('7'!GH44="-"),"",'7'!GH44))</f>
        <v/>
      </c>
      <c r="GH140" s="50" t="str">
        <f>IF(AND(C140=""),"",VLOOKUP(B140,Register!$A$7:$CL$311,36,FALSE))</f>
        <v/>
      </c>
      <c r="GI140" s="483" t="str">
        <f>IF(AND('7'!GL44=""),"",'7'!GL44)</f>
        <v/>
      </c>
      <c r="GJ140" s="173" t="str">
        <f>IF(AND('7'!FU44=""),"",'7'!FU44)</f>
        <v/>
      </c>
    </row>
    <row r="141" spans="1:192" ht="21">
      <c r="A141" s="480">
        <v>133</v>
      </c>
      <c r="B141" s="481" t="str">
        <f>IF(AND('7'!B45=""),"",'7'!B45)</f>
        <v/>
      </c>
      <c r="C141" s="196" t="str">
        <f>IF(AND('7'!C45=""),"",'7'!C45)</f>
        <v/>
      </c>
      <c r="D141" s="196" t="str">
        <f>IF(AND('7'!D45=""),"",'7'!D45)</f>
        <v/>
      </c>
      <c r="E141" s="200" t="str">
        <f>IF(AND('7'!E45=""),"",'7'!E45)</f>
        <v/>
      </c>
      <c r="F141" s="482" t="str">
        <f>IF(AND('7'!F45=""),"",'7'!F45)</f>
        <v/>
      </c>
      <c r="G141" s="482" t="str">
        <f>IF(AND('7'!G45=""),"",'7'!G45)</f>
        <v/>
      </c>
      <c r="H141" s="482" t="str">
        <f>IF(AND('7'!H45=""),"",'7'!H45)</f>
        <v/>
      </c>
      <c r="I141" s="482" t="str">
        <f>IF(AND('7'!I45=""),"",'7'!I45)</f>
        <v/>
      </c>
      <c r="J141" s="482" t="str">
        <f>IF(AND('7'!J45=""),"",'7'!J45)</f>
        <v/>
      </c>
      <c r="K141" s="482" t="str">
        <f>IF(AND('7'!K45=""),"",'7'!K45)</f>
        <v/>
      </c>
      <c r="L141" s="482" t="str">
        <f>IF(AND('7'!L45=""),"",'7'!L45)</f>
        <v/>
      </c>
      <c r="M141" s="482" t="str">
        <f>IF(AND('7'!M45=""),"",'7'!M45)</f>
        <v/>
      </c>
      <c r="N141" s="482" t="str">
        <f>IF(AND('7'!N45=""),"",'7'!N45)</f>
        <v/>
      </c>
      <c r="O141" s="482" t="str">
        <f>IF(AND('7'!O45=""),"",'7'!O45)</f>
        <v/>
      </c>
      <c r="P141" s="482" t="str">
        <f>IF(AND('7'!P45=""),"",'7'!P45)</f>
        <v/>
      </c>
      <c r="Q141" s="482" t="str">
        <f>IF(AND('7'!Q45=""),"",'7'!Q45)</f>
        <v/>
      </c>
      <c r="R141" s="482" t="str">
        <f>IF(AND('7'!R45=""),"",'7'!R45)</f>
        <v/>
      </c>
      <c r="S141" s="482" t="str">
        <f>IF(AND('7'!S45=""),"",'7'!S45)</f>
        <v/>
      </c>
      <c r="T141" s="482" t="str">
        <f>IF(AND('7'!T45=""),"",'7'!T45)</f>
        <v/>
      </c>
      <c r="U141" s="482" t="str">
        <f>IF(AND('7'!U45=""),"",'7'!U45)</f>
        <v/>
      </c>
      <c r="V141" s="482" t="str">
        <f>IF(AND('7'!V45=""),"",'7'!V45)</f>
        <v/>
      </c>
      <c r="W141" s="482" t="str">
        <f>IF(AND('7'!W45=""),"",'7'!W45)</f>
        <v/>
      </c>
      <c r="X141" s="482" t="str">
        <f>IF(AND('7'!X45=""),"",'7'!X45)</f>
        <v/>
      </c>
      <c r="Y141" s="482" t="str">
        <f>IF(AND('7'!Y45=""),"",'7'!Y45)</f>
        <v/>
      </c>
      <c r="Z141" s="482" t="str">
        <f>IF(AND('7'!Z45=""),"",'7'!Z45)</f>
        <v/>
      </c>
      <c r="AA141" s="482" t="str">
        <f>IF(AND('7'!AA45=""),"",'7'!AA45)</f>
        <v/>
      </c>
      <c r="AB141" s="482" t="str">
        <f>IF(AND('7'!AB45=""),"",'7'!AB45)</f>
        <v/>
      </c>
      <c r="AC141" s="482" t="str">
        <f>IF(AND('7'!AC45=""),"",'7'!AC45)</f>
        <v/>
      </c>
      <c r="AD141" s="482" t="str">
        <f>IF(AND('7'!AD45=""),"",'7'!AD45)</f>
        <v/>
      </c>
      <c r="AE141" s="482" t="str">
        <f>IF(AND('7'!AE45=""),"",'7'!AE45)</f>
        <v/>
      </c>
      <c r="AF141" s="482" t="str">
        <f>IF(AND('7'!AF45=""),"",'7'!AF45)</f>
        <v/>
      </c>
      <c r="AG141" s="482" t="str">
        <f>IF(AND('7'!AG45=""),"",'7'!AG45)</f>
        <v/>
      </c>
      <c r="AH141" s="482" t="str">
        <f>IF(AND('7'!AH45=""),"",'7'!AH45)</f>
        <v/>
      </c>
      <c r="AI141" s="482" t="str">
        <f>IF(AND('7'!AI45=""),"",'7'!AI45)</f>
        <v/>
      </c>
      <c r="AJ141" s="482" t="str">
        <f>IF(AND('7'!AJ45=""),"",'7'!AJ45)</f>
        <v/>
      </c>
      <c r="AK141" s="482" t="str">
        <f>IF(AND('7'!AK45=""),"",'7'!AK45)</f>
        <v/>
      </c>
      <c r="AL141" s="482" t="str">
        <f>IF(AND('7'!AL45=""),"",'7'!AL45)</f>
        <v/>
      </c>
      <c r="AM141" s="482" t="str">
        <f>IF(AND('7'!AM45=""),"",'7'!AM45)</f>
        <v/>
      </c>
      <c r="AN141" s="482" t="str">
        <f>IF(AND('7'!AN45=""),"",'7'!AN45)</f>
        <v/>
      </c>
      <c r="AO141" s="482" t="str">
        <f>IF(AND('7'!AO45=""),"",'7'!AO45)</f>
        <v/>
      </c>
      <c r="AP141" s="482" t="str">
        <f>IF(AND('7'!AP45=""),"",'7'!AP45)</f>
        <v/>
      </c>
      <c r="AQ141" s="482" t="str">
        <f>IF(AND('7'!AQ45=""),"",'7'!AQ45)</f>
        <v/>
      </c>
      <c r="AR141" s="482" t="str">
        <f>IF(AND('7'!AR45=""),"",'7'!AR45)</f>
        <v/>
      </c>
      <c r="AS141" s="482" t="str">
        <f>IF(AND('7'!AS45=""),"",'7'!AS45)</f>
        <v/>
      </c>
      <c r="AT141" s="482" t="str">
        <f>IF(AND('7'!AT45=""),"",'7'!AT45)</f>
        <v/>
      </c>
      <c r="AU141" s="482" t="str">
        <f>IF(AND('7'!AU45=""),"",'7'!AU45)</f>
        <v/>
      </c>
      <c r="AV141" s="482" t="str">
        <f>IF(AND('7'!AV45=""),"",'7'!AV45)</f>
        <v/>
      </c>
      <c r="AW141" s="482" t="str">
        <f>IF(AND('7'!AW45=""),"",'7'!AW45)</f>
        <v/>
      </c>
      <c r="AX141" s="482" t="str">
        <f>IF(AND('7'!AX45=""),"",'7'!AX45)</f>
        <v/>
      </c>
      <c r="AY141" s="482" t="str">
        <f>IF(AND('7'!AY45=""),"",'7'!AY45)</f>
        <v/>
      </c>
      <c r="AZ141" s="482" t="str">
        <f>IF(AND('7'!AZ45=""),"",'7'!AZ45)</f>
        <v/>
      </c>
      <c r="BA141" s="482" t="str">
        <f>IF(AND('7'!BA45=""),"",'7'!BA45)</f>
        <v/>
      </c>
      <c r="BB141" s="482" t="str">
        <f>IF(AND('7'!BB45=""),"",'7'!BB45)</f>
        <v/>
      </c>
      <c r="BC141" s="482" t="str">
        <f>IF(AND('7'!BC45=""),"",'7'!BC45)</f>
        <v/>
      </c>
      <c r="BD141" s="482" t="str">
        <f>IF(AND('7'!BD45=""),"",'7'!BD45)</f>
        <v/>
      </c>
      <c r="BE141" s="482" t="str">
        <f>IF(AND('7'!BE45=""),"",'7'!BE45)</f>
        <v/>
      </c>
      <c r="BF141" s="482" t="str">
        <f>IF(AND('7'!BF45=""),"",'7'!BF45)</f>
        <v/>
      </c>
      <c r="BG141" s="482" t="str">
        <f>IF(AND('7'!BG45=""),"",'7'!BG45)</f>
        <v/>
      </c>
      <c r="BH141" s="482" t="str">
        <f>IF(AND('7'!BH45=""),"",'7'!BH45)</f>
        <v/>
      </c>
      <c r="BI141" s="482" t="str">
        <f>IF(AND('7'!BI45=""),"",'7'!BI45)</f>
        <v/>
      </c>
      <c r="BJ141" s="482" t="str">
        <f>IF(AND('7'!BJ45=""),"",'7'!BJ45)</f>
        <v/>
      </c>
      <c r="BK141" s="482" t="str">
        <f>IF(AND('7'!BK45=""),"",'7'!BK45)</f>
        <v/>
      </c>
      <c r="BL141" s="482" t="str">
        <f>IF(AND('7'!BL45=""),"",'7'!BL45)</f>
        <v/>
      </c>
      <c r="BM141" s="482" t="str">
        <f>IF(AND('7'!BM45=""),"",'7'!BM45)</f>
        <v/>
      </c>
      <c r="BN141" s="482" t="str">
        <f>IF(AND('7'!BN45=""),"",'7'!BN45)</f>
        <v/>
      </c>
      <c r="BO141" s="482" t="str">
        <f>IF(AND('7'!BO45=""),"",'7'!BO45)</f>
        <v/>
      </c>
      <c r="BP141" s="482" t="str">
        <f>IF(AND('7'!BP45=""),"",'7'!BP45)</f>
        <v/>
      </c>
      <c r="BQ141" s="482" t="str">
        <f>IF(AND('7'!BQ45=""),"",'7'!BQ45)</f>
        <v/>
      </c>
      <c r="BR141" s="482" t="str">
        <f>IF(AND('7'!BR45=""),"",'7'!BR45)</f>
        <v/>
      </c>
      <c r="BS141" s="482" t="str">
        <f>IF(AND('7'!BS45=""),"",'7'!BS45)</f>
        <v/>
      </c>
      <c r="BT141" s="482" t="str">
        <f>IF(AND('7'!BT45=""),"",'7'!BT45)</f>
        <v/>
      </c>
      <c r="BU141" s="482" t="str">
        <f>IF(AND('7'!BU45=""),"",'7'!BU45)</f>
        <v/>
      </c>
      <c r="BV141" s="482" t="str">
        <f>IF(AND('7'!BV45=""),"",'7'!BV45)</f>
        <v/>
      </c>
      <c r="BW141" s="482" t="str">
        <f>IF(AND('7'!BW45=""),"",'7'!BW45)</f>
        <v/>
      </c>
      <c r="BX141" s="482" t="str">
        <f>IF(AND('7'!BX45=""),"",'7'!BX45)</f>
        <v/>
      </c>
      <c r="BY141" s="482" t="str">
        <f>IF(AND('7'!BY45=""),"",'7'!BY45)</f>
        <v/>
      </c>
      <c r="BZ141" s="482" t="str">
        <f>IF(AND('7'!BZ45=""),"",'7'!BZ45)</f>
        <v/>
      </c>
      <c r="CA141" s="482" t="str">
        <f>IF(AND('7'!CA45=""),"",'7'!CA45)</f>
        <v/>
      </c>
      <c r="CB141" s="482" t="str">
        <f>IF(AND('7'!CB45=""),"",'7'!CB45)</f>
        <v/>
      </c>
      <c r="CC141" s="482" t="str">
        <f>IF(AND('7'!CC45=""),"",'7'!CC45)</f>
        <v/>
      </c>
      <c r="CD141" s="482" t="str">
        <f>IF(AND('7'!CD45=""),"",'7'!CD45)</f>
        <v/>
      </c>
      <c r="CE141" s="482" t="str">
        <f>IF(AND('7'!CE45=""),"",'7'!CE45)</f>
        <v/>
      </c>
      <c r="CF141" s="482" t="str">
        <f>IF(AND('7'!CF45=""),"",'7'!CF45)</f>
        <v/>
      </c>
      <c r="CG141" s="482" t="str">
        <f>IF(AND('7'!CG45=""),"",'7'!CG45)</f>
        <v/>
      </c>
      <c r="CH141" s="482" t="str">
        <f>IF(AND('7'!CH45=""),"",'7'!CH45)</f>
        <v/>
      </c>
      <c r="CI141" s="482" t="str">
        <f>IF(AND('7'!CI45=""),"",'7'!CI45)</f>
        <v/>
      </c>
      <c r="CJ141" s="482" t="str">
        <f>IF(AND('7'!CJ45=""),"",'7'!CJ45)</f>
        <v/>
      </c>
      <c r="CK141" s="482" t="str">
        <f>IF(AND('7'!CK45=""),"",'7'!CK45)</f>
        <v/>
      </c>
      <c r="CL141" s="482" t="str">
        <f>IF(AND('7'!CL45=""),"",'7'!CL45)</f>
        <v/>
      </c>
      <c r="CM141" s="482" t="str">
        <f>IF(AND('7'!CM45=""),"",'7'!CM45)</f>
        <v/>
      </c>
      <c r="CN141" s="482" t="str">
        <f>IF(AND('7'!CN45=""),"",'7'!CN45)</f>
        <v/>
      </c>
      <c r="CO141" s="482" t="str">
        <f>IF(AND('7'!CO45=""),"",'7'!CO45)</f>
        <v/>
      </c>
      <c r="CP141" s="482" t="str">
        <f>IF(AND('7'!CP45=""),"",'7'!CP45)</f>
        <v/>
      </c>
      <c r="CQ141" s="482" t="str">
        <f>IF(AND('7'!CQ45=""),"",'7'!CQ45)</f>
        <v/>
      </c>
      <c r="CR141" s="482" t="str">
        <f>IF(AND('7'!CR45=""),"",'7'!CR45)</f>
        <v/>
      </c>
      <c r="CS141" s="482" t="str">
        <f>IF(AND('7'!CS45=""),"",'7'!CS45)</f>
        <v/>
      </c>
      <c r="CT141" s="482" t="str">
        <f>IF(AND('7'!CT45=""),"",'7'!CT45)</f>
        <v/>
      </c>
      <c r="CU141" s="482" t="str">
        <f>IF(AND('7'!CU45=""),"",'7'!CU45)</f>
        <v/>
      </c>
      <c r="CV141" s="482" t="str">
        <f>IF(AND('7'!CV45=""),"",'7'!CV45)</f>
        <v/>
      </c>
      <c r="CW141" s="482" t="str">
        <f>IF(AND('7'!CW45=""),"",'7'!CW45)</f>
        <v/>
      </c>
      <c r="CX141" s="482" t="str">
        <f>IF(AND('7'!CX45=""),"",'7'!CX45)</f>
        <v/>
      </c>
      <c r="CY141" s="482" t="str">
        <f>IF(AND('7'!CY45=""),"",'7'!CY45)</f>
        <v/>
      </c>
      <c r="CZ141" s="482" t="str">
        <f>IF(AND('7'!CZ45=""),"",'7'!CZ45)</f>
        <v/>
      </c>
      <c r="DA141" s="482" t="str">
        <f>IF(AND('7'!DA45=""),"",'7'!DA45)</f>
        <v/>
      </c>
      <c r="DB141" s="482" t="str">
        <f>IF(AND('7'!DB45=""),"",'7'!DB45)</f>
        <v/>
      </c>
      <c r="DC141" s="482" t="str">
        <f>IF(AND('7'!DC45=""),"",'7'!DC45)</f>
        <v/>
      </c>
      <c r="DD141" s="482" t="str">
        <f>IF(AND('7'!DD45=""),"",'7'!DD45)</f>
        <v/>
      </c>
      <c r="DE141" s="482" t="str">
        <f>IF(AND('7'!DE45=""),"",'7'!DE45)</f>
        <v/>
      </c>
      <c r="DF141" s="482" t="str">
        <f>IF(AND('7'!DF45=""),"",'7'!DF45)</f>
        <v/>
      </c>
      <c r="DG141" s="482" t="str">
        <f>IF(AND('7'!DG45=""),"",'7'!DG45)</f>
        <v/>
      </c>
      <c r="DH141" s="482" t="str">
        <f>IF(AND('7'!DH45=""),"",'7'!DH45)</f>
        <v/>
      </c>
      <c r="DI141" s="482" t="str">
        <f>IF(AND('7'!DI45=""),"",'7'!DI45)</f>
        <v/>
      </c>
      <c r="DJ141" s="482" t="str">
        <f>IF(AND('7'!DJ45=""),"",'7'!DJ45)</f>
        <v/>
      </c>
      <c r="DK141" s="482" t="str">
        <f>IF(AND('7'!DK45=""),"",'7'!DK45)</f>
        <v/>
      </c>
      <c r="DL141" s="482" t="str">
        <f>IF(AND('7'!DL45=""),"",'7'!DL45)</f>
        <v/>
      </c>
      <c r="DM141" s="482" t="str">
        <f>IF(AND('7'!DM45=""),"",'7'!DM45)</f>
        <v/>
      </c>
      <c r="DN141" s="482" t="str">
        <f>IF(AND('7'!DN45=""),"",'7'!DN45)</f>
        <v/>
      </c>
      <c r="DO141" s="482" t="str">
        <f>IF(AND('7'!DO45=""),"",'7'!DO45)</f>
        <v/>
      </c>
      <c r="DP141" s="482" t="str">
        <f>IF(AND('7'!DP45=""),"",'7'!DP45)</f>
        <v/>
      </c>
      <c r="DQ141" s="482" t="str">
        <f>IF(AND('7'!DQ45=""),"",'7'!DQ45)</f>
        <v/>
      </c>
      <c r="DR141" s="482" t="str">
        <f>IF(AND('7'!DR45=""),"",'7'!DR45)</f>
        <v/>
      </c>
      <c r="DS141" s="482" t="str">
        <f>IF(AND('7'!DS45=""),"",'7'!DS45)</f>
        <v/>
      </c>
      <c r="DT141" s="482" t="str">
        <f>IF(AND('7'!DT45=""),"",'7'!DT45)</f>
        <v/>
      </c>
      <c r="DU141" s="482" t="str">
        <f>IF(AND('7'!DU45=""),"",'7'!DU45)</f>
        <v/>
      </c>
      <c r="DV141" s="482" t="str">
        <f>IF(AND('7'!DV45=""),"",'7'!DV45)</f>
        <v/>
      </c>
      <c r="DW141" s="482" t="str">
        <f>IF(AND('7'!DW45=""),"",'7'!DW45)</f>
        <v/>
      </c>
      <c r="DX141" s="482" t="str">
        <f>IF(AND('7'!DX45=""),"",'7'!DX45)</f>
        <v/>
      </c>
      <c r="DY141" s="482" t="str">
        <f>IF(AND('7'!DY45=""),"",'7'!DY45)</f>
        <v/>
      </c>
      <c r="DZ141" s="482" t="str">
        <f>IF(AND('7'!DZ45=""),"",'7'!DZ45)</f>
        <v/>
      </c>
      <c r="EA141" s="482" t="str">
        <f>IF(AND('7'!EA45=""),"",'7'!EA45)</f>
        <v/>
      </c>
      <c r="EB141" s="482" t="str">
        <f>IF(AND('7'!EB45=""),"",'7'!EB45)</f>
        <v/>
      </c>
      <c r="EC141" s="482" t="str">
        <f>IF(AND('7'!EC45=""),"",'7'!EC45)</f>
        <v/>
      </c>
      <c r="ED141" s="482" t="str">
        <f>IF(AND('7'!ED45=""),"",'7'!ED45)</f>
        <v/>
      </c>
      <c r="EE141" s="482" t="str">
        <f>IF(AND('7'!EE45=""),"",'7'!EE45)</f>
        <v/>
      </c>
      <c r="EF141" s="482" t="str">
        <f>IF(AND('7'!EF45=""),"",'7'!EF45)</f>
        <v/>
      </c>
      <c r="EG141" s="482" t="str">
        <f>IF(AND('7'!EG45=""),"",'7'!EG45)</f>
        <v/>
      </c>
      <c r="EH141" s="482" t="str">
        <f>IF(AND('7'!EH45=""),"",'7'!EH45)</f>
        <v/>
      </c>
      <c r="EI141" s="482" t="str">
        <f>IF(AND('7'!EI45=""),"",'7'!EI45)</f>
        <v/>
      </c>
      <c r="EJ141" s="482" t="str">
        <f>IF(AND('7'!EJ45=""),"",'7'!EJ45)</f>
        <v/>
      </c>
      <c r="EK141" s="482" t="str">
        <f>IF(AND('7'!EK45=""),"",'7'!EK45)</f>
        <v/>
      </c>
      <c r="EL141" s="482" t="str">
        <f>IF(AND('7'!EL45=""),"",'7'!EL45)</f>
        <v/>
      </c>
      <c r="EM141" s="482" t="str">
        <f>IF(AND('7'!EM45=""),"",'7'!EM45)</f>
        <v/>
      </c>
      <c r="EN141" s="482" t="str">
        <f>IF(AND('7'!EN45=""),"",'7'!EN45)</f>
        <v/>
      </c>
      <c r="EO141" s="482" t="str">
        <f>IF(AND('7'!EO45=""),"",'7'!EO45)</f>
        <v/>
      </c>
      <c r="EP141" s="482" t="str">
        <f>IF(AND('7'!EP45=""),"",'7'!EP45)</f>
        <v/>
      </c>
      <c r="EQ141" s="482" t="str">
        <f>IF(AND('7'!EQ45=""),"",'7'!EQ45)</f>
        <v/>
      </c>
      <c r="ER141" s="482" t="str">
        <f>IF(AND('7'!ER45=""),"",'7'!ER45)</f>
        <v/>
      </c>
      <c r="ES141" s="482" t="str">
        <f>IF(AND('7'!ES45=""),"",'7'!ES45)</f>
        <v/>
      </c>
      <c r="ET141" s="482" t="str">
        <f>IF(AND('7'!ET45=""),"",'7'!ET45)</f>
        <v/>
      </c>
      <c r="EU141" s="482" t="str">
        <f>IF(AND('7'!EU45=""),"",'7'!EU45)</f>
        <v/>
      </c>
      <c r="EV141" s="482" t="str">
        <f>IF(AND('7'!EV45=""),"",'7'!EV45)</f>
        <v/>
      </c>
      <c r="EW141" s="482" t="str">
        <f>IF(AND('7'!EW45=""),"",'7'!EW45)</f>
        <v/>
      </c>
      <c r="EX141" s="482" t="str">
        <f>IF(AND('7'!EX45=""),"",'7'!EX45)</f>
        <v/>
      </c>
      <c r="EY141" s="482" t="str">
        <f>IF(AND('7'!EY45=""),"",'7'!EY45)</f>
        <v/>
      </c>
      <c r="EZ141" s="482" t="str">
        <f>IF(AND('7'!EZ45=""),"",'7'!EZ45)</f>
        <v/>
      </c>
      <c r="FA141" s="482" t="str">
        <f>IF(AND('7'!FA45=""),"",'7'!FA45)</f>
        <v/>
      </c>
      <c r="FB141" s="482" t="str">
        <f>IF(AND('7'!FB45=""),"",'7'!FB45)</f>
        <v/>
      </c>
      <c r="FC141" s="482" t="str">
        <f>IF(AND('7'!FC45=""),"",'7'!FC45)</f>
        <v/>
      </c>
      <c r="FD141" s="482" t="str">
        <f>IF(AND('7'!FD45=""),"",'7'!FD45)</f>
        <v/>
      </c>
      <c r="FE141" s="482" t="str">
        <f>IF(AND('7'!FE45=""),"",'7'!FE45)</f>
        <v/>
      </c>
      <c r="FF141" s="482" t="str">
        <f>IF(AND('7'!FF45=""),"",'7'!FF45)</f>
        <v xml:space="preserve"> </v>
      </c>
      <c r="FG141" s="482" t="str">
        <f>IF(AND('7'!FG45=""),"",'7'!FG45)</f>
        <v/>
      </c>
      <c r="FH141" s="482" t="str">
        <f>IF(AND('7'!FH45=""),"",'7'!FH45)</f>
        <v/>
      </c>
      <c r="FI141" s="482" t="str">
        <f>IF(AND('7'!FI45=""),"",'7'!FI45)</f>
        <v/>
      </c>
      <c r="FJ141" s="482" t="str">
        <f>IF(AND('7'!FJ45=""),"",'7'!FJ45)</f>
        <v/>
      </c>
      <c r="FK141" s="482" t="str">
        <f>IF(AND('7'!FK45=""),"",'7'!FK45)</f>
        <v/>
      </c>
      <c r="FL141" s="482" t="str">
        <f>IF(AND('7'!FL45=""),"",'7'!FL45)</f>
        <v/>
      </c>
      <c r="FM141" s="482" t="str">
        <f>IF(AND('7'!FM45=""),"",'7'!FM45)</f>
        <v xml:space="preserve"> </v>
      </c>
      <c r="FN141" s="482" t="str">
        <f>IF(AND('7'!FN45=""),"",'7'!FN45)</f>
        <v/>
      </c>
      <c r="FO141" s="482" t="str">
        <f>IF(AND('7'!FO45=""),"",'7'!FO45)</f>
        <v/>
      </c>
      <c r="FP141" s="482" t="str">
        <f>IF(AND('7'!FP45=""),"",'7'!FP45)</f>
        <v/>
      </c>
      <c r="FQ141" s="482" t="str">
        <f>IF(AND('7'!FQ45=""),"",'7'!FQ45)</f>
        <v/>
      </c>
      <c r="FR141" s="482" t="str">
        <f>IF(AND('7'!FR45=""),"",'7'!FR45)</f>
        <v/>
      </c>
      <c r="FS141" s="482" t="str">
        <f>IF(AND('7'!FS45=""),"",'7'!FS45)</f>
        <v/>
      </c>
      <c r="FT141" s="482" t="str">
        <f>IF(AND('7'!FT45=""),"",'7'!FT45)</f>
        <v xml:space="preserve"> </v>
      </c>
      <c r="FU141" s="482" t="str">
        <f>IF(AND('7'!FV45=""),"",'7'!FV45)</f>
        <v>-</v>
      </c>
      <c r="FV141" s="482" t="str">
        <f>IF(AND('7'!FW45=""),"",'7'!FW45)</f>
        <v>-</v>
      </c>
      <c r="FW141" s="482" t="str">
        <f>IF(AND('7'!FX45=""),"",'7'!FX45)</f>
        <v>-</v>
      </c>
      <c r="FX141" s="482" t="str">
        <f>IF(AND('7'!FY45=""),"",'7'!FY45)</f>
        <v>-</v>
      </c>
      <c r="FY141" s="482" t="str">
        <f>IF(AND('7'!FZ45=""),"",'7'!FZ45)</f>
        <v>-</v>
      </c>
      <c r="FZ141" s="482" t="str">
        <f>IF(AND('7'!GA45=""),"",'7'!GA45)</f>
        <v>-</v>
      </c>
      <c r="GA141" s="482" t="str">
        <f>IF(AND('7'!GB45=""),"",'7'!GB45)</f>
        <v>-</v>
      </c>
      <c r="GB141" s="482" t="str">
        <f>IF(AND('7'!GC45=""),"",'7'!GC45)</f>
        <v>-</v>
      </c>
      <c r="GC141" s="482" t="str">
        <f>IF(AND('7'!GD45=""),"",'7'!GD45)</f>
        <v>-</v>
      </c>
      <c r="GD141" s="482" t="str">
        <f>IF(AND('7'!GE45=""),"",'7'!GE45)</f>
        <v>-</v>
      </c>
      <c r="GE141" s="482" t="str">
        <f>IF(AND('7'!GF45=""),"",'7'!GF45)</f>
        <v>-</v>
      </c>
      <c r="GF141" s="482" t="str">
        <f>IF(AND('7'!GG45=""),"",'7'!GG45)</f>
        <v>-</v>
      </c>
      <c r="GG141" s="482" t="str">
        <f>IF(AND('7'!GH45=""),"",IF(AND('7'!GH45="-"),"",'7'!GH45))</f>
        <v/>
      </c>
      <c r="GH141" s="50" t="str">
        <f>IF(AND(C141=""),"",VLOOKUP(B141,Register!$A$7:$CL$311,36,FALSE))</f>
        <v/>
      </c>
      <c r="GI141" s="483" t="str">
        <f>IF(AND('7'!GL45=""),"",'7'!GL45)</f>
        <v/>
      </c>
      <c r="GJ141" s="173" t="str">
        <f>IF(AND('7'!FU45=""),"",'7'!FU45)</f>
        <v/>
      </c>
    </row>
    <row r="142" spans="1:192" ht="21">
      <c r="A142" s="480">
        <v>134</v>
      </c>
      <c r="B142" s="481" t="str">
        <f>IF(AND('7'!B46=""),"",'7'!B46)</f>
        <v/>
      </c>
      <c r="C142" s="196" t="str">
        <f>IF(AND('7'!C46=""),"",'7'!C46)</f>
        <v/>
      </c>
      <c r="D142" s="196" t="str">
        <f>IF(AND('7'!D46=""),"",'7'!D46)</f>
        <v/>
      </c>
      <c r="E142" s="200" t="str">
        <f>IF(AND('7'!E46=""),"",'7'!E46)</f>
        <v/>
      </c>
      <c r="F142" s="482" t="str">
        <f>IF(AND('7'!F46=""),"",'7'!F46)</f>
        <v/>
      </c>
      <c r="G142" s="482" t="str">
        <f>IF(AND('7'!G46=""),"",'7'!G46)</f>
        <v/>
      </c>
      <c r="H142" s="482" t="str">
        <f>IF(AND('7'!H46=""),"",'7'!H46)</f>
        <v/>
      </c>
      <c r="I142" s="482" t="str">
        <f>IF(AND('7'!I46=""),"",'7'!I46)</f>
        <v/>
      </c>
      <c r="J142" s="482" t="str">
        <f>IF(AND('7'!J46=""),"",'7'!J46)</f>
        <v/>
      </c>
      <c r="K142" s="482" t="str">
        <f>IF(AND('7'!K46=""),"",'7'!K46)</f>
        <v/>
      </c>
      <c r="L142" s="482" t="str">
        <f>IF(AND('7'!L46=""),"",'7'!L46)</f>
        <v/>
      </c>
      <c r="M142" s="482" t="str">
        <f>IF(AND('7'!M46=""),"",'7'!M46)</f>
        <v/>
      </c>
      <c r="N142" s="482" t="str">
        <f>IF(AND('7'!N46=""),"",'7'!N46)</f>
        <v/>
      </c>
      <c r="O142" s="482" t="str">
        <f>IF(AND('7'!O46=""),"",'7'!O46)</f>
        <v/>
      </c>
      <c r="P142" s="482" t="str">
        <f>IF(AND('7'!P46=""),"",'7'!P46)</f>
        <v/>
      </c>
      <c r="Q142" s="482" t="str">
        <f>IF(AND('7'!Q46=""),"",'7'!Q46)</f>
        <v/>
      </c>
      <c r="R142" s="482" t="str">
        <f>IF(AND('7'!R46=""),"",'7'!R46)</f>
        <v/>
      </c>
      <c r="S142" s="482" t="str">
        <f>IF(AND('7'!S46=""),"",'7'!S46)</f>
        <v/>
      </c>
      <c r="T142" s="482" t="str">
        <f>IF(AND('7'!T46=""),"",'7'!T46)</f>
        <v/>
      </c>
      <c r="U142" s="482" t="str">
        <f>IF(AND('7'!U46=""),"",'7'!U46)</f>
        <v/>
      </c>
      <c r="V142" s="482" t="str">
        <f>IF(AND('7'!V46=""),"",'7'!V46)</f>
        <v/>
      </c>
      <c r="W142" s="482" t="str">
        <f>IF(AND('7'!W46=""),"",'7'!W46)</f>
        <v/>
      </c>
      <c r="X142" s="482" t="str">
        <f>IF(AND('7'!X46=""),"",'7'!X46)</f>
        <v/>
      </c>
      <c r="Y142" s="482" t="str">
        <f>IF(AND('7'!Y46=""),"",'7'!Y46)</f>
        <v/>
      </c>
      <c r="Z142" s="482" t="str">
        <f>IF(AND('7'!Z46=""),"",'7'!Z46)</f>
        <v/>
      </c>
      <c r="AA142" s="482" t="str">
        <f>IF(AND('7'!AA46=""),"",'7'!AA46)</f>
        <v/>
      </c>
      <c r="AB142" s="482" t="str">
        <f>IF(AND('7'!AB46=""),"",'7'!AB46)</f>
        <v/>
      </c>
      <c r="AC142" s="482" t="str">
        <f>IF(AND('7'!AC46=""),"",'7'!AC46)</f>
        <v/>
      </c>
      <c r="AD142" s="482" t="str">
        <f>IF(AND('7'!AD46=""),"",'7'!AD46)</f>
        <v/>
      </c>
      <c r="AE142" s="482" t="str">
        <f>IF(AND('7'!AE46=""),"",'7'!AE46)</f>
        <v/>
      </c>
      <c r="AF142" s="482" t="str">
        <f>IF(AND('7'!AF46=""),"",'7'!AF46)</f>
        <v/>
      </c>
      <c r="AG142" s="482" t="str">
        <f>IF(AND('7'!AG46=""),"",'7'!AG46)</f>
        <v/>
      </c>
      <c r="AH142" s="482" t="str">
        <f>IF(AND('7'!AH46=""),"",'7'!AH46)</f>
        <v/>
      </c>
      <c r="AI142" s="482" t="str">
        <f>IF(AND('7'!AI46=""),"",'7'!AI46)</f>
        <v/>
      </c>
      <c r="AJ142" s="482" t="str">
        <f>IF(AND('7'!AJ46=""),"",'7'!AJ46)</f>
        <v/>
      </c>
      <c r="AK142" s="482" t="str">
        <f>IF(AND('7'!AK46=""),"",'7'!AK46)</f>
        <v/>
      </c>
      <c r="AL142" s="482" t="str">
        <f>IF(AND('7'!AL46=""),"",'7'!AL46)</f>
        <v/>
      </c>
      <c r="AM142" s="482" t="str">
        <f>IF(AND('7'!AM46=""),"",'7'!AM46)</f>
        <v/>
      </c>
      <c r="AN142" s="482" t="str">
        <f>IF(AND('7'!AN46=""),"",'7'!AN46)</f>
        <v/>
      </c>
      <c r="AO142" s="482" t="str">
        <f>IF(AND('7'!AO46=""),"",'7'!AO46)</f>
        <v/>
      </c>
      <c r="AP142" s="482" t="str">
        <f>IF(AND('7'!AP46=""),"",'7'!AP46)</f>
        <v/>
      </c>
      <c r="AQ142" s="482" t="str">
        <f>IF(AND('7'!AQ46=""),"",'7'!AQ46)</f>
        <v/>
      </c>
      <c r="AR142" s="482" t="str">
        <f>IF(AND('7'!AR46=""),"",'7'!AR46)</f>
        <v/>
      </c>
      <c r="AS142" s="482" t="str">
        <f>IF(AND('7'!AS46=""),"",'7'!AS46)</f>
        <v/>
      </c>
      <c r="AT142" s="482" t="str">
        <f>IF(AND('7'!AT46=""),"",'7'!AT46)</f>
        <v/>
      </c>
      <c r="AU142" s="482" t="str">
        <f>IF(AND('7'!AU46=""),"",'7'!AU46)</f>
        <v/>
      </c>
      <c r="AV142" s="482" t="str">
        <f>IF(AND('7'!AV46=""),"",'7'!AV46)</f>
        <v/>
      </c>
      <c r="AW142" s="482" t="str">
        <f>IF(AND('7'!AW46=""),"",'7'!AW46)</f>
        <v/>
      </c>
      <c r="AX142" s="482" t="str">
        <f>IF(AND('7'!AX46=""),"",'7'!AX46)</f>
        <v/>
      </c>
      <c r="AY142" s="482" t="str">
        <f>IF(AND('7'!AY46=""),"",'7'!AY46)</f>
        <v/>
      </c>
      <c r="AZ142" s="482" t="str">
        <f>IF(AND('7'!AZ46=""),"",'7'!AZ46)</f>
        <v/>
      </c>
      <c r="BA142" s="482" t="str">
        <f>IF(AND('7'!BA46=""),"",'7'!BA46)</f>
        <v/>
      </c>
      <c r="BB142" s="482" t="str">
        <f>IF(AND('7'!BB46=""),"",'7'!BB46)</f>
        <v/>
      </c>
      <c r="BC142" s="482" t="str">
        <f>IF(AND('7'!BC46=""),"",'7'!BC46)</f>
        <v/>
      </c>
      <c r="BD142" s="482" t="str">
        <f>IF(AND('7'!BD46=""),"",'7'!BD46)</f>
        <v/>
      </c>
      <c r="BE142" s="482" t="str">
        <f>IF(AND('7'!BE46=""),"",'7'!BE46)</f>
        <v/>
      </c>
      <c r="BF142" s="482" t="str">
        <f>IF(AND('7'!BF46=""),"",'7'!BF46)</f>
        <v/>
      </c>
      <c r="BG142" s="482" t="str">
        <f>IF(AND('7'!BG46=""),"",'7'!BG46)</f>
        <v/>
      </c>
      <c r="BH142" s="482" t="str">
        <f>IF(AND('7'!BH46=""),"",'7'!BH46)</f>
        <v/>
      </c>
      <c r="BI142" s="482" t="str">
        <f>IF(AND('7'!BI46=""),"",'7'!BI46)</f>
        <v/>
      </c>
      <c r="BJ142" s="482" t="str">
        <f>IF(AND('7'!BJ46=""),"",'7'!BJ46)</f>
        <v/>
      </c>
      <c r="BK142" s="482" t="str">
        <f>IF(AND('7'!BK46=""),"",'7'!BK46)</f>
        <v/>
      </c>
      <c r="BL142" s="482" t="str">
        <f>IF(AND('7'!BL46=""),"",'7'!BL46)</f>
        <v/>
      </c>
      <c r="BM142" s="482" t="str">
        <f>IF(AND('7'!BM46=""),"",'7'!BM46)</f>
        <v/>
      </c>
      <c r="BN142" s="482" t="str">
        <f>IF(AND('7'!BN46=""),"",'7'!BN46)</f>
        <v/>
      </c>
      <c r="BO142" s="482" t="str">
        <f>IF(AND('7'!BO46=""),"",'7'!BO46)</f>
        <v/>
      </c>
      <c r="BP142" s="482" t="str">
        <f>IF(AND('7'!BP46=""),"",'7'!BP46)</f>
        <v/>
      </c>
      <c r="BQ142" s="482" t="str">
        <f>IF(AND('7'!BQ46=""),"",'7'!BQ46)</f>
        <v/>
      </c>
      <c r="BR142" s="482" t="str">
        <f>IF(AND('7'!BR46=""),"",'7'!BR46)</f>
        <v/>
      </c>
      <c r="BS142" s="482" t="str">
        <f>IF(AND('7'!BS46=""),"",'7'!BS46)</f>
        <v/>
      </c>
      <c r="BT142" s="482" t="str">
        <f>IF(AND('7'!BT46=""),"",'7'!BT46)</f>
        <v/>
      </c>
      <c r="BU142" s="482" t="str">
        <f>IF(AND('7'!BU46=""),"",'7'!BU46)</f>
        <v/>
      </c>
      <c r="BV142" s="482" t="str">
        <f>IF(AND('7'!BV46=""),"",'7'!BV46)</f>
        <v/>
      </c>
      <c r="BW142" s="482" t="str">
        <f>IF(AND('7'!BW46=""),"",'7'!BW46)</f>
        <v/>
      </c>
      <c r="BX142" s="482" t="str">
        <f>IF(AND('7'!BX46=""),"",'7'!BX46)</f>
        <v/>
      </c>
      <c r="BY142" s="482" t="str">
        <f>IF(AND('7'!BY46=""),"",'7'!BY46)</f>
        <v/>
      </c>
      <c r="BZ142" s="482" t="str">
        <f>IF(AND('7'!BZ46=""),"",'7'!BZ46)</f>
        <v/>
      </c>
      <c r="CA142" s="482" t="str">
        <f>IF(AND('7'!CA46=""),"",'7'!CA46)</f>
        <v/>
      </c>
      <c r="CB142" s="482" t="str">
        <f>IF(AND('7'!CB46=""),"",'7'!CB46)</f>
        <v/>
      </c>
      <c r="CC142" s="482" t="str">
        <f>IF(AND('7'!CC46=""),"",'7'!CC46)</f>
        <v/>
      </c>
      <c r="CD142" s="482" t="str">
        <f>IF(AND('7'!CD46=""),"",'7'!CD46)</f>
        <v/>
      </c>
      <c r="CE142" s="482" t="str">
        <f>IF(AND('7'!CE46=""),"",'7'!CE46)</f>
        <v/>
      </c>
      <c r="CF142" s="482" t="str">
        <f>IF(AND('7'!CF46=""),"",'7'!CF46)</f>
        <v/>
      </c>
      <c r="CG142" s="482" t="str">
        <f>IF(AND('7'!CG46=""),"",'7'!CG46)</f>
        <v/>
      </c>
      <c r="CH142" s="482" t="str">
        <f>IF(AND('7'!CH46=""),"",'7'!CH46)</f>
        <v/>
      </c>
      <c r="CI142" s="482" t="str">
        <f>IF(AND('7'!CI46=""),"",'7'!CI46)</f>
        <v/>
      </c>
      <c r="CJ142" s="482" t="str">
        <f>IF(AND('7'!CJ46=""),"",'7'!CJ46)</f>
        <v/>
      </c>
      <c r="CK142" s="482" t="str">
        <f>IF(AND('7'!CK46=""),"",'7'!CK46)</f>
        <v/>
      </c>
      <c r="CL142" s="482" t="str">
        <f>IF(AND('7'!CL46=""),"",'7'!CL46)</f>
        <v/>
      </c>
      <c r="CM142" s="482" t="str">
        <f>IF(AND('7'!CM46=""),"",'7'!CM46)</f>
        <v/>
      </c>
      <c r="CN142" s="482" t="str">
        <f>IF(AND('7'!CN46=""),"",'7'!CN46)</f>
        <v/>
      </c>
      <c r="CO142" s="482" t="str">
        <f>IF(AND('7'!CO46=""),"",'7'!CO46)</f>
        <v/>
      </c>
      <c r="CP142" s="482" t="str">
        <f>IF(AND('7'!CP46=""),"",'7'!CP46)</f>
        <v/>
      </c>
      <c r="CQ142" s="482" t="str">
        <f>IF(AND('7'!CQ46=""),"",'7'!CQ46)</f>
        <v/>
      </c>
      <c r="CR142" s="482" t="str">
        <f>IF(AND('7'!CR46=""),"",'7'!CR46)</f>
        <v/>
      </c>
      <c r="CS142" s="482" t="str">
        <f>IF(AND('7'!CS46=""),"",'7'!CS46)</f>
        <v/>
      </c>
      <c r="CT142" s="482" t="str">
        <f>IF(AND('7'!CT46=""),"",'7'!CT46)</f>
        <v/>
      </c>
      <c r="CU142" s="482" t="str">
        <f>IF(AND('7'!CU46=""),"",'7'!CU46)</f>
        <v/>
      </c>
      <c r="CV142" s="482" t="str">
        <f>IF(AND('7'!CV46=""),"",'7'!CV46)</f>
        <v/>
      </c>
      <c r="CW142" s="482" t="str">
        <f>IF(AND('7'!CW46=""),"",'7'!CW46)</f>
        <v/>
      </c>
      <c r="CX142" s="482" t="str">
        <f>IF(AND('7'!CX46=""),"",'7'!CX46)</f>
        <v/>
      </c>
      <c r="CY142" s="482" t="str">
        <f>IF(AND('7'!CY46=""),"",'7'!CY46)</f>
        <v/>
      </c>
      <c r="CZ142" s="482" t="str">
        <f>IF(AND('7'!CZ46=""),"",'7'!CZ46)</f>
        <v/>
      </c>
      <c r="DA142" s="482" t="str">
        <f>IF(AND('7'!DA46=""),"",'7'!DA46)</f>
        <v/>
      </c>
      <c r="DB142" s="482" t="str">
        <f>IF(AND('7'!DB46=""),"",'7'!DB46)</f>
        <v/>
      </c>
      <c r="DC142" s="482" t="str">
        <f>IF(AND('7'!DC46=""),"",'7'!DC46)</f>
        <v/>
      </c>
      <c r="DD142" s="482" t="str">
        <f>IF(AND('7'!DD46=""),"",'7'!DD46)</f>
        <v/>
      </c>
      <c r="DE142" s="482" t="str">
        <f>IF(AND('7'!DE46=""),"",'7'!DE46)</f>
        <v/>
      </c>
      <c r="DF142" s="482" t="str">
        <f>IF(AND('7'!DF46=""),"",'7'!DF46)</f>
        <v/>
      </c>
      <c r="DG142" s="482" t="str">
        <f>IF(AND('7'!DG46=""),"",'7'!DG46)</f>
        <v/>
      </c>
      <c r="DH142" s="482" t="str">
        <f>IF(AND('7'!DH46=""),"",'7'!DH46)</f>
        <v/>
      </c>
      <c r="DI142" s="482" t="str">
        <f>IF(AND('7'!DI46=""),"",'7'!DI46)</f>
        <v/>
      </c>
      <c r="DJ142" s="482" t="str">
        <f>IF(AND('7'!DJ46=""),"",'7'!DJ46)</f>
        <v/>
      </c>
      <c r="DK142" s="482" t="str">
        <f>IF(AND('7'!DK46=""),"",'7'!DK46)</f>
        <v/>
      </c>
      <c r="DL142" s="482" t="str">
        <f>IF(AND('7'!DL46=""),"",'7'!DL46)</f>
        <v/>
      </c>
      <c r="DM142" s="482" t="str">
        <f>IF(AND('7'!DM46=""),"",'7'!DM46)</f>
        <v/>
      </c>
      <c r="DN142" s="482" t="str">
        <f>IF(AND('7'!DN46=""),"",'7'!DN46)</f>
        <v/>
      </c>
      <c r="DO142" s="482" t="str">
        <f>IF(AND('7'!DO46=""),"",'7'!DO46)</f>
        <v/>
      </c>
      <c r="DP142" s="482" t="str">
        <f>IF(AND('7'!DP46=""),"",'7'!DP46)</f>
        <v/>
      </c>
      <c r="DQ142" s="482" t="str">
        <f>IF(AND('7'!DQ46=""),"",'7'!DQ46)</f>
        <v/>
      </c>
      <c r="DR142" s="482" t="str">
        <f>IF(AND('7'!DR46=""),"",'7'!DR46)</f>
        <v/>
      </c>
      <c r="DS142" s="482" t="str">
        <f>IF(AND('7'!DS46=""),"",'7'!DS46)</f>
        <v/>
      </c>
      <c r="DT142" s="482" t="str">
        <f>IF(AND('7'!DT46=""),"",'7'!DT46)</f>
        <v/>
      </c>
      <c r="DU142" s="482" t="str">
        <f>IF(AND('7'!DU46=""),"",'7'!DU46)</f>
        <v/>
      </c>
      <c r="DV142" s="482" t="str">
        <f>IF(AND('7'!DV46=""),"",'7'!DV46)</f>
        <v/>
      </c>
      <c r="DW142" s="482" t="str">
        <f>IF(AND('7'!DW46=""),"",'7'!DW46)</f>
        <v/>
      </c>
      <c r="DX142" s="482" t="str">
        <f>IF(AND('7'!DX46=""),"",'7'!DX46)</f>
        <v/>
      </c>
      <c r="DY142" s="482" t="str">
        <f>IF(AND('7'!DY46=""),"",'7'!DY46)</f>
        <v/>
      </c>
      <c r="DZ142" s="482" t="str">
        <f>IF(AND('7'!DZ46=""),"",'7'!DZ46)</f>
        <v/>
      </c>
      <c r="EA142" s="482" t="str">
        <f>IF(AND('7'!EA46=""),"",'7'!EA46)</f>
        <v/>
      </c>
      <c r="EB142" s="482" t="str">
        <f>IF(AND('7'!EB46=""),"",'7'!EB46)</f>
        <v/>
      </c>
      <c r="EC142" s="482" t="str">
        <f>IF(AND('7'!EC46=""),"",'7'!EC46)</f>
        <v/>
      </c>
      <c r="ED142" s="482" t="str">
        <f>IF(AND('7'!ED46=""),"",'7'!ED46)</f>
        <v/>
      </c>
      <c r="EE142" s="482" t="str">
        <f>IF(AND('7'!EE46=""),"",'7'!EE46)</f>
        <v/>
      </c>
      <c r="EF142" s="482" t="str">
        <f>IF(AND('7'!EF46=""),"",'7'!EF46)</f>
        <v/>
      </c>
      <c r="EG142" s="482" t="str">
        <f>IF(AND('7'!EG46=""),"",'7'!EG46)</f>
        <v/>
      </c>
      <c r="EH142" s="482" t="str">
        <f>IF(AND('7'!EH46=""),"",'7'!EH46)</f>
        <v/>
      </c>
      <c r="EI142" s="482" t="str">
        <f>IF(AND('7'!EI46=""),"",'7'!EI46)</f>
        <v/>
      </c>
      <c r="EJ142" s="482" t="str">
        <f>IF(AND('7'!EJ46=""),"",'7'!EJ46)</f>
        <v/>
      </c>
      <c r="EK142" s="482" t="str">
        <f>IF(AND('7'!EK46=""),"",'7'!EK46)</f>
        <v/>
      </c>
      <c r="EL142" s="482" t="str">
        <f>IF(AND('7'!EL46=""),"",'7'!EL46)</f>
        <v/>
      </c>
      <c r="EM142" s="482" t="str">
        <f>IF(AND('7'!EM46=""),"",'7'!EM46)</f>
        <v/>
      </c>
      <c r="EN142" s="482" t="str">
        <f>IF(AND('7'!EN46=""),"",'7'!EN46)</f>
        <v/>
      </c>
      <c r="EO142" s="482" t="str">
        <f>IF(AND('7'!EO46=""),"",'7'!EO46)</f>
        <v/>
      </c>
      <c r="EP142" s="482" t="str">
        <f>IF(AND('7'!EP46=""),"",'7'!EP46)</f>
        <v/>
      </c>
      <c r="EQ142" s="482" t="str">
        <f>IF(AND('7'!EQ46=""),"",'7'!EQ46)</f>
        <v/>
      </c>
      <c r="ER142" s="482" t="str">
        <f>IF(AND('7'!ER46=""),"",'7'!ER46)</f>
        <v/>
      </c>
      <c r="ES142" s="482" t="str">
        <f>IF(AND('7'!ES46=""),"",'7'!ES46)</f>
        <v/>
      </c>
      <c r="ET142" s="482" t="str">
        <f>IF(AND('7'!ET46=""),"",'7'!ET46)</f>
        <v/>
      </c>
      <c r="EU142" s="482" t="str">
        <f>IF(AND('7'!EU46=""),"",'7'!EU46)</f>
        <v/>
      </c>
      <c r="EV142" s="482" t="str">
        <f>IF(AND('7'!EV46=""),"",'7'!EV46)</f>
        <v/>
      </c>
      <c r="EW142" s="482" t="str">
        <f>IF(AND('7'!EW46=""),"",'7'!EW46)</f>
        <v/>
      </c>
      <c r="EX142" s="482" t="str">
        <f>IF(AND('7'!EX46=""),"",'7'!EX46)</f>
        <v/>
      </c>
      <c r="EY142" s="482" t="str">
        <f>IF(AND('7'!EY46=""),"",'7'!EY46)</f>
        <v/>
      </c>
      <c r="EZ142" s="482" t="str">
        <f>IF(AND('7'!EZ46=""),"",'7'!EZ46)</f>
        <v/>
      </c>
      <c r="FA142" s="482" t="str">
        <f>IF(AND('7'!FA46=""),"",'7'!FA46)</f>
        <v/>
      </c>
      <c r="FB142" s="482" t="str">
        <f>IF(AND('7'!FB46=""),"",'7'!FB46)</f>
        <v/>
      </c>
      <c r="FC142" s="482" t="str">
        <f>IF(AND('7'!FC46=""),"",'7'!FC46)</f>
        <v/>
      </c>
      <c r="FD142" s="482" t="str">
        <f>IF(AND('7'!FD46=""),"",'7'!FD46)</f>
        <v/>
      </c>
      <c r="FE142" s="482" t="str">
        <f>IF(AND('7'!FE46=""),"",'7'!FE46)</f>
        <v/>
      </c>
      <c r="FF142" s="482" t="str">
        <f>IF(AND('7'!FF46=""),"",'7'!FF46)</f>
        <v xml:space="preserve"> </v>
      </c>
      <c r="FG142" s="482" t="str">
        <f>IF(AND('7'!FG46=""),"",'7'!FG46)</f>
        <v/>
      </c>
      <c r="FH142" s="482" t="str">
        <f>IF(AND('7'!FH46=""),"",'7'!FH46)</f>
        <v/>
      </c>
      <c r="FI142" s="482" t="str">
        <f>IF(AND('7'!FI46=""),"",'7'!FI46)</f>
        <v/>
      </c>
      <c r="FJ142" s="482" t="str">
        <f>IF(AND('7'!FJ46=""),"",'7'!FJ46)</f>
        <v/>
      </c>
      <c r="FK142" s="482" t="str">
        <f>IF(AND('7'!FK46=""),"",'7'!FK46)</f>
        <v/>
      </c>
      <c r="FL142" s="482" t="str">
        <f>IF(AND('7'!FL46=""),"",'7'!FL46)</f>
        <v/>
      </c>
      <c r="FM142" s="482" t="str">
        <f>IF(AND('7'!FM46=""),"",'7'!FM46)</f>
        <v xml:space="preserve"> </v>
      </c>
      <c r="FN142" s="482" t="str">
        <f>IF(AND('7'!FN46=""),"",'7'!FN46)</f>
        <v/>
      </c>
      <c r="FO142" s="482" t="str">
        <f>IF(AND('7'!FO46=""),"",'7'!FO46)</f>
        <v/>
      </c>
      <c r="FP142" s="482" t="str">
        <f>IF(AND('7'!FP46=""),"",'7'!FP46)</f>
        <v/>
      </c>
      <c r="FQ142" s="482" t="str">
        <f>IF(AND('7'!FQ46=""),"",'7'!FQ46)</f>
        <v/>
      </c>
      <c r="FR142" s="482" t="str">
        <f>IF(AND('7'!FR46=""),"",'7'!FR46)</f>
        <v/>
      </c>
      <c r="FS142" s="482" t="str">
        <f>IF(AND('7'!FS46=""),"",'7'!FS46)</f>
        <v/>
      </c>
      <c r="FT142" s="482" t="str">
        <f>IF(AND('7'!FT46=""),"",'7'!FT46)</f>
        <v xml:space="preserve"> </v>
      </c>
      <c r="FU142" s="482" t="str">
        <f>IF(AND('7'!FV46=""),"",'7'!FV46)</f>
        <v>-</v>
      </c>
      <c r="FV142" s="482" t="str">
        <f>IF(AND('7'!FW46=""),"",'7'!FW46)</f>
        <v>-</v>
      </c>
      <c r="FW142" s="482" t="str">
        <f>IF(AND('7'!FX46=""),"",'7'!FX46)</f>
        <v>-</v>
      </c>
      <c r="FX142" s="482" t="str">
        <f>IF(AND('7'!FY46=""),"",'7'!FY46)</f>
        <v>-</v>
      </c>
      <c r="FY142" s="482" t="str">
        <f>IF(AND('7'!FZ46=""),"",'7'!FZ46)</f>
        <v>-</v>
      </c>
      <c r="FZ142" s="482" t="str">
        <f>IF(AND('7'!GA46=""),"",'7'!GA46)</f>
        <v>-</v>
      </c>
      <c r="GA142" s="482" t="str">
        <f>IF(AND('7'!GB46=""),"",'7'!GB46)</f>
        <v>-</v>
      </c>
      <c r="GB142" s="482" t="str">
        <f>IF(AND('7'!GC46=""),"",'7'!GC46)</f>
        <v>-</v>
      </c>
      <c r="GC142" s="482" t="str">
        <f>IF(AND('7'!GD46=""),"",'7'!GD46)</f>
        <v>-</v>
      </c>
      <c r="GD142" s="482" t="str">
        <f>IF(AND('7'!GE46=""),"",'7'!GE46)</f>
        <v>-</v>
      </c>
      <c r="GE142" s="482" t="str">
        <f>IF(AND('7'!GF46=""),"",'7'!GF46)</f>
        <v>-</v>
      </c>
      <c r="GF142" s="482" t="str">
        <f>IF(AND('7'!GG46=""),"",'7'!GG46)</f>
        <v>-</v>
      </c>
      <c r="GG142" s="482" t="str">
        <f>IF(AND('7'!GH46=""),"",IF(AND('7'!GH46="-"),"",'7'!GH46))</f>
        <v/>
      </c>
      <c r="GH142" s="50" t="str">
        <f>IF(AND(C142=""),"",VLOOKUP(B142,Register!$A$7:$CL$311,36,FALSE))</f>
        <v/>
      </c>
      <c r="GI142" s="483" t="str">
        <f>IF(AND('7'!GL46=""),"",'7'!GL46)</f>
        <v/>
      </c>
      <c r="GJ142" s="173" t="str">
        <f>IF(AND('7'!FU46=""),"",'7'!FU46)</f>
        <v/>
      </c>
    </row>
    <row r="143" spans="1:192" ht="21">
      <c r="A143" s="480">
        <v>135</v>
      </c>
      <c r="B143" s="481" t="str">
        <f>IF(AND('7'!B47=""),"",'7'!B47)</f>
        <v/>
      </c>
      <c r="C143" s="196" t="str">
        <f>IF(AND('7'!C47=""),"",'7'!C47)</f>
        <v/>
      </c>
      <c r="D143" s="196" t="str">
        <f>IF(AND('7'!D47=""),"",'7'!D47)</f>
        <v/>
      </c>
      <c r="E143" s="200" t="str">
        <f>IF(AND('7'!E47=""),"",'7'!E47)</f>
        <v/>
      </c>
      <c r="F143" s="482" t="str">
        <f>IF(AND('7'!F47=""),"",'7'!F47)</f>
        <v/>
      </c>
      <c r="G143" s="482" t="str">
        <f>IF(AND('7'!G47=""),"",'7'!G47)</f>
        <v/>
      </c>
      <c r="H143" s="482" t="str">
        <f>IF(AND('7'!H47=""),"",'7'!H47)</f>
        <v/>
      </c>
      <c r="I143" s="482" t="str">
        <f>IF(AND('7'!I47=""),"",'7'!I47)</f>
        <v/>
      </c>
      <c r="J143" s="482" t="str">
        <f>IF(AND('7'!J47=""),"",'7'!J47)</f>
        <v/>
      </c>
      <c r="K143" s="482" t="str">
        <f>IF(AND('7'!K47=""),"",'7'!K47)</f>
        <v/>
      </c>
      <c r="L143" s="482" t="str">
        <f>IF(AND('7'!L47=""),"",'7'!L47)</f>
        <v/>
      </c>
      <c r="M143" s="482" t="str">
        <f>IF(AND('7'!M47=""),"",'7'!M47)</f>
        <v/>
      </c>
      <c r="N143" s="482" t="str">
        <f>IF(AND('7'!N47=""),"",'7'!N47)</f>
        <v/>
      </c>
      <c r="O143" s="482" t="str">
        <f>IF(AND('7'!O47=""),"",'7'!O47)</f>
        <v/>
      </c>
      <c r="P143" s="482" t="str">
        <f>IF(AND('7'!P47=""),"",'7'!P47)</f>
        <v/>
      </c>
      <c r="Q143" s="482" t="str">
        <f>IF(AND('7'!Q47=""),"",'7'!Q47)</f>
        <v/>
      </c>
      <c r="R143" s="482" t="str">
        <f>IF(AND('7'!R47=""),"",'7'!R47)</f>
        <v/>
      </c>
      <c r="S143" s="482" t="str">
        <f>IF(AND('7'!S47=""),"",'7'!S47)</f>
        <v/>
      </c>
      <c r="T143" s="482" t="str">
        <f>IF(AND('7'!T47=""),"",'7'!T47)</f>
        <v/>
      </c>
      <c r="U143" s="482" t="str">
        <f>IF(AND('7'!U47=""),"",'7'!U47)</f>
        <v/>
      </c>
      <c r="V143" s="482" t="str">
        <f>IF(AND('7'!V47=""),"",'7'!V47)</f>
        <v/>
      </c>
      <c r="W143" s="482" t="str">
        <f>IF(AND('7'!W47=""),"",'7'!W47)</f>
        <v/>
      </c>
      <c r="X143" s="482" t="str">
        <f>IF(AND('7'!X47=""),"",'7'!X47)</f>
        <v/>
      </c>
      <c r="Y143" s="482" t="str">
        <f>IF(AND('7'!Y47=""),"",'7'!Y47)</f>
        <v/>
      </c>
      <c r="Z143" s="482" t="str">
        <f>IF(AND('7'!Z47=""),"",'7'!Z47)</f>
        <v/>
      </c>
      <c r="AA143" s="482" t="str">
        <f>IF(AND('7'!AA47=""),"",'7'!AA47)</f>
        <v/>
      </c>
      <c r="AB143" s="482" t="str">
        <f>IF(AND('7'!AB47=""),"",'7'!AB47)</f>
        <v/>
      </c>
      <c r="AC143" s="482" t="str">
        <f>IF(AND('7'!AC47=""),"",'7'!AC47)</f>
        <v/>
      </c>
      <c r="AD143" s="482" t="str">
        <f>IF(AND('7'!AD47=""),"",'7'!AD47)</f>
        <v/>
      </c>
      <c r="AE143" s="482" t="str">
        <f>IF(AND('7'!AE47=""),"",'7'!AE47)</f>
        <v/>
      </c>
      <c r="AF143" s="482" t="str">
        <f>IF(AND('7'!AF47=""),"",'7'!AF47)</f>
        <v/>
      </c>
      <c r="AG143" s="482" t="str">
        <f>IF(AND('7'!AG47=""),"",'7'!AG47)</f>
        <v/>
      </c>
      <c r="AH143" s="482" t="str">
        <f>IF(AND('7'!AH47=""),"",'7'!AH47)</f>
        <v/>
      </c>
      <c r="AI143" s="482" t="str">
        <f>IF(AND('7'!AI47=""),"",'7'!AI47)</f>
        <v/>
      </c>
      <c r="AJ143" s="482" t="str">
        <f>IF(AND('7'!AJ47=""),"",'7'!AJ47)</f>
        <v/>
      </c>
      <c r="AK143" s="482" t="str">
        <f>IF(AND('7'!AK47=""),"",'7'!AK47)</f>
        <v/>
      </c>
      <c r="AL143" s="482" t="str">
        <f>IF(AND('7'!AL47=""),"",'7'!AL47)</f>
        <v/>
      </c>
      <c r="AM143" s="482" t="str">
        <f>IF(AND('7'!AM47=""),"",'7'!AM47)</f>
        <v/>
      </c>
      <c r="AN143" s="482" t="str">
        <f>IF(AND('7'!AN47=""),"",'7'!AN47)</f>
        <v/>
      </c>
      <c r="AO143" s="482" t="str">
        <f>IF(AND('7'!AO47=""),"",'7'!AO47)</f>
        <v/>
      </c>
      <c r="AP143" s="482" t="str">
        <f>IF(AND('7'!AP47=""),"",'7'!AP47)</f>
        <v/>
      </c>
      <c r="AQ143" s="482" t="str">
        <f>IF(AND('7'!AQ47=""),"",'7'!AQ47)</f>
        <v/>
      </c>
      <c r="AR143" s="482" t="str">
        <f>IF(AND('7'!AR47=""),"",'7'!AR47)</f>
        <v/>
      </c>
      <c r="AS143" s="482" t="str">
        <f>IF(AND('7'!AS47=""),"",'7'!AS47)</f>
        <v/>
      </c>
      <c r="AT143" s="482" t="str">
        <f>IF(AND('7'!AT47=""),"",'7'!AT47)</f>
        <v/>
      </c>
      <c r="AU143" s="482" t="str">
        <f>IF(AND('7'!AU47=""),"",'7'!AU47)</f>
        <v/>
      </c>
      <c r="AV143" s="482" t="str">
        <f>IF(AND('7'!AV47=""),"",'7'!AV47)</f>
        <v/>
      </c>
      <c r="AW143" s="482" t="str">
        <f>IF(AND('7'!AW47=""),"",'7'!AW47)</f>
        <v/>
      </c>
      <c r="AX143" s="482" t="str">
        <f>IF(AND('7'!AX47=""),"",'7'!AX47)</f>
        <v/>
      </c>
      <c r="AY143" s="482" t="str">
        <f>IF(AND('7'!AY47=""),"",'7'!AY47)</f>
        <v/>
      </c>
      <c r="AZ143" s="482" t="str">
        <f>IF(AND('7'!AZ47=""),"",'7'!AZ47)</f>
        <v/>
      </c>
      <c r="BA143" s="482" t="str">
        <f>IF(AND('7'!BA47=""),"",'7'!BA47)</f>
        <v/>
      </c>
      <c r="BB143" s="482" t="str">
        <f>IF(AND('7'!BB47=""),"",'7'!BB47)</f>
        <v/>
      </c>
      <c r="BC143" s="482" t="str">
        <f>IF(AND('7'!BC47=""),"",'7'!BC47)</f>
        <v/>
      </c>
      <c r="BD143" s="482" t="str">
        <f>IF(AND('7'!BD47=""),"",'7'!BD47)</f>
        <v/>
      </c>
      <c r="BE143" s="482" t="str">
        <f>IF(AND('7'!BE47=""),"",'7'!BE47)</f>
        <v/>
      </c>
      <c r="BF143" s="482" t="str">
        <f>IF(AND('7'!BF47=""),"",'7'!BF47)</f>
        <v/>
      </c>
      <c r="BG143" s="482" t="str">
        <f>IF(AND('7'!BG47=""),"",'7'!BG47)</f>
        <v/>
      </c>
      <c r="BH143" s="482" t="str">
        <f>IF(AND('7'!BH47=""),"",'7'!BH47)</f>
        <v/>
      </c>
      <c r="BI143" s="482" t="str">
        <f>IF(AND('7'!BI47=""),"",'7'!BI47)</f>
        <v/>
      </c>
      <c r="BJ143" s="482" t="str">
        <f>IF(AND('7'!BJ47=""),"",'7'!BJ47)</f>
        <v/>
      </c>
      <c r="BK143" s="482" t="str">
        <f>IF(AND('7'!BK47=""),"",'7'!BK47)</f>
        <v/>
      </c>
      <c r="BL143" s="482" t="str">
        <f>IF(AND('7'!BL47=""),"",'7'!BL47)</f>
        <v/>
      </c>
      <c r="BM143" s="482" t="str">
        <f>IF(AND('7'!BM47=""),"",'7'!BM47)</f>
        <v/>
      </c>
      <c r="BN143" s="482" t="str">
        <f>IF(AND('7'!BN47=""),"",'7'!BN47)</f>
        <v/>
      </c>
      <c r="BO143" s="482" t="str">
        <f>IF(AND('7'!BO47=""),"",'7'!BO47)</f>
        <v/>
      </c>
      <c r="BP143" s="482" t="str">
        <f>IF(AND('7'!BP47=""),"",'7'!BP47)</f>
        <v/>
      </c>
      <c r="BQ143" s="482" t="str">
        <f>IF(AND('7'!BQ47=""),"",'7'!BQ47)</f>
        <v/>
      </c>
      <c r="BR143" s="482" t="str">
        <f>IF(AND('7'!BR47=""),"",'7'!BR47)</f>
        <v/>
      </c>
      <c r="BS143" s="482" t="str">
        <f>IF(AND('7'!BS47=""),"",'7'!BS47)</f>
        <v/>
      </c>
      <c r="BT143" s="482" t="str">
        <f>IF(AND('7'!BT47=""),"",'7'!BT47)</f>
        <v/>
      </c>
      <c r="BU143" s="482" t="str">
        <f>IF(AND('7'!BU47=""),"",'7'!BU47)</f>
        <v/>
      </c>
      <c r="BV143" s="482" t="str">
        <f>IF(AND('7'!BV47=""),"",'7'!BV47)</f>
        <v/>
      </c>
      <c r="BW143" s="482" t="str">
        <f>IF(AND('7'!BW47=""),"",'7'!BW47)</f>
        <v/>
      </c>
      <c r="BX143" s="482" t="str">
        <f>IF(AND('7'!BX47=""),"",'7'!BX47)</f>
        <v/>
      </c>
      <c r="BY143" s="482" t="str">
        <f>IF(AND('7'!BY47=""),"",'7'!BY47)</f>
        <v/>
      </c>
      <c r="BZ143" s="482" t="str">
        <f>IF(AND('7'!BZ47=""),"",'7'!BZ47)</f>
        <v/>
      </c>
      <c r="CA143" s="482" t="str">
        <f>IF(AND('7'!CA47=""),"",'7'!CA47)</f>
        <v/>
      </c>
      <c r="CB143" s="482" t="str">
        <f>IF(AND('7'!CB47=""),"",'7'!CB47)</f>
        <v/>
      </c>
      <c r="CC143" s="482" t="str">
        <f>IF(AND('7'!CC47=""),"",'7'!CC47)</f>
        <v/>
      </c>
      <c r="CD143" s="482" t="str">
        <f>IF(AND('7'!CD47=""),"",'7'!CD47)</f>
        <v/>
      </c>
      <c r="CE143" s="482" t="str">
        <f>IF(AND('7'!CE47=""),"",'7'!CE47)</f>
        <v/>
      </c>
      <c r="CF143" s="482" t="str">
        <f>IF(AND('7'!CF47=""),"",'7'!CF47)</f>
        <v/>
      </c>
      <c r="CG143" s="482" t="str">
        <f>IF(AND('7'!CG47=""),"",'7'!CG47)</f>
        <v/>
      </c>
      <c r="CH143" s="482" t="str">
        <f>IF(AND('7'!CH47=""),"",'7'!CH47)</f>
        <v/>
      </c>
      <c r="CI143" s="482" t="str">
        <f>IF(AND('7'!CI47=""),"",'7'!CI47)</f>
        <v/>
      </c>
      <c r="CJ143" s="482" t="str">
        <f>IF(AND('7'!CJ47=""),"",'7'!CJ47)</f>
        <v/>
      </c>
      <c r="CK143" s="482" t="str">
        <f>IF(AND('7'!CK47=""),"",'7'!CK47)</f>
        <v/>
      </c>
      <c r="CL143" s="482" t="str">
        <f>IF(AND('7'!CL47=""),"",'7'!CL47)</f>
        <v/>
      </c>
      <c r="CM143" s="482" t="str">
        <f>IF(AND('7'!CM47=""),"",'7'!CM47)</f>
        <v/>
      </c>
      <c r="CN143" s="482" t="str">
        <f>IF(AND('7'!CN47=""),"",'7'!CN47)</f>
        <v/>
      </c>
      <c r="CO143" s="482" t="str">
        <f>IF(AND('7'!CO47=""),"",'7'!CO47)</f>
        <v/>
      </c>
      <c r="CP143" s="482" t="str">
        <f>IF(AND('7'!CP47=""),"",'7'!CP47)</f>
        <v/>
      </c>
      <c r="CQ143" s="482" t="str">
        <f>IF(AND('7'!CQ47=""),"",'7'!CQ47)</f>
        <v/>
      </c>
      <c r="CR143" s="482" t="str">
        <f>IF(AND('7'!CR47=""),"",'7'!CR47)</f>
        <v/>
      </c>
      <c r="CS143" s="482" t="str">
        <f>IF(AND('7'!CS47=""),"",'7'!CS47)</f>
        <v/>
      </c>
      <c r="CT143" s="482" t="str">
        <f>IF(AND('7'!CT47=""),"",'7'!CT47)</f>
        <v/>
      </c>
      <c r="CU143" s="482" t="str">
        <f>IF(AND('7'!CU47=""),"",'7'!CU47)</f>
        <v/>
      </c>
      <c r="CV143" s="482" t="str">
        <f>IF(AND('7'!CV47=""),"",'7'!CV47)</f>
        <v/>
      </c>
      <c r="CW143" s="482" t="str">
        <f>IF(AND('7'!CW47=""),"",'7'!CW47)</f>
        <v/>
      </c>
      <c r="CX143" s="482" t="str">
        <f>IF(AND('7'!CX47=""),"",'7'!CX47)</f>
        <v/>
      </c>
      <c r="CY143" s="482" t="str">
        <f>IF(AND('7'!CY47=""),"",'7'!CY47)</f>
        <v/>
      </c>
      <c r="CZ143" s="482" t="str">
        <f>IF(AND('7'!CZ47=""),"",'7'!CZ47)</f>
        <v/>
      </c>
      <c r="DA143" s="482" t="str">
        <f>IF(AND('7'!DA47=""),"",'7'!DA47)</f>
        <v/>
      </c>
      <c r="DB143" s="482" t="str">
        <f>IF(AND('7'!DB47=""),"",'7'!DB47)</f>
        <v/>
      </c>
      <c r="DC143" s="482" t="str">
        <f>IF(AND('7'!DC47=""),"",'7'!DC47)</f>
        <v/>
      </c>
      <c r="DD143" s="482" t="str">
        <f>IF(AND('7'!DD47=""),"",'7'!DD47)</f>
        <v/>
      </c>
      <c r="DE143" s="482" t="str">
        <f>IF(AND('7'!DE47=""),"",'7'!DE47)</f>
        <v/>
      </c>
      <c r="DF143" s="482" t="str">
        <f>IF(AND('7'!DF47=""),"",'7'!DF47)</f>
        <v/>
      </c>
      <c r="DG143" s="482" t="str">
        <f>IF(AND('7'!DG47=""),"",'7'!DG47)</f>
        <v/>
      </c>
      <c r="DH143" s="482" t="str">
        <f>IF(AND('7'!DH47=""),"",'7'!DH47)</f>
        <v/>
      </c>
      <c r="DI143" s="482" t="str">
        <f>IF(AND('7'!DI47=""),"",'7'!DI47)</f>
        <v/>
      </c>
      <c r="DJ143" s="482" t="str">
        <f>IF(AND('7'!DJ47=""),"",'7'!DJ47)</f>
        <v/>
      </c>
      <c r="DK143" s="482" t="str">
        <f>IF(AND('7'!DK47=""),"",'7'!DK47)</f>
        <v/>
      </c>
      <c r="DL143" s="482" t="str">
        <f>IF(AND('7'!DL47=""),"",'7'!DL47)</f>
        <v/>
      </c>
      <c r="DM143" s="482" t="str">
        <f>IF(AND('7'!DM47=""),"",'7'!DM47)</f>
        <v/>
      </c>
      <c r="DN143" s="482" t="str">
        <f>IF(AND('7'!DN47=""),"",'7'!DN47)</f>
        <v/>
      </c>
      <c r="DO143" s="482" t="str">
        <f>IF(AND('7'!DO47=""),"",'7'!DO47)</f>
        <v/>
      </c>
      <c r="DP143" s="482" t="str">
        <f>IF(AND('7'!DP47=""),"",'7'!DP47)</f>
        <v/>
      </c>
      <c r="DQ143" s="482" t="str">
        <f>IF(AND('7'!DQ47=""),"",'7'!DQ47)</f>
        <v/>
      </c>
      <c r="DR143" s="482" t="str">
        <f>IF(AND('7'!DR47=""),"",'7'!DR47)</f>
        <v/>
      </c>
      <c r="DS143" s="482" t="str">
        <f>IF(AND('7'!DS47=""),"",'7'!DS47)</f>
        <v/>
      </c>
      <c r="DT143" s="482" t="str">
        <f>IF(AND('7'!DT47=""),"",'7'!DT47)</f>
        <v/>
      </c>
      <c r="DU143" s="482" t="str">
        <f>IF(AND('7'!DU47=""),"",'7'!DU47)</f>
        <v/>
      </c>
      <c r="DV143" s="482" t="str">
        <f>IF(AND('7'!DV47=""),"",'7'!DV47)</f>
        <v/>
      </c>
      <c r="DW143" s="482" t="str">
        <f>IF(AND('7'!DW47=""),"",'7'!DW47)</f>
        <v/>
      </c>
      <c r="DX143" s="482" t="str">
        <f>IF(AND('7'!DX47=""),"",'7'!DX47)</f>
        <v/>
      </c>
      <c r="DY143" s="482" t="str">
        <f>IF(AND('7'!DY47=""),"",'7'!DY47)</f>
        <v/>
      </c>
      <c r="DZ143" s="482" t="str">
        <f>IF(AND('7'!DZ47=""),"",'7'!DZ47)</f>
        <v/>
      </c>
      <c r="EA143" s="482" t="str">
        <f>IF(AND('7'!EA47=""),"",'7'!EA47)</f>
        <v/>
      </c>
      <c r="EB143" s="482" t="str">
        <f>IF(AND('7'!EB47=""),"",'7'!EB47)</f>
        <v/>
      </c>
      <c r="EC143" s="482" t="str">
        <f>IF(AND('7'!EC47=""),"",'7'!EC47)</f>
        <v/>
      </c>
      <c r="ED143" s="482" t="str">
        <f>IF(AND('7'!ED47=""),"",'7'!ED47)</f>
        <v/>
      </c>
      <c r="EE143" s="482" t="str">
        <f>IF(AND('7'!EE47=""),"",'7'!EE47)</f>
        <v/>
      </c>
      <c r="EF143" s="482" t="str">
        <f>IF(AND('7'!EF47=""),"",'7'!EF47)</f>
        <v/>
      </c>
      <c r="EG143" s="482" t="str">
        <f>IF(AND('7'!EG47=""),"",'7'!EG47)</f>
        <v/>
      </c>
      <c r="EH143" s="482" t="str">
        <f>IF(AND('7'!EH47=""),"",'7'!EH47)</f>
        <v/>
      </c>
      <c r="EI143" s="482" t="str">
        <f>IF(AND('7'!EI47=""),"",'7'!EI47)</f>
        <v/>
      </c>
      <c r="EJ143" s="482" t="str">
        <f>IF(AND('7'!EJ47=""),"",'7'!EJ47)</f>
        <v/>
      </c>
      <c r="EK143" s="482" t="str">
        <f>IF(AND('7'!EK47=""),"",'7'!EK47)</f>
        <v/>
      </c>
      <c r="EL143" s="482" t="str">
        <f>IF(AND('7'!EL47=""),"",'7'!EL47)</f>
        <v/>
      </c>
      <c r="EM143" s="482" t="str">
        <f>IF(AND('7'!EM47=""),"",'7'!EM47)</f>
        <v/>
      </c>
      <c r="EN143" s="482" t="str">
        <f>IF(AND('7'!EN47=""),"",'7'!EN47)</f>
        <v/>
      </c>
      <c r="EO143" s="482" t="str">
        <f>IF(AND('7'!EO47=""),"",'7'!EO47)</f>
        <v/>
      </c>
      <c r="EP143" s="482" t="str">
        <f>IF(AND('7'!EP47=""),"",'7'!EP47)</f>
        <v/>
      </c>
      <c r="EQ143" s="482" t="str">
        <f>IF(AND('7'!EQ47=""),"",'7'!EQ47)</f>
        <v/>
      </c>
      <c r="ER143" s="482" t="str">
        <f>IF(AND('7'!ER47=""),"",'7'!ER47)</f>
        <v/>
      </c>
      <c r="ES143" s="482" t="str">
        <f>IF(AND('7'!ES47=""),"",'7'!ES47)</f>
        <v/>
      </c>
      <c r="ET143" s="482" t="str">
        <f>IF(AND('7'!ET47=""),"",'7'!ET47)</f>
        <v/>
      </c>
      <c r="EU143" s="482" t="str">
        <f>IF(AND('7'!EU47=""),"",'7'!EU47)</f>
        <v/>
      </c>
      <c r="EV143" s="482" t="str">
        <f>IF(AND('7'!EV47=""),"",'7'!EV47)</f>
        <v/>
      </c>
      <c r="EW143" s="482" t="str">
        <f>IF(AND('7'!EW47=""),"",'7'!EW47)</f>
        <v/>
      </c>
      <c r="EX143" s="482" t="str">
        <f>IF(AND('7'!EX47=""),"",'7'!EX47)</f>
        <v/>
      </c>
      <c r="EY143" s="482" t="str">
        <f>IF(AND('7'!EY47=""),"",'7'!EY47)</f>
        <v/>
      </c>
      <c r="EZ143" s="482" t="str">
        <f>IF(AND('7'!EZ47=""),"",'7'!EZ47)</f>
        <v/>
      </c>
      <c r="FA143" s="482" t="str">
        <f>IF(AND('7'!FA47=""),"",'7'!FA47)</f>
        <v/>
      </c>
      <c r="FB143" s="482" t="str">
        <f>IF(AND('7'!FB47=""),"",'7'!FB47)</f>
        <v/>
      </c>
      <c r="FC143" s="482" t="str">
        <f>IF(AND('7'!FC47=""),"",'7'!FC47)</f>
        <v/>
      </c>
      <c r="FD143" s="482" t="str">
        <f>IF(AND('7'!FD47=""),"",'7'!FD47)</f>
        <v/>
      </c>
      <c r="FE143" s="482" t="str">
        <f>IF(AND('7'!FE47=""),"",'7'!FE47)</f>
        <v/>
      </c>
      <c r="FF143" s="482" t="str">
        <f>IF(AND('7'!FF47=""),"",'7'!FF47)</f>
        <v xml:space="preserve"> </v>
      </c>
      <c r="FG143" s="482" t="str">
        <f>IF(AND('7'!FG47=""),"",'7'!FG47)</f>
        <v/>
      </c>
      <c r="FH143" s="482" t="str">
        <f>IF(AND('7'!FH47=""),"",'7'!FH47)</f>
        <v/>
      </c>
      <c r="FI143" s="482" t="str">
        <f>IF(AND('7'!FI47=""),"",'7'!FI47)</f>
        <v/>
      </c>
      <c r="FJ143" s="482" t="str">
        <f>IF(AND('7'!FJ47=""),"",'7'!FJ47)</f>
        <v/>
      </c>
      <c r="FK143" s="482" t="str">
        <f>IF(AND('7'!FK47=""),"",'7'!FK47)</f>
        <v/>
      </c>
      <c r="FL143" s="482" t="str">
        <f>IF(AND('7'!FL47=""),"",'7'!FL47)</f>
        <v/>
      </c>
      <c r="FM143" s="482" t="str">
        <f>IF(AND('7'!FM47=""),"",'7'!FM47)</f>
        <v xml:space="preserve"> </v>
      </c>
      <c r="FN143" s="482" t="str">
        <f>IF(AND('7'!FN47=""),"",'7'!FN47)</f>
        <v/>
      </c>
      <c r="FO143" s="482" t="str">
        <f>IF(AND('7'!FO47=""),"",'7'!FO47)</f>
        <v/>
      </c>
      <c r="FP143" s="482" t="str">
        <f>IF(AND('7'!FP47=""),"",'7'!FP47)</f>
        <v/>
      </c>
      <c r="FQ143" s="482" t="str">
        <f>IF(AND('7'!FQ47=""),"",'7'!FQ47)</f>
        <v/>
      </c>
      <c r="FR143" s="482" t="str">
        <f>IF(AND('7'!FR47=""),"",'7'!FR47)</f>
        <v/>
      </c>
      <c r="FS143" s="482" t="str">
        <f>IF(AND('7'!FS47=""),"",'7'!FS47)</f>
        <v/>
      </c>
      <c r="FT143" s="482" t="str">
        <f>IF(AND('7'!FT47=""),"",'7'!FT47)</f>
        <v xml:space="preserve"> </v>
      </c>
      <c r="FU143" s="482" t="str">
        <f>IF(AND('7'!FV47=""),"",'7'!FV47)</f>
        <v>-</v>
      </c>
      <c r="FV143" s="482" t="str">
        <f>IF(AND('7'!FW47=""),"",'7'!FW47)</f>
        <v>-</v>
      </c>
      <c r="FW143" s="482" t="str">
        <f>IF(AND('7'!FX47=""),"",'7'!FX47)</f>
        <v>-</v>
      </c>
      <c r="FX143" s="482" t="str">
        <f>IF(AND('7'!FY47=""),"",'7'!FY47)</f>
        <v>-</v>
      </c>
      <c r="FY143" s="482" t="str">
        <f>IF(AND('7'!FZ47=""),"",'7'!FZ47)</f>
        <v>-</v>
      </c>
      <c r="FZ143" s="482" t="str">
        <f>IF(AND('7'!GA47=""),"",'7'!GA47)</f>
        <v>-</v>
      </c>
      <c r="GA143" s="482" t="str">
        <f>IF(AND('7'!GB47=""),"",'7'!GB47)</f>
        <v>-</v>
      </c>
      <c r="GB143" s="482" t="str">
        <f>IF(AND('7'!GC47=""),"",'7'!GC47)</f>
        <v>-</v>
      </c>
      <c r="GC143" s="482" t="str">
        <f>IF(AND('7'!GD47=""),"",'7'!GD47)</f>
        <v>-</v>
      </c>
      <c r="GD143" s="482" t="str">
        <f>IF(AND('7'!GE47=""),"",'7'!GE47)</f>
        <v>-</v>
      </c>
      <c r="GE143" s="482" t="str">
        <f>IF(AND('7'!GF47=""),"",'7'!GF47)</f>
        <v>-</v>
      </c>
      <c r="GF143" s="482" t="str">
        <f>IF(AND('7'!GG47=""),"",'7'!GG47)</f>
        <v>-</v>
      </c>
      <c r="GG143" s="482" t="str">
        <f>IF(AND('7'!GH47=""),"",IF(AND('7'!GH47="-"),"",'7'!GH47))</f>
        <v/>
      </c>
      <c r="GH143" s="50" t="str">
        <f>IF(AND(C143=""),"",VLOOKUP(B143,Register!$A$7:$CL$311,36,FALSE))</f>
        <v/>
      </c>
      <c r="GI143" s="483" t="str">
        <f>IF(AND('7'!GL47=""),"",'7'!GL47)</f>
        <v/>
      </c>
      <c r="GJ143" s="173" t="str">
        <f>IF(AND('7'!FU47=""),"",'7'!FU47)</f>
        <v/>
      </c>
    </row>
    <row r="144" spans="1:192" ht="21">
      <c r="A144" s="480">
        <v>136</v>
      </c>
      <c r="B144" s="481" t="str">
        <f>IF(AND('7'!B48=""),"",'7'!B48)</f>
        <v/>
      </c>
      <c r="C144" s="196" t="str">
        <f>IF(AND('7'!C48=""),"",'7'!C48)</f>
        <v/>
      </c>
      <c r="D144" s="196" t="str">
        <f>IF(AND('7'!D48=""),"",'7'!D48)</f>
        <v/>
      </c>
      <c r="E144" s="200" t="str">
        <f>IF(AND('7'!E48=""),"",'7'!E48)</f>
        <v/>
      </c>
      <c r="F144" s="482" t="str">
        <f>IF(AND('7'!F48=""),"",'7'!F48)</f>
        <v/>
      </c>
      <c r="G144" s="482" t="str">
        <f>IF(AND('7'!G48=""),"",'7'!G48)</f>
        <v/>
      </c>
      <c r="H144" s="482" t="str">
        <f>IF(AND('7'!H48=""),"",'7'!H48)</f>
        <v/>
      </c>
      <c r="I144" s="482" t="str">
        <f>IF(AND('7'!I48=""),"",'7'!I48)</f>
        <v/>
      </c>
      <c r="J144" s="482" t="str">
        <f>IF(AND('7'!J48=""),"",'7'!J48)</f>
        <v/>
      </c>
      <c r="K144" s="482" t="str">
        <f>IF(AND('7'!K48=""),"",'7'!K48)</f>
        <v/>
      </c>
      <c r="L144" s="482" t="str">
        <f>IF(AND('7'!L48=""),"",'7'!L48)</f>
        <v/>
      </c>
      <c r="M144" s="482" t="str">
        <f>IF(AND('7'!M48=""),"",'7'!M48)</f>
        <v/>
      </c>
      <c r="N144" s="482" t="str">
        <f>IF(AND('7'!N48=""),"",'7'!N48)</f>
        <v/>
      </c>
      <c r="O144" s="482" t="str">
        <f>IF(AND('7'!O48=""),"",'7'!O48)</f>
        <v/>
      </c>
      <c r="P144" s="482" t="str">
        <f>IF(AND('7'!P48=""),"",'7'!P48)</f>
        <v/>
      </c>
      <c r="Q144" s="482" t="str">
        <f>IF(AND('7'!Q48=""),"",'7'!Q48)</f>
        <v/>
      </c>
      <c r="R144" s="482" t="str">
        <f>IF(AND('7'!R48=""),"",'7'!R48)</f>
        <v/>
      </c>
      <c r="S144" s="482" t="str">
        <f>IF(AND('7'!S48=""),"",'7'!S48)</f>
        <v/>
      </c>
      <c r="T144" s="482" t="str">
        <f>IF(AND('7'!T48=""),"",'7'!T48)</f>
        <v/>
      </c>
      <c r="U144" s="482" t="str">
        <f>IF(AND('7'!U48=""),"",'7'!U48)</f>
        <v/>
      </c>
      <c r="V144" s="482" t="str">
        <f>IF(AND('7'!V48=""),"",'7'!V48)</f>
        <v/>
      </c>
      <c r="W144" s="482" t="str">
        <f>IF(AND('7'!W48=""),"",'7'!W48)</f>
        <v/>
      </c>
      <c r="X144" s="482" t="str">
        <f>IF(AND('7'!X48=""),"",'7'!X48)</f>
        <v/>
      </c>
      <c r="Y144" s="482" t="str">
        <f>IF(AND('7'!Y48=""),"",'7'!Y48)</f>
        <v/>
      </c>
      <c r="Z144" s="482" t="str">
        <f>IF(AND('7'!Z48=""),"",'7'!Z48)</f>
        <v/>
      </c>
      <c r="AA144" s="482" t="str">
        <f>IF(AND('7'!AA48=""),"",'7'!AA48)</f>
        <v/>
      </c>
      <c r="AB144" s="482" t="str">
        <f>IF(AND('7'!AB48=""),"",'7'!AB48)</f>
        <v/>
      </c>
      <c r="AC144" s="482" t="str">
        <f>IF(AND('7'!AC48=""),"",'7'!AC48)</f>
        <v/>
      </c>
      <c r="AD144" s="482" t="str">
        <f>IF(AND('7'!AD48=""),"",'7'!AD48)</f>
        <v/>
      </c>
      <c r="AE144" s="482" t="str">
        <f>IF(AND('7'!AE48=""),"",'7'!AE48)</f>
        <v/>
      </c>
      <c r="AF144" s="482" t="str">
        <f>IF(AND('7'!AF48=""),"",'7'!AF48)</f>
        <v/>
      </c>
      <c r="AG144" s="482" t="str">
        <f>IF(AND('7'!AG48=""),"",'7'!AG48)</f>
        <v/>
      </c>
      <c r="AH144" s="482" t="str">
        <f>IF(AND('7'!AH48=""),"",'7'!AH48)</f>
        <v/>
      </c>
      <c r="AI144" s="482" t="str">
        <f>IF(AND('7'!AI48=""),"",'7'!AI48)</f>
        <v/>
      </c>
      <c r="AJ144" s="482" t="str">
        <f>IF(AND('7'!AJ48=""),"",'7'!AJ48)</f>
        <v/>
      </c>
      <c r="AK144" s="482" t="str">
        <f>IF(AND('7'!AK48=""),"",'7'!AK48)</f>
        <v/>
      </c>
      <c r="AL144" s="482" t="str">
        <f>IF(AND('7'!AL48=""),"",'7'!AL48)</f>
        <v/>
      </c>
      <c r="AM144" s="482" t="str">
        <f>IF(AND('7'!AM48=""),"",'7'!AM48)</f>
        <v/>
      </c>
      <c r="AN144" s="482" t="str">
        <f>IF(AND('7'!AN48=""),"",'7'!AN48)</f>
        <v/>
      </c>
      <c r="AO144" s="482" t="str">
        <f>IF(AND('7'!AO48=""),"",'7'!AO48)</f>
        <v/>
      </c>
      <c r="AP144" s="482" t="str">
        <f>IF(AND('7'!AP48=""),"",'7'!AP48)</f>
        <v/>
      </c>
      <c r="AQ144" s="482" t="str">
        <f>IF(AND('7'!AQ48=""),"",'7'!AQ48)</f>
        <v/>
      </c>
      <c r="AR144" s="482" t="str">
        <f>IF(AND('7'!AR48=""),"",'7'!AR48)</f>
        <v/>
      </c>
      <c r="AS144" s="482" t="str">
        <f>IF(AND('7'!AS48=""),"",'7'!AS48)</f>
        <v/>
      </c>
      <c r="AT144" s="482" t="str">
        <f>IF(AND('7'!AT48=""),"",'7'!AT48)</f>
        <v/>
      </c>
      <c r="AU144" s="482" t="str">
        <f>IF(AND('7'!AU48=""),"",'7'!AU48)</f>
        <v/>
      </c>
      <c r="AV144" s="482" t="str">
        <f>IF(AND('7'!AV48=""),"",'7'!AV48)</f>
        <v/>
      </c>
      <c r="AW144" s="482" t="str">
        <f>IF(AND('7'!AW48=""),"",'7'!AW48)</f>
        <v/>
      </c>
      <c r="AX144" s="482" t="str">
        <f>IF(AND('7'!AX48=""),"",'7'!AX48)</f>
        <v/>
      </c>
      <c r="AY144" s="482" t="str">
        <f>IF(AND('7'!AY48=""),"",'7'!AY48)</f>
        <v/>
      </c>
      <c r="AZ144" s="482" t="str">
        <f>IF(AND('7'!AZ48=""),"",'7'!AZ48)</f>
        <v/>
      </c>
      <c r="BA144" s="482" t="str">
        <f>IF(AND('7'!BA48=""),"",'7'!BA48)</f>
        <v/>
      </c>
      <c r="BB144" s="482" t="str">
        <f>IF(AND('7'!BB48=""),"",'7'!BB48)</f>
        <v/>
      </c>
      <c r="BC144" s="482" t="str">
        <f>IF(AND('7'!BC48=""),"",'7'!BC48)</f>
        <v/>
      </c>
      <c r="BD144" s="482" t="str">
        <f>IF(AND('7'!BD48=""),"",'7'!BD48)</f>
        <v/>
      </c>
      <c r="BE144" s="482" t="str">
        <f>IF(AND('7'!BE48=""),"",'7'!BE48)</f>
        <v/>
      </c>
      <c r="BF144" s="482" t="str">
        <f>IF(AND('7'!BF48=""),"",'7'!BF48)</f>
        <v/>
      </c>
      <c r="BG144" s="482" t="str">
        <f>IF(AND('7'!BG48=""),"",'7'!BG48)</f>
        <v/>
      </c>
      <c r="BH144" s="482" t="str">
        <f>IF(AND('7'!BH48=""),"",'7'!BH48)</f>
        <v/>
      </c>
      <c r="BI144" s="482" t="str">
        <f>IF(AND('7'!BI48=""),"",'7'!BI48)</f>
        <v/>
      </c>
      <c r="BJ144" s="482" t="str">
        <f>IF(AND('7'!BJ48=""),"",'7'!BJ48)</f>
        <v/>
      </c>
      <c r="BK144" s="482" t="str">
        <f>IF(AND('7'!BK48=""),"",'7'!BK48)</f>
        <v/>
      </c>
      <c r="BL144" s="482" t="str">
        <f>IF(AND('7'!BL48=""),"",'7'!BL48)</f>
        <v/>
      </c>
      <c r="BM144" s="482" t="str">
        <f>IF(AND('7'!BM48=""),"",'7'!BM48)</f>
        <v/>
      </c>
      <c r="BN144" s="482" t="str">
        <f>IF(AND('7'!BN48=""),"",'7'!BN48)</f>
        <v/>
      </c>
      <c r="BO144" s="482" t="str">
        <f>IF(AND('7'!BO48=""),"",'7'!BO48)</f>
        <v/>
      </c>
      <c r="BP144" s="482" t="str">
        <f>IF(AND('7'!BP48=""),"",'7'!BP48)</f>
        <v/>
      </c>
      <c r="BQ144" s="482" t="str">
        <f>IF(AND('7'!BQ48=""),"",'7'!BQ48)</f>
        <v/>
      </c>
      <c r="BR144" s="482" t="str">
        <f>IF(AND('7'!BR48=""),"",'7'!BR48)</f>
        <v/>
      </c>
      <c r="BS144" s="482" t="str">
        <f>IF(AND('7'!BS48=""),"",'7'!BS48)</f>
        <v/>
      </c>
      <c r="BT144" s="482" t="str">
        <f>IF(AND('7'!BT48=""),"",'7'!BT48)</f>
        <v/>
      </c>
      <c r="BU144" s="482" t="str">
        <f>IF(AND('7'!BU48=""),"",'7'!BU48)</f>
        <v/>
      </c>
      <c r="BV144" s="482" t="str">
        <f>IF(AND('7'!BV48=""),"",'7'!BV48)</f>
        <v/>
      </c>
      <c r="BW144" s="482" t="str">
        <f>IF(AND('7'!BW48=""),"",'7'!BW48)</f>
        <v/>
      </c>
      <c r="BX144" s="482" t="str">
        <f>IF(AND('7'!BX48=""),"",'7'!BX48)</f>
        <v/>
      </c>
      <c r="BY144" s="482" t="str">
        <f>IF(AND('7'!BY48=""),"",'7'!BY48)</f>
        <v/>
      </c>
      <c r="BZ144" s="482" t="str">
        <f>IF(AND('7'!BZ48=""),"",'7'!BZ48)</f>
        <v/>
      </c>
      <c r="CA144" s="482" t="str">
        <f>IF(AND('7'!CA48=""),"",'7'!CA48)</f>
        <v/>
      </c>
      <c r="CB144" s="482" t="str">
        <f>IF(AND('7'!CB48=""),"",'7'!CB48)</f>
        <v/>
      </c>
      <c r="CC144" s="482" t="str">
        <f>IF(AND('7'!CC48=""),"",'7'!CC48)</f>
        <v/>
      </c>
      <c r="CD144" s="482" t="str">
        <f>IF(AND('7'!CD48=""),"",'7'!CD48)</f>
        <v/>
      </c>
      <c r="CE144" s="482" t="str">
        <f>IF(AND('7'!CE48=""),"",'7'!CE48)</f>
        <v/>
      </c>
      <c r="CF144" s="482" t="str">
        <f>IF(AND('7'!CF48=""),"",'7'!CF48)</f>
        <v/>
      </c>
      <c r="CG144" s="482" t="str">
        <f>IF(AND('7'!CG48=""),"",'7'!CG48)</f>
        <v/>
      </c>
      <c r="CH144" s="482" t="str">
        <f>IF(AND('7'!CH48=""),"",'7'!CH48)</f>
        <v/>
      </c>
      <c r="CI144" s="482" t="str">
        <f>IF(AND('7'!CI48=""),"",'7'!CI48)</f>
        <v/>
      </c>
      <c r="CJ144" s="482" t="str">
        <f>IF(AND('7'!CJ48=""),"",'7'!CJ48)</f>
        <v/>
      </c>
      <c r="CK144" s="482" t="str">
        <f>IF(AND('7'!CK48=""),"",'7'!CK48)</f>
        <v/>
      </c>
      <c r="CL144" s="482" t="str">
        <f>IF(AND('7'!CL48=""),"",'7'!CL48)</f>
        <v/>
      </c>
      <c r="CM144" s="482" t="str">
        <f>IF(AND('7'!CM48=""),"",'7'!CM48)</f>
        <v/>
      </c>
      <c r="CN144" s="482" t="str">
        <f>IF(AND('7'!CN48=""),"",'7'!CN48)</f>
        <v/>
      </c>
      <c r="CO144" s="482" t="str">
        <f>IF(AND('7'!CO48=""),"",'7'!CO48)</f>
        <v/>
      </c>
      <c r="CP144" s="482" t="str">
        <f>IF(AND('7'!CP48=""),"",'7'!CP48)</f>
        <v/>
      </c>
      <c r="CQ144" s="482" t="str">
        <f>IF(AND('7'!CQ48=""),"",'7'!CQ48)</f>
        <v/>
      </c>
      <c r="CR144" s="482" t="str">
        <f>IF(AND('7'!CR48=""),"",'7'!CR48)</f>
        <v/>
      </c>
      <c r="CS144" s="482" t="str">
        <f>IF(AND('7'!CS48=""),"",'7'!CS48)</f>
        <v/>
      </c>
      <c r="CT144" s="482" t="str">
        <f>IF(AND('7'!CT48=""),"",'7'!CT48)</f>
        <v/>
      </c>
      <c r="CU144" s="482" t="str">
        <f>IF(AND('7'!CU48=""),"",'7'!CU48)</f>
        <v/>
      </c>
      <c r="CV144" s="482" t="str">
        <f>IF(AND('7'!CV48=""),"",'7'!CV48)</f>
        <v/>
      </c>
      <c r="CW144" s="482" t="str">
        <f>IF(AND('7'!CW48=""),"",'7'!CW48)</f>
        <v/>
      </c>
      <c r="CX144" s="482" t="str">
        <f>IF(AND('7'!CX48=""),"",'7'!CX48)</f>
        <v/>
      </c>
      <c r="CY144" s="482" t="str">
        <f>IF(AND('7'!CY48=""),"",'7'!CY48)</f>
        <v/>
      </c>
      <c r="CZ144" s="482" t="str">
        <f>IF(AND('7'!CZ48=""),"",'7'!CZ48)</f>
        <v/>
      </c>
      <c r="DA144" s="482" t="str">
        <f>IF(AND('7'!DA48=""),"",'7'!DA48)</f>
        <v/>
      </c>
      <c r="DB144" s="482" t="str">
        <f>IF(AND('7'!DB48=""),"",'7'!DB48)</f>
        <v/>
      </c>
      <c r="DC144" s="482" t="str">
        <f>IF(AND('7'!DC48=""),"",'7'!DC48)</f>
        <v/>
      </c>
      <c r="DD144" s="482" t="str">
        <f>IF(AND('7'!DD48=""),"",'7'!DD48)</f>
        <v/>
      </c>
      <c r="DE144" s="482" t="str">
        <f>IF(AND('7'!DE48=""),"",'7'!DE48)</f>
        <v/>
      </c>
      <c r="DF144" s="482" t="str">
        <f>IF(AND('7'!DF48=""),"",'7'!DF48)</f>
        <v/>
      </c>
      <c r="DG144" s="482" t="str">
        <f>IF(AND('7'!DG48=""),"",'7'!DG48)</f>
        <v/>
      </c>
      <c r="DH144" s="482" t="str">
        <f>IF(AND('7'!DH48=""),"",'7'!DH48)</f>
        <v/>
      </c>
      <c r="DI144" s="482" t="str">
        <f>IF(AND('7'!DI48=""),"",'7'!DI48)</f>
        <v/>
      </c>
      <c r="DJ144" s="482" t="str">
        <f>IF(AND('7'!DJ48=""),"",'7'!DJ48)</f>
        <v/>
      </c>
      <c r="DK144" s="482" t="str">
        <f>IF(AND('7'!DK48=""),"",'7'!DK48)</f>
        <v/>
      </c>
      <c r="DL144" s="482" t="str">
        <f>IF(AND('7'!DL48=""),"",'7'!DL48)</f>
        <v/>
      </c>
      <c r="DM144" s="482" t="str">
        <f>IF(AND('7'!DM48=""),"",'7'!DM48)</f>
        <v/>
      </c>
      <c r="DN144" s="482" t="str">
        <f>IF(AND('7'!DN48=""),"",'7'!DN48)</f>
        <v/>
      </c>
      <c r="DO144" s="482" t="str">
        <f>IF(AND('7'!DO48=""),"",'7'!DO48)</f>
        <v/>
      </c>
      <c r="DP144" s="482" t="str">
        <f>IF(AND('7'!DP48=""),"",'7'!DP48)</f>
        <v/>
      </c>
      <c r="DQ144" s="482" t="str">
        <f>IF(AND('7'!DQ48=""),"",'7'!DQ48)</f>
        <v/>
      </c>
      <c r="DR144" s="482" t="str">
        <f>IF(AND('7'!DR48=""),"",'7'!DR48)</f>
        <v/>
      </c>
      <c r="DS144" s="482" t="str">
        <f>IF(AND('7'!DS48=""),"",'7'!DS48)</f>
        <v/>
      </c>
      <c r="DT144" s="482" t="str">
        <f>IF(AND('7'!DT48=""),"",'7'!DT48)</f>
        <v/>
      </c>
      <c r="DU144" s="482" t="str">
        <f>IF(AND('7'!DU48=""),"",'7'!DU48)</f>
        <v/>
      </c>
      <c r="DV144" s="482" t="str">
        <f>IF(AND('7'!DV48=""),"",'7'!DV48)</f>
        <v/>
      </c>
      <c r="DW144" s="482" t="str">
        <f>IF(AND('7'!DW48=""),"",'7'!DW48)</f>
        <v/>
      </c>
      <c r="DX144" s="482" t="str">
        <f>IF(AND('7'!DX48=""),"",'7'!DX48)</f>
        <v/>
      </c>
      <c r="DY144" s="482" t="str">
        <f>IF(AND('7'!DY48=""),"",'7'!DY48)</f>
        <v/>
      </c>
      <c r="DZ144" s="482" t="str">
        <f>IF(AND('7'!DZ48=""),"",'7'!DZ48)</f>
        <v/>
      </c>
      <c r="EA144" s="482" t="str">
        <f>IF(AND('7'!EA48=""),"",'7'!EA48)</f>
        <v/>
      </c>
      <c r="EB144" s="482" t="str">
        <f>IF(AND('7'!EB48=""),"",'7'!EB48)</f>
        <v/>
      </c>
      <c r="EC144" s="482" t="str">
        <f>IF(AND('7'!EC48=""),"",'7'!EC48)</f>
        <v/>
      </c>
      <c r="ED144" s="482" t="str">
        <f>IF(AND('7'!ED48=""),"",'7'!ED48)</f>
        <v/>
      </c>
      <c r="EE144" s="482" t="str">
        <f>IF(AND('7'!EE48=""),"",'7'!EE48)</f>
        <v/>
      </c>
      <c r="EF144" s="482" t="str">
        <f>IF(AND('7'!EF48=""),"",'7'!EF48)</f>
        <v/>
      </c>
      <c r="EG144" s="482" t="str">
        <f>IF(AND('7'!EG48=""),"",'7'!EG48)</f>
        <v/>
      </c>
      <c r="EH144" s="482" t="str">
        <f>IF(AND('7'!EH48=""),"",'7'!EH48)</f>
        <v/>
      </c>
      <c r="EI144" s="482" t="str">
        <f>IF(AND('7'!EI48=""),"",'7'!EI48)</f>
        <v/>
      </c>
      <c r="EJ144" s="482" t="str">
        <f>IF(AND('7'!EJ48=""),"",'7'!EJ48)</f>
        <v/>
      </c>
      <c r="EK144" s="482" t="str">
        <f>IF(AND('7'!EK48=""),"",'7'!EK48)</f>
        <v/>
      </c>
      <c r="EL144" s="482" t="str">
        <f>IF(AND('7'!EL48=""),"",'7'!EL48)</f>
        <v/>
      </c>
      <c r="EM144" s="482" t="str">
        <f>IF(AND('7'!EM48=""),"",'7'!EM48)</f>
        <v/>
      </c>
      <c r="EN144" s="482" t="str">
        <f>IF(AND('7'!EN48=""),"",'7'!EN48)</f>
        <v/>
      </c>
      <c r="EO144" s="482" t="str">
        <f>IF(AND('7'!EO48=""),"",'7'!EO48)</f>
        <v/>
      </c>
      <c r="EP144" s="482" t="str">
        <f>IF(AND('7'!EP48=""),"",'7'!EP48)</f>
        <v/>
      </c>
      <c r="EQ144" s="482" t="str">
        <f>IF(AND('7'!EQ48=""),"",'7'!EQ48)</f>
        <v/>
      </c>
      <c r="ER144" s="482" t="str">
        <f>IF(AND('7'!ER48=""),"",'7'!ER48)</f>
        <v/>
      </c>
      <c r="ES144" s="482" t="str">
        <f>IF(AND('7'!ES48=""),"",'7'!ES48)</f>
        <v/>
      </c>
      <c r="ET144" s="482" t="str">
        <f>IF(AND('7'!ET48=""),"",'7'!ET48)</f>
        <v/>
      </c>
      <c r="EU144" s="482" t="str">
        <f>IF(AND('7'!EU48=""),"",'7'!EU48)</f>
        <v/>
      </c>
      <c r="EV144" s="482" t="str">
        <f>IF(AND('7'!EV48=""),"",'7'!EV48)</f>
        <v/>
      </c>
      <c r="EW144" s="482" t="str">
        <f>IF(AND('7'!EW48=""),"",'7'!EW48)</f>
        <v/>
      </c>
      <c r="EX144" s="482" t="str">
        <f>IF(AND('7'!EX48=""),"",'7'!EX48)</f>
        <v/>
      </c>
      <c r="EY144" s="482" t="str">
        <f>IF(AND('7'!EY48=""),"",'7'!EY48)</f>
        <v/>
      </c>
      <c r="EZ144" s="482" t="str">
        <f>IF(AND('7'!EZ48=""),"",'7'!EZ48)</f>
        <v/>
      </c>
      <c r="FA144" s="482" t="str">
        <f>IF(AND('7'!FA48=""),"",'7'!FA48)</f>
        <v/>
      </c>
      <c r="FB144" s="482" t="str">
        <f>IF(AND('7'!FB48=""),"",'7'!FB48)</f>
        <v/>
      </c>
      <c r="FC144" s="482" t="str">
        <f>IF(AND('7'!FC48=""),"",'7'!FC48)</f>
        <v/>
      </c>
      <c r="FD144" s="482" t="str">
        <f>IF(AND('7'!FD48=""),"",'7'!FD48)</f>
        <v/>
      </c>
      <c r="FE144" s="482" t="str">
        <f>IF(AND('7'!FE48=""),"",'7'!FE48)</f>
        <v/>
      </c>
      <c r="FF144" s="482" t="str">
        <f>IF(AND('7'!FF48=""),"",'7'!FF48)</f>
        <v xml:space="preserve"> </v>
      </c>
      <c r="FG144" s="482" t="str">
        <f>IF(AND('7'!FG48=""),"",'7'!FG48)</f>
        <v/>
      </c>
      <c r="FH144" s="482" t="str">
        <f>IF(AND('7'!FH48=""),"",'7'!FH48)</f>
        <v/>
      </c>
      <c r="FI144" s="482" t="str">
        <f>IF(AND('7'!FI48=""),"",'7'!FI48)</f>
        <v/>
      </c>
      <c r="FJ144" s="482" t="str">
        <f>IF(AND('7'!FJ48=""),"",'7'!FJ48)</f>
        <v/>
      </c>
      <c r="FK144" s="482" t="str">
        <f>IF(AND('7'!FK48=""),"",'7'!FK48)</f>
        <v/>
      </c>
      <c r="FL144" s="482" t="str">
        <f>IF(AND('7'!FL48=""),"",'7'!FL48)</f>
        <v/>
      </c>
      <c r="FM144" s="482" t="str">
        <f>IF(AND('7'!FM48=""),"",'7'!FM48)</f>
        <v xml:space="preserve"> </v>
      </c>
      <c r="FN144" s="482" t="str">
        <f>IF(AND('7'!FN48=""),"",'7'!FN48)</f>
        <v/>
      </c>
      <c r="FO144" s="482" t="str">
        <f>IF(AND('7'!FO48=""),"",'7'!FO48)</f>
        <v/>
      </c>
      <c r="FP144" s="482" t="str">
        <f>IF(AND('7'!FP48=""),"",'7'!FP48)</f>
        <v/>
      </c>
      <c r="FQ144" s="482" t="str">
        <f>IF(AND('7'!FQ48=""),"",'7'!FQ48)</f>
        <v/>
      </c>
      <c r="FR144" s="482" t="str">
        <f>IF(AND('7'!FR48=""),"",'7'!FR48)</f>
        <v/>
      </c>
      <c r="FS144" s="482" t="str">
        <f>IF(AND('7'!FS48=""),"",'7'!FS48)</f>
        <v/>
      </c>
      <c r="FT144" s="482" t="str">
        <f>IF(AND('7'!FT48=""),"",'7'!FT48)</f>
        <v xml:space="preserve"> </v>
      </c>
      <c r="FU144" s="482" t="str">
        <f>IF(AND('7'!FV48=""),"",'7'!FV48)</f>
        <v>-</v>
      </c>
      <c r="FV144" s="482" t="str">
        <f>IF(AND('7'!FW48=""),"",'7'!FW48)</f>
        <v>-</v>
      </c>
      <c r="FW144" s="482" t="str">
        <f>IF(AND('7'!FX48=""),"",'7'!FX48)</f>
        <v>-</v>
      </c>
      <c r="FX144" s="482" t="str">
        <f>IF(AND('7'!FY48=""),"",'7'!FY48)</f>
        <v>-</v>
      </c>
      <c r="FY144" s="482" t="str">
        <f>IF(AND('7'!FZ48=""),"",'7'!FZ48)</f>
        <v>-</v>
      </c>
      <c r="FZ144" s="482" t="str">
        <f>IF(AND('7'!GA48=""),"",'7'!GA48)</f>
        <v>-</v>
      </c>
      <c r="GA144" s="482" t="str">
        <f>IF(AND('7'!GB48=""),"",'7'!GB48)</f>
        <v>-</v>
      </c>
      <c r="GB144" s="482" t="str">
        <f>IF(AND('7'!GC48=""),"",'7'!GC48)</f>
        <v>-</v>
      </c>
      <c r="GC144" s="482" t="str">
        <f>IF(AND('7'!GD48=""),"",'7'!GD48)</f>
        <v>-</v>
      </c>
      <c r="GD144" s="482" t="str">
        <f>IF(AND('7'!GE48=""),"",'7'!GE48)</f>
        <v>-</v>
      </c>
      <c r="GE144" s="482" t="str">
        <f>IF(AND('7'!GF48=""),"",'7'!GF48)</f>
        <v>-</v>
      </c>
      <c r="GF144" s="482" t="str">
        <f>IF(AND('7'!GG48=""),"",'7'!GG48)</f>
        <v>-</v>
      </c>
      <c r="GG144" s="482" t="str">
        <f>IF(AND('7'!GH48=""),"",IF(AND('7'!GH48="-"),"",'7'!GH48))</f>
        <v/>
      </c>
      <c r="GH144" s="50" t="str">
        <f>IF(AND(C144=""),"",VLOOKUP(B144,Register!$A$7:$CL$311,36,FALSE))</f>
        <v/>
      </c>
      <c r="GI144" s="483" t="str">
        <f>IF(AND('7'!GL48=""),"",'7'!GL48)</f>
        <v/>
      </c>
      <c r="GJ144" s="173" t="str">
        <f>IF(AND('7'!FU48=""),"",'7'!FU48)</f>
        <v/>
      </c>
    </row>
    <row r="145" spans="1:192" ht="21">
      <c r="A145" s="480">
        <v>137</v>
      </c>
      <c r="B145" s="481" t="str">
        <f>IF(AND('7'!B49=""),"",'7'!B49)</f>
        <v/>
      </c>
      <c r="C145" s="196" t="str">
        <f>IF(AND('7'!C49=""),"",'7'!C49)</f>
        <v/>
      </c>
      <c r="D145" s="196" t="str">
        <f>IF(AND('7'!D49=""),"",'7'!D49)</f>
        <v/>
      </c>
      <c r="E145" s="200" t="str">
        <f>IF(AND('7'!E49=""),"",'7'!E49)</f>
        <v/>
      </c>
      <c r="F145" s="482" t="str">
        <f>IF(AND('7'!F49=""),"",'7'!F49)</f>
        <v/>
      </c>
      <c r="G145" s="482" t="str">
        <f>IF(AND('7'!G49=""),"",'7'!G49)</f>
        <v/>
      </c>
      <c r="H145" s="482" t="str">
        <f>IF(AND('7'!H49=""),"",'7'!H49)</f>
        <v/>
      </c>
      <c r="I145" s="482" t="str">
        <f>IF(AND('7'!I49=""),"",'7'!I49)</f>
        <v/>
      </c>
      <c r="J145" s="482" t="str">
        <f>IF(AND('7'!J49=""),"",'7'!J49)</f>
        <v/>
      </c>
      <c r="K145" s="482" t="str">
        <f>IF(AND('7'!K49=""),"",'7'!K49)</f>
        <v/>
      </c>
      <c r="L145" s="482" t="str">
        <f>IF(AND('7'!L49=""),"",'7'!L49)</f>
        <v/>
      </c>
      <c r="M145" s="482" t="str">
        <f>IF(AND('7'!M49=""),"",'7'!M49)</f>
        <v/>
      </c>
      <c r="N145" s="482" t="str">
        <f>IF(AND('7'!N49=""),"",'7'!N49)</f>
        <v/>
      </c>
      <c r="O145" s="482" t="str">
        <f>IF(AND('7'!O49=""),"",'7'!O49)</f>
        <v/>
      </c>
      <c r="P145" s="482" t="str">
        <f>IF(AND('7'!P49=""),"",'7'!P49)</f>
        <v/>
      </c>
      <c r="Q145" s="482" t="str">
        <f>IF(AND('7'!Q49=""),"",'7'!Q49)</f>
        <v/>
      </c>
      <c r="R145" s="482" t="str">
        <f>IF(AND('7'!R49=""),"",'7'!R49)</f>
        <v/>
      </c>
      <c r="S145" s="482" t="str">
        <f>IF(AND('7'!S49=""),"",'7'!S49)</f>
        <v/>
      </c>
      <c r="T145" s="482" t="str">
        <f>IF(AND('7'!T49=""),"",'7'!T49)</f>
        <v/>
      </c>
      <c r="U145" s="482" t="str">
        <f>IF(AND('7'!U49=""),"",'7'!U49)</f>
        <v/>
      </c>
      <c r="V145" s="482" t="str">
        <f>IF(AND('7'!V49=""),"",'7'!V49)</f>
        <v/>
      </c>
      <c r="W145" s="482" t="str">
        <f>IF(AND('7'!W49=""),"",'7'!W49)</f>
        <v/>
      </c>
      <c r="X145" s="482" t="str">
        <f>IF(AND('7'!X49=""),"",'7'!X49)</f>
        <v/>
      </c>
      <c r="Y145" s="482" t="str">
        <f>IF(AND('7'!Y49=""),"",'7'!Y49)</f>
        <v/>
      </c>
      <c r="Z145" s="482" t="str">
        <f>IF(AND('7'!Z49=""),"",'7'!Z49)</f>
        <v/>
      </c>
      <c r="AA145" s="482" t="str">
        <f>IF(AND('7'!AA49=""),"",'7'!AA49)</f>
        <v/>
      </c>
      <c r="AB145" s="482" t="str">
        <f>IF(AND('7'!AB49=""),"",'7'!AB49)</f>
        <v/>
      </c>
      <c r="AC145" s="482" t="str">
        <f>IF(AND('7'!AC49=""),"",'7'!AC49)</f>
        <v/>
      </c>
      <c r="AD145" s="482" t="str">
        <f>IF(AND('7'!AD49=""),"",'7'!AD49)</f>
        <v/>
      </c>
      <c r="AE145" s="482" t="str">
        <f>IF(AND('7'!AE49=""),"",'7'!AE49)</f>
        <v/>
      </c>
      <c r="AF145" s="482" t="str">
        <f>IF(AND('7'!AF49=""),"",'7'!AF49)</f>
        <v/>
      </c>
      <c r="AG145" s="482" t="str">
        <f>IF(AND('7'!AG49=""),"",'7'!AG49)</f>
        <v/>
      </c>
      <c r="AH145" s="482" t="str">
        <f>IF(AND('7'!AH49=""),"",'7'!AH49)</f>
        <v/>
      </c>
      <c r="AI145" s="482" t="str">
        <f>IF(AND('7'!AI49=""),"",'7'!AI49)</f>
        <v/>
      </c>
      <c r="AJ145" s="482" t="str">
        <f>IF(AND('7'!AJ49=""),"",'7'!AJ49)</f>
        <v/>
      </c>
      <c r="AK145" s="482" t="str">
        <f>IF(AND('7'!AK49=""),"",'7'!AK49)</f>
        <v/>
      </c>
      <c r="AL145" s="482" t="str">
        <f>IF(AND('7'!AL49=""),"",'7'!AL49)</f>
        <v/>
      </c>
      <c r="AM145" s="482" t="str">
        <f>IF(AND('7'!AM49=""),"",'7'!AM49)</f>
        <v/>
      </c>
      <c r="AN145" s="482" t="str">
        <f>IF(AND('7'!AN49=""),"",'7'!AN49)</f>
        <v/>
      </c>
      <c r="AO145" s="482" t="str">
        <f>IF(AND('7'!AO49=""),"",'7'!AO49)</f>
        <v/>
      </c>
      <c r="AP145" s="482" t="str">
        <f>IF(AND('7'!AP49=""),"",'7'!AP49)</f>
        <v/>
      </c>
      <c r="AQ145" s="482" t="str">
        <f>IF(AND('7'!AQ49=""),"",'7'!AQ49)</f>
        <v/>
      </c>
      <c r="AR145" s="482" t="str">
        <f>IF(AND('7'!AR49=""),"",'7'!AR49)</f>
        <v/>
      </c>
      <c r="AS145" s="482" t="str">
        <f>IF(AND('7'!AS49=""),"",'7'!AS49)</f>
        <v/>
      </c>
      <c r="AT145" s="482" t="str">
        <f>IF(AND('7'!AT49=""),"",'7'!AT49)</f>
        <v/>
      </c>
      <c r="AU145" s="482" t="str">
        <f>IF(AND('7'!AU49=""),"",'7'!AU49)</f>
        <v/>
      </c>
      <c r="AV145" s="482" t="str">
        <f>IF(AND('7'!AV49=""),"",'7'!AV49)</f>
        <v/>
      </c>
      <c r="AW145" s="482" t="str">
        <f>IF(AND('7'!AW49=""),"",'7'!AW49)</f>
        <v/>
      </c>
      <c r="AX145" s="482" t="str">
        <f>IF(AND('7'!AX49=""),"",'7'!AX49)</f>
        <v/>
      </c>
      <c r="AY145" s="482" t="str">
        <f>IF(AND('7'!AY49=""),"",'7'!AY49)</f>
        <v/>
      </c>
      <c r="AZ145" s="482" t="str">
        <f>IF(AND('7'!AZ49=""),"",'7'!AZ49)</f>
        <v/>
      </c>
      <c r="BA145" s="482" t="str">
        <f>IF(AND('7'!BA49=""),"",'7'!BA49)</f>
        <v/>
      </c>
      <c r="BB145" s="482" t="str">
        <f>IF(AND('7'!BB49=""),"",'7'!BB49)</f>
        <v/>
      </c>
      <c r="BC145" s="482" t="str">
        <f>IF(AND('7'!BC49=""),"",'7'!BC49)</f>
        <v/>
      </c>
      <c r="BD145" s="482" t="str">
        <f>IF(AND('7'!BD49=""),"",'7'!BD49)</f>
        <v/>
      </c>
      <c r="BE145" s="482" t="str">
        <f>IF(AND('7'!BE49=""),"",'7'!BE49)</f>
        <v/>
      </c>
      <c r="BF145" s="482" t="str">
        <f>IF(AND('7'!BF49=""),"",'7'!BF49)</f>
        <v/>
      </c>
      <c r="BG145" s="482" t="str">
        <f>IF(AND('7'!BG49=""),"",'7'!BG49)</f>
        <v/>
      </c>
      <c r="BH145" s="482" t="str">
        <f>IF(AND('7'!BH49=""),"",'7'!BH49)</f>
        <v/>
      </c>
      <c r="BI145" s="482" t="str">
        <f>IF(AND('7'!BI49=""),"",'7'!BI49)</f>
        <v/>
      </c>
      <c r="BJ145" s="482" t="str">
        <f>IF(AND('7'!BJ49=""),"",'7'!BJ49)</f>
        <v/>
      </c>
      <c r="BK145" s="482" t="str">
        <f>IF(AND('7'!BK49=""),"",'7'!BK49)</f>
        <v/>
      </c>
      <c r="BL145" s="482" t="str">
        <f>IF(AND('7'!BL49=""),"",'7'!BL49)</f>
        <v/>
      </c>
      <c r="BM145" s="482" t="str">
        <f>IF(AND('7'!BM49=""),"",'7'!BM49)</f>
        <v/>
      </c>
      <c r="BN145" s="482" t="str">
        <f>IF(AND('7'!BN49=""),"",'7'!BN49)</f>
        <v/>
      </c>
      <c r="BO145" s="482" t="str">
        <f>IF(AND('7'!BO49=""),"",'7'!BO49)</f>
        <v/>
      </c>
      <c r="BP145" s="482" t="str">
        <f>IF(AND('7'!BP49=""),"",'7'!BP49)</f>
        <v/>
      </c>
      <c r="BQ145" s="482" t="str">
        <f>IF(AND('7'!BQ49=""),"",'7'!BQ49)</f>
        <v/>
      </c>
      <c r="BR145" s="482" t="str">
        <f>IF(AND('7'!BR49=""),"",'7'!BR49)</f>
        <v/>
      </c>
      <c r="BS145" s="482" t="str">
        <f>IF(AND('7'!BS49=""),"",'7'!BS49)</f>
        <v/>
      </c>
      <c r="BT145" s="482" t="str">
        <f>IF(AND('7'!BT49=""),"",'7'!BT49)</f>
        <v/>
      </c>
      <c r="BU145" s="482" t="str">
        <f>IF(AND('7'!BU49=""),"",'7'!BU49)</f>
        <v/>
      </c>
      <c r="BV145" s="482" t="str">
        <f>IF(AND('7'!BV49=""),"",'7'!BV49)</f>
        <v/>
      </c>
      <c r="BW145" s="482" t="str">
        <f>IF(AND('7'!BW49=""),"",'7'!BW49)</f>
        <v/>
      </c>
      <c r="BX145" s="482" t="str">
        <f>IF(AND('7'!BX49=""),"",'7'!BX49)</f>
        <v/>
      </c>
      <c r="BY145" s="482" t="str">
        <f>IF(AND('7'!BY49=""),"",'7'!BY49)</f>
        <v/>
      </c>
      <c r="BZ145" s="482" t="str">
        <f>IF(AND('7'!BZ49=""),"",'7'!BZ49)</f>
        <v/>
      </c>
      <c r="CA145" s="482" t="str">
        <f>IF(AND('7'!CA49=""),"",'7'!CA49)</f>
        <v/>
      </c>
      <c r="CB145" s="482" t="str">
        <f>IF(AND('7'!CB49=""),"",'7'!CB49)</f>
        <v/>
      </c>
      <c r="CC145" s="482" t="str">
        <f>IF(AND('7'!CC49=""),"",'7'!CC49)</f>
        <v/>
      </c>
      <c r="CD145" s="482" t="str">
        <f>IF(AND('7'!CD49=""),"",'7'!CD49)</f>
        <v/>
      </c>
      <c r="CE145" s="482" t="str">
        <f>IF(AND('7'!CE49=""),"",'7'!CE49)</f>
        <v/>
      </c>
      <c r="CF145" s="482" t="str">
        <f>IF(AND('7'!CF49=""),"",'7'!CF49)</f>
        <v/>
      </c>
      <c r="CG145" s="482" t="str">
        <f>IF(AND('7'!CG49=""),"",'7'!CG49)</f>
        <v/>
      </c>
      <c r="CH145" s="482" t="str">
        <f>IF(AND('7'!CH49=""),"",'7'!CH49)</f>
        <v/>
      </c>
      <c r="CI145" s="482" t="str">
        <f>IF(AND('7'!CI49=""),"",'7'!CI49)</f>
        <v/>
      </c>
      <c r="CJ145" s="482" t="str">
        <f>IF(AND('7'!CJ49=""),"",'7'!CJ49)</f>
        <v/>
      </c>
      <c r="CK145" s="482" t="str">
        <f>IF(AND('7'!CK49=""),"",'7'!CK49)</f>
        <v/>
      </c>
      <c r="CL145" s="482" t="str">
        <f>IF(AND('7'!CL49=""),"",'7'!CL49)</f>
        <v/>
      </c>
      <c r="CM145" s="482" t="str">
        <f>IF(AND('7'!CM49=""),"",'7'!CM49)</f>
        <v/>
      </c>
      <c r="CN145" s="482" t="str">
        <f>IF(AND('7'!CN49=""),"",'7'!CN49)</f>
        <v/>
      </c>
      <c r="CO145" s="482" t="str">
        <f>IF(AND('7'!CO49=""),"",'7'!CO49)</f>
        <v/>
      </c>
      <c r="CP145" s="482" t="str">
        <f>IF(AND('7'!CP49=""),"",'7'!CP49)</f>
        <v/>
      </c>
      <c r="CQ145" s="482" t="str">
        <f>IF(AND('7'!CQ49=""),"",'7'!CQ49)</f>
        <v/>
      </c>
      <c r="CR145" s="482" t="str">
        <f>IF(AND('7'!CR49=""),"",'7'!CR49)</f>
        <v/>
      </c>
      <c r="CS145" s="482" t="str">
        <f>IF(AND('7'!CS49=""),"",'7'!CS49)</f>
        <v/>
      </c>
      <c r="CT145" s="482" t="str">
        <f>IF(AND('7'!CT49=""),"",'7'!CT49)</f>
        <v/>
      </c>
      <c r="CU145" s="482" t="str">
        <f>IF(AND('7'!CU49=""),"",'7'!CU49)</f>
        <v/>
      </c>
      <c r="CV145" s="482" t="str">
        <f>IF(AND('7'!CV49=""),"",'7'!CV49)</f>
        <v/>
      </c>
      <c r="CW145" s="482" t="str">
        <f>IF(AND('7'!CW49=""),"",'7'!CW49)</f>
        <v/>
      </c>
      <c r="CX145" s="482" t="str">
        <f>IF(AND('7'!CX49=""),"",'7'!CX49)</f>
        <v/>
      </c>
      <c r="CY145" s="482" t="str">
        <f>IF(AND('7'!CY49=""),"",'7'!CY49)</f>
        <v/>
      </c>
      <c r="CZ145" s="482" t="str">
        <f>IF(AND('7'!CZ49=""),"",'7'!CZ49)</f>
        <v/>
      </c>
      <c r="DA145" s="482" t="str">
        <f>IF(AND('7'!DA49=""),"",'7'!DA49)</f>
        <v/>
      </c>
      <c r="DB145" s="482" t="str">
        <f>IF(AND('7'!DB49=""),"",'7'!DB49)</f>
        <v/>
      </c>
      <c r="DC145" s="482" t="str">
        <f>IF(AND('7'!DC49=""),"",'7'!DC49)</f>
        <v/>
      </c>
      <c r="DD145" s="482" t="str">
        <f>IF(AND('7'!DD49=""),"",'7'!DD49)</f>
        <v/>
      </c>
      <c r="DE145" s="482" t="str">
        <f>IF(AND('7'!DE49=""),"",'7'!DE49)</f>
        <v/>
      </c>
      <c r="DF145" s="482" t="str">
        <f>IF(AND('7'!DF49=""),"",'7'!DF49)</f>
        <v/>
      </c>
      <c r="DG145" s="482" t="str">
        <f>IF(AND('7'!DG49=""),"",'7'!DG49)</f>
        <v/>
      </c>
      <c r="DH145" s="482" t="str">
        <f>IF(AND('7'!DH49=""),"",'7'!DH49)</f>
        <v/>
      </c>
      <c r="DI145" s="482" t="str">
        <f>IF(AND('7'!DI49=""),"",'7'!DI49)</f>
        <v/>
      </c>
      <c r="DJ145" s="482" t="str">
        <f>IF(AND('7'!DJ49=""),"",'7'!DJ49)</f>
        <v/>
      </c>
      <c r="DK145" s="482" t="str">
        <f>IF(AND('7'!DK49=""),"",'7'!DK49)</f>
        <v/>
      </c>
      <c r="DL145" s="482" t="str">
        <f>IF(AND('7'!DL49=""),"",'7'!DL49)</f>
        <v/>
      </c>
      <c r="DM145" s="482" t="str">
        <f>IF(AND('7'!DM49=""),"",'7'!DM49)</f>
        <v/>
      </c>
      <c r="DN145" s="482" t="str">
        <f>IF(AND('7'!DN49=""),"",'7'!DN49)</f>
        <v/>
      </c>
      <c r="DO145" s="482" t="str">
        <f>IF(AND('7'!DO49=""),"",'7'!DO49)</f>
        <v/>
      </c>
      <c r="DP145" s="482" t="str">
        <f>IF(AND('7'!DP49=""),"",'7'!DP49)</f>
        <v/>
      </c>
      <c r="DQ145" s="482" t="str">
        <f>IF(AND('7'!DQ49=""),"",'7'!DQ49)</f>
        <v/>
      </c>
      <c r="DR145" s="482" t="str">
        <f>IF(AND('7'!DR49=""),"",'7'!DR49)</f>
        <v/>
      </c>
      <c r="DS145" s="482" t="str">
        <f>IF(AND('7'!DS49=""),"",'7'!DS49)</f>
        <v/>
      </c>
      <c r="DT145" s="482" t="str">
        <f>IF(AND('7'!DT49=""),"",'7'!DT49)</f>
        <v/>
      </c>
      <c r="DU145" s="482" t="str">
        <f>IF(AND('7'!DU49=""),"",'7'!DU49)</f>
        <v/>
      </c>
      <c r="DV145" s="482" t="str">
        <f>IF(AND('7'!DV49=""),"",'7'!DV49)</f>
        <v/>
      </c>
      <c r="DW145" s="482" t="str">
        <f>IF(AND('7'!DW49=""),"",'7'!DW49)</f>
        <v/>
      </c>
      <c r="DX145" s="482" t="str">
        <f>IF(AND('7'!DX49=""),"",'7'!DX49)</f>
        <v/>
      </c>
      <c r="DY145" s="482" t="str">
        <f>IF(AND('7'!DY49=""),"",'7'!DY49)</f>
        <v/>
      </c>
      <c r="DZ145" s="482" t="str">
        <f>IF(AND('7'!DZ49=""),"",'7'!DZ49)</f>
        <v/>
      </c>
      <c r="EA145" s="482" t="str">
        <f>IF(AND('7'!EA49=""),"",'7'!EA49)</f>
        <v/>
      </c>
      <c r="EB145" s="482" t="str">
        <f>IF(AND('7'!EB49=""),"",'7'!EB49)</f>
        <v/>
      </c>
      <c r="EC145" s="482" t="str">
        <f>IF(AND('7'!EC49=""),"",'7'!EC49)</f>
        <v/>
      </c>
      <c r="ED145" s="482" t="str">
        <f>IF(AND('7'!ED49=""),"",'7'!ED49)</f>
        <v/>
      </c>
      <c r="EE145" s="482" t="str">
        <f>IF(AND('7'!EE49=""),"",'7'!EE49)</f>
        <v/>
      </c>
      <c r="EF145" s="482" t="str">
        <f>IF(AND('7'!EF49=""),"",'7'!EF49)</f>
        <v/>
      </c>
      <c r="EG145" s="482" t="str">
        <f>IF(AND('7'!EG49=""),"",'7'!EG49)</f>
        <v/>
      </c>
      <c r="EH145" s="482" t="str">
        <f>IF(AND('7'!EH49=""),"",'7'!EH49)</f>
        <v/>
      </c>
      <c r="EI145" s="482" t="str">
        <f>IF(AND('7'!EI49=""),"",'7'!EI49)</f>
        <v/>
      </c>
      <c r="EJ145" s="482" t="str">
        <f>IF(AND('7'!EJ49=""),"",'7'!EJ49)</f>
        <v/>
      </c>
      <c r="EK145" s="482" t="str">
        <f>IF(AND('7'!EK49=""),"",'7'!EK49)</f>
        <v/>
      </c>
      <c r="EL145" s="482" t="str">
        <f>IF(AND('7'!EL49=""),"",'7'!EL49)</f>
        <v/>
      </c>
      <c r="EM145" s="482" t="str">
        <f>IF(AND('7'!EM49=""),"",'7'!EM49)</f>
        <v/>
      </c>
      <c r="EN145" s="482" t="str">
        <f>IF(AND('7'!EN49=""),"",'7'!EN49)</f>
        <v/>
      </c>
      <c r="EO145" s="482" t="str">
        <f>IF(AND('7'!EO49=""),"",'7'!EO49)</f>
        <v/>
      </c>
      <c r="EP145" s="482" t="str">
        <f>IF(AND('7'!EP49=""),"",'7'!EP49)</f>
        <v/>
      </c>
      <c r="EQ145" s="482" t="str">
        <f>IF(AND('7'!EQ49=""),"",'7'!EQ49)</f>
        <v/>
      </c>
      <c r="ER145" s="482" t="str">
        <f>IF(AND('7'!ER49=""),"",'7'!ER49)</f>
        <v/>
      </c>
      <c r="ES145" s="482" t="str">
        <f>IF(AND('7'!ES49=""),"",'7'!ES49)</f>
        <v/>
      </c>
      <c r="ET145" s="482" t="str">
        <f>IF(AND('7'!ET49=""),"",'7'!ET49)</f>
        <v/>
      </c>
      <c r="EU145" s="482" t="str">
        <f>IF(AND('7'!EU49=""),"",'7'!EU49)</f>
        <v/>
      </c>
      <c r="EV145" s="482" t="str">
        <f>IF(AND('7'!EV49=""),"",'7'!EV49)</f>
        <v/>
      </c>
      <c r="EW145" s="482" t="str">
        <f>IF(AND('7'!EW49=""),"",'7'!EW49)</f>
        <v/>
      </c>
      <c r="EX145" s="482" t="str">
        <f>IF(AND('7'!EX49=""),"",'7'!EX49)</f>
        <v/>
      </c>
      <c r="EY145" s="482" t="str">
        <f>IF(AND('7'!EY49=""),"",'7'!EY49)</f>
        <v/>
      </c>
      <c r="EZ145" s="482" t="str">
        <f>IF(AND('7'!EZ49=""),"",'7'!EZ49)</f>
        <v/>
      </c>
      <c r="FA145" s="482" t="str">
        <f>IF(AND('7'!FA49=""),"",'7'!FA49)</f>
        <v/>
      </c>
      <c r="FB145" s="482" t="str">
        <f>IF(AND('7'!FB49=""),"",'7'!FB49)</f>
        <v/>
      </c>
      <c r="FC145" s="482" t="str">
        <f>IF(AND('7'!FC49=""),"",'7'!FC49)</f>
        <v/>
      </c>
      <c r="FD145" s="482" t="str">
        <f>IF(AND('7'!FD49=""),"",'7'!FD49)</f>
        <v/>
      </c>
      <c r="FE145" s="482" t="str">
        <f>IF(AND('7'!FE49=""),"",'7'!FE49)</f>
        <v/>
      </c>
      <c r="FF145" s="482" t="str">
        <f>IF(AND('7'!FF49=""),"",'7'!FF49)</f>
        <v xml:space="preserve"> </v>
      </c>
      <c r="FG145" s="482" t="str">
        <f>IF(AND('7'!FG49=""),"",'7'!FG49)</f>
        <v/>
      </c>
      <c r="FH145" s="482" t="str">
        <f>IF(AND('7'!FH49=""),"",'7'!FH49)</f>
        <v/>
      </c>
      <c r="FI145" s="482" t="str">
        <f>IF(AND('7'!FI49=""),"",'7'!FI49)</f>
        <v/>
      </c>
      <c r="FJ145" s="482" t="str">
        <f>IF(AND('7'!FJ49=""),"",'7'!FJ49)</f>
        <v/>
      </c>
      <c r="FK145" s="482" t="str">
        <f>IF(AND('7'!FK49=""),"",'7'!FK49)</f>
        <v/>
      </c>
      <c r="FL145" s="482" t="str">
        <f>IF(AND('7'!FL49=""),"",'7'!FL49)</f>
        <v/>
      </c>
      <c r="FM145" s="482" t="str">
        <f>IF(AND('7'!FM49=""),"",'7'!FM49)</f>
        <v xml:space="preserve"> </v>
      </c>
      <c r="FN145" s="482" t="str">
        <f>IF(AND('7'!FN49=""),"",'7'!FN49)</f>
        <v/>
      </c>
      <c r="FO145" s="482" t="str">
        <f>IF(AND('7'!FO49=""),"",'7'!FO49)</f>
        <v/>
      </c>
      <c r="FP145" s="482" t="str">
        <f>IF(AND('7'!FP49=""),"",'7'!FP49)</f>
        <v/>
      </c>
      <c r="FQ145" s="482" t="str">
        <f>IF(AND('7'!FQ49=""),"",'7'!FQ49)</f>
        <v/>
      </c>
      <c r="FR145" s="482" t="str">
        <f>IF(AND('7'!FR49=""),"",'7'!FR49)</f>
        <v/>
      </c>
      <c r="FS145" s="482" t="str">
        <f>IF(AND('7'!FS49=""),"",'7'!FS49)</f>
        <v/>
      </c>
      <c r="FT145" s="482" t="str">
        <f>IF(AND('7'!FT49=""),"",'7'!FT49)</f>
        <v xml:space="preserve"> </v>
      </c>
      <c r="FU145" s="482" t="str">
        <f>IF(AND('7'!FV49=""),"",'7'!FV49)</f>
        <v>-</v>
      </c>
      <c r="FV145" s="482" t="str">
        <f>IF(AND('7'!FW49=""),"",'7'!FW49)</f>
        <v>-</v>
      </c>
      <c r="FW145" s="482" t="str">
        <f>IF(AND('7'!FX49=""),"",'7'!FX49)</f>
        <v>-</v>
      </c>
      <c r="FX145" s="482" t="str">
        <f>IF(AND('7'!FY49=""),"",'7'!FY49)</f>
        <v>-</v>
      </c>
      <c r="FY145" s="482" t="str">
        <f>IF(AND('7'!FZ49=""),"",'7'!FZ49)</f>
        <v>-</v>
      </c>
      <c r="FZ145" s="482" t="str">
        <f>IF(AND('7'!GA49=""),"",'7'!GA49)</f>
        <v>-</v>
      </c>
      <c r="GA145" s="482" t="str">
        <f>IF(AND('7'!GB49=""),"",'7'!GB49)</f>
        <v>-</v>
      </c>
      <c r="GB145" s="482" t="str">
        <f>IF(AND('7'!GC49=""),"",'7'!GC49)</f>
        <v>-</v>
      </c>
      <c r="GC145" s="482" t="str">
        <f>IF(AND('7'!GD49=""),"",'7'!GD49)</f>
        <v>-</v>
      </c>
      <c r="GD145" s="482" t="str">
        <f>IF(AND('7'!GE49=""),"",'7'!GE49)</f>
        <v>-</v>
      </c>
      <c r="GE145" s="482" t="str">
        <f>IF(AND('7'!GF49=""),"",'7'!GF49)</f>
        <v>-</v>
      </c>
      <c r="GF145" s="482" t="str">
        <f>IF(AND('7'!GG49=""),"",'7'!GG49)</f>
        <v>-</v>
      </c>
      <c r="GG145" s="482" t="str">
        <f>IF(AND('7'!GH49=""),"",IF(AND('7'!GH49="-"),"",'7'!GH49))</f>
        <v/>
      </c>
      <c r="GH145" s="50" t="str">
        <f>IF(AND(C145=""),"",VLOOKUP(B145,Register!$A$7:$CL$311,36,FALSE))</f>
        <v/>
      </c>
      <c r="GI145" s="483" t="str">
        <f>IF(AND('7'!GL49=""),"",'7'!GL49)</f>
        <v/>
      </c>
      <c r="GJ145" s="173" t="str">
        <f>IF(AND('7'!FU49=""),"",'7'!FU49)</f>
        <v/>
      </c>
    </row>
    <row r="146" spans="1:192" ht="21">
      <c r="A146" s="480">
        <v>138</v>
      </c>
      <c r="B146" s="481" t="str">
        <f>IF(AND('7'!B50=""),"",'7'!B50)</f>
        <v/>
      </c>
      <c r="C146" s="196" t="str">
        <f>IF(AND('7'!C50=""),"",'7'!C50)</f>
        <v/>
      </c>
      <c r="D146" s="196" t="str">
        <f>IF(AND('7'!D50=""),"",'7'!D50)</f>
        <v/>
      </c>
      <c r="E146" s="200" t="str">
        <f>IF(AND('7'!E50=""),"",'7'!E50)</f>
        <v/>
      </c>
      <c r="F146" s="482" t="str">
        <f>IF(AND('7'!F50=""),"",'7'!F50)</f>
        <v/>
      </c>
      <c r="G146" s="482" t="str">
        <f>IF(AND('7'!G50=""),"",'7'!G50)</f>
        <v/>
      </c>
      <c r="H146" s="482" t="str">
        <f>IF(AND('7'!H50=""),"",'7'!H50)</f>
        <v/>
      </c>
      <c r="I146" s="482" t="str">
        <f>IF(AND('7'!I50=""),"",'7'!I50)</f>
        <v/>
      </c>
      <c r="J146" s="482" t="str">
        <f>IF(AND('7'!J50=""),"",'7'!J50)</f>
        <v/>
      </c>
      <c r="K146" s="482" t="str">
        <f>IF(AND('7'!K50=""),"",'7'!K50)</f>
        <v/>
      </c>
      <c r="L146" s="482" t="str">
        <f>IF(AND('7'!L50=""),"",'7'!L50)</f>
        <v/>
      </c>
      <c r="M146" s="482" t="str">
        <f>IF(AND('7'!M50=""),"",'7'!M50)</f>
        <v/>
      </c>
      <c r="N146" s="482" t="str">
        <f>IF(AND('7'!N50=""),"",'7'!N50)</f>
        <v/>
      </c>
      <c r="O146" s="482" t="str">
        <f>IF(AND('7'!O50=""),"",'7'!O50)</f>
        <v/>
      </c>
      <c r="P146" s="482" t="str">
        <f>IF(AND('7'!P50=""),"",'7'!P50)</f>
        <v/>
      </c>
      <c r="Q146" s="482" t="str">
        <f>IF(AND('7'!Q50=""),"",'7'!Q50)</f>
        <v/>
      </c>
      <c r="R146" s="482" t="str">
        <f>IF(AND('7'!R50=""),"",'7'!R50)</f>
        <v/>
      </c>
      <c r="S146" s="482" t="str">
        <f>IF(AND('7'!S50=""),"",'7'!S50)</f>
        <v/>
      </c>
      <c r="T146" s="482" t="str">
        <f>IF(AND('7'!T50=""),"",'7'!T50)</f>
        <v/>
      </c>
      <c r="U146" s="482" t="str">
        <f>IF(AND('7'!U50=""),"",'7'!U50)</f>
        <v/>
      </c>
      <c r="V146" s="482" t="str">
        <f>IF(AND('7'!V50=""),"",'7'!V50)</f>
        <v/>
      </c>
      <c r="W146" s="482" t="str">
        <f>IF(AND('7'!W50=""),"",'7'!W50)</f>
        <v/>
      </c>
      <c r="X146" s="482" t="str">
        <f>IF(AND('7'!X50=""),"",'7'!X50)</f>
        <v/>
      </c>
      <c r="Y146" s="482" t="str">
        <f>IF(AND('7'!Y50=""),"",'7'!Y50)</f>
        <v/>
      </c>
      <c r="Z146" s="482" t="str">
        <f>IF(AND('7'!Z50=""),"",'7'!Z50)</f>
        <v/>
      </c>
      <c r="AA146" s="482" t="str">
        <f>IF(AND('7'!AA50=""),"",'7'!AA50)</f>
        <v/>
      </c>
      <c r="AB146" s="482" t="str">
        <f>IF(AND('7'!AB50=""),"",'7'!AB50)</f>
        <v/>
      </c>
      <c r="AC146" s="482" t="str">
        <f>IF(AND('7'!AC50=""),"",'7'!AC50)</f>
        <v/>
      </c>
      <c r="AD146" s="482" t="str">
        <f>IF(AND('7'!AD50=""),"",'7'!AD50)</f>
        <v/>
      </c>
      <c r="AE146" s="482" t="str">
        <f>IF(AND('7'!AE50=""),"",'7'!AE50)</f>
        <v/>
      </c>
      <c r="AF146" s="482" t="str">
        <f>IF(AND('7'!AF50=""),"",'7'!AF50)</f>
        <v/>
      </c>
      <c r="AG146" s="482" t="str">
        <f>IF(AND('7'!AG50=""),"",'7'!AG50)</f>
        <v/>
      </c>
      <c r="AH146" s="482" t="str">
        <f>IF(AND('7'!AH50=""),"",'7'!AH50)</f>
        <v/>
      </c>
      <c r="AI146" s="482" t="str">
        <f>IF(AND('7'!AI50=""),"",'7'!AI50)</f>
        <v/>
      </c>
      <c r="AJ146" s="482" t="str">
        <f>IF(AND('7'!AJ50=""),"",'7'!AJ50)</f>
        <v/>
      </c>
      <c r="AK146" s="482" t="str">
        <f>IF(AND('7'!AK50=""),"",'7'!AK50)</f>
        <v/>
      </c>
      <c r="AL146" s="482" t="str">
        <f>IF(AND('7'!AL50=""),"",'7'!AL50)</f>
        <v/>
      </c>
      <c r="AM146" s="482" t="str">
        <f>IF(AND('7'!AM50=""),"",'7'!AM50)</f>
        <v/>
      </c>
      <c r="AN146" s="482" t="str">
        <f>IF(AND('7'!AN50=""),"",'7'!AN50)</f>
        <v/>
      </c>
      <c r="AO146" s="482" t="str">
        <f>IF(AND('7'!AO50=""),"",'7'!AO50)</f>
        <v/>
      </c>
      <c r="AP146" s="482" t="str">
        <f>IF(AND('7'!AP50=""),"",'7'!AP50)</f>
        <v/>
      </c>
      <c r="AQ146" s="482" t="str">
        <f>IF(AND('7'!AQ50=""),"",'7'!AQ50)</f>
        <v/>
      </c>
      <c r="AR146" s="482" t="str">
        <f>IF(AND('7'!AR50=""),"",'7'!AR50)</f>
        <v/>
      </c>
      <c r="AS146" s="482" t="str">
        <f>IF(AND('7'!AS50=""),"",'7'!AS50)</f>
        <v/>
      </c>
      <c r="AT146" s="482" t="str">
        <f>IF(AND('7'!AT50=""),"",'7'!AT50)</f>
        <v/>
      </c>
      <c r="AU146" s="482" t="str">
        <f>IF(AND('7'!AU50=""),"",'7'!AU50)</f>
        <v/>
      </c>
      <c r="AV146" s="482" t="str">
        <f>IF(AND('7'!AV50=""),"",'7'!AV50)</f>
        <v/>
      </c>
      <c r="AW146" s="482" t="str">
        <f>IF(AND('7'!AW50=""),"",'7'!AW50)</f>
        <v/>
      </c>
      <c r="AX146" s="482" t="str">
        <f>IF(AND('7'!AX50=""),"",'7'!AX50)</f>
        <v/>
      </c>
      <c r="AY146" s="482" t="str">
        <f>IF(AND('7'!AY50=""),"",'7'!AY50)</f>
        <v/>
      </c>
      <c r="AZ146" s="482" t="str">
        <f>IF(AND('7'!AZ50=""),"",'7'!AZ50)</f>
        <v/>
      </c>
      <c r="BA146" s="482" t="str">
        <f>IF(AND('7'!BA50=""),"",'7'!BA50)</f>
        <v/>
      </c>
      <c r="BB146" s="482" t="str">
        <f>IF(AND('7'!BB50=""),"",'7'!BB50)</f>
        <v/>
      </c>
      <c r="BC146" s="482" t="str">
        <f>IF(AND('7'!BC50=""),"",'7'!BC50)</f>
        <v/>
      </c>
      <c r="BD146" s="482" t="str">
        <f>IF(AND('7'!BD50=""),"",'7'!BD50)</f>
        <v/>
      </c>
      <c r="BE146" s="482" t="str">
        <f>IF(AND('7'!BE50=""),"",'7'!BE50)</f>
        <v/>
      </c>
      <c r="BF146" s="482" t="str">
        <f>IF(AND('7'!BF50=""),"",'7'!BF50)</f>
        <v/>
      </c>
      <c r="BG146" s="482" t="str">
        <f>IF(AND('7'!BG50=""),"",'7'!BG50)</f>
        <v/>
      </c>
      <c r="BH146" s="482" t="str">
        <f>IF(AND('7'!BH50=""),"",'7'!BH50)</f>
        <v/>
      </c>
      <c r="BI146" s="482" t="str">
        <f>IF(AND('7'!BI50=""),"",'7'!BI50)</f>
        <v/>
      </c>
      <c r="BJ146" s="482" t="str">
        <f>IF(AND('7'!BJ50=""),"",'7'!BJ50)</f>
        <v/>
      </c>
      <c r="BK146" s="482" t="str">
        <f>IF(AND('7'!BK50=""),"",'7'!BK50)</f>
        <v/>
      </c>
      <c r="BL146" s="482" t="str">
        <f>IF(AND('7'!BL50=""),"",'7'!BL50)</f>
        <v/>
      </c>
      <c r="BM146" s="482" t="str">
        <f>IF(AND('7'!BM50=""),"",'7'!BM50)</f>
        <v/>
      </c>
      <c r="BN146" s="482" t="str">
        <f>IF(AND('7'!BN50=""),"",'7'!BN50)</f>
        <v/>
      </c>
      <c r="BO146" s="482" t="str">
        <f>IF(AND('7'!BO50=""),"",'7'!BO50)</f>
        <v/>
      </c>
      <c r="BP146" s="482" t="str">
        <f>IF(AND('7'!BP50=""),"",'7'!BP50)</f>
        <v/>
      </c>
      <c r="BQ146" s="482" t="str">
        <f>IF(AND('7'!BQ50=""),"",'7'!BQ50)</f>
        <v/>
      </c>
      <c r="BR146" s="482" t="str">
        <f>IF(AND('7'!BR50=""),"",'7'!BR50)</f>
        <v/>
      </c>
      <c r="BS146" s="482" t="str">
        <f>IF(AND('7'!BS50=""),"",'7'!BS50)</f>
        <v/>
      </c>
      <c r="BT146" s="482" t="str">
        <f>IF(AND('7'!BT50=""),"",'7'!BT50)</f>
        <v/>
      </c>
      <c r="BU146" s="482" t="str">
        <f>IF(AND('7'!BU50=""),"",'7'!BU50)</f>
        <v/>
      </c>
      <c r="BV146" s="482" t="str">
        <f>IF(AND('7'!BV50=""),"",'7'!BV50)</f>
        <v/>
      </c>
      <c r="BW146" s="482" t="str">
        <f>IF(AND('7'!BW50=""),"",'7'!BW50)</f>
        <v/>
      </c>
      <c r="BX146" s="482" t="str">
        <f>IF(AND('7'!BX50=""),"",'7'!BX50)</f>
        <v/>
      </c>
      <c r="BY146" s="482" t="str">
        <f>IF(AND('7'!BY50=""),"",'7'!BY50)</f>
        <v/>
      </c>
      <c r="BZ146" s="482" t="str">
        <f>IF(AND('7'!BZ50=""),"",'7'!BZ50)</f>
        <v/>
      </c>
      <c r="CA146" s="482" t="str">
        <f>IF(AND('7'!CA50=""),"",'7'!CA50)</f>
        <v/>
      </c>
      <c r="CB146" s="482" t="str">
        <f>IF(AND('7'!CB50=""),"",'7'!CB50)</f>
        <v/>
      </c>
      <c r="CC146" s="482" t="str">
        <f>IF(AND('7'!CC50=""),"",'7'!CC50)</f>
        <v/>
      </c>
      <c r="CD146" s="482" t="str">
        <f>IF(AND('7'!CD50=""),"",'7'!CD50)</f>
        <v/>
      </c>
      <c r="CE146" s="482" t="str">
        <f>IF(AND('7'!CE50=""),"",'7'!CE50)</f>
        <v/>
      </c>
      <c r="CF146" s="482" t="str">
        <f>IF(AND('7'!CF50=""),"",'7'!CF50)</f>
        <v/>
      </c>
      <c r="CG146" s="482" t="str">
        <f>IF(AND('7'!CG50=""),"",'7'!CG50)</f>
        <v/>
      </c>
      <c r="CH146" s="482" t="str">
        <f>IF(AND('7'!CH50=""),"",'7'!CH50)</f>
        <v/>
      </c>
      <c r="CI146" s="482" t="str">
        <f>IF(AND('7'!CI50=""),"",'7'!CI50)</f>
        <v/>
      </c>
      <c r="CJ146" s="482" t="str">
        <f>IF(AND('7'!CJ50=""),"",'7'!CJ50)</f>
        <v/>
      </c>
      <c r="CK146" s="482" t="str">
        <f>IF(AND('7'!CK50=""),"",'7'!CK50)</f>
        <v/>
      </c>
      <c r="CL146" s="482" t="str">
        <f>IF(AND('7'!CL50=""),"",'7'!CL50)</f>
        <v/>
      </c>
      <c r="CM146" s="482" t="str">
        <f>IF(AND('7'!CM50=""),"",'7'!CM50)</f>
        <v/>
      </c>
      <c r="CN146" s="482" t="str">
        <f>IF(AND('7'!CN50=""),"",'7'!CN50)</f>
        <v/>
      </c>
      <c r="CO146" s="482" t="str">
        <f>IF(AND('7'!CO50=""),"",'7'!CO50)</f>
        <v/>
      </c>
      <c r="CP146" s="482" t="str">
        <f>IF(AND('7'!CP50=""),"",'7'!CP50)</f>
        <v/>
      </c>
      <c r="CQ146" s="482" t="str">
        <f>IF(AND('7'!CQ50=""),"",'7'!CQ50)</f>
        <v/>
      </c>
      <c r="CR146" s="482" t="str">
        <f>IF(AND('7'!CR50=""),"",'7'!CR50)</f>
        <v/>
      </c>
      <c r="CS146" s="482" t="str">
        <f>IF(AND('7'!CS50=""),"",'7'!CS50)</f>
        <v/>
      </c>
      <c r="CT146" s="482" t="str">
        <f>IF(AND('7'!CT50=""),"",'7'!CT50)</f>
        <v/>
      </c>
      <c r="CU146" s="482" t="str">
        <f>IF(AND('7'!CU50=""),"",'7'!CU50)</f>
        <v/>
      </c>
      <c r="CV146" s="482" t="str">
        <f>IF(AND('7'!CV50=""),"",'7'!CV50)</f>
        <v/>
      </c>
      <c r="CW146" s="482" t="str">
        <f>IF(AND('7'!CW50=""),"",'7'!CW50)</f>
        <v/>
      </c>
      <c r="CX146" s="482" t="str">
        <f>IF(AND('7'!CX50=""),"",'7'!CX50)</f>
        <v/>
      </c>
      <c r="CY146" s="482" t="str">
        <f>IF(AND('7'!CY50=""),"",'7'!CY50)</f>
        <v/>
      </c>
      <c r="CZ146" s="482" t="str">
        <f>IF(AND('7'!CZ50=""),"",'7'!CZ50)</f>
        <v/>
      </c>
      <c r="DA146" s="482" t="str">
        <f>IF(AND('7'!DA50=""),"",'7'!DA50)</f>
        <v/>
      </c>
      <c r="DB146" s="482" t="str">
        <f>IF(AND('7'!DB50=""),"",'7'!DB50)</f>
        <v/>
      </c>
      <c r="DC146" s="482" t="str">
        <f>IF(AND('7'!DC50=""),"",'7'!DC50)</f>
        <v/>
      </c>
      <c r="DD146" s="482" t="str">
        <f>IF(AND('7'!DD50=""),"",'7'!DD50)</f>
        <v/>
      </c>
      <c r="DE146" s="482" t="str">
        <f>IF(AND('7'!DE50=""),"",'7'!DE50)</f>
        <v/>
      </c>
      <c r="DF146" s="482" t="str">
        <f>IF(AND('7'!DF50=""),"",'7'!DF50)</f>
        <v/>
      </c>
      <c r="DG146" s="482" t="str">
        <f>IF(AND('7'!DG50=""),"",'7'!DG50)</f>
        <v/>
      </c>
      <c r="DH146" s="482" t="str">
        <f>IF(AND('7'!DH50=""),"",'7'!DH50)</f>
        <v/>
      </c>
      <c r="DI146" s="482" t="str">
        <f>IF(AND('7'!DI50=""),"",'7'!DI50)</f>
        <v/>
      </c>
      <c r="DJ146" s="482" t="str">
        <f>IF(AND('7'!DJ50=""),"",'7'!DJ50)</f>
        <v/>
      </c>
      <c r="DK146" s="482" t="str">
        <f>IF(AND('7'!DK50=""),"",'7'!DK50)</f>
        <v/>
      </c>
      <c r="DL146" s="482" t="str">
        <f>IF(AND('7'!DL50=""),"",'7'!DL50)</f>
        <v/>
      </c>
      <c r="DM146" s="482" t="str">
        <f>IF(AND('7'!DM50=""),"",'7'!DM50)</f>
        <v/>
      </c>
      <c r="DN146" s="482" t="str">
        <f>IF(AND('7'!DN50=""),"",'7'!DN50)</f>
        <v/>
      </c>
      <c r="DO146" s="482" t="str">
        <f>IF(AND('7'!DO50=""),"",'7'!DO50)</f>
        <v/>
      </c>
      <c r="DP146" s="482" t="str">
        <f>IF(AND('7'!DP50=""),"",'7'!DP50)</f>
        <v/>
      </c>
      <c r="DQ146" s="482" t="str">
        <f>IF(AND('7'!DQ50=""),"",'7'!DQ50)</f>
        <v/>
      </c>
      <c r="DR146" s="482" t="str">
        <f>IF(AND('7'!DR50=""),"",'7'!DR50)</f>
        <v/>
      </c>
      <c r="DS146" s="482" t="str">
        <f>IF(AND('7'!DS50=""),"",'7'!DS50)</f>
        <v/>
      </c>
      <c r="DT146" s="482" t="str">
        <f>IF(AND('7'!DT50=""),"",'7'!DT50)</f>
        <v/>
      </c>
      <c r="DU146" s="482" t="str">
        <f>IF(AND('7'!DU50=""),"",'7'!DU50)</f>
        <v/>
      </c>
      <c r="DV146" s="482" t="str">
        <f>IF(AND('7'!DV50=""),"",'7'!DV50)</f>
        <v/>
      </c>
      <c r="DW146" s="482" t="str">
        <f>IF(AND('7'!DW50=""),"",'7'!DW50)</f>
        <v/>
      </c>
      <c r="DX146" s="482" t="str">
        <f>IF(AND('7'!DX50=""),"",'7'!DX50)</f>
        <v/>
      </c>
      <c r="DY146" s="482" t="str">
        <f>IF(AND('7'!DY50=""),"",'7'!DY50)</f>
        <v/>
      </c>
      <c r="DZ146" s="482" t="str">
        <f>IF(AND('7'!DZ50=""),"",'7'!DZ50)</f>
        <v/>
      </c>
      <c r="EA146" s="482" t="str">
        <f>IF(AND('7'!EA50=""),"",'7'!EA50)</f>
        <v/>
      </c>
      <c r="EB146" s="482" t="str">
        <f>IF(AND('7'!EB50=""),"",'7'!EB50)</f>
        <v/>
      </c>
      <c r="EC146" s="482" t="str">
        <f>IF(AND('7'!EC50=""),"",'7'!EC50)</f>
        <v/>
      </c>
      <c r="ED146" s="482" t="str">
        <f>IF(AND('7'!ED50=""),"",'7'!ED50)</f>
        <v/>
      </c>
      <c r="EE146" s="482" t="str">
        <f>IF(AND('7'!EE50=""),"",'7'!EE50)</f>
        <v/>
      </c>
      <c r="EF146" s="482" t="str">
        <f>IF(AND('7'!EF50=""),"",'7'!EF50)</f>
        <v/>
      </c>
      <c r="EG146" s="482" t="str">
        <f>IF(AND('7'!EG50=""),"",'7'!EG50)</f>
        <v/>
      </c>
      <c r="EH146" s="482" t="str">
        <f>IF(AND('7'!EH50=""),"",'7'!EH50)</f>
        <v/>
      </c>
      <c r="EI146" s="482" t="str">
        <f>IF(AND('7'!EI50=""),"",'7'!EI50)</f>
        <v/>
      </c>
      <c r="EJ146" s="482" t="str">
        <f>IF(AND('7'!EJ50=""),"",'7'!EJ50)</f>
        <v/>
      </c>
      <c r="EK146" s="482" t="str">
        <f>IF(AND('7'!EK50=""),"",'7'!EK50)</f>
        <v/>
      </c>
      <c r="EL146" s="482" t="str">
        <f>IF(AND('7'!EL50=""),"",'7'!EL50)</f>
        <v/>
      </c>
      <c r="EM146" s="482" t="str">
        <f>IF(AND('7'!EM50=""),"",'7'!EM50)</f>
        <v/>
      </c>
      <c r="EN146" s="482" t="str">
        <f>IF(AND('7'!EN50=""),"",'7'!EN50)</f>
        <v/>
      </c>
      <c r="EO146" s="482" t="str">
        <f>IF(AND('7'!EO50=""),"",'7'!EO50)</f>
        <v/>
      </c>
      <c r="EP146" s="482" t="str">
        <f>IF(AND('7'!EP50=""),"",'7'!EP50)</f>
        <v/>
      </c>
      <c r="EQ146" s="482" t="str">
        <f>IF(AND('7'!EQ50=""),"",'7'!EQ50)</f>
        <v/>
      </c>
      <c r="ER146" s="482" t="str">
        <f>IF(AND('7'!ER50=""),"",'7'!ER50)</f>
        <v/>
      </c>
      <c r="ES146" s="482" t="str">
        <f>IF(AND('7'!ES50=""),"",'7'!ES50)</f>
        <v/>
      </c>
      <c r="ET146" s="482" t="str">
        <f>IF(AND('7'!ET50=""),"",'7'!ET50)</f>
        <v/>
      </c>
      <c r="EU146" s="482" t="str">
        <f>IF(AND('7'!EU50=""),"",'7'!EU50)</f>
        <v/>
      </c>
      <c r="EV146" s="482" t="str">
        <f>IF(AND('7'!EV50=""),"",'7'!EV50)</f>
        <v/>
      </c>
      <c r="EW146" s="482" t="str">
        <f>IF(AND('7'!EW50=""),"",'7'!EW50)</f>
        <v/>
      </c>
      <c r="EX146" s="482" t="str">
        <f>IF(AND('7'!EX50=""),"",'7'!EX50)</f>
        <v/>
      </c>
      <c r="EY146" s="482" t="str">
        <f>IF(AND('7'!EY50=""),"",'7'!EY50)</f>
        <v/>
      </c>
      <c r="EZ146" s="482" t="str">
        <f>IF(AND('7'!EZ50=""),"",'7'!EZ50)</f>
        <v/>
      </c>
      <c r="FA146" s="482" t="str">
        <f>IF(AND('7'!FA50=""),"",'7'!FA50)</f>
        <v/>
      </c>
      <c r="FB146" s="482" t="str">
        <f>IF(AND('7'!FB50=""),"",'7'!FB50)</f>
        <v/>
      </c>
      <c r="FC146" s="482" t="str">
        <f>IF(AND('7'!FC50=""),"",'7'!FC50)</f>
        <v/>
      </c>
      <c r="FD146" s="482" t="str">
        <f>IF(AND('7'!FD50=""),"",'7'!FD50)</f>
        <v/>
      </c>
      <c r="FE146" s="482" t="str">
        <f>IF(AND('7'!FE50=""),"",'7'!FE50)</f>
        <v/>
      </c>
      <c r="FF146" s="482" t="str">
        <f>IF(AND('7'!FF50=""),"",'7'!FF50)</f>
        <v xml:space="preserve"> </v>
      </c>
      <c r="FG146" s="482" t="str">
        <f>IF(AND('7'!FG50=""),"",'7'!FG50)</f>
        <v/>
      </c>
      <c r="FH146" s="482" t="str">
        <f>IF(AND('7'!FH50=""),"",'7'!FH50)</f>
        <v/>
      </c>
      <c r="FI146" s="482" t="str">
        <f>IF(AND('7'!FI50=""),"",'7'!FI50)</f>
        <v/>
      </c>
      <c r="FJ146" s="482" t="str">
        <f>IF(AND('7'!FJ50=""),"",'7'!FJ50)</f>
        <v/>
      </c>
      <c r="FK146" s="482" t="str">
        <f>IF(AND('7'!FK50=""),"",'7'!FK50)</f>
        <v/>
      </c>
      <c r="FL146" s="482" t="str">
        <f>IF(AND('7'!FL50=""),"",'7'!FL50)</f>
        <v/>
      </c>
      <c r="FM146" s="482" t="str">
        <f>IF(AND('7'!FM50=""),"",'7'!FM50)</f>
        <v xml:space="preserve"> </v>
      </c>
      <c r="FN146" s="482" t="str">
        <f>IF(AND('7'!FN50=""),"",'7'!FN50)</f>
        <v/>
      </c>
      <c r="FO146" s="482" t="str">
        <f>IF(AND('7'!FO50=""),"",'7'!FO50)</f>
        <v/>
      </c>
      <c r="FP146" s="482" t="str">
        <f>IF(AND('7'!FP50=""),"",'7'!FP50)</f>
        <v/>
      </c>
      <c r="FQ146" s="482" t="str">
        <f>IF(AND('7'!FQ50=""),"",'7'!FQ50)</f>
        <v/>
      </c>
      <c r="FR146" s="482" t="str">
        <f>IF(AND('7'!FR50=""),"",'7'!FR50)</f>
        <v/>
      </c>
      <c r="FS146" s="482" t="str">
        <f>IF(AND('7'!FS50=""),"",'7'!FS50)</f>
        <v/>
      </c>
      <c r="FT146" s="482" t="str">
        <f>IF(AND('7'!FT50=""),"",'7'!FT50)</f>
        <v xml:space="preserve"> </v>
      </c>
      <c r="FU146" s="482" t="str">
        <f>IF(AND('7'!FV50=""),"",'7'!FV50)</f>
        <v>-</v>
      </c>
      <c r="FV146" s="482" t="str">
        <f>IF(AND('7'!FW50=""),"",'7'!FW50)</f>
        <v>-</v>
      </c>
      <c r="FW146" s="482" t="str">
        <f>IF(AND('7'!FX50=""),"",'7'!FX50)</f>
        <v>-</v>
      </c>
      <c r="FX146" s="482" t="str">
        <f>IF(AND('7'!FY50=""),"",'7'!FY50)</f>
        <v>-</v>
      </c>
      <c r="FY146" s="482" t="str">
        <f>IF(AND('7'!FZ50=""),"",'7'!FZ50)</f>
        <v>-</v>
      </c>
      <c r="FZ146" s="482" t="str">
        <f>IF(AND('7'!GA50=""),"",'7'!GA50)</f>
        <v>-</v>
      </c>
      <c r="GA146" s="482" t="str">
        <f>IF(AND('7'!GB50=""),"",'7'!GB50)</f>
        <v>-</v>
      </c>
      <c r="GB146" s="482" t="str">
        <f>IF(AND('7'!GC50=""),"",'7'!GC50)</f>
        <v>-</v>
      </c>
      <c r="GC146" s="482" t="str">
        <f>IF(AND('7'!GD50=""),"",'7'!GD50)</f>
        <v>-</v>
      </c>
      <c r="GD146" s="482" t="str">
        <f>IF(AND('7'!GE50=""),"",'7'!GE50)</f>
        <v>-</v>
      </c>
      <c r="GE146" s="482" t="str">
        <f>IF(AND('7'!GF50=""),"",'7'!GF50)</f>
        <v>-</v>
      </c>
      <c r="GF146" s="482" t="str">
        <f>IF(AND('7'!GG50=""),"",'7'!GG50)</f>
        <v>-</v>
      </c>
      <c r="GG146" s="482" t="str">
        <f>IF(AND('7'!GH50=""),"",IF(AND('7'!GH50="-"),"",'7'!GH50))</f>
        <v/>
      </c>
      <c r="GH146" s="50" t="str">
        <f>IF(AND(C146=""),"",VLOOKUP(B146,Register!$A$7:$CL$311,36,FALSE))</f>
        <v/>
      </c>
      <c r="GI146" s="483" t="str">
        <f>IF(AND('7'!GL50=""),"",'7'!GL50)</f>
        <v/>
      </c>
      <c r="GJ146" s="173" t="str">
        <f>IF(AND('7'!FU50=""),"",'7'!FU50)</f>
        <v/>
      </c>
    </row>
    <row r="147" spans="1:192" ht="21">
      <c r="A147" s="480">
        <v>139</v>
      </c>
      <c r="B147" s="481" t="str">
        <f>IF(AND('7'!B51=""),"",'7'!B51)</f>
        <v/>
      </c>
      <c r="C147" s="196" t="str">
        <f>IF(AND('7'!C51=""),"",'7'!C51)</f>
        <v/>
      </c>
      <c r="D147" s="196" t="str">
        <f>IF(AND('7'!D51=""),"",'7'!D51)</f>
        <v/>
      </c>
      <c r="E147" s="200" t="str">
        <f>IF(AND('7'!E51=""),"",'7'!E51)</f>
        <v/>
      </c>
      <c r="F147" s="482" t="str">
        <f>IF(AND('7'!F51=""),"",'7'!F51)</f>
        <v/>
      </c>
      <c r="G147" s="482" t="str">
        <f>IF(AND('7'!G51=""),"",'7'!G51)</f>
        <v/>
      </c>
      <c r="H147" s="482" t="str">
        <f>IF(AND('7'!H51=""),"",'7'!H51)</f>
        <v/>
      </c>
      <c r="I147" s="482" t="str">
        <f>IF(AND('7'!I51=""),"",'7'!I51)</f>
        <v/>
      </c>
      <c r="J147" s="482" t="str">
        <f>IF(AND('7'!J51=""),"",'7'!J51)</f>
        <v/>
      </c>
      <c r="K147" s="482" t="str">
        <f>IF(AND('7'!K51=""),"",'7'!K51)</f>
        <v/>
      </c>
      <c r="L147" s="482" t="str">
        <f>IF(AND('7'!L51=""),"",'7'!L51)</f>
        <v/>
      </c>
      <c r="M147" s="482" t="str">
        <f>IF(AND('7'!M51=""),"",'7'!M51)</f>
        <v/>
      </c>
      <c r="N147" s="482" t="str">
        <f>IF(AND('7'!N51=""),"",'7'!N51)</f>
        <v/>
      </c>
      <c r="O147" s="482" t="str">
        <f>IF(AND('7'!O51=""),"",'7'!O51)</f>
        <v/>
      </c>
      <c r="P147" s="482" t="str">
        <f>IF(AND('7'!P51=""),"",'7'!P51)</f>
        <v/>
      </c>
      <c r="Q147" s="482" t="str">
        <f>IF(AND('7'!Q51=""),"",'7'!Q51)</f>
        <v/>
      </c>
      <c r="R147" s="482" t="str">
        <f>IF(AND('7'!R51=""),"",'7'!R51)</f>
        <v/>
      </c>
      <c r="S147" s="482" t="str">
        <f>IF(AND('7'!S51=""),"",'7'!S51)</f>
        <v/>
      </c>
      <c r="T147" s="482" t="str">
        <f>IF(AND('7'!T51=""),"",'7'!T51)</f>
        <v/>
      </c>
      <c r="U147" s="482" t="str">
        <f>IF(AND('7'!U51=""),"",'7'!U51)</f>
        <v/>
      </c>
      <c r="V147" s="482" t="str">
        <f>IF(AND('7'!V51=""),"",'7'!V51)</f>
        <v/>
      </c>
      <c r="W147" s="482" t="str">
        <f>IF(AND('7'!W51=""),"",'7'!W51)</f>
        <v/>
      </c>
      <c r="X147" s="482" t="str">
        <f>IF(AND('7'!X51=""),"",'7'!X51)</f>
        <v/>
      </c>
      <c r="Y147" s="482" t="str">
        <f>IF(AND('7'!Y51=""),"",'7'!Y51)</f>
        <v/>
      </c>
      <c r="Z147" s="482" t="str">
        <f>IF(AND('7'!Z51=""),"",'7'!Z51)</f>
        <v/>
      </c>
      <c r="AA147" s="482" t="str">
        <f>IF(AND('7'!AA51=""),"",'7'!AA51)</f>
        <v/>
      </c>
      <c r="AB147" s="482" t="str">
        <f>IF(AND('7'!AB51=""),"",'7'!AB51)</f>
        <v/>
      </c>
      <c r="AC147" s="482" t="str">
        <f>IF(AND('7'!AC51=""),"",'7'!AC51)</f>
        <v/>
      </c>
      <c r="AD147" s="482" t="str">
        <f>IF(AND('7'!AD51=""),"",'7'!AD51)</f>
        <v/>
      </c>
      <c r="AE147" s="482" t="str">
        <f>IF(AND('7'!AE51=""),"",'7'!AE51)</f>
        <v/>
      </c>
      <c r="AF147" s="482" t="str">
        <f>IF(AND('7'!AF51=""),"",'7'!AF51)</f>
        <v/>
      </c>
      <c r="AG147" s="482" t="str">
        <f>IF(AND('7'!AG51=""),"",'7'!AG51)</f>
        <v/>
      </c>
      <c r="AH147" s="482" t="str">
        <f>IF(AND('7'!AH51=""),"",'7'!AH51)</f>
        <v/>
      </c>
      <c r="AI147" s="482" t="str">
        <f>IF(AND('7'!AI51=""),"",'7'!AI51)</f>
        <v/>
      </c>
      <c r="AJ147" s="482" t="str">
        <f>IF(AND('7'!AJ51=""),"",'7'!AJ51)</f>
        <v/>
      </c>
      <c r="AK147" s="482" t="str">
        <f>IF(AND('7'!AK51=""),"",'7'!AK51)</f>
        <v/>
      </c>
      <c r="AL147" s="482" t="str">
        <f>IF(AND('7'!AL51=""),"",'7'!AL51)</f>
        <v/>
      </c>
      <c r="AM147" s="482" t="str">
        <f>IF(AND('7'!AM51=""),"",'7'!AM51)</f>
        <v/>
      </c>
      <c r="AN147" s="482" t="str">
        <f>IF(AND('7'!AN51=""),"",'7'!AN51)</f>
        <v/>
      </c>
      <c r="AO147" s="482" t="str">
        <f>IF(AND('7'!AO51=""),"",'7'!AO51)</f>
        <v/>
      </c>
      <c r="AP147" s="482" t="str">
        <f>IF(AND('7'!AP51=""),"",'7'!AP51)</f>
        <v/>
      </c>
      <c r="AQ147" s="482" t="str">
        <f>IF(AND('7'!AQ51=""),"",'7'!AQ51)</f>
        <v/>
      </c>
      <c r="AR147" s="482" t="str">
        <f>IF(AND('7'!AR51=""),"",'7'!AR51)</f>
        <v/>
      </c>
      <c r="AS147" s="482" t="str">
        <f>IF(AND('7'!AS51=""),"",'7'!AS51)</f>
        <v/>
      </c>
      <c r="AT147" s="482" t="str">
        <f>IF(AND('7'!AT51=""),"",'7'!AT51)</f>
        <v/>
      </c>
      <c r="AU147" s="482" t="str">
        <f>IF(AND('7'!AU51=""),"",'7'!AU51)</f>
        <v/>
      </c>
      <c r="AV147" s="482" t="str">
        <f>IF(AND('7'!AV51=""),"",'7'!AV51)</f>
        <v/>
      </c>
      <c r="AW147" s="482" t="str">
        <f>IF(AND('7'!AW51=""),"",'7'!AW51)</f>
        <v/>
      </c>
      <c r="AX147" s="482" t="str">
        <f>IF(AND('7'!AX51=""),"",'7'!AX51)</f>
        <v/>
      </c>
      <c r="AY147" s="482" t="str">
        <f>IF(AND('7'!AY51=""),"",'7'!AY51)</f>
        <v/>
      </c>
      <c r="AZ147" s="482" t="str">
        <f>IF(AND('7'!AZ51=""),"",'7'!AZ51)</f>
        <v/>
      </c>
      <c r="BA147" s="482" t="str">
        <f>IF(AND('7'!BA51=""),"",'7'!BA51)</f>
        <v/>
      </c>
      <c r="BB147" s="482" t="str">
        <f>IF(AND('7'!BB51=""),"",'7'!BB51)</f>
        <v/>
      </c>
      <c r="BC147" s="482" t="str">
        <f>IF(AND('7'!BC51=""),"",'7'!BC51)</f>
        <v/>
      </c>
      <c r="BD147" s="482" t="str">
        <f>IF(AND('7'!BD51=""),"",'7'!BD51)</f>
        <v/>
      </c>
      <c r="BE147" s="482" t="str">
        <f>IF(AND('7'!BE51=""),"",'7'!BE51)</f>
        <v/>
      </c>
      <c r="BF147" s="482" t="str">
        <f>IF(AND('7'!BF51=""),"",'7'!BF51)</f>
        <v/>
      </c>
      <c r="BG147" s="482" t="str">
        <f>IF(AND('7'!BG51=""),"",'7'!BG51)</f>
        <v/>
      </c>
      <c r="BH147" s="482" t="str">
        <f>IF(AND('7'!BH51=""),"",'7'!BH51)</f>
        <v/>
      </c>
      <c r="BI147" s="482" t="str">
        <f>IF(AND('7'!BI51=""),"",'7'!BI51)</f>
        <v/>
      </c>
      <c r="BJ147" s="482" t="str">
        <f>IF(AND('7'!BJ51=""),"",'7'!BJ51)</f>
        <v/>
      </c>
      <c r="BK147" s="482" t="str">
        <f>IF(AND('7'!BK51=""),"",'7'!BK51)</f>
        <v/>
      </c>
      <c r="BL147" s="482" t="str">
        <f>IF(AND('7'!BL51=""),"",'7'!BL51)</f>
        <v/>
      </c>
      <c r="BM147" s="482" t="str">
        <f>IF(AND('7'!BM51=""),"",'7'!BM51)</f>
        <v/>
      </c>
      <c r="BN147" s="482" t="str">
        <f>IF(AND('7'!BN51=""),"",'7'!BN51)</f>
        <v/>
      </c>
      <c r="BO147" s="482" t="str">
        <f>IF(AND('7'!BO51=""),"",'7'!BO51)</f>
        <v/>
      </c>
      <c r="BP147" s="482" t="str">
        <f>IF(AND('7'!BP51=""),"",'7'!BP51)</f>
        <v/>
      </c>
      <c r="BQ147" s="482" t="str">
        <f>IF(AND('7'!BQ51=""),"",'7'!BQ51)</f>
        <v/>
      </c>
      <c r="BR147" s="482" t="str">
        <f>IF(AND('7'!BR51=""),"",'7'!BR51)</f>
        <v/>
      </c>
      <c r="BS147" s="482" t="str">
        <f>IF(AND('7'!BS51=""),"",'7'!BS51)</f>
        <v/>
      </c>
      <c r="BT147" s="482" t="str">
        <f>IF(AND('7'!BT51=""),"",'7'!BT51)</f>
        <v/>
      </c>
      <c r="BU147" s="482" t="str">
        <f>IF(AND('7'!BU51=""),"",'7'!BU51)</f>
        <v/>
      </c>
      <c r="BV147" s="482" t="str">
        <f>IF(AND('7'!BV51=""),"",'7'!BV51)</f>
        <v/>
      </c>
      <c r="BW147" s="482" t="str">
        <f>IF(AND('7'!BW51=""),"",'7'!BW51)</f>
        <v/>
      </c>
      <c r="BX147" s="482" t="str">
        <f>IF(AND('7'!BX51=""),"",'7'!BX51)</f>
        <v/>
      </c>
      <c r="BY147" s="482" t="str">
        <f>IF(AND('7'!BY51=""),"",'7'!BY51)</f>
        <v/>
      </c>
      <c r="BZ147" s="482" t="str">
        <f>IF(AND('7'!BZ51=""),"",'7'!BZ51)</f>
        <v/>
      </c>
      <c r="CA147" s="482" t="str">
        <f>IF(AND('7'!CA51=""),"",'7'!CA51)</f>
        <v/>
      </c>
      <c r="CB147" s="482" t="str">
        <f>IF(AND('7'!CB51=""),"",'7'!CB51)</f>
        <v/>
      </c>
      <c r="CC147" s="482" t="str">
        <f>IF(AND('7'!CC51=""),"",'7'!CC51)</f>
        <v/>
      </c>
      <c r="CD147" s="482" t="str">
        <f>IF(AND('7'!CD51=""),"",'7'!CD51)</f>
        <v/>
      </c>
      <c r="CE147" s="482" t="str">
        <f>IF(AND('7'!CE51=""),"",'7'!CE51)</f>
        <v/>
      </c>
      <c r="CF147" s="482" t="str">
        <f>IF(AND('7'!CF51=""),"",'7'!CF51)</f>
        <v/>
      </c>
      <c r="CG147" s="482" t="str">
        <f>IF(AND('7'!CG51=""),"",'7'!CG51)</f>
        <v/>
      </c>
      <c r="CH147" s="482" t="str">
        <f>IF(AND('7'!CH51=""),"",'7'!CH51)</f>
        <v/>
      </c>
      <c r="CI147" s="482" t="str">
        <f>IF(AND('7'!CI51=""),"",'7'!CI51)</f>
        <v/>
      </c>
      <c r="CJ147" s="482" t="str">
        <f>IF(AND('7'!CJ51=""),"",'7'!CJ51)</f>
        <v/>
      </c>
      <c r="CK147" s="482" t="str">
        <f>IF(AND('7'!CK51=""),"",'7'!CK51)</f>
        <v/>
      </c>
      <c r="CL147" s="482" t="str">
        <f>IF(AND('7'!CL51=""),"",'7'!CL51)</f>
        <v/>
      </c>
      <c r="CM147" s="482" t="str">
        <f>IF(AND('7'!CM51=""),"",'7'!CM51)</f>
        <v/>
      </c>
      <c r="CN147" s="482" t="str">
        <f>IF(AND('7'!CN51=""),"",'7'!CN51)</f>
        <v/>
      </c>
      <c r="CO147" s="482" t="str">
        <f>IF(AND('7'!CO51=""),"",'7'!CO51)</f>
        <v/>
      </c>
      <c r="CP147" s="482" t="str">
        <f>IF(AND('7'!CP51=""),"",'7'!CP51)</f>
        <v/>
      </c>
      <c r="CQ147" s="482" t="str">
        <f>IF(AND('7'!CQ51=""),"",'7'!CQ51)</f>
        <v/>
      </c>
      <c r="CR147" s="482" t="str">
        <f>IF(AND('7'!CR51=""),"",'7'!CR51)</f>
        <v/>
      </c>
      <c r="CS147" s="482" t="str">
        <f>IF(AND('7'!CS51=""),"",'7'!CS51)</f>
        <v/>
      </c>
      <c r="CT147" s="482" t="str">
        <f>IF(AND('7'!CT51=""),"",'7'!CT51)</f>
        <v/>
      </c>
      <c r="CU147" s="482" t="str">
        <f>IF(AND('7'!CU51=""),"",'7'!CU51)</f>
        <v/>
      </c>
      <c r="CV147" s="482" t="str">
        <f>IF(AND('7'!CV51=""),"",'7'!CV51)</f>
        <v/>
      </c>
      <c r="CW147" s="482" t="str">
        <f>IF(AND('7'!CW51=""),"",'7'!CW51)</f>
        <v/>
      </c>
      <c r="CX147" s="482" t="str">
        <f>IF(AND('7'!CX51=""),"",'7'!CX51)</f>
        <v/>
      </c>
      <c r="CY147" s="482" t="str">
        <f>IF(AND('7'!CY51=""),"",'7'!CY51)</f>
        <v/>
      </c>
      <c r="CZ147" s="482" t="str">
        <f>IF(AND('7'!CZ51=""),"",'7'!CZ51)</f>
        <v/>
      </c>
      <c r="DA147" s="482" t="str">
        <f>IF(AND('7'!DA51=""),"",'7'!DA51)</f>
        <v/>
      </c>
      <c r="DB147" s="482" t="str">
        <f>IF(AND('7'!DB51=""),"",'7'!DB51)</f>
        <v/>
      </c>
      <c r="DC147" s="482" t="str">
        <f>IF(AND('7'!DC51=""),"",'7'!DC51)</f>
        <v/>
      </c>
      <c r="DD147" s="482" t="str">
        <f>IF(AND('7'!DD51=""),"",'7'!DD51)</f>
        <v/>
      </c>
      <c r="DE147" s="482" t="str">
        <f>IF(AND('7'!DE51=""),"",'7'!DE51)</f>
        <v/>
      </c>
      <c r="DF147" s="482" t="str">
        <f>IF(AND('7'!DF51=""),"",'7'!DF51)</f>
        <v/>
      </c>
      <c r="DG147" s="482" t="str">
        <f>IF(AND('7'!DG51=""),"",'7'!DG51)</f>
        <v/>
      </c>
      <c r="DH147" s="482" t="str">
        <f>IF(AND('7'!DH51=""),"",'7'!DH51)</f>
        <v/>
      </c>
      <c r="DI147" s="482" t="str">
        <f>IF(AND('7'!DI51=""),"",'7'!DI51)</f>
        <v/>
      </c>
      <c r="DJ147" s="482" t="str">
        <f>IF(AND('7'!DJ51=""),"",'7'!DJ51)</f>
        <v/>
      </c>
      <c r="DK147" s="482" t="str">
        <f>IF(AND('7'!DK51=""),"",'7'!DK51)</f>
        <v/>
      </c>
      <c r="DL147" s="482" t="str">
        <f>IF(AND('7'!DL51=""),"",'7'!DL51)</f>
        <v/>
      </c>
      <c r="DM147" s="482" t="str">
        <f>IF(AND('7'!DM51=""),"",'7'!DM51)</f>
        <v/>
      </c>
      <c r="DN147" s="482" t="str">
        <f>IF(AND('7'!DN51=""),"",'7'!DN51)</f>
        <v/>
      </c>
      <c r="DO147" s="482" t="str">
        <f>IF(AND('7'!DO51=""),"",'7'!DO51)</f>
        <v/>
      </c>
      <c r="DP147" s="482" t="str">
        <f>IF(AND('7'!DP51=""),"",'7'!DP51)</f>
        <v/>
      </c>
      <c r="DQ147" s="482" t="str">
        <f>IF(AND('7'!DQ51=""),"",'7'!DQ51)</f>
        <v/>
      </c>
      <c r="DR147" s="482" t="str">
        <f>IF(AND('7'!DR51=""),"",'7'!DR51)</f>
        <v/>
      </c>
      <c r="DS147" s="482" t="str">
        <f>IF(AND('7'!DS51=""),"",'7'!DS51)</f>
        <v/>
      </c>
      <c r="DT147" s="482" t="str">
        <f>IF(AND('7'!DT51=""),"",'7'!DT51)</f>
        <v/>
      </c>
      <c r="DU147" s="482" t="str">
        <f>IF(AND('7'!DU51=""),"",'7'!DU51)</f>
        <v/>
      </c>
      <c r="DV147" s="482" t="str">
        <f>IF(AND('7'!DV51=""),"",'7'!DV51)</f>
        <v/>
      </c>
      <c r="DW147" s="482" t="str">
        <f>IF(AND('7'!DW51=""),"",'7'!DW51)</f>
        <v/>
      </c>
      <c r="DX147" s="482" t="str">
        <f>IF(AND('7'!DX51=""),"",'7'!DX51)</f>
        <v/>
      </c>
      <c r="DY147" s="482" t="str">
        <f>IF(AND('7'!DY51=""),"",'7'!DY51)</f>
        <v/>
      </c>
      <c r="DZ147" s="482" t="str">
        <f>IF(AND('7'!DZ51=""),"",'7'!DZ51)</f>
        <v/>
      </c>
      <c r="EA147" s="482" t="str">
        <f>IF(AND('7'!EA51=""),"",'7'!EA51)</f>
        <v/>
      </c>
      <c r="EB147" s="482" t="str">
        <f>IF(AND('7'!EB51=""),"",'7'!EB51)</f>
        <v/>
      </c>
      <c r="EC147" s="482" t="str">
        <f>IF(AND('7'!EC51=""),"",'7'!EC51)</f>
        <v/>
      </c>
      <c r="ED147" s="482" t="str">
        <f>IF(AND('7'!ED51=""),"",'7'!ED51)</f>
        <v/>
      </c>
      <c r="EE147" s="482" t="str">
        <f>IF(AND('7'!EE51=""),"",'7'!EE51)</f>
        <v/>
      </c>
      <c r="EF147" s="482" t="str">
        <f>IF(AND('7'!EF51=""),"",'7'!EF51)</f>
        <v/>
      </c>
      <c r="EG147" s="482" t="str">
        <f>IF(AND('7'!EG51=""),"",'7'!EG51)</f>
        <v/>
      </c>
      <c r="EH147" s="482" t="str">
        <f>IF(AND('7'!EH51=""),"",'7'!EH51)</f>
        <v/>
      </c>
      <c r="EI147" s="482" t="str">
        <f>IF(AND('7'!EI51=""),"",'7'!EI51)</f>
        <v/>
      </c>
      <c r="EJ147" s="482" t="str">
        <f>IF(AND('7'!EJ51=""),"",'7'!EJ51)</f>
        <v/>
      </c>
      <c r="EK147" s="482" t="str">
        <f>IF(AND('7'!EK51=""),"",'7'!EK51)</f>
        <v/>
      </c>
      <c r="EL147" s="482" t="str">
        <f>IF(AND('7'!EL51=""),"",'7'!EL51)</f>
        <v/>
      </c>
      <c r="EM147" s="482" t="str">
        <f>IF(AND('7'!EM51=""),"",'7'!EM51)</f>
        <v/>
      </c>
      <c r="EN147" s="482" t="str">
        <f>IF(AND('7'!EN51=""),"",'7'!EN51)</f>
        <v/>
      </c>
      <c r="EO147" s="482" t="str">
        <f>IF(AND('7'!EO51=""),"",'7'!EO51)</f>
        <v/>
      </c>
      <c r="EP147" s="482" t="str">
        <f>IF(AND('7'!EP51=""),"",'7'!EP51)</f>
        <v/>
      </c>
      <c r="EQ147" s="482" t="str">
        <f>IF(AND('7'!EQ51=""),"",'7'!EQ51)</f>
        <v/>
      </c>
      <c r="ER147" s="482" t="str">
        <f>IF(AND('7'!ER51=""),"",'7'!ER51)</f>
        <v/>
      </c>
      <c r="ES147" s="482" t="str">
        <f>IF(AND('7'!ES51=""),"",'7'!ES51)</f>
        <v/>
      </c>
      <c r="ET147" s="482" t="str">
        <f>IF(AND('7'!ET51=""),"",'7'!ET51)</f>
        <v/>
      </c>
      <c r="EU147" s="482" t="str">
        <f>IF(AND('7'!EU51=""),"",'7'!EU51)</f>
        <v/>
      </c>
      <c r="EV147" s="482" t="str">
        <f>IF(AND('7'!EV51=""),"",'7'!EV51)</f>
        <v/>
      </c>
      <c r="EW147" s="482" t="str">
        <f>IF(AND('7'!EW51=""),"",'7'!EW51)</f>
        <v/>
      </c>
      <c r="EX147" s="482" t="str">
        <f>IF(AND('7'!EX51=""),"",'7'!EX51)</f>
        <v/>
      </c>
      <c r="EY147" s="482" t="str">
        <f>IF(AND('7'!EY51=""),"",'7'!EY51)</f>
        <v/>
      </c>
      <c r="EZ147" s="482" t="str">
        <f>IF(AND('7'!EZ51=""),"",'7'!EZ51)</f>
        <v/>
      </c>
      <c r="FA147" s="482" t="str">
        <f>IF(AND('7'!FA51=""),"",'7'!FA51)</f>
        <v/>
      </c>
      <c r="FB147" s="482" t="str">
        <f>IF(AND('7'!FB51=""),"",'7'!FB51)</f>
        <v/>
      </c>
      <c r="FC147" s="482" t="str">
        <f>IF(AND('7'!FC51=""),"",'7'!FC51)</f>
        <v/>
      </c>
      <c r="FD147" s="482" t="str">
        <f>IF(AND('7'!FD51=""),"",'7'!FD51)</f>
        <v/>
      </c>
      <c r="FE147" s="482" t="str">
        <f>IF(AND('7'!FE51=""),"",'7'!FE51)</f>
        <v/>
      </c>
      <c r="FF147" s="482" t="str">
        <f>IF(AND('7'!FF51=""),"",'7'!FF51)</f>
        <v xml:space="preserve"> </v>
      </c>
      <c r="FG147" s="482" t="str">
        <f>IF(AND('7'!FG51=""),"",'7'!FG51)</f>
        <v/>
      </c>
      <c r="FH147" s="482" t="str">
        <f>IF(AND('7'!FH51=""),"",'7'!FH51)</f>
        <v/>
      </c>
      <c r="FI147" s="482" t="str">
        <f>IF(AND('7'!FI51=""),"",'7'!FI51)</f>
        <v/>
      </c>
      <c r="FJ147" s="482" t="str">
        <f>IF(AND('7'!FJ51=""),"",'7'!FJ51)</f>
        <v/>
      </c>
      <c r="FK147" s="482" t="str">
        <f>IF(AND('7'!FK51=""),"",'7'!FK51)</f>
        <v/>
      </c>
      <c r="FL147" s="482" t="str">
        <f>IF(AND('7'!FL51=""),"",'7'!FL51)</f>
        <v/>
      </c>
      <c r="FM147" s="482" t="str">
        <f>IF(AND('7'!FM51=""),"",'7'!FM51)</f>
        <v xml:space="preserve"> </v>
      </c>
      <c r="FN147" s="482" t="str">
        <f>IF(AND('7'!FN51=""),"",'7'!FN51)</f>
        <v/>
      </c>
      <c r="FO147" s="482" t="str">
        <f>IF(AND('7'!FO51=""),"",'7'!FO51)</f>
        <v/>
      </c>
      <c r="FP147" s="482" t="str">
        <f>IF(AND('7'!FP51=""),"",'7'!FP51)</f>
        <v/>
      </c>
      <c r="FQ147" s="482" t="str">
        <f>IF(AND('7'!FQ51=""),"",'7'!FQ51)</f>
        <v/>
      </c>
      <c r="FR147" s="482" t="str">
        <f>IF(AND('7'!FR51=""),"",'7'!FR51)</f>
        <v/>
      </c>
      <c r="FS147" s="482" t="str">
        <f>IF(AND('7'!FS51=""),"",'7'!FS51)</f>
        <v/>
      </c>
      <c r="FT147" s="482" t="str">
        <f>IF(AND('7'!FT51=""),"",'7'!FT51)</f>
        <v xml:space="preserve"> </v>
      </c>
      <c r="FU147" s="482" t="str">
        <f>IF(AND('7'!FV51=""),"",'7'!FV51)</f>
        <v>-</v>
      </c>
      <c r="FV147" s="482" t="str">
        <f>IF(AND('7'!FW51=""),"",'7'!FW51)</f>
        <v>-</v>
      </c>
      <c r="FW147" s="482" t="str">
        <f>IF(AND('7'!FX51=""),"",'7'!FX51)</f>
        <v>-</v>
      </c>
      <c r="FX147" s="482" t="str">
        <f>IF(AND('7'!FY51=""),"",'7'!FY51)</f>
        <v>-</v>
      </c>
      <c r="FY147" s="482" t="str">
        <f>IF(AND('7'!FZ51=""),"",'7'!FZ51)</f>
        <v>-</v>
      </c>
      <c r="FZ147" s="482" t="str">
        <f>IF(AND('7'!GA51=""),"",'7'!GA51)</f>
        <v>-</v>
      </c>
      <c r="GA147" s="482" t="str">
        <f>IF(AND('7'!GB51=""),"",'7'!GB51)</f>
        <v>-</v>
      </c>
      <c r="GB147" s="482" t="str">
        <f>IF(AND('7'!GC51=""),"",'7'!GC51)</f>
        <v>-</v>
      </c>
      <c r="GC147" s="482" t="str">
        <f>IF(AND('7'!GD51=""),"",'7'!GD51)</f>
        <v>-</v>
      </c>
      <c r="GD147" s="482" t="str">
        <f>IF(AND('7'!GE51=""),"",'7'!GE51)</f>
        <v>-</v>
      </c>
      <c r="GE147" s="482" t="str">
        <f>IF(AND('7'!GF51=""),"",'7'!GF51)</f>
        <v>-</v>
      </c>
      <c r="GF147" s="482" t="str">
        <f>IF(AND('7'!GG51=""),"",'7'!GG51)</f>
        <v>-</v>
      </c>
      <c r="GG147" s="482" t="str">
        <f>IF(AND('7'!GH51=""),"",IF(AND('7'!GH51="-"),"",'7'!GH51))</f>
        <v/>
      </c>
      <c r="GH147" s="50" t="str">
        <f>IF(AND(C147=""),"",VLOOKUP(B147,Register!$A$7:$CL$311,36,FALSE))</f>
        <v/>
      </c>
      <c r="GI147" s="483" t="str">
        <f>IF(AND('7'!GL51=""),"",'7'!GL51)</f>
        <v/>
      </c>
      <c r="GJ147" s="173" t="str">
        <f>IF(AND('7'!FU51=""),"",'7'!FU51)</f>
        <v/>
      </c>
    </row>
    <row r="148" spans="1:192" ht="21">
      <c r="A148" s="480">
        <v>140</v>
      </c>
      <c r="B148" s="481" t="str">
        <f>IF(AND('7'!B52=""),"",'7'!B52)</f>
        <v/>
      </c>
      <c r="C148" s="196" t="str">
        <f>IF(AND('7'!C52=""),"",'7'!C52)</f>
        <v/>
      </c>
      <c r="D148" s="196" t="str">
        <f>IF(AND('7'!D52=""),"",'7'!D52)</f>
        <v/>
      </c>
      <c r="E148" s="200" t="str">
        <f>IF(AND('7'!E52=""),"",'7'!E52)</f>
        <v/>
      </c>
      <c r="F148" s="482" t="str">
        <f>IF(AND('7'!F52=""),"",'7'!F52)</f>
        <v/>
      </c>
      <c r="G148" s="482" t="str">
        <f>IF(AND('7'!G52=""),"",'7'!G52)</f>
        <v/>
      </c>
      <c r="H148" s="482" t="str">
        <f>IF(AND('7'!H52=""),"",'7'!H52)</f>
        <v/>
      </c>
      <c r="I148" s="482" t="str">
        <f>IF(AND('7'!I52=""),"",'7'!I52)</f>
        <v/>
      </c>
      <c r="J148" s="482" t="str">
        <f>IF(AND('7'!J52=""),"",'7'!J52)</f>
        <v/>
      </c>
      <c r="K148" s="482" t="str">
        <f>IF(AND('7'!K52=""),"",'7'!K52)</f>
        <v/>
      </c>
      <c r="L148" s="482" t="str">
        <f>IF(AND('7'!L52=""),"",'7'!L52)</f>
        <v/>
      </c>
      <c r="M148" s="482" t="str">
        <f>IF(AND('7'!M52=""),"",'7'!M52)</f>
        <v/>
      </c>
      <c r="N148" s="482" t="str">
        <f>IF(AND('7'!N52=""),"",'7'!N52)</f>
        <v/>
      </c>
      <c r="O148" s="482" t="str">
        <f>IF(AND('7'!O52=""),"",'7'!O52)</f>
        <v/>
      </c>
      <c r="P148" s="482" t="str">
        <f>IF(AND('7'!P52=""),"",'7'!P52)</f>
        <v/>
      </c>
      <c r="Q148" s="482" t="str">
        <f>IF(AND('7'!Q52=""),"",'7'!Q52)</f>
        <v/>
      </c>
      <c r="R148" s="482" t="str">
        <f>IF(AND('7'!R52=""),"",'7'!R52)</f>
        <v/>
      </c>
      <c r="S148" s="482" t="str">
        <f>IF(AND('7'!S52=""),"",'7'!S52)</f>
        <v/>
      </c>
      <c r="T148" s="482" t="str">
        <f>IF(AND('7'!T52=""),"",'7'!T52)</f>
        <v/>
      </c>
      <c r="U148" s="482" t="str">
        <f>IF(AND('7'!U52=""),"",'7'!U52)</f>
        <v/>
      </c>
      <c r="V148" s="482" t="str">
        <f>IF(AND('7'!V52=""),"",'7'!V52)</f>
        <v/>
      </c>
      <c r="W148" s="482" t="str">
        <f>IF(AND('7'!W52=""),"",'7'!W52)</f>
        <v/>
      </c>
      <c r="X148" s="482" t="str">
        <f>IF(AND('7'!X52=""),"",'7'!X52)</f>
        <v/>
      </c>
      <c r="Y148" s="482" t="str">
        <f>IF(AND('7'!Y52=""),"",'7'!Y52)</f>
        <v/>
      </c>
      <c r="Z148" s="482" t="str">
        <f>IF(AND('7'!Z52=""),"",'7'!Z52)</f>
        <v/>
      </c>
      <c r="AA148" s="482" t="str">
        <f>IF(AND('7'!AA52=""),"",'7'!AA52)</f>
        <v/>
      </c>
      <c r="AB148" s="482" t="str">
        <f>IF(AND('7'!AB52=""),"",'7'!AB52)</f>
        <v/>
      </c>
      <c r="AC148" s="482" t="str">
        <f>IF(AND('7'!AC52=""),"",'7'!AC52)</f>
        <v/>
      </c>
      <c r="AD148" s="482" t="str">
        <f>IF(AND('7'!AD52=""),"",'7'!AD52)</f>
        <v/>
      </c>
      <c r="AE148" s="482" t="str">
        <f>IF(AND('7'!AE52=""),"",'7'!AE52)</f>
        <v/>
      </c>
      <c r="AF148" s="482" t="str">
        <f>IF(AND('7'!AF52=""),"",'7'!AF52)</f>
        <v/>
      </c>
      <c r="AG148" s="482" t="str">
        <f>IF(AND('7'!AG52=""),"",'7'!AG52)</f>
        <v/>
      </c>
      <c r="AH148" s="482" t="str">
        <f>IF(AND('7'!AH52=""),"",'7'!AH52)</f>
        <v/>
      </c>
      <c r="AI148" s="482" t="str">
        <f>IF(AND('7'!AI52=""),"",'7'!AI52)</f>
        <v/>
      </c>
      <c r="AJ148" s="482" t="str">
        <f>IF(AND('7'!AJ52=""),"",'7'!AJ52)</f>
        <v/>
      </c>
      <c r="AK148" s="482" t="str">
        <f>IF(AND('7'!AK52=""),"",'7'!AK52)</f>
        <v/>
      </c>
      <c r="AL148" s="482" t="str">
        <f>IF(AND('7'!AL52=""),"",'7'!AL52)</f>
        <v/>
      </c>
      <c r="AM148" s="482" t="str">
        <f>IF(AND('7'!AM52=""),"",'7'!AM52)</f>
        <v/>
      </c>
      <c r="AN148" s="482" t="str">
        <f>IF(AND('7'!AN52=""),"",'7'!AN52)</f>
        <v/>
      </c>
      <c r="AO148" s="482" t="str">
        <f>IF(AND('7'!AO52=""),"",'7'!AO52)</f>
        <v/>
      </c>
      <c r="AP148" s="482" t="str">
        <f>IF(AND('7'!AP52=""),"",'7'!AP52)</f>
        <v/>
      </c>
      <c r="AQ148" s="482" t="str">
        <f>IF(AND('7'!AQ52=""),"",'7'!AQ52)</f>
        <v/>
      </c>
      <c r="AR148" s="482" t="str">
        <f>IF(AND('7'!AR52=""),"",'7'!AR52)</f>
        <v/>
      </c>
      <c r="AS148" s="482" t="str">
        <f>IF(AND('7'!AS52=""),"",'7'!AS52)</f>
        <v/>
      </c>
      <c r="AT148" s="482" t="str">
        <f>IF(AND('7'!AT52=""),"",'7'!AT52)</f>
        <v/>
      </c>
      <c r="AU148" s="482" t="str">
        <f>IF(AND('7'!AU52=""),"",'7'!AU52)</f>
        <v/>
      </c>
      <c r="AV148" s="482" t="str">
        <f>IF(AND('7'!AV52=""),"",'7'!AV52)</f>
        <v/>
      </c>
      <c r="AW148" s="482" t="str">
        <f>IF(AND('7'!AW52=""),"",'7'!AW52)</f>
        <v/>
      </c>
      <c r="AX148" s="482" t="str">
        <f>IF(AND('7'!AX52=""),"",'7'!AX52)</f>
        <v/>
      </c>
      <c r="AY148" s="482" t="str">
        <f>IF(AND('7'!AY52=""),"",'7'!AY52)</f>
        <v/>
      </c>
      <c r="AZ148" s="482" t="str">
        <f>IF(AND('7'!AZ52=""),"",'7'!AZ52)</f>
        <v/>
      </c>
      <c r="BA148" s="482" t="str">
        <f>IF(AND('7'!BA52=""),"",'7'!BA52)</f>
        <v/>
      </c>
      <c r="BB148" s="482" t="str">
        <f>IF(AND('7'!BB52=""),"",'7'!BB52)</f>
        <v/>
      </c>
      <c r="BC148" s="482" t="str">
        <f>IF(AND('7'!BC52=""),"",'7'!BC52)</f>
        <v/>
      </c>
      <c r="BD148" s="482" t="str">
        <f>IF(AND('7'!BD52=""),"",'7'!BD52)</f>
        <v/>
      </c>
      <c r="BE148" s="482" t="str">
        <f>IF(AND('7'!BE52=""),"",'7'!BE52)</f>
        <v/>
      </c>
      <c r="BF148" s="482" t="str">
        <f>IF(AND('7'!BF52=""),"",'7'!BF52)</f>
        <v/>
      </c>
      <c r="BG148" s="482" t="str">
        <f>IF(AND('7'!BG52=""),"",'7'!BG52)</f>
        <v/>
      </c>
      <c r="BH148" s="482" t="str">
        <f>IF(AND('7'!BH52=""),"",'7'!BH52)</f>
        <v/>
      </c>
      <c r="BI148" s="482" t="str">
        <f>IF(AND('7'!BI52=""),"",'7'!BI52)</f>
        <v/>
      </c>
      <c r="BJ148" s="482" t="str">
        <f>IF(AND('7'!BJ52=""),"",'7'!BJ52)</f>
        <v/>
      </c>
      <c r="BK148" s="482" t="str">
        <f>IF(AND('7'!BK52=""),"",'7'!BK52)</f>
        <v/>
      </c>
      <c r="BL148" s="482" t="str">
        <f>IF(AND('7'!BL52=""),"",'7'!BL52)</f>
        <v/>
      </c>
      <c r="BM148" s="482" t="str">
        <f>IF(AND('7'!BM52=""),"",'7'!BM52)</f>
        <v/>
      </c>
      <c r="BN148" s="482" t="str">
        <f>IF(AND('7'!BN52=""),"",'7'!BN52)</f>
        <v/>
      </c>
      <c r="BO148" s="482" t="str">
        <f>IF(AND('7'!BO52=""),"",'7'!BO52)</f>
        <v/>
      </c>
      <c r="BP148" s="482" t="str">
        <f>IF(AND('7'!BP52=""),"",'7'!BP52)</f>
        <v/>
      </c>
      <c r="BQ148" s="482" t="str">
        <f>IF(AND('7'!BQ52=""),"",'7'!BQ52)</f>
        <v/>
      </c>
      <c r="BR148" s="482" t="str">
        <f>IF(AND('7'!BR52=""),"",'7'!BR52)</f>
        <v/>
      </c>
      <c r="BS148" s="482" t="str">
        <f>IF(AND('7'!BS52=""),"",'7'!BS52)</f>
        <v/>
      </c>
      <c r="BT148" s="482" t="str">
        <f>IF(AND('7'!BT52=""),"",'7'!BT52)</f>
        <v/>
      </c>
      <c r="BU148" s="482" t="str">
        <f>IF(AND('7'!BU52=""),"",'7'!BU52)</f>
        <v/>
      </c>
      <c r="BV148" s="482" t="str">
        <f>IF(AND('7'!BV52=""),"",'7'!BV52)</f>
        <v/>
      </c>
      <c r="BW148" s="482" t="str">
        <f>IF(AND('7'!BW52=""),"",'7'!BW52)</f>
        <v/>
      </c>
      <c r="BX148" s="482" t="str">
        <f>IF(AND('7'!BX52=""),"",'7'!BX52)</f>
        <v/>
      </c>
      <c r="BY148" s="482" t="str">
        <f>IF(AND('7'!BY52=""),"",'7'!BY52)</f>
        <v/>
      </c>
      <c r="BZ148" s="482" t="str">
        <f>IF(AND('7'!BZ52=""),"",'7'!BZ52)</f>
        <v/>
      </c>
      <c r="CA148" s="482" t="str">
        <f>IF(AND('7'!CA52=""),"",'7'!CA52)</f>
        <v/>
      </c>
      <c r="CB148" s="482" t="str">
        <f>IF(AND('7'!CB52=""),"",'7'!CB52)</f>
        <v/>
      </c>
      <c r="CC148" s="482" t="str">
        <f>IF(AND('7'!CC52=""),"",'7'!CC52)</f>
        <v/>
      </c>
      <c r="CD148" s="482" t="str">
        <f>IF(AND('7'!CD52=""),"",'7'!CD52)</f>
        <v/>
      </c>
      <c r="CE148" s="482" t="str">
        <f>IF(AND('7'!CE52=""),"",'7'!CE52)</f>
        <v/>
      </c>
      <c r="CF148" s="482" t="str">
        <f>IF(AND('7'!CF52=""),"",'7'!CF52)</f>
        <v/>
      </c>
      <c r="CG148" s="482" t="str">
        <f>IF(AND('7'!CG52=""),"",'7'!CG52)</f>
        <v/>
      </c>
      <c r="CH148" s="482" t="str">
        <f>IF(AND('7'!CH52=""),"",'7'!CH52)</f>
        <v/>
      </c>
      <c r="CI148" s="482" t="str">
        <f>IF(AND('7'!CI52=""),"",'7'!CI52)</f>
        <v/>
      </c>
      <c r="CJ148" s="482" t="str">
        <f>IF(AND('7'!CJ52=""),"",'7'!CJ52)</f>
        <v/>
      </c>
      <c r="CK148" s="482" t="str">
        <f>IF(AND('7'!CK52=""),"",'7'!CK52)</f>
        <v/>
      </c>
      <c r="CL148" s="482" t="str">
        <f>IF(AND('7'!CL52=""),"",'7'!CL52)</f>
        <v/>
      </c>
      <c r="CM148" s="482" t="str">
        <f>IF(AND('7'!CM52=""),"",'7'!CM52)</f>
        <v/>
      </c>
      <c r="CN148" s="482" t="str">
        <f>IF(AND('7'!CN52=""),"",'7'!CN52)</f>
        <v/>
      </c>
      <c r="CO148" s="482" t="str">
        <f>IF(AND('7'!CO52=""),"",'7'!CO52)</f>
        <v/>
      </c>
      <c r="CP148" s="482" t="str">
        <f>IF(AND('7'!CP52=""),"",'7'!CP52)</f>
        <v/>
      </c>
      <c r="CQ148" s="482" t="str">
        <f>IF(AND('7'!CQ52=""),"",'7'!CQ52)</f>
        <v/>
      </c>
      <c r="CR148" s="482" t="str">
        <f>IF(AND('7'!CR52=""),"",'7'!CR52)</f>
        <v/>
      </c>
      <c r="CS148" s="482" t="str">
        <f>IF(AND('7'!CS52=""),"",'7'!CS52)</f>
        <v/>
      </c>
      <c r="CT148" s="482" t="str">
        <f>IF(AND('7'!CT52=""),"",'7'!CT52)</f>
        <v/>
      </c>
      <c r="CU148" s="482" t="str">
        <f>IF(AND('7'!CU52=""),"",'7'!CU52)</f>
        <v/>
      </c>
      <c r="CV148" s="482" t="str">
        <f>IF(AND('7'!CV52=""),"",'7'!CV52)</f>
        <v/>
      </c>
      <c r="CW148" s="482" t="str">
        <f>IF(AND('7'!CW52=""),"",'7'!CW52)</f>
        <v/>
      </c>
      <c r="CX148" s="482" t="str">
        <f>IF(AND('7'!CX52=""),"",'7'!CX52)</f>
        <v/>
      </c>
      <c r="CY148" s="482" t="str">
        <f>IF(AND('7'!CY52=""),"",'7'!CY52)</f>
        <v/>
      </c>
      <c r="CZ148" s="482" t="str">
        <f>IF(AND('7'!CZ52=""),"",'7'!CZ52)</f>
        <v/>
      </c>
      <c r="DA148" s="482" t="str">
        <f>IF(AND('7'!DA52=""),"",'7'!DA52)</f>
        <v/>
      </c>
      <c r="DB148" s="482" t="str">
        <f>IF(AND('7'!DB52=""),"",'7'!DB52)</f>
        <v/>
      </c>
      <c r="DC148" s="482" t="str">
        <f>IF(AND('7'!DC52=""),"",'7'!DC52)</f>
        <v/>
      </c>
      <c r="DD148" s="482" t="str">
        <f>IF(AND('7'!DD52=""),"",'7'!DD52)</f>
        <v/>
      </c>
      <c r="DE148" s="482" t="str">
        <f>IF(AND('7'!DE52=""),"",'7'!DE52)</f>
        <v/>
      </c>
      <c r="DF148" s="482" t="str">
        <f>IF(AND('7'!DF52=""),"",'7'!DF52)</f>
        <v/>
      </c>
      <c r="DG148" s="482" t="str">
        <f>IF(AND('7'!DG52=""),"",'7'!DG52)</f>
        <v/>
      </c>
      <c r="DH148" s="482" t="str">
        <f>IF(AND('7'!DH52=""),"",'7'!DH52)</f>
        <v/>
      </c>
      <c r="DI148" s="482" t="str">
        <f>IF(AND('7'!DI52=""),"",'7'!DI52)</f>
        <v/>
      </c>
      <c r="DJ148" s="482" t="str">
        <f>IF(AND('7'!DJ52=""),"",'7'!DJ52)</f>
        <v/>
      </c>
      <c r="DK148" s="482" t="str">
        <f>IF(AND('7'!DK52=""),"",'7'!DK52)</f>
        <v/>
      </c>
      <c r="DL148" s="482" t="str">
        <f>IF(AND('7'!DL52=""),"",'7'!DL52)</f>
        <v/>
      </c>
      <c r="DM148" s="482" t="str">
        <f>IF(AND('7'!DM52=""),"",'7'!DM52)</f>
        <v/>
      </c>
      <c r="DN148" s="482" t="str">
        <f>IF(AND('7'!DN52=""),"",'7'!DN52)</f>
        <v/>
      </c>
      <c r="DO148" s="482" t="str">
        <f>IF(AND('7'!DO52=""),"",'7'!DO52)</f>
        <v/>
      </c>
      <c r="DP148" s="482" t="str">
        <f>IF(AND('7'!DP52=""),"",'7'!DP52)</f>
        <v/>
      </c>
      <c r="DQ148" s="482" t="str">
        <f>IF(AND('7'!DQ52=""),"",'7'!DQ52)</f>
        <v/>
      </c>
      <c r="DR148" s="482" t="str">
        <f>IF(AND('7'!DR52=""),"",'7'!DR52)</f>
        <v/>
      </c>
      <c r="DS148" s="482" t="str">
        <f>IF(AND('7'!DS52=""),"",'7'!DS52)</f>
        <v/>
      </c>
      <c r="DT148" s="482" t="str">
        <f>IF(AND('7'!DT52=""),"",'7'!DT52)</f>
        <v/>
      </c>
      <c r="DU148" s="482" t="str">
        <f>IF(AND('7'!DU52=""),"",'7'!DU52)</f>
        <v/>
      </c>
      <c r="DV148" s="482" t="str">
        <f>IF(AND('7'!DV52=""),"",'7'!DV52)</f>
        <v/>
      </c>
      <c r="DW148" s="482" t="str">
        <f>IF(AND('7'!DW52=""),"",'7'!DW52)</f>
        <v/>
      </c>
      <c r="DX148" s="482" t="str">
        <f>IF(AND('7'!DX52=""),"",'7'!DX52)</f>
        <v/>
      </c>
      <c r="DY148" s="482" t="str">
        <f>IF(AND('7'!DY52=""),"",'7'!DY52)</f>
        <v/>
      </c>
      <c r="DZ148" s="482" t="str">
        <f>IF(AND('7'!DZ52=""),"",'7'!DZ52)</f>
        <v/>
      </c>
      <c r="EA148" s="482" t="str">
        <f>IF(AND('7'!EA52=""),"",'7'!EA52)</f>
        <v/>
      </c>
      <c r="EB148" s="482" t="str">
        <f>IF(AND('7'!EB52=""),"",'7'!EB52)</f>
        <v/>
      </c>
      <c r="EC148" s="482" t="str">
        <f>IF(AND('7'!EC52=""),"",'7'!EC52)</f>
        <v/>
      </c>
      <c r="ED148" s="482" t="str">
        <f>IF(AND('7'!ED52=""),"",'7'!ED52)</f>
        <v/>
      </c>
      <c r="EE148" s="482" t="str">
        <f>IF(AND('7'!EE52=""),"",'7'!EE52)</f>
        <v/>
      </c>
      <c r="EF148" s="482" t="str">
        <f>IF(AND('7'!EF52=""),"",'7'!EF52)</f>
        <v/>
      </c>
      <c r="EG148" s="482" t="str">
        <f>IF(AND('7'!EG52=""),"",'7'!EG52)</f>
        <v/>
      </c>
      <c r="EH148" s="482" t="str">
        <f>IF(AND('7'!EH52=""),"",'7'!EH52)</f>
        <v/>
      </c>
      <c r="EI148" s="482" t="str">
        <f>IF(AND('7'!EI52=""),"",'7'!EI52)</f>
        <v/>
      </c>
      <c r="EJ148" s="482" t="str">
        <f>IF(AND('7'!EJ52=""),"",'7'!EJ52)</f>
        <v/>
      </c>
      <c r="EK148" s="482" t="str">
        <f>IF(AND('7'!EK52=""),"",'7'!EK52)</f>
        <v/>
      </c>
      <c r="EL148" s="482" t="str">
        <f>IF(AND('7'!EL52=""),"",'7'!EL52)</f>
        <v/>
      </c>
      <c r="EM148" s="482" t="str">
        <f>IF(AND('7'!EM52=""),"",'7'!EM52)</f>
        <v/>
      </c>
      <c r="EN148" s="482" t="str">
        <f>IF(AND('7'!EN52=""),"",'7'!EN52)</f>
        <v/>
      </c>
      <c r="EO148" s="482" t="str">
        <f>IF(AND('7'!EO52=""),"",'7'!EO52)</f>
        <v/>
      </c>
      <c r="EP148" s="482" t="str">
        <f>IF(AND('7'!EP52=""),"",'7'!EP52)</f>
        <v/>
      </c>
      <c r="EQ148" s="482" t="str">
        <f>IF(AND('7'!EQ52=""),"",'7'!EQ52)</f>
        <v/>
      </c>
      <c r="ER148" s="482" t="str">
        <f>IF(AND('7'!ER52=""),"",'7'!ER52)</f>
        <v/>
      </c>
      <c r="ES148" s="482" t="str">
        <f>IF(AND('7'!ES52=""),"",'7'!ES52)</f>
        <v/>
      </c>
      <c r="ET148" s="482" t="str">
        <f>IF(AND('7'!ET52=""),"",'7'!ET52)</f>
        <v/>
      </c>
      <c r="EU148" s="482" t="str">
        <f>IF(AND('7'!EU52=""),"",'7'!EU52)</f>
        <v/>
      </c>
      <c r="EV148" s="482" t="str">
        <f>IF(AND('7'!EV52=""),"",'7'!EV52)</f>
        <v/>
      </c>
      <c r="EW148" s="482" t="str">
        <f>IF(AND('7'!EW52=""),"",'7'!EW52)</f>
        <v/>
      </c>
      <c r="EX148" s="482" t="str">
        <f>IF(AND('7'!EX52=""),"",'7'!EX52)</f>
        <v/>
      </c>
      <c r="EY148" s="482" t="str">
        <f>IF(AND('7'!EY52=""),"",'7'!EY52)</f>
        <v/>
      </c>
      <c r="EZ148" s="482" t="str">
        <f>IF(AND('7'!EZ52=""),"",'7'!EZ52)</f>
        <v/>
      </c>
      <c r="FA148" s="482" t="str">
        <f>IF(AND('7'!FA52=""),"",'7'!FA52)</f>
        <v/>
      </c>
      <c r="FB148" s="482" t="str">
        <f>IF(AND('7'!FB52=""),"",'7'!FB52)</f>
        <v/>
      </c>
      <c r="FC148" s="482" t="str">
        <f>IF(AND('7'!FC52=""),"",'7'!FC52)</f>
        <v/>
      </c>
      <c r="FD148" s="482" t="str">
        <f>IF(AND('7'!FD52=""),"",'7'!FD52)</f>
        <v/>
      </c>
      <c r="FE148" s="482" t="str">
        <f>IF(AND('7'!FE52=""),"",'7'!FE52)</f>
        <v/>
      </c>
      <c r="FF148" s="482" t="str">
        <f>IF(AND('7'!FF52=""),"",'7'!FF52)</f>
        <v xml:space="preserve"> </v>
      </c>
      <c r="FG148" s="482" t="str">
        <f>IF(AND('7'!FG52=""),"",'7'!FG52)</f>
        <v/>
      </c>
      <c r="FH148" s="482" t="str">
        <f>IF(AND('7'!FH52=""),"",'7'!FH52)</f>
        <v/>
      </c>
      <c r="FI148" s="482" t="str">
        <f>IF(AND('7'!FI52=""),"",'7'!FI52)</f>
        <v/>
      </c>
      <c r="FJ148" s="482" t="str">
        <f>IF(AND('7'!FJ52=""),"",'7'!FJ52)</f>
        <v/>
      </c>
      <c r="FK148" s="482" t="str">
        <f>IF(AND('7'!FK52=""),"",'7'!FK52)</f>
        <v/>
      </c>
      <c r="FL148" s="482" t="str">
        <f>IF(AND('7'!FL52=""),"",'7'!FL52)</f>
        <v/>
      </c>
      <c r="FM148" s="482" t="str">
        <f>IF(AND('7'!FM52=""),"",'7'!FM52)</f>
        <v xml:space="preserve"> </v>
      </c>
      <c r="FN148" s="482" t="str">
        <f>IF(AND('7'!FN52=""),"",'7'!FN52)</f>
        <v/>
      </c>
      <c r="FO148" s="482" t="str">
        <f>IF(AND('7'!FO52=""),"",'7'!FO52)</f>
        <v/>
      </c>
      <c r="FP148" s="482" t="str">
        <f>IF(AND('7'!FP52=""),"",'7'!FP52)</f>
        <v/>
      </c>
      <c r="FQ148" s="482" t="str">
        <f>IF(AND('7'!FQ52=""),"",'7'!FQ52)</f>
        <v/>
      </c>
      <c r="FR148" s="482" t="str">
        <f>IF(AND('7'!FR52=""),"",'7'!FR52)</f>
        <v/>
      </c>
      <c r="FS148" s="482" t="str">
        <f>IF(AND('7'!FS52=""),"",'7'!FS52)</f>
        <v/>
      </c>
      <c r="FT148" s="482" t="str">
        <f>IF(AND('7'!FT52=""),"",'7'!FT52)</f>
        <v xml:space="preserve"> </v>
      </c>
      <c r="FU148" s="482" t="str">
        <f>IF(AND('7'!FV52=""),"",'7'!FV52)</f>
        <v>-</v>
      </c>
      <c r="FV148" s="482" t="str">
        <f>IF(AND('7'!FW52=""),"",'7'!FW52)</f>
        <v>-</v>
      </c>
      <c r="FW148" s="482" t="str">
        <f>IF(AND('7'!FX52=""),"",'7'!FX52)</f>
        <v>-</v>
      </c>
      <c r="FX148" s="482" t="str">
        <f>IF(AND('7'!FY52=""),"",'7'!FY52)</f>
        <v>-</v>
      </c>
      <c r="FY148" s="482" t="str">
        <f>IF(AND('7'!FZ52=""),"",'7'!FZ52)</f>
        <v>-</v>
      </c>
      <c r="FZ148" s="482" t="str">
        <f>IF(AND('7'!GA52=""),"",'7'!GA52)</f>
        <v>-</v>
      </c>
      <c r="GA148" s="482" t="str">
        <f>IF(AND('7'!GB52=""),"",'7'!GB52)</f>
        <v>-</v>
      </c>
      <c r="GB148" s="482" t="str">
        <f>IF(AND('7'!GC52=""),"",'7'!GC52)</f>
        <v>-</v>
      </c>
      <c r="GC148" s="482" t="str">
        <f>IF(AND('7'!GD52=""),"",'7'!GD52)</f>
        <v>-</v>
      </c>
      <c r="GD148" s="482" t="str">
        <f>IF(AND('7'!GE52=""),"",'7'!GE52)</f>
        <v>-</v>
      </c>
      <c r="GE148" s="482" t="str">
        <f>IF(AND('7'!GF52=""),"",'7'!GF52)</f>
        <v>-</v>
      </c>
      <c r="GF148" s="482" t="str">
        <f>IF(AND('7'!GG52=""),"",'7'!GG52)</f>
        <v>-</v>
      </c>
      <c r="GG148" s="482" t="str">
        <f>IF(AND('7'!GH52=""),"",IF(AND('7'!GH52="-"),"",'7'!GH52))</f>
        <v/>
      </c>
      <c r="GH148" s="50" t="str">
        <f>IF(AND(C148=""),"",VLOOKUP(B148,Register!$A$7:$CL$311,36,FALSE))</f>
        <v/>
      </c>
      <c r="GI148" s="483" t="str">
        <f>IF(AND('7'!GL52=""),"",'7'!GL52)</f>
        <v/>
      </c>
      <c r="GJ148" s="173" t="str">
        <f>IF(AND('7'!FU52=""),"",'7'!FU52)</f>
        <v/>
      </c>
    </row>
    <row r="149" spans="1:192" ht="21">
      <c r="A149" s="480">
        <v>141</v>
      </c>
      <c r="B149" s="481" t="str">
        <f>IF(AND('7'!B53=""),"",'7'!B53)</f>
        <v/>
      </c>
      <c r="C149" s="196" t="str">
        <f>IF(AND('7'!C53=""),"",'7'!C53)</f>
        <v/>
      </c>
      <c r="D149" s="196" t="str">
        <f>IF(AND('7'!D53=""),"",'7'!D53)</f>
        <v/>
      </c>
      <c r="E149" s="200" t="str">
        <f>IF(AND('7'!E53=""),"",'7'!E53)</f>
        <v/>
      </c>
      <c r="F149" s="482" t="str">
        <f>IF(AND('7'!F53=""),"",'7'!F53)</f>
        <v/>
      </c>
      <c r="G149" s="482" t="str">
        <f>IF(AND('7'!G53=""),"",'7'!G53)</f>
        <v/>
      </c>
      <c r="H149" s="482" t="str">
        <f>IF(AND('7'!H53=""),"",'7'!H53)</f>
        <v/>
      </c>
      <c r="I149" s="482" t="str">
        <f>IF(AND('7'!I53=""),"",'7'!I53)</f>
        <v/>
      </c>
      <c r="J149" s="482" t="str">
        <f>IF(AND('7'!J53=""),"",'7'!J53)</f>
        <v/>
      </c>
      <c r="K149" s="482" t="str">
        <f>IF(AND('7'!K53=""),"",'7'!K53)</f>
        <v/>
      </c>
      <c r="L149" s="482" t="str">
        <f>IF(AND('7'!L53=""),"",'7'!L53)</f>
        <v/>
      </c>
      <c r="M149" s="482" t="str">
        <f>IF(AND('7'!M53=""),"",'7'!M53)</f>
        <v/>
      </c>
      <c r="N149" s="482" t="str">
        <f>IF(AND('7'!N53=""),"",'7'!N53)</f>
        <v/>
      </c>
      <c r="O149" s="482" t="str">
        <f>IF(AND('7'!O53=""),"",'7'!O53)</f>
        <v/>
      </c>
      <c r="P149" s="482" t="str">
        <f>IF(AND('7'!P53=""),"",'7'!P53)</f>
        <v/>
      </c>
      <c r="Q149" s="482" t="str">
        <f>IF(AND('7'!Q53=""),"",'7'!Q53)</f>
        <v/>
      </c>
      <c r="R149" s="482" t="str">
        <f>IF(AND('7'!R53=""),"",'7'!R53)</f>
        <v/>
      </c>
      <c r="S149" s="482" t="str">
        <f>IF(AND('7'!S53=""),"",'7'!S53)</f>
        <v/>
      </c>
      <c r="T149" s="482" t="str">
        <f>IF(AND('7'!T53=""),"",'7'!T53)</f>
        <v/>
      </c>
      <c r="U149" s="482" t="str">
        <f>IF(AND('7'!U53=""),"",'7'!U53)</f>
        <v/>
      </c>
      <c r="V149" s="482" t="str">
        <f>IF(AND('7'!V53=""),"",'7'!V53)</f>
        <v/>
      </c>
      <c r="W149" s="482" t="str">
        <f>IF(AND('7'!W53=""),"",'7'!W53)</f>
        <v/>
      </c>
      <c r="X149" s="482" t="str">
        <f>IF(AND('7'!X53=""),"",'7'!X53)</f>
        <v/>
      </c>
      <c r="Y149" s="482" t="str">
        <f>IF(AND('7'!Y53=""),"",'7'!Y53)</f>
        <v/>
      </c>
      <c r="Z149" s="482" t="str">
        <f>IF(AND('7'!Z53=""),"",'7'!Z53)</f>
        <v/>
      </c>
      <c r="AA149" s="482" t="str">
        <f>IF(AND('7'!AA53=""),"",'7'!AA53)</f>
        <v/>
      </c>
      <c r="AB149" s="482" t="str">
        <f>IF(AND('7'!AB53=""),"",'7'!AB53)</f>
        <v/>
      </c>
      <c r="AC149" s="482" t="str">
        <f>IF(AND('7'!AC53=""),"",'7'!AC53)</f>
        <v/>
      </c>
      <c r="AD149" s="482" t="str">
        <f>IF(AND('7'!AD53=""),"",'7'!AD53)</f>
        <v/>
      </c>
      <c r="AE149" s="482" t="str">
        <f>IF(AND('7'!AE53=""),"",'7'!AE53)</f>
        <v/>
      </c>
      <c r="AF149" s="482" t="str">
        <f>IF(AND('7'!AF53=""),"",'7'!AF53)</f>
        <v/>
      </c>
      <c r="AG149" s="482" t="str">
        <f>IF(AND('7'!AG53=""),"",'7'!AG53)</f>
        <v/>
      </c>
      <c r="AH149" s="482" t="str">
        <f>IF(AND('7'!AH53=""),"",'7'!AH53)</f>
        <v/>
      </c>
      <c r="AI149" s="482" t="str">
        <f>IF(AND('7'!AI53=""),"",'7'!AI53)</f>
        <v/>
      </c>
      <c r="AJ149" s="482" t="str">
        <f>IF(AND('7'!AJ53=""),"",'7'!AJ53)</f>
        <v/>
      </c>
      <c r="AK149" s="482" t="str">
        <f>IF(AND('7'!AK53=""),"",'7'!AK53)</f>
        <v/>
      </c>
      <c r="AL149" s="482" t="str">
        <f>IF(AND('7'!AL53=""),"",'7'!AL53)</f>
        <v/>
      </c>
      <c r="AM149" s="482" t="str">
        <f>IF(AND('7'!AM53=""),"",'7'!AM53)</f>
        <v/>
      </c>
      <c r="AN149" s="482" t="str">
        <f>IF(AND('7'!AN53=""),"",'7'!AN53)</f>
        <v/>
      </c>
      <c r="AO149" s="482" t="str">
        <f>IF(AND('7'!AO53=""),"",'7'!AO53)</f>
        <v/>
      </c>
      <c r="AP149" s="482" t="str">
        <f>IF(AND('7'!AP53=""),"",'7'!AP53)</f>
        <v/>
      </c>
      <c r="AQ149" s="482" t="str">
        <f>IF(AND('7'!AQ53=""),"",'7'!AQ53)</f>
        <v/>
      </c>
      <c r="AR149" s="482" t="str">
        <f>IF(AND('7'!AR53=""),"",'7'!AR53)</f>
        <v/>
      </c>
      <c r="AS149" s="482" t="str">
        <f>IF(AND('7'!AS53=""),"",'7'!AS53)</f>
        <v/>
      </c>
      <c r="AT149" s="482" t="str">
        <f>IF(AND('7'!AT53=""),"",'7'!AT53)</f>
        <v/>
      </c>
      <c r="AU149" s="482" t="str">
        <f>IF(AND('7'!AU53=""),"",'7'!AU53)</f>
        <v/>
      </c>
      <c r="AV149" s="482" t="str">
        <f>IF(AND('7'!AV53=""),"",'7'!AV53)</f>
        <v/>
      </c>
      <c r="AW149" s="482" t="str">
        <f>IF(AND('7'!AW53=""),"",'7'!AW53)</f>
        <v/>
      </c>
      <c r="AX149" s="482" t="str">
        <f>IF(AND('7'!AX53=""),"",'7'!AX53)</f>
        <v/>
      </c>
      <c r="AY149" s="482" t="str">
        <f>IF(AND('7'!AY53=""),"",'7'!AY53)</f>
        <v/>
      </c>
      <c r="AZ149" s="482" t="str">
        <f>IF(AND('7'!AZ53=""),"",'7'!AZ53)</f>
        <v/>
      </c>
      <c r="BA149" s="482" t="str">
        <f>IF(AND('7'!BA53=""),"",'7'!BA53)</f>
        <v/>
      </c>
      <c r="BB149" s="482" t="str">
        <f>IF(AND('7'!BB53=""),"",'7'!BB53)</f>
        <v/>
      </c>
      <c r="BC149" s="482" t="str">
        <f>IF(AND('7'!BC53=""),"",'7'!BC53)</f>
        <v/>
      </c>
      <c r="BD149" s="482" t="str">
        <f>IF(AND('7'!BD53=""),"",'7'!BD53)</f>
        <v/>
      </c>
      <c r="BE149" s="482" t="str">
        <f>IF(AND('7'!BE53=""),"",'7'!BE53)</f>
        <v/>
      </c>
      <c r="BF149" s="482" t="str">
        <f>IF(AND('7'!BF53=""),"",'7'!BF53)</f>
        <v/>
      </c>
      <c r="BG149" s="482" t="str">
        <f>IF(AND('7'!BG53=""),"",'7'!BG53)</f>
        <v/>
      </c>
      <c r="BH149" s="482" t="str">
        <f>IF(AND('7'!BH53=""),"",'7'!BH53)</f>
        <v/>
      </c>
      <c r="BI149" s="482" t="str">
        <f>IF(AND('7'!BI53=""),"",'7'!BI53)</f>
        <v/>
      </c>
      <c r="BJ149" s="482" t="str">
        <f>IF(AND('7'!BJ53=""),"",'7'!BJ53)</f>
        <v/>
      </c>
      <c r="BK149" s="482" t="str">
        <f>IF(AND('7'!BK53=""),"",'7'!BK53)</f>
        <v/>
      </c>
      <c r="BL149" s="482" t="str">
        <f>IF(AND('7'!BL53=""),"",'7'!BL53)</f>
        <v/>
      </c>
      <c r="BM149" s="482" t="str">
        <f>IF(AND('7'!BM53=""),"",'7'!BM53)</f>
        <v/>
      </c>
      <c r="BN149" s="482" t="str">
        <f>IF(AND('7'!BN53=""),"",'7'!BN53)</f>
        <v/>
      </c>
      <c r="BO149" s="482" t="str">
        <f>IF(AND('7'!BO53=""),"",'7'!BO53)</f>
        <v/>
      </c>
      <c r="BP149" s="482" t="str">
        <f>IF(AND('7'!BP53=""),"",'7'!BP53)</f>
        <v/>
      </c>
      <c r="BQ149" s="482" t="str">
        <f>IF(AND('7'!BQ53=""),"",'7'!BQ53)</f>
        <v/>
      </c>
      <c r="BR149" s="482" t="str">
        <f>IF(AND('7'!BR53=""),"",'7'!BR53)</f>
        <v/>
      </c>
      <c r="BS149" s="482" t="str">
        <f>IF(AND('7'!BS53=""),"",'7'!BS53)</f>
        <v/>
      </c>
      <c r="BT149" s="482" t="str">
        <f>IF(AND('7'!BT53=""),"",'7'!BT53)</f>
        <v/>
      </c>
      <c r="BU149" s="482" t="str">
        <f>IF(AND('7'!BU53=""),"",'7'!BU53)</f>
        <v/>
      </c>
      <c r="BV149" s="482" t="str">
        <f>IF(AND('7'!BV53=""),"",'7'!BV53)</f>
        <v/>
      </c>
      <c r="BW149" s="482" t="str">
        <f>IF(AND('7'!BW53=""),"",'7'!BW53)</f>
        <v/>
      </c>
      <c r="BX149" s="482" t="str">
        <f>IF(AND('7'!BX53=""),"",'7'!BX53)</f>
        <v/>
      </c>
      <c r="BY149" s="482" t="str">
        <f>IF(AND('7'!BY53=""),"",'7'!BY53)</f>
        <v/>
      </c>
      <c r="BZ149" s="482" t="str">
        <f>IF(AND('7'!BZ53=""),"",'7'!BZ53)</f>
        <v/>
      </c>
      <c r="CA149" s="482" t="str">
        <f>IF(AND('7'!CA53=""),"",'7'!CA53)</f>
        <v/>
      </c>
      <c r="CB149" s="482" t="str">
        <f>IF(AND('7'!CB53=""),"",'7'!CB53)</f>
        <v/>
      </c>
      <c r="CC149" s="482" t="str">
        <f>IF(AND('7'!CC53=""),"",'7'!CC53)</f>
        <v/>
      </c>
      <c r="CD149" s="482" t="str">
        <f>IF(AND('7'!CD53=""),"",'7'!CD53)</f>
        <v/>
      </c>
      <c r="CE149" s="482" t="str">
        <f>IF(AND('7'!CE53=""),"",'7'!CE53)</f>
        <v/>
      </c>
      <c r="CF149" s="482" t="str">
        <f>IF(AND('7'!CF53=""),"",'7'!CF53)</f>
        <v/>
      </c>
      <c r="CG149" s="482" t="str">
        <f>IF(AND('7'!CG53=""),"",'7'!CG53)</f>
        <v/>
      </c>
      <c r="CH149" s="482" t="str">
        <f>IF(AND('7'!CH53=""),"",'7'!CH53)</f>
        <v/>
      </c>
      <c r="CI149" s="482" t="str">
        <f>IF(AND('7'!CI53=""),"",'7'!CI53)</f>
        <v/>
      </c>
      <c r="CJ149" s="482" t="str">
        <f>IF(AND('7'!CJ53=""),"",'7'!CJ53)</f>
        <v/>
      </c>
      <c r="CK149" s="482" t="str">
        <f>IF(AND('7'!CK53=""),"",'7'!CK53)</f>
        <v/>
      </c>
      <c r="CL149" s="482" t="str">
        <f>IF(AND('7'!CL53=""),"",'7'!CL53)</f>
        <v/>
      </c>
      <c r="CM149" s="482" t="str">
        <f>IF(AND('7'!CM53=""),"",'7'!CM53)</f>
        <v/>
      </c>
      <c r="CN149" s="482" t="str">
        <f>IF(AND('7'!CN53=""),"",'7'!CN53)</f>
        <v/>
      </c>
      <c r="CO149" s="482" t="str">
        <f>IF(AND('7'!CO53=""),"",'7'!CO53)</f>
        <v/>
      </c>
      <c r="CP149" s="482" t="str">
        <f>IF(AND('7'!CP53=""),"",'7'!CP53)</f>
        <v/>
      </c>
      <c r="CQ149" s="482" t="str">
        <f>IF(AND('7'!CQ53=""),"",'7'!CQ53)</f>
        <v/>
      </c>
      <c r="CR149" s="482" t="str">
        <f>IF(AND('7'!CR53=""),"",'7'!CR53)</f>
        <v/>
      </c>
      <c r="CS149" s="482" t="str">
        <f>IF(AND('7'!CS53=""),"",'7'!CS53)</f>
        <v/>
      </c>
      <c r="CT149" s="482" t="str">
        <f>IF(AND('7'!CT53=""),"",'7'!CT53)</f>
        <v/>
      </c>
      <c r="CU149" s="482" t="str">
        <f>IF(AND('7'!CU53=""),"",'7'!CU53)</f>
        <v/>
      </c>
      <c r="CV149" s="482" t="str">
        <f>IF(AND('7'!CV53=""),"",'7'!CV53)</f>
        <v/>
      </c>
      <c r="CW149" s="482" t="str">
        <f>IF(AND('7'!CW53=""),"",'7'!CW53)</f>
        <v/>
      </c>
      <c r="CX149" s="482" t="str">
        <f>IF(AND('7'!CX53=""),"",'7'!CX53)</f>
        <v/>
      </c>
      <c r="CY149" s="482" t="str">
        <f>IF(AND('7'!CY53=""),"",'7'!CY53)</f>
        <v/>
      </c>
      <c r="CZ149" s="482" t="str">
        <f>IF(AND('7'!CZ53=""),"",'7'!CZ53)</f>
        <v/>
      </c>
      <c r="DA149" s="482" t="str">
        <f>IF(AND('7'!DA53=""),"",'7'!DA53)</f>
        <v/>
      </c>
      <c r="DB149" s="482" t="str">
        <f>IF(AND('7'!DB53=""),"",'7'!DB53)</f>
        <v/>
      </c>
      <c r="DC149" s="482" t="str">
        <f>IF(AND('7'!DC53=""),"",'7'!DC53)</f>
        <v/>
      </c>
      <c r="DD149" s="482" t="str">
        <f>IF(AND('7'!DD53=""),"",'7'!DD53)</f>
        <v/>
      </c>
      <c r="DE149" s="482" t="str">
        <f>IF(AND('7'!DE53=""),"",'7'!DE53)</f>
        <v/>
      </c>
      <c r="DF149" s="482" t="str">
        <f>IF(AND('7'!DF53=""),"",'7'!DF53)</f>
        <v/>
      </c>
      <c r="DG149" s="482" t="str">
        <f>IF(AND('7'!DG53=""),"",'7'!DG53)</f>
        <v/>
      </c>
      <c r="DH149" s="482" t="str">
        <f>IF(AND('7'!DH53=""),"",'7'!DH53)</f>
        <v/>
      </c>
      <c r="DI149" s="482" t="str">
        <f>IF(AND('7'!DI53=""),"",'7'!DI53)</f>
        <v/>
      </c>
      <c r="DJ149" s="482" t="str">
        <f>IF(AND('7'!DJ53=""),"",'7'!DJ53)</f>
        <v/>
      </c>
      <c r="DK149" s="482" t="str">
        <f>IF(AND('7'!DK53=""),"",'7'!DK53)</f>
        <v/>
      </c>
      <c r="DL149" s="482" t="str">
        <f>IF(AND('7'!DL53=""),"",'7'!DL53)</f>
        <v/>
      </c>
      <c r="DM149" s="482" t="str">
        <f>IF(AND('7'!DM53=""),"",'7'!DM53)</f>
        <v/>
      </c>
      <c r="DN149" s="482" t="str">
        <f>IF(AND('7'!DN53=""),"",'7'!DN53)</f>
        <v/>
      </c>
      <c r="DO149" s="482" t="str">
        <f>IF(AND('7'!DO53=""),"",'7'!DO53)</f>
        <v/>
      </c>
      <c r="DP149" s="482" t="str">
        <f>IF(AND('7'!DP53=""),"",'7'!DP53)</f>
        <v/>
      </c>
      <c r="DQ149" s="482" t="str">
        <f>IF(AND('7'!DQ53=""),"",'7'!DQ53)</f>
        <v/>
      </c>
      <c r="DR149" s="482" t="str">
        <f>IF(AND('7'!DR53=""),"",'7'!DR53)</f>
        <v/>
      </c>
      <c r="DS149" s="482" t="str">
        <f>IF(AND('7'!DS53=""),"",'7'!DS53)</f>
        <v/>
      </c>
      <c r="DT149" s="482" t="str">
        <f>IF(AND('7'!DT53=""),"",'7'!DT53)</f>
        <v/>
      </c>
      <c r="DU149" s="482" t="str">
        <f>IF(AND('7'!DU53=""),"",'7'!DU53)</f>
        <v/>
      </c>
      <c r="DV149" s="482" t="str">
        <f>IF(AND('7'!DV53=""),"",'7'!DV53)</f>
        <v/>
      </c>
      <c r="DW149" s="482" t="str">
        <f>IF(AND('7'!DW53=""),"",'7'!DW53)</f>
        <v/>
      </c>
      <c r="DX149" s="482" t="str">
        <f>IF(AND('7'!DX53=""),"",'7'!DX53)</f>
        <v/>
      </c>
      <c r="DY149" s="482" t="str">
        <f>IF(AND('7'!DY53=""),"",'7'!DY53)</f>
        <v/>
      </c>
      <c r="DZ149" s="482" t="str">
        <f>IF(AND('7'!DZ53=""),"",'7'!DZ53)</f>
        <v/>
      </c>
      <c r="EA149" s="482" t="str">
        <f>IF(AND('7'!EA53=""),"",'7'!EA53)</f>
        <v/>
      </c>
      <c r="EB149" s="482" t="str">
        <f>IF(AND('7'!EB53=""),"",'7'!EB53)</f>
        <v/>
      </c>
      <c r="EC149" s="482" t="str">
        <f>IF(AND('7'!EC53=""),"",'7'!EC53)</f>
        <v/>
      </c>
      <c r="ED149" s="482" t="str">
        <f>IF(AND('7'!ED53=""),"",'7'!ED53)</f>
        <v/>
      </c>
      <c r="EE149" s="482" t="str">
        <f>IF(AND('7'!EE53=""),"",'7'!EE53)</f>
        <v/>
      </c>
      <c r="EF149" s="482" t="str">
        <f>IF(AND('7'!EF53=""),"",'7'!EF53)</f>
        <v/>
      </c>
      <c r="EG149" s="482" t="str">
        <f>IF(AND('7'!EG53=""),"",'7'!EG53)</f>
        <v/>
      </c>
      <c r="EH149" s="482" t="str">
        <f>IF(AND('7'!EH53=""),"",'7'!EH53)</f>
        <v/>
      </c>
      <c r="EI149" s="482" t="str">
        <f>IF(AND('7'!EI53=""),"",'7'!EI53)</f>
        <v/>
      </c>
      <c r="EJ149" s="482" t="str">
        <f>IF(AND('7'!EJ53=""),"",'7'!EJ53)</f>
        <v/>
      </c>
      <c r="EK149" s="482" t="str">
        <f>IF(AND('7'!EK53=""),"",'7'!EK53)</f>
        <v/>
      </c>
      <c r="EL149" s="482" t="str">
        <f>IF(AND('7'!EL53=""),"",'7'!EL53)</f>
        <v/>
      </c>
      <c r="EM149" s="482" t="str">
        <f>IF(AND('7'!EM53=""),"",'7'!EM53)</f>
        <v/>
      </c>
      <c r="EN149" s="482" t="str">
        <f>IF(AND('7'!EN53=""),"",'7'!EN53)</f>
        <v/>
      </c>
      <c r="EO149" s="482" t="str">
        <f>IF(AND('7'!EO53=""),"",'7'!EO53)</f>
        <v/>
      </c>
      <c r="EP149" s="482" t="str">
        <f>IF(AND('7'!EP53=""),"",'7'!EP53)</f>
        <v/>
      </c>
      <c r="EQ149" s="482" t="str">
        <f>IF(AND('7'!EQ53=""),"",'7'!EQ53)</f>
        <v/>
      </c>
      <c r="ER149" s="482" t="str">
        <f>IF(AND('7'!ER53=""),"",'7'!ER53)</f>
        <v/>
      </c>
      <c r="ES149" s="482" t="str">
        <f>IF(AND('7'!ES53=""),"",'7'!ES53)</f>
        <v/>
      </c>
      <c r="ET149" s="482" t="str">
        <f>IF(AND('7'!ET53=""),"",'7'!ET53)</f>
        <v/>
      </c>
      <c r="EU149" s="482" t="str">
        <f>IF(AND('7'!EU53=""),"",'7'!EU53)</f>
        <v/>
      </c>
      <c r="EV149" s="482" t="str">
        <f>IF(AND('7'!EV53=""),"",'7'!EV53)</f>
        <v/>
      </c>
      <c r="EW149" s="482" t="str">
        <f>IF(AND('7'!EW53=""),"",'7'!EW53)</f>
        <v/>
      </c>
      <c r="EX149" s="482" t="str">
        <f>IF(AND('7'!EX53=""),"",'7'!EX53)</f>
        <v/>
      </c>
      <c r="EY149" s="482" t="str">
        <f>IF(AND('7'!EY53=""),"",'7'!EY53)</f>
        <v/>
      </c>
      <c r="EZ149" s="482" t="str">
        <f>IF(AND('7'!EZ53=""),"",'7'!EZ53)</f>
        <v/>
      </c>
      <c r="FA149" s="482" t="str">
        <f>IF(AND('7'!FA53=""),"",'7'!FA53)</f>
        <v/>
      </c>
      <c r="FB149" s="482" t="str">
        <f>IF(AND('7'!FB53=""),"",'7'!FB53)</f>
        <v/>
      </c>
      <c r="FC149" s="482" t="str">
        <f>IF(AND('7'!FC53=""),"",'7'!FC53)</f>
        <v/>
      </c>
      <c r="FD149" s="482" t="str">
        <f>IF(AND('7'!FD53=""),"",'7'!FD53)</f>
        <v/>
      </c>
      <c r="FE149" s="482" t="str">
        <f>IF(AND('7'!FE53=""),"",'7'!FE53)</f>
        <v/>
      </c>
      <c r="FF149" s="482" t="str">
        <f>IF(AND('7'!FF53=""),"",'7'!FF53)</f>
        <v xml:space="preserve"> </v>
      </c>
      <c r="FG149" s="482" t="str">
        <f>IF(AND('7'!FG53=""),"",'7'!FG53)</f>
        <v/>
      </c>
      <c r="FH149" s="482" t="str">
        <f>IF(AND('7'!FH53=""),"",'7'!FH53)</f>
        <v/>
      </c>
      <c r="FI149" s="482" t="str">
        <f>IF(AND('7'!FI53=""),"",'7'!FI53)</f>
        <v/>
      </c>
      <c r="FJ149" s="482" t="str">
        <f>IF(AND('7'!FJ53=""),"",'7'!FJ53)</f>
        <v/>
      </c>
      <c r="FK149" s="482" t="str">
        <f>IF(AND('7'!FK53=""),"",'7'!FK53)</f>
        <v/>
      </c>
      <c r="FL149" s="482" t="str">
        <f>IF(AND('7'!FL53=""),"",'7'!FL53)</f>
        <v/>
      </c>
      <c r="FM149" s="482" t="str">
        <f>IF(AND('7'!FM53=""),"",'7'!FM53)</f>
        <v xml:space="preserve"> </v>
      </c>
      <c r="FN149" s="482" t="str">
        <f>IF(AND('7'!FN53=""),"",'7'!FN53)</f>
        <v/>
      </c>
      <c r="FO149" s="482" t="str">
        <f>IF(AND('7'!FO53=""),"",'7'!FO53)</f>
        <v/>
      </c>
      <c r="FP149" s="482" t="str">
        <f>IF(AND('7'!FP53=""),"",'7'!FP53)</f>
        <v/>
      </c>
      <c r="FQ149" s="482" t="str">
        <f>IF(AND('7'!FQ53=""),"",'7'!FQ53)</f>
        <v/>
      </c>
      <c r="FR149" s="482" t="str">
        <f>IF(AND('7'!FR53=""),"",'7'!FR53)</f>
        <v/>
      </c>
      <c r="FS149" s="482" t="str">
        <f>IF(AND('7'!FS53=""),"",'7'!FS53)</f>
        <v/>
      </c>
      <c r="FT149" s="482" t="str">
        <f>IF(AND('7'!FT53=""),"",'7'!FT53)</f>
        <v xml:space="preserve"> </v>
      </c>
      <c r="FU149" s="482" t="str">
        <f>IF(AND('7'!FV53=""),"",'7'!FV53)</f>
        <v>-</v>
      </c>
      <c r="FV149" s="482" t="str">
        <f>IF(AND('7'!FW53=""),"",'7'!FW53)</f>
        <v>-</v>
      </c>
      <c r="FW149" s="482" t="str">
        <f>IF(AND('7'!FX53=""),"",'7'!FX53)</f>
        <v>-</v>
      </c>
      <c r="FX149" s="482" t="str">
        <f>IF(AND('7'!FY53=""),"",'7'!FY53)</f>
        <v>-</v>
      </c>
      <c r="FY149" s="482" t="str">
        <f>IF(AND('7'!FZ53=""),"",'7'!FZ53)</f>
        <v>-</v>
      </c>
      <c r="FZ149" s="482" t="str">
        <f>IF(AND('7'!GA53=""),"",'7'!GA53)</f>
        <v>-</v>
      </c>
      <c r="GA149" s="482" t="str">
        <f>IF(AND('7'!GB53=""),"",'7'!GB53)</f>
        <v>-</v>
      </c>
      <c r="GB149" s="482" t="str">
        <f>IF(AND('7'!GC53=""),"",'7'!GC53)</f>
        <v>-</v>
      </c>
      <c r="GC149" s="482" t="str">
        <f>IF(AND('7'!GD53=""),"",'7'!GD53)</f>
        <v>-</v>
      </c>
      <c r="GD149" s="482" t="str">
        <f>IF(AND('7'!GE53=""),"",'7'!GE53)</f>
        <v>-</v>
      </c>
      <c r="GE149" s="482" t="str">
        <f>IF(AND('7'!GF53=""),"",'7'!GF53)</f>
        <v>-</v>
      </c>
      <c r="GF149" s="482" t="str">
        <f>IF(AND('7'!GG53=""),"",'7'!GG53)</f>
        <v>-</v>
      </c>
      <c r="GG149" s="482" t="str">
        <f>IF(AND('7'!GH53=""),"",IF(AND('7'!GH53="-"),"",'7'!GH53))</f>
        <v/>
      </c>
      <c r="GH149" s="50" t="str">
        <f>IF(AND(C149=""),"",VLOOKUP(B149,Register!$A$7:$CL$311,36,FALSE))</f>
        <v/>
      </c>
      <c r="GI149" s="483" t="str">
        <f>IF(AND('7'!GL53=""),"",'7'!GL53)</f>
        <v/>
      </c>
      <c r="GJ149" s="173" t="str">
        <f>IF(AND('7'!FU53=""),"",'7'!FU53)</f>
        <v/>
      </c>
    </row>
    <row r="150" spans="1:192" ht="21">
      <c r="A150" s="480">
        <v>142</v>
      </c>
      <c r="B150" s="481" t="str">
        <f>IF(AND('7'!B54=""),"",'7'!B54)</f>
        <v/>
      </c>
      <c r="C150" s="196" t="str">
        <f>IF(AND('7'!C54=""),"",'7'!C54)</f>
        <v/>
      </c>
      <c r="D150" s="196" t="str">
        <f>IF(AND('7'!D54=""),"",'7'!D54)</f>
        <v/>
      </c>
      <c r="E150" s="200" t="str">
        <f>IF(AND('7'!E54=""),"",'7'!E54)</f>
        <v/>
      </c>
      <c r="F150" s="482" t="str">
        <f>IF(AND('7'!F54=""),"",'7'!F54)</f>
        <v/>
      </c>
      <c r="G150" s="482" t="str">
        <f>IF(AND('7'!G54=""),"",'7'!G54)</f>
        <v/>
      </c>
      <c r="H150" s="482" t="str">
        <f>IF(AND('7'!H54=""),"",'7'!H54)</f>
        <v/>
      </c>
      <c r="I150" s="482" t="str">
        <f>IF(AND('7'!I54=""),"",'7'!I54)</f>
        <v/>
      </c>
      <c r="J150" s="482" t="str">
        <f>IF(AND('7'!J54=""),"",'7'!J54)</f>
        <v/>
      </c>
      <c r="K150" s="482" t="str">
        <f>IF(AND('7'!K54=""),"",'7'!K54)</f>
        <v/>
      </c>
      <c r="L150" s="482" t="str">
        <f>IF(AND('7'!L54=""),"",'7'!L54)</f>
        <v/>
      </c>
      <c r="M150" s="482" t="str">
        <f>IF(AND('7'!M54=""),"",'7'!M54)</f>
        <v/>
      </c>
      <c r="N150" s="482" t="str">
        <f>IF(AND('7'!N54=""),"",'7'!N54)</f>
        <v/>
      </c>
      <c r="O150" s="482" t="str">
        <f>IF(AND('7'!O54=""),"",'7'!O54)</f>
        <v/>
      </c>
      <c r="P150" s="482" t="str">
        <f>IF(AND('7'!P54=""),"",'7'!P54)</f>
        <v/>
      </c>
      <c r="Q150" s="482" t="str">
        <f>IF(AND('7'!Q54=""),"",'7'!Q54)</f>
        <v/>
      </c>
      <c r="R150" s="482" t="str">
        <f>IF(AND('7'!R54=""),"",'7'!R54)</f>
        <v/>
      </c>
      <c r="S150" s="482" t="str">
        <f>IF(AND('7'!S54=""),"",'7'!S54)</f>
        <v/>
      </c>
      <c r="T150" s="482" t="str">
        <f>IF(AND('7'!T54=""),"",'7'!T54)</f>
        <v/>
      </c>
      <c r="U150" s="482" t="str">
        <f>IF(AND('7'!U54=""),"",'7'!U54)</f>
        <v/>
      </c>
      <c r="V150" s="482" t="str">
        <f>IF(AND('7'!V54=""),"",'7'!V54)</f>
        <v/>
      </c>
      <c r="W150" s="482" t="str">
        <f>IF(AND('7'!W54=""),"",'7'!W54)</f>
        <v/>
      </c>
      <c r="X150" s="482" t="str">
        <f>IF(AND('7'!X54=""),"",'7'!X54)</f>
        <v/>
      </c>
      <c r="Y150" s="482" t="str">
        <f>IF(AND('7'!Y54=""),"",'7'!Y54)</f>
        <v/>
      </c>
      <c r="Z150" s="482" t="str">
        <f>IF(AND('7'!Z54=""),"",'7'!Z54)</f>
        <v/>
      </c>
      <c r="AA150" s="482" t="str">
        <f>IF(AND('7'!AA54=""),"",'7'!AA54)</f>
        <v/>
      </c>
      <c r="AB150" s="482" t="str">
        <f>IF(AND('7'!AB54=""),"",'7'!AB54)</f>
        <v/>
      </c>
      <c r="AC150" s="482" t="str">
        <f>IF(AND('7'!AC54=""),"",'7'!AC54)</f>
        <v/>
      </c>
      <c r="AD150" s="482" t="str">
        <f>IF(AND('7'!AD54=""),"",'7'!AD54)</f>
        <v/>
      </c>
      <c r="AE150" s="482" t="str">
        <f>IF(AND('7'!AE54=""),"",'7'!AE54)</f>
        <v/>
      </c>
      <c r="AF150" s="482" t="str">
        <f>IF(AND('7'!AF54=""),"",'7'!AF54)</f>
        <v/>
      </c>
      <c r="AG150" s="482" t="str">
        <f>IF(AND('7'!AG54=""),"",'7'!AG54)</f>
        <v/>
      </c>
      <c r="AH150" s="482" t="str">
        <f>IF(AND('7'!AH54=""),"",'7'!AH54)</f>
        <v/>
      </c>
      <c r="AI150" s="482" t="str">
        <f>IF(AND('7'!AI54=""),"",'7'!AI54)</f>
        <v/>
      </c>
      <c r="AJ150" s="482" t="str">
        <f>IF(AND('7'!AJ54=""),"",'7'!AJ54)</f>
        <v/>
      </c>
      <c r="AK150" s="482" t="str">
        <f>IF(AND('7'!AK54=""),"",'7'!AK54)</f>
        <v/>
      </c>
      <c r="AL150" s="482" t="str">
        <f>IF(AND('7'!AL54=""),"",'7'!AL54)</f>
        <v/>
      </c>
      <c r="AM150" s="482" t="str">
        <f>IF(AND('7'!AM54=""),"",'7'!AM54)</f>
        <v/>
      </c>
      <c r="AN150" s="482" t="str">
        <f>IF(AND('7'!AN54=""),"",'7'!AN54)</f>
        <v/>
      </c>
      <c r="AO150" s="482" t="str">
        <f>IF(AND('7'!AO54=""),"",'7'!AO54)</f>
        <v/>
      </c>
      <c r="AP150" s="482" t="str">
        <f>IF(AND('7'!AP54=""),"",'7'!AP54)</f>
        <v/>
      </c>
      <c r="AQ150" s="482" t="str">
        <f>IF(AND('7'!AQ54=""),"",'7'!AQ54)</f>
        <v/>
      </c>
      <c r="AR150" s="482" t="str">
        <f>IF(AND('7'!AR54=""),"",'7'!AR54)</f>
        <v/>
      </c>
      <c r="AS150" s="482" t="str">
        <f>IF(AND('7'!AS54=""),"",'7'!AS54)</f>
        <v/>
      </c>
      <c r="AT150" s="482" t="str">
        <f>IF(AND('7'!AT54=""),"",'7'!AT54)</f>
        <v/>
      </c>
      <c r="AU150" s="482" t="str">
        <f>IF(AND('7'!AU54=""),"",'7'!AU54)</f>
        <v/>
      </c>
      <c r="AV150" s="482" t="str">
        <f>IF(AND('7'!AV54=""),"",'7'!AV54)</f>
        <v/>
      </c>
      <c r="AW150" s="482" t="str">
        <f>IF(AND('7'!AW54=""),"",'7'!AW54)</f>
        <v/>
      </c>
      <c r="AX150" s="482" t="str">
        <f>IF(AND('7'!AX54=""),"",'7'!AX54)</f>
        <v/>
      </c>
      <c r="AY150" s="482" t="str">
        <f>IF(AND('7'!AY54=""),"",'7'!AY54)</f>
        <v/>
      </c>
      <c r="AZ150" s="482" t="str">
        <f>IF(AND('7'!AZ54=""),"",'7'!AZ54)</f>
        <v/>
      </c>
      <c r="BA150" s="482" t="str">
        <f>IF(AND('7'!BA54=""),"",'7'!BA54)</f>
        <v/>
      </c>
      <c r="BB150" s="482" t="str">
        <f>IF(AND('7'!BB54=""),"",'7'!BB54)</f>
        <v/>
      </c>
      <c r="BC150" s="482" t="str">
        <f>IF(AND('7'!BC54=""),"",'7'!BC54)</f>
        <v/>
      </c>
      <c r="BD150" s="482" t="str">
        <f>IF(AND('7'!BD54=""),"",'7'!BD54)</f>
        <v/>
      </c>
      <c r="BE150" s="482" t="str">
        <f>IF(AND('7'!BE54=""),"",'7'!BE54)</f>
        <v/>
      </c>
      <c r="BF150" s="482" t="str">
        <f>IF(AND('7'!BF54=""),"",'7'!BF54)</f>
        <v/>
      </c>
      <c r="BG150" s="482" t="str">
        <f>IF(AND('7'!BG54=""),"",'7'!BG54)</f>
        <v/>
      </c>
      <c r="BH150" s="482" t="str">
        <f>IF(AND('7'!BH54=""),"",'7'!BH54)</f>
        <v/>
      </c>
      <c r="BI150" s="482" t="str">
        <f>IF(AND('7'!BI54=""),"",'7'!BI54)</f>
        <v/>
      </c>
      <c r="BJ150" s="482" t="str">
        <f>IF(AND('7'!BJ54=""),"",'7'!BJ54)</f>
        <v/>
      </c>
      <c r="BK150" s="482" t="str">
        <f>IF(AND('7'!BK54=""),"",'7'!BK54)</f>
        <v/>
      </c>
      <c r="BL150" s="482" t="str">
        <f>IF(AND('7'!BL54=""),"",'7'!BL54)</f>
        <v/>
      </c>
      <c r="BM150" s="482" t="str">
        <f>IF(AND('7'!BM54=""),"",'7'!BM54)</f>
        <v/>
      </c>
      <c r="BN150" s="482" t="str">
        <f>IF(AND('7'!BN54=""),"",'7'!BN54)</f>
        <v/>
      </c>
      <c r="BO150" s="482" t="str">
        <f>IF(AND('7'!BO54=""),"",'7'!BO54)</f>
        <v/>
      </c>
      <c r="BP150" s="482" t="str">
        <f>IF(AND('7'!BP54=""),"",'7'!BP54)</f>
        <v/>
      </c>
      <c r="BQ150" s="482" t="str">
        <f>IF(AND('7'!BQ54=""),"",'7'!BQ54)</f>
        <v/>
      </c>
      <c r="BR150" s="482" t="str">
        <f>IF(AND('7'!BR54=""),"",'7'!BR54)</f>
        <v/>
      </c>
      <c r="BS150" s="482" t="str">
        <f>IF(AND('7'!BS54=""),"",'7'!BS54)</f>
        <v/>
      </c>
      <c r="BT150" s="482" t="str">
        <f>IF(AND('7'!BT54=""),"",'7'!BT54)</f>
        <v/>
      </c>
      <c r="BU150" s="482" t="str">
        <f>IF(AND('7'!BU54=""),"",'7'!BU54)</f>
        <v/>
      </c>
      <c r="BV150" s="482" t="str">
        <f>IF(AND('7'!BV54=""),"",'7'!BV54)</f>
        <v/>
      </c>
      <c r="BW150" s="482" t="str">
        <f>IF(AND('7'!BW54=""),"",'7'!BW54)</f>
        <v/>
      </c>
      <c r="BX150" s="482" t="str">
        <f>IF(AND('7'!BX54=""),"",'7'!BX54)</f>
        <v/>
      </c>
      <c r="BY150" s="482" t="str">
        <f>IF(AND('7'!BY54=""),"",'7'!BY54)</f>
        <v/>
      </c>
      <c r="BZ150" s="482" t="str">
        <f>IF(AND('7'!BZ54=""),"",'7'!BZ54)</f>
        <v/>
      </c>
      <c r="CA150" s="482" t="str">
        <f>IF(AND('7'!CA54=""),"",'7'!CA54)</f>
        <v/>
      </c>
      <c r="CB150" s="482" t="str">
        <f>IF(AND('7'!CB54=""),"",'7'!CB54)</f>
        <v/>
      </c>
      <c r="CC150" s="482" t="str">
        <f>IF(AND('7'!CC54=""),"",'7'!CC54)</f>
        <v/>
      </c>
      <c r="CD150" s="482" t="str">
        <f>IF(AND('7'!CD54=""),"",'7'!CD54)</f>
        <v/>
      </c>
      <c r="CE150" s="482" t="str">
        <f>IF(AND('7'!CE54=""),"",'7'!CE54)</f>
        <v/>
      </c>
      <c r="CF150" s="482" t="str">
        <f>IF(AND('7'!CF54=""),"",'7'!CF54)</f>
        <v/>
      </c>
      <c r="CG150" s="482" t="str">
        <f>IF(AND('7'!CG54=""),"",'7'!CG54)</f>
        <v/>
      </c>
      <c r="CH150" s="482" t="str">
        <f>IF(AND('7'!CH54=""),"",'7'!CH54)</f>
        <v/>
      </c>
      <c r="CI150" s="482" t="str">
        <f>IF(AND('7'!CI54=""),"",'7'!CI54)</f>
        <v/>
      </c>
      <c r="CJ150" s="482" t="str">
        <f>IF(AND('7'!CJ54=""),"",'7'!CJ54)</f>
        <v/>
      </c>
      <c r="CK150" s="482" t="str">
        <f>IF(AND('7'!CK54=""),"",'7'!CK54)</f>
        <v/>
      </c>
      <c r="CL150" s="482" t="str">
        <f>IF(AND('7'!CL54=""),"",'7'!CL54)</f>
        <v/>
      </c>
      <c r="CM150" s="482" t="str">
        <f>IF(AND('7'!CM54=""),"",'7'!CM54)</f>
        <v/>
      </c>
      <c r="CN150" s="482" t="str">
        <f>IF(AND('7'!CN54=""),"",'7'!CN54)</f>
        <v/>
      </c>
      <c r="CO150" s="482" t="str">
        <f>IF(AND('7'!CO54=""),"",'7'!CO54)</f>
        <v/>
      </c>
      <c r="CP150" s="482" t="str">
        <f>IF(AND('7'!CP54=""),"",'7'!CP54)</f>
        <v/>
      </c>
      <c r="CQ150" s="482" t="str">
        <f>IF(AND('7'!CQ54=""),"",'7'!CQ54)</f>
        <v/>
      </c>
      <c r="CR150" s="482" t="str">
        <f>IF(AND('7'!CR54=""),"",'7'!CR54)</f>
        <v/>
      </c>
      <c r="CS150" s="482" t="str">
        <f>IF(AND('7'!CS54=""),"",'7'!CS54)</f>
        <v/>
      </c>
      <c r="CT150" s="482" t="str">
        <f>IF(AND('7'!CT54=""),"",'7'!CT54)</f>
        <v/>
      </c>
      <c r="CU150" s="482" t="str">
        <f>IF(AND('7'!CU54=""),"",'7'!CU54)</f>
        <v/>
      </c>
      <c r="CV150" s="482" t="str">
        <f>IF(AND('7'!CV54=""),"",'7'!CV54)</f>
        <v/>
      </c>
      <c r="CW150" s="482" t="str">
        <f>IF(AND('7'!CW54=""),"",'7'!CW54)</f>
        <v/>
      </c>
      <c r="CX150" s="482" t="str">
        <f>IF(AND('7'!CX54=""),"",'7'!CX54)</f>
        <v/>
      </c>
      <c r="CY150" s="482" t="str">
        <f>IF(AND('7'!CY54=""),"",'7'!CY54)</f>
        <v/>
      </c>
      <c r="CZ150" s="482" t="str">
        <f>IF(AND('7'!CZ54=""),"",'7'!CZ54)</f>
        <v/>
      </c>
      <c r="DA150" s="482" t="str">
        <f>IF(AND('7'!DA54=""),"",'7'!DA54)</f>
        <v/>
      </c>
      <c r="DB150" s="482" t="str">
        <f>IF(AND('7'!DB54=""),"",'7'!DB54)</f>
        <v/>
      </c>
      <c r="DC150" s="482" t="str">
        <f>IF(AND('7'!DC54=""),"",'7'!DC54)</f>
        <v/>
      </c>
      <c r="DD150" s="482" t="str">
        <f>IF(AND('7'!DD54=""),"",'7'!DD54)</f>
        <v/>
      </c>
      <c r="DE150" s="482" t="str">
        <f>IF(AND('7'!DE54=""),"",'7'!DE54)</f>
        <v/>
      </c>
      <c r="DF150" s="482" t="str">
        <f>IF(AND('7'!DF54=""),"",'7'!DF54)</f>
        <v/>
      </c>
      <c r="DG150" s="482" t="str">
        <f>IF(AND('7'!DG54=""),"",'7'!DG54)</f>
        <v/>
      </c>
      <c r="DH150" s="482" t="str">
        <f>IF(AND('7'!DH54=""),"",'7'!DH54)</f>
        <v/>
      </c>
      <c r="DI150" s="482" t="str">
        <f>IF(AND('7'!DI54=""),"",'7'!DI54)</f>
        <v/>
      </c>
      <c r="DJ150" s="482" t="str">
        <f>IF(AND('7'!DJ54=""),"",'7'!DJ54)</f>
        <v/>
      </c>
      <c r="DK150" s="482" t="str">
        <f>IF(AND('7'!DK54=""),"",'7'!DK54)</f>
        <v/>
      </c>
      <c r="DL150" s="482" t="str">
        <f>IF(AND('7'!DL54=""),"",'7'!DL54)</f>
        <v/>
      </c>
      <c r="DM150" s="482" t="str">
        <f>IF(AND('7'!DM54=""),"",'7'!DM54)</f>
        <v/>
      </c>
      <c r="DN150" s="482" t="str">
        <f>IF(AND('7'!DN54=""),"",'7'!DN54)</f>
        <v/>
      </c>
      <c r="DO150" s="482" t="str">
        <f>IF(AND('7'!DO54=""),"",'7'!DO54)</f>
        <v/>
      </c>
      <c r="DP150" s="482" t="str">
        <f>IF(AND('7'!DP54=""),"",'7'!DP54)</f>
        <v/>
      </c>
      <c r="DQ150" s="482" t="str">
        <f>IF(AND('7'!DQ54=""),"",'7'!DQ54)</f>
        <v/>
      </c>
      <c r="DR150" s="482" t="str">
        <f>IF(AND('7'!DR54=""),"",'7'!DR54)</f>
        <v/>
      </c>
      <c r="DS150" s="482" t="str">
        <f>IF(AND('7'!DS54=""),"",'7'!DS54)</f>
        <v/>
      </c>
      <c r="DT150" s="482" t="str">
        <f>IF(AND('7'!DT54=""),"",'7'!DT54)</f>
        <v/>
      </c>
      <c r="DU150" s="482" t="str">
        <f>IF(AND('7'!DU54=""),"",'7'!DU54)</f>
        <v/>
      </c>
      <c r="DV150" s="482" t="str">
        <f>IF(AND('7'!DV54=""),"",'7'!DV54)</f>
        <v/>
      </c>
      <c r="DW150" s="482" t="str">
        <f>IF(AND('7'!DW54=""),"",'7'!DW54)</f>
        <v/>
      </c>
      <c r="DX150" s="482" t="str">
        <f>IF(AND('7'!DX54=""),"",'7'!DX54)</f>
        <v/>
      </c>
      <c r="DY150" s="482" t="str">
        <f>IF(AND('7'!DY54=""),"",'7'!DY54)</f>
        <v/>
      </c>
      <c r="DZ150" s="482" t="str">
        <f>IF(AND('7'!DZ54=""),"",'7'!DZ54)</f>
        <v/>
      </c>
      <c r="EA150" s="482" t="str">
        <f>IF(AND('7'!EA54=""),"",'7'!EA54)</f>
        <v/>
      </c>
      <c r="EB150" s="482" t="str">
        <f>IF(AND('7'!EB54=""),"",'7'!EB54)</f>
        <v/>
      </c>
      <c r="EC150" s="482" t="str">
        <f>IF(AND('7'!EC54=""),"",'7'!EC54)</f>
        <v/>
      </c>
      <c r="ED150" s="482" t="str">
        <f>IF(AND('7'!ED54=""),"",'7'!ED54)</f>
        <v/>
      </c>
      <c r="EE150" s="482" t="str">
        <f>IF(AND('7'!EE54=""),"",'7'!EE54)</f>
        <v/>
      </c>
      <c r="EF150" s="482" t="str">
        <f>IF(AND('7'!EF54=""),"",'7'!EF54)</f>
        <v/>
      </c>
      <c r="EG150" s="482" t="str">
        <f>IF(AND('7'!EG54=""),"",'7'!EG54)</f>
        <v/>
      </c>
      <c r="EH150" s="482" t="str">
        <f>IF(AND('7'!EH54=""),"",'7'!EH54)</f>
        <v/>
      </c>
      <c r="EI150" s="482" t="str">
        <f>IF(AND('7'!EI54=""),"",'7'!EI54)</f>
        <v/>
      </c>
      <c r="EJ150" s="482" t="str">
        <f>IF(AND('7'!EJ54=""),"",'7'!EJ54)</f>
        <v/>
      </c>
      <c r="EK150" s="482" t="str">
        <f>IF(AND('7'!EK54=""),"",'7'!EK54)</f>
        <v/>
      </c>
      <c r="EL150" s="482" t="str">
        <f>IF(AND('7'!EL54=""),"",'7'!EL54)</f>
        <v/>
      </c>
      <c r="EM150" s="482" t="str">
        <f>IF(AND('7'!EM54=""),"",'7'!EM54)</f>
        <v/>
      </c>
      <c r="EN150" s="482" t="str">
        <f>IF(AND('7'!EN54=""),"",'7'!EN54)</f>
        <v/>
      </c>
      <c r="EO150" s="482" t="str">
        <f>IF(AND('7'!EO54=""),"",'7'!EO54)</f>
        <v/>
      </c>
      <c r="EP150" s="482" t="str">
        <f>IF(AND('7'!EP54=""),"",'7'!EP54)</f>
        <v/>
      </c>
      <c r="EQ150" s="482" t="str">
        <f>IF(AND('7'!EQ54=""),"",'7'!EQ54)</f>
        <v/>
      </c>
      <c r="ER150" s="482" t="str">
        <f>IF(AND('7'!ER54=""),"",'7'!ER54)</f>
        <v/>
      </c>
      <c r="ES150" s="482" t="str">
        <f>IF(AND('7'!ES54=""),"",'7'!ES54)</f>
        <v/>
      </c>
      <c r="ET150" s="482" t="str">
        <f>IF(AND('7'!ET54=""),"",'7'!ET54)</f>
        <v/>
      </c>
      <c r="EU150" s="482" t="str">
        <f>IF(AND('7'!EU54=""),"",'7'!EU54)</f>
        <v/>
      </c>
      <c r="EV150" s="482" t="str">
        <f>IF(AND('7'!EV54=""),"",'7'!EV54)</f>
        <v/>
      </c>
      <c r="EW150" s="482" t="str">
        <f>IF(AND('7'!EW54=""),"",'7'!EW54)</f>
        <v/>
      </c>
      <c r="EX150" s="482" t="str">
        <f>IF(AND('7'!EX54=""),"",'7'!EX54)</f>
        <v/>
      </c>
      <c r="EY150" s="482" t="str">
        <f>IF(AND('7'!EY54=""),"",'7'!EY54)</f>
        <v/>
      </c>
      <c r="EZ150" s="482" t="str">
        <f>IF(AND('7'!EZ54=""),"",'7'!EZ54)</f>
        <v/>
      </c>
      <c r="FA150" s="482" t="str">
        <f>IF(AND('7'!FA54=""),"",'7'!FA54)</f>
        <v/>
      </c>
      <c r="FB150" s="482" t="str">
        <f>IF(AND('7'!FB54=""),"",'7'!FB54)</f>
        <v/>
      </c>
      <c r="FC150" s="482" t="str">
        <f>IF(AND('7'!FC54=""),"",'7'!FC54)</f>
        <v/>
      </c>
      <c r="FD150" s="482" t="str">
        <f>IF(AND('7'!FD54=""),"",'7'!FD54)</f>
        <v/>
      </c>
      <c r="FE150" s="482" t="str">
        <f>IF(AND('7'!FE54=""),"",'7'!FE54)</f>
        <v/>
      </c>
      <c r="FF150" s="482" t="str">
        <f>IF(AND('7'!FF54=""),"",'7'!FF54)</f>
        <v xml:space="preserve"> </v>
      </c>
      <c r="FG150" s="482" t="str">
        <f>IF(AND('7'!FG54=""),"",'7'!FG54)</f>
        <v/>
      </c>
      <c r="FH150" s="482" t="str">
        <f>IF(AND('7'!FH54=""),"",'7'!FH54)</f>
        <v/>
      </c>
      <c r="FI150" s="482" t="str">
        <f>IF(AND('7'!FI54=""),"",'7'!FI54)</f>
        <v/>
      </c>
      <c r="FJ150" s="482" t="str">
        <f>IF(AND('7'!FJ54=""),"",'7'!FJ54)</f>
        <v/>
      </c>
      <c r="FK150" s="482" t="str">
        <f>IF(AND('7'!FK54=""),"",'7'!FK54)</f>
        <v/>
      </c>
      <c r="FL150" s="482" t="str">
        <f>IF(AND('7'!FL54=""),"",'7'!FL54)</f>
        <v/>
      </c>
      <c r="FM150" s="482" t="str">
        <f>IF(AND('7'!FM54=""),"",'7'!FM54)</f>
        <v xml:space="preserve"> </v>
      </c>
      <c r="FN150" s="482" t="str">
        <f>IF(AND('7'!FN54=""),"",'7'!FN54)</f>
        <v/>
      </c>
      <c r="FO150" s="482" t="str">
        <f>IF(AND('7'!FO54=""),"",'7'!FO54)</f>
        <v/>
      </c>
      <c r="FP150" s="482" t="str">
        <f>IF(AND('7'!FP54=""),"",'7'!FP54)</f>
        <v/>
      </c>
      <c r="FQ150" s="482" t="str">
        <f>IF(AND('7'!FQ54=""),"",'7'!FQ54)</f>
        <v/>
      </c>
      <c r="FR150" s="482" t="str">
        <f>IF(AND('7'!FR54=""),"",'7'!FR54)</f>
        <v/>
      </c>
      <c r="FS150" s="482" t="str">
        <f>IF(AND('7'!FS54=""),"",'7'!FS54)</f>
        <v/>
      </c>
      <c r="FT150" s="482" t="str">
        <f>IF(AND('7'!FT54=""),"",'7'!FT54)</f>
        <v xml:space="preserve"> </v>
      </c>
      <c r="FU150" s="482" t="str">
        <f>IF(AND('7'!FV54=""),"",'7'!FV54)</f>
        <v>-</v>
      </c>
      <c r="FV150" s="482" t="str">
        <f>IF(AND('7'!FW54=""),"",'7'!FW54)</f>
        <v>-</v>
      </c>
      <c r="FW150" s="482" t="str">
        <f>IF(AND('7'!FX54=""),"",'7'!FX54)</f>
        <v>-</v>
      </c>
      <c r="FX150" s="482" t="str">
        <f>IF(AND('7'!FY54=""),"",'7'!FY54)</f>
        <v>-</v>
      </c>
      <c r="FY150" s="482" t="str">
        <f>IF(AND('7'!FZ54=""),"",'7'!FZ54)</f>
        <v>-</v>
      </c>
      <c r="FZ150" s="482" t="str">
        <f>IF(AND('7'!GA54=""),"",'7'!GA54)</f>
        <v>-</v>
      </c>
      <c r="GA150" s="482" t="str">
        <f>IF(AND('7'!GB54=""),"",'7'!GB54)</f>
        <v>-</v>
      </c>
      <c r="GB150" s="482" t="str">
        <f>IF(AND('7'!GC54=""),"",'7'!GC54)</f>
        <v>-</v>
      </c>
      <c r="GC150" s="482" t="str">
        <f>IF(AND('7'!GD54=""),"",'7'!GD54)</f>
        <v>-</v>
      </c>
      <c r="GD150" s="482" t="str">
        <f>IF(AND('7'!GE54=""),"",'7'!GE54)</f>
        <v>-</v>
      </c>
      <c r="GE150" s="482" t="str">
        <f>IF(AND('7'!GF54=""),"",'7'!GF54)</f>
        <v>-</v>
      </c>
      <c r="GF150" s="482" t="str">
        <f>IF(AND('7'!GG54=""),"",'7'!GG54)</f>
        <v>-</v>
      </c>
      <c r="GG150" s="482" t="str">
        <f>IF(AND('7'!GH54=""),"",IF(AND('7'!GH54="-"),"",'7'!GH54))</f>
        <v/>
      </c>
      <c r="GH150" s="50" t="str">
        <f>IF(AND(C150=""),"",VLOOKUP(B150,Register!$A$7:$CL$311,36,FALSE))</f>
        <v/>
      </c>
      <c r="GI150" s="483" t="str">
        <f>IF(AND('7'!GL54=""),"",'7'!GL54)</f>
        <v/>
      </c>
      <c r="GJ150" s="173" t="str">
        <f>IF(AND('7'!FU54=""),"",'7'!FU54)</f>
        <v/>
      </c>
    </row>
    <row r="151" spans="1:192" ht="21">
      <c r="A151" s="480">
        <v>143</v>
      </c>
      <c r="B151" s="481" t="str">
        <f>IF(AND('7'!B55=""),"",'7'!B55)</f>
        <v/>
      </c>
      <c r="C151" s="196" t="str">
        <f>IF(AND('7'!C55=""),"",'7'!C55)</f>
        <v/>
      </c>
      <c r="D151" s="196" t="str">
        <f>IF(AND('7'!D55=""),"",'7'!D55)</f>
        <v/>
      </c>
      <c r="E151" s="200" t="str">
        <f>IF(AND('7'!E55=""),"",'7'!E55)</f>
        <v/>
      </c>
      <c r="F151" s="482" t="str">
        <f>IF(AND('7'!F55=""),"",'7'!F55)</f>
        <v/>
      </c>
      <c r="G151" s="482" t="str">
        <f>IF(AND('7'!G55=""),"",'7'!G55)</f>
        <v/>
      </c>
      <c r="H151" s="482" t="str">
        <f>IF(AND('7'!H55=""),"",'7'!H55)</f>
        <v/>
      </c>
      <c r="I151" s="482" t="str">
        <f>IF(AND('7'!I55=""),"",'7'!I55)</f>
        <v/>
      </c>
      <c r="J151" s="482" t="str">
        <f>IF(AND('7'!J55=""),"",'7'!J55)</f>
        <v/>
      </c>
      <c r="K151" s="482" t="str">
        <f>IF(AND('7'!K55=""),"",'7'!K55)</f>
        <v/>
      </c>
      <c r="L151" s="482" t="str">
        <f>IF(AND('7'!L55=""),"",'7'!L55)</f>
        <v/>
      </c>
      <c r="M151" s="482" t="str">
        <f>IF(AND('7'!M55=""),"",'7'!M55)</f>
        <v/>
      </c>
      <c r="N151" s="482" t="str">
        <f>IF(AND('7'!N55=""),"",'7'!N55)</f>
        <v/>
      </c>
      <c r="O151" s="482" t="str">
        <f>IF(AND('7'!O55=""),"",'7'!O55)</f>
        <v/>
      </c>
      <c r="P151" s="482" t="str">
        <f>IF(AND('7'!P55=""),"",'7'!P55)</f>
        <v/>
      </c>
      <c r="Q151" s="482" t="str">
        <f>IF(AND('7'!Q55=""),"",'7'!Q55)</f>
        <v/>
      </c>
      <c r="R151" s="482" t="str">
        <f>IF(AND('7'!R55=""),"",'7'!R55)</f>
        <v/>
      </c>
      <c r="S151" s="482" t="str">
        <f>IF(AND('7'!S55=""),"",'7'!S55)</f>
        <v/>
      </c>
      <c r="T151" s="482" t="str">
        <f>IF(AND('7'!T55=""),"",'7'!T55)</f>
        <v/>
      </c>
      <c r="U151" s="482" t="str">
        <f>IF(AND('7'!U55=""),"",'7'!U55)</f>
        <v/>
      </c>
      <c r="V151" s="482" t="str">
        <f>IF(AND('7'!V55=""),"",'7'!V55)</f>
        <v/>
      </c>
      <c r="W151" s="482" t="str">
        <f>IF(AND('7'!W55=""),"",'7'!W55)</f>
        <v/>
      </c>
      <c r="X151" s="482" t="str">
        <f>IF(AND('7'!X55=""),"",'7'!X55)</f>
        <v/>
      </c>
      <c r="Y151" s="482" t="str">
        <f>IF(AND('7'!Y55=""),"",'7'!Y55)</f>
        <v/>
      </c>
      <c r="Z151" s="482" t="str">
        <f>IF(AND('7'!Z55=""),"",'7'!Z55)</f>
        <v/>
      </c>
      <c r="AA151" s="482" t="str">
        <f>IF(AND('7'!AA55=""),"",'7'!AA55)</f>
        <v/>
      </c>
      <c r="AB151" s="482" t="str">
        <f>IF(AND('7'!AB55=""),"",'7'!AB55)</f>
        <v/>
      </c>
      <c r="AC151" s="482" t="str">
        <f>IF(AND('7'!AC55=""),"",'7'!AC55)</f>
        <v/>
      </c>
      <c r="AD151" s="482" t="str">
        <f>IF(AND('7'!AD55=""),"",'7'!AD55)</f>
        <v/>
      </c>
      <c r="AE151" s="482" t="str">
        <f>IF(AND('7'!AE55=""),"",'7'!AE55)</f>
        <v/>
      </c>
      <c r="AF151" s="482" t="str">
        <f>IF(AND('7'!AF55=""),"",'7'!AF55)</f>
        <v/>
      </c>
      <c r="AG151" s="482" t="str">
        <f>IF(AND('7'!AG55=""),"",'7'!AG55)</f>
        <v/>
      </c>
      <c r="AH151" s="482" t="str">
        <f>IF(AND('7'!AH55=""),"",'7'!AH55)</f>
        <v/>
      </c>
      <c r="AI151" s="482" t="str">
        <f>IF(AND('7'!AI55=""),"",'7'!AI55)</f>
        <v/>
      </c>
      <c r="AJ151" s="482" t="str">
        <f>IF(AND('7'!AJ55=""),"",'7'!AJ55)</f>
        <v/>
      </c>
      <c r="AK151" s="482" t="str">
        <f>IF(AND('7'!AK55=""),"",'7'!AK55)</f>
        <v/>
      </c>
      <c r="AL151" s="482" t="str">
        <f>IF(AND('7'!AL55=""),"",'7'!AL55)</f>
        <v/>
      </c>
      <c r="AM151" s="482" t="str">
        <f>IF(AND('7'!AM55=""),"",'7'!AM55)</f>
        <v/>
      </c>
      <c r="AN151" s="482" t="str">
        <f>IF(AND('7'!AN55=""),"",'7'!AN55)</f>
        <v/>
      </c>
      <c r="AO151" s="482" t="str">
        <f>IF(AND('7'!AO55=""),"",'7'!AO55)</f>
        <v/>
      </c>
      <c r="AP151" s="482" t="str">
        <f>IF(AND('7'!AP55=""),"",'7'!AP55)</f>
        <v/>
      </c>
      <c r="AQ151" s="482" t="str">
        <f>IF(AND('7'!AQ55=""),"",'7'!AQ55)</f>
        <v/>
      </c>
      <c r="AR151" s="482" t="str">
        <f>IF(AND('7'!AR55=""),"",'7'!AR55)</f>
        <v/>
      </c>
      <c r="AS151" s="482" t="str">
        <f>IF(AND('7'!AS55=""),"",'7'!AS55)</f>
        <v/>
      </c>
      <c r="AT151" s="482" t="str">
        <f>IF(AND('7'!AT55=""),"",'7'!AT55)</f>
        <v/>
      </c>
      <c r="AU151" s="482" t="str">
        <f>IF(AND('7'!AU55=""),"",'7'!AU55)</f>
        <v/>
      </c>
      <c r="AV151" s="482" t="str">
        <f>IF(AND('7'!AV55=""),"",'7'!AV55)</f>
        <v/>
      </c>
      <c r="AW151" s="482" t="str">
        <f>IF(AND('7'!AW55=""),"",'7'!AW55)</f>
        <v/>
      </c>
      <c r="AX151" s="482" t="str">
        <f>IF(AND('7'!AX55=""),"",'7'!AX55)</f>
        <v/>
      </c>
      <c r="AY151" s="482" t="str">
        <f>IF(AND('7'!AY55=""),"",'7'!AY55)</f>
        <v/>
      </c>
      <c r="AZ151" s="482" t="str">
        <f>IF(AND('7'!AZ55=""),"",'7'!AZ55)</f>
        <v/>
      </c>
      <c r="BA151" s="482" t="str">
        <f>IF(AND('7'!BA55=""),"",'7'!BA55)</f>
        <v/>
      </c>
      <c r="BB151" s="482" t="str">
        <f>IF(AND('7'!BB55=""),"",'7'!BB55)</f>
        <v/>
      </c>
      <c r="BC151" s="482" t="str">
        <f>IF(AND('7'!BC55=""),"",'7'!BC55)</f>
        <v/>
      </c>
      <c r="BD151" s="482" t="str">
        <f>IF(AND('7'!BD55=""),"",'7'!BD55)</f>
        <v/>
      </c>
      <c r="BE151" s="482" t="str">
        <f>IF(AND('7'!BE55=""),"",'7'!BE55)</f>
        <v/>
      </c>
      <c r="BF151" s="482" t="str">
        <f>IF(AND('7'!BF55=""),"",'7'!BF55)</f>
        <v/>
      </c>
      <c r="BG151" s="482" t="str">
        <f>IF(AND('7'!BG55=""),"",'7'!BG55)</f>
        <v/>
      </c>
      <c r="BH151" s="482" t="str">
        <f>IF(AND('7'!BH55=""),"",'7'!BH55)</f>
        <v/>
      </c>
      <c r="BI151" s="482" t="str">
        <f>IF(AND('7'!BI55=""),"",'7'!BI55)</f>
        <v/>
      </c>
      <c r="BJ151" s="482" t="str">
        <f>IF(AND('7'!BJ55=""),"",'7'!BJ55)</f>
        <v/>
      </c>
      <c r="BK151" s="482" t="str">
        <f>IF(AND('7'!BK55=""),"",'7'!BK55)</f>
        <v/>
      </c>
      <c r="BL151" s="482" t="str">
        <f>IF(AND('7'!BL55=""),"",'7'!BL55)</f>
        <v/>
      </c>
      <c r="BM151" s="482" t="str">
        <f>IF(AND('7'!BM55=""),"",'7'!BM55)</f>
        <v/>
      </c>
      <c r="BN151" s="482" t="str">
        <f>IF(AND('7'!BN55=""),"",'7'!BN55)</f>
        <v/>
      </c>
      <c r="BO151" s="482" t="str">
        <f>IF(AND('7'!BO55=""),"",'7'!BO55)</f>
        <v/>
      </c>
      <c r="BP151" s="482" t="str">
        <f>IF(AND('7'!BP55=""),"",'7'!BP55)</f>
        <v/>
      </c>
      <c r="BQ151" s="482" t="str">
        <f>IF(AND('7'!BQ55=""),"",'7'!BQ55)</f>
        <v/>
      </c>
      <c r="BR151" s="482" t="str">
        <f>IF(AND('7'!BR55=""),"",'7'!BR55)</f>
        <v/>
      </c>
      <c r="BS151" s="482" t="str">
        <f>IF(AND('7'!BS55=""),"",'7'!BS55)</f>
        <v/>
      </c>
      <c r="BT151" s="482" t="str">
        <f>IF(AND('7'!BT55=""),"",'7'!BT55)</f>
        <v/>
      </c>
      <c r="BU151" s="482" t="str">
        <f>IF(AND('7'!BU55=""),"",'7'!BU55)</f>
        <v/>
      </c>
      <c r="BV151" s="482" t="str">
        <f>IF(AND('7'!BV55=""),"",'7'!BV55)</f>
        <v/>
      </c>
      <c r="BW151" s="482" t="str">
        <f>IF(AND('7'!BW55=""),"",'7'!BW55)</f>
        <v/>
      </c>
      <c r="BX151" s="482" t="str">
        <f>IF(AND('7'!BX55=""),"",'7'!BX55)</f>
        <v/>
      </c>
      <c r="BY151" s="482" t="str">
        <f>IF(AND('7'!BY55=""),"",'7'!BY55)</f>
        <v/>
      </c>
      <c r="BZ151" s="482" t="str">
        <f>IF(AND('7'!BZ55=""),"",'7'!BZ55)</f>
        <v/>
      </c>
      <c r="CA151" s="482" t="str">
        <f>IF(AND('7'!CA55=""),"",'7'!CA55)</f>
        <v/>
      </c>
      <c r="CB151" s="482" t="str">
        <f>IF(AND('7'!CB55=""),"",'7'!CB55)</f>
        <v/>
      </c>
      <c r="CC151" s="482" t="str">
        <f>IF(AND('7'!CC55=""),"",'7'!CC55)</f>
        <v/>
      </c>
      <c r="CD151" s="482" t="str">
        <f>IF(AND('7'!CD55=""),"",'7'!CD55)</f>
        <v/>
      </c>
      <c r="CE151" s="482" t="str">
        <f>IF(AND('7'!CE55=""),"",'7'!CE55)</f>
        <v/>
      </c>
      <c r="CF151" s="482" t="str">
        <f>IF(AND('7'!CF55=""),"",'7'!CF55)</f>
        <v/>
      </c>
      <c r="CG151" s="482" t="str">
        <f>IF(AND('7'!CG55=""),"",'7'!CG55)</f>
        <v/>
      </c>
      <c r="CH151" s="482" t="str">
        <f>IF(AND('7'!CH55=""),"",'7'!CH55)</f>
        <v/>
      </c>
      <c r="CI151" s="482" t="str">
        <f>IF(AND('7'!CI55=""),"",'7'!CI55)</f>
        <v/>
      </c>
      <c r="CJ151" s="482" t="str">
        <f>IF(AND('7'!CJ55=""),"",'7'!CJ55)</f>
        <v/>
      </c>
      <c r="CK151" s="482" t="str">
        <f>IF(AND('7'!CK55=""),"",'7'!CK55)</f>
        <v/>
      </c>
      <c r="CL151" s="482" t="str">
        <f>IF(AND('7'!CL55=""),"",'7'!CL55)</f>
        <v/>
      </c>
      <c r="CM151" s="482" t="str">
        <f>IF(AND('7'!CM55=""),"",'7'!CM55)</f>
        <v/>
      </c>
      <c r="CN151" s="482" t="str">
        <f>IF(AND('7'!CN55=""),"",'7'!CN55)</f>
        <v/>
      </c>
      <c r="CO151" s="482" t="str">
        <f>IF(AND('7'!CO55=""),"",'7'!CO55)</f>
        <v/>
      </c>
      <c r="CP151" s="482" t="str">
        <f>IF(AND('7'!CP55=""),"",'7'!CP55)</f>
        <v/>
      </c>
      <c r="CQ151" s="482" t="str">
        <f>IF(AND('7'!CQ55=""),"",'7'!CQ55)</f>
        <v/>
      </c>
      <c r="CR151" s="482" t="str">
        <f>IF(AND('7'!CR55=""),"",'7'!CR55)</f>
        <v/>
      </c>
      <c r="CS151" s="482" t="str">
        <f>IF(AND('7'!CS55=""),"",'7'!CS55)</f>
        <v/>
      </c>
      <c r="CT151" s="482" t="str">
        <f>IF(AND('7'!CT55=""),"",'7'!CT55)</f>
        <v/>
      </c>
      <c r="CU151" s="482" t="str">
        <f>IF(AND('7'!CU55=""),"",'7'!CU55)</f>
        <v/>
      </c>
      <c r="CV151" s="482" t="str">
        <f>IF(AND('7'!CV55=""),"",'7'!CV55)</f>
        <v/>
      </c>
      <c r="CW151" s="482" t="str">
        <f>IF(AND('7'!CW55=""),"",'7'!CW55)</f>
        <v/>
      </c>
      <c r="CX151" s="482" t="str">
        <f>IF(AND('7'!CX55=""),"",'7'!CX55)</f>
        <v/>
      </c>
      <c r="CY151" s="482" t="str">
        <f>IF(AND('7'!CY55=""),"",'7'!CY55)</f>
        <v/>
      </c>
      <c r="CZ151" s="482" t="str">
        <f>IF(AND('7'!CZ55=""),"",'7'!CZ55)</f>
        <v/>
      </c>
      <c r="DA151" s="482" t="str">
        <f>IF(AND('7'!DA55=""),"",'7'!DA55)</f>
        <v/>
      </c>
      <c r="DB151" s="482" t="str">
        <f>IF(AND('7'!DB55=""),"",'7'!DB55)</f>
        <v/>
      </c>
      <c r="DC151" s="482" t="str">
        <f>IF(AND('7'!DC55=""),"",'7'!DC55)</f>
        <v/>
      </c>
      <c r="DD151" s="482" t="str">
        <f>IF(AND('7'!DD55=""),"",'7'!DD55)</f>
        <v/>
      </c>
      <c r="DE151" s="482" t="str">
        <f>IF(AND('7'!DE55=""),"",'7'!DE55)</f>
        <v/>
      </c>
      <c r="DF151" s="482" t="str">
        <f>IF(AND('7'!DF55=""),"",'7'!DF55)</f>
        <v/>
      </c>
      <c r="DG151" s="482" t="str">
        <f>IF(AND('7'!DG55=""),"",'7'!DG55)</f>
        <v/>
      </c>
      <c r="DH151" s="482" t="str">
        <f>IF(AND('7'!DH55=""),"",'7'!DH55)</f>
        <v/>
      </c>
      <c r="DI151" s="482" t="str">
        <f>IF(AND('7'!DI55=""),"",'7'!DI55)</f>
        <v/>
      </c>
      <c r="DJ151" s="482" t="str">
        <f>IF(AND('7'!DJ55=""),"",'7'!DJ55)</f>
        <v/>
      </c>
      <c r="DK151" s="482" t="str">
        <f>IF(AND('7'!DK55=""),"",'7'!DK55)</f>
        <v/>
      </c>
      <c r="DL151" s="482" t="str">
        <f>IF(AND('7'!DL55=""),"",'7'!DL55)</f>
        <v/>
      </c>
      <c r="DM151" s="482" t="str">
        <f>IF(AND('7'!DM55=""),"",'7'!DM55)</f>
        <v/>
      </c>
      <c r="DN151" s="482" t="str">
        <f>IF(AND('7'!DN55=""),"",'7'!DN55)</f>
        <v/>
      </c>
      <c r="DO151" s="482" t="str">
        <f>IF(AND('7'!DO55=""),"",'7'!DO55)</f>
        <v/>
      </c>
      <c r="DP151" s="482" t="str">
        <f>IF(AND('7'!DP55=""),"",'7'!DP55)</f>
        <v/>
      </c>
      <c r="DQ151" s="482" t="str">
        <f>IF(AND('7'!DQ55=""),"",'7'!DQ55)</f>
        <v/>
      </c>
      <c r="DR151" s="482" t="str">
        <f>IF(AND('7'!DR55=""),"",'7'!DR55)</f>
        <v/>
      </c>
      <c r="DS151" s="482" t="str">
        <f>IF(AND('7'!DS55=""),"",'7'!DS55)</f>
        <v/>
      </c>
      <c r="DT151" s="482" t="str">
        <f>IF(AND('7'!DT55=""),"",'7'!DT55)</f>
        <v/>
      </c>
      <c r="DU151" s="482" t="str">
        <f>IF(AND('7'!DU55=""),"",'7'!DU55)</f>
        <v/>
      </c>
      <c r="DV151" s="482" t="str">
        <f>IF(AND('7'!DV55=""),"",'7'!DV55)</f>
        <v/>
      </c>
      <c r="DW151" s="482" t="str">
        <f>IF(AND('7'!DW55=""),"",'7'!DW55)</f>
        <v/>
      </c>
      <c r="DX151" s="482" t="str">
        <f>IF(AND('7'!DX55=""),"",'7'!DX55)</f>
        <v/>
      </c>
      <c r="DY151" s="482" t="str">
        <f>IF(AND('7'!DY55=""),"",'7'!DY55)</f>
        <v/>
      </c>
      <c r="DZ151" s="482" t="str">
        <f>IF(AND('7'!DZ55=""),"",'7'!DZ55)</f>
        <v/>
      </c>
      <c r="EA151" s="482" t="str">
        <f>IF(AND('7'!EA55=""),"",'7'!EA55)</f>
        <v/>
      </c>
      <c r="EB151" s="482" t="str">
        <f>IF(AND('7'!EB55=""),"",'7'!EB55)</f>
        <v/>
      </c>
      <c r="EC151" s="482" t="str">
        <f>IF(AND('7'!EC55=""),"",'7'!EC55)</f>
        <v/>
      </c>
      <c r="ED151" s="482" t="str">
        <f>IF(AND('7'!ED55=""),"",'7'!ED55)</f>
        <v/>
      </c>
      <c r="EE151" s="482" t="str">
        <f>IF(AND('7'!EE55=""),"",'7'!EE55)</f>
        <v/>
      </c>
      <c r="EF151" s="482" t="str">
        <f>IF(AND('7'!EF55=""),"",'7'!EF55)</f>
        <v/>
      </c>
      <c r="EG151" s="482" t="str">
        <f>IF(AND('7'!EG55=""),"",'7'!EG55)</f>
        <v/>
      </c>
      <c r="EH151" s="482" t="str">
        <f>IF(AND('7'!EH55=""),"",'7'!EH55)</f>
        <v/>
      </c>
      <c r="EI151" s="482" t="str">
        <f>IF(AND('7'!EI55=""),"",'7'!EI55)</f>
        <v/>
      </c>
      <c r="EJ151" s="482" t="str">
        <f>IF(AND('7'!EJ55=""),"",'7'!EJ55)</f>
        <v/>
      </c>
      <c r="EK151" s="482" t="str">
        <f>IF(AND('7'!EK55=""),"",'7'!EK55)</f>
        <v/>
      </c>
      <c r="EL151" s="482" t="str">
        <f>IF(AND('7'!EL55=""),"",'7'!EL55)</f>
        <v/>
      </c>
      <c r="EM151" s="482" t="str">
        <f>IF(AND('7'!EM55=""),"",'7'!EM55)</f>
        <v/>
      </c>
      <c r="EN151" s="482" t="str">
        <f>IF(AND('7'!EN55=""),"",'7'!EN55)</f>
        <v/>
      </c>
      <c r="EO151" s="482" t="str">
        <f>IF(AND('7'!EO55=""),"",'7'!EO55)</f>
        <v/>
      </c>
      <c r="EP151" s="482" t="str">
        <f>IF(AND('7'!EP55=""),"",'7'!EP55)</f>
        <v/>
      </c>
      <c r="EQ151" s="482" t="str">
        <f>IF(AND('7'!EQ55=""),"",'7'!EQ55)</f>
        <v/>
      </c>
      <c r="ER151" s="482" t="str">
        <f>IF(AND('7'!ER55=""),"",'7'!ER55)</f>
        <v/>
      </c>
      <c r="ES151" s="482" t="str">
        <f>IF(AND('7'!ES55=""),"",'7'!ES55)</f>
        <v/>
      </c>
      <c r="ET151" s="482" t="str">
        <f>IF(AND('7'!ET55=""),"",'7'!ET55)</f>
        <v/>
      </c>
      <c r="EU151" s="482" t="str">
        <f>IF(AND('7'!EU55=""),"",'7'!EU55)</f>
        <v/>
      </c>
      <c r="EV151" s="482" t="str">
        <f>IF(AND('7'!EV55=""),"",'7'!EV55)</f>
        <v/>
      </c>
      <c r="EW151" s="482" t="str">
        <f>IF(AND('7'!EW55=""),"",'7'!EW55)</f>
        <v/>
      </c>
      <c r="EX151" s="482" t="str">
        <f>IF(AND('7'!EX55=""),"",'7'!EX55)</f>
        <v/>
      </c>
      <c r="EY151" s="482" t="str">
        <f>IF(AND('7'!EY55=""),"",'7'!EY55)</f>
        <v/>
      </c>
      <c r="EZ151" s="482" t="str">
        <f>IF(AND('7'!EZ55=""),"",'7'!EZ55)</f>
        <v/>
      </c>
      <c r="FA151" s="482" t="str">
        <f>IF(AND('7'!FA55=""),"",'7'!FA55)</f>
        <v/>
      </c>
      <c r="FB151" s="482" t="str">
        <f>IF(AND('7'!FB55=""),"",'7'!FB55)</f>
        <v/>
      </c>
      <c r="FC151" s="482" t="str">
        <f>IF(AND('7'!FC55=""),"",'7'!FC55)</f>
        <v/>
      </c>
      <c r="FD151" s="482" t="str">
        <f>IF(AND('7'!FD55=""),"",'7'!FD55)</f>
        <v/>
      </c>
      <c r="FE151" s="482" t="str">
        <f>IF(AND('7'!FE55=""),"",'7'!FE55)</f>
        <v/>
      </c>
      <c r="FF151" s="482" t="str">
        <f>IF(AND('7'!FF55=""),"",'7'!FF55)</f>
        <v xml:space="preserve"> </v>
      </c>
      <c r="FG151" s="482" t="str">
        <f>IF(AND('7'!FG55=""),"",'7'!FG55)</f>
        <v/>
      </c>
      <c r="FH151" s="482" t="str">
        <f>IF(AND('7'!FH55=""),"",'7'!FH55)</f>
        <v/>
      </c>
      <c r="FI151" s="482" t="str">
        <f>IF(AND('7'!FI55=""),"",'7'!FI55)</f>
        <v/>
      </c>
      <c r="FJ151" s="482" t="str">
        <f>IF(AND('7'!FJ55=""),"",'7'!FJ55)</f>
        <v/>
      </c>
      <c r="FK151" s="482" t="str">
        <f>IF(AND('7'!FK55=""),"",'7'!FK55)</f>
        <v/>
      </c>
      <c r="FL151" s="482" t="str">
        <f>IF(AND('7'!FL55=""),"",'7'!FL55)</f>
        <v/>
      </c>
      <c r="FM151" s="482" t="str">
        <f>IF(AND('7'!FM55=""),"",'7'!FM55)</f>
        <v xml:space="preserve"> </v>
      </c>
      <c r="FN151" s="482" t="str">
        <f>IF(AND('7'!FN55=""),"",'7'!FN55)</f>
        <v/>
      </c>
      <c r="FO151" s="482" t="str">
        <f>IF(AND('7'!FO55=""),"",'7'!FO55)</f>
        <v/>
      </c>
      <c r="FP151" s="482" t="str">
        <f>IF(AND('7'!FP55=""),"",'7'!FP55)</f>
        <v/>
      </c>
      <c r="FQ151" s="482" t="str">
        <f>IF(AND('7'!FQ55=""),"",'7'!FQ55)</f>
        <v/>
      </c>
      <c r="FR151" s="482" t="str">
        <f>IF(AND('7'!FR55=""),"",'7'!FR55)</f>
        <v/>
      </c>
      <c r="FS151" s="482" t="str">
        <f>IF(AND('7'!FS55=""),"",'7'!FS55)</f>
        <v/>
      </c>
      <c r="FT151" s="482" t="str">
        <f>IF(AND('7'!FT55=""),"",'7'!FT55)</f>
        <v xml:space="preserve"> </v>
      </c>
      <c r="FU151" s="482" t="str">
        <f>IF(AND('7'!FV55=""),"",'7'!FV55)</f>
        <v>-</v>
      </c>
      <c r="FV151" s="482" t="str">
        <f>IF(AND('7'!FW55=""),"",'7'!FW55)</f>
        <v>-</v>
      </c>
      <c r="FW151" s="482" t="str">
        <f>IF(AND('7'!FX55=""),"",'7'!FX55)</f>
        <v>-</v>
      </c>
      <c r="FX151" s="482" t="str">
        <f>IF(AND('7'!FY55=""),"",'7'!FY55)</f>
        <v>-</v>
      </c>
      <c r="FY151" s="482" t="str">
        <f>IF(AND('7'!FZ55=""),"",'7'!FZ55)</f>
        <v>-</v>
      </c>
      <c r="FZ151" s="482" t="str">
        <f>IF(AND('7'!GA55=""),"",'7'!GA55)</f>
        <v>-</v>
      </c>
      <c r="GA151" s="482" t="str">
        <f>IF(AND('7'!GB55=""),"",'7'!GB55)</f>
        <v>-</v>
      </c>
      <c r="GB151" s="482" t="str">
        <f>IF(AND('7'!GC55=""),"",'7'!GC55)</f>
        <v>-</v>
      </c>
      <c r="GC151" s="482" t="str">
        <f>IF(AND('7'!GD55=""),"",'7'!GD55)</f>
        <v>-</v>
      </c>
      <c r="GD151" s="482" t="str">
        <f>IF(AND('7'!GE55=""),"",'7'!GE55)</f>
        <v>-</v>
      </c>
      <c r="GE151" s="482" t="str">
        <f>IF(AND('7'!GF55=""),"",'7'!GF55)</f>
        <v>-</v>
      </c>
      <c r="GF151" s="482" t="str">
        <f>IF(AND('7'!GG55=""),"",'7'!GG55)</f>
        <v>-</v>
      </c>
      <c r="GG151" s="482" t="str">
        <f>IF(AND('7'!GH55=""),"",IF(AND('7'!GH55="-"),"",'7'!GH55))</f>
        <v/>
      </c>
      <c r="GH151" s="50" t="str">
        <f>IF(AND(C151=""),"",VLOOKUP(B151,Register!$A$7:$CL$311,36,FALSE))</f>
        <v/>
      </c>
      <c r="GI151" s="483" t="str">
        <f>IF(AND('7'!GL55=""),"",'7'!GL55)</f>
        <v/>
      </c>
      <c r="GJ151" s="173" t="str">
        <f>IF(AND('7'!FU55=""),"",'7'!FU55)</f>
        <v/>
      </c>
    </row>
    <row r="152" spans="1:192" ht="21">
      <c r="A152" s="480">
        <v>144</v>
      </c>
      <c r="B152" s="481" t="str">
        <f>IF(AND('7'!B56=""),"",'7'!B56)</f>
        <v/>
      </c>
      <c r="C152" s="196" t="str">
        <f>IF(AND('7'!C56=""),"",'7'!C56)</f>
        <v/>
      </c>
      <c r="D152" s="196" t="str">
        <f>IF(AND('7'!D56=""),"",'7'!D56)</f>
        <v/>
      </c>
      <c r="E152" s="200" t="str">
        <f>IF(AND('7'!E56=""),"",'7'!E56)</f>
        <v/>
      </c>
      <c r="F152" s="482" t="str">
        <f>IF(AND('7'!F56=""),"",'7'!F56)</f>
        <v/>
      </c>
      <c r="G152" s="482" t="str">
        <f>IF(AND('7'!G56=""),"",'7'!G56)</f>
        <v/>
      </c>
      <c r="H152" s="482" t="str">
        <f>IF(AND('7'!H56=""),"",'7'!H56)</f>
        <v/>
      </c>
      <c r="I152" s="482" t="str">
        <f>IF(AND('7'!I56=""),"",'7'!I56)</f>
        <v/>
      </c>
      <c r="J152" s="482" t="str">
        <f>IF(AND('7'!J56=""),"",'7'!J56)</f>
        <v/>
      </c>
      <c r="K152" s="482" t="str">
        <f>IF(AND('7'!K56=""),"",'7'!K56)</f>
        <v/>
      </c>
      <c r="L152" s="482" t="str">
        <f>IF(AND('7'!L56=""),"",'7'!L56)</f>
        <v/>
      </c>
      <c r="M152" s="482" t="str">
        <f>IF(AND('7'!M56=""),"",'7'!M56)</f>
        <v/>
      </c>
      <c r="N152" s="482" t="str">
        <f>IF(AND('7'!N56=""),"",'7'!N56)</f>
        <v/>
      </c>
      <c r="O152" s="482" t="str">
        <f>IF(AND('7'!O56=""),"",'7'!O56)</f>
        <v/>
      </c>
      <c r="P152" s="482" t="str">
        <f>IF(AND('7'!P56=""),"",'7'!P56)</f>
        <v/>
      </c>
      <c r="Q152" s="482" t="str">
        <f>IF(AND('7'!Q56=""),"",'7'!Q56)</f>
        <v/>
      </c>
      <c r="R152" s="482" t="str">
        <f>IF(AND('7'!R56=""),"",'7'!R56)</f>
        <v/>
      </c>
      <c r="S152" s="482" t="str">
        <f>IF(AND('7'!S56=""),"",'7'!S56)</f>
        <v/>
      </c>
      <c r="T152" s="482" t="str">
        <f>IF(AND('7'!T56=""),"",'7'!T56)</f>
        <v/>
      </c>
      <c r="U152" s="482" t="str">
        <f>IF(AND('7'!U56=""),"",'7'!U56)</f>
        <v/>
      </c>
      <c r="V152" s="482" t="str">
        <f>IF(AND('7'!V56=""),"",'7'!V56)</f>
        <v/>
      </c>
      <c r="W152" s="482" t="str">
        <f>IF(AND('7'!W56=""),"",'7'!W56)</f>
        <v/>
      </c>
      <c r="X152" s="482" t="str">
        <f>IF(AND('7'!X56=""),"",'7'!X56)</f>
        <v/>
      </c>
      <c r="Y152" s="482" t="str">
        <f>IF(AND('7'!Y56=""),"",'7'!Y56)</f>
        <v/>
      </c>
      <c r="Z152" s="482" t="str">
        <f>IF(AND('7'!Z56=""),"",'7'!Z56)</f>
        <v/>
      </c>
      <c r="AA152" s="482" t="str">
        <f>IF(AND('7'!AA56=""),"",'7'!AA56)</f>
        <v/>
      </c>
      <c r="AB152" s="482" t="str">
        <f>IF(AND('7'!AB56=""),"",'7'!AB56)</f>
        <v/>
      </c>
      <c r="AC152" s="482" t="str">
        <f>IF(AND('7'!AC56=""),"",'7'!AC56)</f>
        <v/>
      </c>
      <c r="AD152" s="482" t="str">
        <f>IF(AND('7'!AD56=""),"",'7'!AD56)</f>
        <v/>
      </c>
      <c r="AE152" s="482" t="str">
        <f>IF(AND('7'!AE56=""),"",'7'!AE56)</f>
        <v/>
      </c>
      <c r="AF152" s="482" t="str">
        <f>IF(AND('7'!AF56=""),"",'7'!AF56)</f>
        <v/>
      </c>
      <c r="AG152" s="482" t="str">
        <f>IF(AND('7'!AG56=""),"",'7'!AG56)</f>
        <v/>
      </c>
      <c r="AH152" s="482" t="str">
        <f>IF(AND('7'!AH56=""),"",'7'!AH56)</f>
        <v/>
      </c>
      <c r="AI152" s="482" t="str">
        <f>IF(AND('7'!AI56=""),"",'7'!AI56)</f>
        <v/>
      </c>
      <c r="AJ152" s="482" t="str">
        <f>IF(AND('7'!AJ56=""),"",'7'!AJ56)</f>
        <v/>
      </c>
      <c r="AK152" s="482" t="str">
        <f>IF(AND('7'!AK56=""),"",'7'!AK56)</f>
        <v/>
      </c>
      <c r="AL152" s="482" t="str">
        <f>IF(AND('7'!AL56=""),"",'7'!AL56)</f>
        <v/>
      </c>
      <c r="AM152" s="482" t="str">
        <f>IF(AND('7'!AM56=""),"",'7'!AM56)</f>
        <v/>
      </c>
      <c r="AN152" s="482" t="str">
        <f>IF(AND('7'!AN56=""),"",'7'!AN56)</f>
        <v/>
      </c>
      <c r="AO152" s="482" t="str">
        <f>IF(AND('7'!AO56=""),"",'7'!AO56)</f>
        <v/>
      </c>
      <c r="AP152" s="482" t="str">
        <f>IF(AND('7'!AP56=""),"",'7'!AP56)</f>
        <v/>
      </c>
      <c r="AQ152" s="482" t="str">
        <f>IF(AND('7'!AQ56=""),"",'7'!AQ56)</f>
        <v/>
      </c>
      <c r="AR152" s="482" t="str">
        <f>IF(AND('7'!AR56=""),"",'7'!AR56)</f>
        <v/>
      </c>
      <c r="AS152" s="482" t="str">
        <f>IF(AND('7'!AS56=""),"",'7'!AS56)</f>
        <v/>
      </c>
      <c r="AT152" s="482" t="str">
        <f>IF(AND('7'!AT56=""),"",'7'!AT56)</f>
        <v/>
      </c>
      <c r="AU152" s="482" t="str">
        <f>IF(AND('7'!AU56=""),"",'7'!AU56)</f>
        <v/>
      </c>
      <c r="AV152" s="482" t="str">
        <f>IF(AND('7'!AV56=""),"",'7'!AV56)</f>
        <v/>
      </c>
      <c r="AW152" s="482" t="str">
        <f>IF(AND('7'!AW56=""),"",'7'!AW56)</f>
        <v/>
      </c>
      <c r="AX152" s="482" t="str">
        <f>IF(AND('7'!AX56=""),"",'7'!AX56)</f>
        <v/>
      </c>
      <c r="AY152" s="482" t="str">
        <f>IF(AND('7'!AY56=""),"",'7'!AY56)</f>
        <v/>
      </c>
      <c r="AZ152" s="482" t="str">
        <f>IF(AND('7'!AZ56=""),"",'7'!AZ56)</f>
        <v/>
      </c>
      <c r="BA152" s="482" t="str">
        <f>IF(AND('7'!BA56=""),"",'7'!BA56)</f>
        <v/>
      </c>
      <c r="BB152" s="482" t="str">
        <f>IF(AND('7'!BB56=""),"",'7'!BB56)</f>
        <v/>
      </c>
      <c r="BC152" s="482" t="str">
        <f>IF(AND('7'!BC56=""),"",'7'!BC56)</f>
        <v/>
      </c>
      <c r="BD152" s="482" t="str">
        <f>IF(AND('7'!BD56=""),"",'7'!BD56)</f>
        <v/>
      </c>
      <c r="BE152" s="482" t="str">
        <f>IF(AND('7'!BE56=""),"",'7'!BE56)</f>
        <v/>
      </c>
      <c r="BF152" s="482" t="str">
        <f>IF(AND('7'!BF56=""),"",'7'!BF56)</f>
        <v/>
      </c>
      <c r="BG152" s="482" t="str">
        <f>IF(AND('7'!BG56=""),"",'7'!BG56)</f>
        <v/>
      </c>
      <c r="BH152" s="482" t="str">
        <f>IF(AND('7'!BH56=""),"",'7'!BH56)</f>
        <v/>
      </c>
      <c r="BI152" s="482" t="str">
        <f>IF(AND('7'!BI56=""),"",'7'!BI56)</f>
        <v/>
      </c>
      <c r="BJ152" s="482" t="str">
        <f>IF(AND('7'!BJ56=""),"",'7'!BJ56)</f>
        <v/>
      </c>
      <c r="BK152" s="482" t="str">
        <f>IF(AND('7'!BK56=""),"",'7'!BK56)</f>
        <v/>
      </c>
      <c r="BL152" s="482" t="str">
        <f>IF(AND('7'!BL56=""),"",'7'!BL56)</f>
        <v/>
      </c>
      <c r="BM152" s="482" t="str">
        <f>IF(AND('7'!BM56=""),"",'7'!BM56)</f>
        <v/>
      </c>
      <c r="BN152" s="482" t="str">
        <f>IF(AND('7'!BN56=""),"",'7'!BN56)</f>
        <v/>
      </c>
      <c r="BO152" s="482" t="str">
        <f>IF(AND('7'!BO56=""),"",'7'!BO56)</f>
        <v/>
      </c>
      <c r="BP152" s="482" t="str">
        <f>IF(AND('7'!BP56=""),"",'7'!BP56)</f>
        <v/>
      </c>
      <c r="BQ152" s="482" t="str">
        <f>IF(AND('7'!BQ56=""),"",'7'!BQ56)</f>
        <v/>
      </c>
      <c r="BR152" s="482" t="str">
        <f>IF(AND('7'!BR56=""),"",'7'!BR56)</f>
        <v/>
      </c>
      <c r="BS152" s="482" t="str">
        <f>IF(AND('7'!BS56=""),"",'7'!BS56)</f>
        <v/>
      </c>
      <c r="BT152" s="482" t="str">
        <f>IF(AND('7'!BT56=""),"",'7'!BT56)</f>
        <v/>
      </c>
      <c r="BU152" s="482" t="str">
        <f>IF(AND('7'!BU56=""),"",'7'!BU56)</f>
        <v/>
      </c>
      <c r="BV152" s="482" t="str">
        <f>IF(AND('7'!BV56=""),"",'7'!BV56)</f>
        <v/>
      </c>
      <c r="BW152" s="482" t="str">
        <f>IF(AND('7'!BW56=""),"",'7'!BW56)</f>
        <v/>
      </c>
      <c r="BX152" s="482" t="str">
        <f>IF(AND('7'!BX56=""),"",'7'!BX56)</f>
        <v/>
      </c>
      <c r="BY152" s="482" t="str">
        <f>IF(AND('7'!BY56=""),"",'7'!BY56)</f>
        <v/>
      </c>
      <c r="BZ152" s="482" t="str">
        <f>IF(AND('7'!BZ56=""),"",'7'!BZ56)</f>
        <v/>
      </c>
      <c r="CA152" s="482" t="str">
        <f>IF(AND('7'!CA56=""),"",'7'!CA56)</f>
        <v/>
      </c>
      <c r="CB152" s="482" t="str">
        <f>IF(AND('7'!CB56=""),"",'7'!CB56)</f>
        <v/>
      </c>
      <c r="CC152" s="482" t="str">
        <f>IF(AND('7'!CC56=""),"",'7'!CC56)</f>
        <v/>
      </c>
      <c r="CD152" s="482" t="str">
        <f>IF(AND('7'!CD56=""),"",'7'!CD56)</f>
        <v/>
      </c>
      <c r="CE152" s="482" t="str">
        <f>IF(AND('7'!CE56=""),"",'7'!CE56)</f>
        <v/>
      </c>
      <c r="CF152" s="482" t="str">
        <f>IF(AND('7'!CF56=""),"",'7'!CF56)</f>
        <v/>
      </c>
      <c r="CG152" s="482" t="str">
        <f>IF(AND('7'!CG56=""),"",'7'!CG56)</f>
        <v/>
      </c>
      <c r="CH152" s="482" t="str">
        <f>IF(AND('7'!CH56=""),"",'7'!CH56)</f>
        <v/>
      </c>
      <c r="CI152" s="482" t="str">
        <f>IF(AND('7'!CI56=""),"",'7'!CI56)</f>
        <v/>
      </c>
      <c r="CJ152" s="482" t="str">
        <f>IF(AND('7'!CJ56=""),"",'7'!CJ56)</f>
        <v/>
      </c>
      <c r="CK152" s="482" t="str">
        <f>IF(AND('7'!CK56=""),"",'7'!CK56)</f>
        <v/>
      </c>
      <c r="CL152" s="482" t="str">
        <f>IF(AND('7'!CL56=""),"",'7'!CL56)</f>
        <v/>
      </c>
      <c r="CM152" s="482" t="str">
        <f>IF(AND('7'!CM56=""),"",'7'!CM56)</f>
        <v/>
      </c>
      <c r="CN152" s="482" t="str">
        <f>IF(AND('7'!CN56=""),"",'7'!CN56)</f>
        <v/>
      </c>
      <c r="CO152" s="482" t="str">
        <f>IF(AND('7'!CO56=""),"",'7'!CO56)</f>
        <v/>
      </c>
      <c r="CP152" s="482" t="str">
        <f>IF(AND('7'!CP56=""),"",'7'!CP56)</f>
        <v/>
      </c>
      <c r="CQ152" s="482" t="str">
        <f>IF(AND('7'!CQ56=""),"",'7'!CQ56)</f>
        <v/>
      </c>
      <c r="CR152" s="482" t="str">
        <f>IF(AND('7'!CR56=""),"",'7'!CR56)</f>
        <v/>
      </c>
      <c r="CS152" s="482" t="str">
        <f>IF(AND('7'!CS56=""),"",'7'!CS56)</f>
        <v/>
      </c>
      <c r="CT152" s="482" t="str">
        <f>IF(AND('7'!CT56=""),"",'7'!CT56)</f>
        <v/>
      </c>
      <c r="CU152" s="482" t="str">
        <f>IF(AND('7'!CU56=""),"",'7'!CU56)</f>
        <v/>
      </c>
      <c r="CV152" s="482" t="str">
        <f>IF(AND('7'!CV56=""),"",'7'!CV56)</f>
        <v/>
      </c>
      <c r="CW152" s="482" t="str">
        <f>IF(AND('7'!CW56=""),"",'7'!CW56)</f>
        <v/>
      </c>
      <c r="CX152" s="482" t="str">
        <f>IF(AND('7'!CX56=""),"",'7'!CX56)</f>
        <v/>
      </c>
      <c r="CY152" s="482" t="str">
        <f>IF(AND('7'!CY56=""),"",'7'!CY56)</f>
        <v/>
      </c>
      <c r="CZ152" s="482" t="str">
        <f>IF(AND('7'!CZ56=""),"",'7'!CZ56)</f>
        <v/>
      </c>
      <c r="DA152" s="482" t="str">
        <f>IF(AND('7'!DA56=""),"",'7'!DA56)</f>
        <v/>
      </c>
      <c r="DB152" s="482" t="str">
        <f>IF(AND('7'!DB56=""),"",'7'!DB56)</f>
        <v/>
      </c>
      <c r="DC152" s="482" t="str">
        <f>IF(AND('7'!DC56=""),"",'7'!DC56)</f>
        <v/>
      </c>
      <c r="DD152" s="482" t="str">
        <f>IF(AND('7'!DD56=""),"",'7'!DD56)</f>
        <v/>
      </c>
      <c r="DE152" s="482" t="str">
        <f>IF(AND('7'!DE56=""),"",'7'!DE56)</f>
        <v/>
      </c>
      <c r="DF152" s="482" t="str">
        <f>IF(AND('7'!DF56=""),"",'7'!DF56)</f>
        <v/>
      </c>
      <c r="DG152" s="482" t="str">
        <f>IF(AND('7'!DG56=""),"",'7'!DG56)</f>
        <v/>
      </c>
      <c r="DH152" s="482" t="str">
        <f>IF(AND('7'!DH56=""),"",'7'!DH56)</f>
        <v/>
      </c>
      <c r="DI152" s="482" t="str">
        <f>IF(AND('7'!DI56=""),"",'7'!DI56)</f>
        <v/>
      </c>
      <c r="DJ152" s="482" t="str">
        <f>IF(AND('7'!DJ56=""),"",'7'!DJ56)</f>
        <v/>
      </c>
      <c r="DK152" s="482" t="str">
        <f>IF(AND('7'!DK56=""),"",'7'!DK56)</f>
        <v/>
      </c>
      <c r="DL152" s="482" t="str">
        <f>IF(AND('7'!DL56=""),"",'7'!DL56)</f>
        <v/>
      </c>
      <c r="DM152" s="482" t="str">
        <f>IF(AND('7'!DM56=""),"",'7'!DM56)</f>
        <v/>
      </c>
      <c r="DN152" s="482" t="str">
        <f>IF(AND('7'!DN56=""),"",'7'!DN56)</f>
        <v/>
      </c>
      <c r="DO152" s="482" t="str">
        <f>IF(AND('7'!DO56=""),"",'7'!DO56)</f>
        <v/>
      </c>
      <c r="DP152" s="482" t="str">
        <f>IF(AND('7'!DP56=""),"",'7'!DP56)</f>
        <v/>
      </c>
      <c r="DQ152" s="482" t="str">
        <f>IF(AND('7'!DQ56=""),"",'7'!DQ56)</f>
        <v/>
      </c>
      <c r="DR152" s="482" t="str">
        <f>IF(AND('7'!DR56=""),"",'7'!DR56)</f>
        <v/>
      </c>
      <c r="DS152" s="482" t="str">
        <f>IF(AND('7'!DS56=""),"",'7'!DS56)</f>
        <v/>
      </c>
      <c r="DT152" s="482" t="str">
        <f>IF(AND('7'!DT56=""),"",'7'!DT56)</f>
        <v/>
      </c>
      <c r="DU152" s="482" t="str">
        <f>IF(AND('7'!DU56=""),"",'7'!DU56)</f>
        <v/>
      </c>
      <c r="DV152" s="482" t="str">
        <f>IF(AND('7'!DV56=""),"",'7'!DV56)</f>
        <v/>
      </c>
      <c r="DW152" s="482" t="str">
        <f>IF(AND('7'!DW56=""),"",'7'!DW56)</f>
        <v/>
      </c>
      <c r="DX152" s="482" t="str">
        <f>IF(AND('7'!DX56=""),"",'7'!DX56)</f>
        <v/>
      </c>
      <c r="DY152" s="482" t="str">
        <f>IF(AND('7'!DY56=""),"",'7'!DY56)</f>
        <v/>
      </c>
      <c r="DZ152" s="482" t="str">
        <f>IF(AND('7'!DZ56=""),"",'7'!DZ56)</f>
        <v/>
      </c>
      <c r="EA152" s="482" t="str">
        <f>IF(AND('7'!EA56=""),"",'7'!EA56)</f>
        <v/>
      </c>
      <c r="EB152" s="482" t="str">
        <f>IF(AND('7'!EB56=""),"",'7'!EB56)</f>
        <v/>
      </c>
      <c r="EC152" s="482" t="str">
        <f>IF(AND('7'!EC56=""),"",'7'!EC56)</f>
        <v/>
      </c>
      <c r="ED152" s="482" t="str">
        <f>IF(AND('7'!ED56=""),"",'7'!ED56)</f>
        <v/>
      </c>
      <c r="EE152" s="482" t="str">
        <f>IF(AND('7'!EE56=""),"",'7'!EE56)</f>
        <v/>
      </c>
      <c r="EF152" s="482" t="str">
        <f>IF(AND('7'!EF56=""),"",'7'!EF56)</f>
        <v/>
      </c>
      <c r="EG152" s="482" t="str">
        <f>IF(AND('7'!EG56=""),"",'7'!EG56)</f>
        <v/>
      </c>
      <c r="EH152" s="482" t="str">
        <f>IF(AND('7'!EH56=""),"",'7'!EH56)</f>
        <v/>
      </c>
      <c r="EI152" s="482" t="str">
        <f>IF(AND('7'!EI56=""),"",'7'!EI56)</f>
        <v/>
      </c>
      <c r="EJ152" s="482" t="str">
        <f>IF(AND('7'!EJ56=""),"",'7'!EJ56)</f>
        <v/>
      </c>
      <c r="EK152" s="482" t="str">
        <f>IF(AND('7'!EK56=""),"",'7'!EK56)</f>
        <v/>
      </c>
      <c r="EL152" s="482" t="str">
        <f>IF(AND('7'!EL56=""),"",'7'!EL56)</f>
        <v/>
      </c>
      <c r="EM152" s="482" t="str">
        <f>IF(AND('7'!EM56=""),"",'7'!EM56)</f>
        <v/>
      </c>
      <c r="EN152" s="482" t="str">
        <f>IF(AND('7'!EN56=""),"",'7'!EN56)</f>
        <v/>
      </c>
      <c r="EO152" s="482" t="str">
        <f>IF(AND('7'!EO56=""),"",'7'!EO56)</f>
        <v/>
      </c>
      <c r="EP152" s="482" t="str">
        <f>IF(AND('7'!EP56=""),"",'7'!EP56)</f>
        <v/>
      </c>
      <c r="EQ152" s="482" t="str">
        <f>IF(AND('7'!EQ56=""),"",'7'!EQ56)</f>
        <v/>
      </c>
      <c r="ER152" s="482" t="str">
        <f>IF(AND('7'!ER56=""),"",'7'!ER56)</f>
        <v/>
      </c>
      <c r="ES152" s="482" t="str">
        <f>IF(AND('7'!ES56=""),"",'7'!ES56)</f>
        <v/>
      </c>
      <c r="ET152" s="482" t="str">
        <f>IF(AND('7'!ET56=""),"",'7'!ET56)</f>
        <v/>
      </c>
      <c r="EU152" s="482" t="str">
        <f>IF(AND('7'!EU56=""),"",'7'!EU56)</f>
        <v/>
      </c>
      <c r="EV152" s="482" t="str">
        <f>IF(AND('7'!EV56=""),"",'7'!EV56)</f>
        <v/>
      </c>
      <c r="EW152" s="482" t="str">
        <f>IF(AND('7'!EW56=""),"",'7'!EW56)</f>
        <v/>
      </c>
      <c r="EX152" s="482" t="str">
        <f>IF(AND('7'!EX56=""),"",'7'!EX56)</f>
        <v/>
      </c>
      <c r="EY152" s="482" t="str">
        <f>IF(AND('7'!EY56=""),"",'7'!EY56)</f>
        <v/>
      </c>
      <c r="EZ152" s="482" t="str">
        <f>IF(AND('7'!EZ56=""),"",'7'!EZ56)</f>
        <v/>
      </c>
      <c r="FA152" s="482" t="str">
        <f>IF(AND('7'!FA56=""),"",'7'!FA56)</f>
        <v/>
      </c>
      <c r="FB152" s="482" t="str">
        <f>IF(AND('7'!FB56=""),"",'7'!FB56)</f>
        <v/>
      </c>
      <c r="FC152" s="482" t="str">
        <f>IF(AND('7'!FC56=""),"",'7'!FC56)</f>
        <v/>
      </c>
      <c r="FD152" s="482" t="str">
        <f>IF(AND('7'!FD56=""),"",'7'!FD56)</f>
        <v/>
      </c>
      <c r="FE152" s="482" t="str">
        <f>IF(AND('7'!FE56=""),"",'7'!FE56)</f>
        <v/>
      </c>
      <c r="FF152" s="482" t="str">
        <f>IF(AND('7'!FF56=""),"",'7'!FF56)</f>
        <v xml:space="preserve"> </v>
      </c>
      <c r="FG152" s="482" t="str">
        <f>IF(AND('7'!FG56=""),"",'7'!FG56)</f>
        <v/>
      </c>
      <c r="FH152" s="482" t="str">
        <f>IF(AND('7'!FH56=""),"",'7'!FH56)</f>
        <v/>
      </c>
      <c r="FI152" s="482" t="str">
        <f>IF(AND('7'!FI56=""),"",'7'!FI56)</f>
        <v/>
      </c>
      <c r="FJ152" s="482" t="str">
        <f>IF(AND('7'!FJ56=""),"",'7'!FJ56)</f>
        <v/>
      </c>
      <c r="FK152" s="482" t="str">
        <f>IF(AND('7'!FK56=""),"",'7'!FK56)</f>
        <v/>
      </c>
      <c r="FL152" s="482" t="str">
        <f>IF(AND('7'!FL56=""),"",'7'!FL56)</f>
        <v/>
      </c>
      <c r="FM152" s="482" t="str">
        <f>IF(AND('7'!FM56=""),"",'7'!FM56)</f>
        <v xml:space="preserve"> </v>
      </c>
      <c r="FN152" s="482" t="str">
        <f>IF(AND('7'!FN56=""),"",'7'!FN56)</f>
        <v/>
      </c>
      <c r="FO152" s="482" t="str">
        <f>IF(AND('7'!FO56=""),"",'7'!FO56)</f>
        <v/>
      </c>
      <c r="FP152" s="482" t="str">
        <f>IF(AND('7'!FP56=""),"",'7'!FP56)</f>
        <v/>
      </c>
      <c r="FQ152" s="482" t="str">
        <f>IF(AND('7'!FQ56=""),"",'7'!FQ56)</f>
        <v/>
      </c>
      <c r="FR152" s="482" t="str">
        <f>IF(AND('7'!FR56=""),"",'7'!FR56)</f>
        <v/>
      </c>
      <c r="FS152" s="482" t="str">
        <f>IF(AND('7'!FS56=""),"",'7'!FS56)</f>
        <v/>
      </c>
      <c r="FT152" s="482" t="str">
        <f>IF(AND('7'!FT56=""),"",'7'!FT56)</f>
        <v xml:space="preserve"> </v>
      </c>
      <c r="FU152" s="482" t="str">
        <f>IF(AND('7'!FV56=""),"",'7'!FV56)</f>
        <v>-</v>
      </c>
      <c r="FV152" s="482" t="str">
        <f>IF(AND('7'!FW56=""),"",'7'!FW56)</f>
        <v>-</v>
      </c>
      <c r="FW152" s="482" t="str">
        <f>IF(AND('7'!FX56=""),"",'7'!FX56)</f>
        <v>-</v>
      </c>
      <c r="FX152" s="482" t="str">
        <f>IF(AND('7'!FY56=""),"",'7'!FY56)</f>
        <v>-</v>
      </c>
      <c r="FY152" s="482" t="str">
        <f>IF(AND('7'!FZ56=""),"",'7'!FZ56)</f>
        <v>-</v>
      </c>
      <c r="FZ152" s="482" t="str">
        <f>IF(AND('7'!GA56=""),"",'7'!GA56)</f>
        <v>-</v>
      </c>
      <c r="GA152" s="482" t="str">
        <f>IF(AND('7'!GB56=""),"",'7'!GB56)</f>
        <v>-</v>
      </c>
      <c r="GB152" s="482" t="str">
        <f>IF(AND('7'!GC56=""),"",'7'!GC56)</f>
        <v>-</v>
      </c>
      <c r="GC152" s="482" t="str">
        <f>IF(AND('7'!GD56=""),"",'7'!GD56)</f>
        <v>-</v>
      </c>
      <c r="GD152" s="482" t="str">
        <f>IF(AND('7'!GE56=""),"",'7'!GE56)</f>
        <v>-</v>
      </c>
      <c r="GE152" s="482" t="str">
        <f>IF(AND('7'!GF56=""),"",'7'!GF56)</f>
        <v>-</v>
      </c>
      <c r="GF152" s="482" t="str">
        <f>IF(AND('7'!GG56=""),"",'7'!GG56)</f>
        <v>-</v>
      </c>
      <c r="GG152" s="482" t="str">
        <f>IF(AND('7'!GH56=""),"",IF(AND('7'!GH56="-"),"",'7'!GH56))</f>
        <v/>
      </c>
      <c r="GH152" s="50" t="str">
        <f>IF(AND(C152=""),"",VLOOKUP(B152,Register!$A$7:$CL$311,36,FALSE))</f>
        <v/>
      </c>
      <c r="GI152" s="483" t="str">
        <f>IF(AND('7'!GL56=""),"",'7'!GL56)</f>
        <v/>
      </c>
      <c r="GJ152" s="173" t="str">
        <f>IF(AND('7'!FU56=""),"",'7'!FU56)</f>
        <v/>
      </c>
    </row>
    <row r="153" spans="1:192" ht="21">
      <c r="A153" s="480">
        <v>145</v>
      </c>
      <c r="B153" s="481" t="str">
        <f>IF(AND('7'!B57=""),"",'7'!B57)</f>
        <v/>
      </c>
      <c r="C153" s="196" t="str">
        <f>IF(AND('7'!C57=""),"",'7'!C57)</f>
        <v/>
      </c>
      <c r="D153" s="196" t="str">
        <f>IF(AND('7'!D57=""),"",'7'!D57)</f>
        <v/>
      </c>
      <c r="E153" s="200" t="str">
        <f>IF(AND('7'!E57=""),"",'7'!E57)</f>
        <v/>
      </c>
      <c r="F153" s="482" t="str">
        <f>IF(AND('7'!F57=""),"",'7'!F57)</f>
        <v/>
      </c>
      <c r="G153" s="482" t="str">
        <f>IF(AND('7'!G57=""),"",'7'!G57)</f>
        <v/>
      </c>
      <c r="H153" s="482" t="str">
        <f>IF(AND('7'!H57=""),"",'7'!H57)</f>
        <v/>
      </c>
      <c r="I153" s="482" t="str">
        <f>IF(AND('7'!I57=""),"",'7'!I57)</f>
        <v/>
      </c>
      <c r="J153" s="482" t="str">
        <f>IF(AND('7'!J57=""),"",'7'!J57)</f>
        <v/>
      </c>
      <c r="K153" s="482" t="str">
        <f>IF(AND('7'!K57=""),"",'7'!K57)</f>
        <v/>
      </c>
      <c r="L153" s="482" t="str">
        <f>IF(AND('7'!L57=""),"",'7'!L57)</f>
        <v/>
      </c>
      <c r="M153" s="482" t="str">
        <f>IF(AND('7'!M57=""),"",'7'!M57)</f>
        <v/>
      </c>
      <c r="N153" s="482" t="str">
        <f>IF(AND('7'!N57=""),"",'7'!N57)</f>
        <v/>
      </c>
      <c r="O153" s="482" t="str">
        <f>IF(AND('7'!O57=""),"",'7'!O57)</f>
        <v/>
      </c>
      <c r="P153" s="482" t="str">
        <f>IF(AND('7'!P57=""),"",'7'!P57)</f>
        <v/>
      </c>
      <c r="Q153" s="482" t="str">
        <f>IF(AND('7'!Q57=""),"",'7'!Q57)</f>
        <v/>
      </c>
      <c r="R153" s="482" t="str">
        <f>IF(AND('7'!R57=""),"",'7'!R57)</f>
        <v/>
      </c>
      <c r="S153" s="482" t="str">
        <f>IF(AND('7'!S57=""),"",'7'!S57)</f>
        <v/>
      </c>
      <c r="T153" s="482" t="str">
        <f>IF(AND('7'!T57=""),"",'7'!T57)</f>
        <v/>
      </c>
      <c r="U153" s="482" t="str">
        <f>IF(AND('7'!U57=""),"",'7'!U57)</f>
        <v/>
      </c>
      <c r="V153" s="482" t="str">
        <f>IF(AND('7'!V57=""),"",'7'!V57)</f>
        <v/>
      </c>
      <c r="W153" s="482" t="str">
        <f>IF(AND('7'!W57=""),"",'7'!W57)</f>
        <v/>
      </c>
      <c r="X153" s="482" t="str">
        <f>IF(AND('7'!X57=""),"",'7'!X57)</f>
        <v/>
      </c>
      <c r="Y153" s="482" t="str">
        <f>IF(AND('7'!Y57=""),"",'7'!Y57)</f>
        <v/>
      </c>
      <c r="Z153" s="482" t="str">
        <f>IF(AND('7'!Z57=""),"",'7'!Z57)</f>
        <v/>
      </c>
      <c r="AA153" s="482" t="str">
        <f>IF(AND('7'!AA57=""),"",'7'!AA57)</f>
        <v/>
      </c>
      <c r="AB153" s="482" t="str">
        <f>IF(AND('7'!AB57=""),"",'7'!AB57)</f>
        <v/>
      </c>
      <c r="AC153" s="482" t="str">
        <f>IF(AND('7'!AC57=""),"",'7'!AC57)</f>
        <v/>
      </c>
      <c r="AD153" s="482" t="str">
        <f>IF(AND('7'!AD57=""),"",'7'!AD57)</f>
        <v/>
      </c>
      <c r="AE153" s="482" t="str">
        <f>IF(AND('7'!AE57=""),"",'7'!AE57)</f>
        <v/>
      </c>
      <c r="AF153" s="482" t="str">
        <f>IF(AND('7'!AF57=""),"",'7'!AF57)</f>
        <v/>
      </c>
      <c r="AG153" s="482" t="str">
        <f>IF(AND('7'!AG57=""),"",'7'!AG57)</f>
        <v/>
      </c>
      <c r="AH153" s="482" t="str">
        <f>IF(AND('7'!AH57=""),"",'7'!AH57)</f>
        <v/>
      </c>
      <c r="AI153" s="482" t="str">
        <f>IF(AND('7'!AI57=""),"",'7'!AI57)</f>
        <v/>
      </c>
      <c r="AJ153" s="482" t="str">
        <f>IF(AND('7'!AJ57=""),"",'7'!AJ57)</f>
        <v/>
      </c>
      <c r="AK153" s="482" t="str">
        <f>IF(AND('7'!AK57=""),"",'7'!AK57)</f>
        <v/>
      </c>
      <c r="AL153" s="482" t="str">
        <f>IF(AND('7'!AL57=""),"",'7'!AL57)</f>
        <v/>
      </c>
      <c r="AM153" s="482" t="str">
        <f>IF(AND('7'!AM57=""),"",'7'!AM57)</f>
        <v/>
      </c>
      <c r="AN153" s="482" t="str">
        <f>IF(AND('7'!AN57=""),"",'7'!AN57)</f>
        <v/>
      </c>
      <c r="AO153" s="482" t="str">
        <f>IF(AND('7'!AO57=""),"",'7'!AO57)</f>
        <v/>
      </c>
      <c r="AP153" s="482" t="str">
        <f>IF(AND('7'!AP57=""),"",'7'!AP57)</f>
        <v/>
      </c>
      <c r="AQ153" s="482" t="str">
        <f>IF(AND('7'!AQ57=""),"",'7'!AQ57)</f>
        <v/>
      </c>
      <c r="AR153" s="482" t="str">
        <f>IF(AND('7'!AR57=""),"",'7'!AR57)</f>
        <v/>
      </c>
      <c r="AS153" s="482" t="str">
        <f>IF(AND('7'!AS57=""),"",'7'!AS57)</f>
        <v/>
      </c>
      <c r="AT153" s="482" t="str">
        <f>IF(AND('7'!AT57=""),"",'7'!AT57)</f>
        <v/>
      </c>
      <c r="AU153" s="482" t="str">
        <f>IF(AND('7'!AU57=""),"",'7'!AU57)</f>
        <v/>
      </c>
      <c r="AV153" s="482" t="str">
        <f>IF(AND('7'!AV57=""),"",'7'!AV57)</f>
        <v/>
      </c>
      <c r="AW153" s="482" t="str">
        <f>IF(AND('7'!AW57=""),"",'7'!AW57)</f>
        <v/>
      </c>
      <c r="AX153" s="482" t="str">
        <f>IF(AND('7'!AX57=""),"",'7'!AX57)</f>
        <v/>
      </c>
      <c r="AY153" s="482" t="str">
        <f>IF(AND('7'!AY57=""),"",'7'!AY57)</f>
        <v/>
      </c>
      <c r="AZ153" s="482" t="str">
        <f>IF(AND('7'!AZ57=""),"",'7'!AZ57)</f>
        <v/>
      </c>
      <c r="BA153" s="482" t="str">
        <f>IF(AND('7'!BA57=""),"",'7'!BA57)</f>
        <v/>
      </c>
      <c r="BB153" s="482" t="str">
        <f>IF(AND('7'!BB57=""),"",'7'!BB57)</f>
        <v/>
      </c>
      <c r="BC153" s="482" t="str">
        <f>IF(AND('7'!BC57=""),"",'7'!BC57)</f>
        <v/>
      </c>
      <c r="BD153" s="482" t="str">
        <f>IF(AND('7'!BD57=""),"",'7'!BD57)</f>
        <v/>
      </c>
      <c r="BE153" s="482" t="str">
        <f>IF(AND('7'!BE57=""),"",'7'!BE57)</f>
        <v/>
      </c>
      <c r="BF153" s="482" t="str">
        <f>IF(AND('7'!BF57=""),"",'7'!BF57)</f>
        <v/>
      </c>
      <c r="BG153" s="482" t="str">
        <f>IF(AND('7'!BG57=""),"",'7'!BG57)</f>
        <v/>
      </c>
      <c r="BH153" s="482" t="str">
        <f>IF(AND('7'!BH57=""),"",'7'!BH57)</f>
        <v/>
      </c>
      <c r="BI153" s="482" t="str">
        <f>IF(AND('7'!BI57=""),"",'7'!BI57)</f>
        <v/>
      </c>
      <c r="BJ153" s="482" t="str">
        <f>IF(AND('7'!BJ57=""),"",'7'!BJ57)</f>
        <v/>
      </c>
      <c r="BK153" s="482" t="str">
        <f>IF(AND('7'!BK57=""),"",'7'!BK57)</f>
        <v/>
      </c>
      <c r="BL153" s="482" t="str">
        <f>IF(AND('7'!BL57=""),"",'7'!BL57)</f>
        <v/>
      </c>
      <c r="BM153" s="482" t="str">
        <f>IF(AND('7'!BM57=""),"",'7'!BM57)</f>
        <v/>
      </c>
      <c r="BN153" s="482" t="str">
        <f>IF(AND('7'!BN57=""),"",'7'!BN57)</f>
        <v/>
      </c>
      <c r="BO153" s="482" t="str">
        <f>IF(AND('7'!BO57=""),"",'7'!BO57)</f>
        <v/>
      </c>
      <c r="BP153" s="482" t="str">
        <f>IF(AND('7'!BP57=""),"",'7'!BP57)</f>
        <v/>
      </c>
      <c r="BQ153" s="482" t="str">
        <f>IF(AND('7'!BQ57=""),"",'7'!BQ57)</f>
        <v/>
      </c>
      <c r="BR153" s="482" t="str">
        <f>IF(AND('7'!BR57=""),"",'7'!BR57)</f>
        <v/>
      </c>
      <c r="BS153" s="482" t="str">
        <f>IF(AND('7'!BS57=""),"",'7'!BS57)</f>
        <v/>
      </c>
      <c r="BT153" s="482" t="str">
        <f>IF(AND('7'!BT57=""),"",'7'!BT57)</f>
        <v/>
      </c>
      <c r="BU153" s="482" t="str">
        <f>IF(AND('7'!BU57=""),"",'7'!BU57)</f>
        <v/>
      </c>
      <c r="BV153" s="482" t="str">
        <f>IF(AND('7'!BV57=""),"",'7'!BV57)</f>
        <v/>
      </c>
      <c r="BW153" s="482" t="str">
        <f>IF(AND('7'!BW57=""),"",'7'!BW57)</f>
        <v/>
      </c>
      <c r="BX153" s="482" t="str">
        <f>IF(AND('7'!BX57=""),"",'7'!BX57)</f>
        <v/>
      </c>
      <c r="BY153" s="482" t="str">
        <f>IF(AND('7'!BY57=""),"",'7'!BY57)</f>
        <v/>
      </c>
      <c r="BZ153" s="482" t="str">
        <f>IF(AND('7'!BZ57=""),"",'7'!BZ57)</f>
        <v/>
      </c>
      <c r="CA153" s="482" t="str">
        <f>IF(AND('7'!CA57=""),"",'7'!CA57)</f>
        <v/>
      </c>
      <c r="CB153" s="482" t="str">
        <f>IF(AND('7'!CB57=""),"",'7'!CB57)</f>
        <v/>
      </c>
      <c r="CC153" s="482" t="str">
        <f>IF(AND('7'!CC57=""),"",'7'!CC57)</f>
        <v/>
      </c>
      <c r="CD153" s="482" t="str">
        <f>IF(AND('7'!CD57=""),"",'7'!CD57)</f>
        <v/>
      </c>
      <c r="CE153" s="482" t="str">
        <f>IF(AND('7'!CE57=""),"",'7'!CE57)</f>
        <v/>
      </c>
      <c r="CF153" s="482" t="str">
        <f>IF(AND('7'!CF57=""),"",'7'!CF57)</f>
        <v/>
      </c>
      <c r="CG153" s="482" t="str">
        <f>IF(AND('7'!CG57=""),"",'7'!CG57)</f>
        <v/>
      </c>
      <c r="CH153" s="482" t="str">
        <f>IF(AND('7'!CH57=""),"",'7'!CH57)</f>
        <v/>
      </c>
      <c r="CI153" s="482" t="str">
        <f>IF(AND('7'!CI57=""),"",'7'!CI57)</f>
        <v/>
      </c>
      <c r="CJ153" s="482" t="str">
        <f>IF(AND('7'!CJ57=""),"",'7'!CJ57)</f>
        <v/>
      </c>
      <c r="CK153" s="482" t="str">
        <f>IF(AND('7'!CK57=""),"",'7'!CK57)</f>
        <v/>
      </c>
      <c r="CL153" s="482" t="str">
        <f>IF(AND('7'!CL57=""),"",'7'!CL57)</f>
        <v/>
      </c>
      <c r="CM153" s="482" t="str">
        <f>IF(AND('7'!CM57=""),"",'7'!CM57)</f>
        <v/>
      </c>
      <c r="CN153" s="482" t="str">
        <f>IF(AND('7'!CN57=""),"",'7'!CN57)</f>
        <v/>
      </c>
      <c r="CO153" s="482" t="str">
        <f>IF(AND('7'!CO57=""),"",'7'!CO57)</f>
        <v/>
      </c>
      <c r="CP153" s="482" t="str">
        <f>IF(AND('7'!CP57=""),"",'7'!CP57)</f>
        <v/>
      </c>
      <c r="CQ153" s="482" t="str">
        <f>IF(AND('7'!CQ57=""),"",'7'!CQ57)</f>
        <v/>
      </c>
      <c r="CR153" s="482" t="str">
        <f>IF(AND('7'!CR57=""),"",'7'!CR57)</f>
        <v/>
      </c>
      <c r="CS153" s="482" t="str">
        <f>IF(AND('7'!CS57=""),"",'7'!CS57)</f>
        <v/>
      </c>
      <c r="CT153" s="482" t="str">
        <f>IF(AND('7'!CT57=""),"",'7'!CT57)</f>
        <v/>
      </c>
      <c r="CU153" s="482" t="str">
        <f>IF(AND('7'!CU57=""),"",'7'!CU57)</f>
        <v/>
      </c>
      <c r="CV153" s="482" t="str">
        <f>IF(AND('7'!CV57=""),"",'7'!CV57)</f>
        <v/>
      </c>
      <c r="CW153" s="482" t="str">
        <f>IF(AND('7'!CW57=""),"",'7'!CW57)</f>
        <v/>
      </c>
      <c r="CX153" s="482" t="str">
        <f>IF(AND('7'!CX57=""),"",'7'!CX57)</f>
        <v/>
      </c>
      <c r="CY153" s="482" t="str">
        <f>IF(AND('7'!CY57=""),"",'7'!CY57)</f>
        <v/>
      </c>
      <c r="CZ153" s="482" t="str">
        <f>IF(AND('7'!CZ57=""),"",'7'!CZ57)</f>
        <v/>
      </c>
      <c r="DA153" s="482" t="str">
        <f>IF(AND('7'!DA57=""),"",'7'!DA57)</f>
        <v/>
      </c>
      <c r="DB153" s="482" t="str">
        <f>IF(AND('7'!DB57=""),"",'7'!DB57)</f>
        <v/>
      </c>
      <c r="DC153" s="482" t="str">
        <f>IF(AND('7'!DC57=""),"",'7'!DC57)</f>
        <v/>
      </c>
      <c r="DD153" s="482" t="str">
        <f>IF(AND('7'!DD57=""),"",'7'!DD57)</f>
        <v/>
      </c>
      <c r="DE153" s="482" t="str">
        <f>IF(AND('7'!DE57=""),"",'7'!DE57)</f>
        <v/>
      </c>
      <c r="DF153" s="482" t="str">
        <f>IF(AND('7'!DF57=""),"",'7'!DF57)</f>
        <v/>
      </c>
      <c r="DG153" s="482" t="str">
        <f>IF(AND('7'!DG57=""),"",'7'!DG57)</f>
        <v/>
      </c>
      <c r="DH153" s="482" t="str">
        <f>IF(AND('7'!DH57=""),"",'7'!DH57)</f>
        <v/>
      </c>
      <c r="DI153" s="482" t="str">
        <f>IF(AND('7'!DI57=""),"",'7'!DI57)</f>
        <v/>
      </c>
      <c r="DJ153" s="482" t="str">
        <f>IF(AND('7'!DJ57=""),"",'7'!DJ57)</f>
        <v/>
      </c>
      <c r="DK153" s="482" t="str">
        <f>IF(AND('7'!DK57=""),"",'7'!DK57)</f>
        <v/>
      </c>
      <c r="DL153" s="482" t="str">
        <f>IF(AND('7'!DL57=""),"",'7'!DL57)</f>
        <v/>
      </c>
      <c r="DM153" s="482" t="str">
        <f>IF(AND('7'!DM57=""),"",'7'!DM57)</f>
        <v/>
      </c>
      <c r="DN153" s="482" t="str">
        <f>IF(AND('7'!DN57=""),"",'7'!DN57)</f>
        <v/>
      </c>
      <c r="DO153" s="482" t="str">
        <f>IF(AND('7'!DO57=""),"",'7'!DO57)</f>
        <v/>
      </c>
      <c r="DP153" s="482" t="str">
        <f>IF(AND('7'!DP57=""),"",'7'!DP57)</f>
        <v/>
      </c>
      <c r="DQ153" s="482" t="str">
        <f>IF(AND('7'!DQ57=""),"",'7'!DQ57)</f>
        <v/>
      </c>
      <c r="DR153" s="482" t="str">
        <f>IF(AND('7'!DR57=""),"",'7'!DR57)</f>
        <v/>
      </c>
      <c r="DS153" s="482" t="str">
        <f>IF(AND('7'!DS57=""),"",'7'!DS57)</f>
        <v/>
      </c>
      <c r="DT153" s="482" t="str">
        <f>IF(AND('7'!DT57=""),"",'7'!DT57)</f>
        <v/>
      </c>
      <c r="DU153" s="482" t="str">
        <f>IF(AND('7'!DU57=""),"",'7'!DU57)</f>
        <v/>
      </c>
      <c r="DV153" s="482" t="str">
        <f>IF(AND('7'!DV57=""),"",'7'!DV57)</f>
        <v/>
      </c>
      <c r="DW153" s="482" t="str">
        <f>IF(AND('7'!DW57=""),"",'7'!DW57)</f>
        <v/>
      </c>
      <c r="DX153" s="482" t="str">
        <f>IF(AND('7'!DX57=""),"",'7'!DX57)</f>
        <v/>
      </c>
      <c r="DY153" s="482" t="str">
        <f>IF(AND('7'!DY57=""),"",'7'!DY57)</f>
        <v/>
      </c>
      <c r="DZ153" s="482" t="str">
        <f>IF(AND('7'!DZ57=""),"",'7'!DZ57)</f>
        <v/>
      </c>
      <c r="EA153" s="482" t="str">
        <f>IF(AND('7'!EA57=""),"",'7'!EA57)</f>
        <v/>
      </c>
      <c r="EB153" s="482" t="str">
        <f>IF(AND('7'!EB57=""),"",'7'!EB57)</f>
        <v/>
      </c>
      <c r="EC153" s="482" t="str">
        <f>IF(AND('7'!EC57=""),"",'7'!EC57)</f>
        <v/>
      </c>
      <c r="ED153" s="482" t="str">
        <f>IF(AND('7'!ED57=""),"",'7'!ED57)</f>
        <v/>
      </c>
      <c r="EE153" s="482" t="str">
        <f>IF(AND('7'!EE57=""),"",'7'!EE57)</f>
        <v/>
      </c>
      <c r="EF153" s="482" t="str">
        <f>IF(AND('7'!EF57=""),"",'7'!EF57)</f>
        <v/>
      </c>
      <c r="EG153" s="482" t="str">
        <f>IF(AND('7'!EG57=""),"",'7'!EG57)</f>
        <v/>
      </c>
      <c r="EH153" s="482" t="str">
        <f>IF(AND('7'!EH57=""),"",'7'!EH57)</f>
        <v/>
      </c>
      <c r="EI153" s="482" t="str">
        <f>IF(AND('7'!EI57=""),"",'7'!EI57)</f>
        <v/>
      </c>
      <c r="EJ153" s="482" t="str">
        <f>IF(AND('7'!EJ57=""),"",'7'!EJ57)</f>
        <v/>
      </c>
      <c r="EK153" s="482" t="str">
        <f>IF(AND('7'!EK57=""),"",'7'!EK57)</f>
        <v/>
      </c>
      <c r="EL153" s="482" t="str">
        <f>IF(AND('7'!EL57=""),"",'7'!EL57)</f>
        <v/>
      </c>
      <c r="EM153" s="482" t="str">
        <f>IF(AND('7'!EM57=""),"",'7'!EM57)</f>
        <v/>
      </c>
      <c r="EN153" s="482" t="str">
        <f>IF(AND('7'!EN57=""),"",'7'!EN57)</f>
        <v/>
      </c>
      <c r="EO153" s="482" t="str">
        <f>IF(AND('7'!EO57=""),"",'7'!EO57)</f>
        <v/>
      </c>
      <c r="EP153" s="482" t="str">
        <f>IF(AND('7'!EP57=""),"",'7'!EP57)</f>
        <v/>
      </c>
      <c r="EQ153" s="482" t="str">
        <f>IF(AND('7'!EQ57=""),"",'7'!EQ57)</f>
        <v/>
      </c>
      <c r="ER153" s="482" t="str">
        <f>IF(AND('7'!ER57=""),"",'7'!ER57)</f>
        <v/>
      </c>
      <c r="ES153" s="482" t="str">
        <f>IF(AND('7'!ES57=""),"",'7'!ES57)</f>
        <v/>
      </c>
      <c r="ET153" s="482" t="str">
        <f>IF(AND('7'!ET57=""),"",'7'!ET57)</f>
        <v/>
      </c>
      <c r="EU153" s="482" t="str">
        <f>IF(AND('7'!EU57=""),"",'7'!EU57)</f>
        <v/>
      </c>
      <c r="EV153" s="482" t="str">
        <f>IF(AND('7'!EV57=""),"",'7'!EV57)</f>
        <v/>
      </c>
      <c r="EW153" s="482" t="str">
        <f>IF(AND('7'!EW57=""),"",'7'!EW57)</f>
        <v/>
      </c>
      <c r="EX153" s="482" t="str">
        <f>IF(AND('7'!EX57=""),"",'7'!EX57)</f>
        <v/>
      </c>
      <c r="EY153" s="482" t="str">
        <f>IF(AND('7'!EY57=""),"",'7'!EY57)</f>
        <v/>
      </c>
      <c r="EZ153" s="482" t="str">
        <f>IF(AND('7'!EZ57=""),"",'7'!EZ57)</f>
        <v/>
      </c>
      <c r="FA153" s="482" t="str">
        <f>IF(AND('7'!FA57=""),"",'7'!FA57)</f>
        <v/>
      </c>
      <c r="FB153" s="482" t="str">
        <f>IF(AND('7'!FB57=""),"",'7'!FB57)</f>
        <v/>
      </c>
      <c r="FC153" s="482" t="str">
        <f>IF(AND('7'!FC57=""),"",'7'!FC57)</f>
        <v/>
      </c>
      <c r="FD153" s="482" t="str">
        <f>IF(AND('7'!FD57=""),"",'7'!FD57)</f>
        <v/>
      </c>
      <c r="FE153" s="482" t="str">
        <f>IF(AND('7'!FE57=""),"",'7'!FE57)</f>
        <v/>
      </c>
      <c r="FF153" s="482" t="str">
        <f>IF(AND('7'!FF57=""),"",'7'!FF57)</f>
        <v xml:space="preserve"> </v>
      </c>
      <c r="FG153" s="482" t="str">
        <f>IF(AND('7'!FG57=""),"",'7'!FG57)</f>
        <v/>
      </c>
      <c r="FH153" s="482" t="str">
        <f>IF(AND('7'!FH57=""),"",'7'!FH57)</f>
        <v/>
      </c>
      <c r="FI153" s="482" t="str">
        <f>IF(AND('7'!FI57=""),"",'7'!FI57)</f>
        <v/>
      </c>
      <c r="FJ153" s="482" t="str">
        <f>IF(AND('7'!FJ57=""),"",'7'!FJ57)</f>
        <v/>
      </c>
      <c r="FK153" s="482" t="str">
        <f>IF(AND('7'!FK57=""),"",'7'!FK57)</f>
        <v/>
      </c>
      <c r="FL153" s="482" t="str">
        <f>IF(AND('7'!FL57=""),"",'7'!FL57)</f>
        <v/>
      </c>
      <c r="FM153" s="482" t="str">
        <f>IF(AND('7'!FM57=""),"",'7'!FM57)</f>
        <v xml:space="preserve"> </v>
      </c>
      <c r="FN153" s="482" t="str">
        <f>IF(AND('7'!FN57=""),"",'7'!FN57)</f>
        <v/>
      </c>
      <c r="FO153" s="482" t="str">
        <f>IF(AND('7'!FO57=""),"",'7'!FO57)</f>
        <v/>
      </c>
      <c r="FP153" s="482" t="str">
        <f>IF(AND('7'!FP57=""),"",'7'!FP57)</f>
        <v/>
      </c>
      <c r="FQ153" s="482" t="str">
        <f>IF(AND('7'!FQ57=""),"",'7'!FQ57)</f>
        <v/>
      </c>
      <c r="FR153" s="482" t="str">
        <f>IF(AND('7'!FR57=""),"",'7'!FR57)</f>
        <v/>
      </c>
      <c r="FS153" s="482" t="str">
        <f>IF(AND('7'!FS57=""),"",'7'!FS57)</f>
        <v/>
      </c>
      <c r="FT153" s="482" t="str">
        <f>IF(AND('7'!FT57=""),"",'7'!FT57)</f>
        <v xml:space="preserve"> </v>
      </c>
      <c r="FU153" s="482" t="str">
        <f>IF(AND('7'!FV57=""),"",'7'!FV57)</f>
        <v>-</v>
      </c>
      <c r="FV153" s="482" t="str">
        <f>IF(AND('7'!FW57=""),"",'7'!FW57)</f>
        <v>-</v>
      </c>
      <c r="FW153" s="482" t="str">
        <f>IF(AND('7'!FX57=""),"",'7'!FX57)</f>
        <v>-</v>
      </c>
      <c r="FX153" s="482" t="str">
        <f>IF(AND('7'!FY57=""),"",'7'!FY57)</f>
        <v>-</v>
      </c>
      <c r="FY153" s="482" t="str">
        <f>IF(AND('7'!FZ57=""),"",'7'!FZ57)</f>
        <v>-</v>
      </c>
      <c r="FZ153" s="482" t="str">
        <f>IF(AND('7'!GA57=""),"",'7'!GA57)</f>
        <v>-</v>
      </c>
      <c r="GA153" s="482" t="str">
        <f>IF(AND('7'!GB57=""),"",'7'!GB57)</f>
        <v>-</v>
      </c>
      <c r="GB153" s="482" t="str">
        <f>IF(AND('7'!GC57=""),"",'7'!GC57)</f>
        <v>-</v>
      </c>
      <c r="GC153" s="482" t="str">
        <f>IF(AND('7'!GD57=""),"",'7'!GD57)</f>
        <v>-</v>
      </c>
      <c r="GD153" s="482" t="str">
        <f>IF(AND('7'!GE57=""),"",'7'!GE57)</f>
        <v>-</v>
      </c>
      <c r="GE153" s="482" t="str">
        <f>IF(AND('7'!GF57=""),"",'7'!GF57)</f>
        <v>-</v>
      </c>
      <c r="GF153" s="482" t="str">
        <f>IF(AND('7'!GG57=""),"",'7'!GG57)</f>
        <v>-</v>
      </c>
      <c r="GG153" s="482" t="str">
        <f>IF(AND('7'!GH57=""),"",IF(AND('7'!GH57="-"),"",'7'!GH57))</f>
        <v/>
      </c>
      <c r="GH153" s="50" t="str">
        <f>IF(AND(C153=""),"",VLOOKUP(B153,Register!$A$7:$CL$311,36,FALSE))</f>
        <v/>
      </c>
      <c r="GI153" s="483" t="str">
        <f>IF(AND('7'!GL57=""),"",'7'!GL57)</f>
        <v/>
      </c>
      <c r="GJ153" s="173" t="str">
        <f>IF(AND('7'!FU57=""),"",'7'!FU57)</f>
        <v/>
      </c>
    </row>
    <row r="154" spans="1:192" ht="21">
      <c r="A154" s="480">
        <v>146</v>
      </c>
      <c r="B154" s="481" t="str">
        <f>IF(AND('7'!B58=""),"",'7'!B58)</f>
        <v/>
      </c>
      <c r="C154" s="196" t="str">
        <f>IF(AND('7'!C58=""),"",'7'!C58)</f>
        <v/>
      </c>
      <c r="D154" s="196" t="str">
        <f>IF(AND('7'!D58=""),"",'7'!D58)</f>
        <v/>
      </c>
      <c r="E154" s="200" t="str">
        <f>IF(AND('7'!E58=""),"",'7'!E58)</f>
        <v/>
      </c>
      <c r="F154" s="482" t="str">
        <f>IF(AND('7'!F58=""),"",'7'!F58)</f>
        <v/>
      </c>
      <c r="G154" s="482" t="str">
        <f>IF(AND('7'!G58=""),"",'7'!G58)</f>
        <v/>
      </c>
      <c r="H154" s="482" t="str">
        <f>IF(AND('7'!H58=""),"",'7'!H58)</f>
        <v/>
      </c>
      <c r="I154" s="482" t="str">
        <f>IF(AND('7'!I58=""),"",'7'!I58)</f>
        <v/>
      </c>
      <c r="J154" s="482" t="str">
        <f>IF(AND('7'!J58=""),"",'7'!J58)</f>
        <v/>
      </c>
      <c r="K154" s="482" t="str">
        <f>IF(AND('7'!K58=""),"",'7'!K58)</f>
        <v/>
      </c>
      <c r="L154" s="482" t="str">
        <f>IF(AND('7'!L58=""),"",'7'!L58)</f>
        <v/>
      </c>
      <c r="M154" s="482" t="str">
        <f>IF(AND('7'!M58=""),"",'7'!M58)</f>
        <v/>
      </c>
      <c r="N154" s="482" t="str">
        <f>IF(AND('7'!N58=""),"",'7'!N58)</f>
        <v/>
      </c>
      <c r="O154" s="482" t="str">
        <f>IF(AND('7'!O58=""),"",'7'!O58)</f>
        <v/>
      </c>
      <c r="P154" s="482" t="str">
        <f>IF(AND('7'!P58=""),"",'7'!P58)</f>
        <v/>
      </c>
      <c r="Q154" s="482" t="str">
        <f>IF(AND('7'!Q58=""),"",'7'!Q58)</f>
        <v/>
      </c>
      <c r="R154" s="482" t="str">
        <f>IF(AND('7'!R58=""),"",'7'!R58)</f>
        <v/>
      </c>
      <c r="S154" s="482" t="str">
        <f>IF(AND('7'!S58=""),"",'7'!S58)</f>
        <v/>
      </c>
      <c r="T154" s="482" t="str">
        <f>IF(AND('7'!T58=""),"",'7'!T58)</f>
        <v/>
      </c>
      <c r="U154" s="482" t="str">
        <f>IF(AND('7'!U58=""),"",'7'!U58)</f>
        <v/>
      </c>
      <c r="V154" s="482" t="str">
        <f>IF(AND('7'!V58=""),"",'7'!V58)</f>
        <v/>
      </c>
      <c r="W154" s="482" t="str">
        <f>IF(AND('7'!W58=""),"",'7'!W58)</f>
        <v/>
      </c>
      <c r="X154" s="482" t="str">
        <f>IF(AND('7'!X58=""),"",'7'!X58)</f>
        <v/>
      </c>
      <c r="Y154" s="482" t="str">
        <f>IF(AND('7'!Y58=""),"",'7'!Y58)</f>
        <v/>
      </c>
      <c r="Z154" s="482" t="str">
        <f>IF(AND('7'!Z58=""),"",'7'!Z58)</f>
        <v/>
      </c>
      <c r="AA154" s="482" t="str">
        <f>IF(AND('7'!AA58=""),"",'7'!AA58)</f>
        <v/>
      </c>
      <c r="AB154" s="482" t="str">
        <f>IF(AND('7'!AB58=""),"",'7'!AB58)</f>
        <v/>
      </c>
      <c r="AC154" s="482" t="str">
        <f>IF(AND('7'!AC58=""),"",'7'!AC58)</f>
        <v/>
      </c>
      <c r="AD154" s="482" t="str">
        <f>IF(AND('7'!AD58=""),"",'7'!AD58)</f>
        <v/>
      </c>
      <c r="AE154" s="482" t="str">
        <f>IF(AND('7'!AE58=""),"",'7'!AE58)</f>
        <v/>
      </c>
      <c r="AF154" s="482" t="str">
        <f>IF(AND('7'!AF58=""),"",'7'!AF58)</f>
        <v/>
      </c>
      <c r="AG154" s="482" t="str">
        <f>IF(AND('7'!AG58=""),"",'7'!AG58)</f>
        <v/>
      </c>
      <c r="AH154" s="482" t="str">
        <f>IF(AND('7'!AH58=""),"",'7'!AH58)</f>
        <v/>
      </c>
      <c r="AI154" s="482" t="str">
        <f>IF(AND('7'!AI58=""),"",'7'!AI58)</f>
        <v/>
      </c>
      <c r="AJ154" s="482" t="str">
        <f>IF(AND('7'!AJ58=""),"",'7'!AJ58)</f>
        <v/>
      </c>
      <c r="AK154" s="482" t="str">
        <f>IF(AND('7'!AK58=""),"",'7'!AK58)</f>
        <v/>
      </c>
      <c r="AL154" s="482" t="str">
        <f>IF(AND('7'!AL58=""),"",'7'!AL58)</f>
        <v/>
      </c>
      <c r="AM154" s="482" t="str">
        <f>IF(AND('7'!AM58=""),"",'7'!AM58)</f>
        <v/>
      </c>
      <c r="AN154" s="482" t="str">
        <f>IF(AND('7'!AN58=""),"",'7'!AN58)</f>
        <v/>
      </c>
      <c r="AO154" s="482" t="str">
        <f>IF(AND('7'!AO58=""),"",'7'!AO58)</f>
        <v/>
      </c>
      <c r="AP154" s="482" t="str">
        <f>IF(AND('7'!AP58=""),"",'7'!AP58)</f>
        <v/>
      </c>
      <c r="AQ154" s="482" t="str">
        <f>IF(AND('7'!AQ58=""),"",'7'!AQ58)</f>
        <v/>
      </c>
      <c r="AR154" s="482" t="str">
        <f>IF(AND('7'!AR58=""),"",'7'!AR58)</f>
        <v/>
      </c>
      <c r="AS154" s="482" t="str">
        <f>IF(AND('7'!AS58=""),"",'7'!AS58)</f>
        <v/>
      </c>
      <c r="AT154" s="482" t="str">
        <f>IF(AND('7'!AT58=""),"",'7'!AT58)</f>
        <v/>
      </c>
      <c r="AU154" s="482" t="str">
        <f>IF(AND('7'!AU58=""),"",'7'!AU58)</f>
        <v/>
      </c>
      <c r="AV154" s="482" t="str">
        <f>IF(AND('7'!AV58=""),"",'7'!AV58)</f>
        <v/>
      </c>
      <c r="AW154" s="482" t="str">
        <f>IF(AND('7'!AW58=""),"",'7'!AW58)</f>
        <v/>
      </c>
      <c r="AX154" s="482" t="str">
        <f>IF(AND('7'!AX58=""),"",'7'!AX58)</f>
        <v/>
      </c>
      <c r="AY154" s="482" t="str">
        <f>IF(AND('7'!AY58=""),"",'7'!AY58)</f>
        <v/>
      </c>
      <c r="AZ154" s="482" t="str">
        <f>IF(AND('7'!AZ58=""),"",'7'!AZ58)</f>
        <v/>
      </c>
      <c r="BA154" s="482" t="str">
        <f>IF(AND('7'!BA58=""),"",'7'!BA58)</f>
        <v/>
      </c>
      <c r="BB154" s="482" t="str">
        <f>IF(AND('7'!BB58=""),"",'7'!BB58)</f>
        <v/>
      </c>
      <c r="BC154" s="482" t="str">
        <f>IF(AND('7'!BC58=""),"",'7'!BC58)</f>
        <v/>
      </c>
      <c r="BD154" s="482" t="str">
        <f>IF(AND('7'!BD58=""),"",'7'!BD58)</f>
        <v/>
      </c>
      <c r="BE154" s="482" t="str">
        <f>IF(AND('7'!BE58=""),"",'7'!BE58)</f>
        <v/>
      </c>
      <c r="BF154" s="482" t="str">
        <f>IF(AND('7'!BF58=""),"",'7'!BF58)</f>
        <v/>
      </c>
      <c r="BG154" s="482" t="str">
        <f>IF(AND('7'!BG58=""),"",'7'!BG58)</f>
        <v/>
      </c>
      <c r="BH154" s="482" t="str">
        <f>IF(AND('7'!BH58=""),"",'7'!BH58)</f>
        <v/>
      </c>
      <c r="BI154" s="482" t="str">
        <f>IF(AND('7'!BI58=""),"",'7'!BI58)</f>
        <v/>
      </c>
      <c r="BJ154" s="482" t="str">
        <f>IF(AND('7'!BJ58=""),"",'7'!BJ58)</f>
        <v/>
      </c>
      <c r="BK154" s="482" t="str">
        <f>IF(AND('7'!BK58=""),"",'7'!BK58)</f>
        <v/>
      </c>
      <c r="BL154" s="482" t="str">
        <f>IF(AND('7'!BL58=""),"",'7'!BL58)</f>
        <v/>
      </c>
      <c r="BM154" s="482" t="str">
        <f>IF(AND('7'!BM58=""),"",'7'!BM58)</f>
        <v/>
      </c>
      <c r="BN154" s="482" t="str">
        <f>IF(AND('7'!BN58=""),"",'7'!BN58)</f>
        <v/>
      </c>
      <c r="BO154" s="482" t="str">
        <f>IF(AND('7'!BO58=""),"",'7'!BO58)</f>
        <v/>
      </c>
      <c r="BP154" s="482" t="str">
        <f>IF(AND('7'!BP58=""),"",'7'!BP58)</f>
        <v/>
      </c>
      <c r="BQ154" s="482" t="str">
        <f>IF(AND('7'!BQ58=""),"",'7'!BQ58)</f>
        <v/>
      </c>
      <c r="BR154" s="482" t="str">
        <f>IF(AND('7'!BR58=""),"",'7'!BR58)</f>
        <v/>
      </c>
      <c r="BS154" s="482" t="str">
        <f>IF(AND('7'!BS58=""),"",'7'!BS58)</f>
        <v/>
      </c>
      <c r="BT154" s="482" t="str">
        <f>IF(AND('7'!BT58=""),"",'7'!BT58)</f>
        <v/>
      </c>
      <c r="BU154" s="482" t="str">
        <f>IF(AND('7'!BU58=""),"",'7'!BU58)</f>
        <v/>
      </c>
      <c r="BV154" s="482" t="str">
        <f>IF(AND('7'!BV58=""),"",'7'!BV58)</f>
        <v/>
      </c>
      <c r="BW154" s="482" t="str">
        <f>IF(AND('7'!BW58=""),"",'7'!BW58)</f>
        <v/>
      </c>
      <c r="BX154" s="482" t="str">
        <f>IF(AND('7'!BX58=""),"",'7'!BX58)</f>
        <v/>
      </c>
      <c r="BY154" s="482" t="str">
        <f>IF(AND('7'!BY58=""),"",'7'!BY58)</f>
        <v/>
      </c>
      <c r="BZ154" s="482" t="str">
        <f>IF(AND('7'!BZ58=""),"",'7'!BZ58)</f>
        <v/>
      </c>
      <c r="CA154" s="482" t="str">
        <f>IF(AND('7'!CA58=""),"",'7'!CA58)</f>
        <v/>
      </c>
      <c r="CB154" s="482" t="str">
        <f>IF(AND('7'!CB58=""),"",'7'!CB58)</f>
        <v/>
      </c>
      <c r="CC154" s="482" t="str">
        <f>IF(AND('7'!CC58=""),"",'7'!CC58)</f>
        <v/>
      </c>
      <c r="CD154" s="482" t="str">
        <f>IF(AND('7'!CD58=""),"",'7'!CD58)</f>
        <v/>
      </c>
      <c r="CE154" s="482" t="str">
        <f>IF(AND('7'!CE58=""),"",'7'!CE58)</f>
        <v/>
      </c>
      <c r="CF154" s="482" t="str">
        <f>IF(AND('7'!CF58=""),"",'7'!CF58)</f>
        <v/>
      </c>
      <c r="CG154" s="482" t="str">
        <f>IF(AND('7'!CG58=""),"",'7'!CG58)</f>
        <v/>
      </c>
      <c r="CH154" s="482" t="str">
        <f>IF(AND('7'!CH58=""),"",'7'!CH58)</f>
        <v/>
      </c>
      <c r="CI154" s="482" t="str">
        <f>IF(AND('7'!CI58=""),"",'7'!CI58)</f>
        <v/>
      </c>
      <c r="CJ154" s="482" t="str">
        <f>IF(AND('7'!CJ58=""),"",'7'!CJ58)</f>
        <v/>
      </c>
      <c r="CK154" s="482" t="str">
        <f>IF(AND('7'!CK58=""),"",'7'!CK58)</f>
        <v/>
      </c>
      <c r="CL154" s="482" t="str">
        <f>IF(AND('7'!CL58=""),"",'7'!CL58)</f>
        <v/>
      </c>
      <c r="CM154" s="482" t="str">
        <f>IF(AND('7'!CM58=""),"",'7'!CM58)</f>
        <v/>
      </c>
      <c r="CN154" s="482" t="str">
        <f>IF(AND('7'!CN58=""),"",'7'!CN58)</f>
        <v/>
      </c>
      <c r="CO154" s="482" t="str">
        <f>IF(AND('7'!CO58=""),"",'7'!CO58)</f>
        <v/>
      </c>
      <c r="CP154" s="482" t="str">
        <f>IF(AND('7'!CP58=""),"",'7'!CP58)</f>
        <v/>
      </c>
      <c r="CQ154" s="482" t="str">
        <f>IF(AND('7'!CQ58=""),"",'7'!CQ58)</f>
        <v/>
      </c>
      <c r="CR154" s="482" t="str">
        <f>IF(AND('7'!CR58=""),"",'7'!CR58)</f>
        <v/>
      </c>
      <c r="CS154" s="482" t="str">
        <f>IF(AND('7'!CS58=""),"",'7'!CS58)</f>
        <v/>
      </c>
      <c r="CT154" s="482" t="str">
        <f>IF(AND('7'!CT58=""),"",'7'!CT58)</f>
        <v/>
      </c>
      <c r="CU154" s="482" t="str">
        <f>IF(AND('7'!CU58=""),"",'7'!CU58)</f>
        <v/>
      </c>
      <c r="CV154" s="482" t="str">
        <f>IF(AND('7'!CV58=""),"",'7'!CV58)</f>
        <v/>
      </c>
      <c r="CW154" s="482" t="str">
        <f>IF(AND('7'!CW58=""),"",'7'!CW58)</f>
        <v/>
      </c>
      <c r="CX154" s="482" t="str">
        <f>IF(AND('7'!CX58=""),"",'7'!CX58)</f>
        <v/>
      </c>
      <c r="CY154" s="482" t="str">
        <f>IF(AND('7'!CY58=""),"",'7'!CY58)</f>
        <v/>
      </c>
      <c r="CZ154" s="482" t="str">
        <f>IF(AND('7'!CZ58=""),"",'7'!CZ58)</f>
        <v/>
      </c>
      <c r="DA154" s="482" t="str">
        <f>IF(AND('7'!DA58=""),"",'7'!DA58)</f>
        <v/>
      </c>
      <c r="DB154" s="482" t="str">
        <f>IF(AND('7'!DB58=""),"",'7'!DB58)</f>
        <v/>
      </c>
      <c r="DC154" s="482" t="str">
        <f>IF(AND('7'!DC58=""),"",'7'!DC58)</f>
        <v/>
      </c>
      <c r="DD154" s="482" t="str">
        <f>IF(AND('7'!DD58=""),"",'7'!DD58)</f>
        <v/>
      </c>
      <c r="DE154" s="482" t="str">
        <f>IF(AND('7'!DE58=""),"",'7'!DE58)</f>
        <v/>
      </c>
      <c r="DF154" s="482" t="str">
        <f>IF(AND('7'!DF58=""),"",'7'!DF58)</f>
        <v/>
      </c>
      <c r="DG154" s="482" t="str">
        <f>IF(AND('7'!DG58=""),"",'7'!DG58)</f>
        <v/>
      </c>
      <c r="DH154" s="482" t="str">
        <f>IF(AND('7'!DH58=""),"",'7'!DH58)</f>
        <v/>
      </c>
      <c r="DI154" s="482" t="str">
        <f>IF(AND('7'!DI58=""),"",'7'!DI58)</f>
        <v/>
      </c>
      <c r="DJ154" s="482" t="str">
        <f>IF(AND('7'!DJ58=""),"",'7'!DJ58)</f>
        <v/>
      </c>
      <c r="DK154" s="482" t="str">
        <f>IF(AND('7'!DK58=""),"",'7'!DK58)</f>
        <v/>
      </c>
      <c r="DL154" s="482" t="str">
        <f>IF(AND('7'!DL58=""),"",'7'!DL58)</f>
        <v/>
      </c>
      <c r="DM154" s="482" t="str">
        <f>IF(AND('7'!DM58=""),"",'7'!DM58)</f>
        <v/>
      </c>
      <c r="DN154" s="482" t="str">
        <f>IF(AND('7'!DN58=""),"",'7'!DN58)</f>
        <v/>
      </c>
      <c r="DO154" s="482" t="str">
        <f>IF(AND('7'!DO58=""),"",'7'!DO58)</f>
        <v/>
      </c>
      <c r="DP154" s="482" t="str">
        <f>IF(AND('7'!DP58=""),"",'7'!DP58)</f>
        <v/>
      </c>
      <c r="DQ154" s="482" t="str">
        <f>IF(AND('7'!DQ58=""),"",'7'!DQ58)</f>
        <v/>
      </c>
      <c r="DR154" s="482" t="str">
        <f>IF(AND('7'!DR58=""),"",'7'!DR58)</f>
        <v/>
      </c>
      <c r="DS154" s="482" t="str">
        <f>IF(AND('7'!DS58=""),"",'7'!DS58)</f>
        <v/>
      </c>
      <c r="DT154" s="482" t="str">
        <f>IF(AND('7'!DT58=""),"",'7'!DT58)</f>
        <v/>
      </c>
      <c r="DU154" s="482" t="str">
        <f>IF(AND('7'!DU58=""),"",'7'!DU58)</f>
        <v/>
      </c>
      <c r="DV154" s="482" t="str">
        <f>IF(AND('7'!DV58=""),"",'7'!DV58)</f>
        <v/>
      </c>
      <c r="DW154" s="482" t="str">
        <f>IF(AND('7'!DW58=""),"",'7'!DW58)</f>
        <v/>
      </c>
      <c r="DX154" s="482" t="str">
        <f>IF(AND('7'!DX58=""),"",'7'!DX58)</f>
        <v/>
      </c>
      <c r="DY154" s="482" t="str">
        <f>IF(AND('7'!DY58=""),"",'7'!DY58)</f>
        <v/>
      </c>
      <c r="DZ154" s="482" t="str">
        <f>IF(AND('7'!DZ58=""),"",'7'!DZ58)</f>
        <v/>
      </c>
      <c r="EA154" s="482" t="str">
        <f>IF(AND('7'!EA58=""),"",'7'!EA58)</f>
        <v/>
      </c>
      <c r="EB154" s="482" t="str">
        <f>IF(AND('7'!EB58=""),"",'7'!EB58)</f>
        <v/>
      </c>
      <c r="EC154" s="482" t="str">
        <f>IF(AND('7'!EC58=""),"",'7'!EC58)</f>
        <v/>
      </c>
      <c r="ED154" s="482" t="str">
        <f>IF(AND('7'!ED58=""),"",'7'!ED58)</f>
        <v/>
      </c>
      <c r="EE154" s="482" t="str">
        <f>IF(AND('7'!EE58=""),"",'7'!EE58)</f>
        <v/>
      </c>
      <c r="EF154" s="482" t="str">
        <f>IF(AND('7'!EF58=""),"",'7'!EF58)</f>
        <v/>
      </c>
      <c r="EG154" s="482" t="str">
        <f>IF(AND('7'!EG58=""),"",'7'!EG58)</f>
        <v/>
      </c>
      <c r="EH154" s="482" t="str">
        <f>IF(AND('7'!EH58=""),"",'7'!EH58)</f>
        <v/>
      </c>
      <c r="EI154" s="482" t="str">
        <f>IF(AND('7'!EI58=""),"",'7'!EI58)</f>
        <v/>
      </c>
      <c r="EJ154" s="482" t="str">
        <f>IF(AND('7'!EJ58=""),"",'7'!EJ58)</f>
        <v/>
      </c>
      <c r="EK154" s="482" t="str">
        <f>IF(AND('7'!EK58=""),"",'7'!EK58)</f>
        <v/>
      </c>
      <c r="EL154" s="482" t="str">
        <f>IF(AND('7'!EL58=""),"",'7'!EL58)</f>
        <v/>
      </c>
      <c r="EM154" s="482" t="str">
        <f>IF(AND('7'!EM58=""),"",'7'!EM58)</f>
        <v/>
      </c>
      <c r="EN154" s="482" t="str">
        <f>IF(AND('7'!EN58=""),"",'7'!EN58)</f>
        <v/>
      </c>
      <c r="EO154" s="482" t="str">
        <f>IF(AND('7'!EO58=""),"",'7'!EO58)</f>
        <v/>
      </c>
      <c r="EP154" s="482" t="str">
        <f>IF(AND('7'!EP58=""),"",'7'!EP58)</f>
        <v/>
      </c>
      <c r="EQ154" s="482" t="str">
        <f>IF(AND('7'!EQ58=""),"",'7'!EQ58)</f>
        <v/>
      </c>
      <c r="ER154" s="482" t="str">
        <f>IF(AND('7'!ER58=""),"",'7'!ER58)</f>
        <v/>
      </c>
      <c r="ES154" s="482" t="str">
        <f>IF(AND('7'!ES58=""),"",'7'!ES58)</f>
        <v/>
      </c>
      <c r="ET154" s="482" t="str">
        <f>IF(AND('7'!ET58=""),"",'7'!ET58)</f>
        <v/>
      </c>
      <c r="EU154" s="482" t="str">
        <f>IF(AND('7'!EU58=""),"",'7'!EU58)</f>
        <v/>
      </c>
      <c r="EV154" s="482" t="str">
        <f>IF(AND('7'!EV58=""),"",'7'!EV58)</f>
        <v/>
      </c>
      <c r="EW154" s="482" t="str">
        <f>IF(AND('7'!EW58=""),"",'7'!EW58)</f>
        <v/>
      </c>
      <c r="EX154" s="482" t="str">
        <f>IF(AND('7'!EX58=""),"",'7'!EX58)</f>
        <v/>
      </c>
      <c r="EY154" s="482" t="str">
        <f>IF(AND('7'!EY58=""),"",'7'!EY58)</f>
        <v/>
      </c>
      <c r="EZ154" s="482" t="str">
        <f>IF(AND('7'!EZ58=""),"",'7'!EZ58)</f>
        <v/>
      </c>
      <c r="FA154" s="482" t="str">
        <f>IF(AND('7'!FA58=""),"",'7'!FA58)</f>
        <v/>
      </c>
      <c r="FB154" s="482" t="str">
        <f>IF(AND('7'!FB58=""),"",'7'!FB58)</f>
        <v/>
      </c>
      <c r="FC154" s="482" t="str">
        <f>IF(AND('7'!FC58=""),"",'7'!FC58)</f>
        <v/>
      </c>
      <c r="FD154" s="482" t="str">
        <f>IF(AND('7'!FD58=""),"",'7'!FD58)</f>
        <v/>
      </c>
      <c r="FE154" s="482" t="str">
        <f>IF(AND('7'!FE58=""),"",'7'!FE58)</f>
        <v/>
      </c>
      <c r="FF154" s="482" t="str">
        <f>IF(AND('7'!FF58=""),"",'7'!FF58)</f>
        <v xml:space="preserve"> </v>
      </c>
      <c r="FG154" s="482" t="str">
        <f>IF(AND('7'!FG58=""),"",'7'!FG58)</f>
        <v/>
      </c>
      <c r="FH154" s="482" t="str">
        <f>IF(AND('7'!FH58=""),"",'7'!FH58)</f>
        <v/>
      </c>
      <c r="FI154" s="482" t="str">
        <f>IF(AND('7'!FI58=""),"",'7'!FI58)</f>
        <v/>
      </c>
      <c r="FJ154" s="482" t="str">
        <f>IF(AND('7'!FJ58=""),"",'7'!FJ58)</f>
        <v/>
      </c>
      <c r="FK154" s="482" t="str">
        <f>IF(AND('7'!FK58=""),"",'7'!FK58)</f>
        <v/>
      </c>
      <c r="FL154" s="482" t="str">
        <f>IF(AND('7'!FL58=""),"",'7'!FL58)</f>
        <v/>
      </c>
      <c r="FM154" s="482" t="str">
        <f>IF(AND('7'!FM58=""),"",'7'!FM58)</f>
        <v xml:space="preserve"> </v>
      </c>
      <c r="FN154" s="482" t="str">
        <f>IF(AND('7'!FN58=""),"",'7'!FN58)</f>
        <v/>
      </c>
      <c r="FO154" s="482" t="str">
        <f>IF(AND('7'!FO58=""),"",'7'!FO58)</f>
        <v/>
      </c>
      <c r="FP154" s="482" t="str">
        <f>IF(AND('7'!FP58=""),"",'7'!FP58)</f>
        <v/>
      </c>
      <c r="FQ154" s="482" t="str">
        <f>IF(AND('7'!FQ58=""),"",'7'!FQ58)</f>
        <v/>
      </c>
      <c r="FR154" s="482" t="str">
        <f>IF(AND('7'!FR58=""),"",'7'!FR58)</f>
        <v/>
      </c>
      <c r="FS154" s="482" t="str">
        <f>IF(AND('7'!FS58=""),"",'7'!FS58)</f>
        <v/>
      </c>
      <c r="FT154" s="482" t="str">
        <f>IF(AND('7'!FT58=""),"",'7'!FT58)</f>
        <v xml:space="preserve"> </v>
      </c>
      <c r="FU154" s="482" t="str">
        <f>IF(AND('7'!FV58=""),"",'7'!FV58)</f>
        <v>-</v>
      </c>
      <c r="FV154" s="482" t="str">
        <f>IF(AND('7'!FW58=""),"",'7'!FW58)</f>
        <v>-</v>
      </c>
      <c r="FW154" s="482" t="str">
        <f>IF(AND('7'!FX58=""),"",'7'!FX58)</f>
        <v>-</v>
      </c>
      <c r="FX154" s="482" t="str">
        <f>IF(AND('7'!FY58=""),"",'7'!FY58)</f>
        <v>-</v>
      </c>
      <c r="FY154" s="482" t="str">
        <f>IF(AND('7'!FZ58=""),"",'7'!FZ58)</f>
        <v>-</v>
      </c>
      <c r="FZ154" s="482" t="str">
        <f>IF(AND('7'!GA58=""),"",'7'!GA58)</f>
        <v>-</v>
      </c>
      <c r="GA154" s="482" t="str">
        <f>IF(AND('7'!GB58=""),"",'7'!GB58)</f>
        <v>-</v>
      </c>
      <c r="GB154" s="482" t="str">
        <f>IF(AND('7'!GC58=""),"",'7'!GC58)</f>
        <v>-</v>
      </c>
      <c r="GC154" s="482" t="str">
        <f>IF(AND('7'!GD58=""),"",'7'!GD58)</f>
        <v>-</v>
      </c>
      <c r="GD154" s="482" t="str">
        <f>IF(AND('7'!GE58=""),"",'7'!GE58)</f>
        <v>-</v>
      </c>
      <c r="GE154" s="482" t="str">
        <f>IF(AND('7'!GF58=""),"",'7'!GF58)</f>
        <v>-</v>
      </c>
      <c r="GF154" s="482" t="str">
        <f>IF(AND('7'!GG58=""),"",'7'!GG58)</f>
        <v>-</v>
      </c>
      <c r="GG154" s="482" t="str">
        <f>IF(AND('7'!GH58=""),"",IF(AND('7'!GH58="-"),"",'7'!GH58))</f>
        <v/>
      </c>
      <c r="GH154" s="50" t="str">
        <f>IF(AND(C154=""),"",VLOOKUP(B154,Register!$A$7:$CL$311,36,FALSE))</f>
        <v/>
      </c>
      <c r="GI154" s="483" t="str">
        <f>IF(AND('7'!GL58=""),"",'7'!GL58)</f>
        <v/>
      </c>
      <c r="GJ154" s="173" t="str">
        <f>IF(AND('7'!FU58=""),"",'7'!FU58)</f>
        <v/>
      </c>
    </row>
    <row r="155" spans="1:192" ht="21">
      <c r="A155" s="480">
        <v>147</v>
      </c>
      <c r="B155" s="481" t="str">
        <f>IF(AND('7'!B59=""),"",'7'!B59)</f>
        <v/>
      </c>
      <c r="C155" s="196" t="str">
        <f>IF(AND('7'!C59=""),"",'7'!C59)</f>
        <v/>
      </c>
      <c r="D155" s="196" t="str">
        <f>IF(AND('7'!D59=""),"",'7'!D59)</f>
        <v/>
      </c>
      <c r="E155" s="200" t="str">
        <f>IF(AND('7'!E59=""),"",'7'!E59)</f>
        <v/>
      </c>
      <c r="F155" s="482" t="str">
        <f>IF(AND('7'!F59=""),"",'7'!F59)</f>
        <v/>
      </c>
      <c r="G155" s="482" t="str">
        <f>IF(AND('7'!G59=""),"",'7'!G59)</f>
        <v/>
      </c>
      <c r="H155" s="482" t="str">
        <f>IF(AND('7'!H59=""),"",'7'!H59)</f>
        <v/>
      </c>
      <c r="I155" s="482" t="str">
        <f>IF(AND('7'!I59=""),"",'7'!I59)</f>
        <v/>
      </c>
      <c r="J155" s="482" t="str">
        <f>IF(AND('7'!J59=""),"",'7'!J59)</f>
        <v/>
      </c>
      <c r="K155" s="482" t="str">
        <f>IF(AND('7'!K59=""),"",'7'!K59)</f>
        <v/>
      </c>
      <c r="L155" s="482" t="str">
        <f>IF(AND('7'!L59=""),"",'7'!L59)</f>
        <v/>
      </c>
      <c r="M155" s="482" t="str">
        <f>IF(AND('7'!M59=""),"",'7'!M59)</f>
        <v/>
      </c>
      <c r="N155" s="482" t="str">
        <f>IF(AND('7'!N59=""),"",'7'!N59)</f>
        <v/>
      </c>
      <c r="O155" s="482" t="str">
        <f>IF(AND('7'!O59=""),"",'7'!O59)</f>
        <v/>
      </c>
      <c r="P155" s="482" t="str">
        <f>IF(AND('7'!P59=""),"",'7'!P59)</f>
        <v/>
      </c>
      <c r="Q155" s="482" t="str">
        <f>IF(AND('7'!Q59=""),"",'7'!Q59)</f>
        <v/>
      </c>
      <c r="R155" s="482" t="str">
        <f>IF(AND('7'!R59=""),"",'7'!R59)</f>
        <v/>
      </c>
      <c r="S155" s="482" t="str">
        <f>IF(AND('7'!S59=""),"",'7'!S59)</f>
        <v/>
      </c>
      <c r="T155" s="482" t="str">
        <f>IF(AND('7'!T59=""),"",'7'!T59)</f>
        <v/>
      </c>
      <c r="U155" s="482" t="str">
        <f>IF(AND('7'!U59=""),"",'7'!U59)</f>
        <v/>
      </c>
      <c r="V155" s="482" t="str">
        <f>IF(AND('7'!V59=""),"",'7'!V59)</f>
        <v/>
      </c>
      <c r="W155" s="482" t="str">
        <f>IF(AND('7'!W59=""),"",'7'!W59)</f>
        <v/>
      </c>
      <c r="X155" s="482" t="str">
        <f>IF(AND('7'!X59=""),"",'7'!X59)</f>
        <v/>
      </c>
      <c r="Y155" s="482" t="str">
        <f>IF(AND('7'!Y59=""),"",'7'!Y59)</f>
        <v/>
      </c>
      <c r="Z155" s="482" t="str">
        <f>IF(AND('7'!Z59=""),"",'7'!Z59)</f>
        <v/>
      </c>
      <c r="AA155" s="482" t="str">
        <f>IF(AND('7'!AA59=""),"",'7'!AA59)</f>
        <v/>
      </c>
      <c r="AB155" s="482" t="str">
        <f>IF(AND('7'!AB59=""),"",'7'!AB59)</f>
        <v/>
      </c>
      <c r="AC155" s="482" t="str">
        <f>IF(AND('7'!AC59=""),"",'7'!AC59)</f>
        <v/>
      </c>
      <c r="AD155" s="482" t="str">
        <f>IF(AND('7'!AD59=""),"",'7'!AD59)</f>
        <v/>
      </c>
      <c r="AE155" s="482" t="str">
        <f>IF(AND('7'!AE59=""),"",'7'!AE59)</f>
        <v/>
      </c>
      <c r="AF155" s="482" t="str">
        <f>IF(AND('7'!AF59=""),"",'7'!AF59)</f>
        <v/>
      </c>
      <c r="AG155" s="482" t="str">
        <f>IF(AND('7'!AG59=""),"",'7'!AG59)</f>
        <v/>
      </c>
      <c r="AH155" s="482" t="str">
        <f>IF(AND('7'!AH59=""),"",'7'!AH59)</f>
        <v/>
      </c>
      <c r="AI155" s="482" t="str">
        <f>IF(AND('7'!AI59=""),"",'7'!AI59)</f>
        <v/>
      </c>
      <c r="AJ155" s="482" t="str">
        <f>IF(AND('7'!AJ59=""),"",'7'!AJ59)</f>
        <v/>
      </c>
      <c r="AK155" s="482" t="str">
        <f>IF(AND('7'!AK59=""),"",'7'!AK59)</f>
        <v/>
      </c>
      <c r="AL155" s="482" t="str">
        <f>IF(AND('7'!AL59=""),"",'7'!AL59)</f>
        <v/>
      </c>
      <c r="AM155" s="482" t="str">
        <f>IF(AND('7'!AM59=""),"",'7'!AM59)</f>
        <v/>
      </c>
      <c r="AN155" s="482" t="str">
        <f>IF(AND('7'!AN59=""),"",'7'!AN59)</f>
        <v/>
      </c>
      <c r="AO155" s="482" t="str">
        <f>IF(AND('7'!AO59=""),"",'7'!AO59)</f>
        <v/>
      </c>
      <c r="AP155" s="482" t="str">
        <f>IF(AND('7'!AP59=""),"",'7'!AP59)</f>
        <v/>
      </c>
      <c r="AQ155" s="482" t="str">
        <f>IF(AND('7'!AQ59=""),"",'7'!AQ59)</f>
        <v/>
      </c>
      <c r="AR155" s="482" t="str">
        <f>IF(AND('7'!AR59=""),"",'7'!AR59)</f>
        <v/>
      </c>
      <c r="AS155" s="482" t="str">
        <f>IF(AND('7'!AS59=""),"",'7'!AS59)</f>
        <v/>
      </c>
      <c r="AT155" s="482" t="str">
        <f>IF(AND('7'!AT59=""),"",'7'!AT59)</f>
        <v/>
      </c>
      <c r="AU155" s="482" t="str">
        <f>IF(AND('7'!AU59=""),"",'7'!AU59)</f>
        <v/>
      </c>
      <c r="AV155" s="482" t="str">
        <f>IF(AND('7'!AV59=""),"",'7'!AV59)</f>
        <v/>
      </c>
      <c r="AW155" s="482" t="str">
        <f>IF(AND('7'!AW59=""),"",'7'!AW59)</f>
        <v/>
      </c>
      <c r="AX155" s="482" t="str">
        <f>IF(AND('7'!AX59=""),"",'7'!AX59)</f>
        <v/>
      </c>
      <c r="AY155" s="482" t="str">
        <f>IF(AND('7'!AY59=""),"",'7'!AY59)</f>
        <v/>
      </c>
      <c r="AZ155" s="482" t="str">
        <f>IF(AND('7'!AZ59=""),"",'7'!AZ59)</f>
        <v/>
      </c>
      <c r="BA155" s="482" t="str">
        <f>IF(AND('7'!BA59=""),"",'7'!BA59)</f>
        <v/>
      </c>
      <c r="BB155" s="482" t="str">
        <f>IF(AND('7'!BB59=""),"",'7'!BB59)</f>
        <v/>
      </c>
      <c r="BC155" s="482" t="str">
        <f>IF(AND('7'!BC59=""),"",'7'!BC59)</f>
        <v/>
      </c>
      <c r="BD155" s="482" t="str">
        <f>IF(AND('7'!BD59=""),"",'7'!BD59)</f>
        <v/>
      </c>
      <c r="BE155" s="482" t="str">
        <f>IF(AND('7'!BE59=""),"",'7'!BE59)</f>
        <v/>
      </c>
      <c r="BF155" s="482" t="str">
        <f>IF(AND('7'!BF59=""),"",'7'!BF59)</f>
        <v/>
      </c>
      <c r="BG155" s="482" t="str">
        <f>IF(AND('7'!BG59=""),"",'7'!BG59)</f>
        <v/>
      </c>
      <c r="BH155" s="482" t="str">
        <f>IF(AND('7'!BH59=""),"",'7'!BH59)</f>
        <v/>
      </c>
      <c r="BI155" s="482" t="str">
        <f>IF(AND('7'!BI59=""),"",'7'!BI59)</f>
        <v/>
      </c>
      <c r="BJ155" s="482" t="str">
        <f>IF(AND('7'!BJ59=""),"",'7'!BJ59)</f>
        <v/>
      </c>
      <c r="BK155" s="482" t="str">
        <f>IF(AND('7'!BK59=""),"",'7'!BK59)</f>
        <v/>
      </c>
      <c r="BL155" s="482" t="str">
        <f>IF(AND('7'!BL59=""),"",'7'!BL59)</f>
        <v/>
      </c>
      <c r="BM155" s="482" t="str">
        <f>IF(AND('7'!BM59=""),"",'7'!BM59)</f>
        <v/>
      </c>
      <c r="BN155" s="482" t="str">
        <f>IF(AND('7'!BN59=""),"",'7'!BN59)</f>
        <v/>
      </c>
      <c r="BO155" s="482" t="str">
        <f>IF(AND('7'!BO59=""),"",'7'!BO59)</f>
        <v/>
      </c>
      <c r="BP155" s="482" t="str">
        <f>IF(AND('7'!BP59=""),"",'7'!BP59)</f>
        <v/>
      </c>
      <c r="BQ155" s="482" t="str">
        <f>IF(AND('7'!BQ59=""),"",'7'!BQ59)</f>
        <v/>
      </c>
      <c r="BR155" s="482" t="str">
        <f>IF(AND('7'!BR59=""),"",'7'!BR59)</f>
        <v/>
      </c>
      <c r="BS155" s="482" t="str">
        <f>IF(AND('7'!BS59=""),"",'7'!BS59)</f>
        <v/>
      </c>
      <c r="BT155" s="482" t="str">
        <f>IF(AND('7'!BT59=""),"",'7'!BT59)</f>
        <v/>
      </c>
      <c r="BU155" s="482" t="str">
        <f>IF(AND('7'!BU59=""),"",'7'!BU59)</f>
        <v/>
      </c>
      <c r="BV155" s="482" t="str">
        <f>IF(AND('7'!BV59=""),"",'7'!BV59)</f>
        <v/>
      </c>
      <c r="BW155" s="482" t="str">
        <f>IF(AND('7'!BW59=""),"",'7'!BW59)</f>
        <v/>
      </c>
      <c r="BX155" s="482" t="str">
        <f>IF(AND('7'!BX59=""),"",'7'!BX59)</f>
        <v/>
      </c>
      <c r="BY155" s="482" t="str">
        <f>IF(AND('7'!BY59=""),"",'7'!BY59)</f>
        <v/>
      </c>
      <c r="BZ155" s="482" t="str">
        <f>IF(AND('7'!BZ59=""),"",'7'!BZ59)</f>
        <v/>
      </c>
      <c r="CA155" s="482" t="str">
        <f>IF(AND('7'!CA59=""),"",'7'!CA59)</f>
        <v/>
      </c>
      <c r="CB155" s="482" t="str">
        <f>IF(AND('7'!CB59=""),"",'7'!CB59)</f>
        <v/>
      </c>
      <c r="CC155" s="482" t="str">
        <f>IF(AND('7'!CC59=""),"",'7'!CC59)</f>
        <v/>
      </c>
      <c r="CD155" s="482" t="str">
        <f>IF(AND('7'!CD59=""),"",'7'!CD59)</f>
        <v/>
      </c>
      <c r="CE155" s="482" t="str">
        <f>IF(AND('7'!CE59=""),"",'7'!CE59)</f>
        <v/>
      </c>
      <c r="CF155" s="482" t="str">
        <f>IF(AND('7'!CF59=""),"",'7'!CF59)</f>
        <v/>
      </c>
      <c r="CG155" s="482" t="str">
        <f>IF(AND('7'!CG59=""),"",'7'!CG59)</f>
        <v/>
      </c>
      <c r="CH155" s="482" t="str">
        <f>IF(AND('7'!CH59=""),"",'7'!CH59)</f>
        <v/>
      </c>
      <c r="CI155" s="482" t="str">
        <f>IF(AND('7'!CI59=""),"",'7'!CI59)</f>
        <v/>
      </c>
      <c r="CJ155" s="482" t="str">
        <f>IF(AND('7'!CJ59=""),"",'7'!CJ59)</f>
        <v/>
      </c>
      <c r="CK155" s="482" t="str">
        <f>IF(AND('7'!CK59=""),"",'7'!CK59)</f>
        <v/>
      </c>
      <c r="CL155" s="482" t="str">
        <f>IF(AND('7'!CL59=""),"",'7'!CL59)</f>
        <v/>
      </c>
      <c r="CM155" s="482" t="str">
        <f>IF(AND('7'!CM59=""),"",'7'!CM59)</f>
        <v/>
      </c>
      <c r="CN155" s="482" t="str">
        <f>IF(AND('7'!CN59=""),"",'7'!CN59)</f>
        <v/>
      </c>
      <c r="CO155" s="482" t="str">
        <f>IF(AND('7'!CO59=""),"",'7'!CO59)</f>
        <v/>
      </c>
      <c r="CP155" s="482" t="str">
        <f>IF(AND('7'!CP59=""),"",'7'!CP59)</f>
        <v/>
      </c>
      <c r="CQ155" s="482" t="str">
        <f>IF(AND('7'!CQ59=""),"",'7'!CQ59)</f>
        <v/>
      </c>
      <c r="CR155" s="482" t="str">
        <f>IF(AND('7'!CR59=""),"",'7'!CR59)</f>
        <v/>
      </c>
      <c r="CS155" s="482" t="str">
        <f>IF(AND('7'!CS59=""),"",'7'!CS59)</f>
        <v/>
      </c>
      <c r="CT155" s="482" t="str">
        <f>IF(AND('7'!CT59=""),"",'7'!CT59)</f>
        <v/>
      </c>
      <c r="CU155" s="482" t="str">
        <f>IF(AND('7'!CU59=""),"",'7'!CU59)</f>
        <v/>
      </c>
      <c r="CV155" s="482" t="str">
        <f>IF(AND('7'!CV59=""),"",'7'!CV59)</f>
        <v/>
      </c>
      <c r="CW155" s="482" t="str">
        <f>IF(AND('7'!CW59=""),"",'7'!CW59)</f>
        <v/>
      </c>
      <c r="CX155" s="482" t="str">
        <f>IF(AND('7'!CX59=""),"",'7'!CX59)</f>
        <v/>
      </c>
      <c r="CY155" s="482" t="str">
        <f>IF(AND('7'!CY59=""),"",'7'!CY59)</f>
        <v/>
      </c>
      <c r="CZ155" s="482" t="str">
        <f>IF(AND('7'!CZ59=""),"",'7'!CZ59)</f>
        <v/>
      </c>
      <c r="DA155" s="482" t="str">
        <f>IF(AND('7'!DA59=""),"",'7'!DA59)</f>
        <v/>
      </c>
      <c r="DB155" s="482" t="str">
        <f>IF(AND('7'!DB59=""),"",'7'!DB59)</f>
        <v/>
      </c>
      <c r="DC155" s="482" t="str">
        <f>IF(AND('7'!DC59=""),"",'7'!DC59)</f>
        <v/>
      </c>
      <c r="DD155" s="482" t="str">
        <f>IF(AND('7'!DD59=""),"",'7'!DD59)</f>
        <v/>
      </c>
      <c r="DE155" s="482" t="str">
        <f>IF(AND('7'!DE59=""),"",'7'!DE59)</f>
        <v/>
      </c>
      <c r="DF155" s="482" t="str">
        <f>IF(AND('7'!DF59=""),"",'7'!DF59)</f>
        <v/>
      </c>
      <c r="DG155" s="482" t="str">
        <f>IF(AND('7'!DG59=""),"",'7'!DG59)</f>
        <v/>
      </c>
      <c r="DH155" s="482" t="str">
        <f>IF(AND('7'!DH59=""),"",'7'!DH59)</f>
        <v/>
      </c>
      <c r="DI155" s="482" t="str">
        <f>IF(AND('7'!DI59=""),"",'7'!DI59)</f>
        <v/>
      </c>
      <c r="DJ155" s="482" t="str">
        <f>IF(AND('7'!DJ59=""),"",'7'!DJ59)</f>
        <v/>
      </c>
      <c r="DK155" s="482" t="str">
        <f>IF(AND('7'!DK59=""),"",'7'!DK59)</f>
        <v/>
      </c>
      <c r="DL155" s="482" t="str">
        <f>IF(AND('7'!DL59=""),"",'7'!DL59)</f>
        <v/>
      </c>
      <c r="DM155" s="482" t="str">
        <f>IF(AND('7'!DM59=""),"",'7'!DM59)</f>
        <v/>
      </c>
      <c r="DN155" s="482" t="str">
        <f>IF(AND('7'!DN59=""),"",'7'!DN59)</f>
        <v/>
      </c>
      <c r="DO155" s="482" t="str">
        <f>IF(AND('7'!DO59=""),"",'7'!DO59)</f>
        <v/>
      </c>
      <c r="DP155" s="482" t="str">
        <f>IF(AND('7'!DP59=""),"",'7'!DP59)</f>
        <v/>
      </c>
      <c r="DQ155" s="482" t="str">
        <f>IF(AND('7'!DQ59=""),"",'7'!DQ59)</f>
        <v/>
      </c>
      <c r="DR155" s="482" t="str">
        <f>IF(AND('7'!DR59=""),"",'7'!DR59)</f>
        <v/>
      </c>
      <c r="DS155" s="482" t="str">
        <f>IF(AND('7'!DS59=""),"",'7'!DS59)</f>
        <v/>
      </c>
      <c r="DT155" s="482" t="str">
        <f>IF(AND('7'!DT59=""),"",'7'!DT59)</f>
        <v/>
      </c>
      <c r="DU155" s="482" t="str">
        <f>IF(AND('7'!DU59=""),"",'7'!DU59)</f>
        <v/>
      </c>
      <c r="DV155" s="482" t="str">
        <f>IF(AND('7'!DV59=""),"",'7'!DV59)</f>
        <v/>
      </c>
      <c r="DW155" s="482" t="str">
        <f>IF(AND('7'!DW59=""),"",'7'!DW59)</f>
        <v/>
      </c>
      <c r="DX155" s="482" t="str">
        <f>IF(AND('7'!DX59=""),"",'7'!DX59)</f>
        <v/>
      </c>
      <c r="DY155" s="482" t="str">
        <f>IF(AND('7'!DY59=""),"",'7'!DY59)</f>
        <v/>
      </c>
      <c r="DZ155" s="482" t="str">
        <f>IF(AND('7'!DZ59=""),"",'7'!DZ59)</f>
        <v/>
      </c>
      <c r="EA155" s="482" t="str">
        <f>IF(AND('7'!EA59=""),"",'7'!EA59)</f>
        <v/>
      </c>
      <c r="EB155" s="482" t="str">
        <f>IF(AND('7'!EB59=""),"",'7'!EB59)</f>
        <v/>
      </c>
      <c r="EC155" s="482" t="str">
        <f>IF(AND('7'!EC59=""),"",'7'!EC59)</f>
        <v/>
      </c>
      <c r="ED155" s="482" t="str">
        <f>IF(AND('7'!ED59=""),"",'7'!ED59)</f>
        <v/>
      </c>
      <c r="EE155" s="482" t="str">
        <f>IF(AND('7'!EE59=""),"",'7'!EE59)</f>
        <v/>
      </c>
      <c r="EF155" s="482" t="str">
        <f>IF(AND('7'!EF59=""),"",'7'!EF59)</f>
        <v/>
      </c>
      <c r="EG155" s="482" t="str">
        <f>IF(AND('7'!EG59=""),"",'7'!EG59)</f>
        <v/>
      </c>
      <c r="EH155" s="482" t="str">
        <f>IF(AND('7'!EH59=""),"",'7'!EH59)</f>
        <v/>
      </c>
      <c r="EI155" s="482" t="str">
        <f>IF(AND('7'!EI59=""),"",'7'!EI59)</f>
        <v/>
      </c>
      <c r="EJ155" s="482" t="str">
        <f>IF(AND('7'!EJ59=""),"",'7'!EJ59)</f>
        <v/>
      </c>
      <c r="EK155" s="482" t="str">
        <f>IF(AND('7'!EK59=""),"",'7'!EK59)</f>
        <v/>
      </c>
      <c r="EL155" s="482" t="str">
        <f>IF(AND('7'!EL59=""),"",'7'!EL59)</f>
        <v/>
      </c>
      <c r="EM155" s="482" t="str">
        <f>IF(AND('7'!EM59=""),"",'7'!EM59)</f>
        <v/>
      </c>
      <c r="EN155" s="482" t="str">
        <f>IF(AND('7'!EN59=""),"",'7'!EN59)</f>
        <v/>
      </c>
      <c r="EO155" s="482" t="str">
        <f>IF(AND('7'!EO59=""),"",'7'!EO59)</f>
        <v/>
      </c>
      <c r="EP155" s="482" t="str">
        <f>IF(AND('7'!EP59=""),"",'7'!EP59)</f>
        <v/>
      </c>
      <c r="EQ155" s="482" t="str">
        <f>IF(AND('7'!EQ59=""),"",'7'!EQ59)</f>
        <v/>
      </c>
      <c r="ER155" s="482" t="str">
        <f>IF(AND('7'!ER59=""),"",'7'!ER59)</f>
        <v/>
      </c>
      <c r="ES155" s="482" t="str">
        <f>IF(AND('7'!ES59=""),"",'7'!ES59)</f>
        <v/>
      </c>
      <c r="ET155" s="482" t="str">
        <f>IF(AND('7'!ET59=""),"",'7'!ET59)</f>
        <v/>
      </c>
      <c r="EU155" s="482" t="str">
        <f>IF(AND('7'!EU59=""),"",'7'!EU59)</f>
        <v/>
      </c>
      <c r="EV155" s="482" t="str">
        <f>IF(AND('7'!EV59=""),"",'7'!EV59)</f>
        <v/>
      </c>
      <c r="EW155" s="482" t="str">
        <f>IF(AND('7'!EW59=""),"",'7'!EW59)</f>
        <v/>
      </c>
      <c r="EX155" s="482" t="str">
        <f>IF(AND('7'!EX59=""),"",'7'!EX59)</f>
        <v/>
      </c>
      <c r="EY155" s="482" t="str">
        <f>IF(AND('7'!EY59=""),"",'7'!EY59)</f>
        <v/>
      </c>
      <c r="EZ155" s="482" t="str">
        <f>IF(AND('7'!EZ59=""),"",'7'!EZ59)</f>
        <v/>
      </c>
      <c r="FA155" s="482" t="str">
        <f>IF(AND('7'!FA59=""),"",'7'!FA59)</f>
        <v/>
      </c>
      <c r="FB155" s="482" t="str">
        <f>IF(AND('7'!FB59=""),"",'7'!FB59)</f>
        <v/>
      </c>
      <c r="FC155" s="482" t="str">
        <f>IF(AND('7'!FC59=""),"",'7'!FC59)</f>
        <v/>
      </c>
      <c r="FD155" s="482" t="str">
        <f>IF(AND('7'!FD59=""),"",'7'!FD59)</f>
        <v/>
      </c>
      <c r="FE155" s="482" t="str">
        <f>IF(AND('7'!FE59=""),"",'7'!FE59)</f>
        <v/>
      </c>
      <c r="FF155" s="482" t="str">
        <f>IF(AND('7'!FF59=""),"",'7'!FF59)</f>
        <v xml:space="preserve"> </v>
      </c>
      <c r="FG155" s="482" t="str">
        <f>IF(AND('7'!FG59=""),"",'7'!FG59)</f>
        <v/>
      </c>
      <c r="FH155" s="482" t="str">
        <f>IF(AND('7'!FH59=""),"",'7'!FH59)</f>
        <v/>
      </c>
      <c r="FI155" s="482" t="str">
        <f>IF(AND('7'!FI59=""),"",'7'!FI59)</f>
        <v/>
      </c>
      <c r="FJ155" s="482" t="str">
        <f>IF(AND('7'!FJ59=""),"",'7'!FJ59)</f>
        <v/>
      </c>
      <c r="FK155" s="482" t="str">
        <f>IF(AND('7'!FK59=""),"",'7'!FK59)</f>
        <v/>
      </c>
      <c r="FL155" s="482" t="str">
        <f>IF(AND('7'!FL59=""),"",'7'!FL59)</f>
        <v/>
      </c>
      <c r="FM155" s="482" t="str">
        <f>IF(AND('7'!FM59=""),"",'7'!FM59)</f>
        <v xml:space="preserve"> </v>
      </c>
      <c r="FN155" s="482" t="str">
        <f>IF(AND('7'!FN59=""),"",'7'!FN59)</f>
        <v/>
      </c>
      <c r="FO155" s="482" t="str">
        <f>IF(AND('7'!FO59=""),"",'7'!FO59)</f>
        <v/>
      </c>
      <c r="FP155" s="482" t="str">
        <f>IF(AND('7'!FP59=""),"",'7'!FP59)</f>
        <v/>
      </c>
      <c r="FQ155" s="482" t="str">
        <f>IF(AND('7'!FQ59=""),"",'7'!FQ59)</f>
        <v/>
      </c>
      <c r="FR155" s="482" t="str">
        <f>IF(AND('7'!FR59=""),"",'7'!FR59)</f>
        <v/>
      </c>
      <c r="FS155" s="482" t="str">
        <f>IF(AND('7'!FS59=""),"",'7'!FS59)</f>
        <v/>
      </c>
      <c r="FT155" s="482" t="str">
        <f>IF(AND('7'!FT59=""),"",'7'!FT59)</f>
        <v xml:space="preserve"> </v>
      </c>
      <c r="FU155" s="482" t="str">
        <f>IF(AND('7'!FV59=""),"",'7'!FV59)</f>
        <v>-</v>
      </c>
      <c r="FV155" s="482" t="str">
        <f>IF(AND('7'!FW59=""),"",'7'!FW59)</f>
        <v>-</v>
      </c>
      <c r="FW155" s="482" t="str">
        <f>IF(AND('7'!FX59=""),"",'7'!FX59)</f>
        <v>-</v>
      </c>
      <c r="FX155" s="482" t="str">
        <f>IF(AND('7'!FY59=""),"",'7'!FY59)</f>
        <v>-</v>
      </c>
      <c r="FY155" s="482" t="str">
        <f>IF(AND('7'!FZ59=""),"",'7'!FZ59)</f>
        <v>-</v>
      </c>
      <c r="FZ155" s="482" t="str">
        <f>IF(AND('7'!GA59=""),"",'7'!GA59)</f>
        <v>-</v>
      </c>
      <c r="GA155" s="482" t="str">
        <f>IF(AND('7'!GB59=""),"",'7'!GB59)</f>
        <v>-</v>
      </c>
      <c r="GB155" s="482" t="str">
        <f>IF(AND('7'!GC59=""),"",'7'!GC59)</f>
        <v>-</v>
      </c>
      <c r="GC155" s="482" t="str">
        <f>IF(AND('7'!GD59=""),"",'7'!GD59)</f>
        <v>-</v>
      </c>
      <c r="GD155" s="482" t="str">
        <f>IF(AND('7'!GE59=""),"",'7'!GE59)</f>
        <v>-</v>
      </c>
      <c r="GE155" s="482" t="str">
        <f>IF(AND('7'!GF59=""),"",'7'!GF59)</f>
        <v>-</v>
      </c>
      <c r="GF155" s="482" t="str">
        <f>IF(AND('7'!GG59=""),"",'7'!GG59)</f>
        <v>-</v>
      </c>
      <c r="GG155" s="482" t="str">
        <f>IF(AND('7'!GH59=""),"",IF(AND('7'!GH59="-"),"",'7'!GH59))</f>
        <v/>
      </c>
      <c r="GH155" s="50" t="str">
        <f>IF(AND(C155=""),"",VLOOKUP(B155,Register!$A$7:$CL$311,36,FALSE))</f>
        <v/>
      </c>
      <c r="GI155" s="483" t="str">
        <f>IF(AND('7'!GL59=""),"",'7'!GL59)</f>
        <v/>
      </c>
      <c r="GJ155" s="173" t="str">
        <f>IF(AND('7'!FU59=""),"",'7'!FU59)</f>
        <v/>
      </c>
    </row>
    <row r="156" spans="1:192" ht="21">
      <c r="A156" s="480">
        <v>148</v>
      </c>
      <c r="B156" s="481" t="str">
        <f>IF(AND('7'!B60=""),"",'7'!B60)</f>
        <v/>
      </c>
      <c r="C156" s="196" t="str">
        <f>IF(AND('7'!C60=""),"",'7'!C60)</f>
        <v/>
      </c>
      <c r="D156" s="196" t="str">
        <f>IF(AND('7'!D60=""),"",'7'!D60)</f>
        <v/>
      </c>
      <c r="E156" s="200" t="str">
        <f>IF(AND('7'!E60=""),"",'7'!E60)</f>
        <v/>
      </c>
      <c r="F156" s="482" t="str">
        <f>IF(AND('7'!F60=""),"",'7'!F60)</f>
        <v/>
      </c>
      <c r="G156" s="482" t="str">
        <f>IF(AND('7'!G60=""),"",'7'!G60)</f>
        <v/>
      </c>
      <c r="H156" s="482" t="str">
        <f>IF(AND('7'!H60=""),"",'7'!H60)</f>
        <v/>
      </c>
      <c r="I156" s="482" t="str">
        <f>IF(AND('7'!I60=""),"",'7'!I60)</f>
        <v/>
      </c>
      <c r="J156" s="482" t="str">
        <f>IF(AND('7'!J60=""),"",'7'!J60)</f>
        <v/>
      </c>
      <c r="K156" s="482" t="str">
        <f>IF(AND('7'!K60=""),"",'7'!K60)</f>
        <v/>
      </c>
      <c r="L156" s="482" t="str">
        <f>IF(AND('7'!L60=""),"",'7'!L60)</f>
        <v/>
      </c>
      <c r="M156" s="482" t="str">
        <f>IF(AND('7'!M60=""),"",'7'!M60)</f>
        <v/>
      </c>
      <c r="N156" s="482" t="str">
        <f>IF(AND('7'!N60=""),"",'7'!N60)</f>
        <v/>
      </c>
      <c r="O156" s="482" t="str">
        <f>IF(AND('7'!O60=""),"",'7'!O60)</f>
        <v/>
      </c>
      <c r="P156" s="482" t="str">
        <f>IF(AND('7'!P60=""),"",'7'!P60)</f>
        <v/>
      </c>
      <c r="Q156" s="482" t="str">
        <f>IF(AND('7'!Q60=""),"",'7'!Q60)</f>
        <v/>
      </c>
      <c r="R156" s="482" t="str">
        <f>IF(AND('7'!R60=""),"",'7'!R60)</f>
        <v/>
      </c>
      <c r="S156" s="482" t="str">
        <f>IF(AND('7'!S60=""),"",'7'!S60)</f>
        <v/>
      </c>
      <c r="T156" s="482" t="str">
        <f>IF(AND('7'!T60=""),"",'7'!T60)</f>
        <v/>
      </c>
      <c r="U156" s="482" t="str">
        <f>IF(AND('7'!U60=""),"",'7'!U60)</f>
        <v/>
      </c>
      <c r="V156" s="482" t="str">
        <f>IF(AND('7'!V60=""),"",'7'!V60)</f>
        <v/>
      </c>
      <c r="W156" s="482" t="str">
        <f>IF(AND('7'!W60=""),"",'7'!W60)</f>
        <v/>
      </c>
      <c r="X156" s="482" t="str">
        <f>IF(AND('7'!X60=""),"",'7'!X60)</f>
        <v/>
      </c>
      <c r="Y156" s="482" t="str">
        <f>IF(AND('7'!Y60=""),"",'7'!Y60)</f>
        <v/>
      </c>
      <c r="Z156" s="482" t="str">
        <f>IF(AND('7'!Z60=""),"",'7'!Z60)</f>
        <v/>
      </c>
      <c r="AA156" s="482" t="str">
        <f>IF(AND('7'!AA60=""),"",'7'!AA60)</f>
        <v/>
      </c>
      <c r="AB156" s="482" t="str">
        <f>IF(AND('7'!AB60=""),"",'7'!AB60)</f>
        <v/>
      </c>
      <c r="AC156" s="482" t="str">
        <f>IF(AND('7'!AC60=""),"",'7'!AC60)</f>
        <v/>
      </c>
      <c r="AD156" s="482" t="str">
        <f>IF(AND('7'!AD60=""),"",'7'!AD60)</f>
        <v/>
      </c>
      <c r="AE156" s="482" t="str">
        <f>IF(AND('7'!AE60=""),"",'7'!AE60)</f>
        <v/>
      </c>
      <c r="AF156" s="482" t="str">
        <f>IF(AND('7'!AF60=""),"",'7'!AF60)</f>
        <v/>
      </c>
      <c r="AG156" s="482" t="str">
        <f>IF(AND('7'!AG60=""),"",'7'!AG60)</f>
        <v/>
      </c>
      <c r="AH156" s="482" t="str">
        <f>IF(AND('7'!AH60=""),"",'7'!AH60)</f>
        <v/>
      </c>
      <c r="AI156" s="482" t="str">
        <f>IF(AND('7'!AI60=""),"",'7'!AI60)</f>
        <v/>
      </c>
      <c r="AJ156" s="482" t="str">
        <f>IF(AND('7'!AJ60=""),"",'7'!AJ60)</f>
        <v/>
      </c>
      <c r="AK156" s="482" t="str">
        <f>IF(AND('7'!AK60=""),"",'7'!AK60)</f>
        <v/>
      </c>
      <c r="AL156" s="482" t="str">
        <f>IF(AND('7'!AL60=""),"",'7'!AL60)</f>
        <v/>
      </c>
      <c r="AM156" s="482" t="str">
        <f>IF(AND('7'!AM60=""),"",'7'!AM60)</f>
        <v/>
      </c>
      <c r="AN156" s="482" t="str">
        <f>IF(AND('7'!AN60=""),"",'7'!AN60)</f>
        <v/>
      </c>
      <c r="AO156" s="482" t="str">
        <f>IF(AND('7'!AO60=""),"",'7'!AO60)</f>
        <v/>
      </c>
      <c r="AP156" s="482" t="str">
        <f>IF(AND('7'!AP60=""),"",'7'!AP60)</f>
        <v/>
      </c>
      <c r="AQ156" s="482" t="str">
        <f>IF(AND('7'!AQ60=""),"",'7'!AQ60)</f>
        <v/>
      </c>
      <c r="AR156" s="482" t="str">
        <f>IF(AND('7'!AR60=""),"",'7'!AR60)</f>
        <v/>
      </c>
      <c r="AS156" s="482" t="str">
        <f>IF(AND('7'!AS60=""),"",'7'!AS60)</f>
        <v/>
      </c>
      <c r="AT156" s="482" t="str">
        <f>IF(AND('7'!AT60=""),"",'7'!AT60)</f>
        <v/>
      </c>
      <c r="AU156" s="482" t="str">
        <f>IF(AND('7'!AU60=""),"",'7'!AU60)</f>
        <v/>
      </c>
      <c r="AV156" s="482" t="str">
        <f>IF(AND('7'!AV60=""),"",'7'!AV60)</f>
        <v/>
      </c>
      <c r="AW156" s="482" t="str">
        <f>IF(AND('7'!AW60=""),"",'7'!AW60)</f>
        <v/>
      </c>
      <c r="AX156" s="482" t="str">
        <f>IF(AND('7'!AX60=""),"",'7'!AX60)</f>
        <v/>
      </c>
      <c r="AY156" s="482" t="str">
        <f>IF(AND('7'!AY60=""),"",'7'!AY60)</f>
        <v/>
      </c>
      <c r="AZ156" s="482" t="str">
        <f>IF(AND('7'!AZ60=""),"",'7'!AZ60)</f>
        <v/>
      </c>
      <c r="BA156" s="482" t="str">
        <f>IF(AND('7'!BA60=""),"",'7'!BA60)</f>
        <v/>
      </c>
      <c r="BB156" s="482" t="str">
        <f>IF(AND('7'!BB60=""),"",'7'!BB60)</f>
        <v/>
      </c>
      <c r="BC156" s="482" t="str">
        <f>IF(AND('7'!BC60=""),"",'7'!BC60)</f>
        <v/>
      </c>
      <c r="BD156" s="482" t="str">
        <f>IF(AND('7'!BD60=""),"",'7'!BD60)</f>
        <v/>
      </c>
      <c r="BE156" s="482" t="str">
        <f>IF(AND('7'!BE60=""),"",'7'!BE60)</f>
        <v/>
      </c>
      <c r="BF156" s="482" t="str">
        <f>IF(AND('7'!BF60=""),"",'7'!BF60)</f>
        <v/>
      </c>
      <c r="BG156" s="482" t="str">
        <f>IF(AND('7'!BG60=""),"",'7'!BG60)</f>
        <v/>
      </c>
      <c r="BH156" s="482" t="str">
        <f>IF(AND('7'!BH60=""),"",'7'!BH60)</f>
        <v/>
      </c>
      <c r="BI156" s="482" t="str">
        <f>IF(AND('7'!BI60=""),"",'7'!BI60)</f>
        <v/>
      </c>
      <c r="BJ156" s="482" t="str">
        <f>IF(AND('7'!BJ60=""),"",'7'!BJ60)</f>
        <v/>
      </c>
      <c r="BK156" s="482" t="str">
        <f>IF(AND('7'!BK60=""),"",'7'!BK60)</f>
        <v/>
      </c>
      <c r="BL156" s="482" t="str">
        <f>IF(AND('7'!BL60=""),"",'7'!BL60)</f>
        <v/>
      </c>
      <c r="BM156" s="482" t="str">
        <f>IF(AND('7'!BM60=""),"",'7'!BM60)</f>
        <v/>
      </c>
      <c r="BN156" s="482" t="str">
        <f>IF(AND('7'!BN60=""),"",'7'!BN60)</f>
        <v/>
      </c>
      <c r="BO156" s="482" t="str">
        <f>IF(AND('7'!BO60=""),"",'7'!BO60)</f>
        <v/>
      </c>
      <c r="BP156" s="482" t="str">
        <f>IF(AND('7'!BP60=""),"",'7'!BP60)</f>
        <v/>
      </c>
      <c r="BQ156" s="482" t="str">
        <f>IF(AND('7'!BQ60=""),"",'7'!BQ60)</f>
        <v/>
      </c>
      <c r="BR156" s="482" t="str">
        <f>IF(AND('7'!BR60=""),"",'7'!BR60)</f>
        <v/>
      </c>
      <c r="BS156" s="482" t="str">
        <f>IF(AND('7'!BS60=""),"",'7'!BS60)</f>
        <v/>
      </c>
      <c r="BT156" s="482" t="str">
        <f>IF(AND('7'!BT60=""),"",'7'!BT60)</f>
        <v/>
      </c>
      <c r="BU156" s="482" t="str">
        <f>IF(AND('7'!BU60=""),"",'7'!BU60)</f>
        <v/>
      </c>
      <c r="BV156" s="482" t="str">
        <f>IF(AND('7'!BV60=""),"",'7'!BV60)</f>
        <v/>
      </c>
      <c r="BW156" s="482" t="str">
        <f>IF(AND('7'!BW60=""),"",'7'!BW60)</f>
        <v/>
      </c>
      <c r="BX156" s="482" t="str">
        <f>IF(AND('7'!BX60=""),"",'7'!BX60)</f>
        <v/>
      </c>
      <c r="BY156" s="482" t="str">
        <f>IF(AND('7'!BY60=""),"",'7'!BY60)</f>
        <v/>
      </c>
      <c r="BZ156" s="482" t="str">
        <f>IF(AND('7'!BZ60=""),"",'7'!BZ60)</f>
        <v/>
      </c>
      <c r="CA156" s="482" t="str">
        <f>IF(AND('7'!CA60=""),"",'7'!CA60)</f>
        <v/>
      </c>
      <c r="CB156" s="482" t="str">
        <f>IF(AND('7'!CB60=""),"",'7'!CB60)</f>
        <v/>
      </c>
      <c r="CC156" s="482" t="str">
        <f>IF(AND('7'!CC60=""),"",'7'!CC60)</f>
        <v/>
      </c>
      <c r="CD156" s="482" t="str">
        <f>IF(AND('7'!CD60=""),"",'7'!CD60)</f>
        <v/>
      </c>
      <c r="CE156" s="482" t="str">
        <f>IF(AND('7'!CE60=""),"",'7'!CE60)</f>
        <v/>
      </c>
      <c r="CF156" s="482" t="str">
        <f>IF(AND('7'!CF60=""),"",'7'!CF60)</f>
        <v/>
      </c>
      <c r="CG156" s="482" t="str">
        <f>IF(AND('7'!CG60=""),"",'7'!CG60)</f>
        <v/>
      </c>
      <c r="CH156" s="482" t="str">
        <f>IF(AND('7'!CH60=""),"",'7'!CH60)</f>
        <v/>
      </c>
      <c r="CI156" s="482" t="str">
        <f>IF(AND('7'!CI60=""),"",'7'!CI60)</f>
        <v/>
      </c>
      <c r="CJ156" s="482" t="str">
        <f>IF(AND('7'!CJ60=""),"",'7'!CJ60)</f>
        <v/>
      </c>
      <c r="CK156" s="482" t="str">
        <f>IF(AND('7'!CK60=""),"",'7'!CK60)</f>
        <v/>
      </c>
      <c r="CL156" s="482" t="str">
        <f>IF(AND('7'!CL60=""),"",'7'!CL60)</f>
        <v/>
      </c>
      <c r="CM156" s="482" t="str">
        <f>IF(AND('7'!CM60=""),"",'7'!CM60)</f>
        <v/>
      </c>
      <c r="CN156" s="482" t="str">
        <f>IF(AND('7'!CN60=""),"",'7'!CN60)</f>
        <v/>
      </c>
      <c r="CO156" s="482" t="str">
        <f>IF(AND('7'!CO60=""),"",'7'!CO60)</f>
        <v/>
      </c>
      <c r="CP156" s="482" t="str">
        <f>IF(AND('7'!CP60=""),"",'7'!CP60)</f>
        <v/>
      </c>
      <c r="CQ156" s="482" t="str">
        <f>IF(AND('7'!CQ60=""),"",'7'!CQ60)</f>
        <v/>
      </c>
      <c r="CR156" s="482" t="str">
        <f>IF(AND('7'!CR60=""),"",'7'!CR60)</f>
        <v/>
      </c>
      <c r="CS156" s="482" t="str">
        <f>IF(AND('7'!CS60=""),"",'7'!CS60)</f>
        <v/>
      </c>
      <c r="CT156" s="482" t="str">
        <f>IF(AND('7'!CT60=""),"",'7'!CT60)</f>
        <v/>
      </c>
      <c r="CU156" s="482" t="str">
        <f>IF(AND('7'!CU60=""),"",'7'!CU60)</f>
        <v/>
      </c>
      <c r="CV156" s="482" t="str">
        <f>IF(AND('7'!CV60=""),"",'7'!CV60)</f>
        <v/>
      </c>
      <c r="CW156" s="482" t="str">
        <f>IF(AND('7'!CW60=""),"",'7'!CW60)</f>
        <v/>
      </c>
      <c r="CX156" s="482" t="str">
        <f>IF(AND('7'!CX60=""),"",'7'!CX60)</f>
        <v/>
      </c>
      <c r="CY156" s="482" t="str">
        <f>IF(AND('7'!CY60=""),"",'7'!CY60)</f>
        <v/>
      </c>
      <c r="CZ156" s="482" t="str">
        <f>IF(AND('7'!CZ60=""),"",'7'!CZ60)</f>
        <v/>
      </c>
      <c r="DA156" s="482" t="str">
        <f>IF(AND('7'!DA60=""),"",'7'!DA60)</f>
        <v/>
      </c>
      <c r="DB156" s="482" t="str">
        <f>IF(AND('7'!DB60=""),"",'7'!DB60)</f>
        <v/>
      </c>
      <c r="DC156" s="482" t="str">
        <f>IF(AND('7'!DC60=""),"",'7'!DC60)</f>
        <v/>
      </c>
      <c r="DD156" s="482" t="str">
        <f>IF(AND('7'!DD60=""),"",'7'!DD60)</f>
        <v/>
      </c>
      <c r="DE156" s="482" t="str">
        <f>IF(AND('7'!DE60=""),"",'7'!DE60)</f>
        <v/>
      </c>
      <c r="DF156" s="482" t="str">
        <f>IF(AND('7'!DF60=""),"",'7'!DF60)</f>
        <v/>
      </c>
      <c r="DG156" s="482" t="str">
        <f>IF(AND('7'!DG60=""),"",'7'!DG60)</f>
        <v/>
      </c>
      <c r="DH156" s="482" t="str">
        <f>IF(AND('7'!DH60=""),"",'7'!DH60)</f>
        <v/>
      </c>
      <c r="DI156" s="482" t="str">
        <f>IF(AND('7'!DI60=""),"",'7'!DI60)</f>
        <v/>
      </c>
      <c r="DJ156" s="482" t="str">
        <f>IF(AND('7'!DJ60=""),"",'7'!DJ60)</f>
        <v/>
      </c>
      <c r="DK156" s="482" t="str">
        <f>IF(AND('7'!DK60=""),"",'7'!DK60)</f>
        <v/>
      </c>
      <c r="DL156" s="482" t="str">
        <f>IF(AND('7'!DL60=""),"",'7'!DL60)</f>
        <v/>
      </c>
      <c r="DM156" s="482" t="str">
        <f>IF(AND('7'!DM60=""),"",'7'!DM60)</f>
        <v/>
      </c>
      <c r="DN156" s="482" t="str">
        <f>IF(AND('7'!DN60=""),"",'7'!DN60)</f>
        <v/>
      </c>
      <c r="DO156" s="482" t="str">
        <f>IF(AND('7'!DO60=""),"",'7'!DO60)</f>
        <v/>
      </c>
      <c r="DP156" s="482" t="str">
        <f>IF(AND('7'!DP60=""),"",'7'!DP60)</f>
        <v/>
      </c>
      <c r="DQ156" s="482" t="str">
        <f>IF(AND('7'!DQ60=""),"",'7'!DQ60)</f>
        <v/>
      </c>
      <c r="DR156" s="482" t="str">
        <f>IF(AND('7'!DR60=""),"",'7'!DR60)</f>
        <v/>
      </c>
      <c r="DS156" s="482" t="str">
        <f>IF(AND('7'!DS60=""),"",'7'!DS60)</f>
        <v/>
      </c>
      <c r="DT156" s="482" t="str">
        <f>IF(AND('7'!DT60=""),"",'7'!DT60)</f>
        <v/>
      </c>
      <c r="DU156" s="482" t="str">
        <f>IF(AND('7'!DU60=""),"",'7'!DU60)</f>
        <v/>
      </c>
      <c r="DV156" s="482" t="str">
        <f>IF(AND('7'!DV60=""),"",'7'!DV60)</f>
        <v/>
      </c>
      <c r="DW156" s="482" t="str">
        <f>IF(AND('7'!DW60=""),"",'7'!DW60)</f>
        <v/>
      </c>
      <c r="DX156" s="482" t="str">
        <f>IF(AND('7'!DX60=""),"",'7'!DX60)</f>
        <v/>
      </c>
      <c r="DY156" s="482" t="str">
        <f>IF(AND('7'!DY60=""),"",'7'!DY60)</f>
        <v/>
      </c>
      <c r="DZ156" s="482" t="str">
        <f>IF(AND('7'!DZ60=""),"",'7'!DZ60)</f>
        <v/>
      </c>
      <c r="EA156" s="482" t="str">
        <f>IF(AND('7'!EA60=""),"",'7'!EA60)</f>
        <v/>
      </c>
      <c r="EB156" s="482" t="str">
        <f>IF(AND('7'!EB60=""),"",'7'!EB60)</f>
        <v/>
      </c>
      <c r="EC156" s="482" t="str">
        <f>IF(AND('7'!EC60=""),"",'7'!EC60)</f>
        <v/>
      </c>
      <c r="ED156" s="482" t="str">
        <f>IF(AND('7'!ED60=""),"",'7'!ED60)</f>
        <v/>
      </c>
      <c r="EE156" s="482" t="str">
        <f>IF(AND('7'!EE60=""),"",'7'!EE60)</f>
        <v/>
      </c>
      <c r="EF156" s="482" t="str">
        <f>IF(AND('7'!EF60=""),"",'7'!EF60)</f>
        <v/>
      </c>
      <c r="EG156" s="482" t="str">
        <f>IF(AND('7'!EG60=""),"",'7'!EG60)</f>
        <v/>
      </c>
      <c r="EH156" s="482" t="str">
        <f>IF(AND('7'!EH60=""),"",'7'!EH60)</f>
        <v/>
      </c>
      <c r="EI156" s="482" t="str">
        <f>IF(AND('7'!EI60=""),"",'7'!EI60)</f>
        <v/>
      </c>
      <c r="EJ156" s="482" t="str">
        <f>IF(AND('7'!EJ60=""),"",'7'!EJ60)</f>
        <v/>
      </c>
      <c r="EK156" s="482" t="str">
        <f>IF(AND('7'!EK60=""),"",'7'!EK60)</f>
        <v/>
      </c>
      <c r="EL156" s="482" t="str">
        <f>IF(AND('7'!EL60=""),"",'7'!EL60)</f>
        <v/>
      </c>
      <c r="EM156" s="482" t="str">
        <f>IF(AND('7'!EM60=""),"",'7'!EM60)</f>
        <v/>
      </c>
      <c r="EN156" s="482" t="str">
        <f>IF(AND('7'!EN60=""),"",'7'!EN60)</f>
        <v/>
      </c>
      <c r="EO156" s="482" t="str">
        <f>IF(AND('7'!EO60=""),"",'7'!EO60)</f>
        <v/>
      </c>
      <c r="EP156" s="482" t="str">
        <f>IF(AND('7'!EP60=""),"",'7'!EP60)</f>
        <v/>
      </c>
      <c r="EQ156" s="482" t="str">
        <f>IF(AND('7'!EQ60=""),"",'7'!EQ60)</f>
        <v/>
      </c>
      <c r="ER156" s="482" t="str">
        <f>IF(AND('7'!ER60=""),"",'7'!ER60)</f>
        <v/>
      </c>
      <c r="ES156" s="482" t="str">
        <f>IF(AND('7'!ES60=""),"",'7'!ES60)</f>
        <v/>
      </c>
      <c r="ET156" s="482" t="str">
        <f>IF(AND('7'!ET60=""),"",'7'!ET60)</f>
        <v/>
      </c>
      <c r="EU156" s="482" t="str">
        <f>IF(AND('7'!EU60=""),"",'7'!EU60)</f>
        <v/>
      </c>
      <c r="EV156" s="482" t="str">
        <f>IF(AND('7'!EV60=""),"",'7'!EV60)</f>
        <v/>
      </c>
      <c r="EW156" s="482" t="str">
        <f>IF(AND('7'!EW60=""),"",'7'!EW60)</f>
        <v/>
      </c>
      <c r="EX156" s="482" t="str">
        <f>IF(AND('7'!EX60=""),"",'7'!EX60)</f>
        <v/>
      </c>
      <c r="EY156" s="482" t="str">
        <f>IF(AND('7'!EY60=""),"",'7'!EY60)</f>
        <v/>
      </c>
      <c r="EZ156" s="482" t="str">
        <f>IF(AND('7'!EZ60=""),"",'7'!EZ60)</f>
        <v/>
      </c>
      <c r="FA156" s="482" t="str">
        <f>IF(AND('7'!FA60=""),"",'7'!FA60)</f>
        <v/>
      </c>
      <c r="FB156" s="482" t="str">
        <f>IF(AND('7'!FB60=""),"",'7'!FB60)</f>
        <v/>
      </c>
      <c r="FC156" s="482" t="str">
        <f>IF(AND('7'!FC60=""),"",'7'!FC60)</f>
        <v/>
      </c>
      <c r="FD156" s="482" t="str">
        <f>IF(AND('7'!FD60=""),"",'7'!FD60)</f>
        <v/>
      </c>
      <c r="FE156" s="482" t="str">
        <f>IF(AND('7'!FE60=""),"",'7'!FE60)</f>
        <v/>
      </c>
      <c r="FF156" s="482" t="str">
        <f>IF(AND('7'!FF60=""),"",'7'!FF60)</f>
        <v xml:space="preserve"> </v>
      </c>
      <c r="FG156" s="482" t="str">
        <f>IF(AND('7'!FG60=""),"",'7'!FG60)</f>
        <v/>
      </c>
      <c r="FH156" s="482" t="str">
        <f>IF(AND('7'!FH60=""),"",'7'!FH60)</f>
        <v/>
      </c>
      <c r="FI156" s="482" t="str">
        <f>IF(AND('7'!FI60=""),"",'7'!FI60)</f>
        <v/>
      </c>
      <c r="FJ156" s="482" t="str">
        <f>IF(AND('7'!FJ60=""),"",'7'!FJ60)</f>
        <v/>
      </c>
      <c r="FK156" s="482" t="str">
        <f>IF(AND('7'!FK60=""),"",'7'!FK60)</f>
        <v/>
      </c>
      <c r="FL156" s="482" t="str">
        <f>IF(AND('7'!FL60=""),"",'7'!FL60)</f>
        <v/>
      </c>
      <c r="FM156" s="482" t="str">
        <f>IF(AND('7'!FM60=""),"",'7'!FM60)</f>
        <v xml:space="preserve"> </v>
      </c>
      <c r="FN156" s="482" t="str">
        <f>IF(AND('7'!FN60=""),"",'7'!FN60)</f>
        <v/>
      </c>
      <c r="FO156" s="482" t="str">
        <f>IF(AND('7'!FO60=""),"",'7'!FO60)</f>
        <v/>
      </c>
      <c r="FP156" s="482" t="str">
        <f>IF(AND('7'!FP60=""),"",'7'!FP60)</f>
        <v/>
      </c>
      <c r="FQ156" s="482" t="str">
        <f>IF(AND('7'!FQ60=""),"",'7'!FQ60)</f>
        <v/>
      </c>
      <c r="FR156" s="482" t="str">
        <f>IF(AND('7'!FR60=""),"",'7'!FR60)</f>
        <v/>
      </c>
      <c r="FS156" s="482" t="str">
        <f>IF(AND('7'!FS60=""),"",'7'!FS60)</f>
        <v/>
      </c>
      <c r="FT156" s="482" t="str">
        <f>IF(AND('7'!FT60=""),"",'7'!FT60)</f>
        <v xml:space="preserve"> </v>
      </c>
      <c r="FU156" s="482" t="str">
        <f>IF(AND('7'!FV60=""),"",'7'!FV60)</f>
        <v>-</v>
      </c>
      <c r="FV156" s="482" t="str">
        <f>IF(AND('7'!FW60=""),"",'7'!FW60)</f>
        <v>-</v>
      </c>
      <c r="FW156" s="482" t="str">
        <f>IF(AND('7'!FX60=""),"",'7'!FX60)</f>
        <v>-</v>
      </c>
      <c r="FX156" s="482" t="str">
        <f>IF(AND('7'!FY60=""),"",'7'!FY60)</f>
        <v>-</v>
      </c>
      <c r="FY156" s="482" t="str">
        <f>IF(AND('7'!FZ60=""),"",'7'!FZ60)</f>
        <v>-</v>
      </c>
      <c r="FZ156" s="482" t="str">
        <f>IF(AND('7'!GA60=""),"",'7'!GA60)</f>
        <v>-</v>
      </c>
      <c r="GA156" s="482" t="str">
        <f>IF(AND('7'!GB60=""),"",'7'!GB60)</f>
        <v>-</v>
      </c>
      <c r="GB156" s="482" t="str">
        <f>IF(AND('7'!GC60=""),"",'7'!GC60)</f>
        <v>-</v>
      </c>
      <c r="GC156" s="482" t="str">
        <f>IF(AND('7'!GD60=""),"",'7'!GD60)</f>
        <v>-</v>
      </c>
      <c r="GD156" s="482" t="str">
        <f>IF(AND('7'!GE60=""),"",'7'!GE60)</f>
        <v>-</v>
      </c>
      <c r="GE156" s="482" t="str">
        <f>IF(AND('7'!GF60=""),"",'7'!GF60)</f>
        <v>-</v>
      </c>
      <c r="GF156" s="482" t="str">
        <f>IF(AND('7'!GG60=""),"",'7'!GG60)</f>
        <v>-</v>
      </c>
      <c r="GG156" s="482" t="str">
        <f>IF(AND('7'!GH60=""),"",IF(AND('7'!GH60="-"),"",'7'!GH60))</f>
        <v/>
      </c>
      <c r="GH156" s="50" t="str">
        <f>IF(AND(C156=""),"",VLOOKUP(B156,Register!$A$7:$CL$311,36,FALSE))</f>
        <v/>
      </c>
      <c r="GI156" s="483" t="str">
        <f>IF(AND('7'!GL60=""),"",'7'!GL60)</f>
        <v/>
      </c>
      <c r="GJ156" s="173" t="str">
        <f>IF(AND('7'!FU60=""),"",'7'!FU60)</f>
        <v/>
      </c>
    </row>
    <row r="157" spans="1:192" ht="21">
      <c r="A157" s="480">
        <v>149</v>
      </c>
      <c r="B157" s="481" t="str">
        <f>IF(AND('7'!B61=""),"",'7'!B61)</f>
        <v/>
      </c>
      <c r="C157" s="196" t="str">
        <f>IF(AND('7'!C61=""),"",'7'!C61)</f>
        <v/>
      </c>
      <c r="D157" s="196" t="str">
        <f>IF(AND('7'!D61=""),"",'7'!D61)</f>
        <v/>
      </c>
      <c r="E157" s="200" t="str">
        <f>IF(AND('7'!E61=""),"",'7'!E61)</f>
        <v/>
      </c>
      <c r="F157" s="482" t="str">
        <f>IF(AND('7'!F61=""),"",'7'!F61)</f>
        <v/>
      </c>
      <c r="G157" s="482" t="str">
        <f>IF(AND('7'!G61=""),"",'7'!G61)</f>
        <v/>
      </c>
      <c r="H157" s="482" t="str">
        <f>IF(AND('7'!H61=""),"",'7'!H61)</f>
        <v/>
      </c>
      <c r="I157" s="482" t="str">
        <f>IF(AND('7'!I61=""),"",'7'!I61)</f>
        <v/>
      </c>
      <c r="J157" s="482" t="str">
        <f>IF(AND('7'!J61=""),"",'7'!J61)</f>
        <v/>
      </c>
      <c r="K157" s="482" t="str">
        <f>IF(AND('7'!K61=""),"",'7'!K61)</f>
        <v/>
      </c>
      <c r="L157" s="482" t="str">
        <f>IF(AND('7'!L61=""),"",'7'!L61)</f>
        <v/>
      </c>
      <c r="M157" s="482" t="str">
        <f>IF(AND('7'!M61=""),"",'7'!M61)</f>
        <v/>
      </c>
      <c r="N157" s="482" t="str">
        <f>IF(AND('7'!N61=""),"",'7'!N61)</f>
        <v/>
      </c>
      <c r="O157" s="482" t="str">
        <f>IF(AND('7'!O61=""),"",'7'!O61)</f>
        <v/>
      </c>
      <c r="P157" s="482" t="str">
        <f>IF(AND('7'!P61=""),"",'7'!P61)</f>
        <v/>
      </c>
      <c r="Q157" s="482" t="str">
        <f>IF(AND('7'!Q61=""),"",'7'!Q61)</f>
        <v/>
      </c>
      <c r="R157" s="482" t="str">
        <f>IF(AND('7'!R61=""),"",'7'!R61)</f>
        <v/>
      </c>
      <c r="S157" s="482" t="str">
        <f>IF(AND('7'!S61=""),"",'7'!S61)</f>
        <v/>
      </c>
      <c r="T157" s="482" t="str">
        <f>IF(AND('7'!T61=""),"",'7'!T61)</f>
        <v/>
      </c>
      <c r="U157" s="482" t="str">
        <f>IF(AND('7'!U61=""),"",'7'!U61)</f>
        <v/>
      </c>
      <c r="V157" s="482" t="str">
        <f>IF(AND('7'!V61=""),"",'7'!V61)</f>
        <v/>
      </c>
      <c r="W157" s="482" t="str">
        <f>IF(AND('7'!W61=""),"",'7'!W61)</f>
        <v/>
      </c>
      <c r="X157" s="482" t="str">
        <f>IF(AND('7'!X61=""),"",'7'!X61)</f>
        <v/>
      </c>
      <c r="Y157" s="482" t="str">
        <f>IF(AND('7'!Y61=""),"",'7'!Y61)</f>
        <v/>
      </c>
      <c r="Z157" s="482" t="str">
        <f>IF(AND('7'!Z61=""),"",'7'!Z61)</f>
        <v/>
      </c>
      <c r="AA157" s="482" t="str">
        <f>IF(AND('7'!AA61=""),"",'7'!AA61)</f>
        <v/>
      </c>
      <c r="AB157" s="482" t="str">
        <f>IF(AND('7'!AB61=""),"",'7'!AB61)</f>
        <v/>
      </c>
      <c r="AC157" s="482" t="str">
        <f>IF(AND('7'!AC61=""),"",'7'!AC61)</f>
        <v/>
      </c>
      <c r="AD157" s="482" t="str">
        <f>IF(AND('7'!AD61=""),"",'7'!AD61)</f>
        <v/>
      </c>
      <c r="AE157" s="482" t="str">
        <f>IF(AND('7'!AE61=""),"",'7'!AE61)</f>
        <v/>
      </c>
      <c r="AF157" s="482" t="str">
        <f>IF(AND('7'!AF61=""),"",'7'!AF61)</f>
        <v/>
      </c>
      <c r="AG157" s="482" t="str">
        <f>IF(AND('7'!AG61=""),"",'7'!AG61)</f>
        <v/>
      </c>
      <c r="AH157" s="482" t="str">
        <f>IF(AND('7'!AH61=""),"",'7'!AH61)</f>
        <v/>
      </c>
      <c r="AI157" s="482" t="str">
        <f>IF(AND('7'!AI61=""),"",'7'!AI61)</f>
        <v/>
      </c>
      <c r="AJ157" s="482" t="str">
        <f>IF(AND('7'!AJ61=""),"",'7'!AJ61)</f>
        <v/>
      </c>
      <c r="AK157" s="482" t="str">
        <f>IF(AND('7'!AK61=""),"",'7'!AK61)</f>
        <v/>
      </c>
      <c r="AL157" s="482" t="str">
        <f>IF(AND('7'!AL61=""),"",'7'!AL61)</f>
        <v/>
      </c>
      <c r="AM157" s="482" t="str">
        <f>IF(AND('7'!AM61=""),"",'7'!AM61)</f>
        <v/>
      </c>
      <c r="AN157" s="482" t="str">
        <f>IF(AND('7'!AN61=""),"",'7'!AN61)</f>
        <v/>
      </c>
      <c r="AO157" s="482" t="str">
        <f>IF(AND('7'!AO61=""),"",'7'!AO61)</f>
        <v/>
      </c>
      <c r="AP157" s="482" t="str">
        <f>IF(AND('7'!AP61=""),"",'7'!AP61)</f>
        <v/>
      </c>
      <c r="AQ157" s="482" t="str">
        <f>IF(AND('7'!AQ61=""),"",'7'!AQ61)</f>
        <v/>
      </c>
      <c r="AR157" s="482" t="str">
        <f>IF(AND('7'!AR61=""),"",'7'!AR61)</f>
        <v/>
      </c>
      <c r="AS157" s="482" t="str">
        <f>IF(AND('7'!AS61=""),"",'7'!AS61)</f>
        <v/>
      </c>
      <c r="AT157" s="482" t="str">
        <f>IF(AND('7'!AT61=""),"",'7'!AT61)</f>
        <v/>
      </c>
      <c r="AU157" s="482" t="str">
        <f>IF(AND('7'!AU61=""),"",'7'!AU61)</f>
        <v/>
      </c>
      <c r="AV157" s="482" t="str">
        <f>IF(AND('7'!AV61=""),"",'7'!AV61)</f>
        <v/>
      </c>
      <c r="AW157" s="482" t="str">
        <f>IF(AND('7'!AW61=""),"",'7'!AW61)</f>
        <v/>
      </c>
      <c r="AX157" s="482" t="str">
        <f>IF(AND('7'!AX61=""),"",'7'!AX61)</f>
        <v/>
      </c>
      <c r="AY157" s="482" t="str">
        <f>IF(AND('7'!AY61=""),"",'7'!AY61)</f>
        <v/>
      </c>
      <c r="AZ157" s="482" t="str">
        <f>IF(AND('7'!AZ61=""),"",'7'!AZ61)</f>
        <v/>
      </c>
      <c r="BA157" s="482" t="str">
        <f>IF(AND('7'!BA61=""),"",'7'!BA61)</f>
        <v/>
      </c>
      <c r="BB157" s="482" t="str">
        <f>IF(AND('7'!BB61=""),"",'7'!BB61)</f>
        <v/>
      </c>
      <c r="BC157" s="482" t="str">
        <f>IF(AND('7'!BC61=""),"",'7'!BC61)</f>
        <v/>
      </c>
      <c r="BD157" s="482" t="str">
        <f>IF(AND('7'!BD61=""),"",'7'!BD61)</f>
        <v/>
      </c>
      <c r="BE157" s="482" t="str">
        <f>IF(AND('7'!BE61=""),"",'7'!BE61)</f>
        <v/>
      </c>
      <c r="BF157" s="482" t="str">
        <f>IF(AND('7'!BF61=""),"",'7'!BF61)</f>
        <v/>
      </c>
      <c r="BG157" s="482" t="str">
        <f>IF(AND('7'!BG61=""),"",'7'!BG61)</f>
        <v/>
      </c>
      <c r="BH157" s="482" t="str">
        <f>IF(AND('7'!BH61=""),"",'7'!BH61)</f>
        <v/>
      </c>
      <c r="BI157" s="482" t="str">
        <f>IF(AND('7'!BI61=""),"",'7'!BI61)</f>
        <v/>
      </c>
      <c r="BJ157" s="482" t="str">
        <f>IF(AND('7'!BJ61=""),"",'7'!BJ61)</f>
        <v/>
      </c>
      <c r="BK157" s="482" t="str">
        <f>IF(AND('7'!BK61=""),"",'7'!BK61)</f>
        <v/>
      </c>
      <c r="BL157" s="482" t="str">
        <f>IF(AND('7'!BL61=""),"",'7'!BL61)</f>
        <v/>
      </c>
      <c r="BM157" s="482" t="str">
        <f>IF(AND('7'!BM61=""),"",'7'!BM61)</f>
        <v/>
      </c>
      <c r="BN157" s="482" t="str">
        <f>IF(AND('7'!BN61=""),"",'7'!BN61)</f>
        <v/>
      </c>
      <c r="BO157" s="482" t="str">
        <f>IF(AND('7'!BO61=""),"",'7'!BO61)</f>
        <v/>
      </c>
      <c r="BP157" s="482" t="str">
        <f>IF(AND('7'!BP61=""),"",'7'!BP61)</f>
        <v/>
      </c>
      <c r="BQ157" s="482" t="str">
        <f>IF(AND('7'!BQ61=""),"",'7'!BQ61)</f>
        <v/>
      </c>
      <c r="BR157" s="482" t="str">
        <f>IF(AND('7'!BR61=""),"",'7'!BR61)</f>
        <v/>
      </c>
      <c r="BS157" s="482" t="str">
        <f>IF(AND('7'!BS61=""),"",'7'!BS61)</f>
        <v/>
      </c>
      <c r="BT157" s="482" t="str">
        <f>IF(AND('7'!BT61=""),"",'7'!BT61)</f>
        <v/>
      </c>
      <c r="BU157" s="482" t="str">
        <f>IF(AND('7'!BU61=""),"",'7'!BU61)</f>
        <v/>
      </c>
      <c r="BV157" s="482" t="str">
        <f>IF(AND('7'!BV61=""),"",'7'!BV61)</f>
        <v/>
      </c>
      <c r="BW157" s="482" t="str">
        <f>IF(AND('7'!BW61=""),"",'7'!BW61)</f>
        <v/>
      </c>
      <c r="BX157" s="482" t="str">
        <f>IF(AND('7'!BX61=""),"",'7'!BX61)</f>
        <v/>
      </c>
      <c r="BY157" s="482" t="str">
        <f>IF(AND('7'!BY61=""),"",'7'!BY61)</f>
        <v/>
      </c>
      <c r="BZ157" s="482" t="str">
        <f>IF(AND('7'!BZ61=""),"",'7'!BZ61)</f>
        <v/>
      </c>
      <c r="CA157" s="482" t="str">
        <f>IF(AND('7'!CA61=""),"",'7'!CA61)</f>
        <v/>
      </c>
      <c r="CB157" s="482" t="str">
        <f>IF(AND('7'!CB61=""),"",'7'!CB61)</f>
        <v/>
      </c>
      <c r="CC157" s="482" t="str">
        <f>IF(AND('7'!CC61=""),"",'7'!CC61)</f>
        <v/>
      </c>
      <c r="CD157" s="482" t="str">
        <f>IF(AND('7'!CD61=""),"",'7'!CD61)</f>
        <v/>
      </c>
      <c r="CE157" s="482" t="str">
        <f>IF(AND('7'!CE61=""),"",'7'!CE61)</f>
        <v/>
      </c>
      <c r="CF157" s="482" t="str">
        <f>IF(AND('7'!CF61=""),"",'7'!CF61)</f>
        <v/>
      </c>
      <c r="CG157" s="482" t="str">
        <f>IF(AND('7'!CG61=""),"",'7'!CG61)</f>
        <v/>
      </c>
      <c r="CH157" s="482" t="str">
        <f>IF(AND('7'!CH61=""),"",'7'!CH61)</f>
        <v/>
      </c>
      <c r="CI157" s="482" t="str">
        <f>IF(AND('7'!CI61=""),"",'7'!CI61)</f>
        <v/>
      </c>
      <c r="CJ157" s="482" t="str">
        <f>IF(AND('7'!CJ61=""),"",'7'!CJ61)</f>
        <v/>
      </c>
      <c r="CK157" s="482" t="str">
        <f>IF(AND('7'!CK61=""),"",'7'!CK61)</f>
        <v/>
      </c>
      <c r="CL157" s="482" t="str">
        <f>IF(AND('7'!CL61=""),"",'7'!CL61)</f>
        <v/>
      </c>
      <c r="CM157" s="482" t="str">
        <f>IF(AND('7'!CM61=""),"",'7'!CM61)</f>
        <v/>
      </c>
      <c r="CN157" s="482" t="str">
        <f>IF(AND('7'!CN61=""),"",'7'!CN61)</f>
        <v/>
      </c>
      <c r="CO157" s="482" t="str">
        <f>IF(AND('7'!CO61=""),"",'7'!CO61)</f>
        <v/>
      </c>
      <c r="CP157" s="482" t="str">
        <f>IF(AND('7'!CP61=""),"",'7'!CP61)</f>
        <v/>
      </c>
      <c r="CQ157" s="482" t="str">
        <f>IF(AND('7'!CQ61=""),"",'7'!CQ61)</f>
        <v/>
      </c>
      <c r="CR157" s="482" t="str">
        <f>IF(AND('7'!CR61=""),"",'7'!CR61)</f>
        <v/>
      </c>
      <c r="CS157" s="482" t="str">
        <f>IF(AND('7'!CS61=""),"",'7'!CS61)</f>
        <v/>
      </c>
      <c r="CT157" s="482" t="str">
        <f>IF(AND('7'!CT61=""),"",'7'!CT61)</f>
        <v/>
      </c>
      <c r="CU157" s="482" t="str">
        <f>IF(AND('7'!CU61=""),"",'7'!CU61)</f>
        <v/>
      </c>
      <c r="CV157" s="482" t="str">
        <f>IF(AND('7'!CV61=""),"",'7'!CV61)</f>
        <v/>
      </c>
      <c r="CW157" s="482" t="str">
        <f>IF(AND('7'!CW61=""),"",'7'!CW61)</f>
        <v/>
      </c>
      <c r="CX157" s="482" t="str">
        <f>IF(AND('7'!CX61=""),"",'7'!CX61)</f>
        <v/>
      </c>
      <c r="CY157" s="482" t="str">
        <f>IF(AND('7'!CY61=""),"",'7'!CY61)</f>
        <v/>
      </c>
      <c r="CZ157" s="482" t="str">
        <f>IF(AND('7'!CZ61=""),"",'7'!CZ61)</f>
        <v/>
      </c>
      <c r="DA157" s="482" t="str">
        <f>IF(AND('7'!DA61=""),"",'7'!DA61)</f>
        <v/>
      </c>
      <c r="DB157" s="482" t="str">
        <f>IF(AND('7'!DB61=""),"",'7'!DB61)</f>
        <v/>
      </c>
      <c r="DC157" s="482" t="str">
        <f>IF(AND('7'!DC61=""),"",'7'!DC61)</f>
        <v/>
      </c>
      <c r="DD157" s="482" t="str">
        <f>IF(AND('7'!DD61=""),"",'7'!DD61)</f>
        <v/>
      </c>
      <c r="DE157" s="482" t="str">
        <f>IF(AND('7'!DE61=""),"",'7'!DE61)</f>
        <v/>
      </c>
      <c r="DF157" s="482" t="str">
        <f>IF(AND('7'!DF61=""),"",'7'!DF61)</f>
        <v/>
      </c>
      <c r="DG157" s="482" t="str">
        <f>IF(AND('7'!DG61=""),"",'7'!DG61)</f>
        <v/>
      </c>
      <c r="DH157" s="482" t="str">
        <f>IF(AND('7'!DH61=""),"",'7'!DH61)</f>
        <v/>
      </c>
      <c r="DI157" s="482" t="str">
        <f>IF(AND('7'!DI61=""),"",'7'!DI61)</f>
        <v/>
      </c>
      <c r="DJ157" s="482" t="str">
        <f>IF(AND('7'!DJ61=""),"",'7'!DJ61)</f>
        <v/>
      </c>
      <c r="DK157" s="482" t="str">
        <f>IF(AND('7'!DK61=""),"",'7'!DK61)</f>
        <v/>
      </c>
      <c r="DL157" s="482" t="str">
        <f>IF(AND('7'!DL61=""),"",'7'!DL61)</f>
        <v/>
      </c>
      <c r="DM157" s="482" t="str">
        <f>IF(AND('7'!DM61=""),"",'7'!DM61)</f>
        <v/>
      </c>
      <c r="DN157" s="482" t="str">
        <f>IF(AND('7'!DN61=""),"",'7'!DN61)</f>
        <v/>
      </c>
      <c r="DO157" s="482" t="str">
        <f>IF(AND('7'!DO61=""),"",'7'!DO61)</f>
        <v/>
      </c>
      <c r="DP157" s="482" t="str">
        <f>IF(AND('7'!DP61=""),"",'7'!DP61)</f>
        <v/>
      </c>
      <c r="DQ157" s="482" t="str">
        <f>IF(AND('7'!DQ61=""),"",'7'!DQ61)</f>
        <v/>
      </c>
      <c r="DR157" s="482" t="str">
        <f>IF(AND('7'!DR61=""),"",'7'!DR61)</f>
        <v/>
      </c>
      <c r="DS157" s="482" t="str">
        <f>IF(AND('7'!DS61=""),"",'7'!DS61)</f>
        <v/>
      </c>
      <c r="DT157" s="482" t="str">
        <f>IF(AND('7'!DT61=""),"",'7'!DT61)</f>
        <v/>
      </c>
      <c r="DU157" s="482" t="str">
        <f>IF(AND('7'!DU61=""),"",'7'!DU61)</f>
        <v/>
      </c>
      <c r="DV157" s="482" t="str">
        <f>IF(AND('7'!DV61=""),"",'7'!DV61)</f>
        <v/>
      </c>
      <c r="DW157" s="482" t="str">
        <f>IF(AND('7'!DW61=""),"",'7'!DW61)</f>
        <v/>
      </c>
      <c r="DX157" s="482" t="str">
        <f>IF(AND('7'!DX61=""),"",'7'!DX61)</f>
        <v/>
      </c>
      <c r="DY157" s="482" t="str">
        <f>IF(AND('7'!DY61=""),"",'7'!DY61)</f>
        <v/>
      </c>
      <c r="DZ157" s="482" t="str">
        <f>IF(AND('7'!DZ61=""),"",'7'!DZ61)</f>
        <v/>
      </c>
      <c r="EA157" s="482" t="str">
        <f>IF(AND('7'!EA61=""),"",'7'!EA61)</f>
        <v/>
      </c>
      <c r="EB157" s="482" t="str">
        <f>IF(AND('7'!EB61=""),"",'7'!EB61)</f>
        <v/>
      </c>
      <c r="EC157" s="482" t="str">
        <f>IF(AND('7'!EC61=""),"",'7'!EC61)</f>
        <v/>
      </c>
      <c r="ED157" s="482" t="str">
        <f>IF(AND('7'!ED61=""),"",'7'!ED61)</f>
        <v/>
      </c>
      <c r="EE157" s="482" t="str">
        <f>IF(AND('7'!EE61=""),"",'7'!EE61)</f>
        <v/>
      </c>
      <c r="EF157" s="482" t="str">
        <f>IF(AND('7'!EF61=""),"",'7'!EF61)</f>
        <v/>
      </c>
      <c r="EG157" s="482" t="str">
        <f>IF(AND('7'!EG61=""),"",'7'!EG61)</f>
        <v/>
      </c>
      <c r="EH157" s="482" t="str">
        <f>IF(AND('7'!EH61=""),"",'7'!EH61)</f>
        <v/>
      </c>
      <c r="EI157" s="482" t="str">
        <f>IF(AND('7'!EI61=""),"",'7'!EI61)</f>
        <v/>
      </c>
      <c r="EJ157" s="482" t="str">
        <f>IF(AND('7'!EJ61=""),"",'7'!EJ61)</f>
        <v/>
      </c>
      <c r="EK157" s="482" t="str">
        <f>IF(AND('7'!EK61=""),"",'7'!EK61)</f>
        <v/>
      </c>
      <c r="EL157" s="482" t="str">
        <f>IF(AND('7'!EL61=""),"",'7'!EL61)</f>
        <v/>
      </c>
      <c r="EM157" s="482" t="str">
        <f>IF(AND('7'!EM61=""),"",'7'!EM61)</f>
        <v/>
      </c>
      <c r="EN157" s="482" t="str">
        <f>IF(AND('7'!EN61=""),"",'7'!EN61)</f>
        <v/>
      </c>
      <c r="EO157" s="482" t="str">
        <f>IF(AND('7'!EO61=""),"",'7'!EO61)</f>
        <v/>
      </c>
      <c r="EP157" s="482" t="str">
        <f>IF(AND('7'!EP61=""),"",'7'!EP61)</f>
        <v/>
      </c>
      <c r="EQ157" s="482" t="str">
        <f>IF(AND('7'!EQ61=""),"",'7'!EQ61)</f>
        <v/>
      </c>
      <c r="ER157" s="482" t="str">
        <f>IF(AND('7'!ER61=""),"",'7'!ER61)</f>
        <v/>
      </c>
      <c r="ES157" s="482" t="str">
        <f>IF(AND('7'!ES61=""),"",'7'!ES61)</f>
        <v/>
      </c>
      <c r="ET157" s="482" t="str">
        <f>IF(AND('7'!ET61=""),"",'7'!ET61)</f>
        <v/>
      </c>
      <c r="EU157" s="482" t="str">
        <f>IF(AND('7'!EU61=""),"",'7'!EU61)</f>
        <v/>
      </c>
      <c r="EV157" s="482" t="str">
        <f>IF(AND('7'!EV61=""),"",'7'!EV61)</f>
        <v/>
      </c>
      <c r="EW157" s="482" t="str">
        <f>IF(AND('7'!EW61=""),"",'7'!EW61)</f>
        <v/>
      </c>
      <c r="EX157" s="482" t="str">
        <f>IF(AND('7'!EX61=""),"",'7'!EX61)</f>
        <v/>
      </c>
      <c r="EY157" s="482" t="str">
        <f>IF(AND('7'!EY61=""),"",'7'!EY61)</f>
        <v/>
      </c>
      <c r="EZ157" s="482" t="str">
        <f>IF(AND('7'!EZ61=""),"",'7'!EZ61)</f>
        <v/>
      </c>
      <c r="FA157" s="482" t="str">
        <f>IF(AND('7'!FA61=""),"",'7'!FA61)</f>
        <v/>
      </c>
      <c r="FB157" s="482" t="str">
        <f>IF(AND('7'!FB61=""),"",'7'!FB61)</f>
        <v/>
      </c>
      <c r="FC157" s="482" t="str">
        <f>IF(AND('7'!FC61=""),"",'7'!FC61)</f>
        <v/>
      </c>
      <c r="FD157" s="482" t="str">
        <f>IF(AND('7'!FD61=""),"",'7'!FD61)</f>
        <v/>
      </c>
      <c r="FE157" s="482" t="str">
        <f>IF(AND('7'!FE61=""),"",'7'!FE61)</f>
        <v/>
      </c>
      <c r="FF157" s="482" t="str">
        <f>IF(AND('7'!FF61=""),"",'7'!FF61)</f>
        <v xml:space="preserve"> </v>
      </c>
      <c r="FG157" s="482" t="str">
        <f>IF(AND('7'!FG61=""),"",'7'!FG61)</f>
        <v/>
      </c>
      <c r="FH157" s="482" t="str">
        <f>IF(AND('7'!FH61=""),"",'7'!FH61)</f>
        <v/>
      </c>
      <c r="FI157" s="482" t="str">
        <f>IF(AND('7'!FI61=""),"",'7'!FI61)</f>
        <v/>
      </c>
      <c r="FJ157" s="482" t="str">
        <f>IF(AND('7'!FJ61=""),"",'7'!FJ61)</f>
        <v/>
      </c>
      <c r="FK157" s="482" t="str">
        <f>IF(AND('7'!FK61=""),"",'7'!FK61)</f>
        <v/>
      </c>
      <c r="FL157" s="482" t="str">
        <f>IF(AND('7'!FL61=""),"",'7'!FL61)</f>
        <v/>
      </c>
      <c r="FM157" s="482" t="str">
        <f>IF(AND('7'!FM61=""),"",'7'!FM61)</f>
        <v xml:space="preserve"> </v>
      </c>
      <c r="FN157" s="482" t="str">
        <f>IF(AND('7'!FN61=""),"",'7'!FN61)</f>
        <v/>
      </c>
      <c r="FO157" s="482" t="str">
        <f>IF(AND('7'!FO61=""),"",'7'!FO61)</f>
        <v/>
      </c>
      <c r="FP157" s="482" t="str">
        <f>IF(AND('7'!FP61=""),"",'7'!FP61)</f>
        <v/>
      </c>
      <c r="FQ157" s="482" t="str">
        <f>IF(AND('7'!FQ61=""),"",'7'!FQ61)</f>
        <v/>
      </c>
      <c r="FR157" s="482" t="str">
        <f>IF(AND('7'!FR61=""),"",'7'!FR61)</f>
        <v/>
      </c>
      <c r="FS157" s="482" t="str">
        <f>IF(AND('7'!FS61=""),"",'7'!FS61)</f>
        <v/>
      </c>
      <c r="FT157" s="482" t="str">
        <f>IF(AND('7'!FT61=""),"",'7'!FT61)</f>
        <v xml:space="preserve"> </v>
      </c>
      <c r="FU157" s="482" t="str">
        <f>IF(AND('7'!FV61=""),"",'7'!FV61)</f>
        <v>-</v>
      </c>
      <c r="FV157" s="482" t="str">
        <f>IF(AND('7'!FW61=""),"",'7'!FW61)</f>
        <v>-</v>
      </c>
      <c r="FW157" s="482" t="str">
        <f>IF(AND('7'!FX61=""),"",'7'!FX61)</f>
        <v>-</v>
      </c>
      <c r="FX157" s="482" t="str">
        <f>IF(AND('7'!FY61=""),"",'7'!FY61)</f>
        <v>-</v>
      </c>
      <c r="FY157" s="482" t="str">
        <f>IF(AND('7'!FZ61=""),"",'7'!FZ61)</f>
        <v>-</v>
      </c>
      <c r="FZ157" s="482" t="str">
        <f>IF(AND('7'!GA61=""),"",'7'!GA61)</f>
        <v>-</v>
      </c>
      <c r="GA157" s="482" t="str">
        <f>IF(AND('7'!GB61=""),"",'7'!GB61)</f>
        <v>-</v>
      </c>
      <c r="GB157" s="482" t="str">
        <f>IF(AND('7'!GC61=""),"",'7'!GC61)</f>
        <v>-</v>
      </c>
      <c r="GC157" s="482" t="str">
        <f>IF(AND('7'!GD61=""),"",'7'!GD61)</f>
        <v>-</v>
      </c>
      <c r="GD157" s="482" t="str">
        <f>IF(AND('7'!GE61=""),"",'7'!GE61)</f>
        <v>-</v>
      </c>
      <c r="GE157" s="482" t="str">
        <f>IF(AND('7'!GF61=""),"",'7'!GF61)</f>
        <v>-</v>
      </c>
      <c r="GF157" s="482" t="str">
        <f>IF(AND('7'!GG61=""),"",'7'!GG61)</f>
        <v>-</v>
      </c>
      <c r="GG157" s="482" t="str">
        <f>IF(AND('7'!GH61=""),"",IF(AND('7'!GH61="-"),"",'7'!GH61))</f>
        <v/>
      </c>
      <c r="GH157" s="50" t="str">
        <f>IF(AND(C157=""),"",VLOOKUP(B157,Register!$A$7:$CL$311,36,FALSE))</f>
        <v/>
      </c>
      <c r="GI157" s="483" t="str">
        <f>IF(AND('7'!GL61=""),"",'7'!GL61)</f>
        <v/>
      </c>
      <c r="GJ157" s="173" t="str">
        <f>IF(AND('7'!FU61=""),"",'7'!FU61)</f>
        <v/>
      </c>
    </row>
    <row r="158" spans="1:192" ht="21">
      <c r="A158" s="480">
        <v>150</v>
      </c>
      <c r="B158" s="481" t="str">
        <f>IF(AND('7'!B62=""),"",'7'!B62)</f>
        <v/>
      </c>
      <c r="C158" s="196" t="str">
        <f>IF(AND('7'!C62=""),"",'7'!C62)</f>
        <v/>
      </c>
      <c r="D158" s="196" t="str">
        <f>IF(AND('7'!D62=""),"",'7'!D62)</f>
        <v/>
      </c>
      <c r="E158" s="200" t="str">
        <f>IF(AND('7'!E62=""),"",'7'!E62)</f>
        <v/>
      </c>
      <c r="F158" s="482" t="str">
        <f>IF(AND('7'!F62=""),"",'7'!F62)</f>
        <v/>
      </c>
      <c r="G158" s="482" t="str">
        <f>IF(AND('7'!G62=""),"",'7'!G62)</f>
        <v/>
      </c>
      <c r="H158" s="482" t="str">
        <f>IF(AND('7'!H62=""),"",'7'!H62)</f>
        <v/>
      </c>
      <c r="I158" s="482" t="str">
        <f>IF(AND('7'!I62=""),"",'7'!I62)</f>
        <v/>
      </c>
      <c r="J158" s="482" t="str">
        <f>IF(AND('7'!J62=""),"",'7'!J62)</f>
        <v/>
      </c>
      <c r="K158" s="482" t="str">
        <f>IF(AND('7'!K62=""),"",'7'!K62)</f>
        <v/>
      </c>
      <c r="L158" s="482" t="str">
        <f>IF(AND('7'!L62=""),"",'7'!L62)</f>
        <v/>
      </c>
      <c r="M158" s="482" t="str">
        <f>IF(AND('7'!M62=""),"",'7'!M62)</f>
        <v/>
      </c>
      <c r="N158" s="482" t="str">
        <f>IF(AND('7'!N62=""),"",'7'!N62)</f>
        <v/>
      </c>
      <c r="O158" s="482" t="str">
        <f>IF(AND('7'!O62=""),"",'7'!O62)</f>
        <v/>
      </c>
      <c r="P158" s="482" t="str">
        <f>IF(AND('7'!P62=""),"",'7'!P62)</f>
        <v/>
      </c>
      <c r="Q158" s="482" t="str">
        <f>IF(AND('7'!Q62=""),"",'7'!Q62)</f>
        <v/>
      </c>
      <c r="R158" s="482" t="str">
        <f>IF(AND('7'!R62=""),"",'7'!R62)</f>
        <v/>
      </c>
      <c r="S158" s="482" t="str">
        <f>IF(AND('7'!S62=""),"",'7'!S62)</f>
        <v/>
      </c>
      <c r="T158" s="482" t="str">
        <f>IF(AND('7'!T62=""),"",'7'!T62)</f>
        <v/>
      </c>
      <c r="U158" s="482" t="str">
        <f>IF(AND('7'!U62=""),"",'7'!U62)</f>
        <v/>
      </c>
      <c r="V158" s="482" t="str">
        <f>IF(AND('7'!V62=""),"",'7'!V62)</f>
        <v/>
      </c>
      <c r="W158" s="482" t="str">
        <f>IF(AND('7'!W62=""),"",'7'!W62)</f>
        <v/>
      </c>
      <c r="X158" s="482" t="str">
        <f>IF(AND('7'!X62=""),"",'7'!X62)</f>
        <v/>
      </c>
      <c r="Y158" s="482" t="str">
        <f>IF(AND('7'!Y62=""),"",'7'!Y62)</f>
        <v/>
      </c>
      <c r="Z158" s="482" t="str">
        <f>IF(AND('7'!Z62=""),"",'7'!Z62)</f>
        <v/>
      </c>
      <c r="AA158" s="482" t="str">
        <f>IF(AND('7'!AA62=""),"",'7'!AA62)</f>
        <v/>
      </c>
      <c r="AB158" s="482" t="str">
        <f>IF(AND('7'!AB62=""),"",'7'!AB62)</f>
        <v/>
      </c>
      <c r="AC158" s="482" t="str">
        <f>IF(AND('7'!AC62=""),"",'7'!AC62)</f>
        <v/>
      </c>
      <c r="AD158" s="482" t="str">
        <f>IF(AND('7'!AD62=""),"",'7'!AD62)</f>
        <v/>
      </c>
      <c r="AE158" s="482" t="str">
        <f>IF(AND('7'!AE62=""),"",'7'!AE62)</f>
        <v/>
      </c>
      <c r="AF158" s="482" t="str">
        <f>IF(AND('7'!AF62=""),"",'7'!AF62)</f>
        <v/>
      </c>
      <c r="AG158" s="482" t="str">
        <f>IF(AND('7'!AG62=""),"",'7'!AG62)</f>
        <v/>
      </c>
      <c r="AH158" s="482" t="str">
        <f>IF(AND('7'!AH62=""),"",'7'!AH62)</f>
        <v/>
      </c>
      <c r="AI158" s="482" t="str">
        <f>IF(AND('7'!AI62=""),"",'7'!AI62)</f>
        <v/>
      </c>
      <c r="AJ158" s="482" t="str">
        <f>IF(AND('7'!AJ62=""),"",'7'!AJ62)</f>
        <v/>
      </c>
      <c r="AK158" s="482" t="str">
        <f>IF(AND('7'!AK62=""),"",'7'!AK62)</f>
        <v/>
      </c>
      <c r="AL158" s="482" t="str">
        <f>IF(AND('7'!AL62=""),"",'7'!AL62)</f>
        <v/>
      </c>
      <c r="AM158" s="482" t="str">
        <f>IF(AND('7'!AM62=""),"",'7'!AM62)</f>
        <v/>
      </c>
      <c r="AN158" s="482" t="str">
        <f>IF(AND('7'!AN62=""),"",'7'!AN62)</f>
        <v/>
      </c>
      <c r="AO158" s="482" t="str">
        <f>IF(AND('7'!AO62=""),"",'7'!AO62)</f>
        <v/>
      </c>
      <c r="AP158" s="482" t="str">
        <f>IF(AND('7'!AP62=""),"",'7'!AP62)</f>
        <v/>
      </c>
      <c r="AQ158" s="482" t="str">
        <f>IF(AND('7'!AQ62=""),"",'7'!AQ62)</f>
        <v/>
      </c>
      <c r="AR158" s="482" t="str">
        <f>IF(AND('7'!AR62=""),"",'7'!AR62)</f>
        <v/>
      </c>
      <c r="AS158" s="482" t="str">
        <f>IF(AND('7'!AS62=""),"",'7'!AS62)</f>
        <v/>
      </c>
      <c r="AT158" s="482" t="str">
        <f>IF(AND('7'!AT62=""),"",'7'!AT62)</f>
        <v/>
      </c>
      <c r="AU158" s="482" t="str">
        <f>IF(AND('7'!AU62=""),"",'7'!AU62)</f>
        <v/>
      </c>
      <c r="AV158" s="482" t="str">
        <f>IF(AND('7'!AV62=""),"",'7'!AV62)</f>
        <v/>
      </c>
      <c r="AW158" s="482" t="str">
        <f>IF(AND('7'!AW62=""),"",'7'!AW62)</f>
        <v/>
      </c>
      <c r="AX158" s="482" t="str">
        <f>IF(AND('7'!AX62=""),"",'7'!AX62)</f>
        <v/>
      </c>
      <c r="AY158" s="482" t="str">
        <f>IF(AND('7'!AY62=""),"",'7'!AY62)</f>
        <v/>
      </c>
      <c r="AZ158" s="482" t="str">
        <f>IF(AND('7'!AZ62=""),"",'7'!AZ62)</f>
        <v/>
      </c>
      <c r="BA158" s="482" t="str">
        <f>IF(AND('7'!BA62=""),"",'7'!BA62)</f>
        <v/>
      </c>
      <c r="BB158" s="482" t="str">
        <f>IF(AND('7'!BB62=""),"",'7'!BB62)</f>
        <v/>
      </c>
      <c r="BC158" s="482" t="str">
        <f>IF(AND('7'!BC62=""),"",'7'!BC62)</f>
        <v/>
      </c>
      <c r="BD158" s="482" t="str">
        <f>IF(AND('7'!BD62=""),"",'7'!BD62)</f>
        <v/>
      </c>
      <c r="BE158" s="482" t="str">
        <f>IF(AND('7'!BE62=""),"",'7'!BE62)</f>
        <v/>
      </c>
      <c r="BF158" s="482" t="str">
        <f>IF(AND('7'!BF62=""),"",'7'!BF62)</f>
        <v/>
      </c>
      <c r="BG158" s="482" t="str">
        <f>IF(AND('7'!BG62=""),"",'7'!BG62)</f>
        <v/>
      </c>
      <c r="BH158" s="482" t="str">
        <f>IF(AND('7'!BH62=""),"",'7'!BH62)</f>
        <v/>
      </c>
      <c r="BI158" s="482" t="str">
        <f>IF(AND('7'!BI62=""),"",'7'!BI62)</f>
        <v/>
      </c>
      <c r="BJ158" s="482" t="str">
        <f>IF(AND('7'!BJ62=""),"",'7'!BJ62)</f>
        <v/>
      </c>
      <c r="BK158" s="482" t="str">
        <f>IF(AND('7'!BK62=""),"",'7'!BK62)</f>
        <v/>
      </c>
      <c r="BL158" s="482" t="str">
        <f>IF(AND('7'!BL62=""),"",'7'!BL62)</f>
        <v/>
      </c>
      <c r="BM158" s="482" t="str">
        <f>IF(AND('7'!BM62=""),"",'7'!BM62)</f>
        <v/>
      </c>
      <c r="BN158" s="482" t="str">
        <f>IF(AND('7'!BN62=""),"",'7'!BN62)</f>
        <v/>
      </c>
      <c r="BO158" s="482" t="str">
        <f>IF(AND('7'!BO62=""),"",'7'!BO62)</f>
        <v/>
      </c>
      <c r="BP158" s="482" t="str">
        <f>IF(AND('7'!BP62=""),"",'7'!BP62)</f>
        <v/>
      </c>
      <c r="BQ158" s="482" t="str">
        <f>IF(AND('7'!BQ62=""),"",'7'!BQ62)</f>
        <v/>
      </c>
      <c r="BR158" s="482" t="str">
        <f>IF(AND('7'!BR62=""),"",'7'!BR62)</f>
        <v/>
      </c>
      <c r="BS158" s="482" t="str">
        <f>IF(AND('7'!BS62=""),"",'7'!BS62)</f>
        <v/>
      </c>
      <c r="BT158" s="482" t="str">
        <f>IF(AND('7'!BT62=""),"",'7'!BT62)</f>
        <v/>
      </c>
      <c r="BU158" s="482" t="str">
        <f>IF(AND('7'!BU62=""),"",'7'!BU62)</f>
        <v/>
      </c>
      <c r="BV158" s="482" t="str">
        <f>IF(AND('7'!BV62=""),"",'7'!BV62)</f>
        <v/>
      </c>
      <c r="BW158" s="482" t="str">
        <f>IF(AND('7'!BW62=""),"",'7'!BW62)</f>
        <v/>
      </c>
      <c r="BX158" s="482" t="str">
        <f>IF(AND('7'!BX62=""),"",'7'!BX62)</f>
        <v/>
      </c>
      <c r="BY158" s="482" t="str">
        <f>IF(AND('7'!BY62=""),"",'7'!BY62)</f>
        <v/>
      </c>
      <c r="BZ158" s="482" t="str">
        <f>IF(AND('7'!BZ62=""),"",'7'!BZ62)</f>
        <v/>
      </c>
      <c r="CA158" s="482" t="str">
        <f>IF(AND('7'!CA62=""),"",'7'!CA62)</f>
        <v/>
      </c>
      <c r="CB158" s="482" t="str">
        <f>IF(AND('7'!CB62=""),"",'7'!CB62)</f>
        <v/>
      </c>
      <c r="CC158" s="482" t="str">
        <f>IF(AND('7'!CC62=""),"",'7'!CC62)</f>
        <v/>
      </c>
      <c r="CD158" s="482" t="str">
        <f>IF(AND('7'!CD62=""),"",'7'!CD62)</f>
        <v/>
      </c>
      <c r="CE158" s="482" t="str">
        <f>IF(AND('7'!CE62=""),"",'7'!CE62)</f>
        <v/>
      </c>
      <c r="CF158" s="482" t="str">
        <f>IF(AND('7'!CF62=""),"",'7'!CF62)</f>
        <v/>
      </c>
      <c r="CG158" s="482" t="str">
        <f>IF(AND('7'!CG62=""),"",'7'!CG62)</f>
        <v/>
      </c>
      <c r="CH158" s="482" t="str">
        <f>IF(AND('7'!CH62=""),"",'7'!CH62)</f>
        <v/>
      </c>
      <c r="CI158" s="482" t="str">
        <f>IF(AND('7'!CI62=""),"",'7'!CI62)</f>
        <v/>
      </c>
      <c r="CJ158" s="482" t="str">
        <f>IF(AND('7'!CJ62=""),"",'7'!CJ62)</f>
        <v/>
      </c>
      <c r="CK158" s="482" t="str">
        <f>IF(AND('7'!CK62=""),"",'7'!CK62)</f>
        <v/>
      </c>
      <c r="CL158" s="482" t="str">
        <f>IF(AND('7'!CL62=""),"",'7'!CL62)</f>
        <v/>
      </c>
      <c r="CM158" s="482" t="str">
        <f>IF(AND('7'!CM62=""),"",'7'!CM62)</f>
        <v/>
      </c>
      <c r="CN158" s="482" t="str">
        <f>IF(AND('7'!CN62=""),"",'7'!CN62)</f>
        <v/>
      </c>
      <c r="CO158" s="482" t="str">
        <f>IF(AND('7'!CO62=""),"",'7'!CO62)</f>
        <v/>
      </c>
      <c r="CP158" s="482" t="str">
        <f>IF(AND('7'!CP62=""),"",'7'!CP62)</f>
        <v/>
      </c>
      <c r="CQ158" s="482" t="str">
        <f>IF(AND('7'!CQ62=""),"",'7'!CQ62)</f>
        <v/>
      </c>
      <c r="CR158" s="482" t="str">
        <f>IF(AND('7'!CR62=""),"",'7'!CR62)</f>
        <v/>
      </c>
      <c r="CS158" s="482" t="str">
        <f>IF(AND('7'!CS62=""),"",'7'!CS62)</f>
        <v/>
      </c>
      <c r="CT158" s="482" t="str">
        <f>IF(AND('7'!CT62=""),"",'7'!CT62)</f>
        <v/>
      </c>
      <c r="CU158" s="482" t="str">
        <f>IF(AND('7'!CU62=""),"",'7'!CU62)</f>
        <v/>
      </c>
      <c r="CV158" s="482" t="str">
        <f>IF(AND('7'!CV62=""),"",'7'!CV62)</f>
        <v/>
      </c>
      <c r="CW158" s="482" t="str">
        <f>IF(AND('7'!CW62=""),"",'7'!CW62)</f>
        <v/>
      </c>
      <c r="CX158" s="482" t="str">
        <f>IF(AND('7'!CX62=""),"",'7'!CX62)</f>
        <v/>
      </c>
      <c r="CY158" s="482" t="str">
        <f>IF(AND('7'!CY62=""),"",'7'!CY62)</f>
        <v/>
      </c>
      <c r="CZ158" s="482" t="str">
        <f>IF(AND('7'!CZ62=""),"",'7'!CZ62)</f>
        <v/>
      </c>
      <c r="DA158" s="482" t="str">
        <f>IF(AND('7'!DA62=""),"",'7'!DA62)</f>
        <v/>
      </c>
      <c r="DB158" s="482" t="str">
        <f>IF(AND('7'!DB62=""),"",'7'!DB62)</f>
        <v/>
      </c>
      <c r="DC158" s="482" t="str">
        <f>IF(AND('7'!DC62=""),"",'7'!DC62)</f>
        <v/>
      </c>
      <c r="DD158" s="482" t="str">
        <f>IF(AND('7'!DD62=""),"",'7'!DD62)</f>
        <v/>
      </c>
      <c r="DE158" s="482" t="str">
        <f>IF(AND('7'!DE62=""),"",'7'!DE62)</f>
        <v/>
      </c>
      <c r="DF158" s="482" t="str">
        <f>IF(AND('7'!DF62=""),"",'7'!DF62)</f>
        <v/>
      </c>
      <c r="DG158" s="482" t="str">
        <f>IF(AND('7'!DG62=""),"",'7'!DG62)</f>
        <v/>
      </c>
      <c r="DH158" s="482" t="str">
        <f>IF(AND('7'!DH62=""),"",'7'!DH62)</f>
        <v/>
      </c>
      <c r="DI158" s="482" t="str">
        <f>IF(AND('7'!DI62=""),"",'7'!DI62)</f>
        <v/>
      </c>
      <c r="DJ158" s="482" t="str">
        <f>IF(AND('7'!DJ62=""),"",'7'!DJ62)</f>
        <v/>
      </c>
      <c r="DK158" s="482" t="str">
        <f>IF(AND('7'!DK62=""),"",'7'!DK62)</f>
        <v/>
      </c>
      <c r="DL158" s="482" t="str">
        <f>IF(AND('7'!DL62=""),"",'7'!DL62)</f>
        <v/>
      </c>
      <c r="DM158" s="482" t="str">
        <f>IF(AND('7'!DM62=""),"",'7'!DM62)</f>
        <v/>
      </c>
      <c r="DN158" s="482" t="str">
        <f>IF(AND('7'!DN62=""),"",'7'!DN62)</f>
        <v/>
      </c>
      <c r="DO158" s="482" t="str">
        <f>IF(AND('7'!DO62=""),"",'7'!DO62)</f>
        <v/>
      </c>
      <c r="DP158" s="482" t="str">
        <f>IF(AND('7'!DP62=""),"",'7'!DP62)</f>
        <v/>
      </c>
      <c r="DQ158" s="482" t="str">
        <f>IF(AND('7'!DQ62=""),"",'7'!DQ62)</f>
        <v/>
      </c>
      <c r="DR158" s="482" t="str">
        <f>IF(AND('7'!DR62=""),"",'7'!DR62)</f>
        <v/>
      </c>
      <c r="DS158" s="482" t="str">
        <f>IF(AND('7'!DS62=""),"",'7'!DS62)</f>
        <v/>
      </c>
      <c r="DT158" s="482" t="str">
        <f>IF(AND('7'!DT62=""),"",'7'!DT62)</f>
        <v/>
      </c>
      <c r="DU158" s="482" t="str">
        <f>IF(AND('7'!DU62=""),"",'7'!DU62)</f>
        <v/>
      </c>
      <c r="DV158" s="482" t="str">
        <f>IF(AND('7'!DV62=""),"",'7'!DV62)</f>
        <v/>
      </c>
      <c r="DW158" s="482" t="str">
        <f>IF(AND('7'!DW62=""),"",'7'!DW62)</f>
        <v/>
      </c>
      <c r="DX158" s="482" t="str">
        <f>IF(AND('7'!DX62=""),"",'7'!DX62)</f>
        <v/>
      </c>
      <c r="DY158" s="482" t="str">
        <f>IF(AND('7'!DY62=""),"",'7'!DY62)</f>
        <v/>
      </c>
      <c r="DZ158" s="482" t="str">
        <f>IF(AND('7'!DZ62=""),"",'7'!DZ62)</f>
        <v/>
      </c>
      <c r="EA158" s="482" t="str">
        <f>IF(AND('7'!EA62=""),"",'7'!EA62)</f>
        <v/>
      </c>
      <c r="EB158" s="482" t="str">
        <f>IF(AND('7'!EB62=""),"",'7'!EB62)</f>
        <v/>
      </c>
      <c r="EC158" s="482" t="str">
        <f>IF(AND('7'!EC62=""),"",'7'!EC62)</f>
        <v/>
      </c>
      <c r="ED158" s="482" t="str">
        <f>IF(AND('7'!ED62=""),"",'7'!ED62)</f>
        <v/>
      </c>
      <c r="EE158" s="482" t="str">
        <f>IF(AND('7'!EE62=""),"",'7'!EE62)</f>
        <v/>
      </c>
      <c r="EF158" s="482" t="str">
        <f>IF(AND('7'!EF62=""),"",'7'!EF62)</f>
        <v/>
      </c>
      <c r="EG158" s="482" t="str">
        <f>IF(AND('7'!EG62=""),"",'7'!EG62)</f>
        <v/>
      </c>
      <c r="EH158" s="482" t="str">
        <f>IF(AND('7'!EH62=""),"",'7'!EH62)</f>
        <v/>
      </c>
      <c r="EI158" s="482" t="str">
        <f>IF(AND('7'!EI62=""),"",'7'!EI62)</f>
        <v/>
      </c>
      <c r="EJ158" s="482" t="str">
        <f>IF(AND('7'!EJ62=""),"",'7'!EJ62)</f>
        <v/>
      </c>
      <c r="EK158" s="482" t="str">
        <f>IF(AND('7'!EK62=""),"",'7'!EK62)</f>
        <v/>
      </c>
      <c r="EL158" s="482" t="str">
        <f>IF(AND('7'!EL62=""),"",'7'!EL62)</f>
        <v/>
      </c>
      <c r="EM158" s="482" t="str">
        <f>IF(AND('7'!EM62=""),"",'7'!EM62)</f>
        <v/>
      </c>
      <c r="EN158" s="482" t="str">
        <f>IF(AND('7'!EN62=""),"",'7'!EN62)</f>
        <v/>
      </c>
      <c r="EO158" s="482" t="str">
        <f>IF(AND('7'!EO62=""),"",'7'!EO62)</f>
        <v/>
      </c>
      <c r="EP158" s="482" t="str">
        <f>IF(AND('7'!EP62=""),"",'7'!EP62)</f>
        <v/>
      </c>
      <c r="EQ158" s="482" t="str">
        <f>IF(AND('7'!EQ62=""),"",'7'!EQ62)</f>
        <v/>
      </c>
      <c r="ER158" s="482" t="str">
        <f>IF(AND('7'!ER62=""),"",'7'!ER62)</f>
        <v/>
      </c>
      <c r="ES158" s="482" t="str">
        <f>IF(AND('7'!ES62=""),"",'7'!ES62)</f>
        <v/>
      </c>
      <c r="ET158" s="482" t="str">
        <f>IF(AND('7'!ET62=""),"",'7'!ET62)</f>
        <v/>
      </c>
      <c r="EU158" s="482" t="str">
        <f>IF(AND('7'!EU62=""),"",'7'!EU62)</f>
        <v/>
      </c>
      <c r="EV158" s="482" t="str">
        <f>IF(AND('7'!EV62=""),"",'7'!EV62)</f>
        <v/>
      </c>
      <c r="EW158" s="482" t="str">
        <f>IF(AND('7'!EW62=""),"",'7'!EW62)</f>
        <v/>
      </c>
      <c r="EX158" s="482" t="str">
        <f>IF(AND('7'!EX62=""),"",'7'!EX62)</f>
        <v/>
      </c>
      <c r="EY158" s="482" t="str">
        <f>IF(AND('7'!EY62=""),"",'7'!EY62)</f>
        <v/>
      </c>
      <c r="EZ158" s="482" t="str">
        <f>IF(AND('7'!EZ62=""),"",'7'!EZ62)</f>
        <v/>
      </c>
      <c r="FA158" s="482" t="str">
        <f>IF(AND('7'!FA62=""),"",'7'!FA62)</f>
        <v/>
      </c>
      <c r="FB158" s="482" t="str">
        <f>IF(AND('7'!FB62=""),"",'7'!FB62)</f>
        <v/>
      </c>
      <c r="FC158" s="482" t="str">
        <f>IF(AND('7'!FC62=""),"",'7'!FC62)</f>
        <v/>
      </c>
      <c r="FD158" s="482" t="str">
        <f>IF(AND('7'!FD62=""),"",'7'!FD62)</f>
        <v/>
      </c>
      <c r="FE158" s="482" t="str">
        <f>IF(AND('7'!FE62=""),"",'7'!FE62)</f>
        <v/>
      </c>
      <c r="FF158" s="482" t="str">
        <f>IF(AND('7'!FF62=""),"",'7'!FF62)</f>
        <v xml:space="preserve"> </v>
      </c>
      <c r="FG158" s="482" t="str">
        <f>IF(AND('7'!FG62=""),"",'7'!FG62)</f>
        <v/>
      </c>
      <c r="FH158" s="482" t="str">
        <f>IF(AND('7'!FH62=""),"",'7'!FH62)</f>
        <v/>
      </c>
      <c r="FI158" s="482" t="str">
        <f>IF(AND('7'!FI62=""),"",'7'!FI62)</f>
        <v/>
      </c>
      <c r="FJ158" s="482" t="str">
        <f>IF(AND('7'!FJ62=""),"",'7'!FJ62)</f>
        <v/>
      </c>
      <c r="FK158" s="482" t="str">
        <f>IF(AND('7'!FK62=""),"",'7'!FK62)</f>
        <v/>
      </c>
      <c r="FL158" s="482" t="str">
        <f>IF(AND('7'!FL62=""),"",'7'!FL62)</f>
        <v/>
      </c>
      <c r="FM158" s="482" t="str">
        <f>IF(AND('7'!FM62=""),"",'7'!FM62)</f>
        <v xml:space="preserve"> </v>
      </c>
      <c r="FN158" s="482" t="str">
        <f>IF(AND('7'!FN62=""),"",'7'!FN62)</f>
        <v/>
      </c>
      <c r="FO158" s="482" t="str">
        <f>IF(AND('7'!FO62=""),"",'7'!FO62)</f>
        <v/>
      </c>
      <c r="FP158" s="482" t="str">
        <f>IF(AND('7'!FP62=""),"",'7'!FP62)</f>
        <v/>
      </c>
      <c r="FQ158" s="482" t="str">
        <f>IF(AND('7'!FQ62=""),"",'7'!FQ62)</f>
        <v/>
      </c>
      <c r="FR158" s="482" t="str">
        <f>IF(AND('7'!FR62=""),"",'7'!FR62)</f>
        <v/>
      </c>
      <c r="FS158" s="482" t="str">
        <f>IF(AND('7'!FS62=""),"",'7'!FS62)</f>
        <v/>
      </c>
      <c r="FT158" s="482" t="str">
        <f>IF(AND('7'!FT62=""),"",'7'!FT62)</f>
        <v xml:space="preserve"> </v>
      </c>
      <c r="FU158" s="482" t="str">
        <f>IF(AND('7'!FV62=""),"",'7'!FV62)</f>
        <v>-</v>
      </c>
      <c r="FV158" s="482" t="str">
        <f>IF(AND('7'!FW62=""),"",'7'!FW62)</f>
        <v>-</v>
      </c>
      <c r="FW158" s="482" t="str">
        <f>IF(AND('7'!FX62=""),"",'7'!FX62)</f>
        <v>-</v>
      </c>
      <c r="FX158" s="482" t="str">
        <f>IF(AND('7'!FY62=""),"",'7'!FY62)</f>
        <v>-</v>
      </c>
      <c r="FY158" s="482" t="str">
        <f>IF(AND('7'!FZ62=""),"",'7'!FZ62)</f>
        <v>-</v>
      </c>
      <c r="FZ158" s="482" t="str">
        <f>IF(AND('7'!GA62=""),"",'7'!GA62)</f>
        <v>-</v>
      </c>
      <c r="GA158" s="482" t="str">
        <f>IF(AND('7'!GB62=""),"",'7'!GB62)</f>
        <v>-</v>
      </c>
      <c r="GB158" s="482" t="str">
        <f>IF(AND('7'!GC62=""),"",'7'!GC62)</f>
        <v>-</v>
      </c>
      <c r="GC158" s="482" t="str">
        <f>IF(AND('7'!GD62=""),"",'7'!GD62)</f>
        <v>-</v>
      </c>
      <c r="GD158" s="482" t="str">
        <f>IF(AND('7'!GE62=""),"",'7'!GE62)</f>
        <v>-</v>
      </c>
      <c r="GE158" s="482" t="str">
        <f>IF(AND('7'!GF62=""),"",'7'!GF62)</f>
        <v>-</v>
      </c>
      <c r="GF158" s="482" t="str">
        <f>IF(AND('7'!GG62=""),"",'7'!GG62)</f>
        <v>-</v>
      </c>
      <c r="GG158" s="482" t="str">
        <f>IF(AND('7'!GH62=""),"",IF(AND('7'!GH62="-"),"",'7'!GH62))</f>
        <v/>
      </c>
      <c r="GH158" s="50" t="str">
        <f>IF(AND(C158=""),"",VLOOKUP(B158,Register!$A$7:$CL$311,36,FALSE))</f>
        <v/>
      </c>
      <c r="GI158" s="483" t="str">
        <f>IF(AND('7'!GL62=""),"",'7'!GL62)</f>
        <v/>
      </c>
      <c r="GJ158" s="173" t="str">
        <f>IF(AND('7'!FU62=""),"",'7'!FU62)</f>
        <v/>
      </c>
    </row>
    <row r="159" spans="1:192" ht="21">
      <c r="A159" s="480">
        <v>151</v>
      </c>
      <c r="B159" s="481" t="str">
        <f>IF(AND('7'!B63=""),"",'7'!B63)</f>
        <v/>
      </c>
      <c r="C159" s="196" t="str">
        <f>IF(AND('7'!C63=""),"",'7'!C63)</f>
        <v/>
      </c>
      <c r="D159" s="196" t="str">
        <f>IF(AND('7'!D63=""),"",'7'!D63)</f>
        <v/>
      </c>
      <c r="E159" s="200" t="str">
        <f>IF(AND('7'!E63=""),"",'7'!E63)</f>
        <v/>
      </c>
      <c r="F159" s="482" t="str">
        <f>IF(AND('7'!F63=""),"",'7'!F63)</f>
        <v/>
      </c>
      <c r="G159" s="482" t="str">
        <f>IF(AND('7'!G63=""),"",'7'!G63)</f>
        <v/>
      </c>
      <c r="H159" s="482" t="str">
        <f>IF(AND('7'!H63=""),"",'7'!H63)</f>
        <v/>
      </c>
      <c r="I159" s="482" t="str">
        <f>IF(AND('7'!I63=""),"",'7'!I63)</f>
        <v/>
      </c>
      <c r="J159" s="482" t="str">
        <f>IF(AND('7'!J63=""),"",'7'!J63)</f>
        <v/>
      </c>
      <c r="K159" s="482" t="str">
        <f>IF(AND('7'!K63=""),"",'7'!K63)</f>
        <v/>
      </c>
      <c r="L159" s="482" t="str">
        <f>IF(AND('7'!L63=""),"",'7'!L63)</f>
        <v/>
      </c>
      <c r="M159" s="482" t="str">
        <f>IF(AND('7'!M63=""),"",'7'!M63)</f>
        <v/>
      </c>
      <c r="N159" s="482" t="str">
        <f>IF(AND('7'!N63=""),"",'7'!N63)</f>
        <v/>
      </c>
      <c r="O159" s="482" t="str">
        <f>IF(AND('7'!O63=""),"",'7'!O63)</f>
        <v/>
      </c>
      <c r="P159" s="482" t="str">
        <f>IF(AND('7'!P63=""),"",'7'!P63)</f>
        <v/>
      </c>
      <c r="Q159" s="482" t="str">
        <f>IF(AND('7'!Q63=""),"",'7'!Q63)</f>
        <v/>
      </c>
      <c r="R159" s="482" t="str">
        <f>IF(AND('7'!R63=""),"",'7'!R63)</f>
        <v/>
      </c>
      <c r="S159" s="482" t="str">
        <f>IF(AND('7'!S63=""),"",'7'!S63)</f>
        <v/>
      </c>
      <c r="T159" s="482" t="str">
        <f>IF(AND('7'!T63=""),"",'7'!T63)</f>
        <v/>
      </c>
      <c r="U159" s="482" t="str">
        <f>IF(AND('7'!U63=""),"",'7'!U63)</f>
        <v/>
      </c>
      <c r="V159" s="482" t="str">
        <f>IF(AND('7'!V63=""),"",'7'!V63)</f>
        <v/>
      </c>
      <c r="W159" s="482" t="str">
        <f>IF(AND('7'!W63=""),"",'7'!W63)</f>
        <v/>
      </c>
      <c r="X159" s="482" t="str">
        <f>IF(AND('7'!X63=""),"",'7'!X63)</f>
        <v/>
      </c>
      <c r="Y159" s="482" t="str">
        <f>IF(AND('7'!Y63=""),"",'7'!Y63)</f>
        <v/>
      </c>
      <c r="Z159" s="482" t="str">
        <f>IF(AND('7'!Z63=""),"",'7'!Z63)</f>
        <v/>
      </c>
      <c r="AA159" s="482" t="str">
        <f>IF(AND('7'!AA63=""),"",'7'!AA63)</f>
        <v/>
      </c>
      <c r="AB159" s="482" t="str">
        <f>IF(AND('7'!AB63=""),"",'7'!AB63)</f>
        <v/>
      </c>
      <c r="AC159" s="482" t="str">
        <f>IF(AND('7'!AC63=""),"",'7'!AC63)</f>
        <v/>
      </c>
      <c r="AD159" s="482" t="str">
        <f>IF(AND('7'!AD63=""),"",'7'!AD63)</f>
        <v/>
      </c>
      <c r="AE159" s="482" t="str">
        <f>IF(AND('7'!AE63=""),"",'7'!AE63)</f>
        <v/>
      </c>
      <c r="AF159" s="482" t="str">
        <f>IF(AND('7'!AF63=""),"",'7'!AF63)</f>
        <v/>
      </c>
      <c r="AG159" s="482" t="str">
        <f>IF(AND('7'!AG63=""),"",'7'!AG63)</f>
        <v/>
      </c>
      <c r="AH159" s="482" t="str">
        <f>IF(AND('7'!AH63=""),"",'7'!AH63)</f>
        <v/>
      </c>
      <c r="AI159" s="482" t="str">
        <f>IF(AND('7'!AI63=""),"",'7'!AI63)</f>
        <v/>
      </c>
      <c r="AJ159" s="482" t="str">
        <f>IF(AND('7'!AJ63=""),"",'7'!AJ63)</f>
        <v/>
      </c>
      <c r="AK159" s="482" t="str">
        <f>IF(AND('7'!AK63=""),"",'7'!AK63)</f>
        <v/>
      </c>
      <c r="AL159" s="482" t="str">
        <f>IF(AND('7'!AL63=""),"",'7'!AL63)</f>
        <v/>
      </c>
      <c r="AM159" s="482" t="str">
        <f>IF(AND('7'!AM63=""),"",'7'!AM63)</f>
        <v/>
      </c>
      <c r="AN159" s="482" t="str">
        <f>IF(AND('7'!AN63=""),"",'7'!AN63)</f>
        <v/>
      </c>
      <c r="AO159" s="482" t="str">
        <f>IF(AND('7'!AO63=""),"",'7'!AO63)</f>
        <v/>
      </c>
      <c r="AP159" s="482" t="str">
        <f>IF(AND('7'!AP63=""),"",'7'!AP63)</f>
        <v/>
      </c>
      <c r="AQ159" s="482" t="str">
        <f>IF(AND('7'!AQ63=""),"",'7'!AQ63)</f>
        <v/>
      </c>
      <c r="AR159" s="482" t="str">
        <f>IF(AND('7'!AR63=""),"",'7'!AR63)</f>
        <v/>
      </c>
      <c r="AS159" s="482" t="str">
        <f>IF(AND('7'!AS63=""),"",'7'!AS63)</f>
        <v/>
      </c>
      <c r="AT159" s="482" t="str">
        <f>IF(AND('7'!AT63=""),"",'7'!AT63)</f>
        <v/>
      </c>
      <c r="AU159" s="482" t="str">
        <f>IF(AND('7'!AU63=""),"",'7'!AU63)</f>
        <v/>
      </c>
      <c r="AV159" s="482" t="str">
        <f>IF(AND('7'!AV63=""),"",'7'!AV63)</f>
        <v/>
      </c>
      <c r="AW159" s="482" t="str">
        <f>IF(AND('7'!AW63=""),"",'7'!AW63)</f>
        <v/>
      </c>
      <c r="AX159" s="482" t="str">
        <f>IF(AND('7'!AX63=""),"",'7'!AX63)</f>
        <v/>
      </c>
      <c r="AY159" s="482" t="str">
        <f>IF(AND('7'!AY63=""),"",'7'!AY63)</f>
        <v/>
      </c>
      <c r="AZ159" s="482" t="str">
        <f>IF(AND('7'!AZ63=""),"",'7'!AZ63)</f>
        <v/>
      </c>
      <c r="BA159" s="482" t="str">
        <f>IF(AND('7'!BA63=""),"",'7'!BA63)</f>
        <v/>
      </c>
      <c r="BB159" s="482" t="str">
        <f>IF(AND('7'!BB63=""),"",'7'!BB63)</f>
        <v/>
      </c>
      <c r="BC159" s="482" t="str">
        <f>IF(AND('7'!BC63=""),"",'7'!BC63)</f>
        <v/>
      </c>
      <c r="BD159" s="482" t="str">
        <f>IF(AND('7'!BD63=""),"",'7'!BD63)</f>
        <v/>
      </c>
      <c r="BE159" s="482" t="str">
        <f>IF(AND('7'!BE63=""),"",'7'!BE63)</f>
        <v/>
      </c>
      <c r="BF159" s="482" t="str">
        <f>IF(AND('7'!BF63=""),"",'7'!BF63)</f>
        <v/>
      </c>
      <c r="BG159" s="482" t="str">
        <f>IF(AND('7'!BG63=""),"",'7'!BG63)</f>
        <v/>
      </c>
      <c r="BH159" s="482" t="str">
        <f>IF(AND('7'!BH63=""),"",'7'!BH63)</f>
        <v/>
      </c>
      <c r="BI159" s="482" t="str">
        <f>IF(AND('7'!BI63=""),"",'7'!BI63)</f>
        <v/>
      </c>
      <c r="BJ159" s="482" t="str">
        <f>IF(AND('7'!BJ63=""),"",'7'!BJ63)</f>
        <v/>
      </c>
      <c r="BK159" s="482" t="str">
        <f>IF(AND('7'!BK63=""),"",'7'!BK63)</f>
        <v/>
      </c>
      <c r="BL159" s="482" t="str">
        <f>IF(AND('7'!BL63=""),"",'7'!BL63)</f>
        <v/>
      </c>
      <c r="BM159" s="482" t="str">
        <f>IF(AND('7'!BM63=""),"",'7'!BM63)</f>
        <v/>
      </c>
      <c r="BN159" s="482" t="str">
        <f>IF(AND('7'!BN63=""),"",'7'!BN63)</f>
        <v/>
      </c>
      <c r="BO159" s="482" t="str">
        <f>IF(AND('7'!BO63=""),"",'7'!BO63)</f>
        <v/>
      </c>
      <c r="BP159" s="482" t="str">
        <f>IF(AND('7'!BP63=""),"",'7'!BP63)</f>
        <v/>
      </c>
      <c r="BQ159" s="482" t="str">
        <f>IF(AND('7'!BQ63=""),"",'7'!BQ63)</f>
        <v/>
      </c>
      <c r="BR159" s="482" t="str">
        <f>IF(AND('7'!BR63=""),"",'7'!BR63)</f>
        <v/>
      </c>
      <c r="BS159" s="482" t="str">
        <f>IF(AND('7'!BS63=""),"",'7'!BS63)</f>
        <v/>
      </c>
      <c r="BT159" s="482" t="str">
        <f>IF(AND('7'!BT63=""),"",'7'!BT63)</f>
        <v/>
      </c>
      <c r="BU159" s="482" t="str">
        <f>IF(AND('7'!BU63=""),"",'7'!BU63)</f>
        <v/>
      </c>
      <c r="BV159" s="482" t="str">
        <f>IF(AND('7'!BV63=""),"",'7'!BV63)</f>
        <v/>
      </c>
      <c r="BW159" s="482" t="str">
        <f>IF(AND('7'!BW63=""),"",'7'!BW63)</f>
        <v/>
      </c>
      <c r="BX159" s="482" t="str">
        <f>IF(AND('7'!BX63=""),"",'7'!BX63)</f>
        <v/>
      </c>
      <c r="BY159" s="482" t="str">
        <f>IF(AND('7'!BY63=""),"",'7'!BY63)</f>
        <v/>
      </c>
      <c r="BZ159" s="482" t="str">
        <f>IF(AND('7'!BZ63=""),"",'7'!BZ63)</f>
        <v/>
      </c>
      <c r="CA159" s="482" t="str">
        <f>IF(AND('7'!CA63=""),"",'7'!CA63)</f>
        <v/>
      </c>
      <c r="CB159" s="482" t="str">
        <f>IF(AND('7'!CB63=""),"",'7'!CB63)</f>
        <v/>
      </c>
      <c r="CC159" s="482" t="str">
        <f>IF(AND('7'!CC63=""),"",'7'!CC63)</f>
        <v/>
      </c>
      <c r="CD159" s="482" t="str">
        <f>IF(AND('7'!CD63=""),"",'7'!CD63)</f>
        <v/>
      </c>
      <c r="CE159" s="482" t="str">
        <f>IF(AND('7'!CE63=""),"",'7'!CE63)</f>
        <v/>
      </c>
      <c r="CF159" s="482" t="str">
        <f>IF(AND('7'!CF63=""),"",'7'!CF63)</f>
        <v/>
      </c>
      <c r="CG159" s="482" t="str">
        <f>IF(AND('7'!CG63=""),"",'7'!CG63)</f>
        <v/>
      </c>
      <c r="CH159" s="482" t="str">
        <f>IF(AND('7'!CH63=""),"",'7'!CH63)</f>
        <v/>
      </c>
      <c r="CI159" s="482" t="str">
        <f>IF(AND('7'!CI63=""),"",'7'!CI63)</f>
        <v/>
      </c>
      <c r="CJ159" s="482" t="str">
        <f>IF(AND('7'!CJ63=""),"",'7'!CJ63)</f>
        <v/>
      </c>
      <c r="CK159" s="482" t="str">
        <f>IF(AND('7'!CK63=""),"",'7'!CK63)</f>
        <v/>
      </c>
      <c r="CL159" s="482" t="str">
        <f>IF(AND('7'!CL63=""),"",'7'!CL63)</f>
        <v/>
      </c>
      <c r="CM159" s="482" t="str">
        <f>IF(AND('7'!CM63=""),"",'7'!CM63)</f>
        <v/>
      </c>
      <c r="CN159" s="482" t="str">
        <f>IF(AND('7'!CN63=""),"",'7'!CN63)</f>
        <v/>
      </c>
      <c r="CO159" s="482" t="str">
        <f>IF(AND('7'!CO63=""),"",'7'!CO63)</f>
        <v/>
      </c>
      <c r="CP159" s="482" t="str">
        <f>IF(AND('7'!CP63=""),"",'7'!CP63)</f>
        <v/>
      </c>
      <c r="CQ159" s="482" t="str">
        <f>IF(AND('7'!CQ63=""),"",'7'!CQ63)</f>
        <v/>
      </c>
      <c r="CR159" s="482" t="str">
        <f>IF(AND('7'!CR63=""),"",'7'!CR63)</f>
        <v/>
      </c>
      <c r="CS159" s="482" t="str">
        <f>IF(AND('7'!CS63=""),"",'7'!CS63)</f>
        <v/>
      </c>
      <c r="CT159" s="482" t="str">
        <f>IF(AND('7'!CT63=""),"",'7'!CT63)</f>
        <v/>
      </c>
      <c r="CU159" s="482" t="str">
        <f>IF(AND('7'!CU63=""),"",'7'!CU63)</f>
        <v/>
      </c>
      <c r="CV159" s="482" t="str">
        <f>IF(AND('7'!CV63=""),"",'7'!CV63)</f>
        <v/>
      </c>
      <c r="CW159" s="482" t="str">
        <f>IF(AND('7'!CW63=""),"",'7'!CW63)</f>
        <v/>
      </c>
      <c r="CX159" s="482" t="str">
        <f>IF(AND('7'!CX63=""),"",'7'!CX63)</f>
        <v/>
      </c>
      <c r="CY159" s="482" t="str">
        <f>IF(AND('7'!CY63=""),"",'7'!CY63)</f>
        <v/>
      </c>
      <c r="CZ159" s="482" t="str">
        <f>IF(AND('7'!CZ63=""),"",'7'!CZ63)</f>
        <v/>
      </c>
      <c r="DA159" s="482" t="str">
        <f>IF(AND('7'!DA63=""),"",'7'!DA63)</f>
        <v/>
      </c>
      <c r="DB159" s="482" t="str">
        <f>IF(AND('7'!DB63=""),"",'7'!DB63)</f>
        <v/>
      </c>
      <c r="DC159" s="482" t="str">
        <f>IF(AND('7'!DC63=""),"",'7'!DC63)</f>
        <v/>
      </c>
      <c r="DD159" s="482" t="str">
        <f>IF(AND('7'!DD63=""),"",'7'!DD63)</f>
        <v/>
      </c>
      <c r="DE159" s="482" t="str">
        <f>IF(AND('7'!DE63=""),"",'7'!DE63)</f>
        <v/>
      </c>
      <c r="DF159" s="482" t="str">
        <f>IF(AND('7'!DF63=""),"",'7'!DF63)</f>
        <v/>
      </c>
      <c r="DG159" s="482" t="str">
        <f>IF(AND('7'!DG63=""),"",'7'!DG63)</f>
        <v/>
      </c>
      <c r="DH159" s="482" t="str">
        <f>IF(AND('7'!DH63=""),"",'7'!DH63)</f>
        <v/>
      </c>
      <c r="DI159" s="482" t="str">
        <f>IF(AND('7'!DI63=""),"",'7'!DI63)</f>
        <v/>
      </c>
      <c r="DJ159" s="482" t="str">
        <f>IF(AND('7'!DJ63=""),"",'7'!DJ63)</f>
        <v/>
      </c>
      <c r="DK159" s="482" t="str">
        <f>IF(AND('7'!DK63=""),"",'7'!DK63)</f>
        <v/>
      </c>
      <c r="DL159" s="482" t="str">
        <f>IF(AND('7'!DL63=""),"",'7'!DL63)</f>
        <v/>
      </c>
      <c r="DM159" s="482" t="str">
        <f>IF(AND('7'!DM63=""),"",'7'!DM63)</f>
        <v/>
      </c>
      <c r="DN159" s="482" t="str">
        <f>IF(AND('7'!DN63=""),"",'7'!DN63)</f>
        <v/>
      </c>
      <c r="DO159" s="482" t="str">
        <f>IF(AND('7'!DO63=""),"",'7'!DO63)</f>
        <v/>
      </c>
      <c r="DP159" s="482" t="str">
        <f>IF(AND('7'!DP63=""),"",'7'!DP63)</f>
        <v/>
      </c>
      <c r="DQ159" s="482" t="str">
        <f>IF(AND('7'!DQ63=""),"",'7'!DQ63)</f>
        <v/>
      </c>
      <c r="DR159" s="482" t="str">
        <f>IF(AND('7'!DR63=""),"",'7'!DR63)</f>
        <v/>
      </c>
      <c r="DS159" s="482" t="str">
        <f>IF(AND('7'!DS63=""),"",'7'!DS63)</f>
        <v/>
      </c>
      <c r="DT159" s="482" t="str">
        <f>IF(AND('7'!DT63=""),"",'7'!DT63)</f>
        <v/>
      </c>
      <c r="DU159" s="482" t="str">
        <f>IF(AND('7'!DU63=""),"",'7'!DU63)</f>
        <v/>
      </c>
      <c r="DV159" s="482" t="str">
        <f>IF(AND('7'!DV63=""),"",'7'!DV63)</f>
        <v/>
      </c>
      <c r="DW159" s="482" t="str">
        <f>IF(AND('7'!DW63=""),"",'7'!DW63)</f>
        <v/>
      </c>
      <c r="DX159" s="482" t="str">
        <f>IF(AND('7'!DX63=""),"",'7'!DX63)</f>
        <v/>
      </c>
      <c r="DY159" s="482" t="str">
        <f>IF(AND('7'!DY63=""),"",'7'!DY63)</f>
        <v/>
      </c>
      <c r="DZ159" s="482" t="str">
        <f>IF(AND('7'!DZ63=""),"",'7'!DZ63)</f>
        <v/>
      </c>
      <c r="EA159" s="482" t="str">
        <f>IF(AND('7'!EA63=""),"",'7'!EA63)</f>
        <v/>
      </c>
      <c r="EB159" s="482" t="str">
        <f>IF(AND('7'!EB63=""),"",'7'!EB63)</f>
        <v/>
      </c>
      <c r="EC159" s="482" t="str">
        <f>IF(AND('7'!EC63=""),"",'7'!EC63)</f>
        <v/>
      </c>
      <c r="ED159" s="482" t="str">
        <f>IF(AND('7'!ED63=""),"",'7'!ED63)</f>
        <v/>
      </c>
      <c r="EE159" s="482" t="str">
        <f>IF(AND('7'!EE63=""),"",'7'!EE63)</f>
        <v/>
      </c>
      <c r="EF159" s="482" t="str">
        <f>IF(AND('7'!EF63=""),"",'7'!EF63)</f>
        <v/>
      </c>
      <c r="EG159" s="482" t="str">
        <f>IF(AND('7'!EG63=""),"",'7'!EG63)</f>
        <v/>
      </c>
      <c r="EH159" s="482" t="str">
        <f>IF(AND('7'!EH63=""),"",'7'!EH63)</f>
        <v/>
      </c>
      <c r="EI159" s="482" t="str">
        <f>IF(AND('7'!EI63=""),"",'7'!EI63)</f>
        <v/>
      </c>
      <c r="EJ159" s="482" t="str">
        <f>IF(AND('7'!EJ63=""),"",'7'!EJ63)</f>
        <v/>
      </c>
      <c r="EK159" s="482" t="str">
        <f>IF(AND('7'!EK63=""),"",'7'!EK63)</f>
        <v/>
      </c>
      <c r="EL159" s="482" t="str">
        <f>IF(AND('7'!EL63=""),"",'7'!EL63)</f>
        <v/>
      </c>
      <c r="EM159" s="482" t="str">
        <f>IF(AND('7'!EM63=""),"",'7'!EM63)</f>
        <v/>
      </c>
      <c r="EN159" s="482" t="str">
        <f>IF(AND('7'!EN63=""),"",'7'!EN63)</f>
        <v/>
      </c>
      <c r="EO159" s="482" t="str">
        <f>IF(AND('7'!EO63=""),"",'7'!EO63)</f>
        <v/>
      </c>
      <c r="EP159" s="482" t="str">
        <f>IF(AND('7'!EP63=""),"",'7'!EP63)</f>
        <v/>
      </c>
      <c r="EQ159" s="482" t="str">
        <f>IF(AND('7'!EQ63=""),"",'7'!EQ63)</f>
        <v/>
      </c>
      <c r="ER159" s="482" t="str">
        <f>IF(AND('7'!ER63=""),"",'7'!ER63)</f>
        <v/>
      </c>
      <c r="ES159" s="482" t="str">
        <f>IF(AND('7'!ES63=""),"",'7'!ES63)</f>
        <v/>
      </c>
      <c r="ET159" s="482" t="str">
        <f>IF(AND('7'!ET63=""),"",'7'!ET63)</f>
        <v/>
      </c>
      <c r="EU159" s="482" t="str">
        <f>IF(AND('7'!EU63=""),"",'7'!EU63)</f>
        <v/>
      </c>
      <c r="EV159" s="482" t="str">
        <f>IF(AND('7'!EV63=""),"",'7'!EV63)</f>
        <v/>
      </c>
      <c r="EW159" s="482" t="str">
        <f>IF(AND('7'!EW63=""),"",'7'!EW63)</f>
        <v/>
      </c>
      <c r="EX159" s="482" t="str">
        <f>IF(AND('7'!EX63=""),"",'7'!EX63)</f>
        <v/>
      </c>
      <c r="EY159" s="482" t="str">
        <f>IF(AND('7'!EY63=""),"",'7'!EY63)</f>
        <v/>
      </c>
      <c r="EZ159" s="482" t="str">
        <f>IF(AND('7'!EZ63=""),"",'7'!EZ63)</f>
        <v/>
      </c>
      <c r="FA159" s="482" t="str">
        <f>IF(AND('7'!FA63=""),"",'7'!FA63)</f>
        <v/>
      </c>
      <c r="FB159" s="482" t="str">
        <f>IF(AND('7'!FB63=""),"",'7'!FB63)</f>
        <v/>
      </c>
      <c r="FC159" s="482" t="str">
        <f>IF(AND('7'!FC63=""),"",'7'!FC63)</f>
        <v/>
      </c>
      <c r="FD159" s="482" t="str">
        <f>IF(AND('7'!FD63=""),"",'7'!FD63)</f>
        <v/>
      </c>
      <c r="FE159" s="482" t="str">
        <f>IF(AND('7'!FE63=""),"",'7'!FE63)</f>
        <v/>
      </c>
      <c r="FF159" s="482" t="str">
        <f>IF(AND('7'!FF63=""),"",'7'!FF63)</f>
        <v xml:space="preserve"> </v>
      </c>
      <c r="FG159" s="482" t="str">
        <f>IF(AND('7'!FG63=""),"",'7'!FG63)</f>
        <v/>
      </c>
      <c r="FH159" s="482" t="str">
        <f>IF(AND('7'!FH63=""),"",'7'!FH63)</f>
        <v/>
      </c>
      <c r="FI159" s="482" t="str">
        <f>IF(AND('7'!FI63=""),"",'7'!FI63)</f>
        <v/>
      </c>
      <c r="FJ159" s="482" t="str">
        <f>IF(AND('7'!FJ63=""),"",'7'!FJ63)</f>
        <v/>
      </c>
      <c r="FK159" s="482" t="str">
        <f>IF(AND('7'!FK63=""),"",'7'!FK63)</f>
        <v/>
      </c>
      <c r="FL159" s="482" t="str">
        <f>IF(AND('7'!FL63=""),"",'7'!FL63)</f>
        <v/>
      </c>
      <c r="FM159" s="482" t="str">
        <f>IF(AND('7'!FM63=""),"",'7'!FM63)</f>
        <v xml:space="preserve"> </v>
      </c>
      <c r="FN159" s="482" t="str">
        <f>IF(AND('7'!FN63=""),"",'7'!FN63)</f>
        <v/>
      </c>
      <c r="FO159" s="482" t="str">
        <f>IF(AND('7'!FO63=""),"",'7'!FO63)</f>
        <v/>
      </c>
      <c r="FP159" s="482" t="str">
        <f>IF(AND('7'!FP63=""),"",'7'!FP63)</f>
        <v/>
      </c>
      <c r="FQ159" s="482" t="str">
        <f>IF(AND('7'!FQ63=""),"",'7'!FQ63)</f>
        <v/>
      </c>
      <c r="FR159" s="482" t="str">
        <f>IF(AND('7'!FR63=""),"",'7'!FR63)</f>
        <v/>
      </c>
      <c r="FS159" s="482" t="str">
        <f>IF(AND('7'!FS63=""),"",'7'!FS63)</f>
        <v/>
      </c>
      <c r="FT159" s="482" t="str">
        <f>IF(AND('7'!FT63=""),"",'7'!FT63)</f>
        <v xml:space="preserve"> </v>
      </c>
      <c r="FU159" s="482" t="str">
        <f>IF(AND('7'!FV63=""),"",'7'!FV63)</f>
        <v>-</v>
      </c>
      <c r="FV159" s="482" t="str">
        <f>IF(AND('7'!FW63=""),"",'7'!FW63)</f>
        <v>-</v>
      </c>
      <c r="FW159" s="482" t="str">
        <f>IF(AND('7'!FX63=""),"",'7'!FX63)</f>
        <v>-</v>
      </c>
      <c r="FX159" s="482" t="str">
        <f>IF(AND('7'!FY63=""),"",'7'!FY63)</f>
        <v>-</v>
      </c>
      <c r="FY159" s="482" t="str">
        <f>IF(AND('7'!FZ63=""),"",'7'!FZ63)</f>
        <v>-</v>
      </c>
      <c r="FZ159" s="482" t="str">
        <f>IF(AND('7'!GA63=""),"",'7'!GA63)</f>
        <v>-</v>
      </c>
      <c r="GA159" s="482" t="str">
        <f>IF(AND('7'!GB63=""),"",'7'!GB63)</f>
        <v>-</v>
      </c>
      <c r="GB159" s="482" t="str">
        <f>IF(AND('7'!GC63=""),"",'7'!GC63)</f>
        <v>-</v>
      </c>
      <c r="GC159" s="482" t="str">
        <f>IF(AND('7'!GD63=""),"",'7'!GD63)</f>
        <v>-</v>
      </c>
      <c r="GD159" s="482" t="str">
        <f>IF(AND('7'!GE63=""),"",'7'!GE63)</f>
        <v>-</v>
      </c>
      <c r="GE159" s="482" t="str">
        <f>IF(AND('7'!GF63=""),"",'7'!GF63)</f>
        <v>-</v>
      </c>
      <c r="GF159" s="482" t="str">
        <f>IF(AND('7'!GG63=""),"",'7'!GG63)</f>
        <v>-</v>
      </c>
      <c r="GG159" s="482" t="str">
        <f>IF(AND('7'!GH63=""),"",IF(AND('7'!GH63="-"),"",'7'!GH63))</f>
        <v/>
      </c>
      <c r="GH159" s="50" t="str">
        <f>IF(AND(C159=""),"",VLOOKUP(B159,Register!$A$7:$CL$311,36,FALSE))</f>
        <v/>
      </c>
      <c r="GI159" s="483" t="str">
        <f>IF(AND('7'!GL63=""),"",'7'!GL63)</f>
        <v/>
      </c>
      <c r="GJ159" s="173" t="str">
        <f>IF(AND('7'!FU63=""),"",'7'!FU63)</f>
        <v/>
      </c>
    </row>
    <row r="160" spans="1:192" ht="21">
      <c r="A160" s="480">
        <v>152</v>
      </c>
      <c r="B160" s="481" t="str">
        <f>IF(AND('7'!B64=""),"",'7'!B64)</f>
        <v/>
      </c>
      <c r="C160" s="196" t="str">
        <f>IF(AND('7'!C64=""),"",'7'!C64)</f>
        <v/>
      </c>
      <c r="D160" s="196" t="str">
        <f>IF(AND('7'!D64=""),"",'7'!D64)</f>
        <v/>
      </c>
      <c r="E160" s="200" t="str">
        <f>IF(AND('7'!E64=""),"",'7'!E64)</f>
        <v/>
      </c>
      <c r="F160" s="482" t="str">
        <f>IF(AND('7'!F64=""),"",'7'!F64)</f>
        <v/>
      </c>
      <c r="G160" s="482" t="str">
        <f>IF(AND('7'!G64=""),"",'7'!G64)</f>
        <v/>
      </c>
      <c r="H160" s="482" t="str">
        <f>IF(AND('7'!H64=""),"",'7'!H64)</f>
        <v/>
      </c>
      <c r="I160" s="482" t="str">
        <f>IF(AND('7'!I64=""),"",'7'!I64)</f>
        <v/>
      </c>
      <c r="J160" s="482" t="str">
        <f>IF(AND('7'!J64=""),"",'7'!J64)</f>
        <v/>
      </c>
      <c r="K160" s="482" t="str">
        <f>IF(AND('7'!K64=""),"",'7'!K64)</f>
        <v/>
      </c>
      <c r="L160" s="482" t="str">
        <f>IF(AND('7'!L64=""),"",'7'!L64)</f>
        <v/>
      </c>
      <c r="M160" s="482" t="str">
        <f>IF(AND('7'!M64=""),"",'7'!M64)</f>
        <v/>
      </c>
      <c r="N160" s="482" t="str">
        <f>IF(AND('7'!N64=""),"",'7'!N64)</f>
        <v/>
      </c>
      <c r="O160" s="482" t="str">
        <f>IF(AND('7'!O64=""),"",'7'!O64)</f>
        <v/>
      </c>
      <c r="P160" s="482" t="str">
        <f>IF(AND('7'!P64=""),"",'7'!P64)</f>
        <v/>
      </c>
      <c r="Q160" s="482" t="str">
        <f>IF(AND('7'!Q64=""),"",'7'!Q64)</f>
        <v/>
      </c>
      <c r="R160" s="482" t="str">
        <f>IF(AND('7'!R64=""),"",'7'!R64)</f>
        <v/>
      </c>
      <c r="S160" s="482" t="str">
        <f>IF(AND('7'!S64=""),"",'7'!S64)</f>
        <v/>
      </c>
      <c r="T160" s="482" t="str">
        <f>IF(AND('7'!T64=""),"",'7'!T64)</f>
        <v/>
      </c>
      <c r="U160" s="482" t="str">
        <f>IF(AND('7'!U64=""),"",'7'!U64)</f>
        <v/>
      </c>
      <c r="V160" s="482" t="str">
        <f>IF(AND('7'!V64=""),"",'7'!V64)</f>
        <v/>
      </c>
      <c r="W160" s="482" t="str">
        <f>IF(AND('7'!W64=""),"",'7'!W64)</f>
        <v/>
      </c>
      <c r="X160" s="482" t="str">
        <f>IF(AND('7'!X64=""),"",'7'!X64)</f>
        <v/>
      </c>
      <c r="Y160" s="482" t="str">
        <f>IF(AND('7'!Y64=""),"",'7'!Y64)</f>
        <v/>
      </c>
      <c r="Z160" s="482" t="str">
        <f>IF(AND('7'!Z64=""),"",'7'!Z64)</f>
        <v/>
      </c>
      <c r="AA160" s="482" t="str">
        <f>IF(AND('7'!AA64=""),"",'7'!AA64)</f>
        <v/>
      </c>
      <c r="AB160" s="482" t="str">
        <f>IF(AND('7'!AB64=""),"",'7'!AB64)</f>
        <v/>
      </c>
      <c r="AC160" s="482" t="str">
        <f>IF(AND('7'!AC64=""),"",'7'!AC64)</f>
        <v/>
      </c>
      <c r="AD160" s="482" t="str">
        <f>IF(AND('7'!AD64=""),"",'7'!AD64)</f>
        <v/>
      </c>
      <c r="AE160" s="482" t="str">
        <f>IF(AND('7'!AE64=""),"",'7'!AE64)</f>
        <v/>
      </c>
      <c r="AF160" s="482" t="str">
        <f>IF(AND('7'!AF64=""),"",'7'!AF64)</f>
        <v/>
      </c>
      <c r="AG160" s="482" t="str">
        <f>IF(AND('7'!AG64=""),"",'7'!AG64)</f>
        <v/>
      </c>
      <c r="AH160" s="482" t="str">
        <f>IF(AND('7'!AH64=""),"",'7'!AH64)</f>
        <v/>
      </c>
      <c r="AI160" s="482" t="str">
        <f>IF(AND('7'!AI64=""),"",'7'!AI64)</f>
        <v/>
      </c>
      <c r="AJ160" s="482" t="str">
        <f>IF(AND('7'!AJ64=""),"",'7'!AJ64)</f>
        <v/>
      </c>
      <c r="AK160" s="482" t="str">
        <f>IF(AND('7'!AK64=""),"",'7'!AK64)</f>
        <v/>
      </c>
      <c r="AL160" s="482" t="str">
        <f>IF(AND('7'!AL64=""),"",'7'!AL64)</f>
        <v/>
      </c>
      <c r="AM160" s="482" t="str">
        <f>IF(AND('7'!AM64=""),"",'7'!AM64)</f>
        <v/>
      </c>
      <c r="AN160" s="482" t="str">
        <f>IF(AND('7'!AN64=""),"",'7'!AN64)</f>
        <v/>
      </c>
      <c r="AO160" s="482" t="str">
        <f>IF(AND('7'!AO64=""),"",'7'!AO64)</f>
        <v/>
      </c>
      <c r="AP160" s="482" t="str">
        <f>IF(AND('7'!AP64=""),"",'7'!AP64)</f>
        <v/>
      </c>
      <c r="AQ160" s="482" t="str">
        <f>IF(AND('7'!AQ64=""),"",'7'!AQ64)</f>
        <v/>
      </c>
      <c r="AR160" s="482" t="str">
        <f>IF(AND('7'!AR64=""),"",'7'!AR64)</f>
        <v/>
      </c>
      <c r="AS160" s="482" t="str">
        <f>IF(AND('7'!AS64=""),"",'7'!AS64)</f>
        <v/>
      </c>
      <c r="AT160" s="482" t="str">
        <f>IF(AND('7'!AT64=""),"",'7'!AT64)</f>
        <v/>
      </c>
      <c r="AU160" s="482" t="str">
        <f>IF(AND('7'!AU64=""),"",'7'!AU64)</f>
        <v/>
      </c>
      <c r="AV160" s="482" t="str">
        <f>IF(AND('7'!AV64=""),"",'7'!AV64)</f>
        <v/>
      </c>
      <c r="AW160" s="482" t="str">
        <f>IF(AND('7'!AW64=""),"",'7'!AW64)</f>
        <v/>
      </c>
      <c r="AX160" s="482" t="str">
        <f>IF(AND('7'!AX64=""),"",'7'!AX64)</f>
        <v/>
      </c>
      <c r="AY160" s="482" t="str">
        <f>IF(AND('7'!AY64=""),"",'7'!AY64)</f>
        <v/>
      </c>
      <c r="AZ160" s="482" t="str">
        <f>IF(AND('7'!AZ64=""),"",'7'!AZ64)</f>
        <v/>
      </c>
      <c r="BA160" s="482" t="str">
        <f>IF(AND('7'!BA64=""),"",'7'!BA64)</f>
        <v/>
      </c>
      <c r="BB160" s="482" t="str">
        <f>IF(AND('7'!BB64=""),"",'7'!BB64)</f>
        <v/>
      </c>
      <c r="BC160" s="482" t="str">
        <f>IF(AND('7'!BC64=""),"",'7'!BC64)</f>
        <v/>
      </c>
      <c r="BD160" s="482" t="str">
        <f>IF(AND('7'!BD64=""),"",'7'!BD64)</f>
        <v/>
      </c>
      <c r="BE160" s="482" t="str">
        <f>IF(AND('7'!BE64=""),"",'7'!BE64)</f>
        <v/>
      </c>
      <c r="BF160" s="482" t="str">
        <f>IF(AND('7'!BF64=""),"",'7'!BF64)</f>
        <v/>
      </c>
      <c r="BG160" s="482" t="str">
        <f>IF(AND('7'!BG64=""),"",'7'!BG64)</f>
        <v/>
      </c>
      <c r="BH160" s="482" t="str">
        <f>IF(AND('7'!BH64=""),"",'7'!BH64)</f>
        <v/>
      </c>
      <c r="BI160" s="482" t="str">
        <f>IF(AND('7'!BI64=""),"",'7'!BI64)</f>
        <v/>
      </c>
      <c r="BJ160" s="482" t="str">
        <f>IF(AND('7'!BJ64=""),"",'7'!BJ64)</f>
        <v/>
      </c>
      <c r="BK160" s="482" t="str">
        <f>IF(AND('7'!BK64=""),"",'7'!BK64)</f>
        <v/>
      </c>
      <c r="BL160" s="482" t="str">
        <f>IF(AND('7'!BL64=""),"",'7'!BL64)</f>
        <v/>
      </c>
      <c r="BM160" s="482" t="str">
        <f>IF(AND('7'!BM64=""),"",'7'!BM64)</f>
        <v/>
      </c>
      <c r="BN160" s="482" t="str">
        <f>IF(AND('7'!BN64=""),"",'7'!BN64)</f>
        <v/>
      </c>
      <c r="BO160" s="482" t="str">
        <f>IF(AND('7'!BO64=""),"",'7'!BO64)</f>
        <v/>
      </c>
      <c r="BP160" s="482" t="str">
        <f>IF(AND('7'!BP64=""),"",'7'!BP64)</f>
        <v/>
      </c>
      <c r="BQ160" s="482" t="str">
        <f>IF(AND('7'!BQ64=""),"",'7'!BQ64)</f>
        <v/>
      </c>
      <c r="BR160" s="482" t="str">
        <f>IF(AND('7'!BR64=""),"",'7'!BR64)</f>
        <v/>
      </c>
      <c r="BS160" s="482" t="str">
        <f>IF(AND('7'!BS64=""),"",'7'!BS64)</f>
        <v/>
      </c>
      <c r="BT160" s="482" t="str">
        <f>IF(AND('7'!BT64=""),"",'7'!BT64)</f>
        <v/>
      </c>
      <c r="BU160" s="482" t="str">
        <f>IF(AND('7'!BU64=""),"",'7'!BU64)</f>
        <v/>
      </c>
      <c r="BV160" s="482" t="str">
        <f>IF(AND('7'!BV64=""),"",'7'!BV64)</f>
        <v/>
      </c>
      <c r="BW160" s="482" t="str">
        <f>IF(AND('7'!BW64=""),"",'7'!BW64)</f>
        <v/>
      </c>
      <c r="BX160" s="482" t="str">
        <f>IF(AND('7'!BX64=""),"",'7'!BX64)</f>
        <v/>
      </c>
      <c r="BY160" s="482" t="str">
        <f>IF(AND('7'!BY64=""),"",'7'!BY64)</f>
        <v/>
      </c>
      <c r="BZ160" s="482" t="str">
        <f>IF(AND('7'!BZ64=""),"",'7'!BZ64)</f>
        <v/>
      </c>
      <c r="CA160" s="482" t="str">
        <f>IF(AND('7'!CA64=""),"",'7'!CA64)</f>
        <v/>
      </c>
      <c r="CB160" s="482" t="str">
        <f>IF(AND('7'!CB64=""),"",'7'!CB64)</f>
        <v/>
      </c>
      <c r="CC160" s="482" t="str">
        <f>IF(AND('7'!CC64=""),"",'7'!CC64)</f>
        <v/>
      </c>
      <c r="CD160" s="482" t="str">
        <f>IF(AND('7'!CD64=""),"",'7'!CD64)</f>
        <v/>
      </c>
      <c r="CE160" s="482" t="str">
        <f>IF(AND('7'!CE64=""),"",'7'!CE64)</f>
        <v/>
      </c>
      <c r="CF160" s="482" t="str">
        <f>IF(AND('7'!CF64=""),"",'7'!CF64)</f>
        <v/>
      </c>
      <c r="CG160" s="482" t="str">
        <f>IF(AND('7'!CG64=""),"",'7'!CG64)</f>
        <v/>
      </c>
      <c r="CH160" s="482" t="str">
        <f>IF(AND('7'!CH64=""),"",'7'!CH64)</f>
        <v/>
      </c>
      <c r="CI160" s="482" t="str">
        <f>IF(AND('7'!CI64=""),"",'7'!CI64)</f>
        <v/>
      </c>
      <c r="CJ160" s="482" t="str">
        <f>IF(AND('7'!CJ64=""),"",'7'!CJ64)</f>
        <v/>
      </c>
      <c r="CK160" s="482" t="str">
        <f>IF(AND('7'!CK64=""),"",'7'!CK64)</f>
        <v/>
      </c>
      <c r="CL160" s="482" t="str">
        <f>IF(AND('7'!CL64=""),"",'7'!CL64)</f>
        <v/>
      </c>
      <c r="CM160" s="482" t="str">
        <f>IF(AND('7'!CM64=""),"",'7'!CM64)</f>
        <v/>
      </c>
      <c r="CN160" s="482" t="str">
        <f>IF(AND('7'!CN64=""),"",'7'!CN64)</f>
        <v/>
      </c>
      <c r="CO160" s="482" t="str">
        <f>IF(AND('7'!CO64=""),"",'7'!CO64)</f>
        <v/>
      </c>
      <c r="CP160" s="482" t="str">
        <f>IF(AND('7'!CP64=""),"",'7'!CP64)</f>
        <v/>
      </c>
      <c r="CQ160" s="482" t="str">
        <f>IF(AND('7'!CQ64=""),"",'7'!CQ64)</f>
        <v/>
      </c>
      <c r="CR160" s="482" t="str">
        <f>IF(AND('7'!CR64=""),"",'7'!CR64)</f>
        <v/>
      </c>
      <c r="CS160" s="482" t="str">
        <f>IF(AND('7'!CS64=""),"",'7'!CS64)</f>
        <v/>
      </c>
      <c r="CT160" s="482" t="str">
        <f>IF(AND('7'!CT64=""),"",'7'!CT64)</f>
        <v/>
      </c>
      <c r="CU160" s="482" t="str">
        <f>IF(AND('7'!CU64=""),"",'7'!CU64)</f>
        <v/>
      </c>
      <c r="CV160" s="482" t="str">
        <f>IF(AND('7'!CV64=""),"",'7'!CV64)</f>
        <v/>
      </c>
      <c r="CW160" s="482" t="str">
        <f>IF(AND('7'!CW64=""),"",'7'!CW64)</f>
        <v/>
      </c>
      <c r="CX160" s="482" t="str">
        <f>IF(AND('7'!CX64=""),"",'7'!CX64)</f>
        <v/>
      </c>
      <c r="CY160" s="482" t="str">
        <f>IF(AND('7'!CY64=""),"",'7'!CY64)</f>
        <v/>
      </c>
      <c r="CZ160" s="482" t="str">
        <f>IF(AND('7'!CZ64=""),"",'7'!CZ64)</f>
        <v/>
      </c>
      <c r="DA160" s="482" t="str">
        <f>IF(AND('7'!DA64=""),"",'7'!DA64)</f>
        <v/>
      </c>
      <c r="DB160" s="482" t="str">
        <f>IF(AND('7'!DB64=""),"",'7'!DB64)</f>
        <v/>
      </c>
      <c r="DC160" s="482" t="str">
        <f>IF(AND('7'!DC64=""),"",'7'!DC64)</f>
        <v/>
      </c>
      <c r="DD160" s="482" t="str">
        <f>IF(AND('7'!DD64=""),"",'7'!DD64)</f>
        <v/>
      </c>
      <c r="DE160" s="482" t="str">
        <f>IF(AND('7'!DE64=""),"",'7'!DE64)</f>
        <v/>
      </c>
      <c r="DF160" s="482" t="str">
        <f>IF(AND('7'!DF64=""),"",'7'!DF64)</f>
        <v/>
      </c>
      <c r="DG160" s="482" t="str">
        <f>IF(AND('7'!DG64=""),"",'7'!DG64)</f>
        <v/>
      </c>
      <c r="DH160" s="482" t="str">
        <f>IF(AND('7'!DH64=""),"",'7'!DH64)</f>
        <v/>
      </c>
      <c r="DI160" s="482" t="str">
        <f>IF(AND('7'!DI64=""),"",'7'!DI64)</f>
        <v/>
      </c>
      <c r="DJ160" s="482" t="str">
        <f>IF(AND('7'!DJ64=""),"",'7'!DJ64)</f>
        <v/>
      </c>
      <c r="DK160" s="482" t="str">
        <f>IF(AND('7'!DK64=""),"",'7'!DK64)</f>
        <v/>
      </c>
      <c r="DL160" s="482" t="str">
        <f>IF(AND('7'!DL64=""),"",'7'!DL64)</f>
        <v/>
      </c>
      <c r="DM160" s="482" t="str">
        <f>IF(AND('7'!DM64=""),"",'7'!DM64)</f>
        <v/>
      </c>
      <c r="DN160" s="482" t="str">
        <f>IF(AND('7'!DN64=""),"",'7'!DN64)</f>
        <v/>
      </c>
      <c r="DO160" s="482" t="str">
        <f>IF(AND('7'!DO64=""),"",'7'!DO64)</f>
        <v/>
      </c>
      <c r="DP160" s="482" t="str">
        <f>IF(AND('7'!DP64=""),"",'7'!DP64)</f>
        <v/>
      </c>
      <c r="DQ160" s="482" t="str">
        <f>IF(AND('7'!DQ64=""),"",'7'!DQ64)</f>
        <v/>
      </c>
      <c r="DR160" s="482" t="str">
        <f>IF(AND('7'!DR64=""),"",'7'!DR64)</f>
        <v/>
      </c>
      <c r="DS160" s="482" t="str">
        <f>IF(AND('7'!DS64=""),"",'7'!DS64)</f>
        <v/>
      </c>
      <c r="DT160" s="482" t="str">
        <f>IF(AND('7'!DT64=""),"",'7'!DT64)</f>
        <v/>
      </c>
      <c r="DU160" s="482" t="str">
        <f>IF(AND('7'!DU64=""),"",'7'!DU64)</f>
        <v/>
      </c>
      <c r="DV160" s="482" t="str">
        <f>IF(AND('7'!DV64=""),"",'7'!DV64)</f>
        <v/>
      </c>
      <c r="DW160" s="482" t="str">
        <f>IF(AND('7'!DW64=""),"",'7'!DW64)</f>
        <v/>
      </c>
      <c r="DX160" s="482" t="str">
        <f>IF(AND('7'!DX64=""),"",'7'!DX64)</f>
        <v/>
      </c>
      <c r="DY160" s="482" t="str">
        <f>IF(AND('7'!DY64=""),"",'7'!DY64)</f>
        <v/>
      </c>
      <c r="DZ160" s="482" t="str">
        <f>IF(AND('7'!DZ64=""),"",'7'!DZ64)</f>
        <v/>
      </c>
      <c r="EA160" s="482" t="str">
        <f>IF(AND('7'!EA64=""),"",'7'!EA64)</f>
        <v/>
      </c>
      <c r="EB160" s="482" t="str">
        <f>IF(AND('7'!EB64=""),"",'7'!EB64)</f>
        <v/>
      </c>
      <c r="EC160" s="482" t="str">
        <f>IF(AND('7'!EC64=""),"",'7'!EC64)</f>
        <v/>
      </c>
      <c r="ED160" s="482" t="str">
        <f>IF(AND('7'!ED64=""),"",'7'!ED64)</f>
        <v/>
      </c>
      <c r="EE160" s="482" t="str">
        <f>IF(AND('7'!EE64=""),"",'7'!EE64)</f>
        <v/>
      </c>
      <c r="EF160" s="482" t="str">
        <f>IF(AND('7'!EF64=""),"",'7'!EF64)</f>
        <v/>
      </c>
      <c r="EG160" s="482" t="str">
        <f>IF(AND('7'!EG64=""),"",'7'!EG64)</f>
        <v/>
      </c>
      <c r="EH160" s="482" t="str">
        <f>IF(AND('7'!EH64=""),"",'7'!EH64)</f>
        <v/>
      </c>
      <c r="EI160" s="482" t="str">
        <f>IF(AND('7'!EI64=""),"",'7'!EI64)</f>
        <v/>
      </c>
      <c r="EJ160" s="482" t="str">
        <f>IF(AND('7'!EJ64=""),"",'7'!EJ64)</f>
        <v/>
      </c>
      <c r="EK160" s="482" t="str">
        <f>IF(AND('7'!EK64=""),"",'7'!EK64)</f>
        <v/>
      </c>
      <c r="EL160" s="482" t="str">
        <f>IF(AND('7'!EL64=""),"",'7'!EL64)</f>
        <v/>
      </c>
      <c r="EM160" s="482" t="str">
        <f>IF(AND('7'!EM64=""),"",'7'!EM64)</f>
        <v/>
      </c>
      <c r="EN160" s="482" t="str">
        <f>IF(AND('7'!EN64=""),"",'7'!EN64)</f>
        <v/>
      </c>
      <c r="EO160" s="482" t="str">
        <f>IF(AND('7'!EO64=""),"",'7'!EO64)</f>
        <v/>
      </c>
      <c r="EP160" s="482" t="str">
        <f>IF(AND('7'!EP64=""),"",'7'!EP64)</f>
        <v/>
      </c>
      <c r="EQ160" s="482" t="str">
        <f>IF(AND('7'!EQ64=""),"",'7'!EQ64)</f>
        <v/>
      </c>
      <c r="ER160" s="482" t="str">
        <f>IF(AND('7'!ER64=""),"",'7'!ER64)</f>
        <v/>
      </c>
      <c r="ES160" s="482" t="str">
        <f>IF(AND('7'!ES64=""),"",'7'!ES64)</f>
        <v/>
      </c>
      <c r="ET160" s="482" t="str">
        <f>IF(AND('7'!ET64=""),"",'7'!ET64)</f>
        <v/>
      </c>
      <c r="EU160" s="482" t="str">
        <f>IF(AND('7'!EU64=""),"",'7'!EU64)</f>
        <v/>
      </c>
      <c r="EV160" s="482" t="str">
        <f>IF(AND('7'!EV64=""),"",'7'!EV64)</f>
        <v/>
      </c>
      <c r="EW160" s="482" t="str">
        <f>IF(AND('7'!EW64=""),"",'7'!EW64)</f>
        <v/>
      </c>
      <c r="EX160" s="482" t="str">
        <f>IF(AND('7'!EX64=""),"",'7'!EX64)</f>
        <v/>
      </c>
      <c r="EY160" s="482" t="str">
        <f>IF(AND('7'!EY64=""),"",'7'!EY64)</f>
        <v/>
      </c>
      <c r="EZ160" s="482" t="str">
        <f>IF(AND('7'!EZ64=""),"",'7'!EZ64)</f>
        <v/>
      </c>
      <c r="FA160" s="482" t="str">
        <f>IF(AND('7'!FA64=""),"",'7'!FA64)</f>
        <v/>
      </c>
      <c r="FB160" s="482" t="str">
        <f>IF(AND('7'!FB64=""),"",'7'!FB64)</f>
        <v/>
      </c>
      <c r="FC160" s="482" t="str">
        <f>IF(AND('7'!FC64=""),"",'7'!FC64)</f>
        <v/>
      </c>
      <c r="FD160" s="482" t="str">
        <f>IF(AND('7'!FD64=""),"",'7'!FD64)</f>
        <v/>
      </c>
      <c r="FE160" s="482" t="str">
        <f>IF(AND('7'!FE64=""),"",'7'!FE64)</f>
        <v/>
      </c>
      <c r="FF160" s="482" t="str">
        <f>IF(AND('7'!FF64=""),"",'7'!FF64)</f>
        <v xml:space="preserve"> </v>
      </c>
      <c r="FG160" s="482" t="str">
        <f>IF(AND('7'!FG64=""),"",'7'!FG64)</f>
        <v/>
      </c>
      <c r="FH160" s="482" t="str">
        <f>IF(AND('7'!FH64=""),"",'7'!FH64)</f>
        <v/>
      </c>
      <c r="FI160" s="482" t="str">
        <f>IF(AND('7'!FI64=""),"",'7'!FI64)</f>
        <v/>
      </c>
      <c r="FJ160" s="482" t="str">
        <f>IF(AND('7'!FJ64=""),"",'7'!FJ64)</f>
        <v/>
      </c>
      <c r="FK160" s="482" t="str">
        <f>IF(AND('7'!FK64=""),"",'7'!FK64)</f>
        <v/>
      </c>
      <c r="FL160" s="482" t="str">
        <f>IF(AND('7'!FL64=""),"",'7'!FL64)</f>
        <v/>
      </c>
      <c r="FM160" s="482" t="str">
        <f>IF(AND('7'!FM64=""),"",'7'!FM64)</f>
        <v xml:space="preserve"> </v>
      </c>
      <c r="FN160" s="482" t="str">
        <f>IF(AND('7'!FN64=""),"",'7'!FN64)</f>
        <v/>
      </c>
      <c r="FO160" s="482" t="str">
        <f>IF(AND('7'!FO64=""),"",'7'!FO64)</f>
        <v/>
      </c>
      <c r="FP160" s="482" t="str">
        <f>IF(AND('7'!FP64=""),"",'7'!FP64)</f>
        <v/>
      </c>
      <c r="FQ160" s="482" t="str">
        <f>IF(AND('7'!FQ64=""),"",'7'!FQ64)</f>
        <v/>
      </c>
      <c r="FR160" s="482" t="str">
        <f>IF(AND('7'!FR64=""),"",'7'!FR64)</f>
        <v/>
      </c>
      <c r="FS160" s="482" t="str">
        <f>IF(AND('7'!FS64=""),"",'7'!FS64)</f>
        <v/>
      </c>
      <c r="FT160" s="482" t="str">
        <f>IF(AND('7'!FT64=""),"",'7'!FT64)</f>
        <v xml:space="preserve"> </v>
      </c>
      <c r="FU160" s="482" t="str">
        <f>IF(AND('7'!FV64=""),"",'7'!FV64)</f>
        <v>-</v>
      </c>
      <c r="FV160" s="482" t="str">
        <f>IF(AND('7'!FW64=""),"",'7'!FW64)</f>
        <v>-</v>
      </c>
      <c r="FW160" s="482" t="str">
        <f>IF(AND('7'!FX64=""),"",'7'!FX64)</f>
        <v>-</v>
      </c>
      <c r="FX160" s="482" t="str">
        <f>IF(AND('7'!FY64=""),"",'7'!FY64)</f>
        <v>-</v>
      </c>
      <c r="FY160" s="482" t="str">
        <f>IF(AND('7'!FZ64=""),"",'7'!FZ64)</f>
        <v>-</v>
      </c>
      <c r="FZ160" s="482" t="str">
        <f>IF(AND('7'!GA64=""),"",'7'!GA64)</f>
        <v>-</v>
      </c>
      <c r="GA160" s="482" t="str">
        <f>IF(AND('7'!GB64=""),"",'7'!GB64)</f>
        <v>-</v>
      </c>
      <c r="GB160" s="482" t="str">
        <f>IF(AND('7'!GC64=""),"",'7'!GC64)</f>
        <v>-</v>
      </c>
      <c r="GC160" s="482" t="str">
        <f>IF(AND('7'!GD64=""),"",'7'!GD64)</f>
        <v>-</v>
      </c>
      <c r="GD160" s="482" t="str">
        <f>IF(AND('7'!GE64=""),"",'7'!GE64)</f>
        <v>-</v>
      </c>
      <c r="GE160" s="482" t="str">
        <f>IF(AND('7'!GF64=""),"",'7'!GF64)</f>
        <v>-</v>
      </c>
      <c r="GF160" s="482" t="str">
        <f>IF(AND('7'!GG64=""),"",'7'!GG64)</f>
        <v>-</v>
      </c>
      <c r="GG160" s="482" t="str">
        <f>IF(AND('7'!GH64=""),"",IF(AND('7'!GH64="-"),"",'7'!GH64))</f>
        <v/>
      </c>
      <c r="GH160" s="50" t="str">
        <f>IF(AND(C160=""),"",VLOOKUP(B160,Register!$A$7:$CL$311,36,FALSE))</f>
        <v/>
      </c>
      <c r="GI160" s="483" t="str">
        <f>IF(AND('7'!GL64=""),"",'7'!GL64)</f>
        <v/>
      </c>
      <c r="GJ160" s="173" t="str">
        <f>IF(AND('7'!FU64=""),"",'7'!FU64)</f>
        <v/>
      </c>
    </row>
    <row r="161" spans="1:192" ht="21">
      <c r="A161" s="480">
        <v>153</v>
      </c>
      <c r="B161" s="481" t="str">
        <f>IF(AND('7'!B65=""),"",'7'!B65)</f>
        <v/>
      </c>
      <c r="C161" s="196" t="str">
        <f>IF(AND('7'!C65=""),"",'7'!C65)</f>
        <v/>
      </c>
      <c r="D161" s="196" t="str">
        <f>IF(AND('7'!D65=""),"",'7'!D65)</f>
        <v/>
      </c>
      <c r="E161" s="200" t="str">
        <f>IF(AND('7'!E65=""),"",'7'!E65)</f>
        <v/>
      </c>
      <c r="F161" s="482" t="str">
        <f>IF(AND('7'!F65=""),"",'7'!F65)</f>
        <v/>
      </c>
      <c r="G161" s="482" t="str">
        <f>IF(AND('7'!G65=""),"",'7'!G65)</f>
        <v/>
      </c>
      <c r="H161" s="482" t="str">
        <f>IF(AND('7'!H65=""),"",'7'!H65)</f>
        <v/>
      </c>
      <c r="I161" s="482" t="str">
        <f>IF(AND('7'!I65=""),"",'7'!I65)</f>
        <v/>
      </c>
      <c r="J161" s="482" t="str">
        <f>IF(AND('7'!J65=""),"",'7'!J65)</f>
        <v/>
      </c>
      <c r="K161" s="482" t="str">
        <f>IF(AND('7'!K65=""),"",'7'!K65)</f>
        <v/>
      </c>
      <c r="L161" s="482" t="str">
        <f>IF(AND('7'!L65=""),"",'7'!L65)</f>
        <v/>
      </c>
      <c r="M161" s="482" t="str">
        <f>IF(AND('7'!M65=""),"",'7'!M65)</f>
        <v/>
      </c>
      <c r="N161" s="482" t="str">
        <f>IF(AND('7'!N65=""),"",'7'!N65)</f>
        <v/>
      </c>
      <c r="O161" s="482" t="str">
        <f>IF(AND('7'!O65=""),"",'7'!O65)</f>
        <v/>
      </c>
      <c r="P161" s="482" t="str">
        <f>IF(AND('7'!P65=""),"",'7'!P65)</f>
        <v/>
      </c>
      <c r="Q161" s="482" t="str">
        <f>IF(AND('7'!Q65=""),"",'7'!Q65)</f>
        <v/>
      </c>
      <c r="R161" s="482" t="str">
        <f>IF(AND('7'!R65=""),"",'7'!R65)</f>
        <v/>
      </c>
      <c r="S161" s="482" t="str">
        <f>IF(AND('7'!S65=""),"",'7'!S65)</f>
        <v/>
      </c>
      <c r="T161" s="482" t="str">
        <f>IF(AND('7'!T65=""),"",'7'!T65)</f>
        <v/>
      </c>
      <c r="U161" s="482" t="str">
        <f>IF(AND('7'!U65=""),"",'7'!U65)</f>
        <v/>
      </c>
      <c r="V161" s="482" t="str">
        <f>IF(AND('7'!V65=""),"",'7'!V65)</f>
        <v/>
      </c>
      <c r="W161" s="482" t="str">
        <f>IF(AND('7'!W65=""),"",'7'!W65)</f>
        <v/>
      </c>
      <c r="X161" s="482" t="str">
        <f>IF(AND('7'!X65=""),"",'7'!X65)</f>
        <v/>
      </c>
      <c r="Y161" s="482" t="str">
        <f>IF(AND('7'!Y65=""),"",'7'!Y65)</f>
        <v/>
      </c>
      <c r="Z161" s="482" t="str">
        <f>IF(AND('7'!Z65=""),"",'7'!Z65)</f>
        <v/>
      </c>
      <c r="AA161" s="482" t="str">
        <f>IF(AND('7'!AA65=""),"",'7'!AA65)</f>
        <v/>
      </c>
      <c r="AB161" s="482" t="str">
        <f>IF(AND('7'!AB65=""),"",'7'!AB65)</f>
        <v/>
      </c>
      <c r="AC161" s="482" t="str">
        <f>IF(AND('7'!AC65=""),"",'7'!AC65)</f>
        <v/>
      </c>
      <c r="AD161" s="482" t="str">
        <f>IF(AND('7'!AD65=""),"",'7'!AD65)</f>
        <v/>
      </c>
      <c r="AE161" s="482" t="str">
        <f>IF(AND('7'!AE65=""),"",'7'!AE65)</f>
        <v/>
      </c>
      <c r="AF161" s="482" t="str">
        <f>IF(AND('7'!AF65=""),"",'7'!AF65)</f>
        <v/>
      </c>
      <c r="AG161" s="482" t="str">
        <f>IF(AND('7'!AG65=""),"",'7'!AG65)</f>
        <v/>
      </c>
      <c r="AH161" s="482" t="str">
        <f>IF(AND('7'!AH65=""),"",'7'!AH65)</f>
        <v/>
      </c>
      <c r="AI161" s="482" t="str">
        <f>IF(AND('7'!AI65=""),"",'7'!AI65)</f>
        <v/>
      </c>
      <c r="AJ161" s="482" t="str">
        <f>IF(AND('7'!AJ65=""),"",'7'!AJ65)</f>
        <v/>
      </c>
      <c r="AK161" s="482" t="str">
        <f>IF(AND('7'!AK65=""),"",'7'!AK65)</f>
        <v/>
      </c>
      <c r="AL161" s="482" t="str">
        <f>IF(AND('7'!AL65=""),"",'7'!AL65)</f>
        <v/>
      </c>
      <c r="AM161" s="482" t="str">
        <f>IF(AND('7'!AM65=""),"",'7'!AM65)</f>
        <v/>
      </c>
      <c r="AN161" s="482" t="str">
        <f>IF(AND('7'!AN65=""),"",'7'!AN65)</f>
        <v/>
      </c>
      <c r="AO161" s="482" t="str">
        <f>IF(AND('7'!AO65=""),"",'7'!AO65)</f>
        <v/>
      </c>
      <c r="AP161" s="482" t="str">
        <f>IF(AND('7'!AP65=""),"",'7'!AP65)</f>
        <v/>
      </c>
      <c r="AQ161" s="482" t="str">
        <f>IF(AND('7'!AQ65=""),"",'7'!AQ65)</f>
        <v/>
      </c>
      <c r="AR161" s="482" t="str">
        <f>IF(AND('7'!AR65=""),"",'7'!AR65)</f>
        <v/>
      </c>
      <c r="AS161" s="482" t="str">
        <f>IF(AND('7'!AS65=""),"",'7'!AS65)</f>
        <v/>
      </c>
      <c r="AT161" s="482" t="str">
        <f>IF(AND('7'!AT65=""),"",'7'!AT65)</f>
        <v/>
      </c>
      <c r="AU161" s="482" t="str">
        <f>IF(AND('7'!AU65=""),"",'7'!AU65)</f>
        <v/>
      </c>
      <c r="AV161" s="482" t="str">
        <f>IF(AND('7'!AV65=""),"",'7'!AV65)</f>
        <v/>
      </c>
      <c r="AW161" s="482" t="str">
        <f>IF(AND('7'!AW65=""),"",'7'!AW65)</f>
        <v/>
      </c>
      <c r="AX161" s="482" t="str">
        <f>IF(AND('7'!AX65=""),"",'7'!AX65)</f>
        <v/>
      </c>
      <c r="AY161" s="482" t="str">
        <f>IF(AND('7'!AY65=""),"",'7'!AY65)</f>
        <v/>
      </c>
      <c r="AZ161" s="482" t="str">
        <f>IF(AND('7'!AZ65=""),"",'7'!AZ65)</f>
        <v/>
      </c>
      <c r="BA161" s="482" t="str">
        <f>IF(AND('7'!BA65=""),"",'7'!BA65)</f>
        <v/>
      </c>
      <c r="BB161" s="482" t="str">
        <f>IF(AND('7'!BB65=""),"",'7'!BB65)</f>
        <v/>
      </c>
      <c r="BC161" s="482" t="str">
        <f>IF(AND('7'!BC65=""),"",'7'!BC65)</f>
        <v/>
      </c>
      <c r="BD161" s="482" t="str">
        <f>IF(AND('7'!BD65=""),"",'7'!BD65)</f>
        <v/>
      </c>
      <c r="BE161" s="482" t="str">
        <f>IF(AND('7'!BE65=""),"",'7'!BE65)</f>
        <v/>
      </c>
      <c r="BF161" s="482" t="str">
        <f>IF(AND('7'!BF65=""),"",'7'!BF65)</f>
        <v/>
      </c>
      <c r="BG161" s="482" t="str">
        <f>IF(AND('7'!BG65=""),"",'7'!BG65)</f>
        <v/>
      </c>
      <c r="BH161" s="482" t="str">
        <f>IF(AND('7'!BH65=""),"",'7'!BH65)</f>
        <v/>
      </c>
      <c r="BI161" s="482" t="str">
        <f>IF(AND('7'!BI65=""),"",'7'!BI65)</f>
        <v/>
      </c>
      <c r="BJ161" s="482" t="str">
        <f>IF(AND('7'!BJ65=""),"",'7'!BJ65)</f>
        <v/>
      </c>
      <c r="BK161" s="482" t="str">
        <f>IF(AND('7'!BK65=""),"",'7'!BK65)</f>
        <v/>
      </c>
      <c r="BL161" s="482" t="str">
        <f>IF(AND('7'!BL65=""),"",'7'!BL65)</f>
        <v/>
      </c>
      <c r="BM161" s="482" t="str">
        <f>IF(AND('7'!BM65=""),"",'7'!BM65)</f>
        <v/>
      </c>
      <c r="BN161" s="482" t="str">
        <f>IF(AND('7'!BN65=""),"",'7'!BN65)</f>
        <v/>
      </c>
      <c r="BO161" s="482" t="str">
        <f>IF(AND('7'!BO65=""),"",'7'!BO65)</f>
        <v/>
      </c>
      <c r="BP161" s="482" t="str">
        <f>IF(AND('7'!BP65=""),"",'7'!BP65)</f>
        <v/>
      </c>
      <c r="BQ161" s="482" t="str">
        <f>IF(AND('7'!BQ65=""),"",'7'!BQ65)</f>
        <v/>
      </c>
      <c r="BR161" s="482" t="str">
        <f>IF(AND('7'!BR65=""),"",'7'!BR65)</f>
        <v/>
      </c>
      <c r="BS161" s="482" t="str">
        <f>IF(AND('7'!BS65=""),"",'7'!BS65)</f>
        <v/>
      </c>
      <c r="BT161" s="482" t="str">
        <f>IF(AND('7'!BT65=""),"",'7'!BT65)</f>
        <v/>
      </c>
      <c r="BU161" s="482" t="str">
        <f>IF(AND('7'!BU65=""),"",'7'!BU65)</f>
        <v/>
      </c>
      <c r="BV161" s="482" t="str">
        <f>IF(AND('7'!BV65=""),"",'7'!BV65)</f>
        <v/>
      </c>
      <c r="BW161" s="482" t="str">
        <f>IF(AND('7'!BW65=""),"",'7'!BW65)</f>
        <v/>
      </c>
      <c r="BX161" s="482" t="str">
        <f>IF(AND('7'!BX65=""),"",'7'!BX65)</f>
        <v/>
      </c>
      <c r="BY161" s="482" t="str">
        <f>IF(AND('7'!BY65=""),"",'7'!BY65)</f>
        <v/>
      </c>
      <c r="BZ161" s="482" t="str">
        <f>IF(AND('7'!BZ65=""),"",'7'!BZ65)</f>
        <v/>
      </c>
      <c r="CA161" s="482" t="str">
        <f>IF(AND('7'!CA65=""),"",'7'!CA65)</f>
        <v/>
      </c>
      <c r="CB161" s="482" t="str">
        <f>IF(AND('7'!CB65=""),"",'7'!CB65)</f>
        <v/>
      </c>
      <c r="CC161" s="482" t="str">
        <f>IF(AND('7'!CC65=""),"",'7'!CC65)</f>
        <v/>
      </c>
      <c r="CD161" s="482" t="str">
        <f>IF(AND('7'!CD65=""),"",'7'!CD65)</f>
        <v/>
      </c>
      <c r="CE161" s="482" t="str">
        <f>IF(AND('7'!CE65=""),"",'7'!CE65)</f>
        <v/>
      </c>
      <c r="CF161" s="482" t="str">
        <f>IF(AND('7'!CF65=""),"",'7'!CF65)</f>
        <v/>
      </c>
      <c r="CG161" s="482" t="str">
        <f>IF(AND('7'!CG65=""),"",'7'!CG65)</f>
        <v/>
      </c>
      <c r="CH161" s="482" t="str">
        <f>IF(AND('7'!CH65=""),"",'7'!CH65)</f>
        <v/>
      </c>
      <c r="CI161" s="482" t="str">
        <f>IF(AND('7'!CI65=""),"",'7'!CI65)</f>
        <v/>
      </c>
      <c r="CJ161" s="482" t="str">
        <f>IF(AND('7'!CJ65=""),"",'7'!CJ65)</f>
        <v/>
      </c>
      <c r="CK161" s="482" t="str">
        <f>IF(AND('7'!CK65=""),"",'7'!CK65)</f>
        <v/>
      </c>
      <c r="CL161" s="482" t="str">
        <f>IF(AND('7'!CL65=""),"",'7'!CL65)</f>
        <v/>
      </c>
      <c r="CM161" s="482" t="str">
        <f>IF(AND('7'!CM65=""),"",'7'!CM65)</f>
        <v/>
      </c>
      <c r="CN161" s="482" t="str">
        <f>IF(AND('7'!CN65=""),"",'7'!CN65)</f>
        <v/>
      </c>
      <c r="CO161" s="482" t="str">
        <f>IF(AND('7'!CO65=""),"",'7'!CO65)</f>
        <v/>
      </c>
      <c r="CP161" s="482" t="str">
        <f>IF(AND('7'!CP65=""),"",'7'!CP65)</f>
        <v/>
      </c>
      <c r="CQ161" s="482" t="str">
        <f>IF(AND('7'!CQ65=""),"",'7'!CQ65)</f>
        <v/>
      </c>
      <c r="CR161" s="482" t="str">
        <f>IF(AND('7'!CR65=""),"",'7'!CR65)</f>
        <v/>
      </c>
      <c r="CS161" s="482" t="str">
        <f>IF(AND('7'!CS65=""),"",'7'!CS65)</f>
        <v/>
      </c>
      <c r="CT161" s="482" t="str">
        <f>IF(AND('7'!CT65=""),"",'7'!CT65)</f>
        <v/>
      </c>
      <c r="CU161" s="482" t="str">
        <f>IF(AND('7'!CU65=""),"",'7'!CU65)</f>
        <v/>
      </c>
      <c r="CV161" s="482" t="str">
        <f>IF(AND('7'!CV65=""),"",'7'!CV65)</f>
        <v/>
      </c>
      <c r="CW161" s="482" t="str">
        <f>IF(AND('7'!CW65=""),"",'7'!CW65)</f>
        <v/>
      </c>
      <c r="CX161" s="482" t="str">
        <f>IF(AND('7'!CX65=""),"",'7'!CX65)</f>
        <v/>
      </c>
      <c r="CY161" s="482" t="str">
        <f>IF(AND('7'!CY65=""),"",'7'!CY65)</f>
        <v/>
      </c>
      <c r="CZ161" s="482" t="str">
        <f>IF(AND('7'!CZ65=""),"",'7'!CZ65)</f>
        <v/>
      </c>
      <c r="DA161" s="482" t="str">
        <f>IF(AND('7'!DA65=""),"",'7'!DA65)</f>
        <v/>
      </c>
      <c r="DB161" s="482" t="str">
        <f>IF(AND('7'!DB65=""),"",'7'!DB65)</f>
        <v/>
      </c>
      <c r="DC161" s="482" t="str">
        <f>IF(AND('7'!DC65=""),"",'7'!DC65)</f>
        <v/>
      </c>
      <c r="DD161" s="482" t="str">
        <f>IF(AND('7'!DD65=""),"",'7'!DD65)</f>
        <v/>
      </c>
      <c r="DE161" s="482" t="str">
        <f>IF(AND('7'!DE65=""),"",'7'!DE65)</f>
        <v/>
      </c>
      <c r="DF161" s="482" t="str">
        <f>IF(AND('7'!DF65=""),"",'7'!DF65)</f>
        <v/>
      </c>
      <c r="DG161" s="482" t="str">
        <f>IF(AND('7'!DG65=""),"",'7'!DG65)</f>
        <v/>
      </c>
      <c r="DH161" s="482" t="str">
        <f>IF(AND('7'!DH65=""),"",'7'!DH65)</f>
        <v/>
      </c>
      <c r="DI161" s="482" t="str">
        <f>IF(AND('7'!DI65=""),"",'7'!DI65)</f>
        <v/>
      </c>
      <c r="DJ161" s="482" t="str">
        <f>IF(AND('7'!DJ65=""),"",'7'!DJ65)</f>
        <v/>
      </c>
      <c r="DK161" s="482" t="str">
        <f>IF(AND('7'!DK65=""),"",'7'!DK65)</f>
        <v/>
      </c>
      <c r="DL161" s="482" t="str">
        <f>IF(AND('7'!DL65=""),"",'7'!DL65)</f>
        <v/>
      </c>
      <c r="DM161" s="482" t="str">
        <f>IF(AND('7'!DM65=""),"",'7'!DM65)</f>
        <v/>
      </c>
      <c r="DN161" s="482" t="str">
        <f>IF(AND('7'!DN65=""),"",'7'!DN65)</f>
        <v/>
      </c>
      <c r="DO161" s="482" t="str">
        <f>IF(AND('7'!DO65=""),"",'7'!DO65)</f>
        <v/>
      </c>
      <c r="DP161" s="482" t="str">
        <f>IF(AND('7'!DP65=""),"",'7'!DP65)</f>
        <v/>
      </c>
      <c r="DQ161" s="482" t="str">
        <f>IF(AND('7'!DQ65=""),"",'7'!DQ65)</f>
        <v/>
      </c>
      <c r="DR161" s="482" t="str">
        <f>IF(AND('7'!DR65=""),"",'7'!DR65)</f>
        <v/>
      </c>
      <c r="DS161" s="482" t="str">
        <f>IF(AND('7'!DS65=""),"",'7'!DS65)</f>
        <v/>
      </c>
      <c r="DT161" s="482" t="str">
        <f>IF(AND('7'!DT65=""),"",'7'!DT65)</f>
        <v/>
      </c>
      <c r="DU161" s="482" t="str">
        <f>IF(AND('7'!DU65=""),"",'7'!DU65)</f>
        <v/>
      </c>
      <c r="DV161" s="482" t="str">
        <f>IF(AND('7'!DV65=""),"",'7'!DV65)</f>
        <v/>
      </c>
      <c r="DW161" s="482" t="str">
        <f>IF(AND('7'!DW65=""),"",'7'!DW65)</f>
        <v/>
      </c>
      <c r="DX161" s="482" t="str">
        <f>IF(AND('7'!DX65=""),"",'7'!DX65)</f>
        <v/>
      </c>
      <c r="DY161" s="482" t="str">
        <f>IF(AND('7'!DY65=""),"",'7'!DY65)</f>
        <v/>
      </c>
      <c r="DZ161" s="482" t="str">
        <f>IF(AND('7'!DZ65=""),"",'7'!DZ65)</f>
        <v/>
      </c>
      <c r="EA161" s="482" t="str">
        <f>IF(AND('7'!EA65=""),"",'7'!EA65)</f>
        <v/>
      </c>
      <c r="EB161" s="482" t="str">
        <f>IF(AND('7'!EB65=""),"",'7'!EB65)</f>
        <v/>
      </c>
      <c r="EC161" s="482" t="str">
        <f>IF(AND('7'!EC65=""),"",'7'!EC65)</f>
        <v/>
      </c>
      <c r="ED161" s="482" t="str">
        <f>IF(AND('7'!ED65=""),"",'7'!ED65)</f>
        <v/>
      </c>
      <c r="EE161" s="482" t="str">
        <f>IF(AND('7'!EE65=""),"",'7'!EE65)</f>
        <v/>
      </c>
      <c r="EF161" s="482" t="str">
        <f>IF(AND('7'!EF65=""),"",'7'!EF65)</f>
        <v/>
      </c>
      <c r="EG161" s="482" t="str">
        <f>IF(AND('7'!EG65=""),"",'7'!EG65)</f>
        <v/>
      </c>
      <c r="EH161" s="482" t="str">
        <f>IF(AND('7'!EH65=""),"",'7'!EH65)</f>
        <v/>
      </c>
      <c r="EI161" s="482" t="str">
        <f>IF(AND('7'!EI65=""),"",'7'!EI65)</f>
        <v/>
      </c>
      <c r="EJ161" s="482" t="str">
        <f>IF(AND('7'!EJ65=""),"",'7'!EJ65)</f>
        <v/>
      </c>
      <c r="EK161" s="482" t="str">
        <f>IF(AND('7'!EK65=""),"",'7'!EK65)</f>
        <v/>
      </c>
      <c r="EL161" s="482" t="str">
        <f>IF(AND('7'!EL65=""),"",'7'!EL65)</f>
        <v/>
      </c>
      <c r="EM161" s="482" t="str">
        <f>IF(AND('7'!EM65=""),"",'7'!EM65)</f>
        <v/>
      </c>
      <c r="EN161" s="482" t="str">
        <f>IF(AND('7'!EN65=""),"",'7'!EN65)</f>
        <v/>
      </c>
      <c r="EO161" s="482" t="str">
        <f>IF(AND('7'!EO65=""),"",'7'!EO65)</f>
        <v/>
      </c>
      <c r="EP161" s="482" t="str">
        <f>IF(AND('7'!EP65=""),"",'7'!EP65)</f>
        <v/>
      </c>
      <c r="EQ161" s="482" t="str">
        <f>IF(AND('7'!EQ65=""),"",'7'!EQ65)</f>
        <v/>
      </c>
      <c r="ER161" s="482" t="str">
        <f>IF(AND('7'!ER65=""),"",'7'!ER65)</f>
        <v/>
      </c>
      <c r="ES161" s="482" t="str">
        <f>IF(AND('7'!ES65=""),"",'7'!ES65)</f>
        <v/>
      </c>
      <c r="ET161" s="482" t="str">
        <f>IF(AND('7'!ET65=""),"",'7'!ET65)</f>
        <v/>
      </c>
      <c r="EU161" s="482" t="str">
        <f>IF(AND('7'!EU65=""),"",'7'!EU65)</f>
        <v/>
      </c>
      <c r="EV161" s="482" t="str">
        <f>IF(AND('7'!EV65=""),"",'7'!EV65)</f>
        <v/>
      </c>
      <c r="EW161" s="482" t="str">
        <f>IF(AND('7'!EW65=""),"",'7'!EW65)</f>
        <v/>
      </c>
      <c r="EX161" s="482" t="str">
        <f>IF(AND('7'!EX65=""),"",'7'!EX65)</f>
        <v/>
      </c>
      <c r="EY161" s="482" t="str">
        <f>IF(AND('7'!EY65=""),"",'7'!EY65)</f>
        <v/>
      </c>
      <c r="EZ161" s="482" t="str">
        <f>IF(AND('7'!EZ65=""),"",'7'!EZ65)</f>
        <v/>
      </c>
      <c r="FA161" s="482" t="str">
        <f>IF(AND('7'!FA65=""),"",'7'!FA65)</f>
        <v/>
      </c>
      <c r="FB161" s="482" t="str">
        <f>IF(AND('7'!FB65=""),"",'7'!FB65)</f>
        <v/>
      </c>
      <c r="FC161" s="482" t="str">
        <f>IF(AND('7'!FC65=""),"",'7'!FC65)</f>
        <v/>
      </c>
      <c r="FD161" s="482" t="str">
        <f>IF(AND('7'!FD65=""),"",'7'!FD65)</f>
        <v/>
      </c>
      <c r="FE161" s="482" t="str">
        <f>IF(AND('7'!FE65=""),"",'7'!FE65)</f>
        <v/>
      </c>
      <c r="FF161" s="482" t="str">
        <f>IF(AND('7'!FF65=""),"",'7'!FF65)</f>
        <v xml:space="preserve"> </v>
      </c>
      <c r="FG161" s="482" t="str">
        <f>IF(AND('7'!FG65=""),"",'7'!FG65)</f>
        <v/>
      </c>
      <c r="FH161" s="482" t="str">
        <f>IF(AND('7'!FH65=""),"",'7'!FH65)</f>
        <v/>
      </c>
      <c r="FI161" s="482" t="str">
        <f>IF(AND('7'!FI65=""),"",'7'!FI65)</f>
        <v/>
      </c>
      <c r="FJ161" s="482" t="str">
        <f>IF(AND('7'!FJ65=""),"",'7'!FJ65)</f>
        <v/>
      </c>
      <c r="FK161" s="482" t="str">
        <f>IF(AND('7'!FK65=""),"",'7'!FK65)</f>
        <v/>
      </c>
      <c r="FL161" s="482" t="str">
        <f>IF(AND('7'!FL65=""),"",'7'!FL65)</f>
        <v/>
      </c>
      <c r="FM161" s="482" t="str">
        <f>IF(AND('7'!FM65=""),"",'7'!FM65)</f>
        <v xml:space="preserve"> </v>
      </c>
      <c r="FN161" s="482" t="str">
        <f>IF(AND('7'!FN65=""),"",'7'!FN65)</f>
        <v/>
      </c>
      <c r="FO161" s="482" t="str">
        <f>IF(AND('7'!FO65=""),"",'7'!FO65)</f>
        <v/>
      </c>
      <c r="FP161" s="482" t="str">
        <f>IF(AND('7'!FP65=""),"",'7'!FP65)</f>
        <v/>
      </c>
      <c r="FQ161" s="482" t="str">
        <f>IF(AND('7'!FQ65=""),"",'7'!FQ65)</f>
        <v/>
      </c>
      <c r="FR161" s="482" t="str">
        <f>IF(AND('7'!FR65=""),"",'7'!FR65)</f>
        <v/>
      </c>
      <c r="FS161" s="482" t="str">
        <f>IF(AND('7'!FS65=""),"",'7'!FS65)</f>
        <v/>
      </c>
      <c r="FT161" s="482" t="str">
        <f>IF(AND('7'!FT65=""),"",'7'!FT65)</f>
        <v xml:space="preserve"> </v>
      </c>
      <c r="FU161" s="482" t="str">
        <f>IF(AND('7'!FV65=""),"",'7'!FV65)</f>
        <v>-</v>
      </c>
      <c r="FV161" s="482" t="str">
        <f>IF(AND('7'!FW65=""),"",'7'!FW65)</f>
        <v>-</v>
      </c>
      <c r="FW161" s="482" t="str">
        <f>IF(AND('7'!FX65=""),"",'7'!FX65)</f>
        <v>-</v>
      </c>
      <c r="FX161" s="482" t="str">
        <f>IF(AND('7'!FY65=""),"",'7'!FY65)</f>
        <v>-</v>
      </c>
      <c r="FY161" s="482" t="str">
        <f>IF(AND('7'!FZ65=""),"",'7'!FZ65)</f>
        <v>-</v>
      </c>
      <c r="FZ161" s="482" t="str">
        <f>IF(AND('7'!GA65=""),"",'7'!GA65)</f>
        <v>-</v>
      </c>
      <c r="GA161" s="482" t="str">
        <f>IF(AND('7'!GB65=""),"",'7'!GB65)</f>
        <v>-</v>
      </c>
      <c r="GB161" s="482" t="str">
        <f>IF(AND('7'!GC65=""),"",'7'!GC65)</f>
        <v>-</v>
      </c>
      <c r="GC161" s="482" t="str">
        <f>IF(AND('7'!GD65=""),"",'7'!GD65)</f>
        <v>-</v>
      </c>
      <c r="GD161" s="482" t="str">
        <f>IF(AND('7'!GE65=""),"",'7'!GE65)</f>
        <v>-</v>
      </c>
      <c r="GE161" s="482" t="str">
        <f>IF(AND('7'!GF65=""),"",'7'!GF65)</f>
        <v>-</v>
      </c>
      <c r="GF161" s="482" t="str">
        <f>IF(AND('7'!GG65=""),"",'7'!GG65)</f>
        <v>-</v>
      </c>
      <c r="GG161" s="482" t="str">
        <f>IF(AND('7'!GH65=""),"",IF(AND('7'!GH65="-"),"",'7'!GH65))</f>
        <v/>
      </c>
      <c r="GH161" s="50" t="str">
        <f>IF(AND(C161=""),"",VLOOKUP(B161,Register!$A$7:$CL$311,36,FALSE))</f>
        <v/>
      </c>
      <c r="GI161" s="483" t="str">
        <f>IF(AND('7'!GL65=""),"",'7'!GL65)</f>
        <v/>
      </c>
      <c r="GJ161" s="173" t="str">
        <f>IF(AND('7'!FU65=""),"",'7'!FU65)</f>
        <v/>
      </c>
    </row>
    <row r="162" spans="1:192" ht="21">
      <c r="A162" s="480">
        <v>154</v>
      </c>
      <c r="B162" s="481" t="str">
        <f>IF(AND('7'!B66=""),"",'7'!B66)</f>
        <v/>
      </c>
      <c r="C162" s="196" t="str">
        <f>IF(AND('7'!C66=""),"",'7'!C66)</f>
        <v/>
      </c>
      <c r="D162" s="196" t="str">
        <f>IF(AND('7'!D66=""),"",'7'!D66)</f>
        <v/>
      </c>
      <c r="E162" s="200" t="str">
        <f>IF(AND('7'!E66=""),"",'7'!E66)</f>
        <v/>
      </c>
      <c r="F162" s="482" t="str">
        <f>IF(AND('7'!F66=""),"",'7'!F66)</f>
        <v/>
      </c>
      <c r="G162" s="482" t="str">
        <f>IF(AND('7'!G66=""),"",'7'!G66)</f>
        <v/>
      </c>
      <c r="H162" s="482" t="str">
        <f>IF(AND('7'!H66=""),"",'7'!H66)</f>
        <v/>
      </c>
      <c r="I162" s="482" t="str">
        <f>IF(AND('7'!I66=""),"",'7'!I66)</f>
        <v/>
      </c>
      <c r="J162" s="482" t="str">
        <f>IF(AND('7'!J66=""),"",'7'!J66)</f>
        <v/>
      </c>
      <c r="K162" s="482" t="str">
        <f>IF(AND('7'!K66=""),"",'7'!K66)</f>
        <v/>
      </c>
      <c r="L162" s="482" t="str">
        <f>IF(AND('7'!L66=""),"",'7'!L66)</f>
        <v/>
      </c>
      <c r="M162" s="482" t="str">
        <f>IF(AND('7'!M66=""),"",'7'!M66)</f>
        <v/>
      </c>
      <c r="N162" s="482" t="str">
        <f>IF(AND('7'!N66=""),"",'7'!N66)</f>
        <v/>
      </c>
      <c r="O162" s="482" t="str">
        <f>IF(AND('7'!O66=""),"",'7'!O66)</f>
        <v/>
      </c>
      <c r="P162" s="482" t="str">
        <f>IF(AND('7'!P66=""),"",'7'!P66)</f>
        <v/>
      </c>
      <c r="Q162" s="482" t="str">
        <f>IF(AND('7'!Q66=""),"",'7'!Q66)</f>
        <v/>
      </c>
      <c r="R162" s="482" t="str">
        <f>IF(AND('7'!R66=""),"",'7'!R66)</f>
        <v/>
      </c>
      <c r="S162" s="482" t="str">
        <f>IF(AND('7'!S66=""),"",'7'!S66)</f>
        <v/>
      </c>
      <c r="T162" s="482" t="str">
        <f>IF(AND('7'!T66=""),"",'7'!T66)</f>
        <v/>
      </c>
      <c r="U162" s="482" t="str">
        <f>IF(AND('7'!U66=""),"",'7'!U66)</f>
        <v/>
      </c>
      <c r="V162" s="482" t="str">
        <f>IF(AND('7'!V66=""),"",'7'!V66)</f>
        <v/>
      </c>
      <c r="W162" s="482" t="str">
        <f>IF(AND('7'!W66=""),"",'7'!W66)</f>
        <v/>
      </c>
      <c r="X162" s="482" t="str">
        <f>IF(AND('7'!X66=""),"",'7'!X66)</f>
        <v/>
      </c>
      <c r="Y162" s="482" t="str">
        <f>IF(AND('7'!Y66=""),"",'7'!Y66)</f>
        <v/>
      </c>
      <c r="Z162" s="482" t="str">
        <f>IF(AND('7'!Z66=""),"",'7'!Z66)</f>
        <v/>
      </c>
      <c r="AA162" s="482" t="str">
        <f>IF(AND('7'!AA66=""),"",'7'!AA66)</f>
        <v/>
      </c>
      <c r="AB162" s="482" t="str">
        <f>IF(AND('7'!AB66=""),"",'7'!AB66)</f>
        <v/>
      </c>
      <c r="AC162" s="482" t="str">
        <f>IF(AND('7'!AC66=""),"",'7'!AC66)</f>
        <v/>
      </c>
      <c r="AD162" s="482" t="str">
        <f>IF(AND('7'!AD66=""),"",'7'!AD66)</f>
        <v/>
      </c>
      <c r="AE162" s="482" t="str">
        <f>IF(AND('7'!AE66=""),"",'7'!AE66)</f>
        <v/>
      </c>
      <c r="AF162" s="482" t="str">
        <f>IF(AND('7'!AF66=""),"",'7'!AF66)</f>
        <v/>
      </c>
      <c r="AG162" s="482" t="str">
        <f>IF(AND('7'!AG66=""),"",'7'!AG66)</f>
        <v/>
      </c>
      <c r="AH162" s="482" t="str">
        <f>IF(AND('7'!AH66=""),"",'7'!AH66)</f>
        <v/>
      </c>
      <c r="AI162" s="482" t="str">
        <f>IF(AND('7'!AI66=""),"",'7'!AI66)</f>
        <v/>
      </c>
      <c r="AJ162" s="482" t="str">
        <f>IF(AND('7'!AJ66=""),"",'7'!AJ66)</f>
        <v/>
      </c>
      <c r="AK162" s="482" t="str">
        <f>IF(AND('7'!AK66=""),"",'7'!AK66)</f>
        <v/>
      </c>
      <c r="AL162" s="482" t="str">
        <f>IF(AND('7'!AL66=""),"",'7'!AL66)</f>
        <v/>
      </c>
      <c r="AM162" s="482" t="str">
        <f>IF(AND('7'!AM66=""),"",'7'!AM66)</f>
        <v/>
      </c>
      <c r="AN162" s="482" t="str">
        <f>IF(AND('7'!AN66=""),"",'7'!AN66)</f>
        <v/>
      </c>
      <c r="AO162" s="482" t="str">
        <f>IF(AND('7'!AO66=""),"",'7'!AO66)</f>
        <v/>
      </c>
      <c r="AP162" s="482" t="str">
        <f>IF(AND('7'!AP66=""),"",'7'!AP66)</f>
        <v/>
      </c>
      <c r="AQ162" s="482" t="str">
        <f>IF(AND('7'!AQ66=""),"",'7'!AQ66)</f>
        <v/>
      </c>
      <c r="AR162" s="482" t="str">
        <f>IF(AND('7'!AR66=""),"",'7'!AR66)</f>
        <v/>
      </c>
      <c r="AS162" s="482" t="str">
        <f>IF(AND('7'!AS66=""),"",'7'!AS66)</f>
        <v/>
      </c>
      <c r="AT162" s="482" t="str">
        <f>IF(AND('7'!AT66=""),"",'7'!AT66)</f>
        <v/>
      </c>
      <c r="AU162" s="482" t="str">
        <f>IF(AND('7'!AU66=""),"",'7'!AU66)</f>
        <v/>
      </c>
      <c r="AV162" s="482" t="str">
        <f>IF(AND('7'!AV66=""),"",'7'!AV66)</f>
        <v/>
      </c>
      <c r="AW162" s="482" t="str">
        <f>IF(AND('7'!AW66=""),"",'7'!AW66)</f>
        <v/>
      </c>
      <c r="AX162" s="482" t="str">
        <f>IF(AND('7'!AX66=""),"",'7'!AX66)</f>
        <v/>
      </c>
      <c r="AY162" s="482" t="str">
        <f>IF(AND('7'!AY66=""),"",'7'!AY66)</f>
        <v/>
      </c>
      <c r="AZ162" s="482" t="str">
        <f>IF(AND('7'!AZ66=""),"",'7'!AZ66)</f>
        <v/>
      </c>
      <c r="BA162" s="482" t="str">
        <f>IF(AND('7'!BA66=""),"",'7'!BA66)</f>
        <v/>
      </c>
      <c r="BB162" s="482" t="str">
        <f>IF(AND('7'!BB66=""),"",'7'!BB66)</f>
        <v/>
      </c>
      <c r="BC162" s="482" t="str">
        <f>IF(AND('7'!BC66=""),"",'7'!BC66)</f>
        <v/>
      </c>
      <c r="BD162" s="482" t="str">
        <f>IF(AND('7'!BD66=""),"",'7'!BD66)</f>
        <v/>
      </c>
      <c r="BE162" s="482" t="str">
        <f>IF(AND('7'!BE66=""),"",'7'!BE66)</f>
        <v/>
      </c>
      <c r="BF162" s="482" t="str">
        <f>IF(AND('7'!BF66=""),"",'7'!BF66)</f>
        <v/>
      </c>
      <c r="BG162" s="482" t="str">
        <f>IF(AND('7'!BG66=""),"",'7'!BG66)</f>
        <v/>
      </c>
      <c r="BH162" s="482" t="str">
        <f>IF(AND('7'!BH66=""),"",'7'!BH66)</f>
        <v/>
      </c>
      <c r="BI162" s="482" t="str">
        <f>IF(AND('7'!BI66=""),"",'7'!BI66)</f>
        <v/>
      </c>
      <c r="BJ162" s="482" t="str">
        <f>IF(AND('7'!BJ66=""),"",'7'!BJ66)</f>
        <v/>
      </c>
      <c r="BK162" s="482" t="str">
        <f>IF(AND('7'!BK66=""),"",'7'!BK66)</f>
        <v/>
      </c>
      <c r="BL162" s="482" t="str">
        <f>IF(AND('7'!BL66=""),"",'7'!BL66)</f>
        <v/>
      </c>
      <c r="BM162" s="482" t="str">
        <f>IF(AND('7'!BM66=""),"",'7'!BM66)</f>
        <v/>
      </c>
      <c r="BN162" s="482" t="str">
        <f>IF(AND('7'!BN66=""),"",'7'!BN66)</f>
        <v/>
      </c>
      <c r="BO162" s="482" t="str">
        <f>IF(AND('7'!BO66=""),"",'7'!BO66)</f>
        <v/>
      </c>
      <c r="BP162" s="482" t="str">
        <f>IF(AND('7'!BP66=""),"",'7'!BP66)</f>
        <v/>
      </c>
      <c r="BQ162" s="482" t="str">
        <f>IF(AND('7'!BQ66=""),"",'7'!BQ66)</f>
        <v/>
      </c>
      <c r="BR162" s="482" t="str">
        <f>IF(AND('7'!BR66=""),"",'7'!BR66)</f>
        <v/>
      </c>
      <c r="BS162" s="482" t="str">
        <f>IF(AND('7'!BS66=""),"",'7'!BS66)</f>
        <v/>
      </c>
      <c r="BT162" s="482" t="str">
        <f>IF(AND('7'!BT66=""),"",'7'!BT66)</f>
        <v/>
      </c>
      <c r="BU162" s="482" t="str">
        <f>IF(AND('7'!BU66=""),"",'7'!BU66)</f>
        <v/>
      </c>
      <c r="BV162" s="482" t="str">
        <f>IF(AND('7'!BV66=""),"",'7'!BV66)</f>
        <v/>
      </c>
      <c r="BW162" s="482" t="str">
        <f>IF(AND('7'!BW66=""),"",'7'!BW66)</f>
        <v/>
      </c>
      <c r="BX162" s="482" t="str">
        <f>IF(AND('7'!BX66=""),"",'7'!BX66)</f>
        <v/>
      </c>
      <c r="BY162" s="482" t="str">
        <f>IF(AND('7'!BY66=""),"",'7'!BY66)</f>
        <v/>
      </c>
      <c r="BZ162" s="482" t="str">
        <f>IF(AND('7'!BZ66=""),"",'7'!BZ66)</f>
        <v/>
      </c>
      <c r="CA162" s="482" t="str">
        <f>IF(AND('7'!CA66=""),"",'7'!CA66)</f>
        <v/>
      </c>
      <c r="CB162" s="482" t="str">
        <f>IF(AND('7'!CB66=""),"",'7'!CB66)</f>
        <v/>
      </c>
      <c r="CC162" s="482" t="str">
        <f>IF(AND('7'!CC66=""),"",'7'!CC66)</f>
        <v/>
      </c>
      <c r="CD162" s="482" t="str">
        <f>IF(AND('7'!CD66=""),"",'7'!CD66)</f>
        <v/>
      </c>
      <c r="CE162" s="482" t="str">
        <f>IF(AND('7'!CE66=""),"",'7'!CE66)</f>
        <v/>
      </c>
      <c r="CF162" s="482" t="str">
        <f>IF(AND('7'!CF66=""),"",'7'!CF66)</f>
        <v/>
      </c>
      <c r="CG162" s="482" t="str">
        <f>IF(AND('7'!CG66=""),"",'7'!CG66)</f>
        <v/>
      </c>
      <c r="CH162" s="482" t="str">
        <f>IF(AND('7'!CH66=""),"",'7'!CH66)</f>
        <v/>
      </c>
      <c r="CI162" s="482" t="str">
        <f>IF(AND('7'!CI66=""),"",'7'!CI66)</f>
        <v/>
      </c>
      <c r="CJ162" s="482" t="str">
        <f>IF(AND('7'!CJ66=""),"",'7'!CJ66)</f>
        <v/>
      </c>
      <c r="CK162" s="482" t="str">
        <f>IF(AND('7'!CK66=""),"",'7'!CK66)</f>
        <v/>
      </c>
      <c r="CL162" s="482" t="str">
        <f>IF(AND('7'!CL66=""),"",'7'!CL66)</f>
        <v/>
      </c>
      <c r="CM162" s="482" t="str">
        <f>IF(AND('7'!CM66=""),"",'7'!CM66)</f>
        <v/>
      </c>
      <c r="CN162" s="482" t="str">
        <f>IF(AND('7'!CN66=""),"",'7'!CN66)</f>
        <v/>
      </c>
      <c r="CO162" s="482" t="str">
        <f>IF(AND('7'!CO66=""),"",'7'!CO66)</f>
        <v/>
      </c>
      <c r="CP162" s="482" t="str">
        <f>IF(AND('7'!CP66=""),"",'7'!CP66)</f>
        <v/>
      </c>
      <c r="CQ162" s="482" t="str">
        <f>IF(AND('7'!CQ66=""),"",'7'!CQ66)</f>
        <v/>
      </c>
      <c r="CR162" s="482" t="str">
        <f>IF(AND('7'!CR66=""),"",'7'!CR66)</f>
        <v/>
      </c>
      <c r="CS162" s="482" t="str">
        <f>IF(AND('7'!CS66=""),"",'7'!CS66)</f>
        <v/>
      </c>
      <c r="CT162" s="482" t="str">
        <f>IF(AND('7'!CT66=""),"",'7'!CT66)</f>
        <v/>
      </c>
      <c r="CU162" s="482" t="str">
        <f>IF(AND('7'!CU66=""),"",'7'!CU66)</f>
        <v/>
      </c>
      <c r="CV162" s="482" t="str">
        <f>IF(AND('7'!CV66=""),"",'7'!CV66)</f>
        <v/>
      </c>
      <c r="CW162" s="482" t="str">
        <f>IF(AND('7'!CW66=""),"",'7'!CW66)</f>
        <v/>
      </c>
      <c r="CX162" s="482" t="str">
        <f>IF(AND('7'!CX66=""),"",'7'!CX66)</f>
        <v/>
      </c>
      <c r="CY162" s="482" t="str">
        <f>IF(AND('7'!CY66=""),"",'7'!CY66)</f>
        <v/>
      </c>
      <c r="CZ162" s="482" t="str">
        <f>IF(AND('7'!CZ66=""),"",'7'!CZ66)</f>
        <v/>
      </c>
      <c r="DA162" s="482" t="str">
        <f>IF(AND('7'!DA66=""),"",'7'!DA66)</f>
        <v/>
      </c>
      <c r="DB162" s="482" t="str">
        <f>IF(AND('7'!DB66=""),"",'7'!DB66)</f>
        <v/>
      </c>
      <c r="DC162" s="482" t="str">
        <f>IF(AND('7'!DC66=""),"",'7'!DC66)</f>
        <v/>
      </c>
      <c r="DD162" s="482" t="str">
        <f>IF(AND('7'!DD66=""),"",'7'!DD66)</f>
        <v/>
      </c>
      <c r="DE162" s="482" t="str">
        <f>IF(AND('7'!DE66=""),"",'7'!DE66)</f>
        <v/>
      </c>
      <c r="DF162" s="482" t="str">
        <f>IF(AND('7'!DF66=""),"",'7'!DF66)</f>
        <v/>
      </c>
      <c r="DG162" s="482" t="str">
        <f>IF(AND('7'!DG66=""),"",'7'!DG66)</f>
        <v/>
      </c>
      <c r="DH162" s="482" t="str">
        <f>IF(AND('7'!DH66=""),"",'7'!DH66)</f>
        <v/>
      </c>
      <c r="DI162" s="482" t="str">
        <f>IF(AND('7'!DI66=""),"",'7'!DI66)</f>
        <v/>
      </c>
      <c r="DJ162" s="482" t="str">
        <f>IF(AND('7'!DJ66=""),"",'7'!DJ66)</f>
        <v/>
      </c>
      <c r="DK162" s="482" t="str">
        <f>IF(AND('7'!DK66=""),"",'7'!DK66)</f>
        <v/>
      </c>
      <c r="DL162" s="482" t="str">
        <f>IF(AND('7'!DL66=""),"",'7'!DL66)</f>
        <v/>
      </c>
      <c r="DM162" s="482" t="str">
        <f>IF(AND('7'!DM66=""),"",'7'!DM66)</f>
        <v/>
      </c>
      <c r="DN162" s="482" t="str">
        <f>IF(AND('7'!DN66=""),"",'7'!DN66)</f>
        <v/>
      </c>
      <c r="DO162" s="482" t="str">
        <f>IF(AND('7'!DO66=""),"",'7'!DO66)</f>
        <v/>
      </c>
      <c r="DP162" s="482" t="str">
        <f>IF(AND('7'!DP66=""),"",'7'!DP66)</f>
        <v/>
      </c>
      <c r="DQ162" s="482" t="str">
        <f>IF(AND('7'!DQ66=""),"",'7'!DQ66)</f>
        <v/>
      </c>
      <c r="DR162" s="482" t="str">
        <f>IF(AND('7'!DR66=""),"",'7'!DR66)</f>
        <v/>
      </c>
      <c r="DS162" s="482" t="str">
        <f>IF(AND('7'!DS66=""),"",'7'!DS66)</f>
        <v/>
      </c>
      <c r="DT162" s="482" t="str">
        <f>IF(AND('7'!DT66=""),"",'7'!DT66)</f>
        <v/>
      </c>
      <c r="DU162" s="482" t="str">
        <f>IF(AND('7'!DU66=""),"",'7'!DU66)</f>
        <v/>
      </c>
      <c r="DV162" s="482" t="str">
        <f>IF(AND('7'!DV66=""),"",'7'!DV66)</f>
        <v/>
      </c>
      <c r="DW162" s="482" t="str">
        <f>IF(AND('7'!DW66=""),"",'7'!DW66)</f>
        <v/>
      </c>
      <c r="DX162" s="482" t="str">
        <f>IF(AND('7'!DX66=""),"",'7'!DX66)</f>
        <v/>
      </c>
      <c r="DY162" s="482" t="str">
        <f>IF(AND('7'!DY66=""),"",'7'!DY66)</f>
        <v/>
      </c>
      <c r="DZ162" s="482" t="str">
        <f>IF(AND('7'!DZ66=""),"",'7'!DZ66)</f>
        <v/>
      </c>
      <c r="EA162" s="482" t="str">
        <f>IF(AND('7'!EA66=""),"",'7'!EA66)</f>
        <v/>
      </c>
      <c r="EB162" s="482" t="str">
        <f>IF(AND('7'!EB66=""),"",'7'!EB66)</f>
        <v/>
      </c>
      <c r="EC162" s="482" t="str">
        <f>IF(AND('7'!EC66=""),"",'7'!EC66)</f>
        <v/>
      </c>
      <c r="ED162" s="482" t="str">
        <f>IF(AND('7'!ED66=""),"",'7'!ED66)</f>
        <v/>
      </c>
      <c r="EE162" s="482" t="str">
        <f>IF(AND('7'!EE66=""),"",'7'!EE66)</f>
        <v/>
      </c>
      <c r="EF162" s="482" t="str">
        <f>IF(AND('7'!EF66=""),"",'7'!EF66)</f>
        <v/>
      </c>
      <c r="EG162" s="482" t="str">
        <f>IF(AND('7'!EG66=""),"",'7'!EG66)</f>
        <v/>
      </c>
      <c r="EH162" s="482" t="str">
        <f>IF(AND('7'!EH66=""),"",'7'!EH66)</f>
        <v/>
      </c>
      <c r="EI162" s="482" t="str">
        <f>IF(AND('7'!EI66=""),"",'7'!EI66)</f>
        <v/>
      </c>
      <c r="EJ162" s="482" t="str">
        <f>IF(AND('7'!EJ66=""),"",'7'!EJ66)</f>
        <v/>
      </c>
      <c r="EK162" s="482" t="str">
        <f>IF(AND('7'!EK66=""),"",'7'!EK66)</f>
        <v/>
      </c>
      <c r="EL162" s="482" t="str">
        <f>IF(AND('7'!EL66=""),"",'7'!EL66)</f>
        <v/>
      </c>
      <c r="EM162" s="482" t="str">
        <f>IF(AND('7'!EM66=""),"",'7'!EM66)</f>
        <v/>
      </c>
      <c r="EN162" s="482" t="str">
        <f>IF(AND('7'!EN66=""),"",'7'!EN66)</f>
        <v/>
      </c>
      <c r="EO162" s="482" t="str">
        <f>IF(AND('7'!EO66=""),"",'7'!EO66)</f>
        <v/>
      </c>
      <c r="EP162" s="482" t="str">
        <f>IF(AND('7'!EP66=""),"",'7'!EP66)</f>
        <v/>
      </c>
      <c r="EQ162" s="482" t="str">
        <f>IF(AND('7'!EQ66=""),"",'7'!EQ66)</f>
        <v/>
      </c>
      <c r="ER162" s="482" t="str">
        <f>IF(AND('7'!ER66=""),"",'7'!ER66)</f>
        <v/>
      </c>
      <c r="ES162" s="482" t="str">
        <f>IF(AND('7'!ES66=""),"",'7'!ES66)</f>
        <v/>
      </c>
      <c r="ET162" s="482" t="str">
        <f>IF(AND('7'!ET66=""),"",'7'!ET66)</f>
        <v/>
      </c>
      <c r="EU162" s="482" t="str">
        <f>IF(AND('7'!EU66=""),"",'7'!EU66)</f>
        <v/>
      </c>
      <c r="EV162" s="482" t="str">
        <f>IF(AND('7'!EV66=""),"",'7'!EV66)</f>
        <v/>
      </c>
      <c r="EW162" s="482" t="str">
        <f>IF(AND('7'!EW66=""),"",'7'!EW66)</f>
        <v/>
      </c>
      <c r="EX162" s="482" t="str">
        <f>IF(AND('7'!EX66=""),"",'7'!EX66)</f>
        <v/>
      </c>
      <c r="EY162" s="482" t="str">
        <f>IF(AND('7'!EY66=""),"",'7'!EY66)</f>
        <v/>
      </c>
      <c r="EZ162" s="482" t="str">
        <f>IF(AND('7'!EZ66=""),"",'7'!EZ66)</f>
        <v/>
      </c>
      <c r="FA162" s="482" t="str">
        <f>IF(AND('7'!FA66=""),"",'7'!FA66)</f>
        <v/>
      </c>
      <c r="FB162" s="482" t="str">
        <f>IF(AND('7'!FB66=""),"",'7'!FB66)</f>
        <v/>
      </c>
      <c r="FC162" s="482" t="str">
        <f>IF(AND('7'!FC66=""),"",'7'!FC66)</f>
        <v/>
      </c>
      <c r="FD162" s="482" t="str">
        <f>IF(AND('7'!FD66=""),"",'7'!FD66)</f>
        <v/>
      </c>
      <c r="FE162" s="482" t="str">
        <f>IF(AND('7'!FE66=""),"",'7'!FE66)</f>
        <v/>
      </c>
      <c r="FF162" s="482" t="str">
        <f>IF(AND('7'!FF66=""),"",'7'!FF66)</f>
        <v xml:space="preserve"> </v>
      </c>
      <c r="FG162" s="482" t="str">
        <f>IF(AND('7'!FG66=""),"",'7'!FG66)</f>
        <v/>
      </c>
      <c r="FH162" s="482" t="str">
        <f>IF(AND('7'!FH66=""),"",'7'!FH66)</f>
        <v/>
      </c>
      <c r="FI162" s="482" t="str">
        <f>IF(AND('7'!FI66=""),"",'7'!FI66)</f>
        <v/>
      </c>
      <c r="FJ162" s="482" t="str">
        <f>IF(AND('7'!FJ66=""),"",'7'!FJ66)</f>
        <v/>
      </c>
      <c r="FK162" s="482" t="str">
        <f>IF(AND('7'!FK66=""),"",'7'!FK66)</f>
        <v/>
      </c>
      <c r="FL162" s="482" t="str">
        <f>IF(AND('7'!FL66=""),"",'7'!FL66)</f>
        <v/>
      </c>
      <c r="FM162" s="482" t="str">
        <f>IF(AND('7'!FM66=""),"",'7'!FM66)</f>
        <v xml:space="preserve"> </v>
      </c>
      <c r="FN162" s="482" t="str">
        <f>IF(AND('7'!FN66=""),"",'7'!FN66)</f>
        <v/>
      </c>
      <c r="FO162" s="482" t="str">
        <f>IF(AND('7'!FO66=""),"",'7'!FO66)</f>
        <v/>
      </c>
      <c r="FP162" s="482" t="str">
        <f>IF(AND('7'!FP66=""),"",'7'!FP66)</f>
        <v/>
      </c>
      <c r="FQ162" s="482" t="str">
        <f>IF(AND('7'!FQ66=""),"",'7'!FQ66)</f>
        <v/>
      </c>
      <c r="FR162" s="482" t="str">
        <f>IF(AND('7'!FR66=""),"",'7'!FR66)</f>
        <v/>
      </c>
      <c r="FS162" s="482" t="str">
        <f>IF(AND('7'!FS66=""),"",'7'!FS66)</f>
        <v/>
      </c>
      <c r="FT162" s="482" t="str">
        <f>IF(AND('7'!FT66=""),"",'7'!FT66)</f>
        <v xml:space="preserve"> </v>
      </c>
      <c r="FU162" s="482" t="str">
        <f>IF(AND('7'!FV66=""),"",'7'!FV66)</f>
        <v>-</v>
      </c>
      <c r="FV162" s="482" t="str">
        <f>IF(AND('7'!FW66=""),"",'7'!FW66)</f>
        <v>-</v>
      </c>
      <c r="FW162" s="482" t="str">
        <f>IF(AND('7'!FX66=""),"",'7'!FX66)</f>
        <v>-</v>
      </c>
      <c r="FX162" s="482" t="str">
        <f>IF(AND('7'!FY66=""),"",'7'!FY66)</f>
        <v>-</v>
      </c>
      <c r="FY162" s="482" t="str">
        <f>IF(AND('7'!FZ66=""),"",'7'!FZ66)</f>
        <v>-</v>
      </c>
      <c r="FZ162" s="482" t="str">
        <f>IF(AND('7'!GA66=""),"",'7'!GA66)</f>
        <v>-</v>
      </c>
      <c r="GA162" s="482" t="str">
        <f>IF(AND('7'!GB66=""),"",'7'!GB66)</f>
        <v>-</v>
      </c>
      <c r="GB162" s="482" t="str">
        <f>IF(AND('7'!GC66=""),"",'7'!GC66)</f>
        <v>-</v>
      </c>
      <c r="GC162" s="482" t="str">
        <f>IF(AND('7'!GD66=""),"",'7'!GD66)</f>
        <v>-</v>
      </c>
      <c r="GD162" s="482" t="str">
        <f>IF(AND('7'!GE66=""),"",'7'!GE66)</f>
        <v>-</v>
      </c>
      <c r="GE162" s="482" t="str">
        <f>IF(AND('7'!GF66=""),"",'7'!GF66)</f>
        <v>-</v>
      </c>
      <c r="GF162" s="482" t="str">
        <f>IF(AND('7'!GG66=""),"",'7'!GG66)</f>
        <v>-</v>
      </c>
      <c r="GG162" s="482" t="str">
        <f>IF(AND('7'!GH66=""),"",IF(AND('7'!GH66="-"),"",'7'!GH66))</f>
        <v/>
      </c>
      <c r="GH162" s="50" t="str">
        <f>IF(AND(C162=""),"",VLOOKUP(B162,Register!$A$7:$CL$311,36,FALSE))</f>
        <v/>
      </c>
      <c r="GI162" s="483" t="str">
        <f>IF(AND('7'!GL66=""),"",'7'!GL66)</f>
        <v/>
      </c>
      <c r="GJ162" s="173" t="str">
        <f>IF(AND('7'!FU66=""),"",'7'!FU66)</f>
        <v/>
      </c>
    </row>
    <row r="163" spans="1:192" ht="21">
      <c r="A163" s="480">
        <v>155</v>
      </c>
      <c r="B163" s="481" t="str">
        <f>IF(AND('7'!B67=""),"",'7'!B67)</f>
        <v/>
      </c>
      <c r="C163" s="196" t="str">
        <f>IF(AND('7'!C67=""),"",'7'!C67)</f>
        <v/>
      </c>
      <c r="D163" s="196" t="str">
        <f>IF(AND('7'!D67=""),"",'7'!D67)</f>
        <v/>
      </c>
      <c r="E163" s="200" t="str">
        <f>IF(AND('7'!E67=""),"",'7'!E67)</f>
        <v/>
      </c>
      <c r="F163" s="482" t="str">
        <f>IF(AND('7'!F67=""),"",'7'!F67)</f>
        <v/>
      </c>
      <c r="G163" s="482" t="str">
        <f>IF(AND('7'!G67=""),"",'7'!G67)</f>
        <v/>
      </c>
      <c r="H163" s="482" t="str">
        <f>IF(AND('7'!H67=""),"",'7'!H67)</f>
        <v/>
      </c>
      <c r="I163" s="482" t="str">
        <f>IF(AND('7'!I67=""),"",'7'!I67)</f>
        <v/>
      </c>
      <c r="J163" s="482" t="str">
        <f>IF(AND('7'!J67=""),"",'7'!J67)</f>
        <v/>
      </c>
      <c r="K163" s="482" t="str">
        <f>IF(AND('7'!K67=""),"",'7'!K67)</f>
        <v/>
      </c>
      <c r="L163" s="482" t="str">
        <f>IF(AND('7'!L67=""),"",'7'!L67)</f>
        <v/>
      </c>
      <c r="M163" s="482" t="str">
        <f>IF(AND('7'!M67=""),"",'7'!M67)</f>
        <v/>
      </c>
      <c r="N163" s="482" t="str">
        <f>IF(AND('7'!N67=""),"",'7'!N67)</f>
        <v/>
      </c>
      <c r="O163" s="482" t="str">
        <f>IF(AND('7'!O67=""),"",'7'!O67)</f>
        <v/>
      </c>
      <c r="P163" s="482" t="str">
        <f>IF(AND('7'!P67=""),"",'7'!P67)</f>
        <v/>
      </c>
      <c r="Q163" s="482" t="str">
        <f>IF(AND('7'!Q67=""),"",'7'!Q67)</f>
        <v/>
      </c>
      <c r="R163" s="482" t="str">
        <f>IF(AND('7'!R67=""),"",'7'!R67)</f>
        <v/>
      </c>
      <c r="S163" s="482" t="str">
        <f>IF(AND('7'!S67=""),"",'7'!S67)</f>
        <v/>
      </c>
      <c r="T163" s="482" t="str">
        <f>IF(AND('7'!T67=""),"",'7'!T67)</f>
        <v/>
      </c>
      <c r="U163" s="482" t="str">
        <f>IF(AND('7'!U67=""),"",'7'!U67)</f>
        <v/>
      </c>
      <c r="V163" s="482" t="str">
        <f>IF(AND('7'!V67=""),"",'7'!V67)</f>
        <v/>
      </c>
      <c r="W163" s="482" t="str">
        <f>IF(AND('7'!W67=""),"",'7'!W67)</f>
        <v/>
      </c>
      <c r="X163" s="482" t="str">
        <f>IF(AND('7'!X67=""),"",'7'!X67)</f>
        <v/>
      </c>
      <c r="Y163" s="482" t="str">
        <f>IF(AND('7'!Y67=""),"",'7'!Y67)</f>
        <v/>
      </c>
      <c r="Z163" s="482" t="str">
        <f>IF(AND('7'!Z67=""),"",'7'!Z67)</f>
        <v/>
      </c>
      <c r="AA163" s="482" t="str">
        <f>IF(AND('7'!AA67=""),"",'7'!AA67)</f>
        <v/>
      </c>
      <c r="AB163" s="482" t="str">
        <f>IF(AND('7'!AB67=""),"",'7'!AB67)</f>
        <v/>
      </c>
      <c r="AC163" s="482" t="str">
        <f>IF(AND('7'!AC67=""),"",'7'!AC67)</f>
        <v/>
      </c>
      <c r="AD163" s="482" t="str">
        <f>IF(AND('7'!AD67=""),"",'7'!AD67)</f>
        <v/>
      </c>
      <c r="AE163" s="482" t="str">
        <f>IF(AND('7'!AE67=""),"",'7'!AE67)</f>
        <v/>
      </c>
      <c r="AF163" s="482" t="str">
        <f>IF(AND('7'!AF67=""),"",'7'!AF67)</f>
        <v/>
      </c>
      <c r="AG163" s="482" t="str">
        <f>IF(AND('7'!AG67=""),"",'7'!AG67)</f>
        <v/>
      </c>
      <c r="AH163" s="482" t="str">
        <f>IF(AND('7'!AH67=""),"",'7'!AH67)</f>
        <v/>
      </c>
      <c r="AI163" s="482" t="str">
        <f>IF(AND('7'!AI67=""),"",'7'!AI67)</f>
        <v/>
      </c>
      <c r="AJ163" s="482" t="str">
        <f>IF(AND('7'!AJ67=""),"",'7'!AJ67)</f>
        <v/>
      </c>
      <c r="AK163" s="482" t="str">
        <f>IF(AND('7'!AK67=""),"",'7'!AK67)</f>
        <v/>
      </c>
      <c r="AL163" s="482" t="str">
        <f>IF(AND('7'!AL67=""),"",'7'!AL67)</f>
        <v/>
      </c>
      <c r="AM163" s="482" t="str">
        <f>IF(AND('7'!AM67=""),"",'7'!AM67)</f>
        <v/>
      </c>
      <c r="AN163" s="482" t="str">
        <f>IF(AND('7'!AN67=""),"",'7'!AN67)</f>
        <v/>
      </c>
      <c r="AO163" s="482" t="str">
        <f>IF(AND('7'!AO67=""),"",'7'!AO67)</f>
        <v/>
      </c>
      <c r="AP163" s="482" t="str">
        <f>IF(AND('7'!AP67=""),"",'7'!AP67)</f>
        <v/>
      </c>
      <c r="AQ163" s="482" t="str">
        <f>IF(AND('7'!AQ67=""),"",'7'!AQ67)</f>
        <v/>
      </c>
      <c r="AR163" s="482" t="str">
        <f>IF(AND('7'!AR67=""),"",'7'!AR67)</f>
        <v/>
      </c>
      <c r="AS163" s="482" t="str">
        <f>IF(AND('7'!AS67=""),"",'7'!AS67)</f>
        <v/>
      </c>
      <c r="AT163" s="482" t="str">
        <f>IF(AND('7'!AT67=""),"",'7'!AT67)</f>
        <v/>
      </c>
      <c r="AU163" s="482" t="str">
        <f>IF(AND('7'!AU67=""),"",'7'!AU67)</f>
        <v/>
      </c>
      <c r="AV163" s="482" t="str">
        <f>IF(AND('7'!AV67=""),"",'7'!AV67)</f>
        <v/>
      </c>
      <c r="AW163" s="482" t="str">
        <f>IF(AND('7'!AW67=""),"",'7'!AW67)</f>
        <v/>
      </c>
      <c r="AX163" s="482" t="str">
        <f>IF(AND('7'!AX67=""),"",'7'!AX67)</f>
        <v/>
      </c>
      <c r="AY163" s="482" t="str">
        <f>IF(AND('7'!AY67=""),"",'7'!AY67)</f>
        <v/>
      </c>
      <c r="AZ163" s="482" t="str">
        <f>IF(AND('7'!AZ67=""),"",'7'!AZ67)</f>
        <v/>
      </c>
      <c r="BA163" s="482" t="str">
        <f>IF(AND('7'!BA67=""),"",'7'!BA67)</f>
        <v/>
      </c>
      <c r="BB163" s="482" t="str">
        <f>IF(AND('7'!BB67=""),"",'7'!BB67)</f>
        <v/>
      </c>
      <c r="BC163" s="482" t="str">
        <f>IF(AND('7'!BC67=""),"",'7'!BC67)</f>
        <v/>
      </c>
      <c r="BD163" s="482" t="str">
        <f>IF(AND('7'!BD67=""),"",'7'!BD67)</f>
        <v/>
      </c>
      <c r="BE163" s="482" t="str">
        <f>IF(AND('7'!BE67=""),"",'7'!BE67)</f>
        <v/>
      </c>
      <c r="BF163" s="482" t="str">
        <f>IF(AND('7'!BF67=""),"",'7'!BF67)</f>
        <v/>
      </c>
      <c r="BG163" s="482" t="str">
        <f>IF(AND('7'!BG67=""),"",'7'!BG67)</f>
        <v/>
      </c>
      <c r="BH163" s="482" t="str">
        <f>IF(AND('7'!BH67=""),"",'7'!BH67)</f>
        <v/>
      </c>
      <c r="BI163" s="482" t="str">
        <f>IF(AND('7'!BI67=""),"",'7'!BI67)</f>
        <v/>
      </c>
      <c r="BJ163" s="482" t="str">
        <f>IF(AND('7'!BJ67=""),"",'7'!BJ67)</f>
        <v/>
      </c>
      <c r="BK163" s="482" t="str">
        <f>IF(AND('7'!BK67=""),"",'7'!BK67)</f>
        <v/>
      </c>
      <c r="BL163" s="482" t="str">
        <f>IF(AND('7'!BL67=""),"",'7'!BL67)</f>
        <v/>
      </c>
      <c r="BM163" s="482" t="str">
        <f>IF(AND('7'!BM67=""),"",'7'!BM67)</f>
        <v/>
      </c>
      <c r="BN163" s="482" t="str">
        <f>IF(AND('7'!BN67=""),"",'7'!BN67)</f>
        <v/>
      </c>
      <c r="BO163" s="482" t="str">
        <f>IF(AND('7'!BO67=""),"",'7'!BO67)</f>
        <v/>
      </c>
      <c r="BP163" s="482" t="str">
        <f>IF(AND('7'!BP67=""),"",'7'!BP67)</f>
        <v/>
      </c>
      <c r="BQ163" s="482" t="str">
        <f>IF(AND('7'!BQ67=""),"",'7'!BQ67)</f>
        <v/>
      </c>
      <c r="BR163" s="482" t="str">
        <f>IF(AND('7'!BR67=""),"",'7'!BR67)</f>
        <v/>
      </c>
      <c r="BS163" s="482" t="str">
        <f>IF(AND('7'!BS67=""),"",'7'!BS67)</f>
        <v/>
      </c>
      <c r="BT163" s="482" t="str">
        <f>IF(AND('7'!BT67=""),"",'7'!BT67)</f>
        <v/>
      </c>
      <c r="BU163" s="482" t="str">
        <f>IF(AND('7'!BU67=""),"",'7'!BU67)</f>
        <v/>
      </c>
      <c r="BV163" s="482" t="str">
        <f>IF(AND('7'!BV67=""),"",'7'!BV67)</f>
        <v/>
      </c>
      <c r="BW163" s="482" t="str">
        <f>IF(AND('7'!BW67=""),"",'7'!BW67)</f>
        <v/>
      </c>
      <c r="BX163" s="482" t="str">
        <f>IF(AND('7'!BX67=""),"",'7'!BX67)</f>
        <v/>
      </c>
      <c r="BY163" s="482" t="str">
        <f>IF(AND('7'!BY67=""),"",'7'!BY67)</f>
        <v/>
      </c>
      <c r="BZ163" s="482" t="str">
        <f>IF(AND('7'!BZ67=""),"",'7'!BZ67)</f>
        <v/>
      </c>
      <c r="CA163" s="482" t="str">
        <f>IF(AND('7'!CA67=""),"",'7'!CA67)</f>
        <v/>
      </c>
      <c r="CB163" s="482" t="str">
        <f>IF(AND('7'!CB67=""),"",'7'!CB67)</f>
        <v/>
      </c>
      <c r="CC163" s="482" t="str">
        <f>IF(AND('7'!CC67=""),"",'7'!CC67)</f>
        <v/>
      </c>
      <c r="CD163" s="482" t="str">
        <f>IF(AND('7'!CD67=""),"",'7'!CD67)</f>
        <v/>
      </c>
      <c r="CE163" s="482" t="str">
        <f>IF(AND('7'!CE67=""),"",'7'!CE67)</f>
        <v/>
      </c>
      <c r="CF163" s="482" t="str">
        <f>IF(AND('7'!CF67=""),"",'7'!CF67)</f>
        <v/>
      </c>
      <c r="CG163" s="482" t="str">
        <f>IF(AND('7'!CG67=""),"",'7'!CG67)</f>
        <v/>
      </c>
      <c r="CH163" s="482" t="str">
        <f>IF(AND('7'!CH67=""),"",'7'!CH67)</f>
        <v/>
      </c>
      <c r="CI163" s="482" t="str">
        <f>IF(AND('7'!CI67=""),"",'7'!CI67)</f>
        <v/>
      </c>
      <c r="CJ163" s="482" t="str">
        <f>IF(AND('7'!CJ67=""),"",'7'!CJ67)</f>
        <v/>
      </c>
      <c r="CK163" s="482" t="str">
        <f>IF(AND('7'!CK67=""),"",'7'!CK67)</f>
        <v/>
      </c>
      <c r="CL163" s="482" t="str">
        <f>IF(AND('7'!CL67=""),"",'7'!CL67)</f>
        <v/>
      </c>
      <c r="CM163" s="482" t="str">
        <f>IF(AND('7'!CM67=""),"",'7'!CM67)</f>
        <v/>
      </c>
      <c r="CN163" s="482" t="str">
        <f>IF(AND('7'!CN67=""),"",'7'!CN67)</f>
        <v/>
      </c>
      <c r="CO163" s="482" t="str">
        <f>IF(AND('7'!CO67=""),"",'7'!CO67)</f>
        <v/>
      </c>
      <c r="CP163" s="482" t="str">
        <f>IF(AND('7'!CP67=""),"",'7'!CP67)</f>
        <v/>
      </c>
      <c r="CQ163" s="482" t="str">
        <f>IF(AND('7'!CQ67=""),"",'7'!CQ67)</f>
        <v/>
      </c>
      <c r="CR163" s="482" t="str">
        <f>IF(AND('7'!CR67=""),"",'7'!CR67)</f>
        <v/>
      </c>
      <c r="CS163" s="482" t="str">
        <f>IF(AND('7'!CS67=""),"",'7'!CS67)</f>
        <v/>
      </c>
      <c r="CT163" s="482" t="str">
        <f>IF(AND('7'!CT67=""),"",'7'!CT67)</f>
        <v/>
      </c>
      <c r="CU163" s="482" t="str">
        <f>IF(AND('7'!CU67=""),"",'7'!CU67)</f>
        <v/>
      </c>
      <c r="CV163" s="482" t="str">
        <f>IF(AND('7'!CV67=""),"",'7'!CV67)</f>
        <v/>
      </c>
      <c r="CW163" s="482" t="str">
        <f>IF(AND('7'!CW67=""),"",'7'!CW67)</f>
        <v/>
      </c>
      <c r="CX163" s="482" t="str">
        <f>IF(AND('7'!CX67=""),"",'7'!CX67)</f>
        <v/>
      </c>
      <c r="CY163" s="482" t="str">
        <f>IF(AND('7'!CY67=""),"",'7'!CY67)</f>
        <v/>
      </c>
      <c r="CZ163" s="482" t="str">
        <f>IF(AND('7'!CZ67=""),"",'7'!CZ67)</f>
        <v/>
      </c>
      <c r="DA163" s="482" t="str">
        <f>IF(AND('7'!DA67=""),"",'7'!DA67)</f>
        <v/>
      </c>
      <c r="DB163" s="482" t="str">
        <f>IF(AND('7'!DB67=""),"",'7'!DB67)</f>
        <v/>
      </c>
      <c r="DC163" s="482" t="str">
        <f>IF(AND('7'!DC67=""),"",'7'!DC67)</f>
        <v/>
      </c>
      <c r="DD163" s="482" t="str">
        <f>IF(AND('7'!DD67=""),"",'7'!DD67)</f>
        <v/>
      </c>
      <c r="DE163" s="482" t="str">
        <f>IF(AND('7'!DE67=""),"",'7'!DE67)</f>
        <v/>
      </c>
      <c r="DF163" s="482" t="str">
        <f>IF(AND('7'!DF67=""),"",'7'!DF67)</f>
        <v/>
      </c>
      <c r="DG163" s="482" t="str">
        <f>IF(AND('7'!DG67=""),"",'7'!DG67)</f>
        <v/>
      </c>
      <c r="DH163" s="482" t="str">
        <f>IF(AND('7'!DH67=""),"",'7'!DH67)</f>
        <v/>
      </c>
      <c r="DI163" s="482" t="str">
        <f>IF(AND('7'!DI67=""),"",'7'!DI67)</f>
        <v/>
      </c>
      <c r="DJ163" s="482" t="str">
        <f>IF(AND('7'!DJ67=""),"",'7'!DJ67)</f>
        <v/>
      </c>
      <c r="DK163" s="482" t="str">
        <f>IF(AND('7'!DK67=""),"",'7'!DK67)</f>
        <v/>
      </c>
      <c r="DL163" s="482" t="str">
        <f>IF(AND('7'!DL67=""),"",'7'!DL67)</f>
        <v/>
      </c>
      <c r="DM163" s="482" t="str">
        <f>IF(AND('7'!DM67=""),"",'7'!DM67)</f>
        <v/>
      </c>
      <c r="DN163" s="482" t="str">
        <f>IF(AND('7'!DN67=""),"",'7'!DN67)</f>
        <v/>
      </c>
      <c r="DO163" s="482" t="str">
        <f>IF(AND('7'!DO67=""),"",'7'!DO67)</f>
        <v/>
      </c>
      <c r="DP163" s="482" t="str">
        <f>IF(AND('7'!DP67=""),"",'7'!DP67)</f>
        <v/>
      </c>
      <c r="DQ163" s="482" t="str">
        <f>IF(AND('7'!DQ67=""),"",'7'!DQ67)</f>
        <v/>
      </c>
      <c r="DR163" s="482" t="str">
        <f>IF(AND('7'!DR67=""),"",'7'!DR67)</f>
        <v/>
      </c>
      <c r="DS163" s="482" t="str">
        <f>IF(AND('7'!DS67=""),"",'7'!DS67)</f>
        <v/>
      </c>
      <c r="DT163" s="482" t="str">
        <f>IF(AND('7'!DT67=""),"",'7'!DT67)</f>
        <v/>
      </c>
      <c r="DU163" s="482" t="str">
        <f>IF(AND('7'!DU67=""),"",'7'!DU67)</f>
        <v/>
      </c>
      <c r="DV163" s="482" t="str">
        <f>IF(AND('7'!DV67=""),"",'7'!DV67)</f>
        <v/>
      </c>
      <c r="DW163" s="482" t="str">
        <f>IF(AND('7'!DW67=""),"",'7'!DW67)</f>
        <v/>
      </c>
      <c r="DX163" s="482" t="str">
        <f>IF(AND('7'!DX67=""),"",'7'!DX67)</f>
        <v/>
      </c>
      <c r="DY163" s="482" t="str">
        <f>IF(AND('7'!DY67=""),"",'7'!DY67)</f>
        <v/>
      </c>
      <c r="DZ163" s="482" t="str">
        <f>IF(AND('7'!DZ67=""),"",'7'!DZ67)</f>
        <v/>
      </c>
      <c r="EA163" s="482" t="str">
        <f>IF(AND('7'!EA67=""),"",'7'!EA67)</f>
        <v/>
      </c>
      <c r="EB163" s="482" t="str">
        <f>IF(AND('7'!EB67=""),"",'7'!EB67)</f>
        <v/>
      </c>
      <c r="EC163" s="482" t="str">
        <f>IF(AND('7'!EC67=""),"",'7'!EC67)</f>
        <v/>
      </c>
      <c r="ED163" s="482" t="str">
        <f>IF(AND('7'!ED67=""),"",'7'!ED67)</f>
        <v/>
      </c>
      <c r="EE163" s="482" t="str">
        <f>IF(AND('7'!EE67=""),"",'7'!EE67)</f>
        <v/>
      </c>
      <c r="EF163" s="482" t="str">
        <f>IF(AND('7'!EF67=""),"",'7'!EF67)</f>
        <v/>
      </c>
      <c r="EG163" s="482" t="str">
        <f>IF(AND('7'!EG67=""),"",'7'!EG67)</f>
        <v/>
      </c>
      <c r="EH163" s="482" t="str">
        <f>IF(AND('7'!EH67=""),"",'7'!EH67)</f>
        <v/>
      </c>
      <c r="EI163" s="482" t="str">
        <f>IF(AND('7'!EI67=""),"",'7'!EI67)</f>
        <v/>
      </c>
      <c r="EJ163" s="482" t="str">
        <f>IF(AND('7'!EJ67=""),"",'7'!EJ67)</f>
        <v/>
      </c>
      <c r="EK163" s="482" t="str">
        <f>IF(AND('7'!EK67=""),"",'7'!EK67)</f>
        <v/>
      </c>
      <c r="EL163" s="482" t="str">
        <f>IF(AND('7'!EL67=""),"",'7'!EL67)</f>
        <v/>
      </c>
      <c r="EM163" s="482" t="str">
        <f>IF(AND('7'!EM67=""),"",'7'!EM67)</f>
        <v/>
      </c>
      <c r="EN163" s="482" t="str">
        <f>IF(AND('7'!EN67=""),"",'7'!EN67)</f>
        <v/>
      </c>
      <c r="EO163" s="482" t="str">
        <f>IF(AND('7'!EO67=""),"",'7'!EO67)</f>
        <v/>
      </c>
      <c r="EP163" s="482" t="str">
        <f>IF(AND('7'!EP67=""),"",'7'!EP67)</f>
        <v/>
      </c>
      <c r="EQ163" s="482" t="str">
        <f>IF(AND('7'!EQ67=""),"",'7'!EQ67)</f>
        <v/>
      </c>
      <c r="ER163" s="482" t="str">
        <f>IF(AND('7'!ER67=""),"",'7'!ER67)</f>
        <v/>
      </c>
      <c r="ES163" s="482" t="str">
        <f>IF(AND('7'!ES67=""),"",'7'!ES67)</f>
        <v/>
      </c>
      <c r="ET163" s="482" t="str">
        <f>IF(AND('7'!ET67=""),"",'7'!ET67)</f>
        <v/>
      </c>
      <c r="EU163" s="482" t="str">
        <f>IF(AND('7'!EU67=""),"",'7'!EU67)</f>
        <v/>
      </c>
      <c r="EV163" s="482" t="str">
        <f>IF(AND('7'!EV67=""),"",'7'!EV67)</f>
        <v/>
      </c>
      <c r="EW163" s="482" t="str">
        <f>IF(AND('7'!EW67=""),"",'7'!EW67)</f>
        <v/>
      </c>
      <c r="EX163" s="482" t="str">
        <f>IF(AND('7'!EX67=""),"",'7'!EX67)</f>
        <v/>
      </c>
      <c r="EY163" s="482" t="str">
        <f>IF(AND('7'!EY67=""),"",'7'!EY67)</f>
        <v/>
      </c>
      <c r="EZ163" s="482" t="str">
        <f>IF(AND('7'!EZ67=""),"",'7'!EZ67)</f>
        <v/>
      </c>
      <c r="FA163" s="482" t="str">
        <f>IF(AND('7'!FA67=""),"",'7'!FA67)</f>
        <v/>
      </c>
      <c r="FB163" s="482" t="str">
        <f>IF(AND('7'!FB67=""),"",'7'!FB67)</f>
        <v/>
      </c>
      <c r="FC163" s="482" t="str">
        <f>IF(AND('7'!FC67=""),"",'7'!FC67)</f>
        <v/>
      </c>
      <c r="FD163" s="482" t="str">
        <f>IF(AND('7'!FD67=""),"",'7'!FD67)</f>
        <v/>
      </c>
      <c r="FE163" s="482" t="str">
        <f>IF(AND('7'!FE67=""),"",'7'!FE67)</f>
        <v/>
      </c>
      <c r="FF163" s="482" t="str">
        <f>IF(AND('7'!FF67=""),"",'7'!FF67)</f>
        <v xml:space="preserve"> </v>
      </c>
      <c r="FG163" s="482" t="str">
        <f>IF(AND('7'!FG67=""),"",'7'!FG67)</f>
        <v/>
      </c>
      <c r="FH163" s="482" t="str">
        <f>IF(AND('7'!FH67=""),"",'7'!FH67)</f>
        <v/>
      </c>
      <c r="FI163" s="482" t="str">
        <f>IF(AND('7'!FI67=""),"",'7'!FI67)</f>
        <v/>
      </c>
      <c r="FJ163" s="482" t="str">
        <f>IF(AND('7'!FJ67=""),"",'7'!FJ67)</f>
        <v/>
      </c>
      <c r="FK163" s="482" t="str">
        <f>IF(AND('7'!FK67=""),"",'7'!FK67)</f>
        <v/>
      </c>
      <c r="FL163" s="482" t="str">
        <f>IF(AND('7'!FL67=""),"",'7'!FL67)</f>
        <v/>
      </c>
      <c r="FM163" s="482" t="str">
        <f>IF(AND('7'!FM67=""),"",'7'!FM67)</f>
        <v xml:space="preserve"> </v>
      </c>
      <c r="FN163" s="482" t="str">
        <f>IF(AND('7'!FN67=""),"",'7'!FN67)</f>
        <v/>
      </c>
      <c r="FO163" s="482" t="str">
        <f>IF(AND('7'!FO67=""),"",'7'!FO67)</f>
        <v/>
      </c>
      <c r="FP163" s="482" t="str">
        <f>IF(AND('7'!FP67=""),"",'7'!FP67)</f>
        <v/>
      </c>
      <c r="FQ163" s="482" t="str">
        <f>IF(AND('7'!FQ67=""),"",'7'!FQ67)</f>
        <v/>
      </c>
      <c r="FR163" s="482" t="str">
        <f>IF(AND('7'!FR67=""),"",'7'!FR67)</f>
        <v/>
      </c>
      <c r="FS163" s="482" t="str">
        <f>IF(AND('7'!FS67=""),"",'7'!FS67)</f>
        <v/>
      </c>
      <c r="FT163" s="482" t="str">
        <f>IF(AND('7'!FT67=""),"",'7'!FT67)</f>
        <v xml:space="preserve"> </v>
      </c>
      <c r="FU163" s="482" t="str">
        <f>IF(AND('7'!FV67=""),"",'7'!FV67)</f>
        <v>-</v>
      </c>
      <c r="FV163" s="482" t="str">
        <f>IF(AND('7'!FW67=""),"",'7'!FW67)</f>
        <v>-</v>
      </c>
      <c r="FW163" s="482" t="str">
        <f>IF(AND('7'!FX67=""),"",'7'!FX67)</f>
        <v>-</v>
      </c>
      <c r="FX163" s="482" t="str">
        <f>IF(AND('7'!FY67=""),"",'7'!FY67)</f>
        <v>-</v>
      </c>
      <c r="FY163" s="482" t="str">
        <f>IF(AND('7'!FZ67=""),"",'7'!FZ67)</f>
        <v>-</v>
      </c>
      <c r="FZ163" s="482" t="str">
        <f>IF(AND('7'!GA67=""),"",'7'!GA67)</f>
        <v>-</v>
      </c>
      <c r="GA163" s="482" t="str">
        <f>IF(AND('7'!GB67=""),"",'7'!GB67)</f>
        <v>-</v>
      </c>
      <c r="GB163" s="482" t="str">
        <f>IF(AND('7'!GC67=""),"",'7'!GC67)</f>
        <v>-</v>
      </c>
      <c r="GC163" s="482" t="str">
        <f>IF(AND('7'!GD67=""),"",'7'!GD67)</f>
        <v>-</v>
      </c>
      <c r="GD163" s="482" t="str">
        <f>IF(AND('7'!GE67=""),"",'7'!GE67)</f>
        <v>-</v>
      </c>
      <c r="GE163" s="482" t="str">
        <f>IF(AND('7'!GF67=""),"",'7'!GF67)</f>
        <v>-</v>
      </c>
      <c r="GF163" s="482" t="str">
        <f>IF(AND('7'!GG67=""),"",'7'!GG67)</f>
        <v>-</v>
      </c>
      <c r="GG163" s="482" t="str">
        <f>IF(AND('7'!GH67=""),"",IF(AND('7'!GH67="-"),"",'7'!GH67))</f>
        <v/>
      </c>
      <c r="GH163" s="50" t="str">
        <f>IF(AND(C163=""),"",VLOOKUP(B163,Register!$A$7:$CL$311,36,FALSE))</f>
        <v/>
      </c>
      <c r="GI163" s="483" t="str">
        <f>IF(AND('7'!GL67=""),"",'7'!GL67)</f>
        <v/>
      </c>
      <c r="GJ163" s="173" t="str">
        <f>IF(AND('7'!FU67=""),"",'7'!FU67)</f>
        <v/>
      </c>
    </row>
    <row r="164" spans="1:192" ht="21">
      <c r="A164" s="480">
        <v>156</v>
      </c>
      <c r="B164" s="481" t="str">
        <f>IF(AND('7'!B68=""),"",'7'!B68)</f>
        <v/>
      </c>
      <c r="C164" s="196" t="str">
        <f>IF(AND('7'!C68=""),"",'7'!C68)</f>
        <v/>
      </c>
      <c r="D164" s="196" t="str">
        <f>IF(AND('7'!D68=""),"",'7'!D68)</f>
        <v/>
      </c>
      <c r="E164" s="200" t="str">
        <f>IF(AND('7'!E68=""),"",'7'!E68)</f>
        <v/>
      </c>
      <c r="F164" s="482" t="str">
        <f>IF(AND('7'!F68=""),"",'7'!F68)</f>
        <v/>
      </c>
      <c r="G164" s="482" t="str">
        <f>IF(AND('7'!G68=""),"",'7'!G68)</f>
        <v/>
      </c>
      <c r="H164" s="482" t="str">
        <f>IF(AND('7'!H68=""),"",'7'!H68)</f>
        <v/>
      </c>
      <c r="I164" s="482" t="str">
        <f>IF(AND('7'!I68=""),"",'7'!I68)</f>
        <v/>
      </c>
      <c r="J164" s="482" t="str">
        <f>IF(AND('7'!J68=""),"",'7'!J68)</f>
        <v/>
      </c>
      <c r="K164" s="482" t="str">
        <f>IF(AND('7'!K68=""),"",'7'!K68)</f>
        <v/>
      </c>
      <c r="L164" s="482" t="str">
        <f>IF(AND('7'!L68=""),"",'7'!L68)</f>
        <v/>
      </c>
      <c r="M164" s="482" t="str">
        <f>IF(AND('7'!M68=""),"",'7'!M68)</f>
        <v/>
      </c>
      <c r="N164" s="482" t="str">
        <f>IF(AND('7'!N68=""),"",'7'!N68)</f>
        <v/>
      </c>
      <c r="O164" s="482" t="str">
        <f>IF(AND('7'!O68=""),"",'7'!O68)</f>
        <v/>
      </c>
      <c r="P164" s="482" t="str">
        <f>IF(AND('7'!P68=""),"",'7'!P68)</f>
        <v/>
      </c>
      <c r="Q164" s="482" t="str">
        <f>IF(AND('7'!Q68=""),"",'7'!Q68)</f>
        <v/>
      </c>
      <c r="R164" s="482" t="str">
        <f>IF(AND('7'!R68=""),"",'7'!R68)</f>
        <v/>
      </c>
      <c r="S164" s="482" t="str">
        <f>IF(AND('7'!S68=""),"",'7'!S68)</f>
        <v/>
      </c>
      <c r="T164" s="482" t="str">
        <f>IF(AND('7'!T68=""),"",'7'!T68)</f>
        <v/>
      </c>
      <c r="U164" s="482" t="str">
        <f>IF(AND('7'!U68=""),"",'7'!U68)</f>
        <v/>
      </c>
      <c r="V164" s="482" t="str">
        <f>IF(AND('7'!V68=""),"",'7'!V68)</f>
        <v/>
      </c>
      <c r="W164" s="482" t="str">
        <f>IF(AND('7'!W68=""),"",'7'!W68)</f>
        <v/>
      </c>
      <c r="X164" s="482" t="str">
        <f>IF(AND('7'!X68=""),"",'7'!X68)</f>
        <v/>
      </c>
      <c r="Y164" s="482" t="str">
        <f>IF(AND('7'!Y68=""),"",'7'!Y68)</f>
        <v/>
      </c>
      <c r="Z164" s="482" t="str">
        <f>IF(AND('7'!Z68=""),"",'7'!Z68)</f>
        <v/>
      </c>
      <c r="AA164" s="482" t="str">
        <f>IF(AND('7'!AA68=""),"",'7'!AA68)</f>
        <v/>
      </c>
      <c r="AB164" s="482" t="str">
        <f>IF(AND('7'!AB68=""),"",'7'!AB68)</f>
        <v/>
      </c>
      <c r="AC164" s="482" t="str">
        <f>IF(AND('7'!AC68=""),"",'7'!AC68)</f>
        <v/>
      </c>
      <c r="AD164" s="482" t="str">
        <f>IF(AND('7'!AD68=""),"",'7'!AD68)</f>
        <v/>
      </c>
      <c r="AE164" s="482" t="str">
        <f>IF(AND('7'!AE68=""),"",'7'!AE68)</f>
        <v/>
      </c>
      <c r="AF164" s="482" t="str">
        <f>IF(AND('7'!AF68=""),"",'7'!AF68)</f>
        <v/>
      </c>
      <c r="AG164" s="482" t="str">
        <f>IF(AND('7'!AG68=""),"",'7'!AG68)</f>
        <v/>
      </c>
      <c r="AH164" s="482" t="str">
        <f>IF(AND('7'!AH68=""),"",'7'!AH68)</f>
        <v/>
      </c>
      <c r="AI164" s="482" t="str">
        <f>IF(AND('7'!AI68=""),"",'7'!AI68)</f>
        <v/>
      </c>
      <c r="AJ164" s="482" t="str">
        <f>IF(AND('7'!AJ68=""),"",'7'!AJ68)</f>
        <v/>
      </c>
      <c r="AK164" s="482" t="str">
        <f>IF(AND('7'!AK68=""),"",'7'!AK68)</f>
        <v/>
      </c>
      <c r="AL164" s="482" t="str">
        <f>IF(AND('7'!AL68=""),"",'7'!AL68)</f>
        <v/>
      </c>
      <c r="AM164" s="482" t="str">
        <f>IF(AND('7'!AM68=""),"",'7'!AM68)</f>
        <v/>
      </c>
      <c r="AN164" s="482" t="str">
        <f>IF(AND('7'!AN68=""),"",'7'!AN68)</f>
        <v/>
      </c>
      <c r="AO164" s="482" t="str">
        <f>IF(AND('7'!AO68=""),"",'7'!AO68)</f>
        <v/>
      </c>
      <c r="AP164" s="482" t="str">
        <f>IF(AND('7'!AP68=""),"",'7'!AP68)</f>
        <v/>
      </c>
      <c r="AQ164" s="482" t="str">
        <f>IF(AND('7'!AQ68=""),"",'7'!AQ68)</f>
        <v/>
      </c>
      <c r="AR164" s="482" t="str">
        <f>IF(AND('7'!AR68=""),"",'7'!AR68)</f>
        <v/>
      </c>
      <c r="AS164" s="482" t="str">
        <f>IF(AND('7'!AS68=""),"",'7'!AS68)</f>
        <v/>
      </c>
      <c r="AT164" s="482" t="str">
        <f>IF(AND('7'!AT68=""),"",'7'!AT68)</f>
        <v/>
      </c>
      <c r="AU164" s="482" t="str">
        <f>IF(AND('7'!AU68=""),"",'7'!AU68)</f>
        <v/>
      </c>
      <c r="AV164" s="482" t="str">
        <f>IF(AND('7'!AV68=""),"",'7'!AV68)</f>
        <v/>
      </c>
      <c r="AW164" s="482" t="str">
        <f>IF(AND('7'!AW68=""),"",'7'!AW68)</f>
        <v/>
      </c>
      <c r="AX164" s="482" t="str">
        <f>IF(AND('7'!AX68=""),"",'7'!AX68)</f>
        <v/>
      </c>
      <c r="AY164" s="482" t="str">
        <f>IF(AND('7'!AY68=""),"",'7'!AY68)</f>
        <v/>
      </c>
      <c r="AZ164" s="482" t="str">
        <f>IF(AND('7'!AZ68=""),"",'7'!AZ68)</f>
        <v/>
      </c>
      <c r="BA164" s="482" t="str">
        <f>IF(AND('7'!BA68=""),"",'7'!BA68)</f>
        <v/>
      </c>
      <c r="BB164" s="482" t="str">
        <f>IF(AND('7'!BB68=""),"",'7'!BB68)</f>
        <v/>
      </c>
      <c r="BC164" s="482" t="str">
        <f>IF(AND('7'!BC68=""),"",'7'!BC68)</f>
        <v/>
      </c>
      <c r="BD164" s="482" t="str">
        <f>IF(AND('7'!BD68=""),"",'7'!BD68)</f>
        <v/>
      </c>
      <c r="BE164" s="482" t="str">
        <f>IF(AND('7'!BE68=""),"",'7'!BE68)</f>
        <v/>
      </c>
      <c r="BF164" s="482" t="str">
        <f>IF(AND('7'!BF68=""),"",'7'!BF68)</f>
        <v/>
      </c>
      <c r="BG164" s="482" t="str">
        <f>IF(AND('7'!BG68=""),"",'7'!BG68)</f>
        <v/>
      </c>
      <c r="BH164" s="482" t="str">
        <f>IF(AND('7'!BH68=""),"",'7'!BH68)</f>
        <v/>
      </c>
      <c r="BI164" s="482" t="str">
        <f>IF(AND('7'!BI68=""),"",'7'!BI68)</f>
        <v/>
      </c>
      <c r="BJ164" s="482" t="str">
        <f>IF(AND('7'!BJ68=""),"",'7'!BJ68)</f>
        <v/>
      </c>
      <c r="BK164" s="482" t="str">
        <f>IF(AND('7'!BK68=""),"",'7'!BK68)</f>
        <v/>
      </c>
      <c r="BL164" s="482" t="str">
        <f>IF(AND('7'!BL68=""),"",'7'!BL68)</f>
        <v/>
      </c>
      <c r="BM164" s="482" t="str">
        <f>IF(AND('7'!BM68=""),"",'7'!BM68)</f>
        <v/>
      </c>
      <c r="BN164" s="482" t="str">
        <f>IF(AND('7'!BN68=""),"",'7'!BN68)</f>
        <v/>
      </c>
      <c r="BO164" s="482" t="str">
        <f>IF(AND('7'!BO68=""),"",'7'!BO68)</f>
        <v/>
      </c>
      <c r="BP164" s="482" t="str">
        <f>IF(AND('7'!BP68=""),"",'7'!BP68)</f>
        <v/>
      </c>
      <c r="BQ164" s="482" t="str">
        <f>IF(AND('7'!BQ68=""),"",'7'!BQ68)</f>
        <v/>
      </c>
      <c r="BR164" s="482" t="str">
        <f>IF(AND('7'!BR68=""),"",'7'!BR68)</f>
        <v/>
      </c>
      <c r="BS164" s="482" t="str">
        <f>IF(AND('7'!BS68=""),"",'7'!BS68)</f>
        <v/>
      </c>
      <c r="BT164" s="482" t="str">
        <f>IF(AND('7'!BT68=""),"",'7'!BT68)</f>
        <v/>
      </c>
      <c r="BU164" s="482" t="str">
        <f>IF(AND('7'!BU68=""),"",'7'!BU68)</f>
        <v/>
      </c>
      <c r="BV164" s="482" t="str">
        <f>IF(AND('7'!BV68=""),"",'7'!BV68)</f>
        <v/>
      </c>
      <c r="BW164" s="482" t="str">
        <f>IF(AND('7'!BW68=""),"",'7'!BW68)</f>
        <v/>
      </c>
      <c r="BX164" s="482" t="str">
        <f>IF(AND('7'!BX68=""),"",'7'!BX68)</f>
        <v/>
      </c>
      <c r="BY164" s="482" t="str">
        <f>IF(AND('7'!BY68=""),"",'7'!BY68)</f>
        <v/>
      </c>
      <c r="BZ164" s="482" t="str">
        <f>IF(AND('7'!BZ68=""),"",'7'!BZ68)</f>
        <v/>
      </c>
      <c r="CA164" s="482" t="str">
        <f>IF(AND('7'!CA68=""),"",'7'!CA68)</f>
        <v/>
      </c>
      <c r="CB164" s="482" t="str">
        <f>IF(AND('7'!CB68=""),"",'7'!CB68)</f>
        <v/>
      </c>
      <c r="CC164" s="482" t="str">
        <f>IF(AND('7'!CC68=""),"",'7'!CC68)</f>
        <v/>
      </c>
      <c r="CD164" s="482" t="str">
        <f>IF(AND('7'!CD68=""),"",'7'!CD68)</f>
        <v/>
      </c>
      <c r="CE164" s="482" t="str">
        <f>IF(AND('7'!CE68=""),"",'7'!CE68)</f>
        <v/>
      </c>
      <c r="CF164" s="482" t="str">
        <f>IF(AND('7'!CF68=""),"",'7'!CF68)</f>
        <v/>
      </c>
      <c r="CG164" s="482" t="str">
        <f>IF(AND('7'!CG68=""),"",'7'!CG68)</f>
        <v/>
      </c>
      <c r="CH164" s="482" t="str">
        <f>IF(AND('7'!CH68=""),"",'7'!CH68)</f>
        <v/>
      </c>
      <c r="CI164" s="482" t="str">
        <f>IF(AND('7'!CI68=""),"",'7'!CI68)</f>
        <v/>
      </c>
      <c r="CJ164" s="482" t="str">
        <f>IF(AND('7'!CJ68=""),"",'7'!CJ68)</f>
        <v/>
      </c>
      <c r="CK164" s="482" t="str">
        <f>IF(AND('7'!CK68=""),"",'7'!CK68)</f>
        <v/>
      </c>
      <c r="CL164" s="482" t="str">
        <f>IF(AND('7'!CL68=""),"",'7'!CL68)</f>
        <v/>
      </c>
      <c r="CM164" s="482" t="str">
        <f>IF(AND('7'!CM68=""),"",'7'!CM68)</f>
        <v/>
      </c>
      <c r="CN164" s="482" t="str">
        <f>IF(AND('7'!CN68=""),"",'7'!CN68)</f>
        <v/>
      </c>
      <c r="CO164" s="482" t="str">
        <f>IF(AND('7'!CO68=""),"",'7'!CO68)</f>
        <v/>
      </c>
      <c r="CP164" s="482" t="str">
        <f>IF(AND('7'!CP68=""),"",'7'!CP68)</f>
        <v/>
      </c>
      <c r="CQ164" s="482" t="str">
        <f>IF(AND('7'!CQ68=""),"",'7'!CQ68)</f>
        <v/>
      </c>
      <c r="CR164" s="482" t="str">
        <f>IF(AND('7'!CR68=""),"",'7'!CR68)</f>
        <v/>
      </c>
      <c r="CS164" s="482" t="str">
        <f>IF(AND('7'!CS68=""),"",'7'!CS68)</f>
        <v/>
      </c>
      <c r="CT164" s="482" t="str">
        <f>IF(AND('7'!CT68=""),"",'7'!CT68)</f>
        <v/>
      </c>
      <c r="CU164" s="482" t="str">
        <f>IF(AND('7'!CU68=""),"",'7'!CU68)</f>
        <v/>
      </c>
      <c r="CV164" s="482" t="str">
        <f>IF(AND('7'!CV68=""),"",'7'!CV68)</f>
        <v/>
      </c>
      <c r="CW164" s="482" t="str">
        <f>IF(AND('7'!CW68=""),"",'7'!CW68)</f>
        <v/>
      </c>
      <c r="CX164" s="482" t="str">
        <f>IF(AND('7'!CX68=""),"",'7'!CX68)</f>
        <v/>
      </c>
      <c r="CY164" s="482" t="str">
        <f>IF(AND('7'!CY68=""),"",'7'!CY68)</f>
        <v/>
      </c>
      <c r="CZ164" s="482" t="str">
        <f>IF(AND('7'!CZ68=""),"",'7'!CZ68)</f>
        <v/>
      </c>
      <c r="DA164" s="482" t="str">
        <f>IF(AND('7'!DA68=""),"",'7'!DA68)</f>
        <v/>
      </c>
      <c r="DB164" s="482" t="str">
        <f>IF(AND('7'!DB68=""),"",'7'!DB68)</f>
        <v/>
      </c>
      <c r="DC164" s="482" t="str">
        <f>IF(AND('7'!DC68=""),"",'7'!DC68)</f>
        <v/>
      </c>
      <c r="DD164" s="482" t="str">
        <f>IF(AND('7'!DD68=""),"",'7'!DD68)</f>
        <v/>
      </c>
      <c r="DE164" s="482" t="str">
        <f>IF(AND('7'!DE68=""),"",'7'!DE68)</f>
        <v/>
      </c>
      <c r="DF164" s="482" t="str">
        <f>IF(AND('7'!DF68=""),"",'7'!DF68)</f>
        <v/>
      </c>
      <c r="DG164" s="482" t="str">
        <f>IF(AND('7'!DG68=""),"",'7'!DG68)</f>
        <v/>
      </c>
      <c r="DH164" s="482" t="str">
        <f>IF(AND('7'!DH68=""),"",'7'!DH68)</f>
        <v/>
      </c>
      <c r="DI164" s="482" t="str">
        <f>IF(AND('7'!DI68=""),"",'7'!DI68)</f>
        <v/>
      </c>
      <c r="DJ164" s="482" t="str">
        <f>IF(AND('7'!DJ68=""),"",'7'!DJ68)</f>
        <v/>
      </c>
      <c r="DK164" s="482" t="str">
        <f>IF(AND('7'!DK68=""),"",'7'!DK68)</f>
        <v/>
      </c>
      <c r="DL164" s="482" t="str">
        <f>IF(AND('7'!DL68=""),"",'7'!DL68)</f>
        <v/>
      </c>
      <c r="DM164" s="482" t="str">
        <f>IF(AND('7'!DM68=""),"",'7'!DM68)</f>
        <v/>
      </c>
      <c r="DN164" s="482" t="str">
        <f>IF(AND('7'!DN68=""),"",'7'!DN68)</f>
        <v/>
      </c>
      <c r="DO164" s="482" t="str">
        <f>IF(AND('7'!DO68=""),"",'7'!DO68)</f>
        <v/>
      </c>
      <c r="DP164" s="482" t="str">
        <f>IF(AND('7'!DP68=""),"",'7'!DP68)</f>
        <v/>
      </c>
      <c r="DQ164" s="482" t="str">
        <f>IF(AND('7'!DQ68=""),"",'7'!DQ68)</f>
        <v/>
      </c>
      <c r="DR164" s="482" t="str">
        <f>IF(AND('7'!DR68=""),"",'7'!DR68)</f>
        <v/>
      </c>
      <c r="DS164" s="482" t="str">
        <f>IF(AND('7'!DS68=""),"",'7'!DS68)</f>
        <v/>
      </c>
      <c r="DT164" s="482" t="str">
        <f>IF(AND('7'!DT68=""),"",'7'!DT68)</f>
        <v/>
      </c>
      <c r="DU164" s="482" t="str">
        <f>IF(AND('7'!DU68=""),"",'7'!DU68)</f>
        <v/>
      </c>
      <c r="DV164" s="482" t="str">
        <f>IF(AND('7'!DV68=""),"",'7'!DV68)</f>
        <v/>
      </c>
      <c r="DW164" s="482" t="str">
        <f>IF(AND('7'!DW68=""),"",'7'!DW68)</f>
        <v/>
      </c>
      <c r="DX164" s="482" t="str">
        <f>IF(AND('7'!DX68=""),"",'7'!DX68)</f>
        <v/>
      </c>
      <c r="DY164" s="482" t="str">
        <f>IF(AND('7'!DY68=""),"",'7'!DY68)</f>
        <v/>
      </c>
      <c r="DZ164" s="482" t="str">
        <f>IF(AND('7'!DZ68=""),"",'7'!DZ68)</f>
        <v/>
      </c>
      <c r="EA164" s="482" t="str">
        <f>IF(AND('7'!EA68=""),"",'7'!EA68)</f>
        <v/>
      </c>
      <c r="EB164" s="482" t="str">
        <f>IF(AND('7'!EB68=""),"",'7'!EB68)</f>
        <v/>
      </c>
      <c r="EC164" s="482" t="str">
        <f>IF(AND('7'!EC68=""),"",'7'!EC68)</f>
        <v/>
      </c>
      <c r="ED164" s="482" t="str">
        <f>IF(AND('7'!ED68=""),"",'7'!ED68)</f>
        <v/>
      </c>
      <c r="EE164" s="482" t="str">
        <f>IF(AND('7'!EE68=""),"",'7'!EE68)</f>
        <v/>
      </c>
      <c r="EF164" s="482" t="str">
        <f>IF(AND('7'!EF68=""),"",'7'!EF68)</f>
        <v/>
      </c>
      <c r="EG164" s="482" t="str">
        <f>IF(AND('7'!EG68=""),"",'7'!EG68)</f>
        <v/>
      </c>
      <c r="EH164" s="482" t="str">
        <f>IF(AND('7'!EH68=""),"",'7'!EH68)</f>
        <v/>
      </c>
      <c r="EI164" s="482" t="str">
        <f>IF(AND('7'!EI68=""),"",'7'!EI68)</f>
        <v/>
      </c>
      <c r="EJ164" s="482" t="str">
        <f>IF(AND('7'!EJ68=""),"",'7'!EJ68)</f>
        <v/>
      </c>
      <c r="EK164" s="482" t="str">
        <f>IF(AND('7'!EK68=""),"",'7'!EK68)</f>
        <v/>
      </c>
      <c r="EL164" s="482" t="str">
        <f>IF(AND('7'!EL68=""),"",'7'!EL68)</f>
        <v/>
      </c>
      <c r="EM164" s="482" t="str">
        <f>IF(AND('7'!EM68=""),"",'7'!EM68)</f>
        <v/>
      </c>
      <c r="EN164" s="482" t="str">
        <f>IF(AND('7'!EN68=""),"",'7'!EN68)</f>
        <v/>
      </c>
      <c r="EO164" s="482" t="str">
        <f>IF(AND('7'!EO68=""),"",'7'!EO68)</f>
        <v/>
      </c>
      <c r="EP164" s="482" t="str">
        <f>IF(AND('7'!EP68=""),"",'7'!EP68)</f>
        <v/>
      </c>
      <c r="EQ164" s="482" t="str">
        <f>IF(AND('7'!EQ68=""),"",'7'!EQ68)</f>
        <v/>
      </c>
      <c r="ER164" s="482" t="str">
        <f>IF(AND('7'!ER68=""),"",'7'!ER68)</f>
        <v/>
      </c>
      <c r="ES164" s="482" t="str">
        <f>IF(AND('7'!ES68=""),"",'7'!ES68)</f>
        <v/>
      </c>
      <c r="ET164" s="482" t="str">
        <f>IF(AND('7'!ET68=""),"",'7'!ET68)</f>
        <v/>
      </c>
      <c r="EU164" s="482" t="str">
        <f>IF(AND('7'!EU68=""),"",'7'!EU68)</f>
        <v/>
      </c>
      <c r="EV164" s="482" t="str">
        <f>IF(AND('7'!EV68=""),"",'7'!EV68)</f>
        <v/>
      </c>
      <c r="EW164" s="482" t="str">
        <f>IF(AND('7'!EW68=""),"",'7'!EW68)</f>
        <v/>
      </c>
      <c r="EX164" s="482" t="str">
        <f>IF(AND('7'!EX68=""),"",'7'!EX68)</f>
        <v/>
      </c>
      <c r="EY164" s="482" t="str">
        <f>IF(AND('7'!EY68=""),"",'7'!EY68)</f>
        <v/>
      </c>
      <c r="EZ164" s="482" t="str">
        <f>IF(AND('7'!EZ68=""),"",'7'!EZ68)</f>
        <v/>
      </c>
      <c r="FA164" s="482" t="str">
        <f>IF(AND('7'!FA68=""),"",'7'!FA68)</f>
        <v/>
      </c>
      <c r="FB164" s="482" t="str">
        <f>IF(AND('7'!FB68=""),"",'7'!FB68)</f>
        <v/>
      </c>
      <c r="FC164" s="482" t="str">
        <f>IF(AND('7'!FC68=""),"",'7'!FC68)</f>
        <v/>
      </c>
      <c r="FD164" s="482" t="str">
        <f>IF(AND('7'!FD68=""),"",'7'!FD68)</f>
        <v/>
      </c>
      <c r="FE164" s="482" t="str">
        <f>IF(AND('7'!FE68=""),"",'7'!FE68)</f>
        <v/>
      </c>
      <c r="FF164" s="482" t="str">
        <f>IF(AND('7'!FF68=""),"",'7'!FF68)</f>
        <v xml:space="preserve"> </v>
      </c>
      <c r="FG164" s="482" t="str">
        <f>IF(AND('7'!FG68=""),"",'7'!FG68)</f>
        <v/>
      </c>
      <c r="FH164" s="482" t="str">
        <f>IF(AND('7'!FH68=""),"",'7'!FH68)</f>
        <v/>
      </c>
      <c r="FI164" s="482" t="str">
        <f>IF(AND('7'!FI68=""),"",'7'!FI68)</f>
        <v/>
      </c>
      <c r="FJ164" s="482" t="str">
        <f>IF(AND('7'!FJ68=""),"",'7'!FJ68)</f>
        <v/>
      </c>
      <c r="FK164" s="482" t="str">
        <f>IF(AND('7'!FK68=""),"",'7'!FK68)</f>
        <v/>
      </c>
      <c r="FL164" s="482" t="str">
        <f>IF(AND('7'!FL68=""),"",'7'!FL68)</f>
        <v/>
      </c>
      <c r="FM164" s="482" t="str">
        <f>IF(AND('7'!FM68=""),"",'7'!FM68)</f>
        <v xml:space="preserve"> </v>
      </c>
      <c r="FN164" s="482" t="str">
        <f>IF(AND('7'!FN68=""),"",'7'!FN68)</f>
        <v/>
      </c>
      <c r="FO164" s="482" t="str">
        <f>IF(AND('7'!FO68=""),"",'7'!FO68)</f>
        <v/>
      </c>
      <c r="FP164" s="482" t="str">
        <f>IF(AND('7'!FP68=""),"",'7'!FP68)</f>
        <v/>
      </c>
      <c r="FQ164" s="482" t="str">
        <f>IF(AND('7'!FQ68=""),"",'7'!FQ68)</f>
        <v/>
      </c>
      <c r="FR164" s="482" t="str">
        <f>IF(AND('7'!FR68=""),"",'7'!FR68)</f>
        <v/>
      </c>
      <c r="FS164" s="482" t="str">
        <f>IF(AND('7'!FS68=""),"",'7'!FS68)</f>
        <v/>
      </c>
      <c r="FT164" s="482" t="str">
        <f>IF(AND('7'!FT68=""),"",'7'!FT68)</f>
        <v xml:space="preserve"> </v>
      </c>
      <c r="FU164" s="482" t="str">
        <f>IF(AND('7'!FV68=""),"",'7'!FV68)</f>
        <v>-</v>
      </c>
      <c r="FV164" s="482" t="str">
        <f>IF(AND('7'!FW68=""),"",'7'!FW68)</f>
        <v>-</v>
      </c>
      <c r="FW164" s="482" t="str">
        <f>IF(AND('7'!FX68=""),"",'7'!FX68)</f>
        <v>-</v>
      </c>
      <c r="FX164" s="482" t="str">
        <f>IF(AND('7'!FY68=""),"",'7'!FY68)</f>
        <v>-</v>
      </c>
      <c r="FY164" s="482" t="str">
        <f>IF(AND('7'!FZ68=""),"",'7'!FZ68)</f>
        <v>-</v>
      </c>
      <c r="FZ164" s="482" t="str">
        <f>IF(AND('7'!GA68=""),"",'7'!GA68)</f>
        <v>-</v>
      </c>
      <c r="GA164" s="482" t="str">
        <f>IF(AND('7'!GB68=""),"",'7'!GB68)</f>
        <v>-</v>
      </c>
      <c r="GB164" s="482" t="str">
        <f>IF(AND('7'!GC68=""),"",'7'!GC68)</f>
        <v>-</v>
      </c>
      <c r="GC164" s="482" t="str">
        <f>IF(AND('7'!GD68=""),"",'7'!GD68)</f>
        <v>-</v>
      </c>
      <c r="GD164" s="482" t="str">
        <f>IF(AND('7'!GE68=""),"",'7'!GE68)</f>
        <v>-</v>
      </c>
      <c r="GE164" s="482" t="str">
        <f>IF(AND('7'!GF68=""),"",'7'!GF68)</f>
        <v>-</v>
      </c>
      <c r="GF164" s="482" t="str">
        <f>IF(AND('7'!GG68=""),"",'7'!GG68)</f>
        <v>-</v>
      </c>
      <c r="GG164" s="482" t="str">
        <f>IF(AND('7'!GH68=""),"",IF(AND('7'!GH68="-"),"",'7'!GH68))</f>
        <v/>
      </c>
      <c r="GH164" s="50" t="str">
        <f>IF(AND(C164=""),"",VLOOKUP(B164,Register!$A$7:$CL$311,36,FALSE))</f>
        <v/>
      </c>
      <c r="GI164" s="483" t="str">
        <f>IF(AND('7'!GL68=""),"",'7'!GL68)</f>
        <v/>
      </c>
      <c r="GJ164" s="173" t="str">
        <f>IF(AND('7'!FU68=""),"",'7'!FU68)</f>
        <v/>
      </c>
    </row>
    <row r="165" spans="1:192" ht="21">
      <c r="A165" s="480">
        <v>157</v>
      </c>
      <c r="B165" s="481" t="str">
        <f>IF(AND('7'!B69=""),"",'7'!B69)</f>
        <v/>
      </c>
      <c r="C165" s="196" t="str">
        <f>IF(AND('7'!C69=""),"",'7'!C69)</f>
        <v/>
      </c>
      <c r="D165" s="196" t="str">
        <f>IF(AND('7'!D69=""),"",'7'!D69)</f>
        <v/>
      </c>
      <c r="E165" s="200" t="str">
        <f>IF(AND('7'!E69=""),"",'7'!E69)</f>
        <v/>
      </c>
      <c r="F165" s="482" t="str">
        <f>IF(AND('7'!F69=""),"",'7'!F69)</f>
        <v/>
      </c>
      <c r="G165" s="482" t="str">
        <f>IF(AND('7'!G69=""),"",'7'!G69)</f>
        <v/>
      </c>
      <c r="H165" s="482" t="str">
        <f>IF(AND('7'!H69=""),"",'7'!H69)</f>
        <v/>
      </c>
      <c r="I165" s="482" t="str">
        <f>IF(AND('7'!I69=""),"",'7'!I69)</f>
        <v/>
      </c>
      <c r="J165" s="482" t="str">
        <f>IF(AND('7'!J69=""),"",'7'!J69)</f>
        <v/>
      </c>
      <c r="K165" s="482" t="str">
        <f>IF(AND('7'!K69=""),"",'7'!K69)</f>
        <v/>
      </c>
      <c r="L165" s="482" t="str">
        <f>IF(AND('7'!L69=""),"",'7'!L69)</f>
        <v/>
      </c>
      <c r="M165" s="482" t="str">
        <f>IF(AND('7'!M69=""),"",'7'!M69)</f>
        <v/>
      </c>
      <c r="N165" s="482" t="str">
        <f>IF(AND('7'!N69=""),"",'7'!N69)</f>
        <v/>
      </c>
      <c r="O165" s="482" t="str">
        <f>IF(AND('7'!O69=""),"",'7'!O69)</f>
        <v/>
      </c>
      <c r="P165" s="482" t="str">
        <f>IF(AND('7'!P69=""),"",'7'!P69)</f>
        <v/>
      </c>
      <c r="Q165" s="482" t="str">
        <f>IF(AND('7'!Q69=""),"",'7'!Q69)</f>
        <v/>
      </c>
      <c r="R165" s="482" t="str">
        <f>IF(AND('7'!R69=""),"",'7'!R69)</f>
        <v/>
      </c>
      <c r="S165" s="482" t="str">
        <f>IF(AND('7'!S69=""),"",'7'!S69)</f>
        <v/>
      </c>
      <c r="T165" s="482" t="str">
        <f>IF(AND('7'!T69=""),"",'7'!T69)</f>
        <v/>
      </c>
      <c r="U165" s="482" t="str">
        <f>IF(AND('7'!U69=""),"",'7'!U69)</f>
        <v/>
      </c>
      <c r="V165" s="482" t="str">
        <f>IF(AND('7'!V69=""),"",'7'!V69)</f>
        <v/>
      </c>
      <c r="W165" s="482" t="str">
        <f>IF(AND('7'!W69=""),"",'7'!W69)</f>
        <v/>
      </c>
      <c r="X165" s="482" t="str">
        <f>IF(AND('7'!X69=""),"",'7'!X69)</f>
        <v/>
      </c>
      <c r="Y165" s="482" t="str">
        <f>IF(AND('7'!Y69=""),"",'7'!Y69)</f>
        <v/>
      </c>
      <c r="Z165" s="482" t="str">
        <f>IF(AND('7'!Z69=""),"",'7'!Z69)</f>
        <v/>
      </c>
      <c r="AA165" s="482" t="str">
        <f>IF(AND('7'!AA69=""),"",'7'!AA69)</f>
        <v/>
      </c>
      <c r="AB165" s="482" t="str">
        <f>IF(AND('7'!AB69=""),"",'7'!AB69)</f>
        <v/>
      </c>
      <c r="AC165" s="482" t="str">
        <f>IF(AND('7'!AC69=""),"",'7'!AC69)</f>
        <v/>
      </c>
      <c r="AD165" s="482" t="str">
        <f>IF(AND('7'!AD69=""),"",'7'!AD69)</f>
        <v/>
      </c>
      <c r="AE165" s="482" t="str">
        <f>IF(AND('7'!AE69=""),"",'7'!AE69)</f>
        <v/>
      </c>
      <c r="AF165" s="482" t="str">
        <f>IF(AND('7'!AF69=""),"",'7'!AF69)</f>
        <v/>
      </c>
      <c r="AG165" s="482" t="str">
        <f>IF(AND('7'!AG69=""),"",'7'!AG69)</f>
        <v/>
      </c>
      <c r="AH165" s="482" t="str">
        <f>IF(AND('7'!AH69=""),"",'7'!AH69)</f>
        <v/>
      </c>
      <c r="AI165" s="482" t="str">
        <f>IF(AND('7'!AI69=""),"",'7'!AI69)</f>
        <v/>
      </c>
      <c r="AJ165" s="482" t="str">
        <f>IF(AND('7'!AJ69=""),"",'7'!AJ69)</f>
        <v/>
      </c>
      <c r="AK165" s="482" t="str">
        <f>IF(AND('7'!AK69=""),"",'7'!AK69)</f>
        <v/>
      </c>
      <c r="AL165" s="482" t="str">
        <f>IF(AND('7'!AL69=""),"",'7'!AL69)</f>
        <v/>
      </c>
      <c r="AM165" s="482" t="str">
        <f>IF(AND('7'!AM69=""),"",'7'!AM69)</f>
        <v/>
      </c>
      <c r="AN165" s="482" t="str">
        <f>IF(AND('7'!AN69=""),"",'7'!AN69)</f>
        <v/>
      </c>
      <c r="AO165" s="482" t="str">
        <f>IF(AND('7'!AO69=""),"",'7'!AO69)</f>
        <v/>
      </c>
      <c r="AP165" s="482" t="str">
        <f>IF(AND('7'!AP69=""),"",'7'!AP69)</f>
        <v/>
      </c>
      <c r="AQ165" s="482" t="str">
        <f>IF(AND('7'!AQ69=""),"",'7'!AQ69)</f>
        <v/>
      </c>
      <c r="AR165" s="482" t="str">
        <f>IF(AND('7'!AR69=""),"",'7'!AR69)</f>
        <v/>
      </c>
      <c r="AS165" s="482" t="str">
        <f>IF(AND('7'!AS69=""),"",'7'!AS69)</f>
        <v/>
      </c>
      <c r="AT165" s="482" t="str">
        <f>IF(AND('7'!AT69=""),"",'7'!AT69)</f>
        <v/>
      </c>
      <c r="AU165" s="482" t="str">
        <f>IF(AND('7'!AU69=""),"",'7'!AU69)</f>
        <v/>
      </c>
      <c r="AV165" s="482" t="str">
        <f>IF(AND('7'!AV69=""),"",'7'!AV69)</f>
        <v/>
      </c>
      <c r="AW165" s="482" t="str">
        <f>IF(AND('7'!AW69=""),"",'7'!AW69)</f>
        <v/>
      </c>
      <c r="AX165" s="482" t="str">
        <f>IF(AND('7'!AX69=""),"",'7'!AX69)</f>
        <v/>
      </c>
      <c r="AY165" s="482" t="str">
        <f>IF(AND('7'!AY69=""),"",'7'!AY69)</f>
        <v/>
      </c>
      <c r="AZ165" s="482" t="str">
        <f>IF(AND('7'!AZ69=""),"",'7'!AZ69)</f>
        <v/>
      </c>
      <c r="BA165" s="482" t="str">
        <f>IF(AND('7'!BA69=""),"",'7'!BA69)</f>
        <v/>
      </c>
      <c r="BB165" s="482" t="str">
        <f>IF(AND('7'!BB69=""),"",'7'!BB69)</f>
        <v/>
      </c>
      <c r="BC165" s="482" t="str">
        <f>IF(AND('7'!BC69=""),"",'7'!BC69)</f>
        <v/>
      </c>
      <c r="BD165" s="482" t="str">
        <f>IF(AND('7'!BD69=""),"",'7'!BD69)</f>
        <v/>
      </c>
      <c r="BE165" s="482" t="str">
        <f>IF(AND('7'!BE69=""),"",'7'!BE69)</f>
        <v/>
      </c>
      <c r="BF165" s="482" t="str">
        <f>IF(AND('7'!BF69=""),"",'7'!BF69)</f>
        <v/>
      </c>
      <c r="BG165" s="482" t="str">
        <f>IF(AND('7'!BG69=""),"",'7'!BG69)</f>
        <v/>
      </c>
      <c r="BH165" s="482" t="str">
        <f>IF(AND('7'!BH69=""),"",'7'!BH69)</f>
        <v/>
      </c>
      <c r="BI165" s="482" t="str">
        <f>IF(AND('7'!BI69=""),"",'7'!BI69)</f>
        <v/>
      </c>
      <c r="BJ165" s="482" t="str">
        <f>IF(AND('7'!BJ69=""),"",'7'!BJ69)</f>
        <v/>
      </c>
      <c r="BK165" s="482" t="str">
        <f>IF(AND('7'!BK69=""),"",'7'!BK69)</f>
        <v/>
      </c>
      <c r="BL165" s="482" t="str">
        <f>IF(AND('7'!BL69=""),"",'7'!BL69)</f>
        <v/>
      </c>
      <c r="BM165" s="482" t="str">
        <f>IF(AND('7'!BM69=""),"",'7'!BM69)</f>
        <v/>
      </c>
      <c r="BN165" s="482" t="str">
        <f>IF(AND('7'!BN69=""),"",'7'!BN69)</f>
        <v/>
      </c>
      <c r="BO165" s="482" t="str">
        <f>IF(AND('7'!BO69=""),"",'7'!BO69)</f>
        <v/>
      </c>
      <c r="BP165" s="482" t="str">
        <f>IF(AND('7'!BP69=""),"",'7'!BP69)</f>
        <v/>
      </c>
      <c r="BQ165" s="482" t="str">
        <f>IF(AND('7'!BQ69=""),"",'7'!BQ69)</f>
        <v/>
      </c>
      <c r="BR165" s="482" t="str">
        <f>IF(AND('7'!BR69=""),"",'7'!BR69)</f>
        <v/>
      </c>
      <c r="BS165" s="482" t="str">
        <f>IF(AND('7'!BS69=""),"",'7'!BS69)</f>
        <v/>
      </c>
      <c r="BT165" s="482" t="str">
        <f>IF(AND('7'!BT69=""),"",'7'!BT69)</f>
        <v/>
      </c>
      <c r="BU165" s="482" t="str">
        <f>IF(AND('7'!BU69=""),"",'7'!BU69)</f>
        <v/>
      </c>
      <c r="BV165" s="482" t="str">
        <f>IF(AND('7'!BV69=""),"",'7'!BV69)</f>
        <v/>
      </c>
      <c r="BW165" s="482" t="str">
        <f>IF(AND('7'!BW69=""),"",'7'!BW69)</f>
        <v/>
      </c>
      <c r="BX165" s="482" t="str">
        <f>IF(AND('7'!BX69=""),"",'7'!BX69)</f>
        <v/>
      </c>
      <c r="BY165" s="482" t="str">
        <f>IF(AND('7'!BY69=""),"",'7'!BY69)</f>
        <v/>
      </c>
      <c r="BZ165" s="482" t="str">
        <f>IF(AND('7'!BZ69=""),"",'7'!BZ69)</f>
        <v/>
      </c>
      <c r="CA165" s="482" t="str">
        <f>IF(AND('7'!CA69=""),"",'7'!CA69)</f>
        <v/>
      </c>
      <c r="CB165" s="482" t="str">
        <f>IF(AND('7'!CB69=""),"",'7'!CB69)</f>
        <v/>
      </c>
      <c r="CC165" s="482" t="str">
        <f>IF(AND('7'!CC69=""),"",'7'!CC69)</f>
        <v/>
      </c>
      <c r="CD165" s="482" t="str">
        <f>IF(AND('7'!CD69=""),"",'7'!CD69)</f>
        <v/>
      </c>
      <c r="CE165" s="482" t="str">
        <f>IF(AND('7'!CE69=""),"",'7'!CE69)</f>
        <v/>
      </c>
      <c r="CF165" s="482" t="str">
        <f>IF(AND('7'!CF69=""),"",'7'!CF69)</f>
        <v/>
      </c>
      <c r="CG165" s="482" t="str">
        <f>IF(AND('7'!CG69=""),"",'7'!CG69)</f>
        <v/>
      </c>
      <c r="CH165" s="482" t="str">
        <f>IF(AND('7'!CH69=""),"",'7'!CH69)</f>
        <v/>
      </c>
      <c r="CI165" s="482" t="str">
        <f>IF(AND('7'!CI69=""),"",'7'!CI69)</f>
        <v/>
      </c>
      <c r="CJ165" s="482" t="str">
        <f>IF(AND('7'!CJ69=""),"",'7'!CJ69)</f>
        <v/>
      </c>
      <c r="CK165" s="482" t="str">
        <f>IF(AND('7'!CK69=""),"",'7'!CK69)</f>
        <v/>
      </c>
      <c r="CL165" s="482" t="str">
        <f>IF(AND('7'!CL69=""),"",'7'!CL69)</f>
        <v/>
      </c>
      <c r="CM165" s="482" t="str">
        <f>IF(AND('7'!CM69=""),"",'7'!CM69)</f>
        <v/>
      </c>
      <c r="CN165" s="482" t="str">
        <f>IF(AND('7'!CN69=""),"",'7'!CN69)</f>
        <v/>
      </c>
      <c r="CO165" s="482" t="str">
        <f>IF(AND('7'!CO69=""),"",'7'!CO69)</f>
        <v/>
      </c>
      <c r="CP165" s="482" t="str">
        <f>IF(AND('7'!CP69=""),"",'7'!CP69)</f>
        <v/>
      </c>
      <c r="CQ165" s="482" t="str">
        <f>IF(AND('7'!CQ69=""),"",'7'!CQ69)</f>
        <v/>
      </c>
      <c r="CR165" s="482" t="str">
        <f>IF(AND('7'!CR69=""),"",'7'!CR69)</f>
        <v/>
      </c>
      <c r="CS165" s="482" t="str">
        <f>IF(AND('7'!CS69=""),"",'7'!CS69)</f>
        <v/>
      </c>
      <c r="CT165" s="482" t="str">
        <f>IF(AND('7'!CT69=""),"",'7'!CT69)</f>
        <v/>
      </c>
      <c r="CU165" s="482" t="str">
        <f>IF(AND('7'!CU69=""),"",'7'!CU69)</f>
        <v/>
      </c>
      <c r="CV165" s="482" t="str">
        <f>IF(AND('7'!CV69=""),"",'7'!CV69)</f>
        <v/>
      </c>
      <c r="CW165" s="482" t="str">
        <f>IF(AND('7'!CW69=""),"",'7'!CW69)</f>
        <v/>
      </c>
      <c r="CX165" s="482" t="str">
        <f>IF(AND('7'!CX69=""),"",'7'!CX69)</f>
        <v/>
      </c>
      <c r="CY165" s="482" t="str">
        <f>IF(AND('7'!CY69=""),"",'7'!CY69)</f>
        <v/>
      </c>
      <c r="CZ165" s="482" t="str">
        <f>IF(AND('7'!CZ69=""),"",'7'!CZ69)</f>
        <v/>
      </c>
      <c r="DA165" s="482" t="str">
        <f>IF(AND('7'!DA69=""),"",'7'!DA69)</f>
        <v/>
      </c>
      <c r="DB165" s="482" t="str">
        <f>IF(AND('7'!DB69=""),"",'7'!DB69)</f>
        <v/>
      </c>
      <c r="DC165" s="482" t="str">
        <f>IF(AND('7'!DC69=""),"",'7'!DC69)</f>
        <v/>
      </c>
      <c r="DD165" s="482" t="str">
        <f>IF(AND('7'!DD69=""),"",'7'!DD69)</f>
        <v/>
      </c>
      <c r="DE165" s="482" t="str">
        <f>IF(AND('7'!DE69=""),"",'7'!DE69)</f>
        <v/>
      </c>
      <c r="DF165" s="482" t="str">
        <f>IF(AND('7'!DF69=""),"",'7'!DF69)</f>
        <v/>
      </c>
      <c r="DG165" s="482" t="str">
        <f>IF(AND('7'!DG69=""),"",'7'!DG69)</f>
        <v/>
      </c>
      <c r="DH165" s="482" t="str">
        <f>IF(AND('7'!DH69=""),"",'7'!DH69)</f>
        <v/>
      </c>
      <c r="DI165" s="482" t="str">
        <f>IF(AND('7'!DI69=""),"",'7'!DI69)</f>
        <v/>
      </c>
      <c r="DJ165" s="482" t="str">
        <f>IF(AND('7'!DJ69=""),"",'7'!DJ69)</f>
        <v/>
      </c>
      <c r="DK165" s="482" t="str">
        <f>IF(AND('7'!DK69=""),"",'7'!DK69)</f>
        <v/>
      </c>
      <c r="DL165" s="482" t="str">
        <f>IF(AND('7'!DL69=""),"",'7'!DL69)</f>
        <v/>
      </c>
      <c r="DM165" s="482" t="str">
        <f>IF(AND('7'!DM69=""),"",'7'!DM69)</f>
        <v/>
      </c>
      <c r="DN165" s="482" t="str">
        <f>IF(AND('7'!DN69=""),"",'7'!DN69)</f>
        <v/>
      </c>
      <c r="DO165" s="482" t="str">
        <f>IF(AND('7'!DO69=""),"",'7'!DO69)</f>
        <v/>
      </c>
      <c r="DP165" s="482" t="str">
        <f>IF(AND('7'!DP69=""),"",'7'!DP69)</f>
        <v/>
      </c>
      <c r="DQ165" s="482" t="str">
        <f>IF(AND('7'!DQ69=""),"",'7'!DQ69)</f>
        <v/>
      </c>
      <c r="DR165" s="482" t="str">
        <f>IF(AND('7'!DR69=""),"",'7'!DR69)</f>
        <v/>
      </c>
      <c r="DS165" s="482" t="str">
        <f>IF(AND('7'!DS69=""),"",'7'!DS69)</f>
        <v/>
      </c>
      <c r="DT165" s="482" t="str">
        <f>IF(AND('7'!DT69=""),"",'7'!DT69)</f>
        <v/>
      </c>
      <c r="DU165" s="482" t="str">
        <f>IF(AND('7'!DU69=""),"",'7'!DU69)</f>
        <v/>
      </c>
      <c r="DV165" s="482" t="str">
        <f>IF(AND('7'!DV69=""),"",'7'!DV69)</f>
        <v/>
      </c>
      <c r="DW165" s="482" t="str">
        <f>IF(AND('7'!DW69=""),"",'7'!DW69)</f>
        <v/>
      </c>
      <c r="DX165" s="482" t="str">
        <f>IF(AND('7'!DX69=""),"",'7'!DX69)</f>
        <v/>
      </c>
      <c r="DY165" s="482" t="str">
        <f>IF(AND('7'!DY69=""),"",'7'!DY69)</f>
        <v/>
      </c>
      <c r="DZ165" s="482" t="str">
        <f>IF(AND('7'!DZ69=""),"",'7'!DZ69)</f>
        <v/>
      </c>
      <c r="EA165" s="482" t="str">
        <f>IF(AND('7'!EA69=""),"",'7'!EA69)</f>
        <v/>
      </c>
      <c r="EB165" s="482" t="str">
        <f>IF(AND('7'!EB69=""),"",'7'!EB69)</f>
        <v/>
      </c>
      <c r="EC165" s="482" t="str">
        <f>IF(AND('7'!EC69=""),"",'7'!EC69)</f>
        <v/>
      </c>
      <c r="ED165" s="482" t="str">
        <f>IF(AND('7'!ED69=""),"",'7'!ED69)</f>
        <v/>
      </c>
      <c r="EE165" s="482" t="str">
        <f>IF(AND('7'!EE69=""),"",'7'!EE69)</f>
        <v/>
      </c>
      <c r="EF165" s="482" t="str">
        <f>IF(AND('7'!EF69=""),"",'7'!EF69)</f>
        <v/>
      </c>
      <c r="EG165" s="482" t="str">
        <f>IF(AND('7'!EG69=""),"",'7'!EG69)</f>
        <v/>
      </c>
      <c r="EH165" s="482" t="str">
        <f>IF(AND('7'!EH69=""),"",'7'!EH69)</f>
        <v/>
      </c>
      <c r="EI165" s="482" t="str">
        <f>IF(AND('7'!EI69=""),"",'7'!EI69)</f>
        <v/>
      </c>
      <c r="EJ165" s="482" t="str">
        <f>IF(AND('7'!EJ69=""),"",'7'!EJ69)</f>
        <v/>
      </c>
      <c r="EK165" s="482" t="str">
        <f>IF(AND('7'!EK69=""),"",'7'!EK69)</f>
        <v/>
      </c>
      <c r="EL165" s="482" t="str">
        <f>IF(AND('7'!EL69=""),"",'7'!EL69)</f>
        <v/>
      </c>
      <c r="EM165" s="482" t="str">
        <f>IF(AND('7'!EM69=""),"",'7'!EM69)</f>
        <v/>
      </c>
      <c r="EN165" s="482" t="str">
        <f>IF(AND('7'!EN69=""),"",'7'!EN69)</f>
        <v/>
      </c>
      <c r="EO165" s="482" t="str">
        <f>IF(AND('7'!EO69=""),"",'7'!EO69)</f>
        <v/>
      </c>
      <c r="EP165" s="482" t="str">
        <f>IF(AND('7'!EP69=""),"",'7'!EP69)</f>
        <v/>
      </c>
      <c r="EQ165" s="482" t="str">
        <f>IF(AND('7'!EQ69=""),"",'7'!EQ69)</f>
        <v/>
      </c>
      <c r="ER165" s="482" t="str">
        <f>IF(AND('7'!ER69=""),"",'7'!ER69)</f>
        <v/>
      </c>
      <c r="ES165" s="482" t="str">
        <f>IF(AND('7'!ES69=""),"",'7'!ES69)</f>
        <v/>
      </c>
      <c r="ET165" s="482" t="str">
        <f>IF(AND('7'!ET69=""),"",'7'!ET69)</f>
        <v/>
      </c>
      <c r="EU165" s="482" t="str">
        <f>IF(AND('7'!EU69=""),"",'7'!EU69)</f>
        <v/>
      </c>
      <c r="EV165" s="482" t="str">
        <f>IF(AND('7'!EV69=""),"",'7'!EV69)</f>
        <v/>
      </c>
      <c r="EW165" s="482" t="str">
        <f>IF(AND('7'!EW69=""),"",'7'!EW69)</f>
        <v/>
      </c>
      <c r="EX165" s="482" t="str">
        <f>IF(AND('7'!EX69=""),"",'7'!EX69)</f>
        <v/>
      </c>
      <c r="EY165" s="482" t="str">
        <f>IF(AND('7'!EY69=""),"",'7'!EY69)</f>
        <v/>
      </c>
      <c r="EZ165" s="482" t="str">
        <f>IF(AND('7'!EZ69=""),"",'7'!EZ69)</f>
        <v/>
      </c>
      <c r="FA165" s="482" t="str">
        <f>IF(AND('7'!FA69=""),"",'7'!FA69)</f>
        <v/>
      </c>
      <c r="FB165" s="482" t="str">
        <f>IF(AND('7'!FB69=""),"",'7'!FB69)</f>
        <v/>
      </c>
      <c r="FC165" s="482" t="str">
        <f>IF(AND('7'!FC69=""),"",'7'!FC69)</f>
        <v/>
      </c>
      <c r="FD165" s="482" t="str">
        <f>IF(AND('7'!FD69=""),"",'7'!FD69)</f>
        <v/>
      </c>
      <c r="FE165" s="482" t="str">
        <f>IF(AND('7'!FE69=""),"",'7'!FE69)</f>
        <v/>
      </c>
      <c r="FF165" s="482" t="str">
        <f>IF(AND('7'!FF69=""),"",'7'!FF69)</f>
        <v xml:space="preserve"> </v>
      </c>
      <c r="FG165" s="482" t="str">
        <f>IF(AND('7'!FG69=""),"",'7'!FG69)</f>
        <v/>
      </c>
      <c r="FH165" s="482" t="str">
        <f>IF(AND('7'!FH69=""),"",'7'!FH69)</f>
        <v/>
      </c>
      <c r="FI165" s="482" t="str">
        <f>IF(AND('7'!FI69=""),"",'7'!FI69)</f>
        <v/>
      </c>
      <c r="FJ165" s="482" t="str">
        <f>IF(AND('7'!FJ69=""),"",'7'!FJ69)</f>
        <v/>
      </c>
      <c r="FK165" s="482" t="str">
        <f>IF(AND('7'!FK69=""),"",'7'!FK69)</f>
        <v/>
      </c>
      <c r="FL165" s="482" t="str">
        <f>IF(AND('7'!FL69=""),"",'7'!FL69)</f>
        <v/>
      </c>
      <c r="FM165" s="482" t="str">
        <f>IF(AND('7'!FM69=""),"",'7'!FM69)</f>
        <v xml:space="preserve"> </v>
      </c>
      <c r="FN165" s="482" t="str">
        <f>IF(AND('7'!FN69=""),"",'7'!FN69)</f>
        <v/>
      </c>
      <c r="FO165" s="482" t="str">
        <f>IF(AND('7'!FO69=""),"",'7'!FO69)</f>
        <v/>
      </c>
      <c r="FP165" s="482" t="str">
        <f>IF(AND('7'!FP69=""),"",'7'!FP69)</f>
        <v/>
      </c>
      <c r="FQ165" s="482" t="str">
        <f>IF(AND('7'!FQ69=""),"",'7'!FQ69)</f>
        <v/>
      </c>
      <c r="FR165" s="482" t="str">
        <f>IF(AND('7'!FR69=""),"",'7'!FR69)</f>
        <v/>
      </c>
      <c r="FS165" s="482" t="str">
        <f>IF(AND('7'!FS69=""),"",'7'!FS69)</f>
        <v/>
      </c>
      <c r="FT165" s="482" t="str">
        <f>IF(AND('7'!FT69=""),"",'7'!FT69)</f>
        <v xml:space="preserve"> </v>
      </c>
      <c r="FU165" s="482" t="str">
        <f>IF(AND('7'!FV69=""),"",'7'!FV69)</f>
        <v>-</v>
      </c>
      <c r="FV165" s="482" t="str">
        <f>IF(AND('7'!FW69=""),"",'7'!FW69)</f>
        <v>-</v>
      </c>
      <c r="FW165" s="482" t="str">
        <f>IF(AND('7'!FX69=""),"",'7'!FX69)</f>
        <v>-</v>
      </c>
      <c r="FX165" s="482" t="str">
        <f>IF(AND('7'!FY69=""),"",'7'!FY69)</f>
        <v>-</v>
      </c>
      <c r="FY165" s="482" t="str">
        <f>IF(AND('7'!FZ69=""),"",'7'!FZ69)</f>
        <v>-</v>
      </c>
      <c r="FZ165" s="482" t="str">
        <f>IF(AND('7'!GA69=""),"",'7'!GA69)</f>
        <v>-</v>
      </c>
      <c r="GA165" s="482" t="str">
        <f>IF(AND('7'!GB69=""),"",'7'!GB69)</f>
        <v>-</v>
      </c>
      <c r="GB165" s="482" t="str">
        <f>IF(AND('7'!GC69=""),"",'7'!GC69)</f>
        <v>-</v>
      </c>
      <c r="GC165" s="482" t="str">
        <f>IF(AND('7'!GD69=""),"",'7'!GD69)</f>
        <v>-</v>
      </c>
      <c r="GD165" s="482" t="str">
        <f>IF(AND('7'!GE69=""),"",'7'!GE69)</f>
        <v>-</v>
      </c>
      <c r="GE165" s="482" t="str">
        <f>IF(AND('7'!GF69=""),"",'7'!GF69)</f>
        <v>-</v>
      </c>
      <c r="GF165" s="482" t="str">
        <f>IF(AND('7'!GG69=""),"",'7'!GG69)</f>
        <v>-</v>
      </c>
      <c r="GG165" s="482" t="str">
        <f>IF(AND('7'!GH69=""),"",IF(AND('7'!GH69="-"),"",'7'!GH69))</f>
        <v/>
      </c>
      <c r="GH165" s="50" t="str">
        <f>IF(AND(C165=""),"",VLOOKUP(B165,Register!$A$7:$CL$311,36,FALSE))</f>
        <v/>
      </c>
      <c r="GI165" s="483" t="str">
        <f>IF(AND('7'!GL69=""),"",'7'!GL69)</f>
        <v/>
      </c>
      <c r="GJ165" s="173" t="str">
        <f>IF(AND('7'!FU69=""),"",'7'!FU69)</f>
        <v/>
      </c>
    </row>
    <row r="166" spans="1:192" ht="21">
      <c r="A166" s="480">
        <v>158</v>
      </c>
      <c r="B166" s="481" t="str">
        <f>IF(AND('7'!B70=""),"",'7'!B70)</f>
        <v/>
      </c>
      <c r="C166" s="196" t="str">
        <f>IF(AND('7'!C70=""),"",'7'!C70)</f>
        <v/>
      </c>
      <c r="D166" s="196" t="str">
        <f>IF(AND('7'!D70=""),"",'7'!D70)</f>
        <v/>
      </c>
      <c r="E166" s="200" t="str">
        <f>IF(AND('7'!E70=""),"",'7'!E70)</f>
        <v/>
      </c>
      <c r="F166" s="482" t="str">
        <f>IF(AND('7'!F70=""),"",'7'!F70)</f>
        <v/>
      </c>
      <c r="G166" s="482" t="str">
        <f>IF(AND('7'!G70=""),"",'7'!G70)</f>
        <v/>
      </c>
      <c r="H166" s="482" t="str">
        <f>IF(AND('7'!H70=""),"",'7'!H70)</f>
        <v/>
      </c>
      <c r="I166" s="482" t="str">
        <f>IF(AND('7'!I70=""),"",'7'!I70)</f>
        <v/>
      </c>
      <c r="J166" s="482" t="str">
        <f>IF(AND('7'!J70=""),"",'7'!J70)</f>
        <v/>
      </c>
      <c r="K166" s="482" t="str">
        <f>IF(AND('7'!K70=""),"",'7'!K70)</f>
        <v/>
      </c>
      <c r="L166" s="482" t="str">
        <f>IF(AND('7'!L70=""),"",'7'!L70)</f>
        <v/>
      </c>
      <c r="M166" s="482" t="str">
        <f>IF(AND('7'!M70=""),"",'7'!M70)</f>
        <v/>
      </c>
      <c r="N166" s="482" t="str">
        <f>IF(AND('7'!N70=""),"",'7'!N70)</f>
        <v/>
      </c>
      <c r="O166" s="482" t="str">
        <f>IF(AND('7'!O70=""),"",'7'!O70)</f>
        <v/>
      </c>
      <c r="P166" s="482" t="str">
        <f>IF(AND('7'!P70=""),"",'7'!P70)</f>
        <v/>
      </c>
      <c r="Q166" s="482" t="str">
        <f>IF(AND('7'!Q70=""),"",'7'!Q70)</f>
        <v/>
      </c>
      <c r="R166" s="482" t="str">
        <f>IF(AND('7'!R70=""),"",'7'!R70)</f>
        <v/>
      </c>
      <c r="S166" s="482" t="str">
        <f>IF(AND('7'!S70=""),"",'7'!S70)</f>
        <v/>
      </c>
      <c r="T166" s="482" t="str">
        <f>IF(AND('7'!T70=""),"",'7'!T70)</f>
        <v/>
      </c>
      <c r="U166" s="482" t="str">
        <f>IF(AND('7'!U70=""),"",'7'!U70)</f>
        <v/>
      </c>
      <c r="V166" s="482" t="str">
        <f>IF(AND('7'!V70=""),"",'7'!V70)</f>
        <v/>
      </c>
      <c r="W166" s="482" t="str">
        <f>IF(AND('7'!W70=""),"",'7'!W70)</f>
        <v/>
      </c>
      <c r="X166" s="482" t="str">
        <f>IF(AND('7'!X70=""),"",'7'!X70)</f>
        <v/>
      </c>
      <c r="Y166" s="482" t="str">
        <f>IF(AND('7'!Y70=""),"",'7'!Y70)</f>
        <v/>
      </c>
      <c r="Z166" s="482" t="str">
        <f>IF(AND('7'!Z70=""),"",'7'!Z70)</f>
        <v/>
      </c>
      <c r="AA166" s="482" t="str">
        <f>IF(AND('7'!AA70=""),"",'7'!AA70)</f>
        <v/>
      </c>
      <c r="AB166" s="482" t="str">
        <f>IF(AND('7'!AB70=""),"",'7'!AB70)</f>
        <v/>
      </c>
      <c r="AC166" s="482" t="str">
        <f>IF(AND('7'!AC70=""),"",'7'!AC70)</f>
        <v/>
      </c>
      <c r="AD166" s="482" t="str">
        <f>IF(AND('7'!AD70=""),"",'7'!AD70)</f>
        <v/>
      </c>
      <c r="AE166" s="482" t="str">
        <f>IF(AND('7'!AE70=""),"",'7'!AE70)</f>
        <v/>
      </c>
      <c r="AF166" s="482" t="str">
        <f>IF(AND('7'!AF70=""),"",'7'!AF70)</f>
        <v/>
      </c>
      <c r="AG166" s="482" t="str">
        <f>IF(AND('7'!AG70=""),"",'7'!AG70)</f>
        <v/>
      </c>
      <c r="AH166" s="482" t="str">
        <f>IF(AND('7'!AH70=""),"",'7'!AH70)</f>
        <v/>
      </c>
      <c r="AI166" s="482" t="str">
        <f>IF(AND('7'!AI70=""),"",'7'!AI70)</f>
        <v/>
      </c>
      <c r="AJ166" s="482" t="str">
        <f>IF(AND('7'!AJ70=""),"",'7'!AJ70)</f>
        <v/>
      </c>
      <c r="AK166" s="482" t="str">
        <f>IF(AND('7'!AK70=""),"",'7'!AK70)</f>
        <v/>
      </c>
      <c r="AL166" s="482" t="str">
        <f>IF(AND('7'!AL70=""),"",'7'!AL70)</f>
        <v/>
      </c>
      <c r="AM166" s="482" t="str">
        <f>IF(AND('7'!AM70=""),"",'7'!AM70)</f>
        <v/>
      </c>
      <c r="AN166" s="482" t="str">
        <f>IF(AND('7'!AN70=""),"",'7'!AN70)</f>
        <v/>
      </c>
      <c r="AO166" s="482" t="str">
        <f>IF(AND('7'!AO70=""),"",'7'!AO70)</f>
        <v/>
      </c>
      <c r="AP166" s="482" t="str">
        <f>IF(AND('7'!AP70=""),"",'7'!AP70)</f>
        <v/>
      </c>
      <c r="AQ166" s="482" t="str">
        <f>IF(AND('7'!AQ70=""),"",'7'!AQ70)</f>
        <v/>
      </c>
      <c r="AR166" s="482" t="str">
        <f>IF(AND('7'!AR70=""),"",'7'!AR70)</f>
        <v/>
      </c>
      <c r="AS166" s="482" t="str">
        <f>IF(AND('7'!AS70=""),"",'7'!AS70)</f>
        <v/>
      </c>
      <c r="AT166" s="482" t="str">
        <f>IF(AND('7'!AT70=""),"",'7'!AT70)</f>
        <v/>
      </c>
      <c r="AU166" s="482" t="str">
        <f>IF(AND('7'!AU70=""),"",'7'!AU70)</f>
        <v/>
      </c>
      <c r="AV166" s="482" t="str">
        <f>IF(AND('7'!AV70=""),"",'7'!AV70)</f>
        <v/>
      </c>
      <c r="AW166" s="482" t="str">
        <f>IF(AND('7'!AW70=""),"",'7'!AW70)</f>
        <v/>
      </c>
      <c r="AX166" s="482" t="str">
        <f>IF(AND('7'!AX70=""),"",'7'!AX70)</f>
        <v/>
      </c>
      <c r="AY166" s="482" t="str">
        <f>IF(AND('7'!AY70=""),"",'7'!AY70)</f>
        <v/>
      </c>
      <c r="AZ166" s="482" t="str">
        <f>IF(AND('7'!AZ70=""),"",'7'!AZ70)</f>
        <v/>
      </c>
      <c r="BA166" s="482" t="str">
        <f>IF(AND('7'!BA70=""),"",'7'!BA70)</f>
        <v/>
      </c>
      <c r="BB166" s="482" t="str">
        <f>IF(AND('7'!BB70=""),"",'7'!BB70)</f>
        <v/>
      </c>
      <c r="BC166" s="482" t="str">
        <f>IF(AND('7'!BC70=""),"",'7'!BC70)</f>
        <v/>
      </c>
      <c r="BD166" s="482" t="str">
        <f>IF(AND('7'!BD70=""),"",'7'!BD70)</f>
        <v/>
      </c>
      <c r="BE166" s="482" t="str">
        <f>IF(AND('7'!BE70=""),"",'7'!BE70)</f>
        <v/>
      </c>
      <c r="BF166" s="482" t="str">
        <f>IF(AND('7'!BF70=""),"",'7'!BF70)</f>
        <v/>
      </c>
      <c r="BG166" s="482" t="str">
        <f>IF(AND('7'!BG70=""),"",'7'!BG70)</f>
        <v/>
      </c>
      <c r="BH166" s="482" t="str">
        <f>IF(AND('7'!BH70=""),"",'7'!BH70)</f>
        <v/>
      </c>
      <c r="BI166" s="482" t="str">
        <f>IF(AND('7'!BI70=""),"",'7'!BI70)</f>
        <v/>
      </c>
      <c r="BJ166" s="482" t="str">
        <f>IF(AND('7'!BJ70=""),"",'7'!BJ70)</f>
        <v/>
      </c>
      <c r="BK166" s="482" t="str">
        <f>IF(AND('7'!BK70=""),"",'7'!BK70)</f>
        <v/>
      </c>
      <c r="BL166" s="482" t="str">
        <f>IF(AND('7'!BL70=""),"",'7'!BL70)</f>
        <v/>
      </c>
      <c r="BM166" s="482" t="str">
        <f>IF(AND('7'!BM70=""),"",'7'!BM70)</f>
        <v/>
      </c>
      <c r="BN166" s="482" t="str">
        <f>IF(AND('7'!BN70=""),"",'7'!BN70)</f>
        <v/>
      </c>
      <c r="BO166" s="482" t="str">
        <f>IF(AND('7'!BO70=""),"",'7'!BO70)</f>
        <v/>
      </c>
      <c r="BP166" s="482" t="str">
        <f>IF(AND('7'!BP70=""),"",'7'!BP70)</f>
        <v/>
      </c>
      <c r="BQ166" s="482" t="str">
        <f>IF(AND('7'!BQ70=""),"",'7'!BQ70)</f>
        <v/>
      </c>
      <c r="BR166" s="482" t="str">
        <f>IF(AND('7'!BR70=""),"",'7'!BR70)</f>
        <v/>
      </c>
      <c r="BS166" s="482" t="str">
        <f>IF(AND('7'!BS70=""),"",'7'!BS70)</f>
        <v/>
      </c>
      <c r="BT166" s="482" t="str">
        <f>IF(AND('7'!BT70=""),"",'7'!BT70)</f>
        <v/>
      </c>
      <c r="BU166" s="482" t="str">
        <f>IF(AND('7'!BU70=""),"",'7'!BU70)</f>
        <v/>
      </c>
      <c r="BV166" s="482" t="str">
        <f>IF(AND('7'!BV70=""),"",'7'!BV70)</f>
        <v/>
      </c>
      <c r="BW166" s="482" t="str">
        <f>IF(AND('7'!BW70=""),"",'7'!BW70)</f>
        <v/>
      </c>
      <c r="BX166" s="482" t="str">
        <f>IF(AND('7'!BX70=""),"",'7'!BX70)</f>
        <v/>
      </c>
      <c r="BY166" s="482" t="str">
        <f>IF(AND('7'!BY70=""),"",'7'!BY70)</f>
        <v/>
      </c>
      <c r="BZ166" s="482" t="str">
        <f>IF(AND('7'!BZ70=""),"",'7'!BZ70)</f>
        <v/>
      </c>
      <c r="CA166" s="482" t="str">
        <f>IF(AND('7'!CA70=""),"",'7'!CA70)</f>
        <v/>
      </c>
      <c r="CB166" s="482" t="str">
        <f>IF(AND('7'!CB70=""),"",'7'!CB70)</f>
        <v/>
      </c>
      <c r="CC166" s="482" t="str">
        <f>IF(AND('7'!CC70=""),"",'7'!CC70)</f>
        <v/>
      </c>
      <c r="CD166" s="482" t="str">
        <f>IF(AND('7'!CD70=""),"",'7'!CD70)</f>
        <v/>
      </c>
      <c r="CE166" s="482" t="str">
        <f>IF(AND('7'!CE70=""),"",'7'!CE70)</f>
        <v/>
      </c>
      <c r="CF166" s="482" t="str">
        <f>IF(AND('7'!CF70=""),"",'7'!CF70)</f>
        <v/>
      </c>
      <c r="CG166" s="482" t="str">
        <f>IF(AND('7'!CG70=""),"",'7'!CG70)</f>
        <v/>
      </c>
      <c r="CH166" s="482" t="str">
        <f>IF(AND('7'!CH70=""),"",'7'!CH70)</f>
        <v/>
      </c>
      <c r="CI166" s="482" t="str">
        <f>IF(AND('7'!CI70=""),"",'7'!CI70)</f>
        <v/>
      </c>
      <c r="CJ166" s="482" t="str">
        <f>IF(AND('7'!CJ70=""),"",'7'!CJ70)</f>
        <v/>
      </c>
      <c r="CK166" s="482" t="str">
        <f>IF(AND('7'!CK70=""),"",'7'!CK70)</f>
        <v/>
      </c>
      <c r="CL166" s="482" t="str">
        <f>IF(AND('7'!CL70=""),"",'7'!CL70)</f>
        <v/>
      </c>
      <c r="CM166" s="482" t="str">
        <f>IF(AND('7'!CM70=""),"",'7'!CM70)</f>
        <v/>
      </c>
      <c r="CN166" s="482" t="str">
        <f>IF(AND('7'!CN70=""),"",'7'!CN70)</f>
        <v/>
      </c>
      <c r="CO166" s="482" t="str">
        <f>IF(AND('7'!CO70=""),"",'7'!CO70)</f>
        <v/>
      </c>
      <c r="CP166" s="482" t="str">
        <f>IF(AND('7'!CP70=""),"",'7'!CP70)</f>
        <v/>
      </c>
      <c r="CQ166" s="482" t="str">
        <f>IF(AND('7'!CQ70=""),"",'7'!CQ70)</f>
        <v/>
      </c>
      <c r="CR166" s="482" t="str">
        <f>IF(AND('7'!CR70=""),"",'7'!CR70)</f>
        <v/>
      </c>
      <c r="CS166" s="482" t="str">
        <f>IF(AND('7'!CS70=""),"",'7'!CS70)</f>
        <v/>
      </c>
      <c r="CT166" s="482" t="str">
        <f>IF(AND('7'!CT70=""),"",'7'!CT70)</f>
        <v/>
      </c>
      <c r="CU166" s="482" t="str">
        <f>IF(AND('7'!CU70=""),"",'7'!CU70)</f>
        <v/>
      </c>
      <c r="CV166" s="482" t="str">
        <f>IF(AND('7'!CV70=""),"",'7'!CV70)</f>
        <v/>
      </c>
      <c r="CW166" s="482" t="str">
        <f>IF(AND('7'!CW70=""),"",'7'!CW70)</f>
        <v/>
      </c>
      <c r="CX166" s="482" t="str">
        <f>IF(AND('7'!CX70=""),"",'7'!CX70)</f>
        <v/>
      </c>
      <c r="CY166" s="482" t="str">
        <f>IF(AND('7'!CY70=""),"",'7'!CY70)</f>
        <v/>
      </c>
      <c r="CZ166" s="482" t="str">
        <f>IF(AND('7'!CZ70=""),"",'7'!CZ70)</f>
        <v/>
      </c>
      <c r="DA166" s="482" t="str">
        <f>IF(AND('7'!DA70=""),"",'7'!DA70)</f>
        <v/>
      </c>
      <c r="DB166" s="482" t="str">
        <f>IF(AND('7'!DB70=""),"",'7'!DB70)</f>
        <v/>
      </c>
      <c r="DC166" s="482" t="str">
        <f>IF(AND('7'!DC70=""),"",'7'!DC70)</f>
        <v/>
      </c>
      <c r="DD166" s="482" t="str">
        <f>IF(AND('7'!DD70=""),"",'7'!DD70)</f>
        <v/>
      </c>
      <c r="DE166" s="482" t="str">
        <f>IF(AND('7'!DE70=""),"",'7'!DE70)</f>
        <v/>
      </c>
      <c r="DF166" s="482" t="str">
        <f>IF(AND('7'!DF70=""),"",'7'!DF70)</f>
        <v/>
      </c>
      <c r="DG166" s="482" t="str">
        <f>IF(AND('7'!DG70=""),"",'7'!DG70)</f>
        <v/>
      </c>
      <c r="DH166" s="482" t="str">
        <f>IF(AND('7'!DH70=""),"",'7'!DH70)</f>
        <v/>
      </c>
      <c r="DI166" s="482" t="str">
        <f>IF(AND('7'!DI70=""),"",'7'!DI70)</f>
        <v/>
      </c>
      <c r="DJ166" s="482" t="str">
        <f>IF(AND('7'!DJ70=""),"",'7'!DJ70)</f>
        <v/>
      </c>
      <c r="DK166" s="482" t="str">
        <f>IF(AND('7'!DK70=""),"",'7'!DK70)</f>
        <v/>
      </c>
      <c r="DL166" s="482" t="str">
        <f>IF(AND('7'!DL70=""),"",'7'!DL70)</f>
        <v/>
      </c>
      <c r="DM166" s="482" t="str">
        <f>IF(AND('7'!DM70=""),"",'7'!DM70)</f>
        <v/>
      </c>
      <c r="DN166" s="482" t="str">
        <f>IF(AND('7'!DN70=""),"",'7'!DN70)</f>
        <v/>
      </c>
      <c r="DO166" s="482" t="str">
        <f>IF(AND('7'!DO70=""),"",'7'!DO70)</f>
        <v/>
      </c>
      <c r="DP166" s="482" t="str">
        <f>IF(AND('7'!DP70=""),"",'7'!DP70)</f>
        <v/>
      </c>
      <c r="DQ166" s="482" t="str">
        <f>IF(AND('7'!DQ70=""),"",'7'!DQ70)</f>
        <v/>
      </c>
      <c r="DR166" s="482" t="str">
        <f>IF(AND('7'!DR70=""),"",'7'!DR70)</f>
        <v/>
      </c>
      <c r="DS166" s="482" t="str">
        <f>IF(AND('7'!DS70=""),"",'7'!DS70)</f>
        <v/>
      </c>
      <c r="DT166" s="482" t="str">
        <f>IF(AND('7'!DT70=""),"",'7'!DT70)</f>
        <v/>
      </c>
      <c r="DU166" s="482" t="str">
        <f>IF(AND('7'!DU70=""),"",'7'!DU70)</f>
        <v/>
      </c>
      <c r="DV166" s="482" t="str">
        <f>IF(AND('7'!DV70=""),"",'7'!DV70)</f>
        <v/>
      </c>
      <c r="DW166" s="482" t="str">
        <f>IF(AND('7'!DW70=""),"",'7'!DW70)</f>
        <v/>
      </c>
      <c r="DX166" s="482" t="str">
        <f>IF(AND('7'!DX70=""),"",'7'!DX70)</f>
        <v/>
      </c>
      <c r="DY166" s="482" t="str">
        <f>IF(AND('7'!DY70=""),"",'7'!DY70)</f>
        <v/>
      </c>
      <c r="DZ166" s="482" t="str">
        <f>IF(AND('7'!DZ70=""),"",'7'!DZ70)</f>
        <v/>
      </c>
      <c r="EA166" s="482" t="str">
        <f>IF(AND('7'!EA70=""),"",'7'!EA70)</f>
        <v/>
      </c>
      <c r="EB166" s="482" t="str">
        <f>IF(AND('7'!EB70=""),"",'7'!EB70)</f>
        <v/>
      </c>
      <c r="EC166" s="482" t="str">
        <f>IF(AND('7'!EC70=""),"",'7'!EC70)</f>
        <v/>
      </c>
      <c r="ED166" s="482" t="str">
        <f>IF(AND('7'!ED70=""),"",'7'!ED70)</f>
        <v/>
      </c>
      <c r="EE166" s="482" t="str">
        <f>IF(AND('7'!EE70=""),"",'7'!EE70)</f>
        <v/>
      </c>
      <c r="EF166" s="482" t="str">
        <f>IF(AND('7'!EF70=""),"",'7'!EF70)</f>
        <v/>
      </c>
      <c r="EG166" s="482" t="str">
        <f>IF(AND('7'!EG70=""),"",'7'!EG70)</f>
        <v/>
      </c>
      <c r="EH166" s="482" t="str">
        <f>IF(AND('7'!EH70=""),"",'7'!EH70)</f>
        <v/>
      </c>
      <c r="EI166" s="482" t="str">
        <f>IF(AND('7'!EI70=""),"",'7'!EI70)</f>
        <v/>
      </c>
      <c r="EJ166" s="482" t="str">
        <f>IF(AND('7'!EJ70=""),"",'7'!EJ70)</f>
        <v/>
      </c>
      <c r="EK166" s="482" t="str">
        <f>IF(AND('7'!EK70=""),"",'7'!EK70)</f>
        <v/>
      </c>
      <c r="EL166" s="482" t="str">
        <f>IF(AND('7'!EL70=""),"",'7'!EL70)</f>
        <v/>
      </c>
      <c r="EM166" s="482" t="str">
        <f>IF(AND('7'!EM70=""),"",'7'!EM70)</f>
        <v/>
      </c>
      <c r="EN166" s="482" t="str">
        <f>IF(AND('7'!EN70=""),"",'7'!EN70)</f>
        <v/>
      </c>
      <c r="EO166" s="482" t="str">
        <f>IF(AND('7'!EO70=""),"",'7'!EO70)</f>
        <v/>
      </c>
      <c r="EP166" s="482" t="str">
        <f>IF(AND('7'!EP70=""),"",'7'!EP70)</f>
        <v/>
      </c>
      <c r="EQ166" s="482" t="str">
        <f>IF(AND('7'!EQ70=""),"",'7'!EQ70)</f>
        <v/>
      </c>
      <c r="ER166" s="482" t="str">
        <f>IF(AND('7'!ER70=""),"",'7'!ER70)</f>
        <v/>
      </c>
      <c r="ES166" s="482" t="str">
        <f>IF(AND('7'!ES70=""),"",'7'!ES70)</f>
        <v/>
      </c>
      <c r="ET166" s="482" t="str">
        <f>IF(AND('7'!ET70=""),"",'7'!ET70)</f>
        <v/>
      </c>
      <c r="EU166" s="482" t="str">
        <f>IF(AND('7'!EU70=""),"",'7'!EU70)</f>
        <v/>
      </c>
      <c r="EV166" s="482" t="str">
        <f>IF(AND('7'!EV70=""),"",'7'!EV70)</f>
        <v/>
      </c>
      <c r="EW166" s="482" t="str">
        <f>IF(AND('7'!EW70=""),"",'7'!EW70)</f>
        <v/>
      </c>
      <c r="EX166" s="482" t="str">
        <f>IF(AND('7'!EX70=""),"",'7'!EX70)</f>
        <v/>
      </c>
      <c r="EY166" s="482" t="str">
        <f>IF(AND('7'!EY70=""),"",'7'!EY70)</f>
        <v/>
      </c>
      <c r="EZ166" s="482" t="str">
        <f>IF(AND('7'!EZ70=""),"",'7'!EZ70)</f>
        <v/>
      </c>
      <c r="FA166" s="482" t="str">
        <f>IF(AND('7'!FA70=""),"",'7'!FA70)</f>
        <v/>
      </c>
      <c r="FB166" s="482" t="str">
        <f>IF(AND('7'!FB70=""),"",'7'!FB70)</f>
        <v/>
      </c>
      <c r="FC166" s="482" t="str">
        <f>IF(AND('7'!FC70=""),"",'7'!FC70)</f>
        <v/>
      </c>
      <c r="FD166" s="482" t="str">
        <f>IF(AND('7'!FD70=""),"",'7'!FD70)</f>
        <v/>
      </c>
      <c r="FE166" s="482" t="str">
        <f>IF(AND('7'!FE70=""),"",'7'!FE70)</f>
        <v/>
      </c>
      <c r="FF166" s="482" t="str">
        <f>IF(AND('7'!FF70=""),"",'7'!FF70)</f>
        <v xml:space="preserve"> </v>
      </c>
      <c r="FG166" s="482" t="str">
        <f>IF(AND('7'!FG70=""),"",'7'!FG70)</f>
        <v/>
      </c>
      <c r="FH166" s="482" t="str">
        <f>IF(AND('7'!FH70=""),"",'7'!FH70)</f>
        <v/>
      </c>
      <c r="FI166" s="482" t="str">
        <f>IF(AND('7'!FI70=""),"",'7'!FI70)</f>
        <v/>
      </c>
      <c r="FJ166" s="482" t="str">
        <f>IF(AND('7'!FJ70=""),"",'7'!FJ70)</f>
        <v/>
      </c>
      <c r="FK166" s="482" t="str">
        <f>IF(AND('7'!FK70=""),"",'7'!FK70)</f>
        <v/>
      </c>
      <c r="FL166" s="482" t="str">
        <f>IF(AND('7'!FL70=""),"",'7'!FL70)</f>
        <v/>
      </c>
      <c r="FM166" s="482" t="str">
        <f>IF(AND('7'!FM70=""),"",'7'!FM70)</f>
        <v xml:space="preserve"> </v>
      </c>
      <c r="FN166" s="482" t="str">
        <f>IF(AND('7'!FN70=""),"",'7'!FN70)</f>
        <v/>
      </c>
      <c r="FO166" s="482" t="str">
        <f>IF(AND('7'!FO70=""),"",'7'!FO70)</f>
        <v/>
      </c>
      <c r="FP166" s="482" t="str">
        <f>IF(AND('7'!FP70=""),"",'7'!FP70)</f>
        <v/>
      </c>
      <c r="FQ166" s="482" t="str">
        <f>IF(AND('7'!FQ70=""),"",'7'!FQ70)</f>
        <v/>
      </c>
      <c r="FR166" s="482" t="str">
        <f>IF(AND('7'!FR70=""),"",'7'!FR70)</f>
        <v/>
      </c>
      <c r="FS166" s="482" t="str">
        <f>IF(AND('7'!FS70=""),"",'7'!FS70)</f>
        <v/>
      </c>
      <c r="FT166" s="482" t="str">
        <f>IF(AND('7'!FT70=""),"",'7'!FT70)</f>
        <v xml:space="preserve"> </v>
      </c>
      <c r="FU166" s="482" t="str">
        <f>IF(AND('7'!FV70=""),"",'7'!FV70)</f>
        <v>-</v>
      </c>
      <c r="FV166" s="482" t="str">
        <f>IF(AND('7'!FW70=""),"",'7'!FW70)</f>
        <v>-</v>
      </c>
      <c r="FW166" s="482" t="str">
        <f>IF(AND('7'!FX70=""),"",'7'!FX70)</f>
        <v>-</v>
      </c>
      <c r="FX166" s="482" t="str">
        <f>IF(AND('7'!FY70=""),"",'7'!FY70)</f>
        <v>-</v>
      </c>
      <c r="FY166" s="482" t="str">
        <f>IF(AND('7'!FZ70=""),"",'7'!FZ70)</f>
        <v>-</v>
      </c>
      <c r="FZ166" s="482" t="str">
        <f>IF(AND('7'!GA70=""),"",'7'!GA70)</f>
        <v>-</v>
      </c>
      <c r="GA166" s="482" t="str">
        <f>IF(AND('7'!GB70=""),"",'7'!GB70)</f>
        <v>-</v>
      </c>
      <c r="GB166" s="482" t="str">
        <f>IF(AND('7'!GC70=""),"",'7'!GC70)</f>
        <v>-</v>
      </c>
      <c r="GC166" s="482" t="str">
        <f>IF(AND('7'!GD70=""),"",'7'!GD70)</f>
        <v>-</v>
      </c>
      <c r="GD166" s="482" t="str">
        <f>IF(AND('7'!GE70=""),"",'7'!GE70)</f>
        <v>-</v>
      </c>
      <c r="GE166" s="482" t="str">
        <f>IF(AND('7'!GF70=""),"",'7'!GF70)</f>
        <v>-</v>
      </c>
      <c r="GF166" s="482" t="str">
        <f>IF(AND('7'!GG70=""),"",'7'!GG70)</f>
        <v>-</v>
      </c>
      <c r="GG166" s="482" t="str">
        <f>IF(AND('7'!GH70=""),"",IF(AND('7'!GH70="-"),"",'7'!GH70))</f>
        <v/>
      </c>
      <c r="GH166" s="50" t="str">
        <f>IF(AND(C166=""),"",VLOOKUP(B166,Register!$A$7:$CL$311,36,FALSE))</f>
        <v/>
      </c>
      <c r="GI166" s="483" t="str">
        <f>IF(AND('7'!GL70=""),"",'7'!GL70)</f>
        <v/>
      </c>
      <c r="GJ166" s="173" t="str">
        <f>IF(AND('7'!FU70=""),"",'7'!FU70)</f>
        <v/>
      </c>
    </row>
    <row r="167" spans="1:192" ht="21">
      <c r="A167" s="480">
        <v>159</v>
      </c>
      <c r="B167" s="481" t="str">
        <f>IF(AND('7'!B71=""),"",'7'!B71)</f>
        <v/>
      </c>
      <c r="C167" s="196" t="str">
        <f>IF(AND('7'!C71=""),"",'7'!C71)</f>
        <v/>
      </c>
      <c r="D167" s="196" t="str">
        <f>IF(AND('7'!D71=""),"",'7'!D71)</f>
        <v/>
      </c>
      <c r="E167" s="200" t="str">
        <f>IF(AND('7'!E71=""),"",'7'!E71)</f>
        <v/>
      </c>
      <c r="F167" s="482" t="str">
        <f>IF(AND('7'!F71=""),"",'7'!F71)</f>
        <v/>
      </c>
      <c r="G167" s="482" t="str">
        <f>IF(AND('7'!G71=""),"",'7'!G71)</f>
        <v/>
      </c>
      <c r="H167" s="482" t="str">
        <f>IF(AND('7'!H71=""),"",'7'!H71)</f>
        <v/>
      </c>
      <c r="I167" s="482" t="str">
        <f>IF(AND('7'!I71=""),"",'7'!I71)</f>
        <v/>
      </c>
      <c r="J167" s="482" t="str">
        <f>IF(AND('7'!J71=""),"",'7'!J71)</f>
        <v/>
      </c>
      <c r="K167" s="482" t="str">
        <f>IF(AND('7'!K71=""),"",'7'!K71)</f>
        <v/>
      </c>
      <c r="L167" s="482" t="str">
        <f>IF(AND('7'!L71=""),"",'7'!L71)</f>
        <v/>
      </c>
      <c r="M167" s="482" t="str">
        <f>IF(AND('7'!M71=""),"",'7'!M71)</f>
        <v/>
      </c>
      <c r="N167" s="482" t="str">
        <f>IF(AND('7'!N71=""),"",'7'!N71)</f>
        <v/>
      </c>
      <c r="O167" s="482" t="str">
        <f>IF(AND('7'!O71=""),"",'7'!O71)</f>
        <v/>
      </c>
      <c r="P167" s="482" t="str">
        <f>IF(AND('7'!P71=""),"",'7'!P71)</f>
        <v/>
      </c>
      <c r="Q167" s="482" t="str">
        <f>IF(AND('7'!Q71=""),"",'7'!Q71)</f>
        <v/>
      </c>
      <c r="R167" s="482" t="str">
        <f>IF(AND('7'!R71=""),"",'7'!R71)</f>
        <v/>
      </c>
      <c r="S167" s="482" t="str">
        <f>IF(AND('7'!S71=""),"",'7'!S71)</f>
        <v/>
      </c>
      <c r="T167" s="482" t="str">
        <f>IF(AND('7'!T71=""),"",'7'!T71)</f>
        <v/>
      </c>
      <c r="U167" s="482" t="str">
        <f>IF(AND('7'!U71=""),"",'7'!U71)</f>
        <v/>
      </c>
      <c r="V167" s="482" t="str">
        <f>IF(AND('7'!V71=""),"",'7'!V71)</f>
        <v/>
      </c>
      <c r="W167" s="482" t="str">
        <f>IF(AND('7'!W71=""),"",'7'!W71)</f>
        <v/>
      </c>
      <c r="X167" s="482" t="str">
        <f>IF(AND('7'!X71=""),"",'7'!X71)</f>
        <v/>
      </c>
      <c r="Y167" s="482" t="str">
        <f>IF(AND('7'!Y71=""),"",'7'!Y71)</f>
        <v/>
      </c>
      <c r="Z167" s="482" t="str">
        <f>IF(AND('7'!Z71=""),"",'7'!Z71)</f>
        <v/>
      </c>
      <c r="AA167" s="482" t="str">
        <f>IF(AND('7'!AA71=""),"",'7'!AA71)</f>
        <v/>
      </c>
      <c r="AB167" s="482" t="str">
        <f>IF(AND('7'!AB71=""),"",'7'!AB71)</f>
        <v/>
      </c>
      <c r="AC167" s="482" t="str">
        <f>IF(AND('7'!AC71=""),"",'7'!AC71)</f>
        <v/>
      </c>
      <c r="AD167" s="482" t="str">
        <f>IF(AND('7'!AD71=""),"",'7'!AD71)</f>
        <v/>
      </c>
      <c r="AE167" s="482" t="str">
        <f>IF(AND('7'!AE71=""),"",'7'!AE71)</f>
        <v/>
      </c>
      <c r="AF167" s="482" t="str">
        <f>IF(AND('7'!AF71=""),"",'7'!AF71)</f>
        <v/>
      </c>
      <c r="AG167" s="482" t="str">
        <f>IF(AND('7'!AG71=""),"",'7'!AG71)</f>
        <v/>
      </c>
      <c r="AH167" s="482" t="str">
        <f>IF(AND('7'!AH71=""),"",'7'!AH71)</f>
        <v/>
      </c>
      <c r="AI167" s="482" t="str">
        <f>IF(AND('7'!AI71=""),"",'7'!AI71)</f>
        <v/>
      </c>
      <c r="AJ167" s="482" t="str">
        <f>IF(AND('7'!AJ71=""),"",'7'!AJ71)</f>
        <v/>
      </c>
      <c r="AK167" s="482" t="str">
        <f>IF(AND('7'!AK71=""),"",'7'!AK71)</f>
        <v/>
      </c>
      <c r="AL167" s="482" t="str">
        <f>IF(AND('7'!AL71=""),"",'7'!AL71)</f>
        <v/>
      </c>
      <c r="AM167" s="482" t="str">
        <f>IF(AND('7'!AM71=""),"",'7'!AM71)</f>
        <v/>
      </c>
      <c r="AN167" s="482" t="str">
        <f>IF(AND('7'!AN71=""),"",'7'!AN71)</f>
        <v/>
      </c>
      <c r="AO167" s="482" t="str">
        <f>IF(AND('7'!AO71=""),"",'7'!AO71)</f>
        <v/>
      </c>
      <c r="AP167" s="482" t="str">
        <f>IF(AND('7'!AP71=""),"",'7'!AP71)</f>
        <v/>
      </c>
      <c r="AQ167" s="482" t="str">
        <f>IF(AND('7'!AQ71=""),"",'7'!AQ71)</f>
        <v/>
      </c>
      <c r="AR167" s="482" t="str">
        <f>IF(AND('7'!AR71=""),"",'7'!AR71)</f>
        <v/>
      </c>
      <c r="AS167" s="482" t="str">
        <f>IF(AND('7'!AS71=""),"",'7'!AS71)</f>
        <v/>
      </c>
      <c r="AT167" s="482" t="str">
        <f>IF(AND('7'!AT71=""),"",'7'!AT71)</f>
        <v/>
      </c>
      <c r="AU167" s="482" t="str">
        <f>IF(AND('7'!AU71=""),"",'7'!AU71)</f>
        <v/>
      </c>
      <c r="AV167" s="482" t="str">
        <f>IF(AND('7'!AV71=""),"",'7'!AV71)</f>
        <v/>
      </c>
      <c r="AW167" s="482" t="str">
        <f>IF(AND('7'!AW71=""),"",'7'!AW71)</f>
        <v/>
      </c>
      <c r="AX167" s="482" t="str">
        <f>IF(AND('7'!AX71=""),"",'7'!AX71)</f>
        <v/>
      </c>
      <c r="AY167" s="482" t="str">
        <f>IF(AND('7'!AY71=""),"",'7'!AY71)</f>
        <v/>
      </c>
      <c r="AZ167" s="482" t="str">
        <f>IF(AND('7'!AZ71=""),"",'7'!AZ71)</f>
        <v/>
      </c>
      <c r="BA167" s="482" t="str">
        <f>IF(AND('7'!BA71=""),"",'7'!BA71)</f>
        <v/>
      </c>
      <c r="BB167" s="482" t="str">
        <f>IF(AND('7'!BB71=""),"",'7'!BB71)</f>
        <v/>
      </c>
      <c r="BC167" s="482" t="str">
        <f>IF(AND('7'!BC71=""),"",'7'!BC71)</f>
        <v/>
      </c>
      <c r="BD167" s="482" t="str">
        <f>IF(AND('7'!BD71=""),"",'7'!BD71)</f>
        <v/>
      </c>
      <c r="BE167" s="482" t="str">
        <f>IF(AND('7'!BE71=""),"",'7'!BE71)</f>
        <v/>
      </c>
      <c r="BF167" s="482" t="str">
        <f>IF(AND('7'!BF71=""),"",'7'!BF71)</f>
        <v/>
      </c>
      <c r="BG167" s="482" t="str">
        <f>IF(AND('7'!BG71=""),"",'7'!BG71)</f>
        <v/>
      </c>
      <c r="BH167" s="482" t="str">
        <f>IF(AND('7'!BH71=""),"",'7'!BH71)</f>
        <v/>
      </c>
      <c r="BI167" s="482" t="str">
        <f>IF(AND('7'!BI71=""),"",'7'!BI71)</f>
        <v/>
      </c>
      <c r="BJ167" s="482" t="str">
        <f>IF(AND('7'!BJ71=""),"",'7'!BJ71)</f>
        <v/>
      </c>
      <c r="BK167" s="482" t="str">
        <f>IF(AND('7'!BK71=""),"",'7'!BK71)</f>
        <v/>
      </c>
      <c r="BL167" s="482" t="str">
        <f>IF(AND('7'!BL71=""),"",'7'!BL71)</f>
        <v/>
      </c>
      <c r="BM167" s="482" t="str">
        <f>IF(AND('7'!BM71=""),"",'7'!BM71)</f>
        <v/>
      </c>
      <c r="BN167" s="482" t="str">
        <f>IF(AND('7'!BN71=""),"",'7'!BN71)</f>
        <v/>
      </c>
      <c r="BO167" s="482" t="str">
        <f>IF(AND('7'!BO71=""),"",'7'!BO71)</f>
        <v/>
      </c>
      <c r="BP167" s="482" t="str">
        <f>IF(AND('7'!BP71=""),"",'7'!BP71)</f>
        <v/>
      </c>
      <c r="BQ167" s="482" t="str">
        <f>IF(AND('7'!BQ71=""),"",'7'!BQ71)</f>
        <v/>
      </c>
      <c r="BR167" s="482" t="str">
        <f>IF(AND('7'!BR71=""),"",'7'!BR71)</f>
        <v/>
      </c>
      <c r="BS167" s="482" t="str">
        <f>IF(AND('7'!BS71=""),"",'7'!BS71)</f>
        <v/>
      </c>
      <c r="BT167" s="482" t="str">
        <f>IF(AND('7'!BT71=""),"",'7'!BT71)</f>
        <v/>
      </c>
      <c r="BU167" s="482" t="str">
        <f>IF(AND('7'!BU71=""),"",'7'!BU71)</f>
        <v/>
      </c>
      <c r="BV167" s="482" t="str">
        <f>IF(AND('7'!BV71=""),"",'7'!BV71)</f>
        <v/>
      </c>
      <c r="BW167" s="482" t="str">
        <f>IF(AND('7'!BW71=""),"",'7'!BW71)</f>
        <v/>
      </c>
      <c r="BX167" s="482" t="str">
        <f>IF(AND('7'!BX71=""),"",'7'!BX71)</f>
        <v/>
      </c>
      <c r="BY167" s="482" t="str">
        <f>IF(AND('7'!BY71=""),"",'7'!BY71)</f>
        <v/>
      </c>
      <c r="BZ167" s="482" t="str">
        <f>IF(AND('7'!BZ71=""),"",'7'!BZ71)</f>
        <v/>
      </c>
      <c r="CA167" s="482" t="str">
        <f>IF(AND('7'!CA71=""),"",'7'!CA71)</f>
        <v/>
      </c>
      <c r="CB167" s="482" t="str">
        <f>IF(AND('7'!CB71=""),"",'7'!CB71)</f>
        <v/>
      </c>
      <c r="CC167" s="482" t="str">
        <f>IF(AND('7'!CC71=""),"",'7'!CC71)</f>
        <v/>
      </c>
      <c r="CD167" s="482" t="str">
        <f>IF(AND('7'!CD71=""),"",'7'!CD71)</f>
        <v/>
      </c>
      <c r="CE167" s="482" t="str">
        <f>IF(AND('7'!CE71=""),"",'7'!CE71)</f>
        <v/>
      </c>
      <c r="CF167" s="482" t="str">
        <f>IF(AND('7'!CF71=""),"",'7'!CF71)</f>
        <v/>
      </c>
      <c r="CG167" s="482" t="str">
        <f>IF(AND('7'!CG71=""),"",'7'!CG71)</f>
        <v/>
      </c>
      <c r="CH167" s="482" t="str">
        <f>IF(AND('7'!CH71=""),"",'7'!CH71)</f>
        <v/>
      </c>
      <c r="CI167" s="482" t="str">
        <f>IF(AND('7'!CI71=""),"",'7'!CI71)</f>
        <v/>
      </c>
      <c r="CJ167" s="482" t="str">
        <f>IF(AND('7'!CJ71=""),"",'7'!CJ71)</f>
        <v/>
      </c>
      <c r="CK167" s="482" t="str">
        <f>IF(AND('7'!CK71=""),"",'7'!CK71)</f>
        <v/>
      </c>
      <c r="CL167" s="482" t="str">
        <f>IF(AND('7'!CL71=""),"",'7'!CL71)</f>
        <v/>
      </c>
      <c r="CM167" s="482" t="str">
        <f>IF(AND('7'!CM71=""),"",'7'!CM71)</f>
        <v/>
      </c>
      <c r="CN167" s="482" t="str">
        <f>IF(AND('7'!CN71=""),"",'7'!CN71)</f>
        <v/>
      </c>
      <c r="CO167" s="482" t="str">
        <f>IF(AND('7'!CO71=""),"",'7'!CO71)</f>
        <v/>
      </c>
      <c r="CP167" s="482" t="str">
        <f>IF(AND('7'!CP71=""),"",'7'!CP71)</f>
        <v/>
      </c>
      <c r="CQ167" s="482" t="str">
        <f>IF(AND('7'!CQ71=""),"",'7'!CQ71)</f>
        <v/>
      </c>
      <c r="CR167" s="482" t="str">
        <f>IF(AND('7'!CR71=""),"",'7'!CR71)</f>
        <v/>
      </c>
      <c r="CS167" s="482" t="str">
        <f>IF(AND('7'!CS71=""),"",'7'!CS71)</f>
        <v/>
      </c>
      <c r="CT167" s="482" t="str">
        <f>IF(AND('7'!CT71=""),"",'7'!CT71)</f>
        <v/>
      </c>
      <c r="CU167" s="482" t="str">
        <f>IF(AND('7'!CU71=""),"",'7'!CU71)</f>
        <v/>
      </c>
      <c r="CV167" s="482" t="str">
        <f>IF(AND('7'!CV71=""),"",'7'!CV71)</f>
        <v/>
      </c>
      <c r="CW167" s="482" t="str">
        <f>IF(AND('7'!CW71=""),"",'7'!CW71)</f>
        <v/>
      </c>
      <c r="CX167" s="482" t="str">
        <f>IF(AND('7'!CX71=""),"",'7'!CX71)</f>
        <v/>
      </c>
      <c r="CY167" s="482" t="str">
        <f>IF(AND('7'!CY71=""),"",'7'!CY71)</f>
        <v/>
      </c>
      <c r="CZ167" s="482" t="str">
        <f>IF(AND('7'!CZ71=""),"",'7'!CZ71)</f>
        <v/>
      </c>
      <c r="DA167" s="482" t="str">
        <f>IF(AND('7'!DA71=""),"",'7'!DA71)</f>
        <v/>
      </c>
      <c r="DB167" s="482" t="str">
        <f>IF(AND('7'!DB71=""),"",'7'!DB71)</f>
        <v/>
      </c>
      <c r="DC167" s="482" t="str">
        <f>IF(AND('7'!DC71=""),"",'7'!DC71)</f>
        <v/>
      </c>
      <c r="DD167" s="482" t="str">
        <f>IF(AND('7'!DD71=""),"",'7'!DD71)</f>
        <v/>
      </c>
      <c r="DE167" s="482" t="str">
        <f>IF(AND('7'!DE71=""),"",'7'!DE71)</f>
        <v/>
      </c>
      <c r="DF167" s="482" t="str">
        <f>IF(AND('7'!DF71=""),"",'7'!DF71)</f>
        <v/>
      </c>
      <c r="DG167" s="482" t="str">
        <f>IF(AND('7'!DG71=""),"",'7'!DG71)</f>
        <v/>
      </c>
      <c r="DH167" s="482" t="str">
        <f>IF(AND('7'!DH71=""),"",'7'!DH71)</f>
        <v/>
      </c>
      <c r="DI167" s="482" t="str">
        <f>IF(AND('7'!DI71=""),"",'7'!DI71)</f>
        <v/>
      </c>
      <c r="DJ167" s="482" t="str">
        <f>IF(AND('7'!DJ71=""),"",'7'!DJ71)</f>
        <v/>
      </c>
      <c r="DK167" s="482" t="str">
        <f>IF(AND('7'!DK71=""),"",'7'!DK71)</f>
        <v/>
      </c>
      <c r="DL167" s="482" t="str">
        <f>IF(AND('7'!DL71=""),"",'7'!DL71)</f>
        <v/>
      </c>
      <c r="DM167" s="482" t="str">
        <f>IF(AND('7'!DM71=""),"",'7'!DM71)</f>
        <v/>
      </c>
      <c r="DN167" s="482" t="str">
        <f>IF(AND('7'!DN71=""),"",'7'!DN71)</f>
        <v/>
      </c>
      <c r="DO167" s="482" t="str">
        <f>IF(AND('7'!DO71=""),"",'7'!DO71)</f>
        <v/>
      </c>
      <c r="DP167" s="482" t="str">
        <f>IF(AND('7'!DP71=""),"",'7'!DP71)</f>
        <v/>
      </c>
      <c r="DQ167" s="482" t="str">
        <f>IF(AND('7'!DQ71=""),"",'7'!DQ71)</f>
        <v/>
      </c>
      <c r="DR167" s="482" t="str">
        <f>IF(AND('7'!DR71=""),"",'7'!DR71)</f>
        <v/>
      </c>
      <c r="DS167" s="482" t="str">
        <f>IF(AND('7'!DS71=""),"",'7'!DS71)</f>
        <v/>
      </c>
      <c r="DT167" s="482" t="str">
        <f>IF(AND('7'!DT71=""),"",'7'!DT71)</f>
        <v/>
      </c>
      <c r="DU167" s="482" t="str">
        <f>IF(AND('7'!DU71=""),"",'7'!DU71)</f>
        <v/>
      </c>
      <c r="DV167" s="482" t="str">
        <f>IF(AND('7'!DV71=""),"",'7'!DV71)</f>
        <v/>
      </c>
      <c r="DW167" s="482" t="str">
        <f>IF(AND('7'!DW71=""),"",'7'!DW71)</f>
        <v/>
      </c>
      <c r="DX167" s="482" t="str">
        <f>IF(AND('7'!DX71=""),"",'7'!DX71)</f>
        <v/>
      </c>
      <c r="DY167" s="482" t="str">
        <f>IF(AND('7'!DY71=""),"",'7'!DY71)</f>
        <v/>
      </c>
      <c r="DZ167" s="482" t="str">
        <f>IF(AND('7'!DZ71=""),"",'7'!DZ71)</f>
        <v/>
      </c>
      <c r="EA167" s="482" t="str">
        <f>IF(AND('7'!EA71=""),"",'7'!EA71)</f>
        <v/>
      </c>
      <c r="EB167" s="482" t="str">
        <f>IF(AND('7'!EB71=""),"",'7'!EB71)</f>
        <v/>
      </c>
      <c r="EC167" s="482" t="str">
        <f>IF(AND('7'!EC71=""),"",'7'!EC71)</f>
        <v/>
      </c>
      <c r="ED167" s="482" t="str">
        <f>IF(AND('7'!ED71=""),"",'7'!ED71)</f>
        <v/>
      </c>
      <c r="EE167" s="482" t="str">
        <f>IF(AND('7'!EE71=""),"",'7'!EE71)</f>
        <v/>
      </c>
      <c r="EF167" s="482" t="str">
        <f>IF(AND('7'!EF71=""),"",'7'!EF71)</f>
        <v/>
      </c>
      <c r="EG167" s="482" t="str">
        <f>IF(AND('7'!EG71=""),"",'7'!EG71)</f>
        <v/>
      </c>
      <c r="EH167" s="482" t="str">
        <f>IF(AND('7'!EH71=""),"",'7'!EH71)</f>
        <v/>
      </c>
      <c r="EI167" s="482" t="str">
        <f>IF(AND('7'!EI71=""),"",'7'!EI71)</f>
        <v/>
      </c>
      <c r="EJ167" s="482" t="str">
        <f>IF(AND('7'!EJ71=""),"",'7'!EJ71)</f>
        <v/>
      </c>
      <c r="EK167" s="482" t="str">
        <f>IF(AND('7'!EK71=""),"",'7'!EK71)</f>
        <v/>
      </c>
      <c r="EL167" s="482" t="str">
        <f>IF(AND('7'!EL71=""),"",'7'!EL71)</f>
        <v/>
      </c>
      <c r="EM167" s="482" t="str">
        <f>IF(AND('7'!EM71=""),"",'7'!EM71)</f>
        <v/>
      </c>
      <c r="EN167" s="482" t="str">
        <f>IF(AND('7'!EN71=""),"",'7'!EN71)</f>
        <v/>
      </c>
      <c r="EO167" s="482" t="str">
        <f>IF(AND('7'!EO71=""),"",'7'!EO71)</f>
        <v/>
      </c>
      <c r="EP167" s="482" t="str">
        <f>IF(AND('7'!EP71=""),"",'7'!EP71)</f>
        <v/>
      </c>
      <c r="EQ167" s="482" t="str">
        <f>IF(AND('7'!EQ71=""),"",'7'!EQ71)</f>
        <v/>
      </c>
      <c r="ER167" s="482" t="str">
        <f>IF(AND('7'!ER71=""),"",'7'!ER71)</f>
        <v/>
      </c>
      <c r="ES167" s="482" t="str">
        <f>IF(AND('7'!ES71=""),"",'7'!ES71)</f>
        <v/>
      </c>
      <c r="ET167" s="482" t="str">
        <f>IF(AND('7'!ET71=""),"",'7'!ET71)</f>
        <v/>
      </c>
      <c r="EU167" s="482" t="str">
        <f>IF(AND('7'!EU71=""),"",'7'!EU71)</f>
        <v/>
      </c>
      <c r="EV167" s="482" t="str">
        <f>IF(AND('7'!EV71=""),"",'7'!EV71)</f>
        <v/>
      </c>
      <c r="EW167" s="482" t="str">
        <f>IF(AND('7'!EW71=""),"",'7'!EW71)</f>
        <v/>
      </c>
      <c r="EX167" s="482" t="str">
        <f>IF(AND('7'!EX71=""),"",'7'!EX71)</f>
        <v/>
      </c>
      <c r="EY167" s="482" t="str">
        <f>IF(AND('7'!EY71=""),"",'7'!EY71)</f>
        <v/>
      </c>
      <c r="EZ167" s="482" t="str">
        <f>IF(AND('7'!EZ71=""),"",'7'!EZ71)</f>
        <v/>
      </c>
      <c r="FA167" s="482" t="str">
        <f>IF(AND('7'!FA71=""),"",'7'!FA71)</f>
        <v/>
      </c>
      <c r="FB167" s="482" t="str">
        <f>IF(AND('7'!FB71=""),"",'7'!FB71)</f>
        <v/>
      </c>
      <c r="FC167" s="482" t="str">
        <f>IF(AND('7'!FC71=""),"",'7'!FC71)</f>
        <v/>
      </c>
      <c r="FD167" s="482" t="str">
        <f>IF(AND('7'!FD71=""),"",'7'!FD71)</f>
        <v/>
      </c>
      <c r="FE167" s="482" t="str">
        <f>IF(AND('7'!FE71=""),"",'7'!FE71)</f>
        <v/>
      </c>
      <c r="FF167" s="482" t="str">
        <f>IF(AND('7'!FF71=""),"",'7'!FF71)</f>
        <v xml:space="preserve"> </v>
      </c>
      <c r="FG167" s="482" t="str">
        <f>IF(AND('7'!FG71=""),"",'7'!FG71)</f>
        <v/>
      </c>
      <c r="FH167" s="482" t="str">
        <f>IF(AND('7'!FH71=""),"",'7'!FH71)</f>
        <v/>
      </c>
      <c r="FI167" s="482" t="str">
        <f>IF(AND('7'!FI71=""),"",'7'!FI71)</f>
        <v/>
      </c>
      <c r="FJ167" s="482" t="str">
        <f>IF(AND('7'!FJ71=""),"",'7'!FJ71)</f>
        <v/>
      </c>
      <c r="FK167" s="482" t="str">
        <f>IF(AND('7'!FK71=""),"",'7'!FK71)</f>
        <v/>
      </c>
      <c r="FL167" s="482" t="str">
        <f>IF(AND('7'!FL71=""),"",'7'!FL71)</f>
        <v/>
      </c>
      <c r="FM167" s="482" t="str">
        <f>IF(AND('7'!FM71=""),"",'7'!FM71)</f>
        <v xml:space="preserve"> </v>
      </c>
      <c r="FN167" s="482" t="str">
        <f>IF(AND('7'!FN71=""),"",'7'!FN71)</f>
        <v/>
      </c>
      <c r="FO167" s="482" t="str">
        <f>IF(AND('7'!FO71=""),"",'7'!FO71)</f>
        <v/>
      </c>
      <c r="FP167" s="482" t="str">
        <f>IF(AND('7'!FP71=""),"",'7'!FP71)</f>
        <v/>
      </c>
      <c r="FQ167" s="482" t="str">
        <f>IF(AND('7'!FQ71=""),"",'7'!FQ71)</f>
        <v/>
      </c>
      <c r="FR167" s="482" t="str">
        <f>IF(AND('7'!FR71=""),"",'7'!FR71)</f>
        <v/>
      </c>
      <c r="FS167" s="482" t="str">
        <f>IF(AND('7'!FS71=""),"",'7'!FS71)</f>
        <v/>
      </c>
      <c r="FT167" s="482" t="str">
        <f>IF(AND('7'!FT71=""),"",'7'!FT71)</f>
        <v xml:space="preserve"> </v>
      </c>
      <c r="FU167" s="482" t="str">
        <f>IF(AND('7'!FV71=""),"",'7'!FV71)</f>
        <v>-</v>
      </c>
      <c r="FV167" s="482" t="str">
        <f>IF(AND('7'!FW71=""),"",'7'!FW71)</f>
        <v>-</v>
      </c>
      <c r="FW167" s="482" t="str">
        <f>IF(AND('7'!FX71=""),"",'7'!FX71)</f>
        <v>-</v>
      </c>
      <c r="FX167" s="482" t="str">
        <f>IF(AND('7'!FY71=""),"",'7'!FY71)</f>
        <v>-</v>
      </c>
      <c r="FY167" s="482" t="str">
        <f>IF(AND('7'!FZ71=""),"",'7'!FZ71)</f>
        <v>-</v>
      </c>
      <c r="FZ167" s="482" t="str">
        <f>IF(AND('7'!GA71=""),"",'7'!GA71)</f>
        <v>-</v>
      </c>
      <c r="GA167" s="482" t="str">
        <f>IF(AND('7'!GB71=""),"",'7'!GB71)</f>
        <v>-</v>
      </c>
      <c r="GB167" s="482" t="str">
        <f>IF(AND('7'!GC71=""),"",'7'!GC71)</f>
        <v>-</v>
      </c>
      <c r="GC167" s="482" t="str">
        <f>IF(AND('7'!GD71=""),"",'7'!GD71)</f>
        <v>-</v>
      </c>
      <c r="GD167" s="482" t="str">
        <f>IF(AND('7'!GE71=""),"",'7'!GE71)</f>
        <v>-</v>
      </c>
      <c r="GE167" s="482" t="str">
        <f>IF(AND('7'!GF71=""),"",'7'!GF71)</f>
        <v>-</v>
      </c>
      <c r="GF167" s="482" t="str">
        <f>IF(AND('7'!GG71=""),"",'7'!GG71)</f>
        <v>-</v>
      </c>
      <c r="GG167" s="482" t="str">
        <f>IF(AND('7'!GH71=""),"",IF(AND('7'!GH71="-"),"",'7'!GH71))</f>
        <v/>
      </c>
      <c r="GH167" s="50" t="str">
        <f>IF(AND(C167=""),"",VLOOKUP(B167,Register!$A$7:$CL$311,36,FALSE))</f>
        <v/>
      </c>
      <c r="GI167" s="483" t="str">
        <f>IF(AND('7'!GL71=""),"",'7'!GL71)</f>
        <v/>
      </c>
      <c r="GJ167" s="173" t="str">
        <f>IF(AND('7'!FU71=""),"",'7'!FU71)</f>
        <v/>
      </c>
    </row>
    <row r="168" spans="1:192" ht="21">
      <c r="A168" s="480">
        <v>160</v>
      </c>
      <c r="B168" s="481" t="str">
        <f>IF(AND('7'!B72=""),"",'7'!B72)</f>
        <v/>
      </c>
      <c r="C168" s="196" t="str">
        <f>IF(AND('7'!C72=""),"",'7'!C72)</f>
        <v/>
      </c>
      <c r="D168" s="196" t="str">
        <f>IF(AND('7'!D72=""),"",'7'!D72)</f>
        <v/>
      </c>
      <c r="E168" s="200" t="str">
        <f>IF(AND('7'!E72=""),"",'7'!E72)</f>
        <v/>
      </c>
      <c r="F168" s="482" t="str">
        <f>IF(AND('7'!F72=""),"",'7'!F72)</f>
        <v/>
      </c>
      <c r="G168" s="482" t="str">
        <f>IF(AND('7'!G72=""),"",'7'!G72)</f>
        <v/>
      </c>
      <c r="H168" s="482" t="str">
        <f>IF(AND('7'!H72=""),"",'7'!H72)</f>
        <v/>
      </c>
      <c r="I168" s="482" t="str">
        <f>IF(AND('7'!I72=""),"",'7'!I72)</f>
        <v/>
      </c>
      <c r="J168" s="482" t="str">
        <f>IF(AND('7'!J72=""),"",'7'!J72)</f>
        <v/>
      </c>
      <c r="K168" s="482" t="str">
        <f>IF(AND('7'!K72=""),"",'7'!K72)</f>
        <v/>
      </c>
      <c r="L168" s="482" t="str">
        <f>IF(AND('7'!L72=""),"",'7'!L72)</f>
        <v/>
      </c>
      <c r="M168" s="482" t="str">
        <f>IF(AND('7'!M72=""),"",'7'!M72)</f>
        <v/>
      </c>
      <c r="N168" s="482" t="str">
        <f>IF(AND('7'!N72=""),"",'7'!N72)</f>
        <v/>
      </c>
      <c r="O168" s="482" t="str">
        <f>IF(AND('7'!O72=""),"",'7'!O72)</f>
        <v/>
      </c>
      <c r="P168" s="482" t="str">
        <f>IF(AND('7'!P72=""),"",'7'!P72)</f>
        <v/>
      </c>
      <c r="Q168" s="482" t="str">
        <f>IF(AND('7'!Q72=""),"",'7'!Q72)</f>
        <v/>
      </c>
      <c r="R168" s="482" t="str">
        <f>IF(AND('7'!R72=""),"",'7'!R72)</f>
        <v/>
      </c>
      <c r="S168" s="482" t="str">
        <f>IF(AND('7'!S72=""),"",'7'!S72)</f>
        <v/>
      </c>
      <c r="T168" s="482" t="str">
        <f>IF(AND('7'!T72=""),"",'7'!T72)</f>
        <v/>
      </c>
      <c r="U168" s="482" t="str">
        <f>IF(AND('7'!U72=""),"",'7'!U72)</f>
        <v/>
      </c>
      <c r="V168" s="482" t="str">
        <f>IF(AND('7'!V72=""),"",'7'!V72)</f>
        <v/>
      </c>
      <c r="W168" s="482" t="str">
        <f>IF(AND('7'!W72=""),"",'7'!W72)</f>
        <v/>
      </c>
      <c r="X168" s="482" t="str">
        <f>IF(AND('7'!X72=""),"",'7'!X72)</f>
        <v/>
      </c>
      <c r="Y168" s="482" t="str">
        <f>IF(AND('7'!Y72=""),"",'7'!Y72)</f>
        <v/>
      </c>
      <c r="Z168" s="482" t="str">
        <f>IF(AND('7'!Z72=""),"",'7'!Z72)</f>
        <v/>
      </c>
      <c r="AA168" s="482" t="str">
        <f>IF(AND('7'!AA72=""),"",'7'!AA72)</f>
        <v/>
      </c>
      <c r="AB168" s="482" t="str">
        <f>IF(AND('7'!AB72=""),"",'7'!AB72)</f>
        <v/>
      </c>
      <c r="AC168" s="482" t="str">
        <f>IF(AND('7'!AC72=""),"",'7'!AC72)</f>
        <v/>
      </c>
      <c r="AD168" s="482" t="str">
        <f>IF(AND('7'!AD72=""),"",'7'!AD72)</f>
        <v/>
      </c>
      <c r="AE168" s="482" t="str">
        <f>IF(AND('7'!AE72=""),"",'7'!AE72)</f>
        <v/>
      </c>
      <c r="AF168" s="482" t="str">
        <f>IF(AND('7'!AF72=""),"",'7'!AF72)</f>
        <v/>
      </c>
      <c r="AG168" s="482" t="str">
        <f>IF(AND('7'!AG72=""),"",'7'!AG72)</f>
        <v/>
      </c>
      <c r="AH168" s="482" t="str">
        <f>IF(AND('7'!AH72=""),"",'7'!AH72)</f>
        <v/>
      </c>
      <c r="AI168" s="482" t="str">
        <f>IF(AND('7'!AI72=""),"",'7'!AI72)</f>
        <v/>
      </c>
      <c r="AJ168" s="482" t="str">
        <f>IF(AND('7'!AJ72=""),"",'7'!AJ72)</f>
        <v/>
      </c>
      <c r="AK168" s="482" t="str">
        <f>IF(AND('7'!AK72=""),"",'7'!AK72)</f>
        <v/>
      </c>
      <c r="AL168" s="482" t="str">
        <f>IF(AND('7'!AL72=""),"",'7'!AL72)</f>
        <v/>
      </c>
      <c r="AM168" s="482" t="str">
        <f>IF(AND('7'!AM72=""),"",'7'!AM72)</f>
        <v/>
      </c>
      <c r="AN168" s="482" t="str">
        <f>IF(AND('7'!AN72=""),"",'7'!AN72)</f>
        <v/>
      </c>
      <c r="AO168" s="482" t="str">
        <f>IF(AND('7'!AO72=""),"",'7'!AO72)</f>
        <v/>
      </c>
      <c r="AP168" s="482" t="str">
        <f>IF(AND('7'!AP72=""),"",'7'!AP72)</f>
        <v/>
      </c>
      <c r="AQ168" s="482" t="str">
        <f>IF(AND('7'!AQ72=""),"",'7'!AQ72)</f>
        <v/>
      </c>
      <c r="AR168" s="482" t="str">
        <f>IF(AND('7'!AR72=""),"",'7'!AR72)</f>
        <v/>
      </c>
      <c r="AS168" s="482" t="str">
        <f>IF(AND('7'!AS72=""),"",'7'!AS72)</f>
        <v/>
      </c>
      <c r="AT168" s="482" t="str">
        <f>IF(AND('7'!AT72=""),"",'7'!AT72)</f>
        <v/>
      </c>
      <c r="AU168" s="482" t="str">
        <f>IF(AND('7'!AU72=""),"",'7'!AU72)</f>
        <v/>
      </c>
      <c r="AV168" s="482" t="str">
        <f>IF(AND('7'!AV72=""),"",'7'!AV72)</f>
        <v/>
      </c>
      <c r="AW168" s="482" t="str">
        <f>IF(AND('7'!AW72=""),"",'7'!AW72)</f>
        <v/>
      </c>
      <c r="AX168" s="482" t="str">
        <f>IF(AND('7'!AX72=""),"",'7'!AX72)</f>
        <v/>
      </c>
      <c r="AY168" s="482" t="str">
        <f>IF(AND('7'!AY72=""),"",'7'!AY72)</f>
        <v/>
      </c>
      <c r="AZ168" s="482" t="str">
        <f>IF(AND('7'!AZ72=""),"",'7'!AZ72)</f>
        <v/>
      </c>
      <c r="BA168" s="482" t="str">
        <f>IF(AND('7'!BA72=""),"",'7'!BA72)</f>
        <v/>
      </c>
      <c r="BB168" s="482" t="str">
        <f>IF(AND('7'!BB72=""),"",'7'!BB72)</f>
        <v/>
      </c>
      <c r="BC168" s="482" t="str">
        <f>IF(AND('7'!BC72=""),"",'7'!BC72)</f>
        <v/>
      </c>
      <c r="BD168" s="482" t="str">
        <f>IF(AND('7'!BD72=""),"",'7'!BD72)</f>
        <v/>
      </c>
      <c r="BE168" s="482" t="str">
        <f>IF(AND('7'!BE72=""),"",'7'!BE72)</f>
        <v/>
      </c>
      <c r="BF168" s="482" t="str">
        <f>IF(AND('7'!BF72=""),"",'7'!BF72)</f>
        <v/>
      </c>
      <c r="BG168" s="482" t="str">
        <f>IF(AND('7'!BG72=""),"",'7'!BG72)</f>
        <v/>
      </c>
      <c r="BH168" s="482" t="str">
        <f>IF(AND('7'!BH72=""),"",'7'!BH72)</f>
        <v/>
      </c>
      <c r="BI168" s="482" t="str">
        <f>IF(AND('7'!BI72=""),"",'7'!BI72)</f>
        <v/>
      </c>
      <c r="BJ168" s="482" t="str">
        <f>IF(AND('7'!BJ72=""),"",'7'!BJ72)</f>
        <v/>
      </c>
      <c r="BK168" s="482" t="str">
        <f>IF(AND('7'!BK72=""),"",'7'!BK72)</f>
        <v/>
      </c>
      <c r="BL168" s="482" t="str">
        <f>IF(AND('7'!BL72=""),"",'7'!BL72)</f>
        <v/>
      </c>
      <c r="BM168" s="482" t="str">
        <f>IF(AND('7'!BM72=""),"",'7'!BM72)</f>
        <v/>
      </c>
      <c r="BN168" s="482" t="str">
        <f>IF(AND('7'!BN72=""),"",'7'!BN72)</f>
        <v/>
      </c>
      <c r="BO168" s="482" t="str">
        <f>IF(AND('7'!BO72=""),"",'7'!BO72)</f>
        <v/>
      </c>
      <c r="BP168" s="482" t="str">
        <f>IF(AND('7'!BP72=""),"",'7'!BP72)</f>
        <v/>
      </c>
      <c r="BQ168" s="482" t="str">
        <f>IF(AND('7'!BQ72=""),"",'7'!BQ72)</f>
        <v/>
      </c>
      <c r="BR168" s="482" t="str">
        <f>IF(AND('7'!BR72=""),"",'7'!BR72)</f>
        <v/>
      </c>
      <c r="BS168" s="482" t="str">
        <f>IF(AND('7'!BS72=""),"",'7'!BS72)</f>
        <v/>
      </c>
      <c r="BT168" s="482" t="str">
        <f>IF(AND('7'!BT72=""),"",'7'!BT72)</f>
        <v/>
      </c>
      <c r="BU168" s="482" t="str">
        <f>IF(AND('7'!BU72=""),"",'7'!BU72)</f>
        <v/>
      </c>
      <c r="BV168" s="482" t="str">
        <f>IF(AND('7'!BV72=""),"",'7'!BV72)</f>
        <v/>
      </c>
      <c r="BW168" s="482" t="str">
        <f>IF(AND('7'!BW72=""),"",'7'!BW72)</f>
        <v/>
      </c>
      <c r="BX168" s="482" t="str">
        <f>IF(AND('7'!BX72=""),"",'7'!BX72)</f>
        <v/>
      </c>
      <c r="BY168" s="482" t="str">
        <f>IF(AND('7'!BY72=""),"",'7'!BY72)</f>
        <v/>
      </c>
      <c r="BZ168" s="482" t="str">
        <f>IF(AND('7'!BZ72=""),"",'7'!BZ72)</f>
        <v/>
      </c>
      <c r="CA168" s="482" t="str">
        <f>IF(AND('7'!CA72=""),"",'7'!CA72)</f>
        <v/>
      </c>
      <c r="CB168" s="482" t="str">
        <f>IF(AND('7'!CB72=""),"",'7'!CB72)</f>
        <v/>
      </c>
      <c r="CC168" s="482" t="str">
        <f>IF(AND('7'!CC72=""),"",'7'!CC72)</f>
        <v/>
      </c>
      <c r="CD168" s="482" t="str">
        <f>IF(AND('7'!CD72=""),"",'7'!CD72)</f>
        <v/>
      </c>
      <c r="CE168" s="482" t="str">
        <f>IF(AND('7'!CE72=""),"",'7'!CE72)</f>
        <v/>
      </c>
      <c r="CF168" s="482" t="str">
        <f>IF(AND('7'!CF72=""),"",'7'!CF72)</f>
        <v/>
      </c>
      <c r="CG168" s="482" t="str">
        <f>IF(AND('7'!CG72=""),"",'7'!CG72)</f>
        <v/>
      </c>
      <c r="CH168" s="482" t="str">
        <f>IF(AND('7'!CH72=""),"",'7'!CH72)</f>
        <v/>
      </c>
      <c r="CI168" s="482" t="str">
        <f>IF(AND('7'!CI72=""),"",'7'!CI72)</f>
        <v/>
      </c>
      <c r="CJ168" s="482" t="str">
        <f>IF(AND('7'!CJ72=""),"",'7'!CJ72)</f>
        <v/>
      </c>
      <c r="CK168" s="482" t="str">
        <f>IF(AND('7'!CK72=""),"",'7'!CK72)</f>
        <v/>
      </c>
      <c r="CL168" s="482" t="str">
        <f>IF(AND('7'!CL72=""),"",'7'!CL72)</f>
        <v/>
      </c>
      <c r="CM168" s="482" t="str">
        <f>IF(AND('7'!CM72=""),"",'7'!CM72)</f>
        <v/>
      </c>
      <c r="CN168" s="482" t="str">
        <f>IF(AND('7'!CN72=""),"",'7'!CN72)</f>
        <v/>
      </c>
      <c r="CO168" s="482" t="str">
        <f>IF(AND('7'!CO72=""),"",'7'!CO72)</f>
        <v/>
      </c>
      <c r="CP168" s="482" t="str">
        <f>IF(AND('7'!CP72=""),"",'7'!CP72)</f>
        <v/>
      </c>
      <c r="CQ168" s="482" t="str">
        <f>IF(AND('7'!CQ72=""),"",'7'!CQ72)</f>
        <v/>
      </c>
      <c r="CR168" s="482" t="str">
        <f>IF(AND('7'!CR72=""),"",'7'!CR72)</f>
        <v/>
      </c>
      <c r="CS168" s="482" t="str">
        <f>IF(AND('7'!CS72=""),"",'7'!CS72)</f>
        <v/>
      </c>
      <c r="CT168" s="482" t="str">
        <f>IF(AND('7'!CT72=""),"",'7'!CT72)</f>
        <v/>
      </c>
      <c r="CU168" s="482" t="str">
        <f>IF(AND('7'!CU72=""),"",'7'!CU72)</f>
        <v/>
      </c>
      <c r="CV168" s="482" t="str">
        <f>IF(AND('7'!CV72=""),"",'7'!CV72)</f>
        <v/>
      </c>
      <c r="CW168" s="482" t="str">
        <f>IF(AND('7'!CW72=""),"",'7'!CW72)</f>
        <v/>
      </c>
      <c r="CX168" s="482" t="str">
        <f>IF(AND('7'!CX72=""),"",'7'!CX72)</f>
        <v/>
      </c>
      <c r="CY168" s="482" t="str">
        <f>IF(AND('7'!CY72=""),"",'7'!CY72)</f>
        <v/>
      </c>
      <c r="CZ168" s="482" t="str">
        <f>IF(AND('7'!CZ72=""),"",'7'!CZ72)</f>
        <v/>
      </c>
      <c r="DA168" s="482" t="str">
        <f>IF(AND('7'!DA72=""),"",'7'!DA72)</f>
        <v/>
      </c>
      <c r="DB168" s="482" t="str">
        <f>IF(AND('7'!DB72=""),"",'7'!DB72)</f>
        <v/>
      </c>
      <c r="DC168" s="482" t="str">
        <f>IF(AND('7'!DC72=""),"",'7'!DC72)</f>
        <v/>
      </c>
      <c r="DD168" s="482" t="str">
        <f>IF(AND('7'!DD72=""),"",'7'!DD72)</f>
        <v/>
      </c>
      <c r="DE168" s="482" t="str">
        <f>IF(AND('7'!DE72=""),"",'7'!DE72)</f>
        <v/>
      </c>
      <c r="DF168" s="482" t="str">
        <f>IF(AND('7'!DF72=""),"",'7'!DF72)</f>
        <v/>
      </c>
      <c r="DG168" s="482" t="str">
        <f>IF(AND('7'!DG72=""),"",'7'!DG72)</f>
        <v/>
      </c>
      <c r="DH168" s="482" t="str">
        <f>IF(AND('7'!DH72=""),"",'7'!DH72)</f>
        <v/>
      </c>
      <c r="DI168" s="482" t="str">
        <f>IF(AND('7'!DI72=""),"",'7'!DI72)</f>
        <v/>
      </c>
      <c r="DJ168" s="482" t="str">
        <f>IF(AND('7'!DJ72=""),"",'7'!DJ72)</f>
        <v/>
      </c>
      <c r="DK168" s="482" t="str">
        <f>IF(AND('7'!DK72=""),"",'7'!DK72)</f>
        <v/>
      </c>
      <c r="DL168" s="482" t="str">
        <f>IF(AND('7'!DL72=""),"",'7'!DL72)</f>
        <v/>
      </c>
      <c r="DM168" s="482" t="str">
        <f>IF(AND('7'!DM72=""),"",'7'!DM72)</f>
        <v/>
      </c>
      <c r="DN168" s="482" t="str">
        <f>IF(AND('7'!DN72=""),"",'7'!DN72)</f>
        <v/>
      </c>
      <c r="DO168" s="482" t="str">
        <f>IF(AND('7'!DO72=""),"",'7'!DO72)</f>
        <v/>
      </c>
      <c r="DP168" s="482" t="str">
        <f>IF(AND('7'!DP72=""),"",'7'!DP72)</f>
        <v/>
      </c>
      <c r="DQ168" s="482" t="str">
        <f>IF(AND('7'!DQ72=""),"",'7'!DQ72)</f>
        <v/>
      </c>
      <c r="DR168" s="482" t="str">
        <f>IF(AND('7'!DR72=""),"",'7'!DR72)</f>
        <v/>
      </c>
      <c r="DS168" s="482" t="str">
        <f>IF(AND('7'!DS72=""),"",'7'!DS72)</f>
        <v/>
      </c>
      <c r="DT168" s="482" t="str">
        <f>IF(AND('7'!DT72=""),"",'7'!DT72)</f>
        <v/>
      </c>
      <c r="DU168" s="482" t="str">
        <f>IF(AND('7'!DU72=""),"",'7'!DU72)</f>
        <v/>
      </c>
      <c r="DV168" s="482" t="str">
        <f>IF(AND('7'!DV72=""),"",'7'!DV72)</f>
        <v/>
      </c>
      <c r="DW168" s="482" t="str">
        <f>IF(AND('7'!DW72=""),"",'7'!DW72)</f>
        <v/>
      </c>
      <c r="DX168" s="482" t="str">
        <f>IF(AND('7'!DX72=""),"",'7'!DX72)</f>
        <v/>
      </c>
      <c r="DY168" s="482" t="str">
        <f>IF(AND('7'!DY72=""),"",'7'!DY72)</f>
        <v/>
      </c>
      <c r="DZ168" s="482" t="str">
        <f>IF(AND('7'!DZ72=""),"",'7'!DZ72)</f>
        <v/>
      </c>
      <c r="EA168" s="482" t="str">
        <f>IF(AND('7'!EA72=""),"",'7'!EA72)</f>
        <v/>
      </c>
      <c r="EB168" s="482" t="str">
        <f>IF(AND('7'!EB72=""),"",'7'!EB72)</f>
        <v/>
      </c>
      <c r="EC168" s="482" t="str">
        <f>IF(AND('7'!EC72=""),"",'7'!EC72)</f>
        <v/>
      </c>
      <c r="ED168" s="482" t="str">
        <f>IF(AND('7'!ED72=""),"",'7'!ED72)</f>
        <v/>
      </c>
      <c r="EE168" s="482" t="str">
        <f>IF(AND('7'!EE72=""),"",'7'!EE72)</f>
        <v/>
      </c>
      <c r="EF168" s="482" t="str">
        <f>IF(AND('7'!EF72=""),"",'7'!EF72)</f>
        <v/>
      </c>
      <c r="EG168" s="482" t="str">
        <f>IF(AND('7'!EG72=""),"",'7'!EG72)</f>
        <v/>
      </c>
      <c r="EH168" s="482" t="str">
        <f>IF(AND('7'!EH72=""),"",'7'!EH72)</f>
        <v/>
      </c>
      <c r="EI168" s="482" t="str">
        <f>IF(AND('7'!EI72=""),"",'7'!EI72)</f>
        <v/>
      </c>
      <c r="EJ168" s="482" t="str">
        <f>IF(AND('7'!EJ72=""),"",'7'!EJ72)</f>
        <v/>
      </c>
      <c r="EK168" s="482" t="str">
        <f>IF(AND('7'!EK72=""),"",'7'!EK72)</f>
        <v/>
      </c>
      <c r="EL168" s="482" t="str">
        <f>IF(AND('7'!EL72=""),"",'7'!EL72)</f>
        <v/>
      </c>
      <c r="EM168" s="482" t="str">
        <f>IF(AND('7'!EM72=""),"",'7'!EM72)</f>
        <v/>
      </c>
      <c r="EN168" s="482" t="str">
        <f>IF(AND('7'!EN72=""),"",'7'!EN72)</f>
        <v/>
      </c>
      <c r="EO168" s="482" t="str">
        <f>IF(AND('7'!EO72=""),"",'7'!EO72)</f>
        <v/>
      </c>
      <c r="EP168" s="482" t="str">
        <f>IF(AND('7'!EP72=""),"",'7'!EP72)</f>
        <v/>
      </c>
      <c r="EQ168" s="482" t="str">
        <f>IF(AND('7'!EQ72=""),"",'7'!EQ72)</f>
        <v/>
      </c>
      <c r="ER168" s="482" t="str">
        <f>IF(AND('7'!ER72=""),"",'7'!ER72)</f>
        <v/>
      </c>
      <c r="ES168" s="482" t="str">
        <f>IF(AND('7'!ES72=""),"",'7'!ES72)</f>
        <v/>
      </c>
      <c r="ET168" s="482" t="str">
        <f>IF(AND('7'!ET72=""),"",'7'!ET72)</f>
        <v/>
      </c>
      <c r="EU168" s="482" t="str">
        <f>IF(AND('7'!EU72=""),"",'7'!EU72)</f>
        <v/>
      </c>
      <c r="EV168" s="482" t="str">
        <f>IF(AND('7'!EV72=""),"",'7'!EV72)</f>
        <v/>
      </c>
      <c r="EW168" s="482" t="str">
        <f>IF(AND('7'!EW72=""),"",'7'!EW72)</f>
        <v/>
      </c>
      <c r="EX168" s="482" t="str">
        <f>IF(AND('7'!EX72=""),"",'7'!EX72)</f>
        <v/>
      </c>
      <c r="EY168" s="482" t="str">
        <f>IF(AND('7'!EY72=""),"",'7'!EY72)</f>
        <v/>
      </c>
      <c r="EZ168" s="482" t="str">
        <f>IF(AND('7'!EZ72=""),"",'7'!EZ72)</f>
        <v/>
      </c>
      <c r="FA168" s="482" t="str">
        <f>IF(AND('7'!FA72=""),"",'7'!FA72)</f>
        <v/>
      </c>
      <c r="FB168" s="482" t="str">
        <f>IF(AND('7'!FB72=""),"",'7'!FB72)</f>
        <v/>
      </c>
      <c r="FC168" s="482" t="str">
        <f>IF(AND('7'!FC72=""),"",'7'!FC72)</f>
        <v/>
      </c>
      <c r="FD168" s="482" t="str">
        <f>IF(AND('7'!FD72=""),"",'7'!FD72)</f>
        <v/>
      </c>
      <c r="FE168" s="482" t="str">
        <f>IF(AND('7'!FE72=""),"",'7'!FE72)</f>
        <v/>
      </c>
      <c r="FF168" s="482" t="str">
        <f>IF(AND('7'!FF72=""),"",'7'!FF72)</f>
        <v xml:space="preserve"> </v>
      </c>
      <c r="FG168" s="482" t="str">
        <f>IF(AND('7'!FG72=""),"",'7'!FG72)</f>
        <v/>
      </c>
      <c r="FH168" s="482" t="str">
        <f>IF(AND('7'!FH72=""),"",'7'!FH72)</f>
        <v/>
      </c>
      <c r="FI168" s="482" t="str">
        <f>IF(AND('7'!FI72=""),"",'7'!FI72)</f>
        <v/>
      </c>
      <c r="FJ168" s="482" t="str">
        <f>IF(AND('7'!FJ72=""),"",'7'!FJ72)</f>
        <v/>
      </c>
      <c r="FK168" s="482" t="str">
        <f>IF(AND('7'!FK72=""),"",'7'!FK72)</f>
        <v/>
      </c>
      <c r="FL168" s="482" t="str">
        <f>IF(AND('7'!FL72=""),"",'7'!FL72)</f>
        <v/>
      </c>
      <c r="FM168" s="482" t="str">
        <f>IF(AND('7'!FM72=""),"",'7'!FM72)</f>
        <v xml:space="preserve"> </v>
      </c>
      <c r="FN168" s="482" t="str">
        <f>IF(AND('7'!FN72=""),"",'7'!FN72)</f>
        <v/>
      </c>
      <c r="FO168" s="482" t="str">
        <f>IF(AND('7'!FO72=""),"",'7'!FO72)</f>
        <v/>
      </c>
      <c r="FP168" s="482" t="str">
        <f>IF(AND('7'!FP72=""),"",'7'!FP72)</f>
        <v/>
      </c>
      <c r="FQ168" s="482" t="str">
        <f>IF(AND('7'!FQ72=""),"",'7'!FQ72)</f>
        <v/>
      </c>
      <c r="FR168" s="482" t="str">
        <f>IF(AND('7'!FR72=""),"",'7'!FR72)</f>
        <v/>
      </c>
      <c r="FS168" s="482" t="str">
        <f>IF(AND('7'!FS72=""),"",'7'!FS72)</f>
        <v/>
      </c>
      <c r="FT168" s="482" t="str">
        <f>IF(AND('7'!FT72=""),"",'7'!FT72)</f>
        <v xml:space="preserve"> </v>
      </c>
      <c r="FU168" s="482" t="str">
        <f>IF(AND('7'!FV72=""),"",'7'!FV72)</f>
        <v>-</v>
      </c>
      <c r="FV168" s="482" t="str">
        <f>IF(AND('7'!FW72=""),"",'7'!FW72)</f>
        <v>-</v>
      </c>
      <c r="FW168" s="482" t="str">
        <f>IF(AND('7'!FX72=""),"",'7'!FX72)</f>
        <v>-</v>
      </c>
      <c r="FX168" s="482" t="str">
        <f>IF(AND('7'!FY72=""),"",'7'!FY72)</f>
        <v>-</v>
      </c>
      <c r="FY168" s="482" t="str">
        <f>IF(AND('7'!FZ72=""),"",'7'!FZ72)</f>
        <v>-</v>
      </c>
      <c r="FZ168" s="482" t="str">
        <f>IF(AND('7'!GA72=""),"",'7'!GA72)</f>
        <v>-</v>
      </c>
      <c r="GA168" s="482" t="str">
        <f>IF(AND('7'!GB72=""),"",'7'!GB72)</f>
        <v>-</v>
      </c>
      <c r="GB168" s="482" t="str">
        <f>IF(AND('7'!GC72=""),"",'7'!GC72)</f>
        <v>-</v>
      </c>
      <c r="GC168" s="482" t="str">
        <f>IF(AND('7'!GD72=""),"",'7'!GD72)</f>
        <v>-</v>
      </c>
      <c r="GD168" s="482" t="str">
        <f>IF(AND('7'!GE72=""),"",'7'!GE72)</f>
        <v>-</v>
      </c>
      <c r="GE168" s="482" t="str">
        <f>IF(AND('7'!GF72=""),"",'7'!GF72)</f>
        <v>-</v>
      </c>
      <c r="GF168" s="482" t="str">
        <f>IF(AND('7'!GG72=""),"",'7'!GG72)</f>
        <v>-</v>
      </c>
      <c r="GG168" s="482" t="str">
        <f>IF(AND('7'!GH72=""),"",IF(AND('7'!GH72="-"),"",'7'!GH72))</f>
        <v/>
      </c>
      <c r="GH168" s="50" t="str">
        <f>IF(AND(C168=""),"",VLOOKUP(B168,Register!$A$7:$CL$311,36,FALSE))</f>
        <v/>
      </c>
      <c r="GI168" s="483" t="str">
        <f>IF(AND('7'!GL72=""),"",'7'!GL72)</f>
        <v/>
      </c>
      <c r="GJ168" s="173" t="str">
        <f>IF(AND('7'!FU72=""),"",'7'!FU72)</f>
        <v/>
      </c>
    </row>
    <row r="169" spans="1:192" ht="21">
      <c r="A169" s="480">
        <v>161</v>
      </c>
      <c r="B169" s="481" t="str">
        <f>IF(AND('7'!B73=""),"",'7'!B73)</f>
        <v/>
      </c>
      <c r="C169" s="196" t="str">
        <f>IF(AND('7'!C73=""),"",'7'!C73)</f>
        <v/>
      </c>
      <c r="D169" s="196" t="str">
        <f>IF(AND('7'!D73=""),"",'7'!D73)</f>
        <v/>
      </c>
      <c r="E169" s="200" t="str">
        <f>IF(AND('7'!E73=""),"",'7'!E73)</f>
        <v/>
      </c>
      <c r="F169" s="482" t="str">
        <f>IF(AND('7'!F73=""),"",'7'!F73)</f>
        <v/>
      </c>
      <c r="G169" s="482" t="str">
        <f>IF(AND('7'!G73=""),"",'7'!G73)</f>
        <v/>
      </c>
      <c r="H169" s="482" t="str">
        <f>IF(AND('7'!H73=""),"",'7'!H73)</f>
        <v/>
      </c>
      <c r="I169" s="482" t="str">
        <f>IF(AND('7'!I73=""),"",'7'!I73)</f>
        <v/>
      </c>
      <c r="J169" s="482" t="str">
        <f>IF(AND('7'!J73=""),"",'7'!J73)</f>
        <v/>
      </c>
      <c r="K169" s="482" t="str">
        <f>IF(AND('7'!K73=""),"",'7'!K73)</f>
        <v/>
      </c>
      <c r="L169" s="482" t="str">
        <f>IF(AND('7'!L73=""),"",'7'!L73)</f>
        <v/>
      </c>
      <c r="M169" s="482" t="str">
        <f>IF(AND('7'!M73=""),"",'7'!M73)</f>
        <v/>
      </c>
      <c r="N169" s="482" t="str">
        <f>IF(AND('7'!N73=""),"",'7'!N73)</f>
        <v/>
      </c>
      <c r="O169" s="482" t="str">
        <f>IF(AND('7'!O73=""),"",'7'!O73)</f>
        <v/>
      </c>
      <c r="P169" s="482" t="str">
        <f>IF(AND('7'!P73=""),"",'7'!P73)</f>
        <v/>
      </c>
      <c r="Q169" s="482" t="str">
        <f>IF(AND('7'!Q73=""),"",'7'!Q73)</f>
        <v/>
      </c>
      <c r="R169" s="482" t="str">
        <f>IF(AND('7'!R73=""),"",'7'!R73)</f>
        <v/>
      </c>
      <c r="S169" s="482" t="str">
        <f>IF(AND('7'!S73=""),"",'7'!S73)</f>
        <v/>
      </c>
      <c r="T169" s="482" t="str">
        <f>IF(AND('7'!T73=""),"",'7'!T73)</f>
        <v/>
      </c>
      <c r="U169" s="482" t="str">
        <f>IF(AND('7'!U73=""),"",'7'!U73)</f>
        <v/>
      </c>
      <c r="V169" s="482" t="str">
        <f>IF(AND('7'!V73=""),"",'7'!V73)</f>
        <v/>
      </c>
      <c r="W169" s="482" t="str">
        <f>IF(AND('7'!W73=""),"",'7'!W73)</f>
        <v/>
      </c>
      <c r="X169" s="482" t="str">
        <f>IF(AND('7'!X73=""),"",'7'!X73)</f>
        <v/>
      </c>
      <c r="Y169" s="482" t="str">
        <f>IF(AND('7'!Y73=""),"",'7'!Y73)</f>
        <v/>
      </c>
      <c r="Z169" s="482" t="str">
        <f>IF(AND('7'!Z73=""),"",'7'!Z73)</f>
        <v/>
      </c>
      <c r="AA169" s="482" t="str">
        <f>IF(AND('7'!AA73=""),"",'7'!AA73)</f>
        <v/>
      </c>
      <c r="AB169" s="482" t="str">
        <f>IF(AND('7'!AB73=""),"",'7'!AB73)</f>
        <v/>
      </c>
      <c r="AC169" s="482" t="str">
        <f>IF(AND('7'!AC73=""),"",'7'!AC73)</f>
        <v/>
      </c>
      <c r="AD169" s="482" t="str">
        <f>IF(AND('7'!AD73=""),"",'7'!AD73)</f>
        <v/>
      </c>
      <c r="AE169" s="482" t="str">
        <f>IF(AND('7'!AE73=""),"",'7'!AE73)</f>
        <v/>
      </c>
      <c r="AF169" s="482" t="str">
        <f>IF(AND('7'!AF73=""),"",'7'!AF73)</f>
        <v/>
      </c>
      <c r="AG169" s="482" t="str">
        <f>IF(AND('7'!AG73=""),"",'7'!AG73)</f>
        <v/>
      </c>
      <c r="AH169" s="482" t="str">
        <f>IF(AND('7'!AH73=""),"",'7'!AH73)</f>
        <v/>
      </c>
      <c r="AI169" s="482" t="str">
        <f>IF(AND('7'!AI73=""),"",'7'!AI73)</f>
        <v/>
      </c>
      <c r="AJ169" s="482" t="str">
        <f>IF(AND('7'!AJ73=""),"",'7'!AJ73)</f>
        <v/>
      </c>
      <c r="AK169" s="482" t="str">
        <f>IF(AND('7'!AK73=""),"",'7'!AK73)</f>
        <v/>
      </c>
      <c r="AL169" s="482" t="str">
        <f>IF(AND('7'!AL73=""),"",'7'!AL73)</f>
        <v/>
      </c>
      <c r="AM169" s="482" t="str">
        <f>IF(AND('7'!AM73=""),"",'7'!AM73)</f>
        <v/>
      </c>
      <c r="AN169" s="482" t="str">
        <f>IF(AND('7'!AN73=""),"",'7'!AN73)</f>
        <v/>
      </c>
      <c r="AO169" s="482" t="str">
        <f>IF(AND('7'!AO73=""),"",'7'!AO73)</f>
        <v/>
      </c>
      <c r="AP169" s="482" t="str">
        <f>IF(AND('7'!AP73=""),"",'7'!AP73)</f>
        <v/>
      </c>
      <c r="AQ169" s="482" t="str">
        <f>IF(AND('7'!AQ73=""),"",'7'!AQ73)</f>
        <v/>
      </c>
      <c r="AR169" s="482" t="str">
        <f>IF(AND('7'!AR73=""),"",'7'!AR73)</f>
        <v/>
      </c>
      <c r="AS169" s="482" t="str">
        <f>IF(AND('7'!AS73=""),"",'7'!AS73)</f>
        <v/>
      </c>
      <c r="AT169" s="482" t="str">
        <f>IF(AND('7'!AT73=""),"",'7'!AT73)</f>
        <v/>
      </c>
      <c r="AU169" s="482" t="str">
        <f>IF(AND('7'!AU73=""),"",'7'!AU73)</f>
        <v/>
      </c>
      <c r="AV169" s="482" t="str">
        <f>IF(AND('7'!AV73=""),"",'7'!AV73)</f>
        <v/>
      </c>
      <c r="AW169" s="482" t="str">
        <f>IF(AND('7'!AW73=""),"",'7'!AW73)</f>
        <v/>
      </c>
      <c r="AX169" s="482" t="str">
        <f>IF(AND('7'!AX73=""),"",'7'!AX73)</f>
        <v/>
      </c>
      <c r="AY169" s="482" t="str">
        <f>IF(AND('7'!AY73=""),"",'7'!AY73)</f>
        <v/>
      </c>
      <c r="AZ169" s="482" t="str">
        <f>IF(AND('7'!AZ73=""),"",'7'!AZ73)</f>
        <v/>
      </c>
      <c r="BA169" s="482" t="str">
        <f>IF(AND('7'!BA73=""),"",'7'!BA73)</f>
        <v/>
      </c>
      <c r="BB169" s="482" t="str">
        <f>IF(AND('7'!BB73=""),"",'7'!BB73)</f>
        <v/>
      </c>
      <c r="BC169" s="482" t="str">
        <f>IF(AND('7'!BC73=""),"",'7'!BC73)</f>
        <v/>
      </c>
      <c r="BD169" s="482" t="str">
        <f>IF(AND('7'!BD73=""),"",'7'!BD73)</f>
        <v/>
      </c>
      <c r="BE169" s="482" t="str">
        <f>IF(AND('7'!BE73=""),"",'7'!BE73)</f>
        <v/>
      </c>
      <c r="BF169" s="482" t="str">
        <f>IF(AND('7'!BF73=""),"",'7'!BF73)</f>
        <v/>
      </c>
      <c r="BG169" s="482" t="str">
        <f>IF(AND('7'!BG73=""),"",'7'!BG73)</f>
        <v/>
      </c>
      <c r="BH169" s="482" t="str">
        <f>IF(AND('7'!BH73=""),"",'7'!BH73)</f>
        <v/>
      </c>
      <c r="BI169" s="482" t="str">
        <f>IF(AND('7'!BI73=""),"",'7'!BI73)</f>
        <v/>
      </c>
      <c r="BJ169" s="482" t="str">
        <f>IF(AND('7'!BJ73=""),"",'7'!BJ73)</f>
        <v/>
      </c>
      <c r="BK169" s="482" t="str">
        <f>IF(AND('7'!BK73=""),"",'7'!BK73)</f>
        <v/>
      </c>
      <c r="BL169" s="482" t="str">
        <f>IF(AND('7'!BL73=""),"",'7'!BL73)</f>
        <v/>
      </c>
      <c r="BM169" s="482" t="str">
        <f>IF(AND('7'!BM73=""),"",'7'!BM73)</f>
        <v/>
      </c>
      <c r="BN169" s="482" t="str">
        <f>IF(AND('7'!BN73=""),"",'7'!BN73)</f>
        <v/>
      </c>
      <c r="BO169" s="482" t="str">
        <f>IF(AND('7'!BO73=""),"",'7'!BO73)</f>
        <v/>
      </c>
      <c r="BP169" s="482" t="str">
        <f>IF(AND('7'!BP73=""),"",'7'!BP73)</f>
        <v/>
      </c>
      <c r="BQ169" s="482" t="str">
        <f>IF(AND('7'!BQ73=""),"",'7'!BQ73)</f>
        <v/>
      </c>
      <c r="BR169" s="482" t="str">
        <f>IF(AND('7'!BR73=""),"",'7'!BR73)</f>
        <v/>
      </c>
      <c r="BS169" s="482" t="str">
        <f>IF(AND('7'!BS73=""),"",'7'!BS73)</f>
        <v/>
      </c>
      <c r="BT169" s="482" t="str">
        <f>IF(AND('7'!BT73=""),"",'7'!BT73)</f>
        <v/>
      </c>
      <c r="BU169" s="482" t="str">
        <f>IF(AND('7'!BU73=""),"",'7'!BU73)</f>
        <v/>
      </c>
      <c r="BV169" s="482" t="str">
        <f>IF(AND('7'!BV73=""),"",'7'!BV73)</f>
        <v/>
      </c>
      <c r="BW169" s="482" t="str">
        <f>IF(AND('7'!BW73=""),"",'7'!BW73)</f>
        <v/>
      </c>
      <c r="BX169" s="482" t="str">
        <f>IF(AND('7'!BX73=""),"",'7'!BX73)</f>
        <v/>
      </c>
      <c r="BY169" s="482" t="str">
        <f>IF(AND('7'!BY73=""),"",'7'!BY73)</f>
        <v/>
      </c>
      <c r="BZ169" s="482" t="str">
        <f>IF(AND('7'!BZ73=""),"",'7'!BZ73)</f>
        <v/>
      </c>
      <c r="CA169" s="482" t="str">
        <f>IF(AND('7'!CA73=""),"",'7'!CA73)</f>
        <v/>
      </c>
      <c r="CB169" s="482" t="str">
        <f>IF(AND('7'!CB73=""),"",'7'!CB73)</f>
        <v/>
      </c>
      <c r="CC169" s="482" t="str">
        <f>IF(AND('7'!CC73=""),"",'7'!CC73)</f>
        <v/>
      </c>
      <c r="CD169" s="482" t="str">
        <f>IF(AND('7'!CD73=""),"",'7'!CD73)</f>
        <v/>
      </c>
      <c r="CE169" s="482" t="str">
        <f>IF(AND('7'!CE73=""),"",'7'!CE73)</f>
        <v/>
      </c>
      <c r="CF169" s="482" t="str">
        <f>IF(AND('7'!CF73=""),"",'7'!CF73)</f>
        <v/>
      </c>
      <c r="CG169" s="482" t="str">
        <f>IF(AND('7'!CG73=""),"",'7'!CG73)</f>
        <v/>
      </c>
      <c r="CH169" s="482" t="str">
        <f>IF(AND('7'!CH73=""),"",'7'!CH73)</f>
        <v/>
      </c>
      <c r="CI169" s="482" t="str">
        <f>IF(AND('7'!CI73=""),"",'7'!CI73)</f>
        <v/>
      </c>
      <c r="CJ169" s="482" t="str">
        <f>IF(AND('7'!CJ73=""),"",'7'!CJ73)</f>
        <v/>
      </c>
      <c r="CK169" s="482" t="str">
        <f>IF(AND('7'!CK73=""),"",'7'!CK73)</f>
        <v/>
      </c>
      <c r="CL169" s="482" t="str">
        <f>IF(AND('7'!CL73=""),"",'7'!CL73)</f>
        <v/>
      </c>
      <c r="CM169" s="482" t="str">
        <f>IF(AND('7'!CM73=""),"",'7'!CM73)</f>
        <v/>
      </c>
      <c r="CN169" s="482" t="str">
        <f>IF(AND('7'!CN73=""),"",'7'!CN73)</f>
        <v/>
      </c>
      <c r="CO169" s="482" t="str">
        <f>IF(AND('7'!CO73=""),"",'7'!CO73)</f>
        <v/>
      </c>
      <c r="CP169" s="482" t="str">
        <f>IF(AND('7'!CP73=""),"",'7'!CP73)</f>
        <v/>
      </c>
      <c r="CQ169" s="482" t="str">
        <f>IF(AND('7'!CQ73=""),"",'7'!CQ73)</f>
        <v/>
      </c>
      <c r="CR169" s="482" t="str">
        <f>IF(AND('7'!CR73=""),"",'7'!CR73)</f>
        <v/>
      </c>
      <c r="CS169" s="482" t="str">
        <f>IF(AND('7'!CS73=""),"",'7'!CS73)</f>
        <v/>
      </c>
      <c r="CT169" s="482" t="str">
        <f>IF(AND('7'!CT73=""),"",'7'!CT73)</f>
        <v/>
      </c>
      <c r="CU169" s="482" t="str">
        <f>IF(AND('7'!CU73=""),"",'7'!CU73)</f>
        <v/>
      </c>
      <c r="CV169" s="482" t="str">
        <f>IF(AND('7'!CV73=""),"",'7'!CV73)</f>
        <v/>
      </c>
      <c r="CW169" s="482" t="str">
        <f>IF(AND('7'!CW73=""),"",'7'!CW73)</f>
        <v/>
      </c>
      <c r="CX169" s="482" t="str">
        <f>IF(AND('7'!CX73=""),"",'7'!CX73)</f>
        <v/>
      </c>
      <c r="CY169" s="482" t="str">
        <f>IF(AND('7'!CY73=""),"",'7'!CY73)</f>
        <v/>
      </c>
      <c r="CZ169" s="482" t="str">
        <f>IF(AND('7'!CZ73=""),"",'7'!CZ73)</f>
        <v/>
      </c>
      <c r="DA169" s="482" t="str">
        <f>IF(AND('7'!DA73=""),"",'7'!DA73)</f>
        <v/>
      </c>
      <c r="DB169" s="482" t="str">
        <f>IF(AND('7'!DB73=""),"",'7'!DB73)</f>
        <v/>
      </c>
      <c r="DC169" s="482" t="str">
        <f>IF(AND('7'!DC73=""),"",'7'!DC73)</f>
        <v/>
      </c>
      <c r="DD169" s="482" t="str">
        <f>IF(AND('7'!DD73=""),"",'7'!DD73)</f>
        <v/>
      </c>
      <c r="DE169" s="482" t="str">
        <f>IF(AND('7'!DE73=""),"",'7'!DE73)</f>
        <v/>
      </c>
      <c r="DF169" s="482" t="str">
        <f>IF(AND('7'!DF73=""),"",'7'!DF73)</f>
        <v/>
      </c>
      <c r="DG169" s="482" t="str">
        <f>IF(AND('7'!DG73=""),"",'7'!DG73)</f>
        <v/>
      </c>
      <c r="DH169" s="482" t="str">
        <f>IF(AND('7'!DH73=""),"",'7'!DH73)</f>
        <v/>
      </c>
      <c r="DI169" s="482" t="str">
        <f>IF(AND('7'!DI73=""),"",'7'!DI73)</f>
        <v/>
      </c>
      <c r="DJ169" s="482" t="str">
        <f>IF(AND('7'!DJ73=""),"",'7'!DJ73)</f>
        <v/>
      </c>
      <c r="DK169" s="482" t="str">
        <f>IF(AND('7'!DK73=""),"",'7'!DK73)</f>
        <v/>
      </c>
      <c r="DL169" s="482" t="str">
        <f>IF(AND('7'!DL73=""),"",'7'!DL73)</f>
        <v/>
      </c>
      <c r="DM169" s="482" t="str">
        <f>IF(AND('7'!DM73=""),"",'7'!DM73)</f>
        <v/>
      </c>
      <c r="DN169" s="482" t="str">
        <f>IF(AND('7'!DN73=""),"",'7'!DN73)</f>
        <v/>
      </c>
      <c r="DO169" s="482" t="str">
        <f>IF(AND('7'!DO73=""),"",'7'!DO73)</f>
        <v/>
      </c>
      <c r="DP169" s="482" t="str">
        <f>IF(AND('7'!DP73=""),"",'7'!DP73)</f>
        <v/>
      </c>
      <c r="DQ169" s="482" t="str">
        <f>IF(AND('7'!DQ73=""),"",'7'!DQ73)</f>
        <v/>
      </c>
      <c r="DR169" s="482" t="str">
        <f>IF(AND('7'!DR73=""),"",'7'!DR73)</f>
        <v/>
      </c>
      <c r="DS169" s="482" t="str">
        <f>IF(AND('7'!DS73=""),"",'7'!DS73)</f>
        <v/>
      </c>
      <c r="DT169" s="482" t="str">
        <f>IF(AND('7'!DT73=""),"",'7'!DT73)</f>
        <v/>
      </c>
      <c r="DU169" s="482" t="str">
        <f>IF(AND('7'!DU73=""),"",'7'!DU73)</f>
        <v/>
      </c>
      <c r="DV169" s="482" t="str">
        <f>IF(AND('7'!DV73=""),"",'7'!DV73)</f>
        <v/>
      </c>
      <c r="DW169" s="482" t="str">
        <f>IF(AND('7'!DW73=""),"",'7'!DW73)</f>
        <v/>
      </c>
      <c r="DX169" s="482" t="str">
        <f>IF(AND('7'!DX73=""),"",'7'!DX73)</f>
        <v/>
      </c>
      <c r="DY169" s="482" t="str">
        <f>IF(AND('7'!DY73=""),"",'7'!DY73)</f>
        <v/>
      </c>
      <c r="DZ169" s="482" t="str">
        <f>IF(AND('7'!DZ73=""),"",'7'!DZ73)</f>
        <v/>
      </c>
      <c r="EA169" s="482" t="str">
        <f>IF(AND('7'!EA73=""),"",'7'!EA73)</f>
        <v/>
      </c>
      <c r="EB169" s="482" t="str">
        <f>IF(AND('7'!EB73=""),"",'7'!EB73)</f>
        <v/>
      </c>
      <c r="EC169" s="482" t="str">
        <f>IF(AND('7'!EC73=""),"",'7'!EC73)</f>
        <v/>
      </c>
      <c r="ED169" s="482" t="str">
        <f>IF(AND('7'!ED73=""),"",'7'!ED73)</f>
        <v/>
      </c>
      <c r="EE169" s="482" t="str">
        <f>IF(AND('7'!EE73=""),"",'7'!EE73)</f>
        <v/>
      </c>
      <c r="EF169" s="482" t="str">
        <f>IF(AND('7'!EF73=""),"",'7'!EF73)</f>
        <v/>
      </c>
      <c r="EG169" s="482" t="str">
        <f>IF(AND('7'!EG73=""),"",'7'!EG73)</f>
        <v/>
      </c>
      <c r="EH169" s="482" t="str">
        <f>IF(AND('7'!EH73=""),"",'7'!EH73)</f>
        <v/>
      </c>
      <c r="EI169" s="482" t="str">
        <f>IF(AND('7'!EI73=""),"",'7'!EI73)</f>
        <v/>
      </c>
      <c r="EJ169" s="482" t="str">
        <f>IF(AND('7'!EJ73=""),"",'7'!EJ73)</f>
        <v/>
      </c>
      <c r="EK169" s="482" t="str">
        <f>IF(AND('7'!EK73=""),"",'7'!EK73)</f>
        <v/>
      </c>
      <c r="EL169" s="482" t="str">
        <f>IF(AND('7'!EL73=""),"",'7'!EL73)</f>
        <v/>
      </c>
      <c r="EM169" s="482" t="str">
        <f>IF(AND('7'!EM73=""),"",'7'!EM73)</f>
        <v/>
      </c>
      <c r="EN169" s="482" t="str">
        <f>IF(AND('7'!EN73=""),"",'7'!EN73)</f>
        <v/>
      </c>
      <c r="EO169" s="482" t="str">
        <f>IF(AND('7'!EO73=""),"",'7'!EO73)</f>
        <v/>
      </c>
      <c r="EP169" s="482" t="str">
        <f>IF(AND('7'!EP73=""),"",'7'!EP73)</f>
        <v/>
      </c>
      <c r="EQ169" s="482" t="str">
        <f>IF(AND('7'!EQ73=""),"",'7'!EQ73)</f>
        <v/>
      </c>
      <c r="ER169" s="482" t="str">
        <f>IF(AND('7'!ER73=""),"",'7'!ER73)</f>
        <v/>
      </c>
      <c r="ES169" s="482" t="str">
        <f>IF(AND('7'!ES73=""),"",'7'!ES73)</f>
        <v/>
      </c>
      <c r="ET169" s="482" t="str">
        <f>IF(AND('7'!ET73=""),"",'7'!ET73)</f>
        <v/>
      </c>
      <c r="EU169" s="482" t="str">
        <f>IF(AND('7'!EU73=""),"",'7'!EU73)</f>
        <v/>
      </c>
      <c r="EV169" s="482" t="str">
        <f>IF(AND('7'!EV73=""),"",'7'!EV73)</f>
        <v/>
      </c>
      <c r="EW169" s="482" t="str">
        <f>IF(AND('7'!EW73=""),"",'7'!EW73)</f>
        <v/>
      </c>
      <c r="EX169" s="482" t="str">
        <f>IF(AND('7'!EX73=""),"",'7'!EX73)</f>
        <v/>
      </c>
      <c r="EY169" s="482" t="str">
        <f>IF(AND('7'!EY73=""),"",'7'!EY73)</f>
        <v/>
      </c>
      <c r="EZ169" s="482" t="str">
        <f>IF(AND('7'!EZ73=""),"",'7'!EZ73)</f>
        <v/>
      </c>
      <c r="FA169" s="482" t="str">
        <f>IF(AND('7'!FA73=""),"",'7'!FA73)</f>
        <v/>
      </c>
      <c r="FB169" s="482" t="str">
        <f>IF(AND('7'!FB73=""),"",'7'!FB73)</f>
        <v/>
      </c>
      <c r="FC169" s="482" t="str">
        <f>IF(AND('7'!FC73=""),"",'7'!FC73)</f>
        <v/>
      </c>
      <c r="FD169" s="482" t="str">
        <f>IF(AND('7'!FD73=""),"",'7'!FD73)</f>
        <v/>
      </c>
      <c r="FE169" s="482" t="str">
        <f>IF(AND('7'!FE73=""),"",'7'!FE73)</f>
        <v/>
      </c>
      <c r="FF169" s="482" t="str">
        <f>IF(AND('7'!FF73=""),"",'7'!FF73)</f>
        <v xml:space="preserve"> </v>
      </c>
      <c r="FG169" s="482" t="str">
        <f>IF(AND('7'!FG73=""),"",'7'!FG73)</f>
        <v/>
      </c>
      <c r="FH169" s="482" t="str">
        <f>IF(AND('7'!FH73=""),"",'7'!FH73)</f>
        <v/>
      </c>
      <c r="FI169" s="482" t="str">
        <f>IF(AND('7'!FI73=""),"",'7'!FI73)</f>
        <v/>
      </c>
      <c r="FJ169" s="482" t="str">
        <f>IF(AND('7'!FJ73=""),"",'7'!FJ73)</f>
        <v/>
      </c>
      <c r="FK169" s="482" t="str">
        <f>IF(AND('7'!FK73=""),"",'7'!FK73)</f>
        <v/>
      </c>
      <c r="FL169" s="482" t="str">
        <f>IF(AND('7'!FL73=""),"",'7'!FL73)</f>
        <v/>
      </c>
      <c r="FM169" s="482" t="str">
        <f>IF(AND('7'!FM73=""),"",'7'!FM73)</f>
        <v xml:space="preserve"> </v>
      </c>
      <c r="FN169" s="482" t="str">
        <f>IF(AND('7'!FN73=""),"",'7'!FN73)</f>
        <v/>
      </c>
      <c r="FO169" s="482" t="str">
        <f>IF(AND('7'!FO73=""),"",'7'!FO73)</f>
        <v/>
      </c>
      <c r="FP169" s="482" t="str">
        <f>IF(AND('7'!FP73=""),"",'7'!FP73)</f>
        <v/>
      </c>
      <c r="FQ169" s="482" t="str">
        <f>IF(AND('7'!FQ73=""),"",'7'!FQ73)</f>
        <v/>
      </c>
      <c r="FR169" s="482" t="str">
        <f>IF(AND('7'!FR73=""),"",'7'!FR73)</f>
        <v/>
      </c>
      <c r="FS169" s="482" t="str">
        <f>IF(AND('7'!FS73=""),"",'7'!FS73)</f>
        <v/>
      </c>
      <c r="FT169" s="482" t="str">
        <f>IF(AND('7'!FT73=""),"",'7'!FT73)</f>
        <v xml:space="preserve"> </v>
      </c>
      <c r="FU169" s="482" t="str">
        <f>IF(AND('7'!FV73=""),"",'7'!FV73)</f>
        <v>-</v>
      </c>
      <c r="FV169" s="482" t="str">
        <f>IF(AND('7'!FW73=""),"",'7'!FW73)</f>
        <v>-</v>
      </c>
      <c r="FW169" s="482" t="str">
        <f>IF(AND('7'!FX73=""),"",'7'!FX73)</f>
        <v>-</v>
      </c>
      <c r="FX169" s="482" t="str">
        <f>IF(AND('7'!FY73=""),"",'7'!FY73)</f>
        <v>-</v>
      </c>
      <c r="FY169" s="482" t="str">
        <f>IF(AND('7'!FZ73=""),"",'7'!FZ73)</f>
        <v>-</v>
      </c>
      <c r="FZ169" s="482" t="str">
        <f>IF(AND('7'!GA73=""),"",'7'!GA73)</f>
        <v>-</v>
      </c>
      <c r="GA169" s="482" t="str">
        <f>IF(AND('7'!GB73=""),"",'7'!GB73)</f>
        <v>-</v>
      </c>
      <c r="GB169" s="482" t="str">
        <f>IF(AND('7'!GC73=""),"",'7'!GC73)</f>
        <v>-</v>
      </c>
      <c r="GC169" s="482" t="str">
        <f>IF(AND('7'!GD73=""),"",'7'!GD73)</f>
        <v>-</v>
      </c>
      <c r="GD169" s="482" t="str">
        <f>IF(AND('7'!GE73=""),"",'7'!GE73)</f>
        <v>-</v>
      </c>
      <c r="GE169" s="482" t="str">
        <f>IF(AND('7'!GF73=""),"",'7'!GF73)</f>
        <v>-</v>
      </c>
      <c r="GF169" s="482" t="str">
        <f>IF(AND('7'!GG73=""),"",'7'!GG73)</f>
        <v>-</v>
      </c>
      <c r="GG169" s="482" t="str">
        <f>IF(AND('7'!GH73=""),"",IF(AND('7'!GH73="-"),"",'7'!GH73))</f>
        <v/>
      </c>
      <c r="GH169" s="50" t="str">
        <f>IF(AND(C169=""),"",VLOOKUP(B169,Register!$A$7:$CL$311,36,FALSE))</f>
        <v/>
      </c>
      <c r="GI169" s="483" t="str">
        <f>IF(AND('7'!GL73=""),"",'7'!GL73)</f>
        <v/>
      </c>
      <c r="GJ169" s="173" t="str">
        <f>IF(AND('7'!FU73=""),"",'7'!FU73)</f>
        <v/>
      </c>
    </row>
    <row r="170" spans="1:192" ht="21">
      <c r="A170" s="480">
        <v>162</v>
      </c>
      <c r="B170" s="481" t="str">
        <f>IF(AND('7'!B74=""),"",'7'!B74)</f>
        <v/>
      </c>
      <c r="C170" s="196" t="str">
        <f>IF(AND('7'!C74=""),"",'7'!C74)</f>
        <v/>
      </c>
      <c r="D170" s="196" t="str">
        <f>IF(AND('7'!D74=""),"",'7'!D74)</f>
        <v/>
      </c>
      <c r="E170" s="200" t="str">
        <f>IF(AND('7'!E74=""),"",'7'!E74)</f>
        <v/>
      </c>
      <c r="F170" s="482" t="str">
        <f>IF(AND('7'!F74=""),"",'7'!F74)</f>
        <v/>
      </c>
      <c r="G170" s="482" t="str">
        <f>IF(AND('7'!G74=""),"",'7'!G74)</f>
        <v/>
      </c>
      <c r="H170" s="482" t="str">
        <f>IF(AND('7'!H74=""),"",'7'!H74)</f>
        <v/>
      </c>
      <c r="I170" s="482" t="str">
        <f>IF(AND('7'!I74=""),"",'7'!I74)</f>
        <v/>
      </c>
      <c r="J170" s="482" t="str">
        <f>IF(AND('7'!J74=""),"",'7'!J74)</f>
        <v/>
      </c>
      <c r="K170" s="482" t="str">
        <f>IF(AND('7'!K74=""),"",'7'!K74)</f>
        <v/>
      </c>
      <c r="L170" s="482" t="str">
        <f>IF(AND('7'!L74=""),"",'7'!L74)</f>
        <v/>
      </c>
      <c r="M170" s="482" t="str">
        <f>IF(AND('7'!M74=""),"",'7'!M74)</f>
        <v/>
      </c>
      <c r="N170" s="482" t="str">
        <f>IF(AND('7'!N74=""),"",'7'!N74)</f>
        <v/>
      </c>
      <c r="O170" s="482" t="str">
        <f>IF(AND('7'!O74=""),"",'7'!O74)</f>
        <v/>
      </c>
      <c r="P170" s="482" t="str">
        <f>IF(AND('7'!P74=""),"",'7'!P74)</f>
        <v/>
      </c>
      <c r="Q170" s="482" t="str">
        <f>IF(AND('7'!Q74=""),"",'7'!Q74)</f>
        <v/>
      </c>
      <c r="R170" s="482" t="str">
        <f>IF(AND('7'!R74=""),"",'7'!R74)</f>
        <v/>
      </c>
      <c r="S170" s="482" t="str">
        <f>IF(AND('7'!S74=""),"",'7'!S74)</f>
        <v/>
      </c>
      <c r="T170" s="482" t="str">
        <f>IF(AND('7'!T74=""),"",'7'!T74)</f>
        <v/>
      </c>
      <c r="U170" s="482" t="str">
        <f>IF(AND('7'!U74=""),"",'7'!U74)</f>
        <v/>
      </c>
      <c r="V170" s="482" t="str">
        <f>IF(AND('7'!V74=""),"",'7'!V74)</f>
        <v/>
      </c>
      <c r="W170" s="482" t="str">
        <f>IF(AND('7'!W74=""),"",'7'!W74)</f>
        <v/>
      </c>
      <c r="X170" s="482" t="str">
        <f>IF(AND('7'!X74=""),"",'7'!X74)</f>
        <v/>
      </c>
      <c r="Y170" s="482" t="str">
        <f>IF(AND('7'!Y74=""),"",'7'!Y74)</f>
        <v/>
      </c>
      <c r="Z170" s="482" t="str">
        <f>IF(AND('7'!Z74=""),"",'7'!Z74)</f>
        <v/>
      </c>
      <c r="AA170" s="482" t="str">
        <f>IF(AND('7'!AA74=""),"",'7'!AA74)</f>
        <v/>
      </c>
      <c r="AB170" s="482" t="str">
        <f>IF(AND('7'!AB74=""),"",'7'!AB74)</f>
        <v/>
      </c>
      <c r="AC170" s="482" t="str">
        <f>IF(AND('7'!AC74=""),"",'7'!AC74)</f>
        <v/>
      </c>
      <c r="AD170" s="482" t="str">
        <f>IF(AND('7'!AD74=""),"",'7'!AD74)</f>
        <v/>
      </c>
      <c r="AE170" s="482" t="str">
        <f>IF(AND('7'!AE74=""),"",'7'!AE74)</f>
        <v/>
      </c>
      <c r="AF170" s="482">
        <f>IF(AND('7'!AF74=""),"",'7'!AF74)</f>
        <v>5</v>
      </c>
      <c r="AG170" s="482">
        <f>IF(AND('7'!AG74=""),"",'7'!AG74)</f>
        <v>5</v>
      </c>
      <c r="AH170" s="482" t="str">
        <f>IF(AND('7'!AH74=""),"",'7'!AH74)</f>
        <v/>
      </c>
      <c r="AI170" s="482" t="str">
        <f>IF(AND('7'!AI74=""),"",'7'!AI74)</f>
        <v/>
      </c>
      <c r="AJ170" s="482" t="str">
        <f>IF(AND('7'!AJ74=""),"",'7'!AJ74)</f>
        <v/>
      </c>
      <c r="AK170" s="482" t="str">
        <f>IF(AND('7'!AK74=""),"",'7'!AK74)</f>
        <v/>
      </c>
      <c r="AL170" s="482" t="str">
        <f>IF(AND('7'!AL74=""),"",'7'!AL74)</f>
        <v/>
      </c>
      <c r="AM170" s="482" t="str">
        <f>IF(AND('7'!AM74=""),"",'7'!AM74)</f>
        <v/>
      </c>
      <c r="AN170" s="482" t="str">
        <f>IF(AND('7'!AN74=""),"",'7'!AN74)</f>
        <v/>
      </c>
      <c r="AO170" s="482" t="str">
        <f>IF(AND('7'!AO74=""),"",'7'!AO74)</f>
        <v/>
      </c>
      <c r="AP170" s="482" t="str">
        <f>IF(AND('7'!AP74=""),"",'7'!AP74)</f>
        <v/>
      </c>
      <c r="AQ170" s="482" t="str">
        <f>IF(AND('7'!AQ74=""),"",'7'!AQ74)</f>
        <v/>
      </c>
      <c r="AR170" s="482" t="str">
        <f>IF(AND('7'!AR74=""),"",'7'!AR74)</f>
        <v/>
      </c>
      <c r="AS170" s="482" t="str">
        <f>IF(AND('7'!AS74=""),"",'7'!AS74)</f>
        <v/>
      </c>
      <c r="AT170" s="482" t="str">
        <f>IF(AND('7'!AT74=""),"",'7'!AT74)</f>
        <v/>
      </c>
      <c r="AU170" s="482" t="str">
        <f>IF(AND('7'!AU74=""),"",'7'!AU74)</f>
        <v/>
      </c>
      <c r="AV170" s="482" t="str">
        <f>IF(AND('7'!AV74=""),"",'7'!AV74)</f>
        <v/>
      </c>
      <c r="AW170" s="482" t="str">
        <f>IF(AND('7'!AW74=""),"",'7'!AW74)</f>
        <v/>
      </c>
      <c r="AX170" s="482" t="str">
        <f>IF(AND('7'!AX74=""),"",'7'!AX74)</f>
        <v/>
      </c>
      <c r="AY170" s="482" t="str">
        <f>IF(AND('7'!AY74=""),"",'7'!AY74)</f>
        <v/>
      </c>
      <c r="AZ170" s="482" t="str">
        <f>IF(AND('7'!AZ74=""),"",'7'!AZ74)</f>
        <v/>
      </c>
      <c r="BA170" s="482" t="str">
        <f>IF(AND('7'!BA74=""),"",'7'!BA74)</f>
        <v/>
      </c>
      <c r="BB170" s="482" t="str">
        <f>IF(AND('7'!BB74=""),"",'7'!BB74)</f>
        <v/>
      </c>
      <c r="BC170" s="482" t="str">
        <f>IF(AND('7'!BC74=""),"",'7'!BC74)</f>
        <v/>
      </c>
      <c r="BD170" s="482" t="str">
        <f>IF(AND('7'!BD74=""),"",'7'!BD74)</f>
        <v/>
      </c>
      <c r="BE170" s="482" t="str">
        <f>IF(AND('7'!BE74=""),"",'7'!BE74)</f>
        <v/>
      </c>
      <c r="BF170" s="482" t="str">
        <f>IF(AND('7'!BF74=""),"",'7'!BF74)</f>
        <v/>
      </c>
      <c r="BG170" s="482" t="str">
        <f>IF(AND('7'!BG74=""),"",'7'!BG74)</f>
        <v/>
      </c>
      <c r="BH170" s="482" t="str">
        <f>IF(AND('7'!BH74=""),"",'7'!BH74)</f>
        <v/>
      </c>
      <c r="BI170" s="482" t="str">
        <f>IF(AND('7'!BI74=""),"",'7'!BI74)</f>
        <v/>
      </c>
      <c r="BJ170" s="482" t="str">
        <f>IF(AND('7'!BJ74=""),"",'7'!BJ74)</f>
        <v/>
      </c>
      <c r="BK170" s="482" t="str">
        <f>IF(AND('7'!BK74=""),"",'7'!BK74)</f>
        <v/>
      </c>
      <c r="BL170" s="482" t="str">
        <f>IF(AND('7'!BL74=""),"",'7'!BL74)</f>
        <v/>
      </c>
      <c r="BM170" s="482" t="str">
        <f>IF(AND('7'!BM74=""),"",'7'!BM74)</f>
        <v/>
      </c>
      <c r="BN170" s="482" t="str">
        <f>IF(AND('7'!BN74=""),"",'7'!BN74)</f>
        <v/>
      </c>
      <c r="BO170" s="482" t="str">
        <f>IF(AND('7'!BO74=""),"",'7'!BO74)</f>
        <v/>
      </c>
      <c r="BP170" s="482" t="str">
        <f>IF(AND('7'!BP74=""),"",'7'!BP74)</f>
        <v/>
      </c>
      <c r="BQ170" s="482" t="str">
        <f>IF(AND('7'!BQ74=""),"",'7'!BQ74)</f>
        <v/>
      </c>
      <c r="BR170" s="482" t="str">
        <f>IF(AND('7'!BR74=""),"",'7'!BR74)</f>
        <v/>
      </c>
      <c r="BS170" s="482" t="str">
        <f>IF(AND('7'!BS74=""),"",'7'!BS74)</f>
        <v/>
      </c>
      <c r="BT170" s="482" t="str">
        <f>IF(AND('7'!BT74=""),"",'7'!BT74)</f>
        <v/>
      </c>
      <c r="BU170" s="482" t="str">
        <f>IF(AND('7'!BU74=""),"",'7'!BU74)</f>
        <v/>
      </c>
      <c r="BV170" s="482" t="str">
        <f>IF(AND('7'!BV74=""),"",'7'!BV74)</f>
        <v/>
      </c>
      <c r="BW170" s="482" t="str">
        <f>IF(AND('7'!BW74=""),"",'7'!BW74)</f>
        <v/>
      </c>
      <c r="BX170" s="482" t="str">
        <f>IF(AND('7'!BX74=""),"",'7'!BX74)</f>
        <v/>
      </c>
      <c r="BY170" s="482" t="str">
        <f>IF(AND('7'!BY74=""),"",'7'!BY74)</f>
        <v/>
      </c>
      <c r="BZ170" s="482" t="str">
        <f>IF(AND('7'!BZ74=""),"",'7'!BZ74)</f>
        <v/>
      </c>
      <c r="CA170" s="482" t="str">
        <f>IF(AND('7'!CA74=""),"",'7'!CA74)</f>
        <v/>
      </c>
      <c r="CB170" s="482" t="str">
        <f>IF(AND('7'!CB74=""),"",'7'!CB74)</f>
        <v/>
      </c>
      <c r="CC170" s="482" t="str">
        <f>IF(AND('7'!CC74=""),"",'7'!CC74)</f>
        <v/>
      </c>
      <c r="CD170" s="482" t="str">
        <f>IF(AND('7'!CD74=""),"",'7'!CD74)</f>
        <v/>
      </c>
      <c r="CE170" s="482" t="str">
        <f>IF(AND('7'!CE74=""),"",'7'!CE74)</f>
        <v/>
      </c>
      <c r="CF170" s="482" t="str">
        <f>IF(AND('7'!CF74=""),"",'7'!CF74)</f>
        <v/>
      </c>
      <c r="CG170" s="482" t="str">
        <f>IF(AND('7'!CG74=""),"",'7'!CG74)</f>
        <v/>
      </c>
      <c r="CH170" s="482" t="str">
        <f>IF(AND('7'!CH74=""),"",'7'!CH74)</f>
        <v/>
      </c>
      <c r="CI170" s="482" t="str">
        <f>IF(AND('7'!CI74=""),"",'7'!CI74)</f>
        <v/>
      </c>
      <c r="CJ170" s="482" t="str">
        <f>IF(AND('7'!CJ74=""),"",'7'!CJ74)</f>
        <v/>
      </c>
      <c r="CK170" s="482" t="str">
        <f>IF(AND('7'!CK74=""),"",'7'!CK74)</f>
        <v/>
      </c>
      <c r="CL170" s="482" t="str">
        <f>IF(AND('7'!CL74=""),"",'7'!CL74)</f>
        <v/>
      </c>
      <c r="CM170" s="482" t="str">
        <f>IF(AND('7'!CM74=""),"",'7'!CM74)</f>
        <v/>
      </c>
      <c r="CN170" s="482" t="str">
        <f>IF(AND('7'!CN74=""),"",'7'!CN74)</f>
        <v/>
      </c>
      <c r="CO170" s="482" t="str">
        <f>IF(AND('7'!CO74=""),"",'7'!CO74)</f>
        <v/>
      </c>
      <c r="CP170" s="482" t="str">
        <f>IF(AND('7'!CP74=""),"",'7'!CP74)</f>
        <v/>
      </c>
      <c r="CQ170" s="482" t="str">
        <f>IF(AND('7'!CQ74=""),"",'7'!CQ74)</f>
        <v/>
      </c>
      <c r="CR170" s="482" t="str">
        <f>IF(AND('7'!CR74=""),"",'7'!CR74)</f>
        <v/>
      </c>
      <c r="CS170" s="482" t="str">
        <f>IF(AND('7'!CS74=""),"",'7'!CS74)</f>
        <v/>
      </c>
      <c r="CT170" s="482" t="str">
        <f>IF(AND('7'!CT74=""),"",'7'!CT74)</f>
        <v/>
      </c>
      <c r="CU170" s="482" t="str">
        <f>IF(AND('7'!CU74=""),"",'7'!CU74)</f>
        <v/>
      </c>
      <c r="CV170" s="482" t="str">
        <f>IF(AND('7'!CV74=""),"",'7'!CV74)</f>
        <v/>
      </c>
      <c r="CW170" s="482" t="str">
        <f>IF(AND('7'!CW74=""),"",'7'!CW74)</f>
        <v/>
      </c>
      <c r="CX170" s="482" t="str">
        <f>IF(AND('7'!CX74=""),"",'7'!CX74)</f>
        <v/>
      </c>
      <c r="CY170" s="482" t="str">
        <f>IF(AND('7'!CY74=""),"",'7'!CY74)</f>
        <v/>
      </c>
      <c r="CZ170" s="482" t="str">
        <f>IF(AND('7'!CZ74=""),"",'7'!CZ74)</f>
        <v/>
      </c>
      <c r="DA170" s="482" t="str">
        <f>IF(AND('7'!DA74=""),"",'7'!DA74)</f>
        <v/>
      </c>
      <c r="DB170" s="482" t="str">
        <f>IF(AND('7'!DB74=""),"",'7'!DB74)</f>
        <v/>
      </c>
      <c r="DC170" s="482" t="str">
        <f>IF(AND('7'!DC74=""),"",'7'!DC74)</f>
        <v/>
      </c>
      <c r="DD170" s="482" t="str">
        <f>IF(AND('7'!DD74=""),"",'7'!DD74)</f>
        <v/>
      </c>
      <c r="DE170" s="482" t="str">
        <f>IF(AND('7'!DE74=""),"",'7'!DE74)</f>
        <v/>
      </c>
      <c r="DF170" s="482" t="str">
        <f>IF(AND('7'!DF74=""),"",'7'!DF74)</f>
        <v/>
      </c>
      <c r="DG170" s="482" t="str">
        <f>IF(AND('7'!DG74=""),"",'7'!DG74)</f>
        <v/>
      </c>
      <c r="DH170" s="482" t="str">
        <f>IF(AND('7'!DH74=""),"",'7'!DH74)</f>
        <v/>
      </c>
      <c r="DI170" s="482" t="str">
        <f>IF(AND('7'!DI74=""),"",'7'!DI74)</f>
        <v/>
      </c>
      <c r="DJ170" s="482" t="str">
        <f>IF(AND('7'!DJ74=""),"",'7'!DJ74)</f>
        <v/>
      </c>
      <c r="DK170" s="482" t="str">
        <f>IF(AND('7'!DK74=""),"",'7'!DK74)</f>
        <v/>
      </c>
      <c r="DL170" s="482" t="str">
        <f>IF(AND('7'!DL74=""),"",'7'!DL74)</f>
        <v/>
      </c>
      <c r="DM170" s="482" t="str">
        <f>IF(AND('7'!DM74=""),"",'7'!DM74)</f>
        <v/>
      </c>
      <c r="DN170" s="482" t="str">
        <f>IF(AND('7'!DN74=""),"",'7'!DN74)</f>
        <v/>
      </c>
      <c r="DO170" s="482" t="str">
        <f>IF(AND('7'!DO74=""),"",'7'!DO74)</f>
        <v/>
      </c>
      <c r="DP170" s="482" t="str">
        <f>IF(AND('7'!DP74=""),"",'7'!DP74)</f>
        <v/>
      </c>
      <c r="DQ170" s="482" t="str">
        <f>IF(AND('7'!DQ74=""),"",'7'!DQ74)</f>
        <v/>
      </c>
      <c r="DR170" s="482" t="str">
        <f>IF(AND('7'!DR74=""),"",'7'!DR74)</f>
        <v/>
      </c>
      <c r="DS170" s="482" t="str">
        <f>IF(AND('7'!DS74=""),"",'7'!DS74)</f>
        <v/>
      </c>
      <c r="DT170" s="482" t="str">
        <f>IF(AND('7'!DT74=""),"",'7'!DT74)</f>
        <v/>
      </c>
      <c r="DU170" s="482" t="str">
        <f>IF(AND('7'!DU74=""),"",'7'!DU74)</f>
        <v/>
      </c>
      <c r="DV170" s="482" t="str">
        <f>IF(AND('7'!DV74=""),"",'7'!DV74)</f>
        <v/>
      </c>
      <c r="DW170" s="482" t="str">
        <f>IF(AND('7'!DW74=""),"",'7'!DW74)</f>
        <v/>
      </c>
      <c r="DX170" s="482" t="str">
        <f>IF(AND('7'!DX74=""),"",'7'!DX74)</f>
        <v/>
      </c>
      <c r="DY170" s="482" t="str">
        <f>IF(AND('7'!DY74=""),"",'7'!DY74)</f>
        <v/>
      </c>
      <c r="DZ170" s="482" t="str">
        <f>IF(AND('7'!DZ74=""),"",'7'!DZ74)</f>
        <v/>
      </c>
      <c r="EA170" s="482" t="str">
        <f>IF(AND('7'!EA74=""),"",'7'!EA74)</f>
        <v/>
      </c>
      <c r="EB170" s="482" t="str">
        <f>IF(AND('7'!EB74=""),"",'7'!EB74)</f>
        <v/>
      </c>
      <c r="EC170" s="482" t="str">
        <f>IF(AND('7'!EC74=""),"",'7'!EC74)</f>
        <v/>
      </c>
      <c r="ED170" s="482" t="str">
        <f>IF(AND('7'!ED74=""),"",'7'!ED74)</f>
        <v/>
      </c>
      <c r="EE170" s="482" t="str">
        <f>IF(AND('7'!EE74=""),"",'7'!EE74)</f>
        <v/>
      </c>
      <c r="EF170" s="482" t="str">
        <f>IF(AND('7'!EF74=""),"",'7'!EF74)</f>
        <v/>
      </c>
      <c r="EG170" s="482" t="str">
        <f>IF(AND('7'!EG74=""),"",'7'!EG74)</f>
        <v/>
      </c>
      <c r="EH170" s="482" t="str">
        <f>IF(AND('7'!EH74=""),"",'7'!EH74)</f>
        <v/>
      </c>
      <c r="EI170" s="482" t="str">
        <f>IF(AND('7'!EI74=""),"",'7'!EI74)</f>
        <v/>
      </c>
      <c r="EJ170" s="482" t="str">
        <f>IF(AND('7'!EJ74=""),"",'7'!EJ74)</f>
        <v/>
      </c>
      <c r="EK170" s="482" t="str">
        <f>IF(AND('7'!EK74=""),"",'7'!EK74)</f>
        <v/>
      </c>
      <c r="EL170" s="482" t="str">
        <f>IF(AND('7'!EL74=""),"",'7'!EL74)</f>
        <v/>
      </c>
      <c r="EM170" s="482" t="str">
        <f>IF(AND('7'!EM74=""),"",'7'!EM74)</f>
        <v/>
      </c>
      <c r="EN170" s="482" t="str">
        <f>IF(AND('7'!EN74=""),"",'7'!EN74)</f>
        <v/>
      </c>
      <c r="EO170" s="482" t="str">
        <f>IF(AND('7'!EO74=""),"",'7'!EO74)</f>
        <v/>
      </c>
      <c r="EP170" s="482" t="str">
        <f>IF(AND('7'!EP74=""),"",'7'!EP74)</f>
        <v/>
      </c>
      <c r="EQ170" s="482" t="str">
        <f>IF(AND('7'!EQ74=""),"",'7'!EQ74)</f>
        <v/>
      </c>
      <c r="ER170" s="482" t="str">
        <f>IF(AND('7'!ER74=""),"",'7'!ER74)</f>
        <v/>
      </c>
      <c r="ES170" s="482" t="str">
        <f>IF(AND('7'!ES74=""),"",'7'!ES74)</f>
        <v/>
      </c>
      <c r="ET170" s="482" t="str">
        <f>IF(AND('7'!ET74=""),"",'7'!ET74)</f>
        <v/>
      </c>
      <c r="EU170" s="482" t="str">
        <f>IF(AND('7'!EU74=""),"",'7'!EU74)</f>
        <v/>
      </c>
      <c r="EV170" s="482" t="str">
        <f>IF(AND('7'!EV74=""),"",'7'!EV74)</f>
        <v/>
      </c>
      <c r="EW170" s="482" t="str">
        <f>IF(AND('7'!EW74=""),"",'7'!EW74)</f>
        <v/>
      </c>
      <c r="EX170" s="482" t="str">
        <f>IF(AND('7'!EX74=""),"",'7'!EX74)</f>
        <v/>
      </c>
      <c r="EY170" s="482" t="str">
        <f>IF(AND('7'!EY74=""),"",'7'!EY74)</f>
        <v/>
      </c>
      <c r="EZ170" s="482" t="str">
        <f>IF(AND('7'!EZ74=""),"",'7'!EZ74)</f>
        <v/>
      </c>
      <c r="FA170" s="482" t="str">
        <f>IF(AND('7'!FA74=""),"",'7'!FA74)</f>
        <v/>
      </c>
      <c r="FB170" s="482" t="str">
        <f>IF(AND('7'!FB74=""),"",'7'!FB74)</f>
        <v/>
      </c>
      <c r="FC170" s="482" t="str">
        <f>IF(AND('7'!FC74=""),"",'7'!FC74)</f>
        <v/>
      </c>
      <c r="FD170" s="482" t="str">
        <f>IF(AND('7'!FD74=""),"",'7'!FD74)</f>
        <v/>
      </c>
      <c r="FE170" s="482" t="str">
        <f>IF(AND('7'!FE74=""),"",'7'!FE74)</f>
        <v/>
      </c>
      <c r="FF170" s="482" t="str">
        <f>IF(AND('7'!FF74=""),"",'7'!FF74)</f>
        <v xml:space="preserve"> </v>
      </c>
      <c r="FG170" s="482" t="str">
        <f>IF(AND('7'!FG74=""),"",'7'!FG74)</f>
        <v/>
      </c>
      <c r="FH170" s="482" t="str">
        <f>IF(AND('7'!FH74=""),"",'7'!FH74)</f>
        <v/>
      </c>
      <c r="FI170" s="482" t="str">
        <f>IF(AND('7'!FI74=""),"",'7'!FI74)</f>
        <v/>
      </c>
      <c r="FJ170" s="482" t="str">
        <f>IF(AND('7'!FJ74=""),"",'7'!FJ74)</f>
        <v/>
      </c>
      <c r="FK170" s="482" t="str">
        <f>IF(AND('7'!FK74=""),"",'7'!FK74)</f>
        <v/>
      </c>
      <c r="FL170" s="482" t="str">
        <f>IF(AND('7'!FL74=""),"",'7'!FL74)</f>
        <v/>
      </c>
      <c r="FM170" s="482" t="str">
        <f>IF(AND('7'!FM74=""),"",'7'!FM74)</f>
        <v xml:space="preserve"> </v>
      </c>
      <c r="FN170" s="482" t="str">
        <f>IF(AND('7'!FN74=""),"",'7'!FN74)</f>
        <v/>
      </c>
      <c r="FO170" s="482" t="str">
        <f>IF(AND('7'!FO74=""),"",'7'!FO74)</f>
        <v/>
      </c>
      <c r="FP170" s="482" t="str">
        <f>IF(AND('7'!FP74=""),"",'7'!FP74)</f>
        <v/>
      </c>
      <c r="FQ170" s="482" t="str">
        <f>IF(AND('7'!FQ74=""),"",'7'!FQ74)</f>
        <v/>
      </c>
      <c r="FR170" s="482" t="str">
        <f>IF(AND('7'!FR74=""),"",'7'!FR74)</f>
        <v/>
      </c>
      <c r="FS170" s="482" t="str">
        <f>IF(AND('7'!FS74=""),"",'7'!FS74)</f>
        <v/>
      </c>
      <c r="FT170" s="482" t="str">
        <f>IF(AND('7'!FT74=""),"",'7'!FT74)</f>
        <v xml:space="preserve"> </v>
      </c>
      <c r="FU170" s="482" t="str">
        <f>IF(AND('7'!FV74=""),"",'7'!FV74)</f>
        <v>-</v>
      </c>
      <c r="FV170" s="482" t="str">
        <f>IF(AND('7'!FW74=""),"",'7'!FW74)</f>
        <v>-</v>
      </c>
      <c r="FW170" s="482" t="str">
        <f>IF(AND('7'!FX74=""),"",'7'!FX74)</f>
        <v>-</v>
      </c>
      <c r="FX170" s="482" t="str">
        <f>IF(AND('7'!FY74=""),"",'7'!FY74)</f>
        <v>-</v>
      </c>
      <c r="FY170" s="482" t="str">
        <f>IF(AND('7'!FZ74=""),"",'7'!FZ74)</f>
        <v>-</v>
      </c>
      <c r="FZ170" s="482" t="str">
        <f>IF(AND('7'!GA74=""),"",'7'!GA74)</f>
        <v>-</v>
      </c>
      <c r="GA170" s="482" t="str">
        <f>IF(AND('7'!GB74=""),"",'7'!GB74)</f>
        <v>-</v>
      </c>
      <c r="GB170" s="482" t="str">
        <f>IF(AND('7'!GC74=""),"",'7'!GC74)</f>
        <v>-</v>
      </c>
      <c r="GC170" s="482" t="str">
        <f>IF(AND('7'!GD74=""),"",'7'!GD74)</f>
        <v>-</v>
      </c>
      <c r="GD170" s="482" t="str">
        <f>IF(AND('7'!GE74=""),"",'7'!GE74)</f>
        <v>-</v>
      </c>
      <c r="GE170" s="482" t="str">
        <f>IF(AND('7'!GF74=""),"",'7'!GF74)</f>
        <v>-</v>
      </c>
      <c r="GF170" s="482" t="str">
        <f>IF(AND('7'!GG74=""),"",'7'!GG74)</f>
        <v>-</v>
      </c>
      <c r="GG170" s="482" t="str">
        <f>IF(AND('7'!GH74=""),"",IF(AND('7'!GH74="-"),"",'7'!GH74))</f>
        <v/>
      </c>
      <c r="GH170" s="50" t="str">
        <f>IF(AND(C170=""),"",VLOOKUP(B170,Register!$A$7:$CL$311,36,FALSE))</f>
        <v/>
      </c>
      <c r="GI170" s="483" t="str">
        <f>IF(AND('7'!GL74=""),"",'7'!GL74)</f>
        <v/>
      </c>
      <c r="GJ170" s="173" t="str">
        <f>IF(AND('7'!FU74=""),"",'7'!FU74)</f>
        <v/>
      </c>
    </row>
    <row r="171" spans="1:192" ht="21">
      <c r="A171" s="480">
        <v>163</v>
      </c>
      <c r="B171" s="481" t="str">
        <f>IF(AND('7'!B75=""),"",'7'!B75)</f>
        <v/>
      </c>
      <c r="C171" s="196" t="str">
        <f>IF(AND('7'!C75=""),"",'7'!C75)</f>
        <v/>
      </c>
      <c r="D171" s="196" t="str">
        <f>IF(AND('7'!D75=""),"",'7'!D75)</f>
        <v/>
      </c>
      <c r="E171" s="200" t="str">
        <f>IF(AND('7'!E75=""),"",'7'!E75)</f>
        <v/>
      </c>
      <c r="F171" s="482" t="str">
        <f>IF(AND('7'!F75=""),"",'7'!F75)</f>
        <v/>
      </c>
      <c r="G171" s="482" t="str">
        <f>IF(AND('7'!G75=""),"",'7'!G75)</f>
        <v/>
      </c>
      <c r="H171" s="482" t="str">
        <f>IF(AND('7'!H75=""),"",'7'!H75)</f>
        <v/>
      </c>
      <c r="I171" s="482" t="str">
        <f>IF(AND('7'!I75=""),"",'7'!I75)</f>
        <v/>
      </c>
      <c r="J171" s="482" t="str">
        <f>IF(AND('7'!J75=""),"",'7'!J75)</f>
        <v/>
      </c>
      <c r="K171" s="482" t="str">
        <f>IF(AND('7'!K75=""),"",'7'!K75)</f>
        <v/>
      </c>
      <c r="L171" s="482" t="str">
        <f>IF(AND('7'!L75=""),"",'7'!L75)</f>
        <v/>
      </c>
      <c r="M171" s="482" t="str">
        <f>IF(AND('7'!M75=""),"",'7'!M75)</f>
        <v/>
      </c>
      <c r="N171" s="482" t="str">
        <f>IF(AND('7'!N75=""),"",'7'!N75)</f>
        <v/>
      </c>
      <c r="O171" s="482" t="str">
        <f>IF(AND('7'!O75=""),"",'7'!O75)</f>
        <v/>
      </c>
      <c r="P171" s="482" t="str">
        <f>IF(AND('7'!P75=""),"",'7'!P75)</f>
        <v/>
      </c>
      <c r="Q171" s="482" t="str">
        <f>IF(AND('7'!Q75=""),"",'7'!Q75)</f>
        <v/>
      </c>
      <c r="R171" s="482" t="str">
        <f>IF(AND('7'!R75=""),"",'7'!R75)</f>
        <v/>
      </c>
      <c r="S171" s="482" t="str">
        <f>IF(AND('7'!S75=""),"",'7'!S75)</f>
        <v/>
      </c>
      <c r="T171" s="482" t="str">
        <f>IF(AND('7'!T75=""),"",'7'!T75)</f>
        <v/>
      </c>
      <c r="U171" s="482" t="str">
        <f>IF(AND('7'!U75=""),"",'7'!U75)</f>
        <v/>
      </c>
      <c r="V171" s="482" t="str">
        <f>IF(AND('7'!V75=""),"",'7'!V75)</f>
        <v/>
      </c>
      <c r="W171" s="482" t="str">
        <f>IF(AND('7'!W75=""),"",'7'!W75)</f>
        <v/>
      </c>
      <c r="X171" s="482" t="str">
        <f>IF(AND('7'!X75=""),"",'7'!X75)</f>
        <v/>
      </c>
      <c r="Y171" s="482" t="str">
        <f>IF(AND('7'!Y75=""),"",'7'!Y75)</f>
        <v/>
      </c>
      <c r="Z171" s="482" t="str">
        <f>IF(AND('7'!Z75=""),"",'7'!Z75)</f>
        <v/>
      </c>
      <c r="AA171" s="482" t="str">
        <f>IF(AND('7'!AA75=""),"",'7'!AA75)</f>
        <v/>
      </c>
      <c r="AB171" s="482" t="str">
        <f>IF(AND('7'!AB75=""),"",'7'!AB75)</f>
        <v/>
      </c>
      <c r="AC171" s="482" t="str">
        <f>IF(AND('7'!AC75=""),"",'7'!AC75)</f>
        <v/>
      </c>
      <c r="AD171" s="482" t="str">
        <f>IF(AND('7'!AD75=""),"",'7'!AD75)</f>
        <v/>
      </c>
      <c r="AE171" s="482" t="str">
        <f>IF(AND('7'!AE75=""),"",'7'!AE75)</f>
        <v/>
      </c>
      <c r="AF171" s="482">
        <f>IF(AND('7'!AF75=""),"",'7'!AF75)</f>
        <v>4</v>
      </c>
      <c r="AG171" s="482">
        <f>IF(AND('7'!AG75=""),"",'7'!AG75)</f>
        <v>5</v>
      </c>
      <c r="AH171" s="482" t="str">
        <f>IF(AND('7'!AH75=""),"",'7'!AH75)</f>
        <v/>
      </c>
      <c r="AI171" s="482" t="str">
        <f>IF(AND('7'!AI75=""),"",'7'!AI75)</f>
        <v/>
      </c>
      <c r="AJ171" s="482" t="str">
        <f>IF(AND('7'!AJ75=""),"",'7'!AJ75)</f>
        <v/>
      </c>
      <c r="AK171" s="482" t="str">
        <f>IF(AND('7'!AK75=""),"",'7'!AK75)</f>
        <v/>
      </c>
      <c r="AL171" s="482" t="str">
        <f>IF(AND('7'!AL75=""),"",'7'!AL75)</f>
        <v/>
      </c>
      <c r="AM171" s="482" t="str">
        <f>IF(AND('7'!AM75=""),"",'7'!AM75)</f>
        <v/>
      </c>
      <c r="AN171" s="482" t="str">
        <f>IF(AND('7'!AN75=""),"",'7'!AN75)</f>
        <v/>
      </c>
      <c r="AO171" s="482" t="str">
        <f>IF(AND('7'!AO75=""),"",'7'!AO75)</f>
        <v/>
      </c>
      <c r="AP171" s="482" t="str">
        <f>IF(AND('7'!AP75=""),"",'7'!AP75)</f>
        <v/>
      </c>
      <c r="AQ171" s="482" t="str">
        <f>IF(AND('7'!AQ75=""),"",'7'!AQ75)</f>
        <v/>
      </c>
      <c r="AR171" s="482" t="str">
        <f>IF(AND('7'!AR75=""),"",'7'!AR75)</f>
        <v/>
      </c>
      <c r="AS171" s="482" t="str">
        <f>IF(AND('7'!AS75=""),"",'7'!AS75)</f>
        <v/>
      </c>
      <c r="AT171" s="482" t="str">
        <f>IF(AND('7'!AT75=""),"",'7'!AT75)</f>
        <v/>
      </c>
      <c r="AU171" s="482" t="str">
        <f>IF(AND('7'!AU75=""),"",'7'!AU75)</f>
        <v/>
      </c>
      <c r="AV171" s="482" t="str">
        <f>IF(AND('7'!AV75=""),"",'7'!AV75)</f>
        <v/>
      </c>
      <c r="AW171" s="482" t="str">
        <f>IF(AND('7'!AW75=""),"",'7'!AW75)</f>
        <v/>
      </c>
      <c r="AX171" s="482" t="str">
        <f>IF(AND('7'!AX75=""),"",'7'!AX75)</f>
        <v/>
      </c>
      <c r="AY171" s="482" t="str">
        <f>IF(AND('7'!AY75=""),"",'7'!AY75)</f>
        <v/>
      </c>
      <c r="AZ171" s="482" t="str">
        <f>IF(AND('7'!AZ75=""),"",'7'!AZ75)</f>
        <v/>
      </c>
      <c r="BA171" s="482" t="str">
        <f>IF(AND('7'!BA75=""),"",'7'!BA75)</f>
        <v/>
      </c>
      <c r="BB171" s="482" t="str">
        <f>IF(AND('7'!BB75=""),"",'7'!BB75)</f>
        <v/>
      </c>
      <c r="BC171" s="482" t="str">
        <f>IF(AND('7'!BC75=""),"",'7'!BC75)</f>
        <v/>
      </c>
      <c r="BD171" s="482" t="str">
        <f>IF(AND('7'!BD75=""),"",'7'!BD75)</f>
        <v/>
      </c>
      <c r="BE171" s="482" t="str">
        <f>IF(AND('7'!BE75=""),"",'7'!BE75)</f>
        <v/>
      </c>
      <c r="BF171" s="482" t="str">
        <f>IF(AND('7'!BF75=""),"",'7'!BF75)</f>
        <v/>
      </c>
      <c r="BG171" s="482" t="str">
        <f>IF(AND('7'!BG75=""),"",'7'!BG75)</f>
        <v/>
      </c>
      <c r="BH171" s="482" t="str">
        <f>IF(AND('7'!BH75=""),"",'7'!BH75)</f>
        <v/>
      </c>
      <c r="BI171" s="482" t="str">
        <f>IF(AND('7'!BI75=""),"",'7'!BI75)</f>
        <v/>
      </c>
      <c r="BJ171" s="482" t="str">
        <f>IF(AND('7'!BJ75=""),"",'7'!BJ75)</f>
        <v/>
      </c>
      <c r="BK171" s="482" t="str">
        <f>IF(AND('7'!BK75=""),"",'7'!BK75)</f>
        <v/>
      </c>
      <c r="BL171" s="482" t="str">
        <f>IF(AND('7'!BL75=""),"",'7'!BL75)</f>
        <v/>
      </c>
      <c r="BM171" s="482" t="str">
        <f>IF(AND('7'!BM75=""),"",'7'!BM75)</f>
        <v/>
      </c>
      <c r="BN171" s="482" t="str">
        <f>IF(AND('7'!BN75=""),"",'7'!BN75)</f>
        <v/>
      </c>
      <c r="BO171" s="482" t="str">
        <f>IF(AND('7'!BO75=""),"",'7'!BO75)</f>
        <v/>
      </c>
      <c r="BP171" s="482" t="str">
        <f>IF(AND('7'!BP75=""),"",'7'!BP75)</f>
        <v/>
      </c>
      <c r="BQ171" s="482" t="str">
        <f>IF(AND('7'!BQ75=""),"",'7'!BQ75)</f>
        <v/>
      </c>
      <c r="BR171" s="482" t="str">
        <f>IF(AND('7'!BR75=""),"",'7'!BR75)</f>
        <v/>
      </c>
      <c r="BS171" s="482" t="str">
        <f>IF(AND('7'!BS75=""),"",'7'!BS75)</f>
        <v/>
      </c>
      <c r="BT171" s="482" t="str">
        <f>IF(AND('7'!BT75=""),"",'7'!BT75)</f>
        <v/>
      </c>
      <c r="BU171" s="482" t="str">
        <f>IF(AND('7'!BU75=""),"",'7'!BU75)</f>
        <v/>
      </c>
      <c r="BV171" s="482" t="str">
        <f>IF(AND('7'!BV75=""),"",'7'!BV75)</f>
        <v/>
      </c>
      <c r="BW171" s="482" t="str">
        <f>IF(AND('7'!BW75=""),"",'7'!BW75)</f>
        <v/>
      </c>
      <c r="BX171" s="482" t="str">
        <f>IF(AND('7'!BX75=""),"",'7'!BX75)</f>
        <v/>
      </c>
      <c r="BY171" s="482" t="str">
        <f>IF(AND('7'!BY75=""),"",'7'!BY75)</f>
        <v/>
      </c>
      <c r="BZ171" s="482" t="str">
        <f>IF(AND('7'!BZ75=""),"",'7'!BZ75)</f>
        <v/>
      </c>
      <c r="CA171" s="482" t="str">
        <f>IF(AND('7'!CA75=""),"",'7'!CA75)</f>
        <v/>
      </c>
      <c r="CB171" s="482" t="str">
        <f>IF(AND('7'!CB75=""),"",'7'!CB75)</f>
        <v/>
      </c>
      <c r="CC171" s="482" t="str">
        <f>IF(AND('7'!CC75=""),"",'7'!CC75)</f>
        <v/>
      </c>
      <c r="CD171" s="482" t="str">
        <f>IF(AND('7'!CD75=""),"",'7'!CD75)</f>
        <v/>
      </c>
      <c r="CE171" s="482" t="str">
        <f>IF(AND('7'!CE75=""),"",'7'!CE75)</f>
        <v/>
      </c>
      <c r="CF171" s="482" t="str">
        <f>IF(AND('7'!CF75=""),"",'7'!CF75)</f>
        <v/>
      </c>
      <c r="CG171" s="482" t="str">
        <f>IF(AND('7'!CG75=""),"",'7'!CG75)</f>
        <v/>
      </c>
      <c r="CH171" s="482" t="str">
        <f>IF(AND('7'!CH75=""),"",'7'!CH75)</f>
        <v/>
      </c>
      <c r="CI171" s="482" t="str">
        <f>IF(AND('7'!CI75=""),"",'7'!CI75)</f>
        <v/>
      </c>
      <c r="CJ171" s="482" t="str">
        <f>IF(AND('7'!CJ75=""),"",'7'!CJ75)</f>
        <v/>
      </c>
      <c r="CK171" s="482" t="str">
        <f>IF(AND('7'!CK75=""),"",'7'!CK75)</f>
        <v/>
      </c>
      <c r="CL171" s="482" t="str">
        <f>IF(AND('7'!CL75=""),"",'7'!CL75)</f>
        <v/>
      </c>
      <c r="CM171" s="482" t="str">
        <f>IF(AND('7'!CM75=""),"",'7'!CM75)</f>
        <v/>
      </c>
      <c r="CN171" s="482" t="str">
        <f>IF(AND('7'!CN75=""),"",'7'!CN75)</f>
        <v/>
      </c>
      <c r="CO171" s="482" t="str">
        <f>IF(AND('7'!CO75=""),"",'7'!CO75)</f>
        <v/>
      </c>
      <c r="CP171" s="482" t="str">
        <f>IF(AND('7'!CP75=""),"",'7'!CP75)</f>
        <v/>
      </c>
      <c r="CQ171" s="482" t="str">
        <f>IF(AND('7'!CQ75=""),"",'7'!CQ75)</f>
        <v/>
      </c>
      <c r="CR171" s="482" t="str">
        <f>IF(AND('7'!CR75=""),"",'7'!CR75)</f>
        <v/>
      </c>
      <c r="CS171" s="482" t="str">
        <f>IF(AND('7'!CS75=""),"",'7'!CS75)</f>
        <v/>
      </c>
      <c r="CT171" s="482" t="str">
        <f>IF(AND('7'!CT75=""),"",'7'!CT75)</f>
        <v/>
      </c>
      <c r="CU171" s="482" t="str">
        <f>IF(AND('7'!CU75=""),"",'7'!CU75)</f>
        <v/>
      </c>
      <c r="CV171" s="482" t="str">
        <f>IF(AND('7'!CV75=""),"",'7'!CV75)</f>
        <v/>
      </c>
      <c r="CW171" s="482" t="str">
        <f>IF(AND('7'!CW75=""),"",'7'!CW75)</f>
        <v/>
      </c>
      <c r="CX171" s="482" t="str">
        <f>IF(AND('7'!CX75=""),"",'7'!CX75)</f>
        <v/>
      </c>
      <c r="CY171" s="482" t="str">
        <f>IF(AND('7'!CY75=""),"",'7'!CY75)</f>
        <v/>
      </c>
      <c r="CZ171" s="482" t="str">
        <f>IF(AND('7'!CZ75=""),"",'7'!CZ75)</f>
        <v/>
      </c>
      <c r="DA171" s="482" t="str">
        <f>IF(AND('7'!DA75=""),"",'7'!DA75)</f>
        <v/>
      </c>
      <c r="DB171" s="482" t="str">
        <f>IF(AND('7'!DB75=""),"",'7'!DB75)</f>
        <v/>
      </c>
      <c r="DC171" s="482" t="str">
        <f>IF(AND('7'!DC75=""),"",'7'!DC75)</f>
        <v/>
      </c>
      <c r="DD171" s="482" t="str">
        <f>IF(AND('7'!DD75=""),"",'7'!DD75)</f>
        <v/>
      </c>
      <c r="DE171" s="482" t="str">
        <f>IF(AND('7'!DE75=""),"",'7'!DE75)</f>
        <v/>
      </c>
      <c r="DF171" s="482" t="str">
        <f>IF(AND('7'!DF75=""),"",'7'!DF75)</f>
        <v/>
      </c>
      <c r="DG171" s="482" t="str">
        <f>IF(AND('7'!DG75=""),"",'7'!DG75)</f>
        <v/>
      </c>
      <c r="DH171" s="482" t="str">
        <f>IF(AND('7'!DH75=""),"",'7'!DH75)</f>
        <v/>
      </c>
      <c r="DI171" s="482" t="str">
        <f>IF(AND('7'!DI75=""),"",'7'!DI75)</f>
        <v/>
      </c>
      <c r="DJ171" s="482" t="str">
        <f>IF(AND('7'!DJ75=""),"",'7'!DJ75)</f>
        <v/>
      </c>
      <c r="DK171" s="482" t="str">
        <f>IF(AND('7'!DK75=""),"",'7'!DK75)</f>
        <v/>
      </c>
      <c r="DL171" s="482" t="str">
        <f>IF(AND('7'!DL75=""),"",'7'!DL75)</f>
        <v/>
      </c>
      <c r="DM171" s="482" t="str">
        <f>IF(AND('7'!DM75=""),"",'7'!DM75)</f>
        <v/>
      </c>
      <c r="DN171" s="482" t="str">
        <f>IF(AND('7'!DN75=""),"",'7'!DN75)</f>
        <v/>
      </c>
      <c r="DO171" s="482" t="str">
        <f>IF(AND('7'!DO75=""),"",'7'!DO75)</f>
        <v/>
      </c>
      <c r="DP171" s="482" t="str">
        <f>IF(AND('7'!DP75=""),"",'7'!DP75)</f>
        <v/>
      </c>
      <c r="DQ171" s="482" t="str">
        <f>IF(AND('7'!DQ75=""),"",'7'!DQ75)</f>
        <v/>
      </c>
      <c r="DR171" s="482" t="str">
        <f>IF(AND('7'!DR75=""),"",'7'!DR75)</f>
        <v/>
      </c>
      <c r="DS171" s="482" t="str">
        <f>IF(AND('7'!DS75=""),"",'7'!DS75)</f>
        <v/>
      </c>
      <c r="DT171" s="482" t="str">
        <f>IF(AND('7'!DT75=""),"",'7'!DT75)</f>
        <v/>
      </c>
      <c r="DU171" s="482" t="str">
        <f>IF(AND('7'!DU75=""),"",'7'!DU75)</f>
        <v/>
      </c>
      <c r="DV171" s="482" t="str">
        <f>IF(AND('7'!DV75=""),"",'7'!DV75)</f>
        <v/>
      </c>
      <c r="DW171" s="482" t="str">
        <f>IF(AND('7'!DW75=""),"",'7'!DW75)</f>
        <v/>
      </c>
      <c r="DX171" s="482" t="str">
        <f>IF(AND('7'!DX75=""),"",'7'!DX75)</f>
        <v/>
      </c>
      <c r="DY171" s="482" t="str">
        <f>IF(AND('7'!DY75=""),"",'7'!DY75)</f>
        <v/>
      </c>
      <c r="DZ171" s="482" t="str">
        <f>IF(AND('7'!DZ75=""),"",'7'!DZ75)</f>
        <v/>
      </c>
      <c r="EA171" s="482" t="str">
        <f>IF(AND('7'!EA75=""),"",'7'!EA75)</f>
        <v/>
      </c>
      <c r="EB171" s="482" t="str">
        <f>IF(AND('7'!EB75=""),"",'7'!EB75)</f>
        <v/>
      </c>
      <c r="EC171" s="482" t="str">
        <f>IF(AND('7'!EC75=""),"",'7'!EC75)</f>
        <v/>
      </c>
      <c r="ED171" s="482" t="str">
        <f>IF(AND('7'!ED75=""),"",'7'!ED75)</f>
        <v/>
      </c>
      <c r="EE171" s="482" t="str">
        <f>IF(AND('7'!EE75=""),"",'7'!EE75)</f>
        <v/>
      </c>
      <c r="EF171" s="482" t="str">
        <f>IF(AND('7'!EF75=""),"",'7'!EF75)</f>
        <v/>
      </c>
      <c r="EG171" s="482" t="str">
        <f>IF(AND('7'!EG75=""),"",'7'!EG75)</f>
        <v/>
      </c>
      <c r="EH171" s="482" t="str">
        <f>IF(AND('7'!EH75=""),"",'7'!EH75)</f>
        <v/>
      </c>
      <c r="EI171" s="482" t="str">
        <f>IF(AND('7'!EI75=""),"",'7'!EI75)</f>
        <v/>
      </c>
      <c r="EJ171" s="482" t="str">
        <f>IF(AND('7'!EJ75=""),"",'7'!EJ75)</f>
        <v/>
      </c>
      <c r="EK171" s="482" t="str">
        <f>IF(AND('7'!EK75=""),"",'7'!EK75)</f>
        <v/>
      </c>
      <c r="EL171" s="482" t="str">
        <f>IF(AND('7'!EL75=""),"",'7'!EL75)</f>
        <v/>
      </c>
      <c r="EM171" s="482" t="str">
        <f>IF(AND('7'!EM75=""),"",'7'!EM75)</f>
        <v/>
      </c>
      <c r="EN171" s="482" t="str">
        <f>IF(AND('7'!EN75=""),"",'7'!EN75)</f>
        <v/>
      </c>
      <c r="EO171" s="482" t="str">
        <f>IF(AND('7'!EO75=""),"",'7'!EO75)</f>
        <v/>
      </c>
      <c r="EP171" s="482" t="str">
        <f>IF(AND('7'!EP75=""),"",'7'!EP75)</f>
        <v/>
      </c>
      <c r="EQ171" s="482" t="str">
        <f>IF(AND('7'!EQ75=""),"",'7'!EQ75)</f>
        <v/>
      </c>
      <c r="ER171" s="482" t="str">
        <f>IF(AND('7'!ER75=""),"",'7'!ER75)</f>
        <v/>
      </c>
      <c r="ES171" s="482" t="str">
        <f>IF(AND('7'!ES75=""),"",'7'!ES75)</f>
        <v/>
      </c>
      <c r="ET171" s="482" t="str">
        <f>IF(AND('7'!ET75=""),"",'7'!ET75)</f>
        <v/>
      </c>
      <c r="EU171" s="482" t="str">
        <f>IF(AND('7'!EU75=""),"",'7'!EU75)</f>
        <v/>
      </c>
      <c r="EV171" s="482" t="str">
        <f>IF(AND('7'!EV75=""),"",'7'!EV75)</f>
        <v/>
      </c>
      <c r="EW171" s="482" t="str">
        <f>IF(AND('7'!EW75=""),"",'7'!EW75)</f>
        <v/>
      </c>
      <c r="EX171" s="482" t="str">
        <f>IF(AND('7'!EX75=""),"",'7'!EX75)</f>
        <v/>
      </c>
      <c r="EY171" s="482" t="str">
        <f>IF(AND('7'!EY75=""),"",'7'!EY75)</f>
        <v/>
      </c>
      <c r="EZ171" s="482" t="str">
        <f>IF(AND('7'!EZ75=""),"",'7'!EZ75)</f>
        <v/>
      </c>
      <c r="FA171" s="482" t="str">
        <f>IF(AND('7'!FA75=""),"",'7'!FA75)</f>
        <v/>
      </c>
      <c r="FB171" s="482" t="str">
        <f>IF(AND('7'!FB75=""),"",'7'!FB75)</f>
        <v/>
      </c>
      <c r="FC171" s="482" t="str">
        <f>IF(AND('7'!FC75=""),"",'7'!FC75)</f>
        <v/>
      </c>
      <c r="FD171" s="482" t="str">
        <f>IF(AND('7'!FD75=""),"",'7'!FD75)</f>
        <v/>
      </c>
      <c r="FE171" s="482" t="str">
        <f>IF(AND('7'!FE75=""),"",'7'!FE75)</f>
        <v/>
      </c>
      <c r="FF171" s="482" t="str">
        <f>IF(AND('7'!FF75=""),"",'7'!FF75)</f>
        <v xml:space="preserve"> </v>
      </c>
      <c r="FG171" s="482" t="str">
        <f>IF(AND('7'!FG75=""),"",'7'!FG75)</f>
        <v/>
      </c>
      <c r="FH171" s="482" t="str">
        <f>IF(AND('7'!FH75=""),"",'7'!FH75)</f>
        <v/>
      </c>
      <c r="FI171" s="482" t="str">
        <f>IF(AND('7'!FI75=""),"",'7'!FI75)</f>
        <v/>
      </c>
      <c r="FJ171" s="482" t="str">
        <f>IF(AND('7'!FJ75=""),"",'7'!FJ75)</f>
        <v/>
      </c>
      <c r="FK171" s="482" t="str">
        <f>IF(AND('7'!FK75=""),"",'7'!FK75)</f>
        <v/>
      </c>
      <c r="FL171" s="482" t="str">
        <f>IF(AND('7'!FL75=""),"",'7'!FL75)</f>
        <v/>
      </c>
      <c r="FM171" s="482" t="str">
        <f>IF(AND('7'!FM75=""),"",'7'!FM75)</f>
        <v xml:space="preserve"> </v>
      </c>
      <c r="FN171" s="482" t="str">
        <f>IF(AND('7'!FN75=""),"",'7'!FN75)</f>
        <v/>
      </c>
      <c r="FO171" s="482" t="str">
        <f>IF(AND('7'!FO75=""),"",'7'!FO75)</f>
        <v/>
      </c>
      <c r="FP171" s="482" t="str">
        <f>IF(AND('7'!FP75=""),"",'7'!FP75)</f>
        <v/>
      </c>
      <c r="FQ171" s="482" t="str">
        <f>IF(AND('7'!FQ75=""),"",'7'!FQ75)</f>
        <v/>
      </c>
      <c r="FR171" s="482" t="str">
        <f>IF(AND('7'!FR75=""),"",'7'!FR75)</f>
        <v/>
      </c>
      <c r="FS171" s="482" t="str">
        <f>IF(AND('7'!FS75=""),"",'7'!FS75)</f>
        <v/>
      </c>
      <c r="FT171" s="482" t="str">
        <f>IF(AND('7'!FT75=""),"",'7'!FT75)</f>
        <v xml:space="preserve"> </v>
      </c>
      <c r="FU171" s="482" t="str">
        <f>IF(AND('7'!FV75=""),"",'7'!FV75)</f>
        <v>-</v>
      </c>
      <c r="FV171" s="482" t="str">
        <f>IF(AND('7'!FW75=""),"",'7'!FW75)</f>
        <v>-</v>
      </c>
      <c r="FW171" s="482" t="str">
        <f>IF(AND('7'!FX75=""),"",'7'!FX75)</f>
        <v>-</v>
      </c>
      <c r="FX171" s="482" t="str">
        <f>IF(AND('7'!FY75=""),"",'7'!FY75)</f>
        <v>-</v>
      </c>
      <c r="FY171" s="482" t="str">
        <f>IF(AND('7'!FZ75=""),"",'7'!FZ75)</f>
        <v>-</v>
      </c>
      <c r="FZ171" s="482" t="str">
        <f>IF(AND('7'!GA75=""),"",'7'!GA75)</f>
        <v>-</v>
      </c>
      <c r="GA171" s="482" t="str">
        <f>IF(AND('7'!GB75=""),"",'7'!GB75)</f>
        <v>-</v>
      </c>
      <c r="GB171" s="482" t="str">
        <f>IF(AND('7'!GC75=""),"",'7'!GC75)</f>
        <v>-</v>
      </c>
      <c r="GC171" s="482" t="str">
        <f>IF(AND('7'!GD75=""),"",'7'!GD75)</f>
        <v>-</v>
      </c>
      <c r="GD171" s="482" t="str">
        <f>IF(AND('7'!GE75=""),"",'7'!GE75)</f>
        <v>-</v>
      </c>
      <c r="GE171" s="482" t="str">
        <f>IF(AND('7'!GF75=""),"",'7'!GF75)</f>
        <v>-</v>
      </c>
      <c r="GF171" s="482" t="str">
        <f>IF(AND('7'!GG75=""),"",'7'!GG75)</f>
        <v>-</v>
      </c>
      <c r="GG171" s="482" t="str">
        <f>IF(AND('7'!GH75=""),"",IF(AND('7'!GH75="-"),"",'7'!GH75))</f>
        <v/>
      </c>
      <c r="GH171" s="50" t="str">
        <f>IF(AND(C171=""),"",VLOOKUP(B171,Register!$A$7:$CL$311,36,FALSE))</f>
        <v/>
      </c>
      <c r="GI171" s="483" t="str">
        <f>IF(AND('7'!GL75=""),"",'7'!GL75)</f>
        <v/>
      </c>
      <c r="GJ171" s="173" t="str">
        <f>IF(AND('7'!FU75=""),"",'7'!FU75)</f>
        <v/>
      </c>
    </row>
    <row r="172" spans="1:192" ht="21">
      <c r="A172" s="480">
        <v>164</v>
      </c>
      <c r="B172" s="481" t="str">
        <f>IF(AND('7'!B76=""),"",'7'!B76)</f>
        <v/>
      </c>
      <c r="C172" s="196" t="str">
        <f>IF(AND('7'!C76=""),"",'7'!C76)</f>
        <v/>
      </c>
      <c r="D172" s="196" t="str">
        <f>IF(AND('7'!D76=""),"",'7'!D76)</f>
        <v/>
      </c>
      <c r="E172" s="200" t="str">
        <f>IF(AND('7'!E76=""),"",'7'!E76)</f>
        <v/>
      </c>
      <c r="F172" s="482" t="str">
        <f>IF(AND('7'!F76=""),"",'7'!F76)</f>
        <v/>
      </c>
      <c r="G172" s="482" t="str">
        <f>IF(AND('7'!G76=""),"",'7'!G76)</f>
        <v/>
      </c>
      <c r="H172" s="482" t="str">
        <f>IF(AND('7'!H76=""),"",'7'!H76)</f>
        <v/>
      </c>
      <c r="I172" s="482" t="str">
        <f>IF(AND('7'!I76=""),"",'7'!I76)</f>
        <v/>
      </c>
      <c r="J172" s="482" t="str">
        <f>IF(AND('7'!J76=""),"",'7'!J76)</f>
        <v/>
      </c>
      <c r="K172" s="482" t="str">
        <f>IF(AND('7'!K76=""),"",'7'!K76)</f>
        <v/>
      </c>
      <c r="L172" s="482" t="str">
        <f>IF(AND('7'!L76=""),"",'7'!L76)</f>
        <v/>
      </c>
      <c r="M172" s="482" t="str">
        <f>IF(AND('7'!M76=""),"",'7'!M76)</f>
        <v/>
      </c>
      <c r="N172" s="482" t="str">
        <f>IF(AND('7'!N76=""),"",'7'!N76)</f>
        <v/>
      </c>
      <c r="O172" s="482" t="str">
        <f>IF(AND('7'!O76=""),"",'7'!O76)</f>
        <v/>
      </c>
      <c r="P172" s="482" t="str">
        <f>IF(AND('7'!P76=""),"",'7'!P76)</f>
        <v/>
      </c>
      <c r="Q172" s="482" t="str">
        <f>IF(AND('7'!Q76=""),"",'7'!Q76)</f>
        <v/>
      </c>
      <c r="R172" s="482" t="str">
        <f>IF(AND('7'!R76=""),"",'7'!R76)</f>
        <v/>
      </c>
      <c r="S172" s="482" t="str">
        <f>IF(AND('7'!S76=""),"",'7'!S76)</f>
        <v/>
      </c>
      <c r="T172" s="482" t="str">
        <f>IF(AND('7'!T76=""),"",'7'!T76)</f>
        <v/>
      </c>
      <c r="U172" s="482" t="str">
        <f>IF(AND('7'!U76=""),"",'7'!U76)</f>
        <v/>
      </c>
      <c r="V172" s="482" t="str">
        <f>IF(AND('7'!V76=""),"",'7'!V76)</f>
        <v/>
      </c>
      <c r="W172" s="482" t="str">
        <f>IF(AND('7'!W76=""),"",'7'!W76)</f>
        <v/>
      </c>
      <c r="X172" s="482" t="str">
        <f>IF(AND('7'!X76=""),"",'7'!X76)</f>
        <v/>
      </c>
      <c r="Y172" s="482" t="str">
        <f>IF(AND('7'!Y76=""),"",'7'!Y76)</f>
        <v/>
      </c>
      <c r="Z172" s="482" t="str">
        <f>IF(AND('7'!Z76=""),"",'7'!Z76)</f>
        <v/>
      </c>
      <c r="AA172" s="482" t="str">
        <f>IF(AND('7'!AA76=""),"",'7'!AA76)</f>
        <v/>
      </c>
      <c r="AB172" s="482" t="str">
        <f>IF(AND('7'!AB76=""),"",'7'!AB76)</f>
        <v/>
      </c>
      <c r="AC172" s="482" t="str">
        <f>IF(AND('7'!AC76=""),"",'7'!AC76)</f>
        <v/>
      </c>
      <c r="AD172" s="482" t="str">
        <f>IF(AND('7'!AD76=""),"",'7'!AD76)</f>
        <v/>
      </c>
      <c r="AE172" s="482" t="str">
        <f>IF(AND('7'!AE76=""),"",'7'!AE76)</f>
        <v/>
      </c>
      <c r="AF172" s="482" t="str">
        <f>IF(AND('7'!AF76=""),"",'7'!AF76)</f>
        <v/>
      </c>
      <c r="AG172" s="482" t="str">
        <f>IF(AND('7'!AG76=""),"",'7'!AG76)</f>
        <v/>
      </c>
      <c r="AH172" s="482" t="str">
        <f>IF(AND('7'!AH76=""),"",'7'!AH76)</f>
        <v/>
      </c>
      <c r="AI172" s="482" t="str">
        <f>IF(AND('7'!AI76=""),"",'7'!AI76)</f>
        <v/>
      </c>
      <c r="AJ172" s="482" t="str">
        <f>IF(AND('7'!AJ76=""),"",'7'!AJ76)</f>
        <v/>
      </c>
      <c r="AK172" s="482" t="str">
        <f>IF(AND('7'!AK76=""),"",'7'!AK76)</f>
        <v/>
      </c>
      <c r="AL172" s="482" t="str">
        <f>IF(AND('7'!AL76=""),"",'7'!AL76)</f>
        <v/>
      </c>
      <c r="AM172" s="482" t="str">
        <f>IF(AND('7'!AM76=""),"",'7'!AM76)</f>
        <v/>
      </c>
      <c r="AN172" s="482" t="str">
        <f>IF(AND('7'!AN76=""),"",'7'!AN76)</f>
        <v/>
      </c>
      <c r="AO172" s="482" t="str">
        <f>IF(AND('7'!AO76=""),"",'7'!AO76)</f>
        <v/>
      </c>
      <c r="AP172" s="482" t="str">
        <f>IF(AND('7'!AP76=""),"",'7'!AP76)</f>
        <v/>
      </c>
      <c r="AQ172" s="482" t="str">
        <f>IF(AND('7'!AQ76=""),"",'7'!AQ76)</f>
        <v/>
      </c>
      <c r="AR172" s="482" t="str">
        <f>IF(AND('7'!AR76=""),"",'7'!AR76)</f>
        <v/>
      </c>
      <c r="AS172" s="482" t="str">
        <f>IF(AND('7'!AS76=""),"",'7'!AS76)</f>
        <v/>
      </c>
      <c r="AT172" s="482" t="str">
        <f>IF(AND('7'!AT76=""),"",'7'!AT76)</f>
        <v/>
      </c>
      <c r="AU172" s="482" t="str">
        <f>IF(AND('7'!AU76=""),"",'7'!AU76)</f>
        <v/>
      </c>
      <c r="AV172" s="482" t="str">
        <f>IF(AND('7'!AV76=""),"",'7'!AV76)</f>
        <v/>
      </c>
      <c r="AW172" s="482" t="str">
        <f>IF(AND('7'!AW76=""),"",'7'!AW76)</f>
        <v/>
      </c>
      <c r="AX172" s="482" t="str">
        <f>IF(AND('7'!AX76=""),"",'7'!AX76)</f>
        <v/>
      </c>
      <c r="AY172" s="482" t="str">
        <f>IF(AND('7'!AY76=""),"",'7'!AY76)</f>
        <v/>
      </c>
      <c r="AZ172" s="482" t="str">
        <f>IF(AND('7'!AZ76=""),"",'7'!AZ76)</f>
        <v/>
      </c>
      <c r="BA172" s="482" t="str">
        <f>IF(AND('7'!BA76=""),"",'7'!BA76)</f>
        <v/>
      </c>
      <c r="BB172" s="482" t="str">
        <f>IF(AND('7'!BB76=""),"",'7'!BB76)</f>
        <v/>
      </c>
      <c r="BC172" s="482" t="str">
        <f>IF(AND('7'!BC76=""),"",'7'!BC76)</f>
        <v/>
      </c>
      <c r="BD172" s="482" t="str">
        <f>IF(AND('7'!BD76=""),"",'7'!BD76)</f>
        <v/>
      </c>
      <c r="BE172" s="482" t="str">
        <f>IF(AND('7'!BE76=""),"",'7'!BE76)</f>
        <v/>
      </c>
      <c r="BF172" s="482" t="str">
        <f>IF(AND('7'!BF76=""),"",'7'!BF76)</f>
        <v/>
      </c>
      <c r="BG172" s="482" t="str">
        <f>IF(AND('7'!BG76=""),"",'7'!BG76)</f>
        <v/>
      </c>
      <c r="BH172" s="482" t="str">
        <f>IF(AND('7'!BH76=""),"",'7'!BH76)</f>
        <v/>
      </c>
      <c r="BI172" s="482" t="str">
        <f>IF(AND('7'!BI76=""),"",'7'!BI76)</f>
        <v/>
      </c>
      <c r="BJ172" s="482" t="str">
        <f>IF(AND('7'!BJ76=""),"",'7'!BJ76)</f>
        <v/>
      </c>
      <c r="BK172" s="482" t="str">
        <f>IF(AND('7'!BK76=""),"",'7'!BK76)</f>
        <v/>
      </c>
      <c r="BL172" s="482" t="str">
        <f>IF(AND('7'!BL76=""),"",'7'!BL76)</f>
        <v/>
      </c>
      <c r="BM172" s="482" t="str">
        <f>IF(AND('7'!BM76=""),"",'7'!BM76)</f>
        <v/>
      </c>
      <c r="BN172" s="482" t="str">
        <f>IF(AND('7'!BN76=""),"",'7'!BN76)</f>
        <v/>
      </c>
      <c r="BO172" s="482" t="str">
        <f>IF(AND('7'!BO76=""),"",'7'!BO76)</f>
        <v/>
      </c>
      <c r="BP172" s="482" t="str">
        <f>IF(AND('7'!BP76=""),"",'7'!BP76)</f>
        <v/>
      </c>
      <c r="BQ172" s="482" t="str">
        <f>IF(AND('7'!BQ76=""),"",'7'!BQ76)</f>
        <v/>
      </c>
      <c r="BR172" s="482" t="str">
        <f>IF(AND('7'!BR76=""),"",'7'!BR76)</f>
        <v/>
      </c>
      <c r="BS172" s="482" t="str">
        <f>IF(AND('7'!BS76=""),"",'7'!BS76)</f>
        <v/>
      </c>
      <c r="BT172" s="482" t="str">
        <f>IF(AND('7'!BT76=""),"",'7'!BT76)</f>
        <v/>
      </c>
      <c r="BU172" s="482" t="str">
        <f>IF(AND('7'!BU76=""),"",'7'!BU76)</f>
        <v/>
      </c>
      <c r="BV172" s="482" t="str">
        <f>IF(AND('7'!BV76=""),"",'7'!BV76)</f>
        <v/>
      </c>
      <c r="BW172" s="482" t="str">
        <f>IF(AND('7'!BW76=""),"",'7'!BW76)</f>
        <v/>
      </c>
      <c r="BX172" s="482" t="str">
        <f>IF(AND('7'!BX76=""),"",'7'!BX76)</f>
        <v/>
      </c>
      <c r="BY172" s="482" t="str">
        <f>IF(AND('7'!BY76=""),"",'7'!BY76)</f>
        <v/>
      </c>
      <c r="BZ172" s="482" t="str">
        <f>IF(AND('7'!BZ76=""),"",'7'!BZ76)</f>
        <v/>
      </c>
      <c r="CA172" s="482" t="str">
        <f>IF(AND('7'!CA76=""),"",'7'!CA76)</f>
        <v/>
      </c>
      <c r="CB172" s="482" t="str">
        <f>IF(AND('7'!CB76=""),"",'7'!CB76)</f>
        <v/>
      </c>
      <c r="CC172" s="482" t="str">
        <f>IF(AND('7'!CC76=""),"",'7'!CC76)</f>
        <v/>
      </c>
      <c r="CD172" s="482" t="str">
        <f>IF(AND('7'!CD76=""),"",'7'!CD76)</f>
        <v/>
      </c>
      <c r="CE172" s="482" t="str">
        <f>IF(AND('7'!CE76=""),"",'7'!CE76)</f>
        <v/>
      </c>
      <c r="CF172" s="482" t="str">
        <f>IF(AND('7'!CF76=""),"",'7'!CF76)</f>
        <v/>
      </c>
      <c r="CG172" s="482" t="str">
        <f>IF(AND('7'!CG76=""),"",'7'!CG76)</f>
        <v/>
      </c>
      <c r="CH172" s="482" t="str">
        <f>IF(AND('7'!CH76=""),"",'7'!CH76)</f>
        <v/>
      </c>
      <c r="CI172" s="482" t="str">
        <f>IF(AND('7'!CI76=""),"",'7'!CI76)</f>
        <v/>
      </c>
      <c r="CJ172" s="482" t="str">
        <f>IF(AND('7'!CJ76=""),"",'7'!CJ76)</f>
        <v/>
      </c>
      <c r="CK172" s="482" t="str">
        <f>IF(AND('7'!CK76=""),"",'7'!CK76)</f>
        <v/>
      </c>
      <c r="CL172" s="482" t="str">
        <f>IF(AND('7'!CL76=""),"",'7'!CL76)</f>
        <v/>
      </c>
      <c r="CM172" s="482" t="str">
        <f>IF(AND('7'!CM76=""),"",'7'!CM76)</f>
        <v/>
      </c>
      <c r="CN172" s="482" t="str">
        <f>IF(AND('7'!CN76=""),"",'7'!CN76)</f>
        <v/>
      </c>
      <c r="CO172" s="482" t="str">
        <f>IF(AND('7'!CO76=""),"",'7'!CO76)</f>
        <v/>
      </c>
      <c r="CP172" s="482" t="str">
        <f>IF(AND('7'!CP76=""),"",'7'!CP76)</f>
        <v/>
      </c>
      <c r="CQ172" s="482" t="str">
        <f>IF(AND('7'!CQ76=""),"",'7'!CQ76)</f>
        <v/>
      </c>
      <c r="CR172" s="482" t="str">
        <f>IF(AND('7'!CR76=""),"",'7'!CR76)</f>
        <v/>
      </c>
      <c r="CS172" s="482" t="str">
        <f>IF(AND('7'!CS76=""),"",'7'!CS76)</f>
        <v/>
      </c>
      <c r="CT172" s="482" t="str">
        <f>IF(AND('7'!CT76=""),"",'7'!CT76)</f>
        <v/>
      </c>
      <c r="CU172" s="482" t="str">
        <f>IF(AND('7'!CU76=""),"",'7'!CU76)</f>
        <v/>
      </c>
      <c r="CV172" s="482" t="str">
        <f>IF(AND('7'!CV76=""),"",'7'!CV76)</f>
        <v/>
      </c>
      <c r="CW172" s="482" t="str">
        <f>IF(AND('7'!CW76=""),"",'7'!CW76)</f>
        <v/>
      </c>
      <c r="CX172" s="482" t="str">
        <f>IF(AND('7'!CX76=""),"",'7'!CX76)</f>
        <v/>
      </c>
      <c r="CY172" s="482" t="str">
        <f>IF(AND('7'!CY76=""),"",'7'!CY76)</f>
        <v/>
      </c>
      <c r="CZ172" s="482" t="str">
        <f>IF(AND('7'!CZ76=""),"",'7'!CZ76)</f>
        <v/>
      </c>
      <c r="DA172" s="482" t="str">
        <f>IF(AND('7'!DA76=""),"",'7'!DA76)</f>
        <v/>
      </c>
      <c r="DB172" s="482" t="str">
        <f>IF(AND('7'!DB76=""),"",'7'!DB76)</f>
        <v/>
      </c>
      <c r="DC172" s="482" t="str">
        <f>IF(AND('7'!DC76=""),"",'7'!DC76)</f>
        <v/>
      </c>
      <c r="DD172" s="482" t="str">
        <f>IF(AND('7'!DD76=""),"",'7'!DD76)</f>
        <v/>
      </c>
      <c r="DE172" s="482" t="str">
        <f>IF(AND('7'!DE76=""),"",'7'!DE76)</f>
        <v/>
      </c>
      <c r="DF172" s="482" t="str">
        <f>IF(AND('7'!DF76=""),"",'7'!DF76)</f>
        <v/>
      </c>
      <c r="DG172" s="482" t="str">
        <f>IF(AND('7'!DG76=""),"",'7'!DG76)</f>
        <v/>
      </c>
      <c r="DH172" s="482" t="str">
        <f>IF(AND('7'!DH76=""),"",'7'!DH76)</f>
        <v/>
      </c>
      <c r="DI172" s="482" t="str">
        <f>IF(AND('7'!DI76=""),"",'7'!DI76)</f>
        <v/>
      </c>
      <c r="DJ172" s="482" t="str">
        <f>IF(AND('7'!DJ76=""),"",'7'!DJ76)</f>
        <v/>
      </c>
      <c r="DK172" s="482" t="str">
        <f>IF(AND('7'!DK76=""),"",'7'!DK76)</f>
        <v/>
      </c>
      <c r="DL172" s="482" t="str">
        <f>IF(AND('7'!DL76=""),"",'7'!DL76)</f>
        <v/>
      </c>
      <c r="DM172" s="482" t="str">
        <f>IF(AND('7'!DM76=""),"",'7'!DM76)</f>
        <v/>
      </c>
      <c r="DN172" s="482" t="str">
        <f>IF(AND('7'!DN76=""),"",'7'!DN76)</f>
        <v/>
      </c>
      <c r="DO172" s="482" t="str">
        <f>IF(AND('7'!DO76=""),"",'7'!DO76)</f>
        <v/>
      </c>
      <c r="DP172" s="482" t="str">
        <f>IF(AND('7'!DP76=""),"",'7'!DP76)</f>
        <v/>
      </c>
      <c r="DQ172" s="482" t="str">
        <f>IF(AND('7'!DQ76=""),"",'7'!DQ76)</f>
        <v/>
      </c>
      <c r="DR172" s="482" t="str">
        <f>IF(AND('7'!DR76=""),"",'7'!DR76)</f>
        <v/>
      </c>
      <c r="DS172" s="482" t="str">
        <f>IF(AND('7'!DS76=""),"",'7'!DS76)</f>
        <v/>
      </c>
      <c r="DT172" s="482" t="str">
        <f>IF(AND('7'!DT76=""),"",'7'!DT76)</f>
        <v/>
      </c>
      <c r="DU172" s="482" t="str">
        <f>IF(AND('7'!DU76=""),"",'7'!DU76)</f>
        <v/>
      </c>
      <c r="DV172" s="482" t="str">
        <f>IF(AND('7'!DV76=""),"",'7'!DV76)</f>
        <v/>
      </c>
      <c r="DW172" s="482" t="str">
        <f>IF(AND('7'!DW76=""),"",'7'!DW76)</f>
        <v/>
      </c>
      <c r="DX172" s="482" t="str">
        <f>IF(AND('7'!DX76=""),"",'7'!DX76)</f>
        <v/>
      </c>
      <c r="DY172" s="482" t="str">
        <f>IF(AND('7'!DY76=""),"",'7'!DY76)</f>
        <v/>
      </c>
      <c r="DZ172" s="482" t="str">
        <f>IF(AND('7'!DZ76=""),"",'7'!DZ76)</f>
        <v/>
      </c>
      <c r="EA172" s="482" t="str">
        <f>IF(AND('7'!EA76=""),"",'7'!EA76)</f>
        <v/>
      </c>
      <c r="EB172" s="482" t="str">
        <f>IF(AND('7'!EB76=""),"",'7'!EB76)</f>
        <v/>
      </c>
      <c r="EC172" s="482" t="str">
        <f>IF(AND('7'!EC76=""),"",'7'!EC76)</f>
        <v/>
      </c>
      <c r="ED172" s="482" t="str">
        <f>IF(AND('7'!ED76=""),"",'7'!ED76)</f>
        <v/>
      </c>
      <c r="EE172" s="482" t="str">
        <f>IF(AND('7'!EE76=""),"",'7'!EE76)</f>
        <v/>
      </c>
      <c r="EF172" s="482" t="str">
        <f>IF(AND('7'!EF76=""),"",'7'!EF76)</f>
        <v/>
      </c>
      <c r="EG172" s="482" t="str">
        <f>IF(AND('7'!EG76=""),"",'7'!EG76)</f>
        <v/>
      </c>
      <c r="EH172" s="482" t="str">
        <f>IF(AND('7'!EH76=""),"",'7'!EH76)</f>
        <v/>
      </c>
      <c r="EI172" s="482" t="str">
        <f>IF(AND('7'!EI76=""),"",'7'!EI76)</f>
        <v/>
      </c>
      <c r="EJ172" s="482" t="str">
        <f>IF(AND('7'!EJ76=""),"",'7'!EJ76)</f>
        <v/>
      </c>
      <c r="EK172" s="482" t="str">
        <f>IF(AND('7'!EK76=""),"",'7'!EK76)</f>
        <v/>
      </c>
      <c r="EL172" s="482" t="str">
        <f>IF(AND('7'!EL76=""),"",'7'!EL76)</f>
        <v/>
      </c>
      <c r="EM172" s="482" t="str">
        <f>IF(AND('7'!EM76=""),"",'7'!EM76)</f>
        <v/>
      </c>
      <c r="EN172" s="482" t="str">
        <f>IF(AND('7'!EN76=""),"",'7'!EN76)</f>
        <v/>
      </c>
      <c r="EO172" s="482" t="str">
        <f>IF(AND('7'!EO76=""),"",'7'!EO76)</f>
        <v/>
      </c>
      <c r="EP172" s="482" t="str">
        <f>IF(AND('7'!EP76=""),"",'7'!EP76)</f>
        <v/>
      </c>
      <c r="EQ172" s="482" t="str">
        <f>IF(AND('7'!EQ76=""),"",'7'!EQ76)</f>
        <v/>
      </c>
      <c r="ER172" s="482" t="str">
        <f>IF(AND('7'!ER76=""),"",'7'!ER76)</f>
        <v/>
      </c>
      <c r="ES172" s="482" t="str">
        <f>IF(AND('7'!ES76=""),"",'7'!ES76)</f>
        <v/>
      </c>
      <c r="ET172" s="482" t="str">
        <f>IF(AND('7'!ET76=""),"",'7'!ET76)</f>
        <v/>
      </c>
      <c r="EU172" s="482" t="str">
        <f>IF(AND('7'!EU76=""),"",'7'!EU76)</f>
        <v/>
      </c>
      <c r="EV172" s="482" t="str">
        <f>IF(AND('7'!EV76=""),"",'7'!EV76)</f>
        <v/>
      </c>
      <c r="EW172" s="482" t="str">
        <f>IF(AND('7'!EW76=""),"",'7'!EW76)</f>
        <v/>
      </c>
      <c r="EX172" s="482" t="str">
        <f>IF(AND('7'!EX76=""),"",'7'!EX76)</f>
        <v/>
      </c>
      <c r="EY172" s="482" t="str">
        <f>IF(AND('7'!EY76=""),"",'7'!EY76)</f>
        <v/>
      </c>
      <c r="EZ172" s="482" t="str">
        <f>IF(AND('7'!EZ76=""),"",'7'!EZ76)</f>
        <v/>
      </c>
      <c r="FA172" s="482" t="str">
        <f>IF(AND('7'!FA76=""),"",'7'!FA76)</f>
        <v/>
      </c>
      <c r="FB172" s="482" t="str">
        <f>IF(AND('7'!FB76=""),"",'7'!FB76)</f>
        <v/>
      </c>
      <c r="FC172" s="482" t="str">
        <f>IF(AND('7'!FC76=""),"",'7'!FC76)</f>
        <v/>
      </c>
      <c r="FD172" s="482" t="str">
        <f>IF(AND('7'!FD76=""),"",'7'!FD76)</f>
        <v/>
      </c>
      <c r="FE172" s="482" t="str">
        <f>IF(AND('7'!FE76=""),"",'7'!FE76)</f>
        <v/>
      </c>
      <c r="FF172" s="482" t="str">
        <f>IF(AND('7'!FF76=""),"",'7'!FF76)</f>
        <v xml:space="preserve"> </v>
      </c>
      <c r="FG172" s="482" t="str">
        <f>IF(AND('7'!FG76=""),"",'7'!FG76)</f>
        <v/>
      </c>
      <c r="FH172" s="482" t="str">
        <f>IF(AND('7'!FH76=""),"",'7'!FH76)</f>
        <v/>
      </c>
      <c r="FI172" s="482" t="str">
        <f>IF(AND('7'!FI76=""),"",'7'!FI76)</f>
        <v/>
      </c>
      <c r="FJ172" s="482" t="str">
        <f>IF(AND('7'!FJ76=""),"",'7'!FJ76)</f>
        <v/>
      </c>
      <c r="FK172" s="482" t="str">
        <f>IF(AND('7'!FK76=""),"",'7'!FK76)</f>
        <v/>
      </c>
      <c r="FL172" s="482" t="str">
        <f>IF(AND('7'!FL76=""),"",'7'!FL76)</f>
        <v/>
      </c>
      <c r="FM172" s="482" t="str">
        <f>IF(AND('7'!FM76=""),"",'7'!FM76)</f>
        <v xml:space="preserve"> </v>
      </c>
      <c r="FN172" s="482" t="str">
        <f>IF(AND('7'!FN76=""),"",'7'!FN76)</f>
        <v/>
      </c>
      <c r="FO172" s="482" t="str">
        <f>IF(AND('7'!FO76=""),"",'7'!FO76)</f>
        <v/>
      </c>
      <c r="FP172" s="482" t="str">
        <f>IF(AND('7'!FP76=""),"",'7'!FP76)</f>
        <v/>
      </c>
      <c r="FQ172" s="482" t="str">
        <f>IF(AND('7'!FQ76=""),"",'7'!FQ76)</f>
        <v/>
      </c>
      <c r="FR172" s="482" t="str">
        <f>IF(AND('7'!FR76=""),"",'7'!FR76)</f>
        <v/>
      </c>
      <c r="FS172" s="482" t="str">
        <f>IF(AND('7'!FS76=""),"",'7'!FS76)</f>
        <v/>
      </c>
      <c r="FT172" s="482" t="str">
        <f>IF(AND('7'!FT76=""),"",'7'!FT76)</f>
        <v xml:space="preserve"> </v>
      </c>
      <c r="FU172" s="482" t="str">
        <f>IF(AND('7'!FV76=""),"",'7'!FV76)</f>
        <v>-</v>
      </c>
      <c r="FV172" s="482" t="str">
        <f>IF(AND('7'!FW76=""),"",'7'!FW76)</f>
        <v>-</v>
      </c>
      <c r="FW172" s="482" t="str">
        <f>IF(AND('7'!FX76=""),"",'7'!FX76)</f>
        <v>-</v>
      </c>
      <c r="FX172" s="482" t="str">
        <f>IF(AND('7'!FY76=""),"",'7'!FY76)</f>
        <v>-</v>
      </c>
      <c r="FY172" s="482" t="str">
        <f>IF(AND('7'!FZ76=""),"",'7'!FZ76)</f>
        <v>-</v>
      </c>
      <c r="FZ172" s="482" t="str">
        <f>IF(AND('7'!GA76=""),"",'7'!GA76)</f>
        <v>-</v>
      </c>
      <c r="GA172" s="482" t="str">
        <f>IF(AND('7'!GB76=""),"",'7'!GB76)</f>
        <v>-</v>
      </c>
      <c r="GB172" s="482" t="str">
        <f>IF(AND('7'!GC76=""),"",'7'!GC76)</f>
        <v>-</v>
      </c>
      <c r="GC172" s="482" t="str">
        <f>IF(AND('7'!GD76=""),"",'7'!GD76)</f>
        <v>-</v>
      </c>
      <c r="GD172" s="482" t="str">
        <f>IF(AND('7'!GE76=""),"",'7'!GE76)</f>
        <v>-</v>
      </c>
      <c r="GE172" s="482" t="str">
        <f>IF(AND('7'!GF76=""),"",'7'!GF76)</f>
        <v>-</v>
      </c>
      <c r="GF172" s="482" t="str">
        <f>IF(AND('7'!GG76=""),"",'7'!GG76)</f>
        <v>-</v>
      </c>
      <c r="GG172" s="482" t="str">
        <f>IF(AND('7'!GH76=""),"",IF(AND('7'!GH76="-"),"",'7'!GH76))</f>
        <v/>
      </c>
      <c r="GH172" s="50" t="str">
        <f>IF(AND(C172=""),"",VLOOKUP(B172,Register!$A$7:$CL$311,36,FALSE))</f>
        <v/>
      </c>
      <c r="GI172" s="483" t="str">
        <f>IF(AND('7'!GL76=""),"",'7'!GL76)</f>
        <v/>
      </c>
      <c r="GJ172" s="173" t="str">
        <f>IF(AND('7'!FU76=""),"",'7'!FU76)</f>
        <v/>
      </c>
    </row>
    <row r="173" spans="1:192" ht="21">
      <c r="A173" s="480">
        <v>165</v>
      </c>
      <c r="B173" s="481" t="str">
        <f>IF(AND('7'!B77=""),"",'7'!B77)</f>
        <v/>
      </c>
      <c r="C173" s="196" t="str">
        <f>IF(AND('7'!C77=""),"",'7'!C77)</f>
        <v/>
      </c>
      <c r="D173" s="196" t="str">
        <f>IF(AND('7'!D77=""),"",'7'!D77)</f>
        <v/>
      </c>
      <c r="E173" s="200" t="str">
        <f>IF(AND('7'!E77=""),"",'7'!E77)</f>
        <v/>
      </c>
      <c r="F173" s="482" t="str">
        <f>IF(AND('7'!F77=""),"",'7'!F77)</f>
        <v/>
      </c>
      <c r="G173" s="482" t="str">
        <f>IF(AND('7'!G77=""),"",'7'!G77)</f>
        <v/>
      </c>
      <c r="H173" s="482" t="str">
        <f>IF(AND('7'!H77=""),"",'7'!H77)</f>
        <v/>
      </c>
      <c r="I173" s="482" t="str">
        <f>IF(AND('7'!I77=""),"",'7'!I77)</f>
        <v/>
      </c>
      <c r="J173" s="482" t="str">
        <f>IF(AND('7'!J77=""),"",'7'!J77)</f>
        <v/>
      </c>
      <c r="K173" s="482" t="str">
        <f>IF(AND('7'!K77=""),"",'7'!K77)</f>
        <v/>
      </c>
      <c r="L173" s="482" t="str">
        <f>IF(AND('7'!L77=""),"",'7'!L77)</f>
        <v/>
      </c>
      <c r="M173" s="482" t="str">
        <f>IF(AND('7'!M77=""),"",'7'!M77)</f>
        <v/>
      </c>
      <c r="N173" s="482" t="str">
        <f>IF(AND('7'!N77=""),"",'7'!N77)</f>
        <v/>
      </c>
      <c r="O173" s="482" t="str">
        <f>IF(AND('7'!O77=""),"",'7'!O77)</f>
        <v/>
      </c>
      <c r="P173" s="482" t="str">
        <f>IF(AND('7'!P77=""),"",'7'!P77)</f>
        <v/>
      </c>
      <c r="Q173" s="482" t="str">
        <f>IF(AND('7'!Q77=""),"",'7'!Q77)</f>
        <v/>
      </c>
      <c r="R173" s="482" t="str">
        <f>IF(AND('7'!R77=""),"",'7'!R77)</f>
        <v/>
      </c>
      <c r="S173" s="482" t="str">
        <f>IF(AND('7'!S77=""),"",'7'!S77)</f>
        <v/>
      </c>
      <c r="T173" s="482" t="str">
        <f>IF(AND('7'!T77=""),"",'7'!T77)</f>
        <v/>
      </c>
      <c r="U173" s="482" t="str">
        <f>IF(AND('7'!U77=""),"",'7'!U77)</f>
        <v/>
      </c>
      <c r="V173" s="482" t="str">
        <f>IF(AND('7'!V77=""),"",'7'!V77)</f>
        <v/>
      </c>
      <c r="W173" s="482" t="str">
        <f>IF(AND('7'!W77=""),"",'7'!W77)</f>
        <v/>
      </c>
      <c r="X173" s="482" t="str">
        <f>IF(AND('7'!X77=""),"",'7'!X77)</f>
        <v/>
      </c>
      <c r="Y173" s="482" t="str">
        <f>IF(AND('7'!Y77=""),"",'7'!Y77)</f>
        <v/>
      </c>
      <c r="Z173" s="482" t="str">
        <f>IF(AND('7'!Z77=""),"",'7'!Z77)</f>
        <v/>
      </c>
      <c r="AA173" s="482" t="str">
        <f>IF(AND('7'!AA77=""),"",'7'!AA77)</f>
        <v/>
      </c>
      <c r="AB173" s="482" t="str">
        <f>IF(AND('7'!AB77=""),"",'7'!AB77)</f>
        <v/>
      </c>
      <c r="AC173" s="482" t="str">
        <f>IF(AND('7'!AC77=""),"",'7'!AC77)</f>
        <v/>
      </c>
      <c r="AD173" s="482" t="str">
        <f>IF(AND('7'!AD77=""),"",'7'!AD77)</f>
        <v/>
      </c>
      <c r="AE173" s="482" t="str">
        <f>IF(AND('7'!AE77=""),"",'7'!AE77)</f>
        <v/>
      </c>
      <c r="AF173" s="482" t="str">
        <f>IF(AND('7'!AF77=""),"",'7'!AF77)</f>
        <v/>
      </c>
      <c r="AG173" s="482" t="str">
        <f>IF(AND('7'!AG77=""),"",'7'!AG77)</f>
        <v/>
      </c>
      <c r="AH173" s="482" t="str">
        <f>IF(AND('7'!AH77=""),"",'7'!AH77)</f>
        <v/>
      </c>
      <c r="AI173" s="482" t="str">
        <f>IF(AND('7'!AI77=""),"",'7'!AI77)</f>
        <v/>
      </c>
      <c r="AJ173" s="482" t="str">
        <f>IF(AND('7'!AJ77=""),"",'7'!AJ77)</f>
        <v/>
      </c>
      <c r="AK173" s="482" t="str">
        <f>IF(AND('7'!AK77=""),"",'7'!AK77)</f>
        <v/>
      </c>
      <c r="AL173" s="482" t="str">
        <f>IF(AND('7'!AL77=""),"",'7'!AL77)</f>
        <v/>
      </c>
      <c r="AM173" s="482" t="str">
        <f>IF(AND('7'!AM77=""),"",'7'!AM77)</f>
        <v/>
      </c>
      <c r="AN173" s="482" t="str">
        <f>IF(AND('7'!AN77=""),"",'7'!AN77)</f>
        <v/>
      </c>
      <c r="AO173" s="482" t="str">
        <f>IF(AND('7'!AO77=""),"",'7'!AO77)</f>
        <v/>
      </c>
      <c r="AP173" s="482" t="str">
        <f>IF(AND('7'!AP77=""),"",'7'!AP77)</f>
        <v/>
      </c>
      <c r="AQ173" s="482" t="str">
        <f>IF(AND('7'!AQ77=""),"",'7'!AQ77)</f>
        <v/>
      </c>
      <c r="AR173" s="482" t="str">
        <f>IF(AND('7'!AR77=""),"",'7'!AR77)</f>
        <v/>
      </c>
      <c r="AS173" s="482" t="str">
        <f>IF(AND('7'!AS77=""),"",'7'!AS77)</f>
        <v/>
      </c>
      <c r="AT173" s="482" t="str">
        <f>IF(AND('7'!AT77=""),"",'7'!AT77)</f>
        <v/>
      </c>
      <c r="AU173" s="482" t="str">
        <f>IF(AND('7'!AU77=""),"",'7'!AU77)</f>
        <v/>
      </c>
      <c r="AV173" s="482" t="str">
        <f>IF(AND('7'!AV77=""),"",'7'!AV77)</f>
        <v/>
      </c>
      <c r="AW173" s="482" t="str">
        <f>IF(AND('7'!AW77=""),"",'7'!AW77)</f>
        <v/>
      </c>
      <c r="AX173" s="482" t="str">
        <f>IF(AND('7'!AX77=""),"",'7'!AX77)</f>
        <v/>
      </c>
      <c r="AY173" s="482" t="str">
        <f>IF(AND('7'!AY77=""),"",'7'!AY77)</f>
        <v/>
      </c>
      <c r="AZ173" s="482" t="str">
        <f>IF(AND('7'!AZ77=""),"",'7'!AZ77)</f>
        <v/>
      </c>
      <c r="BA173" s="482" t="str">
        <f>IF(AND('7'!BA77=""),"",'7'!BA77)</f>
        <v/>
      </c>
      <c r="BB173" s="482" t="str">
        <f>IF(AND('7'!BB77=""),"",'7'!BB77)</f>
        <v/>
      </c>
      <c r="BC173" s="482" t="str">
        <f>IF(AND('7'!BC77=""),"",'7'!BC77)</f>
        <v/>
      </c>
      <c r="BD173" s="482" t="str">
        <f>IF(AND('7'!BD77=""),"",'7'!BD77)</f>
        <v/>
      </c>
      <c r="BE173" s="482" t="str">
        <f>IF(AND('7'!BE77=""),"",'7'!BE77)</f>
        <v/>
      </c>
      <c r="BF173" s="482" t="str">
        <f>IF(AND('7'!BF77=""),"",'7'!BF77)</f>
        <v/>
      </c>
      <c r="BG173" s="482" t="str">
        <f>IF(AND('7'!BG77=""),"",'7'!BG77)</f>
        <v/>
      </c>
      <c r="BH173" s="482" t="str">
        <f>IF(AND('7'!BH77=""),"",'7'!BH77)</f>
        <v/>
      </c>
      <c r="BI173" s="482" t="str">
        <f>IF(AND('7'!BI77=""),"",'7'!BI77)</f>
        <v/>
      </c>
      <c r="BJ173" s="482" t="str">
        <f>IF(AND('7'!BJ77=""),"",'7'!BJ77)</f>
        <v/>
      </c>
      <c r="BK173" s="482" t="str">
        <f>IF(AND('7'!BK77=""),"",'7'!BK77)</f>
        <v/>
      </c>
      <c r="BL173" s="482" t="str">
        <f>IF(AND('7'!BL77=""),"",'7'!BL77)</f>
        <v/>
      </c>
      <c r="BM173" s="482" t="str">
        <f>IF(AND('7'!BM77=""),"",'7'!BM77)</f>
        <v/>
      </c>
      <c r="BN173" s="482" t="str">
        <f>IF(AND('7'!BN77=""),"",'7'!BN77)</f>
        <v/>
      </c>
      <c r="BO173" s="482" t="str">
        <f>IF(AND('7'!BO77=""),"",'7'!BO77)</f>
        <v/>
      </c>
      <c r="BP173" s="482" t="str">
        <f>IF(AND('7'!BP77=""),"",'7'!BP77)</f>
        <v/>
      </c>
      <c r="BQ173" s="482" t="str">
        <f>IF(AND('7'!BQ77=""),"",'7'!BQ77)</f>
        <v/>
      </c>
      <c r="BR173" s="482" t="str">
        <f>IF(AND('7'!BR77=""),"",'7'!BR77)</f>
        <v/>
      </c>
      <c r="BS173" s="482" t="str">
        <f>IF(AND('7'!BS77=""),"",'7'!BS77)</f>
        <v/>
      </c>
      <c r="BT173" s="482" t="str">
        <f>IF(AND('7'!BT77=""),"",'7'!BT77)</f>
        <v/>
      </c>
      <c r="BU173" s="482" t="str">
        <f>IF(AND('7'!BU77=""),"",'7'!BU77)</f>
        <v/>
      </c>
      <c r="BV173" s="482" t="str">
        <f>IF(AND('7'!BV77=""),"",'7'!BV77)</f>
        <v/>
      </c>
      <c r="BW173" s="482" t="str">
        <f>IF(AND('7'!BW77=""),"",'7'!BW77)</f>
        <v/>
      </c>
      <c r="BX173" s="482" t="str">
        <f>IF(AND('7'!BX77=""),"",'7'!BX77)</f>
        <v/>
      </c>
      <c r="BY173" s="482" t="str">
        <f>IF(AND('7'!BY77=""),"",'7'!BY77)</f>
        <v/>
      </c>
      <c r="BZ173" s="482" t="str">
        <f>IF(AND('7'!BZ77=""),"",'7'!BZ77)</f>
        <v/>
      </c>
      <c r="CA173" s="482" t="str">
        <f>IF(AND('7'!CA77=""),"",'7'!CA77)</f>
        <v/>
      </c>
      <c r="CB173" s="482" t="str">
        <f>IF(AND('7'!CB77=""),"",'7'!CB77)</f>
        <v/>
      </c>
      <c r="CC173" s="482" t="str">
        <f>IF(AND('7'!CC77=""),"",'7'!CC77)</f>
        <v/>
      </c>
      <c r="CD173" s="482" t="str">
        <f>IF(AND('7'!CD77=""),"",'7'!CD77)</f>
        <v/>
      </c>
      <c r="CE173" s="482" t="str">
        <f>IF(AND('7'!CE77=""),"",'7'!CE77)</f>
        <v/>
      </c>
      <c r="CF173" s="482" t="str">
        <f>IF(AND('7'!CF77=""),"",'7'!CF77)</f>
        <v/>
      </c>
      <c r="CG173" s="482" t="str">
        <f>IF(AND('7'!CG77=""),"",'7'!CG77)</f>
        <v/>
      </c>
      <c r="CH173" s="482" t="str">
        <f>IF(AND('7'!CH77=""),"",'7'!CH77)</f>
        <v/>
      </c>
      <c r="CI173" s="482" t="str">
        <f>IF(AND('7'!CI77=""),"",'7'!CI77)</f>
        <v/>
      </c>
      <c r="CJ173" s="482" t="str">
        <f>IF(AND('7'!CJ77=""),"",'7'!CJ77)</f>
        <v/>
      </c>
      <c r="CK173" s="482" t="str">
        <f>IF(AND('7'!CK77=""),"",'7'!CK77)</f>
        <v/>
      </c>
      <c r="CL173" s="482" t="str">
        <f>IF(AND('7'!CL77=""),"",'7'!CL77)</f>
        <v/>
      </c>
      <c r="CM173" s="482" t="str">
        <f>IF(AND('7'!CM77=""),"",'7'!CM77)</f>
        <v/>
      </c>
      <c r="CN173" s="482" t="str">
        <f>IF(AND('7'!CN77=""),"",'7'!CN77)</f>
        <v/>
      </c>
      <c r="CO173" s="482" t="str">
        <f>IF(AND('7'!CO77=""),"",'7'!CO77)</f>
        <v/>
      </c>
      <c r="CP173" s="482" t="str">
        <f>IF(AND('7'!CP77=""),"",'7'!CP77)</f>
        <v/>
      </c>
      <c r="CQ173" s="482" t="str">
        <f>IF(AND('7'!CQ77=""),"",'7'!CQ77)</f>
        <v/>
      </c>
      <c r="CR173" s="482" t="str">
        <f>IF(AND('7'!CR77=""),"",'7'!CR77)</f>
        <v/>
      </c>
      <c r="CS173" s="482" t="str">
        <f>IF(AND('7'!CS77=""),"",'7'!CS77)</f>
        <v/>
      </c>
      <c r="CT173" s="482" t="str">
        <f>IF(AND('7'!CT77=""),"",'7'!CT77)</f>
        <v/>
      </c>
      <c r="CU173" s="482" t="str">
        <f>IF(AND('7'!CU77=""),"",'7'!CU77)</f>
        <v/>
      </c>
      <c r="CV173" s="482" t="str">
        <f>IF(AND('7'!CV77=""),"",'7'!CV77)</f>
        <v/>
      </c>
      <c r="CW173" s="482" t="str">
        <f>IF(AND('7'!CW77=""),"",'7'!CW77)</f>
        <v/>
      </c>
      <c r="CX173" s="482" t="str">
        <f>IF(AND('7'!CX77=""),"",'7'!CX77)</f>
        <v/>
      </c>
      <c r="CY173" s="482" t="str">
        <f>IF(AND('7'!CY77=""),"",'7'!CY77)</f>
        <v/>
      </c>
      <c r="CZ173" s="482" t="str">
        <f>IF(AND('7'!CZ77=""),"",'7'!CZ77)</f>
        <v/>
      </c>
      <c r="DA173" s="482" t="str">
        <f>IF(AND('7'!DA77=""),"",'7'!DA77)</f>
        <v/>
      </c>
      <c r="DB173" s="482" t="str">
        <f>IF(AND('7'!DB77=""),"",'7'!DB77)</f>
        <v/>
      </c>
      <c r="DC173" s="482" t="str">
        <f>IF(AND('7'!DC77=""),"",'7'!DC77)</f>
        <v/>
      </c>
      <c r="DD173" s="482" t="str">
        <f>IF(AND('7'!DD77=""),"",'7'!DD77)</f>
        <v/>
      </c>
      <c r="DE173" s="482" t="str">
        <f>IF(AND('7'!DE77=""),"",'7'!DE77)</f>
        <v/>
      </c>
      <c r="DF173" s="482" t="str">
        <f>IF(AND('7'!DF77=""),"",'7'!DF77)</f>
        <v/>
      </c>
      <c r="DG173" s="482" t="str">
        <f>IF(AND('7'!DG77=""),"",'7'!DG77)</f>
        <v/>
      </c>
      <c r="DH173" s="482" t="str">
        <f>IF(AND('7'!DH77=""),"",'7'!DH77)</f>
        <v/>
      </c>
      <c r="DI173" s="482" t="str">
        <f>IF(AND('7'!DI77=""),"",'7'!DI77)</f>
        <v/>
      </c>
      <c r="DJ173" s="482" t="str">
        <f>IF(AND('7'!DJ77=""),"",'7'!DJ77)</f>
        <v/>
      </c>
      <c r="DK173" s="482" t="str">
        <f>IF(AND('7'!DK77=""),"",'7'!DK77)</f>
        <v/>
      </c>
      <c r="DL173" s="482" t="str">
        <f>IF(AND('7'!DL77=""),"",'7'!DL77)</f>
        <v/>
      </c>
      <c r="DM173" s="482" t="str">
        <f>IF(AND('7'!DM77=""),"",'7'!DM77)</f>
        <v/>
      </c>
      <c r="DN173" s="482" t="str">
        <f>IF(AND('7'!DN77=""),"",'7'!DN77)</f>
        <v/>
      </c>
      <c r="DO173" s="482" t="str">
        <f>IF(AND('7'!DO77=""),"",'7'!DO77)</f>
        <v/>
      </c>
      <c r="DP173" s="482" t="str">
        <f>IF(AND('7'!DP77=""),"",'7'!DP77)</f>
        <v/>
      </c>
      <c r="DQ173" s="482" t="str">
        <f>IF(AND('7'!DQ77=""),"",'7'!DQ77)</f>
        <v/>
      </c>
      <c r="DR173" s="482" t="str">
        <f>IF(AND('7'!DR77=""),"",'7'!DR77)</f>
        <v/>
      </c>
      <c r="DS173" s="482" t="str">
        <f>IF(AND('7'!DS77=""),"",'7'!DS77)</f>
        <v/>
      </c>
      <c r="DT173" s="482" t="str">
        <f>IF(AND('7'!DT77=""),"",'7'!DT77)</f>
        <v/>
      </c>
      <c r="DU173" s="482" t="str">
        <f>IF(AND('7'!DU77=""),"",'7'!DU77)</f>
        <v/>
      </c>
      <c r="DV173" s="482" t="str">
        <f>IF(AND('7'!DV77=""),"",'7'!DV77)</f>
        <v/>
      </c>
      <c r="DW173" s="482" t="str">
        <f>IF(AND('7'!DW77=""),"",'7'!DW77)</f>
        <v/>
      </c>
      <c r="DX173" s="482" t="str">
        <f>IF(AND('7'!DX77=""),"",'7'!DX77)</f>
        <v/>
      </c>
      <c r="DY173" s="482" t="str">
        <f>IF(AND('7'!DY77=""),"",'7'!DY77)</f>
        <v/>
      </c>
      <c r="DZ173" s="482" t="str">
        <f>IF(AND('7'!DZ77=""),"",'7'!DZ77)</f>
        <v/>
      </c>
      <c r="EA173" s="482" t="str">
        <f>IF(AND('7'!EA77=""),"",'7'!EA77)</f>
        <v/>
      </c>
      <c r="EB173" s="482" t="str">
        <f>IF(AND('7'!EB77=""),"",'7'!EB77)</f>
        <v/>
      </c>
      <c r="EC173" s="482" t="str">
        <f>IF(AND('7'!EC77=""),"",'7'!EC77)</f>
        <v/>
      </c>
      <c r="ED173" s="482" t="str">
        <f>IF(AND('7'!ED77=""),"",'7'!ED77)</f>
        <v/>
      </c>
      <c r="EE173" s="482" t="str">
        <f>IF(AND('7'!EE77=""),"",'7'!EE77)</f>
        <v/>
      </c>
      <c r="EF173" s="482" t="str">
        <f>IF(AND('7'!EF77=""),"",'7'!EF77)</f>
        <v/>
      </c>
      <c r="EG173" s="482" t="str">
        <f>IF(AND('7'!EG77=""),"",'7'!EG77)</f>
        <v/>
      </c>
      <c r="EH173" s="482" t="str">
        <f>IF(AND('7'!EH77=""),"",'7'!EH77)</f>
        <v/>
      </c>
      <c r="EI173" s="482" t="str">
        <f>IF(AND('7'!EI77=""),"",'7'!EI77)</f>
        <v/>
      </c>
      <c r="EJ173" s="482" t="str">
        <f>IF(AND('7'!EJ77=""),"",'7'!EJ77)</f>
        <v/>
      </c>
      <c r="EK173" s="482" t="str">
        <f>IF(AND('7'!EK77=""),"",'7'!EK77)</f>
        <v/>
      </c>
      <c r="EL173" s="482" t="str">
        <f>IF(AND('7'!EL77=""),"",'7'!EL77)</f>
        <v/>
      </c>
      <c r="EM173" s="482" t="str">
        <f>IF(AND('7'!EM77=""),"",'7'!EM77)</f>
        <v/>
      </c>
      <c r="EN173" s="482" t="str">
        <f>IF(AND('7'!EN77=""),"",'7'!EN77)</f>
        <v/>
      </c>
      <c r="EO173" s="482" t="str">
        <f>IF(AND('7'!EO77=""),"",'7'!EO77)</f>
        <v/>
      </c>
      <c r="EP173" s="482" t="str">
        <f>IF(AND('7'!EP77=""),"",'7'!EP77)</f>
        <v/>
      </c>
      <c r="EQ173" s="482" t="str">
        <f>IF(AND('7'!EQ77=""),"",'7'!EQ77)</f>
        <v/>
      </c>
      <c r="ER173" s="482" t="str">
        <f>IF(AND('7'!ER77=""),"",'7'!ER77)</f>
        <v/>
      </c>
      <c r="ES173" s="482" t="str">
        <f>IF(AND('7'!ES77=""),"",'7'!ES77)</f>
        <v/>
      </c>
      <c r="ET173" s="482" t="str">
        <f>IF(AND('7'!ET77=""),"",'7'!ET77)</f>
        <v/>
      </c>
      <c r="EU173" s="482" t="str">
        <f>IF(AND('7'!EU77=""),"",'7'!EU77)</f>
        <v/>
      </c>
      <c r="EV173" s="482" t="str">
        <f>IF(AND('7'!EV77=""),"",'7'!EV77)</f>
        <v/>
      </c>
      <c r="EW173" s="482" t="str">
        <f>IF(AND('7'!EW77=""),"",'7'!EW77)</f>
        <v/>
      </c>
      <c r="EX173" s="482" t="str">
        <f>IF(AND('7'!EX77=""),"",'7'!EX77)</f>
        <v/>
      </c>
      <c r="EY173" s="482" t="str">
        <f>IF(AND('7'!EY77=""),"",'7'!EY77)</f>
        <v/>
      </c>
      <c r="EZ173" s="482" t="str">
        <f>IF(AND('7'!EZ77=""),"",'7'!EZ77)</f>
        <v/>
      </c>
      <c r="FA173" s="482" t="str">
        <f>IF(AND('7'!FA77=""),"",'7'!FA77)</f>
        <v/>
      </c>
      <c r="FB173" s="482" t="str">
        <f>IF(AND('7'!FB77=""),"",'7'!FB77)</f>
        <v/>
      </c>
      <c r="FC173" s="482" t="str">
        <f>IF(AND('7'!FC77=""),"",'7'!FC77)</f>
        <v/>
      </c>
      <c r="FD173" s="482" t="str">
        <f>IF(AND('7'!FD77=""),"",'7'!FD77)</f>
        <v/>
      </c>
      <c r="FE173" s="482" t="str">
        <f>IF(AND('7'!FE77=""),"",'7'!FE77)</f>
        <v/>
      </c>
      <c r="FF173" s="482" t="str">
        <f>IF(AND('7'!FF77=""),"",'7'!FF77)</f>
        <v xml:space="preserve"> </v>
      </c>
      <c r="FG173" s="482" t="str">
        <f>IF(AND('7'!FG77=""),"",'7'!FG77)</f>
        <v/>
      </c>
      <c r="FH173" s="482" t="str">
        <f>IF(AND('7'!FH77=""),"",'7'!FH77)</f>
        <v/>
      </c>
      <c r="FI173" s="482" t="str">
        <f>IF(AND('7'!FI77=""),"",'7'!FI77)</f>
        <v/>
      </c>
      <c r="FJ173" s="482" t="str">
        <f>IF(AND('7'!FJ77=""),"",'7'!FJ77)</f>
        <v/>
      </c>
      <c r="FK173" s="482" t="str">
        <f>IF(AND('7'!FK77=""),"",'7'!FK77)</f>
        <v/>
      </c>
      <c r="FL173" s="482" t="str">
        <f>IF(AND('7'!FL77=""),"",'7'!FL77)</f>
        <v/>
      </c>
      <c r="FM173" s="482" t="str">
        <f>IF(AND('7'!FM77=""),"",'7'!FM77)</f>
        <v xml:space="preserve"> </v>
      </c>
      <c r="FN173" s="482" t="str">
        <f>IF(AND('7'!FN77=""),"",'7'!FN77)</f>
        <v/>
      </c>
      <c r="FO173" s="482" t="str">
        <f>IF(AND('7'!FO77=""),"",'7'!FO77)</f>
        <v/>
      </c>
      <c r="FP173" s="482" t="str">
        <f>IF(AND('7'!FP77=""),"",'7'!FP77)</f>
        <v/>
      </c>
      <c r="FQ173" s="482" t="str">
        <f>IF(AND('7'!FQ77=""),"",'7'!FQ77)</f>
        <v/>
      </c>
      <c r="FR173" s="482" t="str">
        <f>IF(AND('7'!FR77=""),"",'7'!FR77)</f>
        <v/>
      </c>
      <c r="FS173" s="482" t="str">
        <f>IF(AND('7'!FS77=""),"",'7'!FS77)</f>
        <v/>
      </c>
      <c r="FT173" s="482" t="str">
        <f>IF(AND('7'!FT77=""),"",'7'!FT77)</f>
        <v xml:space="preserve"> </v>
      </c>
      <c r="FU173" s="482" t="str">
        <f>IF(AND('7'!FV77=""),"",'7'!FV77)</f>
        <v>-</v>
      </c>
      <c r="FV173" s="482" t="str">
        <f>IF(AND('7'!FW77=""),"",'7'!FW77)</f>
        <v>-</v>
      </c>
      <c r="FW173" s="482" t="str">
        <f>IF(AND('7'!FX77=""),"",'7'!FX77)</f>
        <v>-</v>
      </c>
      <c r="FX173" s="482" t="str">
        <f>IF(AND('7'!FY77=""),"",'7'!FY77)</f>
        <v>-</v>
      </c>
      <c r="FY173" s="482" t="str">
        <f>IF(AND('7'!FZ77=""),"",'7'!FZ77)</f>
        <v>-</v>
      </c>
      <c r="FZ173" s="482" t="str">
        <f>IF(AND('7'!GA77=""),"",'7'!GA77)</f>
        <v>-</v>
      </c>
      <c r="GA173" s="482" t="str">
        <f>IF(AND('7'!GB77=""),"",'7'!GB77)</f>
        <v>-</v>
      </c>
      <c r="GB173" s="482" t="str">
        <f>IF(AND('7'!GC77=""),"",'7'!GC77)</f>
        <v>-</v>
      </c>
      <c r="GC173" s="482" t="str">
        <f>IF(AND('7'!GD77=""),"",'7'!GD77)</f>
        <v>-</v>
      </c>
      <c r="GD173" s="482" t="str">
        <f>IF(AND('7'!GE77=""),"",'7'!GE77)</f>
        <v>-</v>
      </c>
      <c r="GE173" s="482" t="str">
        <f>IF(AND('7'!GF77=""),"",'7'!GF77)</f>
        <v>-</v>
      </c>
      <c r="GF173" s="482" t="str">
        <f>IF(AND('7'!GG77=""),"",'7'!GG77)</f>
        <v>-</v>
      </c>
      <c r="GG173" s="482" t="str">
        <f>IF(AND('7'!GH77=""),"",IF(AND('7'!GH77="-"),"",'7'!GH77))</f>
        <v/>
      </c>
      <c r="GH173" s="50" t="str">
        <f>IF(AND(C173=""),"",VLOOKUP(B173,Register!$A$7:$CL$311,36,FALSE))</f>
        <v/>
      </c>
      <c r="GI173" s="483" t="str">
        <f>IF(AND('7'!GL77=""),"",'7'!GL77)</f>
        <v/>
      </c>
      <c r="GJ173" s="173" t="str">
        <f>IF(AND('7'!FU77=""),"",'7'!FU77)</f>
        <v/>
      </c>
    </row>
    <row r="174" spans="1:192" ht="21">
      <c r="A174" s="480">
        <v>166</v>
      </c>
      <c r="B174" s="481" t="str">
        <f>IF(AND('7'!B78=""),"",'7'!B78)</f>
        <v/>
      </c>
      <c r="C174" s="196" t="str">
        <f>IF(AND('7'!C78=""),"",'7'!C78)</f>
        <v/>
      </c>
      <c r="D174" s="196" t="str">
        <f>IF(AND('7'!D78=""),"",'7'!D78)</f>
        <v/>
      </c>
      <c r="E174" s="200" t="str">
        <f>IF(AND('7'!E78=""),"",'7'!E78)</f>
        <v/>
      </c>
      <c r="F174" s="482" t="str">
        <f>IF(AND('7'!F78=""),"",'7'!F78)</f>
        <v/>
      </c>
      <c r="G174" s="482" t="str">
        <f>IF(AND('7'!G78=""),"",'7'!G78)</f>
        <v/>
      </c>
      <c r="H174" s="482" t="str">
        <f>IF(AND('7'!H78=""),"",'7'!H78)</f>
        <v/>
      </c>
      <c r="I174" s="482" t="str">
        <f>IF(AND('7'!I78=""),"",'7'!I78)</f>
        <v/>
      </c>
      <c r="J174" s="482" t="str">
        <f>IF(AND('7'!J78=""),"",'7'!J78)</f>
        <v/>
      </c>
      <c r="K174" s="482" t="str">
        <f>IF(AND('7'!K78=""),"",'7'!K78)</f>
        <v/>
      </c>
      <c r="L174" s="482" t="str">
        <f>IF(AND('7'!L78=""),"",'7'!L78)</f>
        <v/>
      </c>
      <c r="M174" s="482" t="str">
        <f>IF(AND('7'!M78=""),"",'7'!M78)</f>
        <v/>
      </c>
      <c r="N174" s="482" t="str">
        <f>IF(AND('7'!N78=""),"",'7'!N78)</f>
        <v/>
      </c>
      <c r="O174" s="482" t="str">
        <f>IF(AND('7'!O78=""),"",'7'!O78)</f>
        <v/>
      </c>
      <c r="P174" s="482" t="str">
        <f>IF(AND('7'!P78=""),"",'7'!P78)</f>
        <v/>
      </c>
      <c r="Q174" s="482" t="str">
        <f>IF(AND('7'!Q78=""),"",'7'!Q78)</f>
        <v/>
      </c>
      <c r="R174" s="482" t="str">
        <f>IF(AND('7'!R78=""),"",'7'!R78)</f>
        <v/>
      </c>
      <c r="S174" s="482" t="str">
        <f>IF(AND('7'!S78=""),"",'7'!S78)</f>
        <v/>
      </c>
      <c r="T174" s="482" t="str">
        <f>IF(AND('7'!T78=""),"",'7'!T78)</f>
        <v/>
      </c>
      <c r="U174" s="482" t="str">
        <f>IF(AND('7'!U78=""),"",'7'!U78)</f>
        <v/>
      </c>
      <c r="V174" s="482" t="str">
        <f>IF(AND('7'!V78=""),"",'7'!V78)</f>
        <v/>
      </c>
      <c r="W174" s="482" t="str">
        <f>IF(AND('7'!W78=""),"",'7'!W78)</f>
        <v/>
      </c>
      <c r="X174" s="482" t="str">
        <f>IF(AND('7'!X78=""),"",'7'!X78)</f>
        <v/>
      </c>
      <c r="Y174" s="482" t="str">
        <f>IF(AND('7'!Y78=""),"",'7'!Y78)</f>
        <v/>
      </c>
      <c r="Z174" s="482" t="str">
        <f>IF(AND('7'!Z78=""),"",'7'!Z78)</f>
        <v/>
      </c>
      <c r="AA174" s="482" t="str">
        <f>IF(AND('7'!AA78=""),"",'7'!AA78)</f>
        <v/>
      </c>
      <c r="AB174" s="482" t="str">
        <f>IF(AND('7'!AB78=""),"",'7'!AB78)</f>
        <v/>
      </c>
      <c r="AC174" s="482" t="str">
        <f>IF(AND('7'!AC78=""),"",'7'!AC78)</f>
        <v/>
      </c>
      <c r="AD174" s="482" t="str">
        <f>IF(AND('7'!AD78=""),"",'7'!AD78)</f>
        <v/>
      </c>
      <c r="AE174" s="482" t="str">
        <f>IF(AND('7'!AE78=""),"",'7'!AE78)</f>
        <v/>
      </c>
      <c r="AF174" s="482" t="str">
        <f>IF(AND('7'!AF78=""),"",'7'!AF78)</f>
        <v/>
      </c>
      <c r="AG174" s="482" t="str">
        <f>IF(AND('7'!AG78=""),"",'7'!AG78)</f>
        <v/>
      </c>
      <c r="AH174" s="482" t="str">
        <f>IF(AND('7'!AH78=""),"",'7'!AH78)</f>
        <v/>
      </c>
      <c r="AI174" s="482" t="str">
        <f>IF(AND('7'!AI78=""),"",'7'!AI78)</f>
        <v/>
      </c>
      <c r="AJ174" s="482" t="str">
        <f>IF(AND('7'!AJ78=""),"",'7'!AJ78)</f>
        <v/>
      </c>
      <c r="AK174" s="482" t="str">
        <f>IF(AND('7'!AK78=""),"",'7'!AK78)</f>
        <v/>
      </c>
      <c r="AL174" s="482" t="str">
        <f>IF(AND('7'!AL78=""),"",'7'!AL78)</f>
        <v/>
      </c>
      <c r="AM174" s="482" t="str">
        <f>IF(AND('7'!AM78=""),"",'7'!AM78)</f>
        <v/>
      </c>
      <c r="AN174" s="482" t="str">
        <f>IF(AND('7'!AN78=""),"",'7'!AN78)</f>
        <v/>
      </c>
      <c r="AO174" s="482" t="str">
        <f>IF(AND('7'!AO78=""),"",'7'!AO78)</f>
        <v/>
      </c>
      <c r="AP174" s="482" t="str">
        <f>IF(AND('7'!AP78=""),"",'7'!AP78)</f>
        <v/>
      </c>
      <c r="AQ174" s="482" t="str">
        <f>IF(AND('7'!AQ78=""),"",'7'!AQ78)</f>
        <v/>
      </c>
      <c r="AR174" s="482" t="str">
        <f>IF(AND('7'!AR78=""),"",'7'!AR78)</f>
        <v/>
      </c>
      <c r="AS174" s="482" t="str">
        <f>IF(AND('7'!AS78=""),"",'7'!AS78)</f>
        <v/>
      </c>
      <c r="AT174" s="482" t="str">
        <f>IF(AND('7'!AT78=""),"",'7'!AT78)</f>
        <v/>
      </c>
      <c r="AU174" s="482" t="str">
        <f>IF(AND('7'!AU78=""),"",'7'!AU78)</f>
        <v/>
      </c>
      <c r="AV174" s="482" t="str">
        <f>IF(AND('7'!AV78=""),"",'7'!AV78)</f>
        <v/>
      </c>
      <c r="AW174" s="482" t="str">
        <f>IF(AND('7'!AW78=""),"",'7'!AW78)</f>
        <v/>
      </c>
      <c r="AX174" s="482" t="str">
        <f>IF(AND('7'!AX78=""),"",'7'!AX78)</f>
        <v/>
      </c>
      <c r="AY174" s="482" t="str">
        <f>IF(AND('7'!AY78=""),"",'7'!AY78)</f>
        <v/>
      </c>
      <c r="AZ174" s="482" t="str">
        <f>IF(AND('7'!AZ78=""),"",'7'!AZ78)</f>
        <v/>
      </c>
      <c r="BA174" s="482" t="str">
        <f>IF(AND('7'!BA78=""),"",'7'!BA78)</f>
        <v/>
      </c>
      <c r="BB174" s="482" t="str">
        <f>IF(AND('7'!BB78=""),"",'7'!BB78)</f>
        <v/>
      </c>
      <c r="BC174" s="482" t="str">
        <f>IF(AND('7'!BC78=""),"",'7'!BC78)</f>
        <v/>
      </c>
      <c r="BD174" s="482" t="str">
        <f>IF(AND('7'!BD78=""),"",'7'!BD78)</f>
        <v/>
      </c>
      <c r="BE174" s="482" t="str">
        <f>IF(AND('7'!BE78=""),"",'7'!BE78)</f>
        <v/>
      </c>
      <c r="BF174" s="482" t="str">
        <f>IF(AND('7'!BF78=""),"",'7'!BF78)</f>
        <v/>
      </c>
      <c r="BG174" s="482" t="str">
        <f>IF(AND('7'!BG78=""),"",'7'!BG78)</f>
        <v/>
      </c>
      <c r="BH174" s="482" t="str">
        <f>IF(AND('7'!BH78=""),"",'7'!BH78)</f>
        <v/>
      </c>
      <c r="BI174" s="482" t="str">
        <f>IF(AND('7'!BI78=""),"",'7'!BI78)</f>
        <v/>
      </c>
      <c r="BJ174" s="482" t="str">
        <f>IF(AND('7'!BJ78=""),"",'7'!BJ78)</f>
        <v/>
      </c>
      <c r="BK174" s="482" t="str">
        <f>IF(AND('7'!BK78=""),"",'7'!BK78)</f>
        <v/>
      </c>
      <c r="BL174" s="482" t="str">
        <f>IF(AND('7'!BL78=""),"",'7'!BL78)</f>
        <v/>
      </c>
      <c r="BM174" s="482" t="str">
        <f>IF(AND('7'!BM78=""),"",'7'!BM78)</f>
        <v/>
      </c>
      <c r="BN174" s="482" t="str">
        <f>IF(AND('7'!BN78=""),"",'7'!BN78)</f>
        <v/>
      </c>
      <c r="BO174" s="482" t="str">
        <f>IF(AND('7'!BO78=""),"",'7'!BO78)</f>
        <v/>
      </c>
      <c r="BP174" s="482" t="str">
        <f>IF(AND('7'!BP78=""),"",'7'!BP78)</f>
        <v/>
      </c>
      <c r="BQ174" s="482" t="str">
        <f>IF(AND('7'!BQ78=""),"",'7'!BQ78)</f>
        <v/>
      </c>
      <c r="BR174" s="482" t="str">
        <f>IF(AND('7'!BR78=""),"",'7'!BR78)</f>
        <v/>
      </c>
      <c r="BS174" s="482" t="str">
        <f>IF(AND('7'!BS78=""),"",'7'!BS78)</f>
        <v/>
      </c>
      <c r="BT174" s="482" t="str">
        <f>IF(AND('7'!BT78=""),"",'7'!BT78)</f>
        <v/>
      </c>
      <c r="BU174" s="482" t="str">
        <f>IF(AND('7'!BU78=""),"",'7'!BU78)</f>
        <v/>
      </c>
      <c r="BV174" s="482" t="str">
        <f>IF(AND('7'!BV78=""),"",'7'!BV78)</f>
        <v/>
      </c>
      <c r="BW174" s="482" t="str">
        <f>IF(AND('7'!BW78=""),"",'7'!BW78)</f>
        <v/>
      </c>
      <c r="BX174" s="482" t="str">
        <f>IF(AND('7'!BX78=""),"",'7'!BX78)</f>
        <v/>
      </c>
      <c r="BY174" s="482" t="str">
        <f>IF(AND('7'!BY78=""),"",'7'!BY78)</f>
        <v/>
      </c>
      <c r="BZ174" s="482" t="str">
        <f>IF(AND('7'!BZ78=""),"",'7'!BZ78)</f>
        <v/>
      </c>
      <c r="CA174" s="482" t="str">
        <f>IF(AND('7'!CA78=""),"",'7'!CA78)</f>
        <v/>
      </c>
      <c r="CB174" s="482" t="str">
        <f>IF(AND('7'!CB78=""),"",'7'!CB78)</f>
        <v/>
      </c>
      <c r="CC174" s="482" t="str">
        <f>IF(AND('7'!CC78=""),"",'7'!CC78)</f>
        <v/>
      </c>
      <c r="CD174" s="482" t="str">
        <f>IF(AND('7'!CD78=""),"",'7'!CD78)</f>
        <v/>
      </c>
      <c r="CE174" s="482" t="str">
        <f>IF(AND('7'!CE78=""),"",'7'!CE78)</f>
        <v/>
      </c>
      <c r="CF174" s="482" t="str">
        <f>IF(AND('7'!CF78=""),"",'7'!CF78)</f>
        <v/>
      </c>
      <c r="CG174" s="482" t="str">
        <f>IF(AND('7'!CG78=""),"",'7'!CG78)</f>
        <v/>
      </c>
      <c r="CH174" s="482" t="str">
        <f>IF(AND('7'!CH78=""),"",'7'!CH78)</f>
        <v/>
      </c>
      <c r="CI174" s="482" t="str">
        <f>IF(AND('7'!CI78=""),"",'7'!CI78)</f>
        <v/>
      </c>
      <c r="CJ174" s="482" t="str">
        <f>IF(AND('7'!CJ78=""),"",'7'!CJ78)</f>
        <v/>
      </c>
      <c r="CK174" s="482" t="str">
        <f>IF(AND('7'!CK78=""),"",'7'!CK78)</f>
        <v/>
      </c>
      <c r="CL174" s="482" t="str">
        <f>IF(AND('7'!CL78=""),"",'7'!CL78)</f>
        <v/>
      </c>
      <c r="CM174" s="482" t="str">
        <f>IF(AND('7'!CM78=""),"",'7'!CM78)</f>
        <v/>
      </c>
      <c r="CN174" s="482" t="str">
        <f>IF(AND('7'!CN78=""),"",'7'!CN78)</f>
        <v/>
      </c>
      <c r="CO174" s="482" t="str">
        <f>IF(AND('7'!CO78=""),"",'7'!CO78)</f>
        <v/>
      </c>
      <c r="CP174" s="482" t="str">
        <f>IF(AND('7'!CP78=""),"",'7'!CP78)</f>
        <v/>
      </c>
      <c r="CQ174" s="482" t="str">
        <f>IF(AND('7'!CQ78=""),"",'7'!CQ78)</f>
        <v/>
      </c>
      <c r="CR174" s="482" t="str">
        <f>IF(AND('7'!CR78=""),"",'7'!CR78)</f>
        <v/>
      </c>
      <c r="CS174" s="482" t="str">
        <f>IF(AND('7'!CS78=""),"",'7'!CS78)</f>
        <v/>
      </c>
      <c r="CT174" s="482" t="str">
        <f>IF(AND('7'!CT78=""),"",'7'!CT78)</f>
        <v/>
      </c>
      <c r="CU174" s="482" t="str">
        <f>IF(AND('7'!CU78=""),"",'7'!CU78)</f>
        <v/>
      </c>
      <c r="CV174" s="482" t="str">
        <f>IF(AND('7'!CV78=""),"",'7'!CV78)</f>
        <v/>
      </c>
      <c r="CW174" s="482" t="str">
        <f>IF(AND('7'!CW78=""),"",'7'!CW78)</f>
        <v/>
      </c>
      <c r="CX174" s="482" t="str">
        <f>IF(AND('7'!CX78=""),"",'7'!CX78)</f>
        <v/>
      </c>
      <c r="CY174" s="482" t="str">
        <f>IF(AND('7'!CY78=""),"",'7'!CY78)</f>
        <v/>
      </c>
      <c r="CZ174" s="482" t="str">
        <f>IF(AND('7'!CZ78=""),"",'7'!CZ78)</f>
        <v/>
      </c>
      <c r="DA174" s="482" t="str">
        <f>IF(AND('7'!DA78=""),"",'7'!DA78)</f>
        <v/>
      </c>
      <c r="DB174" s="482" t="str">
        <f>IF(AND('7'!DB78=""),"",'7'!DB78)</f>
        <v/>
      </c>
      <c r="DC174" s="482" t="str">
        <f>IF(AND('7'!DC78=""),"",'7'!DC78)</f>
        <v/>
      </c>
      <c r="DD174" s="482" t="str">
        <f>IF(AND('7'!DD78=""),"",'7'!DD78)</f>
        <v/>
      </c>
      <c r="DE174" s="482" t="str">
        <f>IF(AND('7'!DE78=""),"",'7'!DE78)</f>
        <v/>
      </c>
      <c r="DF174" s="482" t="str">
        <f>IF(AND('7'!DF78=""),"",'7'!DF78)</f>
        <v/>
      </c>
      <c r="DG174" s="482" t="str">
        <f>IF(AND('7'!DG78=""),"",'7'!DG78)</f>
        <v/>
      </c>
      <c r="DH174" s="482" t="str">
        <f>IF(AND('7'!DH78=""),"",'7'!DH78)</f>
        <v/>
      </c>
      <c r="DI174" s="482" t="str">
        <f>IF(AND('7'!DI78=""),"",'7'!DI78)</f>
        <v/>
      </c>
      <c r="DJ174" s="482" t="str">
        <f>IF(AND('7'!DJ78=""),"",'7'!DJ78)</f>
        <v/>
      </c>
      <c r="DK174" s="482" t="str">
        <f>IF(AND('7'!DK78=""),"",'7'!DK78)</f>
        <v/>
      </c>
      <c r="DL174" s="482" t="str">
        <f>IF(AND('7'!DL78=""),"",'7'!DL78)</f>
        <v/>
      </c>
      <c r="DM174" s="482" t="str">
        <f>IF(AND('7'!DM78=""),"",'7'!DM78)</f>
        <v/>
      </c>
      <c r="DN174" s="482" t="str">
        <f>IF(AND('7'!DN78=""),"",'7'!DN78)</f>
        <v/>
      </c>
      <c r="DO174" s="482" t="str">
        <f>IF(AND('7'!DO78=""),"",'7'!DO78)</f>
        <v/>
      </c>
      <c r="DP174" s="482" t="str">
        <f>IF(AND('7'!DP78=""),"",'7'!DP78)</f>
        <v/>
      </c>
      <c r="DQ174" s="482" t="str">
        <f>IF(AND('7'!DQ78=""),"",'7'!DQ78)</f>
        <v/>
      </c>
      <c r="DR174" s="482" t="str">
        <f>IF(AND('7'!DR78=""),"",'7'!DR78)</f>
        <v/>
      </c>
      <c r="DS174" s="482" t="str">
        <f>IF(AND('7'!DS78=""),"",'7'!DS78)</f>
        <v/>
      </c>
      <c r="DT174" s="482" t="str">
        <f>IF(AND('7'!DT78=""),"",'7'!DT78)</f>
        <v/>
      </c>
      <c r="DU174" s="482" t="str">
        <f>IF(AND('7'!DU78=""),"",'7'!DU78)</f>
        <v/>
      </c>
      <c r="DV174" s="482" t="str">
        <f>IF(AND('7'!DV78=""),"",'7'!DV78)</f>
        <v/>
      </c>
      <c r="DW174" s="482" t="str">
        <f>IF(AND('7'!DW78=""),"",'7'!DW78)</f>
        <v/>
      </c>
      <c r="DX174" s="482" t="str">
        <f>IF(AND('7'!DX78=""),"",'7'!DX78)</f>
        <v/>
      </c>
      <c r="DY174" s="482" t="str">
        <f>IF(AND('7'!DY78=""),"",'7'!DY78)</f>
        <v/>
      </c>
      <c r="DZ174" s="482" t="str">
        <f>IF(AND('7'!DZ78=""),"",'7'!DZ78)</f>
        <v/>
      </c>
      <c r="EA174" s="482" t="str">
        <f>IF(AND('7'!EA78=""),"",'7'!EA78)</f>
        <v/>
      </c>
      <c r="EB174" s="482" t="str">
        <f>IF(AND('7'!EB78=""),"",'7'!EB78)</f>
        <v/>
      </c>
      <c r="EC174" s="482" t="str">
        <f>IF(AND('7'!EC78=""),"",'7'!EC78)</f>
        <v/>
      </c>
      <c r="ED174" s="482" t="str">
        <f>IF(AND('7'!ED78=""),"",'7'!ED78)</f>
        <v/>
      </c>
      <c r="EE174" s="482" t="str">
        <f>IF(AND('7'!EE78=""),"",'7'!EE78)</f>
        <v/>
      </c>
      <c r="EF174" s="482" t="str">
        <f>IF(AND('7'!EF78=""),"",'7'!EF78)</f>
        <v/>
      </c>
      <c r="EG174" s="482" t="str">
        <f>IF(AND('7'!EG78=""),"",'7'!EG78)</f>
        <v/>
      </c>
      <c r="EH174" s="482" t="str">
        <f>IF(AND('7'!EH78=""),"",'7'!EH78)</f>
        <v/>
      </c>
      <c r="EI174" s="482" t="str">
        <f>IF(AND('7'!EI78=""),"",'7'!EI78)</f>
        <v/>
      </c>
      <c r="EJ174" s="482" t="str">
        <f>IF(AND('7'!EJ78=""),"",'7'!EJ78)</f>
        <v/>
      </c>
      <c r="EK174" s="482" t="str">
        <f>IF(AND('7'!EK78=""),"",'7'!EK78)</f>
        <v/>
      </c>
      <c r="EL174" s="482" t="str">
        <f>IF(AND('7'!EL78=""),"",'7'!EL78)</f>
        <v/>
      </c>
      <c r="EM174" s="482" t="str">
        <f>IF(AND('7'!EM78=""),"",'7'!EM78)</f>
        <v/>
      </c>
      <c r="EN174" s="482" t="str">
        <f>IF(AND('7'!EN78=""),"",'7'!EN78)</f>
        <v/>
      </c>
      <c r="EO174" s="482" t="str">
        <f>IF(AND('7'!EO78=""),"",'7'!EO78)</f>
        <v/>
      </c>
      <c r="EP174" s="482" t="str">
        <f>IF(AND('7'!EP78=""),"",'7'!EP78)</f>
        <v/>
      </c>
      <c r="EQ174" s="482" t="str">
        <f>IF(AND('7'!EQ78=""),"",'7'!EQ78)</f>
        <v/>
      </c>
      <c r="ER174" s="482" t="str">
        <f>IF(AND('7'!ER78=""),"",'7'!ER78)</f>
        <v/>
      </c>
      <c r="ES174" s="482" t="str">
        <f>IF(AND('7'!ES78=""),"",'7'!ES78)</f>
        <v/>
      </c>
      <c r="ET174" s="482" t="str">
        <f>IF(AND('7'!ET78=""),"",'7'!ET78)</f>
        <v/>
      </c>
      <c r="EU174" s="482" t="str">
        <f>IF(AND('7'!EU78=""),"",'7'!EU78)</f>
        <v/>
      </c>
      <c r="EV174" s="482" t="str">
        <f>IF(AND('7'!EV78=""),"",'7'!EV78)</f>
        <v/>
      </c>
      <c r="EW174" s="482" t="str">
        <f>IF(AND('7'!EW78=""),"",'7'!EW78)</f>
        <v/>
      </c>
      <c r="EX174" s="482" t="str">
        <f>IF(AND('7'!EX78=""),"",'7'!EX78)</f>
        <v/>
      </c>
      <c r="EY174" s="482" t="str">
        <f>IF(AND('7'!EY78=""),"",'7'!EY78)</f>
        <v/>
      </c>
      <c r="EZ174" s="482" t="str">
        <f>IF(AND('7'!EZ78=""),"",'7'!EZ78)</f>
        <v/>
      </c>
      <c r="FA174" s="482" t="str">
        <f>IF(AND('7'!FA78=""),"",'7'!FA78)</f>
        <v/>
      </c>
      <c r="FB174" s="482" t="str">
        <f>IF(AND('7'!FB78=""),"",'7'!FB78)</f>
        <v/>
      </c>
      <c r="FC174" s="482" t="str">
        <f>IF(AND('7'!FC78=""),"",'7'!FC78)</f>
        <v/>
      </c>
      <c r="FD174" s="482" t="str">
        <f>IF(AND('7'!FD78=""),"",'7'!FD78)</f>
        <v/>
      </c>
      <c r="FE174" s="482" t="str">
        <f>IF(AND('7'!FE78=""),"",'7'!FE78)</f>
        <v/>
      </c>
      <c r="FF174" s="482" t="str">
        <f>IF(AND('7'!FF78=""),"",'7'!FF78)</f>
        <v xml:space="preserve"> </v>
      </c>
      <c r="FG174" s="482" t="str">
        <f>IF(AND('7'!FG78=""),"",'7'!FG78)</f>
        <v/>
      </c>
      <c r="FH174" s="482" t="str">
        <f>IF(AND('7'!FH78=""),"",'7'!FH78)</f>
        <v/>
      </c>
      <c r="FI174" s="482" t="str">
        <f>IF(AND('7'!FI78=""),"",'7'!FI78)</f>
        <v/>
      </c>
      <c r="FJ174" s="482" t="str">
        <f>IF(AND('7'!FJ78=""),"",'7'!FJ78)</f>
        <v/>
      </c>
      <c r="FK174" s="482" t="str">
        <f>IF(AND('7'!FK78=""),"",'7'!FK78)</f>
        <v/>
      </c>
      <c r="FL174" s="482" t="str">
        <f>IF(AND('7'!FL78=""),"",'7'!FL78)</f>
        <v/>
      </c>
      <c r="FM174" s="482" t="str">
        <f>IF(AND('7'!FM78=""),"",'7'!FM78)</f>
        <v xml:space="preserve"> </v>
      </c>
      <c r="FN174" s="482" t="str">
        <f>IF(AND('7'!FN78=""),"",'7'!FN78)</f>
        <v/>
      </c>
      <c r="FO174" s="482" t="str">
        <f>IF(AND('7'!FO78=""),"",'7'!FO78)</f>
        <v/>
      </c>
      <c r="FP174" s="482" t="str">
        <f>IF(AND('7'!FP78=""),"",'7'!FP78)</f>
        <v/>
      </c>
      <c r="FQ174" s="482" t="str">
        <f>IF(AND('7'!FQ78=""),"",'7'!FQ78)</f>
        <v/>
      </c>
      <c r="FR174" s="482" t="str">
        <f>IF(AND('7'!FR78=""),"",'7'!FR78)</f>
        <v/>
      </c>
      <c r="FS174" s="482" t="str">
        <f>IF(AND('7'!FS78=""),"",'7'!FS78)</f>
        <v/>
      </c>
      <c r="FT174" s="482" t="str">
        <f>IF(AND('7'!FT78=""),"",'7'!FT78)</f>
        <v xml:space="preserve"> </v>
      </c>
      <c r="FU174" s="482" t="str">
        <f>IF(AND('7'!FV78=""),"",'7'!FV78)</f>
        <v>-</v>
      </c>
      <c r="FV174" s="482" t="str">
        <f>IF(AND('7'!FW78=""),"",'7'!FW78)</f>
        <v>-</v>
      </c>
      <c r="FW174" s="482" t="str">
        <f>IF(AND('7'!FX78=""),"",'7'!FX78)</f>
        <v>-</v>
      </c>
      <c r="FX174" s="482" t="str">
        <f>IF(AND('7'!FY78=""),"",'7'!FY78)</f>
        <v>-</v>
      </c>
      <c r="FY174" s="482" t="str">
        <f>IF(AND('7'!FZ78=""),"",'7'!FZ78)</f>
        <v>-</v>
      </c>
      <c r="FZ174" s="482" t="str">
        <f>IF(AND('7'!GA78=""),"",'7'!GA78)</f>
        <v>-</v>
      </c>
      <c r="GA174" s="482" t="str">
        <f>IF(AND('7'!GB78=""),"",'7'!GB78)</f>
        <v>-</v>
      </c>
      <c r="GB174" s="482" t="str">
        <f>IF(AND('7'!GC78=""),"",'7'!GC78)</f>
        <v>-</v>
      </c>
      <c r="GC174" s="482" t="str">
        <f>IF(AND('7'!GD78=""),"",'7'!GD78)</f>
        <v>-</v>
      </c>
      <c r="GD174" s="482" t="str">
        <f>IF(AND('7'!GE78=""),"",'7'!GE78)</f>
        <v>-</v>
      </c>
      <c r="GE174" s="482" t="str">
        <f>IF(AND('7'!GF78=""),"",'7'!GF78)</f>
        <v>-</v>
      </c>
      <c r="GF174" s="482" t="str">
        <f>IF(AND('7'!GG78=""),"",'7'!GG78)</f>
        <v>-</v>
      </c>
      <c r="GG174" s="482" t="str">
        <f>IF(AND('7'!GH78=""),"",IF(AND('7'!GH78="-"),"",'7'!GH78))</f>
        <v/>
      </c>
      <c r="GH174" s="50" t="str">
        <f>IF(AND(C174=""),"",VLOOKUP(B174,Register!$A$7:$CL$311,36,FALSE))</f>
        <v/>
      </c>
      <c r="GI174" s="483" t="str">
        <f>IF(AND('7'!GL78=""),"",'7'!GL78)</f>
        <v/>
      </c>
      <c r="GJ174" s="173" t="str">
        <f>IF(AND('7'!FU78=""),"",'7'!FU78)</f>
        <v/>
      </c>
    </row>
    <row r="175" spans="1:192" ht="21">
      <c r="A175" s="480">
        <v>167</v>
      </c>
      <c r="B175" s="481" t="str">
        <f>IF(AND('7'!B79=""),"",'7'!B79)</f>
        <v/>
      </c>
      <c r="C175" s="196" t="str">
        <f>IF(AND('7'!C79=""),"",'7'!C79)</f>
        <v/>
      </c>
      <c r="D175" s="196" t="str">
        <f>IF(AND('7'!D79=""),"",'7'!D79)</f>
        <v/>
      </c>
      <c r="E175" s="200" t="str">
        <f>IF(AND('7'!E79=""),"",'7'!E79)</f>
        <v/>
      </c>
      <c r="F175" s="482" t="str">
        <f>IF(AND('7'!F79=""),"",'7'!F79)</f>
        <v/>
      </c>
      <c r="G175" s="482" t="str">
        <f>IF(AND('7'!G79=""),"",'7'!G79)</f>
        <v/>
      </c>
      <c r="H175" s="482" t="str">
        <f>IF(AND('7'!H79=""),"",'7'!H79)</f>
        <v/>
      </c>
      <c r="I175" s="482" t="str">
        <f>IF(AND('7'!I79=""),"",'7'!I79)</f>
        <v/>
      </c>
      <c r="J175" s="482" t="str">
        <f>IF(AND('7'!J79=""),"",'7'!J79)</f>
        <v/>
      </c>
      <c r="K175" s="482" t="str">
        <f>IF(AND('7'!K79=""),"",'7'!K79)</f>
        <v/>
      </c>
      <c r="L175" s="482" t="str">
        <f>IF(AND('7'!L79=""),"",'7'!L79)</f>
        <v/>
      </c>
      <c r="M175" s="482" t="str">
        <f>IF(AND('7'!M79=""),"",'7'!M79)</f>
        <v/>
      </c>
      <c r="N175" s="482" t="str">
        <f>IF(AND('7'!N79=""),"",'7'!N79)</f>
        <v/>
      </c>
      <c r="O175" s="482" t="str">
        <f>IF(AND('7'!O79=""),"",'7'!O79)</f>
        <v/>
      </c>
      <c r="P175" s="482" t="str">
        <f>IF(AND('7'!P79=""),"",'7'!P79)</f>
        <v/>
      </c>
      <c r="Q175" s="482" t="str">
        <f>IF(AND('7'!Q79=""),"",'7'!Q79)</f>
        <v/>
      </c>
      <c r="R175" s="482" t="str">
        <f>IF(AND('7'!R79=""),"",'7'!R79)</f>
        <v/>
      </c>
      <c r="S175" s="482" t="str">
        <f>IF(AND('7'!S79=""),"",'7'!S79)</f>
        <v/>
      </c>
      <c r="T175" s="482" t="str">
        <f>IF(AND('7'!T79=""),"",'7'!T79)</f>
        <v/>
      </c>
      <c r="U175" s="482" t="str">
        <f>IF(AND('7'!U79=""),"",'7'!U79)</f>
        <v/>
      </c>
      <c r="V175" s="482" t="str">
        <f>IF(AND('7'!V79=""),"",'7'!V79)</f>
        <v/>
      </c>
      <c r="W175" s="482" t="str">
        <f>IF(AND('7'!W79=""),"",'7'!W79)</f>
        <v/>
      </c>
      <c r="X175" s="482" t="str">
        <f>IF(AND('7'!X79=""),"",'7'!X79)</f>
        <v/>
      </c>
      <c r="Y175" s="482" t="str">
        <f>IF(AND('7'!Y79=""),"",'7'!Y79)</f>
        <v/>
      </c>
      <c r="Z175" s="482" t="str">
        <f>IF(AND('7'!Z79=""),"",'7'!Z79)</f>
        <v/>
      </c>
      <c r="AA175" s="482" t="str">
        <f>IF(AND('7'!AA79=""),"",'7'!AA79)</f>
        <v/>
      </c>
      <c r="AB175" s="482" t="str">
        <f>IF(AND('7'!AB79=""),"",'7'!AB79)</f>
        <v/>
      </c>
      <c r="AC175" s="482" t="str">
        <f>IF(AND('7'!AC79=""),"",'7'!AC79)</f>
        <v/>
      </c>
      <c r="AD175" s="482" t="str">
        <f>IF(AND('7'!AD79=""),"",'7'!AD79)</f>
        <v/>
      </c>
      <c r="AE175" s="482" t="str">
        <f>IF(AND('7'!AE79=""),"",'7'!AE79)</f>
        <v/>
      </c>
      <c r="AF175" s="482" t="str">
        <f>IF(AND('7'!AF79=""),"",'7'!AF79)</f>
        <v/>
      </c>
      <c r="AG175" s="482" t="str">
        <f>IF(AND('7'!AG79=""),"",'7'!AG79)</f>
        <v/>
      </c>
      <c r="AH175" s="482" t="str">
        <f>IF(AND('7'!AH79=""),"",'7'!AH79)</f>
        <v/>
      </c>
      <c r="AI175" s="482" t="str">
        <f>IF(AND('7'!AI79=""),"",'7'!AI79)</f>
        <v/>
      </c>
      <c r="AJ175" s="482" t="str">
        <f>IF(AND('7'!AJ79=""),"",'7'!AJ79)</f>
        <v/>
      </c>
      <c r="AK175" s="482" t="str">
        <f>IF(AND('7'!AK79=""),"",'7'!AK79)</f>
        <v/>
      </c>
      <c r="AL175" s="482" t="str">
        <f>IF(AND('7'!AL79=""),"",'7'!AL79)</f>
        <v/>
      </c>
      <c r="AM175" s="482" t="str">
        <f>IF(AND('7'!AM79=""),"",'7'!AM79)</f>
        <v/>
      </c>
      <c r="AN175" s="482" t="str">
        <f>IF(AND('7'!AN79=""),"",'7'!AN79)</f>
        <v/>
      </c>
      <c r="AO175" s="482" t="str">
        <f>IF(AND('7'!AO79=""),"",'7'!AO79)</f>
        <v/>
      </c>
      <c r="AP175" s="482" t="str">
        <f>IF(AND('7'!AP79=""),"",'7'!AP79)</f>
        <v/>
      </c>
      <c r="AQ175" s="482" t="str">
        <f>IF(AND('7'!AQ79=""),"",'7'!AQ79)</f>
        <v/>
      </c>
      <c r="AR175" s="482" t="str">
        <f>IF(AND('7'!AR79=""),"",'7'!AR79)</f>
        <v/>
      </c>
      <c r="AS175" s="482" t="str">
        <f>IF(AND('7'!AS79=""),"",'7'!AS79)</f>
        <v/>
      </c>
      <c r="AT175" s="482" t="str">
        <f>IF(AND('7'!AT79=""),"",'7'!AT79)</f>
        <v/>
      </c>
      <c r="AU175" s="482" t="str">
        <f>IF(AND('7'!AU79=""),"",'7'!AU79)</f>
        <v/>
      </c>
      <c r="AV175" s="482" t="str">
        <f>IF(AND('7'!AV79=""),"",'7'!AV79)</f>
        <v/>
      </c>
      <c r="AW175" s="482" t="str">
        <f>IF(AND('7'!AW79=""),"",'7'!AW79)</f>
        <v/>
      </c>
      <c r="AX175" s="482" t="str">
        <f>IF(AND('7'!AX79=""),"",'7'!AX79)</f>
        <v/>
      </c>
      <c r="AY175" s="482" t="str">
        <f>IF(AND('7'!AY79=""),"",'7'!AY79)</f>
        <v/>
      </c>
      <c r="AZ175" s="482" t="str">
        <f>IF(AND('7'!AZ79=""),"",'7'!AZ79)</f>
        <v/>
      </c>
      <c r="BA175" s="482" t="str">
        <f>IF(AND('7'!BA79=""),"",'7'!BA79)</f>
        <v/>
      </c>
      <c r="BB175" s="482" t="str">
        <f>IF(AND('7'!BB79=""),"",'7'!BB79)</f>
        <v/>
      </c>
      <c r="BC175" s="482" t="str">
        <f>IF(AND('7'!BC79=""),"",'7'!BC79)</f>
        <v/>
      </c>
      <c r="BD175" s="482" t="str">
        <f>IF(AND('7'!BD79=""),"",'7'!BD79)</f>
        <v/>
      </c>
      <c r="BE175" s="482" t="str">
        <f>IF(AND('7'!BE79=""),"",'7'!BE79)</f>
        <v/>
      </c>
      <c r="BF175" s="482" t="str">
        <f>IF(AND('7'!BF79=""),"",'7'!BF79)</f>
        <v/>
      </c>
      <c r="BG175" s="482" t="str">
        <f>IF(AND('7'!BG79=""),"",'7'!BG79)</f>
        <v/>
      </c>
      <c r="BH175" s="482" t="str">
        <f>IF(AND('7'!BH79=""),"",'7'!BH79)</f>
        <v/>
      </c>
      <c r="BI175" s="482" t="str">
        <f>IF(AND('7'!BI79=""),"",'7'!BI79)</f>
        <v/>
      </c>
      <c r="BJ175" s="482" t="str">
        <f>IF(AND('7'!BJ79=""),"",'7'!BJ79)</f>
        <v/>
      </c>
      <c r="BK175" s="482" t="str">
        <f>IF(AND('7'!BK79=""),"",'7'!BK79)</f>
        <v/>
      </c>
      <c r="BL175" s="482" t="str">
        <f>IF(AND('7'!BL79=""),"",'7'!BL79)</f>
        <v/>
      </c>
      <c r="BM175" s="482" t="str">
        <f>IF(AND('7'!BM79=""),"",'7'!BM79)</f>
        <v/>
      </c>
      <c r="BN175" s="482" t="str">
        <f>IF(AND('7'!BN79=""),"",'7'!BN79)</f>
        <v/>
      </c>
      <c r="BO175" s="482" t="str">
        <f>IF(AND('7'!BO79=""),"",'7'!BO79)</f>
        <v/>
      </c>
      <c r="BP175" s="482" t="str">
        <f>IF(AND('7'!BP79=""),"",'7'!BP79)</f>
        <v/>
      </c>
      <c r="BQ175" s="482" t="str">
        <f>IF(AND('7'!BQ79=""),"",'7'!BQ79)</f>
        <v/>
      </c>
      <c r="BR175" s="482" t="str">
        <f>IF(AND('7'!BR79=""),"",'7'!BR79)</f>
        <v/>
      </c>
      <c r="BS175" s="482" t="str">
        <f>IF(AND('7'!BS79=""),"",'7'!BS79)</f>
        <v/>
      </c>
      <c r="BT175" s="482" t="str">
        <f>IF(AND('7'!BT79=""),"",'7'!BT79)</f>
        <v/>
      </c>
      <c r="BU175" s="482" t="str">
        <f>IF(AND('7'!BU79=""),"",'7'!BU79)</f>
        <v/>
      </c>
      <c r="BV175" s="482" t="str">
        <f>IF(AND('7'!BV79=""),"",'7'!BV79)</f>
        <v/>
      </c>
      <c r="BW175" s="482" t="str">
        <f>IF(AND('7'!BW79=""),"",'7'!BW79)</f>
        <v/>
      </c>
      <c r="BX175" s="482" t="str">
        <f>IF(AND('7'!BX79=""),"",'7'!BX79)</f>
        <v/>
      </c>
      <c r="BY175" s="482" t="str">
        <f>IF(AND('7'!BY79=""),"",'7'!BY79)</f>
        <v/>
      </c>
      <c r="BZ175" s="482" t="str">
        <f>IF(AND('7'!BZ79=""),"",'7'!BZ79)</f>
        <v/>
      </c>
      <c r="CA175" s="482" t="str">
        <f>IF(AND('7'!CA79=""),"",'7'!CA79)</f>
        <v/>
      </c>
      <c r="CB175" s="482" t="str">
        <f>IF(AND('7'!CB79=""),"",'7'!CB79)</f>
        <v/>
      </c>
      <c r="CC175" s="482" t="str">
        <f>IF(AND('7'!CC79=""),"",'7'!CC79)</f>
        <v/>
      </c>
      <c r="CD175" s="482" t="str">
        <f>IF(AND('7'!CD79=""),"",'7'!CD79)</f>
        <v/>
      </c>
      <c r="CE175" s="482" t="str">
        <f>IF(AND('7'!CE79=""),"",'7'!CE79)</f>
        <v/>
      </c>
      <c r="CF175" s="482" t="str">
        <f>IF(AND('7'!CF79=""),"",'7'!CF79)</f>
        <v/>
      </c>
      <c r="CG175" s="482" t="str">
        <f>IF(AND('7'!CG79=""),"",'7'!CG79)</f>
        <v/>
      </c>
      <c r="CH175" s="482" t="str">
        <f>IF(AND('7'!CH79=""),"",'7'!CH79)</f>
        <v/>
      </c>
      <c r="CI175" s="482" t="str">
        <f>IF(AND('7'!CI79=""),"",'7'!CI79)</f>
        <v/>
      </c>
      <c r="CJ175" s="482" t="str">
        <f>IF(AND('7'!CJ79=""),"",'7'!CJ79)</f>
        <v/>
      </c>
      <c r="CK175" s="482" t="str">
        <f>IF(AND('7'!CK79=""),"",'7'!CK79)</f>
        <v/>
      </c>
      <c r="CL175" s="482" t="str">
        <f>IF(AND('7'!CL79=""),"",'7'!CL79)</f>
        <v/>
      </c>
      <c r="CM175" s="482" t="str">
        <f>IF(AND('7'!CM79=""),"",'7'!CM79)</f>
        <v/>
      </c>
      <c r="CN175" s="482" t="str">
        <f>IF(AND('7'!CN79=""),"",'7'!CN79)</f>
        <v/>
      </c>
      <c r="CO175" s="482" t="str">
        <f>IF(AND('7'!CO79=""),"",'7'!CO79)</f>
        <v/>
      </c>
      <c r="CP175" s="482" t="str">
        <f>IF(AND('7'!CP79=""),"",'7'!CP79)</f>
        <v/>
      </c>
      <c r="CQ175" s="482" t="str">
        <f>IF(AND('7'!CQ79=""),"",'7'!CQ79)</f>
        <v/>
      </c>
      <c r="CR175" s="482" t="str">
        <f>IF(AND('7'!CR79=""),"",'7'!CR79)</f>
        <v/>
      </c>
      <c r="CS175" s="482" t="str">
        <f>IF(AND('7'!CS79=""),"",'7'!CS79)</f>
        <v/>
      </c>
      <c r="CT175" s="482" t="str">
        <f>IF(AND('7'!CT79=""),"",'7'!CT79)</f>
        <v/>
      </c>
      <c r="CU175" s="482" t="str">
        <f>IF(AND('7'!CU79=""),"",'7'!CU79)</f>
        <v/>
      </c>
      <c r="CV175" s="482" t="str">
        <f>IF(AND('7'!CV79=""),"",'7'!CV79)</f>
        <v/>
      </c>
      <c r="CW175" s="482" t="str">
        <f>IF(AND('7'!CW79=""),"",'7'!CW79)</f>
        <v/>
      </c>
      <c r="CX175" s="482" t="str">
        <f>IF(AND('7'!CX79=""),"",'7'!CX79)</f>
        <v/>
      </c>
      <c r="CY175" s="482" t="str">
        <f>IF(AND('7'!CY79=""),"",'7'!CY79)</f>
        <v/>
      </c>
      <c r="CZ175" s="482" t="str">
        <f>IF(AND('7'!CZ79=""),"",'7'!CZ79)</f>
        <v/>
      </c>
      <c r="DA175" s="482" t="str">
        <f>IF(AND('7'!DA79=""),"",'7'!DA79)</f>
        <v/>
      </c>
      <c r="DB175" s="482" t="str">
        <f>IF(AND('7'!DB79=""),"",'7'!DB79)</f>
        <v/>
      </c>
      <c r="DC175" s="482" t="str">
        <f>IF(AND('7'!DC79=""),"",'7'!DC79)</f>
        <v/>
      </c>
      <c r="DD175" s="482" t="str">
        <f>IF(AND('7'!DD79=""),"",'7'!DD79)</f>
        <v/>
      </c>
      <c r="DE175" s="482" t="str">
        <f>IF(AND('7'!DE79=""),"",'7'!DE79)</f>
        <v/>
      </c>
      <c r="DF175" s="482" t="str">
        <f>IF(AND('7'!DF79=""),"",'7'!DF79)</f>
        <v/>
      </c>
      <c r="DG175" s="482" t="str">
        <f>IF(AND('7'!DG79=""),"",'7'!DG79)</f>
        <v/>
      </c>
      <c r="DH175" s="482" t="str">
        <f>IF(AND('7'!DH79=""),"",'7'!DH79)</f>
        <v/>
      </c>
      <c r="DI175" s="482" t="str">
        <f>IF(AND('7'!DI79=""),"",'7'!DI79)</f>
        <v/>
      </c>
      <c r="DJ175" s="482" t="str">
        <f>IF(AND('7'!DJ79=""),"",'7'!DJ79)</f>
        <v/>
      </c>
      <c r="DK175" s="482" t="str">
        <f>IF(AND('7'!DK79=""),"",'7'!DK79)</f>
        <v/>
      </c>
      <c r="DL175" s="482" t="str">
        <f>IF(AND('7'!DL79=""),"",'7'!DL79)</f>
        <v/>
      </c>
      <c r="DM175" s="482" t="str">
        <f>IF(AND('7'!DM79=""),"",'7'!DM79)</f>
        <v/>
      </c>
      <c r="DN175" s="482" t="str">
        <f>IF(AND('7'!DN79=""),"",'7'!DN79)</f>
        <v/>
      </c>
      <c r="DO175" s="482" t="str">
        <f>IF(AND('7'!DO79=""),"",'7'!DO79)</f>
        <v/>
      </c>
      <c r="DP175" s="482" t="str">
        <f>IF(AND('7'!DP79=""),"",'7'!DP79)</f>
        <v/>
      </c>
      <c r="DQ175" s="482" t="str">
        <f>IF(AND('7'!DQ79=""),"",'7'!DQ79)</f>
        <v/>
      </c>
      <c r="DR175" s="482" t="str">
        <f>IF(AND('7'!DR79=""),"",'7'!DR79)</f>
        <v/>
      </c>
      <c r="DS175" s="482" t="str">
        <f>IF(AND('7'!DS79=""),"",'7'!DS79)</f>
        <v/>
      </c>
      <c r="DT175" s="482" t="str">
        <f>IF(AND('7'!DT79=""),"",'7'!DT79)</f>
        <v/>
      </c>
      <c r="DU175" s="482" t="str">
        <f>IF(AND('7'!DU79=""),"",'7'!DU79)</f>
        <v/>
      </c>
      <c r="DV175" s="482" t="str">
        <f>IF(AND('7'!DV79=""),"",'7'!DV79)</f>
        <v/>
      </c>
      <c r="DW175" s="482" t="str">
        <f>IF(AND('7'!DW79=""),"",'7'!DW79)</f>
        <v/>
      </c>
      <c r="DX175" s="482" t="str">
        <f>IF(AND('7'!DX79=""),"",'7'!DX79)</f>
        <v/>
      </c>
      <c r="DY175" s="482" t="str">
        <f>IF(AND('7'!DY79=""),"",'7'!DY79)</f>
        <v/>
      </c>
      <c r="DZ175" s="482" t="str">
        <f>IF(AND('7'!DZ79=""),"",'7'!DZ79)</f>
        <v/>
      </c>
      <c r="EA175" s="482" t="str">
        <f>IF(AND('7'!EA79=""),"",'7'!EA79)</f>
        <v/>
      </c>
      <c r="EB175" s="482" t="str">
        <f>IF(AND('7'!EB79=""),"",'7'!EB79)</f>
        <v/>
      </c>
      <c r="EC175" s="482" t="str">
        <f>IF(AND('7'!EC79=""),"",'7'!EC79)</f>
        <v/>
      </c>
      <c r="ED175" s="482" t="str">
        <f>IF(AND('7'!ED79=""),"",'7'!ED79)</f>
        <v/>
      </c>
      <c r="EE175" s="482" t="str">
        <f>IF(AND('7'!EE79=""),"",'7'!EE79)</f>
        <v/>
      </c>
      <c r="EF175" s="482" t="str">
        <f>IF(AND('7'!EF79=""),"",'7'!EF79)</f>
        <v/>
      </c>
      <c r="EG175" s="482" t="str">
        <f>IF(AND('7'!EG79=""),"",'7'!EG79)</f>
        <v/>
      </c>
      <c r="EH175" s="482" t="str">
        <f>IF(AND('7'!EH79=""),"",'7'!EH79)</f>
        <v/>
      </c>
      <c r="EI175" s="482" t="str">
        <f>IF(AND('7'!EI79=""),"",'7'!EI79)</f>
        <v/>
      </c>
      <c r="EJ175" s="482" t="str">
        <f>IF(AND('7'!EJ79=""),"",'7'!EJ79)</f>
        <v/>
      </c>
      <c r="EK175" s="482" t="str">
        <f>IF(AND('7'!EK79=""),"",'7'!EK79)</f>
        <v/>
      </c>
      <c r="EL175" s="482" t="str">
        <f>IF(AND('7'!EL79=""),"",'7'!EL79)</f>
        <v/>
      </c>
      <c r="EM175" s="482" t="str">
        <f>IF(AND('7'!EM79=""),"",'7'!EM79)</f>
        <v/>
      </c>
      <c r="EN175" s="482" t="str">
        <f>IF(AND('7'!EN79=""),"",'7'!EN79)</f>
        <v/>
      </c>
      <c r="EO175" s="482" t="str">
        <f>IF(AND('7'!EO79=""),"",'7'!EO79)</f>
        <v/>
      </c>
      <c r="EP175" s="482" t="str">
        <f>IF(AND('7'!EP79=""),"",'7'!EP79)</f>
        <v/>
      </c>
      <c r="EQ175" s="482" t="str">
        <f>IF(AND('7'!EQ79=""),"",'7'!EQ79)</f>
        <v/>
      </c>
      <c r="ER175" s="482" t="str">
        <f>IF(AND('7'!ER79=""),"",'7'!ER79)</f>
        <v/>
      </c>
      <c r="ES175" s="482" t="str">
        <f>IF(AND('7'!ES79=""),"",'7'!ES79)</f>
        <v/>
      </c>
      <c r="ET175" s="482" t="str">
        <f>IF(AND('7'!ET79=""),"",'7'!ET79)</f>
        <v/>
      </c>
      <c r="EU175" s="482" t="str">
        <f>IF(AND('7'!EU79=""),"",'7'!EU79)</f>
        <v/>
      </c>
      <c r="EV175" s="482" t="str">
        <f>IF(AND('7'!EV79=""),"",'7'!EV79)</f>
        <v/>
      </c>
      <c r="EW175" s="482" t="str">
        <f>IF(AND('7'!EW79=""),"",'7'!EW79)</f>
        <v/>
      </c>
      <c r="EX175" s="482" t="str">
        <f>IF(AND('7'!EX79=""),"",'7'!EX79)</f>
        <v/>
      </c>
      <c r="EY175" s="482" t="str">
        <f>IF(AND('7'!EY79=""),"",'7'!EY79)</f>
        <v/>
      </c>
      <c r="EZ175" s="482" t="str">
        <f>IF(AND('7'!EZ79=""),"",'7'!EZ79)</f>
        <v/>
      </c>
      <c r="FA175" s="482" t="str">
        <f>IF(AND('7'!FA79=""),"",'7'!FA79)</f>
        <v/>
      </c>
      <c r="FB175" s="482" t="str">
        <f>IF(AND('7'!FB79=""),"",'7'!FB79)</f>
        <v/>
      </c>
      <c r="FC175" s="482" t="str">
        <f>IF(AND('7'!FC79=""),"",'7'!FC79)</f>
        <v/>
      </c>
      <c r="FD175" s="482" t="str">
        <f>IF(AND('7'!FD79=""),"",'7'!FD79)</f>
        <v/>
      </c>
      <c r="FE175" s="482" t="str">
        <f>IF(AND('7'!FE79=""),"",'7'!FE79)</f>
        <v/>
      </c>
      <c r="FF175" s="482" t="str">
        <f>IF(AND('7'!FF79=""),"",'7'!FF79)</f>
        <v xml:space="preserve"> </v>
      </c>
      <c r="FG175" s="482" t="str">
        <f>IF(AND('7'!FG79=""),"",'7'!FG79)</f>
        <v/>
      </c>
      <c r="FH175" s="482" t="str">
        <f>IF(AND('7'!FH79=""),"",'7'!FH79)</f>
        <v/>
      </c>
      <c r="FI175" s="482" t="str">
        <f>IF(AND('7'!FI79=""),"",'7'!FI79)</f>
        <v/>
      </c>
      <c r="FJ175" s="482" t="str">
        <f>IF(AND('7'!FJ79=""),"",'7'!FJ79)</f>
        <v/>
      </c>
      <c r="FK175" s="482" t="str">
        <f>IF(AND('7'!FK79=""),"",'7'!FK79)</f>
        <v/>
      </c>
      <c r="FL175" s="482" t="str">
        <f>IF(AND('7'!FL79=""),"",'7'!FL79)</f>
        <v/>
      </c>
      <c r="FM175" s="482" t="str">
        <f>IF(AND('7'!FM79=""),"",'7'!FM79)</f>
        <v xml:space="preserve"> </v>
      </c>
      <c r="FN175" s="482" t="str">
        <f>IF(AND('7'!FN79=""),"",'7'!FN79)</f>
        <v/>
      </c>
      <c r="FO175" s="482" t="str">
        <f>IF(AND('7'!FO79=""),"",'7'!FO79)</f>
        <v/>
      </c>
      <c r="FP175" s="482" t="str">
        <f>IF(AND('7'!FP79=""),"",'7'!FP79)</f>
        <v/>
      </c>
      <c r="FQ175" s="482" t="str">
        <f>IF(AND('7'!FQ79=""),"",'7'!FQ79)</f>
        <v/>
      </c>
      <c r="FR175" s="482" t="str">
        <f>IF(AND('7'!FR79=""),"",'7'!FR79)</f>
        <v/>
      </c>
      <c r="FS175" s="482" t="str">
        <f>IF(AND('7'!FS79=""),"",'7'!FS79)</f>
        <v/>
      </c>
      <c r="FT175" s="482" t="str">
        <f>IF(AND('7'!FT79=""),"",'7'!FT79)</f>
        <v xml:space="preserve"> </v>
      </c>
      <c r="FU175" s="482" t="str">
        <f>IF(AND('7'!FV79=""),"",'7'!FV79)</f>
        <v>-</v>
      </c>
      <c r="FV175" s="482" t="str">
        <f>IF(AND('7'!FW79=""),"",'7'!FW79)</f>
        <v>-</v>
      </c>
      <c r="FW175" s="482" t="str">
        <f>IF(AND('7'!FX79=""),"",'7'!FX79)</f>
        <v>-</v>
      </c>
      <c r="FX175" s="482" t="str">
        <f>IF(AND('7'!FY79=""),"",'7'!FY79)</f>
        <v>-</v>
      </c>
      <c r="FY175" s="482" t="str">
        <f>IF(AND('7'!FZ79=""),"",'7'!FZ79)</f>
        <v>-</v>
      </c>
      <c r="FZ175" s="482" t="str">
        <f>IF(AND('7'!GA79=""),"",'7'!GA79)</f>
        <v>-</v>
      </c>
      <c r="GA175" s="482" t="str">
        <f>IF(AND('7'!GB79=""),"",'7'!GB79)</f>
        <v>-</v>
      </c>
      <c r="GB175" s="482" t="str">
        <f>IF(AND('7'!GC79=""),"",'7'!GC79)</f>
        <v>-</v>
      </c>
      <c r="GC175" s="482" t="str">
        <f>IF(AND('7'!GD79=""),"",'7'!GD79)</f>
        <v>-</v>
      </c>
      <c r="GD175" s="482" t="str">
        <f>IF(AND('7'!GE79=""),"",'7'!GE79)</f>
        <v>-</v>
      </c>
      <c r="GE175" s="482" t="str">
        <f>IF(AND('7'!GF79=""),"",'7'!GF79)</f>
        <v>-</v>
      </c>
      <c r="GF175" s="482" t="str">
        <f>IF(AND('7'!GG79=""),"",'7'!GG79)</f>
        <v>-</v>
      </c>
      <c r="GG175" s="482" t="str">
        <f>IF(AND('7'!GH79=""),"",IF(AND('7'!GH79="-"),"",'7'!GH79))</f>
        <v/>
      </c>
      <c r="GH175" s="50" t="str">
        <f>IF(AND(C175=""),"",VLOOKUP(B175,Register!$A$7:$CL$311,36,FALSE))</f>
        <v/>
      </c>
      <c r="GI175" s="483" t="str">
        <f>IF(AND('7'!GL79=""),"",'7'!GL79)</f>
        <v/>
      </c>
      <c r="GJ175" s="173" t="str">
        <f>IF(AND('7'!FU79=""),"",'7'!FU79)</f>
        <v/>
      </c>
    </row>
    <row r="176" spans="1:192" ht="21">
      <c r="A176" s="480">
        <v>168</v>
      </c>
      <c r="B176" s="481" t="str">
        <f>IF(AND('7'!B80=""),"",'7'!B80)</f>
        <v/>
      </c>
      <c r="C176" s="196" t="str">
        <f>IF(AND('7'!C80=""),"",'7'!C80)</f>
        <v/>
      </c>
      <c r="D176" s="196" t="str">
        <f>IF(AND('7'!D80=""),"",'7'!D80)</f>
        <v/>
      </c>
      <c r="E176" s="200" t="str">
        <f>IF(AND('7'!E80=""),"",'7'!E80)</f>
        <v/>
      </c>
      <c r="F176" s="482" t="str">
        <f>IF(AND('7'!F80=""),"",'7'!F80)</f>
        <v/>
      </c>
      <c r="G176" s="482" t="str">
        <f>IF(AND('7'!G80=""),"",'7'!G80)</f>
        <v/>
      </c>
      <c r="H176" s="482" t="str">
        <f>IF(AND('7'!H80=""),"",'7'!H80)</f>
        <v/>
      </c>
      <c r="I176" s="482" t="str">
        <f>IF(AND('7'!I80=""),"",'7'!I80)</f>
        <v/>
      </c>
      <c r="J176" s="482" t="str">
        <f>IF(AND('7'!J80=""),"",'7'!J80)</f>
        <v/>
      </c>
      <c r="K176" s="482" t="str">
        <f>IF(AND('7'!K80=""),"",'7'!K80)</f>
        <v/>
      </c>
      <c r="L176" s="482" t="str">
        <f>IF(AND('7'!L80=""),"",'7'!L80)</f>
        <v/>
      </c>
      <c r="M176" s="482" t="str">
        <f>IF(AND('7'!M80=""),"",'7'!M80)</f>
        <v/>
      </c>
      <c r="N176" s="482" t="str">
        <f>IF(AND('7'!N80=""),"",'7'!N80)</f>
        <v/>
      </c>
      <c r="O176" s="482" t="str">
        <f>IF(AND('7'!O80=""),"",'7'!O80)</f>
        <v/>
      </c>
      <c r="P176" s="482" t="str">
        <f>IF(AND('7'!P80=""),"",'7'!P80)</f>
        <v/>
      </c>
      <c r="Q176" s="482" t="str">
        <f>IF(AND('7'!Q80=""),"",'7'!Q80)</f>
        <v/>
      </c>
      <c r="R176" s="482" t="str">
        <f>IF(AND('7'!R80=""),"",'7'!R80)</f>
        <v/>
      </c>
      <c r="S176" s="482" t="str">
        <f>IF(AND('7'!S80=""),"",'7'!S80)</f>
        <v/>
      </c>
      <c r="T176" s="482" t="str">
        <f>IF(AND('7'!T80=""),"",'7'!T80)</f>
        <v/>
      </c>
      <c r="U176" s="482" t="str">
        <f>IF(AND('7'!U80=""),"",'7'!U80)</f>
        <v/>
      </c>
      <c r="V176" s="482" t="str">
        <f>IF(AND('7'!V80=""),"",'7'!V80)</f>
        <v/>
      </c>
      <c r="W176" s="482" t="str">
        <f>IF(AND('7'!W80=""),"",'7'!W80)</f>
        <v/>
      </c>
      <c r="X176" s="482" t="str">
        <f>IF(AND('7'!X80=""),"",'7'!X80)</f>
        <v/>
      </c>
      <c r="Y176" s="482" t="str">
        <f>IF(AND('7'!Y80=""),"",'7'!Y80)</f>
        <v/>
      </c>
      <c r="Z176" s="482" t="str">
        <f>IF(AND('7'!Z80=""),"",'7'!Z80)</f>
        <v/>
      </c>
      <c r="AA176" s="482" t="str">
        <f>IF(AND('7'!AA80=""),"",'7'!AA80)</f>
        <v/>
      </c>
      <c r="AB176" s="482" t="str">
        <f>IF(AND('7'!AB80=""),"",'7'!AB80)</f>
        <v/>
      </c>
      <c r="AC176" s="482" t="str">
        <f>IF(AND('7'!AC80=""),"",'7'!AC80)</f>
        <v/>
      </c>
      <c r="AD176" s="482" t="str">
        <f>IF(AND('7'!AD80=""),"",'7'!AD80)</f>
        <v/>
      </c>
      <c r="AE176" s="482" t="str">
        <f>IF(AND('7'!AE80=""),"",'7'!AE80)</f>
        <v/>
      </c>
      <c r="AF176" s="482" t="str">
        <f>IF(AND('7'!AF80=""),"",'7'!AF80)</f>
        <v/>
      </c>
      <c r="AG176" s="482" t="str">
        <f>IF(AND('7'!AG80=""),"",'7'!AG80)</f>
        <v/>
      </c>
      <c r="AH176" s="482" t="str">
        <f>IF(AND('7'!AH80=""),"",'7'!AH80)</f>
        <v/>
      </c>
      <c r="AI176" s="482" t="str">
        <f>IF(AND('7'!AI80=""),"",'7'!AI80)</f>
        <v/>
      </c>
      <c r="AJ176" s="482" t="str">
        <f>IF(AND('7'!AJ80=""),"",'7'!AJ80)</f>
        <v/>
      </c>
      <c r="AK176" s="482" t="str">
        <f>IF(AND('7'!AK80=""),"",'7'!AK80)</f>
        <v/>
      </c>
      <c r="AL176" s="482" t="str">
        <f>IF(AND('7'!AL80=""),"",'7'!AL80)</f>
        <v/>
      </c>
      <c r="AM176" s="482" t="str">
        <f>IF(AND('7'!AM80=""),"",'7'!AM80)</f>
        <v/>
      </c>
      <c r="AN176" s="482" t="str">
        <f>IF(AND('7'!AN80=""),"",'7'!AN80)</f>
        <v/>
      </c>
      <c r="AO176" s="482" t="str">
        <f>IF(AND('7'!AO80=""),"",'7'!AO80)</f>
        <v/>
      </c>
      <c r="AP176" s="482" t="str">
        <f>IF(AND('7'!AP80=""),"",'7'!AP80)</f>
        <v/>
      </c>
      <c r="AQ176" s="482" t="str">
        <f>IF(AND('7'!AQ80=""),"",'7'!AQ80)</f>
        <v/>
      </c>
      <c r="AR176" s="482" t="str">
        <f>IF(AND('7'!AR80=""),"",'7'!AR80)</f>
        <v/>
      </c>
      <c r="AS176" s="482" t="str">
        <f>IF(AND('7'!AS80=""),"",'7'!AS80)</f>
        <v/>
      </c>
      <c r="AT176" s="482" t="str">
        <f>IF(AND('7'!AT80=""),"",'7'!AT80)</f>
        <v/>
      </c>
      <c r="AU176" s="482" t="str">
        <f>IF(AND('7'!AU80=""),"",'7'!AU80)</f>
        <v/>
      </c>
      <c r="AV176" s="482" t="str">
        <f>IF(AND('7'!AV80=""),"",'7'!AV80)</f>
        <v/>
      </c>
      <c r="AW176" s="482" t="str">
        <f>IF(AND('7'!AW80=""),"",'7'!AW80)</f>
        <v/>
      </c>
      <c r="AX176" s="482" t="str">
        <f>IF(AND('7'!AX80=""),"",'7'!AX80)</f>
        <v/>
      </c>
      <c r="AY176" s="482" t="str">
        <f>IF(AND('7'!AY80=""),"",'7'!AY80)</f>
        <v/>
      </c>
      <c r="AZ176" s="482" t="str">
        <f>IF(AND('7'!AZ80=""),"",'7'!AZ80)</f>
        <v/>
      </c>
      <c r="BA176" s="482" t="str">
        <f>IF(AND('7'!BA80=""),"",'7'!BA80)</f>
        <v/>
      </c>
      <c r="BB176" s="482" t="str">
        <f>IF(AND('7'!BB80=""),"",'7'!BB80)</f>
        <v/>
      </c>
      <c r="BC176" s="482" t="str">
        <f>IF(AND('7'!BC80=""),"",'7'!BC80)</f>
        <v/>
      </c>
      <c r="BD176" s="482" t="str">
        <f>IF(AND('7'!BD80=""),"",'7'!BD80)</f>
        <v/>
      </c>
      <c r="BE176" s="482" t="str">
        <f>IF(AND('7'!BE80=""),"",'7'!BE80)</f>
        <v/>
      </c>
      <c r="BF176" s="482" t="str">
        <f>IF(AND('7'!BF80=""),"",'7'!BF80)</f>
        <v/>
      </c>
      <c r="BG176" s="482" t="str">
        <f>IF(AND('7'!BG80=""),"",'7'!BG80)</f>
        <v/>
      </c>
      <c r="BH176" s="482" t="str">
        <f>IF(AND('7'!BH80=""),"",'7'!BH80)</f>
        <v/>
      </c>
      <c r="BI176" s="482" t="str">
        <f>IF(AND('7'!BI80=""),"",'7'!BI80)</f>
        <v/>
      </c>
      <c r="BJ176" s="482" t="str">
        <f>IF(AND('7'!BJ80=""),"",'7'!BJ80)</f>
        <v/>
      </c>
      <c r="BK176" s="482" t="str">
        <f>IF(AND('7'!BK80=""),"",'7'!BK80)</f>
        <v/>
      </c>
      <c r="BL176" s="482" t="str">
        <f>IF(AND('7'!BL80=""),"",'7'!BL80)</f>
        <v/>
      </c>
      <c r="BM176" s="482" t="str">
        <f>IF(AND('7'!BM80=""),"",'7'!BM80)</f>
        <v/>
      </c>
      <c r="BN176" s="482" t="str">
        <f>IF(AND('7'!BN80=""),"",'7'!BN80)</f>
        <v/>
      </c>
      <c r="BO176" s="482" t="str">
        <f>IF(AND('7'!BO80=""),"",'7'!BO80)</f>
        <v/>
      </c>
      <c r="BP176" s="482" t="str">
        <f>IF(AND('7'!BP80=""),"",'7'!BP80)</f>
        <v/>
      </c>
      <c r="BQ176" s="482" t="str">
        <f>IF(AND('7'!BQ80=""),"",'7'!BQ80)</f>
        <v/>
      </c>
      <c r="BR176" s="482" t="str">
        <f>IF(AND('7'!BR80=""),"",'7'!BR80)</f>
        <v/>
      </c>
      <c r="BS176" s="482" t="str">
        <f>IF(AND('7'!BS80=""),"",'7'!BS80)</f>
        <v/>
      </c>
      <c r="BT176" s="482" t="str">
        <f>IF(AND('7'!BT80=""),"",'7'!BT80)</f>
        <v/>
      </c>
      <c r="BU176" s="482" t="str">
        <f>IF(AND('7'!BU80=""),"",'7'!BU80)</f>
        <v/>
      </c>
      <c r="BV176" s="482" t="str">
        <f>IF(AND('7'!BV80=""),"",'7'!BV80)</f>
        <v/>
      </c>
      <c r="BW176" s="482" t="str">
        <f>IF(AND('7'!BW80=""),"",'7'!BW80)</f>
        <v/>
      </c>
      <c r="BX176" s="482" t="str">
        <f>IF(AND('7'!BX80=""),"",'7'!BX80)</f>
        <v/>
      </c>
      <c r="BY176" s="482" t="str">
        <f>IF(AND('7'!BY80=""),"",'7'!BY80)</f>
        <v/>
      </c>
      <c r="BZ176" s="482" t="str">
        <f>IF(AND('7'!BZ80=""),"",'7'!BZ80)</f>
        <v/>
      </c>
      <c r="CA176" s="482" t="str">
        <f>IF(AND('7'!CA80=""),"",'7'!CA80)</f>
        <v/>
      </c>
      <c r="CB176" s="482" t="str">
        <f>IF(AND('7'!CB80=""),"",'7'!CB80)</f>
        <v/>
      </c>
      <c r="CC176" s="482" t="str">
        <f>IF(AND('7'!CC80=""),"",'7'!CC80)</f>
        <v/>
      </c>
      <c r="CD176" s="482" t="str">
        <f>IF(AND('7'!CD80=""),"",'7'!CD80)</f>
        <v/>
      </c>
      <c r="CE176" s="482" t="str">
        <f>IF(AND('7'!CE80=""),"",'7'!CE80)</f>
        <v/>
      </c>
      <c r="CF176" s="482" t="str">
        <f>IF(AND('7'!CF80=""),"",'7'!CF80)</f>
        <v/>
      </c>
      <c r="CG176" s="482" t="str">
        <f>IF(AND('7'!CG80=""),"",'7'!CG80)</f>
        <v/>
      </c>
      <c r="CH176" s="482" t="str">
        <f>IF(AND('7'!CH80=""),"",'7'!CH80)</f>
        <v/>
      </c>
      <c r="CI176" s="482" t="str">
        <f>IF(AND('7'!CI80=""),"",'7'!CI80)</f>
        <v/>
      </c>
      <c r="CJ176" s="482" t="str">
        <f>IF(AND('7'!CJ80=""),"",'7'!CJ80)</f>
        <v/>
      </c>
      <c r="CK176" s="482" t="str">
        <f>IF(AND('7'!CK80=""),"",'7'!CK80)</f>
        <v/>
      </c>
      <c r="CL176" s="482" t="str">
        <f>IF(AND('7'!CL80=""),"",'7'!CL80)</f>
        <v/>
      </c>
      <c r="CM176" s="482" t="str">
        <f>IF(AND('7'!CM80=""),"",'7'!CM80)</f>
        <v/>
      </c>
      <c r="CN176" s="482" t="str">
        <f>IF(AND('7'!CN80=""),"",'7'!CN80)</f>
        <v/>
      </c>
      <c r="CO176" s="482" t="str">
        <f>IF(AND('7'!CO80=""),"",'7'!CO80)</f>
        <v/>
      </c>
      <c r="CP176" s="482" t="str">
        <f>IF(AND('7'!CP80=""),"",'7'!CP80)</f>
        <v/>
      </c>
      <c r="CQ176" s="482" t="str">
        <f>IF(AND('7'!CQ80=""),"",'7'!CQ80)</f>
        <v/>
      </c>
      <c r="CR176" s="482" t="str">
        <f>IF(AND('7'!CR80=""),"",'7'!CR80)</f>
        <v/>
      </c>
      <c r="CS176" s="482" t="str">
        <f>IF(AND('7'!CS80=""),"",'7'!CS80)</f>
        <v/>
      </c>
      <c r="CT176" s="482" t="str">
        <f>IF(AND('7'!CT80=""),"",'7'!CT80)</f>
        <v/>
      </c>
      <c r="CU176" s="482" t="str">
        <f>IF(AND('7'!CU80=""),"",'7'!CU80)</f>
        <v/>
      </c>
      <c r="CV176" s="482" t="str">
        <f>IF(AND('7'!CV80=""),"",'7'!CV80)</f>
        <v/>
      </c>
      <c r="CW176" s="482" t="str">
        <f>IF(AND('7'!CW80=""),"",'7'!CW80)</f>
        <v/>
      </c>
      <c r="CX176" s="482" t="str">
        <f>IF(AND('7'!CX80=""),"",'7'!CX80)</f>
        <v/>
      </c>
      <c r="CY176" s="482" t="str">
        <f>IF(AND('7'!CY80=""),"",'7'!CY80)</f>
        <v/>
      </c>
      <c r="CZ176" s="482" t="str">
        <f>IF(AND('7'!CZ80=""),"",'7'!CZ80)</f>
        <v/>
      </c>
      <c r="DA176" s="482" t="str">
        <f>IF(AND('7'!DA80=""),"",'7'!DA80)</f>
        <v/>
      </c>
      <c r="DB176" s="482" t="str">
        <f>IF(AND('7'!DB80=""),"",'7'!DB80)</f>
        <v/>
      </c>
      <c r="DC176" s="482" t="str">
        <f>IF(AND('7'!DC80=""),"",'7'!DC80)</f>
        <v/>
      </c>
      <c r="DD176" s="482" t="str">
        <f>IF(AND('7'!DD80=""),"",'7'!DD80)</f>
        <v/>
      </c>
      <c r="DE176" s="482" t="str">
        <f>IF(AND('7'!DE80=""),"",'7'!DE80)</f>
        <v/>
      </c>
      <c r="DF176" s="482" t="str">
        <f>IF(AND('7'!DF80=""),"",'7'!DF80)</f>
        <v/>
      </c>
      <c r="DG176" s="482" t="str">
        <f>IF(AND('7'!DG80=""),"",'7'!DG80)</f>
        <v/>
      </c>
      <c r="DH176" s="482" t="str">
        <f>IF(AND('7'!DH80=""),"",'7'!DH80)</f>
        <v/>
      </c>
      <c r="DI176" s="482" t="str">
        <f>IF(AND('7'!DI80=""),"",'7'!DI80)</f>
        <v/>
      </c>
      <c r="DJ176" s="482" t="str">
        <f>IF(AND('7'!DJ80=""),"",'7'!DJ80)</f>
        <v/>
      </c>
      <c r="DK176" s="482" t="str">
        <f>IF(AND('7'!DK80=""),"",'7'!DK80)</f>
        <v/>
      </c>
      <c r="DL176" s="482" t="str">
        <f>IF(AND('7'!DL80=""),"",'7'!DL80)</f>
        <v/>
      </c>
      <c r="DM176" s="482" t="str">
        <f>IF(AND('7'!DM80=""),"",'7'!DM80)</f>
        <v/>
      </c>
      <c r="DN176" s="482" t="str">
        <f>IF(AND('7'!DN80=""),"",'7'!DN80)</f>
        <v/>
      </c>
      <c r="DO176" s="482" t="str">
        <f>IF(AND('7'!DO80=""),"",'7'!DO80)</f>
        <v/>
      </c>
      <c r="DP176" s="482" t="str">
        <f>IF(AND('7'!DP80=""),"",'7'!DP80)</f>
        <v/>
      </c>
      <c r="DQ176" s="482" t="str">
        <f>IF(AND('7'!DQ80=""),"",'7'!DQ80)</f>
        <v/>
      </c>
      <c r="DR176" s="482" t="str">
        <f>IF(AND('7'!DR80=""),"",'7'!DR80)</f>
        <v/>
      </c>
      <c r="DS176" s="482" t="str">
        <f>IF(AND('7'!DS80=""),"",'7'!DS80)</f>
        <v/>
      </c>
      <c r="DT176" s="482" t="str">
        <f>IF(AND('7'!DT80=""),"",'7'!DT80)</f>
        <v/>
      </c>
      <c r="DU176" s="482" t="str">
        <f>IF(AND('7'!DU80=""),"",'7'!DU80)</f>
        <v/>
      </c>
      <c r="DV176" s="482" t="str">
        <f>IF(AND('7'!DV80=""),"",'7'!DV80)</f>
        <v/>
      </c>
      <c r="DW176" s="482" t="str">
        <f>IF(AND('7'!DW80=""),"",'7'!DW80)</f>
        <v/>
      </c>
      <c r="DX176" s="482" t="str">
        <f>IF(AND('7'!DX80=""),"",'7'!DX80)</f>
        <v/>
      </c>
      <c r="DY176" s="482" t="str">
        <f>IF(AND('7'!DY80=""),"",'7'!DY80)</f>
        <v/>
      </c>
      <c r="DZ176" s="482" t="str">
        <f>IF(AND('7'!DZ80=""),"",'7'!DZ80)</f>
        <v/>
      </c>
      <c r="EA176" s="482" t="str">
        <f>IF(AND('7'!EA80=""),"",'7'!EA80)</f>
        <v/>
      </c>
      <c r="EB176" s="482" t="str">
        <f>IF(AND('7'!EB80=""),"",'7'!EB80)</f>
        <v/>
      </c>
      <c r="EC176" s="482" t="str">
        <f>IF(AND('7'!EC80=""),"",'7'!EC80)</f>
        <v/>
      </c>
      <c r="ED176" s="482" t="str">
        <f>IF(AND('7'!ED80=""),"",'7'!ED80)</f>
        <v/>
      </c>
      <c r="EE176" s="482" t="str">
        <f>IF(AND('7'!EE80=""),"",'7'!EE80)</f>
        <v/>
      </c>
      <c r="EF176" s="482" t="str">
        <f>IF(AND('7'!EF80=""),"",'7'!EF80)</f>
        <v/>
      </c>
      <c r="EG176" s="482" t="str">
        <f>IF(AND('7'!EG80=""),"",'7'!EG80)</f>
        <v/>
      </c>
      <c r="EH176" s="482" t="str">
        <f>IF(AND('7'!EH80=""),"",'7'!EH80)</f>
        <v/>
      </c>
      <c r="EI176" s="482" t="str">
        <f>IF(AND('7'!EI80=""),"",'7'!EI80)</f>
        <v/>
      </c>
      <c r="EJ176" s="482" t="str">
        <f>IF(AND('7'!EJ80=""),"",'7'!EJ80)</f>
        <v/>
      </c>
      <c r="EK176" s="482" t="str">
        <f>IF(AND('7'!EK80=""),"",'7'!EK80)</f>
        <v/>
      </c>
      <c r="EL176" s="482" t="str">
        <f>IF(AND('7'!EL80=""),"",'7'!EL80)</f>
        <v/>
      </c>
      <c r="EM176" s="482" t="str">
        <f>IF(AND('7'!EM80=""),"",'7'!EM80)</f>
        <v/>
      </c>
      <c r="EN176" s="482" t="str">
        <f>IF(AND('7'!EN80=""),"",'7'!EN80)</f>
        <v/>
      </c>
      <c r="EO176" s="482" t="str">
        <f>IF(AND('7'!EO80=""),"",'7'!EO80)</f>
        <v/>
      </c>
      <c r="EP176" s="482" t="str">
        <f>IF(AND('7'!EP80=""),"",'7'!EP80)</f>
        <v/>
      </c>
      <c r="EQ176" s="482" t="str">
        <f>IF(AND('7'!EQ80=""),"",'7'!EQ80)</f>
        <v/>
      </c>
      <c r="ER176" s="482" t="str">
        <f>IF(AND('7'!ER80=""),"",'7'!ER80)</f>
        <v/>
      </c>
      <c r="ES176" s="482" t="str">
        <f>IF(AND('7'!ES80=""),"",'7'!ES80)</f>
        <v/>
      </c>
      <c r="ET176" s="482" t="str">
        <f>IF(AND('7'!ET80=""),"",'7'!ET80)</f>
        <v/>
      </c>
      <c r="EU176" s="482" t="str">
        <f>IF(AND('7'!EU80=""),"",'7'!EU80)</f>
        <v/>
      </c>
      <c r="EV176" s="482" t="str">
        <f>IF(AND('7'!EV80=""),"",'7'!EV80)</f>
        <v/>
      </c>
      <c r="EW176" s="482" t="str">
        <f>IF(AND('7'!EW80=""),"",'7'!EW80)</f>
        <v/>
      </c>
      <c r="EX176" s="482" t="str">
        <f>IF(AND('7'!EX80=""),"",'7'!EX80)</f>
        <v/>
      </c>
      <c r="EY176" s="482" t="str">
        <f>IF(AND('7'!EY80=""),"",'7'!EY80)</f>
        <v/>
      </c>
      <c r="EZ176" s="482" t="str">
        <f>IF(AND('7'!EZ80=""),"",'7'!EZ80)</f>
        <v/>
      </c>
      <c r="FA176" s="482" t="str">
        <f>IF(AND('7'!FA80=""),"",'7'!FA80)</f>
        <v/>
      </c>
      <c r="FB176" s="482" t="str">
        <f>IF(AND('7'!FB80=""),"",'7'!FB80)</f>
        <v/>
      </c>
      <c r="FC176" s="482" t="str">
        <f>IF(AND('7'!FC80=""),"",'7'!FC80)</f>
        <v/>
      </c>
      <c r="FD176" s="482" t="str">
        <f>IF(AND('7'!FD80=""),"",'7'!FD80)</f>
        <v/>
      </c>
      <c r="FE176" s="482" t="str">
        <f>IF(AND('7'!FE80=""),"",'7'!FE80)</f>
        <v/>
      </c>
      <c r="FF176" s="482" t="str">
        <f>IF(AND('7'!FF80=""),"",'7'!FF80)</f>
        <v xml:space="preserve"> </v>
      </c>
      <c r="FG176" s="482" t="str">
        <f>IF(AND('7'!FG80=""),"",'7'!FG80)</f>
        <v/>
      </c>
      <c r="FH176" s="482" t="str">
        <f>IF(AND('7'!FH80=""),"",'7'!FH80)</f>
        <v/>
      </c>
      <c r="FI176" s="482" t="str">
        <f>IF(AND('7'!FI80=""),"",'7'!FI80)</f>
        <v/>
      </c>
      <c r="FJ176" s="482" t="str">
        <f>IF(AND('7'!FJ80=""),"",'7'!FJ80)</f>
        <v/>
      </c>
      <c r="FK176" s="482" t="str">
        <f>IF(AND('7'!FK80=""),"",'7'!FK80)</f>
        <v/>
      </c>
      <c r="FL176" s="482" t="str">
        <f>IF(AND('7'!FL80=""),"",'7'!FL80)</f>
        <v/>
      </c>
      <c r="FM176" s="482" t="str">
        <f>IF(AND('7'!FM80=""),"",'7'!FM80)</f>
        <v xml:space="preserve"> </v>
      </c>
      <c r="FN176" s="482" t="str">
        <f>IF(AND('7'!FN80=""),"",'7'!FN80)</f>
        <v/>
      </c>
      <c r="FO176" s="482" t="str">
        <f>IF(AND('7'!FO80=""),"",'7'!FO80)</f>
        <v/>
      </c>
      <c r="FP176" s="482" t="str">
        <f>IF(AND('7'!FP80=""),"",'7'!FP80)</f>
        <v/>
      </c>
      <c r="FQ176" s="482" t="str">
        <f>IF(AND('7'!FQ80=""),"",'7'!FQ80)</f>
        <v/>
      </c>
      <c r="FR176" s="482" t="str">
        <f>IF(AND('7'!FR80=""),"",'7'!FR80)</f>
        <v/>
      </c>
      <c r="FS176" s="482" t="str">
        <f>IF(AND('7'!FS80=""),"",'7'!FS80)</f>
        <v/>
      </c>
      <c r="FT176" s="482" t="str">
        <f>IF(AND('7'!FT80=""),"",'7'!FT80)</f>
        <v xml:space="preserve"> </v>
      </c>
      <c r="FU176" s="482" t="str">
        <f>IF(AND('7'!FV80=""),"",'7'!FV80)</f>
        <v>-</v>
      </c>
      <c r="FV176" s="482" t="str">
        <f>IF(AND('7'!FW80=""),"",'7'!FW80)</f>
        <v>-</v>
      </c>
      <c r="FW176" s="482" t="str">
        <f>IF(AND('7'!FX80=""),"",'7'!FX80)</f>
        <v>-</v>
      </c>
      <c r="FX176" s="482" t="str">
        <f>IF(AND('7'!FY80=""),"",'7'!FY80)</f>
        <v>-</v>
      </c>
      <c r="FY176" s="482" t="str">
        <f>IF(AND('7'!FZ80=""),"",'7'!FZ80)</f>
        <v>-</v>
      </c>
      <c r="FZ176" s="482" t="str">
        <f>IF(AND('7'!GA80=""),"",'7'!GA80)</f>
        <v>-</v>
      </c>
      <c r="GA176" s="482" t="str">
        <f>IF(AND('7'!GB80=""),"",'7'!GB80)</f>
        <v>-</v>
      </c>
      <c r="GB176" s="482" t="str">
        <f>IF(AND('7'!GC80=""),"",'7'!GC80)</f>
        <v>-</v>
      </c>
      <c r="GC176" s="482" t="str">
        <f>IF(AND('7'!GD80=""),"",'7'!GD80)</f>
        <v>-</v>
      </c>
      <c r="GD176" s="482" t="str">
        <f>IF(AND('7'!GE80=""),"",'7'!GE80)</f>
        <v>-</v>
      </c>
      <c r="GE176" s="482" t="str">
        <f>IF(AND('7'!GF80=""),"",'7'!GF80)</f>
        <v>-</v>
      </c>
      <c r="GF176" s="482" t="str">
        <f>IF(AND('7'!GG80=""),"",'7'!GG80)</f>
        <v>-</v>
      </c>
      <c r="GG176" s="482" t="str">
        <f>IF(AND('7'!GH80=""),"",IF(AND('7'!GH80="-"),"",'7'!GH80))</f>
        <v/>
      </c>
      <c r="GH176" s="50" t="str">
        <f>IF(AND(C176=""),"",VLOOKUP(B176,Register!$A$7:$CL$311,36,FALSE))</f>
        <v/>
      </c>
      <c r="GI176" s="483" t="str">
        <f>IF(AND('7'!GL80=""),"",'7'!GL80)</f>
        <v/>
      </c>
      <c r="GJ176" s="173" t="str">
        <f>IF(AND('7'!FU80=""),"",'7'!FU80)</f>
        <v/>
      </c>
    </row>
    <row r="177" spans="1:192" ht="21">
      <c r="A177" s="480">
        <v>169</v>
      </c>
      <c r="B177" s="481" t="str">
        <f>IF(AND('7'!B81=""),"",'7'!B81)</f>
        <v/>
      </c>
      <c r="C177" s="196" t="str">
        <f>IF(AND('7'!C81=""),"",'7'!C81)</f>
        <v/>
      </c>
      <c r="D177" s="196" t="str">
        <f>IF(AND('7'!D81=""),"",'7'!D81)</f>
        <v/>
      </c>
      <c r="E177" s="200" t="str">
        <f>IF(AND('7'!E81=""),"",'7'!E81)</f>
        <v/>
      </c>
      <c r="F177" s="482" t="str">
        <f>IF(AND('7'!F81=""),"",'7'!F81)</f>
        <v/>
      </c>
      <c r="G177" s="482" t="str">
        <f>IF(AND('7'!G81=""),"",'7'!G81)</f>
        <v/>
      </c>
      <c r="H177" s="482" t="str">
        <f>IF(AND('7'!H81=""),"",'7'!H81)</f>
        <v/>
      </c>
      <c r="I177" s="482" t="str">
        <f>IF(AND('7'!I81=""),"",'7'!I81)</f>
        <v/>
      </c>
      <c r="J177" s="482" t="str">
        <f>IF(AND('7'!J81=""),"",'7'!J81)</f>
        <v/>
      </c>
      <c r="K177" s="482" t="str">
        <f>IF(AND('7'!K81=""),"",'7'!K81)</f>
        <v/>
      </c>
      <c r="L177" s="482" t="str">
        <f>IF(AND('7'!L81=""),"",'7'!L81)</f>
        <v/>
      </c>
      <c r="M177" s="482" t="str">
        <f>IF(AND('7'!M81=""),"",'7'!M81)</f>
        <v/>
      </c>
      <c r="N177" s="482" t="str">
        <f>IF(AND('7'!N81=""),"",'7'!N81)</f>
        <v/>
      </c>
      <c r="O177" s="482" t="str">
        <f>IF(AND('7'!O81=""),"",'7'!O81)</f>
        <v/>
      </c>
      <c r="P177" s="482" t="str">
        <f>IF(AND('7'!P81=""),"",'7'!P81)</f>
        <v/>
      </c>
      <c r="Q177" s="482" t="str">
        <f>IF(AND('7'!Q81=""),"",'7'!Q81)</f>
        <v/>
      </c>
      <c r="R177" s="482" t="str">
        <f>IF(AND('7'!R81=""),"",'7'!R81)</f>
        <v/>
      </c>
      <c r="S177" s="482" t="str">
        <f>IF(AND('7'!S81=""),"",'7'!S81)</f>
        <v/>
      </c>
      <c r="T177" s="482" t="str">
        <f>IF(AND('7'!T81=""),"",'7'!T81)</f>
        <v/>
      </c>
      <c r="U177" s="482" t="str">
        <f>IF(AND('7'!U81=""),"",'7'!U81)</f>
        <v/>
      </c>
      <c r="V177" s="482" t="str">
        <f>IF(AND('7'!V81=""),"",'7'!V81)</f>
        <v/>
      </c>
      <c r="W177" s="482" t="str">
        <f>IF(AND('7'!W81=""),"",'7'!W81)</f>
        <v/>
      </c>
      <c r="X177" s="482" t="str">
        <f>IF(AND('7'!X81=""),"",'7'!X81)</f>
        <v/>
      </c>
      <c r="Y177" s="482" t="str">
        <f>IF(AND('7'!Y81=""),"",'7'!Y81)</f>
        <v/>
      </c>
      <c r="Z177" s="482" t="str">
        <f>IF(AND('7'!Z81=""),"",'7'!Z81)</f>
        <v/>
      </c>
      <c r="AA177" s="482" t="str">
        <f>IF(AND('7'!AA81=""),"",'7'!AA81)</f>
        <v/>
      </c>
      <c r="AB177" s="482" t="str">
        <f>IF(AND('7'!AB81=""),"",'7'!AB81)</f>
        <v/>
      </c>
      <c r="AC177" s="482" t="str">
        <f>IF(AND('7'!AC81=""),"",'7'!AC81)</f>
        <v/>
      </c>
      <c r="AD177" s="482" t="str">
        <f>IF(AND('7'!AD81=""),"",'7'!AD81)</f>
        <v/>
      </c>
      <c r="AE177" s="482" t="str">
        <f>IF(AND('7'!AE81=""),"",'7'!AE81)</f>
        <v/>
      </c>
      <c r="AF177" s="482" t="str">
        <f>IF(AND('7'!AF81=""),"",'7'!AF81)</f>
        <v/>
      </c>
      <c r="AG177" s="482" t="str">
        <f>IF(AND('7'!AG81=""),"",'7'!AG81)</f>
        <v/>
      </c>
      <c r="AH177" s="482" t="str">
        <f>IF(AND('7'!AH81=""),"",'7'!AH81)</f>
        <v/>
      </c>
      <c r="AI177" s="482" t="str">
        <f>IF(AND('7'!AI81=""),"",'7'!AI81)</f>
        <v/>
      </c>
      <c r="AJ177" s="482" t="str">
        <f>IF(AND('7'!AJ81=""),"",'7'!AJ81)</f>
        <v/>
      </c>
      <c r="AK177" s="482" t="str">
        <f>IF(AND('7'!AK81=""),"",'7'!AK81)</f>
        <v/>
      </c>
      <c r="AL177" s="482" t="str">
        <f>IF(AND('7'!AL81=""),"",'7'!AL81)</f>
        <v/>
      </c>
      <c r="AM177" s="482" t="str">
        <f>IF(AND('7'!AM81=""),"",'7'!AM81)</f>
        <v/>
      </c>
      <c r="AN177" s="482" t="str">
        <f>IF(AND('7'!AN81=""),"",'7'!AN81)</f>
        <v/>
      </c>
      <c r="AO177" s="482" t="str">
        <f>IF(AND('7'!AO81=""),"",'7'!AO81)</f>
        <v/>
      </c>
      <c r="AP177" s="482" t="str">
        <f>IF(AND('7'!AP81=""),"",'7'!AP81)</f>
        <v/>
      </c>
      <c r="AQ177" s="482" t="str">
        <f>IF(AND('7'!AQ81=""),"",'7'!AQ81)</f>
        <v/>
      </c>
      <c r="AR177" s="482" t="str">
        <f>IF(AND('7'!AR81=""),"",'7'!AR81)</f>
        <v/>
      </c>
      <c r="AS177" s="482" t="str">
        <f>IF(AND('7'!AS81=""),"",'7'!AS81)</f>
        <v/>
      </c>
      <c r="AT177" s="482" t="str">
        <f>IF(AND('7'!AT81=""),"",'7'!AT81)</f>
        <v/>
      </c>
      <c r="AU177" s="482" t="str">
        <f>IF(AND('7'!AU81=""),"",'7'!AU81)</f>
        <v/>
      </c>
      <c r="AV177" s="482" t="str">
        <f>IF(AND('7'!AV81=""),"",'7'!AV81)</f>
        <v/>
      </c>
      <c r="AW177" s="482" t="str">
        <f>IF(AND('7'!AW81=""),"",'7'!AW81)</f>
        <v/>
      </c>
      <c r="AX177" s="482" t="str">
        <f>IF(AND('7'!AX81=""),"",'7'!AX81)</f>
        <v/>
      </c>
      <c r="AY177" s="482" t="str">
        <f>IF(AND('7'!AY81=""),"",'7'!AY81)</f>
        <v/>
      </c>
      <c r="AZ177" s="482" t="str">
        <f>IF(AND('7'!AZ81=""),"",'7'!AZ81)</f>
        <v/>
      </c>
      <c r="BA177" s="482" t="str">
        <f>IF(AND('7'!BA81=""),"",'7'!BA81)</f>
        <v/>
      </c>
      <c r="BB177" s="482" t="str">
        <f>IF(AND('7'!BB81=""),"",'7'!BB81)</f>
        <v/>
      </c>
      <c r="BC177" s="482" t="str">
        <f>IF(AND('7'!BC81=""),"",'7'!BC81)</f>
        <v/>
      </c>
      <c r="BD177" s="482" t="str">
        <f>IF(AND('7'!BD81=""),"",'7'!BD81)</f>
        <v/>
      </c>
      <c r="BE177" s="482" t="str">
        <f>IF(AND('7'!BE81=""),"",'7'!BE81)</f>
        <v/>
      </c>
      <c r="BF177" s="482" t="str">
        <f>IF(AND('7'!BF81=""),"",'7'!BF81)</f>
        <v/>
      </c>
      <c r="BG177" s="482" t="str">
        <f>IF(AND('7'!BG81=""),"",'7'!BG81)</f>
        <v/>
      </c>
      <c r="BH177" s="482" t="str">
        <f>IF(AND('7'!BH81=""),"",'7'!BH81)</f>
        <v/>
      </c>
      <c r="BI177" s="482" t="str">
        <f>IF(AND('7'!BI81=""),"",'7'!BI81)</f>
        <v/>
      </c>
      <c r="BJ177" s="482" t="str">
        <f>IF(AND('7'!BJ81=""),"",'7'!BJ81)</f>
        <v/>
      </c>
      <c r="BK177" s="482" t="str">
        <f>IF(AND('7'!BK81=""),"",'7'!BK81)</f>
        <v/>
      </c>
      <c r="BL177" s="482" t="str">
        <f>IF(AND('7'!BL81=""),"",'7'!BL81)</f>
        <v/>
      </c>
      <c r="BM177" s="482" t="str">
        <f>IF(AND('7'!BM81=""),"",'7'!BM81)</f>
        <v/>
      </c>
      <c r="BN177" s="482" t="str">
        <f>IF(AND('7'!BN81=""),"",'7'!BN81)</f>
        <v/>
      </c>
      <c r="BO177" s="482" t="str">
        <f>IF(AND('7'!BO81=""),"",'7'!BO81)</f>
        <v/>
      </c>
      <c r="BP177" s="482" t="str">
        <f>IF(AND('7'!BP81=""),"",'7'!BP81)</f>
        <v/>
      </c>
      <c r="BQ177" s="482" t="str">
        <f>IF(AND('7'!BQ81=""),"",'7'!BQ81)</f>
        <v/>
      </c>
      <c r="BR177" s="482" t="str">
        <f>IF(AND('7'!BR81=""),"",'7'!BR81)</f>
        <v/>
      </c>
      <c r="BS177" s="482" t="str">
        <f>IF(AND('7'!BS81=""),"",'7'!BS81)</f>
        <v/>
      </c>
      <c r="BT177" s="482" t="str">
        <f>IF(AND('7'!BT81=""),"",'7'!BT81)</f>
        <v/>
      </c>
      <c r="BU177" s="482" t="str">
        <f>IF(AND('7'!BU81=""),"",'7'!BU81)</f>
        <v/>
      </c>
      <c r="BV177" s="482" t="str">
        <f>IF(AND('7'!BV81=""),"",'7'!BV81)</f>
        <v/>
      </c>
      <c r="BW177" s="482" t="str">
        <f>IF(AND('7'!BW81=""),"",'7'!BW81)</f>
        <v/>
      </c>
      <c r="BX177" s="482" t="str">
        <f>IF(AND('7'!BX81=""),"",'7'!BX81)</f>
        <v/>
      </c>
      <c r="BY177" s="482" t="str">
        <f>IF(AND('7'!BY81=""),"",'7'!BY81)</f>
        <v/>
      </c>
      <c r="BZ177" s="482" t="str">
        <f>IF(AND('7'!BZ81=""),"",'7'!BZ81)</f>
        <v/>
      </c>
      <c r="CA177" s="482" t="str">
        <f>IF(AND('7'!CA81=""),"",'7'!CA81)</f>
        <v/>
      </c>
      <c r="CB177" s="482" t="str">
        <f>IF(AND('7'!CB81=""),"",'7'!CB81)</f>
        <v/>
      </c>
      <c r="CC177" s="482" t="str">
        <f>IF(AND('7'!CC81=""),"",'7'!CC81)</f>
        <v/>
      </c>
      <c r="CD177" s="482" t="str">
        <f>IF(AND('7'!CD81=""),"",'7'!CD81)</f>
        <v/>
      </c>
      <c r="CE177" s="482" t="str">
        <f>IF(AND('7'!CE81=""),"",'7'!CE81)</f>
        <v/>
      </c>
      <c r="CF177" s="482" t="str">
        <f>IF(AND('7'!CF81=""),"",'7'!CF81)</f>
        <v/>
      </c>
      <c r="CG177" s="482" t="str">
        <f>IF(AND('7'!CG81=""),"",'7'!CG81)</f>
        <v/>
      </c>
      <c r="CH177" s="482" t="str">
        <f>IF(AND('7'!CH81=""),"",'7'!CH81)</f>
        <v/>
      </c>
      <c r="CI177" s="482" t="str">
        <f>IF(AND('7'!CI81=""),"",'7'!CI81)</f>
        <v/>
      </c>
      <c r="CJ177" s="482" t="str">
        <f>IF(AND('7'!CJ81=""),"",'7'!CJ81)</f>
        <v/>
      </c>
      <c r="CK177" s="482" t="str">
        <f>IF(AND('7'!CK81=""),"",'7'!CK81)</f>
        <v/>
      </c>
      <c r="CL177" s="482" t="str">
        <f>IF(AND('7'!CL81=""),"",'7'!CL81)</f>
        <v/>
      </c>
      <c r="CM177" s="482" t="str">
        <f>IF(AND('7'!CM81=""),"",'7'!CM81)</f>
        <v/>
      </c>
      <c r="CN177" s="482" t="str">
        <f>IF(AND('7'!CN81=""),"",'7'!CN81)</f>
        <v/>
      </c>
      <c r="CO177" s="482" t="str">
        <f>IF(AND('7'!CO81=""),"",'7'!CO81)</f>
        <v/>
      </c>
      <c r="CP177" s="482" t="str">
        <f>IF(AND('7'!CP81=""),"",'7'!CP81)</f>
        <v/>
      </c>
      <c r="CQ177" s="482" t="str">
        <f>IF(AND('7'!CQ81=""),"",'7'!CQ81)</f>
        <v/>
      </c>
      <c r="CR177" s="482" t="str">
        <f>IF(AND('7'!CR81=""),"",'7'!CR81)</f>
        <v/>
      </c>
      <c r="CS177" s="482" t="str">
        <f>IF(AND('7'!CS81=""),"",'7'!CS81)</f>
        <v/>
      </c>
      <c r="CT177" s="482" t="str">
        <f>IF(AND('7'!CT81=""),"",'7'!CT81)</f>
        <v/>
      </c>
      <c r="CU177" s="482" t="str">
        <f>IF(AND('7'!CU81=""),"",'7'!CU81)</f>
        <v/>
      </c>
      <c r="CV177" s="482" t="str">
        <f>IF(AND('7'!CV81=""),"",'7'!CV81)</f>
        <v/>
      </c>
      <c r="CW177" s="482" t="str">
        <f>IF(AND('7'!CW81=""),"",'7'!CW81)</f>
        <v/>
      </c>
      <c r="CX177" s="482" t="str">
        <f>IF(AND('7'!CX81=""),"",'7'!CX81)</f>
        <v/>
      </c>
      <c r="CY177" s="482" t="str">
        <f>IF(AND('7'!CY81=""),"",'7'!CY81)</f>
        <v/>
      </c>
      <c r="CZ177" s="482" t="str">
        <f>IF(AND('7'!CZ81=""),"",'7'!CZ81)</f>
        <v/>
      </c>
      <c r="DA177" s="482" t="str">
        <f>IF(AND('7'!DA81=""),"",'7'!DA81)</f>
        <v/>
      </c>
      <c r="DB177" s="482" t="str">
        <f>IF(AND('7'!DB81=""),"",'7'!DB81)</f>
        <v/>
      </c>
      <c r="DC177" s="482" t="str">
        <f>IF(AND('7'!DC81=""),"",'7'!DC81)</f>
        <v/>
      </c>
      <c r="DD177" s="482" t="str">
        <f>IF(AND('7'!DD81=""),"",'7'!DD81)</f>
        <v/>
      </c>
      <c r="DE177" s="482" t="str">
        <f>IF(AND('7'!DE81=""),"",'7'!DE81)</f>
        <v/>
      </c>
      <c r="DF177" s="482" t="str">
        <f>IF(AND('7'!DF81=""),"",'7'!DF81)</f>
        <v/>
      </c>
      <c r="DG177" s="482" t="str">
        <f>IF(AND('7'!DG81=""),"",'7'!DG81)</f>
        <v/>
      </c>
      <c r="DH177" s="482" t="str">
        <f>IF(AND('7'!DH81=""),"",'7'!DH81)</f>
        <v/>
      </c>
      <c r="DI177" s="482" t="str">
        <f>IF(AND('7'!DI81=""),"",'7'!DI81)</f>
        <v/>
      </c>
      <c r="DJ177" s="482" t="str">
        <f>IF(AND('7'!DJ81=""),"",'7'!DJ81)</f>
        <v/>
      </c>
      <c r="DK177" s="482" t="str">
        <f>IF(AND('7'!DK81=""),"",'7'!DK81)</f>
        <v/>
      </c>
      <c r="DL177" s="482" t="str">
        <f>IF(AND('7'!DL81=""),"",'7'!DL81)</f>
        <v/>
      </c>
      <c r="DM177" s="482" t="str">
        <f>IF(AND('7'!DM81=""),"",'7'!DM81)</f>
        <v/>
      </c>
      <c r="DN177" s="482" t="str">
        <f>IF(AND('7'!DN81=""),"",'7'!DN81)</f>
        <v/>
      </c>
      <c r="DO177" s="482" t="str">
        <f>IF(AND('7'!DO81=""),"",'7'!DO81)</f>
        <v/>
      </c>
      <c r="DP177" s="482" t="str">
        <f>IF(AND('7'!DP81=""),"",'7'!DP81)</f>
        <v/>
      </c>
      <c r="DQ177" s="482" t="str">
        <f>IF(AND('7'!DQ81=""),"",'7'!DQ81)</f>
        <v/>
      </c>
      <c r="DR177" s="482" t="str">
        <f>IF(AND('7'!DR81=""),"",'7'!DR81)</f>
        <v/>
      </c>
      <c r="DS177" s="482" t="str">
        <f>IF(AND('7'!DS81=""),"",'7'!DS81)</f>
        <v/>
      </c>
      <c r="DT177" s="482" t="str">
        <f>IF(AND('7'!DT81=""),"",'7'!DT81)</f>
        <v/>
      </c>
      <c r="DU177" s="482" t="str">
        <f>IF(AND('7'!DU81=""),"",'7'!DU81)</f>
        <v/>
      </c>
      <c r="DV177" s="482" t="str">
        <f>IF(AND('7'!DV81=""),"",'7'!DV81)</f>
        <v/>
      </c>
      <c r="DW177" s="482" t="str">
        <f>IF(AND('7'!DW81=""),"",'7'!DW81)</f>
        <v/>
      </c>
      <c r="DX177" s="482" t="str">
        <f>IF(AND('7'!DX81=""),"",'7'!DX81)</f>
        <v/>
      </c>
      <c r="DY177" s="482" t="str">
        <f>IF(AND('7'!DY81=""),"",'7'!DY81)</f>
        <v/>
      </c>
      <c r="DZ177" s="482" t="str">
        <f>IF(AND('7'!DZ81=""),"",'7'!DZ81)</f>
        <v/>
      </c>
      <c r="EA177" s="482" t="str">
        <f>IF(AND('7'!EA81=""),"",'7'!EA81)</f>
        <v/>
      </c>
      <c r="EB177" s="482" t="str">
        <f>IF(AND('7'!EB81=""),"",'7'!EB81)</f>
        <v/>
      </c>
      <c r="EC177" s="482" t="str">
        <f>IF(AND('7'!EC81=""),"",'7'!EC81)</f>
        <v/>
      </c>
      <c r="ED177" s="482" t="str">
        <f>IF(AND('7'!ED81=""),"",'7'!ED81)</f>
        <v/>
      </c>
      <c r="EE177" s="482" t="str">
        <f>IF(AND('7'!EE81=""),"",'7'!EE81)</f>
        <v/>
      </c>
      <c r="EF177" s="482" t="str">
        <f>IF(AND('7'!EF81=""),"",'7'!EF81)</f>
        <v/>
      </c>
      <c r="EG177" s="482" t="str">
        <f>IF(AND('7'!EG81=""),"",'7'!EG81)</f>
        <v/>
      </c>
      <c r="EH177" s="482" t="str">
        <f>IF(AND('7'!EH81=""),"",'7'!EH81)</f>
        <v/>
      </c>
      <c r="EI177" s="482" t="str">
        <f>IF(AND('7'!EI81=""),"",'7'!EI81)</f>
        <v/>
      </c>
      <c r="EJ177" s="482" t="str">
        <f>IF(AND('7'!EJ81=""),"",'7'!EJ81)</f>
        <v/>
      </c>
      <c r="EK177" s="482" t="str">
        <f>IF(AND('7'!EK81=""),"",'7'!EK81)</f>
        <v/>
      </c>
      <c r="EL177" s="482" t="str">
        <f>IF(AND('7'!EL81=""),"",'7'!EL81)</f>
        <v/>
      </c>
      <c r="EM177" s="482" t="str">
        <f>IF(AND('7'!EM81=""),"",'7'!EM81)</f>
        <v/>
      </c>
      <c r="EN177" s="482" t="str">
        <f>IF(AND('7'!EN81=""),"",'7'!EN81)</f>
        <v/>
      </c>
      <c r="EO177" s="482" t="str">
        <f>IF(AND('7'!EO81=""),"",'7'!EO81)</f>
        <v/>
      </c>
      <c r="EP177" s="482" t="str">
        <f>IF(AND('7'!EP81=""),"",'7'!EP81)</f>
        <v/>
      </c>
      <c r="EQ177" s="482" t="str">
        <f>IF(AND('7'!EQ81=""),"",'7'!EQ81)</f>
        <v/>
      </c>
      <c r="ER177" s="482" t="str">
        <f>IF(AND('7'!ER81=""),"",'7'!ER81)</f>
        <v/>
      </c>
      <c r="ES177" s="482" t="str">
        <f>IF(AND('7'!ES81=""),"",'7'!ES81)</f>
        <v/>
      </c>
      <c r="ET177" s="482" t="str">
        <f>IF(AND('7'!ET81=""),"",'7'!ET81)</f>
        <v/>
      </c>
      <c r="EU177" s="482" t="str">
        <f>IF(AND('7'!EU81=""),"",'7'!EU81)</f>
        <v/>
      </c>
      <c r="EV177" s="482" t="str">
        <f>IF(AND('7'!EV81=""),"",'7'!EV81)</f>
        <v/>
      </c>
      <c r="EW177" s="482" t="str">
        <f>IF(AND('7'!EW81=""),"",'7'!EW81)</f>
        <v/>
      </c>
      <c r="EX177" s="482" t="str">
        <f>IF(AND('7'!EX81=""),"",'7'!EX81)</f>
        <v/>
      </c>
      <c r="EY177" s="482" t="str">
        <f>IF(AND('7'!EY81=""),"",'7'!EY81)</f>
        <v/>
      </c>
      <c r="EZ177" s="482" t="str">
        <f>IF(AND('7'!EZ81=""),"",'7'!EZ81)</f>
        <v/>
      </c>
      <c r="FA177" s="482" t="str">
        <f>IF(AND('7'!FA81=""),"",'7'!FA81)</f>
        <v/>
      </c>
      <c r="FB177" s="482" t="str">
        <f>IF(AND('7'!FB81=""),"",'7'!FB81)</f>
        <v/>
      </c>
      <c r="FC177" s="482" t="str">
        <f>IF(AND('7'!FC81=""),"",'7'!FC81)</f>
        <v/>
      </c>
      <c r="FD177" s="482" t="str">
        <f>IF(AND('7'!FD81=""),"",'7'!FD81)</f>
        <v/>
      </c>
      <c r="FE177" s="482" t="str">
        <f>IF(AND('7'!FE81=""),"",'7'!FE81)</f>
        <v/>
      </c>
      <c r="FF177" s="482" t="str">
        <f>IF(AND('7'!FF81=""),"",'7'!FF81)</f>
        <v xml:space="preserve"> </v>
      </c>
      <c r="FG177" s="482" t="str">
        <f>IF(AND('7'!FG81=""),"",'7'!FG81)</f>
        <v/>
      </c>
      <c r="FH177" s="482" t="str">
        <f>IF(AND('7'!FH81=""),"",'7'!FH81)</f>
        <v/>
      </c>
      <c r="FI177" s="482" t="str">
        <f>IF(AND('7'!FI81=""),"",'7'!FI81)</f>
        <v/>
      </c>
      <c r="FJ177" s="482" t="str">
        <f>IF(AND('7'!FJ81=""),"",'7'!FJ81)</f>
        <v/>
      </c>
      <c r="FK177" s="482" t="str">
        <f>IF(AND('7'!FK81=""),"",'7'!FK81)</f>
        <v/>
      </c>
      <c r="FL177" s="482" t="str">
        <f>IF(AND('7'!FL81=""),"",'7'!FL81)</f>
        <v/>
      </c>
      <c r="FM177" s="482" t="str">
        <f>IF(AND('7'!FM81=""),"",'7'!FM81)</f>
        <v xml:space="preserve"> </v>
      </c>
      <c r="FN177" s="482" t="str">
        <f>IF(AND('7'!FN81=""),"",'7'!FN81)</f>
        <v/>
      </c>
      <c r="FO177" s="482" t="str">
        <f>IF(AND('7'!FO81=""),"",'7'!FO81)</f>
        <v/>
      </c>
      <c r="FP177" s="482" t="str">
        <f>IF(AND('7'!FP81=""),"",'7'!FP81)</f>
        <v/>
      </c>
      <c r="FQ177" s="482" t="str">
        <f>IF(AND('7'!FQ81=""),"",'7'!FQ81)</f>
        <v/>
      </c>
      <c r="FR177" s="482" t="str">
        <f>IF(AND('7'!FR81=""),"",'7'!FR81)</f>
        <v/>
      </c>
      <c r="FS177" s="482" t="str">
        <f>IF(AND('7'!FS81=""),"",'7'!FS81)</f>
        <v/>
      </c>
      <c r="FT177" s="482" t="str">
        <f>IF(AND('7'!FT81=""),"",'7'!FT81)</f>
        <v xml:space="preserve"> </v>
      </c>
      <c r="FU177" s="482" t="str">
        <f>IF(AND('7'!FV81=""),"",'7'!FV81)</f>
        <v>-</v>
      </c>
      <c r="FV177" s="482" t="str">
        <f>IF(AND('7'!FW81=""),"",'7'!FW81)</f>
        <v>-</v>
      </c>
      <c r="FW177" s="482" t="str">
        <f>IF(AND('7'!FX81=""),"",'7'!FX81)</f>
        <v>-</v>
      </c>
      <c r="FX177" s="482" t="str">
        <f>IF(AND('7'!FY81=""),"",'7'!FY81)</f>
        <v>-</v>
      </c>
      <c r="FY177" s="482" t="str">
        <f>IF(AND('7'!FZ81=""),"",'7'!FZ81)</f>
        <v>-</v>
      </c>
      <c r="FZ177" s="482" t="str">
        <f>IF(AND('7'!GA81=""),"",'7'!GA81)</f>
        <v>-</v>
      </c>
      <c r="GA177" s="482" t="str">
        <f>IF(AND('7'!GB81=""),"",'7'!GB81)</f>
        <v>-</v>
      </c>
      <c r="GB177" s="482" t="str">
        <f>IF(AND('7'!GC81=""),"",'7'!GC81)</f>
        <v>-</v>
      </c>
      <c r="GC177" s="482" t="str">
        <f>IF(AND('7'!GD81=""),"",'7'!GD81)</f>
        <v>-</v>
      </c>
      <c r="GD177" s="482" t="str">
        <f>IF(AND('7'!GE81=""),"",'7'!GE81)</f>
        <v>-</v>
      </c>
      <c r="GE177" s="482" t="str">
        <f>IF(AND('7'!GF81=""),"",'7'!GF81)</f>
        <v>-</v>
      </c>
      <c r="GF177" s="482" t="str">
        <f>IF(AND('7'!GG81=""),"",'7'!GG81)</f>
        <v>-</v>
      </c>
      <c r="GG177" s="482" t="str">
        <f>IF(AND('7'!GH81=""),"",IF(AND('7'!GH81="-"),"",'7'!GH81))</f>
        <v/>
      </c>
      <c r="GH177" s="50" t="str">
        <f>IF(AND(C177=""),"",VLOOKUP(B177,Register!$A$7:$CL$311,36,FALSE))</f>
        <v/>
      </c>
      <c r="GI177" s="483" t="str">
        <f>IF(AND('7'!GL81=""),"",'7'!GL81)</f>
        <v/>
      </c>
      <c r="GJ177" s="173" t="str">
        <f>IF(AND('7'!FU81=""),"",'7'!FU81)</f>
        <v/>
      </c>
    </row>
    <row r="178" spans="1:192" ht="21">
      <c r="A178" s="480">
        <v>170</v>
      </c>
      <c r="B178" s="481" t="str">
        <f>IF(AND('7'!B82=""),"",'7'!B82)</f>
        <v/>
      </c>
      <c r="C178" s="196" t="str">
        <f>IF(AND('7'!C82=""),"",'7'!C82)</f>
        <v/>
      </c>
      <c r="D178" s="196" t="str">
        <f>IF(AND('7'!D82=""),"",'7'!D82)</f>
        <v/>
      </c>
      <c r="E178" s="200" t="str">
        <f>IF(AND('7'!E82=""),"",'7'!E82)</f>
        <v/>
      </c>
      <c r="F178" s="482" t="str">
        <f>IF(AND('7'!F82=""),"",'7'!F82)</f>
        <v/>
      </c>
      <c r="G178" s="482" t="str">
        <f>IF(AND('7'!G82=""),"",'7'!G82)</f>
        <v/>
      </c>
      <c r="H178" s="482" t="str">
        <f>IF(AND('7'!H82=""),"",'7'!H82)</f>
        <v/>
      </c>
      <c r="I178" s="482" t="str">
        <f>IF(AND('7'!I82=""),"",'7'!I82)</f>
        <v/>
      </c>
      <c r="J178" s="482" t="str">
        <f>IF(AND('7'!J82=""),"",'7'!J82)</f>
        <v/>
      </c>
      <c r="K178" s="482" t="str">
        <f>IF(AND('7'!K82=""),"",'7'!K82)</f>
        <v/>
      </c>
      <c r="L178" s="482" t="str">
        <f>IF(AND('7'!L82=""),"",'7'!L82)</f>
        <v/>
      </c>
      <c r="M178" s="482" t="str">
        <f>IF(AND('7'!M82=""),"",'7'!M82)</f>
        <v/>
      </c>
      <c r="N178" s="482" t="str">
        <f>IF(AND('7'!N82=""),"",'7'!N82)</f>
        <v/>
      </c>
      <c r="O178" s="482" t="str">
        <f>IF(AND('7'!O82=""),"",'7'!O82)</f>
        <v/>
      </c>
      <c r="P178" s="482" t="str">
        <f>IF(AND('7'!P82=""),"",'7'!P82)</f>
        <v/>
      </c>
      <c r="Q178" s="482" t="str">
        <f>IF(AND('7'!Q82=""),"",'7'!Q82)</f>
        <v/>
      </c>
      <c r="R178" s="482" t="str">
        <f>IF(AND('7'!R82=""),"",'7'!R82)</f>
        <v/>
      </c>
      <c r="S178" s="482" t="str">
        <f>IF(AND('7'!S82=""),"",'7'!S82)</f>
        <v/>
      </c>
      <c r="T178" s="482" t="str">
        <f>IF(AND('7'!T82=""),"",'7'!T82)</f>
        <v/>
      </c>
      <c r="U178" s="482" t="str">
        <f>IF(AND('7'!U82=""),"",'7'!U82)</f>
        <v/>
      </c>
      <c r="V178" s="482" t="str">
        <f>IF(AND('7'!V82=""),"",'7'!V82)</f>
        <v/>
      </c>
      <c r="W178" s="482" t="str">
        <f>IF(AND('7'!W82=""),"",'7'!W82)</f>
        <v/>
      </c>
      <c r="X178" s="482" t="str">
        <f>IF(AND('7'!X82=""),"",'7'!X82)</f>
        <v/>
      </c>
      <c r="Y178" s="482" t="str">
        <f>IF(AND('7'!Y82=""),"",'7'!Y82)</f>
        <v/>
      </c>
      <c r="Z178" s="482" t="str">
        <f>IF(AND('7'!Z82=""),"",'7'!Z82)</f>
        <v/>
      </c>
      <c r="AA178" s="482" t="str">
        <f>IF(AND('7'!AA82=""),"",'7'!AA82)</f>
        <v/>
      </c>
      <c r="AB178" s="482" t="str">
        <f>IF(AND('7'!AB82=""),"",'7'!AB82)</f>
        <v/>
      </c>
      <c r="AC178" s="482" t="str">
        <f>IF(AND('7'!AC82=""),"",'7'!AC82)</f>
        <v/>
      </c>
      <c r="AD178" s="482" t="str">
        <f>IF(AND('7'!AD82=""),"",'7'!AD82)</f>
        <v/>
      </c>
      <c r="AE178" s="482" t="str">
        <f>IF(AND('7'!AE82=""),"",'7'!AE82)</f>
        <v/>
      </c>
      <c r="AF178" s="482" t="str">
        <f>IF(AND('7'!AF82=""),"",'7'!AF82)</f>
        <v/>
      </c>
      <c r="AG178" s="482" t="str">
        <f>IF(AND('7'!AG82=""),"",'7'!AG82)</f>
        <v/>
      </c>
      <c r="AH178" s="482" t="str">
        <f>IF(AND('7'!AH82=""),"",'7'!AH82)</f>
        <v/>
      </c>
      <c r="AI178" s="482" t="str">
        <f>IF(AND('7'!AI82=""),"",'7'!AI82)</f>
        <v/>
      </c>
      <c r="AJ178" s="482" t="str">
        <f>IF(AND('7'!AJ82=""),"",'7'!AJ82)</f>
        <v/>
      </c>
      <c r="AK178" s="482" t="str">
        <f>IF(AND('7'!AK82=""),"",'7'!AK82)</f>
        <v/>
      </c>
      <c r="AL178" s="482" t="str">
        <f>IF(AND('7'!AL82=""),"",'7'!AL82)</f>
        <v/>
      </c>
      <c r="AM178" s="482" t="str">
        <f>IF(AND('7'!AM82=""),"",'7'!AM82)</f>
        <v/>
      </c>
      <c r="AN178" s="482" t="str">
        <f>IF(AND('7'!AN82=""),"",'7'!AN82)</f>
        <v/>
      </c>
      <c r="AO178" s="482" t="str">
        <f>IF(AND('7'!AO82=""),"",'7'!AO82)</f>
        <v/>
      </c>
      <c r="AP178" s="482" t="str">
        <f>IF(AND('7'!AP82=""),"",'7'!AP82)</f>
        <v/>
      </c>
      <c r="AQ178" s="482" t="str">
        <f>IF(AND('7'!AQ82=""),"",'7'!AQ82)</f>
        <v/>
      </c>
      <c r="AR178" s="482" t="str">
        <f>IF(AND('7'!AR82=""),"",'7'!AR82)</f>
        <v/>
      </c>
      <c r="AS178" s="482" t="str">
        <f>IF(AND('7'!AS82=""),"",'7'!AS82)</f>
        <v/>
      </c>
      <c r="AT178" s="482" t="str">
        <f>IF(AND('7'!AT82=""),"",'7'!AT82)</f>
        <v/>
      </c>
      <c r="AU178" s="482" t="str">
        <f>IF(AND('7'!AU82=""),"",'7'!AU82)</f>
        <v/>
      </c>
      <c r="AV178" s="482" t="str">
        <f>IF(AND('7'!AV82=""),"",'7'!AV82)</f>
        <v/>
      </c>
      <c r="AW178" s="482" t="str">
        <f>IF(AND('7'!AW82=""),"",'7'!AW82)</f>
        <v/>
      </c>
      <c r="AX178" s="482" t="str">
        <f>IF(AND('7'!AX82=""),"",'7'!AX82)</f>
        <v/>
      </c>
      <c r="AY178" s="482" t="str">
        <f>IF(AND('7'!AY82=""),"",'7'!AY82)</f>
        <v/>
      </c>
      <c r="AZ178" s="482" t="str">
        <f>IF(AND('7'!AZ82=""),"",'7'!AZ82)</f>
        <v/>
      </c>
      <c r="BA178" s="482" t="str">
        <f>IF(AND('7'!BA82=""),"",'7'!BA82)</f>
        <v/>
      </c>
      <c r="BB178" s="482" t="str">
        <f>IF(AND('7'!BB82=""),"",'7'!BB82)</f>
        <v/>
      </c>
      <c r="BC178" s="482" t="str">
        <f>IF(AND('7'!BC82=""),"",'7'!BC82)</f>
        <v/>
      </c>
      <c r="BD178" s="482" t="str">
        <f>IF(AND('7'!BD82=""),"",'7'!BD82)</f>
        <v/>
      </c>
      <c r="BE178" s="482" t="str">
        <f>IF(AND('7'!BE82=""),"",'7'!BE82)</f>
        <v/>
      </c>
      <c r="BF178" s="482" t="str">
        <f>IF(AND('7'!BF82=""),"",'7'!BF82)</f>
        <v/>
      </c>
      <c r="BG178" s="482" t="str">
        <f>IF(AND('7'!BG82=""),"",'7'!BG82)</f>
        <v/>
      </c>
      <c r="BH178" s="482" t="str">
        <f>IF(AND('7'!BH82=""),"",'7'!BH82)</f>
        <v/>
      </c>
      <c r="BI178" s="482" t="str">
        <f>IF(AND('7'!BI82=""),"",'7'!BI82)</f>
        <v/>
      </c>
      <c r="BJ178" s="482" t="str">
        <f>IF(AND('7'!BJ82=""),"",'7'!BJ82)</f>
        <v/>
      </c>
      <c r="BK178" s="482" t="str">
        <f>IF(AND('7'!BK82=""),"",'7'!BK82)</f>
        <v/>
      </c>
      <c r="BL178" s="482" t="str">
        <f>IF(AND('7'!BL82=""),"",'7'!BL82)</f>
        <v/>
      </c>
      <c r="BM178" s="482" t="str">
        <f>IF(AND('7'!BM82=""),"",'7'!BM82)</f>
        <v/>
      </c>
      <c r="BN178" s="482" t="str">
        <f>IF(AND('7'!BN82=""),"",'7'!BN82)</f>
        <v/>
      </c>
      <c r="BO178" s="482" t="str">
        <f>IF(AND('7'!BO82=""),"",'7'!BO82)</f>
        <v/>
      </c>
      <c r="BP178" s="482" t="str">
        <f>IF(AND('7'!BP82=""),"",'7'!BP82)</f>
        <v/>
      </c>
      <c r="BQ178" s="482" t="str">
        <f>IF(AND('7'!BQ82=""),"",'7'!BQ82)</f>
        <v/>
      </c>
      <c r="BR178" s="482" t="str">
        <f>IF(AND('7'!BR82=""),"",'7'!BR82)</f>
        <v/>
      </c>
      <c r="BS178" s="482" t="str">
        <f>IF(AND('7'!BS82=""),"",'7'!BS82)</f>
        <v/>
      </c>
      <c r="BT178" s="482" t="str">
        <f>IF(AND('7'!BT82=""),"",'7'!BT82)</f>
        <v/>
      </c>
      <c r="BU178" s="482" t="str">
        <f>IF(AND('7'!BU82=""),"",'7'!BU82)</f>
        <v/>
      </c>
      <c r="BV178" s="482" t="str">
        <f>IF(AND('7'!BV82=""),"",'7'!BV82)</f>
        <v/>
      </c>
      <c r="BW178" s="482" t="str">
        <f>IF(AND('7'!BW82=""),"",'7'!BW82)</f>
        <v/>
      </c>
      <c r="BX178" s="482" t="str">
        <f>IF(AND('7'!BX82=""),"",'7'!BX82)</f>
        <v/>
      </c>
      <c r="BY178" s="482" t="str">
        <f>IF(AND('7'!BY82=""),"",'7'!BY82)</f>
        <v/>
      </c>
      <c r="BZ178" s="482" t="str">
        <f>IF(AND('7'!BZ82=""),"",'7'!BZ82)</f>
        <v/>
      </c>
      <c r="CA178" s="482" t="str">
        <f>IF(AND('7'!CA82=""),"",'7'!CA82)</f>
        <v/>
      </c>
      <c r="CB178" s="482" t="str">
        <f>IF(AND('7'!CB82=""),"",'7'!CB82)</f>
        <v/>
      </c>
      <c r="CC178" s="482" t="str">
        <f>IF(AND('7'!CC82=""),"",'7'!CC82)</f>
        <v/>
      </c>
      <c r="CD178" s="482" t="str">
        <f>IF(AND('7'!CD82=""),"",'7'!CD82)</f>
        <v/>
      </c>
      <c r="CE178" s="482" t="str">
        <f>IF(AND('7'!CE82=""),"",'7'!CE82)</f>
        <v/>
      </c>
      <c r="CF178" s="482" t="str">
        <f>IF(AND('7'!CF82=""),"",'7'!CF82)</f>
        <v/>
      </c>
      <c r="CG178" s="482" t="str">
        <f>IF(AND('7'!CG82=""),"",'7'!CG82)</f>
        <v/>
      </c>
      <c r="CH178" s="482" t="str">
        <f>IF(AND('7'!CH82=""),"",'7'!CH82)</f>
        <v/>
      </c>
      <c r="CI178" s="482" t="str">
        <f>IF(AND('7'!CI82=""),"",'7'!CI82)</f>
        <v/>
      </c>
      <c r="CJ178" s="482" t="str">
        <f>IF(AND('7'!CJ82=""),"",'7'!CJ82)</f>
        <v/>
      </c>
      <c r="CK178" s="482" t="str">
        <f>IF(AND('7'!CK82=""),"",'7'!CK82)</f>
        <v/>
      </c>
      <c r="CL178" s="482" t="str">
        <f>IF(AND('7'!CL82=""),"",'7'!CL82)</f>
        <v/>
      </c>
      <c r="CM178" s="482" t="str">
        <f>IF(AND('7'!CM82=""),"",'7'!CM82)</f>
        <v/>
      </c>
      <c r="CN178" s="482" t="str">
        <f>IF(AND('7'!CN82=""),"",'7'!CN82)</f>
        <v/>
      </c>
      <c r="CO178" s="482" t="str">
        <f>IF(AND('7'!CO82=""),"",'7'!CO82)</f>
        <v/>
      </c>
      <c r="CP178" s="482" t="str">
        <f>IF(AND('7'!CP82=""),"",'7'!CP82)</f>
        <v/>
      </c>
      <c r="CQ178" s="482" t="str">
        <f>IF(AND('7'!CQ82=""),"",'7'!CQ82)</f>
        <v/>
      </c>
      <c r="CR178" s="482" t="str">
        <f>IF(AND('7'!CR82=""),"",'7'!CR82)</f>
        <v/>
      </c>
      <c r="CS178" s="482" t="str">
        <f>IF(AND('7'!CS82=""),"",'7'!CS82)</f>
        <v/>
      </c>
      <c r="CT178" s="482" t="str">
        <f>IF(AND('7'!CT82=""),"",'7'!CT82)</f>
        <v/>
      </c>
      <c r="CU178" s="482" t="str">
        <f>IF(AND('7'!CU82=""),"",'7'!CU82)</f>
        <v/>
      </c>
      <c r="CV178" s="482" t="str">
        <f>IF(AND('7'!CV82=""),"",'7'!CV82)</f>
        <v/>
      </c>
      <c r="CW178" s="482" t="str">
        <f>IF(AND('7'!CW82=""),"",'7'!CW82)</f>
        <v/>
      </c>
      <c r="CX178" s="482" t="str">
        <f>IF(AND('7'!CX82=""),"",'7'!CX82)</f>
        <v/>
      </c>
      <c r="CY178" s="482" t="str">
        <f>IF(AND('7'!CY82=""),"",'7'!CY82)</f>
        <v/>
      </c>
      <c r="CZ178" s="482" t="str">
        <f>IF(AND('7'!CZ82=""),"",'7'!CZ82)</f>
        <v/>
      </c>
      <c r="DA178" s="482" t="str">
        <f>IF(AND('7'!DA82=""),"",'7'!DA82)</f>
        <v/>
      </c>
      <c r="DB178" s="482" t="str">
        <f>IF(AND('7'!DB82=""),"",'7'!DB82)</f>
        <v/>
      </c>
      <c r="DC178" s="482" t="str">
        <f>IF(AND('7'!DC82=""),"",'7'!DC82)</f>
        <v/>
      </c>
      <c r="DD178" s="482" t="str">
        <f>IF(AND('7'!DD82=""),"",'7'!DD82)</f>
        <v/>
      </c>
      <c r="DE178" s="482" t="str">
        <f>IF(AND('7'!DE82=""),"",'7'!DE82)</f>
        <v/>
      </c>
      <c r="DF178" s="482" t="str">
        <f>IF(AND('7'!DF82=""),"",'7'!DF82)</f>
        <v/>
      </c>
      <c r="DG178" s="482" t="str">
        <f>IF(AND('7'!DG82=""),"",'7'!DG82)</f>
        <v/>
      </c>
      <c r="DH178" s="482" t="str">
        <f>IF(AND('7'!DH82=""),"",'7'!DH82)</f>
        <v/>
      </c>
      <c r="DI178" s="482" t="str">
        <f>IF(AND('7'!DI82=""),"",'7'!DI82)</f>
        <v/>
      </c>
      <c r="DJ178" s="482" t="str">
        <f>IF(AND('7'!DJ82=""),"",'7'!DJ82)</f>
        <v/>
      </c>
      <c r="DK178" s="482" t="str">
        <f>IF(AND('7'!DK82=""),"",'7'!DK82)</f>
        <v/>
      </c>
      <c r="DL178" s="482" t="str">
        <f>IF(AND('7'!DL82=""),"",'7'!DL82)</f>
        <v/>
      </c>
      <c r="DM178" s="482" t="str">
        <f>IF(AND('7'!DM82=""),"",'7'!DM82)</f>
        <v/>
      </c>
      <c r="DN178" s="482" t="str">
        <f>IF(AND('7'!DN82=""),"",'7'!DN82)</f>
        <v/>
      </c>
      <c r="DO178" s="482" t="str">
        <f>IF(AND('7'!DO82=""),"",'7'!DO82)</f>
        <v/>
      </c>
      <c r="DP178" s="482" t="str">
        <f>IF(AND('7'!DP82=""),"",'7'!DP82)</f>
        <v/>
      </c>
      <c r="DQ178" s="482" t="str">
        <f>IF(AND('7'!DQ82=""),"",'7'!DQ82)</f>
        <v/>
      </c>
      <c r="DR178" s="482" t="str">
        <f>IF(AND('7'!DR82=""),"",'7'!DR82)</f>
        <v/>
      </c>
      <c r="DS178" s="482" t="str">
        <f>IF(AND('7'!DS82=""),"",'7'!DS82)</f>
        <v/>
      </c>
      <c r="DT178" s="482" t="str">
        <f>IF(AND('7'!DT82=""),"",'7'!DT82)</f>
        <v/>
      </c>
      <c r="DU178" s="482" t="str">
        <f>IF(AND('7'!DU82=""),"",'7'!DU82)</f>
        <v/>
      </c>
      <c r="DV178" s="482" t="str">
        <f>IF(AND('7'!DV82=""),"",'7'!DV82)</f>
        <v/>
      </c>
      <c r="DW178" s="482" t="str">
        <f>IF(AND('7'!DW82=""),"",'7'!DW82)</f>
        <v/>
      </c>
      <c r="DX178" s="482" t="str">
        <f>IF(AND('7'!DX82=""),"",'7'!DX82)</f>
        <v/>
      </c>
      <c r="DY178" s="482" t="str">
        <f>IF(AND('7'!DY82=""),"",'7'!DY82)</f>
        <v/>
      </c>
      <c r="DZ178" s="482" t="str">
        <f>IF(AND('7'!DZ82=""),"",'7'!DZ82)</f>
        <v/>
      </c>
      <c r="EA178" s="482" t="str">
        <f>IF(AND('7'!EA82=""),"",'7'!EA82)</f>
        <v/>
      </c>
      <c r="EB178" s="482" t="str">
        <f>IF(AND('7'!EB82=""),"",'7'!EB82)</f>
        <v/>
      </c>
      <c r="EC178" s="482" t="str">
        <f>IF(AND('7'!EC82=""),"",'7'!EC82)</f>
        <v/>
      </c>
      <c r="ED178" s="482" t="str">
        <f>IF(AND('7'!ED82=""),"",'7'!ED82)</f>
        <v/>
      </c>
      <c r="EE178" s="482" t="str">
        <f>IF(AND('7'!EE82=""),"",'7'!EE82)</f>
        <v/>
      </c>
      <c r="EF178" s="482" t="str">
        <f>IF(AND('7'!EF82=""),"",'7'!EF82)</f>
        <v/>
      </c>
      <c r="EG178" s="482" t="str">
        <f>IF(AND('7'!EG82=""),"",'7'!EG82)</f>
        <v/>
      </c>
      <c r="EH178" s="482" t="str">
        <f>IF(AND('7'!EH82=""),"",'7'!EH82)</f>
        <v/>
      </c>
      <c r="EI178" s="482" t="str">
        <f>IF(AND('7'!EI82=""),"",'7'!EI82)</f>
        <v/>
      </c>
      <c r="EJ178" s="482" t="str">
        <f>IF(AND('7'!EJ82=""),"",'7'!EJ82)</f>
        <v/>
      </c>
      <c r="EK178" s="482" t="str">
        <f>IF(AND('7'!EK82=""),"",'7'!EK82)</f>
        <v/>
      </c>
      <c r="EL178" s="482" t="str">
        <f>IF(AND('7'!EL82=""),"",'7'!EL82)</f>
        <v/>
      </c>
      <c r="EM178" s="482" t="str">
        <f>IF(AND('7'!EM82=""),"",'7'!EM82)</f>
        <v/>
      </c>
      <c r="EN178" s="482" t="str">
        <f>IF(AND('7'!EN82=""),"",'7'!EN82)</f>
        <v/>
      </c>
      <c r="EO178" s="482" t="str">
        <f>IF(AND('7'!EO82=""),"",'7'!EO82)</f>
        <v/>
      </c>
      <c r="EP178" s="482" t="str">
        <f>IF(AND('7'!EP82=""),"",'7'!EP82)</f>
        <v/>
      </c>
      <c r="EQ178" s="482" t="str">
        <f>IF(AND('7'!EQ82=""),"",'7'!EQ82)</f>
        <v/>
      </c>
      <c r="ER178" s="482" t="str">
        <f>IF(AND('7'!ER82=""),"",'7'!ER82)</f>
        <v/>
      </c>
      <c r="ES178" s="482" t="str">
        <f>IF(AND('7'!ES82=""),"",'7'!ES82)</f>
        <v/>
      </c>
      <c r="ET178" s="482" t="str">
        <f>IF(AND('7'!ET82=""),"",'7'!ET82)</f>
        <v/>
      </c>
      <c r="EU178" s="482" t="str">
        <f>IF(AND('7'!EU82=""),"",'7'!EU82)</f>
        <v/>
      </c>
      <c r="EV178" s="482" t="str">
        <f>IF(AND('7'!EV82=""),"",'7'!EV82)</f>
        <v/>
      </c>
      <c r="EW178" s="482" t="str">
        <f>IF(AND('7'!EW82=""),"",'7'!EW82)</f>
        <v/>
      </c>
      <c r="EX178" s="482" t="str">
        <f>IF(AND('7'!EX82=""),"",'7'!EX82)</f>
        <v/>
      </c>
      <c r="EY178" s="482" t="str">
        <f>IF(AND('7'!EY82=""),"",'7'!EY82)</f>
        <v/>
      </c>
      <c r="EZ178" s="482" t="str">
        <f>IF(AND('7'!EZ82=""),"",'7'!EZ82)</f>
        <v/>
      </c>
      <c r="FA178" s="482" t="str">
        <f>IF(AND('7'!FA82=""),"",'7'!FA82)</f>
        <v/>
      </c>
      <c r="FB178" s="482" t="str">
        <f>IF(AND('7'!FB82=""),"",'7'!FB82)</f>
        <v/>
      </c>
      <c r="FC178" s="482" t="str">
        <f>IF(AND('7'!FC82=""),"",'7'!FC82)</f>
        <v/>
      </c>
      <c r="FD178" s="482" t="str">
        <f>IF(AND('7'!FD82=""),"",'7'!FD82)</f>
        <v/>
      </c>
      <c r="FE178" s="482" t="str">
        <f>IF(AND('7'!FE82=""),"",'7'!FE82)</f>
        <v/>
      </c>
      <c r="FF178" s="482" t="str">
        <f>IF(AND('7'!FF82=""),"",'7'!FF82)</f>
        <v xml:space="preserve"> </v>
      </c>
      <c r="FG178" s="482" t="str">
        <f>IF(AND('7'!FG82=""),"",'7'!FG82)</f>
        <v/>
      </c>
      <c r="FH178" s="482" t="str">
        <f>IF(AND('7'!FH82=""),"",'7'!FH82)</f>
        <v/>
      </c>
      <c r="FI178" s="482" t="str">
        <f>IF(AND('7'!FI82=""),"",'7'!FI82)</f>
        <v/>
      </c>
      <c r="FJ178" s="482" t="str">
        <f>IF(AND('7'!FJ82=""),"",'7'!FJ82)</f>
        <v/>
      </c>
      <c r="FK178" s="482" t="str">
        <f>IF(AND('7'!FK82=""),"",'7'!FK82)</f>
        <v/>
      </c>
      <c r="FL178" s="482" t="str">
        <f>IF(AND('7'!FL82=""),"",'7'!FL82)</f>
        <v/>
      </c>
      <c r="FM178" s="482" t="str">
        <f>IF(AND('7'!FM82=""),"",'7'!FM82)</f>
        <v xml:space="preserve"> </v>
      </c>
      <c r="FN178" s="482" t="str">
        <f>IF(AND('7'!FN82=""),"",'7'!FN82)</f>
        <v/>
      </c>
      <c r="FO178" s="482" t="str">
        <f>IF(AND('7'!FO82=""),"",'7'!FO82)</f>
        <v/>
      </c>
      <c r="FP178" s="482" t="str">
        <f>IF(AND('7'!FP82=""),"",'7'!FP82)</f>
        <v/>
      </c>
      <c r="FQ178" s="482" t="str">
        <f>IF(AND('7'!FQ82=""),"",'7'!FQ82)</f>
        <v/>
      </c>
      <c r="FR178" s="482" t="str">
        <f>IF(AND('7'!FR82=""),"",'7'!FR82)</f>
        <v/>
      </c>
      <c r="FS178" s="482" t="str">
        <f>IF(AND('7'!FS82=""),"",'7'!FS82)</f>
        <v/>
      </c>
      <c r="FT178" s="482" t="str">
        <f>IF(AND('7'!FT82=""),"",'7'!FT82)</f>
        <v xml:space="preserve"> </v>
      </c>
      <c r="FU178" s="482" t="str">
        <f>IF(AND('7'!FV82=""),"",'7'!FV82)</f>
        <v>-</v>
      </c>
      <c r="FV178" s="482" t="str">
        <f>IF(AND('7'!FW82=""),"",'7'!FW82)</f>
        <v>-</v>
      </c>
      <c r="FW178" s="482" t="str">
        <f>IF(AND('7'!FX82=""),"",'7'!FX82)</f>
        <v>-</v>
      </c>
      <c r="FX178" s="482" t="str">
        <f>IF(AND('7'!FY82=""),"",'7'!FY82)</f>
        <v>-</v>
      </c>
      <c r="FY178" s="482" t="str">
        <f>IF(AND('7'!FZ82=""),"",'7'!FZ82)</f>
        <v>-</v>
      </c>
      <c r="FZ178" s="482" t="str">
        <f>IF(AND('7'!GA82=""),"",'7'!GA82)</f>
        <v>-</v>
      </c>
      <c r="GA178" s="482" t="str">
        <f>IF(AND('7'!GB82=""),"",'7'!GB82)</f>
        <v>-</v>
      </c>
      <c r="GB178" s="482" t="str">
        <f>IF(AND('7'!GC82=""),"",'7'!GC82)</f>
        <v>-</v>
      </c>
      <c r="GC178" s="482" t="str">
        <f>IF(AND('7'!GD82=""),"",'7'!GD82)</f>
        <v>-</v>
      </c>
      <c r="GD178" s="482" t="str">
        <f>IF(AND('7'!GE82=""),"",'7'!GE82)</f>
        <v>-</v>
      </c>
      <c r="GE178" s="482" t="str">
        <f>IF(AND('7'!GF82=""),"",'7'!GF82)</f>
        <v>-</v>
      </c>
      <c r="GF178" s="482" t="str">
        <f>IF(AND('7'!GG82=""),"",'7'!GG82)</f>
        <v>-</v>
      </c>
      <c r="GG178" s="482" t="str">
        <f>IF(AND('7'!GH82=""),"",IF(AND('7'!GH82="-"),"",'7'!GH82))</f>
        <v/>
      </c>
      <c r="GH178" s="50" t="str">
        <f>IF(AND(C178=""),"",VLOOKUP(B178,Register!$A$7:$CL$311,36,FALSE))</f>
        <v/>
      </c>
      <c r="GI178" s="483" t="str">
        <f>IF(AND('7'!GL82=""),"",'7'!GL82)</f>
        <v/>
      </c>
      <c r="GJ178" s="173" t="str">
        <f>IF(AND('7'!FU82=""),"",'7'!FU82)</f>
        <v/>
      </c>
    </row>
    <row r="179" spans="1:192" ht="21">
      <c r="A179" s="480">
        <v>171</v>
      </c>
      <c r="B179" s="481" t="str">
        <f>IF(AND('7'!B83=""),"",'7'!B83)</f>
        <v/>
      </c>
      <c r="C179" s="196" t="str">
        <f>IF(AND('7'!C83=""),"",'7'!C83)</f>
        <v/>
      </c>
      <c r="D179" s="196" t="str">
        <f>IF(AND('7'!D83=""),"",'7'!D83)</f>
        <v/>
      </c>
      <c r="E179" s="200" t="str">
        <f>IF(AND('7'!E83=""),"",'7'!E83)</f>
        <v/>
      </c>
      <c r="F179" s="482" t="str">
        <f>IF(AND('7'!F83=""),"",'7'!F83)</f>
        <v/>
      </c>
      <c r="G179" s="482" t="str">
        <f>IF(AND('7'!G83=""),"",'7'!G83)</f>
        <v/>
      </c>
      <c r="H179" s="482" t="str">
        <f>IF(AND('7'!H83=""),"",'7'!H83)</f>
        <v/>
      </c>
      <c r="I179" s="482" t="str">
        <f>IF(AND('7'!I83=""),"",'7'!I83)</f>
        <v/>
      </c>
      <c r="J179" s="482" t="str">
        <f>IF(AND('7'!J83=""),"",'7'!J83)</f>
        <v/>
      </c>
      <c r="K179" s="482" t="str">
        <f>IF(AND('7'!K83=""),"",'7'!K83)</f>
        <v/>
      </c>
      <c r="L179" s="482" t="str">
        <f>IF(AND('7'!L83=""),"",'7'!L83)</f>
        <v/>
      </c>
      <c r="M179" s="482" t="str">
        <f>IF(AND('7'!M83=""),"",'7'!M83)</f>
        <v/>
      </c>
      <c r="N179" s="482" t="str">
        <f>IF(AND('7'!N83=""),"",'7'!N83)</f>
        <v/>
      </c>
      <c r="O179" s="482" t="str">
        <f>IF(AND('7'!O83=""),"",'7'!O83)</f>
        <v/>
      </c>
      <c r="P179" s="482" t="str">
        <f>IF(AND('7'!P83=""),"",'7'!P83)</f>
        <v/>
      </c>
      <c r="Q179" s="482" t="str">
        <f>IF(AND('7'!Q83=""),"",'7'!Q83)</f>
        <v/>
      </c>
      <c r="R179" s="482" t="str">
        <f>IF(AND('7'!R83=""),"",'7'!R83)</f>
        <v/>
      </c>
      <c r="S179" s="482" t="str">
        <f>IF(AND('7'!S83=""),"",'7'!S83)</f>
        <v/>
      </c>
      <c r="T179" s="482" t="str">
        <f>IF(AND('7'!T83=""),"",'7'!T83)</f>
        <v/>
      </c>
      <c r="U179" s="482" t="str">
        <f>IF(AND('7'!U83=""),"",'7'!U83)</f>
        <v/>
      </c>
      <c r="V179" s="482" t="str">
        <f>IF(AND('7'!V83=""),"",'7'!V83)</f>
        <v/>
      </c>
      <c r="W179" s="482" t="str">
        <f>IF(AND('7'!W83=""),"",'7'!W83)</f>
        <v/>
      </c>
      <c r="X179" s="482" t="str">
        <f>IF(AND('7'!X83=""),"",'7'!X83)</f>
        <v/>
      </c>
      <c r="Y179" s="482" t="str">
        <f>IF(AND('7'!Y83=""),"",'7'!Y83)</f>
        <v/>
      </c>
      <c r="Z179" s="482" t="str">
        <f>IF(AND('7'!Z83=""),"",'7'!Z83)</f>
        <v/>
      </c>
      <c r="AA179" s="482" t="str">
        <f>IF(AND('7'!AA83=""),"",'7'!AA83)</f>
        <v/>
      </c>
      <c r="AB179" s="482" t="str">
        <f>IF(AND('7'!AB83=""),"",'7'!AB83)</f>
        <v/>
      </c>
      <c r="AC179" s="482" t="str">
        <f>IF(AND('7'!AC83=""),"",'7'!AC83)</f>
        <v/>
      </c>
      <c r="AD179" s="482" t="str">
        <f>IF(AND('7'!AD83=""),"",'7'!AD83)</f>
        <v/>
      </c>
      <c r="AE179" s="482" t="str">
        <f>IF(AND('7'!AE83=""),"",'7'!AE83)</f>
        <v/>
      </c>
      <c r="AF179" s="482" t="str">
        <f>IF(AND('7'!AF83=""),"",'7'!AF83)</f>
        <v/>
      </c>
      <c r="AG179" s="482" t="str">
        <f>IF(AND('7'!AG83=""),"",'7'!AG83)</f>
        <v/>
      </c>
      <c r="AH179" s="482" t="str">
        <f>IF(AND('7'!AH83=""),"",'7'!AH83)</f>
        <v/>
      </c>
      <c r="AI179" s="482" t="str">
        <f>IF(AND('7'!AI83=""),"",'7'!AI83)</f>
        <v/>
      </c>
      <c r="AJ179" s="482" t="str">
        <f>IF(AND('7'!AJ83=""),"",'7'!AJ83)</f>
        <v/>
      </c>
      <c r="AK179" s="482" t="str">
        <f>IF(AND('7'!AK83=""),"",'7'!AK83)</f>
        <v/>
      </c>
      <c r="AL179" s="482" t="str">
        <f>IF(AND('7'!AL83=""),"",'7'!AL83)</f>
        <v/>
      </c>
      <c r="AM179" s="482" t="str">
        <f>IF(AND('7'!AM83=""),"",'7'!AM83)</f>
        <v/>
      </c>
      <c r="AN179" s="482" t="str">
        <f>IF(AND('7'!AN83=""),"",'7'!AN83)</f>
        <v/>
      </c>
      <c r="AO179" s="482" t="str">
        <f>IF(AND('7'!AO83=""),"",'7'!AO83)</f>
        <v/>
      </c>
      <c r="AP179" s="482" t="str">
        <f>IF(AND('7'!AP83=""),"",'7'!AP83)</f>
        <v/>
      </c>
      <c r="AQ179" s="482" t="str">
        <f>IF(AND('7'!AQ83=""),"",'7'!AQ83)</f>
        <v/>
      </c>
      <c r="AR179" s="482" t="str">
        <f>IF(AND('7'!AR83=""),"",'7'!AR83)</f>
        <v/>
      </c>
      <c r="AS179" s="482" t="str">
        <f>IF(AND('7'!AS83=""),"",'7'!AS83)</f>
        <v/>
      </c>
      <c r="AT179" s="482" t="str">
        <f>IF(AND('7'!AT83=""),"",'7'!AT83)</f>
        <v/>
      </c>
      <c r="AU179" s="482" t="str">
        <f>IF(AND('7'!AU83=""),"",'7'!AU83)</f>
        <v/>
      </c>
      <c r="AV179" s="482" t="str">
        <f>IF(AND('7'!AV83=""),"",'7'!AV83)</f>
        <v/>
      </c>
      <c r="AW179" s="482" t="str">
        <f>IF(AND('7'!AW83=""),"",'7'!AW83)</f>
        <v/>
      </c>
      <c r="AX179" s="482" t="str">
        <f>IF(AND('7'!AX83=""),"",'7'!AX83)</f>
        <v/>
      </c>
      <c r="AY179" s="482" t="str">
        <f>IF(AND('7'!AY83=""),"",'7'!AY83)</f>
        <v/>
      </c>
      <c r="AZ179" s="482" t="str">
        <f>IF(AND('7'!AZ83=""),"",'7'!AZ83)</f>
        <v/>
      </c>
      <c r="BA179" s="482" t="str">
        <f>IF(AND('7'!BA83=""),"",'7'!BA83)</f>
        <v/>
      </c>
      <c r="BB179" s="482" t="str">
        <f>IF(AND('7'!BB83=""),"",'7'!BB83)</f>
        <v/>
      </c>
      <c r="BC179" s="482" t="str">
        <f>IF(AND('7'!BC83=""),"",'7'!BC83)</f>
        <v/>
      </c>
      <c r="BD179" s="482" t="str">
        <f>IF(AND('7'!BD83=""),"",'7'!BD83)</f>
        <v/>
      </c>
      <c r="BE179" s="482" t="str">
        <f>IF(AND('7'!BE83=""),"",'7'!BE83)</f>
        <v/>
      </c>
      <c r="BF179" s="482" t="str">
        <f>IF(AND('7'!BF83=""),"",'7'!BF83)</f>
        <v/>
      </c>
      <c r="BG179" s="482" t="str">
        <f>IF(AND('7'!BG83=""),"",'7'!BG83)</f>
        <v/>
      </c>
      <c r="BH179" s="482" t="str">
        <f>IF(AND('7'!BH83=""),"",'7'!BH83)</f>
        <v/>
      </c>
      <c r="BI179" s="482" t="str">
        <f>IF(AND('7'!BI83=""),"",'7'!BI83)</f>
        <v/>
      </c>
      <c r="BJ179" s="482" t="str">
        <f>IF(AND('7'!BJ83=""),"",'7'!BJ83)</f>
        <v/>
      </c>
      <c r="BK179" s="482" t="str">
        <f>IF(AND('7'!BK83=""),"",'7'!BK83)</f>
        <v/>
      </c>
      <c r="BL179" s="482" t="str">
        <f>IF(AND('7'!BL83=""),"",'7'!BL83)</f>
        <v/>
      </c>
      <c r="BM179" s="482" t="str">
        <f>IF(AND('7'!BM83=""),"",'7'!BM83)</f>
        <v/>
      </c>
      <c r="BN179" s="482" t="str">
        <f>IF(AND('7'!BN83=""),"",'7'!BN83)</f>
        <v/>
      </c>
      <c r="BO179" s="482" t="str">
        <f>IF(AND('7'!BO83=""),"",'7'!BO83)</f>
        <v/>
      </c>
      <c r="BP179" s="482" t="str">
        <f>IF(AND('7'!BP83=""),"",'7'!BP83)</f>
        <v/>
      </c>
      <c r="BQ179" s="482" t="str">
        <f>IF(AND('7'!BQ83=""),"",'7'!BQ83)</f>
        <v/>
      </c>
      <c r="BR179" s="482" t="str">
        <f>IF(AND('7'!BR83=""),"",'7'!BR83)</f>
        <v/>
      </c>
      <c r="BS179" s="482" t="str">
        <f>IF(AND('7'!BS83=""),"",'7'!BS83)</f>
        <v/>
      </c>
      <c r="BT179" s="482" t="str">
        <f>IF(AND('7'!BT83=""),"",'7'!BT83)</f>
        <v/>
      </c>
      <c r="BU179" s="482" t="str">
        <f>IF(AND('7'!BU83=""),"",'7'!BU83)</f>
        <v/>
      </c>
      <c r="BV179" s="482" t="str">
        <f>IF(AND('7'!BV83=""),"",'7'!BV83)</f>
        <v/>
      </c>
      <c r="BW179" s="482" t="str">
        <f>IF(AND('7'!BW83=""),"",'7'!BW83)</f>
        <v/>
      </c>
      <c r="BX179" s="482" t="str">
        <f>IF(AND('7'!BX83=""),"",'7'!BX83)</f>
        <v/>
      </c>
      <c r="BY179" s="482" t="str">
        <f>IF(AND('7'!BY83=""),"",'7'!BY83)</f>
        <v/>
      </c>
      <c r="BZ179" s="482" t="str">
        <f>IF(AND('7'!BZ83=""),"",'7'!BZ83)</f>
        <v/>
      </c>
      <c r="CA179" s="482" t="str">
        <f>IF(AND('7'!CA83=""),"",'7'!CA83)</f>
        <v/>
      </c>
      <c r="CB179" s="482" t="str">
        <f>IF(AND('7'!CB83=""),"",'7'!CB83)</f>
        <v/>
      </c>
      <c r="CC179" s="482" t="str">
        <f>IF(AND('7'!CC83=""),"",'7'!CC83)</f>
        <v/>
      </c>
      <c r="CD179" s="482" t="str">
        <f>IF(AND('7'!CD83=""),"",'7'!CD83)</f>
        <v/>
      </c>
      <c r="CE179" s="482" t="str">
        <f>IF(AND('7'!CE83=""),"",'7'!CE83)</f>
        <v/>
      </c>
      <c r="CF179" s="482" t="str">
        <f>IF(AND('7'!CF83=""),"",'7'!CF83)</f>
        <v/>
      </c>
      <c r="CG179" s="482" t="str">
        <f>IF(AND('7'!CG83=""),"",'7'!CG83)</f>
        <v/>
      </c>
      <c r="CH179" s="482" t="str">
        <f>IF(AND('7'!CH83=""),"",'7'!CH83)</f>
        <v/>
      </c>
      <c r="CI179" s="482" t="str">
        <f>IF(AND('7'!CI83=""),"",'7'!CI83)</f>
        <v/>
      </c>
      <c r="CJ179" s="482" t="str">
        <f>IF(AND('7'!CJ83=""),"",'7'!CJ83)</f>
        <v/>
      </c>
      <c r="CK179" s="482" t="str">
        <f>IF(AND('7'!CK83=""),"",'7'!CK83)</f>
        <v/>
      </c>
      <c r="CL179" s="482" t="str">
        <f>IF(AND('7'!CL83=""),"",'7'!CL83)</f>
        <v/>
      </c>
      <c r="CM179" s="482" t="str">
        <f>IF(AND('7'!CM83=""),"",'7'!CM83)</f>
        <v/>
      </c>
      <c r="CN179" s="482" t="str">
        <f>IF(AND('7'!CN83=""),"",'7'!CN83)</f>
        <v/>
      </c>
      <c r="CO179" s="482" t="str">
        <f>IF(AND('7'!CO83=""),"",'7'!CO83)</f>
        <v/>
      </c>
      <c r="CP179" s="482" t="str">
        <f>IF(AND('7'!CP83=""),"",'7'!CP83)</f>
        <v/>
      </c>
      <c r="CQ179" s="482" t="str">
        <f>IF(AND('7'!CQ83=""),"",'7'!CQ83)</f>
        <v/>
      </c>
      <c r="CR179" s="482" t="str">
        <f>IF(AND('7'!CR83=""),"",'7'!CR83)</f>
        <v/>
      </c>
      <c r="CS179" s="482" t="str">
        <f>IF(AND('7'!CS83=""),"",'7'!CS83)</f>
        <v/>
      </c>
      <c r="CT179" s="482" t="str">
        <f>IF(AND('7'!CT83=""),"",'7'!CT83)</f>
        <v/>
      </c>
      <c r="CU179" s="482" t="str">
        <f>IF(AND('7'!CU83=""),"",'7'!CU83)</f>
        <v/>
      </c>
      <c r="CV179" s="482" t="str">
        <f>IF(AND('7'!CV83=""),"",'7'!CV83)</f>
        <v/>
      </c>
      <c r="CW179" s="482" t="str">
        <f>IF(AND('7'!CW83=""),"",'7'!CW83)</f>
        <v/>
      </c>
      <c r="CX179" s="482" t="str">
        <f>IF(AND('7'!CX83=""),"",'7'!CX83)</f>
        <v/>
      </c>
      <c r="CY179" s="482" t="str">
        <f>IF(AND('7'!CY83=""),"",'7'!CY83)</f>
        <v/>
      </c>
      <c r="CZ179" s="482" t="str">
        <f>IF(AND('7'!CZ83=""),"",'7'!CZ83)</f>
        <v/>
      </c>
      <c r="DA179" s="482" t="str">
        <f>IF(AND('7'!DA83=""),"",'7'!DA83)</f>
        <v/>
      </c>
      <c r="DB179" s="482" t="str">
        <f>IF(AND('7'!DB83=""),"",'7'!DB83)</f>
        <v/>
      </c>
      <c r="DC179" s="482" t="str">
        <f>IF(AND('7'!DC83=""),"",'7'!DC83)</f>
        <v/>
      </c>
      <c r="DD179" s="482" t="str">
        <f>IF(AND('7'!DD83=""),"",'7'!DD83)</f>
        <v/>
      </c>
      <c r="DE179" s="482" t="str">
        <f>IF(AND('7'!DE83=""),"",'7'!DE83)</f>
        <v/>
      </c>
      <c r="DF179" s="482" t="str">
        <f>IF(AND('7'!DF83=""),"",'7'!DF83)</f>
        <v/>
      </c>
      <c r="DG179" s="482" t="str">
        <f>IF(AND('7'!DG83=""),"",'7'!DG83)</f>
        <v/>
      </c>
      <c r="DH179" s="482" t="str">
        <f>IF(AND('7'!DH83=""),"",'7'!DH83)</f>
        <v/>
      </c>
      <c r="DI179" s="482" t="str">
        <f>IF(AND('7'!DI83=""),"",'7'!DI83)</f>
        <v/>
      </c>
      <c r="DJ179" s="482" t="str">
        <f>IF(AND('7'!DJ83=""),"",'7'!DJ83)</f>
        <v/>
      </c>
      <c r="DK179" s="482" t="str">
        <f>IF(AND('7'!DK83=""),"",'7'!DK83)</f>
        <v/>
      </c>
      <c r="DL179" s="482" t="str">
        <f>IF(AND('7'!DL83=""),"",'7'!DL83)</f>
        <v/>
      </c>
      <c r="DM179" s="482" t="str">
        <f>IF(AND('7'!DM83=""),"",'7'!DM83)</f>
        <v/>
      </c>
      <c r="DN179" s="482" t="str">
        <f>IF(AND('7'!DN83=""),"",'7'!DN83)</f>
        <v/>
      </c>
      <c r="DO179" s="482" t="str">
        <f>IF(AND('7'!DO83=""),"",'7'!DO83)</f>
        <v/>
      </c>
      <c r="DP179" s="482" t="str">
        <f>IF(AND('7'!DP83=""),"",'7'!DP83)</f>
        <v/>
      </c>
      <c r="DQ179" s="482" t="str">
        <f>IF(AND('7'!DQ83=""),"",'7'!DQ83)</f>
        <v/>
      </c>
      <c r="DR179" s="482" t="str">
        <f>IF(AND('7'!DR83=""),"",'7'!DR83)</f>
        <v/>
      </c>
      <c r="DS179" s="482" t="str">
        <f>IF(AND('7'!DS83=""),"",'7'!DS83)</f>
        <v/>
      </c>
      <c r="DT179" s="482" t="str">
        <f>IF(AND('7'!DT83=""),"",'7'!DT83)</f>
        <v/>
      </c>
      <c r="DU179" s="482" t="str">
        <f>IF(AND('7'!DU83=""),"",'7'!DU83)</f>
        <v/>
      </c>
      <c r="DV179" s="482" t="str">
        <f>IF(AND('7'!DV83=""),"",'7'!DV83)</f>
        <v/>
      </c>
      <c r="DW179" s="482" t="str">
        <f>IF(AND('7'!DW83=""),"",'7'!DW83)</f>
        <v/>
      </c>
      <c r="DX179" s="482" t="str">
        <f>IF(AND('7'!DX83=""),"",'7'!DX83)</f>
        <v/>
      </c>
      <c r="DY179" s="482" t="str">
        <f>IF(AND('7'!DY83=""),"",'7'!DY83)</f>
        <v/>
      </c>
      <c r="DZ179" s="482" t="str">
        <f>IF(AND('7'!DZ83=""),"",'7'!DZ83)</f>
        <v/>
      </c>
      <c r="EA179" s="482" t="str">
        <f>IF(AND('7'!EA83=""),"",'7'!EA83)</f>
        <v/>
      </c>
      <c r="EB179" s="482" t="str">
        <f>IF(AND('7'!EB83=""),"",'7'!EB83)</f>
        <v/>
      </c>
      <c r="EC179" s="482" t="str">
        <f>IF(AND('7'!EC83=""),"",'7'!EC83)</f>
        <v/>
      </c>
      <c r="ED179" s="482" t="str">
        <f>IF(AND('7'!ED83=""),"",'7'!ED83)</f>
        <v/>
      </c>
      <c r="EE179" s="482" t="str">
        <f>IF(AND('7'!EE83=""),"",'7'!EE83)</f>
        <v/>
      </c>
      <c r="EF179" s="482" t="str">
        <f>IF(AND('7'!EF83=""),"",'7'!EF83)</f>
        <v/>
      </c>
      <c r="EG179" s="482" t="str">
        <f>IF(AND('7'!EG83=""),"",'7'!EG83)</f>
        <v/>
      </c>
      <c r="EH179" s="482" t="str">
        <f>IF(AND('7'!EH83=""),"",'7'!EH83)</f>
        <v/>
      </c>
      <c r="EI179" s="482" t="str">
        <f>IF(AND('7'!EI83=""),"",'7'!EI83)</f>
        <v/>
      </c>
      <c r="EJ179" s="482" t="str">
        <f>IF(AND('7'!EJ83=""),"",'7'!EJ83)</f>
        <v/>
      </c>
      <c r="EK179" s="482" t="str">
        <f>IF(AND('7'!EK83=""),"",'7'!EK83)</f>
        <v/>
      </c>
      <c r="EL179" s="482" t="str">
        <f>IF(AND('7'!EL83=""),"",'7'!EL83)</f>
        <v/>
      </c>
      <c r="EM179" s="482" t="str">
        <f>IF(AND('7'!EM83=""),"",'7'!EM83)</f>
        <v/>
      </c>
      <c r="EN179" s="482" t="str">
        <f>IF(AND('7'!EN83=""),"",'7'!EN83)</f>
        <v/>
      </c>
      <c r="EO179" s="482" t="str">
        <f>IF(AND('7'!EO83=""),"",'7'!EO83)</f>
        <v/>
      </c>
      <c r="EP179" s="482" t="str">
        <f>IF(AND('7'!EP83=""),"",'7'!EP83)</f>
        <v/>
      </c>
      <c r="EQ179" s="482" t="str">
        <f>IF(AND('7'!EQ83=""),"",'7'!EQ83)</f>
        <v/>
      </c>
      <c r="ER179" s="482" t="str">
        <f>IF(AND('7'!ER83=""),"",'7'!ER83)</f>
        <v/>
      </c>
      <c r="ES179" s="482" t="str">
        <f>IF(AND('7'!ES83=""),"",'7'!ES83)</f>
        <v/>
      </c>
      <c r="ET179" s="482" t="str">
        <f>IF(AND('7'!ET83=""),"",'7'!ET83)</f>
        <v/>
      </c>
      <c r="EU179" s="482" t="str">
        <f>IF(AND('7'!EU83=""),"",'7'!EU83)</f>
        <v/>
      </c>
      <c r="EV179" s="482" t="str">
        <f>IF(AND('7'!EV83=""),"",'7'!EV83)</f>
        <v/>
      </c>
      <c r="EW179" s="482" t="str">
        <f>IF(AND('7'!EW83=""),"",'7'!EW83)</f>
        <v/>
      </c>
      <c r="EX179" s="482" t="str">
        <f>IF(AND('7'!EX83=""),"",'7'!EX83)</f>
        <v/>
      </c>
      <c r="EY179" s="482" t="str">
        <f>IF(AND('7'!EY83=""),"",'7'!EY83)</f>
        <v/>
      </c>
      <c r="EZ179" s="482" t="str">
        <f>IF(AND('7'!EZ83=""),"",'7'!EZ83)</f>
        <v/>
      </c>
      <c r="FA179" s="482" t="str">
        <f>IF(AND('7'!FA83=""),"",'7'!FA83)</f>
        <v/>
      </c>
      <c r="FB179" s="482" t="str">
        <f>IF(AND('7'!FB83=""),"",'7'!FB83)</f>
        <v/>
      </c>
      <c r="FC179" s="482" t="str">
        <f>IF(AND('7'!FC83=""),"",'7'!FC83)</f>
        <v/>
      </c>
      <c r="FD179" s="482" t="str">
        <f>IF(AND('7'!FD83=""),"",'7'!FD83)</f>
        <v/>
      </c>
      <c r="FE179" s="482" t="str">
        <f>IF(AND('7'!FE83=""),"",'7'!FE83)</f>
        <v/>
      </c>
      <c r="FF179" s="482" t="str">
        <f>IF(AND('7'!FF83=""),"",'7'!FF83)</f>
        <v xml:space="preserve"> </v>
      </c>
      <c r="FG179" s="482" t="str">
        <f>IF(AND('7'!FG83=""),"",'7'!FG83)</f>
        <v/>
      </c>
      <c r="FH179" s="482" t="str">
        <f>IF(AND('7'!FH83=""),"",'7'!FH83)</f>
        <v/>
      </c>
      <c r="FI179" s="482" t="str">
        <f>IF(AND('7'!FI83=""),"",'7'!FI83)</f>
        <v/>
      </c>
      <c r="FJ179" s="482" t="str">
        <f>IF(AND('7'!FJ83=""),"",'7'!FJ83)</f>
        <v/>
      </c>
      <c r="FK179" s="482" t="str">
        <f>IF(AND('7'!FK83=""),"",'7'!FK83)</f>
        <v/>
      </c>
      <c r="FL179" s="482" t="str">
        <f>IF(AND('7'!FL83=""),"",'7'!FL83)</f>
        <v/>
      </c>
      <c r="FM179" s="482" t="str">
        <f>IF(AND('7'!FM83=""),"",'7'!FM83)</f>
        <v xml:space="preserve"> </v>
      </c>
      <c r="FN179" s="482" t="str">
        <f>IF(AND('7'!FN83=""),"",'7'!FN83)</f>
        <v/>
      </c>
      <c r="FO179" s="482" t="str">
        <f>IF(AND('7'!FO83=""),"",'7'!FO83)</f>
        <v/>
      </c>
      <c r="FP179" s="482" t="str">
        <f>IF(AND('7'!FP83=""),"",'7'!FP83)</f>
        <v/>
      </c>
      <c r="FQ179" s="482" t="str">
        <f>IF(AND('7'!FQ83=""),"",'7'!FQ83)</f>
        <v/>
      </c>
      <c r="FR179" s="482" t="str">
        <f>IF(AND('7'!FR83=""),"",'7'!FR83)</f>
        <v/>
      </c>
      <c r="FS179" s="482" t="str">
        <f>IF(AND('7'!FS83=""),"",'7'!FS83)</f>
        <v/>
      </c>
      <c r="FT179" s="482" t="str">
        <f>IF(AND('7'!FT83=""),"",'7'!FT83)</f>
        <v xml:space="preserve"> </v>
      </c>
      <c r="FU179" s="482" t="str">
        <f>IF(AND('7'!FV83=""),"",'7'!FV83)</f>
        <v>-</v>
      </c>
      <c r="FV179" s="482" t="str">
        <f>IF(AND('7'!FW83=""),"",'7'!FW83)</f>
        <v>-</v>
      </c>
      <c r="FW179" s="482" t="str">
        <f>IF(AND('7'!FX83=""),"",'7'!FX83)</f>
        <v>-</v>
      </c>
      <c r="FX179" s="482" t="str">
        <f>IF(AND('7'!FY83=""),"",'7'!FY83)</f>
        <v>-</v>
      </c>
      <c r="FY179" s="482" t="str">
        <f>IF(AND('7'!FZ83=""),"",'7'!FZ83)</f>
        <v>-</v>
      </c>
      <c r="FZ179" s="482" t="str">
        <f>IF(AND('7'!GA83=""),"",'7'!GA83)</f>
        <v>-</v>
      </c>
      <c r="GA179" s="482" t="str">
        <f>IF(AND('7'!GB83=""),"",'7'!GB83)</f>
        <v>-</v>
      </c>
      <c r="GB179" s="482" t="str">
        <f>IF(AND('7'!GC83=""),"",'7'!GC83)</f>
        <v>-</v>
      </c>
      <c r="GC179" s="482" t="str">
        <f>IF(AND('7'!GD83=""),"",'7'!GD83)</f>
        <v>-</v>
      </c>
      <c r="GD179" s="482" t="str">
        <f>IF(AND('7'!GE83=""),"",'7'!GE83)</f>
        <v>-</v>
      </c>
      <c r="GE179" s="482" t="str">
        <f>IF(AND('7'!GF83=""),"",'7'!GF83)</f>
        <v>-</v>
      </c>
      <c r="GF179" s="482" t="str">
        <f>IF(AND('7'!GG83=""),"",'7'!GG83)</f>
        <v>-</v>
      </c>
      <c r="GG179" s="482" t="str">
        <f>IF(AND('7'!GH83=""),"",IF(AND('7'!GH83="-"),"",'7'!GH83))</f>
        <v/>
      </c>
      <c r="GH179" s="50" t="str">
        <f>IF(AND(C179=""),"",VLOOKUP(B179,Register!$A$7:$CL$311,36,FALSE))</f>
        <v/>
      </c>
      <c r="GI179" s="483" t="str">
        <f>IF(AND('7'!GL83=""),"",'7'!GL83)</f>
        <v/>
      </c>
      <c r="GJ179" s="173" t="str">
        <f>IF(AND('7'!FU83=""),"",'7'!FU83)</f>
        <v/>
      </c>
    </row>
    <row r="180" spans="1:192" ht="21">
      <c r="A180" s="480">
        <v>172</v>
      </c>
      <c r="B180" s="481" t="str">
        <f>IF(AND('7'!B84=""),"",'7'!B84)</f>
        <v/>
      </c>
      <c r="C180" s="196" t="str">
        <f>IF(AND('7'!C84=""),"",'7'!C84)</f>
        <v/>
      </c>
      <c r="D180" s="196" t="str">
        <f>IF(AND('7'!D84=""),"",'7'!D84)</f>
        <v/>
      </c>
      <c r="E180" s="200" t="str">
        <f>IF(AND('7'!E84=""),"",'7'!E84)</f>
        <v/>
      </c>
      <c r="F180" s="482" t="str">
        <f>IF(AND('7'!F84=""),"",'7'!F84)</f>
        <v/>
      </c>
      <c r="G180" s="482" t="str">
        <f>IF(AND('7'!G84=""),"",'7'!G84)</f>
        <v/>
      </c>
      <c r="H180" s="482" t="str">
        <f>IF(AND('7'!H84=""),"",'7'!H84)</f>
        <v/>
      </c>
      <c r="I180" s="482" t="str">
        <f>IF(AND('7'!I84=""),"",'7'!I84)</f>
        <v/>
      </c>
      <c r="J180" s="482" t="str">
        <f>IF(AND('7'!J84=""),"",'7'!J84)</f>
        <v/>
      </c>
      <c r="K180" s="482" t="str">
        <f>IF(AND('7'!K84=""),"",'7'!K84)</f>
        <v/>
      </c>
      <c r="L180" s="482" t="str">
        <f>IF(AND('7'!L84=""),"",'7'!L84)</f>
        <v/>
      </c>
      <c r="M180" s="482" t="str">
        <f>IF(AND('7'!M84=""),"",'7'!M84)</f>
        <v/>
      </c>
      <c r="N180" s="482" t="str">
        <f>IF(AND('7'!N84=""),"",'7'!N84)</f>
        <v/>
      </c>
      <c r="O180" s="482" t="str">
        <f>IF(AND('7'!O84=""),"",'7'!O84)</f>
        <v/>
      </c>
      <c r="P180" s="482" t="str">
        <f>IF(AND('7'!P84=""),"",'7'!P84)</f>
        <v/>
      </c>
      <c r="Q180" s="482" t="str">
        <f>IF(AND('7'!Q84=""),"",'7'!Q84)</f>
        <v/>
      </c>
      <c r="R180" s="482" t="str">
        <f>IF(AND('7'!R84=""),"",'7'!R84)</f>
        <v/>
      </c>
      <c r="S180" s="482" t="str">
        <f>IF(AND('7'!S84=""),"",'7'!S84)</f>
        <v/>
      </c>
      <c r="T180" s="482" t="str">
        <f>IF(AND('7'!T84=""),"",'7'!T84)</f>
        <v/>
      </c>
      <c r="U180" s="482" t="str">
        <f>IF(AND('7'!U84=""),"",'7'!U84)</f>
        <v/>
      </c>
      <c r="V180" s="482" t="str">
        <f>IF(AND('7'!V84=""),"",'7'!V84)</f>
        <v/>
      </c>
      <c r="W180" s="482" t="str">
        <f>IF(AND('7'!W84=""),"",'7'!W84)</f>
        <v/>
      </c>
      <c r="X180" s="482" t="str">
        <f>IF(AND('7'!X84=""),"",'7'!X84)</f>
        <v/>
      </c>
      <c r="Y180" s="482" t="str">
        <f>IF(AND('7'!Y84=""),"",'7'!Y84)</f>
        <v/>
      </c>
      <c r="Z180" s="482" t="str">
        <f>IF(AND('7'!Z84=""),"",'7'!Z84)</f>
        <v/>
      </c>
      <c r="AA180" s="482" t="str">
        <f>IF(AND('7'!AA84=""),"",'7'!AA84)</f>
        <v/>
      </c>
      <c r="AB180" s="482" t="str">
        <f>IF(AND('7'!AB84=""),"",'7'!AB84)</f>
        <v/>
      </c>
      <c r="AC180" s="482" t="str">
        <f>IF(AND('7'!AC84=""),"",'7'!AC84)</f>
        <v/>
      </c>
      <c r="AD180" s="482" t="str">
        <f>IF(AND('7'!AD84=""),"",'7'!AD84)</f>
        <v/>
      </c>
      <c r="AE180" s="482" t="str">
        <f>IF(AND('7'!AE84=""),"",'7'!AE84)</f>
        <v/>
      </c>
      <c r="AF180" s="482" t="str">
        <f>IF(AND('7'!AF84=""),"",'7'!AF84)</f>
        <v/>
      </c>
      <c r="AG180" s="482" t="str">
        <f>IF(AND('7'!AG84=""),"",'7'!AG84)</f>
        <v/>
      </c>
      <c r="AH180" s="482" t="str">
        <f>IF(AND('7'!AH84=""),"",'7'!AH84)</f>
        <v/>
      </c>
      <c r="AI180" s="482" t="str">
        <f>IF(AND('7'!AI84=""),"",'7'!AI84)</f>
        <v/>
      </c>
      <c r="AJ180" s="482" t="str">
        <f>IF(AND('7'!AJ84=""),"",'7'!AJ84)</f>
        <v/>
      </c>
      <c r="AK180" s="482" t="str">
        <f>IF(AND('7'!AK84=""),"",'7'!AK84)</f>
        <v/>
      </c>
      <c r="AL180" s="482" t="str">
        <f>IF(AND('7'!AL84=""),"",'7'!AL84)</f>
        <v/>
      </c>
      <c r="AM180" s="482" t="str">
        <f>IF(AND('7'!AM84=""),"",'7'!AM84)</f>
        <v/>
      </c>
      <c r="AN180" s="482" t="str">
        <f>IF(AND('7'!AN84=""),"",'7'!AN84)</f>
        <v/>
      </c>
      <c r="AO180" s="482" t="str">
        <f>IF(AND('7'!AO84=""),"",'7'!AO84)</f>
        <v/>
      </c>
      <c r="AP180" s="482" t="str">
        <f>IF(AND('7'!AP84=""),"",'7'!AP84)</f>
        <v/>
      </c>
      <c r="AQ180" s="482" t="str">
        <f>IF(AND('7'!AQ84=""),"",'7'!AQ84)</f>
        <v/>
      </c>
      <c r="AR180" s="482" t="str">
        <f>IF(AND('7'!AR84=""),"",'7'!AR84)</f>
        <v/>
      </c>
      <c r="AS180" s="482" t="str">
        <f>IF(AND('7'!AS84=""),"",'7'!AS84)</f>
        <v/>
      </c>
      <c r="AT180" s="482" t="str">
        <f>IF(AND('7'!AT84=""),"",'7'!AT84)</f>
        <v/>
      </c>
      <c r="AU180" s="482" t="str">
        <f>IF(AND('7'!AU84=""),"",'7'!AU84)</f>
        <v/>
      </c>
      <c r="AV180" s="482" t="str">
        <f>IF(AND('7'!AV84=""),"",'7'!AV84)</f>
        <v/>
      </c>
      <c r="AW180" s="482" t="str">
        <f>IF(AND('7'!AW84=""),"",'7'!AW84)</f>
        <v/>
      </c>
      <c r="AX180" s="482" t="str">
        <f>IF(AND('7'!AX84=""),"",'7'!AX84)</f>
        <v/>
      </c>
      <c r="AY180" s="482" t="str">
        <f>IF(AND('7'!AY84=""),"",'7'!AY84)</f>
        <v/>
      </c>
      <c r="AZ180" s="482" t="str">
        <f>IF(AND('7'!AZ84=""),"",'7'!AZ84)</f>
        <v/>
      </c>
      <c r="BA180" s="482" t="str">
        <f>IF(AND('7'!BA84=""),"",'7'!BA84)</f>
        <v/>
      </c>
      <c r="BB180" s="482" t="str">
        <f>IF(AND('7'!BB84=""),"",'7'!BB84)</f>
        <v/>
      </c>
      <c r="BC180" s="482" t="str">
        <f>IF(AND('7'!BC84=""),"",'7'!BC84)</f>
        <v/>
      </c>
      <c r="BD180" s="482" t="str">
        <f>IF(AND('7'!BD84=""),"",'7'!BD84)</f>
        <v/>
      </c>
      <c r="BE180" s="482" t="str">
        <f>IF(AND('7'!BE84=""),"",'7'!BE84)</f>
        <v/>
      </c>
      <c r="BF180" s="482" t="str">
        <f>IF(AND('7'!BF84=""),"",'7'!BF84)</f>
        <v/>
      </c>
      <c r="BG180" s="482" t="str">
        <f>IF(AND('7'!BG84=""),"",'7'!BG84)</f>
        <v/>
      </c>
      <c r="BH180" s="482" t="str">
        <f>IF(AND('7'!BH84=""),"",'7'!BH84)</f>
        <v/>
      </c>
      <c r="BI180" s="482" t="str">
        <f>IF(AND('7'!BI84=""),"",'7'!BI84)</f>
        <v/>
      </c>
      <c r="BJ180" s="482" t="str">
        <f>IF(AND('7'!BJ84=""),"",'7'!BJ84)</f>
        <v/>
      </c>
      <c r="BK180" s="482" t="str">
        <f>IF(AND('7'!BK84=""),"",'7'!BK84)</f>
        <v/>
      </c>
      <c r="BL180" s="482" t="str">
        <f>IF(AND('7'!BL84=""),"",'7'!BL84)</f>
        <v/>
      </c>
      <c r="BM180" s="482" t="str">
        <f>IF(AND('7'!BM84=""),"",'7'!BM84)</f>
        <v/>
      </c>
      <c r="BN180" s="482" t="str">
        <f>IF(AND('7'!BN84=""),"",'7'!BN84)</f>
        <v/>
      </c>
      <c r="BO180" s="482" t="str">
        <f>IF(AND('7'!BO84=""),"",'7'!BO84)</f>
        <v/>
      </c>
      <c r="BP180" s="482" t="str">
        <f>IF(AND('7'!BP84=""),"",'7'!BP84)</f>
        <v/>
      </c>
      <c r="BQ180" s="482" t="str">
        <f>IF(AND('7'!BQ84=""),"",'7'!BQ84)</f>
        <v/>
      </c>
      <c r="BR180" s="482" t="str">
        <f>IF(AND('7'!BR84=""),"",'7'!BR84)</f>
        <v/>
      </c>
      <c r="BS180" s="482" t="str">
        <f>IF(AND('7'!BS84=""),"",'7'!BS84)</f>
        <v/>
      </c>
      <c r="BT180" s="482" t="str">
        <f>IF(AND('7'!BT84=""),"",'7'!BT84)</f>
        <v/>
      </c>
      <c r="BU180" s="482" t="str">
        <f>IF(AND('7'!BU84=""),"",'7'!BU84)</f>
        <v/>
      </c>
      <c r="BV180" s="482" t="str">
        <f>IF(AND('7'!BV84=""),"",'7'!BV84)</f>
        <v/>
      </c>
      <c r="BW180" s="482" t="str">
        <f>IF(AND('7'!BW84=""),"",'7'!BW84)</f>
        <v/>
      </c>
      <c r="BX180" s="482" t="str">
        <f>IF(AND('7'!BX84=""),"",'7'!BX84)</f>
        <v/>
      </c>
      <c r="BY180" s="482" t="str">
        <f>IF(AND('7'!BY84=""),"",'7'!BY84)</f>
        <v/>
      </c>
      <c r="BZ180" s="482" t="str">
        <f>IF(AND('7'!BZ84=""),"",'7'!BZ84)</f>
        <v/>
      </c>
      <c r="CA180" s="482" t="str">
        <f>IF(AND('7'!CA84=""),"",'7'!CA84)</f>
        <v/>
      </c>
      <c r="CB180" s="482" t="str">
        <f>IF(AND('7'!CB84=""),"",'7'!CB84)</f>
        <v/>
      </c>
      <c r="CC180" s="482" t="str">
        <f>IF(AND('7'!CC84=""),"",'7'!CC84)</f>
        <v/>
      </c>
      <c r="CD180" s="482" t="str">
        <f>IF(AND('7'!CD84=""),"",'7'!CD84)</f>
        <v/>
      </c>
      <c r="CE180" s="482" t="str">
        <f>IF(AND('7'!CE84=""),"",'7'!CE84)</f>
        <v/>
      </c>
      <c r="CF180" s="482" t="str">
        <f>IF(AND('7'!CF84=""),"",'7'!CF84)</f>
        <v/>
      </c>
      <c r="CG180" s="482" t="str">
        <f>IF(AND('7'!CG84=""),"",'7'!CG84)</f>
        <v/>
      </c>
      <c r="CH180" s="482" t="str">
        <f>IF(AND('7'!CH84=""),"",'7'!CH84)</f>
        <v/>
      </c>
      <c r="CI180" s="482" t="str">
        <f>IF(AND('7'!CI84=""),"",'7'!CI84)</f>
        <v/>
      </c>
      <c r="CJ180" s="482" t="str">
        <f>IF(AND('7'!CJ84=""),"",'7'!CJ84)</f>
        <v/>
      </c>
      <c r="CK180" s="482" t="str">
        <f>IF(AND('7'!CK84=""),"",'7'!CK84)</f>
        <v/>
      </c>
      <c r="CL180" s="482" t="str">
        <f>IF(AND('7'!CL84=""),"",'7'!CL84)</f>
        <v/>
      </c>
      <c r="CM180" s="482" t="str">
        <f>IF(AND('7'!CM84=""),"",'7'!CM84)</f>
        <v/>
      </c>
      <c r="CN180" s="482" t="str">
        <f>IF(AND('7'!CN84=""),"",'7'!CN84)</f>
        <v/>
      </c>
      <c r="CO180" s="482" t="str">
        <f>IF(AND('7'!CO84=""),"",'7'!CO84)</f>
        <v/>
      </c>
      <c r="CP180" s="482" t="str">
        <f>IF(AND('7'!CP84=""),"",'7'!CP84)</f>
        <v/>
      </c>
      <c r="CQ180" s="482" t="str">
        <f>IF(AND('7'!CQ84=""),"",'7'!CQ84)</f>
        <v/>
      </c>
      <c r="CR180" s="482" t="str">
        <f>IF(AND('7'!CR84=""),"",'7'!CR84)</f>
        <v/>
      </c>
      <c r="CS180" s="482" t="str">
        <f>IF(AND('7'!CS84=""),"",'7'!CS84)</f>
        <v/>
      </c>
      <c r="CT180" s="482" t="str">
        <f>IF(AND('7'!CT84=""),"",'7'!CT84)</f>
        <v/>
      </c>
      <c r="CU180" s="482" t="str">
        <f>IF(AND('7'!CU84=""),"",'7'!CU84)</f>
        <v/>
      </c>
      <c r="CV180" s="482" t="str">
        <f>IF(AND('7'!CV84=""),"",'7'!CV84)</f>
        <v/>
      </c>
      <c r="CW180" s="482" t="str">
        <f>IF(AND('7'!CW84=""),"",'7'!CW84)</f>
        <v/>
      </c>
      <c r="CX180" s="482" t="str">
        <f>IF(AND('7'!CX84=""),"",'7'!CX84)</f>
        <v/>
      </c>
      <c r="CY180" s="482" t="str">
        <f>IF(AND('7'!CY84=""),"",'7'!CY84)</f>
        <v/>
      </c>
      <c r="CZ180" s="482" t="str">
        <f>IF(AND('7'!CZ84=""),"",'7'!CZ84)</f>
        <v/>
      </c>
      <c r="DA180" s="482" t="str">
        <f>IF(AND('7'!DA84=""),"",'7'!DA84)</f>
        <v/>
      </c>
      <c r="DB180" s="482" t="str">
        <f>IF(AND('7'!DB84=""),"",'7'!DB84)</f>
        <v/>
      </c>
      <c r="DC180" s="482" t="str">
        <f>IF(AND('7'!DC84=""),"",'7'!DC84)</f>
        <v/>
      </c>
      <c r="DD180" s="482" t="str">
        <f>IF(AND('7'!DD84=""),"",'7'!DD84)</f>
        <v/>
      </c>
      <c r="DE180" s="482" t="str">
        <f>IF(AND('7'!DE84=""),"",'7'!DE84)</f>
        <v/>
      </c>
      <c r="DF180" s="482" t="str">
        <f>IF(AND('7'!DF84=""),"",'7'!DF84)</f>
        <v/>
      </c>
      <c r="DG180" s="482" t="str">
        <f>IF(AND('7'!DG84=""),"",'7'!DG84)</f>
        <v/>
      </c>
      <c r="DH180" s="482" t="str">
        <f>IF(AND('7'!DH84=""),"",'7'!DH84)</f>
        <v/>
      </c>
      <c r="DI180" s="482" t="str">
        <f>IF(AND('7'!DI84=""),"",'7'!DI84)</f>
        <v/>
      </c>
      <c r="DJ180" s="482" t="str">
        <f>IF(AND('7'!DJ84=""),"",'7'!DJ84)</f>
        <v/>
      </c>
      <c r="DK180" s="482" t="str">
        <f>IF(AND('7'!DK84=""),"",'7'!DK84)</f>
        <v/>
      </c>
      <c r="DL180" s="482" t="str">
        <f>IF(AND('7'!DL84=""),"",'7'!DL84)</f>
        <v/>
      </c>
      <c r="DM180" s="482" t="str">
        <f>IF(AND('7'!DM84=""),"",'7'!DM84)</f>
        <v/>
      </c>
      <c r="DN180" s="482" t="str">
        <f>IF(AND('7'!DN84=""),"",'7'!DN84)</f>
        <v/>
      </c>
      <c r="DO180" s="482" t="str">
        <f>IF(AND('7'!DO84=""),"",'7'!DO84)</f>
        <v/>
      </c>
      <c r="DP180" s="482" t="str">
        <f>IF(AND('7'!DP84=""),"",'7'!DP84)</f>
        <v/>
      </c>
      <c r="DQ180" s="482" t="str">
        <f>IF(AND('7'!DQ84=""),"",'7'!DQ84)</f>
        <v/>
      </c>
      <c r="DR180" s="482" t="str">
        <f>IF(AND('7'!DR84=""),"",'7'!DR84)</f>
        <v/>
      </c>
      <c r="DS180" s="482" t="str">
        <f>IF(AND('7'!DS84=""),"",'7'!DS84)</f>
        <v/>
      </c>
      <c r="DT180" s="482" t="str">
        <f>IF(AND('7'!DT84=""),"",'7'!DT84)</f>
        <v/>
      </c>
      <c r="DU180" s="482" t="str">
        <f>IF(AND('7'!DU84=""),"",'7'!DU84)</f>
        <v/>
      </c>
      <c r="DV180" s="482" t="str">
        <f>IF(AND('7'!DV84=""),"",'7'!DV84)</f>
        <v/>
      </c>
      <c r="DW180" s="482" t="str">
        <f>IF(AND('7'!DW84=""),"",'7'!DW84)</f>
        <v/>
      </c>
      <c r="DX180" s="482" t="str">
        <f>IF(AND('7'!DX84=""),"",'7'!DX84)</f>
        <v/>
      </c>
      <c r="DY180" s="482" t="str">
        <f>IF(AND('7'!DY84=""),"",'7'!DY84)</f>
        <v/>
      </c>
      <c r="DZ180" s="482" t="str">
        <f>IF(AND('7'!DZ84=""),"",'7'!DZ84)</f>
        <v/>
      </c>
      <c r="EA180" s="482" t="str">
        <f>IF(AND('7'!EA84=""),"",'7'!EA84)</f>
        <v/>
      </c>
      <c r="EB180" s="482" t="str">
        <f>IF(AND('7'!EB84=""),"",'7'!EB84)</f>
        <v/>
      </c>
      <c r="EC180" s="482" t="str">
        <f>IF(AND('7'!EC84=""),"",'7'!EC84)</f>
        <v/>
      </c>
      <c r="ED180" s="482" t="str">
        <f>IF(AND('7'!ED84=""),"",'7'!ED84)</f>
        <v/>
      </c>
      <c r="EE180" s="482" t="str">
        <f>IF(AND('7'!EE84=""),"",'7'!EE84)</f>
        <v/>
      </c>
      <c r="EF180" s="482" t="str">
        <f>IF(AND('7'!EF84=""),"",'7'!EF84)</f>
        <v/>
      </c>
      <c r="EG180" s="482" t="str">
        <f>IF(AND('7'!EG84=""),"",'7'!EG84)</f>
        <v/>
      </c>
      <c r="EH180" s="482" t="str">
        <f>IF(AND('7'!EH84=""),"",'7'!EH84)</f>
        <v/>
      </c>
      <c r="EI180" s="482" t="str">
        <f>IF(AND('7'!EI84=""),"",'7'!EI84)</f>
        <v/>
      </c>
      <c r="EJ180" s="482" t="str">
        <f>IF(AND('7'!EJ84=""),"",'7'!EJ84)</f>
        <v/>
      </c>
      <c r="EK180" s="482" t="str">
        <f>IF(AND('7'!EK84=""),"",'7'!EK84)</f>
        <v/>
      </c>
      <c r="EL180" s="482" t="str">
        <f>IF(AND('7'!EL84=""),"",'7'!EL84)</f>
        <v/>
      </c>
      <c r="EM180" s="482" t="str">
        <f>IF(AND('7'!EM84=""),"",'7'!EM84)</f>
        <v/>
      </c>
      <c r="EN180" s="482" t="str">
        <f>IF(AND('7'!EN84=""),"",'7'!EN84)</f>
        <v/>
      </c>
      <c r="EO180" s="482" t="str">
        <f>IF(AND('7'!EO84=""),"",'7'!EO84)</f>
        <v/>
      </c>
      <c r="EP180" s="482" t="str">
        <f>IF(AND('7'!EP84=""),"",'7'!EP84)</f>
        <v/>
      </c>
      <c r="EQ180" s="482" t="str">
        <f>IF(AND('7'!EQ84=""),"",'7'!EQ84)</f>
        <v/>
      </c>
      <c r="ER180" s="482" t="str">
        <f>IF(AND('7'!ER84=""),"",'7'!ER84)</f>
        <v/>
      </c>
      <c r="ES180" s="482" t="str">
        <f>IF(AND('7'!ES84=""),"",'7'!ES84)</f>
        <v/>
      </c>
      <c r="ET180" s="482" t="str">
        <f>IF(AND('7'!ET84=""),"",'7'!ET84)</f>
        <v/>
      </c>
      <c r="EU180" s="482" t="str">
        <f>IF(AND('7'!EU84=""),"",'7'!EU84)</f>
        <v/>
      </c>
      <c r="EV180" s="482" t="str">
        <f>IF(AND('7'!EV84=""),"",'7'!EV84)</f>
        <v/>
      </c>
      <c r="EW180" s="482" t="str">
        <f>IF(AND('7'!EW84=""),"",'7'!EW84)</f>
        <v/>
      </c>
      <c r="EX180" s="482" t="str">
        <f>IF(AND('7'!EX84=""),"",'7'!EX84)</f>
        <v/>
      </c>
      <c r="EY180" s="482" t="str">
        <f>IF(AND('7'!EY84=""),"",'7'!EY84)</f>
        <v/>
      </c>
      <c r="EZ180" s="482" t="str">
        <f>IF(AND('7'!EZ84=""),"",'7'!EZ84)</f>
        <v/>
      </c>
      <c r="FA180" s="482" t="str">
        <f>IF(AND('7'!FA84=""),"",'7'!FA84)</f>
        <v/>
      </c>
      <c r="FB180" s="482" t="str">
        <f>IF(AND('7'!FB84=""),"",'7'!FB84)</f>
        <v/>
      </c>
      <c r="FC180" s="482" t="str">
        <f>IF(AND('7'!FC84=""),"",'7'!FC84)</f>
        <v/>
      </c>
      <c r="FD180" s="482" t="str">
        <f>IF(AND('7'!FD84=""),"",'7'!FD84)</f>
        <v/>
      </c>
      <c r="FE180" s="482" t="str">
        <f>IF(AND('7'!FE84=""),"",'7'!FE84)</f>
        <v/>
      </c>
      <c r="FF180" s="482" t="str">
        <f>IF(AND('7'!FF84=""),"",'7'!FF84)</f>
        <v xml:space="preserve"> </v>
      </c>
      <c r="FG180" s="482" t="str">
        <f>IF(AND('7'!FG84=""),"",'7'!FG84)</f>
        <v/>
      </c>
      <c r="FH180" s="482" t="str">
        <f>IF(AND('7'!FH84=""),"",'7'!FH84)</f>
        <v/>
      </c>
      <c r="FI180" s="482" t="str">
        <f>IF(AND('7'!FI84=""),"",'7'!FI84)</f>
        <v/>
      </c>
      <c r="FJ180" s="482" t="str">
        <f>IF(AND('7'!FJ84=""),"",'7'!FJ84)</f>
        <v/>
      </c>
      <c r="FK180" s="482" t="str">
        <f>IF(AND('7'!FK84=""),"",'7'!FK84)</f>
        <v/>
      </c>
      <c r="FL180" s="482" t="str">
        <f>IF(AND('7'!FL84=""),"",'7'!FL84)</f>
        <v/>
      </c>
      <c r="FM180" s="482" t="str">
        <f>IF(AND('7'!FM84=""),"",'7'!FM84)</f>
        <v xml:space="preserve"> </v>
      </c>
      <c r="FN180" s="482" t="str">
        <f>IF(AND('7'!FN84=""),"",'7'!FN84)</f>
        <v/>
      </c>
      <c r="FO180" s="482" t="str">
        <f>IF(AND('7'!FO84=""),"",'7'!FO84)</f>
        <v/>
      </c>
      <c r="FP180" s="482" t="str">
        <f>IF(AND('7'!FP84=""),"",'7'!FP84)</f>
        <v/>
      </c>
      <c r="FQ180" s="482" t="str">
        <f>IF(AND('7'!FQ84=""),"",'7'!FQ84)</f>
        <v/>
      </c>
      <c r="FR180" s="482" t="str">
        <f>IF(AND('7'!FR84=""),"",'7'!FR84)</f>
        <v/>
      </c>
      <c r="FS180" s="482" t="str">
        <f>IF(AND('7'!FS84=""),"",'7'!FS84)</f>
        <v/>
      </c>
      <c r="FT180" s="482" t="str">
        <f>IF(AND('7'!FT84=""),"",'7'!FT84)</f>
        <v xml:space="preserve"> </v>
      </c>
      <c r="FU180" s="482" t="str">
        <f>IF(AND('7'!FV84=""),"",'7'!FV84)</f>
        <v>-</v>
      </c>
      <c r="FV180" s="482" t="str">
        <f>IF(AND('7'!FW84=""),"",'7'!FW84)</f>
        <v>-</v>
      </c>
      <c r="FW180" s="482" t="str">
        <f>IF(AND('7'!FX84=""),"",'7'!FX84)</f>
        <v>-</v>
      </c>
      <c r="FX180" s="482" t="str">
        <f>IF(AND('7'!FY84=""),"",'7'!FY84)</f>
        <v>-</v>
      </c>
      <c r="FY180" s="482" t="str">
        <f>IF(AND('7'!FZ84=""),"",'7'!FZ84)</f>
        <v>-</v>
      </c>
      <c r="FZ180" s="482" t="str">
        <f>IF(AND('7'!GA84=""),"",'7'!GA84)</f>
        <v>-</v>
      </c>
      <c r="GA180" s="482" t="str">
        <f>IF(AND('7'!GB84=""),"",'7'!GB84)</f>
        <v>-</v>
      </c>
      <c r="GB180" s="482" t="str">
        <f>IF(AND('7'!GC84=""),"",'7'!GC84)</f>
        <v>-</v>
      </c>
      <c r="GC180" s="482" t="str">
        <f>IF(AND('7'!GD84=""),"",'7'!GD84)</f>
        <v>-</v>
      </c>
      <c r="GD180" s="482" t="str">
        <f>IF(AND('7'!GE84=""),"",'7'!GE84)</f>
        <v>-</v>
      </c>
      <c r="GE180" s="482" t="str">
        <f>IF(AND('7'!GF84=""),"",'7'!GF84)</f>
        <v>-</v>
      </c>
      <c r="GF180" s="482" t="str">
        <f>IF(AND('7'!GG84=""),"",'7'!GG84)</f>
        <v>-</v>
      </c>
      <c r="GG180" s="482" t="str">
        <f>IF(AND('7'!GH84=""),"",IF(AND('7'!GH84="-"),"",'7'!GH84))</f>
        <v/>
      </c>
      <c r="GH180" s="50" t="str">
        <f>IF(AND(C180=""),"",VLOOKUP(B180,Register!$A$7:$CL$311,36,FALSE))</f>
        <v/>
      </c>
      <c r="GI180" s="483" t="str">
        <f>IF(AND('7'!GL84=""),"",'7'!GL84)</f>
        <v/>
      </c>
      <c r="GJ180" s="173" t="str">
        <f>IF(AND('7'!FU84=""),"",'7'!FU84)</f>
        <v/>
      </c>
    </row>
    <row r="181" spans="1:192" ht="21">
      <c r="A181" s="480">
        <v>173</v>
      </c>
      <c r="B181" s="481" t="str">
        <f>IF(AND('7'!B85=""),"",'7'!B85)</f>
        <v/>
      </c>
      <c r="C181" s="196" t="str">
        <f>IF(AND('7'!C85=""),"",'7'!C85)</f>
        <v/>
      </c>
      <c r="D181" s="196" t="str">
        <f>IF(AND('7'!D85=""),"",'7'!D85)</f>
        <v/>
      </c>
      <c r="E181" s="200" t="str">
        <f>IF(AND('7'!E85=""),"",'7'!E85)</f>
        <v/>
      </c>
      <c r="F181" s="482" t="str">
        <f>IF(AND('7'!F85=""),"",'7'!F85)</f>
        <v/>
      </c>
      <c r="G181" s="482" t="str">
        <f>IF(AND('7'!G85=""),"",'7'!G85)</f>
        <v/>
      </c>
      <c r="H181" s="482" t="str">
        <f>IF(AND('7'!H85=""),"",'7'!H85)</f>
        <v/>
      </c>
      <c r="I181" s="482" t="str">
        <f>IF(AND('7'!I85=""),"",'7'!I85)</f>
        <v/>
      </c>
      <c r="J181" s="482" t="str">
        <f>IF(AND('7'!J85=""),"",'7'!J85)</f>
        <v/>
      </c>
      <c r="K181" s="482" t="str">
        <f>IF(AND('7'!K85=""),"",'7'!K85)</f>
        <v/>
      </c>
      <c r="L181" s="482" t="str">
        <f>IF(AND('7'!L85=""),"",'7'!L85)</f>
        <v/>
      </c>
      <c r="M181" s="482" t="str">
        <f>IF(AND('7'!M85=""),"",'7'!M85)</f>
        <v/>
      </c>
      <c r="N181" s="482" t="str">
        <f>IF(AND('7'!N85=""),"",'7'!N85)</f>
        <v/>
      </c>
      <c r="O181" s="482" t="str">
        <f>IF(AND('7'!O85=""),"",'7'!O85)</f>
        <v/>
      </c>
      <c r="P181" s="482" t="str">
        <f>IF(AND('7'!P85=""),"",'7'!P85)</f>
        <v/>
      </c>
      <c r="Q181" s="482" t="str">
        <f>IF(AND('7'!Q85=""),"",'7'!Q85)</f>
        <v/>
      </c>
      <c r="R181" s="482" t="str">
        <f>IF(AND('7'!R85=""),"",'7'!R85)</f>
        <v/>
      </c>
      <c r="S181" s="482" t="str">
        <f>IF(AND('7'!S85=""),"",'7'!S85)</f>
        <v/>
      </c>
      <c r="T181" s="482" t="str">
        <f>IF(AND('7'!T85=""),"",'7'!T85)</f>
        <v/>
      </c>
      <c r="U181" s="482" t="str">
        <f>IF(AND('7'!U85=""),"",'7'!U85)</f>
        <v/>
      </c>
      <c r="V181" s="482" t="str">
        <f>IF(AND('7'!V85=""),"",'7'!V85)</f>
        <v/>
      </c>
      <c r="W181" s="482" t="str">
        <f>IF(AND('7'!W85=""),"",'7'!W85)</f>
        <v/>
      </c>
      <c r="X181" s="482" t="str">
        <f>IF(AND('7'!X85=""),"",'7'!X85)</f>
        <v/>
      </c>
      <c r="Y181" s="482" t="str">
        <f>IF(AND('7'!Y85=""),"",'7'!Y85)</f>
        <v/>
      </c>
      <c r="Z181" s="482" t="str">
        <f>IF(AND('7'!Z85=""),"",'7'!Z85)</f>
        <v/>
      </c>
      <c r="AA181" s="482" t="str">
        <f>IF(AND('7'!AA85=""),"",'7'!AA85)</f>
        <v/>
      </c>
      <c r="AB181" s="482" t="str">
        <f>IF(AND('7'!AB85=""),"",'7'!AB85)</f>
        <v/>
      </c>
      <c r="AC181" s="482" t="str">
        <f>IF(AND('7'!AC85=""),"",'7'!AC85)</f>
        <v/>
      </c>
      <c r="AD181" s="482" t="str">
        <f>IF(AND('7'!AD85=""),"",'7'!AD85)</f>
        <v/>
      </c>
      <c r="AE181" s="482" t="str">
        <f>IF(AND('7'!AE85=""),"",'7'!AE85)</f>
        <v/>
      </c>
      <c r="AF181" s="482" t="str">
        <f>IF(AND('7'!AF85=""),"",'7'!AF85)</f>
        <v/>
      </c>
      <c r="AG181" s="482" t="str">
        <f>IF(AND('7'!AG85=""),"",'7'!AG85)</f>
        <v/>
      </c>
      <c r="AH181" s="482" t="str">
        <f>IF(AND('7'!AH85=""),"",'7'!AH85)</f>
        <v/>
      </c>
      <c r="AI181" s="482" t="str">
        <f>IF(AND('7'!AI85=""),"",'7'!AI85)</f>
        <v/>
      </c>
      <c r="AJ181" s="482" t="str">
        <f>IF(AND('7'!AJ85=""),"",'7'!AJ85)</f>
        <v/>
      </c>
      <c r="AK181" s="482" t="str">
        <f>IF(AND('7'!AK85=""),"",'7'!AK85)</f>
        <v/>
      </c>
      <c r="AL181" s="482" t="str">
        <f>IF(AND('7'!AL85=""),"",'7'!AL85)</f>
        <v/>
      </c>
      <c r="AM181" s="482" t="str">
        <f>IF(AND('7'!AM85=""),"",'7'!AM85)</f>
        <v/>
      </c>
      <c r="AN181" s="482" t="str">
        <f>IF(AND('7'!AN85=""),"",'7'!AN85)</f>
        <v/>
      </c>
      <c r="AO181" s="482" t="str">
        <f>IF(AND('7'!AO85=""),"",'7'!AO85)</f>
        <v/>
      </c>
      <c r="AP181" s="482" t="str">
        <f>IF(AND('7'!AP85=""),"",'7'!AP85)</f>
        <v/>
      </c>
      <c r="AQ181" s="482" t="str">
        <f>IF(AND('7'!AQ85=""),"",'7'!AQ85)</f>
        <v/>
      </c>
      <c r="AR181" s="482" t="str">
        <f>IF(AND('7'!AR85=""),"",'7'!AR85)</f>
        <v/>
      </c>
      <c r="AS181" s="482" t="str">
        <f>IF(AND('7'!AS85=""),"",'7'!AS85)</f>
        <v/>
      </c>
      <c r="AT181" s="482" t="str">
        <f>IF(AND('7'!AT85=""),"",'7'!AT85)</f>
        <v/>
      </c>
      <c r="AU181" s="482" t="str">
        <f>IF(AND('7'!AU85=""),"",'7'!AU85)</f>
        <v/>
      </c>
      <c r="AV181" s="482" t="str">
        <f>IF(AND('7'!AV85=""),"",'7'!AV85)</f>
        <v/>
      </c>
      <c r="AW181" s="482" t="str">
        <f>IF(AND('7'!AW85=""),"",'7'!AW85)</f>
        <v/>
      </c>
      <c r="AX181" s="482" t="str">
        <f>IF(AND('7'!AX85=""),"",'7'!AX85)</f>
        <v/>
      </c>
      <c r="AY181" s="482" t="str">
        <f>IF(AND('7'!AY85=""),"",'7'!AY85)</f>
        <v/>
      </c>
      <c r="AZ181" s="482" t="str">
        <f>IF(AND('7'!AZ85=""),"",'7'!AZ85)</f>
        <v/>
      </c>
      <c r="BA181" s="482" t="str">
        <f>IF(AND('7'!BA85=""),"",'7'!BA85)</f>
        <v/>
      </c>
      <c r="BB181" s="482" t="str">
        <f>IF(AND('7'!BB85=""),"",'7'!BB85)</f>
        <v/>
      </c>
      <c r="BC181" s="482" t="str">
        <f>IF(AND('7'!BC85=""),"",'7'!BC85)</f>
        <v/>
      </c>
      <c r="BD181" s="482" t="str">
        <f>IF(AND('7'!BD85=""),"",'7'!BD85)</f>
        <v/>
      </c>
      <c r="BE181" s="482" t="str">
        <f>IF(AND('7'!BE85=""),"",'7'!BE85)</f>
        <v/>
      </c>
      <c r="BF181" s="482" t="str">
        <f>IF(AND('7'!BF85=""),"",'7'!BF85)</f>
        <v/>
      </c>
      <c r="BG181" s="482" t="str">
        <f>IF(AND('7'!BG85=""),"",'7'!BG85)</f>
        <v/>
      </c>
      <c r="BH181" s="482" t="str">
        <f>IF(AND('7'!BH85=""),"",'7'!BH85)</f>
        <v/>
      </c>
      <c r="BI181" s="482" t="str">
        <f>IF(AND('7'!BI85=""),"",'7'!BI85)</f>
        <v/>
      </c>
      <c r="BJ181" s="482" t="str">
        <f>IF(AND('7'!BJ85=""),"",'7'!BJ85)</f>
        <v/>
      </c>
      <c r="BK181" s="482" t="str">
        <f>IF(AND('7'!BK85=""),"",'7'!BK85)</f>
        <v/>
      </c>
      <c r="BL181" s="482" t="str">
        <f>IF(AND('7'!BL85=""),"",'7'!BL85)</f>
        <v/>
      </c>
      <c r="BM181" s="482" t="str">
        <f>IF(AND('7'!BM85=""),"",'7'!BM85)</f>
        <v/>
      </c>
      <c r="BN181" s="482" t="str">
        <f>IF(AND('7'!BN85=""),"",'7'!BN85)</f>
        <v/>
      </c>
      <c r="BO181" s="482" t="str">
        <f>IF(AND('7'!BO85=""),"",'7'!BO85)</f>
        <v/>
      </c>
      <c r="BP181" s="482" t="str">
        <f>IF(AND('7'!BP85=""),"",'7'!BP85)</f>
        <v/>
      </c>
      <c r="BQ181" s="482" t="str">
        <f>IF(AND('7'!BQ85=""),"",'7'!BQ85)</f>
        <v/>
      </c>
      <c r="BR181" s="482" t="str">
        <f>IF(AND('7'!BR85=""),"",'7'!BR85)</f>
        <v/>
      </c>
      <c r="BS181" s="482" t="str">
        <f>IF(AND('7'!BS85=""),"",'7'!BS85)</f>
        <v/>
      </c>
      <c r="BT181" s="482" t="str">
        <f>IF(AND('7'!BT85=""),"",'7'!BT85)</f>
        <v/>
      </c>
      <c r="BU181" s="482" t="str">
        <f>IF(AND('7'!BU85=""),"",'7'!BU85)</f>
        <v/>
      </c>
      <c r="BV181" s="482" t="str">
        <f>IF(AND('7'!BV85=""),"",'7'!BV85)</f>
        <v/>
      </c>
      <c r="BW181" s="482" t="str">
        <f>IF(AND('7'!BW85=""),"",'7'!BW85)</f>
        <v/>
      </c>
      <c r="BX181" s="482" t="str">
        <f>IF(AND('7'!BX85=""),"",'7'!BX85)</f>
        <v/>
      </c>
      <c r="BY181" s="482" t="str">
        <f>IF(AND('7'!BY85=""),"",'7'!BY85)</f>
        <v/>
      </c>
      <c r="BZ181" s="482" t="str">
        <f>IF(AND('7'!BZ85=""),"",'7'!BZ85)</f>
        <v/>
      </c>
      <c r="CA181" s="482" t="str">
        <f>IF(AND('7'!CA85=""),"",'7'!CA85)</f>
        <v/>
      </c>
      <c r="CB181" s="482" t="str">
        <f>IF(AND('7'!CB85=""),"",'7'!CB85)</f>
        <v/>
      </c>
      <c r="CC181" s="482" t="str">
        <f>IF(AND('7'!CC85=""),"",'7'!CC85)</f>
        <v/>
      </c>
      <c r="CD181" s="482" t="str">
        <f>IF(AND('7'!CD85=""),"",'7'!CD85)</f>
        <v/>
      </c>
      <c r="CE181" s="482" t="str">
        <f>IF(AND('7'!CE85=""),"",'7'!CE85)</f>
        <v/>
      </c>
      <c r="CF181" s="482" t="str">
        <f>IF(AND('7'!CF85=""),"",'7'!CF85)</f>
        <v/>
      </c>
      <c r="CG181" s="482" t="str">
        <f>IF(AND('7'!CG85=""),"",'7'!CG85)</f>
        <v/>
      </c>
      <c r="CH181" s="482" t="str">
        <f>IF(AND('7'!CH85=""),"",'7'!CH85)</f>
        <v/>
      </c>
      <c r="CI181" s="482" t="str">
        <f>IF(AND('7'!CI85=""),"",'7'!CI85)</f>
        <v/>
      </c>
      <c r="CJ181" s="482" t="str">
        <f>IF(AND('7'!CJ85=""),"",'7'!CJ85)</f>
        <v/>
      </c>
      <c r="CK181" s="482" t="str">
        <f>IF(AND('7'!CK85=""),"",'7'!CK85)</f>
        <v/>
      </c>
      <c r="CL181" s="482" t="str">
        <f>IF(AND('7'!CL85=""),"",'7'!CL85)</f>
        <v/>
      </c>
      <c r="CM181" s="482" t="str">
        <f>IF(AND('7'!CM85=""),"",'7'!CM85)</f>
        <v/>
      </c>
      <c r="CN181" s="482" t="str">
        <f>IF(AND('7'!CN85=""),"",'7'!CN85)</f>
        <v/>
      </c>
      <c r="CO181" s="482" t="str">
        <f>IF(AND('7'!CO85=""),"",'7'!CO85)</f>
        <v/>
      </c>
      <c r="CP181" s="482" t="str">
        <f>IF(AND('7'!CP85=""),"",'7'!CP85)</f>
        <v/>
      </c>
      <c r="CQ181" s="482" t="str">
        <f>IF(AND('7'!CQ85=""),"",'7'!CQ85)</f>
        <v/>
      </c>
      <c r="CR181" s="482" t="str">
        <f>IF(AND('7'!CR85=""),"",'7'!CR85)</f>
        <v/>
      </c>
      <c r="CS181" s="482" t="str">
        <f>IF(AND('7'!CS85=""),"",'7'!CS85)</f>
        <v/>
      </c>
      <c r="CT181" s="482" t="str">
        <f>IF(AND('7'!CT85=""),"",'7'!CT85)</f>
        <v/>
      </c>
      <c r="CU181" s="482" t="str">
        <f>IF(AND('7'!CU85=""),"",'7'!CU85)</f>
        <v/>
      </c>
      <c r="CV181" s="482" t="str">
        <f>IF(AND('7'!CV85=""),"",'7'!CV85)</f>
        <v/>
      </c>
      <c r="CW181" s="482" t="str">
        <f>IF(AND('7'!CW85=""),"",'7'!CW85)</f>
        <v/>
      </c>
      <c r="CX181" s="482" t="str">
        <f>IF(AND('7'!CX85=""),"",'7'!CX85)</f>
        <v/>
      </c>
      <c r="CY181" s="482" t="str">
        <f>IF(AND('7'!CY85=""),"",'7'!CY85)</f>
        <v/>
      </c>
      <c r="CZ181" s="482" t="str">
        <f>IF(AND('7'!CZ85=""),"",'7'!CZ85)</f>
        <v/>
      </c>
      <c r="DA181" s="482" t="str">
        <f>IF(AND('7'!DA85=""),"",'7'!DA85)</f>
        <v/>
      </c>
      <c r="DB181" s="482" t="str">
        <f>IF(AND('7'!DB85=""),"",'7'!DB85)</f>
        <v/>
      </c>
      <c r="DC181" s="482" t="str">
        <f>IF(AND('7'!DC85=""),"",'7'!DC85)</f>
        <v/>
      </c>
      <c r="DD181" s="482" t="str">
        <f>IF(AND('7'!DD85=""),"",'7'!DD85)</f>
        <v/>
      </c>
      <c r="DE181" s="482" t="str">
        <f>IF(AND('7'!DE85=""),"",'7'!DE85)</f>
        <v/>
      </c>
      <c r="DF181" s="482" t="str">
        <f>IF(AND('7'!DF85=""),"",'7'!DF85)</f>
        <v/>
      </c>
      <c r="DG181" s="482" t="str">
        <f>IF(AND('7'!DG85=""),"",'7'!DG85)</f>
        <v/>
      </c>
      <c r="DH181" s="482" t="str">
        <f>IF(AND('7'!DH85=""),"",'7'!DH85)</f>
        <v/>
      </c>
      <c r="DI181" s="482" t="str">
        <f>IF(AND('7'!DI85=""),"",'7'!DI85)</f>
        <v/>
      </c>
      <c r="DJ181" s="482" t="str">
        <f>IF(AND('7'!DJ85=""),"",'7'!DJ85)</f>
        <v/>
      </c>
      <c r="DK181" s="482" t="str">
        <f>IF(AND('7'!DK85=""),"",'7'!DK85)</f>
        <v/>
      </c>
      <c r="DL181" s="482" t="str">
        <f>IF(AND('7'!DL85=""),"",'7'!DL85)</f>
        <v/>
      </c>
      <c r="DM181" s="482" t="str">
        <f>IF(AND('7'!DM85=""),"",'7'!DM85)</f>
        <v/>
      </c>
      <c r="DN181" s="482" t="str">
        <f>IF(AND('7'!DN85=""),"",'7'!DN85)</f>
        <v/>
      </c>
      <c r="DO181" s="482" t="str">
        <f>IF(AND('7'!DO85=""),"",'7'!DO85)</f>
        <v/>
      </c>
      <c r="DP181" s="482" t="str">
        <f>IF(AND('7'!DP85=""),"",'7'!DP85)</f>
        <v/>
      </c>
      <c r="DQ181" s="482" t="str">
        <f>IF(AND('7'!DQ85=""),"",'7'!DQ85)</f>
        <v/>
      </c>
      <c r="DR181" s="482" t="str">
        <f>IF(AND('7'!DR85=""),"",'7'!DR85)</f>
        <v/>
      </c>
      <c r="DS181" s="482" t="str">
        <f>IF(AND('7'!DS85=""),"",'7'!DS85)</f>
        <v/>
      </c>
      <c r="DT181" s="482" t="str">
        <f>IF(AND('7'!DT85=""),"",'7'!DT85)</f>
        <v/>
      </c>
      <c r="DU181" s="482" t="str">
        <f>IF(AND('7'!DU85=""),"",'7'!DU85)</f>
        <v/>
      </c>
      <c r="DV181" s="482" t="str">
        <f>IF(AND('7'!DV85=""),"",'7'!DV85)</f>
        <v/>
      </c>
      <c r="DW181" s="482" t="str">
        <f>IF(AND('7'!DW85=""),"",'7'!DW85)</f>
        <v/>
      </c>
      <c r="DX181" s="482" t="str">
        <f>IF(AND('7'!DX85=""),"",'7'!DX85)</f>
        <v/>
      </c>
      <c r="DY181" s="482" t="str">
        <f>IF(AND('7'!DY85=""),"",'7'!DY85)</f>
        <v/>
      </c>
      <c r="DZ181" s="482" t="str">
        <f>IF(AND('7'!DZ85=""),"",'7'!DZ85)</f>
        <v/>
      </c>
      <c r="EA181" s="482" t="str">
        <f>IF(AND('7'!EA85=""),"",'7'!EA85)</f>
        <v/>
      </c>
      <c r="EB181" s="482" t="str">
        <f>IF(AND('7'!EB85=""),"",'7'!EB85)</f>
        <v/>
      </c>
      <c r="EC181" s="482" t="str">
        <f>IF(AND('7'!EC85=""),"",'7'!EC85)</f>
        <v/>
      </c>
      <c r="ED181" s="482" t="str">
        <f>IF(AND('7'!ED85=""),"",'7'!ED85)</f>
        <v/>
      </c>
      <c r="EE181" s="482" t="str">
        <f>IF(AND('7'!EE85=""),"",'7'!EE85)</f>
        <v/>
      </c>
      <c r="EF181" s="482" t="str">
        <f>IF(AND('7'!EF85=""),"",'7'!EF85)</f>
        <v/>
      </c>
      <c r="EG181" s="482" t="str">
        <f>IF(AND('7'!EG85=""),"",'7'!EG85)</f>
        <v/>
      </c>
      <c r="EH181" s="482" t="str">
        <f>IF(AND('7'!EH85=""),"",'7'!EH85)</f>
        <v/>
      </c>
      <c r="EI181" s="482" t="str">
        <f>IF(AND('7'!EI85=""),"",'7'!EI85)</f>
        <v/>
      </c>
      <c r="EJ181" s="482" t="str">
        <f>IF(AND('7'!EJ85=""),"",'7'!EJ85)</f>
        <v/>
      </c>
      <c r="EK181" s="482" t="str">
        <f>IF(AND('7'!EK85=""),"",'7'!EK85)</f>
        <v/>
      </c>
      <c r="EL181" s="482" t="str">
        <f>IF(AND('7'!EL85=""),"",'7'!EL85)</f>
        <v/>
      </c>
      <c r="EM181" s="482" t="str">
        <f>IF(AND('7'!EM85=""),"",'7'!EM85)</f>
        <v/>
      </c>
      <c r="EN181" s="482" t="str">
        <f>IF(AND('7'!EN85=""),"",'7'!EN85)</f>
        <v/>
      </c>
      <c r="EO181" s="482" t="str">
        <f>IF(AND('7'!EO85=""),"",'7'!EO85)</f>
        <v/>
      </c>
      <c r="EP181" s="482" t="str">
        <f>IF(AND('7'!EP85=""),"",'7'!EP85)</f>
        <v/>
      </c>
      <c r="EQ181" s="482" t="str">
        <f>IF(AND('7'!EQ85=""),"",'7'!EQ85)</f>
        <v/>
      </c>
      <c r="ER181" s="482" t="str">
        <f>IF(AND('7'!ER85=""),"",'7'!ER85)</f>
        <v/>
      </c>
      <c r="ES181" s="482" t="str">
        <f>IF(AND('7'!ES85=""),"",'7'!ES85)</f>
        <v/>
      </c>
      <c r="ET181" s="482" t="str">
        <f>IF(AND('7'!ET85=""),"",'7'!ET85)</f>
        <v/>
      </c>
      <c r="EU181" s="482" t="str">
        <f>IF(AND('7'!EU85=""),"",'7'!EU85)</f>
        <v/>
      </c>
      <c r="EV181" s="482" t="str">
        <f>IF(AND('7'!EV85=""),"",'7'!EV85)</f>
        <v/>
      </c>
      <c r="EW181" s="482" t="str">
        <f>IF(AND('7'!EW85=""),"",'7'!EW85)</f>
        <v/>
      </c>
      <c r="EX181" s="482" t="str">
        <f>IF(AND('7'!EX85=""),"",'7'!EX85)</f>
        <v/>
      </c>
      <c r="EY181" s="482" t="str">
        <f>IF(AND('7'!EY85=""),"",'7'!EY85)</f>
        <v/>
      </c>
      <c r="EZ181" s="482" t="str">
        <f>IF(AND('7'!EZ85=""),"",'7'!EZ85)</f>
        <v/>
      </c>
      <c r="FA181" s="482" t="str">
        <f>IF(AND('7'!FA85=""),"",'7'!FA85)</f>
        <v/>
      </c>
      <c r="FB181" s="482" t="str">
        <f>IF(AND('7'!FB85=""),"",'7'!FB85)</f>
        <v/>
      </c>
      <c r="FC181" s="482" t="str">
        <f>IF(AND('7'!FC85=""),"",'7'!FC85)</f>
        <v/>
      </c>
      <c r="FD181" s="482" t="str">
        <f>IF(AND('7'!FD85=""),"",'7'!FD85)</f>
        <v/>
      </c>
      <c r="FE181" s="482" t="str">
        <f>IF(AND('7'!FE85=""),"",'7'!FE85)</f>
        <v/>
      </c>
      <c r="FF181" s="482" t="str">
        <f>IF(AND('7'!FF85=""),"",'7'!FF85)</f>
        <v xml:space="preserve"> </v>
      </c>
      <c r="FG181" s="482" t="str">
        <f>IF(AND('7'!FG85=""),"",'7'!FG85)</f>
        <v/>
      </c>
      <c r="FH181" s="482" t="str">
        <f>IF(AND('7'!FH85=""),"",'7'!FH85)</f>
        <v/>
      </c>
      <c r="FI181" s="482" t="str">
        <f>IF(AND('7'!FI85=""),"",'7'!FI85)</f>
        <v/>
      </c>
      <c r="FJ181" s="482" t="str">
        <f>IF(AND('7'!FJ85=""),"",'7'!FJ85)</f>
        <v/>
      </c>
      <c r="FK181" s="482" t="str">
        <f>IF(AND('7'!FK85=""),"",'7'!FK85)</f>
        <v/>
      </c>
      <c r="FL181" s="482" t="str">
        <f>IF(AND('7'!FL85=""),"",'7'!FL85)</f>
        <v/>
      </c>
      <c r="FM181" s="482" t="str">
        <f>IF(AND('7'!FM85=""),"",'7'!FM85)</f>
        <v xml:space="preserve"> </v>
      </c>
      <c r="FN181" s="482" t="str">
        <f>IF(AND('7'!FN85=""),"",'7'!FN85)</f>
        <v/>
      </c>
      <c r="FO181" s="482" t="str">
        <f>IF(AND('7'!FO85=""),"",'7'!FO85)</f>
        <v/>
      </c>
      <c r="FP181" s="482" t="str">
        <f>IF(AND('7'!FP85=""),"",'7'!FP85)</f>
        <v/>
      </c>
      <c r="FQ181" s="482" t="str">
        <f>IF(AND('7'!FQ85=""),"",'7'!FQ85)</f>
        <v/>
      </c>
      <c r="FR181" s="482" t="str">
        <f>IF(AND('7'!FR85=""),"",'7'!FR85)</f>
        <v/>
      </c>
      <c r="FS181" s="482" t="str">
        <f>IF(AND('7'!FS85=""),"",'7'!FS85)</f>
        <v/>
      </c>
      <c r="FT181" s="482" t="str">
        <f>IF(AND('7'!FT85=""),"",'7'!FT85)</f>
        <v xml:space="preserve"> </v>
      </c>
      <c r="FU181" s="482" t="str">
        <f>IF(AND('7'!FV85=""),"",'7'!FV85)</f>
        <v>-</v>
      </c>
      <c r="FV181" s="482" t="str">
        <f>IF(AND('7'!FW85=""),"",'7'!FW85)</f>
        <v>-</v>
      </c>
      <c r="FW181" s="482" t="str">
        <f>IF(AND('7'!FX85=""),"",'7'!FX85)</f>
        <v>-</v>
      </c>
      <c r="FX181" s="482" t="str">
        <f>IF(AND('7'!FY85=""),"",'7'!FY85)</f>
        <v>-</v>
      </c>
      <c r="FY181" s="482" t="str">
        <f>IF(AND('7'!FZ85=""),"",'7'!FZ85)</f>
        <v>-</v>
      </c>
      <c r="FZ181" s="482" t="str">
        <f>IF(AND('7'!GA85=""),"",'7'!GA85)</f>
        <v>-</v>
      </c>
      <c r="GA181" s="482" t="str">
        <f>IF(AND('7'!GB85=""),"",'7'!GB85)</f>
        <v>-</v>
      </c>
      <c r="GB181" s="482" t="str">
        <f>IF(AND('7'!GC85=""),"",'7'!GC85)</f>
        <v>-</v>
      </c>
      <c r="GC181" s="482" t="str">
        <f>IF(AND('7'!GD85=""),"",'7'!GD85)</f>
        <v>-</v>
      </c>
      <c r="GD181" s="482" t="str">
        <f>IF(AND('7'!GE85=""),"",'7'!GE85)</f>
        <v>-</v>
      </c>
      <c r="GE181" s="482" t="str">
        <f>IF(AND('7'!GF85=""),"",'7'!GF85)</f>
        <v>-</v>
      </c>
      <c r="GF181" s="482" t="str">
        <f>IF(AND('7'!GG85=""),"",'7'!GG85)</f>
        <v>-</v>
      </c>
      <c r="GG181" s="482" t="str">
        <f>IF(AND('7'!GH85=""),"",IF(AND('7'!GH85="-"),"",'7'!GH85))</f>
        <v/>
      </c>
      <c r="GH181" s="50" t="str">
        <f>IF(AND(C181=""),"",VLOOKUP(B181,Register!$A$7:$CL$311,36,FALSE))</f>
        <v/>
      </c>
      <c r="GI181" s="483" t="str">
        <f>IF(AND('7'!GL85=""),"",'7'!GL85)</f>
        <v/>
      </c>
      <c r="GJ181" s="173" t="str">
        <f>IF(AND('7'!FU85=""),"",'7'!FU85)</f>
        <v/>
      </c>
    </row>
    <row r="182" spans="1:192" ht="21">
      <c r="A182" s="480">
        <v>174</v>
      </c>
      <c r="B182" s="481" t="str">
        <f>IF(AND('7'!B86=""),"",'7'!B86)</f>
        <v/>
      </c>
      <c r="C182" s="196" t="str">
        <f>IF(AND('7'!C86=""),"",'7'!C86)</f>
        <v/>
      </c>
      <c r="D182" s="196" t="str">
        <f>IF(AND('7'!D86=""),"",'7'!D86)</f>
        <v/>
      </c>
      <c r="E182" s="200" t="str">
        <f>IF(AND('7'!E86=""),"",'7'!E86)</f>
        <v/>
      </c>
      <c r="F182" s="482" t="str">
        <f>IF(AND('7'!F86=""),"",'7'!F86)</f>
        <v/>
      </c>
      <c r="G182" s="482" t="str">
        <f>IF(AND('7'!G86=""),"",'7'!G86)</f>
        <v/>
      </c>
      <c r="H182" s="482" t="str">
        <f>IF(AND('7'!H86=""),"",'7'!H86)</f>
        <v/>
      </c>
      <c r="I182" s="482" t="str">
        <f>IF(AND('7'!I86=""),"",'7'!I86)</f>
        <v/>
      </c>
      <c r="J182" s="482" t="str">
        <f>IF(AND('7'!J86=""),"",'7'!J86)</f>
        <v/>
      </c>
      <c r="K182" s="482" t="str">
        <f>IF(AND('7'!K86=""),"",'7'!K86)</f>
        <v/>
      </c>
      <c r="L182" s="482" t="str">
        <f>IF(AND('7'!L86=""),"",'7'!L86)</f>
        <v/>
      </c>
      <c r="M182" s="482" t="str">
        <f>IF(AND('7'!M86=""),"",'7'!M86)</f>
        <v/>
      </c>
      <c r="N182" s="482" t="str">
        <f>IF(AND('7'!N86=""),"",'7'!N86)</f>
        <v/>
      </c>
      <c r="O182" s="482" t="str">
        <f>IF(AND('7'!O86=""),"",'7'!O86)</f>
        <v/>
      </c>
      <c r="P182" s="482" t="str">
        <f>IF(AND('7'!P86=""),"",'7'!P86)</f>
        <v/>
      </c>
      <c r="Q182" s="482" t="str">
        <f>IF(AND('7'!Q86=""),"",'7'!Q86)</f>
        <v/>
      </c>
      <c r="R182" s="482" t="str">
        <f>IF(AND('7'!R86=""),"",'7'!R86)</f>
        <v/>
      </c>
      <c r="S182" s="482" t="str">
        <f>IF(AND('7'!S86=""),"",'7'!S86)</f>
        <v/>
      </c>
      <c r="T182" s="482" t="str">
        <f>IF(AND('7'!T86=""),"",'7'!T86)</f>
        <v/>
      </c>
      <c r="U182" s="482" t="str">
        <f>IF(AND('7'!U86=""),"",'7'!U86)</f>
        <v/>
      </c>
      <c r="V182" s="482" t="str">
        <f>IF(AND('7'!V86=""),"",'7'!V86)</f>
        <v/>
      </c>
      <c r="W182" s="482" t="str">
        <f>IF(AND('7'!W86=""),"",'7'!W86)</f>
        <v/>
      </c>
      <c r="X182" s="482" t="str">
        <f>IF(AND('7'!X86=""),"",'7'!X86)</f>
        <v/>
      </c>
      <c r="Y182" s="482" t="str">
        <f>IF(AND('7'!Y86=""),"",'7'!Y86)</f>
        <v/>
      </c>
      <c r="Z182" s="482" t="str">
        <f>IF(AND('7'!Z86=""),"",'7'!Z86)</f>
        <v/>
      </c>
      <c r="AA182" s="482" t="str">
        <f>IF(AND('7'!AA86=""),"",'7'!AA86)</f>
        <v/>
      </c>
      <c r="AB182" s="482" t="str">
        <f>IF(AND('7'!AB86=""),"",'7'!AB86)</f>
        <v/>
      </c>
      <c r="AC182" s="482" t="str">
        <f>IF(AND('7'!AC86=""),"",'7'!AC86)</f>
        <v/>
      </c>
      <c r="AD182" s="482" t="str">
        <f>IF(AND('7'!AD86=""),"",'7'!AD86)</f>
        <v/>
      </c>
      <c r="AE182" s="482" t="str">
        <f>IF(AND('7'!AE86=""),"",'7'!AE86)</f>
        <v/>
      </c>
      <c r="AF182" s="482" t="str">
        <f>IF(AND('7'!AF86=""),"",'7'!AF86)</f>
        <v/>
      </c>
      <c r="AG182" s="482" t="str">
        <f>IF(AND('7'!AG86=""),"",'7'!AG86)</f>
        <v/>
      </c>
      <c r="AH182" s="482" t="str">
        <f>IF(AND('7'!AH86=""),"",'7'!AH86)</f>
        <v/>
      </c>
      <c r="AI182" s="482" t="str">
        <f>IF(AND('7'!AI86=""),"",'7'!AI86)</f>
        <v/>
      </c>
      <c r="AJ182" s="482" t="str">
        <f>IF(AND('7'!AJ86=""),"",'7'!AJ86)</f>
        <v/>
      </c>
      <c r="AK182" s="482" t="str">
        <f>IF(AND('7'!AK86=""),"",'7'!AK86)</f>
        <v/>
      </c>
      <c r="AL182" s="482" t="str">
        <f>IF(AND('7'!AL86=""),"",'7'!AL86)</f>
        <v/>
      </c>
      <c r="AM182" s="482" t="str">
        <f>IF(AND('7'!AM86=""),"",'7'!AM86)</f>
        <v/>
      </c>
      <c r="AN182" s="482" t="str">
        <f>IF(AND('7'!AN86=""),"",'7'!AN86)</f>
        <v/>
      </c>
      <c r="AO182" s="482" t="str">
        <f>IF(AND('7'!AO86=""),"",'7'!AO86)</f>
        <v/>
      </c>
      <c r="AP182" s="482" t="str">
        <f>IF(AND('7'!AP86=""),"",'7'!AP86)</f>
        <v/>
      </c>
      <c r="AQ182" s="482" t="str">
        <f>IF(AND('7'!AQ86=""),"",'7'!AQ86)</f>
        <v/>
      </c>
      <c r="AR182" s="482" t="str">
        <f>IF(AND('7'!AR86=""),"",'7'!AR86)</f>
        <v/>
      </c>
      <c r="AS182" s="482" t="str">
        <f>IF(AND('7'!AS86=""),"",'7'!AS86)</f>
        <v/>
      </c>
      <c r="AT182" s="482" t="str">
        <f>IF(AND('7'!AT86=""),"",'7'!AT86)</f>
        <v/>
      </c>
      <c r="AU182" s="482" t="str">
        <f>IF(AND('7'!AU86=""),"",'7'!AU86)</f>
        <v/>
      </c>
      <c r="AV182" s="482" t="str">
        <f>IF(AND('7'!AV86=""),"",'7'!AV86)</f>
        <v/>
      </c>
      <c r="AW182" s="482" t="str">
        <f>IF(AND('7'!AW86=""),"",'7'!AW86)</f>
        <v/>
      </c>
      <c r="AX182" s="482" t="str">
        <f>IF(AND('7'!AX86=""),"",'7'!AX86)</f>
        <v/>
      </c>
      <c r="AY182" s="482" t="str">
        <f>IF(AND('7'!AY86=""),"",'7'!AY86)</f>
        <v/>
      </c>
      <c r="AZ182" s="482" t="str">
        <f>IF(AND('7'!AZ86=""),"",'7'!AZ86)</f>
        <v/>
      </c>
      <c r="BA182" s="482" t="str">
        <f>IF(AND('7'!BA86=""),"",'7'!BA86)</f>
        <v/>
      </c>
      <c r="BB182" s="482" t="str">
        <f>IF(AND('7'!BB86=""),"",'7'!BB86)</f>
        <v/>
      </c>
      <c r="BC182" s="482" t="str">
        <f>IF(AND('7'!BC86=""),"",'7'!BC86)</f>
        <v/>
      </c>
      <c r="BD182" s="482" t="str">
        <f>IF(AND('7'!BD86=""),"",'7'!BD86)</f>
        <v/>
      </c>
      <c r="BE182" s="482" t="str">
        <f>IF(AND('7'!BE86=""),"",'7'!BE86)</f>
        <v/>
      </c>
      <c r="BF182" s="482" t="str">
        <f>IF(AND('7'!BF86=""),"",'7'!BF86)</f>
        <v/>
      </c>
      <c r="BG182" s="482" t="str">
        <f>IF(AND('7'!BG86=""),"",'7'!BG86)</f>
        <v/>
      </c>
      <c r="BH182" s="482" t="str">
        <f>IF(AND('7'!BH86=""),"",'7'!BH86)</f>
        <v/>
      </c>
      <c r="BI182" s="482" t="str">
        <f>IF(AND('7'!BI86=""),"",'7'!BI86)</f>
        <v/>
      </c>
      <c r="BJ182" s="482" t="str">
        <f>IF(AND('7'!BJ86=""),"",'7'!BJ86)</f>
        <v/>
      </c>
      <c r="BK182" s="482" t="str">
        <f>IF(AND('7'!BK86=""),"",'7'!BK86)</f>
        <v/>
      </c>
      <c r="BL182" s="482" t="str">
        <f>IF(AND('7'!BL86=""),"",'7'!BL86)</f>
        <v/>
      </c>
      <c r="BM182" s="482" t="str">
        <f>IF(AND('7'!BM86=""),"",'7'!BM86)</f>
        <v/>
      </c>
      <c r="BN182" s="482" t="str">
        <f>IF(AND('7'!BN86=""),"",'7'!BN86)</f>
        <v/>
      </c>
      <c r="BO182" s="482" t="str">
        <f>IF(AND('7'!BO86=""),"",'7'!BO86)</f>
        <v/>
      </c>
      <c r="BP182" s="482" t="str">
        <f>IF(AND('7'!BP86=""),"",'7'!BP86)</f>
        <v/>
      </c>
      <c r="BQ182" s="482" t="str">
        <f>IF(AND('7'!BQ86=""),"",'7'!BQ86)</f>
        <v/>
      </c>
      <c r="BR182" s="482" t="str">
        <f>IF(AND('7'!BR86=""),"",'7'!BR86)</f>
        <v/>
      </c>
      <c r="BS182" s="482" t="str">
        <f>IF(AND('7'!BS86=""),"",'7'!BS86)</f>
        <v/>
      </c>
      <c r="BT182" s="482" t="str">
        <f>IF(AND('7'!BT86=""),"",'7'!BT86)</f>
        <v/>
      </c>
      <c r="BU182" s="482" t="str">
        <f>IF(AND('7'!BU86=""),"",'7'!BU86)</f>
        <v/>
      </c>
      <c r="BV182" s="482" t="str">
        <f>IF(AND('7'!BV86=""),"",'7'!BV86)</f>
        <v/>
      </c>
      <c r="BW182" s="482" t="str">
        <f>IF(AND('7'!BW86=""),"",'7'!BW86)</f>
        <v/>
      </c>
      <c r="BX182" s="482" t="str">
        <f>IF(AND('7'!BX86=""),"",'7'!BX86)</f>
        <v/>
      </c>
      <c r="BY182" s="482" t="str">
        <f>IF(AND('7'!BY86=""),"",'7'!BY86)</f>
        <v/>
      </c>
      <c r="BZ182" s="482" t="str">
        <f>IF(AND('7'!BZ86=""),"",'7'!BZ86)</f>
        <v/>
      </c>
      <c r="CA182" s="482" t="str">
        <f>IF(AND('7'!CA86=""),"",'7'!CA86)</f>
        <v/>
      </c>
      <c r="CB182" s="482" t="str">
        <f>IF(AND('7'!CB86=""),"",'7'!CB86)</f>
        <v/>
      </c>
      <c r="CC182" s="482" t="str">
        <f>IF(AND('7'!CC86=""),"",'7'!CC86)</f>
        <v/>
      </c>
      <c r="CD182" s="482" t="str">
        <f>IF(AND('7'!CD86=""),"",'7'!CD86)</f>
        <v/>
      </c>
      <c r="CE182" s="482" t="str">
        <f>IF(AND('7'!CE86=""),"",'7'!CE86)</f>
        <v/>
      </c>
      <c r="CF182" s="482" t="str">
        <f>IF(AND('7'!CF86=""),"",'7'!CF86)</f>
        <v/>
      </c>
      <c r="CG182" s="482" t="str">
        <f>IF(AND('7'!CG86=""),"",'7'!CG86)</f>
        <v/>
      </c>
      <c r="CH182" s="482" t="str">
        <f>IF(AND('7'!CH86=""),"",'7'!CH86)</f>
        <v/>
      </c>
      <c r="CI182" s="482" t="str">
        <f>IF(AND('7'!CI86=""),"",'7'!CI86)</f>
        <v/>
      </c>
      <c r="CJ182" s="482" t="str">
        <f>IF(AND('7'!CJ86=""),"",'7'!CJ86)</f>
        <v/>
      </c>
      <c r="CK182" s="482" t="str">
        <f>IF(AND('7'!CK86=""),"",'7'!CK86)</f>
        <v/>
      </c>
      <c r="CL182" s="482" t="str">
        <f>IF(AND('7'!CL86=""),"",'7'!CL86)</f>
        <v/>
      </c>
      <c r="CM182" s="482" t="str">
        <f>IF(AND('7'!CM86=""),"",'7'!CM86)</f>
        <v/>
      </c>
      <c r="CN182" s="482" t="str">
        <f>IF(AND('7'!CN86=""),"",'7'!CN86)</f>
        <v/>
      </c>
      <c r="CO182" s="482" t="str">
        <f>IF(AND('7'!CO86=""),"",'7'!CO86)</f>
        <v/>
      </c>
      <c r="CP182" s="482" t="str">
        <f>IF(AND('7'!CP86=""),"",'7'!CP86)</f>
        <v/>
      </c>
      <c r="CQ182" s="482" t="str">
        <f>IF(AND('7'!CQ86=""),"",'7'!CQ86)</f>
        <v/>
      </c>
      <c r="CR182" s="482" t="str">
        <f>IF(AND('7'!CR86=""),"",'7'!CR86)</f>
        <v/>
      </c>
      <c r="CS182" s="482" t="str">
        <f>IF(AND('7'!CS86=""),"",'7'!CS86)</f>
        <v/>
      </c>
      <c r="CT182" s="482" t="str">
        <f>IF(AND('7'!CT86=""),"",'7'!CT86)</f>
        <v/>
      </c>
      <c r="CU182" s="482" t="str">
        <f>IF(AND('7'!CU86=""),"",'7'!CU86)</f>
        <v/>
      </c>
      <c r="CV182" s="482" t="str">
        <f>IF(AND('7'!CV86=""),"",'7'!CV86)</f>
        <v/>
      </c>
      <c r="CW182" s="482" t="str">
        <f>IF(AND('7'!CW86=""),"",'7'!CW86)</f>
        <v/>
      </c>
      <c r="CX182" s="482" t="str">
        <f>IF(AND('7'!CX86=""),"",'7'!CX86)</f>
        <v/>
      </c>
      <c r="CY182" s="482" t="str">
        <f>IF(AND('7'!CY86=""),"",'7'!CY86)</f>
        <v/>
      </c>
      <c r="CZ182" s="482" t="str">
        <f>IF(AND('7'!CZ86=""),"",'7'!CZ86)</f>
        <v/>
      </c>
      <c r="DA182" s="482" t="str">
        <f>IF(AND('7'!DA86=""),"",'7'!DA86)</f>
        <v/>
      </c>
      <c r="DB182" s="482" t="str">
        <f>IF(AND('7'!DB86=""),"",'7'!DB86)</f>
        <v/>
      </c>
      <c r="DC182" s="482" t="str">
        <f>IF(AND('7'!DC86=""),"",'7'!DC86)</f>
        <v/>
      </c>
      <c r="DD182" s="482" t="str">
        <f>IF(AND('7'!DD86=""),"",'7'!DD86)</f>
        <v/>
      </c>
      <c r="DE182" s="482" t="str">
        <f>IF(AND('7'!DE86=""),"",'7'!DE86)</f>
        <v/>
      </c>
      <c r="DF182" s="482" t="str">
        <f>IF(AND('7'!DF86=""),"",'7'!DF86)</f>
        <v/>
      </c>
      <c r="DG182" s="482" t="str">
        <f>IF(AND('7'!DG86=""),"",'7'!DG86)</f>
        <v/>
      </c>
      <c r="DH182" s="482" t="str">
        <f>IF(AND('7'!DH86=""),"",'7'!DH86)</f>
        <v/>
      </c>
      <c r="DI182" s="482" t="str">
        <f>IF(AND('7'!DI86=""),"",'7'!DI86)</f>
        <v/>
      </c>
      <c r="DJ182" s="482" t="str">
        <f>IF(AND('7'!DJ86=""),"",'7'!DJ86)</f>
        <v/>
      </c>
      <c r="DK182" s="482" t="str">
        <f>IF(AND('7'!DK86=""),"",'7'!DK86)</f>
        <v/>
      </c>
      <c r="DL182" s="482" t="str">
        <f>IF(AND('7'!DL86=""),"",'7'!DL86)</f>
        <v/>
      </c>
      <c r="DM182" s="482" t="str">
        <f>IF(AND('7'!DM86=""),"",'7'!DM86)</f>
        <v/>
      </c>
      <c r="DN182" s="482" t="str">
        <f>IF(AND('7'!DN86=""),"",'7'!DN86)</f>
        <v/>
      </c>
      <c r="DO182" s="482" t="str">
        <f>IF(AND('7'!DO86=""),"",'7'!DO86)</f>
        <v/>
      </c>
      <c r="DP182" s="482" t="str">
        <f>IF(AND('7'!DP86=""),"",'7'!DP86)</f>
        <v/>
      </c>
      <c r="DQ182" s="482" t="str">
        <f>IF(AND('7'!DQ86=""),"",'7'!DQ86)</f>
        <v/>
      </c>
      <c r="DR182" s="482" t="str">
        <f>IF(AND('7'!DR86=""),"",'7'!DR86)</f>
        <v/>
      </c>
      <c r="DS182" s="482" t="str">
        <f>IF(AND('7'!DS86=""),"",'7'!DS86)</f>
        <v/>
      </c>
      <c r="DT182" s="482" t="str">
        <f>IF(AND('7'!DT86=""),"",'7'!DT86)</f>
        <v/>
      </c>
      <c r="DU182" s="482" t="str">
        <f>IF(AND('7'!DU86=""),"",'7'!DU86)</f>
        <v/>
      </c>
      <c r="DV182" s="482" t="str">
        <f>IF(AND('7'!DV86=""),"",'7'!DV86)</f>
        <v/>
      </c>
      <c r="DW182" s="482" t="str">
        <f>IF(AND('7'!DW86=""),"",'7'!DW86)</f>
        <v/>
      </c>
      <c r="DX182" s="482" t="str">
        <f>IF(AND('7'!DX86=""),"",'7'!DX86)</f>
        <v/>
      </c>
      <c r="DY182" s="482" t="str">
        <f>IF(AND('7'!DY86=""),"",'7'!DY86)</f>
        <v/>
      </c>
      <c r="DZ182" s="482" t="str">
        <f>IF(AND('7'!DZ86=""),"",'7'!DZ86)</f>
        <v/>
      </c>
      <c r="EA182" s="482" t="str">
        <f>IF(AND('7'!EA86=""),"",'7'!EA86)</f>
        <v/>
      </c>
      <c r="EB182" s="482" t="str">
        <f>IF(AND('7'!EB86=""),"",'7'!EB86)</f>
        <v/>
      </c>
      <c r="EC182" s="482" t="str">
        <f>IF(AND('7'!EC86=""),"",'7'!EC86)</f>
        <v/>
      </c>
      <c r="ED182" s="482" t="str">
        <f>IF(AND('7'!ED86=""),"",'7'!ED86)</f>
        <v/>
      </c>
      <c r="EE182" s="482" t="str">
        <f>IF(AND('7'!EE86=""),"",'7'!EE86)</f>
        <v/>
      </c>
      <c r="EF182" s="482" t="str">
        <f>IF(AND('7'!EF86=""),"",'7'!EF86)</f>
        <v/>
      </c>
      <c r="EG182" s="482" t="str">
        <f>IF(AND('7'!EG86=""),"",'7'!EG86)</f>
        <v/>
      </c>
      <c r="EH182" s="482" t="str">
        <f>IF(AND('7'!EH86=""),"",'7'!EH86)</f>
        <v/>
      </c>
      <c r="EI182" s="482" t="str">
        <f>IF(AND('7'!EI86=""),"",'7'!EI86)</f>
        <v/>
      </c>
      <c r="EJ182" s="482" t="str">
        <f>IF(AND('7'!EJ86=""),"",'7'!EJ86)</f>
        <v/>
      </c>
      <c r="EK182" s="482" t="str">
        <f>IF(AND('7'!EK86=""),"",'7'!EK86)</f>
        <v/>
      </c>
      <c r="EL182" s="482" t="str">
        <f>IF(AND('7'!EL86=""),"",'7'!EL86)</f>
        <v/>
      </c>
      <c r="EM182" s="482" t="str">
        <f>IF(AND('7'!EM86=""),"",'7'!EM86)</f>
        <v/>
      </c>
      <c r="EN182" s="482" t="str">
        <f>IF(AND('7'!EN86=""),"",'7'!EN86)</f>
        <v/>
      </c>
      <c r="EO182" s="482" t="str">
        <f>IF(AND('7'!EO86=""),"",'7'!EO86)</f>
        <v/>
      </c>
      <c r="EP182" s="482" t="str">
        <f>IF(AND('7'!EP86=""),"",'7'!EP86)</f>
        <v/>
      </c>
      <c r="EQ182" s="482" t="str">
        <f>IF(AND('7'!EQ86=""),"",'7'!EQ86)</f>
        <v/>
      </c>
      <c r="ER182" s="482" t="str">
        <f>IF(AND('7'!ER86=""),"",'7'!ER86)</f>
        <v/>
      </c>
      <c r="ES182" s="482" t="str">
        <f>IF(AND('7'!ES86=""),"",'7'!ES86)</f>
        <v/>
      </c>
      <c r="ET182" s="482" t="str">
        <f>IF(AND('7'!ET86=""),"",'7'!ET86)</f>
        <v/>
      </c>
      <c r="EU182" s="482" t="str">
        <f>IF(AND('7'!EU86=""),"",'7'!EU86)</f>
        <v/>
      </c>
      <c r="EV182" s="482" t="str">
        <f>IF(AND('7'!EV86=""),"",'7'!EV86)</f>
        <v/>
      </c>
      <c r="EW182" s="482" t="str">
        <f>IF(AND('7'!EW86=""),"",'7'!EW86)</f>
        <v/>
      </c>
      <c r="EX182" s="482" t="str">
        <f>IF(AND('7'!EX86=""),"",'7'!EX86)</f>
        <v/>
      </c>
      <c r="EY182" s="482" t="str">
        <f>IF(AND('7'!EY86=""),"",'7'!EY86)</f>
        <v/>
      </c>
      <c r="EZ182" s="482" t="str">
        <f>IF(AND('7'!EZ86=""),"",'7'!EZ86)</f>
        <v/>
      </c>
      <c r="FA182" s="482" t="str">
        <f>IF(AND('7'!FA86=""),"",'7'!FA86)</f>
        <v/>
      </c>
      <c r="FB182" s="482" t="str">
        <f>IF(AND('7'!FB86=""),"",'7'!FB86)</f>
        <v/>
      </c>
      <c r="FC182" s="482" t="str">
        <f>IF(AND('7'!FC86=""),"",'7'!FC86)</f>
        <v/>
      </c>
      <c r="FD182" s="482" t="str">
        <f>IF(AND('7'!FD86=""),"",'7'!FD86)</f>
        <v/>
      </c>
      <c r="FE182" s="482" t="str">
        <f>IF(AND('7'!FE86=""),"",'7'!FE86)</f>
        <v/>
      </c>
      <c r="FF182" s="482" t="str">
        <f>IF(AND('7'!FF86=""),"",'7'!FF86)</f>
        <v xml:space="preserve"> </v>
      </c>
      <c r="FG182" s="482" t="str">
        <f>IF(AND('7'!FG86=""),"",'7'!FG86)</f>
        <v/>
      </c>
      <c r="FH182" s="482" t="str">
        <f>IF(AND('7'!FH86=""),"",'7'!FH86)</f>
        <v/>
      </c>
      <c r="FI182" s="482" t="str">
        <f>IF(AND('7'!FI86=""),"",'7'!FI86)</f>
        <v/>
      </c>
      <c r="FJ182" s="482" t="str">
        <f>IF(AND('7'!FJ86=""),"",'7'!FJ86)</f>
        <v/>
      </c>
      <c r="FK182" s="482" t="str">
        <f>IF(AND('7'!FK86=""),"",'7'!FK86)</f>
        <v/>
      </c>
      <c r="FL182" s="482" t="str">
        <f>IF(AND('7'!FL86=""),"",'7'!FL86)</f>
        <v/>
      </c>
      <c r="FM182" s="482" t="str">
        <f>IF(AND('7'!FM86=""),"",'7'!FM86)</f>
        <v xml:space="preserve"> </v>
      </c>
      <c r="FN182" s="482" t="str">
        <f>IF(AND('7'!FN86=""),"",'7'!FN86)</f>
        <v/>
      </c>
      <c r="FO182" s="482" t="str">
        <f>IF(AND('7'!FO86=""),"",'7'!FO86)</f>
        <v/>
      </c>
      <c r="FP182" s="482" t="str">
        <f>IF(AND('7'!FP86=""),"",'7'!FP86)</f>
        <v/>
      </c>
      <c r="FQ182" s="482" t="str">
        <f>IF(AND('7'!FQ86=""),"",'7'!FQ86)</f>
        <v/>
      </c>
      <c r="FR182" s="482" t="str">
        <f>IF(AND('7'!FR86=""),"",'7'!FR86)</f>
        <v/>
      </c>
      <c r="FS182" s="482" t="str">
        <f>IF(AND('7'!FS86=""),"",'7'!FS86)</f>
        <v/>
      </c>
      <c r="FT182" s="482" t="str">
        <f>IF(AND('7'!FT86=""),"",'7'!FT86)</f>
        <v xml:space="preserve"> </v>
      </c>
      <c r="FU182" s="482" t="str">
        <f>IF(AND('7'!FV86=""),"",'7'!FV86)</f>
        <v>-</v>
      </c>
      <c r="FV182" s="482" t="str">
        <f>IF(AND('7'!FW86=""),"",'7'!FW86)</f>
        <v>-</v>
      </c>
      <c r="FW182" s="482" t="str">
        <f>IF(AND('7'!FX86=""),"",'7'!FX86)</f>
        <v>-</v>
      </c>
      <c r="FX182" s="482" t="str">
        <f>IF(AND('7'!FY86=""),"",'7'!FY86)</f>
        <v>-</v>
      </c>
      <c r="FY182" s="482" t="str">
        <f>IF(AND('7'!FZ86=""),"",'7'!FZ86)</f>
        <v>-</v>
      </c>
      <c r="FZ182" s="482" t="str">
        <f>IF(AND('7'!GA86=""),"",'7'!GA86)</f>
        <v>-</v>
      </c>
      <c r="GA182" s="482" t="str">
        <f>IF(AND('7'!GB86=""),"",'7'!GB86)</f>
        <v>-</v>
      </c>
      <c r="GB182" s="482" t="str">
        <f>IF(AND('7'!GC86=""),"",'7'!GC86)</f>
        <v>-</v>
      </c>
      <c r="GC182" s="482" t="str">
        <f>IF(AND('7'!GD86=""),"",'7'!GD86)</f>
        <v>-</v>
      </c>
      <c r="GD182" s="482" t="str">
        <f>IF(AND('7'!GE86=""),"",'7'!GE86)</f>
        <v>-</v>
      </c>
      <c r="GE182" s="482" t="str">
        <f>IF(AND('7'!GF86=""),"",'7'!GF86)</f>
        <v>-</v>
      </c>
      <c r="GF182" s="482" t="str">
        <f>IF(AND('7'!GG86=""),"",'7'!GG86)</f>
        <v>-</v>
      </c>
      <c r="GG182" s="482" t="str">
        <f>IF(AND('7'!GH86=""),"",IF(AND('7'!GH86="-"),"",'7'!GH86))</f>
        <v/>
      </c>
      <c r="GH182" s="50" t="str">
        <f>IF(AND(C182=""),"",VLOOKUP(B182,Register!$A$7:$CL$311,36,FALSE))</f>
        <v/>
      </c>
      <c r="GI182" s="483" t="str">
        <f>IF(AND('7'!GL86=""),"",'7'!GL86)</f>
        <v/>
      </c>
      <c r="GJ182" s="173" t="str">
        <f>IF(AND('7'!FU86=""),"",'7'!FU86)</f>
        <v/>
      </c>
    </row>
    <row r="183" spans="1:192" ht="21">
      <c r="A183" s="480">
        <v>175</v>
      </c>
      <c r="B183" s="481" t="str">
        <f>IF(AND('7'!B87=""),"",'7'!B87)</f>
        <v/>
      </c>
      <c r="C183" s="196" t="str">
        <f>IF(AND('7'!C87=""),"",'7'!C87)</f>
        <v/>
      </c>
      <c r="D183" s="196" t="str">
        <f>IF(AND('7'!D87=""),"",'7'!D87)</f>
        <v/>
      </c>
      <c r="E183" s="200" t="str">
        <f>IF(AND('7'!E87=""),"",'7'!E87)</f>
        <v/>
      </c>
      <c r="F183" s="482" t="str">
        <f>IF(AND('7'!F87=""),"",'7'!F87)</f>
        <v/>
      </c>
      <c r="G183" s="482" t="str">
        <f>IF(AND('7'!G87=""),"",'7'!G87)</f>
        <v/>
      </c>
      <c r="H183" s="482" t="str">
        <f>IF(AND('7'!H87=""),"",'7'!H87)</f>
        <v/>
      </c>
      <c r="I183" s="482" t="str">
        <f>IF(AND('7'!I87=""),"",'7'!I87)</f>
        <v/>
      </c>
      <c r="J183" s="482" t="str">
        <f>IF(AND('7'!J87=""),"",'7'!J87)</f>
        <v/>
      </c>
      <c r="K183" s="482" t="str">
        <f>IF(AND('7'!K87=""),"",'7'!K87)</f>
        <v/>
      </c>
      <c r="L183" s="482" t="str">
        <f>IF(AND('7'!L87=""),"",'7'!L87)</f>
        <v/>
      </c>
      <c r="M183" s="482" t="str">
        <f>IF(AND('7'!M87=""),"",'7'!M87)</f>
        <v/>
      </c>
      <c r="N183" s="482" t="str">
        <f>IF(AND('7'!N87=""),"",'7'!N87)</f>
        <v/>
      </c>
      <c r="O183" s="482" t="str">
        <f>IF(AND('7'!O87=""),"",'7'!O87)</f>
        <v/>
      </c>
      <c r="P183" s="482" t="str">
        <f>IF(AND('7'!P87=""),"",'7'!P87)</f>
        <v/>
      </c>
      <c r="Q183" s="482" t="str">
        <f>IF(AND('7'!Q87=""),"",'7'!Q87)</f>
        <v/>
      </c>
      <c r="R183" s="482" t="str">
        <f>IF(AND('7'!R87=""),"",'7'!R87)</f>
        <v/>
      </c>
      <c r="S183" s="482" t="str">
        <f>IF(AND('7'!S87=""),"",'7'!S87)</f>
        <v/>
      </c>
      <c r="T183" s="482" t="str">
        <f>IF(AND('7'!T87=""),"",'7'!T87)</f>
        <v/>
      </c>
      <c r="U183" s="482" t="str">
        <f>IF(AND('7'!U87=""),"",'7'!U87)</f>
        <v/>
      </c>
      <c r="V183" s="482" t="str">
        <f>IF(AND('7'!V87=""),"",'7'!V87)</f>
        <v/>
      </c>
      <c r="W183" s="482" t="str">
        <f>IF(AND('7'!W87=""),"",'7'!W87)</f>
        <v/>
      </c>
      <c r="X183" s="482" t="str">
        <f>IF(AND('7'!X87=""),"",'7'!X87)</f>
        <v/>
      </c>
      <c r="Y183" s="482" t="str">
        <f>IF(AND('7'!Y87=""),"",'7'!Y87)</f>
        <v/>
      </c>
      <c r="Z183" s="482" t="str">
        <f>IF(AND('7'!Z87=""),"",'7'!Z87)</f>
        <v/>
      </c>
      <c r="AA183" s="482" t="str">
        <f>IF(AND('7'!AA87=""),"",'7'!AA87)</f>
        <v/>
      </c>
      <c r="AB183" s="482" t="str">
        <f>IF(AND('7'!AB87=""),"",'7'!AB87)</f>
        <v/>
      </c>
      <c r="AC183" s="482" t="str">
        <f>IF(AND('7'!AC87=""),"",'7'!AC87)</f>
        <v/>
      </c>
      <c r="AD183" s="482" t="str">
        <f>IF(AND('7'!AD87=""),"",'7'!AD87)</f>
        <v/>
      </c>
      <c r="AE183" s="482" t="str">
        <f>IF(AND('7'!AE87=""),"",'7'!AE87)</f>
        <v/>
      </c>
      <c r="AF183" s="482" t="str">
        <f>IF(AND('7'!AF87=""),"",'7'!AF87)</f>
        <v/>
      </c>
      <c r="AG183" s="482" t="str">
        <f>IF(AND('7'!AG87=""),"",'7'!AG87)</f>
        <v/>
      </c>
      <c r="AH183" s="482" t="str">
        <f>IF(AND('7'!AH87=""),"",'7'!AH87)</f>
        <v/>
      </c>
      <c r="AI183" s="482" t="str">
        <f>IF(AND('7'!AI87=""),"",'7'!AI87)</f>
        <v/>
      </c>
      <c r="AJ183" s="482" t="str">
        <f>IF(AND('7'!AJ87=""),"",'7'!AJ87)</f>
        <v/>
      </c>
      <c r="AK183" s="482" t="str">
        <f>IF(AND('7'!AK87=""),"",'7'!AK87)</f>
        <v/>
      </c>
      <c r="AL183" s="482" t="str">
        <f>IF(AND('7'!AL87=""),"",'7'!AL87)</f>
        <v/>
      </c>
      <c r="AM183" s="482" t="str">
        <f>IF(AND('7'!AM87=""),"",'7'!AM87)</f>
        <v/>
      </c>
      <c r="AN183" s="482" t="str">
        <f>IF(AND('7'!AN87=""),"",'7'!AN87)</f>
        <v/>
      </c>
      <c r="AO183" s="482" t="str">
        <f>IF(AND('7'!AO87=""),"",'7'!AO87)</f>
        <v/>
      </c>
      <c r="AP183" s="482" t="str">
        <f>IF(AND('7'!AP87=""),"",'7'!AP87)</f>
        <v/>
      </c>
      <c r="AQ183" s="482" t="str">
        <f>IF(AND('7'!AQ87=""),"",'7'!AQ87)</f>
        <v/>
      </c>
      <c r="AR183" s="482" t="str">
        <f>IF(AND('7'!AR87=""),"",'7'!AR87)</f>
        <v/>
      </c>
      <c r="AS183" s="482" t="str">
        <f>IF(AND('7'!AS87=""),"",'7'!AS87)</f>
        <v/>
      </c>
      <c r="AT183" s="482" t="str">
        <f>IF(AND('7'!AT87=""),"",'7'!AT87)</f>
        <v/>
      </c>
      <c r="AU183" s="482" t="str">
        <f>IF(AND('7'!AU87=""),"",'7'!AU87)</f>
        <v/>
      </c>
      <c r="AV183" s="482" t="str">
        <f>IF(AND('7'!AV87=""),"",'7'!AV87)</f>
        <v/>
      </c>
      <c r="AW183" s="482" t="str">
        <f>IF(AND('7'!AW87=""),"",'7'!AW87)</f>
        <v/>
      </c>
      <c r="AX183" s="482" t="str">
        <f>IF(AND('7'!AX87=""),"",'7'!AX87)</f>
        <v/>
      </c>
      <c r="AY183" s="482" t="str">
        <f>IF(AND('7'!AY87=""),"",'7'!AY87)</f>
        <v/>
      </c>
      <c r="AZ183" s="482" t="str">
        <f>IF(AND('7'!AZ87=""),"",'7'!AZ87)</f>
        <v/>
      </c>
      <c r="BA183" s="482" t="str">
        <f>IF(AND('7'!BA87=""),"",'7'!BA87)</f>
        <v/>
      </c>
      <c r="BB183" s="482" t="str">
        <f>IF(AND('7'!BB87=""),"",'7'!BB87)</f>
        <v/>
      </c>
      <c r="BC183" s="482" t="str">
        <f>IF(AND('7'!BC87=""),"",'7'!BC87)</f>
        <v/>
      </c>
      <c r="BD183" s="482" t="str">
        <f>IF(AND('7'!BD87=""),"",'7'!BD87)</f>
        <v/>
      </c>
      <c r="BE183" s="482" t="str">
        <f>IF(AND('7'!BE87=""),"",'7'!BE87)</f>
        <v/>
      </c>
      <c r="BF183" s="482" t="str">
        <f>IF(AND('7'!BF87=""),"",'7'!BF87)</f>
        <v/>
      </c>
      <c r="BG183" s="482" t="str">
        <f>IF(AND('7'!BG87=""),"",'7'!BG87)</f>
        <v/>
      </c>
      <c r="BH183" s="482" t="str">
        <f>IF(AND('7'!BH87=""),"",'7'!BH87)</f>
        <v/>
      </c>
      <c r="BI183" s="482" t="str">
        <f>IF(AND('7'!BI87=""),"",'7'!BI87)</f>
        <v/>
      </c>
      <c r="BJ183" s="482" t="str">
        <f>IF(AND('7'!BJ87=""),"",'7'!BJ87)</f>
        <v/>
      </c>
      <c r="BK183" s="482" t="str">
        <f>IF(AND('7'!BK87=""),"",'7'!BK87)</f>
        <v/>
      </c>
      <c r="BL183" s="482" t="str">
        <f>IF(AND('7'!BL87=""),"",'7'!BL87)</f>
        <v/>
      </c>
      <c r="BM183" s="482" t="str">
        <f>IF(AND('7'!BM87=""),"",'7'!BM87)</f>
        <v/>
      </c>
      <c r="BN183" s="482" t="str">
        <f>IF(AND('7'!BN87=""),"",'7'!BN87)</f>
        <v/>
      </c>
      <c r="BO183" s="482" t="str">
        <f>IF(AND('7'!BO87=""),"",'7'!BO87)</f>
        <v/>
      </c>
      <c r="BP183" s="482" t="str">
        <f>IF(AND('7'!BP87=""),"",'7'!BP87)</f>
        <v/>
      </c>
      <c r="BQ183" s="482" t="str">
        <f>IF(AND('7'!BQ87=""),"",'7'!BQ87)</f>
        <v/>
      </c>
      <c r="BR183" s="482" t="str">
        <f>IF(AND('7'!BR87=""),"",'7'!BR87)</f>
        <v/>
      </c>
      <c r="BS183" s="482" t="str">
        <f>IF(AND('7'!BS87=""),"",'7'!BS87)</f>
        <v/>
      </c>
      <c r="BT183" s="482" t="str">
        <f>IF(AND('7'!BT87=""),"",'7'!BT87)</f>
        <v/>
      </c>
      <c r="BU183" s="482" t="str">
        <f>IF(AND('7'!BU87=""),"",'7'!BU87)</f>
        <v/>
      </c>
      <c r="BV183" s="482" t="str">
        <f>IF(AND('7'!BV87=""),"",'7'!BV87)</f>
        <v/>
      </c>
      <c r="BW183" s="482" t="str">
        <f>IF(AND('7'!BW87=""),"",'7'!BW87)</f>
        <v/>
      </c>
      <c r="BX183" s="482" t="str">
        <f>IF(AND('7'!BX87=""),"",'7'!BX87)</f>
        <v/>
      </c>
      <c r="BY183" s="482" t="str">
        <f>IF(AND('7'!BY87=""),"",'7'!BY87)</f>
        <v/>
      </c>
      <c r="BZ183" s="482" t="str">
        <f>IF(AND('7'!BZ87=""),"",'7'!BZ87)</f>
        <v/>
      </c>
      <c r="CA183" s="482" t="str">
        <f>IF(AND('7'!CA87=""),"",'7'!CA87)</f>
        <v/>
      </c>
      <c r="CB183" s="482" t="str">
        <f>IF(AND('7'!CB87=""),"",'7'!CB87)</f>
        <v/>
      </c>
      <c r="CC183" s="482" t="str">
        <f>IF(AND('7'!CC87=""),"",'7'!CC87)</f>
        <v/>
      </c>
      <c r="CD183" s="482" t="str">
        <f>IF(AND('7'!CD87=""),"",'7'!CD87)</f>
        <v/>
      </c>
      <c r="CE183" s="482" t="str">
        <f>IF(AND('7'!CE87=""),"",'7'!CE87)</f>
        <v/>
      </c>
      <c r="CF183" s="482" t="str">
        <f>IF(AND('7'!CF87=""),"",'7'!CF87)</f>
        <v/>
      </c>
      <c r="CG183" s="482" t="str">
        <f>IF(AND('7'!CG87=""),"",'7'!CG87)</f>
        <v/>
      </c>
      <c r="CH183" s="482" t="str">
        <f>IF(AND('7'!CH87=""),"",'7'!CH87)</f>
        <v/>
      </c>
      <c r="CI183" s="482" t="str">
        <f>IF(AND('7'!CI87=""),"",'7'!CI87)</f>
        <v/>
      </c>
      <c r="CJ183" s="482" t="str">
        <f>IF(AND('7'!CJ87=""),"",'7'!CJ87)</f>
        <v/>
      </c>
      <c r="CK183" s="482" t="str">
        <f>IF(AND('7'!CK87=""),"",'7'!CK87)</f>
        <v/>
      </c>
      <c r="CL183" s="482" t="str">
        <f>IF(AND('7'!CL87=""),"",'7'!CL87)</f>
        <v/>
      </c>
      <c r="CM183" s="482" t="str">
        <f>IF(AND('7'!CM87=""),"",'7'!CM87)</f>
        <v/>
      </c>
      <c r="CN183" s="482" t="str">
        <f>IF(AND('7'!CN87=""),"",'7'!CN87)</f>
        <v/>
      </c>
      <c r="CO183" s="482" t="str">
        <f>IF(AND('7'!CO87=""),"",'7'!CO87)</f>
        <v/>
      </c>
      <c r="CP183" s="482" t="str">
        <f>IF(AND('7'!CP87=""),"",'7'!CP87)</f>
        <v/>
      </c>
      <c r="CQ183" s="482" t="str">
        <f>IF(AND('7'!CQ87=""),"",'7'!CQ87)</f>
        <v/>
      </c>
      <c r="CR183" s="482" t="str">
        <f>IF(AND('7'!CR87=""),"",'7'!CR87)</f>
        <v/>
      </c>
      <c r="CS183" s="482" t="str">
        <f>IF(AND('7'!CS87=""),"",'7'!CS87)</f>
        <v/>
      </c>
      <c r="CT183" s="482" t="str">
        <f>IF(AND('7'!CT87=""),"",'7'!CT87)</f>
        <v/>
      </c>
      <c r="CU183" s="482" t="str">
        <f>IF(AND('7'!CU87=""),"",'7'!CU87)</f>
        <v/>
      </c>
      <c r="CV183" s="482" t="str">
        <f>IF(AND('7'!CV87=""),"",'7'!CV87)</f>
        <v/>
      </c>
      <c r="CW183" s="482" t="str">
        <f>IF(AND('7'!CW87=""),"",'7'!CW87)</f>
        <v/>
      </c>
      <c r="CX183" s="482" t="str">
        <f>IF(AND('7'!CX87=""),"",'7'!CX87)</f>
        <v/>
      </c>
      <c r="CY183" s="482" t="str">
        <f>IF(AND('7'!CY87=""),"",'7'!CY87)</f>
        <v/>
      </c>
      <c r="CZ183" s="482" t="str">
        <f>IF(AND('7'!CZ87=""),"",'7'!CZ87)</f>
        <v/>
      </c>
      <c r="DA183" s="482" t="str">
        <f>IF(AND('7'!DA87=""),"",'7'!DA87)</f>
        <v/>
      </c>
      <c r="DB183" s="482" t="str">
        <f>IF(AND('7'!DB87=""),"",'7'!DB87)</f>
        <v/>
      </c>
      <c r="DC183" s="482" t="str">
        <f>IF(AND('7'!DC87=""),"",'7'!DC87)</f>
        <v/>
      </c>
      <c r="DD183" s="482" t="str">
        <f>IF(AND('7'!DD87=""),"",'7'!DD87)</f>
        <v/>
      </c>
      <c r="DE183" s="482" t="str">
        <f>IF(AND('7'!DE87=""),"",'7'!DE87)</f>
        <v/>
      </c>
      <c r="DF183" s="482" t="str">
        <f>IF(AND('7'!DF87=""),"",'7'!DF87)</f>
        <v/>
      </c>
      <c r="DG183" s="482" t="str">
        <f>IF(AND('7'!DG87=""),"",'7'!DG87)</f>
        <v/>
      </c>
      <c r="DH183" s="482" t="str">
        <f>IF(AND('7'!DH87=""),"",'7'!DH87)</f>
        <v/>
      </c>
      <c r="DI183" s="482" t="str">
        <f>IF(AND('7'!DI87=""),"",'7'!DI87)</f>
        <v/>
      </c>
      <c r="DJ183" s="482" t="str">
        <f>IF(AND('7'!DJ87=""),"",'7'!DJ87)</f>
        <v/>
      </c>
      <c r="DK183" s="482" t="str">
        <f>IF(AND('7'!DK87=""),"",'7'!DK87)</f>
        <v/>
      </c>
      <c r="DL183" s="482" t="str">
        <f>IF(AND('7'!DL87=""),"",'7'!DL87)</f>
        <v/>
      </c>
      <c r="DM183" s="482" t="str">
        <f>IF(AND('7'!DM87=""),"",'7'!DM87)</f>
        <v/>
      </c>
      <c r="DN183" s="482" t="str">
        <f>IF(AND('7'!DN87=""),"",'7'!DN87)</f>
        <v/>
      </c>
      <c r="DO183" s="482" t="str">
        <f>IF(AND('7'!DO87=""),"",'7'!DO87)</f>
        <v/>
      </c>
      <c r="DP183" s="482" t="str">
        <f>IF(AND('7'!DP87=""),"",'7'!DP87)</f>
        <v/>
      </c>
      <c r="DQ183" s="482" t="str">
        <f>IF(AND('7'!DQ87=""),"",'7'!DQ87)</f>
        <v/>
      </c>
      <c r="DR183" s="482" t="str">
        <f>IF(AND('7'!DR87=""),"",'7'!DR87)</f>
        <v/>
      </c>
      <c r="DS183" s="482" t="str">
        <f>IF(AND('7'!DS87=""),"",'7'!DS87)</f>
        <v/>
      </c>
      <c r="DT183" s="482" t="str">
        <f>IF(AND('7'!DT87=""),"",'7'!DT87)</f>
        <v/>
      </c>
      <c r="DU183" s="482" t="str">
        <f>IF(AND('7'!DU87=""),"",'7'!DU87)</f>
        <v/>
      </c>
      <c r="DV183" s="482" t="str">
        <f>IF(AND('7'!DV87=""),"",'7'!DV87)</f>
        <v/>
      </c>
      <c r="DW183" s="482" t="str">
        <f>IF(AND('7'!DW87=""),"",'7'!DW87)</f>
        <v/>
      </c>
      <c r="DX183" s="482" t="str">
        <f>IF(AND('7'!DX87=""),"",'7'!DX87)</f>
        <v/>
      </c>
      <c r="DY183" s="482" t="str">
        <f>IF(AND('7'!DY87=""),"",'7'!DY87)</f>
        <v/>
      </c>
      <c r="DZ183" s="482" t="str">
        <f>IF(AND('7'!DZ87=""),"",'7'!DZ87)</f>
        <v/>
      </c>
      <c r="EA183" s="482" t="str">
        <f>IF(AND('7'!EA87=""),"",'7'!EA87)</f>
        <v/>
      </c>
      <c r="EB183" s="482" t="str">
        <f>IF(AND('7'!EB87=""),"",'7'!EB87)</f>
        <v/>
      </c>
      <c r="EC183" s="482" t="str">
        <f>IF(AND('7'!EC87=""),"",'7'!EC87)</f>
        <v/>
      </c>
      <c r="ED183" s="482" t="str">
        <f>IF(AND('7'!ED87=""),"",'7'!ED87)</f>
        <v/>
      </c>
      <c r="EE183" s="482" t="str">
        <f>IF(AND('7'!EE87=""),"",'7'!EE87)</f>
        <v/>
      </c>
      <c r="EF183" s="482" t="str">
        <f>IF(AND('7'!EF87=""),"",'7'!EF87)</f>
        <v/>
      </c>
      <c r="EG183" s="482" t="str">
        <f>IF(AND('7'!EG87=""),"",'7'!EG87)</f>
        <v/>
      </c>
      <c r="EH183" s="482" t="str">
        <f>IF(AND('7'!EH87=""),"",'7'!EH87)</f>
        <v/>
      </c>
      <c r="EI183" s="482" t="str">
        <f>IF(AND('7'!EI87=""),"",'7'!EI87)</f>
        <v/>
      </c>
      <c r="EJ183" s="482" t="str">
        <f>IF(AND('7'!EJ87=""),"",'7'!EJ87)</f>
        <v/>
      </c>
      <c r="EK183" s="482" t="str">
        <f>IF(AND('7'!EK87=""),"",'7'!EK87)</f>
        <v/>
      </c>
      <c r="EL183" s="482" t="str">
        <f>IF(AND('7'!EL87=""),"",'7'!EL87)</f>
        <v/>
      </c>
      <c r="EM183" s="482" t="str">
        <f>IF(AND('7'!EM87=""),"",'7'!EM87)</f>
        <v/>
      </c>
      <c r="EN183" s="482" t="str">
        <f>IF(AND('7'!EN87=""),"",'7'!EN87)</f>
        <v/>
      </c>
      <c r="EO183" s="482" t="str">
        <f>IF(AND('7'!EO87=""),"",'7'!EO87)</f>
        <v/>
      </c>
      <c r="EP183" s="482" t="str">
        <f>IF(AND('7'!EP87=""),"",'7'!EP87)</f>
        <v/>
      </c>
      <c r="EQ183" s="482" t="str">
        <f>IF(AND('7'!EQ87=""),"",'7'!EQ87)</f>
        <v/>
      </c>
      <c r="ER183" s="482" t="str">
        <f>IF(AND('7'!ER87=""),"",'7'!ER87)</f>
        <v/>
      </c>
      <c r="ES183" s="482" t="str">
        <f>IF(AND('7'!ES87=""),"",'7'!ES87)</f>
        <v/>
      </c>
      <c r="ET183" s="482" t="str">
        <f>IF(AND('7'!ET87=""),"",'7'!ET87)</f>
        <v/>
      </c>
      <c r="EU183" s="482" t="str">
        <f>IF(AND('7'!EU87=""),"",'7'!EU87)</f>
        <v/>
      </c>
      <c r="EV183" s="482" t="str">
        <f>IF(AND('7'!EV87=""),"",'7'!EV87)</f>
        <v/>
      </c>
      <c r="EW183" s="482" t="str">
        <f>IF(AND('7'!EW87=""),"",'7'!EW87)</f>
        <v/>
      </c>
      <c r="EX183" s="482" t="str">
        <f>IF(AND('7'!EX87=""),"",'7'!EX87)</f>
        <v/>
      </c>
      <c r="EY183" s="482" t="str">
        <f>IF(AND('7'!EY87=""),"",'7'!EY87)</f>
        <v/>
      </c>
      <c r="EZ183" s="482" t="str">
        <f>IF(AND('7'!EZ87=""),"",'7'!EZ87)</f>
        <v/>
      </c>
      <c r="FA183" s="482" t="str">
        <f>IF(AND('7'!FA87=""),"",'7'!FA87)</f>
        <v/>
      </c>
      <c r="FB183" s="482" t="str">
        <f>IF(AND('7'!FB87=""),"",'7'!FB87)</f>
        <v/>
      </c>
      <c r="FC183" s="482" t="str">
        <f>IF(AND('7'!FC87=""),"",'7'!FC87)</f>
        <v/>
      </c>
      <c r="FD183" s="482" t="str">
        <f>IF(AND('7'!FD87=""),"",'7'!FD87)</f>
        <v/>
      </c>
      <c r="FE183" s="482" t="str">
        <f>IF(AND('7'!FE87=""),"",'7'!FE87)</f>
        <v/>
      </c>
      <c r="FF183" s="482" t="str">
        <f>IF(AND('7'!FF87=""),"",'7'!FF87)</f>
        <v xml:space="preserve"> </v>
      </c>
      <c r="FG183" s="482" t="str">
        <f>IF(AND('7'!FG87=""),"",'7'!FG87)</f>
        <v/>
      </c>
      <c r="FH183" s="482" t="str">
        <f>IF(AND('7'!FH87=""),"",'7'!FH87)</f>
        <v/>
      </c>
      <c r="FI183" s="482" t="str">
        <f>IF(AND('7'!FI87=""),"",'7'!FI87)</f>
        <v/>
      </c>
      <c r="FJ183" s="482" t="str">
        <f>IF(AND('7'!FJ87=""),"",'7'!FJ87)</f>
        <v/>
      </c>
      <c r="FK183" s="482" t="str">
        <f>IF(AND('7'!FK87=""),"",'7'!FK87)</f>
        <v/>
      </c>
      <c r="FL183" s="482" t="str">
        <f>IF(AND('7'!FL87=""),"",'7'!FL87)</f>
        <v/>
      </c>
      <c r="FM183" s="482" t="str">
        <f>IF(AND('7'!FM87=""),"",'7'!FM87)</f>
        <v xml:space="preserve"> </v>
      </c>
      <c r="FN183" s="482" t="str">
        <f>IF(AND('7'!FN87=""),"",'7'!FN87)</f>
        <v/>
      </c>
      <c r="FO183" s="482" t="str">
        <f>IF(AND('7'!FO87=""),"",'7'!FO87)</f>
        <v/>
      </c>
      <c r="FP183" s="482" t="str">
        <f>IF(AND('7'!FP87=""),"",'7'!FP87)</f>
        <v/>
      </c>
      <c r="FQ183" s="482" t="str">
        <f>IF(AND('7'!FQ87=""),"",'7'!FQ87)</f>
        <v/>
      </c>
      <c r="FR183" s="482" t="str">
        <f>IF(AND('7'!FR87=""),"",'7'!FR87)</f>
        <v/>
      </c>
      <c r="FS183" s="482" t="str">
        <f>IF(AND('7'!FS87=""),"",'7'!FS87)</f>
        <v/>
      </c>
      <c r="FT183" s="482" t="str">
        <f>IF(AND('7'!FT87=""),"",'7'!FT87)</f>
        <v xml:space="preserve"> </v>
      </c>
      <c r="FU183" s="482" t="str">
        <f>IF(AND('7'!FV87=""),"",'7'!FV87)</f>
        <v>-</v>
      </c>
      <c r="FV183" s="482" t="str">
        <f>IF(AND('7'!FW87=""),"",'7'!FW87)</f>
        <v>-</v>
      </c>
      <c r="FW183" s="482" t="str">
        <f>IF(AND('7'!FX87=""),"",'7'!FX87)</f>
        <v>-</v>
      </c>
      <c r="FX183" s="482" t="str">
        <f>IF(AND('7'!FY87=""),"",'7'!FY87)</f>
        <v>-</v>
      </c>
      <c r="FY183" s="482" t="str">
        <f>IF(AND('7'!FZ87=""),"",'7'!FZ87)</f>
        <v>-</v>
      </c>
      <c r="FZ183" s="482" t="str">
        <f>IF(AND('7'!GA87=""),"",'7'!GA87)</f>
        <v>-</v>
      </c>
      <c r="GA183" s="482" t="str">
        <f>IF(AND('7'!GB87=""),"",'7'!GB87)</f>
        <v>-</v>
      </c>
      <c r="GB183" s="482" t="str">
        <f>IF(AND('7'!GC87=""),"",'7'!GC87)</f>
        <v>-</v>
      </c>
      <c r="GC183" s="482" t="str">
        <f>IF(AND('7'!GD87=""),"",'7'!GD87)</f>
        <v>-</v>
      </c>
      <c r="GD183" s="482" t="str">
        <f>IF(AND('7'!GE87=""),"",'7'!GE87)</f>
        <v>-</v>
      </c>
      <c r="GE183" s="482" t="str">
        <f>IF(AND('7'!GF87=""),"",'7'!GF87)</f>
        <v>-</v>
      </c>
      <c r="GF183" s="482" t="str">
        <f>IF(AND('7'!GG87=""),"",'7'!GG87)</f>
        <v>-</v>
      </c>
      <c r="GG183" s="482" t="str">
        <f>IF(AND('7'!GH87=""),"",IF(AND('7'!GH87="-"),"",'7'!GH87))</f>
        <v/>
      </c>
      <c r="GH183" s="50" t="str">
        <f>IF(AND(C183=""),"",VLOOKUP(B183,Register!$A$7:$CL$311,36,FALSE))</f>
        <v/>
      </c>
      <c r="GI183" s="483" t="str">
        <f>IF(AND('7'!GL87=""),"",'7'!GL87)</f>
        <v/>
      </c>
      <c r="GJ183" s="173" t="str">
        <f>IF(AND('7'!FU87=""),"",'7'!FU87)</f>
        <v/>
      </c>
    </row>
    <row r="184" spans="1:192" ht="21">
      <c r="A184" s="480">
        <v>176</v>
      </c>
      <c r="B184" s="481" t="str">
        <f>IF(AND('7'!B88=""),"",'7'!B88)</f>
        <v/>
      </c>
      <c r="C184" s="196" t="str">
        <f>IF(AND('7'!C88=""),"",'7'!C88)</f>
        <v/>
      </c>
      <c r="D184" s="196" t="str">
        <f>IF(AND('7'!D88=""),"",'7'!D88)</f>
        <v/>
      </c>
      <c r="E184" s="200" t="str">
        <f>IF(AND('7'!E88=""),"",'7'!E88)</f>
        <v/>
      </c>
      <c r="F184" s="482" t="str">
        <f>IF(AND('7'!F88=""),"",'7'!F88)</f>
        <v/>
      </c>
      <c r="G184" s="482" t="str">
        <f>IF(AND('7'!G88=""),"",'7'!G88)</f>
        <v/>
      </c>
      <c r="H184" s="482" t="str">
        <f>IF(AND('7'!H88=""),"",'7'!H88)</f>
        <v/>
      </c>
      <c r="I184" s="482" t="str">
        <f>IF(AND('7'!I88=""),"",'7'!I88)</f>
        <v/>
      </c>
      <c r="J184" s="482" t="str">
        <f>IF(AND('7'!J88=""),"",'7'!J88)</f>
        <v/>
      </c>
      <c r="K184" s="482" t="str">
        <f>IF(AND('7'!K88=""),"",'7'!K88)</f>
        <v/>
      </c>
      <c r="L184" s="482" t="str">
        <f>IF(AND('7'!L88=""),"",'7'!L88)</f>
        <v/>
      </c>
      <c r="M184" s="482" t="str">
        <f>IF(AND('7'!M88=""),"",'7'!M88)</f>
        <v/>
      </c>
      <c r="N184" s="482" t="str">
        <f>IF(AND('7'!N88=""),"",'7'!N88)</f>
        <v/>
      </c>
      <c r="O184" s="482" t="str">
        <f>IF(AND('7'!O88=""),"",'7'!O88)</f>
        <v/>
      </c>
      <c r="P184" s="482" t="str">
        <f>IF(AND('7'!P88=""),"",'7'!P88)</f>
        <v/>
      </c>
      <c r="Q184" s="482" t="str">
        <f>IF(AND('7'!Q88=""),"",'7'!Q88)</f>
        <v/>
      </c>
      <c r="R184" s="482" t="str">
        <f>IF(AND('7'!R88=""),"",'7'!R88)</f>
        <v/>
      </c>
      <c r="S184" s="482" t="str">
        <f>IF(AND('7'!S88=""),"",'7'!S88)</f>
        <v/>
      </c>
      <c r="T184" s="482" t="str">
        <f>IF(AND('7'!T88=""),"",'7'!T88)</f>
        <v/>
      </c>
      <c r="U184" s="482" t="str">
        <f>IF(AND('7'!U88=""),"",'7'!U88)</f>
        <v/>
      </c>
      <c r="V184" s="482" t="str">
        <f>IF(AND('7'!V88=""),"",'7'!V88)</f>
        <v/>
      </c>
      <c r="W184" s="482" t="str">
        <f>IF(AND('7'!W88=""),"",'7'!W88)</f>
        <v/>
      </c>
      <c r="X184" s="482" t="str">
        <f>IF(AND('7'!X88=""),"",'7'!X88)</f>
        <v/>
      </c>
      <c r="Y184" s="482" t="str">
        <f>IF(AND('7'!Y88=""),"",'7'!Y88)</f>
        <v/>
      </c>
      <c r="Z184" s="482" t="str">
        <f>IF(AND('7'!Z88=""),"",'7'!Z88)</f>
        <v/>
      </c>
      <c r="AA184" s="482" t="str">
        <f>IF(AND('7'!AA88=""),"",'7'!AA88)</f>
        <v/>
      </c>
      <c r="AB184" s="482" t="str">
        <f>IF(AND('7'!AB88=""),"",'7'!AB88)</f>
        <v/>
      </c>
      <c r="AC184" s="482" t="str">
        <f>IF(AND('7'!AC88=""),"",'7'!AC88)</f>
        <v/>
      </c>
      <c r="AD184" s="482" t="str">
        <f>IF(AND('7'!AD88=""),"",'7'!AD88)</f>
        <v/>
      </c>
      <c r="AE184" s="482" t="str">
        <f>IF(AND('7'!AE88=""),"",'7'!AE88)</f>
        <v/>
      </c>
      <c r="AF184" s="482" t="str">
        <f>IF(AND('7'!AF88=""),"",'7'!AF88)</f>
        <v/>
      </c>
      <c r="AG184" s="482" t="str">
        <f>IF(AND('7'!AG88=""),"",'7'!AG88)</f>
        <v/>
      </c>
      <c r="AH184" s="482" t="str">
        <f>IF(AND('7'!AH88=""),"",'7'!AH88)</f>
        <v/>
      </c>
      <c r="AI184" s="482" t="str">
        <f>IF(AND('7'!AI88=""),"",'7'!AI88)</f>
        <v/>
      </c>
      <c r="AJ184" s="482" t="str">
        <f>IF(AND('7'!AJ88=""),"",'7'!AJ88)</f>
        <v/>
      </c>
      <c r="AK184" s="482" t="str">
        <f>IF(AND('7'!AK88=""),"",'7'!AK88)</f>
        <v/>
      </c>
      <c r="AL184" s="482" t="str">
        <f>IF(AND('7'!AL88=""),"",'7'!AL88)</f>
        <v/>
      </c>
      <c r="AM184" s="482" t="str">
        <f>IF(AND('7'!AM88=""),"",'7'!AM88)</f>
        <v/>
      </c>
      <c r="AN184" s="482" t="str">
        <f>IF(AND('7'!AN88=""),"",'7'!AN88)</f>
        <v/>
      </c>
      <c r="AO184" s="482" t="str">
        <f>IF(AND('7'!AO88=""),"",'7'!AO88)</f>
        <v/>
      </c>
      <c r="AP184" s="482" t="str">
        <f>IF(AND('7'!AP88=""),"",'7'!AP88)</f>
        <v/>
      </c>
      <c r="AQ184" s="482" t="str">
        <f>IF(AND('7'!AQ88=""),"",'7'!AQ88)</f>
        <v/>
      </c>
      <c r="AR184" s="482" t="str">
        <f>IF(AND('7'!AR88=""),"",'7'!AR88)</f>
        <v/>
      </c>
      <c r="AS184" s="482" t="str">
        <f>IF(AND('7'!AS88=""),"",'7'!AS88)</f>
        <v/>
      </c>
      <c r="AT184" s="482" t="str">
        <f>IF(AND('7'!AT88=""),"",'7'!AT88)</f>
        <v/>
      </c>
      <c r="AU184" s="482" t="str">
        <f>IF(AND('7'!AU88=""),"",'7'!AU88)</f>
        <v/>
      </c>
      <c r="AV184" s="482" t="str">
        <f>IF(AND('7'!AV88=""),"",'7'!AV88)</f>
        <v/>
      </c>
      <c r="AW184" s="482" t="str">
        <f>IF(AND('7'!AW88=""),"",'7'!AW88)</f>
        <v/>
      </c>
      <c r="AX184" s="482" t="str">
        <f>IF(AND('7'!AX88=""),"",'7'!AX88)</f>
        <v/>
      </c>
      <c r="AY184" s="482" t="str">
        <f>IF(AND('7'!AY88=""),"",'7'!AY88)</f>
        <v/>
      </c>
      <c r="AZ184" s="482" t="str">
        <f>IF(AND('7'!AZ88=""),"",'7'!AZ88)</f>
        <v/>
      </c>
      <c r="BA184" s="482" t="str">
        <f>IF(AND('7'!BA88=""),"",'7'!BA88)</f>
        <v/>
      </c>
      <c r="BB184" s="482" t="str">
        <f>IF(AND('7'!BB88=""),"",'7'!BB88)</f>
        <v/>
      </c>
      <c r="BC184" s="482" t="str">
        <f>IF(AND('7'!BC88=""),"",'7'!BC88)</f>
        <v/>
      </c>
      <c r="BD184" s="482" t="str">
        <f>IF(AND('7'!BD88=""),"",'7'!BD88)</f>
        <v/>
      </c>
      <c r="BE184" s="482" t="str">
        <f>IF(AND('7'!BE88=""),"",'7'!BE88)</f>
        <v/>
      </c>
      <c r="BF184" s="482" t="str">
        <f>IF(AND('7'!BF88=""),"",'7'!BF88)</f>
        <v/>
      </c>
      <c r="BG184" s="482" t="str">
        <f>IF(AND('7'!BG88=""),"",'7'!BG88)</f>
        <v/>
      </c>
      <c r="BH184" s="482" t="str">
        <f>IF(AND('7'!BH88=""),"",'7'!BH88)</f>
        <v/>
      </c>
      <c r="BI184" s="482" t="str">
        <f>IF(AND('7'!BI88=""),"",'7'!BI88)</f>
        <v/>
      </c>
      <c r="BJ184" s="482" t="str">
        <f>IF(AND('7'!BJ88=""),"",'7'!BJ88)</f>
        <v/>
      </c>
      <c r="BK184" s="482" t="str">
        <f>IF(AND('7'!BK88=""),"",'7'!BK88)</f>
        <v/>
      </c>
      <c r="BL184" s="482" t="str">
        <f>IF(AND('7'!BL88=""),"",'7'!BL88)</f>
        <v/>
      </c>
      <c r="BM184" s="482" t="str">
        <f>IF(AND('7'!BM88=""),"",'7'!BM88)</f>
        <v/>
      </c>
      <c r="BN184" s="482" t="str">
        <f>IF(AND('7'!BN88=""),"",'7'!BN88)</f>
        <v/>
      </c>
      <c r="BO184" s="482" t="str">
        <f>IF(AND('7'!BO88=""),"",'7'!BO88)</f>
        <v/>
      </c>
      <c r="BP184" s="482" t="str">
        <f>IF(AND('7'!BP88=""),"",'7'!BP88)</f>
        <v/>
      </c>
      <c r="BQ184" s="482" t="str">
        <f>IF(AND('7'!BQ88=""),"",'7'!BQ88)</f>
        <v/>
      </c>
      <c r="BR184" s="482" t="str">
        <f>IF(AND('7'!BR88=""),"",'7'!BR88)</f>
        <v/>
      </c>
      <c r="BS184" s="482" t="str">
        <f>IF(AND('7'!BS88=""),"",'7'!BS88)</f>
        <v/>
      </c>
      <c r="BT184" s="482" t="str">
        <f>IF(AND('7'!BT88=""),"",'7'!BT88)</f>
        <v/>
      </c>
      <c r="BU184" s="482" t="str">
        <f>IF(AND('7'!BU88=""),"",'7'!BU88)</f>
        <v/>
      </c>
      <c r="BV184" s="482" t="str">
        <f>IF(AND('7'!BV88=""),"",'7'!BV88)</f>
        <v/>
      </c>
      <c r="BW184" s="482" t="str">
        <f>IF(AND('7'!BW88=""),"",'7'!BW88)</f>
        <v/>
      </c>
      <c r="BX184" s="482" t="str">
        <f>IF(AND('7'!BX88=""),"",'7'!BX88)</f>
        <v/>
      </c>
      <c r="BY184" s="482" t="str">
        <f>IF(AND('7'!BY88=""),"",'7'!BY88)</f>
        <v/>
      </c>
      <c r="BZ184" s="482" t="str">
        <f>IF(AND('7'!BZ88=""),"",'7'!BZ88)</f>
        <v/>
      </c>
      <c r="CA184" s="482" t="str">
        <f>IF(AND('7'!CA88=""),"",'7'!CA88)</f>
        <v/>
      </c>
      <c r="CB184" s="482" t="str">
        <f>IF(AND('7'!CB88=""),"",'7'!CB88)</f>
        <v/>
      </c>
      <c r="CC184" s="482" t="str">
        <f>IF(AND('7'!CC88=""),"",'7'!CC88)</f>
        <v/>
      </c>
      <c r="CD184" s="482" t="str">
        <f>IF(AND('7'!CD88=""),"",'7'!CD88)</f>
        <v/>
      </c>
      <c r="CE184" s="482" t="str">
        <f>IF(AND('7'!CE88=""),"",'7'!CE88)</f>
        <v/>
      </c>
      <c r="CF184" s="482" t="str">
        <f>IF(AND('7'!CF88=""),"",'7'!CF88)</f>
        <v/>
      </c>
      <c r="CG184" s="482" t="str">
        <f>IF(AND('7'!CG88=""),"",'7'!CG88)</f>
        <v/>
      </c>
      <c r="CH184" s="482" t="str">
        <f>IF(AND('7'!CH88=""),"",'7'!CH88)</f>
        <v/>
      </c>
      <c r="CI184" s="482" t="str">
        <f>IF(AND('7'!CI88=""),"",'7'!CI88)</f>
        <v/>
      </c>
      <c r="CJ184" s="482" t="str">
        <f>IF(AND('7'!CJ88=""),"",'7'!CJ88)</f>
        <v/>
      </c>
      <c r="CK184" s="482" t="str">
        <f>IF(AND('7'!CK88=""),"",'7'!CK88)</f>
        <v/>
      </c>
      <c r="CL184" s="482" t="str">
        <f>IF(AND('7'!CL88=""),"",'7'!CL88)</f>
        <v/>
      </c>
      <c r="CM184" s="482" t="str">
        <f>IF(AND('7'!CM88=""),"",'7'!CM88)</f>
        <v/>
      </c>
      <c r="CN184" s="482" t="str">
        <f>IF(AND('7'!CN88=""),"",'7'!CN88)</f>
        <v/>
      </c>
      <c r="CO184" s="482" t="str">
        <f>IF(AND('7'!CO88=""),"",'7'!CO88)</f>
        <v/>
      </c>
      <c r="CP184" s="482" t="str">
        <f>IF(AND('7'!CP88=""),"",'7'!CP88)</f>
        <v/>
      </c>
      <c r="CQ184" s="482" t="str">
        <f>IF(AND('7'!CQ88=""),"",'7'!CQ88)</f>
        <v/>
      </c>
      <c r="CR184" s="482" t="str">
        <f>IF(AND('7'!CR88=""),"",'7'!CR88)</f>
        <v/>
      </c>
      <c r="CS184" s="482" t="str">
        <f>IF(AND('7'!CS88=""),"",'7'!CS88)</f>
        <v/>
      </c>
      <c r="CT184" s="482" t="str">
        <f>IF(AND('7'!CT88=""),"",'7'!CT88)</f>
        <v/>
      </c>
      <c r="CU184" s="482" t="str">
        <f>IF(AND('7'!CU88=""),"",'7'!CU88)</f>
        <v/>
      </c>
      <c r="CV184" s="482" t="str">
        <f>IF(AND('7'!CV88=""),"",'7'!CV88)</f>
        <v/>
      </c>
      <c r="CW184" s="482" t="str">
        <f>IF(AND('7'!CW88=""),"",'7'!CW88)</f>
        <v/>
      </c>
      <c r="CX184" s="482" t="str">
        <f>IF(AND('7'!CX88=""),"",'7'!CX88)</f>
        <v/>
      </c>
      <c r="CY184" s="482" t="str">
        <f>IF(AND('7'!CY88=""),"",'7'!CY88)</f>
        <v/>
      </c>
      <c r="CZ184" s="482" t="str">
        <f>IF(AND('7'!CZ88=""),"",'7'!CZ88)</f>
        <v/>
      </c>
      <c r="DA184" s="482" t="str">
        <f>IF(AND('7'!DA88=""),"",'7'!DA88)</f>
        <v/>
      </c>
      <c r="DB184" s="482" t="str">
        <f>IF(AND('7'!DB88=""),"",'7'!DB88)</f>
        <v/>
      </c>
      <c r="DC184" s="482" t="str">
        <f>IF(AND('7'!DC88=""),"",'7'!DC88)</f>
        <v/>
      </c>
      <c r="DD184" s="482" t="str">
        <f>IF(AND('7'!DD88=""),"",'7'!DD88)</f>
        <v/>
      </c>
      <c r="DE184" s="482" t="str">
        <f>IF(AND('7'!DE88=""),"",'7'!DE88)</f>
        <v/>
      </c>
      <c r="DF184" s="482" t="str">
        <f>IF(AND('7'!DF88=""),"",'7'!DF88)</f>
        <v/>
      </c>
      <c r="DG184" s="482" t="str">
        <f>IF(AND('7'!DG88=""),"",'7'!DG88)</f>
        <v/>
      </c>
      <c r="DH184" s="482" t="str">
        <f>IF(AND('7'!DH88=""),"",'7'!DH88)</f>
        <v/>
      </c>
      <c r="DI184" s="482" t="str">
        <f>IF(AND('7'!DI88=""),"",'7'!DI88)</f>
        <v/>
      </c>
      <c r="DJ184" s="482" t="str">
        <f>IF(AND('7'!DJ88=""),"",'7'!DJ88)</f>
        <v/>
      </c>
      <c r="DK184" s="482" t="str">
        <f>IF(AND('7'!DK88=""),"",'7'!DK88)</f>
        <v/>
      </c>
      <c r="DL184" s="482" t="str">
        <f>IF(AND('7'!DL88=""),"",'7'!DL88)</f>
        <v/>
      </c>
      <c r="DM184" s="482" t="str">
        <f>IF(AND('7'!DM88=""),"",'7'!DM88)</f>
        <v/>
      </c>
      <c r="DN184" s="482" t="str">
        <f>IF(AND('7'!DN88=""),"",'7'!DN88)</f>
        <v/>
      </c>
      <c r="DO184" s="482" t="str">
        <f>IF(AND('7'!DO88=""),"",'7'!DO88)</f>
        <v/>
      </c>
      <c r="DP184" s="482" t="str">
        <f>IF(AND('7'!DP88=""),"",'7'!DP88)</f>
        <v/>
      </c>
      <c r="DQ184" s="482" t="str">
        <f>IF(AND('7'!DQ88=""),"",'7'!DQ88)</f>
        <v/>
      </c>
      <c r="DR184" s="482" t="str">
        <f>IF(AND('7'!DR88=""),"",'7'!DR88)</f>
        <v/>
      </c>
      <c r="DS184" s="482" t="str">
        <f>IF(AND('7'!DS88=""),"",'7'!DS88)</f>
        <v/>
      </c>
      <c r="DT184" s="482" t="str">
        <f>IF(AND('7'!DT88=""),"",'7'!DT88)</f>
        <v/>
      </c>
      <c r="DU184" s="482" t="str">
        <f>IF(AND('7'!DU88=""),"",'7'!DU88)</f>
        <v/>
      </c>
      <c r="DV184" s="482" t="str">
        <f>IF(AND('7'!DV88=""),"",'7'!DV88)</f>
        <v/>
      </c>
      <c r="DW184" s="482" t="str">
        <f>IF(AND('7'!DW88=""),"",'7'!DW88)</f>
        <v/>
      </c>
      <c r="DX184" s="482" t="str">
        <f>IF(AND('7'!DX88=""),"",'7'!DX88)</f>
        <v/>
      </c>
      <c r="DY184" s="482" t="str">
        <f>IF(AND('7'!DY88=""),"",'7'!DY88)</f>
        <v/>
      </c>
      <c r="DZ184" s="482" t="str">
        <f>IF(AND('7'!DZ88=""),"",'7'!DZ88)</f>
        <v/>
      </c>
      <c r="EA184" s="482" t="str">
        <f>IF(AND('7'!EA88=""),"",'7'!EA88)</f>
        <v/>
      </c>
      <c r="EB184" s="482" t="str">
        <f>IF(AND('7'!EB88=""),"",'7'!EB88)</f>
        <v/>
      </c>
      <c r="EC184" s="482" t="str">
        <f>IF(AND('7'!EC88=""),"",'7'!EC88)</f>
        <v/>
      </c>
      <c r="ED184" s="482" t="str">
        <f>IF(AND('7'!ED88=""),"",'7'!ED88)</f>
        <v/>
      </c>
      <c r="EE184" s="482" t="str">
        <f>IF(AND('7'!EE88=""),"",'7'!EE88)</f>
        <v/>
      </c>
      <c r="EF184" s="482" t="str">
        <f>IF(AND('7'!EF88=""),"",'7'!EF88)</f>
        <v/>
      </c>
      <c r="EG184" s="482" t="str">
        <f>IF(AND('7'!EG88=""),"",'7'!EG88)</f>
        <v/>
      </c>
      <c r="EH184" s="482" t="str">
        <f>IF(AND('7'!EH88=""),"",'7'!EH88)</f>
        <v/>
      </c>
      <c r="EI184" s="482" t="str">
        <f>IF(AND('7'!EI88=""),"",'7'!EI88)</f>
        <v/>
      </c>
      <c r="EJ184" s="482" t="str">
        <f>IF(AND('7'!EJ88=""),"",'7'!EJ88)</f>
        <v/>
      </c>
      <c r="EK184" s="482" t="str">
        <f>IF(AND('7'!EK88=""),"",'7'!EK88)</f>
        <v/>
      </c>
      <c r="EL184" s="482" t="str">
        <f>IF(AND('7'!EL88=""),"",'7'!EL88)</f>
        <v/>
      </c>
      <c r="EM184" s="482" t="str">
        <f>IF(AND('7'!EM88=""),"",'7'!EM88)</f>
        <v/>
      </c>
      <c r="EN184" s="482" t="str">
        <f>IF(AND('7'!EN88=""),"",'7'!EN88)</f>
        <v/>
      </c>
      <c r="EO184" s="482" t="str">
        <f>IF(AND('7'!EO88=""),"",'7'!EO88)</f>
        <v/>
      </c>
      <c r="EP184" s="482" t="str">
        <f>IF(AND('7'!EP88=""),"",'7'!EP88)</f>
        <v/>
      </c>
      <c r="EQ184" s="482" t="str">
        <f>IF(AND('7'!EQ88=""),"",'7'!EQ88)</f>
        <v/>
      </c>
      <c r="ER184" s="482" t="str">
        <f>IF(AND('7'!ER88=""),"",'7'!ER88)</f>
        <v/>
      </c>
      <c r="ES184" s="482" t="str">
        <f>IF(AND('7'!ES88=""),"",'7'!ES88)</f>
        <v/>
      </c>
      <c r="ET184" s="482" t="str">
        <f>IF(AND('7'!ET88=""),"",'7'!ET88)</f>
        <v/>
      </c>
      <c r="EU184" s="482" t="str">
        <f>IF(AND('7'!EU88=""),"",'7'!EU88)</f>
        <v/>
      </c>
      <c r="EV184" s="482" t="str">
        <f>IF(AND('7'!EV88=""),"",'7'!EV88)</f>
        <v/>
      </c>
      <c r="EW184" s="482" t="str">
        <f>IF(AND('7'!EW88=""),"",'7'!EW88)</f>
        <v/>
      </c>
      <c r="EX184" s="482" t="str">
        <f>IF(AND('7'!EX88=""),"",'7'!EX88)</f>
        <v/>
      </c>
      <c r="EY184" s="482" t="str">
        <f>IF(AND('7'!EY88=""),"",'7'!EY88)</f>
        <v/>
      </c>
      <c r="EZ184" s="482" t="str">
        <f>IF(AND('7'!EZ88=""),"",'7'!EZ88)</f>
        <v/>
      </c>
      <c r="FA184" s="482" t="str">
        <f>IF(AND('7'!FA88=""),"",'7'!FA88)</f>
        <v/>
      </c>
      <c r="FB184" s="482" t="str">
        <f>IF(AND('7'!FB88=""),"",'7'!FB88)</f>
        <v/>
      </c>
      <c r="FC184" s="482" t="str">
        <f>IF(AND('7'!FC88=""),"",'7'!FC88)</f>
        <v/>
      </c>
      <c r="FD184" s="482" t="str">
        <f>IF(AND('7'!FD88=""),"",'7'!FD88)</f>
        <v/>
      </c>
      <c r="FE184" s="482" t="str">
        <f>IF(AND('7'!FE88=""),"",'7'!FE88)</f>
        <v/>
      </c>
      <c r="FF184" s="482" t="str">
        <f>IF(AND('7'!FF88=""),"",'7'!FF88)</f>
        <v xml:space="preserve"> </v>
      </c>
      <c r="FG184" s="482" t="str">
        <f>IF(AND('7'!FG88=""),"",'7'!FG88)</f>
        <v/>
      </c>
      <c r="FH184" s="482" t="str">
        <f>IF(AND('7'!FH88=""),"",'7'!FH88)</f>
        <v/>
      </c>
      <c r="FI184" s="482" t="str">
        <f>IF(AND('7'!FI88=""),"",'7'!FI88)</f>
        <v/>
      </c>
      <c r="FJ184" s="482" t="str">
        <f>IF(AND('7'!FJ88=""),"",'7'!FJ88)</f>
        <v/>
      </c>
      <c r="FK184" s="482" t="str">
        <f>IF(AND('7'!FK88=""),"",'7'!FK88)</f>
        <v/>
      </c>
      <c r="FL184" s="482" t="str">
        <f>IF(AND('7'!FL88=""),"",'7'!FL88)</f>
        <v/>
      </c>
      <c r="FM184" s="482" t="str">
        <f>IF(AND('7'!FM88=""),"",'7'!FM88)</f>
        <v xml:space="preserve"> </v>
      </c>
      <c r="FN184" s="482" t="str">
        <f>IF(AND('7'!FN88=""),"",'7'!FN88)</f>
        <v/>
      </c>
      <c r="FO184" s="482" t="str">
        <f>IF(AND('7'!FO88=""),"",'7'!FO88)</f>
        <v/>
      </c>
      <c r="FP184" s="482" t="str">
        <f>IF(AND('7'!FP88=""),"",'7'!FP88)</f>
        <v/>
      </c>
      <c r="FQ184" s="482" t="str">
        <f>IF(AND('7'!FQ88=""),"",'7'!FQ88)</f>
        <v/>
      </c>
      <c r="FR184" s="482" t="str">
        <f>IF(AND('7'!FR88=""),"",'7'!FR88)</f>
        <v/>
      </c>
      <c r="FS184" s="482" t="str">
        <f>IF(AND('7'!FS88=""),"",'7'!FS88)</f>
        <v/>
      </c>
      <c r="FT184" s="482" t="str">
        <f>IF(AND('7'!FT88=""),"",'7'!FT88)</f>
        <v xml:space="preserve"> </v>
      </c>
      <c r="FU184" s="482" t="str">
        <f>IF(AND('7'!FV88=""),"",'7'!FV88)</f>
        <v>-</v>
      </c>
      <c r="FV184" s="482" t="str">
        <f>IF(AND('7'!FW88=""),"",'7'!FW88)</f>
        <v>-</v>
      </c>
      <c r="FW184" s="482" t="str">
        <f>IF(AND('7'!FX88=""),"",'7'!FX88)</f>
        <v>-</v>
      </c>
      <c r="FX184" s="482" t="str">
        <f>IF(AND('7'!FY88=""),"",'7'!FY88)</f>
        <v>-</v>
      </c>
      <c r="FY184" s="482" t="str">
        <f>IF(AND('7'!FZ88=""),"",'7'!FZ88)</f>
        <v>-</v>
      </c>
      <c r="FZ184" s="482" t="str">
        <f>IF(AND('7'!GA88=""),"",'7'!GA88)</f>
        <v>-</v>
      </c>
      <c r="GA184" s="482" t="str">
        <f>IF(AND('7'!GB88=""),"",'7'!GB88)</f>
        <v>-</v>
      </c>
      <c r="GB184" s="482" t="str">
        <f>IF(AND('7'!GC88=""),"",'7'!GC88)</f>
        <v>-</v>
      </c>
      <c r="GC184" s="482" t="str">
        <f>IF(AND('7'!GD88=""),"",'7'!GD88)</f>
        <v>-</v>
      </c>
      <c r="GD184" s="482" t="str">
        <f>IF(AND('7'!GE88=""),"",'7'!GE88)</f>
        <v>-</v>
      </c>
      <c r="GE184" s="482" t="str">
        <f>IF(AND('7'!GF88=""),"",'7'!GF88)</f>
        <v>-</v>
      </c>
      <c r="GF184" s="482" t="str">
        <f>IF(AND('7'!GG88=""),"",'7'!GG88)</f>
        <v>-</v>
      </c>
      <c r="GG184" s="482" t="str">
        <f>IF(AND('7'!GH88=""),"",IF(AND('7'!GH88="-"),"",'7'!GH88))</f>
        <v/>
      </c>
      <c r="GH184" s="50" t="str">
        <f>IF(AND(C184=""),"",VLOOKUP(B184,Register!$A$7:$CL$311,36,FALSE))</f>
        <v/>
      </c>
      <c r="GI184" s="483" t="str">
        <f>IF(AND('7'!GL88=""),"",'7'!GL88)</f>
        <v/>
      </c>
      <c r="GJ184" s="173" t="str">
        <f>IF(AND('7'!FU88=""),"",'7'!FU88)</f>
        <v/>
      </c>
    </row>
    <row r="185" spans="1:192" ht="21">
      <c r="A185" s="480">
        <v>177</v>
      </c>
      <c r="B185" s="481" t="str">
        <f>IF(AND('7'!B89=""),"",'7'!B89)</f>
        <v/>
      </c>
      <c r="C185" s="196" t="str">
        <f>IF(AND('7'!C89=""),"",'7'!C89)</f>
        <v/>
      </c>
      <c r="D185" s="196" t="str">
        <f>IF(AND('7'!D89=""),"",'7'!D89)</f>
        <v/>
      </c>
      <c r="E185" s="200" t="str">
        <f>IF(AND('7'!E89=""),"",'7'!E89)</f>
        <v/>
      </c>
      <c r="F185" s="482" t="str">
        <f>IF(AND('7'!F89=""),"",'7'!F89)</f>
        <v/>
      </c>
      <c r="G185" s="482" t="str">
        <f>IF(AND('7'!G89=""),"",'7'!G89)</f>
        <v/>
      </c>
      <c r="H185" s="482" t="str">
        <f>IF(AND('7'!H89=""),"",'7'!H89)</f>
        <v/>
      </c>
      <c r="I185" s="482" t="str">
        <f>IF(AND('7'!I89=""),"",'7'!I89)</f>
        <v/>
      </c>
      <c r="J185" s="482" t="str">
        <f>IF(AND('7'!J89=""),"",'7'!J89)</f>
        <v/>
      </c>
      <c r="K185" s="482" t="str">
        <f>IF(AND('7'!K89=""),"",'7'!K89)</f>
        <v/>
      </c>
      <c r="L185" s="482" t="str">
        <f>IF(AND('7'!L89=""),"",'7'!L89)</f>
        <v/>
      </c>
      <c r="M185" s="482" t="str">
        <f>IF(AND('7'!M89=""),"",'7'!M89)</f>
        <v/>
      </c>
      <c r="N185" s="482" t="str">
        <f>IF(AND('7'!N89=""),"",'7'!N89)</f>
        <v/>
      </c>
      <c r="O185" s="482" t="str">
        <f>IF(AND('7'!O89=""),"",'7'!O89)</f>
        <v/>
      </c>
      <c r="P185" s="482" t="str">
        <f>IF(AND('7'!P89=""),"",'7'!P89)</f>
        <v/>
      </c>
      <c r="Q185" s="482" t="str">
        <f>IF(AND('7'!Q89=""),"",'7'!Q89)</f>
        <v/>
      </c>
      <c r="R185" s="482" t="str">
        <f>IF(AND('7'!R89=""),"",'7'!R89)</f>
        <v/>
      </c>
      <c r="S185" s="482" t="str">
        <f>IF(AND('7'!S89=""),"",'7'!S89)</f>
        <v/>
      </c>
      <c r="T185" s="482" t="str">
        <f>IF(AND('7'!T89=""),"",'7'!T89)</f>
        <v/>
      </c>
      <c r="U185" s="482" t="str">
        <f>IF(AND('7'!U89=""),"",'7'!U89)</f>
        <v/>
      </c>
      <c r="V185" s="482" t="str">
        <f>IF(AND('7'!V89=""),"",'7'!V89)</f>
        <v/>
      </c>
      <c r="W185" s="482" t="str">
        <f>IF(AND('7'!W89=""),"",'7'!W89)</f>
        <v/>
      </c>
      <c r="X185" s="482" t="str">
        <f>IF(AND('7'!X89=""),"",'7'!X89)</f>
        <v/>
      </c>
      <c r="Y185" s="482" t="str">
        <f>IF(AND('7'!Y89=""),"",'7'!Y89)</f>
        <v/>
      </c>
      <c r="Z185" s="482" t="str">
        <f>IF(AND('7'!Z89=""),"",'7'!Z89)</f>
        <v/>
      </c>
      <c r="AA185" s="482" t="str">
        <f>IF(AND('7'!AA89=""),"",'7'!AA89)</f>
        <v/>
      </c>
      <c r="AB185" s="482" t="str">
        <f>IF(AND('7'!AB89=""),"",'7'!AB89)</f>
        <v/>
      </c>
      <c r="AC185" s="482" t="str">
        <f>IF(AND('7'!AC89=""),"",'7'!AC89)</f>
        <v/>
      </c>
      <c r="AD185" s="482" t="str">
        <f>IF(AND('7'!AD89=""),"",'7'!AD89)</f>
        <v/>
      </c>
      <c r="AE185" s="482" t="str">
        <f>IF(AND('7'!AE89=""),"",'7'!AE89)</f>
        <v/>
      </c>
      <c r="AF185" s="482" t="str">
        <f>IF(AND('7'!AF89=""),"",'7'!AF89)</f>
        <v/>
      </c>
      <c r="AG185" s="482" t="str">
        <f>IF(AND('7'!AG89=""),"",'7'!AG89)</f>
        <v/>
      </c>
      <c r="AH185" s="482" t="str">
        <f>IF(AND('7'!AH89=""),"",'7'!AH89)</f>
        <v/>
      </c>
      <c r="AI185" s="482" t="str">
        <f>IF(AND('7'!AI89=""),"",'7'!AI89)</f>
        <v/>
      </c>
      <c r="AJ185" s="482" t="str">
        <f>IF(AND('7'!AJ89=""),"",'7'!AJ89)</f>
        <v/>
      </c>
      <c r="AK185" s="482" t="str">
        <f>IF(AND('7'!AK89=""),"",'7'!AK89)</f>
        <v/>
      </c>
      <c r="AL185" s="482" t="str">
        <f>IF(AND('7'!AL89=""),"",'7'!AL89)</f>
        <v/>
      </c>
      <c r="AM185" s="482" t="str">
        <f>IF(AND('7'!AM89=""),"",'7'!AM89)</f>
        <v/>
      </c>
      <c r="AN185" s="482" t="str">
        <f>IF(AND('7'!AN89=""),"",'7'!AN89)</f>
        <v/>
      </c>
      <c r="AO185" s="482" t="str">
        <f>IF(AND('7'!AO89=""),"",'7'!AO89)</f>
        <v/>
      </c>
      <c r="AP185" s="482" t="str">
        <f>IF(AND('7'!AP89=""),"",'7'!AP89)</f>
        <v/>
      </c>
      <c r="AQ185" s="482" t="str">
        <f>IF(AND('7'!AQ89=""),"",'7'!AQ89)</f>
        <v/>
      </c>
      <c r="AR185" s="482" t="str">
        <f>IF(AND('7'!AR89=""),"",'7'!AR89)</f>
        <v/>
      </c>
      <c r="AS185" s="482" t="str">
        <f>IF(AND('7'!AS89=""),"",'7'!AS89)</f>
        <v/>
      </c>
      <c r="AT185" s="482" t="str">
        <f>IF(AND('7'!AT89=""),"",'7'!AT89)</f>
        <v/>
      </c>
      <c r="AU185" s="482" t="str">
        <f>IF(AND('7'!AU89=""),"",'7'!AU89)</f>
        <v/>
      </c>
      <c r="AV185" s="482" t="str">
        <f>IF(AND('7'!AV89=""),"",'7'!AV89)</f>
        <v/>
      </c>
      <c r="AW185" s="482" t="str">
        <f>IF(AND('7'!AW89=""),"",'7'!AW89)</f>
        <v/>
      </c>
      <c r="AX185" s="482" t="str">
        <f>IF(AND('7'!AX89=""),"",'7'!AX89)</f>
        <v/>
      </c>
      <c r="AY185" s="482" t="str">
        <f>IF(AND('7'!AY89=""),"",'7'!AY89)</f>
        <v/>
      </c>
      <c r="AZ185" s="482" t="str">
        <f>IF(AND('7'!AZ89=""),"",'7'!AZ89)</f>
        <v/>
      </c>
      <c r="BA185" s="482" t="str">
        <f>IF(AND('7'!BA89=""),"",'7'!BA89)</f>
        <v/>
      </c>
      <c r="BB185" s="482" t="str">
        <f>IF(AND('7'!BB89=""),"",'7'!BB89)</f>
        <v/>
      </c>
      <c r="BC185" s="482" t="str">
        <f>IF(AND('7'!BC89=""),"",'7'!BC89)</f>
        <v/>
      </c>
      <c r="BD185" s="482" t="str">
        <f>IF(AND('7'!BD89=""),"",'7'!BD89)</f>
        <v/>
      </c>
      <c r="BE185" s="482" t="str">
        <f>IF(AND('7'!BE89=""),"",'7'!BE89)</f>
        <v/>
      </c>
      <c r="BF185" s="482" t="str">
        <f>IF(AND('7'!BF89=""),"",'7'!BF89)</f>
        <v/>
      </c>
      <c r="BG185" s="482" t="str">
        <f>IF(AND('7'!BG89=""),"",'7'!BG89)</f>
        <v/>
      </c>
      <c r="BH185" s="482" t="str">
        <f>IF(AND('7'!BH89=""),"",'7'!BH89)</f>
        <v/>
      </c>
      <c r="BI185" s="482" t="str">
        <f>IF(AND('7'!BI89=""),"",'7'!BI89)</f>
        <v/>
      </c>
      <c r="BJ185" s="482" t="str">
        <f>IF(AND('7'!BJ89=""),"",'7'!BJ89)</f>
        <v/>
      </c>
      <c r="BK185" s="482" t="str">
        <f>IF(AND('7'!BK89=""),"",'7'!BK89)</f>
        <v/>
      </c>
      <c r="BL185" s="482" t="str">
        <f>IF(AND('7'!BL89=""),"",'7'!BL89)</f>
        <v/>
      </c>
      <c r="BM185" s="482" t="str">
        <f>IF(AND('7'!BM89=""),"",'7'!BM89)</f>
        <v/>
      </c>
      <c r="BN185" s="482" t="str">
        <f>IF(AND('7'!BN89=""),"",'7'!BN89)</f>
        <v/>
      </c>
      <c r="BO185" s="482" t="str">
        <f>IF(AND('7'!BO89=""),"",'7'!BO89)</f>
        <v/>
      </c>
      <c r="BP185" s="482" t="str">
        <f>IF(AND('7'!BP89=""),"",'7'!BP89)</f>
        <v/>
      </c>
      <c r="BQ185" s="482" t="str">
        <f>IF(AND('7'!BQ89=""),"",'7'!BQ89)</f>
        <v/>
      </c>
      <c r="BR185" s="482" t="str">
        <f>IF(AND('7'!BR89=""),"",'7'!BR89)</f>
        <v/>
      </c>
      <c r="BS185" s="482" t="str">
        <f>IF(AND('7'!BS89=""),"",'7'!BS89)</f>
        <v/>
      </c>
      <c r="BT185" s="482" t="str">
        <f>IF(AND('7'!BT89=""),"",'7'!BT89)</f>
        <v/>
      </c>
      <c r="BU185" s="482" t="str">
        <f>IF(AND('7'!BU89=""),"",'7'!BU89)</f>
        <v/>
      </c>
      <c r="BV185" s="482" t="str">
        <f>IF(AND('7'!BV89=""),"",'7'!BV89)</f>
        <v/>
      </c>
      <c r="BW185" s="482" t="str">
        <f>IF(AND('7'!BW89=""),"",'7'!BW89)</f>
        <v/>
      </c>
      <c r="BX185" s="482" t="str">
        <f>IF(AND('7'!BX89=""),"",'7'!BX89)</f>
        <v/>
      </c>
      <c r="BY185" s="482" t="str">
        <f>IF(AND('7'!BY89=""),"",'7'!BY89)</f>
        <v/>
      </c>
      <c r="BZ185" s="482" t="str">
        <f>IF(AND('7'!BZ89=""),"",'7'!BZ89)</f>
        <v/>
      </c>
      <c r="CA185" s="482" t="str">
        <f>IF(AND('7'!CA89=""),"",'7'!CA89)</f>
        <v/>
      </c>
      <c r="CB185" s="482" t="str">
        <f>IF(AND('7'!CB89=""),"",'7'!CB89)</f>
        <v/>
      </c>
      <c r="CC185" s="482" t="str">
        <f>IF(AND('7'!CC89=""),"",'7'!CC89)</f>
        <v/>
      </c>
      <c r="CD185" s="482" t="str">
        <f>IF(AND('7'!CD89=""),"",'7'!CD89)</f>
        <v/>
      </c>
      <c r="CE185" s="482" t="str">
        <f>IF(AND('7'!CE89=""),"",'7'!CE89)</f>
        <v/>
      </c>
      <c r="CF185" s="482" t="str">
        <f>IF(AND('7'!CF89=""),"",'7'!CF89)</f>
        <v/>
      </c>
      <c r="CG185" s="482" t="str">
        <f>IF(AND('7'!CG89=""),"",'7'!CG89)</f>
        <v/>
      </c>
      <c r="CH185" s="482" t="str">
        <f>IF(AND('7'!CH89=""),"",'7'!CH89)</f>
        <v/>
      </c>
      <c r="CI185" s="482" t="str">
        <f>IF(AND('7'!CI89=""),"",'7'!CI89)</f>
        <v/>
      </c>
      <c r="CJ185" s="482" t="str">
        <f>IF(AND('7'!CJ89=""),"",'7'!CJ89)</f>
        <v/>
      </c>
      <c r="CK185" s="482" t="str">
        <f>IF(AND('7'!CK89=""),"",'7'!CK89)</f>
        <v/>
      </c>
      <c r="CL185" s="482" t="str">
        <f>IF(AND('7'!CL89=""),"",'7'!CL89)</f>
        <v/>
      </c>
      <c r="CM185" s="482" t="str">
        <f>IF(AND('7'!CM89=""),"",'7'!CM89)</f>
        <v/>
      </c>
      <c r="CN185" s="482" t="str">
        <f>IF(AND('7'!CN89=""),"",'7'!CN89)</f>
        <v/>
      </c>
      <c r="CO185" s="482" t="str">
        <f>IF(AND('7'!CO89=""),"",'7'!CO89)</f>
        <v/>
      </c>
      <c r="CP185" s="482" t="str">
        <f>IF(AND('7'!CP89=""),"",'7'!CP89)</f>
        <v/>
      </c>
      <c r="CQ185" s="482" t="str">
        <f>IF(AND('7'!CQ89=""),"",'7'!CQ89)</f>
        <v/>
      </c>
      <c r="CR185" s="482" t="str">
        <f>IF(AND('7'!CR89=""),"",'7'!CR89)</f>
        <v/>
      </c>
      <c r="CS185" s="482" t="str">
        <f>IF(AND('7'!CS89=""),"",'7'!CS89)</f>
        <v/>
      </c>
      <c r="CT185" s="482" t="str">
        <f>IF(AND('7'!CT89=""),"",'7'!CT89)</f>
        <v/>
      </c>
      <c r="CU185" s="482" t="str">
        <f>IF(AND('7'!CU89=""),"",'7'!CU89)</f>
        <v/>
      </c>
      <c r="CV185" s="482" t="str">
        <f>IF(AND('7'!CV89=""),"",'7'!CV89)</f>
        <v/>
      </c>
      <c r="CW185" s="482" t="str">
        <f>IF(AND('7'!CW89=""),"",'7'!CW89)</f>
        <v/>
      </c>
      <c r="CX185" s="482" t="str">
        <f>IF(AND('7'!CX89=""),"",'7'!CX89)</f>
        <v/>
      </c>
      <c r="CY185" s="482" t="str">
        <f>IF(AND('7'!CY89=""),"",'7'!CY89)</f>
        <v/>
      </c>
      <c r="CZ185" s="482" t="str">
        <f>IF(AND('7'!CZ89=""),"",'7'!CZ89)</f>
        <v/>
      </c>
      <c r="DA185" s="482" t="str">
        <f>IF(AND('7'!DA89=""),"",'7'!DA89)</f>
        <v/>
      </c>
      <c r="DB185" s="482" t="str">
        <f>IF(AND('7'!DB89=""),"",'7'!DB89)</f>
        <v/>
      </c>
      <c r="DC185" s="482" t="str">
        <f>IF(AND('7'!DC89=""),"",'7'!DC89)</f>
        <v/>
      </c>
      <c r="DD185" s="482" t="str">
        <f>IF(AND('7'!DD89=""),"",'7'!DD89)</f>
        <v/>
      </c>
      <c r="DE185" s="482" t="str">
        <f>IF(AND('7'!DE89=""),"",'7'!DE89)</f>
        <v/>
      </c>
      <c r="DF185" s="482" t="str">
        <f>IF(AND('7'!DF89=""),"",'7'!DF89)</f>
        <v/>
      </c>
      <c r="DG185" s="482" t="str">
        <f>IF(AND('7'!DG89=""),"",'7'!DG89)</f>
        <v/>
      </c>
      <c r="DH185" s="482" t="str">
        <f>IF(AND('7'!DH89=""),"",'7'!DH89)</f>
        <v/>
      </c>
      <c r="DI185" s="482" t="str">
        <f>IF(AND('7'!DI89=""),"",'7'!DI89)</f>
        <v/>
      </c>
      <c r="DJ185" s="482" t="str">
        <f>IF(AND('7'!DJ89=""),"",'7'!DJ89)</f>
        <v/>
      </c>
      <c r="DK185" s="482" t="str">
        <f>IF(AND('7'!DK89=""),"",'7'!DK89)</f>
        <v/>
      </c>
      <c r="DL185" s="482" t="str">
        <f>IF(AND('7'!DL89=""),"",'7'!DL89)</f>
        <v/>
      </c>
      <c r="DM185" s="482" t="str">
        <f>IF(AND('7'!DM89=""),"",'7'!DM89)</f>
        <v/>
      </c>
      <c r="DN185" s="482" t="str">
        <f>IF(AND('7'!DN89=""),"",'7'!DN89)</f>
        <v/>
      </c>
      <c r="DO185" s="482" t="str">
        <f>IF(AND('7'!DO89=""),"",'7'!DO89)</f>
        <v/>
      </c>
      <c r="DP185" s="482" t="str">
        <f>IF(AND('7'!DP89=""),"",'7'!DP89)</f>
        <v/>
      </c>
      <c r="DQ185" s="482" t="str">
        <f>IF(AND('7'!DQ89=""),"",'7'!DQ89)</f>
        <v/>
      </c>
      <c r="DR185" s="482" t="str">
        <f>IF(AND('7'!DR89=""),"",'7'!DR89)</f>
        <v/>
      </c>
      <c r="DS185" s="482" t="str">
        <f>IF(AND('7'!DS89=""),"",'7'!DS89)</f>
        <v/>
      </c>
      <c r="DT185" s="482" t="str">
        <f>IF(AND('7'!DT89=""),"",'7'!DT89)</f>
        <v/>
      </c>
      <c r="DU185" s="482" t="str">
        <f>IF(AND('7'!DU89=""),"",'7'!DU89)</f>
        <v/>
      </c>
      <c r="DV185" s="482" t="str">
        <f>IF(AND('7'!DV89=""),"",'7'!DV89)</f>
        <v/>
      </c>
      <c r="DW185" s="482" t="str">
        <f>IF(AND('7'!DW89=""),"",'7'!DW89)</f>
        <v/>
      </c>
      <c r="DX185" s="482" t="str">
        <f>IF(AND('7'!DX89=""),"",'7'!DX89)</f>
        <v/>
      </c>
      <c r="DY185" s="482" t="str">
        <f>IF(AND('7'!DY89=""),"",'7'!DY89)</f>
        <v/>
      </c>
      <c r="DZ185" s="482" t="str">
        <f>IF(AND('7'!DZ89=""),"",'7'!DZ89)</f>
        <v/>
      </c>
      <c r="EA185" s="482" t="str">
        <f>IF(AND('7'!EA89=""),"",'7'!EA89)</f>
        <v/>
      </c>
      <c r="EB185" s="482" t="str">
        <f>IF(AND('7'!EB89=""),"",'7'!EB89)</f>
        <v/>
      </c>
      <c r="EC185" s="482" t="str">
        <f>IF(AND('7'!EC89=""),"",'7'!EC89)</f>
        <v/>
      </c>
      <c r="ED185" s="482" t="str">
        <f>IF(AND('7'!ED89=""),"",'7'!ED89)</f>
        <v/>
      </c>
      <c r="EE185" s="482" t="str">
        <f>IF(AND('7'!EE89=""),"",'7'!EE89)</f>
        <v/>
      </c>
      <c r="EF185" s="482" t="str">
        <f>IF(AND('7'!EF89=""),"",'7'!EF89)</f>
        <v/>
      </c>
      <c r="EG185" s="482" t="str">
        <f>IF(AND('7'!EG89=""),"",'7'!EG89)</f>
        <v/>
      </c>
      <c r="EH185" s="482" t="str">
        <f>IF(AND('7'!EH89=""),"",'7'!EH89)</f>
        <v/>
      </c>
      <c r="EI185" s="482" t="str">
        <f>IF(AND('7'!EI89=""),"",'7'!EI89)</f>
        <v/>
      </c>
      <c r="EJ185" s="482" t="str">
        <f>IF(AND('7'!EJ89=""),"",'7'!EJ89)</f>
        <v/>
      </c>
      <c r="EK185" s="482" t="str">
        <f>IF(AND('7'!EK89=""),"",'7'!EK89)</f>
        <v/>
      </c>
      <c r="EL185" s="482" t="str">
        <f>IF(AND('7'!EL89=""),"",'7'!EL89)</f>
        <v/>
      </c>
      <c r="EM185" s="482" t="str">
        <f>IF(AND('7'!EM89=""),"",'7'!EM89)</f>
        <v/>
      </c>
      <c r="EN185" s="482" t="str">
        <f>IF(AND('7'!EN89=""),"",'7'!EN89)</f>
        <v/>
      </c>
      <c r="EO185" s="482" t="str">
        <f>IF(AND('7'!EO89=""),"",'7'!EO89)</f>
        <v/>
      </c>
      <c r="EP185" s="482" t="str">
        <f>IF(AND('7'!EP89=""),"",'7'!EP89)</f>
        <v/>
      </c>
      <c r="EQ185" s="482" t="str">
        <f>IF(AND('7'!EQ89=""),"",'7'!EQ89)</f>
        <v/>
      </c>
      <c r="ER185" s="482" t="str">
        <f>IF(AND('7'!ER89=""),"",'7'!ER89)</f>
        <v/>
      </c>
      <c r="ES185" s="482" t="str">
        <f>IF(AND('7'!ES89=""),"",'7'!ES89)</f>
        <v/>
      </c>
      <c r="ET185" s="482" t="str">
        <f>IF(AND('7'!ET89=""),"",'7'!ET89)</f>
        <v/>
      </c>
      <c r="EU185" s="482" t="str">
        <f>IF(AND('7'!EU89=""),"",'7'!EU89)</f>
        <v/>
      </c>
      <c r="EV185" s="482" t="str">
        <f>IF(AND('7'!EV89=""),"",'7'!EV89)</f>
        <v/>
      </c>
      <c r="EW185" s="482" t="str">
        <f>IF(AND('7'!EW89=""),"",'7'!EW89)</f>
        <v/>
      </c>
      <c r="EX185" s="482" t="str">
        <f>IF(AND('7'!EX89=""),"",'7'!EX89)</f>
        <v/>
      </c>
      <c r="EY185" s="482" t="str">
        <f>IF(AND('7'!EY89=""),"",'7'!EY89)</f>
        <v/>
      </c>
      <c r="EZ185" s="482" t="str">
        <f>IF(AND('7'!EZ89=""),"",'7'!EZ89)</f>
        <v/>
      </c>
      <c r="FA185" s="482" t="str">
        <f>IF(AND('7'!FA89=""),"",'7'!FA89)</f>
        <v/>
      </c>
      <c r="FB185" s="482" t="str">
        <f>IF(AND('7'!FB89=""),"",'7'!FB89)</f>
        <v/>
      </c>
      <c r="FC185" s="482" t="str">
        <f>IF(AND('7'!FC89=""),"",'7'!FC89)</f>
        <v/>
      </c>
      <c r="FD185" s="482" t="str">
        <f>IF(AND('7'!FD89=""),"",'7'!FD89)</f>
        <v/>
      </c>
      <c r="FE185" s="482" t="str">
        <f>IF(AND('7'!FE89=""),"",'7'!FE89)</f>
        <v/>
      </c>
      <c r="FF185" s="482" t="str">
        <f>IF(AND('7'!FF89=""),"",'7'!FF89)</f>
        <v xml:space="preserve"> </v>
      </c>
      <c r="FG185" s="482" t="str">
        <f>IF(AND('7'!FG89=""),"",'7'!FG89)</f>
        <v/>
      </c>
      <c r="FH185" s="482" t="str">
        <f>IF(AND('7'!FH89=""),"",'7'!FH89)</f>
        <v/>
      </c>
      <c r="FI185" s="482" t="str">
        <f>IF(AND('7'!FI89=""),"",'7'!FI89)</f>
        <v/>
      </c>
      <c r="FJ185" s="482" t="str">
        <f>IF(AND('7'!FJ89=""),"",'7'!FJ89)</f>
        <v/>
      </c>
      <c r="FK185" s="482" t="str">
        <f>IF(AND('7'!FK89=""),"",'7'!FK89)</f>
        <v/>
      </c>
      <c r="FL185" s="482" t="str">
        <f>IF(AND('7'!FL89=""),"",'7'!FL89)</f>
        <v/>
      </c>
      <c r="FM185" s="482" t="str">
        <f>IF(AND('7'!FM89=""),"",'7'!FM89)</f>
        <v xml:space="preserve"> </v>
      </c>
      <c r="FN185" s="482" t="str">
        <f>IF(AND('7'!FN89=""),"",'7'!FN89)</f>
        <v/>
      </c>
      <c r="FO185" s="482" t="str">
        <f>IF(AND('7'!FO89=""),"",'7'!FO89)</f>
        <v/>
      </c>
      <c r="FP185" s="482" t="str">
        <f>IF(AND('7'!FP89=""),"",'7'!FP89)</f>
        <v/>
      </c>
      <c r="FQ185" s="482" t="str">
        <f>IF(AND('7'!FQ89=""),"",'7'!FQ89)</f>
        <v/>
      </c>
      <c r="FR185" s="482" t="str">
        <f>IF(AND('7'!FR89=""),"",'7'!FR89)</f>
        <v/>
      </c>
      <c r="FS185" s="482" t="str">
        <f>IF(AND('7'!FS89=""),"",'7'!FS89)</f>
        <v/>
      </c>
      <c r="FT185" s="482" t="str">
        <f>IF(AND('7'!FT89=""),"",'7'!FT89)</f>
        <v xml:space="preserve"> </v>
      </c>
      <c r="FU185" s="482" t="str">
        <f>IF(AND('7'!FV89=""),"",'7'!FV89)</f>
        <v>-</v>
      </c>
      <c r="FV185" s="482" t="str">
        <f>IF(AND('7'!FW89=""),"",'7'!FW89)</f>
        <v>-</v>
      </c>
      <c r="FW185" s="482" t="str">
        <f>IF(AND('7'!FX89=""),"",'7'!FX89)</f>
        <v>-</v>
      </c>
      <c r="FX185" s="482" t="str">
        <f>IF(AND('7'!FY89=""),"",'7'!FY89)</f>
        <v>-</v>
      </c>
      <c r="FY185" s="482" t="str">
        <f>IF(AND('7'!FZ89=""),"",'7'!FZ89)</f>
        <v>-</v>
      </c>
      <c r="FZ185" s="482" t="str">
        <f>IF(AND('7'!GA89=""),"",'7'!GA89)</f>
        <v>-</v>
      </c>
      <c r="GA185" s="482" t="str">
        <f>IF(AND('7'!GB89=""),"",'7'!GB89)</f>
        <v>-</v>
      </c>
      <c r="GB185" s="482" t="str">
        <f>IF(AND('7'!GC89=""),"",'7'!GC89)</f>
        <v>-</v>
      </c>
      <c r="GC185" s="482" t="str">
        <f>IF(AND('7'!GD89=""),"",'7'!GD89)</f>
        <v>-</v>
      </c>
      <c r="GD185" s="482" t="str">
        <f>IF(AND('7'!GE89=""),"",'7'!GE89)</f>
        <v>-</v>
      </c>
      <c r="GE185" s="482" t="str">
        <f>IF(AND('7'!GF89=""),"",'7'!GF89)</f>
        <v>-</v>
      </c>
      <c r="GF185" s="482" t="str">
        <f>IF(AND('7'!GG89=""),"",'7'!GG89)</f>
        <v>-</v>
      </c>
      <c r="GG185" s="482" t="str">
        <f>IF(AND('7'!GH89=""),"",IF(AND('7'!GH89="-"),"",'7'!GH89))</f>
        <v/>
      </c>
      <c r="GH185" s="50" t="str">
        <f>IF(AND(C185=""),"",VLOOKUP(B185,Register!$A$7:$CL$311,36,FALSE))</f>
        <v/>
      </c>
      <c r="GI185" s="483" t="str">
        <f>IF(AND('7'!GL89=""),"",'7'!GL89)</f>
        <v/>
      </c>
      <c r="GJ185" s="173" t="str">
        <f>IF(AND('7'!FU89=""),"",'7'!FU89)</f>
        <v/>
      </c>
    </row>
    <row r="186" spans="1:192" ht="21">
      <c r="A186" s="480">
        <v>178</v>
      </c>
      <c r="B186" s="481" t="str">
        <f>IF(AND('7'!B90=""),"",'7'!B90)</f>
        <v/>
      </c>
      <c r="C186" s="196" t="str">
        <f>IF(AND('7'!C90=""),"",'7'!C90)</f>
        <v/>
      </c>
      <c r="D186" s="196" t="str">
        <f>IF(AND('7'!D90=""),"",'7'!D90)</f>
        <v/>
      </c>
      <c r="E186" s="200" t="str">
        <f>IF(AND('7'!E90=""),"",'7'!E90)</f>
        <v/>
      </c>
      <c r="F186" s="482" t="str">
        <f>IF(AND('7'!F90=""),"",'7'!F90)</f>
        <v/>
      </c>
      <c r="G186" s="482" t="str">
        <f>IF(AND('7'!G90=""),"",'7'!G90)</f>
        <v/>
      </c>
      <c r="H186" s="482" t="str">
        <f>IF(AND('7'!H90=""),"",'7'!H90)</f>
        <v/>
      </c>
      <c r="I186" s="482" t="str">
        <f>IF(AND('7'!I90=""),"",'7'!I90)</f>
        <v/>
      </c>
      <c r="J186" s="482" t="str">
        <f>IF(AND('7'!J90=""),"",'7'!J90)</f>
        <v/>
      </c>
      <c r="K186" s="482" t="str">
        <f>IF(AND('7'!K90=""),"",'7'!K90)</f>
        <v/>
      </c>
      <c r="L186" s="482" t="str">
        <f>IF(AND('7'!L90=""),"",'7'!L90)</f>
        <v/>
      </c>
      <c r="M186" s="482" t="str">
        <f>IF(AND('7'!M90=""),"",'7'!M90)</f>
        <v/>
      </c>
      <c r="N186" s="482" t="str">
        <f>IF(AND('7'!N90=""),"",'7'!N90)</f>
        <v/>
      </c>
      <c r="O186" s="482" t="str">
        <f>IF(AND('7'!O90=""),"",'7'!O90)</f>
        <v/>
      </c>
      <c r="P186" s="482" t="str">
        <f>IF(AND('7'!P90=""),"",'7'!P90)</f>
        <v/>
      </c>
      <c r="Q186" s="482" t="str">
        <f>IF(AND('7'!Q90=""),"",'7'!Q90)</f>
        <v/>
      </c>
      <c r="R186" s="482" t="str">
        <f>IF(AND('7'!R90=""),"",'7'!R90)</f>
        <v/>
      </c>
      <c r="S186" s="482" t="str">
        <f>IF(AND('7'!S90=""),"",'7'!S90)</f>
        <v/>
      </c>
      <c r="T186" s="482" t="str">
        <f>IF(AND('7'!T90=""),"",'7'!T90)</f>
        <v/>
      </c>
      <c r="U186" s="482" t="str">
        <f>IF(AND('7'!U90=""),"",'7'!U90)</f>
        <v/>
      </c>
      <c r="V186" s="482" t="str">
        <f>IF(AND('7'!V90=""),"",'7'!V90)</f>
        <v/>
      </c>
      <c r="W186" s="482" t="str">
        <f>IF(AND('7'!W90=""),"",'7'!W90)</f>
        <v/>
      </c>
      <c r="X186" s="482" t="str">
        <f>IF(AND('7'!X90=""),"",'7'!X90)</f>
        <v/>
      </c>
      <c r="Y186" s="482" t="str">
        <f>IF(AND('7'!Y90=""),"",'7'!Y90)</f>
        <v/>
      </c>
      <c r="Z186" s="482" t="str">
        <f>IF(AND('7'!Z90=""),"",'7'!Z90)</f>
        <v/>
      </c>
      <c r="AA186" s="482" t="str">
        <f>IF(AND('7'!AA90=""),"",'7'!AA90)</f>
        <v/>
      </c>
      <c r="AB186" s="482" t="str">
        <f>IF(AND('7'!AB90=""),"",'7'!AB90)</f>
        <v/>
      </c>
      <c r="AC186" s="482" t="str">
        <f>IF(AND('7'!AC90=""),"",'7'!AC90)</f>
        <v/>
      </c>
      <c r="AD186" s="482" t="str">
        <f>IF(AND('7'!AD90=""),"",'7'!AD90)</f>
        <v/>
      </c>
      <c r="AE186" s="482" t="str">
        <f>IF(AND('7'!AE90=""),"",'7'!AE90)</f>
        <v/>
      </c>
      <c r="AF186" s="482" t="str">
        <f>IF(AND('7'!AF90=""),"",'7'!AF90)</f>
        <v/>
      </c>
      <c r="AG186" s="482" t="str">
        <f>IF(AND('7'!AG90=""),"",'7'!AG90)</f>
        <v/>
      </c>
      <c r="AH186" s="482" t="str">
        <f>IF(AND('7'!AH90=""),"",'7'!AH90)</f>
        <v/>
      </c>
      <c r="AI186" s="482" t="str">
        <f>IF(AND('7'!AI90=""),"",'7'!AI90)</f>
        <v/>
      </c>
      <c r="AJ186" s="482" t="str">
        <f>IF(AND('7'!AJ90=""),"",'7'!AJ90)</f>
        <v/>
      </c>
      <c r="AK186" s="482" t="str">
        <f>IF(AND('7'!AK90=""),"",'7'!AK90)</f>
        <v/>
      </c>
      <c r="AL186" s="482" t="str">
        <f>IF(AND('7'!AL90=""),"",'7'!AL90)</f>
        <v/>
      </c>
      <c r="AM186" s="482" t="str">
        <f>IF(AND('7'!AM90=""),"",'7'!AM90)</f>
        <v/>
      </c>
      <c r="AN186" s="482" t="str">
        <f>IF(AND('7'!AN90=""),"",'7'!AN90)</f>
        <v/>
      </c>
      <c r="AO186" s="482" t="str">
        <f>IF(AND('7'!AO90=""),"",'7'!AO90)</f>
        <v/>
      </c>
      <c r="AP186" s="482" t="str">
        <f>IF(AND('7'!AP90=""),"",'7'!AP90)</f>
        <v/>
      </c>
      <c r="AQ186" s="482" t="str">
        <f>IF(AND('7'!AQ90=""),"",'7'!AQ90)</f>
        <v/>
      </c>
      <c r="AR186" s="482" t="str">
        <f>IF(AND('7'!AR90=""),"",'7'!AR90)</f>
        <v/>
      </c>
      <c r="AS186" s="482" t="str">
        <f>IF(AND('7'!AS90=""),"",'7'!AS90)</f>
        <v/>
      </c>
      <c r="AT186" s="482" t="str">
        <f>IF(AND('7'!AT90=""),"",'7'!AT90)</f>
        <v/>
      </c>
      <c r="AU186" s="482" t="str">
        <f>IF(AND('7'!AU90=""),"",'7'!AU90)</f>
        <v/>
      </c>
      <c r="AV186" s="482" t="str">
        <f>IF(AND('7'!AV90=""),"",'7'!AV90)</f>
        <v/>
      </c>
      <c r="AW186" s="482" t="str">
        <f>IF(AND('7'!AW90=""),"",'7'!AW90)</f>
        <v/>
      </c>
      <c r="AX186" s="482" t="str">
        <f>IF(AND('7'!AX90=""),"",'7'!AX90)</f>
        <v/>
      </c>
      <c r="AY186" s="482" t="str">
        <f>IF(AND('7'!AY90=""),"",'7'!AY90)</f>
        <v/>
      </c>
      <c r="AZ186" s="482" t="str">
        <f>IF(AND('7'!AZ90=""),"",'7'!AZ90)</f>
        <v/>
      </c>
      <c r="BA186" s="482" t="str">
        <f>IF(AND('7'!BA90=""),"",'7'!BA90)</f>
        <v/>
      </c>
      <c r="BB186" s="482" t="str">
        <f>IF(AND('7'!BB90=""),"",'7'!BB90)</f>
        <v/>
      </c>
      <c r="BC186" s="482" t="str">
        <f>IF(AND('7'!BC90=""),"",'7'!BC90)</f>
        <v/>
      </c>
      <c r="BD186" s="482" t="str">
        <f>IF(AND('7'!BD90=""),"",'7'!BD90)</f>
        <v/>
      </c>
      <c r="BE186" s="482" t="str">
        <f>IF(AND('7'!BE90=""),"",'7'!BE90)</f>
        <v/>
      </c>
      <c r="BF186" s="482" t="str">
        <f>IF(AND('7'!BF90=""),"",'7'!BF90)</f>
        <v/>
      </c>
      <c r="BG186" s="482" t="str">
        <f>IF(AND('7'!BG90=""),"",'7'!BG90)</f>
        <v/>
      </c>
      <c r="BH186" s="482" t="str">
        <f>IF(AND('7'!BH90=""),"",'7'!BH90)</f>
        <v/>
      </c>
      <c r="BI186" s="482" t="str">
        <f>IF(AND('7'!BI90=""),"",'7'!BI90)</f>
        <v/>
      </c>
      <c r="BJ186" s="482" t="str">
        <f>IF(AND('7'!BJ90=""),"",'7'!BJ90)</f>
        <v/>
      </c>
      <c r="BK186" s="482" t="str">
        <f>IF(AND('7'!BK90=""),"",'7'!BK90)</f>
        <v/>
      </c>
      <c r="BL186" s="482" t="str">
        <f>IF(AND('7'!BL90=""),"",'7'!BL90)</f>
        <v/>
      </c>
      <c r="BM186" s="482" t="str">
        <f>IF(AND('7'!BM90=""),"",'7'!BM90)</f>
        <v/>
      </c>
      <c r="BN186" s="482" t="str">
        <f>IF(AND('7'!BN90=""),"",'7'!BN90)</f>
        <v/>
      </c>
      <c r="BO186" s="482" t="str">
        <f>IF(AND('7'!BO90=""),"",'7'!BO90)</f>
        <v/>
      </c>
      <c r="BP186" s="482" t="str">
        <f>IF(AND('7'!BP90=""),"",'7'!BP90)</f>
        <v/>
      </c>
      <c r="BQ186" s="482" t="str">
        <f>IF(AND('7'!BQ90=""),"",'7'!BQ90)</f>
        <v/>
      </c>
      <c r="BR186" s="482" t="str">
        <f>IF(AND('7'!BR90=""),"",'7'!BR90)</f>
        <v/>
      </c>
      <c r="BS186" s="482" t="str">
        <f>IF(AND('7'!BS90=""),"",'7'!BS90)</f>
        <v/>
      </c>
      <c r="BT186" s="482" t="str">
        <f>IF(AND('7'!BT90=""),"",'7'!BT90)</f>
        <v/>
      </c>
      <c r="BU186" s="482" t="str">
        <f>IF(AND('7'!BU90=""),"",'7'!BU90)</f>
        <v/>
      </c>
      <c r="BV186" s="482" t="str">
        <f>IF(AND('7'!BV90=""),"",'7'!BV90)</f>
        <v/>
      </c>
      <c r="BW186" s="482" t="str">
        <f>IF(AND('7'!BW90=""),"",'7'!BW90)</f>
        <v/>
      </c>
      <c r="BX186" s="482" t="str">
        <f>IF(AND('7'!BX90=""),"",'7'!BX90)</f>
        <v/>
      </c>
      <c r="BY186" s="482" t="str">
        <f>IF(AND('7'!BY90=""),"",'7'!BY90)</f>
        <v/>
      </c>
      <c r="BZ186" s="482" t="str">
        <f>IF(AND('7'!BZ90=""),"",'7'!BZ90)</f>
        <v/>
      </c>
      <c r="CA186" s="482" t="str">
        <f>IF(AND('7'!CA90=""),"",'7'!CA90)</f>
        <v/>
      </c>
      <c r="CB186" s="482" t="str">
        <f>IF(AND('7'!CB90=""),"",'7'!CB90)</f>
        <v/>
      </c>
      <c r="CC186" s="482" t="str">
        <f>IF(AND('7'!CC90=""),"",'7'!CC90)</f>
        <v/>
      </c>
      <c r="CD186" s="482" t="str">
        <f>IF(AND('7'!CD90=""),"",'7'!CD90)</f>
        <v/>
      </c>
      <c r="CE186" s="482" t="str">
        <f>IF(AND('7'!CE90=""),"",'7'!CE90)</f>
        <v/>
      </c>
      <c r="CF186" s="482" t="str">
        <f>IF(AND('7'!CF90=""),"",'7'!CF90)</f>
        <v/>
      </c>
      <c r="CG186" s="482" t="str">
        <f>IF(AND('7'!CG90=""),"",'7'!CG90)</f>
        <v/>
      </c>
      <c r="CH186" s="482" t="str">
        <f>IF(AND('7'!CH90=""),"",'7'!CH90)</f>
        <v/>
      </c>
      <c r="CI186" s="482" t="str">
        <f>IF(AND('7'!CI90=""),"",'7'!CI90)</f>
        <v/>
      </c>
      <c r="CJ186" s="482" t="str">
        <f>IF(AND('7'!CJ90=""),"",'7'!CJ90)</f>
        <v/>
      </c>
      <c r="CK186" s="482" t="str">
        <f>IF(AND('7'!CK90=""),"",'7'!CK90)</f>
        <v/>
      </c>
      <c r="CL186" s="482" t="str">
        <f>IF(AND('7'!CL90=""),"",'7'!CL90)</f>
        <v/>
      </c>
      <c r="CM186" s="482" t="str">
        <f>IF(AND('7'!CM90=""),"",'7'!CM90)</f>
        <v/>
      </c>
      <c r="CN186" s="482" t="str">
        <f>IF(AND('7'!CN90=""),"",'7'!CN90)</f>
        <v/>
      </c>
      <c r="CO186" s="482" t="str">
        <f>IF(AND('7'!CO90=""),"",'7'!CO90)</f>
        <v/>
      </c>
      <c r="CP186" s="482" t="str">
        <f>IF(AND('7'!CP90=""),"",'7'!CP90)</f>
        <v/>
      </c>
      <c r="CQ186" s="482" t="str">
        <f>IF(AND('7'!CQ90=""),"",'7'!CQ90)</f>
        <v/>
      </c>
      <c r="CR186" s="482" t="str">
        <f>IF(AND('7'!CR90=""),"",'7'!CR90)</f>
        <v/>
      </c>
      <c r="CS186" s="482" t="str">
        <f>IF(AND('7'!CS90=""),"",'7'!CS90)</f>
        <v/>
      </c>
      <c r="CT186" s="482" t="str">
        <f>IF(AND('7'!CT90=""),"",'7'!CT90)</f>
        <v/>
      </c>
      <c r="CU186" s="482" t="str">
        <f>IF(AND('7'!CU90=""),"",'7'!CU90)</f>
        <v/>
      </c>
      <c r="CV186" s="482" t="str">
        <f>IF(AND('7'!CV90=""),"",'7'!CV90)</f>
        <v/>
      </c>
      <c r="CW186" s="482" t="str">
        <f>IF(AND('7'!CW90=""),"",'7'!CW90)</f>
        <v/>
      </c>
      <c r="CX186" s="482" t="str">
        <f>IF(AND('7'!CX90=""),"",'7'!CX90)</f>
        <v/>
      </c>
      <c r="CY186" s="482" t="str">
        <f>IF(AND('7'!CY90=""),"",'7'!CY90)</f>
        <v/>
      </c>
      <c r="CZ186" s="482" t="str">
        <f>IF(AND('7'!CZ90=""),"",'7'!CZ90)</f>
        <v/>
      </c>
      <c r="DA186" s="482" t="str">
        <f>IF(AND('7'!DA90=""),"",'7'!DA90)</f>
        <v/>
      </c>
      <c r="DB186" s="482" t="str">
        <f>IF(AND('7'!DB90=""),"",'7'!DB90)</f>
        <v/>
      </c>
      <c r="DC186" s="482" t="str">
        <f>IF(AND('7'!DC90=""),"",'7'!DC90)</f>
        <v/>
      </c>
      <c r="DD186" s="482" t="str">
        <f>IF(AND('7'!DD90=""),"",'7'!DD90)</f>
        <v/>
      </c>
      <c r="DE186" s="482" t="str">
        <f>IF(AND('7'!DE90=""),"",'7'!DE90)</f>
        <v/>
      </c>
      <c r="DF186" s="482" t="str">
        <f>IF(AND('7'!DF90=""),"",'7'!DF90)</f>
        <v/>
      </c>
      <c r="DG186" s="482" t="str">
        <f>IF(AND('7'!DG90=""),"",'7'!DG90)</f>
        <v/>
      </c>
      <c r="DH186" s="482" t="str">
        <f>IF(AND('7'!DH90=""),"",'7'!DH90)</f>
        <v/>
      </c>
      <c r="DI186" s="482" t="str">
        <f>IF(AND('7'!DI90=""),"",'7'!DI90)</f>
        <v/>
      </c>
      <c r="DJ186" s="482" t="str">
        <f>IF(AND('7'!DJ90=""),"",'7'!DJ90)</f>
        <v/>
      </c>
      <c r="DK186" s="482" t="str">
        <f>IF(AND('7'!DK90=""),"",'7'!DK90)</f>
        <v/>
      </c>
      <c r="DL186" s="482" t="str">
        <f>IF(AND('7'!DL90=""),"",'7'!DL90)</f>
        <v/>
      </c>
      <c r="DM186" s="482" t="str">
        <f>IF(AND('7'!DM90=""),"",'7'!DM90)</f>
        <v/>
      </c>
      <c r="DN186" s="482" t="str">
        <f>IF(AND('7'!DN90=""),"",'7'!DN90)</f>
        <v/>
      </c>
      <c r="DO186" s="482" t="str">
        <f>IF(AND('7'!DO90=""),"",'7'!DO90)</f>
        <v/>
      </c>
      <c r="DP186" s="482" t="str">
        <f>IF(AND('7'!DP90=""),"",'7'!DP90)</f>
        <v/>
      </c>
      <c r="DQ186" s="482" t="str">
        <f>IF(AND('7'!DQ90=""),"",'7'!DQ90)</f>
        <v/>
      </c>
      <c r="DR186" s="482" t="str">
        <f>IF(AND('7'!DR90=""),"",'7'!DR90)</f>
        <v/>
      </c>
      <c r="DS186" s="482" t="str">
        <f>IF(AND('7'!DS90=""),"",'7'!DS90)</f>
        <v/>
      </c>
      <c r="DT186" s="482" t="str">
        <f>IF(AND('7'!DT90=""),"",'7'!DT90)</f>
        <v/>
      </c>
      <c r="DU186" s="482" t="str">
        <f>IF(AND('7'!DU90=""),"",'7'!DU90)</f>
        <v/>
      </c>
      <c r="DV186" s="482" t="str">
        <f>IF(AND('7'!DV90=""),"",'7'!DV90)</f>
        <v/>
      </c>
      <c r="DW186" s="482" t="str">
        <f>IF(AND('7'!DW90=""),"",'7'!DW90)</f>
        <v/>
      </c>
      <c r="DX186" s="482" t="str">
        <f>IF(AND('7'!DX90=""),"",'7'!DX90)</f>
        <v/>
      </c>
      <c r="DY186" s="482" t="str">
        <f>IF(AND('7'!DY90=""),"",'7'!DY90)</f>
        <v/>
      </c>
      <c r="DZ186" s="482" t="str">
        <f>IF(AND('7'!DZ90=""),"",'7'!DZ90)</f>
        <v/>
      </c>
      <c r="EA186" s="482" t="str">
        <f>IF(AND('7'!EA90=""),"",'7'!EA90)</f>
        <v/>
      </c>
      <c r="EB186" s="482" t="str">
        <f>IF(AND('7'!EB90=""),"",'7'!EB90)</f>
        <v/>
      </c>
      <c r="EC186" s="482" t="str">
        <f>IF(AND('7'!EC90=""),"",'7'!EC90)</f>
        <v/>
      </c>
      <c r="ED186" s="482" t="str">
        <f>IF(AND('7'!ED90=""),"",'7'!ED90)</f>
        <v/>
      </c>
      <c r="EE186" s="482" t="str">
        <f>IF(AND('7'!EE90=""),"",'7'!EE90)</f>
        <v/>
      </c>
      <c r="EF186" s="482" t="str">
        <f>IF(AND('7'!EF90=""),"",'7'!EF90)</f>
        <v/>
      </c>
      <c r="EG186" s="482" t="str">
        <f>IF(AND('7'!EG90=""),"",'7'!EG90)</f>
        <v/>
      </c>
      <c r="EH186" s="482" t="str">
        <f>IF(AND('7'!EH90=""),"",'7'!EH90)</f>
        <v/>
      </c>
      <c r="EI186" s="482" t="str">
        <f>IF(AND('7'!EI90=""),"",'7'!EI90)</f>
        <v/>
      </c>
      <c r="EJ186" s="482" t="str">
        <f>IF(AND('7'!EJ90=""),"",'7'!EJ90)</f>
        <v/>
      </c>
      <c r="EK186" s="482" t="str">
        <f>IF(AND('7'!EK90=""),"",'7'!EK90)</f>
        <v/>
      </c>
      <c r="EL186" s="482" t="str">
        <f>IF(AND('7'!EL90=""),"",'7'!EL90)</f>
        <v/>
      </c>
      <c r="EM186" s="482" t="str">
        <f>IF(AND('7'!EM90=""),"",'7'!EM90)</f>
        <v/>
      </c>
      <c r="EN186" s="482" t="str">
        <f>IF(AND('7'!EN90=""),"",'7'!EN90)</f>
        <v/>
      </c>
      <c r="EO186" s="482" t="str">
        <f>IF(AND('7'!EO90=""),"",'7'!EO90)</f>
        <v/>
      </c>
      <c r="EP186" s="482" t="str">
        <f>IF(AND('7'!EP90=""),"",'7'!EP90)</f>
        <v/>
      </c>
      <c r="EQ186" s="482" t="str">
        <f>IF(AND('7'!EQ90=""),"",'7'!EQ90)</f>
        <v/>
      </c>
      <c r="ER186" s="482" t="str">
        <f>IF(AND('7'!ER90=""),"",'7'!ER90)</f>
        <v/>
      </c>
      <c r="ES186" s="482" t="str">
        <f>IF(AND('7'!ES90=""),"",'7'!ES90)</f>
        <v/>
      </c>
      <c r="ET186" s="482" t="str">
        <f>IF(AND('7'!ET90=""),"",'7'!ET90)</f>
        <v/>
      </c>
      <c r="EU186" s="482" t="str">
        <f>IF(AND('7'!EU90=""),"",'7'!EU90)</f>
        <v/>
      </c>
      <c r="EV186" s="482" t="str">
        <f>IF(AND('7'!EV90=""),"",'7'!EV90)</f>
        <v/>
      </c>
      <c r="EW186" s="482" t="str">
        <f>IF(AND('7'!EW90=""),"",'7'!EW90)</f>
        <v/>
      </c>
      <c r="EX186" s="482" t="str">
        <f>IF(AND('7'!EX90=""),"",'7'!EX90)</f>
        <v/>
      </c>
      <c r="EY186" s="482" t="str">
        <f>IF(AND('7'!EY90=""),"",'7'!EY90)</f>
        <v/>
      </c>
      <c r="EZ186" s="482" t="str">
        <f>IF(AND('7'!EZ90=""),"",'7'!EZ90)</f>
        <v/>
      </c>
      <c r="FA186" s="482" t="str">
        <f>IF(AND('7'!FA90=""),"",'7'!FA90)</f>
        <v/>
      </c>
      <c r="FB186" s="482" t="str">
        <f>IF(AND('7'!FB90=""),"",'7'!FB90)</f>
        <v/>
      </c>
      <c r="FC186" s="482" t="str">
        <f>IF(AND('7'!FC90=""),"",'7'!FC90)</f>
        <v/>
      </c>
      <c r="FD186" s="482" t="str">
        <f>IF(AND('7'!FD90=""),"",'7'!FD90)</f>
        <v/>
      </c>
      <c r="FE186" s="482" t="str">
        <f>IF(AND('7'!FE90=""),"",'7'!FE90)</f>
        <v/>
      </c>
      <c r="FF186" s="482" t="str">
        <f>IF(AND('7'!FF90=""),"",'7'!FF90)</f>
        <v xml:space="preserve"> </v>
      </c>
      <c r="FG186" s="482" t="str">
        <f>IF(AND('7'!FG90=""),"",'7'!FG90)</f>
        <v/>
      </c>
      <c r="FH186" s="482" t="str">
        <f>IF(AND('7'!FH90=""),"",'7'!FH90)</f>
        <v/>
      </c>
      <c r="FI186" s="482" t="str">
        <f>IF(AND('7'!FI90=""),"",'7'!FI90)</f>
        <v/>
      </c>
      <c r="FJ186" s="482" t="str">
        <f>IF(AND('7'!FJ90=""),"",'7'!FJ90)</f>
        <v/>
      </c>
      <c r="FK186" s="482" t="str">
        <f>IF(AND('7'!FK90=""),"",'7'!FK90)</f>
        <v/>
      </c>
      <c r="FL186" s="482" t="str">
        <f>IF(AND('7'!FL90=""),"",'7'!FL90)</f>
        <v/>
      </c>
      <c r="FM186" s="482" t="str">
        <f>IF(AND('7'!FM90=""),"",'7'!FM90)</f>
        <v xml:space="preserve"> </v>
      </c>
      <c r="FN186" s="482" t="str">
        <f>IF(AND('7'!FN90=""),"",'7'!FN90)</f>
        <v/>
      </c>
      <c r="FO186" s="482" t="str">
        <f>IF(AND('7'!FO90=""),"",'7'!FO90)</f>
        <v/>
      </c>
      <c r="FP186" s="482" t="str">
        <f>IF(AND('7'!FP90=""),"",'7'!FP90)</f>
        <v/>
      </c>
      <c r="FQ186" s="482" t="str">
        <f>IF(AND('7'!FQ90=""),"",'7'!FQ90)</f>
        <v/>
      </c>
      <c r="FR186" s="482" t="str">
        <f>IF(AND('7'!FR90=""),"",'7'!FR90)</f>
        <v/>
      </c>
      <c r="FS186" s="482" t="str">
        <f>IF(AND('7'!FS90=""),"",'7'!FS90)</f>
        <v/>
      </c>
      <c r="FT186" s="482" t="str">
        <f>IF(AND('7'!FT90=""),"",'7'!FT90)</f>
        <v xml:space="preserve"> </v>
      </c>
      <c r="FU186" s="482" t="str">
        <f>IF(AND('7'!FV90=""),"",'7'!FV90)</f>
        <v>-</v>
      </c>
      <c r="FV186" s="482" t="str">
        <f>IF(AND('7'!FW90=""),"",'7'!FW90)</f>
        <v>-</v>
      </c>
      <c r="FW186" s="482" t="str">
        <f>IF(AND('7'!FX90=""),"",'7'!FX90)</f>
        <v>-</v>
      </c>
      <c r="FX186" s="482" t="str">
        <f>IF(AND('7'!FY90=""),"",'7'!FY90)</f>
        <v>-</v>
      </c>
      <c r="FY186" s="482" t="str">
        <f>IF(AND('7'!FZ90=""),"",'7'!FZ90)</f>
        <v>-</v>
      </c>
      <c r="FZ186" s="482" t="str">
        <f>IF(AND('7'!GA90=""),"",'7'!GA90)</f>
        <v>-</v>
      </c>
      <c r="GA186" s="482" t="str">
        <f>IF(AND('7'!GB90=""),"",'7'!GB90)</f>
        <v>-</v>
      </c>
      <c r="GB186" s="482" t="str">
        <f>IF(AND('7'!GC90=""),"",'7'!GC90)</f>
        <v>-</v>
      </c>
      <c r="GC186" s="482" t="str">
        <f>IF(AND('7'!GD90=""),"",'7'!GD90)</f>
        <v>-</v>
      </c>
      <c r="GD186" s="482" t="str">
        <f>IF(AND('7'!GE90=""),"",'7'!GE90)</f>
        <v>-</v>
      </c>
      <c r="GE186" s="482" t="str">
        <f>IF(AND('7'!GF90=""),"",'7'!GF90)</f>
        <v>-</v>
      </c>
      <c r="GF186" s="482" t="str">
        <f>IF(AND('7'!GG90=""),"",'7'!GG90)</f>
        <v>-</v>
      </c>
      <c r="GG186" s="482" t="str">
        <f>IF(AND('7'!GH90=""),"",IF(AND('7'!GH90="-"),"",'7'!GH90))</f>
        <v/>
      </c>
      <c r="GH186" s="50" t="str">
        <f>IF(AND(C186=""),"",VLOOKUP(B186,Register!$A$7:$CL$311,36,FALSE))</f>
        <v/>
      </c>
      <c r="GI186" s="483" t="str">
        <f>IF(AND('7'!GL90=""),"",'7'!GL90)</f>
        <v/>
      </c>
      <c r="GJ186" s="173" t="str">
        <f>IF(AND('7'!FU90=""),"",'7'!FU90)</f>
        <v/>
      </c>
    </row>
    <row r="187" spans="1:192" ht="21">
      <c r="A187" s="480">
        <v>179</v>
      </c>
      <c r="B187" s="481" t="str">
        <f>IF(AND('7'!B91=""),"",'7'!B91)</f>
        <v/>
      </c>
      <c r="C187" s="196" t="str">
        <f>IF(AND('7'!C91=""),"",'7'!C91)</f>
        <v/>
      </c>
      <c r="D187" s="196" t="str">
        <f>IF(AND('7'!D91=""),"",'7'!D91)</f>
        <v/>
      </c>
      <c r="E187" s="200" t="str">
        <f>IF(AND('7'!E91=""),"",'7'!E91)</f>
        <v/>
      </c>
      <c r="F187" s="482" t="str">
        <f>IF(AND('7'!F91=""),"",'7'!F91)</f>
        <v/>
      </c>
      <c r="G187" s="482" t="str">
        <f>IF(AND('7'!G91=""),"",'7'!G91)</f>
        <v/>
      </c>
      <c r="H187" s="482" t="str">
        <f>IF(AND('7'!H91=""),"",'7'!H91)</f>
        <v/>
      </c>
      <c r="I187" s="482" t="str">
        <f>IF(AND('7'!I91=""),"",'7'!I91)</f>
        <v/>
      </c>
      <c r="J187" s="482" t="str">
        <f>IF(AND('7'!J91=""),"",'7'!J91)</f>
        <v/>
      </c>
      <c r="K187" s="482" t="str">
        <f>IF(AND('7'!K91=""),"",'7'!K91)</f>
        <v/>
      </c>
      <c r="L187" s="482" t="str">
        <f>IF(AND('7'!L91=""),"",'7'!L91)</f>
        <v/>
      </c>
      <c r="M187" s="482" t="str">
        <f>IF(AND('7'!M91=""),"",'7'!M91)</f>
        <v/>
      </c>
      <c r="N187" s="482" t="str">
        <f>IF(AND('7'!N91=""),"",'7'!N91)</f>
        <v/>
      </c>
      <c r="O187" s="482" t="str">
        <f>IF(AND('7'!O91=""),"",'7'!O91)</f>
        <v/>
      </c>
      <c r="P187" s="482" t="str">
        <f>IF(AND('7'!P91=""),"",'7'!P91)</f>
        <v/>
      </c>
      <c r="Q187" s="482" t="str">
        <f>IF(AND('7'!Q91=""),"",'7'!Q91)</f>
        <v/>
      </c>
      <c r="R187" s="482" t="str">
        <f>IF(AND('7'!R91=""),"",'7'!R91)</f>
        <v/>
      </c>
      <c r="S187" s="482" t="str">
        <f>IF(AND('7'!S91=""),"",'7'!S91)</f>
        <v/>
      </c>
      <c r="T187" s="482" t="str">
        <f>IF(AND('7'!T91=""),"",'7'!T91)</f>
        <v/>
      </c>
      <c r="U187" s="482" t="str">
        <f>IF(AND('7'!U91=""),"",'7'!U91)</f>
        <v/>
      </c>
      <c r="V187" s="482" t="str">
        <f>IF(AND('7'!V91=""),"",'7'!V91)</f>
        <v/>
      </c>
      <c r="W187" s="482" t="str">
        <f>IF(AND('7'!W91=""),"",'7'!W91)</f>
        <v/>
      </c>
      <c r="X187" s="482" t="str">
        <f>IF(AND('7'!X91=""),"",'7'!X91)</f>
        <v/>
      </c>
      <c r="Y187" s="482" t="str">
        <f>IF(AND('7'!Y91=""),"",'7'!Y91)</f>
        <v/>
      </c>
      <c r="Z187" s="482" t="str">
        <f>IF(AND('7'!Z91=""),"",'7'!Z91)</f>
        <v/>
      </c>
      <c r="AA187" s="482" t="str">
        <f>IF(AND('7'!AA91=""),"",'7'!AA91)</f>
        <v/>
      </c>
      <c r="AB187" s="482" t="str">
        <f>IF(AND('7'!AB91=""),"",'7'!AB91)</f>
        <v/>
      </c>
      <c r="AC187" s="482" t="str">
        <f>IF(AND('7'!AC91=""),"",'7'!AC91)</f>
        <v/>
      </c>
      <c r="AD187" s="482" t="str">
        <f>IF(AND('7'!AD91=""),"",'7'!AD91)</f>
        <v/>
      </c>
      <c r="AE187" s="482" t="str">
        <f>IF(AND('7'!AE91=""),"",'7'!AE91)</f>
        <v/>
      </c>
      <c r="AF187" s="482" t="str">
        <f>IF(AND('7'!AF91=""),"",'7'!AF91)</f>
        <v/>
      </c>
      <c r="AG187" s="482" t="str">
        <f>IF(AND('7'!AG91=""),"",'7'!AG91)</f>
        <v/>
      </c>
      <c r="AH187" s="482" t="str">
        <f>IF(AND('7'!AH91=""),"",'7'!AH91)</f>
        <v/>
      </c>
      <c r="AI187" s="482" t="str">
        <f>IF(AND('7'!AI91=""),"",'7'!AI91)</f>
        <v/>
      </c>
      <c r="AJ187" s="482" t="str">
        <f>IF(AND('7'!AJ91=""),"",'7'!AJ91)</f>
        <v/>
      </c>
      <c r="AK187" s="482" t="str">
        <f>IF(AND('7'!AK91=""),"",'7'!AK91)</f>
        <v/>
      </c>
      <c r="AL187" s="482" t="str">
        <f>IF(AND('7'!AL91=""),"",'7'!AL91)</f>
        <v/>
      </c>
      <c r="AM187" s="482" t="str">
        <f>IF(AND('7'!AM91=""),"",'7'!AM91)</f>
        <v/>
      </c>
      <c r="AN187" s="482" t="str">
        <f>IF(AND('7'!AN91=""),"",'7'!AN91)</f>
        <v/>
      </c>
      <c r="AO187" s="482" t="str">
        <f>IF(AND('7'!AO91=""),"",'7'!AO91)</f>
        <v/>
      </c>
      <c r="AP187" s="482" t="str">
        <f>IF(AND('7'!AP91=""),"",'7'!AP91)</f>
        <v/>
      </c>
      <c r="AQ187" s="482" t="str">
        <f>IF(AND('7'!AQ91=""),"",'7'!AQ91)</f>
        <v/>
      </c>
      <c r="AR187" s="482" t="str">
        <f>IF(AND('7'!AR91=""),"",'7'!AR91)</f>
        <v/>
      </c>
      <c r="AS187" s="482" t="str">
        <f>IF(AND('7'!AS91=""),"",'7'!AS91)</f>
        <v/>
      </c>
      <c r="AT187" s="482" t="str">
        <f>IF(AND('7'!AT91=""),"",'7'!AT91)</f>
        <v/>
      </c>
      <c r="AU187" s="482" t="str">
        <f>IF(AND('7'!AU91=""),"",'7'!AU91)</f>
        <v/>
      </c>
      <c r="AV187" s="482" t="str">
        <f>IF(AND('7'!AV91=""),"",'7'!AV91)</f>
        <v/>
      </c>
      <c r="AW187" s="482" t="str">
        <f>IF(AND('7'!AW91=""),"",'7'!AW91)</f>
        <v/>
      </c>
      <c r="AX187" s="482" t="str">
        <f>IF(AND('7'!AX91=""),"",'7'!AX91)</f>
        <v/>
      </c>
      <c r="AY187" s="482" t="str">
        <f>IF(AND('7'!AY91=""),"",'7'!AY91)</f>
        <v/>
      </c>
      <c r="AZ187" s="482" t="str">
        <f>IF(AND('7'!AZ91=""),"",'7'!AZ91)</f>
        <v/>
      </c>
      <c r="BA187" s="482" t="str">
        <f>IF(AND('7'!BA91=""),"",'7'!BA91)</f>
        <v/>
      </c>
      <c r="BB187" s="482" t="str">
        <f>IF(AND('7'!BB91=""),"",'7'!BB91)</f>
        <v/>
      </c>
      <c r="BC187" s="482" t="str">
        <f>IF(AND('7'!BC91=""),"",'7'!BC91)</f>
        <v/>
      </c>
      <c r="BD187" s="482" t="str">
        <f>IF(AND('7'!BD91=""),"",'7'!BD91)</f>
        <v/>
      </c>
      <c r="BE187" s="482" t="str">
        <f>IF(AND('7'!BE91=""),"",'7'!BE91)</f>
        <v/>
      </c>
      <c r="BF187" s="482" t="str">
        <f>IF(AND('7'!BF91=""),"",'7'!BF91)</f>
        <v/>
      </c>
      <c r="BG187" s="482" t="str">
        <f>IF(AND('7'!BG91=""),"",'7'!BG91)</f>
        <v/>
      </c>
      <c r="BH187" s="482" t="str">
        <f>IF(AND('7'!BH91=""),"",'7'!BH91)</f>
        <v/>
      </c>
      <c r="BI187" s="482" t="str">
        <f>IF(AND('7'!BI91=""),"",'7'!BI91)</f>
        <v/>
      </c>
      <c r="BJ187" s="482" t="str">
        <f>IF(AND('7'!BJ91=""),"",'7'!BJ91)</f>
        <v/>
      </c>
      <c r="BK187" s="482" t="str">
        <f>IF(AND('7'!BK91=""),"",'7'!BK91)</f>
        <v/>
      </c>
      <c r="BL187" s="482" t="str">
        <f>IF(AND('7'!BL91=""),"",'7'!BL91)</f>
        <v/>
      </c>
      <c r="BM187" s="482" t="str">
        <f>IF(AND('7'!BM91=""),"",'7'!BM91)</f>
        <v/>
      </c>
      <c r="BN187" s="482" t="str">
        <f>IF(AND('7'!BN91=""),"",'7'!BN91)</f>
        <v/>
      </c>
      <c r="BO187" s="482" t="str">
        <f>IF(AND('7'!BO91=""),"",'7'!BO91)</f>
        <v/>
      </c>
      <c r="BP187" s="482" t="str">
        <f>IF(AND('7'!BP91=""),"",'7'!BP91)</f>
        <v/>
      </c>
      <c r="BQ187" s="482" t="str">
        <f>IF(AND('7'!BQ91=""),"",'7'!BQ91)</f>
        <v/>
      </c>
      <c r="BR187" s="482" t="str">
        <f>IF(AND('7'!BR91=""),"",'7'!BR91)</f>
        <v/>
      </c>
      <c r="BS187" s="482" t="str">
        <f>IF(AND('7'!BS91=""),"",'7'!BS91)</f>
        <v/>
      </c>
      <c r="BT187" s="482" t="str">
        <f>IF(AND('7'!BT91=""),"",'7'!BT91)</f>
        <v/>
      </c>
      <c r="BU187" s="482" t="str">
        <f>IF(AND('7'!BU91=""),"",'7'!BU91)</f>
        <v/>
      </c>
      <c r="BV187" s="482" t="str">
        <f>IF(AND('7'!BV91=""),"",'7'!BV91)</f>
        <v/>
      </c>
      <c r="BW187" s="482" t="str">
        <f>IF(AND('7'!BW91=""),"",'7'!BW91)</f>
        <v/>
      </c>
      <c r="BX187" s="482" t="str">
        <f>IF(AND('7'!BX91=""),"",'7'!BX91)</f>
        <v/>
      </c>
      <c r="BY187" s="482" t="str">
        <f>IF(AND('7'!BY91=""),"",'7'!BY91)</f>
        <v/>
      </c>
      <c r="BZ187" s="482" t="str">
        <f>IF(AND('7'!BZ91=""),"",'7'!BZ91)</f>
        <v/>
      </c>
      <c r="CA187" s="482" t="str">
        <f>IF(AND('7'!CA91=""),"",'7'!CA91)</f>
        <v/>
      </c>
      <c r="CB187" s="482" t="str">
        <f>IF(AND('7'!CB91=""),"",'7'!CB91)</f>
        <v/>
      </c>
      <c r="CC187" s="482" t="str">
        <f>IF(AND('7'!CC91=""),"",'7'!CC91)</f>
        <v/>
      </c>
      <c r="CD187" s="482" t="str">
        <f>IF(AND('7'!CD91=""),"",'7'!CD91)</f>
        <v/>
      </c>
      <c r="CE187" s="482" t="str">
        <f>IF(AND('7'!CE91=""),"",'7'!CE91)</f>
        <v/>
      </c>
      <c r="CF187" s="482" t="str">
        <f>IF(AND('7'!CF91=""),"",'7'!CF91)</f>
        <v/>
      </c>
      <c r="CG187" s="482" t="str">
        <f>IF(AND('7'!CG91=""),"",'7'!CG91)</f>
        <v/>
      </c>
      <c r="CH187" s="482" t="str">
        <f>IF(AND('7'!CH91=""),"",'7'!CH91)</f>
        <v/>
      </c>
      <c r="CI187" s="482" t="str">
        <f>IF(AND('7'!CI91=""),"",'7'!CI91)</f>
        <v/>
      </c>
      <c r="CJ187" s="482" t="str">
        <f>IF(AND('7'!CJ91=""),"",'7'!CJ91)</f>
        <v/>
      </c>
      <c r="CK187" s="482" t="str">
        <f>IF(AND('7'!CK91=""),"",'7'!CK91)</f>
        <v/>
      </c>
      <c r="CL187" s="482" t="str">
        <f>IF(AND('7'!CL91=""),"",'7'!CL91)</f>
        <v/>
      </c>
      <c r="CM187" s="482" t="str">
        <f>IF(AND('7'!CM91=""),"",'7'!CM91)</f>
        <v/>
      </c>
      <c r="CN187" s="482" t="str">
        <f>IF(AND('7'!CN91=""),"",'7'!CN91)</f>
        <v/>
      </c>
      <c r="CO187" s="482" t="str">
        <f>IF(AND('7'!CO91=""),"",'7'!CO91)</f>
        <v/>
      </c>
      <c r="CP187" s="482" t="str">
        <f>IF(AND('7'!CP91=""),"",'7'!CP91)</f>
        <v/>
      </c>
      <c r="CQ187" s="482" t="str">
        <f>IF(AND('7'!CQ91=""),"",'7'!CQ91)</f>
        <v/>
      </c>
      <c r="CR187" s="482" t="str">
        <f>IF(AND('7'!CR91=""),"",'7'!CR91)</f>
        <v/>
      </c>
      <c r="CS187" s="482" t="str">
        <f>IF(AND('7'!CS91=""),"",'7'!CS91)</f>
        <v/>
      </c>
      <c r="CT187" s="482" t="str">
        <f>IF(AND('7'!CT91=""),"",'7'!CT91)</f>
        <v/>
      </c>
      <c r="CU187" s="482" t="str">
        <f>IF(AND('7'!CU91=""),"",'7'!CU91)</f>
        <v/>
      </c>
      <c r="CV187" s="482" t="str">
        <f>IF(AND('7'!CV91=""),"",'7'!CV91)</f>
        <v/>
      </c>
      <c r="CW187" s="482" t="str">
        <f>IF(AND('7'!CW91=""),"",'7'!CW91)</f>
        <v/>
      </c>
      <c r="CX187" s="482" t="str">
        <f>IF(AND('7'!CX91=""),"",'7'!CX91)</f>
        <v/>
      </c>
      <c r="CY187" s="482" t="str">
        <f>IF(AND('7'!CY91=""),"",'7'!CY91)</f>
        <v/>
      </c>
      <c r="CZ187" s="482" t="str">
        <f>IF(AND('7'!CZ91=""),"",'7'!CZ91)</f>
        <v/>
      </c>
      <c r="DA187" s="482" t="str">
        <f>IF(AND('7'!DA91=""),"",'7'!DA91)</f>
        <v/>
      </c>
      <c r="DB187" s="482" t="str">
        <f>IF(AND('7'!DB91=""),"",'7'!DB91)</f>
        <v/>
      </c>
      <c r="DC187" s="482" t="str">
        <f>IF(AND('7'!DC91=""),"",'7'!DC91)</f>
        <v/>
      </c>
      <c r="DD187" s="482" t="str">
        <f>IF(AND('7'!DD91=""),"",'7'!DD91)</f>
        <v/>
      </c>
      <c r="DE187" s="482" t="str">
        <f>IF(AND('7'!DE91=""),"",'7'!DE91)</f>
        <v/>
      </c>
      <c r="DF187" s="482" t="str">
        <f>IF(AND('7'!DF91=""),"",'7'!DF91)</f>
        <v/>
      </c>
      <c r="DG187" s="482" t="str">
        <f>IF(AND('7'!DG91=""),"",'7'!DG91)</f>
        <v/>
      </c>
      <c r="DH187" s="482" t="str">
        <f>IF(AND('7'!DH91=""),"",'7'!DH91)</f>
        <v/>
      </c>
      <c r="DI187" s="482" t="str">
        <f>IF(AND('7'!DI91=""),"",'7'!DI91)</f>
        <v/>
      </c>
      <c r="DJ187" s="482" t="str">
        <f>IF(AND('7'!DJ91=""),"",'7'!DJ91)</f>
        <v/>
      </c>
      <c r="DK187" s="482" t="str">
        <f>IF(AND('7'!DK91=""),"",'7'!DK91)</f>
        <v/>
      </c>
      <c r="DL187" s="482" t="str">
        <f>IF(AND('7'!DL91=""),"",'7'!DL91)</f>
        <v/>
      </c>
      <c r="DM187" s="482" t="str">
        <f>IF(AND('7'!DM91=""),"",'7'!DM91)</f>
        <v/>
      </c>
      <c r="DN187" s="482" t="str">
        <f>IF(AND('7'!DN91=""),"",'7'!DN91)</f>
        <v/>
      </c>
      <c r="DO187" s="482" t="str">
        <f>IF(AND('7'!DO91=""),"",'7'!DO91)</f>
        <v/>
      </c>
      <c r="DP187" s="482" t="str">
        <f>IF(AND('7'!DP91=""),"",'7'!DP91)</f>
        <v/>
      </c>
      <c r="DQ187" s="482" t="str">
        <f>IF(AND('7'!DQ91=""),"",'7'!DQ91)</f>
        <v/>
      </c>
      <c r="DR187" s="482" t="str">
        <f>IF(AND('7'!DR91=""),"",'7'!DR91)</f>
        <v/>
      </c>
      <c r="DS187" s="482" t="str">
        <f>IF(AND('7'!DS91=""),"",'7'!DS91)</f>
        <v/>
      </c>
      <c r="DT187" s="482" t="str">
        <f>IF(AND('7'!DT91=""),"",'7'!DT91)</f>
        <v/>
      </c>
      <c r="DU187" s="482" t="str">
        <f>IF(AND('7'!DU91=""),"",'7'!DU91)</f>
        <v/>
      </c>
      <c r="DV187" s="482" t="str">
        <f>IF(AND('7'!DV91=""),"",'7'!DV91)</f>
        <v/>
      </c>
      <c r="DW187" s="482" t="str">
        <f>IF(AND('7'!DW91=""),"",'7'!DW91)</f>
        <v/>
      </c>
      <c r="DX187" s="482" t="str">
        <f>IF(AND('7'!DX91=""),"",'7'!DX91)</f>
        <v/>
      </c>
      <c r="DY187" s="482" t="str">
        <f>IF(AND('7'!DY91=""),"",'7'!DY91)</f>
        <v/>
      </c>
      <c r="DZ187" s="482" t="str">
        <f>IF(AND('7'!DZ91=""),"",'7'!DZ91)</f>
        <v/>
      </c>
      <c r="EA187" s="482" t="str">
        <f>IF(AND('7'!EA91=""),"",'7'!EA91)</f>
        <v/>
      </c>
      <c r="EB187" s="482" t="str">
        <f>IF(AND('7'!EB91=""),"",'7'!EB91)</f>
        <v/>
      </c>
      <c r="EC187" s="482" t="str">
        <f>IF(AND('7'!EC91=""),"",'7'!EC91)</f>
        <v/>
      </c>
      <c r="ED187" s="482" t="str">
        <f>IF(AND('7'!ED91=""),"",'7'!ED91)</f>
        <v/>
      </c>
      <c r="EE187" s="482" t="str">
        <f>IF(AND('7'!EE91=""),"",'7'!EE91)</f>
        <v/>
      </c>
      <c r="EF187" s="482" t="str">
        <f>IF(AND('7'!EF91=""),"",'7'!EF91)</f>
        <v/>
      </c>
      <c r="EG187" s="482" t="str">
        <f>IF(AND('7'!EG91=""),"",'7'!EG91)</f>
        <v/>
      </c>
      <c r="EH187" s="482" t="str">
        <f>IF(AND('7'!EH91=""),"",'7'!EH91)</f>
        <v/>
      </c>
      <c r="EI187" s="482" t="str">
        <f>IF(AND('7'!EI91=""),"",'7'!EI91)</f>
        <v/>
      </c>
      <c r="EJ187" s="482" t="str">
        <f>IF(AND('7'!EJ91=""),"",'7'!EJ91)</f>
        <v/>
      </c>
      <c r="EK187" s="482" t="str">
        <f>IF(AND('7'!EK91=""),"",'7'!EK91)</f>
        <v/>
      </c>
      <c r="EL187" s="482" t="str">
        <f>IF(AND('7'!EL91=""),"",'7'!EL91)</f>
        <v/>
      </c>
      <c r="EM187" s="482" t="str">
        <f>IF(AND('7'!EM91=""),"",'7'!EM91)</f>
        <v/>
      </c>
      <c r="EN187" s="482" t="str">
        <f>IF(AND('7'!EN91=""),"",'7'!EN91)</f>
        <v/>
      </c>
      <c r="EO187" s="482" t="str">
        <f>IF(AND('7'!EO91=""),"",'7'!EO91)</f>
        <v/>
      </c>
      <c r="EP187" s="482" t="str">
        <f>IF(AND('7'!EP91=""),"",'7'!EP91)</f>
        <v/>
      </c>
      <c r="EQ187" s="482" t="str">
        <f>IF(AND('7'!EQ91=""),"",'7'!EQ91)</f>
        <v/>
      </c>
      <c r="ER187" s="482" t="str">
        <f>IF(AND('7'!ER91=""),"",'7'!ER91)</f>
        <v/>
      </c>
      <c r="ES187" s="482" t="str">
        <f>IF(AND('7'!ES91=""),"",'7'!ES91)</f>
        <v/>
      </c>
      <c r="ET187" s="482" t="str">
        <f>IF(AND('7'!ET91=""),"",'7'!ET91)</f>
        <v/>
      </c>
      <c r="EU187" s="482" t="str">
        <f>IF(AND('7'!EU91=""),"",'7'!EU91)</f>
        <v/>
      </c>
      <c r="EV187" s="482" t="str">
        <f>IF(AND('7'!EV91=""),"",'7'!EV91)</f>
        <v/>
      </c>
      <c r="EW187" s="482" t="str">
        <f>IF(AND('7'!EW91=""),"",'7'!EW91)</f>
        <v/>
      </c>
      <c r="EX187" s="482" t="str">
        <f>IF(AND('7'!EX91=""),"",'7'!EX91)</f>
        <v/>
      </c>
      <c r="EY187" s="482" t="str">
        <f>IF(AND('7'!EY91=""),"",'7'!EY91)</f>
        <v/>
      </c>
      <c r="EZ187" s="482" t="str">
        <f>IF(AND('7'!EZ91=""),"",'7'!EZ91)</f>
        <v/>
      </c>
      <c r="FA187" s="482" t="str">
        <f>IF(AND('7'!FA91=""),"",'7'!FA91)</f>
        <v/>
      </c>
      <c r="FB187" s="482" t="str">
        <f>IF(AND('7'!FB91=""),"",'7'!FB91)</f>
        <v/>
      </c>
      <c r="FC187" s="482" t="str">
        <f>IF(AND('7'!FC91=""),"",'7'!FC91)</f>
        <v/>
      </c>
      <c r="FD187" s="482" t="str">
        <f>IF(AND('7'!FD91=""),"",'7'!FD91)</f>
        <v/>
      </c>
      <c r="FE187" s="482" t="str">
        <f>IF(AND('7'!FE91=""),"",'7'!FE91)</f>
        <v/>
      </c>
      <c r="FF187" s="482" t="str">
        <f>IF(AND('7'!FF91=""),"",'7'!FF91)</f>
        <v xml:space="preserve"> </v>
      </c>
      <c r="FG187" s="482" t="str">
        <f>IF(AND('7'!FG91=""),"",'7'!FG91)</f>
        <v/>
      </c>
      <c r="FH187" s="482" t="str">
        <f>IF(AND('7'!FH91=""),"",'7'!FH91)</f>
        <v/>
      </c>
      <c r="FI187" s="482" t="str">
        <f>IF(AND('7'!FI91=""),"",'7'!FI91)</f>
        <v/>
      </c>
      <c r="FJ187" s="482" t="str">
        <f>IF(AND('7'!FJ91=""),"",'7'!FJ91)</f>
        <v/>
      </c>
      <c r="FK187" s="482" t="str">
        <f>IF(AND('7'!FK91=""),"",'7'!FK91)</f>
        <v/>
      </c>
      <c r="FL187" s="482" t="str">
        <f>IF(AND('7'!FL91=""),"",'7'!FL91)</f>
        <v/>
      </c>
      <c r="FM187" s="482" t="str">
        <f>IF(AND('7'!FM91=""),"",'7'!FM91)</f>
        <v xml:space="preserve"> </v>
      </c>
      <c r="FN187" s="482" t="str">
        <f>IF(AND('7'!FN91=""),"",'7'!FN91)</f>
        <v/>
      </c>
      <c r="FO187" s="482" t="str">
        <f>IF(AND('7'!FO91=""),"",'7'!FO91)</f>
        <v/>
      </c>
      <c r="FP187" s="482" t="str">
        <f>IF(AND('7'!FP91=""),"",'7'!FP91)</f>
        <v/>
      </c>
      <c r="FQ187" s="482" t="str">
        <f>IF(AND('7'!FQ91=""),"",'7'!FQ91)</f>
        <v/>
      </c>
      <c r="FR187" s="482" t="str">
        <f>IF(AND('7'!FR91=""),"",'7'!FR91)</f>
        <v/>
      </c>
      <c r="FS187" s="482" t="str">
        <f>IF(AND('7'!FS91=""),"",'7'!FS91)</f>
        <v/>
      </c>
      <c r="FT187" s="482" t="str">
        <f>IF(AND('7'!FT91=""),"",'7'!FT91)</f>
        <v xml:space="preserve"> </v>
      </c>
      <c r="FU187" s="482" t="str">
        <f>IF(AND('7'!FV91=""),"",'7'!FV91)</f>
        <v>-</v>
      </c>
      <c r="FV187" s="482" t="str">
        <f>IF(AND('7'!FW91=""),"",'7'!FW91)</f>
        <v>-</v>
      </c>
      <c r="FW187" s="482" t="str">
        <f>IF(AND('7'!FX91=""),"",'7'!FX91)</f>
        <v>-</v>
      </c>
      <c r="FX187" s="482" t="str">
        <f>IF(AND('7'!FY91=""),"",'7'!FY91)</f>
        <v>-</v>
      </c>
      <c r="FY187" s="482" t="str">
        <f>IF(AND('7'!FZ91=""),"",'7'!FZ91)</f>
        <v>-</v>
      </c>
      <c r="FZ187" s="482" t="str">
        <f>IF(AND('7'!GA91=""),"",'7'!GA91)</f>
        <v>-</v>
      </c>
      <c r="GA187" s="482" t="str">
        <f>IF(AND('7'!GB91=""),"",'7'!GB91)</f>
        <v>-</v>
      </c>
      <c r="GB187" s="482" t="str">
        <f>IF(AND('7'!GC91=""),"",'7'!GC91)</f>
        <v>-</v>
      </c>
      <c r="GC187" s="482" t="str">
        <f>IF(AND('7'!GD91=""),"",'7'!GD91)</f>
        <v>-</v>
      </c>
      <c r="GD187" s="482" t="str">
        <f>IF(AND('7'!GE91=""),"",'7'!GE91)</f>
        <v>-</v>
      </c>
      <c r="GE187" s="482" t="str">
        <f>IF(AND('7'!GF91=""),"",'7'!GF91)</f>
        <v>-</v>
      </c>
      <c r="GF187" s="482" t="str">
        <f>IF(AND('7'!GG91=""),"",'7'!GG91)</f>
        <v>-</v>
      </c>
      <c r="GG187" s="482" t="str">
        <f>IF(AND('7'!GH91=""),"",IF(AND('7'!GH91="-"),"",'7'!GH91))</f>
        <v/>
      </c>
      <c r="GH187" s="50" t="str">
        <f>IF(AND(C187=""),"",VLOOKUP(B187,Register!$A$7:$CL$311,36,FALSE))</f>
        <v/>
      </c>
      <c r="GI187" s="483" t="str">
        <f>IF(AND('7'!GL91=""),"",'7'!GL91)</f>
        <v/>
      </c>
      <c r="GJ187" s="173" t="str">
        <f>IF(AND('7'!FU91=""),"",'7'!FU91)</f>
        <v/>
      </c>
    </row>
    <row r="188" spans="1:192" ht="21">
      <c r="A188" s="480">
        <v>180</v>
      </c>
      <c r="B188" s="481" t="str">
        <f>IF(AND('7'!B92=""),"",'7'!B92)</f>
        <v/>
      </c>
      <c r="C188" s="196" t="str">
        <f>IF(AND('7'!C92=""),"",'7'!C92)</f>
        <v/>
      </c>
      <c r="D188" s="196" t="str">
        <f>IF(AND('7'!D92=""),"",'7'!D92)</f>
        <v/>
      </c>
      <c r="E188" s="200" t="str">
        <f>IF(AND('7'!E92=""),"",'7'!E92)</f>
        <v/>
      </c>
      <c r="F188" s="482" t="str">
        <f>IF(AND('7'!F92=""),"",'7'!F92)</f>
        <v/>
      </c>
      <c r="G188" s="482" t="str">
        <f>IF(AND('7'!G92=""),"",'7'!G92)</f>
        <v/>
      </c>
      <c r="H188" s="482" t="str">
        <f>IF(AND('7'!H92=""),"",'7'!H92)</f>
        <v/>
      </c>
      <c r="I188" s="482" t="str">
        <f>IF(AND('7'!I92=""),"",'7'!I92)</f>
        <v/>
      </c>
      <c r="J188" s="482" t="str">
        <f>IF(AND('7'!J92=""),"",'7'!J92)</f>
        <v/>
      </c>
      <c r="K188" s="482" t="str">
        <f>IF(AND('7'!K92=""),"",'7'!K92)</f>
        <v/>
      </c>
      <c r="L188" s="482" t="str">
        <f>IF(AND('7'!L92=""),"",'7'!L92)</f>
        <v/>
      </c>
      <c r="M188" s="482" t="str">
        <f>IF(AND('7'!M92=""),"",'7'!M92)</f>
        <v/>
      </c>
      <c r="N188" s="482" t="str">
        <f>IF(AND('7'!N92=""),"",'7'!N92)</f>
        <v/>
      </c>
      <c r="O188" s="482" t="str">
        <f>IF(AND('7'!O92=""),"",'7'!O92)</f>
        <v/>
      </c>
      <c r="P188" s="482" t="str">
        <f>IF(AND('7'!P92=""),"",'7'!P92)</f>
        <v/>
      </c>
      <c r="Q188" s="482" t="str">
        <f>IF(AND('7'!Q92=""),"",'7'!Q92)</f>
        <v/>
      </c>
      <c r="R188" s="482" t="str">
        <f>IF(AND('7'!R92=""),"",'7'!R92)</f>
        <v/>
      </c>
      <c r="S188" s="482" t="str">
        <f>IF(AND('7'!S92=""),"",'7'!S92)</f>
        <v/>
      </c>
      <c r="T188" s="482" t="str">
        <f>IF(AND('7'!T92=""),"",'7'!T92)</f>
        <v/>
      </c>
      <c r="U188" s="482" t="str">
        <f>IF(AND('7'!U92=""),"",'7'!U92)</f>
        <v/>
      </c>
      <c r="V188" s="482" t="str">
        <f>IF(AND('7'!V92=""),"",'7'!V92)</f>
        <v/>
      </c>
      <c r="W188" s="482" t="str">
        <f>IF(AND('7'!W92=""),"",'7'!W92)</f>
        <v/>
      </c>
      <c r="X188" s="482" t="str">
        <f>IF(AND('7'!X92=""),"",'7'!X92)</f>
        <v/>
      </c>
      <c r="Y188" s="482" t="str">
        <f>IF(AND('7'!Y92=""),"",'7'!Y92)</f>
        <v/>
      </c>
      <c r="Z188" s="482" t="str">
        <f>IF(AND('7'!Z92=""),"",'7'!Z92)</f>
        <v/>
      </c>
      <c r="AA188" s="482" t="str">
        <f>IF(AND('7'!AA92=""),"",'7'!AA92)</f>
        <v/>
      </c>
      <c r="AB188" s="482" t="str">
        <f>IF(AND('7'!AB92=""),"",'7'!AB92)</f>
        <v/>
      </c>
      <c r="AC188" s="482" t="str">
        <f>IF(AND('7'!AC92=""),"",'7'!AC92)</f>
        <v/>
      </c>
      <c r="AD188" s="482" t="str">
        <f>IF(AND('7'!AD92=""),"",'7'!AD92)</f>
        <v/>
      </c>
      <c r="AE188" s="482" t="str">
        <f>IF(AND('7'!AE92=""),"",'7'!AE92)</f>
        <v/>
      </c>
      <c r="AF188" s="482" t="str">
        <f>IF(AND('7'!AF92=""),"",'7'!AF92)</f>
        <v/>
      </c>
      <c r="AG188" s="482" t="str">
        <f>IF(AND('7'!AG92=""),"",'7'!AG92)</f>
        <v/>
      </c>
      <c r="AH188" s="482" t="str">
        <f>IF(AND('7'!AH92=""),"",'7'!AH92)</f>
        <v/>
      </c>
      <c r="AI188" s="482" t="str">
        <f>IF(AND('7'!AI92=""),"",'7'!AI92)</f>
        <v/>
      </c>
      <c r="AJ188" s="482" t="str">
        <f>IF(AND('7'!AJ92=""),"",'7'!AJ92)</f>
        <v/>
      </c>
      <c r="AK188" s="482" t="str">
        <f>IF(AND('7'!AK92=""),"",'7'!AK92)</f>
        <v/>
      </c>
      <c r="AL188" s="482" t="str">
        <f>IF(AND('7'!AL92=""),"",'7'!AL92)</f>
        <v/>
      </c>
      <c r="AM188" s="482" t="str">
        <f>IF(AND('7'!AM92=""),"",'7'!AM92)</f>
        <v/>
      </c>
      <c r="AN188" s="482" t="str">
        <f>IF(AND('7'!AN92=""),"",'7'!AN92)</f>
        <v/>
      </c>
      <c r="AO188" s="482" t="str">
        <f>IF(AND('7'!AO92=""),"",'7'!AO92)</f>
        <v/>
      </c>
      <c r="AP188" s="482" t="str">
        <f>IF(AND('7'!AP92=""),"",'7'!AP92)</f>
        <v/>
      </c>
      <c r="AQ188" s="482" t="str">
        <f>IF(AND('7'!AQ92=""),"",'7'!AQ92)</f>
        <v/>
      </c>
      <c r="AR188" s="482" t="str">
        <f>IF(AND('7'!AR92=""),"",'7'!AR92)</f>
        <v/>
      </c>
      <c r="AS188" s="482" t="str">
        <f>IF(AND('7'!AS92=""),"",'7'!AS92)</f>
        <v/>
      </c>
      <c r="AT188" s="482" t="str">
        <f>IF(AND('7'!AT92=""),"",'7'!AT92)</f>
        <v/>
      </c>
      <c r="AU188" s="482" t="str">
        <f>IF(AND('7'!AU92=""),"",'7'!AU92)</f>
        <v/>
      </c>
      <c r="AV188" s="482" t="str">
        <f>IF(AND('7'!AV92=""),"",'7'!AV92)</f>
        <v/>
      </c>
      <c r="AW188" s="482" t="str">
        <f>IF(AND('7'!AW92=""),"",'7'!AW92)</f>
        <v/>
      </c>
      <c r="AX188" s="482" t="str">
        <f>IF(AND('7'!AX92=""),"",'7'!AX92)</f>
        <v/>
      </c>
      <c r="AY188" s="482" t="str">
        <f>IF(AND('7'!AY92=""),"",'7'!AY92)</f>
        <v/>
      </c>
      <c r="AZ188" s="482" t="str">
        <f>IF(AND('7'!AZ92=""),"",'7'!AZ92)</f>
        <v/>
      </c>
      <c r="BA188" s="482" t="str">
        <f>IF(AND('7'!BA92=""),"",'7'!BA92)</f>
        <v/>
      </c>
      <c r="BB188" s="482" t="str">
        <f>IF(AND('7'!BB92=""),"",'7'!BB92)</f>
        <v/>
      </c>
      <c r="BC188" s="482" t="str">
        <f>IF(AND('7'!BC92=""),"",'7'!BC92)</f>
        <v/>
      </c>
      <c r="BD188" s="482" t="str">
        <f>IF(AND('7'!BD92=""),"",'7'!BD92)</f>
        <v/>
      </c>
      <c r="BE188" s="482" t="str">
        <f>IF(AND('7'!BE92=""),"",'7'!BE92)</f>
        <v/>
      </c>
      <c r="BF188" s="482" t="str">
        <f>IF(AND('7'!BF92=""),"",'7'!BF92)</f>
        <v/>
      </c>
      <c r="BG188" s="482" t="str">
        <f>IF(AND('7'!BG92=""),"",'7'!BG92)</f>
        <v/>
      </c>
      <c r="BH188" s="482" t="str">
        <f>IF(AND('7'!BH92=""),"",'7'!BH92)</f>
        <v/>
      </c>
      <c r="BI188" s="482" t="str">
        <f>IF(AND('7'!BI92=""),"",'7'!BI92)</f>
        <v/>
      </c>
      <c r="BJ188" s="482" t="str">
        <f>IF(AND('7'!BJ92=""),"",'7'!BJ92)</f>
        <v/>
      </c>
      <c r="BK188" s="482" t="str">
        <f>IF(AND('7'!BK92=""),"",'7'!BK92)</f>
        <v/>
      </c>
      <c r="BL188" s="482" t="str">
        <f>IF(AND('7'!BL92=""),"",'7'!BL92)</f>
        <v/>
      </c>
      <c r="BM188" s="482" t="str">
        <f>IF(AND('7'!BM92=""),"",'7'!BM92)</f>
        <v/>
      </c>
      <c r="BN188" s="482" t="str">
        <f>IF(AND('7'!BN92=""),"",'7'!BN92)</f>
        <v/>
      </c>
      <c r="BO188" s="482" t="str">
        <f>IF(AND('7'!BO92=""),"",'7'!BO92)</f>
        <v/>
      </c>
      <c r="BP188" s="482" t="str">
        <f>IF(AND('7'!BP92=""),"",'7'!BP92)</f>
        <v/>
      </c>
      <c r="BQ188" s="482" t="str">
        <f>IF(AND('7'!BQ92=""),"",'7'!BQ92)</f>
        <v/>
      </c>
      <c r="BR188" s="482" t="str">
        <f>IF(AND('7'!BR92=""),"",'7'!BR92)</f>
        <v/>
      </c>
      <c r="BS188" s="482" t="str">
        <f>IF(AND('7'!BS92=""),"",'7'!BS92)</f>
        <v/>
      </c>
      <c r="BT188" s="482" t="str">
        <f>IF(AND('7'!BT92=""),"",'7'!BT92)</f>
        <v/>
      </c>
      <c r="BU188" s="482" t="str">
        <f>IF(AND('7'!BU92=""),"",'7'!BU92)</f>
        <v/>
      </c>
      <c r="BV188" s="482" t="str">
        <f>IF(AND('7'!BV92=""),"",'7'!BV92)</f>
        <v/>
      </c>
      <c r="BW188" s="482" t="str">
        <f>IF(AND('7'!BW92=""),"",'7'!BW92)</f>
        <v/>
      </c>
      <c r="BX188" s="482" t="str">
        <f>IF(AND('7'!BX92=""),"",'7'!BX92)</f>
        <v/>
      </c>
      <c r="BY188" s="482" t="str">
        <f>IF(AND('7'!BY92=""),"",'7'!BY92)</f>
        <v/>
      </c>
      <c r="BZ188" s="482" t="str">
        <f>IF(AND('7'!BZ92=""),"",'7'!BZ92)</f>
        <v/>
      </c>
      <c r="CA188" s="482" t="str">
        <f>IF(AND('7'!CA92=""),"",'7'!CA92)</f>
        <v/>
      </c>
      <c r="CB188" s="482" t="str">
        <f>IF(AND('7'!CB92=""),"",'7'!CB92)</f>
        <v/>
      </c>
      <c r="CC188" s="482" t="str">
        <f>IF(AND('7'!CC92=""),"",'7'!CC92)</f>
        <v/>
      </c>
      <c r="CD188" s="482" t="str">
        <f>IF(AND('7'!CD92=""),"",'7'!CD92)</f>
        <v/>
      </c>
      <c r="CE188" s="482" t="str">
        <f>IF(AND('7'!CE92=""),"",'7'!CE92)</f>
        <v/>
      </c>
      <c r="CF188" s="482" t="str">
        <f>IF(AND('7'!CF92=""),"",'7'!CF92)</f>
        <v/>
      </c>
      <c r="CG188" s="482" t="str">
        <f>IF(AND('7'!CG92=""),"",'7'!CG92)</f>
        <v/>
      </c>
      <c r="CH188" s="482" t="str">
        <f>IF(AND('7'!CH92=""),"",'7'!CH92)</f>
        <v/>
      </c>
      <c r="CI188" s="482" t="str">
        <f>IF(AND('7'!CI92=""),"",'7'!CI92)</f>
        <v/>
      </c>
      <c r="CJ188" s="482" t="str">
        <f>IF(AND('7'!CJ92=""),"",'7'!CJ92)</f>
        <v/>
      </c>
      <c r="CK188" s="482" t="str">
        <f>IF(AND('7'!CK92=""),"",'7'!CK92)</f>
        <v/>
      </c>
      <c r="CL188" s="482" t="str">
        <f>IF(AND('7'!CL92=""),"",'7'!CL92)</f>
        <v/>
      </c>
      <c r="CM188" s="482" t="str">
        <f>IF(AND('7'!CM92=""),"",'7'!CM92)</f>
        <v/>
      </c>
      <c r="CN188" s="482" t="str">
        <f>IF(AND('7'!CN92=""),"",'7'!CN92)</f>
        <v/>
      </c>
      <c r="CO188" s="482" t="str">
        <f>IF(AND('7'!CO92=""),"",'7'!CO92)</f>
        <v/>
      </c>
      <c r="CP188" s="482" t="str">
        <f>IF(AND('7'!CP92=""),"",'7'!CP92)</f>
        <v/>
      </c>
      <c r="CQ188" s="482" t="str">
        <f>IF(AND('7'!CQ92=""),"",'7'!CQ92)</f>
        <v/>
      </c>
      <c r="CR188" s="482" t="str">
        <f>IF(AND('7'!CR92=""),"",'7'!CR92)</f>
        <v/>
      </c>
      <c r="CS188" s="482" t="str">
        <f>IF(AND('7'!CS92=""),"",'7'!CS92)</f>
        <v/>
      </c>
      <c r="CT188" s="482" t="str">
        <f>IF(AND('7'!CT92=""),"",'7'!CT92)</f>
        <v/>
      </c>
      <c r="CU188" s="482" t="str">
        <f>IF(AND('7'!CU92=""),"",'7'!CU92)</f>
        <v/>
      </c>
      <c r="CV188" s="482" t="str">
        <f>IF(AND('7'!CV92=""),"",'7'!CV92)</f>
        <v/>
      </c>
      <c r="CW188" s="482" t="str">
        <f>IF(AND('7'!CW92=""),"",'7'!CW92)</f>
        <v/>
      </c>
      <c r="CX188" s="482" t="str">
        <f>IF(AND('7'!CX92=""),"",'7'!CX92)</f>
        <v/>
      </c>
      <c r="CY188" s="482" t="str">
        <f>IF(AND('7'!CY92=""),"",'7'!CY92)</f>
        <v/>
      </c>
      <c r="CZ188" s="482" t="str">
        <f>IF(AND('7'!CZ92=""),"",'7'!CZ92)</f>
        <v/>
      </c>
      <c r="DA188" s="482" t="str">
        <f>IF(AND('7'!DA92=""),"",'7'!DA92)</f>
        <v/>
      </c>
      <c r="DB188" s="482" t="str">
        <f>IF(AND('7'!DB92=""),"",'7'!DB92)</f>
        <v/>
      </c>
      <c r="DC188" s="482" t="str">
        <f>IF(AND('7'!DC92=""),"",'7'!DC92)</f>
        <v/>
      </c>
      <c r="DD188" s="482" t="str">
        <f>IF(AND('7'!DD92=""),"",'7'!DD92)</f>
        <v/>
      </c>
      <c r="DE188" s="482" t="str">
        <f>IF(AND('7'!DE92=""),"",'7'!DE92)</f>
        <v/>
      </c>
      <c r="DF188" s="482" t="str">
        <f>IF(AND('7'!DF92=""),"",'7'!DF92)</f>
        <v/>
      </c>
      <c r="DG188" s="482" t="str">
        <f>IF(AND('7'!DG92=""),"",'7'!DG92)</f>
        <v/>
      </c>
      <c r="DH188" s="482" t="str">
        <f>IF(AND('7'!DH92=""),"",'7'!DH92)</f>
        <v/>
      </c>
      <c r="DI188" s="482" t="str">
        <f>IF(AND('7'!DI92=""),"",'7'!DI92)</f>
        <v/>
      </c>
      <c r="DJ188" s="482" t="str">
        <f>IF(AND('7'!DJ92=""),"",'7'!DJ92)</f>
        <v/>
      </c>
      <c r="DK188" s="482" t="str">
        <f>IF(AND('7'!DK92=""),"",'7'!DK92)</f>
        <v/>
      </c>
      <c r="DL188" s="482" t="str">
        <f>IF(AND('7'!DL92=""),"",'7'!DL92)</f>
        <v/>
      </c>
      <c r="DM188" s="482" t="str">
        <f>IF(AND('7'!DM92=""),"",'7'!DM92)</f>
        <v/>
      </c>
      <c r="DN188" s="482" t="str">
        <f>IF(AND('7'!DN92=""),"",'7'!DN92)</f>
        <v/>
      </c>
      <c r="DO188" s="482" t="str">
        <f>IF(AND('7'!DO92=""),"",'7'!DO92)</f>
        <v/>
      </c>
      <c r="DP188" s="482" t="str">
        <f>IF(AND('7'!DP92=""),"",'7'!DP92)</f>
        <v/>
      </c>
      <c r="DQ188" s="482" t="str">
        <f>IF(AND('7'!DQ92=""),"",'7'!DQ92)</f>
        <v/>
      </c>
      <c r="DR188" s="482" t="str">
        <f>IF(AND('7'!DR92=""),"",'7'!DR92)</f>
        <v/>
      </c>
      <c r="DS188" s="482" t="str">
        <f>IF(AND('7'!DS92=""),"",'7'!DS92)</f>
        <v/>
      </c>
      <c r="DT188" s="482" t="str">
        <f>IF(AND('7'!DT92=""),"",'7'!DT92)</f>
        <v/>
      </c>
      <c r="DU188" s="482" t="str">
        <f>IF(AND('7'!DU92=""),"",'7'!DU92)</f>
        <v/>
      </c>
      <c r="DV188" s="482" t="str">
        <f>IF(AND('7'!DV92=""),"",'7'!DV92)</f>
        <v/>
      </c>
      <c r="DW188" s="482" t="str">
        <f>IF(AND('7'!DW92=""),"",'7'!DW92)</f>
        <v/>
      </c>
      <c r="DX188" s="482" t="str">
        <f>IF(AND('7'!DX92=""),"",'7'!DX92)</f>
        <v/>
      </c>
      <c r="DY188" s="482" t="str">
        <f>IF(AND('7'!DY92=""),"",'7'!DY92)</f>
        <v/>
      </c>
      <c r="DZ188" s="482" t="str">
        <f>IF(AND('7'!DZ92=""),"",'7'!DZ92)</f>
        <v/>
      </c>
      <c r="EA188" s="482" t="str">
        <f>IF(AND('7'!EA92=""),"",'7'!EA92)</f>
        <v/>
      </c>
      <c r="EB188" s="482" t="str">
        <f>IF(AND('7'!EB92=""),"",'7'!EB92)</f>
        <v/>
      </c>
      <c r="EC188" s="482" t="str">
        <f>IF(AND('7'!EC92=""),"",'7'!EC92)</f>
        <v/>
      </c>
      <c r="ED188" s="482" t="str">
        <f>IF(AND('7'!ED92=""),"",'7'!ED92)</f>
        <v/>
      </c>
      <c r="EE188" s="482" t="str">
        <f>IF(AND('7'!EE92=""),"",'7'!EE92)</f>
        <v/>
      </c>
      <c r="EF188" s="482" t="str">
        <f>IF(AND('7'!EF92=""),"",'7'!EF92)</f>
        <v/>
      </c>
      <c r="EG188" s="482" t="str">
        <f>IF(AND('7'!EG92=""),"",'7'!EG92)</f>
        <v/>
      </c>
      <c r="EH188" s="482" t="str">
        <f>IF(AND('7'!EH92=""),"",'7'!EH92)</f>
        <v/>
      </c>
      <c r="EI188" s="482" t="str">
        <f>IF(AND('7'!EI92=""),"",'7'!EI92)</f>
        <v/>
      </c>
      <c r="EJ188" s="482" t="str">
        <f>IF(AND('7'!EJ92=""),"",'7'!EJ92)</f>
        <v/>
      </c>
      <c r="EK188" s="482" t="str">
        <f>IF(AND('7'!EK92=""),"",'7'!EK92)</f>
        <v/>
      </c>
      <c r="EL188" s="482" t="str">
        <f>IF(AND('7'!EL92=""),"",'7'!EL92)</f>
        <v/>
      </c>
      <c r="EM188" s="482" t="str">
        <f>IF(AND('7'!EM92=""),"",'7'!EM92)</f>
        <v/>
      </c>
      <c r="EN188" s="482" t="str">
        <f>IF(AND('7'!EN92=""),"",'7'!EN92)</f>
        <v/>
      </c>
      <c r="EO188" s="482" t="str">
        <f>IF(AND('7'!EO92=""),"",'7'!EO92)</f>
        <v/>
      </c>
      <c r="EP188" s="482" t="str">
        <f>IF(AND('7'!EP92=""),"",'7'!EP92)</f>
        <v/>
      </c>
      <c r="EQ188" s="482" t="str">
        <f>IF(AND('7'!EQ92=""),"",'7'!EQ92)</f>
        <v/>
      </c>
      <c r="ER188" s="482" t="str">
        <f>IF(AND('7'!ER92=""),"",'7'!ER92)</f>
        <v/>
      </c>
      <c r="ES188" s="482" t="str">
        <f>IF(AND('7'!ES92=""),"",'7'!ES92)</f>
        <v/>
      </c>
      <c r="ET188" s="482" t="str">
        <f>IF(AND('7'!ET92=""),"",'7'!ET92)</f>
        <v/>
      </c>
      <c r="EU188" s="482" t="str">
        <f>IF(AND('7'!EU92=""),"",'7'!EU92)</f>
        <v/>
      </c>
      <c r="EV188" s="482" t="str">
        <f>IF(AND('7'!EV92=""),"",'7'!EV92)</f>
        <v/>
      </c>
      <c r="EW188" s="482" t="str">
        <f>IF(AND('7'!EW92=""),"",'7'!EW92)</f>
        <v/>
      </c>
      <c r="EX188" s="482" t="str">
        <f>IF(AND('7'!EX92=""),"",'7'!EX92)</f>
        <v/>
      </c>
      <c r="EY188" s="482" t="str">
        <f>IF(AND('7'!EY92=""),"",'7'!EY92)</f>
        <v/>
      </c>
      <c r="EZ188" s="482" t="str">
        <f>IF(AND('7'!EZ92=""),"",'7'!EZ92)</f>
        <v/>
      </c>
      <c r="FA188" s="482" t="str">
        <f>IF(AND('7'!FA92=""),"",'7'!FA92)</f>
        <v/>
      </c>
      <c r="FB188" s="482" t="str">
        <f>IF(AND('7'!FB92=""),"",'7'!FB92)</f>
        <v/>
      </c>
      <c r="FC188" s="482" t="str">
        <f>IF(AND('7'!FC92=""),"",'7'!FC92)</f>
        <v/>
      </c>
      <c r="FD188" s="482" t="str">
        <f>IF(AND('7'!FD92=""),"",'7'!FD92)</f>
        <v/>
      </c>
      <c r="FE188" s="482" t="str">
        <f>IF(AND('7'!FE92=""),"",'7'!FE92)</f>
        <v/>
      </c>
      <c r="FF188" s="482" t="str">
        <f>IF(AND('7'!FF92=""),"",'7'!FF92)</f>
        <v xml:space="preserve"> </v>
      </c>
      <c r="FG188" s="482" t="str">
        <f>IF(AND('7'!FG92=""),"",'7'!FG92)</f>
        <v/>
      </c>
      <c r="FH188" s="482" t="str">
        <f>IF(AND('7'!FH92=""),"",'7'!FH92)</f>
        <v/>
      </c>
      <c r="FI188" s="482" t="str">
        <f>IF(AND('7'!FI92=""),"",'7'!FI92)</f>
        <v/>
      </c>
      <c r="FJ188" s="482" t="str">
        <f>IF(AND('7'!FJ92=""),"",'7'!FJ92)</f>
        <v/>
      </c>
      <c r="FK188" s="482" t="str">
        <f>IF(AND('7'!FK92=""),"",'7'!FK92)</f>
        <v/>
      </c>
      <c r="FL188" s="482" t="str">
        <f>IF(AND('7'!FL92=""),"",'7'!FL92)</f>
        <v/>
      </c>
      <c r="FM188" s="482" t="str">
        <f>IF(AND('7'!FM92=""),"",'7'!FM92)</f>
        <v xml:space="preserve"> </v>
      </c>
      <c r="FN188" s="482" t="str">
        <f>IF(AND('7'!FN92=""),"",'7'!FN92)</f>
        <v/>
      </c>
      <c r="FO188" s="482" t="str">
        <f>IF(AND('7'!FO92=""),"",'7'!FO92)</f>
        <v/>
      </c>
      <c r="FP188" s="482" t="str">
        <f>IF(AND('7'!FP92=""),"",'7'!FP92)</f>
        <v/>
      </c>
      <c r="FQ188" s="482" t="str">
        <f>IF(AND('7'!FQ92=""),"",'7'!FQ92)</f>
        <v/>
      </c>
      <c r="FR188" s="482" t="str">
        <f>IF(AND('7'!FR92=""),"",'7'!FR92)</f>
        <v/>
      </c>
      <c r="FS188" s="482" t="str">
        <f>IF(AND('7'!FS92=""),"",'7'!FS92)</f>
        <v/>
      </c>
      <c r="FT188" s="482" t="str">
        <f>IF(AND('7'!FT92=""),"",'7'!FT92)</f>
        <v xml:space="preserve"> </v>
      </c>
      <c r="FU188" s="482" t="str">
        <f>IF(AND('7'!FV92=""),"",'7'!FV92)</f>
        <v>-</v>
      </c>
      <c r="FV188" s="482" t="str">
        <f>IF(AND('7'!FW92=""),"",'7'!FW92)</f>
        <v>-</v>
      </c>
      <c r="FW188" s="482" t="str">
        <f>IF(AND('7'!FX92=""),"",'7'!FX92)</f>
        <v>-</v>
      </c>
      <c r="FX188" s="482" t="str">
        <f>IF(AND('7'!FY92=""),"",'7'!FY92)</f>
        <v>-</v>
      </c>
      <c r="FY188" s="482" t="str">
        <f>IF(AND('7'!FZ92=""),"",'7'!FZ92)</f>
        <v>-</v>
      </c>
      <c r="FZ188" s="482" t="str">
        <f>IF(AND('7'!GA92=""),"",'7'!GA92)</f>
        <v>-</v>
      </c>
      <c r="GA188" s="482" t="str">
        <f>IF(AND('7'!GB92=""),"",'7'!GB92)</f>
        <v>-</v>
      </c>
      <c r="GB188" s="482" t="str">
        <f>IF(AND('7'!GC92=""),"",'7'!GC92)</f>
        <v>-</v>
      </c>
      <c r="GC188" s="482" t="str">
        <f>IF(AND('7'!GD92=""),"",'7'!GD92)</f>
        <v>-</v>
      </c>
      <c r="GD188" s="482" t="str">
        <f>IF(AND('7'!GE92=""),"",'7'!GE92)</f>
        <v>-</v>
      </c>
      <c r="GE188" s="482" t="str">
        <f>IF(AND('7'!GF92=""),"",'7'!GF92)</f>
        <v>-</v>
      </c>
      <c r="GF188" s="482" t="str">
        <f>IF(AND('7'!GG92=""),"",'7'!GG92)</f>
        <v>-</v>
      </c>
      <c r="GG188" s="482" t="str">
        <f>IF(AND('7'!GH92=""),"",IF(AND('7'!GH92="-"),"",'7'!GH92))</f>
        <v/>
      </c>
      <c r="GH188" s="50" t="str">
        <f>IF(AND(C188=""),"",VLOOKUP(B188,Register!$A$7:$CL$311,36,FALSE))</f>
        <v/>
      </c>
      <c r="GI188" s="483" t="str">
        <f>IF(AND('7'!GL92=""),"",'7'!GL92)</f>
        <v/>
      </c>
      <c r="GJ188" s="173" t="str">
        <f>IF(AND('7'!FU92=""),"",'7'!FU92)</f>
        <v/>
      </c>
    </row>
    <row r="189" spans="1:192" ht="21">
      <c r="A189" s="480">
        <v>181</v>
      </c>
      <c r="B189" s="481" t="str">
        <f>IF(AND('7'!B93=""),"",'7'!B93)</f>
        <v/>
      </c>
      <c r="C189" s="196" t="str">
        <f>IF(AND('7'!C93=""),"",'7'!C93)</f>
        <v/>
      </c>
      <c r="D189" s="196" t="str">
        <f>IF(AND('7'!D93=""),"",'7'!D93)</f>
        <v/>
      </c>
      <c r="E189" s="200" t="str">
        <f>IF(AND('7'!E93=""),"",'7'!E93)</f>
        <v/>
      </c>
      <c r="F189" s="482" t="str">
        <f>IF(AND('7'!F93=""),"",'7'!F93)</f>
        <v/>
      </c>
      <c r="G189" s="482" t="str">
        <f>IF(AND('7'!G93=""),"",'7'!G93)</f>
        <v/>
      </c>
      <c r="H189" s="482" t="str">
        <f>IF(AND('7'!H93=""),"",'7'!H93)</f>
        <v/>
      </c>
      <c r="I189" s="482" t="str">
        <f>IF(AND('7'!I93=""),"",'7'!I93)</f>
        <v/>
      </c>
      <c r="J189" s="482" t="str">
        <f>IF(AND('7'!J93=""),"",'7'!J93)</f>
        <v/>
      </c>
      <c r="K189" s="482" t="str">
        <f>IF(AND('7'!K93=""),"",'7'!K93)</f>
        <v/>
      </c>
      <c r="L189" s="482" t="str">
        <f>IF(AND('7'!L93=""),"",'7'!L93)</f>
        <v/>
      </c>
      <c r="M189" s="482" t="str">
        <f>IF(AND('7'!M93=""),"",'7'!M93)</f>
        <v/>
      </c>
      <c r="N189" s="482" t="str">
        <f>IF(AND('7'!N93=""),"",'7'!N93)</f>
        <v/>
      </c>
      <c r="O189" s="482" t="str">
        <f>IF(AND('7'!O93=""),"",'7'!O93)</f>
        <v/>
      </c>
      <c r="P189" s="482" t="str">
        <f>IF(AND('7'!P93=""),"",'7'!P93)</f>
        <v/>
      </c>
      <c r="Q189" s="482" t="str">
        <f>IF(AND('7'!Q93=""),"",'7'!Q93)</f>
        <v/>
      </c>
      <c r="R189" s="482" t="str">
        <f>IF(AND('7'!R93=""),"",'7'!R93)</f>
        <v/>
      </c>
      <c r="S189" s="482" t="str">
        <f>IF(AND('7'!S93=""),"",'7'!S93)</f>
        <v/>
      </c>
      <c r="T189" s="482" t="str">
        <f>IF(AND('7'!T93=""),"",'7'!T93)</f>
        <v/>
      </c>
      <c r="U189" s="482" t="str">
        <f>IF(AND('7'!U93=""),"",'7'!U93)</f>
        <v/>
      </c>
      <c r="V189" s="482" t="str">
        <f>IF(AND('7'!V93=""),"",'7'!V93)</f>
        <v/>
      </c>
      <c r="W189" s="482" t="str">
        <f>IF(AND('7'!W93=""),"",'7'!W93)</f>
        <v/>
      </c>
      <c r="X189" s="482" t="str">
        <f>IF(AND('7'!X93=""),"",'7'!X93)</f>
        <v/>
      </c>
      <c r="Y189" s="482" t="str">
        <f>IF(AND('7'!Y93=""),"",'7'!Y93)</f>
        <v/>
      </c>
      <c r="Z189" s="482" t="str">
        <f>IF(AND('7'!Z93=""),"",'7'!Z93)</f>
        <v/>
      </c>
      <c r="AA189" s="482" t="str">
        <f>IF(AND('7'!AA93=""),"",'7'!AA93)</f>
        <v/>
      </c>
      <c r="AB189" s="482" t="str">
        <f>IF(AND('7'!AB93=""),"",'7'!AB93)</f>
        <v/>
      </c>
      <c r="AC189" s="482" t="str">
        <f>IF(AND('7'!AC93=""),"",'7'!AC93)</f>
        <v/>
      </c>
      <c r="AD189" s="482" t="str">
        <f>IF(AND('7'!AD93=""),"",'7'!AD93)</f>
        <v/>
      </c>
      <c r="AE189" s="482" t="str">
        <f>IF(AND('7'!AE93=""),"",'7'!AE93)</f>
        <v/>
      </c>
      <c r="AF189" s="482" t="str">
        <f>IF(AND('7'!AF93=""),"",'7'!AF93)</f>
        <v/>
      </c>
      <c r="AG189" s="482" t="str">
        <f>IF(AND('7'!AG93=""),"",'7'!AG93)</f>
        <v/>
      </c>
      <c r="AH189" s="482" t="str">
        <f>IF(AND('7'!AH93=""),"",'7'!AH93)</f>
        <v/>
      </c>
      <c r="AI189" s="482" t="str">
        <f>IF(AND('7'!AI93=""),"",'7'!AI93)</f>
        <v/>
      </c>
      <c r="AJ189" s="482" t="str">
        <f>IF(AND('7'!AJ93=""),"",'7'!AJ93)</f>
        <v/>
      </c>
      <c r="AK189" s="482" t="str">
        <f>IF(AND('7'!AK93=""),"",'7'!AK93)</f>
        <v/>
      </c>
      <c r="AL189" s="482" t="str">
        <f>IF(AND('7'!AL93=""),"",'7'!AL93)</f>
        <v/>
      </c>
      <c r="AM189" s="482" t="str">
        <f>IF(AND('7'!AM93=""),"",'7'!AM93)</f>
        <v/>
      </c>
      <c r="AN189" s="482" t="str">
        <f>IF(AND('7'!AN93=""),"",'7'!AN93)</f>
        <v/>
      </c>
      <c r="AO189" s="482" t="str">
        <f>IF(AND('7'!AO93=""),"",'7'!AO93)</f>
        <v/>
      </c>
      <c r="AP189" s="482" t="str">
        <f>IF(AND('7'!AP93=""),"",'7'!AP93)</f>
        <v/>
      </c>
      <c r="AQ189" s="482" t="str">
        <f>IF(AND('7'!AQ93=""),"",'7'!AQ93)</f>
        <v/>
      </c>
      <c r="AR189" s="482" t="str">
        <f>IF(AND('7'!AR93=""),"",'7'!AR93)</f>
        <v/>
      </c>
      <c r="AS189" s="482" t="str">
        <f>IF(AND('7'!AS93=""),"",'7'!AS93)</f>
        <v/>
      </c>
      <c r="AT189" s="482" t="str">
        <f>IF(AND('7'!AT93=""),"",'7'!AT93)</f>
        <v/>
      </c>
      <c r="AU189" s="482" t="str">
        <f>IF(AND('7'!AU93=""),"",'7'!AU93)</f>
        <v/>
      </c>
      <c r="AV189" s="482" t="str">
        <f>IF(AND('7'!AV93=""),"",'7'!AV93)</f>
        <v/>
      </c>
      <c r="AW189" s="482" t="str">
        <f>IF(AND('7'!AW93=""),"",'7'!AW93)</f>
        <v/>
      </c>
      <c r="AX189" s="482" t="str">
        <f>IF(AND('7'!AX93=""),"",'7'!AX93)</f>
        <v/>
      </c>
      <c r="AY189" s="482" t="str">
        <f>IF(AND('7'!AY93=""),"",'7'!AY93)</f>
        <v/>
      </c>
      <c r="AZ189" s="482" t="str">
        <f>IF(AND('7'!AZ93=""),"",'7'!AZ93)</f>
        <v/>
      </c>
      <c r="BA189" s="482" t="str">
        <f>IF(AND('7'!BA93=""),"",'7'!BA93)</f>
        <v/>
      </c>
      <c r="BB189" s="482" t="str">
        <f>IF(AND('7'!BB93=""),"",'7'!BB93)</f>
        <v/>
      </c>
      <c r="BC189" s="482" t="str">
        <f>IF(AND('7'!BC93=""),"",'7'!BC93)</f>
        <v/>
      </c>
      <c r="BD189" s="482" t="str">
        <f>IF(AND('7'!BD93=""),"",'7'!BD93)</f>
        <v/>
      </c>
      <c r="BE189" s="482" t="str">
        <f>IF(AND('7'!BE93=""),"",'7'!BE93)</f>
        <v/>
      </c>
      <c r="BF189" s="482" t="str">
        <f>IF(AND('7'!BF93=""),"",'7'!BF93)</f>
        <v/>
      </c>
      <c r="BG189" s="482" t="str">
        <f>IF(AND('7'!BG93=""),"",'7'!BG93)</f>
        <v/>
      </c>
      <c r="BH189" s="482" t="str">
        <f>IF(AND('7'!BH93=""),"",'7'!BH93)</f>
        <v/>
      </c>
      <c r="BI189" s="482" t="str">
        <f>IF(AND('7'!BI93=""),"",'7'!BI93)</f>
        <v/>
      </c>
      <c r="BJ189" s="482" t="str">
        <f>IF(AND('7'!BJ93=""),"",'7'!BJ93)</f>
        <v/>
      </c>
      <c r="BK189" s="482" t="str">
        <f>IF(AND('7'!BK93=""),"",'7'!BK93)</f>
        <v/>
      </c>
      <c r="BL189" s="482" t="str">
        <f>IF(AND('7'!BL93=""),"",'7'!BL93)</f>
        <v/>
      </c>
      <c r="BM189" s="482" t="str">
        <f>IF(AND('7'!BM93=""),"",'7'!BM93)</f>
        <v/>
      </c>
      <c r="BN189" s="482" t="str">
        <f>IF(AND('7'!BN93=""),"",'7'!BN93)</f>
        <v/>
      </c>
      <c r="BO189" s="482" t="str">
        <f>IF(AND('7'!BO93=""),"",'7'!BO93)</f>
        <v/>
      </c>
      <c r="BP189" s="482" t="str">
        <f>IF(AND('7'!BP93=""),"",'7'!BP93)</f>
        <v/>
      </c>
      <c r="BQ189" s="482" t="str">
        <f>IF(AND('7'!BQ93=""),"",'7'!BQ93)</f>
        <v/>
      </c>
      <c r="BR189" s="482" t="str">
        <f>IF(AND('7'!BR93=""),"",'7'!BR93)</f>
        <v/>
      </c>
      <c r="BS189" s="482" t="str">
        <f>IF(AND('7'!BS93=""),"",'7'!BS93)</f>
        <v/>
      </c>
      <c r="BT189" s="482" t="str">
        <f>IF(AND('7'!BT93=""),"",'7'!BT93)</f>
        <v/>
      </c>
      <c r="BU189" s="482" t="str">
        <f>IF(AND('7'!BU93=""),"",'7'!BU93)</f>
        <v/>
      </c>
      <c r="BV189" s="482" t="str">
        <f>IF(AND('7'!BV93=""),"",'7'!BV93)</f>
        <v/>
      </c>
      <c r="BW189" s="482" t="str">
        <f>IF(AND('7'!BW93=""),"",'7'!BW93)</f>
        <v/>
      </c>
      <c r="BX189" s="482" t="str">
        <f>IF(AND('7'!BX93=""),"",'7'!BX93)</f>
        <v/>
      </c>
      <c r="BY189" s="482" t="str">
        <f>IF(AND('7'!BY93=""),"",'7'!BY93)</f>
        <v/>
      </c>
      <c r="BZ189" s="482" t="str">
        <f>IF(AND('7'!BZ93=""),"",'7'!BZ93)</f>
        <v/>
      </c>
      <c r="CA189" s="482" t="str">
        <f>IF(AND('7'!CA93=""),"",'7'!CA93)</f>
        <v/>
      </c>
      <c r="CB189" s="482" t="str">
        <f>IF(AND('7'!CB93=""),"",'7'!CB93)</f>
        <v/>
      </c>
      <c r="CC189" s="482" t="str">
        <f>IF(AND('7'!CC93=""),"",'7'!CC93)</f>
        <v/>
      </c>
      <c r="CD189" s="482" t="str">
        <f>IF(AND('7'!CD93=""),"",'7'!CD93)</f>
        <v/>
      </c>
      <c r="CE189" s="482" t="str">
        <f>IF(AND('7'!CE93=""),"",'7'!CE93)</f>
        <v/>
      </c>
      <c r="CF189" s="482" t="str">
        <f>IF(AND('7'!CF93=""),"",'7'!CF93)</f>
        <v/>
      </c>
      <c r="CG189" s="482" t="str">
        <f>IF(AND('7'!CG93=""),"",'7'!CG93)</f>
        <v/>
      </c>
      <c r="CH189" s="482" t="str">
        <f>IF(AND('7'!CH93=""),"",'7'!CH93)</f>
        <v/>
      </c>
      <c r="CI189" s="482" t="str">
        <f>IF(AND('7'!CI93=""),"",'7'!CI93)</f>
        <v/>
      </c>
      <c r="CJ189" s="482" t="str">
        <f>IF(AND('7'!CJ93=""),"",'7'!CJ93)</f>
        <v/>
      </c>
      <c r="CK189" s="482" t="str">
        <f>IF(AND('7'!CK93=""),"",'7'!CK93)</f>
        <v/>
      </c>
      <c r="CL189" s="482" t="str">
        <f>IF(AND('7'!CL93=""),"",'7'!CL93)</f>
        <v/>
      </c>
      <c r="CM189" s="482" t="str">
        <f>IF(AND('7'!CM93=""),"",'7'!CM93)</f>
        <v/>
      </c>
      <c r="CN189" s="482" t="str">
        <f>IF(AND('7'!CN93=""),"",'7'!CN93)</f>
        <v/>
      </c>
      <c r="CO189" s="482" t="str">
        <f>IF(AND('7'!CO93=""),"",'7'!CO93)</f>
        <v/>
      </c>
      <c r="CP189" s="482" t="str">
        <f>IF(AND('7'!CP93=""),"",'7'!CP93)</f>
        <v/>
      </c>
      <c r="CQ189" s="482" t="str">
        <f>IF(AND('7'!CQ93=""),"",'7'!CQ93)</f>
        <v/>
      </c>
      <c r="CR189" s="482" t="str">
        <f>IF(AND('7'!CR93=""),"",'7'!CR93)</f>
        <v/>
      </c>
      <c r="CS189" s="482" t="str">
        <f>IF(AND('7'!CS93=""),"",'7'!CS93)</f>
        <v/>
      </c>
      <c r="CT189" s="482" t="str">
        <f>IF(AND('7'!CT93=""),"",'7'!CT93)</f>
        <v/>
      </c>
      <c r="CU189" s="482" t="str">
        <f>IF(AND('7'!CU93=""),"",'7'!CU93)</f>
        <v/>
      </c>
      <c r="CV189" s="482" t="str">
        <f>IF(AND('7'!CV93=""),"",'7'!CV93)</f>
        <v/>
      </c>
      <c r="CW189" s="482" t="str">
        <f>IF(AND('7'!CW93=""),"",'7'!CW93)</f>
        <v/>
      </c>
      <c r="CX189" s="482" t="str">
        <f>IF(AND('7'!CX93=""),"",'7'!CX93)</f>
        <v/>
      </c>
      <c r="CY189" s="482" t="str">
        <f>IF(AND('7'!CY93=""),"",'7'!CY93)</f>
        <v/>
      </c>
      <c r="CZ189" s="482" t="str">
        <f>IF(AND('7'!CZ93=""),"",'7'!CZ93)</f>
        <v/>
      </c>
      <c r="DA189" s="482" t="str">
        <f>IF(AND('7'!DA93=""),"",'7'!DA93)</f>
        <v/>
      </c>
      <c r="DB189" s="482" t="str">
        <f>IF(AND('7'!DB93=""),"",'7'!DB93)</f>
        <v/>
      </c>
      <c r="DC189" s="482" t="str">
        <f>IF(AND('7'!DC93=""),"",'7'!DC93)</f>
        <v/>
      </c>
      <c r="DD189" s="482" t="str">
        <f>IF(AND('7'!DD93=""),"",'7'!DD93)</f>
        <v/>
      </c>
      <c r="DE189" s="482" t="str">
        <f>IF(AND('7'!DE93=""),"",'7'!DE93)</f>
        <v/>
      </c>
      <c r="DF189" s="482" t="str">
        <f>IF(AND('7'!DF93=""),"",'7'!DF93)</f>
        <v/>
      </c>
      <c r="DG189" s="482" t="str">
        <f>IF(AND('7'!DG93=""),"",'7'!DG93)</f>
        <v/>
      </c>
      <c r="DH189" s="482" t="str">
        <f>IF(AND('7'!DH93=""),"",'7'!DH93)</f>
        <v/>
      </c>
      <c r="DI189" s="482" t="str">
        <f>IF(AND('7'!DI93=""),"",'7'!DI93)</f>
        <v/>
      </c>
      <c r="DJ189" s="482" t="str">
        <f>IF(AND('7'!DJ93=""),"",'7'!DJ93)</f>
        <v/>
      </c>
      <c r="DK189" s="482" t="str">
        <f>IF(AND('7'!DK93=""),"",'7'!DK93)</f>
        <v/>
      </c>
      <c r="DL189" s="482" t="str">
        <f>IF(AND('7'!DL93=""),"",'7'!DL93)</f>
        <v/>
      </c>
      <c r="DM189" s="482" t="str">
        <f>IF(AND('7'!DM93=""),"",'7'!DM93)</f>
        <v/>
      </c>
      <c r="DN189" s="482" t="str">
        <f>IF(AND('7'!DN93=""),"",'7'!DN93)</f>
        <v/>
      </c>
      <c r="DO189" s="482" t="str">
        <f>IF(AND('7'!DO93=""),"",'7'!DO93)</f>
        <v/>
      </c>
      <c r="DP189" s="482" t="str">
        <f>IF(AND('7'!DP93=""),"",'7'!DP93)</f>
        <v/>
      </c>
      <c r="DQ189" s="482" t="str">
        <f>IF(AND('7'!DQ93=""),"",'7'!DQ93)</f>
        <v/>
      </c>
      <c r="DR189" s="482" t="str">
        <f>IF(AND('7'!DR93=""),"",'7'!DR93)</f>
        <v/>
      </c>
      <c r="DS189" s="482" t="str">
        <f>IF(AND('7'!DS93=""),"",'7'!DS93)</f>
        <v/>
      </c>
      <c r="DT189" s="482" t="str">
        <f>IF(AND('7'!DT93=""),"",'7'!DT93)</f>
        <v/>
      </c>
      <c r="DU189" s="482" t="str">
        <f>IF(AND('7'!DU93=""),"",'7'!DU93)</f>
        <v/>
      </c>
      <c r="DV189" s="482" t="str">
        <f>IF(AND('7'!DV93=""),"",'7'!DV93)</f>
        <v/>
      </c>
      <c r="DW189" s="482" t="str">
        <f>IF(AND('7'!DW93=""),"",'7'!DW93)</f>
        <v/>
      </c>
      <c r="DX189" s="482" t="str">
        <f>IF(AND('7'!DX93=""),"",'7'!DX93)</f>
        <v/>
      </c>
      <c r="DY189" s="482" t="str">
        <f>IF(AND('7'!DY93=""),"",'7'!DY93)</f>
        <v/>
      </c>
      <c r="DZ189" s="482" t="str">
        <f>IF(AND('7'!DZ93=""),"",'7'!DZ93)</f>
        <v/>
      </c>
      <c r="EA189" s="482" t="str">
        <f>IF(AND('7'!EA93=""),"",'7'!EA93)</f>
        <v/>
      </c>
      <c r="EB189" s="482" t="str">
        <f>IF(AND('7'!EB93=""),"",'7'!EB93)</f>
        <v/>
      </c>
      <c r="EC189" s="482" t="str">
        <f>IF(AND('7'!EC93=""),"",'7'!EC93)</f>
        <v/>
      </c>
      <c r="ED189" s="482" t="str">
        <f>IF(AND('7'!ED93=""),"",'7'!ED93)</f>
        <v/>
      </c>
      <c r="EE189" s="482" t="str">
        <f>IF(AND('7'!EE93=""),"",'7'!EE93)</f>
        <v/>
      </c>
      <c r="EF189" s="482" t="str">
        <f>IF(AND('7'!EF93=""),"",'7'!EF93)</f>
        <v/>
      </c>
      <c r="EG189" s="482" t="str">
        <f>IF(AND('7'!EG93=""),"",'7'!EG93)</f>
        <v/>
      </c>
      <c r="EH189" s="482" t="str">
        <f>IF(AND('7'!EH93=""),"",'7'!EH93)</f>
        <v/>
      </c>
      <c r="EI189" s="482" t="str">
        <f>IF(AND('7'!EI93=""),"",'7'!EI93)</f>
        <v/>
      </c>
      <c r="EJ189" s="482" t="str">
        <f>IF(AND('7'!EJ93=""),"",'7'!EJ93)</f>
        <v/>
      </c>
      <c r="EK189" s="482" t="str">
        <f>IF(AND('7'!EK93=""),"",'7'!EK93)</f>
        <v/>
      </c>
      <c r="EL189" s="482" t="str">
        <f>IF(AND('7'!EL93=""),"",'7'!EL93)</f>
        <v/>
      </c>
      <c r="EM189" s="482" t="str">
        <f>IF(AND('7'!EM93=""),"",'7'!EM93)</f>
        <v/>
      </c>
      <c r="EN189" s="482" t="str">
        <f>IF(AND('7'!EN93=""),"",'7'!EN93)</f>
        <v/>
      </c>
      <c r="EO189" s="482" t="str">
        <f>IF(AND('7'!EO93=""),"",'7'!EO93)</f>
        <v/>
      </c>
      <c r="EP189" s="482" t="str">
        <f>IF(AND('7'!EP93=""),"",'7'!EP93)</f>
        <v/>
      </c>
      <c r="EQ189" s="482" t="str">
        <f>IF(AND('7'!EQ93=""),"",'7'!EQ93)</f>
        <v/>
      </c>
      <c r="ER189" s="482" t="str">
        <f>IF(AND('7'!ER93=""),"",'7'!ER93)</f>
        <v/>
      </c>
      <c r="ES189" s="482" t="str">
        <f>IF(AND('7'!ES93=""),"",'7'!ES93)</f>
        <v/>
      </c>
      <c r="ET189" s="482" t="str">
        <f>IF(AND('7'!ET93=""),"",'7'!ET93)</f>
        <v/>
      </c>
      <c r="EU189" s="482" t="str">
        <f>IF(AND('7'!EU93=""),"",'7'!EU93)</f>
        <v/>
      </c>
      <c r="EV189" s="482" t="str">
        <f>IF(AND('7'!EV93=""),"",'7'!EV93)</f>
        <v/>
      </c>
      <c r="EW189" s="482" t="str">
        <f>IF(AND('7'!EW93=""),"",'7'!EW93)</f>
        <v/>
      </c>
      <c r="EX189" s="482" t="str">
        <f>IF(AND('7'!EX93=""),"",'7'!EX93)</f>
        <v/>
      </c>
      <c r="EY189" s="482" t="str">
        <f>IF(AND('7'!EY93=""),"",'7'!EY93)</f>
        <v/>
      </c>
      <c r="EZ189" s="482" t="str">
        <f>IF(AND('7'!EZ93=""),"",'7'!EZ93)</f>
        <v/>
      </c>
      <c r="FA189" s="482" t="str">
        <f>IF(AND('7'!FA93=""),"",'7'!FA93)</f>
        <v/>
      </c>
      <c r="FB189" s="482" t="str">
        <f>IF(AND('7'!FB93=""),"",'7'!FB93)</f>
        <v/>
      </c>
      <c r="FC189" s="482" t="str">
        <f>IF(AND('7'!FC93=""),"",'7'!FC93)</f>
        <v/>
      </c>
      <c r="FD189" s="482" t="str">
        <f>IF(AND('7'!FD93=""),"",'7'!FD93)</f>
        <v/>
      </c>
      <c r="FE189" s="482" t="str">
        <f>IF(AND('7'!FE93=""),"",'7'!FE93)</f>
        <v/>
      </c>
      <c r="FF189" s="482" t="str">
        <f>IF(AND('7'!FF93=""),"",'7'!FF93)</f>
        <v xml:space="preserve"> </v>
      </c>
      <c r="FG189" s="482" t="str">
        <f>IF(AND('7'!FG93=""),"",'7'!FG93)</f>
        <v/>
      </c>
      <c r="FH189" s="482" t="str">
        <f>IF(AND('7'!FH93=""),"",'7'!FH93)</f>
        <v/>
      </c>
      <c r="FI189" s="482" t="str">
        <f>IF(AND('7'!FI93=""),"",'7'!FI93)</f>
        <v/>
      </c>
      <c r="FJ189" s="482" t="str">
        <f>IF(AND('7'!FJ93=""),"",'7'!FJ93)</f>
        <v/>
      </c>
      <c r="FK189" s="482" t="str">
        <f>IF(AND('7'!FK93=""),"",'7'!FK93)</f>
        <v/>
      </c>
      <c r="FL189" s="482" t="str">
        <f>IF(AND('7'!FL93=""),"",'7'!FL93)</f>
        <v/>
      </c>
      <c r="FM189" s="482" t="str">
        <f>IF(AND('7'!FM93=""),"",'7'!FM93)</f>
        <v xml:space="preserve"> </v>
      </c>
      <c r="FN189" s="482" t="str">
        <f>IF(AND('7'!FN93=""),"",'7'!FN93)</f>
        <v/>
      </c>
      <c r="FO189" s="482" t="str">
        <f>IF(AND('7'!FO93=""),"",'7'!FO93)</f>
        <v/>
      </c>
      <c r="FP189" s="482" t="str">
        <f>IF(AND('7'!FP93=""),"",'7'!FP93)</f>
        <v/>
      </c>
      <c r="FQ189" s="482" t="str">
        <f>IF(AND('7'!FQ93=""),"",'7'!FQ93)</f>
        <v/>
      </c>
      <c r="FR189" s="482" t="str">
        <f>IF(AND('7'!FR93=""),"",'7'!FR93)</f>
        <v/>
      </c>
      <c r="FS189" s="482" t="str">
        <f>IF(AND('7'!FS93=""),"",'7'!FS93)</f>
        <v/>
      </c>
      <c r="FT189" s="482" t="str">
        <f>IF(AND('7'!FT93=""),"",'7'!FT93)</f>
        <v xml:space="preserve"> </v>
      </c>
      <c r="FU189" s="482" t="str">
        <f>IF(AND('7'!FV93=""),"",'7'!FV93)</f>
        <v>-</v>
      </c>
      <c r="FV189" s="482" t="str">
        <f>IF(AND('7'!FW93=""),"",'7'!FW93)</f>
        <v>-</v>
      </c>
      <c r="FW189" s="482" t="str">
        <f>IF(AND('7'!FX93=""),"",'7'!FX93)</f>
        <v>-</v>
      </c>
      <c r="FX189" s="482" t="str">
        <f>IF(AND('7'!FY93=""),"",'7'!FY93)</f>
        <v>-</v>
      </c>
      <c r="FY189" s="482" t="str">
        <f>IF(AND('7'!FZ93=""),"",'7'!FZ93)</f>
        <v>-</v>
      </c>
      <c r="FZ189" s="482" t="str">
        <f>IF(AND('7'!GA93=""),"",'7'!GA93)</f>
        <v>-</v>
      </c>
      <c r="GA189" s="482" t="str">
        <f>IF(AND('7'!GB93=""),"",'7'!GB93)</f>
        <v>-</v>
      </c>
      <c r="GB189" s="482" t="str">
        <f>IF(AND('7'!GC93=""),"",'7'!GC93)</f>
        <v>-</v>
      </c>
      <c r="GC189" s="482" t="str">
        <f>IF(AND('7'!GD93=""),"",'7'!GD93)</f>
        <v>-</v>
      </c>
      <c r="GD189" s="482" t="str">
        <f>IF(AND('7'!GE93=""),"",'7'!GE93)</f>
        <v>-</v>
      </c>
      <c r="GE189" s="482" t="str">
        <f>IF(AND('7'!GF93=""),"",'7'!GF93)</f>
        <v>-</v>
      </c>
      <c r="GF189" s="482" t="str">
        <f>IF(AND('7'!GG93=""),"",'7'!GG93)</f>
        <v>-</v>
      </c>
      <c r="GG189" s="482" t="str">
        <f>IF(AND('7'!GH93=""),"",IF(AND('7'!GH93="-"),"",'7'!GH93))</f>
        <v/>
      </c>
      <c r="GH189" s="50" t="str">
        <f>IF(AND(C189=""),"",VLOOKUP(B189,Register!$A$7:$CL$311,36,FALSE))</f>
        <v/>
      </c>
      <c r="GI189" s="483" t="str">
        <f>IF(AND('7'!GL93=""),"",'7'!GL93)</f>
        <v/>
      </c>
      <c r="GJ189" s="173" t="str">
        <f>IF(AND('7'!FU93=""),"",'7'!FU93)</f>
        <v/>
      </c>
    </row>
    <row r="190" spans="1:192" ht="21">
      <c r="A190" s="480">
        <v>182</v>
      </c>
      <c r="B190" s="481" t="str">
        <f>IF(AND('7'!B94=""),"",'7'!B94)</f>
        <v/>
      </c>
      <c r="C190" s="196" t="str">
        <f>IF(AND('7'!C94=""),"",'7'!C94)</f>
        <v/>
      </c>
      <c r="D190" s="196" t="str">
        <f>IF(AND('7'!D94=""),"",'7'!D94)</f>
        <v/>
      </c>
      <c r="E190" s="200" t="str">
        <f>IF(AND('7'!E94=""),"",'7'!E94)</f>
        <v/>
      </c>
      <c r="F190" s="482" t="str">
        <f>IF(AND('7'!F94=""),"",'7'!F94)</f>
        <v/>
      </c>
      <c r="G190" s="482" t="str">
        <f>IF(AND('7'!G94=""),"",'7'!G94)</f>
        <v/>
      </c>
      <c r="H190" s="482" t="str">
        <f>IF(AND('7'!H94=""),"",'7'!H94)</f>
        <v/>
      </c>
      <c r="I190" s="482" t="str">
        <f>IF(AND('7'!I94=""),"",'7'!I94)</f>
        <v/>
      </c>
      <c r="J190" s="482" t="str">
        <f>IF(AND('7'!J94=""),"",'7'!J94)</f>
        <v/>
      </c>
      <c r="K190" s="482" t="str">
        <f>IF(AND('7'!K94=""),"",'7'!K94)</f>
        <v/>
      </c>
      <c r="L190" s="482" t="str">
        <f>IF(AND('7'!L94=""),"",'7'!L94)</f>
        <v/>
      </c>
      <c r="M190" s="482" t="str">
        <f>IF(AND('7'!M94=""),"",'7'!M94)</f>
        <v/>
      </c>
      <c r="N190" s="482" t="str">
        <f>IF(AND('7'!N94=""),"",'7'!N94)</f>
        <v/>
      </c>
      <c r="O190" s="482" t="str">
        <f>IF(AND('7'!O94=""),"",'7'!O94)</f>
        <v/>
      </c>
      <c r="P190" s="482" t="str">
        <f>IF(AND('7'!P94=""),"",'7'!P94)</f>
        <v/>
      </c>
      <c r="Q190" s="482" t="str">
        <f>IF(AND('7'!Q94=""),"",'7'!Q94)</f>
        <v/>
      </c>
      <c r="R190" s="482" t="str">
        <f>IF(AND('7'!R94=""),"",'7'!R94)</f>
        <v/>
      </c>
      <c r="S190" s="482" t="str">
        <f>IF(AND('7'!S94=""),"",'7'!S94)</f>
        <v/>
      </c>
      <c r="T190" s="482" t="str">
        <f>IF(AND('7'!T94=""),"",'7'!T94)</f>
        <v/>
      </c>
      <c r="U190" s="482" t="str">
        <f>IF(AND('7'!U94=""),"",'7'!U94)</f>
        <v/>
      </c>
      <c r="V190" s="482" t="str">
        <f>IF(AND('7'!V94=""),"",'7'!V94)</f>
        <v/>
      </c>
      <c r="W190" s="482" t="str">
        <f>IF(AND('7'!W94=""),"",'7'!W94)</f>
        <v/>
      </c>
      <c r="X190" s="482" t="str">
        <f>IF(AND('7'!X94=""),"",'7'!X94)</f>
        <v/>
      </c>
      <c r="Y190" s="482" t="str">
        <f>IF(AND('7'!Y94=""),"",'7'!Y94)</f>
        <v/>
      </c>
      <c r="Z190" s="482" t="str">
        <f>IF(AND('7'!Z94=""),"",'7'!Z94)</f>
        <v/>
      </c>
      <c r="AA190" s="482" t="str">
        <f>IF(AND('7'!AA94=""),"",'7'!AA94)</f>
        <v/>
      </c>
      <c r="AB190" s="482" t="str">
        <f>IF(AND('7'!AB94=""),"",'7'!AB94)</f>
        <v/>
      </c>
      <c r="AC190" s="482" t="str">
        <f>IF(AND('7'!AC94=""),"",'7'!AC94)</f>
        <v/>
      </c>
      <c r="AD190" s="482" t="str">
        <f>IF(AND('7'!AD94=""),"",'7'!AD94)</f>
        <v/>
      </c>
      <c r="AE190" s="482" t="str">
        <f>IF(AND('7'!AE94=""),"",'7'!AE94)</f>
        <v/>
      </c>
      <c r="AF190" s="482" t="str">
        <f>IF(AND('7'!AF94=""),"",'7'!AF94)</f>
        <v/>
      </c>
      <c r="AG190" s="482" t="str">
        <f>IF(AND('7'!AG94=""),"",'7'!AG94)</f>
        <v/>
      </c>
      <c r="AH190" s="482" t="str">
        <f>IF(AND('7'!AH94=""),"",'7'!AH94)</f>
        <v/>
      </c>
      <c r="AI190" s="482" t="str">
        <f>IF(AND('7'!AI94=""),"",'7'!AI94)</f>
        <v/>
      </c>
      <c r="AJ190" s="482" t="str">
        <f>IF(AND('7'!AJ94=""),"",'7'!AJ94)</f>
        <v/>
      </c>
      <c r="AK190" s="482" t="str">
        <f>IF(AND('7'!AK94=""),"",'7'!AK94)</f>
        <v/>
      </c>
      <c r="AL190" s="482" t="str">
        <f>IF(AND('7'!AL94=""),"",'7'!AL94)</f>
        <v/>
      </c>
      <c r="AM190" s="482" t="str">
        <f>IF(AND('7'!AM94=""),"",'7'!AM94)</f>
        <v/>
      </c>
      <c r="AN190" s="482" t="str">
        <f>IF(AND('7'!AN94=""),"",'7'!AN94)</f>
        <v/>
      </c>
      <c r="AO190" s="482" t="str">
        <f>IF(AND('7'!AO94=""),"",'7'!AO94)</f>
        <v/>
      </c>
      <c r="AP190" s="482" t="str">
        <f>IF(AND('7'!AP94=""),"",'7'!AP94)</f>
        <v/>
      </c>
      <c r="AQ190" s="482" t="str">
        <f>IF(AND('7'!AQ94=""),"",'7'!AQ94)</f>
        <v/>
      </c>
      <c r="AR190" s="482" t="str">
        <f>IF(AND('7'!AR94=""),"",'7'!AR94)</f>
        <v/>
      </c>
      <c r="AS190" s="482" t="str">
        <f>IF(AND('7'!AS94=""),"",'7'!AS94)</f>
        <v/>
      </c>
      <c r="AT190" s="482" t="str">
        <f>IF(AND('7'!AT94=""),"",'7'!AT94)</f>
        <v/>
      </c>
      <c r="AU190" s="482" t="str">
        <f>IF(AND('7'!AU94=""),"",'7'!AU94)</f>
        <v/>
      </c>
      <c r="AV190" s="482" t="str">
        <f>IF(AND('7'!AV94=""),"",'7'!AV94)</f>
        <v/>
      </c>
      <c r="AW190" s="482" t="str">
        <f>IF(AND('7'!AW94=""),"",'7'!AW94)</f>
        <v/>
      </c>
      <c r="AX190" s="482" t="str">
        <f>IF(AND('7'!AX94=""),"",'7'!AX94)</f>
        <v/>
      </c>
      <c r="AY190" s="482" t="str">
        <f>IF(AND('7'!AY94=""),"",'7'!AY94)</f>
        <v/>
      </c>
      <c r="AZ190" s="482" t="str">
        <f>IF(AND('7'!AZ94=""),"",'7'!AZ94)</f>
        <v/>
      </c>
      <c r="BA190" s="482" t="str">
        <f>IF(AND('7'!BA94=""),"",'7'!BA94)</f>
        <v/>
      </c>
      <c r="BB190" s="482" t="str">
        <f>IF(AND('7'!BB94=""),"",'7'!BB94)</f>
        <v/>
      </c>
      <c r="BC190" s="482" t="str">
        <f>IF(AND('7'!BC94=""),"",'7'!BC94)</f>
        <v/>
      </c>
      <c r="BD190" s="482" t="str">
        <f>IF(AND('7'!BD94=""),"",'7'!BD94)</f>
        <v/>
      </c>
      <c r="BE190" s="482" t="str">
        <f>IF(AND('7'!BE94=""),"",'7'!BE94)</f>
        <v/>
      </c>
      <c r="BF190" s="482" t="str">
        <f>IF(AND('7'!BF94=""),"",'7'!BF94)</f>
        <v/>
      </c>
      <c r="BG190" s="482" t="str">
        <f>IF(AND('7'!BG94=""),"",'7'!BG94)</f>
        <v/>
      </c>
      <c r="BH190" s="482" t="str">
        <f>IF(AND('7'!BH94=""),"",'7'!BH94)</f>
        <v/>
      </c>
      <c r="BI190" s="482" t="str">
        <f>IF(AND('7'!BI94=""),"",'7'!BI94)</f>
        <v/>
      </c>
      <c r="BJ190" s="482" t="str">
        <f>IF(AND('7'!BJ94=""),"",'7'!BJ94)</f>
        <v/>
      </c>
      <c r="BK190" s="482" t="str">
        <f>IF(AND('7'!BK94=""),"",'7'!BK94)</f>
        <v/>
      </c>
      <c r="BL190" s="482" t="str">
        <f>IF(AND('7'!BL94=""),"",'7'!BL94)</f>
        <v/>
      </c>
      <c r="BM190" s="482" t="str">
        <f>IF(AND('7'!BM94=""),"",'7'!BM94)</f>
        <v/>
      </c>
      <c r="BN190" s="482" t="str">
        <f>IF(AND('7'!BN94=""),"",'7'!BN94)</f>
        <v/>
      </c>
      <c r="BO190" s="482" t="str">
        <f>IF(AND('7'!BO94=""),"",'7'!BO94)</f>
        <v/>
      </c>
      <c r="BP190" s="482" t="str">
        <f>IF(AND('7'!BP94=""),"",'7'!BP94)</f>
        <v/>
      </c>
      <c r="BQ190" s="482" t="str">
        <f>IF(AND('7'!BQ94=""),"",'7'!BQ94)</f>
        <v/>
      </c>
      <c r="BR190" s="482" t="str">
        <f>IF(AND('7'!BR94=""),"",'7'!BR94)</f>
        <v/>
      </c>
      <c r="BS190" s="482" t="str">
        <f>IF(AND('7'!BS94=""),"",'7'!BS94)</f>
        <v/>
      </c>
      <c r="BT190" s="482" t="str">
        <f>IF(AND('7'!BT94=""),"",'7'!BT94)</f>
        <v/>
      </c>
      <c r="BU190" s="482" t="str">
        <f>IF(AND('7'!BU94=""),"",'7'!BU94)</f>
        <v/>
      </c>
      <c r="BV190" s="482" t="str">
        <f>IF(AND('7'!BV94=""),"",'7'!BV94)</f>
        <v/>
      </c>
      <c r="BW190" s="482" t="str">
        <f>IF(AND('7'!BW94=""),"",'7'!BW94)</f>
        <v/>
      </c>
      <c r="BX190" s="482" t="str">
        <f>IF(AND('7'!BX94=""),"",'7'!BX94)</f>
        <v/>
      </c>
      <c r="BY190" s="482" t="str">
        <f>IF(AND('7'!BY94=""),"",'7'!BY94)</f>
        <v/>
      </c>
      <c r="BZ190" s="482" t="str">
        <f>IF(AND('7'!BZ94=""),"",'7'!BZ94)</f>
        <v/>
      </c>
      <c r="CA190" s="482" t="str">
        <f>IF(AND('7'!CA94=""),"",'7'!CA94)</f>
        <v/>
      </c>
      <c r="CB190" s="482" t="str">
        <f>IF(AND('7'!CB94=""),"",'7'!CB94)</f>
        <v/>
      </c>
      <c r="CC190" s="482" t="str">
        <f>IF(AND('7'!CC94=""),"",'7'!CC94)</f>
        <v/>
      </c>
      <c r="CD190" s="482" t="str">
        <f>IF(AND('7'!CD94=""),"",'7'!CD94)</f>
        <v/>
      </c>
      <c r="CE190" s="482" t="str">
        <f>IF(AND('7'!CE94=""),"",'7'!CE94)</f>
        <v/>
      </c>
      <c r="CF190" s="482" t="str">
        <f>IF(AND('7'!CF94=""),"",'7'!CF94)</f>
        <v/>
      </c>
      <c r="CG190" s="482" t="str">
        <f>IF(AND('7'!CG94=""),"",'7'!CG94)</f>
        <v/>
      </c>
      <c r="CH190" s="482" t="str">
        <f>IF(AND('7'!CH94=""),"",'7'!CH94)</f>
        <v/>
      </c>
      <c r="CI190" s="482" t="str">
        <f>IF(AND('7'!CI94=""),"",'7'!CI94)</f>
        <v/>
      </c>
      <c r="CJ190" s="482" t="str">
        <f>IF(AND('7'!CJ94=""),"",'7'!CJ94)</f>
        <v/>
      </c>
      <c r="CK190" s="482" t="str">
        <f>IF(AND('7'!CK94=""),"",'7'!CK94)</f>
        <v/>
      </c>
      <c r="CL190" s="482" t="str">
        <f>IF(AND('7'!CL94=""),"",'7'!CL94)</f>
        <v/>
      </c>
      <c r="CM190" s="482" t="str">
        <f>IF(AND('7'!CM94=""),"",'7'!CM94)</f>
        <v/>
      </c>
      <c r="CN190" s="482" t="str">
        <f>IF(AND('7'!CN94=""),"",'7'!CN94)</f>
        <v/>
      </c>
      <c r="CO190" s="482" t="str">
        <f>IF(AND('7'!CO94=""),"",'7'!CO94)</f>
        <v/>
      </c>
      <c r="CP190" s="482" t="str">
        <f>IF(AND('7'!CP94=""),"",'7'!CP94)</f>
        <v/>
      </c>
      <c r="CQ190" s="482" t="str">
        <f>IF(AND('7'!CQ94=""),"",'7'!CQ94)</f>
        <v/>
      </c>
      <c r="CR190" s="482" t="str">
        <f>IF(AND('7'!CR94=""),"",'7'!CR94)</f>
        <v/>
      </c>
      <c r="CS190" s="482" t="str">
        <f>IF(AND('7'!CS94=""),"",'7'!CS94)</f>
        <v/>
      </c>
      <c r="CT190" s="482" t="str">
        <f>IF(AND('7'!CT94=""),"",'7'!CT94)</f>
        <v/>
      </c>
      <c r="CU190" s="482" t="str">
        <f>IF(AND('7'!CU94=""),"",'7'!CU94)</f>
        <v/>
      </c>
      <c r="CV190" s="482" t="str">
        <f>IF(AND('7'!CV94=""),"",'7'!CV94)</f>
        <v/>
      </c>
      <c r="CW190" s="482" t="str">
        <f>IF(AND('7'!CW94=""),"",'7'!CW94)</f>
        <v/>
      </c>
      <c r="CX190" s="482" t="str">
        <f>IF(AND('7'!CX94=""),"",'7'!CX94)</f>
        <v/>
      </c>
      <c r="CY190" s="482" t="str">
        <f>IF(AND('7'!CY94=""),"",'7'!CY94)</f>
        <v/>
      </c>
      <c r="CZ190" s="482" t="str">
        <f>IF(AND('7'!CZ94=""),"",'7'!CZ94)</f>
        <v/>
      </c>
      <c r="DA190" s="482" t="str">
        <f>IF(AND('7'!DA94=""),"",'7'!DA94)</f>
        <v/>
      </c>
      <c r="DB190" s="482" t="str">
        <f>IF(AND('7'!DB94=""),"",'7'!DB94)</f>
        <v/>
      </c>
      <c r="DC190" s="482" t="str">
        <f>IF(AND('7'!DC94=""),"",'7'!DC94)</f>
        <v/>
      </c>
      <c r="DD190" s="482" t="str">
        <f>IF(AND('7'!DD94=""),"",'7'!DD94)</f>
        <v/>
      </c>
      <c r="DE190" s="482" t="str">
        <f>IF(AND('7'!DE94=""),"",'7'!DE94)</f>
        <v/>
      </c>
      <c r="DF190" s="482" t="str">
        <f>IF(AND('7'!DF94=""),"",'7'!DF94)</f>
        <v/>
      </c>
      <c r="DG190" s="482" t="str">
        <f>IF(AND('7'!DG94=""),"",'7'!DG94)</f>
        <v/>
      </c>
      <c r="DH190" s="482" t="str">
        <f>IF(AND('7'!DH94=""),"",'7'!DH94)</f>
        <v/>
      </c>
      <c r="DI190" s="482" t="str">
        <f>IF(AND('7'!DI94=""),"",'7'!DI94)</f>
        <v/>
      </c>
      <c r="DJ190" s="482" t="str">
        <f>IF(AND('7'!DJ94=""),"",'7'!DJ94)</f>
        <v/>
      </c>
      <c r="DK190" s="482" t="str">
        <f>IF(AND('7'!DK94=""),"",'7'!DK94)</f>
        <v/>
      </c>
      <c r="DL190" s="482" t="str">
        <f>IF(AND('7'!DL94=""),"",'7'!DL94)</f>
        <v/>
      </c>
      <c r="DM190" s="482" t="str">
        <f>IF(AND('7'!DM94=""),"",'7'!DM94)</f>
        <v/>
      </c>
      <c r="DN190" s="482" t="str">
        <f>IF(AND('7'!DN94=""),"",'7'!DN94)</f>
        <v/>
      </c>
      <c r="DO190" s="482" t="str">
        <f>IF(AND('7'!DO94=""),"",'7'!DO94)</f>
        <v/>
      </c>
      <c r="DP190" s="482" t="str">
        <f>IF(AND('7'!DP94=""),"",'7'!DP94)</f>
        <v/>
      </c>
      <c r="DQ190" s="482" t="str">
        <f>IF(AND('7'!DQ94=""),"",'7'!DQ94)</f>
        <v/>
      </c>
      <c r="DR190" s="482" t="str">
        <f>IF(AND('7'!DR94=""),"",'7'!DR94)</f>
        <v/>
      </c>
      <c r="DS190" s="482" t="str">
        <f>IF(AND('7'!DS94=""),"",'7'!DS94)</f>
        <v/>
      </c>
      <c r="DT190" s="482" t="str">
        <f>IF(AND('7'!DT94=""),"",'7'!DT94)</f>
        <v/>
      </c>
      <c r="DU190" s="482" t="str">
        <f>IF(AND('7'!DU94=""),"",'7'!DU94)</f>
        <v/>
      </c>
      <c r="DV190" s="482" t="str">
        <f>IF(AND('7'!DV94=""),"",'7'!DV94)</f>
        <v/>
      </c>
      <c r="DW190" s="482" t="str">
        <f>IF(AND('7'!DW94=""),"",'7'!DW94)</f>
        <v/>
      </c>
      <c r="DX190" s="482" t="str">
        <f>IF(AND('7'!DX94=""),"",'7'!DX94)</f>
        <v/>
      </c>
      <c r="DY190" s="482" t="str">
        <f>IF(AND('7'!DY94=""),"",'7'!DY94)</f>
        <v/>
      </c>
      <c r="DZ190" s="482" t="str">
        <f>IF(AND('7'!DZ94=""),"",'7'!DZ94)</f>
        <v/>
      </c>
      <c r="EA190" s="482" t="str">
        <f>IF(AND('7'!EA94=""),"",'7'!EA94)</f>
        <v/>
      </c>
      <c r="EB190" s="482" t="str">
        <f>IF(AND('7'!EB94=""),"",'7'!EB94)</f>
        <v/>
      </c>
      <c r="EC190" s="482" t="str">
        <f>IF(AND('7'!EC94=""),"",'7'!EC94)</f>
        <v/>
      </c>
      <c r="ED190" s="482" t="str">
        <f>IF(AND('7'!ED94=""),"",'7'!ED94)</f>
        <v/>
      </c>
      <c r="EE190" s="482" t="str">
        <f>IF(AND('7'!EE94=""),"",'7'!EE94)</f>
        <v/>
      </c>
      <c r="EF190" s="482" t="str">
        <f>IF(AND('7'!EF94=""),"",'7'!EF94)</f>
        <v/>
      </c>
      <c r="EG190" s="482" t="str">
        <f>IF(AND('7'!EG94=""),"",'7'!EG94)</f>
        <v/>
      </c>
      <c r="EH190" s="482" t="str">
        <f>IF(AND('7'!EH94=""),"",'7'!EH94)</f>
        <v/>
      </c>
      <c r="EI190" s="482" t="str">
        <f>IF(AND('7'!EI94=""),"",'7'!EI94)</f>
        <v/>
      </c>
      <c r="EJ190" s="482" t="str">
        <f>IF(AND('7'!EJ94=""),"",'7'!EJ94)</f>
        <v/>
      </c>
      <c r="EK190" s="482" t="str">
        <f>IF(AND('7'!EK94=""),"",'7'!EK94)</f>
        <v/>
      </c>
      <c r="EL190" s="482" t="str">
        <f>IF(AND('7'!EL94=""),"",'7'!EL94)</f>
        <v/>
      </c>
      <c r="EM190" s="482" t="str">
        <f>IF(AND('7'!EM94=""),"",'7'!EM94)</f>
        <v/>
      </c>
      <c r="EN190" s="482" t="str">
        <f>IF(AND('7'!EN94=""),"",'7'!EN94)</f>
        <v/>
      </c>
      <c r="EO190" s="482" t="str">
        <f>IF(AND('7'!EO94=""),"",'7'!EO94)</f>
        <v/>
      </c>
      <c r="EP190" s="482" t="str">
        <f>IF(AND('7'!EP94=""),"",'7'!EP94)</f>
        <v/>
      </c>
      <c r="EQ190" s="482" t="str">
        <f>IF(AND('7'!EQ94=""),"",'7'!EQ94)</f>
        <v/>
      </c>
      <c r="ER190" s="482" t="str">
        <f>IF(AND('7'!ER94=""),"",'7'!ER94)</f>
        <v/>
      </c>
      <c r="ES190" s="482" t="str">
        <f>IF(AND('7'!ES94=""),"",'7'!ES94)</f>
        <v/>
      </c>
      <c r="ET190" s="482" t="str">
        <f>IF(AND('7'!ET94=""),"",'7'!ET94)</f>
        <v/>
      </c>
      <c r="EU190" s="482" t="str">
        <f>IF(AND('7'!EU94=""),"",'7'!EU94)</f>
        <v/>
      </c>
      <c r="EV190" s="482" t="str">
        <f>IF(AND('7'!EV94=""),"",'7'!EV94)</f>
        <v/>
      </c>
      <c r="EW190" s="482" t="str">
        <f>IF(AND('7'!EW94=""),"",'7'!EW94)</f>
        <v/>
      </c>
      <c r="EX190" s="482" t="str">
        <f>IF(AND('7'!EX94=""),"",'7'!EX94)</f>
        <v/>
      </c>
      <c r="EY190" s="482" t="str">
        <f>IF(AND('7'!EY94=""),"",'7'!EY94)</f>
        <v/>
      </c>
      <c r="EZ190" s="482" t="str">
        <f>IF(AND('7'!EZ94=""),"",'7'!EZ94)</f>
        <v/>
      </c>
      <c r="FA190" s="482" t="str">
        <f>IF(AND('7'!FA94=""),"",'7'!FA94)</f>
        <v/>
      </c>
      <c r="FB190" s="482" t="str">
        <f>IF(AND('7'!FB94=""),"",'7'!FB94)</f>
        <v/>
      </c>
      <c r="FC190" s="482" t="str">
        <f>IF(AND('7'!FC94=""),"",'7'!FC94)</f>
        <v/>
      </c>
      <c r="FD190" s="482" t="str">
        <f>IF(AND('7'!FD94=""),"",'7'!FD94)</f>
        <v/>
      </c>
      <c r="FE190" s="482" t="str">
        <f>IF(AND('7'!FE94=""),"",'7'!FE94)</f>
        <v/>
      </c>
      <c r="FF190" s="482" t="str">
        <f>IF(AND('7'!FF94=""),"",'7'!FF94)</f>
        <v xml:space="preserve"> </v>
      </c>
      <c r="FG190" s="482" t="str">
        <f>IF(AND('7'!FG94=""),"",'7'!FG94)</f>
        <v/>
      </c>
      <c r="FH190" s="482" t="str">
        <f>IF(AND('7'!FH94=""),"",'7'!FH94)</f>
        <v/>
      </c>
      <c r="FI190" s="482" t="str">
        <f>IF(AND('7'!FI94=""),"",'7'!FI94)</f>
        <v/>
      </c>
      <c r="FJ190" s="482" t="str">
        <f>IF(AND('7'!FJ94=""),"",'7'!FJ94)</f>
        <v/>
      </c>
      <c r="FK190" s="482" t="str">
        <f>IF(AND('7'!FK94=""),"",'7'!FK94)</f>
        <v/>
      </c>
      <c r="FL190" s="482" t="str">
        <f>IF(AND('7'!FL94=""),"",'7'!FL94)</f>
        <v/>
      </c>
      <c r="FM190" s="482" t="str">
        <f>IF(AND('7'!FM94=""),"",'7'!FM94)</f>
        <v xml:space="preserve"> </v>
      </c>
      <c r="FN190" s="482" t="str">
        <f>IF(AND('7'!FN94=""),"",'7'!FN94)</f>
        <v/>
      </c>
      <c r="FO190" s="482" t="str">
        <f>IF(AND('7'!FO94=""),"",'7'!FO94)</f>
        <v/>
      </c>
      <c r="FP190" s="482" t="str">
        <f>IF(AND('7'!FP94=""),"",'7'!FP94)</f>
        <v/>
      </c>
      <c r="FQ190" s="482" t="str">
        <f>IF(AND('7'!FQ94=""),"",'7'!FQ94)</f>
        <v/>
      </c>
      <c r="FR190" s="482" t="str">
        <f>IF(AND('7'!FR94=""),"",'7'!FR94)</f>
        <v/>
      </c>
      <c r="FS190" s="482" t="str">
        <f>IF(AND('7'!FS94=""),"",'7'!FS94)</f>
        <v/>
      </c>
      <c r="FT190" s="482" t="str">
        <f>IF(AND('7'!FT94=""),"",'7'!FT94)</f>
        <v xml:space="preserve"> </v>
      </c>
      <c r="FU190" s="482" t="str">
        <f>IF(AND('7'!FV94=""),"",'7'!FV94)</f>
        <v>-</v>
      </c>
      <c r="FV190" s="482" t="str">
        <f>IF(AND('7'!FW94=""),"",'7'!FW94)</f>
        <v>-</v>
      </c>
      <c r="FW190" s="482" t="str">
        <f>IF(AND('7'!FX94=""),"",'7'!FX94)</f>
        <v>-</v>
      </c>
      <c r="FX190" s="482" t="str">
        <f>IF(AND('7'!FY94=""),"",'7'!FY94)</f>
        <v>-</v>
      </c>
      <c r="FY190" s="482" t="str">
        <f>IF(AND('7'!FZ94=""),"",'7'!FZ94)</f>
        <v>-</v>
      </c>
      <c r="FZ190" s="482" t="str">
        <f>IF(AND('7'!GA94=""),"",'7'!GA94)</f>
        <v>-</v>
      </c>
      <c r="GA190" s="482" t="str">
        <f>IF(AND('7'!GB94=""),"",'7'!GB94)</f>
        <v>-</v>
      </c>
      <c r="GB190" s="482" t="str">
        <f>IF(AND('7'!GC94=""),"",'7'!GC94)</f>
        <v>-</v>
      </c>
      <c r="GC190" s="482" t="str">
        <f>IF(AND('7'!GD94=""),"",'7'!GD94)</f>
        <v>-</v>
      </c>
      <c r="GD190" s="482" t="str">
        <f>IF(AND('7'!GE94=""),"",'7'!GE94)</f>
        <v>-</v>
      </c>
      <c r="GE190" s="482" t="str">
        <f>IF(AND('7'!GF94=""),"",'7'!GF94)</f>
        <v>-</v>
      </c>
      <c r="GF190" s="482" t="str">
        <f>IF(AND('7'!GG94=""),"",'7'!GG94)</f>
        <v>-</v>
      </c>
      <c r="GG190" s="482" t="str">
        <f>IF(AND('7'!GH94=""),"",IF(AND('7'!GH94="-"),"",'7'!GH94))</f>
        <v/>
      </c>
      <c r="GH190" s="50" t="str">
        <f>IF(AND(C190=""),"",VLOOKUP(B190,Register!$A$7:$CL$311,36,FALSE))</f>
        <v/>
      </c>
      <c r="GI190" s="483" t="str">
        <f>IF(AND('7'!GL94=""),"",'7'!GL94)</f>
        <v/>
      </c>
      <c r="GJ190" s="173" t="str">
        <f>IF(AND('7'!FU94=""),"",'7'!FU94)</f>
        <v/>
      </c>
    </row>
    <row r="191" spans="1:192" ht="21">
      <c r="A191" s="480">
        <v>183</v>
      </c>
      <c r="B191" s="481" t="str">
        <f>IF(AND('7'!B95=""),"",'7'!B95)</f>
        <v/>
      </c>
      <c r="C191" s="196" t="str">
        <f>IF(AND('7'!C95=""),"",'7'!C95)</f>
        <v/>
      </c>
      <c r="D191" s="196" t="str">
        <f>IF(AND('7'!D95=""),"",'7'!D95)</f>
        <v/>
      </c>
      <c r="E191" s="200" t="str">
        <f>IF(AND('7'!E95=""),"",'7'!E95)</f>
        <v/>
      </c>
      <c r="F191" s="482" t="str">
        <f>IF(AND('7'!F95=""),"",'7'!F95)</f>
        <v/>
      </c>
      <c r="G191" s="482" t="str">
        <f>IF(AND('7'!G95=""),"",'7'!G95)</f>
        <v/>
      </c>
      <c r="H191" s="482" t="str">
        <f>IF(AND('7'!H95=""),"",'7'!H95)</f>
        <v/>
      </c>
      <c r="I191" s="482" t="str">
        <f>IF(AND('7'!I95=""),"",'7'!I95)</f>
        <v/>
      </c>
      <c r="J191" s="482" t="str">
        <f>IF(AND('7'!J95=""),"",'7'!J95)</f>
        <v/>
      </c>
      <c r="K191" s="482" t="str">
        <f>IF(AND('7'!K95=""),"",'7'!K95)</f>
        <v/>
      </c>
      <c r="L191" s="482" t="str">
        <f>IF(AND('7'!L95=""),"",'7'!L95)</f>
        <v/>
      </c>
      <c r="M191" s="482" t="str">
        <f>IF(AND('7'!M95=""),"",'7'!M95)</f>
        <v/>
      </c>
      <c r="N191" s="482" t="str">
        <f>IF(AND('7'!N95=""),"",'7'!N95)</f>
        <v/>
      </c>
      <c r="O191" s="482" t="str">
        <f>IF(AND('7'!O95=""),"",'7'!O95)</f>
        <v/>
      </c>
      <c r="P191" s="482" t="str">
        <f>IF(AND('7'!P95=""),"",'7'!P95)</f>
        <v/>
      </c>
      <c r="Q191" s="482" t="str">
        <f>IF(AND('7'!Q95=""),"",'7'!Q95)</f>
        <v/>
      </c>
      <c r="R191" s="482" t="str">
        <f>IF(AND('7'!R95=""),"",'7'!R95)</f>
        <v/>
      </c>
      <c r="S191" s="482" t="str">
        <f>IF(AND('7'!S95=""),"",'7'!S95)</f>
        <v/>
      </c>
      <c r="T191" s="482" t="str">
        <f>IF(AND('7'!T95=""),"",'7'!T95)</f>
        <v/>
      </c>
      <c r="U191" s="482" t="str">
        <f>IF(AND('7'!U95=""),"",'7'!U95)</f>
        <v/>
      </c>
      <c r="V191" s="482" t="str">
        <f>IF(AND('7'!V95=""),"",'7'!V95)</f>
        <v/>
      </c>
      <c r="W191" s="482" t="str">
        <f>IF(AND('7'!W95=""),"",'7'!W95)</f>
        <v/>
      </c>
      <c r="X191" s="482" t="str">
        <f>IF(AND('7'!X95=""),"",'7'!X95)</f>
        <v/>
      </c>
      <c r="Y191" s="482" t="str">
        <f>IF(AND('7'!Y95=""),"",'7'!Y95)</f>
        <v/>
      </c>
      <c r="Z191" s="482" t="str">
        <f>IF(AND('7'!Z95=""),"",'7'!Z95)</f>
        <v/>
      </c>
      <c r="AA191" s="482" t="str">
        <f>IF(AND('7'!AA95=""),"",'7'!AA95)</f>
        <v/>
      </c>
      <c r="AB191" s="482" t="str">
        <f>IF(AND('7'!AB95=""),"",'7'!AB95)</f>
        <v/>
      </c>
      <c r="AC191" s="482" t="str">
        <f>IF(AND('7'!AC95=""),"",'7'!AC95)</f>
        <v/>
      </c>
      <c r="AD191" s="482" t="str">
        <f>IF(AND('7'!AD95=""),"",'7'!AD95)</f>
        <v/>
      </c>
      <c r="AE191" s="482" t="str">
        <f>IF(AND('7'!AE95=""),"",'7'!AE95)</f>
        <v/>
      </c>
      <c r="AF191" s="482" t="str">
        <f>IF(AND('7'!AF95=""),"",'7'!AF95)</f>
        <v/>
      </c>
      <c r="AG191" s="482" t="str">
        <f>IF(AND('7'!AG95=""),"",'7'!AG95)</f>
        <v/>
      </c>
      <c r="AH191" s="482" t="str">
        <f>IF(AND('7'!AH95=""),"",'7'!AH95)</f>
        <v/>
      </c>
      <c r="AI191" s="482" t="str">
        <f>IF(AND('7'!AI95=""),"",'7'!AI95)</f>
        <v/>
      </c>
      <c r="AJ191" s="482" t="str">
        <f>IF(AND('7'!AJ95=""),"",'7'!AJ95)</f>
        <v/>
      </c>
      <c r="AK191" s="482" t="str">
        <f>IF(AND('7'!AK95=""),"",'7'!AK95)</f>
        <v/>
      </c>
      <c r="AL191" s="482" t="str">
        <f>IF(AND('7'!AL95=""),"",'7'!AL95)</f>
        <v/>
      </c>
      <c r="AM191" s="482" t="str">
        <f>IF(AND('7'!AM95=""),"",'7'!AM95)</f>
        <v/>
      </c>
      <c r="AN191" s="482" t="str">
        <f>IF(AND('7'!AN95=""),"",'7'!AN95)</f>
        <v/>
      </c>
      <c r="AO191" s="482" t="str">
        <f>IF(AND('7'!AO95=""),"",'7'!AO95)</f>
        <v/>
      </c>
      <c r="AP191" s="482" t="str">
        <f>IF(AND('7'!AP95=""),"",'7'!AP95)</f>
        <v/>
      </c>
      <c r="AQ191" s="482" t="str">
        <f>IF(AND('7'!AQ95=""),"",'7'!AQ95)</f>
        <v/>
      </c>
      <c r="AR191" s="482" t="str">
        <f>IF(AND('7'!AR95=""),"",'7'!AR95)</f>
        <v/>
      </c>
      <c r="AS191" s="482" t="str">
        <f>IF(AND('7'!AS95=""),"",'7'!AS95)</f>
        <v/>
      </c>
      <c r="AT191" s="482" t="str">
        <f>IF(AND('7'!AT95=""),"",'7'!AT95)</f>
        <v/>
      </c>
      <c r="AU191" s="482" t="str">
        <f>IF(AND('7'!AU95=""),"",'7'!AU95)</f>
        <v/>
      </c>
      <c r="AV191" s="482" t="str">
        <f>IF(AND('7'!AV95=""),"",'7'!AV95)</f>
        <v/>
      </c>
      <c r="AW191" s="482" t="str">
        <f>IF(AND('7'!AW95=""),"",'7'!AW95)</f>
        <v/>
      </c>
      <c r="AX191" s="482" t="str">
        <f>IF(AND('7'!AX95=""),"",'7'!AX95)</f>
        <v/>
      </c>
      <c r="AY191" s="482" t="str">
        <f>IF(AND('7'!AY95=""),"",'7'!AY95)</f>
        <v/>
      </c>
      <c r="AZ191" s="482" t="str">
        <f>IF(AND('7'!AZ95=""),"",'7'!AZ95)</f>
        <v/>
      </c>
      <c r="BA191" s="482" t="str">
        <f>IF(AND('7'!BA95=""),"",'7'!BA95)</f>
        <v/>
      </c>
      <c r="BB191" s="482" t="str">
        <f>IF(AND('7'!BB95=""),"",'7'!BB95)</f>
        <v/>
      </c>
      <c r="BC191" s="482" t="str">
        <f>IF(AND('7'!BC95=""),"",'7'!BC95)</f>
        <v/>
      </c>
      <c r="BD191" s="482" t="str">
        <f>IF(AND('7'!BD95=""),"",'7'!BD95)</f>
        <v/>
      </c>
      <c r="BE191" s="482" t="str">
        <f>IF(AND('7'!BE95=""),"",'7'!BE95)</f>
        <v/>
      </c>
      <c r="BF191" s="482" t="str">
        <f>IF(AND('7'!BF95=""),"",'7'!BF95)</f>
        <v/>
      </c>
      <c r="BG191" s="482" t="str">
        <f>IF(AND('7'!BG95=""),"",'7'!BG95)</f>
        <v/>
      </c>
      <c r="BH191" s="482" t="str">
        <f>IF(AND('7'!BH95=""),"",'7'!BH95)</f>
        <v/>
      </c>
      <c r="BI191" s="482" t="str">
        <f>IF(AND('7'!BI95=""),"",'7'!BI95)</f>
        <v/>
      </c>
      <c r="BJ191" s="482" t="str">
        <f>IF(AND('7'!BJ95=""),"",'7'!BJ95)</f>
        <v/>
      </c>
      <c r="BK191" s="482" t="str">
        <f>IF(AND('7'!BK95=""),"",'7'!BK95)</f>
        <v/>
      </c>
      <c r="BL191" s="482" t="str">
        <f>IF(AND('7'!BL95=""),"",'7'!BL95)</f>
        <v/>
      </c>
      <c r="BM191" s="482" t="str">
        <f>IF(AND('7'!BM95=""),"",'7'!BM95)</f>
        <v/>
      </c>
      <c r="BN191" s="482" t="str">
        <f>IF(AND('7'!BN95=""),"",'7'!BN95)</f>
        <v/>
      </c>
      <c r="BO191" s="482" t="str">
        <f>IF(AND('7'!BO95=""),"",'7'!BO95)</f>
        <v/>
      </c>
      <c r="BP191" s="482" t="str">
        <f>IF(AND('7'!BP95=""),"",'7'!BP95)</f>
        <v/>
      </c>
      <c r="BQ191" s="482" t="str">
        <f>IF(AND('7'!BQ95=""),"",'7'!BQ95)</f>
        <v/>
      </c>
      <c r="BR191" s="482" t="str">
        <f>IF(AND('7'!BR95=""),"",'7'!BR95)</f>
        <v/>
      </c>
      <c r="BS191" s="482" t="str">
        <f>IF(AND('7'!BS95=""),"",'7'!BS95)</f>
        <v/>
      </c>
      <c r="BT191" s="482" t="str">
        <f>IF(AND('7'!BT95=""),"",'7'!BT95)</f>
        <v/>
      </c>
      <c r="BU191" s="482" t="str">
        <f>IF(AND('7'!BU95=""),"",'7'!BU95)</f>
        <v/>
      </c>
      <c r="BV191" s="482" t="str">
        <f>IF(AND('7'!BV95=""),"",'7'!BV95)</f>
        <v/>
      </c>
      <c r="BW191" s="482" t="str">
        <f>IF(AND('7'!BW95=""),"",'7'!BW95)</f>
        <v/>
      </c>
      <c r="BX191" s="482" t="str">
        <f>IF(AND('7'!BX95=""),"",'7'!BX95)</f>
        <v/>
      </c>
      <c r="BY191" s="482" t="str">
        <f>IF(AND('7'!BY95=""),"",'7'!BY95)</f>
        <v/>
      </c>
      <c r="BZ191" s="482" t="str">
        <f>IF(AND('7'!BZ95=""),"",'7'!BZ95)</f>
        <v/>
      </c>
      <c r="CA191" s="482" t="str">
        <f>IF(AND('7'!CA95=""),"",'7'!CA95)</f>
        <v/>
      </c>
      <c r="CB191" s="482" t="str">
        <f>IF(AND('7'!CB95=""),"",'7'!CB95)</f>
        <v/>
      </c>
      <c r="CC191" s="482" t="str">
        <f>IF(AND('7'!CC95=""),"",'7'!CC95)</f>
        <v/>
      </c>
      <c r="CD191" s="482" t="str">
        <f>IF(AND('7'!CD95=""),"",'7'!CD95)</f>
        <v/>
      </c>
      <c r="CE191" s="482" t="str">
        <f>IF(AND('7'!CE95=""),"",'7'!CE95)</f>
        <v/>
      </c>
      <c r="CF191" s="482" t="str">
        <f>IF(AND('7'!CF95=""),"",'7'!CF95)</f>
        <v/>
      </c>
      <c r="CG191" s="482" t="str">
        <f>IF(AND('7'!CG95=""),"",'7'!CG95)</f>
        <v/>
      </c>
      <c r="CH191" s="482" t="str">
        <f>IF(AND('7'!CH95=""),"",'7'!CH95)</f>
        <v/>
      </c>
      <c r="CI191" s="482" t="str">
        <f>IF(AND('7'!CI95=""),"",'7'!CI95)</f>
        <v/>
      </c>
      <c r="CJ191" s="482" t="str">
        <f>IF(AND('7'!CJ95=""),"",'7'!CJ95)</f>
        <v/>
      </c>
      <c r="CK191" s="482" t="str">
        <f>IF(AND('7'!CK95=""),"",'7'!CK95)</f>
        <v/>
      </c>
      <c r="CL191" s="482" t="str">
        <f>IF(AND('7'!CL95=""),"",'7'!CL95)</f>
        <v/>
      </c>
      <c r="CM191" s="482" t="str">
        <f>IF(AND('7'!CM95=""),"",'7'!CM95)</f>
        <v/>
      </c>
      <c r="CN191" s="482" t="str">
        <f>IF(AND('7'!CN95=""),"",'7'!CN95)</f>
        <v/>
      </c>
      <c r="CO191" s="482" t="str">
        <f>IF(AND('7'!CO95=""),"",'7'!CO95)</f>
        <v/>
      </c>
      <c r="CP191" s="482" t="str">
        <f>IF(AND('7'!CP95=""),"",'7'!CP95)</f>
        <v/>
      </c>
      <c r="CQ191" s="482" t="str">
        <f>IF(AND('7'!CQ95=""),"",'7'!CQ95)</f>
        <v/>
      </c>
      <c r="CR191" s="482" t="str">
        <f>IF(AND('7'!CR95=""),"",'7'!CR95)</f>
        <v/>
      </c>
      <c r="CS191" s="482" t="str">
        <f>IF(AND('7'!CS95=""),"",'7'!CS95)</f>
        <v/>
      </c>
      <c r="CT191" s="482" t="str">
        <f>IF(AND('7'!CT95=""),"",'7'!CT95)</f>
        <v/>
      </c>
      <c r="CU191" s="482" t="str">
        <f>IF(AND('7'!CU95=""),"",'7'!CU95)</f>
        <v/>
      </c>
      <c r="CV191" s="482" t="str">
        <f>IF(AND('7'!CV95=""),"",'7'!CV95)</f>
        <v/>
      </c>
      <c r="CW191" s="482" t="str">
        <f>IF(AND('7'!CW95=""),"",'7'!CW95)</f>
        <v/>
      </c>
      <c r="CX191" s="482" t="str">
        <f>IF(AND('7'!CX95=""),"",'7'!CX95)</f>
        <v/>
      </c>
      <c r="CY191" s="482" t="str">
        <f>IF(AND('7'!CY95=""),"",'7'!CY95)</f>
        <v/>
      </c>
      <c r="CZ191" s="482" t="str">
        <f>IF(AND('7'!CZ95=""),"",'7'!CZ95)</f>
        <v/>
      </c>
      <c r="DA191" s="482" t="str">
        <f>IF(AND('7'!DA95=""),"",'7'!DA95)</f>
        <v/>
      </c>
      <c r="DB191" s="482" t="str">
        <f>IF(AND('7'!DB95=""),"",'7'!DB95)</f>
        <v/>
      </c>
      <c r="DC191" s="482" t="str">
        <f>IF(AND('7'!DC95=""),"",'7'!DC95)</f>
        <v/>
      </c>
      <c r="DD191" s="482" t="str">
        <f>IF(AND('7'!DD95=""),"",'7'!DD95)</f>
        <v/>
      </c>
      <c r="DE191" s="482" t="str">
        <f>IF(AND('7'!DE95=""),"",'7'!DE95)</f>
        <v/>
      </c>
      <c r="DF191" s="482" t="str">
        <f>IF(AND('7'!DF95=""),"",'7'!DF95)</f>
        <v/>
      </c>
      <c r="DG191" s="482" t="str">
        <f>IF(AND('7'!DG95=""),"",'7'!DG95)</f>
        <v/>
      </c>
      <c r="DH191" s="482" t="str">
        <f>IF(AND('7'!DH95=""),"",'7'!DH95)</f>
        <v/>
      </c>
      <c r="DI191" s="482" t="str">
        <f>IF(AND('7'!DI95=""),"",'7'!DI95)</f>
        <v/>
      </c>
      <c r="DJ191" s="482" t="str">
        <f>IF(AND('7'!DJ95=""),"",'7'!DJ95)</f>
        <v/>
      </c>
      <c r="DK191" s="482" t="str">
        <f>IF(AND('7'!DK95=""),"",'7'!DK95)</f>
        <v/>
      </c>
      <c r="DL191" s="482" t="str">
        <f>IF(AND('7'!DL95=""),"",'7'!DL95)</f>
        <v/>
      </c>
      <c r="DM191" s="482" t="str">
        <f>IF(AND('7'!DM95=""),"",'7'!DM95)</f>
        <v/>
      </c>
      <c r="DN191" s="482" t="str">
        <f>IF(AND('7'!DN95=""),"",'7'!DN95)</f>
        <v/>
      </c>
      <c r="DO191" s="482" t="str">
        <f>IF(AND('7'!DO95=""),"",'7'!DO95)</f>
        <v/>
      </c>
      <c r="DP191" s="482" t="str">
        <f>IF(AND('7'!DP95=""),"",'7'!DP95)</f>
        <v/>
      </c>
      <c r="DQ191" s="482" t="str">
        <f>IF(AND('7'!DQ95=""),"",'7'!DQ95)</f>
        <v/>
      </c>
      <c r="DR191" s="482" t="str">
        <f>IF(AND('7'!DR95=""),"",'7'!DR95)</f>
        <v/>
      </c>
      <c r="DS191" s="482" t="str">
        <f>IF(AND('7'!DS95=""),"",'7'!DS95)</f>
        <v/>
      </c>
      <c r="DT191" s="482" t="str">
        <f>IF(AND('7'!DT95=""),"",'7'!DT95)</f>
        <v/>
      </c>
      <c r="DU191" s="482" t="str">
        <f>IF(AND('7'!DU95=""),"",'7'!DU95)</f>
        <v/>
      </c>
      <c r="DV191" s="482" t="str">
        <f>IF(AND('7'!DV95=""),"",'7'!DV95)</f>
        <v/>
      </c>
      <c r="DW191" s="482" t="str">
        <f>IF(AND('7'!DW95=""),"",'7'!DW95)</f>
        <v/>
      </c>
      <c r="DX191" s="482" t="str">
        <f>IF(AND('7'!DX95=""),"",'7'!DX95)</f>
        <v/>
      </c>
      <c r="DY191" s="482" t="str">
        <f>IF(AND('7'!DY95=""),"",'7'!DY95)</f>
        <v/>
      </c>
      <c r="DZ191" s="482" t="str">
        <f>IF(AND('7'!DZ95=""),"",'7'!DZ95)</f>
        <v/>
      </c>
      <c r="EA191" s="482" t="str">
        <f>IF(AND('7'!EA95=""),"",'7'!EA95)</f>
        <v/>
      </c>
      <c r="EB191" s="482" t="str">
        <f>IF(AND('7'!EB95=""),"",'7'!EB95)</f>
        <v/>
      </c>
      <c r="EC191" s="482" t="str">
        <f>IF(AND('7'!EC95=""),"",'7'!EC95)</f>
        <v/>
      </c>
      <c r="ED191" s="482" t="str">
        <f>IF(AND('7'!ED95=""),"",'7'!ED95)</f>
        <v/>
      </c>
      <c r="EE191" s="482" t="str">
        <f>IF(AND('7'!EE95=""),"",'7'!EE95)</f>
        <v/>
      </c>
      <c r="EF191" s="482" t="str">
        <f>IF(AND('7'!EF95=""),"",'7'!EF95)</f>
        <v/>
      </c>
      <c r="EG191" s="482" t="str">
        <f>IF(AND('7'!EG95=""),"",'7'!EG95)</f>
        <v/>
      </c>
      <c r="EH191" s="482" t="str">
        <f>IF(AND('7'!EH95=""),"",'7'!EH95)</f>
        <v/>
      </c>
      <c r="EI191" s="482" t="str">
        <f>IF(AND('7'!EI95=""),"",'7'!EI95)</f>
        <v/>
      </c>
      <c r="EJ191" s="482" t="str">
        <f>IF(AND('7'!EJ95=""),"",'7'!EJ95)</f>
        <v/>
      </c>
      <c r="EK191" s="482" t="str">
        <f>IF(AND('7'!EK95=""),"",'7'!EK95)</f>
        <v/>
      </c>
      <c r="EL191" s="482" t="str">
        <f>IF(AND('7'!EL95=""),"",'7'!EL95)</f>
        <v/>
      </c>
      <c r="EM191" s="482" t="str">
        <f>IF(AND('7'!EM95=""),"",'7'!EM95)</f>
        <v/>
      </c>
      <c r="EN191" s="482" t="str">
        <f>IF(AND('7'!EN95=""),"",'7'!EN95)</f>
        <v/>
      </c>
      <c r="EO191" s="482" t="str">
        <f>IF(AND('7'!EO95=""),"",'7'!EO95)</f>
        <v/>
      </c>
      <c r="EP191" s="482" t="str">
        <f>IF(AND('7'!EP95=""),"",'7'!EP95)</f>
        <v/>
      </c>
      <c r="EQ191" s="482" t="str">
        <f>IF(AND('7'!EQ95=""),"",'7'!EQ95)</f>
        <v/>
      </c>
      <c r="ER191" s="482" t="str">
        <f>IF(AND('7'!ER95=""),"",'7'!ER95)</f>
        <v/>
      </c>
      <c r="ES191" s="482" t="str">
        <f>IF(AND('7'!ES95=""),"",'7'!ES95)</f>
        <v/>
      </c>
      <c r="ET191" s="482" t="str">
        <f>IF(AND('7'!ET95=""),"",'7'!ET95)</f>
        <v/>
      </c>
      <c r="EU191" s="482" t="str">
        <f>IF(AND('7'!EU95=""),"",'7'!EU95)</f>
        <v/>
      </c>
      <c r="EV191" s="482" t="str">
        <f>IF(AND('7'!EV95=""),"",'7'!EV95)</f>
        <v/>
      </c>
      <c r="EW191" s="482" t="str">
        <f>IF(AND('7'!EW95=""),"",'7'!EW95)</f>
        <v/>
      </c>
      <c r="EX191" s="482" t="str">
        <f>IF(AND('7'!EX95=""),"",'7'!EX95)</f>
        <v/>
      </c>
      <c r="EY191" s="482" t="str">
        <f>IF(AND('7'!EY95=""),"",'7'!EY95)</f>
        <v/>
      </c>
      <c r="EZ191" s="482" t="str">
        <f>IF(AND('7'!EZ95=""),"",'7'!EZ95)</f>
        <v/>
      </c>
      <c r="FA191" s="482" t="str">
        <f>IF(AND('7'!FA95=""),"",'7'!FA95)</f>
        <v/>
      </c>
      <c r="FB191" s="482" t="str">
        <f>IF(AND('7'!FB95=""),"",'7'!FB95)</f>
        <v/>
      </c>
      <c r="FC191" s="482" t="str">
        <f>IF(AND('7'!FC95=""),"",'7'!FC95)</f>
        <v/>
      </c>
      <c r="FD191" s="482" t="str">
        <f>IF(AND('7'!FD95=""),"",'7'!FD95)</f>
        <v/>
      </c>
      <c r="FE191" s="482" t="str">
        <f>IF(AND('7'!FE95=""),"",'7'!FE95)</f>
        <v/>
      </c>
      <c r="FF191" s="482" t="str">
        <f>IF(AND('7'!FF95=""),"",'7'!FF95)</f>
        <v xml:space="preserve"> </v>
      </c>
      <c r="FG191" s="482" t="str">
        <f>IF(AND('7'!FG95=""),"",'7'!FG95)</f>
        <v/>
      </c>
      <c r="FH191" s="482" t="str">
        <f>IF(AND('7'!FH95=""),"",'7'!FH95)</f>
        <v/>
      </c>
      <c r="FI191" s="482" t="str">
        <f>IF(AND('7'!FI95=""),"",'7'!FI95)</f>
        <v/>
      </c>
      <c r="FJ191" s="482" t="str">
        <f>IF(AND('7'!FJ95=""),"",'7'!FJ95)</f>
        <v/>
      </c>
      <c r="FK191" s="482" t="str">
        <f>IF(AND('7'!FK95=""),"",'7'!FK95)</f>
        <v/>
      </c>
      <c r="FL191" s="482" t="str">
        <f>IF(AND('7'!FL95=""),"",'7'!FL95)</f>
        <v/>
      </c>
      <c r="FM191" s="482" t="str">
        <f>IF(AND('7'!FM95=""),"",'7'!FM95)</f>
        <v xml:space="preserve"> </v>
      </c>
      <c r="FN191" s="482" t="str">
        <f>IF(AND('7'!FN95=""),"",'7'!FN95)</f>
        <v/>
      </c>
      <c r="FO191" s="482" t="str">
        <f>IF(AND('7'!FO95=""),"",'7'!FO95)</f>
        <v/>
      </c>
      <c r="FP191" s="482" t="str">
        <f>IF(AND('7'!FP95=""),"",'7'!FP95)</f>
        <v/>
      </c>
      <c r="FQ191" s="482" t="str">
        <f>IF(AND('7'!FQ95=""),"",'7'!FQ95)</f>
        <v/>
      </c>
      <c r="FR191" s="482" t="str">
        <f>IF(AND('7'!FR95=""),"",'7'!FR95)</f>
        <v/>
      </c>
      <c r="FS191" s="482" t="str">
        <f>IF(AND('7'!FS95=""),"",'7'!FS95)</f>
        <v/>
      </c>
      <c r="FT191" s="482" t="str">
        <f>IF(AND('7'!FT95=""),"",'7'!FT95)</f>
        <v xml:space="preserve"> </v>
      </c>
      <c r="FU191" s="482" t="str">
        <f>IF(AND('7'!FV95=""),"",'7'!FV95)</f>
        <v>-</v>
      </c>
      <c r="FV191" s="482" t="str">
        <f>IF(AND('7'!FW95=""),"",'7'!FW95)</f>
        <v>-</v>
      </c>
      <c r="FW191" s="482" t="str">
        <f>IF(AND('7'!FX95=""),"",'7'!FX95)</f>
        <v>-</v>
      </c>
      <c r="FX191" s="482" t="str">
        <f>IF(AND('7'!FY95=""),"",'7'!FY95)</f>
        <v>-</v>
      </c>
      <c r="FY191" s="482" t="str">
        <f>IF(AND('7'!FZ95=""),"",'7'!FZ95)</f>
        <v>-</v>
      </c>
      <c r="FZ191" s="482" t="str">
        <f>IF(AND('7'!GA95=""),"",'7'!GA95)</f>
        <v>-</v>
      </c>
      <c r="GA191" s="482" t="str">
        <f>IF(AND('7'!GB95=""),"",'7'!GB95)</f>
        <v>-</v>
      </c>
      <c r="GB191" s="482" t="str">
        <f>IF(AND('7'!GC95=""),"",'7'!GC95)</f>
        <v>-</v>
      </c>
      <c r="GC191" s="482" t="str">
        <f>IF(AND('7'!GD95=""),"",'7'!GD95)</f>
        <v>-</v>
      </c>
      <c r="GD191" s="482" t="str">
        <f>IF(AND('7'!GE95=""),"",'7'!GE95)</f>
        <v>-</v>
      </c>
      <c r="GE191" s="482" t="str">
        <f>IF(AND('7'!GF95=""),"",'7'!GF95)</f>
        <v>-</v>
      </c>
      <c r="GF191" s="482" t="str">
        <f>IF(AND('7'!GG95=""),"",'7'!GG95)</f>
        <v>-</v>
      </c>
      <c r="GG191" s="482" t="str">
        <f>IF(AND('7'!GH95=""),"",IF(AND('7'!GH95="-"),"",'7'!GH95))</f>
        <v/>
      </c>
      <c r="GH191" s="50" t="str">
        <f>IF(AND(C191=""),"",VLOOKUP(B191,Register!$A$7:$CL$311,36,FALSE))</f>
        <v/>
      </c>
      <c r="GI191" s="483" t="str">
        <f>IF(AND('7'!GL95=""),"",'7'!GL95)</f>
        <v/>
      </c>
      <c r="GJ191" s="173" t="str">
        <f>IF(AND('7'!FU95=""),"",'7'!FU95)</f>
        <v/>
      </c>
    </row>
    <row r="192" spans="1:192" ht="21">
      <c r="A192" s="480">
        <v>184</v>
      </c>
      <c r="B192" s="481" t="str">
        <f>IF(AND('7'!B96=""),"",'7'!B96)</f>
        <v/>
      </c>
      <c r="C192" s="196" t="str">
        <f>IF(AND('7'!C96=""),"",'7'!C96)</f>
        <v/>
      </c>
      <c r="D192" s="196" t="str">
        <f>IF(AND('7'!D96=""),"",'7'!D96)</f>
        <v/>
      </c>
      <c r="E192" s="200" t="str">
        <f>IF(AND('7'!E96=""),"",'7'!E96)</f>
        <v/>
      </c>
      <c r="F192" s="482" t="str">
        <f>IF(AND('7'!F96=""),"",'7'!F96)</f>
        <v/>
      </c>
      <c r="G192" s="482" t="str">
        <f>IF(AND('7'!G96=""),"",'7'!G96)</f>
        <v/>
      </c>
      <c r="H192" s="482" t="str">
        <f>IF(AND('7'!H96=""),"",'7'!H96)</f>
        <v/>
      </c>
      <c r="I192" s="482" t="str">
        <f>IF(AND('7'!I96=""),"",'7'!I96)</f>
        <v/>
      </c>
      <c r="J192" s="482" t="str">
        <f>IF(AND('7'!J96=""),"",'7'!J96)</f>
        <v/>
      </c>
      <c r="K192" s="482" t="str">
        <f>IF(AND('7'!K96=""),"",'7'!K96)</f>
        <v/>
      </c>
      <c r="L192" s="482" t="str">
        <f>IF(AND('7'!L96=""),"",'7'!L96)</f>
        <v/>
      </c>
      <c r="M192" s="482" t="str">
        <f>IF(AND('7'!M96=""),"",'7'!M96)</f>
        <v/>
      </c>
      <c r="N192" s="482" t="str">
        <f>IF(AND('7'!N96=""),"",'7'!N96)</f>
        <v/>
      </c>
      <c r="O192" s="482" t="str">
        <f>IF(AND('7'!O96=""),"",'7'!O96)</f>
        <v/>
      </c>
      <c r="P192" s="482" t="str">
        <f>IF(AND('7'!P96=""),"",'7'!P96)</f>
        <v/>
      </c>
      <c r="Q192" s="482" t="str">
        <f>IF(AND('7'!Q96=""),"",'7'!Q96)</f>
        <v/>
      </c>
      <c r="R192" s="482" t="str">
        <f>IF(AND('7'!R96=""),"",'7'!R96)</f>
        <v/>
      </c>
      <c r="S192" s="482" t="str">
        <f>IF(AND('7'!S96=""),"",'7'!S96)</f>
        <v/>
      </c>
      <c r="T192" s="482" t="str">
        <f>IF(AND('7'!T96=""),"",'7'!T96)</f>
        <v/>
      </c>
      <c r="U192" s="482" t="str">
        <f>IF(AND('7'!U96=""),"",'7'!U96)</f>
        <v/>
      </c>
      <c r="V192" s="482" t="str">
        <f>IF(AND('7'!V96=""),"",'7'!V96)</f>
        <v/>
      </c>
      <c r="W192" s="482" t="str">
        <f>IF(AND('7'!W96=""),"",'7'!W96)</f>
        <v/>
      </c>
      <c r="X192" s="482" t="str">
        <f>IF(AND('7'!X96=""),"",'7'!X96)</f>
        <v/>
      </c>
      <c r="Y192" s="482" t="str">
        <f>IF(AND('7'!Y96=""),"",'7'!Y96)</f>
        <v/>
      </c>
      <c r="Z192" s="482" t="str">
        <f>IF(AND('7'!Z96=""),"",'7'!Z96)</f>
        <v/>
      </c>
      <c r="AA192" s="482" t="str">
        <f>IF(AND('7'!AA96=""),"",'7'!AA96)</f>
        <v/>
      </c>
      <c r="AB192" s="482" t="str">
        <f>IF(AND('7'!AB96=""),"",'7'!AB96)</f>
        <v/>
      </c>
      <c r="AC192" s="482" t="str">
        <f>IF(AND('7'!AC96=""),"",'7'!AC96)</f>
        <v/>
      </c>
      <c r="AD192" s="482" t="str">
        <f>IF(AND('7'!AD96=""),"",'7'!AD96)</f>
        <v/>
      </c>
      <c r="AE192" s="482" t="str">
        <f>IF(AND('7'!AE96=""),"",'7'!AE96)</f>
        <v/>
      </c>
      <c r="AF192" s="482" t="str">
        <f>IF(AND('7'!AF96=""),"",'7'!AF96)</f>
        <v/>
      </c>
      <c r="AG192" s="482" t="str">
        <f>IF(AND('7'!AG96=""),"",'7'!AG96)</f>
        <v/>
      </c>
      <c r="AH192" s="482" t="str">
        <f>IF(AND('7'!AH96=""),"",'7'!AH96)</f>
        <v/>
      </c>
      <c r="AI192" s="482" t="str">
        <f>IF(AND('7'!AI96=""),"",'7'!AI96)</f>
        <v/>
      </c>
      <c r="AJ192" s="482" t="str">
        <f>IF(AND('7'!AJ96=""),"",'7'!AJ96)</f>
        <v/>
      </c>
      <c r="AK192" s="482" t="str">
        <f>IF(AND('7'!AK96=""),"",'7'!AK96)</f>
        <v/>
      </c>
      <c r="AL192" s="482" t="str">
        <f>IF(AND('7'!AL96=""),"",'7'!AL96)</f>
        <v/>
      </c>
      <c r="AM192" s="482" t="str">
        <f>IF(AND('7'!AM96=""),"",'7'!AM96)</f>
        <v/>
      </c>
      <c r="AN192" s="482" t="str">
        <f>IF(AND('7'!AN96=""),"",'7'!AN96)</f>
        <v/>
      </c>
      <c r="AO192" s="482" t="str">
        <f>IF(AND('7'!AO96=""),"",'7'!AO96)</f>
        <v/>
      </c>
      <c r="AP192" s="482" t="str">
        <f>IF(AND('7'!AP96=""),"",'7'!AP96)</f>
        <v/>
      </c>
      <c r="AQ192" s="482" t="str">
        <f>IF(AND('7'!AQ96=""),"",'7'!AQ96)</f>
        <v/>
      </c>
      <c r="AR192" s="482" t="str">
        <f>IF(AND('7'!AR96=""),"",'7'!AR96)</f>
        <v/>
      </c>
      <c r="AS192" s="482" t="str">
        <f>IF(AND('7'!AS96=""),"",'7'!AS96)</f>
        <v/>
      </c>
      <c r="AT192" s="482" t="str">
        <f>IF(AND('7'!AT96=""),"",'7'!AT96)</f>
        <v/>
      </c>
      <c r="AU192" s="482" t="str">
        <f>IF(AND('7'!AU96=""),"",'7'!AU96)</f>
        <v/>
      </c>
      <c r="AV192" s="482" t="str">
        <f>IF(AND('7'!AV96=""),"",'7'!AV96)</f>
        <v/>
      </c>
      <c r="AW192" s="482" t="str">
        <f>IF(AND('7'!AW96=""),"",'7'!AW96)</f>
        <v/>
      </c>
      <c r="AX192" s="482" t="str">
        <f>IF(AND('7'!AX96=""),"",'7'!AX96)</f>
        <v/>
      </c>
      <c r="AY192" s="482" t="str">
        <f>IF(AND('7'!AY96=""),"",'7'!AY96)</f>
        <v/>
      </c>
      <c r="AZ192" s="482" t="str">
        <f>IF(AND('7'!AZ96=""),"",'7'!AZ96)</f>
        <v/>
      </c>
      <c r="BA192" s="482" t="str">
        <f>IF(AND('7'!BA96=""),"",'7'!BA96)</f>
        <v/>
      </c>
      <c r="BB192" s="482" t="str">
        <f>IF(AND('7'!BB96=""),"",'7'!BB96)</f>
        <v/>
      </c>
      <c r="BC192" s="482" t="str">
        <f>IF(AND('7'!BC96=""),"",'7'!BC96)</f>
        <v/>
      </c>
      <c r="BD192" s="482" t="str">
        <f>IF(AND('7'!BD96=""),"",'7'!BD96)</f>
        <v/>
      </c>
      <c r="BE192" s="482" t="str">
        <f>IF(AND('7'!BE96=""),"",'7'!BE96)</f>
        <v/>
      </c>
      <c r="BF192" s="482" t="str">
        <f>IF(AND('7'!BF96=""),"",'7'!BF96)</f>
        <v/>
      </c>
      <c r="BG192" s="482" t="str">
        <f>IF(AND('7'!BG96=""),"",'7'!BG96)</f>
        <v/>
      </c>
      <c r="BH192" s="482" t="str">
        <f>IF(AND('7'!BH96=""),"",'7'!BH96)</f>
        <v/>
      </c>
      <c r="BI192" s="482" t="str">
        <f>IF(AND('7'!BI96=""),"",'7'!BI96)</f>
        <v/>
      </c>
      <c r="BJ192" s="482" t="str">
        <f>IF(AND('7'!BJ96=""),"",'7'!BJ96)</f>
        <v/>
      </c>
      <c r="BK192" s="482" t="str">
        <f>IF(AND('7'!BK96=""),"",'7'!BK96)</f>
        <v/>
      </c>
      <c r="BL192" s="482" t="str">
        <f>IF(AND('7'!BL96=""),"",'7'!BL96)</f>
        <v/>
      </c>
      <c r="BM192" s="482" t="str">
        <f>IF(AND('7'!BM96=""),"",'7'!BM96)</f>
        <v/>
      </c>
      <c r="BN192" s="482" t="str">
        <f>IF(AND('7'!BN96=""),"",'7'!BN96)</f>
        <v/>
      </c>
      <c r="BO192" s="482" t="str">
        <f>IF(AND('7'!BO96=""),"",'7'!BO96)</f>
        <v/>
      </c>
      <c r="BP192" s="482" t="str">
        <f>IF(AND('7'!BP96=""),"",'7'!BP96)</f>
        <v/>
      </c>
      <c r="BQ192" s="482" t="str">
        <f>IF(AND('7'!BQ96=""),"",'7'!BQ96)</f>
        <v/>
      </c>
      <c r="BR192" s="482" t="str">
        <f>IF(AND('7'!BR96=""),"",'7'!BR96)</f>
        <v/>
      </c>
      <c r="BS192" s="482" t="str">
        <f>IF(AND('7'!BS96=""),"",'7'!BS96)</f>
        <v/>
      </c>
      <c r="BT192" s="482" t="str">
        <f>IF(AND('7'!BT96=""),"",'7'!BT96)</f>
        <v/>
      </c>
      <c r="BU192" s="482" t="str">
        <f>IF(AND('7'!BU96=""),"",'7'!BU96)</f>
        <v/>
      </c>
      <c r="BV192" s="482" t="str">
        <f>IF(AND('7'!BV96=""),"",'7'!BV96)</f>
        <v/>
      </c>
      <c r="BW192" s="482" t="str">
        <f>IF(AND('7'!BW96=""),"",'7'!BW96)</f>
        <v/>
      </c>
      <c r="BX192" s="482" t="str">
        <f>IF(AND('7'!BX96=""),"",'7'!BX96)</f>
        <v/>
      </c>
      <c r="BY192" s="482" t="str">
        <f>IF(AND('7'!BY96=""),"",'7'!BY96)</f>
        <v/>
      </c>
      <c r="BZ192" s="482" t="str">
        <f>IF(AND('7'!BZ96=""),"",'7'!BZ96)</f>
        <v/>
      </c>
      <c r="CA192" s="482" t="str">
        <f>IF(AND('7'!CA96=""),"",'7'!CA96)</f>
        <v/>
      </c>
      <c r="CB192" s="482" t="str">
        <f>IF(AND('7'!CB96=""),"",'7'!CB96)</f>
        <v/>
      </c>
      <c r="CC192" s="482" t="str">
        <f>IF(AND('7'!CC96=""),"",'7'!CC96)</f>
        <v/>
      </c>
      <c r="CD192" s="482" t="str">
        <f>IF(AND('7'!CD96=""),"",'7'!CD96)</f>
        <v/>
      </c>
      <c r="CE192" s="482" t="str">
        <f>IF(AND('7'!CE96=""),"",'7'!CE96)</f>
        <v/>
      </c>
      <c r="CF192" s="482" t="str">
        <f>IF(AND('7'!CF96=""),"",'7'!CF96)</f>
        <v/>
      </c>
      <c r="CG192" s="482" t="str">
        <f>IF(AND('7'!CG96=""),"",'7'!CG96)</f>
        <v/>
      </c>
      <c r="CH192" s="482" t="str">
        <f>IF(AND('7'!CH96=""),"",'7'!CH96)</f>
        <v/>
      </c>
      <c r="CI192" s="482" t="str">
        <f>IF(AND('7'!CI96=""),"",'7'!CI96)</f>
        <v/>
      </c>
      <c r="CJ192" s="482" t="str">
        <f>IF(AND('7'!CJ96=""),"",'7'!CJ96)</f>
        <v/>
      </c>
      <c r="CK192" s="482" t="str">
        <f>IF(AND('7'!CK96=""),"",'7'!CK96)</f>
        <v/>
      </c>
      <c r="CL192" s="482" t="str">
        <f>IF(AND('7'!CL96=""),"",'7'!CL96)</f>
        <v/>
      </c>
      <c r="CM192" s="482" t="str">
        <f>IF(AND('7'!CM96=""),"",'7'!CM96)</f>
        <v/>
      </c>
      <c r="CN192" s="482" t="str">
        <f>IF(AND('7'!CN96=""),"",'7'!CN96)</f>
        <v/>
      </c>
      <c r="CO192" s="482" t="str">
        <f>IF(AND('7'!CO96=""),"",'7'!CO96)</f>
        <v/>
      </c>
      <c r="CP192" s="482" t="str">
        <f>IF(AND('7'!CP96=""),"",'7'!CP96)</f>
        <v/>
      </c>
      <c r="CQ192" s="482" t="str">
        <f>IF(AND('7'!CQ96=""),"",'7'!CQ96)</f>
        <v/>
      </c>
      <c r="CR192" s="482" t="str">
        <f>IF(AND('7'!CR96=""),"",'7'!CR96)</f>
        <v/>
      </c>
      <c r="CS192" s="482" t="str">
        <f>IF(AND('7'!CS96=""),"",'7'!CS96)</f>
        <v/>
      </c>
      <c r="CT192" s="482" t="str">
        <f>IF(AND('7'!CT96=""),"",'7'!CT96)</f>
        <v/>
      </c>
      <c r="CU192" s="482" t="str">
        <f>IF(AND('7'!CU96=""),"",'7'!CU96)</f>
        <v/>
      </c>
      <c r="CV192" s="482" t="str">
        <f>IF(AND('7'!CV96=""),"",'7'!CV96)</f>
        <v/>
      </c>
      <c r="CW192" s="482" t="str">
        <f>IF(AND('7'!CW96=""),"",'7'!CW96)</f>
        <v/>
      </c>
      <c r="CX192" s="482" t="str">
        <f>IF(AND('7'!CX96=""),"",'7'!CX96)</f>
        <v/>
      </c>
      <c r="CY192" s="482" t="str">
        <f>IF(AND('7'!CY96=""),"",'7'!CY96)</f>
        <v/>
      </c>
      <c r="CZ192" s="482" t="str">
        <f>IF(AND('7'!CZ96=""),"",'7'!CZ96)</f>
        <v/>
      </c>
      <c r="DA192" s="482" t="str">
        <f>IF(AND('7'!DA96=""),"",'7'!DA96)</f>
        <v/>
      </c>
      <c r="DB192" s="482" t="str">
        <f>IF(AND('7'!DB96=""),"",'7'!DB96)</f>
        <v/>
      </c>
      <c r="DC192" s="482" t="str">
        <f>IF(AND('7'!DC96=""),"",'7'!DC96)</f>
        <v/>
      </c>
      <c r="DD192" s="482" t="str">
        <f>IF(AND('7'!DD96=""),"",'7'!DD96)</f>
        <v/>
      </c>
      <c r="DE192" s="482" t="str">
        <f>IF(AND('7'!DE96=""),"",'7'!DE96)</f>
        <v/>
      </c>
      <c r="DF192" s="482" t="str">
        <f>IF(AND('7'!DF96=""),"",'7'!DF96)</f>
        <v/>
      </c>
      <c r="DG192" s="482" t="str">
        <f>IF(AND('7'!DG96=""),"",'7'!DG96)</f>
        <v/>
      </c>
      <c r="DH192" s="482" t="str">
        <f>IF(AND('7'!DH96=""),"",'7'!DH96)</f>
        <v/>
      </c>
      <c r="DI192" s="482" t="str">
        <f>IF(AND('7'!DI96=""),"",'7'!DI96)</f>
        <v/>
      </c>
      <c r="DJ192" s="482" t="str">
        <f>IF(AND('7'!DJ96=""),"",'7'!DJ96)</f>
        <v/>
      </c>
      <c r="DK192" s="482" t="str">
        <f>IF(AND('7'!DK96=""),"",'7'!DK96)</f>
        <v/>
      </c>
      <c r="DL192" s="482" t="str">
        <f>IF(AND('7'!DL96=""),"",'7'!DL96)</f>
        <v/>
      </c>
      <c r="DM192" s="482" t="str">
        <f>IF(AND('7'!DM96=""),"",'7'!DM96)</f>
        <v/>
      </c>
      <c r="DN192" s="482" t="str">
        <f>IF(AND('7'!DN96=""),"",'7'!DN96)</f>
        <v/>
      </c>
      <c r="DO192" s="482" t="str">
        <f>IF(AND('7'!DO96=""),"",'7'!DO96)</f>
        <v/>
      </c>
      <c r="DP192" s="482" t="str">
        <f>IF(AND('7'!DP96=""),"",'7'!DP96)</f>
        <v/>
      </c>
      <c r="DQ192" s="482" t="str">
        <f>IF(AND('7'!DQ96=""),"",'7'!DQ96)</f>
        <v/>
      </c>
      <c r="DR192" s="482" t="str">
        <f>IF(AND('7'!DR96=""),"",'7'!DR96)</f>
        <v/>
      </c>
      <c r="DS192" s="482" t="str">
        <f>IF(AND('7'!DS96=""),"",'7'!DS96)</f>
        <v/>
      </c>
      <c r="DT192" s="482" t="str">
        <f>IF(AND('7'!DT96=""),"",'7'!DT96)</f>
        <v/>
      </c>
      <c r="DU192" s="482" t="str">
        <f>IF(AND('7'!DU96=""),"",'7'!DU96)</f>
        <v/>
      </c>
      <c r="DV192" s="482" t="str">
        <f>IF(AND('7'!DV96=""),"",'7'!DV96)</f>
        <v/>
      </c>
      <c r="DW192" s="482" t="str">
        <f>IF(AND('7'!DW96=""),"",'7'!DW96)</f>
        <v/>
      </c>
      <c r="DX192" s="482" t="str">
        <f>IF(AND('7'!DX96=""),"",'7'!DX96)</f>
        <v/>
      </c>
      <c r="DY192" s="482" t="str">
        <f>IF(AND('7'!DY96=""),"",'7'!DY96)</f>
        <v/>
      </c>
      <c r="DZ192" s="482" t="str">
        <f>IF(AND('7'!DZ96=""),"",'7'!DZ96)</f>
        <v/>
      </c>
      <c r="EA192" s="482" t="str">
        <f>IF(AND('7'!EA96=""),"",'7'!EA96)</f>
        <v/>
      </c>
      <c r="EB192" s="482" t="str">
        <f>IF(AND('7'!EB96=""),"",'7'!EB96)</f>
        <v/>
      </c>
      <c r="EC192" s="482" t="str">
        <f>IF(AND('7'!EC96=""),"",'7'!EC96)</f>
        <v/>
      </c>
      <c r="ED192" s="482" t="str">
        <f>IF(AND('7'!ED96=""),"",'7'!ED96)</f>
        <v/>
      </c>
      <c r="EE192" s="482" t="str">
        <f>IF(AND('7'!EE96=""),"",'7'!EE96)</f>
        <v/>
      </c>
      <c r="EF192" s="482" t="str">
        <f>IF(AND('7'!EF96=""),"",'7'!EF96)</f>
        <v/>
      </c>
      <c r="EG192" s="482" t="str">
        <f>IF(AND('7'!EG96=""),"",'7'!EG96)</f>
        <v/>
      </c>
      <c r="EH192" s="482" t="str">
        <f>IF(AND('7'!EH96=""),"",'7'!EH96)</f>
        <v/>
      </c>
      <c r="EI192" s="482" t="str">
        <f>IF(AND('7'!EI96=""),"",'7'!EI96)</f>
        <v/>
      </c>
      <c r="EJ192" s="482" t="str">
        <f>IF(AND('7'!EJ96=""),"",'7'!EJ96)</f>
        <v/>
      </c>
      <c r="EK192" s="482" t="str">
        <f>IF(AND('7'!EK96=""),"",'7'!EK96)</f>
        <v/>
      </c>
      <c r="EL192" s="482" t="str">
        <f>IF(AND('7'!EL96=""),"",'7'!EL96)</f>
        <v/>
      </c>
      <c r="EM192" s="482" t="str">
        <f>IF(AND('7'!EM96=""),"",'7'!EM96)</f>
        <v/>
      </c>
      <c r="EN192" s="482" t="str">
        <f>IF(AND('7'!EN96=""),"",'7'!EN96)</f>
        <v/>
      </c>
      <c r="EO192" s="482" t="str">
        <f>IF(AND('7'!EO96=""),"",'7'!EO96)</f>
        <v/>
      </c>
      <c r="EP192" s="482" t="str">
        <f>IF(AND('7'!EP96=""),"",'7'!EP96)</f>
        <v/>
      </c>
      <c r="EQ192" s="482" t="str">
        <f>IF(AND('7'!EQ96=""),"",'7'!EQ96)</f>
        <v/>
      </c>
      <c r="ER192" s="482" t="str">
        <f>IF(AND('7'!ER96=""),"",'7'!ER96)</f>
        <v/>
      </c>
      <c r="ES192" s="482" t="str">
        <f>IF(AND('7'!ES96=""),"",'7'!ES96)</f>
        <v/>
      </c>
      <c r="ET192" s="482" t="str">
        <f>IF(AND('7'!ET96=""),"",'7'!ET96)</f>
        <v/>
      </c>
      <c r="EU192" s="482" t="str">
        <f>IF(AND('7'!EU96=""),"",'7'!EU96)</f>
        <v/>
      </c>
      <c r="EV192" s="482" t="str">
        <f>IF(AND('7'!EV96=""),"",'7'!EV96)</f>
        <v/>
      </c>
      <c r="EW192" s="482" t="str">
        <f>IF(AND('7'!EW96=""),"",'7'!EW96)</f>
        <v/>
      </c>
      <c r="EX192" s="482" t="str">
        <f>IF(AND('7'!EX96=""),"",'7'!EX96)</f>
        <v/>
      </c>
      <c r="EY192" s="482" t="str">
        <f>IF(AND('7'!EY96=""),"",'7'!EY96)</f>
        <v/>
      </c>
      <c r="EZ192" s="482" t="str">
        <f>IF(AND('7'!EZ96=""),"",'7'!EZ96)</f>
        <v/>
      </c>
      <c r="FA192" s="482" t="str">
        <f>IF(AND('7'!FA96=""),"",'7'!FA96)</f>
        <v/>
      </c>
      <c r="FB192" s="482" t="str">
        <f>IF(AND('7'!FB96=""),"",'7'!FB96)</f>
        <v/>
      </c>
      <c r="FC192" s="482" t="str">
        <f>IF(AND('7'!FC96=""),"",'7'!FC96)</f>
        <v/>
      </c>
      <c r="FD192" s="482" t="str">
        <f>IF(AND('7'!FD96=""),"",'7'!FD96)</f>
        <v/>
      </c>
      <c r="FE192" s="482" t="str">
        <f>IF(AND('7'!FE96=""),"",'7'!FE96)</f>
        <v/>
      </c>
      <c r="FF192" s="482" t="str">
        <f>IF(AND('7'!FF96=""),"",'7'!FF96)</f>
        <v xml:space="preserve"> </v>
      </c>
      <c r="FG192" s="482" t="str">
        <f>IF(AND('7'!FG96=""),"",'7'!FG96)</f>
        <v/>
      </c>
      <c r="FH192" s="482" t="str">
        <f>IF(AND('7'!FH96=""),"",'7'!FH96)</f>
        <v/>
      </c>
      <c r="FI192" s="482" t="str">
        <f>IF(AND('7'!FI96=""),"",'7'!FI96)</f>
        <v/>
      </c>
      <c r="FJ192" s="482" t="str">
        <f>IF(AND('7'!FJ96=""),"",'7'!FJ96)</f>
        <v/>
      </c>
      <c r="FK192" s="482" t="str">
        <f>IF(AND('7'!FK96=""),"",'7'!FK96)</f>
        <v/>
      </c>
      <c r="FL192" s="482" t="str">
        <f>IF(AND('7'!FL96=""),"",'7'!FL96)</f>
        <v/>
      </c>
      <c r="FM192" s="482" t="str">
        <f>IF(AND('7'!FM96=""),"",'7'!FM96)</f>
        <v xml:space="preserve"> </v>
      </c>
      <c r="FN192" s="482" t="str">
        <f>IF(AND('7'!FN96=""),"",'7'!FN96)</f>
        <v/>
      </c>
      <c r="FO192" s="482" t="str">
        <f>IF(AND('7'!FO96=""),"",'7'!FO96)</f>
        <v/>
      </c>
      <c r="FP192" s="482" t="str">
        <f>IF(AND('7'!FP96=""),"",'7'!FP96)</f>
        <v/>
      </c>
      <c r="FQ192" s="482" t="str">
        <f>IF(AND('7'!FQ96=""),"",'7'!FQ96)</f>
        <v/>
      </c>
      <c r="FR192" s="482" t="str">
        <f>IF(AND('7'!FR96=""),"",'7'!FR96)</f>
        <v/>
      </c>
      <c r="FS192" s="482" t="str">
        <f>IF(AND('7'!FS96=""),"",'7'!FS96)</f>
        <v/>
      </c>
      <c r="FT192" s="482" t="str">
        <f>IF(AND('7'!FT96=""),"",'7'!FT96)</f>
        <v xml:space="preserve"> </v>
      </c>
      <c r="FU192" s="482" t="str">
        <f>IF(AND('7'!FV96=""),"",'7'!FV96)</f>
        <v>-</v>
      </c>
      <c r="FV192" s="482" t="str">
        <f>IF(AND('7'!FW96=""),"",'7'!FW96)</f>
        <v>-</v>
      </c>
      <c r="FW192" s="482" t="str">
        <f>IF(AND('7'!FX96=""),"",'7'!FX96)</f>
        <v>-</v>
      </c>
      <c r="FX192" s="482" t="str">
        <f>IF(AND('7'!FY96=""),"",'7'!FY96)</f>
        <v>-</v>
      </c>
      <c r="FY192" s="482" t="str">
        <f>IF(AND('7'!FZ96=""),"",'7'!FZ96)</f>
        <v>-</v>
      </c>
      <c r="FZ192" s="482" t="str">
        <f>IF(AND('7'!GA96=""),"",'7'!GA96)</f>
        <v>-</v>
      </c>
      <c r="GA192" s="482" t="str">
        <f>IF(AND('7'!GB96=""),"",'7'!GB96)</f>
        <v>-</v>
      </c>
      <c r="GB192" s="482" t="str">
        <f>IF(AND('7'!GC96=""),"",'7'!GC96)</f>
        <v>-</v>
      </c>
      <c r="GC192" s="482" t="str">
        <f>IF(AND('7'!GD96=""),"",'7'!GD96)</f>
        <v>-</v>
      </c>
      <c r="GD192" s="482" t="str">
        <f>IF(AND('7'!GE96=""),"",'7'!GE96)</f>
        <v>-</v>
      </c>
      <c r="GE192" s="482" t="str">
        <f>IF(AND('7'!GF96=""),"",'7'!GF96)</f>
        <v>-</v>
      </c>
      <c r="GF192" s="482" t="str">
        <f>IF(AND('7'!GG96=""),"",'7'!GG96)</f>
        <v>-</v>
      </c>
      <c r="GG192" s="482" t="str">
        <f>IF(AND('7'!GH96=""),"",IF(AND('7'!GH96="-"),"",'7'!GH96))</f>
        <v/>
      </c>
      <c r="GH192" s="50" t="str">
        <f>IF(AND(C192=""),"",VLOOKUP(B192,Register!$A$7:$CL$311,36,FALSE))</f>
        <v/>
      </c>
      <c r="GI192" s="483" t="str">
        <f>IF(AND('7'!GL96=""),"",'7'!GL96)</f>
        <v/>
      </c>
      <c r="GJ192" s="173" t="str">
        <f>IF(AND('7'!FU96=""),"",'7'!FU96)</f>
        <v/>
      </c>
    </row>
    <row r="193" spans="1:192" ht="21">
      <c r="A193" s="480">
        <v>185</v>
      </c>
      <c r="B193" s="481" t="str">
        <f>IF(AND('7'!B97=""),"",'7'!B97)</f>
        <v/>
      </c>
      <c r="C193" s="196" t="str">
        <f>IF(AND('7'!C97=""),"",'7'!C97)</f>
        <v/>
      </c>
      <c r="D193" s="196" t="str">
        <f>IF(AND('7'!D97=""),"",'7'!D97)</f>
        <v/>
      </c>
      <c r="E193" s="200" t="str">
        <f>IF(AND('7'!E97=""),"",'7'!E97)</f>
        <v/>
      </c>
      <c r="F193" s="482" t="str">
        <f>IF(AND('7'!F97=""),"",'7'!F97)</f>
        <v/>
      </c>
      <c r="G193" s="482" t="str">
        <f>IF(AND('7'!G97=""),"",'7'!G97)</f>
        <v/>
      </c>
      <c r="H193" s="482" t="str">
        <f>IF(AND('7'!H97=""),"",'7'!H97)</f>
        <v/>
      </c>
      <c r="I193" s="482" t="str">
        <f>IF(AND('7'!I97=""),"",'7'!I97)</f>
        <v/>
      </c>
      <c r="J193" s="482" t="str">
        <f>IF(AND('7'!J97=""),"",'7'!J97)</f>
        <v/>
      </c>
      <c r="K193" s="482" t="str">
        <f>IF(AND('7'!K97=""),"",'7'!K97)</f>
        <v/>
      </c>
      <c r="L193" s="482" t="str">
        <f>IF(AND('7'!L97=""),"",'7'!L97)</f>
        <v/>
      </c>
      <c r="M193" s="482" t="str">
        <f>IF(AND('7'!M97=""),"",'7'!M97)</f>
        <v/>
      </c>
      <c r="N193" s="482" t="str">
        <f>IF(AND('7'!N97=""),"",'7'!N97)</f>
        <v/>
      </c>
      <c r="O193" s="482" t="str">
        <f>IF(AND('7'!O97=""),"",'7'!O97)</f>
        <v/>
      </c>
      <c r="P193" s="482" t="str">
        <f>IF(AND('7'!P97=""),"",'7'!P97)</f>
        <v/>
      </c>
      <c r="Q193" s="482" t="str">
        <f>IF(AND('7'!Q97=""),"",'7'!Q97)</f>
        <v/>
      </c>
      <c r="R193" s="482" t="str">
        <f>IF(AND('7'!R97=""),"",'7'!R97)</f>
        <v/>
      </c>
      <c r="S193" s="482" t="str">
        <f>IF(AND('7'!S97=""),"",'7'!S97)</f>
        <v/>
      </c>
      <c r="T193" s="482" t="str">
        <f>IF(AND('7'!T97=""),"",'7'!T97)</f>
        <v/>
      </c>
      <c r="U193" s="482" t="str">
        <f>IF(AND('7'!U97=""),"",'7'!U97)</f>
        <v/>
      </c>
      <c r="V193" s="482" t="str">
        <f>IF(AND('7'!V97=""),"",'7'!V97)</f>
        <v/>
      </c>
      <c r="W193" s="482" t="str">
        <f>IF(AND('7'!W97=""),"",'7'!W97)</f>
        <v/>
      </c>
      <c r="X193" s="482" t="str">
        <f>IF(AND('7'!X97=""),"",'7'!X97)</f>
        <v/>
      </c>
      <c r="Y193" s="482" t="str">
        <f>IF(AND('7'!Y97=""),"",'7'!Y97)</f>
        <v/>
      </c>
      <c r="Z193" s="482" t="str">
        <f>IF(AND('7'!Z97=""),"",'7'!Z97)</f>
        <v/>
      </c>
      <c r="AA193" s="482" t="str">
        <f>IF(AND('7'!AA97=""),"",'7'!AA97)</f>
        <v/>
      </c>
      <c r="AB193" s="482" t="str">
        <f>IF(AND('7'!AB97=""),"",'7'!AB97)</f>
        <v/>
      </c>
      <c r="AC193" s="482" t="str">
        <f>IF(AND('7'!AC97=""),"",'7'!AC97)</f>
        <v/>
      </c>
      <c r="AD193" s="482" t="str">
        <f>IF(AND('7'!AD97=""),"",'7'!AD97)</f>
        <v/>
      </c>
      <c r="AE193" s="482" t="str">
        <f>IF(AND('7'!AE97=""),"",'7'!AE97)</f>
        <v/>
      </c>
      <c r="AF193" s="482" t="str">
        <f>IF(AND('7'!AF97=""),"",'7'!AF97)</f>
        <v/>
      </c>
      <c r="AG193" s="482" t="str">
        <f>IF(AND('7'!AG97=""),"",'7'!AG97)</f>
        <v/>
      </c>
      <c r="AH193" s="482" t="str">
        <f>IF(AND('7'!AH97=""),"",'7'!AH97)</f>
        <v/>
      </c>
      <c r="AI193" s="482" t="str">
        <f>IF(AND('7'!AI97=""),"",'7'!AI97)</f>
        <v/>
      </c>
      <c r="AJ193" s="482" t="str">
        <f>IF(AND('7'!AJ97=""),"",'7'!AJ97)</f>
        <v/>
      </c>
      <c r="AK193" s="482" t="str">
        <f>IF(AND('7'!AK97=""),"",'7'!AK97)</f>
        <v/>
      </c>
      <c r="AL193" s="482" t="str">
        <f>IF(AND('7'!AL97=""),"",'7'!AL97)</f>
        <v/>
      </c>
      <c r="AM193" s="482" t="str">
        <f>IF(AND('7'!AM97=""),"",'7'!AM97)</f>
        <v/>
      </c>
      <c r="AN193" s="482" t="str">
        <f>IF(AND('7'!AN97=""),"",'7'!AN97)</f>
        <v/>
      </c>
      <c r="AO193" s="482" t="str">
        <f>IF(AND('7'!AO97=""),"",'7'!AO97)</f>
        <v/>
      </c>
      <c r="AP193" s="482" t="str">
        <f>IF(AND('7'!AP97=""),"",'7'!AP97)</f>
        <v/>
      </c>
      <c r="AQ193" s="482" t="str">
        <f>IF(AND('7'!AQ97=""),"",'7'!AQ97)</f>
        <v/>
      </c>
      <c r="AR193" s="482" t="str">
        <f>IF(AND('7'!AR97=""),"",'7'!AR97)</f>
        <v/>
      </c>
      <c r="AS193" s="482" t="str">
        <f>IF(AND('7'!AS97=""),"",'7'!AS97)</f>
        <v/>
      </c>
      <c r="AT193" s="482" t="str">
        <f>IF(AND('7'!AT97=""),"",'7'!AT97)</f>
        <v/>
      </c>
      <c r="AU193" s="482" t="str">
        <f>IF(AND('7'!AU97=""),"",'7'!AU97)</f>
        <v/>
      </c>
      <c r="AV193" s="482" t="str">
        <f>IF(AND('7'!AV97=""),"",'7'!AV97)</f>
        <v/>
      </c>
      <c r="AW193" s="482" t="str">
        <f>IF(AND('7'!AW97=""),"",'7'!AW97)</f>
        <v/>
      </c>
      <c r="AX193" s="482" t="str">
        <f>IF(AND('7'!AX97=""),"",'7'!AX97)</f>
        <v/>
      </c>
      <c r="AY193" s="482" t="str">
        <f>IF(AND('7'!AY97=""),"",'7'!AY97)</f>
        <v/>
      </c>
      <c r="AZ193" s="482" t="str">
        <f>IF(AND('7'!AZ97=""),"",'7'!AZ97)</f>
        <v/>
      </c>
      <c r="BA193" s="482" t="str">
        <f>IF(AND('7'!BA97=""),"",'7'!BA97)</f>
        <v/>
      </c>
      <c r="BB193" s="482" t="str">
        <f>IF(AND('7'!BB97=""),"",'7'!BB97)</f>
        <v/>
      </c>
      <c r="BC193" s="482" t="str">
        <f>IF(AND('7'!BC97=""),"",'7'!BC97)</f>
        <v/>
      </c>
      <c r="BD193" s="482" t="str">
        <f>IF(AND('7'!BD97=""),"",'7'!BD97)</f>
        <v/>
      </c>
      <c r="BE193" s="482" t="str">
        <f>IF(AND('7'!BE97=""),"",'7'!BE97)</f>
        <v/>
      </c>
      <c r="BF193" s="482" t="str">
        <f>IF(AND('7'!BF97=""),"",'7'!BF97)</f>
        <v/>
      </c>
      <c r="BG193" s="482" t="str">
        <f>IF(AND('7'!BG97=""),"",'7'!BG97)</f>
        <v/>
      </c>
      <c r="BH193" s="482" t="str">
        <f>IF(AND('7'!BH97=""),"",'7'!BH97)</f>
        <v/>
      </c>
      <c r="BI193" s="482" t="str">
        <f>IF(AND('7'!BI97=""),"",'7'!BI97)</f>
        <v/>
      </c>
      <c r="BJ193" s="482" t="str">
        <f>IF(AND('7'!BJ97=""),"",'7'!BJ97)</f>
        <v/>
      </c>
      <c r="BK193" s="482" t="str">
        <f>IF(AND('7'!BK97=""),"",'7'!BK97)</f>
        <v/>
      </c>
      <c r="BL193" s="482" t="str">
        <f>IF(AND('7'!BL97=""),"",'7'!BL97)</f>
        <v/>
      </c>
      <c r="BM193" s="482" t="str">
        <f>IF(AND('7'!BM97=""),"",'7'!BM97)</f>
        <v/>
      </c>
      <c r="BN193" s="482" t="str">
        <f>IF(AND('7'!BN97=""),"",'7'!BN97)</f>
        <v/>
      </c>
      <c r="BO193" s="482" t="str">
        <f>IF(AND('7'!BO97=""),"",'7'!BO97)</f>
        <v/>
      </c>
      <c r="BP193" s="482" t="str">
        <f>IF(AND('7'!BP97=""),"",'7'!BP97)</f>
        <v/>
      </c>
      <c r="BQ193" s="482" t="str">
        <f>IF(AND('7'!BQ97=""),"",'7'!BQ97)</f>
        <v/>
      </c>
      <c r="BR193" s="482" t="str">
        <f>IF(AND('7'!BR97=""),"",'7'!BR97)</f>
        <v/>
      </c>
      <c r="BS193" s="482" t="str">
        <f>IF(AND('7'!BS97=""),"",'7'!BS97)</f>
        <v/>
      </c>
      <c r="BT193" s="482" t="str">
        <f>IF(AND('7'!BT97=""),"",'7'!BT97)</f>
        <v/>
      </c>
      <c r="BU193" s="482" t="str">
        <f>IF(AND('7'!BU97=""),"",'7'!BU97)</f>
        <v/>
      </c>
      <c r="BV193" s="482" t="str">
        <f>IF(AND('7'!BV97=""),"",'7'!BV97)</f>
        <v/>
      </c>
      <c r="BW193" s="482" t="str">
        <f>IF(AND('7'!BW97=""),"",'7'!BW97)</f>
        <v/>
      </c>
      <c r="BX193" s="482" t="str">
        <f>IF(AND('7'!BX97=""),"",'7'!BX97)</f>
        <v/>
      </c>
      <c r="BY193" s="482" t="str">
        <f>IF(AND('7'!BY97=""),"",'7'!BY97)</f>
        <v/>
      </c>
      <c r="BZ193" s="482" t="str">
        <f>IF(AND('7'!BZ97=""),"",'7'!BZ97)</f>
        <v/>
      </c>
      <c r="CA193" s="482" t="str">
        <f>IF(AND('7'!CA97=""),"",'7'!CA97)</f>
        <v/>
      </c>
      <c r="CB193" s="482" t="str">
        <f>IF(AND('7'!CB97=""),"",'7'!CB97)</f>
        <v/>
      </c>
      <c r="CC193" s="482" t="str">
        <f>IF(AND('7'!CC97=""),"",'7'!CC97)</f>
        <v/>
      </c>
      <c r="CD193" s="482" t="str">
        <f>IF(AND('7'!CD97=""),"",'7'!CD97)</f>
        <v/>
      </c>
      <c r="CE193" s="482" t="str">
        <f>IF(AND('7'!CE97=""),"",'7'!CE97)</f>
        <v/>
      </c>
      <c r="CF193" s="482" t="str">
        <f>IF(AND('7'!CF97=""),"",'7'!CF97)</f>
        <v/>
      </c>
      <c r="CG193" s="482" t="str">
        <f>IF(AND('7'!CG97=""),"",'7'!CG97)</f>
        <v/>
      </c>
      <c r="CH193" s="482" t="str">
        <f>IF(AND('7'!CH97=""),"",'7'!CH97)</f>
        <v/>
      </c>
      <c r="CI193" s="482" t="str">
        <f>IF(AND('7'!CI97=""),"",'7'!CI97)</f>
        <v/>
      </c>
      <c r="CJ193" s="482" t="str">
        <f>IF(AND('7'!CJ97=""),"",'7'!CJ97)</f>
        <v/>
      </c>
      <c r="CK193" s="482" t="str">
        <f>IF(AND('7'!CK97=""),"",'7'!CK97)</f>
        <v/>
      </c>
      <c r="CL193" s="482" t="str">
        <f>IF(AND('7'!CL97=""),"",'7'!CL97)</f>
        <v/>
      </c>
      <c r="CM193" s="482" t="str">
        <f>IF(AND('7'!CM97=""),"",'7'!CM97)</f>
        <v/>
      </c>
      <c r="CN193" s="482" t="str">
        <f>IF(AND('7'!CN97=""),"",'7'!CN97)</f>
        <v/>
      </c>
      <c r="CO193" s="482" t="str">
        <f>IF(AND('7'!CO97=""),"",'7'!CO97)</f>
        <v/>
      </c>
      <c r="CP193" s="482" t="str">
        <f>IF(AND('7'!CP97=""),"",'7'!CP97)</f>
        <v/>
      </c>
      <c r="CQ193" s="482" t="str">
        <f>IF(AND('7'!CQ97=""),"",'7'!CQ97)</f>
        <v/>
      </c>
      <c r="CR193" s="482" t="str">
        <f>IF(AND('7'!CR97=""),"",'7'!CR97)</f>
        <v/>
      </c>
      <c r="CS193" s="482" t="str">
        <f>IF(AND('7'!CS97=""),"",'7'!CS97)</f>
        <v/>
      </c>
      <c r="CT193" s="482" t="str">
        <f>IF(AND('7'!CT97=""),"",'7'!CT97)</f>
        <v/>
      </c>
      <c r="CU193" s="482" t="str">
        <f>IF(AND('7'!CU97=""),"",'7'!CU97)</f>
        <v/>
      </c>
      <c r="CV193" s="482" t="str">
        <f>IF(AND('7'!CV97=""),"",'7'!CV97)</f>
        <v/>
      </c>
      <c r="CW193" s="482" t="str">
        <f>IF(AND('7'!CW97=""),"",'7'!CW97)</f>
        <v/>
      </c>
      <c r="CX193" s="482" t="str">
        <f>IF(AND('7'!CX97=""),"",'7'!CX97)</f>
        <v/>
      </c>
      <c r="CY193" s="482" t="str">
        <f>IF(AND('7'!CY97=""),"",'7'!CY97)</f>
        <v/>
      </c>
      <c r="CZ193" s="482" t="str">
        <f>IF(AND('7'!CZ97=""),"",'7'!CZ97)</f>
        <v/>
      </c>
      <c r="DA193" s="482" t="str">
        <f>IF(AND('7'!DA97=""),"",'7'!DA97)</f>
        <v/>
      </c>
      <c r="DB193" s="482" t="str">
        <f>IF(AND('7'!DB97=""),"",'7'!DB97)</f>
        <v/>
      </c>
      <c r="DC193" s="482" t="str">
        <f>IF(AND('7'!DC97=""),"",'7'!DC97)</f>
        <v/>
      </c>
      <c r="DD193" s="482" t="str">
        <f>IF(AND('7'!DD97=""),"",'7'!DD97)</f>
        <v/>
      </c>
      <c r="DE193" s="482" t="str">
        <f>IF(AND('7'!DE97=""),"",'7'!DE97)</f>
        <v/>
      </c>
      <c r="DF193" s="482" t="str">
        <f>IF(AND('7'!DF97=""),"",'7'!DF97)</f>
        <v/>
      </c>
      <c r="DG193" s="482" t="str">
        <f>IF(AND('7'!DG97=""),"",'7'!DG97)</f>
        <v/>
      </c>
      <c r="DH193" s="482" t="str">
        <f>IF(AND('7'!DH97=""),"",'7'!DH97)</f>
        <v/>
      </c>
      <c r="DI193" s="482" t="str">
        <f>IF(AND('7'!DI97=""),"",'7'!DI97)</f>
        <v/>
      </c>
      <c r="DJ193" s="482" t="str">
        <f>IF(AND('7'!DJ97=""),"",'7'!DJ97)</f>
        <v/>
      </c>
      <c r="DK193" s="482" t="str">
        <f>IF(AND('7'!DK97=""),"",'7'!DK97)</f>
        <v/>
      </c>
      <c r="DL193" s="482" t="str">
        <f>IF(AND('7'!DL97=""),"",'7'!DL97)</f>
        <v/>
      </c>
      <c r="DM193" s="482" t="str">
        <f>IF(AND('7'!DM97=""),"",'7'!DM97)</f>
        <v/>
      </c>
      <c r="DN193" s="482" t="str">
        <f>IF(AND('7'!DN97=""),"",'7'!DN97)</f>
        <v/>
      </c>
      <c r="DO193" s="482" t="str">
        <f>IF(AND('7'!DO97=""),"",'7'!DO97)</f>
        <v/>
      </c>
      <c r="DP193" s="482" t="str">
        <f>IF(AND('7'!DP97=""),"",'7'!DP97)</f>
        <v/>
      </c>
      <c r="DQ193" s="482" t="str">
        <f>IF(AND('7'!DQ97=""),"",'7'!DQ97)</f>
        <v/>
      </c>
      <c r="DR193" s="482" t="str">
        <f>IF(AND('7'!DR97=""),"",'7'!DR97)</f>
        <v/>
      </c>
      <c r="DS193" s="482" t="str">
        <f>IF(AND('7'!DS97=""),"",'7'!DS97)</f>
        <v/>
      </c>
      <c r="DT193" s="482" t="str">
        <f>IF(AND('7'!DT97=""),"",'7'!DT97)</f>
        <v/>
      </c>
      <c r="DU193" s="482" t="str">
        <f>IF(AND('7'!DU97=""),"",'7'!DU97)</f>
        <v/>
      </c>
      <c r="DV193" s="482" t="str">
        <f>IF(AND('7'!DV97=""),"",'7'!DV97)</f>
        <v/>
      </c>
      <c r="DW193" s="482" t="str">
        <f>IF(AND('7'!DW97=""),"",'7'!DW97)</f>
        <v/>
      </c>
      <c r="DX193" s="482" t="str">
        <f>IF(AND('7'!DX97=""),"",'7'!DX97)</f>
        <v/>
      </c>
      <c r="DY193" s="482" t="str">
        <f>IF(AND('7'!DY97=""),"",'7'!DY97)</f>
        <v/>
      </c>
      <c r="DZ193" s="482" t="str">
        <f>IF(AND('7'!DZ97=""),"",'7'!DZ97)</f>
        <v/>
      </c>
      <c r="EA193" s="482" t="str">
        <f>IF(AND('7'!EA97=""),"",'7'!EA97)</f>
        <v/>
      </c>
      <c r="EB193" s="482" t="str">
        <f>IF(AND('7'!EB97=""),"",'7'!EB97)</f>
        <v/>
      </c>
      <c r="EC193" s="482" t="str">
        <f>IF(AND('7'!EC97=""),"",'7'!EC97)</f>
        <v/>
      </c>
      <c r="ED193" s="482" t="str">
        <f>IF(AND('7'!ED97=""),"",'7'!ED97)</f>
        <v/>
      </c>
      <c r="EE193" s="482" t="str">
        <f>IF(AND('7'!EE97=""),"",'7'!EE97)</f>
        <v/>
      </c>
      <c r="EF193" s="482" t="str">
        <f>IF(AND('7'!EF97=""),"",'7'!EF97)</f>
        <v/>
      </c>
      <c r="EG193" s="482" t="str">
        <f>IF(AND('7'!EG97=""),"",'7'!EG97)</f>
        <v/>
      </c>
      <c r="EH193" s="482" t="str">
        <f>IF(AND('7'!EH97=""),"",'7'!EH97)</f>
        <v/>
      </c>
      <c r="EI193" s="482" t="str">
        <f>IF(AND('7'!EI97=""),"",'7'!EI97)</f>
        <v/>
      </c>
      <c r="EJ193" s="482" t="str">
        <f>IF(AND('7'!EJ97=""),"",'7'!EJ97)</f>
        <v/>
      </c>
      <c r="EK193" s="482" t="str">
        <f>IF(AND('7'!EK97=""),"",'7'!EK97)</f>
        <v/>
      </c>
      <c r="EL193" s="482" t="str">
        <f>IF(AND('7'!EL97=""),"",'7'!EL97)</f>
        <v/>
      </c>
      <c r="EM193" s="482" t="str">
        <f>IF(AND('7'!EM97=""),"",'7'!EM97)</f>
        <v/>
      </c>
      <c r="EN193" s="482" t="str">
        <f>IF(AND('7'!EN97=""),"",'7'!EN97)</f>
        <v/>
      </c>
      <c r="EO193" s="482" t="str">
        <f>IF(AND('7'!EO97=""),"",'7'!EO97)</f>
        <v/>
      </c>
      <c r="EP193" s="482" t="str">
        <f>IF(AND('7'!EP97=""),"",'7'!EP97)</f>
        <v/>
      </c>
      <c r="EQ193" s="482" t="str">
        <f>IF(AND('7'!EQ97=""),"",'7'!EQ97)</f>
        <v/>
      </c>
      <c r="ER193" s="482" t="str">
        <f>IF(AND('7'!ER97=""),"",'7'!ER97)</f>
        <v/>
      </c>
      <c r="ES193" s="482" t="str">
        <f>IF(AND('7'!ES97=""),"",'7'!ES97)</f>
        <v/>
      </c>
      <c r="ET193" s="482" t="str">
        <f>IF(AND('7'!ET97=""),"",'7'!ET97)</f>
        <v/>
      </c>
      <c r="EU193" s="482" t="str">
        <f>IF(AND('7'!EU97=""),"",'7'!EU97)</f>
        <v/>
      </c>
      <c r="EV193" s="482" t="str">
        <f>IF(AND('7'!EV97=""),"",'7'!EV97)</f>
        <v/>
      </c>
      <c r="EW193" s="482" t="str">
        <f>IF(AND('7'!EW97=""),"",'7'!EW97)</f>
        <v/>
      </c>
      <c r="EX193" s="482" t="str">
        <f>IF(AND('7'!EX97=""),"",'7'!EX97)</f>
        <v/>
      </c>
      <c r="EY193" s="482" t="str">
        <f>IF(AND('7'!EY97=""),"",'7'!EY97)</f>
        <v/>
      </c>
      <c r="EZ193" s="482" t="str">
        <f>IF(AND('7'!EZ97=""),"",'7'!EZ97)</f>
        <v/>
      </c>
      <c r="FA193" s="482" t="str">
        <f>IF(AND('7'!FA97=""),"",'7'!FA97)</f>
        <v/>
      </c>
      <c r="FB193" s="482" t="str">
        <f>IF(AND('7'!FB97=""),"",'7'!FB97)</f>
        <v/>
      </c>
      <c r="FC193" s="482" t="str">
        <f>IF(AND('7'!FC97=""),"",'7'!FC97)</f>
        <v/>
      </c>
      <c r="FD193" s="482" t="str">
        <f>IF(AND('7'!FD97=""),"",'7'!FD97)</f>
        <v/>
      </c>
      <c r="FE193" s="482" t="str">
        <f>IF(AND('7'!FE97=""),"",'7'!FE97)</f>
        <v/>
      </c>
      <c r="FF193" s="482" t="str">
        <f>IF(AND('7'!FF97=""),"",'7'!FF97)</f>
        <v xml:space="preserve"> </v>
      </c>
      <c r="FG193" s="482" t="str">
        <f>IF(AND('7'!FG97=""),"",'7'!FG97)</f>
        <v/>
      </c>
      <c r="FH193" s="482" t="str">
        <f>IF(AND('7'!FH97=""),"",'7'!FH97)</f>
        <v/>
      </c>
      <c r="FI193" s="482" t="str">
        <f>IF(AND('7'!FI97=""),"",'7'!FI97)</f>
        <v/>
      </c>
      <c r="FJ193" s="482" t="str">
        <f>IF(AND('7'!FJ97=""),"",'7'!FJ97)</f>
        <v/>
      </c>
      <c r="FK193" s="482" t="str">
        <f>IF(AND('7'!FK97=""),"",'7'!FK97)</f>
        <v/>
      </c>
      <c r="FL193" s="482" t="str">
        <f>IF(AND('7'!FL97=""),"",'7'!FL97)</f>
        <v/>
      </c>
      <c r="FM193" s="482" t="str">
        <f>IF(AND('7'!FM97=""),"",'7'!FM97)</f>
        <v xml:space="preserve"> </v>
      </c>
      <c r="FN193" s="482" t="str">
        <f>IF(AND('7'!FN97=""),"",'7'!FN97)</f>
        <v/>
      </c>
      <c r="FO193" s="482" t="str">
        <f>IF(AND('7'!FO97=""),"",'7'!FO97)</f>
        <v/>
      </c>
      <c r="FP193" s="482" t="str">
        <f>IF(AND('7'!FP97=""),"",'7'!FP97)</f>
        <v/>
      </c>
      <c r="FQ193" s="482" t="str">
        <f>IF(AND('7'!FQ97=""),"",'7'!FQ97)</f>
        <v/>
      </c>
      <c r="FR193" s="482" t="str">
        <f>IF(AND('7'!FR97=""),"",'7'!FR97)</f>
        <v/>
      </c>
      <c r="FS193" s="482" t="str">
        <f>IF(AND('7'!FS97=""),"",'7'!FS97)</f>
        <v/>
      </c>
      <c r="FT193" s="482" t="str">
        <f>IF(AND('7'!FT97=""),"",'7'!FT97)</f>
        <v xml:space="preserve"> </v>
      </c>
      <c r="FU193" s="482" t="str">
        <f>IF(AND('7'!FV97=""),"",'7'!FV97)</f>
        <v>-</v>
      </c>
      <c r="FV193" s="482" t="str">
        <f>IF(AND('7'!FW97=""),"",'7'!FW97)</f>
        <v>-</v>
      </c>
      <c r="FW193" s="482" t="str">
        <f>IF(AND('7'!FX97=""),"",'7'!FX97)</f>
        <v>-</v>
      </c>
      <c r="FX193" s="482" t="str">
        <f>IF(AND('7'!FY97=""),"",'7'!FY97)</f>
        <v>-</v>
      </c>
      <c r="FY193" s="482" t="str">
        <f>IF(AND('7'!FZ97=""),"",'7'!FZ97)</f>
        <v>-</v>
      </c>
      <c r="FZ193" s="482" t="str">
        <f>IF(AND('7'!GA97=""),"",'7'!GA97)</f>
        <v>-</v>
      </c>
      <c r="GA193" s="482" t="str">
        <f>IF(AND('7'!GB97=""),"",'7'!GB97)</f>
        <v>-</v>
      </c>
      <c r="GB193" s="482" t="str">
        <f>IF(AND('7'!GC97=""),"",'7'!GC97)</f>
        <v>-</v>
      </c>
      <c r="GC193" s="482" t="str">
        <f>IF(AND('7'!GD97=""),"",'7'!GD97)</f>
        <v>-</v>
      </c>
      <c r="GD193" s="482" t="str">
        <f>IF(AND('7'!GE97=""),"",'7'!GE97)</f>
        <v>-</v>
      </c>
      <c r="GE193" s="482" t="str">
        <f>IF(AND('7'!GF97=""),"",'7'!GF97)</f>
        <v>-</v>
      </c>
      <c r="GF193" s="482" t="str">
        <f>IF(AND('7'!GG97=""),"",'7'!GG97)</f>
        <v>-</v>
      </c>
      <c r="GG193" s="482" t="str">
        <f>IF(AND('7'!GH97=""),"",IF(AND('7'!GH97="-"),"",'7'!GH97))</f>
        <v/>
      </c>
      <c r="GH193" s="50" t="str">
        <f>IF(AND(C193=""),"",VLOOKUP(B193,Register!$A$7:$CL$311,36,FALSE))</f>
        <v/>
      </c>
      <c r="GI193" s="483" t="str">
        <f>IF(AND('7'!GL97=""),"",'7'!GL97)</f>
        <v/>
      </c>
      <c r="GJ193" s="173" t="str">
        <f>IF(AND('7'!FU97=""),"",'7'!FU97)</f>
        <v/>
      </c>
    </row>
    <row r="194" spans="1:192" ht="21">
      <c r="A194" s="480">
        <v>186</v>
      </c>
      <c r="B194" s="481" t="str">
        <f>IF(AND('7'!B98=""),"",'7'!B98)</f>
        <v/>
      </c>
      <c r="C194" s="196" t="str">
        <f>IF(AND('7'!C98=""),"",'7'!C98)</f>
        <v/>
      </c>
      <c r="D194" s="196" t="str">
        <f>IF(AND('7'!D98=""),"",'7'!D98)</f>
        <v/>
      </c>
      <c r="E194" s="200" t="str">
        <f>IF(AND('7'!E98=""),"",'7'!E98)</f>
        <v/>
      </c>
      <c r="F194" s="482" t="str">
        <f>IF(AND('7'!F98=""),"",'7'!F98)</f>
        <v/>
      </c>
      <c r="G194" s="482" t="str">
        <f>IF(AND('7'!G98=""),"",'7'!G98)</f>
        <v/>
      </c>
      <c r="H194" s="482" t="str">
        <f>IF(AND('7'!H98=""),"",'7'!H98)</f>
        <v/>
      </c>
      <c r="I194" s="482" t="str">
        <f>IF(AND('7'!I98=""),"",'7'!I98)</f>
        <v/>
      </c>
      <c r="J194" s="482" t="str">
        <f>IF(AND('7'!J98=""),"",'7'!J98)</f>
        <v/>
      </c>
      <c r="K194" s="482" t="str">
        <f>IF(AND('7'!K98=""),"",'7'!K98)</f>
        <v/>
      </c>
      <c r="L194" s="482" t="str">
        <f>IF(AND('7'!L98=""),"",'7'!L98)</f>
        <v/>
      </c>
      <c r="M194" s="482" t="str">
        <f>IF(AND('7'!M98=""),"",'7'!M98)</f>
        <v/>
      </c>
      <c r="N194" s="482" t="str">
        <f>IF(AND('7'!N98=""),"",'7'!N98)</f>
        <v/>
      </c>
      <c r="O194" s="482" t="str">
        <f>IF(AND('7'!O98=""),"",'7'!O98)</f>
        <v/>
      </c>
      <c r="P194" s="482" t="str">
        <f>IF(AND('7'!P98=""),"",'7'!P98)</f>
        <v/>
      </c>
      <c r="Q194" s="482" t="str">
        <f>IF(AND('7'!Q98=""),"",'7'!Q98)</f>
        <v/>
      </c>
      <c r="R194" s="482" t="str">
        <f>IF(AND('7'!R98=""),"",'7'!R98)</f>
        <v/>
      </c>
      <c r="S194" s="482" t="str">
        <f>IF(AND('7'!S98=""),"",'7'!S98)</f>
        <v/>
      </c>
      <c r="T194" s="482" t="str">
        <f>IF(AND('7'!T98=""),"",'7'!T98)</f>
        <v/>
      </c>
      <c r="U194" s="482" t="str">
        <f>IF(AND('7'!U98=""),"",'7'!U98)</f>
        <v/>
      </c>
      <c r="V194" s="482" t="str">
        <f>IF(AND('7'!V98=""),"",'7'!V98)</f>
        <v/>
      </c>
      <c r="W194" s="482" t="str">
        <f>IF(AND('7'!W98=""),"",'7'!W98)</f>
        <v/>
      </c>
      <c r="X194" s="482" t="str">
        <f>IF(AND('7'!X98=""),"",'7'!X98)</f>
        <v/>
      </c>
      <c r="Y194" s="482" t="str">
        <f>IF(AND('7'!Y98=""),"",'7'!Y98)</f>
        <v/>
      </c>
      <c r="Z194" s="482" t="str">
        <f>IF(AND('7'!Z98=""),"",'7'!Z98)</f>
        <v/>
      </c>
      <c r="AA194" s="482" t="str">
        <f>IF(AND('7'!AA98=""),"",'7'!AA98)</f>
        <v/>
      </c>
      <c r="AB194" s="482" t="str">
        <f>IF(AND('7'!AB98=""),"",'7'!AB98)</f>
        <v/>
      </c>
      <c r="AC194" s="482" t="str">
        <f>IF(AND('7'!AC98=""),"",'7'!AC98)</f>
        <v/>
      </c>
      <c r="AD194" s="482" t="str">
        <f>IF(AND('7'!AD98=""),"",'7'!AD98)</f>
        <v/>
      </c>
      <c r="AE194" s="482" t="str">
        <f>IF(AND('7'!AE98=""),"",'7'!AE98)</f>
        <v/>
      </c>
      <c r="AF194" s="482" t="str">
        <f>IF(AND('7'!AF98=""),"",'7'!AF98)</f>
        <v/>
      </c>
      <c r="AG194" s="482" t="str">
        <f>IF(AND('7'!AG98=""),"",'7'!AG98)</f>
        <v/>
      </c>
      <c r="AH194" s="482" t="str">
        <f>IF(AND('7'!AH98=""),"",'7'!AH98)</f>
        <v/>
      </c>
      <c r="AI194" s="482" t="str">
        <f>IF(AND('7'!AI98=""),"",'7'!AI98)</f>
        <v/>
      </c>
      <c r="AJ194" s="482" t="str">
        <f>IF(AND('7'!AJ98=""),"",'7'!AJ98)</f>
        <v/>
      </c>
      <c r="AK194" s="482" t="str">
        <f>IF(AND('7'!AK98=""),"",'7'!AK98)</f>
        <v/>
      </c>
      <c r="AL194" s="482" t="str">
        <f>IF(AND('7'!AL98=""),"",'7'!AL98)</f>
        <v/>
      </c>
      <c r="AM194" s="482" t="str">
        <f>IF(AND('7'!AM98=""),"",'7'!AM98)</f>
        <v/>
      </c>
      <c r="AN194" s="482" t="str">
        <f>IF(AND('7'!AN98=""),"",'7'!AN98)</f>
        <v/>
      </c>
      <c r="AO194" s="482" t="str">
        <f>IF(AND('7'!AO98=""),"",'7'!AO98)</f>
        <v/>
      </c>
      <c r="AP194" s="482" t="str">
        <f>IF(AND('7'!AP98=""),"",'7'!AP98)</f>
        <v/>
      </c>
      <c r="AQ194" s="482" t="str">
        <f>IF(AND('7'!AQ98=""),"",'7'!AQ98)</f>
        <v/>
      </c>
      <c r="AR194" s="482" t="str">
        <f>IF(AND('7'!AR98=""),"",'7'!AR98)</f>
        <v/>
      </c>
      <c r="AS194" s="482" t="str">
        <f>IF(AND('7'!AS98=""),"",'7'!AS98)</f>
        <v/>
      </c>
      <c r="AT194" s="482" t="str">
        <f>IF(AND('7'!AT98=""),"",'7'!AT98)</f>
        <v/>
      </c>
      <c r="AU194" s="482" t="str">
        <f>IF(AND('7'!AU98=""),"",'7'!AU98)</f>
        <v/>
      </c>
      <c r="AV194" s="482" t="str">
        <f>IF(AND('7'!AV98=""),"",'7'!AV98)</f>
        <v/>
      </c>
      <c r="AW194" s="482" t="str">
        <f>IF(AND('7'!AW98=""),"",'7'!AW98)</f>
        <v/>
      </c>
      <c r="AX194" s="482" t="str">
        <f>IF(AND('7'!AX98=""),"",'7'!AX98)</f>
        <v/>
      </c>
      <c r="AY194" s="482" t="str">
        <f>IF(AND('7'!AY98=""),"",'7'!AY98)</f>
        <v/>
      </c>
      <c r="AZ194" s="482" t="str">
        <f>IF(AND('7'!AZ98=""),"",'7'!AZ98)</f>
        <v/>
      </c>
      <c r="BA194" s="482" t="str">
        <f>IF(AND('7'!BA98=""),"",'7'!BA98)</f>
        <v/>
      </c>
      <c r="BB194" s="482" t="str">
        <f>IF(AND('7'!BB98=""),"",'7'!BB98)</f>
        <v/>
      </c>
      <c r="BC194" s="482" t="str">
        <f>IF(AND('7'!BC98=""),"",'7'!BC98)</f>
        <v/>
      </c>
      <c r="BD194" s="482" t="str">
        <f>IF(AND('7'!BD98=""),"",'7'!BD98)</f>
        <v/>
      </c>
      <c r="BE194" s="482" t="str">
        <f>IF(AND('7'!BE98=""),"",'7'!BE98)</f>
        <v/>
      </c>
      <c r="BF194" s="482" t="str">
        <f>IF(AND('7'!BF98=""),"",'7'!BF98)</f>
        <v/>
      </c>
      <c r="BG194" s="482" t="str">
        <f>IF(AND('7'!BG98=""),"",'7'!BG98)</f>
        <v/>
      </c>
      <c r="BH194" s="482" t="str">
        <f>IF(AND('7'!BH98=""),"",'7'!BH98)</f>
        <v/>
      </c>
      <c r="BI194" s="482" t="str">
        <f>IF(AND('7'!BI98=""),"",'7'!BI98)</f>
        <v/>
      </c>
      <c r="BJ194" s="482" t="str">
        <f>IF(AND('7'!BJ98=""),"",'7'!BJ98)</f>
        <v/>
      </c>
      <c r="BK194" s="482" t="str">
        <f>IF(AND('7'!BK98=""),"",'7'!BK98)</f>
        <v/>
      </c>
      <c r="BL194" s="482" t="str">
        <f>IF(AND('7'!BL98=""),"",'7'!BL98)</f>
        <v/>
      </c>
      <c r="BM194" s="482" t="str">
        <f>IF(AND('7'!BM98=""),"",'7'!BM98)</f>
        <v/>
      </c>
      <c r="BN194" s="482" t="str">
        <f>IF(AND('7'!BN98=""),"",'7'!BN98)</f>
        <v/>
      </c>
      <c r="BO194" s="482" t="str">
        <f>IF(AND('7'!BO98=""),"",'7'!BO98)</f>
        <v/>
      </c>
      <c r="BP194" s="482" t="str">
        <f>IF(AND('7'!BP98=""),"",'7'!BP98)</f>
        <v/>
      </c>
      <c r="BQ194" s="482" t="str">
        <f>IF(AND('7'!BQ98=""),"",'7'!BQ98)</f>
        <v/>
      </c>
      <c r="BR194" s="482" t="str">
        <f>IF(AND('7'!BR98=""),"",'7'!BR98)</f>
        <v/>
      </c>
      <c r="BS194" s="482" t="str">
        <f>IF(AND('7'!BS98=""),"",'7'!BS98)</f>
        <v/>
      </c>
      <c r="BT194" s="482" t="str">
        <f>IF(AND('7'!BT98=""),"",'7'!BT98)</f>
        <v/>
      </c>
      <c r="BU194" s="482" t="str">
        <f>IF(AND('7'!BU98=""),"",'7'!BU98)</f>
        <v/>
      </c>
      <c r="BV194" s="482" t="str">
        <f>IF(AND('7'!BV98=""),"",'7'!BV98)</f>
        <v/>
      </c>
      <c r="BW194" s="482" t="str">
        <f>IF(AND('7'!BW98=""),"",'7'!BW98)</f>
        <v/>
      </c>
      <c r="BX194" s="482" t="str">
        <f>IF(AND('7'!BX98=""),"",'7'!BX98)</f>
        <v/>
      </c>
      <c r="BY194" s="482" t="str">
        <f>IF(AND('7'!BY98=""),"",'7'!BY98)</f>
        <v/>
      </c>
      <c r="BZ194" s="482" t="str">
        <f>IF(AND('7'!BZ98=""),"",'7'!BZ98)</f>
        <v/>
      </c>
      <c r="CA194" s="482" t="str">
        <f>IF(AND('7'!CA98=""),"",'7'!CA98)</f>
        <v/>
      </c>
      <c r="CB194" s="482" t="str">
        <f>IF(AND('7'!CB98=""),"",'7'!CB98)</f>
        <v/>
      </c>
      <c r="CC194" s="482" t="str">
        <f>IF(AND('7'!CC98=""),"",'7'!CC98)</f>
        <v/>
      </c>
      <c r="CD194" s="482" t="str">
        <f>IF(AND('7'!CD98=""),"",'7'!CD98)</f>
        <v/>
      </c>
      <c r="CE194" s="482" t="str">
        <f>IF(AND('7'!CE98=""),"",'7'!CE98)</f>
        <v/>
      </c>
      <c r="CF194" s="482" t="str">
        <f>IF(AND('7'!CF98=""),"",'7'!CF98)</f>
        <v/>
      </c>
      <c r="CG194" s="482" t="str">
        <f>IF(AND('7'!CG98=""),"",'7'!CG98)</f>
        <v/>
      </c>
      <c r="CH194" s="482" t="str">
        <f>IF(AND('7'!CH98=""),"",'7'!CH98)</f>
        <v/>
      </c>
      <c r="CI194" s="482" t="str">
        <f>IF(AND('7'!CI98=""),"",'7'!CI98)</f>
        <v/>
      </c>
      <c r="CJ194" s="482" t="str">
        <f>IF(AND('7'!CJ98=""),"",'7'!CJ98)</f>
        <v/>
      </c>
      <c r="CK194" s="482" t="str">
        <f>IF(AND('7'!CK98=""),"",'7'!CK98)</f>
        <v/>
      </c>
      <c r="CL194" s="482" t="str">
        <f>IF(AND('7'!CL98=""),"",'7'!CL98)</f>
        <v/>
      </c>
      <c r="CM194" s="482" t="str">
        <f>IF(AND('7'!CM98=""),"",'7'!CM98)</f>
        <v/>
      </c>
      <c r="CN194" s="482" t="str">
        <f>IF(AND('7'!CN98=""),"",'7'!CN98)</f>
        <v/>
      </c>
      <c r="CO194" s="482" t="str">
        <f>IF(AND('7'!CO98=""),"",'7'!CO98)</f>
        <v/>
      </c>
      <c r="CP194" s="482" t="str">
        <f>IF(AND('7'!CP98=""),"",'7'!CP98)</f>
        <v/>
      </c>
      <c r="CQ194" s="482" t="str">
        <f>IF(AND('7'!CQ98=""),"",'7'!CQ98)</f>
        <v/>
      </c>
      <c r="CR194" s="482" t="str">
        <f>IF(AND('7'!CR98=""),"",'7'!CR98)</f>
        <v/>
      </c>
      <c r="CS194" s="482" t="str">
        <f>IF(AND('7'!CS98=""),"",'7'!CS98)</f>
        <v/>
      </c>
      <c r="CT194" s="482" t="str">
        <f>IF(AND('7'!CT98=""),"",'7'!CT98)</f>
        <v/>
      </c>
      <c r="CU194" s="482" t="str">
        <f>IF(AND('7'!CU98=""),"",'7'!CU98)</f>
        <v/>
      </c>
      <c r="CV194" s="482" t="str">
        <f>IF(AND('7'!CV98=""),"",'7'!CV98)</f>
        <v/>
      </c>
      <c r="CW194" s="482" t="str">
        <f>IF(AND('7'!CW98=""),"",'7'!CW98)</f>
        <v/>
      </c>
      <c r="CX194" s="482" t="str">
        <f>IF(AND('7'!CX98=""),"",'7'!CX98)</f>
        <v/>
      </c>
      <c r="CY194" s="482" t="str">
        <f>IF(AND('7'!CY98=""),"",'7'!CY98)</f>
        <v/>
      </c>
      <c r="CZ194" s="482" t="str">
        <f>IF(AND('7'!CZ98=""),"",'7'!CZ98)</f>
        <v/>
      </c>
      <c r="DA194" s="482" t="str">
        <f>IF(AND('7'!DA98=""),"",'7'!DA98)</f>
        <v/>
      </c>
      <c r="DB194" s="482" t="str">
        <f>IF(AND('7'!DB98=""),"",'7'!DB98)</f>
        <v/>
      </c>
      <c r="DC194" s="482" t="str">
        <f>IF(AND('7'!DC98=""),"",'7'!DC98)</f>
        <v/>
      </c>
      <c r="DD194" s="482" t="str">
        <f>IF(AND('7'!DD98=""),"",'7'!DD98)</f>
        <v/>
      </c>
      <c r="DE194" s="482" t="str">
        <f>IF(AND('7'!DE98=""),"",'7'!DE98)</f>
        <v/>
      </c>
      <c r="DF194" s="482" t="str">
        <f>IF(AND('7'!DF98=""),"",'7'!DF98)</f>
        <v/>
      </c>
      <c r="DG194" s="482" t="str">
        <f>IF(AND('7'!DG98=""),"",'7'!DG98)</f>
        <v/>
      </c>
      <c r="DH194" s="482" t="str">
        <f>IF(AND('7'!DH98=""),"",'7'!DH98)</f>
        <v/>
      </c>
      <c r="DI194" s="482" t="str">
        <f>IF(AND('7'!DI98=""),"",'7'!DI98)</f>
        <v/>
      </c>
      <c r="DJ194" s="482" t="str">
        <f>IF(AND('7'!DJ98=""),"",'7'!DJ98)</f>
        <v/>
      </c>
      <c r="DK194" s="482" t="str">
        <f>IF(AND('7'!DK98=""),"",'7'!DK98)</f>
        <v/>
      </c>
      <c r="DL194" s="482" t="str">
        <f>IF(AND('7'!DL98=""),"",'7'!DL98)</f>
        <v/>
      </c>
      <c r="DM194" s="482" t="str">
        <f>IF(AND('7'!DM98=""),"",'7'!DM98)</f>
        <v/>
      </c>
      <c r="DN194" s="482" t="str">
        <f>IF(AND('7'!DN98=""),"",'7'!DN98)</f>
        <v/>
      </c>
      <c r="DO194" s="482" t="str">
        <f>IF(AND('7'!DO98=""),"",'7'!DO98)</f>
        <v/>
      </c>
      <c r="DP194" s="482" t="str">
        <f>IF(AND('7'!DP98=""),"",'7'!DP98)</f>
        <v/>
      </c>
      <c r="DQ194" s="482" t="str">
        <f>IF(AND('7'!DQ98=""),"",'7'!DQ98)</f>
        <v/>
      </c>
      <c r="DR194" s="482" t="str">
        <f>IF(AND('7'!DR98=""),"",'7'!DR98)</f>
        <v/>
      </c>
      <c r="DS194" s="482" t="str">
        <f>IF(AND('7'!DS98=""),"",'7'!DS98)</f>
        <v/>
      </c>
      <c r="DT194" s="482" t="str">
        <f>IF(AND('7'!DT98=""),"",'7'!DT98)</f>
        <v/>
      </c>
      <c r="DU194" s="482" t="str">
        <f>IF(AND('7'!DU98=""),"",'7'!DU98)</f>
        <v/>
      </c>
      <c r="DV194" s="482" t="str">
        <f>IF(AND('7'!DV98=""),"",'7'!DV98)</f>
        <v/>
      </c>
      <c r="DW194" s="482" t="str">
        <f>IF(AND('7'!DW98=""),"",'7'!DW98)</f>
        <v/>
      </c>
      <c r="DX194" s="482" t="str">
        <f>IF(AND('7'!DX98=""),"",'7'!DX98)</f>
        <v/>
      </c>
      <c r="DY194" s="482" t="str">
        <f>IF(AND('7'!DY98=""),"",'7'!DY98)</f>
        <v/>
      </c>
      <c r="DZ194" s="482" t="str">
        <f>IF(AND('7'!DZ98=""),"",'7'!DZ98)</f>
        <v/>
      </c>
      <c r="EA194" s="482" t="str">
        <f>IF(AND('7'!EA98=""),"",'7'!EA98)</f>
        <v/>
      </c>
      <c r="EB194" s="482" t="str">
        <f>IF(AND('7'!EB98=""),"",'7'!EB98)</f>
        <v/>
      </c>
      <c r="EC194" s="482" t="str">
        <f>IF(AND('7'!EC98=""),"",'7'!EC98)</f>
        <v/>
      </c>
      <c r="ED194" s="482" t="str">
        <f>IF(AND('7'!ED98=""),"",'7'!ED98)</f>
        <v/>
      </c>
      <c r="EE194" s="482" t="str">
        <f>IF(AND('7'!EE98=""),"",'7'!EE98)</f>
        <v/>
      </c>
      <c r="EF194" s="482" t="str">
        <f>IF(AND('7'!EF98=""),"",'7'!EF98)</f>
        <v/>
      </c>
      <c r="EG194" s="482" t="str">
        <f>IF(AND('7'!EG98=""),"",'7'!EG98)</f>
        <v/>
      </c>
      <c r="EH194" s="482" t="str">
        <f>IF(AND('7'!EH98=""),"",'7'!EH98)</f>
        <v/>
      </c>
      <c r="EI194" s="482" t="str">
        <f>IF(AND('7'!EI98=""),"",'7'!EI98)</f>
        <v/>
      </c>
      <c r="EJ194" s="482" t="str">
        <f>IF(AND('7'!EJ98=""),"",'7'!EJ98)</f>
        <v/>
      </c>
      <c r="EK194" s="482" t="str">
        <f>IF(AND('7'!EK98=""),"",'7'!EK98)</f>
        <v/>
      </c>
      <c r="EL194" s="482" t="str">
        <f>IF(AND('7'!EL98=""),"",'7'!EL98)</f>
        <v/>
      </c>
      <c r="EM194" s="482" t="str">
        <f>IF(AND('7'!EM98=""),"",'7'!EM98)</f>
        <v/>
      </c>
      <c r="EN194" s="482" t="str">
        <f>IF(AND('7'!EN98=""),"",'7'!EN98)</f>
        <v/>
      </c>
      <c r="EO194" s="482" t="str">
        <f>IF(AND('7'!EO98=""),"",'7'!EO98)</f>
        <v/>
      </c>
      <c r="EP194" s="482" t="str">
        <f>IF(AND('7'!EP98=""),"",'7'!EP98)</f>
        <v/>
      </c>
      <c r="EQ194" s="482" t="str">
        <f>IF(AND('7'!EQ98=""),"",'7'!EQ98)</f>
        <v/>
      </c>
      <c r="ER194" s="482" t="str">
        <f>IF(AND('7'!ER98=""),"",'7'!ER98)</f>
        <v/>
      </c>
      <c r="ES194" s="482" t="str">
        <f>IF(AND('7'!ES98=""),"",'7'!ES98)</f>
        <v/>
      </c>
      <c r="ET194" s="482" t="str">
        <f>IF(AND('7'!ET98=""),"",'7'!ET98)</f>
        <v/>
      </c>
      <c r="EU194" s="482" t="str">
        <f>IF(AND('7'!EU98=""),"",'7'!EU98)</f>
        <v/>
      </c>
      <c r="EV194" s="482" t="str">
        <f>IF(AND('7'!EV98=""),"",'7'!EV98)</f>
        <v/>
      </c>
      <c r="EW194" s="482" t="str">
        <f>IF(AND('7'!EW98=""),"",'7'!EW98)</f>
        <v/>
      </c>
      <c r="EX194" s="482" t="str">
        <f>IF(AND('7'!EX98=""),"",'7'!EX98)</f>
        <v/>
      </c>
      <c r="EY194" s="482" t="str">
        <f>IF(AND('7'!EY98=""),"",'7'!EY98)</f>
        <v/>
      </c>
      <c r="EZ194" s="482" t="str">
        <f>IF(AND('7'!EZ98=""),"",'7'!EZ98)</f>
        <v/>
      </c>
      <c r="FA194" s="482" t="str">
        <f>IF(AND('7'!FA98=""),"",'7'!FA98)</f>
        <v/>
      </c>
      <c r="FB194" s="482" t="str">
        <f>IF(AND('7'!FB98=""),"",'7'!FB98)</f>
        <v/>
      </c>
      <c r="FC194" s="482" t="str">
        <f>IF(AND('7'!FC98=""),"",'7'!FC98)</f>
        <v/>
      </c>
      <c r="FD194" s="482" t="str">
        <f>IF(AND('7'!FD98=""),"",'7'!FD98)</f>
        <v/>
      </c>
      <c r="FE194" s="482" t="str">
        <f>IF(AND('7'!FE98=""),"",'7'!FE98)</f>
        <v/>
      </c>
      <c r="FF194" s="482" t="str">
        <f>IF(AND('7'!FF98=""),"",'7'!FF98)</f>
        <v xml:space="preserve"> </v>
      </c>
      <c r="FG194" s="482" t="str">
        <f>IF(AND('7'!FG98=""),"",'7'!FG98)</f>
        <v/>
      </c>
      <c r="FH194" s="482" t="str">
        <f>IF(AND('7'!FH98=""),"",'7'!FH98)</f>
        <v/>
      </c>
      <c r="FI194" s="482" t="str">
        <f>IF(AND('7'!FI98=""),"",'7'!FI98)</f>
        <v/>
      </c>
      <c r="FJ194" s="482" t="str">
        <f>IF(AND('7'!FJ98=""),"",'7'!FJ98)</f>
        <v/>
      </c>
      <c r="FK194" s="482" t="str">
        <f>IF(AND('7'!FK98=""),"",'7'!FK98)</f>
        <v/>
      </c>
      <c r="FL194" s="482" t="str">
        <f>IF(AND('7'!FL98=""),"",'7'!FL98)</f>
        <v/>
      </c>
      <c r="FM194" s="482" t="str">
        <f>IF(AND('7'!FM98=""),"",'7'!FM98)</f>
        <v xml:space="preserve"> </v>
      </c>
      <c r="FN194" s="482" t="str">
        <f>IF(AND('7'!FN98=""),"",'7'!FN98)</f>
        <v/>
      </c>
      <c r="FO194" s="482" t="str">
        <f>IF(AND('7'!FO98=""),"",'7'!FO98)</f>
        <v/>
      </c>
      <c r="FP194" s="482" t="str">
        <f>IF(AND('7'!FP98=""),"",'7'!FP98)</f>
        <v/>
      </c>
      <c r="FQ194" s="482" t="str">
        <f>IF(AND('7'!FQ98=""),"",'7'!FQ98)</f>
        <v/>
      </c>
      <c r="FR194" s="482" t="str">
        <f>IF(AND('7'!FR98=""),"",'7'!FR98)</f>
        <v/>
      </c>
      <c r="FS194" s="482" t="str">
        <f>IF(AND('7'!FS98=""),"",'7'!FS98)</f>
        <v/>
      </c>
      <c r="FT194" s="482" t="str">
        <f>IF(AND('7'!FT98=""),"",'7'!FT98)</f>
        <v xml:space="preserve"> </v>
      </c>
      <c r="FU194" s="482" t="str">
        <f>IF(AND('7'!FV98=""),"",'7'!FV98)</f>
        <v>-</v>
      </c>
      <c r="FV194" s="482" t="str">
        <f>IF(AND('7'!FW98=""),"",'7'!FW98)</f>
        <v>-</v>
      </c>
      <c r="FW194" s="482" t="str">
        <f>IF(AND('7'!FX98=""),"",'7'!FX98)</f>
        <v>-</v>
      </c>
      <c r="FX194" s="482" t="str">
        <f>IF(AND('7'!FY98=""),"",'7'!FY98)</f>
        <v>-</v>
      </c>
      <c r="FY194" s="482" t="str">
        <f>IF(AND('7'!FZ98=""),"",'7'!FZ98)</f>
        <v>-</v>
      </c>
      <c r="FZ194" s="482" t="str">
        <f>IF(AND('7'!GA98=""),"",'7'!GA98)</f>
        <v>-</v>
      </c>
      <c r="GA194" s="482" t="str">
        <f>IF(AND('7'!GB98=""),"",'7'!GB98)</f>
        <v>-</v>
      </c>
      <c r="GB194" s="482" t="str">
        <f>IF(AND('7'!GC98=""),"",'7'!GC98)</f>
        <v>-</v>
      </c>
      <c r="GC194" s="482" t="str">
        <f>IF(AND('7'!GD98=""),"",'7'!GD98)</f>
        <v>-</v>
      </c>
      <c r="GD194" s="482" t="str">
        <f>IF(AND('7'!GE98=""),"",'7'!GE98)</f>
        <v>-</v>
      </c>
      <c r="GE194" s="482" t="str">
        <f>IF(AND('7'!GF98=""),"",'7'!GF98)</f>
        <v>-</v>
      </c>
      <c r="GF194" s="482" t="str">
        <f>IF(AND('7'!GG98=""),"",'7'!GG98)</f>
        <v>-</v>
      </c>
      <c r="GG194" s="482" t="str">
        <f>IF(AND('7'!GH98=""),"",IF(AND('7'!GH98="-"),"",'7'!GH98))</f>
        <v/>
      </c>
      <c r="GH194" s="50" t="str">
        <f>IF(AND(C194=""),"",VLOOKUP(B194,Register!$A$7:$CL$311,36,FALSE))</f>
        <v/>
      </c>
      <c r="GI194" s="483" t="str">
        <f>IF(AND('7'!GL98=""),"",'7'!GL98)</f>
        <v/>
      </c>
      <c r="GJ194" s="173" t="str">
        <f>IF(AND('7'!FU98=""),"",'7'!FU98)</f>
        <v/>
      </c>
    </row>
    <row r="195" spans="1:192" ht="21">
      <c r="A195" s="480">
        <v>187</v>
      </c>
      <c r="B195" s="481" t="str">
        <f>IF(AND('7'!B99=""),"",'7'!B99)</f>
        <v/>
      </c>
      <c r="C195" s="196" t="str">
        <f>IF(AND('7'!C99=""),"",'7'!C99)</f>
        <v/>
      </c>
      <c r="D195" s="196" t="str">
        <f>IF(AND('7'!D99=""),"",'7'!D99)</f>
        <v/>
      </c>
      <c r="E195" s="200" t="str">
        <f>IF(AND('7'!E99=""),"",'7'!E99)</f>
        <v/>
      </c>
      <c r="F195" s="482" t="str">
        <f>IF(AND('7'!F99=""),"",'7'!F99)</f>
        <v/>
      </c>
      <c r="G195" s="482" t="str">
        <f>IF(AND('7'!G99=""),"",'7'!G99)</f>
        <v/>
      </c>
      <c r="H195" s="482" t="str">
        <f>IF(AND('7'!H99=""),"",'7'!H99)</f>
        <v/>
      </c>
      <c r="I195" s="482" t="str">
        <f>IF(AND('7'!I99=""),"",'7'!I99)</f>
        <v/>
      </c>
      <c r="J195" s="482" t="str">
        <f>IF(AND('7'!J99=""),"",'7'!J99)</f>
        <v/>
      </c>
      <c r="K195" s="482" t="str">
        <f>IF(AND('7'!K99=""),"",'7'!K99)</f>
        <v/>
      </c>
      <c r="L195" s="482" t="str">
        <f>IF(AND('7'!L99=""),"",'7'!L99)</f>
        <v/>
      </c>
      <c r="M195" s="482" t="str">
        <f>IF(AND('7'!M99=""),"",'7'!M99)</f>
        <v/>
      </c>
      <c r="N195" s="482" t="str">
        <f>IF(AND('7'!N99=""),"",'7'!N99)</f>
        <v/>
      </c>
      <c r="O195" s="482" t="str">
        <f>IF(AND('7'!O99=""),"",'7'!O99)</f>
        <v/>
      </c>
      <c r="P195" s="482" t="str">
        <f>IF(AND('7'!P99=""),"",'7'!P99)</f>
        <v/>
      </c>
      <c r="Q195" s="482" t="str">
        <f>IF(AND('7'!Q99=""),"",'7'!Q99)</f>
        <v/>
      </c>
      <c r="R195" s="482" t="str">
        <f>IF(AND('7'!R99=""),"",'7'!R99)</f>
        <v/>
      </c>
      <c r="S195" s="482" t="str">
        <f>IF(AND('7'!S99=""),"",'7'!S99)</f>
        <v/>
      </c>
      <c r="T195" s="482" t="str">
        <f>IF(AND('7'!T99=""),"",'7'!T99)</f>
        <v/>
      </c>
      <c r="U195" s="482" t="str">
        <f>IF(AND('7'!U99=""),"",'7'!U99)</f>
        <v/>
      </c>
      <c r="V195" s="482" t="str">
        <f>IF(AND('7'!V99=""),"",'7'!V99)</f>
        <v/>
      </c>
      <c r="W195" s="482" t="str">
        <f>IF(AND('7'!W99=""),"",'7'!W99)</f>
        <v/>
      </c>
      <c r="X195" s="482" t="str">
        <f>IF(AND('7'!X99=""),"",'7'!X99)</f>
        <v/>
      </c>
      <c r="Y195" s="482" t="str">
        <f>IF(AND('7'!Y99=""),"",'7'!Y99)</f>
        <v/>
      </c>
      <c r="Z195" s="482" t="str">
        <f>IF(AND('7'!Z99=""),"",'7'!Z99)</f>
        <v/>
      </c>
      <c r="AA195" s="482" t="str">
        <f>IF(AND('7'!AA99=""),"",'7'!AA99)</f>
        <v/>
      </c>
      <c r="AB195" s="482" t="str">
        <f>IF(AND('7'!AB99=""),"",'7'!AB99)</f>
        <v/>
      </c>
      <c r="AC195" s="482" t="str">
        <f>IF(AND('7'!AC99=""),"",'7'!AC99)</f>
        <v/>
      </c>
      <c r="AD195" s="482" t="str">
        <f>IF(AND('7'!AD99=""),"",'7'!AD99)</f>
        <v/>
      </c>
      <c r="AE195" s="482" t="str">
        <f>IF(AND('7'!AE99=""),"",'7'!AE99)</f>
        <v/>
      </c>
      <c r="AF195" s="482" t="str">
        <f>IF(AND('7'!AF99=""),"",'7'!AF99)</f>
        <v/>
      </c>
      <c r="AG195" s="482" t="str">
        <f>IF(AND('7'!AG99=""),"",'7'!AG99)</f>
        <v/>
      </c>
      <c r="AH195" s="482" t="str">
        <f>IF(AND('7'!AH99=""),"",'7'!AH99)</f>
        <v/>
      </c>
      <c r="AI195" s="482" t="str">
        <f>IF(AND('7'!AI99=""),"",'7'!AI99)</f>
        <v/>
      </c>
      <c r="AJ195" s="482" t="str">
        <f>IF(AND('7'!AJ99=""),"",'7'!AJ99)</f>
        <v/>
      </c>
      <c r="AK195" s="482" t="str">
        <f>IF(AND('7'!AK99=""),"",'7'!AK99)</f>
        <v/>
      </c>
      <c r="AL195" s="482" t="str">
        <f>IF(AND('7'!AL99=""),"",'7'!AL99)</f>
        <v/>
      </c>
      <c r="AM195" s="482" t="str">
        <f>IF(AND('7'!AM99=""),"",'7'!AM99)</f>
        <v/>
      </c>
      <c r="AN195" s="482" t="str">
        <f>IF(AND('7'!AN99=""),"",'7'!AN99)</f>
        <v/>
      </c>
      <c r="AO195" s="482" t="str">
        <f>IF(AND('7'!AO99=""),"",'7'!AO99)</f>
        <v/>
      </c>
      <c r="AP195" s="482" t="str">
        <f>IF(AND('7'!AP99=""),"",'7'!AP99)</f>
        <v/>
      </c>
      <c r="AQ195" s="482" t="str">
        <f>IF(AND('7'!AQ99=""),"",'7'!AQ99)</f>
        <v/>
      </c>
      <c r="AR195" s="482" t="str">
        <f>IF(AND('7'!AR99=""),"",'7'!AR99)</f>
        <v/>
      </c>
      <c r="AS195" s="482" t="str">
        <f>IF(AND('7'!AS99=""),"",'7'!AS99)</f>
        <v/>
      </c>
      <c r="AT195" s="482" t="str">
        <f>IF(AND('7'!AT99=""),"",'7'!AT99)</f>
        <v/>
      </c>
      <c r="AU195" s="482" t="str">
        <f>IF(AND('7'!AU99=""),"",'7'!AU99)</f>
        <v/>
      </c>
      <c r="AV195" s="482" t="str">
        <f>IF(AND('7'!AV99=""),"",'7'!AV99)</f>
        <v/>
      </c>
      <c r="AW195" s="482" t="str">
        <f>IF(AND('7'!AW99=""),"",'7'!AW99)</f>
        <v/>
      </c>
      <c r="AX195" s="482" t="str">
        <f>IF(AND('7'!AX99=""),"",'7'!AX99)</f>
        <v/>
      </c>
      <c r="AY195" s="482" t="str">
        <f>IF(AND('7'!AY99=""),"",'7'!AY99)</f>
        <v/>
      </c>
      <c r="AZ195" s="482" t="str">
        <f>IF(AND('7'!AZ99=""),"",'7'!AZ99)</f>
        <v/>
      </c>
      <c r="BA195" s="482" t="str">
        <f>IF(AND('7'!BA99=""),"",'7'!BA99)</f>
        <v/>
      </c>
      <c r="BB195" s="482" t="str">
        <f>IF(AND('7'!BB99=""),"",'7'!BB99)</f>
        <v/>
      </c>
      <c r="BC195" s="482" t="str">
        <f>IF(AND('7'!BC99=""),"",'7'!BC99)</f>
        <v/>
      </c>
      <c r="BD195" s="482" t="str">
        <f>IF(AND('7'!BD99=""),"",'7'!BD99)</f>
        <v/>
      </c>
      <c r="BE195" s="482" t="str">
        <f>IF(AND('7'!BE99=""),"",'7'!BE99)</f>
        <v/>
      </c>
      <c r="BF195" s="482" t="str">
        <f>IF(AND('7'!BF99=""),"",'7'!BF99)</f>
        <v/>
      </c>
      <c r="BG195" s="482" t="str">
        <f>IF(AND('7'!BG99=""),"",'7'!BG99)</f>
        <v/>
      </c>
      <c r="BH195" s="482" t="str">
        <f>IF(AND('7'!BH99=""),"",'7'!BH99)</f>
        <v/>
      </c>
      <c r="BI195" s="482" t="str">
        <f>IF(AND('7'!BI99=""),"",'7'!BI99)</f>
        <v/>
      </c>
      <c r="BJ195" s="482" t="str">
        <f>IF(AND('7'!BJ99=""),"",'7'!BJ99)</f>
        <v/>
      </c>
      <c r="BK195" s="482" t="str">
        <f>IF(AND('7'!BK99=""),"",'7'!BK99)</f>
        <v/>
      </c>
      <c r="BL195" s="482" t="str">
        <f>IF(AND('7'!BL99=""),"",'7'!BL99)</f>
        <v/>
      </c>
      <c r="BM195" s="482" t="str">
        <f>IF(AND('7'!BM99=""),"",'7'!BM99)</f>
        <v/>
      </c>
      <c r="BN195" s="482" t="str">
        <f>IF(AND('7'!BN99=""),"",'7'!BN99)</f>
        <v/>
      </c>
      <c r="BO195" s="482" t="str">
        <f>IF(AND('7'!BO99=""),"",'7'!BO99)</f>
        <v/>
      </c>
      <c r="BP195" s="482" t="str">
        <f>IF(AND('7'!BP99=""),"",'7'!BP99)</f>
        <v/>
      </c>
      <c r="BQ195" s="482" t="str">
        <f>IF(AND('7'!BQ99=""),"",'7'!BQ99)</f>
        <v/>
      </c>
      <c r="BR195" s="482" t="str">
        <f>IF(AND('7'!BR99=""),"",'7'!BR99)</f>
        <v/>
      </c>
      <c r="BS195" s="482" t="str">
        <f>IF(AND('7'!BS99=""),"",'7'!BS99)</f>
        <v/>
      </c>
      <c r="BT195" s="482" t="str">
        <f>IF(AND('7'!BT99=""),"",'7'!BT99)</f>
        <v/>
      </c>
      <c r="BU195" s="482" t="str">
        <f>IF(AND('7'!BU99=""),"",'7'!BU99)</f>
        <v/>
      </c>
      <c r="BV195" s="482" t="str">
        <f>IF(AND('7'!BV99=""),"",'7'!BV99)</f>
        <v/>
      </c>
      <c r="BW195" s="482" t="str">
        <f>IF(AND('7'!BW99=""),"",'7'!BW99)</f>
        <v/>
      </c>
      <c r="BX195" s="482" t="str">
        <f>IF(AND('7'!BX99=""),"",'7'!BX99)</f>
        <v/>
      </c>
      <c r="BY195" s="482" t="str">
        <f>IF(AND('7'!BY99=""),"",'7'!BY99)</f>
        <v/>
      </c>
      <c r="BZ195" s="482" t="str">
        <f>IF(AND('7'!BZ99=""),"",'7'!BZ99)</f>
        <v/>
      </c>
      <c r="CA195" s="482" t="str">
        <f>IF(AND('7'!CA99=""),"",'7'!CA99)</f>
        <v/>
      </c>
      <c r="CB195" s="482" t="str">
        <f>IF(AND('7'!CB99=""),"",'7'!CB99)</f>
        <v/>
      </c>
      <c r="CC195" s="482" t="str">
        <f>IF(AND('7'!CC99=""),"",'7'!CC99)</f>
        <v/>
      </c>
      <c r="CD195" s="482" t="str">
        <f>IF(AND('7'!CD99=""),"",'7'!CD99)</f>
        <v/>
      </c>
      <c r="CE195" s="482" t="str">
        <f>IF(AND('7'!CE99=""),"",'7'!CE99)</f>
        <v/>
      </c>
      <c r="CF195" s="482" t="str">
        <f>IF(AND('7'!CF99=""),"",'7'!CF99)</f>
        <v/>
      </c>
      <c r="CG195" s="482" t="str">
        <f>IF(AND('7'!CG99=""),"",'7'!CG99)</f>
        <v/>
      </c>
      <c r="CH195" s="482" t="str">
        <f>IF(AND('7'!CH99=""),"",'7'!CH99)</f>
        <v/>
      </c>
      <c r="CI195" s="482" t="str">
        <f>IF(AND('7'!CI99=""),"",'7'!CI99)</f>
        <v/>
      </c>
      <c r="CJ195" s="482" t="str">
        <f>IF(AND('7'!CJ99=""),"",'7'!CJ99)</f>
        <v/>
      </c>
      <c r="CK195" s="482" t="str">
        <f>IF(AND('7'!CK99=""),"",'7'!CK99)</f>
        <v/>
      </c>
      <c r="CL195" s="482" t="str">
        <f>IF(AND('7'!CL99=""),"",'7'!CL99)</f>
        <v/>
      </c>
      <c r="CM195" s="482" t="str">
        <f>IF(AND('7'!CM99=""),"",'7'!CM99)</f>
        <v/>
      </c>
      <c r="CN195" s="482" t="str">
        <f>IF(AND('7'!CN99=""),"",'7'!CN99)</f>
        <v/>
      </c>
      <c r="CO195" s="482" t="str">
        <f>IF(AND('7'!CO99=""),"",'7'!CO99)</f>
        <v/>
      </c>
      <c r="CP195" s="482" t="str">
        <f>IF(AND('7'!CP99=""),"",'7'!CP99)</f>
        <v/>
      </c>
      <c r="CQ195" s="482" t="str">
        <f>IF(AND('7'!CQ99=""),"",'7'!CQ99)</f>
        <v/>
      </c>
      <c r="CR195" s="482" t="str">
        <f>IF(AND('7'!CR99=""),"",'7'!CR99)</f>
        <v/>
      </c>
      <c r="CS195" s="482" t="str">
        <f>IF(AND('7'!CS99=""),"",'7'!CS99)</f>
        <v/>
      </c>
      <c r="CT195" s="482" t="str">
        <f>IF(AND('7'!CT99=""),"",'7'!CT99)</f>
        <v/>
      </c>
      <c r="CU195" s="482" t="str">
        <f>IF(AND('7'!CU99=""),"",'7'!CU99)</f>
        <v/>
      </c>
      <c r="CV195" s="482" t="str">
        <f>IF(AND('7'!CV99=""),"",'7'!CV99)</f>
        <v/>
      </c>
      <c r="CW195" s="482" t="str">
        <f>IF(AND('7'!CW99=""),"",'7'!CW99)</f>
        <v/>
      </c>
      <c r="CX195" s="482" t="str">
        <f>IF(AND('7'!CX99=""),"",'7'!CX99)</f>
        <v/>
      </c>
      <c r="CY195" s="482" t="str">
        <f>IF(AND('7'!CY99=""),"",'7'!CY99)</f>
        <v/>
      </c>
      <c r="CZ195" s="482" t="str">
        <f>IF(AND('7'!CZ99=""),"",'7'!CZ99)</f>
        <v/>
      </c>
      <c r="DA195" s="482" t="str">
        <f>IF(AND('7'!DA99=""),"",'7'!DA99)</f>
        <v/>
      </c>
      <c r="DB195" s="482" t="str">
        <f>IF(AND('7'!DB99=""),"",'7'!DB99)</f>
        <v/>
      </c>
      <c r="DC195" s="482" t="str">
        <f>IF(AND('7'!DC99=""),"",'7'!DC99)</f>
        <v/>
      </c>
      <c r="DD195" s="482" t="str">
        <f>IF(AND('7'!DD99=""),"",'7'!DD99)</f>
        <v/>
      </c>
      <c r="DE195" s="482" t="str">
        <f>IF(AND('7'!DE99=""),"",'7'!DE99)</f>
        <v/>
      </c>
      <c r="DF195" s="482" t="str">
        <f>IF(AND('7'!DF99=""),"",'7'!DF99)</f>
        <v/>
      </c>
      <c r="DG195" s="482" t="str">
        <f>IF(AND('7'!DG99=""),"",'7'!DG99)</f>
        <v/>
      </c>
      <c r="DH195" s="482" t="str">
        <f>IF(AND('7'!DH99=""),"",'7'!DH99)</f>
        <v/>
      </c>
      <c r="DI195" s="482" t="str">
        <f>IF(AND('7'!DI99=""),"",'7'!DI99)</f>
        <v/>
      </c>
      <c r="DJ195" s="482" t="str">
        <f>IF(AND('7'!DJ99=""),"",'7'!DJ99)</f>
        <v/>
      </c>
      <c r="DK195" s="482" t="str">
        <f>IF(AND('7'!DK99=""),"",'7'!DK99)</f>
        <v/>
      </c>
      <c r="DL195" s="482" t="str">
        <f>IF(AND('7'!DL99=""),"",'7'!DL99)</f>
        <v/>
      </c>
      <c r="DM195" s="482" t="str">
        <f>IF(AND('7'!DM99=""),"",'7'!DM99)</f>
        <v/>
      </c>
      <c r="DN195" s="482" t="str">
        <f>IF(AND('7'!DN99=""),"",'7'!DN99)</f>
        <v/>
      </c>
      <c r="DO195" s="482" t="str">
        <f>IF(AND('7'!DO99=""),"",'7'!DO99)</f>
        <v/>
      </c>
      <c r="DP195" s="482" t="str">
        <f>IF(AND('7'!DP99=""),"",'7'!DP99)</f>
        <v/>
      </c>
      <c r="DQ195" s="482" t="str">
        <f>IF(AND('7'!DQ99=""),"",'7'!DQ99)</f>
        <v/>
      </c>
      <c r="DR195" s="482" t="str">
        <f>IF(AND('7'!DR99=""),"",'7'!DR99)</f>
        <v/>
      </c>
      <c r="DS195" s="482" t="str">
        <f>IF(AND('7'!DS99=""),"",'7'!DS99)</f>
        <v/>
      </c>
      <c r="DT195" s="482" t="str">
        <f>IF(AND('7'!DT99=""),"",'7'!DT99)</f>
        <v/>
      </c>
      <c r="DU195" s="482" t="str">
        <f>IF(AND('7'!DU99=""),"",'7'!DU99)</f>
        <v/>
      </c>
      <c r="DV195" s="482" t="str">
        <f>IF(AND('7'!DV99=""),"",'7'!DV99)</f>
        <v/>
      </c>
      <c r="DW195" s="482" t="str">
        <f>IF(AND('7'!DW99=""),"",'7'!DW99)</f>
        <v/>
      </c>
      <c r="DX195" s="482" t="str">
        <f>IF(AND('7'!DX99=""),"",'7'!DX99)</f>
        <v/>
      </c>
      <c r="DY195" s="482" t="str">
        <f>IF(AND('7'!DY99=""),"",'7'!DY99)</f>
        <v/>
      </c>
      <c r="DZ195" s="482" t="str">
        <f>IF(AND('7'!DZ99=""),"",'7'!DZ99)</f>
        <v/>
      </c>
      <c r="EA195" s="482" t="str">
        <f>IF(AND('7'!EA99=""),"",'7'!EA99)</f>
        <v/>
      </c>
      <c r="EB195" s="482" t="str">
        <f>IF(AND('7'!EB99=""),"",'7'!EB99)</f>
        <v/>
      </c>
      <c r="EC195" s="482" t="str">
        <f>IF(AND('7'!EC99=""),"",'7'!EC99)</f>
        <v/>
      </c>
      <c r="ED195" s="482" t="str">
        <f>IF(AND('7'!ED99=""),"",'7'!ED99)</f>
        <v/>
      </c>
      <c r="EE195" s="482" t="str">
        <f>IF(AND('7'!EE99=""),"",'7'!EE99)</f>
        <v/>
      </c>
      <c r="EF195" s="482" t="str">
        <f>IF(AND('7'!EF99=""),"",'7'!EF99)</f>
        <v/>
      </c>
      <c r="EG195" s="482" t="str">
        <f>IF(AND('7'!EG99=""),"",'7'!EG99)</f>
        <v/>
      </c>
      <c r="EH195" s="482" t="str">
        <f>IF(AND('7'!EH99=""),"",'7'!EH99)</f>
        <v/>
      </c>
      <c r="EI195" s="482" t="str">
        <f>IF(AND('7'!EI99=""),"",'7'!EI99)</f>
        <v/>
      </c>
      <c r="EJ195" s="482" t="str">
        <f>IF(AND('7'!EJ99=""),"",'7'!EJ99)</f>
        <v/>
      </c>
      <c r="EK195" s="482" t="str">
        <f>IF(AND('7'!EK99=""),"",'7'!EK99)</f>
        <v/>
      </c>
      <c r="EL195" s="482" t="str">
        <f>IF(AND('7'!EL99=""),"",'7'!EL99)</f>
        <v/>
      </c>
      <c r="EM195" s="482" t="str">
        <f>IF(AND('7'!EM99=""),"",'7'!EM99)</f>
        <v/>
      </c>
      <c r="EN195" s="482" t="str">
        <f>IF(AND('7'!EN99=""),"",'7'!EN99)</f>
        <v/>
      </c>
      <c r="EO195" s="482" t="str">
        <f>IF(AND('7'!EO99=""),"",'7'!EO99)</f>
        <v/>
      </c>
      <c r="EP195" s="482" t="str">
        <f>IF(AND('7'!EP99=""),"",'7'!EP99)</f>
        <v/>
      </c>
      <c r="EQ195" s="482" t="str">
        <f>IF(AND('7'!EQ99=""),"",'7'!EQ99)</f>
        <v/>
      </c>
      <c r="ER195" s="482" t="str">
        <f>IF(AND('7'!ER99=""),"",'7'!ER99)</f>
        <v/>
      </c>
      <c r="ES195" s="482" t="str">
        <f>IF(AND('7'!ES99=""),"",'7'!ES99)</f>
        <v/>
      </c>
      <c r="ET195" s="482" t="str">
        <f>IF(AND('7'!ET99=""),"",'7'!ET99)</f>
        <v/>
      </c>
      <c r="EU195" s="482" t="str">
        <f>IF(AND('7'!EU99=""),"",'7'!EU99)</f>
        <v/>
      </c>
      <c r="EV195" s="482" t="str">
        <f>IF(AND('7'!EV99=""),"",'7'!EV99)</f>
        <v/>
      </c>
      <c r="EW195" s="482" t="str">
        <f>IF(AND('7'!EW99=""),"",'7'!EW99)</f>
        <v/>
      </c>
      <c r="EX195" s="482" t="str">
        <f>IF(AND('7'!EX99=""),"",'7'!EX99)</f>
        <v/>
      </c>
      <c r="EY195" s="482" t="str">
        <f>IF(AND('7'!EY99=""),"",'7'!EY99)</f>
        <v/>
      </c>
      <c r="EZ195" s="482" t="str">
        <f>IF(AND('7'!EZ99=""),"",'7'!EZ99)</f>
        <v/>
      </c>
      <c r="FA195" s="482" t="str">
        <f>IF(AND('7'!FA99=""),"",'7'!FA99)</f>
        <v/>
      </c>
      <c r="FB195" s="482" t="str">
        <f>IF(AND('7'!FB99=""),"",'7'!FB99)</f>
        <v/>
      </c>
      <c r="FC195" s="482" t="str">
        <f>IF(AND('7'!FC99=""),"",'7'!FC99)</f>
        <v/>
      </c>
      <c r="FD195" s="482" t="str">
        <f>IF(AND('7'!FD99=""),"",'7'!FD99)</f>
        <v/>
      </c>
      <c r="FE195" s="482" t="str">
        <f>IF(AND('7'!FE99=""),"",'7'!FE99)</f>
        <v/>
      </c>
      <c r="FF195" s="482" t="str">
        <f>IF(AND('7'!FF99=""),"",'7'!FF99)</f>
        <v xml:space="preserve"> </v>
      </c>
      <c r="FG195" s="482" t="str">
        <f>IF(AND('7'!FG99=""),"",'7'!FG99)</f>
        <v/>
      </c>
      <c r="FH195" s="482" t="str">
        <f>IF(AND('7'!FH99=""),"",'7'!FH99)</f>
        <v/>
      </c>
      <c r="FI195" s="482" t="str">
        <f>IF(AND('7'!FI99=""),"",'7'!FI99)</f>
        <v/>
      </c>
      <c r="FJ195" s="482" t="str">
        <f>IF(AND('7'!FJ99=""),"",'7'!FJ99)</f>
        <v/>
      </c>
      <c r="FK195" s="482" t="str">
        <f>IF(AND('7'!FK99=""),"",'7'!FK99)</f>
        <v/>
      </c>
      <c r="FL195" s="482" t="str">
        <f>IF(AND('7'!FL99=""),"",'7'!FL99)</f>
        <v/>
      </c>
      <c r="FM195" s="482" t="str">
        <f>IF(AND('7'!FM99=""),"",'7'!FM99)</f>
        <v xml:space="preserve"> </v>
      </c>
      <c r="FN195" s="482" t="str">
        <f>IF(AND('7'!FN99=""),"",'7'!FN99)</f>
        <v/>
      </c>
      <c r="FO195" s="482" t="str">
        <f>IF(AND('7'!FO99=""),"",'7'!FO99)</f>
        <v/>
      </c>
      <c r="FP195" s="482" t="str">
        <f>IF(AND('7'!FP99=""),"",'7'!FP99)</f>
        <v/>
      </c>
      <c r="FQ195" s="482" t="str">
        <f>IF(AND('7'!FQ99=""),"",'7'!FQ99)</f>
        <v/>
      </c>
      <c r="FR195" s="482" t="str">
        <f>IF(AND('7'!FR99=""),"",'7'!FR99)</f>
        <v/>
      </c>
      <c r="FS195" s="482" t="str">
        <f>IF(AND('7'!FS99=""),"",'7'!FS99)</f>
        <v/>
      </c>
      <c r="FT195" s="482" t="str">
        <f>IF(AND('7'!FT99=""),"",'7'!FT99)</f>
        <v xml:space="preserve"> </v>
      </c>
      <c r="FU195" s="482" t="str">
        <f>IF(AND('7'!FV99=""),"",'7'!FV99)</f>
        <v>-</v>
      </c>
      <c r="FV195" s="482" t="str">
        <f>IF(AND('7'!FW99=""),"",'7'!FW99)</f>
        <v>-</v>
      </c>
      <c r="FW195" s="482" t="str">
        <f>IF(AND('7'!FX99=""),"",'7'!FX99)</f>
        <v>-</v>
      </c>
      <c r="FX195" s="482" t="str">
        <f>IF(AND('7'!FY99=""),"",'7'!FY99)</f>
        <v>-</v>
      </c>
      <c r="FY195" s="482" t="str">
        <f>IF(AND('7'!FZ99=""),"",'7'!FZ99)</f>
        <v>-</v>
      </c>
      <c r="FZ195" s="482" t="str">
        <f>IF(AND('7'!GA99=""),"",'7'!GA99)</f>
        <v>-</v>
      </c>
      <c r="GA195" s="482" t="str">
        <f>IF(AND('7'!GB99=""),"",'7'!GB99)</f>
        <v>-</v>
      </c>
      <c r="GB195" s="482" t="str">
        <f>IF(AND('7'!GC99=""),"",'7'!GC99)</f>
        <v>-</v>
      </c>
      <c r="GC195" s="482" t="str">
        <f>IF(AND('7'!GD99=""),"",'7'!GD99)</f>
        <v>-</v>
      </c>
      <c r="GD195" s="482" t="str">
        <f>IF(AND('7'!GE99=""),"",'7'!GE99)</f>
        <v>-</v>
      </c>
      <c r="GE195" s="482" t="str">
        <f>IF(AND('7'!GF99=""),"",'7'!GF99)</f>
        <v>-</v>
      </c>
      <c r="GF195" s="482" t="str">
        <f>IF(AND('7'!GG99=""),"",'7'!GG99)</f>
        <v>-</v>
      </c>
      <c r="GG195" s="482" t="str">
        <f>IF(AND('7'!GH99=""),"",IF(AND('7'!GH99="-"),"",'7'!GH99))</f>
        <v/>
      </c>
      <c r="GH195" s="50" t="str">
        <f>IF(AND(C195=""),"",VLOOKUP(B195,Register!$A$7:$CL$311,36,FALSE))</f>
        <v/>
      </c>
      <c r="GI195" s="483" t="str">
        <f>IF(AND('7'!GL99=""),"",'7'!GL99)</f>
        <v/>
      </c>
      <c r="GJ195" s="173" t="str">
        <f>IF(AND('7'!FU99=""),"",'7'!FU99)</f>
        <v/>
      </c>
    </row>
    <row r="196" spans="1:192" ht="21">
      <c r="A196" s="480">
        <v>188</v>
      </c>
      <c r="B196" s="481" t="str">
        <f>IF(AND('7'!B100=""),"",'7'!B100)</f>
        <v/>
      </c>
      <c r="C196" s="196" t="str">
        <f>IF(AND('7'!C100=""),"",'7'!C100)</f>
        <v/>
      </c>
      <c r="D196" s="196" t="str">
        <f>IF(AND('7'!D100=""),"",'7'!D100)</f>
        <v/>
      </c>
      <c r="E196" s="200" t="str">
        <f>IF(AND('7'!E100=""),"",'7'!E100)</f>
        <v/>
      </c>
      <c r="F196" s="482" t="str">
        <f>IF(AND('7'!F100=""),"",'7'!F100)</f>
        <v/>
      </c>
      <c r="G196" s="482" t="str">
        <f>IF(AND('7'!G100=""),"",'7'!G100)</f>
        <v/>
      </c>
      <c r="H196" s="482" t="str">
        <f>IF(AND('7'!H100=""),"",'7'!H100)</f>
        <v/>
      </c>
      <c r="I196" s="482" t="str">
        <f>IF(AND('7'!I100=""),"",'7'!I100)</f>
        <v/>
      </c>
      <c r="J196" s="482" t="str">
        <f>IF(AND('7'!J100=""),"",'7'!J100)</f>
        <v/>
      </c>
      <c r="K196" s="482" t="str">
        <f>IF(AND('7'!K100=""),"",'7'!K100)</f>
        <v/>
      </c>
      <c r="L196" s="482" t="str">
        <f>IF(AND('7'!L100=""),"",'7'!L100)</f>
        <v/>
      </c>
      <c r="M196" s="482" t="str">
        <f>IF(AND('7'!M100=""),"",'7'!M100)</f>
        <v/>
      </c>
      <c r="N196" s="482" t="str">
        <f>IF(AND('7'!N100=""),"",'7'!N100)</f>
        <v/>
      </c>
      <c r="O196" s="482" t="str">
        <f>IF(AND('7'!O100=""),"",'7'!O100)</f>
        <v/>
      </c>
      <c r="P196" s="482" t="str">
        <f>IF(AND('7'!P100=""),"",'7'!P100)</f>
        <v/>
      </c>
      <c r="Q196" s="482" t="str">
        <f>IF(AND('7'!Q100=""),"",'7'!Q100)</f>
        <v/>
      </c>
      <c r="R196" s="482" t="str">
        <f>IF(AND('7'!R100=""),"",'7'!R100)</f>
        <v/>
      </c>
      <c r="S196" s="482" t="str">
        <f>IF(AND('7'!S100=""),"",'7'!S100)</f>
        <v/>
      </c>
      <c r="T196" s="482" t="str">
        <f>IF(AND('7'!T100=""),"",'7'!T100)</f>
        <v/>
      </c>
      <c r="U196" s="482" t="str">
        <f>IF(AND('7'!U100=""),"",'7'!U100)</f>
        <v/>
      </c>
      <c r="V196" s="482" t="str">
        <f>IF(AND('7'!V100=""),"",'7'!V100)</f>
        <v/>
      </c>
      <c r="W196" s="482" t="str">
        <f>IF(AND('7'!W100=""),"",'7'!W100)</f>
        <v/>
      </c>
      <c r="X196" s="482" t="str">
        <f>IF(AND('7'!X100=""),"",'7'!X100)</f>
        <v/>
      </c>
      <c r="Y196" s="482" t="str">
        <f>IF(AND('7'!Y100=""),"",'7'!Y100)</f>
        <v/>
      </c>
      <c r="Z196" s="482" t="str">
        <f>IF(AND('7'!Z100=""),"",'7'!Z100)</f>
        <v/>
      </c>
      <c r="AA196" s="482" t="str">
        <f>IF(AND('7'!AA100=""),"",'7'!AA100)</f>
        <v/>
      </c>
      <c r="AB196" s="482" t="str">
        <f>IF(AND('7'!AB100=""),"",'7'!AB100)</f>
        <v/>
      </c>
      <c r="AC196" s="482" t="str">
        <f>IF(AND('7'!AC100=""),"",'7'!AC100)</f>
        <v/>
      </c>
      <c r="AD196" s="482" t="str">
        <f>IF(AND('7'!AD100=""),"",'7'!AD100)</f>
        <v/>
      </c>
      <c r="AE196" s="482" t="str">
        <f>IF(AND('7'!AE100=""),"",'7'!AE100)</f>
        <v/>
      </c>
      <c r="AF196" s="482" t="str">
        <f>IF(AND('7'!AF100=""),"",'7'!AF100)</f>
        <v/>
      </c>
      <c r="AG196" s="482" t="str">
        <f>IF(AND('7'!AG100=""),"",'7'!AG100)</f>
        <v/>
      </c>
      <c r="AH196" s="482" t="str">
        <f>IF(AND('7'!AH100=""),"",'7'!AH100)</f>
        <v/>
      </c>
      <c r="AI196" s="482" t="str">
        <f>IF(AND('7'!AI100=""),"",'7'!AI100)</f>
        <v/>
      </c>
      <c r="AJ196" s="482" t="str">
        <f>IF(AND('7'!AJ100=""),"",'7'!AJ100)</f>
        <v/>
      </c>
      <c r="AK196" s="482" t="str">
        <f>IF(AND('7'!AK100=""),"",'7'!AK100)</f>
        <v/>
      </c>
      <c r="AL196" s="482" t="str">
        <f>IF(AND('7'!AL100=""),"",'7'!AL100)</f>
        <v/>
      </c>
      <c r="AM196" s="482" t="str">
        <f>IF(AND('7'!AM100=""),"",'7'!AM100)</f>
        <v/>
      </c>
      <c r="AN196" s="482" t="str">
        <f>IF(AND('7'!AN100=""),"",'7'!AN100)</f>
        <v/>
      </c>
      <c r="AO196" s="482" t="str">
        <f>IF(AND('7'!AO100=""),"",'7'!AO100)</f>
        <v/>
      </c>
      <c r="AP196" s="482" t="str">
        <f>IF(AND('7'!AP100=""),"",'7'!AP100)</f>
        <v/>
      </c>
      <c r="AQ196" s="482" t="str">
        <f>IF(AND('7'!AQ100=""),"",'7'!AQ100)</f>
        <v/>
      </c>
      <c r="AR196" s="482" t="str">
        <f>IF(AND('7'!AR100=""),"",'7'!AR100)</f>
        <v/>
      </c>
      <c r="AS196" s="482" t="str">
        <f>IF(AND('7'!AS100=""),"",'7'!AS100)</f>
        <v/>
      </c>
      <c r="AT196" s="482" t="str">
        <f>IF(AND('7'!AT100=""),"",'7'!AT100)</f>
        <v/>
      </c>
      <c r="AU196" s="482" t="str">
        <f>IF(AND('7'!AU100=""),"",'7'!AU100)</f>
        <v/>
      </c>
      <c r="AV196" s="482" t="str">
        <f>IF(AND('7'!AV100=""),"",'7'!AV100)</f>
        <v/>
      </c>
      <c r="AW196" s="482" t="str">
        <f>IF(AND('7'!AW100=""),"",'7'!AW100)</f>
        <v/>
      </c>
      <c r="AX196" s="482" t="str">
        <f>IF(AND('7'!AX100=""),"",'7'!AX100)</f>
        <v/>
      </c>
      <c r="AY196" s="482" t="str">
        <f>IF(AND('7'!AY100=""),"",'7'!AY100)</f>
        <v/>
      </c>
      <c r="AZ196" s="482" t="str">
        <f>IF(AND('7'!AZ100=""),"",'7'!AZ100)</f>
        <v/>
      </c>
      <c r="BA196" s="482" t="str">
        <f>IF(AND('7'!BA100=""),"",'7'!BA100)</f>
        <v/>
      </c>
      <c r="BB196" s="482" t="str">
        <f>IF(AND('7'!BB100=""),"",'7'!BB100)</f>
        <v/>
      </c>
      <c r="BC196" s="482" t="str">
        <f>IF(AND('7'!BC100=""),"",'7'!BC100)</f>
        <v/>
      </c>
      <c r="BD196" s="482" t="str">
        <f>IF(AND('7'!BD100=""),"",'7'!BD100)</f>
        <v/>
      </c>
      <c r="BE196" s="482" t="str">
        <f>IF(AND('7'!BE100=""),"",'7'!BE100)</f>
        <v/>
      </c>
      <c r="BF196" s="482" t="str">
        <f>IF(AND('7'!BF100=""),"",'7'!BF100)</f>
        <v/>
      </c>
      <c r="BG196" s="482" t="str">
        <f>IF(AND('7'!BG100=""),"",'7'!BG100)</f>
        <v/>
      </c>
      <c r="BH196" s="482" t="str">
        <f>IF(AND('7'!BH100=""),"",'7'!BH100)</f>
        <v/>
      </c>
      <c r="BI196" s="482" t="str">
        <f>IF(AND('7'!BI100=""),"",'7'!BI100)</f>
        <v/>
      </c>
      <c r="BJ196" s="482" t="str">
        <f>IF(AND('7'!BJ100=""),"",'7'!BJ100)</f>
        <v/>
      </c>
      <c r="BK196" s="482" t="str">
        <f>IF(AND('7'!BK100=""),"",'7'!BK100)</f>
        <v/>
      </c>
      <c r="BL196" s="482" t="str">
        <f>IF(AND('7'!BL100=""),"",'7'!BL100)</f>
        <v/>
      </c>
      <c r="BM196" s="482" t="str">
        <f>IF(AND('7'!BM100=""),"",'7'!BM100)</f>
        <v/>
      </c>
      <c r="BN196" s="482" t="str">
        <f>IF(AND('7'!BN100=""),"",'7'!BN100)</f>
        <v/>
      </c>
      <c r="BO196" s="482" t="str">
        <f>IF(AND('7'!BO100=""),"",'7'!BO100)</f>
        <v/>
      </c>
      <c r="BP196" s="482" t="str">
        <f>IF(AND('7'!BP100=""),"",'7'!BP100)</f>
        <v/>
      </c>
      <c r="BQ196" s="482" t="str">
        <f>IF(AND('7'!BQ100=""),"",'7'!BQ100)</f>
        <v/>
      </c>
      <c r="BR196" s="482" t="str">
        <f>IF(AND('7'!BR100=""),"",'7'!BR100)</f>
        <v/>
      </c>
      <c r="BS196" s="482" t="str">
        <f>IF(AND('7'!BS100=""),"",'7'!BS100)</f>
        <v/>
      </c>
      <c r="BT196" s="482" t="str">
        <f>IF(AND('7'!BT100=""),"",'7'!BT100)</f>
        <v/>
      </c>
      <c r="BU196" s="482" t="str">
        <f>IF(AND('7'!BU100=""),"",'7'!BU100)</f>
        <v/>
      </c>
      <c r="BV196" s="482" t="str">
        <f>IF(AND('7'!BV100=""),"",'7'!BV100)</f>
        <v/>
      </c>
      <c r="BW196" s="482" t="str">
        <f>IF(AND('7'!BW100=""),"",'7'!BW100)</f>
        <v/>
      </c>
      <c r="BX196" s="482" t="str">
        <f>IF(AND('7'!BX100=""),"",'7'!BX100)</f>
        <v/>
      </c>
      <c r="BY196" s="482" t="str">
        <f>IF(AND('7'!BY100=""),"",'7'!BY100)</f>
        <v/>
      </c>
      <c r="BZ196" s="482" t="str">
        <f>IF(AND('7'!BZ100=""),"",'7'!BZ100)</f>
        <v/>
      </c>
      <c r="CA196" s="482" t="str">
        <f>IF(AND('7'!CA100=""),"",'7'!CA100)</f>
        <v/>
      </c>
      <c r="CB196" s="482" t="str">
        <f>IF(AND('7'!CB100=""),"",'7'!CB100)</f>
        <v/>
      </c>
      <c r="CC196" s="482" t="str">
        <f>IF(AND('7'!CC100=""),"",'7'!CC100)</f>
        <v/>
      </c>
      <c r="CD196" s="482" t="str">
        <f>IF(AND('7'!CD100=""),"",'7'!CD100)</f>
        <v/>
      </c>
      <c r="CE196" s="482" t="str">
        <f>IF(AND('7'!CE100=""),"",'7'!CE100)</f>
        <v/>
      </c>
      <c r="CF196" s="482" t="str">
        <f>IF(AND('7'!CF100=""),"",'7'!CF100)</f>
        <v/>
      </c>
      <c r="CG196" s="482" t="str">
        <f>IF(AND('7'!CG100=""),"",'7'!CG100)</f>
        <v/>
      </c>
      <c r="CH196" s="482" t="str">
        <f>IF(AND('7'!CH100=""),"",'7'!CH100)</f>
        <v/>
      </c>
      <c r="CI196" s="482" t="str">
        <f>IF(AND('7'!CI100=""),"",'7'!CI100)</f>
        <v/>
      </c>
      <c r="CJ196" s="482" t="str">
        <f>IF(AND('7'!CJ100=""),"",'7'!CJ100)</f>
        <v/>
      </c>
      <c r="CK196" s="482" t="str">
        <f>IF(AND('7'!CK100=""),"",'7'!CK100)</f>
        <v/>
      </c>
      <c r="CL196" s="482" t="str">
        <f>IF(AND('7'!CL100=""),"",'7'!CL100)</f>
        <v/>
      </c>
      <c r="CM196" s="482" t="str">
        <f>IF(AND('7'!CM100=""),"",'7'!CM100)</f>
        <v/>
      </c>
      <c r="CN196" s="482" t="str">
        <f>IF(AND('7'!CN100=""),"",'7'!CN100)</f>
        <v/>
      </c>
      <c r="CO196" s="482" t="str">
        <f>IF(AND('7'!CO100=""),"",'7'!CO100)</f>
        <v/>
      </c>
      <c r="CP196" s="482" t="str">
        <f>IF(AND('7'!CP100=""),"",'7'!CP100)</f>
        <v/>
      </c>
      <c r="CQ196" s="482" t="str">
        <f>IF(AND('7'!CQ100=""),"",'7'!CQ100)</f>
        <v/>
      </c>
      <c r="CR196" s="482" t="str">
        <f>IF(AND('7'!CR100=""),"",'7'!CR100)</f>
        <v/>
      </c>
      <c r="CS196" s="482" t="str">
        <f>IF(AND('7'!CS100=""),"",'7'!CS100)</f>
        <v/>
      </c>
      <c r="CT196" s="482" t="str">
        <f>IF(AND('7'!CT100=""),"",'7'!CT100)</f>
        <v/>
      </c>
      <c r="CU196" s="482" t="str">
        <f>IF(AND('7'!CU100=""),"",'7'!CU100)</f>
        <v/>
      </c>
      <c r="CV196" s="482" t="str">
        <f>IF(AND('7'!CV100=""),"",'7'!CV100)</f>
        <v/>
      </c>
      <c r="CW196" s="482" t="str">
        <f>IF(AND('7'!CW100=""),"",'7'!CW100)</f>
        <v/>
      </c>
      <c r="CX196" s="482" t="str">
        <f>IF(AND('7'!CX100=""),"",'7'!CX100)</f>
        <v/>
      </c>
      <c r="CY196" s="482" t="str">
        <f>IF(AND('7'!CY100=""),"",'7'!CY100)</f>
        <v/>
      </c>
      <c r="CZ196" s="482" t="str">
        <f>IF(AND('7'!CZ100=""),"",'7'!CZ100)</f>
        <v/>
      </c>
      <c r="DA196" s="482" t="str">
        <f>IF(AND('7'!DA100=""),"",'7'!DA100)</f>
        <v/>
      </c>
      <c r="DB196" s="482" t="str">
        <f>IF(AND('7'!DB100=""),"",'7'!DB100)</f>
        <v/>
      </c>
      <c r="DC196" s="482" t="str">
        <f>IF(AND('7'!DC100=""),"",'7'!DC100)</f>
        <v/>
      </c>
      <c r="DD196" s="482" t="str">
        <f>IF(AND('7'!DD100=""),"",'7'!DD100)</f>
        <v/>
      </c>
      <c r="DE196" s="482" t="str">
        <f>IF(AND('7'!DE100=""),"",'7'!DE100)</f>
        <v/>
      </c>
      <c r="DF196" s="482" t="str">
        <f>IF(AND('7'!DF100=""),"",'7'!DF100)</f>
        <v/>
      </c>
      <c r="DG196" s="482" t="str">
        <f>IF(AND('7'!DG100=""),"",'7'!DG100)</f>
        <v/>
      </c>
      <c r="DH196" s="482" t="str">
        <f>IF(AND('7'!DH100=""),"",'7'!DH100)</f>
        <v/>
      </c>
      <c r="DI196" s="482" t="str">
        <f>IF(AND('7'!DI100=""),"",'7'!DI100)</f>
        <v/>
      </c>
      <c r="DJ196" s="482" t="str">
        <f>IF(AND('7'!DJ100=""),"",'7'!DJ100)</f>
        <v/>
      </c>
      <c r="DK196" s="482" t="str">
        <f>IF(AND('7'!DK100=""),"",'7'!DK100)</f>
        <v/>
      </c>
      <c r="DL196" s="482" t="str">
        <f>IF(AND('7'!DL100=""),"",'7'!DL100)</f>
        <v/>
      </c>
      <c r="DM196" s="482" t="str">
        <f>IF(AND('7'!DM100=""),"",'7'!DM100)</f>
        <v/>
      </c>
      <c r="DN196" s="482" t="str">
        <f>IF(AND('7'!DN100=""),"",'7'!DN100)</f>
        <v/>
      </c>
      <c r="DO196" s="482" t="str">
        <f>IF(AND('7'!DO100=""),"",'7'!DO100)</f>
        <v/>
      </c>
      <c r="DP196" s="482" t="str">
        <f>IF(AND('7'!DP100=""),"",'7'!DP100)</f>
        <v/>
      </c>
      <c r="DQ196" s="482" t="str">
        <f>IF(AND('7'!DQ100=""),"",'7'!DQ100)</f>
        <v/>
      </c>
      <c r="DR196" s="482" t="str">
        <f>IF(AND('7'!DR100=""),"",'7'!DR100)</f>
        <v/>
      </c>
      <c r="DS196" s="482" t="str">
        <f>IF(AND('7'!DS100=""),"",'7'!DS100)</f>
        <v/>
      </c>
      <c r="DT196" s="482" t="str">
        <f>IF(AND('7'!DT100=""),"",'7'!DT100)</f>
        <v/>
      </c>
      <c r="DU196" s="482" t="str">
        <f>IF(AND('7'!DU100=""),"",'7'!DU100)</f>
        <v/>
      </c>
      <c r="DV196" s="482" t="str">
        <f>IF(AND('7'!DV100=""),"",'7'!DV100)</f>
        <v/>
      </c>
      <c r="DW196" s="482" t="str">
        <f>IF(AND('7'!DW100=""),"",'7'!DW100)</f>
        <v/>
      </c>
      <c r="DX196" s="482" t="str">
        <f>IF(AND('7'!DX100=""),"",'7'!DX100)</f>
        <v/>
      </c>
      <c r="DY196" s="482" t="str">
        <f>IF(AND('7'!DY100=""),"",'7'!DY100)</f>
        <v/>
      </c>
      <c r="DZ196" s="482" t="str">
        <f>IF(AND('7'!DZ100=""),"",'7'!DZ100)</f>
        <v/>
      </c>
      <c r="EA196" s="482" t="str">
        <f>IF(AND('7'!EA100=""),"",'7'!EA100)</f>
        <v/>
      </c>
      <c r="EB196" s="482" t="str">
        <f>IF(AND('7'!EB100=""),"",'7'!EB100)</f>
        <v/>
      </c>
      <c r="EC196" s="482" t="str">
        <f>IF(AND('7'!EC100=""),"",'7'!EC100)</f>
        <v/>
      </c>
      <c r="ED196" s="482" t="str">
        <f>IF(AND('7'!ED100=""),"",'7'!ED100)</f>
        <v/>
      </c>
      <c r="EE196" s="482" t="str">
        <f>IF(AND('7'!EE100=""),"",'7'!EE100)</f>
        <v/>
      </c>
      <c r="EF196" s="482" t="str">
        <f>IF(AND('7'!EF100=""),"",'7'!EF100)</f>
        <v/>
      </c>
      <c r="EG196" s="482" t="str">
        <f>IF(AND('7'!EG100=""),"",'7'!EG100)</f>
        <v/>
      </c>
      <c r="EH196" s="482" t="str">
        <f>IF(AND('7'!EH100=""),"",'7'!EH100)</f>
        <v/>
      </c>
      <c r="EI196" s="482" t="str">
        <f>IF(AND('7'!EI100=""),"",'7'!EI100)</f>
        <v/>
      </c>
      <c r="EJ196" s="482" t="str">
        <f>IF(AND('7'!EJ100=""),"",'7'!EJ100)</f>
        <v/>
      </c>
      <c r="EK196" s="482" t="str">
        <f>IF(AND('7'!EK100=""),"",'7'!EK100)</f>
        <v/>
      </c>
      <c r="EL196" s="482" t="str">
        <f>IF(AND('7'!EL100=""),"",'7'!EL100)</f>
        <v/>
      </c>
      <c r="EM196" s="482" t="str">
        <f>IF(AND('7'!EM100=""),"",'7'!EM100)</f>
        <v/>
      </c>
      <c r="EN196" s="482" t="str">
        <f>IF(AND('7'!EN100=""),"",'7'!EN100)</f>
        <v/>
      </c>
      <c r="EO196" s="482" t="str">
        <f>IF(AND('7'!EO100=""),"",'7'!EO100)</f>
        <v/>
      </c>
      <c r="EP196" s="482" t="str">
        <f>IF(AND('7'!EP100=""),"",'7'!EP100)</f>
        <v/>
      </c>
      <c r="EQ196" s="482" t="str">
        <f>IF(AND('7'!EQ100=""),"",'7'!EQ100)</f>
        <v/>
      </c>
      <c r="ER196" s="482" t="str">
        <f>IF(AND('7'!ER100=""),"",'7'!ER100)</f>
        <v/>
      </c>
      <c r="ES196" s="482" t="str">
        <f>IF(AND('7'!ES100=""),"",'7'!ES100)</f>
        <v/>
      </c>
      <c r="ET196" s="482" t="str">
        <f>IF(AND('7'!ET100=""),"",'7'!ET100)</f>
        <v/>
      </c>
      <c r="EU196" s="482" t="str">
        <f>IF(AND('7'!EU100=""),"",'7'!EU100)</f>
        <v/>
      </c>
      <c r="EV196" s="482" t="str">
        <f>IF(AND('7'!EV100=""),"",'7'!EV100)</f>
        <v/>
      </c>
      <c r="EW196" s="482" t="str">
        <f>IF(AND('7'!EW100=""),"",'7'!EW100)</f>
        <v/>
      </c>
      <c r="EX196" s="482" t="str">
        <f>IF(AND('7'!EX100=""),"",'7'!EX100)</f>
        <v/>
      </c>
      <c r="EY196" s="482" t="str">
        <f>IF(AND('7'!EY100=""),"",'7'!EY100)</f>
        <v/>
      </c>
      <c r="EZ196" s="482" t="str">
        <f>IF(AND('7'!EZ100=""),"",'7'!EZ100)</f>
        <v/>
      </c>
      <c r="FA196" s="482" t="str">
        <f>IF(AND('7'!FA100=""),"",'7'!FA100)</f>
        <v/>
      </c>
      <c r="FB196" s="482" t="str">
        <f>IF(AND('7'!FB100=""),"",'7'!FB100)</f>
        <v/>
      </c>
      <c r="FC196" s="482" t="str">
        <f>IF(AND('7'!FC100=""),"",'7'!FC100)</f>
        <v/>
      </c>
      <c r="FD196" s="482" t="str">
        <f>IF(AND('7'!FD100=""),"",'7'!FD100)</f>
        <v/>
      </c>
      <c r="FE196" s="482" t="str">
        <f>IF(AND('7'!FE100=""),"",'7'!FE100)</f>
        <v/>
      </c>
      <c r="FF196" s="482" t="str">
        <f>IF(AND('7'!FF100=""),"",'7'!FF100)</f>
        <v xml:space="preserve"> </v>
      </c>
      <c r="FG196" s="482" t="str">
        <f>IF(AND('7'!FG100=""),"",'7'!FG100)</f>
        <v/>
      </c>
      <c r="FH196" s="482" t="str">
        <f>IF(AND('7'!FH100=""),"",'7'!FH100)</f>
        <v/>
      </c>
      <c r="FI196" s="482" t="str">
        <f>IF(AND('7'!FI100=""),"",'7'!FI100)</f>
        <v/>
      </c>
      <c r="FJ196" s="482" t="str">
        <f>IF(AND('7'!FJ100=""),"",'7'!FJ100)</f>
        <v/>
      </c>
      <c r="FK196" s="482" t="str">
        <f>IF(AND('7'!FK100=""),"",'7'!FK100)</f>
        <v/>
      </c>
      <c r="FL196" s="482" t="str">
        <f>IF(AND('7'!FL100=""),"",'7'!FL100)</f>
        <v/>
      </c>
      <c r="FM196" s="482" t="str">
        <f>IF(AND('7'!FM100=""),"",'7'!FM100)</f>
        <v xml:space="preserve"> </v>
      </c>
      <c r="FN196" s="482" t="str">
        <f>IF(AND('7'!FN100=""),"",'7'!FN100)</f>
        <v/>
      </c>
      <c r="FO196" s="482" t="str">
        <f>IF(AND('7'!FO100=""),"",'7'!FO100)</f>
        <v/>
      </c>
      <c r="FP196" s="482" t="str">
        <f>IF(AND('7'!FP100=""),"",'7'!FP100)</f>
        <v/>
      </c>
      <c r="FQ196" s="482" t="str">
        <f>IF(AND('7'!FQ100=""),"",'7'!FQ100)</f>
        <v/>
      </c>
      <c r="FR196" s="482" t="str">
        <f>IF(AND('7'!FR100=""),"",'7'!FR100)</f>
        <v/>
      </c>
      <c r="FS196" s="482" t="str">
        <f>IF(AND('7'!FS100=""),"",'7'!FS100)</f>
        <v/>
      </c>
      <c r="FT196" s="482" t="str">
        <f>IF(AND('7'!FT100=""),"",'7'!FT100)</f>
        <v xml:space="preserve"> </v>
      </c>
      <c r="FU196" s="482" t="str">
        <f>IF(AND('7'!FV100=""),"",'7'!FV100)</f>
        <v>-</v>
      </c>
      <c r="FV196" s="482" t="str">
        <f>IF(AND('7'!FW100=""),"",'7'!FW100)</f>
        <v>-</v>
      </c>
      <c r="FW196" s="482" t="str">
        <f>IF(AND('7'!FX100=""),"",'7'!FX100)</f>
        <v>-</v>
      </c>
      <c r="FX196" s="482" t="str">
        <f>IF(AND('7'!FY100=""),"",'7'!FY100)</f>
        <v>-</v>
      </c>
      <c r="FY196" s="482" t="str">
        <f>IF(AND('7'!FZ100=""),"",'7'!FZ100)</f>
        <v>-</v>
      </c>
      <c r="FZ196" s="482" t="str">
        <f>IF(AND('7'!GA100=""),"",'7'!GA100)</f>
        <v>-</v>
      </c>
      <c r="GA196" s="482" t="str">
        <f>IF(AND('7'!GB100=""),"",'7'!GB100)</f>
        <v>-</v>
      </c>
      <c r="GB196" s="482" t="str">
        <f>IF(AND('7'!GC100=""),"",'7'!GC100)</f>
        <v>-</v>
      </c>
      <c r="GC196" s="482" t="str">
        <f>IF(AND('7'!GD100=""),"",'7'!GD100)</f>
        <v>-</v>
      </c>
      <c r="GD196" s="482" t="str">
        <f>IF(AND('7'!GE100=""),"",'7'!GE100)</f>
        <v>-</v>
      </c>
      <c r="GE196" s="482" t="str">
        <f>IF(AND('7'!GF100=""),"",'7'!GF100)</f>
        <v>-</v>
      </c>
      <c r="GF196" s="482" t="str">
        <f>IF(AND('7'!GG100=""),"",'7'!GG100)</f>
        <v>-</v>
      </c>
      <c r="GG196" s="482" t="str">
        <f>IF(AND('7'!GH100=""),"",IF(AND('7'!GH100="-"),"",'7'!GH100))</f>
        <v/>
      </c>
      <c r="GH196" s="50" t="str">
        <f>IF(AND(C196=""),"",VLOOKUP(B196,Register!$A$7:$CL$311,36,FALSE))</f>
        <v/>
      </c>
      <c r="GI196" s="483" t="str">
        <f>IF(AND('7'!GL100=""),"",'7'!GL100)</f>
        <v/>
      </c>
      <c r="GJ196" s="173" t="str">
        <f>IF(AND('7'!FU100=""),"",'7'!FU100)</f>
        <v/>
      </c>
    </row>
    <row r="197" spans="1:192" ht="21">
      <c r="A197" s="480">
        <v>189</v>
      </c>
      <c r="B197" s="481" t="str">
        <f>IF(AND('7'!B101=""),"",'7'!B101)</f>
        <v/>
      </c>
      <c r="C197" s="196" t="str">
        <f>IF(AND('7'!C101=""),"",'7'!C101)</f>
        <v/>
      </c>
      <c r="D197" s="196" t="str">
        <f>IF(AND('7'!D101=""),"",'7'!D101)</f>
        <v/>
      </c>
      <c r="E197" s="200" t="str">
        <f>IF(AND('7'!E101=""),"",'7'!E101)</f>
        <v/>
      </c>
      <c r="F197" s="482" t="str">
        <f>IF(AND('7'!F101=""),"",'7'!F101)</f>
        <v/>
      </c>
      <c r="G197" s="482" t="str">
        <f>IF(AND('7'!G101=""),"",'7'!G101)</f>
        <v/>
      </c>
      <c r="H197" s="482" t="str">
        <f>IF(AND('7'!H101=""),"",'7'!H101)</f>
        <v/>
      </c>
      <c r="I197" s="482" t="str">
        <f>IF(AND('7'!I101=""),"",'7'!I101)</f>
        <v/>
      </c>
      <c r="J197" s="482" t="str">
        <f>IF(AND('7'!J101=""),"",'7'!J101)</f>
        <v/>
      </c>
      <c r="K197" s="482" t="str">
        <f>IF(AND('7'!K101=""),"",'7'!K101)</f>
        <v/>
      </c>
      <c r="L197" s="482" t="str">
        <f>IF(AND('7'!L101=""),"",'7'!L101)</f>
        <v/>
      </c>
      <c r="M197" s="482" t="str">
        <f>IF(AND('7'!M101=""),"",'7'!M101)</f>
        <v/>
      </c>
      <c r="N197" s="482" t="str">
        <f>IF(AND('7'!N101=""),"",'7'!N101)</f>
        <v/>
      </c>
      <c r="O197" s="482" t="str">
        <f>IF(AND('7'!O101=""),"",'7'!O101)</f>
        <v/>
      </c>
      <c r="P197" s="482" t="str">
        <f>IF(AND('7'!P101=""),"",'7'!P101)</f>
        <v/>
      </c>
      <c r="Q197" s="482" t="str">
        <f>IF(AND('7'!Q101=""),"",'7'!Q101)</f>
        <v/>
      </c>
      <c r="R197" s="482" t="str">
        <f>IF(AND('7'!R101=""),"",'7'!R101)</f>
        <v/>
      </c>
      <c r="S197" s="482" t="str">
        <f>IF(AND('7'!S101=""),"",'7'!S101)</f>
        <v/>
      </c>
      <c r="T197" s="482" t="str">
        <f>IF(AND('7'!T101=""),"",'7'!T101)</f>
        <v/>
      </c>
      <c r="U197" s="482" t="str">
        <f>IF(AND('7'!U101=""),"",'7'!U101)</f>
        <v/>
      </c>
      <c r="V197" s="482" t="str">
        <f>IF(AND('7'!V101=""),"",'7'!V101)</f>
        <v/>
      </c>
      <c r="W197" s="482" t="str">
        <f>IF(AND('7'!W101=""),"",'7'!W101)</f>
        <v/>
      </c>
      <c r="X197" s="482" t="str">
        <f>IF(AND('7'!X101=""),"",'7'!X101)</f>
        <v/>
      </c>
      <c r="Y197" s="482" t="str">
        <f>IF(AND('7'!Y101=""),"",'7'!Y101)</f>
        <v/>
      </c>
      <c r="Z197" s="482" t="str">
        <f>IF(AND('7'!Z101=""),"",'7'!Z101)</f>
        <v/>
      </c>
      <c r="AA197" s="482" t="str">
        <f>IF(AND('7'!AA101=""),"",'7'!AA101)</f>
        <v/>
      </c>
      <c r="AB197" s="482" t="str">
        <f>IF(AND('7'!AB101=""),"",'7'!AB101)</f>
        <v/>
      </c>
      <c r="AC197" s="482" t="str">
        <f>IF(AND('7'!AC101=""),"",'7'!AC101)</f>
        <v/>
      </c>
      <c r="AD197" s="482" t="str">
        <f>IF(AND('7'!AD101=""),"",'7'!AD101)</f>
        <v/>
      </c>
      <c r="AE197" s="482" t="str">
        <f>IF(AND('7'!AE101=""),"",'7'!AE101)</f>
        <v/>
      </c>
      <c r="AF197" s="482" t="str">
        <f>IF(AND('7'!AF101=""),"",'7'!AF101)</f>
        <v/>
      </c>
      <c r="AG197" s="482" t="str">
        <f>IF(AND('7'!AG101=""),"",'7'!AG101)</f>
        <v/>
      </c>
      <c r="AH197" s="482" t="str">
        <f>IF(AND('7'!AH101=""),"",'7'!AH101)</f>
        <v/>
      </c>
      <c r="AI197" s="482" t="str">
        <f>IF(AND('7'!AI101=""),"",'7'!AI101)</f>
        <v/>
      </c>
      <c r="AJ197" s="482" t="str">
        <f>IF(AND('7'!AJ101=""),"",'7'!AJ101)</f>
        <v/>
      </c>
      <c r="AK197" s="482" t="str">
        <f>IF(AND('7'!AK101=""),"",'7'!AK101)</f>
        <v/>
      </c>
      <c r="AL197" s="482" t="str">
        <f>IF(AND('7'!AL101=""),"",'7'!AL101)</f>
        <v/>
      </c>
      <c r="AM197" s="482" t="str">
        <f>IF(AND('7'!AM101=""),"",'7'!AM101)</f>
        <v/>
      </c>
      <c r="AN197" s="482" t="str">
        <f>IF(AND('7'!AN101=""),"",'7'!AN101)</f>
        <v/>
      </c>
      <c r="AO197" s="482" t="str">
        <f>IF(AND('7'!AO101=""),"",'7'!AO101)</f>
        <v/>
      </c>
      <c r="AP197" s="482" t="str">
        <f>IF(AND('7'!AP101=""),"",'7'!AP101)</f>
        <v/>
      </c>
      <c r="AQ197" s="482" t="str">
        <f>IF(AND('7'!AQ101=""),"",'7'!AQ101)</f>
        <v/>
      </c>
      <c r="AR197" s="482" t="str">
        <f>IF(AND('7'!AR101=""),"",'7'!AR101)</f>
        <v/>
      </c>
      <c r="AS197" s="482" t="str">
        <f>IF(AND('7'!AS101=""),"",'7'!AS101)</f>
        <v/>
      </c>
      <c r="AT197" s="482" t="str">
        <f>IF(AND('7'!AT101=""),"",'7'!AT101)</f>
        <v/>
      </c>
      <c r="AU197" s="482" t="str">
        <f>IF(AND('7'!AU101=""),"",'7'!AU101)</f>
        <v/>
      </c>
      <c r="AV197" s="482" t="str">
        <f>IF(AND('7'!AV101=""),"",'7'!AV101)</f>
        <v/>
      </c>
      <c r="AW197" s="482" t="str">
        <f>IF(AND('7'!AW101=""),"",'7'!AW101)</f>
        <v/>
      </c>
      <c r="AX197" s="482" t="str">
        <f>IF(AND('7'!AX101=""),"",'7'!AX101)</f>
        <v/>
      </c>
      <c r="AY197" s="482" t="str">
        <f>IF(AND('7'!AY101=""),"",'7'!AY101)</f>
        <v/>
      </c>
      <c r="AZ197" s="482" t="str">
        <f>IF(AND('7'!AZ101=""),"",'7'!AZ101)</f>
        <v/>
      </c>
      <c r="BA197" s="482" t="str">
        <f>IF(AND('7'!BA101=""),"",'7'!BA101)</f>
        <v/>
      </c>
      <c r="BB197" s="482" t="str">
        <f>IF(AND('7'!BB101=""),"",'7'!BB101)</f>
        <v/>
      </c>
      <c r="BC197" s="482" t="str">
        <f>IF(AND('7'!BC101=""),"",'7'!BC101)</f>
        <v/>
      </c>
      <c r="BD197" s="482" t="str">
        <f>IF(AND('7'!BD101=""),"",'7'!BD101)</f>
        <v/>
      </c>
      <c r="BE197" s="482" t="str">
        <f>IF(AND('7'!BE101=""),"",'7'!BE101)</f>
        <v/>
      </c>
      <c r="BF197" s="482" t="str">
        <f>IF(AND('7'!BF101=""),"",'7'!BF101)</f>
        <v/>
      </c>
      <c r="BG197" s="482" t="str">
        <f>IF(AND('7'!BG101=""),"",'7'!BG101)</f>
        <v/>
      </c>
      <c r="BH197" s="482" t="str">
        <f>IF(AND('7'!BH101=""),"",'7'!BH101)</f>
        <v/>
      </c>
      <c r="BI197" s="482" t="str">
        <f>IF(AND('7'!BI101=""),"",'7'!BI101)</f>
        <v/>
      </c>
      <c r="BJ197" s="482" t="str">
        <f>IF(AND('7'!BJ101=""),"",'7'!BJ101)</f>
        <v/>
      </c>
      <c r="BK197" s="482" t="str">
        <f>IF(AND('7'!BK101=""),"",'7'!BK101)</f>
        <v/>
      </c>
      <c r="BL197" s="482" t="str">
        <f>IF(AND('7'!BL101=""),"",'7'!BL101)</f>
        <v/>
      </c>
      <c r="BM197" s="482" t="str">
        <f>IF(AND('7'!BM101=""),"",'7'!BM101)</f>
        <v/>
      </c>
      <c r="BN197" s="482" t="str">
        <f>IF(AND('7'!BN101=""),"",'7'!BN101)</f>
        <v/>
      </c>
      <c r="BO197" s="482" t="str">
        <f>IF(AND('7'!BO101=""),"",'7'!BO101)</f>
        <v/>
      </c>
      <c r="BP197" s="482" t="str">
        <f>IF(AND('7'!BP101=""),"",'7'!BP101)</f>
        <v/>
      </c>
      <c r="BQ197" s="482" t="str">
        <f>IF(AND('7'!BQ101=""),"",'7'!BQ101)</f>
        <v/>
      </c>
      <c r="BR197" s="482" t="str">
        <f>IF(AND('7'!BR101=""),"",'7'!BR101)</f>
        <v/>
      </c>
      <c r="BS197" s="482" t="str">
        <f>IF(AND('7'!BS101=""),"",'7'!BS101)</f>
        <v/>
      </c>
      <c r="BT197" s="482" t="str">
        <f>IF(AND('7'!BT101=""),"",'7'!BT101)</f>
        <v/>
      </c>
      <c r="BU197" s="482" t="str">
        <f>IF(AND('7'!BU101=""),"",'7'!BU101)</f>
        <v/>
      </c>
      <c r="BV197" s="482" t="str">
        <f>IF(AND('7'!BV101=""),"",'7'!BV101)</f>
        <v/>
      </c>
      <c r="BW197" s="482" t="str">
        <f>IF(AND('7'!BW101=""),"",'7'!BW101)</f>
        <v/>
      </c>
      <c r="BX197" s="482" t="str">
        <f>IF(AND('7'!BX101=""),"",'7'!BX101)</f>
        <v/>
      </c>
      <c r="BY197" s="482" t="str">
        <f>IF(AND('7'!BY101=""),"",'7'!BY101)</f>
        <v/>
      </c>
      <c r="BZ197" s="482" t="str">
        <f>IF(AND('7'!BZ101=""),"",'7'!BZ101)</f>
        <v/>
      </c>
      <c r="CA197" s="482" t="str">
        <f>IF(AND('7'!CA101=""),"",'7'!CA101)</f>
        <v/>
      </c>
      <c r="CB197" s="482" t="str">
        <f>IF(AND('7'!CB101=""),"",'7'!CB101)</f>
        <v/>
      </c>
      <c r="CC197" s="482" t="str">
        <f>IF(AND('7'!CC101=""),"",'7'!CC101)</f>
        <v/>
      </c>
      <c r="CD197" s="482" t="str">
        <f>IF(AND('7'!CD101=""),"",'7'!CD101)</f>
        <v/>
      </c>
      <c r="CE197" s="482" t="str">
        <f>IF(AND('7'!CE101=""),"",'7'!CE101)</f>
        <v/>
      </c>
      <c r="CF197" s="482" t="str">
        <f>IF(AND('7'!CF101=""),"",'7'!CF101)</f>
        <v/>
      </c>
      <c r="CG197" s="482" t="str">
        <f>IF(AND('7'!CG101=""),"",'7'!CG101)</f>
        <v/>
      </c>
      <c r="CH197" s="482" t="str">
        <f>IF(AND('7'!CH101=""),"",'7'!CH101)</f>
        <v/>
      </c>
      <c r="CI197" s="482" t="str">
        <f>IF(AND('7'!CI101=""),"",'7'!CI101)</f>
        <v/>
      </c>
      <c r="CJ197" s="482" t="str">
        <f>IF(AND('7'!CJ101=""),"",'7'!CJ101)</f>
        <v/>
      </c>
      <c r="CK197" s="482" t="str">
        <f>IF(AND('7'!CK101=""),"",'7'!CK101)</f>
        <v/>
      </c>
      <c r="CL197" s="482" t="str">
        <f>IF(AND('7'!CL101=""),"",'7'!CL101)</f>
        <v/>
      </c>
      <c r="CM197" s="482" t="str">
        <f>IF(AND('7'!CM101=""),"",'7'!CM101)</f>
        <v/>
      </c>
      <c r="CN197" s="482" t="str">
        <f>IF(AND('7'!CN101=""),"",'7'!CN101)</f>
        <v/>
      </c>
      <c r="CO197" s="482" t="str">
        <f>IF(AND('7'!CO101=""),"",'7'!CO101)</f>
        <v/>
      </c>
      <c r="CP197" s="482" t="str">
        <f>IF(AND('7'!CP101=""),"",'7'!CP101)</f>
        <v/>
      </c>
      <c r="CQ197" s="482" t="str">
        <f>IF(AND('7'!CQ101=""),"",'7'!CQ101)</f>
        <v/>
      </c>
      <c r="CR197" s="482" t="str">
        <f>IF(AND('7'!CR101=""),"",'7'!CR101)</f>
        <v/>
      </c>
      <c r="CS197" s="482" t="str">
        <f>IF(AND('7'!CS101=""),"",'7'!CS101)</f>
        <v/>
      </c>
      <c r="CT197" s="482" t="str">
        <f>IF(AND('7'!CT101=""),"",'7'!CT101)</f>
        <v/>
      </c>
      <c r="CU197" s="482" t="str">
        <f>IF(AND('7'!CU101=""),"",'7'!CU101)</f>
        <v/>
      </c>
      <c r="CV197" s="482" t="str">
        <f>IF(AND('7'!CV101=""),"",'7'!CV101)</f>
        <v/>
      </c>
      <c r="CW197" s="482" t="str">
        <f>IF(AND('7'!CW101=""),"",'7'!CW101)</f>
        <v/>
      </c>
      <c r="CX197" s="482" t="str">
        <f>IF(AND('7'!CX101=""),"",'7'!CX101)</f>
        <v/>
      </c>
      <c r="CY197" s="482" t="str">
        <f>IF(AND('7'!CY101=""),"",'7'!CY101)</f>
        <v/>
      </c>
      <c r="CZ197" s="482" t="str">
        <f>IF(AND('7'!CZ101=""),"",'7'!CZ101)</f>
        <v/>
      </c>
      <c r="DA197" s="482" t="str">
        <f>IF(AND('7'!DA101=""),"",'7'!DA101)</f>
        <v/>
      </c>
      <c r="DB197" s="482" t="str">
        <f>IF(AND('7'!DB101=""),"",'7'!DB101)</f>
        <v/>
      </c>
      <c r="DC197" s="482" t="str">
        <f>IF(AND('7'!DC101=""),"",'7'!DC101)</f>
        <v/>
      </c>
      <c r="DD197" s="482" t="str">
        <f>IF(AND('7'!DD101=""),"",'7'!DD101)</f>
        <v/>
      </c>
      <c r="DE197" s="482" t="str">
        <f>IF(AND('7'!DE101=""),"",'7'!DE101)</f>
        <v/>
      </c>
      <c r="DF197" s="482" t="str">
        <f>IF(AND('7'!DF101=""),"",'7'!DF101)</f>
        <v/>
      </c>
      <c r="DG197" s="482" t="str">
        <f>IF(AND('7'!DG101=""),"",'7'!DG101)</f>
        <v/>
      </c>
      <c r="DH197" s="482" t="str">
        <f>IF(AND('7'!DH101=""),"",'7'!DH101)</f>
        <v/>
      </c>
      <c r="DI197" s="482" t="str">
        <f>IF(AND('7'!DI101=""),"",'7'!DI101)</f>
        <v/>
      </c>
      <c r="DJ197" s="482" t="str">
        <f>IF(AND('7'!DJ101=""),"",'7'!DJ101)</f>
        <v/>
      </c>
      <c r="DK197" s="482" t="str">
        <f>IF(AND('7'!DK101=""),"",'7'!DK101)</f>
        <v/>
      </c>
      <c r="DL197" s="482" t="str">
        <f>IF(AND('7'!DL101=""),"",'7'!DL101)</f>
        <v/>
      </c>
      <c r="DM197" s="482" t="str">
        <f>IF(AND('7'!DM101=""),"",'7'!DM101)</f>
        <v/>
      </c>
      <c r="DN197" s="482" t="str">
        <f>IF(AND('7'!DN101=""),"",'7'!DN101)</f>
        <v/>
      </c>
      <c r="DO197" s="482" t="str">
        <f>IF(AND('7'!DO101=""),"",'7'!DO101)</f>
        <v/>
      </c>
      <c r="DP197" s="482" t="str">
        <f>IF(AND('7'!DP101=""),"",'7'!DP101)</f>
        <v/>
      </c>
      <c r="DQ197" s="482" t="str">
        <f>IF(AND('7'!DQ101=""),"",'7'!DQ101)</f>
        <v/>
      </c>
      <c r="DR197" s="482" t="str">
        <f>IF(AND('7'!DR101=""),"",'7'!DR101)</f>
        <v/>
      </c>
      <c r="DS197" s="482" t="str">
        <f>IF(AND('7'!DS101=""),"",'7'!DS101)</f>
        <v/>
      </c>
      <c r="DT197" s="482" t="str">
        <f>IF(AND('7'!DT101=""),"",'7'!DT101)</f>
        <v/>
      </c>
      <c r="DU197" s="482" t="str">
        <f>IF(AND('7'!DU101=""),"",'7'!DU101)</f>
        <v/>
      </c>
      <c r="DV197" s="482" t="str">
        <f>IF(AND('7'!DV101=""),"",'7'!DV101)</f>
        <v/>
      </c>
      <c r="DW197" s="482" t="str">
        <f>IF(AND('7'!DW101=""),"",'7'!DW101)</f>
        <v/>
      </c>
      <c r="DX197" s="482" t="str">
        <f>IF(AND('7'!DX101=""),"",'7'!DX101)</f>
        <v/>
      </c>
      <c r="DY197" s="482" t="str">
        <f>IF(AND('7'!DY101=""),"",'7'!DY101)</f>
        <v/>
      </c>
      <c r="DZ197" s="482" t="str">
        <f>IF(AND('7'!DZ101=""),"",'7'!DZ101)</f>
        <v/>
      </c>
      <c r="EA197" s="482" t="str">
        <f>IF(AND('7'!EA101=""),"",'7'!EA101)</f>
        <v/>
      </c>
      <c r="EB197" s="482" t="str">
        <f>IF(AND('7'!EB101=""),"",'7'!EB101)</f>
        <v/>
      </c>
      <c r="EC197" s="482" t="str">
        <f>IF(AND('7'!EC101=""),"",'7'!EC101)</f>
        <v/>
      </c>
      <c r="ED197" s="482" t="str">
        <f>IF(AND('7'!ED101=""),"",'7'!ED101)</f>
        <v/>
      </c>
      <c r="EE197" s="482" t="str">
        <f>IF(AND('7'!EE101=""),"",'7'!EE101)</f>
        <v/>
      </c>
      <c r="EF197" s="482" t="str">
        <f>IF(AND('7'!EF101=""),"",'7'!EF101)</f>
        <v/>
      </c>
      <c r="EG197" s="482" t="str">
        <f>IF(AND('7'!EG101=""),"",'7'!EG101)</f>
        <v/>
      </c>
      <c r="EH197" s="482" t="str">
        <f>IF(AND('7'!EH101=""),"",'7'!EH101)</f>
        <v/>
      </c>
      <c r="EI197" s="482" t="str">
        <f>IF(AND('7'!EI101=""),"",'7'!EI101)</f>
        <v/>
      </c>
      <c r="EJ197" s="482" t="str">
        <f>IF(AND('7'!EJ101=""),"",'7'!EJ101)</f>
        <v/>
      </c>
      <c r="EK197" s="482" t="str">
        <f>IF(AND('7'!EK101=""),"",'7'!EK101)</f>
        <v/>
      </c>
      <c r="EL197" s="482" t="str">
        <f>IF(AND('7'!EL101=""),"",'7'!EL101)</f>
        <v/>
      </c>
      <c r="EM197" s="482" t="str">
        <f>IF(AND('7'!EM101=""),"",'7'!EM101)</f>
        <v/>
      </c>
      <c r="EN197" s="482" t="str">
        <f>IF(AND('7'!EN101=""),"",'7'!EN101)</f>
        <v/>
      </c>
      <c r="EO197" s="482" t="str">
        <f>IF(AND('7'!EO101=""),"",'7'!EO101)</f>
        <v/>
      </c>
      <c r="EP197" s="482" t="str">
        <f>IF(AND('7'!EP101=""),"",'7'!EP101)</f>
        <v/>
      </c>
      <c r="EQ197" s="482" t="str">
        <f>IF(AND('7'!EQ101=""),"",'7'!EQ101)</f>
        <v/>
      </c>
      <c r="ER197" s="482" t="str">
        <f>IF(AND('7'!ER101=""),"",'7'!ER101)</f>
        <v/>
      </c>
      <c r="ES197" s="482" t="str">
        <f>IF(AND('7'!ES101=""),"",'7'!ES101)</f>
        <v/>
      </c>
      <c r="ET197" s="482" t="str">
        <f>IF(AND('7'!ET101=""),"",'7'!ET101)</f>
        <v/>
      </c>
      <c r="EU197" s="482" t="str">
        <f>IF(AND('7'!EU101=""),"",'7'!EU101)</f>
        <v/>
      </c>
      <c r="EV197" s="482" t="str">
        <f>IF(AND('7'!EV101=""),"",'7'!EV101)</f>
        <v/>
      </c>
      <c r="EW197" s="482" t="str">
        <f>IF(AND('7'!EW101=""),"",'7'!EW101)</f>
        <v/>
      </c>
      <c r="EX197" s="482" t="str">
        <f>IF(AND('7'!EX101=""),"",'7'!EX101)</f>
        <v/>
      </c>
      <c r="EY197" s="482" t="str">
        <f>IF(AND('7'!EY101=""),"",'7'!EY101)</f>
        <v/>
      </c>
      <c r="EZ197" s="482" t="str">
        <f>IF(AND('7'!EZ101=""),"",'7'!EZ101)</f>
        <v/>
      </c>
      <c r="FA197" s="482" t="str">
        <f>IF(AND('7'!FA101=""),"",'7'!FA101)</f>
        <v/>
      </c>
      <c r="FB197" s="482" t="str">
        <f>IF(AND('7'!FB101=""),"",'7'!FB101)</f>
        <v/>
      </c>
      <c r="FC197" s="482" t="str">
        <f>IF(AND('7'!FC101=""),"",'7'!FC101)</f>
        <v/>
      </c>
      <c r="FD197" s="482" t="str">
        <f>IF(AND('7'!FD101=""),"",'7'!FD101)</f>
        <v/>
      </c>
      <c r="FE197" s="482" t="str">
        <f>IF(AND('7'!FE101=""),"",'7'!FE101)</f>
        <v/>
      </c>
      <c r="FF197" s="482" t="str">
        <f>IF(AND('7'!FF101=""),"",'7'!FF101)</f>
        <v xml:space="preserve"> </v>
      </c>
      <c r="FG197" s="482" t="str">
        <f>IF(AND('7'!FG101=""),"",'7'!FG101)</f>
        <v/>
      </c>
      <c r="FH197" s="482" t="str">
        <f>IF(AND('7'!FH101=""),"",'7'!FH101)</f>
        <v/>
      </c>
      <c r="FI197" s="482" t="str">
        <f>IF(AND('7'!FI101=""),"",'7'!FI101)</f>
        <v/>
      </c>
      <c r="FJ197" s="482" t="str">
        <f>IF(AND('7'!FJ101=""),"",'7'!FJ101)</f>
        <v/>
      </c>
      <c r="FK197" s="482" t="str">
        <f>IF(AND('7'!FK101=""),"",'7'!FK101)</f>
        <v/>
      </c>
      <c r="FL197" s="482" t="str">
        <f>IF(AND('7'!FL101=""),"",'7'!FL101)</f>
        <v/>
      </c>
      <c r="FM197" s="482" t="str">
        <f>IF(AND('7'!FM101=""),"",'7'!FM101)</f>
        <v xml:space="preserve"> </v>
      </c>
      <c r="FN197" s="482" t="str">
        <f>IF(AND('7'!FN101=""),"",'7'!FN101)</f>
        <v/>
      </c>
      <c r="FO197" s="482" t="str">
        <f>IF(AND('7'!FO101=""),"",'7'!FO101)</f>
        <v/>
      </c>
      <c r="FP197" s="482" t="str">
        <f>IF(AND('7'!FP101=""),"",'7'!FP101)</f>
        <v/>
      </c>
      <c r="FQ197" s="482" t="str">
        <f>IF(AND('7'!FQ101=""),"",'7'!FQ101)</f>
        <v/>
      </c>
      <c r="FR197" s="482" t="str">
        <f>IF(AND('7'!FR101=""),"",'7'!FR101)</f>
        <v/>
      </c>
      <c r="FS197" s="482" t="str">
        <f>IF(AND('7'!FS101=""),"",'7'!FS101)</f>
        <v/>
      </c>
      <c r="FT197" s="482" t="str">
        <f>IF(AND('7'!FT101=""),"",'7'!FT101)</f>
        <v xml:space="preserve"> </v>
      </c>
      <c r="FU197" s="482" t="str">
        <f>IF(AND('7'!FV101=""),"",'7'!FV101)</f>
        <v>-</v>
      </c>
      <c r="FV197" s="482" t="str">
        <f>IF(AND('7'!FW101=""),"",'7'!FW101)</f>
        <v>-</v>
      </c>
      <c r="FW197" s="482" t="str">
        <f>IF(AND('7'!FX101=""),"",'7'!FX101)</f>
        <v>-</v>
      </c>
      <c r="FX197" s="482" t="str">
        <f>IF(AND('7'!FY101=""),"",'7'!FY101)</f>
        <v>-</v>
      </c>
      <c r="FY197" s="482" t="str">
        <f>IF(AND('7'!FZ101=""),"",'7'!FZ101)</f>
        <v>-</v>
      </c>
      <c r="FZ197" s="482" t="str">
        <f>IF(AND('7'!GA101=""),"",'7'!GA101)</f>
        <v>-</v>
      </c>
      <c r="GA197" s="482" t="str">
        <f>IF(AND('7'!GB101=""),"",'7'!GB101)</f>
        <v>-</v>
      </c>
      <c r="GB197" s="482" t="str">
        <f>IF(AND('7'!GC101=""),"",'7'!GC101)</f>
        <v>-</v>
      </c>
      <c r="GC197" s="482" t="str">
        <f>IF(AND('7'!GD101=""),"",'7'!GD101)</f>
        <v>-</v>
      </c>
      <c r="GD197" s="482" t="str">
        <f>IF(AND('7'!GE101=""),"",'7'!GE101)</f>
        <v>-</v>
      </c>
      <c r="GE197" s="482" t="str">
        <f>IF(AND('7'!GF101=""),"",'7'!GF101)</f>
        <v>-</v>
      </c>
      <c r="GF197" s="482" t="str">
        <f>IF(AND('7'!GG101=""),"",'7'!GG101)</f>
        <v>-</v>
      </c>
      <c r="GG197" s="482" t="str">
        <f>IF(AND('7'!GH101=""),"",IF(AND('7'!GH101="-"),"",'7'!GH101))</f>
        <v/>
      </c>
      <c r="GH197" s="50" t="str">
        <f>IF(AND(C197=""),"",VLOOKUP(B197,Register!$A$7:$CL$311,36,FALSE))</f>
        <v/>
      </c>
      <c r="GI197" s="483" t="str">
        <f>IF(AND('7'!GL101=""),"",'7'!GL101)</f>
        <v/>
      </c>
      <c r="GJ197" s="173" t="str">
        <f>IF(AND('7'!FU101=""),"",'7'!FU101)</f>
        <v/>
      </c>
    </row>
    <row r="198" spans="1:192" ht="21">
      <c r="A198" s="480">
        <v>190</v>
      </c>
      <c r="B198" s="481" t="str">
        <f>IF(AND('7'!B102=""),"",'7'!B102)</f>
        <v/>
      </c>
      <c r="C198" s="196" t="str">
        <f>IF(AND('7'!C102=""),"",'7'!C102)</f>
        <v/>
      </c>
      <c r="D198" s="196" t="str">
        <f>IF(AND('7'!D102=""),"",'7'!D102)</f>
        <v/>
      </c>
      <c r="E198" s="200" t="str">
        <f>IF(AND('7'!E102=""),"",'7'!E102)</f>
        <v/>
      </c>
      <c r="F198" s="482" t="str">
        <f>IF(AND('7'!F102=""),"",'7'!F102)</f>
        <v/>
      </c>
      <c r="G198" s="482" t="str">
        <f>IF(AND('7'!G102=""),"",'7'!G102)</f>
        <v/>
      </c>
      <c r="H198" s="482" t="str">
        <f>IF(AND('7'!H102=""),"",'7'!H102)</f>
        <v/>
      </c>
      <c r="I198" s="482" t="str">
        <f>IF(AND('7'!I102=""),"",'7'!I102)</f>
        <v/>
      </c>
      <c r="J198" s="482" t="str">
        <f>IF(AND('7'!J102=""),"",'7'!J102)</f>
        <v/>
      </c>
      <c r="K198" s="482" t="str">
        <f>IF(AND('7'!K102=""),"",'7'!K102)</f>
        <v/>
      </c>
      <c r="L198" s="482" t="str">
        <f>IF(AND('7'!L102=""),"",'7'!L102)</f>
        <v/>
      </c>
      <c r="M198" s="482" t="str">
        <f>IF(AND('7'!M102=""),"",'7'!M102)</f>
        <v/>
      </c>
      <c r="N198" s="482" t="str">
        <f>IF(AND('7'!N102=""),"",'7'!N102)</f>
        <v/>
      </c>
      <c r="O198" s="482" t="str">
        <f>IF(AND('7'!O102=""),"",'7'!O102)</f>
        <v/>
      </c>
      <c r="P198" s="482" t="str">
        <f>IF(AND('7'!P102=""),"",'7'!P102)</f>
        <v/>
      </c>
      <c r="Q198" s="482" t="str">
        <f>IF(AND('7'!Q102=""),"",'7'!Q102)</f>
        <v/>
      </c>
      <c r="R198" s="482" t="str">
        <f>IF(AND('7'!R102=""),"",'7'!R102)</f>
        <v/>
      </c>
      <c r="S198" s="482" t="str">
        <f>IF(AND('7'!S102=""),"",'7'!S102)</f>
        <v/>
      </c>
      <c r="T198" s="482" t="str">
        <f>IF(AND('7'!T102=""),"",'7'!T102)</f>
        <v/>
      </c>
      <c r="U198" s="482" t="str">
        <f>IF(AND('7'!U102=""),"",'7'!U102)</f>
        <v/>
      </c>
      <c r="V198" s="482" t="str">
        <f>IF(AND('7'!V102=""),"",'7'!V102)</f>
        <v/>
      </c>
      <c r="W198" s="482" t="str">
        <f>IF(AND('7'!W102=""),"",'7'!W102)</f>
        <v/>
      </c>
      <c r="X198" s="482" t="str">
        <f>IF(AND('7'!X102=""),"",'7'!X102)</f>
        <v/>
      </c>
      <c r="Y198" s="482" t="str">
        <f>IF(AND('7'!Y102=""),"",'7'!Y102)</f>
        <v/>
      </c>
      <c r="Z198" s="482" t="str">
        <f>IF(AND('7'!Z102=""),"",'7'!Z102)</f>
        <v/>
      </c>
      <c r="AA198" s="482" t="str">
        <f>IF(AND('7'!AA102=""),"",'7'!AA102)</f>
        <v/>
      </c>
      <c r="AB198" s="482" t="str">
        <f>IF(AND('7'!AB102=""),"",'7'!AB102)</f>
        <v/>
      </c>
      <c r="AC198" s="482" t="str">
        <f>IF(AND('7'!AC102=""),"",'7'!AC102)</f>
        <v/>
      </c>
      <c r="AD198" s="482" t="str">
        <f>IF(AND('7'!AD102=""),"",'7'!AD102)</f>
        <v/>
      </c>
      <c r="AE198" s="482" t="str">
        <f>IF(AND('7'!AE102=""),"",'7'!AE102)</f>
        <v/>
      </c>
      <c r="AF198" s="482" t="str">
        <f>IF(AND('7'!AF102=""),"",'7'!AF102)</f>
        <v/>
      </c>
      <c r="AG198" s="482" t="str">
        <f>IF(AND('7'!AG102=""),"",'7'!AG102)</f>
        <v/>
      </c>
      <c r="AH198" s="482" t="str">
        <f>IF(AND('7'!AH102=""),"",'7'!AH102)</f>
        <v/>
      </c>
      <c r="AI198" s="482" t="str">
        <f>IF(AND('7'!AI102=""),"",'7'!AI102)</f>
        <v/>
      </c>
      <c r="AJ198" s="482" t="str">
        <f>IF(AND('7'!AJ102=""),"",'7'!AJ102)</f>
        <v/>
      </c>
      <c r="AK198" s="482" t="str">
        <f>IF(AND('7'!AK102=""),"",'7'!AK102)</f>
        <v/>
      </c>
      <c r="AL198" s="482" t="str">
        <f>IF(AND('7'!AL102=""),"",'7'!AL102)</f>
        <v/>
      </c>
      <c r="AM198" s="482" t="str">
        <f>IF(AND('7'!AM102=""),"",'7'!AM102)</f>
        <v/>
      </c>
      <c r="AN198" s="482" t="str">
        <f>IF(AND('7'!AN102=""),"",'7'!AN102)</f>
        <v/>
      </c>
      <c r="AO198" s="482" t="str">
        <f>IF(AND('7'!AO102=""),"",'7'!AO102)</f>
        <v/>
      </c>
      <c r="AP198" s="482" t="str">
        <f>IF(AND('7'!AP102=""),"",'7'!AP102)</f>
        <v/>
      </c>
      <c r="AQ198" s="482" t="str">
        <f>IF(AND('7'!AQ102=""),"",'7'!AQ102)</f>
        <v/>
      </c>
      <c r="AR198" s="482" t="str">
        <f>IF(AND('7'!AR102=""),"",'7'!AR102)</f>
        <v/>
      </c>
      <c r="AS198" s="482" t="str">
        <f>IF(AND('7'!AS102=""),"",'7'!AS102)</f>
        <v/>
      </c>
      <c r="AT198" s="482" t="str">
        <f>IF(AND('7'!AT102=""),"",'7'!AT102)</f>
        <v/>
      </c>
      <c r="AU198" s="482" t="str">
        <f>IF(AND('7'!AU102=""),"",'7'!AU102)</f>
        <v/>
      </c>
      <c r="AV198" s="482" t="str">
        <f>IF(AND('7'!AV102=""),"",'7'!AV102)</f>
        <v/>
      </c>
      <c r="AW198" s="482" t="str">
        <f>IF(AND('7'!AW102=""),"",'7'!AW102)</f>
        <v/>
      </c>
      <c r="AX198" s="482" t="str">
        <f>IF(AND('7'!AX102=""),"",'7'!AX102)</f>
        <v/>
      </c>
      <c r="AY198" s="482" t="str">
        <f>IF(AND('7'!AY102=""),"",'7'!AY102)</f>
        <v/>
      </c>
      <c r="AZ198" s="482" t="str">
        <f>IF(AND('7'!AZ102=""),"",'7'!AZ102)</f>
        <v/>
      </c>
      <c r="BA198" s="482" t="str">
        <f>IF(AND('7'!BA102=""),"",'7'!BA102)</f>
        <v/>
      </c>
      <c r="BB198" s="482" t="str">
        <f>IF(AND('7'!BB102=""),"",'7'!BB102)</f>
        <v/>
      </c>
      <c r="BC198" s="482" t="str">
        <f>IF(AND('7'!BC102=""),"",'7'!BC102)</f>
        <v/>
      </c>
      <c r="BD198" s="482" t="str">
        <f>IF(AND('7'!BD102=""),"",'7'!BD102)</f>
        <v/>
      </c>
      <c r="BE198" s="482" t="str">
        <f>IF(AND('7'!BE102=""),"",'7'!BE102)</f>
        <v/>
      </c>
      <c r="BF198" s="482" t="str">
        <f>IF(AND('7'!BF102=""),"",'7'!BF102)</f>
        <v/>
      </c>
      <c r="BG198" s="482" t="str">
        <f>IF(AND('7'!BG102=""),"",'7'!BG102)</f>
        <v/>
      </c>
      <c r="BH198" s="482" t="str">
        <f>IF(AND('7'!BH102=""),"",'7'!BH102)</f>
        <v/>
      </c>
      <c r="BI198" s="482" t="str">
        <f>IF(AND('7'!BI102=""),"",'7'!BI102)</f>
        <v/>
      </c>
      <c r="BJ198" s="482" t="str">
        <f>IF(AND('7'!BJ102=""),"",'7'!BJ102)</f>
        <v/>
      </c>
      <c r="BK198" s="482" t="str">
        <f>IF(AND('7'!BK102=""),"",'7'!BK102)</f>
        <v/>
      </c>
      <c r="BL198" s="482" t="str">
        <f>IF(AND('7'!BL102=""),"",'7'!BL102)</f>
        <v/>
      </c>
      <c r="BM198" s="482" t="str">
        <f>IF(AND('7'!BM102=""),"",'7'!BM102)</f>
        <v/>
      </c>
      <c r="BN198" s="482" t="str">
        <f>IF(AND('7'!BN102=""),"",'7'!BN102)</f>
        <v/>
      </c>
      <c r="BO198" s="482" t="str">
        <f>IF(AND('7'!BO102=""),"",'7'!BO102)</f>
        <v/>
      </c>
      <c r="BP198" s="482" t="str">
        <f>IF(AND('7'!BP102=""),"",'7'!BP102)</f>
        <v/>
      </c>
      <c r="BQ198" s="482" t="str">
        <f>IF(AND('7'!BQ102=""),"",'7'!BQ102)</f>
        <v/>
      </c>
      <c r="BR198" s="482" t="str">
        <f>IF(AND('7'!BR102=""),"",'7'!BR102)</f>
        <v/>
      </c>
      <c r="BS198" s="482" t="str">
        <f>IF(AND('7'!BS102=""),"",'7'!BS102)</f>
        <v/>
      </c>
      <c r="BT198" s="482" t="str">
        <f>IF(AND('7'!BT102=""),"",'7'!BT102)</f>
        <v/>
      </c>
      <c r="BU198" s="482" t="str">
        <f>IF(AND('7'!BU102=""),"",'7'!BU102)</f>
        <v/>
      </c>
      <c r="BV198" s="482" t="str">
        <f>IF(AND('7'!BV102=""),"",'7'!BV102)</f>
        <v/>
      </c>
      <c r="BW198" s="482" t="str">
        <f>IF(AND('7'!BW102=""),"",'7'!BW102)</f>
        <v/>
      </c>
      <c r="BX198" s="482" t="str">
        <f>IF(AND('7'!BX102=""),"",'7'!BX102)</f>
        <v/>
      </c>
      <c r="BY198" s="482" t="str">
        <f>IF(AND('7'!BY102=""),"",'7'!BY102)</f>
        <v/>
      </c>
      <c r="BZ198" s="482" t="str">
        <f>IF(AND('7'!BZ102=""),"",'7'!BZ102)</f>
        <v/>
      </c>
      <c r="CA198" s="482" t="str">
        <f>IF(AND('7'!CA102=""),"",'7'!CA102)</f>
        <v/>
      </c>
      <c r="CB198" s="482" t="str">
        <f>IF(AND('7'!CB102=""),"",'7'!CB102)</f>
        <v/>
      </c>
      <c r="CC198" s="482" t="str">
        <f>IF(AND('7'!CC102=""),"",'7'!CC102)</f>
        <v/>
      </c>
      <c r="CD198" s="482" t="str">
        <f>IF(AND('7'!CD102=""),"",'7'!CD102)</f>
        <v/>
      </c>
      <c r="CE198" s="482" t="str">
        <f>IF(AND('7'!CE102=""),"",'7'!CE102)</f>
        <v/>
      </c>
      <c r="CF198" s="482" t="str">
        <f>IF(AND('7'!CF102=""),"",'7'!CF102)</f>
        <v/>
      </c>
      <c r="CG198" s="482" t="str">
        <f>IF(AND('7'!CG102=""),"",'7'!CG102)</f>
        <v/>
      </c>
      <c r="CH198" s="482" t="str">
        <f>IF(AND('7'!CH102=""),"",'7'!CH102)</f>
        <v/>
      </c>
      <c r="CI198" s="482" t="str">
        <f>IF(AND('7'!CI102=""),"",'7'!CI102)</f>
        <v/>
      </c>
      <c r="CJ198" s="482" t="str">
        <f>IF(AND('7'!CJ102=""),"",'7'!CJ102)</f>
        <v/>
      </c>
      <c r="CK198" s="482" t="str">
        <f>IF(AND('7'!CK102=""),"",'7'!CK102)</f>
        <v/>
      </c>
      <c r="CL198" s="482" t="str">
        <f>IF(AND('7'!CL102=""),"",'7'!CL102)</f>
        <v/>
      </c>
      <c r="CM198" s="482" t="str">
        <f>IF(AND('7'!CM102=""),"",'7'!CM102)</f>
        <v/>
      </c>
      <c r="CN198" s="482" t="str">
        <f>IF(AND('7'!CN102=""),"",'7'!CN102)</f>
        <v/>
      </c>
      <c r="CO198" s="482" t="str">
        <f>IF(AND('7'!CO102=""),"",'7'!CO102)</f>
        <v/>
      </c>
      <c r="CP198" s="482" t="str">
        <f>IF(AND('7'!CP102=""),"",'7'!CP102)</f>
        <v/>
      </c>
      <c r="CQ198" s="482" t="str">
        <f>IF(AND('7'!CQ102=""),"",'7'!CQ102)</f>
        <v/>
      </c>
      <c r="CR198" s="482" t="str">
        <f>IF(AND('7'!CR102=""),"",'7'!CR102)</f>
        <v/>
      </c>
      <c r="CS198" s="482" t="str">
        <f>IF(AND('7'!CS102=""),"",'7'!CS102)</f>
        <v/>
      </c>
      <c r="CT198" s="482" t="str">
        <f>IF(AND('7'!CT102=""),"",'7'!CT102)</f>
        <v/>
      </c>
      <c r="CU198" s="482" t="str">
        <f>IF(AND('7'!CU102=""),"",'7'!CU102)</f>
        <v/>
      </c>
      <c r="CV198" s="482" t="str">
        <f>IF(AND('7'!CV102=""),"",'7'!CV102)</f>
        <v/>
      </c>
      <c r="CW198" s="482" t="str">
        <f>IF(AND('7'!CW102=""),"",'7'!CW102)</f>
        <v/>
      </c>
      <c r="CX198" s="482" t="str">
        <f>IF(AND('7'!CX102=""),"",'7'!CX102)</f>
        <v/>
      </c>
      <c r="CY198" s="482" t="str">
        <f>IF(AND('7'!CY102=""),"",'7'!CY102)</f>
        <v/>
      </c>
      <c r="CZ198" s="482" t="str">
        <f>IF(AND('7'!CZ102=""),"",'7'!CZ102)</f>
        <v/>
      </c>
      <c r="DA198" s="482" t="str">
        <f>IF(AND('7'!DA102=""),"",'7'!DA102)</f>
        <v/>
      </c>
      <c r="DB198" s="482" t="str">
        <f>IF(AND('7'!DB102=""),"",'7'!DB102)</f>
        <v/>
      </c>
      <c r="DC198" s="482" t="str">
        <f>IF(AND('7'!DC102=""),"",'7'!DC102)</f>
        <v/>
      </c>
      <c r="DD198" s="482" t="str">
        <f>IF(AND('7'!DD102=""),"",'7'!DD102)</f>
        <v/>
      </c>
      <c r="DE198" s="482" t="str">
        <f>IF(AND('7'!DE102=""),"",'7'!DE102)</f>
        <v/>
      </c>
      <c r="DF198" s="482" t="str">
        <f>IF(AND('7'!DF102=""),"",'7'!DF102)</f>
        <v/>
      </c>
      <c r="DG198" s="482" t="str">
        <f>IF(AND('7'!DG102=""),"",'7'!DG102)</f>
        <v/>
      </c>
      <c r="DH198" s="482" t="str">
        <f>IF(AND('7'!DH102=""),"",'7'!DH102)</f>
        <v/>
      </c>
      <c r="DI198" s="482" t="str">
        <f>IF(AND('7'!DI102=""),"",'7'!DI102)</f>
        <v/>
      </c>
      <c r="DJ198" s="482" t="str">
        <f>IF(AND('7'!DJ102=""),"",'7'!DJ102)</f>
        <v/>
      </c>
      <c r="DK198" s="482" t="str">
        <f>IF(AND('7'!DK102=""),"",'7'!DK102)</f>
        <v/>
      </c>
      <c r="DL198" s="482" t="str">
        <f>IF(AND('7'!DL102=""),"",'7'!DL102)</f>
        <v/>
      </c>
      <c r="DM198" s="482" t="str">
        <f>IF(AND('7'!DM102=""),"",'7'!DM102)</f>
        <v/>
      </c>
      <c r="DN198" s="482" t="str">
        <f>IF(AND('7'!DN102=""),"",'7'!DN102)</f>
        <v/>
      </c>
      <c r="DO198" s="482" t="str">
        <f>IF(AND('7'!DO102=""),"",'7'!DO102)</f>
        <v/>
      </c>
      <c r="DP198" s="482" t="str">
        <f>IF(AND('7'!DP102=""),"",'7'!DP102)</f>
        <v/>
      </c>
      <c r="DQ198" s="482" t="str">
        <f>IF(AND('7'!DQ102=""),"",'7'!DQ102)</f>
        <v/>
      </c>
      <c r="DR198" s="482" t="str">
        <f>IF(AND('7'!DR102=""),"",'7'!DR102)</f>
        <v/>
      </c>
      <c r="DS198" s="482" t="str">
        <f>IF(AND('7'!DS102=""),"",'7'!DS102)</f>
        <v/>
      </c>
      <c r="DT198" s="482" t="str">
        <f>IF(AND('7'!DT102=""),"",'7'!DT102)</f>
        <v/>
      </c>
      <c r="DU198" s="482" t="str">
        <f>IF(AND('7'!DU102=""),"",'7'!DU102)</f>
        <v/>
      </c>
      <c r="DV198" s="482" t="str">
        <f>IF(AND('7'!DV102=""),"",'7'!DV102)</f>
        <v/>
      </c>
      <c r="DW198" s="482" t="str">
        <f>IF(AND('7'!DW102=""),"",'7'!DW102)</f>
        <v/>
      </c>
      <c r="DX198" s="482" t="str">
        <f>IF(AND('7'!DX102=""),"",'7'!DX102)</f>
        <v/>
      </c>
      <c r="DY198" s="482" t="str">
        <f>IF(AND('7'!DY102=""),"",'7'!DY102)</f>
        <v/>
      </c>
      <c r="DZ198" s="482" t="str">
        <f>IF(AND('7'!DZ102=""),"",'7'!DZ102)</f>
        <v/>
      </c>
      <c r="EA198" s="482" t="str">
        <f>IF(AND('7'!EA102=""),"",'7'!EA102)</f>
        <v/>
      </c>
      <c r="EB198" s="482" t="str">
        <f>IF(AND('7'!EB102=""),"",'7'!EB102)</f>
        <v/>
      </c>
      <c r="EC198" s="482" t="str">
        <f>IF(AND('7'!EC102=""),"",'7'!EC102)</f>
        <v/>
      </c>
      <c r="ED198" s="482" t="str">
        <f>IF(AND('7'!ED102=""),"",'7'!ED102)</f>
        <v/>
      </c>
      <c r="EE198" s="482" t="str">
        <f>IF(AND('7'!EE102=""),"",'7'!EE102)</f>
        <v/>
      </c>
      <c r="EF198" s="482" t="str">
        <f>IF(AND('7'!EF102=""),"",'7'!EF102)</f>
        <v/>
      </c>
      <c r="EG198" s="482" t="str">
        <f>IF(AND('7'!EG102=""),"",'7'!EG102)</f>
        <v/>
      </c>
      <c r="EH198" s="482" t="str">
        <f>IF(AND('7'!EH102=""),"",'7'!EH102)</f>
        <v/>
      </c>
      <c r="EI198" s="482" t="str">
        <f>IF(AND('7'!EI102=""),"",'7'!EI102)</f>
        <v/>
      </c>
      <c r="EJ198" s="482" t="str">
        <f>IF(AND('7'!EJ102=""),"",'7'!EJ102)</f>
        <v/>
      </c>
      <c r="EK198" s="482" t="str">
        <f>IF(AND('7'!EK102=""),"",'7'!EK102)</f>
        <v/>
      </c>
      <c r="EL198" s="482" t="str">
        <f>IF(AND('7'!EL102=""),"",'7'!EL102)</f>
        <v/>
      </c>
      <c r="EM198" s="482" t="str">
        <f>IF(AND('7'!EM102=""),"",'7'!EM102)</f>
        <v/>
      </c>
      <c r="EN198" s="482" t="str">
        <f>IF(AND('7'!EN102=""),"",'7'!EN102)</f>
        <v/>
      </c>
      <c r="EO198" s="482" t="str">
        <f>IF(AND('7'!EO102=""),"",'7'!EO102)</f>
        <v/>
      </c>
      <c r="EP198" s="482" t="str">
        <f>IF(AND('7'!EP102=""),"",'7'!EP102)</f>
        <v/>
      </c>
      <c r="EQ198" s="482" t="str">
        <f>IF(AND('7'!EQ102=""),"",'7'!EQ102)</f>
        <v/>
      </c>
      <c r="ER198" s="482" t="str">
        <f>IF(AND('7'!ER102=""),"",'7'!ER102)</f>
        <v/>
      </c>
      <c r="ES198" s="482" t="str">
        <f>IF(AND('7'!ES102=""),"",'7'!ES102)</f>
        <v/>
      </c>
      <c r="ET198" s="482" t="str">
        <f>IF(AND('7'!ET102=""),"",'7'!ET102)</f>
        <v/>
      </c>
      <c r="EU198" s="482" t="str">
        <f>IF(AND('7'!EU102=""),"",'7'!EU102)</f>
        <v/>
      </c>
      <c r="EV198" s="482" t="str">
        <f>IF(AND('7'!EV102=""),"",'7'!EV102)</f>
        <v/>
      </c>
      <c r="EW198" s="482" t="str">
        <f>IF(AND('7'!EW102=""),"",'7'!EW102)</f>
        <v/>
      </c>
      <c r="EX198" s="482" t="str">
        <f>IF(AND('7'!EX102=""),"",'7'!EX102)</f>
        <v/>
      </c>
      <c r="EY198" s="482" t="str">
        <f>IF(AND('7'!EY102=""),"",'7'!EY102)</f>
        <v/>
      </c>
      <c r="EZ198" s="482" t="str">
        <f>IF(AND('7'!EZ102=""),"",'7'!EZ102)</f>
        <v/>
      </c>
      <c r="FA198" s="482" t="str">
        <f>IF(AND('7'!FA102=""),"",'7'!FA102)</f>
        <v/>
      </c>
      <c r="FB198" s="482" t="str">
        <f>IF(AND('7'!FB102=""),"",'7'!FB102)</f>
        <v/>
      </c>
      <c r="FC198" s="482" t="str">
        <f>IF(AND('7'!FC102=""),"",'7'!FC102)</f>
        <v/>
      </c>
      <c r="FD198" s="482" t="str">
        <f>IF(AND('7'!FD102=""),"",'7'!FD102)</f>
        <v/>
      </c>
      <c r="FE198" s="482" t="str">
        <f>IF(AND('7'!FE102=""),"",'7'!FE102)</f>
        <v/>
      </c>
      <c r="FF198" s="482" t="str">
        <f>IF(AND('7'!FF102=""),"",'7'!FF102)</f>
        <v xml:space="preserve"> </v>
      </c>
      <c r="FG198" s="482" t="str">
        <f>IF(AND('7'!FG102=""),"",'7'!FG102)</f>
        <v/>
      </c>
      <c r="FH198" s="482" t="str">
        <f>IF(AND('7'!FH102=""),"",'7'!FH102)</f>
        <v/>
      </c>
      <c r="FI198" s="482" t="str">
        <f>IF(AND('7'!FI102=""),"",'7'!FI102)</f>
        <v/>
      </c>
      <c r="FJ198" s="482" t="str">
        <f>IF(AND('7'!FJ102=""),"",'7'!FJ102)</f>
        <v/>
      </c>
      <c r="FK198" s="482" t="str">
        <f>IF(AND('7'!FK102=""),"",'7'!FK102)</f>
        <v/>
      </c>
      <c r="FL198" s="482" t="str">
        <f>IF(AND('7'!FL102=""),"",'7'!FL102)</f>
        <v/>
      </c>
      <c r="FM198" s="482" t="str">
        <f>IF(AND('7'!FM102=""),"",'7'!FM102)</f>
        <v xml:space="preserve"> </v>
      </c>
      <c r="FN198" s="482" t="str">
        <f>IF(AND('7'!FN102=""),"",'7'!FN102)</f>
        <v/>
      </c>
      <c r="FO198" s="482" t="str">
        <f>IF(AND('7'!FO102=""),"",'7'!FO102)</f>
        <v/>
      </c>
      <c r="FP198" s="482" t="str">
        <f>IF(AND('7'!FP102=""),"",'7'!FP102)</f>
        <v/>
      </c>
      <c r="FQ198" s="482" t="str">
        <f>IF(AND('7'!FQ102=""),"",'7'!FQ102)</f>
        <v/>
      </c>
      <c r="FR198" s="482" t="str">
        <f>IF(AND('7'!FR102=""),"",'7'!FR102)</f>
        <v/>
      </c>
      <c r="FS198" s="482" t="str">
        <f>IF(AND('7'!FS102=""),"",'7'!FS102)</f>
        <v/>
      </c>
      <c r="FT198" s="482" t="str">
        <f>IF(AND('7'!FT102=""),"",'7'!FT102)</f>
        <v xml:space="preserve"> </v>
      </c>
      <c r="FU198" s="482" t="str">
        <f>IF(AND('7'!FV102=""),"",'7'!FV102)</f>
        <v>-</v>
      </c>
      <c r="FV198" s="482" t="str">
        <f>IF(AND('7'!FW102=""),"",'7'!FW102)</f>
        <v>-</v>
      </c>
      <c r="FW198" s="482" t="str">
        <f>IF(AND('7'!FX102=""),"",'7'!FX102)</f>
        <v>-</v>
      </c>
      <c r="FX198" s="482" t="str">
        <f>IF(AND('7'!FY102=""),"",'7'!FY102)</f>
        <v>-</v>
      </c>
      <c r="FY198" s="482" t="str">
        <f>IF(AND('7'!FZ102=""),"",'7'!FZ102)</f>
        <v>-</v>
      </c>
      <c r="FZ198" s="482" t="str">
        <f>IF(AND('7'!GA102=""),"",'7'!GA102)</f>
        <v>-</v>
      </c>
      <c r="GA198" s="482" t="str">
        <f>IF(AND('7'!GB102=""),"",'7'!GB102)</f>
        <v>-</v>
      </c>
      <c r="GB198" s="482" t="str">
        <f>IF(AND('7'!GC102=""),"",'7'!GC102)</f>
        <v>-</v>
      </c>
      <c r="GC198" s="482" t="str">
        <f>IF(AND('7'!GD102=""),"",'7'!GD102)</f>
        <v>-</v>
      </c>
      <c r="GD198" s="482" t="str">
        <f>IF(AND('7'!GE102=""),"",'7'!GE102)</f>
        <v>-</v>
      </c>
      <c r="GE198" s="482" t="str">
        <f>IF(AND('7'!GF102=""),"",'7'!GF102)</f>
        <v>-</v>
      </c>
      <c r="GF198" s="482" t="str">
        <f>IF(AND('7'!GG102=""),"",'7'!GG102)</f>
        <v>-</v>
      </c>
      <c r="GG198" s="482" t="str">
        <f>IF(AND('7'!GH102=""),"",IF(AND('7'!GH102="-"),"",'7'!GH102))</f>
        <v/>
      </c>
      <c r="GH198" s="50" t="str">
        <f>IF(AND(C198=""),"",VLOOKUP(B198,Register!$A$7:$CL$311,36,FALSE))</f>
        <v/>
      </c>
      <c r="GI198" s="483" t="str">
        <f>IF(AND('7'!GL102=""),"",'7'!GL102)</f>
        <v/>
      </c>
      <c r="GJ198" s="173" t="str">
        <f>IF(AND('7'!FU102=""),"",'7'!FU102)</f>
        <v/>
      </c>
    </row>
    <row r="199" spans="1:192" ht="21">
      <c r="A199" s="480">
        <v>191</v>
      </c>
      <c r="B199" s="481" t="str">
        <f>IF(AND('7'!B103=""),"",'7'!B103)</f>
        <v/>
      </c>
      <c r="C199" s="196" t="str">
        <f>IF(AND('7'!C103=""),"",'7'!C103)</f>
        <v/>
      </c>
      <c r="D199" s="196" t="str">
        <f>IF(AND('7'!D103=""),"",'7'!D103)</f>
        <v/>
      </c>
      <c r="E199" s="200" t="str">
        <f>IF(AND('7'!E103=""),"",'7'!E103)</f>
        <v/>
      </c>
      <c r="F199" s="482" t="str">
        <f>IF(AND('7'!F103=""),"",'7'!F103)</f>
        <v/>
      </c>
      <c r="G199" s="482" t="str">
        <f>IF(AND('7'!G103=""),"",'7'!G103)</f>
        <v/>
      </c>
      <c r="H199" s="482" t="str">
        <f>IF(AND('7'!H103=""),"",'7'!H103)</f>
        <v/>
      </c>
      <c r="I199" s="482" t="str">
        <f>IF(AND('7'!I103=""),"",'7'!I103)</f>
        <v/>
      </c>
      <c r="J199" s="482" t="str">
        <f>IF(AND('7'!J103=""),"",'7'!J103)</f>
        <v/>
      </c>
      <c r="K199" s="482" t="str">
        <f>IF(AND('7'!K103=""),"",'7'!K103)</f>
        <v/>
      </c>
      <c r="L199" s="482" t="str">
        <f>IF(AND('7'!L103=""),"",'7'!L103)</f>
        <v/>
      </c>
      <c r="M199" s="482" t="str">
        <f>IF(AND('7'!M103=""),"",'7'!M103)</f>
        <v/>
      </c>
      <c r="N199" s="482" t="str">
        <f>IF(AND('7'!N103=""),"",'7'!N103)</f>
        <v/>
      </c>
      <c r="O199" s="482" t="str">
        <f>IF(AND('7'!O103=""),"",'7'!O103)</f>
        <v/>
      </c>
      <c r="P199" s="482" t="str">
        <f>IF(AND('7'!P103=""),"",'7'!P103)</f>
        <v/>
      </c>
      <c r="Q199" s="482" t="str">
        <f>IF(AND('7'!Q103=""),"",'7'!Q103)</f>
        <v/>
      </c>
      <c r="R199" s="482" t="str">
        <f>IF(AND('7'!R103=""),"",'7'!R103)</f>
        <v/>
      </c>
      <c r="S199" s="482" t="str">
        <f>IF(AND('7'!S103=""),"",'7'!S103)</f>
        <v/>
      </c>
      <c r="T199" s="482" t="str">
        <f>IF(AND('7'!T103=""),"",'7'!T103)</f>
        <v/>
      </c>
      <c r="U199" s="482" t="str">
        <f>IF(AND('7'!U103=""),"",'7'!U103)</f>
        <v/>
      </c>
      <c r="V199" s="482" t="str">
        <f>IF(AND('7'!V103=""),"",'7'!V103)</f>
        <v/>
      </c>
      <c r="W199" s="482" t="str">
        <f>IF(AND('7'!W103=""),"",'7'!W103)</f>
        <v/>
      </c>
      <c r="X199" s="482" t="str">
        <f>IF(AND('7'!X103=""),"",'7'!X103)</f>
        <v/>
      </c>
      <c r="Y199" s="482" t="str">
        <f>IF(AND('7'!Y103=""),"",'7'!Y103)</f>
        <v/>
      </c>
      <c r="Z199" s="482" t="str">
        <f>IF(AND('7'!Z103=""),"",'7'!Z103)</f>
        <v/>
      </c>
      <c r="AA199" s="482" t="str">
        <f>IF(AND('7'!AA103=""),"",'7'!AA103)</f>
        <v/>
      </c>
      <c r="AB199" s="482" t="str">
        <f>IF(AND('7'!AB103=""),"",'7'!AB103)</f>
        <v/>
      </c>
      <c r="AC199" s="482" t="str">
        <f>IF(AND('7'!AC103=""),"",'7'!AC103)</f>
        <v/>
      </c>
      <c r="AD199" s="482" t="str">
        <f>IF(AND('7'!AD103=""),"",'7'!AD103)</f>
        <v/>
      </c>
      <c r="AE199" s="482" t="str">
        <f>IF(AND('7'!AE103=""),"",'7'!AE103)</f>
        <v/>
      </c>
      <c r="AF199" s="482" t="str">
        <f>IF(AND('7'!AF103=""),"",'7'!AF103)</f>
        <v/>
      </c>
      <c r="AG199" s="482" t="str">
        <f>IF(AND('7'!AG103=""),"",'7'!AG103)</f>
        <v/>
      </c>
      <c r="AH199" s="482" t="str">
        <f>IF(AND('7'!AH103=""),"",'7'!AH103)</f>
        <v/>
      </c>
      <c r="AI199" s="482" t="str">
        <f>IF(AND('7'!AI103=""),"",'7'!AI103)</f>
        <v/>
      </c>
      <c r="AJ199" s="482" t="str">
        <f>IF(AND('7'!AJ103=""),"",'7'!AJ103)</f>
        <v/>
      </c>
      <c r="AK199" s="482" t="str">
        <f>IF(AND('7'!AK103=""),"",'7'!AK103)</f>
        <v/>
      </c>
      <c r="AL199" s="482" t="str">
        <f>IF(AND('7'!AL103=""),"",'7'!AL103)</f>
        <v/>
      </c>
      <c r="AM199" s="482" t="str">
        <f>IF(AND('7'!AM103=""),"",'7'!AM103)</f>
        <v/>
      </c>
      <c r="AN199" s="482" t="str">
        <f>IF(AND('7'!AN103=""),"",'7'!AN103)</f>
        <v/>
      </c>
      <c r="AO199" s="482" t="str">
        <f>IF(AND('7'!AO103=""),"",'7'!AO103)</f>
        <v/>
      </c>
      <c r="AP199" s="482" t="str">
        <f>IF(AND('7'!AP103=""),"",'7'!AP103)</f>
        <v/>
      </c>
      <c r="AQ199" s="482" t="str">
        <f>IF(AND('7'!AQ103=""),"",'7'!AQ103)</f>
        <v/>
      </c>
      <c r="AR199" s="482" t="str">
        <f>IF(AND('7'!AR103=""),"",'7'!AR103)</f>
        <v/>
      </c>
      <c r="AS199" s="482" t="str">
        <f>IF(AND('7'!AS103=""),"",'7'!AS103)</f>
        <v/>
      </c>
      <c r="AT199" s="482" t="str">
        <f>IF(AND('7'!AT103=""),"",'7'!AT103)</f>
        <v/>
      </c>
      <c r="AU199" s="482" t="str">
        <f>IF(AND('7'!AU103=""),"",'7'!AU103)</f>
        <v/>
      </c>
      <c r="AV199" s="482" t="str">
        <f>IF(AND('7'!AV103=""),"",'7'!AV103)</f>
        <v/>
      </c>
      <c r="AW199" s="482" t="str">
        <f>IF(AND('7'!AW103=""),"",'7'!AW103)</f>
        <v/>
      </c>
      <c r="AX199" s="482" t="str">
        <f>IF(AND('7'!AX103=""),"",'7'!AX103)</f>
        <v/>
      </c>
      <c r="AY199" s="482" t="str">
        <f>IF(AND('7'!AY103=""),"",'7'!AY103)</f>
        <v/>
      </c>
      <c r="AZ199" s="482" t="str">
        <f>IF(AND('7'!AZ103=""),"",'7'!AZ103)</f>
        <v/>
      </c>
      <c r="BA199" s="482" t="str">
        <f>IF(AND('7'!BA103=""),"",'7'!BA103)</f>
        <v/>
      </c>
      <c r="BB199" s="482" t="str">
        <f>IF(AND('7'!BB103=""),"",'7'!BB103)</f>
        <v/>
      </c>
      <c r="BC199" s="482" t="str">
        <f>IF(AND('7'!BC103=""),"",'7'!BC103)</f>
        <v/>
      </c>
      <c r="BD199" s="482" t="str">
        <f>IF(AND('7'!BD103=""),"",'7'!BD103)</f>
        <v/>
      </c>
      <c r="BE199" s="482" t="str">
        <f>IF(AND('7'!BE103=""),"",'7'!BE103)</f>
        <v/>
      </c>
      <c r="BF199" s="482" t="str">
        <f>IF(AND('7'!BF103=""),"",'7'!BF103)</f>
        <v/>
      </c>
      <c r="BG199" s="482" t="str">
        <f>IF(AND('7'!BG103=""),"",'7'!BG103)</f>
        <v/>
      </c>
      <c r="BH199" s="482" t="str">
        <f>IF(AND('7'!BH103=""),"",'7'!BH103)</f>
        <v/>
      </c>
      <c r="BI199" s="482" t="str">
        <f>IF(AND('7'!BI103=""),"",'7'!BI103)</f>
        <v/>
      </c>
      <c r="BJ199" s="482" t="str">
        <f>IF(AND('7'!BJ103=""),"",'7'!BJ103)</f>
        <v/>
      </c>
      <c r="BK199" s="482" t="str">
        <f>IF(AND('7'!BK103=""),"",'7'!BK103)</f>
        <v/>
      </c>
      <c r="BL199" s="482" t="str">
        <f>IF(AND('7'!BL103=""),"",'7'!BL103)</f>
        <v/>
      </c>
      <c r="BM199" s="482" t="str">
        <f>IF(AND('7'!BM103=""),"",'7'!BM103)</f>
        <v/>
      </c>
      <c r="BN199" s="482" t="str">
        <f>IF(AND('7'!BN103=""),"",'7'!BN103)</f>
        <v/>
      </c>
      <c r="BO199" s="482" t="str">
        <f>IF(AND('7'!BO103=""),"",'7'!BO103)</f>
        <v/>
      </c>
      <c r="BP199" s="482" t="str">
        <f>IF(AND('7'!BP103=""),"",'7'!BP103)</f>
        <v/>
      </c>
      <c r="BQ199" s="482" t="str">
        <f>IF(AND('7'!BQ103=""),"",'7'!BQ103)</f>
        <v/>
      </c>
      <c r="BR199" s="482" t="str">
        <f>IF(AND('7'!BR103=""),"",'7'!BR103)</f>
        <v/>
      </c>
      <c r="BS199" s="482" t="str">
        <f>IF(AND('7'!BS103=""),"",'7'!BS103)</f>
        <v/>
      </c>
      <c r="BT199" s="482" t="str">
        <f>IF(AND('7'!BT103=""),"",'7'!BT103)</f>
        <v/>
      </c>
      <c r="BU199" s="482" t="str">
        <f>IF(AND('7'!BU103=""),"",'7'!BU103)</f>
        <v/>
      </c>
      <c r="BV199" s="482" t="str">
        <f>IF(AND('7'!BV103=""),"",'7'!BV103)</f>
        <v/>
      </c>
      <c r="BW199" s="482" t="str">
        <f>IF(AND('7'!BW103=""),"",'7'!BW103)</f>
        <v/>
      </c>
      <c r="BX199" s="482" t="str">
        <f>IF(AND('7'!BX103=""),"",'7'!BX103)</f>
        <v/>
      </c>
      <c r="BY199" s="482" t="str">
        <f>IF(AND('7'!BY103=""),"",'7'!BY103)</f>
        <v/>
      </c>
      <c r="BZ199" s="482" t="str">
        <f>IF(AND('7'!BZ103=""),"",'7'!BZ103)</f>
        <v/>
      </c>
      <c r="CA199" s="482" t="str">
        <f>IF(AND('7'!CA103=""),"",'7'!CA103)</f>
        <v/>
      </c>
      <c r="CB199" s="482" t="str">
        <f>IF(AND('7'!CB103=""),"",'7'!CB103)</f>
        <v/>
      </c>
      <c r="CC199" s="482" t="str">
        <f>IF(AND('7'!CC103=""),"",'7'!CC103)</f>
        <v/>
      </c>
      <c r="CD199" s="482" t="str">
        <f>IF(AND('7'!CD103=""),"",'7'!CD103)</f>
        <v/>
      </c>
      <c r="CE199" s="482" t="str">
        <f>IF(AND('7'!CE103=""),"",'7'!CE103)</f>
        <v/>
      </c>
      <c r="CF199" s="482" t="str">
        <f>IF(AND('7'!CF103=""),"",'7'!CF103)</f>
        <v/>
      </c>
      <c r="CG199" s="482" t="str">
        <f>IF(AND('7'!CG103=""),"",'7'!CG103)</f>
        <v/>
      </c>
      <c r="CH199" s="482" t="str">
        <f>IF(AND('7'!CH103=""),"",'7'!CH103)</f>
        <v/>
      </c>
      <c r="CI199" s="482" t="str">
        <f>IF(AND('7'!CI103=""),"",'7'!CI103)</f>
        <v/>
      </c>
      <c r="CJ199" s="482" t="str">
        <f>IF(AND('7'!CJ103=""),"",'7'!CJ103)</f>
        <v/>
      </c>
      <c r="CK199" s="482" t="str">
        <f>IF(AND('7'!CK103=""),"",'7'!CK103)</f>
        <v/>
      </c>
      <c r="CL199" s="482" t="str">
        <f>IF(AND('7'!CL103=""),"",'7'!CL103)</f>
        <v/>
      </c>
      <c r="CM199" s="482" t="str">
        <f>IF(AND('7'!CM103=""),"",'7'!CM103)</f>
        <v/>
      </c>
      <c r="CN199" s="482" t="str">
        <f>IF(AND('7'!CN103=""),"",'7'!CN103)</f>
        <v/>
      </c>
      <c r="CO199" s="482" t="str">
        <f>IF(AND('7'!CO103=""),"",'7'!CO103)</f>
        <v/>
      </c>
      <c r="CP199" s="482" t="str">
        <f>IF(AND('7'!CP103=""),"",'7'!CP103)</f>
        <v/>
      </c>
      <c r="CQ199" s="482" t="str">
        <f>IF(AND('7'!CQ103=""),"",'7'!CQ103)</f>
        <v/>
      </c>
      <c r="CR199" s="482" t="str">
        <f>IF(AND('7'!CR103=""),"",'7'!CR103)</f>
        <v/>
      </c>
      <c r="CS199" s="482" t="str">
        <f>IF(AND('7'!CS103=""),"",'7'!CS103)</f>
        <v/>
      </c>
      <c r="CT199" s="482" t="str">
        <f>IF(AND('7'!CT103=""),"",'7'!CT103)</f>
        <v/>
      </c>
      <c r="CU199" s="482" t="str">
        <f>IF(AND('7'!CU103=""),"",'7'!CU103)</f>
        <v/>
      </c>
      <c r="CV199" s="482" t="str">
        <f>IF(AND('7'!CV103=""),"",'7'!CV103)</f>
        <v/>
      </c>
      <c r="CW199" s="482" t="str">
        <f>IF(AND('7'!CW103=""),"",'7'!CW103)</f>
        <v/>
      </c>
      <c r="CX199" s="482" t="str">
        <f>IF(AND('7'!CX103=""),"",'7'!CX103)</f>
        <v/>
      </c>
      <c r="CY199" s="482" t="str">
        <f>IF(AND('7'!CY103=""),"",'7'!CY103)</f>
        <v/>
      </c>
      <c r="CZ199" s="482" t="str">
        <f>IF(AND('7'!CZ103=""),"",'7'!CZ103)</f>
        <v/>
      </c>
      <c r="DA199" s="482" t="str">
        <f>IF(AND('7'!DA103=""),"",'7'!DA103)</f>
        <v/>
      </c>
      <c r="DB199" s="482" t="str">
        <f>IF(AND('7'!DB103=""),"",'7'!DB103)</f>
        <v/>
      </c>
      <c r="DC199" s="482" t="str">
        <f>IF(AND('7'!DC103=""),"",'7'!DC103)</f>
        <v/>
      </c>
      <c r="DD199" s="482" t="str">
        <f>IF(AND('7'!DD103=""),"",'7'!DD103)</f>
        <v/>
      </c>
      <c r="DE199" s="482" t="str">
        <f>IF(AND('7'!DE103=""),"",'7'!DE103)</f>
        <v/>
      </c>
      <c r="DF199" s="482" t="str">
        <f>IF(AND('7'!DF103=""),"",'7'!DF103)</f>
        <v/>
      </c>
      <c r="DG199" s="482" t="str">
        <f>IF(AND('7'!DG103=""),"",'7'!DG103)</f>
        <v/>
      </c>
      <c r="DH199" s="482" t="str">
        <f>IF(AND('7'!DH103=""),"",'7'!DH103)</f>
        <v/>
      </c>
      <c r="DI199" s="482" t="str">
        <f>IF(AND('7'!DI103=""),"",'7'!DI103)</f>
        <v/>
      </c>
      <c r="DJ199" s="482" t="str">
        <f>IF(AND('7'!DJ103=""),"",'7'!DJ103)</f>
        <v/>
      </c>
      <c r="DK199" s="482" t="str">
        <f>IF(AND('7'!DK103=""),"",'7'!DK103)</f>
        <v/>
      </c>
      <c r="DL199" s="482" t="str">
        <f>IF(AND('7'!DL103=""),"",'7'!DL103)</f>
        <v/>
      </c>
      <c r="DM199" s="482" t="str">
        <f>IF(AND('7'!DM103=""),"",'7'!DM103)</f>
        <v/>
      </c>
      <c r="DN199" s="482" t="str">
        <f>IF(AND('7'!DN103=""),"",'7'!DN103)</f>
        <v/>
      </c>
      <c r="DO199" s="482" t="str">
        <f>IF(AND('7'!DO103=""),"",'7'!DO103)</f>
        <v/>
      </c>
      <c r="DP199" s="482" t="str">
        <f>IF(AND('7'!DP103=""),"",'7'!DP103)</f>
        <v/>
      </c>
      <c r="DQ199" s="482" t="str">
        <f>IF(AND('7'!DQ103=""),"",'7'!DQ103)</f>
        <v/>
      </c>
      <c r="DR199" s="482" t="str">
        <f>IF(AND('7'!DR103=""),"",'7'!DR103)</f>
        <v/>
      </c>
      <c r="DS199" s="482" t="str">
        <f>IF(AND('7'!DS103=""),"",'7'!DS103)</f>
        <v/>
      </c>
      <c r="DT199" s="482" t="str">
        <f>IF(AND('7'!DT103=""),"",'7'!DT103)</f>
        <v/>
      </c>
      <c r="DU199" s="482" t="str">
        <f>IF(AND('7'!DU103=""),"",'7'!DU103)</f>
        <v/>
      </c>
      <c r="DV199" s="482" t="str">
        <f>IF(AND('7'!DV103=""),"",'7'!DV103)</f>
        <v/>
      </c>
      <c r="DW199" s="482" t="str">
        <f>IF(AND('7'!DW103=""),"",'7'!DW103)</f>
        <v/>
      </c>
      <c r="DX199" s="482" t="str">
        <f>IF(AND('7'!DX103=""),"",'7'!DX103)</f>
        <v/>
      </c>
      <c r="DY199" s="482" t="str">
        <f>IF(AND('7'!DY103=""),"",'7'!DY103)</f>
        <v/>
      </c>
      <c r="DZ199" s="482" t="str">
        <f>IF(AND('7'!DZ103=""),"",'7'!DZ103)</f>
        <v/>
      </c>
      <c r="EA199" s="482" t="str">
        <f>IF(AND('7'!EA103=""),"",'7'!EA103)</f>
        <v/>
      </c>
      <c r="EB199" s="482" t="str">
        <f>IF(AND('7'!EB103=""),"",'7'!EB103)</f>
        <v/>
      </c>
      <c r="EC199" s="482" t="str">
        <f>IF(AND('7'!EC103=""),"",'7'!EC103)</f>
        <v/>
      </c>
      <c r="ED199" s="482" t="str">
        <f>IF(AND('7'!ED103=""),"",'7'!ED103)</f>
        <v/>
      </c>
      <c r="EE199" s="482" t="str">
        <f>IF(AND('7'!EE103=""),"",'7'!EE103)</f>
        <v/>
      </c>
      <c r="EF199" s="482" t="str">
        <f>IF(AND('7'!EF103=""),"",'7'!EF103)</f>
        <v/>
      </c>
      <c r="EG199" s="482" t="str">
        <f>IF(AND('7'!EG103=""),"",'7'!EG103)</f>
        <v/>
      </c>
      <c r="EH199" s="482" t="str">
        <f>IF(AND('7'!EH103=""),"",'7'!EH103)</f>
        <v/>
      </c>
      <c r="EI199" s="482" t="str">
        <f>IF(AND('7'!EI103=""),"",'7'!EI103)</f>
        <v/>
      </c>
      <c r="EJ199" s="482" t="str">
        <f>IF(AND('7'!EJ103=""),"",'7'!EJ103)</f>
        <v/>
      </c>
      <c r="EK199" s="482" t="str">
        <f>IF(AND('7'!EK103=""),"",'7'!EK103)</f>
        <v/>
      </c>
      <c r="EL199" s="482" t="str">
        <f>IF(AND('7'!EL103=""),"",'7'!EL103)</f>
        <v/>
      </c>
      <c r="EM199" s="482" t="str">
        <f>IF(AND('7'!EM103=""),"",'7'!EM103)</f>
        <v/>
      </c>
      <c r="EN199" s="482" t="str">
        <f>IF(AND('7'!EN103=""),"",'7'!EN103)</f>
        <v/>
      </c>
      <c r="EO199" s="482" t="str">
        <f>IF(AND('7'!EO103=""),"",'7'!EO103)</f>
        <v/>
      </c>
      <c r="EP199" s="482" t="str">
        <f>IF(AND('7'!EP103=""),"",'7'!EP103)</f>
        <v/>
      </c>
      <c r="EQ199" s="482" t="str">
        <f>IF(AND('7'!EQ103=""),"",'7'!EQ103)</f>
        <v/>
      </c>
      <c r="ER199" s="482" t="str">
        <f>IF(AND('7'!ER103=""),"",'7'!ER103)</f>
        <v/>
      </c>
      <c r="ES199" s="482" t="str">
        <f>IF(AND('7'!ES103=""),"",'7'!ES103)</f>
        <v/>
      </c>
      <c r="ET199" s="482" t="str">
        <f>IF(AND('7'!ET103=""),"",'7'!ET103)</f>
        <v/>
      </c>
      <c r="EU199" s="482" t="str">
        <f>IF(AND('7'!EU103=""),"",'7'!EU103)</f>
        <v/>
      </c>
      <c r="EV199" s="482" t="str">
        <f>IF(AND('7'!EV103=""),"",'7'!EV103)</f>
        <v/>
      </c>
      <c r="EW199" s="482" t="str">
        <f>IF(AND('7'!EW103=""),"",'7'!EW103)</f>
        <v/>
      </c>
      <c r="EX199" s="482" t="str">
        <f>IF(AND('7'!EX103=""),"",'7'!EX103)</f>
        <v/>
      </c>
      <c r="EY199" s="482" t="str">
        <f>IF(AND('7'!EY103=""),"",'7'!EY103)</f>
        <v/>
      </c>
      <c r="EZ199" s="482" t="str">
        <f>IF(AND('7'!EZ103=""),"",'7'!EZ103)</f>
        <v/>
      </c>
      <c r="FA199" s="482" t="str">
        <f>IF(AND('7'!FA103=""),"",'7'!FA103)</f>
        <v/>
      </c>
      <c r="FB199" s="482" t="str">
        <f>IF(AND('7'!FB103=""),"",'7'!FB103)</f>
        <v/>
      </c>
      <c r="FC199" s="482" t="str">
        <f>IF(AND('7'!FC103=""),"",'7'!FC103)</f>
        <v/>
      </c>
      <c r="FD199" s="482" t="str">
        <f>IF(AND('7'!FD103=""),"",'7'!FD103)</f>
        <v/>
      </c>
      <c r="FE199" s="482" t="str">
        <f>IF(AND('7'!FE103=""),"",'7'!FE103)</f>
        <v/>
      </c>
      <c r="FF199" s="482" t="str">
        <f>IF(AND('7'!FF103=""),"",'7'!FF103)</f>
        <v xml:space="preserve"> </v>
      </c>
      <c r="FG199" s="482" t="str">
        <f>IF(AND('7'!FG103=""),"",'7'!FG103)</f>
        <v/>
      </c>
      <c r="FH199" s="482" t="str">
        <f>IF(AND('7'!FH103=""),"",'7'!FH103)</f>
        <v/>
      </c>
      <c r="FI199" s="482" t="str">
        <f>IF(AND('7'!FI103=""),"",'7'!FI103)</f>
        <v/>
      </c>
      <c r="FJ199" s="482" t="str">
        <f>IF(AND('7'!FJ103=""),"",'7'!FJ103)</f>
        <v/>
      </c>
      <c r="FK199" s="482" t="str">
        <f>IF(AND('7'!FK103=""),"",'7'!FK103)</f>
        <v/>
      </c>
      <c r="FL199" s="482" t="str">
        <f>IF(AND('7'!FL103=""),"",'7'!FL103)</f>
        <v/>
      </c>
      <c r="FM199" s="482" t="str">
        <f>IF(AND('7'!FM103=""),"",'7'!FM103)</f>
        <v xml:space="preserve"> </v>
      </c>
      <c r="FN199" s="482" t="str">
        <f>IF(AND('7'!FN103=""),"",'7'!FN103)</f>
        <v/>
      </c>
      <c r="FO199" s="482" t="str">
        <f>IF(AND('7'!FO103=""),"",'7'!FO103)</f>
        <v/>
      </c>
      <c r="FP199" s="482" t="str">
        <f>IF(AND('7'!FP103=""),"",'7'!FP103)</f>
        <v/>
      </c>
      <c r="FQ199" s="482" t="str">
        <f>IF(AND('7'!FQ103=""),"",'7'!FQ103)</f>
        <v/>
      </c>
      <c r="FR199" s="482" t="str">
        <f>IF(AND('7'!FR103=""),"",'7'!FR103)</f>
        <v/>
      </c>
      <c r="FS199" s="482" t="str">
        <f>IF(AND('7'!FS103=""),"",'7'!FS103)</f>
        <v/>
      </c>
      <c r="FT199" s="482" t="str">
        <f>IF(AND('7'!FT103=""),"",'7'!FT103)</f>
        <v xml:space="preserve"> </v>
      </c>
      <c r="FU199" s="482" t="str">
        <f>IF(AND('7'!FV103=""),"",'7'!FV103)</f>
        <v>-</v>
      </c>
      <c r="FV199" s="482" t="str">
        <f>IF(AND('7'!FW103=""),"",'7'!FW103)</f>
        <v>-</v>
      </c>
      <c r="FW199" s="482" t="str">
        <f>IF(AND('7'!FX103=""),"",'7'!FX103)</f>
        <v>-</v>
      </c>
      <c r="FX199" s="482" t="str">
        <f>IF(AND('7'!FY103=""),"",'7'!FY103)</f>
        <v>-</v>
      </c>
      <c r="FY199" s="482" t="str">
        <f>IF(AND('7'!FZ103=""),"",'7'!FZ103)</f>
        <v>-</v>
      </c>
      <c r="FZ199" s="482" t="str">
        <f>IF(AND('7'!GA103=""),"",'7'!GA103)</f>
        <v>-</v>
      </c>
      <c r="GA199" s="482" t="str">
        <f>IF(AND('7'!GB103=""),"",'7'!GB103)</f>
        <v>-</v>
      </c>
      <c r="GB199" s="482" t="str">
        <f>IF(AND('7'!GC103=""),"",'7'!GC103)</f>
        <v>-</v>
      </c>
      <c r="GC199" s="482" t="str">
        <f>IF(AND('7'!GD103=""),"",'7'!GD103)</f>
        <v>-</v>
      </c>
      <c r="GD199" s="482" t="str">
        <f>IF(AND('7'!GE103=""),"",'7'!GE103)</f>
        <v>-</v>
      </c>
      <c r="GE199" s="482" t="str">
        <f>IF(AND('7'!GF103=""),"",'7'!GF103)</f>
        <v>-</v>
      </c>
      <c r="GF199" s="482" t="str">
        <f>IF(AND('7'!GG103=""),"",'7'!GG103)</f>
        <v>-</v>
      </c>
      <c r="GG199" s="482" t="str">
        <f>IF(AND('7'!GH103=""),"",IF(AND('7'!GH103="-"),"",'7'!GH103))</f>
        <v/>
      </c>
      <c r="GH199" s="50" t="str">
        <f>IF(AND(C199=""),"",VLOOKUP(B199,Register!$A$7:$CL$311,36,FALSE))</f>
        <v/>
      </c>
      <c r="GI199" s="483" t="str">
        <f>IF(AND('7'!GL103=""),"",'7'!GL103)</f>
        <v/>
      </c>
      <c r="GJ199" s="173" t="str">
        <f>IF(AND('7'!FU103=""),"",'7'!FU103)</f>
        <v/>
      </c>
    </row>
    <row r="200" spans="1:192" ht="21">
      <c r="A200" s="480">
        <v>192</v>
      </c>
      <c r="B200" s="481" t="str">
        <f>IF(AND('7'!B104=""),"",'7'!B104)</f>
        <v/>
      </c>
      <c r="C200" s="196" t="str">
        <f>IF(AND('7'!C104=""),"",'7'!C104)</f>
        <v/>
      </c>
      <c r="D200" s="196" t="str">
        <f>IF(AND('7'!D104=""),"",'7'!D104)</f>
        <v/>
      </c>
      <c r="E200" s="200" t="str">
        <f>IF(AND('7'!E104=""),"",'7'!E104)</f>
        <v/>
      </c>
      <c r="F200" s="482" t="str">
        <f>IF(AND('7'!F104=""),"",'7'!F104)</f>
        <v/>
      </c>
      <c r="G200" s="482" t="str">
        <f>IF(AND('7'!G104=""),"",'7'!G104)</f>
        <v/>
      </c>
      <c r="H200" s="482" t="str">
        <f>IF(AND('7'!H104=""),"",'7'!H104)</f>
        <v/>
      </c>
      <c r="I200" s="482" t="str">
        <f>IF(AND('7'!I104=""),"",'7'!I104)</f>
        <v/>
      </c>
      <c r="J200" s="482" t="str">
        <f>IF(AND('7'!J104=""),"",'7'!J104)</f>
        <v/>
      </c>
      <c r="K200" s="482" t="str">
        <f>IF(AND('7'!K104=""),"",'7'!K104)</f>
        <v/>
      </c>
      <c r="L200" s="482" t="str">
        <f>IF(AND('7'!L104=""),"",'7'!L104)</f>
        <v/>
      </c>
      <c r="M200" s="482" t="str">
        <f>IF(AND('7'!M104=""),"",'7'!M104)</f>
        <v/>
      </c>
      <c r="N200" s="482" t="str">
        <f>IF(AND('7'!N104=""),"",'7'!N104)</f>
        <v/>
      </c>
      <c r="O200" s="482" t="str">
        <f>IF(AND('7'!O104=""),"",'7'!O104)</f>
        <v/>
      </c>
      <c r="P200" s="482" t="str">
        <f>IF(AND('7'!P104=""),"",'7'!P104)</f>
        <v/>
      </c>
      <c r="Q200" s="482" t="str">
        <f>IF(AND('7'!Q104=""),"",'7'!Q104)</f>
        <v/>
      </c>
      <c r="R200" s="482" t="str">
        <f>IF(AND('7'!R104=""),"",'7'!R104)</f>
        <v/>
      </c>
      <c r="S200" s="482" t="str">
        <f>IF(AND('7'!S104=""),"",'7'!S104)</f>
        <v/>
      </c>
      <c r="T200" s="482" t="str">
        <f>IF(AND('7'!T104=""),"",'7'!T104)</f>
        <v/>
      </c>
      <c r="U200" s="482" t="str">
        <f>IF(AND('7'!U104=""),"",'7'!U104)</f>
        <v/>
      </c>
      <c r="V200" s="482" t="str">
        <f>IF(AND('7'!V104=""),"",'7'!V104)</f>
        <v/>
      </c>
      <c r="W200" s="482" t="str">
        <f>IF(AND('7'!W104=""),"",'7'!W104)</f>
        <v/>
      </c>
      <c r="X200" s="482" t="str">
        <f>IF(AND('7'!X104=""),"",'7'!X104)</f>
        <v/>
      </c>
      <c r="Y200" s="482" t="str">
        <f>IF(AND('7'!Y104=""),"",'7'!Y104)</f>
        <v/>
      </c>
      <c r="Z200" s="482" t="str">
        <f>IF(AND('7'!Z104=""),"",'7'!Z104)</f>
        <v/>
      </c>
      <c r="AA200" s="482" t="str">
        <f>IF(AND('7'!AA104=""),"",'7'!AA104)</f>
        <v/>
      </c>
      <c r="AB200" s="482" t="str">
        <f>IF(AND('7'!AB104=""),"",'7'!AB104)</f>
        <v/>
      </c>
      <c r="AC200" s="482" t="str">
        <f>IF(AND('7'!AC104=""),"",'7'!AC104)</f>
        <v/>
      </c>
      <c r="AD200" s="482" t="str">
        <f>IF(AND('7'!AD104=""),"",'7'!AD104)</f>
        <v/>
      </c>
      <c r="AE200" s="482" t="str">
        <f>IF(AND('7'!AE104=""),"",'7'!AE104)</f>
        <v/>
      </c>
      <c r="AF200" s="482" t="str">
        <f>IF(AND('7'!AF104=""),"",'7'!AF104)</f>
        <v/>
      </c>
      <c r="AG200" s="482" t="str">
        <f>IF(AND('7'!AG104=""),"",'7'!AG104)</f>
        <v/>
      </c>
      <c r="AH200" s="482" t="str">
        <f>IF(AND('7'!AH104=""),"",'7'!AH104)</f>
        <v/>
      </c>
      <c r="AI200" s="482" t="str">
        <f>IF(AND('7'!AI104=""),"",'7'!AI104)</f>
        <v/>
      </c>
      <c r="AJ200" s="482" t="str">
        <f>IF(AND('7'!AJ104=""),"",'7'!AJ104)</f>
        <v/>
      </c>
      <c r="AK200" s="482" t="str">
        <f>IF(AND('7'!AK104=""),"",'7'!AK104)</f>
        <v/>
      </c>
      <c r="AL200" s="482" t="str">
        <f>IF(AND('7'!AL104=""),"",'7'!AL104)</f>
        <v/>
      </c>
      <c r="AM200" s="482" t="str">
        <f>IF(AND('7'!AM104=""),"",'7'!AM104)</f>
        <v/>
      </c>
      <c r="AN200" s="482" t="str">
        <f>IF(AND('7'!AN104=""),"",'7'!AN104)</f>
        <v/>
      </c>
      <c r="AO200" s="482" t="str">
        <f>IF(AND('7'!AO104=""),"",'7'!AO104)</f>
        <v/>
      </c>
      <c r="AP200" s="482" t="str">
        <f>IF(AND('7'!AP104=""),"",'7'!AP104)</f>
        <v/>
      </c>
      <c r="AQ200" s="482" t="str">
        <f>IF(AND('7'!AQ104=""),"",'7'!AQ104)</f>
        <v/>
      </c>
      <c r="AR200" s="482" t="str">
        <f>IF(AND('7'!AR104=""),"",'7'!AR104)</f>
        <v/>
      </c>
      <c r="AS200" s="482" t="str">
        <f>IF(AND('7'!AS104=""),"",'7'!AS104)</f>
        <v/>
      </c>
      <c r="AT200" s="482" t="str">
        <f>IF(AND('7'!AT104=""),"",'7'!AT104)</f>
        <v/>
      </c>
      <c r="AU200" s="482" t="str">
        <f>IF(AND('7'!AU104=""),"",'7'!AU104)</f>
        <v/>
      </c>
      <c r="AV200" s="482" t="str">
        <f>IF(AND('7'!AV104=""),"",'7'!AV104)</f>
        <v/>
      </c>
      <c r="AW200" s="482" t="str">
        <f>IF(AND('7'!AW104=""),"",'7'!AW104)</f>
        <v/>
      </c>
      <c r="AX200" s="482" t="str">
        <f>IF(AND('7'!AX104=""),"",'7'!AX104)</f>
        <v/>
      </c>
      <c r="AY200" s="482" t="str">
        <f>IF(AND('7'!AY104=""),"",'7'!AY104)</f>
        <v/>
      </c>
      <c r="AZ200" s="482" t="str">
        <f>IF(AND('7'!AZ104=""),"",'7'!AZ104)</f>
        <v/>
      </c>
      <c r="BA200" s="482" t="str">
        <f>IF(AND('7'!BA104=""),"",'7'!BA104)</f>
        <v/>
      </c>
      <c r="BB200" s="482" t="str">
        <f>IF(AND('7'!BB104=""),"",'7'!BB104)</f>
        <v/>
      </c>
      <c r="BC200" s="482" t="str">
        <f>IF(AND('7'!BC104=""),"",'7'!BC104)</f>
        <v/>
      </c>
      <c r="BD200" s="482" t="str">
        <f>IF(AND('7'!BD104=""),"",'7'!BD104)</f>
        <v/>
      </c>
      <c r="BE200" s="482" t="str">
        <f>IF(AND('7'!BE104=""),"",'7'!BE104)</f>
        <v/>
      </c>
      <c r="BF200" s="482" t="str">
        <f>IF(AND('7'!BF104=""),"",'7'!BF104)</f>
        <v/>
      </c>
      <c r="BG200" s="482" t="str">
        <f>IF(AND('7'!BG104=""),"",'7'!BG104)</f>
        <v/>
      </c>
      <c r="BH200" s="482" t="str">
        <f>IF(AND('7'!BH104=""),"",'7'!BH104)</f>
        <v/>
      </c>
      <c r="BI200" s="482" t="str">
        <f>IF(AND('7'!BI104=""),"",'7'!BI104)</f>
        <v/>
      </c>
      <c r="BJ200" s="482" t="str">
        <f>IF(AND('7'!BJ104=""),"",'7'!BJ104)</f>
        <v/>
      </c>
      <c r="BK200" s="482" t="str">
        <f>IF(AND('7'!BK104=""),"",'7'!BK104)</f>
        <v/>
      </c>
      <c r="BL200" s="482" t="str">
        <f>IF(AND('7'!BL104=""),"",'7'!BL104)</f>
        <v/>
      </c>
      <c r="BM200" s="482" t="str">
        <f>IF(AND('7'!BM104=""),"",'7'!BM104)</f>
        <v/>
      </c>
      <c r="BN200" s="482" t="str">
        <f>IF(AND('7'!BN104=""),"",'7'!BN104)</f>
        <v/>
      </c>
      <c r="BO200" s="482" t="str">
        <f>IF(AND('7'!BO104=""),"",'7'!BO104)</f>
        <v/>
      </c>
      <c r="BP200" s="482" t="str">
        <f>IF(AND('7'!BP104=""),"",'7'!BP104)</f>
        <v/>
      </c>
      <c r="BQ200" s="482" t="str">
        <f>IF(AND('7'!BQ104=""),"",'7'!BQ104)</f>
        <v/>
      </c>
      <c r="BR200" s="482" t="str">
        <f>IF(AND('7'!BR104=""),"",'7'!BR104)</f>
        <v/>
      </c>
      <c r="BS200" s="482" t="str">
        <f>IF(AND('7'!BS104=""),"",'7'!BS104)</f>
        <v/>
      </c>
      <c r="BT200" s="482" t="str">
        <f>IF(AND('7'!BT104=""),"",'7'!BT104)</f>
        <v/>
      </c>
      <c r="BU200" s="482" t="str">
        <f>IF(AND('7'!BU104=""),"",'7'!BU104)</f>
        <v/>
      </c>
      <c r="BV200" s="482" t="str">
        <f>IF(AND('7'!BV104=""),"",'7'!BV104)</f>
        <v/>
      </c>
      <c r="BW200" s="482" t="str">
        <f>IF(AND('7'!BW104=""),"",'7'!BW104)</f>
        <v/>
      </c>
      <c r="BX200" s="482" t="str">
        <f>IF(AND('7'!BX104=""),"",'7'!BX104)</f>
        <v/>
      </c>
      <c r="BY200" s="482" t="str">
        <f>IF(AND('7'!BY104=""),"",'7'!BY104)</f>
        <v/>
      </c>
      <c r="BZ200" s="482" t="str">
        <f>IF(AND('7'!BZ104=""),"",'7'!BZ104)</f>
        <v/>
      </c>
      <c r="CA200" s="482" t="str">
        <f>IF(AND('7'!CA104=""),"",'7'!CA104)</f>
        <v/>
      </c>
      <c r="CB200" s="482" t="str">
        <f>IF(AND('7'!CB104=""),"",'7'!CB104)</f>
        <v/>
      </c>
      <c r="CC200" s="482" t="str">
        <f>IF(AND('7'!CC104=""),"",'7'!CC104)</f>
        <v/>
      </c>
      <c r="CD200" s="482" t="str">
        <f>IF(AND('7'!CD104=""),"",'7'!CD104)</f>
        <v/>
      </c>
      <c r="CE200" s="482" t="str">
        <f>IF(AND('7'!CE104=""),"",'7'!CE104)</f>
        <v/>
      </c>
      <c r="CF200" s="482" t="str">
        <f>IF(AND('7'!CF104=""),"",'7'!CF104)</f>
        <v/>
      </c>
      <c r="CG200" s="482" t="str">
        <f>IF(AND('7'!CG104=""),"",'7'!CG104)</f>
        <v/>
      </c>
      <c r="CH200" s="482" t="str">
        <f>IF(AND('7'!CH104=""),"",'7'!CH104)</f>
        <v/>
      </c>
      <c r="CI200" s="482" t="str">
        <f>IF(AND('7'!CI104=""),"",'7'!CI104)</f>
        <v/>
      </c>
      <c r="CJ200" s="482" t="str">
        <f>IF(AND('7'!CJ104=""),"",'7'!CJ104)</f>
        <v/>
      </c>
      <c r="CK200" s="482" t="str">
        <f>IF(AND('7'!CK104=""),"",'7'!CK104)</f>
        <v/>
      </c>
      <c r="CL200" s="482" t="str">
        <f>IF(AND('7'!CL104=""),"",'7'!CL104)</f>
        <v/>
      </c>
      <c r="CM200" s="482" t="str">
        <f>IF(AND('7'!CM104=""),"",'7'!CM104)</f>
        <v/>
      </c>
      <c r="CN200" s="482" t="str">
        <f>IF(AND('7'!CN104=""),"",'7'!CN104)</f>
        <v/>
      </c>
      <c r="CO200" s="482" t="str">
        <f>IF(AND('7'!CO104=""),"",'7'!CO104)</f>
        <v/>
      </c>
      <c r="CP200" s="482" t="str">
        <f>IF(AND('7'!CP104=""),"",'7'!CP104)</f>
        <v/>
      </c>
      <c r="CQ200" s="482" t="str">
        <f>IF(AND('7'!CQ104=""),"",'7'!CQ104)</f>
        <v/>
      </c>
      <c r="CR200" s="482" t="str">
        <f>IF(AND('7'!CR104=""),"",'7'!CR104)</f>
        <v/>
      </c>
      <c r="CS200" s="482" t="str">
        <f>IF(AND('7'!CS104=""),"",'7'!CS104)</f>
        <v/>
      </c>
      <c r="CT200" s="482" t="str">
        <f>IF(AND('7'!CT104=""),"",'7'!CT104)</f>
        <v/>
      </c>
      <c r="CU200" s="482" t="str">
        <f>IF(AND('7'!CU104=""),"",'7'!CU104)</f>
        <v/>
      </c>
      <c r="CV200" s="482" t="str">
        <f>IF(AND('7'!CV104=""),"",'7'!CV104)</f>
        <v/>
      </c>
      <c r="CW200" s="482" t="str">
        <f>IF(AND('7'!CW104=""),"",'7'!CW104)</f>
        <v/>
      </c>
      <c r="CX200" s="482" t="str">
        <f>IF(AND('7'!CX104=""),"",'7'!CX104)</f>
        <v/>
      </c>
      <c r="CY200" s="482" t="str">
        <f>IF(AND('7'!CY104=""),"",'7'!CY104)</f>
        <v/>
      </c>
      <c r="CZ200" s="482" t="str">
        <f>IF(AND('7'!CZ104=""),"",'7'!CZ104)</f>
        <v/>
      </c>
      <c r="DA200" s="482" t="str">
        <f>IF(AND('7'!DA104=""),"",'7'!DA104)</f>
        <v/>
      </c>
      <c r="DB200" s="482" t="str">
        <f>IF(AND('7'!DB104=""),"",'7'!DB104)</f>
        <v/>
      </c>
      <c r="DC200" s="482" t="str">
        <f>IF(AND('7'!DC104=""),"",'7'!DC104)</f>
        <v/>
      </c>
      <c r="DD200" s="482" t="str">
        <f>IF(AND('7'!DD104=""),"",'7'!DD104)</f>
        <v/>
      </c>
      <c r="DE200" s="482" t="str">
        <f>IF(AND('7'!DE104=""),"",'7'!DE104)</f>
        <v/>
      </c>
      <c r="DF200" s="482" t="str">
        <f>IF(AND('7'!DF104=""),"",'7'!DF104)</f>
        <v/>
      </c>
      <c r="DG200" s="482" t="str">
        <f>IF(AND('7'!DG104=""),"",'7'!DG104)</f>
        <v/>
      </c>
      <c r="DH200" s="482" t="str">
        <f>IF(AND('7'!DH104=""),"",'7'!DH104)</f>
        <v/>
      </c>
      <c r="DI200" s="482" t="str">
        <f>IF(AND('7'!DI104=""),"",'7'!DI104)</f>
        <v/>
      </c>
      <c r="DJ200" s="482" t="str">
        <f>IF(AND('7'!DJ104=""),"",'7'!DJ104)</f>
        <v/>
      </c>
      <c r="DK200" s="482" t="str">
        <f>IF(AND('7'!DK104=""),"",'7'!DK104)</f>
        <v/>
      </c>
      <c r="DL200" s="482" t="str">
        <f>IF(AND('7'!DL104=""),"",'7'!DL104)</f>
        <v/>
      </c>
      <c r="DM200" s="482" t="str">
        <f>IF(AND('7'!DM104=""),"",'7'!DM104)</f>
        <v/>
      </c>
      <c r="DN200" s="482" t="str">
        <f>IF(AND('7'!DN104=""),"",'7'!DN104)</f>
        <v/>
      </c>
      <c r="DO200" s="482" t="str">
        <f>IF(AND('7'!DO104=""),"",'7'!DO104)</f>
        <v/>
      </c>
      <c r="DP200" s="482" t="str">
        <f>IF(AND('7'!DP104=""),"",'7'!DP104)</f>
        <v/>
      </c>
      <c r="DQ200" s="482" t="str">
        <f>IF(AND('7'!DQ104=""),"",'7'!DQ104)</f>
        <v/>
      </c>
      <c r="DR200" s="482" t="str">
        <f>IF(AND('7'!DR104=""),"",'7'!DR104)</f>
        <v/>
      </c>
      <c r="DS200" s="482" t="str">
        <f>IF(AND('7'!DS104=""),"",'7'!DS104)</f>
        <v/>
      </c>
      <c r="DT200" s="482" t="str">
        <f>IF(AND('7'!DT104=""),"",'7'!DT104)</f>
        <v/>
      </c>
      <c r="DU200" s="482" t="str">
        <f>IF(AND('7'!DU104=""),"",'7'!DU104)</f>
        <v/>
      </c>
      <c r="DV200" s="482" t="str">
        <f>IF(AND('7'!DV104=""),"",'7'!DV104)</f>
        <v/>
      </c>
      <c r="DW200" s="482" t="str">
        <f>IF(AND('7'!DW104=""),"",'7'!DW104)</f>
        <v/>
      </c>
      <c r="DX200" s="482" t="str">
        <f>IF(AND('7'!DX104=""),"",'7'!DX104)</f>
        <v/>
      </c>
      <c r="DY200" s="482" t="str">
        <f>IF(AND('7'!DY104=""),"",'7'!DY104)</f>
        <v/>
      </c>
      <c r="DZ200" s="482" t="str">
        <f>IF(AND('7'!DZ104=""),"",'7'!DZ104)</f>
        <v/>
      </c>
      <c r="EA200" s="482" t="str">
        <f>IF(AND('7'!EA104=""),"",'7'!EA104)</f>
        <v/>
      </c>
      <c r="EB200" s="482" t="str">
        <f>IF(AND('7'!EB104=""),"",'7'!EB104)</f>
        <v/>
      </c>
      <c r="EC200" s="482" t="str">
        <f>IF(AND('7'!EC104=""),"",'7'!EC104)</f>
        <v/>
      </c>
      <c r="ED200" s="482" t="str">
        <f>IF(AND('7'!ED104=""),"",'7'!ED104)</f>
        <v/>
      </c>
      <c r="EE200" s="482" t="str">
        <f>IF(AND('7'!EE104=""),"",'7'!EE104)</f>
        <v/>
      </c>
      <c r="EF200" s="482" t="str">
        <f>IF(AND('7'!EF104=""),"",'7'!EF104)</f>
        <v/>
      </c>
      <c r="EG200" s="482" t="str">
        <f>IF(AND('7'!EG104=""),"",'7'!EG104)</f>
        <v/>
      </c>
      <c r="EH200" s="482" t="str">
        <f>IF(AND('7'!EH104=""),"",'7'!EH104)</f>
        <v/>
      </c>
      <c r="EI200" s="482" t="str">
        <f>IF(AND('7'!EI104=""),"",'7'!EI104)</f>
        <v/>
      </c>
      <c r="EJ200" s="482" t="str">
        <f>IF(AND('7'!EJ104=""),"",'7'!EJ104)</f>
        <v/>
      </c>
      <c r="EK200" s="482" t="str">
        <f>IF(AND('7'!EK104=""),"",'7'!EK104)</f>
        <v/>
      </c>
      <c r="EL200" s="482" t="str">
        <f>IF(AND('7'!EL104=""),"",'7'!EL104)</f>
        <v/>
      </c>
      <c r="EM200" s="482" t="str">
        <f>IF(AND('7'!EM104=""),"",'7'!EM104)</f>
        <v/>
      </c>
      <c r="EN200" s="482" t="str">
        <f>IF(AND('7'!EN104=""),"",'7'!EN104)</f>
        <v/>
      </c>
      <c r="EO200" s="482" t="str">
        <f>IF(AND('7'!EO104=""),"",'7'!EO104)</f>
        <v/>
      </c>
      <c r="EP200" s="482" t="str">
        <f>IF(AND('7'!EP104=""),"",'7'!EP104)</f>
        <v/>
      </c>
      <c r="EQ200" s="482" t="str">
        <f>IF(AND('7'!EQ104=""),"",'7'!EQ104)</f>
        <v/>
      </c>
      <c r="ER200" s="482" t="str">
        <f>IF(AND('7'!ER104=""),"",'7'!ER104)</f>
        <v/>
      </c>
      <c r="ES200" s="482" t="str">
        <f>IF(AND('7'!ES104=""),"",'7'!ES104)</f>
        <v/>
      </c>
      <c r="ET200" s="482" t="str">
        <f>IF(AND('7'!ET104=""),"",'7'!ET104)</f>
        <v/>
      </c>
      <c r="EU200" s="482" t="str">
        <f>IF(AND('7'!EU104=""),"",'7'!EU104)</f>
        <v/>
      </c>
      <c r="EV200" s="482" t="str">
        <f>IF(AND('7'!EV104=""),"",'7'!EV104)</f>
        <v/>
      </c>
      <c r="EW200" s="482" t="str">
        <f>IF(AND('7'!EW104=""),"",'7'!EW104)</f>
        <v/>
      </c>
      <c r="EX200" s="482" t="str">
        <f>IF(AND('7'!EX104=""),"",'7'!EX104)</f>
        <v/>
      </c>
      <c r="EY200" s="482" t="str">
        <f>IF(AND('7'!EY104=""),"",'7'!EY104)</f>
        <v/>
      </c>
      <c r="EZ200" s="482" t="str">
        <f>IF(AND('7'!EZ104=""),"",'7'!EZ104)</f>
        <v/>
      </c>
      <c r="FA200" s="482" t="str">
        <f>IF(AND('7'!FA104=""),"",'7'!FA104)</f>
        <v/>
      </c>
      <c r="FB200" s="482" t="str">
        <f>IF(AND('7'!FB104=""),"",'7'!FB104)</f>
        <v/>
      </c>
      <c r="FC200" s="482" t="str">
        <f>IF(AND('7'!FC104=""),"",'7'!FC104)</f>
        <v/>
      </c>
      <c r="FD200" s="482" t="str">
        <f>IF(AND('7'!FD104=""),"",'7'!FD104)</f>
        <v/>
      </c>
      <c r="FE200" s="482" t="str">
        <f>IF(AND('7'!FE104=""),"",'7'!FE104)</f>
        <v/>
      </c>
      <c r="FF200" s="482" t="str">
        <f>IF(AND('7'!FF104=""),"",'7'!FF104)</f>
        <v xml:space="preserve"> </v>
      </c>
      <c r="FG200" s="482" t="str">
        <f>IF(AND('7'!FG104=""),"",'7'!FG104)</f>
        <v/>
      </c>
      <c r="FH200" s="482" t="str">
        <f>IF(AND('7'!FH104=""),"",'7'!FH104)</f>
        <v/>
      </c>
      <c r="FI200" s="482" t="str">
        <f>IF(AND('7'!FI104=""),"",'7'!FI104)</f>
        <v/>
      </c>
      <c r="FJ200" s="482" t="str">
        <f>IF(AND('7'!FJ104=""),"",'7'!FJ104)</f>
        <v/>
      </c>
      <c r="FK200" s="482" t="str">
        <f>IF(AND('7'!FK104=""),"",'7'!FK104)</f>
        <v/>
      </c>
      <c r="FL200" s="482" t="str">
        <f>IF(AND('7'!FL104=""),"",'7'!FL104)</f>
        <v/>
      </c>
      <c r="FM200" s="482" t="str">
        <f>IF(AND('7'!FM104=""),"",'7'!FM104)</f>
        <v xml:space="preserve"> </v>
      </c>
      <c r="FN200" s="482" t="str">
        <f>IF(AND('7'!FN104=""),"",'7'!FN104)</f>
        <v/>
      </c>
      <c r="FO200" s="482" t="str">
        <f>IF(AND('7'!FO104=""),"",'7'!FO104)</f>
        <v/>
      </c>
      <c r="FP200" s="482" t="str">
        <f>IF(AND('7'!FP104=""),"",'7'!FP104)</f>
        <v/>
      </c>
      <c r="FQ200" s="482" t="str">
        <f>IF(AND('7'!FQ104=""),"",'7'!FQ104)</f>
        <v/>
      </c>
      <c r="FR200" s="482" t="str">
        <f>IF(AND('7'!FR104=""),"",'7'!FR104)</f>
        <v/>
      </c>
      <c r="FS200" s="482" t="str">
        <f>IF(AND('7'!FS104=""),"",'7'!FS104)</f>
        <v/>
      </c>
      <c r="FT200" s="482" t="str">
        <f>IF(AND('7'!FT104=""),"",'7'!FT104)</f>
        <v xml:space="preserve"> </v>
      </c>
      <c r="FU200" s="482" t="str">
        <f>IF(AND('7'!FV104=""),"",'7'!FV104)</f>
        <v>-</v>
      </c>
      <c r="FV200" s="482" t="str">
        <f>IF(AND('7'!FW104=""),"",'7'!FW104)</f>
        <v>-</v>
      </c>
      <c r="FW200" s="482" t="str">
        <f>IF(AND('7'!FX104=""),"",'7'!FX104)</f>
        <v>-</v>
      </c>
      <c r="FX200" s="482" t="str">
        <f>IF(AND('7'!FY104=""),"",'7'!FY104)</f>
        <v>-</v>
      </c>
      <c r="FY200" s="482" t="str">
        <f>IF(AND('7'!FZ104=""),"",'7'!FZ104)</f>
        <v>-</v>
      </c>
      <c r="FZ200" s="482" t="str">
        <f>IF(AND('7'!GA104=""),"",'7'!GA104)</f>
        <v>-</v>
      </c>
      <c r="GA200" s="482" t="str">
        <f>IF(AND('7'!GB104=""),"",'7'!GB104)</f>
        <v>-</v>
      </c>
      <c r="GB200" s="482" t="str">
        <f>IF(AND('7'!GC104=""),"",'7'!GC104)</f>
        <v>-</v>
      </c>
      <c r="GC200" s="482" t="str">
        <f>IF(AND('7'!GD104=""),"",'7'!GD104)</f>
        <v>-</v>
      </c>
      <c r="GD200" s="482" t="str">
        <f>IF(AND('7'!GE104=""),"",'7'!GE104)</f>
        <v>-</v>
      </c>
      <c r="GE200" s="482" t="str">
        <f>IF(AND('7'!GF104=""),"",'7'!GF104)</f>
        <v>-</v>
      </c>
      <c r="GF200" s="482" t="str">
        <f>IF(AND('7'!GG104=""),"",'7'!GG104)</f>
        <v>-</v>
      </c>
      <c r="GG200" s="482" t="str">
        <f>IF(AND('7'!GH104=""),"",IF(AND('7'!GH104="-"),"",'7'!GH104))</f>
        <v/>
      </c>
      <c r="GH200" s="50" t="str">
        <f>IF(AND(C200=""),"",VLOOKUP(B200,Register!$A$7:$CL$311,36,FALSE))</f>
        <v/>
      </c>
      <c r="GI200" s="483" t="str">
        <f>IF(AND('7'!GL104=""),"",'7'!GL104)</f>
        <v/>
      </c>
      <c r="GJ200" s="173" t="str">
        <f>IF(AND('7'!FU104=""),"",'7'!FU104)</f>
        <v/>
      </c>
    </row>
    <row r="201" spans="1:192" ht="21">
      <c r="A201" s="480">
        <v>193</v>
      </c>
      <c r="B201" s="481" t="str">
        <f>IF(AND('7'!B105=""),"",'7'!B105)</f>
        <v/>
      </c>
      <c r="C201" s="196" t="str">
        <f>IF(AND('7'!C105=""),"",'7'!C105)</f>
        <v/>
      </c>
      <c r="D201" s="196" t="str">
        <f>IF(AND('7'!D105=""),"",'7'!D105)</f>
        <v/>
      </c>
      <c r="E201" s="200" t="str">
        <f>IF(AND('7'!E105=""),"",'7'!E105)</f>
        <v/>
      </c>
      <c r="F201" s="482" t="str">
        <f>IF(AND('7'!F105=""),"",'7'!F105)</f>
        <v/>
      </c>
      <c r="G201" s="482" t="str">
        <f>IF(AND('7'!G105=""),"",'7'!G105)</f>
        <v/>
      </c>
      <c r="H201" s="482" t="str">
        <f>IF(AND('7'!H105=""),"",'7'!H105)</f>
        <v/>
      </c>
      <c r="I201" s="482" t="str">
        <f>IF(AND('7'!I105=""),"",'7'!I105)</f>
        <v/>
      </c>
      <c r="J201" s="482" t="str">
        <f>IF(AND('7'!J105=""),"",'7'!J105)</f>
        <v/>
      </c>
      <c r="K201" s="482" t="str">
        <f>IF(AND('7'!K105=""),"",'7'!K105)</f>
        <v/>
      </c>
      <c r="L201" s="482" t="str">
        <f>IF(AND('7'!L105=""),"",'7'!L105)</f>
        <v/>
      </c>
      <c r="M201" s="482" t="str">
        <f>IF(AND('7'!M105=""),"",'7'!M105)</f>
        <v/>
      </c>
      <c r="N201" s="482" t="str">
        <f>IF(AND('7'!N105=""),"",'7'!N105)</f>
        <v/>
      </c>
      <c r="O201" s="482" t="str">
        <f>IF(AND('7'!O105=""),"",'7'!O105)</f>
        <v/>
      </c>
      <c r="P201" s="482" t="str">
        <f>IF(AND('7'!P105=""),"",'7'!P105)</f>
        <v/>
      </c>
      <c r="Q201" s="482" t="str">
        <f>IF(AND('7'!Q105=""),"",'7'!Q105)</f>
        <v/>
      </c>
      <c r="R201" s="482" t="str">
        <f>IF(AND('7'!R105=""),"",'7'!R105)</f>
        <v/>
      </c>
      <c r="S201" s="482" t="str">
        <f>IF(AND('7'!S105=""),"",'7'!S105)</f>
        <v/>
      </c>
      <c r="T201" s="482" t="str">
        <f>IF(AND('7'!T105=""),"",'7'!T105)</f>
        <v/>
      </c>
      <c r="U201" s="482" t="str">
        <f>IF(AND('7'!U105=""),"",'7'!U105)</f>
        <v/>
      </c>
      <c r="V201" s="482" t="str">
        <f>IF(AND('7'!V105=""),"",'7'!V105)</f>
        <v/>
      </c>
      <c r="W201" s="482" t="str">
        <f>IF(AND('7'!W105=""),"",'7'!W105)</f>
        <v/>
      </c>
      <c r="X201" s="482" t="str">
        <f>IF(AND('7'!X105=""),"",'7'!X105)</f>
        <v/>
      </c>
      <c r="Y201" s="482" t="str">
        <f>IF(AND('7'!Y105=""),"",'7'!Y105)</f>
        <v/>
      </c>
      <c r="Z201" s="482" t="str">
        <f>IF(AND('7'!Z105=""),"",'7'!Z105)</f>
        <v/>
      </c>
      <c r="AA201" s="482" t="str">
        <f>IF(AND('7'!AA105=""),"",'7'!AA105)</f>
        <v/>
      </c>
      <c r="AB201" s="482" t="str">
        <f>IF(AND('7'!AB105=""),"",'7'!AB105)</f>
        <v/>
      </c>
      <c r="AC201" s="482" t="str">
        <f>IF(AND('7'!AC105=""),"",'7'!AC105)</f>
        <v/>
      </c>
      <c r="AD201" s="482" t="str">
        <f>IF(AND('7'!AD105=""),"",'7'!AD105)</f>
        <v/>
      </c>
      <c r="AE201" s="482" t="str">
        <f>IF(AND('7'!AE105=""),"",'7'!AE105)</f>
        <v/>
      </c>
      <c r="AF201" s="482" t="str">
        <f>IF(AND('7'!AF105=""),"",'7'!AF105)</f>
        <v/>
      </c>
      <c r="AG201" s="482" t="str">
        <f>IF(AND('7'!AG105=""),"",'7'!AG105)</f>
        <v/>
      </c>
      <c r="AH201" s="482" t="str">
        <f>IF(AND('7'!AH105=""),"",'7'!AH105)</f>
        <v/>
      </c>
      <c r="AI201" s="482" t="str">
        <f>IF(AND('7'!AI105=""),"",'7'!AI105)</f>
        <v/>
      </c>
      <c r="AJ201" s="482" t="str">
        <f>IF(AND('7'!AJ105=""),"",'7'!AJ105)</f>
        <v/>
      </c>
      <c r="AK201" s="482" t="str">
        <f>IF(AND('7'!AK105=""),"",'7'!AK105)</f>
        <v/>
      </c>
      <c r="AL201" s="482" t="str">
        <f>IF(AND('7'!AL105=""),"",'7'!AL105)</f>
        <v/>
      </c>
      <c r="AM201" s="482" t="str">
        <f>IF(AND('7'!AM105=""),"",'7'!AM105)</f>
        <v/>
      </c>
      <c r="AN201" s="482" t="str">
        <f>IF(AND('7'!AN105=""),"",'7'!AN105)</f>
        <v/>
      </c>
      <c r="AO201" s="482" t="str">
        <f>IF(AND('7'!AO105=""),"",'7'!AO105)</f>
        <v/>
      </c>
      <c r="AP201" s="482" t="str">
        <f>IF(AND('7'!AP105=""),"",'7'!AP105)</f>
        <v/>
      </c>
      <c r="AQ201" s="482" t="str">
        <f>IF(AND('7'!AQ105=""),"",'7'!AQ105)</f>
        <v/>
      </c>
      <c r="AR201" s="482" t="str">
        <f>IF(AND('7'!AR105=""),"",'7'!AR105)</f>
        <v/>
      </c>
      <c r="AS201" s="482" t="str">
        <f>IF(AND('7'!AS105=""),"",'7'!AS105)</f>
        <v/>
      </c>
      <c r="AT201" s="482" t="str">
        <f>IF(AND('7'!AT105=""),"",'7'!AT105)</f>
        <v/>
      </c>
      <c r="AU201" s="482" t="str">
        <f>IF(AND('7'!AU105=""),"",'7'!AU105)</f>
        <v/>
      </c>
      <c r="AV201" s="482" t="str">
        <f>IF(AND('7'!AV105=""),"",'7'!AV105)</f>
        <v/>
      </c>
      <c r="AW201" s="482" t="str">
        <f>IF(AND('7'!AW105=""),"",'7'!AW105)</f>
        <v/>
      </c>
      <c r="AX201" s="482" t="str">
        <f>IF(AND('7'!AX105=""),"",'7'!AX105)</f>
        <v/>
      </c>
      <c r="AY201" s="482" t="str">
        <f>IF(AND('7'!AY105=""),"",'7'!AY105)</f>
        <v/>
      </c>
      <c r="AZ201" s="482" t="str">
        <f>IF(AND('7'!AZ105=""),"",'7'!AZ105)</f>
        <v/>
      </c>
      <c r="BA201" s="482" t="str">
        <f>IF(AND('7'!BA105=""),"",'7'!BA105)</f>
        <v/>
      </c>
      <c r="BB201" s="482" t="str">
        <f>IF(AND('7'!BB105=""),"",'7'!BB105)</f>
        <v/>
      </c>
      <c r="BC201" s="482" t="str">
        <f>IF(AND('7'!BC105=""),"",'7'!BC105)</f>
        <v/>
      </c>
      <c r="BD201" s="482" t="str">
        <f>IF(AND('7'!BD105=""),"",'7'!BD105)</f>
        <v/>
      </c>
      <c r="BE201" s="482" t="str">
        <f>IF(AND('7'!BE105=""),"",'7'!BE105)</f>
        <v/>
      </c>
      <c r="BF201" s="482" t="str">
        <f>IF(AND('7'!BF105=""),"",'7'!BF105)</f>
        <v/>
      </c>
      <c r="BG201" s="482" t="str">
        <f>IF(AND('7'!BG105=""),"",'7'!BG105)</f>
        <v/>
      </c>
      <c r="BH201" s="482" t="str">
        <f>IF(AND('7'!BH105=""),"",'7'!BH105)</f>
        <v/>
      </c>
      <c r="BI201" s="482" t="str">
        <f>IF(AND('7'!BI105=""),"",'7'!BI105)</f>
        <v/>
      </c>
      <c r="BJ201" s="482" t="str">
        <f>IF(AND('7'!BJ105=""),"",'7'!BJ105)</f>
        <v/>
      </c>
      <c r="BK201" s="482" t="str">
        <f>IF(AND('7'!BK105=""),"",'7'!BK105)</f>
        <v/>
      </c>
      <c r="BL201" s="482" t="str">
        <f>IF(AND('7'!BL105=""),"",'7'!BL105)</f>
        <v/>
      </c>
      <c r="BM201" s="482" t="str">
        <f>IF(AND('7'!BM105=""),"",'7'!BM105)</f>
        <v/>
      </c>
      <c r="BN201" s="482" t="str">
        <f>IF(AND('7'!BN105=""),"",'7'!BN105)</f>
        <v/>
      </c>
      <c r="BO201" s="482" t="str">
        <f>IF(AND('7'!BO105=""),"",'7'!BO105)</f>
        <v/>
      </c>
      <c r="BP201" s="482" t="str">
        <f>IF(AND('7'!BP105=""),"",'7'!BP105)</f>
        <v/>
      </c>
      <c r="BQ201" s="482" t="str">
        <f>IF(AND('7'!BQ105=""),"",'7'!BQ105)</f>
        <v/>
      </c>
      <c r="BR201" s="482" t="str">
        <f>IF(AND('7'!BR105=""),"",'7'!BR105)</f>
        <v/>
      </c>
      <c r="BS201" s="482" t="str">
        <f>IF(AND('7'!BS105=""),"",'7'!BS105)</f>
        <v/>
      </c>
      <c r="BT201" s="482" t="str">
        <f>IF(AND('7'!BT105=""),"",'7'!BT105)</f>
        <v/>
      </c>
      <c r="BU201" s="482" t="str">
        <f>IF(AND('7'!BU105=""),"",'7'!BU105)</f>
        <v/>
      </c>
      <c r="BV201" s="482" t="str">
        <f>IF(AND('7'!BV105=""),"",'7'!BV105)</f>
        <v/>
      </c>
      <c r="BW201" s="482" t="str">
        <f>IF(AND('7'!BW105=""),"",'7'!BW105)</f>
        <v/>
      </c>
      <c r="BX201" s="482" t="str">
        <f>IF(AND('7'!BX105=""),"",'7'!BX105)</f>
        <v/>
      </c>
      <c r="BY201" s="482" t="str">
        <f>IF(AND('7'!BY105=""),"",'7'!BY105)</f>
        <v/>
      </c>
      <c r="BZ201" s="482" t="str">
        <f>IF(AND('7'!BZ105=""),"",'7'!BZ105)</f>
        <v/>
      </c>
      <c r="CA201" s="482" t="str">
        <f>IF(AND('7'!CA105=""),"",'7'!CA105)</f>
        <v/>
      </c>
      <c r="CB201" s="482" t="str">
        <f>IF(AND('7'!CB105=""),"",'7'!CB105)</f>
        <v/>
      </c>
      <c r="CC201" s="482" t="str">
        <f>IF(AND('7'!CC105=""),"",'7'!CC105)</f>
        <v/>
      </c>
      <c r="CD201" s="482" t="str">
        <f>IF(AND('7'!CD105=""),"",'7'!CD105)</f>
        <v/>
      </c>
      <c r="CE201" s="482" t="str">
        <f>IF(AND('7'!CE105=""),"",'7'!CE105)</f>
        <v/>
      </c>
      <c r="CF201" s="482" t="str">
        <f>IF(AND('7'!CF105=""),"",'7'!CF105)</f>
        <v/>
      </c>
      <c r="CG201" s="482" t="str">
        <f>IF(AND('7'!CG105=""),"",'7'!CG105)</f>
        <v/>
      </c>
      <c r="CH201" s="482" t="str">
        <f>IF(AND('7'!CH105=""),"",'7'!CH105)</f>
        <v/>
      </c>
      <c r="CI201" s="482" t="str">
        <f>IF(AND('7'!CI105=""),"",'7'!CI105)</f>
        <v/>
      </c>
      <c r="CJ201" s="482" t="str">
        <f>IF(AND('7'!CJ105=""),"",'7'!CJ105)</f>
        <v/>
      </c>
      <c r="CK201" s="482" t="str">
        <f>IF(AND('7'!CK105=""),"",'7'!CK105)</f>
        <v/>
      </c>
      <c r="CL201" s="482" t="str">
        <f>IF(AND('7'!CL105=""),"",'7'!CL105)</f>
        <v/>
      </c>
      <c r="CM201" s="482" t="str">
        <f>IF(AND('7'!CM105=""),"",'7'!CM105)</f>
        <v/>
      </c>
      <c r="CN201" s="482" t="str">
        <f>IF(AND('7'!CN105=""),"",'7'!CN105)</f>
        <v/>
      </c>
      <c r="CO201" s="482" t="str">
        <f>IF(AND('7'!CO105=""),"",'7'!CO105)</f>
        <v/>
      </c>
      <c r="CP201" s="482" t="str">
        <f>IF(AND('7'!CP105=""),"",'7'!CP105)</f>
        <v/>
      </c>
      <c r="CQ201" s="482" t="str">
        <f>IF(AND('7'!CQ105=""),"",'7'!CQ105)</f>
        <v/>
      </c>
      <c r="CR201" s="482" t="str">
        <f>IF(AND('7'!CR105=""),"",'7'!CR105)</f>
        <v/>
      </c>
      <c r="CS201" s="482" t="str">
        <f>IF(AND('7'!CS105=""),"",'7'!CS105)</f>
        <v/>
      </c>
      <c r="CT201" s="482" t="str">
        <f>IF(AND('7'!CT105=""),"",'7'!CT105)</f>
        <v/>
      </c>
      <c r="CU201" s="482" t="str">
        <f>IF(AND('7'!CU105=""),"",'7'!CU105)</f>
        <v/>
      </c>
      <c r="CV201" s="482" t="str">
        <f>IF(AND('7'!CV105=""),"",'7'!CV105)</f>
        <v/>
      </c>
      <c r="CW201" s="482" t="str">
        <f>IF(AND('7'!CW105=""),"",'7'!CW105)</f>
        <v/>
      </c>
      <c r="CX201" s="482" t="str">
        <f>IF(AND('7'!CX105=""),"",'7'!CX105)</f>
        <v/>
      </c>
      <c r="CY201" s="482" t="str">
        <f>IF(AND('7'!CY105=""),"",'7'!CY105)</f>
        <v/>
      </c>
      <c r="CZ201" s="482" t="str">
        <f>IF(AND('7'!CZ105=""),"",'7'!CZ105)</f>
        <v/>
      </c>
      <c r="DA201" s="482" t="str">
        <f>IF(AND('7'!DA105=""),"",'7'!DA105)</f>
        <v/>
      </c>
      <c r="DB201" s="482" t="str">
        <f>IF(AND('7'!DB105=""),"",'7'!DB105)</f>
        <v/>
      </c>
      <c r="DC201" s="482" t="str">
        <f>IF(AND('7'!DC105=""),"",'7'!DC105)</f>
        <v/>
      </c>
      <c r="DD201" s="482" t="str">
        <f>IF(AND('7'!DD105=""),"",'7'!DD105)</f>
        <v/>
      </c>
      <c r="DE201" s="482" t="str">
        <f>IF(AND('7'!DE105=""),"",'7'!DE105)</f>
        <v/>
      </c>
      <c r="DF201" s="482" t="str">
        <f>IF(AND('7'!DF105=""),"",'7'!DF105)</f>
        <v/>
      </c>
      <c r="DG201" s="482" t="str">
        <f>IF(AND('7'!DG105=""),"",'7'!DG105)</f>
        <v/>
      </c>
      <c r="DH201" s="482" t="str">
        <f>IF(AND('7'!DH105=""),"",'7'!DH105)</f>
        <v/>
      </c>
      <c r="DI201" s="482" t="str">
        <f>IF(AND('7'!DI105=""),"",'7'!DI105)</f>
        <v/>
      </c>
      <c r="DJ201" s="482" t="str">
        <f>IF(AND('7'!DJ105=""),"",'7'!DJ105)</f>
        <v/>
      </c>
      <c r="DK201" s="482" t="str">
        <f>IF(AND('7'!DK105=""),"",'7'!DK105)</f>
        <v/>
      </c>
      <c r="DL201" s="482" t="str">
        <f>IF(AND('7'!DL105=""),"",'7'!DL105)</f>
        <v/>
      </c>
      <c r="DM201" s="482" t="str">
        <f>IF(AND('7'!DM105=""),"",'7'!DM105)</f>
        <v/>
      </c>
      <c r="DN201" s="482" t="str">
        <f>IF(AND('7'!DN105=""),"",'7'!DN105)</f>
        <v/>
      </c>
      <c r="DO201" s="482" t="str">
        <f>IF(AND('7'!DO105=""),"",'7'!DO105)</f>
        <v/>
      </c>
      <c r="DP201" s="482" t="str">
        <f>IF(AND('7'!DP105=""),"",'7'!DP105)</f>
        <v/>
      </c>
      <c r="DQ201" s="482" t="str">
        <f>IF(AND('7'!DQ105=""),"",'7'!DQ105)</f>
        <v/>
      </c>
      <c r="DR201" s="482" t="str">
        <f>IF(AND('7'!DR105=""),"",'7'!DR105)</f>
        <v/>
      </c>
      <c r="DS201" s="482" t="str">
        <f>IF(AND('7'!DS105=""),"",'7'!DS105)</f>
        <v/>
      </c>
      <c r="DT201" s="482" t="str">
        <f>IF(AND('7'!DT105=""),"",'7'!DT105)</f>
        <v/>
      </c>
      <c r="DU201" s="482" t="str">
        <f>IF(AND('7'!DU105=""),"",'7'!DU105)</f>
        <v/>
      </c>
      <c r="DV201" s="482" t="str">
        <f>IF(AND('7'!DV105=""),"",'7'!DV105)</f>
        <v/>
      </c>
      <c r="DW201" s="482" t="str">
        <f>IF(AND('7'!DW105=""),"",'7'!DW105)</f>
        <v/>
      </c>
      <c r="DX201" s="482" t="str">
        <f>IF(AND('7'!DX105=""),"",'7'!DX105)</f>
        <v/>
      </c>
      <c r="DY201" s="482" t="str">
        <f>IF(AND('7'!DY105=""),"",'7'!DY105)</f>
        <v/>
      </c>
      <c r="DZ201" s="482" t="str">
        <f>IF(AND('7'!DZ105=""),"",'7'!DZ105)</f>
        <v/>
      </c>
      <c r="EA201" s="482" t="str">
        <f>IF(AND('7'!EA105=""),"",'7'!EA105)</f>
        <v/>
      </c>
      <c r="EB201" s="482" t="str">
        <f>IF(AND('7'!EB105=""),"",'7'!EB105)</f>
        <v/>
      </c>
      <c r="EC201" s="482" t="str">
        <f>IF(AND('7'!EC105=""),"",'7'!EC105)</f>
        <v/>
      </c>
      <c r="ED201" s="482" t="str">
        <f>IF(AND('7'!ED105=""),"",'7'!ED105)</f>
        <v/>
      </c>
      <c r="EE201" s="482" t="str">
        <f>IF(AND('7'!EE105=""),"",'7'!EE105)</f>
        <v/>
      </c>
      <c r="EF201" s="482" t="str">
        <f>IF(AND('7'!EF105=""),"",'7'!EF105)</f>
        <v/>
      </c>
      <c r="EG201" s="482" t="str">
        <f>IF(AND('7'!EG105=""),"",'7'!EG105)</f>
        <v/>
      </c>
      <c r="EH201" s="482" t="str">
        <f>IF(AND('7'!EH105=""),"",'7'!EH105)</f>
        <v/>
      </c>
      <c r="EI201" s="482" t="str">
        <f>IF(AND('7'!EI105=""),"",'7'!EI105)</f>
        <v/>
      </c>
      <c r="EJ201" s="482" t="str">
        <f>IF(AND('7'!EJ105=""),"",'7'!EJ105)</f>
        <v/>
      </c>
      <c r="EK201" s="482" t="str">
        <f>IF(AND('7'!EK105=""),"",'7'!EK105)</f>
        <v/>
      </c>
      <c r="EL201" s="482" t="str">
        <f>IF(AND('7'!EL105=""),"",'7'!EL105)</f>
        <v/>
      </c>
      <c r="EM201" s="482" t="str">
        <f>IF(AND('7'!EM105=""),"",'7'!EM105)</f>
        <v/>
      </c>
      <c r="EN201" s="482" t="str">
        <f>IF(AND('7'!EN105=""),"",'7'!EN105)</f>
        <v/>
      </c>
      <c r="EO201" s="482" t="str">
        <f>IF(AND('7'!EO105=""),"",'7'!EO105)</f>
        <v/>
      </c>
      <c r="EP201" s="482" t="str">
        <f>IF(AND('7'!EP105=""),"",'7'!EP105)</f>
        <v/>
      </c>
      <c r="EQ201" s="482" t="str">
        <f>IF(AND('7'!EQ105=""),"",'7'!EQ105)</f>
        <v/>
      </c>
      <c r="ER201" s="482" t="str">
        <f>IF(AND('7'!ER105=""),"",'7'!ER105)</f>
        <v/>
      </c>
      <c r="ES201" s="482" t="str">
        <f>IF(AND('7'!ES105=""),"",'7'!ES105)</f>
        <v/>
      </c>
      <c r="ET201" s="482" t="str">
        <f>IF(AND('7'!ET105=""),"",'7'!ET105)</f>
        <v/>
      </c>
      <c r="EU201" s="482" t="str">
        <f>IF(AND('7'!EU105=""),"",'7'!EU105)</f>
        <v/>
      </c>
      <c r="EV201" s="482" t="str">
        <f>IF(AND('7'!EV105=""),"",'7'!EV105)</f>
        <v/>
      </c>
      <c r="EW201" s="482" t="str">
        <f>IF(AND('7'!EW105=""),"",'7'!EW105)</f>
        <v/>
      </c>
      <c r="EX201" s="482" t="str">
        <f>IF(AND('7'!EX105=""),"",'7'!EX105)</f>
        <v/>
      </c>
      <c r="EY201" s="482" t="str">
        <f>IF(AND('7'!EY105=""),"",'7'!EY105)</f>
        <v/>
      </c>
      <c r="EZ201" s="482" t="str">
        <f>IF(AND('7'!EZ105=""),"",'7'!EZ105)</f>
        <v/>
      </c>
      <c r="FA201" s="482" t="str">
        <f>IF(AND('7'!FA105=""),"",'7'!FA105)</f>
        <v/>
      </c>
      <c r="FB201" s="482" t="str">
        <f>IF(AND('7'!FB105=""),"",'7'!FB105)</f>
        <v/>
      </c>
      <c r="FC201" s="482" t="str">
        <f>IF(AND('7'!FC105=""),"",'7'!FC105)</f>
        <v/>
      </c>
      <c r="FD201" s="482" t="str">
        <f>IF(AND('7'!FD105=""),"",'7'!FD105)</f>
        <v/>
      </c>
      <c r="FE201" s="482" t="str">
        <f>IF(AND('7'!FE105=""),"",'7'!FE105)</f>
        <v/>
      </c>
      <c r="FF201" s="482" t="str">
        <f>IF(AND('7'!FF105=""),"",'7'!FF105)</f>
        <v xml:space="preserve"> </v>
      </c>
      <c r="FG201" s="482" t="str">
        <f>IF(AND('7'!FG105=""),"",'7'!FG105)</f>
        <v/>
      </c>
      <c r="FH201" s="482" t="str">
        <f>IF(AND('7'!FH105=""),"",'7'!FH105)</f>
        <v/>
      </c>
      <c r="FI201" s="482" t="str">
        <f>IF(AND('7'!FI105=""),"",'7'!FI105)</f>
        <v/>
      </c>
      <c r="FJ201" s="482" t="str">
        <f>IF(AND('7'!FJ105=""),"",'7'!FJ105)</f>
        <v/>
      </c>
      <c r="FK201" s="482" t="str">
        <f>IF(AND('7'!FK105=""),"",'7'!FK105)</f>
        <v/>
      </c>
      <c r="FL201" s="482" t="str">
        <f>IF(AND('7'!FL105=""),"",'7'!FL105)</f>
        <v/>
      </c>
      <c r="FM201" s="482" t="str">
        <f>IF(AND('7'!FM105=""),"",'7'!FM105)</f>
        <v xml:space="preserve"> </v>
      </c>
      <c r="FN201" s="482" t="str">
        <f>IF(AND('7'!FN105=""),"",'7'!FN105)</f>
        <v/>
      </c>
      <c r="FO201" s="482" t="str">
        <f>IF(AND('7'!FO105=""),"",'7'!FO105)</f>
        <v/>
      </c>
      <c r="FP201" s="482" t="str">
        <f>IF(AND('7'!FP105=""),"",'7'!FP105)</f>
        <v/>
      </c>
      <c r="FQ201" s="482" t="str">
        <f>IF(AND('7'!FQ105=""),"",'7'!FQ105)</f>
        <v/>
      </c>
      <c r="FR201" s="482" t="str">
        <f>IF(AND('7'!FR105=""),"",'7'!FR105)</f>
        <v/>
      </c>
      <c r="FS201" s="482" t="str">
        <f>IF(AND('7'!FS105=""),"",'7'!FS105)</f>
        <v/>
      </c>
      <c r="FT201" s="482" t="str">
        <f>IF(AND('7'!FT105=""),"",'7'!FT105)</f>
        <v xml:space="preserve"> </v>
      </c>
      <c r="FU201" s="482" t="str">
        <f>IF(AND('7'!FV105=""),"",'7'!FV105)</f>
        <v>-</v>
      </c>
      <c r="FV201" s="482" t="str">
        <f>IF(AND('7'!FW105=""),"",'7'!FW105)</f>
        <v>-</v>
      </c>
      <c r="FW201" s="482" t="str">
        <f>IF(AND('7'!FX105=""),"",'7'!FX105)</f>
        <v>-</v>
      </c>
      <c r="FX201" s="482" t="str">
        <f>IF(AND('7'!FY105=""),"",'7'!FY105)</f>
        <v>-</v>
      </c>
      <c r="FY201" s="482" t="str">
        <f>IF(AND('7'!FZ105=""),"",'7'!FZ105)</f>
        <v>-</v>
      </c>
      <c r="FZ201" s="482" t="str">
        <f>IF(AND('7'!GA105=""),"",'7'!GA105)</f>
        <v>-</v>
      </c>
      <c r="GA201" s="482" t="str">
        <f>IF(AND('7'!GB105=""),"",'7'!GB105)</f>
        <v>-</v>
      </c>
      <c r="GB201" s="482" t="str">
        <f>IF(AND('7'!GC105=""),"",'7'!GC105)</f>
        <v>-</v>
      </c>
      <c r="GC201" s="482" t="str">
        <f>IF(AND('7'!GD105=""),"",'7'!GD105)</f>
        <v>-</v>
      </c>
      <c r="GD201" s="482" t="str">
        <f>IF(AND('7'!GE105=""),"",'7'!GE105)</f>
        <v>-</v>
      </c>
      <c r="GE201" s="482" t="str">
        <f>IF(AND('7'!GF105=""),"",'7'!GF105)</f>
        <v>-</v>
      </c>
      <c r="GF201" s="482" t="str">
        <f>IF(AND('7'!GG105=""),"",'7'!GG105)</f>
        <v>-</v>
      </c>
      <c r="GG201" s="482" t="str">
        <f>IF(AND('7'!GH105=""),"",IF(AND('7'!GH105="-"),"",'7'!GH105))</f>
        <v/>
      </c>
      <c r="GH201" s="50" t="str">
        <f>IF(AND(C201=""),"",VLOOKUP(B201,Register!$A$7:$CL$311,36,FALSE))</f>
        <v/>
      </c>
      <c r="GI201" s="483" t="str">
        <f>IF(AND('7'!GL105=""),"",'7'!GL105)</f>
        <v/>
      </c>
      <c r="GJ201" s="173" t="str">
        <f>IF(AND('7'!FU105=""),"",'7'!FU105)</f>
        <v/>
      </c>
    </row>
    <row r="202" spans="1:192" ht="21">
      <c r="A202" s="480">
        <v>194</v>
      </c>
      <c r="B202" s="481" t="str">
        <f>IF(AND('7'!B106=""),"",'7'!B106)</f>
        <v/>
      </c>
      <c r="C202" s="196" t="str">
        <f>IF(AND('7'!C106=""),"",'7'!C106)</f>
        <v/>
      </c>
      <c r="D202" s="196" t="str">
        <f>IF(AND('7'!D106=""),"",'7'!D106)</f>
        <v/>
      </c>
      <c r="E202" s="200" t="str">
        <f>IF(AND('7'!E106=""),"",'7'!E106)</f>
        <v/>
      </c>
      <c r="F202" s="482" t="str">
        <f>IF(AND('7'!F106=""),"",'7'!F106)</f>
        <v/>
      </c>
      <c r="G202" s="482" t="str">
        <f>IF(AND('7'!G106=""),"",'7'!G106)</f>
        <v/>
      </c>
      <c r="H202" s="482" t="str">
        <f>IF(AND('7'!H106=""),"",'7'!H106)</f>
        <v/>
      </c>
      <c r="I202" s="482" t="str">
        <f>IF(AND('7'!I106=""),"",'7'!I106)</f>
        <v/>
      </c>
      <c r="J202" s="482" t="str">
        <f>IF(AND('7'!J106=""),"",'7'!J106)</f>
        <v/>
      </c>
      <c r="K202" s="482" t="str">
        <f>IF(AND('7'!K106=""),"",'7'!K106)</f>
        <v/>
      </c>
      <c r="L202" s="482" t="str">
        <f>IF(AND('7'!L106=""),"",'7'!L106)</f>
        <v/>
      </c>
      <c r="M202" s="482" t="str">
        <f>IF(AND('7'!M106=""),"",'7'!M106)</f>
        <v/>
      </c>
      <c r="N202" s="482" t="str">
        <f>IF(AND('7'!N106=""),"",'7'!N106)</f>
        <v/>
      </c>
      <c r="O202" s="482" t="str">
        <f>IF(AND('7'!O106=""),"",'7'!O106)</f>
        <v/>
      </c>
      <c r="P202" s="482" t="str">
        <f>IF(AND('7'!P106=""),"",'7'!P106)</f>
        <v/>
      </c>
      <c r="Q202" s="482" t="str">
        <f>IF(AND('7'!Q106=""),"",'7'!Q106)</f>
        <v/>
      </c>
      <c r="R202" s="482" t="str">
        <f>IF(AND('7'!R106=""),"",'7'!R106)</f>
        <v/>
      </c>
      <c r="S202" s="482" t="str">
        <f>IF(AND('7'!S106=""),"",'7'!S106)</f>
        <v/>
      </c>
      <c r="T202" s="482" t="str">
        <f>IF(AND('7'!T106=""),"",'7'!T106)</f>
        <v/>
      </c>
      <c r="U202" s="482" t="str">
        <f>IF(AND('7'!U106=""),"",'7'!U106)</f>
        <v/>
      </c>
      <c r="V202" s="482" t="str">
        <f>IF(AND('7'!V106=""),"",'7'!V106)</f>
        <v/>
      </c>
      <c r="W202" s="482" t="str">
        <f>IF(AND('7'!W106=""),"",'7'!W106)</f>
        <v/>
      </c>
      <c r="X202" s="482" t="str">
        <f>IF(AND('7'!X106=""),"",'7'!X106)</f>
        <v/>
      </c>
      <c r="Y202" s="482" t="str">
        <f>IF(AND('7'!Y106=""),"",'7'!Y106)</f>
        <v/>
      </c>
      <c r="Z202" s="482" t="str">
        <f>IF(AND('7'!Z106=""),"",'7'!Z106)</f>
        <v/>
      </c>
      <c r="AA202" s="482" t="str">
        <f>IF(AND('7'!AA106=""),"",'7'!AA106)</f>
        <v/>
      </c>
      <c r="AB202" s="482" t="str">
        <f>IF(AND('7'!AB106=""),"",'7'!AB106)</f>
        <v/>
      </c>
      <c r="AC202" s="482" t="str">
        <f>IF(AND('7'!AC106=""),"",'7'!AC106)</f>
        <v/>
      </c>
      <c r="AD202" s="482" t="str">
        <f>IF(AND('7'!AD106=""),"",'7'!AD106)</f>
        <v/>
      </c>
      <c r="AE202" s="482" t="str">
        <f>IF(AND('7'!AE106=""),"",'7'!AE106)</f>
        <v/>
      </c>
      <c r="AF202" s="482" t="str">
        <f>IF(AND('7'!AF106=""),"",'7'!AF106)</f>
        <v/>
      </c>
      <c r="AG202" s="482" t="str">
        <f>IF(AND('7'!AG106=""),"",'7'!AG106)</f>
        <v/>
      </c>
      <c r="AH202" s="482" t="str">
        <f>IF(AND('7'!AH106=""),"",'7'!AH106)</f>
        <v/>
      </c>
      <c r="AI202" s="482" t="str">
        <f>IF(AND('7'!AI106=""),"",'7'!AI106)</f>
        <v/>
      </c>
      <c r="AJ202" s="482" t="str">
        <f>IF(AND('7'!AJ106=""),"",'7'!AJ106)</f>
        <v/>
      </c>
      <c r="AK202" s="482" t="str">
        <f>IF(AND('7'!AK106=""),"",'7'!AK106)</f>
        <v/>
      </c>
      <c r="AL202" s="482" t="str">
        <f>IF(AND('7'!AL106=""),"",'7'!AL106)</f>
        <v/>
      </c>
      <c r="AM202" s="482" t="str">
        <f>IF(AND('7'!AM106=""),"",'7'!AM106)</f>
        <v/>
      </c>
      <c r="AN202" s="482" t="str">
        <f>IF(AND('7'!AN106=""),"",'7'!AN106)</f>
        <v/>
      </c>
      <c r="AO202" s="482" t="str">
        <f>IF(AND('7'!AO106=""),"",'7'!AO106)</f>
        <v/>
      </c>
      <c r="AP202" s="482" t="str">
        <f>IF(AND('7'!AP106=""),"",'7'!AP106)</f>
        <v/>
      </c>
      <c r="AQ202" s="482" t="str">
        <f>IF(AND('7'!AQ106=""),"",'7'!AQ106)</f>
        <v/>
      </c>
      <c r="AR202" s="482" t="str">
        <f>IF(AND('7'!AR106=""),"",'7'!AR106)</f>
        <v/>
      </c>
      <c r="AS202" s="482" t="str">
        <f>IF(AND('7'!AS106=""),"",'7'!AS106)</f>
        <v/>
      </c>
      <c r="AT202" s="482" t="str">
        <f>IF(AND('7'!AT106=""),"",'7'!AT106)</f>
        <v/>
      </c>
      <c r="AU202" s="482" t="str">
        <f>IF(AND('7'!AU106=""),"",'7'!AU106)</f>
        <v/>
      </c>
      <c r="AV202" s="482" t="str">
        <f>IF(AND('7'!AV106=""),"",'7'!AV106)</f>
        <v/>
      </c>
      <c r="AW202" s="482" t="str">
        <f>IF(AND('7'!AW106=""),"",'7'!AW106)</f>
        <v/>
      </c>
      <c r="AX202" s="482" t="str">
        <f>IF(AND('7'!AX106=""),"",'7'!AX106)</f>
        <v/>
      </c>
      <c r="AY202" s="482" t="str">
        <f>IF(AND('7'!AY106=""),"",'7'!AY106)</f>
        <v/>
      </c>
      <c r="AZ202" s="482" t="str">
        <f>IF(AND('7'!AZ106=""),"",'7'!AZ106)</f>
        <v/>
      </c>
      <c r="BA202" s="482" t="str">
        <f>IF(AND('7'!BA106=""),"",'7'!BA106)</f>
        <v/>
      </c>
      <c r="BB202" s="482" t="str">
        <f>IF(AND('7'!BB106=""),"",'7'!BB106)</f>
        <v/>
      </c>
      <c r="BC202" s="482" t="str">
        <f>IF(AND('7'!BC106=""),"",'7'!BC106)</f>
        <v/>
      </c>
      <c r="BD202" s="482" t="str">
        <f>IF(AND('7'!BD106=""),"",'7'!BD106)</f>
        <v/>
      </c>
      <c r="BE202" s="482" t="str">
        <f>IF(AND('7'!BE106=""),"",'7'!BE106)</f>
        <v/>
      </c>
      <c r="BF202" s="482" t="str">
        <f>IF(AND('7'!BF106=""),"",'7'!BF106)</f>
        <v/>
      </c>
      <c r="BG202" s="482" t="str">
        <f>IF(AND('7'!BG106=""),"",'7'!BG106)</f>
        <v/>
      </c>
      <c r="BH202" s="482" t="str">
        <f>IF(AND('7'!BH106=""),"",'7'!BH106)</f>
        <v/>
      </c>
      <c r="BI202" s="482" t="str">
        <f>IF(AND('7'!BI106=""),"",'7'!BI106)</f>
        <v/>
      </c>
      <c r="BJ202" s="482" t="str">
        <f>IF(AND('7'!BJ106=""),"",'7'!BJ106)</f>
        <v/>
      </c>
      <c r="BK202" s="482" t="str">
        <f>IF(AND('7'!BK106=""),"",'7'!BK106)</f>
        <v/>
      </c>
      <c r="BL202" s="482" t="str">
        <f>IF(AND('7'!BL106=""),"",'7'!BL106)</f>
        <v/>
      </c>
      <c r="BM202" s="482" t="str">
        <f>IF(AND('7'!BM106=""),"",'7'!BM106)</f>
        <v/>
      </c>
      <c r="BN202" s="482" t="str">
        <f>IF(AND('7'!BN106=""),"",'7'!BN106)</f>
        <v/>
      </c>
      <c r="BO202" s="482" t="str">
        <f>IF(AND('7'!BO106=""),"",'7'!BO106)</f>
        <v/>
      </c>
      <c r="BP202" s="482" t="str">
        <f>IF(AND('7'!BP106=""),"",'7'!BP106)</f>
        <v/>
      </c>
      <c r="BQ202" s="482" t="str">
        <f>IF(AND('7'!BQ106=""),"",'7'!BQ106)</f>
        <v/>
      </c>
      <c r="BR202" s="482" t="str">
        <f>IF(AND('7'!BR106=""),"",'7'!BR106)</f>
        <v/>
      </c>
      <c r="BS202" s="482" t="str">
        <f>IF(AND('7'!BS106=""),"",'7'!BS106)</f>
        <v/>
      </c>
      <c r="BT202" s="482" t="str">
        <f>IF(AND('7'!BT106=""),"",'7'!BT106)</f>
        <v/>
      </c>
      <c r="BU202" s="482" t="str">
        <f>IF(AND('7'!BU106=""),"",'7'!BU106)</f>
        <v/>
      </c>
      <c r="BV202" s="482" t="str">
        <f>IF(AND('7'!BV106=""),"",'7'!BV106)</f>
        <v/>
      </c>
      <c r="BW202" s="482" t="str">
        <f>IF(AND('7'!BW106=""),"",'7'!BW106)</f>
        <v/>
      </c>
      <c r="BX202" s="482" t="str">
        <f>IF(AND('7'!BX106=""),"",'7'!BX106)</f>
        <v/>
      </c>
      <c r="BY202" s="482" t="str">
        <f>IF(AND('7'!BY106=""),"",'7'!BY106)</f>
        <v/>
      </c>
      <c r="BZ202" s="482" t="str">
        <f>IF(AND('7'!BZ106=""),"",'7'!BZ106)</f>
        <v/>
      </c>
      <c r="CA202" s="482" t="str">
        <f>IF(AND('7'!CA106=""),"",'7'!CA106)</f>
        <v/>
      </c>
      <c r="CB202" s="482" t="str">
        <f>IF(AND('7'!CB106=""),"",'7'!CB106)</f>
        <v/>
      </c>
      <c r="CC202" s="482" t="str">
        <f>IF(AND('7'!CC106=""),"",'7'!CC106)</f>
        <v/>
      </c>
      <c r="CD202" s="482" t="str">
        <f>IF(AND('7'!CD106=""),"",'7'!CD106)</f>
        <v/>
      </c>
      <c r="CE202" s="482" t="str">
        <f>IF(AND('7'!CE106=""),"",'7'!CE106)</f>
        <v/>
      </c>
      <c r="CF202" s="482" t="str">
        <f>IF(AND('7'!CF106=""),"",'7'!CF106)</f>
        <v/>
      </c>
      <c r="CG202" s="482" t="str">
        <f>IF(AND('7'!CG106=""),"",'7'!CG106)</f>
        <v/>
      </c>
      <c r="CH202" s="482" t="str">
        <f>IF(AND('7'!CH106=""),"",'7'!CH106)</f>
        <v/>
      </c>
      <c r="CI202" s="482" t="str">
        <f>IF(AND('7'!CI106=""),"",'7'!CI106)</f>
        <v/>
      </c>
      <c r="CJ202" s="482" t="str">
        <f>IF(AND('7'!CJ106=""),"",'7'!CJ106)</f>
        <v/>
      </c>
      <c r="CK202" s="482" t="str">
        <f>IF(AND('7'!CK106=""),"",'7'!CK106)</f>
        <v/>
      </c>
      <c r="CL202" s="482" t="str">
        <f>IF(AND('7'!CL106=""),"",'7'!CL106)</f>
        <v/>
      </c>
      <c r="CM202" s="482" t="str">
        <f>IF(AND('7'!CM106=""),"",'7'!CM106)</f>
        <v/>
      </c>
      <c r="CN202" s="482" t="str">
        <f>IF(AND('7'!CN106=""),"",'7'!CN106)</f>
        <v/>
      </c>
      <c r="CO202" s="482" t="str">
        <f>IF(AND('7'!CO106=""),"",'7'!CO106)</f>
        <v/>
      </c>
      <c r="CP202" s="482" t="str">
        <f>IF(AND('7'!CP106=""),"",'7'!CP106)</f>
        <v/>
      </c>
      <c r="CQ202" s="482" t="str">
        <f>IF(AND('7'!CQ106=""),"",'7'!CQ106)</f>
        <v/>
      </c>
      <c r="CR202" s="482" t="str">
        <f>IF(AND('7'!CR106=""),"",'7'!CR106)</f>
        <v/>
      </c>
      <c r="CS202" s="482" t="str">
        <f>IF(AND('7'!CS106=""),"",'7'!CS106)</f>
        <v/>
      </c>
      <c r="CT202" s="482" t="str">
        <f>IF(AND('7'!CT106=""),"",'7'!CT106)</f>
        <v/>
      </c>
      <c r="CU202" s="482" t="str">
        <f>IF(AND('7'!CU106=""),"",'7'!CU106)</f>
        <v/>
      </c>
      <c r="CV202" s="482" t="str">
        <f>IF(AND('7'!CV106=""),"",'7'!CV106)</f>
        <v/>
      </c>
      <c r="CW202" s="482" t="str">
        <f>IF(AND('7'!CW106=""),"",'7'!CW106)</f>
        <v/>
      </c>
      <c r="CX202" s="482" t="str">
        <f>IF(AND('7'!CX106=""),"",'7'!CX106)</f>
        <v/>
      </c>
      <c r="CY202" s="482" t="str">
        <f>IF(AND('7'!CY106=""),"",'7'!CY106)</f>
        <v/>
      </c>
      <c r="CZ202" s="482" t="str">
        <f>IF(AND('7'!CZ106=""),"",'7'!CZ106)</f>
        <v/>
      </c>
      <c r="DA202" s="482" t="str">
        <f>IF(AND('7'!DA106=""),"",'7'!DA106)</f>
        <v/>
      </c>
      <c r="DB202" s="482" t="str">
        <f>IF(AND('7'!DB106=""),"",'7'!DB106)</f>
        <v/>
      </c>
      <c r="DC202" s="482" t="str">
        <f>IF(AND('7'!DC106=""),"",'7'!DC106)</f>
        <v/>
      </c>
      <c r="DD202" s="482" t="str">
        <f>IF(AND('7'!DD106=""),"",'7'!DD106)</f>
        <v/>
      </c>
      <c r="DE202" s="482" t="str">
        <f>IF(AND('7'!DE106=""),"",'7'!DE106)</f>
        <v/>
      </c>
      <c r="DF202" s="482" t="str">
        <f>IF(AND('7'!DF106=""),"",'7'!DF106)</f>
        <v/>
      </c>
      <c r="DG202" s="482" t="str">
        <f>IF(AND('7'!DG106=""),"",'7'!DG106)</f>
        <v/>
      </c>
      <c r="DH202" s="482" t="str">
        <f>IF(AND('7'!DH106=""),"",'7'!DH106)</f>
        <v/>
      </c>
      <c r="DI202" s="482" t="str">
        <f>IF(AND('7'!DI106=""),"",'7'!DI106)</f>
        <v/>
      </c>
      <c r="DJ202" s="482" t="str">
        <f>IF(AND('7'!DJ106=""),"",'7'!DJ106)</f>
        <v/>
      </c>
      <c r="DK202" s="482" t="str">
        <f>IF(AND('7'!DK106=""),"",'7'!DK106)</f>
        <v/>
      </c>
      <c r="DL202" s="482" t="str">
        <f>IF(AND('7'!DL106=""),"",'7'!DL106)</f>
        <v/>
      </c>
      <c r="DM202" s="482" t="str">
        <f>IF(AND('7'!DM106=""),"",'7'!DM106)</f>
        <v/>
      </c>
      <c r="DN202" s="482" t="str">
        <f>IF(AND('7'!DN106=""),"",'7'!DN106)</f>
        <v/>
      </c>
      <c r="DO202" s="482" t="str">
        <f>IF(AND('7'!DO106=""),"",'7'!DO106)</f>
        <v/>
      </c>
      <c r="DP202" s="482" t="str">
        <f>IF(AND('7'!DP106=""),"",'7'!DP106)</f>
        <v/>
      </c>
      <c r="DQ202" s="482" t="str">
        <f>IF(AND('7'!DQ106=""),"",'7'!DQ106)</f>
        <v/>
      </c>
      <c r="DR202" s="482" t="str">
        <f>IF(AND('7'!DR106=""),"",'7'!DR106)</f>
        <v/>
      </c>
      <c r="DS202" s="482" t="str">
        <f>IF(AND('7'!DS106=""),"",'7'!DS106)</f>
        <v/>
      </c>
      <c r="DT202" s="482" t="str">
        <f>IF(AND('7'!DT106=""),"",'7'!DT106)</f>
        <v/>
      </c>
      <c r="DU202" s="482" t="str">
        <f>IF(AND('7'!DU106=""),"",'7'!DU106)</f>
        <v/>
      </c>
      <c r="DV202" s="482" t="str">
        <f>IF(AND('7'!DV106=""),"",'7'!DV106)</f>
        <v/>
      </c>
      <c r="DW202" s="482" t="str">
        <f>IF(AND('7'!DW106=""),"",'7'!DW106)</f>
        <v/>
      </c>
      <c r="DX202" s="482" t="str">
        <f>IF(AND('7'!DX106=""),"",'7'!DX106)</f>
        <v/>
      </c>
      <c r="DY202" s="482" t="str">
        <f>IF(AND('7'!DY106=""),"",'7'!DY106)</f>
        <v/>
      </c>
      <c r="DZ202" s="482" t="str">
        <f>IF(AND('7'!DZ106=""),"",'7'!DZ106)</f>
        <v/>
      </c>
      <c r="EA202" s="482" t="str">
        <f>IF(AND('7'!EA106=""),"",'7'!EA106)</f>
        <v/>
      </c>
      <c r="EB202" s="482" t="str">
        <f>IF(AND('7'!EB106=""),"",'7'!EB106)</f>
        <v/>
      </c>
      <c r="EC202" s="482" t="str">
        <f>IF(AND('7'!EC106=""),"",'7'!EC106)</f>
        <v/>
      </c>
      <c r="ED202" s="482" t="str">
        <f>IF(AND('7'!ED106=""),"",'7'!ED106)</f>
        <v/>
      </c>
      <c r="EE202" s="482" t="str">
        <f>IF(AND('7'!EE106=""),"",'7'!EE106)</f>
        <v/>
      </c>
      <c r="EF202" s="482" t="str">
        <f>IF(AND('7'!EF106=""),"",'7'!EF106)</f>
        <v/>
      </c>
      <c r="EG202" s="482" t="str">
        <f>IF(AND('7'!EG106=""),"",'7'!EG106)</f>
        <v/>
      </c>
      <c r="EH202" s="482" t="str">
        <f>IF(AND('7'!EH106=""),"",'7'!EH106)</f>
        <v/>
      </c>
      <c r="EI202" s="482" t="str">
        <f>IF(AND('7'!EI106=""),"",'7'!EI106)</f>
        <v/>
      </c>
      <c r="EJ202" s="482" t="str">
        <f>IF(AND('7'!EJ106=""),"",'7'!EJ106)</f>
        <v/>
      </c>
      <c r="EK202" s="482" t="str">
        <f>IF(AND('7'!EK106=""),"",'7'!EK106)</f>
        <v/>
      </c>
      <c r="EL202" s="482" t="str">
        <f>IF(AND('7'!EL106=""),"",'7'!EL106)</f>
        <v/>
      </c>
      <c r="EM202" s="482" t="str">
        <f>IF(AND('7'!EM106=""),"",'7'!EM106)</f>
        <v/>
      </c>
      <c r="EN202" s="482" t="str">
        <f>IF(AND('7'!EN106=""),"",'7'!EN106)</f>
        <v/>
      </c>
      <c r="EO202" s="482" t="str">
        <f>IF(AND('7'!EO106=""),"",'7'!EO106)</f>
        <v/>
      </c>
      <c r="EP202" s="482" t="str">
        <f>IF(AND('7'!EP106=""),"",'7'!EP106)</f>
        <v/>
      </c>
      <c r="EQ202" s="482" t="str">
        <f>IF(AND('7'!EQ106=""),"",'7'!EQ106)</f>
        <v/>
      </c>
      <c r="ER202" s="482" t="str">
        <f>IF(AND('7'!ER106=""),"",'7'!ER106)</f>
        <v/>
      </c>
      <c r="ES202" s="482" t="str">
        <f>IF(AND('7'!ES106=""),"",'7'!ES106)</f>
        <v/>
      </c>
      <c r="ET202" s="482" t="str">
        <f>IF(AND('7'!ET106=""),"",'7'!ET106)</f>
        <v/>
      </c>
      <c r="EU202" s="482" t="str">
        <f>IF(AND('7'!EU106=""),"",'7'!EU106)</f>
        <v/>
      </c>
      <c r="EV202" s="482" t="str">
        <f>IF(AND('7'!EV106=""),"",'7'!EV106)</f>
        <v/>
      </c>
      <c r="EW202" s="482" t="str">
        <f>IF(AND('7'!EW106=""),"",'7'!EW106)</f>
        <v/>
      </c>
      <c r="EX202" s="482" t="str">
        <f>IF(AND('7'!EX106=""),"",'7'!EX106)</f>
        <v/>
      </c>
      <c r="EY202" s="482" t="str">
        <f>IF(AND('7'!EY106=""),"",'7'!EY106)</f>
        <v/>
      </c>
      <c r="EZ202" s="482" t="str">
        <f>IF(AND('7'!EZ106=""),"",'7'!EZ106)</f>
        <v/>
      </c>
      <c r="FA202" s="482" t="str">
        <f>IF(AND('7'!FA106=""),"",'7'!FA106)</f>
        <v/>
      </c>
      <c r="FB202" s="482" t="str">
        <f>IF(AND('7'!FB106=""),"",'7'!FB106)</f>
        <v/>
      </c>
      <c r="FC202" s="482" t="str">
        <f>IF(AND('7'!FC106=""),"",'7'!FC106)</f>
        <v/>
      </c>
      <c r="FD202" s="482" t="str">
        <f>IF(AND('7'!FD106=""),"",'7'!FD106)</f>
        <v/>
      </c>
      <c r="FE202" s="482" t="str">
        <f>IF(AND('7'!FE106=""),"",'7'!FE106)</f>
        <v/>
      </c>
      <c r="FF202" s="482" t="str">
        <f>IF(AND('7'!FF106=""),"",'7'!FF106)</f>
        <v xml:space="preserve"> </v>
      </c>
      <c r="FG202" s="482" t="str">
        <f>IF(AND('7'!FG106=""),"",'7'!FG106)</f>
        <v/>
      </c>
      <c r="FH202" s="482" t="str">
        <f>IF(AND('7'!FH106=""),"",'7'!FH106)</f>
        <v/>
      </c>
      <c r="FI202" s="482" t="str">
        <f>IF(AND('7'!FI106=""),"",'7'!FI106)</f>
        <v/>
      </c>
      <c r="FJ202" s="482" t="str">
        <f>IF(AND('7'!FJ106=""),"",'7'!FJ106)</f>
        <v/>
      </c>
      <c r="FK202" s="482" t="str">
        <f>IF(AND('7'!FK106=""),"",'7'!FK106)</f>
        <v/>
      </c>
      <c r="FL202" s="482" t="str">
        <f>IF(AND('7'!FL106=""),"",'7'!FL106)</f>
        <v/>
      </c>
      <c r="FM202" s="482" t="str">
        <f>IF(AND('7'!FM106=""),"",'7'!FM106)</f>
        <v xml:space="preserve"> </v>
      </c>
      <c r="FN202" s="482" t="str">
        <f>IF(AND('7'!FN106=""),"",'7'!FN106)</f>
        <v/>
      </c>
      <c r="FO202" s="482" t="str">
        <f>IF(AND('7'!FO106=""),"",'7'!FO106)</f>
        <v/>
      </c>
      <c r="FP202" s="482" t="str">
        <f>IF(AND('7'!FP106=""),"",'7'!FP106)</f>
        <v/>
      </c>
      <c r="FQ202" s="482" t="str">
        <f>IF(AND('7'!FQ106=""),"",'7'!FQ106)</f>
        <v/>
      </c>
      <c r="FR202" s="482" t="str">
        <f>IF(AND('7'!FR106=""),"",'7'!FR106)</f>
        <v/>
      </c>
      <c r="FS202" s="482" t="str">
        <f>IF(AND('7'!FS106=""),"",'7'!FS106)</f>
        <v/>
      </c>
      <c r="FT202" s="482" t="str">
        <f>IF(AND('7'!FT106=""),"",'7'!FT106)</f>
        <v xml:space="preserve"> </v>
      </c>
      <c r="FU202" s="482" t="str">
        <f>IF(AND('7'!FV106=""),"",'7'!FV106)</f>
        <v>-</v>
      </c>
      <c r="FV202" s="482" t="str">
        <f>IF(AND('7'!FW106=""),"",'7'!FW106)</f>
        <v>-</v>
      </c>
      <c r="FW202" s="482" t="str">
        <f>IF(AND('7'!FX106=""),"",'7'!FX106)</f>
        <v>-</v>
      </c>
      <c r="FX202" s="482" t="str">
        <f>IF(AND('7'!FY106=""),"",'7'!FY106)</f>
        <v>-</v>
      </c>
      <c r="FY202" s="482" t="str">
        <f>IF(AND('7'!FZ106=""),"",'7'!FZ106)</f>
        <v>-</v>
      </c>
      <c r="FZ202" s="482" t="str">
        <f>IF(AND('7'!GA106=""),"",'7'!GA106)</f>
        <v>-</v>
      </c>
      <c r="GA202" s="482" t="str">
        <f>IF(AND('7'!GB106=""),"",'7'!GB106)</f>
        <v>-</v>
      </c>
      <c r="GB202" s="482" t="str">
        <f>IF(AND('7'!GC106=""),"",'7'!GC106)</f>
        <v>-</v>
      </c>
      <c r="GC202" s="482" t="str">
        <f>IF(AND('7'!GD106=""),"",'7'!GD106)</f>
        <v>-</v>
      </c>
      <c r="GD202" s="482" t="str">
        <f>IF(AND('7'!GE106=""),"",'7'!GE106)</f>
        <v>-</v>
      </c>
      <c r="GE202" s="482" t="str">
        <f>IF(AND('7'!GF106=""),"",'7'!GF106)</f>
        <v>-</v>
      </c>
      <c r="GF202" s="482" t="str">
        <f>IF(AND('7'!GG106=""),"",'7'!GG106)</f>
        <v>-</v>
      </c>
      <c r="GG202" s="482" t="str">
        <f>IF(AND('7'!GH106=""),"",IF(AND('7'!GH106="-"),"",'7'!GH106))</f>
        <v/>
      </c>
      <c r="GH202" s="50" t="str">
        <f>IF(AND(C202=""),"",VLOOKUP(B202,Register!$A$7:$CL$311,36,FALSE))</f>
        <v/>
      </c>
      <c r="GI202" s="483" t="str">
        <f>IF(AND('7'!GL106=""),"",'7'!GL106)</f>
        <v/>
      </c>
      <c r="GJ202" s="173" t="str">
        <f>IF(AND('7'!FU106=""),"",'7'!FU106)</f>
        <v/>
      </c>
    </row>
    <row r="203" spans="1:192" ht="21">
      <c r="A203" s="480">
        <v>195</v>
      </c>
      <c r="B203" s="481" t="str">
        <f>IF(AND('7'!B107=""),"",'7'!B107)</f>
        <v/>
      </c>
      <c r="C203" s="196" t="str">
        <f>IF(AND('7'!C107=""),"",'7'!C107)</f>
        <v/>
      </c>
      <c r="D203" s="196" t="str">
        <f>IF(AND('7'!D107=""),"",'7'!D107)</f>
        <v/>
      </c>
      <c r="E203" s="200" t="str">
        <f>IF(AND('7'!E107=""),"",'7'!E107)</f>
        <v/>
      </c>
      <c r="F203" s="482" t="str">
        <f>IF(AND('7'!F107=""),"",'7'!F107)</f>
        <v/>
      </c>
      <c r="G203" s="482" t="str">
        <f>IF(AND('7'!G107=""),"",'7'!G107)</f>
        <v/>
      </c>
      <c r="H203" s="482" t="str">
        <f>IF(AND('7'!H107=""),"",'7'!H107)</f>
        <v/>
      </c>
      <c r="I203" s="482" t="str">
        <f>IF(AND('7'!I107=""),"",'7'!I107)</f>
        <v/>
      </c>
      <c r="J203" s="482" t="str">
        <f>IF(AND('7'!J107=""),"",'7'!J107)</f>
        <v/>
      </c>
      <c r="K203" s="482" t="str">
        <f>IF(AND('7'!K107=""),"",'7'!K107)</f>
        <v/>
      </c>
      <c r="L203" s="482" t="str">
        <f>IF(AND('7'!L107=""),"",'7'!L107)</f>
        <v/>
      </c>
      <c r="M203" s="482" t="str">
        <f>IF(AND('7'!M107=""),"",'7'!M107)</f>
        <v/>
      </c>
      <c r="N203" s="482" t="str">
        <f>IF(AND('7'!N107=""),"",'7'!N107)</f>
        <v/>
      </c>
      <c r="O203" s="482" t="str">
        <f>IF(AND('7'!O107=""),"",'7'!O107)</f>
        <v/>
      </c>
      <c r="P203" s="482" t="str">
        <f>IF(AND('7'!P107=""),"",'7'!P107)</f>
        <v/>
      </c>
      <c r="Q203" s="482" t="str">
        <f>IF(AND('7'!Q107=""),"",'7'!Q107)</f>
        <v/>
      </c>
      <c r="R203" s="482" t="str">
        <f>IF(AND('7'!R107=""),"",'7'!R107)</f>
        <v/>
      </c>
      <c r="S203" s="482" t="str">
        <f>IF(AND('7'!S107=""),"",'7'!S107)</f>
        <v/>
      </c>
      <c r="T203" s="482" t="str">
        <f>IF(AND('7'!T107=""),"",'7'!T107)</f>
        <v/>
      </c>
      <c r="U203" s="482" t="str">
        <f>IF(AND('7'!U107=""),"",'7'!U107)</f>
        <v/>
      </c>
      <c r="V203" s="482" t="str">
        <f>IF(AND('7'!V107=""),"",'7'!V107)</f>
        <v/>
      </c>
      <c r="W203" s="482" t="str">
        <f>IF(AND('7'!W107=""),"",'7'!W107)</f>
        <v/>
      </c>
      <c r="X203" s="482" t="str">
        <f>IF(AND('7'!X107=""),"",'7'!X107)</f>
        <v/>
      </c>
      <c r="Y203" s="482" t="str">
        <f>IF(AND('7'!Y107=""),"",'7'!Y107)</f>
        <v/>
      </c>
      <c r="Z203" s="482" t="str">
        <f>IF(AND('7'!Z107=""),"",'7'!Z107)</f>
        <v/>
      </c>
      <c r="AA203" s="482" t="str">
        <f>IF(AND('7'!AA107=""),"",'7'!AA107)</f>
        <v/>
      </c>
      <c r="AB203" s="482" t="str">
        <f>IF(AND('7'!AB107=""),"",'7'!AB107)</f>
        <v/>
      </c>
      <c r="AC203" s="482" t="str">
        <f>IF(AND('7'!AC107=""),"",'7'!AC107)</f>
        <v/>
      </c>
      <c r="AD203" s="482" t="str">
        <f>IF(AND('7'!AD107=""),"",'7'!AD107)</f>
        <v/>
      </c>
      <c r="AE203" s="482" t="str">
        <f>IF(AND('7'!AE107=""),"",'7'!AE107)</f>
        <v/>
      </c>
      <c r="AF203" s="482" t="str">
        <f>IF(AND('7'!AF107=""),"",'7'!AF107)</f>
        <v/>
      </c>
      <c r="AG203" s="482" t="str">
        <f>IF(AND('7'!AG107=""),"",'7'!AG107)</f>
        <v/>
      </c>
      <c r="AH203" s="482" t="str">
        <f>IF(AND('7'!AH107=""),"",'7'!AH107)</f>
        <v/>
      </c>
      <c r="AI203" s="482" t="str">
        <f>IF(AND('7'!AI107=""),"",'7'!AI107)</f>
        <v/>
      </c>
      <c r="AJ203" s="482" t="str">
        <f>IF(AND('7'!AJ107=""),"",'7'!AJ107)</f>
        <v/>
      </c>
      <c r="AK203" s="482" t="str">
        <f>IF(AND('7'!AK107=""),"",'7'!AK107)</f>
        <v/>
      </c>
      <c r="AL203" s="482" t="str">
        <f>IF(AND('7'!AL107=""),"",'7'!AL107)</f>
        <v/>
      </c>
      <c r="AM203" s="482" t="str">
        <f>IF(AND('7'!AM107=""),"",'7'!AM107)</f>
        <v/>
      </c>
      <c r="AN203" s="482" t="str">
        <f>IF(AND('7'!AN107=""),"",'7'!AN107)</f>
        <v/>
      </c>
      <c r="AO203" s="482" t="str">
        <f>IF(AND('7'!AO107=""),"",'7'!AO107)</f>
        <v/>
      </c>
      <c r="AP203" s="482" t="str">
        <f>IF(AND('7'!AP107=""),"",'7'!AP107)</f>
        <v/>
      </c>
      <c r="AQ203" s="482" t="str">
        <f>IF(AND('7'!AQ107=""),"",'7'!AQ107)</f>
        <v/>
      </c>
      <c r="AR203" s="482" t="str">
        <f>IF(AND('7'!AR107=""),"",'7'!AR107)</f>
        <v/>
      </c>
      <c r="AS203" s="482" t="str">
        <f>IF(AND('7'!AS107=""),"",'7'!AS107)</f>
        <v/>
      </c>
      <c r="AT203" s="482" t="str">
        <f>IF(AND('7'!AT107=""),"",'7'!AT107)</f>
        <v/>
      </c>
      <c r="AU203" s="482" t="str">
        <f>IF(AND('7'!AU107=""),"",'7'!AU107)</f>
        <v/>
      </c>
      <c r="AV203" s="482" t="str">
        <f>IF(AND('7'!AV107=""),"",'7'!AV107)</f>
        <v/>
      </c>
      <c r="AW203" s="482" t="str">
        <f>IF(AND('7'!AW107=""),"",'7'!AW107)</f>
        <v/>
      </c>
      <c r="AX203" s="482" t="str">
        <f>IF(AND('7'!AX107=""),"",'7'!AX107)</f>
        <v/>
      </c>
      <c r="AY203" s="482" t="str">
        <f>IF(AND('7'!AY107=""),"",'7'!AY107)</f>
        <v/>
      </c>
      <c r="AZ203" s="482" t="str">
        <f>IF(AND('7'!AZ107=""),"",'7'!AZ107)</f>
        <v/>
      </c>
      <c r="BA203" s="482" t="str">
        <f>IF(AND('7'!BA107=""),"",'7'!BA107)</f>
        <v/>
      </c>
      <c r="BB203" s="482" t="str">
        <f>IF(AND('7'!BB107=""),"",'7'!BB107)</f>
        <v/>
      </c>
      <c r="BC203" s="482" t="str">
        <f>IF(AND('7'!BC107=""),"",'7'!BC107)</f>
        <v/>
      </c>
      <c r="BD203" s="482" t="str">
        <f>IF(AND('7'!BD107=""),"",'7'!BD107)</f>
        <v/>
      </c>
      <c r="BE203" s="482" t="str">
        <f>IF(AND('7'!BE107=""),"",'7'!BE107)</f>
        <v/>
      </c>
      <c r="BF203" s="482" t="str">
        <f>IF(AND('7'!BF107=""),"",'7'!BF107)</f>
        <v/>
      </c>
      <c r="BG203" s="482" t="str">
        <f>IF(AND('7'!BG107=""),"",'7'!BG107)</f>
        <v/>
      </c>
      <c r="BH203" s="482" t="str">
        <f>IF(AND('7'!BH107=""),"",'7'!BH107)</f>
        <v/>
      </c>
      <c r="BI203" s="482" t="str">
        <f>IF(AND('7'!BI107=""),"",'7'!BI107)</f>
        <v/>
      </c>
      <c r="BJ203" s="482" t="str">
        <f>IF(AND('7'!BJ107=""),"",'7'!BJ107)</f>
        <v/>
      </c>
      <c r="BK203" s="482" t="str">
        <f>IF(AND('7'!BK107=""),"",'7'!BK107)</f>
        <v/>
      </c>
      <c r="BL203" s="482" t="str">
        <f>IF(AND('7'!BL107=""),"",'7'!BL107)</f>
        <v/>
      </c>
      <c r="BM203" s="482" t="str">
        <f>IF(AND('7'!BM107=""),"",'7'!BM107)</f>
        <v/>
      </c>
      <c r="BN203" s="482" t="str">
        <f>IF(AND('7'!BN107=""),"",'7'!BN107)</f>
        <v/>
      </c>
      <c r="BO203" s="482" t="str">
        <f>IF(AND('7'!BO107=""),"",'7'!BO107)</f>
        <v/>
      </c>
      <c r="BP203" s="482" t="str">
        <f>IF(AND('7'!BP107=""),"",'7'!BP107)</f>
        <v/>
      </c>
      <c r="BQ203" s="482" t="str">
        <f>IF(AND('7'!BQ107=""),"",'7'!BQ107)</f>
        <v/>
      </c>
      <c r="BR203" s="482" t="str">
        <f>IF(AND('7'!BR107=""),"",'7'!BR107)</f>
        <v/>
      </c>
      <c r="BS203" s="482" t="str">
        <f>IF(AND('7'!BS107=""),"",'7'!BS107)</f>
        <v/>
      </c>
      <c r="BT203" s="482" t="str">
        <f>IF(AND('7'!BT107=""),"",'7'!BT107)</f>
        <v/>
      </c>
      <c r="BU203" s="482" t="str">
        <f>IF(AND('7'!BU107=""),"",'7'!BU107)</f>
        <v/>
      </c>
      <c r="BV203" s="482" t="str">
        <f>IF(AND('7'!BV107=""),"",'7'!BV107)</f>
        <v/>
      </c>
      <c r="BW203" s="482" t="str">
        <f>IF(AND('7'!BW107=""),"",'7'!BW107)</f>
        <v/>
      </c>
      <c r="BX203" s="482" t="str">
        <f>IF(AND('7'!BX107=""),"",'7'!BX107)</f>
        <v/>
      </c>
      <c r="BY203" s="482" t="str">
        <f>IF(AND('7'!BY107=""),"",'7'!BY107)</f>
        <v/>
      </c>
      <c r="BZ203" s="482" t="str">
        <f>IF(AND('7'!BZ107=""),"",'7'!BZ107)</f>
        <v/>
      </c>
      <c r="CA203" s="482" t="str">
        <f>IF(AND('7'!CA107=""),"",'7'!CA107)</f>
        <v/>
      </c>
      <c r="CB203" s="482" t="str">
        <f>IF(AND('7'!CB107=""),"",'7'!CB107)</f>
        <v/>
      </c>
      <c r="CC203" s="482" t="str">
        <f>IF(AND('7'!CC107=""),"",'7'!CC107)</f>
        <v/>
      </c>
      <c r="CD203" s="482" t="str">
        <f>IF(AND('7'!CD107=""),"",'7'!CD107)</f>
        <v/>
      </c>
      <c r="CE203" s="482" t="str">
        <f>IF(AND('7'!CE107=""),"",'7'!CE107)</f>
        <v/>
      </c>
      <c r="CF203" s="482" t="str">
        <f>IF(AND('7'!CF107=""),"",'7'!CF107)</f>
        <v/>
      </c>
      <c r="CG203" s="482" t="str">
        <f>IF(AND('7'!CG107=""),"",'7'!CG107)</f>
        <v/>
      </c>
      <c r="CH203" s="482" t="str">
        <f>IF(AND('7'!CH107=""),"",'7'!CH107)</f>
        <v/>
      </c>
      <c r="CI203" s="482" t="str">
        <f>IF(AND('7'!CI107=""),"",'7'!CI107)</f>
        <v/>
      </c>
      <c r="CJ203" s="482" t="str">
        <f>IF(AND('7'!CJ107=""),"",'7'!CJ107)</f>
        <v/>
      </c>
      <c r="CK203" s="482" t="str">
        <f>IF(AND('7'!CK107=""),"",'7'!CK107)</f>
        <v/>
      </c>
      <c r="CL203" s="482" t="str">
        <f>IF(AND('7'!CL107=""),"",'7'!CL107)</f>
        <v/>
      </c>
      <c r="CM203" s="482" t="str">
        <f>IF(AND('7'!CM107=""),"",'7'!CM107)</f>
        <v/>
      </c>
      <c r="CN203" s="482" t="str">
        <f>IF(AND('7'!CN107=""),"",'7'!CN107)</f>
        <v/>
      </c>
      <c r="CO203" s="482" t="str">
        <f>IF(AND('7'!CO107=""),"",'7'!CO107)</f>
        <v/>
      </c>
      <c r="CP203" s="482" t="str">
        <f>IF(AND('7'!CP107=""),"",'7'!CP107)</f>
        <v/>
      </c>
      <c r="CQ203" s="482" t="str">
        <f>IF(AND('7'!CQ107=""),"",'7'!CQ107)</f>
        <v/>
      </c>
      <c r="CR203" s="482" t="str">
        <f>IF(AND('7'!CR107=""),"",'7'!CR107)</f>
        <v/>
      </c>
      <c r="CS203" s="482" t="str">
        <f>IF(AND('7'!CS107=""),"",'7'!CS107)</f>
        <v/>
      </c>
      <c r="CT203" s="482" t="str">
        <f>IF(AND('7'!CT107=""),"",'7'!CT107)</f>
        <v/>
      </c>
      <c r="CU203" s="482" t="str">
        <f>IF(AND('7'!CU107=""),"",'7'!CU107)</f>
        <v/>
      </c>
      <c r="CV203" s="482" t="str">
        <f>IF(AND('7'!CV107=""),"",'7'!CV107)</f>
        <v/>
      </c>
      <c r="CW203" s="482" t="str">
        <f>IF(AND('7'!CW107=""),"",'7'!CW107)</f>
        <v/>
      </c>
      <c r="CX203" s="482" t="str">
        <f>IF(AND('7'!CX107=""),"",'7'!CX107)</f>
        <v/>
      </c>
      <c r="CY203" s="482" t="str">
        <f>IF(AND('7'!CY107=""),"",'7'!CY107)</f>
        <v/>
      </c>
      <c r="CZ203" s="482" t="str">
        <f>IF(AND('7'!CZ107=""),"",'7'!CZ107)</f>
        <v/>
      </c>
      <c r="DA203" s="482" t="str">
        <f>IF(AND('7'!DA107=""),"",'7'!DA107)</f>
        <v/>
      </c>
      <c r="DB203" s="482" t="str">
        <f>IF(AND('7'!DB107=""),"",'7'!DB107)</f>
        <v/>
      </c>
      <c r="DC203" s="482" t="str">
        <f>IF(AND('7'!DC107=""),"",'7'!DC107)</f>
        <v/>
      </c>
      <c r="DD203" s="482" t="str">
        <f>IF(AND('7'!DD107=""),"",'7'!DD107)</f>
        <v/>
      </c>
      <c r="DE203" s="482" t="str">
        <f>IF(AND('7'!DE107=""),"",'7'!DE107)</f>
        <v/>
      </c>
      <c r="DF203" s="482" t="str">
        <f>IF(AND('7'!DF107=""),"",'7'!DF107)</f>
        <v/>
      </c>
      <c r="DG203" s="482" t="str">
        <f>IF(AND('7'!DG107=""),"",'7'!DG107)</f>
        <v/>
      </c>
      <c r="DH203" s="482" t="str">
        <f>IF(AND('7'!DH107=""),"",'7'!DH107)</f>
        <v/>
      </c>
      <c r="DI203" s="482" t="str">
        <f>IF(AND('7'!DI107=""),"",'7'!DI107)</f>
        <v/>
      </c>
      <c r="DJ203" s="482" t="str">
        <f>IF(AND('7'!DJ107=""),"",'7'!DJ107)</f>
        <v/>
      </c>
      <c r="DK203" s="482" t="str">
        <f>IF(AND('7'!DK107=""),"",'7'!DK107)</f>
        <v/>
      </c>
      <c r="DL203" s="482" t="str">
        <f>IF(AND('7'!DL107=""),"",'7'!DL107)</f>
        <v/>
      </c>
      <c r="DM203" s="482" t="str">
        <f>IF(AND('7'!DM107=""),"",'7'!DM107)</f>
        <v/>
      </c>
      <c r="DN203" s="482" t="str">
        <f>IF(AND('7'!DN107=""),"",'7'!DN107)</f>
        <v/>
      </c>
      <c r="DO203" s="482" t="str">
        <f>IF(AND('7'!DO107=""),"",'7'!DO107)</f>
        <v/>
      </c>
      <c r="DP203" s="482" t="str">
        <f>IF(AND('7'!DP107=""),"",'7'!DP107)</f>
        <v/>
      </c>
      <c r="DQ203" s="482" t="str">
        <f>IF(AND('7'!DQ107=""),"",'7'!DQ107)</f>
        <v/>
      </c>
      <c r="DR203" s="482" t="str">
        <f>IF(AND('7'!DR107=""),"",'7'!DR107)</f>
        <v/>
      </c>
      <c r="DS203" s="482" t="str">
        <f>IF(AND('7'!DS107=""),"",'7'!DS107)</f>
        <v/>
      </c>
      <c r="DT203" s="482" t="str">
        <f>IF(AND('7'!DT107=""),"",'7'!DT107)</f>
        <v/>
      </c>
      <c r="DU203" s="482" t="str">
        <f>IF(AND('7'!DU107=""),"",'7'!DU107)</f>
        <v/>
      </c>
      <c r="DV203" s="482" t="str">
        <f>IF(AND('7'!DV107=""),"",'7'!DV107)</f>
        <v/>
      </c>
      <c r="DW203" s="482" t="str">
        <f>IF(AND('7'!DW107=""),"",'7'!DW107)</f>
        <v/>
      </c>
      <c r="DX203" s="482" t="str">
        <f>IF(AND('7'!DX107=""),"",'7'!DX107)</f>
        <v/>
      </c>
      <c r="DY203" s="482" t="str">
        <f>IF(AND('7'!DY107=""),"",'7'!DY107)</f>
        <v/>
      </c>
      <c r="DZ203" s="482" t="str">
        <f>IF(AND('7'!DZ107=""),"",'7'!DZ107)</f>
        <v/>
      </c>
      <c r="EA203" s="482" t="str">
        <f>IF(AND('7'!EA107=""),"",'7'!EA107)</f>
        <v/>
      </c>
      <c r="EB203" s="482" t="str">
        <f>IF(AND('7'!EB107=""),"",'7'!EB107)</f>
        <v/>
      </c>
      <c r="EC203" s="482" t="str">
        <f>IF(AND('7'!EC107=""),"",'7'!EC107)</f>
        <v/>
      </c>
      <c r="ED203" s="482" t="str">
        <f>IF(AND('7'!ED107=""),"",'7'!ED107)</f>
        <v/>
      </c>
      <c r="EE203" s="482" t="str">
        <f>IF(AND('7'!EE107=""),"",'7'!EE107)</f>
        <v/>
      </c>
      <c r="EF203" s="482" t="str">
        <f>IF(AND('7'!EF107=""),"",'7'!EF107)</f>
        <v/>
      </c>
      <c r="EG203" s="482" t="str">
        <f>IF(AND('7'!EG107=""),"",'7'!EG107)</f>
        <v/>
      </c>
      <c r="EH203" s="482" t="str">
        <f>IF(AND('7'!EH107=""),"",'7'!EH107)</f>
        <v/>
      </c>
      <c r="EI203" s="482" t="str">
        <f>IF(AND('7'!EI107=""),"",'7'!EI107)</f>
        <v/>
      </c>
      <c r="EJ203" s="482" t="str">
        <f>IF(AND('7'!EJ107=""),"",'7'!EJ107)</f>
        <v/>
      </c>
      <c r="EK203" s="482" t="str">
        <f>IF(AND('7'!EK107=""),"",'7'!EK107)</f>
        <v/>
      </c>
      <c r="EL203" s="482" t="str">
        <f>IF(AND('7'!EL107=""),"",'7'!EL107)</f>
        <v/>
      </c>
      <c r="EM203" s="482" t="str">
        <f>IF(AND('7'!EM107=""),"",'7'!EM107)</f>
        <v/>
      </c>
      <c r="EN203" s="482" t="str">
        <f>IF(AND('7'!EN107=""),"",'7'!EN107)</f>
        <v/>
      </c>
      <c r="EO203" s="482" t="str">
        <f>IF(AND('7'!EO107=""),"",'7'!EO107)</f>
        <v/>
      </c>
      <c r="EP203" s="482" t="str">
        <f>IF(AND('7'!EP107=""),"",'7'!EP107)</f>
        <v/>
      </c>
      <c r="EQ203" s="482" t="str">
        <f>IF(AND('7'!EQ107=""),"",'7'!EQ107)</f>
        <v/>
      </c>
      <c r="ER203" s="482" t="str">
        <f>IF(AND('7'!ER107=""),"",'7'!ER107)</f>
        <v/>
      </c>
      <c r="ES203" s="482" t="str">
        <f>IF(AND('7'!ES107=""),"",'7'!ES107)</f>
        <v/>
      </c>
      <c r="ET203" s="482" t="str">
        <f>IF(AND('7'!ET107=""),"",'7'!ET107)</f>
        <v/>
      </c>
      <c r="EU203" s="482" t="str">
        <f>IF(AND('7'!EU107=""),"",'7'!EU107)</f>
        <v/>
      </c>
      <c r="EV203" s="482" t="str">
        <f>IF(AND('7'!EV107=""),"",'7'!EV107)</f>
        <v/>
      </c>
      <c r="EW203" s="482" t="str">
        <f>IF(AND('7'!EW107=""),"",'7'!EW107)</f>
        <v/>
      </c>
      <c r="EX203" s="482" t="str">
        <f>IF(AND('7'!EX107=""),"",'7'!EX107)</f>
        <v/>
      </c>
      <c r="EY203" s="482" t="str">
        <f>IF(AND('7'!EY107=""),"",'7'!EY107)</f>
        <v/>
      </c>
      <c r="EZ203" s="482" t="str">
        <f>IF(AND('7'!EZ107=""),"",'7'!EZ107)</f>
        <v/>
      </c>
      <c r="FA203" s="482" t="str">
        <f>IF(AND('7'!FA107=""),"",'7'!FA107)</f>
        <v/>
      </c>
      <c r="FB203" s="482" t="str">
        <f>IF(AND('7'!FB107=""),"",'7'!FB107)</f>
        <v/>
      </c>
      <c r="FC203" s="482" t="str">
        <f>IF(AND('7'!FC107=""),"",'7'!FC107)</f>
        <v/>
      </c>
      <c r="FD203" s="482" t="str">
        <f>IF(AND('7'!FD107=""),"",'7'!FD107)</f>
        <v/>
      </c>
      <c r="FE203" s="482" t="str">
        <f>IF(AND('7'!FE107=""),"",'7'!FE107)</f>
        <v/>
      </c>
      <c r="FF203" s="482" t="str">
        <f>IF(AND('7'!FF107=""),"",'7'!FF107)</f>
        <v xml:space="preserve"> </v>
      </c>
      <c r="FG203" s="482" t="str">
        <f>IF(AND('7'!FG107=""),"",'7'!FG107)</f>
        <v/>
      </c>
      <c r="FH203" s="482" t="str">
        <f>IF(AND('7'!FH107=""),"",'7'!FH107)</f>
        <v/>
      </c>
      <c r="FI203" s="482" t="str">
        <f>IF(AND('7'!FI107=""),"",'7'!FI107)</f>
        <v/>
      </c>
      <c r="FJ203" s="482" t="str">
        <f>IF(AND('7'!FJ107=""),"",'7'!FJ107)</f>
        <v/>
      </c>
      <c r="FK203" s="482" t="str">
        <f>IF(AND('7'!FK107=""),"",'7'!FK107)</f>
        <v/>
      </c>
      <c r="FL203" s="482" t="str">
        <f>IF(AND('7'!FL107=""),"",'7'!FL107)</f>
        <v/>
      </c>
      <c r="FM203" s="482" t="str">
        <f>IF(AND('7'!FM107=""),"",'7'!FM107)</f>
        <v xml:space="preserve"> </v>
      </c>
      <c r="FN203" s="482" t="str">
        <f>IF(AND('7'!FN107=""),"",'7'!FN107)</f>
        <v/>
      </c>
      <c r="FO203" s="482" t="str">
        <f>IF(AND('7'!FO107=""),"",'7'!FO107)</f>
        <v/>
      </c>
      <c r="FP203" s="482" t="str">
        <f>IF(AND('7'!FP107=""),"",'7'!FP107)</f>
        <v/>
      </c>
      <c r="FQ203" s="482" t="str">
        <f>IF(AND('7'!FQ107=""),"",'7'!FQ107)</f>
        <v/>
      </c>
      <c r="FR203" s="482" t="str">
        <f>IF(AND('7'!FR107=""),"",'7'!FR107)</f>
        <v/>
      </c>
      <c r="FS203" s="482" t="str">
        <f>IF(AND('7'!FS107=""),"",'7'!FS107)</f>
        <v/>
      </c>
      <c r="FT203" s="482" t="str">
        <f>IF(AND('7'!FT107=""),"",'7'!FT107)</f>
        <v xml:space="preserve"> </v>
      </c>
      <c r="FU203" s="482" t="str">
        <f>IF(AND('7'!FV107=""),"",'7'!FV107)</f>
        <v>-</v>
      </c>
      <c r="FV203" s="482" t="str">
        <f>IF(AND('7'!FW107=""),"",'7'!FW107)</f>
        <v>-</v>
      </c>
      <c r="FW203" s="482" t="str">
        <f>IF(AND('7'!FX107=""),"",'7'!FX107)</f>
        <v>-</v>
      </c>
      <c r="FX203" s="482" t="str">
        <f>IF(AND('7'!FY107=""),"",'7'!FY107)</f>
        <v>-</v>
      </c>
      <c r="FY203" s="482" t="str">
        <f>IF(AND('7'!FZ107=""),"",'7'!FZ107)</f>
        <v>-</v>
      </c>
      <c r="FZ203" s="482" t="str">
        <f>IF(AND('7'!GA107=""),"",'7'!GA107)</f>
        <v>-</v>
      </c>
      <c r="GA203" s="482" t="str">
        <f>IF(AND('7'!GB107=""),"",'7'!GB107)</f>
        <v>-</v>
      </c>
      <c r="GB203" s="482" t="str">
        <f>IF(AND('7'!GC107=""),"",'7'!GC107)</f>
        <v>-</v>
      </c>
      <c r="GC203" s="482" t="str">
        <f>IF(AND('7'!GD107=""),"",'7'!GD107)</f>
        <v>-</v>
      </c>
      <c r="GD203" s="482" t="str">
        <f>IF(AND('7'!GE107=""),"",'7'!GE107)</f>
        <v>-</v>
      </c>
      <c r="GE203" s="482" t="str">
        <f>IF(AND('7'!GF107=""),"",'7'!GF107)</f>
        <v>-</v>
      </c>
      <c r="GF203" s="482" t="str">
        <f>IF(AND('7'!GG107=""),"",'7'!GG107)</f>
        <v>-</v>
      </c>
      <c r="GG203" s="482" t="str">
        <f>IF(AND('7'!GH107=""),"",IF(AND('7'!GH107="-"),"",'7'!GH107))</f>
        <v/>
      </c>
      <c r="GH203" s="50" t="str">
        <f>IF(AND(C203=""),"",VLOOKUP(B203,Register!$A$7:$CL$311,36,FALSE))</f>
        <v/>
      </c>
      <c r="GI203" s="483" t="str">
        <f>IF(AND('7'!GL107=""),"",'7'!GL107)</f>
        <v/>
      </c>
      <c r="GJ203" s="173" t="str">
        <f>IF(AND('7'!FU107=""),"",'7'!FU107)</f>
        <v/>
      </c>
    </row>
    <row r="204" spans="1:192" ht="21">
      <c r="A204" s="480">
        <v>196</v>
      </c>
      <c r="B204" s="481" t="str">
        <f>IF(AND('7'!B108=""),"",'7'!B108)</f>
        <v/>
      </c>
      <c r="C204" s="196" t="str">
        <f>IF(AND('7'!C108=""),"",'7'!C108)</f>
        <v/>
      </c>
      <c r="D204" s="196" t="str">
        <f>IF(AND('7'!D108=""),"",'7'!D108)</f>
        <v/>
      </c>
      <c r="E204" s="200" t="str">
        <f>IF(AND('7'!E108=""),"",'7'!E108)</f>
        <v/>
      </c>
      <c r="F204" s="482" t="str">
        <f>IF(AND('7'!F108=""),"",'7'!F108)</f>
        <v/>
      </c>
      <c r="G204" s="482" t="str">
        <f>IF(AND('7'!G108=""),"",'7'!G108)</f>
        <v/>
      </c>
      <c r="H204" s="482" t="str">
        <f>IF(AND('7'!H108=""),"",'7'!H108)</f>
        <v/>
      </c>
      <c r="I204" s="482" t="str">
        <f>IF(AND('7'!I108=""),"",'7'!I108)</f>
        <v/>
      </c>
      <c r="J204" s="482" t="str">
        <f>IF(AND('7'!J108=""),"",'7'!J108)</f>
        <v/>
      </c>
      <c r="K204" s="482" t="str">
        <f>IF(AND('7'!K108=""),"",'7'!K108)</f>
        <v/>
      </c>
      <c r="L204" s="482" t="str">
        <f>IF(AND('7'!L108=""),"",'7'!L108)</f>
        <v/>
      </c>
      <c r="M204" s="482" t="str">
        <f>IF(AND('7'!M108=""),"",'7'!M108)</f>
        <v/>
      </c>
      <c r="N204" s="482" t="str">
        <f>IF(AND('7'!N108=""),"",'7'!N108)</f>
        <v/>
      </c>
      <c r="O204" s="482" t="str">
        <f>IF(AND('7'!O108=""),"",'7'!O108)</f>
        <v/>
      </c>
      <c r="P204" s="482" t="str">
        <f>IF(AND('7'!P108=""),"",'7'!P108)</f>
        <v/>
      </c>
      <c r="Q204" s="482" t="str">
        <f>IF(AND('7'!Q108=""),"",'7'!Q108)</f>
        <v/>
      </c>
      <c r="R204" s="482" t="str">
        <f>IF(AND('7'!R108=""),"",'7'!R108)</f>
        <v/>
      </c>
      <c r="S204" s="482" t="str">
        <f>IF(AND('7'!S108=""),"",'7'!S108)</f>
        <v/>
      </c>
      <c r="T204" s="482" t="str">
        <f>IF(AND('7'!T108=""),"",'7'!T108)</f>
        <v/>
      </c>
      <c r="U204" s="482" t="str">
        <f>IF(AND('7'!U108=""),"",'7'!U108)</f>
        <v/>
      </c>
      <c r="V204" s="482" t="str">
        <f>IF(AND('7'!V108=""),"",'7'!V108)</f>
        <v/>
      </c>
      <c r="W204" s="482" t="str">
        <f>IF(AND('7'!W108=""),"",'7'!W108)</f>
        <v/>
      </c>
      <c r="X204" s="482" t="str">
        <f>IF(AND('7'!X108=""),"",'7'!X108)</f>
        <v/>
      </c>
      <c r="Y204" s="482" t="str">
        <f>IF(AND('7'!Y108=""),"",'7'!Y108)</f>
        <v/>
      </c>
      <c r="Z204" s="482" t="str">
        <f>IF(AND('7'!Z108=""),"",'7'!Z108)</f>
        <v/>
      </c>
      <c r="AA204" s="482" t="str">
        <f>IF(AND('7'!AA108=""),"",'7'!AA108)</f>
        <v/>
      </c>
      <c r="AB204" s="482" t="str">
        <f>IF(AND('7'!AB108=""),"",'7'!AB108)</f>
        <v/>
      </c>
      <c r="AC204" s="482" t="str">
        <f>IF(AND('7'!AC108=""),"",'7'!AC108)</f>
        <v/>
      </c>
      <c r="AD204" s="482" t="str">
        <f>IF(AND('7'!AD108=""),"",'7'!AD108)</f>
        <v/>
      </c>
      <c r="AE204" s="482" t="str">
        <f>IF(AND('7'!AE108=""),"",'7'!AE108)</f>
        <v/>
      </c>
      <c r="AF204" s="482" t="str">
        <f>IF(AND('7'!AF108=""),"",'7'!AF108)</f>
        <v/>
      </c>
      <c r="AG204" s="482" t="str">
        <f>IF(AND('7'!AG108=""),"",'7'!AG108)</f>
        <v/>
      </c>
      <c r="AH204" s="482" t="str">
        <f>IF(AND('7'!AH108=""),"",'7'!AH108)</f>
        <v/>
      </c>
      <c r="AI204" s="482" t="str">
        <f>IF(AND('7'!AI108=""),"",'7'!AI108)</f>
        <v/>
      </c>
      <c r="AJ204" s="482" t="str">
        <f>IF(AND('7'!AJ108=""),"",'7'!AJ108)</f>
        <v/>
      </c>
      <c r="AK204" s="482" t="str">
        <f>IF(AND('7'!AK108=""),"",'7'!AK108)</f>
        <v/>
      </c>
      <c r="AL204" s="482" t="str">
        <f>IF(AND('7'!AL108=""),"",'7'!AL108)</f>
        <v/>
      </c>
      <c r="AM204" s="482" t="str">
        <f>IF(AND('7'!AM108=""),"",'7'!AM108)</f>
        <v/>
      </c>
      <c r="AN204" s="482" t="str">
        <f>IF(AND('7'!AN108=""),"",'7'!AN108)</f>
        <v/>
      </c>
      <c r="AO204" s="482" t="str">
        <f>IF(AND('7'!AO108=""),"",'7'!AO108)</f>
        <v/>
      </c>
      <c r="AP204" s="482" t="str">
        <f>IF(AND('7'!AP108=""),"",'7'!AP108)</f>
        <v/>
      </c>
      <c r="AQ204" s="482" t="str">
        <f>IF(AND('7'!AQ108=""),"",'7'!AQ108)</f>
        <v/>
      </c>
      <c r="AR204" s="482" t="str">
        <f>IF(AND('7'!AR108=""),"",'7'!AR108)</f>
        <v/>
      </c>
      <c r="AS204" s="482" t="str">
        <f>IF(AND('7'!AS108=""),"",'7'!AS108)</f>
        <v/>
      </c>
      <c r="AT204" s="482" t="str">
        <f>IF(AND('7'!AT108=""),"",'7'!AT108)</f>
        <v/>
      </c>
      <c r="AU204" s="482" t="str">
        <f>IF(AND('7'!AU108=""),"",'7'!AU108)</f>
        <v/>
      </c>
      <c r="AV204" s="482" t="str">
        <f>IF(AND('7'!AV108=""),"",'7'!AV108)</f>
        <v/>
      </c>
      <c r="AW204" s="482" t="str">
        <f>IF(AND('7'!AW108=""),"",'7'!AW108)</f>
        <v/>
      </c>
      <c r="AX204" s="482" t="str">
        <f>IF(AND('7'!AX108=""),"",'7'!AX108)</f>
        <v/>
      </c>
      <c r="AY204" s="482" t="str">
        <f>IF(AND('7'!AY108=""),"",'7'!AY108)</f>
        <v/>
      </c>
      <c r="AZ204" s="482" t="str">
        <f>IF(AND('7'!AZ108=""),"",'7'!AZ108)</f>
        <v/>
      </c>
      <c r="BA204" s="482" t="str">
        <f>IF(AND('7'!BA108=""),"",'7'!BA108)</f>
        <v/>
      </c>
      <c r="BB204" s="482" t="str">
        <f>IF(AND('7'!BB108=""),"",'7'!BB108)</f>
        <v/>
      </c>
      <c r="BC204" s="482" t="str">
        <f>IF(AND('7'!BC108=""),"",'7'!BC108)</f>
        <v/>
      </c>
      <c r="BD204" s="482" t="str">
        <f>IF(AND('7'!BD108=""),"",'7'!BD108)</f>
        <v/>
      </c>
      <c r="BE204" s="482" t="str">
        <f>IF(AND('7'!BE108=""),"",'7'!BE108)</f>
        <v/>
      </c>
      <c r="BF204" s="482" t="str">
        <f>IF(AND('7'!BF108=""),"",'7'!BF108)</f>
        <v/>
      </c>
      <c r="BG204" s="482" t="str">
        <f>IF(AND('7'!BG108=""),"",'7'!BG108)</f>
        <v/>
      </c>
      <c r="BH204" s="482" t="str">
        <f>IF(AND('7'!BH108=""),"",'7'!BH108)</f>
        <v/>
      </c>
      <c r="BI204" s="482" t="str">
        <f>IF(AND('7'!BI108=""),"",'7'!BI108)</f>
        <v/>
      </c>
      <c r="BJ204" s="482" t="str">
        <f>IF(AND('7'!BJ108=""),"",'7'!BJ108)</f>
        <v/>
      </c>
      <c r="BK204" s="482" t="str">
        <f>IF(AND('7'!BK108=""),"",'7'!BK108)</f>
        <v/>
      </c>
      <c r="BL204" s="482" t="str">
        <f>IF(AND('7'!BL108=""),"",'7'!BL108)</f>
        <v/>
      </c>
      <c r="BM204" s="482" t="str">
        <f>IF(AND('7'!BM108=""),"",'7'!BM108)</f>
        <v/>
      </c>
      <c r="BN204" s="482" t="str">
        <f>IF(AND('7'!BN108=""),"",'7'!BN108)</f>
        <v/>
      </c>
      <c r="BO204" s="482" t="str">
        <f>IF(AND('7'!BO108=""),"",'7'!BO108)</f>
        <v/>
      </c>
      <c r="BP204" s="482" t="str">
        <f>IF(AND('7'!BP108=""),"",'7'!BP108)</f>
        <v/>
      </c>
      <c r="BQ204" s="482" t="str">
        <f>IF(AND('7'!BQ108=""),"",'7'!BQ108)</f>
        <v/>
      </c>
      <c r="BR204" s="482" t="str">
        <f>IF(AND('7'!BR108=""),"",'7'!BR108)</f>
        <v/>
      </c>
      <c r="BS204" s="482" t="str">
        <f>IF(AND('7'!BS108=""),"",'7'!BS108)</f>
        <v/>
      </c>
      <c r="BT204" s="482" t="str">
        <f>IF(AND('7'!BT108=""),"",'7'!BT108)</f>
        <v/>
      </c>
      <c r="BU204" s="482" t="str">
        <f>IF(AND('7'!BU108=""),"",'7'!BU108)</f>
        <v/>
      </c>
      <c r="BV204" s="482" t="str">
        <f>IF(AND('7'!BV108=""),"",'7'!BV108)</f>
        <v/>
      </c>
      <c r="BW204" s="482" t="str">
        <f>IF(AND('7'!BW108=""),"",'7'!BW108)</f>
        <v/>
      </c>
      <c r="BX204" s="482" t="str">
        <f>IF(AND('7'!BX108=""),"",'7'!BX108)</f>
        <v/>
      </c>
      <c r="BY204" s="482" t="str">
        <f>IF(AND('7'!BY108=""),"",'7'!BY108)</f>
        <v/>
      </c>
      <c r="BZ204" s="482" t="str">
        <f>IF(AND('7'!BZ108=""),"",'7'!BZ108)</f>
        <v/>
      </c>
      <c r="CA204" s="482" t="str">
        <f>IF(AND('7'!CA108=""),"",'7'!CA108)</f>
        <v/>
      </c>
      <c r="CB204" s="482" t="str">
        <f>IF(AND('7'!CB108=""),"",'7'!CB108)</f>
        <v/>
      </c>
      <c r="CC204" s="482" t="str">
        <f>IF(AND('7'!CC108=""),"",'7'!CC108)</f>
        <v/>
      </c>
      <c r="CD204" s="482" t="str">
        <f>IF(AND('7'!CD108=""),"",'7'!CD108)</f>
        <v/>
      </c>
      <c r="CE204" s="482" t="str">
        <f>IF(AND('7'!CE108=""),"",'7'!CE108)</f>
        <v/>
      </c>
      <c r="CF204" s="482" t="str">
        <f>IF(AND('7'!CF108=""),"",'7'!CF108)</f>
        <v/>
      </c>
      <c r="CG204" s="482" t="str">
        <f>IF(AND('7'!CG108=""),"",'7'!CG108)</f>
        <v/>
      </c>
      <c r="CH204" s="482" t="str">
        <f>IF(AND('7'!CH108=""),"",'7'!CH108)</f>
        <v/>
      </c>
      <c r="CI204" s="482" t="str">
        <f>IF(AND('7'!CI108=""),"",'7'!CI108)</f>
        <v/>
      </c>
      <c r="CJ204" s="482" t="str">
        <f>IF(AND('7'!CJ108=""),"",'7'!CJ108)</f>
        <v/>
      </c>
      <c r="CK204" s="482" t="str">
        <f>IF(AND('7'!CK108=""),"",'7'!CK108)</f>
        <v/>
      </c>
      <c r="CL204" s="482" t="str">
        <f>IF(AND('7'!CL108=""),"",'7'!CL108)</f>
        <v/>
      </c>
      <c r="CM204" s="482" t="str">
        <f>IF(AND('7'!CM108=""),"",'7'!CM108)</f>
        <v/>
      </c>
      <c r="CN204" s="482" t="str">
        <f>IF(AND('7'!CN108=""),"",'7'!CN108)</f>
        <v/>
      </c>
      <c r="CO204" s="482" t="str">
        <f>IF(AND('7'!CO108=""),"",'7'!CO108)</f>
        <v/>
      </c>
      <c r="CP204" s="482" t="str">
        <f>IF(AND('7'!CP108=""),"",'7'!CP108)</f>
        <v/>
      </c>
      <c r="CQ204" s="482" t="str">
        <f>IF(AND('7'!CQ108=""),"",'7'!CQ108)</f>
        <v/>
      </c>
      <c r="CR204" s="482" t="str">
        <f>IF(AND('7'!CR108=""),"",'7'!CR108)</f>
        <v/>
      </c>
      <c r="CS204" s="482" t="str">
        <f>IF(AND('7'!CS108=""),"",'7'!CS108)</f>
        <v/>
      </c>
      <c r="CT204" s="482" t="str">
        <f>IF(AND('7'!CT108=""),"",'7'!CT108)</f>
        <v/>
      </c>
      <c r="CU204" s="482" t="str">
        <f>IF(AND('7'!CU108=""),"",'7'!CU108)</f>
        <v/>
      </c>
      <c r="CV204" s="482" t="str">
        <f>IF(AND('7'!CV108=""),"",'7'!CV108)</f>
        <v/>
      </c>
      <c r="CW204" s="482" t="str">
        <f>IF(AND('7'!CW108=""),"",'7'!CW108)</f>
        <v/>
      </c>
      <c r="CX204" s="482" t="str">
        <f>IF(AND('7'!CX108=""),"",'7'!CX108)</f>
        <v/>
      </c>
      <c r="CY204" s="482" t="str">
        <f>IF(AND('7'!CY108=""),"",'7'!CY108)</f>
        <v/>
      </c>
      <c r="CZ204" s="482" t="str">
        <f>IF(AND('7'!CZ108=""),"",'7'!CZ108)</f>
        <v/>
      </c>
      <c r="DA204" s="482" t="str">
        <f>IF(AND('7'!DA108=""),"",'7'!DA108)</f>
        <v/>
      </c>
      <c r="DB204" s="482" t="str">
        <f>IF(AND('7'!DB108=""),"",'7'!DB108)</f>
        <v/>
      </c>
      <c r="DC204" s="482" t="str">
        <f>IF(AND('7'!DC108=""),"",'7'!DC108)</f>
        <v/>
      </c>
      <c r="DD204" s="482" t="str">
        <f>IF(AND('7'!DD108=""),"",'7'!DD108)</f>
        <v/>
      </c>
      <c r="DE204" s="482" t="str">
        <f>IF(AND('7'!DE108=""),"",'7'!DE108)</f>
        <v/>
      </c>
      <c r="DF204" s="482" t="str">
        <f>IF(AND('7'!DF108=""),"",'7'!DF108)</f>
        <v/>
      </c>
      <c r="DG204" s="482" t="str">
        <f>IF(AND('7'!DG108=""),"",'7'!DG108)</f>
        <v/>
      </c>
      <c r="DH204" s="482" t="str">
        <f>IF(AND('7'!DH108=""),"",'7'!DH108)</f>
        <v/>
      </c>
      <c r="DI204" s="482" t="str">
        <f>IF(AND('7'!DI108=""),"",'7'!DI108)</f>
        <v/>
      </c>
      <c r="DJ204" s="482" t="str">
        <f>IF(AND('7'!DJ108=""),"",'7'!DJ108)</f>
        <v/>
      </c>
      <c r="DK204" s="482" t="str">
        <f>IF(AND('7'!DK108=""),"",'7'!DK108)</f>
        <v/>
      </c>
      <c r="DL204" s="482" t="str">
        <f>IF(AND('7'!DL108=""),"",'7'!DL108)</f>
        <v/>
      </c>
      <c r="DM204" s="482" t="str">
        <f>IF(AND('7'!DM108=""),"",'7'!DM108)</f>
        <v/>
      </c>
      <c r="DN204" s="482" t="str">
        <f>IF(AND('7'!DN108=""),"",'7'!DN108)</f>
        <v/>
      </c>
      <c r="DO204" s="482" t="str">
        <f>IF(AND('7'!DO108=""),"",'7'!DO108)</f>
        <v/>
      </c>
      <c r="DP204" s="482" t="str">
        <f>IF(AND('7'!DP108=""),"",'7'!DP108)</f>
        <v/>
      </c>
      <c r="DQ204" s="482" t="str">
        <f>IF(AND('7'!DQ108=""),"",'7'!DQ108)</f>
        <v/>
      </c>
      <c r="DR204" s="482" t="str">
        <f>IF(AND('7'!DR108=""),"",'7'!DR108)</f>
        <v/>
      </c>
      <c r="DS204" s="482" t="str">
        <f>IF(AND('7'!DS108=""),"",'7'!DS108)</f>
        <v/>
      </c>
      <c r="DT204" s="482" t="str">
        <f>IF(AND('7'!DT108=""),"",'7'!DT108)</f>
        <v/>
      </c>
      <c r="DU204" s="482" t="str">
        <f>IF(AND('7'!DU108=""),"",'7'!DU108)</f>
        <v/>
      </c>
      <c r="DV204" s="482" t="str">
        <f>IF(AND('7'!DV108=""),"",'7'!DV108)</f>
        <v/>
      </c>
      <c r="DW204" s="482" t="str">
        <f>IF(AND('7'!DW108=""),"",'7'!DW108)</f>
        <v/>
      </c>
      <c r="DX204" s="482" t="str">
        <f>IF(AND('7'!DX108=""),"",'7'!DX108)</f>
        <v/>
      </c>
      <c r="DY204" s="482" t="str">
        <f>IF(AND('7'!DY108=""),"",'7'!DY108)</f>
        <v/>
      </c>
      <c r="DZ204" s="482" t="str">
        <f>IF(AND('7'!DZ108=""),"",'7'!DZ108)</f>
        <v/>
      </c>
      <c r="EA204" s="482" t="str">
        <f>IF(AND('7'!EA108=""),"",'7'!EA108)</f>
        <v/>
      </c>
      <c r="EB204" s="482" t="str">
        <f>IF(AND('7'!EB108=""),"",'7'!EB108)</f>
        <v/>
      </c>
      <c r="EC204" s="482" t="str">
        <f>IF(AND('7'!EC108=""),"",'7'!EC108)</f>
        <v/>
      </c>
      <c r="ED204" s="482" t="str">
        <f>IF(AND('7'!ED108=""),"",'7'!ED108)</f>
        <v/>
      </c>
      <c r="EE204" s="482" t="str">
        <f>IF(AND('7'!EE108=""),"",'7'!EE108)</f>
        <v/>
      </c>
      <c r="EF204" s="482" t="str">
        <f>IF(AND('7'!EF108=""),"",'7'!EF108)</f>
        <v/>
      </c>
      <c r="EG204" s="482" t="str">
        <f>IF(AND('7'!EG108=""),"",'7'!EG108)</f>
        <v/>
      </c>
      <c r="EH204" s="482" t="str">
        <f>IF(AND('7'!EH108=""),"",'7'!EH108)</f>
        <v/>
      </c>
      <c r="EI204" s="482" t="str">
        <f>IF(AND('7'!EI108=""),"",'7'!EI108)</f>
        <v/>
      </c>
      <c r="EJ204" s="482" t="str">
        <f>IF(AND('7'!EJ108=""),"",'7'!EJ108)</f>
        <v/>
      </c>
      <c r="EK204" s="482" t="str">
        <f>IF(AND('7'!EK108=""),"",'7'!EK108)</f>
        <v/>
      </c>
      <c r="EL204" s="482" t="str">
        <f>IF(AND('7'!EL108=""),"",'7'!EL108)</f>
        <v/>
      </c>
      <c r="EM204" s="482" t="str">
        <f>IF(AND('7'!EM108=""),"",'7'!EM108)</f>
        <v/>
      </c>
      <c r="EN204" s="482" t="str">
        <f>IF(AND('7'!EN108=""),"",'7'!EN108)</f>
        <v/>
      </c>
      <c r="EO204" s="482" t="str">
        <f>IF(AND('7'!EO108=""),"",'7'!EO108)</f>
        <v/>
      </c>
      <c r="EP204" s="482" t="str">
        <f>IF(AND('7'!EP108=""),"",'7'!EP108)</f>
        <v/>
      </c>
      <c r="EQ204" s="482" t="str">
        <f>IF(AND('7'!EQ108=""),"",'7'!EQ108)</f>
        <v/>
      </c>
      <c r="ER204" s="482" t="str">
        <f>IF(AND('7'!ER108=""),"",'7'!ER108)</f>
        <v/>
      </c>
      <c r="ES204" s="482" t="str">
        <f>IF(AND('7'!ES108=""),"",'7'!ES108)</f>
        <v/>
      </c>
      <c r="ET204" s="482" t="str">
        <f>IF(AND('7'!ET108=""),"",'7'!ET108)</f>
        <v/>
      </c>
      <c r="EU204" s="482" t="str">
        <f>IF(AND('7'!EU108=""),"",'7'!EU108)</f>
        <v/>
      </c>
      <c r="EV204" s="482" t="str">
        <f>IF(AND('7'!EV108=""),"",'7'!EV108)</f>
        <v/>
      </c>
      <c r="EW204" s="482" t="str">
        <f>IF(AND('7'!EW108=""),"",'7'!EW108)</f>
        <v/>
      </c>
      <c r="EX204" s="482" t="str">
        <f>IF(AND('7'!EX108=""),"",'7'!EX108)</f>
        <v/>
      </c>
      <c r="EY204" s="482" t="str">
        <f>IF(AND('7'!EY108=""),"",'7'!EY108)</f>
        <v/>
      </c>
      <c r="EZ204" s="482" t="str">
        <f>IF(AND('7'!EZ108=""),"",'7'!EZ108)</f>
        <v/>
      </c>
      <c r="FA204" s="482" t="str">
        <f>IF(AND('7'!FA108=""),"",'7'!FA108)</f>
        <v/>
      </c>
      <c r="FB204" s="482" t="str">
        <f>IF(AND('7'!FB108=""),"",'7'!FB108)</f>
        <v/>
      </c>
      <c r="FC204" s="482" t="str">
        <f>IF(AND('7'!FC108=""),"",'7'!FC108)</f>
        <v/>
      </c>
      <c r="FD204" s="482" t="str">
        <f>IF(AND('7'!FD108=""),"",'7'!FD108)</f>
        <v/>
      </c>
      <c r="FE204" s="482" t="str">
        <f>IF(AND('7'!FE108=""),"",'7'!FE108)</f>
        <v/>
      </c>
      <c r="FF204" s="482" t="str">
        <f>IF(AND('7'!FF108=""),"",'7'!FF108)</f>
        <v xml:space="preserve"> </v>
      </c>
      <c r="FG204" s="482" t="str">
        <f>IF(AND('7'!FG108=""),"",'7'!FG108)</f>
        <v/>
      </c>
      <c r="FH204" s="482" t="str">
        <f>IF(AND('7'!FH108=""),"",'7'!FH108)</f>
        <v/>
      </c>
      <c r="FI204" s="482" t="str">
        <f>IF(AND('7'!FI108=""),"",'7'!FI108)</f>
        <v/>
      </c>
      <c r="FJ204" s="482" t="str">
        <f>IF(AND('7'!FJ108=""),"",'7'!FJ108)</f>
        <v/>
      </c>
      <c r="FK204" s="482" t="str">
        <f>IF(AND('7'!FK108=""),"",'7'!FK108)</f>
        <v/>
      </c>
      <c r="FL204" s="482" t="str">
        <f>IF(AND('7'!FL108=""),"",'7'!FL108)</f>
        <v/>
      </c>
      <c r="FM204" s="482" t="str">
        <f>IF(AND('7'!FM108=""),"",'7'!FM108)</f>
        <v xml:space="preserve"> </v>
      </c>
      <c r="FN204" s="482" t="str">
        <f>IF(AND('7'!FN108=""),"",'7'!FN108)</f>
        <v/>
      </c>
      <c r="FO204" s="482" t="str">
        <f>IF(AND('7'!FO108=""),"",'7'!FO108)</f>
        <v/>
      </c>
      <c r="FP204" s="482" t="str">
        <f>IF(AND('7'!FP108=""),"",'7'!FP108)</f>
        <v/>
      </c>
      <c r="FQ204" s="482" t="str">
        <f>IF(AND('7'!FQ108=""),"",'7'!FQ108)</f>
        <v/>
      </c>
      <c r="FR204" s="482" t="str">
        <f>IF(AND('7'!FR108=""),"",'7'!FR108)</f>
        <v/>
      </c>
      <c r="FS204" s="482" t="str">
        <f>IF(AND('7'!FS108=""),"",'7'!FS108)</f>
        <v/>
      </c>
      <c r="FT204" s="482" t="str">
        <f>IF(AND('7'!FT108=""),"",'7'!FT108)</f>
        <v xml:space="preserve"> </v>
      </c>
      <c r="FU204" s="482" t="str">
        <f>IF(AND('7'!FV108=""),"",'7'!FV108)</f>
        <v>-</v>
      </c>
      <c r="FV204" s="482" t="str">
        <f>IF(AND('7'!FW108=""),"",'7'!FW108)</f>
        <v>-</v>
      </c>
      <c r="FW204" s="482" t="str">
        <f>IF(AND('7'!FX108=""),"",'7'!FX108)</f>
        <v>-</v>
      </c>
      <c r="FX204" s="482" t="str">
        <f>IF(AND('7'!FY108=""),"",'7'!FY108)</f>
        <v>-</v>
      </c>
      <c r="FY204" s="482" t="str">
        <f>IF(AND('7'!FZ108=""),"",'7'!FZ108)</f>
        <v>-</v>
      </c>
      <c r="FZ204" s="482" t="str">
        <f>IF(AND('7'!GA108=""),"",'7'!GA108)</f>
        <v>-</v>
      </c>
      <c r="GA204" s="482" t="str">
        <f>IF(AND('7'!GB108=""),"",'7'!GB108)</f>
        <v>-</v>
      </c>
      <c r="GB204" s="482" t="str">
        <f>IF(AND('7'!GC108=""),"",'7'!GC108)</f>
        <v>-</v>
      </c>
      <c r="GC204" s="482" t="str">
        <f>IF(AND('7'!GD108=""),"",'7'!GD108)</f>
        <v>-</v>
      </c>
      <c r="GD204" s="482" t="str">
        <f>IF(AND('7'!GE108=""),"",'7'!GE108)</f>
        <v>-</v>
      </c>
      <c r="GE204" s="482" t="str">
        <f>IF(AND('7'!GF108=""),"",'7'!GF108)</f>
        <v>-</v>
      </c>
      <c r="GF204" s="482" t="str">
        <f>IF(AND('7'!GG108=""),"",'7'!GG108)</f>
        <v>-</v>
      </c>
      <c r="GG204" s="482" t="str">
        <f>IF(AND('7'!GH108=""),"",IF(AND('7'!GH108="-"),"",'7'!GH108))</f>
        <v/>
      </c>
      <c r="GH204" s="50" t="str">
        <f>IF(AND(C204=""),"",VLOOKUP(B204,Register!$A$7:$CL$311,36,FALSE))</f>
        <v/>
      </c>
      <c r="GI204" s="483" t="str">
        <f>IF(AND('7'!GL108=""),"",'7'!GL108)</f>
        <v/>
      </c>
      <c r="GJ204" s="173" t="str">
        <f>IF(AND('7'!FU108=""),"",'7'!FU108)</f>
        <v/>
      </c>
    </row>
    <row r="205" spans="1:192" ht="21">
      <c r="A205" s="480">
        <v>197</v>
      </c>
      <c r="B205" s="481" t="str">
        <f>IF(AND('7'!B109=""),"",'7'!B109)</f>
        <v/>
      </c>
      <c r="C205" s="196" t="str">
        <f>IF(AND('7'!C109=""),"",'7'!C109)</f>
        <v/>
      </c>
      <c r="D205" s="196" t="str">
        <f>IF(AND('7'!D109=""),"",'7'!D109)</f>
        <v/>
      </c>
      <c r="E205" s="200" t="str">
        <f>IF(AND('7'!E109=""),"",'7'!E109)</f>
        <v/>
      </c>
      <c r="F205" s="482" t="str">
        <f>IF(AND('7'!F109=""),"",'7'!F109)</f>
        <v/>
      </c>
      <c r="G205" s="482" t="str">
        <f>IF(AND('7'!G109=""),"",'7'!G109)</f>
        <v/>
      </c>
      <c r="H205" s="482" t="str">
        <f>IF(AND('7'!H109=""),"",'7'!H109)</f>
        <v/>
      </c>
      <c r="I205" s="482" t="str">
        <f>IF(AND('7'!I109=""),"",'7'!I109)</f>
        <v/>
      </c>
      <c r="J205" s="482" t="str">
        <f>IF(AND('7'!J109=""),"",'7'!J109)</f>
        <v/>
      </c>
      <c r="K205" s="482" t="str">
        <f>IF(AND('7'!K109=""),"",'7'!K109)</f>
        <v/>
      </c>
      <c r="L205" s="482" t="str">
        <f>IF(AND('7'!L109=""),"",'7'!L109)</f>
        <v/>
      </c>
      <c r="M205" s="482" t="str">
        <f>IF(AND('7'!M109=""),"",'7'!M109)</f>
        <v/>
      </c>
      <c r="N205" s="482" t="str">
        <f>IF(AND('7'!N109=""),"",'7'!N109)</f>
        <v/>
      </c>
      <c r="O205" s="482" t="str">
        <f>IF(AND('7'!O109=""),"",'7'!O109)</f>
        <v/>
      </c>
      <c r="P205" s="482" t="str">
        <f>IF(AND('7'!P109=""),"",'7'!P109)</f>
        <v/>
      </c>
      <c r="Q205" s="482" t="str">
        <f>IF(AND('7'!Q109=""),"",'7'!Q109)</f>
        <v/>
      </c>
      <c r="R205" s="482" t="str">
        <f>IF(AND('7'!R109=""),"",'7'!R109)</f>
        <v/>
      </c>
      <c r="S205" s="482" t="str">
        <f>IF(AND('7'!S109=""),"",'7'!S109)</f>
        <v/>
      </c>
      <c r="T205" s="482" t="str">
        <f>IF(AND('7'!T109=""),"",'7'!T109)</f>
        <v/>
      </c>
      <c r="U205" s="482" t="str">
        <f>IF(AND('7'!U109=""),"",'7'!U109)</f>
        <v/>
      </c>
      <c r="V205" s="482" t="str">
        <f>IF(AND('7'!V109=""),"",'7'!V109)</f>
        <v/>
      </c>
      <c r="W205" s="482" t="str">
        <f>IF(AND('7'!W109=""),"",'7'!W109)</f>
        <v/>
      </c>
      <c r="X205" s="482" t="str">
        <f>IF(AND('7'!X109=""),"",'7'!X109)</f>
        <v/>
      </c>
      <c r="Y205" s="482" t="str">
        <f>IF(AND('7'!Y109=""),"",'7'!Y109)</f>
        <v/>
      </c>
      <c r="Z205" s="482" t="str">
        <f>IF(AND('7'!Z109=""),"",'7'!Z109)</f>
        <v/>
      </c>
      <c r="AA205" s="482" t="str">
        <f>IF(AND('7'!AA109=""),"",'7'!AA109)</f>
        <v/>
      </c>
      <c r="AB205" s="482" t="str">
        <f>IF(AND('7'!AB109=""),"",'7'!AB109)</f>
        <v/>
      </c>
      <c r="AC205" s="482" t="str">
        <f>IF(AND('7'!AC109=""),"",'7'!AC109)</f>
        <v/>
      </c>
      <c r="AD205" s="482" t="str">
        <f>IF(AND('7'!AD109=""),"",'7'!AD109)</f>
        <v/>
      </c>
      <c r="AE205" s="482" t="str">
        <f>IF(AND('7'!AE109=""),"",'7'!AE109)</f>
        <v/>
      </c>
      <c r="AF205" s="482" t="str">
        <f>IF(AND('7'!AF109=""),"",'7'!AF109)</f>
        <v/>
      </c>
      <c r="AG205" s="482" t="str">
        <f>IF(AND('7'!AG109=""),"",'7'!AG109)</f>
        <v/>
      </c>
      <c r="AH205" s="482" t="str">
        <f>IF(AND('7'!AH109=""),"",'7'!AH109)</f>
        <v/>
      </c>
      <c r="AI205" s="482" t="str">
        <f>IF(AND('7'!AI109=""),"",'7'!AI109)</f>
        <v/>
      </c>
      <c r="AJ205" s="482" t="str">
        <f>IF(AND('7'!AJ109=""),"",'7'!AJ109)</f>
        <v/>
      </c>
      <c r="AK205" s="482" t="str">
        <f>IF(AND('7'!AK109=""),"",'7'!AK109)</f>
        <v/>
      </c>
      <c r="AL205" s="482" t="str">
        <f>IF(AND('7'!AL109=""),"",'7'!AL109)</f>
        <v/>
      </c>
      <c r="AM205" s="482" t="str">
        <f>IF(AND('7'!AM109=""),"",'7'!AM109)</f>
        <v/>
      </c>
      <c r="AN205" s="482" t="str">
        <f>IF(AND('7'!AN109=""),"",'7'!AN109)</f>
        <v/>
      </c>
      <c r="AO205" s="482" t="str">
        <f>IF(AND('7'!AO109=""),"",'7'!AO109)</f>
        <v/>
      </c>
      <c r="AP205" s="482" t="str">
        <f>IF(AND('7'!AP109=""),"",'7'!AP109)</f>
        <v/>
      </c>
      <c r="AQ205" s="482" t="str">
        <f>IF(AND('7'!AQ109=""),"",'7'!AQ109)</f>
        <v/>
      </c>
      <c r="AR205" s="482" t="str">
        <f>IF(AND('7'!AR109=""),"",'7'!AR109)</f>
        <v/>
      </c>
      <c r="AS205" s="482" t="str">
        <f>IF(AND('7'!AS109=""),"",'7'!AS109)</f>
        <v/>
      </c>
      <c r="AT205" s="482" t="str">
        <f>IF(AND('7'!AT109=""),"",'7'!AT109)</f>
        <v/>
      </c>
      <c r="AU205" s="482" t="str">
        <f>IF(AND('7'!AU109=""),"",'7'!AU109)</f>
        <v/>
      </c>
      <c r="AV205" s="482" t="str">
        <f>IF(AND('7'!AV109=""),"",'7'!AV109)</f>
        <v/>
      </c>
      <c r="AW205" s="482" t="str">
        <f>IF(AND('7'!AW109=""),"",'7'!AW109)</f>
        <v/>
      </c>
      <c r="AX205" s="482" t="str">
        <f>IF(AND('7'!AX109=""),"",'7'!AX109)</f>
        <v/>
      </c>
      <c r="AY205" s="482" t="str">
        <f>IF(AND('7'!AY109=""),"",'7'!AY109)</f>
        <v/>
      </c>
      <c r="AZ205" s="482" t="str">
        <f>IF(AND('7'!AZ109=""),"",'7'!AZ109)</f>
        <v/>
      </c>
      <c r="BA205" s="482" t="str">
        <f>IF(AND('7'!BA109=""),"",'7'!BA109)</f>
        <v/>
      </c>
      <c r="BB205" s="482" t="str">
        <f>IF(AND('7'!BB109=""),"",'7'!BB109)</f>
        <v/>
      </c>
      <c r="BC205" s="482" t="str">
        <f>IF(AND('7'!BC109=""),"",'7'!BC109)</f>
        <v/>
      </c>
      <c r="BD205" s="482" t="str">
        <f>IF(AND('7'!BD109=""),"",'7'!BD109)</f>
        <v/>
      </c>
      <c r="BE205" s="482" t="str">
        <f>IF(AND('7'!BE109=""),"",'7'!BE109)</f>
        <v/>
      </c>
      <c r="BF205" s="482" t="str">
        <f>IF(AND('7'!BF109=""),"",'7'!BF109)</f>
        <v/>
      </c>
      <c r="BG205" s="482" t="str">
        <f>IF(AND('7'!BG109=""),"",'7'!BG109)</f>
        <v/>
      </c>
      <c r="BH205" s="482" t="str">
        <f>IF(AND('7'!BH109=""),"",'7'!BH109)</f>
        <v/>
      </c>
      <c r="BI205" s="482" t="str">
        <f>IF(AND('7'!BI109=""),"",'7'!BI109)</f>
        <v/>
      </c>
      <c r="BJ205" s="482" t="str">
        <f>IF(AND('7'!BJ109=""),"",'7'!BJ109)</f>
        <v/>
      </c>
      <c r="BK205" s="482" t="str">
        <f>IF(AND('7'!BK109=""),"",'7'!BK109)</f>
        <v/>
      </c>
      <c r="BL205" s="482" t="str">
        <f>IF(AND('7'!BL109=""),"",'7'!BL109)</f>
        <v/>
      </c>
      <c r="BM205" s="482" t="str">
        <f>IF(AND('7'!BM109=""),"",'7'!BM109)</f>
        <v/>
      </c>
      <c r="BN205" s="482" t="str">
        <f>IF(AND('7'!BN109=""),"",'7'!BN109)</f>
        <v/>
      </c>
      <c r="BO205" s="482" t="str">
        <f>IF(AND('7'!BO109=""),"",'7'!BO109)</f>
        <v/>
      </c>
      <c r="BP205" s="482" t="str">
        <f>IF(AND('7'!BP109=""),"",'7'!BP109)</f>
        <v/>
      </c>
      <c r="BQ205" s="482" t="str">
        <f>IF(AND('7'!BQ109=""),"",'7'!BQ109)</f>
        <v/>
      </c>
      <c r="BR205" s="482" t="str">
        <f>IF(AND('7'!BR109=""),"",'7'!BR109)</f>
        <v/>
      </c>
      <c r="BS205" s="482" t="str">
        <f>IF(AND('7'!BS109=""),"",'7'!BS109)</f>
        <v/>
      </c>
      <c r="BT205" s="482" t="str">
        <f>IF(AND('7'!BT109=""),"",'7'!BT109)</f>
        <v/>
      </c>
      <c r="BU205" s="482" t="str">
        <f>IF(AND('7'!BU109=""),"",'7'!BU109)</f>
        <v/>
      </c>
      <c r="BV205" s="482" t="str">
        <f>IF(AND('7'!BV109=""),"",'7'!BV109)</f>
        <v/>
      </c>
      <c r="BW205" s="482" t="str">
        <f>IF(AND('7'!BW109=""),"",'7'!BW109)</f>
        <v/>
      </c>
      <c r="BX205" s="482" t="str">
        <f>IF(AND('7'!BX109=""),"",'7'!BX109)</f>
        <v/>
      </c>
      <c r="BY205" s="482" t="str">
        <f>IF(AND('7'!BY109=""),"",'7'!BY109)</f>
        <v/>
      </c>
      <c r="BZ205" s="482" t="str">
        <f>IF(AND('7'!BZ109=""),"",'7'!BZ109)</f>
        <v/>
      </c>
      <c r="CA205" s="482" t="str">
        <f>IF(AND('7'!CA109=""),"",'7'!CA109)</f>
        <v/>
      </c>
      <c r="CB205" s="482" t="str">
        <f>IF(AND('7'!CB109=""),"",'7'!CB109)</f>
        <v/>
      </c>
      <c r="CC205" s="482" t="str">
        <f>IF(AND('7'!CC109=""),"",'7'!CC109)</f>
        <v/>
      </c>
      <c r="CD205" s="482" t="str">
        <f>IF(AND('7'!CD109=""),"",'7'!CD109)</f>
        <v/>
      </c>
      <c r="CE205" s="482" t="str">
        <f>IF(AND('7'!CE109=""),"",'7'!CE109)</f>
        <v/>
      </c>
      <c r="CF205" s="482" t="str">
        <f>IF(AND('7'!CF109=""),"",'7'!CF109)</f>
        <v/>
      </c>
      <c r="CG205" s="482" t="str">
        <f>IF(AND('7'!CG109=""),"",'7'!CG109)</f>
        <v/>
      </c>
      <c r="CH205" s="482" t="str">
        <f>IF(AND('7'!CH109=""),"",'7'!CH109)</f>
        <v/>
      </c>
      <c r="CI205" s="482" t="str">
        <f>IF(AND('7'!CI109=""),"",'7'!CI109)</f>
        <v/>
      </c>
      <c r="CJ205" s="482" t="str">
        <f>IF(AND('7'!CJ109=""),"",'7'!CJ109)</f>
        <v/>
      </c>
      <c r="CK205" s="482" t="str">
        <f>IF(AND('7'!CK109=""),"",'7'!CK109)</f>
        <v/>
      </c>
      <c r="CL205" s="482" t="str">
        <f>IF(AND('7'!CL109=""),"",'7'!CL109)</f>
        <v/>
      </c>
      <c r="CM205" s="482" t="str">
        <f>IF(AND('7'!CM109=""),"",'7'!CM109)</f>
        <v/>
      </c>
      <c r="CN205" s="482" t="str">
        <f>IF(AND('7'!CN109=""),"",'7'!CN109)</f>
        <v/>
      </c>
      <c r="CO205" s="482" t="str">
        <f>IF(AND('7'!CO109=""),"",'7'!CO109)</f>
        <v/>
      </c>
      <c r="CP205" s="482" t="str">
        <f>IF(AND('7'!CP109=""),"",'7'!CP109)</f>
        <v/>
      </c>
      <c r="CQ205" s="482" t="str">
        <f>IF(AND('7'!CQ109=""),"",'7'!CQ109)</f>
        <v/>
      </c>
      <c r="CR205" s="482" t="str">
        <f>IF(AND('7'!CR109=""),"",'7'!CR109)</f>
        <v/>
      </c>
      <c r="CS205" s="482" t="str">
        <f>IF(AND('7'!CS109=""),"",'7'!CS109)</f>
        <v/>
      </c>
      <c r="CT205" s="482" t="str">
        <f>IF(AND('7'!CT109=""),"",'7'!CT109)</f>
        <v/>
      </c>
      <c r="CU205" s="482" t="str">
        <f>IF(AND('7'!CU109=""),"",'7'!CU109)</f>
        <v/>
      </c>
      <c r="CV205" s="482" t="str">
        <f>IF(AND('7'!CV109=""),"",'7'!CV109)</f>
        <v/>
      </c>
      <c r="CW205" s="482" t="str">
        <f>IF(AND('7'!CW109=""),"",'7'!CW109)</f>
        <v/>
      </c>
      <c r="CX205" s="482" t="str">
        <f>IF(AND('7'!CX109=""),"",'7'!CX109)</f>
        <v/>
      </c>
      <c r="CY205" s="482" t="str">
        <f>IF(AND('7'!CY109=""),"",'7'!CY109)</f>
        <v/>
      </c>
      <c r="CZ205" s="482" t="str">
        <f>IF(AND('7'!CZ109=""),"",'7'!CZ109)</f>
        <v/>
      </c>
      <c r="DA205" s="482" t="str">
        <f>IF(AND('7'!DA109=""),"",'7'!DA109)</f>
        <v/>
      </c>
      <c r="DB205" s="482" t="str">
        <f>IF(AND('7'!DB109=""),"",'7'!DB109)</f>
        <v/>
      </c>
      <c r="DC205" s="482" t="str">
        <f>IF(AND('7'!DC109=""),"",'7'!DC109)</f>
        <v/>
      </c>
      <c r="DD205" s="482" t="str">
        <f>IF(AND('7'!DD109=""),"",'7'!DD109)</f>
        <v/>
      </c>
      <c r="DE205" s="482" t="str">
        <f>IF(AND('7'!DE109=""),"",'7'!DE109)</f>
        <v/>
      </c>
      <c r="DF205" s="482" t="str">
        <f>IF(AND('7'!DF109=""),"",'7'!DF109)</f>
        <v/>
      </c>
      <c r="DG205" s="482" t="str">
        <f>IF(AND('7'!DG109=""),"",'7'!DG109)</f>
        <v/>
      </c>
      <c r="DH205" s="482" t="str">
        <f>IF(AND('7'!DH109=""),"",'7'!DH109)</f>
        <v/>
      </c>
      <c r="DI205" s="482" t="str">
        <f>IF(AND('7'!DI109=""),"",'7'!DI109)</f>
        <v/>
      </c>
      <c r="DJ205" s="482" t="str">
        <f>IF(AND('7'!DJ109=""),"",'7'!DJ109)</f>
        <v/>
      </c>
      <c r="DK205" s="482" t="str">
        <f>IF(AND('7'!DK109=""),"",'7'!DK109)</f>
        <v/>
      </c>
      <c r="DL205" s="482" t="str">
        <f>IF(AND('7'!DL109=""),"",'7'!DL109)</f>
        <v/>
      </c>
      <c r="DM205" s="482" t="str">
        <f>IF(AND('7'!DM109=""),"",'7'!DM109)</f>
        <v/>
      </c>
      <c r="DN205" s="482" t="str">
        <f>IF(AND('7'!DN109=""),"",'7'!DN109)</f>
        <v/>
      </c>
      <c r="DO205" s="482" t="str">
        <f>IF(AND('7'!DO109=""),"",'7'!DO109)</f>
        <v/>
      </c>
      <c r="DP205" s="482" t="str">
        <f>IF(AND('7'!DP109=""),"",'7'!DP109)</f>
        <v/>
      </c>
      <c r="DQ205" s="482" t="str">
        <f>IF(AND('7'!DQ109=""),"",'7'!DQ109)</f>
        <v/>
      </c>
      <c r="DR205" s="482" t="str">
        <f>IF(AND('7'!DR109=""),"",'7'!DR109)</f>
        <v/>
      </c>
      <c r="DS205" s="482" t="str">
        <f>IF(AND('7'!DS109=""),"",'7'!DS109)</f>
        <v/>
      </c>
      <c r="DT205" s="482" t="str">
        <f>IF(AND('7'!DT109=""),"",'7'!DT109)</f>
        <v/>
      </c>
      <c r="DU205" s="482" t="str">
        <f>IF(AND('7'!DU109=""),"",'7'!DU109)</f>
        <v/>
      </c>
      <c r="DV205" s="482" t="str">
        <f>IF(AND('7'!DV109=""),"",'7'!DV109)</f>
        <v/>
      </c>
      <c r="DW205" s="482" t="str">
        <f>IF(AND('7'!DW109=""),"",'7'!DW109)</f>
        <v/>
      </c>
      <c r="DX205" s="482" t="str">
        <f>IF(AND('7'!DX109=""),"",'7'!DX109)</f>
        <v/>
      </c>
      <c r="DY205" s="482" t="str">
        <f>IF(AND('7'!DY109=""),"",'7'!DY109)</f>
        <v/>
      </c>
      <c r="DZ205" s="482" t="str">
        <f>IF(AND('7'!DZ109=""),"",'7'!DZ109)</f>
        <v/>
      </c>
      <c r="EA205" s="482" t="str">
        <f>IF(AND('7'!EA109=""),"",'7'!EA109)</f>
        <v/>
      </c>
      <c r="EB205" s="482" t="str">
        <f>IF(AND('7'!EB109=""),"",'7'!EB109)</f>
        <v/>
      </c>
      <c r="EC205" s="482" t="str">
        <f>IF(AND('7'!EC109=""),"",'7'!EC109)</f>
        <v/>
      </c>
      <c r="ED205" s="482" t="str">
        <f>IF(AND('7'!ED109=""),"",'7'!ED109)</f>
        <v/>
      </c>
      <c r="EE205" s="482" t="str">
        <f>IF(AND('7'!EE109=""),"",'7'!EE109)</f>
        <v/>
      </c>
      <c r="EF205" s="482" t="str">
        <f>IF(AND('7'!EF109=""),"",'7'!EF109)</f>
        <v/>
      </c>
      <c r="EG205" s="482" t="str">
        <f>IF(AND('7'!EG109=""),"",'7'!EG109)</f>
        <v/>
      </c>
      <c r="EH205" s="482" t="str">
        <f>IF(AND('7'!EH109=""),"",'7'!EH109)</f>
        <v/>
      </c>
      <c r="EI205" s="482" t="str">
        <f>IF(AND('7'!EI109=""),"",'7'!EI109)</f>
        <v/>
      </c>
      <c r="EJ205" s="482" t="str">
        <f>IF(AND('7'!EJ109=""),"",'7'!EJ109)</f>
        <v/>
      </c>
      <c r="EK205" s="482" t="str">
        <f>IF(AND('7'!EK109=""),"",'7'!EK109)</f>
        <v/>
      </c>
      <c r="EL205" s="482" t="str">
        <f>IF(AND('7'!EL109=""),"",'7'!EL109)</f>
        <v/>
      </c>
      <c r="EM205" s="482" t="str">
        <f>IF(AND('7'!EM109=""),"",'7'!EM109)</f>
        <v/>
      </c>
      <c r="EN205" s="482" t="str">
        <f>IF(AND('7'!EN109=""),"",'7'!EN109)</f>
        <v/>
      </c>
      <c r="EO205" s="482" t="str">
        <f>IF(AND('7'!EO109=""),"",'7'!EO109)</f>
        <v/>
      </c>
      <c r="EP205" s="482" t="str">
        <f>IF(AND('7'!EP109=""),"",'7'!EP109)</f>
        <v/>
      </c>
      <c r="EQ205" s="482" t="str">
        <f>IF(AND('7'!EQ109=""),"",'7'!EQ109)</f>
        <v/>
      </c>
      <c r="ER205" s="482" t="str">
        <f>IF(AND('7'!ER109=""),"",'7'!ER109)</f>
        <v/>
      </c>
      <c r="ES205" s="482" t="str">
        <f>IF(AND('7'!ES109=""),"",'7'!ES109)</f>
        <v/>
      </c>
      <c r="ET205" s="482" t="str">
        <f>IF(AND('7'!ET109=""),"",'7'!ET109)</f>
        <v/>
      </c>
      <c r="EU205" s="482" t="str">
        <f>IF(AND('7'!EU109=""),"",'7'!EU109)</f>
        <v/>
      </c>
      <c r="EV205" s="482" t="str">
        <f>IF(AND('7'!EV109=""),"",'7'!EV109)</f>
        <v/>
      </c>
      <c r="EW205" s="482" t="str">
        <f>IF(AND('7'!EW109=""),"",'7'!EW109)</f>
        <v/>
      </c>
      <c r="EX205" s="482" t="str">
        <f>IF(AND('7'!EX109=""),"",'7'!EX109)</f>
        <v/>
      </c>
      <c r="EY205" s="482" t="str">
        <f>IF(AND('7'!EY109=""),"",'7'!EY109)</f>
        <v/>
      </c>
      <c r="EZ205" s="482" t="str">
        <f>IF(AND('7'!EZ109=""),"",'7'!EZ109)</f>
        <v/>
      </c>
      <c r="FA205" s="482" t="str">
        <f>IF(AND('7'!FA109=""),"",'7'!FA109)</f>
        <v/>
      </c>
      <c r="FB205" s="482" t="str">
        <f>IF(AND('7'!FB109=""),"",'7'!FB109)</f>
        <v/>
      </c>
      <c r="FC205" s="482" t="str">
        <f>IF(AND('7'!FC109=""),"",'7'!FC109)</f>
        <v/>
      </c>
      <c r="FD205" s="482" t="str">
        <f>IF(AND('7'!FD109=""),"",'7'!FD109)</f>
        <v/>
      </c>
      <c r="FE205" s="482" t="str">
        <f>IF(AND('7'!FE109=""),"",'7'!FE109)</f>
        <v/>
      </c>
      <c r="FF205" s="482" t="str">
        <f>IF(AND('7'!FF109=""),"",'7'!FF109)</f>
        <v xml:space="preserve"> </v>
      </c>
      <c r="FG205" s="482" t="str">
        <f>IF(AND('7'!FG109=""),"",'7'!FG109)</f>
        <v/>
      </c>
      <c r="FH205" s="482" t="str">
        <f>IF(AND('7'!FH109=""),"",'7'!FH109)</f>
        <v/>
      </c>
      <c r="FI205" s="482" t="str">
        <f>IF(AND('7'!FI109=""),"",'7'!FI109)</f>
        <v/>
      </c>
      <c r="FJ205" s="482" t="str">
        <f>IF(AND('7'!FJ109=""),"",'7'!FJ109)</f>
        <v/>
      </c>
      <c r="FK205" s="482" t="str">
        <f>IF(AND('7'!FK109=""),"",'7'!FK109)</f>
        <v/>
      </c>
      <c r="FL205" s="482" t="str">
        <f>IF(AND('7'!FL109=""),"",'7'!FL109)</f>
        <v/>
      </c>
      <c r="FM205" s="482" t="str">
        <f>IF(AND('7'!FM109=""),"",'7'!FM109)</f>
        <v xml:space="preserve"> </v>
      </c>
      <c r="FN205" s="482" t="str">
        <f>IF(AND('7'!FN109=""),"",'7'!FN109)</f>
        <v/>
      </c>
      <c r="FO205" s="482" t="str">
        <f>IF(AND('7'!FO109=""),"",'7'!FO109)</f>
        <v/>
      </c>
      <c r="FP205" s="482" t="str">
        <f>IF(AND('7'!FP109=""),"",'7'!FP109)</f>
        <v/>
      </c>
      <c r="FQ205" s="482" t="str">
        <f>IF(AND('7'!FQ109=""),"",'7'!FQ109)</f>
        <v/>
      </c>
      <c r="FR205" s="482" t="str">
        <f>IF(AND('7'!FR109=""),"",'7'!FR109)</f>
        <v/>
      </c>
      <c r="FS205" s="482" t="str">
        <f>IF(AND('7'!FS109=""),"",'7'!FS109)</f>
        <v/>
      </c>
      <c r="FT205" s="482" t="str">
        <f>IF(AND('7'!FT109=""),"",'7'!FT109)</f>
        <v xml:space="preserve"> </v>
      </c>
      <c r="FU205" s="482" t="str">
        <f>IF(AND('7'!FV109=""),"",'7'!FV109)</f>
        <v>-</v>
      </c>
      <c r="FV205" s="482" t="str">
        <f>IF(AND('7'!FW109=""),"",'7'!FW109)</f>
        <v>-</v>
      </c>
      <c r="FW205" s="482" t="str">
        <f>IF(AND('7'!FX109=""),"",'7'!FX109)</f>
        <v>-</v>
      </c>
      <c r="FX205" s="482" t="str">
        <f>IF(AND('7'!FY109=""),"",'7'!FY109)</f>
        <v>-</v>
      </c>
      <c r="FY205" s="482" t="str">
        <f>IF(AND('7'!FZ109=""),"",'7'!FZ109)</f>
        <v>-</v>
      </c>
      <c r="FZ205" s="482" t="str">
        <f>IF(AND('7'!GA109=""),"",'7'!GA109)</f>
        <v>-</v>
      </c>
      <c r="GA205" s="482" t="str">
        <f>IF(AND('7'!GB109=""),"",'7'!GB109)</f>
        <v>-</v>
      </c>
      <c r="GB205" s="482" t="str">
        <f>IF(AND('7'!GC109=""),"",'7'!GC109)</f>
        <v>-</v>
      </c>
      <c r="GC205" s="482" t="str">
        <f>IF(AND('7'!GD109=""),"",'7'!GD109)</f>
        <v>-</v>
      </c>
      <c r="GD205" s="482" t="str">
        <f>IF(AND('7'!GE109=""),"",'7'!GE109)</f>
        <v>-</v>
      </c>
      <c r="GE205" s="482" t="str">
        <f>IF(AND('7'!GF109=""),"",'7'!GF109)</f>
        <v>-</v>
      </c>
      <c r="GF205" s="482" t="str">
        <f>IF(AND('7'!GG109=""),"",'7'!GG109)</f>
        <v>-</v>
      </c>
      <c r="GG205" s="482" t="str">
        <f>IF(AND('7'!GH109=""),"",IF(AND('7'!GH109="-"),"",'7'!GH109))</f>
        <v/>
      </c>
      <c r="GH205" s="50" t="str">
        <f>IF(AND(C205=""),"",VLOOKUP(B205,Register!$A$7:$CL$311,36,FALSE))</f>
        <v/>
      </c>
      <c r="GI205" s="483" t="str">
        <f>IF(AND('7'!GL109=""),"",'7'!GL109)</f>
        <v/>
      </c>
      <c r="GJ205" s="173" t="str">
        <f>IF(AND('7'!FU109=""),"",'7'!FU109)</f>
        <v/>
      </c>
    </row>
    <row r="206" spans="1:192" ht="21">
      <c r="A206" s="480">
        <v>198</v>
      </c>
      <c r="B206" s="481" t="str">
        <f>IF(AND('7'!B110=""),"",'7'!B110)</f>
        <v/>
      </c>
      <c r="C206" s="196" t="str">
        <f>IF(AND('7'!C110=""),"",'7'!C110)</f>
        <v/>
      </c>
      <c r="D206" s="196" t="str">
        <f>IF(AND('7'!D110=""),"",'7'!D110)</f>
        <v/>
      </c>
      <c r="E206" s="200" t="str">
        <f>IF(AND('7'!E110=""),"",'7'!E110)</f>
        <v/>
      </c>
      <c r="F206" s="482" t="str">
        <f>IF(AND('7'!F110=""),"",'7'!F110)</f>
        <v/>
      </c>
      <c r="G206" s="482" t="str">
        <f>IF(AND('7'!G110=""),"",'7'!G110)</f>
        <v/>
      </c>
      <c r="H206" s="482" t="str">
        <f>IF(AND('7'!H110=""),"",'7'!H110)</f>
        <v/>
      </c>
      <c r="I206" s="482" t="str">
        <f>IF(AND('7'!I110=""),"",'7'!I110)</f>
        <v/>
      </c>
      <c r="J206" s="482" t="str">
        <f>IF(AND('7'!J110=""),"",'7'!J110)</f>
        <v/>
      </c>
      <c r="K206" s="482" t="str">
        <f>IF(AND('7'!K110=""),"",'7'!K110)</f>
        <v/>
      </c>
      <c r="L206" s="482" t="str">
        <f>IF(AND('7'!L110=""),"",'7'!L110)</f>
        <v/>
      </c>
      <c r="M206" s="482" t="str">
        <f>IF(AND('7'!M110=""),"",'7'!M110)</f>
        <v/>
      </c>
      <c r="N206" s="482" t="str">
        <f>IF(AND('7'!N110=""),"",'7'!N110)</f>
        <v/>
      </c>
      <c r="O206" s="482" t="str">
        <f>IF(AND('7'!O110=""),"",'7'!O110)</f>
        <v/>
      </c>
      <c r="P206" s="482" t="str">
        <f>IF(AND('7'!P110=""),"",'7'!P110)</f>
        <v/>
      </c>
      <c r="Q206" s="482" t="str">
        <f>IF(AND('7'!Q110=""),"",'7'!Q110)</f>
        <v/>
      </c>
      <c r="R206" s="482" t="str">
        <f>IF(AND('7'!R110=""),"",'7'!R110)</f>
        <v/>
      </c>
      <c r="S206" s="482" t="str">
        <f>IF(AND('7'!S110=""),"",'7'!S110)</f>
        <v/>
      </c>
      <c r="T206" s="482" t="str">
        <f>IF(AND('7'!T110=""),"",'7'!T110)</f>
        <v/>
      </c>
      <c r="U206" s="482" t="str">
        <f>IF(AND('7'!U110=""),"",'7'!U110)</f>
        <v/>
      </c>
      <c r="V206" s="482" t="str">
        <f>IF(AND('7'!V110=""),"",'7'!V110)</f>
        <v/>
      </c>
      <c r="W206" s="482" t="str">
        <f>IF(AND('7'!W110=""),"",'7'!W110)</f>
        <v/>
      </c>
      <c r="X206" s="482" t="str">
        <f>IF(AND('7'!X110=""),"",'7'!X110)</f>
        <v/>
      </c>
      <c r="Y206" s="482" t="str">
        <f>IF(AND('7'!Y110=""),"",'7'!Y110)</f>
        <v/>
      </c>
      <c r="Z206" s="482" t="str">
        <f>IF(AND('7'!Z110=""),"",'7'!Z110)</f>
        <v/>
      </c>
      <c r="AA206" s="482" t="str">
        <f>IF(AND('7'!AA110=""),"",'7'!AA110)</f>
        <v/>
      </c>
      <c r="AB206" s="482" t="str">
        <f>IF(AND('7'!AB110=""),"",'7'!AB110)</f>
        <v/>
      </c>
      <c r="AC206" s="482" t="str">
        <f>IF(AND('7'!AC110=""),"",'7'!AC110)</f>
        <v/>
      </c>
      <c r="AD206" s="482" t="str">
        <f>IF(AND('7'!AD110=""),"",'7'!AD110)</f>
        <v/>
      </c>
      <c r="AE206" s="482" t="str">
        <f>IF(AND('7'!AE110=""),"",'7'!AE110)</f>
        <v/>
      </c>
      <c r="AF206" s="482" t="str">
        <f>IF(AND('7'!AF110=""),"",'7'!AF110)</f>
        <v/>
      </c>
      <c r="AG206" s="482" t="str">
        <f>IF(AND('7'!AG110=""),"",'7'!AG110)</f>
        <v/>
      </c>
      <c r="AH206" s="482" t="str">
        <f>IF(AND('7'!AH110=""),"",'7'!AH110)</f>
        <v/>
      </c>
      <c r="AI206" s="482" t="str">
        <f>IF(AND('7'!AI110=""),"",'7'!AI110)</f>
        <v/>
      </c>
      <c r="AJ206" s="482" t="str">
        <f>IF(AND('7'!AJ110=""),"",'7'!AJ110)</f>
        <v/>
      </c>
      <c r="AK206" s="482" t="str">
        <f>IF(AND('7'!AK110=""),"",'7'!AK110)</f>
        <v/>
      </c>
      <c r="AL206" s="482" t="str">
        <f>IF(AND('7'!AL110=""),"",'7'!AL110)</f>
        <v/>
      </c>
      <c r="AM206" s="482" t="str">
        <f>IF(AND('7'!AM110=""),"",'7'!AM110)</f>
        <v/>
      </c>
      <c r="AN206" s="482" t="str">
        <f>IF(AND('7'!AN110=""),"",'7'!AN110)</f>
        <v/>
      </c>
      <c r="AO206" s="482" t="str">
        <f>IF(AND('7'!AO110=""),"",'7'!AO110)</f>
        <v/>
      </c>
      <c r="AP206" s="482" t="str">
        <f>IF(AND('7'!AP110=""),"",'7'!AP110)</f>
        <v/>
      </c>
      <c r="AQ206" s="482" t="str">
        <f>IF(AND('7'!AQ110=""),"",'7'!AQ110)</f>
        <v/>
      </c>
      <c r="AR206" s="482" t="str">
        <f>IF(AND('7'!AR110=""),"",'7'!AR110)</f>
        <v/>
      </c>
      <c r="AS206" s="482" t="str">
        <f>IF(AND('7'!AS110=""),"",'7'!AS110)</f>
        <v/>
      </c>
      <c r="AT206" s="482" t="str">
        <f>IF(AND('7'!AT110=""),"",'7'!AT110)</f>
        <v/>
      </c>
      <c r="AU206" s="482" t="str">
        <f>IF(AND('7'!AU110=""),"",'7'!AU110)</f>
        <v/>
      </c>
      <c r="AV206" s="482" t="str">
        <f>IF(AND('7'!AV110=""),"",'7'!AV110)</f>
        <v/>
      </c>
      <c r="AW206" s="482" t="str">
        <f>IF(AND('7'!AW110=""),"",'7'!AW110)</f>
        <v/>
      </c>
      <c r="AX206" s="482" t="str">
        <f>IF(AND('7'!AX110=""),"",'7'!AX110)</f>
        <v/>
      </c>
      <c r="AY206" s="482" t="str">
        <f>IF(AND('7'!AY110=""),"",'7'!AY110)</f>
        <v/>
      </c>
      <c r="AZ206" s="482" t="str">
        <f>IF(AND('7'!AZ110=""),"",'7'!AZ110)</f>
        <v/>
      </c>
      <c r="BA206" s="482" t="str">
        <f>IF(AND('7'!BA110=""),"",'7'!BA110)</f>
        <v/>
      </c>
      <c r="BB206" s="482" t="str">
        <f>IF(AND('7'!BB110=""),"",'7'!BB110)</f>
        <v/>
      </c>
      <c r="BC206" s="482" t="str">
        <f>IF(AND('7'!BC110=""),"",'7'!BC110)</f>
        <v/>
      </c>
      <c r="BD206" s="482" t="str">
        <f>IF(AND('7'!BD110=""),"",'7'!BD110)</f>
        <v/>
      </c>
      <c r="BE206" s="482" t="str">
        <f>IF(AND('7'!BE110=""),"",'7'!BE110)</f>
        <v/>
      </c>
      <c r="BF206" s="482" t="str">
        <f>IF(AND('7'!BF110=""),"",'7'!BF110)</f>
        <v/>
      </c>
      <c r="BG206" s="482" t="str">
        <f>IF(AND('7'!BG110=""),"",'7'!BG110)</f>
        <v/>
      </c>
      <c r="BH206" s="482" t="str">
        <f>IF(AND('7'!BH110=""),"",'7'!BH110)</f>
        <v/>
      </c>
      <c r="BI206" s="482" t="str">
        <f>IF(AND('7'!BI110=""),"",'7'!BI110)</f>
        <v/>
      </c>
      <c r="BJ206" s="482" t="str">
        <f>IF(AND('7'!BJ110=""),"",'7'!BJ110)</f>
        <v/>
      </c>
      <c r="BK206" s="482" t="str">
        <f>IF(AND('7'!BK110=""),"",'7'!BK110)</f>
        <v/>
      </c>
      <c r="BL206" s="482" t="str">
        <f>IF(AND('7'!BL110=""),"",'7'!BL110)</f>
        <v/>
      </c>
      <c r="BM206" s="482" t="str">
        <f>IF(AND('7'!BM110=""),"",'7'!BM110)</f>
        <v/>
      </c>
      <c r="BN206" s="482" t="str">
        <f>IF(AND('7'!BN110=""),"",'7'!BN110)</f>
        <v/>
      </c>
      <c r="BO206" s="482" t="str">
        <f>IF(AND('7'!BO110=""),"",'7'!BO110)</f>
        <v/>
      </c>
      <c r="BP206" s="482" t="str">
        <f>IF(AND('7'!BP110=""),"",'7'!BP110)</f>
        <v/>
      </c>
      <c r="BQ206" s="482" t="str">
        <f>IF(AND('7'!BQ110=""),"",'7'!BQ110)</f>
        <v/>
      </c>
      <c r="BR206" s="482" t="str">
        <f>IF(AND('7'!BR110=""),"",'7'!BR110)</f>
        <v/>
      </c>
      <c r="BS206" s="482" t="str">
        <f>IF(AND('7'!BS110=""),"",'7'!BS110)</f>
        <v/>
      </c>
      <c r="BT206" s="482" t="str">
        <f>IF(AND('7'!BT110=""),"",'7'!BT110)</f>
        <v/>
      </c>
      <c r="BU206" s="482" t="str">
        <f>IF(AND('7'!BU110=""),"",'7'!BU110)</f>
        <v/>
      </c>
      <c r="BV206" s="482" t="str">
        <f>IF(AND('7'!BV110=""),"",'7'!BV110)</f>
        <v/>
      </c>
      <c r="BW206" s="482" t="str">
        <f>IF(AND('7'!BW110=""),"",'7'!BW110)</f>
        <v/>
      </c>
      <c r="BX206" s="482" t="str">
        <f>IF(AND('7'!BX110=""),"",'7'!BX110)</f>
        <v/>
      </c>
      <c r="BY206" s="482" t="str">
        <f>IF(AND('7'!BY110=""),"",'7'!BY110)</f>
        <v/>
      </c>
      <c r="BZ206" s="482" t="str">
        <f>IF(AND('7'!BZ110=""),"",'7'!BZ110)</f>
        <v/>
      </c>
      <c r="CA206" s="482" t="str">
        <f>IF(AND('7'!CA110=""),"",'7'!CA110)</f>
        <v/>
      </c>
      <c r="CB206" s="482" t="str">
        <f>IF(AND('7'!CB110=""),"",'7'!CB110)</f>
        <v/>
      </c>
      <c r="CC206" s="482" t="str">
        <f>IF(AND('7'!CC110=""),"",'7'!CC110)</f>
        <v/>
      </c>
      <c r="CD206" s="482" t="str">
        <f>IF(AND('7'!CD110=""),"",'7'!CD110)</f>
        <v/>
      </c>
      <c r="CE206" s="482" t="str">
        <f>IF(AND('7'!CE110=""),"",'7'!CE110)</f>
        <v/>
      </c>
      <c r="CF206" s="482" t="str">
        <f>IF(AND('7'!CF110=""),"",'7'!CF110)</f>
        <v/>
      </c>
      <c r="CG206" s="482" t="str">
        <f>IF(AND('7'!CG110=""),"",'7'!CG110)</f>
        <v/>
      </c>
      <c r="CH206" s="482" t="str">
        <f>IF(AND('7'!CH110=""),"",'7'!CH110)</f>
        <v/>
      </c>
      <c r="CI206" s="482" t="str">
        <f>IF(AND('7'!CI110=""),"",'7'!CI110)</f>
        <v/>
      </c>
      <c r="CJ206" s="482" t="str">
        <f>IF(AND('7'!CJ110=""),"",'7'!CJ110)</f>
        <v/>
      </c>
      <c r="CK206" s="482" t="str">
        <f>IF(AND('7'!CK110=""),"",'7'!CK110)</f>
        <v/>
      </c>
      <c r="CL206" s="482" t="str">
        <f>IF(AND('7'!CL110=""),"",'7'!CL110)</f>
        <v/>
      </c>
      <c r="CM206" s="482" t="str">
        <f>IF(AND('7'!CM110=""),"",'7'!CM110)</f>
        <v/>
      </c>
      <c r="CN206" s="482" t="str">
        <f>IF(AND('7'!CN110=""),"",'7'!CN110)</f>
        <v/>
      </c>
      <c r="CO206" s="482" t="str">
        <f>IF(AND('7'!CO110=""),"",'7'!CO110)</f>
        <v/>
      </c>
      <c r="CP206" s="482" t="str">
        <f>IF(AND('7'!CP110=""),"",'7'!CP110)</f>
        <v/>
      </c>
      <c r="CQ206" s="482" t="str">
        <f>IF(AND('7'!CQ110=""),"",'7'!CQ110)</f>
        <v/>
      </c>
      <c r="CR206" s="482" t="str">
        <f>IF(AND('7'!CR110=""),"",'7'!CR110)</f>
        <v/>
      </c>
      <c r="CS206" s="482" t="str">
        <f>IF(AND('7'!CS110=""),"",'7'!CS110)</f>
        <v/>
      </c>
      <c r="CT206" s="482" t="str">
        <f>IF(AND('7'!CT110=""),"",'7'!CT110)</f>
        <v/>
      </c>
      <c r="CU206" s="482" t="str">
        <f>IF(AND('7'!CU110=""),"",'7'!CU110)</f>
        <v/>
      </c>
      <c r="CV206" s="482" t="str">
        <f>IF(AND('7'!CV110=""),"",'7'!CV110)</f>
        <v/>
      </c>
      <c r="CW206" s="482" t="str">
        <f>IF(AND('7'!CW110=""),"",'7'!CW110)</f>
        <v/>
      </c>
      <c r="CX206" s="482" t="str">
        <f>IF(AND('7'!CX110=""),"",'7'!CX110)</f>
        <v/>
      </c>
      <c r="CY206" s="482" t="str">
        <f>IF(AND('7'!CY110=""),"",'7'!CY110)</f>
        <v/>
      </c>
      <c r="CZ206" s="482" t="str">
        <f>IF(AND('7'!CZ110=""),"",'7'!CZ110)</f>
        <v/>
      </c>
      <c r="DA206" s="482" t="str">
        <f>IF(AND('7'!DA110=""),"",'7'!DA110)</f>
        <v/>
      </c>
      <c r="DB206" s="482" t="str">
        <f>IF(AND('7'!DB110=""),"",'7'!DB110)</f>
        <v/>
      </c>
      <c r="DC206" s="482" t="str">
        <f>IF(AND('7'!DC110=""),"",'7'!DC110)</f>
        <v/>
      </c>
      <c r="DD206" s="482" t="str">
        <f>IF(AND('7'!DD110=""),"",'7'!DD110)</f>
        <v/>
      </c>
      <c r="DE206" s="482" t="str">
        <f>IF(AND('7'!DE110=""),"",'7'!DE110)</f>
        <v/>
      </c>
      <c r="DF206" s="482" t="str">
        <f>IF(AND('7'!DF110=""),"",'7'!DF110)</f>
        <v/>
      </c>
      <c r="DG206" s="482" t="str">
        <f>IF(AND('7'!DG110=""),"",'7'!DG110)</f>
        <v/>
      </c>
      <c r="DH206" s="482" t="str">
        <f>IF(AND('7'!DH110=""),"",'7'!DH110)</f>
        <v/>
      </c>
      <c r="DI206" s="482" t="str">
        <f>IF(AND('7'!DI110=""),"",'7'!DI110)</f>
        <v/>
      </c>
      <c r="DJ206" s="482" t="str">
        <f>IF(AND('7'!DJ110=""),"",'7'!DJ110)</f>
        <v/>
      </c>
      <c r="DK206" s="482" t="str">
        <f>IF(AND('7'!DK110=""),"",'7'!DK110)</f>
        <v/>
      </c>
      <c r="DL206" s="482" t="str">
        <f>IF(AND('7'!DL110=""),"",'7'!DL110)</f>
        <v/>
      </c>
      <c r="DM206" s="482" t="str">
        <f>IF(AND('7'!DM110=""),"",'7'!DM110)</f>
        <v/>
      </c>
      <c r="DN206" s="482" t="str">
        <f>IF(AND('7'!DN110=""),"",'7'!DN110)</f>
        <v/>
      </c>
      <c r="DO206" s="482" t="str">
        <f>IF(AND('7'!DO110=""),"",'7'!DO110)</f>
        <v/>
      </c>
      <c r="DP206" s="482" t="str">
        <f>IF(AND('7'!DP110=""),"",'7'!DP110)</f>
        <v/>
      </c>
      <c r="DQ206" s="482" t="str">
        <f>IF(AND('7'!DQ110=""),"",'7'!DQ110)</f>
        <v/>
      </c>
      <c r="DR206" s="482" t="str">
        <f>IF(AND('7'!DR110=""),"",'7'!DR110)</f>
        <v/>
      </c>
      <c r="DS206" s="482" t="str">
        <f>IF(AND('7'!DS110=""),"",'7'!DS110)</f>
        <v/>
      </c>
      <c r="DT206" s="482" t="str">
        <f>IF(AND('7'!DT110=""),"",'7'!DT110)</f>
        <v/>
      </c>
      <c r="DU206" s="482" t="str">
        <f>IF(AND('7'!DU110=""),"",'7'!DU110)</f>
        <v/>
      </c>
      <c r="DV206" s="482" t="str">
        <f>IF(AND('7'!DV110=""),"",'7'!DV110)</f>
        <v/>
      </c>
      <c r="DW206" s="482" t="str">
        <f>IF(AND('7'!DW110=""),"",'7'!DW110)</f>
        <v/>
      </c>
      <c r="DX206" s="482" t="str">
        <f>IF(AND('7'!DX110=""),"",'7'!DX110)</f>
        <v/>
      </c>
      <c r="DY206" s="482" t="str">
        <f>IF(AND('7'!DY110=""),"",'7'!DY110)</f>
        <v/>
      </c>
      <c r="DZ206" s="482" t="str">
        <f>IF(AND('7'!DZ110=""),"",'7'!DZ110)</f>
        <v/>
      </c>
      <c r="EA206" s="482" t="str">
        <f>IF(AND('7'!EA110=""),"",'7'!EA110)</f>
        <v/>
      </c>
      <c r="EB206" s="482" t="str">
        <f>IF(AND('7'!EB110=""),"",'7'!EB110)</f>
        <v/>
      </c>
      <c r="EC206" s="482" t="str">
        <f>IF(AND('7'!EC110=""),"",'7'!EC110)</f>
        <v/>
      </c>
      <c r="ED206" s="482" t="str">
        <f>IF(AND('7'!ED110=""),"",'7'!ED110)</f>
        <v/>
      </c>
      <c r="EE206" s="482" t="str">
        <f>IF(AND('7'!EE110=""),"",'7'!EE110)</f>
        <v/>
      </c>
      <c r="EF206" s="482" t="str">
        <f>IF(AND('7'!EF110=""),"",'7'!EF110)</f>
        <v/>
      </c>
      <c r="EG206" s="482" t="str">
        <f>IF(AND('7'!EG110=""),"",'7'!EG110)</f>
        <v/>
      </c>
      <c r="EH206" s="482" t="str">
        <f>IF(AND('7'!EH110=""),"",'7'!EH110)</f>
        <v/>
      </c>
      <c r="EI206" s="482" t="str">
        <f>IF(AND('7'!EI110=""),"",'7'!EI110)</f>
        <v/>
      </c>
      <c r="EJ206" s="482" t="str">
        <f>IF(AND('7'!EJ110=""),"",'7'!EJ110)</f>
        <v/>
      </c>
      <c r="EK206" s="482" t="str">
        <f>IF(AND('7'!EK110=""),"",'7'!EK110)</f>
        <v/>
      </c>
      <c r="EL206" s="482" t="str">
        <f>IF(AND('7'!EL110=""),"",'7'!EL110)</f>
        <v/>
      </c>
      <c r="EM206" s="482" t="str">
        <f>IF(AND('7'!EM110=""),"",'7'!EM110)</f>
        <v/>
      </c>
      <c r="EN206" s="482" t="str">
        <f>IF(AND('7'!EN110=""),"",'7'!EN110)</f>
        <v/>
      </c>
      <c r="EO206" s="482" t="str">
        <f>IF(AND('7'!EO110=""),"",'7'!EO110)</f>
        <v/>
      </c>
      <c r="EP206" s="482" t="str">
        <f>IF(AND('7'!EP110=""),"",'7'!EP110)</f>
        <v/>
      </c>
      <c r="EQ206" s="482" t="str">
        <f>IF(AND('7'!EQ110=""),"",'7'!EQ110)</f>
        <v/>
      </c>
      <c r="ER206" s="482" t="str">
        <f>IF(AND('7'!ER110=""),"",'7'!ER110)</f>
        <v/>
      </c>
      <c r="ES206" s="482" t="str">
        <f>IF(AND('7'!ES110=""),"",'7'!ES110)</f>
        <v/>
      </c>
      <c r="ET206" s="482" t="str">
        <f>IF(AND('7'!ET110=""),"",'7'!ET110)</f>
        <v/>
      </c>
      <c r="EU206" s="482" t="str">
        <f>IF(AND('7'!EU110=""),"",'7'!EU110)</f>
        <v/>
      </c>
      <c r="EV206" s="482" t="str">
        <f>IF(AND('7'!EV110=""),"",'7'!EV110)</f>
        <v/>
      </c>
      <c r="EW206" s="482" t="str">
        <f>IF(AND('7'!EW110=""),"",'7'!EW110)</f>
        <v/>
      </c>
      <c r="EX206" s="482" t="str">
        <f>IF(AND('7'!EX110=""),"",'7'!EX110)</f>
        <v/>
      </c>
      <c r="EY206" s="482" t="str">
        <f>IF(AND('7'!EY110=""),"",'7'!EY110)</f>
        <v/>
      </c>
      <c r="EZ206" s="482" t="str">
        <f>IF(AND('7'!EZ110=""),"",'7'!EZ110)</f>
        <v/>
      </c>
      <c r="FA206" s="482" t="str">
        <f>IF(AND('7'!FA110=""),"",'7'!FA110)</f>
        <v/>
      </c>
      <c r="FB206" s="482" t="str">
        <f>IF(AND('7'!FB110=""),"",'7'!FB110)</f>
        <v/>
      </c>
      <c r="FC206" s="482" t="str">
        <f>IF(AND('7'!FC110=""),"",'7'!FC110)</f>
        <v/>
      </c>
      <c r="FD206" s="482" t="str">
        <f>IF(AND('7'!FD110=""),"",'7'!FD110)</f>
        <v/>
      </c>
      <c r="FE206" s="482" t="str">
        <f>IF(AND('7'!FE110=""),"",'7'!FE110)</f>
        <v/>
      </c>
      <c r="FF206" s="482" t="str">
        <f>IF(AND('7'!FF110=""),"",'7'!FF110)</f>
        <v xml:space="preserve"> </v>
      </c>
      <c r="FG206" s="482" t="str">
        <f>IF(AND('7'!FG110=""),"",'7'!FG110)</f>
        <v/>
      </c>
      <c r="FH206" s="482" t="str">
        <f>IF(AND('7'!FH110=""),"",'7'!FH110)</f>
        <v/>
      </c>
      <c r="FI206" s="482" t="str">
        <f>IF(AND('7'!FI110=""),"",'7'!FI110)</f>
        <v/>
      </c>
      <c r="FJ206" s="482" t="str">
        <f>IF(AND('7'!FJ110=""),"",'7'!FJ110)</f>
        <v/>
      </c>
      <c r="FK206" s="482" t="str">
        <f>IF(AND('7'!FK110=""),"",'7'!FK110)</f>
        <v/>
      </c>
      <c r="FL206" s="482" t="str">
        <f>IF(AND('7'!FL110=""),"",'7'!FL110)</f>
        <v/>
      </c>
      <c r="FM206" s="482" t="str">
        <f>IF(AND('7'!FM110=""),"",'7'!FM110)</f>
        <v xml:space="preserve"> </v>
      </c>
      <c r="FN206" s="482" t="str">
        <f>IF(AND('7'!FN110=""),"",'7'!FN110)</f>
        <v/>
      </c>
      <c r="FO206" s="482" t="str">
        <f>IF(AND('7'!FO110=""),"",'7'!FO110)</f>
        <v/>
      </c>
      <c r="FP206" s="482" t="str">
        <f>IF(AND('7'!FP110=""),"",'7'!FP110)</f>
        <v/>
      </c>
      <c r="FQ206" s="482" t="str">
        <f>IF(AND('7'!FQ110=""),"",'7'!FQ110)</f>
        <v/>
      </c>
      <c r="FR206" s="482" t="str">
        <f>IF(AND('7'!FR110=""),"",'7'!FR110)</f>
        <v/>
      </c>
      <c r="FS206" s="482" t="str">
        <f>IF(AND('7'!FS110=""),"",'7'!FS110)</f>
        <v/>
      </c>
      <c r="FT206" s="482" t="str">
        <f>IF(AND('7'!FT110=""),"",'7'!FT110)</f>
        <v xml:space="preserve"> </v>
      </c>
      <c r="FU206" s="482" t="str">
        <f>IF(AND('7'!FV110=""),"",'7'!FV110)</f>
        <v>-</v>
      </c>
      <c r="FV206" s="482" t="str">
        <f>IF(AND('7'!FW110=""),"",'7'!FW110)</f>
        <v>-</v>
      </c>
      <c r="FW206" s="482" t="str">
        <f>IF(AND('7'!FX110=""),"",'7'!FX110)</f>
        <v>-</v>
      </c>
      <c r="FX206" s="482" t="str">
        <f>IF(AND('7'!FY110=""),"",'7'!FY110)</f>
        <v>-</v>
      </c>
      <c r="FY206" s="482" t="str">
        <f>IF(AND('7'!FZ110=""),"",'7'!FZ110)</f>
        <v>-</v>
      </c>
      <c r="FZ206" s="482" t="str">
        <f>IF(AND('7'!GA110=""),"",'7'!GA110)</f>
        <v>-</v>
      </c>
      <c r="GA206" s="482" t="str">
        <f>IF(AND('7'!GB110=""),"",'7'!GB110)</f>
        <v>-</v>
      </c>
      <c r="GB206" s="482" t="str">
        <f>IF(AND('7'!GC110=""),"",'7'!GC110)</f>
        <v>-</v>
      </c>
      <c r="GC206" s="482" t="str">
        <f>IF(AND('7'!GD110=""),"",'7'!GD110)</f>
        <v>-</v>
      </c>
      <c r="GD206" s="482" t="str">
        <f>IF(AND('7'!GE110=""),"",'7'!GE110)</f>
        <v>-</v>
      </c>
      <c r="GE206" s="482" t="str">
        <f>IF(AND('7'!GF110=""),"",'7'!GF110)</f>
        <v>-</v>
      </c>
      <c r="GF206" s="482" t="str">
        <f>IF(AND('7'!GG110=""),"",'7'!GG110)</f>
        <v>-</v>
      </c>
      <c r="GG206" s="482" t="str">
        <f>IF(AND('7'!GH110=""),"",IF(AND('7'!GH110="-"),"",'7'!GH110))</f>
        <v/>
      </c>
      <c r="GH206" s="50" t="str">
        <f>IF(AND(C206=""),"",VLOOKUP(B206,Register!$A$7:$CL$311,36,FALSE))</f>
        <v/>
      </c>
      <c r="GI206" s="483" t="str">
        <f>IF(AND('7'!GL110=""),"",'7'!GL110)</f>
        <v/>
      </c>
      <c r="GJ206" s="173" t="str">
        <f>IF(AND('7'!FU110=""),"",'7'!FU110)</f>
        <v/>
      </c>
    </row>
    <row r="207" spans="1:192" ht="21">
      <c r="A207" s="480">
        <v>199</v>
      </c>
      <c r="B207" s="481" t="str">
        <f>IF(AND('7'!B111=""),"",'7'!B111)</f>
        <v/>
      </c>
      <c r="C207" s="196" t="str">
        <f>IF(AND('7'!C111=""),"",'7'!C111)</f>
        <v/>
      </c>
      <c r="D207" s="196" t="str">
        <f>IF(AND('7'!D111=""),"",'7'!D111)</f>
        <v/>
      </c>
      <c r="E207" s="200" t="str">
        <f>IF(AND('7'!E111=""),"",'7'!E111)</f>
        <v/>
      </c>
      <c r="F207" s="482" t="str">
        <f>IF(AND('7'!F111=""),"",'7'!F111)</f>
        <v/>
      </c>
      <c r="G207" s="482" t="str">
        <f>IF(AND('7'!G111=""),"",'7'!G111)</f>
        <v/>
      </c>
      <c r="H207" s="482" t="str">
        <f>IF(AND('7'!H111=""),"",'7'!H111)</f>
        <v/>
      </c>
      <c r="I207" s="482" t="str">
        <f>IF(AND('7'!I111=""),"",'7'!I111)</f>
        <v/>
      </c>
      <c r="J207" s="482" t="str">
        <f>IF(AND('7'!J111=""),"",'7'!J111)</f>
        <v/>
      </c>
      <c r="K207" s="482" t="str">
        <f>IF(AND('7'!K111=""),"",'7'!K111)</f>
        <v/>
      </c>
      <c r="L207" s="482" t="str">
        <f>IF(AND('7'!L111=""),"",'7'!L111)</f>
        <v/>
      </c>
      <c r="M207" s="482" t="str">
        <f>IF(AND('7'!M111=""),"",'7'!M111)</f>
        <v/>
      </c>
      <c r="N207" s="482" t="str">
        <f>IF(AND('7'!N111=""),"",'7'!N111)</f>
        <v/>
      </c>
      <c r="O207" s="482" t="str">
        <f>IF(AND('7'!O111=""),"",'7'!O111)</f>
        <v/>
      </c>
      <c r="P207" s="482" t="str">
        <f>IF(AND('7'!P111=""),"",'7'!P111)</f>
        <v/>
      </c>
      <c r="Q207" s="482" t="str">
        <f>IF(AND('7'!Q111=""),"",'7'!Q111)</f>
        <v/>
      </c>
      <c r="R207" s="482" t="str">
        <f>IF(AND('7'!R111=""),"",'7'!R111)</f>
        <v/>
      </c>
      <c r="S207" s="482" t="str">
        <f>IF(AND('7'!S111=""),"",'7'!S111)</f>
        <v/>
      </c>
      <c r="T207" s="482" t="str">
        <f>IF(AND('7'!T111=""),"",'7'!T111)</f>
        <v/>
      </c>
      <c r="U207" s="482" t="str">
        <f>IF(AND('7'!U111=""),"",'7'!U111)</f>
        <v/>
      </c>
      <c r="V207" s="482" t="str">
        <f>IF(AND('7'!V111=""),"",'7'!V111)</f>
        <v/>
      </c>
      <c r="W207" s="482" t="str">
        <f>IF(AND('7'!W111=""),"",'7'!W111)</f>
        <v/>
      </c>
      <c r="X207" s="482" t="str">
        <f>IF(AND('7'!X111=""),"",'7'!X111)</f>
        <v/>
      </c>
      <c r="Y207" s="482" t="str">
        <f>IF(AND('7'!Y111=""),"",'7'!Y111)</f>
        <v/>
      </c>
      <c r="Z207" s="482" t="str">
        <f>IF(AND('7'!Z111=""),"",'7'!Z111)</f>
        <v/>
      </c>
      <c r="AA207" s="482" t="str">
        <f>IF(AND('7'!AA111=""),"",'7'!AA111)</f>
        <v/>
      </c>
      <c r="AB207" s="482" t="str">
        <f>IF(AND('7'!AB111=""),"",'7'!AB111)</f>
        <v/>
      </c>
      <c r="AC207" s="482" t="str">
        <f>IF(AND('7'!AC111=""),"",'7'!AC111)</f>
        <v/>
      </c>
      <c r="AD207" s="482" t="str">
        <f>IF(AND('7'!AD111=""),"",'7'!AD111)</f>
        <v/>
      </c>
      <c r="AE207" s="482" t="str">
        <f>IF(AND('7'!AE111=""),"",'7'!AE111)</f>
        <v/>
      </c>
      <c r="AF207" s="482" t="str">
        <f>IF(AND('7'!AF111=""),"",'7'!AF111)</f>
        <v/>
      </c>
      <c r="AG207" s="482" t="str">
        <f>IF(AND('7'!AG111=""),"",'7'!AG111)</f>
        <v/>
      </c>
      <c r="AH207" s="482" t="str">
        <f>IF(AND('7'!AH111=""),"",'7'!AH111)</f>
        <v/>
      </c>
      <c r="AI207" s="482" t="str">
        <f>IF(AND('7'!AI111=""),"",'7'!AI111)</f>
        <v/>
      </c>
      <c r="AJ207" s="482" t="str">
        <f>IF(AND('7'!AJ111=""),"",'7'!AJ111)</f>
        <v/>
      </c>
      <c r="AK207" s="482" t="str">
        <f>IF(AND('7'!AK111=""),"",'7'!AK111)</f>
        <v/>
      </c>
      <c r="AL207" s="482" t="str">
        <f>IF(AND('7'!AL111=""),"",'7'!AL111)</f>
        <v/>
      </c>
      <c r="AM207" s="482" t="str">
        <f>IF(AND('7'!AM111=""),"",'7'!AM111)</f>
        <v/>
      </c>
      <c r="AN207" s="482" t="str">
        <f>IF(AND('7'!AN111=""),"",'7'!AN111)</f>
        <v/>
      </c>
      <c r="AO207" s="482" t="str">
        <f>IF(AND('7'!AO111=""),"",'7'!AO111)</f>
        <v/>
      </c>
      <c r="AP207" s="482" t="str">
        <f>IF(AND('7'!AP111=""),"",'7'!AP111)</f>
        <v/>
      </c>
      <c r="AQ207" s="482" t="str">
        <f>IF(AND('7'!AQ111=""),"",'7'!AQ111)</f>
        <v/>
      </c>
      <c r="AR207" s="482" t="str">
        <f>IF(AND('7'!AR111=""),"",'7'!AR111)</f>
        <v/>
      </c>
      <c r="AS207" s="482" t="str">
        <f>IF(AND('7'!AS111=""),"",'7'!AS111)</f>
        <v/>
      </c>
      <c r="AT207" s="482" t="str">
        <f>IF(AND('7'!AT111=""),"",'7'!AT111)</f>
        <v/>
      </c>
      <c r="AU207" s="482" t="str">
        <f>IF(AND('7'!AU111=""),"",'7'!AU111)</f>
        <v/>
      </c>
      <c r="AV207" s="482" t="str">
        <f>IF(AND('7'!AV111=""),"",'7'!AV111)</f>
        <v/>
      </c>
      <c r="AW207" s="482" t="str">
        <f>IF(AND('7'!AW111=""),"",'7'!AW111)</f>
        <v/>
      </c>
      <c r="AX207" s="482" t="str">
        <f>IF(AND('7'!AX111=""),"",'7'!AX111)</f>
        <v/>
      </c>
      <c r="AY207" s="482" t="str">
        <f>IF(AND('7'!AY111=""),"",'7'!AY111)</f>
        <v/>
      </c>
      <c r="AZ207" s="482" t="str">
        <f>IF(AND('7'!AZ111=""),"",'7'!AZ111)</f>
        <v/>
      </c>
      <c r="BA207" s="482" t="str">
        <f>IF(AND('7'!BA111=""),"",'7'!BA111)</f>
        <v/>
      </c>
      <c r="BB207" s="482" t="str">
        <f>IF(AND('7'!BB111=""),"",'7'!BB111)</f>
        <v/>
      </c>
      <c r="BC207" s="482" t="str">
        <f>IF(AND('7'!BC111=""),"",'7'!BC111)</f>
        <v/>
      </c>
      <c r="BD207" s="482" t="str">
        <f>IF(AND('7'!BD111=""),"",'7'!BD111)</f>
        <v/>
      </c>
      <c r="BE207" s="482" t="str">
        <f>IF(AND('7'!BE111=""),"",'7'!BE111)</f>
        <v/>
      </c>
      <c r="BF207" s="482" t="str">
        <f>IF(AND('7'!BF111=""),"",'7'!BF111)</f>
        <v/>
      </c>
      <c r="BG207" s="482" t="str">
        <f>IF(AND('7'!BG111=""),"",'7'!BG111)</f>
        <v/>
      </c>
      <c r="BH207" s="482" t="str">
        <f>IF(AND('7'!BH111=""),"",'7'!BH111)</f>
        <v/>
      </c>
      <c r="BI207" s="482" t="str">
        <f>IF(AND('7'!BI111=""),"",'7'!BI111)</f>
        <v/>
      </c>
      <c r="BJ207" s="482" t="str">
        <f>IF(AND('7'!BJ111=""),"",'7'!BJ111)</f>
        <v/>
      </c>
      <c r="BK207" s="482" t="str">
        <f>IF(AND('7'!BK111=""),"",'7'!BK111)</f>
        <v/>
      </c>
      <c r="BL207" s="482" t="str">
        <f>IF(AND('7'!BL111=""),"",'7'!BL111)</f>
        <v/>
      </c>
      <c r="BM207" s="482" t="str">
        <f>IF(AND('7'!BM111=""),"",'7'!BM111)</f>
        <v/>
      </c>
      <c r="BN207" s="482" t="str">
        <f>IF(AND('7'!BN111=""),"",'7'!BN111)</f>
        <v/>
      </c>
      <c r="BO207" s="482" t="str">
        <f>IF(AND('7'!BO111=""),"",'7'!BO111)</f>
        <v/>
      </c>
      <c r="BP207" s="482" t="str">
        <f>IF(AND('7'!BP111=""),"",'7'!BP111)</f>
        <v/>
      </c>
      <c r="BQ207" s="482" t="str">
        <f>IF(AND('7'!BQ111=""),"",'7'!BQ111)</f>
        <v/>
      </c>
      <c r="BR207" s="482" t="str">
        <f>IF(AND('7'!BR111=""),"",'7'!BR111)</f>
        <v/>
      </c>
      <c r="BS207" s="482" t="str">
        <f>IF(AND('7'!BS111=""),"",'7'!BS111)</f>
        <v/>
      </c>
      <c r="BT207" s="482" t="str">
        <f>IF(AND('7'!BT111=""),"",'7'!BT111)</f>
        <v/>
      </c>
      <c r="BU207" s="482" t="str">
        <f>IF(AND('7'!BU111=""),"",'7'!BU111)</f>
        <v/>
      </c>
      <c r="BV207" s="482" t="str">
        <f>IF(AND('7'!BV111=""),"",'7'!BV111)</f>
        <v/>
      </c>
      <c r="BW207" s="482" t="str">
        <f>IF(AND('7'!BW111=""),"",'7'!BW111)</f>
        <v/>
      </c>
      <c r="BX207" s="482" t="str">
        <f>IF(AND('7'!BX111=""),"",'7'!BX111)</f>
        <v/>
      </c>
      <c r="BY207" s="482" t="str">
        <f>IF(AND('7'!BY111=""),"",'7'!BY111)</f>
        <v/>
      </c>
      <c r="BZ207" s="482" t="str">
        <f>IF(AND('7'!BZ111=""),"",'7'!BZ111)</f>
        <v/>
      </c>
      <c r="CA207" s="482" t="str">
        <f>IF(AND('7'!CA111=""),"",'7'!CA111)</f>
        <v/>
      </c>
      <c r="CB207" s="482" t="str">
        <f>IF(AND('7'!CB111=""),"",'7'!CB111)</f>
        <v/>
      </c>
      <c r="CC207" s="482" t="str">
        <f>IF(AND('7'!CC111=""),"",'7'!CC111)</f>
        <v/>
      </c>
      <c r="CD207" s="482" t="str">
        <f>IF(AND('7'!CD111=""),"",'7'!CD111)</f>
        <v/>
      </c>
      <c r="CE207" s="482" t="str">
        <f>IF(AND('7'!CE111=""),"",'7'!CE111)</f>
        <v/>
      </c>
      <c r="CF207" s="482" t="str">
        <f>IF(AND('7'!CF111=""),"",'7'!CF111)</f>
        <v/>
      </c>
      <c r="CG207" s="482" t="str">
        <f>IF(AND('7'!CG111=""),"",'7'!CG111)</f>
        <v/>
      </c>
      <c r="CH207" s="482" t="str">
        <f>IF(AND('7'!CH111=""),"",'7'!CH111)</f>
        <v/>
      </c>
      <c r="CI207" s="482" t="str">
        <f>IF(AND('7'!CI111=""),"",'7'!CI111)</f>
        <v/>
      </c>
      <c r="CJ207" s="482" t="str">
        <f>IF(AND('7'!CJ111=""),"",'7'!CJ111)</f>
        <v/>
      </c>
      <c r="CK207" s="482" t="str">
        <f>IF(AND('7'!CK111=""),"",'7'!CK111)</f>
        <v/>
      </c>
      <c r="CL207" s="482" t="str">
        <f>IF(AND('7'!CL111=""),"",'7'!CL111)</f>
        <v/>
      </c>
      <c r="CM207" s="482" t="str">
        <f>IF(AND('7'!CM111=""),"",'7'!CM111)</f>
        <v/>
      </c>
      <c r="CN207" s="482" t="str">
        <f>IF(AND('7'!CN111=""),"",'7'!CN111)</f>
        <v/>
      </c>
      <c r="CO207" s="482" t="str">
        <f>IF(AND('7'!CO111=""),"",'7'!CO111)</f>
        <v/>
      </c>
      <c r="CP207" s="482" t="str">
        <f>IF(AND('7'!CP111=""),"",'7'!CP111)</f>
        <v/>
      </c>
      <c r="CQ207" s="482" t="str">
        <f>IF(AND('7'!CQ111=""),"",'7'!CQ111)</f>
        <v/>
      </c>
      <c r="CR207" s="482" t="str">
        <f>IF(AND('7'!CR111=""),"",'7'!CR111)</f>
        <v/>
      </c>
      <c r="CS207" s="482" t="str">
        <f>IF(AND('7'!CS111=""),"",'7'!CS111)</f>
        <v/>
      </c>
      <c r="CT207" s="482" t="str">
        <f>IF(AND('7'!CT111=""),"",'7'!CT111)</f>
        <v/>
      </c>
      <c r="CU207" s="482" t="str">
        <f>IF(AND('7'!CU111=""),"",'7'!CU111)</f>
        <v/>
      </c>
      <c r="CV207" s="482" t="str">
        <f>IF(AND('7'!CV111=""),"",'7'!CV111)</f>
        <v/>
      </c>
      <c r="CW207" s="482" t="str">
        <f>IF(AND('7'!CW111=""),"",'7'!CW111)</f>
        <v/>
      </c>
      <c r="CX207" s="482" t="str">
        <f>IF(AND('7'!CX111=""),"",'7'!CX111)</f>
        <v/>
      </c>
      <c r="CY207" s="482" t="str">
        <f>IF(AND('7'!CY111=""),"",'7'!CY111)</f>
        <v/>
      </c>
      <c r="CZ207" s="482" t="str">
        <f>IF(AND('7'!CZ111=""),"",'7'!CZ111)</f>
        <v/>
      </c>
      <c r="DA207" s="482" t="str">
        <f>IF(AND('7'!DA111=""),"",'7'!DA111)</f>
        <v/>
      </c>
      <c r="DB207" s="482" t="str">
        <f>IF(AND('7'!DB111=""),"",'7'!DB111)</f>
        <v/>
      </c>
      <c r="DC207" s="482" t="str">
        <f>IF(AND('7'!DC111=""),"",'7'!DC111)</f>
        <v/>
      </c>
      <c r="DD207" s="482" t="str">
        <f>IF(AND('7'!DD111=""),"",'7'!DD111)</f>
        <v/>
      </c>
      <c r="DE207" s="482" t="str">
        <f>IF(AND('7'!DE111=""),"",'7'!DE111)</f>
        <v/>
      </c>
      <c r="DF207" s="482" t="str">
        <f>IF(AND('7'!DF111=""),"",'7'!DF111)</f>
        <v/>
      </c>
      <c r="DG207" s="482" t="str">
        <f>IF(AND('7'!DG111=""),"",'7'!DG111)</f>
        <v/>
      </c>
      <c r="DH207" s="482" t="str">
        <f>IF(AND('7'!DH111=""),"",'7'!DH111)</f>
        <v/>
      </c>
      <c r="DI207" s="482" t="str">
        <f>IF(AND('7'!DI111=""),"",'7'!DI111)</f>
        <v/>
      </c>
      <c r="DJ207" s="482" t="str">
        <f>IF(AND('7'!DJ111=""),"",'7'!DJ111)</f>
        <v/>
      </c>
      <c r="DK207" s="482" t="str">
        <f>IF(AND('7'!DK111=""),"",'7'!DK111)</f>
        <v/>
      </c>
      <c r="DL207" s="482" t="str">
        <f>IF(AND('7'!DL111=""),"",'7'!DL111)</f>
        <v/>
      </c>
      <c r="DM207" s="482" t="str">
        <f>IF(AND('7'!DM111=""),"",'7'!DM111)</f>
        <v/>
      </c>
      <c r="DN207" s="482" t="str">
        <f>IF(AND('7'!DN111=""),"",'7'!DN111)</f>
        <v/>
      </c>
      <c r="DO207" s="482" t="str">
        <f>IF(AND('7'!DO111=""),"",'7'!DO111)</f>
        <v/>
      </c>
      <c r="DP207" s="482" t="str">
        <f>IF(AND('7'!DP111=""),"",'7'!DP111)</f>
        <v/>
      </c>
      <c r="DQ207" s="482" t="str">
        <f>IF(AND('7'!DQ111=""),"",'7'!DQ111)</f>
        <v/>
      </c>
      <c r="DR207" s="482" t="str">
        <f>IF(AND('7'!DR111=""),"",'7'!DR111)</f>
        <v/>
      </c>
      <c r="DS207" s="482" t="str">
        <f>IF(AND('7'!DS111=""),"",'7'!DS111)</f>
        <v/>
      </c>
      <c r="DT207" s="482" t="str">
        <f>IF(AND('7'!DT111=""),"",'7'!DT111)</f>
        <v/>
      </c>
      <c r="DU207" s="482" t="str">
        <f>IF(AND('7'!DU111=""),"",'7'!DU111)</f>
        <v/>
      </c>
      <c r="DV207" s="482" t="str">
        <f>IF(AND('7'!DV111=""),"",'7'!DV111)</f>
        <v/>
      </c>
      <c r="DW207" s="482" t="str">
        <f>IF(AND('7'!DW111=""),"",'7'!DW111)</f>
        <v/>
      </c>
      <c r="DX207" s="482" t="str">
        <f>IF(AND('7'!DX111=""),"",'7'!DX111)</f>
        <v/>
      </c>
      <c r="DY207" s="482" t="str">
        <f>IF(AND('7'!DY111=""),"",'7'!DY111)</f>
        <v/>
      </c>
      <c r="DZ207" s="482" t="str">
        <f>IF(AND('7'!DZ111=""),"",'7'!DZ111)</f>
        <v/>
      </c>
      <c r="EA207" s="482" t="str">
        <f>IF(AND('7'!EA111=""),"",'7'!EA111)</f>
        <v/>
      </c>
      <c r="EB207" s="482" t="str">
        <f>IF(AND('7'!EB111=""),"",'7'!EB111)</f>
        <v/>
      </c>
      <c r="EC207" s="482" t="str">
        <f>IF(AND('7'!EC111=""),"",'7'!EC111)</f>
        <v/>
      </c>
      <c r="ED207" s="482" t="str">
        <f>IF(AND('7'!ED111=""),"",'7'!ED111)</f>
        <v/>
      </c>
      <c r="EE207" s="482" t="str">
        <f>IF(AND('7'!EE111=""),"",'7'!EE111)</f>
        <v/>
      </c>
      <c r="EF207" s="482" t="str">
        <f>IF(AND('7'!EF111=""),"",'7'!EF111)</f>
        <v/>
      </c>
      <c r="EG207" s="482" t="str">
        <f>IF(AND('7'!EG111=""),"",'7'!EG111)</f>
        <v/>
      </c>
      <c r="EH207" s="482" t="str">
        <f>IF(AND('7'!EH111=""),"",'7'!EH111)</f>
        <v/>
      </c>
      <c r="EI207" s="482" t="str">
        <f>IF(AND('7'!EI111=""),"",'7'!EI111)</f>
        <v/>
      </c>
      <c r="EJ207" s="482" t="str">
        <f>IF(AND('7'!EJ111=""),"",'7'!EJ111)</f>
        <v/>
      </c>
      <c r="EK207" s="482" t="str">
        <f>IF(AND('7'!EK111=""),"",'7'!EK111)</f>
        <v/>
      </c>
      <c r="EL207" s="482" t="str">
        <f>IF(AND('7'!EL111=""),"",'7'!EL111)</f>
        <v/>
      </c>
      <c r="EM207" s="482" t="str">
        <f>IF(AND('7'!EM111=""),"",'7'!EM111)</f>
        <v/>
      </c>
      <c r="EN207" s="482" t="str">
        <f>IF(AND('7'!EN111=""),"",'7'!EN111)</f>
        <v/>
      </c>
      <c r="EO207" s="482" t="str">
        <f>IF(AND('7'!EO111=""),"",'7'!EO111)</f>
        <v/>
      </c>
      <c r="EP207" s="482" t="str">
        <f>IF(AND('7'!EP111=""),"",'7'!EP111)</f>
        <v/>
      </c>
      <c r="EQ207" s="482" t="str">
        <f>IF(AND('7'!EQ111=""),"",'7'!EQ111)</f>
        <v/>
      </c>
      <c r="ER207" s="482" t="str">
        <f>IF(AND('7'!ER111=""),"",'7'!ER111)</f>
        <v/>
      </c>
      <c r="ES207" s="482" t="str">
        <f>IF(AND('7'!ES111=""),"",'7'!ES111)</f>
        <v/>
      </c>
      <c r="ET207" s="482" t="str">
        <f>IF(AND('7'!ET111=""),"",'7'!ET111)</f>
        <v/>
      </c>
      <c r="EU207" s="482" t="str">
        <f>IF(AND('7'!EU111=""),"",'7'!EU111)</f>
        <v/>
      </c>
      <c r="EV207" s="482" t="str">
        <f>IF(AND('7'!EV111=""),"",'7'!EV111)</f>
        <v/>
      </c>
      <c r="EW207" s="482" t="str">
        <f>IF(AND('7'!EW111=""),"",'7'!EW111)</f>
        <v/>
      </c>
      <c r="EX207" s="482" t="str">
        <f>IF(AND('7'!EX111=""),"",'7'!EX111)</f>
        <v/>
      </c>
      <c r="EY207" s="482" t="str">
        <f>IF(AND('7'!EY111=""),"",'7'!EY111)</f>
        <v/>
      </c>
      <c r="EZ207" s="482" t="str">
        <f>IF(AND('7'!EZ111=""),"",'7'!EZ111)</f>
        <v/>
      </c>
      <c r="FA207" s="482" t="str">
        <f>IF(AND('7'!FA111=""),"",'7'!FA111)</f>
        <v/>
      </c>
      <c r="FB207" s="482" t="str">
        <f>IF(AND('7'!FB111=""),"",'7'!FB111)</f>
        <v/>
      </c>
      <c r="FC207" s="482" t="str">
        <f>IF(AND('7'!FC111=""),"",'7'!FC111)</f>
        <v/>
      </c>
      <c r="FD207" s="482" t="str">
        <f>IF(AND('7'!FD111=""),"",'7'!FD111)</f>
        <v/>
      </c>
      <c r="FE207" s="482" t="str">
        <f>IF(AND('7'!FE111=""),"",'7'!FE111)</f>
        <v/>
      </c>
      <c r="FF207" s="482" t="str">
        <f>IF(AND('7'!FF111=""),"",'7'!FF111)</f>
        <v xml:space="preserve"> </v>
      </c>
      <c r="FG207" s="482" t="str">
        <f>IF(AND('7'!FG111=""),"",'7'!FG111)</f>
        <v/>
      </c>
      <c r="FH207" s="482" t="str">
        <f>IF(AND('7'!FH111=""),"",'7'!FH111)</f>
        <v/>
      </c>
      <c r="FI207" s="482" t="str">
        <f>IF(AND('7'!FI111=""),"",'7'!FI111)</f>
        <v/>
      </c>
      <c r="FJ207" s="482" t="str">
        <f>IF(AND('7'!FJ111=""),"",'7'!FJ111)</f>
        <v/>
      </c>
      <c r="FK207" s="482" t="str">
        <f>IF(AND('7'!FK111=""),"",'7'!FK111)</f>
        <v/>
      </c>
      <c r="FL207" s="482" t="str">
        <f>IF(AND('7'!FL111=""),"",'7'!FL111)</f>
        <v/>
      </c>
      <c r="FM207" s="482" t="str">
        <f>IF(AND('7'!FM111=""),"",'7'!FM111)</f>
        <v xml:space="preserve"> </v>
      </c>
      <c r="FN207" s="482" t="str">
        <f>IF(AND('7'!FN111=""),"",'7'!FN111)</f>
        <v/>
      </c>
      <c r="FO207" s="482" t="str">
        <f>IF(AND('7'!FO111=""),"",'7'!FO111)</f>
        <v/>
      </c>
      <c r="FP207" s="482" t="str">
        <f>IF(AND('7'!FP111=""),"",'7'!FP111)</f>
        <v/>
      </c>
      <c r="FQ207" s="482" t="str">
        <f>IF(AND('7'!FQ111=""),"",'7'!FQ111)</f>
        <v/>
      </c>
      <c r="FR207" s="482" t="str">
        <f>IF(AND('7'!FR111=""),"",'7'!FR111)</f>
        <v/>
      </c>
      <c r="FS207" s="482" t="str">
        <f>IF(AND('7'!FS111=""),"",'7'!FS111)</f>
        <v/>
      </c>
      <c r="FT207" s="482" t="str">
        <f>IF(AND('7'!FT111=""),"",'7'!FT111)</f>
        <v xml:space="preserve"> </v>
      </c>
      <c r="FU207" s="482" t="str">
        <f>IF(AND('7'!FV111=""),"",'7'!FV111)</f>
        <v>-</v>
      </c>
      <c r="FV207" s="482" t="str">
        <f>IF(AND('7'!FW111=""),"",'7'!FW111)</f>
        <v>-</v>
      </c>
      <c r="FW207" s="482" t="str">
        <f>IF(AND('7'!FX111=""),"",'7'!FX111)</f>
        <v>-</v>
      </c>
      <c r="FX207" s="482" t="str">
        <f>IF(AND('7'!FY111=""),"",'7'!FY111)</f>
        <v>-</v>
      </c>
      <c r="FY207" s="482" t="str">
        <f>IF(AND('7'!FZ111=""),"",'7'!FZ111)</f>
        <v>-</v>
      </c>
      <c r="FZ207" s="482" t="str">
        <f>IF(AND('7'!GA111=""),"",'7'!GA111)</f>
        <v>-</v>
      </c>
      <c r="GA207" s="482" t="str">
        <f>IF(AND('7'!GB111=""),"",'7'!GB111)</f>
        <v>-</v>
      </c>
      <c r="GB207" s="482" t="str">
        <f>IF(AND('7'!GC111=""),"",'7'!GC111)</f>
        <v>-</v>
      </c>
      <c r="GC207" s="482" t="str">
        <f>IF(AND('7'!GD111=""),"",'7'!GD111)</f>
        <v>-</v>
      </c>
      <c r="GD207" s="482" t="str">
        <f>IF(AND('7'!GE111=""),"",'7'!GE111)</f>
        <v>-</v>
      </c>
      <c r="GE207" s="482" t="str">
        <f>IF(AND('7'!GF111=""),"",'7'!GF111)</f>
        <v>-</v>
      </c>
      <c r="GF207" s="482" t="str">
        <f>IF(AND('7'!GG111=""),"",'7'!GG111)</f>
        <v>-</v>
      </c>
      <c r="GG207" s="482" t="str">
        <f>IF(AND('7'!GH111=""),"",IF(AND('7'!GH111="-"),"",'7'!GH111))</f>
        <v/>
      </c>
      <c r="GH207" s="50" t="str">
        <f>IF(AND(C207=""),"",VLOOKUP(B207,Register!$A$7:$CL$311,36,FALSE))</f>
        <v/>
      </c>
      <c r="GI207" s="483" t="str">
        <f>IF(AND('7'!GL111=""),"",'7'!GL111)</f>
        <v/>
      </c>
      <c r="GJ207" s="173" t="str">
        <f>IF(AND('7'!FU111=""),"",'7'!FU111)</f>
        <v/>
      </c>
    </row>
    <row r="208" spans="1:192" ht="21">
      <c r="A208" s="480">
        <v>200</v>
      </c>
      <c r="B208" s="481" t="str">
        <f>IF(AND('7'!B112=""),"",'7'!B112)</f>
        <v/>
      </c>
      <c r="C208" s="196" t="str">
        <f>IF(AND('7'!C112=""),"",'7'!C112)</f>
        <v/>
      </c>
      <c r="D208" s="196" t="str">
        <f>IF(AND('7'!D112=""),"",'7'!D112)</f>
        <v/>
      </c>
      <c r="E208" s="200" t="str">
        <f>IF(AND('7'!E112=""),"",'7'!E112)</f>
        <v/>
      </c>
      <c r="F208" s="482" t="str">
        <f>IF(AND('7'!F112=""),"",'7'!F112)</f>
        <v/>
      </c>
      <c r="G208" s="482" t="str">
        <f>IF(AND('7'!G112=""),"",'7'!G112)</f>
        <v/>
      </c>
      <c r="H208" s="482" t="str">
        <f>IF(AND('7'!H112=""),"",'7'!H112)</f>
        <v/>
      </c>
      <c r="I208" s="482" t="str">
        <f>IF(AND('7'!I112=""),"",'7'!I112)</f>
        <v/>
      </c>
      <c r="J208" s="482" t="str">
        <f>IF(AND('7'!J112=""),"",'7'!J112)</f>
        <v/>
      </c>
      <c r="K208" s="482" t="str">
        <f>IF(AND('7'!K112=""),"",'7'!K112)</f>
        <v/>
      </c>
      <c r="L208" s="482" t="str">
        <f>IF(AND('7'!L112=""),"",'7'!L112)</f>
        <v/>
      </c>
      <c r="M208" s="482" t="str">
        <f>IF(AND('7'!M112=""),"",'7'!M112)</f>
        <v/>
      </c>
      <c r="N208" s="482" t="str">
        <f>IF(AND('7'!N112=""),"",'7'!N112)</f>
        <v/>
      </c>
      <c r="O208" s="482" t="str">
        <f>IF(AND('7'!O112=""),"",'7'!O112)</f>
        <v/>
      </c>
      <c r="P208" s="482" t="str">
        <f>IF(AND('7'!P112=""),"",'7'!P112)</f>
        <v/>
      </c>
      <c r="Q208" s="482" t="str">
        <f>IF(AND('7'!Q112=""),"",'7'!Q112)</f>
        <v/>
      </c>
      <c r="R208" s="482" t="str">
        <f>IF(AND('7'!R112=""),"",'7'!R112)</f>
        <v/>
      </c>
      <c r="S208" s="482" t="str">
        <f>IF(AND('7'!S112=""),"",'7'!S112)</f>
        <v/>
      </c>
      <c r="T208" s="482" t="str">
        <f>IF(AND('7'!T112=""),"",'7'!T112)</f>
        <v/>
      </c>
      <c r="U208" s="482" t="str">
        <f>IF(AND('7'!U112=""),"",'7'!U112)</f>
        <v/>
      </c>
      <c r="V208" s="482" t="str">
        <f>IF(AND('7'!V112=""),"",'7'!V112)</f>
        <v/>
      </c>
      <c r="W208" s="482" t="str">
        <f>IF(AND('7'!W112=""),"",'7'!W112)</f>
        <v/>
      </c>
      <c r="X208" s="482" t="str">
        <f>IF(AND('7'!X112=""),"",'7'!X112)</f>
        <v/>
      </c>
      <c r="Y208" s="482" t="str">
        <f>IF(AND('7'!Y112=""),"",'7'!Y112)</f>
        <v/>
      </c>
      <c r="Z208" s="482" t="str">
        <f>IF(AND('7'!Z112=""),"",'7'!Z112)</f>
        <v/>
      </c>
      <c r="AA208" s="482" t="str">
        <f>IF(AND('7'!AA112=""),"",'7'!AA112)</f>
        <v/>
      </c>
      <c r="AB208" s="482" t="str">
        <f>IF(AND('7'!AB112=""),"",'7'!AB112)</f>
        <v/>
      </c>
      <c r="AC208" s="482" t="str">
        <f>IF(AND('7'!AC112=""),"",'7'!AC112)</f>
        <v/>
      </c>
      <c r="AD208" s="482" t="str">
        <f>IF(AND('7'!AD112=""),"",'7'!AD112)</f>
        <v/>
      </c>
      <c r="AE208" s="482" t="str">
        <f>IF(AND('7'!AE112=""),"",'7'!AE112)</f>
        <v/>
      </c>
      <c r="AF208" s="482" t="str">
        <f>IF(AND('7'!AF112=""),"",'7'!AF112)</f>
        <v/>
      </c>
      <c r="AG208" s="482" t="str">
        <f>IF(AND('7'!AG112=""),"",'7'!AG112)</f>
        <v/>
      </c>
      <c r="AH208" s="482" t="str">
        <f>IF(AND('7'!AH112=""),"",'7'!AH112)</f>
        <v/>
      </c>
      <c r="AI208" s="482" t="str">
        <f>IF(AND('7'!AI112=""),"",'7'!AI112)</f>
        <v/>
      </c>
      <c r="AJ208" s="482" t="str">
        <f>IF(AND('7'!AJ112=""),"",'7'!AJ112)</f>
        <v/>
      </c>
      <c r="AK208" s="482" t="str">
        <f>IF(AND('7'!AK112=""),"",'7'!AK112)</f>
        <v/>
      </c>
      <c r="AL208" s="482" t="str">
        <f>IF(AND('7'!AL112=""),"",'7'!AL112)</f>
        <v/>
      </c>
      <c r="AM208" s="482" t="str">
        <f>IF(AND('7'!AM112=""),"",'7'!AM112)</f>
        <v/>
      </c>
      <c r="AN208" s="482" t="str">
        <f>IF(AND('7'!AN112=""),"",'7'!AN112)</f>
        <v/>
      </c>
      <c r="AO208" s="482" t="str">
        <f>IF(AND('7'!AO112=""),"",'7'!AO112)</f>
        <v/>
      </c>
      <c r="AP208" s="482" t="str">
        <f>IF(AND('7'!AP112=""),"",'7'!AP112)</f>
        <v/>
      </c>
      <c r="AQ208" s="482" t="str">
        <f>IF(AND('7'!AQ112=""),"",'7'!AQ112)</f>
        <v/>
      </c>
      <c r="AR208" s="482" t="str">
        <f>IF(AND('7'!AR112=""),"",'7'!AR112)</f>
        <v/>
      </c>
      <c r="AS208" s="482" t="str">
        <f>IF(AND('7'!AS112=""),"",'7'!AS112)</f>
        <v/>
      </c>
      <c r="AT208" s="482" t="str">
        <f>IF(AND('7'!AT112=""),"",'7'!AT112)</f>
        <v/>
      </c>
      <c r="AU208" s="482" t="str">
        <f>IF(AND('7'!AU112=""),"",'7'!AU112)</f>
        <v/>
      </c>
      <c r="AV208" s="482" t="str">
        <f>IF(AND('7'!AV112=""),"",'7'!AV112)</f>
        <v/>
      </c>
      <c r="AW208" s="482" t="str">
        <f>IF(AND('7'!AW112=""),"",'7'!AW112)</f>
        <v/>
      </c>
      <c r="AX208" s="482" t="str">
        <f>IF(AND('7'!AX112=""),"",'7'!AX112)</f>
        <v/>
      </c>
      <c r="AY208" s="482" t="str">
        <f>IF(AND('7'!AY112=""),"",'7'!AY112)</f>
        <v/>
      </c>
      <c r="AZ208" s="482" t="str">
        <f>IF(AND('7'!AZ112=""),"",'7'!AZ112)</f>
        <v/>
      </c>
      <c r="BA208" s="482" t="str">
        <f>IF(AND('7'!BA112=""),"",'7'!BA112)</f>
        <v/>
      </c>
      <c r="BB208" s="482" t="str">
        <f>IF(AND('7'!BB112=""),"",'7'!BB112)</f>
        <v/>
      </c>
      <c r="BC208" s="482" t="str">
        <f>IF(AND('7'!BC112=""),"",'7'!BC112)</f>
        <v/>
      </c>
      <c r="BD208" s="482" t="str">
        <f>IF(AND('7'!BD112=""),"",'7'!BD112)</f>
        <v/>
      </c>
      <c r="BE208" s="482" t="str">
        <f>IF(AND('7'!BE112=""),"",'7'!BE112)</f>
        <v/>
      </c>
      <c r="BF208" s="482" t="str">
        <f>IF(AND('7'!BF112=""),"",'7'!BF112)</f>
        <v/>
      </c>
      <c r="BG208" s="482" t="str">
        <f>IF(AND('7'!BG112=""),"",'7'!BG112)</f>
        <v/>
      </c>
      <c r="BH208" s="482" t="str">
        <f>IF(AND('7'!BH112=""),"",'7'!BH112)</f>
        <v/>
      </c>
      <c r="BI208" s="482" t="str">
        <f>IF(AND('7'!BI112=""),"",'7'!BI112)</f>
        <v/>
      </c>
      <c r="BJ208" s="482" t="str">
        <f>IF(AND('7'!BJ112=""),"",'7'!BJ112)</f>
        <v/>
      </c>
      <c r="BK208" s="482" t="str">
        <f>IF(AND('7'!BK112=""),"",'7'!BK112)</f>
        <v/>
      </c>
      <c r="BL208" s="482" t="str">
        <f>IF(AND('7'!BL112=""),"",'7'!BL112)</f>
        <v/>
      </c>
      <c r="BM208" s="482" t="str">
        <f>IF(AND('7'!BM112=""),"",'7'!BM112)</f>
        <v/>
      </c>
      <c r="BN208" s="482" t="str">
        <f>IF(AND('7'!BN112=""),"",'7'!BN112)</f>
        <v/>
      </c>
      <c r="BO208" s="482" t="str">
        <f>IF(AND('7'!BO112=""),"",'7'!BO112)</f>
        <v/>
      </c>
      <c r="BP208" s="482" t="str">
        <f>IF(AND('7'!BP112=""),"",'7'!BP112)</f>
        <v/>
      </c>
      <c r="BQ208" s="482" t="str">
        <f>IF(AND('7'!BQ112=""),"",'7'!BQ112)</f>
        <v/>
      </c>
      <c r="BR208" s="482" t="str">
        <f>IF(AND('7'!BR112=""),"",'7'!BR112)</f>
        <v/>
      </c>
      <c r="BS208" s="482" t="str">
        <f>IF(AND('7'!BS112=""),"",'7'!BS112)</f>
        <v/>
      </c>
      <c r="BT208" s="482" t="str">
        <f>IF(AND('7'!BT112=""),"",'7'!BT112)</f>
        <v/>
      </c>
      <c r="BU208" s="482" t="str">
        <f>IF(AND('7'!BU112=""),"",'7'!BU112)</f>
        <v/>
      </c>
      <c r="BV208" s="482" t="str">
        <f>IF(AND('7'!BV112=""),"",'7'!BV112)</f>
        <v/>
      </c>
      <c r="BW208" s="482" t="str">
        <f>IF(AND('7'!BW112=""),"",'7'!BW112)</f>
        <v/>
      </c>
      <c r="BX208" s="482" t="str">
        <f>IF(AND('7'!BX112=""),"",'7'!BX112)</f>
        <v/>
      </c>
      <c r="BY208" s="482" t="str">
        <f>IF(AND('7'!BY112=""),"",'7'!BY112)</f>
        <v/>
      </c>
      <c r="BZ208" s="482" t="str">
        <f>IF(AND('7'!BZ112=""),"",'7'!BZ112)</f>
        <v/>
      </c>
      <c r="CA208" s="482" t="str">
        <f>IF(AND('7'!CA112=""),"",'7'!CA112)</f>
        <v/>
      </c>
      <c r="CB208" s="482" t="str">
        <f>IF(AND('7'!CB112=""),"",'7'!CB112)</f>
        <v/>
      </c>
      <c r="CC208" s="482" t="str">
        <f>IF(AND('7'!CC112=""),"",'7'!CC112)</f>
        <v/>
      </c>
      <c r="CD208" s="482" t="str">
        <f>IF(AND('7'!CD112=""),"",'7'!CD112)</f>
        <v/>
      </c>
      <c r="CE208" s="482" t="str">
        <f>IF(AND('7'!CE112=""),"",'7'!CE112)</f>
        <v/>
      </c>
      <c r="CF208" s="482" t="str">
        <f>IF(AND('7'!CF112=""),"",'7'!CF112)</f>
        <v/>
      </c>
      <c r="CG208" s="482" t="str">
        <f>IF(AND('7'!CG112=""),"",'7'!CG112)</f>
        <v/>
      </c>
      <c r="CH208" s="482" t="str">
        <f>IF(AND('7'!CH112=""),"",'7'!CH112)</f>
        <v/>
      </c>
      <c r="CI208" s="482" t="str">
        <f>IF(AND('7'!CI112=""),"",'7'!CI112)</f>
        <v/>
      </c>
      <c r="CJ208" s="482" t="str">
        <f>IF(AND('7'!CJ112=""),"",'7'!CJ112)</f>
        <v/>
      </c>
      <c r="CK208" s="482" t="str">
        <f>IF(AND('7'!CK112=""),"",'7'!CK112)</f>
        <v/>
      </c>
      <c r="CL208" s="482" t="str">
        <f>IF(AND('7'!CL112=""),"",'7'!CL112)</f>
        <v/>
      </c>
      <c r="CM208" s="482" t="str">
        <f>IF(AND('7'!CM112=""),"",'7'!CM112)</f>
        <v/>
      </c>
      <c r="CN208" s="482" t="str">
        <f>IF(AND('7'!CN112=""),"",'7'!CN112)</f>
        <v/>
      </c>
      <c r="CO208" s="482" t="str">
        <f>IF(AND('7'!CO112=""),"",'7'!CO112)</f>
        <v/>
      </c>
      <c r="CP208" s="482" t="str">
        <f>IF(AND('7'!CP112=""),"",'7'!CP112)</f>
        <v/>
      </c>
      <c r="CQ208" s="482" t="str">
        <f>IF(AND('7'!CQ112=""),"",'7'!CQ112)</f>
        <v/>
      </c>
      <c r="CR208" s="482" t="str">
        <f>IF(AND('7'!CR112=""),"",'7'!CR112)</f>
        <v/>
      </c>
      <c r="CS208" s="482" t="str">
        <f>IF(AND('7'!CS112=""),"",'7'!CS112)</f>
        <v/>
      </c>
      <c r="CT208" s="482" t="str">
        <f>IF(AND('7'!CT112=""),"",'7'!CT112)</f>
        <v/>
      </c>
      <c r="CU208" s="482" t="str">
        <f>IF(AND('7'!CU112=""),"",'7'!CU112)</f>
        <v/>
      </c>
      <c r="CV208" s="482" t="str">
        <f>IF(AND('7'!CV112=""),"",'7'!CV112)</f>
        <v/>
      </c>
      <c r="CW208" s="482" t="str">
        <f>IF(AND('7'!CW112=""),"",'7'!CW112)</f>
        <v/>
      </c>
      <c r="CX208" s="482" t="str">
        <f>IF(AND('7'!CX112=""),"",'7'!CX112)</f>
        <v/>
      </c>
      <c r="CY208" s="482" t="str">
        <f>IF(AND('7'!CY112=""),"",'7'!CY112)</f>
        <v/>
      </c>
      <c r="CZ208" s="482" t="str">
        <f>IF(AND('7'!CZ112=""),"",'7'!CZ112)</f>
        <v/>
      </c>
      <c r="DA208" s="482" t="str">
        <f>IF(AND('7'!DA112=""),"",'7'!DA112)</f>
        <v/>
      </c>
      <c r="DB208" s="482" t="str">
        <f>IF(AND('7'!DB112=""),"",'7'!DB112)</f>
        <v/>
      </c>
      <c r="DC208" s="482" t="str">
        <f>IF(AND('7'!DC112=""),"",'7'!DC112)</f>
        <v/>
      </c>
      <c r="DD208" s="482" t="str">
        <f>IF(AND('7'!DD112=""),"",'7'!DD112)</f>
        <v/>
      </c>
      <c r="DE208" s="482" t="str">
        <f>IF(AND('7'!DE112=""),"",'7'!DE112)</f>
        <v/>
      </c>
      <c r="DF208" s="482" t="str">
        <f>IF(AND('7'!DF112=""),"",'7'!DF112)</f>
        <v/>
      </c>
      <c r="DG208" s="482" t="str">
        <f>IF(AND('7'!DG112=""),"",'7'!DG112)</f>
        <v/>
      </c>
      <c r="DH208" s="482" t="str">
        <f>IF(AND('7'!DH112=""),"",'7'!DH112)</f>
        <v/>
      </c>
      <c r="DI208" s="482" t="str">
        <f>IF(AND('7'!DI112=""),"",'7'!DI112)</f>
        <v/>
      </c>
      <c r="DJ208" s="482" t="str">
        <f>IF(AND('7'!DJ112=""),"",'7'!DJ112)</f>
        <v/>
      </c>
      <c r="DK208" s="482" t="str">
        <f>IF(AND('7'!DK112=""),"",'7'!DK112)</f>
        <v/>
      </c>
      <c r="DL208" s="482" t="str">
        <f>IF(AND('7'!DL112=""),"",'7'!DL112)</f>
        <v/>
      </c>
      <c r="DM208" s="482" t="str">
        <f>IF(AND('7'!DM112=""),"",'7'!DM112)</f>
        <v/>
      </c>
      <c r="DN208" s="482" t="str">
        <f>IF(AND('7'!DN112=""),"",'7'!DN112)</f>
        <v/>
      </c>
      <c r="DO208" s="482" t="str">
        <f>IF(AND('7'!DO112=""),"",'7'!DO112)</f>
        <v/>
      </c>
      <c r="DP208" s="482" t="str">
        <f>IF(AND('7'!DP112=""),"",'7'!DP112)</f>
        <v/>
      </c>
      <c r="DQ208" s="482" t="str">
        <f>IF(AND('7'!DQ112=""),"",'7'!DQ112)</f>
        <v/>
      </c>
      <c r="DR208" s="482" t="str">
        <f>IF(AND('7'!DR112=""),"",'7'!DR112)</f>
        <v/>
      </c>
      <c r="DS208" s="482" t="str">
        <f>IF(AND('7'!DS112=""),"",'7'!DS112)</f>
        <v/>
      </c>
      <c r="DT208" s="482" t="str">
        <f>IF(AND('7'!DT112=""),"",'7'!DT112)</f>
        <v/>
      </c>
      <c r="DU208" s="482" t="str">
        <f>IF(AND('7'!DU112=""),"",'7'!DU112)</f>
        <v/>
      </c>
      <c r="DV208" s="482" t="str">
        <f>IF(AND('7'!DV112=""),"",'7'!DV112)</f>
        <v/>
      </c>
      <c r="DW208" s="482" t="str">
        <f>IF(AND('7'!DW112=""),"",'7'!DW112)</f>
        <v/>
      </c>
      <c r="DX208" s="482" t="str">
        <f>IF(AND('7'!DX112=""),"",'7'!DX112)</f>
        <v/>
      </c>
      <c r="DY208" s="482" t="str">
        <f>IF(AND('7'!DY112=""),"",'7'!DY112)</f>
        <v/>
      </c>
      <c r="DZ208" s="482" t="str">
        <f>IF(AND('7'!DZ112=""),"",'7'!DZ112)</f>
        <v/>
      </c>
      <c r="EA208" s="482" t="str">
        <f>IF(AND('7'!EA112=""),"",'7'!EA112)</f>
        <v/>
      </c>
      <c r="EB208" s="482" t="str">
        <f>IF(AND('7'!EB112=""),"",'7'!EB112)</f>
        <v/>
      </c>
      <c r="EC208" s="482" t="str">
        <f>IF(AND('7'!EC112=""),"",'7'!EC112)</f>
        <v/>
      </c>
      <c r="ED208" s="482" t="str">
        <f>IF(AND('7'!ED112=""),"",'7'!ED112)</f>
        <v/>
      </c>
      <c r="EE208" s="482" t="str">
        <f>IF(AND('7'!EE112=""),"",'7'!EE112)</f>
        <v/>
      </c>
      <c r="EF208" s="482" t="str">
        <f>IF(AND('7'!EF112=""),"",'7'!EF112)</f>
        <v/>
      </c>
      <c r="EG208" s="482" t="str">
        <f>IF(AND('7'!EG112=""),"",'7'!EG112)</f>
        <v/>
      </c>
      <c r="EH208" s="482" t="str">
        <f>IF(AND('7'!EH112=""),"",'7'!EH112)</f>
        <v/>
      </c>
      <c r="EI208" s="482" t="str">
        <f>IF(AND('7'!EI112=""),"",'7'!EI112)</f>
        <v/>
      </c>
      <c r="EJ208" s="482" t="str">
        <f>IF(AND('7'!EJ112=""),"",'7'!EJ112)</f>
        <v/>
      </c>
      <c r="EK208" s="482" t="str">
        <f>IF(AND('7'!EK112=""),"",'7'!EK112)</f>
        <v/>
      </c>
      <c r="EL208" s="482" t="str">
        <f>IF(AND('7'!EL112=""),"",'7'!EL112)</f>
        <v/>
      </c>
      <c r="EM208" s="482" t="str">
        <f>IF(AND('7'!EM112=""),"",'7'!EM112)</f>
        <v/>
      </c>
      <c r="EN208" s="482" t="str">
        <f>IF(AND('7'!EN112=""),"",'7'!EN112)</f>
        <v/>
      </c>
      <c r="EO208" s="482" t="str">
        <f>IF(AND('7'!EO112=""),"",'7'!EO112)</f>
        <v/>
      </c>
      <c r="EP208" s="482" t="str">
        <f>IF(AND('7'!EP112=""),"",'7'!EP112)</f>
        <v/>
      </c>
      <c r="EQ208" s="482" t="str">
        <f>IF(AND('7'!EQ112=""),"",'7'!EQ112)</f>
        <v/>
      </c>
      <c r="ER208" s="482" t="str">
        <f>IF(AND('7'!ER112=""),"",'7'!ER112)</f>
        <v/>
      </c>
      <c r="ES208" s="482" t="str">
        <f>IF(AND('7'!ES112=""),"",'7'!ES112)</f>
        <v/>
      </c>
      <c r="ET208" s="482" t="str">
        <f>IF(AND('7'!ET112=""),"",'7'!ET112)</f>
        <v/>
      </c>
      <c r="EU208" s="482" t="str">
        <f>IF(AND('7'!EU112=""),"",'7'!EU112)</f>
        <v/>
      </c>
      <c r="EV208" s="482" t="str">
        <f>IF(AND('7'!EV112=""),"",'7'!EV112)</f>
        <v/>
      </c>
      <c r="EW208" s="482" t="str">
        <f>IF(AND('7'!EW112=""),"",'7'!EW112)</f>
        <v/>
      </c>
      <c r="EX208" s="482" t="str">
        <f>IF(AND('7'!EX112=""),"",'7'!EX112)</f>
        <v/>
      </c>
      <c r="EY208" s="482" t="str">
        <f>IF(AND('7'!EY112=""),"",'7'!EY112)</f>
        <v/>
      </c>
      <c r="EZ208" s="482" t="str">
        <f>IF(AND('7'!EZ112=""),"",'7'!EZ112)</f>
        <v/>
      </c>
      <c r="FA208" s="482" t="str">
        <f>IF(AND('7'!FA112=""),"",'7'!FA112)</f>
        <v/>
      </c>
      <c r="FB208" s="482" t="str">
        <f>IF(AND('7'!FB112=""),"",'7'!FB112)</f>
        <v/>
      </c>
      <c r="FC208" s="482" t="str">
        <f>IF(AND('7'!FC112=""),"",'7'!FC112)</f>
        <v/>
      </c>
      <c r="FD208" s="482" t="str">
        <f>IF(AND('7'!FD112=""),"",'7'!FD112)</f>
        <v/>
      </c>
      <c r="FE208" s="482" t="str">
        <f>IF(AND('7'!FE112=""),"",'7'!FE112)</f>
        <v/>
      </c>
      <c r="FF208" s="482" t="str">
        <f>IF(AND('7'!FF112=""),"",'7'!FF112)</f>
        <v xml:space="preserve"> </v>
      </c>
      <c r="FG208" s="482" t="str">
        <f>IF(AND('7'!FG112=""),"",'7'!FG112)</f>
        <v/>
      </c>
      <c r="FH208" s="482" t="str">
        <f>IF(AND('7'!FH112=""),"",'7'!FH112)</f>
        <v/>
      </c>
      <c r="FI208" s="482" t="str">
        <f>IF(AND('7'!FI112=""),"",'7'!FI112)</f>
        <v/>
      </c>
      <c r="FJ208" s="482" t="str">
        <f>IF(AND('7'!FJ112=""),"",'7'!FJ112)</f>
        <v/>
      </c>
      <c r="FK208" s="482" t="str">
        <f>IF(AND('7'!FK112=""),"",'7'!FK112)</f>
        <v/>
      </c>
      <c r="FL208" s="482" t="str">
        <f>IF(AND('7'!FL112=""),"",'7'!FL112)</f>
        <v/>
      </c>
      <c r="FM208" s="482" t="str">
        <f>IF(AND('7'!FM112=""),"",'7'!FM112)</f>
        <v xml:space="preserve"> </v>
      </c>
      <c r="FN208" s="482" t="str">
        <f>IF(AND('7'!FN112=""),"",'7'!FN112)</f>
        <v/>
      </c>
      <c r="FO208" s="482" t="str">
        <f>IF(AND('7'!FO112=""),"",'7'!FO112)</f>
        <v/>
      </c>
      <c r="FP208" s="482" t="str">
        <f>IF(AND('7'!FP112=""),"",'7'!FP112)</f>
        <v/>
      </c>
      <c r="FQ208" s="482" t="str">
        <f>IF(AND('7'!FQ112=""),"",'7'!FQ112)</f>
        <v/>
      </c>
      <c r="FR208" s="482" t="str">
        <f>IF(AND('7'!FR112=""),"",'7'!FR112)</f>
        <v/>
      </c>
      <c r="FS208" s="482" t="str">
        <f>IF(AND('7'!FS112=""),"",'7'!FS112)</f>
        <v/>
      </c>
      <c r="FT208" s="482" t="str">
        <f>IF(AND('7'!FT112=""),"",'7'!FT112)</f>
        <v xml:space="preserve"> </v>
      </c>
      <c r="FU208" s="482" t="str">
        <f>IF(AND('7'!FV112=""),"",'7'!FV112)</f>
        <v>-</v>
      </c>
      <c r="FV208" s="482" t="str">
        <f>IF(AND('7'!FW112=""),"",'7'!FW112)</f>
        <v>-</v>
      </c>
      <c r="FW208" s="482" t="str">
        <f>IF(AND('7'!FX112=""),"",'7'!FX112)</f>
        <v>-</v>
      </c>
      <c r="FX208" s="482" t="str">
        <f>IF(AND('7'!FY112=""),"",'7'!FY112)</f>
        <v>-</v>
      </c>
      <c r="FY208" s="482" t="str">
        <f>IF(AND('7'!FZ112=""),"",'7'!FZ112)</f>
        <v>-</v>
      </c>
      <c r="FZ208" s="482" t="str">
        <f>IF(AND('7'!GA112=""),"",'7'!GA112)</f>
        <v>-</v>
      </c>
      <c r="GA208" s="482" t="str">
        <f>IF(AND('7'!GB112=""),"",'7'!GB112)</f>
        <v>-</v>
      </c>
      <c r="GB208" s="482" t="str">
        <f>IF(AND('7'!GC112=""),"",'7'!GC112)</f>
        <v>-</v>
      </c>
      <c r="GC208" s="482" t="str">
        <f>IF(AND('7'!GD112=""),"",'7'!GD112)</f>
        <v>-</v>
      </c>
      <c r="GD208" s="482" t="str">
        <f>IF(AND('7'!GE112=""),"",'7'!GE112)</f>
        <v>-</v>
      </c>
      <c r="GE208" s="482" t="str">
        <f>IF(AND('7'!GF112=""),"",'7'!GF112)</f>
        <v>-</v>
      </c>
      <c r="GF208" s="482" t="str">
        <f>IF(AND('7'!GG112=""),"",'7'!GG112)</f>
        <v>-</v>
      </c>
      <c r="GG208" s="482" t="str">
        <f>IF(AND('7'!GH112=""),"",IF(AND('7'!GH112="-"),"",'7'!GH112))</f>
        <v/>
      </c>
      <c r="GH208" s="50" t="str">
        <f>IF(AND(C208=""),"",VLOOKUP(B208,Register!$A$7:$CL$311,36,FALSE))</f>
        <v/>
      </c>
      <c r="GI208" s="483" t="str">
        <f>IF(AND('7'!GL112=""),"",'7'!GL112)</f>
        <v/>
      </c>
      <c r="GJ208" s="173" t="str">
        <f>IF(AND('7'!FU112=""),"",'7'!FU112)</f>
        <v/>
      </c>
    </row>
    <row r="209" spans="1:192" ht="21">
      <c r="A209" s="480">
        <v>201</v>
      </c>
      <c r="B209" s="481">
        <f>IF(AND('8'!B13=""),"",'8'!B13)</f>
        <v>801</v>
      </c>
      <c r="C209" s="196" t="str">
        <f>IF(AND('8'!C13=""),"",'8'!C13)</f>
        <v>vafdr</v>
      </c>
      <c r="D209" s="196" t="str">
        <f>IF(AND('8'!D13=""),"",'8'!D13)</f>
        <v>HkWojyky</v>
      </c>
      <c r="E209" s="201">
        <f>IF(AND('8'!E13=""),"",'8'!E13)</f>
        <v>37778</v>
      </c>
      <c r="F209" s="482" t="str">
        <f>IF(AND('8'!F13=""),"",'8'!F13)</f>
        <v>B</v>
      </c>
      <c r="G209" s="482">
        <f>IF(AND('8'!G13=""),"",'8'!G13)</f>
        <v>2</v>
      </c>
      <c r="H209" s="482">
        <f>IF(AND('8'!H13=""),"",'8'!H13)</f>
        <v>3</v>
      </c>
      <c r="I209" s="482">
        <f>IF(AND('8'!I13=""),"",'8'!I13)</f>
        <v>5</v>
      </c>
      <c r="J209" s="482" t="str">
        <f>IF(AND('8'!J13=""),"",'8'!J13)</f>
        <v>C</v>
      </c>
      <c r="K209" s="482">
        <f>IF(AND('8'!K13=""),"",'8'!K13)</f>
        <v>7</v>
      </c>
      <c r="L209" s="482" t="str">
        <f>IF(AND('8'!L13=""),"",'8'!L13)</f>
        <v/>
      </c>
      <c r="M209" s="482">
        <f>IF(AND('8'!M13=""),"",'8'!M13)</f>
        <v>7</v>
      </c>
      <c r="N209" s="482" t="str">
        <f>IF(AND('8'!N13=""),"",'8'!N13)</f>
        <v>B</v>
      </c>
      <c r="O209" s="482">
        <f>IF(AND('8'!O13=""),"",'8'!O13)</f>
        <v>32</v>
      </c>
      <c r="P209" s="482" t="str">
        <f>IF(AND('8'!P13=""),"",'8'!P13)</f>
        <v/>
      </c>
      <c r="Q209" s="482">
        <f>IF(AND('8'!Q13=""),"",'8'!Q13)</f>
        <v>32</v>
      </c>
      <c r="R209" s="482" t="str">
        <f>IF(AND('8'!R13=""),"",'8'!R13)</f>
        <v>C</v>
      </c>
      <c r="S209" s="482">
        <f>IF(AND('8'!S13=""),"",'8'!S13)</f>
        <v>6</v>
      </c>
      <c r="T209" s="482" t="str">
        <f>IF(AND('8'!T13=""),"",'8'!T13)</f>
        <v/>
      </c>
      <c r="U209" s="482">
        <f>IF(AND('8'!U13=""),"",'8'!U13)</f>
        <v>6</v>
      </c>
      <c r="V209" s="482" t="str">
        <f>IF(AND('8'!V13=""),"",'8'!V13)</f>
        <v>C</v>
      </c>
      <c r="W209" s="482" t="str">
        <f>IF(AND('8'!W13=""),"",'8'!W13)</f>
        <v/>
      </c>
      <c r="X209" s="482" t="str">
        <f>IF(AND('8'!X13=""),"",'8'!X13)</f>
        <v/>
      </c>
      <c r="Y209" s="482">
        <f>IF(AND('8'!Y13=""),"",'8'!Y13)</f>
        <v>0</v>
      </c>
      <c r="Z209" s="482" t="str">
        <f>IF(AND('8'!Z13=""),"",'8'!Z13)</f>
        <v/>
      </c>
      <c r="AA209" s="482">
        <f>IF(AND('8'!AA13=""),"",'8'!AA13)</f>
        <v>47</v>
      </c>
      <c r="AB209" s="482">
        <f>IF(AND('8'!AB13=""),"",'8'!AB13)</f>
        <v>3</v>
      </c>
      <c r="AC209" s="482">
        <f>IF(AND('8'!AC13=""),"",'8'!AC13)</f>
        <v>50</v>
      </c>
      <c r="AD209" s="482" t="str">
        <f>IF(AND('8'!AD13=""),"",'8'!AD13)</f>
        <v>D</v>
      </c>
      <c r="AE209" s="482" t="str">
        <f>IF(AND('8'!AE13=""),"",'8'!AE13)</f>
        <v>B</v>
      </c>
      <c r="AF209" s="482" t="str">
        <f>IF(AND('8'!AF13=""),"",'8'!AF13)</f>
        <v/>
      </c>
      <c r="AG209" s="482" t="str">
        <f>IF(AND('8'!AG13=""),"",'8'!AG13)</f>
        <v/>
      </c>
      <c r="AH209" s="482">
        <f>IF(AND('8'!AH13=""),"",'8'!AH13)</f>
        <v>0</v>
      </c>
      <c r="AI209" s="482" t="str">
        <f>IF(AND('8'!AI13=""),"",'8'!AI13)</f>
        <v/>
      </c>
      <c r="AJ209" s="482">
        <f>IF(AND('8'!AJ13=""),"",'8'!AJ13)</f>
        <v>7</v>
      </c>
      <c r="AK209" s="482" t="str">
        <f>IF(AND('8'!AK13=""),"",'8'!AK13)</f>
        <v/>
      </c>
      <c r="AL209" s="482">
        <f>IF(AND('8'!AL13=""),"",'8'!AL13)</f>
        <v>7</v>
      </c>
      <c r="AM209" s="482" t="str">
        <f>IF(AND('8'!AM13=""),"",'8'!AM13)</f>
        <v>B</v>
      </c>
      <c r="AN209" s="482">
        <f>IF(AND('8'!AN13=""),"",'8'!AN13)</f>
        <v>32</v>
      </c>
      <c r="AO209" s="482" t="str">
        <f>IF(AND('8'!AO13=""),"",'8'!AO13)</f>
        <v/>
      </c>
      <c r="AP209" s="482">
        <f>IF(AND('8'!AP13=""),"",'8'!AP13)</f>
        <v>32</v>
      </c>
      <c r="AQ209" s="482" t="str">
        <f>IF(AND('8'!AQ13=""),"",'8'!AQ13)</f>
        <v>C</v>
      </c>
      <c r="AR209" s="482">
        <f>IF(AND('8'!AR13=""),"",'8'!AR13)</f>
        <v>6</v>
      </c>
      <c r="AS209" s="482" t="str">
        <f>IF(AND('8'!AS13=""),"",'8'!AS13)</f>
        <v/>
      </c>
      <c r="AT209" s="482">
        <f>IF(AND('8'!AT13=""),"",'8'!AT13)</f>
        <v>6</v>
      </c>
      <c r="AU209" s="482" t="str">
        <f>IF(AND('8'!AU13=""),"",'8'!AU13)</f>
        <v>C</v>
      </c>
      <c r="AV209" s="482" t="str">
        <f>IF(AND('8'!AV13=""),"",'8'!AV13)</f>
        <v/>
      </c>
      <c r="AW209" s="482" t="str">
        <f>IF(AND('8'!AW13=""),"",'8'!AW13)</f>
        <v/>
      </c>
      <c r="AX209" s="482">
        <f>IF(AND('8'!AX13=""),"",'8'!AX13)</f>
        <v>0</v>
      </c>
      <c r="AY209" s="482" t="str">
        <f>IF(AND('8'!AY13=""),"",'8'!AY13)</f>
        <v/>
      </c>
      <c r="AZ209" s="482">
        <f>IF(AND('8'!AZ13=""),"",'8'!AZ13)</f>
        <v>45</v>
      </c>
      <c r="BA209" s="482">
        <f>IF(AND('8'!BA13=""),"",'8'!BA13)</f>
        <v>0</v>
      </c>
      <c r="BB209" s="482">
        <f>IF(AND('8'!BB13=""),"",'8'!BB13)</f>
        <v>45</v>
      </c>
      <c r="BC209" s="482" t="str">
        <f>IF(AND('8'!BC13=""),"",'8'!BC13)</f>
        <v>D</v>
      </c>
      <c r="BD209" s="482" t="str">
        <f>IF(AND('8'!BD13=""),"",'8'!BD13)</f>
        <v>B</v>
      </c>
      <c r="BE209" s="482" t="str">
        <f>IF(AND('8'!BE13=""),"",'8'!BE13)</f>
        <v/>
      </c>
      <c r="BF209" s="482" t="str">
        <f>IF(AND('8'!BF13=""),"",'8'!BF13)</f>
        <v/>
      </c>
      <c r="BG209" s="482">
        <f>IF(AND('8'!BG13=""),"",'8'!BG13)</f>
        <v>0</v>
      </c>
      <c r="BH209" s="482" t="str">
        <f>IF(AND('8'!BH13=""),"",'8'!BH13)</f>
        <v/>
      </c>
      <c r="BI209" s="482">
        <f>IF(AND('8'!BI13=""),"",'8'!BI13)</f>
        <v>7</v>
      </c>
      <c r="BJ209" s="482" t="str">
        <f>IF(AND('8'!BJ13=""),"",'8'!BJ13)</f>
        <v/>
      </c>
      <c r="BK209" s="482">
        <f>IF(AND('8'!BK13=""),"",'8'!BK13)</f>
        <v>7</v>
      </c>
      <c r="BL209" s="482" t="str">
        <f>IF(AND('8'!BL13=""),"",'8'!BL13)</f>
        <v>B</v>
      </c>
      <c r="BM209" s="482">
        <f>IF(AND('8'!BM13=""),"",'8'!BM13)</f>
        <v>32</v>
      </c>
      <c r="BN209" s="482" t="str">
        <f>IF(AND('8'!BN13=""),"",'8'!BN13)</f>
        <v/>
      </c>
      <c r="BO209" s="482">
        <f>IF(AND('8'!BO13=""),"",'8'!BO13)</f>
        <v>32</v>
      </c>
      <c r="BP209" s="482" t="str">
        <f>IF(AND('8'!BP13=""),"",'8'!BP13)</f>
        <v>C</v>
      </c>
      <c r="BQ209" s="482">
        <f>IF(AND('8'!BQ13=""),"",'8'!BQ13)</f>
        <v>6</v>
      </c>
      <c r="BR209" s="482" t="str">
        <f>IF(AND('8'!BR13=""),"",'8'!BR13)</f>
        <v/>
      </c>
      <c r="BS209" s="482">
        <f>IF(AND('8'!BS13=""),"",'8'!BS13)</f>
        <v>6</v>
      </c>
      <c r="BT209" s="482" t="str">
        <f>IF(AND('8'!BT13=""),"",'8'!BT13)</f>
        <v>C</v>
      </c>
      <c r="BU209" s="482" t="str">
        <f>IF(AND('8'!BU13=""),"",'8'!BU13)</f>
        <v/>
      </c>
      <c r="BV209" s="482" t="str">
        <f>IF(AND('8'!BV13=""),"",'8'!BV13)</f>
        <v/>
      </c>
      <c r="BW209" s="482">
        <f>IF(AND('8'!BW13=""),"",'8'!BW13)</f>
        <v>0</v>
      </c>
      <c r="BX209" s="482" t="str">
        <f>IF(AND('8'!BX13=""),"",'8'!BX13)</f>
        <v/>
      </c>
      <c r="BY209" s="482">
        <f>IF(AND('8'!BY13=""),"",'8'!BY13)</f>
        <v>45</v>
      </c>
      <c r="BZ209" s="482">
        <f>IF(AND('8'!BZ13=""),"",'8'!BZ13)</f>
        <v>0</v>
      </c>
      <c r="CA209" s="482">
        <f>IF(AND('8'!CA13=""),"",'8'!CA13)</f>
        <v>45</v>
      </c>
      <c r="CB209" s="482" t="str">
        <f>IF(AND('8'!CB13=""),"",'8'!CB13)</f>
        <v>D</v>
      </c>
      <c r="CC209" s="482" t="str">
        <f>IF(AND('8'!CC13=""),"",'8'!CC13)</f>
        <v>B</v>
      </c>
      <c r="CD209" s="482" t="str">
        <f>IF(AND('8'!CD13=""),"",'8'!CD13)</f>
        <v/>
      </c>
      <c r="CE209" s="482" t="str">
        <f>IF(AND('8'!CE13=""),"",'8'!CE13)</f>
        <v/>
      </c>
      <c r="CF209" s="482">
        <f>IF(AND('8'!CF13=""),"",'8'!CF13)</f>
        <v>0</v>
      </c>
      <c r="CG209" s="482" t="str">
        <f>IF(AND('8'!CG13=""),"",'8'!CG13)</f>
        <v/>
      </c>
      <c r="CH209" s="482">
        <f>IF(AND('8'!CH13=""),"",'8'!CH13)</f>
        <v>7</v>
      </c>
      <c r="CI209" s="482" t="str">
        <f>IF(AND('8'!CI13=""),"",'8'!CI13)</f>
        <v/>
      </c>
      <c r="CJ209" s="482">
        <f>IF(AND('8'!CJ13=""),"",'8'!CJ13)</f>
        <v>7</v>
      </c>
      <c r="CK209" s="482" t="str">
        <f>IF(AND('8'!CK13=""),"",'8'!CK13)</f>
        <v>B</v>
      </c>
      <c r="CL209" s="482">
        <f>IF(AND('8'!CL13=""),"",'8'!CL13)</f>
        <v>32</v>
      </c>
      <c r="CM209" s="482" t="str">
        <f>IF(AND('8'!CM13=""),"",'8'!CM13)</f>
        <v/>
      </c>
      <c r="CN209" s="482">
        <f>IF(AND('8'!CN13=""),"",'8'!CN13)</f>
        <v>32</v>
      </c>
      <c r="CO209" s="482" t="str">
        <f>IF(AND('8'!CO13=""),"",'8'!CO13)</f>
        <v>C</v>
      </c>
      <c r="CP209" s="482">
        <f>IF(AND('8'!CP13=""),"",'8'!CP13)</f>
        <v>6</v>
      </c>
      <c r="CQ209" s="482" t="str">
        <f>IF(AND('8'!CQ13=""),"",'8'!CQ13)</f>
        <v/>
      </c>
      <c r="CR209" s="482">
        <f>IF(AND('8'!CR13=""),"",'8'!CR13)</f>
        <v>6</v>
      </c>
      <c r="CS209" s="482" t="str">
        <f>IF(AND('8'!CS13=""),"",'8'!CS13)</f>
        <v>C</v>
      </c>
      <c r="CT209" s="482" t="str">
        <f>IF(AND('8'!CT13=""),"",'8'!CT13)</f>
        <v/>
      </c>
      <c r="CU209" s="482" t="str">
        <f>IF(AND('8'!CU13=""),"",'8'!CU13)</f>
        <v/>
      </c>
      <c r="CV209" s="482">
        <f>IF(AND('8'!CV13=""),"",'8'!CV13)</f>
        <v>0</v>
      </c>
      <c r="CW209" s="482" t="str">
        <f>IF(AND('8'!CW13=""),"",'8'!CW13)</f>
        <v/>
      </c>
      <c r="CX209" s="482">
        <f>IF(AND('8'!CX13=""),"",'8'!CX13)</f>
        <v>45</v>
      </c>
      <c r="CY209" s="482">
        <f>IF(AND('8'!CY13=""),"",'8'!CY13)</f>
        <v>0</v>
      </c>
      <c r="CZ209" s="482">
        <f>IF(AND('8'!CZ13=""),"",'8'!CZ13)</f>
        <v>45</v>
      </c>
      <c r="DA209" s="482" t="str">
        <f>IF(AND('8'!DA13=""),"",'8'!DA13)</f>
        <v>D</v>
      </c>
      <c r="DB209" s="482" t="str">
        <f>IF(AND('8'!DB13=""),"",'8'!DB13)</f>
        <v>B</v>
      </c>
      <c r="DC209" s="482" t="str">
        <f>IF(AND('8'!DC13=""),"",'8'!DC13)</f>
        <v/>
      </c>
      <c r="DD209" s="482" t="str">
        <f>IF(AND('8'!DD13=""),"",'8'!DD13)</f>
        <v/>
      </c>
      <c r="DE209" s="482">
        <f>IF(AND('8'!DE13=""),"",'8'!DE13)</f>
        <v>0</v>
      </c>
      <c r="DF209" s="482" t="str">
        <f>IF(AND('8'!DF13=""),"",'8'!DF13)</f>
        <v/>
      </c>
      <c r="DG209" s="482">
        <f>IF(AND('8'!DG13=""),"",'8'!DG13)</f>
        <v>7</v>
      </c>
      <c r="DH209" s="482" t="str">
        <f>IF(AND('8'!DH13=""),"",'8'!DH13)</f>
        <v/>
      </c>
      <c r="DI209" s="482">
        <f>IF(AND('8'!DI13=""),"",'8'!DI13)</f>
        <v>7</v>
      </c>
      <c r="DJ209" s="482" t="str">
        <f>IF(AND('8'!DJ13=""),"",'8'!DJ13)</f>
        <v>B</v>
      </c>
      <c r="DK209" s="482">
        <f>IF(AND('8'!DK13=""),"",'8'!DK13)</f>
        <v>32</v>
      </c>
      <c r="DL209" s="482" t="str">
        <f>IF(AND('8'!DL13=""),"",'8'!DL13)</f>
        <v/>
      </c>
      <c r="DM209" s="482">
        <f>IF(AND('8'!DM13=""),"",'8'!DM13)</f>
        <v>32</v>
      </c>
      <c r="DN209" s="482" t="str">
        <f>IF(AND('8'!DN13=""),"",'8'!DN13)</f>
        <v>C</v>
      </c>
      <c r="DO209" s="482">
        <f>IF(AND('8'!DO13=""),"",'8'!DO13)</f>
        <v>6</v>
      </c>
      <c r="DP209" s="482" t="str">
        <f>IF(AND('8'!DP13=""),"",'8'!DP13)</f>
        <v/>
      </c>
      <c r="DQ209" s="482">
        <f>IF(AND('8'!DQ13=""),"",'8'!DQ13)</f>
        <v>6</v>
      </c>
      <c r="DR209" s="482" t="str">
        <f>IF(AND('8'!DR13=""),"",'8'!DR13)</f>
        <v>C</v>
      </c>
      <c r="DS209" s="482" t="str">
        <f>IF(AND('8'!DS13=""),"",'8'!DS13)</f>
        <v/>
      </c>
      <c r="DT209" s="482" t="str">
        <f>IF(AND('8'!DT13=""),"",'8'!DT13)</f>
        <v/>
      </c>
      <c r="DU209" s="482">
        <f>IF(AND('8'!DU13=""),"",'8'!DU13)</f>
        <v>0</v>
      </c>
      <c r="DV209" s="482" t="str">
        <f>IF(AND('8'!DV13=""),"",'8'!DV13)</f>
        <v/>
      </c>
      <c r="DW209" s="482">
        <f>IF(AND('8'!DW13=""),"",'8'!DW13)</f>
        <v>45</v>
      </c>
      <c r="DX209" s="482">
        <f>IF(AND('8'!DX13=""),"",'8'!DX13)</f>
        <v>0</v>
      </c>
      <c r="DY209" s="482">
        <f>IF(AND('8'!DY13=""),"",'8'!DY13)</f>
        <v>45</v>
      </c>
      <c r="DZ209" s="482" t="str">
        <f>IF(AND('8'!DZ13=""),"",'8'!DZ13)</f>
        <v>D</v>
      </c>
      <c r="EA209" s="482" t="str">
        <f>IF(AND('8'!EA13=""),"",'8'!EA13)</f>
        <v>B</v>
      </c>
      <c r="EB209" s="482" t="str">
        <f>IF(AND('8'!EB13=""),"",'8'!EB13)</f>
        <v/>
      </c>
      <c r="EC209" s="482" t="str">
        <f>IF(AND('8'!EC13=""),"",'8'!EC13)</f>
        <v/>
      </c>
      <c r="ED209" s="482">
        <f>IF(AND('8'!ED13=""),"",'8'!ED13)</f>
        <v>0</v>
      </c>
      <c r="EE209" s="482" t="str">
        <f>IF(AND('8'!EE13=""),"",'8'!EE13)</f>
        <v/>
      </c>
      <c r="EF209" s="482">
        <f>IF(AND('8'!EF13=""),"",'8'!EF13)</f>
        <v>7</v>
      </c>
      <c r="EG209" s="482" t="str">
        <f>IF(AND('8'!EG13=""),"",'8'!EG13)</f>
        <v/>
      </c>
      <c r="EH209" s="482">
        <f>IF(AND('8'!EH13=""),"",'8'!EH13)</f>
        <v>7</v>
      </c>
      <c r="EI209" s="482" t="str">
        <f>IF(AND('8'!EI13=""),"",'8'!EI13)</f>
        <v>B</v>
      </c>
      <c r="EJ209" s="482">
        <f>IF(AND('8'!EJ13=""),"",'8'!EJ13)</f>
        <v>32</v>
      </c>
      <c r="EK209" s="482" t="str">
        <f>IF(AND('8'!EK13=""),"",'8'!EK13)</f>
        <v/>
      </c>
      <c r="EL209" s="482">
        <f>IF(AND('8'!EL13=""),"",'8'!EL13)</f>
        <v>32</v>
      </c>
      <c r="EM209" s="482" t="str">
        <f>IF(AND('8'!EM13=""),"",'8'!EM13)</f>
        <v>C</v>
      </c>
      <c r="EN209" s="482">
        <f>IF(AND('8'!EN13=""),"",'8'!EN13)</f>
        <v>6</v>
      </c>
      <c r="EO209" s="482" t="str">
        <f>IF(AND('8'!EO13=""),"",'8'!EO13)</f>
        <v/>
      </c>
      <c r="EP209" s="482">
        <f>IF(AND('8'!EP13=""),"",'8'!EP13)</f>
        <v>6</v>
      </c>
      <c r="EQ209" s="482" t="str">
        <f>IF(AND('8'!EQ13=""),"",'8'!EQ13)</f>
        <v>C</v>
      </c>
      <c r="ER209" s="482" t="str">
        <f>IF(AND('8'!ER13=""),"",'8'!ER13)</f>
        <v/>
      </c>
      <c r="ES209" s="482" t="str">
        <f>IF(AND('8'!ES13=""),"",'8'!ES13)</f>
        <v/>
      </c>
      <c r="ET209" s="482">
        <f>IF(AND('8'!ET13=""),"",'8'!ET13)</f>
        <v>0</v>
      </c>
      <c r="EU209" s="482" t="str">
        <f>IF(AND('8'!EU13=""),"",'8'!EU13)</f>
        <v/>
      </c>
      <c r="EV209" s="482">
        <f>IF(AND('8'!EV13=""),"",'8'!EV13)</f>
        <v>45</v>
      </c>
      <c r="EW209" s="482">
        <f>IF(AND('8'!EW13=""),"",'8'!EW13)</f>
        <v>0</v>
      </c>
      <c r="EX209" s="482">
        <f>IF(AND('8'!EX13=""),"",'8'!EX13)</f>
        <v>45</v>
      </c>
      <c r="EY209" s="482" t="str">
        <f>IF(AND('8'!EY13=""),"",'8'!EY13)</f>
        <v>D</v>
      </c>
      <c r="EZ209" s="482">
        <f>IF(AND('8'!EZ13=""),"",'8'!EZ13)</f>
        <v>17</v>
      </c>
      <c r="FA209" s="482">
        <f>IF(AND('8'!FA13=""),"",'8'!FA13)</f>
        <v>18</v>
      </c>
      <c r="FB209" s="482">
        <f>IF(AND('8'!FB13=""),"",'8'!FB13)</f>
        <v>17</v>
      </c>
      <c r="FC209" s="482">
        <f>IF(AND('8'!FC13=""),"",'8'!FC13)</f>
        <v>18</v>
      </c>
      <c r="FD209" s="482">
        <f>IF(AND('8'!FD13=""),"",'8'!FD13)</f>
        <v>17</v>
      </c>
      <c r="FE209" s="482">
        <f>IF(AND('8'!FE13=""),"",'8'!FE13)</f>
        <v>87</v>
      </c>
      <c r="FF209" s="482" t="str">
        <f>IF(AND('8'!FF13=""),"",'8'!FF13)</f>
        <v>A</v>
      </c>
      <c r="FG209" s="482">
        <f>IF(AND('8'!FG13=""),"",'8'!FG13)</f>
        <v>18</v>
      </c>
      <c r="FH209" s="482">
        <f>IF(AND('8'!FH13=""),"",'8'!FH13)</f>
        <v>18</v>
      </c>
      <c r="FI209" s="482">
        <f>IF(AND('8'!FI13=""),"",'8'!FI13)</f>
        <v>17</v>
      </c>
      <c r="FJ209" s="482">
        <f>IF(AND('8'!FJ13=""),"",'8'!FJ13)</f>
        <v>18</v>
      </c>
      <c r="FK209" s="482">
        <f>IF(AND('8'!FK13=""),"",'8'!FK13)</f>
        <v>18</v>
      </c>
      <c r="FL209" s="482">
        <f>IF(AND('8'!FL13=""),"",'8'!FL13)</f>
        <v>89</v>
      </c>
      <c r="FM209" s="482" t="str">
        <f>IF(AND('8'!FM13=""),"",'8'!FM13)</f>
        <v>A</v>
      </c>
      <c r="FN209" s="482">
        <f>IF(AND('8'!FN13=""),"",'8'!FN13)</f>
        <v>18</v>
      </c>
      <c r="FO209" s="482">
        <f>IF(AND('8'!FO13=""),"",'8'!FO13)</f>
        <v>17</v>
      </c>
      <c r="FP209" s="482">
        <f>IF(AND('8'!FP13=""),"",'8'!FP13)</f>
        <v>18</v>
      </c>
      <c r="FQ209" s="482">
        <f>IF(AND('8'!FQ13=""),"",'8'!FQ13)</f>
        <v>17</v>
      </c>
      <c r="FR209" s="482">
        <f>IF(AND('8'!FR13=""),"",'8'!FR13)</f>
        <v>18</v>
      </c>
      <c r="FS209" s="482">
        <f>IF(AND('8'!FS13=""),"",'8'!FS13)</f>
        <v>88</v>
      </c>
      <c r="FT209" s="482" t="str">
        <f>IF(AND('8'!FT13=""),"",'8'!FT13)</f>
        <v>A</v>
      </c>
      <c r="FU209" s="482">
        <f>IF(AND('8'!FV13=""),"",'8'!FV13)</f>
        <v>16</v>
      </c>
      <c r="FV209" s="482">
        <f>IF(AND('8'!FW13=""),"",'8'!FW13)</f>
        <v>20</v>
      </c>
      <c r="FW209" s="482">
        <f>IF(AND('8'!FX13=""),"",'8'!FX13)</f>
        <v>50</v>
      </c>
      <c r="FX209" s="482">
        <f>IF(AND('8'!FY13=""),"",'8'!FY13)</f>
        <v>50</v>
      </c>
      <c r="FY209" s="482">
        <f>IF(AND('8'!FZ13=""),"",'8'!FZ13)</f>
        <v>0</v>
      </c>
      <c r="FZ209" s="482">
        <f>IF(AND('8'!GA13=""),"",'8'!GA13)</f>
        <v>0</v>
      </c>
      <c r="GA209" s="482">
        <f>IF(AND('8'!GB13=""),"",'8'!GB13)</f>
        <v>0</v>
      </c>
      <c r="GB209" s="482">
        <f>IF(AND('8'!GC13=""),"",'8'!GC13)</f>
        <v>0</v>
      </c>
      <c r="GC209" s="482">
        <f>IF(AND('8'!GD13=""),"",'8'!GD13)</f>
        <v>0</v>
      </c>
      <c r="GD209" s="482">
        <f>IF(AND('8'!GE13=""),"",'8'!GE13)</f>
        <v>0</v>
      </c>
      <c r="GE209" s="482">
        <f>IF(AND('8'!GF13=""),"",'8'!GF13)</f>
        <v>0</v>
      </c>
      <c r="GF209" s="482">
        <f>IF(AND('8'!GG13=""),"",'8'!GG13)</f>
        <v>0</v>
      </c>
      <c r="GG209" s="482">
        <f>IF(AND('8'!GH13=""),"",IF(AND('8'!GH13="-"),"",'8'!GH13))</f>
        <v>116</v>
      </c>
      <c r="GH209" s="50">
        <f>IF(AND(C209=""),"",VLOOKUP(B209,Register!$A$7:$CL$311,36,FALSE))</f>
        <v>0</v>
      </c>
      <c r="GI209" s="483" t="str">
        <f>IF(AND('8'!GL13=""),"",'8'!GL13)</f>
        <v>lIre~</v>
      </c>
      <c r="GJ209" s="173" t="str">
        <f>IF(AND('8'!FU13=""),"",'8'!FU13)</f>
        <v>mRrh.kZ</v>
      </c>
    </row>
    <row r="210" spans="1:192" ht="21">
      <c r="A210" s="480">
        <v>202</v>
      </c>
      <c r="B210" s="481">
        <f>IF(AND('8'!B14=""),"",'8'!B14)</f>
        <v>802</v>
      </c>
      <c r="C210" s="196" t="str">
        <f>IF(AND('8'!C14=""),"",'8'!C14)</f>
        <v>nhiw nsoh</v>
      </c>
      <c r="D210" s="196" t="str">
        <f>IF(AND('8'!D14=""),"",'8'!D14)</f>
        <v>gsekjke</v>
      </c>
      <c r="E210" s="201">
        <f>IF(AND('8'!E14=""),"",'8'!E14)</f>
        <v>37513</v>
      </c>
      <c r="F210" s="482" t="str">
        <f>IF(AND('8'!F14=""),"",'8'!F14)</f>
        <v>C</v>
      </c>
      <c r="G210" s="482" t="str">
        <f>IF(AND('8'!G14=""),"",'8'!G14)</f>
        <v/>
      </c>
      <c r="H210" s="482" t="str">
        <f>IF(AND('8'!H14=""),"",'8'!H14)</f>
        <v/>
      </c>
      <c r="I210" s="482">
        <f>IF(AND('8'!I14=""),"",'8'!I14)</f>
        <v>0</v>
      </c>
      <c r="J210" s="482" t="str">
        <f>IF(AND('8'!J14=""),"",'8'!J14)</f>
        <v/>
      </c>
      <c r="K210" s="482">
        <f>IF(AND('8'!K14=""),"",'8'!K14)</f>
        <v>6</v>
      </c>
      <c r="L210" s="482" t="str">
        <f>IF(AND('8'!L14=""),"",'8'!L14)</f>
        <v/>
      </c>
      <c r="M210" s="482">
        <f>IF(AND('8'!M14=""),"",'8'!M14)</f>
        <v>6</v>
      </c>
      <c r="N210" s="482" t="str">
        <f>IF(AND('8'!N14=""),"",'8'!N14)</f>
        <v>C</v>
      </c>
      <c r="O210" s="482">
        <f>IF(AND('8'!O14=""),"",'8'!O14)</f>
        <v>14</v>
      </c>
      <c r="P210" s="482" t="str">
        <f>IF(AND('8'!P14=""),"",'8'!P14)</f>
        <v/>
      </c>
      <c r="Q210" s="482">
        <f>IF(AND('8'!Q14=""),"",'8'!Q14)</f>
        <v>14</v>
      </c>
      <c r="R210" s="482" t="str">
        <f>IF(AND('8'!R14=""),"",'8'!R14)</f>
        <v>D</v>
      </c>
      <c r="S210" s="482">
        <f>IF(AND('8'!S14=""),"",'8'!S14)</f>
        <v>5</v>
      </c>
      <c r="T210" s="482" t="str">
        <f>IF(AND('8'!T14=""),"",'8'!T14)</f>
        <v/>
      </c>
      <c r="U210" s="482">
        <f>IF(AND('8'!U14=""),"",'8'!U14)</f>
        <v>5</v>
      </c>
      <c r="V210" s="482" t="str">
        <f>IF(AND('8'!V14=""),"",'8'!V14)</f>
        <v>C</v>
      </c>
      <c r="W210" s="482" t="str">
        <f>IF(AND('8'!W14=""),"",'8'!W14)</f>
        <v/>
      </c>
      <c r="X210" s="482" t="str">
        <f>IF(AND('8'!X14=""),"",'8'!X14)</f>
        <v/>
      </c>
      <c r="Y210" s="482">
        <f>IF(AND('8'!Y14=""),"",'8'!Y14)</f>
        <v>0</v>
      </c>
      <c r="Z210" s="482" t="str">
        <f>IF(AND('8'!Z14=""),"",'8'!Z14)</f>
        <v/>
      </c>
      <c r="AA210" s="482">
        <f>IF(AND('8'!AA14=""),"",'8'!AA14)</f>
        <v>25</v>
      </c>
      <c r="AB210" s="482">
        <f>IF(AND('8'!AB14=""),"",'8'!AB14)</f>
        <v>0</v>
      </c>
      <c r="AC210" s="482">
        <f>IF(AND('8'!AC14=""),"",'8'!AC14)</f>
        <v>25</v>
      </c>
      <c r="AD210" s="482" t="str">
        <f>IF(AND('8'!AD14=""),"",'8'!AD14)</f>
        <v>D</v>
      </c>
      <c r="AE210" s="482" t="str">
        <f>IF(AND('8'!AE14=""),"",'8'!AE14)</f>
        <v>C</v>
      </c>
      <c r="AF210" s="482" t="str">
        <f>IF(AND('8'!AF14=""),"",'8'!AF14)</f>
        <v/>
      </c>
      <c r="AG210" s="482" t="str">
        <f>IF(AND('8'!AG14=""),"",'8'!AG14)</f>
        <v/>
      </c>
      <c r="AH210" s="482">
        <f>IF(AND('8'!AH14=""),"",'8'!AH14)</f>
        <v>0</v>
      </c>
      <c r="AI210" s="482" t="str">
        <f>IF(AND('8'!AI14=""),"",'8'!AI14)</f>
        <v/>
      </c>
      <c r="AJ210" s="482">
        <f>IF(AND('8'!AJ14=""),"",'8'!AJ14)</f>
        <v>6</v>
      </c>
      <c r="AK210" s="482" t="str">
        <f>IF(AND('8'!AK14=""),"",'8'!AK14)</f>
        <v/>
      </c>
      <c r="AL210" s="482">
        <f>IF(AND('8'!AL14=""),"",'8'!AL14)</f>
        <v>6</v>
      </c>
      <c r="AM210" s="482" t="str">
        <f>IF(AND('8'!AM14=""),"",'8'!AM14)</f>
        <v>C</v>
      </c>
      <c r="AN210" s="482">
        <f>IF(AND('8'!AN14=""),"",'8'!AN14)</f>
        <v>14</v>
      </c>
      <c r="AO210" s="482" t="str">
        <f>IF(AND('8'!AO14=""),"",'8'!AO14)</f>
        <v/>
      </c>
      <c r="AP210" s="482">
        <f>IF(AND('8'!AP14=""),"",'8'!AP14)</f>
        <v>14</v>
      </c>
      <c r="AQ210" s="482" t="str">
        <f>IF(AND('8'!AQ14=""),"",'8'!AQ14)</f>
        <v>D</v>
      </c>
      <c r="AR210" s="482">
        <f>IF(AND('8'!AR14=""),"",'8'!AR14)</f>
        <v>5</v>
      </c>
      <c r="AS210" s="482" t="str">
        <f>IF(AND('8'!AS14=""),"",'8'!AS14)</f>
        <v/>
      </c>
      <c r="AT210" s="482">
        <f>IF(AND('8'!AT14=""),"",'8'!AT14)</f>
        <v>5</v>
      </c>
      <c r="AU210" s="482" t="str">
        <f>IF(AND('8'!AU14=""),"",'8'!AU14)</f>
        <v>C</v>
      </c>
      <c r="AV210" s="482" t="str">
        <f>IF(AND('8'!AV14=""),"",'8'!AV14)</f>
        <v/>
      </c>
      <c r="AW210" s="482" t="str">
        <f>IF(AND('8'!AW14=""),"",'8'!AW14)</f>
        <v/>
      </c>
      <c r="AX210" s="482">
        <f>IF(AND('8'!AX14=""),"",'8'!AX14)</f>
        <v>0</v>
      </c>
      <c r="AY210" s="482" t="str">
        <f>IF(AND('8'!AY14=""),"",'8'!AY14)</f>
        <v/>
      </c>
      <c r="AZ210" s="482">
        <f>IF(AND('8'!AZ14=""),"",'8'!AZ14)</f>
        <v>25</v>
      </c>
      <c r="BA210" s="482">
        <f>IF(AND('8'!BA14=""),"",'8'!BA14)</f>
        <v>0</v>
      </c>
      <c r="BB210" s="482">
        <f>IF(AND('8'!BB14=""),"",'8'!BB14)</f>
        <v>25</v>
      </c>
      <c r="BC210" s="482" t="str">
        <f>IF(AND('8'!BC14=""),"",'8'!BC14)</f>
        <v>D</v>
      </c>
      <c r="BD210" s="482" t="str">
        <f>IF(AND('8'!BD14=""),"",'8'!BD14)</f>
        <v>C</v>
      </c>
      <c r="BE210" s="482" t="str">
        <f>IF(AND('8'!BE14=""),"",'8'!BE14)</f>
        <v/>
      </c>
      <c r="BF210" s="482" t="str">
        <f>IF(AND('8'!BF14=""),"",'8'!BF14)</f>
        <v/>
      </c>
      <c r="BG210" s="482">
        <f>IF(AND('8'!BG14=""),"",'8'!BG14)</f>
        <v>0</v>
      </c>
      <c r="BH210" s="482" t="str">
        <f>IF(AND('8'!BH14=""),"",'8'!BH14)</f>
        <v/>
      </c>
      <c r="BI210" s="482">
        <f>IF(AND('8'!BI14=""),"",'8'!BI14)</f>
        <v>6</v>
      </c>
      <c r="BJ210" s="482" t="str">
        <f>IF(AND('8'!BJ14=""),"",'8'!BJ14)</f>
        <v/>
      </c>
      <c r="BK210" s="482">
        <f>IF(AND('8'!BK14=""),"",'8'!BK14)</f>
        <v>6</v>
      </c>
      <c r="BL210" s="482" t="str">
        <f>IF(AND('8'!BL14=""),"",'8'!BL14)</f>
        <v>C</v>
      </c>
      <c r="BM210" s="482">
        <f>IF(AND('8'!BM14=""),"",'8'!BM14)</f>
        <v>14</v>
      </c>
      <c r="BN210" s="482" t="str">
        <f>IF(AND('8'!BN14=""),"",'8'!BN14)</f>
        <v/>
      </c>
      <c r="BO210" s="482">
        <f>IF(AND('8'!BO14=""),"",'8'!BO14)</f>
        <v>14</v>
      </c>
      <c r="BP210" s="482" t="str">
        <f>IF(AND('8'!BP14=""),"",'8'!BP14)</f>
        <v>D</v>
      </c>
      <c r="BQ210" s="482">
        <f>IF(AND('8'!BQ14=""),"",'8'!BQ14)</f>
        <v>5</v>
      </c>
      <c r="BR210" s="482" t="str">
        <f>IF(AND('8'!BR14=""),"",'8'!BR14)</f>
        <v/>
      </c>
      <c r="BS210" s="482">
        <f>IF(AND('8'!BS14=""),"",'8'!BS14)</f>
        <v>5</v>
      </c>
      <c r="BT210" s="482" t="str">
        <f>IF(AND('8'!BT14=""),"",'8'!BT14)</f>
        <v>C</v>
      </c>
      <c r="BU210" s="482" t="str">
        <f>IF(AND('8'!BU14=""),"",'8'!BU14)</f>
        <v/>
      </c>
      <c r="BV210" s="482" t="str">
        <f>IF(AND('8'!BV14=""),"",'8'!BV14)</f>
        <v/>
      </c>
      <c r="BW210" s="482">
        <f>IF(AND('8'!BW14=""),"",'8'!BW14)</f>
        <v>0</v>
      </c>
      <c r="BX210" s="482" t="str">
        <f>IF(AND('8'!BX14=""),"",'8'!BX14)</f>
        <v/>
      </c>
      <c r="BY210" s="482">
        <f>IF(AND('8'!BY14=""),"",'8'!BY14)</f>
        <v>25</v>
      </c>
      <c r="BZ210" s="482">
        <f>IF(AND('8'!BZ14=""),"",'8'!BZ14)</f>
        <v>0</v>
      </c>
      <c r="CA210" s="482">
        <f>IF(AND('8'!CA14=""),"",'8'!CA14)</f>
        <v>25</v>
      </c>
      <c r="CB210" s="482" t="str">
        <f>IF(AND('8'!CB14=""),"",'8'!CB14)</f>
        <v>D</v>
      </c>
      <c r="CC210" s="482" t="str">
        <f>IF(AND('8'!CC14=""),"",'8'!CC14)</f>
        <v>C</v>
      </c>
      <c r="CD210" s="482" t="str">
        <f>IF(AND('8'!CD14=""),"",'8'!CD14)</f>
        <v/>
      </c>
      <c r="CE210" s="482" t="str">
        <f>IF(AND('8'!CE14=""),"",'8'!CE14)</f>
        <v/>
      </c>
      <c r="CF210" s="482">
        <f>IF(AND('8'!CF14=""),"",'8'!CF14)</f>
        <v>0</v>
      </c>
      <c r="CG210" s="482" t="str">
        <f>IF(AND('8'!CG14=""),"",'8'!CG14)</f>
        <v/>
      </c>
      <c r="CH210" s="482">
        <f>IF(AND('8'!CH14=""),"",'8'!CH14)</f>
        <v>6</v>
      </c>
      <c r="CI210" s="482" t="str">
        <f>IF(AND('8'!CI14=""),"",'8'!CI14)</f>
        <v/>
      </c>
      <c r="CJ210" s="482">
        <f>IF(AND('8'!CJ14=""),"",'8'!CJ14)</f>
        <v>6</v>
      </c>
      <c r="CK210" s="482" t="str">
        <f>IF(AND('8'!CK14=""),"",'8'!CK14)</f>
        <v>C</v>
      </c>
      <c r="CL210" s="482">
        <f>IF(AND('8'!CL14=""),"",'8'!CL14)</f>
        <v>14</v>
      </c>
      <c r="CM210" s="482" t="str">
        <f>IF(AND('8'!CM14=""),"",'8'!CM14)</f>
        <v/>
      </c>
      <c r="CN210" s="482">
        <f>IF(AND('8'!CN14=""),"",'8'!CN14)</f>
        <v>14</v>
      </c>
      <c r="CO210" s="482" t="str">
        <f>IF(AND('8'!CO14=""),"",'8'!CO14)</f>
        <v>D</v>
      </c>
      <c r="CP210" s="482">
        <f>IF(AND('8'!CP14=""),"",'8'!CP14)</f>
        <v>5</v>
      </c>
      <c r="CQ210" s="482" t="str">
        <f>IF(AND('8'!CQ14=""),"",'8'!CQ14)</f>
        <v/>
      </c>
      <c r="CR210" s="482">
        <f>IF(AND('8'!CR14=""),"",'8'!CR14)</f>
        <v>5</v>
      </c>
      <c r="CS210" s="482" t="str">
        <f>IF(AND('8'!CS14=""),"",'8'!CS14)</f>
        <v>C</v>
      </c>
      <c r="CT210" s="482" t="str">
        <f>IF(AND('8'!CT14=""),"",'8'!CT14)</f>
        <v/>
      </c>
      <c r="CU210" s="482" t="str">
        <f>IF(AND('8'!CU14=""),"",'8'!CU14)</f>
        <v/>
      </c>
      <c r="CV210" s="482">
        <f>IF(AND('8'!CV14=""),"",'8'!CV14)</f>
        <v>0</v>
      </c>
      <c r="CW210" s="482" t="str">
        <f>IF(AND('8'!CW14=""),"",'8'!CW14)</f>
        <v/>
      </c>
      <c r="CX210" s="482">
        <f>IF(AND('8'!CX14=""),"",'8'!CX14)</f>
        <v>25</v>
      </c>
      <c r="CY210" s="482">
        <f>IF(AND('8'!CY14=""),"",'8'!CY14)</f>
        <v>0</v>
      </c>
      <c r="CZ210" s="482">
        <f>IF(AND('8'!CZ14=""),"",'8'!CZ14)</f>
        <v>25</v>
      </c>
      <c r="DA210" s="482" t="str">
        <f>IF(AND('8'!DA14=""),"",'8'!DA14)</f>
        <v>D</v>
      </c>
      <c r="DB210" s="482" t="str">
        <f>IF(AND('8'!DB14=""),"",'8'!DB14)</f>
        <v>C</v>
      </c>
      <c r="DC210" s="482" t="str">
        <f>IF(AND('8'!DC14=""),"",'8'!DC14)</f>
        <v/>
      </c>
      <c r="DD210" s="482" t="str">
        <f>IF(AND('8'!DD14=""),"",'8'!DD14)</f>
        <v/>
      </c>
      <c r="DE210" s="482">
        <f>IF(AND('8'!DE14=""),"",'8'!DE14)</f>
        <v>0</v>
      </c>
      <c r="DF210" s="482" t="str">
        <f>IF(AND('8'!DF14=""),"",'8'!DF14)</f>
        <v/>
      </c>
      <c r="DG210" s="482">
        <f>IF(AND('8'!DG14=""),"",'8'!DG14)</f>
        <v>6</v>
      </c>
      <c r="DH210" s="482" t="str">
        <f>IF(AND('8'!DH14=""),"",'8'!DH14)</f>
        <v/>
      </c>
      <c r="DI210" s="482">
        <f>IF(AND('8'!DI14=""),"",'8'!DI14)</f>
        <v>6</v>
      </c>
      <c r="DJ210" s="482" t="str">
        <f>IF(AND('8'!DJ14=""),"",'8'!DJ14)</f>
        <v>C</v>
      </c>
      <c r="DK210" s="482">
        <f>IF(AND('8'!DK14=""),"",'8'!DK14)</f>
        <v>14</v>
      </c>
      <c r="DL210" s="482" t="str">
        <f>IF(AND('8'!DL14=""),"",'8'!DL14)</f>
        <v/>
      </c>
      <c r="DM210" s="482">
        <f>IF(AND('8'!DM14=""),"",'8'!DM14)</f>
        <v>14</v>
      </c>
      <c r="DN210" s="482" t="str">
        <f>IF(AND('8'!DN14=""),"",'8'!DN14)</f>
        <v>D</v>
      </c>
      <c r="DO210" s="482">
        <f>IF(AND('8'!DO14=""),"",'8'!DO14)</f>
        <v>5</v>
      </c>
      <c r="DP210" s="482" t="str">
        <f>IF(AND('8'!DP14=""),"",'8'!DP14)</f>
        <v/>
      </c>
      <c r="DQ210" s="482">
        <f>IF(AND('8'!DQ14=""),"",'8'!DQ14)</f>
        <v>5</v>
      </c>
      <c r="DR210" s="482" t="str">
        <f>IF(AND('8'!DR14=""),"",'8'!DR14)</f>
        <v>C</v>
      </c>
      <c r="DS210" s="482" t="str">
        <f>IF(AND('8'!DS14=""),"",'8'!DS14)</f>
        <v/>
      </c>
      <c r="DT210" s="482" t="str">
        <f>IF(AND('8'!DT14=""),"",'8'!DT14)</f>
        <v/>
      </c>
      <c r="DU210" s="482">
        <f>IF(AND('8'!DU14=""),"",'8'!DU14)</f>
        <v>0</v>
      </c>
      <c r="DV210" s="482" t="str">
        <f>IF(AND('8'!DV14=""),"",'8'!DV14)</f>
        <v/>
      </c>
      <c r="DW210" s="482">
        <f>IF(AND('8'!DW14=""),"",'8'!DW14)</f>
        <v>25</v>
      </c>
      <c r="DX210" s="482">
        <f>IF(AND('8'!DX14=""),"",'8'!DX14)</f>
        <v>0</v>
      </c>
      <c r="DY210" s="482">
        <f>IF(AND('8'!DY14=""),"",'8'!DY14)</f>
        <v>25</v>
      </c>
      <c r="DZ210" s="482" t="str">
        <f>IF(AND('8'!DZ14=""),"",'8'!DZ14)</f>
        <v>D</v>
      </c>
      <c r="EA210" s="482" t="str">
        <f>IF(AND('8'!EA14=""),"",'8'!EA14)</f>
        <v>C</v>
      </c>
      <c r="EB210" s="482" t="str">
        <f>IF(AND('8'!EB14=""),"",'8'!EB14)</f>
        <v/>
      </c>
      <c r="EC210" s="482" t="str">
        <f>IF(AND('8'!EC14=""),"",'8'!EC14)</f>
        <v/>
      </c>
      <c r="ED210" s="482">
        <f>IF(AND('8'!ED14=""),"",'8'!ED14)</f>
        <v>0</v>
      </c>
      <c r="EE210" s="482" t="str">
        <f>IF(AND('8'!EE14=""),"",'8'!EE14)</f>
        <v/>
      </c>
      <c r="EF210" s="482">
        <f>IF(AND('8'!EF14=""),"",'8'!EF14)</f>
        <v>6</v>
      </c>
      <c r="EG210" s="482" t="str">
        <f>IF(AND('8'!EG14=""),"",'8'!EG14)</f>
        <v/>
      </c>
      <c r="EH210" s="482">
        <f>IF(AND('8'!EH14=""),"",'8'!EH14)</f>
        <v>6</v>
      </c>
      <c r="EI210" s="482" t="str">
        <f>IF(AND('8'!EI14=""),"",'8'!EI14)</f>
        <v>C</v>
      </c>
      <c r="EJ210" s="482">
        <f>IF(AND('8'!EJ14=""),"",'8'!EJ14)</f>
        <v>14</v>
      </c>
      <c r="EK210" s="482" t="str">
        <f>IF(AND('8'!EK14=""),"",'8'!EK14)</f>
        <v/>
      </c>
      <c r="EL210" s="482">
        <f>IF(AND('8'!EL14=""),"",'8'!EL14)</f>
        <v>14</v>
      </c>
      <c r="EM210" s="482" t="str">
        <f>IF(AND('8'!EM14=""),"",'8'!EM14)</f>
        <v>D</v>
      </c>
      <c r="EN210" s="482">
        <f>IF(AND('8'!EN14=""),"",'8'!EN14)</f>
        <v>5</v>
      </c>
      <c r="EO210" s="482" t="str">
        <f>IF(AND('8'!EO14=""),"",'8'!EO14)</f>
        <v/>
      </c>
      <c r="EP210" s="482">
        <f>IF(AND('8'!EP14=""),"",'8'!EP14)</f>
        <v>5</v>
      </c>
      <c r="EQ210" s="482" t="str">
        <f>IF(AND('8'!EQ14=""),"",'8'!EQ14)</f>
        <v>C</v>
      </c>
      <c r="ER210" s="482" t="str">
        <f>IF(AND('8'!ER14=""),"",'8'!ER14)</f>
        <v/>
      </c>
      <c r="ES210" s="482" t="str">
        <f>IF(AND('8'!ES14=""),"",'8'!ES14)</f>
        <v/>
      </c>
      <c r="ET210" s="482">
        <f>IF(AND('8'!ET14=""),"",'8'!ET14)</f>
        <v>0</v>
      </c>
      <c r="EU210" s="482" t="str">
        <f>IF(AND('8'!EU14=""),"",'8'!EU14)</f>
        <v/>
      </c>
      <c r="EV210" s="482">
        <f>IF(AND('8'!EV14=""),"",'8'!EV14)</f>
        <v>25</v>
      </c>
      <c r="EW210" s="482">
        <f>IF(AND('8'!EW14=""),"",'8'!EW14)</f>
        <v>0</v>
      </c>
      <c r="EX210" s="482">
        <f>IF(AND('8'!EX14=""),"",'8'!EX14)</f>
        <v>25</v>
      </c>
      <c r="EY210" s="482" t="str">
        <f>IF(AND('8'!EY14=""),"",'8'!EY14)</f>
        <v>D</v>
      </c>
      <c r="EZ210" s="482">
        <f>IF(AND('8'!EZ14=""),"",'8'!EZ14)</f>
        <v>16</v>
      </c>
      <c r="FA210" s="482">
        <f>IF(AND('8'!FA14=""),"",'8'!FA14)</f>
        <v>17</v>
      </c>
      <c r="FB210" s="482">
        <f>IF(AND('8'!FB14=""),"",'8'!FB14)</f>
        <v>17</v>
      </c>
      <c r="FC210" s="482">
        <f>IF(AND('8'!FC14=""),"",'8'!FC14)</f>
        <v>16</v>
      </c>
      <c r="FD210" s="482">
        <f>IF(AND('8'!FD14=""),"",'8'!FD14)</f>
        <v>17</v>
      </c>
      <c r="FE210" s="482">
        <f>IF(AND('8'!FE14=""),"",'8'!FE14)</f>
        <v>83</v>
      </c>
      <c r="FF210" s="482" t="str">
        <f>IF(AND('8'!FF14=""),"",'8'!FF14)</f>
        <v>A</v>
      </c>
      <c r="FG210" s="482">
        <f>IF(AND('8'!FG14=""),"",'8'!FG14)</f>
        <v>17</v>
      </c>
      <c r="FH210" s="482">
        <f>IF(AND('8'!FH14=""),"",'8'!FH14)</f>
        <v>17</v>
      </c>
      <c r="FI210" s="482">
        <f>IF(AND('8'!FI14=""),"",'8'!FI14)</f>
        <v>16</v>
      </c>
      <c r="FJ210" s="482">
        <f>IF(AND('8'!FJ14=""),"",'8'!FJ14)</f>
        <v>16</v>
      </c>
      <c r="FK210" s="482">
        <f>IF(AND('8'!FK14=""),"",'8'!FK14)</f>
        <v>17</v>
      </c>
      <c r="FL210" s="482">
        <f>IF(AND('8'!FL14=""),"",'8'!FL14)</f>
        <v>83</v>
      </c>
      <c r="FM210" s="482" t="str">
        <f>IF(AND('8'!FM14=""),"",'8'!FM14)</f>
        <v>A</v>
      </c>
      <c r="FN210" s="482">
        <f>IF(AND('8'!FN14=""),"",'8'!FN14)</f>
        <v>18</v>
      </c>
      <c r="FO210" s="482">
        <f>IF(AND('8'!FO14=""),"",'8'!FO14)</f>
        <v>17</v>
      </c>
      <c r="FP210" s="482">
        <f>IF(AND('8'!FP14=""),"",'8'!FP14)</f>
        <v>17</v>
      </c>
      <c r="FQ210" s="482">
        <f>IF(AND('8'!FQ14=""),"",'8'!FQ14)</f>
        <v>17</v>
      </c>
      <c r="FR210" s="482">
        <f>IF(AND('8'!FR14=""),"",'8'!FR14)</f>
        <v>18</v>
      </c>
      <c r="FS210" s="482">
        <f>IF(AND('8'!FS14=""),"",'8'!FS14)</f>
        <v>87</v>
      </c>
      <c r="FT210" s="482" t="str">
        <f>IF(AND('8'!FT14=""),"",'8'!FT14)</f>
        <v>A</v>
      </c>
      <c r="FU210" s="482">
        <f>IF(AND('8'!FV14=""),"",'8'!FV14)</f>
        <v>16</v>
      </c>
      <c r="FV210" s="482">
        <f>IF(AND('8'!FW14=""),"",'8'!FW14)</f>
        <v>0</v>
      </c>
      <c r="FW210" s="482">
        <f>IF(AND('8'!FX14=""),"",'8'!FX14)</f>
        <v>44</v>
      </c>
      <c r="FX210" s="482">
        <f>IF(AND('8'!FY14=""),"",'8'!FY14)</f>
        <v>48</v>
      </c>
      <c r="FY210" s="482">
        <f>IF(AND('8'!FZ14=""),"",'8'!FZ14)</f>
        <v>0</v>
      </c>
      <c r="FZ210" s="482">
        <f>IF(AND('8'!GA14=""),"",'8'!GA14)</f>
        <v>0</v>
      </c>
      <c r="GA210" s="482">
        <f>IF(AND('8'!GB14=""),"",'8'!GB14)</f>
        <v>0</v>
      </c>
      <c r="GB210" s="482">
        <f>IF(AND('8'!GC14=""),"",'8'!GC14)</f>
        <v>0</v>
      </c>
      <c r="GC210" s="482">
        <f>IF(AND('8'!GD14=""),"",'8'!GD14)</f>
        <v>0</v>
      </c>
      <c r="GD210" s="482">
        <f>IF(AND('8'!GE14=""),"",'8'!GE14)</f>
        <v>0</v>
      </c>
      <c r="GE210" s="482">
        <f>IF(AND('8'!GF14=""),"",'8'!GF14)</f>
        <v>0</v>
      </c>
      <c r="GF210" s="482">
        <f>IF(AND('8'!GG14=""),"",'8'!GG14)</f>
        <v>0</v>
      </c>
      <c r="GG210" s="482">
        <f>IF(AND('8'!GH14=""),"",IF(AND('8'!GH14="-"),"",'8'!GH14))</f>
        <v>108</v>
      </c>
      <c r="GH210" s="50">
        <f>IF(AND(C210=""),"",VLOOKUP(B210,Register!$A$7:$CL$311,36,FALSE))</f>
        <v>0</v>
      </c>
      <c r="GI210" s="483" t="str">
        <f>IF(AND('8'!GL14=""),"",'8'!GL14)</f>
        <v>rsjgokW</v>
      </c>
      <c r="GJ210" s="173" t="str">
        <f>IF(AND('8'!FU14=""),"",'8'!FU14)</f>
        <v>mRrh.kZ</v>
      </c>
    </row>
    <row r="211" spans="1:192" ht="21">
      <c r="A211" s="480">
        <v>203</v>
      </c>
      <c r="B211" s="481">
        <f>IF(AND('8'!B15=""),"",'8'!B15)</f>
        <v>803</v>
      </c>
      <c r="C211" s="196" t="str">
        <f>IF(AND('8'!C15=""),"",'8'!C15)</f>
        <v>xksfoUnjke</v>
      </c>
      <c r="D211" s="196" t="str">
        <f>IF(AND('8'!D15=""),"",'8'!D15)</f>
        <v>vejkjke</v>
      </c>
      <c r="E211" s="201">
        <f>IF(AND('8'!E15=""),"",'8'!E15)</f>
        <v>37322</v>
      </c>
      <c r="F211" s="482" t="str">
        <f>IF(AND('8'!F15=""),"",'8'!F15)</f>
        <v>C</v>
      </c>
      <c r="G211" s="482" t="str">
        <f>IF(AND('8'!G15=""),"",'8'!G15)</f>
        <v/>
      </c>
      <c r="H211" s="482" t="str">
        <f>IF(AND('8'!H15=""),"",'8'!H15)</f>
        <v/>
      </c>
      <c r="I211" s="482">
        <f>IF(AND('8'!I15=""),"",'8'!I15)</f>
        <v>0</v>
      </c>
      <c r="J211" s="482" t="str">
        <f>IF(AND('8'!J15=""),"",'8'!J15)</f>
        <v/>
      </c>
      <c r="K211" s="482">
        <f>IF(AND('8'!K15=""),"",'8'!K15)</f>
        <v>6</v>
      </c>
      <c r="L211" s="482" t="str">
        <f>IF(AND('8'!L15=""),"",'8'!L15)</f>
        <v/>
      </c>
      <c r="M211" s="482">
        <f>IF(AND('8'!M15=""),"",'8'!M15)</f>
        <v>6</v>
      </c>
      <c r="N211" s="482" t="str">
        <f>IF(AND('8'!N15=""),"",'8'!N15)</f>
        <v>C</v>
      </c>
      <c r="O211" s="482">
        <f>IF(AND('8'!O15=""),"",'8'!O15)</f>
        <v>16</v>
      </c>
      <c r="P211" s="482" t="str">
        <f>IF(AND('8'!P15=""),"",'8'!P15)</f>
        <v/>
      </c>
      <c r="Q211" s="482">
        <f>IF(AND('8'!Q15=""),"",'8'!Q15)</f>
        <v>16</v>
      </c>
      <c r="R211" s="482" t="str">
        <f>IF(AND('8'!R15=""),"",'8'!R15)</f>
        <v>D</v>
      </c>
      <c r="S211" s="482">
        <f>IF(AND('8'!S15=""),"",'8'!S15)</f>
        <v>7</v>
      </c>
      <c r="T211" s="482" t="str">
        <f>IF(AND('8'!T15=""),"",'8'!T15)</f>
        <v/>
      </c>
      <c r="U211" s="482">
        <f>IF(AND('8'!U15=""),"",'8'!U15)</f>
        <v>7</v>
      </c>
      <c r="V211" s="482" t="str">
        <f>IF(AND('8'!V15=""),"",'8'!V15)</f>
        <v>B</v>
      </c>
      <c r="W211" s="482" t="str">
        <f>IF(AND('8'!W15=""),"",'8'!W15)</f>
        <v/>
      </c>
      <c r="X211" s="482" t="str">
        <f>IF(AND('8'!X15=""),"",'8'!X15)</f>
        <v/>
      </c>
      <c r="Y211" s="482">
        <f>IF(AND('8'!Y15=""),"",'8'!Y15)</f>
        <v>0</v>
      </c>
      <c r="Z211" s="482" t="str">
        <f>IF(AND('8'!Z15=""),"",'8'!Z15)</f>
        <v/>
      </c>
      <c r="AA211" s="482">
        <f>IF(AND('8'!AA15=""),"",'8'!AA15)</f>
        <v>29</v>
      </c>
      <c r="AB211" s="482">
        <f>IF(AND('8'!AB15=""),"",'8'!AB15)</f>
        <v>0</v>
      </c>
      <c r="AC211" s="482">
        <f>IF(AND('8'!AC15=""),"",'8'!AC15)</f>
        <v>29</v>
      </c>
      <c r="AD211" s="482" t="str">
        <f>IF(AND('8'!AD15=""),"",'8'!AD15)</f>
        <v>D</v>
      </c>
      <c r="AE211" s="482" t="str">
        <f>IF(AND('8'!AE15=""),"",'8'!AE15)</f>
        <v>C</v>
      </c>
      <c r="AF211" s="482" t="str">
        <f>IF(AND('8'!AF15=""),"",'8'!AF15)</f>
        <v/>
      </c>
      <c r="AG211" s="482" t="str">
        <f>IF(AND('8'!AG15=""),"",'8'!AG15)</f>
        <v/>
      </c>
      <c r="AH211" s="482">
        <f>IF(AND('8'!AH15=""),"",'8'!AH15)</f>
        <v>0</v>
      </c>
      <c r="AI211" s="482" t="str">
        <f>IF(AND('8'!AI15=""),"",'8'!AI15)</f>
        <v/>
      </c>
      <c r="AJ211" s="482">
        <f>IF(AND('8'!AJ15=""),"",'8'!AJ15)</f>
        <v>6</v>
      </c>
      <c r="AK211" s="482" t="str">
        <f>IF(AND('8'!AK15=""),"",'8'!AK15)</f>
        <v/>
      </c>
      <c r="AL211" s="482">
        <f>IF(AND('8'!AL15=""),"",'8'!AL15)</f>
        <v>6</v>
      </c>
      <c r="AM211" s="482" t="str">
        <f>IF(AND('8'!AM15=""),"",'8'!AM15)</f>
        <v>C</v>
      </c>
      <c r="AN211" s="482">
        <f>IF(AND('8'!AN15=""),"",'8'!AN15)</f>
        <v>16</v>
      </c>
      <c r="AO211" s="482" t="str">
        <f>IF(AND('8'!AO15=""),"",'8'!AO15)</f>
        <v/>
      </c>
      <c r="AP211" s="482">
        <f>IF(AND('8'!AP15=""),"",'8'!AP15)</f>
        <v>16</v>
      </c>
      <c r="AQ211" s="482" t="str">
        <f>IF(AND('8'!AQ15=""),"",'8'!AQ15)</f>
        <v>D</v>
      </c>
      <c r="AR211" s="482">
        <f>IF(AND('8'!AR15=""),"",'8'!AR15)</f>
        <v>7</v>
      </c>
      <c r="AS211" s="482" t="str">
        <f>IF(AND('8'!AS15=""),"",'8'!AS15)</f>
        <v/>
      </c>
      <c r="AT211" s="482">
        <f>IF(AND('8'!AT15=""),"",'8'!AT15)</f>
        <v>7</v>
      </c>
      <c r="AU211" s="482" t="str">
        <f>IF(AND('8'!AU15=""),"",'8'!AU15)</f>
        <v>B</v>
      </c>
      <c r="AV211" s="482" t="str">
        <f>IF(AND('8'!AV15=""),"",'8'!AV15)</f>
        <v/>
      </c>
      <c r="AW211" s="482" t="str">
        <f>IF(AND('8'!AW15=""),"",'8'!AW15)</f>
        <v/>
      </c>
      <c r="AX211" s="482">
        <f>IF(AND('8'!AX15=""),"",'8'!AX15)</f>
        <v>0</v>
      </c>
      <c r="AY211" s="482" t="str">
        <f>IF(AND('8'!AY15=""),"",'8'!AY15)</f>
        <v/>
      </c>
      <c r="AZ211" s="482">
        <f>IF(AND('8'!AZ15=""),"",'8'!AZ15)</f>
        <v>29</v>
      </c>
      <c r="BA211" s="482">
        <f>IF(AND('8'!BA15=""),"",'8'!BA15)</f>
        <v>0</v>
      </c>
      <c r="BB211" s="482">
        <f>IF(AND('8'!BB15=""),"",'8'!BB15)</f>
        <v>29</v>
      </c>
      <c r="BC211" s="482" t="str">
        <f>IF(AND('8'!BC15=""),"",'8'!BC15)</f>
        <v>D</v>
      </c>
      <c r="BD211" s="482" t="str">
        <f>IF(AND('8'!BD15=""),"",'8'!BD15)</f>
        <v>C</v>
      </c>
      <c r="BE211" s="482" t="str">
        <f>IF(AND('8'!BE15=""),"",'8'!BE15)</f>
        <v/>
      </c>
      <c r="BF211" s="482" t="str">
        <f>IF(AND('8'!BF15=""),"",'8'!BF15)</f>
        <v/>
      </c>
      <c r="BG211" s="482">
        <f>IF(AND('8'!BG15=""),"",'8'!BG15)</f>
        <v>0</v>
      </c>
      <c r="BH211" s="482" t="str">
        <f>IF(AND('8'!BH15=""),"",'8'!BH15)</f>
        <v/>
      </c>
      <c r="BI211" s="482">
        <f>IF(AND('8'!BI15=""),"",'8'!BI15)</f>
        <v>6</v>
      </c>
      <c r="BJ211" s="482" t="str">
        <f>IF(AND('8'!BJ15=""),"",'8'!BJ15)</f>
        <v/>
      </c>
      <c r="BK211" s="482">
        <f>IF(AND('8'!BK15=""),"",'8'!BK15)</f>
        <v>6</v>
      </c>
      <c r="BL211" s="482" t="str">
        <f>IF(AND('8'!BL15=""),"",'8'!BL15)</f>
        <v>C</v>
      </c>
      <c r="BM211" s="482">
        <f>IF(AND('8'!BM15=""),"",'8'!BM15)</f>
        <v>16</v>
      </c>
      <c r="BN211" s="482" t="str">
        <f>IF(AND('8'!BN15=""),"",'8'!BN15)</f>
        <v/>
      </c>
      <c r="BO211" s="482">
        <f>IF(AND('8'!BO15=""),"",'8'!BO15)</f>
        <v>16</v>
      </c>
      <c r="BP211" s="482" t="str">
        <f>IF(AND('8'!BP15=""),"",'8'!BP15)</f>
        <v>D</v>
      </c>
      <c r="BQ211" s="482">
        <f>IF(AND('8'!BQ15=""),"",'8'!BQ15)</f>
        <v>7</v>
      </c>
      <c r="BR211" s="482" t="str">
        <f>IF(AND('8'!BR15=""),"",'8'!BR15)</f>
        <v/>
      </c>
      <c r="BS211" s="482">
        <f>IF(AND('8'!BS15=""),"",'8'!BS15)</f>
        <v>7</v>
      </c>
      <c r="BT211" s="482" t="str">
        <f>IF(AND('8'!BT15=""),"",'8'!BT15)</f>
        <v>B</v>
      </c>
      <c r="BU211" s="482" t="str">
        <f>IF(AND('8'!BU15=""),"",'8'!BU15)</f>
        <v/>
      </c>
      <c r="BV211" s="482" t="str">
        <f>IF(AND('8'!BV15=""),"",'8'!BV15)</f>
        <v/>
      </c>
      <c r="BW211" s="482">
        <f>IF(AND('8'!BW15=""),"",'8'!BW15)</f>
        <v>0</v>
      </c>
      <c r="BX211" s="482" t="str">
        <f>IF(AND('8'!BX15=""),"",'8'!BX15)</f>
        <v/>
      </c>
      <c r="BY211" s="482">
        <f>IF(AND('8'!BY15=""),"",'8'!BY15)</f>
        <v>29</v>
      </c>
      <c r="BZ211" s="482">
        <f>IF(AND('8'!BZ15=""),"",'8'!BZ15)</f>
        <v>0</v>
      </c>
      <c r="CA211" s="482">
        <f>IF(AND('8'!CA15=""),"",'8'!CA15)</f>
        <v>29</v>
      </c>
      <c r="CB211" s="482" t="str">
        <f>IF(AND('8'!CB15=""),"",'8'!CB15)</f>
        <v>D</v>
      </c>
      <c r="CC211" s="482" t="str">
        <f>IF(AND('8'!CC15=""),"",'8'!CC15)</f>
        <v>C</v>
      </c>
      <c r="CD211" s="482" t="str">
        <f>IF(AND('8'!CD15=""),"",'8'!CD15)</f>
        <v/>
      </c>
      <c r="CE211" s="482" t="str">
        <f>IF(AND('8'!CE15=""),"",'8'!CE15)</f>
        <v/>
      </c>
      <c r="CF211" s="482">
        <f>IF(AND('8'!CF15=""),"",'8'!CF15)</f>
        <v>0</v>
      </c>
      <c r="CG211" s="482" t="str">
        <f>IF(AND('8'!CG15=""),"",'8'!CG15)</f>
        <v/>
      </c>
      <c r="CH211" s="482">
        <f>IF(AND('8'!CH15=""),"",'8'!CH15)</f>
        <v>6</v>
      </c>
      <c r="CI211" s="482" t="str">
        <f>IF(AND('8'!CI15=""),"",'8'!CI15)</f>
        <v/>
      </c>
      <c r="CJ211" s="482">
        <f>IF(AND('8'!CJ15=""),"",'8'!CJ15)</f>
        <v>6</v>
      </c>
      <c r="CK211" s="482" t="str">
        <f>IF(AND('8'!CK15=""),"",'8'!CK15)</f>
        <v>C</v>
      </c>
      <c r="CL211" s="482">
        <f>IF(AND('8'!CL15=""),"",'8'!CL15)</f>
        <v>16</v>
      </c>
      <c r="CM211" s="482" t="str">
        <f>IF(AND('8'!CM15=""),"",'8'!CM15)</f>
        <v/>
      </c>
      <c r="CN211" s="482">
        <f>IF(AND('8'!CN15=""),"",'8'!CN15)</f>
        <v>16</v>
      </c>
      <c r="CO211" s="482" t="str">
        <f>IF(AND('8'!CO15=""),"",'8'!CO15)</f>
        <v>D</v>
      </c>
      <c r="CP211" s="482">
        <f>IF(AND('8'!CP15=""),"",'8'!CP15)</f>
        <v>7</v>
      </c>
      <c r="CQ211" s="482" t="str">
        <f>IF(AND('8'!CQ15=""),"",'8'!CQ15)</f>
        <v/>
      </c>
      <c r="CR211" s="482">
        <f>IF(AND('8'!CR15=""),"",'8'!CR15)</f>
        <v>7</v>
      </c>
      <c r="CS211" s="482" t="str">
        <f>IF(AND('8'!CS15=""),"",'8'!CS15)</f>
        <v>B</v>
      </c>
      <c r="CT211" s="482" t="str">
        <f>IF(AND('8'!CT15=""),"",'8'!CT15)</f>
        <v/>
      </c>
      <c r="CU211" s="482" t="str">
        <f>IF(AND('8'!CU15=""),"",'8'!CU15)</f>
        <v/>
      </c>
      <c r="CV211" s="482">
        <f>IF(AND('8'!CV15=""),"",'8'!CV15)</f>
        <v>0</v>
      </c>
      <c r="CW211" s="482" t="str">
        <f>IF(AND('8'!CW15=""),"",'8'!CW15)</f>
        <v/>
      </c>
      <c r="CX211" s="482">
        <f>IF(AND('8'!CX15=""),"",'8'!CX15)</f>
        <v>29</v>
      </c>
      <c r="CY211" s="482">
        <f>IF(AND('8'!CY15=""),"",'8'!CY15)</f>
        <v>0</v>
      </c>
      <c r="CZ211" s="482">
        <f>IF(AND('8'!CZ15=""),"",'8'!CZ15)</f>
        <v>29</v>
      </c>
      <c r="DA211" s="482" t="str">
        <f>IF(AND('8'!DA15=""),"",'8'!DA15)</f>
        <v>D</v>
      </c>
      <c r="DB211" s="482" t="str">
        <f>IF(AND('8'!DB15=""),"",'8'!DB15)</f>
        <v>C</v>
      </c>
      <c r="DC211" s="482" t="str">
        <f>IF(AND('8'!DC15=""),"",'8'!DC15)</f>
        <v/>
      </c>
      <c r="DD211" s="482" t="str">
        <f>IF(AND('8'!DD15=""),"",'8'!DD15)</f>
        <v/>
      </c>
      <c r="DE211" s="482">
        <f>IF(AND('8'!DE15=""),"",'8'!DE15)</f>
        <v>0</v>
      </c>
      <c r="DF211" s="482" t="str">
        <f>IF(AND('8'!DF15=""),"",'8'!DF15)</f>
        <v/>
      </c>
      <c r="DG211" s="482">
        <f>IF(AND('8'!DG15=""),"",'8'!DG15)</f>
        <v>6</v>
      </c>
      <c r="DH211" s="482" t="str">
        <f>IF(AND('8'!DH15=""),"",'8'!DH15)</f>
        <v/>
      </c>
      <c r="DI211" s="482">
        <f>IF(AND('8'!DI15=""),"",'8'!DI15)</f>
        <v>6</v>
      </c>
      <c r="DJ211" s="482" t="str">
        <f>IF(AND('8'!DJ15=""),"",'8'!DJ15)</f>
        <v>C</v>
      </c>
      <c r="DK211" s="482">
        <f>IF(AND('8'!DK15=""),"",'8'!DK15)</f>
        <v>16</v>
      </c>
      <c r="DL211" s="482" t="str">
        <f>IF(AND('8'!DL15=""),"",'8'!DL15)</f>
        <v/>
      </c>
      <c r="DM211" s="482">
        <f>IF(AND('8'!DM15=""),"",'8'!DM15)</f>
        <v>16</v>
      </c>
      <c r="DN211" s="482" t="str">
        <f>IF(AND('8'!DN15=""),"",'8'!DN15)</f>
        <v>D</v>
      </c>
      <c r="DO211" s="482">
        <f>IF(AND('8'!DO15=""),"",'8'!DO15)</f>
        <v>7</v>
      </c>
      <c r="DP211" s="482" t="str">
        <f>IF(AND('8'!DP15=""),"",'8'!DP15)</f>
        <v/>
      </c>
      <c r="DQ211" s="482">
        <f>IF(AND('8'!DQ15=""),"",'8'!DQ15)</f>
        <v>7</v>
      </c>
      <c r="DR211" s="482" t="str">
        <f>IF(AND('8'!DR15=""),"",'8'!DR15)</f>
        <v>B</v>
      </c>
      <c r="DS211" s="482" t="str">
        <f>IF(AND('8'!DS15=""),"",'8'!DS15)</f>
        <v/>
      </c>
      <c r="DT211" s="482" t="str">
        <f>IF(AND('8'!DT15=""),"",'8'!DT15)</f>
        <v/>
      </c>
      <c r="DU211" s="482">
        <f>IF(AND('8'!DU15=""),"",'8'!DU15)</f>
        <v>0</v>
      </c>
      <c r="DV211" s="482" t="str">
        <f>IF(AND('8'!DV15=""),"",'8'!DV15)</f>
        <v/>
      </c>
      <c r="DW211" s="482">
        <f>IF(AND('8'!DW15=""),"",'8'!DW15)</f>
        <v>29</v>
      </c>
      <c r="DX211" s="482">
        <f>IF(AND('8'!DX15=""),"",'8'!DX15)</f>
        <v>0</v>
      </c>
      <c r="DY211" s="482">
        <f>IF(AND('8'!DY15=""),"",'8'!DY15)</f>
        <v>29</v>
      </c>
      <c r="DZ211" s="482" t="str">
        <f>IF(AND('8'!DZ15=""),"",'8'!DZ15)</f>
        <v>D</v>
      </c>
      <c r="EA211" s="482" t="str">
        <f>IF(AND('8'!EA15=""),"",'8'!EA15)</f>
        <v>C</v>
      </c>
      <c r="EB211" s="482" t="str">
        <f>IF(AND('8'!EB15=""),"",'8'!EB15)</f>
        <v/>
      </c>
      <c r="EC211" s="482" t="str">
        <f>IF(AND('8'!EC15=""),"",'8'!EC15)</f>
        <v/>
      </c>
      <c r="ED211" s="482">
        <f>IF(AND('8'!ED15=""),"",'8'!ED15)</f>
        <v>0</v>
      </c>
      <c r="EE211" s="482" t="str">
        <f>IF(AND('8'!EE15=""),"",'8'!EE15)</f>
        <v/>
      </c>
      <c r="EF211" s="482">
        <f>IF(AND('8'!EF15=""),"",'8'!EF15)</f>
        <v>6</v>
      </c>
      <c r="EG211" s="482" t="str">
        <f>IF(AND('8'!EG15=""),"",'8'!EG15)</f>
        <v/>
      </c>
      <c r="EH211" s="482">
        <f>IF(AND('8'!EH15=""),"",'8'!EH15)</f>
        <v>6</v>
      </c>
      <c r="EI211" s="482" t="str">
        <f>IF(AND('8'!EI15=""),"",'8'!EI15)</f>
        <v>C</v>
      </c>
      <c r="EJ211" s="482">
        <f>IF(AND('8'!EJ15=""),"",'8'!EJ15)</f>
        <v>16</v>
      </c>
      <c r="EK211" s="482" t="str">
        <f>IF(AND('8'!EK15=""),"",'8'!EK15)</f>
        <v/>
      </c>
      <c r="EL211" s="482">
        <f>IF(AND('8'!EL15=""),"",'8'!EL15)</f>
        <v>16</v>
      </c>
      <c r="EM211" s="482" t="str">
        <f>IF(AND('8'!EM15=""),"",'8'!EM15)</f>
        <v>D</v>
      </c>
      <c r="EN211" s="482">
        <f>IF(AND('8'!EN15=""),"",'8'!EN15)</f>
        <v>7</v>
      </c>
      <c r="EO211" s="482" t="str">
        <f>IF(AND('8'!EO15=""),"",'8'!EO15)</f>
        <v/>
      </c>
      <c r="EP211" s="482">
        <f>IF(AND('8'!EP15=""),"",'8'!EP15)</f>
        <v>7</v>
      </c>
      <c r="EQ211" s="482" t="str">
        <f>IF(AND('8'!EQ15=""),"",'8'!EQ15)</f>
        <v>B</v>
      </c>
      <c r="ER211" s="482" t="str">
        <f>IF(AND('8'!ER15=""),"",'8'!ER15)</f>
        <v/>
      </c>
      <c r="ES211" s="482" t="str">
        <f>IF(AND('8'!ES15=""),"",'8'!ES15)</f>
        <v/>
      </c>
      <c r="ET211" s="482">
        <f>IF(AND('8'!ET15=""),"",'8'!ET15)</f>
        <v>0</v>
      </c>
      <c r="EU211" s="482" t="str">
        <f>IF(AND('8'!EU15=""),"",'8'!EU15)</f>
        <v/>
      </c>
      <c r="EV211" s="482">
        <f>IF(AND('8'!EV15=""),"",'8'!EV15)</f>
        <v>29</v>
      </c>
      <c r="EW211" s="482">
        <f>IF(AND('8'!EW15=""),"",'8'!EW15)</f>
        <v>0</v>
      </c>
      <c r="EX211" s="482">
        <f>IF(AND('8'!EX15=""),"",'8'!EX15)</f>
        <v>29</v>
      </c>
      <c r="EY211" s="482" t="str">
        <f>IF(AND('8'!EY15=""),"",'8'!EY15)</f>
        <v>D</v>
      </c>
      <c r="EZ211" s="482">
        <f>IF(AND('8'!EZ15=""),"",'8'!EZ15)</f>
        <v>17</v>
      </c>
      <c r="FA211" s="482">
        <f>IF(AND('8'!FA15=""),"",'8'!FA15)</f>
        <v>17</v>
      </c>
      <c r="FB211" s="482">
        <f>IF(AND('8'!FB15=""),"",'8'!FB15)</f>
        <v>17</v>
      </c>
      <c r="FC211" s="482">
        <f>IF(AND('8'!FC15=""),"",'8'!FC15)</f>
        <v>16</v>
      </c>
      <c r="FD211" s="482">
        <f>IF(AND('8'!FD15=""),"",'8'!FD15)</f>
        <v>17</v>
      </c>
      <c r="FE211" s="482">
        <f>IF(AND('8'!FE15=""),"",'8'!FE15)</f>
        <v>84</v>
      </c>
      <c r="FF211" s="482" t="str">
        <f>IF(AND('8'!FF15=""),"",'8'!FF15)</f>
        <v>A</v>
      </c>
      <c r="FG211" s="482">
        <f>IF(AND('8'!FG15=""),"",'8'!FG15)</f>
        <v>16</v>
      </c>
      <c r="FH211" s="482">
        <f>IF(AND('8'!FH15=""),"",'8'!FH15)</f>
        <v>16</v>
      </c>
      <c r="FI211" s="482">
        <f>IF(AND('8'!FI15=""),"",'8'!FI15)</f>
        <v>17</v>
      </c>
      <c r="FJ211" s="482">
        <f>IF(AND('8'!FJ15=""),"",'8'!FJ15)</f>
        <v>17</v>
      </c>
      <c r="FK211" s="482">
        <f>IF(AND('8'!FK15=""),"",'8'!FK15)</f>
        <v>17</v>
      </c>
      <c r="FL211" s="482">
        <f>IF(AND('8'!FL15=""),"",'8'!FL15)</f>
        <v>83</v>
      </c>
      <c r="FM211" s="482" t="str">
        <f>IF(AND('8'!FM15=""),"",'8'!FM15)</f>
        <v>A</v>
      </c>
      <c r="FN211" s="482">
        <f>IF(AND('8'!FN15=""),"",'8'!FN15)</f>
        <v>17</v>
      </c>
      <c r="FO211" s="482">
        <f>IF(AND('8'!FO15=""),"",'8'!FO15)</f>
        <v>17</v>
      </c>
      <c r="FP211" s="482">
        <f>IF(AND('8'!FP15=""),"",'8'!FP15)</f>
        <v>18</v>
      </c>
      <c r="FQ211" s="482">
        <f>IF(AND('8'!FQ15=""),"",'8'!FQ15)</f>
        <v>17</v>
      </c>
      <c r="FR211" s="482">
        <f>IF(AND('8'!FR15=""),"",'8'!FR15)</f>
        <v>17</v>
      </c>
      <c r="FS211" s="482">
        <f>IF(AND('8'!FS15=""),"",'8'!FS15)</f>
        <v>86</v>
      </c>
      <c r="FT211" s="482" t="str">
        <f>IF(AND('8'!FT15=""),"",'8'!FT15)</f>
        <v>A</v>
      </c>
      <c r="FU211" s="482">
        <f>IF(AND('8'!FV15=""),"",'8'!FV15)</f>
        <v>16</v>
      </c>
      <c r="FV211" s="482">
        <f>IF(AND('8'!FW15=""),"",'8'!FW15)</f>
        <v>6</v>
      </c>
      <c r="FW211" s="482">
        <f>IF(AND('8'!FX15=""),"",'8'!FX15)</f>
        <v>48</v>
      </c>
      <c r="FX211" s="482">
        <f>IF(AND('8'!FY15=""),"",'8'!FY15)</f>
        <v>50</v>
      </c>
      <c r="FY211" s="482">
        <f>IF(AND('8'!FZ15=""),"",'8'!FZ15)</f>
        <v>0</v>
      </c>
      <c r="FZ211" s="482">
        <f>IF(AND('8'!GA15=""),"",'8'!GA15)</f>
        <v>0</v>
      </c>
      <c r="GA211" s="482">
        <f>IF(AND('8'!GB15=""),"",'8'!GB15)</f>
        <v>0</v>
      </c>
      <c r="GB211" s="482">
        <f>IF(AND('8'!GC15=""),"",'8'!GC15)</f>
        <v>0</v>
      </c>
      <c r="GC211" s="482">
        <f>IF(AND('8'!GD15=""),"",'8'!GD15)</f>
        <v>0</v>
      </c>
      <c r="GD211" s="482">
        <f>IF(AND('8'!GE15=""),"",'8'!GE15)</f>
        <v>0</v>
      </c>
      <c r="GE211" s="482">
        <f>IF(AND('8'!GF15=""),"",'8'!GF15)</f>
        <v>0</v>
      </c>
      <c r="GF211" s="482">
        <f>IF(AND('8'!GG15=""),"",'8'!GG15)</f>
        <v>0</v>
      </c>
      <c r="GG211" s="482">
        <f>IF(AND('8'!GH15=""),"",IF(AND('8'!GH15="-"),"",'8'!GH15))</f>
        <v>114</v>
      </c>
      <c r="GH211" s="50">
        <f>IF(AND(C211=""),"",VLOOKUP(B211,Register!$A$7:$CL$311,36,FALSE))</f>
        <v>0</v>
      </c>
      <c r="GI211" s="483" t="str">
        <f>IF(AND('8'!GL15=""),"",'8'!GL15)</f>
        <v>ckjgokW</v>
      </c>
      <c r="GJ211" s="173" t="str">
        <f>IF(AND('8'!FU15=""),"",'8'!FU15)</f>
        <v>mRrh.kZ</v>
      </c>
    </row>
    <row r="212" spans="1:192" ht="21">
      <c r="A212" s="480">
        <v>204</v>
      </c>
      <c r="B212" s="481">
        <f>IF(AND('8'!B16=""),"",'8'!B16)</f>
        <v>804</v>
      </c>
      <c r="C212" s="196" t="str">
        <f>IF(AND('8'!C16=""),"",'8'!C16)</f>
        <v>ftrsUnz</v>
      </c>
      <c r="D212" s="196" t="str">
        <f>IF(AND('8'!D16=""),"",'8'!D16)</f>
        <v>rkjkjke</v>
      </c>
      <c r="E212" s="201">
        <f>IF(AND('8'!E16=""),"",'8'!E16)</f>
        <v>37607</v>
      </c>
      <c r="F212" s="482" t="str">
        <f>IF(AND('8'!F16=""),"",'8'!F16)</f>
        <v>C</v>
      </c>
      <c r="G212" s="482" t="str">
        <f>IF(AND('8'!G16=""),"",'8'!G16)</f>
        <v/>
      </c>
      <c r="H212" s="482" t="str">
        <f>IF(AND('8'!H16=""),"",'8'!H16)</f>
        <v/>
      </c>
      <c r="I212" s="482">
        <f>IF(AND('8'!I16=""),"",'8'!I16)</f>
        <v>0</v>
      </c>
      <c r="J212" s="482" t="str">
        <f>IF(AND('8'!J16=""),"",'8'!J16)</f>
        <v/>
      </c>
      <c r="K212" s="482">
        <f>IF(AND('8'!K16=""),"",'8'!K16)</f>
        <v>6</v>
      </c>
      <c r="L212" s="482" t="str">
        <f>IF(AND('8'!L16=""),"",'8'!L16)</f>
        <v/>
      </c>
      <c r="M212" s="482">
        <f>IF(AND('8'!M16=""),"",'8'!M16)</f>
        <v>6</v>
      </c>
      <c r="N212" s="482" t="str">
        <f>IF(AND('8'!N16=""),"",'8'!N16)</f>
        <v>C</v>
      </c>
      <c r="O212" s="482">
        <f>IF(AND('8'!O16=""),"",'8'!O16)</f>
        <v>27</v>
      </c>
      <c r="P212" s="482" t="str">
        <f>IF(AND('8'!P16=""),"",'8'!P16)</f>
        <v/>
      </c>
      <c r="Q212" s="482">
        <f>IF(AND('8'!Q16=""),"",'8'!Q16)</f>
        <v>27</v>
      </c>
      <c r="R212" s="482" t="str">
        <f>IF(AND('8'!R16=""),"",'8'!R16)</f>
        <v>D</v>
      </c>
      <c r="S212" s="482">
        <f>IF(AND('8'!S16=""),"",'8'!S16)</f>
        <v>6</v>
      </c>
      <c r="T212" s="482" t="str">
        <f>IF(AND('8'!T16=""),"",'8'!T16)</f>
        <v/>
      </c>
      <c r="U212" s="482">
        <f>IF(AND('8'!U16=""),"",'8'!U16)</f>
        <v>6</v>
      </c>
      <c r="V212" s="482" t="str">
        <f>IF(AND('8'!V16=""),"",'8'!V16)</f>
        <v>C</v>
      </c>
      <c r="W212" s="482" t="str">
        <f>IF(AND('8'!W16=""),"",'8'!W16)</f>
        <v/>
      </c>
      <c r="X212" s="482" t="str">
        <f>IF(AND('8'!X16=""),"",'8'!X16)</f>
        <v/>
      </c>
      <c r="Y212" s="482">
        <f>IF(AND('8'!Y16=""),"",'8'!Y16)</f>
        <v>0</v>
      </c>
      <c r="Z212" s="482" t="str">
        <f>IF(AND('8'!Z16=""),"",'8'!Z16)</f>
        <v/>
      </c>
      <c r="AA212" s="482">
        <f>IF(AND('8'!AA16=""),"",'8'!AA16)</f>
        <v>39</v>
      </c>
      <c r="AB212" s="482">
        <f>IF(AND('8'!AB16=""),"",'8'!AB16)</f>
        <v>0</v>
      </c>
      <c r="AC212" s="482">
        <f>IF(AND('8'!AC16=""),"",'8'!AC16)</f>
        <v>39</v>
      </c>
      <c r="AD212" s="482" t="str">
        <f>IF(AND('8'!AD16=""),"",'8'!AD16)</f>
        <v>D</v>
      </c>
      <c r="AE212" s="482" t="str">
        <f>IF(AND('8'!AE16=""),"",'8'!AE16)</f>
        <v>C</v>
      </c>
      <c r="AF212" s="482" t="str">
        <f>IF(AND('8'!AF16=""),"",'8'!AF16)</f>
        <v/>
      </c>
      <c r="AG212" s="482" t="str">
        <f>IF(AND('8'!AG16=""),"",'8'!AG16)</f>
        <v/>
      </c>
      <c r="AH212" s="482">
        <f>IF(AND('8'!AH16=""),"",'8'!AH16)</f>
        <v>0</v>
      </c>
      <c r="AI212" s="482" t="str">
        <f>IF(AND('8'!AI16=""),"",'8'!AI16)</f>
        <v/>
      </c>
      <c r="AJ212" s="482">
        <f>IF(AND('8'!AJ16=""),"",'8'!AJ16)</f>
        <v>6</v>
      </c>
      <c r="AK212" s="482" t="str">
        <f>IF(AND('8'!AK16=""),"",'8'!AK16)</f>
        <v/>
      </c>
      <c r="AL212" s="482">
        <f>IF(AND('8'!AL16=""),"",'8'!AL16)</f>
        <v>6</v>
      </c>
      <c r="AM212" s="482" t="str">
        <f>IF(AND('8'!AM16=""),"",'8'!AM16)</f>
        <v>C</v>
      </c>
      <c r="AN212" s="482">
        <f>IF(AND('8'!AN16=""),"",'8'!AN16)</f>
        <v>27</v>
      </c>
      <c r="AO212" s="482" t="str">
        <f>IF(AND('8'!AO16=""),"",'8'!AO16)</f>
        <v/>
      </c>
      <c r="AP212" s="482">
        <f>IF(AND('8'!AP16=""),"",'8'!AP16)</f>
        <v>27</v>
      </c>
      <c r="AQ212" s="482" t="str">
        <f>IF(AND('8'!AQ16=""),"",'8'!AQ16)</f>
        <v>D</v>
      </c>
      <c r="AR212" s="482">
        <f>IF(AND('8'!AR16=""),"",'8'!AR16)</f>
        <v>6</v>
      </c>
      <c r="AS212" s="482" t="str">
        <f>IF(AND('8'!AS16=""),"",'8'!AS16)</f>
        <v/>
      </c>
      <c r="AT212" s="482">
        <f>IF(AND('8'!AT16=""),"",'8'!AT16)</f>
        <v>6</v>
      </c>
      <c r="AU212" s="482" t="str">
        <f>IF(AND('8'!AU16=""),"",'8'!AU16)</f>
        <v>C</v>
      </c>
      <c r="AV212" s="482" t="str">
        <f>IF(AND('8'!AV16=""),"",'8'!AV16)</f>
        <v/>
      </c>
      <c r="AW212" s="482" t="str">
        <f>IF(AND('8'!AW16=""),"",'8'!AW16)</f>
        <v/>
      </c>
      <c r="AX212" s="482">
        <f>IF(AND('8'!AX16=""),"",'8'!AX16)</f>
        <v>0</v>
      </c>
      <c r="AY212" s="482" t="str">
        <f>IF(AND('8'!AY16=""),"",'8'!AY16)</f>
        <v/>
      </c>
      <c r="AZ212" s="482">
        <f>IF(AND('8'!AZ16=""),"",'8'!AZ16)</f>
        <v>39</v>
      </c>
      <c r="BA212" s="482">
        <f>IF(AND('8'!BA16=""),"",'8'!BA16)</f>
        <v>0</v>
      </c>
      <c r="BB212" s="482">
        <f>IF(AND('8'!BB16=""),"",'8'!BB16)</f>
        <v>39</v>
      </c>
      <c r="BC212" s="482" t="str">
        <f>IF(AND('8'!BC16=""),"",'8'!BC16)</f>
        <v>D</v>
      </c>
      <c r="BD212" s="482" t="str">
        <f>IF(AND('8'!BD16=""),"",'8'!BD16)</f>
        <v>C</v>
      </c>
      <c r="BE212" s="482" t="str">
        <f>IF(AND('8'!BE16=""),"",'8'!BE16)</f>
        <v/>
      </c>
      <c r="BF212" s="482" t="str">
        <f>IF(AND('8'!BF16=""),"",'8'!BF16)</f>
        <v/>
      </c>
      <c r="BG212" s="482">
        <f>IF(AND('8'!BG16=""),"",'8'!BG16)</f>
        <v>0</v>
      </c>
      <c r="BH212" s="482" t="str">
        <f>IF(AND('8'!BH16=""),"",'8'!BH16)</f>
        <v/>
      </c>
      <c r="BI212" s="482">
        <f>IF(AND('8'!BI16=""),"",'8'!BI16)</f>
        <v>6</v>
      </c>
      <c r="BJ212" s="482" t="str">
        <f>IF(AND('8'!BJ16=""),"",'8'!BJ16)</f>
        <v/>
      </c>
      <c r="BK212" s="482">
        <f>IF(AND('8'!BK16=""),"",'8'!BK16)</f>
        <v>6</v>
      </c>
      <c r="BL212" s="482" t="str">
        <f>IF(AND('8'!BL16=""),"",'8'!BL16)</f>
        <v>C</v>
      </c>
      <c r="BM212" s="482">
        <f>IF(AND('8'!BM16=""),"",'8'!BM16)</f>
        <v>27</v>
      </c>
      <c r="BN212" s="482" t="str">
        <f>IF(AND('8'!BN16=""),"",'8'!BN16)</f>
        <v/>
      </c>
      <c r="BO212" s="482">
        <f>IF(AND('8'!BO16=""),"",'8'!BO16)</f>
        <v>27</v>
      </c>
      <c r="BP212" s="482" t="str">
        <f>IF(AND('8'!BP16=""),"",'8'!BP16)</f>
        <v>D</v>
      </c>
      <c r="BQ212" s="482">
        <f>IF(AND('8'!BQ16=""),"",'8'!BQ16)</f>
        <v>6</v>
      </c>
      <c r="BR212" s="482" t="str">
        <f>IF(AND('8'!BR16=""),"",'8'!BR16)</f>
        <v/>
      </c>
      <c r="BS212" s="482">
        <f>IF(AND('8'!BS16=""),"",'8'!BS16)</f>
        <v>6</v>
      </c>
      <c r="BT212" s="482" t="str">
        <f>IF(AND('8'!BT16=""),"",'8'!BT16)</f>
        <v>C</v>
      </c>
      <c r="BU212" s="482" t="str">
        <f>IF(AND('8'!BU16=""),"",'8'!BU16)</f>
        <v/>
      </c>
      <c r="BV212" s="482" t="str">
        <f>IF(AND('8'!BV16=""),"",'8'!BV16)</f>
        <v/>
      </c>
      <c r="BW212" s="482">
        <f>IF(AND('8'!BW16=""),"",'8'!BW16)</f>
        <v>0</v>
      </c>
      <c r="BX212" s="482" t="str">
        <f>IF(AND('8'!BX16=""),"",'8'!BX16)</f>
        <v/>
      </c>
      <c r="BY212" s="482">
        <f>IF(AND('8'!BY16=""),"",'8'!BY16)</f>
        <v>39</v>
      </c>
      <c r="BZ212" s="482">
        <f>IF(AND('8'!BZ16=""),"",'8'!BZ16)</f>
        <v>0</v>
      </c>
      <c r="CA212" s="482">
        <f>IF(AND('8'!CA16=""),"",'8'!CA16)</f>
        <v>39</v>
      </c>
      <c r="CB212" s="482" t="str">
        <f>IF(AND('8'!CB16=""),"",'8'!CB16)</f>
        <v>D</v>
      </c>
      <c r="CC212" s="482" t="str">
        <f>IF(AND('8'!CC16=""),"",'8'!CC16)</f>
        <v>C</v>
      </c>
      <c r="CD212" s="482" t="str">
        <f>IF(AND('8'!CD16=""),"",'8'!CD16)</f>
        <v/>
      </c>
      <c r="CE212" s="482" t="str">
        <f>IF(AND('8'!CE16=""),"",'8'!CE16)</f>
        <v/>
      </c>
      <c r="CF212" s="482">
        <f>IF(AND('8'!CF16=""),"",'8'!CF16)</f>
        <v>0</v>
      </c>
      <c r="CG212" s="482" t="str">
        <f>IF(AND('8'!CG16=""),"",'8'!CG16)</f>
        <v/>
      </c>
      <c r="CH212" s="482">
        <f>IF(AND('8'!CH16=""),"",'8'!CH16)</f>
        <v>6</v>
      </c>
      <c r="CI212" s="482" t="str">
        <f>IF(AND('8'!CI16=""),"",'8'!CI16)</f>
        <v/>
      </c>
      <c r="CJ212" s="482">
        <f>IF(AND('8'!CJ16=""),"",'8'!CJ16)</f>
        <v>6</v>
      </c>
      <c r="CK212" s="482" t="str">
        <f>IF(AND('8'!CK16=""),"",'8'!CK16)</f>
        <v>C</v>
      </c>
      <c r="CL212" s="482">
        <f>IF(AND('8'!CL16=""),"",'8'!CL16)</f>
        <v>27</v>
      </c>
      <c r="CM212" s="482" t="str">
        <f>IF(AND('8'!CM16=""),"",'8'!CM16)</f>
        <v/>
      </c>
      <c r="CN212" s="482">
        <f>IF(AND('8'!CN16=""),"",'8'!CN16)</f>
        <v>27</v>
      </c>
      <c r="CO212" s="482" t="str">
        <f>IF(AND('8'!CO16=""),"",'8'!CO16)</f>
        <v>D</v>
      </c>
      <c r="CP212" s="482">
        <f>IF(AND('8'!CP16=""),"",'8'!CP16)</f>
        <v>6</v>
      </c>
      <c r="CQ212" s="482" t="str">
        <f>IF(AND('8'!CQ16=""),"",'8'!CQ16)</f>
        <v/>
      </c>
      <c r="CR212" s="482">
        <f>IF(AND('8'!CR16=""),"",'8'!CR16)</f>
        <v>6</v>
      </c>
      <c r="CS212" s="482" t="str">
        <f>IF(AND('8'!CS16=""),"",'8'!CS16)</f>
        <v>C</v>
      </c>
      <c r="CT212" s="482" t="str">
        <f>IF(AND('8'!CT16=""),"",'8'!CT16)</f>
        <v/>
      </c>
      <c r="CU212" s="482" t="str">
        <f>IF(AND('8'!CU16=""),"",'8'!CU16)</f>
        <v/>
      </c>
      <c r="CV212" s="482">
        <f>IF(AND('8'!CV16=""),"",'8'!CV16)</f>
        <v>0</v>
      </c>
      <c r="CW212" s="482" t="str">
        <f>IF(AND('8'!CW16=""),"",'8'!CW16)</f>
        <v/>
      </c>
      <c r="CX212" s="482">
        <f>IF(AND('8'!CX16=""),"",'8'!CX16)</f>
        <v>39</v>
      </c>
      <c r="CY212" s="482">
        <f>IF(AND('8'!CY16=""),"",'8'!CY16)</f>
        <v>0</v>
      </c>
      <c r="CZ212" s="482">
        <f>IF(AND('8'!CZ16=""),"",'8'!CZ16)</f>
        <v>39</v>
      </c>
      <c r="DA212" s="482" t="str">
        <f>IF(AND('8'!DA16=""),"",'8'!DA16)</f>
        <v>D</v>
      </c>
      <c r="DB212" s="482" t="str">
        <f>IF(AND('8'!DB16=""),"",'8'!DB16)</f>
        <v>C</v>
      </c>
      <c r="DC212" s="482" t="str">
        <f>IF(AND('8'!DC16=""),"",'8'!DC16)</f>
        <v/>
      </c>
      <c r="DD212" s="482" t="str">
        <f>IF(AND('8'!DD16=""),"",'8'!DD16)</f>
        <v/>
      </c>
      <c r="DE212" s="482">
        <f>IF(AND('8'!DE16=""),"",'8'!DE16)</f>
        <v>0</v>
      </c>
      <c r="DF212" s="482" t="str">
        <f>IF(AND('8'!DF16=""),"",'8'!DF16)</f>
        <v/>
      </c>
      <c r="DG212" s="482">
        <f>IF(AND('8'!DG16=""),"",'8'!DG16)</f>
        <v>6</v>
      </c>
      <c r="DH212" s="482" t="str">
        <f>IF(AND('8'!DH16=""),"",'8'!DH16)</f>
        <v/>
      </c>
      <c r="DI212" s="482">
        <f>IF(AND('8'!DI16=""),"",'8'!DI16)</f>
        <v>6</v>
      </c>
      <c r="DJ212" s="482" t="str">
        <f>IF(AND('8'!DJ16=""),"",'8'!DJ16)</f>
        <v>C</v>
      </c>
      <c r="DK212" s="482">
        <f>IF(AND('8'!DK16=""),"",'8'!DK16)</f>
        <v>27</v>
      </c>
      <c r="DL212" s="482" t="str">
        <f>IF(AND('8'!DL16=""),"",'8'!DL16)</f>
        <v/>
      </c>
      <c r="DM212" s="482">
        <f>IF(AND('8'!DM16=""),"",'8'!DM16)</f>
        <v>27</v>
      </c>
      <c r="DN212" s="482" t="str">
        <f>IF(AND('8'!DN16=""),"",'8'!DN16)</f>
        <v>D</v>
      </c>
      <c r="DO212" s="482">
        <f>IF(AND('8'!DO16=""),"",'8'!DO16)</f>
        <v>6</v>
      </c>
      <c r="DP212" s="482" t="str">
        <f>IF(AND('8'!DP16=""),"",'8'!DP16)</f>
        <v/>
      </c>
      <c r="DQ212" s="482">
        <f>IF(AND('8'!DQ16=""),"",'8'!DQ16)</f>
        <v>6</v>
      </c>
      <c r="DR212" s="482" t="str">
        <f>IF(AND('8'!DR16=""),"",'8'!DR16)</f>
        <v>C</v>
      </c>
      <c r="DS212" s="482" t="str">
        <f>IF(AND('8'!DS16=""),"",'8'!DS16)</f>
        <v/>
      </c>
      <c r="DT212" s="482" t="str">
        <f>IF(AND('8'!DT16=""),"",'8'!DT16)</f>
        <v/>
      </c>
      <c r="DU212" s="482">
        <f>IF(AND('8'!DU16=""),"",'8'!DU16)</f>
        <v>0</v>
      </c>
      <c r="DV212" s="482" t="str">
        <f>IF(AND('8'!DV16=""),"",'8'!DV16)</f>
        <v/>
      </c>
      <c r="DW212" s="482">
        <f>IF(AND('8'!DW16=""),"",'8'!DW16)</f>
        <v>39</v>
      </c>
      <c r="DX212" s="482">
        <f>IF(AND('8'!DX16=""),"",'8'!DX16)</f>
        <v>0</v>
      </c>
      <c r="DY212" s="482">
        <f>IF(AND('8'!DY16=""),"",'8'!DY16)</f>
        <v>39</v>
      </c>
      <c r="DZ212" s="482" t="str">
        <f>IF(AND('8'!DZ16=""),"",'8'!DZ16)</f>
        <v>D</v>
      </c>
      <c r="EA212" s="482" t="str">
        <f>IF(AND('8'!EA16=""),"",'8'!EA16)</f>
        <v>C</v>
      </c>
      <c r="EB212" s="482" t="str">
        <f>IF(AND('8'!EB16=""),"",'8'!EB16)</f>
        <v/>
      </c>
      <c r="EC212" s="482" t="str">
        <f>IF(AND('8'!EC16=""),"",'8'!EC16)</f>
        <v/>
      </c>
      <c r="ED212" s="482">
        <f>IF(AND('8'!ED16=""),"",'8'!ED16)</f>
        <v>0</v>
      </c>
      <c r="EE212" s="482" t="str">
        <f>IF(AND('8'!EE16=""),"",'8'!EE16)</f>
        <v/>
      </c>
      <c r="EF212" s="482">
        <f>IF(AND('8'!EF16=""),"",'8'!EF16)</f>
        <v>6</v>
      </c>
      <c r="EG212" s="482" t="str">
        <f>IF(AND('8'!EG16=""),"",'8'!EG16)</f>
        <v/>
      </c>
      <c r="EH212" s="482">
        <f>IF(AND('8'!EH16=""),"",'8'!EH16)</f>
        <v>6</v>
      </c>
      <c r="EI212" s="482" t="str">
        <f>IF(AND('8'!EI16=""),"",'8'!EI16)</f>
        <v>C</v>
      </c>
      <c r="EJ212" s="482">
        <f>IF(AND('8'!EJ16=""),"",'8'!EJ16)</f>
        <v>27</v>
      </c>
      <c r="EK212" s="482" t="str">
        <f>IF(AND('8'!EK16=""),"",'8'!EK16)</f>
        <v/>
      </c>
      <c r="EL212" s="482">
        <f>IF(AND('8'!EL16=""),"",'8'!EL16)</f>
        <v>27</v>
      </c>
      <c r="EM212" s="482" t="str">
        <f>IF(AND('8'!EM16=""),"",'8'!EM16)</f>
        <v>D</v>
      </c>
      <c r="EN212" s="482">
        <f>IF(AND('8'!EN16=""),"",'8'!EN16)</f>
        <v>6</v>
      </c>
      <c r="EO212" s="482" t="str">
        <f>IF(AND('8'!EO16=""),"",'8'!EO16)</f>
        <v/>
      </c>
      <c r="EP212" s="482">
        <f>IF(AND('8'!EP16=""),"",'8'!EP16)</f>
        <v>6</v>
      </c>
      <c r="EQ212" s="482" t="str">
        <f>IF(AND('8'!EQ16=""),"",'8'!EQ16)</f>
        <v>C</v>
      </c>
      <c r="ER212" s="482" t="str">
        <f>IF(AND('8'!ER16=""),"",'8'!ER16)</f>
        <v/>
      </c>
      <c r="ES212" s="482" t="str">
        <f>IF(AND('8'!ES16=""),"",'8'!ES16)</f>
        <v/>
      </c>
      <c r="ET212" s="482">
        <f>IF(AND('8'!ET16=""),"",'8'!ET16)</f>
        <v>0</v>
      </c>
      <c r="EU212" s="482" t="str">
        <f>IF(AND('8'!EU16=""),"",'8'!EU16)</f>
        <v/>
      </c>
      <c r="EV212" s="482">
        <f>IF(AND('8'!EV16=""),"",'8'!EV16)</f>
        <v>39</v>
      </c>
      <c r="EW212" s="482">
        <f>IF(AND('8'!EW16=""),"",'8'!EW16)</f>
        <v>0</v>
      </c>
      <c r="EX212" s="482">
        <f>IF(AND('8'!EX16=""),"",'8'!EX16)</f>
        <v>39</v>
      </c>
      <c r="EY212" s="482" t="str">
        <f>IF(AND('8'!EY16=""),"",'8'!EY16)</f>
        <v>D</v>
      </c>
      <c r="EZ212" s="482">
        <f>IF(AND('8'!EZ16=""),"",'8'!EZ16)</f>
        <v>16</v>
      </c>
      <c r="FA212" s="482">
        <f>IF(AND('8'!FA16=""),"",'8'!FA16)</f>
        <v>16</v>
      </c>
      <c r="FB212" s="482">
        <f>IF(AND('8'!FB16=""),"",'8'!FB16)</f>
        <v>17</v>
      </c>
      <c r="FC212" s="482">
        <f>IF(AND('8'!FC16=""),"",'8'!FC16)</f>
        <v>16</v>
      </c>
      <c r="FD212" s="482">
        <f>IF(AND('8'!FD16=""),"",'8'!FD16)</f>
        <v>17</v>
      </c>
      <c r="FE212" s="482">
        <f>IF(AND('8'!FE16=""),"",'8'!FE16)</f>
        <v>82</v>
      </c>
      <c r="FF212" s="482" t="str">
        <f>IF(AND('8'!FF16=""),"",'8'!FF16)</f>
        <v>A</v>
      </c>
      <c r="FG212" s="482">
        <f>IF(AND('8'!FG16=""),"",'8'!FG16)</f>
        <v>17</v>
      </c>
      <c r="FH212" s="482">
        <f>IF(AND('8'!FH16=""),"",'8'!FH16)</f>
        <v>18</v>
      </c>
      <c r="FI212" s="482">
        <f>IF(AND('8'!FI16=""),"",'8'!FI16)</f>
        <v>18</v>
      </c>
      <c r="FJ212" s="482">
        <f>IF(AND('8'!FJ16=""),"",'8'!FJ16)</f>
        <v>17</v>
      </c>
      <c r="FK212" s="482">
        <f>IF(AND('8'!FK16=""),"",'8'!FK16)</f>
        <v>18</v>
      </c>
      <c r="FL212" s="482">
        <f>IF(AND('8'!FL16=""),"",'8'!FL16)</f>
        <v>88</v>
      </c>
      <c r="FM212" s="482" t="str">
        <f>IF(AND('8'!FM16=""),"",'8'!FM16)</f>
        <v>A</v>
      </c>
      <c r="FN212" s="482">
        <f>IF(AND('8'!FN16=""),"",'8'!FN16)</f>
        <v>16</v>
      </c>
      <c r="FO212" s="482">
        <f>IF(AND('8'!FO16=""),"",'8'!FO16)</f>
        <v>17</v>
      </c>
      <c r="FP212" s="482">
        <f>IF(AND('8'!FP16=""),"",'8'!FP16)</f>
        <v>17</v>
      </c>
      <c r="FQ212" s="482">
        <f>IF(AND('8'!FQ16=""),"",'8'!FQ16)</f>
        <v>16</v>
      </c>
      <c r="FR212" s="482">
        <f>IF(AND('8'!FR16=""),"",'8'!FR16)</f>
        <v>16</v>
      </c>
      <c r="FS212" s="482">
        <f>IF(AND('8'!FS16=""),"",'8'!FS16)</f>
        <v>82</v>
      </c>
      <c r="FT212" s="482" t="str">
        <f>IF(AND('8'!FT16=""),"",'8'!FT16)</f>
        <v>A</v>
      </c>
      <c r="FU212" s="482">
        <f>IF(AND('8'!FV16=""),"",'8'!FV16)</f>
        <v>16</v>
      </c>
      <c r="FV212" s="482">
        <f>IF(AND('8'!FW16=""),"",'8'!FW16)</f>
        <v>20</v>
      </c>
      <c r="FW212" s="482">
        <f>IF(AND('8'!FX16=""),"",'8'!FX16)</f>
        <v>50</v>
      </c>
      <c r="FX212" s="482">
        <f>IF(AND('8'!FY16=""),"",'8'!FY16)</f>
        <v>50</v>
      </c>
      <c r="FY212" s="482">
        <f>IF(AND('8'!FZ16=""),"",'8'!FZ16)</f>
        <v>0</v>
      </c>
      <c r="FZ212" s="482">
        <f>IF(AND('8'!GA16=""),"",'8'!GA16)</f>
        <v>0</v>
      </c>
      <c r="GA212" s="482">
        <f>IF(AND('8'!GB16=""),"",'8'!GB16)</f>
        <v>0</v>
      </c>
      <c r="GB212" s="482">
        <f>IF(AND('8'!GC16=""),"",'8'!GC16)</f>
        <v>0</v>
      </c>
      <c r="GC212" s="482">
        <f>IF(AND('8'!GD16=""),"",'8'!GD16)</f>
        <v>0</v>
      </c>
      <c r="GD212" s="482">
        <f>IF(AND('8'!GE16=""),"",'8'!GE16)</f>
        <v>0</v>
      </c>
      <c r="GE212" s="482">
        <f>IF(AND('8'!GF16=""),"",'8'!GF16)</f>
        <v>0</v>
      </c>
      <c r="GF212" s="482">
        <f>IF(AND('8'!GG16=""),"",'8'!GG16)</f>
        <v>0</v>
      </c>
      <c r="GG212" s="482">
        <f>IF(AND('8'!GH16=""),"",IF(AND('8'!GH16="-"),"",'8'!GH16))</f>
        <v>116</v>
      </c>
      <c r="GH212" s="50">
        <f>IF(AND(C212=""),"",VLOOKUP(B212,Register!$A$7:$CL$311,36,FALSE))</f>
        <v>0</v>
      </c>
      <c r="GI212" s="483" t="str">
        <f>IF(AND('8'!GL16=""),"",'8'!GL16)</f>
        <v>nlokW</v>
      </c>
      <c r="GJ212" s="173" t="str">
        <f>IF(AND('8'!FU16=""),"",'8'!FU16)</f>
        <v>mRrh.kZ</v>
      </c>
    </row>
    <row r="213" spans="1:192" ht="21">
      <c r="A213" s="480">
        <v>205</v>
      </c>
      <c r="B213" s="481">
        <f>IF(AND('8'!B17=""),"",'8'!B17)</f>
        <v>805</v>
      </c>
      <c r="C213" s="196" t="str">
        <f>IF(AND('8'!C17=""),"",'8'!C17)</f>
        <v>yfyrk</v>
      </c>
      <c r="D213" s="196" t="str">
        <f>IF(AND('8'!D17=""),"",'8'!D17)</f>
        <v>eksguyky</v>
      </c>
      <c r="E213" s="201">
        <f>IF(AND('8'!E17=""),"",'8'!E17)</f>
        <v>38423</v>
      </c>
      <c r="F213" s="482" t="str">
        <f>IF(AND('8'!F17=""),"",'8'!F17)</f>
        <v>C</v>
      </c>
      <c r="G213" s="482">
        <f>IF(AND('8'!G17=""),"",'8'!G17)</f>
        <v>5</v>
      </c>
      <c r="H213" s="482" t="str">
        <f>IF(AND('8'!H17=""),"",'8'!H17)</f>
        <v/>
      </c>
      <c r="I213" s="482">
        <f>IF(AND('8'!I17=""),"",'8'!I17)</f>
        <v>5</v>
      </c>
      <c r="J213" s="482" t="str">
        <f>IF(AND('8'!J17=""),"",'8'!J17)</f>
        <v>C</v>
      </c>
      <c r="K213" s="482">
        <f>IF(AND('8'!K17=""),"",'8'!K17)</f>
        <v>6</v>
      </c>
      <c r="L213" s="482" t="str">
        <f>IF(AND('8'!L17=""),"",'8'!L17)</f>
        <v/>
      </c>
      <c r="M213" s="482">
        <f>IF(AND('8'!M17=""),"",'8'!M17)</f>
        <v>6</v>
      </c>
      <c r="N213" s="482" t="str">
        <f>IF(AND('8'!N17=""),"",'8'!N17)</f>
        <v>C</v>
      </c>
      <c r="O213" s="482">
        <f>IF(AND('8'!O17=""),"",'8'!O17)</f>
        <v>24</v>
      </c>
      <c r="P213" s="482" t="str">
        <f>IF(AND('8'!P17=""),"",'8'!P17)</f>
        <v/>
      </c>
      <c r="Q213" s="482">
        <f>IF(AND('8'!Q17=""),"",'8'!Q17)</f>
        <v>24</v>
      </c>
      <c r="R213" s="482" t="str">
        <f>IF(AND('8'!R17=""),"",'8'!R17)</f>
        <v>D</v>
      </c>
      <c r="S213" s="482">
        <f>IF(AND('8'!S17=""),"",'8'!S17)</f>
        <v>5</v>
      </c>
      <c r="T213" s="482" t="str">
        <f>IF(AND('8'!T17=""),"",'8'!T17)</f>
        <v/>
      </c>
      <c r="U213" s="482">
        <f>IF(AND('8'!U17=""),"",'8'!U17)</f>
        <v>5</v>
      </c>
      <c r="V213" s="482" t="str">
        <f>IF(AND('8'!V17=""),"",'8'!V17)</f>
        <v>C</v>
      </c>
      <c r="W213" s="482" t="str">
        <f>IF(AND('8'!W17=""),"",'8'!W17)</f>
        <v/>
      </c>
      <c r="X213" s="482" t="str">
        <f>IF(AND('8'!X17=""),"",'8'!X17)</f>
        <v/>
      </c>
      <c r="Y213" s="482">
        <f>IF(AND('8'!Y17=""),"",'8'!Y17)</f>
        <v>0</v>
      </c>
      <c r="Z213" s="482" t="str">
        <f>IF(AND('8'!Z17=""),"",'8'!Z17)</f>
        <v/>
      </c>
      <c r="AA213" s="482">
        <f>IF(AND('8'!AA17=""),"",'8'!AA17)</f>
        <v>40</v>
      </c>
      <c r="AB213" s="482">
        <f>IF(AND('8'!AB17=""),"",'8'!AB17)</f>
        <v>0</v>
      </c>
      <c r="AC213" s="482">
        <f>IF(AND('8'!AC17=""),"",'8'!AC17)</f>
        <v>40</v>
      </c>
      <c r="AD213" s="482" t="str">
        <f>IF(AND('8'!AD17=""),"",'8'!AD17)</f>
        <v>D</v>
      </c>
      <c r="AE213" s="482" t="str">
        <f>IF(AND('8'!AE17=""),"",'8'!AE17)</f>
        <v>C</v>
      </c>
      <c r="AF213" s="482">
        <f>IF(AND('8'!AF17=""),"",'8'!AF17)</f>
        <v>5</v>
      </c>
      <c r="AG213" s="482" t="str">
        <f>IF(AND('8'!AG17=""),"",'8'!AG17)</f>
        <v/>
      </c>
      <c r="AH213" s="482">
        <f>IF(AND('8'!AH17=""),"",'8'!AH17)</f>
        <v>5</v>
      </c>
      <c r="AI213" s="482" t="str">
        <f>IF(AND('8'!AI17=""),"",'8'!AI17)</f>
        <v>C</v>
      </c>
      <c r="AJ213" s="482">
        <f>IF(AND('8'!AJ17=""),"",'8'!AJ17)</f>
        <v>6</v>
      </c>
      <c r="AK213" s="482" t="str">
        <f>IF(AND('8'!AK17=""),"",'8'!AK17)</f>
        <v/>
      </c>
      <c r="AL213" s="482">
        <f>IF(AND('8'!AL17=""),"",'8'!AL17)</f>
        <v>6</v>
      </c>
      <c r="AM213" s="482" t="str">
        <f>IF(AND('8'!AM17=""),"",'8'!AM17)</f>
        <v>C</v>
      </c>
      <c r="AN213" s="482">
        <f>IF(AND('8'!AN17=""),"",'8'!AN17)</f>
        <v>24</v>
      </c>
      <c r="AO213" s="482" t="str">
        <f>IF(AND('8'!AO17=""),"",'8'!AO17)</f>
        <v/>
      </c>
      <c r="AP213" s="482">
        <f>IF(AND('8'!AP17=""),"",'8'!AP17)</f>
        <v>24</v>
      </c>
      <c r="AQ213" s="482" t="str">
        <f>IF(AND('8'!AQ17=""),"",'8'!AQ17)</f>
        <v>D</v>
      </c>
      <c r="AR213" s="482">
        <f>IF(AND('8'!AR17=""),"",'8'!AR17)</f>
        <v>5</v>
      </c>
      <c r="AS213" s="482" t="str">
        <f>IF(AND('8'!AS17=""),"",'8'!AS17)</f>
        <v/>
      </c>
      <c r="AT213" s="482">
        <f>IF(AND('8'!AT17=""),"",'8'!AT17)</f>
        <v>5</v>
      </c>
      <c r="AU213" s="482" t="str">
        <f>IF(AND('8'!AU17=""),"",'8'!AU17)</f>
        <v>C</v>
      </c>
      <c r="AV213" s="482" t="str">
        <f>IF(AND('8'!AV17=""),"",'8'!AV17)</f>
        <v/>
      </c>
      <c r="AW213" s="482" t="str">
        <f>IF(AND('8'!AW17=""),"",'8'!AW17)</f>
        <v/>
      </c>
      <c r="AX213" s="482">
        <f>IF(AND('8'!AX17=""),"",'8'!AX17)</f>
        <v>0</v>
      </c>
      <c r="AY213" s="482" t="str">
        <f>IF(AND('8'!AY17=""),"",'8'!AY17)</f>
        <v/>
      </c>
      <c r="AZ213" s="482">
        <f>IF(AND('8'!AZ17=""),"",'8'!AZ17)</f>
        <v>40</v>
      </c>
      <c r="BA213" s="482">
        <f>IF(AND('8'!BA17=""),"",'8'!BA17)</f>
        <v>0</v>
      </c>
      <c r="BB213" s="482">
        <f>IF(AND('8'!BB17=""),"",'8'!BB17)</f>
        <v>40</v>
      </c>
      <c r="BC213" s="482" t="str">
        <f>IF(AND('8'!BC17=""),"",'8'!BC17)</f>
        <v>D</v>
      </c>
      <c r="BD213" s="482" t="str">
        <f>IF(AND('8'!BD17=""),"",'8'!BD17)</f>
        <v>C</v>
      </c>
      <c r="BE213" s="482">
        <f>IF(AND('8'!BE17=""),"",'8'!BE17)</f>
        <v>5</v>
      </c>
      <c r="BF213" s="482" t="str">
        <f>IF(AND('8'!BF17=""),"",'8'!BF17)</f>
        <v/>
      </c>
      <c r="BG213" s="482">
        <f>IF(AND('8'!BG17=""),"",'8'!BG17)</f>
        <v>5</v>
      </c>
      <c r="BH213" s="482" t="str">
        <f>IF(AND('8'!BH17=""),"",'8'!BH17)</f>
        <v>C</v>
      </c>
      <c r="BI213" s="482">
        <f>IF(AND('8'!BI17=""),"",'8'!BI17)</f>
        <v>6</v>
      </c>
      <c r="BJ213" s="482" t="str">
        <f>IF(AND('8'!BJ17=""),"",'8'!BJ17)</f>
        <v/>
      </c>
      <c r="BK213" s="482">
        <f>IF(AND('8'!BK17=""),"",'8'!BK17)</f>
        <v>6</v>
      </c>
      <c r="BL213" s="482" t="str">
        <f>IF(AND('8'!BL17=""),"",'8'!BL17)</f>
        <v>C</v>
      </c>
      <c r="BM213" s="482">
        <f>IF(AND('8'!BM17=""),"",'8'!BM17)</f>
        <v>24</v>
      </c>
      <c r="BN213" s="482" t="str">
        <f>IF(AND('8'!BN17=""),"",'8'!BN17)</f>
        <v/>
      </c>
      <c r="BO213" s="482">
        <f>IF(AND('8'!BO17=""),"",'8'!BO17)</f>
        <v>24</v>
      </c>
      <c r="BP213" s="482" t="str">
        <f>IF(AND('8'!BP17=""),"",'8'!BP17)</f>
        <v>D</v>
      </c>
      <c r="BQ213" s="482">
        <f>IF(AND('8'!BQ17=""),"",'8'!BQ17)</f>
        <v>5</v>
      </c>
      <c r="BR213" s="482" t="str">
        <f>IF(AND('8'!BR17=""),"",'8'!BR17)</f>
        <v/>
      </c>
      <c r="BS213" s="482">
        <f>IF(AND('8'!BS17=""),"",'8'!BS17)</f>
        <v>5</v>
      </c>
      <c r="BT213" s="482" t="str">
        <f>IF(AND('8'!BT17=""),"",'8'!BT17)</f>
        <v>C</v>
      </c>
      <c r="BU213" s="482" t="str">
        <f>IF(AND('8'!BU17=""),"",'8'!BU17)</f>
        <v/>
      </c>
      <c r="BV213" s="482" t="str">
        <f>IF(AND('8'!BV17=""),"",'8'!BV17)</f>
        <v/>
      </c>
      <c r="BW213" s="482">
        <f>IF(AND('8'!BW17=""),"",'8'!BW17)</f>
        <v>0</v>
      </c>
      <c r="BX213" s="482" t="str">
        <f>IF(AND('8'!BX17=""),"",'8'!BX17)</f>
        <v/>
      </c>
      <c r="BY213" s="482">
        <f>IF(AND('8'!BY17=""),"",'8'!BY17)</f>
        <v>40</v>
      </c>
      <c r="BZ213" s="482">
        <f>IF(AND('8'!BZ17=""),"",'8'!BZ17)</f>
        <v>0</v>
      </c>
      <c r="CA213" s="482">
        <f>IF(AND('8'!CA17=""),"",'8'!CA17)</f>
        <v>40</v>
      </c>
      <c r="CB213" s="482" t="str">
        <f>IF(AND('8'!CB17=""),"",'8'!CB17)</f>
        <v>D</v>
      </c>
      <c r="CC213" s="482" t="str">
        <f>IF(AND('8'!CC17=""),"",'8'!CC17)</f>
        <v>C</v>
      </c>
      <c r="CD213" s="482">
        <f>IF(AND('8'!CD17=""),"",'8'!CD17)</f>
        <v>5</v>
      </c>
      <c r="CE213" s="482" t="str">
        <f>IF(AND('8'!CE17=""),"",'8'!CE17)</f>
        <v/>
      </c>
      <c r="CF213" s="482">
        <f>IF(AND('8'!CF17=""),"",'8'!CF17)</f>
        <v>5</v>
      </c>
      <c r="CG213" s="482" t="str">
        <f>IF(AND('8'!CG17=""),"",'8'!CG17)</f>
        <v>C</v>
      </c>
      <c r="CH213" s="482">
        <f>IF(AND('8'!CH17=""),"",'8'!CH17)</f>
        <v>6</v>
      </c>
      <c r="CI213" s="482" t="str">
        <f>IF(AND('8'!CI17=""),"",'8'!CI17)</f>
        <v/>
      </c>
      <c r="CJ213" s="482">
        <f>IF(AND('8'!CJ17=""),"",'8'!CJ17)</f>
        <v>6</v>
      </c>
      <c r="CK213" s="482" t="str">
        <f>IF(AND('8'!CK17=""),"",'8'!CK17)</f>
        <v>C</v>
      </c>
      <c r="CL213" s="482">
        <f>IF(AND('8'!CL17=""),"",'8'!CL17)</f>
        <v>24</v>
      </c>
      <c r="CM213" s="482" t="str">
        <f>IF(AND('8'!CM17=""),"",'8'!CM17)</f>
        <v/>
      </c>
      <c r="CN213" s="482">
        <f>IF(AND('8'!CN17=""),"",'8'!CN17)</f>
        <v>24</v>
      </c>
      <c r="CO213" s="482" t="str">
        <f>IF(AND('8'!CO17=""),"",'8'!CO17)</f>
        <v>D</v>
      </c>
      <c r="CP213" s="482">
        <f>IF(AND('8'!CP17=""),"",'8'!CP17)</f>
        <v>5</v>
      </c>
      <c r="CQ213" s="482" t="str">
        <f>IF(AND('8'!CQ17=""),"",'8'!CQ17)</f>
        <v/>
      </c>
      <c r="CR213" s="482">
        <f>IF(AND('8'!CR17=""),"",'8'!CR17)</f>
        <v>5</v>
      </c>
      <c r="CS213" s="482" t="str">
        <f>IF(AND('8'!CS17=""),"",'8'!CS17)</f>
        <v>C</v>
      </c>
      <c r="CT213" s="482" t="str">
        <f>IF(AND('8'!CT17=""),"",'8'!CT17)</f>
        <v/>
      </c>
      <c r="CU213" s="482" t="str">
        <f>IF(AND('8'!CU17=""),"",'8'!CU17)</f>
        <v/>
      </c>
      <c r="CV213" s="482">
        <f>IF(AND('8'!CV17=""),"",'8'!CV17)</f>
        <v>0</v>
      </c>
      <c r="CW213" s="482" t="str">
        <f>IF(AND('8'!CW17=""),"",'8'!CW17)</f>
        <v/>
      </c>
      <c r="CX213" s="482">
        <f>IF(AND('8'!CX17=""),"",'8'!CX17)</f>
        <v>40</v>
      </c>
      <c r="CY213" s="482">
        <f>IF(AND('8'!CY17=""),"",'8'!CY17)</f>
        <v>0</v>
      </c>
      <c r="CZ213" s="482">
        <f>IF(AND('8'!CZ17=""),"",'8'!CZ17)</f>
        <v>40</v>
      </c>
      <c r="DA213" s="482" t="str">
        <f>IF(AND('8'!DA17=""),"",'8'!DA17)</f>
        <v>D</v>
      </c>
      <c r="DB213" s="482" t="str">
        <f>IF(AND('8'!DB17=""),"",'8'!DB17)</f>
        <v>C</v>
      </c>
      <c r="DC213" s="482">
        <f>IF(AND('8'!DC17=""),"",'8'!DC17)</f>
        <v>5</v>
      </c>
      <c r="DD213" s="482" t="str">
        <f>IF(AND('8'!DD17=""),"",'8'!DD17)</f>
        <v/>
      </c>
      <c r="DE213" s="482">
        <f>IF(AND('8'!DE17=""),"",'8'!DE17)</f>
        <v>5</v>
      </c>
      <c r="DF213" s="482" t="str">
        <f>IF(AND('8'!DF17=""),"",'8'!DF17)</f>
        <v>C</v>
      </c>
      <c r="DG213" s="482">
        <f>IF(AND('8'!DG17=""),"",'8'!DG17)</f>
        <v>6</v>
      </c>
      <c r="DH213" s="482" t="str">
        <f>IF(AND('8'!DH17=""),"",'8'!DH17)</f>
        <v/>
      </c>
      <c r="DI213" s="482">
        <f>IF(AND('8'!DI17=""),"",'8'!DI17)</f>
        <v>6</v>
      </c>
      <c r="DJ213" s="482" t="str">
        <f>IF(AND('8'!DJ17=""),"",'8'!DJ17)</f>
        <v>C</v>
      </c>
      <c r="DK213" s="482">
        <f>IF(AND('8'!DK17=""),"",'8'!DK17)</f>
        <v>24</v>
      </c>
      <c r="DL213" s="482" t="str">
        <f>IF(AND('8'!DL17=""),"",'8'!DL17)</f>
        <v/>
      </c>
      <c r="DM213" s="482">
        <f>IF(AND('8'!DM17=""),"",'8'!DM17)</f>
        <v>24</v>
      </c>
      <c r="DN213" s="482" t="str">
        <f>IF(AND('8'!DN17=""),"",'8'!DN17)</f>
        <v>D</v>
      </c>
      <c r="DO213" s="482">
        <f>IF(AND('8'!DO17=""),"",'8'!DO17)</f>
        <v>5</v>
      </c>
      <c r="DP213" s="482" t="str">
        <f>IF(AND('8'!DP17=""),"",'8'!DP17)</f>
        <v/>
      </c>
      <c r="DQ213" s="482">
        <f>IF(AND('8'!DQ17=""),"",'8'!DQ17)</f>
        <v>5</v>
      </c>
      <c r="DR213" s="482" t="str">
        <f>IF(AND('8'!DR17=""),"",'8'!DR17)</f>
        <v>C</v>
      </c>
      <c r="DS213" s="482" t="str">
        <f>IF(AND('8'!DS17=""),"",'8'!DS17)</f>
        <v/>
      </c>
      <c r="DT213" s="482" t="str">
        <f>IF(AND('8'!DT17=""),"",'8'!DT17)</f>
        <v/>
      </c>
      <c r="DU213" s="482">
        <f>IF(AND('8'!DU17=""),"",'8'!DU17)</f>
        <v>0</v>
      </c>
      <c r="DV213" s="482" t="str">
        <f>IF(AND('8'!DV17=""),"",'8'!DV17)</f>
        <v/>
      </c>
      <c r="DW213" s="482">
        <f>IF(AND('8'!DW17=""),"",'8'!DW17)</f>
        <v>40</v>
      </c>
      <c r="DX213" s="482">
        <f>IF(AND('8'!DX17=""),"",'8'!DX17)</f>
        <v>0</v>
      </c>
      <c r="DY213" s="482">
        <f>IF(AND('8'!DY17=""),"",'8'!DY17)</f>
        <v>40</v>
      </c>
      <c r="DZ213" s="482" t="str">
        <f>IF(AND('8'!DZ17=""),"",'8'!DZ17)</f>
        <v>D</v>
      </c>
      <c r="EA213" s="482" t="str">
        <f>IF(AND('8'!EA17=""),"",'8'!EA17)</f>
        <v>C</v>
      </c>
      <c r="EB213" s="482">
        <f>IF(AND('8'!EB17=""),"",'8'!EB17)</f>
        <v>5</v>
      </c>
      <c r="EC213" s="482" t="str">
        <f>IF(AND('8'!EC17=""),"",'8'!EC17)</f>
        <v/>
      </c>
      <c r="ED213" s="482">
        <f>IF(AND('8'!ED17=""),"",'8'!ED17)</f>
        <v>5</v>
      </c>
      <c r="EE213" s="482" t="str">
        <f>IF(AND('8'!EE17=""),"",'8'!EE17)</f>
        <v>C</v>
      </c>
      <c r="EF213" s="482">
        <f>IF(AND('8'!EF17=""),"",'8'!EF17)</f>
        <v>6</v>
      </c>
      <c r="EG213" s="482" t="str">
        <f>IF(AND('8'!EG17=""),"",'8'!EG17)</f>
        <v/>
      </c>
      <c r="EH213" s="482">
        <f>IF(AND('8'!EH17=""),"",'8'!EH17)</f>
        <v>6</v>
      </c>
      <c r="EI213" s="482" t="str">
        <f>IF(AND('8'!EI17=""),"",'8'!EI17)</f>
        <v>C</v>
      </c>
      <c r="EJ213" s="482">
        <f>IF(AND('8'!EJ17=""),"",'8'!EJ17)</f>
        <v>24</v>
      </c>
      <c r="EK213" s="482" t="str">
        <f>IF(AND('8'!EK17=""),"",'8'!EK17)</f>
        <v/>
      </c>
      <c r="EL213" s="482">
        <f>IF(AND('8'!EL17=""),"",'8'!EL17)</f>
        <v>24</v>
      </c>
      <c r="EM213" s="482" t="str">
        <f>IF(AND('8'!EM17=""),"",'8'!EM17)</f>
        <v>D</v>
      </c>
      <c r="EN213" s="482">
        <f>IF(AND('8'!EN17=""),"",'8'!EN17)</f>
        <v>5</v>
      </c>
      <c r="EO213" s="482" t="str">
        <f>IF(AND('8'!EO17=""),"",'8'!EO17)</f>
        <v/>
      </c>
      <c r="EP213" s="482">
        <f>IF(AND('8'!EP17=""),"",'8'!EP17)</f>
        <v>5</v>
      </c>
      <c r="EQ213" s="482" t="str">
        <f>IF(AND('8'!EQ17=""),"",'8'!EQ17)</f>
        <v>C</v>
      </c>
      <c r="ER213" s="482" t="str">
        <f>IF(AND('8'!ER17=""),"",'8'!ER17)</f>
        <v/>
      </c>
      <c r="ES213" s="482" t="str">
        <f>IF(AND('8'!ES17=""),"",'8'!ES17)</f>
        <v/>
      </c>
      <c r="ET213" s="482">
        <f>IF(AND('8'!ET17=""),"",'8'!ET17)</f>
        <v>0</v>
      </c>
      <c r="EU213" s="482" t="str">
        <f>IF(AND('8'!EU17=""),"",'8'!EU17)</f>
        <v/>
      </c>
      <c r="EV213" s="482">
        <f>IF(AND('8'!EV17=""),"",'8'!EV17)</f>
        <v>40</v>
      </c>
      <c r="EW213" s="482">
        <f>IF(AND('8'!EW17=""),"",'8'!EW17)</f>
        <v>0</v>
      </c>
      <c r="EX213" s="482">
        <f>IF(AND('8'!EX17=""),"",'8'!EX17)</f>
        <v>40</v>
      </c>
      <c r="EY213" s="482" t="str">
        <f>IF(AND('8'!EY17=""),"",'8'!EY17)</f>
        <v>D</v>
      </c>
      <c r="EZ213" s="482">
        <f>IF(AND('8'!EZ17=""),"",'8'!EZ17)</f>
        <v>18</v>
      </c>
      <c r="FA213" s="482">
        <f>IF(AND('8'!FA17=""),"",'8'!FA17)</f>
        <v>18</v>
      </c>
      <c r="FB213" s="482">
        <f>IF(AND('8'!FB17=""),"",'8'!FB17)</f>
        <v>17</v>
      </c>
      <c r="FC213" s="482">
        <f>IF(AND('8'!FC17=""),"",'8'!FC17)</f>
        <v>18</v>
      </c>
      <c r="FD213" s="482">
        <f>IF(AND('8'!FD17=""),"",'8'!FD17)</f>
        <v>18</v>
      </c>
      <c r="FE213" s="482">
        <f>IF(AND('8'!FE17=""),"",'8'!FE17)</f>
        <v>89</v>
      </c>
      <c r="FF213" s="482" t="str">
        <f>IF(AND('8'!FF17=""),"",'8'!FF17)</f>
        <v>A</v>
      </c>
      <c r="FG213" s="482">
        <f>IF(AND('8'!FG17=""),"",'8'!FG17)</f>
        <v>18</v>
      </c>
      <c r="FH213" s="482">
        <f>IF(AND('8'!FH17=""),"",'8'!FH17)</f>
        <v>18</v>
      </c>
      <c r="FI213" s="482">
        <f>IF(AND('8'!FI17=""),"",'8'!FI17)</f>
        <v>17</v>
      </c>
      <c r="FJ213" s="482">
        <f>IF(AND('8'!FJ17=""),"",'8'!FJ17)</f>
        <v>17</v>
      </c>
      <c r="FK213" s="482">
        <f>IF(AND('8'!FK17=""),"",'8'!FK17)</f>
        <v>17</v>
      </c>
      <c r="FL213" s="482">
        <f>IF(AND('8'!FL17=""),"",'8'!FL17)</f>
        <v>87</v>
      </c>
      <c r="FM213" s="482" t="str">
        <f>IF(AND('8'!FM17=""),"",'8'!FM17)</f>
        <v>A</v>
      </c>
      <c r="FN213" s="482">
        <f>IF(AND('8'!FN17=""),"",'8'!FN17)</f>
        <v>18</v>
      </c>
      <c r="FO213" s="482">
        <f>IF(AND('8'!FO17=""),"",'8'!FO17)</f>
        <v>18</v>
      </c>
      <c r="FP213" s="482">
        <f>IF(AND('8'!FP17=""),"",'8'!FP17)</f>
        <v>18</v>
      </c>
      <c r="FQ213" s="482">
        <f>IF(AND('8'!FQ17=""),"",'8'!FQ17)</f>
        <v>17</v>
      </c>
      <c r="FR213" s="482">
        <f>IF(AND('8'!FR17=""),"",'8'!FR17)</f>
        <v>18</v>
      </c>
      <c r="FS213" s="482">
        <f>IF(AND('8'!FS17=""),"",'8'!FS17)</f>
        <v>89</v>
      </c>
      <c r="FT213" s="482" t="str">
        <f>IF(AND('8'!FT17=""),"",'8'!FT17)</f>
        <v>A</v>
      </c>
      <c r="FU213" s="482">
        <f>IF(AND('8'!FV17=""),"",'8'!FV17)</f>
        <v>16</v>
      </c>
      <c r="FV213" s="482">
        <f>IF(AND('8'!FW17=""),"",'8'!FW17)</f>
        <v>14</v>
      </c>
      <c r="FW213" s="482">
        <f>IF(AND('8'!FX17=""),"",'8'!FX17)</f>
        <v>48</v>
      </c>
      <c r="FX213" s="482">
        <f>IF(AND('8'!FY17=""),"",'8'!FY17)</f>
        <v>50</v>
      </c>
      <c r="FY213" s="482">
        <f>IF(AND('8'!FZ17=""),"",'8'!FZ17)</f>
        <v>0</v>
      </c>
      <c r="FZ213" s="482">
        <f>IF(AND('8'!GA17=""),"",'8'!GA17)</f>
        <v>0</v>
      </c>
      <c r="GA213" s="482">
        <f>IF(AND('8'!GB17=""),"",'8'!GB17)</f>
        <v>0</v>
      </c>
      <c r="GB213" s="482">
        <f>IF(AND('8'!GC17=""),"",'8'!GC17)</f>
        <v>0</v>
      </c>
      <c r="GC213" s="482">
        <f>IF(AND('8'!GD17=""),"",'8'!GD17)</f>
        <v>0</v>
      </c>
      <c r="GD213" s="482">
        <f>IF(AND('8'!GE17=""),"",'8'!GE17)</f>
        <v>0</v>
      </c>
      <c r="GE213" s="482">
        <f>IF(AND('8'!GF17=""),"",'8'!GF17)</f>
        <v>0</v>
      </c>
      <c r="GF213" s="482">
        <f>IF(AND('8'!GG17=""),"",'8'!GG17)</f>
        <v>0</v>
      </c>
      <c r="GG213" s="482">
        <f>IF(AND('8'!GH17=""),"",IF(AND('8'!GH17="-"),"",'8'!GH17))</f>
        <v>114</v>
      </c>
      <c r="GH213" s="50">
        <f>IF(AND(C213=""),"",VLOOKUP(B213,Register!$A$7:$CL$311,36,FALSE))</f>
        <v>0</v>
      </c>
      <c r="GI213" s="483" t="str">
        <f>IF(AND('8'!GL17=""),"",'8'!GL17)</f>
        <v>uoe~</v>
      </c>
      <c r="GJ213" s="173" t="str">
        <f>IF(AND('8'!FU17=""),"",'8'!FU17)</f>
        <v>mRrh.kZ</v>
      </c>
    </row>
    <row r="214" spans="1:192" ht="21">
      <c r="A214" s="480">
        <v>206</v>
      </c>
      <c r="B214" s="481">
        <f>IF(AND('8'!B18=""),"",'8'!B18)</f>
        <v>806</v>
      </c>
      <c r="C214" s="196" t="str">
        <f>IF(AND('8'!C18=""),"",'8'!C18)</f>
        <v>ujsUnz</v>
      </c>
      <c r="D214" s="196" t="str">
        <f>IF(AND('8'!D18=""),"",'8'!D18)</f>
        <v>ckcwyky</v>
      </c>
      <c r="E214" s="201">
        <f>IF(AND('8'!E18=""),"",'8'!E18)</f>
        <v>37574</v>
      </c>
      <c r="F214" s="482" t="str">
        <f>IF(AND('8'!F18=""),"",'8'!F18)</f>
        <v>C</v>
      </c>
      <c r="G214" s="482" t="str">
        <f>IF(AND('8'!G18=""),"",'8'!G18)</f>
        <v/>
      </c>
      <c r="H214" s="482" t="str">
        <f>IF(AND('8'!H18=""),"",'8'!H18)</f>
        <v/>
      </c>
      <c r="I214" s="482">
        <f>IF(AND('8'!I18=""),"",'8'!I18)</f>
        <v>0</v>
      </c>
      <c r="J214" s="482" t="str">
        <f>IF(AND('8'!J18=""),"",'8'!J18)</f>
        <v/>
      </c>
      <c r="K214" s="482" t="str">
        <f>IF(AND('8'!K18=""),"",'8'!K18)</f>
        <v/>
      </c>
      <c r="L214" s="482" t="str">
        <f>IF(AND('8'!L18=""),"",'8'!L18)</f>
        <v/>
      </c>
      <c r="M214" s="482">
        <f>IF(AND('8'!M18=""),"",'8'!M18)</f>
        <v>0</v>
      </c>
      <c r="N214" s="482" t="str">
        <f>IF(AND('8'!N18=""),"",'8'!N18)</f>
        <v/>
      </c>
      <c r="O214" s="482" t="str">
        <f>IF(AND('8'!O18=""),"",'8'!O18)</f>
        <v/>
      </c>
      <c r="P214" s="482" t="str">
        <f>IF(AND('8'!P18=""),"",'8'!P18)</f>
        <v/>
      </c>
      <c r="Q214" s="482">
        <f>IF(AND('8'!Q18=""),"",'8'!Q18)</f>
        <v>0</v>
      </c>
      <c r="R214" s="482" t="str">
        <f>IF(AND('8'!R18=""),"",'8'!R18)</f>
        <v/>
      </c>
      <c r="S214" s="482" t="str">
        <f>IF(AND('8'!S18=""),"",'8'!S18)</f>
        <v/>
      </c>
      <c r="T214" s="482" t="str">
        <f>IF(AND('8'!T18=""),"",'8'!T18)</f>
        <v/>
      </c>
      <c r="U214" s="482">
        <f>IF(AND('8'!U18=""),"",'8'!U18)</f>
        <v>0</v>
      </c>
      <c r="V214" s="482" t="str">
        <f>IF(AND('8'!V18=""),"",'8'!V18)</f>
        <v/>
      </c>
      <c r="W214" s="482" t="str">
        <f>IF(AND('8'!W18=""),"",'8'!W18)</f>
        <v/>
      </c>
      <c r="X214" s="482" t="str">
        <f>IF(AND('8'!X18=""),"",'8'!X18)</f>
        <v/>
      </c>
      <c r="Y214" s="482">
        <f>IF(AND('8'!Y18=""),"",'8'!Y18)</f>
        <v>0</v>
      </c>
      <c r="Z214" s="482" t="str">
        <f>IF(AND('8'!Z18=""),"",'8'!Z18)</f>
        <v/>
      </c>
      <c r="AA214" s="482">
        <f>IF(AND('8'!AA18=""),"",'8'!AA18)</f>
        <v>0</v>
      </c>
      <c r="AB214" s="482">
        <f>IF(AND('8'!AB18=""),"",'8'!AB18)</f>
        <v>0</v>
      </c>
      <c r="AC214" s="482">
        <f>IF(AND('8'!AC18=""),"",'8'!AC18)</f>
        <v>0</v>
      </c>
      <c r="AD214" s="482" t="str">
        <f>IF(AND('8'!AD18=""),"",'8'!AD18)</f>
        <v/>
      </c>
      <c r="AE214" s="482" t="str">
        <f>IF(AND('8'!AE18=""),"",'8'!AE18)</f>
        <v>C</v>
      </c>
      <c r="AF214" s="482" t="str">
        <f>IF(AND('8'!AF18=""),"",'8'!AF18)</f>
        <v/>
      </c>
      <c r="AG214" s="482" t="str">
        <f>IF(AND('8'!AG18=""),"",'8'!AG18)</f>
        <v/>
      </c>
      <c r="AH214" s="482">
        <f>IF(AND('8'!AH18=""),"",'8'!AH18)</f>
        <v>0</v>
      </c>
      <c r="AI214" s="482" t="str">
        <f>IF(AND('8'!AI18=""),"",'8'!AI18)</f>
        <v/>
      </c>
      <c r="AJ214" s="482" t="str">
        <f>IF(AND('8'!AJ18=""),"",'8'!AJ18)</f>
        <v/>
      </c>
      <c r="AK214" s="482" t="str">
        <f>IF(AND('8'!AK18=""),"",'8'!AK18)</f>
        <v/>
      </c>
      <c r="AL214" s="482">
        <f>IF(AND('8'!AL18=""),"",'8'!AL18)</f>
        <v>0</v>
      </c>
      <c r="AM214" s="482" t="str">
        <f>IF(AND('8'!AM18=""),"",'8'!AM18)</f>
        <v/>
      </c>
      <c r="AN214" s="482" t="str">
        <f>IF(AND('8'!AN18=""),"",'8'!AN18)</f>
        <v/>
      </c>
      <c r="AO214" s="482" t="str">
        <f>IF(AND('8'!AO18=""),"",'8'!AO18)</f>
        <v/>
      </c>
      <c r="AP214" s="482">
        <f>IF(AND('8'!AP18=""),"",'8'!AP18)</f>
        <v>0</v>
      </c>
      <c r="AQ214" s="482" t="str">
        <f>IF(AND('8'!AQ18=""),"",'8'!AQ18)</f>
        <v/>
      </c>
      <c r="AR214" s="482" t="str">
        <f>IF(AND('8'!AR18=""),"",'8'!AR18)</f>
        <v/>
      </c>
      <c r="AS214" s="482" t="str">
        <f>IF(AND('8'!AS18=""),"",'8'!AS18)</f>
        <v/>
      </c>
      <c r="AT214" s="482">
        <f>IF(AND('8'!AT18=""),"",'8'!AT18)</f>
        <v>0</v>
      </c>
      <c r="AU214" s="482" t="str">
        <f>IF(AND('8'!AU18=""),"",'8'!AU18)</f>
        <v/>
      </c>
      <c r="AV214" s="482" t="str">
        <f>IF(AND('8'!AV18=""),"",'8'!AV18)</f>
        <v/>
      </c>
      <c r="AW214" s="482" t="str">
        <f>IF(AND('8'!AW18=""),"",'8'!AW18)</f>
        <v/>
      </c>
      <c r="AX214" s="482">
        <f>IF(AND('8'!AX18=""),"",'8'!AX18)</f>
        <v>0</v>
      </c>
      <c r="AY214" s="482" t="str">
        <f>IF(AND('8'!AY18=""),"",'8'!AY18)</f>
        <v/>
      </c>
      <c r="AZ214" s="482">
        <f>IF(AND('8'!AZ18=""),"",'8'!AZ18)</f>
        <v>0</v>
      </c>
      <c r="BA214" s="482">
        <f>IF(AND('8'!BA18=""),"",'8'!BA18)</f>
        <v>0</v>
      </c>
      <c r="BB214" s="482">
        <f>IF(AND('8'!BB18=""),"",'8'!BB18)</f>
        <v>0</v>
      </c>
      <c r="BC214" s="482" t="str">
        <f>IF(AND('8'!BC18=""),"",'8'!BC18)</f>
        <v/>
      </c>
      <c r="BD214" s="482" t="str">
        <f>IF(AND('8'!BD18=""),"",'8'!BD18)</f>
        <v>C</v>
      </c>
      <c r="BE214" s="482" t="str">
        <f>IF(AND('8'!BE18=""),"",'8'!BE18)</f>
        <v/>
      </c>
      <c r="BF214" s="482" t="str">
        <f>IF(AND('8'!BF18=""),"",'8'!BF18)</f>
        <v/>
      </c>
      <c r="BG214" s="482">
        <f>IF(AND('8'!BG18=""),"",'8'!BG18)</f>
        <v>0</v>
      </c>
      <c r="BH214" s="482" t="str">
        <f>IF(AND('8'!BH18=""),"",'8'!BH18)</f>
        <v/>
      </c>
      <c r="BI214" s="482" t="str">
        <f>IF(AND('8'!BI18=""),"",'8'!BI18)</f>
        <v/>
      </c>
      <c r="BJ214" s="482" t="str">
        <f>IF(AND('8'!BJ18=""),"",'8'!BJ18)</f>
        <v/>
      </c>
      <c r="BK214" s="482">
        <f>IF(AND('8'!BK18=""),"",'8'!BK18)</f>
        <v>0</v>
      </c>
      <c r="BL214" s="482" t="str">
        <f>IF(AND('8'!BL18=""),"",'8'!BL18)</f>
        <v/>
      </c>
      <c r="BM214" s="482" t="str">
        <f>IF(AND('8'!BM18=""),"",'8'!BM18)</f>
        <v/>
      </c>
      <c r="BN214" s="482" t="str">
        <f>IF(AND('8'!BN18=""),"",'8'!BN18)</f>
        <v/>
      </c>
      <c r="BO214" s="482">
        <f>IF(AND('8'!BO18=""),"",'8'!BO18)</f>
        <v>0</v>
      </c>
      <c r="BP214" s="482" t="str">
        <f>IF(AND('8'!BP18=""),"",'8'!BP18)</f>
        <v/>
      </c>
      <c r="BQ214" s="482" t="str">
        <f>IF(AND('8'!BQ18=""),"",'8'!BQ18)</f>
        <v/>
      </c>
      <c r="BR214" s="482" t="str">
        <f>IF(AND('8'!BR18=""),"",'8'!BR18)</f>
        <v/>
      </c>
      <c r="BS214" s="482">
        <f>IF(AND('8'!BS18=""),"",'8'!BS18)</f>
        <v>0</v>
      </c>
      <c r="BT214" s="482" t="str">
        <f>IF(AND('8'!BT18=""),"",'8'!BT18)</f>
        <v/>
      </c>
      <c r="BU214" s="482" t="str">
        <f>IF(AND('8'!BU18=""),"",'8'!BU18)</f>
        <v/>
      </c>
      <c r="BV214" s="482" t="str">
        <f>IF(AND('8'!BV18=""),"",'8'!BV18)</f>
        <v/>
      </c>
      <c r="BW214" s="482">
        <f>IF(AND('8'!BW18=""),"",'8'!BW18)</f>
        <v>0</v>
      </c>
      <c r="BX214" s="482" t="str">
        <f>IF(AND('8'!BX18=""),"",'8'!BX18)</f>
        <v/>
      </c>
      <c r="BY214" s="482">
        <f>IF(AND('8'!BY18=""),"",'8'!BY18)</f>
        <v>0</v>
      </c>
      <c r="BZ214" s="482">
        <f>IF(AND('8'!BZ18=""),"",'8'!BZ18)</f>
        <v>0</v>
      </c>
      <c r="CA214" s="482">
        <f>IF(AND('8'!CA18=""),"",'8'!CA18)</f>
        <v>0</v>
      </c>
      <c r="CB214" s="482" t="str">
        <f>IF(AND('8'!CB18=""),"",'8'!CB18)</f>
        <v/>
      </c>
      <c r="CC214" s="482" t="str">
        <f>IF(AND('8'!CC18=""),"",'8'!CC18)</f>
        <v>C</v>
      </c>
      <c r="CD214" s="482" t="str">
        <f>IF(AND('8'!CD18=""),"",'8'!CD18)</f>
        <v/>
      </c>
      <c r="CE214" s="482" t="str">
        <f>IF(AND('8'!CE18=""),"",'8'!CE18)</f>
        <v/>
      </c>
      <c r="CF214" s="482">
        <f>IF(AND('8'!CF18=""),"",'8'!CF18)</f>
        <v>0</v>
      </c>
      <c r="CG214" s="482" t="str">
        <f>IF(AND('8'!CG18=""),"",'8'!CG18)</f>
        <v/>
      </c>
      <c r="CH214" s="482" t="str">
        <f>IF(AND('8'!CH18=""),"",'8'!CH18)</f>
        <v/>
      </c>
      <c r="CI214" s="482" t="str">
        <f>IF(AND('8'!CI18=""),"",'8'!CI18)</f>
        <v/>
      </c>
      <c r="CJ214" s="482">
        <f>IF(AND('8'!CJ18=""),"",'8'!CJ18)</f>
        <v>0</v>
      </c>
      <c r="CK214" s="482" t="str">
        <f>IF(AND('8'!CK18=""),"",'8'!CK18)</f>
        <v/>
      </c>
      <c r="CL214" s="482" t="str">
        <f>IF(AND('8'!CL18=""),"",'8'!CL18)</f>
        <v/>
      </c>
      <c r="CM214" s="482" t="str">
        <f>IF(AND('8'!CM18=""),"",'8'!CM18)</f>
        <v/>
      </c>
      <c r="CN214" s="482">
        <f>IF(AND('8'!CN18=""),"",'8'!CN18)</f>
        <v>0</v>
      </c>
      <c r="CO214" s="482" t="str">
        <f>IF(AND('8'!CO18=""),"",'8'!CO18)</f>
        <v/>
      </c>
      <c r="CP214" s="482" t="str">
        <f>IF(AND('8'!CP18=""),"",'8'!CP18)</f>
        <v/>
      </c>
      <c r="CQ214" s="482" t="str">
        <f>IF(AND('8'!CQ18=""),"",'8'!CQ18)</f>
        <v/>
      </c>
      <c r="CR214" s="482">
        <f>IF(AND('8'!CR18=""),"",'8'!CR18)</f>
        <v>0</v>
      </c>
      <c r="CS214" s="482" t="str">
        <f>IF(AND('8'!CS18=""),"",'8'!CS18)</f>
        <v/>
      </c>
      <c r="CT214" s="482" t="str">
        <f>IF(AND('8'!CT18=""),"",'8'!CT18)</f>
        <v/>
      </c>
      <c r="CU214" s="482" t="str">
        <f>IF(AND('8'!CU18=""),"",'8'!CU18)</f>
        <v/>
      </c>
      <c r="CV214" s="482">
        <f>IF(AND('8'!CV18=""),"",'8'!CV18)</f>
        <v>0</v>
      </c>
      <c r="CW214" s="482" t="str">
        <f>IF(AND('8'!CW18=""),"",'8'!CW18)</f>
        <v/>
      </c>
      <c r="CX214" s="482">
        <f>IF(AND('8'!CX18=""),"",'8'!CX18)</f>
        <v>0</v>
      </c>
      <c r="CY214" s="482">
        <f>IF(AND('8'!CY18=""),"",'8'!CY18)</f>
        <v>0</v>
      </c>
      <c r="CZ214" s="482">
        <f>IF(AND('8'!CZ18=""),"",'8'!CZ18)</f>
        <v>0</v>
      </c>
      <c r="DA214" s="482" t="str">
        <f>IF(AND('8'!DA18=""),"",'8'!DA18)</f>
        <v/>
      </c>
      <c r="DB214" s="482" t="str">
        <f>IF(AND('8'!DB18=""),"",'8'!DB18)</f>
        <v>C</v>
      </c>
      <c r="DC214" s="482" t="str">
        <f>IF(AND('8'!DC18=""),"",'8'!DC18)</f>
        <v/>
      </c>
      <c r="DD214" s="482" t="str">
        <f>IF(AND('8'!DD18=""),"",'8'!DD18)</f>
        <v/>
      </c>
      <c r="DE214" s="482">
        <f>IF(AND('8'!DE18=""),"",'8'!DE18)</f>
        <v>0</v>
      </c>
      <c r="DF214" s="482" t="str">
        <f>IF(AND('8'!DF18=""),"",'8'!DF18)</f>
        <v/>
      </c>
      <c r="DG214" s="482" t="str">
        <f>IF(AND('8'!DG18=""),"",'8'!DG18)</f>
        <v/>
      </c>
      <c r="DH214" s="482" t="str">
        <f>IF(AND('8'!DH18=""),"",'8'!DH18)</f>
        <v/>
      </c>
      <c r="DI214" s="482">
        <f>IF(AND('8'!DI18=""),"",'8'!DI18)</f>
        <v>0</v>
      </c>
      <c r="DJ214" s="482" t="str">
        <f>IF(AND('8'!DJ18=""),"",'8'!DJ18)</f>
        <v/>
      </c>
      <c r="DK214" s="482" t="str">
        <f>IF(AND('8'!DK18=""),"",'8'!DK18)</f>
        <v/>
      </c>
      <c r="DL214" s="482" t="str">
        <f>IF(AND('8'!DL18=""),"",'8'!DL18)</f>
        <v/>
      </c>
      <c r="DM214" s="482">
        <f>IF(AND('8'!DM18=""),"",'8'!DM18)</f>
        <v>0</v>
      </c>
      <c r="DN214" s="482" t="str">
        <f>IF(AND('8'!DN18=""),"",'8'!DN18)</f>
        <v/>
      </c>
      <c r="DO214" s="482" t="str">
        <f>IF(AND('8'!DO18=""),"",'8'!DO18)</f>
        <v/>
      </c>
      <c r="DP214" s="482" t="str">
        <f>IF(AND('8'!DP18=""),"",'8'!DP18)</f>
        <v/>
      </c>
      <c r="DQ214" s="482">
        <f>IF(AND('8'!DQ18=""),"",'8'!DQ18)</f>
        <v>0</v>
      </c>
      <c r="DR214" s="482" t="str">
        <f>IF(AND('8'!DR18=""),"",'8'!DR18)</f>
        <v/>
      </c>
      <c r="DS214" s="482" t="str">
        <f>IF(AND('8'!DS18=""),"",'8'!DS18)</f>
        <v/>
      </c>
      <c r="DT214" s="482" t="str">
        <f>IF(AND('8'!DT18=""),"",'8'!DT18)</f>
        <v/>
      </c>
      <c r="DU214" s="482">
        <f>IF(AND('8'!DU18=""),"",'8'!DU18)</f>
        <v>0</v>
      </c>
      <c r="DV214" s="482" t="str">
        <f>IF(AND('8'!DV18=""),"",'8'!DV18)</f>
        <v/>
      </c>
      <c r="DW214" s="482">
        <f>IF(AND('8'!DW18=""),"",'8'!DW18)</f>
        <v>0</v>
      </c>
      <c r="DX214" s="482">
        <f>IF(AND('8'!DX18=""),"",'8'!DX18)</f>
        <v>0</v>
      </c>
      <c r="DY214" s="482">
        <f>IF(AND('8'!DY18=""),"",'8'!DY18)</f>
        <v>0</v>
      </c>
      <c r="DZ214" s="482" t="str">
        <f>IF(AND('8'!DZ18=""),"",'8'!DZ18)</f>
        <v/>
      </c>
      <c r="EA214" s="482" t="str">
        <f>IF(AND('8'!EA18=""),"",'8'!EA18)</f>
        <v>C</v>
      </c>
      <c r="EB214" s="482" t="str">
        <f>IF(AND('8'!EB18=""),"",'8'!EB18)</f>
        <v/>
      </c>
      <c r="EC214" s="482" t="str">
        <f>IF(AND('8'!EC18=""),"",'8'!EC18)</f>
        <v/>
      </c>
      <c r="ED214" s="482">
        <f>IF(AND('8'!ED18=""),"",'8'!ED18)</f>
        <v>0</v>
      </c>
      <c r="EE214" s="482" t="str">
        <f>IF(AND('8'!EE18=""),"",'8'!EE18)</f>
        <v/>
      </c>
      <c r="EF214" s="482" t="str">
        <f>IF(AND('8'!EF18=""),"",'8'!EF18)</f>
        <v/>
      </c>
      <c r="EG214" s="482" t="str">
        <f>IF(AND('8'!EG18=""),"",'8'!EG18)</f>
        <v/>
      </c>
      <c r="EH214" s="482">
        <f>IF(AND('8'!EH18=""),"",'8'!EH18)</f>
        <v>0</v>
      </c>
      <c r="EI214" s="482" t="str">
        <f>IF(AND('8'!EI18=""),"",'8'!EI18)</f>
        <v/>
      </c>
      <c r="EJ214" s="482" t="str">
        <f>IF(AND('8'!EJ18=""),"",'8'!EJ18)</f>
        <v/>
      </c>
      <c r="EK214" s="482" t="str">
        <f>IF(AND('8'!EK18=""),"",'8'!EK18)</f>
        <v/>
      </c>
      <c r="EL214" s="482">
        <f>IF(AND('8'!EL18=""),"",'8'!EL18)</f>
        <v>0</v>
      </c>
      <c r="EM214" s="482" t="str">
        <f>IF(AND('8'!EM18=""),"",'8'!EM18)</f>
        <v/>
      </c>
      <c r="EN214" s="482" t="str">
        <f>IF(AND('8'!EN18=""),"",'8'!EN18)</f>
        <v/>
      </c>
      <c r="EO214" s="482" t="str">
        <f>IF(AND('8'!EO18=""),"",'8'!EO18)</f>
        <v/>
      </c>
      <c r="EP214" s="482">
        <f>IF(AND('8'!EP18=""),"",'8'!EP18)</f>
        <v>0</v>
      </c>
      <c r="EQ214" s="482" t="str">
        <f>IF(AND('8'!EQ18=""),"",'8'!EQ18)</f>
        <v/>
      </c>
      <c r="ER214" s="482" t="str">
        <f>IF(AND('8'!ER18=""),"",'8'!ER18)</f>
        <v/>
      </c>
      <c r="ES214" s="482" t="str">
        <f>IF(AND('8'!ES18=""),"",'8'!ES18)</f>
        <v/>
      </c>
      <c r="ET214" s="482">
        <f>IF(AND('8'!ET18=""),"",'8'!ET18)</f>
        <v>0</v>
      </c>
      <c r="EU214" s="482" t="str">
        <f>IF(AND('8'!EU18=""),"",'8'!EU18)</f>
        <v/>
      </c>
      <c r="EV214" s="482">
        <f>IF(AND('8'!EV18=""),"",'8'!EV18)</f>
        <v>0</v>
      </c>
      <c r="EW214" s="482">
        <f>IF(AND('8'!EW18=""),"",'8'!EW18)</f>
        <v>0</v>
      </c>
      <c r="EX214" s="482">
        <f>IF(AND('8'!EX18=""),"",'8'!EX18)</f>
        <v>0</v>
      </c>
      <c r="EY214" s="482" t="str">
        <f>IF(AND('8'!EY18=""),"",'8'!EY18)</f>
        <v/>
      </c>
      <c r="EZ214" s="482">
        <f>IF(AND('8'!EZ18=""),"",'8'!EZ18)</f>
        <v>18</v>
      </c>
      <c r="FA214" s="482" t="str">
        <f>IF(AND('8'!FA18=""),"",'8'!FA18)</f>
        <v/>
      </c>
      <c r="FB214" s="482" t="str">
        <f>IF(AND('8'!FB18=""),"",'8'!FB18)</f>
        <v/>
      </c>
      <c r="FC214" s="482" t="str">
        <f>IF(AND('8'!FC18=""),"",'8'!FC18)</f>
        <v/>
      </c>
      <c r="FD214" s="482" t="str">
        <f>IF(AND('8'!FD18=""),"",'8'!FD18)</f>
        <v/>
      </c>
      <c r="FE214" s="482">
        <f>IF(AND('8'!FE18=""),"",'8'!FE18)</f>
        <v>18</v>
      </c>
      <c r="FF214" s="482" t="str">
        <f>IF(AND('8'!FF18=""),"",'8'!FF18)</f>
        <v>D</v>
      </c>
      <c r="FG214" s="482">
        <f>IF(AND('8'!FG18=""),"",'8'!FG18)</f>
        <v>17</v>
      </c>
      <c r="FH214" s="482" t="str">
        <f>IF(AND('8'!FH18=""),"",'8'!FH18)</f>
        <v/>
      </c>
      <c r="FI214" s="482" t="str">
        <f>IF(AND('8'!FI18=""),"",'8'!FI18)</f>
        <v/>
      </c>
      <c r="FJ214" s="482" t="str">
        <f>IF(AND('8'!FJ18=""),"",'8'!FJ18)</f>
        <v/>
      </c>
      <c r="FK214" s="482" t="str">
        <f>IF(AND('8'!FK18=""),"",'8'!FK18)</f>
        <v/>
      </c>
      <c r="FL214" s="482">
        <f>IF(AND('8'!FL18=""),"",'8'!FL18)</f>
        <v>17</v>
      </c>
      <c r="FM214" s="482" t="str">
        <f>IF(AND('8'!FM18=""),"",'8'!FM18)</f>
        <v>D</v>
      </c>
      <c r="FN214" s="482">
        <f>IF(AND('8'!FN18=""),"",'8'!FN18)</f>
        <v>18</v>
      </c>
      <c r="FO214" s="482" t="str">
        <f>IF(AND('8'!FO18=""),"",'8'!FO18)</f>
        <v/>
      </c>
      <c r="FP214" s="482" t="str">
        <f>IF(AND('8'!FP18=""),"",'8'!FP18)</f>
        <v/>
      </c>
      <c r="FQ214" s="482" t="str">
        <f>IF(AND('8'!FQ18=""),"",'8'!FQ18)</f>
        <v/>
      </c>
      <c r="FR214" s="482" t="str">
        <f>IF(AND('8'!FR18=""),"",'8'!FR18)</f>
        <v/>
      </c>
      <c r="FS214" s="482">
        <f>IF(AND('8'!FS18=""),"",'8'!FS18)</f>
        <v>18</v>
      </c>
      <c r="FT214" s="482" t="str">
        <f>IF(AND('8'!FT18=""),"",'8'!FT18)</f>
        <v>D</v>
      </c>
      <c r="FU214" s="482">
        <f>IF(AND('8'!FV18=""),"",'8'!FV18)</f>
        <v>16</v>
      </c>
      <c r="FV214" s="482">
        <f>IF(AND('8'!FW18=""),"",'8'!FW18)</f>
        <v>20</v>
      </c>
      <c r="FW214" s="482">
        <f>IF(AND('8'!FX18=""),"",'8'!FX18)</f>
        <v>50</v>
      </c>
      <c r="FX214" s="482">
        <f>IF(AND('8'!FY18=""),"",'8'!FY18)</f>
        <v>48</v>
      </c>
      <c r="FY214" s="482">
        <f>IF(AND('8'!FZ18=""),"",'8'!FZ18)</f>
        <v>0</v>
      </c>
      <c r="FZ214" s="482">
        <f>IF(AND('8'!GA18=""),"",'8'!GA18)</f>
        <v>0</v>
      </c>
      <c r="GA214" s="482">
        <f>IF(AND('8'!GB18=""),"",'8'!GB18)</f>
        <v>0</v>
      </c>
      <c r="GB214" s="482">
        <f>IF(AND('8'!GC18=""),"",'8'!GC18)</f>
        <v>0</v>
      </c>
      <c r="GC214" s="482">
        <f>IF(AND('8'!GD18=""),"",'8'!GD18)</f>
        <v>0</v>
      </c>
      <c r="GD214" s="482">
        <f>IF(AND('8'!GE18=""),"",'8'!GE18)</f>
        <v>0</v>
      </c>
      <c r="GE214" s="482">
        <f>IF(AND('8'!GF18=""),"",'8'!GF18)</f>
        <v>0</v>
      </c>
      <c r="GF214" s="482">
        <f>IF(AND('8'!GG18=""),"",'8'!GG18)</f>
        <v>0</v>
      </c>
      <c r="GG214" s="482">
        <f>IF(AND('8'!GH18=""),"",IF(AND('8'!GH18="-"),"",'8'!GH18))</f>
        <v>114</v>
      </c>
      <c r="GH214" s="50">
        <f>IF(AND(C214=""),"",VLOOKUP(B214,Register!$A$7:$CL$311,36,FALSE))</f>
        <v>0</v>
      </c>
      <c r="GI214" s="483" t="str">
        <f>IF(AND('8'!GL18=""),"",'8'!GL18)</f>
        <v>iUnzgokW</v>
      </c>
      <c r="GJ214" s="173" t="str">
        <f>IF(AND('8'!FU18=""),"",'8'!FU18)</f>
        <v>mRrh.kZ</v>
      </c>
    </row>
    <row r="215" spans="1:192" ht="21">
      <c r="A215" s="480">
        <v>207</v>
      </c>
      <c r="B215" s="481">
        <f>IF(AND('8'!B19=""),"",'8'!B19)</f>
        <v>807</v>
      </c>
      <c r="C215" s="196" t="str">
        <f>IF(AND('8'!C19=""),"",'8'!C19)</f>
        <v>iz/kkujke</v>
      </c>
      <c r="D215" s="196" t="str">
        <f>IF(AND('8'!D19=""),"",'8'!D19)</f>
        <v>y{e.kjke</v>
      </c>
      <c r="E215" s="201">
        <f>IF(AND('8'!E19=""),"",'8'!E19)</f>
        <v>37700</v>
      </c>
      <c r="F215" s="482" t="str">
        <f>IF(AND('8'!F19=""),"",'8'!F19)</f>
        <v>B</v>
      </c>
      <c r="G215" s="482">
        <f>IF(AND('8'!G19=""),"",'8'!G19)</f>
        <v>7</v>
      </c>
      <c r="H215" s="482" t="str">
        <f>IF(AND('8'!H19=""),"",'8'!H19)</f>
        <v/>
      </c>
      <c r="I215" s="482">
        <f>IF(AND('8'!I19=""),"",'8'!I19)</f>
        <v>7</v>
      </c>
      <c r="J215" s="482" t="str">
        <f>IF(AND('8'!J19=""),"",'8'!J19)</f>
        <v>B</v>
      </c>
      <c r="K215" s="482">
        <f>IF(AND('8'!K19=""),"",'8'!K19)</f>
        <v>8</v>
      </c>
      <c r="L215" s="482" t="str">
        <f>IF(AND('8'!L19=""),"",'8'!L19)</f>
        <v/>
      </c>
      <c r="M215" s="482">
        <f>IF(AND('8'!M19=""),"",'8'!M19)</f>
        <v>8</v>
      </c>
      <c r="N215" s="482" t="str">
        <f>IF(AND('8'!N19=""),"",'8'!N19)</f>
        <v>A</v>
      </c>
      <c r="O215" s="482">
        <f>IF(AND('8'!O19=""),"",'8'!O19)</f>
        <v>37</v>
      </c>
      <c r="P215" s="482" t="str">
        <f>IF(AND('8'!P19=""),"",'8'!P19)</f>
        <v/>
      </c>
      <c r="Q215" s="482">
        <f>IF(AND('8'!Q19=""),"",'8'!Q19)</f>
        <v>37</v>
      </c>
      <c r="R215" s="482" t="str">
        <f>IF(AND('8'!R19=""),"",'8'!R19)</f>
        <v>C</v>
      </c>
      <c r="S215" s="482">
        <f>IF(AND('8'!S19=""),"",'8'!S19)</f>
        <v>7</v>
      </c>
      <c r="T215" s="482" t="str">
        <f>IF(AND('8'!T19=""),"",'8'!T19)</f>
        <v/>
      </c>
      <c r="U215" s="482">
        <f>IF(AND('8'!U19=""),"",'8'!U19)</f>
        <v>7</v>
      </c>
      <c r="V215" s="482" t="str">
        <f>IF(AND('8'!V19=""),"",'8'!V19)</f>
        <v>B</v>
      </c>
      <c r="W215" s="482" t="str">
        <f>IF(AND('8'!W19=""),"",'8'!W19)</f>
        <v/>
      </c>
      <c r="X215" s="482" t="str">
        <f>IF(AND('8'!X19=""),"",'8'!X19)</f>
        <v/>
      </c>
      <c r="Y215" s="482">
        <f>IF(AND('8'!Y19=""),"",'8'!Y19)</f>
        <v>0</v>
      </c>
      <c r="Z215" s="482" t="str">
        <f>IF(AND('8'!Z19=""),"",'8'!Z19)</f>
        <v/>
      </c>
      <c r="AA215" s="482">
        <f>IF(AND('8'!AA19=""),"",'8'!AA19)</f>
        <v>59</v>
      </c>
      <c r="AB215" s="482">
        <f>IF(AND('8'!AB19=""),"",'8'!AB19)</f>
        <v>0</v>
      </c>
      <c r="AC215" s="482">
        <f>IF(AND('8'!AC19=""),"",'8'!AC19)</f>
        <v>59</v>
      </c>
      <c r="AD215" s="482" t="str">
        <f>IF(AND('8'!AD19=""),"",'8'!AD19)</f>
        <v>D</v>
      </c>
      <c r="AE215" s="482" t="str">
        <f>IF(AND('8'!AE19=""),"",'8'!AE19)</f>
        <v>B</v>
      </c>
      <c r="AF215" s="482">
        <f>IF(AND('8'!AF19=""),"",'8'!AF19)</f>
        <v>7</v>
      </c>
      <c r="AG215" s="482" t="str">
        <f>IF(AND('8'!AG19=""),"",'8'!AG19)</f>
        <v/>
      </c>
      <c r="AH215" s="482">
        <f>IF(AND('8'!AH19=""),"",'8'!AH19)</f>
        <v>7</v>
      </c>
      <c r="AI215" s="482" t="str">
        <f>IF(AND('8'!AI19=""),"",'8'!AI19)</f>
        <v>B</v>
      </c>
      <c r="AJ215" s="482">
        <f>IF(AND('8'!AJ19=""),"",'8'!AJ19)</f>
        <v>8</v>
      </c>
      <c r="AK215" s="482" t="str">
        <f>IF(AND('8'!AK19=""),"",'8'!AK19)</f>
        <v/>
      </c>
      <c r="AL215" s="482">
        <f>IF(AND('8'!AL19=""),"",'8'!AL19)</f>
        <v>8</v>
      </c>
      <c r="AM215" s="482" t="str">
        <f>IF(AND('8'!AM19=""),"",'8'!AM19)</f>
        <v>A</v>
      </c>
      <c r="AN215" s="482">
        <f>IF(AND('8'!AN19=""),"",'8'!AN19)</f>
        <v>37</v>
      </c>
      <c r="AO215" s="482" t="str">
        <f>IF(AND('8'!AO19=""),"",'8'!AO19)</f>
        <v/>
      </c>
      <c r="AP215" s="482">
        <f>IF(AND('8'!AP19=""),"",'8'!AP19)</f>
        <v>37</v>
      </c>
      <c r="AQ215" s="482" t="str">
        <f>IF(AND('8'!AQ19=""),"",'8'!AQ19)</f>
        <v>C</v>
      </c>
      <c r="AR215" s="482">
        <f>IF(AND('8'!AR19=""),"",'8'!AR19)</f>
        <v>7</v>
      </c>
      <c r="AS215" s="482" t="str">
        <f>IF(AND('8'!AS19=""),"",'8'!AS19)</f>
        <v/>
      </c>
      <c r="AT215" s="482">
        <f>IF(AND('8'!AT19=""),"",'8'!AT19)</f>
        <v>7</v>
      </c>
      <c r="AU215" s="482" t="str">
        <f>IF(AND('8'!AU19=""),"",'8'!AU19)</f>
        <v>B</v>
      </c>
      <c r="AV215" s="482" t="str">
        <f>IF(AND('8'!AV19=""),"",'8'!AV19)</f>
        <v/>
      </c>
      <c r="AW215" s="482" t="str">
        <f>IF(AND('8'!AW19=""),"",'8'!AW19)</f>
        <v/>
      </c>
      <c r="AX215" s="482">
        <f>IF(AND('8'!AX19=""),"",'8'!AX19)</f>
        <v>0</v>
      </c>
      <c r="AY215" s="482" t="str">
        <f>IF(AND('8'!AY19=""),"",'8'!AY19)</f>
        <v/>
      </c>
      <c r="AZ215" s="482">
        <f>IF(AND('8'!AZ19=""),"",'8'!AZ19)</f>
        <v>59</v>
      </c>
      <c r="BA215" s="482">
        <f>IF(AND('8'!BA19=""),"",'8'!BA19)</f>
        <v>0</v>
      </c>
      <c r="BB215" s="482">
        <f>IF(AND('8'!BB19=""),"",'8'!BB19)</f>
        <v>59</v>
      </c>
      <c r="BC215" s="482" t="str">
        <f>IF(AND('8'!BC19=""),"",'8'!BC19)</f>
        <v>D</v>
      </c>
      <c r="BD215" s="482" t="str">
        <f>IF(AND('8'!BD19=""),"",'8'!BD19)</f>
        <v>B</v>
      </c>
      <c r="BE215" s="482">
        <f>IF(AND('8'!BE19=""),"",'8'!BE19)</f>
        <v>7</v>
      </c>
      <c r="BF215" s="482" t="str">
        <f>IF(AND('8'!BF19=""),"",'8'!BF19)</f>
        <v/>
      </c>
      <c r="BG215" s="482">
        <f>IF(AND('8'!BG19=""),"",'8'!BG19)</f>
        <v>7</v>
      </c>
      <c r="BH215" s="482" t="str">
        <f>IF(AND('8'!BH19=""),"",'8'!BH19)</f>
        <v>B</v>
      </c>
      <c r="BI215" s="482">
        <f>IF(AND('8'!BI19=""),"",'8'!BI19)</f>
        <v>8</v>
      </c>
      <c r="BJ215" s="482" t="str">
        <f>IF(AND('8'!BJ19=""),"",'8'!BJ19)</f>
        <v/>
      </c>
      <c r="BK215" s="482">
        <f>IF(AND('8'!BK19=""),"",'8'!BK19)</f>
        <v>8</v>
      </c>
      <c r="BL215" s="482" t="str">
        <f>IF(AND('8'!BL19=""),"",'8'!BL19)</f>
        <v>A</v>
      </c>
      <c r="BM215" s="482">
        <f>IF(AND('8'!BM19=""),"",'8'!BM19)</f>
        <v>37</v>
      </c>
      <c r="BN215" s="482" t="str">
        <f>IF(AND('8'!BN19=""),"",'8'!BN19)</f>
        <v/>
      </c>
      <c r="BO215" s="482">
        <f>IF(AND('8'!BO19=""),"",'8'!BO19)</f>
        <v>37</v>
      </c>
      <c r="BP215" s="482" t="str">
        <f>IF(AND('8'!BP19=""),"",'8'!BP19)</f>
        <v>C</v>
      </c>
      <c r="BQ215" s="482">
        <f>IF(AND('8'!BQ19=""),"",'8'!BQ19)</f>
        <v>7</v>
      </c>
      <c r="BR215" s="482" t="str">
        <f>IF(AND('8'!BR19=""),"",'8'!BR19)</f>
        <v/>
      </c>
      <c r="BS215" s="482">
        <f>IF(AND('8'!BS19=""),"",'8'!BS19)</f>
        <v>7</v>
      </c>
      <c r="BT215" s="482" t="str">
        <f>IF(AND('8'!BT19=""),"",'8'!BT19)</f>
        <v>B</v>
      </c>
      <c r="BU215" s="482" t="str">
        <f>IF(AND('8'!BU19=""),"",'8'!BU19)</f>
        <v/>
      </c>
      <c r="BV215" s="482" t="str">
        <f>IF(AND('8'!BV19=""),"",'8'!BV19)</f>
        <v/>
      </c>
      <c r="BW215" s="482">
        <f>IF(AND('8'!BW19=""),"",'8'!BW19)</f>
        <v>0</v>
      </c>
      <c r="BX215" s="482" t="str">
        <f>IF(AND('8'!BX19=""),"",'8'!BX19)</f>
        <v/>
      </c>
      <c r="BY215" s="482">
        <f>IF(AND('8'!BY19=""),"",'8'!BY19)</f>
        <v>59</v>
      </c>
      <c r="BZ215" s="482">
        <f>IF(AND('8'!BZ19=""),"",'8'!BZ19)</f>
        <v>0</v>
      </c>
      <c r="CA215" s="482">
        <f>IF(AND('8'!CA19=""),"",'8'!CA19)</f>
        <v>59</v>
      </c>
      <c r="CB215" s="482" t="str">
        <f>IF(AND('8'!CB19=""),"",'8'!CB19)</f>
        <v>D</v>
      </c>
      <c r="CC215" s="482" t="str">
        <f>IF(AND('8'!CC19=""),"",'8'!CC19)</f>
        <v>B</v>
      </c>
      <c r="CD215" s="482">
        <f>IF(AND('8'!CD19=""),"",'8'!CD19)</f>
        <v>7</v>
      </c>
      <c r="CE215" s="482" t="str">
        <f>IF(AND('8'!CE19=""),"",'8'!CE19)</f>
        <v/>
      </c>
      <c r="CF215" s="482">
        <f>IF(AND('8'!CF19=""),"",'8'!CF19)</f>
        <v>7</v>
      </c>
      <c r="CG215" s="482" t="str">
        <f>IF(AND('8'!CG19=""),"",'8'!CG19)</f>
        <v>B</v>
      </c>
      <c r="CH215" s="482">
        <f>IF(AND('8'!CH19=""),"",'8'!CH19)</f>
        <v>8</v>
      </c>
      <c r="CI215" s="482" t="str">
        <f>IF(AND('8'!CI19=""),"",'8'!CI19)</f>
        <v/>
      </c>
      <c r="CJ215" s="482">
        <f>IF(AND('8'!CJ19=""),"",'8'!CJ19)</f>
        <v>8</v>
      </c>
      <c r="CK215" s="482" t="str">
        <f>IF(AND('8'!CK19=""),"",'8'!CK19)</f>
        <v>A</v>
      </c>
      <c r="CL215" s="482">
        <f>IF(AND('8'!CL19=""),"",'8'!CL19)</f>
        <v>37</v>
      </c>
      <c r="CM215" s="482" t="str">
        <f>IF(AND('8'!CM19=""),"",'8'!CM19)</f>
        <v/>
      </c>
      <c r="CN215" s="482">
        <f>IF(AND('8'!CN19=""),"",'8'!CN19)</f>
        <v>37</v>
      </c>
      <c r="CO215" s="482" t="str">
        <f>IF(AND('8'!CO19=""),"",'8'!CO19)</f>
        <v>C</v>
      </c>
      <c r="CP215" s="482">
        <f>IF(AND('8'!CP19=""),"",'8'!CP19)</f>
        <v>7</v>
      </c>
      <c r="CQ215" s="482" t="str">
        <f>IF(AND('8'!CQ19=""),"",'8'!CQ19)</f>
        <v/>
      </c>
      <c r="CR215" s="482">
        <f>IF(AND('8'!CR19=""),"",'8'!CR19)</f>
        <v>7</v>
      </c>
      <c r="CS215" s="482" t="str">
        <f>IF(AND('8'!CS19=""),"",'8'!CS19)</f>
        <v>B</v>
      </c>
      <c r="CT215" s="482" t="str">
        <f>IF(AND('8'!CT19=""),"",'8'!CT19)</f>
        <v/>
      </c>
      <c r="CU215" s="482" t="str">
        <f>IF(AND('8'!CU19=""),"",'8'!CU19)</f>
        <v/>
      </c>
      <c r="CV215" s="482">
        <f>IF(AND('8'!CV19=""),"",'8'!CV19)</f>
        <v>0</v>
      </c>
      <c r="CW215" s="482" t="str">
        <f>IF(AND('8'!CW19=""),"",'8'!CW19)</f>
        <v/>
      </c>
      <c r="CX215" s="482">
        <f>IF(AND('8'!CX19=""),"",'8'!CX19)</f>
        <v>59</v>
      </c>
      <c r="CY215" s="482">
        <f>IF(AND('8'!CY19=""),"",'8'!CY19)</f>
        <v>0</v>
      </c>
      <c r="CZ215" s="482">
        <f>IF(AND('8'!CZ19=""),"",'8'!CZ19)</f>
        <v>59</v>
      </c>
      <c r="DA215" s="482" t="str">
        <f>IF(AND('8'!DA19=""),"",'8'!DA19)</f>
        <v>D</v>
      </c>
      <c r="DB215" s="482" t="str">
        <f>IF(AND('8'!DB19=""),"",'8'!DB19)</f>
        <v>B</v>
      </c>
      <c r="DC215" s="482">
        <f>IF(AND('8'!DC19=""),"",'8'!DC19)</f>
        <v>7</v>
      </c>
      <c r="DD215" s="482" t="str">
        <f>IF(AND('8'!DD19=""),"",'8'!DD19)</f>
        <v/>
      </c>
      <c r="DE215" s="482">
        <f>IF(AND('8'!DE19=""),"",'8'!DE19)</f>
        <v>7</v>
      </c>
      <c r="DF215" s="482" t="str">
        <f>IF(AND('8'!DF19=""),"",'8'!DF19)</f>
        <v>B</v>
      </c>
      <c r="DG215" s="482">
        <f>IF(AND('8'!DG19=""),"",'8'!DG19)</f>
        <v>8</v>
      </c>
      <c r="DH215" s="482" t="str">
        <f>IF(AND('8'!DH19=""),"",'8'!DH19)</f>
        <v/>
      </c>
      <c r="DI215" s="482">
        <f>IF(AND('8'!DI19=""),"",'8'!DI19)</f>
        <v>8</v>
      </c>
      <c r="DJ215" s="482" t="str">
        <f>IF(AND('8'!DJ19=""),"",'8'!DJ19)</f>
        <v>A</v>
      </c>
      <c r="DK215" s="482">
        <f>IF(AND('8'!DK19=""),"",'8'!DK19)</f>
        <v>37</v>
      </c>
      <c r="DL215" s="482" t="str">
        <f>IF(AND('8'!DL19=""),"",'8'!DL19)</f>
        <v/>
      </c>
      <c r="DM215" s="482">
        <f>IF(AND('8'!DM19=""),"",'8'!DM19)</f>
        <v>37</v>
      </c>
      <c r="DN215" s="482" t="str">
        <f>IF(AND('8'!DN19=""),"",'8'!DN19)</f>
        <v>C</v>
      </c>
      <c r="DO215" s="482">
        <f>IF(AND('8'!DO19=""),"",'8'!DO19)</f>
        <v>7</v>
      </c>
      <c r="DP215" s="482" t="str">
        <f>IF(AND('8'!DP19=""),"",'8'!DP19)</f>
        <v/>
      </c>
      <c r="DQ215" s="482">
        <f>IF(AND('8'!DQ19=""),"",'8'!DQ19)</f>
        <v>7</v>
      </c>
      <c r="DR215" s="482" t="str">
        <f>IF(AND('8'!DR19=""),"",'8'!DR19)</f>
        <v>B</v>
      </c>
      <c r="DS215" s="482" t="str">
        <f>IF(AND('8'!DS19=""),"",'8'!DS19)</f>
        <v/>
      </c>
      <c r="DT215" s="482" t="str">
        <f>IF(AND('8'!DT19=""),"",'8'!DT19)</f>
        <v/>
      </c>
      <c r="DU215" s="482">
        <f>IF(AND('8'!DU19=""),"",'8'!DU19)</f>
        <v>0</v>
      </c>
      <c r="DV215" s="482" t="str">
        <f>IF(AND('8'!DV19=""),"",'8'!DV19)</f>
        <v/>
      </c>
      <c r="DW215" s="482">
        <f>IF(AND('8'!DW19=""),"",'8'!DW19)</f>
        <v>59</v>
      </c>
      <c r="DX215" s="482">
        <f>IF(AND('8'!DX19=""),"",'8'!DX19)</f>
        <v>0</v>
      </c>
      <c r="DY215" s="482">
        <f>IF(AND('8'!DY19=""),"",'8'!DY19)</f>
        <v>59</v>
      </c>
      <c r="DZ215" s="482" t="str">
        <f>IF(AND('8'!DZ19=""),"",'8'!DZ19)</f>
        <v>D</v>
      </c>
      <c r="EA215" s="482" t="str">
        <f>IF(AND('8'!EA19=""),"",'8'!EA19)</f>
        <v>B</v>
      </c>
      <c r="EB215" s="482">
        <f>IF(AND('8'!EB19=""),"",'8'!EB19)</f>
        <v>7</v>
      </c>
      <c r="EC215" s="482" t="str">
        <f>IF(AND('8'!EC19=""),"",'8'!EC19)</f>
        <v/>
      </c>
      <c r="ED215" s="482">
        <f>IF(AND('8'!ED19=""),"",'8'!ED19)</f>
        <v>7</v>
      </c>
      <c r="EE215" s="482" t="str">
        <f>IF(AND('8'!EE19=""),"",'8'!EE19)</f>
        <v>B</v>
      </c>
      <c r="EF215" s="482">
        <f>IF(AND('8'!EF19=""),"",'8'!EF19)</f>
        <v>8</v>
      </c>
      <c r="EG215" s="482" t="str">
        <f>IF(AND('8'!EG19=""),"",'8'!EG19)</f>
        <v/>
      </c>
      <c r="EH215" s="482">
        <f>IF(AND('8'!EH19=""),"",'8'!EH19)</f>
        <v>8</v>
      </c>
      <c r="EI215" s="482" t="str">
        <f>IF(AND('8'!EI19=""),"",'8'!EI19)</f>
        <v>A</v>
      </c>
      <c r="EJ215" s="482">
        <f>IF(AND('8'!EJ19=""),"",'8'!EJ19)</f>
        <v>37</v>
      </c>
      <c r="EK215" s="482" t="str">
        <f>IF(AND('8'!EK19=""),"",'8'!EK19)</f>
        <v/>
      </c>
      <c r="EL215" s="482">
        <f>IF(AND('8'!EL19=""),"",'8'!EL19)</f>
        <v>37</v>
      </c>
      <c r="EM215" s="482" t="str">
        <f>IF(AND('8'!EM19=""),"",'8'!EM19)</f>
        <v>C</v>
      </c>
      <c r="EN215" s="482">
        <f>IF(AND('8'!EN19=""),"",'8'!EN19)</f>
        <v>7</v>
      </c>
      <c r="EO215" s="482" t="str">
        <f>IF(AND('8'!EO19=""),"",'8'!EO19)</f>
        <v/>
      </c>
      <c r="EP215" s="482">
        <f>IF(AND('8'!EP19=""),"",'8'!EP19)</f>
        <v>7</v>
      </c>
      <c r="EQ215" s="482" t="str">
        <f>IF(AND('8'!EQ19=""),"",'8'!EQ19)</f>
        <v>B</v>
      </c>
      <c r="ER215" s="482" t="str">
        <f>IF(AND('8'!ER19=""),"",'8'!ER19)</f>
        <v/>
      </c>
      <c r="ES215" s="482" t="str">
        <f>IF(AND('8'!ES19=""),"",'8'!ES19)</f>
        <v/>
      </c>
      <c r="ET215" s="482">
        <f>IF(AND('8'!ET19=""),"",'8'!ET19)</f>
        <v>0</v>
      </c>
      <c r="EU215" s="482" t="str">
        <f>IF(AND('8'!EU19=""),"",'8'!EU19)</f>
        <v/>
      </c>
      <c r="EV215" s="482">
        <f>IF(AND('8'!EV19=""),"",'8'!EV19)</f>
        <v>59</v>
      </c>
      <c r="EW215" s="482">
        <f>IF(AND('8'!EW19=""),"",'8'!EW19)</f>
        <v>0</v>
      </c>
      <c r="EX215" s="482">
        <f>IF(AND('8'!EX19=""),"",'8'!EX19)</f>
        <v>59</v>
      </c>
      <c r="EY215" s="482" t="str">
        <f>IF(AND('8'!EY19=""),"",'8'!EY19)</f>
        <v>D</v>
      </c>
      <c r="EZ215" s="482">
        <f>IF(AND('8'!EZ19=""),"",'8'!EZ19)</f>
        <v>19</v>
      </c>
      <c r="FA215" s="482">
        <f>IF(AND('8'!FA19=""),"",'8'!FA19)</f>
        <v>19</v>
      </c>
      <c r="FB215" s="482">
        <f>IF(AND('8'!FB19=""),"",'8'!FB19)</f>
        <v>18</v>
      </c>
      <c r="FC215" s="482">
        <f>IF(AND('8'!FC19=""),"",'8'!FC19)</f>
        <v>19</v>
      </c>
      <c r="FD215" s="482">
        <f>IF(AND('8'!FD19=""),"",'8'!FD19)</f>
        <v>19</v>
      </c>
      <c r="FE215" s="482">
        <f>IF(AND('8'!FE19=""),"",'8'!FE19)</f>
        <v>94</v>
      </c>
      <c r="FF215" s="482" t="str">
        <f>IF(AND('8'!FF19=""),"",'8'!FF19)</f>
        <v>A+</v>
      </c>
      <c r="FG215" s="482">
        <f>IF(AND('8'!FG19=""),"",'8'!FG19)</f>
        <v>18</v>
      </c>
      <c r="FH215" s="482">
        <f>IF(AND('8'!FH19=""),"",'8'!FH19)</f>
        <v>18</v>
      </c>
      <c r="FI215" s="482">
        <f>IF(AND('8'!FI19=""),"",'8'!FI19)</f>
        <v>19</v>
      </c>
      <c r="FJ215" s="482">
        <f>IF(AND('8'!FJ19=""),"",'8'!FJ19)</f>
        <v>18</v>
      </c>
      <c r="FK215" s="482">
        <f>IF(AND('8'!FK19=""),"",'8'!FK19)</f>
        <v>19</v>
      </c>
      <c r="FL215" s="482">
        <f>IF(AND('8'!FL19=""),"",'8'!FL19)</f>
        <v>92</v>
      </c>
      <c r="FM215" s="482" t="str">
        <f>IF(AND('8'!FM19=""),"",'8'!FM19)</f>
        <v>A+</v>
      </c>
      <c r="FN215" s="482">
        <f>IF(AND('8'!FN19=""),"",'8'!FN19)</f>
        <v>19</v>
      </c>
      <c r="FO215" s="482">
        <f>IF(AND('8'!FO19=""),"",'8'!FO19)</f>
        <v>19</v>
      </c>
      <c r="FP215" s="482">
        <f>IF(AND('8'!FP19=""),"",'8'!FP19)</f>
        <v>18</v>
      </c>
      <c r="FQ215" s="482">
        <f>IF(AND('8'!FQ19=""),"",'8'!FQ19)</f>
        <v>19</v>
      </c>
      <c r="FR215" s="482">
        <f>IF(AND('8'!FR19=""),"",'8'!FR19)</f>
        <v>18</v>
      </c>
      <c r="FS215" s="482">
        <f>IF(AND('8'!FS19=""),"",'8'!FS19)</f>
        <v>93</v>
      </c>
      <c r="FT215" s="482" t="str">
        <f>IF(AND('8'!FT19=""),"",'8'!FT19)</f>
        <v>A+</v>
      </c>
      <c r="FU215" s="482">
        <f>IF(AND('8'!FV19=""),"",'8'!FV19)</f>
        <v>16</v>
      </c>
      <c r="FV215" s="482">
        <f>IF(AND('8'!FW19=""),"",'8'!FW19)</f>
        <v>20</v>
      </c>
      <c r="FW215" s="482">
        <f>IF(AND('8'!FX19=""),"",'8'!FX19)</f>
        <v>42</v>
      </c>
      <c r="FX215" s="482">
        <f>IF(AND('8'!FY19=""),"",'8'!FY19)</f>
        <v>0</v>
      </c>
      <c r="FY215" s="482">
        <f>IF(AND('8'!FZ19=""),"",'8'!FZ19)</f>
        <v>0</v>
      </c>
      <c r="FZ215" s="482">
        <f>IF(AND('8'!GA19=""),"",'8'!GA19)</f>
        <v>0</v>
      </c>
      <c r="GA215" s="482">
        <f>IF(AND('8'!GB19=""),"",'8'!GB19)</f>
        <v>0</v>
      </c>
      <c r="GB215" s="482">
        <f>IF(AND('8'!GC19=""),"",'8'!GC19)</f>
        <v>0</v>
      </c>
      <c r="GC215" s="482">
        <f>IF(AND('8'!GD19=""),"",'8'!GD19)</f>
        <v>0</v>
      </c>
      <c r="GD215" s="482">
        <f>IF(AND('8'!GE19=""),"",'8'!GE19)</f>
        <v>0</v>
      </c>
      <c r="GE215" s="482">
        <f>IF(AND('8'!GF19=""),"",'8'!GF19)</f>
        <v>0</v>
      </c>
      <c r="GF215" s="482">
        <f>IF(AND('8'!GG19=""),"",'8'!GG19)</f>
        <v>0</v>
      </c>
      <c r="GG215" s="482">
        <f>IF(AND('8'!GH19=""),"",IF(AND('8'!GH19="-"),"",'8'!GH19))</f>
        <v>58</v>
      </c>
      <c r="GH215" s="50">
        <f>IF(AND(C215=""),"",VLOOKUP(B215,Register!$A$7:$CL$311,36,FALSE))</f>
        <v>0</v>
      </c>
      <c r="GI215" s="483" t="str">
        <f>IF(AND('8'!GL19=""),"",'8'!GL19)</f>
        <v>"k"Ve~</v>
      </c>
      <c r="GJ215" s="173" t="str">
        <f>IF(AND('8'!FU19=""),"",'8'!FU19)</f>
        <v>mRrh.kZ</v>
      </c>
    </row>
    <row r="216" spans="1:192" ht="21">
      <c r="A216" s="480">
        <v>208</v>
      </c>
      <c r="B216" s="481">
        <f>IF(AND('8'!B20=""),"",'8'!B20)</f>
        <v>808</v>
      </c>
      <c r="C216" s="196" t="str">
        <f>IF(AND('8'!C20=""),"",'8'!C20)</f>
        <v>iznhi pkS/kjh</v>
      </c>
      <c r="D216" s="196" t="str">
        <f>IF(AND('8'!D20=""),"",'8'!D20)</f>
        <v>ghjkjke</v>
      </c>
      <c r="E216" s="201">
        <f>IF(AND('8'!E20=""),"",'8'!E20)</f>
        <v>38272</v>
      </c>
      <c r="F216" s="482" t="str">
        <f>IF(AND('8'!F20=""),"",'8'!F20)</f>
        <v>B</v>
      </c>
      <c r="G216" s="482">
        <f>IF(AND('8'!G20=""),"",'8'!G20)</f>
        <v>9</v>
      </c>
      <c r="H216" s="482" t="str">
        <f>IF(AND('8'!H20=""),"",'8'!H20)</f>
        <v/>
      </c>
      <c r="I216" s="482">
        <f>IF(AND('8'!I20=""),"",'8'!I20)</f>
        <v>9</v>
      </c>
      <c r="J216" s="482" t="str">
        <f>IF(AND('8'!J20=""),"",'8'!J20)</f>
        <v>A</v>
      </c>
      <c r="K216" s="482">
        <f>IF(AND('8'!K20=""),"",'8'!K20)</f>
        <v>7</v>
      </c>
      <c r="L216" s="482" t="str">
        <f>IF(AND('8'!L20=""),"",'8'!L20)</f>
        <v/>
      </c>
      <c r="M216" s="482">
        <f>IF(AND('8'!M20=""),"",'8'!M20)</f>
        <v>7</v>
      </c>
      <c r="N216" s="482" t="str">
        <f>IF(AND('8'!N20=""),"",'8'!N20)</f>
        <v>B</v>
      </c>
      <c r="O216" s="482">
        <f>IF(AND('8'!O20=""),"",'8'!O20)</f>
        <v>44</v>
      </c>
      <c r="P216" s="482" t="str">
        <f>IF(AND('8'!P20=""),"",'8'!P20)</f>
        <v/>
      </c>
      <c r="Q216" s="482">
        <f>IF(AND('8'!Q20=""),"",'8'!Q20)</f>
        <v>44</v>
      </c>
      <c r="R216" s="482" t="str">
        <f>IF(AND('8'!R20=""),"",'8'!R20)</f>
        <v>B</v>
      </c>
      <c r="S216" s="482">
        <f>IF(AND('8'!S20=""),"",'8'!S20)</f>
        <v>7</v>
      </c>
      <c r="T216" s="482" t="str">
        <f>IF(AND('8'!T20=""),"",'8'!T20)</f>
        <v/>
      </c>
      <c r="U216" s="482">
        <f>IF(AND('8'!U20=""),"",'8'!U20)</f>
        <v>7</v>
      </c>
      <c r="V216" s="482" t="str">
        <f>IF(AND('8'!V20=""),"",'8'!V20)</f>
        <v>B</v>
      </c>
      <c r="W216" s="482" t="str">
        <f>IF(AND('8'!W20=""),"",'8'!W20)</f>
        <v/>
      </c>
      <c r="X216" s="482" t="str">
        <f>IF(AND('8'!X20=""),"",'8'!X20)</f>
        <v/>
      </c>
      <c r="Y216" s="482">
        <f>IF(AND('8'!Y20=""),"",'8'!Y20)</f>
        <v>0</v>
      </c>
      <c r="Z216" s="482" t="str">
        <f>IF(AND('8'!Z20=""),"",'8'!Z20)</f>
        <v/>
      </c>
      <c r="AA216" s="482">
        <f>IF(AND('8'!AA20=""),"",'8'!AA20)</f>
        <v>67</v>
      </c>
      <c r="AB216" s="482">
        <f>IF(AND('8'!AB20=""),"",'8'!AB20)</f>
        <v>0</v>
      </c>
      <c r="AC216" s="482">
        <f>IF(AND('8'!AC20=""),"",'8'!AC20)</f>
        <v>67</v>
      </c>
      <c r="AD216" s="482" t="str">
        <f>IF(AND('8'!AD20=""),"",'8'!AD20)</f>
        <v>D</v>
      </c>
      <c r="AE216" s="482" t="str">
        <f>IF(AND('8'!AE20=""),"",'8'!AE20)</f>
        <v>B</v>
      </c>
      <c r="AF216" s="482">
        <f>IF(AND('8'!AF20=""),"",'8'!AF20)</f>
        <v>9</v>
      </c>
      <c r="AG216" s="482" t="str">
        <f>IF(AND('8'!AG20=""),"",'8'!AG20)</f>
        <v/>
      </c>
      <c r="AH216" s="482">
        <f>IF(AND('8'!AH20=""),"",'8'!AH20)</f>
        <v>9</v>
      </c>
      <c r="AI216" s="482" t="str">
        <f>IF(AND('8'!AI20=""),"",'8'!AI20)</f>
        <v>A</v>
      </c>
      <c r="AJ216" s="482">
        <f>IF(AND('8'!AJ20=""),"",'8'!AJ20)</f>
        <v>7</v>
      </c>
      <c r="AK216" s="482" t="str">
        <f>IF(AND('8'!AK20=""),"",'8'!AK20)</f>
        <v/>
      </c>
      <c r="AL216" s="482">
        <f>IF(AND('8'!AL20=""),"",'8'!AL20)</f>
        <v>7</v>
      </c>
      <c r="AM216" s="482" t="str">
        <f>IF(AND('8'!AM20=""),"",'8'!AM20)</f>
        <v>B</v>
      </c>
      <c r="AN216" s="482">
        <f>IF(AND('8'!AN20=""),"",'8'!AN20)</f>
        <v>44</v>
      </c>
      <c r="AO216" s="482" t="str">
        <f>IF(AND('8'!AO20=""),"",'8'!AO20)</f>
        <v/>
      </c>
      <c r="AP216" s="482">
        <f>IF(AND('8'!AP20=""),"",'8'!AP20)</f>
        <v>44</v>
      </c>
      <c r="AQ216" s="482" t="str">
        <f>IF(AND('8'!AQ20=""),"",'8'!AQ20)</f>
        <v>B</v>
      </c>
      <c r="AR216" s="482">
        <f>IF(AND('8'!AR20=""),"",'8'!AR20)</f>
        <v>7</v>
      </c>
      <c r="AS216" s="482" t="str">
        <f>IF(AND('8'!AS20=""),"",'8'!AS20)</f>
        <v/>
      </c>
      <c r="AT216" s="482">
        <f>IF(AND('8'!AT20=""),"",'8'!AT20)</f>
        <v>7</v>
      </c>
      <c r="AU216" s="482" t="str">
        <f>IF(AND('8'!AU20=""),"",'8'!AU20)</f>
        <v>B</v>
      </c>
      <c r="AV216" s="482" t="str">
        <f>IF(AND('8'!AV20=""),"",'8'!AV20)</f>
        <v/>
      </c>
      <c r="AW216" s="482" t="str">
        <f>IF(AND('8'!AW20=""),"",'8'!AW20)</f>
        <v/>
      </c>
      <c r="AX216" s="482">
        <f>IF(AND('8'!AX20=""),"",'8'!AX20)</f>
        <v>0</v>
      </c>
      <c r="AY216" s="482" t="str">
        <f>IF(AND('8'!AY20=""),"",'8'!AY20)</f>
        <v/>
      </c>
      <c r="AZ216" s="482">
        <f>IF(AND('8'!AZ20=""),"",'8'!AZ20)</f>
        <v>67</v>
      </c>
      <c r="BA216" s="482">
        <f>IF(AND('8'!BA20=""),"",'8'!BA20)</f>
        <v>0</v>
      </c>
      <c r="BB216" s="482">
        <f>IF(AND('8'!BB20=""),"",'8'!BB20)</f>
        <v>67</v>
      </c>
      <c r="BC216" s="482" t="str">
        <f>IF(AND('8'!BC20=""),"",'8'!BC20)</f>
        <v>D</v>
      </c>
      <c r="BD216" s="482" t="str">
        <f>IF(AND('8'!BD20=""),"",'8'!BD20)</f>
        <v>B</v>
      </c>
      <c r="BE216" s="482">
        <f>IF(AND('8'!BE20=""),"",'8'!BE20)</f>
        <v>9</v>
      </c>
      <c r="BF216" s="482" t="str">
        <f>IF(AND('8'!BF20=""),"",'8'!BF20)</f>
        <v/>
      </c>
      <c r="BG216" s="482">
        <f>IF(AND('8'!BG20=""),"",'8'!BG20)</f>
        <v>9</v>
      </c>
      <c r="BH216" s="482" t="str">
        <f>IF(AND('8'!BH20=""),"",'8'!BH20)</f>
        <v>A</v>
      </c>
      <c r="BI216" s="482">
        <f>IF(AND('8'!BI20=""),"",'8'!BI20)</f>
        <v>7</v>
      </c>
      <c r="BJ216" s="482" t="str">
        <f>IF(AND('8'!BJ20=""),"",'8'!BJ20)</f>
        <v/>
      </c>
      <c r="BK216" s="482">
        <f>IF(AND('8'!BK20=""),"",'8'!BK20)</f>
        <v>7</v>
      </c>
      <c r="BL216" s="482" t="str">
        <f>IF(AND('8'!BL20=""),"",'8'!BL20)</f>
        <v>B</v>
      </c>
      <c r="BM216" s="482">
        <f>IF(AND('8'!BM20=""),"",'8'!BM20)</f>
        <v>44</v>
      </c>
      <c r="BN216" s="482" t="str">
        <f>IF(AND('8'!BN20=""),"",'8'!BN20)</f>
        <v/>
      </c>
      <c r="BO216" s="482">
        <f>IF(AND('8'!BO20=""),"",'8'!BO20)</f>
        <v>44</v>
      </c>
      <c r="BP216" s="482" t="str">
        <f>IF(AND('8'!BP20=""),"",'8'!BP20)</f>
        <v>B</v>
      </c>
      <c r="BQ216" s="482">
        <f>IF(AND('8'!BQ20=""),"",'8'!BQ20)</f>
        <v>7</v>
      </c>
      <c r="BR216" s="482" t="str">
        <f>IF(AND('8'!BR20=""),"",'8'!BR20)</f>
        <v/>
      </c>
      <c r="BS216" s="482">
        <f>IF(AND('8'!BS20=""),"",'8'!BS20)</f>
        <v>7</v>
      </c>
      <c r="BT216" s="482" t="str">
        <f>IF(AND('8'!BT20=""),"",'8'!BT20)</f>
        <v>B</v>
      </c>
      <c r="BU216" s="482" t="str">
        <f>IF(AND('8'!BU20=""),"",'8'!BU20)</f>
        <v/>
      </c>
      <c r="BV216" s="482" t="str">
        <f>IF(AND('8'!BV20=""),"",'8'!BV20)</f>
        <v/>
      </c>
      <c r="BW216" s="482">
        <f>IF(AND('8'!BW20=""),"",'8'!BW20)</f>
        <v>0</v>
      </c>
      <c r="BX216" s="482" t="str">
        <f>IF(AND('8'!BX20=""),"",'8'!BX20)</f>
        <v/>
      </c>
      <c r="BY216" s="482">
        <f>IF(AND('8'!BY20=""),"",'8'!BY20)</f>
        <v>67</v>
      </c>
      <c r="BZ216" s="482">
        <f>IF(AND('8'!BZ20=""),"",'8'!BZ20)</f>
        <v>0</v>
      </c>
      <c r="CA216" s="482">
        <f>IF(AND('8'!CA20=""),"",'8'!CA20)</f>
        <v>67</v>
      </c>
      <c r="CB216" s="482" t="str">
        <f>IF(AND('8'!CB20=""),"",'8'!CB20)</f>
        <v>D</v>
      </c>
      <c r="CC216" s="482" t="str">
        <f>IF(AND('8'!CC20=""),"",'8'!CC20)</f>
        <v>B</v>
      </c>
      <c r="CD216" s="482">
        <f>IF(AND('8'!CD20=""),"",'8'!CD20)</f>
        <v>9</v>
      </c>
      <c r="CE216" s="482" t="str">
        <f>IF(AND('8'!CE20=""),"",'8'!CE20)</f>
        <v/>
      </c>
      <c r="CF216" s="482">
        <f>IF(AND('8'!CF20=""),"",'8'!CF20)</f>
        <v>9</v>
      </c>
      <c r="CG216" s="482" t="str">
        <f>IF(AND('8'!CG20=""),"",'8'!CG20)</f>
        <v>A</v>
      </c>
      <c r="CH216" s="482">
        <f>IF(AND('8'!CH20=""),"",'8'!CH20)</f>
        <v>7</v>
      </c>
      <c r="CI216" s="482" t="str">
        <f>IF(AND('8'!CI20=""),"",'8'!CI20)</f>
        <v/>
      </c>
      <c r="CJ216" s="482">
        <f>IF(AND('8'!CJ20=""),"",'8'!CJ20)</f>
        <v>7</v>
      </c>
      <c r="CK216" s="482" t="str">
        <f>IF(AND('8'!CK20=""),"",'8'!CK20)</f>
        <v>B</v>
      </c>
      <c r="CL216" s="482">
        <f>IF(AND('8'!CL20=""),"",'8'!CL20)</f>
        <v>44</v>
      </c>
      <c r="CM216" s="482" t="str">
        <f>IF(AND('8'!CM20=""),"",'8'!CM20)</f>
        <v/>
      </c>
      <c r="CN216" s="482">
        <f>IF(AND('8'!CN20=""),"",'8'!CN20)</f>
        <v>44</v>
      </c>
      <c r="CO216" s="482" t="str">
        <f>IF(AND('8'!CO20=""),"",'8'!CO20)</f>
        <v>B</v>
      </c>
      <c r="CP216" s="482">
        <f>IF(AND('8'!CP20=""),"",'8'!CP20)</f>
        <v>7</v>
      </c>
      <c r="CQ216" s="482" t="str">
        <f>IF(AND('8'!CQ20=""),"",'8'!CQ20)</f>
        <v/>
      </c>
      <c r="CR216" s="482">
        <f>IF(AND('8'!CR20=""),"",'8'!CR20)</f>
        <v>7</v>
      </c>
      <c r="CS216" s="482" t="str">
        <f>IF(AND('8'!CS20=""),"",'8'!CS20)</f>
        <v>B</v>
      </c>
      <c r="CT216" s="482" t="str">
        <f>IF(AND('8'!CT20=""),"",'8'!CT20)</f>
        <v/>
      </c>
      <c r="CU216" s="482" t="str">
        <f>IF(AND('8'!CU20=""),"",'8'!CU20)</f>
        <v/>
      </c>
      <c r="CV216" s="482">
        <f>IF(AND('8'!CV20=""),"",'8'!CV20)</f>
        <v>0</v>
      </c>
      <c r="CW216" s="482" t="str">
        <f>IF(AND('8'!CW20=""),"",'8'!CW20)</f>
        <v/>
      </c>
      <c r="CX216" s="482">
        <f>IF(AND('8'!CX20=""),"",'8'!CX20)</f>
        <v>67</v>
      </c>
      <c r="CY216" s="482">
        <f>IF(AND('8'!CY20=""),"",'8'!CY20)</f>
        <v>0</v>
      </c>
      <c r="CZ216" s="482">
        <f>IF(AND('8'!CZ20=""),"",'8'!CZ20)</f>
        <v>67</v>
      </c>
      <c r="DA216" s="482" t="str">
        <f>IF(AND('8'!DA20=""),"",'8'!DA20)</f>
        <v>D</v>
      </c>
      <c r="DB216" s="482" t="str">
        <f>IF(AND('8'!DB20=""),"",'8'!DB20)</f>
        <v>B</v>
      </c>
      <c r="DC216" s="482">
        <f>IF(AND('8'!DC20=""),"",'8'!DC20)</f>
        <v>9</v>
      </c>
      <c r="DD216" s="482" t="str">
        <f>IF(AND('8'!DD20=""),"",'8'!DD20)</f>
        <v/>
      </c>
      <c r="DE216" s="482">
        <f>IF(AND('8'!DE20=""),"",'8'!DE20)</f>
        <v>9</v>
      </c>
      <c r="DF216" s="482" t="str">
        <f>IF(AND('8'!DF20=""),"",'8'!DF20)</f>
        <v>A</v>
      </c>
      <c r="DG216" s="482">
        <f>IF(AND('8'!DG20=""),"",'8'!DG20)</f>
        <v>7</v>
      </c>
      <c r="DH216" s="482" t="str">
        <f>IF(AND('8'!DH20=""),"",'8'!DH20)</f>
        <v/>
      </c>
      <c r="DI216" s="482">
        <f>IF(AND('8'!DI20=""),"",'8'!DI20)</f>
        <v>7</v>
      </c>
      <c r="DJ216" s="482" t="str">
        <f>IF(AND('8'!DJ20=""),"",'8'!DJ20)</f>
        <v>B</v>
      </c>
      <c r="DK216" s="482">
        <f>IF(AND('8'!DK20=""),"",'8'!DK20)</f>
        <v>44</v>
      </c>
      <c r="DL216" s="482" t="str">
        <f>IF(AND('8'!DL20=""),"",'8'!DL20)</f>
        <v/>
      </c>
      <c r="DM216" s="482">
        <f>IF(AND('8'!DM20=""),"",'8'!DM20)</f>
        <v>44</v>
      </c>
      <c r="DN216" s="482" t="str">
        <f>IF(AND('8'!DN20=""),"",'8'!DN20)</f>
        <v>B</v>
      </c>
      <c r="DO216" s="482">
        <f>IF(AND('8'!DO20=""),"",'8'!DO20)</f>
        <v>7</v>
      </c>
      <c r="DP216" s="482" t="str">
        <f>IF(AND('8'!DP20=""),"",'8'!DP20)</f>
        <v/>
      </c>
      <c r="DQ216" s="482">
        <f>IF(AND('8'!DQ20=""),"",'8'!DQ20)</f>
        <v>7</v>
      </c>
      <c r="DR216" s="482" t="str">
        <f>IF(AND('8'!DR20=""),"",'8'!DR20)</f>
        <v>B</v>
      </c>
      <c r="DS216" s="482" t="str">
        <f>IF(AND('8'!DS20=""),"",'8'!DS20)</f>
        <v/>
      </c>
      <c r="DT216" s="482" t="str">
        <f>IF(AND('8'!DT20=""),"",'8'!DT20)</f>
        <v/>
      </c>
      <c r="DU216" s="482">
        <f>IF(AND('8'!DU20=""),"",'8'!DU20)</f>
        <v>0</v>
      </c>
      <c r="DV216" s="482" t="str">
        <f>IF(AND('8'!DV20=""),"",'8'!DV20)</f>
        <v/>
      </c>
      <c r="DW216" s="482">
        <f>IF(AND('8'!DW20=""),"",'8'!DW20)</f>
        <v>67</v>
      </c>
      <c r="DX216" s="482">
        <f>IF(AND('8'!DX20=""),"",'8'!DX20)</f>
        <v>0</v>
      </c>
      <c r="DY216" s="482">
        <f>IF(AND('8'!DY20=""),"",'8'!DY20)</f>
        <v>67</v>
      </c>
      <c r="DZ216" s="482" t="str">
        <f>IF(AND('8'!DZ20=""),"",'8'!DZ20)</f>
        <v>D</v>
      </c>
      <c r="EA216" s="482" t="str">
        <f>IF(AND('8'!EA20=""),"",'8'!EA20)</f>
        <v>B</v>
      </c>
      <c r="EB216" s="482">
        <f>IF(AND('8'!EB20=""),"",'8'!EB20)</f>
        <v>9</v>
      </c>
      <c r="EC216" s="482" t="str">
        <f>IF(AND('8'!EC20=""),"",'8'!EC20)</f>
        <v/>
      </c>
      <c r="ED216" s="482">
        <f>IF(AND('8'!ED20=""),"",'8'!ED20)</f>
        <v>9</v>
      </c>
      <c r="EE216" s="482" t="str">
        <f>IF(AND('8'!EE20=""),"",'8'!EE20)</f>
        <v>A</v>
      </c>
      <c r="EF216" s="482">
        <f>IF(AND('8'!EF20=""),"",'8'!EF20)</f>
        <v>7</v>
      </c>
      <c r="EG216" s="482" t="str">
        <f>IF(AND('8'!EG20=""),"",'8'!EG20)</f>
        <v/>
      </c>
      <c r="EH216" s="482">
        <f>IF(AND('8'!EH20=""),"",'8'!EH20)</f>
        <v>7</v>
      </c>
      <c r="EI216" s="482" t="str">
        <f>IF(AND('8'!EI20=""),"",'8'!EI20)</f>
        <v>B</v>
      </c>
      <c r="EJ216" s="482">
        <f>IF(AND('8'!EJ20=""),"",'8'!EJ20)</f>
        <v>44</v>
      </c>
      <c r="EK216" s="482" t="str">
        <f>IF(AND('8'!EK20=""),"",'8'!EK20)</f>
        <v/>
      </c>
      <c r="EL216" s="482">
        <f>IF(AND('8'!EL20=""),"",'8'!EL20)</f>
        <v>44</v>
      </c>
      <c r="EM216" s="482" t="str">
        <f>IF(AND('8'!EM20=""),"",'8'!EM20)</f>
        <v>B</v>
      </c>
      <c r="EN216" s="482">
        <f>IF(AND('8'!EN20=""),"",'8'!EN20)</f>
        <v>7</v>
      </c>
      <c r="EO216" s="482" t="str">
        <f>IF(AND('8'!EO20=""),"",'8'!EO20)</f>
        <v/>
      </c>
      <c r="EP216" s="482">
        <f>IF(AND('8'!EP20=""),"",'8'!EP20)</f>
        <v>7</v>
      </c>
      <c r="EQ216" s="482" t="str">
        <f>IF(AND('8'!EQ20=""),"",'8'!EQ20)</f>
        <v>B</v>
      </c>
      <c r="ER216" s="482" t="str">
        <f>IF(AND('8'!ER20=""),"",'8'!ER20)</f>
        <v/>
      </c>
      <c r="ES216" s="482" t="str">
        <f>IF(AND('8'!ES20=""),"",'8'!ES20)</f>
        <v/>
      </c>
      <c r="ET216" s="482">
        <f>IF(AND('8'!ET20=""),"",'8'!ET20)</f>
        <v>0</v>
      </c>
      <c r="EU216" s="482" t="str">
        <f>IF(AND('8'!EU20=""),"",'8'!EU20)</f>
        <v/>
      </c>
      <c r="EV216" s="482">
        <f>IF(AND('8'!EV20=""),"",'8'!EV20)</f>
        <v>67</v>
      </c>
      <c r="EW216" s="482">
        <f>IF(AND('8'!EW20=""),"",'8'!EW20)</f>
        <v>0</v>
      </c>
      <c r="EX216" s="482">
        <f>IF(AND('8'!EX20=""),"",'8'!EX20)</f>
        <v>67</v>
      </c>
      <c r="EY216" s="482" t="str">
        <f>IF(AND('8'!EY20=""),"",'8'!EY20)</f>
        <v>D</v>
      </c>
      <c r="EZ216" s="482">
        <f>IF(AND('8'!EZ20=""),"",'8'!EZ20)</f>
        <v>17</v>
      </c>
      <c r="FA216" s="482">
        <f>IF(AND('8'!FA20=""),"",'8'!FA20)</f>
        <v>18</v>
      </c>
      <c r="FB216" s="482">
        <f>IF(AND('8'!FB20=""),"",'8'!FB20)</f>
        <v>17</v>
      </c>
      <c r="FC216" s="482">
        <f>IF(AND('8'!FC20=""),"",'8'!FC20)</f>
        <v>18</v>
      </c>
      <c r="FD216" s="482">
        <f>IF(AND('8'!FD20=""),"",'8'!FD20)</f>
        <v>18</v>
      </c>
      <c r="FE216" s="482">
        <f>IF(AND('8'!FE20=""),"",'8'!FE20)</f>
        <v>88</v>
      </c>
      <c r="FF216" s="482" t="str">
        <f>IF(AND('8'!FF20=""),"",'8'!FF20)</f>
        <v>A</v>
      </c>
      <c r="FG216" s="482">
        <f>IF(AND('8'!FG20=""),"",'8'!FG20)</f>
        <v>18</v>
      </c>
      <c r="FH216" s="482">
        <f>IF(AND('8'!FH20=""),"",'8'!FH20)</f>
        <v>19</v>
      </c>
      <c r="FI216" s="482">
        <f>IF(AND('8'!FI20=""),"",'8'!FI20)</f>
        <v>18</v>
      </c>
      <c r="FJ216" s="482">
        <f>IF(AND('8'!FJ20=""),"",'8'!FJ20)</f>
        <v>19</v>
      </c>
      <c r="FK216" s="482">
        <f>IF(AND('8'!FK20=""),"",'8'!FK20)</f>
        <v>19</v>
      </c>
      <c r="FL216" s="482">
        <f>IF(AND('8'!FL20=""),"",'8'!FL20)</f>
        <v>93</v>
      </c>
      <c r="FM216" s="482" t="str">
        <f>IF(AND('8'!FM20=""),"",'8'!FM20)</f>
        <v>A+</v>
      </c>
      <c r="FN216" s="482">
        <f>IF(AND('8'!FN20=""),"",'8'!FN20)</f>
        <v>18</v>
      </c>
      <c r="FO216" s="482">
        <f>IF(AND('8'!FO20=""),"",'8'!FO20)</f>
        <v>19</v>
      </c>
      <c r="FP216" s="482">
        <f>IF(AND('8'!FP20=""),"",'8'!FP20)</f>
        <v>19</v>
      </c>
      <c r="FQ216" s="482">
        <f>IF(AND('8'!FQ20=""),"",'8'!FQ20)</f>
        <v>19</v>
      </c>
      <c r="FR216" s="482">
        <f>IF(AND('8'!FR20=""),"",'8'!FR20)</f>
        <v>19</v>
      </c>
      <c r="FS216" s="482">
        <f>IF(AND('8'!FS20=""),"",'8'!FS20)</f>
        <v>94</v>
      </c>
      <c r="FT216" s="482" t="str">
        <f>IF(AND('8'!FT20=""),"",'8'!FT20)</f>
        <v>A+</v>
      </c>
      <c r="FU216" s="482">
        <f>IF(AND('8'!FV20=""),"",'8'!FV20)</f>
        <v>16</v>
      </c>
      <c r="FV216" s="482">
        <f>IF(AND('8'!FW20=""),"",'8'!FW20)</f>
        <v>4</v>
      </c>
      <c r="FW216" s="482">
        <f>IF(AND('8'!FX20=""),"",'8'!FX20)</f>
        <v>50</v>
      </c>
      <c r="FX216" s="482">
        <f>IF(AND('8'!FY20=""),"",'8'!FY20)</f>
        <v>50</v>
      </c>
      <c r="FY216" s="482">
        <f>IF(AND('8'!FZ20=""),"",'8'!FZ20)</f>
        <v>0</v>
      </c>
      <c r="FZ216" s="482">
        <f>IF(AND('8'!GA20=""),"",'8'!GA20)</f>
        <v>0</v>
      </c>
      <c r="GA216" s="482">
        <f>IF(AND('8'!GB20=""),"",'8'!GB20)</f>
        <v>0</v>
      </c>
      <c r="GB216" s="482">
        <f>IF(AND('8'!GC20=""),"",'8'!GC20)</f>
        <v>0</v>
      </c>
      <c r="GC216" s="482">
        <f>IF(AND('8'!GD20=""),"",'8'!GD20)</f>
        <v>0</v>
      </c>
      <c r="GD216" s="482">
        <f>IF(AND('8'!GE20=""),"",'8'!GE20)</f>
        <v>0</v>
      </c>
      <c r="GE216" s="482">
        <f>IF(AND('8'!GF20=""),"",'8'!GF20)</f>
        <v>0</v>
      </c>
      <c r="GF216" s="482">
        <f>IF(AND('8'!GG20=""),"",'8'!GG20)</f>
        <v>0</v>
      </c>
      <c r="GG216" s="482">
        <f>IF(AND('8'!GH20=""),"",IF(AND('8'!GH20="-"),"",'8'!GH20))</f>
        <v>116</v>
      </c>
      <c r="GH216" s="50">
        <f>IF(AND(C216=""),"",VLOOKUP(B216,Register!$A$7:$CL$311,36,FALSE))</f>
        <v>0</v>
      </c>
      <c r="GI216" s="483" t="str">
        <f>IF(AND('8'!GL20=""),"",'8'!GL20)</f>
        <v>iape</v>
      </c>
      <c r="GJ216" s="173" t="str">
        <f>IF(AND('8'!FU20=""),"",'8'!FU20)</f>
        <v>mRrh.kZ</v>
      </c>
    </row>
    <row r="217" spans="1:192" ht="21">
      <c r="A217" s="480">
        <v>209</v>
      </c>
      <c r="B217" s="481">
        <f>IF(AND('8'!B21=""),"",'8'!B21)</f>
        <v>809</v>
      </c>
      <c r="C217" s="196" t="str">
        <f>IF(AND('8'!C21=""),"",'8'!C21)</f>
        <v>iwtk</v>
      </c>
      <c r="D217" s="196" t="str">
        <f>IF(AND('8'!D21=""),"",'8'!D21)</f>
        <v>Hkhdkjke</v>
      </c>
      <c r="E217" s="201">
        <f>IF(AND('8'!E21=""),"",'8'!E21)</f>
        <v>37574</v>
      </c>
      <c r="F217" s="482" t="str">
        <f>IF(AND('8'!F21=""),"",'8'!F21)</f>
        <v>C</v>
      </c>
      <c r="G217" s="482">
        <f>IF(AND('8'!G21=""),"",'8'!G21)</f>
        <v>4</v>
      </c>
      <c r="H217" s="482" t="str">
        <f>IF(AND('8'!H21=""),"",'8'!H21)</f>
        <v/>
      </c>
      <c r="I217" s="482">
        <f>IF(AND('8'!I21=""),"",'8'!I21)</f>
        <v>4</v>
      </c>
      <c r="J217" s="482" t="str">
        <f>IF(AND('8'!J21=""),"",'8'!J21)</f>
        <v>D</v>
      </c>
      <c r="K217" s="482" t="str">
        <f>IF(AND('8'!K21=""),"",'8'!K21)</f>
        <v/>
      </c>
      <c r="L217" s="482" t="str">
        <f>IF(AND('8'!L21=""),"",'8'!L21)</f>
        <v/>
      </c>
      <c r="M217" s="482">
        <f>IF(AND('8'!M21=""),"",'8'!M21)</f>
        <v>0</v>
      </c>
      <c r="N217" s="482" t="str">
        <f>IF(AND('8'!N21=""),"",'8'!N21)</f>
        <v/>
      </c>
      <c r="O217" s="482">
        <f>IF(AND('8'!O21=""),"",'8'!O21)</f>
        <v>16</v>
      </c>
      <c r="P217" s="482" t="str">
        <f>IF(AND('8'!P21=""),"",'8'!P21)</f>
        <v/>
      </c>
      <c r="Q217" s="482">
        <f>IF(AND('8'!Q21=""),"",'8'!Q21)</f>
        <v>16</v>
      </c>
      <c r="R217" s="482" t="str">
        <f>IF(AND('8'!R21=""),"",'8'!R21)</f>
        <v>D</v>
      </c>
      <c r="S217" s="482">
        <f>IF(AND('8'!S21=""),"",'8'!S21)</f>
        <v>5</v>
      </c>
      <c r="T217" s="482" t="str">
        <f>IF(AND('8'!T21=""),"",'8'!T21)</f>
        <v/>
      </c>
      <c r="U217" s="482">
        <f>IF(AND('8'!U21=""),"",'8'!U21)</f>
        <v>5</v>
      </c>
      <c r="V217" s="482" t="str">
        <f>IF(AND('8'!V21=""),"",'8'!V21)</f>
        <v>C</v>
      </c>
      <c r="W217" s="482" t="str">
        <f>IF(AND('8'!W21=""),"",'8'!W21)</f>
        <v/>
      </c>
      <c r="X217" s="482" t="str">
        <f>IF(AND('8'!X21=""),"",'8'!X21)</f>
        <v/>
      </c>
      <c r="Y217" s="482">
        <f>IF(AND('8'!Y21=""),"",'8'!Y21)</f>
        <v>0</v>
      </c>
      <c r="Z217" s="482" t="str">
        <f>IF(AND('8'!Z21=""),"",'8'!Z21)</f>
        <v/>
      </c>
      <c r="AA217" s="482">
        <f>IF(AND('8'!AA21=""),"",'8'!AA21)</f>
        <v>25</v>
      </c>
      <c r="AB217" s="482">
        <f>IF(AND('8'!AB21=""),"",'8'!AB21)</f>
        <v>0</v>
      </c>
      <c r="AC217" s="482">
        <f>IF(AND('8'!AC21=""),"",'8'!AC21)</f>
        <v>25</v>
      </c>
      <c r="AD217" s="482" t="str">
        <f>IF(AND('8'!AD21=""),"",'8'!AD21)</f>
        <v>D</v>
      </c>
      <c r="AE217" s="482" t="str">
        <f>IF(AND('8'!AE21=""),"",'8'!AE21)</f>
        <v>C</v>
      </c>
      <c r="AF217" s="482">
        <f>IF(AND('8'!AF21=""),"",'8'!AF21)</f>
        <v>4</v>
      </c>
      <c r="AG217" s="482" t="str">
        <f>IF(AND('8'!AG21=""),"",'8'!AG21)</f>
        <v/>
      </c>
      <c r="AH217" s="482">
        <f>IF(AND('8'!AH21=""),"",'8'!AH21)</f>
        <v>4</v>
      </c>
      <c r="AI217" s="482" t="str">
        <f>IF(AND('8'!AI21=""),"",'8'!AI21)</f>
        <v>D</v>
      </c>
      <c r="AJ217" s="482" t="str">
        <f>IF(AND('8'!AJ21=""),"",'8'!AJ21)</f>
        <v/>
      </c>
      <c r="AK217" s="482" t="str">
        <f>IF(AND('8'!AK21=""),"",'8'!AK21)</f>
        <v/>
      </c>
      <c r="AL217" s="482">
        <f>IF(AND('8'!AL21=""),"",'8'!AL21)</f>
        <v>0</v>
      </c>
      <c r="AM217" s="482" t="str">
        <f>IF(AND('8'!AM21=""),"",'8'!AM21)</f>
        <v/>
      </c>
      <c r="AN217" s="482">
        <f>IF(AND('8'!AN21=""),"",'8'!AN21)</f>
        <v>16</v>
      </c>
      <c r="AO217" s="482" t="str">
        <f>IF(AND('8'!AO21=""),"",'8'!AO21)</f>
        <v/>
      </c>
      <c r="AP217" s="482">
        <f>IF(AND('8'!AP21=""),"",'8'!AP21)</f>
        <v>16</v>
      </c>
      <c r="AQ217" s="482" t="str">
        <f>IF(AND('8'!AQ21=""),"",'8'!AQ21)</f>
        <v>D</v>
      </c>
      <c r="AR217" s="482">
        <f>IF(AND('8'!AR21=""),"",'8'!AR21)</f>
        <v>5</v>
      </c>
      <c r="AS217" s="482" t="str">
        <f>IF(AND('8'!AS21=""),"",'8'!AS21)</f>
        <v/>
      </c>
      <c r="AT217" s="482">
        <f>IF(AND('8'!AT21=""),"",'8'!AT21)</f>
        <v>5</v>
      </c>
      <c r="AU217" s="482" t="str">
        <f>IF(AND('8'!AU21=""),"",'8'!AU21)</f>
        <v>C</v>
      </c>
      <c r="AV217" s="482" t="str">
        <f>IF(AND('8'!AV21=""),"",'8'!AV21)</f>
        <v/>
      </c>
      <c r="AW217" s="482" t="str">
        <f>IF(AND('8'!AW21=""),"",'8'!AW21)</f>
        <v/>
      </c>
      <c r="AX217" s="482">
        <f>IF(AND('8'!AX21=""),"",'8'!AX21)</f>
        <v>0</v>
      </c>
      <c r="AY217" s="482" t="str">
        <f>IF(AND('8'!AY21=""),"",'8'!AY21)</f>
        <v/>
      </c>
      <c r="AZ217" s="482">
        <f>IF(AND('8'!AZ21=""),"",'8'!AZ21)</f>
        <v>25</v>
      </c>
      <c r="BA217" s="482">
        <f>IF(AND('8'!BA21=""),"",'8'!BA21)</f>
        <v>0</v>
      </c>
      <c r="BB217" s="482">
        <f>IF(AND('8'!BB21=""),"",'8'!BB21)</f>
        <v>25</v>
      </c>
      <c r="BC217" s="482" t="str">
        <f>IF(AND('8'!BC21=""),"",'8'!BC21)</f>
        <v>D</v>
      </c>
      <c r="BD217" s="482" t="str">
        <f>IF(AND('8'!BD21=""),"",'8'!BD21)</f>
        <v>C</v>
      </c>
      <c r="BE217" s="482">
        <f>IF(AND('8'!BE21=""),"",'8'!BE21)</f>
        <v>4</v>
      </c>
      <c r="BF217" s="482" t="str">
        <f>IF(AND('8'!BF21=""),"",'8'!BF21)</f>
        <v/>
      </c>
      <c r="BG217" s="482">
        <f>IF(AND('8'!BG21=""),"",'8'!BG21)</f>
        <v>4</v>
      </c>
      <c r="BH217" s="482" t="str">
        <f>IF(AND('8'!BH21=""),"",'8'!BH21)</f>
        <v>D</v>
      </c>
      <c r="BI217" s="482" t="str">
        <f>IF(AND('8'!BI21=""),"",'8'!BI21)</f>
        <v/>
      </c>
      <c r="BJ217" s="482" t="str">
        <f>IF(AND('8'!BJ21=""),"",'8'!BJ21)</f>
        <v/>
      </c>
      <c r="BK217" s="482">
        <f>IF(AND('8'!BK21=""),"",'8'!BK21)</f>
        <v>0</v>
      </c>
      <c r="BL217" s="482" t="str">
        <f>IF(AND('8'!BL21=""),"",'8'!BL21)</f>
        <v/>
      </c>
      <c r="BM217" s="482">
        <f>IF(AND('8'!BM21=""),"",'8'!BM21)</f>
        <v>16</v>
      </c>
      <c r="BN217" s="482" t="str">
        <f>IF(AND('8'!BN21=""),"",'8'!BN21)</f>
        <v/>
      </c>
      <c r="BO217" s="482">
        <f>IF(AND('8'!BO21=""),"",'8'!BO21)</f>
        <v>16</v>
      </c>
      <c r="BP217" s="482" t="str">
        <f>IF(AND('8'!BP21=""),"",'8'!BP21)</f>
        <v>D</v>
      </c>
      <c r="BQ217" s="482">
        <f>IF(AND('8'!BQ21=""),"",'8'!BQ21)</f>
        <v>5</v>
      </c>
      <c r="BR217" s="482" t="str">
        <f>IF(AND('8'!BR21=""),"",'8'!BR21)</f>
        <v/>
      </c>
      <c r="BS217" s="482">
        <f>IF(AND('8'!BS21=""),"",'8'!BS21)</f>
        <v>5</v>
      </c>
      <c r="BT217" s="482" t="str">
        <f>IF(AND('8'!BT21=""),"",'8'!BT21)</f>
        <v>C</v>
      </c>
      <c r="BU217" s="482" t="str">
        <f>IF(AND('8'!BU21=""),"",'8'!BU21)</f>
        <v/>
      </c>
      <c r="BV217" s="482" t="str">
        <f>IF(AND('8'!BV21=""),"",'8'!BV21)</f>
        <v/>
      </c>
      <c r="BW217" s="482">
        <f>IF(AND('8'!BW21=""),"",'8'!BW21)</f>
        <v>0</v>
      </c>
      <c r="BX217" s="482" t="str">
        <f>IF(AND('8'!BX21=""),"",'8'!BX21)</f>
        <v/>
      </c>
      <c r="BY217" s="482">
        <f>IF(AND('8'!BY21=""),"",'8'!BY21)</f>
        <v>25</v>
      </c>
      <c r="BZ217" s="482">
        <f>IF(AND('8'!BZ21=""),"",'8'!BZ21)</f>
        <v>0</v>
      </c>
      <c r="CA217" s="482">
        <f>IF(AND('8'!CA21=""),"",'8'!CA21)</f>
        <v>25</v>
      </c>
      <c r="CB217" s="482" t="str">
        <f>IF(AND('8'!CB21=""),"",'8'!CB21)</f>
        <v>D</v>
      </c>
      <c r="CC217" s="482" t="str">
        <f>IF(AND('8'!CC21=""),"",'8'!CC21)</f>
        <v>C</v>
      </c>
      <c r="CD217" s="482">
        <f>IF(AND('8'!CD21=""),"",'8'!CD21)</f>
        <v>4</v>
      </c>
      <c r="CE217" s="482" t="str">
        <f>IF(AND('8'!CE21=""),"",'8'!CE21)</f>
        <v/>
      </c>
      <c r="CF217" s="482">
        <f>IF(AND('8'!CF21=""),"",'8'!CF21)</f>
        <v>4</v>
      </c>
      <c r="CG217" s="482" t="str">
        <f>IF(AND('8'!CG21=""),"",'8'!CG21)</f>
        <v>D</v>
      </c>
      <c r="CH217" s="482" t="str">
        <f>IF(AND('8'!CH21=""),"",'8'!CH21)</f>
        <v/>
      </c>
      <c r="CI217" s="482" t="str">
        <f>IF(AND('8'!CI21=""),"",'8'!CI21)</f>
        <v/>
      </c>
      <c r="CJ217" s="482">
        <f>IF(AND('8'!CJ21=""),"",'8'!CJ21)</f>
        <v>0</v>
      </c>
      <c r="CK217" s="482" t="str">
        <f>IF(AND('8'!CK21=""),"",'8'!CK21)</f>
        <v/>
      </c>
      <c r="CL217" s="482">
        <f>IF(AND('8'!CL21=""),"",'8'!CL21)</f>
        <v>16</v>
      </c>
      <c r="CM217" s="482" t="str">
        <f>IF(AND('8'!CM21=""),"",'8'!CM21)</f>
        <v/>
      </c>
      <c r="CN217" s="482">
        <f>IF(AND('8'!CN21=""),"",'8'!CN21)</f>
        <v>16</v>
      </c>
      <c r="CO217" s="482" t="str">
        <f>IF(AND('8'!CO21=""),"",'8'!CO21)</f>
        <v>D</v>
      </c>
      <c r="CP217" s="482">
        <f>IF(AND('8'!CP21=""),"",'8'!CP21)</f>
        <v>5</v>
      </c>
      <c r="CQ217" s="482" t="str">
        <f>IF(AND('8'!CQ21=""),"",'8'!CQ21)</f>
        <v/>
      </c>
      <c r="CR217" s="482">
        <f>IF(AND('8'!CR21=""),"",'8'!CR21)</f>
        <v>5</v>
      </c>
      <c r="CS217" s="482" t="str">
        <f>IF(AND('8'!CS21=""),"",'8'!CS21)</f>
        <v>C</v>
      </c>
      <c r="CT217" s="482" t="str">
        <f>IF(AND('8'!CT21=""),"",'8'!CT21)</f>
        <v/>
      </c>
      <c r="CU217" s="482" t="str">
        <f>IF(AND('8'!CU21=""),"",'8'!CU21)</f>
        <v/>
      </c>
      <c r="CV217" s="482">
        <f>IF(AND('8'!CV21=""),"",'8'!CV21)</f>
        <v>0</v>
      </c>
      <c r="CW217" s="482" t="str">
        <f>IF(AND('8'!CW21=""),"",'8'!CW21)</f>
        <v/>
      </c>
      <c r="CX217" s="482">
        <f>IF(AND('8'!CX21=""),"",'8'!CX21)</f>
        <v>25</v>
      </c>
      <c r="CY217" s="482">
        <f>IF(AND('8'!CY21=""),"",'8'!CY21)</f>
        <v>0</v>
      </c>
      <c r="CZ217" s="482">
        <f>IF(AND('8'!CZ21=""),"",'8'!CZ21)</f>
        <v>25</v>
      </c>
      <c r="DA217" s="482" t="str">
        <f>IF(AND('8'!DA21=""),"",'8'!DA21)</f>
        <v>D</v>
      </c>
      <c r="DB217" s="482" t="str">
        <f>IF(AND('8'!DB21=""),"",'8'!DB21)</f>
        <v>C</v>
      </c>
      <c r="DC217" s="482">
        <f>IF(AND('8'!DC21=""),"",'8'!DC21)</f>
        <v>4</v>
      </c>
      <c r="DD217" s="482" t="str">
        <f>IF(AND('8'!DD21=""),"",'8'!DD21)</f>
        <v/>
      </c>
      <c r="DE217" s="482">
        <f>IF(AND('8'!DE21=""),"",'8'!DE21)</f>
        <v>4</v>
      </c>
      <c r="DF217" s="482" t="str">
        <f>IF(AND('8'!DF21=""),"",'8'!DF21)</f>
        <v>D</v>
      </c>
      <c r="DG217" s="482" t="str">
        <f>IF(AND('8'!DG21=""),"",'8'!DG21)</f>
        <v/>
      </c>
      <c r="DH217" s="482" t="str">
        <f>IF(AND('8'!DH21=""),"",'8'!DH21)</f>
        <v/>
      </c>
      <c r="DI217" s="482">
        <f>IF(AND('8'!DI21=""),"",'8'!DI21)</f>
        <v>0</v>
      </c>
      <c r="DJ217" s="482" t="str">
        <f>IF(AND('8'!DJ21=""),"",'8'!DJ21)</f>
        <v/>
      </c>
      <c r="DK217" s="482">
        <f>IF(AND('8'!DK21=""),"",'8'!DK21)</f>
        <v>16</v>
      </c>
      <c r="DL217" s="482" t="str">
        <f>IF(AND('8'!DL21=""),"",'8'!DL21)</f>
        <v/>
      </c>
      <c r="DM217" s="482">
        <f>IF(AND('8'!DM21=""),"",'8'!DM21)</f>
        <v>16</v>
      </c>
      <c r="DN217" s="482" t="str">
        <f>IF(AND('8'!DN21=""),"",'8'!DN21)</f>
        <v>D</v>
      </c>
      <c r="DO217" s="482">
        <f>IF(AND('8'!DO21=""),"",'8'!DO21)</f>
        <v>5</v>
      </c>
      <c r="DP217" s="482" t="str">
        <f>IF(AND('8'!DP21=""),"",'8'!DP21)</f>
        <v/>
      </c>
      <c r="DQ217" s="482">
        <f>IF(AND('8'!DQ21=""),"",'8'!DQ21)</f>
        <v>5</v>
      </c>
      <c r="DR217" s="482" t="str">
        <f>IF(AND('8'!DR21=""),"",'8'!DR21)</f>
        <v>C</v>
      </c>
      <c r="DS217" s="482" t="str">
        <f>IF(AND('8'!DS21=""),"",'8'!DS21)</f>
        <v/>
      </c>
      <c r="DT217" s="482" t="str">
        <f>IF(AND('8'!DT21=""),"",'8'!DT21)</f>
        <v/>
      </c>
      <c r="DU217" s="482">
        <f>IF(AND('8'!DU21=""),"",'8'!DU21)</f>
        <v>0</v>
      </c>
      <c r="DV217" s="482" t="str">
        <f>IF(AND('8'!DV21=""),"",'8'!DV21)</f>
        <v/>
      </c>
      <c r="DW217" s="482">
        <f>IF(AND('8'!DW21=""),"",'8'!DW21)</f>
        <v>25</v>
      </c>
      <c r="DX217" s="482">
        <f>IF(AND('8'!DX21=""),"",'8'!DX21)</f>
        <v>0</v>
      </c>
      <c r="DY217" s="482">
        <f>IF(AND('8'!DY21=""),"",'8'!DY21)</f>
        <v>25</v>
      </c>
      <c r="DZ217" s="482" t="str">
        <f>IF(AND('8'!DZ21=""),"",'8'!DZ21)</f>
        <v>D</v>
      </c>
      <c r="EA217" s="482" t="str">
        <f>IF(AND('8'!EA21=""),"",'8'!EA21)</f>
        <v>C</v>
      </c>
      <c r="EB217" s="482">
        <f>IF(AND('8'!EB21=""),"",'8'!EB21)</f>
        <v>4</v>
      </c>
      <c r="EC217" s="482" t="str">
        <f>IF(AND('8'!EC21=""),"",'8'!EC21)</f>
        <v/>
      </c>
      <c r="ED217" s="482">
        <f>IF(AND('8'!ED21=""),"",'8'!ED21)</f>
        <v>4</v>
      </c>
      <c r="EE217" s="482" t="str">
        <f>IF(AND('8'!EE21=""),"",'8'!EE21)</f>
        <v>D</v>
      </c>
      <c r="EF217" s="482" t="str">
        <f>IF(AND('8'!EF21=""),"",'8'!EF21)</f>
        <v/>
      </c>
      <c r="EG217" s="482" t="str">
        <f>IF(AND('8'!EG21=""),"",'8'!EG21)</f>
        <v/>
      </c>
      <c r="EH217" s="482">
        <f>IF(AND('8'!EH21=""),"",'8'!EH21)</f>
        <v>0</v>
      </c>
      <c r="EI217" s="482" t="str">
        <f>IF(AND('8'!EI21=""),"",'8'!EI21)</f>
        <v/>
      </c>
      <c r="EJ217" s="482">
        <f>IF(AND('8'!EJ21=""),"",'8'!EJ21)</f>
        <v>16</v>
      </c>
      <c r="EK217" s="482" t="str">
        <f>IF(AND('8'!EK21=""),"",'8'!EK21)</f>
        <v/>
      </c>
      <c r="EL217" s="482">
        <f>IF(AND('8'!EL21=""),"",'8'!EL21)</f>
        <v>16</v>
      </c>
      <c r="EM217" s="482" t="str">
        <f>IF(AND('8'!EM21=""),"",'8'!EM21)</f>
        <v>D</v>
      </c>
      <c r="EN217" s="482">
        <f>IF(AND('8'!EN21=""),"",'8'!EN21)</f>
        <v>5</v>
      </c>
      <c r="EO217" s="482" t="str">
        <f>IF(AND('8'!EO21=""),"",'8'!EO21)</f>
        <v/>
      </c>
      <c r="EP217" s="482">
        <f>IF(AND('8'!EP21=""),"",'8'!EP21)</f>
        <v>5</v>
      </c>
      <c r="EQ217" s="482" t="str">
        <f>IF(AND('8'!EQ21=""),"",'8'!EQ21)</f>
        <v>C</v>
      </c>
      <c r="ER217" s="482" t="str">
        <f>IF(AND('8'!ER21=""),"",'8'!ER21)</f>
        <v/>
      </c>
      <c r="ES217" s="482" t="str">
        <f>IF(AND('8'!ES21=""),"",'8'!ES21)</f>
        <v/>
      </c>
      <c r="ET217" s="482">
        <f>IF(AND('8'!ET21=""),"",'8'!ET21)</f>
        <v>0</v>
      </c>
      <c r="EU217" s="482" t="str">
        <f>IF(AND('8'!EU21=""),"",'8'!EU21)</f>
        <v/>
      </c>
      <c r="EV217" s="482">
        <f>IF(AND('8'!EV21=""),"",'8'!EV21)</f>
        <v>25</v>
      </c>
      <c r="EW217" s="482">
        <f>IF(AND('8'!EW21=""),"",'8'!EW21)</f>
        <v>0</v>
      </c>
      <c r="EX217" s="482">
        <f>IF(AND('8'!EX21=""),"",'8'!EX21)</f>
        <v>25</v>
      </c>
      <c r="EY217" s="482" t="str">
        <f>IF(AND('8'!EY21=""),"",'8'!EY21)</f>
        <v>D</v>
      </c>
      <c r="EZ217" s="482">
        <f>IF(AND('8'!EZ21=""),"",'8'!EZ21)</f>
        <v>17</v>
      </c>
      <c r="FA217" s="482">
        <f>IF(AND('8'!FA21=""),"",'8'!FA21)</f>
        <v>17</v>
      </c>
      <c r="FB217" s="482">
        <f>IF(AND('8'!FB21=""),"",'8'!FB21)</f>
        <v>16</v>
      </c>
      <c r="FC217" s="482">
        <f>IF(AND('8'!FC21=""),"",'8'!FC21)</f>
        <v>17</v>
      </c>
      <c r="FD217" s="482">
        <f>IF(AND('8'!FD21=""),"",'8'!FD21)</f>
        <v>17</v>
      </c>
      <c r="FE217" s="482">
        <f>IF(AND('8'!FE21=""),"",'8'!FE21)</f>
        <v>84</v>
      </c>
      <c r="FF217" s="482" t="str">
        <f>IF(AND('8'!FF21=""),"",'8'!FF21)</f>
        <v>A</v>
      </c>
      <c r="FG217" s="482">
        <f>IF(AND('8'!FG21=""),"",'8'!FG21)</f>
        <v>17</v>
      </c>
      <c r="FH217" s="482">
        <f>IF(AND('8'!FH21=""),"",'8'!FH21)</f>
        <v>17</v>
      </c>
      <c r="FI217" s="482">
        <f>IF(AND('8'!FI21=""),"",'8'!FI21)</f>
        <v>17</v>
      </c>
      <c r="FJ217" s="482">
        <f>IF(AND('8'!FJ21=""),"",'8'!FJ21)</f>
        <v>16</v>
      </c>
      <c r="FK217" s="482">
        <f>IF(AND('8'!FK21=""),"",'8'!FK21)</f>
        <v>16</v>
      </c>
      <c r="FL217" s="482">
        <f>IF(AND('8'!FL21=""),"",'8'!FL21)</f>
        <v>83</v>
      </c>
      <c r="FM217" s="482" t="str">
        <f>IF(AND('8'!FM21=""),"",'8'!FM21)</f>
        <v>A</v>
      </c>
      <c r="FN217" s="482">
        <f>IF(AND('8'!FN21=""),"",'8'!FN21)</f>
        <v>17</v>
      </c>
      <c r="FO217" s="482">
        <f>IF(AND('8'!FO21=""),"",'8'!FO21)</f>
        <v>17</v>
      </c>
      <c r="FP217" s="482">
        <f>IF(AND('8'!FP21=""),"",'8'!FP21)</f>
        <v>17</v>
      </c>
      <c r="FQ217" s="482">
        <f>IF(AND('8'!FQ21=""),"",'8'!FQ21)</f>
        <v>16</v>
      </c>
      <c r="FR217" s="482">
        <f>IF(AND('8'!FR21=""),"",'8'!FR21)</f>
        <v>17</v>
      </c>
      <c r="FS217" s="482">
        <f>IF(AND('8'!FS21=""),"",'8'!FS21)</f>
        <v>84</v>
      </c>
      <c r="FT217" s="482" t="str">
        <f>IF(AND('8'!FT21=""),"",'8'!FT21)</f>
        <v>A</v>
      </c>
      <c r="FU217" s="482">
        <f>IF(AND('8'!FV21=""),"",'8'!FV21)</f>
        <v>14</v>
      </c>
      <c r="FV217" s="482">
        <f>IF(AND('8'!FW21=""),"",'8'!FW21)</f>
        <v>20</v>
      </c>
      <c r="FW217" s="482">
        <f>IF(AND('8'!FX21=""),"",'8'!FX21)</f>
        <v>50</v>
      </c>
      <c r="FX217" s="482">
        <f>IF(AND('8'!FY21=""),"",'8'!FY21)</f>
        <v>50</v>
      </c>
      <c r="FY217" s="482">
        <f>IF(AND('8'!FZ21=""),"",'8'!FZ21)</f>
        <v>0</v>
      </c>
      <c r="FZ217" s="482">
        <f>IF(AND('8'!GA21=""),"",'8'!GA21)</f>
        <v>0</v>
      </c>
      <c r="GA217" s="482">
        <f>IF(AND('8'!GB21=""),"",'8'!GB21)</f>
        <v>0</v>
      </c>
      <c r="GB217" s="482">
        <f>IF(AND('8'!GC21=""),"",'8'!GC21)</f>
        <v>0</v>
      </c>
      <c r="GC217" s="482">
        <f>IF(AND('8'!GD21=""),"",'8'!GD21)</f>
        <v>0</v>
      </c>
      <c r="GD217" s="482">
        <f>IF(AND('8'!GE21=""),"",'8'!GE21)</f>
        <v>0</v>
      </c>
      <c r="GE217" s="482">
        <f>IF(AND('8'!GF21=""),"",'8'!GF21)</f>
        <v>0</v>
      </c>
      <c r="GF217" s="482">
        <f>IF(AND('8'!GG21=""),"",'8'!GG21)</f>
        <v>0</v>
      </c>
      <c r="GG217" s="482">
        <f>IF(AND('8'!GH21=""),"",IF(AND('8'!GH21="-"),"",'8'!GH21))</f>
        <v>114</v>
      </c>
      <c r="GH217" s="50">
        <f>IF(AND(C217=""),"",VLOOKUP(B217,Register!$A$7:$CL$311,36,FALSE))</f>
        <v>0</v>
      </c>
      <c r="GI217" s="483" t="str">
        <f>IF(AND('8'!GL21=""),"",'8'!GL21)</f>
        <v>rsjgokW</v>
      </c>
      <c r="GJ217" s="173" t="str">
        <f>IF(AND('8'!FU21=""),"",'8'!FU21)</f>
        <v>mRrh.kZ</v>
      </c>
    </row>
    <row r="218" spans="1:192" ht="21">
      <c r="A218" s="480">
        <v>210</v>
      </c>
      <c r="B218" s="481">
        <f>IF(AND('8'!B22=""),"",'8'!B22)</f>
        <v>810</v>
      </c>
      <c r="C218" s="196" t="str">
        <f>IF(AND('8'!C22=""),"",'8'!C22)</f>
        <v>iwtk</v>
      </c>
      <c r="D218" s="196" t="str">
        <f>IF(AND('8'!D22=""),"",'8'!D22)</f>
        <v>/kUukjke</v>
      </c>
      <c r="E218" s="201">
        <f>IF(AND('8'!E22=""),"",'8'!E22)</f>
        <v>37760</v>
      </c>
      <c r="F218" s="482" t="str">
        <f>IF(AND('8'!F22=""),"",'8'!F22)</f>
        <v>A</v>
      </c>
      <c r="G218" s="482">
        <f>IF(AND('8'!G22=""),"",'8'!G22)</f>
        <v>10</v>
      </c>
      <c r="H218" s="482" t="str">
        <f>IF(AND('8'!H22=""),"",'8'!H22)</f>
        <v/>
      </c>
      <c r="I218" s="482">
        <f>IF(AND('8'!I22=""),"",'8'!I22)</f>
        <v>10</v>
      </c>
      <c r="J218" s="482" t="str">
        <f>IF(AND('8'!J22=""),"",'8'!J22)</f>
        <v>A+</v>
      </c>
      <c r="K218" s="482">
        <f>IF(AND('8'!K22=""),"",'8'!K22)</f>
        <v>9</v>
      </c>
      <c r="L218" s="482" t="str">
        <f>IF(AND('8'!L22=""),"",'8'!L22)</f>
        <v/>
      </c>
      <c r="M218" s="482">
        <f>IF(AND('8'!M22=""),"",'8'!M22)</f>
        <v>9</v>
      </c>
      <c r="N218" s="482" t="str">
        <f>IF(AND('8'!N22=""),"",'8'!N22)</f>
        <v>A</v>
      </c>
      <c r="O218" s="482">
        <f>IF(AND('8'!O22=""),"",'8'!O22)</f>
        <v>57</v>
      </c>
      <c r="P218" s="482" t="str">
        <f>IF(AND('8'!P22=""),"",'8'!P22)</f>
        <v/>
      </c>
      <c r="Q218" s="482">
        <f>IF(AND('8'!Q22=""),"",'8'!Q22)</f>
        <v>57</v>
      </c>
      <c r="R218" s="482" t="str">
        <f>IF(AND('8'!R22=""),"",'8'!R22)</f>
        <v>A</v>
      </c>
      <c r="S218" s="482">
        <f>IF(AND('8'!S22=""),"",'8'!S22)</f>
        <v>10</v>
      </c>
      <c r="T218" s="482" t="str">
        <f>IF(AND('8'!T22=""),"",'8'!T22)</f>
        <v/>
      </c>
      <c r="U218" s="482">
        <f>IF(AND('8'!U22=""),"",'8'!U22)</f>
        <v>10</v>
      </c>
      <c r="V218" s="482" t="str">
        <f>IF(AND('8'!V22=""),"",'8'!V22)</f>
        <v>A+</v>
      </c>
      <c r="W218" s="482" t="str">
        <f>IF(AND('8'!W22=""),"",'8'!W22)</f>
        <v/>
      </c>
      <c r="X218" s="482" t="str">
        <f>IF(AND('8'!X22=""),"",'8'!X22)</f>
        <v/>
      </c>
      <c r="Y218" s="482">
        <f>IF(AND('8'!Y22=""),"",'8'!Y22)</f>
        <v>0</v>
      </c>
      <c r="Z218" s="482" t="str">
        <f>IF(AND('8'!Z22=""),"",'8'!Z22)</f>
        <v/>
      </c>
      <c r="AA218" s="482">
        <f>IF(AND('8'!AA22=""),"",'8'!AA22)</f>
        <v>86</v>
      </c>
      <c r="AB218" s="482">
        <f>IF(AND('8'!AB22=""),"",'8'!AB22)</f>
        <v>0</v>
      </c>
      <c r="AC218" s="482">
        <f>IF(AND('8'!AC22=""),"",'8'!AC22)</f>
        <v>86</v>
      </c>
      <c r="AD218" s="482" t="str">
        <f>IF(AND('8'!AD22=""),"",'8'!AD22)</f>
        <v>C</v>
      </c>
      <c r="AE218" s="482" t="str">
        <f>IF(AND('8'!AE22=""),"",'8'!AE22)</f>
        <v>A</v>
      </c>
      <c r="AF218" s="482">
        <f>IF(AND('8'!AF22=""),"",'8'!AF22)</f>
        <v>10</v>
      </c>
      <c r="AG218" s="482" t="str">
        <f>IF(AND('8'!AG22=""),"",'8'!AG22)</f>
        <v/>
      </c>
      <c r="AH218" s="482">
        <f>IF(AND('8'!AH22=""),"",'8'!AH22)</f>
        <v>10</v>
      </c>
      <c r="AI218" s="482" t="str">
        <f>IF(AND('8'!AI22=""),"",'8'!AI22)</f>
        <v>A+</v>
      </c>
      <c r="AJ218" s="482">
        <f>IF(AND('8'!AJ22=""),"",'8'!AJ22)</f>
        <v>9</v>
      </c>
      <c r="AK218" s="482" t="str">
        <f>IF(AND('8'!AK22=""),"",'8'!AK22)</f>
        <v/>
      </c>
      <c r="AL218" s="482">
        <f>IF(AND('8'!AL22=""),"",'8'!AL22)</f>
        <v>9</v>
      </c>
      <c r="AM218" s="482" t="str">
        <f>IF(AND('8'!AM22=""),"",'8'!AM22)</f>
        <v>A</v>
      </c>
      <c r="AN218" s="482">
        <f>IF(AND('8'!AN22=""),"",'8'!AN22)</f>
        <v>57</v>
      </c>
      <c r="AO218" s="482" t="str">
        <f>IF(AND('8'!AO22=""),"",'8'!AO22)</f>
        <v/>
      </c>
      <c r="AP218" s="482">
        <f>IF(AND('8'!AP22=""),"",'8'!AP22)</f>
        <v>57</v>
      </c>
      <c r="AQ218" s="482" t="str">
        <f>IF(AND('8'!AQ22=""),"",'8'!AQ22)</f>
        <v>A</v>
      </c>
      <c r="AR218" s="482">
        <f>IF(AND('8'!AR22=""),"",'8'!AR22)</f>
        <v>10</v>
      </c>
      <c r="AS218" s="482" t="str">
        <f>IF(AND('8'!AS22=""),"",'8'!AS22)</f>
        <v/>
      </c>
      <c r="AT218" s="482">
        <f>IF(AND('8'!AT22=""),"",'8'!AT22)</f>
        <v>10</v>
      </c>
      <c r="AU218" s="482" t="str">
        <f>IF(AND('8'!AU22=""),"",'8'!AU22)</f>
        <v>A+</v>
      </c>
      <c r="AV218" s="482" t="str">
        <f>IF(AND('8'!AV22=""),"",'8'!AV22)</f>
        <v/>
      </c>
      <c r="AW218" s="482" t="str">
        <f>IF(AND('8'!AW22=""),"",'8'!AW22)</f>
        <v/>
      </c>
      <c r="AX218" s="482">
        <f>IF(AND('8'!AX22=""),"",'8'!AX22)</f>
        <v>0</v>
      </c>
      <c r="AY218" s="482" t="str">
        <f>IF(AND('8'!AY22=""),"",'8'!AY22)</f>
        <v/>
      </c>
      <c r="AZ218" s="482">
        <f>IF(AND('8'!AZ22=""),"",'8'!AZ22)</f>
        <v>86</v>
      </c>
      <c r="BA218" s="482">
        <f>IF(AND('8'!BA22=""),"",'8'!BA22)</f>
        <v>0</v>
      </c>
      <c r="BB218" s="482">
        <f>IF(AND('8'!BB22=""),"",'8'!BB22)</f>
        <v>86</v>
      </c>
      <c r="BC218" s="482" t="str">
        <f>IF(AND('8'!BC22=""),"",'8'!BC22)</f>
        <v>C</v>
      </c>
      <c r="BD218" s="482" t="str">
        <f>IF(AND('8'!BD22=""),"",'8'!BD22)</f>
        <v>A</v>
      </c>
      <c r="BE218" s="482">
        <f>IF(AND('8'!BE22=""),"",'8'!BE22)</f>
        <v>10</v>
      </c>
      <c r="BF218" s="482" t="str">
        <f>IF(AND('8'!BF22=""),"",'8'!BF22)</f>
        <v/>
      </c>
      <c r="BG218" s="482">
        <f>IF(AND('8'!BG22=""),"",'8'!BG22)</f>
        <v>10</v>
      </c>
      <c r="BH218" s="482" t="str">
        <f>IF(AND('8'!BH22=""),"",'8'!BH22)</f>
        <v>A+</v>
      </c>
      <c r="BI218" s="482">
        <f>IF(AND('8'!BI22=""),"",'8'!BI22)</f>
        <v>9</v>
      </c>
      <c r="BJ218" s="482" t="str">
        <f>IF(AND('8'!BJ22=""),"",'8'!BJ22)</f>
        <v/>
      </c>
      <c r="BK218" s="482">
        <f>IF(AND('8'!BK22=""),"",'8'!BK22)</f>
        <v>9</v>
      </c>
      <c r="BL218" s="482" t="str">
        <f>IF(AND('8'!BL22=""),"",'8'!BL22)</f>
        <v>A</v>
      </c>
      <c r="BM218" s="482">
        <f>IF(AND('8'!BM22=""),"",'8'!BM22)</f>
        <v>57</v>
      </c>
      <c r="BN218" s="482" t="str">
        <f>IF(AND('8'!BN22=""),"",'8'!BN22)</f>
        <v/>
      </c>
      <c r="BO218" s="482">
        <f>IF(AND('8'!BO22=""),"",'8'!BO22)</f>
        <v>57</v>
      </c>
      <c r="BP218" s="482" t="str">
        <f>IF(AND('8'!BP22=""),"",'8'!BP22)</f>
        <v>A</v>
      </c>
      <c r="BQ218" s="482">
        <f>IF(AND('8'!BQ22=""),"",'8'!BQ22)</f>
        <v>10</v>
      </c>
      <c r="BR218" s="482" t="str">
        <f>IF(AND('8'!BR22=""),"",'8'!BR22)</f>
        <v/>
      </c>
      <c r="BS218" s="482">
        <f>IF(AND('8'!BS22=""),"",'8'!BS22)</f>
        <v>10</v>
      </c>
      <c r="BT218" s="482" t="str">
        <f>IF(AND('8'!BT22=""),"",'8'!BT22)</f>
        <v>A+</v>
      </c>
      <c r="BU218" s="482" t="str">
        <f>IF(AND('8'!BU22=""),"",'8'!BU22)</f>
        <v/>
      </c>
      <c r="BV218" s="482" t="str">
        <f>IF(AND('8'!BV22=""),"",'8'!BV22)</f>
        <v/>
      </c>
      <c r="BW218" s="482">
        <f>IF(AND('8'!BW22=""),"",'8'!BW22)</f>
        <v>0</v>
      </c>
      <c r="BX218" s="482" t="str">
        <f>IF(AND('8'!BX22=""),"",'8'!BX22)</f>
        <v/>
      </c>
      <c r="BY218" s="482">
        <f>IF(AND('8'!BY22=""),"",'8'!BY22)</f>
        <v>86</v>
      </c>
      <c r="BZ218" s="482">
        <f>IF(AND('8'!BZ22=""),"",'8'!BZ22)</f>
        <v>0</v>
      </c>
      <c r="CA218" s="482">
        <f>IF(AND('8'!CA22=""),"",'8'!CA22)</f>
        <v>86</v>
      </c>
      <c r="CB218" s="482" t="str">
        <f>IF(AND('8'!CB22=""),"",'8'!CB22)</f>
        <v>C</v>
      </c>
      <c r="CC218" s="482" t="str">
        <f>IF(AND('8'!CC22=""),"",'8'!CC22)</f>
        <v>A</v>
      </c>
      <c r="CD218" s="482">
        <f>IF(AND('8'!CD22=""),"",'8'!CD22)</f>
        <v>10</v>
      </c>
      <c r="CE218" s="482" t="str">
        <f>IF(AND('8'!CE22=""),"",'8'!CE22)</f>
        <v/>
      </c>
      <c r="CF218" s="482">
        <f>IF(AND('8'!CF22=""),"",'8'!CF22)</f>
        <v>10</v>
      </c>
      <c r="CG218" s="482" t="str">
        <f>IF(AND('8'!CG22=""),"",'8'!CG22)</f>
        <v>A+</v>
      </c>
      <c r="CH218" s="482">
        <f>IF(AND('8'!CH22=""),"",'8'!CH22)</f>
        <v>9</v>
      </c>
      <c r="CI218" s="482" t="str">
        <f>IF(AND('8'!CI22=""),"",'8'!CI22)</f>
        <v/>
      </c>
      <c r="CJ218" s="482">
        <f>IF(AND('8'!CJ22=""),"",'8'!CJ22)</f>
        <v>9</v>
      </c>
      <c r="CK218" s="482" t="str">
        <f>IF(AND('8'!CK22=""),"",'8'!CK22)</f>
        <v>A</v>
      </c>
      <c r="CL218" s="482">
        <f>IF(AND('8'!CL22=""),"",'8'!CL22)</f>
        <v>57</v>
      </c>
      <c r="CM218" s="482" t="str">
        <f>IF(AND('8'!CM22=""),"",'8'!CM22)</f>
        <v/>
      </c>
      <c r="CN218" s="482">
        <f>IF(AND('8'!CN22=""),"",'8'!CN22)</f>
        <v>57</v>
      </c>
      <c r="CO218" s="482" t="str">
        <f>IF(AND('8'!CO22=""),"",'8'!CO22)</f>
        <v>A</v>
      </c>
      <c r="CP218" s="482">
        <f>IF(AND('8'!CP22=""),"",'8'!CP22)</f>
        <v>10</v>
      </c>
      <c r="CQ218" s="482" t="str">
        <f>IF(AND('8'!CQ22=""),"",'8'!CQ22)</f>
        <v/>
      </c>
      <c r="CR218" s="482">
        <f>IF(AND('8'!CR22=""),"",'8'!CR22)</f>
        <v>10</v>
      </c>
      <c r="CS218" s="482" t="str">
        <f>IF(AND('8'!CS22=""),"",'8'!CS22)</f>
        <v>A+</v>
      </c>
      <c r="CT218" s="482" t="str">
        <f>IF(AND('8'!CT22=""),"",'8'!CT22)</f>
        <v/>
      </c>
      <c r="CU218" s="482" t="str">
        <f>IF(AND('8'!CU22=""),"",'8'!CU22)</f>
        <v/>
      </c>
      <c r="CV218" s="482">
        <f>IF(AND('8'!CV22=""),"",'8'!CV22)</f>
        <v>0</v>
      </c>
      <c r="CW218" s="482" t="str">
        <f>IF(AND('8'!CW22=""),"",'8'!CW22)</f>
        <v/>
      </c>
      <c r="CX218" s="482">
        <f>IF(AND('8'!CX22=""),"",'8'!CX22)</f>
        <v>86</v>
      </c>
      <c r="CY218" s="482">
        <f>IF(AND('8'!CY22=""),"",'8'!CY22)</f>
        <v>0</v>
      </c>
      <c r="CZ218" s="482">
        <f>IF(AND('8'!CZ22=""),"",'8'!CZ22)</f>
        <v>86</v>
      </c>
      <c r="DA218" s="482" t="str">
        <f>IF(AND('8'!DA22=""),"",'8'!DA22)</f>
        <v>C</v>
      </c>
      <c r="DB218" s="482" t="str">
        <f>IF(AND('8'!DB22=""),"",'8'!DB22)</f>
        <v>A</v>
      </c>
      <c r="DC218" s="482">
        <f>IF(AND('8'!DC22=""),"",'8'!DC22)</f>
        <v>10</v>
      </c>
      <c r="DD218" s="482" t="str">
        <f>IF(AND('8'!DD22=""),"",'8'!DD22)</f>
        <v/>
      </c>
      <c r="DE218" s="482">
        <f>IF(AND('8'!DE22=""),"",'8'!DE22)</f>
        <v>10</v>
      </c>
      <c r="DF218" s="482" t="str">
        <f>IF(AND('8'!DF22=""),"",'8'!DF22)</f>
        <v>A+</v>
      </c>
      <c r="DG218" s="482">
        <f>IF(AND('8'!DG22=""),"",'8'!DG22)</f>
        <v>9</v>
      </c>
      <c r="DH218" s="482" t="str">
        <f>IF(AND('8'!DH22=""),"",'8'!DH22)</f>
        <v/>
      </c>
      <c r="DI218" s="482">
        <f>IF(AND('8'!DI22=""),"",'8'!DI22)</f>
        <v>9</v>
      </c>
      <c r="DJ218" s="482" t="str">
        <f>IF(AND('8'!DJ22=""),"",'8'!DJ22)</f>
        <v>A</v>
      </c>
      <c r="DK218" s="482">
        <f>IF(AND('8'!DK22=""),"",'8'!DK22)</f>
        <v>57</v>
      </c>
      <c r="DL218" s="482" t="str">
        <f>IF(AND('8'!DL22=""),"",'8'!DL22)</f>
        <v/>
      </c>
      <c r="DM218" s="482">
        <f>IF(AND('8'!DM22=""),"",'8'!DM22)</f>
        <v>57</v>
      </c>
      <c r="DN218" s="482" t="str">
        <f>IF(AND('8'!DN22=""),"",'8'!DN22)</f>
        <v>A</v>
      </c>
      <c r="DO218" s="482">
        <f>IF(AND('8'!DO22=""),"",'8'!DO22)</f>
        <v>10</v>
      </c>
      <c r="DP218" s="482" t="str">
        <f>IF(AND('8'!DP22=""),"",'8'!DP22)</f>
        <v/>
      </c>
      <c r="DQ218" s="482">
        <f>IF(AND('8'!DQ22=""),"",'8'!DQ22)</f>
        <v>10</v>
      </c>
      <c r="DR218" s="482" t="str">
        <f>IF(AND('8'!DR22=""),"",'8'!DR22)</f>
        <v>A+</v>
      </c>
      <c r="DS218" s="482" t="str">
        <f>IF(AND('8'!DS22=""),"",'8'!DS22)</f>
        <v/>
      </c>
      <c r="DT218" s="482" t="str">
        <f>IF(AND('8'!DT22=""),"",'8'!DT22)</f>
        <v/>
      </c>
      <c r="DU218" s="482">
        <f>IF(AND('8'!DU22=""),"",'8'!DU22)</f>
        <v>0</v>
      </c>
      <c r="DV218" s="482" t="str">
        <f>IF(AND('8'!DV22=""),"",'8'!DV22)</f>
        <v/>
      </c>
      <c r="DW218" s="482">
        <f>IF(AND('8'!DW22=""),"",'8'!DW22)</f>
        <v>86</v>
      </c>
      <c r="DX218" s="482">
        <f>IF(AND('8'!DX22=""),"",'8'!DX22)</f>
        <v>0</v>
      </c>
      <c r="DY218" s="482">
        <f>IF(AND('8'!DY22=""),"",'8'!DY22)</f>
        <v>86</v>
      </c>
      <c r="DZ218" s="482" t="str">
        <f>IF(AND('8'!DZ22=""),"",'8'!DZ22)</f>
        <v>C</v>
      </c>
      <c r="EA218" s="482" t="str">
        <f>IF(AND('8'!EA22=""),"",'8'!EA22)</f>
        <v>A</v>
      </c>
      <c r="EB218" s="482">
        <f>IF(AND('8'!EB22=""),"",'8'!EB22)</f>
        <v>10</v>
      </c>
      <c r="EC218" s="482" t="str">
        <f>IF(AND('8'!EC22=""),"",'8'!EC22)</f>
        <v/>
      </c>
      <c r="ED218" s="482">
        <f>IF(AND('8'!ED22=""),"",'8'!ED22)</f>
        <v>10</v>
      </c>
      <c r="EE218" s="482" t="str">
        <f>IF(AND('8'!EE22=""),"",'8'!EE22)</f>
        <v>A+</v>
      </c>
      <c r="EF218" s="482">
        <f>IF(AND('8'!EF22=""),"",'8'!EF22)</f>
        <v>9</v>
      </c>
      <c r="EG218" s="482" t="str">
        <f>IF(AND('8'!EG22=""),"",'8'!EG22)</f>
        <v/>
      </c>
      <c r="EH218" s="482">
        <f>IF(AND('8'!EH22=""),"",'8'!EH22)</f>
        <v>9</v>
      </c>
      <c r="EI218" s="482" t="str">
        <f>IF(AND('8'!EI22=""),"",'8'!EI22)</f>
        <v>A</v>
      </c>
      <c r="EJ218" s="482">
        <f>IF(AND('8'!EJ22=""),"",'8'!EJ22)</f>
        <v>57</v>
      </c>
      <c r="EK218" s="482" t="str">
        <f>IF(AND('8'!EK22=""),"",'8'!EK22)</f>
        <v/>
      </c>
      <c r="EL218" s="482">
        <f>IF(AND('8'!EL22=""),"",'8'!EL22)</f>
        <v>57</v>
      </c>
      <c r="EM218" s="482" t="str">
        <f>IF(AND('8'!EM22=""),"",'8'!EM22)</f>
        <v>A</v>
      </c>
      <c r="EN218" s="482">
        <f>IF(AND('8'!EN22=""),"",'8'!EN22)</f>
        <v>10</v>
      </c>
      <c r="EO218" s="482" t="str">
        <f>IF(AND('8'!EO22=""),"",'8'!EO22)</f>
        <v/>
      </c>
      <c r="EP218" s="482">
        <f>IF(AND('8'!EP22=""),"",'8'!EP22)</f>
        <v>10</v>
      </c>
      <c r="EQ218" s="482" t="str">
        <f>IF(AND('8'!EQ22=""),"",'8'!EQ22)</f>
        <v>A+</v>
      </c>
      <c r="ER218" s="482" t="str">
        <f>IF(AND('8'!ER22=""),"",'8'!ER22)</f>
        <v/>
      </c>
      <c r="ES218" s="482" t="str">
        <f>IF(AND('8'!ES22=""),"",'8'!ES22)</f>
        <v/>
      </c>
      <c r="ET218" s="482">
        <f>IF(AND('8'!ET22=""),"",'8'!ET22)</f>
        <v>0</v>
      </c>
      <c r="EU218" s="482" t="str">
        <f>IF(AND('8'!EU22=""),"",'8'!EU22)</f>
        <v/>
      </c>
      <c r="EV218" s="482">
        <f>IF(AND('8'!EV22=""),"",'8'!EV22)</f>
        <v>86</v>
      </c>
      <c r="EW218" s="482">
        <f>IF(AND('8'!EW22=""),"",'8'!EW22)</f>
        <v>0</v>
      </c>
      <c r="EX218" s="482">
        <f>IF(AND('8'!EX22=""),"",'8'!EX22)</f>
        <v>86</v>
      </c>
      <c r="EY218" s="482" t="str">
        <f>IF(AND('8'!EY22=""),"",'8'!EY22)</f>
        <v>C</v>
      </c>
      <c r="EZ218" s="482">
        <f>IF(AND('8'!EZ22=""),"",'8'!EZ22)</f>
        <v>19</v>
      </c>
      <c r="FA218" s="482">
        <f>IF(AND('8'!FA22=""),"",'8'!FA22)</f>
        <v>18</v>
      </c>
      <c r="FB218" s="482">
        <f>IF(AND('8'!FB22=""),"",'8'!FB22)</f>
        <v>19</v>
      </c>
      <c r="FC218" s="482">
        <f>IF(AND('8'!FC22=""),"",'8'!FC22)</f>
        <v>18</v>
      </c>
      <c r="FD218" s="482">
        <f>IF(AND('8'!FD22=""),"",'8'!FD22)</f>
        <v>19</v>
      </c>
      <c r="FE218" s="482">
        <f>IF(AND('8'!FE22=""),"",'8'!FE22)</f>
        <v>93</v>
      </c>
      <c r="FF218" s="482" t="str">
        <f>IF(AND('8'!FF22=""),"",'8'!FF22)</f>
        <v>A+</v>
      </c>
      <c r="FG218" s="482">
        <f>IF(AND('8'!FG22=""),"",'8'!FG22)</f>
        <v>19</v>
      </c>
      <c r="FH218" s="482">
        <f>IF(AND('8'!FH22=""),"",'8'!FH22)</f>
        <v>19</v>
      </c>
      <c r="FI218" s="482">
        <f>IF(AND('8'!FI22=""),"",'8'!FI22)</f>
        <v>19</v>
      </c>
      <c r="FJ218" s="482">
        <f>IF(AND('8'!FJ22=""),"",'8'!FJ22)</f>
        <v>18</v>
      </c>
      <c r="FK218" s="482">
        <f>IF(AND('8'!FK22=""),"",'8'!FK22)</f>
        <v>19</v>
      </c>
      <c r="FL218" s="482">
        <f>IF(AND('8'!FL22=""),"",'8'!FL22)</f>
        <v>94</v>
      </c>
      <c r="FM218" s="482" t="str">
        <f>IF(AND('8'!FM22=""),"",'8'!FM22)</f>
        <v>A+</v>
      </c>
      <c r="FN218" s="482">
        <f>IF(AND('8'!FN22=""),"",'8'!FN22)</f>
        <v>18</v>
      </c>
      <c r="FO218" s="482">
        <f>IF(AND('8'!FO22=""),"",'8'!FO22)</f>
        <v>18</v>
      </c>
      <c r="FP218" s="482">
        <f>IF(AND('8'!FP22=""),"",'8'!FP22)</f>
        <v>19</v>
      </c>
      <c r="FQ218" s="482">
        <f>IF(AND('8'!FQ22=""),"",'8'!FQ22)</f>
        <v>18</v>
      </c>
      <c r="FR218" s="482">
        <f>IF(AND('8'!FR22=""),"",'8'!FR22)</f>
        <v>18</v>
      </c>
      <c r="FS218" s="482">
        <f>IF(AND('8'!FS22=""),"",'8'!FS22)</f>
        <v>91</v>
      </c>
      <c r="FT218" s="482" t="str">
        <f>IF(AND('8'!FT22=""),"",'8'!FT22)</f>
        <v>A+</v>
      </c>
      <c r="FU218" s="482">
        <f>IF(AND('8'!FV22=""),"",'8'!FV22)</f>
        <v>14</v>
      </c>
      <c r="FV218" s="482">
        <f>IF(AND('8'!FW22=""),"",'8'!FW22)</f>
        <v>20</v>
      </c>
      <c r="FW218" s="482">
        <f>IF(AND('8'!FX22=""),"",'8'!FX22)</f>
        <v>48</v>
      </c>
      <c r="FX218" s="482">
        <f>IF(AND('8'!FY22=""),"",'8'!FY22)</f>
        <v>50</v>
      </c>
      <c r="FY218" s="482">
        <f>IF(AND('8'!FZ22=""),"",'8'!FZ22)</f>
        <v>0</v>
      </c>
      <c r="FZ218" s="482">
        <f>IF(AND('8'!GA22=""),"",'8'!GA22)</f>
        <v>0</v>
      </c>
      <c r="GA218" s="482">
        <f>IF(AND('8'!GB22=""),"",'8'!GB22)</f>
        <v>0</v>
      </c>
      <c r="GB218" s="482">
        <f>IF(AND('8'!GC22=""),"",'8'!GC22)</f>
        <v>0</v>
      </c>
      <c r="GC218" s="482">
        <f>IF(AND('8'!GD22=""),"",'8'!GD22)</f>
        <v>0</v>
      </c>
      <c r="GD218" s="482">
        <f>IF(AND('8'!GE22=""),"",'8'!GE22)</f>
        <v>0</v>
      </c>
      <c r="GE218" s="482">
        <f>IF(AND('8'!GF22=""),"",'8'!GF22)</f>
        <v>0</v>
      </c>
      <c r="GF218" s="482">
        <f>IF(AND('8'!GG22=""),"",'8'!GG22)</f>
        <v>0</v>
      </c>
      <c r="GG218" s="482">
        <f>IF(AND('8'!GH22=""),"",IF(AND('8'!GH22="-"),"",'8'!GH22))</f>
        <v>112</v>
      </c>
      <c r="GH218" s="50">
        <f>IF(AND(C218=""),"",VLOOKUP(B218,Register!$A$7:$CL$311,36,FALSE))</f>
        <v>0</v>
      </c>
      <c r="GI218" s="483" t="str">
        <f>IF(AND('8'!GL22=""),"",'8'!GL22)</f>
        <v>f}rh;</v>
      </c>
      <c r="GJ218" s="173" t="str">
        <f>IF(AND('8'!FU22=""),"",'8'!FU22)</f>
        <v>mRrh.kZ</v>
      </c>
    </row>
    <row r="219" spans="1:192" ht="21">
      <c r="A219" s="480">
        <v>211</v>
      </c>
      <c r="B219" s="481">
        <f>IF(AND('8'!B23=""),"",'8'!B23)</f>
        <v>811</v>
      </c>
      <c r="C219" s="196" t="str">
        <f>IF(AND('8'!C23=""),"",'8'!C23)</f>
        <v>iwtk</v>
      </c>
      <c r="D219" s="196" t="str">
        <f>IF(AND('8'!D23=""),"",'8'!D23)</f>
        <v>usekjke</v>
      </c>
      <c r="E219" s="201">
        <f>IF(AND('8'!E23=""),"",'8'!E23)</f>
        <v>37774</v>
      </c>
      <c r="F219" s="482" t="str">
        <f>IF(AND('8'!F23=""),"",'8'!F23)</f>
        <v>C</v>
      </c>
      <c r="G219" s="482">
        <f>IF(AND('8'!G23=""),"",'8'!G23)</f>
        <v>5</v>
      </c>
      <c r="H219" s="482" t="str">
        <f>IF(AND('8'!H23=""),"",'8'!H23)</f>
        <v/>
      </c>
      <c r="I219" s="482">
        <f>IF(AND('8'!I23=""),"",'8'!I23)</f>
        <v>5</v>
      </c>
      <c r="J219" s="482" t="str">
        <f>IF(AND('8'!J23=""),"",'8'!J23)</f>
        <v>C</v>
      </c>
      <c r="K219" s="482">
        <f>IF(AND('8'!K23=""),"",'8'!K23)</f>
        <v>6</v>
      </c>
      <c r="L219" s="482" t="str">
        <f>IF(AND('8'!L23=""),"",'8'!L23)</f>
        <v/>
      </c>
      <c r="M219" s="482">
        <f>IF(AND('8'!M23=""),"",'8'!M23)</f>
        <v>6</v>
      </c>
      <c r="N219" s="482" t="str">
        <f>IF(AND('8'!N23=""),"",'8'!N23)</f>
        <v>C</v>
      </c>
      <c r="O219" s="482">
        <f>IF(AND('8'!O23=""),"",'8'!O23)</f>
        <v>24</v>
      </c>
      <c r="P219" s="482" t="str">
        <f>IF(AND('8'!P23=""),"",'8'!P23)</f>
        <v/>
      </c>
      <c r="Q219" s="482">
        <f>IF(AND('8'!Q23=""),"",'8'!Q23)</f>
        <v>24</v>
      </c>
      <c r="R219" s="482" t="str">
        <f>IF(AND('8'!R23=""),"",'8'!R23)</f>
        <v>D</v>
      </c>
      <c r="S219" s="482">
        <f>IF(AND('8'!S23=""),"",'8'!S23)</f>
        <v>7</v>
      </c>
      <c r="T219" s="482" t="str">
        <f>IF(AND('8'!T23=""),"",'8'!T23)</f>
        <v/>
      </c>
      <c r="U219" s="482">
        <f>IF(AND('8'!U23=""),"",'8'!U23)</f>
        <v>7</v>
      </c>
      <c r="V219" s="482" t="str">
        <f>IF(AND('8'!V23=""),"",'8'!V23)</f>
        <v>B</v>
      </c>
      <c r="W219" s="482" t="str">
        <f>IF(AND('8'!W23=""),"",'8'!W23)</f>
        <v/>
      </c>
      <c r="X219" s="482" t="str">
        <f>IF(AND('8'!X23=""),"",'8'!X23)</f>
        <v/>
      </c>
      <c r="Y219" s="482">
        <f>IF(AND('8'!Y23=""),"",'8'!Y23)</f>
        <v>0</v>
      </c>
      <c r="Z219" s="482" t="str">
        <f>IF(AND('8'!Z23=""),"",'8'!Z23)</f>
        <v/>
      </c>
      <c r="AA219" s="482">
        <f>IF(AND('8'!AA23=""),"",'8'!AA23)</f>
        <v>42</v>
      </c>
      <c r="AB219" s="482">
        <f>IF(AND('8'!AB23=""),"",'8'!AB23)</f>
        <v>0</v>
      </c>
      <c r="AC219" s="482">
        <f>IF(AND('8'!AC23=""),"",'8'!AC23)</f>
        <v>42</v>
      </c>
      <c r="AD219" s="482" t="str">
        <f>IF(AND('8'!AD23=""),"",'8'!AD23)</f>
        <v>D</v>
      </c>
      <c r="AE219" s="482" t="str">
        <f>IF(AND('8'!AE23=""),"",'8'!AE23)</f>
        <v>C</v>
      </c>
      <c r="AF219" s="482">
        <f>IF(AND('8'!AF23=""),"",'8'!AF23)</f>
        <v>5</v>
      </c>
      <c r="AG219" s="482" t="str">
        <f>IF(AND('8'!AG23=""),"",'8'!AG23)</f>
        <v/>
      </c>
      <c r="AH219" s="482">
        <f>IF(AND('8'!AH23=""),"",'8'!AH23)</f>
        <v>5</v>
      </c>
      <c r="AI219" s="482" t="str">
        <f>IF(AND('8'!AI23=""),"",'8'!AI23)</f>
        <v>C</v>
      </c>
      <c r="AJ219" s="482">
        <f>IF(AND('8'!AJ23=""),"",'8'!AJ23)</f>
        <v>6</v>
      </c>
      <c r="AK219" s="482" t="str">
        <f>IF(AND('8'!AK23=""),"",'8'!AK23)</f>
        <v/>
      </c>
      <c r="AL219" s="482">
        <f>IF(AND('8'!AL23=""),"",'8'!AL23)</f>
        <v>6</v>
      </c>
      <c r="AM219" s="482" t="str">
        <f>IF(AND('8'!AM23=""),"",'8'!AM23)</f>
        <v>C</v>
      </c>
      <c r="AN219" s="482">
        <f>IF(AND('8'!AN23=""),"",'8'!AN23)</f>
        <v>24</v>
      </c>
      <c r="AO219" s="482" t="str">
        <f>IF(AND('8'!AO23=""),"",'8'!AO23)</f>
        <v/>
      </c>
      <c r="AP219" s="482">
        <f>IF(AND('8'!AP23=""),"",'8'!AP23)</f>
        <v>24</v>
      </c>
      <c r="AQ219" s="482" t="str">
        <f>IF(AND('8'!AQ23=""),"",'8'!AQ23)</f>
        <v>D</v>
      </c>
      <c r="AR219" s="482">
        <f>IF(AND('8'!AR23=""),"",'8'!AR23)</f>
        <v>7</v>
      </c>
      <c r="AS219" s="482" t="str">
        <f>IF(AND('8'!AS23=""),"",'8'!AS23)</f>
        <v/>
      </c>
      <c r="AT219" s="482">
        <f>IF(AND('8'!AT23=""),"",'8'!AT23)</f>
        <v>7</v>
      </c>
      <c r="AU219" s="482" t="str">
        <f>IF(AND('8'!AU23=""),"",'8'!AU23)</f>
        <v>B</v>
      </c>
      <c r="AV219" s="482" t="str">
        <f>IF(AND('8'!AV23=""),"",'8'!AV23)</f>
        <v/>
      </c>
      <c r="AW219" s="482" t="str">
        <f>IF(AND('8'!AW23=""),"",'8'!AW23)</f>
        <v/>
      </c>
      <c r="AX219" s="482">
        <f>IF(AND('8'!AX23=""),"",'8'!AX23)</f>
        <v>0</v>
      </c>
      <c r="AY219" s="482" t="str">
        <f>IF(AND('8'!AY23=""),"",'8'!AY23)</f>
        <v/>
      </c>
      <c r="AZ219" s="482">
        <f>IF(AND('8'!AZ23=""),"",'8'!AZ23)</f>
        <v>42</v>
      </c>
      <c r="BA219" s="482">
        <f>IF(AND('8'!BA23=""),"",'8'!BA23)</f>
        <v>0</v>
      </c>
      <c r="BB219" s="482">
        <f>IF(AND('8'!BB23=""),"",'8'!BB23)</f>
        <v>42</v>
      </c>
      <c r="BC219" s="482" t="str">
        <f>IF(AND('8'!BC23=""),"",'8'!BC23)</f>
        <v>D</v>
      </c>
      <c r="BD219" s="482" t="str">
        <f>IF(AND('8'!BD23=""),"",'8'!BD23)</f>
        <v>C</v>
      </c>
      <c r="BE219" s="482">
        <f>IF(AND('8'!BE23=""),"",'8'!BE23)</f>
        <v>5</v>
      </c>
      <c r="BF219" s="482" t="str">
        <f>IF(AND('8'!BF23=""),"",'8'!BF23)</f>
        <v/>
      </c>
      <c r="BG219" s="482">
        <f>IF(AND('8'!BG23=""),"",'8'!BG23)</f>
        <v>5</v>
      </c>
      <c r="BH219" s="482" t="str">
        <f>IF(AND('8'!BH23=""),"",'8'!BH23)</f>
        <v>C</v>
      </c>
      <c r="BI219" s="482">
        <f>IF(AND('8'!BI23=""),"",'8'!BI23)</f>
        <v>6</v>
      </c>
      <c r="BJ219" s="482" t="str">
        <f>IF(AND('8'!BJ23=""),"",'8'!BJ23)</f>
        <v/>
      </c>
      <c r="BK219" s="482">
        <f>IF(AND('8'!BK23=""),"",'8'!BK23)</f>
        <v>6</v>
      </c>
      <c r="BL219" s="482" t="str">
        <f>IF(AND('8'!BL23=""),"",'8'!BL23)</f>
        <v>C</v>
      </c>
      <c r="BM219" s="482">
        <f>IF(AND('8'!BM23=""),"",'8'!BM23)</f>
        <v>24</v>
      </c>
      <c r="BN219" s="482" t="str">
        <f>IF(AND('8'!BN23=""),"",'8'!BN23)</f>
        <v/>
      </c>
      <c r="BO219" s="482">
        <f>IF(AND('8'!BO23=""),"",'8'!BO23)</f>
        <v>24</v>
      </c>
      <c r="BP219" s="482" t="str">
        <f>IF(AND('8'!BP23=""),"",'8'!BP23)</f>
        <v>D</v>
      </c>
      <c r="BQ219" s="482">
        <f>IF(AND('8'!BQ23=""),"",'8'!BQ23)</f>
        <v>7</v>
      </c>
      <c r="BR219" s="482" t="str">
        <f>IF(AND('8'!BR23=""),"",'8'!BR23)</f>
        <v/>
      </c>
      <c r="BS219" s="482">
        <f>IF(AND('8'!BS23=""),"",'8'!BS23)</f>
        <v>7</v>
      </c>
      <c r="BT219" s="482" t="str">
        <f>IF(AND('8'!BT23=""),"",'8'!BT23)</f>
        <v>B</v>
      </c>
      <c r="BU219" s="482" t="str">
        <f>IF(AND('8'!BU23=""),"",'8'!BU23)</f>
        <v/>
      </c>
      <c r="BV219" s="482" t="str">
        <f>IF(AND('8'!BV23=""),"",'8'!BV23)</f>
        <v/>
      </c>
      <c r="BW219" s="482">
        <f>IF(AND('8'!BW23=""),"",'8'!BW23)</f>
        <v>0</v>
      </c>
      <c r="BX219" s="482" t="str">
        <f>IF(AND('8'!BX23=""),"",'8'!BX23)</f>
        <v/>
      </c>
      <c r="BY219" s="482">
        <f>IF(AND('8'!BY23=""),"",'8'!BY23)</f>
        <v>42</v>
      </c>
      <c r="BZ219" s="482">
        <f>IF(AND('8'!BZ23=""),"",'8'!BZ23)</f>
        <v>0</v>
      </c>
      <c r="CA219" s="482">
        <f>IF(AND('8'!CA23=""),"",'8'!CA23)</f>
        <v>42</v>
      </c>
      <c r="CB219" s="482" t="str">
        <f>IF(AND('8'!CB23=""),"",'8'!CB23)</f>
        <v>D</v>
      </c>
      <c r="CC219" s="482" t="str">
        <f>IF(AND('8'!CC23=""),"",'8'!CC23)</f>
        <v>C</v>
      </c>
      <c r="CD219" s="482">
        <f>IF(AND('8'!CD23=""),"",'8'!CD23)</f>
        <v>5</v>
      </c>
      <c r="CE219" s="482" t="str">
        <f>IF(AND('8'!CE23=""),"",'8'!CE23)</f>
        <v/>
      </c>
      <c r="CF219" s="482">
        <f>IF(AND('8'!CF23=""),"",'8'!CF23)</f>
        <v>5</v>
      </c>
      <c r="CG219" s="482" t="str">
        <f>IF(AND('8'!CG23=""),"",'8'!CG23)</f>
        <v>C</v>
      </c>
      <c r="CH219" s="482">
        <f>IF(AND('8'!CH23=""),"",'8'!CH23)</f>
        <v>6</v>
      </c>
      <c r="CI219" s="482" t="str">
        <f>IF(AND('8'!CI23=""),"",'8'!CI23)</f>
        <v/>
      </c>
      <c r="CJ219" s="482">
        <f>IF(AND('8'!CJ23=""),"",'8'!CJ23)</f>
        <v>6</v>
      </c>
      <c r="CK219" s="482" t="str">
        <f>IF(AND('8'!CK23=""),"",'8'!CK23)</f>
        <v>C</v>
      </c>
      <c r="CL219" s="482">
        <f>IF(AND('8'!CL23=""),"",'8'!CL23)</f>
        <v>24</v>
      </c>
      <c r="CM219" s="482" t="str">
        <f>IF(AND('8'!CM23=""),"",'8'!CM23)</f>
        <v/>
      </c>
      <c r="CN219" s="482">
        <f>IF(AND('8'!CN23=""),"",'8'!CN23)</f>
        <v>24</v>
      </c>
      <c r="CO219" s="482" t="str">
        <f>IF(AND('8'!CO23=""),"",'8'!CO23)</f>
        <v>D</v>
      </c>
      <c r="CP219" s="482">
        <f>IF(AND('8'!CP23=""),"",'8'!CP23)</f>
        <v>7</v>
      </c>
      <c r="CQ219" s="482" t="str">
        <f>IF(AND('8'!CQ23=""),"",'8'!CQ23)</f>
        <v/>
      </c>
      <c r="CR219" s="482">
        <f>IF(AND('8'!CR23=""),"",'8'!CR23)</f>
        <v>7</v>
      </c>
      <c r="CS219" s="482" t="str">
        <f>IF(AND('8'!CS23=""),"",'8'!CS23)</f>
        <v>B</v>
      </c>
      <c r="CT219" s="482" t="str">
        <f>IF(AND('8'!CT23=""),"",'8'!CT23)</f>
        <v/>
      </c>
      <c r="CU219" s="482" t="str">
        <f>IF(AND('8'!CU23=""),"",'8'!CU23)</f>
        <v/>
      </c>
      <c r="CV219" s="482">
        <f>IF(AND('8'!CV23=""),"",'8'!CV23)</f>
        <v>0</v>
      </c>
      <c r="CW219" s="482" t="str">
        <f>IF(AND('8'!CW23=""),"",'8'!CW23)</f>
        <v/>
      </c>
      <c r="CX219" s="482">
        <f>IF(AND('8'!CX23=""),"",'8'!CX23)</f>
        <v>42</v>
      </c>
      <c r="CY219" s="482">
        <f>IF(AND('8'!CY23=""),"",'8'!CY23)</f>
        <v>0</v>
      </c>
      <c r="CZ219" s="482">
        <f>IF(AND('8'!CZ23=""),"",'8'!CZ23)</f>
        <v>42</v>
      </c>
      <c r="DA219" s="482" t="str">
        <f>IF(AND('8'!DA23=""),"",'8'!DA23)</f>
        <v>D</v>
      </c>
      <c r="DB219" s="482" t="str">
        <f>IF(AND('8'!DB23=""),"",'8'!DB23)</f>
        <v>C</v>
      </c>
      <c r="DC219" s="482">
        <f>IF(AND('8'!DC23=""),"",'8'!DC23)</f>
        <v>5</v>
      </c>
      <c r="DD219" s="482" t="str">
        <f>IF(AND('8'!DD23=""),"",'8'!DD23)</f>
        <v/>
      </c>
      <c r="DE219" s="482">
        <f>IF(AND('8'!DE23=""),"",'8'!DE23)</f>
        <v>5</v>
      </c>
      <c r="DF219" s="482" t="str">
        <f>IF(AND('8'!DF23=""),"",'8'!DF23)</f>
        <v>C</v>
      </c>
      <c r="DG219" s="482">
        <f>IF(AND('8'!DG23=""),"",'8'!DG23)</f>
        <v>6</v>
      </c>
      <c r="DH219" s="482" t="str">
        <f>IF(AND('8'!DH23=""),"",'8'!DH23)</f>
        <v/>
      </c>
      <c r="DI219" s="482">
        <f>IF(AND('8'!DI23=""),"",'8'!DI23)</f>
        <v>6</v>
      </c>
      <c r="DJ219" s="482" t="str">
        <f>IF(AND('8'!DJ23=""),"",'8'!DJ23)</f>
        <v>C</v>
      </c>
      <c r="DK219" s="482">
        <f>IF(AND('8'!DK23=""),"",'8'!DK23)</f>
        <v>24</v>
      </c>
      <c r="DL219" s="482" t="str">
        <f>IF(AND('8'!DL23=""),"",'8'!DL23)</f>
        <v/>
      </c>
      <c r="DM219" s="482">
        <f>IF(AND('8'!DM23=""),"",'8'!DM23)</f>
        <v>24</v>
      </c>
      <c r="DN219" s="482" t="str">
        <f>IF(AND('8'!DN23=""),"",'8'!DN23)</f>
        <v>D</v>
      </c>
      <c r="DO219" s="482">
        <f>IF(AND('8'!DO23=""),"",'8'!DO23)</f>
        <v>7</v>
      </c>
      <c r="DP219" s="482" t="str">
        <f>IF(AND('8'!DP23=""),"",'8'!DP23)</f>
        <v/>
      </c>
      <c r="DQ219" s="482">
        <f>IF(AND('8'!DQ23=""),"",'8'!DQ23)</f>
        <v>7</v>
      </c>
      <c r="DR219" s="482" t="str">
        <f>IF(AND('8'!DR23=""),"",'8'!DR23)</f>
        <v>B</v>
      </c>
      <c r="DS219" s="482" t="str">
        <f>IF(AND('8'!DS23=""),"",'8'!DS23)</f>
        <v/>
      </c>
      <c r="DT219" s="482" t="str">
        <f>IF(AND('8'!DT23=""),"",'8'!DT23)</f>
        <v/>
      </c>
      <c r="DU219" s="482">
        <f>IF(AND('8'!DU23=""),"",'8'!DU23)</f>
        <v>0</v>
      </c>
      <c r="DV219" s="482" t="str">
        <f>IF(AND('8'!DV23=""),"",'8'!DV23)</f>
        <v/>
      </c>
      <c r="DW219" s="482">
        <f>IF(AND('8'!DW23=""),"",'8'!DW23)</f>
        <v>42</v>
      </c>
      <c r="DX219" s="482">
        <f>IF(AND('8'!DX23=""),"",'8'!DX23)</f>
        <v>0</v>
      </c>
      <c r="DY219" s="482">
        <f>IF(AND('8'!DY23=""),"",'8'!DY23)</f>
        <v>42</v>
      </c>
      <c r="DZ219" s="482" t="str">
        <f>IF(AND('8'!DZ23=""),"",'8'!DZ23)</f>
        <v>D</v>
      </c>
      <c r="EA219" s="482" t="str">
        <f>IF(AND('8'!EA23=""),"",'8'!EA23)</f>
        <v>C</v>
      </c>
      <c r="EB219" s="482">
        <f>IF(AND('8'!EB23=""),"",'8'!EB23)</f>
        <v>5</v>
      </c>
      <c r="EC219" s="482" t="str">
        <f>IF(AND('8'!EC23=""),"",'8'!EC23)</f>
        <v/>
      </c>
      <c r="ED219" s="482">
        <f>IF(AND('8'!ED23=""),"",'8'!ED23)</f>
        <v>5</v>
      </c>
      <c r="EE219" s="482" t="str">
        <f>IF(AND('8'!EE23=""),"",'8'!EE23)</f>
        <v>C</v>
      </c>
      <c r="EF219" s="482">
        <f>IF(AND('8'!EF23=""),"",'8'!EF23)</f>
        <v>6</v>
      </c>
      <c r="EG219" s="482" t="str">
        <f>IF(AND('8'!EG23=""),"",'8'!EG23)</f>
        <v/>
      </c>
      <c r="EH219" s="482">
        <f>IF(AND('8'!EH23=""),"",'8'!EH23)</f>
        <v>6</v>
      </c>
      <c r="EI219" s="482" t="str">
        <f>IF(AND('8'!EI23=""),"",'8'!EI23)</f>
        <v>C</v>
      </c>
      <c r="EJ219" s="482">
        <f>IF(AND('8'!EJ23=""),"",'8'!EJ23)</f>
        <v>24</v>
      </c>
      <c r="EK219" s="482" t="str">
        <f>IF(AND('8'!EK23=""),"",'8'!EK23)</f>
        <v/>
      </c>
      <c r="EL219" s="482">
        <f>IF(AND('8'!EL23=""),"",'8'!EL23)</f>
        <v>24</v>
      </c>
      <c r="EM219" s="482" t="str">
        <f>IF(AND('8'!EM23=""),"",'8'!EM23)</f>
        <v>D</v>
      </c>
      <c r="EN219" s="482">
        <f>IF(AND('8'!EN23=""),"",'8'!EN23)</f>
        <v>7</v>
      </c>
      <c r="EO219" s="482" t="str">
        <f>IF(AND('8'!EO23=""),"",'8'!EO23)</f>
        <v/>
      </c>
      <c r="EP219" s="482">
        <f>IF(AND('8'!EP23=""),"",'8'!EP23)</f>
        <v>7</v>
      </c>
      <c r="EQ219" s="482" t="str">
        <f>IF(AND('8'!EQ23=""),"",'8'!EQ23)</f>
        <v>B</v>
      </c>
      <c r="ER219" s="482" t="str">
        <f>IF(AND('8'!ER23=""),"",'8'!ER23)</f>
        <v/>
      </c>
      <c r="ES219" s="482" t="str">
        <f>IF(AND('8'!ES23=""),"",'8'!ES23)</f>
        <v/>
      </c>
      <c r="ET219" s="482">
        <f>IF(AND('8'!ET23=""),"",'8'!ET23)</f>
        <v>0</v>
      </c>
      <c r="EU219" s="482" t="str">
        <f>IF(AND('8'!EU23=""),"",'8'!EU23)</f>
        <v/>
      </c>
      <c r="EV219" s="482">
        <f>IF(AND('8'!EV23=""),"",'8'!EV23)</f>
        <v>42</v>
      </c>
      <c r="EW219" s="482">
        <f>IF(AND('8'!EW23=""),"",'8'!EW23)</f>
        <v>0</v>
      </c>
      <c r="EX219" s="482">
        <f>IF(AND('8'!EX23=""),"",'8'!EX23)</f>
        <v>42</v>
      </c>
      <c r="EY219" s="482" t="str">
        <f>IF(AND('8'!EY23=""),"",'8'!EY23)</f>
        <v>D</v>
      </c>
      <c r="EZ219" s="482">
        <f>IF(AND('8'!EZ23=""),"",'8'!EZ23)</f>
        <v>17</v>
      </c>
      <c r="FA219" s="482">
        <f>IF(AND('8'!FA23=""),"",'8'!FA23)</f>
        <v>17</v>
      </c>
      <c r="FB219" s="482">
        <f>IF(AND('8'!FB23=""),"",'8'!FB23)</f>
        <v>18</v>
      </c>
      <c r="FC219" s="482">
        <f>IF(AND('8'!FC23=""),"",'8'!FC23)</f>
        <v>17</v>
      </c>
      <c r="FD219" s="482">
        <f>IF(AND('8'!FD23=""),"",'8'!FD23)</f>
        <v>18</v>
      </c>
      <c r="FE219" s="482">
        <f>IF(AND('8'!FE23=""),"",'8'!FE23)</f>
        <v>87</v>
      </c>
      <c r="FF219" s="482" t="str">
        <f>IF(AND('8'!FF23=""),"",'8'!FF23)</f>
        <v>A</v>
      </c>
      <c r="FG219" s="482">
        <f>IF(AND('8'!FG23=""),"",'8'!FG23)</f>
        <v>17</v>
      </c>
      <c r="FH219" s="482">
        <f>IF(AND('8'!FH23=""),"",'8'!FH23)</f>
        <v>17</v>
      </c>
      <c r="FI219" s="482">
        <f>IF(AND('8'!FI23=""),"",'8'!FI23)</f>
        <v>17</v>
      </c>
      <c r="FJ219" s="482">
        <f>IF(AND('8'!FJ23=""),"",'8'!FJ23)</f>
        <v>16</v>
      </c>
      <c r="FK219" s="482">
        <f>IF(AND('8'!FK23=""),"",'8'!FK23)</f>
        <v>17</v>
      </c>
      <c r="FL219" s="482">
        <f>IF(AND('8'!FL23=""),"",'8'!FL23)</f>
        <v>84</v>
      </c>
      <c r="FM219" s="482" t="str">
        <f>IF(AND('8'!FM23=""),"",'8'!FM23)</f>
        <v>A</v>
      </c>
      <c r="FN219" s="482">
        <f>IF(AND('8'!FN23=""),"",'8'!FN23)</f>
        <v>18</v>
      </c>
      <c r="FO219" s="482">
        <f>IF(AND('8'!FO23=""),"",'8'!FO23)</f>
        <v>18</v>
      </c>
      <c r="FP219" s="482">
        <f>IF(AND('8'!FP23=""),"",'8'!FP23)</f>
        <v>19</v>
      </c>
      <c r="FQ219" s="482">
        <f>IF(AND('8'!FQ23=""),"",'8'!FQ23)</f>
        <v>18</v>
      </c>
      <c r="FR219" s="482">
        <f>IF(AND('8'!FR23=""),"",'8'!FR23)</f>
        <v>18</v>
      </c>
      <c r="FS219" s="482">
        <f>IF(AND('8'!FS23=""),"",'8'!FS23)</f>
        <v>91</v>
      </c>
      <c r="FT219" s="482" t="str">
        <f>IF(AND('8'!FT23=""),"",'8'!FT23)</f>
        <v>A+</v>
      </c>
      <c r="FU219" s="482">
        <f>IF(AND('8'!FV23=""),"",'8'!FV23)</f>
        <v>14</v>
      </c>
      <c r="FV219" s="482">
        <f>IF(AND('8'!FW23=""),"",'8'!FW23)</f>
        <v>20</v>
      </c>
      <c r="FW219" s="482">
        <f>IF(AND('8'!FX23=""),"",'8'!FX23)</f>
        <v>50</v>
      </c>
      <c r="FX219" s="482">
        <f>IF(AND('8'!FY23=""),"",'8'!FY23)</f>
        <v>50</v>
      </c>
      <c r="FY219" s="482">
        <f>IF(AND('8'!FZ23=""),"",'8'!FZ23)</f>
        <v>0</v>
      </c>
      <c r="FZ219" s="482">
        <f>IF(AND('8'!GA23=""),"",'8'!GA23)</f>
        <v>0</v>
      </c>
      <c r="GA219" s="482">
        <f>IF(AND('8'!GB23=""),"",'8'!GB23)</f>
        <v>0</v>
      </c>
      <c r="GB219" s="482">
        <f>IF(AND('8'!GC23=""),"",'8'!GC23)</f>
        <v>0</v>
      </c>
      <c r="GC219" s="482">
        <f>IF(AND('8'!GD23=""),"",'8'!GD23)</f>
        <v>0</v>
      </c>
      <c r="GD219" s="482">
        <f>IF(AND('8'!GE23=""),"",'8'!GE23)</f>
        <v>0</v>
      </c>
      <c r="GE219" s="482">
        <f>IF(AND('8'!GF23=""),"",'8'!GF23)</f>
        <v>0</v>
      </c>
      <c r="GF219" s="482">
        <f>IF(AND('8'!GG23=""),"",'8'!GG23)</f>
        <v>0</v>
      </c>
      <c r="GG219" s="482">
        <f>IF(AND('8'!GH23=""),"",IF(AND('8'!GH23="-"),"",'8'!GH23))</f>
        <v>114</v>
      </c>
      <c r="GH219" s="50">
        <f>IF(AND(C219=""),"",VLOOKUP(B219,Register!$A$7:$CL$311,36,FALSE))</f>
        <v>0</v>
      </c>
      <c r="GI219" s="483" t="str">
        <f>IF(AND('8'!GL23=""),"",'8'!GL23)</f>
        <v>v"Ve~</v>
      </c>
      <c r="GJ219" s="173" t="str">
        <f>IF(AND('8'!FU23=""),"",'8'!FU23)</f>
        <v>mRrh.kZ</v>
      </c>
    </row>
    <row r="220" spans="1:192" ht="21">
      <c r="A220" s="480">
        <v>212</v>
      </c>
      <c r="B220" s="481">
        <f>IF(AND('8'!B24=""),"",'8'!B24)</f>
        <v>812</v>
      </c>
      <c r="C220" s="196" t="str">
        <f>IF(AND('8'!C24=""),"",'8'!C24)</f>
        <v>js[kk nsoh</v>
      </c>
      <c r="D220" s="196" t="str">
        <f>IF(AND('8'!D24=""),"",'8'!D24)</f>
        <v>cq)kjke</v>
      </c>
      <c r="E220" s="201">
        <f>IF(AND('8'!E24=""),"",'8'!E24)</f>
        <v>37746</v>
      </c>
      <c r="F220" s="482" t="str">
        <f>IF(AND('8'!F24=""),"",'8'!F24)</f>
        <v>B</v>
      </c>
      <c r="G220" s="482">
        <f>IF(AND('8'!G24=""),"",'8'!G24)</f>
        <v>10</v>
      </c>
      <c r="H220" s="482" t="str">
        <f>IF(AND('8'!H24=""),"",'8'!H24)</f>
        <v/>
      </c>
      <c r="I220" s="482">
        <f>IF(AND('8'!I24=""),"",'8'!I24)</f>
        <v>10</v>
      </c>
      <c r="J220" s="482" t="str">
        <f>IF(AND('8'!J24=""),"",'8'!J24)</f>
        <v>A+</v>
      </c>
      <c r="K220" s="482">
        <f>IF(AND('8'!K24=""),"",'8'!K24)</f>
        <v>10</v>
      </c>
      <c r="L220" s="482" t="str">
        <f>IF(AND('8'!L24=""),"",'8'!L24)</f>
        <v/>
      </c>
      <c r="M220" s="482">
        <f>IF(AND('8'!M24=""),"",'8'!M24)</f>
        <v>10</v>
      </c>
      <c r="N220" s="482" t="str">
        <f>IF(AND('8'!N24=""),"",'8'!N24)</f>
        <v>A+</v>
      </c>
      <c r="O220" s="482">
        <f>IF(AND('8'!O24=""),"",'8'!O24)</f>
        <v>49</v>
      </c>
      <c r="P220" s="482" t="str">
        <f>IF(AND('8'!P24=""),"",'8'!P24)</f>
        <v/>
      </c>
      <c r="Q220" s="482">
        <f>IF(AND('8'!Q24=""),"",'8'!Q24)</f>
        <v>49</v>
      </c>
      <c r="R220" s="482" t="str">
        <f>IF(AND('8'!R24=""),"",'8'!R24)</f>
        <v>B</v>
      </c>
      <c r="S220" s="482">
        <f>IF(AND('8'!S24=""),"",'8'!S24)</f>
        <v>10</v>
      </c>
      <c r="T220" s="482" t="str">
        <f>IF(AND('8'!T24=""),"",'8'!T24)</f>
        <v/>
      </c>
      <c r="U220" s="482">
        <f>IF(AND('8'!U24=""),"",'8'!U24)</f>
        <v>10</v>
      </c>
      <c r="V220" s="482" t="str">
        <f>IF(AND('8'!V24=""),"",'8'!V24)</f>
        <v>A+</v>
      </c>
      <c r="W220" s="482" t="str">
        <f>IF(AND('8'!W24=""),"",'8'!W24)</f>
        <v/>
      </c>
      <c r="X220" s="482" t="str">
        <f>IF(AND('8'!X24=""),"",'8'!X24)</f>
        <v/>
      </c>
      <c r="Y220" s="482">
        <f>IF(AND('8'!Y24=""),"",'8'!Y24)</f>
        <v>0</v>
      </c>
      <c r="Z220" s="482" t="str">
        <f>IF(AND('8'!Z24=""),"",'8'!Z24)</f>
        <v/>
      </c>
      <c r="AA220" s="482">
        <f>IF(AND('8'!AA24=""),"",'8'!AA24)</f>
        <v>79</v>
      </c>
      <c r="AB220" s="482">
        <f>IF(AND('8'!AB24=""),"",'8'!AB24)</f>
        <v>0</v>
      </c>
      <c r="AC220" s="482">
        <f>IF(AND('8'!AC24=""),"",'8'!AC24)</f>
        <v>79</v>
      </c>
      <c r="AD220" s="482" t="str">
        <f>IF(AND('8'!AD24=""),"",'8'!AD24)</f>
        <v>D</v>
      </c>
      <c r="AE220" s="482" t="str">
        <f>IF(AND('8'!AE24=""),"",'8'!AE24)</f>
        <v>B</v>
      </c>
      <c r="AF220" s="482">
        <f>IF(AND('8'!AF24=""),"",'8'!AF24)</f>
        <v>10</v>
      </c>
      <c r="AG220" s="482" t="str">
        <f>IF(AND('8'!AG24=""),"",'8'!AG24)</f>
        <v/>
      </c>
      <c r="AH220" s="482">
        <f>IF(AND('8'!AH24=""),"",'8'!AH24)</f>
        <v>10</v>
      </c>
      <c r="AI220" s="482" t="str">
        <f>IF(AND('8'!AI24=""),"",'8'!AI24)</f>
        <v>A+</v>
      </c>
      <c r="AJ220" s="482">
        <f>IF(AND('8'!AJ24=""),"",'8'!AJ24)</f>
        <v>10</v>
      </c>
      <c r="AK220" s="482" t="str">
        <f>IF(AND('8'!AK24=""),"",'8'!AK24)</f>
        <v/>
      </c>
      <c r="AL220" s="482">
        <f>IF(AND('8'!AL24=""),"",'8'!AL24)</f>
        <v>10</v>
      </c>
      <c r="AM220" s="482" t="str">
        <f>IF(AND('8'!AM24=""),"",'8'!AM24)</f>
        <v>A+</v>
      </c>
      <c r="AN220" s="482">
        <f>IF(AND('8'!AN24=""),"",'8'!AN24)</f>
        <v>49</v>
      </c>
      <c r="AO220" s="482" t="str">
        <f>IF(AND('8'!AO24=""),"",'8'!AO24)</f>
        <v/>
      </c>
      <c r="AP220" s="482">
        <f>IF(AND('8'!AP24=""),"",'8'!AP24)</f>
        <v>49</v>
      </c>
      <c r="AQ220" s="482" t="str">
        <f>IF(AND('8'!AQ24=""),"",'8'!AQ24)</f>
        <v>B</v>
      </c>
      <c r="AR220" s="482">
        <f>IF(AND('8'!AR24=""),"",'8'!AR24)</f>
        <v>10</v>
      </c>
      <c r="AS220" s="482" t="str">
        <f>IF(AND('8'!AS24=""),"",'8'!AS24)</f>
        <v/>
      </c>
      <c r="AT220" s="482">
        <f>IF(AND('8'!AT24=""),"",'8'!AT24)</f>
        <v>10</v>
      </c>
      <c r="AU220" s="482" t="str">
        <f>IF(AND('8'!AU24=""),"",'8'!AU24)</f>
        <v>A+</v>
      </c>
      <c r="AV220" s="482" t="str">
        <f>IF(AND('8'!AV24=""),"",'8'!AV24)</f>
        <v/>
      </c>
      <c r="AW220" s="482" t="str">
        <f>IF(AND('8'!AW24=""),"",'8'!AW24)</f>
        <v/>
      </c>
      <c r="AX220" s="482">
        <f>IF(AND('8'!AX24=""),"",'8'!AX24)</f>
        <v>0</v>
      </c>
      <c r="AY220" s="482" t="str">
        <f>IF(AND('8'!AY24=""),"",'8'!AY24)</f>
        <v/>
      </c>
      <c r="AZ220" s="482">
        <f>IF(AND('8'!AZ24=""),"",'8'!AZ24)</f>
        <v>79</v>
      </c>
      <c r="BA220" s="482">
        <f>IF(AND('8'!BA24=""),"",'8'!BA24)</f>
        <v>0</v>
      </c>
      <c r="BB220" s="482">
        <f>IF(AND('8'!BB24=""),"",'8'!BB24)</f>
        <v>79</v>
      </c>
      <c r="BC220" s="482" t="str">
        <f>IF(AND('8'!BC24=""),"",'8'!BC24)</f>
        <v>D</v>
      </c>
      <c r="BD220" s="482" t="str">
        <f>IF(AND('8'!BD24=""),"",'8'!BD24)</f>
        <v>B</v>
      </c>
      <c r="BE220" s="482">
        <f>IF(AND('8'!BE24=""),"",'8'!BE24)</f>
        <v>10</v>
      </c>
      <c r="BF220" s="482" t="str">
        <f>IF(AND('8'!BF24=""),"",'8'!BF24)</f>
        <v/>
      </c>
      <c r="BG220" s="482">
        <f>IF(AND('8'!BG24=""),"",'8'!BG24)</f>
        <v>10</v>
      </c>
      <c r="BH220" s="482" t="str">
        <f>IF(AND('8'!BH24=""),"",'8'!BH24)</f>
        <v>A+</v>
      </c>
      <c r="BI220" s="482">
        <f>IF(AND('8'!BI24=""),"",'8'!BI24)</f>
        <v>10</v>
      </c>
      <c r="BJ220" s="482" t="str">
        <f>IF(AND('8'!BJ24=""),"",'8'!BJ24)</f>
        <v/>
      </c>
      <c r="BK220" s="482">
        <f>IF(AND('8'!BK24=""),"",'8'!BK24)</f>
        <v>10</v>
      </c>
      <c r="BL220" s="482" t="str">
        <f>IF(AND('8'!BL24=""),"",'8'!BL24)</f>
        <v>A+</v>
      </c>
      <c r="BM220" s="482">
        <f>IF(AND('8'!BM24=""),"",'8'!BM24)</f>
        <v>49</v>
      </c>
      <c r="BN220" s="482" t="str">
        <f>IF(AND('8'!BN24=""),"",'8'!BN24)</f>
        <v/>
      </c>
      <c r="BO220" s="482">
        <f>IF(AND('8'!BO24=""),"",'8'!BO24)</f>
        <v>49</v>
      </c>
      <c r="BP220" s="482" t="str">
        <f>IF(AND('8'!BP24=""),"",'8'!BP24)</f>
        <v>B</v>
      </c>
      <c r="BQ220" s="482">
        <f>IF(AND('8'!BQ24=""),"",'8'!BQ24)</f>
        <v>10</v>
      </c>
      <c r="BR220" s="482" t="str">
        <f>IF(AND('8'!BR24=""),"",'8'!BR24)</f>
        <v/>
      </c>
      <c r="BS220" s="482">
        <f>IF(AND('8'!BS24=""),"",'8'!BS24)</f>
        <v>10</v>
      </c>
      <c r="BT220" s="482" t="str">
        <f>IF(AND('8'!BT24=""),"",'8'!BT24)</f>
        <v>A+</v>
      </c>
      <c r="BU220" s="482" t="str">
        <f>IF(AND('8'!BU24=""),"",'8'!BU24)</f>
        <v/>
      </c>
      <c r="BV220" s="482" t="str">
        <f>IF(AND('8'!BV24=""),"",'8'!BV24)</f>
        <v/>
      </c>
      <c r="BW220" s="482">
        <f>IF(AND('8'!BW24=""),"",'8'!BW24)</f>
        <v>0</v>
      </c>
      <c r="BX220" s="482" t="str">
        <f>IF(AND('8'!BX24=""),"",'8'!BX24)</f>
        <v/>
      </c>
      <c r="BY220" s="482">
        <f>IF(AND('8'!BY24=""),"",'8'!BY24)</f>
        <v>79</v>
      </c>
      <c r="BZ220" s="482">
        <f>IF(AND('8'!BZ24=""),"",'8'!BZ24)</f>
        <v>0</v>
      </c>
      <c r="CA220" s="482">
        <f>IF(AND('8'!CA24=""),"",'8'!CA24)</f>
        <v>79</v>
      </c>
      <c r="CB220" s="482" t="str">
        <f>IF(AND('8'!CB24=""),"",'8'!CB24)</f>
        <v>D</v>
      </c>
      <c r="CC220" s="482" t="str">
        <f>IF(AND('8'!CC24=""),"",'8'!CC24)</f>
        <v>B</v>
      </c>
      <c r="CD220" s="482">
        <f>IF(AND('8'!CD24=""),"",'8'!CD24)</f>
        <v>10</v>
      </c>
      <c r="CE220" s="482" t="str">
        <f>IF(AND('8'!CE24=""),"",'8'!CE24)</f>
        <v/>
      </c>
      <c r="CF220" s="482">
        <f>IF(AND('8'!CF24=""),"",'8'!CF24)</f>
        <v>10</v>
      </c>
      <c r="CG220" s="482" t="str">
        <f>IF(AND('8'!CG24=""),"",'8'!CG24)</f>
        <v>A+</v>
      </c>
      <c r="CH220" s="482">
        <f>IF(AND('8'!CH24=""),"",'8'!CH24)</f>
        <v>10</v>
      </c>
      <c r="CI220" s="482" t="str">
        <f>IF(AND('8'!CI24=""),"",'8'!CI24)</f>
        <v/>
      </c>
      <c r="CJ220" s="482">
        <f>IF(AND('8'!CJ24=""),"",'8'!CJ24)</f>
        <v>10</v>
      </c>
      <c r="CK220" s="482" t="str">
        <f>IF(AND('8'!CK24=""),"",'8'!CK24)</f>
        <v>A+</v>
      </c>
      <c r="CL220" s="482">
        <f>IF(AND('8'!CL24=""),"",'8'!CL24)</f>
        <v>49</v>
      </c>
      <c r="CM220" s="482" t="str">
        <f>IF(AND('8'!CM24=""),"",'8'!CM24)</f>
        <v/>
      </c>
      <c r="CN220" s="482">
        <f>IF(AND('8'!CN24=""),"",'8'!CN24)</f>
        <v>49</v>
      </c>
      <c r="CO220" s="482" t="str">
        <f>IF(AND('8'!CO24=""),"",'8'!CO24)</f>
        <v>B</v>
      </c>
      <c r="CP220" s="482">
        <f>IF(AND('8'!CP24=""),"",'8'!CP24)</f>
        <v>10</v>
      </c>
      <c r="CQ220" s="482" t="str">
        <f>IF(AND('8'!CQ24=""),"",'8'!CQ24)</f>
        <v/>
      </c>
      <c r="CR220" s="482">
        <f>IF(AND('8'!CR24=""),"",'8'!CR24)</f>
        <v>10</v>
      </c>
      <c r="CS220" s="482" t="str">
        <f>IF(AND('8'!CS24=""),"",'8'!CS24)</f>
        <v>A+</v>
      </c>
      <c r="CT220" s="482" t="str">
        <f>IF(AND('8'!CT24=""),"",'8'!CT24)</f>
        <v/>
      </c>
      <c r="CU220" s="482" t="str">
        <f>IF(AND('8'!CU24=""),"",'8'!CU24)</f>
        <v/>
      </c>
      <c r="CV220" s="482">
        <f>IF(AND('8'!CV24=""),"",'8'!CV24)</f>
        <v>0</v>
      </c>
      <c r="CW220" s="482" t="str">
        <f>IF(AND('8'!CW24=""),"",'8'!CW24)</f>
        <v/>
      </c>
      <c r="CX220" s="482">
        <f>IF(AND('8'!CX24=""),"",'8'!CX24)</f>
        <v>79</v>
      </c>
      <c r="CY220" s="482">
        <f>IF(AND('8'!CY24=""),"",'8'!CY24)</f>
        <v>0</v>
      </c>
      <c r="CZ220" s="482">
        <f>IF(AND('8'!CZ24=""),"",'8'!CZ24)</f>
        <v>79</v>
      </c>
      <c r="DA220" s="482" t="str">
        <f>IF(AND('8'!DA24=""),"",'8'!DA24)</f>
        <v>D</v>
      </c>
      <c r="DB220" s="482" t="str">
        <f>IF(AND('8'!DB24=""),"",'8'!DB24)</f>
        <v>B</v>
      </c>
      <c r="DC220" s="482">
        <f>IF(AND('8'!DC24=""),"",'8'!DC24)</f>
        <v>10</v>
      </c>
      <c r="DD220" s="482" t="str">
        <f>IF(AND('8'!DD24=""),"",'8'!DD24)</f>
        <v/>
      </c>
      <c r="DE220" s="482">
        <f>IF(AND('8'!DE24=""),"",'8'!DE24)</f>
        <v>10</v>
      </c>
      <c r="DF220" s="482" t="str">
        <f>IF(AND('8'!DF24=""),"",'8'!DF24)</f>
        <v>A+</v>
      </c>
      <c r="DG220" s="482">
        <f>IF(AND('8'!DG24=""),"",'8'!DG24)</f>
        <v>10</v>
      </c>
      <c r="DH220" s="482" t="str">
        <f>IF(AND('8'!DH24=""),"",'8'!DH24)</f>
        <v/>
      </c>
      <c r="DI220" s="482">
        <f>IF(AND('8'!DI24=""),"",'8'!DI24)</f>
        <v>10</v>
      </c>
      <c r="DJ220" s="482" t="str">
        <f>IF(AND('8'!DJ24=""),"",'8'!DJ24)</f>
        <v>A+</v>
      </c>
      <c r="DK220" s="482">
        <f>IF(AND('8'!DK24=""),"",'8'!DK24)</f>
        <v>49</v>
      </c>
      <c r="DL220" s="482" t="str">
        <f>IF(AND('8'!DL24=""),"",'8'!DL24)</f>
        <v/>
      </c>
      <c r="DM220" s="482">
        <f>IF(AND('8'!DM24=""),"",'8'!DM24)</f>
        <v>49</v>
      </c>
      <c r="DN220" s="482" t="str">
        <f>IF(AND('8'!DN24=""),"",'8'!DN24)</f>
        <v>B</v>
      </c>
      <c r="DO220" s="482">
        <f>IF(AND('8'!DO24=""),"",'8'!DO24)</f>
        <v>10</v>
      </c>
      <c r="DP220" s="482" t="str">
        <f>IF(AND('8'!DP24=""),"",'8'!DP24)</f>
        <v/>
      </c>
      <c r="DQ220" s="482">
        <f>IF(AND('8'!DQ24=""),"",'8'!DQ24)</f>
        <v>10</v>
      </c>
      <c r="DR220" s="482" t="str">
        <f>IF(AND('8'!DR24=""),"",'8'!DR24)</f>
        <v>A+</v>
      </c>
      <c r="DS220" s="482" t="str">
        <f>IF(AND('8'!DS24=""),"",'8'!DS24)</f>
        <v/>
      </c>
      <c r="DT220" s="482" t="str">
        <f>IF(AND('8'!DT24=""),"",'8'!DT24)</f>
        <v/>
      </c>
      <c r="DU220" s="482">
        <f>IF(AND('8'!DU24=""),"",'8'!DU24)</f>
        <v>0</v>
      </c>
      <c r="DV220" s="482" t="str">
        <f>IF(AND('8'!DV24=""),"",'8'!DV24)</f>
        <v/>
      </c>
      <c r="DW220" s="482">
        <f>IF(AND('8'!DW24=""),"",'8'!DW24)</f>
        <v>79</v>
      </c>
      <c r="DX220" s="482">
        <f>IF(AND('8'!DX24=""),"",'8'!DX24)</f>
        <v>0</v>
      </c>
      <c r="DY220" s="482">
        <f>IF(AND('8'!DY24=""),"",'8'!DY24)</f>
        <v>79</v>
      </c>
      <c r="DZ220" s="482" t="str">
        <f>IF(AND('8'!DZ24=""),"",'8'!DZ24)</f>
        <v>D</v>
      </c>
      <c r="EA220" s="482" t="str">
        <f>IF(AND('8'!EA24=""),"",'8'!EA24)</f>
        <v>B</v>
      </c>
      <c r="EB220" s="482">
        <f>IF(AND('8'!EB24=""),"",'8'!EB24)</f>
        <v>10</v>
      </c>
      <c r="EC220" s="482" t="str">
        <f>IF(AND('8'!EC24=""),"",'8'!EC24)</f>
        <v/>
      </c>
      <c r="ED220" s="482">
        <f>IF(AND('8'!ED24=""),"",'8'!ED24)</f>
        <v>10</v>
      </c>
      <c r="EE220" s="482" t="str">
        <f>IF(AND('8'!EE24=""),"",'8'!EE24)</f>
        <v>A+</v>
      </c>
      <c r="EF220" s="482">
        <f>IF(AND('8'!EF24=""),"",'8'!EF24)</f>
        <v>10</v>
      </c>
      <c r="EG220" s="482" t="str">
        <f>IF(AND('8'!EG24=""),"",'8'!EG24)</f>
        <v/>
      </c>
      <c r="EH220" s="482">
        <f>IF(AND('8'!EH24=""),"",'8'!EH24)</f>
        <v>10</v>
      </c>
      <c r="EI220" s="482" t="str">
        <f>IF(AND('8'!EI24=""),"",'8'!EI24)</f>
        <v>A+</v>
      </c>
      <c r="EJ220" s="482">
        <f>IF(AND('8'!EJ24=""),"",'8'!EJ24)</f>
        <v>49</v>
      </c>
      <c r="EK220" s="482" t="str">
        <f>IF(AND('8'!EK24=""),"",'8'!EK24)</f>
        <v/>
      </c>
      <c r="EL220" s="482">
        <f>IF(AND('8'!EL24=""),"",'8'!EL24)</f>
        <v>49</v>
      </c>
      <c r="EM220" s="482" t="str">
        <f>IF(AND('8'!EM24=""),"",'8'!EM24)</f>
        <v>B</v>
      </c>
      <c r="EN220" s="482">
        <f>IF(AND('8'!EN24=""),"",'8'!EN24)</f>
        <v>10</v>
      </c>
      <c r="EO220" s="482" t="str">
        <f>IF(AND('8'!EO24=""),"",'8'!EO24)</f>
        <v/>
      </c>
      <c r="EP220" s="482">
        <f>IF(AND('8'!EP24=""),"",'8'!EP24)</f>
        <v>10</v>
      </c>
      <c r="EQ220" s="482" t="str">
        <f>IF(AND('8'!EQ24=""),"",'8'!EQ24)</f>
        <v>A+</v>
      </c>
      <c r="ER220" s="482" t="str">
        <f>IF(AND('8'!ER24=""),"",'8'!ER24)</f>
        <v/>
      </c>
      <c r="ES220" s="482" t="str">
        <f>IF(AND('8'!ES24=""),"",'8'!ES24)</f>
        <v/>
      </c>
      <c r="ET220" s="482">
        <f>IF(AND('8'!ET24=""),"",'8'!ET24)</f>
        <v>0</v>
      </c>
      <c r="EU220" s="482" t="str">
        <f>IF(AND('8'!EU24=""),"",'8'!EU24)</f>
        <v/>
      </c>
      <c r="EV220" s="482">
        <f>IF(AND('8'!EV24=""),"",'8'!EV24)</f>
        <v>79</v>
      </c>
      <c r="EW220" s="482">
        <f>IF(AND('8'!EW24=""),"",'8'!EW24)</f>
        <v>0</v>
      </c>
      <c r="EX220" s="482">
        <f>IF(AND('8'!EX24=""),"",'8'!EX24)</f>
        <v>79</v>
      </c>
      <c r="EY220" s="482" t="str">
        <f>IF(AND('8'!EY24=""),"",'8'!EY24)</f>
        <v>D</v>
      </c>
      <c r="EZ220" s="482">
        <f>IF(AND('8'!EZ24=""),"",'8'!EZ24)</f>
        <v>18</v>
      </c>
      <c r="FA220" s="482">
        <f>IF(AND('8'!FA24=""),"",'8'!FA24)</f>
        <v>18</v>
      </c>
      <c r="FB220" s="482">
        <f>IF(AND('8'!FB24=""),"",'8'!FB24)</f>
        <v>18</v>
      </c>
      <c r="FC220" s="482">
        <f>IF(AND('8'!FC24=""),"",'8'!FC24)</f>
        <v>17</v>
      </c>
      <c r="FD220" s="482">
        <f>IF(AND('8'!FD24=""),"",'8'!FD24)</f>
        <v>18</v>
      </c>
      <c r="FE220" s="482">
        <f>IF(AND('8'!FE24=""),"",'8'!FE24)</f>
        <v>89</v>
      </c>
      <c r="FF220" s="482" t="str">
        <f>IF(AND('8'!FF24=""),"",'8'!FF24)</f>
        <v>A</v>
      </c>
      <c r="FG220" s="482">
        <f>IF(AND('8'!FG24=""),"",'8'!FG24)</f>
        <v>18</v>
      </c>
      <c r="FH220" s="482">
        <f>IF(AND('8'!FH24=""),"",'8'!FH24)</f>
        <v>18</v>
      </c>
      <c r="FI220" s="482">
        <f>IF(AND('8'!FI24=""),"",'8'!FI24)</f>
        <v>17</v>
      </c>
      <c r="FJ220" s="482">
        <f>IF(AND('8'!FJ24=""),"",'8'!FJ24)</f>
        <v>18</v>
      </c>
      <c r="FK220" s="482">
        <f>IF(AND('8'!FK24=""),"",'8'!FK24)</f>
        <v>18</v>
      </c>
      <c r="FL220" s="482">
        <f>IF(AND('8'!FL24=""),"",'8'!FL24)</f>
        <v>89</v>
      </c>
      <c r="FM220" s="482" t="str">
        <f>IF(AND('8'!FM24=""),"",'8'!FM24)</f>
        <v>A</v>
      </c>
      <c r="FN220" s="482">
        <f>IF(AND('8'!FN24=""),"",'8'!FN24)</f>
        <v>17</v>
      </c>
      <c r="FO220" s="482">
        <f>IF(AND('8'!FO24=""),"",'8'!FO24)</f>
        <v>18</v>
      </c>
      <c r="FP220" s="482">
        <f>IF(AND('8'!FP24=""),"",'8'!FP24)</f>
        <v>19</v>
      </c>
      <c r="FQ220" s="482">
        <f>IF(AND('8'!FQ24=""),"",'8'!FQ24)</f>
        <v>18</v>
      </c>
      <c r="FR220" s="482">
        <f>IF(AND('8'!FR24=""),"",'8'!FR24)</f>
        <v>18</v>
      </c>
      <c r="FS220" s="482">
        <f>IF(AND('8'!FS24=""),"",'8'!FS24)</f>
        <v>90</v>
      </c>
      <c r="FT220" s="482" t="str">
        <f>IF(AND('8'!FT24=""),"",'8'!FT24)</f>
        <v>A</v>
      </c>
      <c r="FU220" s="482">
        <f>IF(AND('8'!FV24=""),"",'8'!FV24)</f>
        <v>14</v>
      </c>
      <c r="FV220" s="482">
        <f>IF(AND('8'!FW24=""),"",'8'!FW24)</f>
        <v>20</v>
      </c>
      <c r="FW220" s="482">
        <f>IF(AND('8'!FX24=""),"",'8'!FX24)</f>
        <v>50</v>
      </c>
      <c r="FX220" s="482">
        <f>IF(AND('8'!FY24=""),"",'8'!FY24)</f>
        <v>50</v>
      </c>
      <c r="FY220" s="482">
        <f>IF(AND('8'!FZ24=""),"",'8'!FZ24)</f>
        <v>0</v>
      </c>
      <c r="FZ220" s="482">
        <f>IF(AND('8'!GA24=""),"",'8'!GA24)</f>
        <v>0</v>
      </c>
      <c r="GA220" s="482">
        <f>IF(AND('8'!GB24=""),"",'8'!GB24)</f>
        <v>0</v>
      </c>
      <c r="GB220" s="482">
        <f>IF(AND('8'!GC24=""),"",'8'!GC24)</f>
        <v>0</v>
      </c>
      <c r="GC220" s="482">
        <f>IF(AND('8'!GD24=""),"",'8'!GD24)</f>
        <v>0</v>
      </c>
      <c r="GD220" s="482">
        <f>IF(AND('8'!GE24=""),"",'8'!GE24)</f>
        <v>0</v>
      </c>
      <c r="GE220" s="482">
        <f>IF(AND('8'!GF24=""),"",'8'!GF24)</f>
        <v>0</v>
      </c>
      <c r="GF220" s="482">
        <f>IF(AND('8'!GG24=""),"",'8'!GG24)</f>
        <v>0</v>
      </c>
      <c r="GG220" s="482">
        <f>IF(AND('8'!GH24=""),"",IF(AND('8'!GH24="-"),"",'8'!GH24))</f>
        <v>114</v>
      </c>
      <c r="GH220" s="50">
        <f>IF(AND(C220=""),"",VLOOKUP(B220,Register!$A$7:$CL$311,36,FALSE))</f>
        <v>0</v>
      </c>
      <c r="GI220" s="483" t="str">
        <f>IF(AND('8'!GL24=""),"",'8'!GL24)</f>
        <v>r`rh;</v>
      </c>
      <c r="GJ220" s="173" t="str">
        <f>IF(AND('8'!FU24=""),"",'8'!FU24)</f>
        <v>mRrh.kZ</v>
      </c>
    </row>
    <row r="221" spans="1:192" ht="21">
      <c r="A221" s="480">
        <v>213</v>
      </c>
      <c r="B221" s="481">
        <f>IF(AND('8'!B25=""),"",'8'!B25)</f>
        <v>813</v>
      </c>
      <c r="C221" s="196" t="str">
        <f>IF(AND('8'!C25=""),"",'8'!C25)</f>
        <v>lqfurk</v>
      </c>
      <c r="D221" s="196" t="str">
        <f>IF(AND('8'!D25=""),"",'8'!D25)</f>
        <v>rstkjke</v>
      </c>
      <c r="E221" s="201">
        <f>IF(AND('8'!E25=""),"",'8'!E25)</f>
        <v>37657</v>
      </c>
      <c r="F221" s="482" t="str">
        <f>IF(AND('8'!F25=""),"",'8'!F25)</f>
        <v>B</v>
      </c>
      <c r="G221" s="482">
        <f>IF(AND('8'!G25=""),"",'8'!G25)</f>
        <v>9</v>
      </c>
      <c r="H221" s="482" t="str">
        <f>IF(AND('8'!H25=""),"",'8'!H25)</f>
        <v/>
      </c>
      <c r="I221" s="482">
        <f>IF(AND('8'!I25=""),"",'8'!I25)</f>
        <v>9</v>
      </c>
      <c r="J221" s="482" t="str">
        <f>IF(AND('8'!J25=""),"",'8'!J25)</f>
        <v>A</v>
      </c>
      <c r="K221" s="482">
        <f>IF(AND('8'!K25=""),"",'8'!K25)</f>
        <v>10</v>
      </c>
      <c r="L221" s="482" t="str">
        <f>IF(AND('8'!L25=""),"",'8'!L25)</f>
        <v/>
      </c>
      <c r="M221" s="482">
        <f>IF(AND('8'!M25=""),"",'8'!M25)</f>
        <v>10</v>
      </c>
      <c r="N221" s="482" t="str">
        <f>IF(AND('8'!N25=""),"",'8'!N25)</f>
        <v>A+</v>
      </c>
      <c r="O221" s="482">
        <f>IF(AND('8'!O25=""),"",'8'!O25)</f>
        <v>47</v>
      </c>
      <c r="P221" s="482" t="str">
        <f>IF(AND('8'!P25=""),"",'8'!P25)</f>
        <v/>
      </c>
      <c r="Q221" s="482">
        <f>IF(AND('8'!Q25=""),"",'8'!Q25)</f>
        <v>47</v>
      </c>
      <c r="R221" s="482" t="str">
        <f>IF(AND('8'!R25=""),"",'8'!R25)</f>
        <v>B</v>
      </c>
      <c r="S221" s="482">
        <f>IF(AND('8'!S25=""),"",'8'!S25)</f>
        <v>9</v>
      </c>
      <c r="T221" s="482" t="str">
        <f>IF(AND('8'!T25=""),"",'8'!T25)</f>
        <v/>
      </c>
      <c r="U221" s="482">
        <f>IF(AND('8'!U25=""),"",'8'!U25)</f>
        <v>9</v>
      </c>
      <c r="V221" s="482" t="str">
        <f>IF(AND('8'!V25=""),"",'8'!V25)</f>
        <v>A</v>
      </c>
      <c r="W221" s="482" t="str">
        <f>IF(AND('8'!W25=""),"",'8'!W25)</f>
        <v/>
      </c>
      <c r="X221" s="482" t="str">
        <f>IF(AND('8'!X25=""),"",'8'!X25)</f>
        <v/>
      </c>
      <c r="Y221" s="482">
        <f>IF(AND('8'!Y25=""),"",'8'!Y25)</f>
        <v>0</v>
      </c>
      <c r="Z221" s="482" t="str">
        <f>IF(AND('8'!Z25=""),"",'8'!Z25)</f>
        <v/>
      </c>
      <c r="AA221" s="482">
        <f>IF(AND('8'!AA25=""),"",'8'!AA25)</f>
        <v>75</v>
      </c>
      <c r="AB221" s="482">
        <f>IF(AND('8'!AB25=""),"",'8'!AB25)</f>
        <v>0</v>
      </c>
      <c r="AC221" s="482">
        <f>IF(AND('8'!AC25=""),"",'8'!AC25)</f>
        <v>75</v>
      </c>
      <c r="AD221" s="482" t="str">
        <f>IF(AND('8'!AD25=""),"",'8'!AD25)</f>
        <v>D</v>
      </c>
      <c r="AE221" s="482" t="str">
        <f>IF(AND('8'!AE25=""),"",'8'!AE25)</f>
        <v>B</v>
      </c>
      <c r="AF221" s="482">
        <f>IF(AND('8'!AF25=""),"",'8'!AF25)</f>
        <v>9</v>
      </c>
      <c r="AG221" s="482" t="str">
        <f>IF(AND('8'!AG25=""),"",'8'!AG25)</f>
        <v/>
      </c>
      <c r="AH221" s="482">
        <f>IF(AND('8'!AH25=""),"",'8'!AH25)</f>
        <v>9</v>
      </c>
      <c r="AI221" s="482" t="str">
        <f>IF(AND('8'!AI25=""),"",'8'!AI25)</f>
        <v>A</v>
      </c>
      <c r="AJ221" s="482">
        <f>IF(AND('8'!AJ25=""),"",'8'!AJ25)</f>
        <v>10</v>
      </c>
      <c r="AK221" s="482" t="str">
        <f>IF(AND('8'!AK25=""),"",'8'!AK25)</f>
        <v/>
      </c>
      <c r="AL221" s="482">
        <f>IF(AND('8'!AL25=""),"",'8'!AL25)</f>
        <v>10</v>
      </c>
      <c r="AM221" s="482" t="str">
        <f>IF(AND('8'!AM25=""),"",'8'!AM25)</f>
        <v>A+</v>
      </c>
      <c r="AN221" s="482">
        <f>IF(AND('8'!AN25=""),"",'8'!AN25)</f>
        <v>47</v>
      </c>
      <c r="AO221" s="482" t="str">
        <f>IF(AND('8'!AO25=""),"",'8'!AO25)</f>
        <v/>
      </c>
      <c r="AP221" s="482">
        <f>IF(AND('8'!AP25=""),"",'8'!AP25)</f>
        <v>47</v>
      </c>
      <c r="AQ221" s="482" t="str">
        <f>IF(AND('8'!AQ25=""),"",'8'!AQ25)</f>
        <v>B</v>
      </c>
      <c r="AR221" s="482">
        <f>IF(AND('8'!AR25=""),"",'8'!AR25)</f>
        <v>9</v>
      </c>
      <c r="AS221" s="482" t="str">
        <f>IF(AND('8'!AS25=""),"",'8'!AS25)</f>
        <v/>
      </c>
      <c r="AT221" s="482">
        <f>IF(AND('8'!AT25=""),"",'8'!AT25)</f>
        <v>9</v>
      </c>
      <c r="AU221" s="482" t="str">
        <f>IF(AND('8'!AU25=""),"",'8'!AU25)</f>
        <v>A</v>
      </c>
      <c r="AV221" s="482" t="str">
        <f>IF(AND('8'!AV25=""),"",'8'!AV25)</f>
        <v/>
      </c>
      <c r="AW221" s="482" t="str">
        <f>IF(AND('8'!AW25=""),"",'8'!AW25)</f>
        <v/>
      </c>
      <c r="AX221" s="482">
        <f>IF(AND('8'!AX25=""),"",'8'!AX25)</f>
        <v>0</v>
      </c>
      <c r="AY221" s="482" t="str">
        <f>IF(AND('8'!AY25=""),"",'8'!AY25)</f>
        <v/>
      </c>
      <c r="AZ221" s="482">
        <f>IF(AND('8'!AZ25=""),"",'8'!AZ25)</f>
        <v>75</v>
      </c>
      <c r="BA221" s="482">
        <f>IF(AND('8'!BA25=""),"",'8'!BA25)</f>
        <v>0</v>
      </c>
      <c r="BB221" s="482">
        <f>IF(AND('8'!BB25=""),"",'8'!BB25)</f>
        <v>75</v>
      </c>
      <c r="BC221" s="482" t="str">
        <f>IF(AND('8'!BC25=""),"",'8'!BC25)</f>
        <v>D</v>
      </c>
      <c r="BD221" s="482" t="str">
        <f>IF(AND('8'!BD25=""),"",'8'!BD25)</f>
        <v>B</v>
      </c>
      <c r="BE221" s="482">
        <f>IF(AND('8'!BE25=""),"",'8'!BE25)</f>
        <v>9</v>
      </c>
      <c r="BF221" s="482" t="str">
        <f>IF(AND('8'!BF25=""),"",'8'!BF25)</f>
        <v/>
      </c>
      <c r="BG221" s="482">
        <f>IF(AND('8'!BG25=""),"",'8'!BG25)</f>
        <v>9</v>
      </c>
      <c r="BH221" s="482" t="str">
        <f>IF(AND('8'!BH25=""),"",'8'!BH25)</f>
        <v>A</v>
      </c>
      <c r="BI221" s="482">
        <f>IF(AND('8'!BI25=""),"",'8'!BI25)</f>
        <v>10</v>
      </c>
      <c r="BJ221" s="482" t="str">
        <f>IF(AND('8'!BJ25=""),"",'8'!BJ25)</f>
        <v/>
      </c>
      <c r="BK221" s="482">
        <f>IF(AND('8'!BK25=""),"",'8'!BK25)</f>
        <v>10</v>
      </c>
      <c r="BL221" s="482" t="str">
        <f>IF(AND('8'!BL25=""),"",'8'!BL25)</f>
        <v>A+</v>
      </c>
      <c r="BM221" s="482">
        <f>IF(AND('8'!BM25=""),"",'8'!BM25)</f>
        <v>47</v>
      </c>
      <c r="BN221" s="482" t="str">
        <f>IF(AND('8'!BN25=""),"",'8'!BN25)</f>
        <v/>
      </c>
      <c r="BO221" s="482">
        <f>IF(AND('8'!BO25=""),"",'8'!BO25)</f>
        <v>47</v>
      </c>
      <c r="BP221" s="482" t="str">
        <f>IF(AND('8'!BP25=""),"",'8'!BP25)</f>
        <v>B</v>
      </c>
      <c r="BQ221" s="482">
        <f>IF(AND('8'!BQ25=""),"",'8'!BQ25)</f>
        <v>9</v>
      </c>
      <c r="BR221" s="482" t="str">
        <f>IF(AND('8'!BR25=""),"",'8'!BR25)</f>
        <v/>
      </c>
      <c r="BS221" s="482">
        <f>IF(AND('8'!BS25=""),"",'8'!BS25)</f>
        <v>9</v>
      </c>
      <c r="BT221" s="482" t="str">
        <f>IF(AND('8'!BT25=""),"",'8'!BT25)</f>
        <v>A</v>
      </c>
      <c r="BU221" s="482" t="str">
        <f>IF(AND('8'!BU25=""),"",'8'!BU25)</f>
        <v/>
      </c>
      <c r="BV221" s="482" t="str">
        <f>IF(AND('8'!BV25=""),"",'8'!BV25)</f>
        <v/>
      </c>
      <c r="BW221" s="482">
        <f>IF(AND('8'!BW25=""),"",'8'!BW25)</f>
        <v>0</v>
      </c>
      <c r="BX221" s="482" t="str">
        <f>IF(AND('8'!BX25=""),"",'8'!BX25)</f>
        <v/>
      </c>
      <c r="BY221" s="482">
        <f>IF(AND('8'!BY25=""),"",'8'!BY25)</f>
        <v>75</v>
      </c>
      <c r="BZ221" s="482">
        <f>IF(AND('8'!BZ25=""),"",'8'!BZ25)</f>
        <v>0</v>
      </c>
      <c r="CA221" s="482">
        <f>IF(AND('8'!CA25=""),"",'8'!CA25)</f>
        <v>75</v>
      </c>
      <c r="CB221" s="482" t="str">
        <f>IF(AND('8'!CB25=""),"",'8'!CB25)</f>
        <v>D</v>
      </c>
      <c r="CC221" s="482" t="str">
        <f>IF(AND('8'!CC25=""),"",'8'!CC25)</f>
        <v>B</v>
      </c>
      <c r="CD221" s="482">
        <f>IF(AND('8'!CD25=""),"",'8'!CD25)</f>
        <v>9</v>
      </c>
      <c r="CE221" s="482" t="str">
        <f>IF(AND('8'!CE25=""),"",'8'!CE25)</f>
        <v/>
      </c>
      <c r="CF221" s="482">
        <f>IF(AND('8'!CF25=""),"",'8'!CF25)</f>
        <v>9</v>
      </c>
      <c r="CG221" s="482" t="str">
        <f>IF(AND('8'!CG25=""),"",'8'!CG25)</f>
        <v>A</v>
      </c>
      <c r="CH221" s="482">
        <f>IF(AND('8'!CH25=""),"",'8'!CH25)</f>
        <v>10</v>
      </c>
      <c r="CI221" s="482" t="str">
        <f>IF(AND('8'!CI25=""),"",'8'!CI25)</f>
        <v/>
      </c>
      <c r="CJ221" s="482">
        <f>IF(AND('8'!CJ25=""),"",'8'!CJ25)</f>
        <v>10</v>
      </c>
      <c r="CK221" s="482" t="str">
        <f>IF(AND('8'!CK25=""),"",'8'!CK25)</f>
        <v>A+</v>
      </c>
      <c r="CL221" s="482">
        <f>IF(AND('8'!CL25=""),"",'8'!CL25)</f>
        <v>47</v>
      </c>
      <c r="CM221" s="482" t="str">
        <f>IF(AND('8'!CM25=""),"",'8'!CM25)</f>
        <v/>
      </c>
      <c r="CN221" s="482">
        <f>IF(AND('8'!CN25=""),"",'8'!CN25)</f>
        <v>47</v>
      </c>
      <c r="CO221" s="482" t="str">
        <f>IF(AND('8'!CO25=""),"",'8'!CO25)</f>
        <v>B</v>
      </c>
      <c r="CP221" s="482">
        <f>IF(AND('8'!CP25=""),"",'8'!CP25)</f>
        <v>9</v>
      </c>
      <c r="CQ221" s="482" t="str">
        <f>IF(AND('8'!CQ25=""),"",'8'!CQ25)</f>
        <v/>
      </c>
      <c r="CR221" s="482">
        <f>IF(AND('8'!CR25=""),"",'8'!CR25)</f>
        <v>9</v>
      </c>
      <c r="CS221" s="482" t="str">
        <f>IF(AND('8'!CS25=""),"",'8'!CS25)</f>
        <v>A</v>
      </c>
      <c r="CT221" s="482" t="str">
        <f>IF(AND('8'!CT25=""),"",'8'!CT25)</f>
        <v/>
      </c>
      <c r="CU221" s="482" t="str">
        <f>IF(AND('8'!CU25=""),"",'8'!CU25)</f>
        <v/>
      </c>
      <c r="CV221" s="482">
        <f>IF(AND('8'!CV25=""),"",'8'!CV25)</f>
        <v>0</v>
      </c>
      <c r="CW221" s="482" t="str">
        <f>IF(AND('8'!CW25=""),"",'8'!CW25)</f>
        <v/>
      </c>
      <c r="CX221" s="482">
        <f>IF(AND('8'!CX25=""),"",'8'!CX25)</f>
        <v>75</v>
      </c>
      <c r="CY221" s="482">
        <f>IF(AND('8'!CY25=""),"",'8'!CY25)</f>
        <v>0</v>
      </c>
      <c r="CZ221" s="482">
        <f>IF(AND('8'!CZ25=""),"",'8'!CZ25)</f>
        <v>75</v>
      </c>
      <c r="DA221" s="482" t="str">
        <f>IF(AND('8'!DA25=""),"",'8'!DA25)</f>
        <v>D</v>
      </c>
      <c r="DB221" s="482" t="str">
        <f>IF(AND('8'!DB25=""),"",'8'!DB25)</f>
        <v>B</v>
      </c>
      <c r="DC221" s="482">
        <f>IF(AND('8'!DC25=""),"",'8'!DC25)</f>
        <v>9</v>
      </c>
      <c r="DD221" s="482" t="str">
        <f>IF(AND('8'!DD25=""),"",'8'!DD25)</f>
        <v/>
      </c>
      <c r="DE221" s="482">
        <f>IF(AND('8'!DE25=""),"",'8'!DE25)</f>
        <v>9</v>
      </c>
      <c r="DF221" s="482" t="str">
        <f>IF(AND('8'!DF25=""),"",'8'!DF25)</f>
        <v>A</v>
      </c>
      <c r="DG221" s="482">
        <f>IF(AND('8'!DG25=""),"",'8'!DG25)</f>
        <v>10</v>
      </c>
      <c r="DH221" s="482" t="str">
        <f>IF(AND('8'!DH25=""),"",'8'!DH25)</f>
        <v/>
      </c>
      <c r="DI221" s="482">
        <f>IF(AND('8'!DI25=""),"",'8'!DI25)</f>
        <v>10</v>
      </c>
      <c r="DJ221" s="482" t="str">
        <f>IF(AND('8'!DJ25=""),"",'8'!DJ25)</f>
        <v>A+</v>
      </c>
      <c r="DK221" s="482">
        <f>IF(AND('8'!DK25=""),"",'8'!DK25)</f>
        <v>47</v>
      </c>
      <c r="DL221" s="482" t="str">
        <f>IF(AND('8'!DL25=""),"",'8'!DL25)</f>
        <v/>
      </c>
      <c r="DM221" s="482">
        <f>IF(AND('8'!DM25=""),"",'8'!DM25)</f>
        <v>47</v>
      </c>
      <c r="DN221" s="482" t="str">
        <f>IF(AND('8'!DN25=""),"",'8'!DN25)</f>
        <v>B</v>
      </c>
      <c r="DO221" s="482">
        <f>IF(AND('8'!DO25=""),"",'8'!DO25)</f>
        <v>9</v>
      </c>
      <c r="DP221" s="482" t="str">
        <f>IF(AND('8'!DP25=""),"",'8'!DP25)</f>
        <v/>
      </c>
      <c r="DQ221" s="482">
        <f>IF(AND('8'!DQ25=""),"",'8'!DQ25)</f>
        <v>9</v>
      </c>
      <c r="DR221" s="482" t="str">
        <f>IF(AND('8'!DR25=""),"",'8'!DR25)</f>
        <v>A</v>
      </c>
      <c r="DS221" s="482" t="str">
        <f>IF(AND('8'!DS25=""),"",'8'!DS25)</f>
        <v/>
      </c>
      <c r="DT221" s="482" t="str">
        <f>IF(AND('8'!DT25=""),"",'8'!DT25)</f>
        <v/>
      </c>
      <c r="DU221" s="482">
        <f>IF(AND('8'!DU25=""),"",'8'!DU25)</f>
        <v>0</v>
      </c>
      <c r="DV221" s="482" t="str">
        <f>IF(AND('8'!DV25=""),"",'8'!DV25)</f>
        <v/>
      </c>
      <c r="DW221" s="482">
        <f>IF(AND('8'!DW25=""),"",'8'!DW25)</f>
        <v>75</v>
      </c>
      <c r="DX221" s="482">
        <f>IF(AND('8'!DX25=""),"",'8'!DX25)</f>
        <v>0</v>
      </c>
      <c r="DY221" s="482">
        <f>IF(AND('8'!DY25=""),"",'8'!DY25)</f>
        <v>75</v>
      </c>
      <c r="DZ221" s="482" t="str">
        <f>IF(AND('8'!DZ25=""),"",'8'!DZ25)</f>
        <v>D</v>
      </c>
      <c r="EA221" s="482" t="str">
        <f>IF(AND('8'!EA25=""),"",'8'!EA25)</f>
        <v>B</v>
      </c>
      <c r="EB221" s="482">
        <f>IF(AND('8'!EB25=""),"",'8'!EB25)</f>
        <v>9</v>
      </c>
      <c r="EC221" s="482" t="str">
        <f>IF(AND('8'!EC25=""),"",'8'!EC25)</f>
        <v/>
      </c>
      <c r="ED221" s="482">
        <f>IF(AND('8'!ED25=""),"",'8'!ED25)</f>
        <v>9</v>
      </c>
      <c r="EE221" s="482" t="str">
        <f>IF(AND('8'!EE25=""),"",'8'!EE25)</f>
        <v>A</v>
      </c>
      <c r="EF221" s="482">
        <f>IF(AND('8'!EF25=""),"",'8'!EF25)</f>
        <v>10</v>
      </c>
      <c r="EG221" s="482" t="str">
        <f>IF(AND('8'!EG25=""),"",'8'!EG25)</f>
        <v/>
      </c>
      <c r="EH221" s="482">
        <f>IF(AND('8'!EH25=""),"",'8'!EH25)</f>
        <v>10</v>
      </c>
      <c r="EI221" s="482" t="str">
        <f>IF(AND('8'!EI25=""),"",'8'!EI25)</f>
        <v>A+</v>
      </c>
      <c r="EJ221" s="482">
        <f>IF(AND('8'!EJ25=""),"",'8'!EJ25)</f>
        <v>47</v>
      </c>
      <c r="EK221" s="482" t="str">
        <f>IF(AND('8'!EK25=""),"",'8'!EK25)</f>
        <v/>
      </c>
      <c r="EL221" s="482">
        <f>IF(AND('8'!EL25=""),"",'8'!EL25)</f>
        <v>47</v>
      </c>
      <c r="EM221" s="482" t="str">
        <f>IF(AND('8'!EM25=""),"",'8'!EM25)</f>
        <v>B</v>
      </c>
      <c r="EN221" s="482">
        <f>IF(AND('8'!EN25=""),"",'8'!EN25)</f>
        <v>9</v>
      </c>
      <c r="EO221" s="482" t="str">
        <f>IF(AND('8'!EO25=""),"",'8'!EO25)</f>
        <v/>
      </c>
      <c r="EP221" s="482">
        <f>IF(AND('8'!EP25=""),"",'8'!EP25)</f>
        <v>9</v>
      </c>
      <c r="EQ221" s="482" t="str">
        <f>IF(AND('8'!EQ25=""),"",'8'!EQ25)</f>
        <v>A</v>
      </c>
      <c r="ER221" s="482" t="str">
        <f>IF(AND('8'!ER25=""),"",'8'!ER25)</f>
        <v/>
      </c>
      <c r="ES221" s="482" t="str">
        <f>IF(AND('8'!ES25=""),"",'8'!ES25)</f>
        <v/>
      </c>
      <c r="ET221" s="482">
        <f>IF(AND('8'!ET25=""),"",'8'!ET25)</f>
        <v>0</v>
      </c>
      <c r="EU221" s="482" t="str">
        <f>IF(AND('8'!EU25=""),"",'8'!EU25)</f>
        <v/>
      </c>
      <c r="EV221" s="482">
        <f>IF(AND('8'!EV25=""),"",'8'!EV25)</f>
        <v>75</v>
      </c>
      <c r="EW221" s="482">
        <f>IF(AND('8'!EW25=""),"",'8'!EW25)</f>
        <v>0</v>
      </c>
      <c r="EX221" s="482">
        <f>IF(AND('8'!EX25=""),"",'8'!EX25)</f>
        <v>75</v>
      </c>
      <c r="EY221" s="482" t="str">
        <f>IF(AND('8'!EY25=""),"",'8'!EY25)</f>
        <v>D</v>
      </c>
      <c r="EZ221" s="482">
        <f>IF(AND('8'!EZ25=""),"",'8'!EZ25)</f>
        <v>17</v>
      </c>
      <c r="FA221" s="482">
        <f>IF(AND('8'!FA25=""),"",'8'!FA25)</f>
        <v>18</v>
      </c>
      <c r="FB221" s="482">
        <f>IF(AND('8'!FB25=""),"",'8'!FB25)</f>
        <v>18</v>
      </c>
      <c r="FC221" s="482">
        <f>IF(AND('8'!FC25=""),"",'8'!FC25)</f>
        <v>18</v>
      </c>
      <c r="FD221" s="482">
        <f>IF(AND('8'!FD25=""),"",'8'!FD25)</f>
        <v>18</v>
      </c>
      <c r="FE221" s="482">
        <f>IF(AND('8'!FE25=""),"",'8'!FE25)</f>
        <v>89</v>
      </c>
      <c r="FF221" s="482" t="str">
        <f>IF(AND('8'!FF25=""),"",'8'!FF25)</f>
        <v>A</v>
      </c>
      <c r="FG221" s="482">
        <f>IF(AND('8'!FG25=""),"",'8'!FG25)</f>
        <v>18</v>
      </c>
      <c r="FH221" s="482">
        <f>IF(AND('8'!FH25=""),"",'8'!FH25)</f>
        <v>17</v>
      </c>
      <c r="FI221" s="482">
        <f>IF(AND('8'!FI25=""),"",'8'!FI25)</f>
        <v>18</v>
      </c>
      <c r="FJ221" s="482">
        <f>IF(AND('8'!FJ25=""),"",'8'!FJ25)</f>
        <v>17</v>
      </c>
      <c r="FK221" s="482">
        <f>IF(AND('8'!FK25=""),"",'8'!FK25)</f>
        <v>18</v>
      </c>
      <c r="FL221" s="482">
        <f>IF(AND('8'!FL25=""),"",'8'!FL25)</f>
        <v>88</v>
      </c>
      <c r="FM221" s="482" t="str">
        <f>IF(AND('8'!FM25=""),"",'8'!FM25)</f>
        <v>A</v>
      </c>
      <c r="FN221" s="482">
        <f>IF(AND('8'!FN25=""),"",'8'!FN25)</f>
        <v>17</v>
      </c>
      <c r="FO221" s="482">
        <f>IF(AND('8'!FO25=""),"",'8'!FO25)</f>
        <v>17</v>
      </c>
      <c r="FP221" s="482">
        <f>IF(AND('8'!FP25=""),"",'8'!FP25)</f>
        <v>18</v>
      </c>
      <c r="FQ221" s="482">
        <f>IF(AND('8'!FQ25=""),"",'8'!FQ25)</f>
        <v>17</v>
      </c>
      <c r="FR221" s="482">
        <f>IF(AND('8'!FR25=""),"",'8'!FR25)</f>
        <v>18</v>
      </c>
      <c r="FS221" s="482">
        <f>IF(AND('8'!FS25=""),"",'8'!FS25)</f>
        <v>87</v>
      </c>
      <c r="FT221" s="482" t="str">
        <f>IF(AND('8'!FT25=""),"",'8'!FT25)</f>
        <v>A</v>
      </c>
      <c r="FU221" s="482">
        <f>IF(AND('8'!FV25=""),"",'8'!FV25)</f>
        <v>14</v>
      </c>
      <c r="FV221" s="482">
        <f>IF(AND('8'!FW25=""),"",'8'!FW25)</f>
        <v>6</v>
      </c>
      <c r="FW221" s="482">
        <f>IF(AND('8'!FX25=""),"",'8'!FX25)</f>
        <v>48</v>
      </c>
      <c r="FX221" s="482">
        <f>IF(AND('8'!FY25=""),"",'8'!FY25)</f>
        <v>50</v>
      </c>
      <c r="FY221" s="482">
        <f>IF(AND('8'!FZ25=""),"",'8'!FZ25)</f>
        <v>0</v>
      </c>
      <c r="FZ221" s="482">
        <f>IF(AND('8'!GA25=""),"",'8'!GA25)</f>
        <v>0</v>
      </c>
      <c r="GA221" s="482">
        <f>IF(AND('8'!GB25=""),"",'8'!GB25)</f>
        <v>0</v>
      </c>
      <c r="GB221" s="482">
        <f>IF(AND('8'!GC25=""),"",'8'!GC25)</f>
        <v>0</v>
      </c>
      <c r="GC221" s="482">
        <f>IF(AND('8'!GD25=""),"",'8'!GD25)</f>
        <v>0</v>
      </c>
      <c r="GD221" s="482">
        <f>IF(AND('8'!GE25=""),"",'8'!GE25)</f>
        <v>0</v>
      </c>
      <c r="GE221" s="482">
        <f>IF(AND('8'!GF25=""),"",'8'!GF25)</f>
        <v>0</v>
      </c>
      <c r="GF221" s="482">
        <f>IF(AND('8'!GG25=""),"",'8'!GG25)</f>
        <v>0</v>
      </c>
      <c r="GG221" s="482">
        <f>IF(AND('8'!GH25=""),"",IF(AND('8'!GH25="-"),"",'8'!GH25))</f>
        <v>112</v>
      </c>
      <c r="GH221" s="50">
        <f>IF(AND(C221=""),"",VLOOKUP(B221,Register!$A$7:$CL$311,36,FALSE))</f>
        <v>0</v>
      </c>
      <c r="GI221" s="483" t="str">
        <f>IF(AND('8'!GL25=""),"",'8'!GL25)</f>
        <v>pr`FkZ</v>
      </c>
      <c r="GJ221" s="173" t="str">
        <f>IF(AND('8'!FU25=""),"",'8'!FU25)</f>
        <v>mRrh.kZ</v>
      </c>
    </row>
    <row r="222" spans="1:192" ht="21">
      <c r="A222" s="480">
        <v>214</v>
      </c>
      <c r="B222" s="481">
        <f>IF(AND('8'!B26=""),"",'8'!B26)</f>
        <v>814</v>
      </c>
      <c r="C222" s="196" t="str">
        <f>IF(AND('8'!C26=""),"",'8'!C26)</f>
        <v>foØejkt</v>
      </c>
      <c r="D222" s="196" t="str">
        <f>IF(AND('8'!D26=""),"",'8'!D26)</f>
        <v>nqxkZjke</v>
      </c>
      <c r="E222" s="201">
        <f>IF(AND('8'!E26=""),"",'8'!E26)</f>
        <v>37851</v>
      </c>
      <c r="F222" s="482" t="str">
        <f>IF(AND('8'!F26=""),"",'8'!F26)</f>
        <v>C</v>
      </c>
      <c r="G222" s="482">
        <f>IF(AND('8'!G26=""),"",'8'!G26)</f>
        <v>7</v>
      </c>
      <c r="H222" s="482" t="str">
        <f>IF(AND('8'!H26=""),"",'8'!H26)</f>
        <v/>
      </c>
      <c r="I222" s="482">
        <f>IF(AND('8'!I26=""),"",'8'!I26)</f>
        <v>7</v>
      </c>
      <c r="J222" s="482" t="str">
        <f>IF(AND('8'!J26=""),"",'8'!J26)</f>
        <v>B</v>
      </c>
      <c r="K222" s="482" t="str">
        <f>IF(AND('8'!K26=""),"",'8'!K26)</f>
        <v/>
      </c>
      <c r="L222" s="482" t="str">
        <f>IF(AND('8'!L26=""),"",'8'!L26)</f>
        <v/>
      </c>
      <c r="M222" s="482">
        <f>IF(AND('8'!M26=""),"",'8'!M26)</f>
        <v>0</v>
      </c>
      <c r="N222" s="482" t="str">
        <f>IF(AND('8'!N26=""),"",'8'!N26)</f>
        <v/>
      </c>
      <c r="O222" s="482">
        <f>IF(AND('8'!O26=""),"",'8'!O26)</f>
        <v>25</v>
      </c>
      <c r="P222" s="482" t="str">
        <f>IF(AND('8'!P26=""),"",'8'!P26)</f>
        <v/>
      </c>
      <c r="Q222" s="482">
        <f>IF(AND('8'!Q26=""),"",'8'!Q26)</f>
        <v>25</v>
      </c>
      <c r="R222" s="482" t="str">
        <f>IF(AND('8'!R26=""),"",'8'!R26)</f>
        <v>D</v>
      </c>
      <c r="S222" s="482">
        <f>IF(AND('8'!S26=""),"",'8'!S26)</f>
        <v>7</v>
      </c>
      <c r="T222" s="482" t="str">
        <f>IF(AND('8'!T26=""),"",'8'!T26)</f>
        <v/>
      </c>
      <c r="U222" s="482">
        <f>IF(AND('8'!U26=""),"",'8'!U26)</f>
        <v>7</v>
      </c>
      <c r="V222" s="482" t="str">
        <f>IF(AND('8'!V26=""),"",'8'!V26)</f>
        <v>B</v>
      </c>
      <c r="W222" s="482" t="str">
        <f>IF(AND('8'!W26=""),"",'8'!W26)</f>
        <v/>
      </c>
      <c r="X222" s="482" t="str">
        <f>IF(AND('8'!X26=""),"",'8'!X26)</f>
        <v/>
      </c>
      <c r="Y222" s="482">
        <f>IF(AND('8'!Y26=""),"",'8'!Y26)</f>
        <v>0</v>
      </c>
      <c r="Z222" s="482" t="str">
        <f>IF(AND('8'!Z26=""),"",'8'!Z26)</f>
        <v/>
      </c>
      <c r="AA222" s="482">
        <f>IF(AND('8'!AA26=""),"",'8'!AA26)</f>
        <v>39</v>
      </c>
      <c r="AB222" s="482">
        <f>IF(AND('8'!AB26=""),"",'8'!AB26)</f>
        <v>0</v>
      </c>
      <c r="AC222" s="482">
        <f>IF(AND('8'!AC26=""),"",'8'!AC26)</f>
        <v>39</v>
      </c>
      <c r="AD222" s="482" t="str">
        <f>IF(AND('8'!AD26=""),"",'8'!AD26)</f>
        <v>D</v>
      </c>
      <c r="AE222" s="482" t="str">
        <f>IF(AND('8'!AE26=""),"",'8'!AE26)</f>
        <v>C</v>
      </c>
      <c r="AF222" s="482">
        <f>IF(AND('8'!AF26=""),"",'8'!AF26)</f>
        <v>7</v>
      </c>
      <c r="AG222" s="482" t="str">
        <f>IF(AND('8'!AG26=""),"",'8'!AG26)</f>
        <v/>
      </c>
      <c r="AH222" s="482">
        <f>IF(AND('8'!AH26=""),"",'8'!AH26)</f>
        <v>7</v>
      </c>
      <c r="AI222" s="482" t="str">
        <f>IF(AND('8'!AI26=""),"",'8'!AI26)</f>
        <v>B</v>
      </c>
      <c r="AJ222" s="482" t="str">
        <f>IF(AND('8'!AJ26=""),"",'8'!AJ26)</f>
        <v/>
      </c>
      <c r="AK222" s="482" t="str">
        <f>IF(AND('8'!AK26=""),"",'8'!AK26)</f>
        <v/>
      </c>
      <c r="AL222" s="482">
        <f>IF(AND('8'!AL26=""),"",'8'!AL26)</f>
        <v>0</v>
      </c>
      <c r="AM222" s="482" t="str">
        <f>IF(AND('8'!AM26=""),"",'8'!AM26)</f>
        <v/>
      </c>
      <c r="AN222" s="482">
        <f>IF(AND('8'!AN26=""),"",'8'!AN26)</f>
        <v>25</v>
      </c>
      <c r="AO222" s="482" t="str">
        <f>IF(AND('8'!AO26=""),"",'8'!AO26)</f>
        <v/>
      </c>
      <c r="AP222" s="482">
        <f>IF(AND('8'!AP26=""),"",'8'!AP26)</f>
        <v>25</v>
      </c>
      <c r="AQ222" s="482" t="str">
        <f>IF(AND('8'!AQ26=""),"",'8'!AQ26)</f>
        <v>D</v>
      </c>
      <c r="AR222" s="482">
        <f>IF(AND('8'!AR26=""),"",'8'!AR26)</f>
        <v>7</v>
      </c>
      <c r="AS222" s="482" t="str">
        <f>IF(AND('8'!AS26=""),"",'8'!AS26)</f>
        <v/>
      </c>
      <c r="AT222" s="482">
        <f>IF(AND('8'!AT26=""),"",'8'!AT26)</f>
        <v>7</v>
      </c>
      <c r="AU222" s="482" t="str">
        <f>IF(AND('8'!AU26=""),"",'8'!AU26)</f>
        <v>B</v>
      </c>
      <c r="AV222" s="482" t="str">
        <f>IF(AND('8'!AV26=""),"",'8'!AV26)</f>
        <v/>
      </c>
      <c r="AW222" s="482" t="str">
        <f>IF(AND('8'!AW26=""),"",'8'!AW26)</f>
        <v/>
      </c>
      <c r="AX222" s="482">
        <f>IF(AND('8'!AX26=""),"",'8'!AX26)</f>
        <v>0</v>
      </c>
      <c r="AY222" s="482" t="str">
        <f>IF(AND('8'!AY26=""),"",'8'!AY26)</f>
        <v/>
      </c>
      <c r="AZ222" s="482">
        <f>IF(AND('8'!AZ26=""),"",'8'!AZ26)</f>
        <v>39</v>
      </c>
      <c r="BA222" s="482">
        <f>IF(AND('8'!BA26=""),"",'8'!BA26)</f>
        <v>0</v>
      </c>
      <c r="BB222" s="482">
        <f>IF(AND('8'!BB26=""),"",'8'!BB26)</f>
        <v>39</v>
      </c>
      <c r="BC222" s="482" t="str">
        <f>IF(AND('8'!BC26=""),"",'8'!BC26)</f>
        <v>D</v>
      </c>
      <c r="BD222" s="482" t="str">
        <f>IF(AND('8'!BD26=""),"",'8'!BD26)</f>
        <v>C</v>
      </c>
      <c r="BE222" s="482">
        <f>IF(AND('8'!BE26=""),"",'8'!BE26)</f>
        <v>7</v>
      </c>
      <c r="BF222" s="482" t="str">
        <f>IF(AND('8'!BF26=""),"",'8'!BF26)</f>
        <v/>
      </c>
      <c r="BG222" s="482">
        <f>IF(AND('8'!BG26=""),"",'8'!BG26)</f>
        <v>7</v>
      </c>
      <c r="BH222" s="482" t="str">
        <f>IF(AND('8'!BH26=""),"",'8'!BH26)</f>
        <v>B</v>
      </c>
      <c r="BI222" s="482" t="str">
        <f>IF(AND('8'!BI26=""),"",'8'!BI26)</f>
        <v/>
      </c>
      <c r="BJ222" s="482" t="str">
        <f>IF(AND('8'!BJ26=""),"",'8'!BJ26)</f>
        <v/>
      </c>
      <c r="BK222" s="482">
        <f>IF(AND('8'!BK26=""),"",'8'!BK26)</f>
        <v>0</v>
      </c>
      <c r="BL222" s="482" t="str">
        <f>IF(AND('8'!BL26=""),"",'8'!BL26)</f>
        <v/>
      </c>
      <c r="BM222" s="482">
        <f>IF(AND('8'!BM26=""),"",'8'!BM26)</f>
        <v>25</v>
      </c>
      <c r="BN222" s="482" t="str">
        <f>IF(AND('8'!BN26=""),"",'8'!BN26)</f>
        <v/>
      </c>
      <c r="BO222" s="482">
        <f>IF(AND('8'!BO26=""),"",'8'!BO26)</f>
        <v>25</v>
      </c>
      <c r="BP222" s="482" t="str">
        <f>IF(AND('8'!BP26=""),"",'8'!BP26)</f>
        <v>D</v>
      </c>
      <c r="BQ222" s="482">
        <f>IF(AND('8'!BQ26=""),"",'8'!BQ26)</f>
        <v>7</v>
      </c>
      <c r="BR222" s="482" t="str">
        <f>IF(AND('8'!BR26=""),"",'8'!BR26)</f>
        <v/>
      </c>
      <c r="BS222" s="482">
        <f>IF(AND('8'!BS26=""),"",'8'!BS26)</f>
        <v>7</v>
      </c>
      <c r="BT222" s="482" t="str">
        <f>IF(AND('8'!BT26=""),"",'8'!BT26)</f>
        <v>B</v>
      </c>
      <c r="BU222" s="482" t="str">
        <f>IF(AND('8'!BU26=""),"",'8'!BU26)</f>
        <v/>
      </c>
      <c r="BV222" s="482" t="str">
        <f>IF(AND('8'!BV26=""),"",'8'!BV26)</f>
        <v/>
      </c>
      <c r="BW222" s="482">
        <f>IF(AND('8'!BW26=""),"",'8'!BW26)</f>
        <v>0</v>
      </c>
      <c r="BX222" s="482" t="str">
        <f>IF(AND('8'!BX26=""),"",'8'!BX26)</f>
        <v/>
      </c>
      <c r="BY222" s="482">
        <f>IF(AND('8'!BY26=""),"",'8'!BY26)</f>
        <v>39</v>
      </c>
      <c r="BZ222" s="482">
        <f>IF(AND('8'!BZ26=""),"",'8'!BZ26)</f>
        <v>0</v>
      </c>
      <c r="CA222" s="482">
        <f>IF(AND('8'!CA26=""),"",'8'!CA26)</f>
        <v>39</v>
      </c>
      <c r="CB222" s="482" t="str">
        <f>IF(AND('8'!CB26=""),"",'8'!CB26)</f>
        <v>D</v>
      </c>
      <c r="CC222" s="482" t="str">
        <f>IF(AND('8'!CC26=""),"",'8'!CC26)</f>
        <v>C</v>
      </c>
      <c r="CD222" s="482">
        <f>IF(AND('8'!CD26=""),"",'8'!CD26)</f>
        <v>7</v>
      </c>
      <c r="CE222" s="482" t="str">
        <f>IF(AND('8'!CE26=""),"",'8'!CE26)</f>
        <v/>
      </c>
      <c r="CF222" s="482">
        <f>IF(AND('8'!CF26=""),"",'8'!CF26)</f>
        <v>7</v>
      </c>
      <c r="CG222" s="482" t="str">
        <f>IF(AND('8'!CG26=""),"",'8'!CG26)</f>
        <v>B</v>
      </c>
      <c r="CH222" s="482" t="str">
        <f>IF(AND('8'!CH26=""),"",'8'!CH26)</f>
        <v/>
      </c>
      <c r="CI222" s="482" t="str">
        <f>IF(AND('8'!CI26=""),"",'8'!CI26)</f>
        <v/>
      </c>
      <c r="CJ222" s="482">
        <f>IF(AND('8'!CJ26=""),"",'8'!CJ26)</f>
        <v>0</v>
      </c>
      <c r="CK222" s="482" t="str">
        <f>IF(AND('8'!CK26=""),"",'8'!CK26)</f>
        <v/>
      </c>
      <c r="CL222" s="482">
        <f>IF(AND('8'!CL26=""),"",'8'!CL26)</f>
        <v>25</v>
      </c>
      <c r="CM222" s="482" t="str">
        <f>IF(AND('8'!CM26=""),"",'8'!CM26)</f>
        <v/>
      </c>
      <c r="CN222" s="482">
        <f>IF(AND('8'!CN26=""),"",'8'!CN26)</f>
        <v>25</v>
      </c>
      <c r="CO222" s="482" t="str">
        <f>IF(AND('8'!CO26=""),"",'8'!CO26)</f>
        <v>D</v>
      </c>
      <c r="CP222" s="482">
        <f>IF(AND('8'!CP26=""),"",'8'!CP26)</f>
        <v>7</v>
      </c>
      <c r="CQ222" s="482" t="str">
        <f>IF(AND('8'!CQ26=""),"",'8'!CQ26)</f>
        <v/>
      </c>
      <c r="CR222" s="482">
        <f>IF(AND('8'!CR26=""),"",'8'!CR26)</f>
        <v>7</v>
      </c>
      <c r="CS222" s="482" t="str">
        <f>IF(AND('8'!CS26=""),"",'8'!CS26)</f>
        <v>B</v>
      </c>
      <c r="CT222" s="482" t="str">
        <f>IF(AND('8'!CT26=""),"",'8'!CT26)</f>
        <v/>
      </c>
      <c r="CU222" s="482" t="str">
        <f>IF(AND('8'!CU26=""),"",'8'!CU26)</f>
        <v/>
      </c>
      <c r="CV222" s="482">
        <f>IF(AND('8'!CV26=""),"",'8'!CV26)</f>
        <v>0</v>
      </c>
      <c r="CW222" s="482" t="str">
        <f>IF(AND('8'!CW26=""),"",'8'!CW26)</f>
        <v/>
      </c>
      <c r="CX222" s="482">
        <f>IF(AND('8'!CX26=""),"",'8'!CX26)</f>
        <v>39</v>
      </c>
      <c r="CY222" s="482">
        <f>IF(AND('8'!CY26=""),"",'8'!CY26)</f>
        <v>0</v>
      </c>
      <c r="CZ222" s="482">
        <f>IF(AND('8'!CZ26=""),"",'8'!CZ26)</f>
        <v>39</v>
      </c>
      <c r="DA222" s="482" t="str">
        <f>IF(AND('8'!DA26=""),"",'8'!DA26)</f>
        <v>D</v>
      </c>
      <c r="DB222" s="482" t="str">
        <f>IF(AND('8'!DB26=""),"",'8'!DB26)</f>
        <v>C</v>
      </c>
      <c r="DC222" s="482">
        <f>IF(AND('8'!DC26=""),"",'8'!DC26)</f>
        <v>7</v>
      </c>
      <c r="DD222" s="482" t="str">
        <f>IF(AND('8'!DD26=""),"",'8'!DD26)</f>
        <v/>
      </c>
      <c r="DE222" s="482">
        <f>IF(AND('8'!DE26=""),"",'8'!DE26)</f>
        <v>7</v>
      </c>
      <c r="DF222" s="482" t="str">
        <f>IF(AND('8'!DF26=""),"",'8'!DF26)</f>
        <v>B</v>
      </c>
      <c r="DG222" s="482" t="str">
        <f>IF(AND('8'!DG26=""),"",'8'!DG26)</f>
        <v/>
      </c>
      <c r="DH222" s="482" t="str">
        <f>IF(AND('8'!DH26=""),"",'8'!DH26)</f>
        <v/>
      </c>
      <c r="DI222" s="482">
        <f>IF(AND('8'!DI26=""),"",'8'!DI26)</f>
        <v>0</v>
      </c>
      <c r="DJ222" s="482" t="str">
        <f>IF(AND('8'!DJ26=""),"",'8'!DJ26)</f>
        <v/>
      </c>
      <c r="DK222" s="482">
        <f>IF(AND('8'!DK26=""),"",'8'!DK26)</f>
        <v>25</v>
      </c>
      <c r="DL222" s="482" t="str">
        <f>IF(AND('8'!DL26=""),"",'8'!DL26)</f>
        <v/>
      </c>
      <c r="DM222" s="482">
        <f>IF(AND('8'!DM26=""),"",'8'!DM26)</f>
        <v>25</v>
      </c>
      <c r="DN222" s="482" t="str">
        <f>IF(AND('8'!DN26=""),"",'8'!DN26)</f>
        <v>D</v>
      </c>
      <c r="DO222" s="482">
        <f>IF(AND('8'!DO26=""),"",'8'!DO26)</f>
        <v>7</v>
      </c>
      <c r="DP222" s="482" t="str">
        <f>IF(AND('8'!DP26=""),"",'8'!DP26)</f>
        <v/>
      </c>
      <c r="DQ222" s="482">
        <f>IF(AND('8'!DQ26=""),"",'8'!DQ26)</f>
        <v>7</v>
      </c>
      <c r="DR222" s="482" t="str">
        <f>IF(AND('8'!DR26=""),"",'8'!DR26)</f>
        <v>B</v>
      </c>
      <c r="DS222" s="482" t="str">
        <f>IF(AND('8'!DS26=""),"",'8'!DS26)</f>
        <v/>
      </c>
      <c r="DT222" s="482" t="str">
        <f>IF(AND('8'!DT26=""),"",'8'!DT26)</f>
        <v/>
      </c>
      <c r="DU222" s="482">
        <f>IF(AND('8'!DU26=""),"",'8'!DU26)</f>
        <v>0</v>
      </c>
      <c r="DV222" s="482" t="str">
        <f>IF(AND('8'!DV26=""),"",'8'!DV26)</f>
        <v/>
      </c>
      <c r="DW222" s="482">
        <f>IF(AND('8'!DW26=""),"",'8'!DW26)</f>
        <v>39</v>
      </c>
      <c r="DX222" s="482">
        <f>IF(AND('8'!DX26=""),"",'8'!DX26)</f>
        <v>0</v>
      </c>
      <c r="DY222" s="482">
        <f>IF(AND('8'!DY26=""),"",'8'!DY26)</f>
        <v>39</v>
      </c>
      <c r="DZ222" s="482" t="str">
        <f>IF(AND('8'!DZ26=""),"",'8'!DZ26)</f>
        <v>D</v>
      </c>
      <c r="EA222" s="482" t="str">
        <f>IF(AND('8'!EA26=""),"",'8'!EA26)</f>
        <v>C</v>
      </c>
      <c r="EB222" s="482">
        <f>IF(AND('8'!EB26=""),"",'8'!EB26)</f>
        <v>7</v>
      </c>
      <c r="EC222" s="482" t="str">
        <f>IF(AND('8'!EC26=""),"",'8'!EC26)</f>
        <v/>
      </c>
      <c r="ED222" s="482">
        <f>IF(AND('8'!ED26=""),"",'8'!ED26)</f>
        <v>7</v>
      </c>
      <c r="EE222" s="482" t="str">
        <f>IF(AND('8'!EE26=""),"",'8'!EE26)</f>
        <v>B</v>
      </c>
      <c r="EF222" s="482" t="str">
        <f>IF(AND('8'!EF26=""),"",'8'!EF26)</f>
        <v/>
      </c>
      <c r="EG222" s="482" t="str">
        <f>IF(AND('8'!EG26=""),"",'8'!EG26)</f>
        <v/>
      </c>
      <c r="EH222" s="482">
        <f>IF(AND('8'!EH26=""),"",'8'!EH26)</f>
        <v>0</v>
      </c>
      <c r="EI222" s="482" t="str">
        <f>IF(AND('8'!EI26=""),"",'8'!EI26)</f>
        <v/>
      </c>
      <c r="EJ222" s="482">
        <f>IF(AND('8'!EJ26=""),"",'8'!EJ26)</f>
        <v>25</v>
      </c>
      <c r="EK222" s="482" t="str">
        <f>IF(AND('8'!EK26=""),"",'8'!EK26)</f>
        <v/>
      </c>
      <c r="EL222" s="482">
        <f>IF(AND('8'!EL26=""),"",'8'!EL26)</f>
        <v>25</v>
      </c>
      <c r="EM222" s="482" t="str">
        <f>IF(AND('8'!EM26=""),"",'8'!EM26)</f>
        <v>D</v>
      </c>
      <c r="EN222" s="482">
        <f>IF(AND('8'!EN26=""),"",'8'!EN26)</f>
        <v>7</v>
      </c>
      <c r="EO222" s="482" t="str">
        <f>IF(AND('8'!EO26=""),"",'8'!EO26)</f>
        <v/>
      </c>
      <c r="EP222" s="482">
        <f>IF(AND('8'!EP26=""),"",'8'!EP26)</f>
        <v>7</v>
      </c>
      <c r="EQ222" s="482" t="str">
        <f>IF(AND('8'!EQ26=""),"",'8'!EQ26)</f>
        <v>B</v>
      </c>
      <c r="ER222" s="482" t="str">
        <f>IF(AND('8'!ER26=""),"",'8'!ER26)</f>
        <v/>
      </c>
      <c r="ES222" s="482" t="str">
        <f>IF(AND('8'!ES26=""),"",'8'!ES26)</f>
        <v/>
      </c>
      <c r="ET222" s="482">
        <f>IF(AND('8'!ET26=""),"",'8'!ET26)</f>
        <v>0</v>
      </c>
      <c r="EU222" s="482" t="str">
        <f>IF(AND('8'!EU26=""),"",'8'!EU26)</f>
        <v/>
      </c>
      <c r="EV222" s="482">
        <f>IF(AND('8'!EV26=""),"",'8'!EV26)</f>
        <v>39</v>
      </c>
      <c r="EW222" s="482">
        <f>IF(AND('8'!EW26=""),"",'8'!EW26)</f>
        <v>0</v>
      </c>
      <c r="EX222" s="482">
        <f>IF(AND('8'!EX26=""),"",'8'!EX26)</f>
        <v>39</v>
      </c>
      <c r="EY222" s="482" t="str">
        <f>IF(AND('8'!EY26=""),"",'8'!EY26)</f>
        <v>D</v>
      </c>
      <c r="EZ222" s="482">
        <f>IF(AND('8'!EZ26=""),"",'8'!EZ26)</f>
        <v>17</v>
      </c>
      <c r="FA222" s="482">
        <f>IF(AND('8'!FA26=""),"",'8'!FA26)</f>
        <v>17</v>
      </c>
      <c r="FB222" s="482">
        <f>IF(AND('8'!FB26=""),"",'8'!FB26)</f>
        <v>17</v>
      </c>
      <c r="FC222" s="482">
        <f>IF(AND('8'!FC26=""),"",'8'!FC26)</f>
        <v>18</v>
      </c>
      <c r="FD222" s="482">
        <f>IF(AND('8'!FD26=""),"",'8'!FD26)</f>
        <v>18</v>
      </c>
      <c r="FE222" s="482">
        <f>IF(AND('8'!FE26=""),"",'8'!FE26)</f>
        <v>87</v>
      </c>
      <c r="FF222" s="482" t="str">
        <f>IF(AND('8'!FF26=""),"",'8'!FF26)</f>
        <v>A</v>
      </c>
      <c r="FG222" s="482">
        <f>IF(AND('8'!FG26=""),"",'8'!FG26)</f>
        <v>17</v>
      </c>
      <c r="FH222" s="482">
        <f>IF(AND('8'!FH26=""),"",'8'!FH26)</f>
        <v>17</v>
      </c>
      <c r="FI222" s="482">
        <f>IF(AND('8'!FI26=""),"",'8'!FI26)</f>
        <v>17</v>
      </c>
      <c r="FJ222" s="482">
        <f>IF(AND('8'!FJ26=""),"",'8'!FJ26)</f>
        <v>17</v>
      </c>
      <c r="FK222" s="482">
        <f>IF(AND('8'!FK26=""),"",'8'!FK26)</f>
        <v>17</v>
      </c>
      <c r="FL222" s="482">
        <f>IF(AND('8'!FL26=""),"",'8'!FL26)</f>
        <v>85</v>
      </c>
      <c r="FM222" s="482" t="str">
        <f>IF(AND('8'!FM26=""),"",'8'!FM26)</f>
        <v>A</v>
      </c>
      <c r="FN222" s="482">
        <f>IF(AND('8'!FN26=""),"",'8'!FN26)</f>
        <v>18</v>
      </c>
      <c r="FO222" s="482">
        <f>IF(AND('8'!FO26=""),"",'8'!FO26)</f>
        <v>17</v>
      </c>
      <c r="FP222" s="482">
        <f>IF(AND('8'!FP26=""),"",'8'!FP26)</f>
        <v>18</v>
      </c>
      <c r="FQ222" s="482">
        <f>IF(AND('8'!FQ26=""),"",'8'!FQ26)</f>
        <v>17</v>
      </c>
      <c r="FR222" s="482">
        <f>IF(AND('8'!FR26=""),"",'8'!FR26)</f>
        <v>18</v>
      </c>
      <c r="FS222" s="482">
        <f>IF(AND('8'!FS26=""),"",'8'!FS26)</f>
        <v>88</v>
      </c>
      <c r="FT222" s="482" t="str">
        <f>IF(AND('8'!FT26=""),"",'8'!FT26)</f>
        <v>A</v>
      </c>
      <c r="FU222" s="482">
        <f>IF(AND('8'!FV26=""),"",'8'!FV26)</f>
        <v>16</v>
      </c>
      <c r="FV222" s="482">
        <f>IF(AND('8'!FW26=""),"",'8'!FW26)</f>
        <v>20</v>
      </c>
      <c r="FW222" s="482">
        <f>IF(AND('8'!FX26=""),"",'8'!FX26)</f>
        <v>48</v>
      </c>
      <c r="FX222" s="482">
        <f>IF(AND('8'!FY26=""),"",'8'!FY26)</f>
        <v>50</v>
      </c>
      <c r="FY222" s="482">
        <f>IF(AND('8'!FZ26=""),"",'8'!FZ26)</f>
        <v>0</v>
      </c>
      <c r="FZ222" s="482">
        <f>IF(AND('8'!GA26=""),"",'8'!GA26)</f>
        <v>0</v>
      </c>
      <c r="GA222" s="482">
        <f>IF(AND('8'!GB26=""),"",'8'!GB26)</f>
        <v>0</v>
      </c>
      <c r="GB222" s="482">
        <f>IF(AND('8'!GC26=""),"",'8'!GC26)</f>
        <v>0</v>
      </c>
      <c r="GC222" s="482">
        <f>IF(AND('8'!GD26=""),"",'8'!GD26)</f>
        <v>0</v>
      </c>
      <c r="GD222" s="482">
        <f>IF(AND('8'!GE26=""),"",'8'!GE26)</f>
        <v>0</v>
      </c>
      <c r="GE222" s="482">
        <f>IF(AND('8'!GF26=""),"",'8'!GF26)</f>
        <v>0</v>
      </c>
      <c r="GF222" s="482">
        <f>IF(AND('8'!GG26=""),"",'8'!GG26)</f>
        <v>0</v>
      </c>
      <c r="GG222" s="482">
        <f>IF(AND('8'!GH26=""),"",IF(AND('8'!GH26="-"),"",'8'!GH26))</f>
        <v>114</v>
      </c>
      <c r="GH222" s="50">
        <f>IF(AND(C222=""),"",VLOOKUP(B222,Register!$A$7:$CL$311,36,FALSE))</f>
        <v>0</v>
      </c>
      <c r="GI222" s="483" t="str">
        <f>IF(AND('8'!GL26=""),"",'8'!GL26)</f>
        <v>nlokW</v>
      </c>
      <c r="GJ222" s="173" t="str">
        <f>IF(AND('8'!FU26=""),"",'8'!FU26)</f>
        <v>mRrh.kZ</v>
      </c>
    </row>
    <row r="223" spans="1:192" ht="21">
      <c r="A223" s="480">
        <v>215</v>
      </c>
      <c r="B223" s="481">
        <f>IF(AND('8'!B27=""),"",'8'!B27)</f>
        <v>815</v>
      </c>
      <c r="C223" s="196" t="str">
        <f>IF(AND('8'!C27=""),"",'8'!C27)</f>
        <v/>
      </c>
      <c r="D223" s="196" t="str">
        <f>IF(AND('8'!D27=""),"",'8'!D27)</f>
        <v/>
      </c>
      <c r="E223" s="201" t="str">
        <f>IF(AND('8'!E27=""),"",'8'!E27)</f>
        <v/>
      </c>
      <c r="F223" s="482" t="str">
        <f>IF(AND('8'!F27=""),"",'8'!F27)</f>
        <v>A</v>
      </c>
      <c r="G223" s="482">
        <f>IF(AND('8'!G27=""),"",'8'!G27)</f>
        <v>10</v>
      </c>
      <c r="H223" s="482" t="str">
        <f>IF(AND('8'!H27=""),"",'8'!H27)</f>
        <v/>
      </c>
      <c r="I223" s="482">
        <f>IF(AND('8'!I27=""),"",'8'!I27)</f>
        <v>10</v>
      </c>
      <c r="J223" s="482" t="str">
        <f>IF(AND('8'!J27=""),"",'8'!J27)</f>
        <v>A+</v>
      </c>
      <c r="K223" s="482">
        <f>IF(AND('8'!K27=""),"",'8'!K27)</f>
        <v>7</v>
      </c>
      <c r="L223" s="482" t="str">
        <f>IF(AND('8'!L27=""),"",'8'!L27)</f>
        <v/>
      </c>
      <c r="M223" s="482">
        <f>IF(AND('8'!M27=""),"",'8'!M27)</f>
        <v>7</v>
      </c>
      <c r="N223" s="482" t="str">
        <f>IF(AND('8'!N27=""),"",'8'!N27)</f>
        <v>B</v>
      </c>
      <c r="O223" s="482">
        <f>IF(AND('8'!O27=""),"",'8'!O27)</f>
        <v>66</v>
      </c>
      <c r="P223" s="482" t="str">
        <f>IF(AND('8'!P27=""),"",'8'!P27)</f>
        <v/>
      </c>
      <c r="Q223" s="482">
        <f>IF(AND('8'!Q27=""),"",'8'!Q27)</f>
        <v>66</v>
      </c>
      <c r="R223" s="482" t="str">
        <f>IF(AND('8'!R27=""),"",'8'!R27)</f>
        <v>A+</v>
      </c>
      <c r="S223" s="482">
        <f>IF(AND('8'!S27=""),"",'8'!S27)</f>
        <v>10</v>
      </c>
      <c r="T223" s="482" t="str">
        <f>IF(AND('8'!T27=""),"",'8'!T27)</f>
        <v/>
      </c>
      <c r="U223" s="482">
        <f>IF(AND('8'!U27=""),"",'8'!U27)</f>
        <v>10</v>
      </c>
      <c r="V223" s="482" t="str">
        <f>IF(AND('8'!V27=""),"",'8'!V27)</f>
        <v>A+</v>
      </c>
      <c r="W223" s="482" t="str">
        <f>IF(AND('8'!W27=""),"",'8'!W27)</f>
        <v/>
      </c>
      <c r="X223" s="482" t="str">
        <f>IF(AND('8'!X27=""),"",'8'!X27)</f>
        <v/>
      </c>
      <c r="Y223" s="482">
        <f>IF(AND('8'!Y27=""),"",'8'!Y27)</f>
        <v>0</v>
      </c>
      <c r="Z223" s="482" t="str">
        <f>IF(AND('8'!Z27=""),"",'8'!Z27)</f>
        <v/>
      </c>
      <c r="AA223" s="482">
        <f>IF(AND('8'!AA27=""),"",'8'!AA27)</f>
        <v>93</v>
      </c>
      <c r="AB223" s="482">
        <f>IF(AND('8'!AB27=""),"",'8'!AB27)</f>
        <v>0</v>
      </c>
      <c r="AC223" s="482">
        <f>IF(AND('8'!AC27=""),"",'8'!AC27)</f>
        <v>93</v>
      </c>
      <c r="AD223" s="482" t="str">
        <f>IF(AND('8'!AD27=""),"",'8'!AD27)</f>
        <v>C</v>
      </c>
      <c r="AE223" s="482" t="str">
        <f>IF(AND('8'!AE27=""),"",'8'!AE27)</f>
        <v>A</v>
      </c>
      <c r="AF223" s="482">
        <f>IF(AND('8'!AF27=""),"",'8'!AF27)</f>
        <v>10</v>
      </c>
      <c r="AG223" s="482" t="str">
        <f>IF(AND('8'!AG27=""),"",'8'!AG27)</f>
        <v/>
      </c>
      <c r="AH223" s="482">
        <f>IF(AND('8'!AH27=""),"",'8'!AH27)</f>
        <v>10</v>
      </c>
      <c r="AI223" s="482" t="str">
        <f>IF(AND('8'!AI27=""),"",'8'!AI27)</f>
        <v>A+</v>
      </c>
      <c r="AJ223" s="482">
        <f>IF(AND('8'!AJ27=""),"",'8'!AJ27)</f>
        <v>7</v>
      </c>
      <c r="AK223" s="482" t="str">
        <f>IF(AND('8'!AK27=""),"",'8'!AK27)</f>
        <v/>
      </c>
      <c r="AL223" s="482">
        <f>IF(AND('8'!AL27=""),"",'8'!AL27)</f>
        <v>7</v>
      </c>
      <c r="AM223" s="482" t="str">
        <f>IF(AND('8'!AM27=""),"",'8'!AM27)</f>
        <v>B</v>
      </c>
      <c r="AN223" s="482">
        <f>IF(AND('8'!AN27=""),"",'8'!AN27)</f>
        <v>66</v>
      </c>
      <c r="AO223" s="482" t="str">
        <f>IF(AND('8'!AO27=""),"",'8'!AO27)</f>
        <v/>
      </c>
      <c r="AP223" s="482">
        <f>IF(AND('8'!AP27=""),"",'8'!AP27)</f>
        <v>66</v>
      </c>
      <c r="AQ223" s="482" t="str">
        <f>IF(AND('8'!AQ27=""),"",'8'!AQ27)</f>
        <v>A+</v>
      </c>
      <c r="AR223" s="482">
        <f>IF(AND('8'!AR27=""),"",'8'!AR27)</f>
        <v>10</v>
      </c>
      <c r="AS223" s="482" t="str">
        <f>IF(AND('8'!AS27=""),"",'8'!AS27)</f>
        <v/>
      </c>
      <c r="AT223" s="482">
        <f>IF(AND('8'!AT27=""),"",'8'!AT27)</f>
        <v>10</v>
      </c>
      <c r="AU223" s="482" t="str">
        <f>IF(AND('8'!AU27=""),"",'8'!AU27)</f>
        <v>A+</v>
      </c>
      <c r="AV223" s="482" t="str">
        <f>IF(AND('8'!AV27=""),"",'8'!AV27)</f>
        <v/>
      </c>
      <c r="AW223" s="482" t="str">
        <f>IF(AND('8'!AW27=""),"",'8'!AW27)</f>
        <v/>
      </c>
      <c r="AX223" s="482">
        <f>IF(AND('8'!AX27=""),"",'8'!AX27)</f>
        <v>0</v>
      </c>
      <c r="AY223" s="482" t="str">
        <f>IF(AND('8'!AY27=""),"",'8'!AY27)</f>
        <v/>
      </c>
      <c r="AZ223" s="482">
        <f>IF(AND('8'!AZ27=""),"",'8'!AZ27)</f>
        <v>93</v>
      </c>
      <c r="BA223" s="482">
        <f>IF(AND('8'!BA27=""),"",'8'!BA27)</f>
        <v>0</v>
      </c>
      <c r="BB223" s="482">
        <f>IF(AND('8'!BB27=""),"",'8'!BB27)</f>
        <v>93</v>
      </c>
      <c r="BC223" s="482" t="str">
        <f>IF(AND('8'!BC27=""),"",'8'!BC27)</f>
        <v>C</v>
      </c>
      <c r="BD223" s="482" t="str">
        <f>IF(AND('8'!BD27=""),"",'8'!BD27)</f>
        <v>A</v>
      </c>
      <c r="BE223" s="482">
        <f>IF(AND('8'!BE27=""),"",'8'!BE27)</f>
        <v>10</v>
      </c>
      <c r="BF223" s="482" t="str">
        <f>IF(AND('8'!BF27=""),"",'8'!BF27)</f>
        <v/>
      </c>
      <c r="BG223" s="482">
        <f>IF(AND('8'!BG27=""),"",'8'!BG27)</f>
        <v>10</v>
      </c>
      <c r="BH223" s="482" t="str">
        <f>IF(AND('8'!BH27=""),"",'8'!BH27)</f>
        <v>A+</v>
      </c>
      <c r="BI223" s="482">
        <f>IF(AND('8'!BI27=""),"",'8'!BI27)</f>
        <v>7</v>
      </c>
      <c r="BJ223" s="482" t="str">
        <f>IF(AND('8'!BJ27=""),"",'8'!BJ27)</f>
        <v/>
      </c>
      <c r="BK223" s="482">
        <f>IF(AND('8'!BK27=""),"",'8'!BK27)</f>
        <v>7</v>
      </c>
      <c r="BL223" s="482" t="str">
        <f>IF(AND('8'!BL27=""),"",'8'!BL27)</f>
        <v>B</v>
      </c>
      <c r="BM223" s="482">
        <f>IF(AND('8'!BM27=""),"",'8'!BM27)</f>
        <v>66</v>
      </c>
      <c r="BN223" s="482" t="str">
        <f>IF(AND('8'!BN27=""),"",'8'!BN27)</f>
        <v/>
      </c>
      <c r="BO223" s="482">
        <f>IF(AND('8'!BO27=""),"",'8'!BO27)</f>
        <v>66</v>
      </c>
      <c r="BP223" s="482" t="str">
        <f>IF(AND('8'!BP27=""),"",'8'!BP27)</f>
        <v>A+</v>
      </c>
      <c r="BQ223" s="482">
        <f>IF(AND('8'!BQ27=""),"",'8'!BQ27)</f>
        <v>10</v>
      </c>
      <c r="BR223" s="482" t="str">
        <f>IF(AND('8'!BR27=""),"",'8'!BR27)</f>
        <v/>
      </c>
      <c r="BS223" s="482">
        <f>IF(AND('8'!BS27=""),"",'8'!BS27)</f>
        <v>10</v>
      </c>
      <c r="BT223" s="482" t="str">
        <f>IF(AND('8'!BT27=""),"",'8'!BT27)</f>
        <v>A+</v>
      </c>
      <c r="BU223" s="482" t="str">
        <f>IF(AND('8'!BU27=""),"",'8'!BU27)</f>
        <v/>
      </c>
      <c r="BV223" s="482" t="str">
        <f>IF(AND('8'!BV27=""),"",'8'!BV27)</f>
        <v/>
      </c>
      <c r="BW223" s="482">
        <f>IF(AND('8'!BW27=""),"",'8'!BW27)</f>
        <v>0</v>
      </c>
      <c r="BX223" s="482" t="str">
        <f>IF(AND('8'!BX27=""),"",'8'!BX27)</f>
        <v/>
      </c>
      <c r="BY223" s="482">
        <f>IF(AND('8'!BY27=""),"",'8'!BY27)</f>
        <v>93</v>
      </c>
      <c r="BZ223" s="482">
        <f>IF(AND('8'!BZ27=""),"",'8'!BZ27)</f>
        <v>0</v>
      </c>
      <c r="CA223" s="482">
        <f>IF(AND('8'!CA27=""),"",'8'!CA27)</f>
        <v>93</v>
      </c>
      <c r="CB223" s="482" t="str">
        <f>IF(AND('8'!CB27=""),"",'8'!CB27)</f>
        <v>C</v>
      </c>
      <c r="CC223" s="482" t="str">
        <f>IF(AND('8'!CC27=""),"",'8'!CC27)</f>
        <v>A</v>
      </c>
      <c r="CD223" s="482">
        <f>IF(AND('8'!CD27=""),"",'8'!CD27)</f>
        <v>10</v>
      </c>
      <c r="CE223" s="482" t="str">
        <f>IF(AND('8'!CE27=""),"",'8'!CE27)</f>
        <v/>
      </c>
      <c r="CF223" s="482">
        <f>IF(AND('8'!CF27=""),"",'8'!CF27)</f>
        <v>10</v>
      </c>
      <c r="CG223" s="482" t="str">
        <f>IF(AND('8'!CG27=""),"",'8'!CG27)</f>
        <v>A+</v>
      </c>
      <c r="CH223" s="482">
        <f>IF(AND('8'!CH27=""),"",'8'!CH27)</f>
        <v>7</v>
      </c>
      <c r="CI223" s="482" t="str">
        <f>IF(AND('8'!CI27=""),"",'8'!CI27)</f>
        <v/>
      </c>
      <c r="CJ223" s="482">
        <f>IF(AND('8'!CJ27=""),"",'8'!CJ27)</f>
        <v>7</v>
      </c>
      <c r="CK223" s="482" t="str">
        <f>IF(AND('8'!CK27=""),"",'8'!CK27)</f>
        <v>B</v>
      </c>
      <c r="CL223" s="482">
        <f>IF(AND('8'!CL27=""),"",'8'!CL27)</f>
        <v>66</v>
      </c>
      <c r="CM223" s="482" t="str">
        <f>IF(AND('8'!CM27=""),"",'8'!CM27)</f>
        <v/>
      </c>
      <c r="CN223" s="482">
        <f>IF(AND('8'!CN27=""),"",'8'!CN27)</f>
        <v>66</v>
      </c>
      <c r="CO223" s="482" t="str">
        <f>IF(AND('8'!CO27=""),"",'8'!CO27)</f>
        <v>A+</v>
      </c>
      <c r="CP223" s="482">
        <f>IF(AND('8'!CP27=""),"",'8'!CP27)</f>
        <v>10</v>
      </c>
      <c r="CQ223" s="482" t="str">
        <f>IF(AND('8'!CQ27=""),"",'8'!CQ27)</f>
        <v/>
      </c>
      <c r="CR223" s="482">
        <f>IF(AND('8'!CR27=""),"",'8'!CR27)</f>
        <v>10</v>
      </c>
      <c r="CS223" s="482" t="str">
        <f>IF(AND('8'!CS27=""),"",'8'!CS27)</f>
        <v>A+</v>
      </c>
      <c r="CT223" s="482" t="str">
        <f>IF(AND('8'!CT27=""),"",'8'!CT27)</f>
        <v/>
      </c>
      <c r="CU223" s="482" t="str">
        <f>IF(AND('8'!CU27=""),"",'8'!CU27)</f>
        <v/>
      </c>
      <c r="CV223" s="482">
        <f>IF(AND('8'!CV27=""),"",'8'!CV27)</f>
        <v>0</v>
      </c>
      <c r="CW223" s="482" t="str">
        <f>IF(AND('8'!CW27=""),"",'8'!CW27)</f>
        <v/>
      </c>
      <c r="CX223" s="482">
        <f>IF(AND('8'!CX27=""),"",'8'!CX27)</f>
        <v>93</v>
      </c>
      <c r="CY223" s="482">
        <f>IF(AND('8'!CY27=""),"",'8'!CY27)</f>
        <v>0</v>
      </c>
      <c r="CZ223" s="482">
        <f>IF(AND('8'!CZ27=""),"",'8'!CZ27)</f>
        <v>93</v>
      </c>
      <c r="DA223" s="482" t="str">
        <f>IF(AND('8'!DA27=""),"",'8'!DA27)</f>
        <v>C</v>
      </c>
      <c r="DB223" s="482" t="str">
        <f>IF(AND('8'!DB27=""),"",'8'!DB27)</f>
        <v>A</v>
      </c>
      <c r="DC223" s="482">
        <f>IF(AND('8'!DC27=""),"",'8'!DC27)</f>
        <v>10</v>
      </c>
      <c r="DD223" s="482" t="str">
        <f>IF(AND('8'!DD27=""),"",'8'!DD27)</f>
        <v/>
      </c>
      <c r="DE223" s="482">
        <f>IF(AND('8'!DE27=""),"",'8'!DE27)</f>
        <v>10</v>
      </c>
      <c r="DF223" s="482" t="str">
        <f>IF(AND('8'!DF27=""),"",'8'!DF27)</f>
        <v>A+</v>
      </c>
      <c r="DG223" s="482">
        <f>IF(AND('8'!DG27=""),"",'8'!DG27)</f>
        <v>7</v>
      </c>
      <c r="DH223" s="482" t="str">
        <f>IF(AND('8'!DH27=""),"",'8'!DH27)</f>
        <v/>
      </c>
      <c r="DI223" s="482">
        <f>IF(AND('8'!DI27=""),"",'8'!DI27)</f>
        <v>7</v>
      </c>
      <c r="DJ223" s="482" t="str">
        <f>IF(AND('8'!DJ27=""),"",'8'!DJ27)</f>
        <v>B</v>
      </c>
      <c r="DK223" s="482">
        <f>IF(AND('8'!DK27=""),"",'8'!DK27)</f>
        <v>66</v>
      </c>
      <c r="DL223" s="482" t="str">
        <f>IF(AND('8'!DL27=""),"",'8'!DL27)</f>
        <v/>
      </c>
      <c r="DM223" s="482">
        <f>IF(AND('8'!DM27=""),"",'8'!DM27)</f>
        <v>66</v>
      </c>
      <c r="DN223" s="482" t="str">
        <f>IF(AND('8'!DN27=""),"",'8'!DN27)</f>
        <v>A+</v>
      </c>
      <c r="DO223" s="482">
        <f>IF(AND('8'!DO27=""),"",'8'!DO27)</f>
        <v>10</v>
      </c>
      <c r="DP223" s="482" t="str">
        <f>IF(AND('8'!DP27=""),"",'8'!DP27)</f>
        <v/>
      </c>
      <c r="DQ223" s="482">
        <f>IF(AND('8'!DQ27=""),"",'8'!DQ27)</f>
        <v>10</v>
      </c>
      <c r="DR223" s="482" t="str">
        <f>IF(AND('8'!DR27=""),"",'8'!DR27)</f>
        <v>A+</v>
      </c>
      <c r="DS223" s="482" t="str">
        <f>IF(AND('8'!DS27=""),"",'8'!DS27)</f>
        <v/>
      </c>
      <c r="DT223" s="482" t="str">
        <f>IF(AND('8'!DT27=""),"",'8'!DT27)</f>
        <v/>
      </c>
      <c r="DU223" s="482">
        <f>IF(AND('8'!DU27=""),"",'8'!DU27)</f>
        <v>0</v>
      </c>
      <c r="DV223" s="482" t="str">
        <f>IF(AND('8'!DV27=""),"",'8'!DV27)</f>
        <v/>
      </c>
      <c r="DW223" s="482">
        <f>IF(AND('8'!DW27=""),"",'8'!DW27)</f>
        <v>93</v>
      </c>
      <c r="DX223" s="482">
        <f>IF(AND('8'!DX27=""),"",'8'!DX27)</f>
        <v>0</v>
      </c>
      <c r="DY223" s="482">
        <f>IF(AND('8'!DY27=""),"",'8'!DY27)</f>
        <v>93</v>
      </c>
      <c r="DZ223" s="482" t="str">
        <f>IF(AND('8'!DZ27=""),"",'8'!DZ27)</f>
        <v>C</v>
      </c>
      <c r="EA223" s="482" t="str">
        <f>IF(AND('8'!EA27=""),"",'8'!EA27)</f>
        <v>A</v>
      </c>
      <c r="EB223" s="482">
        <f>IF(AND('8'!EB27=""),"",'8'!EB27)</f>
        <v>10</v>
      </c>
      <c r="EC223" s="482" t="str">
        <f>IF(AND('8'!EC27=""),"",'8'!EC27)</f>
        <v/>
      </c>
      <c r="ED223" s="482">
        <f>IF(AND('8'!ED27=""),"",'8'!ED27)</f>
        <v>10</v>
      </c>
      <c r="EE223" s="482" t="str">
        <f>IF(AND('8'!EE27=""),"",'8'!EE27)</f>
        <v>A+</v>
      </c>
      <c r="EF223" s="482">
        <f>IF(AND('8'!EF27=""),"",'8'!EF27)</f>
        <v>7</v>
      </c>
      <c r="EG223" s="482" t="str">
        <f>IF(AND('8'!EG27=""),"",'8'!EG27)</f>
        <v/>
      </c>
      <c r="EH223" s="482">
        <f>IF(AND('8'!EH27=""),"",'8'!EH27)</f>
        <v>7</v>
      </c>
      <c r="EI223" s="482" t="str">
        <f>IF(AND('8'!EI27=""),"",'8'!EI27)</f>
        <v>B</v>
      </c>
      <c r="EJ223" s="482">
        <f>IF(AND('8'!EJ27=""),"",'8'!EJ27)</f>
        <v>66</v>
      </c>
      <c r="EK223" s="482" t="str">
        <f>IF(AND('8'!EK27=""),"",'8'!EK27)</f>
        <v/>
      </c>
      <c r="EL223" s="482">
        <f>IF(AND('8'!EL27=""),"",'8'!EL27)</f>
        <v>66</v>
      </c>
      <c r="EM223" s="482" t="str">
        <f>IF(AND('8'!EM27=""),"",'8'!EM27)</f>
        <v>A+</v>
      </c>
      <c r="EN223" s="482">
        <f>IF(AND('8'!EN27=""),"",'8'!EN27)</f>
        <v>10</v>
      </c>
      <c r="EO223" s="482" t="str">
        <f>IF(AND('8'!EO27=""),"",'8'!EO27)</f>
        <v/>
      </c>
      <c r="EP223" s="482">
        <f>IF(AND('8'!EP27=""),"",'8'!EP27)</f>
        <v>10</v>
      </c>
      <c r="EQ223" s="482" t="str">
        <f>IF(AND('8'!EQ27=""),"",'8'!EQ27)</f>
        <v>A+</v>
      </c>
      <c r="ER223" s="482" t="str">
        <f>IF(AND('8'!ER27=""),"",'8'!ER27)</f>
        <v/>
      </c>
      <c r="ES223" s="482" t="str">
        <f>IF(AND('8'!ES27=""),"",'8'!ES27)</f>
        <v/>
      </c>
      <c r="ET223" s="482">
        <f>IF(AND('8'!ET27=""),"",'8'!ET27)</f>
        <v>0</v>
      </c>
      <c r="EU223" s="482" t="str">
        <f>IF(AND('8'!EU27=""),"",'8'!EU27)</f>
        <v/>
      </c>
      <c r="EV223" s="482">
        <f>IF(AND('8'!EV27=""),"",'8'!EV27)</f>
        <v>93</v>
      </c>
      <c r="EW223" s="482">
        <f>IF(AND('8'!EW27=""),"",'8'!EW27)</f>
        <v>0</v>
      </c>
      <c r="EX223" s="482">
        <f>IF(AND('8'!EX27=""),"",'8'!EX27)</f>
        <v>93</v>
      </c>
      <c r="EY223" s="482" t="str">
        <f>IF(AND('8'!EY27=""),"",'8'!EY27)</f>
        <v>C</v>
      </c>
      <c r="EZ223" s="482">
        <f>IF(AND('8'!EZ27=""),"",'8'!EZ27)</f>
        <v>19</v>
      </c>
      <c r="FA223" s="482">
        <f>IF(AND('8'!FA27=""),"",'8'!FA27)</f>
        <v>19</v>
      </c>
      <c r="FB223" s="482">
        <f>IF(AND('8'!FB27=""),"",'8'!FB27)</f>
        <v>19</v>
      </c>
      <c r="FC223" s="482">
        <f>IF(AND('8'!FC27=""),"",'8'!FC27)</f>
        <v>19</v>
      </c>
      <c r="FD223" s="482">
        <f>IF(AND('8'!FD27=""),"",'8'!FD27)</f>
        <v>19</v>
      </c>
      <c r="FE223" s="482">
        <f>IF(AND('8'!FE27=""),"",'8'!FE27)</f>
        <v>95</v>
      </c>
      <c r="FF223" s="482" t="str">
        <f>IF(AND('8'!FF27=""),"",'8'!FF27)</f>
        <v>A+</v>
      </c>
      <c r="FG223" s="482">
        <f>IF(AND('8'!FG27=""),"",'8'!FG27)</f>
        <v>19</v>
      </c>
      <c r="FH223" s="482">
        <f>IF(AND('8'!FH27=""),"",'8'!FH27)</f>
        <v>19</v>
      </c>
      <c r="FI223" s="482">
        <f>IF(AND('8'!FI27=""),"",'8'!FI27)</f>
        <v>19</v>
      </c>
      <c r="FJ223" s="482">
        <f>IF(AND('8'!FJ27=""),"",'8'!FJ27)</f>
        <v>19</v>
      </c>
      <c r="FK223" s="482">
        <f>IF(AND('8'!FK27=""),"",'8'!FK27)</f>
        <v>19</v>
      </c>
      <c r="FL223" s="482">
        <f>IF(AND('8'!FL27=""),"",'8'!FL27)</f>
        <v>95</v>
      </c>
      <c r="FM223" s="482" t="str">
        <f>IF(AND('8'!FM27=""),"",'8'!FM27)</f>
        <v>A+</v>
      </c>
      <c r="FN223" s="482">
        <f>IF(AND('8'!FN27=""),"",'8'!FN27)</f>
        <v>18</v>
      </c>
      <c r="FO223" s="482">
        <f>IF(AND('8'!FO27=""),"",'8'!FO27)</f>
        <v>19</v>
      </c>
      <c r="FP223" s="482">
        <f>IF(AND('8'!FP27=""),"",'8'!FP27)</f>
        <v>19</v>
      </c>
      <c r="FQ223" s="482">
        <f>IF(AND('8'!FQ27=""),"",'8'!FQ27)</f>
        <v>19</v>
      </c>
      <c r="FR223" s="482">
        <f>IF(AND('8'!FR27=""),"",'8'!FR27)</f>
        <v>19</v>
      </c>
      <c r="FS223" s="482">
        <f>IF(AND('8'!FS27=""),"",'8'!FS27)</f>
        <v>94</v>
      </c>
      <c r="FT223" s="482" t="str">
        <f>IF(AND('8'!FT27=""),"",'8'!FT27)</f>
        <v>A+</v>
      </c>
      <c r="FU223" s="482" t="str">
        <f>IF(AND('8'!FV27=""),"",'8'!FV27)</f>
        <v>-</v>
      </c>
      <c r="FV223" s="482" t="str">
        <f>IF(AND('8'!FW27=""),"",'8'!FW27)</f>
        <v>-</v>
      </c>
      <c r="FW223" s="482" t="str">
        <f>IF(AND('8'!FX27=""),"",'8'!FX27)</f>
        <v>-</v>
      </c>
      <c r="FX223" s="482" t="str">
        <f>IF(AND('8'!FY27=""),"",'8'!FY27)</f>
        <v>-</v>
      </c>
      <c r="FY223" s="482" t="str">
        <f>IF(AND('8'!FZ27=""),"",'8'!FZ27)</f>
        <v>-</v>
      </c>
      <c r="FZ223" s="482" t="str">
        <f>IF(AND('8'!GA27=""),"",'8'!GA27)</f>
        <v>-</v>
      </c>
      <c r="GA223" s="482" t="str">
        <f>IF(AND('8'!GB27=""),"",'8'!GB27)</f>
        <v>-</v>
      </c>
      <c r="GB223" s="482" t="str">
        <f>IF(AND('8'!GC27=""),"",'8'!GC27)</f>
        <v>-</v>
      </c>
      <c r="GC223" s="482" t="str">
        <f>IF(AND('8'!GD27=""),"",'8'!GD27)</f>
        <v>-</v>
      </c>
      <c r="GD223" s="482" t="str">
        <f>IF(AND('8'!GE27=""),"",'8'!GE27)</f>
        <v>-</v>
      </c>
      <c r="GE223" s="482" t="str">
        <f>IF(AND('8'!GF27=""),"",'8'!GF27)</f>
        <v>-</v>
      </c>
      <c r="GF223" s="482" t="str">
        <f>IF(AND('8'!GG27=""),"",'8'!GG27)</f>
        <v>-</v>
      </c>
      <c r="GG223" s="482" t="str">
        <f>IF(AND('8'!GH27=""),"",IF(AND('8'!GH27="-"),"",'8'!GH27))</f>
        <v/>
      </c>
      <c r="GH223" s="50" t="str">
        <f>IF(AND(C223=""),"",VLOOKUP(B223,Register!$A$7:$CL$311,36,FALSE))</f>
        <v/>
      </c>
      <c r="GI223" s="483" t="str">
        <f>IF(AND('8'!GL27=""),"",'8'!GL27)</f>
        <v>izFke</v>
      </c>
      <c r="GJ223" s="173" t="str">
        <f>IF(AND('8'!FU27=""),"",'8'!FU27)</f>
        <v>mRrh.kZ</v>
      </c>
    </row>
    <row r="224" spans="1:192" ht="21">
      <c r="A224" s="480">
        <v>216</v>
      </c>
      <c r="B224" s="481" t="str">
        <f>IF(AND('8'!B28=""),"",'8'!B28)</f>
        <v/>
      </c>
      <c r="C224" s="196" t="str">
        <f>IF(AND('8'!C28=""),"",'8'!C28)</f>
        <v/>
      </c>
      <c r="D224" s="196" t="str">
        <f>IF(AND('8'!D28=""),"",'8'!D28)</f>
        <v/>
      </c>
      <c r="E224" s="201" t="str">
        <f>IF(AND('8'!E28=""),"",'8'!E28)</f>
        <v/>
      </c>
      <c r="F224" s="482" t="str">
        <f>IF(AND('8'!F28=""),"",'8'!F28)</f>
        <v>A</v>
      </c>
      <c r="G224" s="482">
        <f>IF(AND('8'!G28=""),"",'8'!G28)</f>
        <v>10</v>
      </c>
      <c r="H224" s="482" t="str">
        <f>IF(AND('8'!H28=""),"",'8'!H28)</f>
        <v/>
      </c>
      <c r="I224" s="482" t="str">
        <f>IF(AND('8'!I28=""),"",'8'!I28)</f>
        <v/>
      </c>
      <c r="J224" s="482" t="str">
        <f>IF(AND('8'!J28=""),"",'8'!J28)</f>
        <v/>
      </c>
      <c r="K224" s="482">
        <f>IF(AND('8'!K28=""),"",'8'!K28)</f>
        <v>10</v>
      </c>
      <c r="L224" s="482" t="str">
        <f>IF(AND('8'!L28=""),"",'8'!L28)</f>
        <v/>
      </c>
      <c r="M224" s="482" t="str">
        <f>IF(AND('8'!M28=""),"",'8'!M28)</f>
        <v/>
      </c>
      <c r="N224" s="482" t="str">
        <f>IF(AND('8'!N28=""),"",'8'!N28)</f>
        <v/>
      </c>
      <c r="O224" s="482">
        <f>IF(AND('8'!O28=""),"",'8'!O28)</f>
        <v>68</v>
      </c>
      <c r="P224" s="482" t="str">
        <f>IF(AND('8'!P28=""),"",'8'!P28)</f>
        <v/>
      </c>
      <c r="Q224" s="482" t="str">
        <f>IF(AND('8'!Q28=""),"",'8'!Q28)</f>
        <v/>
      </c>
      <c r="R224" s="482" t="str">
        <f>IF(AND('8'!R28=""),"",'8'!R28)</f>
        <v/>
      </c>
      <c r="S224" s="482">
        <f>IF(AND('8'!S28=""),"",'8'!S28)</f>
        <v>10</v>
      </c>
      <c r="T224" s="482" t="str">
        <f>IF(AND('8'!T28=""),"",'8'!T28)</f>
        <v/>
      </c>
      <c r="U224" s="482" t="str">
        <f>IF(AND('8'!U28=""),"",'8'!U28)</f>
        <v/>
      </c>
      <c r="V224" s="482" t="str">
        <f>IF(AND('8'!V28=""),"",'8'!V28)</f>
        <v/>
      </c>
      <c r="W224" s="482" t="str">
        <f>IF(AND('8'!W28=""),"",'8'!W28)</f>
        <v/>
      </c>
      <c r="X224" s="482" t="str">
        <f>IF(AND('8'!X28=""),"",'8'!X28)</f>
        <v/>
      </c>
      <c r="Y224" s="482" t="str">
        <f>IF(AND('8'!Y28=""),"",'8'!Y28)</f>
        <v/>
      </c>
      <c r="Z224" s="482" t="str">
        <f>IF(AND('8'!Z28=""),"",'8'!Z28)</f>
        <v/>
      </c>
      <c r="AA224" s="482" t="str">
        <f>IF(AND('8'!AA28=""),"",'8'!AA28)</f>
        <v/>
      </c>
      <c r="AB224" s="482" t="str">
        <f>IF(AND('8'!AB28=""),"",'8'!AB28)</f>
        <v/>
      </c>
      <c r="AC224" s="482" t="str">
        <f>IF(AND('8'!AC28=""),"",'8'!AC28)</f>
        <v/>
      </c>
      <c r="AD224" s="482" t="str">
        <f>IF(AND('8'!AD28=""),"",'8'!AD28)</f>
        <v/>
      </c>
      <c r="AE224" s="482" t="str">
        <f>IF(AND('8'!AE28=""),"",'8'!AE28)</f>
        <v>A</v>
      </c>
      <c r="AF224" s="482">
        <f>IF(AND('8'!AF28=""),"",'8'!AF28)</f>
        <v>10</v>
      </c>
      <c r="AG224" s="482" t="str">
        <f>IF(AND('8'!AG28=""),"",'8'!AG28)</f>
        <v/>
      </c>
      <c r="AH224" s="482" t="str">
        <f>IF(AND('8'!AH28=""),"",'8'!AH28)</f>
        <v/>
      </c>
      <c r="AI224" s="482" t="str">
        <f>IF(AND('8'!AI28=""),"",'8'!AI28)</f>
        <v/>
      </c>
      <c r="AJ224" s="482">
        <f>IF(AND('8'!AJ28=""),"",'8'!AJ28)</f>
        <v>10</v>
      </c>
      <c r="AK224" s="482" t="str">
        <f>IF(AND('8'!AK28=""),"",'8'!AK28)</f>
        <v/>
      </c>
      <c r="AL224" s="482" t="str">
        <f>IF(AND('8'!AL28=""),"",'8'!AL28)</f>
        <v/>
      </c>
      <c r="AM224" s="482" t="str">
        <f>IF(AND('8'!AM28=""),"",'8'!AM28)</f>
        <v/>
      </c>
      <c r="AN224" s="482">
        <f>IF(AND('8'!AN28=""),"",'8'!AN28)</f>
        <v>68</v>
      </c>
      <c r="AO224" s="482" t="str">
        <f>IF(AND('8'!AO28=""),"",'8'!AO28)</f>
        <v/>
      </c>
      <c r="AP224" s="482" t="str">
        <f>IF(AND('8'!AP28=""),"",'8'!AP28)</f>
        <v/>
      </c>
      <c r="AQ224" s="482" t="str">
        <f>IF(AND('8'!AQ28=""),"",'8'!AQ28)</f>
        <v/>
      </c>
      <c r="AR224" s="482">
        <f>IF(AND('8'!AR28=""),"",'8'!AR28)</f>
        <v>10</v>
      </c>
      <c r="AS224" s="482" t="str">
        <f>IF(AND('8'!AS28=""),"",'8'!AS28)</f>
        <v/>
      </c>
      <c r="AT224" s="482" t="str">
        <f>IF(AND('8'!AT28=""),"",'8'!AT28)</f>
        <v/>
      </c>
      <c r="AU224" s="482" t="str">
        <f>IF(AND('8'!AU28=""),"",'8'!AU28)</f>
        <v/>
      </c>
      <c r="AV224" s="482" t="str">
        <f>IF(AND('8'!AV28=""),"",'8'!AV28)</f>
        <v/>
      </c>
      <c r="AW224" s="482" t="str">
        <f>IF(AND('8'!AW28=""),"",'8'!AW28)</f>
        <v/>
      </c>
      <c r="AX224" s="482" t="str">
        <f>IF(AND('8'!AX28=""),"",'8'!AX28)</f>
        <v/>
      </c>
      <c r="AY224" s="482" t="str">
        <f>IF(AND('8'!AY28=""),"",'8'!AY28)</f>
        <v/>
      </c>
      <c r="AZ224" s="482" t="str">
        <f>IF(AND('8'!AZ28=""),"",'8'!AZ28)</f>
        <v/>
      </c>
      <c r="BA224" s="482" t="str">
        <f>IF(AND('8'!BA28=""),"",'8'!BA28)</f>
        <v/>
      </c>
      <c r="BB224" s="482" t="str">
        <f>IF(AND('8'!BB28=""),"",'8'!BB28)</f>
        <v/>
      </c>
      <c r="BC224" s="482" t="str">
        <f>IF(AND('8'!BC28=""),"",'8'!BC28)</f>
        <v/>
      </c>
      <c r="BD224" s="482" t="str">
        <f>IF(AND('8'!BD28=""),"",'8'!BD28)</f>
        <v>A</v>
      </c>
      <c r="BE224" s="482">
        <f>IF(AND('8'!BE28=""),"",'8'!BE28)</f>
        <v>10</v>
      </c>
      <c r="BF224" s="482" t="str">
        <f>IF(AND('8'!BF28=""),"",'8'!BF28)</f>
        <v/>
      </c>
      <c r="BG224" s="482" t="str">
        <f>IF(AND('8'!BG28=""),"",'8'!BG28)</f>
        <v/>
      </c>
      <c r="BH224" s="482" t="str">
        <f>IF(AND('8'!BH28=""),"",'8'!BH28)</f>
        <v/>
      </c>
      <c r="BI224" s="482">
        <f>IF(AND('8'!BI28=""),"",'8'!BI28)</f>
        <v>10</v>
      </c>
      <c r="BJ224" s="482" t="str">
        <f>IF(AND('8'!BJ28=""),"",'8'!BJ28)</f>
        <v/>
      </c>
      <c r="BK224" s="482" t="str">
        <f>IF(AND('8'!BK28=""),"",'8'!BK28)</f>
        <v/>
      </c>
      <c r="BL224" s="482" t="str">
        <f>IF(AND('8'!BL28=""),"",'8'!BL28)</f>
        <v/>
      </c>
      <c r="BM224" s="482">
        <f>IF(AND('8'!BM28=""),"",'8'!BM28)</f>
        <v>68</v>
      </c>
      <c r="BN224" s="482" t="str">
        <f>IF(AND('8'!BN28=""),"",'8'!BN28)</f>
        <v/>
      </c>
      <c r="BO224" s="482" t="str">
        <f>IF(AND('8'!BO28=""),"",'8'!BO28)</f>
        <v/>
      </c>
      <c r="BP224" s="482" t="str">
        <f>IF(AND('8'!BP28=""),"",'8'!BP28)</f>
        <v/>
      </c>
      <c r="BQ224" s="482">
        <f>IF(AND('8'!BQ28=""),"",'8'!BQ28)</f>
        <v>10</v>
      </c>
      <c r="BR224" s="482" t="str">
        <f>IF(AND('8'!BR28=""),"",'8'!BR28)</f>
        <v/>
      </c>
      <c r="BS224" s="482" t="str">
        <f>IF(AND('8'!BS28=""),"",'8'!BS28)</f>
        <v/>
      </c>
      <c r="BT224" s="482" t="str">
        <f>IF(AND('8'!BT28=""),"",'8'!BT28)</f>
        <v/>
      </c>
      <c r="BU224" s="482" t="str">
        <f>IF(AND('8'!BU28=""),"",'8'!BU28)</f>
        <v/>
      </c>
      <c r="BV224" s="482" t="str">
        <f>IF(AND('8'!BV28=""),"",'8'!BV28)</f>
        <v/>
      </c>
      <c r="BW224" s="482" t="str">
        <f>IF(AND('8'!BW28=""),"",'8'!BW28)</f>
        <v/>
      </c>
      <c r="BX224" s="482" t="str">
        <f>IF(AND('8'!BX28=""),"",'8'!BX28)</f>
        <v/>
      </c>
      <c r="BY224" s="482" t="str">
        <f>IF(AND('8'!BY28=""),"",'8'!BY28)</f>
        <v/>
      </c>
      <c r="BZ224" s="482" t="str">
        <f>IF(AND('8'!BZ28=""),"",'8'!BZ28)</f>
        <v/>
      </c>
      <c r="CA224" s="482" t="str">
        <f>IF(AND('8'!CA28=""),"",'8'!CA28)</f>
        <v/>
      </c>
      <c r="CB224" s="482" t="str">
        <f>IF(AND('8'!CB28=""),"",'8'!CB28)</f>
        <v/>
      </c>
      <c r="CC224" s="482" t="str">
        <f>IF(AND('8'!CC28=""),"",'8'!CC28)</f>
        <v>A</v>
      </c>
      <c r="CD224" s="482">
        <f>IF(AND('8'!CD28=""),"",'8'!CD28)</f>
        <v>10</v>
      </c>
      <c r="CE224" s="482" t="str">
        <f>IF(AND('8'!CE28=""),"",'8'!CE28)</f>
        <v/>
      </c>
      <c r="CF224" s="482" t="str">
        <f>IF(AND('8'!CF28=""),"",'8'!CF28)</f>
        <v/>
      </c>
      <c r="CG224" s="482" t="str">
        <f>IF(AND('8'!CG28=""),"",'8'!CG28)</f>
        <v/>
      </c>
      <c r="CH224" s="482">
        <f>IF(AND('8'!CH28=""),"",'8'!CH28)</f>
        <v>10</v>
      </c>
      <c r="CI224" s="482" t="str">
        <f>IF(AND('8'!CI28=""),"",'8'!CI28)</f>
        <v/>
      </c>
      <c r="CJ224" s="482" t="str">
        <f>IF(AND('8'!CJ28=""),"",'8'!CJ28)</f>
        <v/>
      </c>
      <c r="CK224" s="482" t="str">
        <f>IF(AND('8'!CK28=""),"",'8'!CK28)</f>
        <v/>
      </c>
      <c r="CL224" s="482">
        <f>IF(AND('8'!CL28=""),"",'8'!CL28)</f>
        <v>68</v>
      </c>
      <c r="CM224" s="482" t="str">
        <f>IF(AND('8'!CM28=""),"",'8'!CM28)</f>
        <v/>
      </c>
      <c r="CN224" s="482" t="str">
        <f>IF(AND('8'!CN28=""),"",'8'!CN28)</f>
        <v/>
      </c>
      <c r="CO224" s="482" t="str">
        <f>IF(AND('8'!CO28=""),"",'8'!CO28)</f>
        <v/>
      </c>
      <c r="CP224" s="482">
        <f>IF(AND('8'!CP28=""),"",'8'!CP28)</f>
        <v>10</v>
      </c>
      <c r="CQ224" s="482" t="str">
        <f>IF(AND('8'!CQ28=""),"",'8'!CQ28)</f>
        <v/>
      </c>
      <c r="CR224" s="482" t="str">
        <f>IF(AND('8'!CR28=""),"",'8'!CR28)</f>
        <v/>
      </c>
      <c r="CS224" s="482" t="str">
        <f>IF(AND('8'!CS28=""),"",'8'!CS28)</f>
        <v/>
      </c>
      <c r="CT224" s="482" t="str">
        <f>IF(AND('8'!CT28=""),"",'8'!CT28)</f>
        <v/>
      </c>
      <c r="CU224" s="482" t="str">
        <f>IF(AND('8'!CU28=""),"",'8'!CU28)</f>
        <v/>
      </c>
      <c r="CV224" s="482" t="str">
        <f>IF(AND('8'!CV28=""),"",'8'!CV28)</f>
        <v/>
      </c>
      <c r="CW224" s="482" t="str">
        <f>IF(AND('8'!CW28=""),"",'8'!CW28)</f>
        <v/>
      </c>
      <c r="CX224" s="482" t="str">
        <f>IF(AND('8'!CX28=""),"",'8'!CX28)</f>
        <v/>
      </c>
      <c r="CY224" s="482" t="str">
        <f>IF(AND('8'!CY28=""),"",'8'!CY28)</f>
        <v/>
      </c>
      <c r="CZ224" s="482" t="str">
        <f>IF(AND('8'!CZ28=""),"",'8'!CZ28)</f>
        <v/>
      </c>
      <c r="DA224" s="482" t="str">
        <f>IF(AND('8'!DA28=""),"",'8'!DA28)</f>
        <v/>
      </c>
      <c r="DB224" s="482" t="str">
        <f>IF(AND('8'!DB28=""),"",'8'!DB28)</f>
        <v>A</v>
      </c>
      <c r="DC224" s="482">
        <f>IF(AND('8'!DC28=""),"",'8'!DC28)</f>
        <v>10</v>
      </c>
      <c r="DD224" s="482" t="str">
        <f>IF(AND('8'!DD28=""),"",'8'!DD28)</f>
        <v/>
      </c>
      <c r="DE224" s="482" t="str">
        <f>IF(AND('8'!DE28=""),"",'8'!DE28)</f>
        <v/>
      </c>
      <c r="DF224" s="482" t="str">
        <f>IF(AND('8'!DF28=""),"",'8'!DF28)</f>
        <v/>
      </c>
      <c r="DG224" s="482">
        <f>IF(AND('8'!DG28=""),"",'8'!DG28)</f>
        <v>10</v>
      </c>
      <c r="DH224" s="482" t="str">
        <f>IF(AND('8'!DH28=""),"",'8'!DH28)</f>
        <v/>
      </c>
      <c r="DI224" s="482" t="str">
        <f>IF(AND('8'!DI28=""),"",'8'!DI28)</f>
        <v/>
      </c>
      <c r="DJ224" s="482" t="str">
        <f>IF(AND('8'!DJ28=""),"",'8'!DJ28)</f>
        <v/>
      </c>
      <c r="DK224" s="482">
        <f>IF(AND('8'!DK28=""),"",'8'!DK28)</f>
        <v>68</v>
      </c>
      <c r="DL224" s="482" t="str">
        <f>IF(AND('8'!DL28=""),"",'8'!DL28)</f>
        <v/>
      </c>
      <c r="DM224" s="482" t="str">
        <f>IF(AND('8'!DM28=""),"",'8'!DM28)</f>
        <v/>
      </c>
      <c r="DN224" s="482" t="str">
        <f>IF(AND('8'!DN28=""),"",'8'!DN28)</f>
        <v/>
      </c>
      <c r="DO224" s="482">
        <f>IF(AND('8'!DO28=""),"",'8'!DO28)</f>
        <v>10</v>
      </c>
      <c r="DP224" s="482" t="str">
        <f>IF(AND('8'!DP28=""),"",'8'!DP28)</f>
        <v/>
      </c>
      <c r="DQ224" s="482" t="str">
        <f>IF(AND('8'!DQ28=""),"",'8'!DQ28)</f>
        <v/>
      </c>
      <c r="DR224" s="482" t="str">
        <f>IF(AND('8'!DR28=""),"",'8'!DR28)</f>
        <v/>
      </c>
      <c r="DS224" s="482" t="str">
        <f>IF(AND('8'!DS28=""),"",'8'!DS28)</f>
        <v/>
      </c>
      <c r="DT224" s="482" t="str">
        <f>IF(AND('8'!DT28=""),"",'8'!DT28)</f>
        <v/>
      </c>
      <c r="DU224" s="482" t="str">
        <f>IF(AND('8'!DU28=""),"",'8'!DU28)</f>
        <v/>
      </c>
      <c r="DV224" s="482" t="str">
        <f>IF(AND('8'!DV28=""),"",'8'!DV28)</f>
        <v/>
      </c>
      <c r="DW224" s="482" t="str">
        <f>IF(AND('8'!DW28=""),"",'8'!DW28)</f>
        <v/>
      </c>
      <c r="DX224" s="482" t="str">
        <f>IF(AND('8'!DX28=""),"",'8'!DX28)</f>
        <v/>
      </c>
      <c r="DY224" s="482" t="str">
        <f>IF(AND('8'!DY28=""),"",'8'!DY28)</f>
        <v/>
      </c>
      <c r="DZ224" s="482" t="str">
        <f>IF(AND('8'!DZ28=""),"",'8'!DZ28)</f>
        <v/>
      </c>
      <c r="EA224" s="482" t="str">
        <f>IF(AND('8'!EA28=""),"",'8'!EA28)</f>
        <v>A</v>
      </c>
      <c r="EB224" s="482">
        <f>IF(AND('8'!EB28=""),"",'8'!EB28)</f>
        <v>10</v>
      </c>
      <c r="EC224" s="482" t="str">
        <f>IF(AND('8'!EC28=""),"",'8'!EC28)</f>
        <v/>
      </c>
      <c r="ED224" s="482" t="str">
        <f>IF(AND('8'!ED28=""),"",'8'!ED28)</f>
        <v/>
      </c>
      <c r="EE224" s="482" t="str">
        <f>IF(AND('8'!EE28=""),"",'8'!EE28)</f>
        <v/>
      </c>
      <c r="EF224" s="482">
        <f>IF(AND('8'!EF28=""),"",'8'!EF28)</f>
        <v>10</v>
      </c>
      <c r="EG224" s="482" t="str">
        <f>IF(AND('8'!EG28=""),"",'8'!EG28)</f>
        <v/>
      </c>
      <c r="EH224" s="482" t="str">
        <f>IF(AND('8'!EH28=""),"",'8'!EH28)</f>
        <v/>
      </c>
      <c r="EI224" s="482" t="str">
        <f>IF(AND('8'!EI28=""),"",'8'!EI28)</f>
        <v/>
      </c>
      <c r="EJ224" s="482">
        <f>IF(AND('8'!EJ28=""),"",'8'!EJ28)</f>
        <v>68</v>
      </c>
      <c r="EK224" s="482" t="str">
        <f>IF(AND('8'!EK28=""),"",'8'!EK28)</f>
        <v/>
      </c>
      <c r="EL224" s="482" t="str">
        <f>IF(AND('8'!EL28=""),"",'8'!EL28)</f>
        <v/>
      </c>
      <c r="EM224" s="482" t="str">
        <f>IF(AND('8'!EM28=""),"",'8'!EM28)</f>
        <v/>
      </c>
      <c r="EN224" s="482">
        <f>IF(AND('8'!EN28=""),"",'8'!EN28)</f>
        <v>10</v>
      </c>
      <c r="EO224" s="482" t="str">
        <f>IF(AND('8'!EO28=""),"",'8'!EO28)</f>
        <v/>
      </c>
      <c r="EP224" s="482" t="str">
        <f>IF(AND('8'!EP28=""),"",'8'!EP28)</f>
        <v/>
      </c>
      <c r="EQ224" s="482" t="str">
        <f>IF(AND('8'!EQ28=""),"",'8'!EQ28)</f>
        <v/>
      </c>
      <c r="ER224" s="482" t="str">
        <f>IF(AND('8'!ER28=""),"",'8'!ER28)</f>
        <v/>
      </c>
      <c r="ES224" s="482" t="str">
        <f>IF(AND('8'!ES28=""),"",'8'!ES28)</f>
        <v/>
      </c>
      <c r="ET224" s="482" t="str">
        <f>IF(AND('8'!ET28=""),"",'8'!ET28)</f>
        <v/>
      </c>
      <c r="EU224" s="482" t="str">
        <f>IF(AND('8'!EU28=""),"",'8'!EU28)</f>
        <v/>
      </c>
      <c r="EV224" s="482" t="str">
        <f>IF(AND('8'!EV28=""),"",'8'!EV28)</f>
        <v/>
      </c>
      <c r="EW224" s="482" t="str">
        <f>IF(AND('8'!EW28=""),"",'8'!EW28)</f>
        <v/>
      </c>
      <c r="EX224" s="482" t="str">
        <f>IF(AND('8'!EX28=""),"",'8'!EX28)</f>
        <v/>
      </c>
      <c r="EY224" s="482" t="str">
        <f>IF(AND('8'!EY28=""),"",'8'!EY28)</f>
        <v/>
      </c>
      <c r="EZ224" s="482">
        <f>IF(AND('8'!EZ28=""),"",'8'!EZ28)</f>
        <v>19</v>
      </c>
      <c r="FA224" s="482">
        <f>IF(AND('8'!FA28=""),"",'8'!FA28)</f>
        <v>19</v>
      </c>
      <c r="FB224" s="482">
        <f>IF(AND('8'!FB28=""),"",'8'!FB28)</f>
        <v>19</v>
      </c>
      <c r="FC224" s="482">
        <f>IF(AND('8'!FC28=""),"",'8'!FC28)</f>
        <v>19</v>
      </c>
      <c r="FD224" s="482">
        <f>IF(AND('8'!FD28=""),"",'8'!FD28)</f>
        <v>19</v>
      </c>
      <c r="FE224" s="482" t="str">
        <f>IF(AND('8'!FE28=""),"",'8'!FE28)</f>
        <v/>
      </c>
      <c r="FF224" s="482" t="str">
        <f>IF(AND('8'!FF28=""),"",'8'!FF28)</f>
        <v xml:space="preserve"> </v>
      </c>
      <c r="FG224" s="482">
        <f>IF(AND('8'!FG28=""),"",'8'!FG28)</f>
        <v>18</v>
      </c>
      <c r="FH224" s="482">
        <f>IF(AND('8'!FH28=""),"",'8'!FH28)</f>
        <v>19</v>
      </c>
      <c r="FI224" s="482">
        <f>IF(AND('8'!FI28=""),"",'8'!FI28)</f>
        <v>19</v>
      </c>
      <c r="FJ224" s="482">
        <f>IF(AND('8'!FJ28=""),"",'8'!FJ28)</f>
        <v>19</v>
      </c>
      <c r="FK224" s="482">
        <f>IF(AND('8'!FK28=""),"",'8'!FK28)</f>
        <v>19</v>
      </c>
      <c r="FL224" s="482" t="str">
        <f>IF(AND('8'!FL28=""),"",'8'!FL28)</f>
        <v/>
      </c>
      <c r="FM224" s="482" t="str">
        <f>IF(AND('8'!FM28=""),"",'8'!FM28)</f>
        <v xml:space="preserve"> </v>
      </c>
      <c r="FN224" s="482">
        <f>IF(AND('8'!FN28=""),"",'8'!FN28)</f>
        <v>19</v>
      </c>
      <c r="FO224" s="482">
        <f>IF(AND('8'!FO28=""),"",'8'!FO28)</f>
        <v>19</v>
      </c>
      <c r="FP224" s="482">
        <f>IF(AND('8'!FP28=""),"",'8'!FP28)</f>
        <v>19</v>
      </c>
      <c r="FQ224" s="482">
        <f>IF(AND('8'!FQ28=""),"",'8'!FQ28)</f>
        <v>19</v>
      </c>
      <c r="FR224" s="482">
        <f>IF(AND('8'!FR28=""),"",'8'!FR28)</f>
        <v>19</v>
      </c>
      <c r="FS224" s="482" t="str">
        <f>IF(AND('8'!FS28=""),"",'8'!FS28)</f>
        <v/>
      </c>
      <c r="FT224" s="482" t="str">
        <f>IF(AND('8'!FT28=""),"",'8'!FT28)</f>
        <v xml:space="preserve"> </v>
      </c>
      <c r="FU224" s="482" t="str">
        <f>IF(AND('8'!FV28=""),"",'8'!FV28)</f>
        <v>-</v>
      </c>
      <c r="FV224" s="482" t="str">
        <f>IF(AND('8'!FW28=""),"",'8'!FW28)</f>
        <v>-</v>
      </c>
      <c r="FW224" s="482" t="str">
        <f>IF(AND('8'!FX28=""),"",'8'!FX28)</f>
        <v>-</v>
      </c>
      <c r="FX224" s="482" t="str">
        <f>IF(AND('8'!FY28=""),"",'8'!FY28)</f>
        <v>-</v>
      </c>
      <c r="FY224" s="482" t="str">
        <f>IF(AND('8'!FZ28=""),"",'8'!FZ28)</f>
        <v>-</v>
      </c>
      <c r="FZ224" s="482" t="str">
        <f>IF(AND('8'!GA28=""),"",'8'!GA28)</f>
        <v>-</v>
      </c>
      <c r="GA224" s="482" t="str">
        <f>IF(AND('8'!GB28=""),"",'8'!GB28)</f>
        <v>-</v>
      </c>
      <c r="GB224" s="482" t="str">
        <f>IF(AND('8'!GC28=""),"",'8'!GC28)</f>
        <v>-</v>
      </c>
      <c r="GC224" s="482" t="str">
        <f>IF(AND('8'!GD28=""),"",'8'!GD28)</f>
        <v>-</v>
      </c>
      <c r="GD224" s="482" t="str">
        <f>IF(AND('8'!GE28=""),"",'8'!GE28)</f>
        <v>-</v>
      </c>
      <c r="GE224" s="482" t="str">
        <f>IF(AND('8'!GF28=""),"",'8'!GF28)</f>
        <v>-</v>
      </c>
      <c r="GF224" s="482" t="str">
        <f>IF(AND('8'!GG28=""),"",'8'!GG28)</f>
        <v>-</v>
      </c>
      <c r="GG224" s="482" t="str">
        <f>IF(AND('8'!GH28=""),"",IF(AND('8'!GH28="-"),"",'8'!GH28))</f>
        <v/>
      </c>
      <c r="GH224" s="50" t="str">
        <f>IF(AND(C224=""),"",VLOOKUP(B224,Register!$A$7:$CL$311,36,FALSE))</f>
        <v/>
      </c>
      <c r="GI224" s="483" t="str">
        <f>IF(AND('8'!GL28=""),"",'8'!GL28)</f>
        <v/>
      </c>
      <c r="GJ224" s="173" t="str">
        <f>IF(AND('8'!FU28=""),"",'8'!FU28)</f>
        <v>mRrh.kZ</v>
      </c>
    </row>
    <row r="225" spans="1:192" ht="21">
      <c r="A225" s="480">
        <v>217</v>
      </c>
      <c r="B225" s="481" t="str">
        <f>IF(AND('8'!B29=""),"",'8'!B29)</f>
        <v/>
      </c>
      <c r="C225" s="196" t="str">
        <f>IF(AND('8'!C29=""),"",'8'!C29)</f>
        <v/>
      </c>
      <c r="D225" s="196" t="str">
        <f>IF(AND('8'!D29=""),"",'8'!D29)</f>
        <v/>
      </c>
      <c r="E225" s="201" t="str">
        <f>IF(AND('8'!E29=""),"",'8'!E29)</f>
        <v/>
      </c>
      <c r="F225" s="482" t="str">
        <f>IF(AND('8'!F29=""),"",'8'!F29)</f>
        <v>B</v>
      </c>
      <c r="G225" s="482">
        <f>IF(AND('8'!G29=""),"",'8'!G29)</f>
        <v>9</v>
      </c>
      <c r="H225" s="482" t="str">
        <f>IF(AND('8'!H29=""),"",'8'!H29)</f>
        <v/>
      </c>
      <c r="I225" s="482" t="str">
        <f>IF(AND('8'!I29=""),"",'8'!I29)</f>
        <v/>
      </c>
      <c r="J225" s="482" t="str">
        <f>IF(AND('8'!J29=""),"",'8'!J29)</f>
        <v/>
      </c>
      <c r="K225" s="482">
        <f>IF(AND('8'!K29=""),"",'8'!K29)</f>
        <v>7</v>
      </c>
      <c r="L225" s="482" t="str">
        <f>IF(AND('8'!L29=""),"",'8'!L29)</f>
        <v/>
      </c>
      <c r="M225" s="482" t="str">
        <f>IF(AND('8'!M29=""),"",'8'!M29)</f>
        <v/>
      </c>
      <c r="N225" s="482" t="str">
        <f>IF(AND('8'!N29=""),"",'8'!N29)</f>
        <v/>
      </c>
      <c r="O225" s="482">
        <f>IF(AND('8'!O29=""),"",'8'!O29)</f>
        <v>31</v>
      </c>
      <c r="P225" s="482" t="str">
        <f>IF(AND('8'!P29=""),"",'8'!P29)</f>
        <v/>
      </c>
      <c r="Q225" s="482" t="str">
        <f>IF(AND('8'!Q29=""),"",'8'!Q29)</f>
        <v/>
      </c>
      <c r="R225" s="482" t="str">
        <f>IF(AND('8'!R29=""),"",'8'!R29)</f>
        <v/>
      </c>
      <c r="S225" s="482">
        <f>IF(AND('8'!S29=""),"",'8'!S29)</f>
        <v>9</v>
      </c>
      <c r="T225" s="482" t="str">
        <f>IF(AND('8'!T29=""),"",'8'!T29)</f>
        <v/>
      </c>
      <c r="U225" s="482" t="str">
        <f>IF(AND('8'!U29=""),"",'8'!U29)</f>
        <v/>
      </c>
      <c r="V225" s="482" t="str">
        <f>IF(AND('8'!V29=""),"",'8'!V29)</f>
        <v/>
      </c>
      <c r="W225" s="482" t="str">
        <f>IF(AND('8'!W29=""),"",'8'!W29)</f>
        <v/>
      </c>
      <c r="X225" s="482" t="str">
        <f>IF(AND('8'!X29=""),"",'8'!X29)</f>
        <v/>
      </c>
      <c r="Y225" s="482" t="str">
        <f>IF(AND('8'!Y29=""),"",'8'!Y29)</f>
        <v/>
      </c>
      <c r="Z225" s="482" t="str">
        <f>IF(AND('8'!Z29=""),"",'8'!Z29)</f>
        <v/>
      </c>
      <c r="AA225" s="482" t="str">
        <f>IF(AND('8'!AA29=""),"",'8'!AA29)</f>
        <v/>
      </c>
      <c r="AB225" s="482" t="str">
        <f>IF(AND('8'!AB29=""),"",'8'!AB29)</f>
        <v/>
      </c>
      <c r="AC225" s="482" t="str">
        <f>IF(AND('8'!AC29=""),"",'8'!AC29)</f>
        <v/>
      </c>
      <c r="AD225" s="482" t="str">
        <f>IF(AND('8'!AD29=""),"",'8'!AD29)</f>
        <v/>
      </c>
      <c r="AE225" s="482" t="str">
        <f>IF(AND('8'!AE29=""),"",'8'!AE29)</f>
        <v>B</v>
      </c>
      <c r="AF225" s="482">
        <f>IF(AND('8'!AF29=""),"",'8'!AF29)</f>
        <v>9</v>
      </c>
      <c r="AG225" s="482" t="str">
        <f>IF(AND('8'!AG29=""),"",'8'!AG29)</f>
        <v/>
      </c>
      <c r="AH225" s="482" t="str">
        <f>IF(AND('8'!AH29=""),"",'8'!AH29)</f>
        <v/>
      </c>
      <c r="AI225" s="482" t="str">
        <f>IF(AND('8'!AI29=""),"",'8'!AI29)</f>
        <v/>
      </c>
      <c r="AJ225" s="482">
        <f>IF(AND('8'!AJ29=""),"",'8'!AJ29)</f>
        <v>7</v>
      </c>
      <c r="AK225" s="482" t="str">
        <f>IF(AND('8'!AK29=""),"",'8'!AK29)</f>
        <v/>
      </c>
      <c r="AL225" s="482" t="str">
        <f>IF(AND('8'!AL29=""),"",'8'!AL29)</f>
        <v/>
      </c>
      <c r="AM225" s="482" t="str">
        <f>IF(AND('8'!AM29=""),"",'8'!AM29)</f>
        <v/>
      </c>
      <c r="AN225" s="482">
        <f>IF(AND('8'!AN29=""),"",'8'!AN29)</f>
        <v>31</v>
      </c>
      <c r="AO225" s="482" t="str">
        <f>IF(AND('8'!AO29=""),"",'8'!AO29)</f>
        <v/>
      </c>
      <c r="AP225" s="482" t="str">
        <f>IF(AND('8'!AP29=""),"",'8'!AP29)</f>
        <v/>
      </c>
      <c r="AQ225" s="482" t="str">
        <f>IF(AND('8'!AQ29=""),"",'8'!AQ29)</f>
        <v/>
      </c>
      <c r="AR225" s="482">
        <f>IF(AND('8'!AR29=""),"",'8'!AR29)</f>
        <v>9</v>
      </c>
      <c r="AS225" s="482" t="str">
        <f>IF(AND('8'!AS29=""),"",'8'!AS29)</f>
        <v/>
      </c>
      <c r="AT225" s="482" t="str">
        <f>IF(AND('8'!AT29=""),"",'8'!AT29)</f>
        <v/>
      </c>
      <c r="AU225" s="482" t="str">
        <f>IF(AND('8'!AU29=""),"",'8'!AU29)</f>
        <v/>
      </c>
      <c r="AV225" s="482" t="str">
        <f>IF(AND('8'!AV29=""),"",'8'!AV29)</f>
        <v/>
      </c>
      <c r="AW225" s="482" t="str">
        <f>IF(AND('8'!AW29=""),"",'8'!AW29)</f>
        <v/>
      </c>
      <c r="AX225" s="482" t="str">
        <f>IF(AND('8'!AX29=""),"",'8'!AX29)</f>
        <v/>
      </c>
      <c r="AY225" s="482" t="str">
        <f>IF(AND('8'!AY29=""),"",'8'!AY29)</f>
        <v/>
      </c>
      <c r="AZ225" s="482" t="str">
        <f>IF(AND('8'!AZ29=""),"",'8'!AZ29)</f>
        <v/>
      </c>
      <c r="BA225" s="482" t="str">
        <f>IF(AND('8'!BA29=""),"",'8'!BA29)</f>
        <v/>
      </c>
      <c r="BB225" s="482" t="str">
        <f>IF(AND('8'!BB29=""),"",'8'!BB29)</f>
        <v/>
      </c>
      <c r="BC225" s="482" t="str">
        <f>IF(AND('8'!BC29=""),"",'8'!BC29)</f>
        <v/>
      </c>
      <c r="BD225" s="482" t="str">
        <f>IF(AND('8'!BD29=""),"",'8'!BD29)</f>
        <v>B</v>
      </c>
      <c r="BE225" s="482">
        <f>IF(AND('8'!BE29=""),"",'8'!BE29)</f>
        <v>9</v>
      </c>
      <c r="BF225" s="482" t="str">
        <f>IF(AND('8'!BF29=""),"",'8'!BF29)</f>
        <v/>
      </c>
      <c r="BG225" s="482" t="str">
        <f>IF(AND('8'!BG29=""),"",'8'!BG29)</f>
        <v/>
      </c>
      <c r="BH225" s="482" t="str">
        <f>IF(AND('8'!BH29=""),"",'8'!BH29)</f>
        <v/>
      </c>
      <c r="BI225" s="482">
        <f>IF(AND('8'!BI29=""),"",'8'!BI29)</f>
        <v>7</v>
      </c>
      <c r="BJ225" s="482" t="str">
        <f>IF(AND('8'!BJ29=""),"",'8'!BJ29)</f>
        <v/>
      </c>
      <c r="BK225" s="482" t="str">
        <f>IF(AND('8'!BK29=""),"",'8'!BK29)</f>
        <v/>
      </c>
      <c r="BL225" s="482" t="str">
        <f>IF(AND('8'!BL29=""),"",'8'!BL29)</f>
        <v/>
      </c>
      <c r="BM225" s="482">
        <f>IF(AND('8'!BM29=""),"",'8'!BM29)</f>
        <v>31</v>
      </c>
      <c r="BN225" s="482" t="str">
        <f>IF(AND('8'!BN29=""),"",'8'!BN29)</f>
        <v/>
      </c>
      <c r="BO225" s="482" t="str">
        <f>IF(AND('8'!BO29=""),"",'8'!BO29)</f>
        <v/>
      </c>
      <c r="BP225" s="482" t="str">
        <f>IF(AND('8'!BP29=""),"",'8'!BP29)</f>
        <v/>
      </c>
      <c r="BQ225" s="482">
        <f>IF(AND('8'!BQ29=""),"",'8'!BQ29)</f>
        <v>9</v>
      </c>
      <c r="BR225" s="482" t="str">
        <f>IF(AND('8'!BR29=""),"",'8'!BR29)</f>
        <v/>
      </c>
      <c r="BS225" s="482" t="str">
        <f>IF(AND('8'!BS29=""),"",'8'!BS29)</f>
        <v/>
      </c>
      <c r="BT225" s="482" t="str">
        <f>IF(AND('8'!BT29=""),"",'8'!BT29)</f>
        <v/>
      </c>
      <c r="BU225" s="482" t="str">
        <f>IF(AND('8'!BU29=""),"",'8'!BU29)</f>
        <v/>
      </c>
      <c r="BV225" s="482" t="str">
        <f>IF(AND('8'!BV29=""),"",'8'!BV29)</f>
        <v/>
      </c>
      <c r="BW225" s="482" t="str">
        <f>IF(AND('8'!BW29=""),"",'8'!BW29)</f>
        <v/>
      </c>
      <c r="BX225" s="482" t="str">
        <f>IF(AND('8'!BX29=""),"",'8'!BX29)</f>
        <v/>
      </c>
      <c r="BY225" s="482" t="str">
        <f>IF(AND('8'!BY29=""),"",'8'!BY29)</f>
        <v/>
      </c>
      <c r="BZ225" s="482" t="str">
        <f>IF(AND('8'!BZ29=""),"",'8'!BZ29)</f>
        <v/>
      </c>
      <c r="CA225" s="482" t="str">
        <f>IF(AND('8'!CA29=""),"",'8'!CA29)</f>
        <v/>
      </c>
      <c r="CB225" s="482" t="str">
        <f>IF(AND('8'!CB29=""),"",'8'!CB29)</f>
        <v/>
      </c>
      <c r="CC225" s="482" t="str">
        <f>IF(AND('8'!CC29=""),"",'8'!CC29)</f>
        <v>B</v>
      </c>
      <c r="CD225" s="482">
        <f>IF(AND('8'!CD29=""),"",'8'!CD29)</f>
        <v>9</v>
      </c>
      <c r="CE225" s="482" t="str">
        <f>IF(AND('8'!CE29=""),"",'8'!CE29)</f>
        <v/>
      </c>
      <c r="CF225" s="482" t="str">
        <f>IF(AND('8'!CF29=""),"",'8'!CF29)</f>
        <v/>
      </c>
      <c r="CG225" s="482" t="str">
        <f>IF(AND('8'!CG29=""),"",'8'!CG29)</f>
        <v/>
      </c>
      <c r="CH225" s="482">
        <f>IF(AND('8'!CH29=""),"",'8'!CH29)</f>
        <v>7</v>
      </c>
      <c r="CI225" s="482" t="str">
        <f>IF(AND('8'!CI29=""),"",'8'!CI29)</f>
        <v/>
      </c>
      <c r="CJ225" s="482" t="str">
        <f>IF(AND('8'!CJ29=""),"",'8'!CJ29)</f>
        <v/>
      </c>
      <c r="CK225" s="482" t="str">
        <f>IF(AND('8'!CK29=""),"",'8'!CK29)</f>
        <v/>
      </c>
      <c r="CL225" s="482">
        <f>IF(AND('8'!CL29=""),"",'8'!CL29)</f>
        <v>31</v>
      </c>
      <c r="CM225" s="482" t="str">
        <f>IF(AND('8'!CM29=""),"",'8'!CM29)</f>
        <v/>
      </c>
      <c r="CN225" s="482" t="str">
        <f>IF(AND('8'!CN29=""),"",'8'!CN29)</f>
        <v/>
      </c>
      <c r="CO225" s="482" t="str">
        <f>IF(AND('8'!CO29=""),"",'8'!CO29)</f>
        <v/>
      </c>
      <c r="CP225" s="482">
        <f>IF(AND('8'!CP29=""),"",'8'!CP29)</f>
        <v>9</v>
      </c>
      <c r="CQ225" s="482" t="str">
        <f>IF(AND('8'!CQ29=""),"",'8'!CQ29)</f>
        <v/>
      </c>
      <c r="CR225" s="482" t="str">
        <f>IF(AND('8'!CR29=""),"",'8'!CR29)</f>
        <v/>
      </c>
      <c r="CS225" s="482" t="str">
        <f>IF(AND('8'!CS29=""),"",'8'!CS29)</f>
        <v/>
      </c>
      <c r="CT225" s="482" t="str">
        <f>IF(AND('8'!CT29=""),"",'8'!CT29)</f>
        <v/>
      </c>
      <c r="CU225" s="482" t="str">
        <f>IF(AND('8'!CU29=""),"",'8'!CU29)</f>
        <v/>
      </c>
      <c r="CV225" s="482" t="str">
        <f>IF(AND('8'!CV29=""),"",'8'!CV29)</f>
        <v/>
      </c>
      <c r="CW225" s="482" t="str">
        <f>IF(AND('8'!CW29=""),"",'8'!CW29)</f>
        <v/>
      </c>
      <c r="CX225" s="482" t="str">
        <f>IF(AND('8'!CX29=""),"",'8'!CX29)</f>
        <v/>
      </c>
      <c r="CY225" s="482" t="str">
        <f>IF(AND('8'!CY29=""),"",'8'!CY29)</f>
        <v/>
      </c>
      <c r="CZ225" s="482" t="str">
        <f>IF(AND('8'!CZ29=""),"",'8'!CZ29)</f>
        <v/>
      </c>
      <c r="DA225" s="482" t="str">
        <f>IF(AND('8'!DA29=""),"",'8'!DA29)</f>
        <v/>
      </c>
      <c r="DB225" s="482" t="str">
        <f>IF(AND('8'!DB29=""),"",'8'!DB29)</f>
        <v>B</v>
      </c>
      <c r="DC225" s="482">
        <f>IF(AND('8'!DC29=""),"",'8'!DC29)</f>
        <v>9</v>
      </c>
      <c r="DD225" s="482" t="str">
        <f>IF(AND('8'!DD29=""),"",'8'!DD29)</f>
        <v/>
      </c>
      <c r="DE225" s="482" t="str">
        <f>IF(AND('8'!DE29=""),"",'8'!DE29)</f>
        <v/>
      </c>
      <c r="DF225" s="482" t="str">
        <f>IF(AND('8'!DF29=""),"",'8'!DF29)</f>
        <v/>
      </c>
      <c r="DG225" s="482">
        <f>IF(AND('8'!DG29=""),"",'8'!DG29)</f>
        <v>7</v>
      </c>
      <c r="DH225" s="482" t="str">
        <f>IF(AND('8'!DH29=""),"",'8'!DH29)</f>
        <v/>
      </c>
      <c r="DI225" s="482" t="str">
        <f>IF(AND('8'!DI29=""),"",'8'!DI29)</f>
        <v/>
      </c>
      <c r="DJ225" s="482" t="str">
        <f>IF(AND('8'!DJ29=""),"",'8'!DJ29)</f>
        <v/>
      </c>
      <c r="DK225" s="482">
        <f>IF(AND('8'!DK29=""),"",'8'!DK29)</f>
        <v>31</v>
      </c>
      <c r="DL225" s="482" t="str">
        <f>IF(AND('8'!DL29=""),"",'8'!DL29)</f>
        <v/>
      </c>
      <c r="DM225" s="482" t="str">
        <f>IF(AND('8'!DM29=""),"",'8'!DM29)</f>
        <v/>
      </c>
      <c r="DN225" s="482" t="str">
        <f>IF(AND('8'!DN29=""),"",'8'!DN29)</f>
        <v/>
      </c>
      <c r="DO225" s="482">
        <f>IF(AND('8'!DO29=""),"",'8'!DO29)</f>
        <v>9</v>
      </c>
      <c r="DP225" s="482" t="str">
        <f>IF(AND('8'!DP29=""),"",'8'!DP29)</f>
        <v/>
      </c>
      <c r="DQ225" s="482" t="str">
        <f>IF(AND('8'!DQ29=""),"",'8'!DQ29)</f>
        <v/>
      </c>
      <c r="DR225" s="482" t="str">
        <f>IF(AND('8'!DR29=""),"",'8'!DR29)</f>
        <v/>
      </c>
      <c r="DS225" s="482" t="str">
        <f>IF(AND('8'!DS29=""),"",'8'!DS29)</f>
        <v/>
      </c>
      <c r="DT225" s="482" t="str">
        <f>IF(AND('8'!DT29=""),"",'8'!DT29)</f>
        <v/>
      </c>
      <c r="DU225" s="482" t="str">
        <f>IF(AND('8'!DU29=""),"",'8'!DU29)</f>
        <v/>
      </c>
      <c r="DV225" s="482" t="str">
        <f>IF(AND('8'!DV29=""),"",'8'!DV29)</f>
        <v/>
      </c>
      <c r="DW225" s="482" t="str">
        <f>IF(AND('8'!DW29=""),"",'8'!DW29)</f>
        <v/>
      </c>
      <c r="DX225" s="482" t="str">
        <f>IF(AND('8'!DX29=""),"",'8'!DX29)</f>
        <v/>
      </c>
      <c r="DY225" s="482" t="str">
        <f>IF(AND('8'!DY29=""),"",'8'!DY29)</f>
        <v/>
      </c>
      <c r="DZ225" s="482" t="str">
        <f>IF(AND('8'!DZ29=""),"",'8'!DZ29)</f>
        <v/>
      </c>
      <c r="EA225" s="482" t="str">
        <f>IF(AND('8'!EA29=""),"",'8'!EA29)</f>
        <v>B</v>
      </c>
      <c r="EB225" s="482">
        <f>IF(AND('8'!EB29=""),"",'8'!EB29)</f>
        <v>9</v>
      </c>
      <c r="EC225" s="482" t="str">
        <f>IF(AND('8'!EC29=""),"",'8'!EC29)</f>
        <v/>
      </c>
      <c r="ED225" s="482" t="str">
        <f>IF(AND('8'!ED29=""),"",'8'!ED29)</f>
        <v/>
      </c>
      <c r="EE225" s="482" t="str">
        <f>IF(AND('8'!EE29=""),"",'8'!EE29)</f>
        <v/>
      </c>
      <c r="EF225" s="482">
        <f>IF(AND('8'!EF29=""),"",'8'!EF29)</f>
        <v>7</v>
      </c>
      <c r="EG225" s="482" t="str">
        <f>IF(AND('8'!EG29=""),"",'8'!EG29)</f>
        <v/>
      </c>
      <c r="EH225" s="482" t="str">
        <f>IF(AND('8'!EH29=""),"",'8'!EH29)</f>
        <v/>
      </c>
      <c r="EI225" s="482" t="str">
        <f>IF(AND('8'!EI29=""),"",'8'!EI29)</f>
        <v/>
      </c>
      <c r="EJ225" s="482">
        <f>IF(AND('8'!EJ29=""),"",'8'!EJ29)</f>
        <v>31</v>
      </c>
      <c r="EK225" s="482" t="str">
        <f>IF(AND('8'!EK29=""),"",'8'!EK29)</f>
        <v/>
      </c>
      <c r="EL225" s="482" t="str">
        <f>IF(AND('8'!EL29=""),"",'8'!EL29)</f>
        <v/>
      </c>
      <c r="EM225" s="482" t="str">
        <f>IF(AND('8'!EM29=""),"",'8'!EM29)</f>
        <v/>
      </c>
      <c r="EN225" s="482">
        <f>IF(AND('8'!EN29=""),"",'8'!EN29)</f>
        <v>9</v>
      </c>
      <c r="EO225" s="482" t="str">
        <f>IF(AND('8'!EO29=""),"",'8'!EO29)</f>
        <v/>
      </c>
      <c r="EP225" s="482" t="str">
        <f>IF(AND('8'!EP29=""),"",'8'!EP29)</f>
        <v/>
      </c>
      <c r="EQ225" s="482" t="str">
        <f>IF(AND('8'!EQ29=""),"",'8'!EQ29)</f>
        <v/>
      </c>
      <c r="ER225" s="482" t="str">
        <f>IF(AND('8'!ER29=""),"",'8'!ER29)</f>
        <v/>
      </c>
      <c r="ES225" s="482" t="str">
        <f>IF(AND('8'!ES29=""),"",'8'!ES29)</f>
        <v/>
      </c>
      <c r="ET225" s="482" t="str">
        <f>IF(AND('8'!ET29=""),"",'8'!ET29)</f>
        <v/>
      </c>
      <c r="EU225" s="482" t="str">
        <f>IF(AND('8'!EU29=""),"",'8'!EU29)</f>
        <v/>
      </c>
      <c r="EV225" s="482" t="str">
        <f>IF(AND('8'!EV29=""),"",'8'!EV29)</f>
        <v/>
      </c>
      <c r="EW225" s="482" t="str">
        <f>IF(AND('8'!EW29=""),"",'8'!EW29)</f>
        <v/>
      </c>
      <c r="EX225" s="482" t="str">
        <f>IF(AND('8'!EX29=""),"",'8'!EX29)</f>
        <v/>
      </c>
      <c r="EY225" s="482" t="str">
        <f>IF(AND('8'!EY29=""),"",'8'!EY29)</f>
        <v/>
      </c>
      <c r="EZ225" s="482">
        <f>IF(AND('8'!EZ29=""),"",'8'!EZ29)</f>
        <v>18</v>
      </c>
      <c r="FA225" s="482">
        <f>IF(AND('8'!FA29=""),"",'8'!FA29)</f>
        <v>18</v>
      </c>
      <c r="FB225" s="482">
        <f>IF(AND('8'!FB29=""),"",'8'!FB29)</f>
        <v>18</v>
      </c>
      <c r="FC225" s="482">
        <f>IF(AND('8'!FC29=""),"",'8'!FC29)</f>
        <v>19</v>
      </c>
      <c r="FD225" s="482">
        <f>IF(AND('8'!FD29=""),"",'8'!FD29)</f>
        <v>19</v>
      </c>
      <c r="FE225" s="482" t="str">
        <f>IF(AND('8'!FE29=""),"",'8'!FE29)</f>
        <v/>
      </c>
      <c r="FF225" s="482" t="str">
        <f>IF(AND('8'!FF29=""),"",'8'!FF29)</f>
        <v xml:space="preserve"> </v>
      </c>
      <c r="FG225" s="482">
        <f>IF(AND('8'!FG29=""),"",'8'!FG29)</f>
        <v>18</v>
      </c>
      <c r="FH225" s="482">
        <f>IF(AND('8'!FH29=""),"",'8'!FH29)</f>
        <v>18</v>
      </c>
      <c r="FI225" s="482">
        <f>IF(AND('8'!FI29=""),"",'8'!FI29)</f>
        <v>19</v>
      </c>
      <c r="FJ225" s="482">
        <f>IF(AND('8'!FJ29=""),"",'8'!FJ29)</f>
        <v>18</v>
      </c>
      <c r="FK225" s="482">
        <f>IF(AND('8'!FK29=""),"",'8'!FK29)</f>
        <v>19</v>
      </c>
      <c r="FL225" s="482" t="str">
        <f>IF(AND('8'!FL29=""),"",'8'!FL29)</f>
        <v/>
      </c>
      <c r="FM225" s="482" t="str">
        <f>IF(AND('8'!FM29=""),"",'8'!FM29)</f>
        <v xml:space="preserve"> </v>
      </c>
      <c r="FN225" s="482">
        <f>IF(AND('8'!FN29=""),"",'8'!FN29)</f>
        <v>18</v>
      </c>
      <c r="FO225" s="482">
        <f>IF(AND('8'!FO29=""),"",'8'!FO29)</f>
        <v>18</v>
      </c>
      <c r="FP225" s="482">
        <f>IF(AND('8'!FP29=""),"",'8'!FP29)</f>
        <v>19</v>
      </c>
      <c r="FQ225" s="482">
        <f>IF(AND('8'!FQ29=""),"",'8'!FQ29)</f>
        <v>18</v>
      </c>
      <c r="FR225" s="482">
        <f>IF(AND('8'!FR29=""),"",'8'!FR29)</f>
        <v>19</v>
      </c>
      <c r="FS225" s="482" t="str">
        <f>IF(AND('8'!FS29=""),"",'8'!FS29)</f>
        <v/>
      </c>
      <c r="FT225" s="482" t="str">
        <f>IF(AND('8'!FT29=""),"",'8'!FT29)</f>
        <v xml:space="preserve"> </v>
      </c>
      <c r="FU225" s="482" t="str">
        <f>IF(AND('8'!FV29=""),"",'8'!FV29)</f>
        <v>-</v>
      </c>
      <c r="FV225" s="482" t="str">
        <f>IF(AND('8'!FW29=""),"",'8'!FW29)</f>
        <v>-</v>
      </c>
      <c r="FW225" s="482" t="str">
        <f>IF(AND('8'!FX29=""),"",'8'!FX29)</f>
        <v>-</v>
      </c>
      <c r="FX225" s="482" t="str">
        <f>IF(AND('8'!FY29=""),"",'8'!FY29)</f>
        <v>-</v>
      </c>
      <c r="FY225" s="482" t="str">
        <f>IF(AND('8'!FZ29=""),"",'8'!FZ29)</f>
        <v>-</v>
      </c>
      <c r="FZ225" s="482" t="str">
        <f>IF(AND('8'!GA29=""),"",'8'!GA29)</f>
        <v>-</v>
      </c>
      <c r="GA225" s="482" t="str">
        <f>IF(AND('8'!GB29=""),"",'8'!GB29)</f>
        <v>-</v>
      </c>
      <c r="GB225" s="482" t="str">
        <f>IF(AND('8'!GC29=""),"",'8'!GC29)</f>
        <v>-</v>
      </c>
      <c r="GC225" s="482" t="str">
        <f>IF(AND('8'!GD29=""),"",'8'!GD29)</f>
        <v>-</v>
      </c>
      <c r="GD225" s="482" t="str">
        <f>IF(AND('8'!GE29=""),"",'8'!GE29)</f>
        <v>-</v>
      </c>
      <c r="GE225" s="482" t="str">
        <f>IF(AND('8'!GF29=""),"",'8'!GF29)</f>
        <v>-</v>
      </c>
      <c r="GF225" s="482" t="str">
        <f>IF(AND('8'!GG29=""),"",'8'!GG29)</f>
        <v>-</v>
      </c>
      <c r="GG225" s="482" t="str">
        <f>IF(AND('8'!GH29=""),"",IF(AND('8'!GH29="-"),"",'8'!GH29))</f>
        <v/>
      </c>
      <c r="GH225" s="50" t="str">
        <f>IF(AND(C225=""),"",VLOOKUP(B225,Register!$A$7:$CL$311,36,FALSE))</f>
        <v/>
      </c>
      <c r="GI225" s="483" t="str">
        <f>IF(AND('8'!GL29=""),"",'8'!GL29)</f>
        <v/>
      </c>
      <c r="GJ225" s="173" t="str">
        <f>IF(AND('8'!FU29=""),"",'8'!FU29)</f>
        <v>mRrh.kZ</v>
      </c>
    </row>
    <row r="226" spans="1:192" ht="21">
      <c r="A226" s="480">
        <v>218</v>
      </c>
      <c r="B226" s="481" t="str">
        <f>IF(AND('8'!B30=""),"",'8'!B30)</f>
        <v/>
      </c>
      <c r="C226" s="196" t="str">
        <f>IF(AND('8'!C30=""),"",'8'!C30)</f>
        <v/>
      </c>
      <c r="D226" s="196" t="str">
        <f>IF(AND('8'!D30=""),"",'8'!D30)</f>
        <v/>
      </c>
      <c r="E226" s="201" t="str">
        <f>IF(AND('8'!E30=""),"",'8'!E30)</f>
        <v/>
      </c>
      <c r="F226" s="482" t="str">
        <f>IF(AND('8'!F30=""),"",'8'!F30)</f>
        <v>A</v>
      </c>
      <c r="G226" s="482">
        <f>IF(AND('8'!G30=""),"",'8'!G30)</f>
        <v>10</v>
      </c>
      <c r="H226" s="482" t="str">
        <f>IF(AND('8'!H30=""),"",'8'!H30)</f>
        <v/>
      </c>
      <c r="I226" s="482" t="str">
        <f>IF(AND('8'!I30=""),"",'8'!I30)</f>
        <v/>
      </c>
      <c r="J226" s="482" t="str">
        <f>IF(AND('8'!J30=""),"",'8'!J30)</f>
        <v/>
      </c>
      <c r="K226" s="482">
        <f>IF(AND('8'!K30=""),"",'8'!K30)</f>
        <v>10</v>
      </c>
      <c r="L226" s="482" t="str">
        <f>IF(AND('8'!L30=""),"",'8'!L30)</f>
        <v/>
      </c>
      <c r="M226" s="482" t="str">
        <f>IF(AND('8'!M30=""),"",'8'!M30)</f>
        <v/>
      </c>
      <c r="N226" s="482" t="str">
        <f>IF(AND('8'!N30=""),"",'8'!N30)</f>
        <v/>
      </c>
      <c r="O226" s="482">
        <f>IF(AND('8'!O30=""),"",'8'!O30)</f>
        <v>67</v>
      </c>
      <c r="P226" s="482" t="str">
        <f>IF(AND('8'!P30=""),"",'8'!P30)</f>
        <v/>
      </c>
      <c r="Q226" s="482" t="str">
        <f>IF(AND('8'!Q30=""),"",'8'!Q30)</f>
        <v/>
      </c>
      <c r="R226" s="482" t="str">
        <f>IF(AND('8'!R30=""),"",'8'!R30)</f>
        <v/>
      </c>
      <c r="S226" s="482">
        <f>IF(AND('8'!S30=""),"",'8'!S30)</f>
        <v>10</v>
      </c>
      <c r="T226" s="482" t="str">
        <f>IF(AND('8'!T30=""),"",'8'!T30)</f>
        <v/>
      </c>
      <c r="U226" s="482" t="str">
        <f>IF(AND('8'!U30=""),"",'8'!U30)</f>
        <v/>
      </c>
      <c r="V226" s="482" t="str">
        <f>IF(AND('8'!V30=""),"",'8'!V30)</f>
        <v/>
      </c>
      <c r="W226" s="482" t="str">
        <f>IF(AND('8'!W30=""),"",'8'!W30)</f>
        <v/>
      </c>
      <c r="X226" s="482" t="str">
        <f>IF(AND('8'!X30=""),"",'8'!X30)</f>
        <v/>
      </c>
      <c r="Y226" s="482" t="str">
        <f>IF(AND('8'!Y30=""),"",'8'!Y30)</f>
        <v/>
      </c>
      <c r="Z226" s="482" t="str">
        <f>IF(AND('8'!Z30=""),"",'8'!Z30)</f>
        <v/>
      </c>
      <c r="AA226" s="482" t="str">
        <f>IF(AND('8'!AA30=""),"",'8'!AA30)</f>
        <v/>
      </c>
      <c r="AB226" s="482" t="str">
        <f>IF(AND('8'!AB30=""),"",'8'!AB30)</f>
        <v/>
      </c>
      <c r="AC226" s="482" t="str">
        <f>IF(AND('8'!AC30=""),"",'8'!AC30)</f>
        <v/>
      </c>
      <c r="AD226" s="482" t="str">
        <f>IF(AND('8'!AD30=""),"",'8'!AD30)</f>
        <v/>
      </c>
      <c r="AE226" s="482" t="str">
        <f>IF(AND('8'!AE30=""),"",'8'!AE30)</f>
        <v>A</v>
      </c>
      <c r="AF226" s="482">
        <f>IF(AND('8'!AF30=""),"",'8'!AF30)</f>
        <v>10</v>
      </c>
      <c r="AG226" s="482" t="str">
        <f>IF(AND('8'!AG30=""),"",'8'!AG30)</f>
        <v/>
      </c>
      <c r="AH226" s="482" t="str">
        <f>IF(AND('8'!AH30=""),"",'8'!AH30)</f>
        <v/>
      </c>
      <c r="AI226" s="482" t="str">
        <f>IF(AND('8'!AI30=""),"",'8'!AI30)</f>
        <v/>
      </c>
      <c r="AJ226" s="482">
        <f>IF(AND('8'!AJ30=""),"",'8'!AJ30)</f>
        <v>10</v>
      </c>
      <c r="AK226" s="482" t="str">
        <f>IF(AND('8'!AK30=""),"",'8'!AK30)</f>
        <v/>
      </c>
      <c r="AL226" s="482" t="str">
        <f>IF(AND('8'!AL30=""),"",'8'!AL30)</f>
        <v/>
      </c>
      <c r="AM226" s="482" t="str">
        <f>IF(AND('8'!AM30=""),"",'8'!AM30)</f>
        <v/>
      </c>
      <c r="AN226" s="482">
        <f>IF(AND('8'!AN30=""),"",'8'!AN30)</f>
        <v>67</v>
      </c>
      <c r="AO226" s="482" t="str">
        <f>IF(AND('8'!AO30=""),"",'8'!AO30)</f>
        <v/>
      </c>
      <c r="AP226" s="482" t="str">
        <f>IF(AND('8'!AP30=""),"",'8'!AP30)</f>
        <v/>
      </c>
      <c r="AQ226" s="482" t="str">
        <f>IF(AND('8'!AQ30=""),"",'8'!AQ30)</f>
        <v/>
      </c>
      <c r="AR226" s="482">
        <f>IF(AND('8'!AR30=""),"",'8'!AR30)</f>
        <v>10</v>
      </c>
      <c r="AS226" s="482" t="str">
        <f>IF(AND('8'!AS30=""),"",'8'!AS30)</f>
        <v/>
      </c>
      <c r="AT226" s="482" t="str">
        <f>IF(AND('8'!AT30=""),"",'8'!AT30)</f>
        <v/>
      </c>
      <c r="AU226" s="482" t="str">
        <f>IF(AND('8'!AU30=""),"",'8'!AU30)</f>
        <v/>
      </c>
      <c r="AV226" s="482" t="str">
        <f>IF(AND('8'!AV30=""),"",'8'!AV30)</f>
        <v/>
      </c>
      <c r="AW226" s="482" t="str">
        <f>IF(AND('8'!AW30=""),"",'8'!AW30)</f>
        <v/>
      </c>
      <c r="AX226" s="482" t="str">
        <f>IF(AND('8'!AX30=""),"",'8'!AX30)</f>
        <v/>
      </c>
      <c r="AY226" s="482" t="str">
        <f>IF(AND('8'!AY30=""),"",'8'!AY30)</f>
        <v/>
      </c>
      <c r="AZ226" s="482" t="str">
        <f>IF(AND('8'!AZ30=""),"",'8'!AZ30)</f>
        <v/>
      </c>
      <c r="BA226" s="482" t="str">
        <f>IF(AND('8'!BA30=""),"",'8'!BA30)</f>
        <v/>
      </c>
      <c r="BB226" s="482" t="str">
        <f>IF(AND('8'!BB30=""),"",'8'!BB30)</f>
        <v/>
      </c>
      <c r="BC226" s="482" t="str">
        <f>IF(AND('8'!BC30=""),"",'8'!BC30)</f>
        <v/>
      </c>
      <c r="BD226" s="482" t="str">
        <f>IF(AND('8'!BD30=""),"",'8'!BD30)</f>
        <v>A</v>
      </c>
      <c r="BE226" s="482">
        <f>IF(AND('8'!BE30=""),"",'8'!BE30)</f>
        <v>10</v>
      </c>
      <c r="BF226" s="482" t="str">
        <f>IF(AND('8'!BF30=""),"",'8'!BF30)</f>
        <v/>
      </c>
      <c r="BG226" s="482" t="str">
        <f>IF(AND('8'!BG30=""),"",'8'!BG30)</f>
        <v/>
      </c>
      <c r="BH226" s="482" t="str">
        <f>IF(AND('8'!BH30=""),"",'8'!BH30)</f>
        <v/>
      </c>
      <c r="BI226" s="482">
        <f>IF(AND('8'!BI30=""),"",'8'!BI30)</f>
        <v>10</v>
      </c>
      <c r="BJ226" s="482" t="str">
        <f>IF(AND('8'!BJ30=""),"",'8'!BJ30)</f>
        <v/>
      </c>
      <c r="BK226" s="482" t="str">
        <f>IF(AND('8'!BK30=""),"",'8'!BK30)</f>
        <v/>
      </c>
      <c r="BL226" s="482" t="str">
        <f>IF(AND('8'!BL30=""),"",'8'!BL30)</f>
        <v/>
      </c>
      <c r="BM226" s="482">
        <f>IF(AND('8'!BM30=""),"",'8'!BM30)</f>
        <v>67</v>
      </c>
      <c r="BN226" s="482" t="str">
        <f>IF(AND('8'!BN30=""),"",'8'!BN30)</f>
        <v/>
      </c>
      <c r="BO226" s="482" t="str">
        <f>IF(AND('8'!BO30=""),"",'8'!BO30)</f>
        <v/>
      </c>
      <c r="BP226" s="482" t="str">
        <f>IF(AND('8'!BP30=""),"",'8'!BP30)</f>
        <v/>
      </c>
      <c r="BQ226" s="482">
        <f>IF(AND('8'!BQ30=""),"",'8'!BQ30)</f>
        <v>10</v>
      </c>
      <c r="BR226" s="482" t="str">
        <f>IF(AND('8'!BR30=""),"",'8'!BR30)</f>
        <v/>
      </c>
      <c r="BS226" s="482" t="str">
        <f>IF(AND('8'!BS30=""),"",'8'!BS30)</f>
        <v/>
      </c>
      <c r="BT226" s="482" t="str">
        <f>IF(AND('8'!BT30=""),"",'8'!BT30)</f>
        <v/>
      </c>
      <c r="BU226" s="482" t="str">
        <f>IF(AND('8'!BU30=""),"",'8'!BU30)</f>
        <v/>
      </c>
      <c r="BV226" s="482" t="str">
        <f>IF(AND('8'!BV30=""),"",'8'!BV30)</f>
        <v/>
      </c>
      <c r="BW226" s="482" t="str">
        <f>IF(AND('8'!BW30=""),"",'8'!BW30)</f>
        <v/>
      </c>
      <c r="BX226" s="482" t="str">
        <f>IF(AND('8'!BX30=""),"",'8'!BX30)</f>
        <v/>
      </c>
      <c r="BY226" s="482" t="str">
        <f>IF(AND('8'!BY30=""),"",'8'!BY30)</f>
        <v/>
      </c>
      <c r="BZ226" s="482" t="str">
        <f>IF(AND('8'!BZ30=""),"",'8'!BZ30)</f>
        <v/>
      </c>
      <c r="CA226" s="482" t="str">
        <f>IF(AND('8'!CA30=""),"",'8'!CA30)</f>
        <v/>
      </c>
      <c r="CB226" s="482" t="str">
        <f>IF(AND('8'!CB30=""),"",'8'!CB30)</f>
        <v/>
      </c>
      <c r="CC226" s="482" t="str">
        <f>IF(AND('8'!CC30=""),"",'8'!CC30)</f>
        <v>A</v>
      </c>
      <c r="CD226" s="482">
        <f>IF(AND('8'!CD30=""),"",'8'!CD30)</f>
        <v>10</v>
      </c>
      <c r="CE226" s="482" t="str">
        <f>IF(AND('8'!CE30=""),"",'8'!CE30)</f>
        <v/>
      </c>
      <c r="CF226" s="482" t="str">
        <f>IF(AND('8'!CF30=""),"",'8'!CF30)</f>
        <v/>
      </c>
      <c r="CG226" s="482" t="str">
        <f>IF(AND('8'!CG30=""),"",'8'!CG30)</f>
        <v/>
      </c>
      <c r="CH226" s="482">
        <f>IF(AND('8'!CH30=""),"",'8'!CH30)</f>
        <v>10</v>
      </c>
      <c r="CI226" s="482" t="str">
        <f>IF(AND('8'!CI30=""),"",'8'!CI30)</f>
        <v/>
      </c>
      <c r="CJ226" s="482" t="str">
        <f>IF(AND('8'!CJ30=""),"",'8'!CJ30)</f>
        <v/>
      </c>
      <c r="CK226" s="482" t="str">
        <f>IF(AND('8'!CK30=""),"",'8'!CK30)</f>
        <v/>
      </c>
      <c r="CL226" s="482">
        <f>IF(AND('8'!CL30=""),"",'8'!CL30)</f>
        <v>67</v>
      </c>
      <c r="CM226" s="482" t="str">
        <f>IF(AND('8'!CM30=""),"",'8'!CM30)</f>
        <v/>
      </c>
      <c r="CN226" s="482" t="str">
        <f>IF(AND('8'!CN30=""),"",'8'!CN30)</f>
        <v/>
      </c>
      <c r="CO226" s="482" t="str">
        <f>IF(AND('8'!CO30=""),"",'8'!CO30)</f>
        <v/>
      </c>
      <c r="CP226" s="482">
        <f>IF(AND('8'!CP30=""),"",'8'!CP30)</f>
        <v>10</v>
      </c>
      <c r="CQ226" s="482" t="str">
        <f>IF(AND('8'!CQ30=""),"",'8'!CQ30)</f>
        <v/>
      </c>
      <c r="CR226" s="482" t="str">
        <f>IF(AND('8'!CR30=""),"",'8'!CR30)</f>
        <v/>
      </c>
      <c r="CS226" s="482" t="str">
        <f>IF(AND('8'!CS30=""),"",'8'!CS30)</f>
        <v/>
      </c>
      <c r="CT226" s="482" t="str">
        <f>IF(AND('8'!CT30=""),"",'8'!CT30)</f>
        <v/>
      </c>
      <c r="CU226" s="482" t="str">
        <f>IF(AND('8'!CU30=""),"",'8'!CU30)</f>
        <v/>
      </c>
      <c r="CV226" s="482" t="str">
        <f>IF(AND('8'!CV30=""),"",'8'!CV30)</f>
        <v/>
      </c>
      <c r="CW226" s="482" t="str">
        <f>IF(AND('8'!CW30=""),"",'8'!CW30)</f>
        <v/>
      </c>
      <c r="CX226" s="482" t="str">
        <f>IF(AND('8'!CX30=""),"",'8'!CX30)</f>
        <v/>
      </c>
      <c r="CY226" s="482" t="str">
        <f>IF(AND('8'!CY30=""),"",'8'!CY30)</f>
        <v/>
      </c>
      <c r="CZ226" s="482" t="str">
        <f>IF(AND('8'!CZ30=""),"",'8'!CZ30)</f>
        <v/>
      </c>
      <c r="DA226" s="482" t="str">
        <f>IF(AND('8'!DA30=""),"",'8'!DA30)</f>
        <v/>
      </c>
      <c r="DB226" s="482" t="str">
        <f>IF(AND('8'!DB30=""),"",'8'!DB30)</f>
        <v>A</v>
      </c>
      <c r="DC226" s="482">
        <f>IF(AND('8'!DC30=""),"",'8'!DC30)</f>
        <v>10</v>
      </c>
      <c r="DD226" s="482" t="str">
        <f>IF(AND('8'!DD30=""),"",'8'!DD30)</f>
        <v/>
      </c>
      <c r="DE226" s="482" t="str">
        <f>IF(AND('8'!DE30=""),"",'8'!DE30)</f>
        <v/>
      </c>
      <c r="DF226" s="482" t="str">
        <f>IF(AND('8'!DF30=""),"",'8'!DF30)</f>
        <v/>
      </c>
      <c r="DG226" s="482">
        <f>IF(AND('8'!DG30=""),"",'8'!DG30)</f>
        <v>10</v>
      </c>
      <c r="DH226" s="482" t="str">
        <f>IF(AND('8'!DH30=""),"",'8'!DH30)</f>
        <v/>
      </c>
      <c r="DI226" s="482" t="str">
        <f>IF(AND('8'!DI30=""),"",'8'!DI30)</f>
        <v/>
      </c>
      <c r="DJ226" s="482" t="str">
        <f>IF(AND('8'!DJ30=""),"",'8'!DJ30)</f>
        <v/>
      </c>
      <c r="DK226" s="482">
        <f>IF(AND('8'!DK30=""),"",'8'!DK30)</f>
        <v>67</v>
      </c>
      <c r="DL226" s="482" t="str">
        <f>IF(AND('8'!DL30=""),"",'8'!DL30)</f>
        <v/>
      </c>
      <c r="DM226" s="482" t="str">
        <f>IF(AND('8'!DM30=""),"",'8'!DM30)</f>
        <v/>
      </c>
      <c r="DN226" s="482" t="str">
        <f>IF(AND('8'!DN30=""),"",'8'!DN30)</f>
        <v/>
      </c>
      <c r="DO226" s="482">
        <f>IF(AND('8'!DO30=""),"",'8'!DO30)</f>
        <v>10</v>
      </c>
      <c r="DP226" s="482" t="str">
        <f>IF(AND('8'!DP30=""),"",'8'!DP30)</f>
        <v/>
      </c>
      <c r="DQ226" s="482" t="str">
        <f>IF(AND('8'!DQ30=""),"",'8'!DQ30)</f>
        <v/>
      </c>
      <c r="DR226" s="482" t="str">
        <f>IF(AND('8'!DR30=""),"",'8'!DR30)</f>
        <v/>
      </c>
      <c r="DS226" s="482" t="str">
        <f>IF(AND('8'!DS30=""),"",'8'!DS30)</f>
        <v/>
      </c>
      <c r="DT226" s="482" t="str">
        <f>IF(AND('8'!DT30=""),"",'8'!DT30)</f>
        <v/>
      </c>
      <c r="DU226" s="482" t="str">
        <f>IF(AND('8'!DU30=""),"",'8'!DU30)</f>
        <v/>
      </c>
      <c r="DV226" s="482" t="str">
        <f>IF(AND('8'!DV30=""),"",'8'!DV30)</f>
        <v/>
      </c>
      <c r="DW226" s="482" t="str">
        <f>IF(AND('8'!DW30=""),"",'8'!DW30)</f>
        <v/>
      </c>
      <c r="DX226" s="482" t="str">
        <f>IF(AND('8'!DX30=""),"",'8'!DX30)</f>
        <v/>
      </c>
      <c r="DY226" s="482" t="str">
        <f>IF(AND('8'!DY30=""),"",'8'!DY30)</f>
        <v/>
      </c>
      <c r="DZ226" s="482" t="str">
        <f>IF(AND('8'!DZ30=""),"",'8'!DZ30)</f>
        <v/>
      </c>
      <c r="EA226" s="482" t="str">
        <f>IF(AND('8'!EA30=""),"",'8'!EA30)</f>
        <v>A</v>
      </c>
      <c r="EB226" s="482">
        <f>IF(AND('8'!EB30=""),"",'8'!EB30)</f>
        <v>10</v>
      </c>
      <c r="EC226" s="482" t="str">
        <f>IF(AND('8'!EC30=""),"",'8'!EC30)</f>
        <v/>
      </c>
      <c r="ED226" s="482" t="str">
        <f>IF(AND('8'!ED30=""),"",'8'!ED30)</f>
        <v/>
      </c>
      <c r="EE226" s="482" t="str">
        <f>IF(AND('8'!EE30=""),"",'8'!EE30)</f>
        <v/>
      </c>
      <c r="EF226" s="482">
        <f>IF(AND('8'!EF30=""),"",'8'!EF30)</f>
        <v>10</v>
      </c>
      <c r="EG226" s="482" t="str">
        <f>IF(AND('8'!EG30=""),"",'8'!EG30)</f>
        <v/>
      </c>
      <c r="EH226" s="482" t="str">
        <f>IF(AND('8'!EH30=""),"",'8'!EH30)</f>
        <v/>
      </c>
      <c r="EI226" s="482" t="str">
        <f>IF(AND('8'!EI30=""),"",'8'!EI30)</f>
        <v/>
      </c>
      <c r="EJ226" s="482">
        <f>IF(AND('8'!EJ30=""),"",'8'!EJ30)</f>
        <v>67</v>
      </c>
      <c r="EK226" s="482" t="str">
        <f>IF(AND('8'!EK30=""),"",'8'!EK30)</f>
        <v/>
      </c>
      <c r="EL226" s="482" t="str">
        <f>IF(AND('8'!EL30=""),"",'8'!EL30)</f>
        <v/>
      </c>
      <c r="EM226" s="482" t="str">
        <f>IF(AND('8'!EM30=""),"",'8'!EM30)</f>
        <v/>
      </c>
      <c r="EN226" s="482">
        <f>IF(AND('8'!EN30=""),"",'8'!EN30)</f>
        <v>10</v>
      </c>
      <c r="EO226" s="482" t="str">
        <f>IF(AND('8'!EO30=""),"",'8'!EO30)</f>
        <v/>
      </c>
      <c r="EP226" s="482" t="str">
        <f>IF(AND('8'!EP30=""),"",'8'!EP30)</f>
        <v/>
      </c>
      <c r="EQ226" s="482" t="str">
        <f>IF(AND('8'!EQ30=""),"",'8'!EQ30)</f>
        <v/>
      </c>
      <c r="ER226" s="482" t="str">
        <f>IF(AND('8'!ER30=""),"",'8'!ER30)</f>
        <v/>
      </c>
      <c r="ES226" s="482" t="str">
        <f>IF(AND('8'!ES30=""),"",'8'!ES30)</f>
        <v/>
      </c>
      <c r="ET226" s="482" t="str">
        <f>IF(AND('8'!ET30=""),"",'8'!ET30)</f>
        <v/>
      </c>
      <c r="EU226" s="482" t="str">
        <f>IF(AND('8'!EU30=""),"",'8'!EU30)</f>
        <v/>
      </c>
      <c r="EV226" s="482" t="str">
        <f>IF(AND('8'!EV30=""),"",'8'!EV30)</f>
        <v/>
      </c>
      <c r="EW226" s="482" t="str">
        <f>IF(AND('8'!EW30=""),"",'8'!EW30)</f>
        <v/>
      </c>
      <c r="EX226" s="482" t="str">
        <f>IF(AND('8'!EX30=""),"",'8'!EX30)</f>
        <v/>
      </c>
      <c r="EY226" s="482" t="str">
        <f>IF(AND('8'!EY30=""),"",'8'!EY30)</f>
        <v/>
      </c>
      <c r="EZ226" s="482">
        <f>IF(AND('8'!EZ30=""),"",'8'!EZ30)</f>
        <v>19</v>
      </c>
      <c r="FA226" s="482">
        <f>IF(AND('8'!FA30=""),"",'8'!FA30)</f>
        <v>19</v>
      </c>
      <c r="FB226" s="482">
        <f>IF(AND('8'!FB30=""),"",'8'!FB30)</f>
        <v>19</v>
      </c>
      <c r="FC226" s="482">
        <f>IF(AND('8'!FC30=""),"",'8'!FC30)</f>
        <v>18</v>
      </c>
      <c r="FD226" s="482">
        <f>IF(AND('8'!FD30=""),"",'8'!FD30)</f>
        <v>18</v>
      </c>
      <c r="FE226" s="482" t="str">
        <f>IF(AND('8'!FE30=""),"",'8'!FE30)</f>
        <v/>
      </c>
      <c r="FF226" s="482" t="str">
        <f>IF(AND('8'!FF30=""),"",'8'!FF30)</f>
        <v xml:space="preserve"> </v>
      </c>
      <c r="FG226" s="482">
        <f>IF(AND('8'!FG30=""),"",'8'!FG30)</f>
        <v>19</v>
      </c>
      <c r="FH226" s="482">
        <f>IF(AND('8'!FH30=""),"",'8'!FH30)</f>
        <v>19</v>
      </c>
      <c r="FI226" s="482">
        <f>IF(AND('8'!FI30=""),"",'8'!FI30)</f>
        <v>18</v>
      </c>
      <c r="FJ226" s="482">
        <f>IF(AND('8'!FJ30=""),"",'8'!FJ30)</f>
        <v>19</v>
      </c>
      <c r="FK226" s="482">
        <f>IF(AND('8'!FK30=""),"",'8'!FK30)</f>
        <v>18</v>
      </c>
      <c r="FL226" s="482" t="str">
        <f>IF(AND('8'!FL30=""),"",'8'!FL30)</f>
        <v/>
      </c>
      <c r="FM226" s="482" t="str">
        <f>IF(AND('8'!FM30=""),"",'8'!FM30)</f>
        <v xml:space="preserve"> </v>
      </c>
      <c r="FN226" s="482">
        <f>IF(AND('8'!FN30=""),"",'8'!FN30)</f>
        <v>19</v>
      </c>
      <c r="FO226" s="482">
        <f>IF(AND('8'!FO30=""),"",'8'!FO30)</f>
        <v>18</v>
      </c>
      <c r="FP226" s="482">
        <f>IF(AND('8'!FP30=""),"",'8'!FP30)</f>
        <v>18</v>
      </c>
      <c r="FQ226" s="482">
        <f>IF(AND('8'!FQ30=""),"",'8'!FQ30)</f>
        <v>19</v>
      </c>
      <c r="FR226" s="482">
        <f>IF(AND('8'!FR30=""),"",'8'!FR30)</f>
        <v>19</v>
      </c>
      <c r="FS226" s="482" t="str">
        <f>IF(AND('8'!FS30=""),"",'8'!FS30)</f>
        <v/>
      </c>
      <c r="FT226" s="482" t="str">
        <f>IF(AND('8'!FT30=""),"",'8'!FT30)</f>
        <v xml:space="preserve"> </v>
      </c>
      <c r="FU226" s="482" t="str">
        <f>IF(AND('8'!FV30=""),"",'8'!FV30)</f>
        <v>-</v>
      </c>
      <c r="FV226" s="482" t="str">
        <f>IF(AND('8'!FW30=""),"",'8'!FW30)</f>
        <v>-</v>
      </c>
      <c r="FW226" s="482" t="str">
        <f>IF(AND('8'!FX30=""),"",'8'!FX30)</f>
        <v>-</v>
      </c>
      <c r="FX226" s="482" t="str">
        <f>IF(AND('8'!FY30=""),"",'8'!FY30)</f>
        <v>-</v>
      </c>
      <c r="FY226" s="482" t="str">
        <f>IF(AND('8'!FZ30=""),"",'8'!FZ30)</f>
        <v>-</v>
      </c>
      <c r="FZ226" s="482" t="str">
        <f>IF(AND('8'!GA30=""),"",'8'!GA30)</f>
        <v>-</v>
      </c>
      <c r="GA226" s="482" t="str">
        <f>IF(AND('8'!GB30=""),"",'8'!GB30)</f>
        <v>-</v>
      </c>
      <c r="GB226" s="482" t="str">
        <f>IF(AND('8'!GC30=""),"",'8'!GC30)</f>
        <v>-</v>
      </c>
      <c r="GC226" s="482" t="str">
        <f>IF(AND('8'!GD30=""),"",'8'!GD30)</f>
        <v>-</v>
      </c>
      <c r="GD226" s="482" t="str">
        <f>IF(AND('8'!GE30=""),"",'8'!GE30)</f>
        <v>-</v>
      </c>
      <c r="GE226" s="482" t="str">
        <f>IF(AND('8'!GF30=""),"",'8'!GF30)</f>
        <v>-</v>
      </c>
      <c r="GF226" s="482" t="str">
        <f>IF(AND('8'!GG30=""),"",'8'!GG30)</f>
        <v>-</v>
      </c>
      <c r="GG226" s="482" t="str">
        <f>IF(AND('8'!GH30=""),"",IF(AND('8'!GH30="-"),"",'8'!GH30))</f>
        <v/>
      </c>
      <c r="GH226" s="50" t="str">
        <f>IF(AND(C226=""),"",VLOOKUP(B226,Register!$A$7:$CL$311,36,FALSE))</f>
        <v/>
      </c>
      <c r="GI226" s="483" t="str">
        <f>IF(AND('8'!GL30=""),"",'8'!GL30)</f>
        <v/>
      </c>
      <c r="GJ226" s="173" t="str">
        <f>IF(AND('8'!FU30=""),"",'8'!FU30)</f>
        <v>mRrh.kZ</v>
      </c>
    </row>
    <row r="227" spans="1:192" ht="21">
      <c r="A227" s="480">
        <v>219</v>
      </c>
      <c r="B227" s="481" t="str">
        <f>IF(AND('8'!B31=""),"",'8'!B31)</f>
        <v/>
      </c>
      <c r="C227" s="196" t="str">
        <f>IF(AND('8'!C31=""),"",'8'!C31)</f>
        <v/>
      </c>
      <c r="D227" s="196" t="str">
        <f>IF(AND('8'!D31=""),"",'8'!D31)</f>
        <v/>
      </c>
      <c r="E227" s="201" t="str">
        <f>IF(AND('8'!E31=""),"",'8'!E31)</f>
        <v/>
      </c>
      <c r="F227" s="482" t="str">
        <f>IF(AND('8'!F31=""),"",'8'!F31)</f>
        <v>C</v>
      </c>
      <c r="G227" s="482">
        <f>IF(AND('8'!G31=""),"",'8'!G31)</f>
        <v>5</v>
      </c>
      <c r="H227" s="482" t="str">
        <f>IF(AND('8'!H31=""),"",'8'!H31)</f>
        <v/>
      </c>
      <c r="I227" s="482" t="str">
        <f>IF(AND('8'!I31=""),"",'8'!I31)</f>
        <v/>
      </c>
      <c r="J227" s="482" t="str">
        <f>IF(AND('8'!J31=""),"",'8'!J31)</f>
        <v/>
      </c>
      <c r="K227" s="482">
        <f>IF(AND('8'!K31=""),"",'8'!K31)</f>
        <v>5</v>
      </c>
      <c r="L227" s="482" t="str">
        <f>IF(AND('8'!L31=""),"",'8'!L31)</f>
        <v/>
      </c>
      <c r="M227" s="482" t="str">
        <f>IF(AND('8'!M31=""),"",'8'!M31)</f>
        <v/>
      </c>
      <c r="N227" s="482" t="str">
        <f>IF(AND('8'!N31=""),"",'8'!N31)</f>
        <v/>
      </c>
      <c r="O227" s="482" t="str">
        <f>IF(AND('8'!O31=""),"",'8'!O31)</f>
        <v/>
      </c>
      <c r="P227" s="482" t="str">
        <f>IF(AND('8'!P31=""),"",'8'!P31)</f>
        <v/>
      </c>
      <c r="Q227" s="482" t="str">
        <f>IF(AND('8'!Q31=""),"",'8'!Q31)</f>
        <v/>
      </c>
      <c r="R227" s="482" t="str">
        <f>IF(AND('8'!R31=""),"",'8'!R31)</f>
        <v/>
      </c>
      <c r="S227" s="482" t="str">
        <f>IF(AND('8'!S31=""),"",'8'!S31)</f>
        <v/>
      </c>
      <c r="T227" s="482" t="str">
        <f>IF(AND('8'!T31=""),"",'8'!T31)</f>
        <v/>
      </c>
      <c r="U227" s="482" t="str">
        <f>IF(AND('8'!U31=""),"",'8'!U31)</f>
        <v/>
      </c>
      <c r="V227" s="482" t="str">
        <f>IF(AND('8'!V31=""),"",'8'!V31)</f>
        <v/>
      </c>
      <c r="W227" s="482" t="str">
        <f>IF(AND('8'!W31=""),"",'8'!W31)</f>
        <v/>
      </c>
      <c r="X227" s="482" t="str">
        <f>IF(AND('8'!X31=""),"",'8'!X31)</f>
        <v/>
      </c>
      <c r="Y227" s="482" t="str">
        <f>IF(AND('8'!Y31=""),"",'8'!Y31)</f>
        <v/>
      </c>
      <c r="Z227" s="482" t="str">
        <f>IF(AND('8'!Z31=""),"",'8'!Z31)</f>
        <v/>
      </c>
      <c r="AA227" s="482" t="str">
        <f>IF(AND('8'!AA31=""),"",'8'!AA31)</f>
        <v/>
      </c>
      <c r="AB227" s="482" t="str">
        <f>IF(AND('8'!AB31=""),"",'8'!AB31)</f>
        <v/>
      </c>
      <c r="AC227" s="482" t="str">
        <f>IF(AND('8'!AC31=""),"",'8'!AC31)</f>
        <v/>
      </c>
      <c r="AD227" s="482" t="str">
        <f>IF(AND('8'!AD31=""),"",'8'!AD31)</f>
        <v/>
      </c>
      <c r="AE227" s="482" t="str">
        <f>IF(AND('8'!AE31=""),"",'8'!AE31)</f>
        <v>C</v>
      </c>
      <c r="AF227" s="482">
        <f>IF(AND('8'!AF31=""),"",'8'!AF31)</f>
        <v>5</v>
      </c>
      <c r="AG227" s="482" t="str">
        <f>IF(AND('8'!AG31=""),"",'8'!AG31)</f>
        <v/>
      </c>
      <c r="AH227" s="482" t="str">
        <f>IF(AND('8'!AH31=""),"",'8'!AH31)</f>
        <v/>
      </c>
      <c r="AI227" s="482" t="str">
        <f>IF(AND('8'!AI31=""),"",'8'!AI31)</f>
        <v/>
      </c>
      <c r="AJ227" s="482">
        <f>IF(AND('8'!AJ31=""),"",'8'!AJ31)</f>
        <v>5</v>
      </c>
      <c r="AK227" s="482" t="str">
        <f>IF(AND('8'!AK31=""),"",'8'!AK31)</f>
        <v/>
      </c>
      <c r="AL227" s="482" t="str">
        <f>IF(AND('8'!AL31=""),"",'8'!AL31)</f>
        <v/>
      </c>
      <c r="AM227" s="482" t="str">
        <f>IF(AND('8'!AM31=""),"",'8'!AM31)</f>
        <v/>
      </c>
      <c r="AN227" s="482" t="str">
        <f>IF(AND('8'!AN31=""),"",'8'!AN31)</f>
        <v/>
      </c>
      <c r="AO227" s="482" t="str">
        <f>IF(AND('8'!AO31=""),"",'8'!AO31)</f>
        <v/>
      </c>
      <c r="AP227" s="482" t="str">
        <f>IF(AND('8'!AP31=""),"",'8'!AP31)</f>
        <v/>
      </c>
      <c r="AQ227" s="482" t="str">
        <f>IF(AND('8'!AQ31=""),"",'8'!AQ31)</f>
        <v/>
      </c>
      <c r="AR227" s="482" t="str">
        <f>IF(AND('8'!AR31=""),"",'8'!AR31)</f>
        <v/>
      </c>
      <c r="AS227" s="482" t="str">
        <f>IF(AND('8'!AS31=""),"",'8'!AS31)</f>
        <v/>
      </c>
      <c r="AT227" s="482" t="str">
        <f>IF(AND('8'!AT31=""),"",'8'!AT31)</f>
        <v/>
      </c>
      <c r="AU227" s="482" t="str">
        <f>IF(AND('8'!AU31=""),"",'8'!AU31)</f>
        <v/>
      </c>
      <c r="AV227" s="482" t="str">
        <f>IF(AND('8'!AV31=""),"",'8'!AV31)</f>
        <v/>
      </c>
      <c r="AW227" s="482" t="str">
        <f>IF(AND('8'!AW31=""),"",'8'!AW31)</f>
        <v/>
      </c>
      <c r="AX227" s="482" t="str">
        <f>IF(AND('8'!AX31=""),"",'8'!AX31)</f>
        <v/>
      </c>
      <c r="AY227" s="482" t="str">
        <f>IF(AND('8'!AY31=""),"",'8'!AY31)</f>
        <v/>
      </c>
      <c r="AZ227" s="482" t="str">
        <f>IF(AND('8'!AZ31=""),"",'8'!AZ31)</f>
        <v/>
      </c>
      <c r="BA227" s="482" t="str">
        <f>IF(AND('8'!BA31=""),"",'8'!BA31)</f>
        <v/>
      </c>
      <c r="BB227" s="482" t="str">
        <f>IF(AND('8'!BB31=""),"",'8'!BB31)</f>
        <v/>
      </c>
      <c r="BC227" s="482" t="str">
        <f>IF(AND('8'!BC31=""),"",'8'!BC31)</f>
        <v/>
      </c>
      <c r="BD227" s="482" t="str">
        <f>IF(AND('8'!BD31=""),"",'8'!BD31)</f>
        <v>C</v>
      </c>
      <c r="BE227" s="482">
        <f>IF(AND('8'!BE31=""),"",'8'!BE31)</f>
        <v>5</v>
      </c>
      <c r="BF227" s="482" t="str">
        <f>IF(AND('8'!BF31=""),"",'8'!BF31)</f>
        <v/>
      </c>
      <c r="BG227" s="482" t="str">
        <f>IF(AND('8'!BG31=""),"",'8'!BG31)</f>
        <v/>
      </c>
      <c r="BH227" s="482" t="str">
        <f>IF(AND('8'!BH31=""),"",'8'!BH31)</f>
        <v/>
      </c>
      <c r="BI227" s="482">
        <f>IF(AND('8'!BI31=""),"",'8'!BI31)</f>
        <v>5</v>
      </c>
      <c r="BJ227" s="482" t="str">
        <f>IF(AND('8'!BJ31=""),"",'8'!BJ31)</f>
        <v/>
      </c>
      <c r="BK227" s="482" t="str">
        <f>IF(AND('8'!BK31=""),"",'8'!BK31)</f>
        <v/>
      </c>
      <c r="BL227" s="482" t="str">
        <f>IF(AND('8'!BL31=""),"",'8'!BL31)</f>
        <v/>
      </c>
      <c r="BM227" s="482" t="str">
        <f>IF(AND('8'!BM31=""),"",'8'!BM31)</f>
        <v/>
      </c>
      <c r="BN227" s="482" t="str">
        <f>IF(AND('8'!BN31=""),"",'8'!BN31)</f>
        <v/>
      </c>
      <c r="BO227" s="482" t="str">
        <f>IF(AND('8'!BO31=""),"",'8'!BO31)</f>
        <v/>
      </c>
      <c r="BP227" s="482" t="str">
        <f>IF(AND('8'!BP31=""),"",'8'!BP31)</f>
        <v/>
      </c>
      <c r="BQ227" s="482" t="str">
        <f>IF(AND('8'!BQ31=""),"",'8'!BQ31)</f>
        <v/>
      </c>
      <c r="BR227" s="482" t="str">
        <f>IF(AND('8'!BR31=""),"",'8'!BR31)</f>
        <v/>
      </c>
      <c r="BS227" s="482" t="str">
        <f>IF(AND('8'!BS31=""),"",'8'!BS31)</f>
        <v/>
      </c>
      <c r="BT227" s="482" t="str">
        <f>IF(AND('8'!BT31=""),"",'8'!BT31)</f>
        <v/>
      </c>
      <c r="BU227" s="482" t="str">
        <f>IF(AND('8'!BU31=""),"",'8'!BU31)</f>
        <v/>
      </c>
      <c r="BV227" s="482" t="str">
        <f>IF(AND('8'!BV31=""),"",'8'!BV31)</f>
        <v/>
      </c>
      <c r="BW227" s="482" t="str">
        <f>IF(AND('8'!BW31=""),"",'8'!BW31)</f>
        <v/>
      </c>
      <c r="BX227" s="482" t="str">
        <f>IF(AND('8'!BX31=""),"",'8'!BX31)</f>
        <v/>
      </c>
      <c r="BY227" s="482" t="str">
        <f>IF(AND('8'!BY31=""),"",'8'!BY31)</f>
        <v/>
      </c>
      <c r="BZ227" s="482" t="str">
        <f>IF(AND('8'!BZ31=""),"",'8'!BZ31)</f>
        <v/>
      </c>
      <c r="CA227" s="482" t="str">
        <f>IF(AND('8'!CA31=""),"",'8'!CA31)</f>
        <v/>
      </c>
      <c r="CB227" s="482" t="str">
        <f>IF(AND('8'!CB31=""),"",'8'!CB31)</f>
        <v/>
      </c>
      <c r="CC227" s="482" t="str">
        <f>IF(AND('8'!CC31=""),"",'8'!CC31)</f>
        <v>C</v>
      </c>
      <c r="CD227" s="482">
        <f>IF(AND('8'!CD31=""),"",'8'!CD31)</f>
        <v>5</v>
      </c>
      <c r="CE227" s="482" t="str">
        <f>IF(AND('8'!CE31=""),"",'8'!CE31)</f>
        <v/>
      </c>
      <c r="CF227" s="482" t="str">
        <f>IF(AND('8'!CF31=""),"",'8'!CF31)</f>
        <v/>
      </c>
      <c r="CG227" s="482" t="str">
        <f>IF(AND('8'!CG31=""),"",'8'!CG31)</f>
        <v/>
      </c>
      <c r="CH227" s="482">
        <f>IF(AND('8'!CH31=""),"",'8'!CH31)</f>
        <v>5</v>
      </c>
      <c r="CI227" s="482" t="str">
        <f>IF(AND('8'!CI31=""),"",'8'!CI31)</f>
        <v/>
      </c>
      <c r="CJ227" s="482" t="str">
        <f>IF(AND('8'!CJ31=""),"",'8'!CJ31)</f>
        <v/>
      </c>
      <c r="CK227" s="482" t="str">
        <f>IF(AND('8'!CK31=""),"",'8'!CK31)</f>
        <v/>
      </c>
      <c r="CL227" s="482" t="str">
        <f>IF(AND('8'!CL31=""),"",'8'!CL31)</f>
        <v/>
      </c>
      <c r="CM227" s="482" t="str">
        <f>IF(AND('8'!CM31=""),"",'8'!CM31)</f>
        <v/>
      </c>
      <c r="CN227" s="482" t="str">
        <f>IF(AND('8'!CN31=""),"",'8'!CN31)</f>
        <v/>
      </c>
      <c r="CO227" s="482" t="str">
        <f>IF(AND('8'!CO31=""),"",'8'!CO31)</f>
        <v/>
      </c>
      <c r="CP227" s="482" t="str">
        <f>IF(AND('8'!CP31=""),"",'8'!CP31)</f>
        <v/>
      </c>
      <c r="CQ227" s="482" t="str">
        <f>IF(AND('8'!CQ31=""),"",'8'!CQ31)</f>
        <v/>
      </c>
      <c r="CR227" s="482" t="str">
        <f>IF(AND('8'!CR31=""),"",'8'!CR31)</f>
        <v/>
      </c>
      <c r="CS227" s="482" t="str">
        <f>IF(AND('8'!CS31=""),"",'8'!CS31)</f>
        <v/>
      </c>
      <c r="CT227" s="482" t="str">
        <f>IF(AND('8'!CT31=""),"",'8'!CT31)</f>
        <v/>
      </c>
      <c r="CU227" s="482" t="str">
        <f>IF(AND('8'!CU31=""),"",'8'!CU31)</f>
        <v/>
      </c>
      <c r="CV227" s="482" t="str">
        <f>IF(AND('8'!CV31=""),"",'8'!CV31)</f>
        <v/>
      </c>
      <c r="CW227" s="482" t="str">
        <f>IF(AND('8'!CW31=""),"",'8'!CW31)</f>
        <v/>
      </c>
      <c r="CX227" s="482" t="str">
        <f>IF(AND('8'!CX31=""),"",'8'!CX31)</f>
        <v/>
      </c>
      <c r="CY227" s="482" t="str">
        <f>IF(AND('8'!CY31=""),"",'8'!CY31)</f>
        <v/>
      </c>
      <c r="CZ227" s="482" t="str">
        <f>IF(AND('8'!CZ31=""),"",'8'!CZ31)</f>
        <v/>
      </c>
      <c r="DA227" s="482" t="str">
        <f>IF(AND('8'!DA31=""),"",'8'!DA31)</f>
        <v/>
      </c>
      <c r="DB227" s="482" t="str">
        <f>IF(AND('8'!DB31=""),"",'8'!DB31)</f>
        <v>C</v>
      </c>
      <c r="DC227" s="482">
        <f>IF(AND('8'!DC31=""),"",'8'!DC31)</f>
        <v>5</v>
      </c>
      <c r="DD227" s="482" t="str">
        <f>IF(AND('8'!DD31=""),"",'8'!DD31)</f>
        <v/>
      </c>
      <c r="DE227" s="482" t="str">
        <f>IF(AND('8'!DE31=""),"",'8'!DE31)</f>
        <v/>
      </c>
      <c r="DF227" s="482" t="str">
        <f>IF(AND('8'!DF31=""),"",'8'!DF31)</f>
        <v/>
      </c>
      <c r="DG227" s="482">
        <f>IF(AND('8'!DG31=""),"",'8'!DG31)</f>
        <v>5</v>
      </c>
      <c r="DH227" s="482" t="str">
        <f>IF(AND('8'!DH31=""),"",'8'!DH31)</f>
        <v/>
      </c>
      <c r="DI227" s="482" t="str">
        <f>IF(AND('8'!DI31=""),"",'8'!DI31)</f>
        <v/>
      </c>
      <c r="DJ227" s="482" t="str">
        <f>IF(AND('8'!DJ31=""),"",'8'!DJ31)</f>
        <v/>
      </c>
      <c r="DK227" s="482" t="str">
        <f>IF(AND('8'!DK31=""),"",'8'!DK31)</f>
        <v/>
      </c>
      <c r="DL227" s="482" t="str">
        <f>IF(AND('8'!DL31=""),"",'8'!DL31)</f>
        <v/>
      </c>
      <c r="DM227" s="482" t="str">
        <f>IF(AND('8'!DM31=""),"",'8'!DM31)</f>
        <v/>
      </c>
      <c r="DN227" s="482" t="str">
        <f>IF(AND('8'!DN31=""),"",'8'!DN31)</f>
        <v/>
      </c>
      <c r="DO227" s="482" t="str">
        <f>IF(AND('8'!DO31=""),"",'8'!DO31)</f>
        <v/>
      </c>
      <c r="DP227" s="482" t="str">
        <f>IF(AND('8'!DP31=""),"",'8'!DP31)</f>
        <v/>
      </c>
      <c r="DQ227" s="482" t="str">
        <f>IF(AND('8'!DQ31=""),"",'8'!DQ31)</f>
        <v/>
      </c>
      <c r="DR227" s="482" t="str">
        <f>IF(AND('8'!DR31=""),"",'8'!DR31)</f>
        <v/>
      </c>
      <c r="DS227" s="482" t="str">
        <f>IF(AND('8'!DS31=""),"",'8'!DS31)</f>
        <v/>
      </c>
      <c r="DT227" s="482" t="str">
        <f>IF(AND('8'!DT31=""),"",'8'!DT31)</f>
        <v/>
      </c>
      <c r="DU227" s="482" t="str">
        <f>IF(AND('8'!DU31=""),"",'8'!DU31)</f>
        <v/>
      </c>
      <c r="DV227" s="482" t="str">
        <f>IF(AND('8'!DV31=""),"",'8'!DV31)</f>
        <v/>
      </c>
      <c r="DW227" s="482" t="str">
        <f>IF(AND('8'!DW31=""),"",'8'!DW31)</f>
        <v/>
      </c>
      <c r="DX227" s="482" t="str">
        <f>IF(AND('8'!DX31=""),"",'8'!DX31)</f>
        <v/>
      </c>
      <c r="DY227" s="482" t="str">
        <f>IF(AND('8'!DY31=""),"",'8'!DY31)</f>
        <v/>
      </c>
      <c r="DZ227" s="482" t="str">
        <f>IF(AND('8'!DZ31=""),"",'8'!DZ31)</f>
        <v/>
      </c>
      <c r="EA227" s="482" t="str">
        <f>IF(AND('8'!EA31=""),"",'8'!EA31)</f>
        <v>C</v>
      </c>
      <c r="EB227" s="482">
        <f>IF(AND('8'!EB31=""),"",'8'!EB31)</f>
        <v>5</v>
      </c>
      <c r="EC227" s="482" t="str">
        <f>IF(AND('8'!EC31=""),"",'8'!EC31)</f>
        <v/>
      </c>
      <c r="ED227" s="482" t="str">
        <f>IF(AND('8'!ED31=""),"",'8'!ED31)</f>
        <v/>
      </c>
      <c r="EE227" s="482" t="str">
        <f>IF(AND('8'!EE31=""),"",'8'!EE31)</f>
        <v/>
      </c>
      <c r="EF227" s="482">
        <f>IF(AND('8'!EF31=""),"",'8'!EF31)</f>
        <v>5</v>
      </c>
      <c r="EG227" s="482" t="str">
        <f>IF(AND('8'!EG31=""),"",'8'!EG31)</f>
        <v/>
      </c>
      <c r="EH227" s="482" t="str">
        <f>IF(AND('8'!EH31=""),"",'8'!EH31)</f>
        <v/>
      </c>
      <c r="EI227" s="482" t="str">
        <f>IF(AND('8'!EI31=""),"",'8'!EI31)</f>
        <v/>
      </c>
      <c r="EJ227" s="482" t="str">
        <f>IF(AND('8'!EJ31=""),"",'8'!EJ31)</f>
        <v/>
      </c>
      <c r="EK227" s="482" t="str">
        <f>IF(AND('8'!EK31=""),"",'8'!EK31)</f>
        <v/>
      </c>
      <c r="EL227" s="482" t="str">
        <f>IF(AND('8'!EL31=""),"",'8'!EL31)</f>
        <v/>
      </c>
      <c r="EM227" s="482" t="str">
        <f>IF(AND('8'!EM31=""),"",'8'!EM31)</f>
        <v/>
      </c>
      <c r="EN227" s="482" t="str">
        <f>IF(AND('8'!EN31=""),"",'8'!EN31)</f>
        <v/>
      </c>
      <c r="EO227" s="482" t="str">
        <f>IF(AND('8'!EO31=""),"",'8'!EO31)</f>
        <v/>
      </c>
      <c r="EP227" s="482" t="str">
        <f>IF(AND('8'!EP31=""),"",'8'!EP31)</f>
        <v/>
      </c>
      <c r="EQ227" s="482" t="str">
        <f>IF(AND('8'!EQ31=""),"",'8'!EQ31)</f>
        <v/>
      </c>
      <c r="ER227" s="482" t="str">
        <f>IF(AND('8'!ER31=""),"",'8'!ER31)</f>
        <v/>
      </c>
      <c r="ES227" s="482" t="str">
        <f>IF(AND('8'!ES31=""),"",'8'!ES31)</f>
        <v/>
      </c>
      <c r="ET227" s="482" t="str">
        <f>IF(AND('8'!ET31=""),"",'8'!ET31)</f>
        <v/>
      </c>
      <c r="EU227" s="482" t="str">
        <f>IF(AND('8'!EU31=""),"",'8'!EU31)</f>
        <v/>
      </c>
      <c r="EV227" s="482" t="str">
        <f>IF(AND('8'!EV31=""),"",'8'!EV31)</f>
        <v/>
      </c>
      <c r="EW227" s="482" t="str">
        <f>IF(AND('8'!EW31=""),"",'8'!EW31)</f>
        <v/>
      </c>
      <c r="EX227" s="482" t="str">
        <f>IF(AND('8'!EX31=""),"",'8'!EX31)</f>
        <v/>
      </c>
      <c r="EY227" s="482" t="str">
        <f>IF(AND('8'!EY31=""),"",'8'!EY31)</f>
        <v/>
      </c>
      <c r="EZ227" s="482">
        <f>IF(AND('8'!EZ31=""),"",'8'!EZ31)</f>
        <v>18</v>
      </c>
      <c r="FA227" s="482">
        <f>IF(AND('8'!FA31=""),"",'8'!FA31)</f>
        <v>18</v>
      </c>
      <c r="FB227" s="482" t="str">
        <f>IF(AND('8'!FB31=""),"",'8'!FB31)</f>
        <v/>
      </c>
      <c r="FC227" s="482" t="str">
        <f>IF(AND('8'!FC31=""),"",'8'!FC31)</f>
        <v/>
      </c>
      <c r="FD227" s="482" t="str">
        <f>IF(AND('8'!FD31=""),"",'8'!FD31)</f>
        <v/>
      </c>
      <c r="FE227" s="482" t="str">
        <f>IF(AND('8'!FE31=""),"",'8'!FE31)</f>
        <v/>
      </c>
      <c r="FF227" s="482" t="str">
        <f>IF(AND('8'!FF31=""),"",'8'!FF31)</f>
        <v xml:space="preserve"> </v>
      </c>
      <c r="FG227" s="482">
        <f>IF(AND('8'!FG31=""),"",'8'!FG31)</f>
        <v>17</v>
      </c>
      <c r="FH227" s="482">
        <f>IF(AND('8'!FH31=""),"",'8'!FH31)</f>
        <v>18</v>
      </c>
      <c r="FI227" s="482" t="str">
        <f>IF(AND('8'!FI31=""),"",'8'!FI31)</f>
        <v/>
      </c>
      <c r="FJ227" s="482" t="str">
        <f>IF(AND('8'!FJ31=""),"",'8'!FJ31)</f>
        <v/>
      </c>
      <c r="FK227" s="482" t="str">
        <f>IF(AND('8'!FK31=""),"",'8'!FK31)</f>
        <v/>
      </c>
      <c r="FL227" s="482" t="str">
        <f>IF(AND('8'!FL31=""),"",'8'!FL31)</f>
        <v/>
      </c>
      <c r="FM227" s="482" t="str">
        <f>IF(AND('8'!FM31=""),"",'8'!FM31)</f>
        <v xml:space="preserve"> </v>
      </c>
      <c r="FN227" s="482">
        <f>IF(AND('8'!FN31=""),"",'8'!FN31)</f>
        <v>19</v>
      </c>
      <c r="FO227" s="482">
        <f>IF(AND('8'!FO31=""),"",'8'!FO31)</f>
        <v>19</v>
      </c>
      <c r="FP227" s="482" t="str">
        <f>IF(AND('8'!FP31=""),"",'8'!FP31)</f>
        <v/>
      </c>
      <c r="FQ227" s="482" t="str">
        <f>IF(AND('8'!FQ31=""),"",'8'!FQ31)</f>
        <v/>
      </c>
      <c r="FR227" s="482" t="str">
        <f>IF(AND('8'!FR31=""),"",'8'!FR31)</f>
        <v/>
      </c>
      <c r="FS227" s="482" t="str">
        <f>IF(AND('8'!FS31=""),"",'8'!FS31)</f>
        <v/>
      </c>
      <c r="FT227" s="482" t="str">
        <f>IF(AND('8'!FT31=""),"",'8'!FT31)</f>
        <v xml:space="preserve"> </v>
      </c>
      <c r="FU227" s="482" t="str">
        <f>IF(AND('8'!FV31=""),"",'8'!FV31)</f>
        <v>-</v>
      </c>
      <c r="FV227" s="482" t="str">
        <f>IF(AND('8'!FW31=""),"",'8'!FW31)</f>
        <v>-</v>
      </c>
      <c r="FW227" s="482" t="str">
        <f>IF(AND('8'!FX31=""),"",'8'!FX31)</f>
        <v>-</v>
      </c>
      <c r="FX227" s="482" t="str">
        <f>IF(AND('8'!FY31=""),"",'8'!FY31)</f>
        <v>-</v>
      </c>
      <c r="FY227" s="482" t="str">
        <f>IF(AND('8'!FZ31=""),"",'8'!FZ31)</f>
        <v>-</v>
      </c>
      <c r="FZ227" s="482" t="str">
        <f>IF(AND('8'!GA31=""),"",'8'!GA31)</f>
        <v>-</v>
      </c>
      <c r="GA227" s="482" t="str">
        <f>IF(AND('8'!GB31=""),"",'8'!GB31)</f>
        <v>-</v>
      </c>
      <c r="GB227" s="482" t="str">
        <f>IF(AND('8'!GC31=""),"",'8'!GC31)</f>
        <v>-</v>
      </c>
      <c r="GC227" s="482" t="str">
        <f>IF(AND('8'!GD31=""),"",'8'!GD31)</f>
        <v>-</v>
      </c>
      <c r="GD227" s="482" t="str">
        <f>IF(AND('8'!GE31=""),"",'8'!GE31)</f>
        <v>-</v>
      </c>
      <c r="GE227" s="482" t="str">
        <f>IF(AND('8'!GF31=""),"",'8'!GF31)</f>
        <v>-</v>
      </c>
      <c r="GF227" s="482" t="str">
        <f>IF(AND('8'!GG31=""),"",'8'!GG31)</f>
        <v>-</v>
      </c>
      <c r="GG227" s="482" t="str">
        <f>IF(AND('8'!GH31=""),"",IF(AND('8'!GH31="-"),"",'8'!GH31))</f>
        <v/>
      </c>
      <c r="GH227" s="50" t="str">
        <f>IF(AND(C227=""),"",VLOOKUP(B227,Register!$A$7:$CL$311,36,FALSE))</f>
        <v/>
      </c>
      <c r="GI227" s="483" t="str">
        <f>IF(AND('8'!GL31=""),"",'8'!GL31)</f>
        <v/>
      </c>
      <c r="GJ227" s="173" t="str">
        <f>IF(AND('8'!FU31=""),"",'8'!FU31)</f>
        <v>mRrh.kZ</v>
      </c>
    </row>
    <row r="228" spans="1:192" ht="21">
      <c r="A228" s="480">
        <v>220</v>
      </c>
      <c r="B228" s="481" t="str">
        <f>IF(AND('8'!B32=""),"",'8'!B32)</f>
        <v/>
      </c>
      <c r="C228" s="196" t="str">
        <f>IF(AND('8'!C32=""),"",'8'!C32)</f>
        <v/>
      </c>
      <c r="D228" s="196" t="str">
        <f>IF(AND('8'!D32=""),"",'8'!D32)</f>
        <v/>
      </c>
      <c r="E228" s="201" t="str">
        <f>IF(AND('8'!E32=""),"",'8'!E32)</f>
        <v/>
      </c>
      <c r="F228" s="482" t="str">
        <f>IF(AND('8'!F32=""),"",'8'!F32)</f>
        <v>B</v>
      </c>
      <c r="G228" s="482">
        <f>IF(AND('8'!G32=""),"",'8'!G32)</f>
        <v>10</v>
      </c>
      <c r="H228" s="482" t="str">
        <f>IF(AND('8'!H32=""),"",'8'!H32)</f>
        <v/>
      </c>
      <c r="I228" s="482" t="str">
        <f>IF(AND('8'!I32=""),"",'8'!I32)</f>
        <v/>
      </c>
      <c r="J228" s="482" t="str">
        <f>IF(AND('8'!J32=""),"",'8'!J32)</f>
        <v/>
      </c>
      <c r="K228" s="482">
        <f>IF(AND('8'!K32=""),"",'8'!K32)</f>
        <v>7</v>
      </c>
      <c r="L228" s="482" t="str">
        <f>IF(AND('8'!L32=""),"",'8'!L32)</f>
        <v/>
      </c>
      <c r="M228" s="482" t="str">
        <f>IF(AND('8'!M32=""),"",'8'!M32)</f>
        <v/>
      </c>
      <c r="N228" s="482" t="str">
        <f>IF(AND('8'!N32=""),"",'8'!N32)</f>
        <v/>
      </c>
      <c r="O228" s="482">
        <f>IF(AND('8'!O32=""),"",'8'!O32)</f>
        <v>40</v>
      </c>
      <c r="P228" s="482" t="str">
        <f>IF(AND('8'!P32=""),"",'8'!P32)</f>
        <v/>
      </c>
      <c r="Q228" s="482" t="str">
        <f>IF(AND('8'!Q32=""),"",'8'!Q32)</f>
        <v/>
      </c>
      <c r="R228" s="482" t="str">
        <f>IF(AND('8'!R32=""),"",'8'!R32)</f>
        <v/>
      </c>
      <c r="S228" s="482">
        <f>IF(AND('8'!S32=""),"",'8'!S32)</f>
        <v>8</v>
      </c>
      <c r="T228" s="482" t="str">
        <f>IF(AND('8'!T32=""),"",'8'!T32)</f>
        <v/>
      </c>
      <c r="U228" s="482" t="str">
        <f>IF(AND('8'!U32=""),"",'8'!U32)</f>
        <v/>
      </c>
      <c r="V228" s="482" t="str">
        <f>IF(AND('8'!V32=""),"",'8'!V32)</f>
        <v/>
      </c>
      <c r="W228" s="482" t="str">
        <f>IF(AND('8'!W32=""),"",'8'!W32)</f>
        <v/>
      </c>
      <c r="X228" s="482" t="str">
        <f>IF(AND('8'!X32=""),"",'8'!X32)</f>
        <v/>
      </c>
      <c r="Y228" s="482" t="str">
        <f>IF(AND('8'!Y32=""),"",'8'!Y32)</f>
        <v/>
      </c>
      <c r="Z228" s="482" t="str">
        <f>IF(AND('8'!Z32=""),"",'8'!Z32)</f>
        <v/>
      </c>
      <c r="AA228" s="482" t="str">
        <f>IF(AND('8'!AA32=""),"",'8'!AA32)</f>
        <v/>
      </c>
      <c r="AB228" s="482" t="str">
        <f>IF(AND('8'!AB32=""),"",'8'!AB32)</f>
        <v/>
      </c>
      <c r="AC228" s="482" t="str">
        <f>IF(AND('8'!AC32=""),"",'8'!AC32)</f>
        <v/>
      </c>
      <c r="AD228" s="482" t="str">
        <f>IF(AND('8'!AD32=""),"",'8'!AD32)</f>
        <v/>
      </c>
      <c r="AE228" s="482" t="str">
        <f>IF(AND('8'!AE32=""),"",'8'!AE32)</f>
        <v>B</v>
      </c>
      <c r="AF228" s="482">
        <f>IF(AND('8'!AF32=""),"",'8'!AF32)</f>
        <v>10</v>
      </c>
      <c r="AG228" s="482" t="str">
        <f>IF(AND('8'!AG32=""),"",'8'!AG32)</f>
        <v/>
      </c>
      <c r="AH228" s="482" t="str">
        <f>IF(AND('8'!AH32=""),"",'8'!AH32)</f>
        <v/>
      </c>
      <c r="AI228" s="482" t="str">
        <f>IF(AND('8'!AI32=""),"",'8'!AI32)</f>
        <v/>
      </c>
      <c r="AJ228" s="482">
        <f>IF(AND('8'!AJ32=""),"",'8'!AJ32)</f>
        <v>7</v>
      </c>
      <c r="AK228" s="482" t="str">
        <f>IF(AND('8'!AK32=""),"",'8'!AK32)</f>
        <v/>
      </c>
      <c r="AL228" s="482" t="str">
        <f>IF(AND('8'!AL32=""),"",'8'!AL32)</f>
        <v/>
      </c>
      <c r="AM228" s="482" t="str">
        <f>IF(AND('8'!AM32=""),"",'8'!AM32)</f>
        <v/>
      </c>
      <c r="AN228" s="482">
        <f>IF(AND('8'!AN32=""),"",'8'!AN32)</f>
        <v>40</v>
      </c>
      <c r="AO228" s="482" t="str">
        <f>IF(AND('8'!AO32=""),"",'8'!AO32)</f>
        <v/>
      </c>
      <c r="AP228" s="482" t="str">
        <f>IF(AND('8'!AP32=""),"",'8'!AP32)</f>
        <v/>
      </c>
      <c r="AQ228" s="482" t="str">
        <f>IF(AND('8'!AQ32=""),"",'8'!AQ32)</f>
        <v/>
      </c>
      <c r="AR228" s="482">
        <f>IF(AND('8'!AR32=""),"",'8'!AR32)</f>
        <v>8</v>
      </c>
      <c r="AS228" s="482" t="str">
        <f>IF(AND('8'!AS32=""),"",'8'!AS32)</f>
        <v/>
      </c>
      <c r="AT228" s="482" t="str">
        <f>IF(AND('8'!AT32=""),"",'8'!AT32)</f>
        <v/>
      </c>
      <c r="AU228" s="482" t="str">
        <f>IF(AND('8'!AU32=""),"",'8'!AU32)</f>
        <v/>
      </c>
      <c r="AV228" s="482" t="str">
        <f>IF(AND('8'!AV32=""),"",'8'!AV32)</f>
        <v/>
      </c>
      <c r="AW228" s="482" t="str">
        <f>IF(AND('8'!AW32=""),"",'8'!AW32)</f>
        <v/>
      </c>
      <c r="AX228" s="482" t="str">
        <f>IF(AND('8'!AX32=""),"",'8'!AX32)</f>
        <v/>
      </c>
      <c r="AY228" s="482" t="str">
        <f>IF(AND('8'!AY32=""),"",'8'!AY32)</f>
        <v/>
      </c>
      <c r="AZ228" s="482" t="str">
        <f>IF(AND('8'!AZ32=""),"",'8'!AZ32)</f>
        <v/>
      </c>
      <c r="BA228" s="482" t="str">
        <f>IF(AND('8'!BA32=""),"",'8'!BA32)</f>
        <v/>
      </c>
      <c r="BB228" s="482" t="str">
        <f>IF(AND('8'!BB32=""),"",'8'!BB32)</f>
        <v/>
      </c>
      <c r="BC228" s="482" t="str">
        <f>IF(AND('8'!BC32=""),"",'8'!BC32)</f>
        <v/>
      </c>
      <c r="BD228" s="482" t="str">
        <f>IF(AND('8'!BD32=""),"",'8'!BD32)</f>
        <v>B</v>
      </c>
      <c r="BE228" s="482">
        <f>IF(AND('8'!BE32=""),"",'8'!BE32)</f>
        <v>10</v>
      </c>
      <c r="BF228" s="482" t="str">
        <f>IF(AND('8'!BF32=""),"",'8'!BF32)</f>
        <v/>
      </c>
      <c r="BG228" s="482" t="str">
        <f>IF(AND('8'!BG32=""),"",'8'!BG32)</f>
        <v/>
      </c>
      <c r="BH228" s="482" t="str">
        <f>IF(AND('8'!BH32=""),"",'8'!BH32)</f>
        <v/>
      </c>
      <c r="BI228" s="482">
        <f>IF(AND('8'!BI32=""),"",'8'!BI32)</f>
        <v>7</v>
      </c>
      <c r="BJ228" s="482" t="str">
        <f>IF(AND('8'!BJ32=""),"",'8'!BJ32)</f>
        <v/>
      </c>
      <c r="BK228" s="482" t="str">
        <f>IF(AND('8'!BK32=""),"",'8'!BK32)</f>
        <v/>
      </c>
      <c r="BL228" s="482" t="str">
        <f>IF(AND('8'!BL32=""),"",'8'!BL32)</f>
        <v/>
      </c>
      <c r="BM228" s="482">
        <f>IF(AND('8'!BM32=""),"",'8'!BM32)</f>
        <v>40</v>
      </c>
      <c r="BN228" s="482" t="str">
        <f>IF(AND('8'!BN32=""),"",'8'!BN32)</f>
        <v/>
      </c>
      <c r="BO228" s="482" t="str">
        <f>IF(AND('8'!BO32=""),"",'8'!BO32)</f>
        <v/>
      </c>
      <c r="BP228" s="482" t="str">
        <f>IF(AND('8'!BP32=""),"",'8'!BP32)</f>
        <v/>
      </c>
      <c r="BQ228" s="482">
        <f>IF(AND('8'!BQ32=""),"",'8'!BQ32)</f>
        <v>8</v>
      </c>
      <c r="BR228" s="482" t="str">
        <f>IF(AND('8'!BR32=""),"",'8'!BR32)</f>
        <v/>
      </c>
      <c r="BS228" s="482" t="str">
        <f>IF(AND('8'!BS32=""),"",'8'!BS32)</f>
        <v/>
      </c>
      <c r="BT228" s="482" t="str">
        <f>IF(AND('8'!BT32=""),"",'8'!BT32)</f>
        <v/>
      </c>
      <c r="BU228" s="482" t="str">
        <f>IF(AND('8'!BU32=""),"",'8'!BU32)</f>
        <v/>
      </c>
      <c r="BV228" s="482" t="str">
        <f>IF(AND('8'!BV32=""),"",'8'!BV32)</f>
        <v/>
      </c>
      <c r="BW228" s="482" t="str">
        <f>IF(AND('8'!BW32=""),"",'8'!BW32)</f>
        <v/>
      </c>
      <c r="BX228" s="482" t="str">
        <f>IF(AND('8'!BX32=""),"",'8'!BX32)</f>
        <v/>
      </c>
      <c r="BY228" s="482" t="str">
        <f>IF(AND('8'!BY32=""),"",'8'!BY32)</f>
        <v/>
      </c>
      <c r="BZ228" s="482" t="str">
        <f>IF(AND('8'!BZ32=""),"",'8'!BZ32)</f>
        <v/>
      </c>
      <c r="CA228" s="482" t="str">
        <f>IF(AND('8'!CA32=""),"",'8'!CA32)</f>
        <v/>
      </c>
      <c r="CB228" s="482" t="str">
        <f>IF(AND('8'!CB32=""),"",'8'!CB32)</f>
        <v/>
      </c>
      <c r="CC228" s="482" t="str">
        <f>IF(AND('8'!CC32=""),"",'8'!CC32)</f>
        <v>B</v>
      </c>
      <c r="CD228" s="482">
        <f>IF(AND('8'!CD32=""),"",'8'!CD32)</f>
        <v>10</v>
      </c>
      <c r="CE228" s="482" t="str">
        <f>IF(AND('8'!CE32=""),"",'8'!CE32)</f>
        <v/>
      </c>
      <c r="CF228" s="482" t="str">
        <f>IF(AND('8'!CF32=""),"",'8'!CF32)</f>
        <v/>
      </c>
      <c r="CG228" s="482" t="str">
        <f>IF(AND('8'!CG32=""),"",'8'!CG32)</f>
        <v/>
      </c>
      <c r="CH228" s="482">
        <f>IF(AND('8'!CH32=""),"",'8'!CH32)</f>
        <v>7</v>
      </c>
      <c r="CI228" s="482" t="str">
        <f>IF(AND('8'!CI32=""),"",'8'!CI32)</f>
        <v/>
      </c>
      <c r="CJ228" s="482" t="str">
        <f>IF(AND('8'!CJ32=""),"",'8'!CJ32)</f>
        <v/>
      </c>
      <c r="CK228" s="482" t="str">
        <f>IF(AND('8'!CK32=""),"",'8'!CK32)</f>
        <v/>
      </c>
      <c r="CL228" s="482">
        <f>IF(AND('8'!CL32=""),"",'8'!CL32)</f>
        <v>40</v>
      </c>
      <c r="CM228" s="482" t="str">
        <f>IF(AND('8'!CM32=""),"",'8'!CM32)</f>
        <v/>
      </c>
      <c r="CN228" s="482" t="str">
        <f>IF(AND('8'!CN32=""),"",'8'!CN32)</f>
        <v/>
      </c>
      <c r="CO228" s="482" t="str">
        <f>IF(AND('8'!CO32=""),"",'8'!CO32)</f>
        <v/>
      </c>
      <c r="CP228" s="482">
        <f>IF(AND('8'!CP32=""),"",'8'!CP32)</f>
        <v>8</v>
      </c>
      <c r="CQ228" s="482" t="str">
        <f>IF(AND('8'!CQ32=""),"",'8'!CQ32)</f>
        <v/>
      </c>
      <c r="CR228" s="482" t="str">
        <f>IF(AND('8'!CR32=""),"",'8'!CR32)</f>
        <v/>
      </c>
      <c r="CS228" s="482" t="str">
        <f>IF(AND('8'!CS32=""),"",'8'!CS32)</f>
        <v/>
      </c>
      <c r="CT228" s="482" t="str">
        <f>IF(AND('8'!CT32=""),"",'8'!CT32)</f>
        <v/>
      </c>
      <c r="CU228" s="482" t="str">
        <f>IF(AND('8'!CU32=""),"",'8'!CU32)</f>
        <v/>
      </c>
      <c r="CV228" s="482" t="str">
        <f>IF(AND('8'!CV32=""),"",'8'!CV32)</f>
        <v/>
      </c>
      <c r="CW228" s="482" t="str">
        <f>IF(AND('8'!CW32=""),"",'8'!CW32)</f>
        <v/>
      </c>
      <c r="CX228" s="482" t="str">
        <f>IF(AND('8'!CX32=""),"",'8'!CX32)</f>
        <v/>
      </c>
      <c r="CY228" s="482" t="str">
        <f>IF(AND('8'!CY32=""),"",'8'!CY32)</f>
        <v/>
      </c>
      <c r="CZ228" s="482" t="str">
        <f>IF(AND('8'!CZ32=""),"",'8'!CZ32)</f>
        <v/>
      </c>
      <c r="DA228" s="482" t="str">
        <f>IF(AND('8'!DA32=""),"",'8'!DA32)</f>
        <v/>
      </c>
      <c r="DB228" s="482" t="str">
        <f>IF(AND('8'!DB32=""),"",'8'!DB32)</f>
        <v>B</v>
      </c>
      <c r="DC228" s="482">
        <f>IF(AND('8'!DC32=""),"",'8'!DC32)</f>
        <v>10</v>
      </c>
      <c r="DD228" s="482" t="str">
        <f>IF(AND('8'!DD32=""),"",'8'!DD32)</f>
        <v/>
      </c>
      <c r="DE228" s="482" t="str">
        <f>IF(AND('8'!DE32=""),"",'8'!DE32)</f>
        <v/>
      </c>
      <c r="DF228" s="482" t="str">
        <f>IF(AND('8'!DF32=""),"",'8'!DF32)</f>
        <v/>
      </c>
      <c r="DG228" s="482">
        <f>IF(AND('8'!DG32=""),"",'8'!DG32)</f>
        <v>7</v>
      </c>
      <c r="DH228" s="482" t="str">
        <f>IF(AND('8'!DH32=""),"",'8'!DH32)</f>
        <v/>
      </c>
      <c r="DI228" s="482" t="str">
        <f>IF(AND('8'!DI32=""),"",'8'!DI32)</f>
        <v/>
      </c>
      <c r="DJ228" s="482" t="str">
        <f>IF(AND('8'!DJ32=""),"",'8'!DJ32)</f>
        <v/>
      </c>
      <c r="DK228" s="482">
        <f>IF(AND('8'!DK32=""),"",'8'!DK32)</f>
        <v>40</v>
      </c>
      <c r="DL228" s="482" t="str">
        <f>IF(AND('8'!DL32=""),"",'8'!DL32)</f>
        <v/>
      </c>
      <c r="DM228" s="482" t="str">
        <f>IF(AND('8'!DM32=""),"",'8'!DM32)</f>
        <v/>
      </c>
      <c r="DN228" s="482" t="str">
        <f>IF(AND('8'!DN32=""),"",'8'!DN32)</f>
        <v/>
      </c>
      <c r="DO228" s="482">
        <f>IF(AND('8'!DO32=""),"",'8'!DO32)</f>
        <v>8</v>
      </c>
      <c r="DP228" s="482" t="str">
        <f>IF(AND('8'!DP32=""),"",'8'!DP32)</f>
        <v/>
      </c>
      <c r="DQ228" s="482" t="str">
        <f>IF(AND('8'!DQ32=""),"",'8'!DQ32)</f>
        <v/>
      </c>
      <c r="DR228" s="482" t="str">
        <f>IF(AND('8'!DR32=""),"",'8'!DR32)</f>
        <v/>
      </c>
      <c r="DS228" s="482" t="str">
        <f>IF(AND('8'!DS32=""),"",'8'!DS32)</f>
        <v/>
      </c>
      <c r="DT228" s="482" t="str">
        <f>IF(AND('8'!DT32=""),"",'8'!DT32)</f>
        <v/>
      </c>
      <c r="DU228" s="482" t="str">
        <f>IF(AND('8'!DU32=""),"",'8'!DU32)</f>
        <v/>
      </c>
      <c r="DV228" s="482" t="str">
        <f>IF(AND('8'!DV32=""),"",'8'!DV32)</f>
        <v/>
      </c>
      <c r="DW228" s="482" t="str">
        <f>IF(AND('8'!DW32=""),"",'8'!DW32)</f>
        <v/>
      </c>
      <c r="DX228" s="482" t="str">
        <f>IF(AND('8'!DX32=""),"",'8'!DX32)</f>
        <v/>
      </c>
      <c r="DY228" s="482" t="str">
        <f>IF(AND('8'!DY32=""),"",'8'!DY32)</f>
        <v/>
      </c>
      <c r="DZ228" s="482" t="str">
        <f>IF(AND('8'!DZ32=""),"",'8'!DZ32)</f>
        <v/>
      </c>
      <c r="EA228" s="482" t="str">
        <f>IF(AND('8'!EA32=""),"",'8'!EA32)</f>
        <v>B</v>
      </c>
      <c r="EB228" s="482">
        <f>IF(AND('8'!EB32=""),"",'8'!EB32)</f>
        <v>10</v>
      </c>
      <c r="EC228" s="482" t="str">
        <f>IF(AND('8'!EC32=""),"",'8'!EC32)</f>
        <v/>
      </c>
      <c r="ED228" s="482" t="str">
        <f>IF(AND('8'!ED32=""),"",'8'!ED32)</f>
        <v/>
      </c>
      <c r="EE228" s="482" t="str">
        <f>IF(AND('8'!EE32=""),"",'8'!EE32)</f>
        <v/>
      </c>
      <c r="EF228" s="482">
        <f>IF(AND('8'!EF32=""),"",'8'!EF32)</f>
        <v>7</v>
      </c>
      <c r="EG228" s="482" t="str">
        <f>IF(AND('8'!EG32=""),"",'8'!EG32)</f>
        <v/>
      </c>
      <c r="EH228" s="482" t="str">
        <f>IF(AND('8'!EH32=""),"",'8'!EH32)</f>
        <v/>
      </c>
      <c r="EI228" s="482" t="str">
        <f>IF(AND('8'!EI32=""),"",'8'!EI32)</f>
        <v/>
      </c>
      <c r="EJ228" s="482">
        <f>IF(AND('8'!EJ32=""),"",'8'!EJ32)</f>
        <v>40</v>
      </c>
      <c r="EK228" s="482" t="str">
        <f>IF(AND('8'!EK32=""),"",'8'!EK32)</f>
        <v/>
      </c>
      <c r="EL228" s="482" t="str">
        <f>IF(AND('8'!EL32=""),"",'8'!EL32)</f>
        <v/>
      </c>
      <c r="EM228" s="482" t="str">
        <f>IF(AND('8'!EM32=""),"",'8'!EM32)</f>
        <v/>
      </c>
      <c r="EN228" s="482">
        <f>IF(AND('8'!EN32=""),"",'8'!EN32)</f>
        <v>8</v>
      </c>
      <c r="EO228" s="482" t="str">
        <f>IF(AND('8'!EO32=""),"",'8'!EO32)</f>
        <v/>
      </c>
      <c r="EP228" s="482" t="str">
        <f>IF(AND('8'!EP32=""),"",'8'!EP32)</f>
        <v/>
      </c>
      <c r="EQ228" s="482" t="str">
        <f>IF(AND('8'!EQ32=""),"",'8'!EQ32)</f>
        <v/>
      </c>
      <c r="ER228" s="482" t="str">
        <f>IF(AND('8'!ER32=""),"",'8'!ER32)</f>
        <v/>
      </c>
      <c r="ES228" s="482" t="str">
        <f>IF(AND('8'!ES32=""),"",'8'!ES32)</f>
        <v/>
      </c>
      <c r="ET228" s="482" t="str">
        <f>IF(AND('8'!ET32=""),"",'8'!ET32)</f>
        <v/>
      </c>
      <c r="EU228" s="482" t="str">
        <f>IF(AND('8'!EU32=""),"",'8'!EU32)</f>
        <v/>
      </c>
      <c r="EV228" s="482" t="str">
        <f>IF(AND('8'!EV32=""),"",'8'!EV32)</f>
        <v/>
      </c>
      <c r="EW228" s="482" t="str">
        <f>IF(AND('8'!EW32=""),"",'8'!EW32)</f>
        <v/>
      </c>
      <c r="EX228" s="482" t="str">
        <f>IF(AND('8'!EX32=""),"",'8'!EX32)</f>
        <v/>
      </c>
      <c r="EY228" s="482" t="str">
        <f>IF(AND('8'!EY32=""),"",'8'!EY32)</f>
        <v/>
      </c>
      <c r="EZ228" s="482">
        <f>IF(AND('8'!EZ32=""),"",'8'!EZ32)</f>
        <v>18</v>
      </c>
      <c r="FA228" s="482">
        <f>IF(AND('8'!FA32=""),"",'8'!FA32)</f>
        <v>19</v>
      </c>
      <c r="FB228" s="482">
        <f>IF(AND('8'!FB32=""),"",'8'!FB32)</f>
        <v>19</v>
      </c>
      <c r="FC228" s="482">
        <f>IF(AND('8'!FC32=""),"",'8'!FC32)</f>
        <v>18</v>
      </c>
      <c r="FD228" s="482">
        <f>IF(AND('8'!FD32=""),"",'8'!FD32)</f>
        <v>18</v>
      </c>
      <c r="FE228" s="482" t="str">
        <f>IF(AND('8'!FE32=""),"",'8'!FE32)</f>
        <v/>
      </c>
      <c r="FF228" s="482" t="str">
        <f>IF(AND('8'!FF32=""),"",'8'!FF32)</f>
        <v xml:space="preserve"> </v>
      </c>
      <c r="FG228" s="482">
        <f>IF(AND('8'!FG32=""),"",'8'!FG32)</f>
        <v>18</v>
      </c>
      <c r="FH228" s="482">
        <f>IF(AND('8'!FH32=""),"",'8'!FH32)</f>
        <v>18</v>
      </c>
      <c r="FI228" s="482">
        <f>IF(AND('8'!FI32=""),"",'8'!FI32)</f>
        <v>17</v>
      </c>
      <c r="FJ228" s="482">
        <f>IF(AND('8'!FJ32=""),"",'8'!FJ32)</f>
        <v>18</v>
      </c>
      <c r="FK228" s="482">
        <f>IF(AND('8'!FK32=""),"",'8'!FK32)</f>
        <v>17</v>
      </c>
      <c r="FL228" s="482" t="str">
        <f>IF(AND('8'!FL32=""),"",'8'!FL32)</f>
        <v/>
      </c>
      <c r="FM228" s="482" t="str">
        <f>IF(AND('8'!FM32=""),"",'8'!FM32)</f>
        <v xml:space="preserve"> </v>
      </c>
      <c r="FN228" s="482">
        <f>IF(AND('8'!FN32=""),"",'8'!FN32)</f>
        <v>18</v>
      </c>
      <c r="FO228" s="482">
        <f>IF(AND('8'!FO32=""),"",'8'!FO32)</f>
        <v>17</v>
      </c>
      <c r="FP228" s="482">
        <f>IF(AND('8'!FP32=""),"",'8'!FP32)</f>
        <v>18</v>
      </c>
      <c r="FQ228" s="482">
        <f>IF(AND('8'!FQ32=""),"",'8'!FQ32)</f>
        <v>17</v>
      </c>
      <c r="FR228" s="482">
        <f>IF(AND('8'!FR32=""),"",'8'!FR32)</f>
        <v>18</v>
      </c>
      <c r="FS228" s="482" t="str">
        <f>IF(AND('8'!FS32=""),"",'8'!FS32)</f>
        <v/>
      </c>
      <c r="FT228" s="482" t="str">
        <f>IF(AND('8'!FT32=""),"",'8'!FT32)</f>
        <v xml:space="preserve"> </v>
      </c>
      <c r="FU228" s="482" t="str">
        <f>IF(AND('8'!FV32=""),"",'8'!FV32)</f>
        <v>-</v>
      </c>
      <c r="FV228" s="482" t="str">
        <f>IF(AND('8'!FW32=""),"",'8'!FW32)</f>
        <v>-</v>
      </c>
      <c r="FW228" s="482" t="str">
        <f>IF(AND('8'!FX32=""),"",'8'!FX32)</f>
        <v>-</v>
      </c>
      <c r="FX228" s="482" t="str">
        <f>IF(AND('8'!FY32=""),"",'8'!FY32)</f>
        <v>-</v>
      </c>
      <c r="FY228" s="482" t="str">
        <f>IF(AND('8'!FZ32=""),"",'8'!FZ32)</f>
        <v>-</v>
      </c>
      <c r="FZ228" s="482" t="str">
        <f>IF(AND('8'!GA32=""),"",'8'!GA32)</f>
        <v>-</v>
      </c>
      <c r="GA228" s="482" t="str">
        <f>IF(AND('8'!GB32=""),"",'8'!GB32)</f>
        <v>-</v>
      </c>
      <c r="GB228" s="482" t="str">
        <f>IF(AND('8'!GC32=""),"",'8'!GC32)</f>
        <v>-</v>
      </c>
      <c r="GC228" s="482" t="str">
        <f>IF(AND('8'!GD32=""),"",'8'!GD32)</f>
        <v>-</v>
      </c>
      <c r="GD228" s="482" t="str">
        <f>IF(AND('8'!GE32=""),"",'8'!GE32)</f>
        <v>-</v>
      </c>
      <c r="GE228" s="482" t="str">
        <f>IF(AND('8'!GF32=""),"",'8'!GF32)</f>
        <v>-</v>
      </c>
      <c r="GF228" s="482" t="str">
        <f>IF(AND('8'!GG32=""),"",'8'!GG32)</f>
        <v>-</v>
      </c>
      <c r="GG228" s="482" t="str">
        <f>IF(AND('8'!GH32=""),"",IF(AND('8'!GH32="-"),"",'8'!GH32))</f>
        <v/>
      </c>
      <c r="GH228" s="50" t="str">
        <f>IF(AND(C228=""),"",VLOOKUP(B228,Register!$A$7:$CL$311,36,FALSE))</f>
        <v/>
      </c>
      <c r="GI228" s="483" t="str">
        <f>IF(AND('8'!GL32=""),"",'8'!GL32)</f>
        <v/>
      </c>
      <c r="GJ228" s="173" t="str">
        <f>IF(AND('8'!FU32=""),"",'8'!FU32)</f>
        <v>mRrh.kZ</v>
      </c>
    </row>
    <row r="229" spans="1:192" ht="21">
      <c r="A229" s="480">
        <v>221</v>
      </c>
      <c r="B229" s="481" t="str">
        <f>IF(AND('8'!B33=""),"",'8'!B33)</f>
        <v/>
      </c>
      <c r="C229" s="196" t="str">
        <f>IF(AND('8'!C33=""),"",'8'!C33)</f>
        <v/>
      </c>
      <c r="D229" s="196" t="str">
        <f>IF(AND('8'!D33=""),"",'8'!D33)</f>
        <v/>
      </c>
      <c r="E229" s="201" t="str">
        <f>IF(AND('8'!E33=""),"",'8'!E33)</f>
        <v/>
      </c>
      <c r="F229" s="482" t="str">
        <f>IF(AND('8'!F33=""),"",'8'!F33)</f>
        <v>B</v>
      </c>
      <c r="G229" s="482">
        <f>IF(AND('8'!G33=""),"",'8'!G33)</f>
        <v>5</v>
      </c>
      <c r="H229" s="482" t="str">
        <f>IF(AND('8'!H33=""),"",'8'!H33)</f>
        <v/>
      </c>
      <c r="I229" s="482" t="str">
        <f>IF(AND('8'!I33=""),"",'8'!I33)</f>
        <v/>
      </c>
      <c r="J229" s="482" t="str">
        <f>IF(AND('8'!J33=""),"",'8'!J33)</f>
        <v/>
      </c>
      <c r="K229" s="482">
        <f>IF(AND('8'!K33=""),"",'8'!K33)</f>
        <v>6</v>
      </c>
      <c r="L229" s="482" t="str">
        <f>IF(AND('8'!L33=""),"",'8'!L33)</f>
        <v/>
      </c>
      <c r="M229" s="482" t="str">
        <f>IF(AND('8'!M33=""),"",'8'!M33)</f>
        <v/>
      </c>
      <c r="N229" s="482" t="str">
        <f>IF(AND('8'!N33=""),"",'8'!N33)</f>
        <v/>
      </c>
      <c r="O229" s="482">
        <f>IF(AND('8'!O33=""),"",'8'!O33)</f>
        <v>30</v>
      </c>
      <c r="P229" s="482" t="str">
        <f>IF(AND('8'!P33=""),"",'8'!P33)</f>
        <v/>
      </c>
      <c r="Q229" s="482" t="str">
        <f>IF(AND('8'!Q33=""),"",'8'!Q33)</f>
        <v/>
      </c>
      <c r="R229" s="482" t="str">
        <f>IF(AND('8'!R33=""),"",'8'!R33)</f>
        <v/>
      </c>
      <c r="S229" s="482">
        <f>IF(AND('8'!S33=""),"",'8'!S33)</f>
        <v>5</v>
      </c>
      <c r="T229" s="482" t="str">
        <f>IF(AND('8'!T33=""),"",'8'!T33)</f>
        <v/>
      </c>
      <c r="U229" s="482" t="str">
        <f>IF(AND('8'!U33=""),"",'8'!U33)</f>
        <v/>
      </c>
      <c r="V229" s="482" t="str">
        <f>IF(AND('8'!V33=""),"",'8'!V33)</f>
        <v/>
      </c>
      <c r="W229" s="482" t="str">
        <f>IF(AND('8'!W33=""),"",'8'!W33)</f>
        <v/>
      </c>
      <c r="X229" s="482" t="str">
        <f>IF(AND('8'!X33=""),"",'8'!X33)</f>
        <v/>
      </c>
      <c r="Y229" s="482" t="str">
        <f>IF(AND('8'!Y33=""),"",'8'!Y33)</f>
        <v/>
      </c>
      <c r="Z229" s="482" t="str">
        <f>IF(AND('8'!Z33=""),"",'8'!Z33)</f>
        <v/>
      </c>
      <c r="AA229" s="482" t="str">
        <f>IF(AND('8'!AA33=""),"",'8'!AA33)</f>
        <v/>
      </c>
      <c r="AB229" s="482" t="str">
        <f>IF(AND('8'!AB33=""),"",'8'!AB33)</f>
        <v/>
      </c>
      <c r="AC229" s="482" t="str">
        <f>IF(AND('8'!AC33=""),"",'8'!AC33)</f>
        <v/>
      </c>
      <c r="AD229" s="482" t="str">
        <f>IF(AND('8'!AD33=""),"",'8'!AD33)</f>
        <v/>
      </c>
      <c r="AE229" s="482" t="str">
        <f>IF(AND('8'!AE33=""),"",'8'!AE33)</f>
        <v>B</v>
      </c>
      <c r="AF229" s="482">
        <f>IF(AND('8'!AF33=""),"",'8'!AF33)</f>
        <v>5</v>
      </c>
      <c r="AG229" s="482" t="str">
        <f>IF(AND('8'!AG33=""),"",'8'!AG33)</f>
        <v/>
      </c>
      <c r="AH229" s="482" t="str">
        <f>IF(AND('8'!AH33=""),"",'8'!AH33)</f>
        <v/>
      </c>
      <c r="AI229" s="482" t="str">
        <f>IF(AND('8'!AI33=""),"",'8'!AI33)</f>
        <v/>
      </c>
      <c r="AJ229" s="482">
        <f>IF(AND('8'!AJ33=""),"",'8'!AJ33)</f>
        <v>6</v>
      </c>
      <c r="AK229" s="482" t="str">
        <f>IF(AND('8'!AK33=""),"",'8'!AK33)</f>
        <v/>
      </c>
      <c r="AL229" s="482" t="str">
        <f>IF(AND('8'!AL33=""),"",'8'!AL33)</f>
        <v/>
      </c>
      <c r="AM229" s="482" t="str">
        <f>IF(AND('8'!AM33=""),"",'8'!AM33)</f>
        <v/>
      </c>
      <c r="AN229" s="482">
        <f>IF(AND('8'!AN33=""),"",'8'!AN33)</f>
        <v>30</v>
      </c>
      <c r="AO229" s="482" t="str">
        <f>IF(AND('8'!AO33=""),"",'8'!AO33)</f>
        <v/>
      </c>
      <c r="AP229" s="482" t="str">
        <f>IF(AND('8'!AP33=""),"",'8'!AP33)</f>
        <v/>
      </c>
      <c r="AQ229" s="482" t="str">
        <f>IF(AND('8'!AQ33=""),"",'8'!AQ33)</f>
        <v/>
      </c>
      <c r="AR229" s="482">
        <f>IF(AND('8'!AR33=""),"",'8'!AR33)</f>
        <v>5</v>
      </c>
      <c r="AS229" s="482" t="str">
        <f>IF(AND('8'!AS33=""),"",'8'!AS33)</f>
        <v/>
      </c>
      <c r="AT229" s="482" t="str">
        <f>IF(AND('8'!AT33=""),"",'8'!AT33)</f>
        <v/>
      </c>
      <c r="AU229" s="482" t="str">
        <f>IF(AND('8'!AU33=""),"",'8'!AU33)</f>
        <v/>
      </c>
      <c r="AV229" s="482" t="str">
        <f>IF(AND('8'!AV33=""),"",'8'!AV33)</f>
        <v/>
      </c>
      <c r="AW229" s="482" t="str">
        <f>IF(AND('8'!AW33=""),"",'8'!AW33)</f>
        <v/>
      </c>
      <c r="AX229" s="482" t="str">
        <f>IF(AND('8'!AX33=""),"",'8'!AX33)</f>
        <v/>
      </c>
      <c r="AY229" s="482" t="str">
        <f>IF(AND('8'!AY33=""),"",'8'!AY33)</f>
        <v/>
      </c>
      <c r="AZ229" s="482" t="str">
        <f>IF(AND('8'!AZ33=""),"",'8'!AZ33)</f>
        <v/>
      </c>
      <c r="BA229" s="482" t="str">
        <f>IF(AND('8'!BA33=""),"",'8'!BA33)</f>
        <v/>
      </c>
      <c r="BB229" s="482" t="str">
        <f>IF(AND('8'!BB33=""),"",'8'!BB33)</f>
        <v/>
      </c>
      <c r="BC229" s="482" t="str">
        <f>IF(AND('8'!BC33=""),"",'8'!BC33)</f>
        <v/>
      </c>
      <c r="BD229" s="482" t="str">
        <f>IF(AND('8'!BD33=""),"",'8'!BD33)</f>
        <v>B</v>
      </c>
      <c r="BE229" s="482">
        <f>IF(AND('8'!BE33=""),"",'8'!BE33)</f>
        <v>5</v>
      </c>
      <c r="BF229" s="482" t="str">
        <f>IF(AND('8'!BF33=""),"",'8'!BF33)</f>
        <v/>
      </c>
      <c r="BG229" s="482" t="str">
        <f>IF(AND('8'!BG33=""),"",'8'!BG33)</f>
        <v/>
      </c>
      <c r="BH229" s="482" t="str">
        <f>IF(AND('8'!BH33=""),"",'8'!BH33)</f>
        <v/>
      </c>
      <c r="BI229" s="482">
        <f>IF(AND('8'!BI33=""),"",'8'!BI33)</f>
        <v>6</v>
      </c>
      <c r="BJ229" s="482" t="str">
        <f>IF(AND('8'!BJ33=""),"",'8'!BJ33)</f>
        <v/>
      </c>
      <c r="BK229" s="482" t="str">
        <f>IF(AND('8'!BK33=""),"",'8'!BK33)</f>
        <v/>
      </c>
      <c r="BL229" s="482" t="str">
        <f>IF(AND('8'!BL33=""),"",'8'!BL33)</f>
        <v/>
      </c>
      <c r="BM229" s="482">
        <f>IF(AND('8'!BM33=""),"",'8'!BM33)</f>
        <v>30</v>
      </c>
      <c r="BN229" s="482" t="str">
        <f>IF(AND('8'!BN33=""),"",'8'!BN33)</f>
        <v/>
      </c>
      <c r="BO229" s="482" t="str">
        <f>IF(AND('8'!BO33=""),"",'8'!BO33)</f>
        <v/>
      </c>
      <c r="BP229" s="482" t="str">
        <f>IF(AND('8'!BP33=""),"",'8'!BP33)</f>
        <v/>
      </c>
      <c r="BQ229" s="482">
        <f>IF(AND('8'!BQ33=""),"",'8'!BQ33)</f>
        <v>5</v>
      </c>
      <c r="BR229" s="482" t="str">
        <f>IF(AND('8'!BR33=""),"",'8'!BR33)</f>
        <v/>
      </c>
      <c r="BS229" s="482" t="str">
        <f>IF(AND('8'!BS33=""),"",'8'!BS33)</f>
        <v/>
      </c>
      <c r="BT229" s="482" t="str">
        <f>IF(AND('8'!BT33=""),"",'8'!BT33)</f>
        <v/>
      </c>
      <c r="BU229" s="482" t="str">
        <f>IF(AND('8'!BU33=""),"",'8'!BU33)</f>
        <v/>
      </c>
      <c r="BV229" s="482" t="str">
        <f>IF(AND('8'!BV33=""),"",'8'!BV33)</f>
        <v/>
      </c>
      <c r="BW229" s="482" t="str">
        <f>IF(AND('8'!BW33=""),"",'8'!BW33)</f>
        <v/>
      </c>
      <c r="BX229" s="482" t="str">
        <f>IF(AND('8'!BX33=""),"",'8'!BX33)</f>
        <v/>
      </c>
      <c r="BY229" s="482" t="str">
        <f>IF(AND('8'!BY33=""),"",'8'!BY33)</f>
        <v/>
      </c>
      <c r="BZ229" s="482" t="str">
        <f>IF(AND('8'!BZ33=""),"",'8'!BZ33)</f>
        <v/>
      </c>
      <c r="CA229" s="482" t="str">
        <f>IF(AND('8'!CA33=""),"",'8'!CA33)</f>
        <v/>
      </c>
      <c r="CB229" s="482" t="str">
        <f>IF(AND('8'!CB33=""),"",'8'!CB33)</f>
        <v/>
      </c>
      <c r="CC229" s="482" t="str">
        <f>IF(AND('8'!CC33=""),"",'8'!CC33)</f>
        <v>B</v>
      </c>
      <c r="CD229" s="482">
        <f>IF(AND('8'!CD33=""),"",'8'!CD33)</f>
        <v>5</v>
      </c>
      <c r="CE229" s="482" t="str">
        <f>IF(AND('8'!CE33=""),"",'8'!CE33)</f>
        <v/>
      </c>
      <c r="CF229" s="482" t="str">
        <f>IF(AND('8'!CF33=""),"",'8'!CF33)</f>
        <v/>
      </c>
      <c r="CG229" s="482" t="str">
        <f>IF(AND('8'!CG33=""),"",'8'!CG33)</f>
        <v/>
      </c>
      <c r="CH229" s="482">
        <f>IF(AND('8'!CH33=""),"",'8'!CH33)</f>
        <v>6</v>
      </c>
      <c r="CI229" s="482" t="str">
        <f>IF(AND('8'!CI33=""),"",'8'!CI33)</f>
        <v/>
      </c>
      <c r="CJ229" s="482" t="str">
        <f>IF(AND('8'!CJ33=""),"",'8'!CJ33)</f>
        <v/>
      </c>
      <c r="CK229" s="482" t="str">
        <f>IF(AND('8'!CK33=""),"",'8'!CK33)</f>
        <v/>
      </c>
      <c r="CL229" s="482">
        <f>IF(AND('8'!CL33=""),"",'8'!CL33)</f>
        <v>30</v>
      </c>
      <c r="CM229" s="482" t="str">
        <f>IF(AND('8'!CM33=""),"",'8'!CM33)</f>
        <v/>
      </c>
      <c r="CN229" s="482" t="str">
        <f>IF(AND('8'!CN33=""),"",'8'!CN33)</f>
        <v/>
      </c>
      <c r="CO229" s="482" t="str">
        <f>IF(AND('8'!CO33=""),"",'8'!CO33)</f>
        <v/>
      </c>
      <c r="CP229" s="482">
        <f>IF(AND('8'!CP33=""),"",'8'!CP33)</f>
        <v>5</v>
      </c>
      <c r="CQ229" s="482" t="str">
        <f>IF(AND('8'!CQ33=""),"",'8'!CQ33)</f>
        <v/>
      </c>
      <c r="CR229" s="482" t="str">
        <f>IF(AND('8'!CR33=""),"",'8'!CR33)</f>
        <v/>
      </c>
      <c r="CS229" s="482" t="str">
        <f>IF(AND('8'!CS33=""),"",'8'!CS33)</f>
        <v/>
      </c>
      <c r="CT229" s="482" t="str">
        <f>IF(AND('8'!CT33=""),"",'8'!CT33)</f>
        <v/>
      </c>
      <c r="CU229" s="482" t="str">
        <f>IF(AND('8'!CU33=""),"",'8'!CU33)</f>
        <v/>
      </c>
      <c r="CV229" s="482" t="str">
        <f>IF(AND('8'!CV33=""),"",'8'!CV33)</f>
        <v/>
      </c>
      <c r="CW229" s="482" t="str">
        <f>IF(AND('8'!CW33=""),"",'8'!CW33)</f>
        <v/>
      </c>
      <c r="CX229" s="482" t="str">
        <f>IF(AND('8'!CX33=""),"",'8'!CX33)</f>
        <v/>
      </c>
      <c r="CY229" s="482" t="str">
        <f>IF(AND('8'!CY33=""),"",'8'!CY33)</f>
        <v/>
      </c>
      <c r="CZ229" s="482" t="str">
        <f>IF(AND('8'!CZ33=""),"",'8'!CZ33)</f>
        <v/>
      </c>
      <c r="DA229" s="482" t="str">
        <f>IF(AND('8'!DA33=""),"",'8'!DA33)</f>
        <v/>
      </c>
      <c r="DB229" s="482" t="str">
        <f>IF(AND('8'!DB33=""),"",'8'!DB33)</f>
        <v>B</v>
      </c>
      <c r="DC229" s="482">
        <f>IF(AND('8'!DC33=""),"",'8'!DC33)</f>
        <v>5</v>
      </c>
      <c r="DD229" s="482" t="str">
        <f>IF(AND('8'!DD33=""),"",'8'!DD33)</f>
        <v/>
      </c>
      <c r="DE229" s="482" t="str">
        <f>IF(AND('8'!DE33=""),"",'8'!DE33)</f>
        <v/>
      </c>
      <c r="DF229" s="482" t="str">
        <f>IF(AND('8'!DF33=""),"",'8'!DF33)</f>
        <v/>
      </c>
      <c r="DG229" s="482">
        <f>IF(AND('8'!DG33=""),"",'8'!DG33)</f>
        <v>6</v>
      </c>
      <c r="DH229" s="482" t="str">
        <f>IF(AND('8'!DH33=""),"",'8'!DH33)</f>
        <v/>
      </c>
      <c r="DI229" s="482" t="str">
        <f>IF(AND('8'!DI33=""),"",'8'!DI33)</f>
        <v/>
      </c>
      <c r="DJ229" s="482" t="str">
        <f>IF(AND('8'!DJ33=""),"",'8'!DJ33)</f>
        <v/>
      </c>
      <c r="DK229" s="482">
        <f>IF(AND('8'!DK33=""),"",'8'!DK33)</f>
        <v>30</v>
      </c>
      <c r="DL229" s="482" t="str">
        <f>IF(AND('8'!DL33=""),"",'8'!DL33)</f>
        <v/>
      </c>
      <c r="DM229" s="482" t="str">
        <f>IF(AND('8'!DM33=""),"",'8'!DM33)</f>
        <v/>
      </c>
      <c r="DN229" s="482" t="str">
        <f>IF(AND('8'!DN33=""),"",'8'!DN33)</f>
        <v/>
      </c>
      <c r="DO229" s="482">
        <f>IF(AND('8'!DO33=""),"",'8'!DO33)</f>
        <v>5</v>
      </c>
      <c r="DP229" s="482" t="str">
        <f>IF(AND('8'!DP33=""),"",'8'!DP33)</f>
        <v/>
      </c>
      <c r="DQ229" s="482" t="str">
        <f>IF(AND('8'!DQ33=""),"",'8'!DQ33)</f>
        <v/>
      </c>
      <c r="DR229" s="482" t="str">
        <f>IF(AND('8'!DR33=""),"",'8'!DR33)</f>
        <v/>
      </c>
      <c r="DS229" s="482" t="str">
        <f>IF(AND('8'!DS33=""),"",'8'!DS33)</f>
        <v/>
      </c>
      <c r="DT229" s="482" t="str">
        <f>IF(AND('8'!DT33=""),"",'8'!DT33)</f>
        <v/>
      </c>
      <c r="DU229" s="482" t="str">
        <f>IF(AND('8'!DU33=""),"",'8'!DU33)</f>
        <v/>
      </c>
      <c r="DV229" s="482" t="str">
        <f>IF(AND('8'!DV33=""),"",'8'!DV33)</f>
        <v/>
      </c>
      <c r="DW229" s="482" t="str">
        <f>IF(AND('8'!DW33=""),"",'8'!DW33)</f>
        <v/>
      </c>
      <c r="DX229" s="482" t="str">
        <f>IF(AND('8'!DX33=""),"",'8'!DX33)</f>
        <v/>
      </c>
      <c r="DY229" s="482" t="str">
        <f>IF(AND('8'!DY33=""),"",'8'!DY33)</f>
        <v/>
      </c>
      <c r="DZ229" s="482" t="str">
        <f>IF(AND('8'!DZ33=""),"",'8'!DZ33)</f>
        <v/>
      </c>
      <c r="EA229" s="482" t="str">
        <f>IF(AND('8'!EA33=""),"",'8'!EA33)</f>
        <v>B</v>
      </c>
      <c r="EB229" s="482">
        <f>IF(AND('8'!EB33=""),"",'8'!EB33)</f>
        <v>5</v>
      </c>
      <c r="EC229" s="482" t="str">
        <f>IF(AND('8'!EC33=""),"",'8'!EC33)</f>
        <v/>
      </c>
      <c r="ED229" s="482" t="str">
        <f>IF(AND('8'!ED33=""),"",'8'!ED33)</f>
        <v/>
      </c>
      <c r="EE229" s="482" t="str">
        <f>IF(AND('8'!EE33=""),"",'8'!EE33)</f>
        <v/>
      </c>
      <c r="EF229" s="482">
        <f>IF(AND('8'!EF33=""),"",'8'!EF33)</f>
        <v>6</v>
      </c>
      <c r="EG229" s="482" t="str">
        <f>IF(AND('8'!EG33=""),"",'8'!EG33)</f>
        <v/>
      </c>
      <c r="EH229" s="482" t="str">
        <f>IF(AND('8'!EH33=""),"",'8'!EH33)</f>
        <v/>
      </c>
      <c r="EI229" s="482" t="str">
        <f>IF(AND('8'!EI33=""),"",'8'!EI33)</f>
        <v/>
      </c>
      <c r="EJ229" s="482">
        <f>IF(AND('8'!EJ33=""),"",'8'!EJ33)</f>
        <v>30</v>
      </c>
      <c r="EK229" s="482" t="str">
        <f>IF(AND('8'!EK33=""),"",'8'!EK33)</f>
        <v/>
      </c>
      <c r="EL229" s="482" t="str">
        <f>IF(AND('8'!EL33=""),"",'8'!EL33)</f>
        <v/>
      </c>
      <c r="EM229" s="482" t="str">
        <f>IF(AND('8'!EM33=""),"",'8'!EM33)</f>
        <v/>
      </c>
      <c r="EN229" s="482">
        <f>IF(AND('8'!EN33=""),"",'8'!EN33)</f>
        <v>5</v>
      </c>
      <c r="EO229" s="482" t="str">
        <f>IF(AND('8'!EO33=""),"",'8'!EO33)</f>
        <v/>
      </c>
      <c r="EP229" s="482" t="str">
        <f>IF(AND('8'!EP33=""),"",'8'!EP33)</f>
        <v/>
      </c>
      <c r="EQ229" s="482" t="str">
        <f>IF(AND('8'!EQ33=""),"",'8'!EQ33)</f>
        <v/>
      </c>
      <c r="ER229" s="482" t="str">
        <f>IF(AND('8'!ER33=""),"",'8'!ER33)</f>
        <v/>
      </c>
      <c r="ES229" s="482" t="str">
        <f>IF(AND('8'!ES33=""),"",'8'!ES33)</f>
        <v/>
      </c>
      <c r="ET229" s="482" t="str">
        <f>IF(AND('8'!ET33=""),"",'8'!ET33)</f>
        <v/>
      </c>
      <c r="EU229" s="482" t="str">
        <f>IF(AND('8'!EU33=""),"",'8'!EU33)</f>
        <v/>
      </c>
      <c r="EV229" s="482" t="str">
        <f>IF(AND('8'!EV33=""),"",'8'!EV33)</f>
        <v/>
      </c>
      <c r="EW229" s="482" t="str">
        <f>IF(AND('8'!EW33=""),"",'8'!EW33)</f>
        <v/>
      </c>
      <c r="EX229" s="482" t="str">
        <f>IF(AND('8'!EX33=""),"",'8'!EX33)</f>
        <v/>
      </c>
      <c r="EY229" s="482" t="str">
        <f>IF(AND('8'!EY33=""),"",'8'!EY33)</f>
        <v/>
      </c>
      <c r="EZ229" s="482">
        <f>IF(AND('8'!EZ33=""),"",'8'!EZ33)</f>
        <v>18</v>
      </c>
      <c r="FA229" s="482">
        <f>IF(AND('8'!FA33=""),"",'8'!FA33)</f>
        <v>18</v>
      </c>
      <c r="FB229" s="482">
        <f>IF(AND('8'!FB33=""),"",'8'!FB33)</f>
        <v>19</v>
      </c>
      <c r="FC229" s="482">
        <f>IF(AND('8'!FC33=""),"",'8'!FC33)</f>
        <v>18</v>
      </c>
      <c r="FD229" s="482">
        <f>IF(AND('8'!FD33=""),"",'8'!FD33)</f>
        <v>18</v>
      </c>
      <c r="FE229" s="482" t="str">
        <f>IF(AND('8'!FE33=""),"",'8'!FE33)</f>
        <v/>
      </c>
      <c r="FF229" s="482" t="str">
        <f>IF(AND('8'!FF33=""),"",'8'!FF33)</f>
        <v xml:space="preserve"> </v>
      </c>
      <c r="FG229" s="482">
        <f>IF(AND('8'!FG33=""),"",'8'!FG33)</f>
        <v>17</v>
      </c>
      <c r="FH229" s="482">
        <f>IF(AND('8'!FH33=""),"",'8'!FH33)</f>
        <v>17</v>
      </c>
      <c r="FI229" s="482">
        <f>IF(AND('8'!FI33=""),"",'8'!FI33)</f>
        <v>17</v>
      </c>
      <c r="FJ229" s="482">
        <f>IF(AND('8'!FJ33=""),"",'8'!FJ33)</f>
        <v>18</v>
      </c>
      <c r="FK229" s="482">
        <f>IF(AND('8'!FK33=""),"",'8'!FK33)</f>
        <v>18</v>
      </c>
      <c r="FL229" s="482" t="str">
        <f>IF(AND('8'!FL33=""),"",'8'!FL33)</f>
        <v/>
      </c>
      <c r="FM229" s="482" t="str">
        <f>IF(AND('8'!FM33=""),"",'8'!FM33)</f>
        <v xml:space="preserve"> </v>
      </c>
      <c r="FN229" s="482">
        <f>IF(AND('8'!FN33=""),"",'8'!FN33)</f>
        <v>19</v>
      </c>
      <c r="FO229" s="482">
        <f>IF(AND('8'!FO33=""),"",'8'!FO33)</f>
        <v>18</v>
      </c>
      <c r="FP229" s="482">
        <f>IF(AND('8'!FP33=""),"",'8'!FP33)</f>
        <v>18</v>
      </c>
      <c r="FQ229" s="482">
        <f>IF(AND('8'!FQ33=""),"",'8'!FQ33)</f>
        <v>19</v>
      </c>
      <c r="FR229" s="482">
        <f>IF(AND('8'!FR33=""),"",'8'!FR33)</f>
        <v>18</v>
      </c>
      <c r="FS229" s="482" t="str">
        <f>IF(AND('8'!FS33=""),"",'8'!FS33)</f>
        <v/>
      </c>
      <c r="FT229" s="482" t="str">
        <f>IF(AND('8'!FT33=""),"",'8'!FT33)</f>
        <v xml:space="preserve"> </v>
      </c>
      <c r="FU229" s="482" t="str">
        <f>IF(AND('8'!FV33=""),"",'8'!FV33)</f>
        <v>-</v>
      </c>
      <c r="FV229" s="482" t="str">
        <f>IF(AND('8'!FW33=""),"",'8'!FW33)</f>
        <v>-</v>
      </c>
      <c r="FW229" s="482" t="str">
        <f>IF(AND('8'!FX33=""),"",'8'!FX33)</f>
        <v>-</v>
      </c>
      <c r="FX229" s="482" t="str">
        <f>IF(AND('8'!FY33=""),"",'8'!FY33)</f>
        <v>-</v>
      </c>
      <c r="FY229" s="482" t="str">
        <f>IF(AND('8'!FZ33=""),"",'8'!FZ33)</f>
        <v>-</v>
      </c>
      <c r="FZ229" s="482" t="str">
        <f>IF(AND('8'!GA33=""),"",'8'!GA33)</f>
        <v>-</v>
      </c>
      <c r="GA229" s="482" t="str">
        <f>IF(AND('8'!GB33=""),"",'8'!GB33)</f>
        <v>-</v>
      </c>
      <c r="GB229" s="482" t="str">
        <f>IF(AND('8'!GC33=""),"",'8'!GC33)</f>
        <v>-</v>
      </c>
      <c r="GC229" s="482" t="str">
        <f>IF(AND('8'!GD33=""),"",'8'!GD33)</f>
        <v>-</v>
      </c>
      <c r="GD229" s="482" t="str">
        <f>IF(AND('8'!GE33=""),"",'8'!GE33)</f>
        <v>-</v>
      </c>
      <c r="GE229" s="482" t="str">
        <f>IF(AND('8'!GF33=""),"",'8'!GF33)</f>
        <v>-</v>
      </c>
      <c r="GF229" s="482" t="str">
        <f>IF(AND('8'!GG33=""),"",'8'!GG33)</f>
        <v>-</v>
      </c>
      <c r="GG229" s="482" t="str">
        <f>IF(AND('8'!GH33=""),"",IF(AND('8'!GH33="-"),"",'8'!GH33))</f>
        <v/>
      </c>
      <c r="GH229" s="50" t="str">
        <f>IF(AND(C229=""),"",VLOOKUP(B229,Register!$A$7:$CL$311,36,FALSE))</f>
        <v/>
      </c>
      <c r="GI229" s="483" t="str">
        <f>IF(AND('8'!GL33=""),"",'8'!GL33)</f>
        <v/>
      </c>
      <c r="GJ229" s="173" t="str">
        <f>IF(AND('8'!FU33=""),"",'8'!FU33)</f>
        <v/>
      </c>
    </row>
    <row r="230" spans="1:192" ht="21">
      <c r="A230" s="480">
        <v>222</v>
      </c>
      <c r="B230" s="481" t="str">
        <f>IF(AND('8'!B34=""),"",'8'!B34)</f>
        <v/>
      </c>
      <c r="C230" s="196" t="str">
        <f>IF(AND('8'!C34=""),"",'8'!C34)</f>
        <v/>
      </c>
      <c r="D230" s="196" t="str">
        <f>IF(AND('8'!D34=""),"",'8'!D34)</f>
        <v/>
      </c>
      <c r="E230" s="201" t="str">
        <f>IF(AND('8'!E34=""),"",'8'!E34)</f>
        <v/>
      </c>
      <c r="F230" s="482" t="str">
        <f>IF(AND('8'!F34=""),"",'8'!F34)</f>
        <v>D</v>
      </c>
      <c r="G230" s="482" t="str">
        <f>IF(AND('8'!G34=""),"",'8'!G34)</f>
        <v/>
      </c>
      <c r="H230" s="482" t="str">
        <f>IF(AND('8'!H34=""),"",'8'!H34)</f>
        <v/>
      </c>
      <c r="I230" s="482" t="str">
        <f>IF(AND('8'!I34=""),"",'8'!I34)</f>
        <v/>
      </c>
      <c r="J230" s="482" t="str">
        <f>IF(AND('8'!J34=""),"",'8'!J34)</f>
        <v/>
      </c>
      <c r="K230" s="482" t="str">
        <f>IF(AND('8'!K34=""),"",'8'!K34)</f>
        <v/>
      </c>
      <c r="L230" s="482" t="str">
        <f>IF(AND('8'!L34=""),"",'8'!L34)</f>
        <v/>
      </c>
      <c r="M230" s="482" t="str">
        <f>IF(AND('8'!M34=""),"",'8'!M34)</f>
        <v/>
      </c>
      <c r="N230" s="482" t="str">
        <f>IF(AND('8'!N34=""),"",'8'!N34)</f>
        <v/>
      </c>
      <c r="O230" s="482" t="str">
        <f>IF(AND('8'!O34=""),"",'8'!O34)</f>
        <v/>
      </c>
      <c r="P230" s="482" t="str">
        <f>IF(AND('8'!P34=""),"",'8'!P34)</f>
        <v/>
      </c>
      <c r="Q230" s="482" t="str">
        <f>IF(AND('8'!Q34=""),"",'8'!Q34)</f>
        <v/>
      </c>
      <c r="R230" s="482" t="str">
        <f>IF(AND('8'!R34=""),"",'8'!R34)</f>
        <v/>
      </c>
      <c r="S230" s="482" t="str">
        <f>IF(AND('8'!S34=""),"",'8'!S34)</f>
        <v/>
      </c>
      <c r="T230" s="482" t="str">
        <f>IF(AND('8'!T34=""),"",'8'!T34)</f>
        <v/>
      </c>
      <c r="U230" s="482" t="str">
        <f>IF(AND('8'!U34=""),"",'8'!U34)</f>
        <v/>
      </c>
      <c r="V230" s="482" t="str">
        <f>IF(AND('8'!V34=""),"",'8'!V34)</f>
        <v/>
      </c>
      <c r="W230" s="482" t="str">
        <f>IF(AND('8'!W34=""),"",'8'!W34)</f>
        <v/>
      </c>
      <c r="X230" s="482" t="str">
        <f>IF(AND('8'!X34=""),"",'8'!X34)</f>
        <v/>
      </c>
      <c r="Y230" s="482" t="str">
        <f>IF(AND('8'!Y34=""),"",'8'!Y34)</f>
        <v/>
      </c>
      <c r="Z230" s="482" t="str">
        <f>IF(AND('8'!Z34=""),"",'8'!Z34)</f>
        <v/>
      </c>
      <c r="AA230" s="482" t="str">
        <f>IF(AND('8'!AA34=""),"",'8'!AA34)</f>
        <v/>
      </c>
      <c r="AB230" s="482" t="str">
        <f>IF(AND('8'!AB34=""),"",'8'!AB34)</f>
        <v/>
      </c>
      <c r="AC230" s="482" t="str">
        <f>IF(AND('8'!AC34=""),"",'8'!AC34)</f>
        <v/>
      </c>
      <c r="AD230" s="482" t="str">
        <f>IF(AND('8'!AD34=""),"",'8'!AD34)</f>
        <v/>
      </c>
      <c r="AE230" s="482" t="str">
        <f>IF(AND('8'!AE34=""),"",'8'!AE34)</f>
        <v>D</v>
      </c>
      <c r="AF230" s="482" t="str">
        <f>IF(AND('8'!AF34=""),"",'8'!AF34)</f>
        <v/>
      </c>
      <c r="AG230" s="482" t="str">
        <f>IF(AND('8'!AG34=""),"",'8'!AG34)</f>
        <v/>
      </c>
      <c r="AH230" s="482" t="str">
        <f>IF(AND('8'!AH34=""),"",'8'!AH34)</f>
        <v/>
      </c>
      <c r="AI230" s="482" t="str">
        <f>IF(AND('8'!AI34=""),"",'8'!AI34)</f>
        <v/>
      </c>
      <c r="AJ230" s="482" t="str">
        <f>IF(AND('8'!AJ34=""),"",'8'!AJ34)</f>
        <v/>
      </c>
      <c r="AK230" s="482" t="str">
        <f>IF(AND('8'!AK34=""),"",'8'!AK34)</f>
        <v/>
      </c>
      <c r="AL230" s="482" t="str">
        <f>IF(AND('8'!AL34=""),"",'8'!AL34)</f>
        <v/>
      </c>
      <c r="AM230" s="482" t="str">
        <f>IF(AND('8'!AM34=""),"",'8'!AM34)</f>
        <v/>
      </c>
      <c r="AN230" s="482" t="str">
        <f>IF(AND('8'!AN34=""),"",'8'!AN34)</f>
        <v/>
      </c>
      <c r="AO230" s="482" t="str">
        <f>IF(AND('8'!AO34=""),"",'8'!AO34)</f>
        <v/>
      </c>
      <c r="AP230" s="482" t="str">
        <f>IF(AND('8'!AP34=""),"",'8'!AP34)</f>
        <v/>
      </c>
      <c r="AQ230" s="482" t="str">
        <f>IF(AND('8'!AQ34=""),"",'8'!AQ34)</f>
        <v/>
      </c>
      <c r="AR230" s="482" t="str">
        <f>IF(AND('8'!AR34=""),"",'8'!AR34)</f>
        <v/>
      </c>
      <c r="AS230" s="482" t="str">
        <f>IF(AND('8'!AS34=""),"",'8'!AS34)</f>
        <v/>
      </c>
      <c r="AT230" s="482" t="str">
        <f>IF(AND('8'!AT34=""),"",'8'!AT34)</f>
        <v/>
      </c>
      <c r="AU230" s="482" t="str">
        <f>IF(AND('8'!AU34=""),"",'8'!AU34)</f>
        <v/>
      </c>
      <c r="AV230" s="482" t="str">
        <f>IF(AND('8'!AV34=""),"",'8'!AV34)</f>
        <v/>
      </c>
      <c r="AW230" s="482" t="str">
        <f>IF(AND('8'!AW34=""),"",'8'!AW34)</f>
        <v/>
      </c>
      <c r="AX230" s="482" t="str">
        <f>IF(AND('8'!AX34=""),"",'8'!AX34)</f>
        <v/>
      </c>
      <c r="AY230" s="482" t="str">
        <f>IF(AND('8'!AY34=""),"",'8'!AY34)</f>
        <v/>
      </c>
      <c r="AZ230" s="482" t="str">
        <f>IF(AND('8'!AZ34=""),"",'8'!AZ34)</f>
        <v/>
      </c>
      <c r="BA230" s="482" t="str">
        <f>IF(AND('8'!BA34=""),"",'8'!BA34)</f>
        <v/>
      </c>
      <c r="BB230" s="482" t="str">
        <f>IF(AND('8'!BB34=""),"",'8'!BB34)</f>
        <v/>
      </c>
      <c r="BC230" s="482" t="str">
        <f>IF(AND('8'!BC34=""),"",'8'!BC34)</f>
        <v/>
      </c>
      <c r="BD230" s="482" t="str">
        <f>IF(AND('8'!BD34=""),"",'8'!BD34)</f>
        <v>D</v>
      </c>
      <c r="BE230" s="482" t="str">
        <f>IF(AND('8'!BE34=""),"",'8'!BE34)</f>
        <v/>
      </c>
      <c r="BF230" s="482" t="str">
        <f>IF(AND('8'!BF34=""),"",'8'!BF34)</f>
        <v/>
      </c>
      <c r="BG230" s="482" t="str">
        <f>IF(AND('8'!BG34=""),"",'8'!BG34)</f>
        <v/>
      </c>
      <c r="BH230" s="482" t="str">
        <f>IF(AND('8'!BH34=""),"",'8'!BH34)</f>
        <v/>
      </c>
      <c r="BI230" s="482" t="str">
        <f>IF(AND('8'!BI34=""),"",'8'!BI34)</f>
        <v/>
      </c>
      <c r="BJ230" s="482" t="str">
        <f>IF(AND('8'!BJ34=""),"",'8'!BJ34)</f>
        <v/>
      </c>
      <c r="BK230" s="482" t="str">
        <f>IF(AND('8'!BK34=""),"",'8'!BK34)</f>
        <v/>
      </c>
      <c r="BL230" s="482" t="str">
        <f>IF(AND('8'!BL34=""),"",'8'!BL34)</f>
        <v/>
      </c>
      <c r="BM230" s="482" t="str">
        <f>IF(AND('8'!BM34=""),"",'8'!BM34)</f>
        <v/>
      </c>
      <c r="BN230" s="482" t="str">
        <f>IF(AND('8'!BN34=""),"",'8'!BN34)</f>
        <v/>
      </c>
      <c r="BO230" s="482" t="str">
        <f>IF(AND('8'!BO34=""),"",'8'!BO34)</f>
        <v/>
      </c>
      <c r="BP230" s="482" t="str">
        <f>IF(AND('8'!BP34=""),"",'8'!BP34)</f>
        <v/>
      </c>
      <c r="BQ230" s="482" t="str">
        <f>IF(AND('8'!BQ34=""),"",'8'!BQ34)</f>
        <v/>
      </c>
      <c r="BR230" s="482" t="str">
        <f>IF(AND('8'!BR34=""),"",'8'!BR34)</f>
        <v/>
      </c>
      <c r="BS230" s="482" t="str">
        <f>IF(AND('8'!BS34=""),"",'8'!BS34)</f>
        <v/>
      </c>
      <c r="BT230" s="482" t="str">
        <f>IF(AND('8'!BT34=""),"",'8'!BT34)</f>
        <v/>
      </c>
      <c r="BU230" s="482" t="str">
        <f>IF(AND('8'!BU34=""),"",'8'!BU34)</f>
        <v/>
      </c>
      <c r="BV230" s="482" t="str">
        <f>IF(AND('8'!BV34=""),"",'8'!BV34)</f>
        <v/>
      </c>
      <c r="BW230" s="482" t="str">
        <f>IF(AND('8'!BW34=""),"",'8'!BW34)</f>
        <v/>
      </c>
      <c r="BX230" s="482" t="str">
        <f>IF(AND('8'!BX34=""),"",'8'!BX34)</f>
        <v/>
      </c>
      <c r="BY230" s="482" t="str">
        <f>IF(AND('8'!BY34=""),"",'8'!BY34)</f>
        <v/>
      </c>
      <c r="BZ230" s="482" t="str">
        <f>IF(AND('8'!BZ34=""),"",'8'!BZ34)</f>
        <v/>
      </c>
      <c r="CA230" s="482" t="str">
        <f>IF(AND('8'!CA34=""),"",'8'!CA34)</f>
        <v/>
      </c>
      <c r="CB230" s="482" t="str">
        <f>IF(AND('8'!CB34=""),"",'8'!CB34)</f>
        <v/>
      </c>
      <c r="CC230" s="482" t="str">
        <f>IF(AND('8'!CC34=""),"",'8'!CC34)</f>
        <v>D</v>
      </c>
      <c r="CD230" s="482" t="str">
        <f>IF(AND('8'!CD34=""),"",'8'!CD34)</f>
        <v/>
      </c>
      <c r="CE230" s="482" t="str">
        <f>IF(AND('8'!CE34=""),"",'8'!CE34)</f>
        <v/>
      </c>
      <c r="CF230" s="482" t="str">
        <f>IF(AND('8'!CF34=""),"",'8'!CF34)</f>
        <v/>
      </c>
      <c r="CG230" s="482" t="str">
        <f>IF(AND('8'!CG34=""),"",'8'!CG34)</f>
        <v/>
      </c>
      <c r="CH230" s="482" t="str">
        <f>IF(AND('8'!CH34=""),"",'8'!CH34)</f>
        <v/>
      </c>
      <c r="CI230" s="482" t="str">
        <f>IF(AND('8'!CI34=""),"",'8'!CI34)</f>
        <v/>
      </c>
      <c r="CJ230" s="482" t="str">
        <f>IF(AND('8'!CJ34=""),"",'8'!CJ34)</f>
        <v/>
      </c>
      <c r="CK230" s="482" t="str">
        <f>IF(AND('8'!CK34=""),"",'8'!CK34)</f>
        <v/>
      </c>
      <c r="CL230" s="482" t="str">
        <f>IF(AND('8'!CL34=""),"",'8'!CL34)</f>
        <v/>
      </c>
      <c r="CM230" s="482" t="str">
        <f>IF(AND('8'!CM34=""),"",'8'!CM34)</f>
        <v/>
      </c>
      <c r="CN230" s="482" t="str">
        <f>IF(AND('8'!CN34=""),"",'8'!CN34)</f>
        <v/>
      </c>
      <c r="CO230" s="482" t="str">
        <f>IF(AND('8'!CO34=""),"",'8'!CO34)</f>
        <v/>
      </c>
      <c r="CP230" s="482" t="str">
        <f>IF(AND('8'!CP34=""),"",'8'!CP34)</f>
        <v/>
      </c>
      <c r="CQ230" s="482" t="str">
        <f>IF(AND('8'!CQ34=""),"",'8'!CQ34)</f>
        <v/>
      </c>
      <c r="CR230" s="482" t="str">
        <f>IF(AND('8'!CR34=""),"",'8'!CR34)</f>
        <v/>
      </c>
      <c r="CS230" s="482" t="str">
        <f>IF(AND('8'!CS34=""),"",'8'!CS34)</f>
        <v/>
      </c>
      <c r="CT230" s="482" t="str">
        <f>IF(AND('8'!CT34=""),"",'8'!CT34)</f>
        <v/>
      </c>
      <c r="CU230" s="482" t="str">
        <f>IF(AND('8'!CU34=""),"",'8'!CU34)</f>
        <v/>
      </c>
      <c r="CV230" s="482" t="str">
        <f>IF(AND('8'!CV34=""),"",'8'!CV34)</f>
        <v/>
      </c>
      <c r="CW230" s="482" t="str">
        <f>IF(AND('8'!CW34=""),"",'8'!CW34)</f>
        <v/>
      </c>
      <c r="CX230" s="482" t="str">
        <f>IF(AND('8'!CX34=""),"",'8'!CX34)</f>
        <v/>
      </c>
      <c r="CY230" s="482" t="str">
        <f>IF(AND('8'!CY34=""),"",'8'!CY34)</f>
        <v/>
      </c>
      <c r="CZ230" s="482" t="str">
        <f>IF(AND('8'!CZ34=""),"",'8'!CZ34)</f>
        <v/>
      </c>
      <c r="DA230" s="482" t="str">
        <f>IF(AND('8'!DA34=""),"",'8'!DA34)</f>
        <v/>
      </c>
      <c r="DB230" s="482" t="str">
        <f>IF(AND('8'!DB34=""),"",'8'!DB34)</f>
        <v>D</v>
      </c>
      <c r="DC230" s="482" t="str">
        <f>IF(AND('8'!DC34=""),"",'8'!DC34)</f>
        <v/>
      </c>
      <c r="DD230" s="482" t="str">
        <f>IF(AND('8'!DD34=""),"",'8'!DD34)</f>
        <v/>
      </c>
      <c r="DE230" s="482" t="str">
        <f>IF(AND('8'!DE34=""),"",'8'!DE34)</f>
        <v/>
      </c>
      <c r="DF230" s="482" t="str">
        <f>IF(AND('8'!DF34=""),"",'8'!DF34)</f>
        <v/>
      </c>
      <c r="DG230" s="482" t="str">
        <f>IF(AND('8'!DG34=""),"",'8'!DG34)</f>
        <v/>
      </c>
      <c r="DH230" s="482" t="str">
        <f>IF(AND('8'!DH34=""),"",'8'!DH34)</f>
        <v/>
      </c>
      <c r="DI230" s="482" t="str">
        <f>IF(AND('8'!DI34=""),"",'8'!DI34)</f>
        <v/>
      </c>
      <c r="DJ230" s="482" t="str">
        <f>IF(AND('8'!DJ34=""),"",'8'!DJ34)</f>
        <v/>
      </c>
      <c r="DK230" s="482" t="str">
        <f>IF(AND('8'!DK34=""),"",'8'!DK34)</f>
        <v/>
      </c>
      <c r="DL230" s="482" t="str">
        <f>IF(AND('8'!DL34=""),"",'8'!DL34)</f>
        <v/>
      </c>
      <c r="DM230" s="482" t="str">
        <f>IF(AND('8'!DM34=""),"",'8'!DM34)</f>
        <v/>
      </c>
      <c r="DN230" s="482" t="str">
        <f>IF(AND('8'!DN34=""),"",'8'!DN34)</f>
        <v/>
      </c>
      <c r="DO230" s="482" t="str">
        <f>IF(AND('8'!DO34=""),"",'8'!DO34)</f>
        <v/>
      </c>
      <c r="DP230" s="482" t="str">
        <f>IF(AND('8'!DP34=""),"",'8'!DP34)</f>
        <v/>
      </c>
      <c r="DQ230" s="482" t="str">
        <f>IF(AND('8'!DQ34=""),"",'8'!DQ34)</f>
        <v/>
      </c>
      <c r="DR230" s="482" t="str">
        <f>IF(AND('8'!DR34=""),"",'8'!DR34)</f>
        <v/>
      </c>
      <c r="DS230" s="482" t="str">
        <f>IF(AND('8'!DS34=""),"",'8'!DS34)</f>
        <v/>
      </c>
      <c r="DT230" s="482" t="str">
        <f>IF(AND('8'!DT34=""),"",'8'!DT34)</f>
        <v/>
      </c>
      <c r="DU230" s="482" t="str">
        <f>IF(AND('8'!DU34=""),"",'8'!DU34)</f>
        <v/>
      </c>
      <c r="DV230" s="482" t="str">
        <f>IF(AND('8'!DV34=""),"",'8'!DV34)</f>
        <v/>
      </c>
      <c r="DW230" s="482" t="str">
        <f>IF(AND('8'!DW34=""),"",'8'!DW34)</f>
        <v/>
      </c>
      <c r="DX230" s="482" t="str">
        <f>IF(AND('8'!DX34=""),"",'8'!DX34)</f>
        <v/>
      </c>
      <c r="DY230" s="482" t="str">
        <f>IF(AND('8'!DY34=""),"",'8'!DY34)</f>
        <v/>
      </c>
      <c r="DZ230" s="482" t="str">
        <f>IF(AND('8'!DZ34=""),"",'8'!DZ34)</f>
        <v/>
      </c>
      <c r="EA230" s="482" t="str">
        <f>IF(AND('8'!EA34=""),"",'8'!EA34)</f>
        <v>D</v>
      </c>
      <c r="EB230" s="482" t="str">
        <f>IF(AND('8'!EB34=""),"",'8'!EB34)</f>
        <v/>
      </c>
      <c r="EC230" s="482" t="str">
        <f>IF(AND('8'!EC34=""),"",'8'!EC34)</f>
        <v/>
      </c>
      <c r="ED230" s="482" t="str">
        <f>IF(AND('8'!ED34=""),"",'8'!ED34)</f>
        <v/>
      </c>
      <c r="EE230" s="482" t="str">
        <f>IF(AND('8'!EE34=""),"",'8'!EE34)</f>
        <v/>
      </c>
      <c r="EF230" s="482" t="str">
        <f>IF(AND('8'!EF34=""),"",'8'!EF34)</f>
        <v/>
      </c>
      <c r="EG230" s="482" t="str">
        <f>IF(AND('8'!EG34=""),"",'8'!EG34)</f>
        <v/>
      </c>
      <c r="EH230" s="482" t="str">
        <f>IF(AND('8'!EH34=""),"",'8'!EH34)</f>
        <v/>
      </c>
      <c r="EI230" s="482" t="str">
        <f>IF(AND('8'!EI34=""),"",'8'!EI34)</f>
        <v/>
      </c>
      <c r="EJ230" s="482" t="str">
        <f>IF(AND('8'!EJ34=""),"",'8'!EJ34)</f>
        <v/>
      </c>
      <c r="EK230" s="482" t="str">
        <f>IF(AND('8'!EK34=""),"",'8'!EK34)</f>
        <v/>
      </c>
      <c r="EL230" s="482" t="str">
        <f>IF(AND('8'!EL34=""),"",'8'!EL34)</f>
        <v/>
      </c>
      <c r="EM230" s="482" t="str">
        <f>IF(AND('8'!EM34=""),"",'8'!EM34)</f>
        <v/>
      </c>
      <c r="EN230" s="482" t="str">
        <f>IF(AND('8'!EN34=""),"",'8'!EN34)</f>
        <v/>
      </c>
      <c r="EO230" s="482" t="str">
        <f>IF(AND('8'!EO34=""),"",'8'!EO34)</f>
        <v/>
      </c>
      <c r="EP230" s="482" t="str">
        <f>IF(AND('8'!EP34=""),"",'8'!EP34)</f>
        <v/>
      </c>
      <c r="EQ230" s="482" t="str">
        <f>IF(AND('8'!EQ34=""),"",'8'!EQ34)</f>
        <v/>
      </c>
      <c r="ER230" s="482" t="str">
        <f>IF(AND('8'!ER34=""),"",'8'!ER34)</f>
        <v/>
      </c>
      <c r="ES230" s="482" t="str">
        <f>IF(AND('8'!ES34=""),"",'8'!ES34)</f>
        <v/>
      </c>
      <c r="ET230" s="482" t="str">
        <f>IF(AND('8'!ET34=""),"",'8'!ET34)</f>
        <v/>
      </c>
      <c r="EU230" s="482" t="str">
        <f>IF(AND('8'!EU34=""),"",'8'!EU34)</f>
        <v/>
      </c>
      <c r="EV230" s="482" t="str">
        <f>IF(AND('8'!EV34=""),"",'8'!EV34)</f>
        <v/>
      </c>
      <c r="EW230" s="482" t="str">
        <f>IF(AND('8'!EW34=""),"",'8'!EW34)</f>
        <v/>
      </c>
      <c r="EX230" s="482" t="str">
        <f>IF(AND('8'!EX34=""),"",'8'!EX34)</f>
        <v/>
      </c>
      <c r="EY230" s="482" t="str">
        <f>IF(AND('8'!EY34=""),"",'8'!EY34)</f>
        <v/>
      </c>
      <c r="EZ230" s="482">
        <f>IF(AND('8'!EZ34=""),"",'8'!EZ34)</f>
        <v>18</v>
      </c>
      <c r="FA230" s="482" t="str">
        <f>IF(AND('8'!FA34=""),"",'8'!FA34)</f>
        <v/>
      </c>
      <c r="FB230" s="482" t="str">
        <f>IF(AND('8'!FB34=""),"",'8'!FB34)</f>
        <v/>
      </c>
      <c r="FC230" s="482" t="str">
        <f>IF(AND('8'!FC34=""),"",'8'!FC34)</f>
        <v/>
      </c>
      <c r="FD230" s="482" t="str">
        <f>IF(AND('8'!FD34=""),"",'8'!FD34)</f>
        <v/>
      </c>
      <c r="FE230" s="482" t="str">
        <f>IF(AND('8'!FE34=""),"",'8'!FE34)</f>
        <v/>
      </c>
      <c r="FF230" s="482" t="str">
        <f>IF(AND('8'!FF34=""),"",'8'!FF34)</f>
        <v xml:space="preserve"> </v>
      </c>
      <c r="FG230" s="482">
        <f>IF(AND('8'!FG34=""),"",'8'!FG34)</f>
        <v>17</v>
      </c>
      <c r="FH230" s="482" t="str">
        <f>IF(AND('8'!FH34=""),"",'8'!FH34)</f>
        <v/>
      </c>
      <c r="FI230" s="482" t="str">
        <f>IF(AND('8'!FI34=""),"",'8'!FI34)</f>
        <v/>
      </c>
      <c r="FJ230" s="482" t="str">
        <f>IF(AND('8'!FJ34=""),"",'8'!FJ34)</f>
        <v/>
      </c>
      <c r="FK230" s="482" t="str">
        <f>IF(AND('8'!FK34=""),"",'8'!FK34)</f>
        <v/>
      </c>
      <c r="FL230" s="482" t="str">
        <f>IF(AND('8'!FL34=""),"",'8'!FL34)</f>
        <v/>
      </c>
      <c r="FM230" s="482" t="str">
        <f>IF(AND('8'!FM34=""),"",'8'!FM34)</f>
        <v xml:space="preserve"> </v>
      </c>
      <c r="FN230" s="482">
        <f>IF(AND('8'!FN34=""),"",'8'!FN34)</f>
        <v>18</v>
      </c>
      <c r="FO230" s="482" t="str">
        <f>IF(AND('8'!FO34=""),"",'8'!FO34)</f>
        <v/>
      </c>
      <c r="FP230" s="482" t="str">
        <f>IF(AND('8'!FP34=""),"",'8'!FP34)</f>
        <v/>
      </c>
      <c r="FQ230" s="482" t="str">
        <f>IF(AND('8'!FQ34=""),"",'8'!FQ34)</f>
        <v/>
      </c>
      <c r="FR230" s="482" t="str">
        <f>IF(AND('8'!FR34=""),"",'8'!FR34)</f>
        <v/>
      </c>
      <c r="FS230" s="482" t="str">
        <f>IF(AND('8'!FS34=""),"",'8'!FS34)</f>
        <v/>
      </c>
      <c r="FT230" s="482" t="str">
        <f>IF(AND('8'!FT34=""),"",'8'!FT34)</f>
        <v xml:space="preserve"> </v>
      </c>
      <c r="FU230" s="482" t="str">
        <f>IF(AND('8'!FV34=""),"",'8'!FV34)</f>
        <v>-</v>
      </c>
      <c r="FV230" s="482" t="str">
        <f>IF(AND('8'!FW34=""),"",'8'!FW34)</f>
        <v>-</v>
      </c>
      <c r="FW230" s="482" t="str">
        <f>IF(AND('8'!FX34=""),"",'8'!FX34)</f>
        <v>-</v>
      </c>
      <c r="FX230" s="482" t="str">
        <f>IF(AND('8'!FY34=""),"",'8'!FY34)</f>
        <v>-</v>
      </c>
      <c r="FY230" s="482" t="str">
        <f>IF(AND('8'!FZ34=""),"",'8'!FZ34)</f>
        <v>-</v>
      </c>
      <c r="FZ230" s="482" t="str">
        <f>IF(AND('8'!GA34=""),"",'8'!GA34)</f>
        <v>-</v>
      </c>
      <c r="GA230" s="482" t="str">
        <f>IF(AND('8'!GB34=""),"",'8'!GB34)</f>
        <v>-</v>
      </c>
      <c r="GB230" s="482" t="str">
        <f>IF(AND('8'!GC34=""),"",'8'!GC34)</f>
        <v>-</v>
      </c>
      <c r="GC230" s="482" t="str">
        <f>IF(AND('8'!GD34=""),"",'8'!GD34)</f>
        <v>-</v>
      </c>
      <c r="GD230" s="482" t="str">
        <f>IF(AND('8'!GE34=""),"",'8'!GE34)</f>
        <v>-</v>
      </c>
      <c r="GE230" s="482" t="str">
        <f>IF(AND('8'!GF34=""),"",'8'!GF34)</f>
        <v>-</v>
      </c>
      <c r="GF230" s="482" t="str">
        <f>IF(AND('8'!GG34=""),"",'8'!GG34)</f>
        <v>-</v>
      </c>
      <c r="GG230" s="482" t="str">
        <f>IF(AND('8'!GH34=""),"",IF(AND('8'!GH34="-"),"",'8'!GH34))</f>
        <v/>
      </c>
      <c r="GH230" s="50" t="str">
        <f>IF(AND(C230=""),"",VLOOKUP(B230,Register!$A$7:$CL$311,36,FALSE))</f>
        <v/>
      </c>
      <c r="GI230" s="483" t="str">
        <f>IF(AND('8'!GL34=""),"",'8'!GL34)</f>
        <v/>
      </c>
      <c r="GJ230" s="173" t="str">
        <f>IF(AND('8'!FU34=""),"",'8'!FU34)</f>
        <v/>
      </c>
    </row>
    <row r="231" spans="1:192" ht="21">
      <c r="A231" s="480">
        <v>223</v>
      </c>
      <c r="B231" s="481" t="str">
        <f>IF(AND('8'!B35=""),"",'8'!B35)</f>
        <v/>
      </c>
      <c r="C231" s="196" t="str">
        <f>IF(AND('8'!C35=""),"",'8'!C35)</f>
        <v/>
      </c>
      <c r="D231" s="196" t="str">
        <f>IF(AND('8'!D35=""),"",'8'!D35)</f>
        <v/>
      </c>
      <c r="E231" s="201" t="str">
        <f>IF(AND('8'!E35=""),"",'8'!E35)</f>
        <v/>
      </c>
      <c r="F231" s="482" t="str">
        <f>IF(AND('8'!F35=""),"",'8'!F35)</f>
        <v>C</v>
      </c>
      <c r="G231" s="482">
        <f>IF(AND('8'!G35=""),"",'8'!G35)</f>
        <v>4</v>
      </c>
      <c r="H231" s="482" t="str">
        <f>IF(AND('8'!H35=""),"",'8'!H35)</f>
        <v/>
      </c>
      <c r="I231" s="482" t="str">
        <f>IF(AND('8'!I35=""),"",'8'!I35)</f>
        <v/>
      </c>
      <c r="J231" s="482" t="str">
        <f>IF(AND('8'!J35=""),"",'8'!J35)</f>
        <v/>
      </c>
      <c r="K231" s="482">
        <f>IF(AND('8'!K35=""),"",'8'!K35)</f>
        <v>5</v>
      </c>
      <c r="L231" s="482" t="str">
        <f>IF(AND('8'!L35=""),"",'8'!L35)</f>
        <v/>
      </c>
      <c r="M231" s="482" t="str">
        <f>IF(AND('8'!M35=""),"",'8'!M35)</f>
        <v/>
      </c>
      <c r="N231" s="482" t="str">
        <f>IF(AND('8'!N35=""),"",'8'!N35)</f>
        <v/>
      </c>
      <c r="O231" s="482">
        <f>IF(AND('8'!O35=""),"",'8'!O35)</f>
        <v>15</v>
      </c>
      <c r="P231" s="482" t="str">
        <f>IF(AND('8'!P35=""),"",'8'!P35)</f>
        <v/>
      </c>
      <c r="Q231" s="482" t="str">
        <f>IF(AND('8'!Q35=""),"",'8'!Q35)</f>
        <v/>
      </c>
      <c r="R231" s="482" t="str">
        <f>IF(AND('8'!R35=""),"",'8'!R35)</f>
        <v/>
      </c>
      <c r="S231" s="482">
        <f>IF(AND('8'!S35=""),"",'8'!S35)</f>
        <v>5</v>
      </c>
      <c r="T231" s="482" t="str">
        <f>IF(AND('8'!T35=""),"",'8'!T35)</f>
        <v/>
      </c>
      <c r="U231" s="482" t="str">
        <f>IF(AND('8'!U35=""),"",'8'!U35)</f>
        <v/>
      </c>
      <c r="V231" s="482" t="str">
        <f>IF(AND('8'!V35=""),"",'8'!V35)</f>
        <v/>
      </c>
      <c r="W231" s="482" t="str">
        <f>IF(AND('8'!W35=""),"",'8'!W35)</f>
        <v/>
      </c>
      <c r="X231" s="482" t="str">
        <f>IF(AND('8'!X35=""),"",'8'!X35)</f>
        <v/>
      </c>
      <c r="Y231" s="482" t="str">
        <f>IF(AND('8'!Y35=""),"",'8'!Y35)</f>
        <v/>
      </c>
      <c r="Z231" s="482" t="str">
        <f>IF(AND('8'!Z35=""),"",'8'!Z35)</f>
        <v/>
      </c>
      <c r="AA231" s="482" t="str">
        <f>IF(AND('8'!AA35=""),"",'8'!AA35)</f>
        <v/>
      </c>
      <c r="AB231" s="482" t="str">
        <f>IF(AND('8'!AB35=""),"",'8'!AB35)</f>
        <v/>
      </c>
      <c r="AC231" s="482" t="str">
        <f>IF(AND('8'!AC35=""),"",'8'!AC35)</f>
        <v/>
      </c>
      <c r="AD231" s="482" t="str">
        <f>IF(AND('8'!AD35=""),"",'8'!AD35)</f>
        <v/>
      </c>
      <c r="AE231" s="482" t="str">
        <f>IF(AND('8'!AE35=""),"",'8'!AE35)</f>
        <v>C</v>
      </c>
      <c r="AF231" s="482">
        <f>IF(AND('8'!AF35=""),"",'8'!AF35)</f>
        <v>4</v>
      </c>
      <c r="AG231" s="482" t="str">
        <f>IF(AND('8'!AG35=""),"",'8'!AG35)</f>
        <v/>
      </c>
      <c r="AH231" s="482" t="str">
        <f>IF(AND('8'!AH35=""),"",'8'!AH35)</f>
        <v/>
      </c>
      <c r="AI231" s="482" t="str">
        <f>IF(AND('8'!AI35=""),"",'8'!AI35)</f>
        <v/>
      </c>
      <c r="AJ231" s="482">
        <f>IF(AND('8'!AJ35=""),"",'8'!AJ35)</f>
        <v>5</v>
      </c>
      <c r="AK231" s="482" t="str">
        <f>IF(AND('8'!AK35=""),"",'8'!AK35)</f>
        <v/>
      </c>
      <c r="AL231" s="482" t="str">
        <f>IF(AND('8'!AL35=""),"",'8'!AL35)</f>
        <v/>
      </c>
      <c r="AM231" s="482" t="str">
        <f>IF(AND('8'!AM35=""),"",'8'!AM35)</f>
        <v/>
      </c>
      <c r="AN231" s="482">
        <f>IF(AND('8'!AN35=""),"",'8'!AN35)</f>
        <v>15</v>
      </c>
      <c r="AO231" s="482" t="str">
        <f>IF(AND('8'!AO35=""),"",'8'!AO35)</f>
        <v/>
      </c>
      <c r="AP231" s="482" t="str">
        <f>IF(AND('8'!AP35=""),"",'8'!AP35)</f>
        <v/>
      </c>
      <c r="AQ231" s="482" t="str">
        <f>IF(AND('8'!AQ35=""),"",'8'!AQ35)</f>
        <v/>
      </c>
      <c r="AR231" s="482">
        <f>IF(AND('8'!AR35=""),"",'8'!AR35)</f>
        <v>5</v>
      </c>
      <c r="AS231" s="482" t="str">
        <f>IF(AND('8'!AS35=""),"",'8'!AS35)</f>
        <v/>
      </c>
      <c r="AT231" s="482" t="str">
        <f>IF(AND('8'!AT35=""),"",'8'!AT35)</f>
        <v/>
      </c>
      <c r="AU231" s="482" t="str">
        <f>IF(AND('8'!AU35=""),"",'8'!AU35)</f>
        <v/>
      </c>
      <c r="AV231" s="482" t="str">
        <f>IF(AND('8'!AV35=""),"",'8'!AV35)</f>
        <v/>
      </c>
      <c r="AW231" s="482" t="str">
        <f>IF(AND('8'!AW35=""),"",'8'!AW35)</f>
        <v/>
      </c>
      <c r="AX231" s="482" t="str">
        <f>IF(AND('8'!AX35=""),"",'8'!AX35)</f>
        <v/>
      </c>
      <c r="AY231" s="482" t="str">
        <f>IF(AND('8'!AY35=""),"",'8'!AY35)</f>
        <v/>
      </c>
      <c r="AZ231" s="482" t="str">
        <f>IF(AND('8'!AZ35=""),"",'8'!AZ35)</f>
        <v/>
      </c>
      <c r="BA231" s="482" t="str">
        <f>IF(AND('8'!BA35=""),"",'8'!BA35)</f>
        <v/>
      </c>
      <c r="BB231" s="482" t="str">
        <f>IF(AND('8'!BB35=""),"",'8'!BB35)</f>
        <v/>
      </c>
      <c r="BC231" s="482" t="str">
        <f>IF(AND('8'!BC35=""),"",'8'!BC35)</f>
        <v/>
      </c>
      <c r="BD231" s="482" t="str">
        <f>IF(AND('8'!BD35=""),"",'8'!BD35)</f>
        <v>C</v>
      </c>
      <c r="BE231" s="482">
        <f>IF(AND('8'!BE35=""),"",'8'!BE35)</f>
        <v>4</v>
      </c>
      <c r="BF231" s="482" t="str">
        <f>IF(AND('8'!BF35=""),"",'8'!BF35)</f>
        <v/>
      </c>
      <c r="BG231" s="482" t="str">
        <f>IF(AND('8'!BG35=""),"",'8'!BG35)</f>
        <v/>
      </c>
      <c r="BH231" s="482" t="str">
        <f>IF(AND('8'!BH35=""),"",'8'!BH35)</f>
        <v/>
      </c>
      <c r="BI231" s="482">
        <f>IF(AND('8'!BI35=""),"",'8'!BI35)</f>
        <v>5</v>
      </c>
      <c r="BJ231" s="482" t="str">
        <f>IF(AND('8'!BJ35=""),"",'8'!BJ35)</f>
        <v/>
      </c>
      <c r="BK231" s="482" t="str">
        <f>IF(AND('8'!BK35=""),"",'8'!BK35)</f>
        <v/>
      </c>
      <c r="BL231" s="482" t="str">
        <f>IF(AND('8'!BL35=""),"",'8'!BL35)</f>
        <v/>
      </c>
      <c r="BM231" s="482">
        <f>IF(AND('8'!BM35=""),"",'8'!BM35)</f>
        <v>15</v>
      </c>
      <c r="BN231" s="482" t="str">
        <f>IF(AND('8'!BN35=""),"",'8'!BN35)</f>
        <v/>
      </c>
      <c r="BO231" s="482" t="str">
        <f>IF(AND('8'!BO35=""),"",'8'!BO35)</f>
        <v/>
      </c>
      <c r="BP231" s="482" t="str">
        <f>IF(AND('8'!BP35=""),"",'8'!BP35)</f>
        <v/>
      </c>
      <c r="BQ231" s="482">
        <f>IF(AND('8'!BQ35=""),"",'8'!BQ35)</f>
        <v>5</v>
      </c>
      <c r="BR231" s="482" t="str">
        <f>IF(AND('8'!BR35=""),"",'8'!BR35)</f>
        <v/>
      </c>
      <c r="BS231" s="482" t="str">
        <f>IF(AND('8'!BS35=""),"",'8'!BS35)</f>
        <v/>
      </c>
      <c r="BT231" s="482" t="str">
        <f>IF(AND('8'!BT35=""),"",'8'!BT35)</f>
        <v/>
      </c>
      <c r="BU231" s="482" t="str">
        <f>IF(AND('8'!BU35=""),"",'8'!BU35)</f>
        <v/>
      </c>
      <c r="BV231" s="482" t="str">
        <f>IF(AND('8'!BV35=""),"",'8'!BV35)</f>
        <v/>
      </c>
      <c r="BW231" s="482" t="str">
        <f>IF(AND('8'!BW35=""),"",'8'!BW35)</f>
        <v/>
      </c>
      <c r="BX231" s="482" t="str">
        <f>IF(AND('8'!BX35=""),"",'8'!BX35)</f>
        <v/>
      </c>
      <c r="BY231" s="482" t="str">
        <f>IF(AND('8'!BY35=""),"",'8'!BY35)</f>
        <v/>
      </c>
      <c r="BZ231" s="482" t="str">
        <f>IF(AND('8'!BZ35=""),"",'8'!BZ35)</f>
        <v/>
      </c>
      <c r="CA231" s="482" t="str">
        <f>IF(AND('8'!CA35=""),"",'8'!CA35)</f>
        <v/>
      </c>
      <c r="CB231" s="482" t="str">
        <f>IF(AND('8'!CB35=""),"",'8'!CB35)</f>
        <v/>
      </c>
      <c r="CC231" s="482" t="str">
        <f>IF(AND('8'!CC35=""),"",'8'!CC35)</f>
        <v>C</v>
      </c>
      <c r="CD231" s="482">
        <f>IF(AND('8'!CD35=""),"",'8'!CD35)</f>
        <v>4</v>
      </c>
      <c r="CE231" s="482" t="str">
        <f>IF(AND('8'!CE35=""),"",'8'!CE35)</f>
        <v/>
      </c>
      <c r="CF231" s="482" t="str">
        <f>IF(AND('8'!CF35=""),"",'8'!CF35)</f>
        <v/>
      </c>
      <c r="CG231" s="482" t="str">
        <f>IF(AND('8'!CG35=""),"",'8'!CG35)</f>
        <v/>
      </c>
      <c r="CH231" s="482">
        <f>IF(AND('8'!CH35=""),"",'8'!CH35)</f>
        <v>5</v>
      </c>
      <c r="CI231" s="482" t="str">
        <f>IF(AND('8'!CI35=""),"",'8'!CI35)</f>
        <v/>
      </c>
      <c r="CJ231" s="482" t="str">
        <f>IF(AND('8'!CJ35=""),"",'8'!CJ35)</f>
        <v/>
      </c>
      <c r="CK231" s="482" t="str">
        <f>IF(AND('8'!CK35=""),"",'8'!CK35)</f>
        <v/>
      </c>
      <c r="CL231" s="482">
        <f>IF(AND('8'!CL35=""),"",'8'!CL35)</f>
        <v>15</v>
      </c>
      <c r="CM231" s="482" t="str">
        <f>IF(AND('8'!CM35=""),"",'8'!CM35)</f>
        <v/>
      </c>
      <c r="CN231" s="482" t="str">
        <f>IF(AND('8'!CN35=""),"",'8'!CN35)</f>
        <v/>
      </c>
      <c r="CO231" s="482" t="str">
        <f>IF(AND('8'!CO35=""),"",'8'!CO35)</f>
        <v/>
      </c>
      <c r="CP231" s="482">
        <f>IF(AND('8'!CP35=""),"",'8'!CP35)</f>
        <v>5</v>
      </c>
      <c r="CQ231" s="482" t="str">
        <f>IF(AND('8'!CQ35=""),"",'8'!CQ35)</f>
        <v/>
      </c>
      <c r="CR231" s="482" t="str">
        <f>IF(AND('8'!CR35=""),"",'8'!CR35)</f>
        <v/>
      </c>
      <c r="CS231" s="482" t="str">
        <f>IF(AND('8'!CS35=""),"",'8'!CS35)</f>
        <v/>
      </c>
      <c r="CT231" s="482" t="str">
        <f>IF(AND('8'!CT35=""),"",'8'!CT35)</f>
        <v/>
      </c>
      <c r="CU231" s="482" t="str">
        <f>IF(AND('8'!CU35=""),"",'8'!CU35)</f>
        <v/>
      </c>
      <c r="CV231" s="482" t="str">
        <f>IF(AND('8'!CV35=""),"",'8'!CV35)</f>
        <v/>
      </c>
      <c r="CW231" s="482" t="str">
        <f>IF(AND('8'!CW35=""),"",'8'!CW35)</f>
        <v/>
      </c>
      <c r="CX231" s="482" t="str">
        <f>IF(AND('8'!CX35=""),"",'8'!CX35)</f>
        <v/>
      </c>
      <c r="CY231" s="482" t="str">
        <f>IF(AND('8'!CY35=""),"",'8'!CY35)</f>
        <v/>
      </c>
      <c r="CZ231" s="482" t="str">
        <f>IF(AND('8'!CZ35=""),"",'8'!CZ35)</f>
        <v/>
      </c>
      <c r="DA231" s="482" t="str">
        <f>IF(AND('8'!DA35=""),"",'8'!DA35)</f>
        <v/>
      </c>
      <c r="DB231" s="482" t="str">
        <f>IF(AND('8'!DB35=""),"",'8'!DB35)</f>
        <v>C</v>
      </c>
      <c r="DC231" s="482">
        <f>IF(AND('8'!DC35=""),"",'8'!DC35)</f>
        <v>4</v>
      </c>
      <c r="DD231" s="482" t="str">
        <f>IF(AND('8'!DD35=""),"",'8'!DD35)</f>
        <v/>
      </c>
      <c r="DE231" s="482" t="str">
        <f>IF(AND('8'!DE35=""),"",'8'!DE35)</f>
        <v/>
      </c>
      <c r="DF231" s="482" t="str">
        <f>IF(AND('8'!DF35=""),"",'8'!DF35)</f>
        <v/>
      </c>
      <c r="DG231" s="482">
        <f>IF(AND('8'!DG35=""),"",'8'!DG35)</f>
        <v>5</v>
      </c>
      <c r="DH231" s="482" t="str">
        <f>IF(AND('8'!DH35=""),"",'8'!DH35)</f>
        <v/>
      </c>
      <c r="DI231" s="482" t="str">
        <f>IF(AND('8'!DI35=""),"",'8'!DI35)</f>
        <v/>
      </c>
      <c r="DJ231" s="482" t="str">
        <f>IF(AND('8'!DJ35=""),"",'8'!DJ35)</f>
        <v/>
      </c>
      <c r="DK231" s="482">
        <f>IF(AND('8'!DK35=""),"",'8'!DK35)</f>
        <v>15</v>
      </c>
      <c r="DL231" s="482" t="str">
        <f>IF(AND('8'!DL35=""),"",'8'!DL35)</f>
        <v/>
      </c>
      <c r="DM231" s="482" t="str">
        <f>IF(AND('8'!DM35=""),"",'8'!DM35)</f>
        <v/>
      </c>
      <c r="DN231" s="482" t="str">
        <f>IF(AND('8'!DN35=""),"",'8'!DN35)</f>
        <v/>
      </c>
      <c r="DO231" s="482">
        <f>IF(AND('8'!DO35=""),"",'8'!DO35)</f>
        <v>5</v>
      </c>
      <c r="DP231" s="482" t="str">
        <f>IF(AND('8'!DP35=""),"",'8'!DP35)</f>
        <v/>
      </c>
      <c r="DQ231" s="482" t="str">
        <f>IF(AND('8'!DQ35=""),"",'8'!DQ35)</f>
        <v/>
      </c>
      <c r="DR231" s="482" t="str">
        <f>IF(AND('8'!DR35=""),"",'8'!DR35)</f>
        <v/>
      </c>
      <c r="DS231" s="482" t="str">
        <f>IF(AND('8'!DS35=""),"",'8'!DS35)</f>
        <v/>
      </c>
      <c r="DT231" s="482" t="str">
        <f>IF(AND('8'!DT35=""),"",'8'!DT35)</f>
        <v/>
      </c>
      <c r="DU231" s="482" t="str">
        <f>IF(AND('8'!DU35=""),"",'8'!DU35)</f>
        <v/>
      </c>
      <c r="DV231" s="482" t="str">
        <f>IF(AND('8'!DV35=""),"",'8'!DV35)</f>
        <v/>
      </c>
      <c r="DW231" s="482" t="str">
        <f>IF(AND('8'!DW35=""),"",'8'!DW35)</f>
        <v/>
      </c>
      <c r="DX231" s="482" t="str">
        <f>IF(AND('8'!DX35=""),"",'8'!DX35)</f>
        <v/>
      </c>
      <c r="DY231" s="482" t="str">
        <f>IF(AND('8'!DY35=""),"",'8'!DY35)</f>
        <v/>
      </c>
      <c r="DZ231" s="482" t="str">
        <f>IF(AND('8'!DZ35=""),"",'8'!DZ35)</f>
        <v/>
      </c>
      <c r="EA231" s="482" t="str">
        <f>IF(AND('8'!EA35=""),"",'8'!EA35)</f>
        <v>C</v>
      </c>
      <c r="EB231" s="482">
        <f>IF(AND('8'!EB35=""),"",'8'!EB35)</f>
        <v>4</v>
      </c>
      <c r="EC231" s="482" t="str">
        <f>IF(AND('8'!EC35=""),"",'8'!EC35)</f>
        <v/>
      </c>
      <c r="ED231" s="482" t="str">
        <f>IF(AND('8'!ED35=""),"",'8'!ED35)</f>
        <v/>
      </c>
      <c r="EE231" s="482" t="str">
        <f>IF(AND('8'!EE35=""),"",'8'!EE35)</f>
        <v/>
      </c>
      <c r="EF231" s="482">
        <f>IF(AND('8'!EF35=""),"",'8'!EF35)</f>
        <v>5</v>
      </c>
      <c r="EG231" s="482" t="str">
        <f>IF(AND('8'!EG35=""),"",'8'!EG35)</f>
        <v/>
      </c>
      <c r="EH231" s="482" t="str">
        <f>IF(AND('8'!EH35=""),"",'8'!EH35)</f>
        <v/>
      </c>
      <c r="EI231" s="482" t="str">
        <f>IF(AND('8'!EI35=""),"",'8'!EI35)</f>
        <v/>
      </c>
      <c r="EJ231" s="482">
        <f>IF(AND('8'!EJ35=""),"",'8'!EJ35)</f>
        <v>15</v>
      </c>
      <c r="EK231" s="482" t="str">
        <f>IF(AND('8'!EK35=""),"",'8'!EK35)</f>
        <v/>
      </c>
      <c r="EL231" s="482" t="str">
        <f>IF(AND('8'!EL35=""),"",'8'!EL35)</f>
        <v/>
      </c>
      <c r="EM231" s="482" t="str">
        <f>IF(AND('8'!EM35=""),"",'8'!EM35)</f>
        <v/>
      </c>
      <c r="EN231" s="482">
        <f>IF(AND('8'!EN35=""),"",'8'!EN35)</f>
        <v>5</v>
      </c>
      <c r="EO231" s="482" t="str">
        <f>IF(AND('8'!EO35=""),"",'8'!EO35)</f>
        <v/>
      </c>
      <c r="EP231" s="482" t="str">
        <f>IF(AND('8'!EP35=""),"",'8'!EP35)</f>
        <v/>
      </c>
      <c r="EQ231" s="482" t="str">
        <f>IF(AND('8'!EQ35=""),"",'8'!EQ35)</f>
        <v/>
      </c>
      <c r="ER231" s="482" t="str">
        <f>IF(AND('8'!ER35=""),"",'8'!ER35)</f>
        <v/>
      </c>
      <c r="ES231" s="482" t="str">
        <f>IF(AND('8'!ES35=""),"",'8'!ES35)</f>
        <v/>
      </c>
      <c r="ET231" s="482" t="str">
        <f>IF(AND('8'!ET35=""),"",'8'!ET35)</f>
        <v/>
      </c>
      <c r="EU231" s="482" t="str">
        <f>IF(AND('8'!EU35=""),"",'8'!EU35)</f>
        <v/>
      </c>
      <c r="EV231" s="482" t="str">
        <f>IF(AND('8'!EV35=""),"",'8'!EV35)</f>
        <v/>
      </c>
      <c r="EW231" s="482" t="str">
        <f>IF(AND('8'!EW35=""),"",'8'!EW35)</f>
        <v/>
      </c>
      <c r="EX231" s="482" t="str">
        <f>IF(AND('8'!EX35=""),"",'8'!EX35)</f>
        <v/>
      </c>
      <c r="EY231" s="482" t="str">
        <f>IF(AND('8'!EY35=""),"",'8'!EY35)</f>
        <v/>
      </c>
      <c r="EZ231" s="482">
        <f>IF(AND('8'!EZ35=""),"",'8'!EZ35)</f>
        <v>17</v>
      </c>
      <c r="FA231" s="482">
        <f>IF(AND('8'!FA35=""),"",'8'!FA35)</f>
        <v>17</v>
      </c>
      <c r="FB231" s="482">
        <f>IF(AND('8'!FB35=""),"",'8'!FB35)</f>
        <v>16</v>
      </c>
      <c r="FC231" s="482">
        <f>IF(AND('8'!FC35=""),"",'8'!FC35)</f>
        <v>17</v>
      </c>
      <c r="FD231" s="482">
        <f>IF(AND('8'!FD35=""),"",'8'!FD35)</f>
        <v>17</v>
      </c>
      <c r="FE231" s="482" t="str">
        <f>IF(AND('8'!FE35=""),"",'8'!FE35)</f>
        <v/>
      </c>
      <c r="FF231" s="482" t="str">
        <f>IF(AND('8'!FF35=""),"",'8'!FF35)</f>
        <v xml:space="preserve"> </v>
      </c>
      <c r="FG231" s="482">
        <f>IF(AND('8'!FG35=""),"",'8'!FG35)</f>
        <v>17</v>
      </c>
      <c r="FH231" s="482">
        <f>IF(AND('8'!FH35=""),"",'8'!FH35)</f>
        <v>17</v>
      </c>
      <c r="FI231" s="482">
        <f>IF(AND('8'!FI35=""),"",'8'!FI35)</f>
        <v>17</v>
      </c>
      <c r="FJ231" s="482">
        <f>IF(AND('8'!FJ35=""),"",'8'!FJ35)</f>
        <v>17</v>
      </c>
      <c r="FK231" s="482">
        <f>IF(AND('8'!FK35=""),"",'8'!FK35)</f>
        <v>17</v>
      </c>
      <c r="FL231" s="482" t="str">
        <f>IF(AND('8'!FL35=""),"",'8'!FL35)</f>
        <v/>
      </c>
      <c r="FM231" s="482" t="str">
        <f>IF(AND('8'!FM35=""),"",'8'!FM35)</f>
        <v xml:space="preserve"> </v>
      </c>
      <c r="FN231" s="482">
        <f>IF(AND('8'!FN35=""),"",'8'!FN35)</f>
        <v>17</v>
      </c>
      <c r="FO231" s="482">
        <f>IF(AND('8'!FO35=""),"",'8'!FO35)</f>
        <v>17</v>
      </c>
      <c r="FP231" s="482">
        <f>IF(AND('8'!FP35=""),"",'8'!FP35)</f>
        <v>18</v>
      </c>
      <c r="FQ231" s="482">
        <f>IF(AND('8'!FQ35=""),"",'8'!FQ35)</f>
        <v>17</v>
      </c>
      <c r="FR231" s="482">
        <f>IF(AND('8'!FR35=""),"",'8'!FR35)</f>
        <v>18</v>
      </c>
      <c r="FS231" s="482" t="str">
        <f>IF(AND('8'!FS35=""),"",'8'!FS35)</f>
        <v/>
      </c>
      <c r="FT231" s="482" t="str">
        <f>IF(AND('8'!FT35=""),"",'8'!FT35)</f>
        <v xml:space="preserve"> </v>
      </c>
      <c r="FU231" s="482" t="str">
        <f>IF(AND('8'!FV35=""),"",'8'!FV35)</f>
        <v>-</v>
      </c>
      <c r="FV231" s="482" t="str">
        <f>IF(AND('8'!FW35=""),"",'8'!FW35)</f>
        <v>-</v>
      </c>
      <c r="FW231" s="482" t="str">
        <f>IF(AND('8'!FX35=""),"",'8'!FX35)</f>
        <v>-</v>
      </c>
      <c r="FX231" s="482" t="str">
        <f>IF(AND('8'!FY35=""),"",'8'!FY35)</f>
        <v>-</v>
      </c>
      <c r="FY231" s="482" t="str">
        <f>IF(AND('8'!FZ35=""),"",'8'!FZ35)</f>
        <v>-</v>
      </c>
      <c r="FZ231" s="482" t="str">
        <f>IF(AND('8'!GA35=""),"",'8'!GA35)</f>
        <v>-</v>
      </c>
      <c r="GA231" s="482" t="str">
        <f>IF(AND('8'!GB35=""),"",'8'!GB35)</f>
        <v>-</v>
      </c>
      <c r="GB231" s="482" t="str">
        <f>IF(AND('8'!GC35=""),"",'8'!GC35)</f>
        <v>-</v>
      </c>
      <c r="GC231" s="482" t="str">
        <f>IF(AND('8'!GD35=""),"",'8'!GD35)</f>
        <v>-</v>
      </c>
      <c r="GD231" s="482" t="str">
        <f>IF(AND('8'!GE35=""),"",'8'!GE35)</f>
        <v>-</v>
      </c>
      <c r="GE231" s="482" t="str">
        <f>IF(AND('8'!GF35=""),"",'8'!GF35)</f>
        <v>-</v>
      </c>
      <c r="GF231" s="482" t="str">
        <f>IF(AND('8'!GG35=""),"",'8'!GG35)</f>
        <v>-</v>
      </c>
      <c r="GG231" s="482" t="str">
        <f>IF(AND('8'!GH35=""),"",IF(AND('8'!GH35="-"),"",'8'!GH35))</f>
        <v/>
      </c>
      <c r="GH231" s="50" t="str">
        <f>IF(AND(C231=""),"",VLOOKUP(B231,Register!$A$7:$CL$311,36,FALSE))</f>
        <v/>
      </c>
      <c r="GI231" s="483" t="str">
        <f>IF(AND('8'!GL35=""),"",'8'!GL35)</f>
        <v/>
      </c>
      <c r="GJ231" s="173" t="str">
        <f>IF(AND('8'!FU35=""),"",'8'!FU35)</f>
        <v/>
      </c>
    </row>
    <row r="232" spans="1:192" ht="21">
      <c r="A232" s="480">
        <v>224</v>
      </c>
      <c r="B232" s="481" t="str">
        <f>IF(AND('8'!B36=""),"",'8'!B36)</f>
        <v/>
      </c>
      <c r="C232" s="196" t="str">
        <f>IF(AND('8'!C36=""),"",'8'!C36)</f>
        <v/>
      </c>
      <c r="D232" s="196" t="str">
        <f>IF(AND('8'!D36=""),"",'8'!D36)</f>
        <v/>
      </c>
      <c r="E232" s="201" t="str">
        <f>IF(AND('8'!E36=""),"",'8'!E36)</f>
        <v/>
      </c>
      <c r="F232" s="482" t="str">
        <f>IF(AND('8'!F36=""),"",'8'!F36)</f>
        <v>A</v>
      </c>
      <c r="G232" s="482">
        <f>IF(AND('8'!G36=""),"",'8'!G36)</f>
        <v>5</v>
      </c>
      <c r="H232" s="482" t="str">
        <f>IF(AND('8'!H36=""),"",'8'!H36)</f>
        <v/>
      </c>
      <c r="I232" s="482" t="str">
        <f>IF(AND('8'!I36=""),"",'8'!I36)</f>
        <v/>
      </c>
      <c r="J232" s="482" t="str">
        <f>IF(AND('8'!J36=""),"",'8'!J36)</f>
        <v/>
      </c>
      <c r="K232" s="482">
        <f>IF(AND('8'!K36=""),"",'8'!K36)</f>
        <v>5</v>
      </c>
      <c r="L232" s="482" t="str">
        <f>IF(AND('8'!L36=""),"",'8'!L36)</f>
        <v/>
      </c>
      <c r="M232" s="482" t="str">
        <f>IF(AND('8'!M36=""),"",'8'!M36)</f>
        <v/>
      </c>
      <c r="N232" s="482" t="str">
        <f>IF(AND('8'!N36=""),"",'8'!N36)</f>
        <v/>
      </c>
      <c r="O232" s="482">
        <f>IF(AND('8'!O36=""),"",'8'!O36)</f>
        <v>40</v>
      </c>
      <c r="P232" s="482" t="str">
        <f>IF(AND('8'!P36=""),"",'8'!P36)</f>
        <v/>
      </c>
      <c r="Q232" s="482" t="str">
        <f>IF(AND('8'!Q36=""),"",'8'!Q36)</f>
        <v/>
      </c>
      <c r="R232" s="482" t="str">
        <f>IF(AND('8'!R36=""),"",'8'!R36)</f>
        <v/>
      </c>
      <c r="S232" s="482">
        <f>IF(AND('8'!S36=""),"",'8'!S36)</f>
        <v>8</v>
      </c>
      <c r="T232" s="482" t="str">
        <f>IF(AND('8'!T36=""),"",'8'!T36)</f>
        <v/>
      </c>
      <c r="U232" s="482" t="str">
        <f>IF(AND('8'!U36=""),"",'8'!U36)</f>
        <v/>
      </c>
      <c r="V232" s="482" t="str">
        <f>IF(AND('8'!V36=""),"",'8'!V36)</f>
        <v/>
      </c>
      <c r="W232" s="482" t="str">
        <f>IF(AND('8'!W36=""),"",'8'!W36)</f>
        <v/>
      </c>
      <c r="X232" s="482" t="str">
        <f>IF(AND('8'!X36=""),"",'8'!X36)</f>
        <v/>
      </c>
      <c r="Y232" s="482" t="str">
        <f>IF(AND('8'!Y36=""),"",'8'!Y36)</f>
        <v/>
      </c>
      <c r="Z232" s="482" t="str">
        <f>IF(AND('8'!Z36=""),"",'8'!Z36)</f>
        <v/>
      </c>
      <c r="AA232" s="482" t="str">
        <f>IF(AND('8'!AA36=""),"",'8'!AA36)</f>
        <v/>
      </c>
      <c r="AB232" s="482" t="str">
        <f>IF(AND('8'!AB36=""),"",'8'!AB36)</f>
        <v/>
      </c>
      <c r="AC232" s="482" t="str">
        <f>IF(AND('8'!AC36=""),"",'8'!AC36)</f>
        <v/>
      </c>
      <c r="AD232" s="482" t="str">
        <f>IF(AND('8'!AD36=""),"",'8'!AD36)</f>
        <v/>
      </c>
      <c r="AE232" s="482" t="str">
        <f>IF(AND('8'!AE36=""),"",'8'!AE36)</f>
        <v>A</v>
      </c>
      <c r="AF232" s="482">
        <f>IF(AND('8'!AF36=""),"",'8'!AF36)</f>
        <v>5</v>
      </c>
      <c r="AG232" s="482" t="str">
        <f>IF(AND('8'!AG36=""),"",'8'!AG36)</f>
        <v/>
      </c>
      <c r="AH232" s="482" t="str">
        <f>IF(AND('8'!AH36=""),"",'8'!AH36)</f>
        <v/>
      </c>
      <c r="AI232" s="482" t="str">
        <f>IF(AND('8'!AI36=""),"",'8'!AI36)</f>
        <v/>
      </c>
      <c r="AJ232" s="482">
        <f>IF(AND('8'!AJ36=""),"",'8'!AJ36)</f>
        <v>5</v>
      </c>
      <c r="AK232" s="482" t="str">
        <f>IF(AND('8'!AK36=""),"",'8'!AK36)</f>
        <v/>
      </c>
      <c r="AL232" s="482" t="str">
        <f>IF(AND('8'!AL36=""),"",'8'!AL36)</f>
        <v/>
      </c>
      <c r="AM232" s="482" t="str">
        <f>IF(AND('8'!AM36=""),"",'8'!AM36)</f>
        <v/>
      </c>
      <c r="AN232" s="482">
        <f>IF(AND('8'!AN36=""),"",'8'!AN36)</f>
        <v>40</v>
      </c>
      <c r="AO232" s="482" t="str">
        <f>IF(AND('8'!AO36=""),"",'8'!AO36)</f>
        <v/>
      </c>
      <c r="AP232" s="482" t="str">
        <f>IF(AND('8'!AP36=""),"",'8'!AP36)</f>
        <v/>
      </c>
      <c r="AQ232" s="482" t="str">
        <f>IF(AND('8'!AQ36=""),"",'8'!AQ36)</f>
        <v/>
      </c>
      <c r="AR232" s="482">
        <f>IF(AND('8'!AR36=""),"",'8'!AR36)</f>
        <v>8</v>
      </c>
      <c r="AS232" s="482" t="str">
        <f>IF(AND('8'!AS36=""),"",'8'!AS36)</f>
        <v/>
      </c>
      <c r="AT232" s="482" t="str">
        <f>IF(AND('8'!AT36=""),"",'8'!AT36)</f>
        <v/>
      </c>
      <c r="AU232" s="482" t="str">
        <f>IF(AND('8'!AU36=""),"",'8'!AU36)</f>
        <v/>
      </c>
      <c r="AV232" s="482" t="str">
        <f>IF(AND('8'!AV36=""),"",'8'!AV36)</f>
        <v/>
      </c>
      <c r="AW232" s="482" t="str">
        <f>IF(AND('8'!AW36=""),"",'8'!AW36)</f>
        <v/>
      </c>
      <c r="AX232" s="482" t="str">
        <f>IF(AND('8'!AX36=""),"",'8'!AX36)</f>
        <v/>
      </c>
      <c r="AY232" s="482" t="str">
        <f>IF(AND('8'!AY36=""),"",'8'!AY36)</f>
        <v/>
      </c>
      <c r="AZ232" s="482" t="str">
        <f>IF(AND('8'!AZ36=""),"",'8'!AZ36)</f>
        <v/>
      </c>
      <c r="BA232" s="482" t="str">
        <f>IF(AND('8'!BA36=""),"",'8'!BA36)</f>
        <v/>
      </c>
      <c r="BB232" s="482" t="str">
        <f>IF(AND('8'!BB36=""),"",'8'!BB36)</f>
        <v/>
      </c>
      <c r="BC232" s="482" t="str">
        <f>IF(AND('8'!BC36=""),"",'8'!BC36)</f>
        <v/>
      </c>
      <c r="BD232" s="482" t="str">
        <f>IF(AND('8'!BD36=""),"",'8'!BD36)</f>
        <v>A</v>
      </c>
      <c r="BE232" s="482">
        <f>IF(AND('8'!BE36=""),"",'8'!BE36)</f>
        <v>5</v>
      </c>
      <c r="BF232" s="482" t="str">
        <f>IF(AND('8'!BF36=""),"",'8'!BF36)</f>
        <v/>
      </c>
      <c r="BG232" s="482" t="str">
        <f>IF(AND('8'!BG36=""),"",'8'!BG36)</f>
        <v/>
      </c>
      <c r="BH232" s="482" t="str">
        <f>IF(AND('8'!BH36=""),"",'8'!BH36)</f>
        <v/>
      </c>
      <c r="BI232" s="482">
        <f>IF(AND('8'!BI36=""),"",'8'!BI36)</f>
        <v>5</v>
      </c>
      <c r="BJ232" s="482" t="str">
        <f>IF(AND('8'!BJ36=""),"",'8'!BJ36)</f>
        <v/>
      </c>
      <c r="BK232" s="482" t="str">
        <f>IF(AND('8'!BK36=""),"",'8'!BK36)</f>
        <v/>
      </c>
      <c r="BL232" s="482" t="str">
        <f>IF(AND('8'!BL36=""),"",'8'!BL36)</f>
        <v/>
      </c>
      <c r="BM232" s="482">
        <f>IF(AND('8'!BM36=""),"",'8'!BM36)</f>
        <v>40</v>
      </c>
      <c r="BN232" s="482" t="str">
        <f>IF(AND('8'!BN36=""),"",'8'!BN36)</f>
        <v/>
      </c>
      <c r="BO232" s="482" t="str">
        <f>IF(AND('8'!BO36=""),"",'8'!BO36)</f>
        <v/>
      </c>
      <c r="BP232" s="482" t="str">
        <f>IF(AND('8'!BP36=""),"",'8'!BP36)</f>
        <v/>
      </c>
      <c r="BQ232" s="482">
        <f>IF(AND('8'!BQ36=""),"",'8'!BQ36)</f>
        <v>8</v>
      </c>
      <c r="BR232" s="482" t="str">
        <f>IF(AND('8'!BR36=""),"",'8'!BR36)</f>
        <v/>
      </c>
      <c r="BS232" s="482" t="str">
        <f>IF(AND('8'!BS36=""),"",'8'!BS36)</f>
        <v/>
      </c>
      <c r="BT232" s="482" t="str">
        <f>IF(AND('8'!BT36=""),"",'8'!BT36)</f>
        <v/>
      </c>
      <c r="BU232" s="482" t="str">
        <f>IF(AND('8'!BU36=""),"",'8'!BU36)</f>
        <v/>
      </c>
      <c r="BV232" s="482" t="str">
        <f>IF(AND('8'!BV36=""),"",'8'!BV36)</f>
        <v/>
      </c>
      <c r="BW232" s="482" t="str">
        <f>IF(AND('8'!BW36=""),"",'8'!BW36)</f>
        <v/>
      </c>
      <c r="BX232" s="482" t="str">
        <f>IF(AND('8'!BX36=""),"",'8'!BX36)</f>
        <v/>
      </c>
      <c r="BY232" s="482" t="str">
        <f>IF(AND('8'!BY36=""),"",'8'!BY36)</f>
        <v/>
      </c>
      <c r="BZ232" s="482" t="str">
        <f>IF(AND('8'!BZ36=""),"",'8'!BZ36)</f>
        <v/>
      </c>
      <c r="CA232" s="482" t="str">
        <f>IF(AND('8'!CA36=""),"",'8'!CA36)</f>
        <v/>
      </c>
      <c r="CB232" s="482" t="str">
        <f>IF(AND('8'!CB36=""),"",'8'!CB36)</f>
        <v/>
      </c>
      <c r="CC232" s="482" t="str">
        <f>IF(AND('8'!CC36=""),"",'8'!CC36)</f>
        <v>A</v>
      </c>
      <c r="CD232" s="482">
        <f>IF(AND('8'!CD36=""),"",'8'!CD36)</f>
        <v>5</v>
      </c>
      <c r="CE232" s="482" t="str">
        <f>IF(AND('8'!CE36=""),"",'8'!CE36)</f>
        <v/>
      </c>
      <c r="CF232" s="482" t="str">
        <f>IF(AND('8'!CF36=""),"",'8'!CF36)</f>
        <v/>
      </c>
      <c r="CG232" s="482" t="str">
        <f>IF(AND('8'!CG36=""),"",'8'!CG36)</f>
        <v/>
      </c>
      <c r="CH232" s="482">
        <f>IF(AND('8'!CH36=""),"",'8'!CH36)</f>
        <v>5</v>
      </c>
      <c r="CI232" s="482" t="str">
        <f>IF(AND('8'!CI36=""),"",'8'!CI36)</f>
        <v/>
      </c>
      <c r="CJ232" s="482" t="str">
        <f>IF(AND('8'!CJ36=""),"",'8'!CJ36)</f>
        <v/>
      </c>
      <c r="CK232" s="482" t="str">
        <f>IF(AND('8'!CK36=""),"",'8'!CK36)</f>
        <v/>
      </c>
      <c r="CL232" s="482">
        <f>IF(AND('8'!CL36=""),"",'8'!CL36)</f>
        <v>40</v>
      </c>
      <c r="CM232" s="482" t="str">
        <f>IF(AND('8'!CM36=""),"",'8'!CM36)</f>
        <v/>
      </c>
      <c r="CN232" s="482" t="str">
        <f>IF(AND('8'!CN36=""),"",'8'!CN36)</f>
        <v/>
      </c>
      <c r="CO232" s="482" t="str">
        <f>IF(AND('8'!CO36=""),"",'8'!CO36)</f>
        <v/>
      </c>
      <c r="CP232" s="482">
        <f>IF(AND('8'!CP36=""),"",'8'!CP36)</f>
        <v>8</v>
      </c>
      <c r="CQ232" s="482" t="str">
        <f>IF(AND('8'!CQ36=""),"",'8'!CQ36)</f>
        <v/>
      </c>
      <c r="CR232" s="482" t="str">
        <f>IF(AND('8'!CR36=""),"",'8'!CR36)</f>
        <v/>
      </c>
      <c r="CS232" s="482" t="str">
        <f>IF(AND('8'!CS36=""),"",'8'!CS36)</f>
        <v/>
      </c>
      <c r="CT232" s="482" t="str">
        <f>IF(AND('8'!CT36=""),"",'8'!CT36)</f>
        <v/>
      </c>
      <c r="CU232" s="482" t="str">
        <f>IF(AND('8'!CU36=""),"",'8'!CU36)</f>
        <v/>
      </c>
      <c r="CV232" s="482" t="str">
        <f>IF(AND('8'!CV36=""),"",'8'!CV36)</f>
        <v/>
      </c>
      <c r="CW232" s="482" t="str">
        <f>IF(AND('8'!CW36=""),"",'8'!CW36)</f>
        <v/>
      </c>
      <c r="CX232" s="482" t="str">
        <f>IF(AND('8'!CX36=""),"",'8'!CX36)</f>
        <v/>
      </c>
      <c r="CY232" s="482" t="str">
        <f>IF(AND('8'!CY36=""),"",'8'!CY36)</f>
        <v/>
      </c>
      <c r="CZ232" s="482" t="str">
        <f>IF(AND('8'!CZ36=""),"",'8'!CZ36)</f>
        <v/>
      </c>
      <c r="DA232" s="482" t="str">
        <f>IF(AND('8'!DA36=""),"",'8'!DA36)</f>
        <v/>
      </c>
      <c r="DB232" s="482" t="str">
        <f>IF(AND('8'!DB36=""),"",'8'!DB36)</f>
        <v>A</v>
      </c>
      <c r="DC232" s="482">
        <f>IF(AND('8'!DC36=""),"",'8'!DC36)</f>
        <v>5</v>
      </c>
      <c r="DD232" s="482" t="str">
        <f>IF(AND('8'!DD36=""),"",'8'!DD36)</f>
        <v/>
      </c>
      <c r="DE232" s="482" t="str">
        <f>IF(AND('8'!DE36=""),"",'8'!DE36)</f>
        <v/>
      </c>
      <c r="DF232" s="482" t="str">
        <f>IF(AND('8'!DF36=""),"",'8'!DF36)</f>
        <v/>
      </c>
      <c r="DG232" s="482">
        <f>IF(AND('8'!DG36=""),"",'8'!DG36)</f>
        <v>5</v>
      </c>
      <c r="DH232" s="482" t="str">
        <f>IF(AND('8'!DH36=""),"",'8'!DH36)</f>
        <v/>
      </c>
      <c r="DI232" s="482" t="str">
        <f>IF(AND('8'!DI36=""),"",'8'!DI36)</f>
        <v/>
      </c>
      <c r="DJ232" s="482" t="str">
        <f>IF(AND('8'!DJ36=""),"",'8'!DJ36)</f>
        <v/>
      </c>
      <c r="DK232" s="482">
        <f>IF(AND('8'!DK36=""),"",'8'!DK36)</f>
        <v>40</v>
      </c>
      <c r="DL232" s="482" t="str">
        <f>IF(AND('8'!DL36=""),"",'8'!DL36)</f>
        <v/>
      </c>
      <c r="DM232" s="482" t="str">
        <f>IF(AND('8'!DM36=""),"",'8'!DM36)</f>
        <v/>
      </c>
      <c r="DN232" s="482" t="str">
        <f>IF(AND('8'!DN36=""),"",'8'!DN36)</f>
        <v/>
      </c>
      <c r="DO232" s="482">
        <f>IF(AND('8'!DO36=""),"",'8'!DO36)</f>
        <v>8</v>
      </c>
      <c r="DP232" s="482" t="str">
        <f>IF(AND('8'!DP36=""),"",'8'!DP36)</f>
        <v/>
      </c>
      <c r="DQ232" s="482" t="str">
        <f>IF(AND('8'!DQ36=""),"",'8'!DQ36)</f>
        <v/>
      </c>
      <c r="DR232" s="482" t="str">
        <f>IF(AND('8'!DR36=""),"",'8'!DR36)</f>
        <v/>
      </c>
      <c r="DS232" s="482" t="str">
        <f>IF(AND('8'!DS36=""),"",'8'!DS36)</f>
        <v/>
      </c>
      <c r="DT232" s="482" t="str">
        <f>IF(AND('8'!DT36=""),"",'8'!DT36)</f>
        <v/>
      </c>
      <c r="DU232" s="482" t="str">
        <f>IF(AND('8'!DU36=""),"",'8'!DU36)</f>
        <v/>
      </c>
      <c r="DV232" s="482" t="str">
        <f>IF(AND('8'!DV36=""),"",'8'!DV36)</f>
        <v/>
      </c>
      <c r="DW232" s="482" t="str">
        <f>IF(AND('8'!DW36=""),"",'8'!DW36)</f>
        <v/>
      </c>
      <c r="DX232" s="482" t="str">
        <f>IF(AND('8'!DX36=""),"",'8'!DX36)</f>
        <v/>
      </c>
      <c r="DY232" s="482" t="str">
        <f>IF(AND('8'!DY36=""),"",'8'!DY36)</f>
        <v/>
      </c>
      <c r="DZ232" s="482" t="str">
        <f>IF(AND('8'!DZ36=""),"",'8'!DZ36)</f>
        <v/>
      </c>
      <c r="EA232" s="482" t="str">
        <f>IF(AND('8'!EA36=""),"",'8'!EA36)</f>
        <v>A</v>
      </c>
      <c r="EB232" s="482">
        <f>IF(AND('8'!EB36=""),"",'8'!EB36)</f>
        <v>5</v>
      </c>
      <c r="EC232" s="482" t="str">
        <f>IF(AND('8'!EC36=""),"",'8'!EC36)</f>
        <v/>
      </c>
      <c r="ED232" s="482" t="str">
        <f>IF(AND('8'!ED36=""),"",'8'!ED36)</f>
        <v/>
      </c>
      <c r="EE232" s="482" t="str">
        <f>IF(AND('8'!EE36=""),"",'8'!EE36)</f>
        <v/>
      </c>
      <c r="EF232" s="482">
        <f>IF(AND('8'!EF36=""),"",'8'!EF36)</f>
        <v>5</v>
      </c>
      <c r="EG232" s="482" t="str">
        <f>IF(AND('8'!EG36=""),"",'8'!EG36)</f>
        <v/>
      </c>
      <c r="EH232" s="482" t="str">
        <f>IF(AND('8'!EH36=""),"",'8'!EH36)</f>
        <v/>
      </c>
      <c r="EI232" s="482" t="str">
        <f>IF(AND('8'!EI36=""),"",'8'!EI36)</f>
        <v/>
      </c>
      <c r="EJ232" s="482">
        <f>IF(AND('8'!EJ36=""),"",'8'!EJ36)</f>
        <v>40</v>
      </c>
      <c r="EK232" s="482" t="str">
        <f>IF(AND('8'!EK36=""),"",'8'!EK36)</f>
        <v/>
      </c>
      <c r="EL232" s="482" t="str">
        <f>IF(AND('8'!EL36=""),"",'8'!EL36)</f>
        <v/>
      </c>
      <c r="EM232" s="482" t="str">
        <f>IF(AND('8'!EM36=""),"",'8'!EM36)</f>
        <v/>
      </c>
      <c r="EN232" s="482">
        <f>IF(AND('8'!EN36=""),"",'8'!EN36)</f>
        <v>8</v>
      </c>
      <c r="EO232" s="482" t="str">
        <f>IF(AND('8'!EO36=""),"",'8'!EO36)</f>
        <v/>
      </c>
      <c r="EP232" s="482" t="str">
        <f>IF(AND('8'!EP36=""),"",'8'!EP36)</f>
        <v/>
      </c>
      <c r="EQ232" s="482" t="str">
        <f>IF(AND('8'!EQ36=""),"",'8'!EQ36)</f>
        <v/>
      </c>
      <c r="ER232" s="482" t="str">
        <f>IF(AND('8'!ER36=""),"",'8'!ER36)</f>
        <v/>
      </c>
      <c r="ES232" s="482" t="str">
        <f>IF(AND('8'!ES36=""),"",'8'!ES36)</f>
        <v/>
      </c>
      <c r="ET232" s="482" t="str">
        <f>IF(AND('8'!ET36=""),"",'8'!ET36)</f>
        <v/>
      </c>
      <c r="EU232" s="482" t="str">
        <f>IF(AND('8'!EU36=""),"",'8'!EU36)</f>
        <v/>
      </c>
      <c r="EV232" s="482" t="str">
        <f>IF(AND('8'!EV36=""),"",'8'!EV36)</f>
        <v/>
      </c>
      <c r="EW232" s="482" t="str">
        <f>IF(AND('8'!EW36=""),"",'8'!EW36)</f>
        <v/>
      </c>
      <c r="EX232" s="482" t="str">
        <f>IF(AND('8'!EX36=""),"",'8'!EX36)</f>
        <v/>
      </c>
      <c r="EY232" s="482" t="str">
        <f>IF(AND('8'!EY36=""),"",'8'!EY36)</f>
        <v/>
      </c>
      <c r="EZ232" s="482">
        <f>IF(AND('8'!EZ36=""),"",'8'!EZ36)</f>
        <v>17</v>
      </c>
      <c r="FA232" s="482">
        <f>IF(AND('8'!FA36=""),"",'8'!FA36)</f>
        <v>18</v>
      </c>
      <c r="FB232" s="482">
        <f>IF(AND('8'!FB36=""),"",'8'!FB36)</f>
        <v>17</v>
      </c>
      <c r="FC232" s="482">
        <f>IF(AND('8'!FC36=""),"",'8'!FC36)</f>
        <v>18</v>
      </c>
      <c r="FD232" s="482">
        <f>IF(AND('8'!FD36=""),"",'8'!FD36)</f>
        <v>18</v>
      </c>
      <c r="FE232" s="482" t="str">
        <f>IF(AND('8'!FE36=""),"",'8'!FE36)</f>
        <v/>
      </c>
      <c r="FF232" s="482" t="str">
        <f>IF(AND('8'!FF36=""),"",'8'!FF36)</f>
        <v xml:space="preserve"> </v>
      </c>
      <c r="FG232" s="482">
        <f>IF(AND('8'!FG36=""),"",'8'!FG36)</f>
        <v>18</v>
      </c>
      <c r="FH232" s="482">
        <f>IF(AND('8'!FH36=""),"",'8'!FH36)</f>
        <v>17</v>
      </c>
      <c r="FI232" s="482">
        <f>IF(AND('8'!FI36=""),"",'8'!FI36)</f>
        <v>18</v>
      </c>
      <c r="FJ232" s="482">
        <f>IF(AND('8'!FJ36=""),"",'8'!FJ36)</f>
        <v>17</v>
      </c>
      <c r="FK232" s="482">
        <f>IF(AND('8'!FK36=""),"",'8'!FK36)</f>
        <v>18</v>
      </c>
      <c r="FL232" s="482" t="str">
        <f>IF(AND('8'!FL36=""),"",'8'!FL36)</f>
        <v/>
      </c>
      <c r="FM232" s="482" t="str">
        <f>IF(AND('8'!FM36=""),"",'8'!FM36)</f>
        <v xml:space="preserve"> </v>
      </c>
      <c r="FN232" s="482">
        <f>IF(AND('8'!FN36=""),"",'8'!FN36)</f>
        <v>17</v>
      </c>
      <c r="FO232" s="482">
        <f>IF(AND('8'!FO36=""),"",'8'!FO36)</f>
        <v>17</v>
      </c>
      <c r="FP232" s="482">
        <f>IF(AND('8'!FP36=""),"",'8'!FP36)</f>
        <v>17</v>
      </c>
      <c r="FQ232" s="482">
        <f>IF(AND('8'!FQ36=""),"",'8'!FQ36)</f>
        <v>18</v>
      </c>
      <c r="FR232" s="482">
        <f>IF(AND('8'!FR36=""),"",'8'!FR36)</f>
        <v>17</v>
      </c>
      <c r="FS232" s="482" t="str">
        <f>IF(AND('8'!FS36=""),"",'8'!FS36)</f>
        <v/>
      </c>
      <c r="FT232" s="482" t="str">
        <f>IF(AND('8'!FT36=""),"",'8'!FT36)</f>
        <v xml:space="preserve"> </v>
      </c>
      <c r="FU232" s="482" t="str">
        <f>IF(AND('8'!FV36=""),"",'8'!FV36)</f>
        <v>-</v>
      </c>
      <c r="FV232" s="482" t="str">
        <f>IF(AND('8'!FW36=""),"",'8'!FW36)</f>
        <v>-</v>
      </c>
      <c r="FW232" s="482" t="str">
        <f>IF(AND('8'!FX36=""),"",'8'!FX36)</f>
        <v>-</v>
      </c>
      <c r="FX232" s="482" t="str">
        <f>IF(AND('8'!FY36=""),"",'8'!FY36)</f>
        <v>-</v>
      </c>
      <c r="FY232" s="482" t="str">
        <f>IF(AND('8'!FZ36=""),"",'8'!FZ36)</f>
        <v>-</v>
      </c>
      <c r="FZ232" s="482" t="str">
        <f>IF(AND('8'!GA36=""),"",'8'!GA36)</f>
        <v>-</v>
      </c>
      <c r="GA232" s="482" t="str">
        <f>IF(AND('8'!GB36=""),"",'8'!GB36)</f>
        <v>-</v>
      </c>
      <c r="GB232" s="482" t="str">
        <f>IF(AND('8'!GC36=""),"",'8'!GC36)</f>
        <v>-</v>
      </c>
      <c r="GC232" s="482" t="str">
        <f>IF(AND('8'!GD36=""),"",'8'!GD36)</f>
        <v>-</v>
      </c>
      <c r="GD232" s="482" t="str">
        <f>IF(AND('8'!GE36=""),"",'8'!GE36)</f>
        <v>-</v>
      </c>
      <c r="GE232" s="482" t="str">
        <f>IF(AND('8'!GF36=""),"",'8'!GF36)</f>
        <v>-</v>
      </c>
      <c r="GF232" s="482" t="str">
        <f>IF(AND('8'!GG36=""),"",'8'!GG36)</f>
        <v>-</v>
      </c>
      <c r="GG232" s="482" t="str">
        <f>IF(AND('8'!GH36=""),"",IF(AND('8'!GH36="-"),"",'8'!GH36))</f>
        <v/>
      </c>
      <c r="GH232" s="50" t="str">
        <f>IF(AND(C232=""),"",VLOOKUP(B232,Register!$A$7:$CL$311,36,FALSE))</f>
        <v/>
      </c>
      <c r="GI232" s="483" t="str">
        <f>IF(AND('8'!GL36=""),"",'8'!GL36)</f>
        <v/>
      </c>
      <c r="GJ232" s="173" t="str">
        <f>IF(AND('8'!FU36=""),"",'8'!FU36)</f>
        <v/>
      </c>
    </row>
    <row r="233" spans="1:192" ht="21">
      <c r="A233" s="480">
        <v>225</v>
      </c>
      <c r="B233" s="481" t="str">
        <f>IF(AND('8'!B37=""),"",'8'!B37)</f>
        <v/>
      </c>
      <c r="C233" s="196" t="str">
        <f>IF(AND('8'!C37=""),"",'8'!C37)</f>
        <v/>
      </c>
      <c r="D233" s="196" t="str">
        <f>IF(AND('8'!D37=""),"",'8'!D37)</f>
        <v/>
      </c>
      <c r="E233" s="201" t="str">
        <f>IF(AND('8'!E37=""),"",'8'!E37)</f>
        <v/>
      </c>
      <c r="F233" s="482" t="str">
        <f>IF(AND('8'!F37=""),"",'8'!F37)</f>
        <v/>
      </c>
      <c r="G233" s="482" t="str">
        <f>IF(AND('8'!G37=""),"",'8'!G37)</f>
        <v/>
      </c>
      <c r="H233" s="482" t="str">
        <f>IF(AND('8'!H37=""),"",'8'!H37)</f>
        <v/>
      </c>
      <c r="I233" s="482" t="str">
        <f>IF(AND('8'!I37=""),"",'8'!I37)</f>
        <v/>
      </c>
      <c r="J233" s="482" t="str">
        <f>IF(AND('8'!J37=""),"",'8'!J37)</f>
        <v/>
      </c>
      <c r="K233" s="482">
        <f>IF(AND('8'!K37=""),"",'8'!K37)</f>
        <v>6</v>
      </c>
      <c r="L233" s="482" t="str">
        <f>IF(AND('8'!L37=""),"",'8'!L37)</f>
        <v/>
      </c>
      <c r="M233" s="482" t="str">
        <f>IF(AND('8'!M37=""),"",'8'!M37)</f>
        <v/>
      </c>
      <c r="N233" s="482" t="str">
        <f>IF(AND('8'!N37=""),"",'8'!N37)</f>
        <v/>
      </c>
      <c r="O233" s="482">
        <f>IF(AND('8'!O37=""),"",'8'!O37)</f>
        <v>41</v>
      </c>
      <c r="P233" s="482" t="str">
        <f>IF(AND('8'!P37=""),"",'8'!P37)</f>
        <v/>
      </c>
      <c r="Q233" s="482" t="str">
        <f>IF(AND('8'!Q37=""),"",'8'!Q37)</f>
        <v/>
      </c>
      <c r="R233" s="482" t="str">
        <f>IF(AND('8'!R37=""),"",'8'!R37)</f>
        <v/>
      </c>
      <c r="S233" s="482">
        <f>IF(AND('8'!S37=""),"",'8'!S37)</f>
        <v>8</v>
      </c>
      <c r="T233" s="482" t="str">
        <f>IF(AND('8'!T37=""),"",'8'!T37)</f>
        <v/>
      </c>
      <c r="U233" s="482" t="str">
        <f>IF(AND('8'!U37=""),"",'8'!U37)</f>
        <v/>
      </c>
      <c r="V233" s="482" t="str">
        <f>IF(AND('8'!V37=""),"",'8'!V37)</f>
        <v/>
      </c>
      <c r="W233" s="482" t="str">
        <f>IF(AND('8'!W37=""),"",'8'!W37)</f>
        <v/>
      </c>
      <c r="X233" s="482" t="str">
        <f>IF(AND('8'!X37=""),"",'8'!X37)</f>
        <v/>
      </c>
      <c r="Y233" s="482" t="str">
        <f>IF(AND('8'!Y37=""),"",'8'!Y37)</f>
        <v/>
      </c>
      <c r="Z233" s="482" t="str">
        <f>IF(AND('8'!Z37=""),"",'8'!Z37)</f>
        <v/>
      </c>
      <c r="AA233" s="482" t="str">
        <f>IF(AND('8'!AA37=""),"",'8'!AA37)</f>
        <v/>
      </c>
      <c r="AB233" s="482" t="str">
        <f>IF(AND('8'!AB37=""),"",'8'!AB37)</f>
        <v/>
      </c>
      <c r="AC233" s="482" t="str">
        <f>IF(AND('8'!AC37=""),"",'8'!AC37)</f>
        <v/>
      </c>
      <c r="AD233" s="482" t="str">
        <f>IF(AND('8'!AD37=""),"",'8'!AD37)</f>
        <v/>
      </c>
      <c r="AE233" s="482" t="str">
        <f>IF(AND('8'!AE37=""),"",'8'!AE37)</f>
        <v/>
      </c>
      <c r="AF233" s="482" t="str">
        <f>IF(AND('8'!AF37=""),"",'8'!AF37)</f>
        <v/>
      </c>
      <c r="AG233" s="482" t="str">
        <f>IF(AND('8'!AG37=""),"",'8'!AG37)</f>
        <v/>
      </c>
      <c r="AH233" s="482" t="str">
        <f>IF(AND('8'!AH37=""),"",'8'!AH37)</f>
        <v/>
      </c>
      <c r="AI233" s="482" t="str">
        <f>IF(AND('8'!AI37=""),"",'8'!AI37)</f>
        <v/>
      </c>
      <c r="AJ233" s="482">
        <f>IF(AND('8'!AJ37=""),"",'8'!AJ37)</f>
        <v>6</v>
      </c>
      <c r="AK233" s="482" t="str">
        <f>IF(AND('8'!AK37=""),"",'8'!AK37)</f>
        <v/>
      </c>
      <c r="AL233" s="482" t="str">
        <f>IF(AND('8'!AL37=""),"",'8'!AL37)</f>
        <v/>
      </c>
      <c r="AM233" s="482" t="str">
        <f>IF(AND('8'!AM37=""),"",'8'!AM37)</f>
        <v/>
      </c>
      <c r="AN233" s="482">
        <f>IF(AND('8'!AN37=""),"",'8'!AN37)</f>
        <v>41</v>
      </c>
      <c r="AO233" s="482" t="str">
        <f>IF(AND('8'!AO37=""),"",'8'!AO37)</f>
        <v/>
      </c>
      <c r="AP233" s="482" t="str">
        <f>IF(AND('8'!AP37=""),"",'8'!AP37)</f>
        <v/>
      </c>
      <c r="AQ233" s="482" t="str">
        <f>IF(AND('8'!AQ37=""),"",'8'!AQ37)</f>
        <v/>
      </c>
      <c r="AR233" s="482">
        <f>IF(AND('8'!AR37=""),"",'8'!AR37)</f>
        <v>8</v>
      </c>
      <c r="AS233" s="482" t="str">
        <f>IF(AND('8'!AS37=""),"",'8'!AS37)</f>
        <v/>
      </c>
      <c r="AT233" s="482" t="str">
        <f>IF(AND('8'!AT37=""),"",'8'!AT37)</f>
        <v/>
      </c>
      <c r="AU233" s="482" t="str">
        <f>IF(AND('8'!AU37=""),"",'8'!AU37)</f>
        <v/>
      </c>
      <c r="AV233" s="482" t="str">
        <f>IF(AND('8'!AV37=""),"",'8'!AV37)</f>
        <v/>
      </c>
      <c r="AW233" s="482" t="str">
        <f>IF(AND('8'!AW37=""),"",'8'!AW37)</f>
        <v/>
      </c>
      <c r="AX233" s="482" t="str">
        <f>IF(AND('8'!AX37=""),"",'8'!AX37)</f>
        <v/>
      </c>
      <c r="AY233" s="482" t="str">
        <f>IF(AND('8'!AY37=""),"",'8'!AY37)</f>
        <v/>
      </c>
      <c r="AZ233" s="482" t="str">
        <f>IF(AND('8'!AZ37=""),"",'8'!AZ37)</f>
        <v/>
      </c>
      <c r="BA233" s="482" t="str">
        <f>IF(AND('8'!BA37=""),"",'8'!BA37)</f>
        <v/>
      </c>
      <c r="BB233" s="482" t="str">
        <f>IF(AND('8'!BB37=""),"",'8'!BB37)</f>
        <v/>
      </c>
      <c r="BC233" s="482" t="str">
        <f>IF(AND('8'!BC37=""),"",'8'!BC37)</f>
        <v/>
      </c>
      <c r="BD233" s="482" t="str">
        <f>IF(AND('8'!BD37=""),"",'8'!BD37)</f>
        <v/>
      </c>
      <c r="BE233" s="482" t="str">
        <f>IF(AND('8'!BE37=""),"",'8'!BE37)</f>
        <v/>
      </c>
      <c r="BF233" s="482" t="str">
        <f>IF(AND('8'!BF37=""),"",'8'!BF37)</f>
        <v/>
      </c>
      <c r="BG233" s="482" t="str">
        <f>IF(AND('8'!BG37=""),"",'8'!BG37)</f>
        <v/>
      </c>
      <c r="BH233" s="482" t="str">
        <f>IF(AND('8'!BH37=""),"",'8'!BH37)</f>
        <v/>
      </c>
      <c r="BI233" s="482">
        <f>IF(AND('8'!BI37=""),"",'8'!BI37)</f>
        <v>6</v>
      </c>
      <c r="BJ233" s="482" t="str">
        <f>IF(AND('8'!BJ37=""),"",'8'!BJ37)</f>
        <v/>
      </c>
      <c r="BK233" s="482" t="str">
        <f>IF(AND('8'!BK37=""),"",'8'!BK37)</f>
        <v/>
      </c>
      <c r="BL233" s="482" t="str">
        <f>IF(AND('8'!BL37=""),"",'8'!BL37)</f>
        <v/>
      </c>
      <c r="BM233" s="482">
        <f>IF(AND('8'!BM37=""),"",'8'!BM37)</f>
        <v>41</v>
      </c>
      <c r="BN233" s="482" t="str">
        <f>IF(AND('8'!BN37=""),"",'8'!BN37)</f>
        <v/>
      </c>
      <c r="BO233" s="482" t="str">
        <f>IF(AND('8'!BO37=""),"",'8'!BO37)</f>
        <v/>
      </c>
      <c r="BP233" s="482" t="str">
        <f>IF(AND('8'!BP37=""),"",'8'!BP37)</f>
        <v/>
      </c>
      <c r="BQ233" s="482">
        <f>IF(AND('8'!BQ37=""),"",'8'!BQ37)</f>
        <v>8</v>
      </c>
      <c r="BR233" s="482" t="str">
        <f>IF(AND('8'!BR37=""),"",'8'!BR37)</f>
        <v/>
      </c>
      <c r="BS233" s="482" t="str">
        <f>IF(AND('8'!BS37=""),"",'8'!BS37)</f>
        <v/>
      </c>
      <c r="BT233" s="482" t="str">
        <f>IF(AND('8'!BT37=""),"",'8'!BT37)</f>
        <v/>
      </c>
      <c r="BU233" s="482" t="str">
        <f>IF(AND('8'!BU37=""),"",'8'!BU37)</f>
        <v/>
      </c>
      <c r="BV233" s="482" t="str">
        <f>IF(AND('8'!BV37=""),"",'8'!BV37)</f>
        <v/>
      </c>
      <c r="BW233" s="482" t="str">
        <f>IF(AND('8'!BW37=""),"",'8'!BW37)</f>
        <v/>
      </c>
      <c r="BX233" s="482" t="str">
        <f>IF(AND('8'!BX37=""),"",'8'!BX37)</f>
        <v/>
      </c>
      <c r="BY233" s="482" t="str">
        <f>IF(AND('8'!BY37=""),"",'8'!BY37)</f>
        <v/>
      </c>
      <c r="BZ233" s="482" t="str">
        <f>IF(AND('8'!BZ37=""),"",'8'!BZ37)</f>
        <v/>
      </c>
      <c r="CA233" s="482" t="str">
        <f>IF(AND('8'!CA37=""),"",'8'!CA37)</f>
        <v/>
      </c>
      <c r="CB233" s="482" t="str">
        <f>IF(AND('8'!CB37=""),"",'8'!CB37)</f>
        <v/>
      </c>
      <c r="CC233" s="482" t="str">
        <f>IF(AND('8'!CC37=""),"",'8'!CC37)</f>
        <v/>
      </c>
      <c r="CD233" s="482" t="str">
        <f>IF(AND('8'!CD37=""),"",'8'!CD37)</f>
        <v/>
      </c>
      <c r="CE233" s="482" t="str">
        <f>IF(AND('8'!CE37=""),"",'8'!CE37)</f>
        <v/>
      </c>
      <c r="CF233" s="482" t="str">
        <f>IF(AND('8'!CF37=""),"",'8'!CF37)</f>
        <v/>
      </c>
      <c r="CG233" s="482" t="str">
        <f>IF(AND('8'!CG37=""),"",'8'!CG37)</f>
        <v/>
      </c>
      <c r="CH233" s="482">
        <f>IF(AND('8'!CH37=""),"",'8'!CH37)</f>
        <v>6</v>
      </c>
      <c r="CI233" s="482" t="str">
        <f>IF(AND('8'!CI37=""),"",'8'!CI37)</f>
        <v/>
      </c>
      <c r="CJ233" s="482" t="str">
        <f>IF(AND('8'!CJ37=""),"",'8'!CJ37)</f>
        <v/>
      </c>
      <c r="CK233" s="482" t="str">
        <f>IF(AND('8'!CK37=""),"",'8'!CK37)</f>
        <v/>
      </c>
      <c r="CL233" s="482">
        <f>IF(AND('8'!CL37=""),"",'8'!CL37)</f>
        <v>41</v>
      </c>
      <c r="CM233" s="482" t="str">
        <f>IF(AND('8'!CM37=""),"",'8'!CM37)</f>
        <v/>
      </c>
      <c r="CN233" s="482" t="str">
        <f>IF(AND('8'!CN37=""),"",'8'!CN37)</f>
        <v/>
      </c>
      <c r="CO233" s="482" t="str">
        <f>IF(AND('8'!CO37=""),"",'8'!CO37)</f>
        <v/>
      </c>
      <c r="CP233" s="482">
        <f>IF(AND('8'!CP37=""),"",'8'!CP37)</f>
        <v>8</v>
      </c>
      <c r="CQ233" s="482" t="str">
        <f>IF(AND('8'!CQ37=""),"",'8'!CQ37)</f>
        <v/>
      </c>
      <c r="CR233" s="482" t="str">
        <f>IF(AND('8'!CR37=""),"",'8'!CR37)</f>
        <v/>
      </c>
      <c r="CS233" s="482" t="str">
        <f>IF(AND('8'!CS37=""),"",'8'!CS37)</f>
        <v/>
      </c>
      <c r="CT233" s="482" t="str">
        <f>IF(AND('8'!CT37=""),"",'8'!CT37)</f>
        <v/>
      </c>
      <c r="CU233" s="482" t="str">
        <f>IF(AND('8'!CU37=""),"",'8'!CU37)</f>
        <v/>
      </c>
      <c r="CV233" s="482" t="str">
        <f>IF(AND('8'!CV37=""),"",'8'!CV37)</f>
        <v/>
      </c>
      <c r="CW233" s="482" t="str">
        <f>IF(AND('8'!CW37=""),"",'8'!CW37)</f>
        <v/>
      </c>
      <c r="CX233" s="482" t="str">
        <f>IF(AND('8'!CX37=""),"",'8'!CX37)</f>
        <v/>
      </c>
      <c r="CY233" s="482" t="str">
        <f>IF(AND('8'!CY37=""),"",'8'!CY37)</f>
        <v/>
      </c>
      <c r="CZ233" s="482" t="str">
        <f>IF(AND('8'!CZ37=""),"",'8'!CZ37)</f>
        <v/>
      </c>
      <c r="DA233" s="482" t="str">
        <f>IF(AND('8'!DA37=""),"",'8'!DA37)</f>
        <v/>
      </c>
      <c r="DB233" s="482" t="str">
        <f>IF(AND('8'!DB37=""),"",'8'!DB37)</f>
        <v/>
      </c>
      <c r="DC233" s="482" t="str">
        <f>IF(AND('8'!DC37=""),"",'8'!DC37)</f>
        <v/>
      </c>
      <c r="DD233" s="482" t="str">
        <f>IF(AND('8'!DD37=""),"",'8'!DD37)</f>
        <v/>
      </c>
      <c r="DE233" s="482" t="str">
        <f>IF(AND('8'!DE37=""),"",'8'!DE37)</f>
        <v/>
      </c>
      <c r="DF233" s="482" t="str">
        <f>IF(AND('8'!DF37=""),"",'8'!DF37)</f>
        <v/>
      </c>
      <c r="DG233" s="482">
        <f>IF(AND('8'!DG37=""),"",'8'!DG37)</f>
        <v>6</v>
      </c>
      <c r="DH233" s="482" t="str">
        <f>IF(AND('8'!DH37=""),"",'8'!DH37)</f>
        <v/>
      </c>
      <c r="DI233" s="482" t="str">
        <f>IF(AND('8'!DI37=""),"",'8'!DI37)</f>
        <v/>
      </c>
      <c r="DJ233" s="482" t="str">
        <f>IF(AND('8'!DJ37=""),"",'8'!DJ37)</f>
        <v/>
      </c>
      <c r="DK233" s="482">
        <f>IF(AND('8'!DK37=""),"",'8'!DK37)</f>
        <v>41</v>
      </c>
      <c r="DL233" s="482" t="str">
        <f>IF(AND('8'!DL37=""),"",'8'!DL37)</f>
        <v/>
      </c>
      <c r="DM233" s="482" t="str">
        <f>IF(AND('8'!DM37=""),"",'8'!DM37)</f>
        <v/>
      </c>
      <c r="DN233" s="482" t="str">
        <f>IF(AND('8'!DN37=""),"",'8'!DN37)</f>
        <v/>
      </c>
      <c r="DO233" s="482">
        <f>IF(AND('8'!DO37=""),"",'8'!DO37)</f>
        <v>8</v>
      </c>
      <c r="DP233" s="482" t="str">
        <f>IF(AND('8'!DP37=""),"",'8'!DP37)</f>
        <v/>
      </c>
      <c r="DQ233" s="482" t="str">
        <f>IF(AND('8'!DQ37=""),"",'8'!DQ37)</f>
        <v/>
      </c>
      <c r="DR233" s="482" t="str">
        <f>IF(AND('8'!DR37=""),"",'8'!DR37)</f>
        <v/>
      </c>
      <c r="DS233" s="482" t="str">
        <f>IF(AND('8'!DS37=""),"",'8'!DS37)</f>
        <v/>
      </c>
      <c r="DT233" s="482" t="str">
        <f>IF(AND('8'!DT37=""),"",'8'!DT37)</f>
        <v/>
      </c>
      <c r="DU233" s="482" t="str">
        <f>IF(AND('8'!DU37=""),"",'8'!DU37)</f>
        <v/>
      </c>
      <c r="DV233" s="482" t="str">
        <f>IF(AND('8'!DV37=""),"",'8'!DV37)</f>
        <v/>
      </c>
      <c r="DW233" s="482" t="str">
        <f>IF(AND('8'!DW37=""),"",'8'!DW37)</f>
        <v/>
      </c>
      <c r="DX233" s="482" t="str">
        <f>IF(AND('8'!DX37=""),"",'8'!DX37)</f>
        <v/>
      </c>
      <c r="DY233" s="482" t="str">
        <f>IF(AND('8'!DY37=""),"",'8'!DY37)</f>
        <v/>
      </c>
      <c r="DZ233" s="482" t="str">
        <f>IF(AND('8'!DZ37=""),"",'8'!DZ37)</f>
        <v/>
      </c>
      <c r="EA233" s="482" t="str">
        <f>IF(AND('8'!EA37=""),"",'8'!EA37)</f>
        <v/>
      </c>
      <c r="EB233" s="482" t="str">
        <f>IF(AND('8'!EB37=""),"",'8'!EB37)</f>
        <v/>
      </c>
      <c r="EC233" s="482" t="str">
        <f>IF(AND('8'!EC37=""),"",'8'!EC37)</f>
        <v/>
      </c>
      <c r="ED233" s="482" t="str">
        <f>IF(AND('8'!ED37=""),"",'8'!ED37)</f>
        <v/>
      </c>
      <c r="EE233" s="482" t="str">
        <f>IF(AND('8'!EE37=""),"",'8'!EE37)</f>
        <v/>
      </c>
      <c r="EF233" s="482">
        <f>IF(AND('8'!EF37=""),"",'8'!EF37)</f>
        <v>6</v>
      </c>
      <c r="EG233" s="482" t="str">
        <f>IF(AND('8'!EG37=""),"",'8'!EG37)</f>
        <v/>
      </c>
      <c r="EH233" s="482" t="str">
        <f>IF(AND('8'!EH37=""),"",'8'!EH37)</f>
        <v/>
      </c>
      <c r="EI233" s="482" t="str">
        <f>IF(AND('8'!EI37=""),"",'8'!EI37)</f>
        <v/>
      </c>
      <c r="EJ233" s="482">
        <f>IF(AND('8'!EJ37=""),"",'8'!EJ37)</f>
        <v>41</v>
      </c>
      <c r="EK233" s="482" t="str">
        <f>IF(AND('8'!EK37=""),"",'8'!EK37)</f>
        <v/>
      </c>
      <c r="EL233" s="482" t="str">
        <f>IF(AND('8'!EL37=""),"",'8'!EL37)</f>
        <v/>
      </c>
      <c r="EM233" s="482" t="str">
        <f>IF(AND('8'!EM37=""),"",'8'!EM37)</f>
        <v/>
      </c>
      <c r="EN233" s="482">
        <f>IF(AND('8'!EN37=""),"",'8'!EN37)</f>
        <v>8</v>
      </c>
      <c r="EO233" s="482" t="str">
        <f>IF(AND('8'!EO37=""),"",'8'!EO37)</f>
        <v/>
      </c>
      <c r="EP233" s="482" t="str">
        <f>IF(AND('8'!EP37=""),"",'8'!EP37)</f>
        <v/>
      </c>
      <c r="EQ233" s="482" t="str">
        <f>IF(AND('8'!EQ37=""),"",'8'!EQ37)</f>
        <v/>
      </c>
      <c r="ER233" s="482" t="str">
        <f>IF(AND('8'!ER37=""),"",'8'!ER37)</f>
        <v/>
      </c>
      <c r="ES233" s="482" t="str">
        <f>IF(AND('8'!ES37=""),"",'8'!ES37)</f>
        <v/>
      </c>
      <c r="ET233" s="482" t="str">
        <f>IF(AND('8'!ET37=""),"",'8'!ET37)</f>
        <v/>
      </c>
      <c r="EU233" s="482" t="str">
        <f>IF(AND('8'!EU37=""),"",'8'!EU37)</f>
        <v/>
      </c>
      <c r="EV233" s="482" t="str">
        <f>IF(AND('8'!EV37=""),"",'8'!EV37)</f>
        <v/>
      </c>
      <c r="EW233" s="482" t="str">
        <f>IF(AND('8'!EW37=""),"",'8'!EW37)</f>
        <v/>
      </c>
      <c r="EX233" s="482" t="str">
        <f>IF(AND('8'!EX37=""),"",'8'!EX37)</f>
        <v/>
      </c>
      <c r="EY233" s="482" t="str">
        <f>IF(AND('8'!EY37=""),"",'8'!EY37)</f>
        <v/>
      </c>
      <c r="EZ233" s="482" t="str">
        <f>IF(AND('8'!EZ37=""),"",'8'!EZ37)</f>
        <v/>
      </c>
      <c r="FA233" s="482">
        <f>IF(AND('8'!FA37=""),"",'8'!FA37)</f>
        <v>19</v>
      </c>
      <c r="FB233" s="482">
        <f>IF(AND('8'!FB37=""),"",'8'!FB37)</f>
        <v>19</v>
      </c>
      <c r="FC233" s="482">
        <f>IF(AND('8'!FC37=""),"",'8'!FC37)</f>
        <v>19</v>
      </c>
      <c r="FD233" s="482">
        <f>IF(AND('8'!FD37=""),"",'8'!FD37)</f>
        <v>18</v>
      </c>
      <c r="FE233" s="482" t="str">
        <f>IF(AND('8'!FE37=""),"",'8'!FE37)</f>
        <v/>
      </c>
      <c r="FF233" s="482" t="str">
        <f>IF(AND('8'!FF37=""),"",'8'!FF37)</f>
        <v xml:space="preserve"> </v>
      </c>
      <c r="FG233" s="482" t="str">
        <f>IF(AND('8'!FG37=""),"",'8'!FG37)</f>
        <v/>
      </c>
      <c r="FH233" s="482">
        <f>IF(AND('8'!FH37=""),"",'8'!FH37)</f>
        <v>19</v>
      </c>
      <c r="FI233" s="482">
        <f>IF(AND('8'!FI37=""),"",'8'!FI37)</f>
        <v>19</v>
      </c>
      <c r="FJ233" s="482">
        <f>IF(AND('8'!FJ37=""),"",'8'!FJ37)</f>
        <v>19</v>
      </c>
      <c r="FK233" s="482">
        <f>IF(AND('8'!FK37=""),"",'8'!FK37)</f>
        <v>19</v>
      </c>
      <c r="FL233" s="482" t="str">
        <f>IF(AND('8'!FL37=""),"",'8'!FL37)</f>
        <v/>
      </c>
      <c r="FM233" s="482" t="str">
        <f>IF(AND('8'!FM37=""),"",'8'!FM37)</f>
        <v xml:space="preserve"> </v>
      </c>
      <c r="FN233" s="482" t="str">
        <f>IF(AND('8'!FN37=""),"",'8'!FN37)</f>
        <v/>
      </c>
      <c r="FO233" s="482">
        <f>IF(AND('8'!FO37=""),"",'8'!FO37)</f>
        <v>19</v>
      </c>
      <c r="FP233" s="482">
        <f>IF(AND('8'!FP37=""),"",'8'!FP37)</f>
        <v>18</v>
      </c>
      <c r="FQ233" s="482">
        <f>IF(AND('8'!FQ37=""),"",'8'!FQ37)</f>
        <v>19</v>
      </c>
      <c r="FR233" s="482">
        <f>IF(AND('8'!FR37=""),"",'8'!FR37)</f>
        <v>19</v>
      </c>
      <c r="FS233" s="482" t="str">
        <f>IF(AND('8'!FS37=""),"",'8'!FS37)</f>
        <v/>
      </c>
      <c r="FT233" s="482" t="str">
        <f>IF(AND('8'!FT37=""),"",'8'!FT37)</f>
        <v xml:space="preserve"> </v>
      </c>
      <c r="FU233" s="482" t="str">
        <f>IF(AND('8'!FV37=""),"",'8'!FV37)</f>
        <v>-</v>
      </c>
      <c r="FV233" s="482" t="str">
        <f>IF(AND('8'!FW37=""),"",'8'!FW37)</f>
        <v>-</v>
      </c>
      <c r="FW233" s="482" t="str">
        <f>IF(AND('8'!FX37=""),"",'8'!FX37)</f>
        <v>-</v>
      </c>
      <c r="FX233" s="482" t="str">
        <f>IF(AND('8'!FY37=""),"",'8'!FY37)</f>
        <v>-</v>
      </c>
      <c r="FY233" s="482" t="str">
        <f>IF(AND('8'!FZ37=""),"",'8'!FZ37)</f>
        <v>-</v>
      </c>
      <c r="FZ233" s="482" t="str">
        <f>IF(AND('8'!GA37=""),"",'8'!GA37)</f>
        <v>-</v>
      </c>
      <c r="GA233" s="482" t="str">
        <f>IF(AND('8'!GB37=""),"",'8'!GB37)</f>
        <v>-</v>
      </c>
      <c r="GB233" s="482" t="str">
        <f>IF(AND('8'!GC37=""),"",'8'!GC37)</f>
        <v>-</v>
      </c>
      <c r="GC233" s="482" t="str">
        <f>IF(AND('8'!GD37=""),"",'8'!GD37)</f>
        <v>-</v>
      </c>
      <c r="GD233" s="482" t="str">
        <f>IF(AND('8'!GE37=""),"",'8'!GE37)</f>
        <v>-</v>
      </c>
      <c r="GE233" s="482" t="str">
        <f>IF(AND('8'!GF37=""),"",'8'!GF37)</f>
        <v>-</v>
      </c>
      <c r="GF233" s="482" t="str">
        <f>IF(AND('8'!GG37=""),"",'8'!GG37)</f>
        <v>-</v>
      </c>
      <c r="GG233" s="482" t="str">
        <f>IF(AND('8'!GH37=""),"",IF(AND('8'!GH37="-"),"",'8'!GH37))</f>
        <v/>
      </c>
      <c r="GH233" s="50" t="str">
        <f>IF(AND(C233=""),"",VLOOKUP(B233,Register!$A$7:$CL$311,36,FALSE))</f>
        <v/>
      </c>
      <c r="GI233" s="483" t="str">
        <f>IF(AND('8'!GL37=""),"",'8'!GL37)</f>
        <v/>
      </c>
      <c r="GJ233" s="173" t="str">
        <f>IF(AND('8'!FU37=""),"",'8'!FU37)</f>
        <v/>
      </c>
    </row>
    <row r="234" spans="1:192" ht="21">
      <c r="A234" s="480">
        <v>226</v>
      </c>
      <c r="B234" s="481" t="str">
        <f>IF(AND('8'!B38=""),"",'8'!B38)</f>
        <v/>
      </c>
      <c r="C234" s="196" t="str">
        <f>IF(AND('8'!C38=""),"",'8'!C38)</f>
        <v/>
      </c>
      <c r="D234" s="196" t="str">
        <f>IF(AND('8'!D38=""),"",'8'!D38)</f>
        <v/>
      </c>
      <c r="E234" s="201" t="str">
        <f>IF(AND('8'!E38=""),"",'8'!E38)</f>
        <v/>
      </c>
      <c r="F234" s="482" t="str">
        <f>IF(AND('8'!F38=""),"",'8'!F38)</f>
        <v/>
      </c>
      <c r="G234" s="482" t="str">
        <f>IF(AND('8'!G38=""),"",'8'!G38)</f>
        <v/>
      </c>
      <c r="H234" s="482" t="str">
        <f>IF(AND('8'!H38=""),"",'8'!H38)</f>
        <v/>
      </c>
      <c r="I234" s="482" t="str">
        <f>IF(AND('8'!I38=""),"",'8'!I38)</f>
        <v/>
      </c>
      <c r="J234" s="482" t="str">
        <f>IF(AND('8'!J38=""),"",'8'!J38)</f>
        <v/>
      </c>
      <c r="K234" s="482" t="str">
        <f>IF(AND('8'!K38=""),"",'8'!K38)</f>
        <v/>
      </c>
      <c r="L234" s="482" t="str">
        <f>IF(AND('8'!L38=""),"",'8'!L38)</f>
        <v/>
      </c>
      <c r="M234" s="482" t="str">
        <f>IF(AND('8'!M38=""),"",'8'!M38)</f>
        <v/>
      </c>
      <c r="N234" s="482" t="str">
        <f>IF(AND('8'!N38=""),"",'8'!N38)</f>
        <v/>
      </c>
      <c r="O234" s="482" t="str">
        <f>IF(AND('8'!O38=""),"",'8'!O38)</f>
        <v/>
      </c>
      <c r="P234" s="482" t="str">
        <f>IF(AND('8'!P38=""),"",'8'!P38)</f>
        <v/>
      </c>
      <c r="Q234" s="482" t="str">
        <f>IF(AND('8'!Q38=""),"",'8'!Q38)</f>
        <v/>
      </c>
      <c r="R234" s="482" t="str">
        <f>IF(AND('8'!R38=""),"",'8'!R38)</f>
        <v/>
      </c>
      <c r="S234" s="482" t="str">
        <f>IF(AND('8'!S38=""),"",'8'!S38)</f>
        <v/>
      </c>
      <c r="T234" s="482" t="str">
        <f>IF(AND('8'!T38=""),"",'8'!T38)</f>
        <v/>
      </c>
      <c r="U234" s="482" t="str">
        <f>IF(AND('8'!U38=""),"",'8'!U38)</f>
        <v/>
      </c>
      <c r="V234" s="482" t="str">
        <f>IF(AND('8'!V38=""),"",'8'!V38)</f>
        <v/>
      </c>
      <c r="W234" s="482" t="str">
        <f>IF(AND('8'!W38=""),"",'8'!W38)</f>
        <v/>
      </c>
      <c r="X234" s="482" t="str">
        <f>IF(AND('8'!X38=""),"",'8'!X38)</f>
        <v/>
      </c>
      <c r="Y234" s="482" t="str">
        <f>IF(AND('8'!Y38=""),"",'8'!Y38)</f>
        <v/>
      </c>
      <c r="Z234" s="482" t="str">
        <f>IF(AND('8'!Z38=""),"",'8'!Z38)</f>
        <v/>
      </c>
      <c r="AA234" s="482" t="str">
        <f>IF(AND('8'!AA38=""),"",'8'!AA38)</f>
        <v/>
      </c>
      <c r="AB234" s="482" t="str">
        <f>IF(AND('8'!AB38=""),"",'8'!AB38)</f>
        <v/>
      </c>
      <c r="AC234" s="482" t="str">
        <f>IF(AND('8'!AC38=""),"",'8'!AC38)</f>
        <v/>
      </c>
      <c r="AD234" s="482" t="str">
        <f>IF(AND('8'!AD38=""),"",'8'!AD38)</f>
        <v/>
      </c>
      <c r="AE234" s="482" t="str">
        <f>IF(AND('8'!AE38=""),"",'8'!AE38)</f>
        <v/>
      </c>
      <c r="AF234" s="482" t="str">
        <f>IF(AND('8'!AF38=""),"",'8'!AF38)</f>
        <v/>
      </c>
      <c r="AG234" s="482" t="str">
        <f>IF(AND('8'!AG38=""),"",'8'!AG38)</f>
        <v/>
      </c>
      <c r="AH234" s="482" t="str">
        <f>IF(AND('8'!AH38=""),"",'8'!AH38)</f>
        <v/>
      </c>
      <c r="AI234" s="482" t="str">
        <f>IF(AND('8'!AI38=""),"",'8'!AI38)</f>
        <v/>
      </c>
      <c r="AJ234" s="482" t="str">
        <f>IF(AND('8'!AJ38=""),"",'8'!AJ38)</f>
        <v/>
      </c>
      <c r="AK234" s="482" t="str">
        <f>IF(AND('8'!AK38=""),"",'8'!AK38)</f>
        <v/>
      </c>
      <c r="AL234" s="482" t="str">
        <f>IF(AND('8'!AL38=""),"",'8'!AL38)</f>
        <v/>
      </c>
      <c r="AM234" s="482" t="str">
        <f>IF(AND('8'!AM38=""),"",'8'!AM38)</f>
        <v/>
      </c>
      <c r="AN234" s="482" t="str">
        <f>IF(AND('8'!AN38=""),"",'8'!AN38)</f>
        <v/>
      </c>
      <c r="AO234" s="482" t="str">
        <f>IF(AND('8'!AO38=""),"",'8'!AO38)</f>
        <v/>
      </c>
      <c r="AP234" s="482" t="str">
        <f>IF(AND('8'!AP38=""),"",'8'!AP38)</f>
        <v/>
      </c>
      <c r="AQ234" s="482" t="str">
        <f>IF(AND('8'!AQ38=""),"",'8'!AQ38)</f>
        <v/>
      </c>
      <c r="AR234" s="482" t="str">
        <f>IF(AND('8'!AR38=""),"",'8'!AR38)</f>
        <v/>
      </c>
      <c r="AS234" s="482" t="str">
        <f>IF(AND('8'!AS38=""),"",'8'!AS38)</f>
        <v/>
      </c>
      <c r="AT234" s="482" t="str">
        <f>IF(AND('8'!AT38=""),"",'8'!AT38)</f>
        <v/>
      </c>
      <c r="AU234" s="482" t="str">
        <f>IF(AND('8'!AU38=""),"",'8'!AU38)</f>
        <v/>
      </c>
      <c r="AV234" s="482" t="str">
        <f>IF(AND('8'!AV38=""),"",'8'!AV38)</f>
        <v/>
      </c>
      <c r="AW234" s="482" t="str">
        <f>IF(AND('8'!AW38=""),"",'8'!AW38)</f>
        <v/>
      </c>
      <c r="AX234" s="482" t="str">
        <f>IF(AND('8'!AX38=""),"",'8'!AX38)</f>
        <v/>
      </c>
      <c r="AY234" s="482" t="str">
        <f>IF(AND('8'!AY38=""),"",'8'!AY38)</f>
        <v/>
      </c>
      <c r="AZ234" s="482" t="str">
        <f>IF(AND('8'!AZ38=""),"",'8'!AZ38)</f>
        <v/>
      </c>
      <c r="BA234" s="482" t="str">
        <f>IF(AND('8'!BA38=""),"",'8'!BA38)</f>
        <v/>
      </c>
      <c r="BB234" s="482" t="str">
        <f>IF(AND('8'!BB38=""),"",'8'!BB38)</f>
        <v/>
      </c>
      <c r="BC234" s="482" t="str">
        <f>IF(AND('8'!BC38=""),"",'8'!BC38)</f>
        <v/>
      </c>
      <c r="BD234" s="482" t="str">
        <f>IF(AND('8'!BD38=""),"",'8'!BD38)</f>
        <v/>
      </c>
      <c r="BE234" s="482" t="str">
        <f>IF(AND('8'!BE38=""),"",'8'!BE38)</f>
        <v/>
      </c>
      <c r="BF234" s="482" t="str">
        <f>IF(AND('8'!BF38=""),"",'8'!BF38)</f>
        <v/>
      </c>
      <c r="BG234" s="482" t="str">
        <f>IF(AND('8'!BG38=""),"",'8'!BG38)</f>
        <v/>
      </c>
      <c r="BH234" s="482" t="str">
        <f>IF(AND('8'!BH38=""),"",'8'!BH38)</f>
        <v/>
      </c>
      <c r="BI234" s="482" t="str">
        <f>IF(AND('8'!BI38=""),"",'8'!BI38)</f>
        <v/>
      </c>
      <c r="BJ234" s="482" t="str">
        <f>IF(AND('8'!BJ38=""),"",'8'!BJ38)</f>
        <v/>
      </c>
      <c r="BK234" s="482" t="str">
        <f>IF(AND('8'!BK38=""),"",'8'!BK38)</f>
        <v/>
      </c>
      <c r="BL234" s="482" t="str">
        <f>IF(AND('8'!BL38=""),"",'8'!BL38)</f>
        <v/>
      </c>
      <c r="BM234" s="482" t="str">
        <f>IF(AND('8'!BM38=""),"",'8'!BM38)</f>
        <v/>
      </c>
      <c r="BN234" s="482" t="str">
        <f>IF(AND('8'!BN38=""),"",'8'!BN38)</f>
        <v/>
      </c>
      <c r="BO234" s="482" t="str">
        <f>IF(AND('8'!BO38=""),"",'8'!BO38)</f>
        <v/>
      </c>
      <c r="BP234" s="482" t="str">
        <f>IF(AND('8'!BP38=""),"",'8'!BP38)</f>
        <v/>
      </c>
      <c r="BQ234" s="482" t="str">
        <f>IF(AND('8'!BQ38=""),"",'8'!BQ38)</f>
        <v/>
      </c>
      <c r="BR234" s="482" t="str">
        <f>IF(AND('8'!BR38=""),"",'8'!BR38)</f>
        <v/>
      </c>
      <c r="BS234" s="482" t="str">
        <f>IF(AND('8'!BS38=""),"",'8'!BS38)</f>
        <v/>
      </c>
      <c r="BT234" s="482" t="str">
        <f>IF(AND('8'!BT38=""),"",'8'!BT38)</f>
        <v/>
      </c>
      <c r="BU234" s="482" t="str">
        <f>IF(AND('8'!BU38=""),"",'8'!BU38)</f>
        <v/>
      </c>
      <c r="BV234" s="482" t="str">
        <f>IF(AND('8'!BV38=""),"",'8'!BV38)</f>
        <v/>
      </c>
      <c r="BW234" s="482" t="str">
        <f>IF(AND('8'!BW38=""),"",'8'!BW38)</f>
        <v/>
      </c>
      <c r="BX234" s="482" t="str">
        <f>IF(AND('8'!BX38=""),"",'8'!BX38)</f>
        <v/>
      </c>
      <c r="BY234" s="482" t="str">
        <f>IF(AND('8'!BY38=""),"",'8'!BY38)</f>
        <v/>
      </c>
      <c r="BZ234" s="482" t="str">
        <f>IF(AND('8'!BZ38=""),"",'8'!BZ38)</f>
        <v/>
      </c>
      <c r="CA234" s="482" t="str">
        <f>IF(AND('8'!CA38=""),"",'8'!CA38)</f>
        <v/>
      </c>
      <c r="CB234" s="482" t="str">
        <f>IF(AND('8'!CB38=""),"",'8'!CB38)</f>
        <v/>
      </c>
      <c r="CC234" s="482" t="str">
        <f>IF(AND('8'!CC38=""),"",'8'!CC38)</f>
        <v/>
      </c>
      <c r="CD234" s="482" t="str">
        <f>IF(AND('8'!CD38=""),"",'8'!CD38)</f>
        <v/>
      </c>
      <c r="CE234" s="482" t="str">
        <f>IF(AND('8'!CE38=""),"",'8'!CE38)</f>
        <v/>
      </c>
      <c r="CF234" s="482" t="str">
        <f>IF(AND('8'!CF38=""),"",'8'!CF38)</f>
        <v/>
      </c>
      <c r="CG234" s="482" t="str">
        <f>IF(AND('8'!CG38=""),"",'8'!CG38)</f>
        <v/>
      </c>
      <c r="CH234" s="482" t="str">
        <f>IF(AND('8'!CH38=""),"",'8'!CH38)</f>
        <v/>
      </c>
      <c r="CI234" s="482" t="str">
        <f>IF(AND('8'!CI38=""),"",'8'!CI38)</f>
        <v/>
      </c>
      <c r="CJ234" s="482" t="str">
        <f>IF(AND('8'!CJ38=""),"",'8'!CJ38)</f>
        <v/>
      </c>
      <c r="CK234" s="482" t="str">
        <f>IF(AND('8'!CK38=""),"",'8'!CK38)</f>
        <v/>
      </c>
      <c r="CL234" s="482" t="str">
        <f>IF(AND('8'!CL38=""),"",'8'!CL38)</f>
        <v/>
      </c>
      <c r="CM234" s="482" t="str">
        <f>IF(AND('8'!CM38=""),"",'8'!CM38)</f>
        <v/>
      </c>
      <c r="CN234" s="482" t="str">
        <f>IF(AND('8'!CN38=""),"",'8'!CN38)</f>
        <v/>
      </c>
      <c r="CO234" s="482" t="str">
        <f>IF(AND('8'!CO38=""),"",'8'!CO38)</f>
        <v/>
      </c>
      <c r="CP234" s="482" t="str">
        <f>IF(AND('8'!CP38=""),"",'8'!CP38)</f>
        <v/>
      </c>
      <c r="CQ234" s="482" t="str">
        <f>IF(AND('8'!CQ38=""),"",'8'!CQ38)</f>
        <v/>
      </c>
      <c r="CR234" s="482" t="str">
        <f>IF(AND('8'!CR38=""),"",'8'!CR38)</f>
        <v/>
      </c>
      <c r="CS234" s="482" t="str">
        <f>IF(AND('8'!CS38=""),"",'8'!CS38)</f>
        <v/>
      </c>
      <c r="CT234" s="482" t="str">
        <f>IF(AND('8'!CT38=""),"",'8'!CT38)</f>
        <v/>
      </c>
      <c r="CU234" s="482" t="str">
        <f>IF(AND('8'!CU38=""),"",'8'!CU38)</f>
        <v/>
      </c>
      <c r="CV234" s="482" t="str">
        <f>IF(AND('8'!CV38=""),"",'8'!CV38)</f>
        <v/>
      </c>
      <c r="CW234" s="482" t="str">
        <f>IF(AND('8'!CW38=""),"",'8'!CW38)</f>
        <v/>
      </c>
      <c r="CX234" s="482" t="str">
        <f>IF(AND('8'!CX38=""),"",'8'!CX38)</f>
        <v/>
      </c>
      <c r="CY234" s="482" t="str">
        <f>IF(AND('8'!CY38=""),"",'8'!CY38)</f>
        <v/>
      </c>
      <c r="CZ234" s="482" t="str">
        <f>IF(AND('8'!CZ38=""),"",'8'!CZ38)</f>
        <v/>
      </c>
      <c r="DA234" s="482" t="str">
        <f>IF(AND('8'!DA38=""),"",'8'!DA38)</f>
        <v/>
      </c>
      <c r="DB234" s="482" t="str">
        <f>IF(AND('8'!DB38=""),"",'8'!DB38)</f>
        <v/>
      </c>
      <c r="DC234" s="482" t="str">
        <f>IF(AND('8'!DC38=""),"",'8'!DC38)</f>
        <v/>
      </c>
      <c r="DD234" s="482" t="str">
        <f>IF(AND('8'!DD38=""),"",'8'!DD38)</f>
        <v/>
      </c>
      <c r="DE234" s="482" t="str">
        <f>IF(AND('8'!DE38=""),"",'8'!DE38)</f>
        <v/>
      </c>
      <c r="DF234" s="482" t="str">
        <f>IF(AND('8'!DF38=""),"",'8'!DF38)</f>
        <v/>
      </c>
      <c r="DG234" s="482" t="str">
        <f>IF(AND('8'!DG38=""),"",'8'!DG38)</f>
        <v/>
      </c>
      <c r="DH234" s="482" t="str">
        <f>IF(AND('8'!DH38=""),"",'8'!DH38)</f>
        <v/>
      </c>
      <c r="DI234" s="482" t="str">
        <f>IF(AND('8'!DI38=""),"",'8'!DI38)</f>
        <v/>
      </c>
      <c r="DJ234" s="482" t="str">
        <f>IF(AND('8'!DJ38=""),"",'8'!DJ38)</f>
        <v/>
      </c>
      <c r="DK234" s="482" t="str">
        <f>IF(AND('8'!DK38=""),"",'8'!DK38)</f>
        <v/>
      </c>
      <c r="DL234" s="482" t="str">
        <f>IF(AND('8'!DL38=""),"",'8'!DL38)</f>
        <v/>
      </c>
      <c r="DM234" s="482" t="str">
        <f>IF(AND('8'!DM38=""),"",'8'!DM38)</f>
        <v/>
      </c>
      <c r="DN234" s="482" t="str">
        <f>IF(AND('8'!DN38=""),"",'8'!DN38)</f>
        <v/>
      </c>
      <c r="DO234" s="482" t="str">
        <f>IF(AND('8'!DO38=""),"",'8'!DO38)</f>
        <v/>
      </c>
      <c r="DP234" s="482" t="str">
        <f>IF(AND('8'!DP38=""),"",'8'!DP38)</f>
        <v/>
      </c>
      <c r="DQ234" s="482" t="str">
        <f>IF(AND('8'!DQ38=""),"",'8'!DQ38)</f>
        <v/>
      </c>
      <c r="DR234" s="482" t="str">
        <f>IF(AND('8'!DR38=""),"",'8'!DR38)</f>
        <v/>
      </c>
      <c r="DS234" s="482" t="str">
        <f>IF(AND('8'!DS38=""),"",'8'!DS38)</f>
        <v/>
      </c>
      <c r="DT234" s="482" t="str">
        <f>IF(AND('8'!DT38=""),"",'8'!DT38)</f>
        <v/>
      </c>
      <c r="DU234" s="482" t="str">
        <f>IF(AND('8'!DU38=""),"",'8'!DU38)</f>
        <v/>
      </c>
      <c r="DV234" s="482" t="str">
        <f>IF(AND('8'!DV38=""),"",'8'!DV38)</f>
        <v/>
      </c>
      <c r="DW234" s="482" t="str">
        <f>IF(AND('8'!DW38=""),"",'8'!DW38)</f>
        <v/>
      </c>
      <c r="DX234" s="482" t="str">
        <f>IF(AND('8'!DX38=""),"",'8'!DX38)</f>
        <v/>
      </c>
      <c r="DY234" s="482" t="str">
        <f>IF(AND('8'!DY38=""),"",'8'!DY38)</f>
        <v/>
      </c>
      <c r="DZ234" s="482" t="str">
        <f>IF(AND('8'!DZ38=""),"",'8'!DZ38)</f>
        <v/>
      </c>
      <c r="EA234" s="482" t="str">
        <f>IF(AND('8'!EA38=""),"",'8'!EA38)</f>
        <v/>
      </c>
      <c r="EB234" s="482" t="str">
        <f>IF(AND('8'!EB38=""),"",'8'!EB38)</f>
        <v/>
      </c>
      <c r="EC234" s="482" t="str">
        <f>IF(AND('8'!EC38=""),"",'8'!EC38)</f>
        <v/>
      </c>
      <c r="ED234" s="482" t="str">
        <f>IF(AND('8'!ED38=""),"",'8'!ED38)</f>
        <v/>
      </c>
      <c r="EE234" s="482" t="str">
        <f>IF(AND('8'!EE38=""),"",'8'!EE38)</f>
        <v/>
      </c>
      <c r="EF234" s="482" t="str">
        <f>IF(AND('8'!EF38=""),"",'8'!EF38)</f>
        <v/>
      </c>
      <c r="EG234" s="482" t="str">
        <f>IF(AND('8'!EG38=""),"",'8'!EG38)</f>
        <v/>
      </c>
      <c r="EH234" s="482" t="str">
        <f>IF(AND('8'!EH38=""),"",'8'!EH38)</f>
        <v/>
      </c>
      <c r="EI234" s="482" t="str">
        <f>IF(AND('8'!EI38=""),"",'8'!EI38)</f>
        <v/>
      </c>
      <c r="EJ234" s="482" t="str">
        <f>IF(AND('8'!EJ38=""),"",'8'!EJ38)</f>
        <v/>
      </c>
      <c r="EK234" s="482" t="str">
        <f>IF(AND('8'!EK38=""),"",'8'!EK38)</f>
        <v/>
      </c>
      <c r="EL234" s="482" t="str">
        <f>IF(AND('8'!EL38=""),"",'8'!EL38)</f>
        <v/>
      </c>
      <c r="EM234" s="482" t="str">
        <f>IF(AND('8'!EM38=""),"",'8'!EM38)</f>
        <v/>
      </c>
      <c r="EN234" s="482" t="str">
        <f>IF(AND('8'!EN38=""),"",'8'!EN38)</f>
        <v/>
      </c>
      <c r="EO234" s="482" t="str">
        <f>IF(AND('8'!EO38=""),"",'8'!EO38)</f>
        <v/>
      </c>
      <c r="EP234" s="482" t="str">
        <f>IF(AND('8'!EP38=""),"",'8'!EP38)</f>
        <v/>
      </c>
      <c r="EQ234" s="482" t="str">
        <f>IF(AND('8'!EQ38=""),"",'8'!EQ38)</f>
        <v/>
      </c>
      <c r="ER234" s="482" t="str">
        <f>IF(AND('8'!ER38=""),"",'8'!ER38)</f>
        <v/>
      </c>
      <c r="ES234" s="482" t="str">
        <f>IF(AND('8'!ES38=""),"",'8'!ES38)</f>
        <v/>
      </c>
      <c r="ET234" s="482" t="str">
        <f>IF(AND('8'!ET38=""),"",'8'!ET38)</f>
        <v/>
      </c>
      <c r="EU234" s="482" t="str">
        <f>IF(AND('8'!EU38=""),"",'8'!EU38)</f>
        <v/>
      </c>
      <c r="EV234" s="482" t="str">
        <f>IF(AND('8'!EV38=""),"",'8'!EV38)</f>
        <v/>
      </c>
      <c r="EW234" s="482" t="str">
        <f>IF(AND('8'!EW38=""),"",'8'!EW38)</f>
        <v/>
      </c>
      <c r="EX234" s="482" t="str">
        <f>IF(AND('8'!EX38=""),"",'8'!EX38)</f>
        <v/>
      </c>
      <c r="EY234" s="482" t="str">
        <f>IF(AND('8'!EY38=""),"",'8'!EY38)</f>
        <v/>
      </c>
      <c r="EZ234" s="482" t="str">
        <f>IF(AND('8'!EZ38=""),"",'8'!EZ38)</f>
        <v/>
      </c>
      <c r="FA234" s="482" t="str">
        <f>IF(AND('8'!FA38=""),"",'8'!FA38)</f>
        <v/>
      </c>
      <c r="FB234" s="482" t="str">
        <f>IF(AND('8'!FB38=""),"",'8'!FB38)</f>
        <v/>
      </c>
      <c r="FC234" s="482" t="str">
        <f>IF(AND('8'!FC38=""),"",'8'!FC38)</f>
        <v/>
      </c>
      <c r="FD234" s="482" t="str">
        <f>IF(AND('8'!FD38=""),"",'8'!FD38)</f>
        <v/>
      </c>
      <c r="FE234" s="482" t="str">
        <f>IF(AND('8'!FE38=""),"",'8'!FE38)</f>
        <v/>
      </c>
      <c r="FF234" s="482" t="str">
        <f>IF(AND('8'!FF38=""),"",'8'!FF38)</f>
        <v xml:space="preserve"> </v>
      </c>
      <c r="FG234" s="482" t="str">
        <f>IF(AND('8'!FG38=""),"",'8'!FG38)</f>
        <v/>
      </c>
      <c r="FH234" s="482" t="str">
        <f>IF(AND('8'!FH38=""),"",'8'!FH38)</f>
        <v/>
      </c>
      <c r="FI234" s="482" t="str">
        <f>IF(AND('8'!FI38=""),"",'8'!FI38)</f>
        <v/>
      </c>
      <c r="FJ234" s="482" t="str">
        <f>IF(AND('8'!FJ38=""),"",'8'!FJ38)</f>
        <v/>
      </c>
      <c r="FK234" s="482" t="str">
        <f>IF(AND('8'!FK38=""),"",'8'!FK38)</f>
        <v/>
      </c>
      <c r="FL234" s="482" t="str">
        <f>IF(AND('8'!FL38=""),"",'8'!FL38)</f>
        <v/>
      </c>
      <c r="FM234" s="482" t="str">
        <f>IF(AND('8'!FM38=""),"",'8'!FM38)</f>
        <v xml:space="preserve"> </v>
      </c>
      <c r="FN234" s="482" t="str">
        <f>IF(AND('8'!FN38=""),"",'8'!FN38)</f>
        <v/>
      </c>
      <c r="FO234" s="482" t="str">
        <f>IF(AND('8'!FO38=""),"",'8'!FO38)</f>
        <v/>
      </c>
      <c r="FP234" s="482" t="str">
        <f>IF(AND('8'!FP38=""),"",'8'!FP38)</f>
        <v/>
      </c>
      <c r="FQ234" s="482" t="str">
        <f>IF(AND('8'!FQ38=""),"",'8'!FQ38)</f>
        <v/>
      </c>
      <c r="FR234" s="482" t="str">
        <f>IF(AND('8'!FR38=""),"",'8'!FR38)</f>
        <v/>
      </c>
      <c r="FS234" s="482" t="str">
        <f>IF(AND('8'!FS38=""),"",'8'!FS38)</f>
        <v/>
      </c>
      <c r="FT234" s="482" t="str">
        <f>IF(AND('8'!FT38=""),"",'8'!FT38)</f>
        <v xml:space="preserve"> </v>
      </c>
      <c r="FU234" s="482" t="str">
        <f>IF(AND('8'!FV38=""),"",'8'!FV38)</f>
        <v>-</v>
      </c>
      <c r="FV234" s="482" t="str">
        <f>IF(AND('8'!FW38=""),"",'8'!FW38)</f>
        <v>-</v>
      </c>
      <c r="FW234" s="482" t="str">
        <f>IF(AND('8'!FX38=""),"",'8'!FX38)</f>
        <v>-</v>
      </c>
      <c r="FX234" s="482" t="str">
        <f>IF(AND('8'!FY38=""),"",'8'!FY38)</f>
        <v>-</v>
      </c>
      <c r="FY234" s="482" t="str">
        <f>IF(AND('8'!FZ38=""),"",'8'!FZ38)</f>
        <v>-</v>
      </c>
      <c r="FZ234" s="482" t="str">
        <f>IF(AND('8'!GA38=""),"",'8'!GA38)</f>
        <v>-</v>
      </c>
      <c r="GA234" s="482" t="str">
        <f>IF(AND('8'!GB38=""),"",'8'!GB38)</f>
        <v>-</v>
      </c>
      <c r="GB234" s="482" t="str">
        <f>IF(AND('8'!GC38=""),"",'8'!GC38)</f>
        <v>-</v>
      </c>
      <c r="GC234" s="482" t="str">
        <f>IF(AND('8'!GD38=""),"",'8'!GD38)</f>
        <v>-</v>
      </c>
      <c r="GD234" s="482" t="str">
        <f>IF(AND('8'!GE38=""),"",'8'!GE38)</f>
        <v>-</v>
      </c>
      <c r="GE234" s="482" t="str">
        <f>IF(AND('8'!GF38=""),"",'8'!GF38)</f>
        <v>-</v>
      </c>
      <c r="GF234" s="482" t="str">
        <f>IF(AND('8'!GG38=""),"",'8'!GG38)</f>
        <v>-</v>
      </c>
      <c r="GG234" s="482" t="str">
        <f>IF(AND('8'!GH38=""),"",IF(AND('8'!GH38="-"),"",'8'!GH38))</f>
        <v/>
      </c>
      <c r="GH234" s="50" t="str">
        <f>IF(AND(C234=""),"",VLOOKUP(B234,Register!$A$7:$CL$311,36,FALSE))</f>
        <v/>
      </c>
      <c r="GI234" s="483" t="str">
        <f>IF(AND('8'!GL38=""),"",'8'!GL38)</f>
        <v/>
      </c>
      <c r="GJ234" s="173" t="str">
        <f>IF(AND('8'!FU38=""),"",'8'!FU38)</f>
        <v/>
      </c>
    </row>
    <row r="235" spans="1:192" ht="21">
      <c r="A235" s="480">
        <v>227</v>
      </c>
      <c r="B235" s="481" t="str">
        <f>IF(AND('8'!B39=""),"",'8'!B39)</f>
        <v/>
      </c>
      <c r="C235" s="196" t="str">
        <f>IF(AND('8'!C39=""),"",'8'!C39)</f>
        <v/>
      </c>
      <c r="D235" s="196" t="str">
        <f>IF(AND('8'!D39=""),"",'8'!D39)</f>
        <v/>
      </c>
      <c r="E235" s="201" t="str">
        <f>IF(AND('8'!E39=""),"",'8'!E39)</f>
        <v/>
      </c>
      <c r="F235" s="482" t="str">
        <f>IF(AND('8'!F39=""),"",'8'!F39)</f>
        <v/>
      </c>
      <c r="G235" s="482" t="str">
        <f>IF(AND('8'!G39=""),"",'8'!G39)</f>
        <v/>
      </c>
      <c r="H235" s="482" t="str">
        <f>IF(AND('8'!H39=""),"",'8'!H39)</f>
        <v/>
      </c>
      <c r="I235" s="482" t="str">
        <f>IF(AND('8'!I39=""),"",'8'!I39)</f>
        <v/>
      </c>
      <c r="J235" s="482" t="str">
        <f>IF(AND('8'!J39=""),"",'8'!J39)</f>
        <v/>
      </c>
      <c r="K235" s="482" t="str">
        <f>IF(AND('8'!K39=""),"",'8'!K39)</f>
        <v/>
      </c>
      <c r="L235" s="482" t="str">
        <f>IF(AND('8'!L39=""),"",'8'!L39)</f>
        <v/>
      </c>
      <c r="M235" s="482" t="str">
        <f>IF(AND('8'!M39=""),"",'8'!M39)</f>
        <v/>
      </c>
      <c r="N235" s="482" t="str">
        <f>IF(AND('8'!N39=""),"",'8'!N39)</f>
        <v/>
      </c>
      <c r="O235" s="482" t="str">
        <f>IF(AND('8'!O39=""),"",'8'!O39)</f>
        <v/>
      </c>
      <c r="P235" s="482" t="str">
        <f>IF(AND('8'!P39=""),"",'8'!P39)</f>
        <v/>
      </c>
      <c r="Q235" s="482" t="str">
        <f>IF(AND('8'!Q39=""),"",'8'!Q39)</f>
        <v/>
      </c>
      <c r="R235" s="482" t="str">
        <f>IF(AND('8'!R39=""),"",'8'!R39)</f>
        <v/>
      </c>
      <c r="S235" s="482" t="str">
        <f>IF(AND('8'!S39=""),"",'8'!S39)</f>
        <v/>
      </c>
      <c r="T235" s="482" t="str">
        <f>IF(AND('8'!T39=""),"",'8'!T39)</f>
        <v/>
      </c>
      <c r="U235" s="482" t="str">
        <f>IF(AND('8'!U39=""),"",'8'!U39)</f>
        <v/>
      </c>
      <c r="V235" s="482" t="str">
        <f>IF(AND('8'!V39=""),"",'8'!V39)</f>
        <v/>
      </c>
      <c r="W235" s="482" t="str">
        <f>IF(AND('8'!W39=""),"",'8'!W39)</f>
        <v/>
      </c>
      <c r="X235" s="482" t="str">
        <f>IF(AND('8'!X39=""),"",'8'!X39)</f>
        <v/>
      </c>
      <c r="Y235" s="482" t="str">
        <f>IF(AND('8'!Y39=""),"",'8'!Y39)</f>
        <v/>
      </c>
      <c r="Z235" s="482" t="str">
        <f>IF(AND('8'!Z39=""),"",'8'!Z39)</f>
        <v/>
      </c>
      <c r="AA235" s="482" t="str">
        <f>IF(AND('8'!AA39=""),"",'8'!AA39)</f>
        <v/>
      </c>
      <c r="AB235" s="482" t="str">
        <f>IF(AND('8'!AB39=""),"",'8'!AB39)</f>
        <v/>
      </c>
      <c r="AC235" s="482" t="str">
        <f>IF(AND('8'!AC39=""),"",'8'!AC39)</f>
        <v/>
      </c>
      <c r="AD235" s="482" t="str">
        <f>IF(AND('8'!AD39=""),"",'8'!AD39)</f>
        <v/>
      </c>
      <c r="AE235" s="482" t="str">
        <f>IF(AND('8'!AE39=""),"",'8'!AE39)</f>
        <v/>
      </c>
      <c r="AF235" s="482" t="str">
        <f>IF(AND('8'!AF39=""),"",'8'!AF39)</f>
        <v/>
      </c>
      <c r="AG235" s="482" t="str">
        <f>IF(AND('8'!AG39=""),"",'8'!AG39)</f>
        <v/>
      </c>
      <c r="AH235" s="482" t="str">
        <f>IF(AND('8'!AH39=""),"",'8'!AH39)</f>
        <v/>
      </c>
      <c r="AI235" s="482" t="str">
        <f>IF(AND('8'!AI39=""),"",'8'!AI39)</f>
        <v/>
      </c>
      <c r="AJ235" s="482" t="str">
        <f>IF(AND('8'!AJ39=""),"",'8'!AJ39)</f>
        <v/>
      </c>
      <c r="AK235" s="482" t="str">
        <f>IF(AND('8'!AK39=""),"",'8'!AK39)</f>
        <v/>
      </c>
      <c r="AL235" s="482" t="str">
        <f>IF(AND('8'!AL39=""),"",'8'!AL39)</f>
        <v/>
      </c>
      <c r="AM235" s="482" t="str">
        <f>IF(AND('8'!AM39=""),"",'8'!AM39)</f>
        <v/>
      </c>
      <c r="AN235" s="482" t="str">
        <f>IF(AND('8'!AN39=""),"",'8'!AN39)</f>
        <v/>
      </c>
      <c r="AO235" s="482" t="str">
        <f>IF(AND('8'!AO39=""),"",'8'!AO39)</f>
        <v/>
      </c>
      <c r="AP235" s="482" t="str">
        <f>IF(AND('8'!AP39=""),"",'8'!AP39)</f>
        <v/>
      </c>
      <c r="AQ235" s="482" t="str">
        <f>IF(AND('8'!AQ39=""),"",'8'!AQ39)</f>
        <v/>
      </c>
      <c r="AR235" s="482" t="str">
        <f>IF(AND('8'!AR39=""),"",'8'!AR39)</f>
        <v/>
      </c>
      <c r="AS235" s="482" t="str">
        <f>IF(AND('8'!AS39=""),"",'8'!AS39)</f>
        <v/>
      </c>
      <c r="AT235" s="482" t="str">
        <f>IF(AND('8'!AT39=""),"",'8'!AT39)</f>
        <v/>
      </c>
      <c r="AU235" s="482" t="str">
        <f>IF(AND('8'!AU39=""),"",'8'!AU39)</f>
        <v/>
      </c>
      <c r="AV235" s="482" t="str">
        <f>IF(AND('8'!AV39=""),"",'8'!AV39)</f>
        <v/>
      </c>
      <c r="AW235" s="482" t="str">
        <f>IF(AND('8'!AW39=""),"",'8'!AW39)</f>
        <v/>
      </c>
      <c r="AX235" s="482" t="str">
        <f>IF(AND('8'!AX39=""),"",'8'!AX39)</f>
        <v/>
      </c>
      <c r="AY235" s="482" t="str">
        <f>IF(AND('8'!AY39=""),"",'8'!AY39)</f>
        <v/>
      </c>
      <c r="AZ235" s="482" t="str">
        <f>IF(AND('8'!AZ39=""),"",'8'!AZ39)</f>
        <v/>
      </c>
      <c r="BA235" s="482" t="str">
        <f>IF(AND('8'!BA39=""),"",'8'!BA39)</f>
        <v/>
      </c>
      <c r="BB235" s="482" t="str">
        <f>IF(AND('8'!BB39=""),"",'8'!BB39)</f>
        <v/>
      </c>
      <c r="BC235" s="482" t="str">
        <f>IF(AND('8'!BC39=""),"",'8'!BC39)</f>
        <v/>
      </c>
      <c r="BD235" s="482" t="str">
        <f>IF(AND('8'!BD39=""),"",'8'!BD39)</f>
        <v/>
      </c>
      <c r="BE235" s="482" t="str">
        <f>IF(AND('8'!BE39=""),"",'8'!BE39)</f>
        <v/>
      </c>
      <c r="BF235" s="482" t="str">
        <f>IF(AND('8'!BF39=""),"",'8'!BF39)</f>
        <v/>
      </c>
      <c r="BG235" s="482" t="str">
        <f>IF(AND('8'!BG39=""),"",'8'!BG39)</f>
        <v/>
      </c>
      <c r="BH235" s="482" t="str">
        <f>IF(AND('8'!BH39=""),"",'8'!BH39)</f>
        <v/>
      </c>
      <c r="BI235" s="482" t="str">
        <f>IF(AND('8'!BI39=""),"",'8'!BI39)</f>
        <v/>
      </c>
      <c r="BJ235" s="482" t="str">
        <f>IF(AND('8'!BJ39=""),"",'8'!BJ39)</f>
        <v/>
      </c>
      <c r="BK235" s="482" t="str">
        <f>IF(AND('8'!BK39=""),"",'8'!BK39)</f>
        <v/>
      </c>
      <c r="BL235" s="482" t="str">
        <f>IF(AND('8'!BL39=""),"",'8'!BL39)</f>
        <v/>
      </c>
      <c r="BM235" s="482" t="str">
        <f>IF(AND('8'!BM39=""),"",'8'!BM39)</f>
        <v/>
      </c>
      <c r="BN235" s="482" t="str">
        <f>IF(AND('8'!BN39=""),"",'8'!BN39)</f>
        <v/>
      </c>
      <c r="BO235" s="482" t="str">
        <f>IF(AND('8'!BO39=""),"",'8'!BO39)</f>
        <v/>
      </c>
      <c r="BP235" s="482" t="str">
        <f>IF(AND('8'!BP39=""),"",'8'!BP39)</f>
        <v/>
      </c>
      <c r="BQ235" s="482" t="str">
        <f>IF(AND('8'!BQ39=""),"",'8'!BQ39)</f>
        <v/>
      </c>
      <c r="BR235" s="482" t="str">
        <f>IF(AND('8'!BR39=""),"",'8'!BR39)</f>
        <v/>
      </c>
      <c r="BS235" s="482" t="str">
        <f>IF(AND('8'!BS39=""),"",'8'!BS39)</f>
        <v/>
      </c>
      <c r="BT235" s="482" t="str">
        <f>IF(AND('8'!BT39=""),"",'8'!BT39)</f>
        <v/>
      </c>
      <c r="BU235" s="482" t="str">
        <f>IF(AND('8'!BU39=""),"",'8'!BU39)</f>
        <v/>
      </c>
      <c r="BV235" s="482" t="str">
        <f>IF(AND('8'!BV39=""),"",'8'!BV39)</f>
        <v/>
      </c>
      <c r="BW235" s="482" t="str">
        <f>IF(AND('8'!BW39=""),"",'8'!BW39)</f>
        <v/>
      </c>
      <c r="BX235" s="482" t="str">
        <f>IF(AND('8'!BX39=""),"",'8'!BX39)</f>
        <v/>
      </c>
      <c r="BY235" s="482" t="str">
        <f>IF(AND('8'!BY39=""),"",'8'!BY39)</f>
        <v/>
      </c>
      <c r="BZ235" s="482" t="str">
        <f>IF(AND('8'!BZ39=""),"",'8'!BZ39)</f>
        <v/>
      </c>
      <c r="CA235" s="482" t="str">
        <f>IF(AND('8'!CA39=""),"",'8'!CA39)</f>
        <v/>
      </c>
      <c r="CB235" s="482" t="str">
        <f>IF(AND('8'!CB39=""),"",'8'!CB39)</f>
        <v/>
      </c>
      <c r="CC235" s="482" t="str">
        <f>IF(AND('8'!CC39=""),"",'8'!CC39)</f>
        <v/>
      </c>
      <c r="CD235" s="482" t="str">
        <f>IF(AND('8'!CD39=""),"",'8'!CD39)</f>
        <v/>
      </c>
      <c r="CE235" s="482" t="str">
        <f>IF(AND('8'!CE39=""),"",'8'!CE39)</f>
        <v/>
      </c>
      <c r="CF235" s="482" t="str">
        <f>IF(AND('8'!CF39=""),"",'8'!CF39)</f>
        <v/>
      </c>
      <c r="CG235" s="482" t="str">
        <f>IF(AND('8'!CG39=""),"",'8'!CG39)</f>
        <v/>
      </c>
      <c r="CH235" s="482" t="str">
        <f>IF(AND('8'!CH39=""),"",'8'!CH39)</f>
        <v/>
      </c>
      <c r="CI235" s="482" t="str">
        <f>IF(AND('8'!CI39=""),"",'8'!CI39)</f>
        <v/>
      </c>
      <c r="CJ235" s="482" t="str">
        <f>IF(AND('8'!CJ39=""),"",'8'!CJ39)</f>
        <v/>
      </c>
      <c r="CK235" s="482" t="str">
        <f>IF(AND('8'!CK39=""),"",'8'!CK39)</f>
        <v/>
      </c>
      <c r="CL235" s="482" t="str">
        <f>IF(AND('8'!CL39=""),"",'8'!CL39)</f>
        <v/>
      </c>
      <c r="CM235" s="482" t="str">
        <f>IF(AND('8'!CM39=""),"",'8'!CM39)</f>
        <v/>
      </c>
      <c r="CN235" s="482" t="str">
        <f>IF(AND('8'!CN39=""),"",'8'!CN39)</f>
        <v/>
      </c>
      <c r="CO235" s="482" t="str">
        <f>IF(AND('8'!CO39=""),"",'8'!CO39)</f>
        <v/>
      </c>
      <c r="CP235" s="482" t="str">
        <f>IF(AND('8'!CP39=""),"",'8'!CP39)</f>
        <v/>
      </c>
      <c r="CQ235" s="482" t="str">
        <f>IF(AND('8'!CQ39=""),"",'8'!CQ39)</f>
        <v/>
      </c>
      <c r="CR235" s="482" t="str">
        <f>IF(AND('8'!CR39=""),"",'8'!CR39)</f>
        <v/>
      </c>
      <c r="CS235" s="482" t="str">
        <f>IF(AND('8'!CS39=""),"",'8'!CS39)</f>
        <v/>
      </c>
      <c r="CT235" s="482" t="str">
        <f>IF(AND('8'!CT39=""),"",'8'!CT39)</f>
        <v/>
      </c>
      <c r="CU235" s="482" t="str">
        <f>IF(AND('8'!CU39=""),"",'8'!CU39)</f>
        <v/>
      </c>
      <c r="CV235" s="482" t="str">
        <f>IF(AND('8'!CV39=""),"",'8'!CV39)</f>
        <v/>
      </c>
      <c r="CW235" s="482" t="str">
        <f>IF(AND('8'!CW39=""),"",'8'!CW39)</f>
        <v/>
      </c>
      <c r="CX235" s="482" t="str">
        <f>IF(AND('8'!CX39=""),"",'8'!CX39)</f>
        <v/>
      </c>
      <c r="CY235" s="482" t="str">
        <f>IF(AND('8'!CY39=""),"",'8'!CY39)</f>
        <v/>
      </c>
      <c r="CZ235" s="482" t="str">
        <f>IF(AND('8'!CZ39=""),"",'8'!CZ39)</f>
        <v/>
      </c>
      <c r="DA235" s="482" t="str">
        <f>IF(AND('8'!DA39=""),"",'8'!DA39)</f>
        <v/>
      </c>
      <c r="DB235" s="482" t="str">
        <f>IF(AND('8'!DB39=""),"",'8'!DB39)</f>
        <v/>
      </c>
      <c r="DC235" s="482" t="str">
        <f>IF(AND('8'!DC39=""),"",'8'!DC39)</f>
        <v/>
      </c>
      <c r="DD235" s="482" t="str">
        <f>IF(AND('8'!DD39=""),"",'8'!DD39)</f>
        <v/>
      </c>
      <c r="DE235" s="482" t="str">
        <f>IF(AND('8'!DE39=""),"",'8'!DE39)</f>
        <v/>
      </c>
      <c r="DF235" s="482" t="str">
        <f>IF(AND('8'!DF39=""),"",'8'!DF39)</f>
        <v/>
      </c>
      <c r="DG235" s="482" t="str">
        <f>IF(AND('8'!DG39=""),"",'8'!DG39)</f>
        <v/>
      </c>
      <c r="DH235" s="482" t="str">
        <f>IF(AND('8'!DH39=""),"",'8'!DH39)</f>
        <v/>
      </c>
      <c r="DI235" s="482" t="str">
        <f>IF(AND('8'!DI39=""),"",'8'!DI39)</f>
        <v/>
      </c>
      <c r="DJ235" s="482" t="str">
        <f>IF(AND('8'!DJ39=""),"",'8'!DJ39)</f>
        <v/>
      </c>
      <c r="DK235" s="482" t="str">
        <f>IF(AND('8'!DK39=""),"",'8'!DK39)</f>
        <v/>
      </c>
      <c r="DL235" s="482" t="str">
        <f>IF(AND('8'!DL39=""),"",'8'!DL39)</f>
        <v/>
      </c>
      <c r="DM235" s="482" t="str">
        <f>IF(AND('8'!DM39=""),"",'8'!DM39)</f>
        <v/>
      </c>
      <c r="DN235" s="482" t="str">
        <f>IF(AND('8'!DN39=""),"",'8'!DN39)</f>
        <v/>
      </c>
      <c r="DO235" s="482" t="str">
        <f>IF(AND('8'!DO39=""),"",'8'!DO39)</f>
        <v/>
      </c>
      <c r="DP235" s="482" t="str">
        <f>IF(AND('8'!DP39=""),"",'8'!DP39)</f>
        <v/>
      </c>
      <c r="DQ235" s="482" t="str">
        <f>IF(AND('8'!DQ39=""),"",'8'!DQ39)</f>
        <v/>
      </c>
      <c r="DR235" s="482" t="str">
        <f>IF(AND('8'!DR39=""),"",'8'!DR39)</f>
        <v/>
      </c>
      <c r="DS235" s="482" t="str">
        <f>IF(AND('8'!DS39=""),"",'8'!DS39)</f>
        <v/>
      </c>
      <c r="DT235" s="482" t="str">
        <f>IF(AND('8'!DT39=""),"",'8'!DT39)</f>
        <v/>
      </c>
      <c r="DU235" s="482" t="str">
        <f>IF(AND('8'!DU39=""),"",'8'!DU39)</f>
        <v/>
      </c>
      <c r="DV235" s="482" t="str">
        <f>IF(AND('8'!DV39=""),"",'8'!DV39)</f>
        <v/>
      </c>
      <c r="DW235" s="482" t="str">
        <f>IF(AND('8'!DW39=""),"",'8'!DW39)</f>
        <v/>
      </c>
      <c r="DX235" s="482" t="str">
        <f>IF(AND('8'!DX39=""),"",'8'!DX39)</f>
        <v/>
      </c>
      <c r="DY235" s="482" t="str">
        <f>IF(AND('8'!DY39=""),"",'8'!DY39)</f>
        <v/>
      </c>
      <c r="DZ235" s="482" t="str">
        <f>IF(AND('8'!DZ39=""),"",'8'!DZ39)</f>
        <v/>
      </c>
      <c r="EA235" s="482" t="str">
        <f>IF(AND('8'!EA39=""),"",'8'!EA39)</f>
        <v/>
      </c>
      <c r="EB235" s="482" t="str">
        <f>IF(AND('8'!EB39=""),"",'8'!EB39)</f>
        <v/>
      </c>
      <c r="EC235" s="482" t="str">
        <f>IF(AND('8'!EC39=""),"",'8'!EC39)</f>
        <v/>
      </c>
      <c r="ED235" s="482" t="str">
        <f>IF(AND('8'!ED39=""),"",'8'!ED39)</f>
        <v/>
      </c>
      <c r="EE235" s="482" t="str">
        <f>IF(AND('8'!EE39=""),"",'8'!EE39)</f>
        <v/>
      </c>
      <c r="EF235" s="482" t="str">
        <f>IF(AND('8'!EF39=""),"",'8'!EF39)</f>
        <v/>
      </c>
      <c r="EG235" s="482" t="str">
        <f>IF(AND('8'!EG39=""),"",'8'!EG39)</f>
        <v/>
      </c>
      <c r="EH235" s="482" t="str">
        <f>IF(AND('8'!EH39=""),"",'8'!EH39)</f>
        <v/>
      </c>
      <c r="EI235" s="482" t="str">
        <f>IF(AND('8'!EI39=""),"",'8'!EI39)</f>
        <v/>
      </c>
      <c r="EJ235" s="482" t="str">
        <f>IF(AND('8'!EJ39=""),"",'8'!EJ39)</f>
        <v/>
      </c>
      <c r="EK235" s="482" t="str">
        <f>IF(AND('8'!EK39=""),"",'8'!EK39)</f>
        <v/>
      </c>
      <c r="EL235" s="482" t="str">
        <f>IF(AND('8'!EL39=""),"",'8'!EL39)</f>
        <v/>
      </c>
      <c r="EM235" s="482" t="str">
        <f>IF(AND('8'!EM39=""),"",'8'!EM39)</f>
        <v/>
      </c>
      <c r="EN235" s="482" t="str">
        <f>IF(AND('8'!EN39=""),"",'8'!EN39)</f>
        <v/>
      </c>
      <c r="EO235" s="482" t="str">
        <f>IF(AND('8'!EO39=""),"",'8'!EO39)</f>
        <v/>
      </c>
      <c r="EP235" s="482" t="str">
        <f>IF(AND('8'!EP39=""),"",'8'!EP39)</f>
        <v/>
      </c>
      <c r="EQ235" s="482" t="str">
        <f>IF(AND('8'!EQ39=""),"",'8'!EQ39)</f>
        <v/>
      </c>
      <c r="ER235" s="482" t="str">
        <f>IF(AND('8'!ER39=""),"",'8'!ER39)</f>
        <v/>
      </c>
      <c r="ES235" s="482" t="str">
        <f>IF(AND('8'!ES39=""),"",'8'!ES39)</f>
        <v/>
      </c>
      <c r="ET235" s="482" t="str">
        <f>IF(AND('8'!ET39=""),"",'8'!ET39)</f>
        <v/>
      </c>
      <c r="EU235" s="482" t="str">
        <f>IF(AND('8'!EU39=""),"",'8'!EU39)</f>
        <v/>
      </c>
      <c r="EV235" s="482" t="str">
        <f>IF(AND('8'!EV39=""),"",'8'!EV39)</f>
        <v/>
      </c>
      <c r="EW235" s="482" t="str">
        <f>IF(AND('8'!EW39=""),"",'8'!EW39)</f>
        <v/>
      </c>
      <c r="EX235" s="482" t="str">
        <f>IF(AND('8'!EX39=""),"",'8'!EX39)</f>
        <v/>
      </c>
      <c r="EY235" s="482" t="str">
        <f>IF(AND('8'!EY39=""),"",'8'!EY39)</f>
        <v/>
      </c>
      <c r="EZ235" s="482" t="str">
        <f>IF(AND('8'!EZ39=""),"",'8'!EZ39)</f>
        <v/>
      </c>
      <c r="FA235" s="482" t="str">
        <f>IF(AND('8'!FA39=""),"",'8'!FA39)</f>
        <v/>
      </c>
      <c r="FB235" s="482" t="str">
        <f>IF(AND('8'!FB39=""),"",'8'!FB39)</f>
        <v/>
      </c>
      <c r="FC235" s="482" t="str">
        <f>IF(AND('8'!FC39=""),"",'8'!FC39)</f>
        <v/>
      </c>
      <c r="FD235" s="482" t="str">
        <f>IF(AND('8'!FD39=""),"",'8'!FD39)</f>
        <v/>
      </c>
      <c r="FE235" s="482" t="str">
        <f>IF(AND('8'!FE39=""),"",'8'!FE39)</f>
        <v/>
      </c>
      <c r="FF235" s="482" t="str">
        <f>IF(AND('8'!FF39=""),"",'8'!FF39)</f>
        <v xml:space="preserve"> </v>
      </c>
      <c r="FG235" s="482" t="str">
        <f>IF(AND('8'!FG39=""),"",'8'!FG39)</f>
        <v/>
      </c>
      <c r="FH235" s="482" t="str">
        <f>IF(AND('8'!FH39=""),"",'8'!FH39)</f>
        <v/>
      </c>
      <c r="FI235" s="482" t="str">
        <f>IF(AND('8'!FI39=""),"",'8'!FI39)</f>
        <v/>
      </c>
      <c r="FJ235" s="482" t="str">
        <f>IF(AND('8'!FJ39=""),"",'8'!FJ39)</f>
        <v/>
      </c>
      <c r="FK235" s="482" t="str">
        <f>IF(AND('8'!FK39=""),"",'8'!FK39)</f>
        <v/>
      </c>
      <c r="FL235" s="482" t="str">
        <f>IF(AND('8'!FL39=""),"",'8'!FL39)</f>
        <v/>
      </c>
      <c r="FM235" s="482" t="str">
        <f>IF(AND('8'!FM39=""),"",'8'!FM39)</f>
        <v xml:space="preserve"> </v>
      </c>
      <c r="FN235" s="482" t="str">
        <f>IF(AND('8'!FN39=""),"",'8'!FN39)</f>
        <v/>
      </c>
      <c r="FO235" s="482" t="str">
        <f>IF(AND('8'!FO39=""),"",'8'!FO39)</f>
        <v/>
      </c>
      <c r="FP235" s="482" t="str">
        <f>IF(AND('8'!FP39=""),"",'8'!FP39)</f>
        <v/>
      </c>
      <c r="FQ235" s="482" t="str">
        <f>IF(AND('8'!FQ39=""),"",'8'!FQ39)</f>
        <v/>
      </c>
      <c r="FR235" s="482" t="str">
        <f>IF(AND('8'!FR39=""),"",'8'!FR39)</f>
        <v/>
      </c>
      <c r="FS235" s="482" t="str">
        <f>IF(AND('8'!FS39=""),"",'8'!FS39)</f>
        <v/>
      </c>
      <c r="FT235" s="482" t="str">
        <f>IF(AND('8'!FT39=""),"",'8'!FT39)</f>
        <v xml:space="preserve"> </v>
      </c>
      <c r="FU235" s="482" t="str">
        <f>IF(AND('8'!FV39=""),"",'8'!FV39)</f>
        <v>-</v>
      </c>
      <c r="FV235" s="482" t="str">
        <f>IF(AND('8'!FW39=""),"",'8'!FW39)</f>
        <v>-</v>
      </c>
      <c r="FW235" s="482" t="str">
        <f>IF(AND('8'!FX39=""),"",'8'!FX39)</f>
        <v>-</v>
      </c>
      <c r="FX235" s="482" t="str">
        <f>IF(AND('8'!FY39=""),"",'8'!FY39)</f>
        <v>-</v>
      </c>
      <c r="FY235" s="482" t="str">
        <f>IF(AND('8'!FZ39=""),"",'8'!FZ39)</f>
        <v>-</v>
      </c>
      <c r="FZ235" s="482" t="str">
        <f>IF(AND('8'!GA39=""),"",'8'!GA39)</f>
        <v>-</v>
      </c>
      <c r="GA235" s="482" t="str">
        <f>IF(AND('8'!GB39=""),"",'8'!GB39)</f>
        <v>-</v>
      </c>
      <c r="GB235" s="482" t="str">
        <f>IF(AND('8'!GC39=""),"",'8'!GC39)</f>
        <v>-</v>
      </c>
      <c r="GC235" s="482" t="str">
        <f>IF(AND('8'!GD39=""),"",'8'!GD39)</f>
        <v>-</v>
      </c>
      <c r="GD235" s="482" t="str">
        <f>IF(AND('8'!GE39=""),"",'8'!GE39)</f>
        <v>-</v>
      </c>
      <c r="GE235" s="482" t="str">
        <f>IF(AND('8'!GF39=""),"",'8'!GF39)</f>
        <v>-</v>
      </c>
      <c r="GF235" s="482" t="str">
        <f>IF(AND('8'!GG39=""),"",'8'!GG39)</f>
        <v>-</v>
      </c>
      <c r="GG235" s="482" t="str">
        <f>IF(AND('8'!GH39=""),"",IF(AND('8'!GH39="-"),"",'8'!GH39))</f>
        <v/>
      </c>
      <c r="GH235" s="50" t="str">
        <f>IF(AND(C235=""),"",VLOOKUP(B235,Register!$A$7:$CL$311,36,FALSE))</f>
        <v/>
      </c>
      <c r="GI235" s="483" t="str">
        <f>IF(AND('8'!GL39=""),"",'8'!GL39)</f>
        <v/>
      </c>
      <c r="GJ235" s="173" t="str">
        <f>IF(AND('8'!FU39=""),"",'8'!FU39)</f>
        <v/>
      </c>
    </row>
    <row r="236" spans="1:192" ht="21">
      <c r="A236" s="480">
        <v>228</v>
      </c>
      <c r="B236" s="481" t="str">
        <f>IF(AND('8'!B40=""),"",'8'!B40)</f>
        <v/>
      </c>
      <c r="C236" s="196" t="str">
        <f>IF(AND('8'!C40=""),"",'8'!C40)</f>
        <v/>
      </c>
      <c r="D236" s="196" t="str">
        <f>IF(AND('8'!D40=""),"",'8'!D40)</f>
        <v/>
      </c>
      <c r="E236" s="201" t="str">
        <f>IF(AND('8'!E40=""),"",'8'!E40)</f>
        <v/>
      </c>
      <c r="F236" s="482" t="str">
        <f>IF(AND('8'!F40=""),"",'8'!F40)</f>
        <v/>
      </c>
      <c r="G236" s="482" t="str">
        <f>IF(AND('8'!G40=""),"",'8'!G40)</f>
        <v/>
      </c>
      <c r="H236" s="482" t="str">
        <f>IF(AND('8'!H40=""),"",'8'!H40)</f>
        <v/>
      </c>
      <c r="I236" s="482" t="str">
        <f>IF(AND('8'!I40=""),"",'8'!I40)</f>
        <v/>
      </c>
      <c r="J236" s="482" t="str">
        <f>IF(AND('8'!J40=""),"",'8'!J40)</f>
        <v/>
      </c>
      <c r="K236" s="482" t="str">
        <f>IF(AND('8'!K40=""),"",'8'!K40)</f>
        <v/>
      </c>
      <c r="L236" s="482" t="str">
        <f>IF(AND('8'!L40=""),"",'8'!L40)</f>
        <v/>
      </c>
      <c r="M236" s="482" t="str">
        <f>IF(AND('8'!M40=""),"",'8'!M40)</f>
        <v/>
      </c>
      <c r="N236" s="482" t="str">
        <f>IF(AND('8'!N40=""),"",'8'!N40)</f>
        <v/>
      </c>
      <c r="O236" s="482" t="str">
        <f>IF(AND('8'!O40=""),"",'8'!O40)</f>
        <v/>
      </c>
      <c r="P236" s="482" t="str">
        <f>IF(AND('8'!P40=""),"",'8'!P40)</f>
        <v/>
      </c>
      <c r="Q236" s="482" t="str">
        <f>IF(AND('8'!Q40=""),"",'8'!Q40)</f>
        <v/>
      </c>
      <c r="R236" s="482" t="str">
        <f>IF(AND('8'!R40=""),"",'8'!R40)</f>
        <v/>
      </c>
      <c r="S236" s="482" t="str">
        <f>IF(AND('8'!S40=""),"",'8'!S40)</f>
        <v/>
      </c>
      <c r="T236" s="482" t="str">
        <f>IF(AND('8'!T40=""),"",'8'!T40)</f>
        <v/>
      </c>
      <c r="U236" s="482" t="str">
        <f>IF(AND('8'!U40=""),"",'8'!U40)</f>
        <v/>
      </c>
      <c r="V236" s="482" t="str">
        <f>IF(AND('8'!V40=""),"",'8'!V40)</f>
        <v/>
      </c>
      <c r="W236" s="482" t="str">
        <f>IF(AND('8'!W40=""),"",'8'!W40)</f>
        <v/>
      </c>
      <c r="X236" s="482" t="str">
        <f>IF(AND('8'!X40=""),"",'8'!X40)</f>
        <v/>
      </c>
      <c r="Y236" s="482" t="str">
        <f>IF(AND('8'!Y40=""),"",'8'!Y40)</f>
        <v/>
      </c>
      <c r="Z236" s="482" t="str">
        <f>IF(AND('8'!Z40=""),"",'8'!Z40)</f>
        <v/>
      </c>
      <c r="AA236" s="482" t="str">
        <f>IF(AND('8'!AA40=""),"",'8'!AA40)</f>
        <v/>
      </c>
      <c r="AB236" s="482" t="str">
        <f>IF(AND('8'!AB40=""),"",'8'!AB40)</f>
        <v/>
      </c>
      <c r="AC236" s="482" t="str">
        <f>IF(AND('8'!AC40=""),"",'8'!AC40)</f>
        <v/>
      </c>
      <c r="AD236" s="482" t="str">
        <f>IF(AND('8'!AD40=""),"",'8'!AD40)</f>
        <v/>
      </c>
      <c r="AE236" s="482" t="str">
        <f>IF(AND('8'!AE40=""),"",'8'!AE40)</f>
        <v/>
      </c>
      <c r="AF236" s="482" t="str">
        <f>IF(AND('8'!AF40=""),"",'8'!AF40)</f>
        <v/>
      </c>
      <c r="AG236" s="482" t="str">
        <f>IF(AND('8'!AG40=""),"",'8'!AG40)</f>
        <v/>
      </c>
      <c r="AH236" s="482" t="str">
        <f>IF(AND('8'!AH40=""),"",'8'!AH40)</f>
        <v/>
      </c>
      <c r="AI236" s="482" t="str">
        <f>IF(AND('8'!AI40=""),"",'8'!AI40)</f>
        <v/>
      </c>
      <c r="AJ236" s="482" t="str">
        <f>IF(AND('8'!AJ40=""),"",'8'!AJ40)</f>
        <v/>
      </c>
      <c r="AK236" s="482" t="str">
        <f>IF(AND('8'!AK40=""),"",'8'!AK40)</f>
        <v/>
      </c>
      <c r="AL236" s="482" t="str">
        <f>IF(AND('8'!AL40=""),"",'8'!AL40)</f>
        <v/>
      </c>
      <c r="AM236" s="482" t="str">
        <f>IF(AND('8'!AM40=""),"",'8'!AM40)</f>
        <v/>
      </c>
      <c r="AN236" s="482" t="str">
        <f>IF(AND('8'!AN40=""),"",'8'!AN40)</f>
        <v/>
      </c>
      <c r="AO236" s="482" t="str">
        <f>IF(AND('8'!AO40=""),"",'8'!AO40)</f>
        <v/>
      </c>
      <c r="AP236" s="482" t="str">
        <f>IF(AND('8'!AP40=""),"",'8'!AP40)</f>
        <v/>
      </c>
      <c r="AQ236" s="482" t="str">
        <f>IF(AND('8'!AQ40=""),"",'8'!AQ40)</f>
        <v/>
      </c>
      <c r="AR236" s="482" t="str">
        <f>IF(AND('8'!AR40=""),"",'8'!AR40)</f>
        <v/>
      </c>
      <c r="AS236" s="482" t="str">
        <f>IF(AND('8'!AS40=""),"",'8'!AS40)</f>
        <v/>
      </c>
      <c r="AT236" s="482" t="str">
        <f>IF(AND('8'!AT40=""),"",'8'!AT40)</f>
        <v/>
      </c>
      <c r="AU236" s="482" t="str">
        <f>IF(AND('8'!AU40=""),"",'8'!AU40)</f>
        <v/>
      </c>
      <c r="AV236" s="482" t="str">
        <f>IF(AND('8'!AV40=""),"",'8'!AV40)</f>
        <v/>
      </c>
      <c r="AW236" s="482" t="str">
        <f>IF(AND('8'!AW40=""),"",'8'!AW40)</f>
        <v/>
      </c>
      <c r="AX236" s="482" t="str">
        <f>IF(AND('8'!AX40=""),"",'8'!AX40)</f>
        <v/>
      </c>
      <c r="AY236" s="482" t="str">
        <f>IF(AND('8'!AY40=""),"",'8'!AY40)</f>
        <v/>
      </c>
      <c r="AZ236" s="482" t="str">
        <f>IF(AND('8'!AZ40=""),"",'8'!AZ40)</f>
        <v/>
      </c>
      <c r="BA236" s="482" t="str">
        <f>IF(AND('8'!BA40=""),"",'8'!BA40)</f>
        <v/>
      </c>
      <c r="BB236" s="482" t="str">
        <f>IF(AND('8'!BB40=""),"",'8'!BB40)</f>
        <v/>
      </c>
      <c r="BC236" s="482" t="str">
        <f>IF(AND('8'!BC40=""),"",'8'!BC40)</f>
        <v/>
      </c>
      <c r="BD236" s="482" t="str">
        <f>IF(AND('8'!BD40=""),"",'8'!BD40)</f>
        <v/>
      </c>
      <c r="BE236" s="482" t="str">
        <f>IF(AND('8'!BE40=""),"",'8'!BE40)</f>
        <v/>
      </c>
      <c r="BF236" s="482" t="str">
        <f>IF(AND('8'!BF40=""),"",'8'!BF40)</f>
        <v/>
      </c>
      <c r="BG236" s="482" t="str">
        <f>IF(AND('8'!BG40=""),"",'8'!BG40)</f>
        <v/>
      </c>
      <c r="BH236" s="482" t="str">
        <f>IF(AND('8'!BH40=""),"",'8'!BH40)</f>
        <v/>
      </c>
      <c r="BI236" s="482" t="str">
        <f>IF(AND('8'!BI40=""),"",'8'!BI40)</f>
        <v/>
      </c>
      <c r="BJ236" s="482" t="str">
        <f>IF(AND('8'!BJ40=""),"",'8'!BJ40)</f>
        <v/>
      </c>
      <c r="BK236" s="482" t="str">
        <f>IF(AND('8'!BK40=""),"",'8'!BK40)</f>
        <v/>
      </c>
      <c r="BL236" s="482" t="str">
        <f>IF(AND('8'!BL40=""),"",'8'!BL40)</f>
        <v/>
      </c>
      <c r="BM236" s="482" t="str">
        <f>IF(AND('8'!BM40=""),"",'8'!BM40)</f>
        <v/>
      </c>
      <c r="BN236" s="482" t="str">
        <f>IF(AND('8'!BN40=""),"",'8'!BN40)</f>
        <v/>
      </c>
      <c r="BO236" s="482" t="str">
        <f>IF(AND('8'!BO40=""),"",'8'!BO40)</f>
        <v/>
      </c>
      <c r="BP236" s="482" t="str">
        <f>IF(AND('8'!BP40=""),"",'8'!BP40)</f>
        <v/>
      </c>
      <c r="BQ236" s="482" t="str">
        <f>IF(AND('8'!BQ40=""),"",'8'!BQ40)</f>
        <v/>
      </c>
      <c r="BR236" s="482" t="str">
        <f>IF(AND('8'!BR40=""),"",'8'!BR40)</f>
        <v/>
      </c>
      <c r="BS236" s="482" t="str">
        <f>IF(AND('8'!BS40=""),"",'8'!BS40)</f>
        <v/>
      </c>
      <c r="BT236" s="482" t="str">
        <f>IF(AND('8'!BT40=""),"",'8'!BT40)</f>
        <v/>
      </c>
      <c r="BU236" s="482" t="str">
        <f>IF(AND('8'!BU40=""),"",'8'!BU40)</f>
        <v/>
      </c>
      <c r="BV236" s="482" t="str">
        <f>IF(AND('8'!BV40=""),"",'8'!BV40)</f>
        <v/>
      </c>
      <c r="BW236" s="482" t="str">
        <f>IF(AND('8'!BW40=""),"",'8'!BW40)</f>
        <v/>
      </c>
      <c r="BX236" s="482" t="str">
        <f>IF(AND('8'!BX40=""),"",'8'!BX40)</f>
        <v/>
      </c>
      <c r="BY236" s="482" t="str">
        <f>IF(AND('8'!BY40=""),"",'8'!BY40)</f>
        <v/>
      </c>
      <c r="BZ236" s="482" t="str">
        <f>IF(AND('8'!BZ40=""),"",'8'!BZ40)</f>
        <v/>
      </c>
      <c r="CA236" s="482" t="str">
        <f>IF(AND('8'!CA40=""),"",'8'!CA40)</f>
        <v/>
      </c>
      <c r="CB236" s="482" t="str">
        <f>IF(AND('8'!CB40=""),"",'8'!CB40)</f>
        <v/>
      </c>
      <c r="CC236" s="482" t="str">
        <f>IF(AND('8'!CC40=""),"",'8'!CC40)</f>
        <v/>
      </c>
      <c r="CD236" s="482" t="str">
        <f>IF(AND('8'!CD40=""),"",'8'!CD40)</f>
        <v/>
      </c>
      <c r="CE236" s="482" t="str">
        <f>IF(AND('8'!CE40=""),"",'8'!CE40)</f>
        <v/>
      </c>
      <c r="CF236" s="482" t="str">
        <f>IF(AND('8'!CF40=""),"",'8'!CF40)</f>
        <v/>
      </c>
      <c r="CG236" s="482" t="str">
        <f>IF(AND('8'!CG40=""),"",'8'!CG40)</f>
        <v/>
      </c>
      <c r="CH236" s="482" t="str">
        <f>IF(AND('8'!CH40=""),"",'8'!CH40)</f>
        <v/>
      </c>
      <c r="CI236" s="482" t="str">
        <f>IF(AND('8'!CI40=""),"",'8'!CI40)</f>
        <v/>
      </c>
      <c r="CJ236" s="482" t="str">
        <f>IF(AND('8'!CJ40=""),"",'8'!CJ40)</f>
        <v/>
      </c>
      <c r="CK236" s="482" t="str">
        <f>IF(AND('8'!CK40=""),"",'8'!CK40)</f>
        <v/>
      </c>
      <c r="CL236" s="482" t="str">
        <f>IF(AND('8'!CL40=""),"",'8'!CL40)</f>
        <v/>
      </c>
      <c r="CM236" s="482" t="str">
        <f>IF(AND('8'!CM40=""),"",'8'!CM40)</f>
        <v/>
      </c>
      <c r="CN236" s="482" t="str">
        <f>IF(AND('8'!CN40=""),"",'8'!CN40)</f>
        <v/>
      </c>
      <c r="CO236" s="482" t="str">
        <f>IF(AND('8'!CO40=""),"",'8'!CO40)</f>
        <v/>
      </c>
      <c r="CP236" s="482" t="str">
        <f>IF(AND('8'!CP40=""),"",'8'!CP40)</f>
        <v/>
      </c>
      <c r="CQ236" s="482" t="str">
        <f>IF(AND('8'!CQ40=""),"",'8'!CQ40)</f>
        <v/>
      </c>
      <c r="CR236" s="482" t="str">
        <f>IF(AND('8'!CR40=""),"",'8'!CR40)</f>
        <v/>
      </c>
      <c r="CS236" s="482" t="str">
        <f>IF(AND('8'!CS40=""),"",'8'!CS40)</f>
        <v/>
      </c>
      <c r="CT236" s="482" t="str">
        <f>IF(AND('8'!CT40=""),"",'8'!CT40)</f>
        <v/>
      </c>
      <c r="CU236" s="482" t="str">
        <f>IF(AND('8'!CU40=""),"",'8'!CU40)</f>
        <v/>
      </c>
      <c r="CV236" s="482" t="str">
        <f>IF(AND('8'!CV40=""),"",'8'!CV40)</f>
        <v/>
      </c>
      <c r="CW236" s="482" t="str">
        <f>IF(AND('8'!CW40=""),"",'8'!CW40)</f>
        <v/>
      </c>
      <c r="CX236" s="482" t="str">
        <f>IF(AND('8'!CX40=""),"",'8'!CX40)</f>
        <v/>
      </c>
      <c r="CY236" s="482" t="str">
        <f>IF(AND('8'!CY40=""),"",'8'!CY40)</f>
        <v/>
      </c>
      <c r="CZ236" s="482" t="str">
        <f>IF(AND('8'!CZ40=""),"",'8'!CZ40)</f>
        <v/>
      </c>
      <c r="DA236" s="482" t="str">
        <f>IF(AND('8'!DA40=""),"",'8'!DA40)</f>
        <v/>
      </c>
      <c r="DB236" s="482" t="str">
        <f>IF(AND('8'!DB40=""),"",'8'!DB40)</f>
        <v/>
      </c>
      <c r="DC236" s="482" t="str">
        <f>IF(AND('8'!DC40=""),"",'8'!DC40)</f>
        <v/>
      </c>
      <c r="DD236" s="482" t="str">
        <f>IF(AND('8'!DD40=""),"",'8'!DD40)</f>
        <v/>
      </c>
      <c r="DE236" s="482" t="str">
        <f>IF(AND('8'!DE40=""),"",'8'!DE40)</f>
        <v/>
      </c>
      <c r="DF236" s="482" t="str">
        <f>IF(AND('8'!DF40=""),"",'8'!DF40)</f>
        <v/>
      </c>
      <c r="DG236" s="482" t="str">
        <f>IF(AND('8'!DG40=""),"",'8'!DG40)</f>
        <v/>
      </c>
      <c r="DH236" s="482" t="str">
        <f>IF(AND('8'!DH40=""),"",'8'!DH40)</f>
        <v/>
      </c>
      <c r="DI236" s="482" t="str">
        <f>IF(AND('8'!DI40=""),"",'8'!DI40)</f>
        <v/>
      </c>
      <c r="DJ236" s="482" t="str">
        <f>IF(AND('8'!DJ40=""),"",'8'!DJ40)</f>
        <v/>
      </c>
      <c r="DK236" s="482" t="str">
        <f>IF(AND('8'!DK40=""),"",'8'!DK40)</f>
        <v/>
      </c>
      <c r="DL236" s="482" t="str">
        <f>IF(AND('8'!DL40=""),"",'8'!DL40)</f>
        <v/>
      </c>
      <c r="DM236" s="482" t="str">
        <f>IF(AND('8'!DM40=""),"",'8'!DM40)</f>
        <v/>
      </c>
      <c r="DN236" s="482" t="str">
        <f>IF(AND('8'!DN40=""),"",'8'!DN40)</f>
        <v/>
      </c>
      <c r="DO236" s="482" t="str">
        <f>IF(AND('8'!DO40=""),"",'8'!DO40)</f>
        <v/>
      </c>
      <c r="DP236" s="482" t="str">
        <f>IF(AND('8'!DP40=""),"",'8'!DP40)</f>
        <v/>
      </c>
      <c r="DQ236" s="482" t="str">
        <f>IF(AND('8'!DQ40=""),"",'8'!DQ40)</f>
        <v/>
      </c>
      <c r="DR236" s="482" t="str">
        <f>IF(AND('8'!DR40=""),"",'8'!DR40)</f>
        <v/>
      </c>
      <c r="DS236" s="482" t="str">
        <f>IF(AND('8'!DS40=""),"",'8'!DS40)</f>
        <v/>
      </c>
      <c r="DT236" s="482" t="str">
        <f>IF(AND('8'!DT40=""),"",'8'!DT40)</f>
        <v/>
      </c>
      <c r="DU236" s="482" t="str">
        <f>IF(AND('8'!DU40=""),"",'8'!DU40)</f>
        <v/>
      </c>
      <c r="DV236" s="482" t="str">
        <f>IF(AND('8'!DV40=""),"",'8'!DV40)</f>
        <v/>
      </c>
      <c r="DW236" s="482" t="str">
        <f>IF(AND('8'!DW40=""),"",'8'!DW40)</f>
        <v/>
      </c>
      <c r="DX236" s="482" t="str">
        <f>IF(AND('8'!DX40=""),"",'8'!DX40)</f>
        <v/>
      </c>
      <c r="DY236" s="482" t="str">
        <f>IF(AND('8'!DY40=""),"",'8'!DY40)</f>
        <v/>
      </c>
      <c r="DZ236" s="482" t="str">
        <f>IF(AND('8'!DZ40=""),"",'8'!DZ40)</f>
        <v/>
      </c>
      <c r="EA236" s="482" t="str">
        <f>IF(AND('8'!EA40=""),"",'8'!EA40)</f>
        <v/>
      </c>
      <c r="EB236" s="482" t="str">
        <f>IF(AND('8'!EB40=""),"",'8'!EB40)</f>
        <v/>
      </c>
      <c r="EC236" s="482" t="str">
        <f>IF(AND('8'!EC40=""),"",'8'!EC40)</f>
        <v/>
      </c>
      <c r="ED236" s="482" t="str">
        <f>IF(AND('8'!ED40=""),"",'8'!ED40)</f>
        <v/>
      </c>
      <c r="EE236" s="482" t="str">
        <f>IF(AND('8'!EE40=""),"",'8'!EE40)</f>
        <v/>
      </c>
      <c r="EF236" s="482" t="str">
        <f>IF(AND('8'!EF40=""),"",'8'!EF40)</f>
        <v/>
      </c>
      <c r="EG236" s="482" t="str">
        <f>IF(AND('8'!EG40=""),"",'8'!EG40)</f>
        <v/>
      </c>
      <c r="EH236" s="482" t="str">
        <f>IF(AND('8'!EH40=""),"",'8'!EH40)</f>
        <v/>
      </c>
      <c r="EI236" s="482" t="str">
        <f>IF(AND('8'!EI40=""),"",'8'!EI40)</f>
        <v/>
      </c>
      <c r="EJ236" s="482" t="str">
        <f>IF(AND('8'!EJ40=""),"",'8'!EJ40)</f>
        <v/>
      </c>
      <c r="EK236" s="482" t="str">
        <f>IF(AND('8'!EK40=""),"",'8'!EK40)</f>
        <v/>
      </c>
      <c r="EL236" s="482" t="str">
        <f>IF(AND('8'!EL40=""),"",'8'!EL40)</f>
        <v/>
      </c>
      <c r="EM236" s="482" t="str">
        <f>IF(AND('8'!EM40=""),"",'8'!EM40)</f>
        <v/>
      </c>
      <c r="EN236" s="482" t="str">
        <f>IF(AND('8'!EN40=""),"",'8'!EN40)</f>
        <v/>
      </c>
      <c r="EO236" s="482" t="str">
        <f>IF(AND('8'!EO40=""),"",'8'!EO40)</f>
        <v/>
      </c>
      <c r="EP236" s="482" t="str">
        <f>IF(AND('8'!EP40=""),"",'8'!EP40)</f>
        <v/>
      </c>
      <c r="EQ236" s="482" t="str">
        <f>IF(AND('8'!EQ40=""),"",'8'!EQ40)</f>
        <v/>
      </c>
      <c r="ER236" s="482" t="str">
        <f>IF(AND('8'!ER40=""),"",'8'!ER40)</f>
        <v/>
      </c>
      <c r="ES236" s="482" t="str">
        <f>IF(AND('8'!ES40=""),"",'8'!ES40)</f>
        <v/>
      </c>
      <c r="ET236" s="482" t="str">
        <f>IF(AND('8'!ET40=""),"",'8'!ET40)</f>
        <v/>
      </c>
      <c r="EU236" s="482" t="str">
        <f>IF(AND('8'!EU40=""),"",'8'!EU40)</f>
        <v/>
      </c>
      <c r="EV236" s="482" t="str">
        <f>IF(AND('8'!EV40=""),"",'8'!EV40)</f>
        <v/>
      </c>
      <c r="EW236" s="482" t="str">
        <f>IF(AND('8'!EW40=""),"",'8'!EW40)</f>
        <v/>
      </c>
      <c r="EX236" s="482" t="str">
        <f>IF(AND('8'!EX40=""),"",'8'!EX40)</f>
        <v/>
      </c>
      <c r="EY236" s="482" t="str">
        <f>IF(AND('8'!EY40=""),"",'8'!EY40)</f>
        <v/>
      </c>
      <c r="EZ236" s="482" t="str">
        <f>IF(AND('8'!EZ40=""),"",'8'!EZ40)</f>
        <v/>
      </c>
      <c r="FA236" s="482" t="str">
        <f>IF(AND('8'!FA40=""),"",'8'!FA40)</f>
        <v/>
      </c>
      <c r="FB236" s="482" t="str">
        <f>IF(AND('8'!FB40=""),"",'8'!FB40)</f>
        <v/>
      </c>
      <c r="FC236" s="482" t="str">
        <f>IF(AND('8'!FC40=""),"",'8'!FC40)</f>
        <v/>
      </c>
      <c r="FD236" s="482" t="str">
        <f>IF(AND('8'!FD40=""),"",'8'!FD40)</f>
        <v/>
      </c>
      <c r="FE236" s="482" t="str">
        <f>IF(AND('8'!FE40=""),"",'8'!FE40)</f>
        <v/>
      </c>
      <c r="FF236" s="482" t="str">
        <f>IF(AND('8'!FF40=""),"",'8'!FF40)</f>
        <v xml:space="preserve"> </v>
      </c>
      <c r="FG236" s="482" t="str">
        <f>IF(AND('8'!FG40=""),"",'8'!FG40)</f>
        <v/>
      </c>
      <c r="FH236" s="482" t="str">
        <f>IF(AND('8'!FH40=""),"",'8'!FH40)</f>
        <v/>
      </c>
      <c r="FI236" s="482" t="str">
        <f>IF(AND('8'!FI40=""),"",'8'!FI40)</f>
        <v/>
      </c>
      <c r="FJ236" s="482" t="str">
        <f>IF(AND('8'!FJ40=""),"",'8'!FJ40)</f>
        <v/>
      </c>
      <c r="FK236" s="482" t="str">
        <f>IF(AND('8'!FK40=""),"",'8'!FK40)</f>
        <v/>
      </c>
      <c r="FL236" s="482" t="str">
        <f>IF(AND('8'!FL40=""),"",'8'!FL40)</f>
        <v/>
      </c>
      <c r="FM236" s="482" t="str">
        <f>IF(AND('8'!FM40=""),"",'8'!FM40)</f>
        <v xml:space="preserve"> </v>
      </c>
      <c r="FN236" s="482" t="str">
        <f>IF(AND('8'!FN40=""),"",'8'!FN40)</f>
        <v/>
      </c>
      <c r="FO236" s="482" t="str">
        <f>IF(AND('8'!FO40=""),"",'8'!FO40)</f>
        <v/>
      </c>
      <c r="FP236" s="482" t="str">
        <f>IF(AND('8'!FP40=""),"",'8'!FP40)</f>
        <v/>
      </c>
      <c r="FQ236" s="482" t="str">
        <f>IF(AND('8'!FQ40=""),"",'8'!FQ40)</f>
        <v/>
      </c>
      <c r="FR236" s="482" t="str">
        <f>IF(AND('8'!FR40=""),"",'8'!FR40)</f>
        <v/>
      </c>
      <c r="FS236" s="482" t="str">
        <f>IF(AND('8'!FS40=""),"",'8'!FS40)</f>
        <v/>
      </c>
      <c r="FT236" s="482" t="str">
        <f>IF(AND('8'!FT40=""),"",'8'!FT40)</f>
        <v xml:space="preserve"> </v>
      </c>
      <c r="FU236" s="482" t="str">
        <f>IF(AND('8'!FV40=""),"",'8'!FV40)</f>
        <v>-</v>
      </c>
      <c r="FV236" s="482" t="str">
        <f>IF(AND('8'!FW40=""),"",'8'!FW40)</f>
        <v>-</v>
      </c>
      <c r="FW236" s="482" t="str">
        <f>IF(AND('8'!FX40=""),"",'8'!FX40)</f>
        <v>-</v>
      </c>
      <c r="FX236" s="482" t="str">
        <f>IF(AND('8'!FY40=""),"",'8'!FY40)</f>
        <v>-</v>
      </c>
      <c r="FY236" s="482" t="str">
        <f>IF(AND('8'!FZ40=""),"",'8'!FZ40)</f>
        <v>-</v>
      </c>
      <c r="FZ236" s="482" t="str">
        <f>IF(AND('8'!GA40=""),"",'8'!GA40)</f>
        <v>-</v>
      </c>
      <c r="GA236" s="482" t="str">
        <f>IF(AND('8'!GB40=""),"",'8'!GB40)</f>
        <v>-</v>
      </c>
      <c r="GB236" s="482" t="str">
        <f>IF(AND('8'!GC40=""),"",'8'!GC40)</f>
        <v>-</v>
      </c>
      <c r="GC236" s="482" t="str">
        <f>IF(AND('8'!GD40=""),"",'8'!GD40)</f>
        <v>-</v>
      </c>
      <c r="GD236" s="482" t="str">
        <f>IF(AND('8'!GE40=""),"",'8'!GE40)</f>
        <v>-</v>
      </c>
      <c r="GE236" s="482" t="str">
        <f>IF(AND('8'!GF40=""),"",'8'!GF40)</f>
        <v>-</v>
      </c>
      <c r="GF236" s="482" t="str">
        <f>IF(AND('8'!GG40=""),"",'8'!GG40)</f>
        <v>-</v>
      </c>
      <c r="GG236" s="482" t="str">
        <f>IF(AND('8'!GH40=""),"",IF(AND('8'!GH40="-"),"",'8'!GH40))</f>
        <v/>
      </c>
      <c r="GH236" s="50" t="str">
        <f>IF(AND(C236=""),"",VLOOKUP(B236,Register!$A$7:$CL$311,36,FALSE))</f>
        <v/>
      </c>
      <c r="GI236" s="483" t="str">
        <f>IF(AND('8'!GL40=""),"",'8'!GL40)</f>
        <v/>
      </c>
      <c r="GJ236" s="173" t="str">
        <f>IF(AND('8'!FU40=""),"",'8'!FU40)</f>
        <v/>
      </c>
    </row>
    <row r="237" spans="1:192" ht="21">
      <c r="A237" s="480">
        <v>229</v>
      </c>
      <c r="B237" s="481" t="str">
        <f>IF(AND('8'!B41=""),"",'8'!B41)</f>
        <v/>
      </c>
      <c r="C237" s="196" t="str">
        <f>IF(AND('8'!C41=""),"",'8'!C41)</f>
        <v/>
      </c>
      <c r="D237" s="196" t="str">
        <f>IF(AND('8'!D41=""),"",'8'!D41)</f>
        <v/>
      </c>
      <c r="E237" s="201" t="str">
        <f>IF(AND('8'!E41=""),"",'8'!E41)</f>
        <v/>
      </c>
      <c r="F237" s="482" t="str">
        <f>IF(AND('8'!F41=""),"",'8'!F41)</f>
        <v/>
      </c>
      <c r="G237" s="482" t="str">
        <f>IF(AND('8'!G41=""),"",'8'!G41)</f>
        <v/>
      </c>
      <c r="H237" s="482" t="str">
        <f>IF(AND('8'!H41=""),"",'8'!H41)</f>
        <v/>
      </c>
      <c r="I237" s="482" t="str">
        <f>IF(AND('8'!I41=""),"",'8'!I41)</f>
        <v/>
      </c>
      <c r="J237" s="482" t="str">
        <f>IF(AND('8'!J41=""),"",'8'!J41)</f>
        <v/>
      </c>
      <c r="K237" s="482" t="str">
        <f>IF(AND('8'!K41=""),"",'8'!K41)</f>
        <v/>
      </c>
      <c r="L237" s="482" t="str">
        <f>IF(AND('8'!L41=""),"",'8'!L41)</f>
        <v/>
      </c>
      <c r="M237" s="482" t="str">
        <f>IF(AND('8'!M41=""),"",'8'!M41)</f>
        <v/>
      </c>
      <c r="N237" s="482" t="str">
        <f>IF(AND('8'!N41=""),"",'8'!N41)</f>
        <v/>
      </c>
      <c r="O237" s="482" t="str">
        <f>IF(AND('8'!O41=""),"",'8'!O41)</f>
        <v/>
      </c>
      <c r="P237" s="482" t="str">
        <f>IF(AND('8'!P41=""),"",'8'!P41)</f>
        <v/>
      </c>
      <c r="Q237" s="482" t="str">
        <f>IF(AND('8'!Q41=""),"",'8'!Q41)</f>
        <v/>
      </c>
      <c r="R237" s="482" t="str">
        <f>IF(AND('8'!R41=""),"",'8'!R41)</f>
        <v/>
      </c>
      <c r="S237" s="482" t="str">
        <f>IF(AND('8'!S41=""),"",'8'!S41)</f>
        <v/>
      </c>
      <c r="T237" s="482" t="str">
        <f>IF(AND('8'!T41=""),"",'8'!T41)</f>
        <v/>
      </c>
      <c r="U237" s="482" t="str">
        <f>IF(AND('8'!U41=""),"",'8'!U41)</f>
        <v/>
      </c>
      <c r="V237" s="482" t="str">
        <f>IF(AND('8'!V41=""),"",'8'!V41)</f>
        <v/>
      </c>
      <c r="W237" s="482" t="str">
        <f>IF(AND('8'!W41=""),"",'8'!W41)</f>
        <v/>
      </c>
      <c r="X237" s="482" t="str">
        <f>IF(AND('8'!X41=""),"",'8'!X41)</f>
        <v/>
      </c>
      <c r="Y237" s="482" t="str">
        <f>IF(AND('8'!Y41=""),"",'8'!Y41)</f>
        <v/>
      </c>
      <c r="Z237" s="482" t="str">
        <f>IF(AND('8'!Z41=""),"",'8'!Z41)</f>
        <v/>
      </c>
      <c r="AA237" s="482" t="str">
        <f>IF(AND('8'!AA41=""),"",'8'!AA41)</f>
        <v/>
      </c>
      <c r="AB237" s="482" t="str">
        <f>IF(AND('8'!AB41=""),"",'8'!AB41)</f>
        <v/>
      </c>
      <c r="AC237" s="482" t="str">
        <f>IF(AND('8'!AC41=""),"",'8'!AC41)</f>
        <v/>
      </c>
      <c r="AD237" s="482" t="str">
        <f>IF(AND('8'!AD41=""),"",'8'!AD41)</f>
        <v/>
      </c>
      <c r="AE237" s="482" t="str">
        <f>IF(AND('8'!AE41=""),"",'8'!AE41)</f>
        <v/>
      </c>
      <c r="AF237" s="482" t="str">
        <f>IF(AND('8'!AF41=""),"",'8'!AF41)</f>
        <v/>
      </c>
      <c r="AG237" s="482" t="str">
        <f>IF(AND('8'!AG41=""),"",'8'!AG41)</f>
        <v/>
      </c>
      <c r="AH237" s="482" t="str">
        <f>IF(AND('8'!AH41=""),"",'8'!AH41)</f>
        <v/>
      </c>
      <c r="AI237" s="482" t="str">
        <f>IF(AND('8'!AI41=""),"",'8'!AI41)</f>
        <v/>
      </c>
      <c r="AJ237" s="482" t="str">
        <f>IF(AND('8'!AJ41=""),"",'8'!AJ41)</f>
        <v/>
      </c>
      <c r="AK237" s="482" t="str">
        <f>IF(AND('8'!AK41=""),"",'8'!AK41)</f>
        <v/>
      </c>
      <c r="AL237" s="482" t="str">
        <f>IF(AND('8'!AL41=""),"",'8'!AL41)</f>
        <v/>
      </c>
      <c r="AM237" s="482" t="str">
        <f>IF(AND('8'!AM41=""),"",'8'!AM41)</f>
        <v/>
      </c>
      <c r="AN237" s="482" t="str">
        <f>IF(AND('8'!AN41=""),"",'8'!AN41)</f>
        <v/>
      </c>
      <c r="AO237" s="482" t="str">
        <f>IF(AND('8'!AO41=""),"",'8'!AO41)</f>
        <v/>
      </c>
      <c r="AP237" s="482" t="str">
        <f>IF(AND('8'!AP41=""),"",'8'!AP41)</f>
        <v/>
      </c>
      <c r="AQ237" s="482" t="str">
        <f>IF(AND('8'!AQ41=""),"",'8'!AQ41)</f>
        <v/>
      </c>
      <c r="AR237" s="482" t="str">
        <f>IF(AND('8'!AR41=""),"",'8'!AR41)</f>
        <v/>
      </c>
      <c r="AS237" s="482" t="str">
        <f>IF(AND('8'!AS41=""),"",'8'!AS41)</f>
        <v/>
      </c>
      <c r="AT237" s="482" t="str">
        <f>IF(AND('8'!AT41=""),"",'8'!AT41)</f>
        <v/>
      </c>
      <c r="AU237" s="482" t="str">
        <f>IF(AND('8'!AU41=""),"",'8'!AU41)</f>
        <v/>
      </c>
      <c r="AV237" s="482" t="str">
        <f>IF(AND('8'!AV41=""),"",'8'!AV41)</f>
        <v/>
      </c>
      <c r="AW237" s="482" t="str">
        <f>IF(AND('8'!AW41=""),"",'8'!AW41)</f>
        <v/>
      </c>
      <c r="AX237" s="482" t="str">
        <f>IF(AND('8'!AX41=""),"",'8'!AX41)</f>
        <v/>
      </c>
      <c r="AY237" s="482" t="str">
        <f>IF(AND('8'!AY41=""),"",'8'!AY41)</f>
        <v/>
      </c>
      <c r="AZ237" s="482" t="str">
        <f>IF(AND('8'!AZ41=""),"",'8'!AZ41)</f>
        <v/>
      </c>
      <c r="BA237" s="482" t="str">
        <f>IF(AND('8'!BA41=""),"",'8'!BA41)</f>
        <v/>
      </c>
      <c r="BB237" s="482" t="str">
        <f>IF(AND('8'!BB41=""),"",'8'!BB41)</f>
        <v/>
      </c>
      <c r="BC237" s="482" t="str">
        <f>IF(AND('8'!BC41=""),"",'8'!BC41)</f>
        <v/>
      </c>
      <c r="BD237" s="482" t="str">
        <f>IF(AND('8'!BD41=""),"",'8'!BD41)</f>
        <v/>
      </c>
      <c r="BE237" s="482" t="str">
        <f>IF(AND('8'!BE41=""),"",'8'!BE41)</f>
        <v/>
      </c>
      <c r="BF237" s="482" t="str">
        <f>IF(AND('8'!BF41=""),"",'8'!BF41)</f>
        <v/>
      </c>
      <c r="BG237" s="482" t="str">
        <f>IF(AND('8'!BG41=""),"",'8'!BG41)</f>
        <v/>
      </c>
      <c r="BH237" s="482" t="str">
        <f>IF(AND('8'!BH41=""),"",'8'!BH41)</f>
        <v/>
      </c>
      <c r="BI237" s="482" t="str">
        <f>IF(AND('8'!BI41=""),"",'8'!BI41)</f>
        <v/>
      </c>
      <c r="BJ237" s="482" t="str">
        <f>IF(AND('8'!BJ41=""),"",'8'!BJ41)</f>
        <v/>
      </c>
      <c r="BK237" s="482" t="str">
        <f>IF(AND('8'!BK41=""),"",'8'!BK41)</f>
        <v/>
      </c>
      <c r="BL237" s="482" t="str">
        <f>IF(AND('8'!BL41=""),"",'8'!BL41)</f>
        <v/>
      </c>
      <c r="BM237" s="482" t="str">
        <f>IF(AND('8'!BM41=""),"",'8'!BM41)</f>
        <v/>
      </c>
      <c r="BN237" s="482" t="str">
        <f>IF(AND('8'!BN41=""),"",'8'!BN41)</f>
        <v/>
      </c>
      <c r="BO237" s="482" t="str">
        <f>IF(AND('8'!BO41=""),"",'8'!BO41)</f>
        <v/>
      </c>
      <c r="BP237" s="482" t="str">
        <f>IF(AND('8'!BP41=""),"",'8'!BP41)</f>
        <v/>
      </c>
      <c r="BQ237" s="482" t="str">
        <f>IF(AND('8'!BQ41=""),"",'8'!BQ41)</f>
        <v/>
      </c>
      <c r="BR237" s="482" t="str">
        <f>IF(AND('8'!BR41=""),"",'8'!BR41)</f>
        <v/>
      </c>
      <c r="BS237" s="482" t="str">
        <f>IF(AND('8'!BS41=""),"",'8'!BS41)</f>
        <v/>
      </c>
      <c r="BT237" s="482" t="str">
        <f>IF(AND('8'!BT41=""),"",'8'!BT41)</f>
        <v/>
      </c>
      <c r="BU237" s="482" t="str">
        <f>IF(AND('8'!BU41=""),"",'8'!BU41)</f>
        <v/>
      </c>
      <c r="BV237" s="482" t="str">
        <f>IF(AND('8'!BV41=""),"",'8'!BV41)</f>
        <v/>
      </c>
      <c r="BW237" s="482" t="str">
        <f>IF(AND('8'!BW41=""),"",'8'!BW41)</f>
        <v/>
      </c>
      <c r="BX237" s="482" t="str">
        <f>IF(AND('8'!BX41=""),"",'8'!BX41)</f>
        <v/>
      </c>
      <c r="BY237" s="482" t="str">
        <f>IF(AND('8'!BY41=""),"",'8'!BY41)</f>
        <v/>
      </c>
      <c r="BZ237" s="482" t="str">
        <f>IF(AND('8'!BZ41=""),"",'8'!BZ41)</f>
        <v/>
      </c>
      <c r="CA237" s="482" t="str">
        <f>IF(AND('8'!CA41=""),"",'8'!CA41)</f>
        <v/>
      </c>
      <c r="CB237" s="482" t="str">
        <f>IF(AND('8'!CB41=""),"",'8'!CB41)</f>
        <v/>
      </c>
      <c r="CC237" s="482" t="str">
        <f>IF(AND('8'!CC41=""),"",'8'!CC41)</f>
        <v/>
      </c>
      <c r="CD237" s="482" t="str">
        <f>IF(AND('8'!CD41=""),"",'8'!CD41)</f>
        <v/>
      </c>
      <c r="CE237" s="482" t="str">
        <f>IF(AND('8'!CE41=""),"",'8'!CE41)</f>
        <v/>
      </c>
      <c r="CF237" s="482" t="str">
        <f>IF(AND('8'!CF41=""),"",'8'!CF41)</f>
        <v/>
      </c>
      <c r="CG237" s="482" t="str">
        <f>IF(AND('8'!CG41=""),"",'8'!CG41)</f>
        <v/>
      </c>
      <c r="CH237" s="482" t="str">
        <f>IF(AND('8'!CH41=""),"",'8'!CH41)</f>
        <v/>
      </c>
      <c r="CI237" s="482" t="str">
        <f>IF(AND('8'!CI41=""),"",'8'!CI41)</f>
        <v/>
      </c>
      <c r="CJ237" s="482" t="str">
        <f>IF(AND('8'!CJ41=""),"",'8'!CJ41)</f>
        <v/>
      </c>
      <c r="CK237" s="482" t="str">
        <f>IF(AND('8'!CK41=""),"",'8'!CK41)</f>
        <v/>
      </c>
      <c r="CL237" s="482" t="str">
        <f>IF(AND('8'!CL41=""),"",'8'!CL41)</f>
        <v/>
      </c>
      <c r="CM237" s="482" t="str">
        <f>IF(AND('8'!CM41=""),"",'8'!CM41)</f>
        <v/>
      </c>
      <c r="CN237" s="482" t="str">
        <f>IF(AND('8'!CN41=""),"",'8'!CN41)</f>
        <v/>
      </c>
      <c r="CO237" s="482" t="str">
        <f>IF(AND('8'!CO41=""),"",'8'!CO41)</f>
        <v/>
      </c>
      <c r="CP237" s="482" t="str">
        <f>IF(AND('8'!CP41=""),"",'8'!CP41)</f>
        <v/>
      </c>
      <c r="CQ237" s="482" t="str">
        <f>IF(AND('8'!CQ41=""),"",'8'!CQ41)</f>
        <v/>
      </c>
      <c r="CR237" s="482" t="str">
        <f>IF(AND('8'!CR41=""),"",'8'!CR41)</f>
        <v/>
      </c>
      <c r="CS237" s="482" t="str">
        <f>IF(AND('8'!CS41=""),"",'8'!CS41)</f>
        <v/>
      </c>
      <c r="CT237" s="482" t="str">
        <f>IF(AND('8'!CT41=""),"",'8'!CT41)</f>
        <v/>
      </c>
      <c r="CU237" s="482" t="str">
        <f>IF(AND('8'!CU41=""),"",'8'!CU41)</f>
        <v/>
      </c>
      <c r="CV237" s="482" t="str">
        <f>IF(AND('8'!CV41=""),"",'8'!CV41)</f>
        <v/>
      </c>
      <c r="CW237" s="482" t="str">
        <f>IF(AND('8'!CW41=""),"",'8'!CW41)</f>
        <v/>
      </c>
      <c r="CX237" s="482" t="str">
        <f>IF(AND('8'!CX41=""),"",'8'!CX41)</f>
        <v/>
      </c>
      <c r="CY237" s="482" t="str">
        <f>IF(AND('8'!CY41=""),"",'8'!CY41)</f>
        <v/>
      </c>
      <c r="CZ237" s="482" t="str">
        <f>IF(AND('8'!CZ41=""),"",'8'!CZ41)</f>
        <v/>
      </c>
      <c r="DA237" s="482" t="str">
        <f>IF(AND('8'!DA41=""),"",'8'!DA41)</f>
        <v/>
      </c>
      <c r="DB237" s="482" t="str">
        <f>IF(AND('8'!DB41=""),"",'8'!DB41)</f>
        <v/>
      </c>
      <c r="DC237" s="482" t="str">
        <f>IF(AND('8'!DC41=""),"",'8'!DC41)</f>
        <v/>
      </c>
      <c r="DD237" s="482" t="str">
        <f>IF(AND('8'!DD41=""),"",'8'!DD41)</f>
        <v/>
      </c>
      <c r="DE237" s="482" t="str">
        <f>IF(AND('8'!DE41=""),"",'8'!DE41)</f>
        <v/>
      </c>
      <c r="DF237" s="482" t="str">
        <f>IF(AND('8'!DF41=""),"",'8'!DF41)</f>
        <v/>
      </c>
      <c r="DG237" s="482" t="str">
        <f>IF(AND('8'!DG41=""),"",'8'!DG41)</f>
        <v/>
      </c>
      <c r="DH237" s="482" t="str">
        <f>IF(AND('8'!DH41=""),"",'8'!DH41)</f>
        <v/>
      </c>
      <c r="DI237" s="482" t="str">
        <f>IF(AND('8'!DI41=""),"",'8'!DI41)</f>
        <v/>
      </c>
      <c r="DJ237" s="482" t="str">
        <f>IF(AND('8'!DJ41=""),"",'8'!DJ41)</f>
        <v/>
      </c>
      <c r="DK237" s="482" t="str">
        <f>IF(AND('8'!DK41=""),"",'8'!DK41)</f>
        <v/>
      </c>
      <c r="DL237" s="482" t="str">
        <f>IF(AND('8'!DL41=""),"",'8'!DL41)</f>
        <v/>
      </c>
      <c r="DM237" s="482" t="str">
        <f>IF(AND('8'!DM41=""),"",'8'!DM41)</f>
        <v/>
      </c>
      <c r="DN237" s="482" t="str">
        <f>IF(AND('8'!DN41=""),"",'8'!DN41)</f>
        <v/>
      </c>
      <c r="DO237" s="482" t="str">
        <f>IF(AND('8'!DO41=""),"",'8'!DO41)</f>
        <v/>
      </c>
      <c r="DP237" s="482" t="str">
        <f>IF(AND('8'!DP41=""),"",'8'!DP41)</f>
        <v/>
      </c>
      <c r="DQ237" s="482" t="str">
        <f>IF(AND('8'!DQ41=""),"",'8'!DQ41)</f>
        <v/>
      </c>
      <c r="DR237" s="482" t="str">
        <f>IF(AND('8'!DR41=""),"",'8'!DR41)</f>
        <v/>
      </c>
      <c r="DS237" s="482" t="str">
        <f>IF(AND('8'!DS41=""),"",'8'!DS41)</f>
        <v/>
      </c>
      <c r="DT237" s="482" t="str">
        <f>IF(AND('8'!DT41=""),"",'8'!DT41)</f>
        <v/>
      </c>
      <c r="DU237" s="482" t="str">
        <f>IF(AND('8'!DU41=""),"",'8'!DU41)</f>
        <v/>
      </c>
      <c r="DV237" s="482" t="str">
        <f>IF(AND('8'!DV41=""),"",'8'!DV41)</f>
        <v/>
      </c>
      <c r="DW237" s="482" t="str">
        <f>IF(AND('8'!DW41=""),"",'8'!DW41)</f>
        <v/>
      </c>
      <c r="DX237" s="482" t="str">
        <f>IF(AND('8'!DX41=""),"",'8'!DX41)</f>
        <v/>
      </c>
      <c r="DY237" s="482" t="str">
        <f>IF(AND('8'!DY41=""),"",'8'!DY41)</f>
        <v/>
      </c>
      <c r="DZ237" s="482" t="str">
        <f>IF(AND('8'!DZ41=""),"",'8'!DZ41)</f>
        <v/>
      </c>
      <c r="EA237" s="482" t="str">
        <f>IF(AND('8'!EA41=""),"",'8'!EA41)</f>
        <v/>
      </c>
      <c r="EB237" s="482" t="str">
        <f>IF(AND('8'!EB41=""),"",'8'!EB41)</f>
        <v/>
      </c>
      <c r="EC237" s="482" t="str">
        <f>IF(AND('8'!EC41=""),"",'8'!EC41)</f>
        <v/>
      </c>
      <c r="ED237" s="482" t="str">
        <f>IF(AND('8'!ED41=""),"",'8'!ED41)</f>
        <v/>
      </c>
      <c r="EE237" s="482" t="str">
        <f>IF(AND('8'!EE41=""),"",'8'!EE41)</f>
        <v/>
      </c>
      <c r="EF237" s="482" t="str">
        <f>IF(AND('8'!EF41=""),"",'8'!EF41)</f>
        <v/>
      </c>
      <c r="EG237" s="482" t="str">
        <f>IF(AND('8'!EG41=""),"",'8'!EG41)</f>
        <v/>
      </c>
      <c r="EH237" s="482" t="str">
        <f>IF(AND('8'!EH41=""),"",'8'!EH41)</f>
        <v/>
      </c>
      <c r="EI237" s="482" t="str">
        <f>IF(AND('8'!EI41=""),"",'8'!EI41)</f>
        <v/>
      </c>
      <c r="EJ237" s="482" t="str">
        <f>IF(AND('8'!EJ41=""),"",'8'!EJ41)</f>
        <v/>
      </c>
      <c r="EK237" s="482" t="str">
        <f>IF(AND('8'!EK41=""),"",'8'!EK41)</f>
        <v/>
      </c>
      <c r="EL237" s="482" t="str">
        <f>IF(AND('8'!EL41=""),"",'8'!EL41)</f>
        <v/>
      </c>
      <c r="EM237" s="482" t="str">
        <f>IF(AND('8'!EM41=""),"",'8'!EM41)</f>
        <v/>
      </c>
      <c r="EN237" s="482" t="str">
        <f>IF(AND('8'!EN41=""),"",'8'!EN41)</f>
        <v/>
      </c>
      <c r="EO237" s="482" t="str">
        <f>IF(AND('8'!EO41=""),"",'8'!EO41)</f>
        <v/>
      </c>
      <c r="EP237" s="482" t="str">
        <f>IF(AND('8'!EP41=""),"",'8'!EP41)</f>
        <v/>
      </c>
      <c r="EQ237" s="482" t="str">
        <f>IF(AND('8'!EQ41=""),"",'8'!EQ41)</f>
        <v/>
      </c>
      <c r="ER237" s="482" t="str">
        <f>IF(AND('8'!ER41=""),"",'8'!ER41)</f>
        <v/>
      </c>
      <c r="ES237" s="482" t="str">
        <f>IF(AND('8'!ES41=""),"",'8'!ES41)</f>
        <v/>
      </c>
      <c r="ET237" s="482" t="str">
        <f>IF(AND('8'!ET41=""),"",'8'!ET41)</f>
        <v/>
      </c>
      <c r="EU237" s="482" t="str">
        <f>IF(AND('8'!EU41=""),"",'8'!EU41)</f>
        <v/>
      </c>
      <c r="EV237" s="482" t="str">
        <f>IF(AND('8'!EV41=""),"",'8'!EV41)</f>
        <v/>
      </c>
      <c r="EW237" s="482" t="str">
        <f>IF(AND('8'!EW41=""),"",'8'!EW41)</f>
        <v/>
      </c>
      <c r="EX237" s="482" t="str">
        <f>IF(AND('8'!EX41=""),"",'8'!EX41)</f>
        <v/>
      </c>
      <c r="EY237" s="482" t="str">
        <f>IF(AND('8'!EY41=""),"",'8'!EY41)</f>
        <v/>
      </c>
      <c r="EZ237" s="482" t="str">
        <f>IF(AND('8'!EZ41=""),"",'8'!EZ41)</f>
        <v/>
      </c>
      <c r="FA237" s="482" t="str">
        <f>IF(AND('8'!FA41=""),"",'8'!FA41)</f>
        <v/>
      </c>
      <c r="FB237" s="482" t="str">
        <f>IF(AND('8'!FB41=""),"",'8'!FB41)</f>
        <v/>
      </c>
      <c r="FC237" s="482" t="str">
        <f>IF(AND('8'!FC41=""),"",'8'!FC41)</f>
        <v/>
      </c>
      <c r="FD237" s="482" t="str">
        <f>IF(AND('8'!FD41=""),"",'8'!FD41)</f>
        <v/>
      </c>
      <c r="FE237" s="482" t="str">
        <f>IF(AND('8'!FE41=""),"",'8'!FE41)</f>
        <v/>
      </c>
      <c r="FF237" s="482" t="str">
        <f>IF(AND('8'!FF41=""),"",'8'!FF41)</f>
        <v xml:space="preserve"> </v>
      </c>
      <c r="FG237" s="482" t="str">
        <f>IF(AND('8'!FG41=""),"",'8'!FG41)</f>
        <v/>
      </c>
      <c r="FH237" s="482" t="str">
        <f>IF(AND('8'!FH41=""),"",'8'!FH41)</f>
        <v/>
      </c>
      <c r="FI237" s="482" t="str">
        <f>IF(AND('8'!FI41=""),"",'8'!FI41)</f>
        <v/>
      </c>
      <c r="FJ237" s="482" t="str">
        <f>IF(AND('8'!FJ41=""),"",'8'!FJ41)</f>
        <v/>
      </c>
      <c r="FK237" s="482" t="str">
        <f>IF(AND('8'!FK41=""),"",'8'!FK41)</f>
        <v/>
      </c>
      <c r="FL237" s="482" t="str">
        <f>IF(AND('8'!FL41=""),"",'8'!FL41)</f>
        <v/>
      </c>
      <c r="FM237" s="482" t="str">
        <f>IF(AND('8'!FM41=""),"",'8'!FM41)</f>
        <v xml:space="preserve"> </v>
      </c>
      <c r="FN237" s="482" t="str">
        <f>IF(AND('8'!FN41=""),"",'8'!FN41)</f>
        <v/>
      </c>
      <c r="FO237" s="482" t="str">
        <f>IF(AND('8'!FO41=""),"",'8'!FO41)</f>
        <v/>
      </c>
      <c r="FP237" s="482" t="str">
        <f>IF(AND('8'!FP41=""),"",'8'!FP41)</f>
        <v/>
      </c>
      <c r="FQ237" s="482" t="str">
        <f>IF(AND('8'!FQ41=""),"",'8'!FQ41)</f>
        <v/>
      </c>
      <c r="FR237" s="482" t="str">
        <f>IF(AND('8'!FR41=""),"",'8'!FR41)</f>
        <v/>
      </c>
      <c r="FS237" s="482" t="str">
        <f>IF(AND('8'!FS41=""),"",'8'!FS41)</f>
        <v/>
      </c>
      <c r="FT237" s="482" t="str">
        <f>IF(AND('8'!FT41=""),"",'8'!FT41)</f>
        <v xml:space="preserve"> </v>
      </c>
      <c r="FU237" s="482" t="str">
        <f>IF(AND('8'!FV41=""),"",'8'!FV41)</f>
        <v>-</v>
      </c>
      <c r="FV237" s="482" t="str">
        <f>IF(AND('8'!FW41=""),"",'8'!FW41)</f>
        <v>-</v>
      </c>
      <c r="FW237" s="482" t="str">
        <f>IF(AND('8'!FX41=""),"",'8'!FX41)</f>
        <v>-</v>
      </c>
      <c r="FX237" s="482" t="str">
        <f>IF(AND('8'!FY41=""),"",'8'!FY41)</f>
        <v>-</v>
      </c>
      <c r="FY237" s="482" t="str">
        <f>IF(AND('8'!FZ41=""),"",'8'!FZ41)</f>
        <v>-</v>
      </c>
      <c r="FZ237" s="482" t="str">
        <f>IF(AND('8'!GA41=""),"",'8'!GA41)</f>
        <v>-</v>
      </c>
      <c r="GA237" s="482" t="str">
        <f>IF(AND('8'!GB41=""),"",'8'!GB41)</f>
        <v>-</v>
      </c>
      <c r="GB237" s="482" t="str">
        <f>IF(AND('8'!GC41=""),"",'8'!GC41)</f>
        <v>-</v>
      </c>
      <c r="GC237" s="482" t="str">
        <f>IF(AND('8'!GD41=""),"",'8'!GD41)</f>
        <v>-</v>
      </c>
      <c r="GD237" s="482" t="str">
        <f>IF(AND('8'!GE41=""),"",'8'!GE41)</f>
        <v>-</v>
      </c>
      <c r="GE237" s="482" t="str">
        <f>IF(AND('8'!GF41=""),"",'8'!GF41)</f>
        <v>-</v>
      </c>
      <c r="GF237" s="482" t="str">
        <f>IF(AND('8'!GG41=""),"",'8'!GG41)</f>
        <v>-</v>
      </c>
      <c r="GG237" s="482" t="str">
        <f>IF(AND('8'!GH41=""),"",IF(AND('8'!GH41="-"),"",'8'!GH41))</f>
        <v/>
      </c>
      <c r="GH237" s="50" t="str">
        <f>IF(AND(C237=""),"",VLOOKUP(B237,Register!$A$7:$CL$311,36,FALSE))</f>
        <v/>
      </c>
      <c r="GI237" s="483" t="str">
        <f>IF(AND('8'!GL41=""),"",'8'!GL41)</f>
        <v/>
      </c>
      <c r="GJ237" s="173" t="str">
        <f>IF(AND('8'!FU41=""),"",'8'!FU41)</f>
        <v/>
      </c>
    </row>
    <row r="238" spans="1:192" ht="21">
      <c r="A238" s="480">
        <v>230</v>
      </c>
      <c r="B238" s="481" t="str">
        <f>IF(AND('8'!B42=""),"",'8'!B42)</f>
        <v/>
      </c>
      <c r="C238" s="196" t="str">
        <f>IF(AND('8'!C42=""),"",'8'!C42)</f>
        <v/>
      </c>
      <c r="D238" s="196" t="str">
        <f>IF(AND('8'!D42=""),"",'8'!D42)</f>
        <v/>
      </c>
      <c r="E238" s="201" t="str">
        <f>IF(AND('8'!E42=""),"",'8'!E42)</f>
        <v/>
      </c>
      <c r="F238" s="482" t="str">
        <f>IF(AND('8'!F42=""),"",'8'!F42)</f>
        <v/>
      </c>
      <c r="G238" s="482" t="str">
        <f>IF(AND('8'!G42=""),"",'8'!G42)</f>
        <v/>
      </c>
      <c r="H238" s="482" t="str">
        <f>IF(AND('8'!H42=""),"",'8'!H42)</f>
        <v/>
      </c>
      <c r="I238" s="482" t="str">
        <f>IF(AND('8'!I42=""),"",'8'!I42)</f>
        <v/>
      </c>
      <c r="J238" s="482" t="str">
        <f>IF(AND('8'!J42=""),"",'8'!J42)</f>
        <v/>
      </c>
      <c r="K238" s="482" t="str">
        <f>IF(AND('8'!K42=""),"",'8'!K42)</f>
        <v/>
      </c>
      <c r="L238" s="482" t="str">
        <f>IF(AND('8'!L42=""),"",'8'!L42)</f>
        <v/>
      </c>
      <c r="M238" s="482" t="str">
        <f>IF(AND('8'!M42=""),"",'8'!M42)</f>
        <v/>
      </c>
      <c r="N238" s="482" t="str">
        <f>IF(AND('8'!N42=""),"",'8'!N42)</f>
        <v/>
      </c>
      <c r="O238" s="482" t="str">
        <f>IF(AND('8'!O42=""),"",'8'!O42)</f>
        <v/>
      </c>
      <c r="P238" s="482" t="str">
        <f>IF(AND('8'!P42=""),"",'8'!P42)</f>
        <v/>
      </c>
      <c r="Q238" s="482" t="str">
        <f>IF(AND('8'!Q42=""),"",'8'!Q42)</f>
        <v/>
      </c>
      <c r="R238" s="482" t="str">
        <f>IF(AND('8'!R42=""),"",'8'!R42)</f>
        <v/>
      </c>
      <c r="S238" s="482" t="str">
        <f>IF(AND('8'!S42=""),"",'8'!S42)</f>
        <v/>
      </c>
      <c r="T238" s="482" t="str">
        <f>IF(AND('8'!T42=""),"",'8'!T42)</f>
        <v/>
      </c>
      <c r="U238" s="482" t="str">
        <f>IF(AND('8'!U42=""),"",'8'!U42)</f>
        <v/>
      </c>
      <c r="V238" s="482" t="str">
        <f>IF(AND('8'!V42=""),"",'8'!V42)</f>
        <v/>
      </c>
      <c r="W238" s="482" t="str">
        <f>IF(AND('8'!W42=""),"",'8'!W42)</f>
        <v/>
      </c>
      <c r="X238" s="482" t="str">
        <f>IF(AND('8'!X42=""),"",'8'!X42)</f>
        <v/>
      </c>
      <c r="Y238" s="482" t="str">
        <f>IF(AND('8'!Y42=""),"",'8'!Y42)</f>
        <v/>
      </c>
      <c r="Z238" s="482" t="str">
        <f>IF(AND('8'!Z42=""),"",'8'!Z42)</f>
        <v/>
      </c>
      <c r="AA238" s="482" t="str">
        <f>IF(AND('8'!AA42=""),"",'8'!AA42)</f>
        <v/>
      </c>
      <c r="AB238" s="482" t="str">
        <f>IF(AND('8'!AB42=""),"",'8'!AB42)</f>
        <v/>
      </c>
      <c r="AC238" s="482" t="str">
        <f>IF(AND('8'!AC42=""),"",'8'!AC42)</f>
        <v/>
      </c>
      <c r="AD238" s="482" t="str">
        <f>IF(AND('8'!AD42=""),"",'8'!AD42)</f>
        <v/>
      </c>
      <c r="AE238" s="482" t="str">
        <f>IF(AND('8'!AE42=""),"",'8'!AE42)</f>
        <v/>
      </c>
      <c r="AF238" s="482" t="str">
        <f>IF(AND('8'!AF42=""),"",'8'!AF42)</f>
        <v/>
      </c>
      <c r="AG238" s="482" t="str">
        <f>IF(AND('8'!AG42=""),"",'8'!AG42)</f>
        <v/>
      </c>
      <c r="AH238" s="482" t="str">
        <f>IF(AND('8'!AH42=""),"",'8'!AH42)</f>
        <v/>
      </c>
      <c r="AI238" s="482" t="str">
        <f>IF(AND('8'!AI42=""),"",'8'!AI42)</f>
        <v/>
      </c>
      <c r="AJ238" s="482" t="str">
        <f>IF(AND('8'!AJ42=""),"",'8'!AJ42)</f>
        <v/>
      </c>
      <c r="AK238" s="482" t="str">
        <f>IF(AND('8'!AK42=""),"",'8'!AK42)</f>
        <v/>
      </c>
      <c r="AL238" s="482" t="str">
        <f>IF(AND('8'!AL42=""),"",'8'!AL42)</f>
        <v/>
      </c>
      <c r="AM238" s="482" t="str">
        <f>IF(AND('8'!AM42=""),"",'8'!AM42)</f>
        <v/>
      </c>
      <c r="AN238" s="482" t="str">
        <f>IF(AND('8'!AN42=""),"",'8'!AN42)</f>
        <v/>
      </c>
      <c r="AO238" s="482" t="str">
        <f>IF(AND('8'!AO42=""),"",'8'!AO42)</f>
        <v/>
      </c>
      <c r="AP238" s="482" t="str">
        <f>IF(AND('8'!AP42=""),"",'8'!AP42)</f>
        <v/>
      </c>
      <c r="AQ238" s="482" t="str">
        <f>IF(AND('8'!AQ42=""),"",'8'!AQ42)</f>
        <v/>
      </c>
      <c r="AR238" s="482" t="str">
        <f>IF(AND('8'!AR42=""),"",'8'!AR42)</f>
        <v/>
      </c>
      <c r="AS238" s="482" t="str">
        <f>IF(AND('8'!AS42=""),"",'8'!AS42)</f>
        <v/>
      </c>
      <c r="AT238" s="482" t="str">
        <f>IF(AND('8'!AT42=""),"",'8'!AT42)</f>
        <v/>
      </c>
      <c r="AU238" s="482" t="str">
        <f>IF(AND('8'!AU42=""),"",'8'!AU42)</f>
        <v/>
      </c>
      <c r="AV238" s="482" t="str">
        <f>IF(AND('8'!AV42=""),"",'8'!AV42)</f>
        <v/>
      </c>
      <c r="AW238" s="482" t="str">
        <f>IF(AND('8'!AW42=""),"",'8'!AW42)</f>
        <v/>
      </c>
      <c r="AX238" s="482" t="str">
        <f>IF(AND('8'!AX42=""),"",'8'!AX42)</f>
        <v/>
      </c>
      <c r="AY238" s="482" t="str">
        <f>IF(AND('8'!AY42=""),"",'8'!AY42)</f>
        <v/>
      </c>
      <c r="AZ238" s="482" t="str">
        <f>IF(AND('8'!AZ42=""),"",'8'!AZ42)</f>
        <v/>
      </c>
      <c r="BA238" s="482" t="str">
        <f>IF(AND('8'!BA42=""),"",'8'!BA42)</f>
        <v/>
      </c>
      <c r="BB238" s="482" t="str">
        <f>IF(AND('8'!BB42=""),"",'8'!BB42)</f>
        <v/>
      </c>
      <c r="BC238" s="482" t="str">
        <f>IF(AND('8'!BC42=""),"",'8'!BC42)</f>
        <v/>
      </c>
      <c r="BD238" s="482" t="str">
        <f>IF(AND('8'!BD42=""),"",'8'!BD42)</f>
        <v/>
      </c>
      <c r="BE238" s="482" t="str">
        <f>IF(AND('8'!BE42=""),"",'8'!BE42)</f>
        <v/>
      </c>
      <c r="BF238" s="482" t="str">
        <f>IF(AND('8'!BF42=""),"",'8'!BF42)</f>
        <v/>
      </c>
      <c r="BG238" s="482" t="str">
        <f>IF(AND('8'!BG42=""),"",'8'!BG42)</f>
        <v/>
      </c>
      <c r="BH238" s="482" t="str">
        <f>IF(AND('8'!BH42=""),"",'8'!BH42)</f>
        <v/>
      </c>
      <c r="BI238" s="482" t="str">
        <f>IF(AND('8'!BI42=""),"",'8'!BI42)</f>
        <v/>
      </c>
      <c r="BJ238" s="482" t="str">
        <f>IF(AND('8'!BJ42=""),"",'8'!BJ42)</f>
        <v/>
      </c>
      <c r="BK238" s="482" t="str">
        <f>IF(AND('8'!BK42=""),"",'8'!BK42)</f>
        <v/>
      </c>
      <c r="BL238" s="482" t="str">
        <f>IF(AND('8'!BL42=""),"",'8'!BL42)</f>
        <v/>
      </c>
      <c r="BM238" s="482" t="str">
        <f>IF(AND('8'!BM42=""),"",'8'!BM42)</f>
        <v/>
      </c>
      <c r="BN238" s="482" t="str">
        <f>IF(AND('8'!BN42=""),"",'8'!BN42)</f>
        <v/>
      </c>
      <c r="BO238" s="482" t="str">
        <f>IF(AND('8'!BO42=""),"",'8'!BO42)</f>
        <v/>
      </c>
      <c r="BP238" s="482" t="str">
        <f>IF(AND('8'!BP42=""),"",'8'!BP42)</f>
        <v/>
      </c>
      <c r="BQ238" s="482" t="str">
        <f>IF(AND('8'!BQ42=""),"",'8'!BQ42)</f>
        <v/>
      </c>
      <c r="BR238" s="482" t="str">
        <f>IF(AND('8'!BR42=""),"",'8'!BR42)</f>
        <v/>
      </c>
      <c r="BS238" s="482" t="str">
        <f>IF(AND('8'!BS42=""),"",'8'!BS42)</f>
        <v/>
      </c>
      <c r="BT238" s="482" t="str">
        <f>IF(AND('8'!BT42=""),"",'8'!BT42)</f>
        <v/>
      </c>
      <c r="BU238" s="482" t="str">
        <f>IF(AND('8'!BU42=""),"",'8'!BU42)</f>
        <v/>
      </c>
      <c r="BV238" s="482" t="str">
        <f>IF(AND('8'!BV42=""),"",'8'!BV42)</f>
        <v/>
      </c>
      <c r="BW238" s="482" t="str">
        <f>IF(AND('8'!BW42=""),"",'8'!BW42)</f>
        <v/>
      </c>
      <c r="BX238" s="482" t="str">
        <f>IF(AND('8'!BX42=""),"",'8'!BX42)</f>
        <v/>
      </c>
      <c r="BY238" s="482" t="str">
        <f>IF(AND('8'!BY42=""),"",'8'!BY42)</f>
        <v/>
      </c>
      <c r="BZ238" s="482" t="str">
        <f>IF(AND('8'!BZ42=""),"",'8'!BZ42)</f>
        <v/>
      </c>
      <c r="CA238" s="482" t="str">
        <f>IF(AND('8'!CA42=""),"",'8'!CA42)</f>
        <v/>
      </c>
      <c r="CB238" s="482" t="str">
        <f>IF(AND('8'!CB42=""),"",'8'!CB42)</f>
        <v/>
      </c>
      <c r="CC238" s="482" t="str">
        <f>IF(AND('8'!CC42=""),"",'8'!CC42)</f>
        <v/>
      </c>
      <c r="CD238" s="482" t="str">
        <f>IF(AND('8'!CD42=""),"",'8'!CD42)</f>
        <v/>
      </c>
      <c r="CE238" s="482" t="str">
        <f>IF(AND('8'!CE42=""),"",'8'!CE42)</f>
        <v/>
      </c>
      <c r="CF238" s="482" t="str">
        <f>IF(AND('8'!CF42=""),"",'8'!CF42)</f>
        <v/>
      </c>
      <c r="CG238" s="482" t="str">
        <f>IF(AND('8'!CG42=""),"",'8'!CG42)</f>
        <v/>
      </c>
      <c r="CH238" s="482" t="str">
        <f>IF(AND('8'!CH42=""),"",'8'!CH42)</f>
        <v/>
      </c>
      <c r="CI238" s="482" t="str">
        <f>IF(AND('8'!CI42=""),"",'8'!CI42)</f>
        <v/>
      </c>
      <c r="CJ238" s="482" t="str">
        <f>IF(AND('8'!CJ42=""),"",'8'!CJ42)</f>
        <v/>
      </c>
      <c r="CK238" s="482" t="str">
        <f>IF(AND('8'!CK42=""),"",'8'!CK42)</f>
        <v/>
      </c>
      <c r="CL238" s="482" t="str">
        <f>IF(AND('8'!CL42=""),"",'8'!CL42)</f>
        <v/>
      </c>
      <c r="CM238" s="482" t="str">
        <f>IF(AND('8'!CM42=""),"",'8'!CM42)</f>
        <v/>
      </c>
      <c r="CN238" s="482" t="str">
        <f>IF(AND('8'!CN42=""),"",'8'!CN42)</f>
        <v/>
      </c>
      <c r="CO238" s="482" t="str">
        <f>IF(AND('8'!CO42=""),"",'8'!CO42)</f>
        <v/>
      </c>
      <c r="CP238" s="482" t="str">
        <f>IF(AND('8'!CP42=""),"",'8'!CP42)</f>
        <v/>
      </c>
      <c r="CQ238" s="482" t="str">
        <f>IF(AND('8'!CQ42=""),"",'8'!CQ42)</f>
        <v/>
      </c>
      <c r="CR238" s="482" t="str">
        <f>IF(AND('8'!CR42=""),"",'8'!CR42)</f>
        <v/>
      </c>
      <c r="CS238" s="482" t="str">
        <f>IF(AND('8'!CS42=""),"",'8'!CS42)</f>
        <v/>
      </c>
      <c r="CT238" s="482" t="str">
        <f>IF(AND('8'!CT42=""),"",'8'!CT42)</f>
        <v/>
      </c>
      <c r="CU238" s="482" t="str">
        <f>IF(AND('8'!CU42=""),"",'8'!CU42)</f>
        <v/>
      </c>
      <c r="CV238" s="482" t="str">
        <f>IF(AND('8'!CV42=""),"",'8'!CV42)</f>
        <v/>
      </c>
      <c r="CW238" s="482" t="str">
        <f>IF(AND('8'!CW42=""),"",'8'!CW42)</f>
        <v/>
      </c>
      <c r="CX238" s="482" t="str">
        <f>IF(AND('8'!CX42=""),"",'8'!CX42)</f>
        <v/>
      </c>
      <c r="CY238" s="482" t="str">
        <f>IF(AND('8'!CY42=""),"",'8'!CY42)</f>
        <v/>
      </c>
      <c r="CZ238" s="482" t="str">
        <f>IF(AND('8'!CZ42=""),"",'8'!CZ42)</f>
        <v/>
      </c>
      <c r="DA238" s="482" t="str">
        <f>IF(AND('8'!DA42=""),"",'8'!DA42)</f>
        <v/>
      </c>
      <c r="DB238" s="482" t="str">
        <f>IF(AND('8'!DB42=""),"",'8'!DB42)</f>
        <v/>
      </c>
      <c r="DC238" s="482" t="str">
        <f>IF(AND('8'!DC42=""),"",'8'!DC42)</f>
        <v/>
      </c>
      <c r="DD238" s="482" t="str">
        <f>IF(AND('8'!DD42=""),"",'8'!DD42)</f>
        <v/>
      </c>
      <c r="DE238" s="482" t="str">
        <f>IF(AND('8'!DE42=""),"",'8'!DE42)</f>
        <v/>
      </c>
      <c r="DF238" s="482" t="str">
        <f>IF(AND('8'!DF42=""),"",'8'!DF42)</f>
        <v/>
      </c>
      <c r="DG238" s="482" t="str">
        <f>IF(AND('8'!DG42=""),"",'8'!DG42)</f>
        <v/>
      </c>
      <c r="DH238" s="482" t="str">
        <f>IF(AND('8'!DH42=""),"",'8'!DH42)</f>
        <v/>
      </c>
      <c r="DI238" s="482" t="str">
        <f>IF(AND('8'!DI42=""),"",'8'!DI42)</f>
        <v/>
      </c>
      <c r="DJ238" s="482" t="str">
        <f>IF(AND('8'!DJ42=""),"",'8'!DJ42)</f>
        <v/>
      </c>
      <c r="DK238" s="482" t="str">
        <f>IF(AND('8'!DK42=""),"",'8'!DK42)</f>
        <v/>
      </c>
      <c r="DL238" s="482" t="str">
        <f>IF(AND('8'!DL42=""),"",'8'!DL42)</f>
        <v/>
      </c>
      <c r="DM238" s="482" t="str">
        <f>IF(AND('8'!DM42=""),"",'8'!DM42)</f>
        <v/>
      </c>
      <c r="DN238" s="482" t="str">
        <f>IF(AND('8'!DN42=""),"",'8'!DN42)</f>
        <v/>
      </c>
      <c r="DO238" s="482" t="str">
        <f>IF(AND('8'!DO42=""),"",'8'!DO42)</f>
        <v/>
      </c>
      <c r="DP238" s="482" t="str">
        <f>IF(AND('8'!DP42=""),"",'8'!DP42)</f>
        <v/>
      </c>
      <c r="DQ238" s="482" t="str">
        <f>IF(AND('8'!DQ42=""),"",'8'!DQ42)</f>
        <v/>
      </c>
      <c r="DR238" s="482" t="str">
        <f>IF(AND('8'!DR42=""),"",'8'!DR42)</f>
        <v/>
      </c>
      <c r="DS238" s="482" t="str">
        <f>IF(AND('8'!DS42=""),"",'8'!DS42)</f>
        <v/>
      </c>
      <c r="DT238" s="482" t="str">
        <f>IF(AND('8'!DT42=""),"",'8'!DT42)</f>
        <v/>
      </c>
      <c r="DU238" s="482" t="str">
        <f>IF(AND('8'!DU42=""),"",'8'!DU42)</f>
        <v/>
      </c>
      <c r="DV238" s="482" t="str">
        <f>IF(AND('8'!DV42=""),"",'8'!DV42)</f>
        <v/>
      </c>
      <c r="DW238" s="482" t="str">
        <f>IF(AND('8'!DW42=""),"",'8'!DW42)</f>
        <v/>
      </c>
      <c r="DX238" s="482" t="str">
        <f>IF(AND('8'!DX42=""),"",'8'!DX42)</f>
        <v/>
      </c>
      <c r="DY238" s="482" t="str">
        <f>IF(AND('8'!DY42=""),"",'8'!DY42)</f>
        <v/>
      </c>
      <c r="DZ238" s="482" t="str">
        <f>IF(AND('8'!DZ42=""),"",'8'!DZ42)</f>
        <v/>
      </c>
      <c r="EA238" s="482" t="str">
        <f>IF(AND('8'!EA42=""),"",'8'!EA42)</f>
        <v/>
      </c>
      <c r="EB238" s="482" t="str">
        <f>IF(AND('8'!EB42=""),"",'8'!EB42)</f>
        <v/>
      </c>
      <c r="EC238" s="482" t="str">
        <f>IF(AND('8'!EC42=""),"",'8'!EC42)</f>
        <v/>
      </c>
      <c r="ED238" s="482" t="str">
        <f>IF(AND('8'!ED42=""),"",'8'!ED42)</f>
        <v/>
      </c>
      <c r="EE238" s="482" t="str">
        <f>IF(AND('8'!EE42=""),"",'8'!EE42)</f>
        <v/>
      </c>
      <c r="EF238" s="482" t="str">
        <f>IF(AND('8'!EF42=""),"",'8'!EF42)</f>
        <v/>
      </c>
      <c r="EG238" s="482" t="str">
        <f>IF(AND('8'!EG42=""),"",'8'!EG42)</f>
        <v/>
      </c>
      <c r="EH238" s="482" t="str">
        <f>IF(AND('8'!EH42=""),"",'8'!EH42)</f>
        <v/>
      </c>
      <c r="EI238" s="482" t="str">
        <f>IF(AND('8'!EI42=""),"",'8'!EI42)</f>
        <v/>
      </c>
      <c r="EJ238" s="482" t="str">
        <f>IF(AND('8'!EJ42=""),"",'8'!EJ42)</f>
        <v/>
      </c>
      <c r="EK238" s="482" t="str">
        <f>IF(AND('8'!EK42=""),"",'8'!EK42)</f>
        <v/>
      </c>
      <c r="EL238" s="482" t="str">
        <f>IF(AND('8'!EL42=""),"",'8'!EL42)</f>
        <v/>
      </c>
      <c r="EM238" s="482" t="str">
        <f>IF(AND('8'!EM42=""),"",'8'!EM42)</f>
        <v/>
      </c>
      <c r="EN238" s="482" t="str">
        <f>IF(AND('8'!EN42=""),"",'8'!EN42)</f>
        <v/>
      </c>
      <c r="EO238" s="482" t="str">
        <f>IF(AND('8'!EO42=""),"",'8'!EO42)</f>
        <v/>
      </c>
      <c r="EP238" s="482" t="str">
        <f>IF(AND('8'!EP42=""),"",'8'!EP42)</f>
        <v/>
      </c>
      <c r="EQ238" s="482" t="str">
        <f>IF(AND('8'!EQ42=""),"",'8'!EQ42)</f>
        <v/>
      </c>
      <c r="ER238" s="482" t="str">
        <f>IF(AND('8'!ER42=""),"",'8'!ER42)</f>
        <v/>
      </c>
      <c r="ES238" s="482" t="str">
        <f>IF(AND('8'!ES42=""),"",'8'!ES42)</f>
        <v/>
      </c>
      <c r="ET238" s="482" t="str">
        <f>IF(AND('8'!ET42=""),"",'8'!ET42)</f>
        <v/>
      </c>
      <c r="EU238" s="482" t="str">
        <f>IF(AND('8'!EU42=""),"",'8'!EU42)</f>
        <v/>
      </c>
      <c r="EV238" s="482" t="str">
        <f>IF(AND('8'!EV42=""),"",'8'!EV42)</f>
        <v/>
      </c>
      <c r="EW238" s="482" t="str">
        <f>IF(AND('8'!EW42=""),"",'8'!EW42)</f>
        <v/>
      </c>
      <c r="EX238" s="482" t="str">
        <f>IF(AND('8'!EX42=""),"",'8'!EX42)</f>
        <v/>
      </c>
      <c r="EY238" s="482" t="str">
        <f>IF(AND('8'!EY42=""),"",'8'!EY42)</f>
        <v/>
      </c>
      <c r="EZ238" s="482" t="str">
        <f>IF(AND('8'!EZ42=""),"",'8'!EZ42)</f>
        <v/>
      </c>
      <c r="FA238" s="482" t="str">
        <f>IF(AND('8'!FA42=""),"",'8'!FA42)</f>
        <v/>
      </c>
      <c r="FB238" s="482" t="str">
        <f>IF(AND('8'!FB42=""),"",'8'!FB42)</f>
        <v/>
      </c>
      <c r="FC238" s="482" t="str">
        <f>IF(AND('8'!FC42=""),"",'8'!FC42)</f>
        <v/>
      </c>
      <c r="FD238" s="482" t="str">
        <f>IF(AND('8'!FD42=""),"",'8'!FD42)</f>
        <v/>
      </c>
      <c r="FE238" s="482" t="str">
        <f>IF(AND('8'!FE42=""),"",'8'!FE42)</f>
        <v/>
      </c>
      <c r="FF238" s="482" t="str">
        <f>IF(AND('8'!FF42=""),"",'8'!FF42)</f>
        <v xml:space="preserve"> </v>
      </c>
      <c r="FG238" s="482" t="str">
        <f>IF(AND('8'!FG42=""),"",'8'!FG42)</f>
        <v/>
      </c>
      <c r="FH238" s="482" t="str">
        <f>IF(AND('8'!FH42=""),"",'8'!FH42)</f>
        <v/>
      </c>
      <c r="FI238" s="482" t="str">
        <f>IF(AND('8'!FI42=""),"",'8'!FI42)</f>
        <v/>
      </c>
      <c r="FJ238" s="482" t="str">
        <f>IF(AND('8'!FJ42=""),"",'8'!FJ42)</f>
        <v/>
      </c>
      <c r="FK238" s="482" t="str">
        <f>IF(AND('8'!FK42=""),"",'8'!FK42)</f>
        <v/>
      </c>
      <c r="FL238" s="482" t="str">
        <f>IF(AND('8'!FL42=""),"",'8'!FL42)</f>
        <v/>
      </c>
      <c r="FM238" s="482" t="str">
        <f>IF(AND('8'!FM42=""),"",'8'!FM42)</f>
        <v xml:space="preserve"> </v>
      </c>
      <c r="FN238" s="482" t="str">
        <f>IF(AND('8'!FN42=""),"",'8'!FN42)</f>
        <v/>
      </c>
      <c r="FO238" s="482" t="str">
        <f>IF(AND('8'!FO42=""),"",'8'!FO42)</f>
        <v/>
      </c>
      <c r="FP238" s="482" t="str">
        <f>IF(AND('8'!FP42=""),"",'8'!FP42)</f>
        <v/>
      </c>
      <c r="FQ238" s="482" t="str">
        <f>IF(AND('8'!FQ42=""),"",'8'!FQ42)</f>
        <v/>
      </c>
      <c r="FR238" s="482" t="str">
        <f>IF(AND('8'!FR42=""),"",'8'!FR42)</f>
        <v/>
      </c>
      <c r="FS238" s="482" t="str">
        <f>IF(AND('8'!FS42=""),"",'8'!FS42)</f>
        <v/>
      </c>
      <c r="FT238" s="482" t="str">
        <f>IF(AND('8'!FT42=""),"",'8'!FT42)</f>
        <v xml:space="preserve"> </v>
      </c>
      <c r="FU238" s="482" t="str">
        <f>IF(AND('8'!FV42=""),"",'8'!FV42)</f>
        <v>-</v>
      </c>
      <c r="FV238" s="482" t="str">
        <f>IF(AND('8'!FW42=""),"",'8'!FW42)</f>
        <v>-</v>
      </c>
      <c r="FW238" s="482" t="str">
        <f>IF(AND('8'!FX42=""),"",'8'!FX42)</f>
        <v>-</v>
      </c>
      <c r="FX238" s="482" t="str">
        <f>IF(AND('8'!FY42=""),"",'8'!FY42)</f>
        <v>-</v>
      </c>
      <c r="FY238" s="482" t="str">
        <f>IF(AND('8'!FZ42=""),"",'8'!FZ42)</f>
        <v>-</v>
      </c>
      <c r="FZ238" s="482" t="str">
        <f>IF(AND('8'!GA42=""),"",'8'!GA42)</f>
        <v>-</v>
      </c>
      <c r="GA238" s="482" t="str">
        <f>IF(AND('8'!GB42=""),"",'8'!GB42)</f>
        <v>-</v>
      </c>
      <c r="GB238" s="482" t="str">
        <f>IF(AND('8'!GC42=""),"",'8'!GC42)</f>
        <v>-</v>
      </c>
      <c r="GC238" s="482" t="str">
        <f>IF(AND('8'!GD42=""),"",'8'!GD42)</f>
        <v>-</v>
      </c>
      <c r="GD238" s="482" t="str">
        <f>IF(AND('8'!GE42=""),"",'8'!GE42)</f>
        <v>-</v>
      </c>
      <c r="GE238" s="482" t="str">
        <f>IF(AND('8'!GF42=""),"",'8'!GF42)</f>
        <v>-</v>
      </c>
      <c r="GF238" s="482" t="str">
        <f>IF(AND('8'!GG42=""),"",'8'!GG42)</f>
        <v>-</v>
      </c>
      <c r="GG238" s="482" t="str">
        <f>IF(AND('8'!GH42=""),"",IF(AND('8'!GH42="-"),"",'8'!GH42))</f>
        <v/>
      </c>
      <c r="GH238" s="50" t="str">
        <f>IF(AND(C238=""),"",VLOOKUP(B238,Register!$A$7:$CL$311,36,FALSE))</f>
        <v/>
      </c>
      <c r="GI238" s="483" t="str">
        <f>IF(AND('8'!GL42=""),"",'8'!GL42)</f>
        <v/>
      </c>
      <c r="GJ238" s="173" t="str">
        <f>IF(AND('8'!FU42=""),"",'8'!FU42)</f>
        <v/>
      </c>
    </row>
    <row r="239" spans="1:192" ht="21">
      <c r="A239" s="480">
        <v>231</v>
      </c>
      <c r="B239" s="481" t="str">
        <f>IF(AND('8'!B43=""),"",'8'!B43)</f>
        <v/>
      </c>
      <c r="C239" s="196" t="str">
        <f>IF(AND('8'!C43=""),"",'8'!C43)</f>
        <v/>
      </c>
      <c r="D239" s="196" t="str">
        <f>IF(AND('8'!D43=""),"",'8'!D43)</f>
        <v/>
      </c>
      <c r="E239" s="201" t="str">
        <f>IF(AND('8'!E43=""),"",'8'!E43)</f>
        <v/>
      </c>
      <c r="F239" s="482" t="str">
        <f>IF(AND('8'!F43=""),"",'8'!F43)</f>
        <v/>
      </c>
      <c r="G239" s="482" t="str">
        <f>IF(AND('8'!G43=""),"",'8'!G43)</f>
        <v/>
      </c>
      <c r="H239" s="482" t="str">
        <f>IF(AND('8'!H43=""),"",'8'!H43)</f>
        <v/>
      </c>
      <c r="I239" s="482" t="str">
        <f>IF(AND('8'!I43=""),"",'8'!I43)</f>
        <v/>
      </c>
      <c r="J239" s="482" t="str">
        <f>IF(AND('8'!J43=""),"",'8'!J43)</f>
        <v/>
      </c>
      <c r="K239" s="482" t="str">
        <f>IF(AND('8'!K43=""),"",'8'!K43)</f>
        <v/>
      </c>
      <c r="L239" s="482" t="str">
        <f>IF(AND('8'!L43=""),"",'8'!L43)</f>
        <v/>
      </c>
      <c r="M239" s="482" t="str">
        <f>IF(AND('8'!M43=""),"",'8'!M43)</f>
        <v/>
      </c>
      <c r="N239" s="482" t="str">
        <f>IF(AND('8'!N43=""),"",'8'!N43)</f>
        <v/>
      </c>
      <c r="O239" s="482" t="str">
        <f>IF(AND('8'!O43=""),"",'8'!O43)</f>
        <v/>
      </c>
      <c r="P239" s="482" t="str">
        <f>IF(AND('8'!P43=""),"",'8'!P43)</f>
        <v/>
      </c>
      <c r="Q239" s="482" t="str">
        <f>IF(AND('8'!Q43=""),"",'8'!Q43)</f>
        <v/>
      </c>
      <c r="R239" s="482" t="str">
        <f>IF(AND('8'!R43=""),"",'8'!R43)</f>
        <v/>
      </c>
      <c r="S239" s="482" t="str">
        <f>IF(AND('8'!S43=""),"",'8'!S43)</f>
        <v/>
      </c>
      <c r="T239" s="482" t="str">
        <f>IF(AND('8'!T43=""),"",'8'!T43)</f>
        <v/>
      </c>
      <c r="U239" s="482" t="str">
        <f>IF(AND('8'!U43=""),"",'8'!U43)</f>
        <v/>
      </c>
      <c r="V239" s="482" t="str">
        <f>IF(AND('8'!V43=""),"",'8'!V43)</f>
        <v/>
      </c>
      <c r="W239" s="482" t="str">
        <f>IF(AND('8'!W43=""),"",'8'!W43)</f>
        <v/>
      </c>
      <c r="X239" s="482" t="str">
        <f>IF(AND('8'!X43=""),"",'8'!X43)</f>
        <v/>
      </c>
      <c r="Y239" s="482" t="str">
        <f>IF(AND('8'!Y43=""),"",'8'!Y43)</f>
        <v/>
      </c>
      <c r="Z239" s="482" t="str">
        <f>IF(AND('8'!Z43=""),"",'8'!Z43)</f>
        <v/>
      </c>
      <c r="AA239" s="482" t="str">
        <f>IF(AND('8'!AA43=""),"",'8'!AA43)</f>
        <v/>
      </c>
      <c r="AB239" s="482" t="str">
        <f>IF(AND('8'!AB43=""),"",'8'!AB43)</f>
        <v/>
      </c>
      <c r="AC239" s="482" t="str">
        <f>IF(AND('8'!AC43=""),"",'8'!AC43)</f>
        <v/>
      </c>
      <c r="AD239" s="482" t="str">
        <f>IF(AND('8'!AD43=""),"",'8'!AD43)</f>
        <v/>
      </c>
      <c r="AE239" s="482" t="str">
        <f>IF(AND('8'!AE43=""),"",'8'!AE43)</f>
        <v/>
      </c>
      <c r="AF239" s="482" t="str">
        <f>IF(AND('8'!AF43=""),"",'8'!AF43)</f>
        <v/>
      </c>
      <c r="AG239" s="482" t="str">
        <f>IF(AND('8'!AG43=""),"",'8'!AG43)</f>
        <v/>
      </c>
      <c r="AH239" s="482" t="str">
        <f>IF(AND('8'!AH43=""),"",'8'!AH43)</f>
        <v/>
      </c>
      <c r="AI239" s="482" t="str">
        <f>IF(AND('8'!AI43=""),"",'8'!AI43)</f>
        <v/>
      </c>
      <c r="AJ239" s="482" t="str">
        <f>IF(AND('8'!AJ43=""),"",'8'!AJ43)</f>
        <v/>
      </c>
      <c r="AK239" s="482" t="str">
        <f>IF(AND('8'!AK43=""),"",'8'!AK43)</f>
        <v/>
      </c>
      <c r="AL239" s="482" t="str">
        <f>IF(AND('8'!AL43=""),"",'8'!AL43)</f>
        <v/>
      </c>
      <c r="AM239" s="482" t="str">
        <f>IF(AND('8'!AM43=""),"",'8'!AM43)</f>
        <v/>
      </c>
      <c r="AN239" s="482" t="str">
        <f>IF(AND('8'!AN43=""),"",'8'!AN43)</f>
        <v/>
      </c>
      <c r="AO239" s="482" t="str">
        <f>IF(AND('8'!AO43=""),"",'8'!AO43)</f>
        <v/>
      </c>
      <c r="AP239" s="482" t="str">
        <f>IF(AND('8'!AP43=""),"",'8'!AP43)</f>
        <v/>
      </c>
      <c r="AQ239" s="482" t="str">
        <f>IF(AND('8'!AQ43=""),"",'8'!AQ43)</f>
        <v/>
      </c>
      <c r="AR239" s="482" t="str">
        <f>IF(AND('8'!AR43=""),"",'8'!AR43)</f>
        <v/>
      </c>
      <c r="AS239" s="482" t="str">
        <f>IF(AND('8'!AS43=""),"",'8'!AS43)</f>
        <v/>
      </c>
      <c r="AT239" s="482" t="str">
        <f>IF(AND('8'!AT43=""),"",'8'!AT43)</f>
        <v/>
      </c>
      <c r="AU239" s="482" t="str">
        <f>IF(AND('8'!AU43=""),"",'8'!AU43)</f>
        <v/>
      </c>
      <c r="AV239" s="482" t="str">
        <f>IF(AND('8'!AV43=""),"",'8'!AV43)</f>
        <v/>
      </c>
      <c r="AW239" s="482" t="str">
        <f>IF(AND('8'!AW43=""),"",'8'!AW43)</f>
        <v/>
      </c>
      <c r="AX239" s="482" t="str">
        <f>IF(AND('8'!AX43=""),"",'8'!AX43)</f>
        <v/>
      </c>
      <c r="AY239" s="482" t="str">
        <f>IF(AND('8'!AY43=""),"",'8'!AY43)</f>
        <v/>
      </c>
      <c r="AZ239" s="482" t="str">
        <f>IF(AND('8'!AZ43=""),"",'8'!AZ43)</f>
        <v/>
      </c>
      <c r="BA239" s="482" t="str">
        <f>IF(AND('8'!BA43=""),"",'8'!BA43)</f>
        <v/>
      </c>
      <c r="BB239" s="482" t="str">
        <f>IF(AND('8'!BB43=""),"",'8'!BB43)</f>
        <v/>
      </c>
      <c r="BC239" s="482" t="str">
        <f>IF(AND('8'!BC43=""),"",'8'!BC43)</f>
        <v/>
      </c>
      <c r="BD239" s="482" t="str">
        <f>IF(AND('8'!BD43=""),"",'8'!BD43)</f>
        <v/>
      </c>
      <c r="BE239" s="482" t="str">
        <f>IF(AND('8'!BE43=""),"",'8'!BE43)</f>
        <v/>
      </c>
      <c r="BF239" s="482" t="str">
        <f>IF(AND('8'!BF43=""),"",'8'!BF43)</f>
        <v/>
      </c>
      <c r="BG239" s="482" t="str">
        <f>IF(AND('8'!BG43=""),"",'8'!BG43)</f>
        <v/>
      </c>
      <c r="BH239" s="482" t="str">
        <f>IF(AND('8'!BH43=""),"",'8'!BH43)</f>
        <v/>
      </c>
      <c r="BI239" s="482" t="str">
        <f>IF(AND('8'!BI43=""),"",'8'!BI43)</f>
        <v/>
      </c>
      <c r="BJ239" s="482" t="str">
        <f>IF(AND('8'!BJ43=""),"",'8'!BJ43)</f>
        <v/>
      </c>
      <c r="BK239" s="482" t="str">
        <f>IF(AND('8'!BK43=""),"",'8'!BK43)</f>
        <v/>
      </c>
      <c r="BL239" s="482" t="str">
        <f>IF(AND('8'!BL43=""),"",'8'!BL43)</f>
        <v/>
      </c>
      <c r="BM239" s="482" t="str">
        <f>IF(AND('8'!BM43=""),"",'8'!BM43)</f>
        <v/>
      </c>
      <c r="BN239" s="482" t="str">
        <f>IF(AND('8'!BN43=""),"",'8'!BN43)</f>
        <v/>
      </c>
      <c r="BO239" s="482" t="str">
        <f>IF(AND('8'!BO43=""),"",'8'!BO43)</f>
        <v/>
      </c>
      <c r="BP239" s="482" t="str">
        <f>IF(AND('8'!BP43=""),"",'8'!BP43)</f>
        <v/>
      </c>
      <c r="BQ239" s="482" t="str">
        <f>IF(AND('8'!BQ43=""),"",'8'!BQ43)</f>
        <v/>
      </c>
      <c r="BR239" s="482" t="str">
        <f>IF(AND('8'!BR43=""),"",'8'!BR43)</f>
        <v/>
      </c>
      <c r="BS239" s="482" t="str">
        <f>IF(AND('8'!BS43=""),"",'8'!BS43)</f>
        <v/>
      </c>
      <c r="BT239" s="482" t="str">
        <f>IF(AND('8'!BT43=""),"",'8'!BT43)</f>
        <v/>
      </c>
      <c r="BU239" s="482" t="str">
        <f>IF(AND('8'!BU43=""),"",'8'!BU43)</f>
        <v/>
      </c>
      <c r="BV239" s="482" t="str">
        <f>IF(AND('8'!BV43=""),"",'8'!BV43)</f>
        <v/>
      </c>
      <c r="BW239" s="482" t="str">
        <f>IF(AND('8'!BW43=""),"",'8'!BW43)</f>
        <v/>
      </c>
      <c r="BX239" s="482" t="str">
        <f>IF(AND('8'!BX43=""),"",'8'!BX43)</f>
        <v/>
      </c>
      <c r="BY239" s="482" t="str">
        <f>IF(AND('8'!BY43=""),"",'8'!BY43)</f>
        <v/>
      </c>
      <c r="BZ239" s="482" t="str">
        <f>IF(AND('8'!BZ43=""),"",'8'!BZ43)</f>
        <v/>
      </c>
      <c r="CA239" s="482" t="str">
        <f>IF(AND('8'!CA43=""),"",'8'!CA43)</f>
        <v/>
      </c>
      <c r="CB239" s="482" t="str">
        <f>IF(AND('8'!CB43=""),"",'8'!CB43)</f>
        <v/>
      </c>
      <c r="CC239" s="482" t="str">
        <f>IF(AND('8'!CC43=""),"",'8'!CC43)</f>
        <v/>
      </c>
      <c r="CD239" s="482" t="str">
        <f>IF(AND('8'!CD43=""),"",'8'!CD43)</f>
        <v/>
      </c>
      <c r="CE239" s="482" t="str">
        <f>IF(AND('8'!CE43=""),"",'8'!CE43)</f>
        <v/>
      </c>
      <c r="CF239" s="482" t="str">
        <f>IF(AND('8'!CF43=""),"",'8'!CF43)</f>
        <v/>
      </c>
      <c r="CG239" s="482" t="str">
        <f>IF(AND('8'!CG43=""),"",'8'!CG43)</f>
        <v/>
      </c>
      <c r="CH239" s="482" t="str">
        <f>IF(AND('8'!CH43=""),"",'8'!CH43)</f>
        <v/>
      </c>
      <c r="CI239" s="482" t="str">
        <f>IF(AND('8'!CI43=""),"",'8'!CI43)</f>
        <v/>
      </c>
      <c r="CJ239" s="482" t="str">
        <f>IF(AND('8'!CJ43=""),"",'8'!CJ43)</f>
        <v/>
      </c>
      <c r="CK239" s="482" t="str">
        <f>IF(AND('8'!CK43=""),"",'8'!CK43)</f>
        <v/>
      </c>
      <c r="CL239" s="482" t="str">
        <f>IF(AND('8'!CL43=""),"",'8'!CL43)</f>
        <v/>
      </c>
      <c r="CM239" s="482" t="str">
        <f>IF(AND('8'!CM43=""),"",'8'!CM43)</f>
        <v/>
      </c>
      <c r="CN239" s="482" t="str">
        <f>IF(AND('8'!CN43=""),"",'8'!CN43)</f>
        <v/>
      </c>
      <c r="CO239" s="482" t="str">
        <f>IF(AND('8'!CO43=""),"",'8'!CO43)</f>
        <v/>
      </c>
      <c r="CP239" s="482" t="str">
        <f>IF(AND('8'!CP43=""),"",'8'!CP43)</f>
        <v/>
      </c>
      <c r="CQ239" s="482" t="str">
        <f>IF(AND('8'!CQ43=""),"",'8'!CQ43)</f>
        <v/>
      </c>
      <c r="CR239" s="482" t="str">
        <f>IF(AND('8'!CR43=""),"",'8'!CR43)</f>
        <v/>
      </c>
      <c r="CS239" s="482" t="str">
        <f>IF(AND('8'!CS43=""),"",'8'!CS43)</f>
        <v/>
      </c>
      <c r="CT239" s="482" t="str">
        <f>IF(AND('8'!CT43=""),"",'8'!CT43)</f>
        <v/>
      </c>
      <c r="CU239" s="482" t="str">
        <f>IF(AND('8'!CU43=""),"",'8'!CU43)</f>
        <v/>
      </c>
      <c r="CV239" s="482" t="str">
        <f>IF(AND('8'!CV43=""),"",'8'!CV43)</f>
        <v/>
      </c>
      <c r="CW239" s="482" t="str">
        <f>IF(AND('8'!CW43=""),"",'8'!CW43)</f>
        <v/>
      </c>
      <c r="CX239" s="482" t="str">
        <f>IF(AND('8'!CX43=""),"",'8'!CX43)</f>
        <v/>
      </c>
      <c r="CY239" s="482" t="str">
        <f>IF(AND('8'!CY43=""),"",'8'!CY43)</f>
        <v/>
      </c>
      <c r="CZ239" s="482" t="str">
        <f>IF(AND('8'!CZ43=""),"",'8'!CZ43)</f>
        <v/>
      </c>
      <c r="DA239" s="482" t="str">
        <f>IF(AND('8'!DA43=""),"",'8'!DA43)</f>
        <v/>
      </c>
      <c r="DB239" s="482" t="str">
        <f>IF(AND('8'!DB43=""),"",'8'!DB43)</f>
        <v/>
      </c>
      <c r="DC239" s="482" t="str">
        <f>IF(AND('8'!DC43=""),"",'8'!DC43)</f>
        <v/>
      </c>
      <c r="DD239" s="482" t="str">
        <f>IF(AND('8'!DD43=""),"",'8'!DD43)</f>
        <v/>
      </c>
      <c r="DE239" s="482" t="str">
        <f>IF(AND('8'!DE43=""),"",'8'!DE43)</f>
        <v/>
      </c>
      <c r="DF239" s="482" t="str">
        <f>IF(AND('8'!DF43=""),"",'8'!DF43)</f>
        <v/>
      </c>
      <c r="DG239" s="482" t="str">
        <f>IF(AND('8'!DG43=""),"",'8'!DG43)</f>
        <v/>
      </c>
      <c r="DH239" s="482" t="str">
        <f>IF(AND('8'!DH43=""),"",'8'!DH43)</f>
        <v/>
      </c>
      <c r="DI239" s="482" t="str">
        <f>IF(AND('8'!DI43=""),"",'8'!DI43)</f>
        <v/>
      </c>
      <c r="DJ239" s="482" t="str">
        <f>IF(AND('8'!DJ43=""),"",'8'!DJ43)</f>
        <v/>
      </c>
      <c r="DK239" s="482" t="str">
        <f>IF(AND('8'!DK43=""),"",'8'!DK43)</f>
        <v/>
      </c>
      <c r="DL239" s="482" t="str">
        <f>IF(AND('8'!DL43=""),"",'8'!DL43)</f>
        <v/>
      </c>
      <c r="DM239" s="482" t="str">
        <f>IF(AND('8'!DM43=""),"",'8'!DM43)</f>
        <v/>
      </c>
      <c r="DN239" s="482" t="str">
        <f>IF(AND('8'!DN43=""),"",'8'!DN43)</f>
        <v/>
      </c>
      <c r="DO239" s="482" t="str">
        <f>IF(AND('8'!DO43=""),"",'8'!DO43)</f>
        <v/>
      </c>
      <c r="DP239" s="482" t="str">
        <f>IF(AND('8'!DP43=""),"",'8'!DP43)</f>
        <v/>
      </c>
      <c r="DQ239" s="482" t="str">
        <f>IF(AND('8'!DQ43=""),"",'8'!DQ43)</f>
        <v/>
      </c>
      <c r="DR239" s="482" t="str">
        <f>IF(AND('8'!DR43=""),"",'8'!DR43)</f>
        <v/>
      </c>
      <c r="DS239" s="482" t="str">
        <f>IF(AND('8'!DS43=""),"",'8'!DS43)</f>
        <v/>
      </c>
      <c r="DT239" s="482" t="str">
        <f>IF(AND('8'!DT43=""),"",'8'!DT43)</f>
        <v/>
      </c>
      <c r="DU239" s="482" t="str">
        <f>IF(AND('8'!DU43=""),"",'8'!DU43)</f>
        <v/>
      </c>
      <c r="DV239" s="482" t="str">
        <f>IF(AND('8'!DV43=""),"",'8'!DV43)</f>
        <v/>
      </c>
      <c r="DW239" s="482" t="str">
        <f>IF(AND('8'!DW43=""),"",'8'!DW43)</f>
        <v/>
      </c>
      <c r="DX239" s="482" t="str">
        <f>IF(AND('8'!DX43=""),"",'8'!DX43)</f>
        <v/>
      </c>
      <c r="DY239" s="482" t="str">
        <f>IF(AND('8'!DY43=""),"",'8'!DY43)</f>
        <v/>
      </c>
      <c r="DZ239" s="482" t="str">
        <f>IF(AND('8'!DZ43=""),"",'8'!DZ43)</f>
        <v/>
      </c>
      <c r="EA239" s="482" t="str">
        <f>IF(AND('8'!EA43=""),"",'8'!EA43)</f>
        <v/>
      </c>
      <c r="EB239" s="482" t="str">
        <f>IF(AND('8'!EB43=""),"",'8'!EB43)</f>
        <v/>
      </c>
      <c r="EC239" s="482" t="str">
        <f>IF(AND('8'!EC43=""),"",'8'!EC43)</f>
        <v/>
      </c>
      <c r="ED239" s="482" t="str">
        <f>IF(AND('8'!ED43=""),"",'8'!ED43)</f>
        <v/>
      </c>
      <c r="EE239" s="482" t="str">
        <f>IF(AND('8'!EE43=""),"",'8'!EE43)</f>
        <v/>
      </c>
      <c r="EF239" s="482" t="str">
        <f>IF(AND('8'!EF43=""),"",'8'!EF43)</f>
        <v/>
      </c>
      <c r="EG239" s="482" t="str">
        <f>IF(AND('8'!EG43=""),"",'8'!EG43)</f>
        <v/>
      </c>
      <c r="EH239" s="482" t="str">
        <f>IF(AND('8'!EH43=""),"",'8'!EH43)</f>
        <v/>
      </c>
      <c r="EI239" s="482" t="str">
        <f>IF(AND('8'!EI43=""),"",'8'!EI43)</f>
        <v/>
      </c>
      <c r="EJ239" s="482" t="str">
        <f>IF(AND('8'!EJ43=""),"",'8'!EJ43)</f>
        <v/>
      </c>
      <c r="EK239" s="482" t="str">
        <f>IF(AND('8'!EK43=""),"",'8'!EK43)</f>
        <v/>
      </c>
      <c r="EL239" s="482" t="str">
        <f>IF(AND('8'!EL43=""),"",'8'!EL43)</f>
        <v/>
      </c>
      <c r="EM239" s="482" t="str">
        <f>IF(AND('8'!EM43=""),"",'8'!EM43)</f>
        <v/>
      </c>
      <c r="EN239" s="482" t="str">
        <f>IF(AND('8'!EN43=""),"",'8'!EN43)</f>
        <v/>
      </c>
      <c r="EO239" s="482" t="str">
        <f>IF(AND('8'!EO43=""),"",'8'!EO43)</f>
        <v/>
      </c>
      <c r="EP239" s="482" t="str">
        <f>IF(AND('8'!EP43=""),"",'8'!EP43)</f>
        <v/>
      </c>
      <c r="EQ239" s="482" t="str">
        <f>IF(AND('8'!EQ43=""),"",'8'!EQ43)</f>
        <v/>
      </c>
      <c r="ER239" s="482" t="str">
        <f>IF(AND('8'!ER43=""),"",'8'!ER43)</f>
        <v/>
      </c>
      <c r="ES239" s="482" t="str">
        <f>IF(AND('8'!ES43=""),"",'8'!ES43)</f>
        <v/>
      </c>
      <c r="ET239" s="482" t="str">
        <f>IF(AND('8'!ET43=""),"",'8'!ET43)</f>
        <v/>
      </c>
      <c r="EU239" s="482" t="str">
        <f>IF(AND('8'!EU43=""),"",'8'!EU43)</f>
        <v/>
      </c>
      <c r="EV239" s="482" t="str">
        <f>IF(AND('8'!EV43=""),"",'8'!EV43)</f>
        <v/>
      </c>
      <c r="EW239" s="482" t="str">
        <f>IF(AND('8'!EW43=""),"",'8'!EW43)</f>
        <v/>
      </c>
      <c r="EX239" s="482" t="str">
        <f>IF(AND('8'!EX43=""),"",'8'!EX43)</f>
        <v/>
      </c>
      <c r="EY239" s="482" t="str">
        <f>IF(AND('8'!EY43=""),"",'8'!EY43)</f>
        <v/>
      </c>
      <c r="EZ239" s="482" t="str">
        <f>IF(AND('8'!EZ43=""),"",'8'!EZ43)</f>
        <v/>
      </c>
      <c r="FA239" s="482" t="str">
        <f>IF(AND('8'!FA43=""),"",'8'!FA43)</f>
        <v/>
      </c>
      <c r="FB239" s="482" t="str">
        <f>IF(AND('8'!FB43=""),"",'8'!FB43)</f>
        <v/>
      </c>
      <c r="FC239" s="482" t="str">
        <f>IF(AND('8'!FC43=""),"",'8'!FC43)</f>
        <v/>
      </c>
      <c r="FD239" s="482" t="str">
        <f>IF(AND('8'!FD43=""),"",'8'!FD43)</f>
        <v/>
      </c>
      <c r="FE239" s="482" t="str">
        <f>IF(AND('8'!FE43=""),"",'8'!FE43)</f>
        <v/>
      </c>
      <c r="FF239" s="482" t="str">
        <f>IF(AND('8'!FF43=""),"",'8'!FF43)</f>
        <v xml:space="preserve"> </v>
      </c>
      <c r="FG239" s="482" t="str">
        <f>IF(AND('8'!FG43=""),"",'8'!FG43)</f>
        <v/>
      </c>
      <c r="FH239" s="482" t="str">
        <f>IF(AND('8'!FH43=""),"",'8'!FH43)</f>
        <v/>
      </c>
      <c r="FI239" s="482" t="str">
        <f>IF(AND('8'!FI43=""),"",'8'!FI43)</f>
        <v/>
      </c>
      <c r="FJ239" s="482" t="str">
        <f>IF(AND('8'!FJ43=""),"",'8'!FJ43)</f>
        <v/>
      </c>
      <c r="FK239" s="482" t="str">
        <f>IF(AND('8'!FK43=""),"",'8'!FK43)</f>
        <v/>
      </c>
      <c r="FL239" s="482" t="str">
        <f>IF(AND('8'!FL43=""),"",'8'!FL43)</f>
        <v/>
      </c>
      <c r="FM239" s="482" t="str">
        <f>IF(AND('8'!FM43=""),"",'8'!FM43)</f>
        <v xml:space="preserve"> </v>
      </c>
      <c r="FN239" s="482" t="str">
        <f>IF(AND('8'!FN43=""),"",'8'!FN43)</f>
        <v/>
      </c>
      <c r="FO239" s="482" t="str">
        <f>IF(AND('8'!FO43=""),"",'8'!FO43)</f>
        <v/>
      </c>
      <c r="FP239" s="482" t="str">
        <f>IF(AND('8'!FP43=""),"",'8'!FP43)</f>
        <v/>
      </c>
      <c r="FQ239" s="482" t="str">
        <f>IF(AND('8'!FQ43=""),"",'8'!FQ43)</f>
        <v/>
      </c>
      <c r="FR239" s="482" t="str">
        <f>IF(AND('8'!FR43=""),"",'8'!FR43)</f>
        <v/>
      </c>
      <c r="FS239" s="482" t="str">
        <f>IF(AND('8'!FS43=""),"",'8'!FS43)</f>
        <v/>
      </c>
      <c r="FT239" s="482" t="str">
        <f>IF(AND('8'!FT43=""),"",'8'!FT43)</f>
        <v xml:space="preserve"> </v>
      </c>
      <c r="FU239" s="482" t="str">
        <f>IF(AND('8'!FV43=""),"",'8'!FV43)</f>
        <v>-</v>
      </c>
      <c r="FV239" s="482" t="str">
        <f>IF(AND('8'!FW43=""),"",'8'!FW43)</f>
        <v>-</v>
      </c>
      <c r="FW239" s="482" t="str">
        <f>IF(AND('8'!FX43=""),"",'8'!FX43)</f>
        <v>-</v>
      </c>
      <c r="FX239" s="482" t="str">
        <f>IF(AND('8'!FY43=""),"",'8'!FY43)</f>
        <v>-</v>
      </c>
      <c r="FY239" s="482" t="str">
        <f>IF(AND('8'!FZ43=""),"",'8'!FZ43)</f>
        <v>-</v>
      </c>
      <c r="FZ239" s="482" t="str">
        <f>IF(AND('8'!GA43=""),"",'8'!GA43)</f>
        <v>-</v>
      </c>
      <c r="GA239" s="482" t="str">
        <f>IF(AND('8'!GB43=""),"",'8'!GB43)</f>
        <v>-</v>
      </c>
      <c r="GB239" s="482" t="str">
        <f>IF(AND('8'!GC43=""),"",'8'!GC43)</f>
        <v>-</v>
      </c>
      <c r="GC239" s="482" t="str">
        <f>IF(AND('8'!GD43=""),"",'8'!GD43)</f>
        <v>-</v>
      </c>
      <c r="GD239" s="482" t="str">
        <f>IF(AND('8'!GE43=""),"",'8'!GE43)</f>
        <v>-</v>
      </c>
      <c r="GE239" s="482" t="str">
        <f>IF(AND('8'!GF43=""),"",'8'!GF43)</f>
        <v>-</v>
      </c>
      <c r="GF239" s="482" t="str">
        <f>IF(AND('8'!GG43=""),"",'8'!GG43)</f>
        <v>-</v>
      </c>
      <c r="GG239" s="482" t="str">
        <f>IF(AND('8'!GH43=""),"",IF(AND('8'!GH43="-"),"",'8'!GH43))</f>
        <v/>
      </c>
      <c r="GH239" s="50" t="str">
        <f>IF(AND(C239=""),"",VLOOKUP(B239,Register!$A$7:$CL$311,36,FALSE))</f>
        <v/>
      </c>
      <c r="GI239" s="483" t="str">
        <f>IF(AND('8'!GL43=""),"",'8'!GL43)</f>
        <v/>
      </c>
      <c r="GJ239" s="173" t="str">
        <f>IF(AND('8'!FU43=""),"",'8'!FU43)</f>
        <v/>
      </c>
    </row>
    <row r="240" spans="1:192" ht="21">
      <c r="A240" s="480">
        <v>232</v>
      </c>
      <c r="B240" s="481" t="str">
        <f>IF(AND('8'!B44=""),"",'8'!B44)</f>
        <v/>
      </c>
      <c r="C240" s="196" t="str">
        <f>IF(AND('8'!C44=""),"",'8'!C44)</f>
        <v/>
      </c>
      <c r="D240" s="196" t="str">
        <f>IF(AND('8'!D44=""),"",'8'!D44)</f>
        <v/>
      </c>
      <c r="E240" s="201" t="str">
        <f>IF(AND('8'!E44=""),"",'8'!E44)</f>
        <v/>
      </c>
      <c r="F240" s="482" t="str">
        <f>IF(AND('8'!F44=""),"",'8'!F44)</f>
        <v/>
      </c>
      <c r="G240" s="482" t="str">
        <f>IF(AND('8'!G44=""),"",'8'!G44)</f>
        <v/>
      </c>
      <c r="H240" s="482" t="str">
        <f>IF(AND('8'!H44=""),"",'8'!H44)</f>
        <v/>
      </c>
      <c r="I240" s="482" t="str">
        <f>IF(AND('8'!I44=""),"",'8'!I44)</f>
        <v/>
      </c>
      <c r="J240" s="482" t="str">
        <f>IF(AND('8'!J44=""),"",'8'!J44)</f>
        <v/>
      </c>
      <c r="K240" s="482" t="str">
        <f>IF(AND('8'!K44=""),"",'8'!K44)</f>
        <v/>
      </c>
      <c r="L240" s="482" t="str">
        <f>IF(AND('8'!L44=""),"",'8'!L44)</f>
        <v/>
      </c>
      <c r="M240" s="482" t="str">
        <f>IF(AND('8'!M44=""),"",'8'!M44)</f>
        <v/>
      </c>
      <c r="N240" s="482" t="str">
        <f>IF(AND('8'!N44=""),"",'8'!N44)</f>
        <v/>
      </c>
      <c r="O240" s="482" t="str">
        <f>IF(AND('8'!O44=""),"",'8'!O44)</f>
        <v/>
      </c>
      <c r="P240" s="482" t="str">
        <f>IF(AND('8'!P44=""),"",'8'!P44)</f>
        <v/>
      </c>
      <c r="Q240" s="482" t="str">
        <f>IF(AND('8'!Q44=""),"",'8'!Q44)</f>
        <v/>
      </c>
      <c r="R240" s="482" t="str">
        <f>IF(AND('8'!R44=""),"",'8'!R44)</f>
        <v/>
      </c>
      <c r="S240" s="482" t="str">
        <f>IF(AND('8'!S44=""),"",'8'!S44)</f>
        <v/>
      </c>
      <c r="T240" s="482" t="str">
        <f>IF(AND('8'!T44=""),"",'8'!T44)</f>
        <v/>
      </c>
      <c r="U240" s="482" t="str">
        <f>IF(AND('8'!U44=""),"",'8'!U44)</f>
        <v/>
      </c>
      <c r="V240" s="482" t="str">
        <f>IF(AND('8'!V44=""),"",'8'!V44)</f>
        <v/>
      </c>
      <c r="W240" s="482" t="str">
        <f>IF(AND('8'!W44=""),"",'8'!W44)</f>
        <v/>
      </c>
      <c r="X240" s="482" t="str">
        <f>IF(AND('8'!X44=""),"",'8'!X44)</f>
        <v/>
      </c>
      <c r="Y240" s="482" t="str">
        <f>IF(AND('8'!Y44=""),"",'8'!Y44)</f>
        <v/>
      </c>
      <c r="Z240" s="482" t="str">
        <f>IF(AND('8'!Z44=""),"",'8'!Z44)</f>
        <v/>
      </c>
      <c r="AA240" s="482" t="str">
        <f>IF(AND('8'!AA44=""),"",'8'!AA44)</f>
        <v/>
      </c>
      <c r="AB240" s="482" t="str">
        <f>IF(AND('8'!AB44=""),"",'8'!AB44)</f>
        <v/>
      </c>
      <c r="AC240" s="482" t="str">
        <f>IF(AND('8'!AC44=""),"",'8'!AC44)</f>
        <v/>
      </c>
      <c r="AD240" s="482" t="str">
        <f>IF(AND('8'!AD44=""),"",'8'!AD44)</f>
        <v/>
      </c>
      <c r="AE240" s="482" t="str">
        <f>IF(AND('8'!AE44=""),"",'8'!AE44)</f>
        <v/>
      </c>
      <c r="AF240" s="482" t="str">
        <f>IF(AND('8'!AF44=""),"",'8'!AF44)</f>
        <v/>
      </c>
      <c r="AG240" s="482" t="str">
        <f>IF(AND('8'!AG44=""),"",'8'!AG44)</f>
        <v/>
      </c>
      <c r="AH240" s="482" t="str">
        <f>IF(AND('8'!AH44=""),"",'8'!AH44)</f>
        <v/>
      </c>
      <c r="AI240" s="482" t="str">
        <f>IF(AND('8'!AI44=""),"",'8'!AI44)</f>
        <v/>
      </c>
      <c r="AJ240" s="482" t="str">
        <f>IF(AND('8'!AJ44=""),"",'8'!AJ44)</f>
        <v/>
      </c>
      <c r="AK240" s="482" t="str">
        <f>IF(AND('8'!AK44=""),"",'8'!AK44)</f>
        <v/>
      </c>
      <c r="AL240" s="482" t="str">
        <f>IF(AND('8'!AL44=""),"",'8'!AL44)</f>
        <v/>
      </c>
      <c r="AM240" s="482" t="str">
        <f>IF(AND('8'!AM44=""),"",'8'!AM44)</f>
        <v/>
      </c>
      <c r="AN240" s="482" t="str">
        <f>IF(AND('8'!AN44=""),"",'8'!AN44)</f>
        <v/>
      </c>
      <c r="AO240" s="482" t="str">
        <f>IF(AND('8'!AO44=""),"",'8'!AO44)</f>
        <v/>
      </c>
      <c r="AP240" s="482" t="str">
        <f>IF(AND('8'!AP44=""),"",'8'!AP44)</f>
        <v/>
      </c>
      <c r="AQ240" s="482" t="str">
        <f>IF(AND('8'!AQ44=""),"",'8'!AQ44)</f>
        <v/>
      </c>
      <c r="AR240" s="482" t="str">
        <f>IF(AND('8'!AR44=""),"",'8'!AR44)</f>
        <v/>
      </c>
      <c r="AS240" s="482" t="str">
        <f>IF(AND('8'!AS44=""),"",'8'!AS44)</f>
        <v/>
      </c>
      <c r="AT240" s="482" t="str">
        <f>IF(AND('8'!AT44=""),"",'8'!AT44)</f>
        <v/>
      </c>
      <c r="AU240" s="482" t="str">
        <f>IF(AND('8'!AU44=""),"",'8'!AU44)</f>
        <v/>
      </c>
      <c r="AV240" s="482" t="str">
        <f>IF(AND('8'!AV44=""),"",'8'!AV44)</f>
        <v/>
      </c>
      <c r="AW240" s="482" t="str">
        <f>IF(AND('8'!AW44=""),"",'8'!AW44)</f>
        <v/>
      </c>
      <c r="AX240" s="482" t="str">
        <f>IF(AND('8'!AX44=""),"",'8'!AX44)</f>
        <v/>
      </c>
      <c r="AY240" s="482" t="str">
        <f>IF(AND('8'!AY44=""),"",'8'!AY44)</f>
        <v/>
      </c>
      <c r="AZ240" s="482" t="str">
        <f>IF(AND('8'!AZ44=""),"",'8'!AZ44)</f>
        <v/>
      </c>
      <c r="BA240" s="482" t="str">
        <f>IF(AND('8'!BA44=""),"",'8'!BA44)</f>
        <v/>
      </c>
      <c r="BB240" s="482" t="str">
        <f>IF(AND('8'!BB44=""),"",'8'!BB44)</f>
        <v/>
      </c>
      <c r="BC240" s="482" t="str">
        <f>IF(AND('8'!BC44=""),"",'8'!BC44)</f>
        <v/>
      </c>
      <c r="BD240" s="482" t="str">
        <f>IF(AND('8'!BD44=""),"",'8'!BD44)</f>
        <v/>
      </c>
      <c r="BE240" s="482" t="str">
        <f>IF(AND('8'!BE44=""),"",'8'!BE44)</f>
        <v/>
      </c>
      <c r="BF240" s="482" t="str">
        <f>IF(AND('8'!BF44=""),"",'8'!BF44)</f>
        <v/>
      </c>
      <c r="BG240" s="482" t="str">
        <f>IF(AND('8'!BG44=""),"",'8'!BG44)</f>
        <v/>
      </c>
      <c r="BH240" s="482" t="str">
        <f>IF(AND('8'!BH44=""),"",'8'!BH44)</f>
        <v/>
      </c>
      <c r="BI240" s="482" t="str">
        <f>IF(AND('8'!BI44=""),"",'8'!BI44)</f>
        <v/>
      </c>
      <c r="BJ240" s="482" t="str">
        <f>IF(AND('8'!BJ44=""),"",'8'!BJ44)</f>
        <v/>
      </c>
      <c r="BK240" s="482" t="str">
        <f>IF(AND('8'!BK44=""),"",'8'!BK44)</f>
        <v/>
      </c>
      <c r="BL240" s="482" t="str">
        <f>IF(AND('8'!BL44=""),"",'8'!BL44)</f>
        <v/>
      </c>
      <c r="BM240" s="482" t="str">
        <f>IF(AND('8'!BM44=""),"",'8'!BM44)</f>
        <v/>
      </c>
      <c r="BN240" s="482" t="str">
        <f>IF(AND('8'!BN44=""),"",'8'!BN44)</f>
        <v/>
      </c>
      <c r="BO240" s="482" t="str">
        <f>IF(AND('8'!BO44=""),"",'8'!BO44)</f>
        <v/>
      </c>
      <c r="BP240" s="482" t="str">
        <f>IF(AND('8'!BP44=""),"",'8'!BP44)</f>
        <v/>
      </c>
      <c r="BQ240" s="482" t="str">
        <f>IF(AND('8'!BQ44=""),"",'8'!BQ44)</f>
        <v/>
      </c>
      <c r="BR240" s="482" t="str">
        <f>IF(AND('8'!BR44=""),"",'8'!BR44)</f>
        <v/>
      </c>
      <c r="BS240" s="482" t="str">
        <f>IF(AND('8'!BS44=""),"",'8'!BS44)</f>
        <v/>
      </c>
      <c r="BT240" s="482" t="str">
        <f>IF(AND('8'!BT44=""),"",'8'!BT44)</f>
        <v/>
      </c>
      <c r="BU240" s="482" t="str">
        <f>IF(AND('8'!BU44=""),"",'8'!BU44)</f>
        <v/>
      </c>
      <c r="BV240" s="482" t="str">
        <f>IF(AND('8'!BV44=""),"",'8'!BV44)</f>
        <v/>
      </c>
      <c r="BW240" s="482" t="str">
        <f>IF(AND('8'!BW44=""),"",'8'!BW44)</f>
        <v/>
      </c>
      <c r="BX240" s="482" t="str">
        <f>IF(AND('8'!BX44=""),"",'8'!BX44)</f>
        <v/>
      </c>
      <c r="BY240" s="482" t="str">
        <f>IF(AND('8'!BY44=""),"",'8'!BY44)</f>
        <v/>
      </c>
      <c r="BZ240" s="482" t="str">
        <f>IF(AND('8'!BZ44=""),"",'8'!BZ44)</f>
        <v/>
      </c>
      <c r="CA240" s="482" t="str">
        <f>IF(AND('8'!CA44=""),"",'8'!CA44)</f>
        <v/>
      </c>
      <c r="CB240" s="482" t="str">
        <f>IF(AND('8'!CB44=""),"",'8'!CB44)</f>
        <v/>
      </c>
      <c r="CC240" s="482" t="str">
        <f>IF(AND('8'!CC44=""),"",'8'!CC44)</f>
        <v/>
      </c>
      <c r="CD240" s="482" t="str">
        <f>IF(AND('8'!CD44=""),"",'8'!CD44)</f>
        <v/>
      </c>
      <c r="CE240" s="482" t="str">
        <f>IF(AND('8'!CE44=""),"",'8'!CE44)</f>
        <v/>
      </c>
      <c r="CF240" s="482" t="str">
        <f>IF(AND('8'!CF44=""),"",'8'!CF44)</f>
        <v/>
      </c>
      <c r="CG240" s="482" t="str">
        <f>IF(AND('8'!CG44=""),"",'8'!CG44)</f>
        <v/>
      </c>
      <c r="CH240" s="482" t="str">
        <f>IF(AND('8'!CH44=""),"",'8'!CH44)</f>
        <v/>
      </c>
      <c r="CI240" s="482" t="str">
        <f>IF(AND('8'!CI44=""),"",'8'!CI44)</f>
        <v/>
      </c>
      <c r="CJ240" s="482" t="str">
        <f>IF(AND('8'!CJ44=""),"",'8'!CJ44)</f>
        <v/>
      </c>
      <c r="CK240" s="482" t="str">
        <f>IF(AND('8'!CK44=""),"",'8'!CK44)</f>
        <v/>
      </c>
      <c r="CL240" s="482" t="str">
        <f>IF(AND('8'!CL44=""),"",'8'!CL44)</f>
        <v/>
      </c>
      <c r="CM240" s="482" t="str">
        <f>IF(AND('8'!CM44=""),"",'8'!CM44)</f>
        <v/>
      </c>
      <c r="CN240" s="482" t="str">
        <f>IF(AND('8'!CN44=""),"",'8'!CN44)</f>
        <v/>
      </c>
      <c r="CO240" s="482" t="str">
        <f>IF(AND('8'!CO44=""),"",'8'!CO44)</f>
        <v/>
      </c>
      <c r="CP240" s="482" t="str">
        <f>IF(AND('8'!CP44=""),"",'8'!CP44)</f>
        <v/>
      </c>
      <c r="CQ240" s="482" t="str">
        <f>IF(AND('8'!CQ44=""),"",'8'!CQ44)</f>
        <v/>
      </c>
      <c r="CR240" s="482" t="str">
        <f>IF(AND('8'!CR44=""),"",'8'!CR44)</f>
        <v/>
      </c>
      <c r="CS240" s="482" t="str">
        <f>IF(AND('8'!CS44=""),"",'8'!CS44)</f>
        <v/>
      </c>
      <c r="CT240" s="482" t="str">
        <f>IF(AND('8'!CT44=""),"",'8'!CT44)</f>
        <v/>
      </c>
      <c r="CU240" s="482" t="str">
        <f>IF(AND('8'!CU44=""),"",'8'!CU44)</f>
        <v/>
      </c>
      <c r="CV240" s="482" t="str">
        <f>IF(AND('8'!CV44=""),"",'8'!CV44)</f>
        <v/>
      </c>
      <c r="CW240" s="482" t="str">
        <f>IF(AND('8'!CW44=""),"",'8'!CW44)</f>
        <v/>
      </c>
      <c r="CX240" s="482" t="str">
        <f>IF(AND('8'!CX44=""),"",'8'!CX44)</f>
        <v/>
      </c>
      <c r="CY240" s="482" t="str">
        <f>IF(AND('8'!CY44=""),"",'8'!CY44)</f>
        <v/>
      </c>
      <c r="CZ240" s="482" t="str">
        <f>IF(AND('8'!CZ44=""),"",'8'!CZ44)</f>
        <v/>
      </c>
      <c r="DA240" s="482" t="str">
        <f>IF(AND('8'!DA44=""),"",'8'!DA44)</f>
        <v/>
      </c>
      <c r="DB240" s="482" t="str">
        <f>IF(AND('8'!DB44=""),"",'8'!DB44)</f>
        <v/>
      </c>
      <c r="DC240" s="482" t="str">
        <f>IF(AND('8'!DC44=""),"",'8'!DC44)</f>
        <v/>
      </c>
      <c r="DD240" s="482" t="str">
        <f>IF(AND('8'!DD44=""),"",'8'!DD44)</f>
        <v/>
      </c>
      <c r="DE240" s="482" t="str">
        <f>IF(AND('8'!DE44=""),"",'8'!DE44)</f>
        <v/>
      </c>
      <c r="DF240" s="482" t="str">
        <f>IF(AND('8'!DF44=""),"",'8'!DF44)</f>
        <v/>
      </c>
      <c r="DG240" s="482" t="str">
        <f>IF(AND('8'!DG44=""),"",'8'!DG44)</f>
        <v/>
      </c>
      <c r="DH240" s="482" t="str">
        <f>IF(AND('8'!DH44=""),"",'8'!DH44)</f>
        <v/>
      </c>
      <c r="DI240" s="482" t="str">
        <f>IF(AND('8'!DI44=""),"",'8'!DI44)</f>
        <v/>
      </c>
      <c r="DJ240" s="482" t="str">
        <f>IF(AND('8'!DJ44=""),"",'8'!DJ44)</f>
        <v/>
      </c>
      <c r="DK240" s="482" t="str">
        <f>IF(AND('8'!DK44=""),"",'8'!DK44)</f>
        <v/>
      </c>
      <c r="DL240" s="482" t="str">
        <f>IF(AND('8'!DL44=""),"",'8'!DL44)</f>
        <v/>
      </c>
      <c r="DM240" s="482" t="str">
        <f>IF(AND('8'!DM44=""),"",'8'!DM44)</f>
        <v/>
      </c>
      <c r="DN240" s="482" t="str">
        <f>IF(AND('8'!DN44=""),"",'8'!DN44)</f>
        <v/>
      </c>
      <c r="DO240" s="482" t="str">
        <f>IF(AND('8'!DO44=""),"",'8'!DO44)</f>
        <v/>
      </c>
      <c r="DP240" s="482" t="str">
        <f>IF(AND('8'!DP44=""),"",'8'!DP44)</f>
        <v/>
      </c>
      <c r="DQ240" s="482" t="str">
        <f>IF(AND('8'!DQ44=""),"",'8'!DQ44)</f>
        <v/>
      </c>
      <c r="DR240" s="482" t="str">
        <f>IF(AND('8'!DR44=""),"",'8'!DR44)</f>
        <v/>
      </c>
      <c r="DS240" s="482" t="str">
        <f>IF(AND('8'!DS44=""),"",'8'!DS44)</f>
        <v/>
      </c>
      <c r="DT240" s="482" t="str">
        <f>IF(AND('8'!DT44=""),"",'8'!DT44)</f>
        <v/>
      </c>
      <c r="DU240" s="482" t="str">
        <f>IF(AND('8'!DU44=""),"",'8'!DU44)</f>
        <v/>
      </c>
      <c r="DV240" s="482" t="str">
        <f>IF(AND('8'!DV44=""),"",'8'!DV44)</f>
        <v/>
      </c>
      <c r="DW240" s="482" t="str">
        <f>IF(AND('8'!DW44=""),"",'8'!DW44)</f>
        <v/>
      </c>
      <c r="DX240" s="482" t="str">
        <f>IF(AND('8'!DX44=""),"",'8'!DX44)</f>
        <v/>
      </c>
      <c r="DY240" s="482" t="str">
        <f>IF(AND('8'!DY44=""),"",'8'!DY44)</f>
        <v/>
      </c>
      <c r="DZ240" s="482" t="str">
        <f>IF(AND('8'!DZ44=""),"",'8'!DZ44)</f>
        <v/>
      </c>
      <c r="EA240" s="482" t="str">
        <f>IF(AND('8'!EA44=""),"",'8'!EA44)</f>
        <v/>
      </c>
      <c r="EB240" s="482" t="str">
        <f>IF(AND('8'!EB44=""),"",'8'!EB44)</f>
        <v/>
      </c>
      <c r="EC240" s="482" t="str">
        <f>IF(AND('8'!EC44=""),"",'8'!EC44)</f>
        <v/>
      </c>
      <c r="ED240" s="482" t="str">
        <f>IF(AND('8'!ED44=""),"",'8'!ED44)</f>
        <v/>
      </c>
      <c r="EE240" s="482" t="str">
        <f>IF(AND('8'!EE44=""),"",'8'!EE44)</f>
        <v/>
      </c>
      <c r="EF240" s="482" t="str">
        <f>IF(AND('8'!EF44=""),"",'8'!EF44)</f>
        <v/>
      </c>
      <c r="EG240" s="482" t="str">
        <f>IF(AND('8'!EG44=""),"",'8'!EG44)</f>
        <v/>
      </c>
      <c r="EH240" s="482" t="str">
        <f>IF(AND('8'!EH44=""),"",'8'!EH44)</f>
        <v/>
      </c>
      <c r="EI240" s="482" t="str">
        <f>IF(AND('8'!EI44=""),"",'8'!EI44)</f>
        <v/>
      </c>
      <c r="EJ240" s="482" t="str">
        <f>IF(AND('8'!EJ44=""),"",'8'!EJ44)</f>
        <v/>
      </c>
      <c r="EK240" s="482" t="str">
        <f>IF(AND('8'!EK44=""),"",'8'!EK44)</f>
        <v/>
      </c>
      <c r="EL240" s="482" t="str">
        <f>IF(AND('8'!EL44=""),"",'8'!EL44)</f>
        <v/>
      </c>
      <c r="EM240" s="482" t="str">
        <f>IF(AND('8'!EM44=""),"",'8'!EM44)</f>
        <v/>
      </c>
      <c r="EN240" s="482" t="str">
        <f>IF(AND('8'!EN44=""),"",'8'!EN44)</f>
        <v/>
      </c>
      <c r="EO240" s="482" t="str">
        <f>IF(AND('8'!EO44=""),"",'8'!EO44)</f>
        <v/>
      </c>
      <c r="EP240" s="482" t="str">
        <f>IF(AND('8'!EP44=""),"",'8'!EP44)</f>
        <v/>
      </c>
      <c r="EQ240" s="482" t="str">
        <f>IF(AND('8'!EQ44=""),"",'8'!EQ44)</f>
        <v/>
      </c>
      <c r="ER240" s="482" t="str">
        <f>IF(AND('8'!ER44=""),"",'8'!ER44)</f>
        <v/>
      </c>
      <c r="ES240" s="482" t="str">
        <f>IF(AND('8'!ES44=""),"",'8'!ES44)</f>
        <v/>
      </c>
      <c r="ET240" s="482" t="str">
        <f>IF(AND('8'!ET44=""),"",'8'!ET44)</f>
        <v/>
      </c>
      <c r="EU240" s="482" t="str">
        <f>IF(AND('8'!EU44=""),"",'8'!EU44)</f>
        <v/>
      </c>
      <c r="EV240" s="482" t="str">
        <f>IF(AND('8'!EV44=""),"",'8'!EV44)</f>
        <v/>
      </c>
      <c r="EW240" s="482" t="str">
        <f>IF(AND('8'!EW44=""),"",'8'!EW44)</f>
        <v/>
      </c>
      <c r="EX240" s="482" t="str">
        <f>IF(AND('8'!EX44=""),"",'8'!EX44)</f>
        <v/>
      </c>
      <c r="EY240" s="482" t="str">
        <f>IF(AND('8'!EY44=""),"",'8'!EY44)</f>
        <v/>
      </c>
      <c r="EZ240" s="482" t="str">
        <f>IF(AND('8'!EZ44=""),"",'8'!EZ44)</f>
        <v/>
      </c>
      <c r="FA240" s="482" t="str">
        <f>IF(AND('8'!FA44=""),"",'8'!FA44)</f>
        <v/>
      </c>
      <c r="FB240" s="482" t="str">
        <f>IF(AND('8'!FB44=""),"",'8'!FB44)</f>
        <v/>
      </c>
      <c r="FC240" s="482" t="str">
        <f>IF(AND('8'!FC44=""),"",'8'!FC44)</f>
        <v/>
      </c>
      <c r="FD240" s="482" t="str">
        <f>IF(AND('8'!FD44=""),"",'8'!FD44)</f>
        <v/>
      </c>
      <c r="FE240" s="482" t="str">
        <f>IF(AND('8'!FE44=""),"",'8'!FE44)</f>
        <v/>
      </c>
      <c r="FF240" s="482" t="str">
        <f>IF(AND('8'!FF44=""),"",'8'!FF44)</f>
        <v xml:space="preserve"> </v>
      </c>
      <c r="FG240" s="482" t="str">
        <f>IF(AND('8'!FG44=""),"",'8'!FG44)</f>
        <v/>
      </c>
      <c r="FH240" s="482" t="str">
        <f>IF(AND('8'!FH44=""),"",'8'!FH44)</f>
        <v/>
      </c>
      <c r="FI240" s="482" t="str">
        <f>IF(AND('8'!FI44=""),"",'8'!FI44)</f>
        <v/>
      </c>
      <c r="FJ240" s="482" t="str">
        <f>IF(AND('8'!FJ44=""),"",'8'!FJ44)</f>
        <v/>
      </c>
      <c r="FK240" s="482" t="str">
        <f>IF(AND('8'!FK44=""),"",'8'!FK44)</f>
        <v/>
      </c>
      <c r="FL240" s="482" t="str">
        <f>IF(AND('8'!FL44=""),"",'8'!FL44)</f>
        <v/>
      </c>
      <c r="FM240" s="482" t="str">
        <f>IF(AND('8'!FM44=""),"",'8'!FM44)</f>
        <v xml:space="preserve"> </v>
      </c>
      <c r="FN240" s="482" t="str">
        <f>IF(AND('8'!FN44=""),"",'8'!FN44)</f>
        <v/>
      </c>
      <c r="FO240" s="482" t="str">
        <f>IF(AND('8'!FO44=""),"",'8'!FO44)</f>
        <v/>
      </c>
      <c r="FP240" s="482" t="str">
        <f>IF(AND('8'!FP44=""),"",'8'!FP44)</f>
        <v/>
      </c>
      <c r="FQ240" s="482" t="str">
        <f>IF(AND('8'!FQ44=""),"",'8'!FQ44)</f>
        <v/>
      </c>
      <c r="FR240" s="482" t="str">
        <f>IF(AND('8'!FR44=""),"",'8'!FR44)</f>
        <v/>
      </c>
      <c r="FS240" s="482" t="str">
        <f>IF(AND('8'!FS44=""),"",'8'!FS44)</f>
        <v/>
      </c>
      <c r="FT240" s="482" t="str">
        <f>IF(AND('8'!FT44=""),"",'8'!FT44)</f>
        <v xml:space="preserve"> </v>
      </c>
      <c r="FU240" s="482" t="str">
        <f>IF(AND('8'!FV44=""),"",'8'!FV44)</f>
        <v>-</v>
      </c>
      <c r="FV240" s="482" t="str">
        <f>IF(AND('8'!FW44=""),"",'8'!FW44)</f>
        <v>-</v>
      </c>
      <c r="FW240" s="482" t="str">
        <f>IF(AND('8'!FX44=""),"",'8'!FX44)</f>
        <v>-</v>
      </c>
      <c r="FX240" s="482" t="str">
        <f>IF(AND('8'!FY44=""),"",'8'!FY44)</f>
        <v>-</v>
      </c>
      <c r="FY240" s="482" t="str">
        <f>IF(AND('8'!FZ44=""),"",'8'!FZ44)</f>
        <v>-</v>
      </c>
      <c r="FZ240" s="482" t="str">
        <f>IF(AND('8'!GA44=""),"",'8'!GA44)</f>
        <v>-</v>
      </c>
      <c r="GA240" s="482" t="str">
        <f>IF(AND('8'!GB44=""),"",'8'!GB44)</f>
        <v>-</v>
      </c>
      <c r="GB240" s="482" t="str">
        <f>IF(AND('8'!GC44=""),"",'8'!GC44)</f>
        <v>-</v>
      </c>
      <c r="GC240" s="482" t="str">
        <f>IF(AND('8'!GD44=""),"",'8'!GD44)</f>
        <v>-</v>
      </c>
      <c r="GD240" s="482" t="str">
        <f>IF(AND('8'!GE44=""),"",'8'!GE44)</f>
        <v>-</v>
      </c>
      <c r="GE240" s="482" t="str">
        <f>IF(AND('8'!GF44=""),"",'8'!GF44)</f>
        <v>-</v>
      </c>
      <c r="GF240" s="482" t="str">
        <f>IF(AND('8'!GG44=""),"",'8'!GG44)</f>
        <v>-</v>
      </c>
      <c r="GG240" s="482" t="str">
        <f>IF(AND('8'!GH44=""),"",IF(AND('8'!GH44="-"),"",'8'!GH44))</f>
        <v/>
      </c>
      <c r="GH240" s="50" t="str">
        <f>IF(AND(C240=""),"",VLOOKUP(B240,Register!$A$7:$CL$311,36,FALSE))</f>
        <v/>
      </c>
      <c r="GI240" s="483" t="str">
        <f>IF(AND('8'!GL44=""),"",'8'!GL44)</f>
        <v/>
      </c>
      <c r="GJ240" s="173" t="str">
        <f>IF(AND('8'!FU44=""),"",'8'!FU44)</f>
        <v/>
      </c>
    </row>
    <row r="241" spans="1:192" ht="21">
      <c r="A241" s="480">
        <v>233</v>
      </c>
      <c r="B241" s="481" t="str">
        <f>IF(AND('8'!B45=""),"",'8'!B45)</f>
        <v/>
      </c>
      <c r="C241" s="196" t="str">
        <f>IF(AND('8'!C45=""),"",'8'!C45)</f>
        <v/>
      </c>
      <c r="D241" s="196" t="str">
        <f>IF(AND('8'!D45=""),"",'8'!D45)</f>
        <v/>
      </c>
      <c r="E241" s="201" t="str">
        <f>IF(AND('8'!E45=""),"",'8'!E45)</f>
        <v/>
      </c>
      <c r="F241" s="482" t="str">
        <f>IF(AND('8'!F45=""),"",'8'!F45)</f>
        <v/>
      </c>
      <c r="G241" s="482" t="str">
        <f>IF(AND('8'!G45=""),"",'8'!G45)</f>
        <v/>
      </c>
      <c r="H241" s="482" t="str">
        <f>IF(AND('8'!H45=""),"",'8'!H45)</f>
        <v/>
      </c>
      <c r="I241" s="482" t="str">
        <f>IF(AND('8'!I45=""),"",'8'!I45)</f>
        <v/>
      </c>
      <c r="J241" s="482" t="str">
        <f>IF(AND('8'!J45=""),"",'8'!J45)</f>
        <v/>
      </c>
      <c r="K241" s="482" t="str">
        <f>IF(AND('8'!K45=""),"",'8'!K45)</f>
        <v/>
      </c>
      <c r="L241" s="482" t="str">
        <f>IF(AND('8'!L45=""),"",'8'!L45)</f>
        <v/>
      </c>
      <c r="M241" s="482" t="str">
        <f>IF(AND('8'!M45=""),"",'8'!M45)</f>
        <v/>
      </c>
      <c r="N241" s="482" t="str">
        <f>IF(AND('8'!N45=""),"",'8'!N45)</f>
        <v/>
      </c>
      <c r="O241" s="482" t="str">
        <f>IF(AND('8'!O45=""),"",'8'!O45)</f>
        <v/>
      </c>
      <c r="P241" s="482" t="str">
        <f>IF(AND('8'!P45=""),"",'8'!P45)</f>
        <v/>
      </c>
      <c r="Q241" s="482" t="str">
        <f>IF(AND('8'!Q45=""),"",'8'!Q45)</f>
        <v/>
      </c>
      <c r="R241" s="482" t="str">
        <f>IF(AND('8'!R45=""),"",'8'!R45)</f>
        <v/>
      </c>
      <c r="S241" s="482" t="str">
        <f>IF(AND('8'!S45=""),"",'8'!S45)</f>
        <v/>
      </c>
      <c r="T241" s="482" t="str">
        <f>IF(AND('8'!T45=""),"",'8'!T45)</f>
        <v/>
      </c>
      <c r="U241" s="482" t="str">
        <f>IF(AND('8'!U45=""),"",'8'!U45)</f>
        <v/>
      </c>
      <c r="V241" s="482" t="str">
        <f>IF(AND('8'!V45=""),"",'8'!V45)</f>
        <v/>
      </c>
      <c r="W241" s="482" t="str">
        <f>IF(AND('8'!W45=""),"",'8'!W45)</f>
        <v/>
      </c>
      <c r="X241" s="482" t="str">
        <f>IF(AND('8'!X45=""),"",'8'!X45)</f>
        <v/>
      </c>
      <c r="Y241" s="482" t="str">
        <f>IF(AND('8'!Y45=""),"",'8'!Y45)</f>
        <v/>
      </c>
      <c r="Z241" s="482" t="str">
        <f>IF(AND('8'!Z45=""),"",'8'!Z45)</f>
        <v/>
      </c>
      <c r="AA241" s="482" t="str">
        <f>IF(AND('8'!AA45=""),"",'8'!AA45)</f>
        <v/>
      </c>
      <c r="AB241" s="482" t="str">
        <f>IF(AND('8'!AB45=""),"",'8'!AB45)</f>
        <v/>
      </c>
      <c r="AC241" s="482" t="str">
        <f>IF(AND('8'!AC45=""),"",'8'!AC45)</f>
        <v/>
      </c>
      <c r="AD241" s="482" t="str">
        <f>IF(AND('8'!AD45=""),"",'8'!AD45)</f>
        <v/>
      </c>
      <c r="AE241" s="482" t="str">
        <f>IF(AND('8'!AE45=""),"",'8'!AE45)</f>
        <v/>
      </c>
      <c r="AF241" s="482" t="str">
        <f>IF(AND('8'!AF45=""),"",'8'!AF45)</f>
        <v/>
      </c>
      <c r="AG241" s="482" t="str">
        <f>IF(AND('8'!AG45=""),"",'8'!AG45)</f>
        <v/>
      </c>
      <c r="AH241" s="482" t="str">
        <f>IF(AND('8'!AH45=""),"",'8'!AH45)</f>
        <v/>
      </c>
      <c r="AI241" s="482" t="str">
        <f>IF(AND('8'!AI45=""),"",'8'!AI45)</f>
        <v/>
      </c>
      <c r="AJ241" s="482" t="str">
        <f>IF(AND('8'!AJ45=""),"",'8'!AJ45)</f>
        <v/>
      </c>
      <c r="AK241" s="482" t="str">
        <f>IF(AND('8'!AK45=""),"",'8'!AK45)</f>
        <v/>
      </c>
      <c r="AL241" s="482" t="str">
        <f>IF(AND('8'!AL45=""),"",'8'!AL45)</f>
        <v/>
      </c>
      <c r="AM241" s="482" t="str">
        <f>IF(AND('8'!AM45=""),"",'8'!AM45)</f>
        <v/>
      </c>
      <c r="AN241" s="482" t="str">
        <f>IF(AND('8'!AN45=""),"",'8'!AN45)</f>
        <v/>
      </c>
      <c r="AO241" s="482" t="str">
        <f>IF(AND('8'!AO45=""),"",'8'!AO45)</f>
        <v/>
      </c>
      <c r="AP241" s="482" t="str">
        <f>IF(AND('8'!AP45=""),"",'8'!AP45)</f>
        <v/>
      </c>
      <c r="AQ241" s="482" t="str">
        <f>IF(AND('8'!AQ45=""),"",'8'!AQ45)</f>
        <v/>
      </c>
      <c r="AR241" s="482" t="str">
        <f>IF(AND('8'!AR45=""),"",'8'!AR45)</f>
        <v/>
      </c>
      <c r="AS241" s="482" t="str">
        <f>IF(AND('8'!AS45=""),"",'8'!AS45)</f>
        <v/>
      </c>
      <c r="AT241" s="482" t="str">
        <f>IF(AND('8'!AT45=""),"",'8'!AT45)</f>
        <v/>
      </c>
      <c r="AU241" s="482" t="str">
        <f>IF(AND('8'!AU45=""),"",'8'!AU45)</f>
        <v/>
      </c>
      <c r="AV241" s="482" t="str">
        <f>IF(AND('8'!AV45=""),"",'8'!AV45)</f>
        <v/>
      </c>
      <c r="AW241" s="482" t="str">
        <f>IF(AND('8'!AW45=""),"",'8'!AW45)</f>
        <v/>
      </c>
      <c r="AX241" s="482" t="str">
        <f>IF(AND('8'!AX45=""),"",'8'!AX45)</f>
        <v/>
      </c>
      <c r="AY241" s="482" t="str">
        <f>IF(AND('8'!AY45=""),"",'8'!AY45)</f>
        <v/>
      </c>
      <c r="AZ241" s="482" t="str">
        <f>IF(AND('8'!AZ45=""),"",'8'!AZ45)</f>
        <v/>
      </c>
      <c r="BA241" s="482" t="str">
        <f>IF(AND('8'!BA45=""),"",'8'!BA45)</f>
        <v/>
      </c>
      <c r="BB241" s="482" t="str">
        <f>IF(AND('8'!BB45=""),"",'8'!BB45)</f>
        <v/>
      </c>
      <c r="BC241" s="482" t="str">
        <f>IF(AND('8'!BC45=""),"",'8'!BC45)</f>
        <v/>
      </c>
      <c r="BD241" s="482" t="str">
        <f>IF(AND('8'!BD45=""),"",'8'!BD45)</f>
        <v/>
      </c>
      <c r="BE241" s="482" t="str">
        <f>IF(AND('8'!BE45=""),"",'8'!BE45)</f>
        <v/>
      </c>
      <c r="BF241" s="482" t="str">
        <f>IF(AND('8'!BF45=""),"",'8'!BF45)</f>
        <v/>
      </c>
      <c r="BG241" s="482" t="str">
        <f>IF(AND('8'!BG45=""),"",'8'!BG45)</f>
        <v/>
      </c>
      <c r="BH241" s="482" t="str">
        <f>IF(AND('8'!BH45=""),"",'8'!BH45)</f>
        <v/>
      </c>
      <c r="BI241" s="482" t="str">
        <f>IF(AND('8'!BI45=""),"",'8'!BI45)</f>
        <v/>
      </c>
      <c r="BJ241" s="482" t="str">
        <f>IF(AND('8'!BJ45=""),"",'8'!BJ45)</f>
        <v/>
      </c>
      <c r="BK241" s="482" t="str">
        <f>IF(AND('8'!BK45=""),"",'8'!BK45)</f>
        <v/>
      </c>
      <c r="BL241" s="482" t="str">
        <f>IF(AND('8'!BL45=""),"",'8'!BL45)</f>
        <v/>
      </c>
      <c r="BM241" s="482" t="str">
        <f>IF(AND('8'!BM45=""),"",'8'!BM45)</f>
        <v/>
      </c>
      <c r="BN241" s="482" t="str">
        <f>IF(AND('8'!BN45=""),"",'8'!BN45)</f>
        <v/>
      </c>
      <c r="BO241" s="482" t="str">
        <f>IF(AND('8'!BO45=""),"",'8'!BO45)</f>
        <v/>
      </c>
      <c r="BP241" s="482" t="str">
        <f>IF(AND('8'!BP45=""),"",'8'!BP45)</f>
        <v/>
      </c>
      <c r="BQ241" s="482" t="str">
        <f>IF(AND('8'!BQ45=""),"",'8'!BQ45)</f>
        <v/>
      </c>
      <c r="BR241" s="482" t="str">
        <f>IF(AND('8'!BR45=""),"",'8'!BR45)</f>
        <v/>
      </c>
      <c r="BS241" s="482" t="str">
        <f>IF(AND('8'!BS45=""),"",'8'!BS45)</f>
        <v/>
      </c>
      <c r="BT241" s="482" t="str">
        <f>IF(AND('8'!BT45=""),"",'8'!BT45)</f>
        <v/>
      </c>
      <c r="BU241" s="482" t="str">
        <f>IF(AND('8'!BU45=""),"",'8'!BU45)</f>
        <v/>
      </c>
      <c r="BV241" s="482" t="str">
        <f>IF(AND('8'!BV45=""),"",'8'!BV45)</f>
        <v/>
      </c>
      <c r="BW241" s="482" t="str">
        <f>IF(AND('8'!BW45=""),"",'8'!BW45)</f>
        <v/>
      </c>
      <c r="BX241" s="482" t="str">
        <f>IF(AND('8'!BX45=""),"",'8'!BX45)</f>
        <v/>
      </c>
      <c r="BY241" s="482" t="str">
        <f>IF(AND('8'!BY45=""),"",'8'!BY45)</f>
        <v/>
      </c>
      <c r="BZ241" s="482" t="str">
        <f>IF(AND('8'!BZ45=""),"",'8'!BZ45)</f>
        <v/>
      </c>
      <c r="CA241" s="482" t="str">
        <f>IF(AND('8'!CA45=""),"",'8'!CA45)</f>
        <v/>
      </c>
      <c r="CB241" s="482" t="str">
        <f>IF(AND('8'!CB45=""),"",'8'!CB45)</f>
        <v/>
      </c>
      <c r="CC241" s="482" t="str">
        <f>IF(AND('8'!CC45=""),"",'8'!CC45)</f>
        <v/>
      </c>
      <c r="CD241" s="482" t="str">
        <f>IF(AND('8'!CD45=""),"",'8'!CD45)</f>
        <v/>
      </c>
      <c r="CE241" s="482" t="str">
        <f>IF(AND('8'!CE45=""),"",'8'!CE45)</f>
        <v/>
      </c>
      <c r="CF241" s="482" t="str">
        <f>IF(AND('8'!CF45=""),"",'8'!CF45)</f>
        <v/>
      </c>
      <c r="CG241" s="482" t="str">
        <f>IF(AND('8'!CG45=""),"",'8'!CG45)</f>
        <v/>
      </c>
      <c r="CH241" s="482" t="str">
        <f>IF(AND('8'!CH45=""),"",'8'!CH45)</f>
        <v/>
      </c>
      <c r="CI241" s="482" t="str">
        <f>IF(AND('8'!CI45=""),"",'8'!CI45)</f>
        <v/>
      </c>
      <c r="CJ241" s="482" t="str">
        <f>IF(AND('8'!CJ45=""),"",'8'!CJ45)</f>
        <v/>
      </c>
      <c r="CK241" s="482" t="str">
        <f>IF(AND('8'!CK45=""),"",'8'!CK45)</f>
        <v/>
      </c>
      <c r="CL241" s="482" t="str">
        <f>IF(AND('8'!CL45=""),"",'8'!CL45)</f>
        <v/>
      </c>
      <c r="CM241" s="482" t="str">
        <f>IF(AND('8'!CM45=""),"",'8'!CM45)</f>
        <v/>
      </c>
      <c r="CN241" s="482" t="str">
        <f>IF(AND('8'!CN45=""),"",'8'!CN45)</f>
        <v/>
      </c>
      <c r="CO241" s="482" t="str">
        <f>IF(AND('8'!CO45=""),"",'8'!CO45)</f>
        <v/>
      </c>
      <c r="CP241" s="482" t="str">
        <f>IF(AND('8'!CP45=""),"",'8'!CP45)</f>
        <v/>
      </c>
      <c r="CQ241" s="482" t="str">
        <f>IF(AND('8'!CQ45=""),"",'8'!CQ45)</f>
        <v/>
      </c>
      <c r="CR241" s="482" t="str">
        <f>IF(AND('8'!CR45=""),"",'8'!CR45)</f>
        <v/>
      </c>
      <c r="CS241" s="482" t="str">
        <f>IF(AND('8'!CS45=""),"",'8'!CS45)</f>
        <v/>
      </c>
      <c r="CT241" s="482" t="str">
        <f>IF(AND('8'!CT45=""),"",'8'!CT45)</f>
        <v/>
      </c>
      <c r="CU241" s="482" t="str">
        <f>IF(AND('8'!CU45=""),"",'8'!CU45)</f>
        <v/>
      </c>
      <c r="CV241" s="482" t="str">
        <f>IF(AND('8'!CV45=""),"",'8'!CV45)</f>
        <v/>
      </c>
      <c r="CW241" s="482" t="str">
        <f>IF(AND('8'!CW45=""),"",'8'!CW45)</f>
        <v/>
      </c>
      <c r="CX241" s="482" t="str">
        <f>IF(AND('8'!CX45=""),"",'8'!CX45)</f>
        <v/>
      </c>
      <c r="CY241" s="482" t="str">
        <f>IF(AND('8'!CY45=""),"",'8'!CY45)</f>
        <v/>
      </c>
      <c r="CZ241" s="482" t="str">
        <f>IF(AND('8'!CZ45=""),"",'8'!CZ45)</f>
        <v/>
      </c>
      <c r="DA241" s="482" t="str">
        <f>IF(AND('8'!DA45=""),"",'8'!DA45)</f>
        <v/>
      </c>
      <c r="DB241" s="482" t="str">
        <f>IF(AND('8'!DB45=""),"",'8'!DB45)</f>
        <v/>
      </c>
      <c r="DC241" s="482" t="str">
        <f>IF(AND('8'!DC45=""),"",'8'!DC45)</f>
        <v/>
      </c>
      <c r="DD241" s="482" t="str">
        <f>IF(AND('8'!DD45=""),"",'8'!DD45)</f>
        <v/>
      </c>
      <c r="DE241" s="482" t="str">
        <f>IF(AND('8'!DE45=""),"",'8'!DE45)</f>
        <v/>
      </c>
      <c r="DF241" s="482" t="str">
        <f>IF(AND('8'!DF45=""),"",'8'!DF45)</f>
        <v/>
      </c>
      <c r="DG241" s="482" t="str">
        <f>IF(AND('8'!DG45=""),"",'8'!DG45)</f>
        <v/>
      </c>
      <c r="DH241" s="482" t="str">
        <f>IF(AND('8'!DH45=""),"",'8'!DH45)</f>
        <v/>
      </c>
      <c r="DI241" s="482" t="str">
        <f>IF(AND('8'!DI45=""),"",'8'!DI45)</f>
        <v/>
      </c>
      <c r="DJ241" s="482" t="str">
        <f>IF(AND('8'!DJ45=""),"",'8'!DJ45)</f>
        <v/>
      </c>
      <c r="DK241" s="482" t="str">
        <f>IF(AND('8'!DK45=""),"",'8'!DK45)</f>
        <v/>
      </c>
      <c r="DL241" s="482" t="str">
        <f>IF(AND('8'!DL45=""),"",'8'!DL45)</f>
        <v/>
      </c>
      <c r="DM241" s="482" t="str">
        <f>IF(AND('8'!DM45=""),"",'8'!DM45)</f>
        <v/>
      </c>
      <c r="DN241" s="482" t="str">
        <f>IF(AND('8'!DN45=""),"",'8'!DN45)</f>
        <v/>
      </c>
      <c r="DO241" s="482" t="str">
        <f>IF(AND('8'!DO45=""),"",'8'!DO45)</f>
        <v/>
      </c>
      <c r="DP241" s="482" t="str">
        <f>IF(AND('8'!DP45=""),"",'8'!DP45)</f>
        <v/>
      </c>
      <c r="DQ241" s="482" t="str">
        <f>IF(AND('8'!DQ45=""),"",'8'!DQ45)</f>
        <v/>
      </c>
      <c r="DR241" s="482" t="str">
        <f>IF(AND('8'!DR45=""),"",'8'!DR45)</f>
        <v/>
      </c>
      <c r="DS241" s="482" t="str">
        <f>IF(AND('8'!DS45=""),"",'8'!DS45)</f>
        <v/>
      </c>
      <c r="DT241" s="482" t="str">
        <f>IF(AND('8'!DT45=""),"",'8'!DT45)</f>
        <v/>
      </c>
      <c r="DU241" s="482" t="str">
        <f>IF(AND('8'!DU45=""),"",'8'!DU45)</f>
        <v/>
      </c>
      <c r="DV241" s="482" t="str">
        <f>IF(AND('8'!DV45=""),"",'8'!DV45)</f>
        <v/>
      </c>
      <c r="DW241" s="482" t="str">
        <f>IF(AND('8'!DW45=""),"",'8'!DW45)</f>
        <v/>
      </c>
      <c r="DX241" s="482" t="str">
        <f>IF(AND('8'!DX45=""),"",'8'!DX45)</f>
        <v/>
      </c>
      <c r="DY241" s="482" t="str">
        <f>IF(AND('8'!DY45=""),"",'8'!DY45)</f>
        <v/>
      </c>
      <c r="DZ241" s="482" t="str">
        <f>IF(AND('8'!DZ45=""),"",'8'!DZ45)</f>
        <v/>
      </c>
      <c r="EA241" s="482" t="str">
        <f>IF(AND('8'!EA45=""),"",'8'!EA45)</f>
        <v/>
      </c>
      <c r="EB241" s="482" t="str">
        <f>IF(AND('8'!EB45=""),"",'8'!EB45)</f>
        <v/>
      </c>
      <c r="EC241" s="482" t="str">
        <f>IF(AND('8'!EC45=""),"",'8'!EC45)</f>
        <v/>
      </c>
      <c r="ED241" s="482" t="str">
        <f>IF(AND('8'!ED45=""),"",'8'!ED45)</f>
        <v/>
      </c>
      <c r="EE241" s="482" t="str">
        <f>IF(AND('8'!EE45=""),"",'8'!EE45)</f>
        <v/>
      </c>
      <c r="EF241" s="482" t="str">
        <f>IF(AND('8'!EF45=""),"",'8'!EF45)</f>
        <v/>
      </c>
      <c r="EG241" s="482" t="str">
        <f>IF(AND('8'!EG45=""),"",'8'!EG45)</f>
        <v/>
      </c>
      <c r="EH241" s="482" t="str">
        <f>IF(AND('8'!EH45=""),"",'8'!EH45)</f>
        <v/>
      </c>
      <c r="EI241" s="482" t="str">
        <f>IF(AND('8'!EI45=""),"",'8'!EI45)</f>
        <v/>
      </c>
      <c r="EJ241" s="482" t="str">
        <f>IF(AND('8'!EJ45=""),"",'8'!EJ45)</f>
        <v/>
      </c>
      <c r="EK241" s="482" t="str">
        <f>IF(AND('8'!EK45=""),"",'8'!EK45)</f>
        <v/>
      </c>
      <c r="EL241" s="482" t="str">
        <f>IF(AND('8'!EL45=""),"",'8'!EL45)</f>
        <v/>
      </c>
      <c r="EM241" s="482" t="str">
        <f>IF(AND('8'!EM45=""),"",'8'!EM45)</f>
        <v/>
      </c>
      <c r="EN241" s="482" t="str">
        <f>IF(AND('8'!EN45=""),"",'8'!EN45)</f>
        <v/>
      </c>
      <c r="EO241" s="482" t="str">
        <f>IF(AND('8'!EO45=""),"",'8'!EO45)</f>
        <v/>
      </c>
      <c r="EP241" s="482" t="str">
        <f>IF(AND('8'!EP45=""),"",'8'!EP45)</f>
        <v/>
      </c>
      <c r="EQ241" s="482" t="str">
        <f>IF(AND('8'!EQ45=""),"",'8'!EQ45)</f>
        <v/>
      </c>
      <c r="ER241" s="482" t="str">
        <f>IF(AND('8'!ER45=""),"",'8'!ER45)</f>
        <v/>
      </c>
      <c r="ES241" s="482" t="str">
        <f>IF(AND('8'!ES45=""),"",'8'!ES45)</f>
        <v/>
      </c>
      <c r="ET241" s="482" t="str">
        <f>IF(AND('8'!ET45=""),"",'8'!ET45)</f>
        <v/>
      </c>
      <c r="EU241" s="482" t="str">
        <f>IF(AND('8'!EU45=""),"",'8'!EU45)</f>
        <v/>
      </c>
      <c r="EV241" s="482" t="str">
        <f>IF(AND('8'!EV45=""),"",'8'!EV45)</f>
        <v/>
      </c>
      <c r="EW241" s="482" t="str">
        <f>IF(AND('8'!EW45=""),"",'8'!EW45)</f>
        <v/>
      </c>
      <c r="EX241" s="482" t="str">
        <f>IF(AND('8'!EX45=""),"",'8'!EX45)</f>
        <v/>
      </c>
      <c r="EY241" s="482" t="str">
        <f>IF(AND('8'!EY45=""),"",'8'!EY45)</f>
        <v/>
      </c>
      <c r="EZ241" s="482" t="str">
        <f>IF(AND('8'!EZ45=""),"",'8'!EZ45)</f>
        <v/>
      </c>
      <c r="FA241" s="482" t="str">
        <f>IF(AND('8'!FA45=""),"",'8'!FA45)</f>
        <v/>
      </c>
      <c r="FB241" s="482" t="str">
        <f>IF(AND('8'!FB45=""),"",'8'!FB45)</f>
        <v/>
      </c>
      <c r="FC241" s="482" t="str">
        <f>IF(AND('8'!FC45=""),"",'8'!FC45)</f>
        <v/>
      </c>
      <c r="FD241" s="482" t="str">
        <f>IF(AND('8'!FD45=""),"",'8'!FD45)</f>
        <v/>
      </c>
      <c r="FE241" s="482" t="str">
        <f>IF(AND('8'!FE45=""),"",'8'!FE45)</f>
        <v/>
      </c>
      <c r="FF241" s="482" t="str">
        <f>IF(AND('8'!FF45=""),"",'8'!FF45)</f>
        <v xml:space="preserve"> </v>
      </c>
      <c r="FG241" s="482" t="str">
        <f>IF(AND('8'!FG45=""),"",'8'!FG45)</f>
        <v/>
      </c>
      <c r="FH241" s="482" t="str">
        <f>IF(AND('8'!FH45=""),"",'8'!FH45)</f>
        <v/>
      </c>
      <c r="FI241" s="482" t="str">
        <f>IF(AND('8'!FI45=""),"",'8'!FI45)</f>
        <v/>
      </c>
      <c r="FJ241" s="482" t="str">
        <f>IF(AND('8'!FJ45=""),"",'8'!FJ45)</f>
        <v/>
      </c>
      <c r="FK241" s="482" t="str">
        <f>IF(AND('8'!FK45=""),"",'8'!FK45)</f>
        <v/>
      </c>
      <c r="FL241" s="482" t="str">
        <f>IF(AND('8'!FL45=""),"",'8'!FL45)</f>
        <v/>
      </c>
      <c r="FM241" s="482" t="str">
        <f>IF(AND('8'!FM45=""),"",'8'!FM45)</f>
        <v xml:space="preserve"> </v>
      </c>
      <c r="FN241" s="482" t="str">
        <f>IF(AND('8'!FN45=""),"",'8'!FN45)</f>
        <v/>
      </c>
      <c r="FO241" s="482" t="str">
        <f>IF(AND('8'!FO45=""),"",'8'!FO45)</f>
        <v/>
      </c>
      <c r="FP241" s="482" t="str">
        <f>IF(AND('8'!FP45=""),"",'8'!FP45)</f>
        <v/>
      </c>
      <c r="FQ241" s="482" t="str">
        <f>IF(AND('8'!FQ45=""),"",'8'!FQ45)</f>
        <v/>
      </c>
      <c r="FR241" s="482" t="str">
        <f>IF(AND('8'!FR45=""),"",'8'!FR45)</f>
        <v/>
      </c>
      <c r="FS241" s="482" t="str">
        <f>IF(AND('8'!FS45=""),"",'8'!FS45)</f>
        <v/>
      </c>
      <c r="FT241" s="482" t="str">
        <f>IF(AND('8'!FT45=""),"",'8'!FT45)</f>
        <v xml:space="preserve"> </v>
      </c>
      <c r="FU241" s="482" t="str">
        <f>IF(AND('8'!FV45=""),"",'8'!FV45)</f>
        <v>-</v>
      </c>
      <c r="FV241" s="482" t="str">
        <f>IF(AND('8'!FW45=""),"",'8'!FW45)</f>
        <v>-</v>
      </c>
      <c r="FW241" s="482" t="str">
        <f>IF(AND('8'!FX45=""),"",'8'!FX45)</f>
        <v>-</v>
      </c>
      <c r="FX241" s="482" t="str">
        <f>IF(AND('8'!FY45=""),"",'8'!FY45)</f>
        <v>-</v>
      </c>
      <c r="FY241" s="482" t="str">
        <f>IF(AND('8'!FZ45=""),"",'8'!FZ45)</f>
        <v>-</v>
      </c>
      <c r="FZ241" s="482" t="str">
        <f>IF(AND('8'!GA45=""),"",'8'!GA45)</f>
        <v>-</v>
      </c>
      <c r="GA241" s="482" t="str">
        <f>IF(AND('8'!GB45=""),"",'8'!GB45)</f>
        <v>-</v>
      </c>
      <c r="GB241" s="482" t="str">
        <f>IF(AND('8'!GC45=""),"",'8'!GC45)</f>
        <v>-</v>
      </c>
      <c r="GC241" s="482" t="str">
        <f>IF(AND('8'!GD45=""),"",'8'!GD45)</f>
        <v>-</v>
      </c>
      <c r="GD241" s="482" t="str">
        <f>IF(AND('8'!GE45=""),"",'8'!GE45)</f>
        <v>-</v>
      </c>
      <c r="GE241" s="482" t="str">
        <f>IF(AND('8'!GF45=""),"",'8'!GF45)</f>
        <v>-</v>
      </c>
      <c r="GF241" s="482" t="str">
        <f>IF(AND('8'!GG45=""),"",'8'!GG45)</f>
        <v>-</v>
      </c>
      <c r="GG241" s="482" t="str">
        <f>IF(AND('8'!GH45=""),"",IF(AND('8'!GH45="-"),"",'8'!GH45))</f>
        <v/>
      </c>
      <c r="GH241" s="50" t="str">
        <f>IF(AND(C241=""),"",VLOOKUP(B241,Register!$A$7:$CL$311,36,FALSE))</f>
        <v/>
      </c>
      <c r="GI241" s="483" t="str">
        <f>IF(AND('8'!GL45=""),"",'8'!GL45)</f>
        <v/>
      </c>
      <c r="GJ241" s="173" t="str">
        <f>IF(AND('8'!FU45=""),"",'8'!FU45)</f>
        <v/>
      </c>
    </row>
    <row r="242" spans="1:192" ht="21">
      <c r="A242" s="480">
        <v>234</v>
      </c>
      <c r="B242" s="481" t="str">
        <f>IF(AND('8'!B46=""),"",'8'!B46)</f>
        <v/>
      </c>
      <c r="C242" s="196" t="str">
        <f>IF(AND('8'!C46=""),"",'8'!C46)</f>
        <v/>
      </c>
      <c r="D242" s="196" t="str">
        <f>IF(AND('8'!D46=""),"",'8'!D46)</f>
        <v/>
      </c>
      <c r="E242" s="201" t="str">
        <f>IF(AND('8'!E46=""),"",'8'!E46)</f>
        <v/>
      </c>
      <c r="F242" s="482" t="str">
        <f>IF(AND('8'!F46=""),"",'8'!F46)</f>
        <v/>
      </c>
      <c r="G242" s="482" t="str">
        <f>IF(AND('8'!G46=""),"",'8'!G46)</f>
        <v/>
      </c>
      <c r="H242" s="482" t="str">
        <f>IF(AND('8'!H46=""),"",'8'!H46)</f>
        <v/>
      </c>
      <c r="I242" s="482" t="str">
        <f>IF(AND('8'!I46=""),"",'8'!I46)</f>
        <v/>
      </c>
      <c r="J242" s="482" t="str">
        <f>IF(AND('8'!J46=""),"",'8'!J46)</f>
        <v/>
      </c>
      <c r="K242" s="482" t="str">
        <f>IF(AND('8'!K46=""),"",'8'!K46)</f>
        <v/>
      </c>
      <c r="L242" s="482" t="str">
        <f>IF(AND('8'!L46=""),"",'8'!L46)</f>
        <v/>
      </c>
      <c r="M242" s="482" t="str">
        <f>IF(AND('8'!M46=""),"",'8'!M46)</f>
        <v/>
      </c>
      <c r="N242" s="482" t="str">
        <f>IF(AND('8'!N46=""),"",'8'!N46)</f>
        <v/>
      </c>
      <c r="O242" s="482" t="str">
        <f>IF(AND('8'!O46=""),"",'8'!O46)</f>
        <v/>
      </c>
      <c r="P242" s="482" t="str">
        <f>IF(AND('8'!P46=""),"",'8'!P46)</f>
        <v/>
      </c>
      <c r="Q242" s="482" t="str">
        <f>IF(AND('8'!Q46=""),"",'8'!Q46)</f>
        <v/>
      </c>
      <c r="R242" s="482" t="str">
        <f>IF(AND('8'!R46=""),"",'8'!R46)</f>
        <v/>
      </c>
      <c r="S242" s="482" t="str">
        <f>IF(AND('8'!S46=""),"",'8'!S46)</f>
        <v/>
      </c>
      <c r="T242" s="482" t="str">
        <f>IF(AND('8'!T46=""),"",'8'!T46)</f>
        <v/>
      </c>
      <c r="U242" s="482" t="str">
        <f>IF(AND('8'!U46=""),"",'8'!U46)</f>
        <v/>
      </c>
      <c r="V242" s="482" t="str">
        <f>IF(AND('8'!V46=""),"",'8'!V46)</f>
        <v/>
      </c>
      <c r="W242" s="482" t="str">
        <f>IF(AND('8'!W46=""),"",'8'!W46)</f>
        <v/>
      </c>
      <c r="X242" s="482" t="str">
        <f>IF(AND('8'!X46=""),"",'8'!X46)</f>
        <v/>
      </c>
      <c r="Y242" s="482" t="str">
        <f>IF(AND('8'!Y46=""),"",'8'!Y46)</f>
        <v/>
      </c>
      <c r="Z242" s="482" t="str">
        <f>IF(AND('8'!Z46=""),"",'8'!Z46)</f>
        <v/>
      </c>
      <c r="AA242" s="482" t="str">
        <f>IF(AND('8'!AA46=""),"",'8'!AA46)</f>
        <v/>
      </c>
      <c r="AB242" s="482" t="str">
        <f>IF(AND('8'!AB46=""),"",'8'!AB46)</f>
        <v/>
      </c>
      <c r="AC242" s="482" t="str">
        <f>IF(AND('8'!AC46=""),"",'8'!AC46)</f>
        <v/>
      </c>
      <c r="AD242" s="482" t="str">
        <f>IF(AND('8'!AD46=""),"",'8'!AD46)</f>
        <v/>
      </c>
      <c r="AE242" s="482" t="str">
        <f>IF(AND('8'!AE46=""),"",'8'!AE46)</f>
        <v/>
      </c>
      <c r="AF242" s="482" t="str">
        <f>IF(AND('8'!AF46=""),"",'8'!AF46)</f>
        <v/>
      </c>
      <c r="AG242" s="482" t="str">
        <f>IF(AND('8'!AG46=""),"",'8'!AG46)</f>
        <v/>
      </c>
      <c r="AH242" s="482" t="str">
        <f>IF(AND('8'!AH46=""),"",'8'!AH46)</f>
        <v/>
      </c>
      <c r="AI242" s="482" t="str">
        <f>IF(AND('8'!AI46=""),"",'8'!AI46)</f>
        <v/>
      </c>
      <c r="AJ242" s="482" t="str">
        <f>IF(AND('8'!AJ46=""),"",'8'!AJ46)</f>
        <v/>
      </c>
      <c r="AK242" s="482" t="str">
        <f>IF(AND('8'!AK46=""),"",'8'!AK46)</f>
        <v/>
      </c>
      <c r="AL242" s="482" t="str">
        <f>IF(AND('8'!AL46=""),"",'8'!AL46)</f>
        <v/>
      </c>
      <c r="AM242" s="482" t="str">
        <f>IF(AND('8'!AM46=""),"",'8'!AM46)</f>
        <v/>
      </c>
      <c r="AN242" s="482" t="str">
        <f>IF(AND('8'!AN46=""),"",'8'!AN46)</f>
        <v/>
      </c>
      <c r="AO242" s="482" t="str">
        <f>IF(AND('8'!AO46=""),"",'8'!AO46)</f>
        <v/>
      </c>
      <c r="AP242" s="482" t="str">
        <f>IF(AND('8'!AP46=""),"",'8'!AP46)</f>
        <v/>
      </c>
      <c r="AQ242" s="482" t="str">
        <f>IF(AND('8'!AQ46=""),"",'8'!AQ46)</f>
        <v/>
      </c>
      <c r="AR242" s="482" t="str">
        <f>IF(AND('8'!AR46=""),"",'8'!AR46)</f>
        <v/>
      </c>
      <c r="AS242" s="482" t="str">
        <f>IF(AND('8'!AS46=""),"",'8'!AS46)</f>
        <v/>
      </c>
      <c r="AT242" s="482" t="str">
        <f>IF(AND('8'!AT46=""),"",'8'!AT46)</f>
        <v/>
      </c>
      <c r="AU242" s="482" t="str">
        <f>IF(AND('8'!AU46=""),"",'8'!AU46)</f>
        <v/>
      </c>
      <c r="AV242" s="482" t="str">
        <f>IF(AND('8'!AV46=""),"",'8'!AV46)</f>
        <v/>
      </c>
      <c r="AW242" s="482" t="str">
        <f>IF(AND('8'!AW46=""),"",'8'!AW46)</f>
        <v/>
      </c>
      <c r="AX242" s="482" t="str">
        <f>IF(AND('8'!AX46=""),"",'8'!AX46)</f>
        <v/>
      </c>
      <c r="AY242" s="482" t="str">
        <f>IF(AND('8'!AY46=""),"",'8'!AY46)</f>
        <v/>
      </c>
      <c r="AZ242" s="482" t="str">
        <f>IF(AND('8'!AZ46=""),"",'8'!AZ46)</f>
        <v/>
      </c>
      <c r="BA242" s="482" t="str">
        <f>IF(AND('8'!BA46=""),"",'8'!BA46)</f>
        <v/>
      </c>
      <c r="BB242" s="482" t="str">
        <f>IF(AND('8'!BB46=""),"",'8'!BB46)</f>
        <v/>
      </c>
      <c r="BC242" s="482" t="str">
        <f>IF(AND('8'!BC46=""),"",'8'!BC46)</f>
        <v/>
      </c>
      <c r="BD242" s="482" t="str">
        <f>IF(AND('8'!BD46=""),"",'8'!BD46)</f>
        <v/>
      </c>
      <c r="BE242" s="482" t="str">
        <f>IF(AND('8'!BE46=""),"",'8'!BE46)</f>
        <v/>
      </c>
      <c r="BF242" s="482" t="str">
        <f>IF(AND('8'!BF46=""),"",'8'!BF46)</f>
        <v/>
      </c>
      <c r="BG242" s="482" t="str">
        <f>IF(AND('8'!BG46=""),"",'8'!BG46)</f>
        <v/>
      </c>
      <c r="BH242" s="482" t="str">
        <f>IF(AND('8'!BH46=""),"",'8'!BH46)</f>
        <v/>
      </c>
      <c r="BI242" s="482" t="str">
        <f>IF(AND('8'!BI46=""),"",'8'!BI46)</f>
        <v/>
      </c>
      <c r="BJ242" s="482" t="str">
        <f>IF(AND('8'!BJ46=""),"",'8'!BJ46)</f>
        <v/>
      </c>
      <c r="BK242" s="482" t="str">
        <f>IF(AND('8'!BK46=""),"",'8'!BK46)</f>
        <v/>
      </c>
      <c r="BL242" s="482" t="str">
        <f>IF(AND('8'!BL46=""),"",'8'!BL46)</f>
        <v/>
      </c>
      <c r="BM242" s="482" t="str">
        <f>IF(AND('8'!BM46=""),"",'8'!BM46)</f>
        <v/>
      </c>
      <c r="BN242" s="482" t="str">
        <f>IF(AND('8'!BN46=""),"",'8'!BN46)</f>
        <v/>
      </c>
      <c r="BO242" s="482" t="str">
        <f>IF(AND('8'!BO46=""),"",'8'!BO46)</f>
        <v/>
      </c>
      <c r="BP242" s="482" t="str">
        <f>IF(AND('8'!BP46=""),"",'8'!BP46)</f>
        <v/>
      </c>
      <c r="BQ242" s="482" t="str">
        <f>IF(AND('8'!BQ46=""),"",'8'!BQ46)</f>
        <v/>
      </c>
      <c r="BR242" s="482" t="str">
        <f>IF(AND('8'!BR46=""),"",'8'!BR46)</f>
        <v/>
      </c>
      <c r="BS242" s="482" t="str">
        <f>IF(AND('8'!BS46=""),"",'8'!BS46)</f>
        <v/>
      </c>
      <c r="BT242" s="482" t="str">
        <f>IF(AND('8'!BT46=""),"",'8'!BT46)</f>
        <v/>
      </c>
      <c r="BU242" s="482" t="str">
        <f>IF(AND('8'!BU46=""),"",'8'!BU46)</f>
        <v/>
      </c>
      <c r="BV242" s="482" t="str">
        <f>IF(AND('8'!BV46=""),"",'8'!BV46)</f>
        <v/>
      </c>
      <c r="BW242" s="482" t="str">
        <f>IF(AND('8'!BW46=""),"",'8'!BW46)</f>
        <v/>
      </c>
      <c r="BX242" s="482" t="str">
        <f>IF(AND('8'!BX46=""),"",'8'!BX46)</f>
        <v/>
      </c>
      <c r="BY242" s="482" t="str">
        <f>IF(AND('8'!BY46=""),"",'8'!BY46)</f>
        <v/>
      </c>
      <c r="BZ242" s="482" t="str">
        <f>IF(AND('8'!BZ46=""),"",'8'!BZ46)</f>
        <v/>
      </c>
      <c r="CA242" s="482" t="str">
        <f>IF(AND('8'!CA46=""),"",'8'!CA46)</f>
        <v/>
      </c>
      <c r="CB242" s="482" t="str">
        <f>IF(AND('8'!CB46=""),"",'8'!CB46)</f>
        <v/>
      </c>
      <c r="CC242" s="482" t="str">
        <f>IF(AND('8'!CC46=""),"",'8'!CC46)</f>
        <v/>
      </c>
      <c r="CD242" s="482" t="str">
        <f>IF(AND('8'!CD46=""),"",'8'!CD46)</f>
        <v/>
      </c>
      <c r="CE242" s="482" t="str">
        <f>IF(AND('8'!CE46=""),"",'8'!CE46)</f>
        <v/>
      </c>
      <c r="CF242" s="482" t="str">
        <f>IF(AND('8'!CF46=""),"",'8'!CF46)</f>
        <v/>
      </c>
      <c r="CG242" s="482" t="str">
        <f>IF(AND('8'!CG46=""),"",'8'!CG46)</f>
        <v/>
      </c>
      <c r="CH242" s="482" t="str">
        <f>IF(AND('8'!CH46=""),"",'8'!CH46)</f>
        <v/>
      </c>
      <c r="CI242" s="482" t="str">
        <f>IF(AND('8'!CI46=""),"",'8'!CI46)</f>
        <v/>
      </c>
      <c r="CJ242" s="482" t="str">
        <f>IF(AND('8'!CJ46=""),"",'8'!CJ46)</f>
        <v/>
      </c>
      <c r="CK242" s="482" t="str">
        <f>IF(AND('8'!CK46=""),"",'8'!CK46)</f>
        <v/>
      </c>
      <c r="CL242" s="482" t="str">
        <f>IF(AND('8'!CL46=""),"",'8'!CL46)</f>
        <v/>
      </c>
      <c r="CM242" s="482" t="str">
        <f>IF(AND('8'!CM46=""),"",'8'!CM46)</f>
        <v/>
      </c>
      <c r="CN242" s="482" t="str">
        <f>IF(AND('8'!CN46=""),"",'8'!CN46)</f>
        <v/>
      </c>
      <c r="CO242" s="482" t="str">
        <f>IF(AND('8'!CO46=""),"",'8'!CO46)</f>
        <v/>
      </c>
      <c r="CP242" s="482" t="str">
        <f>IF(AND('8'!CP46=""),"",'8'!CP46)</f>
        <v/>
      </c>
      <c r="CQ242" s="482" t="str">
        <f>IF(AND('8'!CQ46=""),"",'8'!CQ46)</f>
        <v/>
      </c>
      <c r="CR242" s="482" t="str">
        <f>IF(AND('8'!CR46=""),"",'8'!CR46)</f>
        <v/>
      </c>
      <c r="CS242" s="482" t="str">
        <f>IF(AND('8'!CS46=""),"",'8'!CS46)</f>
        <v/>
      </c>
      <c r="CT242" s="482" t="str">
        <f>IF(AND('8'!CT46=""),"",'8'!CT46)</f>
        <v/>
      </c>
      <c r="CU242" s="482" t="str">
        <f>IF(AND('8'!CU46=""),"",'8'!CU46)</f>
        <v/>
      </c>
      <c r="CV242" s="482" t="str">
        <f>IF(AND('8'!CV46=""),"",'8'!CV46)</f>
        <v/>
      </c>
      <c r="CW242" s="482" t="str">
        <f>IF(AND('8'!CW46=""),"",'8'!CW46)</f>
        <v/>
      </c>
      <c r="CX242" s="482" t="str">
        <f>IF(AND('8'!CX46=""),"",'8'!CX46)</f>
        <v/>
      </c>
      <c r="CY242" s="482" t="str">
        <f>IF(AND('8'!CY46=""),"",'8'!CY46)</f>
        <v/>
      </c>
      <c r="CZ242" s="482" t="str">
        <f>IF(AND('8'!CZ46=""),"",'8'!CZ46)</f>
        <v/>
      </c>
      <c r="DA242" s="482" t="str">
        <f>IF(AND('8'!DA46=""),"",'8'!DA46)</f>
        <v/>
      </c>
      <c r="DB242" s="482" t="str">
        <f>IF(AND('8'!DB46=""),"",'8'!DB46)</f>
        <v/>
      </c>
      <c r="DC242" s="482" t="str">
        <f>IF(AND('8'!DC46=""),"",'8'!DC46)</f>
        <v/>
      </c>
      <c r="DD242" s="482" t="str">
        <f>IF(AND('8'!DD46=""),"",'8'!DD46)</f>
        <v/>
      </c>
      <c r="DE242" s="482" t="str">
        <f>IF(AND('8'!DE46=""),"",'8'!DE46)</f>
        <v/>
      </c>
      <c r="DF242" s="482" t="str">
        <f>IF(AND('8'!DF46=""),"",'8'!DF46)</f>
        <v/>
      </c>
      <c r="DG242" s="482" t="str">
        <f>IF(AND('8'!DG46=""),"",'8'!DG46)</f>
        <v/>
      </c>
      <c r="DH242" s="482" t="str">
        <f>IF(AND('8'!DH46=""),"",'8'!DH46)</f>
        <v/>
      </c>
      <c r="DI242" s="482" t="str">
        <f>IF(AND('8'!DI46=""),"",'8'!DI46)</f>
        <v/>
      </c>
      <c r="DJ242" s="482" t="str">
        <f>IF(AND('8'!DJ46=""),"",'8'!DJ46)</f>
        <v/>
      </c>
      <c r="DK242" s="482" t="str">
        <f>IF(AND('8'!DK46=""),"",'8'!DK46)</f>
        <v/>
      </c>
      <c r="DL242" s="482" t="str">
        <f>IF(AND('8'!DL46=""),"",'8'!DL46)</f>
        <v/>
      </c>
      <c r="DM242" s="482" t="str">
        <f>IF(AND('8'!DM46=""),"",'8'!DM46)</f>
        <v/>
      </c>
      <c r="DN242" s="482" t="str">
        <f>IF(AND('8'!DN46=""),"",'8'!DN46)</f>
        <v/>
      </c>
      <c r="DO242" s="482" t="str">
        <f>IF(AND('8'!DO46=""),"",'8'!DO46)</f>
        <v/>
      </c>
      <c r="DP242" s="482" t="str">
        <f>IF(AND('8'!DP46=""),"",'8'!DP46)</f>
        <v/>
      </c>
      <c r="DQ242" s="482" t="str">
        <f>IF(AND('8'!DQ46=""),"",'8'!DQ46)</f>
        <v/>
      </c>
      <c r="DR242" s="482" t="str">
        <f>IF(AND('8'!DR46=""),"",'8'!DR46)</f>
        <v/>
      </c>
      <c r="DS242" s="482" t="str">
        <f>IF(AND('8'!DS46=""),"",'8'!DS46)</f>
        <v/>
      </c>
      <c r="DT242" s="482" t="str">
        <f>IF(AND('8'!DT46=""),"",'8'!DT46)</f>
        <v/>
      </c>
      <c r="DU242" s="482" t="str">
        <f>IF(AND('8'!DU46=""),"",'8'!DU46)</f>
        <v/>
      </c>
      <c r="DV242" s="482" t="str">
        <f>IF(AND('8'!DV46=""),"",'8'!DV46)</f>
        <v/>
      </c>
      <c r="DW242" s="482" t="str">
        <f>IF(AND('8'!DW46=""),"",'8'!DW46)</f>
        <v/>
      </c>
      <c r="DX242" s="482" t="str">
        <f>IF(AND('8'!DX46=""),"",'8'!DX46)</f>
        <v/>
      </c>
      <c r="DY242" s="482" t="str">
        <f>IF(AND('8'!DY46=""),"",'8'!DY46)</f>
        <v/>
      </c>
      <c r="DZ242" s="482" t="str">
        <f>IF(AND('8'!DZ46=""),"",'8'!DZ46)</f>
        <v/>
      </c>
      <c r="EA242" s="482" t="str">
        <f>IF(AND('8'!EA46=""),"",'8'!EA46)</f>
        <v/>
      </c>
      <c r="EB242" s="482" t="str">
        <f>IF(AND('8'!EB46=""),"",'8'!EB46)</f>
        <v/>
      </c>
      <c r="EC242" s="482" t="str">
        <f>IF(AND('8'!EC46=""),"",'8'!EC46)</f>
        <v/>
      </c>
      <c r="ED242" s="482" t="str">
        <f>IF(AND('8'!ED46=""),"",'8'!ED46)</f>
        <v/>
      </c>
      <c r="EE242" s="482" t="str">
        <f>IF(AND('8'!EE46=""),"",'8'!EE46)</f>
        <v/>
      </c>
      <c r="EF242" s="482" t="str">
        <f>IF(AND('8'!EF46=""),"",'8'!EF46)</f>
        <v/>
      </c>
      <c r="EG242" s="482" t="str">
        <f>IF(AND('8'!EG46=""),"",'8'!EG46)</f>
        <v/>
      </c>
      <c r="EH242" s="482" t="str">
        <f>IF(AND('8'!EH46=""),"",'8'!EH46)</f>
        <v/>
      </c>
      <c r="EI242" s="482" t="str">
        <f>IF(AND('8'!EI46=""),"",'8'!EI46)</f>
        <v/>
      </c>
      <c r="EJ242" s="482" t="str">
        <f>IF(AND('8'!EJ46=""),"",'8'!EJ46)</f>
        <v/>
      </c>
      <c r="EK242" s="482" t="str">
        <f>IF(AND('8'!EK46=""),"",'8'!EK46)</f>
        <v/>
      </c>
      <c r="EL242" s="482" t="str">
        <f>IF(AND('8'!EL46=""),"",'8'!EL46)</f>
        <v/>
      </c>
      <c r="EM242" s="482" t="str">
        <f>IF(AND('8'!EM46=""),"",'8'!EM46)</f>
        <v/>
      </c>
      <c r="EN242" s="482" t="str">
        <f>IF(AND('8'!EN46=""),"",'8'!EN46)</f>
        <v/>
      </c>
      <c r="EO242" s="482" t="str">
        <f>IF(AND('8'!EO46=""),"",'8'!EO46)</f>
        <v/>
      </c>
      <c r="EP242" s="482" t="str">
        <f>IF(AND('8'!EP46=""),"",'8'!EP46)</f>
        <v/>
      </c>
      <c r="EQ242" s="482" t="str">
        <f>IF(AND('8'!EQ46=""),"",'8'!EQ46)</f>
        <v/>
      </c>
      <c r="ER242" s="482" t="str">
        <f>IF(AND('8'!ER46=""),"",'8'!ER46)</f>
        <v/>
      </c>
      <c r="ES242" s="482" t="str">
        <f>IF(AND('8'!ES46=""),"",'8'!ES46)</f>
        <v/>
      </c>
      <c r="ET242" s="482" t="str">
        <f>IF(AND('8'!ET46=""),"",'8'!ET46)</f>
        <v/>
      </c>
      <c r="EU242" s="482" t="str">
        <f>IF(AND('8'!EU46=""),"",'8'!EU46)</f>
        <v/>
      </c>
      <c r="EV242" s="482" t="str">
        <f>IF(AND('8'!EV46=""),"",'8'!EV46)</f>
        <v/>
      </c>
      <c r="EW242" s="482" t="str">
        <f>IF(AND('8'!EW46=""),"",'8'!EW46)</f>
        <v/>
      </c>
      <c r="EX242" s="482" t="str">
        <f>IF(AND('8'!EX46=""),"",'8'!EX46)</f>
        <v/>
      </c>
      <c r="EY242" s="482" t="str">
        <f>IF(AND('8'!EY46=""),"",'8'!EY46)</f>
        <v/>
      </c>
      <c r="EZ242" s="482" t="str">
        <f>IF(AND('8'!EZ46=""),"",'8'!EZ46)</f>
        <v/>
      </c>
      <c r="FA242" s="482" t="str">
        <f>IF(AND('8'!FA46=""),"",'8'!FA46)</f>
        <v/>
      </c>
      <c r="FB242" s="482" t="str">
        <f>IF(AND('8'!FB46=""),"",'8'!FB46)</f>
        <v/>
      </c>
      <c r="FC242" s="482" t="str">
        <f>IF(AND('8'!FC46=""),"",'8'!FC46)</f>
        <v/>
      </c>
      <c r="FD242" s="482" t="str">
        <f>IF(AND('8'!FD46=""),"",'8'!FD46)</f>
        <v/>
      </c>
      <c r="FE242" s="482" t="str">
        <f>IF(AND('8'!FE46=""),"",'8'!FE46)</f>
        <v/>
      </c>
      <c r="FF242" s="482" t="str">
        <f>IF(AND('8'!FF46=""),"",'8'!FF46)</f>
        <v xml:space="preserve"> </v>
      </c>
      <c r="FG242" s="482" t="str">
        <f>IF(AND('8'!FG46=""),"",'8'!FG46)</f>
        <v/>
      </c>
      <c r="FH242" s="482" t="str">
        <f>IF(AND('8'!FH46=""),"",'8'!FH46)</f>
        <v/>
      </c>
      <c r="FI242" s="482" t="str">
        <f>IF(AND('8'!FI46=""),"",'8'!FI46)</f>
        <v/>
      </c>
      <c r="FJ242" s="482" t="str">
        <f>IF(AND('8'!FJ46=""),"",'8'!FJ46)</f>
        <v/>
      </c>
      <c r="FK242" s="482" t="str">
        <f>IF(AND('8'!FK46=""),"",'8'!FK46)</f>
        <v/>
      </c>
      <c r="FL242" s="482" t="str">
        <f>IF(AND('8'!FL46=""),"",'8'!FL46)</f>
        <v/>
      </c>
      <c r="FM242" s="482" t="str">
        <f>IF(AND('8'!FM46=""),"",'8'!FM46)</f>
        <v xml:space="preserve"> </v>
      </c>
      <c r="FN242" s="482" t="str">
        <f>IF(AND('8'!FN46=""),"",'8'!FN46)</f>
        <v/>
      </c>
      <c r="FO242" s="482" t="str">
        <f>IF(AND('8'!FO46=""),"",'8'!FO46)</f>
        <v/>
      </c>
      <c r="FP242" s="482" t="str">
        <f>IF(AND('8'!FP46=""),"",'8'!FP46)</f>
        <v/>
      </c>
      <c r="FQ242" s="482" t="str">
        <f>IF(AND('8'!FQ46=""),"",'8'!FQ46)</f>
        <v/>
      </c>
      <c r="FR242" s="482" t="str">
        <f>IF(AND('8'!FR46=""),"",'8'!FR46)</f>
        <v/>
      </c>
      <c r="FS242" s="482" t="str">
        <f>IF(AND('8'!FS46=""),"",'8'!FS46)</f>
        <v/>
      </c>
      <c r="FT242" s="482" t="str">
        <f>IF(AND('8'!FT46=""),"",'8'!FT46)</f>
        <v xml:space="preserve"> </v>
      </c>
      <c r="FU242" s="482" t="str">
        <f>IF(AND('8'!FV46=""),"",'8'!FV46)</f>
        <v>-</v>
      </c>
      <c r="FV242" s="482" t="str">
        <f>IF(AND('8'!FW46=""),"",'8'!FW46)</f>
        <v>-</v>
      </c>
      <c r="FW242" s="482" t="str">
        <f>IF(AND('8'!FX46=""),"",'8'!FX46)</f>
        <v>-</v>
      </c>
      <c r="FX242" s="482" t="str">
        <f>IF(AND('8'!FY46=""),"",'8'!FY46)</f>
        <v>-</v>
      </c>
      <c r="FY242" s="482" t="str">
        <f>IF(AND('8'!FZ46=""),"",'8'!FZ46)</f>
        <v>-</v>
      </c>
      <c r="FZ242" s="482" t="str">
        <f>IF(AND('8'!GA46=""),"",'8'!GA46)</f>
        <v>-</v>
      </c>
      <c r="GA242" s="482" t="str">
        <f>IF(AND('8'!GB46=""),"",'8'!GB46)</f>
        <v>-</v>
      </c>
      <c r="GB242" s="482" t="str">
        <f>IF(AND('8'!GC46=""),"",'8'!GC46)</f>
        <v>-</v>
      </c>
      <c r="GC242" s="482" t="str">
        <f>IF(AND('8'!GD46=""),"",'8'!GD46)</f>
        <v>-</v>
      </c>
      <c r="GD242" s="482" t="str">
        <f>IF(AND('8'!GE46=""),"",'8'!GE46)</f>
        <v>-</v>
      </c>
      <c r="GE242" s="482" t="str">
        <f>IF(AND('8'!GF46=""),"",'8'!GF46)</f>
        <v>-</v>
      </c>
      <c r="GF242" s="482" t="str">
        <f>IF(AND('8'!GG46=""),"",'8'!GG46)</f>
        <v>-</v>
      </c>
      <c r="GG242" s="482" t="str">
        <f>IF(AND('8'!GH46=""),"",IF(AND('8'!GH46="-"),"",'8'!GH46))</f>
        <v/>
      </c>
      <c r="GH242" s="50" t="str">
        <f>IF(AND(C242=""),"",VLOOKUP(B242,Register!$A$7:$CL$311,36,FALSE))</f>
        <v/>
      </c>
      <c r="GI242" s="483" t="str">
        <f>IF(AND('8'!GL46=""),"",'8'!GL46)</f>
        <v/>
      </c>
      <c r="GJ242" s="173" t="str">
        <f>IF(AND('8'!FU46=""),"",'8'!FU46)</f>
        <v/>
      </c>
    </row>
    <row r="243" spans="1:192" ht="21">
      <c r="A243" s="480">
        <v>235</v>
      </c>
      <c r="B243" s="481" t="str">
        <f>IF(AND('8'!B47=""),"",'8'!B47)</f>
        <v/>
      </c>
      <c r="C243" s="196" t="str">
        <f>IF(AND('8'!C47=""),"",'8'!C47)</f>
        <v/>
      </c>
      <c r="D243" s="196" t="str">
        <f>IF(AND('8'!D47=""),"",'8'!D47)</f>
        <v/>
      </c>
      <c r="E243" s="201" t="str">
        <f>IF(AND('8'!E47=""),"",'8'!E47)</f>
        <v/>
      </c>
      <c r="F243" s="482" t="str">
        <f>IF(AND('8'!F47=""),"",'8'!F47)</f>
        <v/>
      </c>
      <c r="G243" s="482" t="str">
        <f>IF(AND('8'!G47=""),"",'8'!G47)</f>
        <v/>
      </c>
      <c r="H243" s="482" t="str">
        <f>IF(AND('8'!H47=""),"",'8'!H47)</f>
        <v/>
      </c>
      <c r="I243" s="482" t="str">
        <f>IF(AND('8'!I47=""),"",'8'!I47)</f>
        <v/>
      </c>
      <c r="J243" s="482" t="str">
        <f>IF(AND('8'!J47=""),"",'8'!J47)</f>
        <v/>
      </c>
      <c r="K243" s="482" t="str">
        <f>IF(AND('8'!K47=""),"",'8'!K47)</f>
        <v/>
      </c>
      <c r="L243" s="482" t="str">
        <f>IF(AND('8'!L47=""),"",'8'!L47)</f>
        <v/>
      </c>
      <c r="M243" s="482" t="str">
        <f>IF(AND('8'!M47=""),"",'8'!M47)</f>
        <v/>
      </c>
      <c r="N243" s="482" t="str">
        <f>IF(AND('8'!N47=""),"",'8'!N47)</f>
        <v/>
      </c>
      <c r="O243" s="482" t="str">
        <f>IF(AND('8'!O47=""),"",'8'!O47)</f>
        <v/>
      </c>
      <c r="P243" s="482" t="str">
        <f>IF(AND('8'!P47=""),"",'8'!P47)</f>
        <v/>
      </c>
      <c r="Q243" s="482" t="str">
        <f>IF(AND('8'!Q47=""),"",'8'!Q47)</f>
        <v/>
      </c>
      <c r="R243" s="482" t="str">
        <f>IF(AND('8'!R47=""),"",'8'!R47)</f>
        <v/>
      </c>
      <c r="S243" s="482" t="str">
        <f>IF(AND('8'!S47=""),"",'8'!S47)</f>
        <v/>
      </c>
      <c r="T243" s="482" t="str">
        <f>IF(AND('8'!T47=""),"",'8'!T47)</f>
        <v/>
      </c>
      <c r="U243" s="482" t="str">
        <f>IF(AND('8'!U47=""),"",'8'!U47)</f>
        <v/>
      </c>
      <c r="V243" s="482" t="str">
        <f>IF(AND('8'!V47=""),"",'8'!V47)</f>
        <v/>
      </c>
      <c r="W243" s="482" t="str">
        <f>IF(AND('8'!W47=""),"",'8'!W47)</f>
        <v/>
      </c>
      <c r="X243" s="482" t="str">
        <f>IF(AND('8'!X47=""),"",'8'!X47)</f>
        <v/>
      </c>
      <c r="Y243" s="482" t="str">
        <f>IF(AND('8'!Y47=""),"",'8'!Y47)</f>
        <v/>
      </c>
      <c r="Z243" s="482" t="str">
        <f>IF(AND('8'!Z47=""),"",'8'!Z47)</f>
        <v/>
      </c>
      <c r="AA243" s="482" t="str">
        <f>IF(AND('8'!AA47=""),"",'8'!AA47)</f>
        <v/>
      </c>
      <c r="AB243" s="482" t="str">
        <f>IF(AND('8'!AB47=""),"",'8'!AB47)</f>
        <v/>
      </c>
      <c r="AC243" s="482" t="str">
        <f>IF(AND('8'!AC47=""),"",'8'!AC47)</f>
        <v/>
      </c>
      <c r="AD243" s="482" t="str">
        <f>IF(AND('8'!AD47=""),"",'8'!AD47)</f>
        <v/>
      </c>
      <c r="AE243" s="482" t="str">
        <f>IF(AND('8'!AE47=""),"",'8'!AE47)</f>
        <v/>
      </c>
      <c r="AF243" s="482" t="str">
        <f>IF(AND('8'!AF47=""),"",'8'!AF47)</f>
        <v/>
      </c>
      <c r="AG243" s="482" t="str">
        <f>IF(AND('8'!AG47=""),"",'8'!AG47)</f>
        <v/>
      </c>
      <c r="AH243" s="482" t="str">
        <f>IF(AND('8'!AH47=""),"",'8'!AH47)</f>
        <v/>
      </c>
      <c r="AI243" s="482" t="str">
        <f>IF(AND('8'!AI47=""),"",'8'!AI47)</f>
        <v/>
      </c>
      <c r="AJ243" s="482" t="str">
        <f>IF(AND('8'!AJ47=""),"",'8'!AJ47)</f>
        <v/>
      </c>
      <c r="AK243" s="482" t="str">
        <f>IF(AND('8'!AK47=""),"",'8'!AK47)</f>
        <v/>
      </c>
      <c r="AL243" s="482" t="str">
        <f>IF(AND('8'!AL47=""),"",'8'!AL47)</f>
        <v/>
      </c>
      <c r="AM243" s="482" t="str">
        <f>IF(AND('8'!AM47=""),"",'8'!AM47)</f>
        <v/>
      </c>
      <c r="AN243" s="482" t="str">
        <f>IF(AND('8'!AN47=""),"",'8'!AN47)</f>
        <v/>
      </c>
      <c r="AO243" s="482" t="str">
        <f>IF(AND('8'!AO47=""),"",'8'!AO47)</f>
        <v/>
      </c>
      <c r="AP243" s="482" t="str">
        <f>IF(AND('8'!AP47=""),"",'8'!AP47)</f>
        <v/>
      </c>
      <c r="AQ243" s="482" t="str">
        <f>IF(AND('8'!AQ47=""),"",'8'!AQ47)</f>
        <v/>
      </c>
      <c r="AR243" s="482" t="str">
        <f>IF(AND('8'!AR47=""),"",'8'!AR47)</f>
        <v/>
      </c>
      <c r="AS243" s="482" t="str">
        <f>IF(AND('8'!AS47=""),"",'8'!AS47)</f>
        <v/>
      </c>
      <c r="AT243" s="482" t="str">
        <f>IF(AND('8'!AT47=""),"",'8'!AT47)</f>
        <v/>
      </c>
      <c r="AU243" s="482" t="str">
        <f>IF(AND('8'!AU47=""),"",'8'!AU47)</f>
        <v/>
      </c>
      <c r="AV243" s="482" t="str">
        <f>IF(AND('8'!AV47=""),"",'8'!AV47)</f>
        <v/>
      </c>
      <c r="AW243" s="482" t="str">
        <f>IF(AND('8'!AW47=""),"",'8'!AW47)</f>
        <v/>
      </c>
      <c r="AX243" s="482" t="str">
        <f>IF(AND('8'!AX47=""),"",'8'!AX47)</f>
        <v/>
      </c>
      <c r="AY243" s="482" t="str">
        <f>IF(AND('8'!AY47=""),"",'8'!AY47)</f>
        <v/>
      </c>
      <c r="AZ243" s="482" t="str">
        <f>IF(AND('8'!AZ47=""),"",'8'!AZ47)</f>
        <v/>
      </c>
      <c r="BA243" s="482" t="str">
        <f>IF(AND('8'!BA47=""),"",'8'!BA47)</f>
        <v/>
      </c>
      <c r="BB243" s="482" t="str">
        <f>IF(AND('8'!BB47=""),"",'8'!BB47)</f>
        <v/>
      </c>
      <c r="BC243" s="482" t="str">
        <f>IF(AND('8'!BC47=""),"",'8'!BC47)</f>
        <v/>
      </c>
      <c r="BD243" s="482" t="str">
        <f>IF(AND('8'!BD47=""),"",'8'!BD47)</f>
        <v/>
      </c>
      <c r="BE243" s="482" t="str">
        <f>IF(AND('8'!BE47=""),"",'8'!BE47)</f>
        <v/>
      </c>
      <c r="BF243" s="482" t="str">
        <f>IF(AND('8'!BF47=""),"",'8'!BF47)</f>
        <v/>
      </c>
      <c r="BG243" s="482" t="str">
        <f>IF(AND('8'!BG47=""),"",'8'!BG47)</f>
        <v/>
      </c>
      <c r="BH243" s="482" t="str">
        <f>IF(AND('8'!BH47=""),"",'8'!BH47)</f>
        <v/>
      </c>
      <c r="BI243" s="482" t="str">
        <f>IF(AND('8'!BI47=""),"",'8'!BI47)</f>
        <v/>
      </c>
      <c r="BJ243" s="482" t="str">
        <f>IF(AND('8'!BJ47=""),"",'8'!BJ47)</f>
        <v/>
      </c>
      <c r="BK243" s="482" t="str">
        <f>IF(AND('8'!BK47=""),"",'8'!BK47)</f>
        <v/>
      </c>
      <c r="BL243" s="482" t="str">
        <f>IF(AND('8'!BL47=""),"",'8'!BL47)</f>
        <v/>
      </c>
      <c r="BM243" s="482" t="str">
        <f>IF(AND('8'!BM47=""),"",'8'!BM47)</f>
        <v/>
      </c>
      <c r="BN243" s="482" t="str">
        <f>IF(AND('8'!BN47=""),"",'8'!BN47)</f>
        <v/>
      </c>
      <c r="BO243" s="482" t="str">
        <f>IF(AND('8'!BO47=""),"",'8'!BO47)</f>
        <v/>
      </c>
      <c r="BP243" s="482" t="str">
        <f>IF(AND('8'!BP47=""),"",'8'!BP47)</f>
        <v/>
      </c>
      <c r="BQ243" s="482" t="str">
        <f>IF(AND('8'!BQ47=""),"",'8'!BQ47)</f>
        <v/>
      </c>
      <c r="BR243" s="482" t="str">
        <f>IF(AND('8'!BR47=""),"",'8'!BR47)</f>
        <v/>
      </c>
      <c r="BS243" s="482" t="str">
        <f>IF(AND('8'!BS47=""),"",'8'!BS47)</f>
        <v/>
      </c>
      <c r="BT243" s="482" t="str">
        <f>IF(AND('8'!BT47=""),"",'8'!BT47)</f>
        <v/>
      </c>
      <c r="BU243" s="482" t="str">
        <f>IF(AND('8'!BU47=""),"",'8'!BU47)</f>
        <v/>
      </c>
      <c r="BV243" s="482" t="str">
        <f>IF(AND('8'!BV47=""),"",'8'!BV47)</f>
        <v/>
      </c>
      <c r="BW243" s="482" t="str">
        <f>IF(AND('8'!BW47=""),"",'8'!BW47)</f>
        <v/>
      </c>
      <c r="BX243" s="482" t="str">
        <f>IF(AND('8'!BX47=""),"",'8'!BX47)</f>
        <v/>
      </c>
      <c r="BY243" s="482" t="str">
        <f>IF(AND('8'!BY47=""),"",'8'!BY47)</f>
        <v/>
      </c>
      <c r="BZ243" s="482" t="str">
        <f>IF(AND('8'!BZ47=""),"",'8'!BZ47)</f>
        <v/>
      </c>
      <c r="CA243" s="482" t="str">
        <f>IF(AND('8'!CA47=""),"",'8'!CA47)</f>
        <v/>
      </c>
      <c r="CB243" s="482" t="str">
        <f>IF(AND('8'!CB47=""),"",'8'!CB47)</f>
        <v/>
      </c>
      <c r="CC243" s="482" t="str">
        <f>IF(AND('8'!CC47=""),"",'8'!CC47)</f>
        <v/>
      </c>
      <c r="CD243" s="482" t="str">
        <f>IF(AND('8'!CD47=""),"",'8'!CD47)</f>
        <v/>
      </c>
      <c r="CE243" s="482" t="str">
        <f>IF(AND('8'!CE47=""),"",'8'!CE47)</f>
        <v/>
      </c>
      <c r="CF243" s="482" t="str">
        <f>IF(AND('8'!CF47=""),"",'8'!CF47)</f>
        <v/>
      </c>
      <c r="CG243" s="482" t="str">
        <f>IF(AND('8'!CG47=""),"",'8'!CG47)</f>
        <v/>
      </c>
      <c r="CH243" s="482" t="str">
        <f>IF(AND('8'!CH47=""),"",'8'!CH47)</f>
        <v/>
      </c>
      <c r="CI243" s="482" t="str">
        <f>IF(AND('8'!CI47=""),"",'8'!CI47)</f>
        <v/>
      </c>
      <c r="CJ243" s="482" t="str">
        <f>IF(AND('8'!CJ47=""),"",'8'!CJ47)</f>
        <v/>
      </c>
      <c r="CK243" s="482" t="str">
        <f>IF(AND('8'!CK47=""),"",'8'!CK47)</f>
        <v/>
      </c>
      <c r="CL243" s="482" t="str">
        <f>IF(AND('8'!CL47=""),"",'8'!CL47)</f>
        <v/>
      </c>
      <c r="CM243" s="482" t="str">
        <f>IF(AND('8'!CM47=""),"",'8'!CM47)</f>
        <v/>
      </c>
      <c r="CN243" s="482" t="str">
        <f>IF(AND('8'!CN47=""),"",'8'!CN47)</f>
        <v/>
      </c>
      <c r="CO243" s="482" t="str">
        <f>IF(AND('8'!CO47=""),"",'8'!CO47)</f>
        <v/>
      </c>
      <c r="CP243" s="482" t="str">
        <f>IF(AND('8'!CP47=""),"",'8'!CP47)</f>
        <v/>
      </c>
      <c r="CQ243" s="482" t="str">
        <f>IF(AND('8'!CQ47=""),"",'8'!CQ47)</f>
        <v/>
      </c>
      <c r="CR243" s="482" t="str">
        <f>IF(AND('8'!CR47=""),"",'8'!CR47)</f>
        <v/>
      </c>
      <c r="CS243" s="482" t="str">
        <f>IF(AND('8'!CS47=""),"",'8'!CS47)</f>
        <v/>
      </c>
      <c r="CT243" s="482" t="str">
        <f>IF(AND('8'!CT47=""),"",'8'!CT47)</f>
        <v/>
      </c>
      <c r="CU243" s="482" t="str">
        <f>IF(AND('8'!CU47=""),"",'8'!CU47)</f>
        <v/>
      </c>
      <c r="CV243" s="482" t="str">
        <f>IF(AND('8'!CV47=""),"",'8'!CV47)</f>
        <v/>
      </c>
      <c r="CW243" s="482" t="str">
        <f>IF(AND('8'!CW47=""),"",'8'!CW47)</f>
        <v/>
      </c>
      <c r="CX243" s="482" t="str">
        <f>IF(AND('8'!CX47=""),"",'8'!CX47)</f>
        <v/>
      </c>
      <c r="CY243" s="482" t="str">
        <f>IF(AND('8'!CY47=""),"",'8'!CY47)</f>
        <v/>
      </c>
      <c r="CZ243" s="482" t="str">
        <f>IF(AND('8'!CZ47=""),"",'8'!CZ47)</f>
        <v/>
      </c>
      <c r="DA243" s="482" t="str">
        <f>IF(AND('8'!DA47=""),"",'8'!DA47)</f>
        <v/>
      </c>
      <c r="DB243" s="482" t="str">
        <f>IF(AND('8'!DB47=""),"",'8'!DB47)</f>
        <v/>
      </c>
      <c r="DC243" s="482" t="str">
        <f>IF(AND('8'!DC47=""),"",'8'!DC47)</f>
        <v/>
      </c>
      <c r="DD243" s="482" t="str">
        <f>IF(AND('8'!DD47=""),"",'8'!DD47)</f>
        <v/>
      </c>
      <c r="DE243" s="482" t="str">
        <f>IF(AND('8'!DE47=""),"",'8'!DE47)</f>
        <v/>
      </c>
      <c r="DF243" s="482" t="str">
        <f>IF(AND('8'!DF47=""),"",'8'!DF47)</f>
        <v/>
      </c>
      <c r="DG243" s="482" t="str">
        <f>IF(AND('8'!DG47=""),"",'8'!DG47)</f>
        <v/>
      </c>
      <c r="DH243" s="482" t="str">
        <f>IF(AND('8'!DH47=""),"",'8'!DH47)</f>
        <v/>
      </c>
      <c r="DI243" s="482" t="str">
        <f>IF(AND('8'!DI47=""),"",'8'!DI47)</f>
        <v/>
      </c>
      <c r="DJ243" s="482" t="str">
        <f>IF(AND('8'!DJ47=""),"",'8'!DJ47)</f>
        <v/>
      </c>
      <c r="DK243" s="482" t="str">
        <f>IF(AND('8'!DK47=""),"",'8'!DK47)</f>
        <v/>
      </c>
      <c r="DL243" s="482" t="str">
        <f>IF(AND('8'!DL47=""),"",'8'!DL47)</f>
        <v/>
      </c>
      <c r="DM243" s="482" t="str">
        <f>IF(AND('8'!DM47=""),"",'8'!DM47)</f>
        <v/>
      </c>
      <c r="DN243" s="482" t="str">
        <f>IF(AND('8'!DN47=""),"",'8'!DN47)</f>
        <v/>
      </c>
      <c r="DO243" s="482" t="str">
        <f>IF(AND('8'!DO47=""),"",'8'!DO47)</f>
        <v/>
      </c>
      <c r="DP243" s="482" t="str">
        <f>IF(AND('8'!DP47=""),"",'8'!DP47)</f>
        <v/>
      </c>
      <c r="DQ243" s="482" t="str">
        <f>IF(AND('8'!DQ47=""),"",'8'!DQ47)</f>
        <v/>
      </c>
      <c r="DR243" s="482" t="str">
        <f>IF(AND('8'!DR47=""),"",'8'!DR47)</f>
        <v/>
      </c>
      <c r="DS243" s="482" t="str">
        <f>IF(AND('8'!DS47=""),"",'8'!DS47)</f>
        <v/>
      </c>
      <c r="DT243" s="482" t="str">
        <f>IF(AND('8'!DT47=""),"",'8'!DT47)</f>
        <v/>
      </c>
      <c r="DU243" s="482" t="str">
        <f>IF(AND('8'!DU47=""),"",'8'!DU47)</f>
        <v/>
      </c>
      <c r="DV243" s="482" t="str">
        <f>IF(AND('8'!DV47=""),"",'8'!DV47)</f>
        <v/>
      </c>
      <c r="DW243" s="482" t="str">
        <f>IF(AND('8'!DW47=""),"",'8'!DW47)</f>
        <v/>
      </c>
      <c r="DX243" s="482" t="str">
        <f>IF(AND('8'!DX47=""),"",'8'!DX47)</f>
        <v/>
      </c>
      <c r="DY243" s="482" t="str">
        <f>IF(AND('8'!DY47=""),"",'8'!DY47)</f>
        <v/>
      </c>
      <c r="DZ243" s="482" t="str">
        <f>IF(AND('8'!DZ47=""),"",'8'!DZ47)</f>
        <v/>
      </c>
      <c r="EA243" s="482" t="str">
        <f>IF(AND('8'!EA47=""),"",'8'!EA47)</f>
        <v/>
      </c>
      <c r="EB243" s="482" t="str">
        <f>IF(AND('8'!EB47=""),"",'8'!EB47)</f>
        <v/>
      </c>
      <c r="EC243" s="482" t="str">
        <f>IF(AND('8'!EC47=""),"",'8'!EC47)</f>
        <v/>
      </c>
      <c r="ED243" s="482" t="str">
        <f>IF(AND('8'!ED47=""),"",'8'!ED47)</f>
        <v/>
      </c>
      <c r="EE243" s="482" t="str">
        <f>IF(AND('8'!EE47=""),"",'8'!EE47)</f>
        <v/>
      </c>
      <c r="EF243" s="482" t="str">
        <f>IF(AND('8'!EF47=""),"",'8'!EF47)</f>
        <v/>
      </c>
      <c r="EG243" s="482" t="str">
        <f>IF(AND('8'!EG47=""),"",'8'!EG47)</f>
        <v/>
      </c>
      <c r="EH243" s="482" t="str">
        <f>IF(AND('8'!EH47=""),"",'8'!EH47)</f>
        <v/>
      </c>
      <c r="EI243" s="482" t="str">
        <f>IF(AND('8'!EI47=""),"",'8'!EI47)</f>
        <v/>
      </c>
      <c r="EJ243" s="482" t="str">
        <f>IF(AND('8'!EJ47=""),"",'8'!EJ47)</f>
        <v/>
      </c>
      <c r="EK243" s="482" t="str">
        <f>IF(AND('8'!EK47=""),"",'8'!EK47)</f>
        <v/>
      </c>
      <c r="EL243" s="482" t="str">
        <f>IF(AND('8'!EL47=""),"",'8'!EL47)</f>
        <v/>
      </c>
      <c r="EM243" s="482" t="str">
        <f>IF(AND('8'!EM47=""),"",'8'!EM47)</f>
        <v/>
      </c>
      <c r="EN243" s="482" t="str">
        <f>IF(AND('8'!EN47=""),"",'8'!EN47)</f>
        <v/>
      </c>
      <c r="EO243" s="482" t="str">
        <f>IF(AND('8'!EO47=""),"",'8'!EO47)</f>
        <v/>
      </c>
      <c r="EP243" s="482" t="str">
        <f>IF(AND('8'!EP47=""),"",'8'!EP47)</f>
        <v/>
      </c>
      <c r="EQ243" s="482" t="str">
        <f>IF(AND('8'!EQ47=""),"",'8'!EQ47)</f>
        <v/>
      </c>
      <c r="ER243" s="482" t="str">
        <f>IF(AND('8'!ER47=""),"",'8'!ER47)</f>
        <v/>
      </c>
      <c r="ES243" s="482" t="str">
        <f>IF(AND('8'!ES47=""),"",'8'!ES47)</f>
        <v/>
      </c>
      <c r="ET243" s="482" t="str">
        <f>IF(AND('8'!ET47=""),"",'8'!ET47)</f>
        <v/>
      </c>
      <c r="EU243" s="482" t="str">
        <f>IF(AND('8'!EU47=""),"",'8'!EU47)</f>
        <v/>
      </c>
      <c r="EV243" s="482" t="str">
        <f>IF(AND('8'!EV47=""),"",'8'!EV47)</f>
        <v/>
      </c>
      <c r="EW243" s="482" t="str">
        <f>IF(AND('8'!EW47=""),"",'8'!EW47)</f>
        <v/>
      </c>
      <c r="EX243" s="482" t="str">
        <f>IF(AND('8'!EX47=""),"",'8'!EX47)</f>
        <v/>
      </c>
      <c r="EY243" s="482" t="str">
        <f>IF(AND('8'!EY47=""),"",'8'!EY47)</f>
        <v/>
      </c>
      <c r="EZ243" s="482" t="str">
        <f>IF(AND('8'!EZ47=""),"",'8'!EZ47)</f>
        <v/>
      </c>
      <c r="FA243" s="482" t="str">
        <f>IF(AND('8'!FA47=""),"",'8'!FA47)</f>
        <v/>
      </c>
      <c r="FB243" s="482" t="str">
        <f>IF(AND('8'!FB47=""),"",'8'!FB47)</f>
        <v/>
      </c>
      <c r="FC243" s="482" t="str">
        <f>IF(AND('8'!FC47=""),"",'8'!FC47)</f>
        <v/>
      </c>
      <c r="FD243" s="482" t="str">
        <f>IF(AND('8'!FD47=""),"",'8'!FD47)</f>
        <v/>
      </c>
      <c r="FE243" s="482" t="str">
        <f>IF(AND('8'!FE47=""),"",'8'!FE47)</f>
        <v/>
      </c>
      <c r="FF243" s="482" t="str">
        <f>IF(AND('8'!FF47=""),"",'8'!FF47)</f>
        <v xml:space="preserve"> </v>
      </c>
      <c r="FG243" s="482" t="str">
        <f>IF(AND('8'!FG47=""),"",'8'!FG47)</f>
        <v/>
      </c>
      <c r="FH243" s="482" t="str">
        <f>IF(AND('8'!FH47=""),"",'8'!FH47)</f>
        <v/>
      </c>
      <c r="FI243" s="482" t="str">
        <f>IF(AND('8'!FI47=""),"",'8'!FI47)</f>
        <v/>
      </c>
      <c r="FJ243" s="482" t="str">
        <f>IF(AND('8'!FJ47=""),"",'8'!FJ47)</f>
        <v/>
      </c>
      <c r="FK243" s="482" t="str">
        <f>IF(AND('8'!FK47=""),"",'8'!FK47)</f>
        <v/>
      </c>
      <c r="FL243" s="482" t="str">
        <f>IF(AND('8'!FL47=""),"",'8'!FL47)</f>
        <v/>
      </c>
      <c r="FM243" s="482" t="str">
        <f>IF(AND('8'!FM47=""),"",'8'!FM47)</f>
        <v xml:space="preserve"> </v>
      </c>
      <c r="FN243" s="482" t="str">
        <f>IF(AND('8'!FN47=""),"",'8'!FN47)</f>
        <v/>
      </c>
      <c r="FO243" s="482" t="str">
        <f>IF(AND('8'!FO47=""),"",'8'!FO47)</f>
        <v/>
      </c>
      <c r="FP243" s="482" t="str">
        <f>IF(AND('8'!FP47=""),"",'8'!FP47)</f>
        <v/>
      </c>
      <c r="FQ243" s="482" t="str">
        <f>IF(AND('8'!FQ47=""),"",'8'!FQ47)</f>
        <v/>
      </c>
      <c r="FR243" s="482" t="str">
        <f>IF(AND('8'!FR47=""),"",'8'!FR47)</f>
        <v/>
      </c>
      <c r="FS243" s="482" t="str">
        <f>IF(AND('8'!FS47=""),"",'8'!FS47)</f>
        <v/>
      </c>
      <c r="FT243" s="482" t="str">
        <f>IF(AND('8'!FT47=""),"",'8'!FT47)</f>
        <v xml:space="preserve"> </v>
      </c>
      <c r="FU243" s="482" t="str">
        <f>IF(AND('8'!FV47=""),"",'8'!FV47)</f>
        <v>-</v>
      </c>
      <c r="FV243" s="482" t="str">
        <f>IF(AND('8'!FW47=""),"",'8'!FW47)</f>
        <v>-</v>
      </c>
      <c r="FW243" s="482" t="str">
        <f>IF(AND('8'!FX47=""),"",'8'!FX47)</f>
        <v>-</v>
      </c>
      <c r="FX243" s="482" t="str">
        <f>IF(AND('8'!FY47=""),"",'8'!FY47)</f>
        <v>-</v>
      </c>
      <c r="FY243" s="482" t="str">
        <f>IF(AND('8'!FZ47=""),"",'8'!FZ47)</f>
        <v>-</v>
      </c>
      <c r="FZ243" s="482" t="str">
        <f>IF(AND('8'!GA47=""),"",'8'!GA47)</f>
        <v>-</v>
      </c>
      <c r="GA243" s="482" t="str">
        <f>IF(AND('8'!GB47=""),"",'8'!GB47)</f>
        <v>-</v>
      </c>
      <c r="GB243" s="482" t="str">
        <f>IF(AND('8'!GC47=""),"",'8'!GC47)</f>
        <v>-</v>
      </c>
      <c r="GC243" s="482" t="str">
        <f>IF(AND('8'!GD47=""),"",'8'!GD47)</f>
        <v>-</v>
      </c>
      <c r="GD243" s="482" t="str">
        <f>IF(AND('8'!GE47=""),"",'8'!GE47)</f>
        <v>-</v>
      </c>
      <c r="GE243" s="482" t="str">
        <f>IF(AND('8'!GF47=""),"",'8'!GF47)</f>
        <v>-</v>
      </c>
      <c r="GF243" s="482" t="str">
        <f>IF(AND('8'!GG47=""),"",'8'!GG47)</f>
        <v>-</v>
      </c>
      <c r="GG243" s="482" t="str">
        <f>IF(AND('8'!GH47=""),"",IF(AND('8'!GH47="-"),"",'8'!GH47))</f>
        <v/>
      </c>
      <c r="GH243" s="50" t="str">
        <f>IF(AND(C243=""),"",VLOOKUP(B243,Register!$A$7:$CL$311,36,FALSE))</f>
        <v/>
      </c>
      <c r="GI243" s="483" t="str">
        <f>IF(AND('8'!GL47=""),"",'8'!GL47)</f>
        <v/>
      </c>
      <c r="GJ243" s="173" t="str">
        <f>IF(AND('8'!FU47=""),"",'8'!FU47)</f>
        <v/>
      </c>
    </row>
    <row r="244" spans="1:192" ht="21">
      <c r="A244" s="480">
        <v>236</v>
      </c>
      <c r="B244" s="481" t="str">
        <f>IF(AND('8'!B48=""),"",'8'!B48)</f>
        <v/>
      </c>
      <c r="C244" s="196" t="str">
        <f>IF(AND('8'!C48=""),"",'8'!C48)</f>
        <v/>
      </c>
      <c r="D244" s="196" t="str">
        <f>IF(AND('8'!D48=""),"",'8'!D48)</f>
        <v/>
      </c>
      <c r="E244" s="201" t="str">
        <f>IF(AND('8'!E48=""),"",'8'!E48)</f>
        <v/>
      </c>
      <c r="F244" s="482" t="str">
        <f>IF(AND('8'!F48=""),"",'8'!F48)</f>
        <v/>
      </c>
      <c r="G244" s="482" t="str">
        <f>IF(AND('8'!G48=""),"",'8'!G48)</f>
        <v/>
      </c>
      <c r="H244" s="482" t="str">
        <f>IF(AND('8'!H48=""),"",'8'!H48)</f>
        <v/>
      </c>
      <c r="I244" s="482" t="str">
        <f>IF(AND('8'!I48=""),"",'8'!I48)</f>
        <v/>
      </c>
      <c r="J244" s="482" t="str">
        <f>IF(AND('8'!J48=""),"",'8'!J48)</f>
        <v/>
      </c>
      <c r="K244" s="482" t="str">
        <f>IF(AND('8'!K48=""),"",'8'!K48)</f>
        <v/>
      </c>
      <c r="L244" s="482" t="str">
        <f>IF(AND('8'!L48=""),"",'8'!L48)</f>
        <v/>
      </c>
      <c r="M244" s="482" t="str">
        <f>IF(AND('8'!M48=""),"",'8'!M48)</f>
        <v/>
      </c>
      <c r="N244" s="482" t="str">
        <f>IF(AND('8'!N48=""),"",'8'!N48)</f>
        <v/>
      </c>
      <c r="O244" s="482" t="str">
        <f>IF(AND('8'!O48=""),"",'8'!O48)</f>
        <v/>
      </c>
      <c r="P244" s="482" t="str">
        <f>IF(AND('8'!P48=""),"",'8'!P48)</f>
        <v/>
      </c>
      <c r="Q244" s="482" t="str">
        <f>IF(AND('8'!Q48=""),"",'8'!Q48)</f>
        <v/>
      </c>
      <c r="R244" s="482" t="str">
        <f>IF(AND('8'!R48=""),"",'8'!R48)</f>
        <v/>
      </c>
      <c r="S244" s="482" t="str">
        <f>IF(AND('8'!S48=""),"",'8'!S48)</f>
        <v/>
      </c>
      <c r="T244" s="482" t="str">
        <f>IF(AND('8'!T48=""),"",'8'!T48)</f>
        <v/>
      </c>
      <c r="U244" s="482" t="str">
        <f>IF(AND('8'!U48=""),"",'8'!U48)</f>
        <v/>
      </c>
      <c r="V244" s="482" t="str">
        <f>IF(AND('8'!V48=""),"",'8'!V48)</f>
        <v/>
      </c>
      <c r="W244" s="482" t="str">
        <f>IF(AND('8'!W48=""),"",'8'!W48)</f>
        <v/>
      </c>
      <c r="X244" s="482" t="str">
        <f>IF(AND('8'!X48=""),"",'8'!X48)</f>
        <v/>
      </c>
      <c r="Y244" s="482" t="str">
        <f>IF(AND('8'!Y48=""),"",'8'!Y48)</f>
        <v/>
      </c>
      <c r="Z244" s="482" t="str">
        <f>IF(AND('8'!Z48=""),"",'8'!Z48)</f>
        <v/>
      </c>
      <c r="AA244" s="482" t="str">
        <f>IF(AND('8'!AA48=""),"",'8'!AA48)</f>
        <v/>
      </c>
      <c r="AB244" s="482" t="str">
        <f>IF(AND('8'!AB48=""),"",'8'!AB48)</f>
        <v/>
      </c>
      <c r="AC244" s="482" t="str">
        <f>IF(AND('8'!AC48=""),"",'8'!AC48)</f>
        <v/>
      </c>
      <c r="AD244" s="482" t="str">
        <f>IF(AND('8'!AD48=""),"",'8'!AD48)</f>
        <v/>
      </c>
      <c r="AE244" s="482" t="str">
        <f>IF(AND('8'!AE48=""),"",'8'!AE48)</f>
        <v/>
      </c>
      <c r="AF244" s="482" t="str">
        <f>IF(AND('8'!AF48=""),"",'8'!AF48)</f>
        <v/>
      </c>
      <c r="AG244" s="482" t="str">
        <f>IF(AND('8'!AG48=""),"",'8'!AG48)</f>
        <v/>
      </c>
      <c r="AH244" s="482" t="str">
        <f>IF(AND('8'!AH48=""),"",'8'!AH48)</f>
        <v/>
      </c>
      <c r="AI244" s="482" t="str">
        <f>IF(AND('8'!AI48=""),"",'8'!AI48)</f>
        <v/>
      </c>
      <c r="AJ244" s="482" t="str">
        <f>IF(AND('8'!AJ48=""),"",'8'!AJ48)</f>
        <v/>
      </c>
      <c r="AK244" s="482" t="str">
        <f>IF(AND('8'!AK48=""),"",'8'!AK48)</f>
        <v/>
      </c>
      <c r="AL244" s="482" t="str">
        <f>IF(AND('8'!AL48=""),"",'8'!AL48)</f>
        <v/>
      </c>
      <c r="AM244" s="482" t="str">
        <f>IF(AND('8'!AM48=""),"",'8'!AM48)</f>
        <v/>
      </c>
      <c r="AN244" s="482" t="str">
        <f>IF(AND('8'!AN48=""),"",'8'!AN48)</f>
        <v/>
      </c>
      <c r="AO244" s="482" t="str">
        <f>IF(AND('8'!AO48=""),"",'8'!AO48)</f>
        <v/>
      </c>
      <c r="AP244" s="482" t="str">
        <f>IF(AND('8'!AP48=""),"",'8'!AP48)</f>
        <v/>
      </c>
      <c r="AQ244" s="482" t="str">
        <f>IF(AND('8'!AQ48=""),"",'8'!AQ48)</f>
        <v/>
      </c>
      <c r="AR244" s="482" t="str">
        <f>IF(AND('8'!AR48=""),"",'8'!AR48)</f>
        <v/>
      </c>
      <c r="AS244" s="482" t="str">
        <f>IF(AND('8'!AS48=""),"",'8'!AS48)</f>
        <v/>
      </c>
      <c r="AT244" s="482" t="str">
        <f>IF(AND('8'!AT48=""),"",'8'!AT48)</f>
        <v/>
      </c>
      <c r="AU244" s="482" t="str">
        <f>IF(AND('8'!AU48=""),"",'8'!AU48)</f>
        <v/>
      </c>
      <c r="AV244" s="482" t="str">
        <f>IF(AND('8'!AV48=""),"",'8'!AV48)</f>
        <v/>
      </c>
      <c r="AW244" s="482" t="str">
        <f>IF(AND('8'!AW48=""),"",'8'!AW48)</f>
        <v/>
      </c>
      <c r="AX244" s="482" t="str">
        <f>IF(AND('8'!AX48=""),"",'8'!AX48)</f>
        <v/>
      </c>
      <c r="AY244" s="482" t="str">
        <f>IF(AND('8'!AY48=""),"",'8'!AY48)</f>
        <v/>
      </c>
      <c r="AZ244" s="482" t="str">
        <f>IF(AND('8'!AZ48=""),"",'8'!AZ48)</f>
        <v/>
      </c>
      <c r="BA244" s="482" t="str">
        <f>IF(AND('8'!BA48=""),"",'8'!BA48)</f>
        <v/>
      </c>
      <c r="BB244" s="482" t="str">
        <f>IF(AND('8'!BB48=""),"",'8'!BB48)</f>
        <v/>
      </c>
      <c r="BC244" s="482" t="str">
        <f>IF(AND('8'!BC48=""),"",'8'!BC48)</f>
        <v/>
      </c>
      <c r="BD244" s="482" t="str">
        <f>IF(AND('8'!BD48=""),"",'8'!BD48)</f>
        <v/>
      </c>
      <c r="BE244" s="482" t="str">
        <f>IF(AND('8'!BE48=""),"",'8'!BE48)</f>
        <v/>
      </c>
      <c r="BF244" s="482" t="str">
        <f>IF(AND('8'!BF48=""),"",'8'!BF48)</f>
        <v/>
      </c>
      <c r="BG244" s="482" t="str">
        <f>IF(AND('8'!BG48=""),"",'8'!BG48)</f>
        <v/>
      </c>
      <c r="BH244" s="482" t="str">
        <f>IF(AND('8'!BH48=""),"",'8'!BH48)</f>
        <v/>
      </c>
      <c r="BI244" s="482" t="str">
        <f>IF(AND('8'!BI48=""),"",'8'!BI48)</f>
        <v/>
      </c>
      <c r="BJ244" s="482" t="str">
        <f>IF(AND('8'!BJ48=""),"",'8'!BJ48)</f>
        <v/>
      </c>
      <c r="BK244" s="482" t="str">
        <f>IF(AND('8'!BK48=""),"",'8'!BK48)</f>
        <v/>
      </c>
      <c r="BL244" s="482" t="str">
        <f>IF(AND('8'!BL48=""),"",'8'!BL48)</f>
        <v/>
      </c>
      <c r="BM244" s="482" t="str">
        <f>IF(AND('8'!BM48=""),"",'8'!BM48)</f>
        <v/>
      </c>
      <c r="BN244" s="482" t="str">
        <f>IF(AND('8'!BN48=""),"",'8'!BN48)</f>
        <v/>
      </c>
      <c r="BO244" s="482" t="str">
        <f>IF(AND('8'!BO48=""),"",'8'!BO48)</f>
        <v/>
      </c>
      <c r="BP244" s="482" t="str">
        <f>IF(AND('8'!BP48=""),"",'8'!BP48)</f>
        <v/>
      </c>
      <c r="BQ244" s="482" t="str">
        <f>IF(AND('8'!BQ48=""),"",'8'!BQ48)</f>
        <v/>
      </c>
      <c r="BR244" s="482" t="str">
        <f>IF(AND('8'!BR48=""),"",'8'!BR48)</f>
        <v/>
      </c>
      <c r="BS244" s="482" t="str">
        <f>IF(AND('8'!BS48=""),"",'8'!BS48)</f>
        <v/>
      </c>
      <c r="BT244" s="482" t="str">
        <f>IF(AND('8'!BT48=""),"",'8'!BT48)</f>
        <v/>
      </c>
      <c r="BU244" s="482" t="str">
        <f>IF(AND('8'!BU48=""),"",'8'!BU48)</f>
        <v/>
      </c>
      <c r="BV244" s="482" t="str">
        <f>IF(AND('8'!BV48=""),"",'8'!BV48)</f>
        <v/>
      </c>
      <c r="BW244" s="482" t="str">
        <f>IF(AND('8'!BW48=""),"",'8'!BW48)</f>
        <v/>
      </c>
      <c r="BX244" s="482" t="str">
        <f>IF(AND('8'!BX48=""),"",'8'!BX48)</f>
        <v/>
      </c>
      <c r="BY244" s="482" t="str">
        <f>IF(AND('8'!BY48=""),"",'8'!BY48)</f>
        <v/>
      </c>
      <c r="BZ244" s="482" t="str">
        <f>IF(AND('8'!BZ48=""),"",'8'!BZ48)</f>
        <v/>
      </c>
      <c r="CA244" s="482" t="str">
        <f>IF(AND('8'!CA48=""),"",'8'!CA48)</f>
        <v/>
      </c>
      <c r="CB244" s="482" t="str">
        <f>IF(AND('8'!CB48=""),"",'8'!CB48)</f>
        <v/>
      </c>
      <c r="CC244" s="482" t="str">
        <f>IF(AND('8'!CC48=""),"",'8'!CC48)</f>
        <v/>
      </c>
      <c r="CD244" s="482" t="str">
        <f>IF(AND('8'!CD48=""),"",'8'!CD48)</f>
        <v/>
      </c>
      <c r="CE244" s="482" t="str">
        <f>IF(AND('8'!CE48=""),"",'8'!CE48)</f>
        <v/>
      </c>
      <c r="CF244" s="482" t="str">
        <f>IF(AND('8'!CF48=""),"",'8'!CF48)</f>
        <v/>
      </c>
      <c r="CG244" s="482" t="str">
        <f>IF(AND('8'!CG48=""),"",'8'!CG48)</f>
        <v/>
      </c>
      <c r="CH244" s="482" t="str">
        <f>IF(AND('8'!CH48=""),"",'8'!CH48)</f>
        <v/>
      </c>
      <c r="CI244" s="482" t="str">
        <f>IF(AND('8'!CI48=""),"",'8'!CI48)</f>
        <v/>
      </c>
      <c r="CJ244" s="482" t="str">
        <f>IF(AND('8'!CJ48=""),"",'8'!CJ48)</f>
        <v/>
      </c>
      <c r="CK244" s="482" t="str">
        <f>IF(AND('8'!CK48=""),"",'8'!CK48)</f>
        <v/>
      </c>
      <c r="CL244" s="482" t="str">
        <f>IF(AND('8'!CL48=""),"",'8'!CL48)</f>
        <v/>
      </c>
      <c r="CM244" s="482" t="str">
        <f>IF(AND('8'!CM48=""),"",'8'!CM48)</f>
        <v/>
      </c>
      <c r="CN244" s="482" t="str">
        <f>IF(AND('8'!CN48=""),"",'8'!CN48)</f>
        <v/>
      </c>
      <c r="CO244" s="482" t="str">
        <f>IF(AND('8'!CO48=""),"",'8'!CO48)</f>
        <v/>
      </c>
      <c r="CP244" s="482" t="str">
        <f>IF(AND('8'!CP48=""),"",'8'!CP48)</f>
        <v/>
      </c>
      <c r="CQ244" s="482" t="str">
        <f>IF(AND('8'!CQ48=""),"",'8'!CQ48)</f>
        <v/>
      </c>
      <c r="CR244" s="482" t="str">
        <f>IF(AND('8'!CR48=""),"",'8'!CR48)</f>
        <v/>
      </c>
      <c r="CS244" s="482" t="str">
        <f>IF(AND('8'!CS48=""),"",'8'!CS48)</f>
        <v/>
      </c>
      <c r="CT244" s="482" t="str">
        <f>IF(AND('8'!CT48=""),"",'8'!CT48)</f>
        <v/>
      </c>
      <c r="CU244" s="482" t="str">
        <f>IF(AND('8'!CU48=""),"",'8'!CU48)</f>
        <v/>
      </c>
      <c r="CV244" s="482" t="str">
        <f>IF(AND('8'!CV48=""),"",'8'!CV48)</f>
        <v/>
      </c>
      <c r="CW244" s="482" t="str">
        <f>IF(AND('8'!CW48=""),"",'8'!CW48)</f>
        <v/>
      </c>
      <c r="CX244" s="482" t="str">
        <f>IF(AND('8'!CX48=""),"",'8'!CX48)</f>
        <v/>
      </c>
      <c r="CY244" s="482" t="str">
        <f>IF(AND('8'!CY48=""),"",'8'!CY48)</f>
        <v/>
      </c>
      <c r="CZ244" s="482" t="str">
        <f>IF(AND('8'!CZ48=""),"",'8'!CZ48)</f>
        <v/>
      </c>
      <c r="DA244" s="482" t="str">
        <f>IF(AND('8'!DA48=""),"",'8'!DA48)</f>
        <v/>
      </c>
      <c r="DB244" s="482" t="str">
        <f>IF(AND('8'!DB48=""),"",'8'!DB48)</f>
        <v/>
      </c>
      <c r="DC244" s="482" t="str">
        <f>IF(AND('8'!DC48=""),"",'8'!DC48)</f>
        <v/>
      </c>
      <c r="DD244" s="482" t="str">
        <f>IF(AND('8'!DD48=""),"",'8'!DD48)</f>
        <v/>
      </c>
      <c r="DE244" s="482" t="str">
        <f>IF(AND('8'!DE48=""),"",'8'!DE48)</f>
        <v/>
      </c>
      <c r="DF244" s="482" t="str">
        <f>IF(AND('8'!DF48=""),"",'8'!DF48)</f>
        <v/>
      </c>
      <c r="DG244" s="482" t="str">
        <f>IF(AND('8'!DG48=""),"",'8'!DG48)</f>
        <v/>
      </c>
      <c r="DH244" s="482" t="str">
        <f>IF(AND('8'!DH48=""),"",'8'!DH48)</f>
        <v/>
      </c>
      <c r="DI244" s="482" t="str">
        <f>IF(AND('8'!DI48=""),"",'8'!DI48)</f>
        <v/>
      </c>
      <c r="DJ244" s="482" t="str">
        <f>IF(AND('8'!DJ48=""),"",'8'!DJ48)</f>
        <v/>
      </c>
      <c r="DK244" s="482" t="str">
        <f>IF(AND('8'!DK48=""),"",'8'!DK48)</f>
        <v/>
      </c>
      <c r="DL244" s="482" t="str">
        <f>IF(AND('8'!DL48=""),"",'8'!DL48)</f>
        <v/>
      </c>
      <c r="DM244" s="482" t="str">
        <f>IF(AND('8'!DM48=""),"",'8'!DM48)</f>
        <v/>
      </c>
      <c r="DN244" s="482" t="str">
        <f>IF(AND('8'!DN48=""),"",'8'!DN48)</f>
        <v/>
      </c>
      <c r="DO244" s="482" t="str">
        <f>IF(AND('8'!DO48=""),"",'8'!DO48)</f>
        <v/>
      </c>
      <c r="DP244" s="482" t="str">
        <f>IF(AND('8'!DP48=""),"",'8'!DP48)</f>
        <v/>
      </c>
      <c r="DQ244" s="482" t="str">
        <f>IF(AND('8'!DQ48=""),"",'8'!DQ48)</f>
        <v/>
      </c>
      <c r="DR244" s="482" t="str">
        <f>IF(AND('8'!DR48=""),"",'8'!DR48)</f>
        <v/>
      </c>
      <c r="DS244" s="482" t="str">
        <f>IF(AND('8'!DS48=""),"",'8'!DS48)</f>
        <v/>
      </c>
      <c r="DT244" s="482" t="str">
        <f>IF(AND('8'!DT48=""),"",'8'!DT48)</f>
        <v/>
      </c>
      <c r="DU244" s="482" t="str">
        <f>IF(AND('8'!DU48=""),"",'8'!DU48)</f>
        <v/>
      </c>
      <c r="DV244" s="482" t="str">
        <f>IF(AND('8'!DV48=""),"",'8'!DV48)</f>
        <v/>
      </c>
      <c r="DW244" s="482" t="str">
        <f>IF(AND('8'!DW48=""),"",'8'!DW48)</f>
        <v/>
      </c>
      <c r="DX244" s="482" t="str">
        <f>IF(AND('8'!DX48=""),"",'8'!DX48)</f>
        <v/>
      </c>
      <c r="DY244" s="482" t="str">
        <f>IF(AND('8'!DY48=""),"",'8'!DY48)</f>
        <v/>
      </c>
      <c r="DZ244" s="482" t="str">
        <f>IF(AND('8'!DZ48=""),"",'8'!DZ48)</f>
        <v/>
      </c>
      <c r="EA244" s="482" t="str">
        <f>IF(AND('8'!EA48=""),"",'8'!EA48)</f>
        <v/>
      </c>
      <c r="EB244" s="482" t="str">
        <f>IF(AND('8'!EB48=""),"",'8'!EB48)</f>
        <v/>
      </c>
      <c r="EC244" s="482" t="str">
        <f>IF(AND('8'!EC48=""),"",'8'!EC48)</f>
        <v/>
      </c>
      <c r="ED244" s="482" t="str">
        <f>IF(AND('8'!ED48=""),"",'8'!ED48)</f>
        <v/>
      </c>
      <c r="EE244" s="482" t="str">
        <f>IF(AND('8'!EE48=""),"",'8'!EE48)</f>
        <v/>
      </c>
      <c r="EF244" s="482" t="str">
        <f>IF(AND('8'!EF48=""),"",'8'!EF48)</f>
        <v/>
      </c>
      <c r="EG244" s="482" t="str">
        <f>IF(AND('8'!EG48=""),"",'8'!EG48)</f>
        <v/>
      </c>
      <c r="EH244" s="482" t="str">
        <f>IF(AND('8'!EH48=""),"",'8'!EH48)</f>
        <v/>
      </c>
      <c r="EI244" s="482" t="str">
        <f>IF(AND('8'!EI48=""),"",'8'!EI48)</f>
        <v/>
      </c>
      <c r="EJ244" s="482" t="str">
        <f>IF(AND('8'!EJ48=""),"",'8'!EJ48)</f>
        <v/>
      </c>
      <c r="EK244" s="482" t="str">
        <f>IF(AND('8'!EK48=""),"",'8'!EK48)</f>
        <v/>
      </c>
      <c r="EL244" s="482" t="str">
        <f>IF(AND('8'!EL48=""),"",'8'!EL48)</f>
        <v/>
      </c>
      <c r="EM244" s="482" t="str">
        <f>IF(AND('8'!EM48=""),"",'8'!EM48)</f>
        <v/>
      </c>
      <c r="EN244" s="482" t="str">
        <f>IF(AND('8'!EN48=""),"",'8'!EN48)</f>
        <v/>
      </c>
      <c r="EO244" s="482" t="str">
        <f>IF(AND('8'!EO48=""),"",'8'!EO48)</f>
        <v/>
      </c>
      <c r="EP244" s="482" t="str">
        <f>IF(AND('8'!EP48=""),"",'8'!EP48)</f>
        <v/>
      </c>
      <c r="EQ244" s="482" t="str">
        <f>IF(AND('8'!EQ48=""),"",'8'!EQ48)</f>
        <v/>
      </c>
      <c r="ER244" s="482" t="str">
        <f>IF(AND('8'!ER48=""),"",'8'!ER48)</f>
        <v/>
      </c>
      <c r="ES244" s="482" t="str">
        <f>IF(AND('8'!ES48=""),"",'8'!ES48)</f>
        <v/>
      </c>
      <c r="ET244" s="482" t="str">
        <f>IF(AND('8'!ET48=""),"",'8'!ET48)</f>
        <v/>
      </c>
      <c r="EU244" s="482" t="str">
        <f>IF(AND('8'!EU48=""),"",'8'!EU48)</f>
        <v/>
      </c>
      <c r="EV244" s="482" t="str">
        <f>IF(AND('8'!EV48=""),"",'8'!EV48)</f>
        <v/>
      </c>
      <c r="EW244" s="482" t="str">
        <f>IF(AND('8'!EW48=""),"",'8'!EW48)</f>
        <v/>
      </c>
      <c r="EX244" s="482" t="str">
        <f>IF(AND('8'!EX48=""),"",'8'!EX48)</f>
        <v/>
      </c>
      <c r="EY244" s="482" t="str">
        <f>IF(AND('8'!EY48=""),"",'8'!EY48)</f>
        <v/>
      </c>
      <c r="EZ244" s="482" t="str">
        <f>IF(AND('8'!EZ48=""),"",'8'!EZ48)</f>
        <v/>
      </c>
      <c r="FA244" s="482" t="str">
        <f>IF(AND('8'!FA48=""),"",'8'!FA48)</f>
        <v/>
      </c>
      <c r="FB244" s="482" t="str">
        <f>IF(AND('8'!FB48=""),"",'8'!FB48)</f>
        <v/>
      </c>
      <c r="FC244" s="482" t="str">
        <f>IF(AND('8'!FC48=""),"",'8'!FC48)</f>
        <v/>
      </c>
      <c r="FD244" s="482" t="str">
        <f>IF(AND('8'!FD48=""),"",'8'!FD48)</f>
        <v/>
      </c>
      <c r="FE244" s="482" t="str">
        <f>IF(AND('8'!FE48=""),"",'8'!FE48)</f>
        <v/>
      </c>
      <c r="FF244" s="482" t="str">
        <f>IF(AND('8'!FF48=""),"",'8'!FF48)</f>
        <v xml:space="preserve"> </v>
      </c>
      <c r="FG244" s="482" t="str">
        <f>IF(AND('8'!FG48=""),"",'8'!FG48)</f>
        <v/>
      </c>
      <c r="FH244" s="482" t="str">
        <f>IF(AND('8'!FH48=""),"",'8'!FH48)</f>
        <v/>
      </c>
      <c r="FI244" s="482" t="str">
        <f>IF(AND('8'!FI48=""),"",'8'!FI48)</f>
        <v/>
      </c>
      <c r="FJ244" s="482" t="str">
        <f>IF(AND('8'!FJ48=""),"",'8'!FJ48)</f>
        <v/>
      </c>
      <c r="FK244" s="482" t="str">
        <f>IF(AND('8'!FK48=""),"",'8'!FK48)</f>
        <v/>
      </c>
      <c r="FL244" s="482" t="str">
        <f>IF(AND('8'!FL48=""),"",'8'!FL48)</f>
        <v/>
      </c>
      <c r="FM244" s="482" t="str">
        <f>IF(AND('8'!FM48=""),"",'8'!FM48)</f>
        <v xml:space="preserve"> </v>
      </c>
      <c r="FN244" s="482" t="str">
        <f>IF(AND('8'!FN48=""),"",'8'!FN48)</f>
        <v/>
      </c>
      <c r="FO244" s="482" t="str">
        <f>IF(AND('8'!FO48=""),"",'8'!FO48)</f>
        <v/>
      </c>
      <c r="FP244" s="482" t="str">
        <f>IF(AND('8'!FP48=""),"",'8'!FP48)</f>
        <v/>
      </c>
      <c r="FQ244" s="482" t="str">
        <f>IF(AND('8'!FQ48=""),"",'8'!FQ48)</f>
        <v/>
      </c>
      <c r="FR244" s="482" t="str">
        <f>IF(AND('8'!FR48=""),"",'8'!FR48)</f>
        <v/>
      </c>
      <c r="FS244" s="482" t="str">
        <f>IF(AND('8'!FS48=""),"",'8'!FS48)</f>
        <v/>
      </c>
      <c r="FT244" s="482" t="str">
        <f>IF(AND('8'!FT48=""),"",'8'!FT48)</f>
        <v xml:space="preserve"> </v>
      </c>
      <c r="FU244" s="482" t="str">
        <f>IF(AND('8'!FV48=""),"",'8'!FV48)</f>
        <v>-</v>
      </c>
      <c r="FV244" s="482" t="str">
        <f>IF(AND('8'!FW48=""),"",'8'!FW48)</f>
        <v>-</v>
      </c>
      <c r="FW244" s="482" t="str">
        <f>IF(AND('8'!FX48=""),"",'8'!FX48)</f>
        <v>-</v>
      </c>
      <c r="FX244" s="482" t="str">
        <f>IF(AND('8'!FY48=""),"",'8'!FY48)</f>
        <v>-</v>
      </c>
      <c r="FY244" s="482" t="str">
        <f>IF(AND('8'!FZ48=""),"",'8'!FZ48)</f>
        <v>-</v>
      </c>
      <c r="FZ244" s="482" t="str">
        <f>IF(AND('8'!GA48=""),"",'8'!GA48)</f>
        <v>-</v>
      </c>
      <c r="GA244" s="482" t="str">
        <f>IF(AND('8'!GB48=""),"",'8'!GB48)</f>
        <v>-</v>
      </c>
      <c r="GB244" s="482" t="str">
        <f>IF(AND('8'!GC48=""),"",'8'!GC48)</f>
        <v>-</v>
      </c>
      <c r="GC244" s="482" t="str">
        <f>IF(AND('8'!GD48=""),"",'8'!GD48)</f>
        <v>-</v>
      </c>
      <c r="GD244" s="482" t="str">
        <f>IF(AND('8'!GE48=""),"",'8'!GE48)</f>
        <v>-</v>
      </c>
      <c r="GE244" s="482" t="str">
        <f>IF(AND('8'!GF48=""),"",'8'!GF48)</f>
        <v>-</v>
      </c>
      <c r="GF244" s="482" t="str">
        <f>IF(AND('8'!GG48=""),"",'8'!GG48)</f>
        <v>-</v>
      </c>
      <c r="GG244" s="482" t="str">
        <f>IF(AND('8'!GH48=""),"",IF(AND('8'!GH48="-"),"",'8'!GH48))</f>
        <v/>
      </c>
      <c r="GH244" s="50" t="str">
        <f>IF(AND(C244=""),"",VLOOKUP(B244,Register!$A$7:$CL$311,36,FALSE))</f>
        <v/>
      </c>
      <c r="GI244" s="483" t="str">
        <f>IF(AND('8'!GL48=""),"",'8'!GL48)</f>
        <v/>
      </c>
      <c r="GJ244" s="173" t="str">
        <f>IF(AND('8'!FU48=""),"",'8'!FU48)</f>
        <v/>
      </c>
    </row>
    <row r="245" spans="1:192" ht="21">
      <c r="A245" s="480">
        <v>237</v>
      </c>
      <c r="B245" s="481" t="str">
        <f>IF(AND('8'!B49=""),"",'8'!B49)</f>
        <v/>
      </c>
      <c r="C245" s="196" t="str">
        <f>IF(AND('8'!C49=""),"",'8'!C49)</f>
        <v/>
      </c>
      <c r="D245" s="196" t="str">
        <f>IF(AND('8'!D49=""),"",'8'!D49)</f>
        <v/>
      </c>
      <c r="E245" s="201" t="str">
        <f>IF(AND('8'!E49=""),"",'8'!E49)</f>
        <v/>
      </c>
      <c r="F245" s="482" t="str">
        <f>IF(AND('8'!F49=""),"",'8'!F49)</f>
        <v/>
      </c>
      <c r="G245" s="482" t="str">
        <f>IF(AND('8'!G49=""),"",'8'!G49)</f>
        <v/>
      </c>
      <c r="H245" s="482" t="str">
        <f>IF(AND('8'!H49=""),"",'8'!H49)</f>
        <v/>
      </c>
      <c r="I245" s="482" t="str">
        <f>IF(AND('8'!I49=""),"",'8'!I49)</f>
        <v/>
      </c>
      <c r="J245" s="482" t="str">
        <f>IF(AND('8'!J49=""),"",'8'!J49)</f>
        <v/>
      </c>
      <c r="K245" s="482" t="str">
        <f>IF(AND('8'!K49=""),"",'8'!K49)</f>
        <v/>
      </c>
      <c r="L245" s="482" t="str">
        <f>IF(AND('8'!L49=""),"",'8'!L49)</f>
        <v/>
      </c>
      <c r="M245" s="482" t="str">
        <f>IF(AND('8'!M49=""),"",'8'!M49)</f>
        <v/>
      </c>
      <c r="N245" s="482" t="str">
        <f>IF(AND('8'!N49=""),"",'8'!N49)</f>
        <v/>
      </c>
      <c r="O245" s="482" t="str">
        <f>IF(AND('8'!O49=""),"",'8'!O49)</f>
        <v/>
      </c>
      <c r="P245" s="482" t="str">
        <f>IF(AND('8'!P49=""),"",'8'!P49)</f>
        <v/>
      </c>
      <c r="Q245" s="482" t="str">
        <f>IF(AND('8'!Q49=""),"",'8'!Q49)</f>
        <v/>
      </c>
      <c r="R245" s="482" t="str">
        <f>IF(AND('8'!R49=""),"",'8'!R49)</f>
        <v/>
      </c>
      <c r="S245" s="482" t="str">
        <f>IF(AND('8'!S49=""),"",'8'!S49)</f>
        <v/>
      </c>
      <c r="T245" s="482" t="str">
        <f>IF(AND('8'!T49=""),"",'8'!T49)</f>
        <v/>
      </c>
      <c r="U245" s="482" t="str">
        <f>IF(AND('8'!U49=""),"",'8'!U49)</f>
        <v/>
      </c>
      <c r="V245" s="482" t="str">
        <f>IF(AND('8'!V49=""),"",'8'!V49)</f>
        <v/>
      </c>
      <c r="W245" s="482" t="str">
        <f>IF(AND('8'!W49=""),"",'8'!W49)</f>
        <v/>
      </c>
      <c r="X245" s="482" t="str">
        <f>IF(AND('8'!X49=""),"",'8'!X49)</f>
        <v/>
      </c>
      <c r="Y245" s="482" t="str">
        <f>IF(AND('8'!Y49=""),"",'8'!Y49)</f>
        <v/>
      </c>
      <c r="Z245" s="482" t="str">
        <f>IF(AND('8'!Z49=""),"",'8'!Z49)</f>
        <v/>
      </c>
      <c r="AA245" s="482" t="str">
        <f>IF(AND('8'!AA49=""),"",'8'!AA49)</f>
        <v/>
      </c>
      <c r="AB245" s="482" t="str">
        <f>IF(AND('8'!AB49=""),"",'8'!AB49)</f>
        <v/>
      </c>
      <c r="AC245" s="482" t="str">
        <f>IF(AND('8'!AC49=""),"",'8'!AC49)</f>
        <v/>
      </c>
      <c r="AD245" s="482" t="str">
        <f>IF(AND('8'!AD49=""),"",'8'!AD49)</f>
        <v/>
      </c>
      <c r="AE245" s="482" t="str">
        <f>IF(AND('8'!AE49=""),"",'8'!AE49)</f>
        <v/>
      </c>
      <c r="AF245" s="482" t="str">
        <f>IF(AND('8'!AF49=""),"",'8'!AF49)</f>
        <v/>
      </c>
      <c r="AG245" s="482" t="str">
        <f>IF(AND('8'!AG49=""),"",'8'!AG49)</f>
        <v/>
      </c>
      <c r="AH245" s="482" t="str">
        <f>IF(AND('8'!AH49=""),"",'8'!AH49)</f>
        <v/>
      </c>
      <c r="AI245" s="482" t="str">
        <f>IF(AND('8'!AI49=""),"",'8'!AI49)</f>
        <v/>
      </c>
      <c r="AJ245" s="482" t="str">
        <f>IF(AND('8'!AJ49=""),"",'8'!AJ49)</f>
        <v/>
      </c>
      <c r="AK245" s="482" t="str">
        <f>IF(AND('8'!AK49=""),"",'8'!AK49)</f>
        <v/>
      </c>
      <c r="AL245" s="482" t="str">
        <f>IF(AND('8'!AL49=""),"",'8'!AL49)</f>
        <v/>
      </c>
      <c r="AM245" s="482" t="str">
        <f>IF(AND('8'!AM49=""),"",'8'!AM49)</f>
        <v/>
      </c>
      <c r="AN245" s="482" t="str">
        <f>IF(AND('8'!AN49=""),"",'8'!AN49)</f>
        <v/>
      </c>
      <c r="AO245" s="482" t="str">
        <f>IF(AND('8'!AO49=""),"",'8'!AO49)</f>
        <v/>
      </c>
      <c r="AP245" s="482" t="str">
        <f>IF(AND('8'!AP49=""),"",'8'!AP49)</f>
        <v/>
      </c>
      <c r="AQ245" s="482" t="str">
        <f>IF(AND('8'!AQ49=""),"",'8'!AQ49)</f>
        <v/>
      </c>
      <c r="AR245" s="482" t="str">
        <f>IF(AND('8'!AR49=""),"",'8'!AR49)</f>
        <v/>
      </c>
      <c r="AS245" s="482" t="str">
        <f>IF(AND('8'!AS49=""),"",'8'!AS49)</f>
        <v/>
      </c>
      <c r="AT245" s="482" t="str">
        <f>IF(AND('8'!AT49=""),"",'8'!AT49)</f>
        <v/>
      </c>
      <c r="AU245" s="482" t="str">
        <f>IF(AND('8'!AU49=""),"",'8'!AU49)</f>
        <v/>
      </c>
      <c r="AV245" s="482" t="str">
        <f>IF(AND('8'!AV49=""),"",'8'!AV49)</f>
        <v/>
      </c>
      <c r="AW245" s="482" t="str">
        <f>IF(AND('8'!AW49=""),"",'8'!AW49)</f>
        <v/>
      </c>
      <c r="AX245" s="482" t="str">
        <f>IF(AND('8'!AX49=""),"",'8'!AX49)</f>
        <v/>
      </c>
      <c r="AY245" s="482" t="str">
        <f>IF(AND('8'!AY49=""),"",'8'!AY49)</f>
        <v/>
      </c>
      <c r="AZ245" s="482" t="str">
        <f>IF(AND('8'!AZ49=""),"",'8'!AZ49)</f>
        <v/>
      </c>
      <c r="BA245" s="482" t="str">
        <f>IF(AND('8'!BA49=""),"",'8'!BA49)</f>
        <v/>
      </c>
      <c r="BB245" s="482" t="str">
        <f>IF(AND('8'!BB49=""),"",'8'!BB49)</f>
        <v/>
      </c>
      <c r="BC245" s="482" t="str">
        <f>IF(AND('8'!BC49=""),"",'8'!BC49)</f>
        <v/>
      </c>
      <c r="BD245" s="482" t="str">
        <f>IF(AND('8'!BD49=""),"",'8'!BD49)</f>
        <v/>
      </c>
      <c r="BE245" s="482" t="str">
        <f>IF(AND('8'!BE49=""),"",'8'!BE49)</f>
        <v/>
      </c>
      <c r="BF245" s="482" t="str">
        <f>IF(AND('8'!BF49=""),"",'8'!BF49)</f>
        <v/>
      </c>
      <c r="BG245" s="482" t="str">
        <f>IF(AND('8'!BG49=""),"",'8'!BG49)</f>
        <v/>
      </c>
      <c r="BH245" s="482" t="str">
        <f>IF(AND('8'!BH49=""),"",'8'!BH49)</f>
        <v/>
      </c>
      <c r="BI245" s="482" t="str">
        <f>IF(AND('8'!BI49=""),"",'8'!BI49)</f>
        <v/>
      </c>
      <c r="BJ245" s="482" t="str">
        <f>IF(AND('8'!BJ49=""),"",'8'!BJ49)</f>
        <v/>
      </c>
      <c r="BK245" s="482" t="str">
        <f>IF(AND('8'!BK49=""),"",'8'!BK49)</f>
        <v/>
      </c>
      <c r="BL245" s="482" t="str">
        <f>IF(AND('8'!BL49=""),"",'8'!BL49)</f>
        <v/>
      </c>
      <c r="BM245" s="482" t="str">
        <f>IF(AND('8'!BM49=""),"",'8'!BM49)</f>
        <v/>
      </c>
      <c r="BN245" s="482" t="str">
        <f>IF(AND('8'!BN49=""),"",'8'!BN49)</f>
        <v/>
      </c>
      <c r="BO245" s="482" t="str">
        <f>IF(AND('8'!BO49=""),"",'8'!BO49)</f>
        <v/>
      </c>
      <c r="BP245" s="482" t="str">
        <f>IF(AND('8'!BP49=""),"",'8'!BP49)</f>
        <v/>
      </c>
      <c r="BQ245" s="482" t="str">
        <f>IF(AND('8'!BQ49=""),"",'8'!BQ49)</f>
        <v/>
      </c>
      <c r="BR245" s="482" t="str">
        <f>IF(AND('8'!BR49=""),"",'8'!BR49)</f>
        <v/>
      </c>
      <c r="BS245" s="482" t="str">
        <f>IF(AND('8'!BS49=""),"",'8'!BS49)</f>
        <v/>
      </c>
      <c r="BT245" s="482" t="str">
        <f>IF(AND('8'!BT49=""),"",'8'!BT49)</f>
        <v/>
      </c>
      <c r="BU245" s="482" t="str">
        <f>IF(AND('8'!BU49=""),"",'8'!BU49)</f>
        <v/>
      </c>
      <c r="BV245" s="482" t="str">
        <f>IF(AND('8'!BV49=""),"",'8'!BV49)</f>
        <v/>
      </c>
      <c r="BW245" s="482" t="str">
        <f>IF(AND('8'!BW49=""),"",'8'!BW49)</f>
        <v/>
      </c>
      <c r="BX245" s="482" t="str">
        <f>IF(AND('8'!BX49=""),"",'8'!BX49)</f>
        <v/>
      </c>
      <c r="BY245" s="482" t="str">
        <f>IF(AND('8'!BY49=""),"",'8'!BY49)</f>
        <v/>
      </c>
      <c r="BZ245" s="482" t="str">
        <f>IF(AND('8'!BZ49=""),"",'8'!BZ49)</f>
        <v/>
      </c>
      <c r="CA245" s="482" t="str">
        <f>IF(AND('8'!CA49=""),"",'8'!CA49)</f>
        <v/>
      </c>
      <c r="CB245" s="482" t="str">
        <f>IF(AND('8'!CB49=""),"",'8'!CB49)</f>
        <v/>
      </c>
      <c r="CC245" s="482" t="str">
        <f>IF(AND('8'!CC49=""),"",'8'!CC49)</f>
        <v/>
      </c>
      <c r="CD245" s="482" t="str">
        <f>IF(AND('8'!CD49=""),"",'8'!CD49)</f>
        <v/>
      </c>
      <c r="CE245" s="482" t="str">
        <f>IF(AND('8'!CE49=""),"",'8'!CE49)</f>
        <v/>
      </c>
      <c r="CF245" s="482" t="str">
        <f>IF(AND('8'!CF49=""),"",'8'!CF49)</f>
        <v/>
      </c>
      <c r="CG245" s="482" t="str">
        <f>IF(AND('8'!CG49=""),"",'8'!CG49)</f>
        <v/>
      </c>
      <c r="CH245" s="482" t="str">
        <f>IF(AND('8'!CH49=""),"",'8'!CH49)</f>
        <v/>
      </c>
      <c r="CI245" s="482" t="str">
        <f>IF(AND('8'!CI49=""),"",'8'!CI49)</f>
        <v/>
      </c>
      <c r="CJ245" s="482" t="str">
        <f>IF(AND('8'!CJ49=""),"",'8'!CJ49)</f>
        <v/>
      </c>
      <c r="CK245" s="482" t="str">
        <f>IF(AND('8'!CK49=""),"",'8'!CK49)</f>
        <v/>
      </c>
      <c r="CL245" s="482" t="str">
        <f>IF(AND('8'!CL49=""),"",'8'!CL49)</f>
        <v/>
      </c>
      <c r="CM245" s="482" t="str">
        <f>IF(AND('8'!CM49=""),"",'8'!CM49)</f>
        <v/>
      </c>
      <c r="CN245" s="482" t="str">
        <f>IF(AND('8'!CN49=""),"",'8'!CN49)</f>
        <v/>
      </c>
      <c r="CO245" s="482" t="str">
        <f>IF(AND('8'!CO49=""),"",'8'!CO49)</f>
        <v/>
      </c>
      <c r="CP245" s="482" t="str">
        <f>IF(AND('8'!CP49=""),"",'8'!CP49)</f>
        <v/>
      </c>
      <c r="CQ245" s="482" t="str">
        <f>IF(AND('8'!CQ49=""),"",'8'!CQ49)</f>
        <v/>
      </c>
      <c r="CR245" s="482" t="str">
        <f>IF(AND('8'!CR49=""),"",'8'!CR49)</f>
        <v/>
      </c>
      <c r="CS245" s="482" t="str">
        <f>IF(AND('8'!CS49=""),"",'8'!CS49)</f>
        <v/>
      </c>
      <c r="CT245" s="482" t="str">
        <f>IF(AND('8'!CT49=""),"",'8'!CT49)</f>
        <v/>
      </c>
      <c r="CU245" s="482" t="str">
        <f>IF(AND('8'!CU49=""),"",'8'!CU49)</f>
        <v/>
      </c>
      <c r="CV245" s="482" t="str">
        <f>IF(AND('8'!CV49=""),"",'8'!CV49)</f>
        <v/>
      </c>
      <c r="CW245" s="482" t="str">
        <f>IF(AND('8'!CW49=""),"",'8'!CW49)</f>
        <v/>
      </c>
      <c r="CX245" s="482" t="str">
        <f>IF(AND('8'!CX49=""),"",'8'!CX49)</f>
        <v/>
      </c>
      <c r="CY245" s="482" t="str">
        <f>IF(AND('8'!CY49=""),"",'8'!CY49)</f>
        <v/>
      </c>
      <c r="CZ245" s="482" t="str">
        <f>IF(AND('8'!CZ49=""),"",'8'!CZ49)</f>
        <v/>
      </c>
      <c r="DA245" s="482" t="str">
        <f>IF(AND('8'!DA49=""),"",'8'!DA49)</f>
        <v/>
      </c>
      <c r="DB245" s="482" t="str">
        <f>IF(AND('8'!DB49=""),"",'8'!DB49)</f>
        <v/>
      </c>
      <c r="DC245" s="482" t="str">
        <f>IF(AND('8'!DC49=""),"",'8'!DC49)</f>
        <v/>
      </c>
      <c r="DD245" s="482" t="str">
        <f>IF(AND('8'!DD49=""),"",'8'!DD49)</f>
        <v/>
      </c>
      <c r="DE245" s="482" t="str">
        <f>IF(AND('8'!DE49=""),"",'8'!DE49)</f>
        <v/>
      </c>
      <c r="DF245" s="482" t="str">
        <f>IF(AND('8'!DF49=""),"",'8'!DF49)</f>
        <v/>
      </c>
      <c r="DG245" s="482" t="str">
        <f>IF(AND('8'!DG49=""),"",'8'!DG49)</f>
        <v/>
      </c>
      <c r="DH245" s="482" t="str">
        <f>IF(AND('8'!DH49=""),"",'8'!DH49)</f>
        <v/>
      </c>
      <c r="DI245" s="482" t="str">
        <f>IF(AND('8'!DI49=""),"",'8'!DI49)</f>
        <v/>
      </c>
      <c r="DJ245" s="482" t="str">
        <f>IF(AND('8'!DJ49=""),"",'8'!DJ49)</f>
        <v/>
      </c>
      <c r="DK245" s="482" t="str">
        <f>IF(AND('8'!DK49=""),"",'8'!DK49)</f>
        <v/>
      </c>
      <c r="DL245" s="482" t="str">
        <f>IF(AND('8'!DL49=""),"",'8'!DL49)</f>
        <v/>
      </c>
      <c r="DM245" s="482" t="str">
        <f>IF(AND('8'!DM49=""),"",'8'!DM49)</f>
        <v/>
      </c>
      <c r="DN245" s="482" t="str">
        <f>IF(AND('8'!DN49=""),"",'8'!DN49)</f>
        <v/>
      </c>
      <c r="DO245" s="482" t="str">
        <f>IF(AND('8'!DO49=""),"",'8'!DO49)</f>
        <v/>
      </c>
      <c r="DP245" s="482" t="str">
        <f>IF(AND('8'!DP49=""),"",'8'!DP49)</f>
        <v/>
      </c>
      <c r="DQ245" s="482" t="str">
        <f>IF(AND('8'!DQ49=""),"",'8'!DQ49)</f>
        <v/>
      </c>
      <c r="DR245" s="482" t="str">
        <f>IF(AND('8'!DR49=""),"",'8'!DR49)</f>
        <v/>
      </c>
      <c r="DS245" s="482" t="str">
        <f>IF(AND('8'!DS49=""),"",'8'!DS49)</f>
        <v/>
      </c>
      <c r="DT245" s="482" t="str">
        <f>IF(AND('8'!DT49=""),"",'8'!DT49)</f>
        <v/>
      </c>
      <c r="DU245" s="482" t="str">
        <f>IF(AND('8'!DU49=""),"",'8'!DU49)</f>
        <v/>
      </c>
      <c r="DV245" s="482" t="str">
        <f>IF(AND('8'!DV49=""),"",'8'!DV49)</f>
        <v/>
      </c>
      <c r="DW245" s="482" t="str">
        <f>IF(AND('8'!DW49=""),"",'8'!DW49)</f>
        <v/>
      </c>
      <c r="DX245" s="482" t="str">
        <f>IF(AND('8'!DX49=""),"",'8'!DX49)</f>
        <v/>
      </c>
      <c r="DY245" s="482" t="str">
        <f>IF(AND('8'!DY49=""),"",'8'!DY49)</f>
        <v/>
      </c>
      <c r="DZ245" s="482" t="str">
        <f>IF(AND('8'!DZ49=""),"",'8'!DZ49)</f>
        <v/>
      </c>
      <c r="EA245" s="482" t="str">
        <f>IF(AND('8'!EA49=""),"",'8'!EA49)</f>
        <v/>
      </c>
      <c r="EB245" s="482" t="str">
        <f>IF(AND('8'!EB49=""),"",'8'!EB49)</f>
        <v/>
      </c>
      <c r="EC245" s="482" t="str">
        <f>IF(AND('8'!EC49=""),"",'8'!EC49)</f>
        <v/>
      </c>
      <c r="ED245" s="482" t="str">
        <f>IF(AND('8'!ED49=""),"",'8'!ED49)</f>
        <v/>
      </c>
      <c r="EE245" s="482" t="str">
        <f>IF(AND('8'!EE49=""),"",'8'!EE49)</f>
        <v/>
      </c>
      <c r="EF245" s="482" t="str">
        <f>IF(AND('8'!EF49=""),"",'8'!EF49)</f>
        <v/>
      </c>
      <c r="EG245" s="482" t="str">
        <f>IF(AND('8'!EG49=""),"",'8'!EG49)</f>
        <v/>
      </c>
      <c r="EH245" s="482" t="str">
        <f>IF(AND('8'!EH49=""),"",'8'!EH49)</f>
        <v/>
      </c>
      <c r="EI245" s="482" t="str">
        <f>IF(AND('8'!EI49=""),"",'8'!EI49)</f>
        <v/>
      </c>
      <c r="EJ245" s="482" t="str">
        <f>IF(AND('8'!EJ49=""),"",'8'!EJ49)</f>
        <v/>
      </c>
      <c r="EK245" s="482" t="str">
        <f>IF(AND('8'!EK49=""),"",'8'!EK49)</f>
        <v/>
      </c>
      <c r="EL245" s="482" t="str">
        <f>IF(AND('8'!EL49=""),"",'8'!EL49)</f>
        <v/>
      </c>
      <c r="EM245" s="482" t="str">
        <f>IF(AND('8'!EM49=""),"",'8'!EM49)</f>
        <v/>
      </c>
      <c r="EN245" s="482" t="str">
        <f>IF(AND('8'!EN49=""),"",'8'!EN49)</f>
        <v/>
      </c>
      <c r="EO245" s="482" t="str">
        <f>IF(AND('8'!EO49=""),"",'8'!EO49)</f>
        <v/>
      </c>
      <c r="EP245" s="482" t="str">
        <f>IF(AND('8'!EP49=""),"",'8'!EP49)</f>
        <v/>
      </c>
      <c r="EQ245" s="482" t="str">
        <f>IF(AND('8'!EQ49=""),"",'8'!EQ49)</f>
        <v/>
      </c>
      <c r="ER245" s="482" t="str">
        <f>IF(AND('8'!ER49=""),"",'8'!ER49)</f>
        <v/>
      </c>
      <c r="ES245" s="482" t="str">
        <f>IF(AND('8'!ES49=""),"",'8'!ES49)</f>
        <v/>
      </c>
      <c r="ET245" s="482" t="str">
        <f>IF(AND('8'!ET49=""),"",'8'!ET49)</f>
        <v/>
      </c>
      <c r="EU245" s="482" t="str">
        <f>IF(AND('8'!EU49=""),"",'8'!EU49)</f>
        <v/>
      </c>
      <c r="EV245" s="482" t="str">
        <f>IF(AND('8'!EV49=""),"",'8'!EV49)</f>
        <v/>
      </c>
      <c r="EW245" s="482" t="str">
        <f>IF(AND('8'!EW49=""),"",'8'!EW49)</f>
        <v/>
      </c>
      <c r="EX245" s="482" t="str">
        <f>IF(AND('8'!EX49=""),"",'8'!EX49)</f>
        <v/>
      </c>
      <c r="EY245" s="482" t="str">
        <f>IF(AND('8'!EY49=""),"",'8'!EY49)</f>
        <v/>
      </c>
      <c r="EZ245" s="482" t="str">
        <f>IF(AND('8'!EZ49=""),"",'8'!EZ49)</f>
        <v/>
      </c>
      <c r="FA245" s="482" t="str">
        <f>IF(AND('8'!FA49=""),"",'8'!FA49)</f>
        <v/>
      </c>
      <c r="FB245" s="482" t="str">
        <f>IF(AND('8'!FB49=""),"",'8'!FB49)</f>
        <v/>
      </c>
      <c r="FC245" s="482" t="str">
        <f>IF(AND('8'!FC49=""),"",'8'!FC49)</f>
        <v/>
      </c>
      <c r="FD245" s="482" t="str">
        <f>IF(AND('8'!FD49=""),"",'8'!FD49)</f>
        <v/>
      </c>
      <c r="FE245" s="482" t="str">
        <f>IF(AND('8'!FE49=""),"",'8'!FE49)</f>
        <v/>
      </c>
      <c r="FF245" s="482" t="str">
        <f>IF(AND('8'!FF49=""),"",'8'!FF49)</f>
        <v xml:space="preserve"> </v>
      </c>
      <c r="FG245" s="482" t="str">
        <f>IF(AND('8'!FG49=""),"",'8'!FG49)</f>
        <v/>
      </c>
      <c r="FH245" s="482" t="str">
        <f>IF(AND('8'!FH49=""),"",'8'!FH49)</f>
        <v/>
      </c>
      <c r="FI245" s="482" t="str">
        <f>IF(AND('8'!FI49=""),"",'8'!FI49)</f>
        <v/>
      </c>
      <c r="FJ245" s="482" t="str">
        <f>IF(AND('8'!FJ49=""),"",'8'!FJ49)</f>
        <v/>
      </c>
      <c r="FK245" s="482" t="str">
        <f>IF(AND('8'!FK49=""),"",'8'!FK49)</f>
        <v/>
      </c>
      <c r="FL245" s="482" t="str">
        <f>IF(AND('8'!FL49=""),"",'8'!FL49)</f>
        <v/>
      </c>
      <c r="FM245" s="482" t="str">
        <f>IF(AND('8'!FM49=""),"",'8'!FM49)</f>
        <v xml:space="preserve"> </v>
      </c>
      <c r="FN245" s="482" t="str">
        <f>IF(AND('8'!FN49=""),"",'8'!FN49)</f>
        <v/>
      </c>
      <c r="FO245" s="482" t="str">
        <f>IF(AND('8'!FO49=""),"",'8'!FO49)</f>
        <v/>
      </c>
      <c r="FP245" s="482" t="str">
        <f>IF(AND('8'!FP49=""),"",'8'!FP49)</f>
        <v/>
      </c>
      <c r="FQ245" s="482" t="str">
        <f>IF(AND('8'!FQ49=""),"",'8'!FQ49)</f>
        <v/>
      </c>
      <c r="FR245" s="482" t="str">
        <f>IF(AND('8'!FR49=""),"",'8'!FR49)</f>
        <v/>
      </c>
      <c r="FS245" s="482" t="str">
        <f>IF(AND('8'!FS49=""),"",'8'!FS49)</f>
        <v/>
      </c>
      <c r="FT245" s="482" t="str">
        <f>IF(AND('8'!FT49=""),"",'8'!FT49)</f>
        <v xml:space="preserve"> </v>
      </c>
      <c r="FU245" s="482" t="str">
        <f>IF(AND('8'!FV49=""),"",'8'!FV49)</f>
        <v>-</v>
      </c>
      <c r="FV245" s="482" t="str">
        <f>IF(AND('8'!FW49=""),"",'8'!FW49)</f>
        <v>-</v>
      </c>
      <c r="FW245" s="482" t="str">
        <f>IF(AND('8'!FX49=""),"",'8'!FX49)</f>
        <v>-</v>
      </c>
      <c r="FX245" s="482" t="str">
        <f>IF(AND('8'!FY49=""),"",'8'!FY49)</f>
        <v>-</v>
      </c>
      <c r="FY245" s="482" t="str">
        <f>IF(AND('8'!FZ49=""),"",'8'!FZ49)</f>
        <v>-</v>
      </c>
      <c r="FZ245" s="482" t="str">
        <f>IF(AND('8'!GA49=""),"",'8'!GA49)</f>
        <v>-</v>
      </c>
      <c r="GA245" s="482" t="str">
        <f>IF(AND('8'!GB49=""),"",'8'!GB49)</f>
        <v>-</v>
      </c>
      <c r="GB245" s="482" t="str">
        <f>IF(AND('8'!GC49=""),"",'8'!GC49)</f>
        <v>-</v>
      </c>
      <c r="GC245" s="482" t="str">
        <f>IF(AND('8'!GD49=""),"",'8'!GD49)</f>
        <v>-</v>
      </c>
      <c r="GD245" s="482" t="str">
        <f>IF(AND('8'!GE49=""),"",'8'!GE49)</f>
        <v>-</v>
      </c>
      <c r="GE245" s="482" t="str">
        <f>IF(AND('8'!GF49=""),"",'8'!GF49)</f>
        <v>-</v>
      </c>
      <c r="GF245" s="482" t="str">
        <f>IF(AND('8'!GG49=""),"",'8'!GG49)</f>
        <v>-</v>
      </c>
      <c r="GG245" s="482" t="str">
        <f>IF(AND('8'!GH49=""),"",IF(AND('8'!GH49="-"),"",'8'!GH49))</f>
        <v/>
      </c>
      <c r="GH245" s="50" t="str">
        <f>IF(AND(C245=""),"",VLOOKUP(B245,Register!$A$7:$CL$311,36,FALSE))</f>
        <v/>
      </c>
      <c r="GI245" s="483" t="str">
        <f>IF(AND('8'!GL49=""),"",'8'!GL49)</f>
        <v/>
      </c>
      <c r="GJ245" s="173" t="str">
        <f>IF(AND('8'!FU49=""),"",'8'!FU49)</f>
        <v/>
      </c>
    </row>
    <row r="246" spans="1:192" ht="21">
      <c r="A246" s="480">
        <v>238</v>
      </c>
      <c r="B246" s="481" t="str">
        <f>IF(AND('8'!B50=""),"",'8'!B50)</f>
        <v/>
      </c>
      <c r="C246" s="196" t="str">
        <f>IF(AND('8'!C50=""),"",'8'!C50)</f>
        <v/>
      </c>
      <c r="D246" s="196" t="str">
        <f>IF(AND('8'!D50=""),"",'8'!D50)</f>
        <v/>
      </c>
      <c r="E246" s="201" t="str">
        <f>IF(AND('8'!E50=""),"",'8'!E50)</f>
        <v/>
      </c>
      <c r="F246" s="482" t="str">
        <f>IF(AND('8'!F50=""),"",'8'!F50)</f>
        <v/>
      </c>
      <c r="G246" s="482" t="str">
        <f>IF(AND('8'!G50=""),"",'8'!G50)</f>
        <v/>
      </c>
      <c r="H246" s="482" t="str">
        <f>IF(AND('8'!H50=""),"",'8'!H50)</f>
        <v/>
      </c>
      <c r="I246" s="482" t="str">
        <f>IF(AND('8'!I50=""),"",'8'!I50)</f>
        <v/>
      </c>
      <c r="J246" s="482" t="str">
        <f>IF(AND('8'!J50=""),"",'8'!J50)</f>
        <v/>
      </c>
      <c r="K246" s="482" t="str">
        <f>IF(AND('8'!K50=""),"",'8'!K50)</f>
        <v/>
      </c>
      <c r="L246" s="482" t="str">
        <f>IF(AND('8'!L50=""),"",'8'!L50)</f>
        <v/>
      </c>
      <c r="M246" s="482" t="str">
        <f>IF(AND('8'!M50=""),"",'8'!M50)</f>
        <v/>
      </c>
      <c r="N246" s="482" t="str">
        <f>IF(AND('8'!N50=""),"",'8'!N50)</f>
        <v/>
      </c>
      <c r="O246" s="482" t="str">
        <f>IF(AND('8'!O50=""),"",'8'!O50)</f>
        <v/>
      </c>
      <c r="P246" s="482" t="str">
        <f>IF(AND('8'!P50=""),"",'8'!P50)</f>
        <v/>
      </c>
      <c r="Q246" s="482" t="str">
        <f>IF(AND('8'!Q50=""),"",'8'!Q50)</f>
        <v/>
      </c>
      <c r="R246" s="482" t="str">
        <f>IF(AND('8'!R50=""),"",'8'!R50)</f>
        <v/>
      </c>
      <c r="S246" s="482" t="str">
        <f>IF(AND('8'!S50=""),"",'8'!S50)</f>
        <v/>
      </c>
      <c r="T246" s="482" t="str">
        <f>IF(AND('8'!T50=""),"",'8'!T50)</f>
        <v/>
      </c>
      <c r="U246" s="482" t="str">
        <f>IF(AND('8'!U50=""),"",'8'!U50)</f>
        <v/>
      </c>
      <c r="V246" s="482" t="str">
        <f>IF(AND('8'!V50=""),"",'8'!V50)</f>
        <v/>
      </c>
      <c r="W246" s="482" t="str">
        <f>IF(AND('8'!W50=""),"",'8'!W50)</f>
        <v/>
      </c>
      <c r="X246" s="482" t="str">
        <f>IF(AND('8'!X50=""),"",'8'!X50)</f>
        <v/>
      </c>
      <c r="Y246" s="482" t="str">
        <f>IF(AND('8'!Y50=""),"",'8'!Y50)</f>
        <v/>
      </c>
      <c r="Z246" s="482" t="str">
        <f>IF(AND('8'!Z50=""),"",'8'!Z50)</f>
        <v/>
      </c>
      <c r="AA246" s="482" t="str">
        <f>IF(AND('8'!AA50=""),"",'8'!AA50)</f>
        <v/>
      </c>
      <c r="AB246" s="482" t="str">
        <f>IF(AND('8'!AB50=""),"",'8'!AB50)</f>
        <v/>
      </c>
      <c r="AC246" s="482" t="str">
        <f>IF(AND('8'!AC50=""),"",'8'!AC50)</f>
        <v/>
      </c>
      <c r="AD246" s="482" t="str">
        <f>IF(AND('8'!AD50=""),"",'8'!AD50)</f>
        <v/>
      </c>
      <c r="AE246" s="482" t="str">
        <f>IF(AND('8'!AE50=""),"",'8'!AE50)</f>
        <v/>
      </c>
      <c r="AF246" s="482" t="str">
        <f>IF(AND('8'!AF50=""),"",'8'!AF50)</f>
        <v/>
      </c>
      <c r="AG246" s="482" t="str">
        <f>IF(AND('8'!AG50=""),"",'8'!AG50)</f>
        <v/>
      </c>
      <c r="AH246" s="482" t="str">
        <f>IF(AND('8'!AH50=""),"",'8'!AH50)</f>
        <v/>
      </c>
      <c r="AI246" s="482" t="str">
        <f>IF(AND('8'!AI50=""),"",'8'!AI50)</f>
        <v/>
      </c>
      <c r="AJ246" s="482" t="str">
        <f>IF(AND('8'!AJ50=""),"",'8'!AJ50)</f>
        <v/>
      </c>
      <c r="AK246" s="482" t="str">
        <f>IF(AND('8'!AK50=""),"",'8'!AK50)</f>
        <v/>
      </c>
      <c r="AL246" s="482" t="str">
        <f>IF(AND('8'!AL50=""),"",'8'!AL50)</f>
        <v/>
      </c>
      <c r="AM246" s="482" t="str">
        <f>IF(AND('8'!AM50=""),"",'8'!AM50)</f>
        <v/>
      </c>
      <c r="AN246" s="482" t="str">
        <f>IF(AND('8'!AN50=""),"",'8'!AN50)</f>
        <v/>
      </c>
      <c r="AO246" s="482" t="str">
        <f>IF(AND('8'!AO50=""),"",'8'!AO50)</f>
        <v/>
      </c>
      <c r="AP246" s="482" t="str">
        <f>IF(AND('8'!AP50=""),"",'8'!AP50)</f>
        <v/>
      </c>
      <c r="AQ246" s="482" t="str">
        <f>IF(AND('8'!AQ50=""),"",'8'!AQ50)</f>
        <v/>
      </c>
      <c r="AR246" s="482" t="str">
        <f>IF(AND('8'!AR50=""),"",'8'!AR50)</f>
        <v/>
      </c>
      <c r="AS246" s="482" t="str">
        <f>IF(AND('8'!AS50=""),"",'8'!AS50)</f>
        <v/>
      </c>
      <c r="AT246" s="482" t="str">
        <f>IF(AND('8'!AT50=""),"",'8'!AT50)</f>
        <v/>
      </c>
      <c r="AU246" s="482" t="str">
        <f>IF(AND('8'!AU50=""),"",'8'!AU50)</f>
        <v/>
      </c>
      <c r="AV246" s="482" t="str">
        <f>IF(AND('8'!AV50=""),"",'8'!AV50)</f>
        <v/>
      </c>
      <c r="AW246" s="482" t="str">
        <f>IF(AND('8'!AW50=""),"",'8'!AW50)</f>
        <v/>
      </c>
      <c r="AX246" s="482" t="str">
        <f>IF(AND('8'!AX50=""),"",'8'!AX50)</f>
        <v/>
      </c>
      <c r="AY246" s="482" t="str">
        <f>IF(AND('8'!AY50=""),"",'8'!AY50)</f>
        <v/>
      </c>
      <c r="AZ246" s="482" t="str">
        <f>IF(AND('8'!AZ50=""),"",'8'!AZ50)</f>
        <v/>
      </c>
      <c r="BA246" s="482" t="str">
        <f>IF(AND('8'!BA50=""),"",'8'!BA50)</f>
        <v/>
      </c>
      <c r="BB246" s="482" t="str">
        <f>IF(AND('8'!BB50=""),"",'8'!BB50)</f>
        <v/>
      </c>
      <c r="BC246" s="482" t="str">
        <f>IF(AND('8'!BC50=""),"",'8'!BC50)</f>
        <v/>
      </c>
      <c r="BD246" s="482" t="str">
        <f>IF(AND('8'!BD50=""),"",'8'!BD50)</f>
        <v/>
      </c>
      <c r="BE246" s="482" t="str">
        <f>IF(AND('8'!BE50=""),"",'8'!BE50)</f>
        <v/>
      </c>
      <c r="BF246" s="482" t="str">
        <f>IF(AND('8'!BF50=""),"",'8'!BF50)</f>
        <v/>
      </c>
      <c r="BG246" s="482" t="str">
        <f>IF(AND('8'!BG50=""),"",'8'!BG50)</f>
        <v/>
      </c>
      <c r="BH246" s="482" t="str">
        <f>IF(AND('8'!BH50=""),"",'8'!BH50)</f>
        <v/>
      </c>
      <c r="BI246" s="482" t="str">
        <f>IF(AND('8'!BI50=""),"",'8'!BI50)</f>
        <v/>
      </c>
      <c r="BJ246" s="482" t="str">
        <f>IF(AND('8'!BJ50=""),"",'8'!BJ50)</f>
        <v/>
      </c>
      <c r="BK246" s="482" t="str">
        <f>IF(AND('8'!BK50=""),"",'8'!BK50)</f>
        <v/>
      </c>
      <c r="BL246" s="482" t="str">
        <f>IF(AND('8'!BL50=""),"",'8'!BL50)</f>
        <v/>
      </c>
      <c r="BM246" s="482" t="str">
        <f>IF(AND('8'!BM50=""),"",'8'!BM50)</f>
        <v/>
      </c>
      <c r="BN246" s="482" t="str">
        <f>IF(AND('8'!BN50=""),"",'8'!BN50)</f>
        <v/>
      </c>
      <c r="BO246" s="482" t="str">
        <f>IF(AND('8'!BO50=""),"",'8'!BO50)</f>
        <v/>
      </c>
      <c r="BP246" s="482" t="str">
        <f>IF(AND('8'!BP50=""),"",'8'!BP50)</f>
        <v/>
      </c>
      <c r="BQ246" s="482" t="str">
        <f>IF(AND('8'!BQ50=""),"",'8'!BQ50)</f>
        <v/>
      </c>
      <c r="BR246" s="482" t="str">
        <f>IF(AND('8'!BR50=""),"",'8'!BR50)</f>
        <v/>
      </c>
      <c r="BS246" s="482" t="str">
        <f>IF(AND('8'!BS50=""),"",'8'!BS50)</f>
        <v/>
      </c>
      <c r="BT246" s="482" t="str">
        <f>IF(AND('8'!BT50=""),"",'8'!BT50)</f>
        <v/>
      </c>
      <c r="BU246" s="482" t="str">
        <f>IF(AND('8'!BU50=""),"",'8'!BU50)</f>
        <v/>
      </c>
      <c r="BV246" s="482" t="str">
        <f>IF(AND('8'!BV50=""),"",'8'!BV50)</f>
        <v/>
      </c>
      <c r="BW246" s="482" t="str">
        <f>IF(AND('8'!BW50=""),"",'8'!BW50)</f>
        <v/>
      </c>
      <c r="BX246" s="482" t="str">
        <f>IF(AND('8'!BX50=""),"",'8'!BX50)</f>
        <v/>
      </c>
      <c r="BY246" s="482" t="str">
        <f>IF(AND('8'!BY50=""),"",'8'!BY50)</f>
        <v/>
      </c>
      <c r="BZ246" s="482" t="str">
        <f>IF(AND('8'!BZ50=""),"",'8'!BZ50)</f>
        <v/>
      </c>
      <c r="CA246" s="482" t="str">
        <f>IF(AND('8'!CA50=""),"",'8'!CA50)</f>
        <v/>
      </c>
      <c r="CB246" s="482" t="str">
        <f>IF(AND('8'!CB50=""),"",'8'!CB50)</f>
        <v/>
      </c>
      <c r="CC246" s="482" t="str">
        <f>IF(AND('8'!CC50=""),"",'8'!CC50)</f>
        <v/>
      </c>
      <c r="CD246" s="482" t="str">
        <f>IF(AND('8'!CD50=""),"",'8'!CD50)</f>
        <v/>
      </c>
      <c r="CE246" s="482" t="str">
        <f>IF(AND('8'!CE50=""),"",'8'!CE50)</f>
        <v/>
      </c>
      <c r="CF246" s="482" t="str">
        <f>IF(AND('8'!CF50=""),"",'8'!CF50)</f>
        <v/>
      </c>
      <c r="CG246" s="482" t="str">
        <f>IF(AND('8'!CG50=""),"",'8'!CG50)</f>
        <v/>
      </c>
      <c r="CH246" s="482" t="str">
        <f>IF(AND('8'!CH50=""),"",'8'!CH50)</f>
        <v/>
      </c>
      <c r="CI246" s="482" t="str">
        <f>IF(AND('8'!CI50=""),"",'8'!CI50)</f>
        <v/>
      </c>
      <c r="CJ246" s="482" t="str">
        <f>IF(AND('8'!CJ50=""),"",'8'!CJ50)</f>
        <v/>
      </c>
      <c r="CK246" s="482" t="str">
        <f>IF(AND('8'!CK50=""),"",'8'!CK50)</f>
        <v/>
      </c>
      <c r="CL246" s="482" t="str">
        <f>IF(AND('8'!CL50=""),"",'8'!CL50)</f>
        <v/>
      </c>
      <c r="CM246" s="482" t="str">
        <f>IF(AND('8'!CM50=""),"",'8'!CM50)</f>
        <v/>
      </c>
      <c r="CN246" s="482" t="str">
        <f>IF(AND('8'!CN50=""),"",'8'!CN50)</f>
        <v/>
      </c>
      <c r="CO246" s="482" t="str">
        <f>IF(AND('8'!CO50=""),"",'8'!CO50)</f>
        <v/>
      </c>
      <c r="CP246" s="482" t="str">
        <f>IF(AND('8'!CP50=""),"",'8'!CP50)</f>
        <v/>
      </c>
      <c r="CQ246" s="482" t="str">
        <f>IF(AND('8'!CQ50=""),"",'8'!CQ50)</f>
        <v/>
      </c>
      <c r="CR246" s="482" t="str">
        <f>IF(AND('8'!CR50=""),"",'8'!CR50)</f>
        <v/>
      </c>
      <c r="CS246" s="482" t="str">
        <f>IF(AND('8'!CS50=""),"",'8'!CS50)</f>
        <v/>
      </c>
      <c r="CT246" s="482" t="str">
        <f>IF(AND('8'!CT50=""),"",'8'!CT50)</f>
        <v/>
      </c>
      <c r="CU246" s="482" t="str">
        <f>IF(AND('8'!CU50=""),"",'8'!CU50)</f>
        <v/>
      </c>
      <c r="CV246" s="482" t="str">
        <f>IF(AND('8'!CV50=""),"",'8'!CV50)</f>
        <v/>
      </c>
      <c r="CW246" s="482" t="str">
        <f>IF(AND('8'!CW50=""),"",'8'!CW50)</f>
        <v/>
      </c>
      <c r="CX246" s="482" t="str">
        <f>IF(AND('8'!CX50=""),"",'8'!CX50)</f>
        <v/>
      </c>
      <c r="CY246" s="482" t="str">
        <f>IF(AND('8'!CY50=""),"",'8'!CY50)</f>
        <v/>
      </c>
      <c r="CZ246" s="482" t="str">
        <f>IF(AND('8'!CZ50=""),"",'8'!CZ50)</f>
        <v/>
      </c>
      <c r="DA246" s="482" t="str">
        <f>IF(AND('8'!DA50=""),"",'8'!DA50)</f>
        <v/>
      </c>
      <c r="DB246" s="482" t="str">
        <f>IF(AND('8'!DB50=""),"",'8'!DB50)</f>
        <v/>
      </c>
      <c r="DC246" s="482" t="str">
        <f>IF(AND('8'!DC50=""),"",'8'!DC50)</f>
        <v/>
      </c>
      <c r="DD246" s="482" t="str">
        <f>IF(AND('8'!DD50=""),"",'8'!DD50)</f>
        <v/>
      </c>
      <c r="DE246" s="482" t="str">
        <f>IF(AND('8'!DE50=""),"",'8'!DE50)</f>
        <v/>
      </c>
      <c r="DF246" s="482" t="str">
        <f>IF(AND('8'!DF50=""),"",'8'!DF50)</f>
        <v/>
      </c>
      <c r="DG246" s="482" t="str">
        <f>IF(AND('8'!DG50=""),"",'8'!DG50)</f>
        <v/>
      </c>
      <c r="DH246" s="482" t="str">
        <f>IF(AND('8'!DH50=""),"",'8'!DH50)</f>
        <v/>
      </c>
      <c r="DI246" s="482" t="str">
        <f>IF(AND('8'!DI50=""),"",'8'!DI50)</f>
        <v/>
      </c>
      <c r="DJ246" s="482" t="str">
        <f>IF(AND('8'!DJ50=""),"",'8'!DJ50)</f>
        <v/>
      </c>
      <c r="DK246" s="482" t="str">
        <f>IF(AND('8'!DK50=""),"",'8'!DK50)</f>
        <v/>
      </c>
      <c r="DL246" s="482" t="str">
        <f>IF(AND('8'!DL50=""),"",'8'!DL50)</f>
        <v/>
      </c>
      <c r="DM246" s="482" t="str">
        <f>IF(AND('8'!DM50=""),"",'8'!DM50)</f>
        <v/>
      </c>
      <c r="DN246" s="482" t="str">
        <f>IF(AND('8'!DN50=""),"",'8'!DN50)</f>
        <v/>
      </c>
      <c r="DO246" s="482" t="str">
        <f>IF(AND('8'!DO50=""),"",'8'!DO50)</f>
        <v/>
      </c>
      <c r="DP246" s="482" t="str">
        <f>IF(AND('8'!DP50=""),"",'8'!DP50)</f>
        <v/>
      </c>
      <c r="DQ246" s="482" t="str">
        <f>IF(AND('8'!DQ50=""),"",'8'!DQ50)</f>
        <v/>
      </c>
      <c r="DR246" s="482" t="str">
        <f>IF(AND('8'!DR50=""),"",'8'!DR50)</f>
        <v/>
      </c>
      <c r="DS246" s="482" t="str">
        <f>IF(AND('8'!DS50=""),"",'8'!DS50)</f>
        <v/>
      </c>
      <c r="DT246" s="482" t="str">
        <f>IF(AND('8'!DT50=""),"",'8'!DT50)</f>
        <v/>
      </c>
      <c r="DU246" s="482" t="str">
        <f>IF(AND('8'!DU50=""),"",'8'!DU50)</f>
        <v/>
      </c>
      <c r="DV246" s="482" t="str">
        <f>IF(AND('8'!DV50=""),"",'8'!DV50)</f>
        <v/>
      </c>
      <c r="DW246" s="482" t="str">
        <f>IF(AND('8'!DW50=""),"",'8'!DW50)</f>
        <v/>
      </c>
      <c r="DX246" s="482" t="str">
        <f>IF(AND('8'!DX50=""),"",'8'!DX50)</f>
        <v/>
      </c>
      <c r="DY246" s="482" t="str">
        <f>IF(AND('8'!DY50=""),"",'8'!DY50)</f>
        <v/>
      </c>
      <c r="DZ246" s="482" t="str">
        <f>IF(AND('8'!DZ50=""),"",'8'!DZ50)</f>
        <v/>
      </c>
      <c r="EA246" s="482" t="str">
        <f>IF(AND('8'!EA50=""),"",'8'!EA50)</f>
        <v/>
      </c>
      <c r="EB246" s="482" t="str">
        <f>IF(AND('8'!EB50=""),"",'8'!EB50)</f>
        <v/>
      </c>
      <c r="EC246" s="482" t="str">
        <f>IF(AND('8'!EC50=""),"",'8'!EC50)</f>
        <v/>
      </c>
      <c r="ED246" s="482" t="str">
        <f>IF(AND('8'!ED50=""),"",'8'!ED50)</f>
        <v/>
      </c>
      <c r="EE246" s="482" t="str">
        <f>IF(AND('8'!EE50=""),"",'8'!EE50)</f>
        <v/>
      </c>
      <c r="EF246" s="482" t="str">
        <f>IF(AND('8'!EF50=""),"",'8'!EF50)</f>
        <v/>
      </c>
      <c r="EG246" s="482" t="str">
        <f>IF(AND('8'!EG50=""),"",'8'!EG50)</f>
        <v/>
      </c>
      <c r="EH246" s="482" t="str">
        <f>IF(AND('8'!EH50=""),"",'8'!EH50)</f>
        <v/>
      </c>
      <c r="EI246" s="482" t="str">
        <f>IF(AND('8'!EI50=""),"",'8'!EI50)</f>
        <v/>
      </c>
      <c r="EJ246" s="482" t="str">
        <f>IF(AND('8'!EJ50=""),"",'8'!EJ50)</f>
        <v/>
      </c>
      <c r="EK246" s="482" t="str">
        <f>IF(AND('8'!EK50=""),"",'8'!EK50)</f>
        <v/>
      </c>
      <c r="EL246" s="482" t="str">
        <f>IF(AND('8'!EL50=""),"",'8'!EL50)</f>
        <v/>
      </c>
      <c r="EM246" s="482" t="str">
        <f>IF(AND('8'!EM50=""),"",'8'!EM50)</f>
        <v/>
      </c>
      <c r="EN246" s="482" t="str">
        <f>IF(AND('8'!EN50=""),"",'8'!EN50)</f>
        <v/>
      </c>
      <c r="EO246" s="482" t="str">
        <f>IF(AND('8'!EO50=""),"",'8'!EO50)</f>
        <v/>
      </c>
      <c r="EP246" s="482" t="str">
        <f>IF(AND('8'!EP50=""),"",'8'!EP50)</f>
        <v/>
      </c>
      <c r="EQ246" s="482" t="str">
        <f>IF(AND('8'!EQ50=""),"",'8'!EQ50)</f>
        <v/>
      </c>
      <c r="ER246" s="482" t="str">
        <f>IF(AND('8'!ER50=""),"",'8'!ER50)</f>
        <v/>
      </c>
      <c r="ES246" s="482" t="str">
        <f>IF(AND('8'!ES50=""),"",'8'!ES50)</f>
        <v/>
      </c>
      <c r="ET246" s="482" t="str">
        <f>IF(AND('8'!ET50=""),"",'8'!ET50)</f>
        <v/>
      </c>
      <c r="EU246" s="482" t="str">
        <f>IF(AND('8'!EU50=""),"",'8'!EU50)</f>
        <v/>
      </c>
      <c r="EV246" s="482" t="str">
        <f>IF(AND('8'!EV50=""),"",'8'!EV50)</f>
        <v/>
      </c>
      <c r="EW246" s="482" t="str">
        <f>IF(AND('8'!EW50=""),"",'8'!EW50)</f>
        <v/>
      </c>
      <c r="EX246" s="482" t="str">
        <f>IF(AND('8'!EX50=""),"",'8'!EX50)</f>
        <v/>
      </c>
      <c r="EY246" s="482" t="str">
        <f>IF(AND('8'!EY50=""),"",'8'!EY50)</f>
        <v/>
      </c>
      <c r="EZ246" s="482" t="str">
        <f>IF(AND('8'!EZ50=""),"",'8'!EZ50)</f>
        <v/>
      </c>
      <c r="FA246" s="482" t="str">
        <f>IF(AND('8'!FA50=""),"",'8'!FA50)</f>
        <v/>
      </c>
      <c r="FB246" s="482" t="str">
        <f>IF(AND('8'!FB50=""),"",'8'!FB50)</f>
        <v/>
      </c>
      <c r="FC246" s="482" t="str">
        <f>IF(AND('8'!FC50=""),"",'8'!FC50)</f>
        <v/>
      </c>
      <c r="FD246" s="482" t="str">
        <f>IF(AND('8'!FD50=""),"",'8'!FD50)</f>
        <v/>
      </c>
      <c r="FE246" s="482" t="str">
        <f>IF(AND('8'!FE50=""),"",'8'!FE50)</f>
        <v/>
      </c>
      <c r="FF246" s="482" t="str">
        <f>IF(AND('8'!FF50=""),"",'8'!FF50)</f>
        <v xml:space="preserve"> </v>
      </c>
      <c r="FG246" s="482" t="str">
        <f>IF(AND('8'!FG50=""),"",'8'!FG50)</f>
        <v/>
      </c>
      <c r="FH246" s="482" t="str">
        <f>IF(AND('8'!FH50=""),"",'8'!FH50)</f>
        <v/>
      </c>
      <c r="FI246" s="482" t="str">
        <f>IF(AND('8'!FI50=""),"",'8'!FI50)</f>
        <v/>
      </c>
      <c r="FJ246" s="482" t="str">
        <f>IF(AND('8'!FJ50=""),"",'8'!FJ50)</f>
        <v/>
      </c>
      <c r="FK246" s="482" t="str">
        <f>IF(AND('8'!FK50=""),"",'8'!FK50)</f>
        <v/>
      </c>
      <c r="FL246" s="482" t="str">
        <f>IF(AND('8'!FL50=""),"",'8'!FL50)</f>
        <v/>
      </c>
      <c r="FM246" s="482" t="str">
        <f>IF(AND('8'!FM50=""),"",'8'!FM50)</f>
        <v xml:space="preserve"> </v>
      </c>
      <c r="FN246" s="482" t="str">
        <f>IF(AND('8'!FN50=""),"",'8'!FN50)</f>
        <v/>
      </c>
      <c r="FO246" s="482" t="str">
        <f>IF(AND('8'!FO50=""),"",'8'!FO50)</f>
        <v/>
      </c>
      <c r="FP246" s="482" t="str">
        <f>IF(AND('8'!FP50=""),"",'8'!FP50)</f>
        <v/>
      </c>
      <c r="FQ246" s="482" t="str">
        <f>IF(AND('8'!FQ50=""),"",'8'!FQ50)</f>
        <v/>
      </c>
      <c r="FR246" s="482" t="str">
        <f>IF(AND('8'!FR50=""),"",'8'!FR50)</f>
        <v/>
      </c>
      <c r="FS246" s="482" t="str">
        <f>IF(AND('8'!FS50=""),"",'8'!FS50)</f>
        <v/>
      </c>
      <c r="FT246" s="482" t="str">
        <f>IF(AND('8'!FT50=""),"",'8'!FT50)</f>
        <v xml:space="preserve"> </v>
      </c>
      <c r="FU246" s="482" t="str">
        <f>IF(AND('8'!FV50=""),"",'8'!FV50)</f>
        <v>-</v>
      </c>
      <c r="FV246" s="482" t="str">
        <f>IF(AND('8'!FW50=""),"",'8'!FW50)</f>
        <v>-</v>
      </c>
      <c r="FW246" s="482" t="str">
        <f>IF(AND('8'!FX50=""),"",'8'!FX50)</f>
        <v>-</v>
      </c>
      <c r="FX246" s="482" t="str">
        <f>IF(AND('8'!FY50=""),"",'8'!FY50)</f>
        <v>-</v>
      </c>
      <c r="FY246" s="482" t="str">
        <f>IF(AND('8'!FZ50=""),"",'8'!FZ50)</f>
        <v>-</v>
      </c>
      <c r="FZ246" s="482" t="str">
        <f>IF(AND('8'!GA50=""),"",'8'!GA50)</f>
        <v>-</v>
      </c>
      <c r="GA246" s="482" t="str">
        <f>IF(AND('8'!GB50=""),"",'8'!GB50)</f>
        <v>-</v>
      </c>
      <c r="GB246" s="482" t="str">
        <f>IF(AND('8'!GC50=""),"",'8'!GC50)</f>
        <v>-</v>
      </c>
      <c r="GC246" s="482" t="str">
        <f>IF(AND('8'!GD50=""),"",'8'!GD50)</f>
        <v>-</v>
      </c>
      <c r="GD246" s="482" t="str">
        <f>IF(AND('8'!GE50=""),"",'8'!GE50)</f>
        <v>-</v>
      </c>
      <c r="GE246" s="482" t="str">
        <f>IF(AND('8'!GF50=""),"",'8'!GF50)</f>
        <v>-</v>
      </c>
      <c r="GF246" s="482" t="str">
        <f>IF(AND('8'!GG50=""),"",'8'!GG50)</f>
        <v>-</v>
      </c>
      <c r="GG246" s="482" t="str">
        <f>IF(AND('8'!GH50=""),"",IF(AND('8'!GH50="-"),"",'8'!GH50))</f>
        <v/>
      </c>
      <c r="GH246" s="50" t="str">
        <f>IF(AND(C246=""),"",VLOOKUP(B246,Register!$A$7:$CL$311,36,FALSE))</f>
        <v/>
      </c>
      <c r="GI246" s="483" t="str">
        <f>IF(AND('8'!GL50=""),"",'8'!GL50)</f>
        <v/>
      </c>
      <c r="GJ246" s="173" t="str">
        <f>IF(AND('8'!FU50=""),"",'8'!FU50)</f>
        <v/>
      </c>
    </row>
    <row r="247" spans="1:192" ht="21">
      <c r="A247" s="480">
        <v>239</v>
      </c>
      <c r="B247" s="481" t="str">
        <f>IF(AND('8'!B51=""),"",'8'!B51)</f>
        <v/>
      </c>
      <c r="C247" s="196" t="str">
        <f>IF(AND('8'!C51=""),"",'8'!C51)</f>
        <v/>
      </c>
      <c r="D247" s="196" t="str">
        <f>IF(AND('8'!D51=""),"",'8'!D51)</f>
        <v/>
      </c>
      <c r="E247" s="201" t="str">
        <f>IF(AND('8'!E51=""),"",'8'!E51)</f>
        <v/>
      </c>
      <c r="F247" s="482" t="str">
        <f>IF(AND('8'!F51=""),"",'8'!F51)</f>
        <v/>
      </c>
      <c r="G247" s="482" t="str">
        <f>IF(AND('8'!G51=""),"",'8'!G51)</f>
        <v/>
      </c>
      <c r="H247" s="482" t="str">
        <f>IF(AND('8'!H51=""),"",'8'!H51)</f>
        <v/>
      </c>
      <c r="I247" s="482" t="str">
        <f>IF(AND('8'!I51=""),"",'8'!I51)</f>
        <v/>
      </c>
      <c r="J247" s="482" t="str">
        <f>IF(AND('8'!J51=""),"",'8'!J51)</f>
        <v/>
      </c>
      <c r="K247" s="482" t="str">
        <f>IF(AND('8'!K51=""),"",'8'!K51)</f>
        <v/>
      </c>
      <c r="L247" s="482" t="str">
        <f>IF(AND('8'!L51=""),"",'8'!L51)</f>
        <v/>
      </c>
      <c r="M247" s="482" t="str">
        <f>IF(AND('8'!M51=""),"",'8'!M51)</f>
        <v/>
      </c>
      <c r="N247" s="482" t="str">
        <f>IF(AND('8'!N51=""),"",'8'!N51)</f>
        <v/>
      </c>
      <c r="O247" s="482" t="str">
        <f>IF(AND('8'!O51=""),"",'8'!O51)</f>
        <v/>
      </c>
      <c r="P247" s="482" t="str">
        <f>IF(AND('8'!P51=""),"",'8'!P51)</f>
        <v/>
      </c>
      <c r="Q247" s="482" t="str">
        <f>IF(AND('8'!Q51=""),"",'8'!Q51)</f>
        <v/>
      </c>
      <c r="R247" s="482" t="str">
        <f>IF(AND('8'!R51=""),"",'8'!R51)</f>
        <v/>
      </c>
      <c r="S247" s="482" t="str">
        <f>IF(AND('8'!S51=""),"",'8'!S51)</f>
        <v/>
      </c>
      <c r="T247" s="482" t="str">
        <f>IF(AND('8'!T51=""),"",'8'!T51)</f>
        <v/>
      </c>
      <c r="U247" s="482" t="str">
        <f>IF(AND('8'!U51=""),"",'8'!U51)</f>
        <v/>
      </c>
      <c r="V247" s="482" t="str">
        <f>IF(AND('8'!V51=""),"",'8'!V51)</f>
        <v/>
      </c>
      <c r="W247" s="482" t="str">
        <f>IF(AND('8'!W51=""),"",'8'!W51)</f>
        <v/>
      </c>
      <c r="X247" s="482" t="str">
        <f>IF(AND('8'!X51=""),"",'8'!X51)</f>
        <v/>
      </c>
      <c r="Y247" s="482" t="str">
        <f>IF(AND('8'!Y51=""),"",'8'!Y51)</f>
        <v/>
      </c>
      <c r="Z247" s="482" t="str">
        <f>IF(AND('8'!Z51=""),"",'8'!Z51)</f>
        <v/>
      </c>
      <c r="AA247" s="482" t="str">
        <f>IF(AND('8'!AA51=""),"",'8'!AA51)</f>
        <v/>
      </c>
      <c r="AB247" s="482" t="str">
        <f>IF(AND('8'!AB51=""),"",'8'!AB51)</f>
        <v/>
      </c>
      <c r="AC247" s="482" t="str">
        <f>IF(AND('8'!AC51=""),"",'8'!AC51)</f>
        <v/>
      </c>
      <c r="AD247" s="482" t="str">
        <f>IF(AND('8'!AD51=""),"",'8'!AD51)</f>
        <v/>
      </c>
      <c r="AE247" s="482" t="str">
        <f>IF(AND('8'!AE51=""),"",'8'!AE51)</f>
        <v/>
      </c>
      <c r="AF247" s="482" t="str">
        <f>IF(AND('8'!AF51=""),"",'8'!AF51)</f>
        <v/>
      </c>
      <c r="AG247" s="482" t="str">
        <f>IF(AND('8'!AG51=""),"",'8'!AG51)</f>
        <v/>
      </c>
      <c r="AH247" s="482" t="str">
        <f>IF(AND('8'!AH51=""),"",'8'!AH51)</f>
        <v/>
      </c>
      <c r="AI247" s="482" t="str">
        <f>IF(AND('8'!AI51=""),"",'8'!AI51)</f>
        <v/>
      </c>
      <c r="AJ247" s="482" t="str">
        <f>IF(AND('8'!AJ51=""),"",'8'!AJ51)</f>
        <v/>
      </c>
      <c r="AK247" s="482" t="str">
        <f>IF(AND('8'!AK51=""),"",'8'!AK51)</f>
        <v/>
      </c>
      <c r="AL247" s="482" t="str">
        <f>IF(AND('8'!AL51=""),"",'8'!AL51)</f>
        <v/>
      </c>
      <c r="AM247" s="482" t="str">
        <f>IF(AND('8'!AM51=""),"",'8'!AM51)</f>
        <v/>
      </c>
      <c r="AN247" s="482" t="str">
        <f>IF(AND('8'!AN51=""),"",'8'!AN51)</f>
        <v/>
      </c>
      <c r="AO247" s="482" t="str">
        <f>IF(AND('8'!AO51=""),"",'8'!AO51)</f>
        <v/>
      </c>
      <c r="AP247" s="482" t="str">
        <f>IF(AND('8'!AP51=""),"",'8'!AP51)</f>
        <v/>
      </c>
      <c r="AQ247" s="482" t="str">
        <f>IF(AND('8'!AQ51=""),"",'8'!AQ51)</f>
        <v/>
      </c>
      <c r="AR247" s="482" t="str">
        <f>IF(AND('8'!AR51=""),"",'8'!AR51)</f>
        <v/>
      </c>
      <c r="AS247" s="482" t="str">
        <f>IF(AND('8'!AS51=""),"",'8'!AS51)</f>
        <v/>
      </c>
      <c r="AT247" s="482" t="str">
        <f>IF(AND('8'!AT51=""),"",'8'!AT51)</f>
        <v/>
      </c>
      <c r="AU247" s="482" t="str">
        <f>IF(AND('8'!AU51=""),"",'8'!AU51)</f>
        <v/>
      </c>
      <c r="AV247" s="482" t="str">
        <f>IF(AND('8'!AV51=""),"",'8'!AV51)</f>
        <v/>
      </c>
      <c r="AW247" s="482" t="str">
        <f>IF(AND('8'!AW51=""),"",'8'!AW51)</f>
        <v/>
      </c>
      <c r="AX247" s="482" t="str">
        <f>IF(AND('8'!AX51=""),"",'8'!AX51)</f>
        <v/>
      </c>
      <c r="AY247" s="482" t="str">
        <f>IF(AND('8'!AY51=""),"",'8'!AY51)</f>
        <v/>
      </c>
      <c r="AZ247" s="482" t="str">
        <f>IF(AND('8'!AZ51=""),"",'8'!AZ51)</f>
        <v/>
      </c>
      <c r="BA247" s="482" t="str">
        <f>IF(AND('8'!BA51=""),"",'8'!BA51)</f>
        <v/>
      </c>
      <c r="BB247" s="482" t="str">
        <f>IF(AND('8'!BB51=""),"",'8'!BB51)</f>
        <v/>
      </c>
      <c r="BC247" s="482" t="str">
        <f>IF(AND('8'!BC51=""),"",'8'!BC51)</f>
        <v/>
      </c>
      <c r="BD247" s="482" t="str">
        <f>IF(AND('8'!BD51=""),"",'8'!BD51)</f>
        <v/>
      </c>
      <c r="BE247" s="482" t="str">
        <f>IF(AND('8'!BE51=""),"",'8'!BE51)</f>
        <v/>
      </c>
      <c r="BF247" s="482" t="str">
        <f>IF(AND('8'!BF51=""),"",'8'!BF51)</f>
        <v/>
      </c>
      <c r="BG247" s="482" t="str">
        <f>IF(AND('8'!BG51=""),"",'8'!BG51)</f>
        <v/>
      </c>
      <c r="BH247" s="482" t="str">
        <f>IF(AND('8'!BH51=""),"",'8'!BH51)</f>
        <v/>
      </c>
      <c r="BI247" s="482" t="str">
        <f>IF(AND('8'!BI51=""),"",'8'!BI51)</f>
        <v/>
      </c>
      <c r="BJ247" s="482" t="str">
        <f>IF(AND('8'!BJ51=""),"",'8'!BJ51)</f>
        <v/>
      </c>
      <c r="BK247" s="482" t="str">
        <f>IF(AND('8'!BK51=""),"",'8'!BK51)</f>
        <v/>
      </c>
      <c r="BL247" s="482" t="str">
        <f>IF(AND('8'!BL51=""),"",'8'!BL51)</f>
        <v/>
      </c>
      <c r="BM247" s="482" t="str">
        <f>IF(AND('8'!BM51=""),"",'8'!BM51)</f>
        <v/>
      </c>
      <c r="BN247" s="482" t="str">
        <f>IF(AND('8'!BN51=""),"",'8'!BN51)</f>
        <v/>
      </c>
      <c r="BO247" s="482" t="str">
        <f>IF(AND('8'!BO51=""),"",'8'!BO51)</f>
        <v/>
      </c>
      <c r="BP247" s="482" t="str">
        <f>IF(AND('8'!BP51=""),"",'8'!BP51)</f>
        <v/>
      </c>
      <c r="BQ247" s="482" t="str">
        <f>IF(AND('8'!BQ51=""),"",'8'!BQ51)</f>
        <v/>
      </c>
      <c r="BR247" s="482" t="str">
        <f>IF(AND('8'!BR51=""),"",'8'!BR51)</f>
        <v/>
      </c>
      <c r="BS247" s="482" t="str">
        <f>IF(AND('8'!BS51=""),"",'8'!BS51)</f>
        <v/>
      </c>
      <c r="BT247" s="482" t="str">
        <f>IF(AND('8'!BT51=""),"",'8'!BT51)</f>
        <v/>
      </c>
      <c r="BU247" s="482" t="str">
        <f>IF(AND('8'!BU51=""),"",'8'!BU51)</f>
        <v/>
      </c>
      <c r="BV247" s="482" t="str">
        <f>IF(AND('8'!BV51=""),"",'8'!BV51)</f>
        <v/>
      </c>
      <c r="BW247" s="482" t="str">
        <f>IF(AND('8'!BW51=""),"",'8'!BW51)</f>
        <v/>
      </c>
      <c r="BX247" s="482" t="str">
        <f>IF(AND('8'!BX51=""),"",'8'!BX51)</f>
        <v/>
      </c>
      <c r="BY247" s="482" t="str">
        <f>IF(AND('8'!BY51=""),"",'8'!BY51)</f>
        <v/>
      </c>
      <c r="BZ247" s="482" t="str">
        <f>IF(AND('8'!BZ51=""),"",'8'!BZ51)</f>
        <v/>
      </c>
      <c r="CA247" s="482" t="str">
        <f>IF(AND('8'!CA51=""),"",'8'!CA51)</f>
        <v/>
      </c>
      <c r="CB247" s="482" t="str">
        <f>IF(AND('8'!CB51=""),"",'8'!CB51)</f>
        <v/>
      </c>
      <c r="CC247" s="482" t="str">
        <f>IF(AND('8'!CC51=""),"",'8'!CC51)</f>
        <v/>
      </c>
      <c r="CD247" s="482" t="str">
        <f>IF(AND('8'!CD51=""),"",'8'!CD51)</f>
        <v/>
      </c>
      <c r="CE247" s="482" t="str">
        <f>IF(AND('8'!CE51=""),"",'8'!CE51)</f>
        <v/>
      </c>
      <c r="CF247" s="482" t="str">
        <f>IF(AND('8'!CF51=""),"",'8'!CF51)</f>
        <v/>
      </c>
      <c r="CG247" s="482" t="str">
        <f>IF(AND('8'!CG51=""),"",'8'!CG51)</f>
        <v/>
      </c>
      <c r="CH247" s="482" t="str">
        <f>IF(AND('8'!CH51=""),"",'8'!CH51)</f>
        <v/>
      </c>
      <c r="CI247" s="482" t="str">
        <f>IF(AND('8'!CI51=""),"",'8'!CI51)</f>
        <v/>
      </c>
      <c r="CJ247" s="482" t="str">
        <f>IF(AND('8'!CJ51=""),"",'8'!CJ51)</f>
        <v/>
      </c>
      <c r="CK247" s="482" t="str">
        <f>IF(AND('8'!CK51=""),"",'8'!CK51)</f>
        <v/>
      </c>
      <c r="CL247" s="482" t="str">
        <f>IF(AND('8'!CL51=""),"",'8'!CL51)</f>
        <v/>
      </c>
      <c r="CM247" s="482" t="str">
        <f>IF(AND('8'!CM51=""),"",'8'!CM51)</f>
        <v/>
      </c>
      <c r="CN247" s="482" t="str">
        <f>IF(AND('8'!CN51=""),"",'8'!CN51)</f>
        <v/>
      </c>
      <c r="CO247" s="482" t="str">
        <f>IF(AND('8'!CO51=""),"",'8'!CO51)</f>
        <v/>
      </c>
      <c r="CP247" s="482" t="str">
        <f>IF(AND('8'!CP51=""),"",'8'!CP51)</f>
        <v/>
      </c>
      <c r="CQ247" s="482" t="str">
        <f>IF(AND('8'!CQ51=""),"",'8'!CQ51)</f>
        <v/>
      </c>
      <c r="CR247" s="482" t="str">
        <f>IF(AND('8'!CR51=""),"",'8'!CR51)</f>
        <v/>
      </c>
      <c r="CS247" s="482" t="str">
        <f>IF(AND('8'!CS51=""),"",'8'!CS51)</f>
        <v/>
      </c>
      <c r="CT247" s="482" t="str">
        <f>IF(AND('8'!CT51=""),"",'8'!CT51)</f>
        <v/>
      </c>
      <c r="CU247" s="482" t="str">
        <f>IF(AND('8'!CU51=""),"",'8'!CU51)</f>
        <v/>
      </c>
      <c r="CV247" s="482" t="str">
        <f>IF(AND('8'!CV51=""),"",'8'!CV51)</f>
        <v/>
      </c>
      <c r="CW247" s="482" t="str">
        <f>IF(AND('8'!CW51=""),"",'8'!CW51)</f>
        <v/>
      </c>
      <c r="CX247" s="482" t="str">
        <f>IF(AND('8'!CX51=""),"",'8'!CX51)</f>
        <v/>
      </c>
      <c r="CY247" s="482" t="str">
        <f>IF(AND('8'!CY51=""),"",'8'!CY51)</f>
        <v/>
      </c>
      <c r="CZ247" s="482" t="str">
        <f>IF(AND('8'!CZ51=""),"",'8'!CZ51)</f>
        <v/>
      </c>
      <c r="DA247" s="482" t="str">
        <f>IF(AND('8'!DA51=""),"",'8'!DA51)</f>
        <v/>
      </c>
      <c r="DB247" s="482" t="str">
        <f>IF(AND('8'!DB51=""),"",'8'!DB51)</f>
        <v/>
      </c>
      <c r="DC247" s="482" t="str">
        <f>IF(AND('8'!DC51=""),"",'8'!DC51)</f>
        <v/>
      </c>
      <c r="DD247" s="482" t="str">
        <f>IF(AND('8'!DD51=""),"",'8'!DD51)</f>
        <v/>
      </c>
      <c r="DE247" s="482" t="str">
        <f>IF(AND('8'!DE51=""),"",'8'!DE51)</f>
        <v/>
      </c>
      <c r="DF247" s="482" t="str">
        <f>IF(AND('8'!DF51=""),"",'8'!DF51)</f>
        <v/>
      </c>
      <c r="DG247" s="482" t="str">
        <f>IF(AND('8'!DG51=""),"",'8'!DG51)</f>
        <v/>
      </c>
      <c r="DH247" s="482" t="str">
        <f>IF(AND('8'!DH51=""),"",'8'!DH51)</f>
        <v/>
      </c>
      <c r="DI247" s="482" t="str">
        <f>IF(AND('8'!DI51=""),"",'8'!DI51)</f>
        <v/>
      </c>
      <c r="DJ247" s="482" t="str">
        <f>IF(AND('8'!DJ51=""),"",'8'!DJ51)</f>
        <v/>
      </c>
      <c r="DK247" s="482" t="str">
        <f>IF(AND('8'!DK51=""),"",'8'!DK51)</f>
        <v/>
      </c>
      <c r="DL247" s="482" t="str">
        <f>IF(AND('8'!DL51=""),"",'8'!DL51)</f>
        <v/>
      </c>
      <c r="DM247" s="482" t="str">
        <f>IF(AND('8'!DM51=""),"",'8'!DM51)</f>
        <v/>
      </c>
      <c r="DN247" s="482" t="str">
        <f>IF(AND('8'!DN51=""),"",'8'!DN51)</f>
        <v/>
      </c>
      <c r="DO247" s="482" t="str">
        <f>IF(AND('8'!DO51=""),"",'8'!DO51)</f>
        <v/>
      </c>
      <c r="DP247" s="482" t="str">
        <f>IF(AND('8'!DP51=""),"",'8'!DP51)</f>
        <v/>
      </c>
      <c r="DQ247" s="482" t="str">
        <f>IF(AND('8'!DQ51=""),"",'8'!DQ51)</f>
        <v/>
      </c>
      <c r="DR247" s="482" t="str">
        <f>IF(AND('8'!DR51=""),"",'8'!DR51)</f>
        <v/>
      </c>
      <c r="DS247" s="482" t="str">
        <f>IF(AND('8'!DS51=""),"",'8'!DS51)</f>
        <v/>
      </c>
      <c r="DT247" s="482" t="str">
        <f>IF(AND('8'!DT51=""),"",'8'!DT51)</f>
        <v/>
      </c>
      <c r="DU247" s="482" t="str">
        <f>IF(AND('8'!DU51=""),"",'8'!DU51)</f>
        <v/>
      </c>
      <c r="DV247" s="482" t="str">
        <f>IF(AND('8'!DV51=""),"",'8'!DV51)</f>
        <v/>
      </c>
      <c r="DW247" s="482" t="str">
        <f>IF(AND('8'!DW51=""),"",'8'!DW51)</f>
        <v/>
      </c>
      <c r="DX247" s="482" t="str">
        <f>IF(AND('8'!DX51=""),"",'8'!DX51)</f>
        <v/>
      </c>
      <c r="DY247" s="482" t="str">
        <f>IF(AND('8'!DY51=""),"",'8'!DY51)</f>
        <v/>
      </c>
      <c r="DZ247" s="482" t="str">
        <f>IF(AND('8'!DZ51=""),"",'8'!DZ51)</f>
        <v/>
      </c>
      <c r="EA247" s="482" t="str">
        <f>IF(AND('8'!EA51=""),"",'8'!EA51)</f>
        <v/>
      </c>
      <c r="EB247" s="482" t="str">
        <f>IF(AND('8'!EB51=""),"",'8'!EB51)</f>
        <v/>
      </c>
      <c r="EC247" s="482" t="str">
        <f>IF(AND('8'!EC51=""),"",'8'!EC51)</f>
        <v/>
      </c>
      <c r="ED247" s="482" t="str">
        <f>IF(AND('8'!ED51=""),"",'8'!ED51)</f>
        <v/>
      </c>
      <c r="EE247" s="482" t="str">
        <f>IF(AND('8'!EE51=""),"",'8'!EE51)</f>
        <v/>
      </c>
      <c r="EF247" s="482" t="str">
        <f>IF(AND('8'!EF51=""),"",'8'!EF51)</f>
        <v/>
      </c>
      <c r="EG247" s="482" t="str">
        <f>IF(AND('8'!EG51=""),"",'8'!EG51)</f>
        <v/>
      </c>
      <c r="EH247" s="482" t="str">
        <f>IF(AND('8'!EH51=""),"",'8'!EH51)</f>
        <v/>
      </c>
      <c r="EI247" s="482" t="str">
        <f>IF(AND('8'!EI51=""),"",'8'!EI51)</f>
        <v/>
      </c>
      <c r="EJ247" s="482" t="str">
        <f>IF(AND('8'!EJ51=""),"",'8'!EJ51)</f>
        <v/>
      </c>
      <c r="EK247" s="482" t="str">
        <f>IF(AND('8'!EK51=""),"",'8'!EK51)</f>
        <v/>
      </c>
      <c r="EL247" s="482" t="str">
        <f>IF(AND('8'!EL51=""),"",'8'!EL51)</f>
        <v/>
      </c>
      <c r="EM247" s="482" t="str">
        <f>IF(AND('8'!EM51=""),"",'8'!EM51)</f>
        <v/>
      </c>
      <c r="EN247" s="482" t="str">
        <f>IF(AND('8'!EN51=""),"",'8'!EN51)</f>
        <v/>
      </c>
      <c r="EO247" s="482" t="str">
        <f>IF(AND('8'!EO51=""),"",'8'!EO51)</f>
        <v/>
      </c>
      <c r="EP247" s="482" t="str">
        <f>IF(AND('8'!EP51=""),"",'8'!EP51)</f>
        <v/>
      </c>
      <c r="EQ247" s="482" t="str">
        <f>IF(AND('8'!EQ51=""),"",'8'!EQ51)</f>
        <v/>
      </c>
      <c r="ER247" s="482" t="str">
        <f>IF(AND('8'!ER51=""),"",'8'!ER51)</f>
        <v/>
      </c>
      <c r="ES247" s="482" t="str">
        <f>IF(AND('8'!ES51=""),"",'8'!ES51)</f>
        <v/>
      </c>
      <c r="ET247" s="482" t="str">
        <f>IF(AND('8'!ET51=""),"",'8'!ET51)</f>
        <v/>
      </c>
      <c r="EU247" s="482" t="str">
        <f>IF(AND('8'!EU51=""),"",'8'!EU51)</f>
        <v/>
      </c>
      <c r="EV247" s="482" t="str">
        <f>IF(AND('8'!EV51=""),"",'8'!EV51)</f>
        <v/>
      </c>
      <c r="EW247" s="482" t="str">
        <f>IF(AND('8'!EW51=""),"",'8'!EW51)</f>
        <v/>
      </c>
      <c r="EX247" s="482" t="str">
        <f>IF(AND('8'!EX51=""),"",'8'!EX51)</f>
        <v/>
      </c>
      <c r="EY247" s="482" t="str">
        <f>IF(AND('8'!EY51=""),"",'8'!EY51)</f>
        <v/>
      </c>
      <c r="EZ247" s="482" t="str">
        <f>IF(AND('8'!EZ51=""),"",'8'!EZ51)</f>
        <v/>
      </c>
      <c r="FA247" s="482" t="str">
        <f>IF(AND('8'!FA51=""),"",'8'!FA51)</f>
        <v/>
      </c>
      <c r="FB247" s="482" t="str">
        <f>IF(AND('8'!FB51=""),"",'8'!FB51)</f>
        <v/>
      </c>
      <c r="FC247" s="482" t="str">
        <f>IF(AND('8'!FC51=""),"",'8'!FC51)</f>
        <v/>
      </c>
      <c r="FD247" s="482" t="str">
        <f>IF(AND('8'!FD51=""),"",'8'!FD51)</f>
        <v/>
      </c>
      <c r="FE247" s="482" t="str">
        <f>IF(AND('8'!FE51=""),"",'8'!FE51)</f>
        <v/>
      </c>
      <c r="FF247" s="482" t="str">
        <f>IF(AND('8'!FF51=""),"",'8'!FF51)</f>
        <v xml:space="preserve"> </v>
      </c>
      <c r="FG247" s="482" t="str">
        <f>IF(AND('8'!FG51=""),"",'8'!FG51)</f>
        <v/>
      </c>
      <c r="FH247" s="482" t="str">
        <f>IF(AND('8'!FH51=""),"",'8'!FH51)</f>
        <v/>
      </c>
      <c r="FI247" s="482" t="str">
        <f>IF(AND('8'!FI51=""),"",'8'!FI51)</f>
        <v/>
      </c>
      <c r="FJ247" s="482" t="str">
        <f>IF(AND('8'!FJ51=""),"",'8'!FJ51)</f>
        <v/>
      </c>
      <c r="FK247" s="482" t="str">
        <f>IF(AND('8'!FK51=""),"",'8'!FK51)</f>
        <v/>
      </c>
      <c r="FL247" s="482" t="str">
        <f>IF(AND('8'!FL51=""),"",'8'!FL51)</f>
        <v/>
      </c>
      <c r="FM247" s="482" t="str">
        <f>IF(AND('8'!FM51=""),"",'8'!FM51)</f>
        <v xml:space="preserve"> </v>
      </c>
      <c r="FN247" s="482" t="str">
        <f>IF(AND('8'!FN51=""),"",'8'!FN51)</f>
        <v/>
      </c>
      <c r="FO247" s="482" t="str">
        <f>IF(AND('8'!FO51=""),"",'8'!FO51)</f>
        <v/>
      </c>
      <c r="FP247" s="482" t="str">
        <f>IF(AND('8'!FP51=""),"",'8'!FP51)</f>
        <v/>
      </c>
      <c r="FQ247" s="482" t="str">
        <f>IF(AND('8'!FQ51=""),"",'8'!FQ51)</f>
        <v/>
      </c>
      <c r="FR247" s="482" t="str">
        <f>IF(AND('8'!FR51=""),"",'8'!FR51)</f>
        <v/>
      </c>
      <c r="FS247" s="482" t="str">
        <f>IF(AND('8'!FS51=""),"",'8'!FS51)</f>
        <v/>
      </c>
      <c r="FT247" s="482" t="str">
        <f>IF(AND('8'!FT51=""),"",'8'!FT51)</f>
        <v xml:space="preserve"> </v>
      </c>
      <c r="FU247" s="482" t="str">
        <f>IF(AND('8'!FV51=""),"",'8'!FV51)</f>
        <v>-</v>
      </c>
      <c r="FV247" s="482" t="str">
        <f>IF(AND('8'!FW51=""),"",'8'!FW51)</f>
        <v>-</v>
      </c>
      <c r="FW247" s="482" t="str">
        <f>IF(AND('8'!FX51=""),"",'8'!FX51)</f>
        <v>-</v>
      </c>
      <c r="FX247" s="482" t="str">
        <f>IF(AND('8'!FY51=""),"",'8'!FY51)</f>
        <v>-</v>
      </c>
      <c r="FY247" s="482" t="str">
        <f>IF(AND('8'!FZ51=""),"",'8'!FZ51)</f>
        <v>-</v>
      </c>
      <c r="FZ247" s="482" t="str">
        <f>IF(AND('8'!GA51=""),"",'8'!GA51)</f>
        <v>-</v>
      </c>
      <c r="GA247" s="482" t="str">
        <f>IF(AND('8'!GB51=""),"",'8'!GB51)</f>
        <v>-</v>
      </c>
      <c r="GB247" s="482" t="str">
        <f>IF(AND('8'!GC51=""),"",'8'!GC51)</f>
        <v>-</v>
      </c>
      <c r="GC247" s="482" t="str">
        <f>IF(AND('8'!GD51=""),"",'8'!GD51)</f>
        <v>-</v>
      </c>
      <c r="GD247" s="482" t="str">
        <f>IF(AND('8'!GE51=""),"",'8'!GE51)</f>
        <v>-</v>
      </c>
      <c r="GE247" s="482" t="str">
        <f>IF(AND('8'!GF51=""),"",'8'!GF51)</f>
        <v>-</v>
      </c>
      <c r="GF247" s="482" t="str">
        <f>IF(AND('8'!GG51=""),"",'8'!GG51)</f>
        <v>-</v>
      </c>
      <c r="GG247" s="482" t="str">
        <f>IF(AND('8'!GH51=""),"",IF(AND('8'!GH51="-"),"",'8'!GH51))</f>
        <v/>
      </c>
      <c r="GH247" s="50" t="str">
        <f>IF(AND(C247=""),"",VLOOKUP(B247,Register!$A$7:$CL$311,36,FALSE))</f>
        <v/>
      </c>
      <c r="GI247" s="483" t="str">
        <f>IF(AND('8'!GL51=""),"",'8'!GL51)</f>
        <v/>
      </c>
      <c r="GJ247" s="173" t="str">
        <f>IF(AND('8'!FU51=""),"",'8'!FU51)</f>
        <v/>
      </c>
    </row>
    <row r="248" spans="1:192" ht="21">
      <c r="A248" s="480">
        <v>240</v>
      </c>
      <c r="B248" s="481" t="str">
        <f>IF(AND('8'!B52=""),"",'8'!B52)</f>
        <v/>
      </c>
      <c r="C248" s="196" t="str">
        <f>IF(AND('8'!C52=""),"",'8'!C52)</f>
        <v/>
      </c>
      <c r="D248" s="196" t="str">
        <f>IF(AND('8'!D52=""),"",'8'!D52)</f>
        <v/>
      </c>
      <c r="E248" s="201" t="str">
        <f>IF(AND('8'!E52=""),"",'8'!E52)</f>
        <v/>
      </c>
      <c r="F248" s="482" t="str">
        <f>IF(AND('8'!F52=""),"",'8'!F52)</f>
        <v/>
      </c>
      <c r="G248" s="482" t="str">
        <f>IF(AND('8'!G52=""),"",'8'!G52)</f>
        <v/>
      </c>
      <c r="H248" s="482" t="str">
        <f>IF(AND('8'!H52=""),"",'8'!H52)</f>
        <v/>
      </c>
      <c r="I248" s="482" t="str">
        <f>IF(AND('8'!I52=""),"",'8'!I52)</f>
        <v/>
      </c>
      <c r="J248" s="482" t="str">
        <f>IF(AND('8'!J52=""),"",'8'!J52)</f>
        <v/>
      </c>
      <c r="K248" s="482" t="str">
        <f>IF(AND('8'!K52=""),"",'8'!K52)</f>
        <v/>
      </c>
      <c r="L248" s="482" t="str">
        <f>IF(AND('8'!L52=""),"",'8'!L52)</f>
        <v/>
      </c>
      <c r="M248" s="482" t="str">
        <f>IF(AND('8'!M52=""),"",'8'!M52)</f>
        <v/>
      </c>
      <c r="N248" s="482" t="str">
        <f>IF(AND('8'!N52=""),"",'8'!N52)</f>
        <v/>
      </c>
      <c r="O248" s="482" t="str">
        <f>IF(AND('8'!O52=""),"",'8'!O52)</f>
        <v/>
      </c>
      <c r="P248" s="482" t="str">
        <f>IF(AND('8'!P52=""),"",'8'!P52)</f>
        <v/>
      </c>
      <c r="Q248" s="482" t="str">
        <f>IF(AND('8'!Q52=""),"",'8'!Q52)</f>
        <v/>
      </c>
      <c r="R248" s="482" t="str">
        <f>IF(AND('8'!R52=""),"",'8'!R52)</f>
        <v/>
      </c>
      <c r="S248" s="482" t="str">
        <f>IF(AND('8'!S52=""),"",'8'!S52)</f>
        <v/>
      </c>
      <c r="T248" s="482" t="str">
        <f>IF(AND('8'!T52=""),"",'8'!T52)</f>
        <v/>
      </c>
      <c r="U248" s="482" t="str">
        <f>IF(AND('8'!U52=""),"",'8'!U52)</f>
        <v/>
      </c>
      <c r="V248" s="482" t="str">
        <f>IF(AND('8'!V52=""),"",'8'!V52)</f>
        <v/>
      </c>
      <c r="W248" s="482" t="str">
        <f>IF(AND('8'!W52=""),"",'8'!W52)</f>
        <v/>
      </c>
      <c r="X248" s="482" t="str">
        <f>IF(AND('8'!X52=""),"",'8'!X52)</f>
        <v/>
      </c>
      <c r="Y248" s="482" t="str">
        <f>IF(AND('8'!Y52=""),"",'8'!Y52)</f>
        <v/>
      </c>
      <c r="Z248" s="482" t="str">
        <f>IF(AND('8'!Z52=""),"",'8'!Z52)</f>
        <v/>
      </c>
      <c r="AA248" s="482" t="str">
        <f>IF(AND('8'!AA52=""),"",'8'!AA52)</f>
        <v/>
      </c>
      <c r="AB248" s="482" t="str">
        <f>IF(AND('8'!AB52=""),"",'8'!AB52)</f>
        <v/>
      </c>
      <c r="AC248" s="482" t="str">
        <f>IF(AND('8'!AC52=""),"",'8'!AC52)</f>
        <v/>
      </c>
      <c r="AD248" s="482" t="str">
        <f>IF(AND('8'!AD52=""),"",'8'!AD52)</f>
        <v/>
      </c>
      <c r="AE248" s="482" t="str">
        <f>IF(AND('8'!AE52=""),"",'8'!AE52)</f>
        <v/>
      </c>
      <c r="AF248" s="482" t="str">
        <f>IF(AND('8'!AF52=""),"",'8'!AF52)</f>
        <v/>
      </c>
      <c r="AG248" s="482" t="str">
        <f>IF(AND('8'!AG52=""),"",'8'!AG52)</f>
        <v/>
      </c>
      <c r="AH248" s="482" t="str">
        <f>IF(AND('8'!AH52=""),"",'8'!AH52)</f>
        <v/>
      </c>
      <c r="AI248" s="482" t="str">
        <f>IF(AND('8'!AI52=""),"",'8'!AI52)</f>
        <v/>
      </c>
      <c r="AJ248" s="482" t="str">
        <f>IF(AND('8'!AJ52=""),"",'8'!AJ52)</f>
        <v/>
      </c>
      <c r="AK248" s="482" t="str">
        <f>IF(AND('8'!AK52=""),"",'8'!AK52)</f>
        <v/>
      </c>
      <c r="AL248" s="482" t="str">
        <f>IF(AND('8'!AL52=""),"",'8'!AL52)</f>
        <v/>
      </c>
      <c r="AM248" s="482" t="str">
        <f>IF(AND('8'!AM52=""),"",'8'!AM52)</f>
        <v/>
      </c>
      <c r="AN248" s="482" t="str">
        <f>IF(AND('8'!AN52=""),"",'8'!AN52)</f>
        <v/>
      </c>
      <c r="AO248" s="482" t="str">
        <f>IF(AND('8'!AO52=""),"",'8'!AO52)</f>
        <v/>
      </c>
      <c r="AP248" s="482" t="str">
        <f>IF(AND('8'!AP52=""),"",'8'!AP52)</f>
        <v/>
      </c>
      <c r="AQ248" s="482" t="str">
        <f>IF(AND('8'!AQ52=""),"",'8'!AQ52)</f>
        <v/>
      </c>
      <c r="AR248" s="482" t="str">
        <f>IF(AND('8'!AR52=""),"",'8'!AR52)</f>
        <v/>
      </c>
      <c r="AS248" s="482" t="str">
        <f>IF(AND('8'!AS52=""),"",'8'!AS52)</f>
        <v/>
      </c>
      <c r="AT248" s="482" t="str">
        <f>IF(AND('8'!AT52=""),"",'8'!AT52)</f>
        <v/>
      </c>
      <c r="AU248" s="482" t="str">
        <f>IF(AND('8'!AU52=""),"",'8'!AU52)</f>
        <v/>
      </c>
      <c r="AV248" s="482" t="str">
        <f>IF(AND('8'!AV52=""),"",'8'!AV52)</f>
        <v/>
      </c>
      <c r="AW248" s="482" t="str">
        <f>IF(AND('8'!AW52=""),"",'8'!AW52)</f>
        <v/>
      </c>
      <c r="AX248" s="482" t="str">
        <f>IF(AND('8'!AX52=""),"",'8'!AX52)</f>
        <v/>
      </c>
      <c r="AY248" s="482" t="str">
        <f>IF(AND('8'!AY52=""),"",'8'!AY52)</f>
        <v/>
      </c>
      <c r="AZ248" s="482" t="str">
        <f>IF(AND('8'!AZ52=""),"",'8'!AZ52)</f>
        <v/>
      </c>
      <c r="BA248" s="482" t="str">
        <f>IF(AND('8'!BA52=""),"",'8'!BA52)</f>
        <v/>
      </c>
      <c r="BB248" s="482" t="str">
        <f>IF(AND('8'!BB52=""),"",'8'!BB52)</f>
        <v/>
      </c>
      <c r="BC248" s="482" t="str">
        <f>IF(AND('8'!BC52=""),"",'8'!BC52)</f>
        <v/>
      </c>
      <c r="BD248" s="482" t="str">
        <f>IF(AND('8'!BD52=""),"",'8'!BD52)</f>
        <v/>
      </c>
      <c r="BE248" s="482" t="str">
        <f>IF(AND('8'!BE52=""),"",'8'!BE52)</f>
        <v/>
      </c>
      <c r="BF248" s="482" t="str">
        <f>IF(AND('8'!BF52=""),"",'8'!BF52)</f>
        <v/>
      </c>
      <c r="BG248" s="482" t="str">
        <f>IF(AND('8'!BG52=""),"",'8'!BG52)</f>
        <v/>
      </c>
      <c r="BH248" s="482" t="str">
        <f>IF(AND('8'!BH52=""),"",'8'!BH52)</f>
        <v/>
      </c>
      <c r="BI248" s="482" t="str">
        <f>IF(AND('8'!BI52=""),"",'8'!BI52)</f>
        <v/>
      </c>
      <c r="BJ248" s="482" t="str">
        <f>IF(AND('8'!BJ52=""),"",'8'!BJ52)</f>
        <v/>
      </c>
      <c r="BK248" s="482" t="str">
        <f>IF(AND('8'!BK52=""),"",'8'!BK52)</f>
        <v/>
      </c>
      <c r="BL248" s="482" t="str">
        <f>IF(AND('8'!BL52=""),"",'8'!BL52)</f>
        <v/>
      </c>
      <c r="BM248" s="482" t="str">
        <f>IF(AND('8'!BM52=""),"",'8'!BM52)</f>
        <v/>
      </c>
      <c r="BN248" s="482" t="str">
        <f>IF(AND('8'!BN52=""),"",'8'!BN52)</f>
        <v/>
      </c>
      <c r="BO248" s="482" t="str">
        <f>IF(AND('8'!BO52=""),"",'8'!BO52)</f>
        <v/>
      </c>
      <c r="BP248" s="482" t="str">
        <f>IF(AND('8'!BP52=""),"",'8'!BP52)</f>
        <v/>
      </c>
      <c r="BQ248" s="482" t="str">
        <f>IF(AND('8'!BQ52=""),"",'8'!BQ52)</f>
        <v/>
      </c>
      <c r="BR248" s="482" t="str">
        <f>IF(AND('8'!BR52=""),"",'8'!BR52)</f>
        <v/>
      </c>
      <c r="BS248" s="482" t="str">
        <f>IF(AND('8'!BS52=""),"",'8'!BS52)</f>
        <v/>
      </c>
      <c r="BT248" s="482" t="str">
        <f>IF(AND('8'!BT52=""),"",'8'!BT52)</f>
        <v/>
      </c>
      <c r="BU248" s="482" t="str">
        <f>IF(AND('8'!BU52=""),"",'8'!BU52)</f>
        <v/>
      </c>
      <c r="BV248" s="482" t="str">
        <f>IF(AND('8'!BV52=""),"",'8'!BV52)</f>
        <v/>
      </c>
      <c r="BW248" s="482" t="str">
        <f>IF(AND('8'!BW52=""),"",'8'!BW52)</f>
        <v/>
      </c>
      <c r="BX248" s="482" t="str">
        <f>IF(AND('8'!BX52=""),"",'8'!BX52)</f>
        <v/>
      </c>
      <c r="BY248" s="482" t="str">
        <f>IF(AND('8'!BY52=""),"",'8'!BY52)</f>
        <v/>
      </c>
      <c r="BZ248" s="482" t="str">
        <f>IF(AND('8'!BZ52=""),"",'8'!BZ52)</f>
        <v/>
      </c>
      <c r="CA248" s="482" t="str">
        <f>IF(AND('8'!CA52=""),"",'8'!CA52)</f>
        <v/>
      </c>
      <c r="CB248" s="482" t="str">
        <f>IF(AND('8'!CB52=""),"",'8'!CB52)</f>
        <v/>
      </c>
      <c r="CC248" s="482" t="str">
        <f>IF(AND('8'!CC52=""),"",'8'!CC52)</f>
        <v/>
      </c>
      <c r="CD248" s="482" t="str">
        <f>IF(AND('8'!CD52=""),"",'8'!CD52)</f>
        <v/>
      </c>
      <c r="CE248" s="482" t="str">
        <f>IF(AND('8'!CE52=""),"",'8'!CE52)</f>
        <v/>
      </c>
      <c r="CF248" s="482" t="str">
        <f>IF(AND('8'!CF52=""),"",'8'!CF52)</f>
        <v/>
      </c>
      <c r="CG248" s="482" t="str">
        <f>IF(AND('8'!CG52=""),"",'8'!CG52)</f>
        <v/>
      </c>
      <c r="CH248" s="482" t="str">
        <f>IF(AND('8'!CH52=""),"",'8'!CH52)</f>
        <v/>
      </c>
      <c r="CI248" s="482" t="str">
        <f>IF(AND('8'!CI52=""),"",'8'!CI52)</f>
        <v/>
      </c>
      <c r="CJ248" s="482" t="str">
        <f>IF(AND('8'!CJ52=""),"",'8'!CJ52)</f>
        <v/>
      </c>
      <c r="CK248" s="482" t="str">
        <f>IF(AND('8'!CK52=""),"",'8'!CK52)</f>
        <v/>
      </c>
      <c r="CL248" s="482" t="str">
        <f>IF(AND('8'!CL52=""),"",'8'!CL52)</f>
        <v/>
      </c>
      <c r="CM248" s="482" t="str">
        <f>IF(AND('8'!CM52=""),"",'8'!CM52)</f>
        <v/>
      </c>
      <c r="CN248" s="482" t="str">
        <f>IF(AND('8'!CN52=""),"",'8'!CN52)</f>
        <v/>
      </c>
      <c r="CO248" s="482" t="str">
        <f>IF(AND('8'!CO52=""),"",'8'!CO52)</f>
        <v/>
      </c>
      <c r="CP248" s="482" t="str">
        <f>IF(AND('8'!CP52=""),"",'8'!CP52)</f>
        <v/>
      </c>
      <c r="CQ248" s="482" t="str">
        <f>IF(AND('8'!CQ52=""),"",'8'!CQ52)</f>
        <v/>
      </c>
      <c r="CR248" s="482" t="str">
        <f>IF(AND('8'!CR52=""),"",'8'!CR52)</f>
        <v/>
      </c>
      <c r="CS248" s="482" t="str">
        <f>IF(AND('8'!CS52=""),"",'8'!CS52)</f>
        <v/>
      </c>
      <c r="CT248" s="482" t="str">
        <f>IF(AND('8'!CT52=""),"",'8'!CT52)</f>
        <v/>
      </c>
      <c r="CU248" s="482" t="str">
        <f>IF(AND('8'!CU52=""),"",'8'!CU52)</f>
        <v/>
      </c>
      <c r="CV248" s="482" t="str">
        <f>IF(AND('8'!CV52=""),"",'8'!CV52)</f>
        <v/>
      </c>
      <c r="CW248" s="482" t="str">
        <f>IF(AND('8'!CW52=""),"",'8'!CW52)</f>
        <v/>
      </c>
      <c r="CX248" s="482" t="str">
        <f>IF(AND('8'!CX52=""),"",'8'!CX52)</f>
        <v/>
      </c>
      <c r="CY248" s="482" t="str">
        <f>IF(AND('8'!CY52=""),"",'8'!CY52)</f>
        <v/>
      </c>
      <c r="CZ248" s="482" t="str">
        <f>IF(AND('8'!CZ52=""),"",'8'!CZ52)</f>
        <v/>
      </c>
      <c r="DA248" s="482" t="str">
        <f>IF(AND('8'!DA52=""),"",'8'!DA52)</f>
        <v/>
      </c>
      <c r="DB248" s="482" t="str">
        <f>IF(AND('8'!DB52=""),"",'8'!DB52)</f>
        <v/>
      </c>
      <c r="DC248" s="482" t="str">
        <f>IF(AND('8'!DC52=""),"",'8'!DC52)</f>
        <v/>
      </c>
      <c r="DD248" s="482" t="str">
        <f>IF(AND('8'!DD52=""),"",'8'!DD52)</f>
        <v/>
      </c>
      <c r="DE248" s="482" t="str">
        <f>IF(AND('8'!DE52=""),"",'8'!DE52)</f>
        <v/>
      </c>
      <c r="DF248" s="482" t="str">
        <f>IF(AND('8'!DF52=""),"",'8'!DF52)</f>
        <v/>
      </c>
      <c r="DG248" s="482" t="str">
        <f>IF(AND('8'!DG52=""),"",'8'!DG52)</f>
        <v/>
      </c>
      <c r="DH248" s="482" t="str">
        <f>IF(AND('8'!DH52=""),"",'8'!DH52)</f>
        <v/>
      </c>
      <c r="DI248" s="482" t="str">
        <f>IF(AND('8'!DI52=""),"",'8'!DI52)</f>
        <v/>
      </c>
      <c r="DJ248" s="482" t="str">
        <f>IF(AND('8'!DJ52=""),"",'8'!DJ52)</f>
        <v/>
      </c>
      <c r="DK248" s="482" t="str">
        <f>IF(AND('8'!DK52=""),"",'8'!DK52)</f>
        <v/>
      </c>
      <c r="DL248" s="482" t="str">
        <f>IF(AND('8'!DL52=""),"",'8'!DL52)</f>
        <v/>
      </c>
      <c r="DM248" s="482" t="str">
        <f>IF(AND('8'!DM52=""),"",'8'!DM52)</f>
        <v/>
      </c>
      <c r="DN248" s="482" t="str">
        <f>IF(AND('8'!DN52=""),"",'8'!DN52)</f>
        <v/>
      </c>
      <c r="DO248" s="482" t="str">
        <f>IF(AND('8'!DO52=""),"",'8'!DO52)</f>
        <v/>
      </c>
      <c r="DP248" s="482" t="str">
        <f>IF(AND('8'!DP52=""),"",'8'!DP52)</f>
        <v/>
      </c>
      <c r="DQ248" s="482" t="str">
        <f>IF(AND('8'!DQ52=""),"",'8'!DQ52)</f>
        <v/>
      </c>
      <c r="DR248" s="482" t="str">
        <f>IF(AND('8'!DR52=""),"",'8'!DR52)</f>
        <v/>
      </c>
      <c r="DS248" s="482" t="str">
        <f>IF(AND('8'!DS52=""),"",'8'!DS52)</f>
        <v/>
      </c>
      <c r="DT248" s="482" t="str">
        <f>IF(AND('8'!DT52=""),"",'8'!DT52)</f>
        <v/>
      </c>
      <c r="DU248" s="482" t="str">
        <f>IF(AND('8'!DU52=""),"",'8'!DU52)</f>
        <v/>
      </c>
      <c r="DV248" s="482" t="str">
        <f>IF(AND('8'!DV52=""),"",'8'!DV52)</f>
        <v/>
      </c>
      <c r="DW248" s="482" t="str">
        <f>IF(AND('8'!DW52=""),"",'8'!DW52)</f>
        <v/>
      </c>
      <c r="DX248" s="482" t="str">
        <f>IF(AND('8'!DX52=""),"",'8'!DX52)</f>
        <v/>
      </c>
      <c r="DY248" s="482" t="str">
        <f>IF(AND('8'!DY52=""),"",'8'!DY52)</f>
        <v/>
      </c>
      <c r="DZ248" s="482" t="str">
        <f>IF(AND('8'!DZ52=""),"",'8'!DZ52)</f>
        <v/>
      </c>
      <c r="EA248" s="482" t="str">
        <f>IF(AND('8'!EA52=""),"",'8'!EA52)</f>
        <v/>
      </c>
      <c r="EB248" s="482" t="str">
        <f>IF(AND('8'!EB52=""),"",'8'!EB52)</f>
        <v/>
      </c>
      <c r="EC248" s="482" t="str">
        <f>IF(AND('8'!EC52=""),"",'8'!EC52)</f>
        <v/>
      </c>
      <c r="ED248" s="482" t="str">
        <f>IF(AND('8'!ED52=""),"",'8'!ED52)</f>
        <v/>
      </c>
      <c r="EE248" s="482" t="str">
        <f>IF(AND('8'!EE52=""),"",'8'!EE52)</f>
        <v/>
      </c>
      <c r="EF248" s="482" t="str">
        <f>IF(AND('8'!EF52=""),"",'8'!EF52)</f>
        <v/>
      </c>
      <c r="EG248" s="482" t="str">
        <f>IF(AND('8'!EG52=""),"",'8'!EG52)</f>
        <v/>
      </c>
      <c r="EH248" s="482" t="str">
        <f>IF(AND('8'!EH52=""),"",'8'!EH52)</f>
        <v/>
      </c>
      <c r="EI248" s="482" t="str">
        <f>IF(AND('8'!EI52=""),"",'8'!EI52)</f>
        <v/>
      </c>
      <c r="EJ248" s="482" t="str">
        <f>IF(AND('8'!EJ52=""),"",'8'!EJ52)</f>
        <v/>
      </c>
      <c r="EK248" s="482" t="str">
        <f>IF(AND('8'!EK52=""),"",'8'!EK52)</f>
        <v/>
      </c>
      <c r="EL248" s="482" t="str">
        <f>IF(AND('8'!EL52=""),"",'8'!EL52)</f>
        <v/>
      </c>
      <c r="EM248" s="482" t="str">
        <f>IF(AND('8'!EM52=""),"",'8'!EM52)</f>
        <v/>
      </c>
      <c r="EN248" s="482" t="str">
        <f>IF(AND('8'!EN52=""),"",'8'!EN52)</f>
        <v/>
      </c>
      <c r="EO248" s="482" t="str">
        <f>IF(AND('8'!EO52=""),"",'8'!EO52)</f>
        <v/>
      </c>
      <c r="EP248" s="482" t="str">
        <f>IF(AND('8'!EP52=""),"",'8'!EP52)</f>
        <v/>
      </c>
      <c r="EQ248" s="482" t="str">
        <f>IF(AND('8'!EQ52=""),"",'8'!EQ52)</f>
        <v/>
      </c>
      <c r="ER248" s="482" t="str">
        <f>IF(AND('8'!ER52=""),"",'8'!ER52)</f>
        <v/>
      </c>
      <c r="ES248" s="482" t="str">
        <f>IF(AND('8'!ES52=""),"",'8'!ES52)</f>
        <v/>
      </c>
      <c r="ET248" s="482" t="str">
        <f>IF(AND('8'!ET52=""),"",'8'!ET52)</f>
        <v/>
      </c>
      <c r="EU248" s="482" t="str">
        <f>IF(AND('8'!EU52=""),"",'8'!EU52)</f>
        <v/>
      </c>
      <c r="EV248" s="482" t="str">
        <f>IF(AND('8'!EV52=""),"",'8'!EV52)</f>
        <v/>
      </c>
      <c r="EW248" s="482" t="str">
        <f>IF(AND('8'!EW52=""),"",'8'!EW52)</f>
        <v/>
      </c>
      <c r="EX248" s="482" t="str">
        <f>IF(AND('8'!EX52=""),"",'8'!EX52)</f>
        <v/>
      </c>
      <c r="EY248" s="482" t="str">
        <f>IF(AND('8'!EY52=""),"",'8'!EY52)</f>
        <v/>
      </c>
      <c r="EZ248" s="482" t="str">
        <f>IF(AND('8'!EZ52=""),"",'8'!EZ52)</f>
        <v/>
      </c>
      <c r="FA248" s="482" t="str">
        <f>IF(AND('8'!FA52=""),"",'8'!FA52)</f>
        <v/>
      </c>
      <c r="FB248" s="482" t="str">
        <f>IF(AND('8'!FB52=""),"",'8'!FB52)</f>
        <v/>
      </c>
      <c r="FC248" s="482" t="str">
        <f>IF(AND('8'!FC52=""),"",'8'!FC52)</f>
        <v/>
      </c>
      <c r="FD248" s="482" t="str">
        <f>IF(AND('8'!FD52=""),"",'8'!FD52)</f>
        <v/>
      </c>
      <c r="FE248" s="482" t="str">
        <f>IF(AND('8'!FE52=""),"",'8'!FE52)</f>
        <v/>
      </c>
      <c r="FF248" s="482" t="str">
        <f>IF(AND('8'!FF52=""),"",'8'!FF52)</f>
        <v xml:space="preserve"> </v>
      </c>
      <c r="FG248" s="482" t="str">
        <f>IF(AND('8'!FG52=""),"",'8'!FG52)</f>
        <v/>
      </c>
      <c r="FH248" s="482" t="str">
        <f>IF(AND('8'!FH52=""),"",'8'!FH52)</f>
        <v/>
      </c>
      <c r="FI248" s="482" t="str">
        <f>IF(AND('8'!FI52=""),"",'8'!FI52)</f>
        <v/>
      </c>
      <c r="FJ248" s="482" t="str">
        <f>IF(AND('8'!FJ52=""),"",'8'!FJ52)</f>
        <v/>
      </c>
      <c r="FK248" s="482" t="str">
        <f>IF(AND('8'!FK52=""),"",'8'!FK52)</f>
        <v/>
      </c>
      <c r="FL248" s="482" t="str">
        <f>IF(AND('8'!FL52=""),"",'8'!FL52)</f>
        <v/>
      </c>
      <c r="FM248" s="482" t="str">
        <f>IF(AND('8'!FM52=""),"",'8'!FM52)</f>
        <v xml:space="preserve"> </v>
      </c>
      <c r="FN248" s="482" t="str">
        <f>IF(AND('8'!FN52=""),"",'8'!FN52)</f>
        <v/>
      </c>
      <c r="FO248" s="482" t="str">
        <f>IF(AND('8'!FO52=""),"",'8'!FO52)</f>
        <v/>
      </c>
      <c r="FP248" s="482" t="str">
        <f>IF(AND('8'!FP52=""),"",'8'!FP52)</f>
        <v/>
      </c>
      <c r="FQ248" s="482" t="str">
        <f>IF(AND('8'!FQ52=""),"",'8'!FQ52)</f>
        <v/>
      </c>
      <c r="FR248" s="482" t="str">
        <f>IF(AND('8'!FR52=""),"",'8'!FR52)</f>
        <v/>
      </c>
      <c r="FS248" s="482" t="str">
        <f>IF(AND('8'!FS52=""),"",'8'!FS52)</f>
        <v/>
      </c>
      <c r="FT248" s="482" t="str">
        <f>IF(AND('8'!FT52=""),"",'8'!FT52)</f>
        <v xml:space="preserve"> </v>
      </c>
      <c r="FU248" s="482" t="str">
        <f>IF(AND('8'!FV52=""),"",'8'!FV52)</f>
        <v>-</v>
      </c>
      <c r="FV248" s="482" t="str">
        <f>IF(AND('8'!FW52=""),"",'8'!FW52)</f>
        <v>-</v>
      </c>
      <c r="FW248" s="482" t="str">
        <f>IF(AND('8'!FX52=""),"",'8'!FX52)</f>
        <v>-</v>
      </c>
      <c r="FX248" s="482" t="str">
        <f>IF(AND('8'!FY52=""),"",'8'!FY52)</f>
        <v>-</v>
      </c>
      <c r="FY248" s="482" t="str">
        <f>IF(AND('8'!FZ52=""),"",'8'!FZ52)</f>
        <v>-</v>
      </c>
      <c r="FZ248" s="482" t="str">
        <f>IF(AND('8'!GA52=""),"",'8'!GA52)</f>
        <v>-</v>
      </c>
      <c r="GA248" s="482" t="str">
        <f>IF(AND('8'!GB52=""),"",'8'!GB52)</f>
        <v>-</v>
      </c>
      <c r="GB248" s="482" t="str">
        <f>IF(AND('8'!GC52=""),"",'8'!GC52)</f>
        <v>-</v>
      </c>
      <c r="GC248" s="482" t="str">
        <f>IF(AND('8'!GD52=""),"",'8'!GD52)</f>
        <v>-</v>
      </c>
      <c r="GD248" s="482" t="str">
        <f>IF(AND('8'!GE52=""),"",'8'!GE52)</f>
        <v>-</v>
      </c>
      <c r="GE248" s="482" t="str">
        <f>IF(AND('8'!GF52=""),"",'8'!GF52)</f>
        <v>-</v>
      </c>
      <c r="GF248" s="482" t="str">
        <f>IF(AND('8'!GG52=""),"",'8'!GG52)</f>
        <v>-</v>
      </c>
      <c r="GG248" s="482" t="str">
        <f>IF(AND('8'!GH52=""),"",IF(AND('8'!GH52="-"),"",'8'!GH52))</f>
        <v/>
      </c>
      <c r="GH248" s="50" t="str">
        <f>IF(AND(C248=""),"",VLOOKUP(B248,Register!$A$7:$CL$311,36,FALSE))</f>
        <v/>
      </c>
      <c r="GI248" s="483" t="str">
        <f>IF(AND('8'!GL52=""),"",'8'!GL52)</f>
        <v/>
      </c>
      <c r="GJ248" s="173" t="str">
        <f>IF(AND('8'!FU52=""),"",'8'!FU52)</f>
        <v/>
      </c>
    </row>
    <row r="249" spans="1:192" ht="21">
      <c r="A249" s="480">
        <v>241</v>
      </c>
      <c r="B249" s="481" t="str">
        <f>IF(AND('8'!B53=""),"",'8'!B53)</f>
        <v/>
      </c>
      <c r="C249" s="196" t="str">
        <f>IF(AND('8'!C53=""),"",'8'!C53)</f>
        <v/>
      </c>
      <c r="D249" s="196" t="str">
        <f>IF(AND('8'!D53=""),"",'8'!D53)</f>
        <v/>
      </c>
      <c r="E249" s="201" t="str">
        <f>IF(AND('8'!E53=""),"",'8'!E53)</f>
        <v/>
      </c>
      <c r="F249" s="482" t="str">
        <f>IF(AND('8'!F53=""),"",'8'!F53)</f>
        <v/>
      </c>
      <c r="G249" s="482" t="str">
        <f>IF(AND('8'!G53=""),"",'8'!G53)</f>
        <v/>
      </c>
      <c r="H249" s="482" t="str">
        <f>IF(AND('8'!H53=""),"",'8'!H53)</f>
        <v/>
      </c>
      <c r="I249" s="482" t="str">
        <f>IF(AND('8'!I53=""),"",'8'!I53)</f>
        <v/>
      </c>
      <c r="J249" s="482" t="str">
        <f>IF(AND('8'!J53=""),"",'8'!J53)</f>
        <v/>
      </c>
      <c r="K249" s="482" t="str">
        <f>IF(AND('8'!K53=""),"",'8'!K53)</f>
        <v/>
      </c>
      <c r="L249" s="482" t="str">
        <f>IF(AND('8'!L53=""),"",'8'!L53)</f>
        <v/>
      </c>
      <c r="M249" s="482" t="str">
        <f>IF(AND('8'!M53=""),"",'8'!M53)</f>
        <v/>
      </c>
      <c r="N249" s="482" t="str">
        <f>IF(AND('8'!N53=""),"",'8'!N53)</f>
        <v/>
      </c>
      <c r="O249" s="482" t="str">
        <f>IF(AND('8'!O53=""),"",'8'!O53)</f>
        <v/>
      </c>
      <c r="P249" s="482" t="str">
        <f>IF(AND('8'!P53=""),"",'8'!P53)</f>
        <v/>
      </c>
      <c r="Q249" s="482" t="str">
        <f>IF(AND('8'!Q53=""),"",'8'!Q53)</f>
        <v/>
      </c>
      <c r="R249" s="482" t="str">
        <f>IF(AND('8'!R53=""),"",'8'!R53)</f>
        <v/>
      </c>
      <c r="S249" s="482" t="str">
        <f>IF(AND('8'!S53=""),"",'8'!S53)</f>
        <v/>
      </c>
      <c r="T249" s="482" t="str">
        <f>IF(AND('8'!T53=""),"",'8'!T53)</f>
        <v/>
      </c>
      <c r="U249" s="482" t="str">
        <f>IF(AND('8'!U53=""),"",'8'!U53)</f>
        <v/>
      </c>
      <c r="V249" s="482" t="str">
        <f>IF(AND('8'!V53=""),"",'8'!V53)</f>
        <v/>
      </c>
      <c r="W249" s="482" t="str">
        <f>IF(AND('8'!W53=""),"",'8'!W53)</f>
        <v/>
      </c>
      <c r="X249" s="482" t="str">
        <f>IF(AND('8'!X53=""),"",'8'!X53)</f>
        <v/>
      </c>
      <c r="Y249" s="482" t="str">
        <f>IF(AND('8'!Y53=""),"",'8'!Y53)</f>
        <v/>
      </c>
      <c r="Z249" s="482" t="str">
        <f>IF(AND('8'!Z53=""),"",'8'!Z53)</f>
        <v/>
      </c>
      <c r="AA249" s="482" t="str">
        <f>IF(AND('8'!AA53=""),"",'8'!AA53)</f>
        <v/>
      </c>
      <c r="AB249" s="482" t="str">
        <f>IF(AND('8'!AB53=""),"",'8'!AB53)</f>
        <v/>
      </c>
      <c r="AC249" s="482" t="str">
        <f>IF(AND('8'!AC53=""),"",'8'!AC53)</f>
        <v/>
      </c>
      <c r="AD249" s="482" t="str">
        <f>IF(AND('8'!AD53=""),"",'8'!AD53)</f>
        <v/>
      </c>
      <c r="AE249" s="482" t="str">
        <f>IF(AND('8'!AE53=""),"",'8'!AE53)</f>
        <v/>
      </c>
      <c r="AF249" s="482" t="str">
        <f>IF(AND('8'!AF53=""),"",'8'!AF53)</f>
        <v/>
      </c>
      <c r="AG249" s="482" t="str">
        <f>IF(AND('8'!AG53=""),"",'8'!AG53)</f>
        <v/>
      </c>
      <c r="AH249" s="482" t="str">
        <f>IF(AND('8'!AH53=""),"",'8'!AH53)</f>
        <v/>
      </c>
      <c r="AI249" s="482" t="str">
        <f>IF(AND('8'!AI53=""),"",'8'!AI53)</f>
        <v/>
      </c>
      <c r="AJ249" s="482" t="str">
        <f>IF(AND('8'!AJ53=""),"",'8'!AJ53)</f>
        <v/>
      </c>
      <c r="AK249" s="482" t="str">
        <f>IF(AND('8'!AK53=""),"",'8'!AK53)</f>
        <v/>
      </c>
      <c r="AL249" s="482" t="str">
        <f>IF(AND('8'!AL53=""),"",'8'!AL53)</f>
        <v/>
      </c>
      <c r="AM249" s="482" t="str">
        <f>IF(AND('8'!AM53=""),"",'8'!AM53)</f>
        <v/>
      </c>
      <c r="AN249" s="482" t="str">
        <f>IF(AND('8'!AN53=""),"",'8'!AN53)</f>
        <v/>
      </c>
      <c r="AO249" s="482" t="str">
        <f>IF(AND('8'!AO53=""),"",'8'!AO53)</f>
        <v/>
      </c>
      <c r="AP249" s="482" t="str">
        <f>IF(AND('8'!AP53=""),"",'8'!AP53)</f>
        <v/>
      </c>
      <c r="AQ249" s="482" t="str">
        <f>IF(AND('8'!AQ53=""),"",'8'!AQ53)</f>
        <v/>
      </c>
      <c r="AR249" s="482" t="str">
        <f>IF(AND('8'!AR53=""),"",'8'!AR53)</f>
        <v/>
      </c>
      <c r="AS249" s="482" t="str">
        <f>IF(AND('8'!AS53=""),"",'8'!AS53)</f>
        <v/>
      </c>
      <c r="AT249" s="482" t="str">
        <f>IF(AND('8'!AT53=""),"",'8'!AT53)</f>
        <v/>
      </c>
      <c r="AU249" s="482" t="str">
        <f>IF(AND('8'!AU53=""),"",'8'!AU53)</f>
        <v/>
      </c>
      <c r="AV249" s="482" t="str">
        <f>IF(AND('8'!AV53=""),"",'8'!AV53)</f>
        <v/>
      </c>
      <c r="AW249" s="482" t="str">
        <f>IF(AND('8'!AW53=""),"",'8'!AW53)</f>
        <v/>
      </c>
      <c r="AX249" s="482" t="str">
        <f>IF(AND('8'!AX53=""),"",'8'!AX53)</f>
        <v/>
      </c>
      <c r="AY249" s="482" t="str">
        <f>IF(AND('8'!AY53=""),"",'8'!AY53)</f>
        <v/>
      </c>
      <c r="AZ249" s="482" t="str">
        <f>IF(AND('8'!AZ53=""),"",'8'!AZ53)</f>
        <v/>
      </c>
      <c r="BA249" s="482" t="str">
        <f>IF(AND('8'!BA53=""),"",'8'!BA53)</f>
        <v/>
      </c>
      <c r="BB249" s="482" t="str">
        <f>IF(AND('8'!BB53=""),"",'8'!BB53)</f>
        <v/>
      </c>
      <c r="BC249" s="482" t="str">
        <f>IF(AND('8'!BC53=""),"",'8'!BC53)</f>
        <v/>
      </c>
      <c r="BD249" s="482" t="str">
        <f>IF(AND('8'!BD53=""),"",'8'!BD53)</f>
        <v/>
      </c>
      <c r="BE249" s="482" t="str">
        <f>IF(AND('8'!BE53=""),"",'8'!BE53)</f>
        <v/>
      </c>
      <c r="BF249" s="482" t="str">
        <f>IF(AND('8'!BF53=""),"",'8'!BF53)</f>
        <v/>
      </c>
      <c r="BG249" s="482" t="str">
        <f>IF(AND('8'!BG53=""),"",'8'!BG53)</f>
        <v/>
      </c>
      <c r="BH249" s="482" t="str">
        <f>IF(AND('8'!BH53=""),"",'8'!BH53)</f>
        <v/>
      </c>
      <c r="BI249" s="482" t="str">
        <f>IF(AND('8'!BI53=""),"",'8'!BI53)</f>
        <v/>
      </c>
      <c r="BJ249" s="482" t="str">
        <f>IF(AND('8'!BJ53=""),"",'8'!BJ53)</f>
        <v/>
      </c>
      <c r="BK249" s="482" t="str">
        <f>IF(AND('8'!BK53=""),"",'8'!BK53)</f>
        <v/>
      </c>
      <c r="BL249" s="482" t="str">
        <f>IF(AND('8'!BL53=""),"",'8'!BL53)</f>
        <v/>
      </c>
      <c r="BM249" s="482" t="str">
        <f>IF(AND('8'!BM53=""),"",'8'!BM53)</f>
        <v/>
      </c>
      <c r="BN249" s="482" t="str">
        <f>IF(AND('8'!BN53=""),"",'8'!BN53)</f>
        <v/>
      </c>
      <c r="BO249" s="482" t="str">
        <f>IF(AND('8'!BO53=""),"",'8'!BO53)</f>
        <v/>
      </c>
      <c r="BP249" s="482" t="str">
        <f>IF(AND('8'!BP53=""),"",'8'!BP53)</f>
        <v/>
      </c>
      <c r="BQ249" s="482" t="str">
        <f>IF(AND('8'!BQ53=""),"",'8'!BQ53)</f>
        <v/>
      </c>
      <c r="BR249" s="482" t="str">
        <f>IF(AND('8'!BR53=""),"",'8'!BR53)</f>
        <v/>
      </c>
      <c r="BS249" s="482" t="str">
        <f>IF(AND('8'!BS53=""),"",'8'!BS53)</f>
        <v/>
      </c>
      <c r="BT249" s="482" t="str">
        <f>IF(AND('8'!BT53=""),"",'8'!BT53)</f>
        <v/>
      </c>
      <c r="BU249" s="482" t="str">
        <f>IF(AND('8'!BU53=""),"",'8'!BU53)</f>
        <v/>
      </c>
      <c r="BV249" s="482" t="str">
        <f>IF(AND('8'!BV53=""),"",'8'!BV53)</f>
        <v/>
      </c>
      <c r="BW249" s="482" t="str">
        <f>IF(AND('8'!BW53=""),"",'8'!BW53)</f>
        <v/>
      </c>
      <c r="BX249" s="482" t="str">
        <f>IF(AND('8'!BX53=""),"",'8'!BX53)</f>
        <v/>
      </c>
      <c r="BY249" s="482" t="str">
        <f>IF(AND('8'!BY53=""),"",'8'!BY53)</f>
        <v/>
      </c>
      <c r="BZ249" s="482" t="str">
        <f>IF(AND('8'!BZ53=""),"",'8'!BZ53)</f>
        <v/>
      </c>
      <c r="CA249" s="482" t="str">
        <f>IF(AND('8'!CA53=""),"",'8'!CA53)</f>
        <v/>
      </c>
      <c r="CB249" s="482" t="str">
        <f>IF(AND('8'!CB53=""),"",'8'!CB53)</f>
        <v/>
      </c>
      <c r="CC249" s="482" t="str">
        <f>IF(AND('8'!CC53=""),"",'8'!CC53)</f>
        <v/>
      </c>
      <c r="CD249" s="482" t="str">
        <f>IF(AND('8'!CD53=""),"",'8'!CD53)</f>
        <v/>
      </c>
      <c r="CE249" s="482" t="str">
        <f>IF(AND('8'!CE53=""),"",'8'!CE53)</f>
        <v/>
      </c>
      <c r="CF249" s="482" t="str">
        <f>IF(AND('8'!CF53=""),"",'8'!CF53)</f>
        <v/>
      </c>
      <c r="CG249" s="482" t="str">
        <f>IF(AND('8'!CG53=""),"",'8'!CG53)</f>
        <v/>
      </c>
      <c r="CH249" s="482" t="str">
        <f>IF(AND('8'!CH53=""),"",'8'!CH53)</f>
        <v/>
      </c>
      <c r="CI249" s="482" t="str">
        <f>IF(AND('8'!CI53=""),"",'8'!CI53)</f>
        <v/>
      </c>
      <c r="CJ249" s="482" t="str">
        <f>IF(AND('8'!CJ53=""),"",'8'!CJ53)</f>
        <v/>
      </c>
      <c r="CK249" s="482" t="str">
        <f>IF(AND('8'!CK53=""),"",'8'!CK53)</f>
        <v/>
      </c>
      <c r="CL249" s="482" t="str">
        <f>IF(AND('8'!CL53=""),"",'8'!CL53)</f>
        <v/>
      </c>
      <c r="CM249" s="482" t="str">
        <f>IF(AND('8'!CM53=""),"",'8'!CM53)</f>
        <v/>
      </c>
      <c r="CN249" s="482" t="str">
        <f>IF(AND('8'!CN53=""),"",'8'!CN53)</f>
        <v/>
      </c>
      <c r="CO249" s="482" t="str">
        <f>IF(AND('8'!CO53=""),"",'8'!CO53)</f>
        <v/>
      </c>
      <c r="CP249" s="482" t="str">
        <f>IF(AND('8'!CP53=""),"",'8'!CP53)</f>
        <v/>
      </c>
      <c r="CQ249" s="482" t="str">
        <f>IF(AND('8'!CQ53=""),"",'8'!CQ53)</f>
        <v/>
      </c>
      <c r="CR249" s="482" t="str">
        <f>IF(AND('8'!CR53=""),"",'8'!CR53)</f>
        <v/>
      </c>
      <c r="CS249" s="482" t="str">
        <f>IF(AND('8'!CS53=""),"",'8'!CS53)</f>
        <v/>
      </c>
      <c r="CT249" s="482" t="str">
        <f>IF(AND('8'!CT53=""),"",'8'!CT53)</f>
        <v/>
      </c>
      <c r="CU249" s="482" t="str">
        <f>IF(AND('8'!CU53=""),"",'8'!CU53)</f>
        <v/>
      </c>
      <c r="CV249" s="482" t="str">
        <f>IF(AND('8'!CV53=""),"",'8'!CV53)</f>
        <v/>
      </c>
      <c r="CW249" s="482" t="str">
        <f>IF(AND('8'!CW53=""),"",'8'!CW53)</f>
        <v/>
      </c>
      <c r="CX249" s="482" t="str">
        <f>IF(AND('8'!CX53=""),"",'8'!CX53)</f>
        <v/>
      </c>
      <c r="CY249" s="482" t="str">
        <f>IF(AND('8'!CY53=""),"",'8'!CY53)</f>
        <v/>
      </c>
      <c r="CZ249" s="482" t="str">
        <f>IF(AND('8'!CZ53=""),"",'8'!CZ53)</f>
        <v/>
      </c>
      <c r="DA249" s="482" t="str">
        <f>IF(AND('8'!DA53=""),"",'8'!DA53)</f>
        <v/>
      </c>
      <c r="DB249" s="482" t="str">
        <f>IF(AND('8'!DB53=""),"",'8'!DB53)</f>
        <v/>
      </c>
      <c r="DC249" s="482" t="str">
        <f>IF(AND('8'!DC53=""),"",'8'!DC53)</f>
        <v/>
      </c>
      <c r="DD249" s="482" t="str">
        <f>IF(AND('8'!DD53=""),"",'8'!DD53)</f>
        <v/>
      </c>
      <c r="DE249" s="482" t="str">
        <f>IF(AND('8'!DE53=""),"",'8'!DE53)</f>
        <v/>
      </c>
      <c r="DF249" s="482" t="str">
        <f>IF(AND('8'!DF53=""),"",'8'!DF53)</f>
        <v/>
      </c>
      <c r="DG249" s="482" t="str">
        <f>IF(AND('8'!DG53=""),"",'8'!DG53)</f>
        <v/>
      </c>
      <c r="DH249" s="482" t="str">
        <f>IF(AND('8'!DH53=""),"",'8'!DH53)</f>
        <v/>
      </c>
      <c r="DI249" s="482" t="str">
        <f>IF(AND('8'!DI53=""),"",'8'!DI53)</f>
        <v/>
      </c>
      <c r="DJ249" s="482" t="str">
        <f>IF(AND('8'!DJ53=""),"",'8'!DJ53)</f>
        <v/>
      </c>
      <c r="DK249" s="482" t="str">
        <f>IF(AND('8'!DK53=""),"",'8'!DK53)</f>
        <v/>
      </c>
      <c r="DL249" s="482" t="str">
        <f>IF(AND('8'!DL53=""),"",'8'!DL53)</f>
        <v/>
      </c>
      <c r="DM249" s="482" t="str">
        <f>IF(AND('8'!DM53=""),"",'8'!DM53)</f>
        <v/>
      </c>
      <c r="DN249" s="482" t="str">
        <f>IF(AND('8'!DN53=""),"",'8'!DN53)</f>
        <v/>
      </c>
      <c r="DO249" s="482" t="str">
        <f>IF(AND('8'!DO53=""),"",'8'!DO53)</f>
        <v/>
      </c>
      <c r="DP249" s="482" t="str">
        <f>IF(AND('8'!DP53=""),"",'8'!DP53)</f>
        <v/>
      </c>
      <c r="DQ249" s="482" t="str">
        <f>IF(AND('8'!DQ53=""),"",'8'!DQ53)</f>
        <v/>
      </c>
      <c r="DR249" s="482" t="str">
        <f>IF(AND('8'!DR53=""),"",'8'!DR53)</f>
        <v/>
      </c>
      <c r="DS249" s="482" t="str">
        <f>IF(AND('8'!DS53=""),"",'8'!DS53)</f>
        <v/>
      </c>
      <c r="DT249" s="482" t="str">
        <f>IF(AND('8'!DT53=""),"",'8'!DT53)</f>
        <v/>
      </c>
      <c r="DU249" s="482" t="str">
        <f>IF(AND('8'!DU53=""),"",'8'!DU53)</f>
        <v/>
      </c>
      <c r="DV249" s="482" t="str">
        <f>IF(AND('8'!DV53=""),"",'8'!DV53)</f>
        <v/>
      </c>
      <c r="DW249" s="482" t="str">
        <f>IF(AND('8'!DW53=""),"",'8'!DW53)</f>
        <v/>
      </c>
      <c r="DX249" s="482" t="str">
        <f>IF(AND('8'!DX53=""),"",'8'!DX53)</f>
        <v/>
      </c>
      <c r="DY249" s="482" t="str">
        <f>IF(AND('8'!DY53=""),"",'8'!DY53)</f>
        <v/>
      </c>
      <c r="DZ249" s="482" t="str">
        <f>IF(AND('8'!DZ53=""),"",'8'!DZ53)</f>
        <v/>
      </c>
      <c r="EA249" s="482" t="str">
        <f>IF(AND('8'!EA53=""),"",'8'!EA53)</f>
        <v/>
      </c>
      <c r="EB249" s="482" t="str">
        <f>IF(AND('8'!EB53=""),"",'8'!EB53)</f>
        <v/>
      </c>
      <c r="EC249" s="482" t="str">
        <f>IF(AND('8'!EC53=""),"",'8'!EC53)</f>
        <v/>
      </c>
      <c r="ED249" s="482" t="str">
        <f>IF(AND('8'!ED53=""),"",'8'!ED53)</f>
        <v/>
      </c>
      <c r="EE249" s="482" t="str">
        <f>IF(AND('8'!EE53=""),"",'8'!EE53)</f>
        <v/>
      </c>
      <c r="EF249" s="482" t="str">
        <f>IF(AND('8'!EF53=""),"",'8'!EF53)</f>
        <v/>
      </c>
      <c r="EG249" s="482" t="str">
        <f>IF(AND('8'!EG53=""),"",'8'!EG53)</f>
        <v/>
      </c>
      <c r="EH249" s="482" t="str">
        <f>IF(AND('8'!EH53=""),"",'8'!EH53)</f>
        <v/>
      </c>
      <c r="EI249" s="482" t="str">
        <f>IF(AND('8'!EI53=""),"",'8'!EI53)</f>
        <v/>
      </c>
      <c r="EJ249" s="482" t="str">
        <f>IF(AND('8'!EJ53=""),"",'8'!EJ53)</f>
        <v/>
      </c>
      <c r="EK249" s="482" t="str">
        <f>IF(AND('8'!EK53=""),"",'8'!EK53)</f>
        <v/>
      </c>
      <c r="EL249" s="482" t="str">
        <f>IF(AND('8'!EL53=""),"",'8'!EL53)</f>
        <v/>
      </c>
      <c r="EM249" s="482" t="str">
        <f>IF(AND('8'!EM53=""),"",'8'!EM53)</f>
        <v/>
      </c>
      <c r="EN249" s="482" t="str">
        <f>IF(AND('8'!EN53=""),"",'8'!EN53)</f>
        <v/>
      </c>
      <c r="EO249" s="482" t="str">
        <f>IF(AND('8'!EO53=""),"",'8'!EO53)</f>
        <v/>
      </c>
      <c r="EP249" s="482" t="str">
        <f>IF(AND('8'!EP53=""),"",'8'!EP53)</f>
        <v/>
      </c>
      <c r="EQ249" s="482" t="str">
        <f>IF(AND('8'!EQ53=""),"",'8'!EQ53)</f>
        <v/>
      </c>
      <c r="ER249" s="482" t="str">
        <f>IF(AND('8'!ER53=""),"",'8'!ER53)</f>
        <v/>
      </c>
      <c r="ES249" s="482" t="str">
        <f>IF(AND('8'!ES53=""),"",'8'!ES53)</f>
        <v/>
      </c>
      <c r="ET249" s="482" t="str">
        <f>IF(AND('8'!ET53=""),"",'8'!ET53)</f>
        <v/>
      </c>
      <c r="EU249" s="482" t="str">
        <f>IF(AND('8'!EU53=""),"",'8'!EU53)</f>
        <v/>
      </c>
      <c r="EV249" s="482" t="str">
        <f>IF(AND('8'!EV53=""),"",'8'!EV53)</f>
        <v/>
      </c>
      <c r="EW249" s="482" t="str">
        <f>IF(AND('8'!EW53=""),"",'8'!EW53)</f>
        <v/>
      </c>
      <c r="EX249" s="482" t="str">
        <f>IF(AND('8'!EX53=""),"",'8'!EX53)</f>
        <v/>
      </c>
      <c r="EY249" s="482" t="str">
        <f>IF(AND('8'!EY53=""),"",'8'!EY53)</f>
        <v/>
      </c>
      <c r="EZ249" s="482" t="str">
        <f>IF(AND('8'!EZ53=""),"",'8'!EZ53)</f>
        <v/>
      </c>
      <c r="FA249" s="482" t="str">
        <f>IF(AND('8'!FA53=""),"",'8'!FA53)</f>
        <v/>
      </c>
      <c r="FB249" s="482" t="str">
        <f>IF(AND('8'!FB53=""),"",'8'!FB53)</f>
        <v/>
      </c>
      <c r="FC249" s="482" t="str">
        <f>IF(AND('8'!FC53=""),"",'8'!FC53)</f>
        <v/>
      </c>
      <c r="FD249" s="482" t="str">
        <f>IF(AND('8'!FD53=""),"",'8'!FD53)</f>
        <v/>
      </c>
      <c r="FE249" s="482" t="str">
        <f>IF(AND('8'!FE53=""),"",'8'!FE53)</f>
        <v/>
      </c>
      <c r="FF249" s="482" t="str">
        <f>IF(AND('8'!FF53=""),"",'8'!FF53)</f>
        <v xml:space="preserve"> </v>
      </c>
      <c r="FG249" s="482" t="str">
        <f>IF(AND('8'!FG53=""),"",'8'!FG53)</f>
        <v/>
      </c>
      <c r="FH249" s="482" t="str">
        <f>IF(AND('8'!FH53=""),"",'8'!FH53)</f>
        <v/>
      </c>
      <c r="FI249" s="482" t="str">
        <f>IF(AND('8'!FI53=""),"",'8'!FI53)</f>
        <v/>
      </c>
      <c r="FJ249" s="482" t="str">
        <f>IF(AND('8'!FJ53=""),"",'8'!FJ53)</f>
        <v/>
      </c>
      <c r="FK249" s="482" t="str">
        <f>IF(AND('8'!FK53=""),"",'8'!FK53)</f>
        <v/>
      </c>
      <c r="FL249" s="482" t="str">
        <f>IF(AND('8'!FL53=""),"",'8'!FL53)</f>
        <v/>
      </c>
      <c r="FM249" s="482" t="str">
        <f>IF(AND('8'!FM53=""),"",'8'!FM53)</f>
        <v xml:space="preserve"> </v>
      </c>
      <c r="FN249" s="482" t="str">
        <f>IF(AND('8'!FN53=""),"",'8'!FN53)</f>
        <v/>
      </c>
      <c r="FO249" s="482" t="str">
        <f>IF(AND('8'!FO53=""),"",'8'!FO53)</f>
        <v/>
      </c>
      <c r="FP249" s="482" t="str">
        <f>IF(AND('8'!FP53=""),"",'8'!FP53)</f>
        <v/>
      </c>
      <c r="FQ249" s="482" t="str">
        <f>IF(AND('8'!FQ53=""),"",'8'!FQ53)</f>
        <v/>
      </c>
      <c r="FR249" s="482" t="str">
        <f>IF(AND('8'!FR53=""),"",'8'!FR53)</f>
        <v/>
      </c>
      <c r="FS249" s="482" t="str">
        <f>IF(AND('8'!FS53=""),"",'8'!FS53)</f>
        <v/>
      </c>
      <c r="FT249" s="482" t="str">
        <f>IF(AND('8'!FT53=""),"",'8'!FT53)</f>
        <v xml:space="preserve"> </v>
      </c>
      <c r="FU249" s="482" t="str">
        <f>IF(AND('8'!FV53=""),"",'8'!FV53)</f>
        <v>-</v>
      </c>
      <c r="FV249" s="482" t="str">
        <f>IF(AND('8'!FW53=""),"",'8'!FW53)</f>
        <v>-</v>
      </c>
      <c r="FW249" s="482" t="str">
        <f>IF(AND('8'!FX53=""),"",'8'!FX53)</f>
        <v>-</v>
      </c>
      <c r="FX249" s="482" t="str">
        <f>IF(AND('8'!FY53=""),"",'8'!FY53)</f>
        <v>-</v>
      </c>
      <c r="FY249" s="482" t="str">
        <f>IF(AND('8'!FZ53=""),"",'8'!FZ53)</f>
        <v>-</v>
      </c>
      <c r="FZ249" s="482" t="str">
        <f>IF(AND('8'!GA53=""),"",'8'!GA53)</f>
        <v>-</v>
      </c>
      <c r="GA249" s="482" t="str">
        <f>IF(AND('8'!GB53=""),"",'8'!GB53)</f>
        <v>-</v>
      </c>
      <c r="GB249" s="482" t="str">
        <f>IF(AND('8'!GC53=""),"",'8'!GC53)</f>
        <v>-</v>
      </c>
      <c r="GC249" s="482" t="str">
        <f>IF(AND('8'!GD53=""),"",'8'!GD53)</f>
        <v>-</v>
      </c>
      <c r="GD249" s="482" t="str">
        <f>IF(AND('8'!GE53=""),"",'8'!GE53)</f>
        <v>-</v>
      </c>
      <c r="GE249" s="482" t="str">
        <f>IF(AND('8'!GF53=""),"",'8'!GF53)</f>
        <v>-</v>
      </c>
      <c r="GF249" s="482" t="str">
        <f>IF(AND('8'!GG53=""),"",'8'!GG53)</f>
        <v>-</v>
      </c>
      <c r="GG249" s="482" t="str">
        <f>IF(AND('8'!GH53=""),"",IF(AND('8'!GH53="-"),"",'8'!GH53))</f>
        <v/>
      </c>
      <c r="GH249" s="50" t="str">
        <f>IF(AND(C249=""),"",VLOOKUP(B249,Register!$A$7:$CL$311,36,FALSE))</f>
        <v/>
      </c>
      <c r="GI249" s="483" t="str">
        <f>IF(AND('8'!GL53=""),"",'8'!GL53)</f>
        <v/>
      </c>
      <c r="GJ249" s="173" t="str">
        <f>IF(AND('8'!FU53=""),"",'8'!FU53)</f>
        <v/>
      </c>
    </row>
    <row r="250" spans="1:192" ht="21">
      <c r="A250" s="480">
        <v>242</v>
      </c>
      <c r="B250" s="481" t="str">
        <f>IF(AND('8'!B54=""),"",'8'!B54)</f>
        <v/>
      </c>
      <c r="C250" s="196" t="str">
        <f>IF(AND('8'!C54=""),"",'8'!C54)</f>
        <v/>
      </c>
      <c r="D250" s="196" t="str">
        <f>IF(AND('8'!D54=""),"",'8'!D54)</f>
        <v/>
      </c>
      <c r="E250" s="201" t="str">
        <f>IF(AND('8'!E54=""),"",'8'!E54)</f>
        <v/>
      </c>
      <c r="F250" s="482" t="str">
        <f>IF(AND('8'!F54=""),"",'8'!F54)</f>
        <v/>
      </c>
      <c r="G250" s="482" t="str">
        <f>IF(AND('8'!G54=""),"",'8'!G54)</f>
        <v/>
      </c>
      <c r="H250" s="482" t="str">
        <f>IF(AND('8'!H54=""),"",'8'!H54)</f>
        <v/>
      </c>
      <c r="I250" s="482" t="str">
        <f>IF(AND('8'!I54=""),"",'8'!I54)</f>
        <v/>
      </c>
      <c r="J250" s="482" t="str">
        <f>IF(AND('8'!J54=""),"",'8'!J54)</f>
        <v/>
      </c>
      <c r="K250" s="482" t="str">
        <f>IF(AND('8'!K54=""),"",'8'!K54)</f>
        <v/>
      </c>
      <c r="L250" s="482" t="str">
        <f>IF(AND('8'!L54=""),"",'8'!L54)</f>
        <v/>
      </c>
      <c r="M250" s="482" t="str">
        <f>IF(AND('8'!M54=""),"",'8'!M54)</f>
        <v/>
      </c>
      <c r="N250" s="482" t="str">
        <f>IF(AND('8'!N54=""),"",'8'!N54)</f>
        <v/>
      </c>
      <c r="O250" s="482" t="str">
        <f>IF(AND('8'!O54=""),"",'8'!O54)</f>
        <v/>
      </c>
      <c r="P250" s="482" t="str">
        <f>IF(AND('8'!P54=""),"",'8'!P54)</f>
        <v/>
      </c>
      <c r="Q250" s="482" t="str">
        <f>IF(AND('8'!Q54=""),"",'8'!Q54)</f>
        <v/>
      </c>
      <c r="R250" s="482" t="str">
        <f>IF(AND('8'!R54=""),"",'8'!R54)</f>
        <v/>
      </c>
      <c r="S250" s="482" t="str">
        <f>IF(AND('8'!S54=""),"",'8'!S54)</f>
        <v/>
      </c>
      <c r="T250" s="482" t="str">
        <f>IF(AND('8'!T54=""),"",'8'!T54)</f>
        <v/>
      </c>
      <c r="U250" s="482" t="str">
        <f>IF(AND('8'!U54=""),"",'8'!U54)</f>
        <v/>
      </c>
      <c r="V250" s="482" t="str">
        <f>IF(AND('8'!V54=""),"",'8'!V54)</f>
        <v/>
      </c>
      <c r="W250" s="482" t="str">
        <f>IF(AND('8'!W54=""),"",'8'!W54)</f>
        <v/>
      </c>
      <c r="X250" s="482" t="str">
        <f>IF(AND('8'!X54=""),"",'8'!X54)</f>
        <v/>
      </c>
      <c r="Y250" s="482" t="str">
        <f>IF(AND('8'!Y54=""),"",'8'!Y54)</f>
        <v/>
      </c>
      <c r="Z250" s="482" t="str">
        <f>IF(AND('8'!Z54=""),"",'8'!Z54)</f>
        <v/>
      </c>
      <c r="AA250" s="482" t="str">
        <f>IF(AND('8'!AA54=""),"",'8'!AA54)</f>
        <v/>
      </c>
      <c r="AB250" s="482" t="str">
        <f>IF(AND('8'!AB54=""),"",'8'!AB54)</f>
        <v/>
      </c>
      <c r="AC250" s="482" t="str">
        <f>IF(AND('8'!AC54=""),"",'8'!AC54)</f>
        <v/>
      </c>
      <c r="AD250" s="482" t="str">
        <f>IF(AND('8'!AD54=""),"",'8'!AD54)</f>
        <v/>
      </c>
      <c r="AE250" s="482" t="str">
        <f>IF(AND('8'!AE54=""),"",'8'!AE54)</f>
        <v/>
      </c>
      <c r="AF250" s="482" t="str">
        <f>IF(AND('8'!AF54=""),"",'8'!AF54)</f>
        <v/>
      </c>
      <c r="AG250" s="482" t="str">
        <f>IF(AND('8'!AG54=""),"",'8'!AG54)</f>
        <v/>
      </c>
      <c r="AH250" s="482" t="str">
        <f>IF(AND('8'!AH54=""),"",'8'!AH54)</f>
        <v/>
      </c>
      <c r="AI250" s="482" t="str">
        <f>IF(AND('8'!AI54=""),"",'8'!AI54)</f>
        <v/>
      </c>
      <c r="AJ250" s="482" t="str">
        <f>IF(AND('8'!AJ54=""),"",'8'!AJ54)</f>
        <v/>
      </c>
      <c r="AK250" s="482" t="str">
        <f>IF(AND('8'!AK54=""),"",'8'!AK54)</f>
        <v/>
      </c>
      <c r="AL250" s="482" t="str">
        <f>IF(AND('8'!AL54=""),"",'8'!AL54)</f>
        <v/>
      </c>
      <c r="AM250" s="482" t="str">
        <f>IF(AND('8'!AM54=""),"",'8'!AM54)</f>
        <v/>
      </c>
      <c r="AN250" s="482" t="str">
        <f>IF(AND('8'!AN54=""),"",'8'!AN54)</f>
        <v/>
      </c>
      <c r="AO250" s="482" t="str">
        <f>IF(AND('8'!AO54=""),"",'8'!AO54)</f>
        <v/>
      </c>
      <c r="AP250" s="482" t="str">
        <f>IF(AND('8'!AP54=""),"",'8'!AP54)</f>
        <v/>
      </c>
      <c r="AQ250" s="482" t="str">
        <f>IF(AND('8'!AQ54=""),"",'8'!AQ54)</f>
        <v/>
      </c>
      <c r="AR250" s="482" t="str">
        <f>IF(AND('8'!AR54=""),"",'8'!AR54)</f>
        <v/>
      </c>
      <c r="AS250" s="482" t="str">
        <f>IF(AND('8'!AS54=""),"",'8'!AS54)</f>
        <v/>
      </c>
      <c r="AT250" s="482" t="str">
        <f>IF(AND('8'!AT54=""),"",'8'!AT54)</f>
        <v/>
      </c>
      <c r="AU250" s="482" t="str">
        <f>IF(AND('8'!AU54=""),"",'8'!AU54)</f>
        <v/>
      </c>
      <c r="AV250" s="482" t="str">
        <f>IF(AND('8'!AV54=""),"",'8'!AV54)</f>
        <v/>
      </c>
      <c r="AW250" s="482" t="str">
        <f>IF(AND('8'!AW54=""),"",'8'!AW54)</f>
        <v/>
      </c>
      <c r="AX250" s="482" t="str">
        <f>IF(AND('8'!AX54=""),"",'8'!AX54)</f>
        <v/>
      </c>
      <c r="AY250" s="482" t="str">
        <f>IF(AND('8'!AY54=""),"",'8'!AY54)</f>
        <v/>
      </c>
      <c r="AZ250" s="482" t="str">
        <f>IF(AND('8'!AZ54=""),"",'8'!AZ54)</f>
        <v/>
      </c>
      <c r="BA250" s="482" t="str">
        <f>IF(AND('8'!BA54=""),"",'8'!BA54)</f>
        <v/>
      </c>
      <c r="BB250" s="482" t="str">
        <f>IF(AND('8'!BB54=""),"",'8'!BB54)</f>
        <v/>
      </c>
      <c r="BC250" s="482" t="str">
        <f>IF(AND('8'!BC54=""),"",'8'!BC54)</f>
        <v/>
      </c>
      <c r="BD250" s="482" t="str">
        <f>IF(AND('8'!BD54=""),"",'8'!BD54)</f>
        <v/>
      </c>
      <c r="BE250" s="482" t="str">
        <f>IF(AND('8'!BE54=""),"",'8'!BE54)</f>
        <v/>
      </c>
      <c r="BF250" s="482" t="str">
        <f>IF(AND('8'!BF54=""),"",'8'!BF54)</f>
        <v/>
      </c>
      <c r="BG250" s="482" t="str">
        <f>IF(AND('8'!BG54=""),"",'8'!BG54)</f>
        <v/>
      </c>
      <c r="BH250" s="482" t="str">
        <f>IF(AND('8'!BH54=""),"",'8'!BH54)</f>
        <v/>
      </c>
      <c r="BI250" s="482" t="str">
        <f>IF(AND('8'!BI54=""),"",'8'!BI54)</f>
        <v/>
      </c>
      <c r="BJ250" s="482" t="str">
        <f>IF(AND('8'!BJ54=""),"",'8'!BJ54)</f>
        <v/>
      </c>
      <c r="BK250" s="482" t="str">
        <f>IF(AND('8'!BK54=""),"",'8'!BK54)</f>
        <v/>
      </c>
      <c r="BL250" s="482" t="str">
        <f>IF(AND('8'!BL54=""),"",'8'!BL54)</f>
        <v/>
      </c>
      <c r="BM250" s="482" t="str">
        <f>IF(AND('8'!BM54=""),"",'8'!BM54)</f>
        <v/>
      </c>
      <c r="BN250" s="482" t="str">
        <f>IF(AND('8'!BN54=""),"",'8'!BN54)</f>
        <v/>
      </c>
      <c r="BO250" s="482" t="str">
        <f>IF(AND('8'!BO54=""),"",'8'!BO54)</f>
        <v/>
      </c>
      <c r="BP250" s="482" t="str">
        <f>IF(AND('8'!BP54=""),"",'8'!BP54)</f>
        <v/>
      </c>
      <c r="BQ250" s="482" t="str">
        <f>IF(AND('8'!BQ54=""),"",'8'!BQ54)</f>
        <v/>
      </c>
      <c r="BR250" s="482" t="str">
        <f>IF(AND('8'!BR54=""),"",'8'!BR54)</f>
        <v/>
      </c>
      <c r="BS250" s="482" t="str">
        <f>IF(AND('8'!BS54=""),"",'8'!BS54)</f>
        <v/>
      </c>
      <c r="BT250" s="482" t="str">
        <f>IF(AND('8'!BT54=""),"",'8'!BT54)</f>
        <v/>
      </c>
      <c r="BU250" s="482" t="str">
        <f>IF(AND('8'!BU54=""),"",'8'!BU54)</f>
        <v/>
      </c>
      <c r="BV250" s="482" t="str">
        <f>IF(AND('8'!BV54=""),"",'8'!BV54)</f>
        <v/>
      </c>
      <c r="BW250" s="482" t="str">
        <f>IF(AND('8'!BW54=""),"",'8'!BW54)</f>
        <v/>
      </c>
      <c r="BX250" s="482" t="str">
        <f>IF(AND('8'!BX54=""),"",'8'!BX54)</f>
        <v/>
      </c>
      <c r="BY250" s="482" t="str">
        <f>IF(AND('8'!BY54=""),"",'8'!BY54)</f>
        <v/>
      </c>
      <c r="BZ250" s="482" t="str">
        <f>IF(AND('8'!BZ54=""),"",'8'!BZ54)</f>
        <v/>
      </c>
      <c r="CA250" s="482" t="str">
        <f>IF(AND('8'!CA54=""),"",'8'!CA54)</f>
        <v/>
      </c>
      <c r="CB250" s="482" t="str">
        <f>IF(AND('8'!CB54=""),"",'8'!CB54)</f>
        <v/>
      </c>
      <c r="CC250" s="482" t="str">
        <f>IF(AND('8'!CC54=""),"",'8'!CC54)</f>
        <v/>
      </c>
      <c r="CD250" s="482" t="str">
        <f>IF(AND('8'!CD54=""),"",'8'!CD54)</f>
        <v/>
      </c>
      <c r="CE250" s="482" t="str">
        <f>IF(AND('8'!CE54=""),"",'8'!CE54)</f>
        <v/>
      </c>
      <c r="CF250" s="482" t="str">
        <f>IF(AND('8'!CF54=""),"",'8'!CF54)</f>
        <v/>
      </c>
      <c r="CG250" s="482" t="str">
        <f>IF(AND('8'!CG54=""),"",'8'!CG54)</f>
        <v/>
      </c>
      <c r="CH250" s="482" t="str">
        <f>IF(AND('8'!CH54=""),"",'8'!CH54)</f>
        <v/>
      </c>
      <c r="CI250" s="482" t="str">
        <f>IF(AND('8'!CI54=""),"",'8'!CI54)</f>
        <v/>
      </c>
      <c r="CJ250" s="482" t="str">
        <f>IF(AND('8'!CJ54=""),"",'8'!CJ54)</f>
        <v/>
      </c>
      <c r="CK250" s="482" t="str">
        <f>IF(AND('8'!CK54=""),"",'8'!CK54)</f>
        <v/>
      </c>
      <c r="CL250" s="482" t="str">
        <f>IF(AND('8'!CL54=""),"",'8'!CL54)</f>
        <v/>
      </c>
      <c r="CM250" s="482" t="str">
        <f>IF(AND('8'!CM54=""),"",'8'!CM54)</f>
        <v/>
      </c>
      <c r="CN250" s="482" t="str">
        <f>IF(AND('8'!CN54=""),"",'8'!CN54)</f>
        <v/>
      </c>
      <c r="CO250" s="482" t="str">
        <f>IF(AND('8'!CO54=""),"",'8'!CO54)</f>
        <v/>
      </c>
      <c r="CP250" s="482" t="str">
        <f>IF(AND('8'!CP54=""),"",'8'!CP54)</f>
        <v/>
      </c>
      <c r="CQ250" s="482" t="str">
        <f>IF(AND('8'!CQ54=""),"",'8'!CQ54)</f>
        <v/>
      </c>
      <c r="CR250" s="482" t="str">
        <f>IF(AND('8'!CR54=""),"",'8'!CR54)</f>
        <v/>
      </c>
      <c r="CS250" s="482" t="str">
        <f>IF(AND('8'!CS54=""),"",'8'!CS54)</f>
        <v/>
      </c>
      <c r="CT250" s="482" t="str">
        <f>IF(AND('8'!CT54=""),"",'8'!CT54)</f>
        <v/>
      </c>
      <c r="CU250" s="482" t="str">
        <f>IF(AND('8'!CU54=""),"",'8'!CU54)</f>
        <v/>
      </c>
      <c r="CV250" s="482" t="str">
        <f>IF(AND('8'!CV54=""),"",'8'!CV54)</f>
        <v/>
      </c>
      <c r="CW250" s="482" t="str">
        <f>IF(AND('8'!CW54=""),"",'8'!CW54)</f>
        <v/>
      </c>
      <c r="CX250" s="482" t="str">
        <f>IF(AND('8'!CX54=""),"",'8'!CX54)</f>
        <v/>
      </c>
      <c r="CY250" s="482" t="str">
        <f>IF(AND('8'!CY54=""),"",'8'!CY54)</f>
        <v/>
      </c>
      <c r="CZ250" s="482" t="str">
        <f>IF(AND('8'!CZ54=""),"",'8'!CZ54)</f>
        <v/>
      </c>
      <c r="DA250" s="482" t="str">
        <f>IF(AND('8'!DA54=""),"",'8'!DA54)</f>
        <v/>
      </c>
      <c r="DB250" s="482" t="str">
        <f>IF(AND('8'!DB54=""),"",'8'!DB54)</f>
        <v/>
      </c>
      <c r="DC250" s="482" t="str">
        <f>IF(AND('8'!DC54=""),"",'8'!DC54)</f>
        <v/>
      </c>
      <c r="DD250" s="482" t="str">
        <f>IF(AND('8'!DD54=""),"",'8'!DD54)</f>
        <v/>
      </c>
      <c r="DE250" s="482" t="str">
        <f>IF(AND('8'!DE54=""),"",'8'!DE54)</f>
        <v/>
      </c>
      <c r="DF250" s="482" t="str">
        <f>IF(AND('8'!DF54=""),"",'8'!DF54)</f>
        <v/>
      </c>
      <c r="DG250" s="482" t="str">
        <f>IF(AND('8'!DG54=""),"",'8'!DG54)</f>
        <v/>
      </c>
      <c r="DH250" s="482" t="str">
        <f>IF(AND('8'!DH54=""),"",'8'!DH54)</f>
        <v/>
      </c>
      <c r="DI250" s="482" t="str">
        <f>IF(AND('8'!DI54=""),"",'8'!DI54)</f>
        <v/>
      </c>
      <c r="DJ250" s="482" t="str">
        <f>IF(AND('8'!DJ54=""),"",'8'!DJ54)</f>
        <v/>
      </c>
      <c r="DK250" s="482" t="str">
        <f>IF(AND('8'!DK54=""),"",'8'!DK54)</f>
        <v/>
      </c>
      <c r="DL250" s="482" t="str">
        <f>IF(AND('8'!DL54=""),"",'8'!DL54)</f>
        <v/>
      </c>
      <c r="DM250" s="482" t="str">
        <f>IF(AND('8'!DM54=""),"",'8'!DM54)</f>
        <v/>
      </c>
      <c r="DN250" s="482" t="str">
        <f>IF(AND('8'!DN54=""),"",'8'!DN54)</f>
        <v/>
      </c>
      <c r="DO250" s="482" t="str">
        <f>IF(AND('8'!DO54=""),"",'8'!DO54)</f>
        <v/>
      </c>
      <c r="DP250" s="482" t="str">
        <f>IF(AND('8'!DP54=""),"",'8'!DP54)</f>
        <v/>
      </c>
      <c r="DQ250" s="482" t="str">
        <f>IF(AND('8'!DQ54=""),"",'8'!DQ54)</f>
        <v/>
      </c>
      <c r="DR250" s="482" t="str">
        <f>IF(AND('8'!DR54=""),"",'8'!DR54)</f>
        <v/>
      </c>
      <c r="DS250" s="482" t="str">
        <f>IF(AND('8'!DS54=""),"",'8'!DS54)</f>
        <v/>
      </c>
      <c r="DT250" s="482" t="str">
        <f>IF(AND('8'!DT54=""),"",'8'!DT54)</f>
        <v/>
      </c>
      <c r="DU250" s="482" t="str">
        <f>IF(AND('8'!DU54=""),"",'8'!DU54)</f>
        <v/>
      </c>
      <c r="DV250" s="482" t="str">
        <f>IF(AND('8'!DV54=""),"",'8'!DV54)</f>
        <v/>
      </c>
      <c r="DW250" s="482" t="str">
        <f>IF(AND('8'!DW54=""),"",'8'!DW54)</f>
        <v/>
      </c>
      <c r="DX250" s="482" t="str">
        <f>IF(AND('8'!DX54=""),"",'8'!DX54)</f>
        <v/>
      </c>
      <c r="DY250" s="482" t="str">
        <f>IF(AND('8'!DY54=""),"",'8'!DY54)</f>
        <v/>
      </c>
      <c r="DZ250" s="482" t="str">
        <f>IF(AND('8'!DZ54=""),"",'8'!DZ54)</f>
        <v/>
      </c>
      <c r="EA250" s="482" t="str">
        <f>IF(AND('8'!EA54=""),"",'8'!EA54)</f>
        <v/>
      </c>
      <c r="EB250" s="482" t="str">
        <f>IF(AND('8'!EB54=""),"",'8'!EB54)</f>
        <v/>
      </c>
      <c r="EC250" s="482" t="str">
        <f>IF(AND('8'!EC54=""),"",'8'!EC54)</f>
        <v/>
      </c>
      <c r="ED250" s="482" t="str">
        <f>IF(AND('8'!ED54=""),"",'8'!ED54)</f>
        <v/>
      </c>
      <c r="EE250" s="482" t="str">
        <f>IF(AND('8'!EE54=""),"",'8'!EE54)</f>
        <v/>
      </c>
      <c r="EF250" s="482" t="str">
        <f>IF(AND('8'!EF54=""),"",'8'!EF54)</f>
        <v/>
      </c>
      <c r="EG250" s="482" t="str">
        <f>IF(AND('8'!EG54=""),"",'8'!EG54)</f>
        <v/>
      </c>
      <c r="EH250" s="482" t="str">
        <f>IF(AND('8'!EH54=""),"",'8'!EH54)</f>
        <v/>
      </c>
      <c r="EI250" s="482" t="str">
        <f>IF(AND('8'!EI54=""),"",'8'!EI54)</f>
        <v/>
      </c>
      <c r="EJ250" s="482" t="str">
        <f>IF(AND('8'!EJ54=""),"",'8'!EJ54)</f>
        <v/>
      </c>
      <c r="EK250" s="482" t="str">
        <f>IF(AND('8'!EK54=""),"",'8'!EK54)</f>
        <v/>
      </c>
      <c r="EL250" s="482" t="str">
        <f>IF(AND('8'!EL54=""),"",'8'!EL54)</f>
        <v/>
      </c>
      <c r="EM250" s="482" t="str">
        <f>IF(AND('8'!EM54=""),"",'8'!EM54)</f>
        <v/>
      </c>
      <c r="EN250" s="482" t="str">
        <f>IF(AND('8'!EN54=""),"",'8'!EN54)</f>
        <v/>
      </c>
      <c r="EO250" s="482" t="str">
        <f>IF(AND('8'!EO54=""),"",'8'!EO54)</f>
        <v/>
      </c>
      <c r="EP250" s="482" t="str">
        <f>IF(AND('8'!EP54=""),"",'8'!EP54)</f>
        <v/>
      </c>
      <c r="EQ250" s="482" t="str">
        <f>IF(AND('8'!EQ54=""),"",'8'!EQ54)</f>
        <v/>
      </c>
      <c r="ER250" s="482" t="str">
        <f>IF(AND('8'!ER54=""),"",'8'!ER54)</f>
        <v/>
      </c>
      <c r="ES250" s="482" t="str">
        <f>IF(AND('8'!ES54=""),"",'8'!ES54)</f>
        <v/>
      </c>
      <c r="ET250" s="482" t="str">
        <f>IF(AND('8'!ET54=""),"",'8'!ET54)</f>
        <v/>
      </c>
      <c r="EU250" s="482" t="str">
        <f>IF(AND('8'!EU54=""),"",'8'!EU54)</f>
        <v/>
      </c>
      <c r="EV250" s="482" t="str">
        <f>IF(AND('8'!EV54=""),"",'8'!EV54)</f>
        <v/>
      </c>
      <c r="EW250" s="482" t="str">
        <f>IF(AND('8'!EW54=""),"",'8'!EW54)</f>
        <v/>
      </c>
      <c r="EX250" s="482" t="str">
        <f>IF(AND('8'!EX54=""),"",'8'!EX54)</f>
        <v/>
      </c>
      <c r="EY250" s="482" t="str">
        <f>IF(AND('8'!EY54=""),"",'8'!EY54)</f>
        <v/>
      </c>
      <c r="EZ250" s="482" t="str">
        <f>IF(AND('8'!EZ54=""),"",'8'!EZ54)</f>
        <v/>
      </c>
      <c r="FA250" s="482" t="str">
        <f>IF(AND('8'!FA54=""),"",'8'!FA54)</f>
        <v/>
      </c>
      <c r="FB250" s="482" t="str">
        <f>IF(AND('8'!FB54=""),"",'8'!FB54)</f>
        <v/>
      </c>
      <c r="FC250" s="482" t="str">
        <f>IF(AND('8'!FC54=""),"",'8'!FC54)</f>
        <v/>
      </c>
      <c r="FD250" s="482" t="str">
        <f>IF(AND('8'!FD54=""),"",'8'!FD54)</f>
        <v/>
      </c>
      <c r="FE250" s="482" t="str">
        <f>IF(AND('8'!FE54=""),"",'8'!FE54)</f>
        <v/>
      </c>
      <c r="FF250" s="482" t="str">
        <f>IF(AND('8'!FF54=""),"",'8'!FF54)</f>
        <v xml:space="preserve"> </v>
      </c>
      <c r="FG250" s="482" t="str">
        <f>IF(AND('8'!FG54=""),"",'8'!FG54)</f>
        <v/>
      </c>
      <c r="FH250" s="482" t="str">
        <f>IF(AND('8'!FH54=""),"",'8'!FH54)</f>
        <v/>
      </c>
      <c r="FI250" s="482" t="str">
        <f>IF(AND('8'!FI54=""),"",'8'!FI54)</f>
        <v/>
      </c>
      <c r="FJ250" s="482" t="str">
        <f>IF(AND('8'!FJ54=""),"",'8'!FJ54)</f>
        <v/>
      </c>
      <c r="FK250" s="482" t="str">
        <f>IF(AND('8'!FK54=""),"",'8'!FK54)</f>
        <v/>
      </c>
      <c r="FL250" s="482" t="str">
        <f>IF(AND('8'!FL54=""),"",'8'!FL54)</f>
        <v/>
      </c>
      <c r="FM250" s="482" t="str">
        <f>IF(AND('8'!FM54=""),"",'8'!FM54)</f>
        <v xml:space="preserve"> </v>
      </c>
      <c r="FN250" s="482" t="str">
        <f>IF(AND('8'!FN54=""),"",'8'!FN54)</f>
        <v/>
      </c>
      <c r="FO250" s="482" t="str">
        <f>IF(AND('8'!FO54=""),"",'8'!FO54)</f>
        <v/>
      </c>
      <c r="FP250" s="482" t="str">
        <f>IF(AND('8'!FP54=""),"",'8'!FP54)</f>
        <v/>
      </c>
      <c r="FQ250" s="482" t="str">
        <f>IF(AND('8'!FQ54=""),"",'8'!FQ54)</f>
        <v/>
      </c>
      <c r="FR250" s="482" t="str">
        <f>IF(AND('8'!FR54=""),"",'8'!FR54)</f>
        <v/>
      </c>
      <c r="FS250" s="482" t="str">
        <f>IF(AND('8'!FS54=""),"",'8'!FS54)</f>
        <v/>
      </c>
      <c r="FT250" s="482" t="str">
        <f>IF(AND('8'!FT54=""),"",'8'!FT54)</f>
        <v xml:space="preserve"> </v>
      </c>
      <c r="FU250" s="482" t="str">
        <f>IF(AND('8'!FV54=""),"",'8'!FV54)</f>
        <v>-</v>
      </c>
      <c r="FV250" s="482" t="str">
        <f>IF(AND('8'!FW54=""),"",'8'!FW54)</f>
        <v>-</v>
      </c>
      <c r="FW250" s="482" t="str">
        <f>IF(AND('8'!FX54=""),"",'8'!FX54)</f>
        <v>-</v>
      </c>
      <c r="FX250" s="482" t="str">
        <f>IF(AND('8'!FY54=""),"",'8'!FY54)</f>
        <v>-</v>
      </c>
      <c r="FY250" s="482" t="str">
        <f>IF(AND('8'!FZ54=""),"",'8'!FZ54)</f>
        <v>-</v>
      </c>
      <c r="FZ250" s="482" t="str">
        <f>IF(AND('8'!GA54=""),"",'8'!GA54)</f>
        <v>-</v>
      </c>
      <c r="GA250" s="482" t="str">
        <f>IF(AND('8'!GB54=""),"",'8'!GB54)</f>
        <v>-</v>
      </c>
      <c r="GB250" s="482" t="str">
        <f>IF(AND('8'!GC54=""),"",'8'!GC54)</f>
        <v>-</v>
      </c>
      <c r="GC250" s="482" t="str">
        <f>IF(AND('8'!GD54=""),"",'8'!GD54)</f>
        <v>-</v>
      </c>
      <c r="GD250" s="482" t="str">
        <f>IF(AND('8'!GE54=""),"",'8'!GE54)</f>
        <v>-</v>
      </c>
      <c r="GE250" s="482" t="str">
        <f>IF(AND('8'!GF54=""),"",'8'!GF54)</f>
        <v>-</v>
      </c>
      <c r="GF250" s="482" t="str">
        <f>IF(AND('8'!GG54=""),"",'8'!GG54)</f>
        <v>-</v>
      </c>
      <c r="GG250" s="482" t="str">
        <f>IF(AND('8'!GH54=""),"",IF(AND('8'!GH54="-"),"",'8'!GH54))</f>
        <v/>
      </c>
      <c r="GH250" s="50" t="str">
        <f>IF(AND(C250=""),"",VLOOKUP(B250,Register!$A$7:$CL$311,36,FALSE))</f>
        <v/>
      </c>
      <c r="GI250" s="483" t="str">
        <f>IF(AND('8'!GL54=""),"",'8'!GL54)</f>
        <v/>
      </c>
      <c r="GJ250" s="173" t="str">
        <f>IF(AND('8'!FU54=""),"",'8'!FU54)</f>
        <v/>
      </c>
    </row>
    <row r="251" spans="1:192" ht="21">
      <c r="A251" s="480">
        <v>243</v>
      </c>
      <c r="B251" s="481" t="str">
        <f>IF(AND('8'!B55=""),"",'8'!B55)</f>
        <v/>
      </c>
      <c r="C251" s="196" t="str">
        <f>IF(AND('8'!C55=""),"",'8'!C55)</f>
        <v/>
      </c>
      <c r="D251" s="196" t="str">
        <f>IF(AND('8'!D55=""),"",'8'!D55)</f>
        <v/>
      </c>
      <c r="E251" s="201" t="str">
        <f>IF(AND('8'!E55=""),"",'8'!E55)</f>
        <v/>
      </c>
      <c r="F251" s="482" t="str">
        <f>IF(AND('8'!F55=""),"",'8'!F55)</f>
        <v/>
      </c>
      <c r="G251" s="482" t="str">
        <f>IF(AND('8'!G55=""),"",'8'!G55)</f>
        <v/>
      </c>
      <c r="H251" s="482" t="str">
        <f>IF(AND('8'!H55=""),"",'8'!H55)</f>
        <v/>
      </c>
      <c r="I251" s="482" t="str">
        <f>IF(AND('8'!I55=""),"",'8'!I55)</f>
        <v/>
      </c>
      <c r="J251" s="482" t="str">
        <f>IF(AND('8'!J55=""),"",'8'!J55)</f>
        <v/>
      </c>
      <c r="K251" s="482" t="str">
        <f>IF(AND('8'!K55=""),"",'8'!K55)</f>
        <v/>
      </c>
      <c r="L251" s="482" t="str">
        <f>IF(AND('8'!L55=""),"",'8'!L55)</f>
        <v/>
      </c>
      <c r="M251" s="482" t="str">
        <f>IF(AND('8'!M55=""),"",'8'!M55)</f>
        <v/>
      </c>
      <c r="N251" s="482" t="str">
        <f>IF(AND('8'!N55=""),"",'8'!N55)</f>
        <v/>
      </c>
      <c r="O251" s="482" t="str">
        <f>IF(AND('8'!O55=""),"",'8'!O55)</f>
        <v/>
      </c>
      <c r="P251" s="482" t="str">
        <f>IF(AND('8'!P55=""),"",'8'!P55)</f>
        <v/>
      </c>
      <c r="Q251" s="482" t="str">
        <f>IF(AND('8'!Q55=""),"",'8'!Q55)</f>
        <v/>
      </c>
      <c r="R251" s="482" t="str">
        <f>IF(AND('8'!R55=""),"",'8'!R55)</f>
        <v/>
      </c>
      <c r="S251" s="482" t="str">
        <f>IF(AND('8'!S55=""),"",'8'!S55)</f>
        <v/>
      </c>
      <c r="T251" s="482" t="str">
        <f>IF(AND('8'!T55=""),"",'8'!T55)</f>
        <v/>
      </c>
      <c r="U251" s="482" t="str">
        <f>IF(AND('8'!U55=""),"",'8'!U55)</f>
        <v/>
      </c>
      <c r="V251" s="482" t="str">
        <f>IF(AND('8'!V55=""),"",'8'!V55)</f>
        <v/>
      </c>
      <c r="W251" s="482" t="str">
        <f>IF(AND('8'!W55=""),"",'8'!W55)</f>
        <v/>
      </c>
      <c r="X251" s="482" t="str">
        <f>IF(AND('8'!X55=""),"",'8'!X55)</f>
        <v/>
      </c>
      <c r="Y251" s="482" t="str">
        <f>IF(AND('8'!Y55=""),"",'8'!Y55)</f>
        <v/>
      </c>
      <c r="Z251" s="482" t="str">
        <f>IF(AND('8'!Z55=""),"",'8'!Z55)</f>
        <v/>
      </c>
      <c r="AA251" s="482" t="str">
        <f>IF(AND('8'!AA55=""),"",'8'!AA55)</f>
        <v/>
      </c>
      <c r="AB251" s="482" t="str">
        <f>IF(AND('8'!AB55=""),"",'8'!AB55)</f>
        <v/>
      </c>
      <c r="AC251" s="482" t="str">
        <f>IF(AND('8'!AC55=""),"",'8'!AC55)</f>
        <v/>
      </c>
      <c r="AD251" s="482" t="str">
        <f>IF(AND('8'!AD55=""),"",'8'!AD55)</f>
        <v/>
      </c>
      <c r="AE251" s="482" t="str">
        <f>IF(AND('8'!AE55=""),"",'8'!AE55)</f>
        <v/>
      </c>
      <c r="AF251" s="482" t="str">
        <f>IF(AND('8'!AF55=""),"",'8'!AF55)</f>
        <v/>
      </c>
      <c r="AG251" s="482" t="str">
        <f>IF(AND('8'!AG55=""),"",'8'!AG55)</f>
        <v/>
      </c>
      <c r="AH251" s="482" t="str">
        <f>IF(AND('8'!AH55=""),"",'8'!AH55)</f>
        <v/>
      </c>
      <c r="AI251" s="482" t="str">
        <f>IF(AND('8'!AI55=""),"",'8'!AI55)</f>
        <v/>
      </c>
      <c r="AJ251" s="482" t="str">
        <f>IF(AND('8'!AJ55=""),"",'8'!AJ55)</f>
        <v/>
      </c>
      <c r="AK251" s="482" t="str">
        <f>IF(AND('8'!AK55=""),"",'8'!AK55)</f>
        <v/>
      </c>
      <c r="AL251" s="482" t="str">
        <f>IF(AND('8'!AL55=""),"",'8'!AL55)</f>
        <v/>
      </c>
      <c r="AM251" s="482" t="str">
        <f>IF(AND('8'!AM55=""),"",'8'!AM55)</f>
        <v/>
      </c>
      <c r="AN251" s="482" t="str">
        <f>IF(AND('8'!AN55=""),"",'8'!AN55)</f>
        <v/>
      </c>
      <c r="AO251" s="482" t="str">
        <f>IF(AND('8'!AO55=""),"",'8'!AO55)</f>
        <v/>
      </c>
      <c r="AP251" s="482" t="str">
        <f>IF(AND('8'!AP55=""),"",'8'!AP55)</f>
        <v/>
      </c>
      <c r="AQ251" s="482" t="str">
        <f>IF(AND('8'!AQ55=""),"",'8'!AQ55)</f>
        <v/>
      </c>
      <c r="AR251" s="482" t="str">
        <f>IF(AND('8'!AR55=""),"",'8'!AR55)</f>
        <v/>
      </c>
      <c r="AS251" s="482" t="str">
        <f>IF(AND('8'!AS55=""),"",'8'!AS55)</f>
        <v/>
      </c>
      <c r="AT251" s="482" t="str">
        <f>IF(AND('8'!AT55=""),"",'8'!AT55)</f>
        <v/>
      </c>
      <c r="AU251" s="482" t="str">
        <f>IF(AND('8'!AU55=""),"",'8'!AU55)</f>
        <v/>
      </c>
      <c r="AV251" s="482" t="str">
        <f>IF(AND('8'!AV55=""),"",'8'!AV55)</f>
        <v/>
      </c>
      <c r="AW251" s="482" t="str">
        <f>IF(AND('8'!AW55=""),"",'8'!AW55)</f>
        <v/>
      </c>
      <c r="AX251" s="482" t="str">
        <f>IF(AND('8'!AX55=""),"",'8'!AX55)</f>
        <v/>
      </c>
      <c r="AY251" s="482" t="str">
        <f>IF(AND('8'!AY55=""),"",'8'!AY55)</f>
        <v/>
      </c>
      <c r="AZ251" s="482" t="str">
        <f>IF(AND('8'!AZ55=""),"",'8'!AZ55)</f>
        <v/>
      </c>
      <c r="BA251" s="482" t="str">
        <f>IF(AND('8'!BA55=""),"",'8'!BA55)</f>
        <v/>
      </c>
      <c r="BB251" s="482" t="str">
        <f>IF(AND('8'!BB55=""),"",'8'!BB55)</f>
        <v/>
      </c>
      <c r="BC251" s="482" t="str">
        <f>IF(AND('8'!BC55=""),"",'8'!BC55)</f>
        <v/>
      </c>
      <c r="BD251" s="482" t="str">
        <f>IF(AND('8'!BD55=""),"",'8'!BD55)</f>
        <v/>
      </c>
      <c r="BE251" s="482" t="str">
        <f>IF(AND('8'!BE55=""),"",'8'!BE55)</f>
        <v/>
      </c>
      <c r="BF251" s="482" t="str">
        <f>IF(AND('8'!BF55=""),"",'8'!BF55)</f>
        <v/>
      </c>
      <c r="BG251" s="482" t="str">
        <f>IF(AND('8'!BG55=""),"",'8'!BG55)</f>
        <v/>
      </c>
      <c r="BH251" s="482" t="str">
        <f>IF(AND('8'!BH55=""),"",'8'!BH55)</f>
        <v/>
      </c>
      <c r="BI251" s="482" t="str">
        <f>IF(AND('8'!BI55=""),"",'8'!BI55)</f>
        <v/>
      </c>
      <c r="BJ251" s="482" t="str">
        <f>IF(AND('8'!BJ55=""),"",'8'!BJ55)</f>
        <v/>
      </c>
      <c r="BK251" s="482" t="str">
        <f>IF(AND('8'!BK55=""),"",'8'!BK55)</f>
        <v/>
      </c>
      <c r="BL251" s="482" t="str">
        <f>IF(AND('8'!BL55=""),"",'8'!BL55)</f>
        <v/>
      </c>
      <c r="BM251" s="482" t="str">
        <f>IF(AND('8'!BM55=""),"",'8'!BM55)</f>
        <v/>
      </c>
      <c r="BN251" s="482" t="str">
        <f>IF(AND('8'!BN55=""),"",'8'!BN55)</f>
        <v/>
      </c>
      <c r="BO251" s="482" t="str">
        <f>IF(AND('8'!BO55=""),"",'8'!BO55)</f>
        <v/>
      </c>
      <c r="BP251" s="482" t="str">
        <f>IF(AND('8'!BP55=""),"",'8'!BP55)</f>
        <v/>
      </c>
      <c r="BQ251" s="482" t="str">
        <f>IF(AND('8'!BQ55=""),"",'8'!BQ55)</f>
        <v/>
      </c>
      <c r="BR251" s="482" t="str">
        <f>IF(AND('8'!BR55=""),"",'8'!BR55)</f>
        <v/>
      </c>
      <c r="BS251" s="482" t="str">
        <f>IF(AND('8'!BS55=""),"",'8'!BS55)</f>
        <v/>
      </c>
      <c r="BT251" s="482" t="str">
        <f>IF(AND('8'!BT55=""),"",'8'!BT55)</f>
        <v/>
      </c>
      <c r="BU251" s="482" t="str">
        <f>IF(AND('8'!BU55=""),"",'8'!BU55)</f>
        <v/>
      </c>
      <c r="BV251" s="482" t="str">
        <f>IF(AND('8'!BV55=""),"",'8'!BV55)</f>
        <v/>
      </c>
      <c r="BW251" s="482" t="str">
        <f>IF(AND('8'!BW55=""),"",'8'!BW55)</f>
        <v/>
      </c>
      <c r="BX251" s="482" t="str">
        <f>IF(AND('8'!BX55=""),"",'8'!BX55)</f>
        <v/>
      </c>
      <c r="BY251" s="482" t="str">
        <f>IF(AND('8'!BY55=""),"",'8'!BY55)</f>
        <v/>
      </c>
      <c r="BZ251" s="482" t="str">
        <f>IF(AND('8'!BZ55=""),"",'8'!BZ55)</f>
        <v/>
      </c>
      <c r="CA251" s="482" t="str">
        <f>IF(AND('8'!CA55=""),"",'8'!CA55)</f>
        <v/>
      </c>
      <c r="CB251" s="482" t="str">
        <f>IF(AND('8'!CB55=""),"",'8'!CB55)</f>
        <v/>
      </c>
      <c r="CC251" s="482" t="str">
        <f>IF(AND('8'!CC55=""),"",'8'!CC55)</f>
        <v/>
      </c>
      <c r="CD251" s="482" t="str">
        <f>IF(AND('8'!CD55=""),"",'8'!CD55)</f>
        <v/>
      </c>
      <c r="CE251" s="482" t="str">
        <f>IF(AND('8'!CE55=""),"",'8'!CE55)</f>
        <v/>
      </c>
      <c r="CF251" s="482" t="str">
        <f>IF(AND('8'!CF55=""),"",'8'!CF55)</f>
        <v/>
      </c>
      <c r="CG251" s="482" t="str">
        <f>IF(AND('8'!CG55=""),"",'8'!CG55)</f>
        <v/>
      </c>
      <c r="CH251" s="482" t="str">
        <f>IF(AND('8'!CH55=""),"",'8'!CH55)</f>
        <v/>
      </c>
      <c r="CI251" s="482" t="str">
        <f>IF(AND('8'!CI55=""),"",'8'!CI55)</f>
        <v/>
      </c>
      <c r="CJ251" s="482" t="str">
        <f>IF(AND('8'!CJ55=""),"",'8'!CJ55)</f>
        <v/>
      </c>
      <c r="CK251" s="482" t="str">
        <f>IF(AND('8'!CK55=""),"",'8'!CK55)</f>
        <v/>
      </c>
      <c r="CL251" s="482" t="str">
        <f>IF(AND('8'!CL55=""),"",'8'!CL55)</f>
        <v/>
      </c>
      <c r="CM251" s="482" t="str">
        <f>IF(AND('8'!CM55=""),"",'8'!CM55)</f>
        <v/>
      </c>
      <c r="CN251" s="482" t="str">
        <f>IF(AND('8'!CN55=""),"",'8'!CN55)</f>
        <v/>
      </c>
      <c r="CO251" s="482" t="str">
        <f>IF(AND('8'!CO55=""),"",'8'!CO55)</f>
        <v/>
      </c>
      <c r="CP251" s="482" t="str">
        <f>IF(AND('8'!CP55=""),"",'8'!CP55)</f>
        <v/>
      </c>
      <c r="CQ251" s="482" t="str">
        <f>IF(AND('8'!CQ55=""),"",'8'!CQ55)</f>
        <v/>
      </c>
      <c r="CR251" s="482" t="str">
        <f>IF(AND('8'!CR55=""),"",'8'!CR55)</f>
        <v/>
      </c>
      <c r="CS251" s="482" t="str">
        <f>IF(AND('8'!CS55=""),"",'8'!CS55)</f>
        <v/>
      </c>
      <c r="CT251" s="482" t="str">
        <f>IF(AND('8'!CT55=""),"",'8'!CT55)</f>
        <v/>
      </c>
      <c r="CU251" s="482" t="str">
        <f>IF(AND('8'!CU55=""),"",'8'!CU55)</f>
        <v/>
      </c>
      <c r="CV251" s="482" t="str">
        <f>IF(AND('8'!CV55=""),"",'8'!CV55)</f>
        <v/>
      </c>
      <c r="CW251" s="482" t="str">
        <f>IF(AND('8'!CW55=""),"",'8'!CW55)</f>
        <v/>
      </c>
      <c r="CX251" s="482" t="str">
        <f>IF(AND('8'!CX55=""),"",'8'!CX55)</f>
        <v/>
      </c>
      <c r="CY251" s="482" t="str">
        <f>IF(AND('8'!CY55=""),"",'8'!CY55)</f>
        <v/>
      </c>
      <c r="CZ251" s="482" t="str">
        <f>IF(AND('8'!CZ55=""),"",'8'!CZ55)</f>
        <v/>
      </c>
      <c r="DA251" s="482" t="str">
        <f>IF(AND('8'!DA55=""),"",'8'!DA55)</f>
        <v/>
      </c>
      <c r="DB251" s="482" t="str">
        <f>IF(AND('8'!DB55=""),"",'8'!DB55)</f>
        <v/>
      </c>
      <c r="DC251" s="482" t="str">
        <f>IF(AND('8'!DC55=""),"",'8'!DC55)</f>
        <v/>
      </c>
      <c r="DD251" s="482" t="str">
        <f>IF(AND('8'!DD55=""),"",'8'!DD55)</f>
        <v/>
      </c>
      <c r="DE251" s="482" t="str">
        <f>IF(AND('8'!DE55=""),"",'8'!DE55)</f>
        <v/>
      </c>
      <c r="DF251" s="482" t="str">
        <f>IF(AND('8'!DF55=""),"",'8'!DF55)</f>
        <v/>
      </c>
      <c r="DG251" s="482" t="str">
        <f>IF(AND('8'!DG55=""),"",'8'!DG55)</f>
        <v/>
      </c>
      <c r="DH251" s="482" t="str">
        <f>IF(AND('8'!DH55=""),"",'8'!DH55)</f>
        <v/>
      </c>
      <c r="DI251" s="482" t="str">
        <f>IF(AND('8'!DI55=""),"",'8'!DI55)</f>
        <v/>
      </c>
      <c r="DJ251" s="482" t="str">
        <f>IF(AND('8'!DJ55=""),"",'8'!DJ55)</f>
        <v/>
      </c>
      <c r="DK251" s="482" t="str">
        <f>IF(AND('8'!DK55=""),"",'8'!DK55)</f>
        <v/>
      </c>
      <c r="DL251" s="482" t="str">
        <f>IF(AND('8'!DL55=""),"",'8'!DL55)</f>
        <v/>
      </c>
      <c r="DM251" s="482" t="str">
        <f>IF(AND('8'!DM55=""),"",'8'!DM55)</f>
        <v/>
      </c>
      <c r="DN251" s="482" t="str">
        <f>IF(AND('8'!DN55=""),"",'8'!DN55)</f>
        <v/>
      </c>
      <c r="DO251" s="482" t="str">
        <f>IF(AND('8'!DO55=""),"",'8'!DO55)</f>
        <v/>
      </c>
      <c r="DP251" s="482" t="str">
        <f>IF(AND('8'!DP55=""),"",'8'!DP55)</f>
        <v/>
      </c>
      <c r="DQ251" s="482" t="str">
        <f>IF(AND('8'!DQ55=""),"",'8'!DQ55)</f>
        <v/>
      </c>
      <c r="DR251" s="482" t="str">
        <f>IF(AND('8'!DR55=""),"",'8'!DR55)</f>
        <v/>
      </c>
      <c r="DS251" s="482" t="str">
        <f>IF(AND('8'!DS55=""),"",'8'!DS55)</f>
        <v/>
      </c>
      <c r="DT251" s="482" t="str">
        <f>IF(AND('8'!DT55=""),"",'8'!DT55)</f>
        <v/>
      </c>
      <c r="DU251" s="482" t="str">
        <f>IF(AND('8'!DU55=""),"",'8'!DU55)</f>
        <v/>
      </c>
      <c r="DV251" s="482" t="str">
        <f>IF(AND('8'!DV55=""),"",'8'!DV55)</f>
        <v/>
      </c>
      <c r="DW251" s="482" t="str">
        <f>IF(AND('8'!DW55=""),"",'8'!DW55)</f>
        <v/>
      </c>
      <c r="DX251" s="482" t="str">
        <f>IF(AND('8'!DX55=""),"",'8'!DX55)</f>
        <v/>
      </c>
      <c r="DY251" s="482" t="str">
        <f>IF(AND('8'!DY55=""),"",'8'!DY55)</f>
        <v/>
      </c>
      <c r="DZ251" s="482" t="str">
        <f>IF(AND('8'!DZ55=""),"",'8'!DZ55)</f>
        <v/>
      </c>
      <c r="EA251" s="482" t="str">
        <f>IF(AND('8'!EA55=""),"",'8'!EA55)</f>
        <v/>
      </c>
      <c r="EB251" s="482" t="str">
        <f>IF(AND('8'!EB55=""),"",'8'!EB55)</f>
        <v/>
      </c>
      <c r="EC251" s="482" t="str">
        <f>IF(AND('8'!EC55=""),"",'8'!EC55)</f>
        <v/>
      </c>
      <c r="ED251" s="482" t="str">
        <f>IF(AND('8'!ED55=""),"",'8'!ED55)</f>
        <v/>
      </c>
      <c r="EE251" s="482" t="str">
        <f>IF(AND('8'!EE55=""),"",'8'!EE55)</f>
        <v/>
      </c>
      <c r="EF251" s="482" t="str">
        <f>IF(AND('8'!EF55=""),"",'8'!EF55)</f>
        <v/>
      </c>
      <c r="EG251" s="482" t="str">
        <f>IF(AND('8'!EG55=""),"",'8'!EG55)</f>
        <v/>
      </c>
      <c r="EH251" s="482" t="str">
        <f>IF(AND('8'!EH55=""),"",'8'!EH55)</f>
        <v/>
      </c>
      <c r="EI251" s="482" t="str">
        <f>IF(AND('8'!EI55=""),"",'8'!EI55)</f>
        <v/>
      </c>
      <c r="EJ251" s="482" t="str">
        <f>IF(AND('8'!EJ55=""),"",'8'!EJ55)</f>
        <v/>
      </c>
      <c r="EK251" s="482" t="str">
        <f>IF(AND('8'!EK55=""),"",'8'!EK55)</f>
        <v/>
      </c>
      <c r="EL251" s="482" t="str">
        <f>IF(AND('8'!EL55=""),"",'8'!EL55)</f>
        <v/>
      </c>
      <c r="EM251" s="482" t="str">
        <f>IF(AND('8'!EM55=""),"",'8'!EM55)</f>
        <v/>
      </c>
      <c r="EN251" s="482" t="str">
        <f>IF(AND('8'!EN55=""),"",'8'!EN55)</f>
        <v/>
      </c>
      <c r="EO251" s="482" t="str">
        <f>IF(AND('8'!EO55=""),"",'8'!EO55)</f>
        <v/>
      </c>
      <c r="EP251" s="482" t="str">
        <f>IF(AND('8'!EP55=""),"",'8'!EP55)</f>
        <v/>
      </c>
      <c r="EQ251" s="482" t="str">
        <f>IF(AND('8'!EQ55=""),"",'8'!EQ55)</f>
        <v/>
      </c>
      <c r="ER251" s="482" t="str">
        <f>IF(AND('8'!ER55=""),"",'8'!ER55)</f>
        <v/>
      </c>
      <c r="ES251" s="482" t="str">
        <f>IF(AND('8'!ES55=""),"",'8'!ES55)</f>
        <v/>
      </c>
      <c r="ET251" s="482" t="str">
        <f>IF(AND('8'!ET55=""),"",'8'!ET55)</f>
        <v/>
      </c>
      <c r="EU251" s="482" t="str">
        <f>IF(AND('8'!EU55=""),"",'8'!EU55)</f>
        <v/>
      </c>
      <c r="EV251" s="482" t="str">
        <f>IF(AND('8'!EV55=""),"",'8'!EV55)</f>
        <v/>
      </c>
      <c r="EW251" s="482" t="str">
        <f>IF(AND('8'!EW55=""),"",'8'!EW55)</f>
        <v/>
      </c>
      <c r="EX251" s="482" t="str">
        <f>IF(AND('8'!EX55=""),"",'8'!EX55)</f>
        <v/>
      </c>
      <c r="EY251" s="482" t="str">
        <f>IF(AND('8'!EY55=""),"",'8'!EY55)</f>
        <v/>
      </c>
      <c r="EZ251" s="482" t="str">
        <f>IF(AND('8'!EZ55=""),"",'8'!EZ55)</f>
        <v/>
      </c>
      <c r="FA251" s="482" t="str">
        <f>IF(AND('8'!FA55=""),"",'8'!FA55)</f>
        <v/>
      </c>
      <c r="FB251" s="482" t="str">
        <f>IF(AND('8'!FB55=""),"",'8'!FB55)</f>
        <v/>
      </c>
      <c r="FC251" s="482" t="str">
        <f>IF(AND('8'!FC55=""),"",'8'!FC55)</f>
        <v/>
      </c>
      <c r="FD251" s="482" t="str">
        <f>IF(AND('8'!FD55=""),"",'8'!FD55)</f>
        <v/>
      </c>
      <c r="FE251" s="482" t="str">
        <f>IF(AND('8'!FE55=""),"",'8'!FE55)</f>
        <v/>
      </c>
      <c r="FF251" s="482" t="str">
        <f>IF(AND('8'!FF55=""),"",'8'!FF55)</f>
        <v xml:space="preserve"> </v>
      </c>
      <c r="FG251" s="482" t="str">
        <f>IF(AND('8'!FG55=""),"",'8'!FG55)</f>
        <v/>
      </c>
      <c r="FH251" s="482" t="str">
        <f>IF(AND('8'!FH55=""),"",'8'!FH55)</f>
        <v/>
      </c>
      <c r="FI251" s="482" t="str">
        <f>IF(AND('8'!FI55=""),"",'8'!FI55)</f>
        <v/>
      </c>
      <c r="FJ251" s="482" t="str">
        <f>IF(AND('8'!FJ55=""),"",'8'!FJ55)</f>
        <v/>
      </c>
      <c r="FK251" s="482" t="str">
        <f>IF(AND('8'!FK55=""),"",'8'!FK55)</f>
        <v/>
      </c>
      <c r="FL251" s="482" t="str">
        <f>IF(AND('8'!FL55=""),"",'8'!FL55)</f>
        <v/>
      </c>
      <c r="FM251" s="482" t="str">
        <f>IF(AND('8'!FM55=""),"",'8'!FM55)</f>
        <v xml:space="preserve"> </v>
      </c>
      <c r="FN251" s="482" t="str">
        <f>IF(AND('8'!FN55=""),"",'8'!FN55)</f>
        <v/>
      </c>
      <c r="FO251" s="482" t="str">
        <f>IF(AND('8'!FO55=""),"",'8'!FO55)</f>
        <v/>
      </c>
      <c r="FP251" s="482" t="str">
        <f>IF(AND('8'!FP55=""),"",'8'!FP55)</f>
        <v/>
      </c>
      <c r="FQ251" s="482" t="str">
        <f>IF(AND('8'!FQ55=""),"",'8'!FQ55)</f>
        <v/>
      </c>
      <c r="FR251" s="482" t="str">
        <f>IF(AND('8'!FR55=""),"",'8'!FR55)</f>
        <v/>
      </c>
      <c r="FS251" s="482" t="str">
        <f>IF(AND('8'!FS55=""),"",'8'!FS55)</f>
        <v/>
      </c>
      <c r="FT251" s="482" t="str">
        <f>IF(AND('8'!FT55=""),"",'8'!FT55)</f>
        <v xml:space="preserve"> </v>
      </c>
      <c r="FU251" s="482" t="str">
        <f>IF(AND('8'!FV55=""),"",'8'!FV55)</f>
        <v>-</v>
      </c>
      <c r="FV251" s="482" t="str">
        <f>IF(AND('8'!FW55=""),"",'8'!FW55)</f>
        <v>-</v>
      </c>
      <c r="FW251" s="482" t="str">
        <f>IF(AND('8'!FX55=""),"",'8'!FX55)</f>
        <v>-</v>
      </c>
      <c r="FX251" s="482" t="str">
        <f>IF(AND('8'!FY55=""),"",'8'!FY55)</f>
        <v>-</v>
      </c>
      <c r="FY251" s="482" t="str">
        <f>IF(AND('8'!FZ55=""),"",'8'!FZ55)</f>
        <v>-</v>
      </c>
      <c r="FZ251" s="482" t="str">
        <f>IF(AND('8'!GA55=""),"",'8'!GA55)</f>
        <v>-</v>
      </c>
      <c r="GA251" s="482" t="str">
        <f>IF(AND('8'!GB55=""),"",'8'!GB55)</f>
        <v>-</v>
      </c>
      <c r="GB251" s="482" t="str">
        <f>IF(AND('8'!GC55=""),"",'8'!GC55)</f>
        <v>-</v>
      </c>
      <c r="GC251" s="482" t="str">
        <f>IF(AND('8'!GD55=""),"",'8'!GD55)</f>
        <v>-</v>
      </c>
      <c r="GD251" s="482" t="str">
        <f>IF(AND('8'!GE55=""),"",'8'!GE55)</f>
        <v>-</v>
      </c>
      <c r="GE251" s="482" t="str">
        <f>IF(AND('8'!GF55=""),"",'8'!GF55)</f>
        <v>-</v>
      </c>
      <c r="GF251" s="482" t="str">
        <f>IF(AND('8'!GG55=""),"",'8'!GG55)</f>
        <v>-</v>
      </c>
      <c r="GG251" s="482" t="str">
        <f>IF(AND('8'!GH55=""),"",IF(AND('8'!GH55="-"),"",'8'!GH55))</f>
        <v/>
      </c>
      <c r="GH251" s="50" t="str">
        <f>IF(AND(C251=""),"",VLOOKUP(B251,Register!$A$7:$CL$311,36,FALSE))</f>
        <v/>
      </c>
      <c r="GI251" s="483" t="str">
        <f>IF(AND('8'!GL55=""),"",'8'!GL55)</f>
        <v/>
      </c>
      <c r="GJ251" s="173" t="str">
        <f>IF(AND('8'!FU55=""),"",'8'!FU55)</f>
        <v/>
      </c>
    </row>
    <row r="252" spans="1:192" ht="21">
      <c r="A252" s="480">
        <v>244</v>
      </c>
      <c r="B252" s="481" t="str">
        <f>IF(AND('8'!B56=""),"",'8'!B56)</f>
        <v/>
      </c>
      <c r="C252" s="196" t="str">
        <f>IF(AND('8'!C56=""),"",'8'!C56)</f>
        <v/>
      </c>
      <c r="D252" s="196" t="str">
        <f>IF(AND('8'!D56=""),"",'8'!D56)</f>
        <v/>
      </c>
      <c r="E252" s="201" t="str">
        <f>IF(AND('8'!E56=""),"",'8'!E56)</f>
        <v/>
      </c>
      <c r="F252" s="482" t="str">
        <f>IF(AND('8'!F56=""),"",'8'!F56)</f>
        <v/>
      </c>
      <c r="G252" s="482" t="str">
        <f>IF(AND('8'!G56=""),"",'8'!G56)</f>
        <v/>
      </c>
      <c r="H252" s="482" t="str">
        <f>IF(AND('8'!H56=""),"",'8'!H56)</f>
        <v/>
      </c>
      <c r="I252" s="482" t="str">
        <f>IF(AND('8'!I56=""),"",'8'!I56)</f>
        <v/>
      </c>
      <c r="J252" s="482" t="str">
        <f>IF(AND('8'!J56=""),"",'8'!J56)</f>
        <v/>
      </c>
      <c r="K252" s="482" t="str">
        <f>IF(AND('8'!K56=""),"",'8'!K56)</f>
        <v/>
      </c>
      <c r="L252" s="482" t="str">
        <f>IF(AND('8'!L56=""),"",'8'!L56)</f>
        <v/>
      </c>
      <c r="M252" s="482" t="str">
        <f>IF(AND('8'!M56=""),"",'8'!M56)</f>
        <v/>
      </c>
      <c r="N252" s="482" t="str">
        <f>IF(AND('8'!N56=""),"",'8'!N56)</f>
        <v/>
      </c>
      <c r="O252" s="482" t="str">
        <f>IF(AND('8'!O56=""),"",'8'!O56)</f>
        <v/>
      </c>
      <c r="P252" s="482" t="str">
        <f>IF(AND('8'!P56=""),"",'8'!P56)</f>
        <v/>
      </c>
      <c r="Q252" s="482" t="str">
        <f>IF(AND('8'!Q56=""),"",'8'!Q56)</f>
        <v/>
      </c>
      <c r="R252" s="482" t="str">
        <f>IF(AND('8'!R56=""),"",'8'!R56)</f>
        <v/>
      </c>
      <c r="S252" s="482" t="str">
        <f>IF(AND('8'!S56=""),"",'8'!S56)</f>
        <v/>
      </c>
      <c r="T252" s="482" t="str">
        <f>IF(AND('8'!T56=""),"",'8'!T56)</f>
        <v/>
      </c>
      <c r="U252" s="482" t="str">
        <f>IF(AND('8'!U56=""),"",'8'!U56)</f>
        <v/>
      </c>
      <c r="V252" s="482" t="str">
        <f>IF(AND('8'!V56=""),"",'8'!V56)</f>
        <v/>
      </c>
      <c r="W252" s="482" t="str">
        <f>IF(AND('8'!W56=""),"",'8'!W56)</f>
        <v/>
      </c>
      <c r="X252" s="482" t="str">
        <f>IF(AND('8'!X56=""),"",'8'!X56)</f>
        <v/>
      </c>
      <c r="Y252" s="482" t="str">
        <f>IF(AND('8'!Y56=""),"",'8'!Y56)</f>
        <v/>
      </c>
      <c r="Z252" s="482" t="str">
        <f>IF(AND('8'!Z56=""),"",'8'!Z56)</f>
        <v/>
      </c>
      <c r="AA252" s="482" t="str">
        <f>IF(AND('8'!AA56=""),"",'8'!AA56)</f>
        <v/>
      </c>
      <c r="AB252" s="482" t="str">
        <f>IF(AND('8'!AB56=""),"",'8'!AB56)</f>
        <v/>
      </c>
      <c r="AC252" s="482" t="str">
        <f>IF(AND('8'!AC56=""),"",'8'!AC56)</f>
        <v/>
      </c>
      <c r="AD252" s="482" t="str">
        <f>IF(AND('8'!AD56=""),"",'8'!AD56)</f>
        <v/>
      </c>
      <c r="AE252" s="482" t="str">
        <f>IF(AND('8'!AE56=""),"",'8'!AE56)</f>
        <v/>
      </c>
      <c r="AF252" s="482" t="str">
        <f>IF(AND('8'!AF56=""),"",'8'!AF56)</f>
        <v/>
      </c>
      <c r="AG252" s="482" t="str">
        <f>IF(AND('8'!AG56=""),"",'8'!AG56)</f>
        <v/>
      </c>
      <c r="AH252" s="482" t="str">
        <f>IF(AND('8'!AH56=""),"",'8'!AH56)</f>
        <v/>
      </c>
      <c r="AI252" s="482" t="str">
        <f>IF(AND('8'!AI56=""),"",'8'!AI56)</f>
        <v/>
      </c>
      <c r="AJ252" s="482" t="str">
        <f>IF(AND('8'!AJ56=""),"",'8'!AJ56)</f>
        <v/>
      </c>
      <c r="AK252" s="482" t="str">
        <f>IF(AND('8'!AK56=""),"",'8'!AK56)</f>
        <v/>
      </c>
      <c r="AL252" s="482" t="str">
        <f>IF(AND('8'!AL56=""),"",'8'!AL56)</f>
        <v/>
      </c>
      <c r="AM252" s="482" t="str">
        <f>IF(AND('8'!AM56=""),"",'8'!AM56)</f>
        <v/>
      </c>
      <c r="AN252" s="482" t="str">
        <f>IF(AND('8'!AN56=""),"",'8'!AN56)</f>
        <v/>
      </c>
      <c r="AO252" s="482" t="str">
        <f>IF(AND('8'!AO56=""),"",'8'!AO56)</f>
        <v/>
      </c>
      <c r="AP252" s="482" t="str">
        <f>IF(AND('8'!AP56=""),"",'8'!AP56)</f>
        <v/>
      </c>
      <c r="AQ252" s="482" t="str">
        <f>IF(AND('8'!AQ56=""),"",'8'!AQ56)</f>
        <v/>
      </c>
      <c r="AR252" s="482" t="str">
        <f>IF(AND('8'!AR56=""),"",'8'!AR56)</f>
        <v/>
      </c>
      <c r="AS252" s="482" t="str">
        <f>IF(AND('8'!AS56=""),"",'8'!AS56)</f>
        <v/>
      </c>
      <c r="AT252" s="482" t="str">
        <f>IF(AND('8'!AT56=""),"",'8'!AT56)</f>
        <v/>
      </c>
      <c r="AU252" s="482" t="str">
        <f>IF(AND('8'!AU56=""),"",'8'!AU56)</f>
        <v/>
      </c>
      <c r="AV252" s="482" t="str">
        <f>IF(AND('8'!AV56=""),"",'8'!AV56)</f>
        <v/>
      </c>
      <c r="AW252" s="482" t="str">
        <f>IF(AND('8'!AW56=""),"",'8'!AW56)</f>
        <v/>
      </c>
      <c r="AX252" s="482" t="str">
        <f>IF(AND('8'!AX56=""),"",'8'!AX56)</f>
        <v/>
      </c>
      <c r="AY252" s="482" t="str">
        <f>IF(AND('8'!AY56=""),"",'8'!AY56)</f>
        <v/>
      </c>
      <c r="AZ252" s="482" t="str">
        <f>IF(AND('8'!AZ56=""),"",'8'!AZ56)</f>
        <v/>
      </c>
      <c r="BA252" s="482" t="str">
        <f>IF(AND('8'!BA56=""),"",'8'!BA56)</f>
        <v/>
      </c>
      <c r="BB252" s="482" t="str">
        <f>IF(AND('8'!BB56=""),"",'8'!BB56)</f>
        <v/>
      </c>
      <c r="BC252" s="482" t="str">
        <f>IF(AND('8'!BC56=""),"",'8'!BC56)</f>
        <v/>
      </c>
      <c r="BD252" s="482" t="str">
        <f>IF(AND('8'!BD56=""),"",'8'!BD56)</f>
        <v/>
      </c>
      <c r="BE252" s="482" t="str">
        <f>IF(AND('8'!BE56=""),"",'8'!BE56)</f>
        <v/>
      </c>
      <c r="BF252" s="482" t="str">
        <f>IF(AND('8'!BF56=""),"",'8'!BF56)</f>
        <v/>
      </c>
      <c r="BG252" s="482" t="str">
        <f>IF(AND('8'!BG56=""),"",'8'!BG56)</f>
        <v/>
      </c>
      <c r="BH252" s="482" t="str">
        <f>IF(AND('8'!BH56=""),"",'8'!BH56)</f>
        <v/>
      </c>
      <c r="BI252" s="482" t="str">
        <f>IF(AND('8'!BI56=""),"",'8'!BI56)</f>
        <v/>
      </c>
      <c r="BJ252" s="482" t="str">
        <f>IF(AND('8'!BJ56=""),"",'8'!BJ56)</f>
        <v/>
      </c>
      <c r="BK252" s="482" t="str">
        <f>IF(AND('8'!BK56=""),"",'8'!BK56)</f>
        <v/>
      </c>
      <c r="BL252" s="482" t="str">
        <f>IF(AND('8'!BL56=""),"",'8'!BL56)</f>
        <v/>
      </c>
      <c r="BM252" s="482" t="str">
        <f>IF(AND('8'!BM56=""),"",'8'!BM56)</f>
        <v/>
      </c>
      <c r="BN252" s="482" t="str">
        <f>IF(AND('8'!BN56=""),"",'8'!BN56)</f>
        <v/>
      </c>
      <c r="BO252" s="482" t="str">
        <f>IF(AND('8'!BO56=""),"",'8'!BO56)</f>
        <v/>
      </c>
      <c r="BP252" s="482" t="str">
        <f>IF(AND('8'!BP56=""),"",'8'!BP56)</f>
        <v/>
      </c>
      <c r="BQ252" s="482" t="str">
        <f>IF(AND('8'!BQ56=""),"",'8'!BQ56)</f>
        <v/>
      </c>
      <c r="BR252" s="482" t="str">
        <f>IF(AND('8'!BR56=""),"",'8'!BR56)</f>
        <v/>
      </c>
      <c r="BS252" s="482" t="str">
        <f>IF(AND('8'!BS56=""),"",'8'!BS56)</f>
        <v/>
      </c>
      <c r="BT252" s="482" t="str">
        <f>IF(AND('8'!BT56=""),"",'8'!BT56)</f>
        <v/>
      </c>
      <c r="BU252" s="482" t="str">
        <f>IF(AND('8'!BU56=""),"",'8'!BU56)</f>
        <v/>
      </c>
      <c r="BV252" s="482" t="str">
        <f>IF(AND('8'!BV56=""),"",'8'!BV56)</f>
        <v/>
      </c>
      <c r="BW252" s="482" t="str">
        <f>IF(AND('8'!BW56=""),"",'8'!BW56)</f>
        <v/>
      </c>
      <c r="BX252" s="482" t="str">
        <f>IF(AND('8'!BX56=""),"",'8'!BX56)</f>
        <v/>
      </c>
      <c r="BY252" s="482" t="str">
        <f>IF(AND('8'!BY56=""),"",'8'!BY56)</f>
        <v/>
      </c>
      <c r="BZ252" s="482" t="str">
        <f>IF(AND('8'!BZ56=""),"",'8'!BZ56)</f>
        <v/>
      </c>
      <c r="CA252" s="482" t="str">
        <f>IF(AND('8'!CA56=""),"",'8'!CA56)</f>
        <v/>
      </c>
      <c r="CB252" s="482" t="str">
        <f>IF(AND('8'!CB56=""),"",'8'!CB56)</f>
        <v/>
      </c>
      <c r="CC252" s="482" t="str">
        <f>IF(AND('8'!CC56=""),"",'8'!CC56)</f>
        <v/>
      </c>
      <c r="CD252" s="482" t="str">
        <f>IF(AND('8'!CD56=""),"",'8'!CD56)</f>
        <v/>
      </c>
      <c r="CE252" s="482" t="str">
        <f>IF(AND('8'!CE56=""),"",'8'!CE56)</f>
        <v/>
      </c>
      <c r="CF252" s="482" t="str">
        <f>IF(AND('8'!CF56=""),"",'8'!CF56)</f>
        <v/>
      </c>
      <c r="CG252" s="482" t="str">
        <f>IF(AND('8'!CG56=""),"",'8'!CG56)</f>
        <v/>
      </c>
      <c r="CH252" s="482" t="str">
        <f>IF(AND('8'!CH56=""),"",'8'!CH56)</f>
        <v/>
      </c>
      <c r="CI252" s="482" t="str">
        <f>IF(AND('8'!CI56=""),"",'8'!CI56)</f>
        <v/>
      </c>
      <c r="CJ252" s="482" t="str">
        <f>IF(AND('8'!CJ56=""),"",'8'!CJ56)</f>
        <v/>
      </c>
      <c r="CK252" s="482" t="str">
        <f>IF(AND('8'!CK56=""),"",'8'!CK56)</f>
        <v/>
      </c>
      <c r="CL252" s="482" t="str">
        <f>IF(AND('8'!CL56=""),"",'8'!CL56)</f>
        <v/>
      </c>
      <c r="CM252" s="482" t="str">
        <f>IF(AND('8'!CM56=""),"",'8'!CM56)</f>
        <v/>
      </c>
      <c r="CN252" s="482" t="str">
        <f>IF(AND('8'!CN56=""),"",'8'!CN56)</f>
        <v/>
      </c>
      <c r="CO252" s="482" t="str">
        <f>IF(AND('8'!CO56=""),"",'8'!CO56)</f>
        <v/>
      </c>
      <c r="CP252" s="482" t="str">
        <f>IF(AND('8'!CP56=""),"",'8'!CP56)</f>
        <v/>
      </c>
      <c r="CQ252" s="482" t="str">
        <f>IF(AND('8'!CQ56=""),"",'8'!CQ56)</f>
        <v/>
      </c>
      <c r="CR252" s="482" t="str">
        <f>IF(AND('8'!CR56=""),"",'8'!CR56)</f>
        <v/>
      </c>
      <c r="CS252" s="482" t="str">
        <f>IF(AND('8'!CS56=""),"",'8'!CS56)</f>
        <v/>
      </c>
      <c r="CT252" s="482" t="str">
        <f>IF(AND('8'!CT56=""),"",'8'!CT56)</f>
        <v/>
      </c>
      <c r="CU252" s="482" t="str">
        <f>IF(AND('8'!CU56=""),"",'8'!CU56)</f>
        <v/>
      </c>
      <c r="CV252" s="482" t="str">
        <f>IF(AND('8'!CV56=""),"",'8'!CV56)</f>
        <v/>
      </c>
      <c r="CW252" s="482" t="str">
        <f>IF(AND('8'!CW56=""),"",'8'!CW56)</f>
        <v/>
      </c>
      <c r="CX252" s="482" t="str">
        <f>IF(AND('8'!CX56=""),"",'8'!CX56)</f>
        <v/>
      </c>
      <c r="CY252" s="482" t="str">
        <f>IF(AND('8'!CY56=""),"",'8'!CY56)</f>
        <v/>
      </c>
      <c r="CZ252" s="482" t="str">
        <f>IF(AND('8'!CZ56=""),"",'8'!CZ56)</f>
        <v/>
      </c>
      <c r="DA252" s="482" t="str">
        <f>IF(AND('8'!DA56=""),"",'8'!DA56)</f>
        <v/>
      </c>
      <c r="DB252" s="482" t="str">
        <f>IF(AND('8'!DB56=""),"",'8'!DB56)</f>
        <v/>
      </c>
      <c r="DC252" s="482" t="str">
        <f>IF(AND('8'!DC56=""),"",'8'!DC56)</f>
        <v/>
      </c>
      <c r="DD252" s="482" t="str">
        <f>IF(AND('8'!DD56=""),"",'8'!DD56)</f>
        <v/>
      </c>
      <c r="DE252" s="482" t="str">
        <f>IF(AND('8'!DE56=""),"",'8'!DE56)</f>
        <v/>
      </c>
      <c r="DF252" s="482" t="str">
        <f>IF(AND('8'!DF56=""),"",'8'!DF56)</f>
        <v/>
      </c>
      <c r="DG252" s="482" t="str">
        <f>IF(AND('8'!DG56=""),"",'8'!DG56)</f>
        <v/>
      </c>
      <c r="DH252" s="482" t="str">
        <f>IF(AND('8'!DH56=""),"",'8'!DH56)</f>
        <v/>
      </c>
      <c r="DI252" s="482" t="str">
        <f>IF(AND('8'!DI56=""),"",'8'!DI56)</f>
        <v/>
      </c>
      <c r="DJ252" s="482" t="str">
        <f>IF(AND('8'!DJ56=""),"",'8'!DJ56)</f>
        <v/>
      </c>
      <c r="DK252" s="482" t="str">
        <f>IF(AND('8'!DK56=""),"",'8'!DK56)</f>
        <v/>
      </c>
      <c r="DL252" s="482" t="str">
        <f>IF(AND('8'!DL56=""),"",'8'!DL56)</f>
        <v/>
      </c>
      <c r="DM252" s="482" t="str">
        <f>IF(AND('8'!DM56=""),"",'8'!DM56)</f>
        <v/>
      </c>
      <c r="DN252" s="482" t="str">
        <f>IF(AND('8'!DN56=""),"",'8'!DN56)</f>
        <v/>
      </c>
      <c r="DO252" s="482" t="str">
        <f>IF(AND('8'!DO56=""),"",'8'!DO56)</f>
        <v/>
      </c>
      <c r="DP252" s="482" t="str">
        <f>IF(AND('8'!DP56=""),"",'8'!DP56)</f>
        <v/>
      </c>
      <c r="DQ252" s="482" t="str">
        <f>IF(AND('8'!DQ56=""),"",'8'!DQ56)</f>
        <v/>
      </c>
      <c r="DR252" s="482" t="str">
        <f>IF(AND('8'!DR56=""),"",'8'!DR56)</f>
        <v/>
      </c>
      <c r="DS252" s="482" t="str">
        <f>IF(AND('8'!DS56=""),"",'8'!DS56)</f>
        <v/>
      </c>
      <c r="DT252" s="482" t="str">
        <f>IF(AND('8'!DT56=""),"",'8'!DT56)</f>
        <v/>
      </c>
      <c r="DU252" s="482" t="str">
        <f>IF(AND('8'!DU56=""),"",'8'!DU56)</f>
        <v/>
      </c>
      <c r="DV252" s="482" t="str">
        <f>IF(AND('8'!DV56=""),"",'8'!DV56)</f>
        <v/>
      </c>
      <c r="DW252" s="482" t="str">
        <f>IF(AND('8'!DW56=""),"",'8'!DW56)</f>
        <v/>
      </c>
      <c r="DX252" s="482" t="str">
        <f>IF(AND('8'!DX56=""),"",'8'!DX56)</f>
        <v/>
      </c>
      <c r="DY252" s="482" t="str">
        <f>IF(AND('8'!DY56=""),"",'8'!DY56)</f>
        <v/>
      </c>
      <c r="DZ252" s="482" t="str">
        <f>IF(AND('8'!DZ56=""),"",'8'!DZ56)</f>
        <v/>
      </c>
      <c r="EA252" s="482" t="str">
        <f>IF(AND('8'!EA56=""),"",'8'!EA56)</f>
        <v/>
      </c>
      <c r="EB252" s="482" t="str">
        <f>IF(AND('8'!EB56=""),"",'8'!EB56)</f>
        <v/>
      </c>
      <c r="EC252" s="482" t="str">
        <f>IF(AND('8'!EC56=""),"",'8'!EC56)</f>
        <v/>
      </c>
      <c r="ED252" s="482" t="str">
        <f>IF(AND('8'!ED56=""),"",'8'!ED56)</f>
        <v/>
      </c>
      <c r="EE252" s="482" t="str">
        <f>IF(AND('8'!EE56=""),"",'8'!EE56)</f>
        <v/>
      </c>
      <c r="EF252" s="482" t="str">
        <f>IF(AND('8'!EF56=""),"",'8'!EF56)</f>
        <v/>
      </c>
      <c r="EG252" s="482" t="str">
        <f>IF(AND('8'!EG56=""),"",'8'!EG56)</f>
        <v/>
      </c>
      <c r="EH252" s="482" t="str">
        <f>IF(AND('8'!EH56=""),"",'8'!EH56)</f>
        <v/>
      </c>
      <c r="EI252" s="482" t="str">
        <f>IF(AND('8'!EI56=""),"",'8'!EI56)</f>
        <v/>
      </c>
      <c r="EJ252" s="482" t="str">
        <f>IF(AND('8'!EJ56=""),"",'8'!EJ56)</f>
        <v/>
      </c>
      <c r="EK252" s="482" t="str">
        <f>IF(AND('8'!EK56=""),"",'8'!EK56)</f>
        <v/>
      </c>
      <c r="EL252" s="482" t="str">
        <f>IF(AND('8'!EL56=""),"",'8'!EL56)</f>
        <v/>
      </c>
      <c r="EM252" s="482" t="str">
        <f>IF(AND('8'!EM56=""),"",'8'!EM56)</f>
        <v/>
      </c>
      <c r="EN252" s="482" t="str">
        <f>IF(AND('8'!EN56=""),"",'8'!EN56)</f>
        <v/>
      </c>
      <c r="EO252" s="482" t="str">
        <f>IF(AND('8'!EO56=""),"",'8'!EO56)</f>
        <v/>
      </c>
      <c r="EP252" s="482" t="str">
        <f>IF(AND('8'!EP56=""),"",'8'!EP56)</f>
        <v/>
      </c>
      <c r="EQ252" s="482" t="str">
        <f>IF(AND('8'!EQ56=""),"",'8'!EQ56)</f>
        <v/>
      </c>
      <c r="ER252" s="482" t="str">
        <f>IF(AND('8'!ER56=""),"",'8'!ER56)</f>
        <v/>
      </c>
      <c r="ES252" s="482" t="str">
        <f>IF(AND('8'!ES56=""),"",'8'!ES56)</f>
        <v/>
      </c>
      <c r="ET252" s="482" t="str">
        <f>IF(AND('8'!ET56=""),"",'8'!ET56)</f>
        <v/>
      </c>
      <c r="EU252" s="482" t="str">
        <f>IF(AND('8'!EU56=""),"",'8'!EU56)</f>
        <v/>
      </c>
      <c r="EV252" s="482" t="str">
        <f>IF(AND('8'!EV56=""),"",'8'!EV56)</f>
        <v/>
      </c>
      <c r="EW252" s="482" t="str">
        <f>IF(AND('8'!EW56=""),"",'8'!EW56)</f>
        <v/>
      </c>
      <c r="EX252" s="482" t="str">
        <f>IF(AND('8'!EX56=""),"",'8'!EX56)</f>
        <v/>
      </c>
      <c r="EY252" s="482" t="str">
        <f>IF(AND('8'!EY56=""),"",'8'!EY56)</f>
        <v/>
      </c>
      <c r="EZ252" s="482" t="str">
        <f>IF(AND('8'!EZ56=""),"",'8'!EZ56)</f>
        <v/>
      </c>
      <c r="FA252" s="482" t="str">
        <f>IF(AND('8'!FA56=""),"",'8'!FA56)</f>
        <v/>
      </c>
      <c r="FB252" s="482" t="str">
        <f>IF(AND('8'!FB56=""),"",'8'!FB56)</f>
        <v/>
      </c>
      <c r="FC252" s="482" t="str">
        <f>IF(AND('8'!FC56=""),"",'8'!FC56)</f>
        <v/>
      </c>
      <c r="FD252" s="482" t="str">
        <f>IF(AND('8'!FD56=""),"",'8'!FD56)</f>
        <v/>
      </c>
      <c r="FE252" s="482" t="str">
        <f>IF(AND('8'!FE56=""),"",'8'!FE56)</f>
        <v/>
      </c>
      <c r="FF252" s="482" t="str">
        <f>IF(AND('8'!FF56=""),"",'8'!FF56)</f>
        <v xml:space="preserve"> </v>
      </c>
      <c r="FG252" s="482" t="str">
        <f>IF(AND('8'!FG56=""),"",'8'!FG56)</f>
        <v/>
      </c>
      <c r="FH252" s="482" t="str">
        <f>IF(AND('8'!FH56=""),"",'8'!FH56)</f>
        <v/>
      </c>
      <c r="FI252" s="482" t="str">
        <f>IF(AND('8'!FI56=""),"",'8'!FI56)</f>
        <v/>
      </c>
      <c r="FJ252" s="482" t="str">
        <f>IF(AND('8'!FJ56=""),"",'8'!FJ56)</f>
        <v/>
      </c>
      <c r="FK252" s="482" t="str">
        <f>IF(AND('8'!FK56=""),"",'8'!FK56)</f>
        <v/>
      </c>
      <c r="FL252" s="482" t="str">
        <f>IF(AND('8'!FL56=""),"",'8'!FL56)</f>
        <v/>
      </c>
      <c r="FM252" s="482" t="str">
        <f>IF(AND('8'!FM56=""),"",'8'!FM56)</f>
        <v xml:space="preserve"> </v>
      </c>
      <c r="FN252" s="482" t="str">
        <f>IF(AND('8'!FN56=""),"",'8'!FN56)</f>
        <v/>
      </c>
      <c r="FO252" s="482" t="str">
        <f>IF(AND('8'!FO56=""),"",'8'!FO56)</f>
        <v/>
      </c>
      <c r="FP252" s="482" t="str">
        <f>IF(AND('8'!FP56=""),"",'8'!FP56)</f>
        <v/>
      </c>
      <c r="FQ252" s="482" t="str">
        <f>IF(AND('8'!FQ56=""),"",'8'!FQ56)</f>
        <v/>
      </c>
      <c r="FR252" s="482" t="str">
        <f>IF(AND('8'!FR56=""),"",'8'!FR56)</f>
        <v/>
      </c>
      <c r="FS252" s="482" t="str">
        <f>IF(AND('8'!FS56=""),"",'8'!FS56)</f>
        <v/>
      </c>
      <c r="FT252" s="482" t="str">
        <f>IF(AND('8'!FT56=""),"",'8'!FT56)</f>
        <v xml:space="preserve"> </v>
      </c>
      <c r="FU252" s="482" t="str">
        <f>IF(AND('8'!FV56=""),"",'8'!FV56)</f>
        <v>-</v>
      </c>
      <c r="FV252" s="482" t="str">
        <f>IF(AND('8'!FW56=""),"",'8'!FW56)</f>
        <v>-</v>
      </c>
      <c r="FW252" s="482" t="str">
        <f>IF(AND('8'!FX56=""),"",'8'!FX56)</f>
        <v>-</v>
      </c>
      <c r="FX252" s="482" t="str">
        <f>IF(AND('8'!FY56=""),"",'8'!FY56)</f>
        <v>-</v>
      </c>
      <c r="FY252" s="482" t="str">
        <f>IF(AND('8'!FZ56=""),"",'8'!FZ56)</f>
        <v>-</v>
      </c>
      <c r="FZ252" s="482" t="str">
        <f>IF(AND('8'!GA56=""),"",'8'!GA56)</f>
        <v>-</v>
      </c>
      <c r="GA252" s="482" t="str">
        <f>IF(AND('8'!GB56=""),"",'8'!GB56)</f>
        <v>-</v>
      </c>
      <c r="GB252" s="482" t="str">
        <f>IF(AND('8'!GC56=""),"",'8'!GC56)</f>
        <v>-</v>
      </c>
      <c r="GC252" s="482" t="str">
        <f>IF(AND('8'!GD56=""),"",'8'!GD56)</f>
        <v>-</v>
      </c>
      <c r="GD252" s="482" t="str">
        <f>IF(AND('8'!GE56=""),"",'8'!GE56)</f>
        <v>-</v>
      </c>
      <c r="GE252" s="482" t="str">
        <f>IF(AND('8'!GF56=""),"",'8'!GF56)</f>
        <v>-</v>
      </c>
      <c r="GF252" s="482" t="str">
        <f>IF(AND('8'!GG56=""),"",'8'!GG56)</f>
        <v>-</v>
      </c>
      <c r="GG252" s="482" t="str">
        <f>IF(AND('8'!GH56=""),"",IF(AND('8'!GH56="-"),"",'8'!GH56))</f>
        <v/>
      </c>
      <c r="GH252" s="50" t="str">
        <f>IF(AND(C252=""),"",VLOOKUP(B252,Register!$A$7:$CL$311,36,FALSE))</f>
        <v/>
      </c>
      <c r="GI252" s="483" t="str">
        <f>IF(AND('8'!GL56=""),"",'8'!GL56)</f>
        <v/>
      </c>
      <c r="GJ252" s="173" t="str">
        <f>IF(AND('8'!FU56=""),"",'8'!FU56)</f>
        <v/>
      </c>
    </row>
    <row r="253" spans="1:192" ht="21">
      <c r="A253" s="480">
        <v>245</v>
      </c>
      <c r="B253" s="481" t="str">
        <f>IF(AND('8'!B57=""),"",'8'!B57)</f>
        <v/>
      </c>
      <c r="C253" s="196" t="str">
        <f>IF(AND('8'!C57=""),"",'8'!C57)</f>
        <v/>
      </c>
      <c r="D253" s="196" t="str">
        <f>IF(AND('8'!D57=""),"",'8'!D57)</f>
        <v/>
      </c>
      <c r="E253" s="201" t="str">
        <f>IF(AND('8'!E57=""),"",'8'!E57)</f>
        <v/>
      </c>
      <c r="F253" s="482" t="str">
        <f>IF(AND('8'!F57=""),"",'8'!F57)</f>
        <v/>
      </c>
      <c r="G253" s="482" t="str">
        <f>IF(AND('8'!G57=""),"",'8'!G57)</f>
        <v/>
      </c>
      <c r="H253" s="482" t="str">
        <f>IF(AND('8'!H57=""),"",'8'!H57)</f>
        <v/>
      </c>
      <c r="I253" s="482" t="str">
        <f>IF(AND('8'!I57=""),"",'8'!I57)</f>
        <v/>
      </c>
      <c r="J253" s="482" t="str">
        <f>IF(AND('8'!J57=""),"",'8'!J57)</f>
        <v/>
      </c>
      <c r="K253" s="482" t="str">
        <f>IF(AND('8'!K57=""),"",'8'!K57)</f>
        <v/>
      </c>
      <c r="L253" s="482" t="str">
        <f>IF(AND('8'!L57=""),"",'8'!L57)</f>
        <v/>
      </c>
      <c r="M253" s="482" t="str">
        <f>IF(AND('8'!M57=""),"",'8'!M57)</f>
        <v/>
      </c>
      <c r="N253" s="482" t="str">
        <f>IF(AND('8'!N57=""),"",'8'!N57)</f>
        <v/>
      </c>
      <c r="O253" s="482" t="str">
        <f>IF(AND('8'!O57=""),"",'8'!O57)</f>
        <v/>
      </c>
      <c r="P253" s="482" t="str">
        <f>IF(AND('8'!P57=""),"",'8'!P57)</f>
        <v/>
      </c>
      <c r="Q253" s="482" t="str">
        <f>IF(AND('8'!Q57=""),"",'8'!Q57)</f>
        <v/>
      </c>
      <c r="R253" s="482" t="str">
        <f>IF(AND('8'!R57=""),"",'8'!R57)</f>
        <v/>
      </c>
      <c r="S253" s="482" t="str">
        <f>IF(AND('8'!S57=""),"",'8'!S57)</f>
        <v/>
      </c>
      <c r="T253" s="482" t="str">
        <f>IF(AND('8'!T57=""),"",'8'!T57)</f>
        <v/>
      </c>
      <c r="U253" s="482" t="str">
        <f>IF(AND('8'!U57=""),"",'8'!U57)</f>
        <v/>
      </c>
      <c r="V253" s="482" t="str">
        <f>IF(AND('8'!V57=""),"",'8'!V57)</f>
        <v/>
      </c>
      <c r="W253" s="482" t="str">
        <f>IF(AND('8'!W57=""),"",'8'!W57)</f>
        <v/>
      </c>
      <c r="X253" s="482" t="str">
        <f>IF(AND('8'!X57=""),"",'8'!X57)</f>
        <v/>
      </c>
      <c r="Y253" s="482" t="str">
        <f>IF(AND('8'!Y57=""),"",'8'!Y57)</f>
        <v/>
      </c>
      <c r="Z253" s="482" t="str">
        <f>IF(AND('8'!Z57=""),"",'8'!Z57)</f>
        <v/>
      </c>
      <c r="AA253" s="482" t="str">
        <f>IF(AND('8'!AA57=""),"",'8'!AA57)</f>
        <v/>
      </c>
      <c r="AB253" s="482" t="str">
        <f>IF(AND('8'!AB57=""),"",'8'!AB57)</f>
        <v/>
      </c>
      <c r="AC253" s="482" t="str">
        <f>IF(AND('8'!AC57=""),"",'8'!AC57)</f>
        <v/>
      </c>
      <c r="AD253" s="482" t="str">
        <f>IF(AND('8'!AD57=""),"",'8'!AD57)</f>
        <v/>
      </c>
      <c r="AE253" s="482" t="str">
        <f>IF(AND('8'!AE57=""),"",'8'!AE57)</f>
        <v/>
      </c>
      <c r="AF253" s="482" t="str">
        <f>IF(AND('8'!AF57=""),"",'8'!AF57)</f>
        <v/>
      </c>
      <c r="AG253" s="482" t="str">
        <f>IF(AND('8'!AG57=""),"",'8'!AG57)</f>
        <v/>
      </c>
      <c r="AH253" s="482" t="str">
        <f>IF(AND('8'!AH57=""),"",'8'!AH57)</f>
        <v/>
      </c>
      <c r="AI253" s="482" t="str">
        <f>IF(AND('8'!AI57=""),"",'8'!AI57)</f>
        <v/>
      </c>
      <c r="AJ253" s="482" t="str">
        <f>IF(AND('8'!AJ57=""),"",'8'!AJ57)</f>
        <v/>
      </c>
      <c r="AK253" s="482" t="str">
        <f>IF(AND('8'!AK57=""),"",'8'!AK57)</f>
        <v/>
      </c>
      <c r="AL253" s="482" t="str">
        <f>IF(AND('8'!AL57=""),"",'8'!AL57)</f>
        <v/>
      </c>
      <c r="AM253" s="482" t="str">
        <f>IF(AND('8'!AM57=""),"",'8'!AM57)</f>
        <v/>
      </c>
      <c r="AN253" s="482" t="str">
        <f>IF(AND('8'!AN57=""),"",'8'!AN57)</f>
        <v/>
      </c>
      <c r="AO253" s="482" t="str">
        <f>IF(AND('8'!AO57=""),"",'8'!AO57)</f>
        <v/>
      </c>
      <c r="AP253" s="482" t="str">
        <f>IF(AND('8'!AP57=""),"",'8'!AP57)</f>
        <v/>
      </c>
      <c r="AQ253" s="482" t="str">
        <f>IF(AND('8'!AQ57=""),"",'8'!AQ57)</f>
        <v/>
      </c>
      <c r="AR253" s="482" t="str">
        <f>IF(AND('8'!AR57=""),"",'8'!AR57)</f>
        <v/>
      </c>
      <c r="AS253" s="482" t="str">
        <f>IF(AND('8'!AS57=""),"",'8'!AS57)</f>
        <v/>
      </c>
      <c r="AT253" s="482" t="str">
        <f>IF(AND('8'!AT57=""),"",'8'!AT57)</f>
        <v/>
      </c>
      <c r="AU253" s="482" t="str">
        <f>IF(AND('8'!AU57=""),"",'8'!AU57)</f>
        <v/>
      </c>
      <c r="AV253" s="482" t="str">
        <f>IF(AND('8'!AV57=""),"",'8'!AV57)</f>
        <v/>
      </c>
      <c r="AW253" s="482" t="str">
        <f>IF(AND('8'!AW57=""),"",'8'!AW57)</f>
        <v/>
      </c>
      <c r="AX253" s="482" t="str">
        <f>IF(AND('8'!AX57=""),"",'8'!AX57)</f>
        <v/>
      </c>
      <c r="AY253" s="482" t="str">
        <f>IF(AND('8'!AY57=""),"",'8'!AY57)</f>
        <v/>
      </c>
      <c r="AZ253" s="482" t="str">
        <f>IF(AND('8'!AZ57=""),"",'8'!AZ57)</f>
        <v/>
      </c>
      <c r="BA253" s="482" t="str">
        <f>IF(AND('8'!BA57=""),"",'8'!BA57)</f>
        <v/>
      </c>
      <c r="BB253" s="482" t="str">
        <f>IF(AND('8'!BB57=""),"",'8'!BB57)</f>
        <v/>
      </c>
      <c r="BC253" s="482" t="str">
        <f>IF(AND('8'!BC57=""),"",'8'!BC57)</f>
        <v/>
      </c>
      <c r="BD253" s="482" t="str">
        <f>IF(AND('8'!BD57=""),"",'8'!BD57)</f>
        <v/>
      </c>
      <c r="BE253" s="482" t="str">
        <f>IF(AND('8'!BE57=""),"",'8'!BE57)</f>
        <v/>
      </c>
      <c r="BF253" s="482" t="str">
        <f>IF(AND('8'!BF57=""),"",'8'!BF57)</f>
        <v/>
      </c>
      <c r="BG253" s="482" t="str">
        <f>IF(AND('8'!BG57=""),"",'8'!BG57)</f>
        <v/>
      </c>
      <c r="BH253" s="482" t="str">
        <f>IF(AND('8'!BH57=""),"",'8'!BH57)</f>
        <v/>
      </c>
      <c r="BI253" s="482" t="str">
        <f>IF(AND('8'!BI57=""),"",'8'!BI57)</f>
        <v/>
      </c>
      <c r="BJ253" s="482" t="str">
        <f>IF(AND('8'!BJ57=""),"",'8'!BJ57)</f>
        <v/>
      </c>
      <c r="BK253" s="482" t="str">
        <f>IF(AND('8'!BK57=""),"",'8'!BK57)</f>
        <v/>
      </c>
      <c r="BL253" s="482" t="str">
        <f>IF(AND('8'!BL57=""),"",'8'!BL57)</f>
        <v/>
      </c>
      <c r="BM253" s="482" t="str">
        <f>IF(AND('8'!BM57=""),"",'8'!BM57)</f>
        <v/>
      </c>
      <c r="BN253" s="482" t="str">
        <f>IF(AND('8'!BN57=""),"",'8'!BN57)</f>
        <v/>
      </c>
      <c r="BO253" s="482" t="str">
        <f>IF(AND('8'!BO57=""),"",'8'!BO57)</f>
        <v/>
      </c>
      <c r="BP253" s="482" t="str">
        <f>IF(AND('8'!BP57=""),"",'8'!BP57)</f>
        <v/>
      </c>
      <c r="BQ253" s="482" t="str">
        <f>IF(AND('8'!BQ57=""),"",'8'!BQ57)</f>
        <v/>
      </c>
      <c r="BR253" s="482" t="str">
        <f>IF(AND('8'!BR57=""),"",'8'!BR57)</f>
        <v/>
      </c>
      <c r="BS253" s="482" t="str">
        <f>IF(AND('8'!BS57=""),"",'8'!BS57)</f>
        <v/>
      </c>
      <c r="BT253" s="482" t="str">
        <f>IF(AND('8'!BT57=""),"",'8'!BT57)</f>
        <v/>
      </c>
      <c r="BU253" s="482" t="str">
        <f>IF(AND('8'!BU57=""),"",'8'!BU57)</f>
        <v/>
      </c>
      <c r="BV253" s="482" t="str">
        <f>IF(AND('8'!BV57=""),"",'8'!BV57)</f>
        <v/>
      </c>
      <c r="BW253" s="482" t="str">
        <f>IF(AND('8'!BW57=""),"",'8'!BW57)</f>
        <v/>
      </c>
      <c r="BX253" s="482" t="str">
        <f>IF(AND('8'!BX57=""),"",'8'!BX57)</f>
        <v/>
      </c>
      <c r="BY253" s="482" t="str">
        <f>IF(AND('8'!BY57=""),"",'8'!BY57)</f>
        <v/>
      </c>
      <c r="BZ253" s="482" t="str">
        <f>IF(AND('8'!BZ57=""),"",'8'!BZ57)</f>
        <v/>
      </c>
      <c r="CA253" s="482" t="str">
        <f>IF(AND('8'!CA57=""),"",'8'!CA57)</f>
        <v/>
      </c>
      <c r="CB253" s="482" t="str">
        <f>IF(AND('8'!CB57=""),"",'8'!CB57)</f>
        <v/>
      </c>
      <c r="CC253" s="482" t="str">
        <f>IF(AND('8'!CC57=""),"",'8'!CC57)</f>
        <v/>
      </c>
      <c r="CD253" s="482" t="str">
        <f>IF(AND('8'!CD57=""),"",'8'!CD57)</f>
        <v/>
      </c>
      <c r="CE253" s="482" t="str">
        <f>IF(AND('8'!CE57=""),"",'8'!CE57)</f>
        <v/>
      </c>
      <c r="CF253" s="482" t="str">
        <f>IF(AND('8'!CF57=""),"",'8'!CF57)</f>
        <v/>
      </c>
      <c r="CG253" s="482" t="str">
        <f>IF(AND('8'!CG57=""),"",'8'!CG57)</f>
        <v/>
      </c>
      <c r="CH253" s="482" t="str">
        <f>IF(AND('8'!CH57=""),"",'8'!CH57)</f>
        <v/>
      </c>
      <c r="CI253" s="482" t="str">
        <f>IF(AND('8'!CI57=""),"",'8'!CI57)</f>
        <v/>
      </c>
      <c r="CJ253" s="482" t="str">
        <f>IF(AND('8'!CJ57=""),"",'8'!CJ57)</f>
        <v/>
      </c>
      <c r="CK253" s="482" t="str">
        <f>IF(AND('8'!CK57=""),"",'8'!CK57)</f>
        <v/>
      </c>
      <c r="CL253" s="482" t="str">
        <f>IF(AND('8'!CL57=""),"",'8'!CL57)</f>
        <v/>
      </c>
      <c r="CM253" s="482" t="str">
        <f>IF(AND('8'!CM57=""),"",'8'!CM57)</f>
        <v/>
      </c>
      <c r="CN253" s="482" t="str">
        <f>IF(AND('8'!CN57=""),"",'8'!CN57)</f>
        <v/>
      </c>
      <c r="CO253" s="482" t="str">
        <f>IF(AND('8'!CO57=""),"",'8'!CO57)</f>
        <v/>
      </c>
      <c r="CP253" s="482" t="str">
        <f>IF(AND('8'!CP57=""),"",'8'!CP57)</f>
        <v/>
      </c>
      <c r="CQ253" s="482" t="str">
        <f>IF(AND('8'!CQ57=""),"",'8'!CQ57)</f>
        <v/>
      </c>
      <c r="CR253" s="482" t="str">
        <f>IF(AND('8'!CR57=""),"",'8'!CR57)</f>
        <v/>
      </c>
      <c r="CS253" s="482" t="str">
        <f>IF(AND('8'!CS57=""),"",'8'!CS57)</f>
        <v/>
      </c>
      <c r="CT253" s="482" t="str">
        <f>IF(AND('8'!CT57=""),"",'8'!CT57)</f>
        <v/>
      </c>
      <c r="CU253" s="482" t="str">
        <f>IF(AND('8'!CU57=""),"",'8'!CU57)</f>
        <v/>
      </c>
      <c r="CV253" s="482" t="str">
        <f>IF(AND('8'!CV57=""),"",'8'!CV57)</f>
        <v/>
      </c>
      <c r="CW253" s="482" t="str">
        <f>IF(AND('8'!CW57=""),"",'8'!CW57)</f>
        <v/>
      </c>
      <c r="CX253" s="482" t="str">
        <f>IF(AND('8'!CX57=""),"",'8'!CX57)</f>
        <v/>
      </c>
      <c r="CY253" s="482" t="str">
        <f>IF(AND('8'!CY57=""),"",'8'!CY57)</f>
        <v/>
      </c>
      <c r="CZ253" s="482" t="str">
        <f>IF(AND('8'!CZ57=""),"",'8'!CZ57)</f>
        <v/>
      </c>
      <c r="DA253" s="482" t="str">
        <f>IF(AND('8'!DA57=""),"",'8'!DA57)</f>
        <v/>
      </c>
      <c r="DB253" s="482" t="str">
        <f>IF(AND('8'!DB57=""),"",'8'!DB57)</f>
        <v/>
      </c>
      <c r="DC253" s="482" t="str">
        <f>IF(AND('8'!DC57=""),"",'8'!DC57)</f>
        <v/>
      </c>
      <c r="DD253" s="482" t="str">
        <f>IF(AND('8'!DD57=""),"",'8'!DD57)</f>
        <v/>
      </c>
      <c r="DE253" s="482" t="str">
        <f>IF(AND('8'!DE57=""),"",'8'!DE57)</f>
        <v/>
      </c>
      <c r="DF253" s="482" t="str">
        <f>IF(AND('8'!DF57=""),"",'8'!DF57)</f>
        <v/>
      </c>
      <c r="DG253" s="482" t="str">
        <f>IF(AND('8'!DG57=""),"",'8'!DG57)</f>
        <v/>
      </c>
      <c r="DH253" s="482" t="str">
        <f>IF(AND('8'!DH57=""),"",'8'!DH57)</f>
        <v/>
      </c>
      <c r="DI253" s="482" t="str">
        <f>IF(AND('8'!DI57=""),"",'8'!DI57)</f>
        <v/>
      </c>
      <c r="DJ253" s="482" t="str">
        <f>IF(AND('8'!DJ57=""),"",'8'!DJ57)</f>
        <v/>
      </c>
      <c r="DK253" s="482" t="str">
        <f>IF(AND('8'!DK57=""),"",'8'!DK57)</f>
        <v/>
      </c>
      <c r="DL253" s="482" t="str">
        <f>IF(AND('8'!DL57=""),"",'8'!DL57)</f>
        <v/>
      </c>
      <c r="DM253" s="482" t="str">
        <f>IF(AND('8'!DM57=""),"",'8'!DM57)</f>
        <v/>
      </c>
      <c r="DN253" s="482" t="str">
        <f>IF(AND('8'!DN57=""),"",'8'!DN57)</f>
        <v/>
      </c>
      <c r="DO253" s="482" t="str">
        <f>IF(AND('8'!DO57=""),"",'8'!DO57)</f>
        <v/>
      </c>
      <c r="DP253" s="482" t="str">
        <f>IF(AND('8'!DP57=""),"",'8'!DP57)</f>
        <v/>
      </c>
      <c r="DQ253" s="482" t="str">
        <f>IF(AND('8'!DQ57=""),"",'8'!DQ57)</f>
        <v/>
      </c>
      <c r="DR253" s="482" t="str">
        <f>IF(AND('8'!DR57=""),"",'8'!DR57)</f>
        <v/>
      </c>
      <c r="DS253" s="482" t="str">
        <f>IF(AND('8'!DS57=""),"",'8'!DS57)</f>
        <v/>
      </c>
      <c r="DT253" s="482" t="str">
        <f>IF(AND('8'!DT57=""),"",'8'!DT57)</f>
        <v/>
      </c>
      <c r="DU253" s="482" t="str">
        <f>IF(AND('8'!DU57=""),"",'8'!DU57)</f>
        <v/>
      </c>
      <c r="DV253" s="482" t="str">
        <f>IF(AND('8'!DV57=""),"",'8'!DV57)</f>
        <v/>
      </c>
      <c r="DW253" s="482" t="str">
        <f>IF(AND('8'!DW57=""),"",'8'!DW57)</f>
        <v/>
      </c>
      <c r="DX253" s="482" t="str">
        <f>IF(AND('8'!DX57=""),"",'8'!DX57)</f>
        <v/>
      </c>
      <c r="DY253" s="482" t="str">
        <f>IF(AND('8'!DY57=""),"",'8'!DY57)</f>
        <v/>
      </c>
      <c r="DZ253" s="482" t="str">
        <f>IF(AND('8'!DZ57=""),"",'8'!DZ57)</f>
        <v/>
      </c>
      <c r="EA253" s="482" t="str">
        <f>IF(AND('8'!EA57=""),"",'8'!EA57)</f>
        <v/>
      </c>
      <c r="EB253" s="482" t="str">
        <f>IF(AND('8'!EB57=""),"",'8'!EB57)</f>
        <v/>
      </c>
      <c r="EC253" s="482" t="str">
        <f>IF(AND('8'!EC57=""),"",'8'!EC57)</f>
        <v/>
      </c>
      <c r="ED253" s="482" t="str">
        <f>IF(AND('8'!ED57=""),"",'8'!ED57)</f>
        <v/>
      </c>
      <c r="EE253" s="482" t="str">
        <f>IF(AND('8'!EE57=""),"",'8'!EE57)</f>
        <v/>
      </c>
      <c r="EF253" s="482" t="str">
        <f>IF(AND('8'!EF57=""),"",'8'!EF57)</f>
        <v/>
      </c>
      <c r="EG253" s="482" t="str">
        <f>IF(AND('8'!EG57=""),"",'8'!EG57)</f>
        <v/>
      </c>
      <c r="EH253" s="482" t="str">
        <f>IF(AND('8'!EH57=""),"",'8'!EH57)</f>
        <v/>
      </c>
      <c r="EI253" s="482" t="str">
        <f>IF(AND('8'!EI57=""),"",'8'!EI57)</f>
        <v/>
      </c>
      <c r="EJ253" s="482" t="str">
        <f>IF(AND('8'!EJ57=""),"",'8'!EJ57)</f>
        <v/>
      </c>
      <c r="EK253" s="482" t="str">
        <f>IF(AND('8'!EK57=""),"",'8'!EK57)</f>
        <v/>
      </c>
      <c r="EL253" s="482" t="str">
        <f>IF(AND('8'!EL57=""),"",'8'!EL57)</f>
        <v/>
      </c>
      <c r="EM253" s="482" t="str">
        <f>IF(AND('8'!EM57=""),"",'8'!EM57)</f>
        <v/>
      </c>
      <c r="EN253" s="482" t="str">
        <f>IF(AND('8'!EN57=""),"",'8'!EN57)</f>
        <v/>
      </c>
      <c r="EO253" s="482" t="str">
        <f>IF(AND('8'!EO57=""),"",'8'!EO57)</f>
        <v/>
      </c>
      <c r="EP253" s="482" t="str">
        <f>IF(AND('8'!EP57=""),"",'8'!EP57)</f>
        <v/>
      </c>
      <c r="EQ253" s="482" t="str">
        <f>IF(AND('8'!EQ57=""),"",'8'!EQ57)</f>
        <v/>
      </c>
      <c r="ER253" s="482" t="str">
        <f>IF(AND('8'!ER57=""),"",'8'!ER57)</f>
        <v/>
      </c>
      <c r="ES253" s="482" t="str">
        <f>IF(AND('8'!ES57=""),"",'8'!ES57)</f>
        <v/>
      </c>
      <c r="ET253" s="482" t="str">
        <f>IF(AND('8'!ET57=""),"",'8'!ET57)</f>
        <v/>
      </c>
      <c r="EU253" s="482" t="str">
        <f>IF(AND('8'!EU57=""),"",'8'!EU57)</f>
        <v/>
      </c>
      <c r="EV253" s="482" t="str">
        <f>IF(AND('8'!EV57=""),"",'8'!EV57)</f>
        <v/>
      </c>
      <c r="EW253" s="482" t="str">
        <f>IF(AND('8'!EW57=""),"",'8'!EW57)</f>
        <v/>
      </c>
      <c r="EX253" s="482" t="str">
        <f>IF(AND('8'!EX57=""),"",'8'!EX57)</f>
        <v/>
      </c>
      <c r="EY253" s="482" t="str">
        <f>IF(AND('8'!EY57=""),"",'8'!EY57)</f>
        <v/>
      </c>
      <c r="EZ253" s="482" t="str">
        <f>IF(AND('8'!EZ57=""),"",'8'!EZ57)</f>
        <v/>
      </c>
      <c r="FA253" s="482" t="str">
        <f>IF(AND('8'!FA57=""),"",'8'!FA57)</f>
        <v/>
      </c>
      <c r="FB253" s="482" t="str">
        <f>IF(AND('8'!FB57=""),"",'8'!FB57)</f>
        <v/>
      </c>
      <c r="FC253" s="482" t="str">
        <f>IF(AND('8'!FC57=""),"",'8'!FC57)</f>
        <v/>
      </c>
      <c r="FD253" s="482" t="str">
        <f>IF(AND('8'!FD57=""),"",'8'!FD57)</f>
        <v/>
      </c>
      <c r="FE253" s="482" t="str">
        <f>IF(AND('8'!FE57=""),"",'8'!FE57)</f>
        <v/>
      </c>
      <c r="FF253" s="482" t="str">
        <f>IF(AND('8'!FF57=""),"",'8'!FF57)</f>
        <v xml:space="preserve"> </v>
      </c>
      <c r="FG253" s="482" t="str">
        <f>IF(AND('8'!FG57=""),"",'8'!FG57)</f>
        <v/>
      </c>
      <c r="FH253" s="482" t="str">
        <f>IF(AND('8'!FH57=""),"",'8'!FH57)</f>
        <v/>
      </c>
      <c r="FI253" s="482" t="str">
        <f>IF(AND('8'!FI57=""),"",'8'!FI57)</f>
        <v/>
      </c>
      <c r="FJ253" s="482" t="str">
        <f>IF(AND('8'!FJ57=""),"",'8'!FJ57)</f>
        <v/>
      </c>
      <c r="FK253" s="482" t="str">
        <f>IF(AND('8'!FK57=""),"",'8'!FK57)</f>
        <v/>
      </c>
      <c r="FL253" s="482" t="str">
        <f>IF(AND('8'!FL57=""),"",'8'!FL57)</f>
        <v/>
      </c>
      <c r="FM253" s="482" t="str">
        <f>IF(AND('8'!FM57=""),"",'8'!FM57)</f>
        <v xml:space="preserve"> </v>
      </c>
      <c r="FN253" s="482" t="str">
        <f>IF(AND('8'!FN57=""),"",'8'!FN57)</f>
        <v/>
      </c>
      <c r="FO253" s="482" t="str">
        <f>IF(AND('8'!FO57=""),"",'8'!FO57)</f>
        <v/>
      </c>
      <c r="FP253" s="482" t="str">
        <f>IF(AND('8'!FP57=""),"",'8'!FP57)</f>
        <v/>
      </c>
      <c r="FQ253" s="482" t="str">
        <f>IF(AND('8'!FQ57=""),"",'8'!FQ57)</f>
        <v/>
      </c>
      <c r="FR253" s="482" t="str">
        <f>IF(AND('8'!FR57=""),"",'8'!FR57)</f>
        <v/>
      </c>
      <c r="FS253" s="482" t="str">
        <f>IF(AND('8'!FS57=""),"",'8'!FS57)</f>
        <v/>
      </c>
      <c r="FT253" s="482" t="str">
        <f>IF(AND('8'!FT57=""),"",'8'!FT57)</f>
        <v xml:space="preserve"> </v>
      </c>
      <c r="FU253" s="482" t="str">
        <f>IF(AND('8'!FV57=""),"",'8'!FV57)</f>
        <v>-</v>
      </c>
      <c r="FV253" s="482" t="str">
        <f>IF(AND('8'!FW57=""),"",'8'!FW57)</f>
        <v>-</v>
      </c>
      <c r="FW253" s="482" t="str">
        <f>IF(AND('8'!FX57=""),"",'8'!FX57)</f>
        <v>-</v>
      </c>
      <c r="FX253" s="482" t="str">
        <f>IF(AND('8'!FY57=""),"",'8'!FY57)</f>
        <v>-</v>
      </c>
      <c r="FY253" s="482" t="str">
        <f>IF(AND('8'!FZ57=""),"",'8'!FZ57)</f>
        <v>-</v>
      </c>
      <c r="FZ253" s="482" t="str">
        <f>IF(AND('8'!GA57=""),"",'8'!GA57)</f>
        <v>-</v>
      </c>
      <c r="GA253" s="482" t="str">
        <f>IF(AND('8'!GB57=""),"",'8'!GB57)</f>
        <v>-</v>
      </c>
      <c r="GB253" s="482" t="str">
        <f>IF(AND('8'!GC57=""),"",'8'!GC57)</f>
        <v>-</v>
      </c>
      <c r="GC253" s="482" t="str">
        <f>IF(AND('8'!GD57=""),"",'8'!GD57)</f>
        <v>-</v>
      </c>
      <c r="GD253" s="482" t="str">
        <f>IF(AND('8'!GE57=""),"",'8'!GE57)</f>
        <v>-</v>
      </c>
      <c r="GE253" s="482" t="str">
        <f>IF(AND('8'!GF57=""),"",'8'!GF57)</f>
        <v>-</v>
      </c>
      <c r="GF253" s="482" t="str">
        <f>IF(AND('8'!GG57=""),"",'8'!GG57)</f>
        <v>-</v>
      </c>
      <c r="GG253" s="482" t="str">
        <f>IF(AND('8'!GH57=""),"",IF(AND('8'!GH57="-"),"",'8'!GH57))</f>
        <v/>
      </c>
      <c r="GH253" s="50" t="str">
        <f>IF(AND(C253=""),"",VLOOKUP(B253,Register!$A$7:$CL$311,36,FALSE))</f>
        <v/>
      </c>
      <c r="GI253" s="483" t="str">
        <f>IF(AND('8'!GL57=""),"",'8'!GL57)</f>
        <v/>
      </c>
      <c r="GJ253" s="173" t="str">
        <f>IF(AND('8'!FU57=""),"",'8'!FU57)</f>
        <v/>
      </c>
    </row>
    <row r="254" spans="1:192" ht="21">
      <c r="A254" s="480">
        <v>246</v>
      </c>
      <c r="B254" s="481" t="str">
        <f>IF(AND('8'!B58=""),"",'8'!B58)</f>
        <v/>
      </c>
      <c r="C254" s="196" t="str">
        <f>IF(AND('8'!C58=""),"",'8'!C58)</f>
        <v/>
      </c>
      <c r="D254" s="196" t="str">
        <f>IF(AND('8'!D58=""),"",'8'!D58)</f>
        <v/>
      </c>
      <c r="E254" s="201" t="str">
        <f>IF(AND('8'!E58=""),"",'8'!E58)</f>
        <v/>
      </c>
      <c r="F254" s="482" t="str">
        <f>IF(AND('8'!F58=""),"",'8'!F58)</f>
        <v/>
      </c>
      <c r="G254" s="482" t="str">
        <f>IF(AND('8'!G58=""),"",'8'!G58)</f>
        <v/>
      </c>
      <c r="H254" s="482" t="str">
        <f>IF(AND('8'!H58=""),"",'8'!H58)</f>
        <v/>
      </c>
      <c r="I254" s="482" t="str">
        <f>IF(AND('8'!I58=""),"",'8'!I58)</f>
        <v/>
      </c>
      <c r="J254" s="482" t="str">
        <f>IF(AND('8'!J58=""),"",'8'!J58)</f>
        <v/>
      </c>
      <c r="K254" s="482" t="str">
        <f>IF(AND('8'!K58=""),"",'8'!K58)</f>
        <v/>
      </c>
      <c r="L254" s="482" t="str">
        <f>IF(AND('8'!L58=""),"",'8'!L58)</f>
        <v/>
      </c>
      <c r="M254" s="482" t="str">
        <f>IF(AND('8'!M58=""),"",'8'!M58)</f>
        <v/>
      </c>
      <c r="N254" s="482" t="str">
        <f>IF(AND('8'!N58=""),"",'8'!N58)</f>
        <v/>
      </c>
      <c r="O254" s="482" t="str">
        <f>IF(AND('8'!O58=""),"",'8'!O58)</f>
        <v/>
      </c>
      <c r="P254" s="482" t="str">
        <f>IF(AND('8'!P58=""),"",'8'!P58)</f>
        <v/>
      </c>
      <c r="Q254" s="482" t="str">
        <f>IF(AND('8'!Q58=""),"",'8'!Q58)</f>
        <v/>
      </c>
      <c r="R254" s="482" t="str">
        <f>IF(AND('8'!R58=""),"",'8'!R58)</f>
        <v/>
      </c>
      <c r="S254" s="482" t="str">
        <f>IF(AND('8'!S58=""),"",'8'!S58)</f>
        <v/>
      </c>
      <c r="T254" s="482" t="str">
        <f>IF(AND('8'!T58=""),"",'8'!T58)</f>
        <v/>
      </c>
      <c r="U254" s="482" t="str">
        <f>IF(AND('8'!U58=""),"",'8'!U58)</f>
        <v/>
      </c>
      <c r="V254" s="482" t="str">
        <f>IF(AND('8'!V58=""),"",'8'!V58)</f>
        <v/>
      </c>
      <c r="W254" s="482" t="str">
        <f>IF(AND('8'!W58=""),"",'8'!W58)</f>
        <v/>
      </c>
      <c r="X254" s="482" t="str">
        <f>IF(AND('8'!X58=""),"",'8'!X58)</f>
        <v/>
      </c>
      <c r="Y254" s="482" t="str">
        <f>IF(AND('8'!Y58=""),"",'8'!Y58)</f>
        <v/>
      </c>
      <c r="Z254" s="482" t="str">
        <f>IF(AND('8'!Z58=""),"",'8'!Z58)</f>
        <v/>
      </c>
      <c r="AA254" s="482" t="str">
        <f>IF(AND('8'!AA58=""),"",'8'!AA58)</f>
        <v/>
      </c>
      <c r="AB254" s="482" t="str">
        <f>IF(AND('8'!AB58=""),"",'8'!AB58)</f>
        <v/>
      </c>
      <c r="AC254" s="482" t="str">
        <f>IF(AND('8'!AC58=""),"",'8'!AC58)</f>
        <v/>
      </c>
      <c r="AD254" s="482" t="str">
        <f>IF(AND('8'!AD58=""),"",'8'!AD58)</f>
        <v/>
      </c>
      <c r="AE254" s="482" t="str">
        <f>IF(AND('8'!AE58=""),"",'8'!AE58)</f>
        <v/>
      </c>
      <c r="AF254" s="482" t="str">
        <f>IF(AND('8'!AF58=""),"",'8'!AF58)</f>
        <v/>
      </c>
      <c r="AG254" s="482" t="str">
        <f>IF(AND('8'!AG58=""),"",'8'!AG58)</f>
        <v/>
      </c>
      <c r="AH254" s="482" t="str">
        <f>IF(AND('8'!AH58=""),"",'8'!AH58)</f>
        <v/>
      </c>
      <c r="AI254" s="482" t="str">
        <f>IF(AND('8'!AI58=""),"",'8'!AI58)</f>
        <v/>
      </c>
      <c r="AJ254" s="482" t="str">
        <f>IF(AND('8'!AJ58=""),"",'8'!AJ58)</f>
        <v/>
      </c>
      <c r="AK254" s="482" t="str">
        <f>IF(AND('8'!AK58=""),"",'8'!AK58)</f>
        <v/>
      </c>
      <c r="AL254" s="482" t="str">
        <f>IF(AND('8'!AL58=""),"",'8'!AL58)</f>
        <v/>
      </c>
      <c r="AM254" s="482" t="str">
        <f>IF(AND('8'!AM58=""),"",'8'!AM58)</f>
        <v/>
      </c>
      <c r="AN254" s="482" t="str">
        <f>IF(AND('8'!AN58=""),"",'8'!AN58)</f>
        <v/>
      </c>
      <c r="AO254" s="482" t="str">
        <f>IF(AND('8'!AO58=""),"",'8'!AO58)</f>
        <v/>
      </c>
      <c r="AP254" s="482" t="str">
        <f>IF(AND('8'!AP58=""),"",'8'!AP58)</f>
        <v/>
      </c>
      <c r="AQ254" s="482" t="str">
        <f>IF(AND('8'!AQ58=""),"",'8'!AQ58)</f>
        <v/>
      </c>
      <c r="AR254" s="482" t="str">
        <f>IF(AND('8'!AR58=""),"",'8'!AR58)</f>
        <v/>
      </c>
      <c r="AS254" s="482" t="str">
        <f>IF(AND('8'!AS58=""),"",'8'!AS58)</f>
        <v/>
      </c>
      <c r="AT254" s="482" t="str">
        <f>IF(AND('8'!AT58=""),"",'8'!AT58)</f>
        <v/>
      </c>
      <c r="AU254" s="482" t="str">
        <f>IF(AND('8'!AU58=""),"",'8'!AU58)</f>
        <v/>
      </c>
      <c r="AV254" s="482" t="str">
        <f>IF(AND('8'!AV58=""),"",'8'!AV58)</f>
        <v/>
      </c>
      <c r="AW254" s="482" t="str">
        <f>IF(AND('8'!AW58=""),"",'8'!AW58)</f>
        <v/>
      </c>
      <c r="AX254" s="482" t="str">
        <f>IF(AND('8'!AX58=""),"",'8'!AX58)</f>
        <v/>
      </c>
      <c r="AY254" s="482" t="str">
        <f>IF(AND('8'!AY58=""),"",'8'!AY58)</f>
        <v/>
      </c>
      <c r="AZ254" s="482" t="str">
        <f>IF(AND('8'!AZ58=""),"",'8'!AZ58)</f>
        <v/>
      </c>
      <c r="BA254" s="482" t="str">
        <f>IF(AND('8'!BA58=""),"",'8'!BA58)</f>
        <v/>
      </c>
      <c r="BB254" s="482" t="str">
        <f>IF(AND('8'!BB58=""),"",'8'!BB58)</f>
        <v/>
      </c>
      <c r="BC254" s="482" t="str">
        <f>IF(AND('8'!BC58=""),"",'8'!BC58)</f>
        <v/>
      </c>
      <c r="BD254" s="482" t="str">
        <f>IF(AND('8'!BD58=""),"",'8'!BD58)</f>
        <v/>
      </c>
      <c r="BE254" s="482" t="str">
        <f>IF(AND('8'!BE58=""),"",'8'!BE58)</f>
        <v/>
      </c>
      <c r="BF254" s="482" t="str">
        <f>IF(AND('8'!BF58=""),"",'8'!BF58)</f>
        <v/>
      </c>
      <c r="BG254" s="482" t="str">
        <f>IF(AND('8'!BG58=""),"",'8'!BG58)</f>
        <v/>
      </c>
      <c r="BH254" s="482" t="str">
        <f>IF(AND('8'!BH58=""),"",'8'!BH58)</f>
        <v/>
      </c>
      <c r="BI254" s="482" t="str">
        <f>IF(AND('8'!BI58=""),"",'8'!BI58)</f>
        <v/>
      </c>
      <c r="BJ254" s="482" t="str">
        <f>IF(AND('8'!BJ58=""),"",'8'!BJ58)</f>
        <v/>
      </c>
      <c r="BK254" s="482" t="str">
        <f>IF(AND('8'!BK58=""),"",'8'!BK58)</f>
        <v/>
      </c>
      <c r="BL254" s="482" t="str">
        <f>IF(AND('8'!BL58=""),"",'8'!BL58)</f>
        <v/>
      </c>
      <c r="BM254" s="482" t="str">
        <f>IF(AND('8'!BM58=""),"",'8'!BM58)</f>
        <v/>
      </c>
      <c r="BN254" s="482" t="str">
        <f>IF(AND('8'!BN58=""),"",'8'!BN58)</f>
        <v/>
      </c>
      <c r="BO254" s="482" t="str">
        <f>IF(AND('8'!BO58=""),"",'8'!BO58)</f>
        <v/>
      </c>
      <c r="BP254" s="482" t="str">
        <f>IF(AND('8'!BP58=""),"",'8'!BP58)</f>
        <v/>
      </c>
      <c r="BQ254" s="482" t="str">
        <f>IF(AND('8'!BQ58=""),"",'8'!BQ58)</f>
        <v/>
      </c>
      <c r="BR254" s="482" t="str">
        <f>IF(AND('8'!BR58=""),"",'8'!BR58)</f>
        <v/>
      </c>
      <c r="BS254" s="482" t="str">
        <f>IF(AND('8'!BS58=""),"",'8'!BS58)</f>
        <v/>
      </c>
      <c r="BT254" s="482" t="str">
        <f>IF(AND('8'!BT58=""),"",'8'!BT58)</f>
        <v/>
      </c>
      <c r="BU254" s="482" t="str">
        <f>IF(AND('8'!BU58=""),"",'8'!BU58)</f>
        <v/>
      </c>
      <c r="BV254" s="482" t="str">
        <f>IF(AND('8'!BV58=""),"",'8'!BV58)</f>
        <v/>
      </c>
      <c r="BW254" s="482" t="str">
        <f>IF(AND('8'!BW58=""),"",'8'!BW58)</f>
        <v/>
      </c>
      <c r="BX254" s="482" t="str">
        <f>IF(AND('8'!BX58=""),"",'8'!BX58)</f>
        <v/>
      </c>
      <c r="BY254" s="482" t="str">
        <f>IF(AND('8'!BY58=""),"",'8'!BY58)</f>
        <v/>
      </c>
      <c r="BZ254" s="482" t="str">
        <f>IF(AND('8'!BZ58=""),"",'8'!BZ58)</f>
        <v/>
      </c>
      <c r="CA254" s="482" t="str">
        <f>IF(AND('8'!CA58=""),"",'8'!CA58)</f>
        <v/>
      </c>
      <c r="CB254" s="482" t="str">
        <f>IF(AND('8'!CB58=""),"",'8'!CB58)</f>
        <v/>
      </c>
      <c r="CC254" s="482" t="str">
        <f>IF(AND('8'!CC58=""),"",'8'!CC58)</f>
        <v/>
      </c>
      <c r="CD254" s="482" t="str">
        <f>IF(AND('8'!CD58=""),"",'8'!CD58)</f>
        <v/>
      </c>
      <c r="CE254" s="482" t="str">
        <f>IF(AND('8'!CE58=""),"",'8'!CE58)</f>
        <v/>
      </c>
      <c r="CF254" s="482" t="str">
        <f>IF(AND('8'!CF58=""),"",'8'!CF58)</f>
        <v/>
      </c>
      <c r="CG254" s="482" t="str">
        <f>IF(AND('8'!CG58=""),"",'8'!CG58)</f>
        <v/>
      </c>
      <c r="CH254" s="482" t="str">
        <f>IF(AND('8'!CH58=""),"",'8'!CH58)</f>
        <v/>
      </c>
      <c r="CI254" s="482" t="str">
        <f>IF(AND('8'!CI58=""),"",'8'!CI58)</f>
        <v/>
      </c>
      <c r="CJ254" s="482" t="str">
        <f>IF(AND('8'!CJ58=""),"",'8'!CJ58)</f>
        <v/>
      </c>
      <c r="CK254" s="482" t="str">
        <f>IF(AND('8'!CK58=""),"",'8'!CK58)</f>
        <v/>
      </c>
      <c r="CL254" s="482" t="str">
        <f>IF(AND('8'!CL58=""),"",'8'!CL58)</f>
        <v/>
      </c>
      <c r="CM254" s="482" t="str">
        <f>IF(AND('8'!CM58=""),"",'8'!CM58)</f>
        <v/>
      </c>
      <c r="CN254" s="482" t="str">
        <f>IF(AND('8'!CN58=""),"",'8'!CN58)</f>
        <v/>
      </c>
      <c r="CO254" s="482" t="str">
        <f>IF(AND('8'!CO58=""),"",'8'!CO58)</f>
        <v/>
      </c>
      <c r="CP254" s="482" t="str">
        <f>IF(AND('8'!CP58=""),"",'8'!CP58)</f>
        <v/>
      </c>
      <c r="CQ254" s="482" t="str">
        <f>IF(AND('8'!CQ58=""),"",'8'!CQ58)</f>
        <v/>
      </c>
      <c r="CR254" s="482" t="str">
        <f>IF(AND('8'!CR58=""),"",'8'!CR58)</f>
        <v/>
      </c>
      <c r="CS254" s="482" t="str">
        <f>IF(AND('8'!CS58=""),"",'8'!CS58)</f>
        <v/>
      </c>
      <c r="CT254" s="482" t="str">
        <f>IF(AND('8'!CT58=""),"",'8'!CT58)</f>
        <v/>
      </c>
      <c r="CU254" s="482" t="str">
        <f>IF(AND('8'!CU58=""),"",'8'!CU58)</f>
        <v/>
      </c>
      <c r="CV254" s="482" t="str">
        <f>IF(AND('8'!CV58=""),"",'8'!CV58)</f>
        <v/>
      </c>
      <c r="CW254" s="482" t="str">
        <f>IF(AND('8'!CW58=""),"",'8'!CW58)</f>
        <v/>
      </c>
      <c r="CX254" s="482" t="str">
        <f>IF(AND('8'!CX58=""),"",'8'!CX58)</f>
        <v/>
      </c>
      <c r="CY254" s="482" t="str">
        <f>IF(AND('8'!CY58=""),"",'8'!CY58)</f>
        <v/>
      </c>
      <c r="CZ254" s="482" t="str">
        <f>IF(AND('8'!CZ58=""),"",'8'!CZ58)</f>
        <v/>
      </c>
      <c r="DA254" s="482" t="str">
        <f>IF(AND('8'!DA58=""),"",'8'!DA58)</f>
        <v/>
      </c>
      <c r="DB254" s="482" t="str">
        <f>IF(AND('8'!DB58=""),"",'8'!DB58)</f>
        <v/>
      </c>
      <c r="DC254" s="482" t="str">
        <f>IF(AND('8'!DC58=""),"",'8'!DC58)</f>
        <v/>
      </c>
      <c r="DD254" s="482" t="str">
        <f>IF(AND('8'!DD58=""),"",'8'!DD58)</f>
        <v/>
      </c>
      <c r="DE254" s="482" t="str">
        <f>IF(AND('8'!DE58=""),"",'8'!DE58)</f>
        <v/>
      </c>
      <c r="DF254" s="482" t="str">
        <f>IF(AND('8'!DF58=""),"",'8'!DF58)</f>
        <v/>
      </c>
      <c r="DG254" s="482" t="str">
        <f>IF(AND('8'!DG58=""),"",'8'!DG58)</f>
        <v/>
      </c>
      <c r="DH254" s="482" t="str">
        <f>IF(AND('8'!DH58=""),"",'8'!DH58)</f>
        <v/>
      </c>
      <c r="DI254" s="482" t="str">
        <f>IF(AND('8'!DI58=""),"",'8'!DI58)</f>
        <v/>
      </c>
      <c r="DJ254" s="482" t="str">
        <f>IF(AND('8'!DJ58=""),"",'8'!DJ58)</f>
        <v/>
      </c>
      <c r="DK254" s="482" t="str">
        <f>IF(AND('8'!DK58=""),"",'8'!DK58)</f>
        <v/>
      </c>
      <c r="DL254" s="482" t="str">
        <f>IF(AND('8'!DL58=""),"",'8'!DL58)</f>
        <v/>
      </c>
      <c r="DM254" s="482" t="str">
        <f>IF(AND('8'!DM58=""),"",'8'!DM58)</f>
        <v/>
      </c>
      <c r="DN254" s="482" t="str">
        <f>IF(AND('8'!DN58=""),"",'8'!DN58)</f>
        <v/>
      </c>
      <c r="DO254" s="482" t="str">
        <f>IF(AND('8'!DO58=""),"",'8'!DO58)</f>
        <v/>
      </c>
      <c r="DP254" s="482" t="str">
        <f>IF(AND('8'!DP58=""),"",'8'!DP58)</f>
        <v/>
      </c>
      <c r="DQ254" s="482" t="str">
        <f>IF(AND('8'!DQ58=""),"",'8'!DQ58)</f>
        <v/>
      </c>
      <c r="DR254" s="482" t="str">
        <f>IF(AND('8'!DR58=""),"",'8'!DR58)</f>
        <v/>
      </c>
      <c r="DS254" s="482" t="str">
        <f>IF(AND('8'!DS58=""),"",'8'!DS58)</f>
        <v/>
      </c>
      <c r="DT254" s="482" t="str">
        <f>IF(AND('8'!DT58=""),"",'8'!DT58)</f>
        <v/>
      </c>
      <c r="DU254" s="482" t="str">
        <f>IF(AND('8'!DU58=""),"",'8'!DU58)</f>
        <v/>
      </c>
      <c r="DV254" s="482" t="str">
        <f>IF(AND('8'!DV58=""),"",'8'!DV58)</f>
        <v/>
      </c>
      <c r="DW254" s="482" t="str">
        <f>IF(AND('8'!DW58=""),"",'8'!DW58)</f>
        <v/>
      </c>
      <c r="DX254" s="482" t="str">
        <f>IF(AND('8'!DX58=""),"",'8'!DX58)</f>
        <v/>
      </c>
      <c r="DY254" s="482" t="str">
        <f>IF(AND('8'!DY58=""),"",'8'!DY58)</f>
        <v/>
      </c>
      <c r="DZ254" s="482" t="str">
        <f>IF(AND('8'!DZ58=""),"",'8'!DZ58)</f>
        <v/>
      </c>
      <c r="EA254" s="482" t="str">
        <f>IF(AND('8'!EA58=""),"",'8'!EA58)</f>
        <v/>
      </c>
      <c r="EB254" s="482" t="str">
        <f>IF(AND('8'!EB58=""),"",'8'!EB58)</f>
        <v/>
      </c>
      <c r="EC254" s="482" t="str">
        <f>IF(AND('8'!EC58=""),"",'8'!EC58)</f>
        <v/>
      </c>
      <c r="ED254" s="482" t="str">
        <f>IF(AND('8'!ED58=""),"",'8'!ED58)</f>
        <v/>
      </c>
      <c r="EE254" s="482" t="str">
        <f>IF(AND('8'!EE58=""),"",'8'!EE58)</f>
        <v/>
      </c>
      <c r="EF254" s="482" t="str">
        <f>IF(AND('8'!EF58=""),"",'8'!EF58)</f>
        <v/>
      </c>
      <c r="EG254" s="482" t="str">
        <f>IF(AND('8'!EG58=""),"",'8'!EG58)</f>
        <v/>
      </c>
      <c r="EH254" s="482" t="str">
        <f>IF(AND('8'!EH58=""),"",'8'!EH58)</f>
        <v/>
      </c>
      <c r="EI254" s="482" t="str">
        <f>IF(AND('8'!EI58=""),"",'8'!EI58)</f>
        <v/>
      </c>
      <c r="EJ254" s="482" t="str">
        <f>IF(AND('8'!EJ58=""),"",'8'!EJ58)</f>
        <v/>
      </c>
      <c r="EK254" s="482" t="str">
        <f>IF(AND('8'!EK58=""),"",'8'!EK58)</f>
        <v/>
      </c>
      <c r="EL254" s="482" t="str">
        <f>IF(AND('8'!EL58=""),"",'8'!EL58)</f>
        <v/>
      </c>
      <c r="EM254" s="482" t="str">
        <f>IF(AND('8'!EM58=""),"",'8'!EM58)</f>
        <v/>
      </c>
      <c r="EN254" s="482" t="str">
        <f>IF(AND('8'!EN58=""),"",'8'!EN58)</f>
        <v/>
      </c>
      <c r="EO254" s="482" t="str">
        <f>IF(AND('8'!EO58=""),"",'8'!EO58)</f>
        <v/>
      </c>
      <c r="EP254" s="482" t="str">
        <f>IF(AND('8'!EP58=""),"",'8'!EP58)</f>
        <v/>
      </c>
      <c r="EQ254" s="482" t="str">
        <f>IF(AND('8'!EQ58=""),"",'8'!EQ58)</f>
        <v/>
      </c>
      <c r="ER254" s="482" t="str">
        <f>IF(AND('8'!ER58=""),"",'8'!ER58)</f>
        <v/>
      </c>
      <c r="ES254" s="482" t="str">
        <f>IF(AND('8'!ES58=""),"",'8'!ES58)</f>
        <v/>
      </c>
      <c r="ET254" s="482" t="str">
        <f>IF(AND('8'!ET58=""),"",'8'!ET58)</f>
        <v/>
      </c>
      <c r="EU254" s="482" t="str">
        <f>IF(AND('8'!EU58=""),"",'8'!EU58)</f>
        <v/>
      </c>
      <c r="EV254" s="482" t="str">
        <f>IF(AND('8'!EV58=""),"",'8'!EV58)</f>
        <v/>
      </c>
      <c r="EW254" s="482" t="str">
        <f>IF(AND('8'!EW58=""),"",'8'!EW58)</f>
        <v/>
      </c>
      <c r="EX254" s="482" t="str">
        <f>IF(AND('8'!EX58=""),"",'8'!EX58)</f>
        <v/>
      </c>
      <c r="EY254" s="482" t="str">
        <f>IF(AND('8'!EY58=""),"",'8'!EY58)</f>
        <v/>
      </c>
      <c r="EZ254" s="482" t="str">
        <f>IF(AND('8'!EZ58=""),"",'8'!EZ58)</f>
        <v/>
      </c>
      <c r="FA254" s="482" t="str">
        <f>IF(AND('8'!FA58=""),"",'8'!FA58)</f>
        <v/>
      </c>
      <c r="FB254" s="482" t="str">
        <f>IF(AND('8'!FB58=""),"",'8'!FB58)</f>
        <v/>
      </c>
      <c r="FC254" s="482" t="str">
        <f>IF(AND('8'!FC58=""),"",'8'!FC58)</f>
        <v/>
      </c>
      <c r="FD254" s="482" t="str">
        <f>IF(AND('8'!FD58=""),"",'8'!FD58)</f>
        <v/>
      </c>
      <c r="FE254" s="482" t="str">
        <f>IF(AND('8'!FE58=""),"",'8'!FE58)</f>
        <v/>
      </c>
      <c r="FF254" s="482" t="str">
        <f>IF(AND('8'!FF58=""),"",'8'!FF58)</f>
        <v xml:space="preserve"> </v>
      </c>
      <c r="FG254" s="482" t="str">
        <f>IF(AND('8'!FG58=""),"",'8'!FG58)</f>
        <v/>
      </c>
      <c r="FH254" s="482" t="str">
        <f>IF(AND('8'!FH58=""),"",'8'!FH58)</f>
        <v/>
      </c>
      <c r="FI254" s="482" t="str">
        <f>IF(AND('8'!FI58=""),"",'8'!FI58)</f>
        <v/>
      </c>
      <c r="FJ254" s="482" t="str">
        <f>IF(AND('8'!FJ58=""),"",'8'!FJ58)</f>
        <v/>
      </c>
      <c r="FK254" s="482" t="str">
        <f>IF(AND('8'!FK58=""),"",'8'!FK58)</f>
        <v/>
      </c>
      <c r="FL254" s="482" t="str">
        <f>IF(AND('8'!FL58=""),"",'8'!FL58)</f>
        <v/>
      </c>
      <c r="FM254" s="482" t="str">
        <f>IF(AND('8'!FM58=""),"",'8'!FM58)</f>
        <v xml:space="preserve"> </v>
      </c>
      <c r="FN254" s="482" t="str">
        <f>IF(AND('8'!FN58=""),"",'8'!FN58)</f>
        <v/>
      </c>
      <c r="FO254" s="482" t="str">
        <f>IF(AND('8'!FO58=""),"",'8'!FO58)</f>
        <v/>
      </c>
      <c r="FP254" s="482" t="str">
        <f>IF(AND('8'!FP58=""),"",'8'!FP58)</f>
        <v/>
      </c>
      <c r="FQ254" s="482" t="str">
        <f>IF(AND('8'!FQ58=""),"",'8'!FQ58)</f>
        <v/>
      </c>
      <c r="FR254" s="482" t="str">
        <f>IF(AND('8'!FR58=""),"",'8'!FR58)</f>
        <v/>
      </c>
      <c r="FS254" s="482" t="str">
        <f>IF(AND('8'!FS58=""),"",'8'!FS58)</f>
        <v/>
      </c>
      <c r="FT254" s="482" t="str">
        <f>IF(AND('8'!FT58=""),"",'8'!FT58)</f>
        <v xml:space="preserve"> </v>
      </c>
      <c r="FU254" s="482" t="str">
        <f>IF(AND('8'!FV58=""),"",'8'!FV58)</f>
        <v>-</v>
      </c>
      <c r="FV254" s="482" t="str">
        <f>IF(AND('8'!FW58=""),"",'8'!FW58)</f>
        <v>-</v>
      </c>
      <c r="FW254" s="482" t="str">
        <f>IF(AND('8'!FX58=""),"",'8'!FX58)</f>
        <v>-</v>
      </c>
      <c r="FX254" s="482" t="str">
        <f>IF(AND('8'!FY58=""),"",'8'!FY58)</f>
        <v>-</v>
      </c>
      <c r="FY254" s="482" t="str">
        <f>IF(AND('8'!FZ58=""),"",'8'!FZ58)</f>
        <v>-</v>
      </c>
      <c r="FZ254" s="482" t="str">
        <f>IF(AND('8'!GA58=""),"",'8'!GA58)</f>
        <v>-</v>
      </c>
      <c r="GA254" s="482" t="str">
        <f>IF(AND('8'!GB58=""),"",'8'!GB58)</f>
        <v>-</v>
      </c>
      <c r="GB254" s="482" t="str">
        <f>IF(AND('8'!GC58=""),"",'8'!GC58)</f>
        <v>-</v>
      </c>
      <c r="GC254" s="482" t="str">
        <f>IF(AND('8'!GD58=""),"",'8'!GD58)</f>
        <v>-</v>
      </c>
      <c r="GD254" s="482" t="str">
        <f>IF(AND('8'!GE58=""),"",'8'!GE58)</f>
        <v>-</v>
      </c>
      <c r="GE254" s="482" t="str">
        <f>IF(AND('8'!GF58=""),"",'8'!GF58)</f>
        <v>-</v>
      </c>
      <c r="GF254" s="482" t="str">
        <f>IF(AND('8'!GG58=""),"",'8'!GG58)</f>
        <v>-</v>
      </c>
      <c r="GG254" s="482" t="str">
        <f>IF(AND('8'!GH58=""),"",IF(AND('8'!GH58="-"),"",'8'!GH58))</f>
        <v/>
      </c>
      <c r="GH254" s="50" t="str">
        <f>IF(AND(C254=""),"",VLOOKUP(B254,Register!$A$7:$CL$311,36,FALSE))</f>
        <v/>
      </c>
      <c r="GI254" s="483" t="str">
        <f>IF(AND('8'!GL58=""),"",'8'!GL58)</f>
        <v/>
      </c>
      <c r="GJ254" s="173" t="str">
        <f>IF(AND('8'!FU58=""),"",'8'!FU58)</f>
        <v/>
      </c>
    </row>
    <row r="255" spans="1:192" ht="21">
      <c r="A255" s="480">
        <v>247</v>
      </c>
      <c r="B255" s="481" t="str">
        <f>IF(AND('8'!B59=""),"",'8'!B59)</f>
        <v/>
      </c>
      <c r="C255" s="196" t="str">
        <f>IF(AND('8'!C59=""),"",'8'!C59)</f>
        <v/>
      </c>
      <c r="D255" s="196" t="str">
        <f>IF(AND('8'!D59=""),"",'8'!D59)</f>
        <v/>
      </c>
      <c r="E255" s="201" t="str">
        <f>IF(AND('8'!E59=""),"",'8'!E59)</f>
        <v/>
      </c>
      <c r="F255" s="482" t="str">
        <f>IF(AND('8'!F59=""),"",'8'!F59)</f>
        <v/>
      </c>
      <c r="G255" s="482" t="str">
        <f>IF(AND('8'!G59=""),"",'8'!G59)</f>
        <v/>
      </c>
      <c r="H255" s="482" t="str">
        <f>IF(AND('8'!H59=""),"",'8'!H59)</f>
        <v/>
      </c>
      <c r="I255" s="482" t="str">
        <f>IF(AND('8'!I59=""),"",'8'!I59)</f>
        <v/>
      </c>
      <c r="J255" s="482" t="str">
        <f>IF(AND('8'!J59=""),"",'8'!J59)</f>
        <v/>
      </c>
      <c r="K255" s="482" t="str">
        <f>IF(AND('8'!K59=""),"",'8'!K59)</f>
        <v/>
      </c>
      <c r="L255" s="482" t="str">
        <f>IF(AND('8'!L59=""),"",'8'!L59)</f>
        <v/>
      </c>
      <c r="M255" s="482" t="str">
        <f>IF(AND('8'!M59=""),"",'8'!M59)</f>
        <v/>
      </c>
      <c r="N255" s="482" t="str">
        <f>IF(AND('8'!N59=""),"",'8'!N59)</f>
        <v/>
      </c>
      <c r="O255" s="482" t="str">
        <f>IF(AND('8'!O59=""),"",'8'!O59)</f>
        <v/>
      </c>
      <c r="P255" s="482" t="str">
        <f>IF(AND('8'!P59=""),"",'8'!P59)</f>
        <v/>
      </c>
      <c r="Q255" s="482" t="str">
        <f>IF(AND('8'!Q59=""),"",'8'!Q59)</f>
        <v/>
      </c>
      <c r="R255" s="482" t="str">
        <f>IF(AND('8'!R59=""),"",'8'!R59)</f>
        <v/>
      </c>
      <c r="S255" s="482" t="str">
        <f>IF(AND('8'!S59=""),"",'8'!S59)</f>
        <v/>
      </c>
      <c r="T255" s="482" t="str">
        <f>IF(AND('8'!T59=""),"",'8'!T59)</f>
        <v/>
      </c>
      <c r="U255" s="482" t="str">
        <f>IF(AND('8'!U59=""),"",'8'!U59)</f>
        <v/>
      </c>
      <c r="V255" s="482" t="str">
        <f>IF(AND('8'!V59=""),"",'8'!V59)</f>
        <v/>
      </c>
      <c r="W255" s="482" t="str">
        <f>IF(AND('8'!W59=""),"",'8'!W59)</f>
        <v/>
      </c>
      <c r="X255" s="482" t="str">
        <f>IF(AND('8'!X59=""),"",'8'!X59)</f>
        <v/>
      </c>
      <c r="Y255" s="482" t="str">
        <f>IF(AND('8'!Y59=""),"",'8'!Y59)</f>
        <v/>
      </c>
      <c r="Z255" s="482" t="str">
        <f>IF(AND('8'!Z59=""),"",'8'!Z59)</f>
        <v/>
      </c>
      <c r="AA255" s="482" t="str">
        <f>IF(AND('8'!AA59=""),"",'8'!AA59)</f>
        <v/>
      </c>
      <c r="AB255" s="482" t="str">
        <f>IF(AND('8'!AB59=""),"",'8'!AB59)</f>
        <v/>
      </c>
      <c r="AC255" s="482" t="str">
        <f>IF(AND('8'!AC59=""),"",'8'!AC59)</f>
        <v/>
      </c>
      <c r="AD255" s="482" t="str">
        <f>IF(AND('8'!AD59=""),"",'8'!AD59)</f>
        <v/>
      </c>
      <c r="AE255" s="482" t="str">
        <f>IF(AND('8'!AE59=""),"",'8'!AE59)</f>
        <v/>
      </c>
      <c r="AF255" s="482" t="str">
        <f>IF(AND('8'!AF59=""),"",'8'!AF59)</f>
        <v/>
      </c>
      <c r="AG255" s="482" t="str">
        <f>IF(AND('8'!AG59=""),"",'8'!AG59)</f>
        <v/>
      </c>
      <c r="AH255" s="482" t="str">
        <f>IF(AND('8'!AH59=""),"",'8'!AH59)</f>
        <v/>
      </c>
      <c r="AI255" s="482" t="str">
        <f>IF(AND('8'!AI59=""),"",'8'!AI59)</f>
        <v/>
      </c>
      <c r="AJ255" s="482" t="str">
        <f>IF(AND('8'!AJ59=""),"",'8'!AJ59)</f>
        <v/>
      </c>
      <c r="AK255" s="482" t="str">
        <f>IF(AND('8'!AK59=""),"",'8'!AK59)</f>
        <v/>
      </c>
      <c r="AL255" s="482" t="str">
        <f>IF(AND('8'!AL59=""),"",'8'!AL59)</f>
        <v/>
      </c>
      <c r="AM255" s="482" t="str">
        <f>IF(AND('8'!AM59=""),"",'8'!AM59)</f>
        <v/>
      </c>
      <c r="AN255" s="482" t="str">
        <f>IF(AND('8'!AN59=""),"",'8'!AN59)</f>
        <v/>
      </c>
      <c r="AO255" s="482" t="str">
        <f>IF(AND('8'!AO59=""),"",'8'!AO59)</f>
        <v/>
      </c>
      <c r="AP255" s="482" t="str">
        <f>IF(AND('8'!AP59=""),"",'8'!AP59)</f>
        <v/>
      </c>
      <c r="AQ255" s="482" t="str">
        <f>IF(AND('8'!AQ59=""),"",'8'!AQ59)</f>
        <v/>
      </c>
      <c r="AR255" s="482" t="str">
        <f>IF(AND('8'!AR59=""),"",'8'!AR59)</f>
        <v/>
      </c>
      <c r="AS255" s="482" t="str">
        <f>IF(AND('8'!AS59=""),"",'8'!AS59)</f>
        <v/>
      </c>
      <c r="AT255" s="482" t="str">
        <f>IF(AND('8'!AT59=""),"",'8'!AT59)</f>
        <v/>
      </c>
      <c r="AU255" s="482" t="str">
        <f>IF(AND('8'!AU59=""),"",'8'!AU59)</f>
        <v/>
      </c>
      <c r="AV255" s="482" t="str">
        <f>IF(AND('8'!AV59=""),"",'8'!AV59)</f>
        <v/>
      </c>
      <c r="AW255" s="482" t="str">
        <f>IF(AND('8'!AW59=""),"",'8'!AW59)</f>
        <v/>
      </c>
      <c r="AX255" s="482" t="str">
        <f>IF(AND('8'!AX59=""),"",'8'!AX59)</f>
        <v/>
      </c>
      <c r="AY255" s="482" t="str">
        <f>IF(AND('8'!AY59=""),"",'8'!AY59)</f>
        <v/>
      </c>
      <c r="AZ255" s="482" t="str">
        <f>IF(AND('8'!AZ59=""),"",'8'!AZ59)</f>
        <v/>
      </c>
      <c r="BA255" s="482" t="str">
        <f>IF(AND('8'!BA59=""),"",'8'!BA59)</f>
        <v/>
      </c>
      <c r="BB255" s="482" t="str">
        <f>IF(AND('8'!BB59=""),"",'8'!BB59)</f>
        <v/>
      </c>
      <c r="BC255" s="482" t="str">
        <f>IF(AND('8'!BC59=""),"",'8'!BC59)</f>
        <v/>
      </c>
      <c r="BD255" s="482" t="str">
        <f>IF(AND('8'!BD59=""),"",'8'!BD59)</f>
        <v/>
      </c>
      <c r="BE255" s="482" t="str">
        <f>IF(AND('8'!BE59=""),"",'8'!BE59)</f>
        <v/>
      </c>
      <c r="BF255" s="482" t="str">
        <f>IF(AND('8'!BF59=""),"",'8'!BF59)</f>
        <v/>
      </c>
      <c r="BG255" s="482" t="str">
        <f>IF(AND('8'!BG59=""),"",'8'!BG59)</f>
        <v/>
      </c>
      <c r="BH255" s="482" t="str">
        <f>IF(AND('8'!BH59=""),"",'8'!BH59)</f>
        <v/>
      </c>
      <c r="BI255" s="482" t="str">
        <f>IF(AND('8'!BI59=""),"",'8'!BI59)</f>
        <v/>
      </c>
      <c r="BJ255" s="482" t="str">
        <f>IF(AND('8'!BJ59=""),"",'8'!BJ59)</f>
        <v/>
      </c>
      <c r="BK255" s="482" t="str">
        <f>IF(AND('8'!BK59=""),"",'8'!BK59)</f>
        <v/>
      </c>
      <c r="BL255" s="482" t="str">
        <f>IF(AND('8'!BL59=""),"",'8'!BL59)</f>
        <v/>
      </c>
      <c r="BM255" s="482" t="str">
        <f>IF(AND('8'!BM59=""),"",'8'!BM59)</f>
        <v/>
      </c>
      <c r="BN255" s="482" t="str">
        <f>IF(AND('8'!BN59=""),"",'8'!BN59)</f>
        <v/>
      </c>
      <c r="BO255" s="482" t="str">
        <f>IF(AND('8'!BO59=""),"",'8'!BO59)</f>
        <v/>
      </c>
      <c r="BP255" s="482" t="str">
        <f>IF(AND('8'!BP59=""),"",'8'!BP59)</f>
        <v/>
      </c>
      <c r="BQ255" s="482" t="str">
        <f>IF(AND('8'!BQ59=""),"",'8'!BQ59)</f>
        <v/>
      </c>
      <c r="BR255" s="482" t="str">
        <f>IF(AND('8'!BR59=""),"",'8'!BR59)</f>
        <v/>
      </c>
      <c r="BS255" s="482" t="str">
        <f>IF(AND('8'!BS59=""),"",'8'!BS59)</f>
        <v/>
      </c>
      <c r="BT255" s="482" t="str">
        <f>IF(AND('8'!BT59=""),"",'8'!BT59)</f>
        <v/>
      </c>
      <c r="BU255" s="482" t="str">
        <f>IF(AND('8'!BU59=""),"",'8'!BU59)</f>
        <v/>
      </c>
      <c r="BV255" s="482" t="str">
        <f>IF(AND('8'!BV59=""),"",'8'!BV59)</f>
        <v/>
      </c>
      <c r="BW255" s="482" t="str">
        <f>IF(AND('8'!BW59=""),"",'8'!BW59)</f>
        <v/>
      </c>
      <c r="BX255" s="482" t="str">
        <f>IF(AND('8'!BX59=""),"",'8'!BX59)</f>
        <v/>
      </c>
      <c r="BY255" s="482" t="str">
        <f>IF(AND('8'!BY59=""),"",'8'!BY59)</f>
        <v/>
      </c>
      <c r="BZ255" s="482" t="str">
        <f>IF(AND('8'!BZ59=""),"",'8'!BZ59)</f>
        <v/>
      </c>
      <c r="CA255" s="482" t="str">
        <f>IF(AND('8'!CA59=""),"",'8'!CA59)</f>
        <v/>
      </c>
      <c r="CB255" s="482" t="str">
        <f>IF(AND('8'!CB59=""),"",'8'!CB59)</f>
        <v/>
      </c>
      <c r="CC255" s="482" t="str">
        <f>IF(AND('8'!CC59=""),"",'8'!CC59)</f>
        <v/>
      </c>
      <c r="CD255" s="482" t="str">
        <f>IF(AND('8'!CD59=""),"",'8'!CD59)</f>
        <v/>
      </c>
      <c r="CE255" s="482" t="str">
        <f>IF(AND('8'!CE59=""),"",'8'!CE59)</f>
        <v/>
      </c>
      <c r="CF255" s="482" t="str">
        <f>IF(AND('8'!CF59=""),"",'8'!CF59)</f>
        <v/>
      </c>
      <c r="CG255" s="482" t="str">
        <f>IF(AND('8'!CG59=""),"",'8'!CG59)</f>
        <v/>
      </c>
      <c r="CH255" s="482" t="str">
        <f>IF(AND('8'!CH59=""),"",'8'!CH59)</f>
        <v/>
      </c>
      <c r="CI255" s="482" t="str">
        <f>IF(AND('8'!CI59=""),"",'8'!CI59)</f>
        <v/>
      </c>
      <c r="CJ255" s="482" t="str">
        <f>IF(AND('8'!CJ59=""),"",'8'!CJ59)</f>
        <v/>
      </c>
      <c r="CK255" s="482" t="str">
        <f>IF(AND('8'!CK59=""),"",'8'!CK59)</f>
        <v/>
      </c>
      <c r="CL255" s="482" t="str">
        <f>IF(AND('8'!CL59=""),"",'8'!CL59)</f>
        <v/>
      </c>
      <c r="CM255" s="482" t="str">
        <f>IF(AND('8'!CM59=""),"",'8'!CM59)</f>
        <v/>
      </c>
      <c r="CN255" s="482" t="str">
        <f>IF(AND('8'!CN59=""),"",'8'!CN59)</f>
        <v/>
      </c>
      <c r="CO255" s="482" t="str">
        <f>IF(AND('8'!CO59=""),"",'8'!CO59)</f>
        <v/>
      </c>
      <c r="CP255" s="482" t="str">
        <f>IF(AND('8'!CP59=""),"",'8'!CP59)</f>
        <v/>
      </c>
      <c r="CQ255" s="482" t="str">
        <f>IF(AND('8'!CQ59=""),"",'8'!CQ59)</f>
        <v/>
      </c>
      <c r="CR255" s="482" t="str">
        <f>IF(AND('8'!CR59=""),"",'8'!CR59)</f>
        <v/>
      </c>
      <c r="CS255" s="482" t="str">
        <f>IF(AND('8'!CS59=""),"",'8'!CS59)</f>
        <v/>
      </c>
      <c r="CT255" s="482" t="str">
        <f>IF(AND('8'!CT59=""),"",'8'!CT59)</f>
        <v/>
      </c>
      <c r="CU255" s="482" t="str">
        <f>IF(AND('8'!CU59=""),"",'8'!CU59)</f>
        <v/>
      </c>
      <c r="CV255" s="482" t="str">
        <f>IF(AND('8'!CV59=""),"",'8'!CV59)</f>
        <v/>
      </c>
      <c r="CW255" s="482" t="str">
        <f>IF(AND('8'!CW59=""),"",'8'!CW59)</f>
        <v/>
      </c>
      <c r="CX255" s="482" t="str">
        <f>IF(AND('8'!CX59=""),"",'8'!CX59)</f>
        <v/>
      </c>
      <c r="CY255" s="482" t="str">
        <f>IF(AND('8'!CY59=""),"",'8'!CY59)</f>
        <v/>
      </c>
      <c r="CZ255" s="482" t="str">
        <f>IF(AND('8'!CZ59=""),"",'8'!CZ59)</f>
        <v/>
      </c>
      <c r="DA255" s="482" t="str">
        <f>IF(AND('8'!DA59=""),"",'8'!DA59)</f>
        <v/>
      </c>
      <c r="DB255" s="482" t="str">
        <f>IF(AND('8'!DB59=""),"",'8'!DB59)</f>
        <v/>
      </c>
      <c r="DC255" s="482" t="str">
        <f>IF(AND('8'!DC59=""),"",'8'!DC59)</f>
        <v/>
      </c>
      <c r="DD255" s="482" t="str">
        <f>IF(AND('8'!DD59=""),"",'8'!DD59)</f>
        <v/>
      </c>
      <c r="DE255" s="482" t="str">
        <f>IF(AND('8'!DE59=""),"",'8'!DE59)</f>
        <v/>
      </c>
      <c r="DF255" s="482" t="str">
        <f>IF(AND('8'!DF59=""),"",'8'!DF59)</f>
        <v/>
      </c>
      <c r="DG255" s="482" t="str">
        <f>IF(AND('8'!DG59=""),"",'8'!DG59)</f>
        <v/>
      </c>
      <c r="DH255" s="482" t="str">
        <f>IF(AND('8'!DH59=""),"",'8'!DH59)</f>
        <v/>
      </c>
      <c r="DI255" s="482" t="str">
        <f>IF(AND('8'!DI59=""),"",'8'!DI59)</f>
        <v/>
      </c>
      <c r="DJ255" s="482" t="str">
        <f>IF(AND('8'!DJ59=""),"",'8'!DJ59)</f>
        <v/>
      </c>
      <c r="DK255" s="482" t="str">
        <f>IF(AND('8'!DK59=""),"",'8'!DK59)</f>
        <v/>
      </c>
      <c r="DL255" s="482" t="str">
        <f>IF(AND('8'!DL59=""),"",'8'!DL59)</f>
        <v/>
      </c>
      <c r="DM255" s="482" t="str">
        <f>IF(AND('8'!DM59=""),"",'8'!DM59)</f>
        <v/>
      </c>
      <c r="DN255" s="482" t="str">
        <f>IF(AND('8'!DN59=""),"",'8'!DN59)</f>
        <v/>
      </c>
      <c r="DO255" s="482" t="str">
        <f>IF(AND('8'!DO59=""),"",'8'!DO59)</f>
        <v/>
      </c>
      <c r="DP255" s="482" t="str">
        <f>IF(AND('8'!DP59=""),"",'8'!DP59)</f>
        <v/>
      </c>
      <c r="DQ255" s="482" t="str">
        <f>IF(AND('8'!DQ59=""),"",'8'!DQ59)</f>
        <v/>
      </c>
      <c r="DR255" s="482" t="str">
        <f>IF(AND('8'!DR59=""),"",'8'!DR59)</f>
        <v/>
      </c>
      <c r="DS255" s="482" t="str">
        <f>IF(AND('8'!DS59=""),"",'8'!DS59)</f>
        <v/>
      </c>
      <c r="DT255" s="482" t="str">
        <f>IF(AND('8'!DT59=""),"",'8'!DT59)</f>
        <v/>
      </c>
      <c r="DU255" s="482" t="str">
        <f>IF(AND('8'!DU59=""),"",'8'!DU59)</f>
        <v/>
      </c>
      <c r="DV255" s="482" t="str">
        <f>IF(AND('8'!DV59=""),"",'8'!DV59)</f>
        <v/>
      </c>
      <c r="DW255" s="482" t="str">
        <f>IF(AND('8'!DW59=""),"",'8'!DW59)</f>
        <v/>
      </c>
      <c r="DX255" s="482" t="str">
        <f>IF(AND('8'!DX59=""),"",'8'!DX59)</f>
        <v/>
      </c>
      <c r="DY255" s="482" t="str">
        <f>IF(AND('8'!DY59=""),"",'8'!DY59)</f>
        <v/>
      </c>
      <c r="DZ255" s="482" t="str">
        <f>IF(AND('8'!DZ59=""),"",'8'!DZ59)</f>
        <v/>
      </c>
      <c r="EA255" s="482" t="str">
        <f>IF(AND('8'!EA59=""),"",'8'!EA59)</f>
        <v/>
      </c>
      <c r="EB255" s="482" t="str">
        <f>IF(AND('8'!EB59=""),"",'8'!EB59)</f>
        <v/>
      </c>
      <c r="EC255" s="482" t="str">
        <f>IF(AND('8'!EC59=""),"",'8'!EC59)</f>
        <v/>
      </c>
      <c r="ED255" s="482" t="str">
        <f>IF(AND('8'!ED59=""),"",'8'!ED59)</f>
        <v/>
      </c>
      <c r="EE255" s="482" t="str">
        <f>IF(AND('8'!EE59=""),"",'8'!EE59)</f>
        <v/>
      </c>
      <c r="EF255" s="482" t="str">
        <f>IF(AND('8'!EF59=""),"",'8'!EF59)</f>
        <v/>
      </c>
      <c r="EG255" s="482" t="str">
        <f>IF(AND('8'!EG59=""),"",'8'!EG59)</f>
        <v/>
      </c>
      <c r="EH255" s="482" t="str">
        <f>IF(AND('8'!EH59=""),"",'8'!EH59)</f>
        <v/>
      </c>
      <c r="EI255" s="482" t="str">
        <f>IF(AND('8'!EI59=""),"",'8'!EI59)</f>
        <v/>
      </c>
      <c r="EJ255" s="482" t="str">
        <f>IF(AND('8'!EJ59=""),"",'8'!EJ59)</f>
        <v/>
      </c>
      <c r="EK255" s="482" t="str">
        <f>IF(AND('8'!EK59=""),"",'8'!EK59)</f>
        <v/>
      </c>
      <c r="EL255" s="482" t="str">
        <f>IF(AND('8'!EL59=""),"",'8'!EL59)</f>
        <v/>
      </c>
      <c r="EM255" s="482" t="str">
        <f>IF(AND('8'!EM59=""),"",'8'!EM59)</f>
        <v/>
      </c>
      <c r="EN255" s="482" t="str">
        <f>IF(AND('8'!EN59=""),"",'8'!EN59)</f>
        <v/>
      </c>
      <c r="EO255" s="482" t="str">
        <f>IF(AND('8'!EO59=""),"",'8'!EO59)</f>
        <v/>
      </c>
      <c r="EP255" s="482" t="str">
        <f>IF(AND('8'!EP59=""),"",'8'!EP59)</f>
        <v/>
      </c>
      <c r="EQ255" s="482" t="str">
        <f>IF(AND('8'!EQ59=""),"",'8'!EQ59)</f>
        <v/>
      </c>
      <c r="ER255" s="482" t="str">
        <f>IF(AND('8'!ER59=""),"",'8'!ER59)</f>
        <v/>
      </c>
      <c r="ES255" s="482" t="str">
        <f>IF(AND('8'!ES59=""),"",'8'!ES59)</f>
        <v/>
      </c>
      <c r="ET255" s="482" t="str">
        <f>IF(AND('8'!ET59=""),"",'8'!ET59)</f>
        <v/>
      </c>
      <c r="EU255" s="482" t="str">
        <f>IF(AND('8'!EU59=""),"",'8'!EU59)</f>
        <v/>
      </c>
      <c r="EV255" s="482" t="str">
        <f>IF(AND('8'!EV59=""),"",'8'!EV59)</f>
        <v/>
      </c>
      <c r="EW255" s="482" t="str">
        <f>IF(AND('8'!EW59=""),"",'8'!EW59)</f>
        <v/>
      </c>
      <c r="EX255" s="482" t="str">
        <f>IF(AND('8'!EX59=""),"",'8'!EX59)</f>
        <v/>
      </c>
      <c r="EY255" s="482" t="str">
        <f>IF(AND('8'!EY59=""),"",'8'!EY59)</f>
        <v/>
      </c>
      <c r="EZ255" s="482" t="str">
        <f>IF(AND('8'!EZ59=""),"",'8'!EZ59)</f>
        <v/>
      </c>
      <c r="FA255" s="482" t="str">
        <f>IF(AND('8'!FA59=""),"",'8'!FA59)</f>
        <v/>
      </c>
      <c r="FB255" s="482" t="str">
        <f>IF(AND('8'!FB59=""),"",'8'!FB59)</f>
        <v/>
      </c>
      <c r="FC255" s="482" t="str">
        <f>IF(AND('8'!FC59=""),"",'8'!FC59)</f>
        <v/>
      </c>
      <c r="FD255" s="482" t="str">
        <f>IF(AND('8'!FD59=""),"",'8'!FD59)</f>
        <v/>
      </c>
      <c r="FE255" s="482" t="str">
        <f>IF(AND('8'!FE59=""),"",'8'!FE59)</f>
        <v/>
      </c>
      <c r="FF255" s="482" t="str">
        <f>IF(AND('8'!FF59=""),"",'8'!FF59)</f>
        <v xml:space="preserve"> </v>
      </c>
      <c r="FG255" s="482" t="str">
        <f>IF(AND('8'!FG59=""),"",'8'!FG59)</f>
        <v/>
      </c>
      <c r="FH255" s="482" t="str">
        <f>IF(AND('8'!FH59=""),"",'8'!FH59)</f>
        <v/>
      </c>
      <c r="FI255" s="482" t="str">
        <f>IF(AND('8'!FI59=""),"",'8'!FI59)</f>
        <v/>
      </c>
      <c r="FJ255" s="482" t="str">
        <f>IF(AND('8'!FJ59=""),"",'8'!FJ59)</f>
        <v/>
      </c>
      <c r="FK255" s="482" t="str">
        <f>IF(AND('8'!FK59=""),"",'8'!FK59)</f>
        <v/>
      </c>
      <c r="FL255" s="482" t="str">
        <f>IF(AND('8'!FL59=""),"",'8'!FL59)</f>
        <v/>
      </c>
      <c r="FM255" s="482" t="str">
        <f>IF(AND('8'!FM59=""),"",'8'!FM59)</f>
        <v xml:space="preserve"> </v>
      </c>
      <c r="FN255" s="482" t="str">
        <f>IF(AND('8'!FN59=""),"",'8'!FN59)</f>
        <v/>
      </c>
      <c r="FO255" s="482" t="str">
        <f>IF(AND('8'!FO59=""),"",'8'!FO59)</f>
        <v/>
      </c>
      <c r="FP255" s="482" t="str">
        <f>IF(AND('8'!FP59=""),"",'8'!FP59)</f>
        <v/>
      </c>
      <c r="FQ255" s="482" t="str">
        <f>IF(AND('8'!FQ59=""),"",'8'!FQ59)</f>
        <v/>
      </c>
      <c r="FR255" s="482" t="str">
        <f>IF(AND('8'!FR59=""),"",'8'!FR59)</f>
        <v/>
      </c>
      <c r="FS255" s="482" t="str">
        <f>IF(AND('8'!FS59=""),"",'8'!FS59)</f>
        <v/>
      </c>
      <c r="FT255" s="482" t="str">
        <f>IF(AND('8'!FT59=""),"",'8'!FT59)</f>
        <v xml:space="preserve"> </v>
      </c>
      <c r="FU255" s="482" t="str">
        <f>IF(AND('8'!FV59=""),"",'8'!FV59)</f>
        <v>-</v>
      </c>
      <c r="FV255" s="482" t="str">
        <f>IF(AND('8'!FW59=""),"",'8'!FW59)</f>
        <v>-</v>
      </c>
      <c r="FW255" s="482" t="str">
        <f>IF(AND('8'!FX59=""),"",'8'!FX59)</f>
        <v>-</v>
      </c>
      <c r="FX255" s="482" t="str">
        <f>IF(AND('8'!FY59=""),"",'8'!FY59)</f>
        <v>-</v>
      </c>
      <c r="FY255" s="482" t="str">
        <f>IF(AND('8'!FZ59=""),"",'8'!FZ59)</f>
        <v>-</v>
      </c>
      <c r="FZ255" s="482" t="str">
        <f>IF(AND('8'!GA59=""),"",'8'!GA59)</f>
        <v>-</v>
      </c>
      <c r="GA255" s="482" t="str">
        <f>IF(AND('8'!GB59=""),"",'8'!GB59)</f>
        <v>-</v>
      </c>
      <c r="GB255" s="482" t="str">
        <f>IF(AND('8'!GC59=""),"",'8'!GC59)</f>
        <v>-</v>
      </c>
      <c r="GC255" s="482" t="str">
        <f>IF(AND('8'!GD59=""),"",'8'!GD59)</f>
        <v>-</v>
      </c>
      <c r="GD255" s="482" t="str">
        <f>IF(AND('8'!GE59=""),"",'8'!GE59)</f>
        <v>-</v>
      </c>
      <c r="GE255" s="482" t="str">
        <f>IF(AND('8'!GF59=""),"",'8'!GF59)</f>
        <v>-</v>
      </c>
      <c r="GF255" s="482" t="str">
        <f>IF(AND('8'!GG59=""),"",'8'!GG59)</f>
        <v>-</v>
      </c>
      <c r="GG255" s="482" t="str">
        <f>IF(AND('8'!GH59=""),"",IF(AND('8'!GH59="-"),"",'8'!GH59))</f>
        <v/>
      </c>
      <c r="GH255" s="50" t="str">
        <f>IF(AND(C255=""),"",VLOOKUP(B255,Register!$A$7:$CL$311,36,FALSE))</f>
        <v/>
      </c>
      <c r="GI255" s="483" t="str">
        <f>IF(AND('8'!GL59=""),"",'8'!GL59)</f>
        <v/>
      </c>
      <c r="GJ255" s="173" t="str">
        <f>IF(AND('8'!FU59=""),"",'8'!FU59)</f>
        <v/>
      </c>
    </row>
    <row r="256" spans="1:192" ht="21">
      <c r="A256" s="480">
        <v>248</v>
      </c>
      <c r="B256" s="481" t="str">
        <f>IF(AND('8'!B60=""),"",'8'!B60)</f>
        <v/>
      </c>
      <c r="C256" s="196" t="str">
        <f>IF(AND('8'!C60=""),"",'8'!C60)</f>
        <v/>
      </c>
      <c r="D256" s="196" t="str">
        <f>IF(AND('8'!D60=""),"",'8'!D60)</f>
        <v/>
      </c>
      <c r="E256" s="201" t="str">
        <f>IF(AND('8'!E60=""),"",'8'!E60)</f>
        <v/>
      </c>
      <c r="F256" s="482" t="str">
        <f>IF(AND('8'!F60=""),"",'8'!F60)</f>
        <v/>
      </c>
      <c r="G256" s="482" t="str">
        <f>IF(AND('8'!G60=""),"",'8'!G60)</f>
        <v/>
      </c>
      <c r="H256" s="482" t="str">
        <f>IF(AND('8'!H60=""),"",'8'!H60)</f>
        <v/>
      </c>
      <c r="I256" s="482" t="str">
        <f>IF(AND('8'!I60=""),"",'8'!I60)</f>
        <v/>
      </c>
      <c r="J256" s="482" t="str">
        <f>IF(AND('8'!J60=""),"",'8'!J60)</f>
        <v/>
      </c>
      <c r="K256" s="482" t="str">
        <f>IF(AND('8'!K60=""),"",'8'!K60)</f>
        <v/>
      </c>
      <c r="L256" s="482" t="str">
        <f>IF(AND('8'!L60=""),"",'8'!L60)</f>
        <v/>
      </c>
      <c r="M256" s="482" t="str">
        <f>IF(AND('8'!M60=""),"",'8'!M60)</f>
        <v/>
      </c>
      <c r="N256" s="482" t="str">
        <f>IF(AND('8'!N60=""),"",'8'!N60)</f>
        <v/>
      </c>
      <c r="O256" s="482" t="str">
        <f>IF(AND('8'!O60=""),"",'8'!O60)</f>
        <v/>
      </c>
      <c r="P256" s="482" t="str">
        <f>IF(AND('8'!P60=""),"",'8'!P60)</f>
        <v/>
      </c>
      <c r="Q256" s="482" t="str">
        <f>IF(AND('8'!Q60=""),"",'8'!Q60)</f>
        <v/>
      </c>
      <c r="R256" s="482" t="str">
        <f>IF(AND('8'!R60=""),"",'8'!R60)</f>
        <v/>
      </c>
      <c r="S256" s="482" t="str">
        <f>IF(AND('8'!S60=""),"",'8'!S60)</f>
        <v/>
      </c>
      <c r="T256" s="482" t="str">
        <f>IF(AND('8'!T60=""),"",'8'!T60)</f>
        <v/>
      </c>
      <c r="U256" s="482" t="str">
        <f>IF(AND('8'!U60=""),"",'8'!U60)</f>
        <v/>
      </c>
      <c r="V256" s="482" t="str">
        <f>IF(AND('8'!V60=""),"",'8'!V60)</f>
        <v/>
      </c>
      <c r="W256" s="482" t="str">
        <f>IF(AND('8'!W60=""),"",'8'!W60)</f>
        <v/>
      </c>
      <c r="X256" s="482" t="str">
        <f>IF(AND('8'!X60=""),"",'8'!X60)</f>
        <v/>
      </c>
      <c r="Y256" s="482" t="str">
        <f>IF(AND('8'!Y60=""),"",'8'!Y60)</f>
        <v/>
      </c>
      <c r="Z256" s="482" t="str">
        <f>IF(AND('8'!Z60=""),"",'8'!Z60)</f>
        <v/>
      </c>
      <c r="AA256" s="482" t="str">
        <f>IF(AND('8'!AA60=""),"",'8'!AA60)</f>
        <v/>
      </c>
      <c r="AB256" s="482" t="str">
        <f>IF(AND('8'!AB60=""),"",'8'!AB60)</f>
        <v/>
      </c>
      <c r="AC256" s="482" t="str">
        <f>IF(AND('8'!AC60=""),"",'8'!AC60)</f>
        <v/>
      </c>
      <c r="AD256" s="482" t="str">
        <f>IF(AND('8'!AD60=""),"",'8'!AD60)</f>
        <v/>
      </c>
      <c r="AE256" s="482" t="str">
        <f>IF(AND('8'!AE60=""),"",'8'!AE60)</f>
        <v/>
      </c>
      <c r="AF256" s="482" t="str">
        <f>IF(AND('8'!AF60=""),"",'8'!AF60)</f>
        <v/>
      </c>
      <c r="AG256" s="482" t="str">
        <f>IF(AND('8'!AG60=""),"",'8'!AG60)</f>
        <v/>
      </c>
      <c r="AH256" s="482" t="str">
        <f>IF(AND('8'!AH60=""),"",'8'!AH60)</f>
        <v/>
      </c>
      <c r="AI256" s="482" t="str">
        <f>IF(AND('8'!AI60=""),"",'8'!AI60)</f>
        <v/>
      </c>
      <c r="AJ256" s="482" t="str">
        <f>IF(AND('8'!AJ60=""),"",'8'!AJ60)</f>
        <v/>
      </c>
      <c r="AK256" s="482" t="str">
        <f>IF(AND('8'!AK60=""),"",'8'!AK60)</f>
        <v/>
      </c>
      <c r="AL256" s="482" t="str">
        <f>IF(AND('8'!AL60=""),"",'8'!AL60)</f>
        <v/>
      </c>
      <c r="AM256" s="482" t="str">
        <f>IF(AND('8'!AM60=""),"",'8'!AM60)</f>
        <v/>
      </c>
      <c r="AN256" s="482" t="str">
        <f>IF(AND('8'!AN60=""),"",'8'!AN60)</f>
        <v/>
      </c>
      <c r="AO256" s="482" t="str">
        <f>IF(AND('8'!AO60=""),"",'8'!AO60)</f>
        <v/>
      </c>
      <c r="AP256" s="482" t="str">
        <f>IF(AND('8'!AP60=""),"",'8'!AP60)</f>
        <v/>
      </c>
      <c r="AQ256" s="482" t="str">
        <f>IF(AND('8'!AQ60=""),"",'8'!AQ60)</f>
        <v/>
      </c>
      <c r="AR256" s="482" t="str">
        <f>IF(AND('8'!AR60=""),"",'8'!AR60)</f>
        <v/>
      </c>
      <c r="AS256" s="482" t="str">
        <f>IF(AND('8'!AS60=""),"",'8'!AS60)</f>
        <v/>
      </c>
      <c r="AT256" s="482" t="str">
        <f>IF(AND('8'!AT60=""),"",'8'!AT60)</f>
        <v/>
      </c>
      <c r="AU256" s="482" t="str">
        <f>IF(AND('8'!AU60=""),"",'8'!AU60)</f>
        <v/>
      </c>
      <c r="AV256" s="482" t="str">
        <f>IF(AND('8'!AV60=""),"",'8'!AV60)</f>
        <v/>
      </c>
      <c r="AW256" s="482" t="str">
        <f>IF(AND('8'!AW60=""),"",'8'!AW60)</f>
        <v/>
      </c>
      <c r="AX256" s="482" t="str">
        <f>IF(AND('8'!AX60=""),"",'8'!AX60)</f>
        <v/>
      </c>
      <c r="AY256" s="482" t="str">
        <f>IF(AND('8'!AY60=""),"",'8'!AY60)</f>
        <v/>
      </c>
      <c r="AZ256" s="482" t="str">
        <f>IF(AND('8'!AZ60=""),"",'8'!AZ60)</f>
        <v/>
      </c>
      <c r="BA256" s="482" t="str">
        <f>IF(AND('8'!BA60=""),"",'8'!BA60)</f>
        <v/>
      </c>
      <c r="BB256" s="482" t="str">
        <f>IF(AND('8'!BB60=""),"",'8'!BB60)</f>
        <v/>
      </c>
      <c r="BC256" s="482" t="str">
        <f>IF(AND('8'!BC60=""),"",'8'!BC60)</f>
        <v/>
      </c>
      <c r="BD256" s="482" t="str">
        <f>IF(AND('8'!BD60=""),"",'8'!BD60)</f>
        <v/>
      </c>
      <c r="BE256" s="482" t="str">
        <f>IF(AND('8'!BE60=""),"",'8'!BE60)</f>
        <v/>
      </c>
      <c r="BF256" s="482" t="str">
        <f>IF(AND('8'!BF60=""),"",'8'!BF60)</f>
        <v/>
      </c>
      <c r="BG256" s="482" t="str">
        <f>IF(AND('8'!BG60=""),"",'8'!BG60)</f>
        <v/>
      </c>
      <c r="BH256" s="482" t="str">
        <f>IF(AND('8'!BH60=""),"",'8'!BH60)</f>
        <v/>
      </c>
      <c r="BI256" s="482" t="str">
        <f>IF(AND('8'!BI60=""),"",'8'!BI60)</f>
        <v/>
      </c>
      <c r="BJ256" s="482" t="str">
        <f>IF(AND('8'!BJ60=""),"",'8'!BJ60)</f>
        <v/>
      </c>
      <c r="BK256" s="482" t="str">
        <f>IF(AND('8'!BK60=""),"",'8'!BK60)</f>
        <v/>
      </c>
      <c r="BL256" s="482" t="str">
        <f>IF(AND('8'!BL60=""),"",'8'!BL60)</f>
        <v/>
      </c>
      <c r="BM256" s="482" t="str">
        <f>IF(AND('8'!BM60=""),"",'8'!BM60)</f>
        <v/>
      </c>
      <c r="BN256" s="482" t="str">
        <f>IF(AND('8'!BN60=""),"",'8'!BN60)</f>
        <v/>
      </c>
      <c r="BO256" s="482" t="str">
        <f>IF(AND('8'!BO60=""),"",'8'!BO60)</f>
        <v/>
      </c>
      <c r="BP256" s="482" t="str">
        <f>IF(AND('8'!BP60=""),"",'8'!BP60)</f>
        <v/>
      </c>
      <c r="BQ256" s="482" t="str">
        <f>IF(AND('8'!BQ60=""),"",'8'!BQ60)</f>
        <v/>
      </c>
      <c r="BR256" s="482" t="str">
        <f>IF(AND('8'!BR60=""),"",'8'!BR60)</f>
        <v/>
      </c>
      <c r="BS256" s="482" t="str">
        <f>IF(AND('8'!BS60=""),"",'8'!BS60)</f>
        <v/>
      </c>
      <c r="BT256" s="482" t="str">
        <f>IF(AND('8'!BT60=""),"",'8'!BT60)</f>
        <v/>
      </c>
      <c r="BU256" s="482" t="str">
        <f>IF(AND('8'!BU60=""),"",'8'!BU60)</f>
        <v/>
      </c>
      <c r="BV256" s="482" t="str">
        <f>IF(AND('8'!BV60=""),"",'8'!BV60)</f>
        <v/>
      </c>
      <c r="BW256" s="482" t="str">
        <f>IF(AND('8'!BW60=""),"",'8'!BW60)</f>
        <v/>
      </c>
      <c r="BX256" s="482" t="str">
        <f>IF(AND('8'!BX60=""),"",'8'!BX60)</f>
        <v/>
      </c>
      <c r="BY256" s="482" t="str">
        <f>IF(AND('8'!BY60=""),"",'8'!BY60)</f>
        <v/>
      </c>
      <c r="BZ256" s="482" t="str">
        <f>IF(AND('8'!BZ60=""),"",'8'!BZ60)</f>
        <v/>
      </c>
      <c r="CA256" s="482" t="str">
        <f>IF(AND('8'!CA60=""),"",'8'!CA60)</f>
        <v/>
      </c>
      <c r="CB256" s="482" t="str">
        <f>IF(AND('8'!CB60=""),"",'8'!CB60)</f>
        <v/>
      </c>
      <c r="CC256" s="482" t="str">
        <f>IF(AND('8'!CC60=""),"",'8'!CC60)</f>
        <v/>
      </c>
      <c r="CD256" s="482" t="str">
        <f>IF(AND('8'!CD60=""),"",'8'!CD60)</f>
        <v/>
      </c>
      <c r="CE256" s="482" t="str">
        <f>IF(AND('8'!CE60=""),"",'8'!CE60)</f>
        <v/>
      </c>
      <c r="CF256" s="482" t="str">
        <f>IF(AND('8'!CF60=""),"",'8'!CF60)</f>
        <v/>
      </c>
      <c r="CG256" s="482" t="str">
        <f>IF(AND('8'!CG60=""),"",'8'!CG60)</f>
        <v/>
      </c>
      <c r="CH256" s="482" t="str">
        <f>IF(AND('8'!CH60=""),"",'8'!CH60)</f>
        <v/>
      </c>
      <c r="CI256" s="482" t="str">
        <f>IF(AND('8'!CI60=""),"",'8'!CI60)</f>
        <v/>
      </c>
      <c r="CJ256" s="482" t="str">
        <f>IF(AND('8'!CJ60=""),"",'8'!CJ60)</f>
        <v/>
      </c>
      <c r="CK256" s="482" t="str">
        <f>IF(AND('8'!CK60=""),"",'8'!CK60)</f>
        <v/>
      </c>
      <c r="CL256" s="482" t="str">
        <f>IF(AND('8'!CL60=""),"",'8'!CL60)</f>
        <v/>
      </c>
      <c r="CM256" s="482" t="str">
        <f>IF(AND('8'!CM60=""),"",'8'!CM60)</f>
        <v/>
      </c>
      <c r="CN256" s="482" t="str">
        <f>IF(AND('8'!CN60=""),"",'8'!CN60)</f>
        <v/>
      </c>
      <c r="CO256" s="482" t="str">
        <f>IF(AND('8'!CO60=""),"",'8'!CO60)</f>
        <v/>
      </c>
      <c r="CP256" s="482" t="str">
        <f>IF(AND('8'!CP60=""),"",'8'!CP60)</f>
        <v/>
      </c>
      <c r="CQ256" s="482" t="str">
        <f>IF(AND('8'!CQ60=""),"",'8'!CQ60)</f>
        <v/>
      </c>
      <c r="CR256" s="482" t="str">
        <f>IF(AND('8'!CR60=""),"",'8'!CR60)</f>
        <v/>
      </c>
      <c r="CS256" s="482" t="str">
        <f>IF(AND('8'!CS60=""),"",'8'!CS60)</f>
        <v/>
      </c>
      <c r="CT256" s="482" t="str">
        <f>IF(AND('8'!CT60=""),"",'8'!CT60)</f>
        <v/>
      </c>
      <c r="CU256" s="482" t="str">
        <f>IF(AND('8'!CU60=""),"",'8'!CU60)</f>
        <v/>
      </c>
      <c r="CV256" s="482" t="str">
        <f>IF(AND('8'!CV60=""),"",'8'!CV60)</f>
        <v/>
      </c>
      <c r="CW256" s="482" t="str">
        <f>IF(AND('8'!CW60=""),"",'8'!CW60)</f>
        <v/>
      </c>
      <c r="CX256" s="482" t="str">
        <f>IF(AND('8'!CX60=""),"",'8'!CX60)</f>
        <v/>
      </c>
      <c r="CY256" s="482" t="str">
        <f>IF(AND('8'!CY60=""),"",'8'!CY60)</f>
        <v/>
      </c>
      <c r="CZ256" s="482" t="str">
        <f>IF(AND('8'!CZ60=""),"",'8'!CZ60)</f>
        <v/>
      </c>
      <c r="DA256" s="482" t="str">
        <f>IF(AND('8'!DA60=""),"",'8'!DA60)</f>
        <v/>
      </c>
      <c r="DB256" s="482" t="str">
        <f>IF(AND('8'!DB60=""),"",'8'!DB60)</f>
        <v/>
      </c>
      <c r="DC256" s="482" t="str">
        <f>IF(AND('8'!DC60=""),"",'8'!DC60)</f>
        <v/>
      </c>
      <c r="DD256" s="482" t="str">
        <f>IF(AND('8'!DD60=""),"",'8'!DD60)</f>
        <v/>
      </c>
      <c r="DE256" s="482" t="str">
        <f>IF(AND('8'!DE60=""),"",'8'!DE60)</f>
        <v/>
      </c>
      <c r="DF256" s="482" t="str">
        <f>IF(AND('8'!DF60=""),"",'8'!DF60)</f>
        <v/>
      </c>
      <c r="DG256" s="482" t="str">
        <f>IF(AND('8'!DG60=""),"",'8'!DG60)</f>
        <v/>
      </c>
      <c r="DH256" s="482" t="str">
        <f>IF(AND('8'!DH60=""),"",'8'!DH60)</f>
        <v/>
      </c>
      <c r="DI256" s="482" t="str">
        <f>IF(AND('8'!DI60=""),"",'8'!DI60)</f>
        <v/>
      </c>
      <c r="DJ256" s="482" t="str">
        <f>IF(AND('8'!DJ60=""),"",'8'!DJ60)</f>
        <v/>
      </c>
      <c r="DK256" s="482" t="str">
        <f>IF(AND('8'!DK60=""),"",'8'!DK60)</f>
        <v/>
      </c>
      <c r="DL256" s="482" t="str">
        <f>IF(AND('8'!DL60=""),"",'8'!DL60)</f>
        <v/>
      </c>
      <c r="DM256" s="482" t="str">
        <f>IF(AND('8'!DM60=""),"",'8'!DM60)</f>
        <v/>
      </c>
      <c r="DN256" s="482" t="str">
        <f>IF(AND('8'!DN60=""),"",'8'!DN60)</f>
        <v/>
      </c>
      <c r="DO256" s="482" t="str">
        <f>IF(AND('8'!DO60=""),"",'8'!DO60)</f>
        <v/>
      </c>
      <c r="DP256" s="482" t="str">
        <f>IF(AND('8'!DP60=""),"",'8'!DP60)</f>
        <v/>
      </c>
      <c r="DQ256" s="482" t="str">
        <f>IF(AND('8'!DQ60=""),"",'8'!DQ60)</f>
        <v/>
      </c>
      <c r="DR256" s="482" t="str">
        <f>IF(AND('8'!DR60=""),"",'8'!DR60)</f>
        <v/>
      </c>
      <c r="DS256" s="482" t="str">
        <f>IF(AND('8'!DS60=""),"",'8'!DS60)</f>
        <v/>
      </c>
      <c r="DT256" s="482" t="str">
        <f>IF(AND('8'!DT60=""),"",'8'!DT60)</f>
        <v/>
      </c>
      <c r="DU256" s="482" t="str">
        <f>IF(AND('8'!DU60=""),"",'8'!DU60)</f>
        <v/>
      </c>
      <c r="DV256" s="482" t="str">
        <f>IF(AND('8'!DV60=""),"",'8'!DV60)</f>
        <v/>
      </c>
      <c r="DW256" s="482" t="str">
        <f>IF(AND('8'!DW60=""),"",'8'!DW60)</f>
        <v/>
      </c>
      <c r="DX256" s="482" t="str">
        <f>IF(AND('8'!DX60=""),"",'8'!DX60)</f>
        <v/>
      </c>
      <c r="DY256" s="482" t="str">
        <f>IF(AND('8'!DY60=""),"",'8'!DY60)</f>
        <v/>
      </c>
      <c r="DZ256" s="482" t="str">
        <f>IF(AND('8'!DZ60=""),"",'8'!DZ60)</f>
        <v/>
      </c>
      <c r="EA256" s="482" t="str">
        <f>IF(AND('8'!EA60=""),"",'8'!EA60)</f>
        <v/>
      </c>
      <c r="EB256" s="482" t="str">
        <f>IF(AND('8'!EB60=""),"",'8'!EB60)</f>
        <v/>
      </c>
      <c r="EC256" s="482" t="str">
        <f>IF(AND('8'!EC60=""),"",'8'!EC60)</f>
        <v/>
      </c>
      <c r="ED256" s="482" t="str">
        <f>IF(AND('8'!ED60=""),"",'8'!ED60)</f>
        <v/>
      </c>
      <c r="EE256" s="482" t="str">
        <f>IF(AND('8'!EE60=""),"",'8'!EE60)</f>
        <v/>
      </c>
      <c r="EF256" s="482" t="str">
        <f>IF(AND('8'!EF60=""),"",'8'!EF60)</f>
        <v/>
      </c>
      <c r="EG256" s="482" t="str">
        <f>IF(AND('8'!EG60=""),"",'8'!EG60)</f>
        <v/>
      </c>
      <c r="EH256" s="482" t="str">
        <f>IF(AND('8'!EH60=""),"",'8'!EH60)</f>
        <v/>
      </c>
      <c r="EI256" s="482" t="str">
        <f>IF(AND('8'!EI60=""),"",'8'!EI60)</f>
        <v/>
      </c>
      <c r="EJ256" s="482" t="str">
        <f>IF(AND('8'!EJ60=""),"",'8'!EJ60)</f>
        <v/>
      </c>
      <c r="EK256" s="482" t="str">
        <f>IF(AND('8'!EK60=""),"",'8'!EK60)</f>
        <v/>
      </c>
      <c r="EL256" s="482" t="str">
        <f>IF(AND('8'!EL60=""),"",'8'!EL60)</f>
        <v/>
      </c>
      <c r="EM256" s="482" t="str">
        <f>IF(AND('8'!EM60=""),"",'8'!EM60)</f>
        <v/>
      </c>
      <c r="EN256" s="482" t="str">
        <f>IF(AND('8'!EN60=""),"",'8'!EN60)</f>
        <v/>
      </c>
      <c r="EO256" s="482" t="str">
        <f>IF(AND('8'!EO60=""),"",'8'!EO60)</f>
        <v/>
      </c>
      <c r="EP256" s="482" t="str">
        <f>IF(AND('8'!EP60=""),"",'8'!EP60)</f>
        <v/>
      </c>
      <c r="EQ256" s="482" t="str">
        <f>IF(AND('8'!EQ60=""),"",'8'!EQ60)</f>
        <v/>
      </c>
      <c r="ER256" s="482" t="str">
        <f>IF(AND('8'!ER60=""),"",'8'!ER60)</f>
        <v/>
      </c>
      <c r="ES256" s="482" t="str">
        <f>IF(AND('8'!ES60=""),"",'8'!ES60)</f>
        <v/>
      </c>
      <c r="ET256" s="482" t="str">
        <f>IF(AND('8'!ET60=""),"",'8'!ET60)</f>
        <v/>
      </c>
      <c r="EU256" s="482" t="str">
        <f>IF(AND('8'!EU60=""),"",'8'!EU60)</f>
        <v/>
      </c>
      <c r="EV256" s="482" t="str">
        <f>IF(AND('8'!EV60=""),"",'8'!EV60)</f>
        <v/>
      </c>
      <c r="EW256" s="482" t="str">
        <f>IF(AND('8'!EW60=""),"",'8'!EW60)</f>
        <v/>
      </c>
      <c r="EX256" s="482" t="str">
        <f>IF(AND('8'!EX60=""),"",'8'!EX60)</f>
        <v/>
      </c>
      <c r="EY256" s="482" t="str">
        <f>IF(AND('8'!EY60=""),"",'8'!EY60)</f>
        <v/>
      </c>
      <c r="EZ256" s="482" t="str">
        <f>IF(AND('8'!EZ60=""),"",'8'!EZ60)</f>
        <v/>
      </c>
      <c r="FA256" s="482" t="str">
        <f>IF(AND('8'!FA60=""),"",'8'!FA60)</f>
        <v/>
      </c>
      <c r="FB256" s="482" t="str">
        <f>IF(AND('8'!FB60=""),"",'8'!FB60)</f>
        <v/>
      </c>
      <c r="FC256" s="482" t="str">
        <f>IF(AND('8'!FC60=""),"",'8'!FC60)</f>
        <v/>
      </c>
      <c r="FD256" s="482" t="str">
        <f>IF(AND('8'!FD60=""),"",'8'!FD60)</f>
        <v/>
      </c>
      <c r="FE256" s="482" t="str">
        <f>IF(AND('8'!FE60=""),"",'8'!FE60)</f>
        <v/>
      </c>
      <c r="FF256" s="482" t="str">
        <f>IF(AND('8'!FF60=""),"",'8'!FF60)</f>
        <v xml:space="preserve"> </v>
      </c>
      <c r="FG256" s="482" t="str">
        <f>IF(AND('8'!FG60=""),"",'8'!FG60)</f>
        <v/>
      </c>
      <c r="FH256" s="482" t="str">
        <f>IF(AND('8'!FH60=""),"",'8'!FH60)</f>
        <v/>
      </c>
      <c r="FI256" s="482" t="str">
        <f>IF(AND('8'!FI60=""),"",'8'!FI60)</f>
        <v/>
      </c>
      <c r="FJ256" s="482" t="str">
        <f>IF(AND('8'!FJ60=""),"",'8'!FJ60)</f>
        <v/>
      </c>
      <c r="FK256" s="482" t="str">
        <f>IF(AND('8'!FK60=""),"",'8'!FK60)</f>
        <v/>
      </c>
      <c r="FL256" s="482" t="str">
        <f>IF(AND('8'!FL60=""),"",'8'!FL60)</f>
        <v/>
      </c>
      <c r="FM256" s="482" t="str">
        <f>IF(AND('8'!FM60=""),"",'8'!FM60)</f>
        <v xml:space="preserve"> </v>
      </c>
      <c r="FN256" s="482" t="str">
        <f>IF(AND('8'!FN60=""),"",'8'!FN60)</f>
        <v/>
      </c>
      <c r="FO256" s="482" t="str">
        <f>IF(AND('8'!FO60=""),"",'8'!FO60)</f>
        <v/>
      </c>
      <c r="FP256" s="482" t="str">
        <f>IF(AND('8'!FP60=""),"",'8'!FP60)</f>
        <v/>
      </c>
      <c r="FQ256" s="482" t="str">
        <f>IF(AND('8'!FQ60=""),"",'8'!FQ60)</f>
        <v/>
      </c>
      <c r="FR256" s="482" t="str">
        <f>IF(AND('8'!FR60=""),"",'8'!FR60)</f>
        <v/>
      </c>
      <c r="FS256" s="482" t="str">
        <f>IF(AND('8'!FS60=""),"",'8'!FS60)</f>
        <v/>
      </c>
      <c r="FT256" s="482" t="str">
        <f>IF(AND('8'!FT60=""),"",'8'!FT60)</f>
        <v xml:space="preserve"> </v>
      </c>
      <c r="FU256" s="482" t="str">
        <f>IF(AND('8'!FV60=""),"",'8'!FV60)</f>
        <v>-</v>
      </c>
      <c r="FV256" s="482" t="str">
        <f>IF(AND('8'!FW60=""),"",'8'!FW60)</f>
        <v>-</v>
      </c>
      <c r="FW256" s="482" t="str">
        <f>IF(AND('8'!FX60=""),"",'8'!FX60)</f>
        <v>-</v>
      </c>
      <c r="FX256" s="482" t="str">
        <f>IF(AND('8'!FY60=""),"",'8'!FY60)</f>
        <v>-</v>
      </c>
      <c r="FY256" s="482" t="str">
        <f>IF(AND('8'!FZ60=""),"",'8'!FZ60)</f>
        <v>-</v>
      </c>
      <c r="FZ256" s="482" t="str">
        <f>IF(AND('8'!GA60=""),"",'8'!GA60)</f>
        <v>-</v>
      </c>
      <c r="GA256" s="482" t="str">
        <f>IF(AND('8'!GB60=""),"",'8'!GB60)</f>
        <v>-</v>
      </c>
      <c r="GB256" s="482" t="str">
        <f>IF(AND('8'!GC60=""),"",'8'!GC60)</f>
        <v>-</v>
      </c>
      <c r="GC256" s="482" t="str">
        <f>IF(AND('8'!GD60=""),"",'8'!GD60)</f>
        <v>-</v>
      </c>
      <c r="GD256" s="482" t="str">
        <f>IF(AND('8'!GE60=""),"",'8'!GE60)</f>
        <v>-</v>
      </c>
      <c r="GE256" s="482" t="str">
        <f>IF(AND('8'!GF60=""),"",'8'!GF60)</f>
        <v>-</v>
      </c>
      <c r="GF256" s="482" t="str">
        <f>IF(AND('8'!GG60=""),"",'8'!GG60)</f>
        <v>-</v>
      </c>
      <c r="GG256" s="482" t="str">
        <f>IF(AND('8'!GH60=""),"",IF(AND('8'!GH60="-"),"",'8'!GH60))</f>
        <v/>
      </c>
      <c r="GH256" s="50" t="str">
        <f>IF(AND(C256=""),"",VLOOKUP(B256,Register!$A$7:$CL$311,36,FALSE))</f>
        <v/>
      </c>
      <c r="GI256" s="483" t="str">
        <f>IF(AND('8'!GL60=""),"",'8'!GL60)</f>
        <v/>
      </c>
      <c r="GJ256" s="173" t="str">
        <f>IF(AND('8'!FU60=""),"",'8'!FU60)</f>
        <v/>
      </c>
    </row>
    <row r="257" spans="1:192" ht="21">
      <c r="A257" s="480">
        <v>249</v>
      </c>
      <c r="B257" s="481" t="str">
        <f>IF(AND('8'!B61=""),"",'8'!B61)</f>
        <v/>
      </c>
      <c r="C257" s="196" t="str">
        <f>IF(AND('8'!C61=""),"",'8'!C61)</f>
        <v/>
      </c>
      <c r="D257" s="196" t="str">
        <f>IF(AND('8'!D61=""),"",'8'!D61)</f>
        <v/>
      </c>
      <c r="E257" s="201" t="str">
        <f>IF(AND('8'!E61=""),"",'8'!E61)</f>
        <v/>
      </c>
      <c r="F257" s="482" t="str">
        <f>IF(AND('8'!F61=""),"",'8'!F61)</f>
        <v/>
      </c>
      <c r="G257" s="482" t="str">
        <f>IF(AND('8'!G61=""),"",'8'!G61)</f>
        <v/>
      </c>
      <c r="H257" s="482" t="str">
        <f>IF(AND('8'!H61=""),"",'8'!H61)</f>
        <v/>
      </c>
      <c r="I257" s="482" t="str">
        <f>IF(AND('8'!I61=""),"",'8'!I61)</f>
        <v/>
      </c>
      <c r="J257" s="482" t="str">
        <f>IF(AND('8'!J61=""),"",'8'!J61)</f>
        <v/>
      </c>
      <c r="K257" s="482" t="str">
        <f>IF(AND('8'!K61=""),"",'8'!K61)</f>
        <v/>
      </c>
      <c r="L257" s="482" t="str">
        <f>IF(AND('8'!L61=""),"",'8'!L61)</f>
        <v/>
      </c>
      <c r="M257" s="482" t="str">
        <f>IF(AND('8'!M61=""),"",'8'!M61)</f>
        <v/>
      </c>
      <c r="N257" s="482" t="str">
        <f>IF(AND('8'!N61=""),"",'8'!N61)</f>
        <v/>
      </c>
      <c r="O257" s="482" t="str">
        <f>IF(AND('8'!O61=""),"",'8'!O61)</f>
        <v/>
      </c>
      <c r="P257" s="482" t="str">
        <f>IF(AND('8'!P61=""),"",'8'!P61)</f>
        <v/>
      </c>
      <c r="Q257" s="482" t="str">
        <f>IF(AND('8'!Q61=""),"",'8'!Q61)</f>
        <v/>
      </c>
      <c r="R257" s="482" t="str">
        <f>IF(AND('8'!R61=""),"",'8'!R61)</f>
        <v/>
      </c>
      <c r="S257" s="482" t="str">
        <f>IF(AND('8'!S61=""),"",'8'!S61)</f>
        <v/>
      </c>
      <c r="T257" s="482" t="str">
        <f>IF(AND('8'!T61=""),"",'8'!T61)</f>
        <v/>
      </c>
      <c r="U257" s="482" t="str">
        <f>IF(AND('8'!U61=""),"",'8'!U61)</f>
        <v/>
      </c>
      <c r="V257" s="482" t="str">
        <f>IF(AND('8'!V61=""),"",'8'!V61)</f>
        <v/>
      </c>
      <c r="W257" s="482" t="str">
        <f>IF(AND('8'!W61=""),"",'8'!W61)</f>
        <v/>
      </c>
      <c r="X257" s="482" t="str">
        <f>IF(AND('8'!X61=""),"",'8'!X61)</f>
        <v/>
      </c>
      <c r="Y257" s="482" t="str">
        <f>IF(AND('8'!Y61=""),"",'8'!Y61)</f>
        <v/>
      </c>
      <c r="Z257" s="482" t="str">
        <f>IF(AND('8'!Z61=""),"",'8'!Z61)</f>
        <v/>
      </c>
      <c r="AA257" s="482" t="str">
        <f>IF(AND('8'!AA61=""),"",'8'!AA61)</f>
        <v/>
      </c>
      <c r="AB257" s="482" t="str">
        <f>IF(AND('8'!AB61=""),"",'8'!AB61)</f>
        <v/>
      </c>
      <c r="AC257" s="482" t="str">
        <f>IF(AND('8'!AC61=""),"",'8'!AC61)</f>
        <v/>
      </c>
      <c r="AD257" s="482" t="str">
        <f>IF(AND('8'!AD61=""),"",'8'!AD61)</f>
        <v/>
      </c>
      <c r="AE257" s="482" t="str">
        <f>IF(AND('8'!AE61=""),"",'8'!AE61)</f>
        <v/>
      </c>
      <c r="AF257" s="482" t="str">
        <f>IF(AND('8'!AF61=""),"",'8'!AF61)</f>
        <v/>
      </c>
      <c r="AG257" s="482" t="str">
        <f>IF(AND('8'!AG61=""),"",'8'!AG61)</f>
        <v/>
      </c>
      <c r="AH257" s="482" t="str">
        <f>IF(AND('8'!AH61=""),"",'8'!AH61)</f>
        <v/>
      </c>
      <c r="AI257" s="482" t="str">
        <f>IF(AND('8'!AI61=""),"",'8'!AI61)</f>
        <v/>
      </c>
      <c r="AJ257" s="482" t="str">
        <f>IF(AND('8'!AJ61=""),"",'8'!AJ61)</f>
        <v/>
      </c>
      <c r="AK257" s="482" t="str">
        <f>IF(AND('8'!AK61=""),"",'8'!AK61)</f>
        <v/>
      </c>
      <c r="AL257" s="482" t="str">
        <f>IF(AND('8'!AL61=""),"",'8'!AL61)</f>
        <v/>
      </c>
      <c r="AM257" s="482" t="str">
        <f>IF(AND('8'!AM61=""),"",'8'!AM61)</f>
        <v/>
      </c>
      <c r="AN257" s="482" t="str">
        <f>IF(AND('8'!AN61=""),"",'8'!AN61)</f>
        <v/>
      </c>
      <c r="AO257" s="482" t="str">
        <f>IF(AND('8'!AO61=""),"",'8'!AO61)</f>
        <v/>
      </c>
      <c r="AP257" s="482" t="str">
        <f>IF(AND('8'!AP61=""),"",'8'!AP61)</f>
        <v/>
      </c>
      <c r="AQ257" s="482" t="str">
        <f>IF(AND('8'!AQ61=""),"",'8'!AQ61)</f>
        <v/>
      </c>
      <c r="AR257" s="482" t="str">
        <f>IF(AND('8'!AR61=""),"",'8'!AR61)</f>
        <v/>
      </c>
      <c r="AS257" s="482" t="str">
        <f>IF(AND('8'!AS61=""),"",'8'!AS61)</f>
        <v/>
      </c>
      <c r="AT257" s="482" t="str">
        <f>IF(AND('8'!AT61=""),"",'8'!AT61)</f>
        <v/>
      </c>
      <c r="AU257" s="482" t="str">
        <f>IF(AND('8'!AU61=""),"",'8'!AU61)</f>
        <v/>
      </c>
      <c r="AV257" s="482" t="str">
        <f>IF(AND('8'!AV61=""),"",'8'!AV61)</f>
        <v/>
      </c>
      <c r="AW257" s="482" t="str">
        <f>IF(AND('8'!AW61=""),"",'8'!AW61)</f>
        <v/>
      </c>
      <c r="AX257" s="482" t="str">
        <f>IF(AND('8'!AX61=""),"",'8'!AX61)</f>
        <v/>
      </c>
      <c r="AY257" s="482" t="str">
        <f>IF(AND('8'!AY61=""),"",'8'!AY61)</f>
        <v/>
      </c>
      <c r="AZ257" s="482" t="str">
        <f>IF(AND('8'!AZ61=""),"",'8'!AZ61)</f>
        <v/>
      </c>
      <c r="BA257" s="482" t="str">
        <f>IF(AND('8'!BA61=""),"",'8'!BA61)</f>
        <v/>
      </c>
      <c r="BB257" s="482" t="str">
        <f>IF(AND('8'!BB61=""),"",'8'!BB61)</f>
        <v/>
      </c>
      <c r="BC257" s="482" t="str">
        <f>IF(AND('8'!BC61=""),"",'8'!BC61)</f>
        <v/>
      </c>
      <c r="BD257" s="482" t="str">
        <f>IF(AND('8'!BD61=""),"",'8'!BD61)</f>
        <v/>
      </c>
      <c r="BE257" s="482" t="str">
        <f>IF(AND('8'!BE61=""),"",'8'!BE61)</f>
        <v/>
      </c>
      <c r="BF257" s="482" t="str">
        <f>IF(AND('8'!BF61=""),"",'8'!BF61)</f>
        <v/>
      </c>
      <c r="BG257" s="482" t="str">
        <f>IF(AND('8'!BG61=""),"",'8'!BG61)</f>
        <v/>
      </c>
      <c r="BH257" s="482" t="str">
        <f>IF(AND('8'!BH61=""),"",'8'!BH61)</f>
        <v/>
      </c>
      <c r="BI257" s="482" t="str">
        <f>IF(AND('8'!BI61=""),"",'8'!BI61)</f>
        <v/>
      </c>
      <c r="BJ257" s="482" t="str">
        <f>IF(AND('8'!BJ61=""),"",'8'!BJ61)</f>
        <v/>
      </c>
      <c r="BK257" s="482" t="str">
        <f>IF(AND('8'!BK61=""),"",'8'!BK61)</f>
        <v/>
      </c>
      <c r="BL257" s="482" t="str">
        <f>IF(AND('8'!BL61=""),"",'8'!BL61)</f>
        <v/>
      </c>
      <c r="BM257" s="482" t="str">
        <f>IF(AND('8'!BM61=""),"",'8'!BM61)</f>
        <v/>
      </c>
      <c r="BN257" s="482" t="str">
        <f>IF(AND('8'!BN61=""),"",'8'!BN61)</f>
        <v/>
      </c>
      <c r="BO257" s="482" t="str">
        <f>IF(AND('8'!BO61=""),"",'8'!BO61)</f>
        <v/>
      </c>
      <c r="BP257" s="482" t="str">
        <f>IF(AND('8'!BP61=""),"",'8'!BP61)</f>
        <v/>
      </c>
      <c r="BQ257" s="482" t="str">
        <f>IF(AND('8'!BQ61=""),"",'8'!BQ61)</f>
        <v/>
      </c>
      <c r="BR257" s="482" t="str">
        <f>IF(AND('8'!BR61=""),"",'8'!BR61)</f>
        <v/>
      </c>
      <c r="BS257" s="482" t="str">
        <f>IF(AND('8'!BS61=""),"",'8'!BS61)</f>
        <v/>
      </c>
      <c r="BT257" s="482" t="str">
        <f>IF(AND('8'!BT61=""),"",'8'!BT61)</f>
        <v/>
      </c>
      <c r="BU257" s="482" t="str">
        <f>IF(AND('8'!BU61=""),"",'8'!BU61)</f>
        <v/>
      </c>
      <c r="BV257" s="482" t="str">
        <f>IF(AND('8'!BV61=""),"",'8'!BV61)</f>
        <v/>
      </c>
      <c r="BW257" s="482" t="str">
        <f>IF(AND('8'!BW61=""),"",'8'!BW61)</f>
        <v/>
      </c>
      <c r="BX257" s="482" t="str">
        <f>IF(AND('8'!BX61=""),"",'8'!BX61)</f>
        <v/>
      </c>
      <c r="BY257" s="482" t="str">
        <f>IF(AND('8'!BY61=""),"",'8'!BY61)</f>
        <v/>
      </c>
      <c r="BZ257" s="482" t="str">
        <f>IF(AND('8'!BZ61=""),"",'8'!BZ61)</f>
        <v/>
      </c>
      <c r="CA257" s="482" t="str">
        <f>IF(AND('8'!CA61=""),"",'8'!CA61)</f>
        <v/>
      </c>
      <c r="CB257" s="482" t="str">
        <f>IF(AND('8'!CB61=""),"",'8'!CB61)</f>
        <v/>
      </c>
      <c r="CC257" s="482" t="str">
        <f>IF(AND('8'!CC61=""),"",'8'!CC61)</f>
        <v/>
      </c>
      <c r="CD257" s="482" t="str">
        <f>IF(AND('8'!CD61=""),"",'8'!CD61)</f>
        <v/>
      </c>
      <c r="CE257" s="482" t="str">
        <f>IF(AND('8'!CE61=""),"",'8'!CE61)</f>
        <v/>
      </c>
      <c r="CF257" s="482" t="str">
        <f>IF(AND('8'!CF61=""),"",'8'!CF61)</f>
        <v/>
      </c>
      <c r="CG257" s="482" t="str">
        <f>IF(AND('8'!CG61=""),"",'8'!CG61)</f>
        <v/>
      </c>
      <c r="CH257" s="482" t="str">
        <f>IF(AND('8'!CH61=""),"",'8'!CH61)</f>
        <v/>
      </c>
      <c r="CI257" s="482" t="str">
        <f>IF(AND('8'!CI61=""),"",'8'!CI61)</f>
        <v/>
      </c>
      <c r="CJ257" s="482" t="str">
        <f>IF(AND('8'!CJ61=""),"",'8'!CJ61)</f>
        <v/>
      </c>
      <c r="CK257" s="482" t="str">
        <f>IF(AND('8'!CK61=""),"",'8'!CK61)</f>
        <v/>
      </c>
      <c r="CL257" s="482" t="str">
        <f>IF(AND('8'!CL61=""),"",'8'!CL61)</f>
        <v/>
      </c>
      <c r="CM257" s="482" t="str">
        <f>IF(AND('8'!CM61=""),"",'8'!CM61)</f>
        <v/>
      </c>
      <c r="CN257" s="482" t="str">
        <f>IF(AND('8'!CN61=""),"",'8'!CN61)</f>
        <v/>
      </c>
      <c r="CO257" s="482" t="str">
        <f>IF(AND('8'!CO61=""),"",'8'!CO61)</f>
        <v/>
      </c>
      <c r="CP257" s="482" t="str">
        <f>IF(AND('8'!CP61=""),"",'8'!CP61)</f>
        <v/>
      </c>
      <c r="CQ257" s="482" t="str">
        <f>IF(AND('8'!CQ61=""),"",'8'!CQ61)</f>
        <v/>
      </c>
      <c r="CR257" s="482" t="str">
        <f>IF(AND('8'!CR61=""),"",'8'!CR61)</f>
        <v/>
      </c>
      <c r="CS257" s="482" t="str">
        <f>IF(AND('8'!CS61=""),"",'8'!CS61)</f>
        <v/>
      </c>
      <c r="CT257" s="482" t="str">
        <f>IF(AND('8'!CT61=""),"",'8'!CT61)</f>
        <v/>
      </c>
      <c r="CU257" s="482" t="str">
        <f>IF(AND('8'!CU61=""),"",'8'!CU61)</f>
        <v/>
      </c>
      <c r="CV257" s="482" t="str">
        <f>IF(AND('8'!CV61=""),"",'8'!CV61)</f>
        <v/>
      </c>
      <c r="CW257" s="482" t="str">
        <f>IF(AND('8'!CW61=""),"",'8'!CW61)</f>
        <v/>
      </c>
      <c r="CX257" s="482" t="str">
        <f>IF(AND('8'!CX61=""),"",'8'!CX61)</f>
        <v/>
      </c>
      <c r="CY257" s="482" t="str">
        <f>IF(AND('8'!CY61=""),"",'8'!CY61)</f>
        <v/>
      </c>
      <c r="CZ257" s="482" t="str">
        <f>IF(AND('8'!CZ61=""),"",'8'!CZ61)</f>
        <v/>
      </c>
      <c r="DA257" s="482" t="str">
        <f>IF(AND('8'!DA61=""),"",'8'!DA61)</f>
        <v/>
      </c>
      <c r="DB257" s="482" t="str">
        <f>IF(AND('8'!DB61=""),"",'8'!DB61)</f>
        <v/>
      </c>
      <c r="DC257" s="482" t="str">
        <f>IF(AND('8'!DC61=""),"",'8'!DC61)</f>
        <v/>
      </c>
      <c r="DD257" s="482" t="str">
        <f>IF(AND('8'!DD61=""),"",'8'!DD61)</f>
        <v/>
      </c>
      <c r="DE257" s="482" t="str">
        <f>IF(AND('8'!DE61=""),"",'8'!DE61)</f>
        <v/>
      </c>
      <c r="DF257" s="482" t="str">
        <f>IF(AND('8'!DF61=""),"",'8'!DF61)</f>
        <v/>
      </c>
      <c r="DG257" s="482" t="str">
        <f>IF(AND('8'!DG61=""),"",'8'!DG61)</f>
        <v/>
      </c>
      <c r="DH257" s="482" t="str">
        <f>IF(AND('8'!DH61=""),"",'8'!DH61)</f>
        <v/>
      </c>
      <c r="DI257" s="482" t="str">
        <f>IF(AND('8'!DI61=""),"",'8'!DI61)</f>
        <v/>
      </c>
      <c r="DJ257" s="482" t="str">
        <f>IF(AND('8'!DJ61=""),"",'8'!DJ61)</f>
        <v/>
      </c>
      <c r="DK257" s="482" t="str">
        <f>IF(AND('8'!DK61=""),"",'8'!DK61)</f>
        <v/>
      </c>
      <c r="DL257" s="482" t="str">
        <f>IF(AND('8'!DL61=""),"",'8'!DL61)</f>
        <v/>
      </c>
      <c r="DM257" s="482" t="str">
        <f>IF(AND('8'!DM61=""),"",'8'!DM61)</f>
        <v/>
      </c>
      <c r="DN257" s="482" t="str">
        <f>IF(AND('8'!DN61=""),"",'8'!DN61)</f>
        <v/>
      </c>
      <c r="DO257" s="482" t="str">
        <f>IF(AND('8'!DO61=""),"",'8'!DO61)</f>
        <v/>
      </c>
      <c r="DP257" s="482" t="str">
        <f>IF(AND('8'!DP61=""),"",'8'!DP61)</f>
        <v/>
      </c>
      <c r="DQ257" s="482" t="str">
        <f>IF(AND('8'!DQ61=""),"",'8'!DQ61)</f>
        <v/>
      </c>
      <c r="DR257" s="482" t="str">
        <f>IF(AND('8'!DR61=""),"",'8'!DR61)</f>
        <v/>
      </c>
      <c r="DS257" s="482" t="str">
        <f>IF(AND('8'!DS61=""),"",'8'!DS61)</f>
        <v/>
      </c>
      <c r="DT257" s="482" t="str">
        <f>IF(AND('8'!DT61=""),"",'8'!DT61)</f>
        <v/>
      </c>
      <c r="DU257" s="482" t="str">
        <f>IF(AND('8'!DU61=""),"",'8'!DU61)</f>
        <v/>
      </c>
      <c r="DV257" s="482" t="str">
        <f>IF(AND('8'!DV61=""),"",'8'!DV61)</f>
        <v/>
      </c>
      <c r="DW257" s="482" t="str">
        <f>IF(AND('8'!DW61=""),"",'8'!DW61)</f>
        <v/>
      </c>
      <c r="DX257" s="482" t="str">
        <f>IF(AND('8'!DX61=""),"",'8'!DX61)</f>
        <v/>
      </c>
      <c r="DY257" s="482" t="str">
        <f>IF(AND('8'!DY61=""),"",'8'!DY61)</f>
        <v/>
      </c>
      <c r="DZ257" s="482" t="str">
        <f>IF(AND('8'!DZ61=""),"",'8'!DZ61)</f>
        <v/>
      </c>
      <c r="EA257" s="482" t="str">
        <f>IF(AND('8'!EA61=""),"",'8'!EA61)</f>
        <v/>
      </c>
      <c r="EB257" s="482" t="str">
        <f>IF(AND('8'!EB61=""),"",'8'!EB61)</f>
        <v/>
      </c>
      <c r="EC257" s="482" t="str">
        <f>IF(AND('8'!EC61=""),"",'8'!EC61)</f>
        <v/>
      </c>
      <c r="ED257" s="482" t="str">
        <f>IF(AND('8'!ED61=""),"",'8'!ED61)</f>
        <v/>
      </c>
      <c r="EE257" s="482" t="str">
        <f>IF(AND('8'!EE61=""),"",'8'!EE61)</f>
        <v/>
      </c>
      <c r="EF257" s="482" t="str">
        <f>IF(AND('8'!EF61=""),"",'8'!EF61)</f>
        <v/>
      </c>
      <c r="EG257" s="482" t="str">
        <f>IF(AND('8'!EG61=""),"",'8'!EG61)</f>
        <v/>
      </c>
      <c r="EH257" s="482" t="str">
        <f>IF(AND('8'!EH61=""),"",'8'!EH61)</f>
        <v/>
      </c>
      <c r="EI257" s="482" t="str">
        <f>IF(AND('8'!EI61=""),"",'8'!EI61)</f>
        <v/>
      </c>
      <c r="EJ257" s="482" t="str">
        <f>IF(AND('8'!EJ61=""),"",'8'!EJ61)</f>
        <v/>
      </c>
      <c r="EK257" s="482" t="str">
        <f>IF(AND('8'!EK61=""),"",'8'!EK61)</f>
        <v/>
      </c>
      <c r="EL257" s="482" t="str">
        <f>IF(AND('8'!EL61=""),"",'8'!EL61)</f>
        <v/>
      </c>
      <c r="EM257" s="482" t="str">
        <f>IF(AND('8'!EM61=""),"",'8'!EM61)</f>
        <v/>
      </c>
      <c r="EN257" s="482" t="str">
        <f>IF(AND('8'!EN61=""),"",'8'!EN61)</f>
        <v/>
      </c>
      <c r="EO257" s="482" t="str">
        <f>IF(AND('8'!EO61=""),"",'8'!EO61)</f>
        <v/>
      </c>
      <c r="EP257" s="482" t="str">
        <f>IF(AND('8'!EP61=""),"",'8'!EP61)</f>
        <v/>
      </c>
      <c r="EQ257" s="482" t="str">
        <f>IF(AND('8'!EQ61=""),"",'8'!EQ61)</f>
        <v/>
      </c>
      <c r="ER257" s="482" t="str">
        <f>IF(AND('8'!ER61=""),"",'8'!ER61)</f>
        <v/>
      </c>
      <c r="ES257" s="482" t="str">
        <f>IF(AND('8'!ES61=""),"",'8'!ES61)</f>
        <v/>
      </c>
      <c r="ET257" s="482" t="str">
        <f>IF(AND('8'!ET61=""),"",'8'!ET61)</f>
        <v/>
      </c>
      <c r="EU257" s="482" t="str">
        <f>IF(AND('8'!EU61=""),"",'8'!EU61)</f>
        <v/>
      </c>
      <c r="EV257" s="482" t="str">
        <f>IF(AND('8'!EV61=""),"",'8'!EV61)</f>
        <v/>
      </c>
      <c r="EW257" s="482" t="str">
        <f>IF(AND('8'!EW61=""),"",'8'!EW61)</f>
        <v/>
      </c>
      <c r="EX257" s="482" t="str">
        <f>IF(AND('8'!EX61=""),"",'8'!EX61)</f>
        <v/>
      </c>
      <c r="EY257" s="482" t="str">
        <f>IF(AND('8'!EY61=""),"",'8'!EY61)</f>
        <v/>
      </c>
      <c r="EZ257" s="482" t="str">
        <f>IF(AND('8'!EZ61=""),"",'8'!EZ61)</f>
        <v/>
      </c>
      <c r="FA257" s="482" t="str">
        <f>IF(AND('8'!FA61=""),"",'8'!FA61)</f>
        <v/>
      </c>
      <c r="FB257" s="482" t="str">
        <f>IF(AND('8'!FB61=""),"",'8'!FB61)</f>
        <v/>
      </c>
      <c r="FC257" s="482" t="str">
        <f>IF(AND('8'!FC61=""),"",'8'!FC61)</f>
        <v/>
      </c>
      <c r="FD257" s="482" t="str">
        <f>IF(AND('8'!FD61=""),"",'8'!FD61)</f>
        <v/>
      </c>
      <c r="FE257" s="482" t="str">
        <f>IF(AND('8'!FE61=""),"",'8'!FE61)</f>
        <v/>
      </c>
      <c r="FF257" s="482" t="str">
        <f>IF(AND('8'!FF61=""),"",'8'!FF61)</f>
        <v xml:space="preserve"> </v>
      </c>
      <c r="FG257" s="482" t="str">
        <f>IF(AND('8'!FG61=""),"",'8'!FG61)</f>
        <v/>
      </c>
      <c r="FH257" s="482" t="str">
        <f>IF(AND('8'!FH61=""),"",'8'!FH61)</f>
        <v/>
      </c>
      <c r="FI257" s="482" t="str">
        <f>IF(AND('8'!FI61=""),"",'8'!FI61)</f>
        <v/>
      </c>
      <c r="FJ257" s="482" t="str">
        <f>IF(AND('8'!FJ61=""),"",'8'!FJ61)</f>
        <v/>
      </c>
      <c r="FK257" s="482" t="str">
        <f>IF(AND('8'!FK61=""),"",'8'!FK61)</f>
        <v/>
      </c>
      <c r="FL257" s="482" t="str">
        <f>IF(AND('8'!FL61=""),"",'8'!FL61)</f>
        <v/>
      </c>
      <c r="FM257" s="482" t="str">
        <f>IF(AND('8'!FM61=""),"",'8'!FM61)</f>
        <v xml:space="preserve"> </v>
      </c>
      <c r="FN257" s="482" t="str">
        <f>IF(AND('8'!FN61=""),"",'8'!FN61)</f>
        <v/>
      </c>
      <c r="FO257" s="482" t="str">
        <f>IF(AND('8'!FO61=""),"",'8'!FO61)</f>
        <v/>
      </c>
      <c r="FP257" s="482" t="str">
        <f>IF(AND('8'!FP61=""),"",'8'!FP61)</f>
        <v/>
      </c>
      <c r="FQ257" s="482" t="str">
        <f>IF(AND('8'!FQ61=""),"",'8'!FQ61)</f>
        <v/>
      </c>
      <c r="FR257" s="482" t="str">
        <f>IF(AND('8'!FR61=""),"",'8'!FR61)</f>
        <v/>
      </c>
      <c r="FS257" s="482" t="str">
        <f>IF(AND('8'!FS61=""),"",'8'!FS61)</f>
        <v/>
      </c>
      <c r="FT257" s="482" t="str">
        <f>IF(AND('8'!FT61=""),"",'8'!FT61)</f>
        <v xml:space="preserve"> </v>
      </c>
      <c r="FU257" s="482" t="str">
        <f>IF(AND('8'!FV61=""),"",'8'!FV61)</f>
        <v>-</v>
      </c>
      <c r="FV257" s="482" t="str">
        <f>IF(AND('8'!FW61=""),"",'8'!FW61)</f>
        <v>-</v>
      </c>
      <c r="FW257" s="482" t="str">
        <f>IF(AND('8'!FX61=""),"",'8'!FX61)</f>
        <v>-</v>
      </c>
      <c r="FX257" s="482" t="str">
        <f>IF(AND('8'!FY61=""),"",'8'!FY61)</f>
        <v>-</v>
      </c>
      <c r="FY257" s="482" t="str">
        <f>IF(AND('8'!FZ61=""),"",'8'!FZ61)</f>
        <v>-</v>
      </c>
      <c r="FZ257" s="482" t="str">
        <f>IF(AND('8'!GA61=""),"",'8'!GA61)</f>
        <v>-</v>
      </c>
      <c r="GA257" s="482" t="str">
        <f>IF(AND('8'!GB61=""),"",'8'!GB61)</f>
        <v>-</v>
      </c>
      <c r="GB257" s="482" t="str">
        <f>IF(AND('8'!GC61=""),"",'8'!GC61)</f>
        <v>-</v>
      </c>
      <c r="GC257" s="482" t="str">
        <f>IF(AND('8'!GD61=""),"",'8'!GD61)</f>
        <v>-</v>
      </c>
      <c r="GD257" s="482" t="str">
        <f>IF(AND('8'!GE61=""),"",'8'!GE61)</f>
        <v>-</v>
      </c>
      <c r="GE257" s="482" t="str">
        <f>IF(AND('8'!GF61=""),"",'8'!GF61)</f>
        <v>-</v>
      </c>
      <c r="GF257" s="482" t="str">
        <f>IF(AND('8'!GG61=""),"",'8'!GG61)</f>
        <v>-</v>
      </c>
      <c r="GG257" s="482" t="str">
        <f>IF(AND('8'!GH61=""),"",IF(AND('8'!GH61="-"),"",'8'!GH61))</f>
        <v/>
      </c>
      <c r="GH257" s="50" t="str">
        <f>IF(AND(C257=""),"",VLOOKUP(B257,Register!$A$7:$CL$311,36,FALSE))</f>
        <v/>
      </c>
      <c r="GI257" s="483" t="str">
        <f>IF(AND('8'!GL61=""),"",'8'!GL61)</f>
        <v/>
      </c>
      <c r="GJ257" s="173" t="str">
        <f>IF(AND('8'!FU61=""),"",'8'!FU61)</f>
        <v/>
      </c>
    </row>
    <row r="258" spans="1:192" ht="21">
      <c r="A258" s="480">
        <v>250</v>
      </c>
      <c r="B258" s="481" t="str">
        <f>IF(AND('8'!B62=""),"",'8'!B62)</f>
        <v/>
      </c>
      <c r="C258" s="196" t="str">
        <f>IF(AND('8'!C62=""),"",'8'!C62)</f>
        <v/>
      </c>
      <c r="D258" s="196" t="str">
        <f>IF(AND('8'!D62=""),"",'8'!D62)</f>
        <v/>
      </c>
      <c r="E258" s="201" t="str">
        <f>IF(AND('8'!E62=""),"",'8'!E62)</f>
        <v/>
      </c>
      <c r="F258" s="482" t="str">
        <f>IF(AND('8'!F62=""),"",'8'!F62)</f>
        <v/>
      </c>
      <c r="G258" s="482" t="str">
        <f>IF(AND('8'!G62=""),"",'8'!G62)</f>
        <v/>
      </c>
      <c r="H258" s="482" t="str">
        <f>IF(AND('8'!H62=""),"",'8'!H62)</f>
        <v/>
      </c>
      <c r="I258" s="482" t="str">
        <f>IF(AND('8'!I62=""),"",'8'!I62)</f>
        <v/>
      </c>
      <c r="J258" s="482" t="str">
        <f>IF(AND('8'!J62=""),"",'8'!J62)</f>
        <v/>
      </c>
      <c r="K258" s="482" t="str">
        <f>IF(AND('8'!K62=""),"",'8'!K62)</f>
        <v/>
      </c>
      <c r="L258" s="482" t="str">
        <f>IF(AND('8'!L62=""),"",'8'!L62)</f>
        <v/>
      </c>
      <c r="M258" s="482" t="str">
        <f>IF(AND('8'!M62=""),"",'8'!M62)</f>
        <v/>
      </c>
      <c r="N258" s="482" t="str">
        <f>IF(AND('8'!N62=""),"",'8'!N62)</f>
        <v/>
      </c>
      <c r="O258" s="482" t="str">
        <f>IF(AND('8'!O62=""),"",'8'!O62)</f>
        <v/>
      </c>
      <c r="P258" s="482" t="str">
        <f>IF(AND('8'!P62=""),"",'8'!P62)</f>
        <v/>
      </c>
      <c r="Q258" s="482" t="str">
        <f>IF(AND('8'!Q62=""),"",'8'!Q62)</f>
        <v/>
      </c>
      <c r="R258" s="482" t="str">
        <f>IF(AND('8'!R62=""),"",'8'!R62)</f>
        <v/>
      </c>
      <c r="S258" s="482" t="str">
        <f>IF(AND('8'!S62=""),"",'8'!S62)</f>
        <v/>
      </c>
      <c r="T258" s="482" t="str">
        <f>IF(AND('8'!T62=""),"",'8'!T62)</f>
        <v/>
      </c>
      <c r="U258" s="482" t="str">
        <f>IF(AND('8'!U62=""),"",'8'!U62)</f>
        <v/>
      </c>
      <c r="V258" s="482" t="str">
        <f>IF(AND('8'!V62=""),"",'8'!V62)</f>
        <v/>
      </c>
      <c r="W258" s="482" t="str">
        <f>IF(AND('8'!W62=""),"",'8'!W62)</f>
        <v/>
      </c>
      <c r="X258" s="482" t="str">
        <f>IF(AND('8'!X62=""),"",'8'!X62)</f>
        <v/>
      </c>
      <c r="Y258" s="482" t="str">
        <f>IF(AND('8'!Y62=""),"",'8'!Y62)</f>
        <v/>
      </c>
      <c r="Z258" s="482" t="str">
        <f>IF(AND('8'!Z62=""),"",'8'!Z62)</f>
        <v/>
      </c>
      <c r="AA258" s="482" t="str">
        <f>IF(AND('8'!AA62=""),"",'8'!AA62)</f>
        <v/>
      </c>
      <c r="AB258" s="482" t="str">
        <f>IF(AND('8'!AB62=""),"",'8'!AB62)</f>
        <v/>
      </c>
      <c r="AC258" s="482" t="str">
        <f>IF(AND('8'!AC62=""),"",'8'!AC62)</f>
        <v/>
      </c>
      <c r="AD258" s="482" t="str">
        <f>IF(AND('8'!AD62=""),"",'8'!AD62)</f>
        <v/>
      </c>
      <c r="AE258" s="482" t="str">
        <f>IF(AND('8'!AE62=""),"",'8'!AE62)</f>
        <v/>
      </c>
      <c r="AF258" s="482" t="str">
        <f>IF(AND('8'!AF62=""),"",'8'!AF62)</f>
        <v/>
      </c>
      <c r="AG258" s="482" t="str">
        <f>IF(AND('8'!AG62=""),"",'8'!AG62)</f>
        <v/>
      </c>
      <c r="AH258" s="482" t="str">
        <f>IF(AND('8'!AH62=""),"",'8'!AH62)</f>
        <v/>
      </c>
      <c r="AI258" s="482" t="str">
        <f>IF(AND('8'!AI62=""),"",'8'!AI62)</f>
        <v/>
      </c>
      <c r="AJ258" s="482" t="str">
        <f>IF(AND('8'!AJ62=""),"",'8'!AJ62)</f>
        <v/>
      </c>
      <c r="AK258" s="482" t="str">
        <f>IF(AND('8'!AK62=""),"",'8'!AK62)</f>
        <v/>
      </c>
      <c r="AL258" s="482" t="str">
        <f>IF(AND('8'!AL62=""),"",'8'!AL62)</f>
        <v/>
      </c>
      <c r="AM258" s="482" t="str">
        <f>IF(AND('8'!AM62=""),"",'8'!AM62)</f>
        <v/>
      </c>
      <c r="AN258" s="482" t="str">
        <f>IF(AND('8'!AN62=""),"",'8'!AN62)</f>
        <v/>
      </c>
      <c r="AO258" s="482" t="str">
        <f>IF(AND('8'!AO62=""),"",'8'!AO62)</f>
        <v/>
      </c>
      <c r="AP258" s="482" t="str">
        <f>IF(AND('8'!AP62=""),"",'8'!AP62)</f>
        <v/>
      </c>
      <c r="AQ258" s="482" t="str">
        <f>IF(AND('8'!AQ62=""),"",'8'!AQ62)</f>
        <v/>
      </c>
      <c r="AR258" s="482" t="str">
        <f>IF(AND('8'!AR62=""),"",'8'!AR62)</f>
        <v/>
      </c>
      <c r="AS258" s="482" t="str">
        <f>IF(AND('8'!AS62=""),"",'8'!AS62)</f>
        <v/>
      </c>
      <c r="AT258" s="482" t="str">
        <f>IF(AND('8'!AT62=""),"",'8'!AT62)</f>
        <v/>
      </c>
      <c r="AU258" s="482" t="str">
        <f>IF(AND('8'!AU62=""),"",'8'!AU62)</f>
        <v/>
      </c>
      <c r="AV258" s="482" t="str">
        <f>IF(AND('8'!AV62=""),"",'8'!AV62)</f>
        <v/>
      </c>
      <c r="AW258" s="482" t="str">
        <f>IF(AND('8'!AW62=""),"",'8'!AW62)</f>
        <v/>
      </c>
      <c r="AX258" s="482" t="str">
        <f>IF(AND('8'!AX62=""),"",'8'!AX62)</f>
        <v/>
      </c>
      <c r="AY258" s="482" t="str">
        <f>IF(AND('8'!AY62=""),"",'8'!AY62)</f>
        <v/>
      </c>
      <c r="AZ258" s="482" t="str">
        <f>IF(AND('8'!AZ62=""),"",'8'!AZ62)</f>
        <v/>
      </c>
      <c r="BA258" s="482" t="str">
        <f>IF(AND('8'!BA62=""),"",'8'!BA62)</f>
        <v/>
      </c>
      <c r="BB258" s="482" t="str">
        <f>IF(AND('8'!BB62=""),"",'8'!BB62)</f>
        <v/>
      </c>
      <c r="BC258" s="482" t="str">
        <f>IF(AND('8'!BC62=""),"",'8'!BC62)</f>
        <v/>
      </c>
      <c r="BD258" s="482" t="str">
        <f>IF(AND('8'!BD62=""),"",'8'!BD62)</f>
        <v/>
      </c>
      <c r="BE258" s="482" t="str">
        <f>IF(AND('8'!BE62=""),"",'8'!BE62)</f>
        <v/>
      </c>
      <c r="BF258" s="482" t="str">
        <f>IF(AND('8'!BF62=""),"",'8'!BF62)</f>
        <v/>
      </c>
      <c r="BG258" s="482" t="str">
        <f>IF(AND('8'!BG62=""),"",'8'!BG62)</f>
        <v/>
      </c>
      <c r="BH258" s="482" t="str">
        <f>IF(AND('8'!BH62=""),"",'8'!BH62)</f>
        <v/>
      </c>
      <c r="BI258" s="482" t="str">
        <f>IF(AND('8'!BI62=""),"",'8'!BI62)</f>
        <v/>
      </c>
      <c r="BJ258" s="482" t="str">
        <f>IF(AND('8'!BJ62=""),"",'8'!BJ62)</f>
        <v/>
      </c>
      <c r="BK258" s="482" t="str">
        <f>IF(AND('8'!BK62=""),"",'8'!BK62)</f>
        <v/>
      </c>
      <c r="BL258" s="482" t="str">
        <f>IF(AND('8'!BL62=""),"",'8'!BL62)</f>
        <v/>
      </c>
      <c r="BM258" s="482" t="str">
        <f>IF(AND('8'!BM62=""),"",'8'!BM62)</f>
        <v/>
      </c>
      <c r="BN258" s="482" t="str">
        <f>IF(AND('8'!BN62=""),"",'8'!BN62)</f>
        <v/>
      </c>
      <c r="BO258" s="482" t="str">
        <f>IF(AND('8'!BO62=""),"",'8'!BO62)</f>
        <v/>
      </c>
      <c r="BP258" s="482" t="str">
        <f>IF(AND('8'!BP62=""),"",'8'!BP62)</f>
        <v/>
      </c>
      <c r="BQ258" s="482" t="str">
        <f>IF(AND('8'!BQ62=""),"",'8'!BQ62)</f>
        <v/>
      </c>
      <c r="BR258" s="482" t="str">
        <f>IF(AND('8'!BR62=""),"",'8'!BR62)</f>
        <v/>
      </c>
      <c r="BS258" s="482" t="str">
        <f>IF(AND('8'!BS62=""),"",'8'!BS62)</f>
        <v/>
      </c>
      <c r="BT258" s="482" t="str">
        <f>IF(AND('8'!BT62=""),"",'8'!BT62)</f>
        <v/>
      </c>
      <c r="BU258" s="482" t="str">
        <f>IF(AND('8'!BU62=""),"",'8'!BU62)</f>
        <v/>
      </c>
      <c r="BV258" s="482" t="str">
        <f>IF(AND('8'!BV62=""),"",'8'!BV62)</f>
        <v/>
      </c>
      <c r="BW258" s="482" t="str">
        <f>IF(AND('8'!BW62=""),"",'8'!BW62)</f>
        <v/>
      </c>
      <c r="BX258" s="482" t="str">
        <f>IF(AND('8'!BX62=""),"",'8'!BX62)</f>
        <v/>
      </c>
      <c r="BY258" s="482" t="str">
        <f>IF(AND('8'!BY62=""),"",'8'!BY62)</f>
        <v/>
      </c>
      <c r="BZ258" s="482" t="str">
        <f>IF(AND('8'!BZ62=""),"",'8'!BZ62)</f>
        <v/>
      </c>
      <c r="CA258" s="482" t="str">
        <f>IF(AND('8'!CA62=""),"",'8'!CA62)</f>
        <v/>
      </c>
      <c r="CB258" s="482" t="str">
        <f>IF(AND('8'!CB62=""),"",'8'!CB62)</f>
        <v/>
      </c>
      <c r="CC258" s="482" t="str">
        <f>IF(AND('8'!CC62=""),"",'8'!CC62)</f>
        <v/>
      </c>
      <c r="CD258" s="482" t="str">
        <f>IF(AND('8'!CD62=""),"",'8'!CD62)</f>
        <v/>
      </c>
      <c r="CE258" s="482" t="str">
        <f>IF(AND('8'!CE62=""),"",'8'!CE62)</f>
        <v/>
      </c>
      <c r="CF258" s="482" t="str">
        <f>IF(AND('8'!CF62=""),"",'8'!CF62)</f>
        <v/>
      </c>
      <c r="CG258" s="482" t="str">
        <f>IF(AND('8'!CG62=""),"",'8'!CG62)</f>
        <v/>
      </c>
      <c r="CH258" s="482" t="str">
        <f>IF(AND('8'!CH62=""),"",'8'!CH62)</f>
        <v/>
      </c>
      <c r="CI258" s="482" t="str">
        <f>IF(AND('8'!CI62=""),"",'8'!CI62)</f>
        <v/>
      </c>
      <c r="CJ258" s="482" t="str">
        <f>IF(AND('8'!CJ62=""),"",'8'!CJ62)</f>
        <v/>
      </c>
      <c r="CK258" s="482" t="str">
        <f>IF(AND('8'!CK62=""),"",'8'!CK62)</f>
        <v/>
      </c>
      <c r="CL258" s="482" t="str">
        <f>IF(AND('8'!CL62=""),"",'8'!CL62)</f>
        <v/>
      </c>
      <c r="CM258" s="482" t="str">
        <f>IF(AND('8'!CM62=""),"",'8'!CM62)</f>
        <v/>
      </c>
      <c r="CN258" s="482" t="str">
        <f>IF(AND('8'!CN62=""),"",'8'!CN62)</f>
        <v/>
      </c>
      <c r="CO258" s="482" t="str">
        <f>IF(AND('8'!CO62=""),"",'8'!CO62)</f>
        <v/>
      </c>
      <c r="CP258" s="482" t="str">
        <f>IF(AND('8'!CP62=""),"",'8'!CP62)</f>
        <v/>
      </c>
      <c r="CQ258" s="482" t="str">
        <f>IF(AND('8'!CQ62=""),"",'8'!CQ62)</f>
        <v/>
      </c>
      <c r="CR258" s="482" t="str">
        <f>IF(AND('8'!CR62=""),"",'8'!CR62)</f>
        <v/>
      </c>
      <c r="CS258" s="482" t="str">
        <f>IF(AND('8'!CS62=""),"",'8'!CS62)</f>
        <v/>
      </c>
      <c r="CT258" s="482" t="str">
        <f>IF(AND('8'!CT62=""),"",'8'!CT62)</f>
        <v/>
      </c>
      <c r="CU258" s="482" t="str">
        <f>IF(AND('8'!CU62=""),"",'8'!CU62)</f>
        <v/>
      </c>
      <c r="CV258" s="482" t="str">
        <f>IF(AND('8'!CV62=""),"",'8'!CV62)</f>
        <v/>
      </c>
      <c r="CW258" s="482" t="str">
        <f>IF(AND('8'!CW62=""),"",'8'!CW62)</f>
        <v/>
      </c>
      <c r="CX258" s="482" t="str">
        <f>IF(AND('8'!CX62=""),"",'8'!CX62)</f>
        <v/>
      </c>
      <c r="CY258" s="482" t="str">
        <f>IF(AND('8'!CY62=""),"",'8'!CY62)</f>
        <v/>
      </c>
      <c r="CZ258" s="482" t="str">
        <f>IF(AND('8'!CZ62=""),"",'8'!CZ62)</f>
        <v/>
      </c>
      <c r="DA258" s="482" t="str">
        <f>IF(AND('8'!DA62=""),"",'8'!DA62)</f>
        <v/>
      </c>
      <c r="DB258" s="482" t="str">
        <f>IF(AND('8'!DB62=""),"",'8'!DB62)</f>
        <v/>
      </c>
      <c r="DC258" s="482" t="str">
        <f>IF(AND('8'!DC62=""),"",'8'!DC62)</f>
        <v/>
      </c>
      <c r="DD258" s="482" t="str">
        <f>IF(AND('8'!DD62=""),"",'8'!DD62)</f>
        <v/>
      </c>
      <c r="DE258" s="482" t="str">
        <f>IF(AND('8'!DE62=""),"",'8'!DE62)</f>
        <v/>
      </c>
      <c r="DF258" s="482" t="str">
        <f>IF(AND('8'!DF62=""),"",'8'!DF62)</f>
        <v/>
      </c>
      <c r="DG258" s="482" t="str">
        <f>IF(AND('8'!DG62=""),"",'8'!DG62)</f>
        <v/>
      </c>
      <c r="DH258" s="482" t="str">
        <f>IF(AND('8'!DH62=""),"",'8'!DH62)</f>
        <v/>
      </c>
      <c r="DI258" s="482" t="str">
        <f>IF(AND('8'!DI62=""),"",'8'!DI62)</f>
        <v/>
      </c>
      <c r="DJ258" s="482" t="str">
        <f>IF(AND('8'!DJ62=""),"",'8'!DJ62)</f>
        <v/>
      </c>
      <c r="DK258" s="482" t="str">
        <f>IF(AND('8'!DK62=""),"",'8'!DK62)</f>
        <v/>
      </c>
      <c r="DL258" s="482" t="str">
        <f>IF(AND('8'!DL62=""),"",'8'!DL62)</f>
        <v/>
      </c>
      <c r="DM258" s="482" t="str">
        <f>IF(AND('8'!DM62=""),"",'8'!DM62)</f>
        <v/>
      </c>
      <c r="DN258" s="482" t="str">
        <f>IF(AND('8'!DN62=""),"",'8'!DN62)</f>
        <v/>
      </c>
      <c r="DO258" s="482" t="str">
        <f>IF(AND('8'!DO62=""),"",'8'!DO62)</f>
        <v/>
      </c>
      <c r="DP258" s="482" t="str">
        <f>IF(AND('8'!DP62=""),"",'8'!DP62)</f>
        <v/>
      </c>
      <c r="DQ258" s="482" t="str">
        <f>IF(AND('8'!DQ62=""),"",'8'!DQ62)</f>
        <v/>
      </c>
      <c r="DR258" s="482" t="str">
        <f>IF(AND('8'!DR62=""),"",'8'!DR62)</f>
        <v/>
      </c>
      <c r="DS258" s="482" t="str">
        <f>IF(AND('8'!DS62=""),"",'8'!DS62)</f>
        <v/>
      </c>
      <c r="DT258" s="482" t="str">
        <f>IF(AND('8'!DT62=""),"",'8'!DT62)</f>
        <v/>
      </c>
      <c r="DU258" s="482" t="str">
        <f>IF(AND('8'!DU62=""),"",'8'!DU62)</f>
        <v/>
      </c>
      <c r="DV258" s="482" t="str">
        <f>IF(AND('8'!DV62=""),"",'8'!DV62)</f>
        <v/>
      </c>
      <c r="DW258" s="482" t="str">
        <f>IF(AND('8'!DW62=""),"",'8'!DW62)</f>
        <v/>
      </c>
      <c r="DX258" s="482" t="str">
        <f>IF(AND('8'!DX62=""),"",'8'!DX62)</f>
        <v/>
      </c>
      <c r="DY258" s="482" t="str">
        <f>IF(AND('8'!DY62=""),"",'8'!DY62)</f>
        <v/>
      </c>
      <c r="DZ258" s="482" t="str">
        <f>IF(AND('8'!DZ62=""),"",'8'!DZ62)</f>
        <v/>
      </c>
      <c r="EA258" s="482" t="str">
        <f>IF(AND('8'!EA62=""),"",'8'!EA62)</f>
        <v/>
      </c>
      <c r="EB258" s="482" t="str">
        <f>IF(AND('8'!EB62=""),"",'8'!EB62)</f>
        <v/>
      </c>
      <c r="EC258" s="482" t="str">
        <f>IF(AND('8'!EC62=""),"",'8'!EC62)</f>
        <v/>
      </c>
      <c r="ED258" s="482" t="str">
        <f>IF(AND('8'!ED62=""),"",'8'!ED62)</f>
        <v/>
      </c>
      <c r="EE258" s="482" t="str">
        <f>IF(AND('8'!EE62=""),"",'8'!EE62)</f>
        <v/>
      </c>
      <c r="EF258" s="482" t="str">
        <f>IF(AND('8'!EF62=""),"",'8'!EF62)</f>
        <v/>
      </c>
      <c r="EG258" s="482" t="str">
        <f>IF(AND('8'!EG62=""),"",'8'!EG62)</f>
        <v/>
      </c>
      <c r="EH258" s="482" t="str">
        <f>IF(AND('8'!EH62=""),"",'8'!EH62)</f>
        <v/>
      </c>
      <c r="EI258" s="482" t="str">
        <f>IF(AND('8'!EI62=""),"",'8'!EI62)</f>
        <v/>
      </c>
      <c r="EJ258" s="482" t="str">
        <f>IF(AND('8'!EJ62=""),"",'8'!EJ62)</f>
        <v/>
      </c>
      <c r="EK258" s="482" t="str">
        <f>IF(AND('8'!EK62=""),"",'8'!EK62)</f>
        <v/>
      </c>
      <c r="EL258" s="482" t="str">
        <f>IF(AND('8'!EL62=""),"",'8'!EL62)</f>
        <v/>
      </c>
      <c r="EM258" s="482" t="str">
        <f>IF(AND('8'!EM62=""),"",'8'!EM62)</f>
        <v/>
      </c>
      <c r="EN258" s="482" t="str">
        <f>IF(AND('8'!EN62=""),"",'8'!EN62)</f>
        <v/>
      </c>
      <c r="EO258" s="482" t="str">
        <f>IF(AND('8'!EO62=""),"",'8'!EO62)</f>
        <v/>
      </c>
      <c r="EP258" s="482" t="str">
        <f>IF(AND('8'!EP62=""),"",'8'!EP62)</f>
        <v/>
      </c>
      <c r="EQ258" s="482" t="str">
        <f>IF(AND('8'!EQ62=""),"",'8'!EQ62)</f>
        <v/>
      </c>
      <c r="ER258" s="482" t="str">
        <f>IF(AND('8'!ER62=""),"",'8'!ER62)</f>
        <v/>
      </c>
      <c r="ES258" s="482" t="str">
        <f>IF(AND('8'!ES62=""),"",'8'!ES62)</f>
        <v/>
      </c>
      <c r="ET258" s="482" t="str">
        <f>IF(AND('8'!ET62=""),"",'8'!ET62)</f>
        <v/>
      </c>
      <c r="EU258" s="482" t="str">
        <f>IF(AND('8'!EU62=""),"",'8'!EU62)</f>
        <v/>
      </c>
      <c r="EV258" s="482" t="str">
        <f>IF(AND('8'!EV62=""),"",'8'!EV62)</f>
        <v/>
      </c>
      <c r="EW258" s="482" t="str">
        <f>IF(AND('8'!EW62=""),"",'8'!EW62)</f>
        <v/>
      </c>
      <c r="EX258" s="482" t="str">
        <f>IF(AND('8'!EX62=""),"",'8'!EX62)</f>
        <v/>
      </c>
      <c r="EY258" s="482" t="str">
        <f>IF(AND('8'!EY62=""),"",'8'!EY62)</f>
        <v/>
      </c>
      <c r="EZ258" s="482" t="str">
        <f>IF(AND('8'!EZ62=""),"",'8'!EZ62)</f>
        <v/>
      </c>
      <c r="FA258" s="482" t="str">
        <f>IF(AND('8'!FA62=""),"",'8'!FA62)</f>
        <v/>
      </c>
      <c r="FB258" s="482" t="str">
        <f>IF(AND('8'!FB62=""),"",'8'!FB62)</f>
        <v/>
      </c>
      <c r="FC258" s="482" t="str">
        <f>IF(AND('8'!FC62=""),"",'8'!FC62)</f>
        <v/>
      </c>
      <c r="FD258" s="482" t="str">
        <f>IF(AND('8'!FD62=""),"",'8'!FD62)</f>
        <v/>
      </c>
      <c r="FE258" s="482" t="str">
        <f>IF(AND('8'!FE62=""),"",'8'!FE62)</f>
        <v/>
      </c>
      <c r="FF258" s="482" t="str">
        <f>IF(AND('8'!FF62=""),"",'8'!FF62)</f>
        <v xml:space="preserve"> </v>
      </c>
      <c r="FG258" s="482" t="str">
        <f>IF(AND('8'!FG62=""),"",'8'!FG62)</f>
        <v/>
      </c>
      <c r="FH258" s="482" t="str">
        <f>IF(AND('8'!FH62=""),"",'8'!FH62)</f>
        <v/>
      </c>
      <c r="FI258" s="482" t="str">
        <f>IF(AND('8'!FI62=""),"",'8'!FI62)</f>
        <v/>
      </c>
      <c r="FJ258" s="482" t="str">
        <f>IF(AND('8'!FJ62=""),"",'8'!FJ62)</f>
        <v/>
      </c>
      <c r="FK258" s="482" t="str">
        <f>IF(AND('8'!FK62=""),"",'8'!FK62)</f>
        <v/>
      </c>
      <c r="FL258" s="482" t="str">
        <f>IF(AND('8'!FL62=""),"",'8'!FL62)</f>
        <v/>
      </c>
      <c r="FM258" s="482" t="str">
        <f>IF(AND('8'!FM62=""),"",'8'!FM62)</f>
        <v xml:space="preserve"> </v>
      </c>
      <c r="FN258" s="482" t="str">
        <f>IF(AND('8'!FN62=""),"",'8'!FN62)</f>
        <v/>
      </c>
      <c r="FO258" s="482" t="str">
        <f>IF(AND('8'!FO62=""),"",'8'!FO62)</f>
        <v/>
      </c>
      <c r="FP258" s="482" t="str">
        <f>IF(AND('8'!FP62=""),"",'8'!FP62)</f>
        <v/>
      </c>
      <c r="FQ258" s="482" t="str">
        <f>IF(AND('8'!FQ62=""),"",'8'!FQ62)</f>
        <v/>
      </c>
      <c r="FR258" s="482" t="str">
        <f>IF(AND('8'!FR62=""),"",'8'!FR62)</f>
        <v/>
      </c>
      <c r="FS258" s="482" t="str">
        <f>IF(AND('8'!FS62=""),"",'8'!FS62)</f>
        <v/>
      </c>
      <c r="FT258" s="482" t="str">
        <f>IF(AND('8'!FT62=""),"",'8'!FT62)</f>
        <v xml:space="preserve"> </v>
      </c>
      <c r="FU258" s="482" t="str">
        <f>IF(AND('8'!FV62=""),"",'8'!FV62)</f>
        <v>-</v>
      </c>
      <c r="FV258" s="482" t="str">
        <f>IF(AND('8'!FW62=""),"",'8'!FW62)</f>
        <v>-</v>
      </c>
      <c r="FW258" s="482" t="str">
        <f>IF(AND('8'!FX62=""),"",'8'!FX62)</f>
        <v>-</v>
      </c>
      <c r="FX258" s="482" t="str">
        <f>IF(AND('8'!FY62=""),"",'8'!FY62)</f>
        <v>-</v>
      </c>
      <c r="FY258" s="482" t="str">
        <f>IF(AND('8'!FZ62=""),"",'8'!FZ62)</f>
        <v>-</v>
      </c>
      <c r="FZ258" s="482" t="str">
        <f>IF(AND('8'!GA62=""),"",'8'!GA62)</f>
        <v>-</v>
      </c>
      <c r="GA258" s="482" t="str">
        <f>IF(AND('8'!GB62=""),"",'8'!GB62)</f>
        <v>-</v>
      </c>
      <c r="GB258" s="482" t="str">
        <f>IF(AND('8'!GC62=""),"",'8'!GC62)</f>
        <v>-</v>
      </c>
      <c r="GC258" s="482" t="str">
        <f>IF(AND('8'!GD62=""),"",'8'!GD62)</f>
        <v>-</v>
      </c>
      <c r="GD258" s="482" t="str">
        <f>IF(AND('8'!GE62=""),"",'8'!GE62)</f>
        <v>-</v>
      </c>
      <c r="GE258" s="482" t="str">
        <f>IF(AND('8'!GF62=""),"",'8'!GF62)</f>
        <v>-</v>
      </c>
      <c r="GF258" s="482" t="str">
        <f>IF(AND('8'!GG62=""),"",'8'!GG62)</f>
        <v>-</v>
      </c>
      <c r="GG258" s="482" t="str">
        <f>IF(AND('8'!GH62=""),"",IF(AND('8'!GH62="-"),"",'8'!GH62))</f>
        <v/>
      </c>
      <c r="GH258" s="50" t="str">
        <f>IF(AND(C258=""),"",VLOOKUP(B258,Register!$A$7:$CL$311,36,FALSE))</f>
        <v/>
      </c>
      <c r="GI258" s="483" t="str">
        <f>IF(AND('8'!GL62=""),"",'8'!GL62)</f>
        <v/>
      </c>
      <c r="GJ258" s="173" t="str">
        <f>IF(AND('8'!FU62=""),"",'8'!FU62)</f>
        <v/>
      </c>
    </row>
    <row r="259" spans="1:192" ht="21">
      <c r="A259" s="480">
        <v>251</v>
      </c>
      <c r="B259" s="481" t="str">
        <f>IF(AND('8'!B63=""),"",'8'!B63)</f>
        <v/>
      </c>
      <c r="C259" s="196" t="str">
        <f>IF(AND('8'!C63=""),"",'8'!C63)</f>
        <v/>
      </c>
      <c r="D259" s="196" t="str">
        <f>IF(AND('8'!D63=""),"",'8'!D63)</f>
        <v/>
      </c>
      <c r="E259" s="201" t="str">
        <f>IF(AND('8'!E63=""),"",'8'!E63)</f>
        <v/>
      </c>
      <c r="F259" s="482" t="str">
        <f>IF(AND('8'!F63=""),"",'8'!F63)</f>
        <v/>
      </c>
      <c r="G259" s="482" t="str">
        <f>IF(AND('8'!G63=""),"",'8'!G63)</f>
        <v/>
      </c>
      <c r="H259" s="482" t="str">
        <f>IF(AND('8'!H63=""),"",'8'!H63)</f>
        <v/>
      </c>
      <c r="I259" s="482" t="str">
        <f>IF(AND('8'!I63=""),"",'8'!I63)</f>
        <v/>
      </c>
      <c r="J259" s="482" t="str">
        <f>IF(AND('8'!J63=""),"",'8'!J63)</f>
        <v/>
      </c>
      <c r="K259" s="482" t="str">
        <f>IF(AND('8'!K63=""),"",'8'!K63)</f>
        <v/>
      </c>
      <c r="L259" s="482" t="str">
        <f>IF(AND('8'!L63=""),"",'8'!L63)</f>
        <v/>
      </c>
      <c r="M259" s="482" t="str">
        <f>IF(AND('8'!M63=""),"",'8'!M63)</f>
        <v/>
      </c>
      <c r="N259" s="482" t="str">
        <f>IF(AND('8'!N63=""),"",'8'!N63)</f>
        <v/>
      </c>
      <c r="O259" s="482" t="str">
        <f>IF(AND('8'!O63=""),"",'8'!O63)</f>
        <v/>
      </c>
      <c r="P259" s="482" t="str">
        <f>IF(AND('8'!P63=""),"",'8'!P63)</f>
        <v/>
      </c>
      <c r="Q259" s="482" t="str">
        <f>IF(AND('8'!Q63=""),"",'8'!Q63)</f>
        <v/>
      </c>
      <c r="R259" s="482" t="str">
        <f>IF(AND('8'!R63=""),"",'8'!R63)</f>
        <v/>
      </c>
      <c r="S259" s="482" t="str">
        <f>IF(AND('8'!S63=""),"",'8'!S63)</f>
        <v/>
      </c>
      <c r="T259" s="482" t="str">
        <f>IF(AND('8'!T63=""),"",'8'!T63)</f>
        <v/>
      </c>
      <c r="U259" s="482" t="str">
        <f>IF(AND('8'!U63=""),"",'8'!U63)</f>
        <v/>
      </c>
      <c r="V259" s="482" t="str">
        <f>IF(AND('8'!V63=""),"",'8'!V63)</f>
        <v/>
      </c>
      <c r="W259" s="482" t="str">
        <f>IF(AND('8'!W63=""),"",'8'!W63)</f>
        <v/>
      </c>
      <c r="X259" s="482" t="str">
        <f>IF(AND('8'!X63=""),"",'8'!X63)</f>
        <v/>
      </c>
      <c r="Y259" s="482" t="str">
        <f>IF(AND('8'!Y63=""),"",'8'!Y63)</f>
        <v/>
      </c>
      <c r="Z259" s="482" t="str">
        <f>IF(AND('8'!Z63=""),"",'8'!Z63)</f>
        <v/>
      </c>
      <c r="AA259" s="482" t="str">
        <f>IF(AND('8'!AA63=""),"",'8'!AA63)</f>
        <v/>
      </c>
      <c r="AB259" s="482" t="str">
        <f>IF(AND('8'!AB63=""),"",'8'!AB63)</f>
        <v/>
      </c>
      <c r="AC259" s="482" t="str">
        <f>IF(AND('8'!AC63=""),"",'8'!AC63)</f>
        <v/>
      </c>
      <c r="AD259" s="482" t="str">
        <f>IF(AND('8'!AD63=""),"",'8'!AD63)</f>
        <v/>
      </c>
      <c r="AE259" s="482" t="str">
        <f>IF(AND('8'!AE63=""),"",'8'!AE63)</f>
        <v/>
      </c>
      <c r="AF259" s="482" t="str">
        <f>IF(AND('8'!AF63=""),"",'8'!AF63)</f>
        <v/>
      </c>
      <c r="AG259" s="482" t="str">
        <f>IF(AND('8'!AG63=""),"",'8'!AG63)</f>
        <v/>
      </c>
      <c r="AH259" s="482" t="str">
        <f>IF(AND('8'!AH63=""),"",'8'!AH63)</f>
        <v/>
      </c>
      <c r="AI259" s="482" t="str">
        <f>IF(AND('8'!AI63=""),"",'8'!AI63)</f>
        <v/>
      </c>
      <c r="AJ259" s="482" t="str">
        <f>IF(AND('8'!AJ63=""),"",'8'!AJ63)</f>
        <v/>
      </c>
      <c r="AK259" s="482" t="str">
        <f>IF(AND('8'!AK63=""),"",'8'!AK63)</f>
        <v/>
      </c>
      <c r="AL259" s="482" t="str">
        <f>IF(AND('8'!AL63=""),"",'8'!AL63)</f>
        <v/>
      </c>
      <c r="AM259" s="482" t="str">
        <f>IF(AND('8'!AM63=""),"",'8'!AM63)</f>
        <v/>
      </c>
      <c r="AN259" s="482" t="str">
        <f>IF(AND('8'!AN63=""),"",'8'!AN63)</f>
        <v/>
      </c>
      <c r="AO259" s="482" t="str">
        <f>IF(AND('8'!AO63=""),"",'8'!AO63)</f>
        <v/>
      </c>
      <c r="AP259" s="482" t="str">
        <f>IF(AND('8'!AP63=""),"",'8'!AP63)</f>
        <v/>
      </c>
      <c r="AQ259" s="482" t="str">
        <f>IF(AND('8'!AQ63=""),"",'8'!AQ63)</f>
        <v/>
      </c>
      <c r="AR259" s="482" t="str">
        <f>IF(AND('8'!AR63=""),"",'8'!AR63)</f>
        <v/>
      </c>
      <c r="AS259" s="482" t="str">
        <f>IF(AND('8'!AS63=""),"",'8'!AS63)</f>
        <v/>
      </c>
      <c r="AT259" s="482" t="str">
        <f>IF(AND('8'!AT63=""),"",'8'!AT63)</f>
        <v/>
      </c>
      <c r="AU259" s="482" t="str">
        <f>IF(AND('8'!AU63=""),"",'8'!AU63)</f>
        <v/>
      </c>
      <c r="AV259" s="482" t="str">
        <f>IF(AND('8'!AV63=""),"",'8'!AV63)</f>
        <v/>
      </c>
      <c r="AW259" s="482" t="str">
        <f>IF(AND('8'!AW63=""),"",'8'!AW63)</f>
        <v/>
      </c>
      <c r="AX259" s="482" t="str">
        <f>IF(AND('8'!AX63=""),"",'8'!AX63)</f>
        <v/>
      </c>
      <c r="AY259" s="482" t="str">
        <f>IF(AND('8'!AY63=""),"",'8'!AY63)</f>
        <v/>
      </c>
      <c r="AZ259" s="482" t="str">
        <f>IF(AND('8'!AZ63=""),"",'8'!AZ63)</f>
        <v/>
      </c>
      <c r="BA259" s="482" t="str">
        <f>IF(AND('8'!BA63=""),"",'8'!BA63)</f>
        <v/>
      </c>
      <c r="BB259" s="482" t="str">
        <f>IF(AND('8'!BB63=""),"",'8'!BB63)</f>
        <v/>
      </c>
      <c r="BC259" s="482" t="str">
        <f>IF(AND('8'!BC63=""),"",'8'!BC63)</f>
        <v/>
      </c>
      <c r="BD259" s="482" t="str">
        <f>IF(AND('8'!BD63=""),"",'8'!BD63)</f>
        <v/>
      </c>
      <c r="BE259" s="482" t="str">
        <f>IF(AND('8'!BE63=""),"",'8'!BE63)</f>
        <v/>
      </c>
      <c r="BF259" s="482" t="str">
        <f>IF(AND('8'!BF63=""),"",'8'!BF63)</f>
        <v/>
      </c>
      <c r="BG259" s="482" t="str">
        <f>IF(AND('8'!BG63=""),"",'8'!BG63)</f>
        <v/>
      </c>
      <c r="BH259" s="482" t="str">
        <f>IF(AND('8'!BH63=""),"",'8'!BH63)</f>
        <v/>
      </c>
      <c r="BI259" s="482" t="str">
        <f>IF(AND('8'!BI63=""),"",'8'!BI63)</f>
        <v/>
      </c>
      <c r="BJ259" s="482" t="str">
        <f>IF(AND('8'!BJ63=""),"",'8'!BJ63)</f>
        <v/>
      </c>
      <c r="BK259" s="482" t="str">
        <f>IF(AND('8'!BK63=""),"",'8'!BK63)</f>
        <v/>
      </c>
      <c r="BL259" s="482" t="str">
        <f>IF(AND('8'!BL63=""),"",'8'!BL63)</f>
        <v/>
      </c>
      <c r="BM259" s="482" t="str">
        <f>IF(AND('8'!BM63=""),"",'8'!BM63)</f>
        <v/>
      </c>
      <c r="BN259" s="482" t="str">
        <f>IF(AND('8'!BN63=""),"",'8'!BN63)</f>
        <v/>
      </c>
      <c r="BO259" s="482" t="str">
        <f>IF(AND('8'!BO63=""),"",'8'!BO63)</f>
        <v/>
      </c>
      <c r="BP259" s="482" t="str">
        <f>IF(AND('8'!BP63=""),"",'8'!BP63)</f>
        <v/>
      </c>
      <c r="BQ259" s="482" t="str">
        <f>IF(AND('8'!BQ63=""),"",'8'!BQ63)</f>
        <v/>
      </c>
      <c r="BR259" s="482" t="str">
        <f>IF(AND('8'!BR63=""),"",'8'!BR63)</f>
        <v/>
      </c>
      <c r="BS259" s="482" t="str">
        <f>IF(AND('8'!BS63=""),"",'8'!BS63)</f>
        <v/>
      </c>
      <c r="BT259" s="482" t="str">
        <f>IF(AND('8'!BT63=""),"",'8'!BT63)</f>
        <v/>
      </c>
      <c r="BU259" s="482" t="str">
        <f>IF(AND('8'!BU63=""),"",'8'!BU63)</f>
        <v/>
      </c>
      <c r="BV259" s="482" t="str">
        <f>IF(AND('8'!BV63=""),"",'8'!BV63)</f>
        <v/>
      </c>
      <c r="BW259" s="482" t="str">
        <f>IF(AND('8'!BW63=""),"",'8'!BW63)</f>
        <v/>
      </c>
      <c r="BX259" s="482" t="str">
        <f>IF(AND('8'!BX63=""),"",'8'!BX63)</f>
        <v/>
      </c>
      <c r="BY259" s="482" t="str">
        <f>IF(AND('8'!BY63=""),"",'8'!BY63)</f>
        <v/>
      </c>
      <c r="BZ259" s="482" t="str">
        <f>IF(AND('8'!BZ63=""),"",'8'!BZ63)</f>
        <v/>
      </c>
      <c r="CA259" s="482" t="str">
        <f>IF(AND('8'!CA63=""),"",'8'!CA63)</f>
        <v/>
      </c>
      <c r="CB259" s="482" t="str">
        <f>IF(AND('8'!CB63=""),"",'8'!CB63)</f>
        <v/>
      </c>
      <c r="CC259" s="482" t="str">
        <f>IF(AND('8'!CC63=""),"",'8'!CC63)</f>
        <v/>
      </c>
      <c r="CD259" s="482" t="str">
        <f>IF(AND('8'!CD63=""),"",'8'!CD63)</f>
        <v/>
      </c>
      <c r="CE259" s="482" t="str">
        <f>IF(AND('8'!CE63=""),"",'8'!CE63)</f>
        <v/>
      </c>
      <c r="CF259" s="482" t="str">
        <f>IF(AND('8'!CF63=""),"",'8'!CF63)</f>
        <v/>
      </c>
      <c r="CG259" s="482" t="str">
        <f>IF(AND('8'!CG63=""),"",'8'!CG63)</f>
        <v/>
      </c>
      <c r="CH259" s="482" t="str">
        <f>IF(AND('8'!CH63=""),"",'8'!CH63)</f>
        <v/>
      </c>
      <c r="CI259" s="482" t="str">
        <f>IF(AND('8'!CI63=""),"",'8'!CI63)</f>
        <v/>
      </c>
      <c r="CJ259" s="482" t="str">
        <f>IF(AND('8'!CJ63=""),"",'8'!CJ63)</f>
        <v/>
      </c>
      <c r="CK259" s="482" t="str">
        <f>IF(AND('8'!CK63=""),"",'8'!CK63)</f>
        <v/>
      </c>
      <c r="CL259" s="482" t="str">
        <f>IF(AND('8'!CL63=""),"",'8'!CL63)</f>
        <v/>
      </c>
      <c r="CM259" s="482" t="str">
        <f>IF(AND('8'!CM63=""),"",'8'!CM63)</f>
        <v/>
      </c>
      <c r="CN259" s="482" t="str">
        <f>IF(AND('8'!CN63=""),"",'8'!CN63)</f>
        <v/>
      </c>
      <c r="CO259" s="482" t="str">
        <f>IF(AND('8'!CO63=""),"",'8'!CO63)</f>
        <v/>
      </c>
      <c r="CP259" s="482" t="str">
        <f>IF(AND('8'!CP63=""),"",'8'!CP63)</f>
        <v/>
      </c>
      <c r="CQ259" s="482" t="str">
        <f>IF(AND('8'!CQ63=""),"",'8'!CQ63)</f>
        <v/>
      </c>
      <c r="CR259" s="482" t="str">
        <f>IF(AND('8'!CR63=""),"",'8'!CR63)</f>
        <v/>
      </c>
      <c r="CS259" s="482" t="str">
        <f>IF(AND('8'!CS63=""),"",'8'!CS63)</f>
        <v/>
      </c>
      <c r="CT259" s="482" t="str">
        <f>IF(AND('8'!CT63=""),"",'8'!CT63)</f>
        <v/>
      </c>
      <c r="CU259" s="482" t="str">
        <f>IF(AND('8'!CU63=""),"",'8'!CU63)</f>
        <v/>
      </c>
      <c r="CV259" s="482" t="str">
        <f>IF(AND('8'!CV63=""),"",'8'!CV63)</f>
        <v/>
      </c>
      <c r="CW259" s="482" t="str">
        <f>IF(AND('8'!CW63=""),"",'8'!CW63)</f>
        <v/>
      </c>
      <c r="CX259" s="482" t="str">
        <f>IF(AND('8'!CX63=""),"",'8'!CX63)</f>
        <v/>
      </c>
      <c r="CY259" s="482" t="str">
        <f>IF(AND('8'!CY63=""),"",'8'!CY63)</f>
        <v/>
      </c>
      <c r="CZ259" s="482" t="str">
        <f>IF(AND('8'!CZ63=""),"",'8'!CZ63)</f>
        <v/>
      </c>
      <c r="DA259" s="482" t="str">
        <f>IF(AND('8'!DA63=""),"",'8'!DA63)</f>
        <v/>
      </c>
      <c r="DB259" s="482" t="str">
        <f>IF(AND('8'!DB63=""),"",'8'!DB63)</f>
        <v/>
      </c>
      <c r="DC259" s="482" t="str">
        <f>IF(AND('8'!DC63=""),"",'8'!DC63)</f>
        <v/>
      </c>
      <c r="DD259" s="482" t="str">
        <f>IF(AND('8'!DD63=""),"",'8'!DD63)</f>
        <v/>
      </c>
      <c r="DE259" s="482" t="str">
        <f>IF(AND('8'!DE63=""),"",'8'!DE63)</f>
        <v/>
      </c>
      <c r="DF259" s="482" t="str">
        <f>IF(AND('8'!DF63=""),"",'8'!DF63)</f>
        <v/>
      </c>
      <c r="DG259" s="482" t="str">
        <f>IF(AND('8'!DG63=""),"",'8'!DG63)</f>
        <v/>
      </c>
      <c r="DH259" s="482" t="str">
        <f>IF(AND('8'!DH63=""),"",'8'!DH63)</f>
        <v/>
      </c>
      <c r="DI259" s="482" t="str">
        <f>IF(AND('8'!DI63=""),"",'8'!DI63)</f>
        <v/>
      </c>
      <c r="DJ259" s="482" t="str">
        <f>IF(AND('8'!DJ63=""),"",'8'!DJ63)</f>
        <v/>
      </c>
      <c r="DK259" s="482" t="str">
        <f>IF(AND('8'!DK63=""),"",'8'!DK63)</f>
        <v/>
      </c>
      <c r="DL259" s="482" t="str">
        <f>IF(AND('8'!DL63=""),"",'8'!DL63)</f>
        <v/>
      </c>
      <c r="DM259" s="482" t="str">
        <f>IF(AND('8'!DM63=""),"",'8'!DM63)</f>
        <v/>
      </c>
      <c r="DN259" s="482" t="str">
        <f>IF(AND('8'!DN63=""),"",'8'!DN63)</f>
        <v/>
      </c>
      <c r="DO259" s="482" t="str">
        <f>IF(AND('8'!DO63=""),"",'8'!DO63)</f>
        <v/>
      </c>
      <c r="DP259" s="482" t="str">
        <f>IF(AND('8'!DP63=""),"",'8'!DP63)</f>
        <v/>
      </c>
      <c r="DQ259" s="482" t="str">
        <f>IF(AND('8'!DQ63=""),"",'8'!DQ63)</f>
        <v/>
      </c>
      <c r="DR259" s="482" t="str">
        <f>IF(AND('8'!DR63=""),"",'8'!DR63)</f>
        <v/>
      </c>
      <c r="DS259" s="482" t="str">
        <f>IF(AND('8'!DS63=""),"",'8'!DS63)</f>
        <v/>
      </c>
      <c r="DT259" s="482" t="str">
        <f>IF(AND('8'!DT63=""),"",'8'!DT63)</f>
        <v/>
      </c>
      <c r="DU259" s="482" t="str">
        <f>IF(AND('8'!DU63=""),"",'8'!DU63)</f>
        <v/>
      </c>
      <c r="DV259" s="482" t="str">
        <f>IF(AND('8'!DV63=""),"",'8'!DV63)</f>
        <v/>
      </c>
      <c r="DW259" s="482" t="str">
        <f>IF(AND('8'!DW63=""),"",'8'!DW63)</f>
        <v/>
      </c>
      <c r="DX259" s="482" t="str">
        <f>IF(AND('8'!DX63=""),"",'8'!DX63)</f>
        <v/>
      </c>
      <c r="DY259" s="482" t="str">
        <f>IF(AND('8'!DY63=""),"",'8'!DY63)</f>
        <v/>
      </c>
      <c r="DZ259" s="482" t="str">
        <f>IF(AND('8'!DZ63=""),"",'8'!DZ63)</f>
        <v/>
      </c>
      <c r="EA259" s="482" t="str">
        <f>IF(AND('8'!EA63=""),"",'8'!EA63)</f>
        <v/>
      </c>
      <c r="EB259" s="482" t="str">
        <f>IF(AND('8'!EB63=""),"",'8'!EB63)</f>
        <v/>
      </c>
      <c r="EC259" s="482" t="str">
        <f>IF(AND('8'!EC63=""),"",'8'!EC63)</f>
        <v/>
      </c>
      <c r="ED259" s="482" t="str">
        <f>IF(AND('8'!ED63=""),"",'8'!ED63)</f>
        <v/>
      </c>
      <c r="EE259" s="482" t="str">
        <f>IF(AND('8'!EE63=""),"",'8'!EE63)</f>
        <v/>
      </c>
      <c r="EF259" s="482" t="str">
        <f>IF(AND('8'!EF63=""),"",'8'!EF63)</f>
        <v/>
      </c>
      <c r="EG259" s="482" t="str">
        <f>IF(AND('8'!EG63=""),"",'8'!EG63)</f>
        <v/>
      </c>
      <c r="EH259" s="482" t="str">
        <f>IF(AND('8'!EH63=""),"",'8'!EH63)</f>
        <v/>
      </c>
      <c r="EI259" s="482" t="str">
        <f>IF(AND('8'!EI63=""),"",'8'!EI63)</f>
        <v/>
      </c>
      <c r="EJ259" s="482" t="str">
        <f>IF(AND('8'!EJ63=""),"",'8'!EJ63)</f>
        <v/>
      </c>
      <c r="EK259" s="482" t="str">
        <f>IF(AND('8'!EK63=""),"",'8'!EK63)</f>
        <v/>
      </c>
      <c r="EL259" s="482" t="str">
        <f>IF(AND('8'!EL63=""),"",'8'!EL63)</f>
        <v/>
      </c>
      <c r="EM259" s="482" t="str">
        <f>IF(AND('8'!EM63=""),"",'8'!EM63)</f>
        <v/>
      </c>
      <c r="EN259" s="482" t="str">
        <f>IF(AND('8'!EN63=""),"",'8'!EN63)</f>
        <v/>
      </c>
      <c r="EO259" s="482" t="str">
        <f>IF(AND('8'!EO63=""),"",'8'!EO63)</f>
        <v/>
      </c>
      <c r="EP259" s="482" t="str">
        <f>IF(AND('8'!EP63=""),"",'8'!EP63)</f>
        <v/>
      </c>
      <c r="EQ259" s="482" t="str">
        <f>IF(AND('8'!EQ63=""),"",'8'!EQ63)</f>
        <v/>
      </c>
      <c r="ER259" s="482" t="str">
        <f>IF(AND('8'!ER63=""),"",'8'!ER63)</f>
        <v/>
      </c>
      <c r="ES259" s="482" t="str">
        <f>IF(AND('8'!ES63=""),"",'8'!ES63)</f>
        <v/>
      </c>
      <c r="ET259" s="482" t="str">
        <f>IF(AND('8'!ET63=""),"",'8'!ET63)</f>
        <v/>
      </c>
      <c r="EU259" s="482" t="str">
        <f>IF(AND('8'!EU63=""),"",'8'!EU63)</f>
        <v/>
      </c>
      <c r="EV259" s="482" t="str">
        <f>IF(AND('8'!EV63=""),"",'8'!EV63)</f>
        <v/>
      </c>
      <c r="EW259" s="482" t="str">
        <f>IF(AND('8'!EW63=""),"",'8'!EW63)</f>
        <v/>
      </c>
      <c r="EX259" s="482" t="str">
        <f>IF(AND('8'!EX63=""),"",'8'!EX63)</f>
        <v/>
      </c>
      <c r="EY259" s="482" t="str">
        <f>IF(AND('8'!EY63=""),"",'8'!EY63)</f>
        <v/>
      </c>
      <c r="EZ259" s="482" t="str">
        <f>IF(AND('8'!EZ63=""),"",'8'!EZ63)</f>
        <v/>
      </c>
      <c r="FA259" s="482" t="str">
        <f>IF(AND('8'!FA63=""),"",'8'!FA63)</f>
        <v/>
      </c>
      <c r="FB259" s="482" t="str">
        <f>IF(AND('8'!FB63=""),"",'8'!FB63)</f>
        <v/>
      </c>
      <c r="FC259" s="482" t="str">
        <f>IF(AND('8'!FC63=""),"",'8'!FC63)</f>
        <v/>
      </c>
      <c r="FD259" s="482" t="str">
        <f>IF(AND('8'!FD63=""),"",'8'!FD63)</f>
        <v/>
      </c>
      <c r="FE259" s="482" t="str">
        <f>IF(AND('8'!FE63=""),"",'8'!FE63)</f>
        <v/>
      </c>
      <c r="FF259" s="482" t="str">
        <f>IF(AND('8'!FF63=""),"",'8'!FF63)</f>
        <v xml:space="preserve"> </v>
      </c>
      <c r="FG259" s="482" t="str">
        <f>IF(AND('8'!FG63=""),"",'8'!FG63)</f>
        <v/>
      </c>
      <c r="FH259" s="482" t="str">
        <f>IF(AND('8'!FH63=""),"",'8'!FH63)</f>
        <v/>
      </c>
      <c r="FI259" s="482" t="str">
        <f>IF(AND('8'!FI63=""),"",'8'!FI63)</f>
        <v/>
      </c>
      <c r="FJ259" s="482" t="str">
        <f>IF(AND('8'!FJ63=""),"",'8'!FJ63)</f>
        <v/>
      </c>
      <c r="FK259" s="482" t="str">
        <f>IF(AND('8'!FK63=""),"",'8'!FK63)</f>
        <v/>
      </c>
      <c r="FL259" s="482" t="str">
        <f>IF(AND('8'!FL63=""),"",'8'!FL63)</f>
        <v/>
      </c>
      <c r="FM259" s="482" t="str">
        <f>IF(AND('8'!FM63=""),"",'8'!FM63)</f>
        <v xml:space="preserve"> </v>
      </c>
      <c r="FN259" s="482" t="str">
        <f>IF(AND('8'!FN63=""),"",'8'!FN63)</f>
        <v/>
      </c>
      <c r="FO259" s="482" t="str">
        <f>IF(AND('8'!FO63=""),"",'8'!FO63)</f>
        <v/>
      </c>
      <c r="FP259" s="482" t="str">
        <f>IF(AND('8'!FP63=""),"",'8'!FP63)</f>
        <v/>
      </c>
      <c r="FQ259" s="482" t="str">
        <f>IF(AND('8'!FQ63=""),"",'8'!FQ63)</f>
        <v/>
      </c>
      <c r="FR259" s="482" t="str">
        <f>IF(AND('8'!FR63=""),"",'8'!FR63)</f>
        <v/>
      </c>
      <c r="FS259" s="482" t="str">
        <f>IF(AND('8'!FS63=""),"",'8'!FS63)</f>
        <v/>
      </c>
      <c r="FT259" s="482" t="str">
        <f>IF(AND('8'!FT63=""),"",'8'!FT63)</f>
        <v xml:space="preserve"> </v>
      </c>
      <c r="FU259" s="482" t="str">
        <f>IF(AND('8'!FV63=""),"",'8'!FV63)</f>
        <v>-</v>
      </c>
      <c r="FV259" s="482" t="str">
        <f>IF(AND('8'!FW63=""),"",'8'!FW63)</f>
        <v>-</v>
      </c>
      <c r="FW259" s="482" t="str">
        <f>IF(AND('8'!FX63=""),"",'8'!FX63)</f>
        <v>-</v>
      </c>
      <c r="FX259" s="482" t="str">
        <f>IF(AND('8'!FY63=""),"",'8'!FY63)</f>
        <v>-</v>
      </c>
      <c r="FY259" s="482" t="str">
        <f>IF(AND('8'!FZ63=""),"",'8'!FZ63)</f>
        <v>-</v>
      </c>
      <c r="FZ259" s="482" t="str">
        <f>IF(AND('8'!GA63=""),"",'8'!GA63)</f>
        <v>-</v>
      </c>
      <c r="GA259" s="482" t="str">
        <f>IF(AND('8'!GB63=""),"",'8'!GB63)</f>
        <v>-</v>
      </c>
      <c r="GB259" s="482" t="str">
        <f>IF(AND('8'!GC63=""),"",'8'!GC63)</f>
        <v>-</v>
      </c>
      <c r="GC259" s="482" t="str">
        <f>IF(AND('8'!GD63=""),"",'8'!GD63)</f>
        <v>-</v>
      </c>
      <c r="GD259" s="482" t="str">
        <f>IF(AND('8'!GE63=""),"",'8'!GE63)</f>
        <v>-</v>
      </c>
      <c r="GE259" s="482" t="str">
        <f>IF(AND('8'!GF63=""),"",'8'!GF63)</f>
        <v>-</v>
      </c>
      <c r="GF259" s="482" t="str">
        <f>IF(AND('8'!GG63=""),"",'8'!GG63)</f>
        <v>-</v>
      </c>
      <c r="GG259" s="482" t="str">
        <f>IF(AND('8'!GH63=""),"",IF(AND('8'!GH63="-"),"",'8'!GH63))</f>
        <v/>
      </c>
      <c r="GH259" s="50" t="str">
        <f>IF(AND(C259=""),"",VLOOKUP(B259,Register!$A$7:$CL$311,36,FALSE))</f>
        <v/>
      </c>
      <c r="GI259" s="483" t="str">
        <f>IF(AND('8'!GL63=""),"",'8'!GL63)</f>
        <v/>
      </c>
      <c r="GJ259" s="173" t="str">
        <f>IF(AND('8'!FU63=""),"",'8'!FU63)</f>
        <v/>
      </c>
    </row>
    <row r="260" spans="1:192" ht="21">
      <c r="A260" s="480">
        <v>252</v>
      </c>
      <c r="B260" s="481" t="str">
        <f>IF(AND('8'!B64=""),"",'8'!B64)</f>
        <v/>
      </c>
      <c r="C260" s="196" t="str">
        <f>IF(AND('8'!C64=""),"",'8'!C64)</f>
        <v/>
      </c>
      <c r="D260" s="196" t="str">
        <f>IF(AND('8'!D64=""),"",'8'!D64)</f>
        <v/>
      </c>
      <c r="E260" s="201" t="str">
        <f>IF(AND('8'!E64=""),"",'8'!E64)</f>
        <v/>
      </c>
      <c r="F260" s="482" t="str">
        <f>IF(AND('8'!F64=""),"",'8'!F64)</f>
        <v/>
      </c>
      <c r="G260" s="482" t="str">
        <f>IF(AND('8'!G64=""),"",'8'!G64)</f>
        <v/>
      </c>
      <c r="H260" s="482" t="str">
        <f>IF(AND('8'!H64=""),"",'8'!H64)</f>
        <v/>
      </c>
      <c r="I260" s="482" t="str">
        <f>IF(AND('8'!I64=""),"",'8'!I64)</f>
        <v/>
      </c>
      <c r="J260" s="482" t="str">
        <f>IF(AND('8'!J64=""),"",'8'!J64)</f>
        <v/>
      </c>
      <c r="K260" s="482" t="str">
        <f>IF(AND('8'!K64=""),"",'8'!K64)</f>
        <v/>
      </c>
      <c r="L260" s="482" t="str">
        <f>IF(AND('8'!L64=""),"",'8'!L64)</f>
        <v/>
      </c>
      <c r="M260" s="482" t="str">
        <f>IF(AND('8'!M64=""),"",'8'!M64)</f>
        <v/>
      </c>
      <c r="N260" s="482" t="str">
        <f>IF(AND('8'!N64=""),"",'8'!N64)</f>
        <v/>
      </c>
      <c r="O260" s="482" t="str">
        <f>IF(AND('8'!O64=""),"",'8'!O64)</f>
        <v/>
      </c>
      <c r="P260" s="482" t="str">
        <f>IF(AND('8'!P64=""),"",'8'!P64)</f>
        <v/>
      </c>
      <c r="Q260" s="482" t="str">
        <f>IF(AND('8'!Q64=""),"",'8'!Q64)</f>
        <v/>
      </c>
      <c r="R260" s="482" t="str">
        <f>IF(AND('8'!R64=""),"",'8'!R64)</f>
        <v/>
      </c>
      <c r="S260" s="482" t="str">
        <f>IF(AND('8'!S64=""),"",'8'!S64)</f>
        <v/>
      </c>
      <c r="T260" s="482" t="str">
        <f>IF(AND('8'!T64=""),"",'8'!T64)</f>
        <v/>
      </c>
      <c r="U260" s="482" t="str">
        <f>IF(AND('8'!U64=""),"",'8'!U64)</f>
        <v/>
      </c>
      <c r="V260" s="482" t="str">
        <f>IF(AND('8'!V64=""),"",'8'!V64)</f>
        <v/>
      </c>
      <c r="W260" s="482" t="str">
        <f>IF(AND('8'!W64=""),"",'8'!W64)</f>
        <v/>
      </c>
      <c r="X260" s="482" t="str">
        <f>IF(AND('8'!X64=""),"",'8'!X64)</f>
        <v/>
      </c>
      <c r="Y260" s="482" t="str">
        <f>IF(AND('8'!Y64=""),"",'8'!Y64)</f>
        <v/>
      </c>
      <c r="Z260" s="482" t="str">
        <f>IF(AND('8'!Z64=""),"",'8'!Z64)</f>
        <v/>
      </c>
      <c r="AA260" s="482" t="str">
        <f>IF(AND('8'!AA64=""),"",'8'!AA64)</f>
        <v/>
      </c>
      <c r="AB260" s="482" t="str">
        <f>IF(AND('8'!AB64=""),"",'8'!AB64)</f>
        <v/>
      </c>
      <c r="AC260" s="482" t="str">
        <f>IF(AND('8'!AC64=""),"",'8'!AC64)</f>
        <v/>
      </c>
      <c r="AD260" s="482" t="str">
        <f>IF(AND('8'!AD64=""),"",'8'!AD64)</f>
        <v/>
      </c>
      <c r="AE260" s="482" t="str">
        <f>IF(AND('8'!AE64=""),"",'8'!AE64)</f>
        <v/>
      </c>
      <c r="AF260" s="482" t="str">
        <f>IF(AND('8'!AF64=""),"",'8'!AF64)</f>
        <v/>
      </c>
      <c r="AG260" s="482" t="str">
        <f>IF(AND('8'!AG64=""),"",'8'!AG64)</f>
        <v/>
      </c>
      <c r="AH260" s="482" t="str">
        <f>IF(AND('8'!AH64=""),"",'8'!AH64)</f>
        <v/>
      </c>
      <c r="AI260" s="482" t="str">
        <f>IF(AND('8'!AI64=""),"",'8'!AI64)</f>
        <v/>
      </c>
      <c r="AJ260" s="482" t="str">
        <f>IF(AND('8'!AJ64=""),"",'8'!AJ64)</f>
        <v/>
      </c>
      <c r="AK260" s="482" t="str">
        <f>IF(AND('8'!AK64=""),"",'8'!AK64)</f>
        <v/>
      </c>
      <c r="AL260" s="482" t="str">
        <f>IF(AND('8'!AL64=""),"",'8'!AL64)</f>
        <v/>
      </c>
      <c r="AM260" s="482" t="str">
        <f>IF(AND('8'!AM64=""),"",'8'!AM64)</f>
        <v/>
      </c>
      <c r="AN260" s="482" t="str">
        <f>IF(AND('8'!AN64=""),"",'8'!AN64)</f>
        <v/>
      </c>
      <c r="AO260" s="482" t="str">
        <f>IF(AND('8'!AO64=""),"",'8'!AO64)</f>
        <v/>
      </c>
      <c r="AP260" s="482" t="str">
        <f>IF(AND('8'!AP64=""),"",'8'!AP64)</f>
        <v/>
      </c>
      <c r="AQ260" s="482" t="str">
        <f>IF(AND('8'!AQ64=""),"",'8'!AQ64)</f>
        <v/>
      </c>
      <c r="AR260" s="482" t="str">
        <f>IF(AND('8'!AR64=""),"",'8'!AR64)</f>
        <v/>
      </c>
      <c r="AS260" s="482" t="str">
        <f>IF(AND('8'!AS64=""),"",'8'!AS64)</f>
        <v/>
      </c>
      <c r="AT260" s="482" t="str">
        <f>IF(AND('8'!AT64=""),"",'8'!AT64)</f>
        <v/>
      </c>
      <c r="AU260" s="482" t="str">
        <f>IF(AND('8'!AU64=""),"",'8'!AU64)</f>
        <v/>
      </c>
      <c r="AV260" s="482" t="str">
        <f>IF(AND('8'!AV64=""),"",'8'!AV64)</f>
        <v/>
      </c>
      <c r="AW260" s="482" t="str">
        <f>IF(AND('8'!AW64=""),"",'8'!AW64)</f>
        <v/>
      </c>
      <c r="AX260" s="482" t="str">
        <f>IF(AND('8'!AX64=""),"",'8'!AX64)</f>
        <v/>
      </c>
      <c r="AY260" s="482" t="str">
        <f>IF(AND('8'!AY64=""),"",'8'!AY64)</f>
        <v/>
      </c>
      <c r="AZ260" s="482" t="str">
        <f>IF(AND('8'!AZ64=""),"",'8'!AZ64)</f>
        <v/>
      </c>
      <c r="BA260" s="482" t="str">
        <f>IF(AND('8'!BA64=""),"",'8'!BA64)</f>
        <v/>
      </c>
      <c r="BB260" s="482" t="str">
        <f>IF(AND('8'!BB64=""),"",'8'!BB64)</f>
        <v/>
      </c>
      <c r="BC260" s="482" t="str">
        <f>IF(AND('8'!BC64=""),"",'8'!BC64)</f>
        <v/>
      </c>
      <c r="BD260" s="482" t="str">
        <f>IF(AND('8'!BD64=""),"",'8'!BD64)</f>
        <v/>
      </c>
      <c r="BE260" s="482" t="str">
        <f>IF(AND('8'!BE64=""),"",'8'!BE64)</f>
        <v/>
      </c>
      <c r="BF260" s="482" t="str">
        <f>IF(AND('8'!BF64=""),"",'8'!BF64)</f>
        <v/>
      </c>
      <c r="BG260" s="482" t="str">
        <f>IF(AND('8'!BG64=""),"",'8'!BG64)</f>
        <v/>
      </c>
      <c r="BH260" s="482" t="str">
        <f>IF(AND('8'!BH64=""),"",'8'!BH64)</f>
        <v/>
      </c>
      <c r="BI260" s="482" t="str">
        <f>IF(AND('8'!BI64=""),"",'8'!BI64)</f>
        <v/>
      </c>
      <c r="BJ260" s="482" t="str">
        <f>IF(AND('8'!BJ64=""),"",'8'!BJ64)</f>
        <v/>
      </c>
      <c r="BK260" s="482" t="str">
        <f>IF(AND('8'!BK64=""),"",'8'!BK64)</f>
        <v/>
      </c>
      <c r="BL260" s="482" t="str">
        <f>IF(AND('8'!BL64=""),"",'8'!BL64)</f>
        <v/>
      </c>
      <c r="BM260" s="482" t="str">
        <f>IF(AND('8'!BM64=""),"",'8'!BM64)</f>
        <v/>
      </c>
      <c r="BN260" s="482" t="str">
        <f>IF(AND('8'!BN64=""),"",'8'!BN64)</f>
        <v/>
      </c>
      <c r="BO260" s="482" t="str">
        <f>IF(AND('8'!BO64=""),"",'8'!BO64)</f>
        <v/>
      </c>
      <c r="BP260" s="482" t="str">
        <f>IF(AND('8'!BP64=""),"",'8'!BP64)</f>
        <v/>
      </c>
      <c r="BQ260" s="482" t="str">
        <f>IF(AND('8'!BQ64=""),"",'8'!BQ64)</f>
        <v/>
      </c>
      <c r="BR260" s="482" t="str">
        <f>IF(AND('8'!BR64=""),"",'8'!BR64)</f>
        <v/>
      </c>
      <c r="BS260" s="482" t="str">
        <f>IF(AND('8'!BS64=""),"",'8'!BS64)</f>
        <v/>
      </c>
      <c r="BT260" s="482" t="str">
        <f>IF(AND('8'!BT64=""),"",'8'!BT64)</f>
        <v/>
      </c>
      <c r="BU260" s="482" t="str">
        <f>IF(AND('8'!BU64=""),"",'8'!BU64)</f>
        <v/>
      </c>
      <c r="BV260" s="482" t="str">
        <f>IF(AND('8'!BV64=""),"",'8'!BV64)</f>
        <v/>
      </c>
      <c r="BW260" s="482" t="str">
        <f>IF(AND('8'!BW64=""),"",'8'!BW64)</f>
        <v/>
      </c>
      <c r="BX260" s="482" t="str">
        <f>IF(AND('8'!BX64=""),"",'8'!BX64)</f>
        <v/>
      </c>
      <c r="BY260" s="482" t="str">
        <f>IF(AND('8'!BY64=""),"",'8'!BY64)</f>
        <v/>
      </c>
      <c r="BZ260" s="482" t="str">
        <f>IF(AND('8'!BZ64=""),"",'8'!BZ64)</f>
        <v/>
      </c>
      <c r="CA260" s="482" t="str">
        <f>IF(AND('8'!CA64=""),"",'8'!CA64)</f>
        <v/>
      </c>
      <c r="CB260" s="482" t="str">
        <f>IF(AND('8'!CB64=""),"",'8'!CB64)</f>
        <v/>
      </c>
      <c r="CC260" s="482" t="str">
        <f>IF(AND('8'!CC64=""),"",'8'!CC64)</f>
        <v/>
      </c>
      <c r="CD260" s="482" t="str">
        <f>IF(AND('8'!CD64=""),"",'8'!CD64)</f>
        <v/>
      </c>
      <c r="CE260" s="482" t="str">
        <f>IF(AND('8'!CE64=""),"",'8'!CE64)</f>
        <v/>
      </c>
      <c r="CF260" s="482" t="str">
        <f>IF(AND('8'!CF64=""),"",'8'!CF64)</f>
        <v/>
      </c>
      <c r="CG260" s="482" t="str">
        <f>IF(AND('8'!CG64=""),"",'8'!CG64)</f>
        <v/>
      </c>
      <c r="CH260" s="482" t="str">
        <f>IF(AND('8'!CH64=""),"",'8'!CH64)</f>
        <v/>
      </c>
      <c r="CI260" s="482" t="str">
        <f>IF(AND('8'!CI64=""),"",'8'!CI64)</f>
        <v/>
      </c>
      <c r="CJ260" s="482" t="str">
        <f>IF(AND('8'!CJ64=""),"",'8'!CJ64)</f>
        <v/>
      </c>
      <c r="CK260" s="482" t="str">
        <f>IF(AND('8'!CK64=""),"",'8'!CK64)</f>
        <v/>
      </c>
      <c r="CL260" s="482" t="str">
        <f>IF(AND('8'!CL64=""),"",'8'!CL64)</f>
        <v/>
      </c>
      <c r="CM260" s="482" t="str">
        <f>IF(AND('8'!CM64=""),"",'8'!CM64)</f>
        <v/>
      </c>
      <c r="CN260" s="482" t="str">
        <f>IF(AND('8'!CN64=""),"",'8'!CN64)</f>
        <v/>
      </c>
      <c r="CO260" s="482" t="str">
        <f>IF(AND('8'!CO64=""),"",'8'!CO64)</f>
        <v/>
      </c>
      <c r="CP260" s="482" t="str">
        <f>IF(AND('8'!CP64=""),"",'8'!CP64)</f>
        <v/>
      </c>
      <c r="CQ260" s="482" t="str">
        <f>IF(AND('8'!CQ64=""),"",'8'!CQ64)</f>
        <v/>
      </c>
      <c r="CR260" s="482" t="str">
        <f>IF(AND('8'!CR64=""),"",'8'!CR64)</f>
        <v/>
      </c>
      <c r="CS260" s="482" t="str">
        <f>IF(AND('8'!CS64=""),"",'8'!CS64)</f>
        <v/>
      </c>
      <c r="CT260" s="482" t="str">
        <f>IF(AND('8'!CT64=""),"",'8'!CT64)</f>
        <v/>
      </c>
      <c r="CU260" s="482" t="str">
        <f>IF(AND('8'!CU64=""),"",'8'!CU64)</f>
        <v/>
      </c>
      <c r="CV260" s="482" t="str">
        <f>IF(AND('8'!CV64=""),"",'8'!CV64)</f>
        <v/>
      </c>
      <c r="CW260" s="482" t="str">
        <f>IF(AND('8'!CW64=""),"",'8'!CW64)</f>
        <v/>
      </c>
      <c r="CX260" s="482" t="str">
        <f>IF(AND('8'!CX64=""),"",'8'!CX64)</f>
        <v/>
      </c>
      <c r="CY260" s="482" t="str">
        <f>IF(AND('8'!CY64=""),"",'8'!CY64)</f>
        <v/>
      </c>
      <c r="CZ260" s="482" t="str">
        <f>IF(AND('8'!CZ64=""),"",'8'!CZ64)</f>
        <v/>
      </c>
      <c r="DA260" s="482" t="str">
        <f>IF(AND('8'!DA64=""),"",'8'!DA64)</f>
        <v/>
      </c>
      <c r="DB260" s="482" t="str">
        <f>IF(AND('8'!DB64=""),"",'8'!DB64)</f>
        <v/>
      </c>
      <c r="DC260" s="482" t="str">
        <f>IF(AND('8'!DC64=""),"",'8'!DC64)</f>
        <v/>
      </c>
      <c r="DD260" s="482" t="str">
        <f>IF(AND('8'!DD64=""),"",'8'!DD64)</f>
        <v/>
      </c>
      <c r="DE260" s="482" t="str">
        <f>IF(AND('8'!DE64=""),"",'8'!DE64)</f>
        <v/>
      </c>
      <c r="DF260" s="482" t="str">
        <f>IF(AND('8'!DF64=""),"",'8'!DF64)</f>
        <v/>
      </c>
      <c r="DG260" s="482" t="str">
        <f>IF(AND('8'!DG64=""),"",'8'!DG64)</f>
        <v/>
      </c>
      <c r="DH260" s="482" t="str">
        <f>IF(AND('8'!DH64=""),"",'8'!DH64)</f>
        <v/>
      </c>
      <c r="DI260" s="482" t="str">
        <f>IF(AND('8'!DI64=""),"",'8'!DI64)</f>
        <v/>
      </c>
      <c r="DJ260" s="482" t="str">
        <f>IF(AND('8'!DJ64=""),"",'8'!DJ64)</f>
        <v/>
      </c>
      <c r="DK260" s="482" t="str">
        <f>IF(AND('8'!DK64=""),"",'8'!DK64)</f>
        <v/>
      </c>
      <c r="DL260" s="482" t="str">
        <f>IF(AND('8'!DL64=""),"",'8'!DL64)</f>
        <v/>
      </c>
      <c r="DM260" s="482" t="str">
        <f>IF(AND('8'!DM64=""),"",'8'!DM64)</f>
        <v/>
      </c>
      <c r="DN260" s="482" t="str">
        <f>IF(AND('8'!DN64=""),"",'8'!DN64)</f>
        <v/>
      </c>
      <c r="DO260" s="482" t="str">
        <f>IF(AND('8'!DO64=""),"",'8'!DO64)</f>
        <v/>
      </c>
      <c r="DP260" s="482" t="str">
        <f>IF(AND('8'!DP64=""),"",'8'!DP64)</f>
        <v/>
      </c>
      <c r="DQ260" s="482" t="str">
        <f>IF(AND('8'!DQ64=""),"",'8'!DQ64)</f>
        <v/>
      </c>
      <c r="DR260" s="482" t="str">
        <f>IF(AND('8'!DR64=""),"",'8'!DR64)</f>
        <v/>
      </c>
      <c r="DS260" s="482" t="str">
        <f>IF(AND('8'!DS64=""),"",'8'!DS64)</f>
        <v/>
      </c>
      <c r="DT260" s="482" t="str">
        <f>IF(AND('8'!DT64=""),"",'8'!DT64)</f>
        <v/>
      </c>
      <c r="DU260" s="482" t="str">
        <f>IF(AND('8'!DU64=""),"",'8'!DU64)</f>
        <v/>
      </c>
      <c r="DV260" s="482" t="str">
        <f>IF(AND('8'!DV64=""),"",'8'!DV64)</f>
        <v/>
      </c>
      <c r="DW260" s="482" t="str">
        <f>IF(AND('8'!DW64=""),"",'8'!DW64)</f>
        <v/>
      </c>
      <c r="DX260" s="482" t="str">
        <f>IF(AND('8'!DX64=""),"",'8'!DX64)</f>
        <v/>
      </c>
      <c r="DY260" s="482" t="str">
        <f>IF(AND('8'!DY64=""),"",'8'!DY64)</f>
        <v/>
      </c>
      <c r="DZ260" s="482" t="str">
        <f>IF(AND('8'!DZ64=""),"",'8'!DZ64)</f>
        <v/>
      </c>
      <c r="EA260" s="482" t="str">
        <f>IF(AND('8'!EA64=""),"",'8'!EA64)</f>
        <v/>
      </c>
      <c r="EB260" s="482" t="str">
        <f>IF(AND('8'!EB64=""),"",'8'!EB64)</f>
        <v/>
      </c>
      <c r="EC260" s="482" t="str">
        <f>IF(AND('8'!EC64=""),"",'8'!EC64)</f>
        <v/>
      </c>
      <c r="ED260" s="482" t="str">
        <f>IF(AND('8'!ED64=""),"",'8'!ED64)</f>
        <v/>
      </c>
      <c r="EE260" s="482" t="str">
        <f>IF(AND('8'!EE64=""),"",'8'!EE64)</f>
        <v/>
      </c>
      <c r="EF260" s="482" t="str">
        <f>IF(AND('8'!EF64=""),"",'8'!EF64)</f>
        <v/>
      </c>
      <c r="EG260" s="482" t="str">
        <f>IF(AND('8'!EG64=""),"",'8'!EG64)</f>
        <v/>
      </c>
      <c r="EH260" s="482" t="str">
        <f>IF(AND('8'!EH64=""),"",'8'!EH64)</f>
        <v/>
      </c>
      <c r="EI260" s="482" t="str">
        <f>IF(AND('8'!EI64=""),"",'8'!EI64)</f>
        <v/>
      </c>
      <c r="EJ260" s="482" t="str">
        <f>IF(AND('8'!EJ64=""),"",'8'!EJ64)</f>
        <v/>
      </c>
      <c r="EK260" s="482" t="str">
        <f>IF(AND('8'!EK64=""),"",'8'!EK64)</f>
        <v/>
      </c>
      <c r="EL260" s="482" t="str">
        <f>IF(AND('8'!EL64=""),"",'8'!EL64)</f>
        <v/>
      </c>
      <c r="EM260" s="482" t="str">
        <f>IF(AND('8'!EM64=""),"",'8'!EM64)</f>
        <v/>
      </c>
      <c r="EN260" s="482" t="str">
        <f>IF(AND('8'!EN64=""),"",'8'!EN64)</f>
        <v/>
      </c>
      <c r="EO260" s="482" t="str">
        <f>IF(AND('8'!EO64=""),"",'8'!EO64)</f>
        <v/>
      </c>
      <c r="EP260" s="482" t="str">
        <f>IF(AND('8'!EP64=""),"",'8'!EP64)</f>
        <v/>
      </c>
      <c r="EQ260" s="482" t="str">
        <f>IF(AND('8'!EQ64=""),"",'8'!EQ64)</f>
        <v/>
      </c>
      <c r="ER260" s="482" t="str">
        <f>IF(AND('8'!ER64=""),"",'8'!ER64)</f>
        <v/>
      </c>
      <c r="ES260" s="482" t="str">
        <f>IF(AND('8'!ES64=""),"",'8'!ES64)</f>
        <v/>
      </c>
      <c r="ET260" s="482" t="str">
        <f>IF(AND('8'!ET64=""),"",'8'!ET64)</f>
        <v/>
      </c>
      <c r="EU260" s="482" t="str">
        <f>IF(AND('8'!EU64=""),"",'8'!EU64)</f>
        <v/>
      </c>
      <c r="EV260" s="482" t="str">
        <f>IF(AND('8'!EV64=""),"",'8'!EV64)</f>
        <v/>
      </c>
      <c r="EW260" s="482" t="str">
        <f>IF(AND('8'!EW64=""),"",'8'!EW64)</f>
        <v/>
      </c>
      <c r="EX260" s="482" t="str">
        <f>IF(AND('8'!EX64=""),"",'8'!EX64)</f>
        <v/>
      </c>
      <c r="EY260" s="482" t="str">
        <f>IF(AND('8'!EY64=""),"",'8'!EY64)</f>
        <v/>
      </c>
      <c r="EZ260" s="482" t="str">
        <f>IF(AND('8'!EZ64=""),"",'8'!EZ64)</f>
        <v/>
      </c>
      <c r="FA260" s="482" t="str">
        <f>IF(AND('8'!FA64=""),"",'8'!FA64)</f>
        <v/>
      </c>
      <c r="FB260" s="482" t="str">
        <f>IF(AND('8'!FB64=""),"",'8'!FB64)</f>
        <v/>
      </c>
      <c r="FC260" s="482" t="str">
        <f>IF(AND('8'!FC64=""),"",'8'!FC64)</f>
        <v/>
      </c>
      <c r="FD260" s="482" t="str">
        <f>IF(AND('8'!FD64=""),"",'8'!FD64)</f>
        <v/>
      </c>
      <c r="FE260" s="482" t="str">
        <f>IF(AND('8'!FE64=""),"",'8'!FE64)</f>
        <v/>
      </c>
      <c r="FF260" s="482" t="str">
        <f>IF(AND('8'!FF64=""),"",'8'!FF64)</f>
        <v xml:space="preserve"> </v>
      </c>
      <c r="FG260" s="482" t="str">
        <f>IF(AND('8'!FG64=""),"",'8'!FG64)</f>
        <v/>
      </c>
      <c r="FH260" s="482" t="str">
        <f>IF(AND('8'!FH64=""),"",'8'!FH64)</f>
        <v/>
      </c>
      <c r="FI260" s="482" t="str">
        <f>IF(AND('8'!FI64=""),"",'8'!FI64)</f>
        <v/>
      </c>
      <c r="FJ260" s="482" t="str">
        <f>IF(AND('8'!FJ64=""),"",'8'!FJ64)</f>
        <v/>
      </c>
      <c r="FK260" s="482" t="str">
        <f>IF(AND('8'!FK64=""),"",'8'!FK64)</f>
        <v/>
      </c>
      <c r="FL260" s="482" t="str">
        <f>IF(AND('8'!FL64=""),"",'8'!FL64)</f>
        <v/>
      </c>
      <c r="FM260" s="482" t="str">
        <f>IF(AND('8'!FM64=""),"",'8'!FM64)</f>
        <v xml:space="preserve"> </v>
      </c>
      <c r="FN260" s="482" t="str">
        <f>IF(AND('8'!FN64=""),"",'8'!FN64)</f>
        <v/>
      </c>
      <c r="FO260" s="482" t="str">
        <f>IF(AND('8'!FO64=""),"",'8'!FO64)</f>
        <v/>
      </c>
      <c r="FP260" s="482" t="str">
        <f>IF(AND('8'!FP64=""),"",'8'!FP64)</f>
        <v/>
      </c>
      <c r="FQ260" s="482" t="str">
        <f>IF(AND('8'!FQ64=""),"",'8'!FQ64)</f>
        <v/>
      </c>
      <c r="FR260" s="482" t="str">
        <f>IF(AND('8'!FR64=""),"",'8'!FR64)</f>
        <v/>
      </c>
      <c r="FS260" s="482" t="str">
        <f>IF(AND('8'!FS64=""),"",'8'!FS64)</f>
        <v/>
      </c>
      <c r="FT260" s="482" t="str">
        <f>IF(AND('8'!FT64=""),"",'8'!FT64)</f>
        <v xml:space="preserve"> </v>
      </c>
      <c r="FU260" s="482" t="str">
        <f>IF(AND('8'!FV64=""),"",'8'!FV64)</f>
        <v>-</v>
      </c>
      <c r="FV260" s="482" t="str">
        <f>IF(AND('8'!FW64=""),"",'8'!FW64)</f>
        <v>-</v>
      </c>
      <c r="FW260" s="482" t="str">
        <f>IF(AND('8'!FX64=""),"",'8'!FX64)</f>
        <v>-</v>
      </c>
      <c r="FX260" s="482" t="str">
        <f>IF(AND('8'!FY64=""),"",'8'!FY64)</f>
        <v>-</v>
      </c>
      <c r="FY260" s="482" t="str">
        <f>IF(AND('8'!FZ64=""),"",'8'!FZ64)</f>
        <v>-</v>
      </c>
      <c r="FZ260" s="482" t="str">
        <f>IF(AND('8'!GA64=""),"",'8'!GA64)</f>
        <v>-</v>
      </c>
      <c r="GA260" s="482" t="str">
        <f>IF(AND('8'!GB64=""),"",'8'!GB64)</f>
        <v>-</v>
      </c>
      <c r="GB260" s="482" t="str">
        <f>IF(AND('8'!GC64=""),"",'8'!GC64)</f>
        <v>-</v>
      </c>
      <c r="GC260" s="482" t="str">
        <f>IF(AND('8'!GD64=""),"",'8'!GD64)</f>
        <v>-</v>
      </c>
      <c r="GD260" s="482" t="str">
        <f>IF(AND('8'!GE64=""),"",'8'!GE64)</f>
        <v>-</v>
      </c>
      <c r="GE260" s="482" t="str">
        <f>IF(AND('8'!GF64=""),"",'8'!GF64)</f>
        <v>-</v>
      </c>
      <c r="GF260" s="482" t="str">
        <f>IF(AND('8'!GG64=""),"",'8'!GG64)</f>
        <v>-</v>
      </c>
      <c r="GG260" s="482" t="str">
        <f>IF(AND('8'!GH64=""),"",IF(AND('8'!GH64="-"),"",'8'!GH64))</f>
        <v/>
      </c>
      <c r="GH260" s="50" t="str">
        <f>IF(AND(C260=""),"",VLOOKUP(B260,Register!$A$7:$CL$311,36,FALSE))</f>
        <v/>
      </c>
      <c r="GI260" s="483" t="str">
        <f>IF(AND('8'!GL64=""),"",'8'!GL64)</f>
        <v/>
      </c>
      <c r="GJ260" s="173" t="str">
        <f>IF(AND('8'!FU64=""),"",'8'!FU64)</f>
        <v/>
      </c>
    </row>
    <row r="261" spans="1:192" ht="21">
      <c r="A261" s="480">
        <v>253</v>
      </c>
      <c r="B261" s="481" t="str">
        <f>IF(AND('8'!B65=""),"",'8'!B65)</f>
        <v/>
      </c>
      <c r="C261" s="196" t="str">
        <f>IF(AND('8'!C65=""),"",'8'!C65)</f>
        <v/>
      </c>
      <c r="D261" s="196" t="str">
        <f>IF(AND('8'!D65=""),"",'8'!D65)</f>
        <v/>
      </c>
      <c r="E261" s="201" t="str">
        <f>IF(AND('8'!E65=""),"",'8'!E65)</f>
        <v/>
      </c>
      <c r="F261" s="482" t="str">
        <f>IF(AND('8'!F65=""),"",'8'!F65)</f>
        <v/>
      </c>
      <c r="G261" s="482" t="str">
        <f>IF(AND('8'!G65=""),"",'8'!G65)</f>
        <v/>
      </c>
      <c r="H261" s="482" t="str">
        <f>IF(AND('8'!H65=""),"",'8'!H65)</f>
        <v/>
      </c>
      <c r="I261" s="482" t="str">
        <f>IF(AND('8'!I65=""),"",'8'!I65)</f>
        <v/>
      </c>
      <c r="J261" s="482" t="str">
        <f>IF(AND('8'!J65=""),"",'8'!J65)</f>
        <v/>
      </c>
      <c r="K261" s="482" t="str">
        <f>IF(AND('8'!K65=""),"",'8'!K65)</f>
        <v/>
      </c>
      <c r="L261" s="482" t="str">
        <f>IF(AND('8'!L65=""),"",'8'!L65)</f>
        <v/>
      </c>
      <c r="M261" s="482" t="str">
        <f>IF(AND('8'!M65=""),"",'8'!M65)</f>
        <v/>
      </c>
      <c r="N261" s="482" t="str">
        <f>IF(AND('8'!N65=""),"",'8'!N65)</f>
        <v/>
      </c>
      <c r="O261" s="482" t="str">
        <f>IF(AND('8'!O65=""),"",'8'!O65)</f>
        <v/>
      </c>
      <c r="P261" s="482" t="str">
        <f>IF(AND('8'!P65=""),"",'8'!P65)</f>
        <v/>
      </c>
      <c r="Q261" s="482" t="str">
        <f>IF(AND('8'!Q65=""),"",'8'!Q65)</f>
        <v/>
      </c>
      <c r="R261" s="482" t="str">
        <f>IF(AND('8'!R65=""),"",'8'!R65)</f>
        <v/>
      </c>
      <c r="S261" s="482" t="str">
        <f>IF(AND('8'!S65=""),"",'8'!S65)</f>
        <v/>
      </c>
      <c r="T261" s="482" t="str">
        <f>IF(AND('8'!T65=""),"",'8'!T65)</f>
        <v/>
      </c>
      <c r="U261" s="482" t="str">
        <f>IF(AND('8'!U65=""),"",'8'!U65)</f>
        <v/>
      </c>
      <c r="V261" s="482" t="str">
        <f>IF(AND('8'!V65=""),"",'8'!V65)</f>
        <v/>
      </c>
      <c r="W261" s="482" t="str">
        <f>IF(AND('8'!W65=""),"",'8'!W65)</f>
        <v/>
      </c>
      <c r="X261" s="482" t="str">
        <f>IF(AND('8'!X65=""),"",'8'!X65)</f>
        <v/>
      </c>
      <c r="Y261" s="482" t="str">
        <f>IF(AND('8'!Y65=""),"",'8'!Y65)</f>
        <v/>
      </c>
      <c r="Z261" s="482" t="str">
        <f>IF(AND('8'!Z65=""),"",'8'!Z65)</f>
        <v/>
      </c>
      <c r="AA261" s="482" t="str">
        <f>IF(AND('8'!AA65=""),"",'8'!AA65)</f>
        <v/>
      </c>
      <c r="AB261" s="482" t="str">
        <f>IF(AND('8'!AB65=""),"",'8'!AB65)</f>
        <v/>
      </c>
      <c r="AC261" s="482" t="str">
        <f>IF(AND('8'!AC65=""),"",'8'!AC65)</f>
        <v/>
      </c>
      <c r="AD261" s="482" t="str">
        <f>IF(AND('8'!AD65=""),"",'8'!AD65)</f>
        <v/>
      </c>
      <c r="AE261" s="482" t="str">
        <f>IF(AND('8'!AE65=""),"",'8'!AE65)</f>
        <v/>
      </c>
      <c r="AF261" s="482" t="str">
        <f>IF(AND('8'!AF65=""),"",'8'!AF65)</f>
        <v/>
      </c>
      <c r="AG261" s="482" t="str">
        <f>IF(AND('8'!AG65=""),"",'8'!AG65)</f>
        <v/>
      </c>
      <c r="AH261" s="482" t="str">
        <f>IF(AND('8'!AH65=""),"",'8'!AH65)</f>
        <v/>
      </c>
      <c r="AI261" s="482" t="str">
        <f>IF(AND('8'!AI65=""),"",'8'!AI65)</f>
        <v/>
      </c>
      <c r="AJ261" s="482" t="str">
        <f>IF(AND('8'!AJ65=""),"",'8'!AJ65)</f>
        <v/>
      </c>
      <c r="AK261" s="482" t="str">
        <f>IF(AND('8'!AK65=""),"",'8'!AK65)</f>
        <v/>
      </c>
      <c r="AL261" s="482" t="str">
        <f>IF(AND('8'!AL65=""),"",'8'!AL65)</f>
        <v/>
      </c>
      <c r="AM261" s="482" t="str">
        <f>IF(AND('8'!AM65=""),"",'8'!AM65)</f>
        <v/>
      </c>
      <c r="AN261" s="482" t="str">
        <f>IF(AND('8'!AN65=""),"",'8'!AN65)</f>
        <v/>
      </c>
      <c r="AO261" s="482" t="str">
        <f>IF(AND('8'!AO65=""),"",'8'!AO65)</f>
        <v/>
      </c>
      <c r="AP261" s="482" t="str">
        <f>IF(AND('8'!AP65=""),"",'8'!AP65)</f>
        <v/>
      </c>
      <c r="AQ261" s="482" t="str">
        <f>IF(AND('8'!AQ65=""),"",'8'!AQ65)</f>
        <v/>
      </c>
      <c r="AR261" s="482" t="str">
        <f>IF(AND('8'!AR65=""),"",'8'!AR65)</f>
        <v/>
      </c>
      <c r="AS261" s="482" t="str">
        <f>IF(AND('8'!AS65=""),"",'8'!AS65)</f>
        <v/>
      </c>
      <c r="AT261" s="482" t="str">
        <f>IF(AND('8'!AT65=""),"",'8'!AT65)</f>
        <v/>
      </c>
      <c r="AU261" s="482" t="str">
        <f>IF(AND('8'!AU65=""),"",'8'!AU65)</f>
        <v/>
      </c>
      <c r="AV261" s="482" t="str">
        <f>IF(AND('8'!AV65=""),"",'8'!AV65)</f>
        <v/>
      </c>
      <c r="AW261" s="482" t="str">
        <f>IF(AND('8'!AW65=""),"",'8'!AW65)</f>
        <v/>
      </c>
      <c r="AX261" s="482" t="str">
        <f>IF(AND('8'!AX65=""),"",'8'!AX65)</f>
        <v/>
      </c>
      <c r="AY261" s="482" t="str">
        <f>IF(AND('8'!AY65=""),"",'8'!AY65)</f>
        <v/>
      </c>
      <c r="AZ261" s="482" t="str">
        <f>IF(AND('8'!AZ65=""),"",'8'!AZ65)</f>
        <v/>
      </c>
      <c r="BA261" s="482" t="str">
        <f>IF(AND('8'!BA65=""),"",'8'!BA65)</f>
        <v/>
      </c>
      <c r="BB261" s="482" t="str">
        <f>IF(AND('8'!BB65=""),"",'8'!BB65)</f>
        <v/>
      </c>
      <c r="BC261" s="482" t="str">
        <f>IF(AND('8'!BC65=""),"",'8'!BC65)</f>
        <v/>
      </c>
      <c r="BD261" s="482" t="str">
        <f>IF(AND('8'!BD65=""),"",'8'!BD65)</f>
        <v/>
      </c>
      <c r="BE261" s="482" t="str">
        <f>IF(AND('8'!BE65=""),"",'8'!BE65)</f>
        <v/>
      </c>
      <c r="BF261" s="482" t="str">
        <f>IF(AND('8'!BF65=""),"",'8'!BF65)</f>
        <v/>
      </c>
      <c r="BG261" s="482" t="str">
        <f>IF(AND('8'!BG65=""),"",'8'!BG65)</f>
        <v/>
      </c>
      <c r="BH261" s="482" t="str">
        <f>IF(AND('8'!BH65=""),"",'8'!BH65)</f>
        <v/>
      </c>
      <c r="BI261" s="482" t="str">
        <f>IF(AND('8'!BI65=""),"",'8'!BI65)</f>
        <v/>
      </c>
      <c r="BJ261" s="482" t="str">
        <f>IF(AND('8'!BJ65=""),"",'8'!BJ65)</f>
        <v/>
      </c>
      <c r="BK261" s="482" t="str">
        <f>IF(AND('8'!BK65=""),"",'8'!BK65)</f>
        <v/>
      </c>
      <c r="BL261" s="482" t="str">
        <f>IF(AND('8'!BL65=""),"",'8'!BL65)</f>
        <v/>
      </c>
      <c r="BM261" s="482" t="str">
        <f>IF(AND('8'!BM65=""),"",'8'!BM65)</f>
        <v/>
      </c>
      <c r="BN261" s="482" t="str">
        <f>IF(AND('8'!BN65=""),"",'8'!BN65)</f>
        <v/>
      </c>
      <c r="BO261" s="482" t="str">
        <f>IF(AND('8'!BO65=""),"",'8'!BO65)</f>
        <v/>
      </c>
      <c r="BP261" s="482" t="str">
        <f>IF(AND('8'!BP65=""),"",'8'!BP65)</f>
        <v/>
      </c>
      <c r="BQ261" s="482" t="str">
        <f>IF(AND('8'!BQ65=""),"",'8'!BQ65)</f>
        <v/>
      </c>
      <c r="BR261" s="482" t="str">
        <f>IF(AND('8'!BR65=""),"",'8'!BR65)</f>
        <v/>
      </c>
      <c r="BS261" s="482" t="str">
        <f>IF(AND('8'!BS65=""),"",'8'!BS65)</f>
        <v/>
      </c>
      <c r="BT261" s="482" t="str">
        <f>IF(AND('8'!BT65=""),"",'8'!BT65)</f>
        <v/>
      </c>
      <c r="BU261" s="482" t="str">
        <f>IF(AND('8'!BU65=""),"",'8'!BU65)</f>
        <v/>
      </c>
      <c r="BV261" s="482" t="str">
        <f>IF(AND('8'!BV65=""),"",'8'!BV65)</f>
        <v/>
      </c>
      <c r="BW261" s="482" t="str">
        <f>IF(AND('8'!BW65=""),"",'8'!BW65)</f>
        <v/>
      </c>
      <c r="BX261" s="482" t="str">
        <f>IF(AND('8'!BX65=""),"",'8'!BX65)</f>
        <v/>
      </c>
      <c r="BY261" s="482" t="str">
        <f>IF(AND('8'!BY65=""),"",'8'!BY65)</f>
        <v/>
      </c>
      <c r="BZ261" s="482" t="str">
        <f>IF(AND('8'!BZ65=""),"",'8'!BZ65)</f>
        <v/>
      </c>
      <c r="CA261" s="482" t="str">
        <f>IF(AND('8'!CA65=""),"",'8'!CA65)</f>
        <v/>
      </c>
      <c r="CB261" s="482" t="str">
        <f>IF(AND('8'!CB65=""),"",'8'!CB65)</f>
        <v/>
      </c>
      <c r="CC261" s="482" t="str">
        <f>IF(AND('8'!CC65=""),"",'8'!CC65)</f>
        <v/>
      </c>
      <c r="CD261" s="482" t="str">
        <f>IF(AND('8'!CD65=""),"",'8'!CD65)</f>
        <v/>
      </c>
      <c r="CE261" s="482" t="str">
        <f>IF(AND('8'!CE65=""),"",'8'!CE65)</f>
        <v/>
      </c>
      <c r="CF261" s="482" t="str">
        <f>IF(AND('8'!CF65=""),"",'8'!CF65)</f>
        <v/>
      </c>
      <c r="CG261" s="482" t="str">
        <f>IF(AND('8'!CG65=""),"",'8'!CG65)</f>
        <v/>
      </c>
      <c r="CH261" s="482" t="str">
        <f>IF(AND('8'!CH65=""),"",'8'!CH65)</f>
        <v/>
      </c>
      <c r="CI261" s="482" t="str">
        <f>IF(AND('8'!CI65=""),"",'8'!CI65)</f>
        <v/>
      </c>
      <c r="CJ261" s="482" t="str">
        <f>IF(AND('8'!CJ65=""),"",'8'!CJ65)</f>
        <v/>
      </c>
      <c r="CK261" s="482" t="str">
        <f>IF(AND('8'!CK65=""),"",'8'!CK65)</f>
        <v/>
      </c>
      <c r="CL261" s="482" t="str">
        <f>IF(AND('8'!CL65=""),"",'8'!CL65)</f>
        <v/>
      </c>
      <c r="CM261" s="482" t="str">
        <f>IF(AND('8'!CM65=""),"",'8'!CM65)</f>
        <v/>
      </c>
      <c r="CN261" s="482" t="str">
        <f>IF(AND('8'!CN65=""),"",'8'!CN65)</f>
        <v/>
      </c>
      <c r="CO261" s="482" t="str">
        <f>IF(AND('8'!CO65=""),"",'8'!CO65)</f>
        <v/>
      </c>
      <c r="CP261" s="482" t="str">
        <f>IF(AND('8'!CP65=""),"",'8'!CP65)</f>
        <v/>
      </c>
      <c r="CQ261" s="482" t="str">
        <f>IF(AND('8'!CQ65=""),"",'8'!CQ65)</f>
        <v/>
      </c>
      <c r="CR261" s="482" t="str">
        <f>IF(AND('8'!CR65=""),"",'8'!CR65)</f>
        <v/>
      </c>
      <c r="CS261" s="482" t="str">
        <f>IF(AND('8'!CS65=""),"",'8'!CS65)</f>
        <v/>
      </c>
      <c r="CT261" s="482" t="str">
        <f>IF(AND('8'!CT65=""),"",'8'!CT65)</f>
        <v/>
      </c>
      <c r="CU261" s="482" t="str">
        <f>IF(AND('8'!CU65=""),"",'8'!CU65)</f>
        <v/>
      </c>
      <c r="CV261" s="482" t="str">
        <f>IF(AND('8'!CV65=""),"",'8'!CV65)</f>
        <v/>
      </c>
      <c r="CW261" s="482" t="str">
        <f>IF(AND('8'!CW65=""),"",'8'!CW65)</f>
        <v/>
      </c>
      <c r="CX261" s="482" t="str">
        <f>IF(AND('8'!CX65=""),"",'8'!CX65)</f>
        <v/>
      </c>
      <c r="CY261" s="482" t="str">
        <f>IF(AND('8'!CY65=""),"",'8'!CY65)</f>
        <v/>
      </c>
      <c r="CZ261" s="482" t="str">
        <f>IF(AND('8'!CZ65=""),"",'8'!CZ65)</f>
        <v/>
      </c>
      <c r="DA261" s="482" t="str">
        <f>IF(AND('8'!DA65=""),"",'8'!DA65)</f>
        <v/>
      </c>
      <c r="DB261" s="482" t="str">
        <f>IF(AND('8'!DB65=""),"",'8'!DB65)</f>
        <v/>
      </c>
      <c r="DC261" s="482" t="str">
        <f>IF(AND('8'!DC65=""),"",'8'!DC65)</f>
        <v/>
      </c>
      <c r="DD261" s="482" t="str">
        <f>IF(AND('8'!DD65=""),"",'8'!DD65)</f>
        <v/>
      </c>
      <c r="DE261" s="482" t="str">
        <f>IF(AND('8'!DE65=""),"",'8'!DE65)</f>
        <v/>
      </c>
      <c r="DF261" s="482" t="str">
        <f>IF(AND('8'!DF65=""),"",'8'!DF65)</f>
        <v/>
      </c>
      <c r="DG261" s="482" t="str">
        <f>IF(AND('8'!DG65=""),"",'8'!DG65)</f>
        <v/>
      </c>
      <c r="DH261" s="482" t="str">
        <f>IF(AND('8'!DH65=""),"",'8'!DH65)</f>
        <v/>
      </c>
      <c r="DI261" s="482" t="str">
        <f>IF(AND('8'!DI65=""),"",'8'!DI65)</f>
        <v/>
      </c>
      <c r="DJ261" s="482" t="str">
        <f>IF(AND('8'!DJ65=""),"",'8'!DJ65)</f>
        <v/>
      </c>
      <c r="DK261" s="482" t="str">
        <f>IF(AND('8'!DK65=""),"",'8'!DK65)</f>
        <v/>
      </c>
      <c r="DL261" s="482" t="str">
        <f>IF(AND('8'!DL65=""),"",'8'!DL65)</f>
        <v/>
      </c>
      <c r="DM261" s="482" t="str">
        <f>IF(AND('8'!DM65=""),"",'8'!DM65)</f>
        <v/>
      </c>
      <c r="DN261" s="482" t="str">
        <f>IF(AND('8'!DN65=""),"",'8'!DN65)</f>
        <v/>
      </c>
      <c r="DO261" s="482" t="str">
        <f>IF(AND('8'!DO65=""),"",'8'!DO65)</f>
        <v/>
      </c>
      <c r="DP261" s="482" t="str">
        <f>IF(AND('8'!DP65=""),"",'8'!DP65)</f>
        <v/>
      </c>
      <c r="DQ261" s="482" t="str">
        <f>IF(AND('8'!DQ65=""),"",'8'!DQ65)</f>
        <v/>
      </c>
      <c r="DR261" s="482" t="str">
        <f>IF(AND('8'!DR65=""),"",'8'!DR65)</f>
        <v/>
      </c>
      <c r="DS261" s="482" t="str">
        <f>IF(AND('8'!DS65=""),"",'8'!DS65)</f>
        <v/>
      </c>
      <c r="DT261" s="482" t="str">
        <f>IF(AND('8'!DT65=""),"",'8'!DT65)</f>
        <v/>
      </c>
      <c r="DU261" s="482" t="str">
        <f>IF(AND('8'!DU65=""),"",'8'!DU65)</f>
        <v/>
      </c>
      <c r="DV261" s="482" t="str">
        <f>IF(AND('8'!DV65=""),"",'8'!DV65)</f>
        <v/>
      </c>
      <c r="DW261" s="482" t="str">
        <f>IF(AND('8'!DW65=""),"",'8'!DW65)</f>
        <v/>
      </c>
      <c r="DX261" s="482" t="str">
        <f>IF(AND('8'!DX65=""),"",'8'!DX65)</f>
        <v/>
      </c>
      <c r="DY261" s="482" t="str">
        <f>IF(AND('8'!DY65=""),"",'8'!DY65)</f>
        <v/>
      </c>
      <c r="DZ261" s="482" t="str">
        <f>IF(AND('8'!DZ65=""),"",'8'!DZ65)</f>
        <v/>
      </c>
      <c r="EA261" s="482" t="str">
        <f>IF(AND('8'!EA65=""),"",'8'!EA65)</f>
        <v/>
      </c>
      <c r="EB261" s="482" t="str">
        <f>IF(AND('8'!EB65=""),"",'8'!EB65)</f>
        <v/>
      </c>
      <c r="EC261" s="482" t="str">
        <f>IF(AND('8'!EC65=""),"",'8'!EC65)</f>
        <v/>
      </c>
      <c r="ED261" s="482" t="str">
        <f>IF(AND('8'!ED65=""),"",'8'!ED65)</f>
        <v/>
      </c>
      <c r="EE261" s="482" t="str">
        <f>IF(AND('8'!EE65=""),"",'8'!EE65)</f>
        <v/>
      </c>
      <c r="EF261" s="482" t="str">
        <f>IF(AND('8'!EF65=""),"",'8'!EF65)</f>
        <v/>
      </c>
      <c r="EG261" s="482" t="str">
        <f>IF(AND('8'!EG65=""),"",'8'!EG65)</f>
        <v/>
      </c>
      <c r="EH261" s="482" t="str">
        <f>IF(AND('8'!EH65=""),"",'8'!EH65)</f>
        <v/>
      </c>
      <c r="EI261" s="482" t="str">
        <f>IF(AND('8'!EI65=""),"",'8'!EI65)</f>
        <v/>
      </c>
      <c r="EJ261" s="482" t="str">
        <f>IF(AND('8'!EJ65=""),"",'8'!EJ65)</f>
        <v/>
      </c>
      <c r="EK261" s="482" t="str">
        <f>IF(AND('8'!EK65=""),"",'8'!EK65)</f>
        <v/>
      </c>
      <c r="EL261" s="482" t="str">
        <f>IF(AND('8'!EL65=""),"",'8'!EL65)</f>
        <v/>
      </c>
      <c r="EM261" s="482" t="str">
        <f>IF(AND('8'!EM65=""),"",'8'!EM65)</f>
        <v/>
      </c>
      <c r="EN261" s="482" t="str">
        <f>IF(AND('8'!EN65=""),"",'8'!EN65)</f>
        <v/>
      </c>
      <c r="EO261" s="482" t="str">
        <f>IF(AND('8'!EO65=""),"",'8'!EO65)</f>
        <v/>
      </c>
      <c r="EP261" s="482" t="str">
        <f>IF(AND('8'!EP65=""),"",'8'!EP65)</f>
        <v/>
      </c>
      <c r="EQ261" s="482" t="str">
        <f>IF(AND('8'!EQ65=""),"",'8'!EQ65)</f>
        <v/>
      </c>
      <c r="ER261" s="482" t="str">
        <f>IF(AND('8'!ER65=""),"",'8'!ER65)</f>
        <v/>
      </c>
      <c r="ES261" s="482" t="str">
        <f>IF(AND('8'!ES65=""),"",'8'!ES65)</f>
        <v/>
      </c>
      <c r="ET261" s="482" t="str">
        <f>IF(AND('8'!ET65=""),"",'8'!ET65)</f>
        <v/>
      </c>
      <c r="EU261" s="482" t="str">
        <f>IF(AND('8'!EU65=""),"",'8'!EU65)</f>
        <v/>
      </c>
      <c r="EV261" s="482" t="str">
        <f>IF(AND('8'!EV65=""),"",'8'!EV65)</f>
        <v/>
      </c>
      <c r="EW261" s="482" t="str">
        <f>IF(AND('8'!EW65=""),"",'8'!EW65)</f>
        <v/>
      </c>
      <c r="EX261" s="482" t="str">
        <f>IF(AND('8'!EX65=""),"",'8'!EX65)</f>
        <v/>
      </c>
      <c r="EY261" s="482" t="str">
        <f>IF(AND('8'!EY65=""),"",'8'!EY65)</f>
        <v/>
      </c>
      <c r="EZ261" s="482" t="str">
        <f>IF(AND('8'!EZ65=""),"",'8'!EZ65)</f>
        <v/>
      </c>
      <c r="FA261" s="482" t="str">
        <f>IF(AND('8'!FA65=""),"",'8'!FA65)</f>
        <v/>
      </c>
      <c r="FB261" s="482" t="str">
        <f>IF(AND('8'!FB65=""),"",'8'!FB65)</f>
        <v/>
      </c>
      <c r="FC261" s="482" t="str">
        <f>IF(AND('8'!FC65=""),"",'8'!FC65)</f>
        <v/>
      </c>
      <c r="FD261" s="482" t="str">
        <f>IF(AND('8'!FD65=""),"",'8'!FD65)</f>
        <v/>
      </c>
      <c r="FE261" s="482" t="str">
        <f>IF(AND('8'!FE65=""),"",'8'!FE65)</f>
        <v/>
      </c>
      <c r="FF261" s="482" t="str">
        <f>IF(AND('8'!FF65=""),"",'8'!FF65)</f>
        <v xml:space="preserve"> </v>
      </c>
      <c r="FG261" s="482" t="str">
        <f>IF(AND('8'!FG65=""),"",'8'!FG65)</f>
        <v/>
      </c>
      <c r="FH261" s="482" t="str">
        <f>IF(AND('8'!FH65=""),"",'8'!FH65)</f>
        <v/>
      </c>
      <c r="FI261" s="482" t="str">
        <f>IF(AND('8'!FI65=""),"",'8'!FI65)</f>
        <v/>
      </c>
      <c r="FJ261" s="482" t="str">
        <f>IF(AND('8'!FJ65=""),"",'8'!FJ65)</f>
        <v/>
      </c>
      <c r="FK261" s="482" t="str">
        <f>IF(AND('8'!FK65=""),"",'8'!FK65)</f>
        <v/>
      </c>
      <c r="FL261" s="482" t="str">
        <f>IF(AND('8'!FL65=""),"",'8'!FL65)</f>
        <v/>
      </c>
      <c r="FM261" s="482" t="str">
        <f>IF(AND('8'!FM65=""),"",'8'!FM65)</f>
        <v xml:space="preserve"> </v>
      </c>
      <c r="FN261" s="482" t="str">
        <f>IF(AND('8'!FN65=""),"",'8'!FN65)</f>
        <v/>
      </c>
      <c r="FO261" s="482" t="str">
        <f>IF(AND('8'!FO65=""),"",'8'!FO65)</f>
        <v/>
      </c>
      <c r="FP261" s="482" t="str">
        <f>IF(AND('8'!FP65=""),"",'8'!FP65)</f>
        <v/>
      </c>
      <c r="FQ261" s="482" t="str">
        <f>IF(AND('8'!FQ65=""),"",'8'!FQ65)</f>
        <v/>
      </c>
      <c r="FR261" s="482" t="str">
        <f>IF(AND('8'!FR65=""),"",'8'!FR65)</f>
        <v/>
      </c>
      <c r="FS261" s="482" t="str">
        <f>IF(AND('8'!FS65=""),"",'8'!FS65)</f>
        <v/>
      </c>
      <c r="FT261" s="482" t="str">
        <f>IF(AND('8'!FT65=""),"",'8'!FT65)</f>
        <v xml:space="preserve"> </v>
      </c>
      <c r="FU261" s="482" t="str">
        <f>IF(AND('8'!FV65=""),"",'8'!FV65)</f>
        <v>-</v>
      </c>
      <c r="FV261" s="482" t="str">
        <f>IF(AND('8'!FW65=""),"",'8'!FW65)</f>
        <v>-</v>
      </c>
      <c r="FW261" s="482" t="str">
        <f>IF(AND('8'!FX65=""),"",'8'!FX65)</f>
        <v>-</v>
      </c>
      <c r="FX261" s="482" t="str">
        <f>IF(AND('8'!FY65=""),"",'8'!FY65)</f>
        <v>-</v>
      </c>
      <c r="FY261" s="482" t="str">
        <f>IF(AND('8'!FZ65=""),"",'8'!FZ65)</f>
        <v>-</v>
      </c>
      <c r="FZ261" s="482" t="str">
        <f>IF(AND('8'!GA65=""),"",'8'!GA65)</f>
        <v>-</v>
      </c>
      <c r="GA261" s="482" t="str">
        <f>IF(AND('8'!GB65=""),"",'8'!GB65)</f>
        <v>-</v>
      </c>
      <c r="GB261" s="482" t="str">
        <f>IF(AND('8'!GC65=""),"",'8'!GC65)</f>
        <v>-</v>
      </c>
      <c r="GC261" s="482" t="str">
        <f>IF(AND('8'!GD65=""),"",'8'!GD65)</f>
        <v>-</v>
      </c>
      <c r="GD261" s="482" t="str">
        <f>IF(AND('8'!GE65=""),"",'8'!GE65)</f>
        <v>-</v>
      </c>
      <c r="GE261" s="482" t="str">
        <f>IF(AND('8'!GF65=""),"",'8'!GF65)</f>
        <v>-</v>
      </c>
      <c r="GF261" s="482" t="str">
        <f>IF(AND('8'!GG65=""),"",'8'!GG65)</f>
        <v>-</v>
      </c>
      <c r="GG261" s="482" t="str">
        <f>IF(AND('8'!GH65=""),"",IF(AND('8'!GH65="-"),"",'8'!GH65))</f>
        <v/>
      </c>
      <c r="GH261" s="50" t="str">
        <f>IF(AND(C261=""),"",VLOOKUP(B261,Register!$A$7:$CL$311,36,FALSE))</f>
        <v/>
      </c>
      <c r="GI261" s="483" t="str">
        <f>IF(AND('8'!GL65=""),"",'8'!GL65)</f>
        <v/>
      </c>
      <c r="GJ261" s="173" t="str">
        <f>IF(AND('8'!FU65=""),"",'8'!FU65)</f>
        <v/>
      </c>
    </row>
    <row r="262" spans="1:192" ht="21">
      <c r="A262" s="480">
        <v>254</v>
      </c>
      <c r="B262" s="481" t="str">
        <f>IF(AND('8'!B66=""),"",'8'!B66)</f>
        <v/>
      </c>
      <c r="C262" s="196" t="str">
        <f>IF(AND('8'!C66=""),"",'8'!C66)</f>
        <v/>
      </c>
      <c r="D262" s="196" t="str">
        <f>IF(AND('8'!D66=""),"",'8'!D66)</f>
        <v/>
      </c>
      <c r="E262" s="201" t="str">
        <f>IF(AND('8'!E66=""),"",'8'!E66)</f>
        <v/>
      </c>
      <c r="F262" s="482" t="str">
        <f>IF(AND('8'!F66=""),"",'8'!F66)</f>
        <v/>
      </c>
      <c r="G262" s="482" t="str">
        <f>IF(AND('8'!G66=""),"",'8'!G66)</f>
        <v/>
      </c>
      <c r="H262" s="482" t="str">
        <f>IF(AND('8'!H66=""),"",'8'!H66)</f>
        <v/>
      </c>
      <c r="I262" s="482" t="str">
        <f>IF(AND('8'!I66=""),"",'8'!I66)</f>
        <v/>
      </c>
      <c r="J262" s="482" t="str">
        <f>IF(AND('8'!J66=""),"",'8'!J66)</f>
        <v/>
      </c>
      <c r="K262" s="482" t="str">
        <f>IF(AND('8'!K66=""),"",'8'!K66)</f>
        <v/>
      </c>
      <c r="L262" s="482" t="str">
        <f>IF(AND('8'!L66=""),"",'8'!L66)</f>
        <v/>
      </c>
      <c r="M262" s="482" t="str">
        <f>IF(AND('8'!M66=""),"",'8'!M66)</f>
        <v/>
      </c>
      <c r="N262" s="482" t="str">
        <f>IF(AND('8'!N66=""),"",'8'!N66)</f>
        <v/>
      </c>
      <c r="O262" s="482" t="str">
        <f>IF(AND('8'!O66=""),"",'8'!O66)</f>
        <v/>
      </c>
      <c r="P262" s="482" t="str">
        <f>IF(AND('8'!P66=""),"",'8'!P66)</f>
        <v/>
      </c>
      <c r="Q262" s="482" t="str">
        <f>IF(AND('8'!Q66=""),"",'8'!Q66)</f>
        <v/>
      </c>
      <c r="R262" s="482" t="str">
        <f>IF(AND('8'!R66=""),"",'8'!R66)</f>
        <v/>
      </c>
      <c r="S262" s="482" t="str">
        <f>IF(AND('8'!S66=""),"",'8'!S66)</f>
        <v/>
      </c>
      <c r="T262" s="482" t="str">
        <f>IF(AND('8'!T66=""),"",'8'!T66)</f>
        <v/>
      </c>
      <c r="U262" s="482" t="str">
        <f>IF(AND('8'!U66=""),"",'8'!U66)</f>
        <v/>
      </c>
      <c r="V262" s="482" t="str">
        <f>IF(AND('8'!V66=""),"",'8'!V66)</f>
        <v/>
      </c>
      <c r="W262" s="482" t="str">
        <f>IF(AND('8'!W66=""),"",'8'!W66)</f>
        <v/>
      </c>
      <c r="X262" s="482" t="str">
        <f>IF(AND('8'!X66=""),"",'8'!X66)</f>
        <v/>
      </c>
      <c r="Y262" s="482" t="str">
        <f>IF(AND('8'!Y66=""),"",'8'!Y66)</f>
        <v/>
      </c>
      <c r="Z262" s="482" t="str">
        <f>IF(AND('8'!Z66=""),"",'8'!Z66)</f>
        <v/>
      </c>
      <c r="AA262" s="482" t="str">
        <f>IF(AND('8'!AA66=""),"",'8'!AA66)</f>
        <v/>
      </c>
      <c r="AB262" s="482" t="str">
        <f>IF(AND('8'!AB66=""),"",'8'!AB66)</f>
        <v/>
      </c>
      <c r="AC262" s="482" t="str">
        <f>IF(AND('8'!AC66=""),"",'8'!AC66)</f>
        <v/>
      </c>
      <c r="AD262" s="482" t="str">
        <f>IF(AND('8'!AD66=""),"",'8'!AD66)</f>
        <v/>
      </c>
      <c r="AE262" s="482" t="str">
        <f>IF(AND('8'!AE66=""),"",'8'!AE66)</f>
        <v/>
      </c>
      <c r="AF262" s="482" t="str">
        <f>IF(AND('8'!AF66=""),"",'8'!AF66)</f>
        <v/>
      </c>
      <c r="AG262" s="482" t="str">
        <f>IF(AND('8'!AG66=""),"",'8'!AG66)</f>
        <v/>
      </c>
      <c r="AH262" s="482" t="str">
        <f>IF(AND('8'!AH66=""),"",'8'!AH66)</f>
        <v/>
      </c>
      <c r="AI262" s="482" t="str">
        <f>IF(AND('8'!AI66=""),"",'8'!AI66)</f>
        <v/>
      </c>
      <c r="AJ262" s="482" t="str">
        <f>IF(AND('8'!AJ66=""),"",'8'!AJ66)</f>
        <v/>
      </c>
      <c r="AK262" s="482" t="str">
        <f>IF(AND('8'!AK66=""),"",'8'!AK66)</f>
        <v/>
      </c>
      <c r="AL262" s="482" t="str">
        <f>IF(AND('8'!AL66=""),"",'8'!AL66)</f>
        <v/>
      </c>
      <c r="AM262" s="482" t="str">
        <f>IF(AND('8'!AM66=""),"",'8'!AM66)</f>
        <v/>
      </c>
      <c r="AN262" s="482" t="str">
        <f>IF(AND('8'!AN66=""),"",'8'!AN66)</f>
        <v/>
      </c>
      <c r="AO262" s="482" t="str">
        <f>IF(AND('8'!AO66=""),"",'8'!AO66)</f>
        <v/>
      </c>
      <c r="AP262" s="482" t="str">
        <f>IF(AND('8'!AP66=""),"",'8'!AP66)</f>
        <v/>
      </c>
      <c r="AQ262" s="482" t="str">
        <f>IF(AND('8'!AQ66=""),"",'8'!AQ66)</f>
        <v/>
      </c>
      <c r="AR262" s="482" t="str">
        <f>IF(AND('8'!AR66=""),"",'8'!AR66)</f>
        <v/>
      </c>
      <c r="AS262" s="482" t="str">
        <f>IF(AND('8'!AS66=""),"",'8'!AS66)</f>
        <v/>
      </c>
      <c r="AT262" s="482" t="str">
        <f>IF(AND('8'!AT66=""),"",'8'!AT66)</f>
        <v/>
      </c>
      <c r="AU262" s="482" t="str">
        <f>IF(AND('8'!AU66=""),"",'8'!AU66)</f>
        <v/>
      </c>
      <c r="AV262" s="482" t="str">
        <f>IF(AND('8'!AV66=""),"",'8'!AV66)</f>
        <v/>
      </c>
      <c r="AW262" s="482" t="str">
        <f>IF(AND('8'!AW66=""),"",'8'!AW66)</f>
        <v/>
      </c>
      <c r="AX262" s="482" t="str">
        <f>IF(AND('8'!AX66=""),"",'8'!AX66)</f>
        <v/>
      </c>
      <c r="AY262" s="482" t="str">
        <f>IF(AND('8'!AY66=""),"",'8'!AY66)</f>
        <v/>
      </c>
      <c r="AZ262" s="482" t="str">
        <f>IF(AND('8'!AZ66=""),"",'8'!AZ66)</f>
        <v/>
      </c>
      <c r="BA262" s="482" t="str">
        <f>IF(AND('8'!BA66=""),"",'8'!BA66)</f>
        <v/>
      </c>
      <c r="BB262" s="482" t="str">
        <f>IF(AND('8'!BB66=""),"",'8'!BB66)</f>
        <v/>
      </c>
      <c r="BC262" s="482" t="str">
        <f>IF(AND('8'!BC66=""),"",'8'!BC66)</f>
        <v/>
      </c>
      <c r="BD262" s="482" t="str">
        <f>IF(AND('8'!BD66=""),"",'8'!BD66)</f>
        <v/>
      </c>
      <c r="BE262" s="482" t="str">
        <f>IF(AND('8'!BE66=""),"",'8'!BE66)</f>
        <v/>
      </c>
      <c r="BF262" s="482" t="str">
        <f>IF(AND('8'!BF66=""),"",'8'!BF66)</f>
        <v/>
      </c>
      <c r="BG262" s="482" t="str">
        <f>IF(AND('8'!BG66=""),"",'8'!BG66)</f>
        <v/>
      </c>
      <c r="BH262" s="482" t="str">
        <f>IF(AND('8'!BH66=""),"",'8'!BH66)</f>
        <v/>
      </c>
      <c r="BI262" s="482" t="str">
        <f>IF(AND('8'!BI66=""),"",'8'!BI66)</f>
        <v/>
      </c>
      <c r="BJ262" s="482" t="str">
        <f>IF(AND('8'!BJ66=""),"",'8'!BJ66)</f>
        <v/>
      </c>
      <c r="BK262" s="482" t="str">
        <f>IF(AND('8'!BK66=""),"",'8'!BK66)</f>
        <v/>
      </c>
      <c r="BL262" s="482" t="str">
        <f>IF(AND('8'!BL66=""),"",'8'!BL66)</f>
        <v/>
      </c>
      <c r="BM262" s="482" t="str">
        <f>IF(AND('8'!BM66=""),"",'8'!BM66)</f>
        <v/>
      </c>
      <c r="BN262" s="482" t="str">
        <f>IF(AND('8'!BN66=""),"",'8'!BN66)</f>
        <v/>
      </c>
      <c r="BO262" s="482" t="str">
        <f>IF(AND('8'!BO66=""),"",'8'!BO66)</f>
        <v/>
      </c>
      <c r="BP262" s="482" t="str">
        <f>IF(AND('8'!BP66=""),"",'8'!BP66)</f>
        <v/>
      </c>
      <c r="BQ262" s="482" t="str">
        <f>IF(AND('8'!BQ66=""),"",'8'!BQ66)</f>
        <v/>
      </c>
      <c r="BR262" s="482" t="str">
        <f>IF(AND('8'!BR66=""),"",'8'!BR66)</f>
        <v/>
      </c>
      <c r="BS262" s="482" t="str">
        <f>IF(AND('8'!BS66=""),"",'8'!BS66)</f>
        <v/>
      </c>
      <c r="BT262" s="482" t="str">
        <f>IF(AND('8'!BT66=""),"",'8'!BT66)</f>
        <v/>
      </c>
      <c r="BU262" s="482" t="str">
        <f>IF(AND('8'!BU66=""),"",'8'!BU66)</f>
        <v/>
      </c>
      <c r="BV262" s="482" t="str">
        <f>IF(AND('8'!BV66=""),"",'8'!BV66)</f>
        <v/>
      </c>
      <c r="BW262" s="482" t="str">
        <f>IF(AND('8'!BW66=""),"",'8'!BW66)</f>
        <v/>
      </c>
      <c r="BX262" s="482" t="str">
        <f>IF(AND('8'!BX66=""),"",'8'!BX66)</f>
        <v/>
      </c>
      <c r="BY262" s="482" t="str">
        <f>IF(AND('8'!BY66=""),"",'8'!BY66)</f>
        <v/>
      </c>
      <c r="BZ262" s="482" t="str">
        <f>IF(AND('8'!BZ66=""),"",'8'!BZ66)</f>
        <v/>
      </c>
      <c r="CA262" s="482" t="str">
        <f>IF(AND('8'!CA66=""),"",'8'!CA66)</f>
        <v/>
      </c>
      <c r="CB262" s="482" t="str">
        <f>IF(AND('8'!CB66=""),"",'8'!CB66)</f>
        <v/>
      </c>
      <c r="CC262" s="482" t="str">
        <f>IF(AND('8'!CC66=""),"",'8'!CC66)</f>
        <v/>
      </c>
      <c r="CD262" s="482" t="str">
        <f>IF(AND('8'!CD66=""),"",'8'!CD66)</f>
        <v/>
      </c>
      <c r="CE262" s="482" t="str">
        <f>IF(AND('8'!CE66=""),"",'8'!CE66)</f>
        <v/>
      </c>
      <c r="CF262" s="482" t="str">
        <f>IF(AND('8'!CF66=""),"",'8'!CF66)</f>
        <v/>
      </c>
      <c r="CG262" s="482" t="str">
        <f>IF(AND('8'!CG66=""),"",'8'!CG66)</f>
        <v/>
      </c>
      <c r="CH262" s="482" t="str">
        <f>IF(AND('8'!CH66=""),"",'8'!CH66)</f>
        <v/>
      </c>
      <c r="CI262" s="482" t="str">
        <f>IF(AND('8'!CI66=""),"",'8'!CI66)</f>
        <v/>
      </c>
      <c r="CJ262" s="482" t="str">
        <f>IF(AND('8'!CJ66=""),"",'8'!CJ66)</f>
        <v/>
      </c>
      <c r="CK262" s="482" t="str">
        <f>IF(AND('8'!CK66=""),"",'8'!CK66)</f>
        <v/>
      </c>
      <c r="CL262" s="482" t="str">
        <f>IF(AND('8'!CL66=""),"",'8'!CL66)</f>
        <v/>
      </c>
      <c r="CM262" s="482" t="str">
        <f>IF(AND('8'!CM66=""),"",'8'!CM66)</f>
        <v/>
      </c>
      <c r="CN262" s="482" t="str">
        <f>IF(AND('8'!CN66=""),"",'8'!CN66)</f>
        <v/>
      </c>
      <c r="CO262" s="482" t="str">
        <f>IF(AND('8'!CO66=""),"",'8'!CO66)</f>
        <v/>
      </c>
      <c r="CP262" s="482" t="str">
        <f>IF(AND('8'!CP66=""),"",'8'!CP66)</f>
        <v/>
      </c>
      <c r="CQ262" s="482" t="str">
        <f>IF(AND('8'!CQ66=""),"",'8'!CQ66)</f>
        <v/>
      </c>
      <c r="CR262" s="482" t="str">
        <f>IF(AND('8'!CR66=""),"",'8'!CR66)</f>
        <v/>
      </c>
      <c r="CS262" s="482" t="str">
        <f>IF(AND('8'!CS66=""),"",'8'!CS66)</f>
        <v/>
      </c>
      <c r="CT262" s="482" t="str">
        <f>IF(AND('8'!CT66=""),"",'8'!CT66)</f>
        <v/>
      </c>
      <c r="CU262" s="482" t="str">
        <f>IF(AND('8'!CU66=""),"",'8'!CU66)</f>
        <v/>
      </c>
      <c r="CV262" s="482" t="str">
        <f>IF(AND('8'!CV66=""),"",'8'!CV66)</f>
        <v/>
      </c>
      <c r="CW262" s="482" t="str">
        <f>IF(AND('8'!CW66=""),"",'8'!CW66)</f>
        <v/>
      </c>
      <c r="CX262" s="482" t="str">
        <f>IF(AND('8'!CX66=""),"",'8'!CX66)</f>
        <v/>
      </c>
      <c r="CY262" s="482" t="str">
        <f>IF(AND('8'!CY66=""),"",'8'!CY66)</f>
        <v/>
      </c>
      <c r="CZ262" s="482" t="str">
        <f>IF(AND('8'!CZ66=""),"",'8'!CZ66)</f>
        <v/>
      </c>
      <c r="DA262" s="482" t="str">
        <f>IF(AND('8'!DA66=""),"",'8'!DA66)</f>
        <v/>
      </c>
      <c r="DB262" s="482" t="str">
        <f>IF(AND('8'!DB66=""),"",'8'!DB66)</f>
        <v/>
      </c>
      <c r="DC262" s="482" t="str">
        <f>IF(AND('8'!DC66=""),"",'8'!DC66)</f>
        <v/>
      </c>
      <c r="DD262" s="482" t="str">
        <f>IF(AND('8'!DD66=""),"",'8'!DD66)</f>
        <v/>
      </c>
      <c r="DE262" s="482" t="str">
        <f>IF(AND('8'!DE66=""),"",'8'!DE66)</f>
        <v/>
      </c>
      <c r="DF262" s="482" t="str">
        <f>IF(AND('8'!DF66=""),"",'8'!DF66)</f>
        <v/>
      </c>
      <c r="DG262" s="482" t="str">
        <f>IF(AND('8'!DG66=""),"",'8'!DG66)</f>
        <v/>
      </c>
      <c r="DH262" s="482" t="str">
        <f>IF(AND('8'!DH66=""),"",'8'!DH66)</f>
        <v/>
      </c>
      <c r="DI262" s="482" t="str">
        <f>IF(AND('8'!DI66=""),"",'8'!DI66)</f>
        <v/>
      </c>
      <c r="DJ262" s="482" t="str">
        <f>IF(AND('8'!DJ66=""),"",'8'!DJ66)</f>
        <v/>
      </c>
      <c r="DK262" s="482" t="str">
        <f>IF(AND('8'!DK66=""),"",'8'!DK66)</f>
        <v/>
      </c>
      <c r="DL262" s="482" t="str">
        <f>IF(AND('8'!DL66=""),"",'8'!DL66)</f>
        <v/>
      </c>
      <c r="DM262" s="482" t="str">
        <f>IF(AND('8'!DM66=""),"",'8'!DM66)</f>
        <v/>
      </c>
      <c r="DN262" s="482" t="str">
        <f>IF(AND('8'!DN66=""),"",'8'!DN66)</f>
        <v/>
      </c>
      <c r="DO262" s="482" t="str">
        <f>IF(AND('8'!DO66=""),"",'8'!DO66)</f>
        <v/>
      </c>
      <c r="DP262" s="482" t="str">
        <f>IF(AND('8'!DP66=""),"",'8'!DP66)</f>
        <v/>
      </c>
      <c r="DQ262" s="482" t="str">
        <f>IF(AND('8'!DQ66=""),"",'8'!DQ66)</f>
        <v/>
      </c>
      <c r="DR262" s="482" t="str">
        <f>IF(AND('8'!DR66=""),"",'8'!DR66)</f>
        <v/>
      </c>
      <c r="DS262" s="482" t="str">
        <f>IF(AND('8'!DS66=""),"",'8'!DS66)</f>
        <v/>
      </c>
      <c r="DT262" s="482" t="str">
        <f>IF(AND('8'!DT66=""),"",'8'!DT66)</f>
        <v/>
      </c>
      <c r="DU262" s="482" t="str">
        <f>IF(AND('8'!DU66=""),"",'8'!DU66)</f>
        <v/>
      </c>
      <c r="DV262" s="482" t="str">
        <f>IF(AND('8'!DV66=""),"",'8'!DV66)</f>
        <v/>
      </c>
      <c r="DW262" s="482" t="str">
        <f>IF(AND('8'!DW66=""),"",'8'!DW66)</f>
        <v/>
      </c>
      <c r="DX262" s="482" t="str">
        <f>IF(AND('8'!DX66=""),"",'8'!DX66)</f>
        <v/>
      </c>
      <c r="DY262" s="482" t="str">
        <f>IF(AND('8'!DY66=""),"",'8'!DY66)</f>
        <v/>
      </c>
      <c r="DZ262" s="482" t="str">
        <f>IF(AND('8'!DZ66=""),"",'8'!DZ66)</f>
        <v/>
      </c>
      <c r="EA262" s="482" t="str">
        <f>IF(AND('8'!EA66=""),"",'8'!EA66)</f>
        <v/>
      </c>
      <c r="EB262" s="482" t="str">
        <f>IF(AND('8'!EB66=""),"",'8'!EB66)</f>
        <v/>
      </c>
      <c r="EC262" s="482" t="str">
        <f>IF(AND('8'!EC66=""),"",'8'!EC66)</f>
        <v/>
      </c>
      <c r="ED262" s="482" t="str">
        <f>IF(AND('8'!ED66=""),"",'8'!ED66)</f>
        <v/>
      </c>
      <c r="EE262" s="482" t="str">
        <f>IF(AND('8'!EE66=""),"",'8'!EE66)</f>
        <v/>
      </c>
      <c r="EF262" s="482" t="str">
        <f>IF(AND('8'!EF66=""),"",'8'!EF66)</f>
        <v/>
      </c>
      <c r="EG262" s="482" t="str">
        <f>IF(AND('8'!EG66=""),"",'8'!EG66)</f>
        <v/>
      </c>
      <c r="EH262" s="482" t="str">
        <f>IF(AND('8'!EH66=""),"",'8'!EH66)</f>
        <v/>
      </c>
      <c r="EI262" s="482" t="str">
        <f>IF(AND('8'!EI66=""),"",'8'!EI66)</f>
        <v/>
      </c>
      <c r="EJ262" s="482" t="str">
        <f>IF(AND('8'!EJ66=""),"",'8'!EJ66)</f>
        <v/>
      </c>
      <c r="EK262" s="482" t="str">
        <f>IF(AND('8'!EK66=""),"",'8'!EK66)</f>
        <v/>
      </c>
      <c r="EL262" s="482" t="str">
        <f>IF(AND('8'!EL66=""),"",'8'!EL66)</f>
        <v/>
      </c>
      <c r="EM262" s="482" t="str">
        <f>IF(AND('8'!EM66=""),"",'8'!EM66)</f>
        <v/>
      </c>
      <c r="EN262" s="482" t="str">
        <f>IF(AND('8'!EN66=""),"",'8'!EN66)</f>
        <v/>
      </c>
      <c r="EO262" s="482" t="str">
        <f>IF(AND('8'!EO66=""),"",'8'!EO66)</f>
        <v/>
      </c>
      <c r="EP262" s="482" t="str">
        <f>IF(AND('8'!EP66=""),"",'8'!EP66)</f>
        <v/>
      </c>
      <c r="EQ262" s="482" t="str">
        <f>IF(AND('8'!EQ66=""),"",'8'!EQ66)</f>
        <v/>
      </c>
      <c r="ER262" s="482" t="str">
        <f>IF(AND('8'!ER66=""),"",'8'!ER66)</f>
        <v/>
      </c>
      <c r="ES262" s="482" t="str">
        <f>IF(AND('8'!ES66=""),"",'8'!ES66)</f>
        <v/>
      </c>
      <c r="ET262" s="482" t="str">
        <f>IF(AND('8'!ET66=""),"",'8'!ET66)</f>
        <v/>
      </c>
      <c r="EU262" s="482" t="str">
        <f>IF(AND('8'!EU66=""),"",'8'!EU66)</f>
        <v/>
      </c>
      <c r="EV262" s="482" t="str">
        <f>IF(AND('8'!EV66=""),"",'8'!EV66)</f>
        <v/>
      </c>
      <c r="EW262" s="482" t="str">
        <f>IF(AND('8'!EW66=""),"",'8'!EW66)</f>
        <v/>
      </c>
      <c r="EX262" s="482" t="str">
        <f>IF(AND('8'!EX66=""),"",'8'!EX66)</f>
        <v/>
      </c>
      <c r="EY262" s="482" t="str">
        <f>IF(AND('8'!EY66=""),"",'8'!EY66)</f>
        <v/>
      </c>
      <c r="EZ262" s="482" t="str">
        <f>IF(AND('8'!EZ66=""),"",'8'!EZ66)</f>
        <v/>
      </c>
      <c r="FA262" s="482" t="str">
        <f>IF(AND('8'!FA66=""),"",'8'!FA66)</f>
        <v/>
      </c>
      <c r="FB262" s="482" t="str">
        <f>IF(AND('8'!FB66=""),"",'8'!FB66)</f>
        <v/>
      </c>
      <c r="FC262" s="482" t="str">
        <f>IF(AND('8'!FC66=""),"",'8'!FC66)</f>
        <v/>
      </c>
      <c r="FD262" s="482" t="str">
        <f>IF(AND('8'!FD66=""),"",'8'!FD66)</f>
        <v/>
      </c>
      <c r="FE262" s="482" t="str">
        <f>IF(AND('8'!FE66=""),"",'8'!FE66)</f>
        <v/>
      </c>
      <c r="FF262" s="482" t="str">
        <f>IF(AND('8'!FF66=""),"",'8'!FF66)</f>
        <v xml:space="preserve"> </v>
      </c>
      <c r="FG262" s="482" t="str">
        <f>IF(AND('8'!FG66=""),"",'8'!FG66)</f>
        <v/>
      </c>
      <c r="FH262" s="482" t="str">
        <f>IF(AND('8'!FH66=""),"",'8'!FH66)</f>
        <v/>
      </c>
      <c r="FI262" s="482" t="str">
        <f>IF(AND('8'!FI66=""),"",'8'!FI66)</f>
        <v/>
      </c>
      <c r="FJ262" s="482" t="str">
        <f>IF(AND('8'!FJ66=""),"",'8'!FJ66)</f>
        <v/>
      </c>
      <c r="FK262" s="482" t="str">
        <f>IF(AND('8'!FK66=""),"",'8'!FK66)</f>
        <v/>
      </c>
      <c r="FL262" s="482" t="str">
        <f>IF(AND('8'!FL66=""),"",'8'!FL66)</f>
        <v/>
      </c>
      <c r="FM262" s="482" t="str">
        <f>IF(AND('8'!FM66=""),"",'8'!FM66)</f>
        <v xml:space="preserve"> </v>
      </c>
      <c r="FN262" s="482" t="str">
        <f>IF(AND('8'!FN66=""),"",'8'!FN66)</f>
        <v/>
      </c>
      <c r="FO262" s="482" t="str">
        <f>IF(AND('8'!FO66=""),"",'8'!FO66)</f>
        <v/>
      </c>
      <c r="FP262" s="482" t="str">
        <f>IF(AND('8'!FP66=""),"",'8'!FP66)</f>
        <v/>
      </c>
      <c r="FQ262" s="482" t="str">
        <f>IF(AND('8'!FQ66=""),"",'8'!FQ66)</f>
        <v/>
      </c>
      <c r="FR262" s="482" t="str">
        <f>IF(AND('8'!FR66=""),"",'8'!FR66)</f>
        <v/>
      </c>
      <c r="FS262" s="482" t="str">
        <f>IF(AND('8'!FS66=""),"",'8'!FS66)</f>
        <v/>
      </c>
      <c r="FT262" s="482" t="str">
        <f>IF(AND('8'!FT66=""),"",'8'!FT66)</f>
        <v xml:space="preserve"> </v>
      </c>
      <c r="FU262" s="482" t="str">
        <f>IF(AND('8'!FV66=""),"",'8'!FV66)</f>
        <v>-</v>
      </c>
      <c r="FV262" s="482" t="str">
        <f>IF(AND('8'!FW66=""),"",'8'!FW66)</f>
        <v>-</v>
      </c>
      <c r="FW262" s="482" t="str">
        <f>IF(AND('8'!FX66=""),"",'8'!FX66)</f>
        <v>-</v>
      </c>
      <c r="FX262" s="482" t="str">
        <f>IF(AND('8'!FY66=""),"",'8'!FY66)</f>
        <v>-</v>
      </c>
      <c r="FY262" s="482" t="str">
        <f>IF(AND('8'!FZ66=""),"",'8'!FZ66)</f>
        <v>-</v>
      </c>
      <c r="FZ262" s="482" t="str">
        <f>IF(AND('8'!GA66=""),"",'8'!GA66)</f>
        <v>-</v>
      </c>
      <c r="GA262" s="482" t="str">
        <f>IF(AND('8'!GB66=""),"",'8'!GB66)</f>
        <v>-</v>
      </c>
      <c r="GB262" s="482" t="str">
        <f>IF(AND('8'!GC66=""),"",'8'!GC66)</f>
        <v>-</v>
      </c>
      <c r="GC262" s="482" t="str">
        <f>IF(AND('8'!GD66=""),"",'8'!GD66)</f>
        <v>-</v>
      </c>
      <c r="GD262" s="482" t="str">
        <f>IF(AND('8'!GE66=""),"",'8'!GE66)</f>
        <v>-</v>
      </c>
      <c r="GE262" s="482" t="str">
        <f>IF(AND('8'!GF66=""),"",'8'!GF66)</f>
        <v>-</v>
      </c>
      <c r="GF262" s="482" t="str">
        <f>IF(AND('8'!GG66=""),"",'8'!GG66)</f>
        <v>-</v>
      </c>
      <c r="GG262" s="482" t="str">
        <f>IF(AND('8'!GH66=""),"",IF(AND('8'!GH66="-"),"",'8'!GH66))</f>
        <v/>
      </c>
      <c r="GH262" s="50" t="str">
        <f>IF(AND(C262=""),"",VLOOKUP(B262,Register!$A$7:$CL$311,36,FALSE))</f>
        <v/>
      </c>
      <c r="GI262" s="483" t="str">
        <f>IF(AND('8'!GL66=""),"",'8'!GL66)</f>
        <v/>
      </c>
      <c r="GJ262" s="173" t="str">
        <f>IF(AND('8'!FU66=""),"",'8'!FU66)</f>
        <v/>
      </c>
    </row>
    <row r="263" spans="1:192" ht="21">
      <c r="A263" s="480">
        <v>255</v>
      </c>
      <c r="B263" s="481" t="str">
        <f>IF(AND('8'!B67=""),"",'8'!B67)</f>
        <v/>
      </c>
      <c r="C263" s="196" t="str">
        <f>IF(AND('8'!C67=""),"",'8'!C67)</f>
        <v/>
      </c>
      <c r="D263" s="196" t="str">
        <f>IF(AND('8'!D67=""),"",'8'!D67)</f>
        <v/>
      </c>
      <c r="E263" s="201" t="str">
        <f>IF(AND('8'!E67=""),"",'8'!E67)</f>
        <v/>
      </c>
      <c r="F263" s="482" t="str">
        <f>IF(AND('8'!F67=""),"",'8'!F67)</f>
        <v/>
      </c>
      <c r="G263" s="482" t="str">
        <f>IF(AND('8'!G67=""),"",'8'!G67)</f>
        <v/>
      </c>
      <c r="H263" s="482" t="str">
        <f>IF(AND('8'!H67=""),"",'8'!H67)</f>
        <v/>
      </c>
      <c r="I263" s="482" t="str">
        <f>IF(AND('8'!I67=""),"",'8'!I67)</f>
        <v/>
      </c>
      <c r="J263" s="482" t="str">
        <f>IF(AND('8'!J67=""),"",'8'!J67)</f>
        <v/>
      </c>
      <c r="K263" s="482" t="str">
        <f>IF(AND('8'!K67=""),"",'8'!K67)</f>
        <v/>
      </c>
      <c r="L263" s="482" t="str">
        <f>IF(AND('8'!L67=""),"",'8'!L67)</f>
        <v/>
      </c>
      <c r="M263" s="482" t="str">
        <f>IF(AND('8'!M67=""),"",'8'!M67)</f>
        <v/>
      </c>
      <c r="N263" s="482" t="str">
        <f>IF(AND('8'!N67=""),"",'8'!N67)</f>
        <v/>
      </c>
      <c r="O263" s="482" t="str">
        <f>IF(AND('8'!O67=""),"",'8'!O67)</f>
        <v/>
      </c>
      <c r="P263" s="482" t="str">
        <f>IF(AND('8'!P67=""),"",'8'!P67)</f>
        <v/>
      </c>
      <c r="Q263" s="482" t="str">
        <f>IF(AND('8'!Q67=""),"",'8'!Q67)</f>
        <v/>
      </c>
      <c r="R263" s="482" t="str">
        <f>IF(AND('8'!R67=""),"",'8'!R67)</f>
        <v/>
      </c>
      <c r="S263" s="482" t="str">
        <f>IF(AND('8'!S67=""),"",'8'!S67)</f>
        <v/>
      </c>
      <c r="T263" s="482" t="str">
        <f>IF(AND('8'!T67=""),"",'8'!T67)</f>
        <v/>
      </c>
      <c r="U263" s="482" t="str">
        <f>IF(AND('8'!U67=""),"",'8'!U67)</f>
        <v/>
      </c>
      <c r="V263" s="482" t="str">
        <f>IF(AND('8'!V67=""),"",'8'!V67)</f>
        <v/>
      </c>
      <c r="W263" s="482" t="str">
        <f>IF(AND('8'!W67=""),"",'8'!W67)</f>
        <v/>
      </c>
      <c r="X263" s="482" t="str">
        <f>IF(AND('8'!X67=""),"",'8'!X67)</f>
        <v/>
      </c>
      <c r="Y263" s="482" t="str">
        <f>IF(AND('8'!Y67=""),"",'8'!Y67)</f>
        <v/>
      </c>
      <c r="Z263" s="482" t="str">
        <f>IF(AND('8'!Z67=""),"",'8'!Z67)</f>
        <v/>
      </c>
      <c r="AA263" s="482" t="str">
        <f>IF(AND('8'!AA67=""),"",'8'!AA67)</f>
        <v/>
      </c>
      <c r="AB263" s="482" t="str">
        <f>IF(AND('8'!AB67=""),"",'8'!AB67)</f>
        <v/>
      </c>
      <c r="AC263" s="482" t="str">
        <f>IF(AND('8'!AC67=""),"",'8'!AC67)</f>
        <v/>
      </c>
      <c r="AD263" s="482" t="str">
        <f>IF(AND('8'!AD67=""),"",'8'!AD67)</f>
        <v/>
      </c>
      <c r="AE263" s="482" t="str">
        <f>IF(AND('8'!AE67=""),"",'8'!AE67)</f>
        <v/>
      </c>
      <c r="AF263" s="482" t="str">
        <f>IF(AND('8'!AF67=""),"",'8'!AF67)</f>
        <v/>
      </c>
      <c r="AG263" s="482" t="str">
        <f>IF(AND('8'!AG67=""),"",'8'!AG67)</f>
        <v/>
      </c>
      <c r="AH263" s="482" t="str">
        <f>IF(AND('8'!AH67=""),"",'8'!AH67)</f>
        <v/>
      </c>
      <c r="AI263" s="482" t="str">
        <f>IF(AND('8'!AI67=""),"",'8'!AI67)</f>
        <v/>
      </c>
      <c r="AJ263" s="482" t="str">
        <f>IF(AND('8'!AJ67=""),"",'8'!AJ67)</f>
        <v/>
      </c>
      <c r="AK263" s="482" t="str">
        <f>IF(AND('8'!AK67=""),"",'8'!AK67)</f>
        <v/>
      </c>
      <c r="AL263" s="482" t="str">
        <f>IF(AND('8'!AL67=""),"",'8'!AL67)</f>
        <v/>
      </c>
      <c r="AM263" s="482" t="str">
        <f>IF(AND('8'!AM67=""),"",'8'!AM67)</f>
        <v/>
      </c>
      <c r="AN263" s="482" t="str">
        <f>IF(AND('8'!AN67=""),"",'8'!AN67)</f>
        <v/>
      </c>
      <c r="AO263" s="482" t="str">
        <f>IF(AND('8'!AO67=""),"",'8'!AO67)</f>
        <v/>
      </c>
      <c r="AP263" s="482" t="str">
        <f>IF(AND('8'!AP67=""),"",'8'!AP67)</f>
        <v/>
      </c>
      <c r="AQ263" s="482" t="str">
        <f>IF(AND('8'!AQ67=""),"",'8'!AQ67)</f>
        <v/>
      </c>
      <c r="AR263" s="482" t="str">
        <f>IF(AND('8'!AR67=""),"",'8'!AR67)</f>
        <v/>
      </c>
      <c r="AS263" s="482" t="str">
        <f>IF(AND('8'!AS67=""),"",'8'!AS67)</f>
        <v/>
      </c>
      <c r="AT263" s="482" t="str">
        <f>IF(AND('8'!AT67=""),"",'8'!AT67)</f>
        <v/>
      </c>
      <c r="AU263" s="482" t="str">
        <f>IF(AND('8'!AU67=""),"",'8'!AU67)</f>
        <v/>
      </c>
      <c r="AV263" s="482" t="str">
        <f>IF(AND('8'!AV67=""),"",'8'!AV67)</f>
        <v/>
      </c>
      <c r="AW263" s="482" t="str">
        <f>IF(AND('8'!AW67=""),"",'8'!AW67)</f>
        <v/>
      </c>
      <c r="AX263" s="482" t="str">
        <f>IF(AND('8'!AX67=""),"",'8'!AX67)</f>
        <v/>
      </c>
      <c r="AY263" s="482" t="str">
        <f>IF(AND('8'!AY67=""),"",'8'!AY67)</f>
        <v/>
      </c>
      <c r="AZ263" s="482" t="str">
        <f>IF(AND('8'!AZ67=""),"",'8'!AZ67)</f>
        <v/>
      </c>
      <c r="BA263" s="482" t="str">
        <f>IF(AND('8'!BA67=""),"",'8'!BA67)</f>
        <v/>
      </c>
      <c r="BB263" s="482" t="str">
        <f>IF(AND('8'!BB67=""),"",'8'!BB67)</f>
        <v/>
      </c>
      <c r="BC263" s="482" t="str">
        <f>IF(AND('8'!BC67=""),"",'8'!BC67)</f>
        <v/>
      </c>
      <c r="BD263" s="482" t="str">
        <f>IF(AND('8'!BD67=""),"",'8'!BD67)</f>
        <v/>
      </c>
      <c r="BE263" s="482" t="str">
        <f>IF(AND('8'!BE67=""),"",'8'!BE67)</f>
        <v/>
      </c>
      <c r="BF263" s="482" t="str">
        <f>IF(AND('8'!BF67=""),"",'8'!BF67)</f>
        <v/>
      </c>
      <c r="BG263" s="482" t="str">
        <f>IF(AND('8'!BG67=""),"",'8'!BG67)</f>
        <v/>
      </c>
      <c r="BH263" s="482" t="str">
        <f>IF(AND('8'!BH67=""),"",'8'!BH67)</f>
        <v/>
      </c>
      <c r="BI263" s="482" t="str">
        <f>IF(AND('8'!BI67=""),"",'8'!BI67)</f>
        <v/>
      </c>
      <c r="BJ263" s="482" t="str">
        <f>IF(AND('8'!BJ67=""),"",'8'!BJ67)</f>
        <v/>
      </c>
      <c r="BK263" s="482" t="str">
        <f>IF(AND('8'!BK67=""),"",'8'!BK67)</f>
        <v/>
      </c>
      <c r="BL263" s="482" t="str">
        <f>IF(AND('8'!BL67=""),"",'8'!BL67)</f>
        <v/>
      </c>
      <c r="BM263" s="482" t="str">
        <f>IF(AND('8'!BM67=""),"",'8'!BM67)</f>
        <v/>
      </c>
      <c r="BN263" s="482" t="str">
        <f>IF(AND('8'!BN67=""),"",'8'!BN67)</f>
        <v/>
      </c>
      <c r="BO263" s="482" t="str">
        <f>IF(AND('8'!BO67=""),"",'8'!BO67)</f>
        <v/>
      </c>
      <c r="BP263" s="482" t="str">
        <f>IF(AND('8'!BP67=""),"",'8'!BP67)</f>
        <v/>
      </c>
      <c r="BQ263" s="482" t="str">
        <f>IF(AND('8'!BQ67=""),"",'8'!BQ67)</f>
        <v/>
      </c>
      <c r="BR263" s="482" t="str">
        <f>IF(AND('8'!BR67=""),"",'8'!BR67)</f>
        <v/>
      </c>
      <c r="BS263" s="482" t="str">
        <f>IF(AND('8'!BS67=""),"",'8'!BS67)</f>
        <v/>
      </c>
      <c r="BT263" s="482" t="str">
        <f>IF(AND('8'!BT67=""),"",'8'!BT67)</f>
        <v/>
      </c>
      <c r="BU263" s="482" t="str">
        <f>IF(AND('8'!BU67=""),"",'8'!BU67)</f>
        <v/>
      </c>
      <c r="BV263" s="482" t="str">
        <f>IF(AND('8'!BV67=""),"",'8'!BV67)</f>
        <v/>
      </c>
      <c r="BW263" s="482" t="str">
        <f>IF(AND('8'!BW67=""),"",'8'!BW67)</f>
        <v/>
      </c>
      <c r="BX263" s="482" t="str">
        <f>IF(AND('8'!BX67=""),"",'8'!BX67)</f>
        <v/>
      </c>
      <c r="BY263" s="482" t="str">
        <f>IF(AND('8'!BY67=""),"",'8'!BY67)</f>
        <v/>
      </c>
      <c r="BZ263" s="482" t="str">
        <f>IF(AND('8'!BZ67=""),"",'8'!BZ67)</f>
        <v/>
      </c>
      <c r="CA263" s="482" t="str">
        <f>IF(AND('8'!CA67=""),"",'8'!CA67)</f>
        <v/>
      </c>
      <c r="CB263" s="482" t="str">
        <f>IF(AND('8'!CB67=""),"",'8'!CB67)</f>
        <v/>
      </c>
      <c r="CC263" s="482" t="str">
        <f>IF(AND('8'!CC67=""),"",'8'!CC67)</f>
        <v/>
      </c>
      <c r="CD263" s="482" t="str">
        <f>IF(AND('8'!CD67=""),"",'8'!CD67)</f>
        <v/>
      </c>
      <c r="CE263" s="482" t="str">
        <f>IF(AND('8'!CE67=""),"",'8'!CE67)</f>
        <v/>
      </c>
      <c r="CF263" s="482" t="str">
        <f>IF(AND('8'!CF67=""),"",'8'!CF67)</f>
        <v/>
      </c>
      <c r="CG263" s="482" t="str">
        <f>IF(AND('8'!CG67=""),"",'8'!CG67)</f>
        <v/>
      </c>
      <c r="CH263" s="482" t="str">
        <f>IF(AND('8'!CH67=""),"",'8'!CH67)</f>
        <v/>
      </c>
      <c r="CI263" s="482" t="str">
        <f>IF(AND('8'!CI67=""),"",'8'!CI67)</f>
        <v/>
      </c>
      <c r="CJ263" s="482" t="str">
        <f>IF(AND('8'!CJ67=""),"",'8'!CJ67)</f>
        <v/>
      </c>
      <c r="CK263" s="482" t="str">
        <f>IF(AND('8'!CK67=""),"",'8'!CK67)</f>
        <v/>
      </c>
      <c r="CL263" s="482" t="str">
        <f>IF(AND('8'!CL67=""),"",'8'!CL67)</f>
        <v/>
      </c>
      <c r="CM263" s="482" t="str">
        <f>IF(AND('8'!CM67=""),"",'8'!CM67)</f>
        <v/>
      </c>
      <c r="CN263" s="482" t="str">
        <f>IF(AND('8'!CN67=""),"",'8'!CN67)</f>
        <v/>
      </c>
      <c r="CO263" s="482" t="str">
        <f>IF(AND('8'!CO67=""),"",'8'!CO67)</f>
        <v/>
      </c>
      <c r="CP263" s="482" t="str">
        <f>IF(AND('8'!CP67=""),"",'8'!CP67)</f>
        <v/>
      </c>
      <c r="CQ263" s="482" t="str">
        <f>IF(AND('8'!CQ67=""),"",'8'!CQ67)</f>
        <v/>
      </c>
      <c r="CR263" s="482" t="str">
        <f>IF(AND('8'!CR67=""),"",'8'!CR67)</f>
        <v/>
      </c>
      <c r="CS263" s="482" t="str">
        <f>IF(AND('8'!CS67=""),"",'8'!CS67)</f>
        <v/>
      </c>
      <c r="CT263" s="482" t="str">
        <f>IF(AND('8'!CT67=""),"",'8'!CT67)</f>
        <v/>
      </c>
      <c r="CU263" s="482" t="str">
        <f>IF(AND('8'!CU67=""),"",'8'!CU67)</f>
        <v/>
      </c>
      <c r="CV263" s="482" t="str">
        <f>IF(AND('8'!CV67=""),"",'8'!CV67)</f>
        <v/>
      </c>
      <c r="CW263" s="482" t="str">
        <f>IF(AND('8'!CW67=""),"",'8'!CW67)</f>
        <v/>
      </c>
      <c r="CX263" s="482" t="str">
        <f>IF(AND('8'!CX67=""),"",'8'!CX67)</f>
        <v/>
      </c>
      <c r="CY263" s="482" t="str">
        <f>IF(AND('8'!CY67=""),"",'8'!CY67)</f>
        <v/>
      </c>
      <c r="CZ263" s="482" t="str">
        <f>IF(AND('8'!CZ67=""),"",'8'!CZ67)</f>
        <v/>
      </c>
      <c r="DA263" s="482" t="str">
        <f>IF(AND('8'!DA67=""),"",'8'!DA67)</f>
        <v/>
      </c>
      <c r="DB263" s="482" t="str">
        <f>IF(AND('8'!DB67=""),"",'8'!DB67)</f>
        <v/>
      </c>
      <c r="DC263" s="482" t="str">
        <f>IF(AND('8'!DC67=""),"",'8'!DC67)</f>
        <v/>
      </c>
      <c r="DD263" s="482" t="str">
        <f>IF(AND('8'!DD67=""),"",'8'!DD67)</f>
        <v/>
      </c>
      <c r="DE263" s="482" t="str">
        <f>IF(AND('8'!DE67=""),"",'8'!DE67)</f>
        <v/>
      </c>
      <c r="DF263" s="482" t="str">
        <f>IF(AND('8'!DF67=""),"",'8'!DF67)</f>
        <v/>
      </c>
      <c r="DG263" s="482" t="str">
        <f>IF(AND('8'!DG67=""),"",'8'!DG67)</f>
        <v/>
      </c>
      <c r="DH263" s="482" t="str">
        <f>IF(AND('8'!DH67=""),"",'8'!DH67)</f>
        <v/>
      </c>
      <c r="DI263" s="482" t="str">
        <f>IF(AND('8'!DI67=""),"",'8'!DI67)</f>
        <v/>
      </c>
      <c r="DJ263" s="482" t="str">
        <f>IF(AND('8'!DJ67=""),"",'8'!DJ67)</f>
        <v/>
      </c>
      <c r="DK263" s="482" t="str">
        <f>IF(AND('8'!DK67=""),"",'8'!DK67)</f>
        <v/>
      </c>
      <c r="DL263" s="482" t="str">
        <f>IF(AND('8'!DL67=""),"",'8'!DL67)</f>
        <v/>
      </c>
      <c r="DM263" s="482" t="str">
        <f>IF(AND('8'!DM67=""),"",'8'!DM67)</f>
        <v/>
      </c>
      <c r="DN263" s="482" t="str">
        <f>IF(AND('8'!DN67=""),"",'8'!DN67)</f>
        <v/>
      </c>
      <c r="DO263" s="482" t="str">
        <f>IF(AND('8'!DO67=""),"",'8'!DO67)</f>
        <v/>
      </c>
      <c r="DP263" s="482" t="str">
        <f>IF(AND('8'!DP67=""),"",'8'!DP67)</f>
        <v/>
      </c>
      <c r="DQ263" s="482" t="str">
        <f>IF(AND('8'!DQ67=""),"",'8'!DQ67)</f>
        <v/>
      </c>
      <c r="DR263" s="482" t="str">
        <f>IF(AND('8'!DR67=""),"",'8'!DR67)</f>
        <v/>
      </c>
      <c r="DS263" s="482" t="str">
        <f>IF(AND('8'!DS67=""),"",'8'!DS67)</f>
        <v/>
      </c>
      <c r="DT263" s="482" t="str">
        <f>IF(AND('8'!DT67=""),"",'8'!DT67)</f>
        <v/>
      </c>
      <c r="DU263" s="482" t="str">
        <f>IF(AND('8'!DU67=""),"",'8'!DU67)</f>
        <v/>
      </c>
      <c r="DV263" s="482" t="str">
        <f>IF(AND('8'!DV67=""),"",'8'!DV67)</f>
        <v/>
      </c>
      <c r="DW263" s="482" t="str">
        <f>IF(AND('8'!DW67=""),"",'8'!DW67)</f>
        <v/>
      </c>
      <c r="DX263" s="482" t="str">
        <f>IF(AND('8'!DX67=""),"",'8'!DX67)</f>
        <v/>
      </c>
      <c r="DY263" s="482" t="str">
        <f>IF(AND('8'!DY67=""),"",'8'!DY67)</f>
        <v/>
      </c>
      <c r="DZ263" s="482" t="str">
        <f>IF(AND('8'!DZ67=""),"",'8'!DZ67)</f>
        <v/>
      </c>
      <c r="EA263" s="482" t="str">
        <f>IF(AND('8'!EA67=""),"",'8'!EA67)</f>
        <v/>
      </c>
      <c r="EB263" s="482" t="str">
        <f>IF(AND('8'!EB67=""),"",'8'!EB67)</f>
        <v/>
      </c>
      <c r="EC263" s="482" t="str">
        <f>IF(AND('8'!EC67=""),"",'8'!EC67)</f>
        <v/>
      </c>
      <c r="ED263" s="482" t="str">
        <f>IF(AND('8'!ED67=""),"",'8'!ED67)</f>
        <v/>
      </c>
      <c r="EE263" s="482" t="str">
        <f>IF(AND('8'!EE67=""),"",'8'!EE67)</f>
        <v/>
      </c>
      <c r="EF263" s="482" t="str">
        <f>IF(AND('8'!EF67=""),"",'8'!EF67)</f>
        <v/>
      </c>
      <c r="EG263" s="482" t="str">
        <f>IF(AND('8'!EG67=""),"",'8'!EG67)</f>
        <v/>
      </c>
      <c r="EH263" s="482" t="str">
        <f>IF(AND('8'!EH67=""),"",'8'!EH67)</f>
        <v/>
      </c>
      <c r="EI263" s="482" t="str">
        <f>IF(AND('8'!EI67=""),"",'8'!EI67)</f>
        <v/>
      </c>
      <c r="EJ263" s="482" t="str">
        <f>IF(AND('8'!EJ67=""),"",'8'!EJ67)</f>
        <v/>
      </c>
      <c r="EK263" s="482" t="str">
        <f>IF(AND('8'!EK67=""),"",'8'!EK67)</f>
        <v/>
      </c>
      <c r="EL263" s="482" t="str">
        <f>IF(AND('8'!EL67=""),"",'8'!EL67)</f>
        <v/>
      </c>
      <c r="EM263" s="482" t="str">
        <f>IF(AND('8'!EM67=""),"",'8'!EM67)</f>
        <v/>
      </c>
      <c r="EN263" s="482" t="str">
        <f>IF(AND('8'!EN67=""),"",'8'!EN67)</f>
        <v/>
      </c>
      <c r="EO263" s="482" t="str">
        <f>IF(AND('8'!EO67=""),"",'8'!EO67)</f>
        <v/>
      </c>
      <c r="EP263" s="482" t="str">
        <f>IF(AND('8'!EP67=""),"",'8'!EP67)</f>
        <v/>
      </c>
      <c r="EQ263" s="482" t="str">
        <f>IF(AND('8'!EQ67=""),"",'8'!EQ67)</f>
        <v/>
      </c>
      <c r="ER263" s="482" t="str">
        <f>IF(AND('8'!ER67=""),"",'8'!ER67)</f>
        <v/>
      </c>
      <c r="ES263" s="482" t="str">
        <f>IF(AND('8'!ES67=""),"",'8'!ES67)</f>
        <v/>
      </c>
      <c r="ET263" s="482" t="str">
        <f>IF(AND('8'!ET67=""),"",'8'!ET67)</f>
        <v/>
      </c>
      <c r="EU263" s="482" t="str">
        <f>IF(AND('8'!EU67=""),"",'8'!EU67)</f>
        <v/>
      </c>
      <c r="EV263" s="482" t="str">
        <f>IF(AND('8'!EV67=""),"",'8'!EV67)</f>
        <v/>
      </c>
      <c r="EW263" s="482" t="str">
        <f>IF(AND('8'!EW67=""),"",'8'!EW67)</f>
        <v/>
      </c>
      <c r="EX263" s="482" t="str">
        <f>IF(AND('8'!EX67=""),"",'8'!EX67)</f>
        <v/>
      </c>
      <c r="EY263" s="482" t="str">
        <f>IF(AND('8'!EY67=""),"",'8'!EY67)</f>
        <v/>
      </c>
      <c r="EZ263" s="482" t="str">
        <f>IF(AND('8'!EZ67=""),"",'8'!EZ67)</f>
        <v/>
      </c>
      <c r="FA263" s="482" t="str">
        <f>IF(AND('8'!FA67=""),"",'8'!FA67)</f>
        <v/>
      </c>
      <c r="FB263" s="482" t="str">
        <f>IF(AND('8'!FB67=""),"",'8'!FB67)</f>
        <v/>
      </c>
      <c r="FC263" s="482" t="str">
        <f>IF(AND('8'!FC67=""),"",'8'!FC67)</f>
        <v/>
      </c>
      <c r="FD263" s="482" t="str">
        <f>IF(AND('8'!FD67=""),"",'8'!FD67)</f>
        <v/>
      </c>
      <c r="FE263" s="482" t="str">
        <f>IF(AND('8'!FE67=""),"",'8'!FE67)</f>
        <v/>
      </c>
      <c r="FF263" s="482" t="str">
        <f>IF(AND('8'!FF67=""),"",'8'!FF67)</f>
        <v xml:space="preserve"> </v>
      </c>
      <c r="FG263" s="482" t="str">
        <f>IF(AND('8'!FG67=""),"",'8'!FG67)</f>
        <v/>
      </c>
      <c r="FH263" s="482" t="str">
        <f>IF(AND('8'!FH67=""),"",'8'!FH67)</f>
        <v/>
      </c>
      <c r="FI263" s="482" t="str">
        <f>IF(AND('8'!FI67=""),"",'8'!FI67)</f>
        <v/>
      </c>
      <c r="FJ263" s="482" t="str">
        <f>IF(AND('8'!FJ67=""),"",'8'!FJ67)</f>
        <v/>
      </c>
      <c r="FK263" s="482" t="str">
        <f>IF(AND('8'!FK67=""),"",'8'!FK67)</f>
        <v/>
      </c>
      <c r="FL263" s="482" t="str">
        <f>IF(AND('8'!FL67=""),"",'8'!FL67)</f>
        <v/>
      </c>
      <c r="FM263" s="482" t="str">
        <f>IF(AND('8'!FM67=""),"",'8'!FM67)</f>
        <v xml:space="preserve"> </v>
      </c>
      <c r="FN263" s="482" t="str">
        <f>IF(AND('8'!FN67=""),"",'8'!FN67)</f>
        <v/>
      </c>
      <c r="FO263" s="482" t="str">
        <f>IF(AND('8'!FO67=""),"",'8'!FO67)</f>
        <v/>
      </c>
      <c r="FP263" s="482" t="str">
        <f>IF(AND('8'!FP67=""),"",'8'!FP67)</f>
        <v/>
      </c>
      <c r="FQ263" s="482" t="str">
        <f>IF(AND('8'!FQ67=""),"",'8'!FQ67)</f>
        <v/>
      </c>
      <c r="FR263" s="482" t="str">
        <f>IF(AND('8'!FR67=""),"",'8'!FR67)</f>
        <v/>
      </c>
      <c r="FS263" s="482" t="str">
        <f>IF(AND('8'!FS67=""),"",'8'!FS67)</f>
        <v/>
      </c>
      <c r="FT263" s="482" t="str">
        <f>IF(AND('8'!FT67=""),"",'8'!FT67)</f>
        <v xml:space="preserve"> </v>
      </c>
      <c r="FU263" s="482" t="str">
        <f>IF(AND('8'!FV67=""),"",'8'!FV67)</f>
        <v>-</v>
      </c>
      <c r="FV263" s="482" t="str">
        <f>IF(AND('8'!FW67=""),"",'8'!FW67)</f>
        <v>-</v>
      </c>
      <c r="FW263" s="482" t="str">
        <f>IF(AND('8'!FX67=""),"",'8'!FX67)</f>
        <v>-</v>
      </c>
      <c r="FX263" s="482" t="str">
        <f>IF(AND('8'!FY67=""),"",'8'!FY67)</f>
        <v>-</v>
      </c>
      <c r="FY263" s="482" t="str">
        <f>IF(AND('8'!FZ67=""),"",'8'!FZ67)</f>
        <v>-</v>
      </c>
      <c r="FZ263" s="482" t="str">
        <f>IF(AND('8'!GA67=""),"",'8'!GA67)</f>
        <v>-</v>
      </c>
      <c r="GA263" s="482" t="str">
        <f>IF(AND('8'!GB67=""),"",'8'!GB67)</f>
        <v>-</v>
      </c>
      <c r="GB263" s="482" t="str">
        <f>IF(AND('8'!GC67=""),"",'8'!GC67)</f>
        <v>-</v>
      </c>
      <c r="GC263" s="482" t="str">
        <f>IF(AND('8'!GD67=""),"",'8'!GD67)</f>
        <v>-</v>
      </c>
      <c r="GD263" s="482" t="str">
        <f>IF(AND('8'!GE67=""),"",'8'!GE67)</f>
        <v>-</v>
      </c>
      <c r="GE263" s="482" t="str">
        <f>IF(AND('8'!GF67=""),"",'8'!GF67)</f>
        <v>-</v>
      </c>
      <c r="GF263" s="482" t="str">
        <f>IF(AND('8'!GG67=""),"",'8'!GG67)</f>
        <v>-</v>
      </c>
      <c r="GG263" s="482" t="str">
        <f>IF(AND('8'!GH67=""),"",IF(AND('8'!GH67="-"),"",'8'!GH67))</f>
        <v/>
      </c>
      <c r="GH263" s="50" t="str">
        <f>IF(AND(C263=""),"",VLOOKUP(B263,Register!$A$7:$CL$311,36,FALSE))</f>
        <v/>
      </c>
      <c r="GI263" s="483" t="str">
        <f>IF(AND('8'!GL67=""),"",'8'!GL67)</f>
        <v/>
      </c>
      <c r="GJ263" s="173" t="str">
        <f>IF(AND('8'!FU67=""),"",'8'!FU67)</f>
        <v/>
      </c>
    </row>
    <row r="264" spans="1:192" ht="21">
      <c r="A264" s="480">
        <v>256</v>
      </c>
      <c r="B264" s="481" t="str">
        <f>IF(AND('8'!B68=""),"",'8'!B68)</f>
        <v/>
      </c>
      <c r="C264" s="196" t="str">
        <f>IF(AND('8'!C68=""),"",'8'!C68)</f>
        <v/>
      </c>
      <c r="D264" s="196" t="str">
        <f>IF(AND('8'!D68=""),"",'8'!D68)</f>
        <v/>
      </c>
      <c r="E264" s="201" t="str">
        <f>IF(AND('8'!E68=""),"",'8'!E68)</f>
        <v/>
      </c>
      <c r="F264" s="482" t="str">
        <f>IF(AND('8'!F68=""),"",'8'!F68)</f>
        <v/>
      </c>
      <c r="G264" s="482" t="str">
        <f>IF(AND('8'!G68=""),"",'8'!G68)</f>
        <v/>
      </c>
      <c r="H264" s="482" t="str">
        <f>IF(AND('8'!H68=""),"",'8'!H68)</f>
        <v/>
      </c>
      <c r="I264" s="482" t="str">
        <f>IF(AND('8'!I68=""),"",'8'!I68)</f>
        <v/>
      </c>
      <c r="J264" s="482" t="str">
        <f>IF(AND('8'!J68=""),"",'8'!J68)</f>
        <v/>
      </c>
      <c r="K264" s="482" t="str">
        <f>IF(AND('8'!K68=""),"",'8'!K68)</f>
        <v/>
      </c>
      <c r="L264" s="482" t="str">
        <f>IF(AND('8'!L68=""),"",'8'!L68)</f>
        <v/>
      </c>
      <c r="M264" s="482" t="str">
        <f>IF(AND('8'!M68=""),"",'8'!M68)</f>
        <v/>
      </c>
      <c r="N264" s="482" t="str">
        <f>IF(AND('8'!N68=""),"",'8'!N68)</f>
        <v/>
      </c>
      <c r="O264" s="482" t="str">
        <f>IF(AND('8'!O68=""),"",'8'!O68)</f>
        <v/>
      </c>
      <c r="P264" s="482" t="str">
        <f>IF(AND('8'!P68=""),"",'8'!P68)</f>
        <v/>
      </c>
      <c r="Q264" s="482" t="str">
        <f>IF(AND('8'!Q68=""),"",'8'!Q68)</f>
        <v/>
      </c>
      <c r="R264" s="482" t="str">
        <f>IF(AND('8'!R68=""),"",'8'!R68)</f>
        <v/>
      </c>
      <c r="S264" s="482" t="str">
        <f>IF(AND('8'!S68=""),"",'8'!S68)</f>
        <v/>
      </c>
      <c r="T264" s="482" t="str">
        <f>IF(AND('8'!T68=""),"",'8'!T68)</f>
        <v/>
      </c>
      <c r="U264" s="482" t="str">
        <f>IF(AND('8'!U68=""),"",'8'!U68)</f>
        <v/>
      </c>
      <c r="V264" s="482" t="str">
        <f>IF(AND('8'!V68=""),"",'8'!V68)</f>
        <v/>
      </c>
      <c r="W264" s="482" t="str">
        <f>IF(AND('8'!W68=""),"",'8'!W68)</f>
        <v/>
      </c>
      <c r="X264" s="482" t="str">
        <f>IF(AND('8'!X68=""),"",'8'!X68)</f>
        <v/>
      </c>
      <c r="Y264" s="482" t="str">
        <f>IF(AND('8'!Y68=""),"",'8'!Y68)</f>
        <v/>
      </c>
      <c r="Z264" s="482" t="str">
        <f>IF(AND('8'!Z68=""),"",'8'!Z68)</f>
        <v/>
      </c>
      <c r="AA264" s="482" t="str">
        <f>IF(AND('8'!AA68=""),"",'8'!AA68)</f>
        <v/>
      </c>
      <c r="AB264" s="482" t="str">
        <f>IF(AND('8'!AB68=""),"",'8'!AB68)</f>
        <v/>
      </c>
      <c r="AC264" s="482" t="str">
        <f>IF(AND('8'!AC68=""),"",'8'!AC68)</f>
        <v/>
      </c>
      <c r="AD264" s="482" t="str">
        <f>IF(AND('8'!AD68=""),"",'8'!AD68)</f>
        <v/>
      </c>
      <c r="AE264" s="482" t="str">
        <f>IF(AND('8'!AE68=""),"",'8'!AE68)</f>
        <v/>
      </c>
      <c r="AF264" s="482" t="str">
        <f>IF(AND('8'!AF68=""),"",'8'!AF68)</f>
        <v/>
      </c>
      <c r="AG264" s="482" t="str">
        <f>IF(AND('8'!AG68=""),"",'8'!AG68)</f>
        <v/>
      </c>
      <c r="AH264" s="482" t="str">
        <f>IF(AND('8'!AH68=""),"",'8'!AH68)</f>
        <v/>
      </c>
      <c r="AI264" s="482" t="str">
        <f>IF(AND('8'!AI68=""),"",'8'!AI68)</f>
        <v/>
      </c>
      <c r="AJ264" s="482" t="str">
        <f>IF(AND('8'!AJ68=""),"",'8'!AJ68)</f>
        <v/>
      </c>
      <c r="AK264" s="482" t="str">
        <f>IF(AND('8'!AK68=""),"",'8'!AK68)</f>
        <v/>
      </c>
      <c r="AL264" s="482" t="str">
        <f>IF(AND('8'!AL68=""),"",'8'!AL68)</f>
        <v/>
      </c>
      <c r="AM264" s="482" t="str">
        <f>IF(AND('8'!AM68=""),"",'8'!AM68)</f>
        <v/>
      </c>
      <c r="AN264" s="482" t="str">
        <f>IF(AND('8'!AN68=""),"",'8'!AN68)</f>
        <v/>
      </c>
      <c r="AO264" s="482" t="str">
        <f>IF(AND('8'!AO68=""),"",'8'!AO68)</f>
        <v/>
      </c>
      <c r="AP264" s="482" t="str">
        <f>IF(AND('8'!AP68=""),"",'8'!AP68)</f>
        <v/>
      </c>
      <c r="AQ264" s="482" t="str">
        <f>IF(AND('8'!AQ68=""),"",'8'!AQ68)</f>
        <v/>
      </c>
      <c r="AR264" s="482" t="str">
        <f>IF(AND('8'!AR68=""),"",'8'!AR68)</f>
        <v/>
      </c>
      <c r="AS264" s="482" t="str">
        <f>IF(AND('8'!AS68=""),"",'8'!AS68)</f>
        <v/>
      </c>
      <c r="AT264" s="482" t="str">
        <f>IF(AND('8'!AT68=""),"",'8'!AT68)</f>
        <v/>
      </c>
      <c r="AU264" s="482" t="str">
        <f>IF(AND('8'!AU68=""),"",'8'!AU68)</f>
        <v/>
      </c>
      <c r="AV264" s="482" t="str">
        <f>IF(AND('8'!AV68=""),"",'8'!AV68)</f>
        <v/>
      </c>
      <c r="AW264" s="482" t="str">
        <f>IF(AND('8'!AW68=""),"",'8'!AW68)</f>
        <v/>
      </c>
      <c r="AX264" s="482" t="str">
        <f>IF(AND('8'!AX68=""),"",'8'!AX68)</f>
        <v/>
      </c>
      <c r="AY264" s="482" t="str">
        <f>IF(AND('8'!AY68=""),"",'8'!AY68)</f>
        <v/>
      </c>
      <c r="AZ264" s="482" t="str">
        <f>IF(AND('8'!AZ68=""),"",'8'!AZ68)</f>
        <v/>
      </c>
      <c r="BA264" s="482" t="str">
        <f>IF(AND('8'!BA68=""),"",'8'!BA68)</f>
        <v/>
      </c>
      <c r="BB264" s="482" t="str">
        <f>IF(AND('8'!BB68=""),"",'8'!BB68)</f>
        <v/>
      </c>
      <c r="BC264" s="482" t="str">
        <f>IF(AND('8'!BC68=""),"",'8'!BC68)</f>
        <v/>
      </c>
      <c r="BD264" s="482" t="str">
        <f>IF(AND('8'!BD68=""),"",'8'!BD68)</f>
        <v/>
      </c>
      <c r="BE264" s="482" t="str">
        <f>IF(AND('8'!BE68=""),"",'8'!BE68)</f>
        <v/>
      </c>
      <c r="BF264" s="482" t="str">
        <f>IF(AND('8'!BF68=""),"",'8'!BF68)</f>
        <v/>
      </c>
      <c r="BG264" s="482" t="str">
        <f>IF(AND('8'!BG68=""),"",'8'!BG68)</f>
        <v/>
      </c>
      <c r="BH264" s="482" t="str">
        <f>IF(AND('8'!BH68=""),"",'8'!BH68)</f>
        <v/>
      </c>
      <c r="BI264" s="482" t="str">
        <f>IF(AND('8'!BI68=""),"",'8'!BI68)</f>
        <v/>
      </c>
      <c r="BJ264" s="482" t="str">
        <f>IF(AND('8'!BJ68=""),"",'8'!BJ68)</f>
        <v/>
      </c>
      <c r="BK264" s="482" t="str">
        <f>IF(AND('8'!BK68=""),"",'8'!BK68)</f>
        <v/>
      </c>
      <c r="BL264" s="482" t="str">
        <f>IF(AND('8'!BL68=""),"",'8'!BL68)</f>
        <v/>
      </c>
      <c r="BM264" s="482" t="str">
        <f>IF(AND('8'!BM68=""),"",'8'!BM68)</f>
        <v/>
      </c>
      <c r="BN264" s="482" t="str">
        <f>IF(AND('8'!BN68=""),"",'8'!BN68)</f>
        <v/>
      </c>
      <c r="BO264" s="482" t="str">
        <f>IF(AND('8'!BO68=""),"",'8'!BO68)</f>
        <v/>
      </c>
      <c r="BP264" s="482" t="str">
        <f>IF(AND('8'!BP68=""),"",'8'!BP68)</f>
        <v/>
      </c>
      <c r="BQ264" s="482" t="str">
        <f>IF(AND('8'!BQ68=""),"",'8'!BQ68)</f>
        <v/>
      </c>
      <c r="BR264" s="482" t="str">
        <f>IF(AND('8'!BR68=""),"",'8'!BR68)</f>
        <v/>
      </c>
      <c r="BS264" s="482" t="str">
        <f>IF(AND('8'!BS68=""),"",'8'!BS68)</f>
        <v/>
      </c>
      <c r="BT264" s="482" t="str">
        <f>IF(AND('8'!BT68=""),"",'8'!BT68)</f>
        <v/>
      </c>
      <c r="BU264" s="482" t="str">
        <f>IF(AND('8'!BU68=""),"",'8'!BU68)</f>
        <v/>
      </c>
      <c r="BV264" s="482" t="str">
        <f>IF(AND('8'!BV68=""),"",'8'!BV68)</f>
        <v/>
      </c>
      <c r="BW264" s="482" t="str">
        <f>IF(AND('8'!BW68=""),"",'8'!BW68)</f>
        <v/>
      </c>
      <c r="BX264" s="482" t="str">
        <f>IF(AND('8'!BX68=""),"",'8'!BX68)</f>
        <v/>
      </c>
      <c r="BY264" s="482" t="str">
        <f>IF(AND('8'!BY68=""),"",'8'!BY68)</f>
        <v/>
      </c>
      <c r="BZ264" s="482" t="str">
        <f>IF(AND('8'!BZ68=""),"",'8'!BZ68)</f>
        <v/>
      </c>
      <c r="CA264" s="482" t="str">
        <f>IF(AND('8'!CA68=""),"",'8'!CA68)</f>
        <v/>
      </c>
      <c r="CB264" s="482" t="str">
        <f>IF(AND('8'!CB68=""),"",'8'!CB68)</f>
        <v/>
      </c>
      <c r="CC264" s="482" t="str">
        <f>IF(AND('8'!CC68=""),"",'8'!CC68)</f>
        <v/>
      </c>
      <c r="CD264" s="482" t="str">
        <f>IF(AND('8'!CD68=""),"",'8'!CD68)</f>
        <v/>
      </c>
      <c r="CE264" s="482" t="str">
        <f>IF(AND('8'!CE68=""),"",'8'!CE68)</f>
        <v/>
      </c>
      <c r="CF264" s="482" t="str">
        <f>IF(AND('8'!CF68=""),"",'8'!CF68)</f>
        <v/>
      </c>
      <c r="CG264" s="482" t="str">
        <f>IF(AND('8'!CG68=""),"",'8'!CG68)</f>
        <v/>
      </c>
      <c r="CH264" s="482" t="str">
        <f>IF(AND('8'!CH68=""),"",'8'!CH68)</f>
        <v/>
      </c>
      <c r="CI264" s="482" t="str">
        <f>IF(AND('8'!CI68=""),"",'8'!CI68)</f>
        <v/>
      </c>
      <c r="CJ264" s="482" t="str">
        <f>IF(AND('8'!CJ68=""),"",'8'!CJ68)</f>
        <v/>
      </c>
      <c r="CK264" s="482" t="str">
        <f>IF(AND('8'!CK68=""),"",'8'!CK68)</f>
        <v/>
      </c>
      <c r="CL264" s="482" t="str">
        <f>IF(AND('8'!CL68=""),"",'8'!CL68)</f>
        <v/>
      </c>
      <c r="CM264" s="482" t="str">
        <f>IF(AND('8'!CM68=""),"",'8'!CM68)</f>
        <v/>
      </c>
      <c r="CN264" s="482" t="str">
        <f>IF(AND('8'!CN68=""),"",'8'!CN68)</f>
        <v/>
      </c>
      <c r="CO264" s="482" t="str">
        <f>IF(AND('8'!CO68=""),"",'8'!CO68)</f>
        <v/>
      </c>
      <c r="CP264" s="482" t="str">
        <f>IF(AND('8'!CP68=""),"",'8'!CP68)</f>
        <v/>
      </c>
      <c r="CQ264" s="482" t="str">
        <f>IF(AND('8'!CQ68=""),"",'8'!CQ68)</f>
        <v/>
      </c>
      <c r="CR264" s="482" t="str">
        <f>IF(AND('8'!CR68=""),"",'8'!CR68)</f>
        <v/>
      </c>
      <c r="CS264" s="482" t="str">
        <f>IF(AND('8'!CS68=""),"",'8'!CS68)</f>
        <v/>
      </c>
      <c r="CT264" s="482" t="str">
        <f>IF(AND('8'!CT68=""),"",'8'!CT68)</f>
        <v/>
      </c>
      <c r="CU264" s="482" t="str">
        <f>IF(AND('8'!CU68=""),"",'8'!CU68)</f>
        <v/>
      </c>
      <c r="CV264" s="482" t="str">
        <f>IF(AND('8'!CV68=""),"",'8'!CV68)</f>
        <v/>
      </c>
      <c r="CW264" s="482" t="str">
        <f>IF(AND('8'!CW68=""),"",'8'!CW68)</f>
        <v/>
      </c>
      <c r="CX264" s="482" t="str">
        <f>IF(AND('8'!CX68=""),"",'8'!CX68)</f>
        <v/>
      </c>
      <c r="CY264" s="482" t="str">
        <f>IF(AND('8'!CY68=""),"",'8'!CY68)</f>
        <v/>
      </c>
      <c r="CZ264" s="482" t="str">
        <f>IF(AND('8'!CZ68=""),"",'8'!CZ68)</f>
        <v/>
      </c>
      <c r="DA264" s="482" t="str">
        <f>IF(AND('8'!DA68=""),"",'8'!DA68)</f>
        <v/>
      </c>
      <c r="DB264" s="482" t="str">
        <f>IF(AND('8'!DB68=""),"",'8'!DB68)</f>
        <v/>
      </c>
      <c r="DC264" s="482" t="str">
        <f>IF(AND('8'!DC68=""),"",'8'!DC68)</f>
        <v/>
      </c>
      <c r="DD264" s="482" t="str">
        <f>IF(AND('8'!DD68=""),"",'8'!DD68)</f>
        <v/>
      </c>
      <c r="DE264" s="482" t="str">
        <f>IF(AND('8'!DE68=""),"",'8'!DE68)</f>
        <v/>
      </c>
      <c r="DF264" s="482" t="str">
        <f>IF(AND('8'!DF68=""),"",'8'!DF68)</f>
        <v/>
      </c>
      <c r="DG264" s="482" t="str">
        <f>IF(AND('8'!DG68=""),"",'8'!DG68)</f>
        <v/>
      </c>
      <c r="DH264" s="482" t="str">
        <f>IF(AND('8'!DH68=""),"",'8'!DH68)</f>
        <v/>
      </c>
      <c r="DI264" s="482" t="str">
        <f>IF(AND('8'!DI68=""),"",'8'!DI68)</f>
        <v/>
      </c>
      <c r="DJ264" s="482" t="str">
        <f>IF(AND('8'!DJ68=""),"",'8'!DJ68)</f>
        <v/>
      </c>
      <c r="DK264" s="482" t="str">
        <f>IF(AND('8'!DK68=""),"",'8'!DK68)</f>
        <v/>
      </c>
      <c r="DL264" s="482" t="str">
        <f>IF(AND('8'!DL68=""),"",'8'!DL68)</f>
        <v/>
      </c>
      <c r="DM264" s="482" t="str">
        <f>IF(AND('8'!DM68=""),"",'8'!DM68)</f>
        <v/>
      </c>
      <c r="DN264" s="482" t="str">
        <f>IF(AND('8'!DN68=""),"",'8'!DN68)</f>
        <v/>
      </c>
      <c r="DO264" s="482" t="str">
        <f>IF(AND('8'!DO68=""),"",'8'!DO68)</f>
        <v/>
      </c>
      <c r="DP264" s="482" t="str">
        <f>IF(AND('8'!DP68=""),"",'8'!DP68)</f>
        <v/>
      </c>
      <c r="DQ264" s="482" t="str">
        <f>IF(AND('8'!DQ68=""),"",'8'!DQ68)</f>
        <v/>
      </c>
      <c r="DR264" s="482" t="str">
        <f>IF(AND('8'!DR68=""),"",'8'!DR68)</f>
        <v/>
      </c>
      <c r="DS264" s="482" t="str">
        <f>IF(AND('8'!DS68=""),"",'8'!DS68)</f>
        <v/>
      </c>
      <c r="DT264" s="482" t="str">
        <f>IF(AND('8'!DT68=""),"",'8'!DT68)</f>
        <v/>
      </c>
      <c r="DU264" s="482" t="str">
        <f>IF(AND('8'!DU68=""),"",'8'!DU68)</f>
        <v/>
      </c>
      <c r="DV264" s="482" t="str">
        <f>IF(AND('8'!DV68=""),"",'8'!DV68)</f>
        <v/>
      </c>
      <c r="DW264" s="482" t="str">
        <f>IF(AND('8'!DW68=""),"",'8'!DW68)</f>
        <v/>
      </c>
      <c r="DX264" s="482" t="str">
        <f>IF(AND('8'!DX68=""),"",'8'!DX68)</f>
        <v/>
      </c>
      <c r="DY264" s="482" t="str">
        <f>IF(AND('8'!DY68=""),"",'8'!DY68)</f>
        <v/>
      </c>
      <c r="DZ264" s="482" t="str">
        <f>IF(AND('8'!DZ68=""),"",'8'!DZ68)</f>
        <v/>
      </c>
      <c r="EA264" s="482" t="str">
        <f>IF(AND('8'!EA68=""),"",'8'!EA68)</f>
        <v/>
      </c>
      <c r="EB264" s="482" t="str">
        <f>IF(AND('8'!EB68=""),"",'8'!EB68)</f>
        <v/>
      </c>
      <c r="EC264" s="482" t="str">
        <f>IF(AND('8'!EC68=""),"",'8'!EC68)</f>
        <v/>
      </c>
      <c r="ED264" s="482" t="str">
        <f>IF(AND('8'!ED68=""),"",'8'!ED68)</f>
        <v/>
      </c>
      <c r="EE264" s="482" t="str">
        <f>IF(AND('8'!EE68=""),"",'8'!EE68)</f>
        <v/>
      </c>
      <c r="EF264" s="482" t="str">
        <f>IF(AND('8'!EF68=""),"",'8'!EF68)</f>
        <v/>
      </c>
      <c r="EG264" s="482" t="str">
        <f>IF(AND('8'!EG68=""),"",'8'!EG68)</f>
        <v/>
      </c>
      <c r="EH264" s="482" t="str">
        <f>IF(AND('8'!EH68=""),"",'8'!EH68)</f>
        <v/>
      </c>
      <c r="EI264" s="482" t="str">
        <f>IF(AND('8'!EI68=""),"",'8'!EI68)</f>
        <v/>
      </c>
      <c r="EJ264" s="482" t="str">
        <f>IF(AND('8'!EJ68=""),"",'8'!EJ68)</f>
        <v/>
      </c>
      <c r="EK264" s="482" t="str">
        <f>IF(AND('8'!EK68=""),"",'8'!EK68)</f>
        <v/>
      </c>
      <c r="EL264" s="482" t="str">
        <f>IF(AND('8'!EL68=""),"",'8'!EL68)</f>
        <v/>
      </c>
      <c r="EM264" s="482" t="str">
        <f>IF(AND('8'!EM68=""),"",'8'!EM68)</f>
        <v/>
      </c>
      <c r="EN264" s="482" t="str">
        <f>IF(AND('8'!EN68=""),"",'8'!EN68)</f>
        <v/>
      </c>
      <c r="EO264" s="482" t="str">
        <f>IF(AND('8'!EO68=""),"",'8'!EO68)</f>
        <v/>
      </c>
      <c r="EP264" s="482" t="str">
        <f>IF(AND('8'!EP68=""),"",'8'!EP68)</f>
        <v/>
      </c>
      <c r="EQ264" s="482" t="str">
        <f>IF(AND('8'!EQ68=""),"",'8'!EQ68)</f>
        <v/>
      </c>
      <c r="ER264" s="482" t="str">
        <f>IF(AND('8'!ER68=""),"",'8'!ER68)</f>
        <v/>
      </c>
      <c r="ES264" s="482" t="str">
        <f>IF(AND('8'!ES68=""),"",'8'!ES68)</f>
        <v/>
      </c>
      <c r="ET264" s="482" t="str">
        <f>IF(AND('8'!ET68=""),"",'8'!ET68)</f>
        <v/>
      </c>
      <c r="EU264" s="482" t="str">
        <f>IF(AND('8'!EU68=""),"",'8'!EU68)</f>
        <v/>
      </c>
      <c r="EV264" s="482" t="str">
        <f>IF(AND('8'!EV68=""),"",'8'!EV68)</f>
        <v/>
      </c>
      <c r="EW264" s="482" t="str">
        <f>IF(AND('8'!EW68=""),"",'8'!EW68)</f>
        <v/>
      </c>
      <c r="EX264" s="482" t="str">
        <f>IF(AND('8'!EX68=""),"",'8'!EX68)</f>
        <v/>
      </c>
      <c r="EY264" s="482" t="str">
        <f>IF(AND('8'!EY68=""),"",'8'!EY68)</f>
        <v/>
      </c>
      <c r="EZ264" s="482" t="str">
        <f>IF(AND('8'!EZ68=""),"",'8'!EZ68)</f>
        <v/>
      </c>
      <c r="FA264" s="482" t="str">
        <f>IF(AND('8'!FA68=""),"",'8'!FA68)</f>
        <v/>
      </c>
      <c r="FB264" s="482" t="str">
        <f>IF(AND('8'!FB68=""),"",'8'!FB68)</f>
        <v/>
      </c>
      <c r="FC264" s="482" t="str">
        <f>IF(AND('8'!FC68=""),"",'8'!FC68)</f>
        <v/>
      </c>
      <c r="FD264" s="482" t="str">
        <f>IF(AND('8'!FD68=""),"",'8'!FD68)</f>
        <v/>
      </c>
      <c r="FE264" s="482" t="str">
        <f>IF(AND('8'!FE68=""),"",'8'!FE68)</f>
        <v/>
      </c>
      <c r="FF264" s="482" t="str">
        <f>IF(AND('8'!FF68=""),"",'8'!FF68)</f>
        <v xml:space="preserve"> </v>
      </c>
      <c r="FG264" s="482" t="str">
        <f>IF(AND('8'!FG68=""),"",'8'!FG68)</f>
        <v/>
      </c>
      <c r="FH264" s="482" t="str">
        <f>IF(AND('8'!FH68=""),"",'8'!FH68)</f>
        <v/>
      </c>
      <c r="FI264" s="482" t="str">
        <f>IF(AND('8'!FI68=""),"",'8'!FI68)</f>
        <v/>
      </c>
      <c r="FJ264" s="482" t="str">
        <f>IF(AND('8'!FJ68=""),"",'8'!FJ68)</f>
        <v/>
      </c>
      <c r="FK264" s="482" t="str">
        <f>IF(AND('8'!FK68=""),"",'8'!FK68)</f>
        <v/>
      </c>
      <c r="FL264" s="482" t="str">
        <f>IF(AND('8'!FL68=""),"",'8'!FL68)</f>
        <v/>
      </c>
      <c r="FM264" s="482" t="str">
        <f>IF(AND('8'!FM68=""),"",'8'!FM68)</f>
        <v xml:space="preserve"> </v>
      </c>
      <c r="FN264" s="482" t="str">
        <f>IF(AND('8'!FN68=""),"",'8'!FN68)</f>
        <v/>
      </c>
      <c r="FO264" s="482" t="str">
        <f>IF(AND('8'!FO68=""),"",'8'!FO68)</f>
        <v/>
      </c>
      <c r="FP264" s="482" t="str">
        <f>IF(AND('8'!FP68=""),"",'8'!FP68)</f>
        <v/>
      </c>
      <c r="FQ264" s="482" t="str">
        <f>IF(AND('8'!FQ68=""),"",'8'!FQ68)</f>
        <v/>
      </c>
      <c r="FR264" s="482" t="str">
        <f>IF(AND('8'!FR68=""),"",'8'!FR68)</f>
        <v/>
      </c>
      <c r="FS264" s="482" t="str">
        <f>IF(AND('8'!FS68=""),"",'8'!FS68)</f>
        <v/>
      </c>
      <c r="FT264" s="482" t="str">
        <f>IF(AND('8'!FT68=""),"",'8'!FT68)</f>
        <v xml:space="preserve"> </v>
      </c>
      <c r="FU264" s="482" t="str">
        <f>IF(AND('8'!FV68=""),"",'8'!FV68)</f>
        <v>-</v>
      </c>
      <c r="FV264" s="482" t="str">
        <f>IF(AND('8'!FW68=""),"",'8'!FW68)</f>
        <v>-</v>
      </c>
      <c r="FW264" s="482" t="str">
        <f>IF(AND('8'!FX68=""),"",'8'!FX68)</f>
        <v>-</v>
      </c>
      <c r="FX264" s="482" t="str">
        <f>IF(AND('8'!FY68=""),"",'8'!FY68)</f>
        <v>-</v>
      </c>
      <c r="FY264" s="482" t="str">
        <f>IF(AND('8'!FZ68=""),"",'8'!FZ68)</f>
        <v>-</v>
      </c>
      <c r="FZ264" s="482" t="str">
        <f>IF(AND('8'!GA68=""),"",'8'!GA68)</f>
        <v>-</v>
      </c>
      <c r="GA264" s="482" t="str">
        <f>IF(AND('8'!GB68=""),"",'8'!GB68)</f>
        <v>-</v>
      </c>
      <c r="GB264" s="482" t="str">
        <f>IF(AND('8'!GC68=""),"",'8'!GC68)</f>
        <v>-</v>
      </c>
      <c r="GC264" s="482" t="str">
        <f>IF(AND('8'!GD68=""),"",'8'!GD68)</f>
        <v>-</v>
      </c>
      <c r="GD264" s="482" t="str">
        <f>IF(AND('8'!GE68=""),"",'8'!GE68)</f>
        <v>-</v>
      </c>
      <c r="GE264" s="482" t="str">
        <f>IF(AND('8'!GF68=""),"",'8'!GF68)</f>
        <v>-</v>
      </c>
      <c r="GF264" s="482" t="str">
        <f>IF(AND('8'!GG68=""),"",'8'!GG68)</f>
        <v>-</v>
      </c>
      <c r="GG264" s="482" t="str">
        <f>IF(AND('8'!GH68=""),"",IF(AND('8'!GH68="-"),"",'8'!GH68))</f>
        <v/>
      </c>
      <c r="GH264" s="50" t="str">
        <f>IF(AND(C264=""),"",VLOOKUP(B264,Register!$A$7:$CL$311,36,FALSE))</f>
        <v/>
      </c>
      <c r="GI264" s="483" t="str">
        <f>IF(AND('8'!GL68=""),"",'8'!GL68)</f>
        <v/>
      </c>
      <c r="GJ264" s="173" t="str">
        <f>IF(AND('8'!FU68=""),"",'8'!FU68)</f>
        <v/>
      </c>
    </row>
    <row r="265" spans="1:192" ht="21">
      <c r="A265" s="480">
        <v>257</v>
      </c>
      <c r="B265" s="481" t="str">
        <f>IF(AND('8'!B69=""),"",'8'!B69)</f>
        <v/>
      </c>
      <c r="C265" s="196" t="str">
        <f>IF(AND('8'!C69=""),"",'8'!C69)</f>
        <v/>
      </c>
      <c r="D265" s="196" t="str">
        <f>IF(AND('8'!D69=""),"",'8'!D69)</f>
        <v/>
      </c>
      <c r="E265" s="201" t="str">
        <f>IF(AND('8'!E69=""),"",'8'!E69)</f>
        <v/>
      </c>
      <c r="F265" s="482" t="str">
        <f>IF(AND('8'!F69=""),"",'8'!F69)</f>
        <v/>
      </c>
      <c r="G265" s="482" t="str">
        <f>IF(AND('8'!G69=""),"",'8'!G69)</f>
        <v/>
      </c>
      <c r="H265" s="482" t="str">
        <f>IF(AND('8'!H69=""),"",'8'!H69)</f>
        <v/>
      </c>
      <c r="I265" s="482" t="str">
        <f>IF(AND('8'!I69=""),"",'8'!I69)</f>
        <v/>
      </c>
      <c r="J265" s="482" t="str">
        <f>IF(AND('8'!J69=""),"",'8'!J69)</f>
        <v/>
      </c>
      <c r="K265" s="482" t="str">
        <f>IF(AND('8'!K69=""),"",'8'!K69)</f>
        <v/>
      </c>
      <c r="L265" s="482" t="str">
        <f>IF(AND('8'!L69=""),"",'8'!L69)</f>
        <v/>
      </c>
      <c r="M265" s="482" t="str">
        <f>IF(AND('8'!M69=""),"",'8'!M69)</f>
        <v/>
      </c>
      <c r="N265" s="482" t="str">
        <f>IF(AND('8'!N69=""),"",'8'!N69)</f>
        <v/>
      </c>
      <c r="O265" s="482" t="str">
        <f>IF(AND('8'!O69=""),"",'8'!O69)</f>
        <v/>
      </c>
      <c r="P265" s="482" t="str">
        <f>IF(AND('8'!P69=""),"",'8'!P69)</f>
        <v/>
      </c>
      <c r="Q265" s="482" t="str">
        <f>IF(AND('8'!Q69=""),"",'8'!Q69)</f>
        <v/>
      </c>
      <c r="R265" s="482" t="str">
        <f>IF(AND('8'!R69=""),"",'8'!R69)</f>
        <v/>
      </c>
      <c r="S265" s="482" t="str">
        <f>IF(AND('8'!S69=""),"",'8'!S69)</f>
        <v/>
      </c>
      <c r="T265" s="482" t="str">
        <f>IF(AND('8'!T69=""),"",'8'!T69)</f>
        <v/>
      </c>
      <c r="U265" s="482" t="str">
        <f>IF(AND('8'!U69=""),"",'8'!U69)</f>
        <v/>
      </c>
      <c r="V265" s="482" t="str">
        <f>IF(AND('8'!V69=""),"",'8'!V69)</f>
        <v/>
      </c>
      <c r="W265" s="482" t="str">
        <f>IF(AND('8'!W69=""),"",'8'!W69)</f>
        <v/>
      </c>
      <c r="X265" s="482" t="str">
        <f>IF(AND('8'!X69=""),"",'8'!X69)</f>
        <v/>
      </c>
      <c r="Y265" s="482" t="str">
        <f>IF(AND('8'!Y69=""),"",'8'!Y69)</f>
        <v/>
      </c>
      <c r="Z265" s="482" t="str">
        <f>IF(AND('8'!Z69=""),"",'8'!Z69)</f>
        <v/>
      </c>
      <c r="AA265" s="482" t="str">
        <f>IF(AND('8'!AA69=""),"",'8'!AA69)</f>
        <v/>
      </c>
      <c r="AB265" s="482" t="str">
        <f>IF(AND('8'!AB69=""),"",'8'!AB69)</f>
        <v/>
      </c>
      <c r="AC265" s="482" t="str">
        <f>IF(AND('8'!AC69=""),"",'8'!AC69)</f>
        <v/>
      </c>
      <c r="AD265" s="482" t="str">
        <f>IF(AND('8'!AD69=""),"",'8'!AD69)</f>
        <v/>
      </c>
      <c r="AE265" s="482" t="str">
        <f>IF(AND('8'!AE69=""),"",'8'!AE69)</f>
        <v/>
      </c>
      <c r="AF265" s="482" t="str">
        <f>IF(AND('8'!AF69=""),"",'8'!AF69)</f>
        <v/>
      </c>
      <c r="AG265" s="482" t="str">
        <f>IF(AND('8'!AG69=""),"",'8'!AG69)</f>
        <v/>
      </c>
      <c r="AH265" s="482" t="str">
        <f>IF(AND('8'!AH69=""),"",'8'!AH69)</f>
        <v/>
      </c>
      <c r="AI265" s="482" t="str">
        <f>IF(AND('8'!AI69=""),"",'8'!AI69)</f>
        <v/>
      </c>
      <c r="AJ265" s="482" t="str">
        <f>IF(AND('8'!AJ69=""),"",'8'!AJ69)</f>
        <v/>
      </c>
      <c r="AK265" s="482" t="str">
        <f>IF(AND('8'!AK69=""),"",'8'!AK69)</f>
        <v/>
      </c>
      <c r="AL265" s="482" t="str">
        <f>IF(AND('8'!AL69=""),"",'8'!AL69)</f>
        <v/>
      </c>
      <c r="AM265" s="482" t="str">
        <f>IF(AND('8'!AM69=""),"",'8'!AM69)</f>
        <v/>
      </c>
      <c r="AN265" s="482" t="str">
        <f>IF(AND('8'!AN69=""),"",'8'!AN69)</f>
        <v/>
      </c>
      <c r="AO265" s="482" t="str">
        <f>IF(AND('8'!AO69=""),"",'8'!AO69)</f>
        <v/>
      </c>
      <c r="AP265" s="482" t="str">
        <f>IF(AND('8'!AP69=""),"",'8'!AP69)</f>
        <v/>
      </c>
      <c r="AQ265" s="482" t="str">
        <f>IF(AND('8'!AQ69=""),"",'8'!AQ69)</f>
        <v/>
      </c>
      <c r="AR265" s="482" t="str">
        <f>IF(AND('8'!AR69=""),"",'8'!AR69)</f>
        <v/>
      </c>
      <c r="AS265" s="482" t="str">
        <f>IF(AND('8'!AS69=""),"",'8'!AS69)</f>
        <v/>
      </c>
      <c r="AT265" s="482" t="str">
        <f>IF(AND('8'!AT69=""),"",'8'!AT69)</f>
        <v/>
      </c>
      <c r="AU265" s="482" t="str">
        <f>IF(AND('8'!AU69=""),"",'8'!AU69)</f>
        <v/>
      </c>
      <c r="AV265" s="482" t="str">
        <f>IF(AND('8'!AV69=""),"",'8'!AV69)</f>
        <v/>
      </c>
      <c r="AW265" s="482" t="str">
        <f>IF(AND('8'!AW69=""),"",'8'!AW69)</f>
        <v/>
      </c>
      <c r="AX265" s="482" t="str">
        <f>IF(AND('8'!AX69=""),"",'8'!AX69)</f>
        <v/>
      </c>
      <c r="AY265" s="482" t="str">
        <f>IF(AND('8'!AY69=""),"",'8'!AY69)</f>
        <v/>
      </c>
      <c r="AZ265" s="482" t="str">
        <f>IF(AND('8'!AZ69=""),"",'8'!AZ69)</f>
        <v/>
      </c>
      <c r="BA265" s="482" t="str">
        <f>IF(AND('8'!BA69=""),"",'8'!BA69)</f>
        <v/>
      </c>
      <c r="BB265" s="482" t="str">
        <f>IF(AND('8'!BB69=""),"",'8'!BB69)</f>
        <v/>
      </c>
      <c r="BC265" s="482" t="str">
        <f>IF(AND('8'!BC69=""),"",'8'!BC69)</f>
        <v/>
      </c>
      <c r="BD265" s="482" t="str">
        <f>IF(AND('8'!BD69=""),"",'8'!BD69)</f>
        <v/>
      </c>
      <c r="BE265" s="482" t="str">
        <f>IF(AND('8'!BE69=""),"",'8'!BE69)</f>
        <v/>
      </c>
      <c r="BF265" s="482" t="str">
        <f>IF(AND('8'!BF69=""),"",'8'!BF69)</f>
        <v/>
      </c>
      <c r="BG265" s="482" t="str">
        <f>IF(AND('8'!BG69=""),"",'8'!BG69)</f>
        <v/>
      </c>
      <c r="BH265" s="482" t="str">
        <f>IF(AND('8'!BH69=""),"",'8'!BH69)</f>
        <v/>
      </c>
      <c r="BI265" s="482" t="str">
        <f>IF(AND('8'!BI69=""),"",'8'!BI69)</f>
        <v/>
      </c>
      <c r="BJ265" s="482" t="str">
        <f>IF(AND('8'!BJ69=""),"",'8'!BJ69)</f>
        <v/>
      </c>
      <c r="BK265" s="482" t="str">
        <f>IF(AND('8'!BK69=""),"",'8'!BK69)</f>
        <v/>
      </c>
      <c r="BL265" s="482" t="str">
        <f>IF(AND('8'!BL69=""),"",'8'!BL69)</f>
        <v/>
      </c>
      <c r="BM265" s="482" t="str">
        <f>IF(AND('8'!BM69=""),"",'8'!BM69)</f>
        <v/>
      </c>
      <c r="BN265" s="482" t="str">
        <f>IF(AND('8'!BN69=""),"",'8'!BN69)</f>
        <v/>
      </c>
      <c r="BO265" s="482" t="str">
        <f>IF(AND('8'!BO69=""),"",'8'!BO69)</f>
        <v/>
      </c>
      <c r="BP265" s="482" t="str">
        <f>IF(AND('8'!BP69=""),"",'8'!BP69)</f>
        <v/>
      </c>
      <c r="BQ265" s="482" t="str">
        <f>IF(AND('8'!BQ69=""),"",'8'!BQ69)</f>
        <v/>
      </c>
      <c r="BR265" s="482" t="str">
        <f>IF(AND('8'!BR69=""),"",'8'!BR69)</f>
        <v/>
      </c>
      <c r="BS265" s="482" t="str">
        <f>IF(AND('8'!BS69=""),"",'8'!BS69)</f>
        <v/>
      </c>
      <c r="BT265" s="482" t="str">
        <f>IF(AND('8'!BT69=""),"",'8'!BT69)</f>
        <v/>
      </c>
      <c r="BU265" s="482" t="str">
        <f>IF(AND('8'!BU69=""),"",'8'!BU69)</f>
        <v/>
      </c>
      <c r="BV265" s="482" t="str">
        <f>IF(AND('8'!BV69=""),"",'8'!BV69)</f>
        <v/>
      </c>
      <c r="BW265" s="482" t="str">
        <f>IF(AND('8'!BW69=""),"",'8'!BW69)</f>
        <v/>
      </c>
      <c r="BX265" s="482" t="str">
        <f>IF(AND('8'!BX69=""),"",'8'!BX69)</f>
        <v/>
      </c>
      <c r="BY265" s="482" t="str">
        <f>IF(AND('8'!BY69=""),"",'8'!BY69)</f>
        <v/>
      </c>
      <c r="BZ265" s="482" t="str">
        <f>IF(AND('8'!BZ69=""),"",'8'!BZ69)</f>
        <v/>
      </c>
      <c r="CA265" s="482" t="str">
        <f>IF(AND('8'!CA69=""),"",'8'!CA69)</f>
        <v/>
      </c>
      <c r="CB265" s="482" t="str">
        <f>IF(AND('8'!CB69=""),"",'8'!CB69)</f>
        <v/>
      </c>
      <c r="CC265" s="482" t="str">
        <f>IF(AND('8'!CC69=""),"",'8'!CC69)</f>
        <v/>
      </c>
      <c r="CD265" s="482" t="str">
        <f>IF(AND('8'!CD69=""),"",'8'!CD69)</f>
        <v/>
      </c>
      <c r="CE265" s="482" t="str">
        <f>IF(AND('8'!CE69=""),"",'8'!CE69)</f>
        <v/>
      </c>
      <c r="CF265" s="482" t="str">
        <f>IF(AND('8'!CF69=""),"",'8'!CF69)</f>
        <v/>
      </c>
      <c r="CG265" s="482" t="str">
        <f>IF(AND('8'!CG69=""),"",'8'!CG69)</f>
        <v/>
      </c>
      <c r="CH265" s="482" t="str">
        <f>IF(AND('8'!CH69=""),"",'8'!CH69)</f>
        <v/>
      </c>
      <c r="CI265" s="482" t="str">
        <f>IF(AND('8'!CI69=""),"",'8'!CI69)</f>
        <v/>
      </c>
      <c r="CJ265" s="482" t="str">
        <f>IF(AND('8'!CJ69=""),"",'8'!CJ69)</f>
        <v/>
      </c>
      <c r="CK265" s="482" t="str">
        <f>IF(AND('8'!CK69=""),"",'8'!CK69)</f>
        <v/>
      </c>
      <c r="CL265" s="482" t="str">
        <f>IF(AND('8'!CL69=""),"",'8'!CL69)</f>
        <v/>
      </c>
      <c r="CM265" s="482" t="str">
        <f>IF(AND('8'!CM69=""),"",'8'!CM69)</f>
        <v/>
      </c>
      <c r="CN265" s="482" t="str">
        <f>IF(AND('8'!CN69=""),"",'8'!CN69)</f>
        <v/>
      </c>
      <c r="CO265" s="482" t="str">
        <f>IF(AND('8'!CO69=""),"",'8'!CO69)</f>
        <v/>
      </c>
      <c r="CP265" s="482" t="str">
        <f>IF(AND('8'!CP69=""),"",'8'!CP69)</f>
        <v/>
      </c>
      <c r="CQ265" s="482" t="str">
        <f>IF(AND('8'!CQ69=""),"",'8'!CQ69)</f>
        <v/>
      </c>
      <c r="CR265" s="482" t="str">
        <f>IF(AND('8'!CR69=""),"",'8'!CR69)</f>
        <v/>
      </c>
      <c r="CS265" s="482" t="str">
        <f>IF(AND('8'!CS69=""),"",'8'!CS69)</f>
        <v/>
      </c>
      <c r="CT265" s="482" t="str">
        <f>IF(AND('8'!CT69=""),"",'8'!CT69)</f>
        <v/>
      </c>
      <c r="CU265" s="482" t="str">
        <f>IF(AND('8'!CU69=""),"",'8'!CU69)</f>
        <v/>
      </c>
      <c r="CV265" s="482" t="str">
        <f>IF(AND('8'!CV69=""),"",'8'!CV69)</f>
        <v/>
      </c>
      <c r="CW265" s="482" t="str">
        <f>IF(AND('8'!CW69=""),"",'8'!CW69)</f>
        <v/>
      </c>
      <c r="CX265" s="482" t="str">
        <f>IF(AND('8'!CX69=""),"",'8'!CX69)</f>
        <v/>
      </c>
      <c r="CY265" s="482" t="str">
        <f>IF(AND('8'!CY69=""),"",'8'!CY69)</f>
        <v/>
      </c>
      <c r="CZ265" s="482" t="str">
        <f>IF(AND('8'!CZ69=""),"",'8'!CZ69)</f>
        <v/>
      </c>
      <c r="DA265" s="482" t="str">
        <f>IF(AND('8'!DA69=""),"",'8'!DA69)</f>
        <v/>
      </c>
      <c r="DB265" s="482" t="str">
        <f>IF(AND('8'!DB69=""),"",'8'!DB69)</f>
        <v/>
      </c>
      <c r="DC265" s="482" t="str">
        <f>IF(AND('8'!DC69=""),"",'8'!DC69)</f>
        <v/>
      </c>
      <c r="DD265" s="482" t="str">
        <f>IF(AND('8'!DD69=""),"",'8'!DD69)</f>
        <v/>
      </c>
      <c r="DE265" s="482" t="str">
        <f>IF(AND('8'!DE69=""),"",'8'!DE69)</f>
        <v/>
      </c>
      <c r="DF265" s="482" t="str">
        <f>IF(AND('8'!DF69=""),"",'8'!DF69)</f>
        <v/>
      </c>
      <c r="DG265" s="482" t="str">
        <f>IF(AND('8'!DG69=""),"",'8'!DG69)</f>
        <v/>
      </c>
      <c r="DH265" s="482" t="str">
        <f>IF(AND('8'!DH69=""),"",'8'!DH69)</f>
        <v/>
      </c>
      <c r="DI265" s="482" t="str">
        <f>IF(AND('8'!DI69=""),"",'8'!DI69)</f>
        <v/>
      </c>
      <c r="DJ265" s="482" t="str">
        <f>IF(AND('8'!DJ69=""),"",'8'!DJ69)</f>
        <v/>
      </c>
      <c r="DK265" s="482" t="str">
        <f>IF(AND('8'!DK69=""),"",'8'!DK69)</f>
        <v/>
      </c>
      <c r="DL265" s="482" t="str">
        <f>IF(AND('8'!DL69=""),"",'8'!DL69)</f>
        <v/>
      </c>
      <c r="DM265" s="482" t="str">
        <f>IF(AND('8'!DM69=""),"",'8'!DM69)</f>
        <v/>
      </c>
      <c r="DN265" s="482" t="str">
        <f>IF(AND('8'!DN69=""),"",'8'!DN69)</f>
        <v/>
      </c>
      <c r="DO265" s="482" t="str">
        <f>IF(AND('8'!DO69=""),"",'8'!DO69)</f>
        <v/>
      </c>
      <c r="DP265" s="482" t="str">
        <f>IF(AND('8'!DP69=""),"",'8'!DP69)</f>
        <v/>
      </c>
      <c r="DQ265" s="482" t="str">
        <f>IF(AND('8'!DQ69=""),"",'8'!DQ69)</f>
        <v/>
      </c>
      <c r="DR265" s="482" t="str">
        <f>IF(AND('8'!DR69=""),"",'8'!DR69)</f>
        <v/>
      </c>
      <c r="DS265" s="482" t="str">
        <f>IF(AND('8'!DS69=""),"",'8'!DS69)</f>
        <v/>
      </c>
      <c r="DT265" s="482" t="str">
        <f>IF(AND('8'!DT69=""),"",'8'!DT69)</f>
        <v/>
      </c>
      <c r="DU265" s="482" t="str">
        <f>IF(AND('8'!DU69=""),"",'8'!DU69)</f>
        <v/>
      </c>
      <c r="DV265" s="482" t="str">
        <f>IF(AND('8'!DV69=""),"",'8'!DV69)</f>
        <v/>
      </c>
      <c r="DW265" s="482" t="str">
        <f>IF(AND('8'!DW69=""),"",'8'!DW69)</f>
        <v/>
      </c>
      <c r="DX265" s="482" t="str">
        <f>IF(AND('8'!DX69=""),"",'8'!DX69)</f>
        <v/>
      </c>
      <c r="DY265" s="482" t="str">
        <f>IF(AND('8'!DY69=""),"",'8'!DY69)</f>
        <v/>
      </c>
      <c r="DZ265" s="482" t="str">
        <f>IF(AND('8'!DZ69=""),"",'8'!DZ69)</f>
        <v/>
      </c>
      <c r="EA265" s="482" t="str">
        <f>IF(AND('8'!EA69=""),"",'8'!EA69)</f>
        <v/>
      </c>
      <c r="EB265" s="482" t="str">
        <f>IF(AND('8'!EB69=""),"",'8'!EB69)</f>
        <v/>
      </c>
      <c r="EC265" s="482" t="str">
        <f>IF(AND('8'!EC69=""),"",'8'!EC69)</f>
        <v/>
      </c>
      <c r="ED265" s="482" t="str">
        <f>IF(AND('8'!ED69=""),"",'8'!ED69)</f>
        <v/>
      </c>
      <c r="EE265" s="482" t="str">
        <f>IF(AND('8'!EE69=""),"",'8'!EE69)</f>
        <v/>
      </c>
      <c r="EF265" s="482" t="str">
        <f>IF(AND('8'!EF69=""),"",'8'!EF69)</f>
        <v/>
      </c>
      <c r="EG265" s="482" t="str">
        <f>IF(AND('8'!EG69=""),"",'8'!EG69)</f>
        <v/>
      </c>
      <c r="EH265" s="482" t="str">
        <f>IF(AND('8'!EH69=""),"",'8'!EH69)</f>
        <v/>
      </c>
      <c r="EI265" s="482" t="str">
        <f>IF(AND('8'!EI69=""),"",'8'!EI69)</f>
        <v/>
      </c>
      <c r="EJ265" s="482" t="str">
        <f>IF(AND('8'!EJ69=""),"",'8'!EJ69)</f>
        <v/>
      </c>
      <c r="EK265" s="482" t="str">
        <f>IF(AND('8'!EK69=""),"",'8'!EK69)</f>
        <v/>
      </c>
      <c r="EL265" s="482" t="str">
        <f>IF(AND('8'!EL69=""),"",'8'!EL69)</f>
        <v/>
      </c>
      <c r="EM265" s="482" t="str">
        <f>IF(AND('8'!EM69=""),"",'8'!EM69)</f>
        <v/>
      </c>
      <c r="EN265" s="482" t="str">
        <f>IF(AND('8'!EN69=""),"",'8'!EN69)</f>
        <v/>
      </c>
      <c r="EO265" s="482" t="str">
        <f>IF(AND('8'!EO69=""),"",'8'!EO69)</f>
        <v/>
      </c>
      <c r="EP265" s="482" t="str">
        <f>IF(AND('8'!EP69=""),"",'8'!EP69)</f>
        <v/>
      </c>
      <c r="EQ265" s="482" t="str">
        <f>IF(AND('8'!EQ69=""),"",'8'!EQ69)</f>
        <v/>
      </c>
      <c r="ER265" s="482" t="str">
        <f>IF(AND('8'!ER69=""),"",'8'!ER69)</f>
        <v/>
      </c>
      <c r="ES265" s="482" t="str">
        <f>IF(AND('8'!ES69=""),"",'8'!ES69)</f>
        <v/>
      </c>
      <c r="ET265" s="482" t="str">
        <f>IF(AND('8'!ET69=""),"",'8'!ET69)</f>
        <v/>
      </c>
      <c r="EU265" s="482" t="str">
        <f>IF(AND('8'!EU69=""),"",'8'!EU69)</f>
        <v/>
      </c>
      <c r="EV265" s="482" t="str">
        <f>IF(AND('8'!EV69=""),"",'8'!EV69)</f>
        <v/>
      </c>
      <c r="EW265" s="482" t="str">
        <f>IF(AND('8'!EW69=""),"",'8'!EW69)</f>
        <v/>
      </c>
      <c r="EX265" s="482" t="str">
        <f>IF(AND('8'!EX69=""),"",'8'!EX69)</f>
        <v/>
      </c>
      <c r="EY265" s="482" t="str">
        <f>IF(AND('8'!EY69=""),"",'8'!EY69)</f>
        <v/>
      </c>
      <c r="EZ265" s="482" t="str">
        <f>IF(AND('8'!EZ69=""),"",'8'!EZ69)</f>
        <v/>
      </c>
      <c r="FA265" s="482" t="str">
        <f>IF(AND('8'!FA69=""),"",'8'!FA69)</f>
        <v/>
      </c>
      <c r="FB265" s="482" t="str">
        <f>IF(AND('8'!FB69=""),"",'8'!FB69)</f>
        <v/>
      </c>
      <c r="FC265" s="482" t="str">
        <f>IF(AND('8'!FC69=""),"",'8'!FC69)</f>
        <v/>
      </c>
      <c r="FD265" s="482" t="str">
        <f>IF(AND('8'!FD69=""),"",'8'!FD69)</f>
        <v/>
      </c>
      <c r="FE265" s="482" t="str">
        <f>IF(AND('8'!FE69=""),"",'8'!FE69)</f>
        <v/>
      </c>
      <c r="FF265" s="482" t="str">
        <f>IF(AND('8'!FF69=""),"",'8'!FF69)</f>
        <v xml:space="preserve"> </v>
      </c>
      <c r="FG265" s="482" t="str">
        <f>IF(AND('8'!FG69=""),"",'8'!FG69)</f>
        <v/>
      </c>
      <c r="FH265" s="482" t="str">
        <f>IF(AND('8'!FH69=""),"",'8'!FH69)</f>
        <v/>
      </c>
      <c r="FI265" s="482" t="str">
        <f>IF(AND('8'!FI69=""),"",'8'!FI69)</f>
        <v/>
      </c>
      <c r="FJ265" s="482" t="str">
        <f>IF(AND('8'!FJ69=""),"",'8'!FJ69)</f>
        <v/>
      </c>
      <c r="FK265" s="482" t="str">
        <f>IF(AND('8'!FK69=""),"",'8'!FK69)</f>
        <v/>
      </c>
      <c r="FL265" s="482" t="str">
        <f>IF(AND('8'!FL69=""),"",'8'!FL69)</f>
        <v/>
      </c>
      <c r="FM265" s="482" t="str">
        <f>IF(AND('8'!FM69=""),"",'8'!FM69)</f>
        <v xml:space="preserve"> </v>
      </c>
      <c r="FN265" s="482" t="str">
        <f>IF(AND('8'!FN69=""),"",'8'!FN69)</f>
        <v/>
      </c>
      <c r="FO265" s="482" t="str">
        <f>IF(AND('8'!FO69=""),"",'8'!FO69)</f>
        <v/>
      </c>
      <c r="FP265" s="482" t="str">
        <f>IF(AND('8'!FP69=""),"",'8'!FP69)</f>
        <v/>
      </c>
      <c r="FQ265" s="482" t="str">
        <f>IF(AND('8'!FQ69=""),"",'8'!FQ69)</f>
        <v/>
      </c>
      <c r="FR265" s="482" t="str">
        <f>IF(AND('8'!FR69=""),"",'8'!FR69)</f>
        <v/>
      </c>
      <c r="FS265" s="482" t="str">
        <f>IF(AND('8'!FS69=""),"",'8'!FS69)</f>
        <v/>
      </c>
      <c r="FT265" s="482" t="str">
        <f>IF(AND('8'!FT69=""),"",'8'!FT69)</f>
        <v xml:space="preserve"> </v>
      </c>
      <c r="FU265" s="482" t="str">
        <f>IF(AND('8'!FV69=""),"",'8'!FV69)</f>
        <v>-</v>
      </c>
      <c r="FV265" s="482" t="str">
        <f>IF(AND('8'!FW69=""),"",'8'!FW69)</f>
        <v>-</v>
      </c>
      <c r="FW265" s="482" t="str">
        <f>IF(AND('8'!FX69=""),"",'8'!FX69)</f>
        <v>-</v>
      </c>
      <c r="FX265" s="482" t="str">
        <f>IF(AND('8'!FY69=""),"",'8'!FY69)</f>
        <v>-</v>
      </c>
      <c r="FY265" s="482" t="str">
        <f>IF(AND('8'!FZ69=""),"",'8'!FZ69)</f>
        <v>-</v>
      </c>
      <c r="FZ265" s="482" t="str">
        <f>IF(AND('8'!GA69=""),"",'8'!GA69)</f>
        <v>-</v>
      </c>
      <c r="GA265" s="482" t="str">
        <f>IF(AND('8'!GB69=""),"",'8'!GB69)</f>
        <v>-</v>
      </c>
      <c r="GB265" s="482" t="str">
        <f>IF(AND('8'!GC69=""),"",'8'!GC69)</f>
        <v>-</v>
      </c>
      <c r="GC265" s="482" t="str">
        <f>IF(AND('8'!GD69=""),"",'8'!GD69)</f>
        <v>-</v>
      </c>
      <c r="GD265" s="482" t="str">
        <f>IF(AND('8'!GE69=""),"",'8'!GE69)</f>
        <v>-</v>
      </c>
      <c r="GE265" s="482" t="str">
        <f>IF(AND('8'!GF69=""),"",'8'!GF69)</f>
        <v>-</v>
      </c>
      <c r="GF265" s="482" t="str">
        <f>IF(AND('8'!GG69=""),"",'8'!GG69)</f>
        <v>-</v>
      </c>
      <c r="GG265" s="482" t="str">
        <f>IF(AND('8'!GH69=""),"",IF(AND('8'!GH69="-"),"",'8'!GH69))</f>
        <v/>
      </c>
      <c r="GH265" s="50" t="str">
        <f>IF(AND(C265=""),"",VLOOKUP(B265,Register!$A$7:$CL$311,36,FALSE))</f>
        <v/>
      </c>
      <c r="GI265" s="483" t="str">
        <f>IF(AND('8'!GL69=""),"",'8'!GL69)</f>
        <v/>
      </c>
      <c r="GJ265" s="173" t="str">
        <f>IF(AND('8'!FU69=""),"",'8'!FU69)</f>
        <v/>
      </c>
    </row>
    <row r="266" spans="1:192" ht="21">
      <c r="A266" s="480">
        <v>258</v>
      </c>
      <c r="B266" s="481" t="str">
        <f>IF(AND('8'!B70=""),"",'8'!B70)</f>
        <v/>
      </c>
      <c r="C266" s="196" t="str">
        <f>IF(AND('8'!C70=""),"",'8'!C70)</f>
        <v/>
      </c>
      <c r="D266" s="196" t="str">
        <f>IF(AND('8'!D70=""),"",'8'!D70)</f>
        <v/>
      </c>
      <c r="E266" s="201" t="str">
        <f>IF(AND('8'!E70=""),"",'8'!E70)</f>
        <v/>
      </c>
      <c r="F266" s="482" t="str">
        <f>IF(AND('8'!F70=""),"",'8'!F70)</f>
        <v/>
      </c>
      <c r="G266" s="482" t="str">
        <f>IF(AND('8'!G70=""),"",'8'!G70)</f>
        <v/>
      </c>
      <c r="H266" s="482" t="str">
        <f>IF(AND('8'!H70=""),"",'8'!H70)</f>
        <v/>
      </c>
      <c r="I266" s="482" t="str">
        <f>IF(AND('8'!I70=""),"",'8'!I70)</f>
        <v/>
      </c>
      <c r="J266" s="482" t="str">
        <f>IF(AND('8'!J70=""),"",'8'!J70)</f>
        <v/>
      </c>
      <c r="K266" s="482" t="str">
        <f>IF(AND('8'!K70=""),"",'8'!K70)</f>
        <v/>
      </c>
      <c r="L266" s="482" t="str">
        <f>IF(AND('8'!L70=""),"",'8'!L70)</f>
        <v/>
      </c>
      <c r="M266" s="482" t="str">
        <f>IF(AND('8'!M70=""),"",'8'!M70)</f>
        <v/>
      </c>
      <c r="N266" s="482" t="str">
        <f>IF(AND('8'!N70=""),"",'8'!N70)</f>
        <v/>
      </c>
      <c r="O266" s="482" t="str">
        <f>IF(AND('8'!O70=""),"",'8'!O70)</f>
        <v/>
      </c>
      <c r="P266" s="482" t="str">
        <f>IF(AND('8'!P70=""),"",'8'!P70)</f>
        <v/>
      </c>
      <c r="Q266" s="482" t="str">
        <f>IF(AND('8'!Q70=""),"",'8'!Q70)</f>
        <v/>
      </c>
      <c r="R266" s="482" t="str">
        <f>IF(AND('8'!R70=""),"",'8'!R70)</f>
        <v/>
      </c>
      <c r="S266" s="482" t="str">
        <f>IF(AND('8'!S70=""),"",'8'!S70)</f>
        <v/>
      </c>
      <c r="T266" s="482" t="str">
        <f>IF(AND('8'!T70=""),"",'8'!T70)</f>
        <v/>
      </c>
      <c r="U266" s="482" t="str">
        <f>IF(AND('8'!U70=""),"",'8'!U70)</f>
        <v/>
      </c>
      <c r="V266" s="482" t="str">
        <f>IF(AND('8'!V70=""),"",'8'!V70)</f>
        <v/>
      </c>
      <c r="W266" s="482" t="str">
        <f>IF(AND('8'!W70=""),"",'8'!W70)</f>
        <v/>
      </c>
      <c r="X266" s="482" t="str">
        <f>IF(AND('8'!X70=""),"",'8'!X70)</f>
        <v/>
      </c>
      <c r="Y266" s="482" t="str">
        <f>IF(AND('8'!Y70=""),"",'8'!Y70)</f>
        <v/>
      </c>
      <c r="Z266" s="482" t="str">
        <f>IF(AND('8'!Z70=""),"",'8'!Z70)</f>
        <v/>
      </c>
      <c r="AA266" s="482" t="str">
        <f>IF(AND('8'!AA70=""),"",'8'!AA70)</f>
        <v/>
      </c>
      <c r="AB266" s="482" t="str">
        <f>IF(AND('8'!AB70=""),"",'8'!AB70)</f>
        <v/>
      </c>
      <c r="AC266" s="482" t="str">
        <f>IF(AND('8'!AC70=""),"",'8'!AC70)</f>
        <v/>
      </c>
      <c r="AD266" s="482" t="str">
        <f>IF(AND('8'!AD70=""),"",'8'!AD70)</f>
        <v/>
      </c>
      <c r="AE266" s="482" t="str">
        <f>IF(AND('8'!AE70=""),"",'8'!AE70)</f>
        <v/>
      </c>
      <c r="AF266" s="482" t="str">
        <f>IF(AND('8'!AF70=""),"",'8'!AF70)</f>
        <v/>
      </c>
      <c r="AG266" s="482" t="str">
        <f>IF(AND('8'!AG70=""),"",'8'!AG70)</f>
        <v/>
      </c>
      <c r="AH266" s="482" t="str">
        <f>IF(AND('8'!AH70=""),"",'8'!AH70)</f>
        <v/>
      </c>
      <c r="AI266" s="482" t="str">
        <f>IF(AND('8'!AI70=""),"",'8'!AI70)</f>
        <v/>
      </c>
      <c r="AJ266" s="482" t="str">
        <f>IF(AND('8'!AJ70=""),"",'8'!AJ70)</f>
        <v/>
      </c>
      <c r="AK266" s="482" t="str">
        <f>IF(AND('8'!AK70=""),"",'8'!AK70)</f>
        <v/>
      </c>
      <c r="AL266" s="482" t="str">
        <f>IF(AND('8'!AL70=""),"",'8'!AL70)</f>
        <v/>
      </c>
      <c r="AM266" s="482" t="str">
        <f>IF(AND('8'!AM70=""),"",'8'!AM70)</f>
        <v/>
      </c>
      <c r="AN266" s="482" t="str">
        <f>IF(AND('8'!AN70=""),"",'8'!AN70)</f>
        <v/>
      </c>
      <c r="AO266" s="482" t="str">
        <f>IF(AND('8'!AO70=""),"",'8'!AO70)</f>
        <v/>
      </c>
      <c r="AP266" s="482" t="str">
        <f>IF(AND('8'!AP70=""),"",'8'!AP70)</f>
        <v/>
      </c>
      <c r="AQ266" s="482" t="str">
        <f>IF(AND('8'!AQ70=""),"",'8'!AQ70)</f>
        <v/>
      </c>
      <c r="AR266" s="482" t="str">
        <f>IF(AND('8'!AR70=""),"",'8'!AR70)</f>
        <v/>
      </c>
      <c r="AS266" s="482" t="str">
        <f>IF(AND('8'!AS70=""),"",'8'!AS70)</f>
        <v/>
      </c>
      <c r="AT266" s="482" t="str">
        <f>IF(AND('8'!AT70=""),"",'8'!AT70)</f>
        <v/>
      </c>
      <c r="AU266" s="482" t="str">
        <f>IF(AND('8'!AU70=""),"",'8'!AU70)</f>
        <v/>
      </c>
      <c r="AV266" s="482" t="str">
        <f>IF(AND('8'!AV70=""),"",'8'!AV70)</f>
        <v/>
      </c>
      <c r="AW266" s="482" t="str">
        <f>IF(AND('8'!AW70=""),"",'8'!AW70)</f>
        <v/>
      </c>
      <c r="AX266" s="482" t="str">
        <f>IF(AND('8'!AX70=""),"",'8'!AX70)</f>
        <v/>
      </c>
      <c r="AY266" s="482" t="str">
        <f>IF(AND('8'!AY70=""),"",'8'!AY70)</f>
        <v/>
      </c>
      <c r="AZ266" s="482" t="str">
        <f>IF(AND('8'!AZ70=""),"",'8'!AZ70)</f>
        <v/>
      </c>
      <c r="BA266" s="482" t="str">
        <f>IF(AND('8'!BA70=""),"",'8'!BA70)</f>
        <v/>
      </c>
      <c r="BB266" s="482" t="str">
        <f>IF(AND('8'!BB70=""),"",'8'!BB70)</f>
        <v/>
      </c>
      <c r="BC266" s="482" t="str">
        <f>IF(AND('8'!BC70=""),"",'8'!BC70)</f>
        <v/>
      </c>
      <c r="BD266" s="482" t="str">
        <f>IF(AND('8'!BD70=""),"",'8'!BD70)</f>
        <v/>
      </c>
      <c r="BE266" s="482" t="str">
        <f>IF(AND('8'!BE70=""),"",'8'!BE70)</f>
        <v/>
      </c>
      <c r="BF266" s="482" t="str">
        <f>IF(AND('8'!BF70=""),"",'8'!BF70)</f>
        <v/>
      </c>
      <c r="BG266" s="482" t="str">
        <f>IF(AND('8'!BG70=""),"",'8'!BG70)</f>
        <v/>
      </c>
      <c r="BH266" s="482" t="str">
        <f>IF(AND('8'!BH70=""),"",'8'!BH70)</f>
        <v/>
      </c>
      <c r="BI266" s="482" t="str">
        <f>IF(AND('8'!BI70=""),"",'8'!BI70)</f>
        <v/>
      </c>
      <c r="BJ266" s="482" t="str">
        <f>IF(AND('8'!BJ70=""),"",'8'!BJ70)</f>
        <v/>
      </c>
      <c r="BK266" s="482" t="str">
        <f>IF(AND('8'!BK70=""),"",'8'!BK70)</f>
        <v/>
      </c>
      <c r="BL266" s="482" t="str">
        <f>IF(AND('8'!BL70=""),"",'8'!BL70)</f>
        <v/>
      </c>
      <c r="BM266" s="482" t="str">
        <f>IF(AND('8'!BM70=""),"",'8'!BM70)</f>
        <v/>
      </c>
      <c r="BN266" s="482" t="str">
        <f>IF(AND('8'!BN70=""),"",'8'!BN70)</f>
        <v/>
      </c>
      <c r="BO266" s="482" t="str">
        <f>IF(AND('8'!BO70=""),"",'8'!BO70)</f>
        <v/>
      </c>
      <c r="BP266" s="482" t="str">
        <f>IF(AND('8'!BP70=""),"",'8'!BP70)</f>
        <v/>
      </c>
      <c r="BQ266" s="482" t="str">
        <f>IF(AND('8'!BQ70=""),"",'8'!BQ70)</f>
        <v/>
      </c>
      <c r="BR266" s="482" t="str">
        <f>IF(AND('8'!BR70=""),"",'8'!BR70)</f>
        <v/>
      </c>
      <c r="BS266" s="482" t="str">
        <f>IF(AND('8'!BS70=""),"",'8'!BS70)</f>
        <v/>
      </c>
      <c r="BT266" s="482" t="str">
        <f>IF(AND('8'!BT70=""),"",'8'!BT70)</f>
        <v/>
      </c>
      <c r="BU266" s="482" t="str">
        <f>IF(AND('8'!BU70=""),"",'8'!BU70)</f>
        <v/>
      </c>
      <c r="BV266" s="482" t="str">
        <f>IF(AND('8'!BV70=""),"",'8'!BV70)</f>
        <v/>
      </c>
      <c r="BW266" s="482" t="str">
        <f>IF(AND('8'!BW70=""),"",'8'!BW70)</f>
        <v/>
      </c>
      <c r="BX266" s="482" t="str">
        <f>IF(AND('8'!BX70=""),"",'8'!BX70)</f>
        <v/>
      </c>
      <c r="BY266" s="482" t="str">
        <f>IF(AND('8'!BY70=""),"",'8'!BY70)</f>
        <v/>
      </c>
      <c r="BZ266" s="482" t="str">
        <f>IF(AND('8'!BZ70=""),"",'8'!BZ70)</f>
        <v/>
      </c>
      <c r="CA266" s="482" t="str">
        <f>IF(AND('8'!CA70=""),"",'8'!CA70)</f>
        <v/>
      </c>
      <c r="CB266" s="482" t="str">
        <f>IF(AND('8'!CB70=""),"",'8'!CB70)</f>
        <v/>
      </c>
      <c r="CC266" s="482" t="str">
        <f>IF(AND('8'!CC70=""),"",'8'!CC70)</f>
        <v/>
      </c>
      <c r="CD266" s="482" t="str">
        <f>IF(AND('8'!CD70=""),"",'8'!CD70)</f>
        <v/>
      </c>
      <c r="CE266" s="482" t="str">
        <f>IF(AND('8'!CE70=""),"",'8'!CE70)</f>
        <v/>
      </c>
      <c r="CF266" s="482" t="str">
        <f>IF(AND('8'!CF70=""),"",'8'!CF70)</f>
        <v/>
      </c>
      <c r="CG266" s="482" t="str">
        <f>IF(AND('8'!CG70=""),"",'8'!CG70)</f>
        <v/>
      </c>
      <c r="CH266" s="482" t="str">
        <f>IF(AND('8'!CH70=""),"",'8'!CH70)</f>
        <v/>
      </c>
      <c r="CI266" s="482" t="str">
        <f>IF(AND('8'!CI70=""),"",'8'!CI70)</f>
        <v/>
      </c>
      <c r="CJ266" s="482" t="str">
        <f>IF(AND('8'!CJ70=""),"",'8'!CJ70)</f>
        <v/>
      </c>
      <c r="CK266" s="482" t="str">
        <f>IF(AND('8'!CK70=""),"",'8'!CK70)</f>
        <v/>
      </c>
      <c r="CL266" s="482" t="str">
        <f>IF(AND('8'!CL70=""),"",'8'!CL70)</f>
        <v/>
      </c>
      <c r="CM266" s="482" t="str">
        <f>IF(AND('8'!CM70=""),"",'8'!CM70)</f>
        <v/>
      </c>
      <c r="CN266" s="482" t="str">
        <f>IF(AND('8'!CN70=""),"",'8'!CN70)</f>
        <v/>
      </c>
      <c r="CO266" s="482" t="str">
        <f>IF(AND('8'!CO70=""),"",'8'!CO70)</f>
        <v/>
      </c>
      <c r="CP266" s="482" t="str">
        <f>IF(AND('8'!CP70=""),"",'8'!CP70)</f>
        <v/>
      </c>
      <c r="CQ266" s="482" t="str">
        <f>IF(AND('8'!CQ70=""),"",'8'!CQ70)</f>
        <v/>
      </c>
      <c r="CR266" s="482" t="str">
        <f>IF(AND('8'!CR70=""),"",'8'!CR70)</f>
        <v/>
      </c>
      <c r="CS266" s="482" t="str">
        <f>IF(AND('8'!CS70=""),"",'8'!CS70)</f>
        <v/>
      </c>
      <c r="CT266" s="482" t="str">
        <f>IF(AND('8'!CT70=""),"",'8'!CT70)</f>
        <v/>
      </c>
      <c r="CU266" s="482" t="str">
        <f>IF(AND('8'!CU70=""),"",'8'!CU70)</f>
        <v/>
      </c>
      <c r="CV266" s="482" t="str">
        <f>IF(AND('8'!CV70=""),"",'8'!CV70)</f>
        <v/>
      </c>
      <c r="CW266" s="482" t="str">
        <f>IF(AND('8'!CW70=""),"",'8'!CW70)</f>
        <v/>
      </c>
      <c r="CX266" s="482" t="str">
        <f>IF(AND('8'!CX70=""),"",'8'!CX70)</f>
        <v/>
      </c>
      <c r="CY266" s="482" t="str">
        <f>IF(AND('8'!CY70=""),"",'8'!CY70)</f>
        <v/>
      </c>
      <c r="CZ266" s="482" t="str">
        <f>IF(AND('8'!CZ70=""),"",'8'!CZ70)</f>
        <v/>
      </c>
      <c r="DA266" s="482" t="str">
        <f>IF(AND('8'!DA70=""),"",'8'!DA70)</f>
        <v/>
      </c>
      <c r="DB266" s="482" t="str">
        <f>IF(AND('8'!DB70=""),"",'8'!DB70)</f>
        <v/>
      </c>
      <c r="DC266" s="482" t="str">
        <f>IF(AND('8'!DC70=""),"",'8'!DC70)</f>
        <v/>
      </c>
      <c r="DD266" s="482" t="str">
        <f>IF(AND('8'!DD70=""),"",'8'!DD70)</f>
        <v/>
      </c>
      <c r="DE266" s="482" t="str">
        <f>IF(AND('8'!DE70=""),"",'8'!DE70)</f>
        <v/>
      </c>
      <c r="DF266" s="482" t="str">
        <f>IF(AND('8'!DF70=""),"",'8'!DF70)</f>
        <v/>
      </c>
      <c r="DG266" s="482" t="str">
        <f>IF(AND('8'!DG70=""),"",'8'!DG70)</f>
        <v/>
      </c>
      <c r="DH266" s="482" t="str">
        <f>IF(AND('8'!DH70=""),"",'8'!DH70)</f>
        <v/>
      </c>
      <c r="DI266" s="482" t="str">
        <f>IF(AND('8'!DI70=""),"",'8'!DI70)</f>
        <v/>
      </c>
      <c r="DJ266" s="482" t="str">
        <f>IF(AND('8'!DJ70=""),"",'8'!DJ70)</f>
        <v/>
      </c>
      <c r="DK266" s="482" t="str">
        <f>IF(AND('8'!DK70=""),"",'8'!DK70)</f>
        <v/>
      </c>
      <c r="DL266" s="482" t="str">
        <f>IF(AND('8'!DL70=""),"",'8'!DL70)</f>
        <v/>
      </c>
      <c r="DM266" s="482" t="str">
        <f>IF(AND('8'!DM70=""),"",'8'!DM70)</f>
        <v/>
      </c>
      <c r="DN266" s="482" t="str">
        <f>IF(AND('8'!DN70=""),"",'8'!DN70)</f>
        <v/>
      </c>
      <c r="DO266" s="482" t="str">
        <f>IF(AND('8'!DO70=""),"",'8'!DO70)</f>
        <v/>
      </c>
      <c r="DP266" s="482" t="str">
        <f>IF(AND('8'!DP70=""),"",'8'!DP70)</f>
        <v/>
      </c>
      <c r="DQ266" s="482" t="str">
        <f>IF(AND('8'!DQ70=""),"",'8'!DQ70)</f>
        <v/>
      </c>
      <c r="DR266" s="482" t="str">
        <f>IF(AND('8'!DR70=""),"",'8'!DR70)</f>
        <v/>
      </c>
      <c r="DS266" s="482" t="str">
        <f>IF(AND('8'!DS70=""),"",'8'!DS70)</f>
        <v/>
      </c>
      <c r="DT266" s="482" t="str">
        <f>IF(AND('8'!DT70=""),"",'8'!DT70)</f>
        <v/>
      </c>
      <c r="DU266" s="482" t="str">
        <f>IF(AND('8'!DU70=""),"",'8'!DU70)</f>
        <v/>
      </c>
      <c r="DV266" s="482" t="str">
        <f>IF(AND('8'!DV70=""),"",'8'!DV70)</f>
        <v/>
      </c>
      <c r="DW266" s="482" t="str">
        <f>IF(AND('8'!DW70=""),"",'8'!DW70)</f>
        <v/>
      </c>
      <c r="DX266" s="482" t="str">
        <f>IF(AND('8'!DX70=""),"",'8'!DX70)</f>
        <v/>
      </c>
      <c r="DY266" s="482" t="str">
        <f>IF(AND('8'!DY70=""),"",'8'!DY70)</f>
        <v/>
      </c>
      <c r="DZ266" s="482" t="str">
        <f>IF(AND('8'!DZ70=""),"",'8'!DZ70)</f>
        <v/>
      </c>
      <c r="EA266" s="482" t="str">
        <f>IF(AND('8'!EA70=""),"",'8'!EA70)</f>
        <v/>
      </c>
      <c r="EB266" s="482" t="str">
        <f>IF(AND('8'!EB70=""),"",'8'!EB70)</f>
        <v/>
      </c>
      <c r="EC266" s="482" t="str">
        <f>IF(AND('8'!EC70=""),"",'8'!EC70)</f>
        <v/>
      </c>
      <c r="ED266" s="482" t="str">
        <f>IF(AND('8'!ED70=""),"",'8'!ED70)</f>
        <v/>
      </c>
      <c r="EE266" s="482" t="str">
        <f>IF(AND('8'!EE70=""),"",'8'!EE70)</f>
        <v/>
      </c>
      <c r="EF266" s="482" t="str">
        <f>IF(AND('8'!EF70=""),"",'8'!EF70)</f>
        <v/>
      </c>
      <c r="EG266" s="482" t="str">
        <f>IF(AND('8'!EG70=""),"",'8'!EG70)</f>
        <v/>
      </c>
      <c r="EH266" s="482" t="str">
        <f>IF(AND('8'!EH70=""),"",'8'!EH70)</f>
        <v/>
      </c>
      <c r="EI266" s="482" t="str">
        <f>IF(AND('8'!EI70=""),"",'8'!EI70)</f>
        <v/>
      </c>
      <c r="EJ266" s="482" t="str">
        <f>IF(AND('8'!EJ70=""),"",'8'!EJ70)</f>
        <v/>
      </c>
      <c r="EK266" s="482" t="str">
        <f>IF(AND('8'!EK70=""),"",'8'!EK70)</f>
        <v/>
      </c>
      <c r="EL266" s="482" t="str">
        <f>IF(AND('8'!EL70=""),"",'8'!EL70)</f>
        <v/>
      </c>
      <c r="EM266" s="482" t="str">
        <f>IF(AND('8'!EM70=""),"",'8'!EM70)</f>
        <v/>
      </c>
      <c r="EN266" s="482" t="str">
        <f>IF(AND('8'!EN70=""),"",'8'!EN70)</f>
        <v/>
      </c>
      <c r="EO266" s="482" t="str">
        <f>IF(AND('8'!EO70=""),"",'8'!EO70)</f>
        <v/>
      </c>
      <c r="EP266" s="482" t="str">
        <f>IF(AND('8'!EP70=""),"",'8'!EP70)</f>
        <v/>
      </c>
      <c r="EQ266" s="482" t="str">
        <f>IF(AND('8'!EQ70=""),"",'8'!EQ70)</f>
        <v/>
      </c>
      <c r="ER266" s="482" t="str">
        <f>IF(AND('8'!ER70=""),"",'8'!ER70)</f>
        <v/>
      </c>
      <c r="ES266" s="482" t="str">
        <f>IF(AND('8'!ES70=""),"",'8'!ES70)</f>
        <v/>
      </c>
      <c r="ET266" s="482" t="str">
        <f>IF(AND('8'!ET70=""),"",'8'!ET70)</f>
        <v/>
      </c>
      <c r="EU266" s="482" t="str">
        <f>IF(AND('8'!EU70=""),"",'8'!EU70)</f>
        <v/>
      </c>
      <c r="EV266" s="482" t="str">
        <f>IF(AND('8'!EV70=""),"",'8'!EV70)</f>
        <v/>
      </c>
      <c r="EW266" s="482" t="str">
        <f>IF(AND('8'!EW70=""),"",'8'!EW70)</f>
        <v/>
      </c>
      <c r="EX266" s="482" t="str">
        <f>IF(AND('8'!EX70=""),"",'8'!EX70)</f>
        <v/>
      </c>
      <c r="EY266" s="482" t="str">
        <f>IF(AND('8'!EY70=""),"",'8'!EY70)</f>
        <v/>
      </c>
      <c r="EZ266" s="482" t="str">
        <f>IF(AND('8'!EZ70=""),"",'8'!EZ70)</f>
        <v/>
      </c>
      <c r="FA266" s="482" t="str">
        <f>IF(AND('8'!FA70=""),"",'8'!FA70)</f>
        <v/>
      </c>
      <c r="FB266" s="482" t="str">
        <f>IF(AND('8'!FB70=""),"",'8'!FB70)</f>
        <v/>
      </c>
      <c r="FC266" s="482" t="str">
        <f>IF(AND('8'!FC70=""),"",'8'!FC70)</f>
        <v/>
      </c>
      <c r="FD266" s="482" t="str">
        <f>IF(AND('8'!FD70=""),"",'8'!FD70)</f>
        <v/>
      </c>
      <c r="FE266" s="482" t="str">
        <f>IF(AND('8'!FE70=""),"",'8'!FE70)</f>
        <v/>
      </c>
      <c r="FF266" s="482" t="str">
        <f>IF(AND('8'!FF70=""),"",'8'!FF70)</f>
        <v xml:space="preserve"> </v>
      </c>
      <c r="FG266" s="482" t="str">
        <f>IF(AND('8'!FG70=""),"",'8'!FG70)</f>
        <v/>
      </c>
      <c r="FH266" s="482" t="str">
        <f>IF(AND('8'!FH70=""),"",'8'!FH70)</f>
        <v/>
      </c>
      <c r="FI266" s="482" t="str">
        <f>IF(AND('8'!FI70=""),"",'8'!FI70)</f>
        <v/>
      </c>
      <c r="FJ266" s="482" t="str">
        <f>IF(AND('8'!FJ70=""),"",'8'!FJ70)</f>
        <v/>
      </c>
      <c r="FK266" s="482" t="str">
        <f>IF(AND('8'!FK70=""),"",'8'!FK70)</f>
        <v/>
      </c>
      <c r="FL266" s="482" t="str">
        <f>IF(AND('8'!FL70=""),"",'8'!FL70)</f>
        <v/>
      </c>
      <c r="FM266" s="482" t="str">
        <f>IF(AND('8'!FM70=""),"",'8'!FM70)</f>
        <v xml:space="preserve"> </v>
      </c>
      <c r="FN266" s="482" t="str">
        <f>IF(AND('8'!FN70=""),"",'8'!FN70)</f>
        <v/>
      </c>
      <c r="FO266" s="482" t="str">
        <f>IF(AND('8'!FO70=""),"",'8'!FO70)</f>
        <v/>
      </c>
      <c r="FP266" s="482" t="str">
        <f>IF(AND('8'!FP70=""),"",'8'!FP70)</f>
        <v/>
      </c>
      <c r="FQ266" s="482" t="str">
        <f>IF(AND('8'!FQ70=""),"",'8'!FQ70)</f>
        <v/>
      </c>
      <c r="FR266" s="482" t="str">
        <f>IF(AND('8'!FR70=""),"",'8'!FR70)</f>
        <v/>
      </c>
      <c r="FS266" s="482" t="str">
        <f>IF(AND('8'!FS70=""),"",'8'!FS70)</f>
        <v/>
      </c>
      <c r="FT266" s="482" t="str">
        <f>IF(AND('8'!FT70=""),"",'8'!FT70)</f>
        <v xml:space="preserve"> </v>
      </c>
      <c r="FU266" s="482" t="str">
        <f>IF(AND('8'!FV70=""),"",'8'!FV70)</f>
        <v>-</v>
      </c>
      <c r="FV266" s="482" t="str">
        <f>IF(AND('8'!FW70=""),"",'8'!FW70)</f>
        <v>-</v>
      </c>
      <c r="FW266" s="482" t="str">
        <f>IF(AND('8'!FX70=""),"",'8'!FX70)</f>
        <v>-</v>
      </c>
      <c r="FX266" s="482" t="str">
        <f>IF(AND('8'!FY70=""),"",'8'!FY70)</f>
        <v>-</v>
      </c>
      <c r="FY266" s="482" t="str">
        <f>IF(AND('8'!FZ70=""),"",'8'!FZ70)</f>
        <v>-</v>
      </c>
      <c r="FZ266" s="482" t="str">
        <f>IF(AND('8'!GA70=""),"",'8'!GA70)</f>
        <v>-</v>
      </c>
      <c r="GA266" s="482" t="str">
        <f>IF(AND('8'!GB70=""),"",'8'!GB70)</f>
        <v>-</v>
      </c>
      <c r="GB266" s="482" t="str">
        <f>IF(AND('8'!GC70=""),"",'8'!GC70)</f>
        <v>-</v>
      </c>
      <c r="GC266" s="482" t="str">
        <f>IF(AND('8'!GD70=""),"",'8'!GD70)</f>
        <v>-</v>
      </c>
      <c r="GD266" s="482" t="str">
        <f>IF(AND('8'!GE70=""),"",'8'!GE70)</f>
        <v>-</v>
      </c>
      <c r="GE266" s="482" t="str">
        <f>IF(AND('8'!GF70=""),"",'8'!GF70)</f>
        <v>-</v>
      </c>
      <c r="GF266" s="482" t="str">
        <f>IF(AND('8'!GG70=""),"",'8'!GG70)</f>
        <v>-</v>
      </c>
      <c r="GG266" s="482" t="str">
        <f>IF(AND('8'!GH70=""),"",IF(AND('8'!GH70="-"),"",'8'!GH70))</f>
        <v/>
      </c>
      <c r="GH266" s="50" t="str">
        <f>IF(AND(C266=""),"",VLOOKUP(B266,Register!$A$7:$CL$311,36,FALSE))</f>
        <v/>
      </c>
      <c r="GI266" s="483" t="str">
        <f>IF(AND('8'!GL70=""),"",'8'!GL70)</f>
        <v/>
      </c>
      <c r="GJ266" s="173" t="str">
        <f>IF(AND('8'!FU70=""),"",'8'!FU70)</f>
        <v/>
      </c>
    </row>
    <row r="267" spans="1:192" ht="21">
      <c r="A267" s="480">
        <v>259</v>
      </c>
      <c r="B267" s="481" t="str">
        <f>IF(AND('8'!B71=""),"",'8'!B71)</f>
        <v/>
      </c>
      <c r="C267" s="196" t="str">
        <f>IF(AND('8'!C71=""),"",'8'!C71)</f>
        <v/>
      </c>
      <c r="D267" s="196" t="str">
        <f>IF(AND('8'!D71=""),"",'8'!D71)</f>
        <v/>
      </c>
      <c r="E267" s="201" t="str">
        <f>IF(AND('8'!E71=""),"",'8'!E71)</f>
        <v/>
      </c>
      <c r="F267" s="482" t="str">
        <f>IF(AND('8'!F71=""),"",'8'!F71)</f>
        <v/>
      </c>
      <c r="G267" s="482" t="str">
        <f>IF(AND('8'!G71=""),"",'8'!G71)</f>
        <v/>
      </c>
      <c r="H267" s="482" t="str">
        <f>IF(AND('8'!H71=""),"",'8'!H71)</f>
        <v/>
      </c>
      <c r="I267" s="482" t="str">
        <f>IF(AND('8'!I71=""),"",'8'!I71)</f>
        <v/>
      </c>
      <c r="J267" s="482" t="str">
        <f>IF(AND('8'!J71=""),"",'8'!J71)</f>
        <v/>
      </c>
      <c r="K267" s="482" t="str">
        <f>IF(AND('8'!K71=""),"",'8'!K71)</f>
        <v/>
      </c>
      <c r="L267" s="482" t="str">
        <f>IF(AND('8'!L71=""),"",'8'!L71)</f>
        <v/>
      </c>
      <c r="M267" s="482" t="str">
        <f>IF(AND('8'!M71=""),"",'8'!M71)</f>
        <v/>
      </c>
      <c r="N267" s="482" t="str">
        <f>IF(AND('8'!N71=""),"",'8'!N71)</f>
        <v/>
      </c>
      <c r="O267" s="482" t="str">
        <f>IF(AND('8'!O71=""),"",'8'!O71)</f>
        <v/>
      </c>
      <c r="P267" s="482" t="str">
        <f>IF(AND('8'!P71=""),"",'8'!P71)</f>
        <v/>
      </c>
      <c r="Q267" s="482" t="str">
        <f>IF(AND('8'!Q71=""),"",'8'!Q71)</f>
        <v/>
      </c>
      <c r="R267" s="482" t="str">
        <f>IF(AND('8'!R71=""),"",'8'!R71)</f>
        <v/>
      </c>
      <c r="S267" s="482" t="str">
        <f>IF(AND('8'!S71=""),"",'8'!S71)</f>
        <v/>
      </c>
      <c r="T267" s="482" t="str">
        <f>IF(AND('8'!T71=""),"",'8'!T71)</f>
        <v/>
      </c>
      <c r="U267" s="482" t="str">
        <f>IF(AND('8'!U71=""),"",'8'!U71)</f>
        <v/>
      </c>
      <c r="V267" s="482" t="str">
        <f>IF(AND('8'!V71=""),"",'8'!V71)</f>
        <v/>
      </c>
      <c r="W267" s="482" t="str">
        <f>IF(AND('8'!W71=""),"",'8'!W71)</f>
        <v/>
      </c>
      <c r="X267" s="482" t="str">
        <f>IF(AND('8'!X71=""),"",'8'!X71)</f>
        <v/>
      </c>
      <c r="Y267" s="482" t="str">
        <f>IF(AND('8'!Y71=""),"",'8'!Y71)</f>
        <v/>
      </c>
      <c r="Z267" s="482" t="str">
        <f>IF(AND('8'!Z71=""),"",'8'!Z71)</f>
        <v/>
      </c>
      <c r="AA267" s="482" t="str">
        <f>IF(AND('8'!AA71=""),"",'8'!AA71)</f>
        <v/>
      </c>
      <c r="AB267" s="482" t="str">
        <f>IF(AND('8'!AB71=""),"",'8'!AB71)</f>
        <v/>
      </c>
      <c r="AC267" s="482" t="str">
        <f>IF(AND('8'!AC71=""),"",'8'!AC71)</f>
        <v/>
      </c>
      <c r="AD267" s="482" t="str">
        <f>IF(AND('8'!AD71=""),"",'8'!AD71)</f>
        <v/>
      </c>
      <c r="AE267" s="482" t="str">
        <f>IF(AND('8'!AE71=""),"",'8'!AE71)</f>
        <v/>
      </c>
      <c r="AF267" s="482" t="str">
        <f>IF(AND('8'!AF71=""),"",'8'!AF71)</f>
        <v/>
      </c>
      <c r="AG267" s="482" t="str">
        <f>IF(AND('8'!AG71=""),"",'8'!AG71)</f>
        <v/>
      </c>
      <c r="AH267" s="482" t="str">
        <f>IF(AND('8'!AH71=""),"",'8'!AH71)</f>
        <v/>
      </c>
      <c r="AI267" s="482" t="str">
        <f>IF(AND('8'!AI71=""),"",'8'!AI71)</f>
        <v/>
      </c>
      <c r="AJ267" s="482" t="str">
        <f>IF(AND('8'!AJ71=""),"",'8'!AJ71)</f>
        <v/>
      </c>
      <c r="AK267" s="482" t="str">
        <f>IF(AND('8'!AK71=""),"",'8'!AK71)</f>
        <v/>
      </c>
      <c r="AL267" s="482" t="str">
        <f>IF(AND('8'!AL71=""),"",'8'!AL71)</f>
        <v/>
      </c>
      <c r="AM267" s="482" t="str">
        <f>IF(AND('8'!AM71=""),"",'8'!AM71)</f>
        <v/>
      </c>
      <c r="AN267" s="482" t="str">
        <f>IF(AND('8'!AN71=""),"",'8'!AN71)</f>
        <v/>
      </c>
      <c r="AO267" s="482" t="str">
        <f>IF(AND('8'!AO71=""),"",'8'!AO71)</f>
        <v/>
      </c>
      <c r="AP267" s="482" t="str">
        <f>IF(AND('8'!AP71=""),"",'8'!AP71)</f>
        <v/>
      </c>
      <c r="AQ267" s="482" t="str">
        <f>IF(AND('8'!AQ71=""),"",'8'!AQ71)</f>
        <v/>
      </c>
      <c r="AR267" s="482" t="str">
        <f>IF(AND('8'!AR71=""),"",'8'!AR71)</f>
        <v/>
      </c>
      <c r="AS267" s="482" t="str">
        <f>IF(AND('8'!AS71=""),"",'8'!AS71)</f>
        <v/>
      </c>
      <c r="AT267" s="482" t="str">
        <f>IF(AND('8'!AT71=""),"",'8'!AT71)</f>
        <v/>
      </c>
      <c r="AU267" s="482" t="str">
        <f>IF(AND('8'!AU71=""),"",'8'!AU71)</f>
        <v/>
      </c>
      <c r="AV267" s="482" t="str">
        <f>IF(AND('8'!AV71=""),"",'8'!AV71)</f>
        <v/>
      </c>
      <c r="AW267" s="482" t="str">
        <f>IF(AND('8'!AW71=""),"",'8'!AW71)</f>
        <v/>
      </c>
      <c r="AX267" s="482" t="str">
        <f>IF(AND('8'!AX71=""),"",'8'!AX71)</f>
        <v/>
      </c>
      <c r="AY267" s="482" t="str">
        <f>IF(AND('8'!AY71=""),"",'8'!AY71)</f>
        <v/>
      </c>
      <c r="AZ267" s="482" t="str">
        <f>IF(AND('8'!AZ71=""),"",'8'!AZ71)</f>
        <v/>
      </c>
      <c r="BA267" s="482" t="str">
        <f>IF(AND('8'!BA71=""),"",'8'!BA71)</f>
        <v/>
      </c>
      <c r="BB267" s="482" t="str">
        <f>IF(AND('8'!BB71=""),"",'8'!BB71)</f>
        <v/>
      </c>
      <c r="BC267" s="482" t="str">
        <f>IF(AND('8'!BC71=""),"",'8'!BC71)</f>
        <v/>
      </c>
      <c r="BD267" s="482" t="str">
        <f>IF(AND('8'!BD71=""),"",'8'!BD71)</f>
        <v/>
      </c>
      <c r="BE267" s="482" t="str">
        <f>IF(AND('8'!BE71=""),"",'8'!BE71)</f>
        <v/>
      </c>
      <c r="BF267" s="482" t="str">
        <f>IF(AND('8'!BF71=""),"",'8'!BF71)</f>
        <v/>
      </c>
      <c r="BG267" s="482" t="str">
        <f>IF(AND('8'!BG71=""),"",'8'!BG71)</f>
        <v/>
      </c>
      <c r="BH267" s="482" t="str">
        <f>IF(AND('8'!BH71=""),"",'8'!BH71)</f>
        <v/>
      </c>
      <c r="BI267" s="482" t="str">
        <f>IF(AND('8'!BI71=""),"",'8'!BI71)</f>
        <v/>
      </c>
      <c r="BJ267" s="482" t="str">
        <f>IF(AND('8'!BJ71=""),"",'8'!BJ71)</f>
        <v/>
      </c>
      <c r="BK267" s="482" t="str">
        <f>IF(AND('8'!BK71=""),"",'8'!BK71)</f>
        <v/>
      </c>
      <c r="BL267" s="482" t="str">
        <f>IF(AND('8'!BL71=""),"",'8'!BL71)</f>
        <v/>
      </c>
      <c r="BM267" s="482" t="str">
        <f>IF(AND('8'!BM71=""),"",'8'!BM71)</f>
        <v/>
      </c>
      <c r="BN267" s="482" t="str">
        <f>IF(AND('8'!BN71=""),"",'8'!BN71)</f>
        <v/>
      </c>
      <c r="BO267" s="482" t="str">
        <f>IF(AND('8'!BO71=""),"",'8'!BO71)</f>
        <v/>
      </c>
      <c r="BP267" s="482" t="str">
        <f>IF(AND('8'!BP71=""),"",'8'!BP71)</f>
        <v/>
      </c>
      <c r="BQ267" s="482" t="str">
        <f>IF(AND('8'!BQ71=""),"",'8'!BQ71)</f>
        <v/>
      </c>
      <c r="BR267" s="482" t="str">
        <f>IF(AND('8'!BR71=""),"",'8'!BR71)</f>
        <v/>
      </c>
      <c r="BS267" s="482" t="str">
        <f>IF(AND('8'!BS71=""),"",'8'!BS71)</f>
        <v/>
      </c>
      <c r="BT267" s="482" t="str">
        <f>IF(AND('8'!BT71=""),"",'8'!BT71)</f>
        <v/>
      </c>
      <c r="BU267" s="482" t="str">
        <f>IF(AND('8'!BU71=""),"",'8'!BU71)</f>
        <v/>
      </c>
      <c r="BV267" s="482" t="str">
        <f>IF(AND('8'!BV71=""),"",'8'!BV71)</f>
        <v/>
      </c>
      <c r="BW267" s="482" t="str">
        <f>IF(AND('8'!BW71=""),"",'8'!BW71)</f>
        <v/>
      </c>
      <c r="BX267" s="482" t="str">
        <f>IF(AND('8'!BX71=""),"",'8'!BX71)</f>
        <v/>
      </c>
      <c r="BY267" s="482" t="str">
        <f>IF(AND('8'!BY71=""),"",'8'!BY71)</f>
        <v/>
      </c>
      <c r="BZ267" s="482" t="str">
        <f>IF(AND('8'!BZ71=""),"",'8'!BZ71)</f>
        <v/>
      </c>
      <c r="CA267" s="482" t="str">
        <f>IF(AND('8'!CA71=""),"",'8'!CA71)</f>
        <v/>
      </c>
      <c r="CB267" s="482" t="str">
        <f>IF(AND('8'!CB71=""),"",'8'!CB71)</f>
        <v/>
      </c>
      <c r="CC267" s="482" t="str">
        <f>IF(AND('8'!CC71=""),"",'8'!CC71)</f>
        <v/>
      </c>
      <c r="CD267" s="482" t="str">
        <f>IF(AND('8'!CD71=""),"",'8'!CD71)</f>
        <v/>
      </c>
      <c r="CE267" s="482" t="str">
        <f>IF(AND('8'!CE71=""),"",'8'!CE71)</f>
        <v/>
      </c>
      <c r="CF267" s="482" t="str">
        <f>IF(AND('8'!CF71=""),"",'8'!CF71)</f>
        <v/>
      </c>
      <c r="CG267" s="482" t="str">
        <f>IF(AND('8'!CG71=""),"",'8'!CG71)</f>
        <v/>
      </c>
      <c r="CH267" s="482" t="str">
        <f>IF(AND('8'!CH71=""),"",'8'!CH71)</f>
        <v/>
      </c>
      <c r="CI267" s="482" t="str">
        <f>IF(AND('8'!CI71=""),"",'8'!CI71)</f>
        <v/>
      </c>
      <c r="CJ267" s="482" t="str">
        <f>IF(AND('8'!CJ71=""),"",'8'!CJ71)</f>
        <v/>
      </c>
      <c r="CK267" s="482" t="str">
        <f>IF(AND('8'!CK71=""),"",'8'!CK71)</f>
        <v/>
      </c>
      <c r="CL267" s="482" t="str">
        <f>IF(AND('8'!CL71=""),"",'8'!CL71)</f>
        <v/>
      </c>
      <c r="CM267" s="482" t="str">
        <f>IF(AND('8'!CM71=""),"",'8'!CM71)</f>
        <v/>
      </c>
      <c r="CN267" s="482" t="str">
        <f>IF(AND('8'!CN71=""),"",'8'!CN71)</f>
        <v/>
      </c>
      <c r="CO267" s="482" t="str">
        <f>IF(AND('8'!CO71=""),"",'8'!CO71)</f>
        <v/>
      </c>
      <c r="CP267" s="482" t="str">
        <f>IF(AND('8'!CP71=""),"",'8'!CP71)</f>
        <v/>
      </c>
      <c r="CQ267" s="482" t="str">
        <f>IF(AND('8'!CQ71=""),"",'8'!CQ71)</f>
        <v/>
      </c>
      <c r="CR267" s="482" t="str">
        <f>IF(AND('8'!CR71=""),"",'8'!CR71)</f>
        <v/>
      </c>
      <c r="CS267" s="482" t="str">
        <f>IF(AND('8'!CS71=""),"",'8'!CS71)</f>
        <v/>
      </c>
      <c r="CT267" s="482" t="str">
        <f>IF(AND('8'!CT71=""),"",'8'!CT71)</f>
        <v/>
      </c>
      <c r="CU267" s="482" t="str">
        <f>IF(AND('8'!CU71=""),"",'8'!CU71)</f>
        <v/>
      </c>
      <c r="CV267" s="482" t="str">
        <f>IF(AND('8'!CV71=""),"",'8'!CV71)</f>
        <v/>
      </c>
      <c r="CW267" s="482" t="str">
        <f>IF(AND('8'!CW71=""),"",'8'!CW71)</f>
        <v/>
      </c>
      <c r="CX267" s="482" t="str">
        <f>IF(AND('8'!CX71=""),"",'8'!CX71)</f>
        <v/>
      </c>
      <c r="CY267" s="482" t="str">
        <f>IF(AND('8'!CY71=""),"",'8'!CY71)</f>
        <v/>
      </c>
      <c r="CZ267" s="482" t="str">
        <f>IF(AND('8'!CZ71=""),"",'8'!CZ71)</f>
        <v/>
      </c>
      <c r="DA267" s="482" t="str">
        <f>IF(AND('8'!DA71=""),"",'8'!DA71)</f>
        <v/>
      </c>
      <c r="DB267" s="482" t="str">
        <f>IF(AND('8'!DB71=""),"",'8'!DB71)</f>
        <v/>
      </c>
      <c r="DC267" s="482" t="str">
        <f>IF(AND('8'!DC71=""),"",'8'!DC71)</f>
        <v/>
      </c>
      <c r="DD267" s="482" t="str">
        <f>IF(AND('8'!DD71=""),"",'8'!DD71)</f>
        <v/>
      </c>
      <c r="DE267" s="482" t="str">
        <f>IF(AND('8'!DE71=""),"",'8'!DE71)</f>
        <v/>
      </c>
      <c r="DF267" s="482" t="str">
        <f>IF(AND('8'!DF71=""),"",'8'!DF71)</f>
        <v/>
      </c>
      <c r="DG267" s="482" t="str">
        <f>IF(AND('8'!DG71=""),"",'8'!DG71)</f>
        <v/>
      </c>
      <c r="DH267" s="482" t="str">
        <f>IF(AND('8'!DH71=""),"",'8'!DH71)</f>
        <v/>
      </c>
      <c r="DI267" s="482" t="str">
        <f>IF(AND('8'!DI71=""),"",'8'!DI71)</f>
        <v/>
      </c>
      <c r="DJ267" s="482" t="str">
        <f>IF(AND('8'!DJ71=""),"",'8'!DJ71)</f>
        <v/>
      </c>
      <c r="DK267" s="482" t="str">
        <f>IF(AND('8'!DK71=""),"",'8'!DK71)</f>
        <v/>
      </c>
      <c r="DL267" s="482" t="str">
        <f>IF(AND('8'!DL71=""),"",'8'!DL71)</f>
        <v/>
      </c>
      <c r="DM267" s="482" t="str">
        <f>IF(AND('8'!DM71=""),"",'8'!DM71)</f>
        <v/>
      </c>
      <c r="DN267" s="482" t="str">
        <f>IF(AND('8'!DN71=""),"",'8'!DN71)</f>
        <v/>
      </c>
      <c r="DO267" s="482" t="str">
        <f>IF(AND('8'!DO71=""),"",'8'!DO71)</f>
        <v/>
      </c>
      <c r="DP267" s="482" t="str">
        <f>IF(AND('8'!DP71=""),"",'8'!DP71)</f>
        <v/>
      </c>
      <c r="DQ267" s="482" t="str">
        <f>IF(AND('8'!DQ71=""),"",'8'!DQ71)</f>
        <v/>
      </c>
      <c r="DR267" s="482" t="str">
        <f>IF(AND('8'!DR71=""),"",'8'!DR71)</f>
        <v/>
      </c>
      <c r="DS267" s="482" t="str">
        <f>IF(AND('8'!DS71=""),"",'8'!DS71)</f>
        <v/>
      </c>
      <c r="DT267" s="482" t="str">
        <f>IF(AND('8'!DT71=""),"",'8'!DT71)</f>
        <v/>
      </c>
      <c r="DU267" s="482" t="str">
        <f>IF(AND('8'!DU71=""),"",'8'!DU71)</f>
        <v/>
      </c>
      <c r="DV267" s="482" t="str">
        <f>IF(AND('8'!DV71=""),"",'8'!DV71)</f>
        <v/>
      </c>
      <c r="DW267" s="482" t="str">
        <f>IF(AND('8'!DW71=""),"",'8'!DW71)</f>
        <v/>
      </c>
      <c r="DX267" s="482" t="str">
        <f>IF(AND('8'!DX71=""),"",'8'!DX71)</f>
        <v/>
      </c>
      <c r="DY267" s="482" t="str">
        <f>IF(AND('8'!DY71=""),"",'8'!DY71)</f>
        <v/>
      </c>
      <c r="DZ267" s="482" t="str">
        <f>IF(AND('8'!DZ71=""),"",'8'!DZ71)</f>
        <v/>
      </c>
      <c r="EA267" s="482" t="str">
        <f>IF(AND('8'!EA71=""),"",'8'!EA71)</f>
        <v/>
      </c>
      <c r="EB267" s="482" t="str">
        <f>IF(AND('8'!EB71=""),"",'8'!EB71)</f>
        <v/>
      </c>
      <c r="EC267" s="482" t="str">
        <f>IF(AND('8'!EC71=""),"",'8'!EC71)</f>
        <v/>
      </c>
      <c r="ED267" s="482" t="str">
        <f>IF(AND('8'!ED71=""),"",'8'!ED71)</f>
        <v/>
      </c>
      <c r="EE267" s="482" t="str">
        <f>IF(AND('8'!EE71=""),"",'8'!EE71)</f>
        <v/>
      </c>
      <c r="EF267" s="482" t="str">
        <f>IF(AND('8'!EF71=""),"",'8'!EF71)</f>
        <v/>
      </c>
      <c r="EG267" s="482" t="str">
        <f>IF(AND('8'!EG71=""),"",'8'!EG71)</f>
        <v/>
      </c>
      <c r="EH267" s="482" t="str">
        <f>IF(AND('8'!EH71=""),"",'8'!EH71)</f>
        <v/>
      </c>
      <c r="EI267" s="482" t="str">
        <f>IF(AND('8'!EI71=""),"",'8'!EI71)</f>
        <v/>
      </c>
      <c r="EJ267" s="482" t="str">
        <f>IF(AND('8'!EJ71=""),"",'8'!EJ71)</f>
        <v/>
      </c>
      <c r="EK267" s="482" t="str">
        <f>IF(AND('8'!EK71=""),"",'8'!EK71)</f>
        <v/>
      </c>
      <c r="EL267" s="482" t="str">
        <f>IF(AND('8'!EL71=""),"",'8'!EL71)</f>
        <v/>
      </c>
      <c r="EM267" s="482" t="str">
        <f>IF(AND('8'!EM71=""),"",'8'!EM71)</f>
        <v/>
      </c>
      <c r="EN267" s="482" t="str">
        <f>IF(AND('8'!EN71=""),"",'8'!EN71)</f>
        <v/>
      </c>
      <c r="EO267" s="482" t="str">
        <f>IF(AND('8'!EO71=""),"",'8'!EO71)</f>
        <v/>
      </c>
      <c r="EP267" s="482" t="str">
        <f>IF(AND('8'!EP71=""),"",'8'!EP71)</f>
        <v/>
      </c>
      <c r="EQ267" s="482" t="str">
        <f>IF(AND('8'!EQ71=""),"",'8'!EQ71)</f>
        <v/>
      </c>
      <c r="ER267" s="482" t="str">
        <f>IF(AND('8'!ER71=""),"",'8'!ER71)</f>
        <v/>
      </c>
      <c r="ES267" s="482" t="str">
        <f>IF(AND('8'!ES71=""),"",'8'!ES71)</f>
        <v/>
      </c>
      <c r="ET267" s="482" t="str">
        <f>IF(AND('8'!ET71=""),"",'8'!ET71)</f>
        <v/>
      </c>
      <c r="EU267" s="482" t="str">
        <f>IF(AND('8'!EU71=""),"",'8'!EU71)</f>
        <v/>
      </c>
      <c r="EV267" s="482" t="str">
        <f>IF(AND('8'!EV71=""),"",'8'!EV71)</f>
        <v/>
      </c>
      <c r="EW267" s="482" t="str">
        <f>IF(AND('8'!EW71=""),"",'8'!EW71)</f>
        <v/>
      </c>
      <c r="EX267" s="482" t="str">
        <f>IF(AND('8'!EX71=""),"",'8'!EX71)</f>
        <v/>
      </c>
      <c r="EY267" s="482" t="str">
        <f>IF(AND('8'!EY71=""),"",'8'!EY71)</f>
        <v/>
      </c>
      <c r="EZ267" s="482" t="str">
        <f>IF(AND('8'!EZ71=""),"",'8'!EZ71)</f>
        <v/>
      </c>
      <c r="FA267" s="482" t="str">
        <f>IF(AND('8'!FA71=""),"",'8'!FA71)</f>
        <v/>
      </c>
      <c r="FB267" s="482" t="str">
        <f>IF(AND('8'!FB71=""),"",'8'!FB71)</f>
        <v/>
      </c>
      <c r="FC267" s="482" t="str">
        <f>IF(AND('8'!FC71=""),"",'8'!FC71)</f>
        <v/>
      </c>
      <c r="FD267" s="482" t="str">
        <f>IF(AND('8'!FD71=""),"",'8'!FD71)</f>
        <v/>
      </c>
      <c r="FE267" s="482" t="str">
        <f>IF(AND('8'!FE71=""),"",'8'!FE71)</f>
        <v/>
      </c>
      <c r="FF267" s="482" t="str">
        <f>IF(AND('8'!FF71=""),"",'8'!FF71)</f>
        <v xml:space="preserve"> </v>
      </c>
      <c r="FG267" s="482" t="str">
        <f>IF(AND('8'!FG71=""),"",'8'!FG71)</f>
        <v/>
      </c>
      <c r="FH267" s="482" t="str">
        <f>IF(AND('8'!FH71=""),"",'8'!FH71)</f>
        <v/>
      </c>
      <c r="FI267" s="482" t="str">
        <f>IF(AND('8'!FI71=""),"",'8'!FI71)</f>
        <v/>
      </c>
      <c r="FJ267" s="482" t="str">
        <f>IF(AND('8'!FJ71=""),"",'8'!FJ71)</f>
        <v/>
      </c>
      <c r="FK267" s="482" t="str">
        <f>IF(AND('8'!FK71=""),"",'8'!FK71)</f>
        <v/>
      </c>
      <c r="FL267" s="482" t="str">
        <f>IF(AND('8'!FL71=""),"",'8'!FL71)</f>
        <v/>
      </c>
      <c r="FM267" s="482" t="str">
        <f>IF(AND('8'!FM71=""),"",'8'!FM71)</f>
        <v xml:space="preserve"> </v>
      </c>
      <c r="FN267" s="482" t="str">
        <f>IF(AND('8'!FN71=""),"",'8'!FN71)</f>
        <v/>
      </c>
      <c r="FO267" s="482" t="str">
        <f>IF(AND('8'!FO71=""),"",'8'!FO71)</f>
        <v/>
      </c>
      <c r="FP267" s="482" t="str">
        <f>IF(AND('8'!FP71=""),"",'8'!FP71)</f>
        <v/>
      </c>
      <c r="FQ267" s="482" t="str">
        <f>IF(AND('8'!FQ71=""),"",'8'!FQ71)</f>
        <v/>
      </c>
      <c r="FR267" s="482" t="str">
        <f>IF(AND('8'!FR71=""),"",'8'!FR71)</f>
        <v/>
      </c>
      <c r="FS267" s="482" t="str">
        <f>IF(AND('8'!FS71=""),"",'8'!FS71)</f>
        <v/>
      </c>
      <c r="FT267" s="482" t="str">
        <f>IF(AND('8'!FT71=""),"",'8'!FT71)</f>
        <v xml:space="preserve"> </v>
      </c>
      <c r="FU267" s="482" t="str">
        <f>IF(AND('8'!FV71=""),"",'8'!FV71)</f>
        <v>-</v>
      </c>
      <c r="FV267" s="482" t="str">
        <f>IF(AND('8'!FW71=""),"",'8'!FW71)</f>
        <v>-</v>
      </c>
      <c r="FW267" s="482" t="str">
        <f>IF(AND('8'!FX71=""),"",'8'!FX71)</f>
        <v>-</v>
      </c>
      <c r="FX267" s="482" t="str">
        <f>IF(AND('8'!FY71=""),"",'8'!FY71)</f>
        <v>-</v>
      </c>
      <c r="FY267" s="482" t="str">
        <f>IF(AND('8'!FZ71=""),"",'8'!FZ71)</f>
        <v>-</v>
      </c>
      <c r="FZ267" s="482" t="str">
        <f>IF(AND('8'!GA71=""),"",'8'!GA71)</f>
        <v>-</v>
      </c>
      <c r="GA267" s="482" t="str">
        <f>IF(AND('8'!GB71=""),"",'8'!GB71)</f>
        <v>-</v>
      </c>
      <c r="GB267" s="482" t="str">
        <f>IF(AND('8'!GC71=""),"",'8'!GC71)</f>
        <v>-</v>
      </c>
      <c r="GC267" s="482" t="str">
        <f>IF(AND('8'!GD71=""),"",'8'!GD71)</f>
        <v>-</v>
      </c>
      <c r="GD267" s="482" t="str">
        <f>IF(AND('8'!GE71=""),"",'8'!GE71)</f>
        <v>-</v>
      </c>
      <c r="GE267" s="482" t="str">
        <f>IF(AND('8'!GF71=""),"",'8'!GF71)</f>
        <v>-</v>
      </c>
      <c r="GF267" s="482" t="str">
        <f>IF(AND('8'!GG71=""),"",'8'!GG71)</f>
        <v>-</v>
      </c>
      <c r="GG267" s="482" t="str">
        <f>IF(AND('8'!GH71=""),"",IF(AND('8'!GH71="-"),"",'8'!GH71))</f>
        <v/>
      </c>
      <c r="GH267" s="50" t="str">
        <f>IF(AND(C267=""),"",VLOOKUP(B267,Register!$A$7:$CL$311,36,FALSE))</f>
        <v/>
      </c>
      <c r="GI267" s="483" t="str">
        <f>IF(AND('8'!GL71=""),"",'8'!GL71)</f>
        <v/>
      </c>
      <c r="GJ267" s="173" t="str">
        <f>IF(AND('8'!FU71=""),"",'8'!FU71)</f>
        <v/>
      </c>
    </row>
    <row r="268" spans="1:192" ht="21">
      <c r="A268" s="480">
        <v>260</v>
      </c>
      <c r="B268" s="481" t="str">
        <f>IF(AND('8'!B72=""),"",'8'!B72)</f>
        <v/>
      </c>
      <c r="C268" s="196" t="str">
        <f>IF(AND('8'!C72=""),"",'8'!C72)</f>
        <v/>
      </c>
      <c r="D268" s="196" t="str">
        <f>IF(AND('8'!D72=""),"",'8'!D72)</f>
        <v/>
      </c>
      <c r="E268" s="201" t="str">
        <f>IF(AND('8'!E72=""),"",'8'!E72)</f>
        <v/>
      </c>
      <c r="F268" s="482" t="str">
        <f>IF(AND('8'!F72=""),"",'8'!F72)</f>
        <v/>
      </c>
      <c r="G268" s="482" t="str">
        <f>IF(AND('8'!G72=""),"",'8'!G72)</f>
        <v/>
      </c>
      <c r="H268" s="482" t="str">
        <f>IF(AND('8'!H72=""),"",'8'!H72)</f>
        <v/>
      </c>
      <c r="I268" s="482" t="str">
        <f>IF(AND('8'!I72=""),"",'8'!I72)</f>
        <v/>
      </c>
      <c r="J268" s="482" t="str">
        <f>IF(AND('8'!J72=""),"",'8'!J72)</f>
        <v/>
      </c>
      <c r="K268" s="482" t="str">
        <f>IF(AND('8'!K72=""),"",'8'!K72)</f>
        <v/>
      </c>
      <c r="L268" s="482" t="str">
        <f>IF(AND('8'!L72=""),"",'8'!L72)</f>
        <v/>
      </c>
      <c r="M268" s="482" t="str">
        <f>IF(AND('8'!M72=""),"",'8'!M72)</f>
        <v/>
      </c>
      <c r="N268" s="482" t="str">
        <f>IF(AND('8'!N72=""),"",'8'!N72)</f>
        <v/>
      </c>
      <c r="O268" s="482" t="str">
        <f>IF(AND('8'!O72=""),"",'8'!O72)</f>
        <v/>
      </c>
      <c r="P268" s="482" t="str">
        <f>IF(AND('8'!P72=""),"",'8'!P72)</f>
        <v/>
      </c>
      <c r="Q268" s="482" t="str">
        <f>IF(AND('8'!Q72=""),"",'8'!Q72)</f>
        <v/>
      </c>
      <c r="R268" s="482" t="str">
        <f>IF(AND('8'!R72=""),"",'8'!R72)</f>
        <v/>
      </c>
      <c r="S268" s="482" t="str">
        <f>IF(AND('8'!S72=""),"",'8'!S72)</f>
        <v/>
      </c>
      <c r="T268" s="482" t="str">
        <f>IF(AND('8'!T72=""),"",'8'!T72)</f>
        <v/>
      </c>
      <c r="U268" s="482" t="str">
        <f>IF(AND('8'!U72=""),"",'8'!U72)</f>
        <v/>
      </c>
      <c r="V268" s="482" t="str">
        <f>IF(AND('8'!V72=""),"",'8'!V72)</f>
        <v/>
      </c>
      <c r="W268" s="482" t="str">
        <f>IF(AND('8'!W72=""),"",'8'!W72)</f>
        <v/>
      </c>
      <c r="X268" s="482" t="str">
        <f>IF(AND('8'!X72=""),"",'8'!X72)</f>
        <v/>
      </c>
      <c r="Y268" s="482" t="str">
        <f>IF(AND('8'!Y72=""),"",'8'!Y72)</f>
        <v/>
      </c>
      <c r="Z268" s="482" t="str">
        <f>IF(AND('8'!Z72=""),"",'8'!Z72)</f>
        <v/>
      </c>
      <c r="AA268" s="482" t="str">
        <f>IF(AND('8'!AA72=""),"",'8'!AA72)</f>
        <v/>
      </c>
      <c r="AB268" s="482" t="str">
        <f>IF(AND('8'!AB72=""),"",'8'!AB72)</f>
        <v/>
      </c>
      <c r="AC268" s="482" t="str">
        <f>IF(AND('8'!AC72=""),"",'8'!AC72)</f>
        <v/>
      </c>
      <c r="AD268" s="482" t="str">
        <f>IF(AND('8'!AD72=""),"",'8'!AD72)</f>
        <v/>
      </c>
      <c r="AE268" s="482" t="str">
        <f>IF(AND('8'!AE72=""),"",'8'!AE72)</f>
        <v/>
      </c>
      <c r="AF268" s="482" t="str">
        <f>IF(AND('8'!AF72=""),"",'8'!AF72)</f>
        <v/>
      </c>
      <c r="AG268" s="482" t="str">
        <f>IF(AND('8'!AG72=""),"",'8'!AG72)</f>
        <v/>
      </c>
      <c r="AH268" s="482" t="str">
        <f>IF(AND('8'!AH72=""),"",'8'!AH72)</f>
        <v/>
      </c>
      <c r="AI268" s="482" t="str">
        <f>IF(AND('8'!AI72=""),"",'8'!AI72)</f>
        <v/>
      </c>
      <c r="AJ268" s="482" t="str">
        <f>IF(AND('8'!AJ72=""),"",'8'!AJ72)</f>
        <v/>
      </c>
      <c r="AK268" s="482" t="str">
        <f>IF(AND('8'!AK72=""),"",'8'!AK72)</f>
        <v/>
      </c>
      <c r="AL268" s="482" t="str">
        <f>IF(AND('8'!AL72=""),"",'8'!AL72)</f>
        <v/>
      </c>
      <c r="AM268" s="482" t="str">
        <f>IF(AND('8'!AM72=""),"",'8'!AM72)</f>
        <v/>
      </c>
      <c r="AN268" s="482" t="str">
        <f>IF(AND('8'!AN72=""),"",'8'!AN72)</f>
        <v/>
      </c>
      <c r="AO268" s="482" t="str">
        <f>IF(AND('8'!AO72=""),"",'8'!AO72)</f>
        <v/>
      </c>
      <c r="AP268" s="482" t="str">
        <f>IF(AND('8'!AP72=""),"",'8'!AP72)</f>
        <v/>
      </c>
      <c r="AQ268" s="482" t="str">
        <f>IF(AND('8'!AQ72=""),"",'8'!AQ72)</f>
        <v/>
      </c>
      <c r="AR268" s="482" t="str">
        <f>IF(AND('8'!AR72=""),"",'8'!AR72)</f>
        <v/>
      </c>
      <c r="AS268" s="482" t="str">
        <f>IF(AND('8'!AS72=""),"",'8'!AS72)</f>
        <v/>
      </c>
      <c r="AT268" s="482" t="str">
        <f>IF(AND('8'!AT72=""),"",'8'!AT72)</f>
        <v/>
      </c>
      <c r="AU268" s="482" t="str">
        <f>IF(AND('8'!AU72=""),"",'8'!AU72)</f>
        <v/>
      </c>
      <c r="AV268" s="482" t="str">
        <f>IF(AND('8'!AV72=""),"",'8'!AV72)</f>
        <v/>
      </c>
      <c r="AW268" s="482" t="str">
        <f>IF(AND('8'!AW72=""),"",'8'!AW72)</f>
        <v/>
      </c>
      <c r="AX268" s="482" t="str">
        <f>IF(AND('8'!AX72=""),"",'8'!AX72)</f>
        <v/>
      </c>
      <c r="AY268" s="482" t="str">
        <f>IF(AND('8'!AY72=""),"",'8'!AY72)</f>
        <v/>
      </c>
      <c r="AZ268" s="482" t="str">
        <f>IF(AND('8'!AZ72=""),"",'8'!AZ72)</f>
        <v/>
      </c>
      <c r="BA268" s="482" t="str">
        <f>IF(AND('8'!BA72=""),"",'8'!BA72)</f>
        <v/>
      </c>
      <c r="BB268" s="482" t="str">
        <f>IF(AND('8'!BB72=""),"",'8'!BB72)</f>
        <v/>
      </c>
      <c r="BC268" s="482" t="str">
        <f>IF(AND('8'!BC72=""),"",'8'!BC72)</f>
        <v/>
      </c>
      <c r="BD268" s="482" t="str">
        <f>IF(AND('8'!BD72=""),"",'8'!BD72)</f>
        <v/>
      </c>
      <c r="BE268" s="482" t="str">
        <f>IF(AND('8'!BE72=""),"",'8'!BE72)</f>
        <v/>
      </c>
      <c r="BF268" s="482" t="str">
        <f>IF(AND('8'!BF72=""),"",'8'!BF72)</f>
        <v/>
      </c>
      <c r="BG268" s="482" t="str">
        <f>IF(AND('8'!BG72=""),"",'8'!BG72)</f>
        <v/>
      </c>
      <c r="BH268" s="482" t="str">
        <f>IF(AND('8'!BH72=""),"",'8'!BH72)</f>
        <v/>
      </c>
      <c r="BI268" s="482" t="str">
        <f>IF(AND('8'!BI72=""),"",'8'!BI72)</f>
        <v/>
      </c>
      <c r="BJ268" s="482" t="str">
        <f>IF(AND('8'!BJ72=""),"",'8'!BJ72)</f>
        <v/>
      </c>
      <c r="BK268" s="482" t="str">
        <f>IF(AND('8'!BK72=""),"",'8'!BK72)</f>
        <v/>
      </c>
      <c r="BL268" s="482" t="str">
        <f>IF(AND('8'!BL72=""),"",'8'!BL72)</f>
        <v/>
      </c>
      <c r="BM268" s="482" t="str">
        <f>IF(AND('8'!BM72=""),"",'8'!BM72)</f>
        <v/>
      </c>
      <c r="BN268" s="482" t="str">
        <f>IF(AND('8'!BN72=""),"",'8'!BN72)</f>
        <v/>
      </c>
      <c r="BO268" s="482" t="str">
        <f>IF(AND('8'!BO72=""),"",'8'!BO72)</f>
        <v/>
      </c>
      <c r="BP268" s="482" t="str">
        <f>IF(AND('8'!BP72=""),"",'8'!BP72)</f>
        <v/>
      </c>
      <c r="BQ268" s="482" t="str">
        <f>IF(AND('8'!BQ72=""),"",'8'!BQ72)</f>
        <v/>
      </c>
      <c r="BR268" s="482" t="str">
        <f>IF(AND('8'!BR72=""),"",'8'!BR72)</f>
        <v/>
      </c>
      <c r="BS268" s="482" t="str">
        <f>IF(AND('8'!BS72=""),"",'8'!BS72)</f>
        <v/>
      </c>
      <c r="BT268" s="482" t="str">
        <f>IF(AND('8'!BT72=""),"",'8'!BT72)</f>
        <v/>
      </c>
      <c r="BU268" s="482" t="str">
        <f>IF(AND('8'!BU72=""),"",'8'!BU72)</f>
        <v/>
      </c>
      <c r="BV268" s="482" t="str">
        <f>IF(AND('8'!BV72=""),"",'8'!BV72)</f>
        <v/>
      </c>
      <c r="BW268" s="482" t="str">
        <f>IF(AND('8'!BW72=""),"",'8'!BW72)</f>
        <v/>
      </c>
      <c r="BX268" s="482" t="str">
        <f>IF(AND('8'!BX72=""),"",'8'!BX72)</f>
        <v/>
      </c>
      <c r="BY268" s="482" t="str">
        <f>IF(AND('8'!BY72=""),"",'8'!BY72)</f>
        <v/>
      </c>
      <c r="BZ268" s="482" t="str">
        <f>IF(AND('8'!BZ72=""),"",'8'!BZ72)</f>
        <v/>
      </c>
      <c r="CA268" s="482" t="str">
        <f>IF(AND('8'!CA72=""),"",'8'!CA72)</f>
        <v/>
      </c>
      <c r="CB268" s="482" t="str">
        <f>IF(AND('8'!CB72=""),"",'8'!CB72)</f>
        <v/>
      </c>
      <c r="CC268" s="482" t="str">
        <f>IF(AND('8'!CC72=""),"",'8'!CC72)</f>
        <v/>
      </c>
      <c r="CD268" s="482" t="str">
        <f>IF(AND('8'!CD72=""),"",'8'!CD72)</f>
        <v/>
      </c>
      <c r="CE268" s="482" t="str">
        <f>IF(AND('8'!CE72=""),"",'8'!CE72)</f>
        <v/>
      </c>
      <c r="CF268" s="482" t="str">
        <f>IF(AND('8'!CF72=""),"",'8'!CF72)</f>
        <v/>
      </c>
      <c r="CG268" s="482" t="str">
        <f>IF(AND('8'!CG72=""),"",'8'!CG72)</f>
        <v/>
      </c>
      <c r="CH268" s="482" t="str">
        <f>IF(AND('8'!CH72=""),"",'8'!CH72)</f>
        <v/>
      </c>
      <c r="CI268" s="482" t="str">
        <f>IF(AND('8'!CI72=""),"",'8'!CI72)</f>
        <v/>
      </c>
      <c r="CJ268" s="482" t="str">
        <f>IF(AND('8'!CJ72=""),"",'8'!CJ72)</f>
        <v/>
      </c>
      <c r="CK268" s="482" t="str">
        <f>IF(AND('8'!CK72=""),"",'8'!CK72)</f>
        <v/>
      </c>
      <c r="CL268" s="482" t="str">
        <f>IF(AND('8'!CL72=""),"",'8'!CL72)</f>
        <v/>
      </c>
      <c r="CM268" s="482" t="str">
        <f>IF(AND('8'!CM72=""),"",'8'!CM72)</f>
        <v/>
      </c>
      <c r="CN268" s="482" t="str">
        <f>IF(AND('8'!CN72=""),"",'8'!CN72)</f>
        <v/>
      </c>
      <c r="CO268" s="482" t="str">
        <f>IF(AND('8'!CO72=""),"",'8'!CO72)</f>
        <v/>
      </c>
      <c r="CP268" s="482" t="str">
        <f>IF(AND('8'!CP72=""),"",'8'!CP72)</f>
        <v/>
      </c>
      <c r="CQ268" s="482" t="str">
        <f>IF(AND('8'!CQ72=""),"",'8'!CQ72)</f>
        <v/>
      </c>
      <c r="CR268" s="482" t="str">
        <f>IF(AND('8'!CR72=""),"",'8'!CR72)</f>
        <v/>
      </c>
      <c r="CS268" s="482" t="str">
        <f>IF(AND('8'!CS72=""),"",'8'!CS72)</f>
        <v/>
      </c>
      <c r="CT268" s="482" t="str">
        <f>IF(AND('8'!CT72=""),"",'8'!CT72)</f>
        <v/>
      </c>
      <c r="CU268" s="482" t="str">
        <f>IF(AND('8'!CU72=""),"",'8'!CU72)</f>
        <v/>
      </c>
      <c r="CV268" s="482" t="str">
        <f>IF(AND('8'!CV72=""),"",'8'!CV72)</f>
        <v/>
      </c>
      <c r="CW268" s="482" t="str">
        <f>IF(AND('8'!CW72=""),"",'8'!CW72)</f>
        <v/>
      </c>
      <c r="CX268" s="482" t="str">
        <f>IF(AND('8'!CX72=""),"",'8'!CX72)</f>
        <v/>
      </c>
      <c r="CY268" s="482" t="str">
        <f>IF(AND('8'!CY72=""),"",'8'!CY72)</f>
        <v/>
      </c>
      <c r="CZ268" s="482" t="str">
        <f>IF(AND('8'!CZ72=""),"",'8'!CZ72)</f>
        <v/>
      </c>
      <c r="DA268" s="482" t="str">
        <f>IF(AND('8'!DA72=""),"",'8'!DA72)</f>
        <v/>
      </c>
      <c r="DB268" s="482" t="str">
        <f>IF(AND('8'!DB72=""),"",'8'!DB72)</f>
        <v/>
      </c>
      <c r="DC268" s="482" t="str">
        <f>IF(AND('8'!DC72=""),"",'8'!DC72)</f>
        <v/>
      </c>
      <c r="DD268" s="482" t="str">
        <f>IF(AND('8'!DD72=""),"",'8'!DD72)</f>
        <v/>
      </c>
      <c r="DE268" s="482" t="str">
        <f>IF(AND('8'!DE72=""),"",'8'!DE72)</f>
        <v/>
      </c>
      <c r="DF268" s="482" t="str">
        <f>IF(AND('8'!DF72=""),"",'8'!DF72)</f>
        <v/>
      </c>
      <c r="DG268" s="482" t="str">
        <f>IF(AND('8'!DG72=""),"",'8'!DG72)</f>
        <v/>
      </c>
      <c r="DH268" s="482" t="str">
        <f>IF(AND('8'!DH72=""),"",'8'!DH72)</f>
        <v/>
      </c>
      <c r="DI268" s="482" t="str">
        <f>IF(AND('8'!DI72=""),"",'8'!DI72)</f>
        <v/>
      </c>
      <c r="DJ268" s="482" t="str">
        <f>IF(AND('8'!DJ72=""),"",'8'!DJ72)</f>
        <v/>
      </c>
      <c r="DK268" s="482" t="str">
        <f>IF(AND('8'!DK72=""),"",'8'!DK72)</f>
        <v/>
      </c>
      <c r="DL268" s="482" t="str">
        <f>IF(AND('8'!DL72=""),"",'8'!DL72)</f>
        <v/>
      </c>
      <c r="DM268" s="482" t="str">
        <f>IF(AND('8'!DM72=""),"",'8'!DM72)</f>
        <v/>
      </c>
      <c r="DN268" s="482" t="str">
        <f>IF(AND('8'!DN72=""),"",'8'!DN72)</f>
        <v/>
      </c>
      <c r="DO268" s="482" t="str">
        <f>IF(AND('8'!DO72=""),"",'8'!DO72)</f>
        <v/>
      </c>
      <c r="DP268" s="482" t="str">
        <f>IF(AND('8'!DP72=""),"",'8'!DP72)</f>
        <v/>
      </c>
      <c r="DQ268" s="482" t="str">
        <f>IF(AND('8'!DQ72=""),"",'8'!DQ72)</f>
        <v/>
      </c>
      <c r="DR268" s="482" t="str">
        <f>IF(AND('8'!DR72=""),"",'8'!DR72)</f>
        <v/>
      </c>
      <c r="DS268" s="482" t="str">
        <f>IF(AND('8'!DS72=""),"",'8'!DS72)</f>
        <v/>
      </c>
      <c r="DT268" s="482" t="str">
        <f>IF(AND('8'!DT72=""),"",'8'!DT72)</f>
        <v/>
      </c>
      <c r="DU268" s="482" t="str">
        <f>IF(AND('8'!DU72=""),"",'8'!DU72)</f>
        <v/>
      </c>
      <c r="DV268" s="482" t="str">
        <f>IF(AND('8'!DV72=""),"",'8'!DV72)</f>
        <v/>
      </c>
      <c r="DW268" s="482" t="str">
        <f>IF(AND('8'!DW72=""),"",'8'!DW72)</f>
        <v/>
      </c>
      <c r="DX268" s="482" t="str">
        <f>IF(AND('8'!DX72=""),"",'8'!DX72)</f>
        <v/>
      </c>
      <c r="DY268" s="482" t="str">
        <f>IF(AND('8'!DY72=""),"",'8'!DY72)</f>
        <v/>
      </c>
      <c r="DZ268" s="482" t="str">
        <f>IF(AND('8'!DZ72=""),"",'8'!DZ72)</f>
        <v/>
      </c>
      <c r="EA268" s="482" t="str">
        <f>IF(AND('8'!EA72=""),"",'8'!EA72)</f>
        <v/>
      </c>
      <c r="EB268" s="482" t="str">
        <f>IF(AND('8'!EB72=""),"",'8'!EB72)</f>
        <v/>
      </c>
      <c r="EC268" s="482" t="str">
        <f>IF(AND('8'!EC72=""),"",'8'!EC72)</f>
        <v/>
      </c>
      <c r="ED268" s="482" t="str">
        <f>IF(AND('8'!ED72=""),"",'8'!ED72)</f>
        <v/>
      </c>
      <c r="EE268" s="482" t="str">
        <f>IF(AND('8'!EE72=""),"",'8'!EE72)</f>
        <v/>
      </c>
      <c r="EF268" s="482" t="str">
        <f>IF(AND('8'!EF72=""),"",'8'!EF72)</f>
        <v/>
      </c>
      <c r="EG268" s="482" t="str">
        <f>IF(AND('8'!EG72=""),"",'8'!EG72)</f>
        <v/>
      </c>
      <c r="EH268" s="482" t="str">
        <f>IF(AND('8'!EH72=""),"",'8'!EH72)</f>
        <v/>
      </c>
      <c r="EI268" s="482" t="str">
        <f>IF(AND('8'!EI72=""),"",'8'!EI72)</f>
        <v/>
      </c>
      <c r="EJ268" s="482" t="str">
        <f>IF(AND('8'!EJ72=""),"",'8'!EJ72)</f>
        <v/>
      </c>
      <c r="EK268" s="482" t="str">
        <f>IF(AND('8'!EK72=""),"",'8'!EK72)</f>
        <v/>
      </c>
      <c r="EL268" s="482" t="str">
        <f>IF(AND('8'!EL72=""),"",'8'!EL72)</f>
        <v/>
      </c>
      <c r="EM268" s="482" t="str">
        <f>IF(AND('8'!EM72=""),"",'8'!EM72)</f>
        <v/>
      </c>
      <c r="EN268" s="482" t="str">
        <f>IF(AND('8'!EN72=""),"",'8'!EN72)</f>
        <v/>
      </c>
      <c r="EO268" s="482" t="str">
        <f>IF(AND('8'!EO72=""),"",'8'!EO72)</f>
        <v/>
      </c>
      <c r="EP268" s="482" t="str">
        <f>IF(AND('8'!EP72=""),"",'8'!EP72)</f>
        <v/>
      </c>
      <c r="EQ268" s="482" t="str">
        <f>IF(AND('8'!EQ72=""),"",'8'!EQ72)</f>
        <v/>
      </c>
      <c r="ER268" s="482" t="str">
        <f>IF(AND('8'!ER72=""),"",'8'!ER72)</f>
        <v/>
      </c>
      <c r="ES268" s="482" t="str">
        <f>IF(AND('8'!ES72=""),"",'8'!ES72)</f>
        <v/>
      </c>
      <c r="ET268" s="482" t="str">
        <f>IF(AND('8'!ET72=""),"",'8'!ET72)</f>
        <v/>
      </c>
      <c r="EU268" s="482" t="str">
        <f>IF(AND('8'!EU72=""),"",'8'!EU72)</f>
        <v/>
      </c>
      <c r="EV268" s="482" t="str">
        <f>IF(AND('8'!EV72=""),"",'8'!EV72)</f>
        <v/>
      </c>
      <c r="EW268" s="482" t="str">
        <f>IF(AND('8'!EW72=""),"",'8'!EW72)</f>
        <v/>
      </c>
      <c r="EX268" s="482" t="str">
        <f>IF(AND('8'!EX72=""),"",'8'!EX72)</f>
        <v/>
      </c>
      <c r="EY268" s="482" t="str">
        <f>IF(AND('8'!EY72=""),"",'8'!EY72)</f>
        <v/>
      </c>
      <c r="EZ268" s="482" t="str">
        <f>IF(AND('8'!EZ72=""),"",'8'!EZ72)</f>
        <v/>
      </c>
      <c r="FA268" s="482" t="str">
        <f>IF(AND('8'!FA72=""),"",'8'!FA72)</f>
        <v/>
      </c>
      <c r="FB268" s="482" t="str">
        <f>IF(AND('8'!FB72=""),"",'8'!FB72)</f>
        <v/>
      </c>
      <c r="FC268" s="482" t="str">
        <f>IF(AND('8'!FC72=""),"",'8'!FC72)</f>
        <v/>
      </c>
      <c r="FD268" s="482" t="str">
        <f>IF(AND('8'!FD72=""),"",'8'!FD72)</f>
        <v/>
      </c>
      <c r="FE268" s="482" t="str">
        <f>IF(AND('8'!FE72=""),"",'8'!FE72)</f>
        <v/>
      </c>
      <c r="FF268" s="482" t="str">
        <f>IF(AND('8'!FF72=""),"",'8'!FF72)</f>
        <v xml:space="preserve"> </v>
      </c>
      <c r="FG268" s="482" t="str">
        <f>IF(AND('8'!FG72=""),"",'8'!FG72)</f>
        <v/>
      </c>
      <c r="FH268" s="482" t="str">
        <f>IF(AND('8'!FH72=""),"",'8'!FH72)</f>
        <v/>
      </c>
      <c r="FI268" s="482" t="str">
        <f>IF(AND('8'!FI72=""),"",'8'!FI72)</f>
        <v/>
      </c>
      <c r="FJ268" s="482" t="str">
        <f>IF(AND('8'!FJ72=""),"",'8'!FJ72)</f>
        <v/>
      </c>
      <c r="FK268" s="482" t="str">
        <f>IF(AND('8'!FK72=""),"",'8'!FK72)</f>
        <v/>
      </c>
      <c r="FL268" s="482" t="str">
        <f>IF(AND('8'!FL72=""),"",'8'!FL72)</f>
        <v/>
      </c>
      <c r="FM268" s="482" t="str">
        <f>IF(AND('8'!FM72=""),"",'8'!FM72)</f>
        <v xml:space="preserve"> </v>
      </c>
      <c r="FN268" s="482" t="str">
        <f>IF(AND('8'!FN72=""),"",'8'!FN72)</f>
        <v/>
      </c>
      <c r="FO268" s="482" t="str">
        <f>IF(AND('8'!FO72=""),"",'8'!FO72)</f>
        <v/>
      </c>
      <c r="FP268" s="482" t="str">
        <f>IF(AND('8'!FP72=""),"",'8'!FP72)</f>
        <v/>
      </c>
      <c r="FQ268" s="482" t="str">
        <f>IF(AND('8'!FQ72=""),"",'8'!FQ72)</f>
        <v/>
      </c>
      <c r="FR268" s="482" t="str">
        <f>IF(AND('8'!FR72=""),"",'8'!FR72)</f>
        <v/>
      </c>
      <c r="FS268" s="482" t="str">
        <f>IF(AND('8'!FS72=""),"",'8'!FS72)</f>
        <v/>
      </c>
      <c r="FT268" s="482" t="str">
        <f>IF(AND('8'!FT72=""),"",'8'!FT72)</f>
        <v xml:space="preserve"> </v>
      </c>
      <c r="FU268" s="482" t="str">
        <f>IF(AND('8'!FV72=""),"",'8'!FV72)</f>
        <v>-</v>
      </c>
      <c r="FV268" s="482" t="str">
        <f>IF(AND('8'!FW72=""),"",'8'!FW72)</f>
        <v>-</v>
      </c>
      <c r="FW268" s="482" t="str">
        <f>IF(AND('8'!FX72=""),"",'8'!FX72)</f>
        <v>-</v>
      </c>
      <c r="FX268" s="482" t="str">
        <f>IF(AND('8'!FY72=""),"",'8'!FY72)</f>
        <v>-</v>
      </c>
      <c r="FY268" s="482" t="str">
        <f>IF(AND('8'!FZ72=""),"",'8'!FZ72)</f>
        <v>-</v>
      </c>
      <c r="FZ268" s="482" t="str">
        <f>IF(AND('8'!GA72=""),"",'8'!GA72)</f>
        <v>-</v>
      </c>
      <c r="GA268" s="482" t="str">
        <f>IF(AND('8'!GB72=""),"",'8'!GB72)</f>
        <v>-</v>
      </c>
      <c r="GB268" s="482" t="str">
        <f>IF(AND('8'!GC72=""),"",'8'!GC72)</f>
        <v>-</v>
      </c>
      <c r="GC268" s="482" t="str">
        <f>IF(AND('8'!GD72=""),"",'8'!GD72)</f>
        <v>-</v>
      </c>
      <c r="GD268" s="482" t="str">
        <f>IF(AND('8'!GE72=""),"",'8'!GE72)</f>
        <v>-</v>
      </c>
      <c r="GE268" s="482" t="str">
        <f>IF(AND('8'!GF72=""),"",'8'!GF72)</f>
        <v>-</v>
      </c>
      <c r="GF268" s="482" t="str">
        <f>IF(AND('8'!GG72=""),"",'8'!GG72)</f>
        <v>-</v>
      </c>
      <c r="GG268" s="482" t="str">
        <f>IF(AND('8'!GH72=""),"",IF(AND('8'!GH72="-"),"",'8'!GH72))</f>
        <v/>
      </c>
      <c r="GH268" s="50" t="str">
        <f>IF(AND(C268=""),"",VLOOKUP(B268,Register!$A$7:$CL$311,36,FALSE))</f>
        <v/>
      </c>
      <c r="GI268" s="483" t="str">
        <f>IF(AND('8'!GL72=""),"",'8'!GL72)</f>
        <v/>
      </c>
      <c r="GJ268" s="173" t="str">
        <f>IF(AND('8'!FU72=""),"",'8'!FU72)</f>
        <v/>
      </c>
    </row>
    <row r="269" spans="1:192" ht="21">
      <c r="A269" s="480">
        <v>261</v>
      </c>
      <c r="B269" s="481" t="str">
        <f>IF(AND('8'!B73=""),"",'8'!B73)</f>
        <v/>
      </c>
      <c r="C269" s="196" t="str">
        <f>IF(AND('8'!C73=""),"",'8'!C73)</f>
        <v/>
      </c>
      <c r="D269" s="196" t="str">
        <f>IF(AND('8'!D73=""),"",'8'!D73)</f>
        <v/>
      </c>
      <c r="E269" s="201" t="str">
        <f>IF(AND('8'!E73=""),"",'8'!E73)</f>
        <v/>
      </c>
      <c r="F269" s="482" t="str">
        <f>IF(AND('8'!F73=""),"",'8'!F73)</f>
        <v/>
      </c>
      <c r="G269" s="482" t="str">
        <f>IF(AND('8'!G73=""),"",'8'!G73)</f>
        <v/>
      </c>
      <c r="H269" s="482" t="str">
        <f>IF(AND('8'!H73=""),"",'8'!H73)</f>
        <v/>
      </c>
      <c r="I269" s="482" t="str">
        <f>IF(AND('8'!I73=""),"",'8'!I73)</f>
        <v/>
      </c>
      <c r="J269" s="482" t="str">
        <f>IF(AND('8'!J73=""),"",'8'!J73)</f>
        <v/>
      </c>
      <c r="K269" s="482" t="str">
        <f>IF(AND('8'!K73=""),"",'8'!K73)</f>
        <v/>
      </c>
      <c r="L269" s="482" t="str">
        <f>IF(AND('8'!L73=""),"",'8'!L73)</f>
        <v/>
      </c>
      <c r="M269" s="482" t="str">
        <f>IF(AND('8'!M73=""),"",'8'!M73)</f>
        <v/>
      </c>
      <c r="N269" s="482" t="str">
        <f>IF(AND('8'!N73=""),"",'8'!N73)</f>
        <v/>
      </c>
      <c r="O269" s="482" t="str">
        <f>IF(AND('8'!O73=""),"",'8'!O73)</f>
        <v/>
      </c>
      <c r="P269" s="482" t="str">
        <f>IF(AND('8'!P73=""),"",'8'!P73)</f>
        <v/>
      </c>
      <c r="Q269" s="482" t="str">
        <f>IF(AND('8'!Q73=""),"",'8'!Q73)</f>
        <v/>
      </c>
      <c r="R269" s="482" t="str">
        <f>IF(AND('8'!R73=""),"",'8'!R73)</f>
        <v/>
      </c>
      <c r="S269" s="482" t="str">
        <f>IF(AND('8'!S73=""),"",'8'!S73)</f>
        <v/>
      </c>
      <c r="T269" s="482" t="str">
        <f>IF(AND('8'!T73=""),"",'8'!T73)</f>
        <v/>
      </c>
      <c r="U269" s="482" t="str">
        <f>IF(AND('8'!U73=""),"",'8'!U73)</f>
        <v/>
      </c>
      <c r="V269" s="482" t="str">
        <f>IF(AND('8'!V73=""),"",'8'!V73)</f>
        <v/>
      </c>
      <c r="W269" s="482" t="str">
        <f>IF(AND('8'!W73=""),"",'8'!W73)</f>
        <v/>
      </c>
      <c r="X269" s="482" t="str">
        <f>IF(AND('8'!X73=""),"",'8'!X73)</f>
        <v/>
      </c>
      <c r="Y269" s="482" t="str">
        <f>IF(AND('8'!Y73=""),"",'8'!Y73)</f>
        <v/>
      </c>
      <c r="Z269" s="482" t="str">
        <f>IF(AND('8'!Z73=""),"",'8'!Z73)</f>
        <v/>
      </c>
      <c r="AA269" s="482" t="str">
        <f>IF(AND('8'!AA73=""),"",'8'!AA73)</f>
        <v/>
      </c>
      <c r="AB269" s="482" t="str">
        <f>IF(AND('8'!AB73=""),"",'8'!AB73)</f>
        <v/>
      </c>
      <c r="AC269" s="482" t="str">
        <f>IF(AND('8'!AC73=""),"",'8'!AC73)</f>
        <v/>
      </c>
      <c r="AD269" s="482" t="str">
        <f>IF(AND('8'!AD73=""),"",'8'!AD73)</f>
        <v/>
      </c>
      <c r="AE269" s="482" t="str">
        <f>IF(AND('8'!AE73=""),"",'8'!AE73)</f>
        <v/>
      </c>
      <c r="AF269" s="482" t="str">
        <f>IF(AND('8'!AF73=""),"",'8'!AF73)</f>
        <v/>
      </c>
      <c r="AG269" s="482" t="str">
        <f>IF(AND('8'!AG73=""),"",'8'!AG73)</f>
        <v/>
      </c>
      <c r="AH269" s="482" t="str">
        <f>IF(AND('8'!AH73=""),"",'8'!AH73)</f>
        <v/>
      </c>
      <c r="AI269" s="482" t="str">
        <f>IF(AND('8'!AI73=""),"",'8'!AI73)</f>
        <v/>
      </c>
      <c r="AJ269" s="482" t="str">
        <f>IF(AND('8'!AJ73=""),"",'8'!AJ73)</f>
        <v/>
      </c>
      <c r="AK269" s="482" t="str">
        <f>IF(AND('8'!AK73=""),"",'8'!AK73)</f>
        <v/>
      </c>
      <c r="AL269" s="482" t="str">
        <f>IF(AND('8'!AL73=""),"",'8'!AL73)</f>
        <v/>
      </c>
      <c r="AM269" s="482" t="str">
        <f>IF(AND('8'!AM73=""),"",'8'!AM73)</f>
        <v/>
      </c>
      <c r="AN269" s="482" t="str">
        <f>IF(AND('8'!AN73=""),"",'8'!AN73)</f>
        <v/>
      </c>
      <c r="AO269" s="482" t="str">
        <f>IF(AND('8'!AO73=""),"",'8'!AO73)</f>
        <v/>
      </c>
      <c r="AP269" s="482" t="str">
        <f>IF(AND('8'!AP73=""),"",'8'!AP73)</f>
        <v/>
      </c>
      <c r="AQ269" s="482" t="str">
        <f>IF(AND('8'!AQ73=""),"",'8'!AQ73)</f>
        <v/>
      </c>
      <c r="AR269" s="482" t="str">
        <f>IF(AND('8'!AR73=""),"",'8'!AR73)</f>
        <v/>
      </c>
      <c r="AS269" s="482" t="str">
        <f>IF(AND('8'!AS73=""),"",'8'!AS73)</f>
        <v/>
      </c>
      <c r="AT269" s="482" t="str">
        <f>IF(AND('8'!AT73=""),"",'8'!AT73)</f>
        <v/>
      </c>
      <c r="AU269" s="482" t="str">
        <f>IF(AND('8'!AU73=""),"",'8'!AU73)</f>
        <v/>
      </c>
      <c r="AV269" s="482" t="str">
        <f>IF(AND('8'!AV73=""),"",'8'!AV73)</f>
        <v/>
      </c>
      <c r="AW269" s="482" t="str">
        <f>IF(AND('8'!AW73=""),"",'8'!AW73)</f>
        <v/>
      </c>
      <c r="AX269" s="482" t="str">
        <f>IF(AND('8'!AX73=""),"",'8'!AX73)</f>
        <v/>
      </c>
      <c r="AY269" s="482" t="str">
        <f>IF(AND('8'!AY73=""),"",'8'!AY73)</f>
        <v/>
      </c>
      <c r="AZ269" s="482" t="str">
        <f>IF(AND('8'!AZ73=""),"",'8'!AZ73)</f>
        <v/>
      </c>
      <c r="BA269" s="482" t="str">
        <f>IF(AND('8'!BA73=""),"",'8'!BA73)</f>
        <v/>
      </c>
      <c r="BB269" s="482" t="str">
        <f>IF(AND('8'!BB73=""),"",'8'!BB73)</f>
        <v/>
      </c>
      <c r="BC269" s="482" t="str">
        <f>IF(AND('8'!BC73=""),"",'8'!BC73)</f>
        <v/>
      </c>
      <c r="BD269" s="482" t="str">
        <f>IF(AND('8'!BD73=""),"",'8'!BD73)</f>
        <v/>
      </c>
      <c r="BE269" s="482" t="str">
        <f>IF(AND('8'!BE73=""),"",'8'!BE73)</f>
        <v/>
      </c>
      <c r="BF269" s="482" t="str">
        <f>IF(AND('8'!BF73=""),"",'8'!BF73)</f>
        <v/>
      </c>
      <c r="BG269" s="482" t="str">
        <f>IF(AND('8'!BG73=""),"",'8'!BG73)</f>
        <v/>
      </c>
      <c r="BH269" s="482" t="str">
        <f>IF(AND('8'!BH73=""),"",'8'!BH73)</f>
        <v/>
      </c>
      <c r="BI269" s="482" t="str">
        <f>IF(AND('8'!BI73=""),"",'8'!BI73)</f>
        <v/>
      </c>
      <c r="BJ269" s="482" t="str">
        <f>IF(AND('8'!BJ73=""),"",'8'!BJ73)</f>
        <v/>
      </c>
      <c r="BK269" s="482" t="str">
        <f>IF(AND('8'!BK73=""),"",'8'!BK73)</f>
        <v/>
      </c>
      <c r="BL269" s="482" t="str">
        <f>IF(AND('8'!BL73=""),"",'8'!BL73)</f>
        <v/>
      </c>
      <c r="BM269" s="482" t="str">
        <f>IF(AND('8'!BM73=""),"",'8'!BM73)</f>
        <v/>
      </c>
      <c r="BN269" s="482" t="str">
        <f>IF(AND('8'!BN73=""),"",'8'!BN73)</f>
        <v/>
      </c>
      <c r="BO269" s="482" t="str">
        <f>IF(AND('8'!BO73=""),"",'8'!BO73)</f>
        <v/>
      </c>
      <c r="BP269" s="482" t="str">
        <f>IF(AND('8'!BP73=""),"",'8'!BP73)</f>
        <v/>
      </c>
      <c r="BQ269" s="482" t="str">
        <f>IF(AND('8'!BQ73=""),"",'8'!BQ73)</f>
        <v/>
      </c>
      <c r="BR269" s="482" t="str">
        <f>IF(AND('8'!BR73=""),"",'8'!BR73)</f>
        <v/>
      </c>
      <c r="BS269" s="482" t="str">
        <f>IF(AND('8'!BS73=""),"",'8'!BS73)</f>
        <v/>
      </c>
      <c r="BT269" s="482" t="str">
        <f>IF(AND('8'!BT73=""),"",'8'!BT73)</f>
        <v/>
      </c>
      <c r="BU269" s="482" t="str">
        <f>IF(AND('8'!BU73=""),"",'8'!BU73)</f>
        <v/>
      </c>
      <c r="BV269" s="482" t="str">
        <f>IF(AND('8'!BV73=""),"",'8'!BV73)</f>
        <v/>
      </c>
      <c r="BW269" s="482" t="str">
        <f>IF(AND('8'!BW73=""),"",'8'!BW73)</f>
        <v/>
      </c>
      <c r="BX269" s="482" t="str">
        <f>IF(AND('8'!BX73=""),"",'8'!BX73)</f>
        <v/>
      </c>
      <c r="BY269" s="482" t="str">
        <f>IF(AND('8'!BY73=""),"",'8'!BY73)</f>
        <v/>
      </c>
      <c r="BZ269" s="482" t="str">
        <f>IF(AND('8'!BZ73=""),"",'8'!BZ73)</f>
        <v/>
      </c>
      <c r="CA269" s="482" t="str">
        <f>IF(AND('8'!CA73=""),"",'8'!CA73)</f>
        <v/>
      </c>
      <c r="CB269" s="482" t="str">
        <f>IF(AND('8'!CB73=""),"",'8'!CB73)</f>
        <v/>
      </c>
      <c r="CC269" s="482" t="str">
        <f>IF(AND('8'!CC73=""),"",'8'!CC73)</f>
        <v/>
      </c>
      <c r="CD269" s="482" t="str">
        <f>IF(AND('8'!CD73=""),"",'8'!CD73)</f>
        <v/>
      </c>
      <c r="CE269" s="482" t="str">
        <f>IF(AND('8'!CE73=""),"",'8'!CE73)</f>
        <v/>
      </c>
      <c r="CF269" s="482" t="str">
        <f>IF(AND('8'!CF73=""),"",'8'!CF73)</f>
        <v/>
      </c>
      <c r="CG269" s="482" t="str">
        <f>IF(AND('8'!CG73=""),"",'8'!CG73)</f>
        <v/>
      </c>
      <c r="CH269" s="482" t="str">
        <f>IF(AND('8'!CH73=""),"",'8'!CH73)</f>
        <v/>
      </c>
      <c r="CI269" s="482" t="str">
        <f>IF(AND('8'!CI73=""),"",'8'!CI73)</f>
        <v/>
      </c>
      <c r="CJ269" s="482" t="str">
        <f>IF(AND('8'!CJ73=""),"",'8'!CJ73)</f>
        <v/>
      </c>
      <c r="CK269" s="482" t="str">
        <f>IF(AND('8'!CK73=""),"",'8'!CK73)</f>
        <v/>
      </c>
      <c r="CL269" s="482" t="str">
        <f>IF(AND('8'!CL73=""),"",'8'!CL73)</f>
        <v/>
      </c>
      <c r="CM269" s="482" t="str">
        <f>IF(AND('8'!CM73=""),"",'8'!CM73)</f>
        <v/>
      </c>
      <c r="CN269" s="482" t="str">
        <f>IF(AND('8'!CN73=""),"",'8'!CN73)</f>
        <v/>
      </c>
      <c r="CO269" s="482" t="str">
        <f>IF(AND('8'!CO73=""),"",'8'!CO73)</f>
        <v/>
      </c>
      <c r="CP269" s="482" t="str">
        <f>IF(AND('8'!CP73=""),"",'8'!CP73)</f>
        <v/>
      </c>
      <c r="CQ269" s="482" t="str">
        <f>IF(AND('8'!CQ73=""),"",'8'!CQ73)</f>
        <v/>
      </c>
      <c r="CR269" s="482" t="str">
        <f>IF(AND('8'!CR73=""),"",'8'!CR73)</f>
        <v/>
      </c>
      <c r="CS269" s="482" t="str">
        <f>IF(AND('8'!CS73=""),"",'8'!CS73)</f>
        <v/>
      </c>
      <c r="CT269" s="482" t="str">
        <f>IF(AND('8'!CT73=""),"",'8'!CT73)</f>
        <v/>
      </c>
      <c r="CU269" s="482" t="str">
        <f>IF(AND('8'!CU73=""),"",'8'!CU73)</f>
        <v/>
      </c>
      <c r="CV269" s="482" t="str">
        <f>IF(AND('8'!CV73=""),"",'8'!CV73)</f>
        <v/>
      </c>
      <c r="CW269" s="482" t="str">
        <f>IF(AND('8'!CW73=""),"",'8'!CW73)</f>
        <v/>
      </c>
      <c r="CX269" s="482" t="str">
        <f>IF(AND('8'!CX73=""),"",'8'!CX73)</f>
        <v/>
      </c>
      <c r="CY269" s="482" t="str">
        <f>IF(AND('8'!CY73=""),"",'8'!CY73)</f>
        <v/>
      </c>
      <c r="CZ269" s="482" t="str">
        <f>IF(AND('8'!CZ73=""),"",'8'!CZ73)</f>
        <v/>
      </c>
      <c r="DA269" s="482" t="str">
        <f>IF(AND('8'!DA73=""),"",'8'!DA73)</f>
        <v/>
      </c>
      <c r="DB269" s="482" t="str">
        <f>IF(AND('8'!DB73=""),"",'8'!DB73)</f>
        <v/>
      </c>
      <c r="DC269" s="482" t="str">
        <f>IF(AND('8'!DC73=""),"",'8'!DC73)</f>
        <v/>
      </c>
      <c r="DD269" s="482" t="str">
        <f>IF(AND('8'!DD73=""),"",'8'!DD73)</f>
        <v/>
      </c>
      <c r="DE269" s="482" t="str">
        <f>IF(AND('8'!DE73=""),"",'8'!DE73)</f>
        <v/>
      </c>
      <c r="DF269" s="482" t="str">
        <f>IF(AND('8'!DF73=""),"",'8'!DF73)</f>
        <v/>
      </c>
      <c r="DG269" s="482" t="str">
        <f>IF(AND('8'!DG73=""),"",'8'!DG73)</f>
        <v/>
      </c>
      <c r="DH269" s="482" t="str">
        <f>IF(AND('8'!DH73=""),"",'8'!DH73)</f>
        <v/>
      </c>
      <c r="DI269" s="482" t="str">
        <f>IF(AND('8'!DI73=""),"",'8'!DI73)</f>
        <v/>
      </c>
      <c r="DJ269" s="482" t="str">
        <f>IF(AND('8'!DJ73=""),"",'8'!DJ73)</f>
        <v/>
      </c>
      <c r="DK269" s="482" t="str">
        <f>IF(AND('8'!DK73=""),"",'8'!DK73)</f>
        <v/>
      </c>
      <c r="DL269" s="482" t="str">
        <f>IF(AND('8'!DL73=""),"",'8'!DL73)</f>
        <v/>
      </c>
      <c r="DM269" s="482" t="str">
        <f>IF(AND('8'!DM73=""),"",'8'!DM73)</f>
        <v/>
      </c>
      <c r="DN269" s="482" t="str">
        <f>IF(AND('8'!DN73=""),"",'8'!DN73)</f>
        <v/>
      </c>
      <c r="DO269" s="482" t="str">
        <f>IF(AND('8'!DO73=""),"",'8'!DO73)</f>
        <v/>
      </c>
      <c r="DP269" s="482" t="str">
        <f>IF(AND('8'!DP73=""),"",'8'!DP73)</f>
        <v/>
      </c>
      <c r="DQ269" s="482" t="str">
        <f>IF(AND('8'!DQ73=""),"",'8'!DQ73)</f>
        <v/>
      </c>
      <c r="DR269" s="482" t="str">
        <f>IF(AND('8'!DR73=""),"",'8'!DR73)</f>
        <v/>
      </c>
      <c r="DS269" s="482" t="str">
        <f>IF(AND('8'!DS73=""),"",'8'!DS73)</f>
        <v/>
      </c>
      <c r="DT269" s="482" t="str">
        <f>IF(AND('8'!DT73=""),"",'8'!DT73)</f>
        <v/>
      </c>
      <c r="DU269" s="482" t="str">
        <f>IF(AND('8'!DU73=""),"",'8'!DU73)</f>
        <v/>
      </c>
      <c r="DV269" s="482" t="str">
        <f>IF(AND('8'!DV73=""),"",'8'!DV73)</f>
        <v/>
      </c>
      <c r="DW269" s="482" t="str">
        <f>IF(AND('8'!DW73=""),"",'8'!DW73)</f>
        <v/>
      </c>
      <c r="DX269" s="482" t="str">
        <f>IF(AND('8'!DX73=""),"",'8'!DX73)</f>
        <v/>
      </c>
      <c r="DY269" s="482" t="str">
        <f>IF(AND('8'!DY73=""),"",'8'!DY73)</f>
        <v/>
      </c>
      <c r="DZ269" s="482" t="str">
        <f>IF(AND('8'!DZ73=""),"",'8'!DZ73)</f>
        <v/>
      </c>
      <c r="EA269" s="482" t="str">
        <f>IF(AND('8'!EA73=""),"",'8'!EA73)</f>
        <v/>
      </c>
      <c r="EB269" s="482" t="str">
        <f>IF(AND('8'!EB73=""),"",'8'!EB73)</f>
        <v/>
      </c>
      <c r="EC269" s="482" t="str">
        <f>IF(AND('8'!EC73=""),"",'8'!EC73)</f>
        <v/>
      </c>
      <c r="ED269" s="482" t="str">
        <f>IF(AND('8'!ED73=""),"",'8'!ED73)</f>
        <v/>
      </c>
      <c r="EE269" s="482" t="str">
        <f>IF(AND('8'!EE73=""),"",'8'!EE73)</f>
        <v/>
      </c>
      <c r="EF269" s="482" t="str">
        <f>IF(AND('8'!EF73=""),"",'8'!EF73)</f>
        <v/>
      </c>
      <c r="EG269" s="482" t="str">
        <f>IF(AND('8'!EG73=""),"",'8'!EG73)</f>
        <v/>
      </c>
      <c r="EH269" s="482" t="str">
        <f>IF(AND('8'!EH73=""),"",'8'!EH73)</f>
        <v/>
      </c>
      <c r="EI269" s="482" t="str">
        <f>IF(AND('8'!EI73=""),"",'8'!EI73)</f>
        <v/>
      </c>
      <c r="EJ269" s="482" t="str">
        <f>IF(AND('8'!EJ73=""),"",'8'!EJ73)</f>
        <v/>
      </c>
      <c r="EK269" s="482" t="str">
        <f>IF(AND('8'!EK73=""),"",'8'!EK73)</f>
        <v/>
      </c>
      <c r="EL269" s="482" t="str">
        <f>IF(AND('8'!EL73=""),"",'8'!EL73)</f>
        <v/>
      </c>
      <c r="EM269" s="482" t="str">
        <f>IF(AND('8'!EM73=""),"",'8'!EM73)</f>
        <v/>
      </c>
      <c r="EN269" s="482" t="str">
        <f>IF(AND('8'!EN73=""),"",'8'!EN73)</f>
        <v/>
      </c>
      <c r="EO269" s="482" t="str">
        <f>IF(AND('8'!EO73=""),"",'8'!EO73)</f>
        <v/>
      </c>
      <c r="EP269" s="482" t="str">
        <f>IF(AND('8'!EP73=""),"",'8'!EP73)</f>
        <v/>
      </c>
      <c r="EQ269" s="482" t="str">
        <f>IF(AND('8'!EQ73=""),"",'8'!EQ73)</f>
        <v/>
      </c>
      <c r="ER269" s="482" t="str">
        <f>IF(AND('8'!ER73=""),"",'8'!ER73)</f>
        <v/>
      </c>
      <c r="ES269" s="482" t="str">
        <f>IF(AND('8'!ES73=""),"",'8'!ES73)</f>
        <v/>
      </c>
      <c r="ET269" s="482" t="str">
        <f>IF(AND('8'!ET73=""),"",'8'!ET73)</f>
        <v/>
      </c>
      <c r="EU269" s="482" t="str">
        <f>IF(AND('8'!EU73=""),"",'8'!EU73)</f>
        <v/>
      </c>
      <c r="EV269" s="482" t="str">
        <f>IF(AND('8'!EV73=""),"",'8'!EV73)</f>
        <v/>
      </c>
      <c r="EW269" s="482" t="str">
        <f>IF(AND('8'!EW73=""),"",'8'!EW73)</f>
        <v/>
      </c>
      <c r="EX269" s="482" t="str">
        <f>IF(AND('8'!EX73=""),"",'8'!EX73)</f>
        <v/>
      </c>
      <c r="EY269" s="482" t="str">
        <f>IF(AND('8'!EY73=""),"",'8'!EY73)</f>
        <v/>
      </c>
      <c r="EZ269" s="482" t="str">
        <f>IF(AND('8'!EZ73=""),"",'8'!EZ73)</f>
        <v/>
      </c>
      <c r="FA269" s="482" t="str">
        <f>IF(AND('8'!FA73=""),"",'8'!FA73)</f>
        <v/>
      </c>
      <c r="FB269" s="482" t="str">
        <f>IF(AND('8'!FB73=""),"",'8'!FB73)</f>
        <v/>
      </c>
      <c r="FC269" s="482" t="str">
        <f>IF(AND('8'!FC73=""),"",'8'!FC73)</f>
        <v/>
      </c>
      <c r="FD269" s="482" t="str">
        <f>IF(AND('8'!FD73=""),"",'8'!FD73)</f>
        <v/>
      </c>
      <c r="FE269" s="482" t="str">
        <f>IF(AND('8'!FE73=""),"",'8'!FE73)</f>
        <v/>
      </c>
      <c r="FF269" s="482" t="str">
        <f>IF(AND('8'!FF73=""),"",'8'!FF73)</f>
        <v xml:space="preserve"> </v>
      </c>
      <c r="FG269" s="482" t="str">
        <f>IF(AND('8'!FG73=""),"",'8'!FG73)</f>
        <v/>
      </c>
      <c r="FH269" s="482" t="str">
        <f>IF(AND('8'!FH73=""),"",'8'!FH73)</f>
        <v/>
      </c>
      <c r="FI269" s="482" t="str">
        <f>IF(AND('8'!FI73=""),"",'8'!FI73)</f>
        <v/>
      </c>
      <c r="FJ269" s="482" t="str">
        <f>IF(AND('8'!FJ73=""),"",'8'!FJ73)</f>
        <v/>
      </c>
      <c r="FK269" s="482" t="str">
        <f>IF(AND('8'!FK73=""),"",'8'!FK73)</f>
        <v/>
      </c>
      <c r="FL269" s="482" t="str">
        <f>IF(AND('8'!FL73=""),"",'8'!FL73)</f>
        <v/>
      </c>
      <c r="FM269" s="482" t="str">
        <f>IF(AND('8'!FM73=""),"",'8'!FM73)</f>
        <v xml:space="preserve"> </v>
      </c>
      <c r="FN269" s="482" t="str">
        <f>IF(AND('8'!FN73=""),"",'8'!FN73)</f>
        <v/>
      </c>
      <c r="FO269" s="482" t="str">
        <f>IF(AND('8'!FO73=""),"",'8'!FO73)</f>
        <v/>
      </c>
      <c r="FP269" s="482" t="str">
        <f>IF(AND('8'!FP73=""),"",'8'!FP73)</f>
        <v/>
      </c>
      <c r="FQ269" s="482" t="str">
        <f>IF(AND('8'!FQ73=""),"",'8'!FQ73)</f>
        <v/>
      </c>
      <c r="FR269" s="482" t="str">
        <f>IF(AND('8'!FR73=""),"",'8'!FR73)</f>
        <v/>
      </c>
      <c r="FS269" s="482" t="str">
        <f>IF(AND('8'!FS73=""),"",'8'!FS73)</f>
        <v/>
      </c>
      <c r="FT269" s="482" t="str">
        <f>IF(AND('8'!FT73=""),"",'8'!FT73)</f>
        <v xml:space="preserve"> </v>
      </c>
      <c r="FU269" s="482" t="str">
        <f>IF(AND('8'!FV73=""),"",'8'!FV73)</f>
        <v>-</v>
      </c>
      <c r="FV269" s="482" t="str">
        <f>IF(AND('8'!FW73=""),"",'8'!FW73)</f>
        <v>-</v>
      </c>
      <c r="FW269" s="482" t="str">
        <f>IF(AND('8'!FX73=""),"",'8'!FX73)</f>
        <v>-</v>
      </c>
      <c r="FX269" s="482" t="str">
        <f>IF(AND('8'!FY73=""),"",'8'!FY73)</f>
        <v>-</v>
      </c>
      <c r="FY269" s="482" t="str">
        <f>IF(AND('8'!FZ73=""),"",'8'!FZ73)</f>
        <v>-</v>
      </c>
      <c r="FZ269" s="482" t="str">
        <f>IF(AND('8'!GA73=""),"",'8'!GA73)</f>
        <v>-</v>
      </c>
      <c r="GA269" s="482" t="str">
        <f>IF(AND('8'!GB73=""),"",'8'!GB73)</f>
        <v>-</v>
      </c>
      <c r="GB269" s="482" t="str">
        <f>IF(AND('8'!GC73=""),"",'8'!GC73)</f>
        <v>-</v>
      </c>
      <c r="GC269" s="482" t="str">
        <f>IF(AND('8'!GD73=""),"",'8'!GD73)</f>
        <v>-</v>
      </c>
      <c r="GD269" s="482" t="str">
        <f>IF(AND('8'!GE73=""),"",'8'!GE73)</f>
        <v>-</v>
      </c>
      <c r="GE269" s="482" t="str">
        <f>IF(AND('8'!GF73=""),"",'8'!GF73)</f>
        <v>-</v>
      </c>
      <c r="GF269" s="482" t="str">
        <f>IF(AND('8'!GG73=""),"",'8'!GG73)</f>
        <v>-</v>
      </c>
      <c r="GG269" s="482" t="str">
        <f>IF(AND('8'!GH73=""),"",IF(AND('8'!GH73="-"),"",'8'!GH73))</f>
        <v/>
      </c>
      <c r="GH269" s="50" t="str">
        <f>IF(AND(C269=""),"",VLOOKUP(B269,Register!$A$7:$CL$311,36,FALSE))</f>
        <v/>
      </c>
      <c r="GI269" s="483" t="str">
        <f>IF(AND('8'!GL73=""),"",'8'!GL73)</f>
        <v/>
      </c>
      <c r="GJ269" s="173" t="str">
        <f>IF(AND('8'!FU73=""),"",'8'!FU73)</f>
        <v/>
      </c>
    </row>
    <row r="270" spans="1:192" ht="21">
      <c r="A270" s="480">
        <v>262</v>
      </c>
      <c r="B270" s="481" t="str">
        <f>IF(AND('8'!B74=""),"",'8'!B74)</f>
        <v/>
      </c>
      <c r="C270" s="196" t="str">
        <f>IF(AND('8'!C74=""),"",'8'!C74)</f>
        <v/>
      </c>
      <c r="D270" s="196" t="str">
        <f>IF(AND('8'!D74=""),"",'8'!D74)</f>
        <v/>
      </c>
      <c r="E270" s="201" t="str">
        <f>IF(AND('8'!E74=""),"",'8'!E74)</f>
        <v/>
      </c>
      <c r="F270" s="482" t="str">
        <f>IF(AND('8'!F74=""),"",'8'!F74)</f>
        <v/>
      </c>
      <c r="G270" s="482" t="str">
        <f>IF(AND('8'!G74=""),"",'8'!G74)</f>
        <v/>
      </c>
      <c r="H270" s="482" t="str">
        <f>IF(AND('8'!H74=""),"",'8'!H74)</f>
        <v/>
      </c>
      <c r="I270" s="482" t="str">
        <f>IF(AND('8'!I74=""),"",'8'!I74)</f>
        <v/>
      </c>
      <c r="J270" s="482" t="str">
        <f>IF(AND('8'!J74=""),"",'8'!J74)</f>
        <v/>
      </c>
      <c r="K270" s="482" t="str">
        <f>IF(AND('8'!K74=""),"",'8'!K74)</f>
        <v/>
      </c>
      <c r="L270" s="482" t="str">
        <f>IF(AND('8'!L74=""),"",'8'!L74)</f>
        <v/>
      </c>
      <c r="M270" s="482" t="str">
        <f>IF(AND('8'!M74=""),"",'8'!M74)</f>
        <v/>
      </c>
      <c r="N270" s="482" t="str">
        <f>IF(AND('8'!N74=""),"",'8'!N74)</f>
        <v/>
      </c>
      <c r="O270" s="482" t="str">
        <f>IF(AND('8'!O74=""),"",'8'!O74)</f>
        <v/>
      </c>
      <c r="P270" s="482" t="str">
        <f>IF(AND('8'!P74=""),"",'8'!P74)</f>
        <v/>
      </c>
      <c r="Q270" s="482" t="str">
        <f>IF(AND('8'!Q74=""),"",'8'!Q74)</f>
        <v/>
      </c>
      <c r="R270" s="482" t="str">
        <f>IF(AND('8'!R74=""),"",'8'!R74)</f>
        <v/>
      </c>
      <c r="S270" s="482" t="str">
        <f>IF(AND('8'!S74=""),"",'8'!S74)</f>
        <v/>
      </c>
      <c r="T270" s="482" t="str">
        <f>IF(AND('8'!T74=""),"",'8'!T74)</f>
        <v/>
      </c>
      <c r="U270" s="482" t="str">
        <f>IF(AND('8'!U74=""),"",'8'!U74)</f>
        <v/>
      </c>
      <c r="V270" s="482" t="str">
        <f>IF(AND('8'!V74=""),"",'8'!V74)</f>
        <v/>
      </c>
      <c r="W270" s="482" t="str">
        <f>IF(AND('8'!W74=""),"",'8'!W74)</f>
        <v/>
      </c>
      <c r="X270" s="482" t="str">
        <f>IF(AND('8'!X74=""),"",'8'!X74)</f>
        <v/>
      </c>
      <c r="Y270" s="482" t="str">
        <f>IF(AND('8'!Y74=""),"",'8'!Y74)</f>
        <v/>
      </c>
      <c r="Z270" s="482" t="str">
        <f>IF(AND('8'!Z74=""),"",'8'!Z74)</f>
        <v/>
      </c>
      <c r="AA270" s="482" t="str">
        <f>IF(AND('8'!AA74=""),"",'8'!AA74)</f>
        <v/>
      </c>
      <c r="AB270" s="482" t="str">
        <f>IF(AND('8'!AB74=""),"",'8'!AB74)</f>
        <v/>
      </c>
      <c r="AC270" s="482" t="str">
        <f>IF(AND('8'!AC74=""),"",'8'!AC74)</f>
        <v/>
      </c>
      <c r="AD270" s="482" t="str">
        <f>IF(AND('8'!AD74=""),"",'8'!AD74)</f>
        <v/>
      </c>
      <c r="AE270" s="482" t="str">
        <f>IF(AND('8'!AE74=""),"",'8'!AE74)</f>
        <v/>
      </c>
      <c r="AF270" s="482">
        <f>IF(AND('8'!AF74=""),"",'8'!AF74)</f>
        <v>5</v>
      </c>
      <c r="AG270" s="482">
        <f>IF(AND('8'!AG74=""),"",'8'!AG74)</f>
        <v>5</v>
      </c>
      <c r="AH270" s="482" t="str">
        <f>IF(AND('8'!AH74=""),"",'8'!AH74)</f>
        <v/>
      </c>
      <c r="AI270" s="482" t="str">
        <f>IF(AND('8'!AI74=""),"",'8'!AI74)</f>
        <v/>
      </c>
      <c r="AJ270" s="482" t="str">
        <f>IF(AND('8'!AJ74=""),"",'8'!AJ74)</f>
        <v/>
      </c>
      <c r="AK270" s="482" t="str">
        <f>IF(AND('8'!AK74=""),"",'8'!AK74)</f>
        <v/>
      </c>
      <c r="AL270" s="482" t="str">
        <f>IF(AND('8'!AL74=""),"",'8'!AL74)</f>
        <v/>
      </c>
      <c r="AM270" s="482" t="str">
        <f>IF(AND('8'!AM74=""),"",'8'!AM74)</f>
        <v/>
      </c>
      <c r="AN270" s="482" t="str">
        <f>IF(AND('8'!AN74=""),"",'8'!AN74)</f>
        <v/>
      </c>
      <c r="AO270" s="482" t="str">
        <f>IF(AND('8'!AO74=""),"",'8'!AO74)</f>
        <v/>
      </c>
      <c r="AP270" s="482" t="str">
        <f>IF(AND('8'!AP74=""),"",'8'!AP74)</f>
        <v/>
      </c>
      <c r="AQ270" s="482" t="str">
        <f>IF(AND('8'!AQ74=""),"",'8'!AQ74)</f>
        <v/>
      </c>
      <c r="AR270" s="482" t="str">
        <f>IF(AND('8'!AR74=""),"",'8'!AR74)</f>
        <v/>
      </c>
      <c r="AS270" s="482" t="str">
        <f>IF(AND('8'!AS74=""),"",'8'!AS74)</f>
        <v/>
      </c>
      <c r="AT270" s="482" t="str">
        <f>IF(AND('8'!AT74=""),"",'8'!AT74)</f>
        <v/>
      </c>
      <c r="AU270" s="482" t="str">
        <f>IF(AND('8'!AU74=""),"",'8'!AU74)</f>
        <v/>
      </c>
      <c r="AV270" s="482" t="str">
        <f>IF(AND('8'!AV74=""),"",'8'!AV74)</f>
        <v/>
      </c>
      <c r="AW270" s="482" t="str">
        <f>IF(AND('8'!AW74=""),"",'8'!AW74)</f>
        <v/>
      </c>
      <c r="AX270" s="482" t="str">
        <f>IF(AND('8'!AX74=""),"",'8'!AX74)</f>
        <v/>
      </c>
      <c r="AY270" s="482" t="str">
        <f>IF(AND('8'!AY74=""),"",'8'!AY74)</f>
        <v/>
      </c>
      <c r="AZ270" s="482" t="str">
        <f>IF(AND('8'!AZ74=""),"",'8'!AZ74)</f>
        <v/>
      </c>
      <c r="BA270" s="482" t="str">
        <f>IF(AND('8'!BA74=""),"",'8'!BA74)</f>
        <v/>
      </c>
      <c r="BB270" s="482" t="str">
        <f>IF(AND('8'!BB74=""),"",'8'!BB74)</f>
        <v/>
      </c>
      <c r="BC270" s="482" t="str">
        <f>IF(AND('8'!BC74=""),"",'8'!BC74)</f>
        <v/>
      </c>
      <c r="BD270" s="482" t="str">
        <f>IF(AND('8'!BD74=""),"",'8'!BD74)</f>
        <v/>
      </c>
      <c r="BE270" s="482" t="str">
        <f>IF(AND('8'!BE74=""),"",'8'!BE74)</f>
        <v/>
      </c>
      <c r="BF270" s="482" t="str">
        <f>IF(AND('8'!BF74=""),"",'8'!BF74)</f>
        <v/>
      </c>
      <c r="BG270" s="482" t="str">
        <f>IF(AND('8'!BG74=""),"",'8'!BG74)</f>
        <v/>
      </c>
      <c r="BH270" s="482" t="str">
        <f>IF(AND('8'!BH74=""),"",'8'!BH74)</f>
        <v/>
      </c>
      <c r="BI270" s="482" t="str">
        <f>IF(AND('8'!BI74=""),"",'8'!BI74)</f>
        <v/>
      </c>
      <c r="BJ270" s="482" t="str">
        <f>IF(AND('8'!BJ74=""),"",'8'!BJ74)</f>
        <v/>
      </c>
      <c r="BK270" s="482" t="str">
        <f>IF(AND('8'!BK74=""),"",'8'!BK74)</f>
        <v/>
      </c>
      <c r="BL270" s="482" t="str">
        <f>IF(AND('8'!BL74=""),"",'8'!BL74)</f>
        <v/>
      </c>
      <c r="BM270" s="482" t="str">
        <f>IF(AND('8'!BM74=""),"",'8'!BM74)</f>
        <v/>
      </c>
      <c r="BN270" s="482" t="str">
        <f>IF(AND('8'!BN74=""),"",'8'!BN74)</f>
        <v/>
      </c>
      <c r="BO270" s="482" t="str">
        <f>IF(AND('8'!BO74=""),"",'8'!BO74)</f>
        <v/>
      </c>
      <c r="BP270" s="482" t="str">
        <f>IF(AND('8'!BP74=""),"",'8'!BP74)</f>
        <v/>
      </c>
      <c r="BQ270" s="482" t="str">
        <f>IF(AND('8'!BQ74=""),"",'8'!BQ74)</f>
        <v/>
      </c>
      <c r="BR270" s="482" t="str">
        <f>IF(AND('8'!BR74=""),"",'8'!BR74)</f>
        <v/>
      </c>
      <c r="BS270" s="482" t="str">
        <f>IF(AND('8'!BS74=""),"",'8'!BS74)</f>
        <v/>
      </c>
      <c r="BT270" s="482" t="str">
        <f>IF(AND('8'!BT74=""),"",'8'!BT74)</f>
        <v/>
      </c>
      <c r="BU270" s="482" t="str">
        <f>IF(AND('8'!BU74=""),"",'8'!BU74)</f>
        <v/>
      </c>
      <c r="BV270" s="482" t="str">
        <f>IF(AND('8'!BV74=""),"",'8'!BV74)</f>
        <v/>
      </c>
      <c r="BW270" s="482" t="str">
        <f>IF(AND('8'!BW74=""),"",'8'!BW74)</f>
        <v/>
      </c>
      <c r="BX270" s="482" t="str">
        <f>IF(AND('8'!BX74=""),"",'8'!BX74)</f>
        <v/>
      </c>
      <c r="BY270" s="482" t="str">
        <f>IF(AND('8'!BY74=""),"",'8'!BY74)</f>
        <v/>
      </c>
      <c r="BZ270" s="482" t="str">
        <f>IF(AND('8'!BZ74=""),"",'8'!BZ74)</f>
        <v/>
      </c>
      <c r="CA270" s="482" t="str">
        <f>IF(AND('8'!CA74=""),"",'8'!CA74)</f>
        <v/>
      </c>
      <c r="CB270" s="482" t="str">
        <f>IF(AND('8'!CB74=""),"",'8'!CB74)</f>
        <v/>
      </c>
      <c r="CC270" s="482" t="str">
        <f>IF(AND('8'!CC74=""),"",'8'!CC74)</f>
        <v/>
      </c>
      <c r="CD270" s="482" t="str">
        <f>IF(AND('8'!CD74=""),"",'8'!CD74)</f>
        <v/>
      </c>
      <c r="CE270" s="482" t="str">
        <f>IF(AND('8'!CE74=""),"",'8'!CE74)</f>
        <v/>
      </c>
      <c r="CF270" s="482" t="str">
        <f>IF(AND('8'!CF74=""),"",'8'!CF74)</f>
        <v/>
      </c>
      <c r="CG270" s="482" t="str">
        <f>IF(AND('8'!CG74=""),"",'8'!CG74)</f>
        <v/>
      </c>
      <c r="CH270" s="482" t="str">
        <f>IF(AND('8'!CH74=""),"",'8'!CH74)</f>
        <v/>
      </c>
      <c r="CI270" s="482" t="str">
        <f>IF(AND('8'!CI74=""),"",'8'!CI74)</f>
        <v/>
      </c>
      <c r="CJ270" s="482" t="str">
        <f>IF(AND('8'!CJ74=""),"",'8'!CJ74)</f>
        <v/>
      </c>
      <c r="CK270" s="482" t="str">
        <f>IF(AND('8'!CK74=""),"",'8'!CK74)</f>
        <v/>
      </c>
      <c r="CL270" s="482" t="str">
        <f>IF(AND('8'!CL74=""),"",'8'!CL74)</f>
        <v/>
      </c>
      <c r="CM270" s="482" t="str">
        <f>IF(AND('8'!CM74=""),"",'8'!CM74)</f>
        <v/>
      </c>
      <c r="CN270" s="482" t="str">
        <f>IF(AND('8'!CN74=""),"",'8'!CN74)</f>
        <v/>
      </c>
      <c r="CO270" s="482" t="str">
        <f>IF(AND('8'!CO74=""),"",'8'!CO74)</f>
        <v/>
      </c>
      <c r="CP270" s="482" t="str">
        <f>IF(AND('8'!CP74=""),"",'8'!CP74)</f>
        <v/>
      </c>
      <c r="CQ270" s="482" t="str">
        <f>IF(AND('8'!CQ74=""),"",'8'!CQ74)</f>
        <v/>
      </c>
      <c r="CR270" s="482" t="str">
        <f>IF(AND('8'!CR74=""),"",'8'!CR74)</f>
        <v/>
      </c>
      <c r="CS270" s="482" t="str">
        <f>IF(AND('8'!CS74=""),"",'8'!CS74)</f>
        <v/>
      </c>
      <c r="CT270" s="482" t="str">
        <f>IF(AND('8'!CT74=""),"",'8'!CT74)</f>
        <v/>
      </c>
      <c r="CU270" s="482" t="str">
        <f>IF(AND('8'!CU74=""),"",'8'!CU74)</f>
        <v/>
      </c>
      <c r="CV270" s="482" t="str">
        <f>IF(AND('8'!CV74=""),"",'8'!CV74)</f>
        <v/>
      </c>
      <c r="CW270" s="482" t="str">
        <f>IF(AND('8'!CW74=""),"",'8'!CW74)</f>
        <v/>
      </c>
      <c r="CX270" s="482" t="str">
        <f>IF(AND('8'!CX74=""),"",'8'!CX74)</f>
        <v/>
      </c>
      <c r="CY270" s="482" t="str">
        <f>IF(AND('8'!CY74=""),"",'8'!CY74)</f>
        <v/>
      </c>
      <c r="CZ270" s="482" t="str">
        <f>IF(AND('8'!CZ74=""),"",'8'!CZ74)</f>
        <v/>
      </c>
      <c r="DA270" s="482" t="str">
        <f>IF(AND('8'!DA74=""),"",'8'!DA74)</f>
        <v/>
      </c>
      <c r="DB270" s="482" t="str">
        <f>IF(AND('8'!DB74=""),"",'8'!DB74)</f>
        <v/>
      </c>
      <c r="DC270" s="482" t="str">
        <f>IF(AND('8'!DC74=""),"",'8'!DC74)</f>
        <v/>
      </c>
      <c r="DD270" s="482" t="str">
        <f>IF(AND('8'!DD74=""),"",'8'!DD74)</f>
        <v/>
      </c>
      <c r="DE270" s="482" t="str">
        <f>IF(AND('8'!DE74=""),"",'8'!DE74)</f>
        <v/>
      </c>
      <c r="DF270" s="482" t="str">
        <f>IF(AND('8'!DF74=""),"",'8'!DF74)</f>
        <v/>
      </c>
      <c r="DG270" s="482" t="str">
        <f>IF(AND('8'!DG74=""),"",'8'!DG74)</f>
        <v/>
      </c>
      <c r="DH270" s="482" t="str">
        <f>IF(AND('8'!DH74=""),"",'8'!DH74)</f>
        <v/>
      </c>
      <c r="DI270" s="482" t="str">
        <f>IF(AND('8'!DI74=""),"",'8'!DI74)</f>
        <v/>
      </c>
      <c r="DJ270" s="482" t="str">
        <f>IF(AND('8'!DJ74=""),"",'8'!DJ74)</f>
        <v/>
      </c>
      <c r="DK270" s="482" t="str">
        <f>IF(AND('8'!DK74=""),"",'8'!DK74)</f>
        <v/>
      </c>
      <c r="DL270" s="482" t="str">
        <f>IF(AND('8'!DL74=""),"",'8'!DL74)</f>
        <v/>
      </c>
      <c r="DM270" s="482" t="str">
        <f>IF(AND('8'!DM74=""),"",'8'!DM74)</f>
        <v/>
      </c>
      <c r="DN270" s="482" t="str">
        <f>IF(AND('8'!DN74=""),"",'8'!DN74)</f>
        <v/>
      </c>
      <c r="DO270" s="482" t="str">
        <f>IF(AND('8'!DO74=""),"",'8'!DO74)</f>
        <v/>
      </c>
      <c r="DP270" s="482" t="str">
        <f>IF(AND('8'!DP74=""),"",'8'!DP74)</f>
        <v/>
      </c>
      <c r="DQ270" s="482" t="str">
        <f>IF(AND('8'!DQ74=""),"",'8'!DQ74)</f>
        <v/>
      </c>
      <c r="DR270" s="482" t="str">
        <f>IF(AND('8'!DR74=""),"",'8'!DR74)</f>
        <v/>
      </c>
      <c r="DS270" s="482" t="str">
        <f>IF(AND('8'!DS74=""),"",'8'!DS74)</f>
        <v/>
      </c>
      <c r="DT270" s="482" t="str">
        <f>IF(AND('8'!DT74=""),"",'8'!DT74)</f>
        <v/>
      </c>
      <c r="DU270" s="482" t="str">
        <f>IF(AND('8'!DU74=""),"",'8'!DU74)</f>
        <v/>
      </c>
      <c r="DV270" s="482" t="str">
        <f>IF(AND('8'!DV74=""),"",'8'!DV74)</f>
        <v/>
      </c>
      <c r="DW270" s="482" t="str">
        <f>IF(AND('8'!DW74=""),"",'8'!DW74)</f>
        <v/>
      </c>
      <c r="DX270" s="482" t="str">
        <f>IF(AND('8'!DX74=""),"",'8'!DX74)</f>
        <v/>
      </c>
      <c r="DY270" s="482" t="str">
        <f>IF(AND('8'!DY74=""),"",'8'!DY74)</f>
        <v/>
      </c>
      <c r="DZ270" s="482" t="str">
        <f>IF(AND('8'!DZ74=""),"",'8'!DZ74)</f>
        <v/>
      </c>
      <c r="EA270" s="482" t="str">
        <f>IF(AND('8'!EA74=""),"",'8'!EA74)</f>
        <v/>
      </c>
      <c r="EB270" s="482" t="str">
        <f>IF(AND('8'!EB74=""),"",'8'!EB74)</f>
        <v/>
      </c>
      <c r="EC270" s="482" t="str">
        <f>IF(AND('8'!EC74=""),"",'8'!EC74)</f>
        <v/>
      </c>
      <c r="ED270" s="482" t="str">
        <f>IF(AND('8'!ED74=""),"",'8'!ED74)</f>
        <v/>
      </c>
      <c r="EE270" s="482" t="str">
        <f>IF(AND('8'!EE74=""),"",'8'!EE74)</f>
        <v/>
      </c>
      <c r="EF270" s="482" t="str">
        <f>IF(AND('8'!EF74=""),"",'8'!EF74)</f>
        <v/>
      </c>
      <c r="EG270" s="482" t="str">
        <f>IF(AND('8'!EG74=""),"",'8'!EG74)</f>
        <v/>
      </c>
      <c r="EH270" s="482" t="str">
        <f>IF(AND('8'!EH74=""),"",'8'!EH74)</f>
        <v/>
      </c>
      <c r="EI270" s="482" t="str">
        <f>IF(AND('8'!EI74=""),"",'8'!EI74)</f>
        <v/>
      </c>
      <c r="EJ270" s="482" t="str">
        <f>IF(AND('8'!EJ74=""),"",'8'!EJ74)</f>
        <v/>
      </c>
      <c r="EK270" s="482" t="str">
        <f>IF(AND('8'!EK74=""),"",'8'!EK74)</f>
        <v/>
      </c>
      <c r="EL270" s="482" t="str">
        <f>IF(AND('8'!EL74=""),"",'8'!EL74)</f>
        <v/>
      </c>
      <c r="EM270" s="482" t="str">
        <f>IF(AND('8'!EM74=""),"",'8'!EM74)</f>
        <v/>
      </c>
      <c r="EN270" s="482" t="str">
        <f>IF(AND('8'!EN74=""),"",'8'!EN74)</f>
        <v/>
      </c>
      <c r="EO270" s="482" t="str">
        <f>IF(AND('8'!EO74=""),"",'8'!EO74)</f>
        <v/>
      </c>
      <c r="EP270" s="482" t="str">
        <f>IF(AND('8'!EP74=""),"",'8'!EP74)</f>
        <v/>
      </c>
      <c r="EQ270" s="482" t="str">
        <f>IF(AND('8'!EQ74=""),"",'8'!EQ74)</f>
        <v/>
      </c>
      <c r="ER270" s="482" t="str">
        <f>IF(AND('8'!ER74=""),"",'8'!ER74)</f>
        <v/>
      </c>
      <c r="ES270" s="482" t="str">
        <f>IF(AND('8'!ES74=""),"",'8'!ES74)</f>
        <v/>
      </c>
      <c r="ET270" s="482" t="str">
        <f>IF(AND('8'!ET74=""),"",'8'!ET74)</f>
        <v/>
      </c>
      <c r="EU270" s="482" t="str">
        <f>IF(AND('8'!EU74=""),"",'8'!EU74)</f>
        <v/>
      </c>
      <c r="EV270" s="482" t="str">
        <f>IF(AND('8'!EV74=""),"",'8'!EV74)</f>
        <v/>
      </c>
      <c r="EW270" s="482" t="str">
        <f>IF(AND('8'!EW74=""),"",'8'!EW74)</f>
        <v/>
      </c>
      <c r="EX270" s="482" t="str">
        <f>IF(AND('8'!EX74=""),"",'8'!EX74)</f>
        <v/>
      </c>
      <c r="EY270" s="482" t="str">
        <f>IF(AND('8'!EY74=""),"",'8'!EY74)</f>
        <v/>
      </c>
      <c r="EZ270" s="482" t="str">
        <f>IF(AND('8'!EZ74=""),"",'8'!EZ74)</f>
        <v/>
      </c>
      <c r="FA270" s="482" t="str">
        <f>IF(AND('8'!FA74=""),"",'8'!FA74)</f>
        <v/>
      </c>
      <c r="FB270" s="482" t="str">
        <f>IF(AND('8'!FB74=""),"",'8'!FB74)</f>
        <v/>
      </c>
      <c r="FC270" s="482" t="str">
        <f>IF(AND('8'!FC74=""),"",'8'!FC74)</f>
        <v/>
      </c>
      <c r="FD270" s="482" t="str">
        <f>IF(AND('8'!FD74=""),"",'8'!FD74)</f>
        <v/>
      </c>
      <c r="FE270" s="482" t="str">
        <f>IF(AND('8'!FE74=""),"",'8'!FE74)</f>
        <v/>
      </c>
      <c r="FF270" s="482" t="str">
        <f>IF(AND('8'!FF74=""),"",'8'!FF74)</f>
        <v xml:space="preserve"> </v>
      </c>
      <c r="FG270" s="482" t="str">
        <f>IF(AND('8'!FG74=""),"",'8'!FG74)</f>
        <v/>
      </c>
      <c r="FH270" s="482" t="str">
        <f>IF(AND('8'!FH74=""),"",'8'!FH74)</f>
        <v/>
      </c>
      <c r="FI270" s="482" t="str">
        <f>IF(AND('8'!FI74=""),"",'8'!FI74)</f>
        <v/>
      </c>
      <c r="FJ270" s="482" t="str">
        <f>IF(AND('8'!FJ74=""),"",'8'!FJ74)</f>
        <v/>
      </c>
      <c r="FK270" s="482" t="str">
        <f>IF(AND('8'!FK74=""),"",'8'!FK74)</f>
        <v/>
      </c>
      <c r="FL270" s="482" t="str">
        <f>IF(AND('8'!FL74=""),"",'8'!FL74)</f>
        <v/>
      </c>
      <c r="FM270" s="482" t="str">
        <f>IF(AND('8'!FM74=""),"",'8'!FM74)</f>
        <v xml:space="preserve"> </v>
      </c>
      <c r="FN270" s="482" t="str">
        <f>IF(AND('8'!FN74=""),"",'8'!FN74)</f>
        <v/>
      </c>
      <c r="FO270" s="482" t="str">
        <f>IF(AND('8'!FO74=""),"",'8'!FO74)</f>
        <v/>
      </c>
      <c r="FP270" s="482" t="str">
        <f>IF(AND('8'!FP74=""),"",'8'!FP74)</f>
        <v/>
      </c>
      <c r="FQ270" s="482" t="str">
        <f>IF(AND('8'!FQ74=""),"",'8'!FQ74)</f>
        <v/>
      </c>
      <c r="FR270" s="482" t="str">
        <f>IF(AND('8'!FR74=""),"",'8'!FR74)</f>
        <v/>
      </c>
      <c r="FS270" s="482" t="str">
        <f>IF(AND('8'!FS74=""),"",'8'!FS74)</f>
        <v/>
      </c>
      <c r="FT270" s="482" t="str">
        <f>IF(AND('8'!FT74=""),"",'8'!FT74)</f>
        <v xml:space="preserve"> </v>
      </c>
      <c r="FU270" s="482" t="str">
        <f>IF(AND('8'!FV74=""),"",'8'!FV74)</f>
        <v>-</v>
      </c>
      <c r="FV270" s="482" t="str">
        <f>IF(AND('8'!FW74=""),"",'8'!FW74)</f>
        <v>-</v>
      </c>
      <c r="FW270" s="482" t="str">
        <f>IF(AND('8'!FX74=""),"",'8'!FX74)</f>
        <v>-</v>
      </c>
      <c r="FX270" s="482" t="str">
        <f>IF(AND('8'!FY74=""),"",'8'!FY74)</f>
        <v>-</v>
      </c>
      <c r="FY270" s="482" t="str">
        <f>IF(AND('8'!FZ74=""),"",'8'!FZ74)</f>
        <v>-</v>
      </c>
      <c r="FZ270" s="482" t="str">
        <f>IF(AND('8'!GA74=""),"",'8'!GA74)</f>
        <v>-</v>
      </c>
      <c r="GA270" s="482" t="str">
        <f>IF(AND('8'!GB74=""),"",'8'!GB74)</f>
        <v>-</v>
      </c>
      <c r="GB270" s="482" t="str">
        <f>IF(AND('8'!GC74=""),"",'8'!GC74)</f>
        <v>-</v>
      </c>
      <c r="GC270" s="482" t="str">
        <f>IF(AND('8'!GD74=""),"",'8'!GD74)</f>
        <v>-</v>
      </c>
      <c r="GD270" s="482" t="str">
        <f>IF(AND('8'!GE74=""),"",'8'!GE74)</f>
        <v>-</v>
      </c>
      <c r="GE270" s="482" t="str">
        <f>IF(AND('8'!GF74=""),"",'8'!GF74)</f>
        <v>-</v>
      </c>
      <c r="GF270" s="482" t="str">
        <f>IF(AND('8'!GG74=""),"",'8'!GG74)</f>
        <v>-</v>
      </c>
      <c r="GG270" s="482" t="str">
        <f>IF(AND('8'!GH74=""),"",IF(AND('8'!GH74="-"),"",'8'!GH74))</f>
        <v/>
      </c>
      <c r="GH270" s="50" t="str">
        <f>IF(AND(C270=""),"",VLOOKUP(B270,Register!$A$7:$CL$311,36,FALSE))</f>
        <v/>
      </c>
      <c r="GI270" s="483" t="str">
        <f>IF(AND('8'!GL74=""),"",'8'!GL74)</f>
        <v/>
      </c>
      <c r="GJ270" s="173" t="str">
        <f>IF(AND('8'!FU74=""),"",'8'!FU74)</f>
        <v/>
      </c>
    </row>
    <row r="271" spans="1:192" ht="21">
      <c r="A271" s="480">
        <v>263</v>
      </c>
      <c r="B271" s="481" t="str">
        <f>IF(AND('8'!B75=""),"",'8'!B75)</f>
        <v/>
      </c>
      <c r="C271" s="196" t="str">
        <f>IF(AND('8'!C75=""),"",'8'!C75)</f>
        <v/>
      </c>
      <c r="D271" s="196" t="str">
        <f>IF(AND('8'!D75=""),"",'8'!D75)</f>
        <v/>
      </c>
      <c r="E271" s="201" t="str">
        <f>IF(AND('8'!E75=""),"",'8'!E75)</f>
        <v/>
      </c>
      <c r="F271" s="482" t="str">
        <f>IF(AND('8'!F75=""),"",'8'!F75)</f>
        <v/>
      </c>
      <c r="G271" s="482" t="str">
        <f>IF(AND('8'!G75=""),"",'8'!G75)</f>
        <v/>
      </c>
      <c r="H271" s="482" t="str">
        <f>IF(AND('8'!H75=""),"",'8'!H75)</f>
        <v/>
      </c>
      <c r="I271" s="482" t="str">
        <f>IF(AND('8'!I75=""),"",'8'!I75)</f>
        <v/>
      </c>
      <c r="J271" s="482" t="str">
        <f>IF(AND('8'!J75=""),"",'8'!J75)</f>
        <v/>
      </c>
      <c r="K271" s="482" t="str">
        <f>IF(AND('8'!K75=""),"",'8'!K75)</f>
        <v/>
      </c>
      <c r="L271" s="482" t="str">
        <f>IF(AND('8'!L75=""),"",'8'!L75)</f>
        <v/>
      </c>
      <c r="M271" s="482" t="str">
        <f>IF(AND('8'!M75=""),"",'8'!M75)</f>
        <v/>
      </c>
      <c r="N271" s="482" t="str">
        <f>IF(AND('8'!N75=""),"",'8'!N75)</f>
        <v/>
      </c>
      <c r="O271" s="482" t="str">
        <f>IF(AND('8'!O75=""),"",'8'!O75)</f>
        <v/>
      </c>
      <c r="P271" s="482" t="str">
        <f>IF(AND('8'!P75=""),"",'8'!P75)</f>
        <v/>
      </c>
      <c r="Q271" s="482" t="str">
        <f>IF(AND('8'!Q75=""),"",'8'!Q75)</f>
        <v/>
      </c>
      <c r="R271" s="482" t="str">
        <f>IF(AND('8'!R75=""),"",'8'!R75)</f>
        <v/>
      </c>
      <c r="S271" s="482" t="str">
        <f>IF(AND('8'!S75=""),"",'8'!S75)</f>
        <v/>
      </c>
      <c r="T271" s="482" t="str">
        <f>IF(AND('8'!T75=""),"",'8'!T75)</f>
        <v/>
      </c>
      <c r="U271" s="482" t="str">
        <f>IF(AND('8'!U75=""),"",'8'!U75)</f>
        <v/>
      </c>
      <c r="V271" s="482" t="str">
        <f>IF(AND('8'!V75=""),"",'8'!V75)</f>
        <v/>
      </c>
      <c r="W271" s="482" t="str">
        <f>IF(AND('8'!W75=""),"",'8'!W75)</f>
        <v/>
      </c>
      <c r="X271" s="482" t="str">
        <f>IF(AND('8'!X75=""),"",'8'!X75)</f>
        <v/>
      </c>
      <c r="Y271" s="482" t="str">
        <f>IF(AND('8'!Y75=""),"",'8'!Y75)</f>
        <v/>
      </c>
      <c r="Z271" s="482" t="str">
        <f>IF(AND('8'!Z75=""),"",'8'!Z75)</f>
        <v/>
      </c>
      <c r="AA271" s="482" t="str">
        <f>IF(AND('8'!AA75=""),"",'8'!AA75)</f>
        <v/>
      </c>
      <c r="AB271" s="482" t="str">
        <f>IF(AND('8'!AB75=""),"",'8'!AB75)</f>
        <v/>
      </c>
      <c r="AC271" s="482" t="str">
        <f>IF(AND('8'!AC75=""),"",'8'!AC75)</f>
        <v/>
      </c>
      <c r="AD271" s="482" t="str">
        <f>IF(AND('8'!AD75=""),"",'8'!AD75)</f>
        <v/>
      </c>
      <c r="AE271" s="482" t="str">
        <f>IF(AND('8'!AE75=""),"",'8'!AE75)</f>
        <v/>
      </c>
      <c r="AF271" s="482">
        <f>IF(AND('8'!AF75=""),"",'8'!AF75)</f>
        <v>4</v>
      </c>
      <c r="AG271" s="482">
        <f>IF(AND('8'!AG75=""),"",'8'!AG75)</f>
        <v>5</v>
      </c>
      <c r="AH271" s="482" t="str">
        <f>IF(AND('8'!AH75=""),"",'8'!AH75)</f>
        <v/>
      </c>
      <c r="AI271" s="482" t="str">
        <f>IF(AND('8'!AI75=""),"",'8'!AI75)</f>
        <v/>
      </c>
      <c r="AJ271" s="482" t="str">
        <f>IF(AND('8'!AJ75=""),"",'8'!AJ75)</f>
        <v/>
      </c>
      <c r="AK271" s="482" t="str">
        <f>IF(AND('8'!AK75=""),"",'8'!AK75)</f>
        <v/>
      </c>
      <c r="AL271" s="482" t="str">
        <f>IF(AND('8'!AL75=""),"",'8'!AL75)</f>
        <v/>
      </c>
      <c r="AM271" s="482" t="str">
        <f>IF(AND('8'!AM75=""),"",'8'!AM75)</f>
        <v/>
      </c>
      <c r="AN271" s="482" t="str">
        <f>IF(AND('8'!AN75=""),"",'8'!AN75)</f>
        <v/>
      </c>
      <c r="AO271" s="482" t="str">
        <f>IF(AND('8'!AO75=""),"",'8'!AO75)</f>
        <v/>
      </c>
      <c r="AP271" s="482" t="str">
        <f>IF(AND('8'!AP75=""),"",'8'!AP75)</f>
        <v/>
      </c>
      <c r="AQ271" s="482" t="str">
        <f>IF(AND('8'!AQ75=""),"",'8'!AQ75)</f>
        <v/>
      </c>
      <c r="AR271" s="482" t="str">
        <f>IF(AND('8'!AR75=""),"",'8'!AR75)</f>
        <v/>
      </c>
      <c r="AS271" s="482" t="str">
        <f>IF(AND('8'!AS75=""),"",'8'!AS75)</f>
        <v/>
      </c>
      <c r="AT271" s="482" t="str">
        <f>IF(AND('8'!AT75=""),"",'8'!AT75)</f>
        <v/>
      </c>
      <c r="AU271" s="482" t="str">
        <f>IF(AND('8'!AU75=""),"",'8'!AU75)</f>
        <v/>
      </c>
      <c r="AV271" s="482" t="str">
        <f>IF(AND('8'!AV75=""),"",'8'!AV75)</f>
        <v/>
      </c>
      <c r="AW271" s="482" t="str">
        <f>IF(AND('8'!AW75=""),"",'8'!AW75)</f>
        <v/>
      </c>
      <c r="AX271" s="482" t="str">
        <f>IF(AND('8'!AX75=""),"",'8'!AX75)</f>
        <v/>
      </c>
      <c r="AY271" s="482" t="str">
        <f>IF(AND('8'!AY75=""),"",'8'!AY75)</f>
        <v/>
      </c>
      <c r="AZ271" s="482" t="str">
        <f>IF(AND('8'!AZ75=""),"",'8'!AZ75)</f>
        <v/>
      </c>
      <c r="BA271" s="482" t="str">
        <f>IF(AND('8'!BA75=""),"",'8'!BA75)</f>
        <v/>
      </c>
      <c r="BB271" s="482" t="str">
        <f>IF(AND('8'!BB75=""),"",'8'!BB75)</f>
        <v/>
      </c>
      <c r="BC271" s="482" t="str">
        <f>IF(AND('8'!BC75=""),"",'8'!BC75)</f>
        <v/>
      </c>
      <c r="BD271" s="482" t="str">
        <f>IF(AND('8'!BD75=""),"",'8'!BD75)</f>
        <v/>
      </c>
      <c r="BE271" s="482" t="str">
        <f>IF(AND('8'!BE75=""),"",'8'!BE75)</f>
        <v/>
      </c>
      <c r="BF271" s="482" t="str">
        <f>IF(AND('8'!BF75=""),"",'8'!BF75)</f>
        <v/>
      </c>
      <c r="BG271" s="482" t="str">
        <f>IF(AND('8'!BG75=""),"",'8'!BG75)</f>
        <v/>
      </c>
      <c r="BH271" s="482" t="str">
        <f>IF(AND('8'!BH75=""),"",'8'!BH75)</f>
        <v/>
      </c>
      <c r="BI271" s="482" t="str">
        <f>IF(AND('8'!BI75=""),"",'8'!BI75)</f>
        <v/>
      </c>
      <c r="BJ271" s="482" t="str">
        <f>IF(AND('8'!BJ75=""),"",'8'!BJ75)</f>
        <v/>
      </c>
      <c r="BK271" s="482" t="str">
        <f>IF(AND('8'!BK75=""),"",'8'!BK75)</f>
        <v/>
      </c>
      <c r="BL271" s="482" t="str">
        <f>IF(AND('8'!BL75=""),"",'8'!BL75)</f>
        <v/>
      </c>
      <c r="BM271" s="482" t="str">
        <f>IF(AND('8'!BM75=""),"",'8'!BM75)</f>
        <v/>
      </c>
      <c r="BN271" s="482" t="str">
        <f>IF(AND('8'!BN75=""),"",'8'!BN75)</f>
        <v/>
      </c>
      <c r="BO271" s="482" t="str">
        <f>IF(AND('8'!BO75=""),"",'8'!BO75)</f>
        <v/>
      </c>
      <c r="BP271" s="482" t="str">
        <f>IF(AND('8'!BP75=""),"",'8'!BP75)</f>
        <v/>
      </c>
      <c r="BQ271" s="482" t="str">
        <f>IF(AND('8'!BQ75=""),"",'8'!BQ75)</f>
        <v/>
      </c>
      <c r="BR271" s="482" t="str">
        <f>IF(AND('8'!BR75=""),"",'8'!BR75)</f>
        <v/>
      </c>
      <c r="BS271" s="482" t="str">
        <f>IF(AND('8'!BS75=""),"",'8'!BS75)</f>
        <v/>
      </c>
      <c r="BT271" s="482" t="str">
        <f>IF(AND('8'!BT75=""),"",'8'!BT75)</f>
        <v/>
      </c>
      <c r="BU271" s="482" t="str">
        <f>IF(AND('8'!BU75=""),"",'8'!BU75)</f>
        <v/>
      </c>
      <c r="BV271" s="482" t="str">
        <f>IF(AND('8'!BV75=""),"",'8'!BV75)</f>
        <v/>
      </c>
      <c r="BW271" s="482" t="str">
        <f>IF(AND('8'!BW75=""),"",'8'!BW75)</f>
        <v/>
      </c>
      <c r="BX271" s="482" t="str">
        <f>IF(AND('8'!BX75=""),"",'8'!BX75)</f>
        <v/>
      </c>
      <c r="BY271" s="482" t="str">
        <f>IF(AND('8'!BY75=""),"",'8'!BY75)</f>
        <v/>
      </c>
      <c r="BZ271" s="482" t="str">
        <f>IF(AND('8'!BZ75=""),"",'8'!BZ75)</f>
        <v/>
      </c>
      <c r="CA271" s="482" t="str">
        <f>IF(AND('8'!CA75=""),"",'8'!CA75)</f>
        <v/>
      </c>
      <c r="CB271" s="482" t="str">
        <f>IF(AND('8'!CB75=""),"",'8'!CB75)</f>
        <v/>
      </c>
      <c r="CC271" s="482" t="str">
        <f>IF(AND('8'!CC75=""),"",'8'!CC75)</f>
        <v/>
      </c>
      <c r="CD271" s="482" t="str">
        <f>IF(AND('8'!CD75=""),"",'8'!CD75)</f>
        <v/>
      </c>
      <c r="CE271" s="482" t="str">
        <f>IF(AND('8'!CE75=""),"",'8'!CE75)</f>
        <v/>
      </c>
      <c r="CF271" s="482" t="str">
        <f>IF(AND('8'!CF75=""),"",'8'!CF75)</f>
        <v/>
      </c>
      <c r="CG271" s="482" t="str">
        <f>IF(AND('8'!CG75=""),"",'8'!CG75)</f>
        <v/>
      </c>
      <c r="CH271" s="482" t="str">
        <f>IF(AND('8'!CH75=""),"",'8'!CH75)</f>
        <v/>
      </c>
      <c r="CI271" s="482" t="str">
        <f>IF(AND('8'!CI75=""),"",'8'!CI75)</f>
        <v/>
      </c>
      <c r="CJ271" s="482" t="str">
        <f>IF(AND('8'!CJ75=""),"",'8'!CJ75)</f>
        <v/>
      </c>
      <c r="CK271" s="482" t="str">
        <f>IF(AND('8'!CK75=""),"",'8'!CK75)</f>
        <v/>
      </c>
      <c r="CL271" s="482" t="str">
        <f>IF(AND('8'!CL75=""),"",'8'!CL75)</f>
        <v/>
      </c>
      <c r="CM271" s="482" t="str">
        <f>IF(AND('8'!CM75=""),"",'8'!CM75)</f>
        <v/>
      </c>
      <c r="CN271" s="482" t="str">
        <f>IF(AND('8'!CN75=""),"",'8'!CN75)</f>
        <v/>
      </c>
      <c r="CO271" s="482" t="str">
        <f>IF(AND('8'!CO75=""),"",'8'!CO75)</f>
        <v/>
      </c>
      <c r="CP271" s="482" t="str">
        <f>IF(AND('8'!CP75=""),"",'8'!CP75)</f>
        <v/>
      </c>
      <c r="CQ271" s="482" t="str">
        <f>IF(AND('8'!CQ75=""),"",'8'!CQ75)</f>
        <v/>
      </c>
      <c r="CR271" s="482" t="str">
        <f>IF(AND('8'!CR75=""),"",'8'!CR75)</f>
        <v/>
      </c>
      <c r="CS271" s="482" t="str">
        <f>IF(AND('8'!CS75=""),"",'8'!CS75)</f>
        <v/>
      </c>
      <c r="CT271" s="482" t="str">
        <f>IF(AND('8'!CT75=""),"",'8'!CT75)</f>
        <v/>
      </c>
      <c r="CU271" s="482" t="str">
        <f>IF(AND('8'!CU75=""),"",'8'!CU75)</f>
        <v/>
      </c>
      <c r="CV271" s="482" t="str">
        <f>IF(AND('8'!CV75=""),"",'8'!CV75)</f>
        <v/>
      </c>
      <c r="CW271" s="482" t="str">
        <f>IF(AND('8'!CW75=""),"",'8'!CW75)</f>
        <v/>
      </c>
      <c r="CX271" s="482" t="str">
        <f>IF(AND('8'!CX75=""),"",'8'!CX75)</f>
        <v/>
      </c>
      <c r="CY271" s="482" t="str">
        <f>IF(AND('8'!CY75=""),"",'8'!CY75)</f>
        <v/>
      </c>
      <c r="CZ271" s="482" t="str">
        <f>IF(AND('8'!CZ75=""),"",'8'!CZ75)</f>
        <v/>
      </c>
      <c r="DA271" s="482" t="str">
        <f>IF(AND('8'!DA75=""),"",'8'!DA75)</f>
        <v/>
      </c>
      <c r="DB271" s="482" t="str">
        <f>IF(AND('8'!DB75=""),"",'8'!DB75)</f>
        <v/>
      </c>
      <c r="DC271" s="482" t="str">
        <f>IF(AND('8'!DC75=""),"",'8'!DC75)</f>
        <v/>
      </c>
      <c r="DD271" s="482" t="str">
        <f>IF(AND('8'!DD75=""),"",'8'!DD75)</f>
        <v/>
      </c>
      <c r="DE271" s="482" t="str">
        <f>IF(AND('8'!DE75=""),"",'8'!DE75)</f>
        <v/>
      </c>
      <c r="DF271" s="482" t="str">
        <f>IF(AND('8'!DF75=""),"",'8'!DF75)</f>
        <v/>
      </c>
      <c r="DG271" s="482" t="str">
        <f>IF(AND('8'!DG75=""),"",'8'!DG75)</f>
        <v/>
      </c>
      <c r="DH271" s="482" t="str">
        <f>IF(AND('8'!DH75=""),"",'8'!DH75)</f>
        <v/>
      </c>
      <c r="DI271" s="482" t="str">
        <f>IF(AND('8'!DI75=""),"",'8'!DI75)</f>
        <v/>
      </c>
      <c r="DJ271" s="482" t="str">
        <f>IF(AND('8'!DJ75=""),"",'8'!DJ75)</f>
        <v/>
      </c>
      <c r="DK271" s="482" t="str">
        <f>IF(AND('8'!DK75=""),"",'8'!DK75)</f>
        <v/>
      </c>
      <c r="DL271" s="482" t="str">
        <f>IF(AND('8'!DL75=""),"",'8'!DL75)</f>
        <v/>
      </c>
      <c r="DM271" s="482" t="str">
        <f>IF(AND('8'!DM75=""),"",'8'!DM75)</f>
        <v/>
      </c>
      <c r="DN271" s="482" t="str">
        <f>IF(AND('8'!DN75=""),"",'8'!DN75)</f>
        <v/>
      </c>
      <c r="DO271" s="482" t="str">
        <f>IF(AND('8'!DO75=""),"",'8'!DO75)</f>
        <v/>
      </c>
      <c r="DP271" s="482" t="str">
        <f>IF(AND('8'!DP75=""),"",'8'!DP75)</f>
        <v/>
      </c>
      <c r="DQ271" s="482" t="str">
        <f>IF(AND('8'!DQ75=""),"",'8'!DQ75)</f>
        <v/>
      </c>
      <c r="DR271" s="482" t="str">
        <f>IF(AND('8'!DR75=""),"",'8'!DR75)</f>
        <v/>
      </c>
      <c r="DS271" s="482" t="str">
        <f>IF(AND('8'!DS75=""),"",'8'!DS75)</f>
        <v/>
      </c>
      <c r="DT271" s="482" t="str">
        <f>IF(AND('8'!DT75=""),"",'8'!DT75)</f>
        <v/>
      </c>
      <c r="DU271" s="482" t="str">
        <f>IF(AND('8'!DU75=""),"",'8'!DU75)</f>
        <v/>
      </c>
      <c r="DV271" s="482" t="str">
        <f>IF(AND('8'!DV75=""),"",'8'!DV75)</f>
        <v/>
      </c>
      <c r="DW271" s="482" t="str">
        <f>IF(AND('8'!DW75=""),"",'8'!DW75)</f>
        <v/>
      </c>
      <c r="DX271" s="482" t="str">
        <f>IF(AND('8'!DX75=""),"",'8'!DX75)</f>
        <v/>
      </c>
      <c r="DY271" s="482" t="str">
        <f>IF(AND('8'!DY75=""),"",'8'!DY75)</f>
        <v/>
      </c>
      <c r="DZ271" s="482" t="str">
        <f>IF(AND('8'!DZ75=""),"",'8'!DZ75)</f>
        <v/>
      </c>
      <c r="EA271" s="482" t="str">
        <f>IF(AND('8'!EA75=""),"",'8'!EA75)</f>
        <v/>
      </c>
      <c r="EB271" s="482" t="str">
        <f>IF(AND('8'!EB75=""),"",'8'!EB75)</f>
        <v/>
      </c>
      <c r="EC271" s="482" t="str">
        <f>IF(AND('8'!EC75=""),"",'8'!EC75)</f>
        <v/>
      </c>
      <c r="ED271" s="482" t="str">
        <f>IF(AND('8'!ED75=""),"",'8'!ED75)</f>
        <v/>
      </c>
      <c r="EE271" s="482" t="str">
        <f>IF(AND('8'!EE75=""),"",'8'!EE75)</f>
        <v/>
      </c>
      <c r="EF271" s="482" t="str">
        <f>IF(AND('8'!EF75=""),"",'8'!EF75)</f>
        <v/>
      </c>
      <c r="EG271" s="482" t="str">
        <f>IF(AND('8'!EG75=""),"",'8'!EG75)</f>
        <v/>
      </c>
      <c r="EH271" s="482" t="str">
        <f>IF(AND('8'!EH75=""),"",'8'!EH75)</f>
        <v/>
      </c>
      <c r="EI271" s="482" t="str">
        <f>IF(AND('8'!EI75=""),"",'8'!EI75)</f>
        <v/>
      </c>
      <c r="EJ271" s="482" t="str">
        <f>IF(AND('8'!EJ75=""),"",'8'!EJ75)</f>
        <v/>
      </c>
      <c r="EK271" s="482" t="str">
        <f>IF(AND('8'!EK75=""),"",'8'!EK75)</f>
        <v/>
      </c>
      <c r="EL271" s="482" t="str">
        <f>IF(AND('8'!EL75=""),"",'8'!EL75)</f>
        <v/>
      </c>
      <c r="EM271" s="482" t="str">
        <f>IF(AND('8'!EM75=""),"",'8'!EM75)</f>
        <v/>
      </c>
      <c r="EN271" s="482" t="str">
        <f>IF(AND('8'!EN75=""),"",'8'!EN75)</f>
        <v/>
      </c>
      <c r="EO271" s="482" t="str">
        <f>IF(AND('8'!EO75=""),"",'8'!EO75)</f>
        <v/>
      </c>
      <c r="EP271" s="482" t="str">
        <f>IF(AND('8'!EP75=""),"",'8'!EP75)</f>
        <v/>
      </c>
      <c r="EQ271" s="482" t="str">
        <f>IF(AND('8'!EQ75=""),"",'8'!EQ75)</f>
        <v/>
      </c>
      <c r="ER271" s="482" t="str">
        <f>IF(AND('8'!ER75=""),"",'8'!ER75)</f>
        <v/>
      </c>
      <c r="ES271" s="482" t="str">
        <f>IF(AND('8'!ES75=""),"",'8'!ES75)</f>
        <v/>
      </c>
      <c r="ET271" s="482" t="str">
        <f>IF(AND('8'!ET75=""),"",'8'!ET75)</f>
        <v/>
      </c>
      <c r="EU271" s="482" t="str">
        <f>IF(AND('8'!EU75=""),"",'8'!EU75)</f>
        <v/>
      </c>
      <c r="EV271" s="482" t="str">
        <f>IF(AND('8'!EV75=""),"",'8'!EV75)</f>
        <v/>
      </c>
      <c r="EW271" s="482" t="str">
        <f>IF(AND('8'!EW75=""),"",'8'!EW75)</f>
        <v/>
      </c>
      <c r="EX271" s="482" t="str">
        <f>IF(AND('8'!EX75=""),"",'8'!EX75)</f>
        <v/>
      </c>
      <c r="EY271" s="482" t="str">
        <f>IF(AND('8'!EY75=""),"",'8'!EY75)</f>
        <v/>
      </c>
      <c r="EZ271" s="482" t="str">
        <f>IF(AND('8'!EZ75=""),"",'8'!EZ75)</f>
        <v/>
      </c>
      <c r="FA271" s="482" t="str">
        <f>IF(AND('8'!FA75=""),"",'8'!FA75)</f>
        <v/>
      </c>
      <c r="FB271" s="482" t="str">
        <f>IF(AND('8'!FB75=""),"",'8'!FB75)</f>
        <v/>
      </c>
      <c r="FC271" s="482" t="str">
        <f>IF(AND('8'!FC75=""),"",'8'!FC75)</f>
        <v/>
      </c>
      <c r="FD271" s="482" t="str">
        <f>IF(AND('8'!FD75=""),"",'8'!FD75)</f>
        <v/>
      </c>
      <c r="FE271" s="482" t="str">
        <f>IF(AND('8'!FE75=""),"",'8'!FE75)</f>
        <v/>
      </c>
      <c r="FF271" s="482" t="str">
        <f>IF(AND('8'!FF75=""),"",'8'!FF75)</f>
        <v xml:space="preserve"> </v>
      </c>
      <c r="FG271" s="482" t="str">
        <f>IF(AND('8'!FG75=""),"",'8'!FG75)</f>
        <v/>
      </c>
      <c r="FH271" s="482" t="str">
        <f>IF(AND('8'!FH75=""),"",'8'!FH75)</f>
        <v/>
      </c>
      <c r="FI271" s="482" t="str">
        <f>IF(AND('8'!FI75=""),"",'8'!FI75)</f>
        <v/>
      </c>
      <c r="FJ271" s="482" t="str">
        <f>IF(AND('8'!FJ75=""),"",'8'!FJ75)</f>
        <v/>
      </c>
      <c r="FK271" s="482" t="str">
        <f>IF(AND('8'!FK75=""),"",'8'!FK75)</f>
        <v/>
      </c>
      <c r="FL271" s="482" t="str">
        <f>IF(AND('8'!FL75=""),"",'8'!FL75)</f>
        <v/>
      </c>
      <c r="FM271" s="482" t="str">
        <f>IF(AND('8'!FM75=""),"",'8'!FM75)</f>
        <v xml:space="preserve"> </v>
      </c>
      <c r="FN271" s="482" t="str">
        <f>IF(AND('8'!FN75=""),"",'8'!FN75)</f>
        <v/>
      </c>
      <c r="FO271" s="482" t="str">
        <f>IF(AND('8'!FO75=""),"",'8'!FO75)</f>
        <v/>
      </c>
      <c r="FP271" s="482" t="str">
        <f>IF(AND('8'!FP75=""),"",'8'!FP75)</f>
        <v/>
      </c>
      <c r="FQ271" s="482" t="str">
        <f>IF(AND('8'!FQ75=""),"",'8'!FQ75)</f>
        <v/>
      </c>
      <c r="FR271" s="482" t="str">
        <f>IF(AND('8'!FR75=""),"",'8'!FR75)</f>
        <v/>
      </c>
      <c r="FS271" s="482" t="str">
        <f>IF(AND('8'!FS75=""),"",'8'!FS75)</f>
        <v/>
      </c>
      <c r="FT271" s="482" t="str">
        <f>IF(AND('8'!FT75=""),"",'8'!FT75)</f>
        <v xml:space="preserve"> </v>
      </c>
      <c r="FU271" s="482" t="str">
        <f>IF(AND('8'!FV75=""),"",'8'!FV75)</f>
        <v>-</v>
      </c>
      <c r="FV271" s="482" t="str">
        <f>IF(AND('8'!FW75=""),"",'8'!FW75)</f>
        <v>-</v>
      </c>
      <c r="FW271" s="482" t="str">
        <f>IF(AND('8'!FX75=""),"",'8'!FX75)</f>
        <v>-</v>
      </c>
      <c r="FX271" s="482" t="str">
        <f>IF(AND('8'!FY75=""),"",'8'!FY75)</f>
        <v>-</v>
      </c>
      <c r="FY271" s="482" t="str">
        <f>IF(AND('8'!FZ75=""),"",'8'!FZ75)</f>
        <v>-</v>
      </c>
      <c r="FZ271" s="482" t="str">
        <f>IF(AND('8'!GA75=""),"",'8'!GA75)</f>
        <v>-</v>
      </c>
      <c r="GA271" s="482" t="str">
        <f>IF(AND('8'!GB75=""),"",'8'!GB75)</f>
        <v>-</v>
      </c>
      <c r="GB271" s="482" t="str">
        <f>IF(AND('8'!GC75=""),"",'8'!GC75)</f>
        <v>-</v>
      </c>
      <c r="GC271" s="482" t="str">
        <f>IF(AND('8'!GD75=""),"",'8'!GD75)</f>
        <v>-</v>
      </c>
      <c r="GD271" s="482" t="str">
        <f>IF(AND('8'!GE75=""),"",'8'!GE75)</f>
        <v>-</v>
      </c>
      <c r="GE271" s="482" t="str">
        <f>IF(AND('8'!GF75=""),"",'8'!GF75)</f>
        <v>-</v>
      </c>
      <c r="GF271" s="482" t="str">
        <f>IF(AND('8'!GG75=""),"",'8'!GG75)</f>
        <v>-</v>
      </c>
      <c r="GG271" s="482" t="str">
        <f>IF(AND('8'!GH75=""),"",IF(AND('8'!GH75="-"),"",'8'!GH75))</f>
        <v/>
      </c>
      <c r="GH271" s="50" t="str">
        <f>IF(AND(C271=""),"",VLOOKUP(B271,Register!$A$7:$CL$311,36,FALSE))</f>
        <v/>
      </c>
      <c r="GI271" s="483" t="str">
        <f>IF(AND('8'!GL75=""),"",'8'!GL75)</f>
        <v/>
      </c>
      <c r="GJ271" s="173" t="str">
        <f>IF(AND('8'!FU75=""),"",'8'!FU75)</f>
        <v/>
      </c>
    </row>
    <row r="272" spans="1:192" ht="21">
      <c r="A272" s="480">
        <v>264</v>
      </c>
      <c r="B272" s="481" t="str">
        <f>IF(AND('8'!B76=""),"",'8'!B76)</f>
        <v/>
      </c>
      <c r="C272" s="196" t="str">
        <f>IF(AND('8'!C76=""),"",'8'!C76)</f>
        <v/>
      </c>
      <c r="D272" s="196" t="str">
        <f>IF(AND('8'!D76=""),"",'8'!D76)</f>
        <v/>
      </c>
      <c r="E272" s="201" t="str">
        <f>IF(AND('8'!E76=""),"",'8'!E76)</f>
        <v/>
      </c>
      <c r="F272" s="482" t="str">
        <f>IF(AND('8'!F76=""),"",'8'!F76)</f>
        <v/>
      </c>
      <c r="G272" s="482" t="str">
        <f>IF(AND('8'!G76=""),"",'8'!G76)</f>
        <v/>
      </c>
      <c r="H272" s="482" t="str">
        <f>IF(AND('8'!H76=""),"",'8'!H76)</f>
        <v/>
      </c>
      <c r="I272" s="482" t="str">
        <f>IF(AND('8'!I76=""),"",'8'!I76)</f>
        <v/>
      </c>
      <c r="J272" s="482" t="str">
        <f>IF(AND('8'!J76=""),"",'8'!J76)</f>
        <v/>
      </c>
      <c r="K272" s="482" t="str">
        <f>IF(AND('8'!K76=""),"",'8'!K76)</f>
        <v/>
      </c>
      <c r="L272" s="482" t="str">
        <f>IF(AND('8'!L76=""),"",'8'!L76)</f>
        <v/>
      </c>
      <c r="M272" s="482" t="str">
        <f>IF(AND('8'!M76=""),"",'8'!M76)</f>
        <v/>
      </c>
      <c r="N272" s="482" t="str">
        <f>IF(AND('8'!N76=""),"",'8'!N76)</f>
        <v/>
      </c>
      <c r="O272" s="482" t="str">
        <f>IF(AND('8'!O76=""),"",'8'!O76)</f>
        <v/>
      </c>
      <c r="P272" s="482" t="str">
        <f>IF(AND('8'!P76=""),"",'8'!P76)</f>
        <v/>
      </c>
      <c r="Q272" s="482" t="str">
        <f>IF(AND('8'!Q76=""),"",'8'!Q76)</f>
        <v/>
      </c>
      <c r="R272" s="482" t="str">
        <f>IF(AND('8'!R76=""),"",'8'!R76)</f>
        <v/>
      </c>
      <c r="S272" s="482" t="str">
        <f>IF(AND('8'!S76=""),"",'8'!S76)</f>
        <v/>
      </c>
      <c r="T272" s="482" t="str">
        <f>IF(AND('8'!T76=""),"",'8'!T76)</f>
        <v/>
      </c>
      <c r="U272" s="482" t="str">
        <f>IF(AND('8'!U76=""),"",'8'!U76)</f>
        <v/>
      </c>
      <c r="V272" s="482" t="str">
        <f>IF(AND('8'!V76=""),"",'8'!V76)</f>
        <v/>
      </c>
      <c r="W272" s="482" t="str">
        <f>IF(AND('8'!W76=""),"",'8'!W76)</f>
        <v/>
      </c>
      <c r="X272" s="482" t="str">
        <f>IF(AND('8'!X76=""),"",'8'!X76)</f>
        <v/>
      </c>
      <c r="Y272" s="482" t="str">
        <f>IF(AND('8'!Y76=""),"",'8'!Y76)</f>
        <v/>
      </c>
      <c r="Z272" s="482" t="str">
        <f>IF(AND('8'!Z76=""),"",'8'!Z76)</f>
        <v/>
      </c>
      <c r="AA272" s="482" t="str">
        <f>IF(AND('8'!AA76=""),"",'8'!AA76)</f>
        <v/>
      </c>
      <c r="AB272" s="482" t="str">
        <f>IF(AND('8'!AB76=""),"",'8'!AB76)</f>
        <v/>
      </c>
      <c r="AC272" s="482" t="str">
        <f>IF(AND('8'!AC76=""),"",'8'!AC76)</f>
        <v/>
      </c>
      <c r="AD272" s="482" t="str">
        <f>IF(AND('8'!AD76=""),"",'8'!AD76)</f>
        <v/>
      </c>
      <c r="AE272" s="482" t="str">
        <f>IF(AND('8'!AE76=""),"",'8'!AE76)</f>
        <v/>
      </c>
      <c r="AF272" s="482" t="str">
        <f>IF(AND('8'!AF76=""),"",'8'!AF76)</f>
        <v/>
      </c>
      <c r="AG272" s="482" t="str">
        <f>IF(AND('8'!AG76=""),"",'8'!AG76)</f>
        <v/>
      </c>
      <c r="AH272" s="482" t="str">
        <f>IF(AND('8'!AH76=""),"",'8'!AH76)</f>
        <v/>
      </c>
      <c r="AI272" s="482" t="str">
        <f>IF(AND('8'!AI76=""),"",'8'!AI76)</f>
        <v/>
      </c>
      <c r="AJ272" s="482" t="str">
        <f>IF(AND('8'!AJ76=""),"",'8'!AJ76)</f>
        <v/>
      </c>
      <c r="AK272" s="482" t="str">
        <f>IF(AND('8'!AK76=""),"",'8'!AK76)</f>
        <v/>
      </c>
      <c r="AL272" s="482" t="str">
        <f>IF(AND('8'!AL76=""),"",'8'!AL76)</f>
        <v/>
      </c>
      <c r="AM272" s="482" t="str">
        <f>IF(AND('8'!AM76=""),"",'8'!AM76)</f>
        <v/>
      </c>
      <c r="AN272" s="482" t="str">
        <f>IF(AND('8'!AN76=""),"",'8'!AN76)</f>
        <v/>
      </c>
      <c r="AO272" s="482" t="str">
        <f>IF(AND('8'!AO76=""),"",'8'!AO76)</f>
        <v/>
      </c>
      <c r="AP272" s="482" t="str">
        <f>IF(AND('8'!AP76=""),"",'8'!AP76)</f>
        <v/>
      </c>
      <c r="AQ272" s="482" t="str">
        <f>IF(AND('8'!AQ76=""),"",'8'!AQ76)</f>
        <v/>
      </c>
      <c r="AR272" s="482" t="str">
        <f>IF(AND('8'!AR76=""),"",'8'!AR76)</f>
        <v/>
      </c>
      <c r="AS272" s="482" t="str">
        <f>IF(AND('8'!AS76=""),"",'8'!AS76)</f>
        <v/>
      </c>
      <c r="AT272" s="482" t="str">
        <f>IF(AND('8'!AT76=""),"",'8'!AT76)</f>
        <v/>
      </c>
      <c r="AU272" s="482" t="str">
        <f>IF(AND('8'!AU76=""),"",'8'!AU76)</f>
        <v/>
      </c>
      <c r="AV272" s="482" t="str">
        <f>IF(AND('8'!AV76=""),"",'8'!AV76)</f>
        <v/>
      </c>
      <c r="AW272" s="482" t="str">
        <f>IF(AND('8'!AW76=""),"",'8'!AW76)</f>
        <v/>
      </c>
      <c r="AX272" s="482" t="str">
        <f>IF(AND('8'!AX76=""),"",'8'!AX76)</f>
        <v/>
      </c>
      <c r="AY272" s="482" t="str">
        <f>IF(AND('8'!AY76=""),"",'8'!AY76)</f>
        <v/>
      </c>
      <c r="AZ272" s="482" t="str">
        <f>IF(AND('8'!AZ76=""),"",'8'!AZ76)</f>
        <v/>
      </c>
      <c r="BA272" s="482" t="str">
        <f>IF(AND('8'!BA76=""),"",'8'!BA76)</f>
        <v/>
      </c>
      <c r="BB272" s="482" t="str">
        <f>IF(AND('8'!BB76=""),"",'8'!BB76)</f>
        <v/>
      </c>
      <c r="BC272" s="482" t="str">
        <f>IF(AND('8'!BC76=""),"",'8'!BC76)</f>
        <v/>
      </c>
      <c r="BD272" s="482" t="str">
        <f>IF(AND('8'!BD76=""),"",'8'!BD76)</f>
        <v/>
      </c>
      <c r="BE272" s="482" t="str">
        <f>IF(AND('8'!BE76=""),"",'8'!BE76)</f>
        <v/>
      </c>
      <c r="BF272" s="482" t="str">
        <f>IF(AND('8'!BF76=""),"",'8'!BF76)</f>
        <v/>
      </c>
      <c r="BG272" s="482" t="str">
        <f>IF(AND('8'!BG76=""),"",'8'!BG76)</f>
        <v/>
      </c>
      <c r="BH272" s="482" t="str">
        <f>IF(AND('8'!BH76=""),"",'8'!BH76)</f>
        <v/>
      </c>
      <c r="BI272" s="482" t="str">
        <f>IF(AND('8'!BI76=""),"",'8'!BI76)</f>
        <v/>
      </c>
      <c r="BJ272" s="482" t="str">
        <f>IF(AND('8'!BJ76=""),"",'8'!BJ76)</f>
        <v/>
      </c>
      <c r="BK272" s="482" t="str">
        <f>IF(AND('8'!BK76=""),"",'8'!BK76)</f>
        <v/>
      </c>
      <c r="BL272" s="482" t="str">
        <f>IF(AND('8'!BL76=""),"",'8'!BL76)</f>
        <v/>
      </c>
      <c r="BM272" s="482" t="str">
        <f>IF(AND('8'!BM76=""),"",'8'!BM76)</f>
        <v/>
      </c>
      <c r="BN272" s="482" t="str">
        <f>IF(AND('8'!BN76=""),"",'8'!BN76)</f>
        <v/>
      </c>
      <c r="BO272" s="482" t="str">
        <f>IF(AND('8'!BO76=""),"",'8'!BO76)</f>
        <v/>
      </c>
      <c r="BP272" s="482" t="str">
        <f>IF(AND('8'!BP76=""),"",'8'!BP76)</f>
        <v/>
      </c>
      <c r="BQ272" s="482" t="str">
        <f>IF(AND('8'!BQ76=""),"",'8'!BQ76)</f>
        <v/>
      </c>
      <c r="BR272" s="482" t="str">
        <f>IF(AND('8'!BR76=""),"",'8'!BR76)</f>
        <v/>
      </c>
      <c r="BS272" s="482" t="str">
        <f>IF(AND('8'!BS76=""),"",'8'!BS76)</f>
        <v/>
      </c>
      <c r="BT272" s="482" t="str">
        <f>IF(AND('8'!BT76=""),"",'8'!BT76)</f>
        <v/>
      </c>
      <c r="BU272" s="482" t="str">
        <f>IF(AND('8'!BU76=""),"",'8'!BU76)</f>
        <v/>
      </c>
      <c r="BV272" s="482" t="str">
        <f>IF(AND('8'!BV76=""),"",'8'!BV76)</f>
        <v/>
      </c>
      <c r="BW272" s="482" t="str">
        <f>IF(AND('8'!BW76=""),"",'8'!BW76)</f>
        <v/>
      </c>
      <c r="BX272" s="482" t="str">
        <f>IF(AND('8'!BX76=""),"",'8'!BX76)</f>
        <v/>
      </c>
      <c r="BY272" s="482" t="str">
        <f>IF(AND('8'!BY76=""),"",'8'!BY76)</f>
        <v/>
      </c>
      <c r="BZ272" s="482" t="str">
        <f>IF(AND('8'!BZ76=""),"",'8'!BZ76)</f>
        <v/>
      </c>
      <c r="CA272" s="482" t="str">
        <f>IF(AND('8'!CA76=""),"",'8'!CA76)</f>
        <v/>
      </c>
      <c r="CB272" s="482" t="str">
        <f>IF(AND('8'!CB76=""),"",'8'!CB76)</f>
        <v/>
      </c>
      <c r="CC272" s="482" t="str">
        <f>IF(AND('8'!CC76=""),"",'8'!CC76)</f>
        <v/>
      </c>
      <c r="CD272" s="482" t="str">
        <f>IF(AND('8'!CD76=""),"",'8'!CD76)</f>
        <v/>
      </c>
      <c r="CE272" s="482" t="str">
        <f>IF(AND('8'!CE76=""),"",'8'!CE76)</f>
        <v/>
      </c>
      <c r="CF272" s="482" t="str">
        <f>IF(AND('8'!CF76=""),"",'8'!CF76)</f>
        <v/>
      </c>
      <c r="CG272" s="482" t="str">
        <f>IF(AND('8'!CG76=""),"",'8'!CG76)</f>
        <v/>
      </c>
      <c r="CH272" s="482" t="str">
        <f>IF(AND('8'!CH76=""),"",'8'!CH76)</f>
        <v/>
      </c>
      <c r="CI272" s="482" t="str">
        <f>IF(AND('8'!CI76=""),"",'8'!CI76)</f>
        <v/>
      </c>
      <c r="CJ272" s="482" t="str">
        <f>IF(AND('8'!CJ76=""),"",'8'!CJ76)</f>
        <v/>
      </c>
      <c r="CK272" s="482" t="str">
        <f>IF(AND('8'!CK76=""),"",'8'!CK76)</f>
        <v/>
      </c>
      <c r="CL272" s="482" t="str">
        <f>IF(AND('8'!CL76=""),"",'8'!CL76)</f>
        <v/>
      </c>
      <c r="CM272" s="482" t="str">
        <f>IF(AND('8'!CM76=""),"",'8'!CM76)</f>
        <v/>
      </c>
      <c r="CN272" s="482" t="str">
        <f>IF(AND('8'!CN76=""),"",'8'!CN76)</f>
        <v/>
      </c>
      <c r="CO272" s="482" t="str">
        <f>IF(AND('8'!CO76=""),"",'8'!CO76)</f>
        <v/>
      </c>
      <c r="CP272" s="482" t="str">
        <f>IF(AND('8'!CP76=""),"",'8'!CP76)</f>
        <v/>
      </c>
      <c r="CQ272" s="482" t="str">
        <f>IF(AND('8'!CQ76=""),"",'8'!CQ76)</f>
        <v/>
      </c>
      <c r="CR272" s="482" t="str">
        <f>IF(AND('8'!CR76=""),"",'8'!CR76)</f>
        <v/>
      </c>
      <c r="CS272" s="482" t="str">
        <f>IF(AND('8'!CS76=""),"",'8'!CS76)</f>
        <v/>
      </c>
      <c r="CT272" s="482" t="str">
        <f>IF(AND('8'!CT76=""),"",'8'!CT76)</f>
        <v/>
      </c>
      <c r="CU272" s="482" t="str">
        <f>IF(AND('8'!CU76=""),"",'8'!CU76)</f>
        <v/>
      </c>
      <c r="CV272" s="482" t="str">
        <f>IF(AND('8'!CV76=""),"",'8'!CV76)</f>
        <v/>
      </c>
      <c r="CW272" s="482" t="str">
        <f>IF(AND('8'!CW76=""),"",'8'!CW76)</f>
        <v/>
      </c>
      <c r="CX272" s="482" t="str">
        <f>IF(AND('8'!CX76=""),"",'8'!CX76)</f>
        <v/>
      </c>
      <c r="CY272" s="482" t="str">
        <f>IF(AND('8'!CY76=""),"",'8'!CY76)</f>
        <v/>
      </c>
      <c r="CZ272" s="482" t="str">
        <f>IF(AND('8'!CZ76=""),"",'8'!CZ76)</f>
        <v/>
      </c>
      <c r="DA272" s="482" t="str">
        <f>IF(AND('8'!DA76=""),"",'8'!DA76)</f>
        <v/>
      </c>
      <c r="DB272" s="482" t="str">
        <f>IF(AND('8'!DB76=""),"",'8'!DB76)</f>
        <v/>
      </c>
      <c r="DC272" s="482" t="str">
        <f>IF(AND('8'!DC76=""),"",'8'!DC76)</f>
        <v/>
      </c>
      <c r="DD272" s="482" t="str">
        <f>IF(AND('8'!DD76=""),"",'8'!DD76)</f>
        <v/>
      </c>
      <c r="DE272" s="482" t="str">
        <f>IF(AND('8'!DE76=""),"",'8'!DE76)</f>
        <v/>
      </c>
      <c r="DF272" s="482" t="str">
        <f>IF(AND('8'!DF76=""),"",'8'!DF76)</f>
        <v/>
      </c>
      <c r="DG272" s="482" t="str">
        <f>IF(AND('8'!DG76=""),"",'8'!DG76)</f>
        <v/>
      </c>
      <c r="DH272" s="482" t="str">
        <f>IF(AND('8'!DH76=""),"",'8'!DH76)</f>
        <v/>
      </c>
      <c r="DI272" s="482" t="str">
        <f>IF(AND('8'!DI76=""),"",'8'!DI76)</f>
        <v/>
      </c>
      <c r="DJ272" s="482" t="str">
        <f>IF(AND('8'!DJ76=""),"",'8'!DJ76)</f>
        <v/>
      </c>
      <c r="DK272" s="482" t="str">
        <f>IF(AND('8'!DK76=""),"",'8'!DK76)</f>
        <v/>
      </c>
      <c r="DL272" s="482" t="str">
        <f>IF(AND('8'!DL76=""),"",'8'!DL76)</f>
        <v/>
      </c>
      <c r="DM272" s="482" t="str">
        <f>IF(AND('8'!DM76=""),"",'8'!DM76)</f>
        <v/>
      </c>
      <c r="DN272" s="482" t="str">
        <f>IF(AND('8'!DN76=""),"",'8'!DN76)</f>
        <v/>
      </c>
      <c r="DO272" s="482" t="str">
        <f>IF(AND('8'!DO76=""),"",'8'!DO76)</f>
        <v/>
      </c>
      <c r="DP272" s="482" t="str">
        <f>IF(AND('8'!DP76=""),"",'8'!DP76)</f>
        <v/>
      </c>
      <c r="DQ272" s="482" t="str">
        <f>IF(AND('8'!DQ76=""),"",'8'!DQ76)</f>
        <v/>
      </c>
      <c r="DR272" s="482" t="str">
        <f>IF(AND('8'!DR76=""),"",'8'!DR76)</f>
        <v/>
      </c>
      <c r="DS272" s="482" t="str">
        <f>IF(AND('8'!DS76=""),"",'8'!DS76)</f>
        <v/>
      </c>
      <c r="DT272" s="482" t="str">
        <f>IF(AND('8'!DT76=""),"",'8'!DT76)</f>
        <v/>
      </c>
      <c r="DU272" s="482" t="str">
        <f>IF(AND('8'!DU76=""),"",'8'!DU76)</f>
        <v/>
      </c>
      <c r="DV272" s="482" t="str">
        <f>IF(AND('8'!DV76=""),"",'8'!DV76)</f>
        <v/>
      </c>
      <c r="DW272" s="482" t="str">
        <f>IF(AND('8'!DW76=""),"",'8'!DW76)</f>
        <v/>
      </c>
      <c r="DX272" s="482" t="str">
        <f>IF(AND('8'!DX76=""),"",'8'!DX76)</f>
        <v/>
      </c>
      <c r="DY272" s="482" t="str">
        <f>IF(AND('8'!DY76=""),"",'8'!DY76)</f>
        <v/>
      </c>
      <c r="DZ272" s="482" t="str">
        <f>IF(AND('8'!DZ76=""),"",'8'!DZ76)</f>
        <v/>
      </c>
      <c r="EA272" s="482" t="str">
        <f>IF(AND('8'!EA76=""),"",'8'!EA76)</f>
        <v/>
      </c>
      <c r="EB272" s="482" t="str">
        <f>IF(AND('8'!EB76=""),"",'8'!EB76)</f>
        <v/>
      </c>
      <c r="EC272" s="482" t="str">
        <f>IF(AND('8'!EC76=""),"",'8'!EC76)</f>
        <v/>
      </c>
      <c r="ED272" s="482" t="str">
        <f>IF(AND('8'!ED76=""),"",'8'!ED76)</f>
        <v/>
      </c>
      <c r="EE272" s="482" t="str">
        <f>IF(AND('8'!EE76=""),"",'8'!EE76)</f>
        <v/>
      </c>
      <c r="EF272" s="482" t="str">
        <f>IF(AND('8'!EF76=""),"",'8'!EF76)</f>
        <v/>
      </c>
      <c r="EG272" s="482" t="str">
        <f>IF(AND('8'!EG76=""),"",'8'!EG76)</f>
        <v/>
      </c>
      <c r="EH272" s="482" t="str">
        <f>IF(AND('8'!EH76=""),"",'8'!EH76)</f>
        <v/>
      </c>
      <c r="EI272" s="482" t="str">
        <f>IF(AND('8'!EI76=""),"",'8'!EI76)</f>
        <v/>
      </c>
      <c r="EJ272" s="482" t="str">
        <f>IF(AND('8'!EJ76=""),"",'8'!EJ76)</f>
        <v/>
      </c>
      <c r="EK272" s="482" t="str">
        <f>IF(AND('8'!EK76=""),"",'8'!EK76)</f>
        <v/>
      </c>
      <c r="EL272" s="482" t="str">
        <f>IF(AND('8'!EL76=""),"",'8'!EL76)</f>
        <v/>
      </c>
      <c r="EM272" s="482" t="str">
        <f>IF(AND('8'!EM76=""),"",'8'!EM76)</f>
        <v/>
      </c>
      <c r="EN272" s="482" t="str">
        <f>IF(AND('8'!EN76=""),"",'8'!EN76)</f>
        <v/>
      </c>
      <c r="EO272" s="482" t="str">
        <f>IF(AND('8'!EO76=""),"",'8'!EO76)</f>
        <v/>
      </c>
      <c r="EP272" s="482" t="str">
        <f>IF(AND('8'!EP76=""),"",'8'!EP76)</f>
        <v/>
      </c>
      <c r="EQ272" s="482" t="str">
        <f>IF(AND('8'!EQ76=""),"",'8'!EQ76)</f>
        <v/>
      </c>
      <c r="ER272" s="482" t="str">
        <f>IF(AND('8'!ER76=""),"",'8'!ER76)</f>
        <v/>
      </c>
      <c r="ES272" s="482" t="str">
        <f>IF(AND('8'!ES76=""),"",'8'!ES76)</f>
        <v/>
      </c>
      <c r="ET272" s="482" t="str">
        <f>IF(AND('8'!ET76=""),"",'8'!ET76)</f>
        <v/>
      </c>
      <c r="EU272" s="482" t="str">
        <f>IF(AND('8'!EU76=""),"",'8'!EU76)</f>
        <v/>
      </c>
      <c r="EV272" s="482" t="str">
        <f>IF(AND('8'!EV76=""),"",'8'!EV76)</f>
        <v/>
      </c>
      <c r="EW272" s="482" t="str">
        <f>IF(AND('8'!EW76=""),"",'8'!EW76)</f>
        <v/>
      </c>
      <c r="EX272" s="482" t="str">
        <f>IF(AND('8'!EX76=""),"",'8'!EX76)</f>
        <v/>
      </c>
      <c r="EY272" s="482" t="str">
        <f>IF(AND('8'!EY76=""),"",'8'!EY76)</f>
        <v/>
      </c>
      <c r="EZ272" s="482" t="str">
        <f>IF(AND('8'!EZ76=""),"",'8'!EZ76)</f>
        <v/>
      </c>
      <c r="FA272" s="482" t="str">
        <f>IF(AND('8'!FA76=""),"",'8'!FA76)</f>
        <v/>
      </c>
      <c r="FB272" s="482" t="str">
        <f>IF(AND('8'!FB76=""),"",'8'!FB76)</f>
        <v/>
      </c>
      <c r="FC272" s="482" t="str">
        <f>IF(AND('8'!FC76=""),"",'8'!FC76)</f>
        <v/>
      </c>
      <c r="FD272" s="482" t="str">
        <f>IF(AND('8'!FD76=""),"",'8'!FD76)</f>
        <v/>
      </c>
      <c r="FE272" s="482" t="str">
        <f>IF(AND('8'!FE76=""),"",'8'!FE76)</f>
        <v/>
      </c>
      <c r="FF272" s="482" t="str">
        <f>IF(AND('8'!FF76=""),"",'8'!FF76)</f>
        <v xml:space="preserve"> </v>
      </c>
      <c r="FG272" s="482" t="str">
        <f>IF(AND('8'!FG76=""),"",'8'!FG76)</f>
        <v/>
      </c>
      <c r="FH272" s="482" t="str">
        <f>IF(AND('8'!FH76=""),"",'8'!FH76)</f>
        <v/>
      </c>
      <c r="FI272" s="482" t="str">
        <f>IF(AND('8'!FI76=""),"",'8'!FI76)</f>
        <v/>
      </c>
      <c r="FJ272" s="482" t="str">
        <f>IF(AND('8'!FJ76=""),"",'8'!FJ76)</f>
        <v/>
      </c>
      <c r="FK272" s="482" t="str">
        <f>IF(AND('8'!FK76=""),"",'8'!FK76)</f>
        <v/>
      </c>
      <c r="FL272" s="482" t="str">
        <f>IF(AND('8'!FL76=""),"",'8'!FL76)</f>
        <v/>
      </c>
      <c r="FM272" s="482" t="str">
        <f>IF(AND('8'!FM76=""),"",'8'!FM76)</f>
        <v xml:space="preserve"> </v>
      </c>
      <c r="FN272" s="482" t="str">
        <f>IF(AND('8'!FN76=""),"",'8'!FN76)</f>
        <v/>
      </c>
      <c r="FO272" s="482" t="str">
        <f>IF(AND('8'!FO76=""),"",'8'!FO76)</f>
        <v/>
      </c>
      <c r="FP272" s="482" t="str">
        <f>IF(AND('8'!FP76=""),"",'8'!FP76)</f>
        <v/>
      </c>
      <c r="FQ272" s="482" t="str">
        <f>IF(AND('8'!FQ76=""),"",'8'!FQ76)</f>
        <v/>
      </c>
      <c r="FR272" s="482" t="str">
        <f>IF(AND('8'!FR76=""),"",'8'!FR76)</f>
        <v/>
      </c>
      <c r="FS272" s="482" t="str">
        <f>IF(AND('8'!FS76=""),"",'8'!FS76)</f>
        <v/>
      </c>
      <c r="FT272" s="482" t="str">
        <f>IF(AND('8'!FT76=""),"",'8'!FT76)</f>
        <v xml:space="preserve"> </v>
      </c>
      <c r="FU272" s="482" t="str">
        <f>IF(AND('8'!FV76=""),"",'8'!FV76)</f>
        <v>-</v>
      </c>
      <c r="FV272" s="482" t="str">
        <f>IF(AND('8'!FW76=""),"",'8'!FW76)</f>
        <v>-</v>
      </c>
      <c r="FW272" s="482" t="str">
        <f>IF(AND('8'!FX76=""),"",'8'!FX76)</f>
        <v>-</v>
      </c>
      <c r="FX272" s="482" t="str">
        <f>IF(AND('8'!FY76=""),"",'8'!FY76)</f>
        <v>-</v>
      </c>
      <c r="FY272" s="482" t="str">
        <f>IF(AND('8'!FZ76=""),"",'8'!FZ76)</f>
        <v>-</v>
      </c>
      <c r="FZ272" s="482" t="str">
        <f>IF(AND('8'!GA76=""),"",'8'!GA76)</f>
        <v>-</v>
      </c>
      <c r="GA272" s="482" t="str">
        <f>IF(AND('8'!GB76=""),"",'8'!GB76)</f>
        <v>-</v>
      </c>
      <c r="GB272" s="482" t="str">
        <f>IF(AND('8'!GC76=""),"",'8'!GC76)</f>
        <v>-</v>
      </c>
      <c r="GC272" s="482" t="str">
        <f>IF(AND('8'!GD76=""),"",'8'!GD76)</f>
        <v>-</v>
      </c>
      <c r="GD272" s="482" t="str">
        <f>IF(AND('8'!GE76=""),"",'8'!GE76)</f>
        <v>-</v>
      </c>
      <c r="GE272" s="482" t="str">
        <f>IF(AND('8'!GF76=""),"",'8'!GF76)</f>
        <v>-</v>
      </c>
      <c r="GF272" s="482" t="str">
        <f>IF(AND('8'!GG76=""),"",'8'!GG76)</f>
        <v>-</v>
      </c>
      <c r="GG272" s="482" t="str">
        <f>IF(AND('8'!GH76=""),"",IF(AND('8'!GH76="-"),"",'8'!GH76))</f>
        <v/>
      </c>
      <c r="GH272" s="50" t="str">
        <f>IF(AND(C272=""),"",VLOOKUP(B272,Register!$A$7:$CL$311,36,FALSE))</f>
        <v/>
      </c>
      <c r="GI272" s="483" t="str">
        <f>IF(AND('8'!GL76=""),"",'8'!GL76)</f>
        <v/>
      </c>
      <c r="GJ272" s="173" t="str">
        <f>IF(AND('8'!FU76=""),"",'8'!FU76)</f>
        <v/>
      </c>
    </row>
    <row r="273" spans="1:192" ht="21">
      <c r="A273" s="480">
        <v>265</v>
      </c>
      <c r="B273" s="481" t="str">
        <f>IF(AND('8'!B77=""),"",'8'!B77)</f>
        <v/>
      </c>
      <c r="C273" s="196" t="str">
        <f>IF(AND('8'!C77=""),"",'8'!C77)</f>
        <v/>
      </c>
      <c r="D273" s="196" t="str">
        <f>IF(AND('8'!D77=""),"",'8'!D77)</f>
        <v/>
      </c>
      <c r="E273" s="201" t="str">
        <f>IF(AND('8'!E77=""),"",'8'!E77)</f>
        <v/>
      </c>
      <c r="F273" s="482" t="str">
        <f>IF(AND('8'!F77=""),"",'8'!F77)</f>
        <v/>
      </c>
      <c r="G273" s="482" t="str">
        <f>IF(AND('8'!G77=""),"",'8'!G77)</f>
        <v/>
      </c>
      <c r="H273" s="482" t="str">
        <f>IF(AND('8'!H77=""),"",'8'!H77)</f>
        <v/>
      </c>
      <c r="I273" s="482" t="str">
        <f>IF(AND('8'!I77=""),"",'8'!I77)</f>
        <v/>
      </c>
      <c r="J273" s="482" t="str">
        <f>IF(AND('8'!J77=""),"",'8'!J77)</f>
        <v/>
      </c>
      <c r="K273" s="482" t="str">
        <f>IF(AND('8'!K77=""),"",'8'!K77)</f>
        <v/>
      </c>
      <c r="L273" s="482" t="str">
        <f>IF(AND('8'!L77=""),"",'8'!L77)</f>
        <v/>
      </c>
      <c r="M273" s="482" t="str">
        <f>IF(AND('8'!M77=""),"",'8'!M77)</f>
        <v/>
      </c>
      <c r="N273" s="482" t="str">
        <f>IF(AND('8'!N77=""),"",'8'!N77)</f>
        <v/>
      </c>
      <c r="O273" s="482" t="str">
        <f>IF(AND('8'!O77=""),"",'8'!O77)</f>
        <v/>
      </c>
      <c r="P273" s="482" t="str">
        <f>IF(AND('8'!P77=""),"",'8'!P77)</f>
        <v/>
      </c>
      <c r="Q273" s="482" t="str">
        <f>IF(AND('8'!Q77=""),"",'8'!Q77)</f>
        <v/>
      </c>
      <c r="R273" s="482" t="str">
        <f>IF(AND('8'!R77=""),"",'8'!R77)</f>
        <v/>
      </c>
      <c r="S273" s="482" t="str">
        <f>IF(AND('8'!S77=""),"",'8'!S77)</f>
        <v/>
      </c>
      <c r="T273" s="482" t="str">
        <f>IF(AND('8'!T77=""),"",'8'!T77)</f>
        <v/>
      </c>
      <c r="U273" s="482" t="str">
        <f>IF(AND('8'!U77=""),"",'8'!U77)</f>
        <v/>
      </c>
      <c r="V273" s="482" t="str">
        <f>IF(AND('8'!V77=""),"",'8'!V77)</f>
        <v/>
      </c>
      <c r="W273" s="482" t="str">
        <f>IF(AND('8'!W77=""),"",'8'!W77)</f>
        <v/>
      </c>
      <c r="X273" s="482" t="str">
        <f>IF(AND('8'!X77=""),"",'8'!X77)</f>
        <v/>
      </c>
      <c r="Y273" s="482" t="str">
        <f>IF(AND('8'!Y77=""),"",'8'!Y77)</f>
        <v/>
      </c>
      <c r="Z273" s="482" t="str">
        <f>IF(AND('8'!Z77=""),"",'8'!Z77)</f>
        <v/>
      </c>
      <c r="AA273" s="482" t="str">
        <f>IF(AND('8'!AA77=""),"",'8'!AA77)</f>
        <v/>
      </c>
      <c r="AB273" s="482" t="str">
        <f>IF(AND('8'!AB77=""),"",'8'!AB77)</f>
        <v/>
      </c>
      <c r="AC273" s="482" t="str">
        <f>IF(AND('8'!AC77=""),"",'8'!AC77)</f>
        <v/>
      </c>
      <c r="AD273" s="482" t="str">
        <f>IF(AND('8'!AD77=""),"",'8'!AD77)</f>
        <v/>
      </c>
      <c r="AE273" s="482" t="str">
        <f>IF(AND('8'!AE77=""),"",'8'!AE77)</f>
        <v/>
      </c>
      <c r="AF273" s="482" t="str">
        <f>IF(AND('8'!AF77=""),"",'8'!AF77)</f>
        <v/>
      </c>
      <c r="AG273" s="482" t="str">
        <f>IF(AND('8'!AG77=""),"",'8'!AG77)</f>
        <v/>
      </c>
      <c r="AH273" s="482" t="str">
        <f>IF(AND('8'!AH77=""),"",'8'!AH77)</f>
        <v/>
      </c>
      <c r="AI273" s="482" t="str">
        <f>IF(AND('8'!AI77=""),"",'8'!AI77)</f>
        <v/>
      </c>
      <c r="AJ273" s="482" t="str">
        <f>IF(AND('8'!AJ77=""),"",'8'!AJ77)</f>
        <v/>
      </c>
      <c r="AK273" s="482" t="str">
        <f>IF(AND('8'!AK77=""),"",'8'!AK77)</f>
        <v/>
      </c>
      <c r="AL273" s="482" t="str">
        <f>IF(AND('8'!AL77=""),"",'8'!AL77)</f>
        <v/>
      </c>
      <c r="AM273" s="482" t="str">
        <f>IF(AND('8'!AM77=""),"",'8'!AM77)</f>
        <v/>
      </c>
      <c r="AN273" s="482" t="str">
        <f>IF(AND('8'!AN77=""),"",'8'!AN77)</f>
        <v/>
      </c>
      <c r="AO273" s="482" t="str">
        <f>IF(AND('8'!AO77=""),"",'8'!AO77)</f>
        <v/>
      </c>
      <c r="AP273" s="482" t="str">
        <f>IF(AND('8'!AP77=""),"",'8'!AP77)</f>
        <v/>
      </c>
      <c r="AQ273" s="482" t="str">
        <f>IF(AND('8'!AQ77=""),"",'8'!AQ77)</f>
        <v/>
      </c>
      <c r="AR273" s="482" t="str">
        <f>IF(AND('8'!AR77=""),"",'8'!AR77)</f>
        <v/>
      </c>
      <c r="AS273" s="482" t="str">
        <f>IF(AND('8'!AS77=""),"",'8'!AS77)</f>
        <v/>
      </c>
      <c r="AT273" s="482" t="str">
        <f>IF(AND('8'!AT77=""),"",'8'!AT77)</f>
        <v/>
      </c>
      <c r="AU273" s="482" t="str">
        <f>IF(AND('8'!AU77=""),"",'8'!AU77)</f>
        <v/>
      </c>
      <c r="AV273" s="482" t="str">
        <f>IF(AND('8'!AV77=""),"",'8'!AV77)</f>
        <v/>
      </c>
      <c r="AW273" s="482" t="str">
        <f>IF(AND('8'!AW77=""),"",'8'!AW77)</f>
        <v/>
      </c>
      <c r="AX273" s="482" t="str">
        <f>IF(AND('8'!AX77=""),"",'8'!AX77)</f>
        <v/>
      </c>
      <c r="AY273" s="482" t="str">
        <f>IF(AND('8'!AY77=""),"",'8'!AY77)</f>
        <v/>
      </c>
      <c r="AZ273" s="482" t="str">
        <f>IF(AND('8'!AZ77=""),"",'8'!AZ77)</f>
        <v/>
      </c>
      <c r="BA273" s="482" t="str">
        <f>IF(AND('8'!BA77=""),"",'8'!BA77)</f>
        <v/>
      </c>
      <c r="BB273" s="482" t="str">
        <f>IF(AND('8'!BB77=""),"",'8'!BB77)</f>
        <v/>
      </c>
      <c r="BC273" s="482" t="str">
        <f>IF(AND('8'!BC77=""),"",'8'!BC77)</f>
        <v/>
      </c>
      <c r="BD273" s="482" t="str">
        <f>IF(AND('8'!BD77=""),"",'8'!BD77)</f>
        <v/>
      </c>
      <c r="BE273" s="482" t="str">
        <f>IF(AND('8'!BE77=""),"",'8'!BE77)</f>
        <v/>
      </c>
      <c r="BF273" s="482" t="str">
        <f>IF(AND('8'!BF77=""),"",'8'!BF77)</f>
        <v/>
      </c>
      <c r="BG273" s="482" t="str">
        <f>IF(AND('8'!BG77=""),"",'8'!BG77)</f>
        <v/>
      </c>
      <c r="BH273" s="482" t="str">
        <f>IF(AND('8'!BH77=""),"",'8'!BH77)</f>
        <v/>
      </c>
      <c r="BI273" s="482" t="str">
        <f>IF(AND('8'!BI77=""),"",'8'!BI77)</f>
        <v/>
      </c>
      <c r="BJ273" s="482" t="str">
        <f>IF(AND('8'!BJ77=""),"",'8'!BJ77)</f>
        <v/>
      </c>
      <c r="BK273" s="482" t="str">
        <f>IF(AND('8'!BK77=""),"",'8'!BK77)</f>
        <v/>
      </c>
      <c r="BL273" s="482" t="str">
        <f>IF(AND('8'!BL77=""),"",'8'!BL77)</f>
        <v/>
      </c>
      <c r="BM273" s="482" t="str">
        <f>IF(AND('8'!BM77=""),"",'8'!BM77)</f>
        <v/>
      </c>
      <c r="BN273" s="482" t="str">
        <f>IF(AND('8'!BN77=""),"",'8'!BN77)</f>
        <v/>
      </c>
      <c r="BO273" s="482" t="str">
        <f>IF(AND('8'!BO77=""),"",'8'!BO77)</f>
        <v/>
      </c>
      <c r="BP273" s="482" t="str">
        <f>IF(AND('8'!BP77=""),"",'8'!BP77)</f>
        <v/>
      </c>
      <c r="BQ273" s="482" t="str">
        <f>IF(AND('8'!BQ77=""),"",'8'!BQ77)</f>
        <v/>
      </c>
      <c r="BR273" s="482" t="str">
        <f>IF(AND('8'!BR77=""),"",'8'!BR77)</f>
        <v/>
      </c>
      <c r="BS273" s="482" t="str">
        <f>IF(AND('8'!BS77=""),"",'8'!BS77)</f>
        <v/>
      </c>
      <c r="BT273" s="482" t="str">
        <f>IF(AND('8'!BT77=""),"",'8'!BT77)</f>
        <v/>
      </c>
      <c r="BU273" s="482" t="str">
        <f>IF(AND('8'!BU77=""),"",'8'!BU77)</f>
        <v/>
      </c>
      <c r="BV273" s="482" t="str">
        <f>IF(AND('8'!BV77=""),"",'8'!BV77)</f>
        <v/>
      </c>
      <c r="BW273" s="482" t="str">
        <f>IF(AND('8'!BW77=""),"",'8'!BW77)</f>
        <v/>
      </c>
      <c r="BX273" s="482" t="str">
        <f>IF(AND('8'!BX77=""),"",'8'!BX77)</f>
        <v/>
      </c>
      <c r="BY273" s="482" t="str">
        <f>IF(AND('8'!BY77=""),"",'8'!BY77)</f>
        <v/>
      </c>
      <c r="BZ273" s="482" t="str">
        <f>IF(AND('8'!BZ77=""),"",'8'!BZ77)</f>
        <v/>
      </c>
      <c r="CA273" s="482" t="str">
        <f>IF(AND('8'!CA77=""),"",'8'!CA77)</f>
        <v/>
      </c>
      <c r="CB273" s="482" t="str">
        <f>IF(AND('8'!CB77=""),"",'8'!CB77)</f>
        <v/>
      </c>
      <c r="CC273" s="482" t="str">
        <f>IF(AND('8'!CC77=""),"",'8'!CC77)</f>
        <v/>
      </c>
      <c r="CD273" s="482" t="str">
        <f>IF(AND('8'!CD77=""),"",'8'!CD77)</f>
        <v/>
      </c>
      <c r="CE273" s="482" t="str">
        <f>IF(AND('8'!CE77=""),"",'8'!CE77)</f>
        <v/>
      </c>
      <c r="CF273" s="482" t="str">
        <f>IF(AND('8'!CF77=""),"",'8'!CF77)</f>
        <v/>
      </c>
      <c r="CG273" s="482" t="str">
        <f>IF(AND('8'!CG77=""),"",'8'!CG77)</f>
        <v/>
      </c>
      <c r="CH273" s="482" t="str">
        <f>IF(AND('8'!CH77=""),"",'8'!CH77)</f>
        <v/>
      </c>
      <c r="CI273" s="482" t="str">
        <f>IF(AND('8'!CI77=""),"",'8'!CI77)</f>
        <v/>
      </c>
      <c r="CJ273" s="482" t="str">
        <f>IF(AND('8'!CJ77=""),"",'8'!CJ77)</f>
        <v/>
      </c>
      <c r="CK273" s="482" t="str">
        <f>IF(AND('8'!CK77=""),"",'8'!CK77)</f>
        <v/>
      </c>
      <c r="CL273" s="482" t="str">
        <f>IF(AND('8'!CL77=""),"",'8'!CL77)</f>
        <v/>
      </c>
      <c r="CM273" s="482" t="str">
        <f>IF(AND('8'!CM77=""),"",'8'!CM77)</f>
        <v/>
      </c>
      <c r="CN273" s="482" t="str">
        <f>IF(AND('8'!CN77=""),"",'8'!CN77)</f>
        <v/>
      </c>
      <c r="CO273" s="482" t="str">
        <f>IF(AND('8'!CO77=""),"",'8'!CO77)</f>
        <v/>
      </c>
      <c r="CP273" s="482" t="str">
        <f>IF(AND('8'!CP77=""),"",'8'!CP77)</f>
        <v/>
      </c>
      <c r="CQ273" s="482" t="str">
        <f>IF(AND('8'!CQ77=""),"",'8'!CQ77)</f>
        <v/>
      </c>
      <c r="CR273" s="482" t="str">
        <f>IF(AND('8'!CR77=""),"",'8'!CR77)</f>
        <v/>
      </c>
      <c r="CS273" s="482" t="str">
        <f>IF(AND('8'!CS77=""),"",'8'!CS77)</f>
        <v/>
      </c>
      <c r="CT273" s="482" t="str">
        <f>IF(AND('8'!CT77=""),"",'8'!CT77)</f>
        <v/>
      </c>
      <c r="CU273" s="482" t="str">
        <f>IF(AND('8'!CU77=""),"",'8'!CU77)</f>
        <v/>
      </c>
      <c r="CV273" s="482" t="str">
        <f>IF(AND('8'!CV77=""),"",'8'!CV77)</f>
        <v/>
      </c>
      <c r="CW273" s="482" t="str">
        <f>IF(AND('8'!CW77=""),"",'8'!CW77)</f>
        <v/>
      </c>
      <c r="CX273" s="482" t="str">
        <f>IF(AND('8'!CX77=""),"",'8'!CX77)</f>
        <v/>
      </c>
      <c r="CY273" s="482" t="str">
        <f>IF(AND('8'!CY77=""),"",'8'!CY77)</f>
        <v/>
      </c>
      <c r="CZ273" s="482" t="str">
        <f>IF(AND('8'!CZ77=""),"",'8'!CZ77)</f>
        <v/>
      </c>
      <c r="DA273" s="482" t="str">
        <f>IF(AND('8'!DA77=""),"",'8'!DA77)</f>
        <v/>
      </c>
      <c r="DB273" s="482" t="str">
        <f>IF(AND('8'!DB77=""),"",'8'!DB77)</f>
        <v/>
      </c>
      <c r="DC273" s="482" t="str">
        <f>IF(AND('8'!DC77=""),"",'8'!DC77)</f>
        <v/>
      </c>
      <c r="DD273" s="482" t="str">
        <f>IF(AND('8'!DD77=""),"",'8'!DD77)</f>
        <v/>
      </c>
      <c r="DE273" s="482" t="str">
        <f>IF(AND('8'!DE77=""),"",'8'!DE77)</f>
        <v/>
      </c>
      <c r="DF273" s="482" t="str">
        <f>IF(AND('8'!DF77=""),"",'8'!DF77)</f>
        <v/>
      </c>
      <c r="DG273" s="482" t="str">
        <f>IF(AND('8'!DG77=""),"",'8'!DG77)</f>
        <v/>
      </c>
      <c r="DH273" s="482" t="str">
        <f>IF(AND('8'!DH77=""),"",'8'!DH77)</f>
        <v/>
      </c>
      <c r="DI273" s="482" t="str">
        <f>IF(AND('8'!DI77=""),"",'8'!DI77)</f>
        <v/>
      </c>
      <c r="DJ273" s="482" t="str">
        <f>IF(AND('8'!DJ77=""),"",'8'!DJ77)</f>
        <v/>
      </c>
      <c r="DK273" s="482" t="str">
        <f>IF(AND('8'!DK77=""),"",'8'!DK77)</f>
        <v/>
      </c>
      <c r="DL273" s="482" t="str">
        <f>IF(AND('8'!DL77=""),"",'8'!DL77)</f>
        <v/>
      </c>
      <c r="DM273" s="482" t="str">
        <f>IF(AND('8'!DM77=""),"",'8'!DM77)</f>
        <v/>
      </c>
      <c r="DN273" s="482" t="str">
        <f>IF(AND('8'!DN77=""),"",'8'!DN77)</f>
        <v/>
      </c>
      <c r="DO273" s="482" t="str">
        <f>IF(AND('8'!DO77=""),"",'8'!DO77)</f>
        <v/>
      </c>
      <c r="DP273" s="482" t="str">
        <f>IF(AND('8'!DP77=""),"",'8'!DP77)</f>
        <v/>
      </c>
      <c r="DQ273" s="482" t="str">
        <f>IF(AND('8'!DQ77=""),"",'8'!DQ77)</f>
        <v/>
      </c>
      <c r="DR273" s="482" t="str">
        <f>IF(AND('8'!DR77=""),"",'8'!DR77)</f>
        <v/>
      </c>
      <c r="DS273" s="482" t="str">
        <f>IF(AND('8'!DS77=""),"",'8'!DS77)</f>
        <v/>
      </c>
      <c r="DT273" s="482" t="str">
        <f>IF(AND('8'!DT77=""),"",'8'!DT77)</f>
        <v/>
      </c>
      <c r="DU273" s="482" t="str">
        <f>IF(AND('8'!DU77=""),"",'8'!DU77)</f>
        <v/>
      </c>
      <c r="DV273" s="482" t="str">
        <f>IF(AND('8'!DV77=""),"",'8'!DV77)</f>
        <v/>
      </c>
      <c r="DW273" s="482" t="str">
        <f>IF(AND('8'!DW77=""),"",'8'!DW77)</f>
        <v/>
      </c>
      <c r="DX273" s="482" t="str">
        <f>IF(AND('8'!DX77=""),"",'8'!DX77)</f>
        <v/>
      </c>
      <c r="DY273" s="482" t="str">
        <f>IF(AND('8'!DY77=""),"",'8'!DY77)</f>
        <v/>
      </c>
      <c r="DZ273" s="482" t="str">
        <f>IF(AND('8'!DZ77=""),"",'8'!DZ77)</f>
        <v/>
      </c>
      <c r="EA273" s="482" t="str">
        <f>IF(AND('8'!EA77=""),"",'8'!EA77)</f>
        <v/>
      </c>
      <c r="EB273" s="482" t="str">
        <f>IF(AND('8'!EB77=""),"",'8'!EB77)</f>
        <v/>
      </c>
      <c r="EC273" s="482" t="str">
        <f>IF(AND('8'!EC77=""),"",'8'!EC77)</f>
        <v/>
      </c>
      <c r="ED273" s="482" t="str">
        <f>IF(AND('8'!ED77=""),"",'8'!ED77)</f>
        <v/>
      </c>
      <c r="EE273" s="482" t="str">
        <f>IF(AND('8'!EE77=""),"",'8'!EE77)</f>
        <v/>
      </c>
      <c r="EF273" s="482" t="str">
        <f>IF(AND('8'!EF77=""),"",'8'!EF77)</f>
        <v/>
      </c>
      <c r="EG273" s="482" t="str">
        <f>IF(AND('8'!EG77=""),"",'8'!EG77)</f>
        <v/>
      </c>
      <c r="EH273" s="482" t="str">
        <f>IF(AND('8'!EH77=""),"",'8'!EH77)</f>
        <v/>
      </c>
      <c r="EI273" s="482" t="str">
        <f>IF(AND('8'!EI77=""),"",'8'!EI77)</f>
        <v/>
      </c>
      <c r="EJ273" s="482" t="str">
        <f>IF(AND('8'!EJ77=""),"",'8'!EJ77)</f>
        <v/>
      </c>
      <c r="EK273" s="482" t="str">
        <f>IF(AND('8'!EK77=""),"",'8'!EK77)</f>
        <v/>
      </c>
      <c r="EL273" s="482" t="str">
        <f>IF(AND('8'!EL77=""),"",'8'!EL77)</f>
        <v/>
      </c>
      <c r="EM273" s="482" t="str">
        <f>IF(AND('8'!EM77=""),"",'8'!EM77)</f>
        <v/>
      </c>
      <c r="EN273" s="482" t="str">
        <f>IF(AND('8'!EN77=""),"",'8'!EN77)</f>
        <v/>
      </c>
      <c r="EO273" s="482" t="str">
        <f>IF(AND('8'!EO77=""),"",'8'!EO77)</f>
        <v/>
      </c>
      <c r="EP273" s="482" t="str">
        <f>IF(AND('8'!EP77=""),"",'8'!EP77)</f>
        <v/>
      </c>
      <c r="EQ273" s="482" t="str">
        <f>IF(AND('8'!EQ77=""),"",'8'!EQ77)</f>
        <v/>
      </c>
      <c r="ER273" s="482" t="str">
        <f>IF(AND('8'!ER77=""),"",'8'!ER77)</f>
        <v/>
      </c>
      <c r="ES273" s="482" t="str">
        <f>IF(AND('8'!ES77=""),"",'8'!ES77)</f>
        <v/>
      </c>
      <c r="ET273" s="482" t="str">
        <f>IF(AND('8'!ET77=""),"",'8'!ET77)</f>
        <v/>
      </c>
      <c r="EU273" s="482" t="str">
        <f>IF(AND('8'!EU77=""),"",'8'!EU77)</f>
        <v/>
      </c>
      <c r="EV273" s="482" t="str">
        <f>IF(AND('8'!EV77=""),"",'8'!EV77)</f>
        <v/>
      </c>
      <c r="EW273" s="482" t="str">
        <f>IF(AND('8'!EW77=""),"",'8'!EW77)</f>
        <v/>
      </c>
      <c r="EX273" s="482" t="str">
        <f>IF(AND('8'!EX77=""),"",'8'!EX77)</f>
        <v/>
      </c>
      <c r="EY273" s="482" t="str">
        <f>IF(AND('8'!EY77=""),"",'8'!EY77)</f>
        <v/>
      </c>
      <c r="EZ273" s="482" t="str">
        <f>IF(AND('8'!EZ77=""),"",'8'!EZ77)</f>
        <v/>
      </c>
      <c r="FA273" s="482" t="str">
        <f>IF(AND('8'!FA77=""),"",'8'!FA77)</f>
        <v/>
      </c>
      <c r="FB273" s="482" t="str">
        <f>IF(AND('8'!FB77=""),"",'8'!FB77)</f>
        <v/>
      </c>
      <c r="FC273" s="482" t="str">
        <f>IF(AND('8'!FC77=""),"",'8'!FC77)</f>
        <v/>
      </c>
      <c r="FD273" s="482" t="str">
        <f>IF(AND('8'!FD77=""),"",'8'!FD77)</f>
        <v/>
      </c>
      <c r="FE273" s="482" t="str">
        <f>IF(AND('8'!FE77=""),"",'8'!FE77)</f>
        <v/>
      </c>
      <c r="FF273" s="482" t="str">
        <f>IF(AND('8'!FF77=""),"",'8'!FF77)</f>
        <v xml:space="preserve"> </v>
      </c>
      <c r="FG273" s="482" t="str">
        <f>IF(AND('8'!FG77=""),"",'8'!FG77)</f>
        <v/>
      </c>
      <c r="FH273" s="482" t="str">
        <f>IF(AND('8'!FH77=""),"",'8'!FH77)</f>
        <v/>
      </c>
      <c r="FI273" s="482" t="str">
        <f>IF(AND('8'!FI77=""),"",'8'!FI77)</f>
        <v/>
      </c>
      <c r="FJ273" s="482" t="str">
        <f>IF(AND('8'!FJ77=""),"",'8'!FJ77)</f>
        <v/>
      </c>
      <c r="FK273" s="482" t="str">
        <f>IF(AND('8'!FK77=""),"",'8'!FK77)</f>
        <v/>
      </c>
      <c r="FL273" s="482" t="str">
        <f>IF(AND('8'!FL77=""),"",'8'!FL77)</f>
        <v/>
      </c>
      <c r="FM273" s="482" t="str">
        <f>IF(AND('8'!FM77=""),"",'8'!FM77)</f>
        <v xml:space="preserve"> </v>
      </c>
      <c r="FN273" s="482" t="str">
        <f>IF(AND('8'!FN77=""),"",'8'!FN77)</f>
        <v/>
      </c>
      <c r="FO273" s="482" t="str">
        <f>IF(AND('8'!FO77=""),"",'8'!FO77)</f>
        <v/>
      </c>
      <c r="FP273" s="482" t="str">
        <f>IF(AND('8'!FP77=""),"",'8'!FP77)</f>
        <v/>
      </c>
      <c r="FQ273" s="482" t="str">
        <f>IF(AND('8'!FQ77=""),"",'8'!FQ77)</f>
        <v/>
      </c>
      <c r="FR273" s="482" t="str">
        <f>IF(AND('8'!FR77=""),"",'8'!FR77)</f>
        <v/>
      </c>
      <c r="FS273" s="482" t="str">
        <f>IF(AND('8'!FS77=""),"",'8'!FS77)</f>
        <v/>
      </c>
      <c r="FT273" s="482" t="str">
        <f>IF(AND('8'!FT77=""),"",'8'!FT77)</f>
        <v xml:space="preserve"> </v>
      </c>
      <c r="FU273" s="482" t="str">
        <f>IF(AND('8'!FV77=""),"",'8'!FV77)</f>
        <v>-</v>
      </c>
      <c r="FV273" s="482" t="str">
        <f>IF(AND('8'!FW77=""),"",'8'!FW77)</f>
        <v>-</v>
      </c>
      <c r="FW273" s="482" t="str">
        <f>IF(AND('8'!FX77=""),"",'8'!FX77)</f>
        <v>-</v>
      </c>
      <c r="FX273" s="482" t="str">
        <f>IF(AND('8'!FY77=""),"",'8'!FY77)</f>
        <v>-</v>
      </c>
      <c r="FY273" s="482" t="str">
        <f>IF(AND('8'!FZ77=""),"",'8'!FZ77)</f>
        <v>-</v>
      </c>
      <c r="FZ273" s="482" t="str">
        <f>IF(AND('8'!GA77=""),"",'8'!GA77)</f>
        <v>-</v>
      </c>
      <c r="GA273" s="482" t="str">
        <f>IF(AND('8'!GB77=""),"",'8'!GB77)</f>
        <v>-</v>
      </c>
      <c r="GB273" s="482" t="str">
        <f>IF(AND('8'!GC77=""),"",'8'!GC77)</f>
        <v>-</v>
      </c>
      <c r="GC273" s="482" t="str">
        <f>IF(AND('8'!GD77=""),"",'8'!GD77)</f>
        <v>-</v>
      </c>
      <c r="GD273" s="482" t="str">
        <f>IF(AND('8'!GE77=""),"",'8'!GE77)</f>
        <v>-</v>
      </c>
      <c r="GE273" s="482" t="str">
        <f>IF(AND('8'!GF77=""),"",'8'!GF77)</f>
        <v>-</v>
      </c>
      <c r="GF273" s="482" t="str">
        <f>IF(AND('8'!GG77=""),"",'8'!GG77)</f>
        <v>-</v>
      </c>
      <c r="GG273" s="482" t="str">
        <f>IF(AND('8'!GH77=""),"",IF(AND('8'!GH77="-"),"",'8'!GH77))</f>
        <v/>
      </c>
      <c r="GH273" s="50" t="str">
        <f>IF(AND(C273=""),"",VLOOKUP(B273,Register!$A$7:$CL$311,36,FALSE))</f>
        <v/>
      </c>
      <c r="GI273" s="483" t="str">
        <f>IF(AND('8'!GL77=""),"",'8'!GL77)</f>
        <v/>
      </c>
      <c r="GJ273" s="173" t="str">
        <f>IF(AND('8'!FU77=""),"",'8'!FU77)</f>
        <v/>
      </c>
    </row>
    <row r="274" spans="1:192" ht="21">
      <c r="A274" s="480">
        <v>266</v>
      </c>
      <c r="B274" s="481" t="str">
        <f>IF(AND('8'!B78=""),"",'8'!B78)</f>
        <v/>
      </c>
      <c r="C274" s="196" t="str">
        <f>IF(AND('8'!C78=""),"",'8'!C78)</f>
        <v/>
      </c>
      <c r="D274" s="196" t="str">
        <f>IF(AND('8'!D78=""),"",'8'!D78)</f>
        <v/>
      </c>
      <c r="E274" s="201" t="str">
        <f>IF(AND('8'!E78=""),"",'8'!E78)</f>
        <v/>
      </c>
      <c r="F274" s="482" t="str">
        <f>IF(AND('8'!F78=""),"",'8'!F78)</f>
        <v/>
      </c>
      <c r="G274" s="482" t="str">
        <f>IF(AND('8'!G78=""),"",'8'!G78)</f>
        <v/>
      </c>
      <c r="H274" s="482" t="str">
        <f>IF(AND('8'!H78=""),"",'8'!H78)</f>
        <v/>
      </c>
      <c r="I274" s="482" t="str">
        <f>IF(AND('8'!I78=""),"",'8'!I78)</f>
        <v/>
      </c>
      <c r="J274" s="482" t="str">
        <f>IF(AND('8'!J78=""),"",'8'!J78)</f>
        <v/>
      </c>
      <c r="K274" s="482" t="str">
        <f>IF(AND('8'!K78=""),"",'8'!K78)</f>
        <v/>
      </c>
      <c r="L274" s="482" t="str">
        <f>IF(AND('8'!L78=""),"",'8'!L78)</f>
        <v/>
      </c>
      <c r="M274" s="482" t="str">
        <f>IF(AND('8'!M78=""),"",'8'!M78)</f>
        <v/>
      </c>
      <c r="N274" s="482" t="str">
        <f>IF(AND('8'!N78=""),"",'8'!N78)</f>
        <v/>
      </c>
      <c r="O274" s="482" t="str">
        <f>IF(AND('8'!O78=""),"",'8'!O78)</f>
        <v/>
      </c>
      <c r="P274" s="482" t="str">
        <f>IF(AND('8'!P78=""),"",'8'!P78)</f>
        <v/>
      </c>
      <c r="Q274" s="482" t="str">
        <f>IF(AND('8'!Q78=""),"",'8'!Q78)</f>
        <v/>
      </c>
      <c r="R274" s="482" t="str">
        <f>IF(AND('8'!R78=""),"",'8'!R78)</f>
        <v/>
      </c>
      <c r="S274" s="482" t="str">
        <f>IF(AND('8'!S78=""),"",'8'!S78)</f>
        <v/>
      </c>
      <c r="T274" s="482" t="str">
        <f>IF(AND('8'!T78=""),"",'8'!T78)</f>
        <v/>
      </c>
      <c r="U274" s="482" t="str">
        <f>IF(AND('8'!U78=""),"",'8'!U78)</f>
        <v/>
      </c>
      <c r="V274" s="482" t="str">
        <f>IF(AND('8'!V78=""),"",'8'!V78)</f>
        <v/>
      </c>
      <c r="W274" s="482" t="str">
        <f>IF(AND('8'!W78=""),"",'8'!W78)</f>
        <v/>
      </c>
      <c r="X274" s="482" t="str">
        <f>IF(AND('8'!X78=""),"",'8'!X78)</f>
        <v/>
      </c>
      <c r="Y274" s="482" t="str">
        <f>IF(AND('8'!Y78=""),"",'8'!Y78)</f>
        <v/>
      </c>
      <c r="Z274" s="482" t="str">
        <f>IF(AND('8'!Z78=""),"",'8'!Z78)</f>
        <v/>
      </c>
      <c r="AA274" s="482" t="str">
        <f>IF(AND('8'!AA78=""),"",'8'!AA78)</f>
        <v/>
      </c>
      <c r="AB274" s="482" t="str">
        <f>IF(AND('8'!AB78=""),"",'8'!AB78)</f>
        <v/>
      </c>
      <c r="AC274" s="482" t="str">
        <f>IF(AND('8'!AC78=""),"",'8'!AC78)</f>
        <v/>
      </c>
      <c r="AD274" s="482" t="str">
        <f>IF(AND('8'!AD78=""),"",'8'!AD78)</f>
        <v/>
      </c>
      <c r="AE274" s="482" t="str">
        <f>IF(AND('8'!AE78=""),"",'8'!AE78)</f>
        <v/>
      </c>
      <c r="AF274" s="482" t="str">
        <f>IF(AND('8'!AF78=""),"",'8'!AF78)</f>
        <v/>
      </c>
      <c r="AG274" s="482" t="str">
        <f>IF(AND('8'!AG78=""),"",'8'!AG78)</f>
        <v/>
      </c>
      <c r="AH274" s="482" t="str">
        <f>IF(AND('8'!AH78=""),"",'8'!AH78)</f>
        <v/>
      </c>
      <c r="AI274" s="482" t="str">
        <f>IF(AND('8'!AI78=""),"",'8'!AI78)</f>
        <v/>
      </c>
      <c r="AJ274" s="482" t="str">
        <f>IF(AND('8'!AJ78=""),"",'8'!AJ78)</f>
        <v/>
      </c>
      <c r="AK274" s="482" t="str">
        <f>IF(AND('8'!AK78=""),"",'8'!AK78)</f>
        <v/>
      </c>
      <c r="AL274" s="482" t="str">
        <f>IF(AND('8'!AL78=""),"",'8'!AL78)</f>
        <v/>
      </c>
      <c r="AM274" s="482" t="str">
        <f>IF(AND('8'!AM78=""),"",'8'!AM78)</f>
        <v/>
      </c>
      <c r="AN274" s="482" t="str">
        <f>IF(AND('8'!AN78=""),"",'8'!AN78)</f>
        <v/>
      </c>
      <c r="AO274" s="482" t="str">
        <f>IF(AND('8'!AO78=""),"",'8'!AO78)</f>
        <v/>
      </c>
      <c r="AP274" s="482" t="str">
        <f>IF(AND('8'!AP78=""),"",'8'!AP78)</f>
        <v/>
      </c>
      <c r="AQ274" s="482" t="str">
        <f>IF(AND('8'!AQ78=""),"",'8'!AQ78)</f>
        <v/>
      </c>
      <c r="AR274" s="482" t="str">
        <f>IF(AND('8'!AR78=""),"",'8'!AR78)</f>
        <v/>
      </c>
      <c r="AS274" s="482" t="str">
        <f>IF(AND('8'!AS78=""),"",'8'!AS78)</f>
        <v/>
      </c>
      <c r="AT274" s="482" t="str">
        <f>IF(AND('8'!AT78=""),"",'8'!AT78)</f>
        <v/>
      </c>
      <c r="AU274" s="482" t="str">
        <f>IF(AND('8'!AU78=""),"",'8'!AU78)</f>
        <v/>
      </c>
      <c r="AV274" s="482" t="str">
        <f>IF(AND('8'!AV78=""),"",'8'!AV78)</f>
        <v/>
      </c>
      <c r="AW274" s="482" t="str">
        <f>IF(AND('8'!AW78=""),"",'8'!AW78)</f>
        <v/>
      </c>
      <c r="AX274" s="482" t="str">
        <f>IF(AND('8'!AX78=""),"",'8'!AX78)</f>
        <v/>
      </c>
      <c r="AY274" s="482" t="str">
        <f>IF(AND('8'!AY78=""),"",'8'!AY78)</f>
        <v/>
      </c>
      <c r="AZ274" s="482" t="str">
        <f>IF(AND('8'!AZ78=""),"",'8'!AZ78)</f>
        <v/>
      </c>
      <c r="BA274" s="482" t="str">
        <f>IF(AND('8'!BA78=""),"",'8'!BA78)</f>
        <v/>
      </c>
      <c r="BB274" s="482" t="str">
        <f>IF(AND('8'!BB78=""),"",'8'!BB78)</f>
        <v/>
      </c>
      <c r="BC274" s="482" t="str">
        <f>IF(AND('8'!BC78=""),"",'8'!BC78)</f>
        <v/>
      </c>
      <c r="BD274" s="482" t="str">
        <f>IF(AND('8'!BD78=""),"",'8'!BD78)</f>
        <v/>
      </c>
      <c r="BE274" s="482" t="str">
        <f>IF(AND('8'!BE78=""),"",'8'!BE78)</f>
        <v/>
      </c>
      <c r="BF274" s="482" t="str">
        <f>IF(AND('8'!BF78=""),"",'8'!BF78)</f>
        <v/>
      </c>
      <c r="BG274" s="482" t="str">
        <f>IF(AND('8'!BG78=""),"",'8'!BG78)</f>
        <v/>
      </c>
      <c r="BH274" s="482" t="str">
        <f>IF(AND('8'!BH78=""),"",'8'!BH78)</f>
        <v/>
      </c>
      <c r="BI274" s="482" t="str">
        <f>IF(AND('8'!BI78=""),"",'8'!BI78)</f>
        <v/>
      </c>
      <c r="BJ274" s="482" t="str">
        <f>IF(AND('8'!BJ78=""),"",'8'!BJ78)</f>
        <v/>
      </c>
      <c r="BK274" s="482" t="str">
        <f>IF(AND('8'!BK78=""),"",'8'!BK78)</f>
        <v/>
      </c>
      <c r="BL274" s="482" t="str">
        <f>IF(AND('8'!BL78=""),"",'8'!BL78)</f>
        <v/>
      </c>
      <c r="BM274" s="482" t="str">
        <f>IF(AND('8'!BM78=""),"",'8'!BM78)</f>
        <v/>
      </c>
      <c r="BN274" s="482" t="str">
        <f>IF(AND('8'!BN78=""),"",'8'!BN78)</f>
        <v/>
      </c>
      <c r="BO274" s="482" t="str">
        <f>IF(AND('8'!BO78=""),"",'8'!BO78)</f>
        <v/>
      </c>
      <c r="BP274" s="482" t="str">
        <f>IF(AND('8'!BP78=""),"",'8'!BP78)</f>
        <v/>
      </c>
      <c r="BQ274" s="482" t="str">
        <f>IF(AND('8'!BQ78=""),"",'8'!BQ78)</f>
        <v/>
      </c>
      <c r="BR274" s="482" t="str">
        <f>IF(AND('8'!BR78=""),"",'8'!BR78)</f>
        <v/>
      </c>
      <c r="BS274" s="482" t="str">
        <f>IF(AND('8'!BS78=""),"",'8'!BS78)</f>
        <v/>
      </c>
      <c r="BT274" s="482" t="str">
        <f>IF(AND('8'!BT78=""),"",'8'!BT78)</f>
        <v/>
      </c>
      <c r="BU274" s="482" t="str">
        <f>IF(AND('8'!BU78=""),"",'8'!BU78)</f>
        <v/>
      </c>
      <c r="BV274" s="482" t="str">
        <f>IF(AND('8'!BV78=""),"",'8'!BV78)</f>
        <v/>
      </c>
      <c r="BW274" s="482" t="str">
        <f>IF(AND('8'!BW78=""),"",'8'!BW78)</f>
        <v/>
      </c>
      <c r="BX274" s="482" t="str">
        <f>IF(AND('8'!BX78=""),"",'8'!BX78)</f>
        <v/>
      </c>
      <c r="BY274" s="482" t="str">
        <f>IF(AND('8'!BY78=""),"",'8'!BY78)</f>
        <v/>
      </c>
      <c r="BZ274" s="482" t="str">
        <f>IF(AND('8'!BZ78=""),"",'8'!BZ78)</f>
        <v/>
      </c>
      <c r="CA274" s="482" t="str">
        <f>IF(AND('8'!CA78=""),"",'8'!CA78)</f>
        <v/>
      </c>
      <c r="CB274" s="482" t="str">
        <f>IF(AND('8'!CB78=""),"",'8'!CB78)</f>
        <v/>
      </c>
      <c r="CC274" s="482" t="str">
        <f>IF(AND('8'!CC78=""),"",'8'!CC78)</f>
        <v/>
      </c>
      <c r="CD274" s="482" t="str">
        <f>IF(AND('8'!CD78=""),"",'8'!CD78)</f>
        <v/>
      </c>
      <c r="CE274" s="482" t="str">
        <f>IF(AND('8'!CE78=""),"",'8'!CE78)</f>
        <v/>
      </c>
      <c r="CF274" s="482" t="str">
        <f>IF(AND('8'!CF78=""),"",'8'!CF78)</f>
        <v/>
      </c>
      <c r="CG274" s="482" t="str">
        <f>IF(AND('8'!CG78=""),"",'8'!CG78)</f>
        <v/>
      </c>
      <c r="CH274" s="482" t="str">
        <f>IF(AND('8'!CH78=""),"",'8'!CH78)</f>
        <v/>
      </c>
      <c r="CI274" s="482" t="str">
        <f>IF(AND('8'!CI78=""),"",'8'!CI78)</f>
        <v/>
      </c>
      <c r="CJ274" s="482" t="str">
        <f>IF(AND('8'!CJ78=""),"",'8'!CJ78)</f>
        <v/>
      </c>
      <c r="CK274" s="482" t="str">
        <f>IF(AND('8'!CK78=""),"",'8'!CK78)</f>
        <v/>
      </c>
      <c r="CL274" s="482" t="str">
        <f>IF(AND('8'!CL78=""),"",'8'!CL78)</f>
        <v/>
      </c>
      <c r="CM274" s="482" t="str">
        <f>IF(AND('8'!CM78=""),"",'8'!CM78)</f>
        <v/>
      </c>
      <c r="CN274" s="482" t="str">
        <f>IF(AND('8'!CN78=""),"",'8'!CN78)</f>
        <v/>
      </c>
      <c r="CO274" s="482" t="str">
        <f>IF(AND('8'!CO78=""),"",'8'!CO78)</f>
        <v/>
      </c>
      <c r="CP274" s="482" t="str">
        <f>IF(AND('8'!CP78=""),"",'8'!CP78)</f>
        <v/>
      </c>
      <c r="CQ274" s="482" t="str">
        <f>IF(AND('8'!CQ78=""),"",'8'!CQ78)</f>
        <v/>
      </c>
      <c r="CR274" s="482" t="str">
        <f>IF(AND('8'!CR78=""),"",'8'!CR78)</f>
        <v/>
      </c>
      <c r="CS274" s="482" t="str">
        <f>IF(AND('8'!CS78=""),"",'8'!CS78)</f>
        <v/>
      </c>
      <c r="CT274" s="482" t="str">
        <f>IF(AND('8'!CT78=""),"",'8'!CT78)</f>
        <v/>
      </c>
      <c r="CU274" s="482" t="str">
        <f>IF(AND('8'!CU78=""),"",'8'!CU78)</f>
        <v/>
      </c>
      <c r="CV274" s="482" t="str">
        <f>IF(AND('8'!CV78=""),"",'8'!CV78)</f>
        <v/>
      </c>
      <c r="CW274" s="482" t="str">
        <f>IF(AND('8'!CW78=""),"",'8'!CW78)</f>
        <v/>
      </c>
      <c r="CX274" s="482" t="str">
        <f>IF(AND('8'!CX78=""),"",'8'!CX78)</f>
        <v/>
      </c>
      <c r="CY274" s="482" t="str">
        <f>IF(AND('8'!CY78=""),"",'8'!CY78)</f>
        <v/>
      </c>
      <c r="CZ274" s="482" t="str">
        <f>IF(AND('8'!CZ78=""),"",'8'!CZ78)</f>
        <v/>
      </c>
      <c r="DA274" s="482" t="str">
        <f>IF(AND('8'!DA78=""),"",'8'!DA78)</f>
        <v/>
      </c>
      <c r="DB274" s="482" t="str">
        <f>IF(AND('8'!DB78=""),"",'8'!DB78)</f>
        <v/>
      </c>
      <c r="DC274" s="482" t="str">
        <f>IF(AND('8'!DC78=""),"",'8'!DC78)</f>
        <v/>
      </c>
      <c r="DD274" s="482" t="str">
        <f>IF(AND('8'!DD78=""),"",'8'!DD78)</f>
        <v/>
      </c>
      <c r="DE274" s="482" t="str">
        <f>IF(AND('8'!DE78=""),"",'8'!DE78)</f>
        <v/>
      </c>
      <c r="DF274" s="482" t="str">
        <f>IF(AND('8'!DF78=""),"",'8'!DF78)</f>
        <v/>
      </c>
      <c r="DG274" s="482" t="str">
        <f>IF(AND('8'!DG78=""),"",'8'!DG78)</f>
        <v/>
      </c>
      <c r="DH274" s="482" t="str">
        <f>IF(AND('8'!DH78=""),"",'8'!DH78)</f>
        <v/>
      </c>
      <c r="DI274" s="482" t="str">
        <f>IF(AND('8'!DI78=""),"",'8'!DI78)</f>
        <v/>
      </c>
      <c r="DJ274" s="482" t="str">
        <f>IF(AND('8'!DJ78=""),"",'8'!DJ78)</f>
        <v/>
      </c>
      <c r="DK274" s="482" t="str">
        <f>IF(AND('8'!DK78=""),"",'8'!DK78)</f>
        <v/>
      </c>
      <c r="DL274" s="482" t="str">
        <f>IF(AND('8'!DL78=""),"",'8'!DL78)</f>
        <v/>
      </c>
      <c r="DM274" s="482" t="str">
        <f>IF(AND('8'!DM78=""),"",'8'!DM78)</f>
        <v/>
      </c>
      <c r="DN274" s="482" t="str">
        <f>IF(AND('8'!DN78=""),"",'8'!DN78)</f>
        <v/>
      </c>
      <c r="DO274" s="482" t="str">
        <f>IF(AND('8'!DO78=""),"",'8'!DO78)</f>
        <v/>
      </c>
      <c r="DP274" s="482" t="str">
        <f>IF(AND('8'!DP78=""),"",'8'!DP78)</f>
        <v/>
      </c>
      <c r="DQ274" s="482" t="str">
        <f>IF(AND('8'!DQ78=""),"",'8'!DQ78)</f>
        <v/>
      </c>
      <c r="DR274" s="482" t="str">
        <f>IF(AND('8'!DR78=""),"",'8'!DR78)</f>
        <v/>
      </c>
      <c r="DS274" s="482" t="str">
        <f>IF(AND('8'!DS78=""),"",'8'!DS78)</f>
        <v/>
      </c>
      <c r="DT274" s="482" t="str">
        <f>IF(AND('8'!DT78=""),"",'8'!DT78)</f>
        <v/>
      </c>
      <c r="DU274" s="482" t="str">
        <f>IF(AND('8'!DU78=""),"",'8'!DU78)</f>
        <v/>
      </c>
      <c r="DV274" s="482" t="str">
        <f>IF(AND('8'!DV78=""),"",'8'!DV78)</f>
        <v/>
      </c>
      <c r="DW274" s="482" t="str">
        <f>IF(AND('8'!DW78=""),"",'8'!DW78)</f>
        <v/>
      </c>
      <c r="DX274" s="482" t="str">
        <f>IF(AND('8'!DX78=""),"",'8'!DX78)</f>
        <v/>
      </c>
      <c r="DY274" s="482" t="str">
        <f>IF(AND('8'!DY78=""),"",'8'!DY78)</f>
        <v/>
      </c>
      <c r="DZ274" s="482" t="str">
        <f>IF(AND('8'!DZ78=""),"",'8'!DZ78)</f>
        <v/>
      </c>
      <c r="EA274" s="482" t="str">
        <f>IF(AND('8'!EA78=""),"",'8'!EA78)</f>
        <v/>
      </c>
      <c r="EB274" s="482" t="str">
        <f>IF(AND('8'!EB78=""),"",'8'!EB78)</f>
        <v/>
      </c>
      <c r="EC274" s="482" t="str">
        <f>IF(AND('8'!EC78=""),"",'8'!EC78)</f>
        <v/>
      </c>
      <c r="ED274" s="482" t="str">
        <f>IF(AND('8'!ED78=""),"",'8'!ED78)</f>
        <v/>
      </c>
      <c r="EE274" s="482" t="str">
        <f>IF(AND('8'!EE78=""),"",'8'!EE78)</f>
        <v/>
      </c>
      <c r="EF274" s="482" t="str">
        <f>IF(AND('8'!EF78=""),"",'8'!EF78)</f>
        <v/>
      </c>
      <c r="EG274" s="482" t="str">
        <f>IF(AND('8'!EG78=""),"",'8'!EG78)</f>
        <v/>
      </c>
      <c r="EH274" s="482" t="str">
        <f>IF(AND('8'!EH78=""),"",'8'!EH78)</f>
        <v/>
      </c>
      <c r="EI274" s="482" t="str">
        <f>IF(AND('8'!EI78=""),"",'8'!EI78)</f>
        <v/>
      </c>
      <c r="EJ274" s="482" t="str">
        <f>IF(AND('8'!EJ78=""),"",'8'!EJ78)</f>
        <v/>
      </c>
      <c r="EK274" s="482" t="str">
        <f>IF(AND('8'!EK78=""),"",'8'!EK78)</f>
        <v/>
      </c>
      <c r="EL274" s="482" t="str">
        <f>IF(AND('8'!EL78=""),"",'8'!EL78)</f>
        <v/>
      </c>
      <c r="EM274" s="482" t="str">
        <f>IF(AND('8'!EM78=""),"",'8'!EM78)</f>
        <v/>
      </c>
      <c r="EN274" s="482" t="str">
        <f>IF(AND('8'!EN78=""),"",'8'!EN78)</f>
        <v/>
      </c>
      <c r="EO274" s="482" t="str">
        <f>IF(AND('8'!EO78=""),"",'8'!EO78)</f>
        <v/>
      </c>
      <c r="EP274" s="482" t="str">
        <f>IF(AND('8'!EP78=""),"",'8'!EP78)</f>
        <v/>
      </c>
      <c r="EQ274" s="482" t="str">
        <f>IF(AND('8'!EQ78=""),"",'8'!EQ78)</f>
        <v/>
      </c>
      <c r="ER274" s="482" t="str">
        <f>IF(AND('8'!ER78=""),"",'8'!ER78)</f>
        <v/>
      </c>
      <c r="ES274" s="482" t="str">
        <f>IF(AND('8'!ES78=""),"",'8'!ES78)</f>
        <v/>
      </c>
      <c r="ET274" s="482" t="str">
        <f>IF(AND('8'!ET78=""),"",'8'!ET78)</f>
        <v/>
      </c>
      <c r="EU274" s="482" t="str">
        <f>IF(AND('8'!EU78=""),"",'8'!EU78)</f>
        <v/>
      </c>
      <c r="EV274" s="482" t="str">
        <f>IF(AND('8'!EV78=""),"",'8'!EV78)</f>
        <v/>
      </c>
      <c r="EW274" s="482" t="str">
        <f>IF(AND('8'!EW78=""),"",'8'!EW78)</f>
        <v/>
      </c>
      <c r="EX274" s="482" t="str">
        <f>IF(AND('8'!EX78=""),"",'8'!EX78)</f>
        <v/>
      </c>
      <c r="EY274" s="482" t="str">
        <f>IF(AND('8'!EY78=""),"",'8'!EY78)</f>
        <v/>
      </c>
      <c r="EZ274" s="482" t="str">
        <f>IF(AND('8'!EZ78=""),"",'8'!EZ78)</f>
        <v/>
      </c>
      <c r="FA274" s="482" t="str">
        <f>IF(AND('8'!FA78=""),"",'8'!FA78)</f>
        <v/>
      </c>
      <c r="FB274" s="482" t="str">
        <f>IF(AND('8'!FB78=""),"",'8'!FB78)</f>
        <v/>
      </c>
      <c r="FC274" s="482" t="str">
        <f>IF(AND('8'!FC78=""),"",'8'!FC78)</f>
        <v/>
      </c>
      <c r="FD274" s="482" t="str">
        <f>IF(AND('8'!FD78=""),"",'8'!FD78)</f>
        <v/>
      </c>
      <c r="FE274" s="482" t="str">
        <f>IF(AND('8'!FE78=""),"",'8'!FE78)</f>
        <v/>
      </c>
      <c r="FF274" s="482" t="str">
        <f>IF(AND('8'!FF78=""),"",'8'!FF78)</f>
        <v xml:space="preserve"> </v>
      </c>
      <c r="FG274" s="482" t="str">
        <f>IF(AND('8'!FG78=""),"",'8'!FG78)</f>
        <v/>
      </c>
      <c r="FH274" s="482" t="str">
        <f>IF(AND('8'!FH78=""),"",'8'!FH78)</f>
        <v/>
      </c>
      <c r="FI274" s="482" t="str">
        <f>IF(AND('8'!FI78=""),"",'8'!FI78)</f>
        <v/>
      </c>
      <c r="FJ274" s="482" t="str">
        <f>IF(AND('8'!FJ78=""),"",'8'!FJ78)</f>
        <v/>
      </c>
      <c r="FK274" s="482" t="str">
        <f>IF(AND('8'!FK78=""),"",'8'!FK78)</f>
        <v/>
      </c>
      <c r="FL274" s="482" t="str">
        <f>IF(AND('8'!FL78=""),"",'8'!FL78)</f>
        <v/>
      </c>
      <c r="FM274" s="482" t="str">
        <f>IF(AND('8'!FM78=""),"",'8'!FM78)</f>
        <v xml:space="preserve"> </v>
      </c>
      <c r="FN274" s="482" t="str">
        <f>IF(AND('8'!FN78=""),"",'8'!FN78)</f>
        <v/>
      </c>
      <c r="FO274" s="482" t="str">
        <f>IF(AND('8'!FO78=""),"",'8'!FO78)</f>
        <v/>
      </c>
      <c r="FP274" s="482" t="str">
        <f>IF(AND('8'!FP78=""),"",'8'!FP78)</f>
        <v/>
      </c>
      <c r="FQ274" s="482" t="str">
        <f>IF(AND('8'!FQ78=""),"",'8'!FQ78)</f>
        <v/>
      </c>
      <c r="FR274" s="482" t="str">
        <f>IF(AND('8'!FR78=""),"",'8'!FR78)</f>
        <v/>
      </c>
      <c r="FS274" s="482" t="str">
        <f>IF(AND('8'!FS78=""),"",'8'!FS78)</f>
        <v/>
      </c>
      <c r="FT274" s="482" t="str">
        <f>IF(AND('8'!FT78=""),"",'8'!FT78)</f>
        <v xml:space="preserve"> </v>
      </c>
      <c r="FU274" s="482" t="str">
        <f>IF(AND('8'!FV78=""),"",'8'!FV78)</f>
        <v>-</v>
      </c>
      <c r="FV274" s="482" t="str">
        <f>IF(AND('8'!FW78=""),"",'8'!FW78)</f>
        <v>-</v>
      </c>
      <c r="FW274" s="482" t="str">
        <f>IF(AND('8'!FX78=""),"",'8'!FX78)</f>
        <v>-</v>
      </c>
      <c r="FX274" s="482" t="str">
        <f>IF(AND('8'!FY78=""),"",'8'!FY78)</f>
        <v>-</v>
      </c>
      <c r="FY274" s="482" t="str">
        <f>IF(AND('8'!FZ78=""),"",'8'!FZ78)</f>
        <v>-</v>
      </c>
      <c r="FZ274" s="482" t="str">
        <f>IF(AND('8'!GA78=""),"",'8'!GA78)</f>
        <v>-</v>
      </c>
      <c r="GA274" s="482" t="str">
        <f>IF(AND('8'!GB78=""),"",'8'!GB78)</f>
        <v>-</v>
      </c>
      <c r="GB274" s="482" t="str">
        <f>IF(AND('8'!GC78=""),"",'8'!GC78)</f>
        <v>-</v>
      </c>
      <c r="GC274" s="482" t="str">
        <f>IF(AND('8'!GD78=""),"",'8'!GD78)</f>
        <v>-</v>
      </c>
      <c r="GD274" s="482" t="str">
        <f>IF(AND('8'!GE78=""),"",'8'!GE78)</f>
        <v>-</v>
      </c>
      <c r="GE274" s="482" t="str">
        <f>IF(AND('8'!GF78=""),"",'8'!GF78)</f>
        <v>-</v>
      </c>
      <c r="GF274" s="482" t="str">
        <f>IF(AND('8'!GG78=""),"",'8'!GG78)</f>
        <v>-</v>
      </c>
      <c r="GG274" s="482" t="str">
        <f>IF(AND('8'!GH78=""),"",IF(AND('8'!GH78="-"),"",'8'!GH78))</f>
        <v/>
      </c>
      <c r="GH274" s="50" t="str">
        <f>IF(AND(C274=""),"",VLOOKUP(B274,Register!$A$7:$CL$311,36,FALSE))</f>
        <v/>
      </c>
      <c r="GI274" s="483" t="str">
        <f>IF(AND('8'!GL78=""),"",'8'!GL78)</f>
        <v/>
      </c>
      <c r="GJ274" s="173" t="str">
        <f>IF(AND('8'!FU78=""),"",'8'!FU78)</f>
        <v/>
      </c>
    </row>
    <row r="275" spans="1:192" ht="21">
      <c r="A275" s="480">
        <v>267</v>
      </c>
      <c r="B275" s="481" t="str">
        <f>IF(AND('8'!B79=""),"",'8'!B79)</f>
        <v/>
      </c>
      <c r="C275" s="196" t="str">
        <f>IF(AND('8'!C79=""),"",'8'!C79)</f>
        <v/>
      </c>
      <c r="D275" s="196" t="str">
        <f>IF(AND('8'!D79=""),"",'8'!D79)</f>
        <v/>
      </c>
      <c r="E275" s="201" t="str">
        <f>IF(AND('8'!E79=""),"",'8'!E79)</f>
        <v/>
      </c>
      <c r="F275" s="482" t="str">
        <f>IF(AND('8'!F79=""),"",'8'!F79)</f>
        <v/>
      </c>
      <c r="G275" s="482" t="str">
        <f>IF(AND('8'!G79=""),"",'8'!G79)</f>
        <v/>
      </c>
      <c r="H275" s="482" t="str">
        <f>IF(AND('8'!H79=""),"",'8'!H79)</f>
        <v/>
      </c>
      <c r="I275" s="482" t="str">
        <f>IF(AND('8'!I79=""),"",'8'!I79)</f>
        <v/>
      </c>
      <c r="J275" s="482" t="str">
        <f>IF(AND('8'!J79=""),"",'8'!J79)</f>
        <v/>
      </c>
      <c r="K275" s="482" t="str">
        <f>IF(AND('8'!K79=""),"",'8'!K79)</f>
        <v/>
      </c>
      <c r="L275" s="482" t="str">
        <f>IF(AND('8'!L79=""),"",'8'!L79)</f>
        <v/>
      </c>
      <c r="M275" s="482" t="str">
        <f>IF(AND('8'!M79=""),"",'8'!M79)</f>
        <v/>
      </c>
      <c r="N275" s="482" t="str">
        <f>IF(AND('8'!N79=""),"",'8'!N79)</f>
        <v/>
      </c>
      <c r="O275" s="482" t="str">
        <f>IF(AND('8'!O79=""),"",'8'!O79)</f>
        <v/>
      </c>
      <c r="P275" s="482" t="str">
        <f>IF(AND('8'!P79=""),"",'8'!P79)</f>
        <v/>
      </c>
      <c r="Q275" s="482" t="str">
        <f>IF(AND('8'!Q79=""),"",'8'!Q79)</f>
        <v/>
      </c>
      <c r="R275" s="482" t="str">
        <f>IF(AND('8'!R79=""),"",'8'!R79)</f>
        <v/>
      </c>
      <c r="S275" s="482" t="str">
        <f>IF(AND('8'!S79=""),"",'8'!S79)</f>
        <v/>
      </c>
      <c r="T275" s="482" t="str">
        <f>IF(AND('8'!T79=""),"",'8'!T79)</f>
        <v/>
      </c>
      <c r="U275" s="482" t="str">
        <f>IF(AND('8'!U79=""),"",'8'!U79)</f>
        <v/>
      </c>
      <c r="V275" s="482" t="str">
        <f>IF(AND('8'!V79=""),"",'8'!V79)</f>
        <v/>
      </c>
      <c r="W275" s="482" t="str">
        <f>IF(AND('8'!W79=""),"",'8'!W79)</f>
        <v/>
      </c>
      <c r="X275" s="482" t="str">
        <f>IF(AND('8'!X79=""),"",'8'!X79)</f>
        <v/>
      </c>
      <c r="Y275" s="482" t="str">
        <f>IF(AND('8'!Y79=""),"",'8'!Y79)</f>
        <v/>
      </c>
      <c r="Z275" s="482" t="str">
        <f>IF(AND('8'!Z79=""),"",'8'!Z79)</f>
        <v/>
      </c>
      <c r="AA275" s="482" t="str">
        <f>IF(AND('8'!AA79=""),"",'8'!AA79)</f>
        <v/>
      </c>
      <c r="AB275" s="482" t="str">
        <f>IF(AND('8'!AB79=""),"",'8'!AB79)</f>
        <v/>
      </c>
      <c r="AC275" s="482" t="str">
        <f>IF(AND('8'!AC79=""),"",'8'!AC79)</f>
        <v/>
      </c>
      <c r="AD275" s="482" t="str">
        <f>IF(AND('8'!AD79=""),"",'8'!AD79)</f>
        <v/>
      </c>
      <c r="AE275" s="482" t="str">
        <f>IF(AND('8'!AE79=""),"",'8'!AE79)</f>
        <v/>
      </c>
      <c r="AF275" s="482" t="str">
        <f>IF(AND('8'!AF79=""),"",'8'!AF79)</f>
        <v/>
      </c>
      <c r="AG275" s="482" t="str">
        <f>IF(AND('8'!AG79=""),"",'8'!AG79)</f>
        <v/>
      </c>
      <c r="AH275" s="482" t="str">
        <f>IF(AND('8'!AH79=""),"",'8'!AH79)</f>
        <v/>
      </c>
      <c r="AI275" s="482" t="str">
        <f>IF(AND('8'!AI79=""),"",'8'!AI79)</f>
        <v/>
      </c>
      <c r="AJ275" s="482" t="str">
        <f>IF(AND('8'!AJ79=""),"",'8'!AJ79)</f>
        <v/>
      </c>
      <c r="AK275" s="482" t="str">
        <f>IF(AND('8'!AK79=""),"",'8'!AK79)</f>
        <v/>
      </c>
      <c r="AL275" s="482" t="str">
        <f>IF(AND('8'!AL79=""),"",'8'!AL79)</f>
        <v/>
      </c>
      <c r="AM275" s="482" t="str">
        <f>IF(AND('8'!AM79=""),"",'8'!AM79)</f>
        <v/>
      </c>
      <c r="AN275" s="482" t="str">
        <f>IF(AND('8'!AN79=""),"",'8'!AN79)</f>
        <v/>
      </c>
      <c r="AO275" s="482" t="str">
        <f>IF(AND('8'!AO79=""),"",'8'!AO79)</f>
        <v/>
      </c>
      <c r="AP275" s="482" t="str">
        <f>IF(AND('8'!AP79=""),"",'8'!AP79)</f>
        <v/>
      </c>
      <c r="AQ275" s="482" t="str">
        <f>IF(AND('8'!AQ79=""),"",'8'!AQ79)</f>
        <v/>
      </c>
      <c r="AR275" s="482" t="str">
        <f>IF(AND('8'!AR79=""),"",'8'!AR79)</f>
        <v/>
      </c>
      <c r="AS275" s="482" t="str">
        <f>IF(AND('8'!AS79=""),"",'8'!AS79)</f>
        <v/>
      </c>
      <c r="AT275" s="482" t="str">
        <f>IF(AND('8'!AT79=""),"",'8'!AT79)</f>
        <v/>
      </c>
      <c r="AU275" s="482" t="str">
        <f>IF(AND('8'!AU79=""),"",'8'!AU79)</f>
        <v/>
      </c>
      <c r="AV275" s="482" t="str">
        <f>IF(AND('8'!AV79=""),"",'8'!AV79)</f>
        <v/>
      </c>
      <c r="AW275" s="482" t="str">
        <f>IF(AND('8'!AW79=""),"",'8'!AW79)</f>
        <v/>
      </c>
      <c r="AX275" s="482" t="str">
        <f>IF(AND('8'!AX79=""),"",'8'!AX79)</f>
        <v/>
      </c>
      <c r="AY275" s="482" t="str">
        <f>IF(AND('8'!AY79=""),"",'8'!AY79)</f>
        <v/>
      </c>
      <c r="AZ275" s="482" t="str">
        <f>IF(AND('8'!AZ79=""),"",'8'!AZ79)</f>
        <v/>
      </c>
      <c r="BA275" s="482" t="str">
        <f>IF(AND('8'!BA79=""),"",'8'!BA79)</f>
        <v/>
      </c>
      <c r="BB275" s="482" t="str">
        <f>IF(AND('8'!BB79=""),"",'8'!BB79)</f>
        <v/>
      </c>
      <c r="BC275" s="482" t="str">
        <f>IF(AND('8'!BC79=""),"",'8'!BC79)</f>
        <v/>
      </c>
      <c r="BD275" s="482" t="str">
        <f>IF(AND('8'!BD79=""),"",'8'!BD79)</f>
        <v/>
      </c>
      <c r="BE275" s="482" t="str">
        <f>IF(AND('8'!BE79=""),"",'8'!BE79)</f>
        <v/>
      </c>
      <c r="BF275" s="482" t="str">
        <f>IF(AND('8'!BF79=""),"",'8'!BF79)</f>
        <v/>
      </c>
      <c r="BG275" s="482" t="str">
        <f>IF(AND('8'!BG79=""),"",'8'!BG79)</f>
        <v/>
      </c>
      <c r="BH275" s="482" t="str">
        <f>IF(AND('8'!BH79=""),"",'8'!BH79)</f>
        <v/>
      </c>
      <c r="BI275" s="482" t="str">
        <f>IF(AND('8'!BI79=""),"",'8'!BI79)</f>
        <v/>
      </c>
      <c r="BJ275" s="482" t="str">
        <f>IF(AND('8'!BJ79=""),"",'8'!BJ79)</f>
        <v/>
      </c>
      <c r="BK275" s="482" t="str">
        <f>IF(AND('8'!BK79=""),"",'8'!BK79)</f>
        <v/>
      </c>
      <c r="BL275" s="482" t="str">
        <f>IF(AND('8'!BL79=""),"",'8'!BL79)</f>
        <v/>
      </c>
      <c r="BM275" s="482" t="str">
        <f>IF(AND('8'!BM79=""),"",'8'!BM79)</f>
        <v/>
      </c>
      <c r="BN275" s="482" t="str">
        <f>IF(AND('8'!BN79=""),"",'8'!BN79)</f>
        <v/>
      </c>
      <c r="BO275" s="482" t="str">
        <f>IF(AND('8'!BO79=""),"",'8'!BO79)</f>
        <v/>
      </c>
      <c r="BP275" s="482" t="str">
        <f>IF(AND('8'!BP79=""),"",'8'!BP79)</f>
        <v/>
      </c>
      <c r="BQ275" s="482" t="str">
        <f>IF(AND('8'!BQ79=""),"",'8'!BQ79)</f>
        <v/>
      </c>
      <c r="BR275" s="482" t="str">
        <f>IF(AND('8'!BR79=""),"",'8'!BR79)</f>
        <v/>
      </c>
      <c r="BS275" s="482" t="str">
        <f>IF(AND('8'!BS79=""),"",'8'!BS79)</f>
        <v/>
      </c>
      <c r="BT275" s="482" t="str">
        <f>IF(AND('8'!BT79=""),"",'8'!BT79)</f>
        <v/>
      </c>
      <c r="BU275" s="482" t="str">
        <f>IF(AND('8'!BU79=""),"",'8'!BU79)</f>
        <v/>
      </c>
      <c r="BV275" s="482" t="str">
        <f>IF(AND('8'!BV79=""),"",'8'!BV79)</f>
        <v/>
      </c>
      <c r="BW275" s="482" t="str">
        <f>IF(AND('8'!BW79=""),"",'8'!BW79)</f>
        <v/>
      </c>
      <c r="BX275" s="482" t="str">
        <f>IF(AND('8'!BX79=""),"",'8'!BX79)</f>
        <v/>
      </c>
      <c r="BY275" s="482" t="str">
        <f>IF(AND('8'!BY79=""),"",'8'!BY79)</f>
        <v/>
      </c>
      <c r="BZ275" s="482" t="str">
        <f>IF(AND('8'!BZ79=""),"",'8'!BZ79)</f>
        <v/>
      </c>
      <c r="CA275" s="482" t="str">
        <f>IF(AND('8'!CA79=""),"",'8'!CA79)</f>
        <v/>
      </c>
      <c r="CB275" s="482" t="str">
        <f>IF(AND('8'!CB79=""),"",'8'!CB79)</f>
        <v/>
      </c>
      <c r="CC275" s="482" t="str">
        <f>IF(AND('8'!CC79=""),"",'8'!CC79)</f>
        <v/>
      </c>
      <c r="CD275" s="482" t="str">
        <f>IF(AND('8'!CD79=""),"",'8'!CD79)</f>
        <v/>
      </c>
      <c r="CE275" s="482" t="str">
        <f>IF(AND('8'!CE79=""),"",'8'!CE79)</f>
        <v/>
      </c>
      <c r="CF275" s="482" t="str">
        <f>IF(AND('8'!CF79=""),"",'8'!CF79)</f>
        <v/>
      </c>
      <c r="CG275" s="482" t="str">
        <f>IF(AND('8'!CG79=""),"",'8'!CG79)</f>
        <v/>
      </c>
      <c r="CH275" s="482" t="str">
        <f>IF(AND('8'!CH79=""),"",'8'!CH79)</f>
        <v/>
      </c>
      <c r="CI275" s="482" t="str">
        <f>IF(AND('8'!CI79=""),"",'8'!CI79)</f>
        <v/>
      </c>
      <c r="CJ275" s="482" t="str">
        <f>IF(AND('8'!CJ79=""),"",'8'!CJ79)</f>
        <v/>
      </c>
      <c r="CK275" s="482" t="str">
        <f>IF(AND('8'!CK79=""),"",'8'!CK79)</f>
        <v/>
      </c>
      <c r="CL275" s="482" t="str">
        <f>IF(AND('8'!CL79=""),"",'8'!CL79)</f>
        <v/>
      </c>
      <c r="CM275" s="482" t="str">
        <f>IF(AND('8'!CM79=""),"",'8'!CM79)</f>
        <v/>
      </c>
      <c r="CN275" s="482" t="str">
        <f>IF(AND('8'!CN79=""),"",'8'!CN79)</f>
        <v/>
      </c>
      <c r="CO275" s="482" t="str">
        <f>IF(AND('8'!CO79=""),"",'8'!CO79)</f>
        <v/>
      </c>
      <c r="CP275" s="482" t="str">
        <f>IF(AND('8'!CP79=""),"",'8'!CP79)</f>
        <v/>
      </c>
      <c r="CQ275" s="482" t="str">
        <f>IF(AND('8'!CQ79=""),"",'8'!CQ79)</f>
        <v/>
      </c>
      <c r="CR275" s="482" t="str">
        <f>IF(AND('8'!CR79=""),"",'8'!CR79)</f>
        <v/>
      </c>
      <c r="CS275" s="482" t="str">
        <f>IF(AND('8'!CS79=""),"",'8'!CS79)</f>
        <v/>
      </c>
      <c r="CT275" s="482" t="str">
        <f>IF(AND('8'!CT79=""),"",'8'!CT79)</f>
        <v/>
      </c>
      <c r="CU275" s="482" t="str">
        <f>IF(AND('8'!CU79=""),"",'8'!CU79)</f>
        <v/>
      </c>
      <c r="CV275" s="482" t="str">
        <f>IF(AND('8'!CV79=""),"",'8'!CV79)</f>
        <v/>
      </c>
      <c r="CW275" s="482" t="str">
        <f>IF(AND('8'!CW79=""),"",'8'!CW79)</f>
        <v/>
      </c>
      <c r="CX275" s="482" t="str">
        <f>IF(AND('8'!CX79=""),"",'8'!CX79)</f>
        <v/>
      </c>
      <c r="CY275" s="482" t="str">
        <f>IF(AND('8'!CY79=""),"",'8'!CY79)</f>
        <v/>
      </c>
      <c r="CZ275" s="482" t="str">
        <f>IF(AND('8'!CZ79=""),"",'8'!CZ79)</f>
        <v/>
      </c>
      <c r="DA275" s="482" t="str">
        <f>IF(AND('8'!DA79=""),"",'8'!DA79)</f>
        <v/>
      </c>
      <c r="DB275" s="482" t="str">
        <f>IF(AND('8'!DB79=""),"",'8'!DB79)</f>
        <v/>
      </c>
      <c r="DC275" s="482" t="str">
        <f>IF(AND('8'!DC79=""),"",'8'!DC79)</f>
        <v/>
      </c>
      <c r="DD275" s="482" t="str">
        <f>IF(AND('8'!DD79=""),"",'8'!DD79)</f>
        <v/>
      </c>
      <c r="DE275" s="482" t="str">
        <f>IF(AND('8'!DE79=""),"",'8'!DE79)</f>
        <v/>
      </c>
      <c r="DF275" s="482" t="str">
        <f>IF(AND('8'!DF79=""),"",'8'!DF79)</f>
        <v/>
      </c>
      <c r="DG275" s="482" t="str">
        <f>IF(AND('8'!DG79=""),"",'8'!DG79)</f>
        <v/>
      </c>
      <c r="DH275" s="482" t="str">
        <f>IF(AND('8'!DH79=""),"",'8'!DH79)</f>
        <v/>
      </c>
      <c r="DI275" s="482" t="str">
        <f>IF(AND('8'!DI79=""),"",'8'!DI79)</f>
        <v/>
      </c>
      <c r="DJ275" s="482" t="str">
        <f>IF(AND('8'!DJ79=""),"",'8'!DJ79)</f>
        <v/>
      </c>
      <c r="DK275" s="482" t="str">
        <f>IF(AND('8'!DK79=""),"",'8'!DK79)</f>
        <v/>
      </c>
      <c r="DL275" s="482" t="str">
        <f>IF(AND('8'!DL79=""),"",'8'!DL79)</f>
        <v/>
      </c>
      <c r="DM275" s="482" t="str">
        <f>IF(AND('8'!DM79=""),"",'8'!DM79)</f>
        <v/>
      </c>
      <c r="DN275" s="482" t="str">
        <f>IF(AND('8'!DN79=""),"",'8'!DN79)</f>
        <v/>
      </c>
      <c r="DO275" s="482" t="str">
        <f>IF(AND('8'!DO79=""),"",'8'!DO79)</f>
        <v/>
      </c>
      <c r="DP275" s="482" t="str">
        <f>IF(AND('8'!DP79=""),"",'8'!DP79)</f>
        <v/>
      </c>
      <c r="DQ275" s="482" t="str">
        <f>IF(AND('8'!DQ79=""),"",'8'!DQ79)</f>
        <v/>
      </c>
      <c r="DR275" s="482" t="str">
        <f>IF(AND('8'!DR79=""),"",'8'!DR79)</f>
        <v/>
      </c>
      <c r="DS275" s="482" t="str">
        <f>IF(AND('8'!DS79=""),"",'8'!DS79)</f>
        <v/>
      </c>
      <c r="DT275" s="482" t="str">
        <f>IF(AND('8'!DT79=""),"",'8'!DT79)</f>
        <v/>
      </c>
      <c r="DU275" s="482" t="str">
        <f>IF(AND('8'!DU79=""),"",'8'!DU79)</f>
        <v/>
      </c>
      <c r="DV275" s="482" t="str">
        <f>IF(AND('8'!DV79=""),"",'8'!DV79)</f>
        <v/>
      </c>
      <c r="DW275" s="482" t="str">
        <f>IF(AND('8'!DW79=""),"",'8'!DW79)</f>
        <v/>
      </c>
      <c r="DX275" s="482" t="str">
        <f>IF(AND('8'!DX79=""),"",'8'!DX79)</f>
        <v/>
      </c>
      <c r="DY275" s="482" t="str">
        <f>IF(AND('8'!DY79=""),"",'8'!DY79)</f>
        <v/>
      </c>
      <c r="DZ275" s="482" t="str">
        <f>IF(AND('8'!DZ79=""),"",'8'!DZ79)</f>
        <v/>
      </c>
      <c r="EA275" s="482" t="str">
        <f>IF(AND('8'!EA79=""),"",'8'!EA79)</f>
        <v/>
      </c>
      <c r="EB275" s="482" t="str">
        <f>IF(AND('8'!EB79=""),"",'8'!EB79)</f>
        <v/>
      </c>
      <c r="EC275" s="482" t="str">
        <f>IF(AND('8'!EC79=""),"",'8'!EC79)</f>
        <v/>
      </c>
      <c r="ED275" s="482" t="str">
        <f>IF(AND('8'!ED79=""),"",'8'!ED79)</f>
        <v/>
      </c>
      <c r="EE275" s="482" t="str">
        <f>IF(AND('8'!EE79=""),"",'8'!EE79)</f>
        <v/>
      </c>
      <c r="EF275" s="482" t="str">
        <f>IF(AND('8'!EF79=""),"",'8'!EF79)</f>
        <v/>
      </c>
      <c r="EG275" s="482" t="str">
        <f>IF(AND('8'!EG79=""),"",'8'!EG79)</f>
        <v/>
      </c>
      <c r="EH275" s="482" t="str">
        <f>IF(AND('8'!EH79=""),"",'8'!EH79)</f>
        <v/>
      </c>
      <c r="EI275" s="482" t="str">
        <f>IF(AND('8'!EI79=""),"",'8'!EI79)</f>
        <v/>
      </c>
      <c r="EJ275" s="482" t="str">
        <f>IF(AND('8'!EJ79=""),"",'8'!EJ79)</f>
        <v/>
      </c>
      <c r="EK275" s="482" t="str">
        <f>IF(AND('8'!EK79=""),"",'8'!EK79)</f>
        <v/>
      </c>
      <c r="EL275" s="482" t="str">
        <f>IF(AND('8'!EL79=""),"",'8'!EL79)</f>
        <v/>
      </c>
      <c r="EM275" s="482" t="str">
        <f>IF(AND('8'!EM79=""),"",'8'!EM79)</f>
        <v/>
      </c>
      <c r="EN275" s="482" t="str">
        <f>IF(AND('8'!EN79=""),"",'8'!EN79)</f>
        <v/>
      </c>
      <c r="EO275" s="482" t="str">
        <f>IF(AND('8'!EO79=""),"",'8'!EO79)</f>
        <v/>
      </c>
      <c r="EP275" s="482" t="str">
        <f>IF(AND('8'!EP79=""),"",'8'!EP79)</f>
        <v/>
      </c>
      <c r="EQ275" s="482" t="str">
        <f>IF(AND('8'!EQ79=""),"",'8'!EQ79)</f>
        <v/>
      </c>
      <c r="ER275" s="482" t="str">
        <f>IF(AND('8'!ER79=""),"",'8'!ER79)</f>
        <v/>
      </c>
      <c r="ES275" s="482" t="str">
        <f>IF(AND('8'!ES79=""),"",'8'!ES79)</f>
        <v/>
      </c>
      <c r="ET275" s="482" t="str">
        <f>IF(AND('8'!ET79=""),"",'8'!ET79)</f>
        <v/>
      </c>
      <c r="EU275" s="482" t="str">
        <f>IF(AND('8'!EU79=""),"",'8'!EU79)</f>
        <v/>
      </c>
      <c r="EV275" s="482" t="str">
        <f>IF(AND('8'!EV79=""),"",'8'!EV79)</f>
        <v/>
      </c>
      <c r="EW275" s="482" t="str">
        <f>IF(AND('8'!EW79=""),"",'8'!EW79)</f>
        <v/>
      </c>
      <c r="EX275" s="482" t="str">
        <f>IF(AND('8'!EX79=""),"",'8'!EX79)</f>
        <v/>
      </c>
      <c r="EY275" s="482" t="str">
        <f>IF(AND('8'!EY79=""),"",'8'!EY79)</f>
        <v/>
      </c>
      <c r="EZ275" s="482" t="str">
        <f>IF(AND('8'!EZ79=""),"",'8'!EZ79)</f>
        <v/>
      </c>
      <c r="FA275" s="482" t="str">
        <f>IF(AND('8'!FA79=""),"",'8'!FA79)</f>
        <v/>
      </c>
      <c r="FB275" s="482" t="str">
        <f>IF(AND('8'!FB79=""),"",'8'!FB79)</f>
        <v/>
      </c>
      <c r="FC275" s="482" t="str">
        <f>IF(AND('8'!FC79=""),"",'8'!FC79)</f>
        <v/>
      </c>
      <c r="FD275" s="482" t="str">
        <f>IF(AND('8'!FD79=""),"",'8'!FD79)</f>
        <v/>
      </c>
      <c r="FE275" s="482" t="str">
        <f>IF(AND('8'!FE79=""),"",'8'!FE79)</f>
        <v/>
      </c>
      <c r="FF275" s="482" t="str">
        <f>IF(AND('8'!FF79=""),"",'8'!FF79)</f>
        <v xml:space="preserve"> </v>
      </c>
      <c r="FG275" s="482" t="str">
        <f>IF(AND('8'!FG79=""),"",'8'!FG79)</f>
        <v/>
      </c>
      <c r="FH275" s="482" t="str">
        <f>IF(AND('8'!FH79=""),"",'8'!FH79)</f>
        <v/>
      </c>
      <c r="FI275" s="482" t="str">
        <f>IF(AND('8'!FI79=""),"",'8'!FI79)</f>
        <v/>
      </c>
      <c r="FJ275" s="482" t="str">
        <f>IF(AND('8'!FJ79=""),"",'8'!FJ79)</f>
        <v/>
      </c>
      <c r="FK275" s="482" t="str">
        <f>IF(AND('8'!FK79=""),"",'8'!FK79)</f>
        <v/>
      </c>
      <c r="FL275" s="482" t="str">
        <f>IF(AND('8'!FL79=""),"",'8'!FL79)</f>
        <v/>
      </c>
      <c r="FM275" s="482" t="str">
        <f>IF(AND('8'!FM79=""),"",'8'!FM79)</f>
        <v xml:space="preserve"> </v>
      </c>
      <c r="FN275" s="482" t="str">
        <f>IF(AND('8'!FN79=""),"",'8'!FN79)</f>
        <v/>
      </c>
      <c r="FO275" s="482" t="str">
        <f>IF(AND('8'!FO79=""),"",'8'!FO79)</f>
        <v/>
      </c>
      <c r="FP275" s="482" t="str">
        <f>IF(AND('8'!FP79=""),"",'8'!FP79)</f>
        <v/>
      </c>
      <c r="FQ275" s="482" t="str">
        <f>IF(AND('8'!FQ79=""),"",'8'!FQ79)</f>
        <v/>
      </c>
      <c r="FR275" s="482" t="str">
        <f>IF(AND('8'!FR79=""),"",'8'!FR79)</f>
        <v/>
      </c>
      <c r="FS275" s="482" t="str">
        <f>IF(AND('8'!FS79=""),"",'8'!FS79)</f>
        <v/>
      </c>
      <c r="FT275" s="482" t="str">
        <f>IF(AND('8'!FT79=""),"",'8'!FT79)</f>
        <v xml:space="preserve"> </v>
      </c>
      <c r="FU275" s="482" t="str">
        <f>IF(AND('8'!FV79=""),"",'8'!FV79)</f>
        <v>-</v>
      </c>
      <c r="FV275" s="482" t="str">
        <f>IF(AND('8'!FW79=""),"",'8'!FW79)</f>
        <v>-</v>
      </c>
      <c r="FW275" s="482" t="str">
        <f>IF(AND('8'!FX79=""),"",'8'!FX79)</f>
        <v>-</v>
      </c>
      <c r="FX275" s="482" t="str">
        <f>IF(AND('8'!FY79=""),"",'8'!FY79)</f>
        <v>-</v>
      </c>
      <c r="FY275" s="482" t="str">
        <f>IF(AND('8'!FZ79=""),"",'8'!FZ79)</f>
        <v>-</v>
      </c>
      <c r="FZ275" s="482" t="str">
        <f>IF(AND('8'!GA79=""),"",'8'!GA79)</f>
        <v>-</v>
      </c>
      <c r="GA275" s="482" t="str">
        <f>IF(AND('8'!GB79=""),"",'8'!GB79)</f>
        <v>-</v>
      </c>
      <c r="GB275" s="482" t="str">
        <f>IF(AND('8'!GC79=""),"",'8'!GC79)</f>
        <v>-</v>
      </c>
      <c r="GC275" s="482" t="str">
        <f>IF(AND('8'!GD79=""),"",'8'!GD79)</f>
        <v>-</v>
      </c>
      <c r="GD275" s="482" t="str">
        <f>IF(AND('8'!GE79=""),"",'8'!GE79)</f>
        <v>-</v>
      </c>
      <c r="GE275" s="482" t="str">
        <f>IF(AND('8'!GF79=""),"",'8'!GF79)</f>
        <v>-</v>
      </c>
      <c r="GF275" s="482" t="str">
        <f>IF(AND('8'!GG79=""),"",'8'!GG79)</f>
        <v>-</v>
      </c>
      <c r="GG275" s="482" t="str">
        <f>IF(AND('8'!GH79=""),"",IF(AND('8'!GH79="-"),"",'8'!GH79))</f>
        <v/>
      </c>
      <c r="GH275" s="50" t="str">
        <f>IF(AND(C275=""),"",VLOOKUP(B275,Register!$A$7:$CL$311,36,FALSE))</f>
        <v/>
      </c>
      <c r="GI275" s="483" t="str">
        <f>IF(AND('8'!GL79=""),"",'8'!GL79)</f>
        <v/>
      </c>
      <c r="GJ275" s="173" t="str">
        <f>IF(AND('8'!FU79=""),"",'8'!FU79)</f>
        <v/>
      </c>
    </row>
    <row r="276" spans="1:192" ht="21">
      <c r="A276" s="480">
        <v>268</v>
      </c>
      <c r="B276" s="481" t="str">
        <f>IF(AND('8'!B80=""),"",'8'!B80)</f>
        <v/>
      </c>
      <c r="C276" s="196" t="str">
        <f>IF(AND('8'!C80=""),"",'8'!C80)</f>
        <v/>
      </c>
      <c r="D276" s="196" t="str">
        <f>IF(AND('8'!D80=""),"",'8'!D80)</f>
        <v/>
      </c>
      <c r="E276" s="201" t="str">
        <f>IF(AND('8'!E80=""),"",'8'!E80)</f>
        <v/>
      </c>
      <c r="F276" s="482" t="str">
        <f>IF(AND('8'!F80=""),"",'8'!F80)</f>
        <v/>
      </c>
      <c r="G276" s="482" t="str">
        <f>IF(AND('8'!G80=""),"",'8'!G80)</f>
        <v/>
      </c>
      <c r="H276" s="482" t="str">
        <f>IF(AND('8'!H80=""),"",'8'!H80)</f>
        <v/>
      </c>
      <c r="I276" s="482" t="str">
        <f>IF(AND('8'!I80=""),"",'8'!I80)</f>
        <v/>
      </c>
      <c r="J276" s="482" t="str">
        <f>IF(AND('8'!J80=""),"",'8'!J80)</f>
        <v/>
      </c>
      <c r="K276" s="482" t="str">
        <f>IF(AND('8'!K80=""),"",'8'!K80)</f>
        <v/>
      </c>
      <c r="L276" s="482" t="str">
        <f>IF(AND('8'!L80=""),"",'8'!L80)</f>
        <v/>
      </c>
      <c r="M276" s="482" t="str">
        <f>IF(AND('8'!M80=""),"",'8'!M80)</f>
        <v/>
      </c>
      <c r="N276" s="482" t="str">
        <f>IF(AND('8'!N80=""),"",'8'!N80)</f>
        <v/>
      </c>
      <c r="O276" s="482" t="str">
        <f>IF(AND('8'!O80=""),"",'8'!O80)</f>
        <v/>
      </c>
      <c r="P276" s="482" t="str">
        <f>IF(AND('8'!P80=""),"",'8'!P80)</f>
        <v/>
      </c>
      <c r="Q276" s="482" t="str">
        <f>IF(AND('8'!Q80=""),"",'8'!Q80)</f>
        <v/>
      </c>
      <c r="R276" s="482" t="str">
        <f>IF(AND('8'!R80=""),"",'8'!R80)</f>
        <v/>
      </c>
      <c r="S276" s="482" t="str">
        <f>IF(AND('8'!S80=""),"",'8'!S80)</f>
        <v/>
      </c>
      <c r="T276" s="482" t="str">
        <f>IF(AND('8'!T80=""),"",'8'!T80)</f>
        <v/>
      </c>
      <c r="U276" s="482" t="str">
        <f>IF(AND('8'!U80=""),"",'8'!U80)</f>
        <v/>
      </c>
      <c r="V276" s="482" t="str">
        <f>IF(AND('8'!V80=""),"",'8'!V80)</f>
        <v/>
      </c>
      <c r="W276" s="482" t="str">
        <f>IF(AND('8'!W80=""),"",'8'!W80)</f>
        <v/>
      </c>
      <c r="X276" s="482" t="str">
        <f>IF(AND('8'!X80=""),"",'8'!X80)</f>
        <v/>
      </c>
      <c r="Y276" s="482" t="str">
        <f>IF(AND('8'!Y80=""),"",'8'!Y80)</f>
        <v/>
      </c>
      <c r="Z276" s="482" t="str">
        <f>IF(AND('8'!Z80=""),"",'8'!Z80)</f>
        <v/>
      </c>
      <c r="AA276" s="482" t="str">
        <f>IF(AND('8'!AA80=""),"",'8'!AA80)</f>
        <v/>
      </c>
      <c r="AB276" s="482" t="str">
        <f>IF(AND('8'!AB80=""),"",'8'!AB80)</f>
        <v/>
      </c>
      <c r="AC276" s="482" t="str">
        <f>IF(AND('8'!AC80=""),"",'8'!AC80)</f>
        <v/>
      </c>
      <c r="AD276" s="482" t="str">
        <f>IF(AND('8'!AD80=""),"",'8'!AD80)</f>
        <v/>
      </c>
      <c r="AE276" s="482" t="str">
        <f>IF(AND('8'!AE80=""),"",'8'!AE80)</f>
        <v/>
      </c>
      <c r="AF276" s="482" t="str">
        <f>IF(AND('8'!AF80=""),"",'8'!AF80)</f>
        <v/>
      </c>
      <c r="AG276" s="482" t="str">
        <f>IF(AND('8'!AG80=""),"",'8'!AG80)</f>
        <v/>
      </c>
      <c r="AH276" s="482" t="str">
        <f>IF(AND('8'!AH80=""),"",'8'!AH80)</f>
        <v/>
      </c>
      <c r="AI276" s="482" t="str">
        <f>IF(AND('8'!AI80=""),"",'8'!AI80)</f>
        <v/>
      </c>
      <c r="AJ276" s="482" t="str">
        <f>IF(AND('8'!AJ80=""),"",'8'!AJ80)</f>
        <v/>
      </c>
      <c r="AK276" s="482" t="str">
        <f>IF(AND('8'!AK80=""),"",'8'!AK80)</f>
        <v/>
      </c>
      <c r="AL276" s="482" t="str">
        <f>IF(AND('8'!AL80=""),"",'8'!AL80)</f>
        <v/>
      </c>
      <c r="AM276" s="482" t="str">
        <f>IF(AND('8'!AM80=""),"",'8'!AM80)</f>
        <v/>
      </c>
      <c r="AN276" s="482" t="str">
        <f>IF(AND('8'!AN80=""),"",'8'!AN80)</f>
        <v/>
      </c>
      <c r="AO276" s="482" t="str">
        <f>IF(AND('8'!AO80=""),"",'8'!AO80)</f>
        <v/>
      </c>
      <c r="AP276" s="482" t="str">
        <f>IF(AND('8'!AP80=""),"",'8'!AP80)</f>
        <v/>
      </c>
      <c r="AQ276" s="482" t="str">
        <f>IF(AND('8'!AQ80=""),"",'8'!AQ80)</f>
        <v/>
      </c>
      <c r="AR276" s="482" t="str">
        <f>IF(AND('8'!AR80=""),"",'8'!AR80)</f>
        <v/>
      </c>
      <c r="AS276" s="482" t="str">
        <f>IF(AND('8'!AS80=""),"",'8'!AS80)</f>
        <v/>
      </c>
      <c r="AT276" s="482" t="str">
        <f>IF(AND('8'!AT80=""),"",'8'!AT80)</f>
        <v/>
      </c>
      <c r="AU276" s="482" t="str">
        <f>IF(AND('8'!AU80=""),"",'8'!AU80)</f>
        <v/>
      </c>
      <c r="AV276" s="482" t="str">
        <f>IF(AND('8'!AV80=""),"",'8'!AV80)</f>
        <v/>
      </c>
      <c r="AW276" s="482" t="str">
        <f>IF(AND('8'!AW80=""),"",'8'!AW80)</f>
        <v/>
      </c>
      <c r="AX276" s="482" t="str">
        <f>IF(AND('8'!AX80=""),"",'8'!AX80)</f>
        <v/>
      </c>
      <c r="AY276" s="482" t="str">
        <f>IF(AND('8'!AY80=""),"",'8'!AY80)</f>
        <v/>
      </c>
      <c r="AZ276" s="482" t="str">
        <f>IF(AND('8'!AZ80=""),"",'8'!AZ80)</f>
        <v/>
      </c>
      <c r="BA276" s="482" t="str">
        <f>IF(AND('8'!BA80=""),"",'8'!BA80)</f>
        <v/>
      </c>
      <c r="BB276" s="482" t="str">
        <f>IF(AND('8'!BB80=""),"",'8'!BB80)</f>
        <v/>
      </c>
      <c r="BC276" s="482" t="str">
        <f>IF(AND('8'!BC80=""),"",'8'!BC80)</f>
        <v/>
      </c>
      <c r="BD276" s="482" t="str">
        <f>IF(AND('8'!BD80=""),"",'8'!BD80)</f>
        <v/>
      </c>
      <c r="BE276" s="482" t="str">
        <f>IF(AND('8'!BE80=""),"",'8'!BE80)</f>
        <v/>
      </c>
      <c r="BF276" s="482" t="str">
        <f>IF(AND('8'!BF80=""),"",'8'!BF80)</f>
        <v/>
      </c>
      <c r="BG276" s="482" t="str">
        <f>IF(AND('8'!BG80=""),"",'8'!BG80)</f>
        <v/>
      </c>
      <c r="BH276" s="482" t="str">
        <f>IF(AND('8'!BH80=""),"",'8'!BH80)</f>
        <v/>
      </c>
      <c r="BI276" s="482" t="str">
        <f>IF(AND('8'!BI80=""),"",'8'!BI80)</f>
        <v/>
      </c>
      <c r="BJ276" s="482" t="str">
        <f>IF(AND('8'!BJ80=""),"",'8'!BJ80)</f>
        <v/>
      </c>
      <c r="BK276" s="482" t="str">
        <f>IF(AND('8'!BK80=""),"",'8'!BK80)</f>
        <v/>
      </c>
      <c r="BL276" s="482" t="str">
        <f>IF(AND('8'!BL80=""),"",'8'!BL80)</f>
        <v/>
      </c>
      <c r="BM276" s="482" t="str">
        <f>IF(AND('8'!BM80=""),"",'8'!BM80)</f>
        <v/>
      </c>
      <c r="BN276" s="482" t="str">
        <f>IF(AND('8'!BN80=""),"",'8'!BN80)</f>
        <v/>
      </c>
      <c r="BO276" s="482" t="str">
        <f>IF(AND('8'!BO80=""),"",'8'!BO80)</f>
        <v/>
      </c>
      <c r="BP276" s="482" t="str">
        <f>IF(AND('8'!BP80=""),"",'8'!BP80)</f>
        <v/>
      </c>
      <c r="BQ276" s="482" t="str">
        <f>IF(AND('8'!BQ80=""),"",'8'!BQ80)</f>
        <v/>
      </c>
      <c r="BR276" s="482" t="str">
        <f>IF(AND('8'!BR80=""),"",'8'!BR80)</f>
        <v/>
      </c>
      <c r="BS276" s="482" t="str">
        <f>IF(AND('8'!BS80=""),"",'8'!BS80)</f>
        <v/>
      </c>
      <c r="BT276" s="482" t="str">
        <f>IF(AND('8'!BT80=""),"",'8'!BT80)</f>
        <v/>
      </c>
      <c r="BU276" s="482" t="str">
        <f>IF(AND('8'!BU80=""),"",'8'!BU80)</f>
        <v/>
      </c>
      <c r="BV276" s="482" t="str">
        <f>IF(AND('8'!BV80=""),"",'8'!BV80)</f>
        <v/>
      </c>
      <c r="BW276" s="482" t="str">
        <f>IF(AND('8'!BW80=""),"",'8'!BW80)</f>
        <v/>
      </c>
      <c r="BX276" s="482" t="str">
        <f>IF(AND('8'!BX80=""),"",'8'!BX80)</f>
        <v/>
      </c>
      <c r="BY276" s="482" t="str">
        <f>IF(AND('8'!BY80=""),"",'8'!BY80)</f>
        <v/>
      </c>
      <c r="BZ276" s="482" t="str">
        <f>IF(AND('8'!BZ80=""),"",'8'!BZ80)</f>
        <v/>
      </c>
      <c r="CA276" s="482" t="str">
        <f>IF(AND('8'!CA80=""),"",'8'!CA80)</f>
        <v/>
      </c>
      <c r="CB276" s="482" t="str">
        <f>IF(AND('8'!CB80=""),"",'8'!CB80)</f>
        <v/>
      </c>
      <c r="CC276" s="482" t="str">
        <f>IF(AND('8'!CC80=""),"",'8'!CC80)</f>
        <v/>
      </c>
      <c r="CD276" s="482" t="str">
        <f>IF(AND('8'!CD80=""),"",'8'!CD80)</f>
        <v/>
      </c>
      <c r="CE276" s="482" t="str">
        <f>IF(AND('8'!CE80=""),"",'8'!CE80)</f>
        <v/>
      </c>
      <c r="CF276" s="482" t="str">
        <f>IF(AND('8'!CF80=""),"",'8'!CF80)</f>
        <v/>
      </c>
      <c r="CG276" s="482" t="str">
        <f>IF(AND('8'!CG80=""),"",'8'!CG80)</f>
        <v/>
      </c>
      <c r="CH276" s="482" t="str">
        <f>IF(AND('8'!CH80=""),"",'8'!CH80)</f>
        <v/>
      </c>
      <c r="CI276" s="482" t="str">
        <f>IF(AND('8'!CI80=""),"",'8'!CI80)</f>
        <v/>
      </c>
      <c r="CJ276" s="482" t="str">
        <f>IF(AND('8'!CJ80=""),"",'8'!CJ80)</f>
        <v/>
      </c>
      <c r="CK276" s="482" t="str">
        <f>IF(AND('8'!CK80=""),"",'8'!CK80)</f>
        <v/>
      </c>
      <c r="CL276" s="482" t="str">
        <f>IF(AND('8'!CL80=""),"",'8'!CL80)</f>
        <v/>
      </c>
      <c r="CM276" s="482" t="str">
        <f>IF(AND('8'!CM80=""),"",'8'!CM80)</f>
        <v/>
      </c>
      <c r="CN276" s="482" t="str">
        <f>IF(AND('8'!CN80=""),"",'8'!CN80)</f>
        <v/>
      </c>
      <c r="CO276" s="482" t="str">
        <f>IF(AND('8'!CO80=""),"",'8'!CO80)</f>
        <v/>
      </c>
      <c r="CP276" s="482" t="str">
        <f>IF(AND('8'!CP80=""),"",'8'!CP80)</f>
        <v/>
      </c>
      <c r="CQ276" s="482" t="str">
        <f>IF(AND('8'!CQ80=""),"",'8'!CQ80)</f>
        <v/>
      </c>
      <c r="CR276" s="482" t="str">
        <f>IF(AND('8'!CR80=""),"",'8'!CR80)</f>
        <v/>
      </c>
      <c r="CS276" s="482" t="str">
        <f>IF(AND('8'!CS80=""),"",'8'!CS80)</f>
        <v/>
      </c>
      <c r="CT276" s="482" t="str">
        <f>IF(AND('8'!CT80=""),"",'8'!CT80)</f>
        <v/>
      </c>
      <c r="CU276" s="482" t="str">
        <f>IF(AND('8'!CU80=""),"",'8'!CU80)</f>
        <v/>
      </c>
      <c r="CV276" s="482" t="str">
        <f>IF(AND('8'!CV80=""),"",'8'!CV80)</f>
        <v/>
      </c>
      <c r="CW276" s="482" t="str">
        <f>IF(AND('8'!CW80=""),"",'8'!CW80)</f>
        <v/>
      </c>
      <c r="CX276" s="482" t="str">
        <f>IF(AND('8'!CX80=""),"",'8'!CX80)</f>
        <v/>
      </c>
      <c r="CY276" s="482" t="str">
        <f>IF(AND('8'!CY80=""),"",'8'!CY80)</f>
        <v/>
      </c>
      <c r="CZ276" s="482" t="str">
        <f>IF(AND('8'!CZ80=""),"",'8'!CZ80)</f>
        <v/>
      </c>
      <c r="DA276" s="482" t="str">
        <f>IF(AND('8'!DA80=""),"",'8'!DA80)</f>
        <v/>
      </c>
      <c r="DB276" s="482" t="str">
        <f>IF(AND('8'!DB80=""),"",'8'!DB80)</f>
        <v/>
      </c>
      <c r="DC276" s="482" t="str">
        <f>IF(AND('8'!DC80=""),"",'8'!DC80)</f>
        <v/>
      </c>
      <c r="DD276" s="482" t="str">
        <f>IF(AND('8'!DD80=""),"",'8'!DD80)</f>
        <v/>
      </c>
      <c r="DE276" s="482" t="str">
        <f>IF(AND('8'!DE80=""),"",'8'!DE80)</f>
        <v/>
      </c>
      <c r="DF276" s="482" t="str">
        <f>IF(AND('8'!DF80=""),"",'8'!DF80)</f>
        <v/>
      </c>
      <c r="DG276" s="482" t="str">
        <f>IF(AND('8'!DG80=""),"",'8'!DG80)</f>
        <v/>
      </c>
      <c r="DH276" s="482" t="str">
        <f>IF(AND('8'!DH80=""),"",'8'!DH80)</f>
        <v/>
      </c>
      <c r="DI276" s="482" t="str">
        <f>IF(AND('8'!DI80=""),"",'8'!DI80)</f>
        <v/>
      </c>
      <c r="DJ276" s="482" t="str">
        <f>IF(AND('8'!DJ80=""),"",'8'!DJ80)</f>
        <v/>
      </c>
      <c r="DK276" s="482" t="str">
        <f>IF(AND('8'!DK80=""),"",'8'!DK80)</f>
        <v/>
      </c>
      <c r="DL276" s="482" t="str">
        <f>IF(AND('8'!DL80=""),"",'8'!DL80)</f>
        <v/>
      </c>
      <c r="DM276" s="482" t="str">
        <f>IF(AND('8'!DM80=""),"",'8'!DM80)</f>
        <v/>
      </c>
      <c r="DN276" s="482" t="str">
        <f>IF(AND('8'!DN80=""),"",'8'!DN80)</f>
        <v/>
      </c>
      <c r="DO276" s="482" t="str">
        <f>IF(AND('8'!DO80=""),"",'8'!DO80)</f>
        <v/>
      </c>
      <c r="DP276" s="482" t="str">
        <f>IF(AND('8'!DP80=""),"",'8'!DP80)</f>
        <v/>
      </c>
      <c r="DQ276" s="482" t="str">
        <f>IF(AND('8'!DQ80=""),"",'8'!DQ80)</f>
        <v/>
      </c>
      <c r="DR276" s="482" t="str">
        <f>IF(AND('8'!DR80=""),"",'8'!DR80)</f>
        <v/>
      </c>
      <c r="DS276" s="482" t="str">
        <f>IF(AND('8'!DS80=""),"",'8'!DS80)</f>
        <v/>
      </c>
      <c r="DT276" s="482" t="str">
        <f>IF(AND('8'!DT80=""),"",'8'!DT80)</f>
        <v/>
      </c>
      <c r="DU276" s="482" t="str">
        <f>IF(AND('8'!DU80=""),"",'8'!DU80)</f>
        <v/>
      </c>
      <c r="DV276" s="482" t="str">
        <f>IF(AND('8'!DV80=""),"",'8'!DV80)</f>
        <v/>
      </c>
      <c r="DW276" s="482" t="str">
        <f>IF(AND('8'!DW80=""),"",'8'!DW80)</f>
        <v/>
      </c>
      <c r="DX276" s="482" t="str">
        <f>IF(AND('8'!DX80=""),"",'8'!DX80)</f>
        <v/>
      </c>
      <c r="DY276" s="482" t="str">
        <f>IF(AND('8'!DY80=""),"",'8'!DY80)</f>
        <v/>
      </c>
      <c r="DZ276" s="482" t="str">
        <f>IF(AND('8'!DZ80=""),"",'8'!DZ80)</f>
        <v/>
      </c>
      <c r="EA276" s="482" t="str">
        <f>IF(AND('8'!EA80=""),"",'8'!EA80)</f>
        <v/>
      </c>
      <c r="EB276" s="482" t="str">
        <f>IF(AND('8'!EB80=""),"",'8'!EB80)</f>
        <v/>
      </c>
      <c r="EC276" s="482" t="str">
        <f>IF(AND('8'!EC80=""),"",'8'!EC80)</f>
        <v/>
      </c>
      <c r="ED276" s="482" t="str">
        <f>IF(AND('8'!ED80=""),"",'8'!ED80)</f>
        <v/>
      </c>
      <c r="EE276" s="482" t="str">
        <f>IF(AND('8'!EE80=""),"",'8'!EE80)</f>
        <v/>
      </c>
      <c r="EF276" s="482" t="str">
        <f>IF(AND('8'!EF80=""),"",'8'!EF80)</f>
        <v/>
      </c>
      <c r="EG276" s="482" t="str">
        <f>IF(AND('8'!EG80=""),"",'8'!EG80)</f>
        <v/>
      </c>
      <c r="EH276" s="482" t="str">
        <f>IF(AND('8'!EH80=""),"",'8'!EH80)</f>
        <v/>
      </c>
      <c r="EI276" s="482" t="str">
        <f>IF(AND('8'!EI80=""),"",'8'!EI80)</f>
        <v/>
      </c>
      <c r="EJ276" s="482" t="str">
        <f>IF(AND('8'!EJ80=""),"",'8'!EJ80)</f>
        <v/>
      </c>
      <c r="EK276" s="482" t="str">
        <f>IF(AND('8'!EK80=""),"",'8'!EK80)</f>
        <v/>
      </c>
      <c r="EL276" s="482" t="str">
        <f>IF(AND('8'!EL80=""),"",'8'!EL80)</f>
        <v/>
      </c>
      <c r="EM276" s="482" t="str">
        <f>IF(AND('8'!EM80=""),"",'8'!EM80)</f>
        <v/>
      </c>
      <c r="EN276" s="482" t="str">
        <f>IF(AND('8'!EN80=""),"",'8'!EN80)</f>
        <v/>
      </c>
      <c r="EO276" s="482" t="str">
        <f>IF(AND('8'!EO80=""),"",'8'!EO80)</f>
        <v/>
      </c>
      <c r="EP276" s="482" t="str">
        <f>IF(AND('8'!EP80=""),"",'8'!EP80)</f>
        <v/>
      </c>
      <c r="EQ276" s="482" t="str">
        <f>IF(AND('8'!EQ80=""),"",'8'!EQ80)</f>
        <v/>
      </c>
      <c r="ER276" s="482" t="str">
        <f>IF(AND('8'!ER80=""),"",'8'!ER80)</f>
        <v/>
      </c>
      <c r="ES276" s="482" t="str">
        <f>IF(AND('8'!ES80=""),"",'8'!ES80)</f>
        <v/>
      </c>
      <c r="ET276" s="482" t="str">
        <f>IF(AND('8'!ET80=""),"",'8'!ET80)</f>
        <v/>
      </c>
      <c r="EU276" s="482" t="str">
        <f>IF(AND('8'!EU80=""),"",'8'!EU80)</f>
        <v/>
      </c>
      <c r="EV276" s="482" t="str">
        <f>IF(AND('8'!EV80=""),"",'8'!EV80)</f>
        <v/>
      </c>
      <c r="EW276" s="482" t="str">
        <f>IF(AND('8'!EW80=""),"",'8'!EW80)</f>
        <v/>
      </c>
      <c r="EX276" s="482" t="str">
        <f>IF(AND('8'!EX80=""),"",'8'!EX80)</f>
        <v/>
      </c>
      <c r="EY276" s="482" t="str">
        <f>IF(AND('8'!EY80=""),"",'8'!EY80)</f>
        <v/>
      </c>
      <c r="EZ276" s="482" t="str">
        <f>IF(AND('8'!EZ80=""),"",'8'!EZ80)</f>
        <v/>
      </c>
      <c r="FA276" s="482" t="str">
        <f>IF(AND('8'!FA80=""),"",'8'!FA80)</f>
        <v/>
      </c>
      <c r="FB276" s="482" t="str">
        <f>IF(AND('8'!FB80=""),"",'8'!FB80)</f>
        <v/>
      </c>
      <c r="FC276" s="482" t="str">
        <f>IF(AND('8'!FC80=""),"",'8'!FC80)</f>
        <v/>
      </c>
      <c r="FD276" s="482" t="str">
        <f>IF(AND('8'!FD80=""),"",'8'!FD80)</f>
        <v/>
      </c>
      <c r="FE276" s="482" t="str">
        <f>IF(AND('8'!FE80=""),"",'8'!FE80)</f>
        <v/>
      </c>
      <c r="FF276" s="482" t="str">
        <f>IF(AND('8'!FF80=""),"",'8'!FF80)</f>
        <v xml:space="preserve"> </v>
      </c>
      <c r="FG276" s="482" t="str">
        <f>IF(AND('8'!FG80=""),"",'8'!FG80)</f>
        <v/>
      </c>
      <c r="FH276" s="482" t="str">
        <f>IF(AND('8'!FH80=""),"",'8'!FH80)</f>
        <v/>
      </c>
      <c r="FI276" s="482" t="str">
        <f>IF(AND('8'!FI80=""),"",'8'!FI80)</f>
        <v/>
      </c>
      <c r="FJ276" s="482" t="str">
        <f>IF(AND('8'!FJ80=""),"",'8'!FJ80)</f>
        <v/>
      </c>
      <c r="FK276" s="482" t="str">
        <f>IF(AND('8'!FK80=""),"",'8'!FK80)</f>
        <v/>
      </c>
      <c r="FL276" s="482" t="str">
        <f>IF(AND('8'!FL80=""),"",'8'!FL80)</f>
        <v/>
      </c>
      <c r="FM276" s="482" t="str">
        <f>IF(AND('8'!FM80=""),"",'8'!FM80)</f>
        <v xml:space="preserve"> </v>
      </c>
      <c r="FN276" s="482" t="str">
        <f>IF(AND('8'!FN80=""),"",'8'!FN80)</f>
        <v/>
      </c>
      <c r="FO276" s="482" t="str">
        <f>IF(AND('8'!FO80=""),"",'8'!FO80)</f>
        <v/>
      </c>
      <c r="FP276" s="482" t="str">
        <f>IF(AND('8'!FP80=""),"",'8'!FP80)</f>
        <v/>
      </c>
      <c r="FQ276" s="482" t="str">
        <f>IF(AND('8'!FQ80=""),"",'8'!FQ80)</f>
        <v/>
      </c>
      <c r="FR276" s="482" t="str">
        <f>IF(AND('8'!FR80=""),"",'8'!FR80)</f>
        <v/>
      </c>
      <c r="FS276" s="482" t="str">
        <f>IF(AND('8'!FS80=""),"",'8'!FS80)</f>
        <v/>
      </c>
      <c r="FT276" s="482" t="str">
        <f>IF(AND('8'!FT80=""),"",'8'!FT80)</f>
        <v xml:space="preserve"> </v>
      </c>
      <c r="FU276" s="482" t="str">
        <f>IF(AND('8'!FV80=""),"",'8'!FV80)</f>
        <v>-</v>
      </c>
      <c r="FV276" s="482" t="str">
        <f>IF(AND('8'!FW80=""),"",'8'!FW80)</f>
        <v>-</v>
      </c>
      <c r="FW276" s="482" t="str">
        <f>IF(AND('8'!FX80=""),"",'8'!FX80)</f>
        <v>-</v>
      </c>
      <c r="FX276" s="482" t="str">
        <f>IF(AND('8'!FY80=""),"",'8'!FY80)</f>
        <v>-</v>
      </c>
      <c r="FY276" s="482" t="str">
        <f>IF(AND('8'!FZ80=""),"",'8'!FZ80)</f>
        <v>-</v>
      </c>
      <c r="FZ276" s="482" t="str">
        <f>IF(AND('8'!GA80=""),"",'8'!GA80)</f>
        <v>-</v>
      </c>
      <c r="GA276" s="482" t="str">
        <f>IF(AND('8'!GB80=""),"",'8'!GB80)</f>
        <v>-</v>
      </c>
      <c r="GB276" s="482" t="str">
        <f>IF(AND('8'!GC80=""),"",'8'!GC80)</f>
        <v>-</v>
      </c>
      <c r="GC276" s="482" t="str">
        <f>IF(AND('8'!GD80=""),"",'8'!GD80)</f>
        <v>-</v>
      </c>
      <c r="GD276" s="482" t="str">
        <f>IF(AND('8'!GE80=""),"",'8'!GE80)</f>
        <v>-</v>
      </c>
      <c r="GE276" s="482" t="str">
        <f>IF(AND('8'!GF80=""),"",'8'!GF80)</f>
        <v>-</v>
      </c>
      <c r="GF276" s="482" t="str">
        <f>IF(AND('8'!GG80=""),"",'8'!GG80)</f>
        <v>-</v>
      </c>
      <c r="GG276" s="482" t="str">
        <f>IF(AND('8'!GH80=""),"",IF(AND('8'!GH80="-"),"",'8'!GH80))</f>
        <v/>
      </c>
      <c r="GH276" s="50" t="str">
        <f>IF(AND(C276=""),"",VLOOKUP(B276,Register!$A$7:$CL$311,36,FALSE))</f>
        <v/>
      </c>
      <c r="GI276" s="483" t="str">
        <f>IF(AND('8'!GL80=""),"",'8'!GL80)</f>
        <v/>
      </c>
      <c r="GJ276" s="173" t="str">
        <f>IF(AND('8'!FU80=""),"",'8'!FU80)</f>
        <v/>
      </c>
    </row>
    <row r="277" spans="1:192" ht="21">
      <c r="A277" s="480">
        <v>269</v>
      </c>
      <c r="B277" s="481" t="str">
        <f>IF(AND('8'!B81=""),"",'8'!B81)</f>
        <v/>
      </c>
      <c r="C277" s="196" t="str">
        <f>IF(AND('8'!C81=""),"",'8'!C81)</f>
        <v/>
      </c>
      <c r="D277" s="196" t="str">
        <f>IF(AND('8'!D81=""),"",'8'!D81)</f>
        <v/>
      </c>
      <c r="E277" s="201" t="str">
        <f>IF(AND('8'!E81=""),"",'8'!E81)</f>
        <v/>
      </c>
      <c r="F277" s="482" t="str">
        <f>IF(AND('8'!F81=""),"",'8'!F81)</f>
        <v/>
      </c>
      <c r="G277" s="482" t="str">
        <f>IF(AND('8'!G81=""),"",'8'!G81)</f>
        <v/>
      </c>
      <c r="H277" s="482" t="str">
        <f>IF(AND('8'!H81=""),"",'8'!H81)</f>
        <v/>
      </c>
      <c r="I277" s="482" t="str">
        <f>IF(AND('8'!I81=""),"",'8'!I81)</f>
        <v/>
      </c>
      <c r="J277" s="482" t="str">
        <f>IF(AND('8'!J81=""),"",'8'!J81)</f>
        <v/>
      </c>
      <c r="K277" s="482" t="str">
        <f>IF(AND('8'!K81=""),"",'8'!K81)</f>
        <v/>
      </c>
      <c r="L277" s="482" t="str">
        <f>IF(AND('8'!L81=""),"",'8'!L81)</f>
        <v/>
      </c>
      <c r="M277" s="482" t="str">
        <f>IF(AND('8'!M81=""),"",'8'!M81)</f>
        <v/>
      </c>
      <c r="N277" s="482" t="str">
        <f>IF(AND('8'!N81=""),"",'8'!N81)</f>
        <v/>
      </c>
      <c r="O277" s="482" t="str">
        <f>IF(AND('8'!O81=""),"",'8'!O81)</f>
        <v/>
      </c>
      <c r="P277" s="482" t="str">
        <f>IF(AND('8'!P81=""),"",'8'!P81)</f>
        <v/>
      </c>
      <c r="Q277" s="482" t="str">
        <f>IF(AND('8'!Q81=""),"",'8'!Q81)</f>
        <v/>
      </c>
      <c r="R277" s="482" t="str">
        <f>IF(AND('8'!R81=""),"",'8'!R81)</f>
        <v/>
      </c>
      <c r="S277" s="482" t="str">
        <f>IF(AND('8'!S81=""),"",'8'!S81)</f>
        <v/>
      </c>
      <c r="T277" s="482" t="str">
        <f>IF(AND('8'!T81=""),"",'8'!T81)</f>
        <v/>
      </c>
      <c r="U277" s="482" t="str">
        <f>IF(AND('8'!U81=""),"",'8'!U81)</f>
        <v/>
      </c>
      <c r="V277" s="482" t="str">
        <f>IF(AND('8'!V81=""),"",'8'!V81)</f>
        <v/>
      </c>
      <c r="W277" s="482" t="str">
        <f>IF(AND('8'!W81=""),"",'8'!W81)</f>
        <v/>
      </c>
      <c r="X277" s="482" t="str">
        <f>IF(AND('8'!X81=""),"",'8'!X81)</f>
        <v/>
      </c>
      <c r="Y277" s="482" t="str">
        <f>IF(AND('8'!Y81=""),"",'8'!Y81)</f>
        <v/>
      </c>
      <c r="Z277" s="482" t="str">
        <f>IF(AND('8'!Z81=""),"",'8'!Z81)</f>
        <v/>
      </c>
      <c r="AA277" s="482" t="str">
        <f>IF(AND('8'!AA81=""),"",'8'!AA81)</f>
        <v/>
      </c>
      <c r="AB277" s="482" t="str">
        <f>IF(AND('8'!AB81=""),"",'8'!AB81)</f>
        <v/>
      </c>
      <c r="AC277" s="482" t="str">
        <f>IF(AND('8'!AC81=""),"",'8'!AC81)</f>
        <v/>
      </c>
      <c r="AD277" s="482" t="str">
        <f>IF(AND('8'!AD81=""),"",'8'!AD81)</f>
        <v/>
      </c>
      <c r="AE277" s="482" t="str">
        <f>IF(AND('8'!AE81=""),"",'8'!AE81)</f>
        <v/>
      </c>
      <c r="AF277" s="482" t="str">
        <f>IF(AND('8'!AF81=""),"",'8'!AF81)</f>
        <v/>
      </c>
      <c r="AG277" s="482" t="str">
        <f>IF(AND('8'!AG81=""),"",'8'!AG81)</f>
        <v/>
      </c>
      <c r="AH277" s="482" t="str">
        <f>IF(AND('8'!AH81=""),"",'8'!AH81)</f>
        <v/>
      </c>
      <c r="AI277" s="482" t="str">
        <f>IF(AND('8'!AI81=""),"",'8'!AI81)</f>
        <v/>
      </c>
      <c r="AJ277" s="482" t="str">
        <f>IF(AND('8'!AJ81=""),"",'8'!AJ81)</f>
        <v/>
      </c>
      <c r="AK277" s="482" t="str">
        <f>IF(AND('8'!AK81=""),"",'8'!AK81)</f>
        <v/>
      </c>
      <c r="AL277" s="482" t="str">
        <f>IF(AND('8'!AL81=""),"",'8'!AL81)</f>
        <v/>
      </c>
      <c r="AM277" s="482" t="str">
        <f>IF(AND('8'!AM81=""),"",'8'!AM81)</f>
        <v/>
      </c>
      <c r="AN277" s="482" t="str">
        <f>IF(AND('8'!AN81=""),"",'8'!AN81)</f>
        <v/>
      </c>
      <c r="AO277" s="482" t="str">
        <f>IF(AND('8'!AO81=""),"",'8'!AO81)</f>
        <v/>
      </c>
      <c r="AP277" s="482" t="str">
        <f>IF(AND('8'!AP81=""),"",'8'!AP81)</f>
        <v/>
      </c>
      <c r="AQ277" s="482" t="str">
        <f>IF(AND('8'!AQ81=""),"",'8'!AQ81)</f>
        <v/>
      </c>
      <c r="AR277" s="482" t="str">
        <f>IF(AND('8'!AR81=""),"",'8'!AR81)</f>
        <v/>
      </c>
      <c r="AS277" s="482" t="str">
        <f>IF(AND('8'!AS81=""),"",'8'!AS81)</f>
        <v/>
      </c>
      <c r="AT277" s="482" t="str">
        <f>IF(AND('8'!AT81=""),"",'8'!AT81)</f>
        <v/>
      </c>
      <c r="AU277" s="482" t="str">
        <f>IF(AND('8'!AU81=""),"",'8'!AU81)</f>
        <v/>
      </c>
      <c r="AV277" s="482" t="str">
        <f>IF(AND('8'!AV81=""),"",'8'!AV81)</f>
        <v/>
      </c>
      <c r="AW277" s="482" t="str">
        <f>IF(AND('8'!AW81=""),"",'8'!AW81)</f>
        <v/>
      </c>
      <c r="AX277" s="482" t="str">
        <f>IF(AND('8'!AX81=""),"",'8'!AX81)</f>
        <v/>
      </c>
      <c r="AY277" s="482" t="str">
        <f>IF(AND('8'!AY81=""),"",'8'!AY81)</f>
        <v/>
      </c>
      <c r="AZ277" s="482" t="str">
        <f>IF(AND('8'!AZ81=""),"",'8'!AZ81)</f>
        <v/>
      </c>
      <c r="BA277" s="482" t="str">
        <f>IF(AND('8'!BA81=""),"",'8'!BA81)</f>
        <v/>
      </c>
      <c r="BB277" s="482" t="str">
        <f>IF(AND('8'!BB81=""),"",'8'!BB81)</f>
        <v/>
      </c>
      <c r="BC277" s="482" t="str">
        <f>IF(AND('8'!BC81=""),"",'8'!BC81)</f>
        <v/>
      </c>
      <c r="BD277" s="482" t="str">
        <f>IF(AND('8'!BD81=""),"",'8'!BD81)</f>
        <v/>
      </c>
      <c r="BE277" s="482" t="str">
        <f>IF(AND('8'!BE81=""),"",'8'!BE81)</f>
        <v/>
      </c>
      <c r="BF277" s="482" t="str">
        <f>IF(AND('8'!BF81=""),"",'8'!BF81)</f>
        <v/>
      </c>
      <c r="BG277" s="482" t="str">
        <f>IF(AND('8'!BG81=""),"",'8'!BG81)</f>
        <v/>
      </c>
      <c r="BH277" s="482" t="str">
        <f>IF(AND('8'!BH81=""),"",'8'!BH81)</f>
        <v/>
      </c>
      <c r="BI277" s="482" t="str">
        <f>IF(AND('8'!BI81=""),"",'8'!BI81)</f>
        <v/>
      </c>
      <c r="BJ277" s="482" t="str">
        <f>IF(AND('8'!BJ81=""),"",'8'!BJ81)</f>
        <v/>
      </c>
      <c r="BK277" s="482" t="str">
        <f>IF(AND('8'!BK81=""),"",'8'!BK81)</f>
        <v/>
      </c>
      <c r="BL277" s="482" t="str">
        <f>IF(AND('8'!BL81=""),"",'8'!BL81)</f>
        <v/>
      </c>
      <c r="BM277" s="482" t="str">
        <f>IF(AND('8'!BM81=""),"",'8'!BM81)</f>
        <v/>
      </c>
      <c r="BN277" s="482" t="str">
        <f>IF(AND('8'!BN81=""),"",'8'!BN81)</f>
        <v/>
      </c>
      <c r="BO277" s="482" t="str">
        <f>IF(AND('8'!BO81=""),"",'8'!BO81)</f>
        <v/>
      </c>
      <c r="BP277" s="482" t="str">
        <f>IF(AND('8'!BP81=""),"",'8'!BP81)</f>
        <v/>
      </c>
      <c r="BQ277" s="482" t="str">
        <f>IF(AND('8'!BQ81=""),"",'8'!BQ81)</f>
        <v/>
      </c>
      <c r="BR277" s="482" t="str">
        <f>IF(AND('8'!BR81=""),"",'8'!BR81)</f>
        <v/>
      </c>
      <c r="BS277" s="482" t="str">
        <f>IF(AND('8'!BS81=""),"",'8'!BS81)</f>
        <v/>
      </c>
      <c r="BT277" s="482" t="str">
        <f>IF(AND('8'!BT81=""),"",'8'!BT81)</f>
        <v/>
      </c>
      <c r="BU277" s="482" t="str">
        <f>IF(AND('8'!BU81=""),"",'8'!BU81)</f>
        <v/>
      </c>
      <c r="BV277" s="482" t="str">
        <f>IF(AND('8'!BV81=""),"",'8'!BV81)</f>
        <v/>
      </c>
      <c r="BW277" s="482" t="str">
        <f>IF(AND('8'!BW81=""),"",'8'!BW81)</f>
        <v/>
      </c>
      <c r="BX277" s="482" t="str">
        <f>IF(AND('8'!BX81=""),"",'8'!BX81)</f>
        <v/>
      </c>
      <c r="BY277" s="482" t="str">
        <f>IF(AND('8'!BY81=""),"",'8'!BY81)</f>
        <v/>
      </c>
      <c r="BZ277" s="482" t="str">
        <f>IF(AND('8'!BZ81=""),"",'8'!BZ81)</f>
        <v/>
      </c>
      <c r="CA277" s="482" t="str">
        <f>IF(AND('8'!CA81=""),"",'8'!CA81)</f>
        <v/>
      </c>
      <c r="CB277" s="482" t="str">
        <f>IF(AND('8'!CB81=""),"",'8'!CB81)</f>
        <v/>
      </c>
      <c r="CC277" s="482" t="str">
        <f>IF(AND('8'!CC81=""),"",'8'!CC81)</f>
        <v/>
      </c>
      <c r="CD277" s="482" t="str">
        <f>IF(AND('8'!CD81=""),"",'8'!CD81)</f>
        <v/>
      </c>
      <c r="CE277" s="482" t="str">
        <f>IF(AND('8'!CE81=""),"",'8'!CE81)</f>
        <v/>
      </c>
      <c r="CF277" s="482" t="str">
        <f>IF(AND('8'!CF81=""),"",'8'!CF81)</f>
        <v/>
      </c>
      <c r="CG277" s="482" t="str">
        <f>IF(AND('8'!CG81=""),"",'8'!CG81)</f>
        <v/>
      </c>
      <c r="CH277" s="482" t="str">
        <f>IF(AND('8'!CH81=""),"",'8'!CH81)</f>
        <v/>
      </c>
      <c r="CI277" s="482" t="str">
        <f>IF(AND('8'!CI81=""),"",'8'!CI81)</f>
        <v/>
      </c>
      <c r="CJ277" s="482" t="str">
        <f>IF(AND('8'!CJ81=""),"",'8'!CJ81)</f>
        <v/>
      </c>
      <c r="CK277" s="482" t="str">
        <f>IF(AND('8'!CK81=""),"",'8'!CK81)</f>
        <v/>
      </c>
      <c r="CL277" s="482" t="str">
        <f>IF(AND('8'!CL81=""),"",'8'!CL81)</f>
        <v/>
      </c>
      <c r="CM277" s="482" t="str">
        <f>IF(AND('8'!CM81=""),"",'8'!CM81)</f>
        <v/>
      </c>
      <c r="CN277" s="482" t="str">
        <f>IF(AND('8'!CN81=""),"",'8'!CN81)</f>
        <v/>
      </c>
      <c r="CO277" s="482" t="str">
        <f>IF(AND('8'!CO81=""),"",'8'!CO81)</f>
        <v/>
      </c>
      <c r="CP277" s="482" t="str">
        <f>IF(AND('8'!CP81=""),"",'8'!CP81)</f>
        <v/>
      </c>
      <c r="CQ277" s="482" t="str">
        <f>IF(AND('8'!CQ81=""),"",'8'!CQ81)</f>
        <v/>
      </c>
      <c r="CR277" s="482" t="str">
        <f>IF(AND('8'!CR81=""),"",'8'!CR81)</f>
        <v/>
      </c>
      <c r="CS277" s="482" t="str">
        <f>IF(AND('8'!CS81=""),"",'8'!CS81)</f>
        <v/>
      </c>
      <c r="CT277" s="482" t="str">
        <f>IF(AND('8'!CT81=""),"",'8'!CT81)</f>
        <v/>
      </c>
      <c r="CU277" s="482" t="str">
        <f>IF(AND('8'!CU81=""),"",'8'!CU81)</f>
        <v/>
      </c>
      <c r="CV277" s="482" t="str">
        <f>IF(AND('8'!CV81=""),"",'8'!CV81)</f>
        <v/>
      </c>
      <c r="CW277" s="482" t="str">
        <f>IF(AND('8'!CW81=""),"",'8'!CW81)</f>
        <v/>
      </c>
      <c r="CX277" s="482" t="str">
        <f>IF(AND('8'!CX81=""),"",'8'!CX81)</f>
        <v/>
      </c>
      <c r="CY277" s="482" t="str">
        <f>IF(AND('8'!CY81=""),"",'8'!CY81)</f>
        <v/>
      </c>
      <c r="CZ277" s="482" t="str">
        <f>IF(AND('8'!CZ81=""),"",'8'!CZ81)</f>
        <v/>
      </c>
      <c r="DA277" s="482" t="str">
        <f>IF(AND('8'!DA81=""),"",'8'!DA81)</f>
        <v/>
      </c>
      <c r="DB277" s="482" t="str">
        <f>IF(AND('8'!DB81=""),"",'8'!DB81)</f>
        <v/>
      </c>
      <c r="DC277" s="482" t="str">
        <f>IF(AND('8'!DC81=""),"",'8'!DC81)</f>
        <v/>
      </c>
      <c r="DD277" s="482" t="str">
        <f>IF(AND('8'!DD81=""),"",'8'!DD81)</f>
        <v/>
      </c>
      <c r="DE277" s="482" t="str">
        <f>IF(AND('8'!DE81=""),"",'8'!DE81)</f>
        <v/>
      </c>
      <c r="DF277" s="482" t="str">
        <f>IF(AND('8'!DF81=""),"",'8'!DF81)</f>
        <v/>
      </c>
      <c r="DG277" s="482" t="str">
        <f>IF(AND('8'!DG81=""),"",'8'!DG81)</f>
        <v/>
      </c>
      <c r="DH277" s="482" t="str">
        <f>IF(AND('8'!DH81=""),"",'8'!DH81)</f>
        <v/>
      </c>
      <c r="DI277" s="482" t="str">
        <f>IF(AND('8'!DI81=""),"",'8'!DI81)</f>
        <v/>
      </c>
      <c r="DJ277" s="482" t="str">
        <f>IF(AND('8'!DJ81=""),"",'8'!DJ81)</f>
        <v/>
      </c>
      <c r="DK277" s="482" t="str">
        <f>IF(AND('8'!DK81=""),"",'8'!DK81)</f>
        <v/>
      </c>
      <c r="DL277" s="482" t="str">
        <f>IF(AND('8'!DL81=""),"",'8'!DL81)</f>
        <v/>
      </c>
      <c r="DM277" s="482" t="str">
        <f>IF(AND('8'!DM81=""),"",'8'!DM81)</f>
        <v/>
      </c>
      <c r="DN277" s="482" t="str">
        <f>IF(AND('8'!DN81=""),"",'8'!DN81)</f>
        <v/>
      </c>
      <c r="DO277" s="482" t="str">
        <f>IF(AND('8'!DO81=""),"",'8'!DO81)</f>
        <v/>
      </c>
      <c r="DP277" s="482" t="str">
        <f>IF(AND('8'!DP81=""),"",'8'!DP81)</f>
        <v/>
      </c>
      <c r="DQ277" s="482" t="str">
        <f>IF(AND('8'!DQ81=""),"",'8'!DQ81)</f>
        <v/>
      </c>
      <c r="DR277" s="482" t="str">
        <f>IF(AND('8'!DR81=""),"",'8'!DR81)</f>
        <v/>
      </c>
      <c r="DS277" s="482" t="str">
        <f>IF(AND('8'!DS81=""),"",'8'!DS81)</f>
        <v/>
      </c>
      <c r="DT277" s="482" t="str">
        <f>IF(AND('8'!DT81=""),"",'8'!DT81)</f>
        <v/>
      </c>
      <c r="DU277" s="482" t="str">
        <f>IF(AND('8'!DU81=""),"",'8'!DU81)</f>
        <v/>
      </c>
      <c r="DV277" s="482" t="str">
        <f>IF(AND('8'!DV81=""),"",'8'!DV81)</f>
        <v/>
      </c>
      <c r="DW277" s="482" t="str">
        <f>IF(AND('8'!DW81=""),"",'8'!DW81)</f>
        <v/>
      </c>
      <c r="DX277" s="482" t="str">
        <f>IF(AND('8'!DX81=""),"",'8'!DX81)</f>
        <v/>
      </c>
      <c r="DY277" s="482" t="str">
        <f>IF(AND('8'!DY81=""),"",'8'!DY81)</f>
        <v/>
      </c>
      <c r="DZ277" s="482" t="str">
        <f>IF(AND('8'!DZ81=""),"",'8'!DZ81)</f>
        <v/>
      </c>
      <c r="EA277" s="482" t="str">
        <f>IF(AND('8'!EA81=""),"",'8'!EA81)</f>
        <v/>
      </c>
      <c r="EB277" s="482" t="str">
        <f>IF(AND('8'!EB81=""),"",'8'!EB81)</f>
        <v/>
      </c>
      <c r="EC277" s="482" t="str">
        <f>IF(AND('8'!EC81=""),"",'8'!EC81)</f>
        <v/>
      </c>
      <c r="ED277" s="482" t="str">
        <f>IF(AND('8'!ED81=""),"",'8'!ED81)</f>
        <v/>
      </c>
      <c r="EE277" s="482" t="str">
        <f>IF(AND('8'!EE81=""),"",'8'!EE81)</f>
        <v/>
      </c>
      <c r="EF277" s="482" t="str">
        <f>IF(AND('8'!EF81=""),"",'8'!EF81)</f>
        <v/>
      </c>
      <c r="EG277" s="482" t="str">
        <f>IF(AND('8'!EG81=""),"",'8'!EG81)</f>
        <v/>
      </c>
      <c r="EH277" s="482" t="str">
        <f>IF(AND('8'!EH81=""),"",'8'!EH81)</f>
        <v/>
      </c>
      <c r="EI277" s="482" t="str">
        <f>IF(AND('8'!EI81=""),"",'8'!EI81)</f>
        <v/>
      </c>
      <c r="EJ277" s="482" t="str">
        <f>IF(AND('8'!EJ81=""),"",'8'!EJ81)</f>
        <v/>
      </c>
      <c r="EK277" s="482" t="str">
        <f>IF(AND('8'!EK81=""),"",'8'!EK81)</f>
        <v/>
      </c>
      <c r="EL277" s="482" t="str">
        <f>IF(AND('8'!EL81=""),"",'8'!EL81)</f>
        <v/>
      </c>
      <c r="EM277" s="482" t="str">
        <f>IF(AND('8'!EM81=""),"",'8'!EM81)</f>
        <v/>
      </c>
      <c r="EN277" s="482" t="str">
        <f>IF(AND('8'!EN81=""),"",'8'!EN81)</f>
        <v/>
      </c>
      <c r="EO277" s="482" t="str">
        <f>IF(AND('8'!EO81=""),"",'8'!EO81)</f>
        <v/>
      </c>
      <c r="EP277" s="482" t="str">
        <f>IF(AND('8'!EP81=""),"",'8'!EP81)</f>
        <v/>
      </c>
      <c r="EQ277" s="482" t="str">
        <f>IF(AND('8'!EQ81=""),"",'8'!EQ81)</f>
        <v/>
      </c>
      <c r="ER277" s="482" t="str">
        <f>IF(AND('8'!ER81=""),"",'8'!ER81)</f>
        <v/>
      </c>
      <c r="ES277" s="482" t="str">
        <f>IF(AND('8'!ES81=""),"",'8'!ES81)</f>
        <v/>
      </c>
      <c r="ET277" s="482" t="str">
        <f>IF(AND('8'!ET81=""),"",'8'!ET81)</f>
        <v/>
      </c>
      <c r="EU277" s="482" t="str">
        <f>IF(AND('8'!EU81=""),"",'8'!EU81)</f>
        <v/>
      </c>
      <c r="EV277" s="482" t="str">
        <f>IF(AND('8'!EV81=""),"",'8'!EV81)</f>
        <v/>
      </c>
      <c r="EW277" s="482" t="str">
        <f>IF(AND('8'!EW81=""),"",'8'!EW81)</f>
        <v/>
      </c>
      <c r="EX277" s="482" t="str">
        <f>IF(AND('8'!EX81=""),"",'8'!EX81)</f>
        <v/>
      </c>
      <c r="EY277" s="482" t="str">
        <f>IF(AND('8'!EY81=""),"",'8'!EY81)</f>
        <v/>
      </c>
      <c r="EZ277" s="482" t="str">
        <f>IF(AND('8'!EZ81=""),"",'8'!EZ81)</f>
        <v/>
      </c>
      <c r="FA277" s="482" t="str">
        <f>IF(AND('8'!FA81=""),"",'8'!FA81)</f>
        <v/>
      </c>
      <c r="FB277" s="482" t="str">
        <f>IF(AND('8'!FB81=""),"",'8'!FB81)</f>
        <v/>
      </c>
      <c r="FC277" s="482" t="str">
        <f>IF(AND('8'!FC81=""),"",'8'!FC81)</f>
        <v/>
      </c>
      <c r="FD277" s="482" t="str">
        <f>IF(AND('8'!FD81=""),"",'8'!FD81)</f>
        <v/>
      </c>
      <c r="FE277" s="482" t="str">
        <f>IF(AND('8'!FE81=""),"",'8'!FE81)</f>
        <v/>
      </c>
      <c r="FF277" s="482" t="str">
        <f>IF(AND('8'!FF81=""),"",'8'!FF81)</f>
        <v xml:space="preserve"> </v>
      </c>
      <c r="FG277" s="482" t="str">
        <f>IF(AND('8'!FG81=""),"",'8'!FG81)</f>
        <v/>
      </c>
      <c r="FH277" s="482" t="str">
        <f>IF(AND('8'!FH81=""),"",'8'!FH81)</f>
        <v/>
      </c>
      <c r="FI277" s="482" t="str">
        <f>IF(AND('8'!FI81=""),"",'8'!FI81)</f>
        <v/>
      </c>
      <c r="FJ277" s="482" t="str">
        <f>IF(AND('8'!FJ81=""),"",'8'!FJ81)</f>
        <v/>
      </c>
      <c r="FK277" s="482" t="str">
        <f>IF(AND('8'!FK81=""),"",'8'!FK81)</f>
        <v/>
      </c>
      <c r="FL277" s="482" t="str">
        <f>IF(AND('8'!FL81=""),"",'8'!FL81)</f>
        <v/>
      </c>
      <c r="FM277" s="482" t="str">
        <f>IF(AND('8'!FM81=""),"",'8'!FM81)</f>
        <v xml:space="preserve"> </v>
      </c>
      <c r="FN277" s="482" t="str">
        <f>IF(AND('8'!FN81=""),"",'8'!FN81)</f>
        <v/>
      </c>
      <c r="FO277" s="482" t="str">
        <f>IF(AND('8'!FO81=""),"",'8'!FO81)</f>
        <v/>
      </c>
      <c r="FP277" s="482" t="str">
        <f>IF(AND('8'!FP81=""),"",'8'!FP81)</f>
        <v/>
      </c>
      <c r="FQ277" s="482" t="str">
        <f>IF(AND('8'!FQ81=""),"",'8'!FQ81)</f>
        <v/>
      </c>
      <c r="FR277" s="482" t="str">
        <f>IF(AND('8'!FR81=""),"",'8'!FR81)</f>
        <v/>
      </c>
      <c r="FS277" s="482" t="str">
        <f>IF(AND('8'!FS81=""),"",'8'!FS81)</f>
        <v/>
      </c>
      <c r="FT277" s="482" t="str">
        <f>IF(AND('8'!FT81=""),"",'8'!FT81)</f>
        <v xml:space="preserve"> </v>
      </c>
      <c r="FU277" s="482" t="str">
        <f>IF(AND('8'!FV81=""),"",'8'!FV81)</f>
        <v>-</v>
      </c>
      <c r="FV277" s="482" t="str">
        <f>IF(AND('8'!FW81=""),"",'8'!FW81)</f>
        <v>-</v>
      </c>
      <c r="FW277" s="482" t="str">
        <f>IF(AND('8'!FX81=""),"",'8'!FX81)</f>
        <v>-</v>
      </c>
      <c r="FX277" s="482" t="str">
        <f>IF(AND('8'!FY81=""),"",'8'!FY81)</f>
        <v>-</v>
      </c>
      <c r="FY277" s="482" t="str">
        <f>IF(AND('8'!FZ81=""),"",'8'!FZ81)</f>
        <v>-</v>
      </c>
      <c r="FZ277" s="482" t="str">
        <f>IF(AND('8'!GA81=""),"",'8'!GA81)</f>
        <v>-</v>
      </c>
      <c r="GA277" s="482" t="str">
        <f>IF(AND('8'!GB81=""),"",'8'!GB81)</f>
        <v>-</v>
      </c>
      <c r="GB277" s="482" t="str">
        <f>IF(AND('8'!GC81=""),"",'8'!GC81)</f>
        <v>-</v>
      </c>
      <c r="GC277" s="482" t="str">
        <f>IF(AND('8'!GD81=""),"",'8'!GD81)</f>
        <v>-</v>
      </c>
      <c r="GD277" s="482" t="str">
        <f>IF(AND('8'!GE81=""),"",'8'!GE81)</f>
        <v>-</v>
      </c>
      <c r="GE277" s="482" t="str">
        <f>IF(AND('8'!GF81=""),"",'8'!GF81)</f>
        <v>-</v>
      </c>
      <c r="GF277" s="482" t="str">
        <f>IF(AND('8'!GG81=""),"",'8'!GG81)</f>
        <v>-</v>
      </c>
      <c r="GG277" s="482" t="str">
        <f>IF(AND('8'!GH81=""),"",IF(AND('8'!GH81="-"),"",'8'!GH81))</f>
        <v/>
      </c>
      <c r="GH277" s="50" t="str">
        <f>IF(AND(C277=""),"",VLOOKUP(B277,Register!$A$7:$CL$311,36,FALSE))</f>
        <v/>
      </c>
      <c r="GI277" s="483" t="str">
        <f>IF(AND('8'!GL81=""),"",'8'!GL81)</f>
        <v/>
      </c>
      <c r="GJ277" s="173" t="str">
        <f>IF(AND('8'!FU81=""),"",'8'!FU81)</f>
        <v/>
      </c>
    </row>
    <row r="278" spans="1:192" ht="21">
      <c r="A278" s="480">
        <v>270</v>
      </c>
      <c r="B278" s="481" t="str">
        <f>IF(AND('8'!B82=""),"",'8'!B82)</f>
        <v/>
      </c>
      <c r="C278" s="196" t="str">
        <f>IF(AND('8'!C82=""),"",'8'!C82)</f>
        <v/>
      </c>
      <c r="D278" s="196" t="str">
        <f>IF(AND('8'!D82=""),"",'8'!D82)</f>
        <v/>
      </c>
      <c r="E278" s="201" t="str">
        <f>IF(AND('8'!E82=""),"",'8'!E82)</f>
        <v/>
      </c>
      <c r="F278" s="482" t="str">
        <f>IF(AND('8'!F82=""),"",'8'!F82)</f>
        <v/>
      </c>
      <c r="G278" s="482" t="str">
        <f>IF(AND('8'!G82=""),"",'8'!G82)</f>
        <v/>
      </c>
      <c r="H278" s="482" t="str">
        <f>IF(AND('8'!H82=""),"",'8'!H82)</f>
        <v/>
      </c>
      <c r="I278" s="482" t="str">
        <f>IF(AND('8'!I82=""),"",'8'!I82)</f>
        <v/>
      </c>
      <c r="J278" s="482" t="str">
        <f>IF(AND('8'!J82=""),"",'8'!J82)</f>
        <v/>
      </c>
      <c r="K278" s="482" t="str">
        <f>IF(AND('8'!K82=""),"",'8'!K82)</f>
        <v/>
      </c>
      <c r="L278" s="482" t="str">
        <f>IF(AND('8'!L82=""),"",'8'!L82)</f>
        <v/>
      </c>
      <c r="M278" s="482" t="str">
        <f>IF(AND('8'!M82=""),"",'8'!M82)</f>
        <v/>
      </c>
      <c r="N278" s="482" t="str">
        <f>IF(AND('8'!N82=""),"",'8'!N82)</f>
        <v/>
      </c>
      <c r="O278" s="482" t="str">
        <f>IF(AND('8'!O82=""),"",'8'!O82)</f>
        <v/>
      </c>
      <c r="P278" s="482" t="str">
        <f>IF(AND('8'!P82=""),"",'8'!P82)</f>
        <v/>
      </c>
      <c r="Q278" s="482" t="str">
        <f>IF(AND('8'!Q82=""),"",'8'!Q82)</f>
        <v/>
      </c>
      <c r="R278" s="482" t="str">
        <f>IF(AND('8'!R82=""),"",'8'!R82)</f>
        <v/>
      </c>
      <c r="S278" s="482" t="str">
        <f>IF(AND('8'!S82=""),"",'8'!S82)</f>
        <v/>
      </c>
      <c r="T278" s="482" t="str">
        <f>IF(AND('8'!T82=""),"",'8'!T82)</f>
        <v/>
      </c>
      <c r="U278" s="482" t="str">
        <f>IF(AND('8'!U82=""),"",'8'!U82)</f>
        <v/>
      </c>
      <c r="V278" s="482" t="str">
        <f>IF(AND('8'!V82=""),"",'8'!V82)</f>
        <v/>
      </c>
      <c r="W278" s="482" t="str">
        <f>IF(AND('8'!W82=""),"",'8'!W82)</f>
        <v/>
      </c>
      <c r="X278" s="482" t="str">
        <f>IF(AND('8'!X82=""),"",'8'!X82)</f>
        <v/>
      </c>
      <c r="Y278" s="482" t="str">
        <f>IF(AND('8'!Y82=""),"",'8'!Y82)</f>
        <v/>
      </c>
      <c r="Z278" s="482" t="str">
        <f>IF(AND('8'!Z82=""),"",'8'!Z82)</f>
        <v/>
      </c>
      <c r="AA278" s="482" t="str">
        <f>IF(AND('8'!AA82=""),"",'8'!AA82)</f>
        <v/>
      </c>
      <c r="AB278" s="482" t="str">
        <f>IF(AND('8'!AB82=""),"",'8'!AB82)</f>
        <v/>
      </c>
      <c r="AC278" s="482" t="str">
        <f>IF(AND('8'!AC82=""),"",'8'!AC82)</f>
        <v/>
      </c>
      <c r="AD278" s="482" t="str">
        <f>IF(AND('8'!AD82=""),"",'8'!AD82)</f>
        <v/>
      </c>
      <c r="AE278" s="482" t="str">
        <f>IF(AND('8'!AE82=""),"",'8'!AE82)</f>
        <v/>
      </c>
      <c r="AF278" s="482" t="str">
        <f>IF(AND('8'!AF82=""),"",'8'!AF82)</f>
        <v/>
      </c>
      <c r="AG278" s="482" t="str">
        <f>IF(AND('8'!AG82=""),"",'8'!AG82)</f>
        <v/>
      </c>
      <c r="AH278" s="482" t="str">
        <f>IF(AND('8'!AH82=""),"",'8'!AH82)</f>
        <v/>
      </c>
      <c r="AI278" s="482" t="str">
        <f>IF(AND('8'!AI82=""),"",'8'!AI82)</f>
        <v/>
      </c>
      <c r="AJ278" s="482" t="str">
        <f>IF(AND('8'!AJ82=""),"",'8'!AJ82)</f>
        <v/>
      </c>
      <c r="AK278" s="482" t="str">
        <f>IF(AND('8'!AK82=""),"",'8'!AK82)</f>
        <v/>
      </c>
      <c r="AL278" s="482" t="str">
        <f>IF(AND('8'!AL82=""),"",'8'!AL82)</f>
        <v/>
      </c>
      <c r="AM278" s="482" t="str">
        <f>IF(AND('8'!AM82=""),"",'8'!AM82)</f>
        <v/>
      </c>
      <c r="AN278" s="482" t="str">
        <f>IF(AND('8'!AN82=""),"",'8'!AN82)</f>
        <v/>
      </c>
      <c r="AO278" s="482" t="str">
        <f>IF(AND('8'!AO82=""),"",'8'!AO82)</f>
        <v/>
      </c>
      <c r="AP278" s="482" t="str">
        <f>IF(AND('8'!AP82=""),"",'8'!AP82)</f>
        <v/>
      </c>
      <c r="AQ278" s="482" t="str">
        <f>IF(AND('8'!AQ82=""),"",'8'!AQ82)</f>
        <v/>
      </c>
      <c r="AR278" s="482" t="str">
        <f>IF(AND('8'!AR82=""),"",'8'!AR82)</f>
        <v/>
      </c>
      <c r="AS278" s="482" t="str">
        <f>IF(AND('8'!AS82=""),"",'8'!AS82)</f>
        <v/>
      </c>
      <c r="AT278" s="482" t="str">
        <f>IF(AND('8'!AT82=""),"",'8'!AT82)</f>
        <v/>
      </c>
      <c r="AU278" s="482" t="str">
        <f>IF(AND('8'!AU82=""),"",'8'!AU82)</f>
        <v/>
      </c>
      <c r="AV278" s="482" t="str">
        <f>IF(AND('8'!AV82=""),"",'8'!AV82)</f>
        <v/>
      </c>
      <c r="AW278" s="482" t="str">
        <f>IF(AND('8'!AW82=""),"",'8'!AW82)</f>
        <v/>
      </c>
      <c r="AX278" s="482" t="str">
        <f>IF(AND('8'!AX82=""),"",'8'!AX82)</f>
        <v/>
      </c>
      <c r="AY278" s="482" t="str">
        <f>IF(AND('8'!AY82=""),"",'8'!AY82)</f>
        <v/>
      </c>
      <c r="AZ278" s="482" t="str">
        <f>IF(AND('8'!AZ82=""),"",'8'!AZ82)</f>
        <v/>
      </c>
      <c r="BA278" s="482" t="str">
        <f>IF(AND('8'!BA82=""),"",'8'!BA82)</f>
        <v/>
      </c>
      <c r="BB278" s="482" t="str">
        <f>IF(AND('8'!BB82=""),"",'8'!BB82)</f>
        <v/>
      </c>
      <c r="BC278" s="482" t="str">
        <f>IF(AND('8'!BC82=""),"",'8'!BC82)</f>
        <v/>
      </c>
      <c r="BD278" s="482" t="str">
        <f>IF(AND('8'!BD82=""),"",'8'!BD82)</f>
        <v/>
      </c>
      <c r="BE278" s="482" t="str">
        <f>IF(AND('8'!BE82=""),"",'8'!BE82)</f>
        <v/>
      </c>
      <c r="BF278" s="482" t="str">
        <f>IF(AND('8'!BF82=""),"",'8'!BF82)</f>
        <v/>
      </c>
      <c r="BG278" s="482" t="str">
        <f>IF(AND('8'!BG82=""),"",'8'!BG82)</f>
        <v/>
      </c>
      <c r="BH278" s="482" t="str">
        <f>IF(AND('8'!BH82=""),"",'8'!BH82)</f>
        <v/>
      </c>
      <c r="BI278" s="482" t="str">
        <f>IF(AND('8'!BI82=""),"",'8'!BI82)</f>
        <v/>
      </c>
      <c r="BJ278" s="482" t="str">
        <f>IF(AND('8'!BJ82=""),"",'8'!BJ82)</f>
        <v/>
      </c>
      <c r="BK278" s="482" t="str">
        <f>IF(AND('8'!BK82=""),"",'8'!BK82)</f>
        <v/>
      </c>
      <c r="BL278" s="482" t="str">
        <f>IF(AND('8'!BL82=""),"",'8'!BL82)</f>
        <v/>
      </c>
      <c r="BM278" s="482" t="str">
        <f>IF(AND('8'!BM82=""),"",'8'!BM82)</f>
        <v/>
      </c>
      <c r="BN278" s="482" t="str">
        <f>IF(AND('8'!BN82=""),"",'8'!BN82)</f>
        <v/>
      </c>
      <c r="BO278" s="482" t="str">
        <f>IF(AND('8'!BO82=""),"",'8'!BO82)</f>
        <v/>
      </c>
      <c r="BP278" s="482" t="str">
        <f>IF(AND('8'!BP82=""),"",'8'!BP82)</f>
        <v/>
      </c>
      <c r="BQ278" s="482" t="str">
        <f>IF(AND('8'!BQ82=""),"",'8'!BQ82)</f>
        <v/>
      </c>
      <c r="BR278" s="482" t="str">
        <f>IF(AND('8'!BR82=""),"",'8'!BR82)</f>
        <v/>
      </c>
      <c r="BS278" s="482" t="str">
        <f>IF(AND('8'!BS82=""),"",'8'!BS82)</f>
        <v/>
      </c>
      <c r="BT278" s="482" t="str">
        <f>IF(AND('8'!BT82=""),"",'8'!BT82)</f>
        <v/>
      </c>
      <c r="BU278" s="482" t="str">
        <f>IF(AND('8'!BU82=""),"",'8'!BU82)</f>
        <v/>
      </c>
      <c r="BV278" s="482" t="str">
        <f>IF(AND('8'!BV82=""),"",'8'!BV82)</f>
        <v/>
      </c>
      <c r="BW278" s="482" t="str">
        <f>IF(AND('8'!BW82=""),"",'8'!BW82)</f>
        <v/>
      </c>
      <c r="BX278" s="482" t="str">
        <f>IF(AND('8'!BX82=""),"",'8'!BX82)</f>
        <v/>
      </c>
      <c r="BY278" s="482" t="str">
        <f>IF(AND('8'!BY82=""),"",'8'!BY82)</f>
        <v/>
      </c>
      <c r="BZ278" s="482" t="str">
        <f>IF(AND('8'!BZ82=""),"",'8'!BZ82)</f>
        <v/>
      </c>
      <c r="CA278" s="482" t="str">
        <f>IF(AND('8'!CA82=""),"",'8'!CA82)</f>
        <v/>
      </c>
      <c r="CB278" s="482" t="str">
        <f>IF(AND('8'!CB82=""),"",'8'!CB82)</f>
        <v/>
      </c>
      <c r="CC278" s="482" t="str">
        <f>IF(AND('8'!CC82=""),"",'8'!CC82)</f>
        <v/>
      </c>
      <c r="CD278" s="482" t="str">
        <f>IF(AND('8'!CD82=""),"",'8'!CD82)</f>
        <v/>
      </c>
      <c r="CE278" s="482" t="str">
        <f>IF(AND('8'!CE82=""),"",'8'!CE82)</f>
        <v/>
      </c>
      <c r="CF278" s="482" t="str">
        <f>IF(AND('8'!CF82=""),"",'8'!CF82)</f>
        <v/>
      </c>
      <c r="CG278" s="482" t="str">
        <f>IF(AND('8'!CG82=""),"",'8'!CG82)</f>
        <v/>
      </c>
      <c r="CH278" s="482" t="str">
        <f>IF(AND('8'!CH82=""),"",'8'!CH82)</f>
        <v/>
      </c>
      <c r="CI278" s="482" t="str">
        <f>IF(AND('8'!CI82=""),"",'8'!CI82)</f>
        <v/>
      </c>
      <c r="CJ278" s="482" t="str">
        <f>IF(AND('8'!CJ82=""),"",'8'!CJ82)</f>
        <v/>
      </c>
      <c r="CK278" s="482" t="str">
        <f>IF(AND('8'!CK82=""),"",'8'!CK82)</f>
        <v/>
      </c>
      <c r="CL278" s="482" t="str">
        <f>IF(AND('8'!CL82=""),"",'8'!CL82)</f>
        <v/>
      </c>
      <c r="CM278" s="482" t="str">
        <f>IF(AND('8'!CM82=""),"",'8'!CM82)</f>
        <v/>
      </c>
      <c r="CN278" s="482" t="str">
        <f>IF(AND('8'!CN82=""),"",'8'!CN82)</f>
        <v/>
      </c>
      <c r="CO278" s="482" t="str">
        <f>IF(AND('8'!CO82=""),"",'8'!CO82)</f>
        <v/>
      </c>
      <c r="CP278" s="482" t="str">
        <f>IF(AND('8'!CP82=""),"",'8'!CP82)</f>
        <v/>
      </c>
      <c r="CQ278" s="482" t="str">
        <f>IF(AND('8'!CQ82=""),"",'8'!CQ82)</f>
        <v/>
      </c>
      <c r="CR278" s="482" t="str">
        <f>IF(AND('8'!CR82=""),"",'8'!CR82)</f>
        <v/>
      </c>
      <c r="CS278" s="482" t="str">
        <f>IF(AND('8'!CS82=""),"",'8'!CS82)</f>
        <v/>
      </c>
      <c r="CT278" s="482" t="str">
        <f>IF(AND('8'!CT82=""),"",'8'!CT82)</f>
        <v/>
      </c>
      <c r="CU278" s="482" t="str">
        <f>IF(AND('8'!CU82=""),"",'8'!CU82)</f>
        <v/>
      </c>
      <c r="CV278" s="482" t="str">
        <f>IF(AND('8'!CV82=""),"",'8'!CV82)</f>
        <v/>
      </c>
      <c r="CW278" s="482" t="str">
        <f>IF(AND('8'!CW82=""),"",'8'!CW82)</f>
        <v/>
      </c>
      <c r="CX278" s="482" t="str">
        <f>IF(AND('8'!CX82=""),"",'8'!CX82)</f>
        <v/>
      </c>
      <c r="CY278" s="482" t="str">
        <f>IF(AND('8'!CY82=""),"",'8'!CY82)</f>
        <v/>
      </c>
      <c r="CZ278" s="482" t="str">
        <f>IF(AND('8'!CZ82=""),"",'8'!CZ82)</f>
        <v/>
      </c>
      <c r="DA278" s="482" t="str">
        <f>IF(AND('8'!DA82=""),"",'8'!DA82)</f>
        <v/>
      </c>
      <c r="DB278" s="482" t="str">
        <f>IF(AND('8'!DB82=""),"",'8'!DB82)</f>
        <v/>
      </c>
      <c r="DC278" s="482" t="str">
        <f>IF(AND('8'!DC82=""),"",'8'!DC82)</f>
        <v/>
      </c>
      <c r="DD278" s="482" t="str">
        <f>IF(AND('8'!DD82=""),"",'8'!DD82)</f>
        <v/>
      </c>
      <c r="DE278" s="482" t="str">
        <f>IF(AND('8'!DE82=""),"",'8'!DE82)</f>
        <v/>
      </c>
      <c r="DF278" s="482" t="str">
        <f>IF(AND('8'!DF82=""),"",'8'!DF82)</f>
        <v/>
      </c>
      <c r="DG278" s="482" t="str">
        <f>IF(AND('8'!DG82=""),"",'8'!DG82)</f>
        <v/>
      </c>
      <c r="DH278" s="482" t="str">
        <f>IF(AND('8'!DH82=""),"",'8'!DH82)</f>
        <v/>
      </c>
      <c r="DI278" s="482" t="str">
        <f>IF(AND('8'!DI82=""),"",'8'!DI82)</f>
        <v/>
      </c>
      <c r="DJ278" s="482" t="str">
        <f>IF(AND('8'!DJ82=""),"",'8'!DJ82)</f>
        <v/>
      </c>
      <c r="DK278" s="482" t="str">
        <f>IF(AND('8'!DK82=""),"",'8'!DK82)</f>
        <v/>
      </c>
      <c r="DL278" s="482" t="str">
        <f>IF(AND('8'!DL82=""),"",'8'!DL82)</f>
        <v/>
      </c>
      <c r="DM278" s="482" t="str">
        <f>IF(AND('8'!DM82=""),"",'8'!DM82)</f>
        <v/>
      </c>
      <c r="DN278" s="482" t="str">
        <f>IF(AND('8'!DN82=""),"",'8'!DN82)</f>
        <v/>
      </c>
      <c r="DO278" s="482" t="str">
        <f>IF(AND('8'!DO82=""),"",'8'!DO82)</f>
        <v/>
      </c>
      <c r="DP278" s="482" t="str">
        <f>IF(AND('8'!DP82=""),"",'8'!DP82)</f>
        <v/>
      </c>
      <c r="DQ278" s="482" t="str">
        <f>IF(AND('8'!DQ82=""),"",'8'!DQ82)</f>
        <v/>
      </c>
      <c r="DR278" s="482" t="str">
        <f>IF(AND('8'!DR82=""),"",'8'!DR82)</f>
        <v/>
      </c>
      <c r="DS278" s="482" t="str">
        <f>IF(AND('8'!DS82=""),"",'8'!DS82)</f>
        <v/>
      </c>
      <c r="DT278" s="482" t="str">
        <f>IF(AND('8'!DT82=""),"",'8'!DT82)</f>
        <v/>
      </c>
      <c r="DU278" s="482" t="str">
        <f>IF(AND('8'!DU82=""),"",'8'!DU82)</f>
        <v/>
      </c>
      <c r="DV278" s="482" t="str">
        <f>IF(AND('8'!DV82=""),"",'8'!DV82)</f>
        <v/>
      </c>
      <c r="DW278" s="482" t="str">
        <f>IF(AND('8'!DW82=""),"",'8'!DW82)</f>
        <v/>
      </c>
      <c r="DX278" s="482" t="str">
        <f>IF(AND('8'!DX82=""),"",'8'!DX82)</f>
        <v/>
      </c>
      <c r="DY278" s="482" t="str">
        <f>IF(AND('8'!DY82=""),"",'8'!DY82)</f>
        <v/>
      </c>
      <c r="DZ278" s="482" t="str">
        <f>IF(AND('8'!DZ82=""),"",'8'!DZ82)</f>
        <v/>
      </c>
      <c r="EA278" s="482" t="str">
        <f>IF(AND('8'!EA82=""),"",'8'!EA82)</f>
        <v/>
      </c>
      <c r="EB278" s="482" t="str">
        <f>IF(AND('8'!EB82=""),"",'8'!EB82)</f>
        <v/>
      </c>
      <c r="EC278" s="482" t="str">
        <f>IF(AND('8'!EC82=""),"",'8'!EC82)</f>
        <v/>
      </c>
      <c r="ED278" s="482" t="str">
        <f>IF(AND('8'!ED82=""),"",'8'!ED82)</f>
        <v/>
      </c>
      <c r="EE278" s="482" t="str">
        <f>IF(AND('8'!EE82=""),"",'8'!EE82)</f>
        <v/>
      </c>
      <c r="EF278" s="482" t="str">
        <f>IF(AND('8'!EF82=""),"",'8'!EF82)</f>
        <v/>
      </c>
      <c r="EG278" s="482" t="str">
        <f>IF(AND('8'!EG82=""),"",'8'!EG82)</f>
        <v/>
      </c>
      <c r="EH278" s="482" t="str">
        <f>IF(AND('8'!EH82=""),"",'8'!EH82)</f>
        <v/>
      </c>
      <c r="EI278" s="482" t="str">
        <f>IF(AND('8'!EI82=""),"",'8'!EI82)</f>
        <v/>
      </c>
      <c r="EJ278" s="482" t="str">
        <f>IF(AND('8'!EJ82=""),"",'8'!EJ82)</f>
        <v/>
      </c>
      <c r="EK278" s="482" t="str">
        <f>IF(AND('8'!EK82=""),"",'8'!EK82)</f>
        <v/>
      </c>
      <c r="EL278" s="482" t="str">
        <f>IF(AND('8'!EL82=""),"",'8'!EL82)</f>
        <v/>
      </c>
      <c r="EM278" s="482" t="str">
        <f>IF(AND('8'!EM82=""),"",'8'!EM82)</f>
        <v/>
      </c>
      <c r="EN278" s="482" t="str">
        <f>IF(AND('8'!EN82=""),"",'8'!EN82)</f>
        <v/>
      </c>
      <c r="EO278" s="482" t="str">
        <f>IF(AND('8'!EO82=""),"",'8'!EO82)</f>
        <v/>
      </c>
      <c r="EP278" s="482" t="str">
        <f>IF(AND('8'!EP82=""),"",'8'!EP82)</f>
        <v/>
      </c>
      <c r="EQ278" s="482" t="str">
        <f>IF(AND('8'!EQ82=""),"",'8'!EQ82)</f>
        <v/>
      </c>
      <c r="ER278" s="482" t="str">
        <f>IF(AND('8'!ER82=""),"",'8'!ER82)</f>
        <v/>
      </c>
      <c r="ES278" s="482" t="str">
        <f>IF(AND('8'!ES82=""),"",'8'!ES82)</f>
        <v/>
      </c>
      <c r="ET278" s="482" t="str">
        <f>IF(AND('8'!ET82=""),"",'8'!ET82)</f>
        <v/>
      </c>
      <c r="EU278" s="482" t="str">
        <f>IF(AND('8'!EU82=""),"",'8'!EU82)</f>
        <v/>
      </c>
      <c r="EV278" s="482" t="str">
        <f>IF(AND('8'!EV82=""),"",'8'!EV82)</f>
        <v/>
      </c>
      <c r="EW278" s="482" t="str">
        <f>IF(AND('8'!EW82=""),"",'8'!EW82)</f>
        <v/>
      </c>
      <c r="EX278" s="482" t="str">
        <f>IF(AND('8'!EX82=""),"",'8'!EX82)</f>
        <v/>
      </c>
      <c r="EY278" s="482" t="str">
        <f>IF(AND('8'!EY82=""),"",'8'!EY82)</f>
        <v/>
      </c>
      <c r="EZ278" s="482" t="str">
        <f>IF(AND('8'!EZ82=""),"",'8'!EZ82)</f>
        <v/>
      </c>
      <c r="FA278" s="482" t="str">
        <f>IF(AND('8'!FA82=""),"",'8'!FA82)</f>
        <v/>
      </c>
      <c r="FB278" s="482" t="str">
        <f>IF(AND('8'!FB82=""),"",'8'!FB82)</f>
        <v/>
      </c>
      <c r="FC278" s="482" t="str">
        <f>IF(AND('8'!FC82=""),"",'8'!FC82)</f>
        <v/>
      </c>
      <c r="FD278" s="482" t="str">
        <f>IF(AND('8'!FD82=""),"",'8'!FD82)</f>
        <v/>
      </c>
      <c r="FE278" s="482" t="str">
        <f>IF(AND('8'!FE82=""),"",'8'!FE82)</f>
        <v/>
      </c>
      <c r="FF278" s="482" t="str">
        <f>IF(AND('8'!FF82=""),"",'8'!FF82)</f>
        <v xml:space="preserve"> </v>
      </c>
      <c r="FG278" s="482" t="str">
        <f>IF(AND('8'!FG82=""),"",'8'!FG82)</f>
        <v/>
      </c>
      <c r="FH278" s="482" t="str">
        <f>IF(AND('8'!FH82=""),"",'8'!FH82)</f>
        <v/>
      </c>
      <c r="FI278" s="482" t="str">
        <f>IF(AND('8'!FI82=""),"",'8'!FI82)</f>
        <v/>
      </c>
      <c r="FJ278" s="482" t="str">
        <f>IF(AND('8'!FJ82=""),"",'8'!FJ82)</f>
        <v/>
      </c>
      <c r="FK278" s="482" t="str">
        <f>IF(AND('8'!FK82=""),"",'8'!FK82)</f>
        <v/>
      </c>
      <c r="FL278" s="482" t="str">
        <f>IF(AND('8'!FL82=""),"",'8'!FL82)</f>
        <v/>
      </c>
      <c r="FM278" s="482" t="str">
        <f>IF(AND('8'!FM82=""),"",'8'!FM82)</f>
        <v xml:space="preserve"> </v>
      </c>
      <c r="FN278" s="482" t="str">
        <f>IF(AND('8'!FN82=""),"",'8'!FN82)</f>
        <v/>
      </c>
      <c r="FO278" s="482" t="str">
        <f>IF(AND('8'!FO82=""),"",'8'!FO82)</f>
        <v/>
      </c>
      <c r="FP278" s="482" t="str">
        <f>IF(AND('8'!FP82=""),"",'8'!FP82)</f>
        <v/>
      </c>
      <c r="FQ278" s="482" t="str">
        <f>IF(AND('8'!FQ82=""),"",'8'!FQ82)</f>
        <v/>
      </c>
      <c r="FR278" s="482" t="str">
        <f>IF(AND('8'!FR82=""),"",'8'!FR82)</f>
        <v/>
      </c>
      <c r="FS278" s="482" t="str">
        <f>IF(AND('8'!FS82=""),"",'8'!FS82)</f>
        <v/>
      </c>
      <c r="FT278" s="482" t="str">
        <f>IF(AND('8'!FT82=""),"",'8'!FT82)</f>
        <v xml:space="preserve"> </v>
      </c>
      <c r="FU278" s="482" t="str">
        <f>IF(AND('8'!FV82=""),"",'8'!FV82)</f>
        <v>-</v>
      </c>
      <c r="FV278" s="482" t="str">
        <f>IF(AND('8'!FW82=""),"",'8'!FW82)</f>
        <v>-</v>
      </c>
      <c r="FW278" s="482" t="str">
        <f>IF(AND('8'!FX82=""),"",'8'!FX82)</f>
        <v>-</v>
      </c>
      <c r="FX278" s="482" t="str">
        <f>IF(AND('8'!FY82=""),"",'8'!FY82)</f>
        <v>-</v>
      </c>
      <c r="FY278" s="482" t="str">
        <f>IF(AND('8'!FZ82=""),"",'8'!FZ82)</f>
        <v>-</v>
      </c>
      <c r="FZ278" s="482" t="str">
        <f>IF(AND('8'!GA82=""),"",'8'!GA82)</f>
        <v>-</v>
      </c>
      <c r="GA278" s="482" t="str">
        <f>IF(AND('8'!GB82=""),"",'8'!GB82)</f>
        <v>-</v>
      </c>
      <c r="GB278" s="482" t="str">
        <f>IF(AND('8'!GC82=""),"",'8'!GC82)</f>
        <v>-</v>
      </c>
      <c r="GC278" s="482" t="str">
        <f>IF(AND('8'!GD82=""),"",'8'!GD82)</f>
        <v>-</v>
      </c>
      <c r="GD278" s="482" t="str">
        <f>IF(AND('8'!GE82=""),"",'8'!GE82)</f>
        <v>-</v>
      </c>
      <c r="GE278" s="482" t="str">
        <f>IF(AND('8'!GF82=""),"",'8'!GF82)</f>
        <v>-</v>
      </c>
      <c r="GF278" s="482" t="str">
        <f>IF(AND('8'!GG82=""),"",'8'!GG82)</f>
        <v>-</v>
      </c>
      <c r="GG278" s="482" t="str">
        <f>IF(AND('8'!GH82=""),"",IF(AND('8'!GH82="-"),"",'8'!GH82))</f>
        <v/>
      </c>
      <c r="GH278" s="50" t="str">
        <f>IF(AND(C278=""),"",VLOOKUP(B278,Register!$A$7:$CL$311,36,FALSE))</f>
        <v/>
      </c>
      <c r="GI278" s="483" t="str">
        <f>IF(AND('8'!GL82=""),"",'8'!GL82)</f>
        <v/>
      </c>
      <c r="GJ278" s="173" t="str">
        <f>IF(AND('8'!FU82=""),"",'8'!FU82)</f>
        <v/>
      </c>
    </row>
    <row r="279" spans="1:192" ht="21">
      <c r="A279" s="480">
        <v>271</v>
      </c>
      <c r="B279" s="481" t="str">
        <f>IF(AND('8'!B83=""),"",'8'!B83)</f>
        <v/>
      </c>
      <c r="C279" s="196" t="str">
        <f>IF(AND('8'!C83=""),"",'8'!C83)</f>
        <v/>
      </c>
      <c r="D279" s="196" t="str">
        <f>IF(AND('8'!D83=""),"",'8'!D83)</f>
        <v/>
      </c>
      <c r="E279" s="201" t="str">
        <f>IF(AND('8'!E83=""),"",'8'!E83)</f>
        <v/>
      </c>
      <c r="F279" s="482" t="str">
        <f>IF(AND('8'!F83=""),"",'8'!F83)</f>
        <v/>
      </c>
      <c r="G279" s="482" t="str">
        <f>IF(AND('8'!G83=""),"",'8'!G83)</f>
        <v/>
      </c>
      <c r="H279" s="482" t="str">
        <f>IF(AND('8'!H83=""),"",'8'!H83)</f>
        <v/>
      </c>
      <c r="I279" s="482" t="str">
        <f>IF(AND('8'!I83=""),"",'8'!I83)</f>
        <v/>
      </c>
      <c r="J279" s="482" t="str">
        <f>IF(AND('8'!J83=""),"",'8'!J83)</f>
        <v/>
      </c>
      <c r="K279" s="482" t="str">
        <f>IF(AND('8'!K83=""),"",'8'!K83)</f>
        <v/>
      </c>
      <c r="L279" s="482" t="str">
        <f>IF(AND('8'!L83=""),"",'8'!L83)</f>
        <v/>
      </c>
      <c r="M279" s="482" t="str">
        <f>IF(AND('8'!M83=""),"",'8'!M83)</f>
        <v/>
      </c>
      <c r="N279" s="482" t="str">
        <f>IF(AND('8'!N83=""),"",'8'!N83)</f>
        <v/>
      </c>
      <c r="O279" s="482" t="str">
        <f>IF(AND('8'!O83=""),"",'8'!O83)</f>
        <v/>
      </c>
      <c r="P279" s="482" t="str">
        <f>IF(AND('8'!P83=""),"",'8'!P83)</f>
        <v/>
      </c>
      <c r="Q279" s="482" t="str">
        <f>IF(AND('8'!Q83=""),"",'8'!Q83)</f>
        <v/>
      </c>
      <c r="R279" s="482" t="str">
        <f>IF(AND('8'!R83=""),"",'8'!R83)</f>
        <v/>
      </c>
      <c r="S279" s="482" t="str">
        <f>IF(AND('8'!S83=""),"",'8'!S83)</f>
        <v/>
      </c>
      <c r="T279" s="482" t="str">
        <f>IF(AND('8'!T83=""),"",'8'!T83)</f>
        <v/>
      </c>
      <c r="U279" s="482" t="str">
        <f>IF(AND('8'!U83=""),"",'8'!U83)</f>
        <v/>
      </c>
      <c r="V279" s="482" t="str">
        <f>IF(AND('8'!V83=""),"",'8'!V83)</f>
        <v/>
      </c>
      <c r="W279" s="482" t="str">
        <f>IF(AND('8'!W83=""),"",'8'!W83)</f>
        <v/>
      </c>
      <c r="X279" s="482" t="str">
        <f>IF(AND('8'!X83=""),"",'8'!X83)</f>
        <v/>
      </c>
      <c r="Y279" s="482" t="str">
        <f>IF(AND('8'!Y83=""),"",'8'!Y83)</f>
        <v/>
      </c>
      <c r="Z279" s="482" t="str">
        <f>IF(AND('8'!Z83=""),"",'8'!Z83)</f>
        <v/>
      </c>
      <c r="AA279" s="482" t="str">
        <f>IF(AND('8'!AA83=""),"",'8'!AA83)</f>
        <v/>
      </c>
      <c r="AB279" s="482" t="str">
        <f>IF(AND('8'!AB83=""),"",'8'!AB83)</f>
        <v/>
      </c>
      <c r="AC279" s="482" t="str">
        <f>IF(AND('8'!AC83=""),"",'8'!AC83)</f>
        <v/>
      </c>
      <c r="AD279" s="482" t="str">
        <f>IF(AND('8'!AD83=""),"",'8'!AD83)</f>
        <v/>
      </c>
      <c r="AE279" s="482" t="str">
        <f>IF(AND('8'!AE83=""),"",'8'!AE83)</f>
        <v/>
      </c>
      <c r="AF279" s="482" t="str">
        <f>IF(AND('8'!AF83=""),"",'8'!AF83)</f>
        <v/>
      </c>
      <c r="AG279" s="482" t="str">
        <f>IF(AND('8'!AG83=""),"",'8'!AG83)</f>
        <v/>
      </c>
      <c r="AH279" s="482" t="str">
        <f>IF(AND('8'!AH83=""),"",'8'!AH83)</f>
        <v/>
      </c>
      <c r="AI279" s="482" t="str">
        <f>IF(AND('8'!AI83=""),"",'8'!AI83)</f>
        <v/>
      </c>
      <c r="AJ279" s="482" t="str">
        <f>IF(AND('8'!AJ83=""),"",'8'!AJ83)</f>
        <v/>
      </c>
      <c r="AK279" s="482" t="str">
        <f>IF(AND('8'!AK83=""),"",'8'!AK83)</f>
        <v/>
      </c>
      <c r="AL279" s="482" t="str">
        <f>IF(AND('8'!AL83=""),"",'8'!AL83)</f>
        <v/>
      </c>
      <c r="AM279" s="482" t="str">
        <f>IF(AND('8'!AM83=""),"",'8'!AM83)</f>
        <v/>
      </c>
      <c r="AN279" s="482" t="str">
        <f>IF(AND('8'!AN83=""),"",'8'!AN83)</f>
        <v/>
      </c>
      <c r="AO279" s="482" t="str">
        <f>IF(AND('8'!AO83=""),"",'8'!AO83)</f>
        <v/>
      </c>
      <c r="AP279" s="482" t="str">
        <f>IF(AND('8'!AP83=""),"",'8'!AP83)</f>
        <v/>
      </c>
      <c r="AQ279" s="482" t="str">
        <f>IF(AND('8'!AQ83=""),"",'8'!AQ83)</f>
        <v/>
      </c>
      <c r="AR279" s="482" t="str">
        <f>IF(AND('8'!AR83=""),"",'8'!AR83)</f>
        <v/>
      </c>
      <c r="AS279" s="482" t="str">
        <f>IF(AND('8'!AS83=""),"",'8'!AS83)</f>
        <v/>
      </c>
      <c r="AT279" s="482" t="str">
        <f>IF(AND('8'!AT83=""),"",'8'!AT83)</f>
        <v/>
      </c>
      <c r="AU279" s="482" t="str">
        <f>IF(AND('8'!AU83=""),"",'8'!AU83)</f>
        <v/>
      </c>
      <c r="AV279" s="482" t="str">
        <f>IF(AND('8'!AV83=""),"",'8'!AV83)</f>
        <v/>
      </c>
      <c r="AW279" s="482" t="str">
        <f>IF(AND('8'!AW83=""),"",'8'!AW83)</f>
        <v/>
      </c>
      <c r="AX279" s="482" t="str">
        <f>IF(AND('8'!AX83=""),"",'8'!AX83)</f>
        <v/>
      </c>
      <c r="AY279" s="482" t="str">
        <f>IF(AND('8'!AY83=""),"",'8'!AY83)</f>
        <v/>
      </c>
      <c r="AZ279" s="482" t="str">
        <f>IF(AND('8'!AZ83=""),"",'8'!AZ83)</f>
        <v/>
      </c>
      <c r="BA279" s="482" t="str">
        <f>IF(AND('8'!BA83=""),"",'8'!BA83)</f>
        <v/>
      </c>
      <c r="BB279" s="482" t="str">
        <f>IF(AND('8'!BB83=""),"",'8'!BB83)</f>
        <v/>
      </c>
      <c r="BC279" s="482" t="str">
        <f>IF(AND('8'!BC83=""),"",'8'!BC83)</f>
        <v/>
      </c>
      <c r="BD279" s="482" t="str">
        <f>IF(AND('8'!BD83=""),"",'8'!BD83)</f>
        <v/>
      </c>
      <c r="BE279" s="482" t="str">
        <f>IF(AND('8'!BE83=""),"",'8'!BE83)</f>
        <v/>
      </c>
      <c r="BF279" s="482" t="str">
        <f>IF(AND('8'!BF83=""),"",'8'!BF83)</f>
        <v/>
      </c>
      <c r="BG279" s="482" t="str">
        <f>IF(AND('8'!BG83=""),"",'8'!BG83)</f>
        <v/>
      </c>
      <c r="BH279" s="482" t="str">
        <f>IF(AND('8'!BH83=""),"",'8'!BH83)</f>
        <v/>
      </c>
      <c r="BI279" s="482" t="str">
        <f>IF(AND('8'!BI83=""),"",'8'!BI83)</f>
        <v/>
      </c>
      <c r="BJ279" s="482" t="str">
        <f>IF(AND('8'!BJ83=""),"",'8'!BJ83)</f>
        <v/>
      </c>
      <c r="BK279" s="482" t="str">
        <f>IF(AND('8'!BK83=""),"",'8'!BK83)</f>
        <v/>
      </c>
      <c r="BL279" s="482" t="str">
        <f>IF(AND('8'!BL83=""),"",'8'!BL83)</f>
        <v/>
      </c>
      <c r="BM279" s="482" t="str">
        <f>IF(AND('8'!BM83=""),"",'8'!BM83)</f>
        <v/>
      </c>
      <c r="BN279" s="482" t="str">
        <f>IF(AND('8'!BN83=""),"",'8'!BN83)</f>
        <v/>
      </c>
      <c r="BO279" s="482" t="str">
        <f>IF(AND('8'!BO83=""),"",'8'!BO83)</f>
        <v/>
      </c>
      <c r="BP279" s="482" t="str">
        <f>IF(AND('8'!BP83=""),"",'8'!BP83)</f>
        <v/>
      </c>
      <c r="BQ279" s="482" t="str">
        <f>IF(AND('8'!BQ83=""),"",'8'!BQ83)</f>
        <v/>
      </c>
      <c r="BR279" s="482" t="str">
        <f>IF(AND('8'!BR83=""),"",'8'!BR83)</f>
        <v/>
      </c>
      <c r="BS279" s="482" t="str">
        <f>IF(AND('8'!BS83=""),"",'8'!BS83)</f>
        <v/>
      </c>
      <c r="BT279" s="482" t="str">
        <f>IF(AND('8'!BT83=""),"",'8'!BT83)</f>
        <v/>
      </c>
      <c r="BU279" s="482" t="str">
        <f>IF(AND('8'!BU83=""),"",'8'!BU83)</f>
        <v/>
      </c>
      <c r="BV279" s="482" t="str">
        <f>IF(AND('8'!BV83=""),"",'8'!BV83)</f>
        <v/>
      </c>
      <c r="BW279" s="482" t="str">
        <f>IF(AND('8'!BW83=""),"",'8'!BW83)</f>
        <v/>
      </c>
      <c r="BX279" s="482" t="str">
        <f>IF(AND('8'!BX83=""),"",'8'!BX83)</f>
        <v/>
      </c>
      <c r="BY279" s="482" t="str">
        <f>IF(AND('8'!BY83=""),"",'8'!BY83)</f>
        <v/>
      </c>
      <c r="BZ279" s="482" t="str">
        <f>IF(AND('8'!BZ83=""),"",'8'!BZ83)</f>
        <v/>
      </c>
      <c r="CA279" s="482" t="str">
        <f>IF(AND('8'!CA83=""),"",'8'!CA83)</f>
        <v/>
      </c>
      <c r="CB279" s="482" t="str">
        <f>IF(AND('8'!CB83=""),"",'8'!CB83)</f>
        <v/>
      </c>
      <c r="CC279" s="482" t="str">
        <f>IF(AND('8'!CC83=""),"",'8'!CC83)</f>
        <v/>
      </c>
      <c r="CD279" s="482" t="str">
        <f>IF(AND('8'!CD83=""),"",'8'!CD83)</f>
        <v/>
      </c>
      <c r="CE279" s="482" t="str">
        <f>IF(AND('8'!CE83=""),"",'8'!CE83)</f>
        <v/>
      </c>
      <c r="CF279" s="482" t="str">
        <f>IF(AND('8'!CF83=""),"",'8'!CF83)</f>
        <v/>
      </c>
      <c r="CG279" s="482" t="str">
        <f>IF(AND('8'!CG83=""),"",'8'!CG83)</f>
        <v/>
      </c>
      <c r="CH279" s="482" t="str">
        <f>IF(AND('8'!CH83=""),"",'8'!CH83)</f>
        <v/>
      </c>
      <c r="CI279" s="482" t="str">
        <f>IF(AND('8'!CI83=""),"",'8'!CI83)</f>
        <v/>
      </c>
      <c r="CJ279" s="482" t="str">
        <f>IF(AND('8'!CJ83=""),"",'8'!CJ83)</f>
        <v/>
      </c>
      <c r="CK279" s="482" t="str">
        <f>IF(AND('8'!CK83=""),"",'8'!CK83)</f>
        <v/>
      </c>
      <c r="CL279" s="482" t="str">
        <f>IF(AND('8'!CL83=""),"",'8'!CL83)</f>
        <v/>
      </c>
      <c r="CM279" s="482" t="str">
        <f>IF(AND('8'!CM83=""),"",'8'!CM83)</f>
        <v/>
      </c>
      <c r="CN279" s="482" t="str">
        <f>IF(AND('8'!CN83=""),"",'8'!CN83)</f>
        <v/>
      </c>
      <c r="CO279" s="482" t="str">
        <f>IF(AND('8'!CO83=""),"",'8'!CO83)</f>
        <v/>
      </c>
      <c r="CP279" s="482" t="str">
        <f>IF(AND('8'!CP83=""),"",'8'!CP83)</f>
        <v/>
      </c>
      <c r="CQ279" s="482" t="str">
        <f>IF(AND('8'!CQ83=""),"",'8'!CQ83)</f>
        <v/>
      </c>
      <c r="CR279" s="482" t="str">
        <f>IF(AND('8'!CR83=""),"",'8'!CR83)</f>
        <v/>
      </c>
      <c r="CS279" s="482" t="str">
        <f>IF(AND('8'!CS83=""),"",'8'!CS83)</f>
        <v/>
      </c>
      <c r="CT279" s="482" t="str">
        <f>IF(AND('8'!CT83=""),"",'8'!CT83)</f>
        <v/>
      </c>
      <c r="CU279" s="482" t="str">
        <f>IF(AND('8'!CU83=""),"",'8'!CU83)</f>
        <v/>
      </c>
      <c r="CV279" s="482" t="str">
        <f>IF(AND('8'!CV83=""),"",'8'!CV83)</f>
        <v/>
      </c>
      <c r="CW279" s="482" t="str">
        <f>IF(AND('8'!CW83=""),"",'8'!CW83)</f>
        <v/>
      </c>
      <c r="CX279" s="482" t="str">
        <f>IF(AND('8'!CX83=""),"",'8'!CX83)</f>
        <v/>
      </c>
      <c r="CY279" s="482" t="str">
        <f>IF(AND('8'!CY83=""),"",'8'!CY83)</f>
        <v/>
      </c>
      <c r="CZ279" s="482" t="str">
        <f>IF(AND('8'!CZ83=""),"",'8'!CZ83)</f>
        <v/>
      </c>
      <c r="DA279" s="482" t="str">
        <f>IF(AND('8'!DA83=""),"",'8'!DA83)</f>
        <v/>
      </c>
      <c r="DB279" s="482" t="str">
        <f>IF(AND('8'!DB83=""),"",'8'!DB83)</f>
        <v/>
      </c>
      <c r="DC279" s="482" t="str">
        <f>IF(AND('8'!DC83=""),"",'8'!DC83)</f>
        <v/>
      </c>
      <c r="DD279" s="482" t="str">
        <f>IF(AND('8'!DD83=""),"",'8'!DD83)</f>
        <v/>
      </c>
      <c r="DE279" s="482" t="str">
        <f>IF(AND('8'!DE83=""),"",'8'!DE83)</f>
        <v/>
      </c>
      <c r="DF279" s="482" t="str">
        <f>IF(AND('8'!DF83=""),"",'8'!DF83)</f>
        <v/>
      </c>
      <c r="DG279" s="482" t="str">
        <f>IF(AND('8'!DG83=""),"",'8'!DG83)</f>
        <v/>
      </c>
      <c r="DH279" s="482" t="str">
        <f>IF(AND('8'!DH83=""),"",'8'!DH83)</f>
        <v/>
      </c>
      <c r="DI279" s="482" t="str">
        <f>IF(AND('8'!DI83=""),"",'8'!DI83)</f>
        <v/>
      </c>
      <c r="DJ279" s="482" t="str">
        <f>IF(AND('8'!DJ83=""),"",'8'!DJ83)</f>
        <v/>
      </c>
      <c r="DK279" s="482" t="str">
        <f>IF(AND('8'!DK83=""),"",'8'!DK83)</f>
        <v/>
      </c>
      <c r="DL279" s="482" t="str">
        <f>IF(AND('8'!DL83=""),"",'8'!DL83)</f>
        <v/>
      </c>
      <c r="DM279" s="482" t="str">
        <f>IF(AND('8'!DM83=""),"",'8'!DM83)</f>
        <v/>
      </c>
      <c r="DN279" s="482" t="str">
        <f>IF(AND('8'!DN83=""),"",'8'!DN83)</f>
        <v/>
      </c>
      <c r="DO279" s="482" t="str">
        <f>IF(AND('8'!DO83=""),"",'8'!DO83)</f>
        <v/>
      </c>
      <c r="DP279" s="482" t="str">
        <f>IF(AND('8'!DP83=""),"",'8'!DP83)</f>
        <v/>
      </c>
      <c r="DQ279" s="482" t="str">
        <f>IF(AND('8'!DQ83=""),"",'8'!DQ83)</f>
        <v/>
      </c>
      <c r="DR279" s="482" t="str">
        <f>IF(AND('8'!DR83=""),"",'8'!DR83)</f>
        <v/>
      </c>
      <c r="DS279" s="482" t="str">
        <f>IF(AND('8'!DS83=""),"",'8'!DS83)</f>
        <v/>
      </c>
      <c r="DT279" s="482" t="str">
        <f>IF(AND('8'!DT83=""),"",'8'!DT83)</f>
        <v/>
      </c>
      <c r="DU279" s="482" t="str">
        <f>IF(AND('8'!DU83=""),"",'8'!DU83)</f>
        <v/>
      </c>
      <c r="DV279" s="482" t="str">
        <f>IF(AND('8'!DV83=""),"",'8'!DV83)</f>
        <v/>
      </c>
      <c r="DW279" s="482" t="str">
        <f>IF(AND('8'!DW83=""),"",'8'!DW83)</f>
        <v/>
      </c>
      <c r="DX279" s="482" t="str">
        <f>IF(AND('8'!DX83=""),"",'8'!DX83)</f>
        <v/>
      </c>
      <c r="DY279" s="482" t="str">
        <f>IF(AND('8'!DY83=""),"",'8'!DY83)</f>
        <v/>
      </c>
      <c r="DZ279" s="482" t="str">
        <f>IF(AND('8'!DZ83=""),"",'8'!DZ83)</f>
        <v/>
      </c>
      <c r="EA279" s="482" t="str">
        <f>IF(AND('8'!EA83=""),"",'8'!EA83)</f>
        <v/>
      </c>
      <c r="EB279" s="482" t="str">
        <f>IF(AND('8'!EB83=""),"",'8'!EB83)</f>
        <v/>
      </c>
      <c r="EC279" s="482" t="str">
        <f>IF(AND('8'!EC83=""),"",'8'!EC83)</f>
        <v/>
      </c>
      <c r="ED279" s="482" t="str">
        <f>IF(AND('8'!ED83=""),"",'8'!ED83)</f>
        <v/>
      </c>
      <c r="EE279" s="482" t="str">
        <f>IF(AND('8'!EE83=""),"",'8'!EE83)</f>
        <v/>
      </c>
      <c r="EF279" s="482" t="str">
        <f>IF(AND('8'!EF83=""),"",'8'!EF83)</f>
        <v/>
      </c>
      <c r="EG279" s="482" t="str">
        <f>IF(AND('8'!EG83=""),"",'8'!EG83)</f>
        <v/>
      </c>
      <c r="EH279" s="482" t="str">
        <f>IF(AND('8'!EH83=""),"",'8'!EH83)</f>
        <v/>
      </c>
      <c r="EI279" s="482" t="str">
        <f>IF(AND('8'!EI83=""),"",'8'!EI83)</f>
        <v/>
      </c>
      <c r="EJ279" s="482" t="str">
        <f>IF(AND('8'!EJ83=""),"",'8'!EJ83)</f>
        <v/>
      </c>
      <c r="EK279" s="482" t="str">
        <f>IF(AND('8'!EK83=""),"",'8'!EK83)</f>
        <v/>
      </c>
      <c r="EL279" s="482" t="str">
        <f>IF(AND('8'!EL83=""),"",'8'!EL83)</f>
        <v/>
      </c>
      <c r="EM279" s="482" t="str">
        <f>IF(AND('8'!EM83=""),"",'8'!EM83)</f>
        <v/>
      </c>
      <c r="EN279" s="482" t="str">
        <f>IF(AND('8'!EN83=""),"",'8'!EN83)</f>
        <v/>
      </c>
      <c r="EO279" s="482" t="str">
        <f>IF(AND('8'!EO83=""),"",'8'!EO83)</f>
        <v/>
      </c>
      <c r="EP279" s="482" t="str">
        <f>IF(AND('8'!EP83=""),"",'8'!EP83)</f>
        <v/>
      </c>
      <c r="EQ279" s="482" t="str">
        <f>IF(AND('8'!EQ83=""),"",'8'!EQ83)</f>
        <v/>
      </c>
      <c r="ER279" s="482" t="str">
        <f>IF(AND('8'!ER83=""),"",'8'!ER83)</f>
        <v/>
      </c>
      <c r="ES279" s="482" t="str">
        <f>IF(AND('8'!ES83=""),"",'8'!ES83)</f>
        <v/>
      </c>
      <c r="ET279" s="482" t="str">
        <f>IF(AND('8'!ET83=""),"",'8'!ET83)</f>
        <v/>
      </c>
      <c r="EU279" s="482" t="str">
        <f>IF(AND('8'!EU83=""),"",'8'!EU83)</f>
        <v/>
      </c>
      <c r="EV279" s="482" t="str">
        <f>IF(AND('8'!EV83=""),"",'8'!EV83)</f>
        <v/>
      </c>
      <c r="EW279" s="482" t="str">
        <f>IF(AND('8'!EW83=""),"",'8'!EW83)</f>
        <v/>
      </c>
      <c r="EX279" s="482" t="str">
        <f>IF(AND('8'!EX83=""),"",'8'!EX83)</f>
        <v/>
      </c>
      <c r="EY279" s="482" t="str">
        <f>IF(AND('8'!EY83=""),"",'8'!EY83)</f>
        <v/>
      </c>
      <c r="EZ279" s="482" t="str">
        <f>IF(AND('8'!EZ83=""),"",'8'!EZ83)</f>
        <v/>
      </c>
      <c r="FA279" s="482" t="str">
        <f>IF(AND('8'!FA83=""),"",'8'!FA83)</f>
        <v/>
      </c>
      <c r="FB279" s="482" t="str">
        <f>IF(AND('8'!FB83=""),"",'8'!FB83)</f>
        <v/>
      </c>
      <c r="FC279" s="482" t="str">
        <f>IF(AND('8'!FC83=""),"",'8'!FC83)</f>
        <v/>
      </c>
      <c r="FD279" s="482" t="str">
        <f>IF(AND('8'!FD83=""),"",'8'!FD83)</f>
        <v/>
      </c>
      <c r="FE279" s="482" t="str">
        <f>IF(AND('8'!FE83=""),"",'8'!FE83)</f>
        <v/>
      </c>
      <c r="FF279" s="482" t="str">
        <f>IF(AND('8'!FF83=""),"",'8'!FF83)</f>
        <v xml:space="preserve"> </v>
      </c>
      <c r="FG279" s="482" t="str">
        <f>IF(AND('8'!FG83=""),"",'8'!FG83)</f>
        <v/>
      </c>
      <c r="FH279" s="482" t="str">
        <f>IF(AND('8'!FH83=""),"",'8'!FH83)</f>
        <v/>
      </c>
      <c r="FI279" s="482" t="str">
        <f>IF(AND('8'!FI83=""),"",'8'!FI83)</f>
        <v/>
      </c>
      <c r="FJ279" s="482" t="str">
        <f>IF(AND('8'!FJ83=""),"",'8'!FJ83)</f>
        <v/>
      </c>
      <c r="FK279" s="482" t="str">
        <f>IF(AND('8'!FK83=""),"",'8'!FK83)</f>
        <v/>
      </c>
      <c r="FL279" s="482" t="str">
        <f>IF(AND('8'!FL83=""),"",'8'!FL83)</f>
        <v/>
      </c>
      <c r="FM279" s="482" t="str">
        <f>IF(AND('8'!FM83=""),"",'8'!FM83)</f>
        <v xml:space="preserve"> </v>
      </c>
      <c r="FN279" s="482" t="str">
        <f>IF(AND('8'!FN83=""),"",'8'!FN83)</f>
        <v/>
      </c>
      <c r="FO279" s="482" t="str">
        <f>IF(AND('8'!FO83=""),"",'8'!FO83)</f>
        <v/>
      </c>
      <c r="FP279" s="482" t="str">
        <f>IF(AND('8'!FP83=""),"",'8'!FP83)</f>
        <v/>
      </c>
      <c r="FQ279" s="482" t="str">
        <f>IF(AND('8'!FQ83=""),"",'8'!FQ83)</f>
        <v/>
      </c>
      <c r="FR279" s="482" t="str">
        <f>IF(AND('8'!FR83=""),"",'8'!FR83)</f>
        <v/>
      </c>
      <c r="FS279" s="482" t="str">
        <f>IF(AND('8'!FS83=""),"",'8'!FS83)</f>
        <v/>
      </c>
      <c r="FT279" s="482" t="str">
        <f>IF(AND('8'!FT83=""),"",'8'!FT83)</f>
        <v xml:space="preserve"> </v>
      </c>
      <c r="FU279" s="482" t="str">
        <f>IF(AND('8'!FV83=""),"",'8'!FV83)</f>
        <v>-</v>
      </c>
      <c r="FV279" s="482" t="str">
        <f>IF(AND('8'!FW83=""),"",'8'!FW83)</f>
        <v>-</v>
      </c>
      <c r="FW279" s="482" t="str">
        <f>IF(AND('8'!FX83=""),"",'8'!FX83)</f>
        <v>-</v>
      </c>
      <c r="FX279" s="482" t="str">
        <f>IF(AND('8'!FY83=""),"",'8'!FY83)</f>
        <v>-</v>
      </c>
      <c r="FY279" s="482" t="str">
        <f>IF(AND('8'!FZ83=""),"",'8'!FZ83)</f>
        <v>-</v>
      </c>
      <c r="FZ279" s="482" t="str">
        <f>IF(AND('8'!GA83=""),"",'8'!GA83)</f>
        <v>-</v>
      </c>
      <c r="GA279" s="482" t="str">
        <f>IF(AND('8'!GB83=""),"",'8'!GB83)</f>
        <v>-</v>
      </c>
      <c r="GB279" s="482" t="str">
        <f>IF(AND('8'!GC83=""),"",'8'!GC83)</f>
        <v>-</v>
      </c>
      <c r="GC279" s="482" t="str">
        <f>IF(AND('8'!GD83=""),"",'8'!GD83)</f>
        <v>-</v>
      </c>
      <c r="GD279" s="482" t="str">
        <f>IF(AND('8'!GE83=""),"",'8'!GE83)</f>
        <v>-</v>
      </c>
      <c r="GE279" s="482" t="str">
        <f>IF(AND('8'!GF83=""),"",'8'!GF83)</f>
        <v>-</v>
      </c>
      <c r="GF279" s="482" t="str">
        <f>IF(AND('8'!GG83=""),"",'8'!GG83)</f>
        <v>-</v>
      </c>
      <c r="GG279" s="482" t="str">
        <f>IF(AND('8'!GH83=""),"",IF(AND('8'!GH83="-"),"",'8'!GH83))</f>
        <v/>
      </c>
      <c r="GH279" s="50" t="str">
        <f>IF(AND(C279=""),"",VLOOKUP(B279,Register!$A$7:$CL$311,36,FALSE))</f>
        <v/>
      </c>
      <c r="GI279" s="483" t="str">
        <f>IF(AND('8'!GL83=""),"",'8'!GL83)</f>
        <v/>
      </c>
      <c r="GJ279" s="173" t="str">
        <f>IF(AND('8'!FU83=""),"",'8'!FU83)</f>
        <v/>
      </c>
    </row>
    <row r="280" spans="1:192" ht="21">
      <c r="A280" s="480">
        <v>272</v>
      </c>
      <c r="B280" s="481" t="str">
        <f>IF(AND('8'!B84=""),"",'8'!B84)</f>
        <v/>
      </c>
      <c r="C280" s="196" t="str">
        <f>IF(AND('8'!C84=""),"",'8'!C84)</f>
        <v/>
      </c>
      <c r="D280" s="196" t="str">
        <f>IF(AND('8'!D84=""),"",'8'!D84)</f>
        <v/>
      </c>
      <c r="E280" s="201" t="str">
        <f>IF(AND('8'!E84=""),"",'8'!E84)</f>
        <v/>
      </c>
      <c r="F280" s="482" t="str">
        <f>IF(AND('8'!F84=""),"",'8'!F84)</f>
        <v/>
      </c>
      <c r="G280" s="482" t="str">
        <f>IF(AND('8'!G84=""),"",'8'!G84)</f>
        <v/>
      </c>
      <c r="H280" s="482" t="str">
        <f>IF(AND('8'!H84=""),"",'8'!H84)</f>
        <v/>
      </c>
      <c r="I280" s="482" t="str">
        <f>IF(AND('8'!I84=""),"",'8'!I84)</f>
        <v/>
      </c>
      <c r="J280" s="482" t="str">
        <f>IF(AND('8'!J84=""),"",'8'!J84)</f>
        <v/>
      </c>
      <c r="K280" s="482" t="str">
        <f>IF(AND('8'!K84=""),"",'8'!K84)</f>
        <v/>
      </c>
      <c r="L280" s="482" t="str">
        <f>IF(AND('8'!L84=""),"",'8'!L84)</f>
        <v/>
      </c>
      <c r="M280" s="482" t="str">
        <f>IF(AND('8'!M84=""),"",'8'!M84)</f>
        <v/>
      </c>
      <c r="N280" s="482" t="str">
        <f>IF(AND('8'!N84=""),"",'8'!N84)</f>
        <v/>
      </c>
      <c r="O280" s="482" t="str">
        <f>IF(AND('8'!O84=""),"",'8'!O84)</f>
        <v/>
      </c>
      <c r="P280" s="482" t="str">
        <f>IF(AND('8'!P84=""),"",'8'!P84)</f>
        <v/>
      </c>
      <c r="Q280" s="482" t="str">
        <f>IF(AND('8'!Q84=""),"",'8'!Q84)</f>
        <v/>
      </c>
      <c r="R280" s="482" t="str">
        <f>IF(AND('8'!R84=""),"",'8'!R84)</f>
        <v/>
      </c>
      <c r="S280" s="482" t="str">
        <f>IF(AND('8'!S84=""),"",'8'!S84)</f>
        <v/>
      </c>
      <c r="T280" s="482" t="str">
        <f>IF(AND('8'!T84=""),"",'8'!T84)</f>
        <v/>
      </c>
      <c r="U280" s="482" t="str">
        <f>IF(AND('8'!U84=""),"",'8'!U84)</f>
        <v/>
      </c>
      <c r="V280" s="482" t="str">
        <f>IF(AND('8'!V84=""),"",'8'!V84)</f>
        <v/>
      </c>
      <c r="W280" s="482" t="str">
        <f>IF(AND('8'!W84=""),"",'8'!W84)</f>
        <v/>
      </c>
      <c r="X280" s="482" t="str">
        <f>IF(AND('8'!X84=""),"",'8'!X84)</f>
        <v/>
      </c>
      <c r="Y280" s="482" t="str">
        <f>IF(AND('8'!Y84=""),"",'8'!Y84)</f>
        <v/>
      </c>
      <c r="Z280" s="482" t="str">
        <f>IF(AND('8'!Z84=""),"",'8'!Z84)</f>
        <v/>
      </c>
      <c r="AA280" s="482" t="str">
        <f>IF(AND('8'!AA84=""),"",'8'!AA84)</f>
        <v/>
      </c>
      <c r="AB280" s="482" t="str">
        <f>IF(AND('8'!AB84=""),"",'8'!AB84)</f>
        <v/>
      </c>
      <c r="AC280" s="482" t="str">
        <f>IF(AND('8'!AC84=""),"",'8'!AC84)</f>
        <v/>
      </c>
      <c r="AD280" s="482" t="str">
        <f>IF(AND('8'!AD84=""),"",'8'!AD84)</f>
        <v/>
      </c>
      <c r="AE280" s="482" t="str">
        <f>IF(AND('8'!AE84=""),"",'8'!AE84)</f>
        <v/>
      </c>
      <c r="AF280" s="482" t="str">
        <f>IF(AND('8'!AF84=""),"",'8'!AF84)</f>
        <v/>
      </c>
      <c r="AG280" s="482" t="str">
        <f>IF(AND('8'!AG84=""),"",'8'!AG84)</f>
        <v/>
      </c>
      <c r="AH280" s="482" t="str">
        <f>IF(AND('8'!AH84=""),"",'8'!AH84)</f>
        <v/>
      </c>
      <c r="AI280" s="482" t="str">
        <f>IF(AND('8'!AI84=""),"",'8'!AI84)</f>
        <v/>
      </c>
      <c r="AJ280" s="482" t="str">
        <f>IF(AND('8'!AJ84=""),"",'8'!AJ84)</f>
        <v/>
      </c>
      <c r="AK280" s="482" t="str">
        <f>IF(AND('8'!AK84=""),"",'8'!AK84)</f>
        <v/>
      </c>
      <c r="AL280" s="482" t="str">
        <f>IF(AND('8'!AL84=""),"",'8'!AL84)</f>
        <v/>
      </c>
      <c r="AM280" s="482" t="str">
        <f>IF(AND('8'!AM84=""),"",'8'!AM84)</f>
        <v/>
      </c>
      <c r="AN280" s="482" t="str">
        <f>IF(AND('8'!AN84=""),"",'8'!AN84)</f>
        <v/>
      </c>
      <c r="AO280" s="482" t="str">
        <f>IF(AND('8'!AO84=""),"",'8'!AO84)</f>
        <v/>
      </c>
      <c r="AP280" s="482" t="str">
        <f>IF(AND('8'!AP84=""),"",'8'!AP84)</f>
        <v/>
      </c>
      <c r="AQ280" s="482" t="str">
        <f>IF(AND('8'!AQ84=""),"",'8'!AQ84)</f>
        <v/>
      </c>
      <c r="AR280" s="482" t="str">
        <f>IF(AND('8'!AR84=""),"",'8'!AR84)</f>
        <v/>
      </c>
      <c r="AS280" s="482" t="str">
        <f>IF(AND('8'!AS84=""),"",'8'!AS84)</f>
        <v/>
      </c>
      <c r="AT280" s="482" t="str">
        <f>IF(AND('8'!AT84=""),"",'8'!AT84)</f>
        <v/>
      </c>
      <c r="AU280" s="482" t="str">
        <f>IF(AND('8'!AU84=""),"",'8'!AU84)</f>
        <v/>
      </c>
      <c r="AV280" s="482" t="str">
        <f>IF(AND('8'!AV84=""),"",'8'!AV84)</f>
        <v/>
      </c>
      <c r="AW280" s="482" t="str">
        <f>IF(AND('8'!AW84=""),"",'8'!AW84)</f>
        <v/>
      </c>
      <c r="AX280" s="482" t="str">
        <f>IF(AND('8'!AX84=""),"",'8'!AX84)</f>
        <v/>
      </c>
      <c r="AY280" s="482" t="str">
        <f>IF(AND('8'!AY84=""),"",'8'!AY84)</f>
        <v/>
      </c>
      <c r="AZ280" s="482" t="str">
        <f>IF(AND('8'!AZ84=""),"",'8'!AZ84)</f>
        <v/>
      </c>
      <c r="BA280" s="482" t="str">
        <f>IF(AND('8'!BA84=""),"",'8'!BA84)</f>
        <v/>
      </c>
      <c r="BB280" s="482" t="str">
        <f>IF(AND('8'!BB84=""),"",'8'!BB84)</f>
        <v/>
      </c>
      <c r="BC280" s="482" t="str">
        <f>IF(AND('8'!BC84=""),"",'8'!BC84)</f>
        <v/>
      </c>
      <c r="BD280" s="482" t="str">
        <f>IF(AND('8'!BD84=""),"",'8'!BD84)</f>
        <v/>
      </c>
      <c r="BE280" s="482" t="str">
        <f>IF(AND('8'!BE84=""),"",'8'!BE84)</f>
        <v/>
      </c>
      <c r="BF280" s="482" t="str">
        <f>IF(AND('8'!BF84=""),"",'8'!BF84)</f>
        <v/>
      </c>
      <c r="BG280" s="482" t="str">
        <f>IF(AND('8'!BG84=""),"",'8'!BG84)</f>
        <v/>
      </c>
      <c r="BH280" s="482" t="str">
        <f>IF(AND('8'!BH84=""),"",'8'!BH84)</f>
        <v/>
      </c>
      <c r="BI280" s="482" t="str">
        <f>IF(AND('8'!BI84=""),"",'8'!BI84)</f>
        <v/>
      </c>
      <c r="BJ280" s="482" t="str">
        <f>IF(AND('8'!BJ84=""),"",'8'!BJ84)</f>
        <v/>
      </c>
      <c r="BK280" s="482" t="str">
        <f>IF(AND('8'!BK84=""),"",'8'!BK84)</f>
        <v/>
      </c>
      <c r="BL280" s="482" t="str">
        <f>IF(AND('8'!BL84=""),"",'8'!BL84)</f>
        <v/>
      </c>
      <c r="BM280" s="482" t="str">
        <f>IF(AND('8'!BM84=""),"",'8'!BM84)</f>
        <v/>
      </c>
      <c r="BN280" s="482" t="str">
        <f>IF(AND('8'!BN84=""),"",'8'!BN84)</f>
        <v/>
      </c>
      <c r="BO280" s="482" t="str">
        <f>IF(AND('8'!BO84=""),"",'8'!BO84)</f>
        <v/>
      </c>
      <c r="BP280" s="482" t="str">
        <f>IF(AND('8'!BP84=""),"",'8'!BP84)</f>
        <v/>
      </c>
      <c r="BQ280" s="482" t="str">
        <f>IF(AND('8'!BQ84=""),"",'8'!BQ84)</f>
        <v/>
      </c>
      <c r="BR280" s="482" t="str">
        <f>IF(AND('8'!BR84=""),"",'8'!BR84)</f>
        <v/>
      </c>
      <c r="BS280" s="482" t="str">
        <f>IF(AND('8'!BS84=""),"",'8'!BS84)</f>
        <v/>
      </c>
      <c r="BT280" s="482" t="str">
        <f>IF(AND('8'!BT84=""),"",'8'!BT84)</f>
        <v/>
      </c>
      <c r="BU280" s="482" t="str">
        <f>IF(AND('8'!BU84=""),"",'8'!BU84)</f>
        <v/>
      </c>
      <c r="BV280" s="482" t="str">
        <f>IF(AND('8'!BV84=""),"",'8'!BV84)</f>
        <v/>
      </c>
      <c r="BW280" s="482" t="str">
        <f>IF(AND('8'!BW84=""),"",'8'!BW84)</f>
        <v/>
      </c>
      <c r="BX280" s="482" t="str">
        <f>IF(AND('8'!BX84=""),"",'8'!BX84)</f>
        <v/>
      </c>
      <c r="BY280" s="482" t="str">
        <f>IF(AND('8'!BY84=""),"",'8'!BY84)</f>
        <v/>
      </c>
      <c r="BZ280" s="482" t="str">
        <f>IF(AND('8'!BZ84=""),"",'8'!BZ84)</f>
        <v/>
      </c>
      <c r="CA280" s="482" t="str">
        <f>IF(AND('8'!CA84=""),"",'8'!CA84)</f>
        <v/>
      </c>
      <c r="CB280" s="482" t="str">
        <f>IF(AND('8'!CB84=""),"",'8'!CB84)</f>
        <v/>
      </c>
      <c r="CC280" s="482" t="str">
        <f>IF(AND('8'!CC84=""),"",'8'!CC84)</f>
        <v/>
      </c>
      <c r="CD280" s="482" t="str">
        <f>IF(AND('8'!CD84=""),"",'8'!CD84)</f>
        <v/>
      </c>
      <c r="CE280" s="482" t="str">
        <f>IF(AND('8'!CE84=""),"",'8'!CE84)</f>
        <v/>
      </c>
      <c r="CF280" s="482" t="str">
        <f>IF(AND('8'!CF84=""),"",'8'!CF84)</f>
        <v/>
      </c>
      <c r="CG280" s="482" t="str">
        <f>IF(AND('8'!CG84=""),"",'8'!CG84)</f>
        <v/>
      </c>
      <c r="CH280" s="482" t="str">
        <f>IF(AND('8'!CH84=""),"",'8'!CH84)</f>
        <v/>
      </c>
      <c r="CI280" s="482" t="str">
        <f>IF(AND('8'!CI84=""),"",'8'!CI84)</f>
        <v/>
      </c>
      <c r="CJ280" s="482" t="str">
        <f>IF(AND('8'!CJ84=""),"",'8'!CJ84)</f>
        <v/>
      </c>
      <c r="CK280" s="482" t="str">
        <f>IF(AND('8'!CK84=""),"",'8'!CK84)</f>
        <v/>
      </c>
      <c r="CL280" s="482" t="str">
        <f>IF(AND('8'!CL84=""),"",'8'!CL84)</f>
        <v/>
      </c>
      <c r="CM280" s="482" t="str">
        <f>IF(AND('8'!CM84=""),"",'8'!CM84)</f>
        <v/>
      </c>
      <c r="CN280" s="482" t="str">
        <f>IF(AND('8'!CN84=""),"",'8'!CN84)</f>
        <v/>
      </c>
      <c r="CO280" s="482" t="str">
        <f>IF(AND('8'!CO84=""),"",'8'!CO84)</f>
        <v/>
      </c>
      <c r="CP280" s="482" t="str">
        <f>IF(AND('8'!CP84=""),"",'8'!CP84)</f>
        <v/>
      </c>
      <c r="CQ280" s="482" t="str">
        <f>IF(AND('8'!CQ84=""),"",'8'!CQ84)</f>
        <v/>
      </c>
      <c r="CR280" s="482" t="str">
        <f>IF(AND('8'!CR84=""),"",'8'!CR84)</f>
        <v/>
      </c>
      <c r="CS280" s="482" t="str">
        <f>IF(AND('8'!CS84=""),"",'8'!CS84)</f>
        <v/>
      </c>
      <c r="CT280" s="482" t="str">
        <f>IF(AND('8'!CT84=""),"",'8'!CT84)</f>
        <v/>
      </c>
      <c r="CU280" s="482" t="str">
        <f>IF(AND('8'!CU84=""),"",'8'!CU84)</f>
        <v/>
      </c>
      <c r="CV280" s="482" t="str">
        <f>IF(AND('8'!CV84=""),"",'8'!CV84)</f>
        <v/>
      </c>
      <c r="CW280" s="482" t="str">
        <f>IF(AND('8'!CW84=""),"",'8'!CW84)</f>
        <v/>
      </c>
      <c r="CX280" s="482" t="str">
        <f>IF(AND('8'!CX84=""),"",'8'!CX84)</f>
        <v/>
      </c>
      <c r="CY280" s="482" t="str">
        <f>IF(AND('8'!CY84=""),"",'8'!CY84)</f>
        <v/>
      </c>
      <c r="CZ280" s="482" t="str">
        <f>IF(AND('8'!CZ84=""),"",'8'!CZ84)</f>
        <v/>
      </c>
      <c r="DA280" s="482" t="str">
        <f>IF(AND('8'!DA84=""),"",'8'!DA84)</f>
        <v/>
      </c>
      <c r="DB280" s="482" t="str">
        <f>IF(AND('8'!DB84=""),"",'8'!DB84)</f>
        <v/>
      </c>
      <c r="DC280" s="482" t="str">
        <f>IF(AND('8'!DC84=""),"",'8'!DC84)</f>
        <v/>
      </c>
      <c r="DD280" s="482" t="str">
        <f>IF(AND('8'!DD84=""),"",'8'!DD84)</f>
        <v/>
      </c>
      <c r="DE280" s="482" t="str">
        <f>IF(AND('8'!DE84=""),"",'8'!DE84)</f>
        <v/>
      </c>
      <c r="DF280" s="482" t="str">
        <f>IF(AND('8'!DF84=""),"",'8'!DF84)</f>
        <v/>
      </c>
      <c r="DG280" s="482" t="str">
        <f>IF(AND('8'!DG84=""),"",'8'!DG84)</f>
        <v/>
      </c>
      <c r="DH280" s="482" t="str">
        <f>IF(AND('8'!DH84=""),"",'8'!DH84)</f>
        <v/>
      </c>
      <c r="DI280" s="482" t="str">
        <f>IF(AND('8'!DI84=""),"",'8'!DI84)</f>
        <v/>
      </c>
      <c r="DJ280" s="482" t="str">
        <f>IF(AND('8'!DJ84=""),"",'8'!DJ84)</f>
        <v/>
      </c>
      <c r="DK280" s="482" t="str">
        <f>IF(AND('8'!DK84=""),"",'8'!DK84)</f>
        <v/>
      </c>
      <c r="DL280" s="482" t="str">
        <f>IF(AND('8'!DL84=""),"",'8'!DL84)</f>
        <v/>
      </c>
      <c r="DM280" s="482" t="str">
        <f>IF(AND('8'!DM84=""),"",'8'!DM84)</f>
        <v/>
      </c>
      <c r="DN280" s="482" t="str">
        <f>IF(AND('8'!DN84=""),"",'8'!DN84)</f>
        <v/>
      </c>
      <c r="DO280" s="482" t="str">
        <f>IF(AND('8'!DO84=""),"",'8'!DO84)</f>
        <v/>
      </c>
      <c r="DP280" s="482" t="str">
        <f>IF(AND('8'!DP84=""),"",'8'!DP84)</f>
        <v/>
      </c>
      <c r="DQ280" s="482" t="str">
        <f>IF(AND('8'!DQ84=""),"",'8'!DQ84)</f>
        <v/>
      </c>
      <c r="DR280" s="482" t="str">
        <f>IF(AND('8'!DR84=""),"",'8'!DR84)</f>
        <v/>
      </c>
      <c r="DS280" s="482" t="str">
        <f>IF(AND('8'!DS84=""),"",'8'!DS84)</f>
        <v/>
      </c>
      <c r="DT280" s="482" t="str">
        <f>IF(AND('8'!DT84=""),"",'8'!DT84)</f>
        <v/>
      </c>
      <c r="DU280" s="482" t="str">
        <f>IF(AND('8'!DU84=""),"",'8'!DU84)</f>
        <v/>
      </c>
      <c r="DV280" s="482" t="str">
        <f>IF(AND('8'!DV84=""),"",'8'!DV84)</f>
        <v/>
      </c>
      <c r="DW280" s="482" t="str">
        <f>IF(AND('8'!DW84=""),"",'8'!DW84)</f>
        <v/>
      </c>
      <c r="DX280" s="482" t="str">
        <f>IF(AND('8'!DX84=""),"",'8'!DX84)</f>
        <v/>
      </c>
      <c r="DY280" s="482" t="str">
        <f>IF(AND('8'!DY84=""),"",'8'!DY84)</f>
        <v/>
      </c>
      <c r="DZ280" s="482" t="str">
        <f>IF(AND('8'!DZ84=""),"",'8'!DZ84)</f>
        <v/>
      </c>
      <c r="EA280" s="482" t="str">
        <f>IF(AND('8'!EA84=""),"",'8'!EA84)</f>
        <v/>
      </c>
      <c r="EB280" s="482" t="str">
        <f>IF(AND('8'!EB84=""),"",'8'!EB84)</f>
        <v/>
      </c>
      <c r="EC280" s="482" t="str">
        <f>IF(AND('8'!EC84=""),"",'8'!EC84)</f>
        <v/>
      </c>
      <c r="ED280" s="482" t="str">
        <f>IF(AND('8'!ED84=""),"",'8'!ED84)</f>
        <v/>
      </c>
      <c r="EE280" s="482" t="str">
        <f>IF(AND('8'!EE84=""),"",'8'!EE84)</f>
        <v/>
      </c>
      <c r="EF280" s="482" t="str">
        <f>IF(AND('8'!EF84=""),"",'8'!EF84)</f>
        <v/>
      </c>
      <c r="EG280" s="482" t="str">
        <f>IF(AND('8'!EG84=""),"",'8'!EG84)</f>
        <v/>
      </c>
      <c r="EH280" s="482" t="str">
        <f>IF(AND('8'!EH84=""),"",'8'!EH84)</f>
        <v/>
      </c>
      <c r="EI280" s="482" t="str">
        <f>IF(AND('8'!EI84=""),"",'8'!EI84)</f>
        <v/>
      </c>
      <c r="EJ280" s="482" t="str">
        <f>IF(AND('8'!EJ84=""),"",'8'!EJ84)</f>
        <v/>
      </c>
      <c r="EK280" s="482" t="str">
        <f>IF(AND('8'!EK84=""),"",'8'!EK84)</f>
        <v/>
      </c>
      <c r="EL280" s="482" t="str">
        <f>IF(AND('8'!EL84=""),"",'8'!EL84)</f>
        <v/>
      </c>
      <c r="EM280" s="482" t="str">
        <f>IF(AND('8'!EM84=""),"",'8'!EM84)</f>
        <v/>
      </c>
      <c r="EN280" s="482" t="str">
        <f>IF(AND('8'!EN84=""),"",'8'!EN84)</f>
        <v/>
      </c>
      <c r="EO280" s="482" t="str">
        <f>IF(AND('8'!EO84=""),"",'8'!EO84)</f>
        <v/>
      </c>
      <c r="EP280" s="482" t="str">
        <f>IF(AND('8'!EP84=""),"",'8'!EP84)</f>
        <v/>
      </c>
      <c r="EQ280" s="482" t="str">
        <f>IF(AND('8'!EQ84=""),"",'8'!EQ84)</f>
        <v/>
      </c>
      <c r="ER280" s="482" t="str">
        <f>IF(AND('8'!ER84=""),"",'8'!ER84)</f>
        <v/>
      </c>
      <c r="ES280" s="482" t="str">
        <f>IF(AND('8'!ES84=""),"",'8'!ES84)</f>
        <v/>
      </c>
      <c r="ET280" s="482" t="str">
        <f>IF(AND('8'!ET84=""),"",'8'!ET84)</f>
        <v/>
      </c>
      <c r="EU280" s="482" t="str">
        <f>IF(AND('8'!EU84=""),"",'8'!EU84)</f>
        <v/>
      </c>
      <c r="EV280" s="482" t="str">
        <f>IF(AND('8'!EV84=""),"",'8'!EV84)</f>
        <v/>
      </c>
      <c r="EW280" s="482" t="str">
        <f>IF(AND('8'!EW84=""),"",'8'!EW84)</f>
        <v/>
      </c>
      <c r="EX280" s="482" t="str">
        <f>IF(AND('8'!EX84=""),"",'8'!EX84)</f>
        <v/>
      </c>
      <c r="EY280" s="482" t="str">
        <f>IF(AND('8'!EY84=""),"",'8'!EY84)</f>
        <v/>
      </c>
      <c r="EZ280" s="482" t="str">
        <f>IF(AND('8'!EZ84=""),"",'8'!EZ84)</f>
        <v/>
      </c>
      <c r="FA280" s="482" t="str">
        <f>IF(AND('8'!FA84=""),"",'8'!FA84)</f>
        <v/>
      </c>
      <c r="FB280" s="482" t="str">
        <f>IF(AND('8'!FB84=""),"",'8'!FB84)</f>
        <v/>
      </c>
      <c r="FC280" s="482" t="str">
        <f>IF(AND('8'!FC84=""),"",'8'!FC84)</f>
        <v/>
      </c>
      <c r="FD280" s="482" t="str">
        <f>IF(AND('8'!FD84=""),"",'8'!FD84)</f>
        <v/>
      </c>
      <c r="FE280" s="482" t="str">
        <f>IF(AND('8'!FE84=""),"",'8'!FE84)</f>
        <v/>
      </c>
      <c r="FF280" s="482" t="str">
        <f>IF(AND('8'!FF84=""),"",'8'!FF84)</f>
        <v xml:space="preserve"> </v>
      </c>
      <c r="FG280" s="482" t="str">
        <f>IF(AND('8'!FG84=""),"",'8'!FG84)</f>
        <v/>
      </c>
      <c r="FH280" s="482" t="str">
        <f>IF(AND('8'!FH84=""),"",'8'!FH84)</f>
        <v/>
      </c>
      <c r="FI280" s="482" t="str">
        <f>IF(AND('8'!FI84=""),"",'8'!FI84)</f>
        <v/>
      </c>
      <c r="FJ280" s="482" t="str">
        <f>IF(AND('8'!FJ84=""),"",'8'!FJ84)</f>
        <v/>
      </c>
      <c r="FK280" s="482" t="str">
        <f>IF(AND('8'!FK84=""),"",'8'!FK84)</f>
        <v/>
      </c>
      <c r="FL280" s="482" t="str">
        <f>IF(AND('8'!FL84=""),"",'8'!FL84)</f>
        <v/>
      </c>
      <c r="FM280" s="482" t="str">
        <f>IF(AND('8'!FM84=""),"",'8'!FM84)</f>
        <v xml:space="preserve"> </v>
      </c>
      <c r="FN280" s="482" t="str">
        <f>IF(AND('8'!FN84=""),"",'8'!FN84)</f>
        <v/>
      </c>
      <c r="FO280" s="482" t="str">
        <f>IF(AND('8'!FO84=""),"",'8'!FO84)</f>
        <v/>
      </c>
      <c r="FP280" s="482" t="str">
        <f>IF(AND('8'!FP84=""),"",'8'!FP84)</f>
        <v/>
      </c>
      <c r="FQ280" s="482" t="str">
        <f>IF(AND('8'!FQ84=""),"",'8'!FQ84)</f>
        <v/>
      </c>
      <c r="FR280" s="482" t="str">
        <f>IF(AND('8'!FR84=""),"",'8'!FR84)</f>
        <v/>
      </c>
      <c r="FS280" s="482" t="str">
        <f>IF(AND('8'!FS84=""),"",'8'!FS84)</f>
        <v/>
      </c>
      <c r="FT280" s="482" t="str">
        <f>IF(AND('8'!FT84=""),"",'8'!FT84)</f>
        <v xml:space="preserve"> </v>
      </c>
      <c r="FU280" s="482" t="str">
        <f>IF(AND('8'!FV84=""),"",'8'!FV84)</f>
        <v>-</v>
      </c>
      <c r="FV280" s="482" t="str">
        <f>IF(AND('8'!FW84=""),"",'8'!FW84)</f>
        <v>-</v>
      </c>
      <c r="FW280" s="482" t="str">
        <f>IF(AND('8'!FX84=""),"",'8'!FX84)</f>
        <v>-</v>
      </c>
      <c r="FX280" s="482" t="str">
        <f>IF(AND('8'!FY84=""),"",'8'!FY84)</f>
        <v>-</v>
      </c>
      <c r="FY280" s="482" t="str">
        <f>IF(AND('8'!FZ84=""),"",'8'!FZ84)</f>
        <v>-</v>
      </c>
      <c r="FZ280" s="482" t="str">
        <f>IF(AND('8'!GA84=""),"",'8'!GA84)</f>
        <v>-</v>
      </c>
      <c r="GA280" s="482" t="str">
        <f>IF(AND('8'!GB84=""),"",'8'!GB84)</f>
        <v>-</v>
      </c>
      <c r="GB280" s="482" t="str">
        <f>IF(AND('8'!GC84=""),"",'8'!GC84)</f>
        <v>-</v>
      </c>
      <c r="GC280" s="482" t="str">
        <f>IF(AND('8'!GD84=""),"",'8'!GD84)</f>
        <v>-</v>
      </c>
      <c r="GD280" s="482" t="str">
        <f>IF(AND('8'!GE84=""),"",'8'!GE84)</f>
        <v>-</v>
      </c>
      <c r="GE280" s="482" t="str">
        <f>IF(AND('8'!GF84=""),"",'8'!GF84)</f>
        <v>-</v>
      </c>
      <c r="GF280" s="482" t="str">
        <f>IF(AND('8'!GG84=""),"",'8'!GG84)</f>
        <v>-</v>
      </c>
      <c r="GG280" s="482" t="str">
        <f>IF(AND('8'!GH84=""),"",IF(AND('8'!GH84="-"),"",'8'!GH84))</f>
        <v/>
      </c>
      <c r="GH280" s="50" t="str">
        <f>IF(AND(C280=""),"",VLOOKUP(B280,Register!$A$7:$CL$311,36,FALSE))</f>
        <v/>
      </c>
      <c r="GI280" s="483" t="str">
        <f>IF(AND('8'!GL84=""),"",'8'!GL84)</f>
        <v/>
      </c>
      <c r="GJ280" s="173" t="str">
        <f>IF(AND('8'!FU84=""),"",'8'!FU84)</f>
        <v/>
      </c>
    </row>
    <row r="281" spans="1:192" ht="21">
      <c r="A281" s="480">
        <v>273</v>
      </c>
      <c r="B281" s="481" t="str">
        <f>IF(AND('8'!B85=""),"",'8'!B85)</f>
        <v/>
      </c>
      <c r="C281" s="196" t="str">
        <f>IF(AND('8'!C85=""),"",'8'!C85)</f>
        <v/>
      </c>
      <c r="D281" s="196" t="str">
        <f>IF(AND('8'!D85=""),"",'8'!D85)</f>
        <v/>
      </c>
      <c r="E281" s="201" t="str">
        <f>IF(AND('8'!E85=""),"",'8'!E85)</f>
        <v/>
      </c>
      <c r="F281" s="482" t="str">
        <f>IF(AND('8'!F85=""),"",'8'!F85)</f>
        <v/>
      </c>
      <c r="G281" s="482" t="str">
        <f>IF(AND('8'!G85=""),"",'8'!G85)</f>
        <v/>
      </c>
      <c r="H281" s="482" t="str">
        <f>IF(AND('8'!H85=""),"",'8'!H85)</f>
        <v/>
      </c>
      <c r="I281" s="482" t="str">
        <f>IF(AND('8'!I85=""),"",'8'!I85)</f>
        <v/>
      </c>
      <c r="J281" s="482" t="str">
        <f>IF(AND('8'!J85=""),"",'8'!J85)</f>
        <v/>
      </c>
      <c r="K281" s="482" t="str">
        <f>IF(AND('8'!K85=""),"",'8'!K85)</f>
        <v/>
      </c>
      <c r="L281" s="482" t="str">
        <f>IF(AND('8'!L85=""),"",'8'!L85)</f>
        <v/>
      </c>
      <c r="M281" s="482" t="str">
        <f>IF(AND('8'!M85=""),"",'8'!M85)</f>
        <v/>
      </c>
      <c r="N281" s="482" t="str">
        <f>IF(AND('8'!N85=""),"",'8'!N85)</f>
        <v/>
      </c>
      <c r="O281" s="482" t="str">
        <f>IF(AND('8'!O85=""),"",'8'!O85)</f>
        <v/>
      </c>
      <c r="P281" s="482" t="str">
        <f>IF(AND('8'!P85=""),"",'8'!P85)</f>
        <v/>
      </c>
      <c r="Q281" s="482" t="str">
        <f>IF(AND('8'!Q85=""),"",'8'!Q85)</f>
        <v/>
      </c>
      <c r="R281" s="482" t="str">
        <f>IF(AND('8'!R85=""),"",'8'!R85)</f>
        <v/>
      </c>
      <c r="S281" s="482" t="str">
        <f>IF(AND('8'!S85=""),"",'8'!S85)</f>
        <v/>
      </c>
      <c r="T281" s="482" t="str">
        <f>IF(AND('8'!T85=""),"",'8'!T85)</f>
        <v/>
      </c>
      <c r="U281" s="482" t="str">
        <f>IF(AND('8'!U85=""),"",'8'!U85)</f>
        <v/>
      </c>
      <c r="V281" s="482" t="str">
        <f>IF(AND('8'!V85=""),"",'8'!V85)</f>
        <v/>
      </c>
      <c r="W281" s="482" t="str">
        <f>IF(AND('8'!W85=""),"",'8'!W85)</f>
        <v/>
      </c>
      <c r="X281" s="482" t="str">
        <f>IF(AND('8'!X85=""),"",'8'!X85)</f>
        <v/>
      </c>
      <c r="Y281" s="482" t="str">
        <f>IF(AND('8'!Y85=""),"",'8'!Y85)</f>
        <v/>
      </c>
      <c r="Z281" s="482" t="str">
        <f>IF(AND('8'!Z85=""),"",'8'!Z85)</f>
        <v/>
      </c>
      <c r="AA281" s="482" t="str">
        <f>IF(AND('8'!AA85=""),"",'8'!AA85)</f>
        <v/>
      </c>
      <c r="AB281" s="482" t="str">
        <f>IF(AND('8'!AB85=""),"",'8'!AB85)</f>
        <v/>
      </c>
      <c r="AC281" s="482" t="str">
        <f>IF(AND('8'!AC85=""),"",'8'!AC85)</f>
        <v/>
      </c>
      <c r="AD281" s="482" t="str">
        <f>IF(AND('8'!AD85=""),"",'8'!AD85)</f>
        <v/>
      </c>
      <c r="AE281" s="482" t="str">
        <f>IF(AND('8'!AE85=""),"",'8'!AE85)</f>
        <v/>
      </c>
      <c r="AF281" s="482" t="str">
        <f>IF(AND('8'!AF85=""),"",'8'!AF85)</f>
        <v/>
      </c>
      <c r="AG281" s="482" t="str">
        <f>IF(AND('8'!AG85=""),"",'8'!AG85)</f>
        <v/>
      </c>
      <c r="AH281" s="482" t="str">
        <f>IF(AND('8'!AH85=""),"",'8'!AH85)</f>
        <v/>
      </c>
      <c r="AI281" s="482" t="str">
        <f>IF(AND('8'!AI85=""),"",'8'!AI85)</f>
        <v/>
      </c>
      <c r="AJ281" s="482" t="str">
        <f>IF(AND('8'!AJ85=""),"",'8'!AJ85)</f>
        <v/>
      </c>
      <c r="AK281" s="482" t="str">
        <f>IF(AND('8'!AK85=""),"",'8'!AK85)</f>
        <v/>
      </c>
      <c r="AL281" s="482" t="str">
        <f>IF(AND('8'!AL85=""),"",'8'!AL85)</f>
        <v/>
      </c>
      <c r="AM281" s="482" t="str">
        <f>IF(AND('8'!AM85=""),"",'8'!AM85)</f>
        <v/>
      </c>
      <c r="AN281" s="482" t="str">
        <f>IF(AND('8'!AN85=""),"",'8'!AN85)</f>
        <v/>
      </c>
      <c r="AO281" s="482" t="str">
        <f>IF(AND('8'!AO85=""),"",'8'!AO85)</f>
        <v/>
      </c>
      <c r="AP281" s="482" t="str">
        <f>IF(AND('8'!AP85=""),"",'8'!AP85)</f>
        <v/>
      </c>
      <c r="AQ281" s="482" t="str">
        <f>IF(AND('8'!AQ85=""),"",'8'!AQ85)</f>
        <v/>
      </c>
      <c r="AR281" s="482" t="str">
        <f>IF(AND('8'!AR85=""),"",'8'!AR85)</f>
        <v/>
      </c>
      <c r="AS281" s="482" t="str">
        <f>IF(AND('8'!AS85=""),"",'8'!AS85)</f>
        <v/>
      </c>
      <c r="AT281" s="482" t="str">
        <f>IF(AND('8'!AT85=""),"",'8'!AT85)</f>
        <v/>
      </c>
      <c r="AU281" s="482" t="str">
        <f>IF(AND('8'!AU85=""),"",'8'!AU85)</f>
        <v/>
      </c>
      <c r="AV281" s="482" t="str">
        <f>IF(AND('8'!AV85=""),"",'8'!AV85)</f>
        <v/>
      </c>
      <c r="AW281" s="482" t="str">
        <f>IF(AND('8'!AW85=""),"",'8'!AW85)</f>
        <v/>
      </c>
      <c r="AX281" s="482" t="str">
        <f>IF(AND('8'!AX85=""),"",'8'!AX85)</f>
        <v/>
      </c>
      <c r="AY281" s="482" t="str">
        <f>IF(AND('8'!AY85=""),"",'8'!AY85)</f>
        <v/>
      </c>
      <c r="AZ281" s="482" t="str">
        <f>IF(AND('8'!AZ85=""),"",'8'!AZ85)</f>
        <v/>
      </c>
      <c r="BA281" s="482" t="str">
        <f>IF(AND('8'!BA85=""),"",'8'!BA85)</f>
        <v/>
      </c>
      <c r="BB281" s="482" t="str">
        <f>IF(AND('8'!BB85=""),"",'8'!BB85)</f>
        <v/>
      </c>
      <c r="BC281" s="482" t="str">
        <f>IF(AND('8'!BC85=""),"",'8'!BC85)</f>
        <v/>
      </c>
      <c r="BD281" s="482" t="str">
        <f>IF(AND('8'!BD85=""),"",'8'!BD85)</f>
        <v/>
      </c>
      <c r="BE281" s="482" t="str">
        <f>IF(AND('8'!BE85=""),"",'8'!BE85)</f>
        <v/>
      </c>
      <c r="BF281" s="482" t="str">
        <f>IF(AND('8'!BF85=""),"",'8'!BF85)</f>
        <v/>
      </c>
      <c r="BG281" s="482" t="str">
        <f>IF(AND('8'!BG85=""),"",'8'!BG85)</f>
        <v/>
      </c>
      <c r="BH281" s="482" t="str">
        <f>IF(AND('8'!BH85=""),"",'8'!BH85)</f>
        <v/>
      </c>
      <c r="BI281" s="482" t="str">
        <f>IF(AND('8'!BI85=""),"",'8'!BI85)</f>
        <v/>
      </c>
      <c r="BJ281" s="482" t="str">
        <f>IF(AND('8'!BJ85=""),"",'8'!BJ85)</f>
        <v/>
      </c>
      <c r="BK281" s="482" t="str">
        <f>IF(AND('8'!BK85=""),"",'8'!BK85)</f>
        <v/>
      </c>
      <c r="BL281" s="482" t="str">
        <f>IF(AND('8'!BL85=""),"",'8'!BL85)</f>
        <v/>
      </c>
      <c r="BM281" s="482" t="str">
        <f>IF(AND('8'!BM85=""),"",'8'!BM85)</f>
        <v/>
      </c>
      <c r="BN281" s="482" t="str">
        <f>IF(AND('8'!BN85=""),"",'8'!BN85)</f>
        <v/>
      </c>
      <c r="BO281" s="482" t="str">
        <f>IF(AND('8'!BO85=""),"",'8'!BO85)</f>
        <v/>
      </c>
      <c r="BP281" s="482" t="str">
        <f>IF(AND('8'!BP85=""),"",'8'!BP85)</f>
        <v/>
      </c>
      <c r="BQ281" s="482" t="str">
        <f>IF(AND('8'!BQ85=""),"",'8'!BQ85)</f>
        <v/>
      </c>
      <c r="BR281" s="482" t="str">
        <f>IF(AND('8'!BR85=""),"",'8'!BR85)</f>
        <v/>
      </c>
      <c r="BS281" s="482" t="str">
        <f>IF(AND('8'!BS85=""),"",'8'!BS85)</f>
        <v/>
      </c>
      <c r="BT281" s="482" t="str">
        <f>IF(AND('8'!BT85=""),"",'8'!BT85)</f>
        <v/>
      </c>
      <c r="BU281" s="482" t="str">
        <f>IF(AND('8'!BU85=""),"",'8'!BU85)</f>
        <v/>
      </c>
      <c r="BV281" s="482" t="str">
        <f>IF(AND('8'!BV85=""),"",'8'!BV85)</f>
        <v/>
      </c>
      <c r="BW281" s="482" t="str">
        <f>IF(AND('8'!BW85=""),"",'8'!BW85)</f>
        <v/>
      </c>
      <c r="BX281" s="482" t="str">
        <f>IF(AND('8'!BX85=""),"",'8'!BX85)</f>
        <v/>
      </c>
      <c r="BY281" s="482" t="str">
        <f>IF(AND('8'!BY85=""),"",'8'!BY85)</f>
        <v/>
      </c>
      <c r="BZ281" s="482" t="str">
        <f>IF(AND('8'!BZ85=""),"",'8'!BZ85)</f>
        <v/>
      </c>
      <c r="CA281" s="482" t="str">
        <f>IF(AND('8'!CA85=""),"",'8'!CA85)</f>
        <v/>
      </c>
      <c r="CB281" s="482" t="str">
        <f>IF(AND('8'!CB85=""),"",'8'!CB85)</f>
        <v/>
      </c>
      <c r="CC281" s="482" t="str">
        <f>IF(AND('8'!CC85=""),"",'8'!CC85)</f>
        <v/>
      </c>
      <c r="CD281" s="482" t="str">
        <f>IF(AND('8'!CD85=""),"",'8'!CD85)</f>
        <v/>
      </c>
      <c r="CE281" s="482" t="str">
        <f>IF(AND('8'!CE85=""),"",'8'!CE85)</f>
        <v/>
      </c>
      <c r="CF281" s="482" t="str">
        <f>IF(AND('8'!CF85=""),"",'8'!CF85)</f>
        <v/>
      </c>
      <c r="CG281" s="482" t="str">
        <f>IF(AND('8'!CG85=""),"",'8'!CG85)</f>
        <v/>
      </c>
      <c r="CH281" s="482" t="str">
        <f>IF(AND('8'!CH85=""),"",'8'!CH85)</f>
        <v/>
      </c>
      <c r="CI281" s="482" t="str">
        <f>IF(AND('8'!CI85=""),"",'8'!CI85)</f>
        <v/>
      </c>
      <c r="CJ281" s="482" t="str">
        <f>IF(AND('8'!CJ85=""),"",'8'!CJ85)</f>
        <v/>
      </c>
      <c r="CK281" s="482" t="str">
        <f>IF(AND('8'!CK85=""),"",'8'!CK85)</f>
        <v/>
      </c>
      <c r="CL281" s="482" t="str">
        <f>IF(AND('8'!CL85=""),"",'8'!CL85)</f>
        <v/>
      </c>
      <c r="CM281" s="482" t="str">
        <f>IF(AND('8'!CM85=""),"",'8'!CM85)</f>
        <v/>
      </c>
      <c r="CN281" s="482" t="str">
        <f>IF(AND('8'!CN85=""),"",'8'!CN85)</f>
        <v/>
      </c>
      <c r="CO281" s="482" t="str">
        <f>IF(AND('8'!CO85=""),"",'8'!CO85)</f>
        <v/>
      </c>
      <c r="CP281" s="482" t="str">
        <f>IF(AND('8'!CP85=""),"",'8'!CP85)</f>
        <v/>
      </c>
      <c r="CQ281" s="482" t="str">
        <f>IF(AND('8'!CQ85=""),"",'8'!CQ85)</f>
        <v/>
      </c>
      <c r="CR281" s="482" t="str">
        <f>IF(AND('8'!CR85=""),"",'8'!CR85)</f>
        <v/>
      </c>
      <c r="CS281" s="482" t="str">
        <f>IF(AND('8'!CS85=""),"",'8'!CS85)</f>
        <v/>
      </c>
      <c r="CT281" s="482" t="str">
        <f>IF(AND('8'!CT85=""),"",'8'!CT85)</f>
        <v/>
      </c>
      <c r="CU281" s="482" t="str">
        <f>IF(AND('8'!CU85=""),"",'8'!CU85)</f>
        <v/>
      </c>
      <c r="CV281" s="482" t="str">
        <f>IF(AND('8'!CV85=""),"",'8'!CV85)</f>
        <v/>
      </c>
      <c r="CW281" s="482" t="str">
        <f>IF(AND('8'!CW85=""),"",'8'!CW85)</f>
        <v/>
      </c>
      <c r="CX281" s="482" t="str">
        <f>IF(AND('8'!CX85=""),"",'8'!CX85)</f>
        <v/>
      </c>
      <c r="CY281" s="482" t="str">
        <f>IF(AND('8'!CY85=""),"",'8'!CY85)</f>
        <v/>
      </c>
      <c r="CZ281" s="482" t="str">
        <f>IF(AND('8'!CZ85=""),"",'8'!CZ85)</f>
        <v/>
      </c>
      <c r="DA281" s="482" t="str">
        <f>IF(AND('8'!DA85=""),"",'8'!DA85)</f>
        <v/>
      </c>
      <c r="DB281" s="482" t="str">
        <f>IF(AND('8'!DB85=""),"",'8'!DB85)</f>
        <v/>
      </c>
      <c r="DC281" s="482" t="str">
        <f>IF(AND('8'!DC85=""),"",'8'!DC85)</f>
        <v/>
      </c>
      <c r="DD281" s="482" t="str">
        <f>IF(AND('8'!DD85=""),"",'8'!DD85)</f>
        <v/>
      </c>
      <c r="DE281" s="482" t="str">
        <f>IF(AND('8'!DE85=""),"",'8'!DE85)</f>
        <v/>
      </c>
      <c r="DF281" s="482" t="str">
        <f>IF(AND('8'!DF85=""),"",'8'!DF85)</f>
        <v/>
      </c>
      <c r="DG281" s="482" t="str">
        <f>IF(AND('8'!DG85=""),"",'8'!DG85)</f>
        <v/>
      </c>
      <c r="DH281" s="482" t="str">
        <f>IF(AND('8'!DH85=""),"",'8'!DH85)</f>
        <v/>
      </c>
      <c r="DI281" s="482" t="str">
        <f>IF(AND('8'!DI85=""),"",'8'!DI85)</f>
        <v/>
      </c>
      <c r="DJ281" s="482" t="str">
        <f>IF(AND('8'!DJ85=""),"",'8'!DJ85)</f>
        <v/>
      </c>
      <c r="DK281" s="482" t="str">
        <f>IF(AND('8'!DK85=""),"",'8'!DK85)</f>
        <v/>
      </c>
      <c r="DL281" s="482" t="str">
        <f>IF(AND('8'!DL85=""),"",'8'!DL85)</f>
        <v/>
      </c>
      <c r="DM281" s="482" t="str">
        <f>IF(AND('8'!DM85=""),"",'8'!DM85)</f>
        <v/>
      </c>
      <c r="DN281" s="482" t="str">
        <f>IF(AND('8'!DN85=""),"",'8'!DN85)</f>
        <v/>
      </c>
      <c r="DO281" s="482" t="str">
        <f>IF(AND('8'!DO85=""),"",'8'!DO85)</f>
        <v/>
      </c>
      <c r="DP281" s="482" t="str">
        <f>IF(AND('8'!DP85=""),"",'8'!DP85)</f>
        <v/>
      </c>
      <c r="DQ281" s="482" t="str">
        <f>IF(AND('8'!DQ85=""),"",'8'!DQ85)</f>
        <v/>
      </c>
      <c r="DR281" s="482" t="str">
        <f>IF(AND('8'!DR85=""),"",'8'!DR85)</f>
        <v/>
      </c>
      <c r="DS281" s="482" t="str">
        <f>IF(AND('8'!DS85=""),"",'8'!DS85)</f>
        <v/>
      </c>
      <c r="DT281" s="482" t="str">
        <f>IF(AND('8'!DT85=""),"",'8'!DT85)</f>
        <v/>
      </c>
      <c r="DU281" s="482" t="str">
        <f>IF(AND('8'!DU85=""),"",'8'!DU85)</f>
        <v/>
      </c>
      <c r="DV281" s="482" t="str">
        <f>IF(AND('8'!DV85=""),"",'8'!DV85)</f>
        <v/>
      </c>
      <c r="DW281" s="482" t="str">
        <f>IF(AND('8'!DW85=""),"",'8'!DW85)</f>
        <v/>
      </c>
      <c r="DX281" s="482" t="str">
        <f>IF(AND('8'!DX85=""),"",'8'!DX85)</f>
        <v/>
      </c>
      <c r="DY281" s="482" t="str">
        <f>IF(AND('8'!DY85=""),"",'8'!DY85)</f>
        <v/>
      </c>
      <c r="DZ281" s="482" t="str">
        <f>IF(AND('8'!DZ85=""),"",'8'!DZ85)</f>
        <v/>
      </c>
      <c r="EA281" s="482" t="str">
        <f>IF(AND('8'!EA85=""),"",'8'!EA85)</f>
        <v/>
      </c>
      <c r="EB281" s="482" t="str">
        <f>IF(AND('8'!EB85=""),"",'8'!EB85)</f>
        <v/>
      </c>
      <c r="EC281" s="482" t="str">
        <f>IF(AND('8'!EC85=""),"",'8'!EC85)</f>
        <v/>
      </c>
      <c r="ED281" s="482" t="str">
        <f>IF(AND('8'!ED85=""),"",'8'!ED85)</f>
        <v/>
      </c>
      <c r="EE281" s="482" t="str">
        <f>IF(AND('8'!EE85=""),"",'8'!EE85)</f>
        <v/>
      </c>
      <c r="EF281" s="482" t="str">
        <f>IF(AND('8'!EF85=""),"",'8'!EF85)</f>
        <v/>
      </c>
      <c r="EG281" s="482" t="str">
        <f>IF(AND('8'!EG85=""),"",'8'!EG85)</f>
        <v/>
      </c>
      <c r="EH281" s="482" t="str">
        <f>IF(AND('8'!EH85=""),"",'8'!EH85)</f>
        <v/>
      </c>
      <c r="EI281" s="482" t="str">
        <f>IF(AND('8'!EI85=""),"",'8'!EI85)</f>
        <v/>
      </c>
      <c r="EJ281" s="482" t="str">
        <f>IF(AND('8'!EJ85=""),"",'8'!EJ85)</f>
        <v/>
      </c>
      <c r="EK281" s="482" t="str">
        <f>IF(AND('8'!EK85=""),"",'8'!EK85)</f>
        <v/>
      </c>
      <c r="EL281" s="482" t="str">
        <f>IF(AND('8'!EL85=""),"",'8'!EL85)</f>
        <v/>
      </c>
      <c r="EM281" s="482" t="str">
        <f>IF(AND('8'!EM85=""),"",'8'!EM85)</f>
        <v/>
      </c>
      <c r="EN281" s="482" t="str">
        <f>IF(AND('8'!EN85=""),"",'8'!EN85)</f>
        <v/>
      </c>
      <c r="EO281" s="482" t="str">
        <f>IF(AND('8'!EO85=""),"",'8'!EO85)</f>
        <v/>
      </c>
      <c r="EP281" s="482" t="str">
        <f>IF(AND('8'!EP85=""),"",'8'!EP85)</f>
        <v/>
      </c>
      <c r="EQ281" s="482" t="str">
        <f>IF(AND('8'!EQ85=""),"",'8'!EQ85)</f>
        <v/>
      </c>
      <c r="ER281" s="482" t="str">
        <f>IF(AND('8'!ER85=""),"",'8'!ER85)</f>
        <v/>
      </c>
      <c r="ES281" s="482" t="str">
        <f>IF(AND('8'!ES85=""),"",'8'!ES85)</f>
        <v/>
      </c>
      <c r="ET281" s="482" t="str">
        <f>IF(AND('8'!ET85=""),"",'8'!ET85)</f>
        <v/>
      </c>
      <c r="EU281" s="482" t="str">
        <f>IF(AND('8'!EU85=""),"",'8'!EU85)</f>
        <v/>
      </c>
      <c r="EV281" s="482" t="str">
        <f>IF(AND('8'!EV85=""),"",'8'!EV85)</f>
        <v/>
      </c>
      <c r="EW281" s="482" t="str">
        <f>IF(AND('8'!EW85=""),"",'8'!EW85)</f>
        <v/>
      </c>
      <c r="EX281" s="482" t="str">
        <f>IF(AND('8'!EX85=""),"",'8'!EX85)</f>
        <v/>
      </c>
      <c r="EY281" s="482" t="str">
        <f>IF(AND('8'!EY85=""),"",'8'!EY85)</f>
        <v/>
      </c>
      <c r="EZ281" s="482" t="str">
        <f>IF(AND('8'!EZ85=""),"",'8'!EZ85)</f>
        <v/>
      </c>
      <c r="FA281" s="482" t="str">
        <f>IF(AND('8'!FA85=""),"",'8'!FA85)</f>
        <v/>
      </c>
      <c r="FB281" s="482" t="str">
        <f>IF(AND('8'!FB85=""),"",'8'!FB85)</f>
        <v/>
      </c>
      <c r="FC281" s="482" t="str">
        <f>IF(AND('8'!FC85=""),"",'8'!FC85)</f>
        <v/>
      </c>
      <c r="FD281" s="482" t="str">
        <f>IF(AND('8'!FD85=""),"",'8'!FD85)</f>
        <v/>
      </c>
      <c r="FE281" s="482" t="str">
        <f>IF(AND('8'!FE85=""),"",'8'!FE85)</f>
        <v/>
      </c>
      <c r="FF281" s="482" t="str">
        <f>IF(AND('8'!FF85=""),"",'8'!FF85)</f>
        <v xml:space="preserve"> </v>
      </c>
      <c r="FG281" s="482" t="str">
        <f>IF(AND('8'!FG85=""),"",'8'!FG85)</f>
        <v/>
      </c>
      <c r="FH281" s="482" t="str">
        <f>IF(AND('8'!FH85=""),"",'8'!FH85)</f>
        <v/>
      </c>
      <c r="FI281" s="482" t="str">
        <f>IF(AND('8'!FI85=""),"",'8'!FI85)</f>
        <v/>
      </c>
      <c r="FJ281" s="482" t="str">
        <f>IF(AND('8'!FJ85=""),"",'8'!FJ85)</f>
        <v/>
      </c>
      <c r="FK281" s="482" t="str">
        <f>IF(AND('8'!FK85=""),"",'8'!FK85)</f>
        <v/>
      </c>
      <c r="FL281" s="482" t="str">
        <f>IF(AND('8'!FL85=""),"",'8'!FL85)</f>
        <v/>
      </c>
      <c r="FM281" s="482" t="str">
        <f>IF(AND('8'!FM85=""),"",'8'!FM85)</f>
        <v xml:space="preserve"> </v>
      </c>
      <c r="FN281" s="482" t="str">
        <f>IF(AND('8'!FN85=""),"",'8'!FN85)</f>
        <v/>
      </c>
      <c r="FO281" s="482" t="str">
        <f>IF(AND('8'!FO85=""),"",'8'!FO85)</f>
        <v/>
      </c>
      <c r="FP281" s="482" t="str">
        <f>IF(AND('8'!FP85=""),"",'8'!FP85)</f>
        <v/>
      </c>
      <c r="FQ281" s="482" t="str">
        <f>IF(AND('8'!FQ85=""),"",'8'!FQ85)</f>
        <v/>
      </c>
      <c r="FR281" s="482" t="str">
        <f>IF(AND('8'!FR85=""),"",'8'!FR85)</f>
        <v/>
      </c>
      <c r="FS281" s="482" t="str">
        <f>IF(AND('8'!FS85=""),"",'8'!FS85)</f>
        <v/>
      </c>
      <c r="FT281" s="482" t="str">
        <f>IF(AND('8'!FT85=""),"",'8'!FT85)</f>
        <v xml:space="preserve"> </v>
      </c>
      <c r="FU281" s="482" t="str">
        <f>IF(AND('8'!FV85=""),"",'8'!FV85)</f>
        <v>-</v>
      </c>
      <c r="FV281" s="482" t="str">
        <f>IF(AND('8'!FW85=""),"",'8'!FW85)</f>
        <v>-</v>
      </c>
      <c r="FW281" s="482" t="str">
        <f>IF(AND('8'!FX85=""),"",'8'!FX85)</f>
        <v>-</v>
      </c>
      <c r="FX281" s="482" t="str">
        <f>IF(AND('8'!FY85=""),"",'8'!FY85)</f>
        <v>-</v>
      </c>
      <c r="FY281" s="482" t="str">
        <f>IF(AND('8'!FZ85=""),"",'8'!FZ85)</f>
        <v>-</v>
      </c>
      <c r="FZ281" s="482" t="str">
        <f>IF(AND('8'!GA85=""),"",'8'!GA85)</f>
        <v>-</v>
      </c>
      <c r="GA281" s="482" t="str">
        <f>IF(AND('8'!GB85=""),"",'8'!GB85)</f>
        <v>-</v>
      </c>
      <c r="GB281" s="482" t="str">
        <f>IF(AND('8'!GC85=""),"",'8'!GC85)</f>
        <v>-</v>
      </c>
      <c r="GC281" s="482" t="str">
        <f>IF(AND('8'!GD85=""),"",'8'!GD85)</f>
        <v>-</v>
      </c>
      <c r="GD281" s="482" t="str">
        <f>IF(AND('8'!GE85=""),"",'8'!GE85)</f>
        <v>-</v>
      </c>
      <c r="GE281" s="482" t="str">
        <f>IF(AND('8'!GF85=""),"",'8'!GF85)</f>
        <v>-</v>
      </c>
      <c r="GF281" s="482" t="str">
        <f>IF(AND('8'!GG85=""),"",'8'!GG85)</f>
        <v>-</v>
      </c>
      <c r="GG281" s="482" t="str">
        <f>IF(AND('8'!GH85=""),"",IF(AND('8'!GH85="-"),"",'8'!GH85))</f>
        <v/>
      </c>
      <c r="GH281" s="50" t="str">
        <f>IF(AND(C281=""),"",VLOOKUP(B281,Register!$A$7:$CL$311,36,FALSE))</f>
        <v/>
      </c>
      <c r="GI281" s="483" t="str">
        <f>IF(AND('8'!GL85=""),"",'8'!GL85)</f>
        <v/>
      </c>
      <c r="GJ281" s="173" t="str">
        <f>IF(AND('8'!FU85=""),"",'8'!FU85)</f>
        <v/>
      </c>
    </row>
    <row r="282" spans="1:192" ht="21">
      <c r="A282" s="480">
        <v>274</v>
      </c>
      <c r="B282" s="481" t="str">
        <f>IF(AND('8'!B86=""),"",'8'!B86)</f>
        <v/>
      </c>
      <c r="C282" s="196" t="str">
        <f>IF(AND('8'!C86=""),"",'8'!C86)</f>
        <v/>
      </c>
      <c r="D282" s="196" t="str">
        <f>IF(AND('8'!D86=""),"",'8'!D86)</f>
        <v/>
      </c>
      <c r="E282" s="201" t="str">
        <f>IF(AND('8'!E86=""),"",'8'!E86)</f>
        <v/>
      </c>
      <c r="F282" s="482" t="str">
        <f>IF(AND('8'!F86=""),"",'8'!F86)</f>
        <v/>
      </c>
      <c r="G282" s="482" t="str">
        <f>IF(AND('8'!G86=""),"",'8'!G86)</f>
        <v/>
      </c>
      <c r="H282" s="482" t="str">
        <f>IF(AND('8'!H86=""),"",'8'!H86)</f>
        <v/>
      </c>
      <c r="I282" s="482" t="str">
        <f>IF(AND('8'!I86=""),"",'8'!I86)</f>
        <v/>
      </c>
      <c r="J282" s="482" t="str">
        <f>IF(AND('8'!J86=""),"",'8'!J86)</f>
        <v/>
      </c>
      <c r="K282" s="482" t="str">
        <f>IF(AND('8'!K86=""),"",'8'!K86)</f>
        <v/>
      </c>
      <c r="L282" s="482" t="str">
        <f>IF(AND('8'!L86=""),"",'8'!L86)</f>
        <v/>
      </c>
      <c r="M282" s="482" t="str">
        <f>IF(AND('8'!M86=""),"",'8'!M86)</f>
        <v/>
      </c>
      <c r="N282" s="482" t="str">
        <f>IF(AND('8'!N86=""),"",'8'!N86)</f>
        <v/>
      </c>
      <c r="O282" s="482" t="str">
        <f>IF(AND('8'!O86=""),"",'8'!O86)</f>
        <v/>
      </c>
      <c r="P282" s="482" t="str">
        <f>IF(AND('8'!P86=""),"",'8'!P86)</f>
        <v/>
      </c>
      <c r="Q282" s="482" t="str">
        <f>IF(AND('8'!Q86=""),"",'8'!Q86)</f>
        <v/>
      </c>
      <c r="R282" s="482" t="str">
        <f>IF(AND('8'!R86=""),"",'8'!R86)</f>
        <v/>
      </c>
      <c r="S282" s="482" t="str">
        <f>IF(AND('8'!S86=""),"",'8'!S86)</f>
        <v/>
      </c>
      <c r="T282" s="482" t="str">
        <f>IF(AND('8'!T86=""),"",'8'!T86)</f>
        <v/>
      </c>
      <c r="U282" s="482" t="str">
        <f>IF(AND('8'!U86=""),"",'8'!U86)</f>
        <v/>
      </c>
      <c r="V282" s="482" t="str">
        <f>IF(AND('8'!V86=""),"",'8'!V86)</f>
        <v/>
      </c>
      <c r="W282" s="482" t="str">
        <f>IF(AND('8'!W86=""),"",'8'!W86)</f>
        <v/>
      </c>
      <c r="X282" s="482" t="str">
        <f>IF(AND('8'!X86=""),"",'8'!X86)</f>
        <v/>
      </c>
      <c r="Y282" s="482" t="str">
        <f>IF(AND('8'!Y86=""),"",'8'!Y86)</f>
        <v/>
      </c>
      <c r="Z282" s="482" t="str">
        <f>IF(AND('8'!Z86=""),"",'8'!Z86)</f>
        <v/>
      </c>
      <c r="AA282" s="482" t="str">
        <f>IF(AND('8'!AA86=""),"",'8'!AA86)</f>
        <v/>
      </c>
      <c r="AB282" s="482" t="str">
        <f>IF(AND('8'!AB86=""),"",'8'!AB86)</f>
        <v/>
      </c>
      <c r="AC282" s="482" t="str">
        <f>IF(AND('8'!AC86=""),"",'8'!AC86)</f>
        <v/>
      </c>
      <c r="AD282" s="482" t="str">
        <f>IF(AND('8'!AD86=""),"",'8'!AD86)</f>
        <v/>
      </c>
      <c r="AE282" s="482" t="str">
        <f>IF(AND('8'!AE86=""),"",'8'!AE86)</f>
        <v/>
      </c>
      <c r="AF282" s="482" t="str">
        <f>IF(AND('8'!AF86=""),"",'8'!AF86)</f>
        <v/>
      </c>
      <c r="AG282" s="482" t="str">
        <f>IF(AND('8'!AG86=""),"",'8'!AG86)</f>
        <v/>
      </c>
      <c r="AH282" s="482" t="str">
        <f>IF(AND('8'!AH86=""),"",'8'!AH86)</f>
        <v/>
      </c>
      <c r="AI282" s="482" t="str">
        <f>IF(AND('8'!AI86=""),"",'8'!AI86)</f>
        <v/>
      </c>
      <c r="AJ282" s="482" t="str">
        <f>IF(AND('8'!AJ86=""),"",'8'!AJ86)</f>
        <v/>
      </c>
      <c r="AK282" s="482" t="str">
        <f>IF(AND('8'!AK86=""),"",'8'!AK86)</f>
        <v/>
      </c>
      <c r="AL282" s="482" t="str">
        <f>IF(AND('8'!AL86=""),"",'8'!AL86)</f>
        <v/>
      </c>
      <c r="AM282" s="482" t="str">
        <f>IF(AND('8'!AM86=""),"",'8'!AM86)</f>
        <v/>
      </c>
      <c r="AN282" s="482" t="str">
        <f>IF(AND('8'!AN86=""),"",'8'!AN86)</f>
        <v/>
      </c>
      <c r="AO282" s="482" t="str">
        <f>IF(AND('8'!AO86=""),"",'8'!AO86)</f>
        <v/>
      </c>
      <c r="AP282" s="482" t="str">
        <f>IF(AND('8'!AP86=""),"",'8'!AP86)</f>
        <v/>
      </c>
      <c r="AQ282" s="482" t="str">
        <f>IF(AND('8'!AQ86=""),"",'8'!AQ86)</f>
        <v/>
      </c>
      <c r="AR282" s="482" t="str">
        <f>IF(AND('8'!AR86=""),"",'8'!AR86)</f>
        <v/>
      </c>
      <c r="AS282" s="482" t="str">
        <f>IF(AND('8'!AS86=""),"",'8'!AS86)</f>
        <v/>
      </c>
      <c r="AT282" s="482" t="str">
        <f>IF(AND('8'!AT86=""),"",'8'!AT86)</f>
        <v/>
      </c>
      <c r="AU282" s="482" t="str">
        <f>IF(AND('8'!AU86=""),"",'8'!AU86)</f>
        <v/>
      </c>
      <c r="AV282" s="482" t="str">
        <f>IF(AND('8'!AV86=""),"",'8'!AV86)</f>
        <v/>
      </c>
      <c r="AW282" s="482" t="str">
        <f>IF(AND('8'!AW86=""),"",'8'!AW86)</f>
        <v/>
      </c>
      <c r="AX282" s="482" t="str">
        <f>IF(AND('8'!AX86=""),"",'8'!AX86)</f>
        <v/>
      </c>
      <c r="AY282" s="482" t="str">
        <f>IF(AND('8'!AY86=""),"",'8'!AY86)</f>
        <v/>
      </c>
      <c r="AZ282" s="482" t="str">
        <f>IF(AND('8'!AZ86=""),"",'8'!AZ86)</f>
        <v/>
      </c>
      <c r="BA282" s="482" t="str">
        <f>IF(AND('8'!BA86=""),"",'8'!BA86)</f>
        <v/>
      </c>
      <c r="BB282" s="482" t="str">
        <f>IF(AND('8'!BB86=""),"",'8'!BB86)</f>
        <v/>
      </c>
      <c r="BC282" s="482" t="str">
        <f>IF(AND('8'!BC86=""),"",'8'!BC86)</f>
        <v/>
      </c>
      <c r="BD282" s="482" t="str">
        <f>IF(AND('8'!BD86=""),"",'8'!BD86)</f>
        <v/>
      </c>
      <c r="BE282" s="482" t="str">
        <f>IF(AND('8'!BE86=""),"",'8'!BE86)</f>
        <v/>
      </c>
      <c r="BF282" s="482" t="str">
        <f>IF(AND('8'!BF86=""),"",'8'!BF86)</f>
        <v/>
      </c>
      <c r="BG282" s="482" t="str">
        <f>IF(AND('8'!BG86=""),"",'8'!BG86)</f>
        <v/>
      </c>
      <c r="BH282" s="482" t="str">
        <f>IF(AND('8'!BH86=""),"",'8'!BH86)</f>
        <v/>
      </c>
      <c r="BI282" s="482" t="str">
        <f>IF(AND('8'!BI86=""),"",'8'!BI86)</f>
        <v/>
      </c>
      <c r="BJ282" s="482" t="str">
        <f>IF(AND('8'!BJ86=""),"",'8'!BJ86)</f>
        <v/>
      </c>
      <c r="BK282" s="482" t="str">
        <f>IF(AND('8'!BK86=""),"",'8'!BK86)</f>
        <v/>
      </c>
      <c r="BL282" s="482" t="str">
        <f>IF(AND('8'!BL86=""),"",'8'!BL86)</f>
        <v/>
      </c>
      <c r="BM282" s="482" t="str">
        <f>IF(AND('8'!BM86=""),"",'8'!BM86)</f>
        <v/>
      </c>
      <c r="BN282" s="482" t="str">
        <f>IF(AND('8'!BN86=""),"",'8'!BN86)</f>
        <v/>
      </c>
      <c r="BO282" s="482" t="str">
        <f>IF(AND('8'!BO86=""),"",'8'!BO86)</f>
        <v/>
      </c>
      <c r="BP282" s="482" t="str">
        <f>IF(AND('8'!BP86=""),"",'8'!BP86)</f>
        <v/>
      </c>
      <c r="BQ282" s="482" t="str">
        <f>IF(AND('8'!BQ86=""),"",'8'!BQ86)</f>
        <v/>
      </c>
      <c r="BR282" s="482" t="str">
        <f>IF(AND('8'!BR86=""),"",'8'!BR86)</f>
        <v/>
      </c>
      <c r="BS282" s="482" t="str">
        <f>IF(AND('8'!BS86=""),"",'8'!BS86)</f>
        <v/>
      </c>
      <c r="BT282" s="482" t="str">
        <f>IF(AND('8'!BT86=""),"",'8'!BT86)</f>
        <v/>
      </c>
      <c r="BU282" s="482" t="str">
        <f>IF(AND('8'!BU86=""),"",'8'!BU86)</f>
        <v/>
      </c>
      <c r="BV282" s="482" t="str">
        <f>IF(AND('8'!BV86=""),"",'8'!BV86)</f>
        <v/>
      </c>
      <c r="BW282" s="482" t="str">
        <f>IF(AND('8'!BW86=""),"",'8'!BW86)</f>
        <v/>
      </c>
      <c r="BX282" s="482" t="str">
        <f>IF(AND('8'!BX86=""),"",'8'!BX86)</f>
        <v/>
      </c>
      <c r="BY282" s="482" t="str">
        <f>IF(AND('8'!BY86=""),"",'8'!BY86)</f>
        <v/>
      </c>
      <c r="BZ282" s="482" t="str">
        <f>IF(AND('8'!BZ86=""),"",'8'!BZ86)</f>
        <v/>
      </c>
      <c r="CA282" s="482" t="str">
        <f>IF(AND('8'!CA86=""),"",'8'!CA86)</f>
        <v/>
      </c>
      <c r="CB282" s="482" t="str">
        <f>IF(AND('8'!CB86=""),"",'8'!CB86)</f>
        <v/>
      </c>
      <c r="CC282" s="482" t="str">
        <f>IF(AND('8'!CC86=""),"",'8'!CC86)</f>
        <v/>
      </c>
      <c r="CD282" s="482" t="str">
        <f>IF(AND('8'!CD86=""),"",'8'!CD86)</f>
        <v/>
      </c>
      <c r="CE282" s="482" t="str">
        <f>IF(AND('8'!CE86=""),"",'8'!CE86)</f>
        <v/>
      </c>
      <c r="CF282" s="482" t="str">
        <f>IF(AND('8'!CF86=""),"",'8'!CF86)</f>
        <v/>
      </c>
      <c r="CG282" s="482" t="str">
        <f>IF(AND('8'!CG86=""),"",'8'!CG86)</f>
        <v/>
      </c>
      <c r="CH282" s="482" t="str">
        <f>IF(AND('8'!CH86=""),"",'8'!CH86)</f>
        <v/>
      </c>
      <c r="CI282" s="482" t="str">
        <f>IF(AND('8'!CI86=""),"",'8'!CI86)</f>
        <v/>
      </c>
      <c r="CJ282" s="482" t="str">
        <f>IF(AND('8'!CJ86=""),"",'8'!CJ86)</f>
        <v/>
      </c>
      <c r="CK282" s="482" t="str">
        <f>IF(AND('8'!CK86=""),"",'8'!CK86)</f>
        <v/>
      </c>
      <c r="CL282" s="482" t="str">
        <f>IF(AND('8'!CL86=""),"",'8'!CL86)</f>
        <v/>
      </c>
      <c r="CM282" s="482" t="str">
        <f>IF(AND('8'!CM86=""),"",'8'!CM86)</f>
        <v/>
      </c>
      <c r="CN282" s="482" t="str">
        <f>IF(AND('8'!CN86=""),"",'8'!CN86)</f>
        <v/>
      </c>
      <c r="CO282" s="482" t="str">
        <f>IF(AND('8'!CO86=""),"",'8'!CO86)</f>
        <v/>
      </c>
      <c r="CP282" s="482" t="str">
        <f>IF(AND('8'!CP86=""),"",'8'!CP86)</f>
        <v/>
      </c>
      <c r="CQ282" s="482" t="str">
        <f>IF(AND('8'!CQ86=""),"",'8'!CQ86)</f>
        <v/>
      </c>
      <c r="CR282" s="482" t="str">
        <f>IF(AND('8'!CR86=""),"",'8'!CR86)</f>
        <v/>
      </c>
      <c r="CS282" s="482" t="str">
        <f>IF(AND('8'!CS86=""),"",'8'!CS86)</f>
        <v/>
      </c>
      <c r="CT282" s="482" t="str">
        <f>IF(AND('8'!CT86=""),"",'8'!CT86)</f>
        <v/>
      </c>
      <c r="CU282" s="482" t="str">
        <f>IF(AND('8'!CU86=""),"",'8'!CU86)</f>
        <v/>
      </c>
      <c r="CV282" s="482" t="str">
        <f>IF(AND('8'!CV86=""),"",'8'!CV86)</f>
        <v/>
      </c>
      <c r="CW282" s="482" t="str">
        <f>IF(AND('8'!CW86=""),"",'8'!CW86)</f>
        <v/>
      </c>
      <c r="CX282" s="482" t="str">
        <f>IF(AND('8'!CX86=""),"",'8'!CX86)</f>
        <v/>
      </c>
      <c r="CY282" s="482" t="str">
        <f>IF(AND('8'!CY86=""),"",'8'!CY86)</f>
        <v/>
      </c>
      <c r="CZ282" s="482" t="str">
        <f>IF(AND('8'!CZ86=""),"",'8'!CZ86)</f>
        <v/>
      </c>
      <c r="DA282" s="482" t="str">
        <f>IF(AND('8'!DA86=""),"",'8'!DA86)</f>
        <v/>
      </c>
      <c r="DB282" s="482" t="str">
        <f>IF(AND('8'!DB86=""),"",'8'!DB86)</f>
        <v/>
      </c>
      <c r="DC282" s="482" t="str">
        <f>IF(AND('8'!DC86=""),"",'8'!DC86)</f>
        <v/>
      </c>
      <c r="DD282" s="482" t="str">
        <f>IF(AND('8'!DD86=""),"",'8'!DD86)</f>
        <v/>
      </c>
      <c r="DE282" s="482" t="str">
        <f>IF(AND('8'!DE86=""),"",'8'!DE86)</f>
        <v/>
      </c>
      <c r="DF282" s="482" t="str">
        <f>IF(AND('8'!DF86=""),"",'8'!DF86)</f>
        <v/>
      </c>
      <c r="DG282" s="482" t="str">
        <f>IF(AND('8'!DG86=""),"",'8'!DG86)</f>
        <v/>
      </c>
      <c r="DH282" s="482" t="str">
        <f>IF(AND('8'!DH86=""),"",'8'!DH86)</f>
        <v/>
      </c>
      <c r="DI282" s="482" t="str">
        <f>IF(AND('8'!DI86=""),"",'8'!DI86)</f>
        <v/>
      </c>
      <c r="DJ282" s="482" t="str">
        <f>IF(AND('8'!DJ86=""),"",'8'!DJ86)</f>
        <v/>
      </c>
      <c r="DK282" s="482" t="str">
        <f>IF(AND('8'!DK86=""),"",'8'!DK86)</f>
        <v/>
      </c>
      <c r="DL282" s="482" t="str">
        <f>IF(AND('8'!DL86=""),"",'8'!DL86)</f>
        <v/>
      </c>
      <c r="DM282" s="482" t="str">
        <f>IF(AND('8'!DM86=""),"",'8'!DM86)</f>
        <v/>
      </c>
      <c r="DN282" s="482" t="str">
        <f>IF(AND('8'!DN86=""),"",'8'!DN86)</f>
        <v/>
      </c>
      <c r="DO282" s="482" t="str">
        <f>IF(AND('8'!DO86=""),"",'8'!DO86)</f>
        <v/>
      </c>
      <c r="DP282" s="482" t="str">
        <f>IF(AND('8'!DP86=""),"",'8'!DP86)</f>
        <v/>
      </c>
      <c r="DQ282" s="482" t="str">
        <f>IF(AND('8'!DQ86=""),"",'8'!DQ86)</f>
        <v/>
      </c>
      <c r="DR282" s="482" t="str">
        <f>IF(AND('8'!DR86=""),"",'8'!DR86)</f>
        <v/>
      </c>
      <c r="DS282" s="482" t="str">
        <f>IF(AND('8'!DS86=""),"",'8'!DS86)</f>
        <v/>
      </c>
      <c r="DT282" s="482" t="str">
        <f>IF(AND('8'!DT86=""),"",'8'!DT86)</f>
        <v/>
      </c>
      <c r="DU282" s="482" t="str">
        <f>IF(AND('8'!DU86=""),"",'8'!DU86)</f>
        <v/>
      </c>
      <c r="DV282" s="482" t="str">
        <f>IF(AND('8'!DV86=""),"",'8'!DV86)</f>
        <v/>
      </c>
      <c r="DW282" s="482" t="str">
        <f>IF(AND('8'!DW86=""),"",'8'!DW86)</f>
        <v/>
      </c>
      <c r="DX282" s="482" t="str">
        <f>IF(AND('8'!DX86=""),"",'8'!DX86)</f>
        <v/>
      </c>
      <c r="DY282" s="482" t="str">
        <f>IF(AND('8'!DY86=""),"",'8'!DY86)</f>
        <v/>
      </c>
      <c r="DZ282" s="482" t="str">
        <f>IF(AND('8'!DZ86=""),"",'8'!DZ86)</f>
        <v/>
      </c>
      <c r="EA282" s="482" t="str">
        <f>IF(AND('8'!EA86=""),"",'8'!EA86)</f>
        <v/>
      </c>
      <c r="EB282" s="482" t="str">
        <f>IF(AND('8'!EB86=""),"",'8'!EB86)</f>
        <v/>
      </c>
      <c r="EC282" s="482" t="str">
        <f>IF(AND('8'!EC86=""),"",'8'!EC86)</f>
        <v/>
      </c>
      <c r="ED282" s="482" t="str">
        <f>IF(AND('8'!ED86=""),"",'8'!ED86)</f>
        <v/>
      </c>
      <c r="EE282" s="482" t="str">
        <f>IF(AND('8'!EE86=""),"",'8'!EE86)</f>
        <v/>
      </c>
      <c r="EF282" s="482" t="str">
        <f>IF(AND('8'!EF86=""),"",'8'!EF86)</f>
        <v/>
      </c>
      <c r="EG282" s="482" t="str">
        <f>IF(AND('8'!EG86=""),"",'8'!EG86)</f>
        <v/>
      </c>
      <c r="EH282" s="482" t="str">
        <f>IF(AND('8'!EH86=""),"",'8'!EH86)</f>
        <v/>
      </c>
      <c r="EI282" s="482" t="str">
        <f>IF(AND('8'!EI86=""),"",'8'!EI86)</f>
        <v/>
      </c>
      <c r="EJ282" s="482" t="str">
        <f>IF(AND('8'!EJ86=""),"",'8'!EJ86)</f>
        <v/>
      </c>
      <c r="EK282" s="482" t="str">
        <f>IF(AND('8'!EK86=""),"",'8'!EK86)</f>
        <v/>
      </c>
      <c r="EL282" s="482" t="str">
        <f>IF(AND('8'!EL86=""),"",'8'!EL86)</f>
        <v/>
      </c>
      <c r="EM282" s="482" t="str">
        <f>IF(AND('8'!EM86=""),"",'8'!EM86)</f>
        <v/>
      </c>
      <c r="EN282" s="482" t="str">
        <f>IF(AND('8'!EN86=""),"",'8'!EN86)</f>
        <v/>
      </c>
      <c r="EO282" s="482" t="str">
        <f>IF(AND('8'!EO86=""),"",'8'!EO86)</f>
        <v/>
      </c>
      <c r="EP282" s="482" t="str">
        <f>IF(AND('8'!EP86=""),"",'8'!EP86)</f>
        <v/>
      </c>
      <c r="EQ282" s="482" t="str">
        <f>IF(AND('8'!EQ86=""),"",'8'!EQ86)</f>
        <v/>
      </c>
      <c r="ER282" s="482" t="str">
        <f>IF(AND('8'!ER86=""),"",'8'!ER86)</f>
        <v/>
      </c>
      <c r="ES282" s="482" t="str">
        <f>IF(AND('8'!ES86=""),"",'8'!ES86)</f>
        <v/>
      </c>
      <c r="ET282" s="482" t="str">
        <f>IF(AND('8'!ET86=""),"",'8'!ET86)</f>
        <v/>
      </c>
      <c r="EU282" s="482" t="str">
        <f>IF(AND('8'!EU86=""),"",'8'!EU86)</f>
        <v/>
      </c>
      <c r="EV282" s="482" t="str">
        <f>IF(AND('8'!EV86=""),"",'8'!EV86)</f>
        <v/>
      </c>
      <c r="EW282" s="482" t="str">
        <f>IF(AND('8'!EW86=""),"",'8'!EW86)</f>
        <v/>
      </c>
      <c r="EX282" s="482" t="str">
        <f>IF(AND('8'!EX86=""),"",'8'!EX86)</f>
        <v/>
      </c>
      <c r="EY282" s="482" t="str">
        <f>IF(AND('8'!EY86=""),"",'8'!EY86)</f>
        <v/>
      </c>
      <c r="EZ282" s="482" t="str">
        <f>IF(AND('8'!EZ86=""),"",'8'!EZ86)</f>
        <v/>
      </c>
      <c r="FA282" s="482" t="str">
        <f>IF(AND('8'!FA86=""),"",'8'!FA86)</f>
        <v/>
      </c>
      <c r="FB282" s="482" t="str">
        <f>IF(AND('8'!FB86=""),"",'8'!FB86)</f>
        <v/>
      </c>
      <c r="FC282" s="482" t="str">
        <f>IF(AND('8'!FC86=""),"",'8'!FC86)</f>
        <v/>
      </c>
      <c r="FD282" s="482" t="str">
        <f>IF(AND('8'!FD86=""),"",'8'!FD86)</f>
        <v/>
      </c>
      <c r="FE282" s="482" t="str">
        <f>IF(AND('8'!FE86=""),"",'8'!FE86)</f>
        <v/>
      </c>
      <c r="FF282" s="482" t="str">
        <f>IF(AND('8'!FF86=""),"",'8'!FF86)</f>
        <v xml:space="preserve"> </v>
      </c>
      <c r="FG282" s="482" t="str">
        <f>IF(AND('8'!FG86=""),"",'8'!FG86)</f>
        <v/>
      </c>
      <c r="FH282" s="482" t="str">
        <f>IF(AND('8'!FH86=""),"",'8'!FH86)</f>
        <v/>
      </c>
      <c r="FI282" s="482" t="str">
        <f>IF(AND('8'!FI86=""),"",'8'!FI86)</f>
        <v/>
      </c>
      <c r="FJ282" s="482" t="str">
        <f>IF(AND('8'!FJ86=""),"",'8'!FJ86)</f>
        <v/>
      </c>
      <c r="FK282" s="482" t="str">
        <f>IF(AND('8'!FK86=""),"",'8'!FK86)</f>
        <v/>
      </c>
      <c r="FL282" s="482" t="str">
        <f>IF(AND('8'!FL86=""),"",'8'!FL86)</f>
        <v/>
      </c>
      <c r="FM282" s="482" t="str">
        <f>IF(AND('8'!FM86=""),"",'8'!FM86)</f>
        <v xml:space="preserve"> </v>
      </c>
      <c r="FN282" s="482" t="str">
        <f>IF(AND('8'!FN86=""),"",'8'!FN86)</f>
        <v/>
      </c>
      <c r="FO282" s="482" t="str">
        <f>IF(AND('8'!FO86=""),"",'8'!FO86)</f>
        <v/>
      </c>
      <c r="FP282" s="482" t="str">
        <f>IF(AND('8'!FP86=""),"",'8'!FP86)</f>
        <v/>
      </c>
      <c r="FQ282" s="482" t="str">
        <f>IF(AND('8'!FQ86=""),"",'8'!FQ86)</f>
        <v/>
      </c>
      <c r="FR282" s="482" t="str">
        <f>IF(AND('8'!FR86=""),"",'8'!FR86)</f>
        <v/>
      </c>
      <c r="FS282" s="482" t="str">
        <f>IF(AND('8'!FS86=""),"",'8'!FS86)</f>
        <v/>
      </c>
      <c r="FT282" s="482" t="str">
        <f>IF(AND('8'!FT86=""),"",'8'!FT86)</f>
        <v xml:space="preserve"> </v>
      </c>
      <c r="FU282" s="482" t="str">
        <f>IF(AND('8'!FV86=""),"",'8'!FV86)</f>
        <v>-</v>
      </c>
      <c r="FV282" s="482" t="str">
        <f>IF(AND('8'!FW86=""),"",'8'!FW86)</f>
        <v>-</v>
      </c>
      <c r="FW282" s="482" t="str">
        <f>IF(AND('8'!FX86=""),"",'8'!FX86)</f>
        <v>-</v>
      </c>
      <c r="FX282" s="482" t="str">
        <f>IF(AND('8'!FY86=""),"",'8'!FY86)</f>
        <v>-</v>
      </c>
      <c r="FY282" s="482" t="str">
        <f>IF(AND('8'!FZ86=""),"",'8'!FZ86)</f>
        <v>-</v>
      </c>
      <c r="FZ282" s="482" t="str">
        <f>IF(AND('8'!GA86=""),"",'8'!GA86)</f>
        <v>-</v>
      </c>
      <c r="GA282" s="482" t="str">
        <f>IF(AND('8'!GB86=""),"",'8'!GB86)</f>
        <v>-</v>
      </c>
      <c r="GB282" s="482" t="str">
        <f>IF(AND('8'!GC86=""),"",'8'!GC86)</f>
        <v>-</v>
      </c>
      <c r="GC282" s="482" t="str">
        <f>IF(AND('8'!GD86=""),"",'8'!GD86)</f>
        <v>-</v>
      </c>
      <c r="GD282" s="482" t="str">
        <f>IF(AND('8'!GE86=""),"",'8'!GE86)</f>
        <v>-</v>
      </c>
      <c r="GE282" s="482" t="str">
        <f>IF(AND('8'!GF86=""),"",'8'!GF86)</f>
        <v>-</v>
      </c>
      <c r="GF282" s="482" t="str">
        <f>IF(AND('8'!GG86=""),"",'8'!GG86)</f>
        <v>-</v>
      </c>
      <c r="GG282" s="482" t="str">
        <f>IF(AND('8'!GH86=""),"",IF(AND('8'!GH86="-"),"",'8'!GH86))</f>
        <v/>
      </c>
      <c r="GH282" s="50" t="str">
        <f>IF(AND(C282=""),"",VLOOKUP(B282,Register!$A$7:$CL$311,36,FALSE))</f>
        <v/>
      </c>
      <c r="GI282" s="483" t="str">
        <f>IF(AND('8'!GL86=""),"",'8'!GL86)</f>
        <v/>
      </c>
      <c r="GJ282" s="173" t="str">
        <f>IF(AND('8'!FU86=""),"",'8'!FU86)</f>
        <v/>
      </c>
    </row>
    <row r="283" spans="1:192" ht="21">
      <c r="A283" s="480">
        <v>275</v>
      </c>
      <c r="B283" s="481" t="str">
        <f>IF(AND('8'!B87=""),"",'8'!B87)</f>
        <v/>
      </c>
      <c r="C283" s="196" t="str">
        <f>IF(AND('8'!C87=""),"",'8'!C87)</f>
        <v/>
      </c>
      <c r="D283" s="196" t="str">
        <f>IF(AND('8'!D87=""),"",'8'!D87)</f>
        <v/>
      </c>
      <c r="E283" s="201" t="str">
        <f>IF(AND('8'!E87=""),"",'8'!E87)</f>
        <v/>
      </c>
      <c r="F283" s="482" t="str">
        <f>IF(AND('8'!F87=""),"",'8'!F87)</f>
        <v/>
      </c>
      <c r="G283" s="482" t="str">
        <f>IF(AND('8'!G87=""),"",'8'!G87)</f>
        <v/>
      </c>
      <c r="H283" s="482" t="str">
        <f>IF(AND('8'!H87=""),"",'8'!H87)</f>
        <v/>
      </c>
      <c r="I283" s="482" t="str">
        <f>IF(AND('8'!I87=""),"",'8'!I87)</f>
        <v/>
      </c>
      <c r="J283" s="482" t="str">
        <f>IF(AND('8'!J87=""),"",'8'!J87)</f>
        <v/>
      </c>
      <c r="K283" s="482" t="str">
        <f>IF(AND('8'!K87=""),"",'8'!K87)</f>
        <v/>
      </c>
      <c r="L283" s="482" t="str">
        <f>IF(AND('8'!L87=""),"",'8'!L87)</f>
        <v/>
      </c>
      <c r="M283" s="482" t="str">
        <f>IF(AND('8'!M87=""),"",'8'!M87)</f>
        <v/>
      </c>
      <c r="N283" s="482" t="str">
        <f>IF(AND('8'!N87=""),"",'8'!N87)</f>
        <v/>
      </c>
      <c r="O283" s="482" t="str">
        <f>IF(AND('8'!O87=""),"",'8'!O87)</f>
        <v/>
      </c>
      <c r="P283" s="482" t="str">
        <f>IF(AND('8'!P87=""),"",'8'!P87)</f>
        <v/>
      </c>
      <c r="Q283" s="482" t="str">
        <f>IF(AND('8'!Q87=""),"",'8'!Q87)</f>
        <v/>
      </c>
      <c r="R283" s="482" t="str">
        <f>IF(AND('8'!R87=""),"",'8'!R87)</f>
        <v/>
      </c>
      <c r="S283" s="482" t="str">
        <f>IF(AND('8'!S87=""),"",'8'!S87)</f>
        <v/>
      </c>
      <c r="T283" s="482" t="str">
        <f>IF(AND('8'!T87=""),"",'8'!T87)</f>
        <v/>
      </c>
      <c r="U283" s="482" t="str">
        <f>IF(AND('8'!U87=""),"",'8'!U87)</f>
        <v/>
      </c>
      <c r="V283" s="482" t="str">
        <f>IF(AND('8'!V87=""),"",'8'!V87)</f>
        <v/>
      </c>
      <c r="W283" s="482" t="str">
        <f>IF(AND('8'!W87=""),"",'8'!W87)</f>
        <v/>
      </c>
      <c r="X283" s="482" t="str">
        <f>IF(AND('8'!X87=""),"",'8'!X87)</f>
        <v/>
      </c>
      <c r="Y283" s="482" t="str">
        <f>IF(AND('8'!Y87=""),"",'8'!Y87)</f>
        <v/>
      </c>
      <c r="Z283" s="482" t="str">
        <f>IF(AND('8'!Z87=""),"",'8'!Z87)</f>
        <v/>
      </c>
      <c r="AA283" s="482" t="str">
        <f>IF(AND('8'!AA87=""),"",'8'!AA87)</f>
        <v/>
      </c>
      <c r="AB283" s="482" t="str">
        <f>IF(AND('8'!AB87=""),"",'8'!AB87)</f>
        <v/>
      </c>
      <c r="AC283" s="482" t="str">
        <f>IF(AND('8'!AC87=""),"",'8'!AC87)</f>
        <v/>
      </c>
      <c r="AD283" s="482" t="str">
        <f>IF(AND('8'!AD87=""),"",'8'!AD87)</f>
        <v/>
      </c>
      <c r="AE283" s="482" t="str">
        <f>IF(AND('8'!AE87=""),"",'8'!AE87)</f>
        <v/>
      </c>
      <c r="AF283" s="482" t="str">
        <f>IF(AND('8'!AF87=""),"",'8'!AF87)</f>
        <v/>
      </c>
      <c r="AG283" s="482" t="str">
        <f>IF(AND('8'!AG87=""),"",'8'!AG87)</f>
        <v/>
      </c>
      <c r="AH283" s="482" t="str">
        <f>IF(AND('8'!AH87=""),"",'8'!AH87)</f>
        <v/>
      </c>
      <c r="AI283" s="482" t="str">
        <f>IF(AND('8'!AI87=""),"",'8'!AI87)</f>
        <v/>
      </c>
      <c r="AJ283" s="482" t="str">
        <f>IF(AND('8'!AJ87=""),"",'8'!AJ87)</f>
        <v/>
      </c>
      <c r="AK283" s="482" t="str">
        <f>IF(AND('8'!AK87=""),"",'8'!AK87)</f>
        <v/>
      </c>
      <c r="AL283" s="482" t="str">
        <f>IF(AND('8'!AL87=""),"",'8'!AL87)</f>
        <v/>
      </c>
      <c r="AM283" s="482" t="str">
        <f>IF(AND('8'!AM87=""),"",'8'!AM87)</f>
        <v/>
      </c>
      <c r="AN283" s="482" t="str">
        <f>IF(AND('8'!AN87=""),"",'8'!AN87)</f>
        <v/>
      </c>
      <c r="AO283" s="482" t="str">
        <f>IF(AND('8'!AO87=""),"",'8'!AO87)</f>
        <v/>
      </c>
      <c r="AP283" s="482" t="str">
        <f>IF(AND('8'!AP87=""),"",'8'!AP87)</f>
        <v/>
      </c>
      <c r="AQ283" s="482" t="str">
        <f>IF(AND('8'!AQ87=""),"",'8'!AQ87)</f>
        <v/>
      </c>
      <c r="AR283" s="482" t="str">
        <f>IF(AND('8'!AR87=""),"",'8'!AR87)</f>
        <v/>
      </c>
      <c r="AS283" s="482" t="str">
        <f>IF(AND('8'!AS87=""),"",'8'!AS87)</f>
        <v/>
      </c>
      <c r="AT283" s="482" t="str">
        <f>IF(AND('8'!AT87=""),"",'8'!AT87)</f>
        <v/>
      </c>
      <c r="AU283" s="482" t="str">
        <f>IF(AND('8'!AU87=""),"",'8'!AU87)</f>
        <v/>
      </c>
      <c r="AV283" s="482" t="str">
        <f>IF(AND('8'!AV87=""),"",'8'!AV87)</f>
        <v/>
      </c>
      <c r="AW283" s="482" t="str">
        <f>IF(AND('8'!AW87=""),"",'8'!AW87)</f>
        <v/>
      </c>
      <c r="AX283" s="482" t="str">
        <f>IF(AND('8'!AX87=""),"",'8'!AX87)</f>
        <v/>
      </c>
      <c r="AY283" s="482" t="str">
        <f>IF(AND('8'!AY87=""),"",'8'!AY87)</f>
        <v/>
      </c>
      <c r="AZ283" s="482" t="str">
        <f>IF(AND('8'!AZ87=""),"",'8'!AZ87)</f>
        <v/>
      </c>
      <c r="BA283" s="482" t="str">
        <f>IF(AND('8'!BA87=""),"",'8'!BA87)</f>
        <v/>
      </c>
      <c r="BB283" s="482" t="str">
        <f>IF(AND('8'!BB87=""),"",'8'!BB87)</f>
        <v/>
      </c>
      <c r="BC283" s="482" t="str">
        <f>IF(AND('8'!BC87=""),"",'8'!BC87)</f>
        <v/>
      </c>
      <c r="BD283" s="482" t="str">
        <f>IF(AND('8'!BD87=""),"",'8'!BD87)</f>
        <v/>
      </c>
      <c r="BE283" s="482" t="str">
        <f>IF(AND('8'!BE87=""),"",'8'!BE87)</f>
        <v/>
      </c>
      <c r="BF283" s="482" t="str">
        <f>IF(AND('8'!BF87=""),"",'8'!BF87)</f>
        <v/>
      </c>
      <c r="BG283" s="482" t="str">
        <f>IF(AND('8'!BG87=""),"",'8'!BG87)</f>
        <v/>
      </c>
      <c r="BH283" s="482" t="str">
        <f>IF(AND('8'!BH87=""),"",'8'!BH87)</f>
        <v/>
      </c>
      <c r="BI283" s="482" t="str">
        <f>IF(AND('8'!BI87=""),"",'8'!BI87)</f>
        <v/>
      </c>
      <c r="BJ283" s="482" t="str">
        <f>IF(AND('8'!BJ87=""),"",'8'!BJ87)</f>
        <v/>
      </c>
      <c r="BK283" s="482" t="str">
        <f>IF(AND('8'!BK87=""),"",'8'!BK87)</f>
        <v/>
      </c>
      <c r="BL283" s="482" t="str">
        <f>IF(AND('8'!BL87=""),"",'8'!BL87)</f>
        <v/>
      </c>
      <c r="BM283" s="482" t="str">
        <f>IF(AND('8'!BM87=""),"",'8'!BM87)</f>
        <v/>
      </c>
      <c r="BN283" s="482" t="str">
        <f>IF(AND('8'!BN87=""),"",'8'!BN87)</f>
        <v/>
      </c>
      <c r="BO283" s="482" t="str">
        <f>IF(AND('8'!BO87=""),"",'8'!BO87)</f>
        <v/>
      </c>
      <c r="BP283" s="482" t="str">
        <f>IF(AND('8'!BP87=""),"",'8'!BP87)</f>
        <v/>
      </c>
      <c r="BQ283" s="482" t="str">
        <f>IF(AND('8'!BQ87=""),"",'8'!BQ87)</f>
        <v/>
      </c>
      <c r="BR283" s="482" t="str">
        <f>IF(AND('8'!BR87=""),"",'8'!BR87)</f>
        <v/>
      </c>
      <c r="BS283" s="482" t="str">
        <f>IF(AND('8'!BS87=""),"",'8'!BS87)</f>
        <v/>
      </c>
      <c r="BT283" s="482" t="str">
        <f>IF(AND('8'!BT87=""),"",'8'!BT87)</f>
        <v/>
      </c>
      <c r="BU283" s="482" t="str">
        <f>IF(AND('8'!BU87=""),"",'8'!BU87)</f>
        <v/>
      </c>
      <c r="BV283" s="482" t="str">
        <f>IF(AND('8'!BV87=""),"",'8'!BV87)</f>
        <v/>
      </c>
      <c r="BW283" s="482" t="str">
        <f>IF(AND('8'!BW87=""),"",'8'!BW87)</f>
        <v/>
      </c>
      <c r="BX283" s="482" t="str">
        <f>IF(AND('8'!BX87=""),"",'8'!BX87)</f>
        <v/>
      </c>
      <c r="BY283" s="482" t="str">
        <f>IF(AND('8'!BY87=""),"",'8'!BY87)</f>
        <v/>
      </c>
      <c r="BZ283" s="482" t="str">
        <f>IF(AND('8'!BZ87=""),"",'8'!BZ87)</f>
        <v/>
      </c>
      <c r="CA283" s="482" t="str">
        <f>IF(AND('8'!CA87=""),"",'8'!CA87)</f>
        <v/>
      </c>
      <c r="CB283" s="482" t="str">
        <f>IF(AND('8'!CB87=""),"",'8'!CB87)</f>
        <v/>
      </c>
      <c r="CC283" s="482" t="str">
        <f>IF(AND('8'!CC87=""),"",'8'!CC87)</f>
        <v/>
      </c>
      <c r="CD283" s="482" t="str">
        <f>IF(AND('8'!CD87=""),"",'8'!CD87)</f>
        <v/>
      </c>
      <c r="CE283" s="482" t="str">
        <f>IF(AND('8'!CE87=""),"",'8'!CE87)</f>
        <v/>
      </c>
      <c r="CF283" s="482" t="str">
        <f>IF(AND('8'!CF87=""),"",'8'!CF87)</f>
        <v/>
      </c>
      <c r="CG283" s="482" t="str">
        <f>IF(AND('8'!CG87=""),"",'8'!CG87)</f>
        <v/>
      </c>
      <c r="CH283" s="482" t="str">
        <f>IF(AND('8'!CH87=""),"",'8'!CH87)</f>
        <v/>
      </c>
      <c r="CI283" s="482" t="str">
        <f>IF(AND('8'!CI87=""),"",'8'!CI87)</f>
        <v/>
      </c>
      <c r="CJ283" s="482" t="str">
        <f>IF(AND('8'!CJ87=""),"",'8'!CJ87)</f>
        <v/>
      </c>
      <c r="CK283" s="482" t="str">
        <f>IF(AND('8'!CK87=""),"",'8'!CK87)</f>
        <v/>
      </c>
      <c r="CL283" s="482" t="str">
        <f>IF(AND('8'!CL87=""),"",'8'!CL87)</f>
        <v/>
      </c>
      <c r="CM283" s="482" t="str">
        <f>IF(AND('8'!CM87=""),"",'8'!CM87)</f>
        <v/>
      </c>
      <c r="CN283" s="482" t="str">
        <f>IF(AND('8'!CN87=""),"",'8'!CN87)</f>
        <v/>
      </c>
      <c r="CO283" s="482" t="str">
        <f>IF(AND('8'!CO87=""),"",'8'!CO87)</f>
        <v/>
      </c>
      <c r="CP283" s="482" t="str">
        <f>IF(AND('8'!CP87=""),"",'8'!CP87)</f>
        <v/>
      </c>
      <c r="CQ283" s="482" t="str">
        <f>IF(AND('8'!CQ87=""),"",'8'!CQ87)</f>
        <v/>
      </c>
      <c r="CR283" s="482" t="str">
        <f>IF(AND('8'!CR87=""),"",'8'!CR87)</f>
        <v/>
      </c>
      <c r="CS283" s="482" t="str">
        <f>IF(AND('8'!CS87=""),"",'8'!CS87)</f>
        <v/>
      </c>
      <c r="CT283" s="482" t="str">
        <f>IF(AND('8'!CT87=""),"",'8'!CT87)</f>
        <v/>
      </c>
      <c r="CU283" s="482" t="str">
        <f>IF(AND('8'!CU87=""),"",'8'!CU87)</f>
        <v/>
      </c>
      <c r="CV283" s="482" t="str">
        <f>IF(AND('8'!CV87=""),"",'8'!CV87)</f>
        <v/>
      </c>
      <c r="CW283" s="482" t="str">
        <f>IF(AND('8'!CW87=""),"",'8'!CW87)</f>
        <v/>
      </c>
      <c r="CX283" s="482" t="str">
        <f>IF(AND('8'!CX87=""),"",'8'!CX87)</f>
        <v/>
      </c>
      <c r="CY283" s="482" t="str">
        <f>IF(AND('8'!CY87=""),"",'8'!CY87)</f>
        <v/>
      </c>
      <c r="CZ283" s="482" t="str">
        <f>IF(AND('8'!CZ87=""),"",'8'!CZ87)</f>
        <v/>
      </c>
      <c r="DA283" s="482" t="str">
        <f>IF(AND('8'!DA87=""),"",'8'!DA87)</f>
        <v/>
      </c>
      <c r="DB283" s="482" t="str">
        <f>IF(AND('8'!DB87=""),"",'8'!DB87)</f>
        <v/>
      </c>
      <c r="DC283" s="482" t="str">
        <f>IF(AND('8'!DC87=""),"",'8'!DC87)</f>
        <v/>
      </c>
      <c r="DD283" s="482" t="str">
        <f>IF(AND('8'!DD87=""),"",'8'!DD87)</f>
        <v/>
      </c>
      <c r="DE283" s="482" t="str">
        <f>IF(AND('8'!DE87=""),"",'8'!DE87)</f>
        <v/>
      </c>
      <c r="DF283" s="482" t="str">
        <f>IF(AND('8'!DF87=""),"",'8'!DF87)</f>
        <v/>
      </c>
      <c r="DG283" s="482" t="str">
        <f>IF(AND('8'!DG87=""),"",'8'!DG87)</f>
        <v/>
      </c>
      <c r="DH283" s="482" t="str">
        <f>IF(AND('8'!DH87=""),"",'8'!DH87)</f>
        <v/>
      </c>
      <c r="DI283" s="482" t="str">
        <f>IF(AND('8'!DI87=""),"",'8'!DI87)</f>
        <v/>
      </c>
      <c r="DJ283" s="482" t="str">
        <f>IF(AND('8'!DJ87=""),"",'8'!DJ87)</f>
        <v/>
      </c>
      <c r="DK283" s="482" t="str">
        <f>IF(AND('8'!DK87=""),"",'8'!DK87)</f>
        <v/>
      </c>
      <c r="DL283" s="482" t="str">
        <f>IF(AND('8'!DL87=""),"",'8'!DL87)</f>
        <v/>
      </c>
      <c r="DM283" s="482" t="str">
        <f>IF(AND('8'!DM87=""),"",'8'!DM87)</f>
        <v/>
      </c>
      <c r="DN283" s="482" t="str">
        <f>IF(AND('8'!DN87=""),"",'8'!DN87)</f>
        <v/>
      </c>
      <c r="DO283" s="482" t="str">
        <f>IF(AND('8'!DO87=""),"",'8'!DO87)</f>
        <v/>
      </c>
      <c r="DP283" s="482" t="str">
        <f>IF(AND('8'!DP87=""),"",'8'!DP87)</f>
        <v/>
      </c>
      <c r="DQ283" s="482" t="str">
        <f>IF(AND('8'!DQ87=""),"",'8'!DQ87)</f>
        <v/>
      </c>
      <c r="DR283" s="482" t="str">
        <f>IF(AND('8'!DR87=""),"",'8'!DR87)</f>
        <v/>
      </c>
      <c r="DS283" s="482" t="str">
        <f>IF(AND('8'!DS87=""),"",'8'!DS87)</f>
        <v/>
      </c>
      <c r="DT283" s="482" t="str">
        <f>IF(AND('8'!DT87=""),"",'8'!DT87)</f>
        <v/>
      </c>
      <c r="DU283" s="482" t="str">
        <f>IF(AND('8'!DU87=""),"",'8'!DU87)</f>
        <v/>
      </c>
      <c r="DV283" s="482" t="str">
        <f>IF(AND('8'!DV87=""),"",'8'!DV87)</f>
        <v/>
      </c>
      <c r="DW283" s="482" t="str">
        <f>IF(AND('8'!DW87=""),"",'8'!DW87)</f>
        <v/>
      </c>
      <c r="DX283" s="482" t="str">
        <f>IF(AND('8'!DX87=""),"",'8'!DX87)</f>
        <v/>
      </c>
      <c r="DY283" s="482" t="str">
        <f>IF(AND('8'!DY87=""),"",'8'!DY87)</f>
        <v/>
      </c>
      <c r="DZ283" s="482" t="str">
        <f>IF(AND('8'!DZ87=""),"",'8'!DZ87)</f>
        <v/>
      </c>
      <c r="EA283" s="482" t="str">
        <f>IF(AND('8'!EA87=""),"",'8'!EA87)</f>
        <v/>
      </c>
      <c r="EB283" s="482" t="str">
        <f>IF(AND('8'!EB87=""),"",'8'!EB87)</f>
        <v/>
      </c>
      <c r="EC283" s="482" t="str">
        <f>IF(AND('8'!EC87=""),"",'8'!EC87)</f>
        <v/>
      </c>
      <c r="ED283" s="482" t="str">
        <f>IF(AND('8'!ED87=""),"",'8'!ED87)</f>
        <v/>
      </c>
      <c r="EE283" s="482" t="str">
        <f>IF(AND('8'!EE87=""),"",'8'!EE87)</f>
        <v/>
      </c>
      <c r="EF283" s="482" t="str">
        <f>IF(AND('8'!EF87=""),"",'8'!EF87)</f>
        <v/>
      </c>
      <c r="EG283" s="482" t="str">
        <f>IF(AND('8'!EG87=""),"",'8'!EG87)</f>
        <v/>
      </c>
      <c r="EH283" s="482" t="str">
        <f>IF(AND('8'!EH87=""),"",'8'!EH87)</f>
        <v/>
      </c>
      <c r="EI283" s="482" t="str">
        <f>IF(AND('8'!EI87=""),"",'8'!EI87)</f>
        <v/>
      </c>
      <c r="EJ283" s="482" t="str">
        <f>IF(AND('8'!EJ87=""),"",'8'!EJ87)</f>
        <v/>
      </c>
      <c r="EK283" s="482" t="str">
        <f>IF(AND('8'!EK87=""),"",'8'!EK87)</f>
        <v/>
      </c>
      <c r="EL283" s="482" t="str">
        <f>IF(AND('8'!EL87=""),"",'8'!EL87)</f>
        <v/>
      </c>
      <c r="EM283" s="482" t="str">
        <f>IF(AND('8'!EM87=""),"",'8'!EM87)</f>
        <v/>
      </c>
      <c r="EN283" s="482" t="str">
        <f>IF(AND('8'!EN87=""),"",'8'!EN87)</f>
        <v/>
      </c>
      <c r="EO283" s="482" t="str">
        <f>IF(AND('8'!EO87=""),"",'8'!EO87)</f>
        <v/>
      </c>
      <c r="EP283" s="482" t="str">
        <f>IF(AND('8'!EP87=""),"",'8'!EP87)</f>
        <v/>
      </c>
      <c r="EQ283" s="482" t="str">
        <f>IF(AND('8'!EQ87=""),"",'8'!EQ87)</f>
        <v/>
      </c>
      <c r="ER283" s="482" t="str">
        <f>IF(AND('8'!ER87=""),"",'8'!ER87)</f>
        <v/>
      </c>
      <c r="ES283" s="482" t="str">
        <f>IF(AND('8'!ES87=""),"",'8'!ES87)</f>
        <v/>
      </c>
      <c r="ET283" s="482" t="str">
        <f>IF(AND('8'!ET87=""),"",'8'!ET87)</f>
        <v/>
      </c>
      <c r="EU283" s="482" t="str">
        <f>IF(AND('8'!EU87=""),"",'8'!EU87)</f>
        <v/>
      </c>
      <c r="EV283" s="482" t="str">
        <f>IF(AND('8'!EV87=""),"",'8'!EV87)</f>
        <v/>
      </c>
      <c r="EW283" s="482" t="str">
        <f>IF(AND('8'!EW87=""),"",'8'!EW87)</f>
        <v/>
      </c>
      <c r="EX283" s="482" t="str">
        <f>IF(AND('8'!EX87=""),"",'8'!EX87)</f>
        <v/>
      </c>
      <c r="EY283" s="482" t="str">
        <f>IF(AND('8'!EY87=""),"",'8'!EY87)</f>
        <v/>
      </c>
      <c r="EZ283" s="482" t="str">
        <f>IF(AND('8'!EZ87=""),"",'8'!EZ87)</f>
        <v/>
      </c>
      <c r="FA283" s="482" t="str">
        <f>IF(AND('8'!FA87=""),"",'8'!FA87)</f>
        <v/>
      </c>
      <c r="FB283" s="482" t="str">
        <f>IF(AND('8'!FB87=""),"",'8'!FB87)</f>
        <v/>
      </c>
      <c r="FC283" s="482" t="str">
        <f>IF(AND('8'!FC87=""),"",'8'!FC87)</f>
        <v/>
      </c>
      <c r="FD283" s="482" t="str">
        <f>IF(AND('8'!FD87=""),"",'8'!FD87)</f>
        <v/>
      </c>
      <c r="FE283" s="482" t="str">
        <f>IF(AND('8'!FE87=""),"",'8'!FE87)</f>
        <v/>
      </c>
      <c r="FF283" s="482" t="str">
        <f>IF(AND('8'!FF87=""),"",'8'!FF87)</f>
        <v xml:space="preserve"> </v>
      </c>
      <c r="FG283" s="482" t="str">
        <f>IF(AND('8'!FG87=""),"",'8'!FG87)</f>
        <v/>
      </c>
      <c r="FH283" s="482" t="str">
        <f>IF(AND('8'!FH87=""),"",'8'!FH87)</f>
        <v/>
      </c>
      <c r="FI283" s="482" t="str">
        <f>IF(AND('8'!FI87=""),"",'8'!FI87)</f>
        <v/>
      </c>
      <c r="FJ283" s="482" t="str">
        <f>IF(AND('8'!FJ87=""),"",'8'!FJ87)</f>
        <v/>
      </c>
      <c r="FK283" s="482" t="str">
        <f>IF(AND('8'!FK87=""),"",'8'!FK87)</f>
        <v/>
      </c>
      <c r="FL283" s="482" t="str">
        <f>IF(AND('8'!FL87=""),"",'8'!FL87)</f>
        <v/>
      </c>
      <c r="FM283" s="482" t="str">
        <f>IF(AND('8'!FM87=""),"",'8'!FM87)</f>
        <v xml:space="preserve"> </v>
      </c>
      <c r="FN283" s="482" t="str">
        <f>IF(AND('8'!FN87=""),"",'8'!FN87)</f>
        <v/>
      </c>
      <c r="FO283" s="482" t="str">
        <f>IF(AND('8'!FO87=""),"",'8'!FO87)</f>
        <v/>
      </c>
      <c r="FP283" s="482" t="str">
        <f>IF(AND('8'!FP87=""),"",'8'!FP87)</f>
        <v/>
      </c>
      <c r="FQ283" s="482" t="str">
        <f>IF(AND('8'!FQ87=""),"",'8'!FQ87)</f>
        <v/>
      </c>
      <c r="FR283" s="482" t="str">
        <f>IF(AND('8'!FR87=""),"",'8'!FR87)</f>
        <v/>
      </c>
      <c r="FS283" s="482" t="str">
        <f>IF(AND('8'!FS87=""),"",'8'!FS87)</f>
        <v/>
      </c>
      <c r="FT283" s="482" t="str">
        <f>IF(AND('8'!FT87=""),"",'8'!FT87)</f>
        <v xml:space="preserve"> </v>
      </c>
      <c r="FU283" s="482" t="str">
        <f>IF(AND('8'!FV87=""),"",'8'!FV87)</f>
        <v>-</v>
      </c>
      <c r="FV283" s="482" t="str">
        <f>IF(AND('8'!FW87=""),"",'8'!FW87)</f>
        <v>-</v>
      </c>
      <c r="FW283" s="482" t="str">
        <f>IF(AND('8'!FX87=""),"",'8'!FX87)</f>
        <v>-</v>
      </c>
      <c r="FX283" s="482" t="str">
        <f>IF(AND('8'!FY87=""),"",'8'!FY87)</f>
        <v>-</v>
      </c>
      <c r="FY283" s="482" t="str">
        <f>IF(AND('8'!FZ87=""),"",'8'!FZ87)</f>
        <v>-</v>
      </c>
      <c r="FZ283" s="482" t="str">
        <f>IF(AND('8'!GA87=""),"",'8'!GA87)</f>
        <v>-</v>
      </c>
      <c r="GA283" s="482" t="str">
        <f>IF(AND('8'!GB87=""),"",'8'!GB87)</f>
        <v>-</v>
      </c>
      <c r="GB283" s="482" t="str">
        <f>IF(AND('8'!GC87=""),"",'8'!GC87)</f>
        <v>-</v>
      </c>
      <c r="GC283" s="482" t="str">
        <f>IF(AND('8'!GD87=""),"",'8'!GD87)</f>
        <v>-</v>
      </c>
      <c r="GD283" s="482" t="str">
        <f>IF(AND('8'!GE87=""),"",'8'!GE87)</f>
        <v>-</v>
      </c>
      <c r="GE283" s="482" t="str">
        <f>IF(AND('8'!GF87=""),"",'8'!GF87)</f>
        <v>-</v>
      </c>
      <c r="GF283" s="482" t="str">
        <f>IF(AND('8'!GG87=""),"",'8'!GG87)</f>
        <v>-</v>
      </c>
      <c r="GG283" s="482" t="str">
        <f>IF(AND('8'!GH87=""),"",IF(AND('8'!GH87="-"),"",'8'!GH87))</f>
        <v/>
      </c>
      <c r="GH283" s="50" t="str">
        <f>IF(AND(C283=""),"",VLOOKUP(B283,Register!$A$7:$CL$311,36,FALSE))</f>
        <v/>
      </c>
      <c r="GI283" s="483" t="str">
        <f>IF(AND('8'!GL87=""),"",'8'!GL87)</f>
        <v/>
      </c>
      <c r="GJ283" s="173" t="str">
        <f>IF(AND('8'!FU87=""),"",'8'!FU87)</f>
        <v/>
      </c>
    </row>
    <row r="284" spans="1:192" ht="21">
      <c r="A284" s="480">
        <v>276</v>
      </c>
      <c r="B284" s="481" t="str">
        <f>IF(AND('8'!B88=""),"",'8'!B88)</f>
        <v/>
      </c>
      <c r="C284" s="196" t="str">
        <f>IF(AND('8'!C88=""),"",'8'!C88)</f>
        <v/>
      </c>
      <c r="D284" s="196" t="str">
        <f>IF(AND('8'!D88=""),"",'8'!D88)</f>
        <v/>
      </c>
      <c r="E284" s="201" t="str">
        <f>IF(AND('8'!E88=""),"",'8'!E88)</f>
        <v/>
      </c>
      <c r="F284" s="482" t="str">
        <f>IF(AND('8'!F88=""),"",'8'!F88)</f>
        <v/>
      </c>
      <c r="G284" s="482" t="str">
        <f>IF(AND('8'!G88=""),"",'8'!G88)</f>
        <v/>
      </c>
      <c r="H284" s="482" t="str">
        <f>IF(AND('8'!H88=""),"",'8'!H88)</f>
        <v/>
      </c>
      <c r="I284" s="482" t="str">
        <f>IF(AND('8'!I88=""),"",'8'!I88)</f>
        <v/>
      </c>
      <c r="J284" s="482" t="str">
        <f>IF(AND('8'!J88=""),"",'8'!J88)</f>
        <v/>
      </c>
      <c r="K284" s="482" t="str">
        <f>IF(AND('8'!K88=""),"",'8'!K88)</f>
        <v/>
      </c>
      <c r="L284" s="482" t="str">
        <f>IF(AND('8'!L88=""),"",'8'!L88)</f>
        <v/>
      </c>
      <c r="M284" s="482" t="str">
        <f>IF(AND('8'!M88=""),"",'8'!M88)</f>
        <v/>
      </c>
      <c r="N284" s="482" t="str">
        <f>IF(AND('8'!N88=""),"",'8'!N88)</f>
        <v/>
      </c>
      <c r="O284" s="482" t="str">
        <f>IF(AND('8'!O88=""),"",'8'!O88)</f>
        <v/>
      </c>
      <c r="P284" s="482" t="str">
        <f>IF(AND('8'!P88=""),"",'8'!P88)</f>
        <v/>
      </c>
      <c r="Q284" s="482" t="str">
        <f>IF(AND('8'!Q88=""),"",'8'!Q88)</f>
        <v/>
      </c>
      <c r="R284" s="482" t="str">
        <f>IF(AND('8'!R88=""),"",'8'!R88)</f>
        <v/>
      </c>
      <c r="S284" s="482" t="str">
        <f>IF(AND('8'!S88=""),"",'8'!S88)</f>
        <v/>
      </c>
      <c r="T284" s="482" t="str">
        <f>IF(AND('8'!T88=""),"",'8'!T88)</f>
        <v/>
      </c>
      <c r="U284" s="482" t="str">
        <f>IF(AND('8'!U88=""),"",'8'!U88)</f>
        <v/>
      </c>
      <c r="V284" s="482" t="str">
        <f>IF(AND('8'!V88=""),"",'8'!V88)</f>
        <v/>
      </c>
      <c r="W284" s="482" t="str">
        <f>IF(AND('8'!W88=""),"",'8'!W88)</f>
        <v/>
      </c>
      <c r="X284" s="482" t="str">
        <f>IF(AND('8'!X88=""),"",'8'!X88)</f>
        <v/>
      </c>
      <c r="Y284" s="482" t="str">
        <f>IF(AND('8'!Y88=""),"",'8'!Y88)</f>
        <v/>
      </c>
      <c r="Z284" s="482" t="str">
        <f>IF(AND('8'!Z88=""),"",'8'!Z88)</f>
        <v/>
      </c>
      <c r="AA284" s="482" t="str">
        <f>IF(AND('8'!AA88=""),"",'8'!AA88)</f>
        <v/>
      </c>
      <c r="AB284" s="482" t="str">
        <f>IF(AND('8'!AB88=""),"",'8'!AB88)</f>
        <v/>
      </c>
      <c r="AC284" s="482" t="str">
        <f>IF(AND('8'!AC88=""),"",'8'!AC88)</f>
        <v/>
      </c>
      <c r="AD284" s="482" t="str">
        <f>IF(AND('8'!AD88=""),"",'8'!AD88)</f>
        <v/>
      </c>
      <c r="AE284" s="482" t="str">
        <f>IF(AND('8'!AE88=""),"",'8'!AE88)</f>
        <v/>
      </c>
      <c r="AF284" s="482" t="str">
        <f>IF(AND('8'!AF88=""),"",'8'!AF88)</f>
        <v/>
      </c>
      <c r="AG284" s="482" t="str">
        <f>IF(AND('8'!AG88=""),"",'8'!AG88)</f>
        <v/>
      </c>
      <c r="AH284" s="482" t="str">
        <f>IF(AND('8'!AH88=""),"",'8'!AH88)</f>
        <v/>
      </c>
      <c r="AI284" s="482" t="str">
        <f>IF(AND('8'!AI88=""),"",'8'!AI88)</f>
        <v/>
      </c>
      <c r="AJ284" s="482" t="str">
        <f>IF(AND('8'!AJ88=""),"",'8'!AJ88)</f>
        <v/>
      </c>
      <c r="AK284" s="482" t="str">
        <f>IF(AND('8'!AK88=""),"",'8'!AK88)</f>
        <v/>
      </c>
      <c r="AL284" s="482" t="str">
        <f>IF(AND('8'!AL88=""),"",'8'!AL88)</f>
        <v/>
      </c>
      <c r="AM284" s="482" t="str">
        <f>IF(AND('8'!AM88=""),"",'8'!AM88)</f>
        <v/>
      </c>
      <c r="AN284" s="482" t="str">
        <f>IF(AND('8'!AN88=""),"",'8'!AN88)</f>
        <v/>
      </c>
      <c r="AO284" s="482" t="str">
        <f>IF(AND('8'!AO88=""),"",'8'!AO88)</f>
        <v/>
      </c>
      <c r="AP284" s="482" t="str">
        <f>IF(AND('8'!AP88=""),"",'8'!AP88)</f>
        <v/>
      </c>
      <c r="AQ284" s="482" t="str">
        <f>IF(AND('8'!AQ88=""),"",'8'!AQ88)</f>
        <v/>
      </c>
      <c r="AR284" s="482" t="str">
        <f>IF(AND('8'!AR88=""),"",'8'!AR88)</f>
        <v/>
      </c>
      <c r="AS284" s="482" t="str">
        <f>IF(AND('8'!AS88=""),"",'8'!AS88)</f>
        <v/>
      </c>
      <c r="AT284" s="482" t="str">
        <f>IF(AND('8'!AT88=""),"",'8'!AT88)</f>
        <v/>
      </c>
      <c r="AU284" s="482" t="str">
        <f>IF(AND('8'!AU88=""),"",'8'!AU88)</f>
        <v/>
      </c>
      <c r="AV284" s="482" t="str">
        <f>IF(AND('8'!AV88=""),"",'8'!AV88)</f>
        <v/>
      </c>
      <c r="AW284" s="482" t="str">
        <f>IF(AND('8'!AW88=""),"",'8'!AW88)</f>
        <v/>
      </c>
      <c r="AX284" s="482" t="str">
        <f>IF(AND('8'!AX88=""),"",'8'!AX88)</f>
        <v/>
      </c>
      <c r="AY284" s="482" t="str">
        <f>IF(AND('8'!AY88=""),"",'8'!AY88)</f>
        <v/>
      </c>
      <c r="AZ284" s="482" t="str">
        <f>IF(AND('8'!AZ88=""),"",'8'!AZ88)</f>
        <v/>
      </c>
      <c r="BA284" s="482" t="str">
        <f>IF(AND('8'!BA88=""),"",'8'!BA88)</f>
        <v/>
      </c>
      <c r="BB284" s="482" t="str">
        <f>IF(AND('8'!BB88=""),"",'8'!BB88)</f>
        <v/>
      </c>
      <c r="BC284" s="482" t="str">
        <f>IF(AND('8'!BC88=""),"",'8'!BC88)</f>
        <v/>
      </c>
      <c r="BD284" s="482" t="str">
        <f>IF(AND('8'!BD88=""),"",'8'!BD88)</f>
        <v/>
      </c>
      <c r="BE284" s="482" t="str">
        <f>IF(AND('8'!BE88=""),"",'8'!BE88)</f>
        <v/>
      </c>
      <c r="BF284" s="482" t="str">
        <f>IF(AND('8'!BF88=""),"",'8'!BF88)</f>
        <v/>
      </c>
      <c r="BG284" s="482" t="str">
        <f>IF(AND('8'!BG88=""),"",'8'!BG88)</f>
        <v/>
      </c>
      <c r="BH284" s="482" t="str">
        <f>IF(AND('8'!BH88=""),"",'8'!BH88)</f>
        <v/>
      </c>
      <c r="BI284" s="482" t="str">
        <f>IF(AND('8'!BI88=""),"",'8'!BI88)</f>
        <v/>
      </c>
      <c r="BJ284" s="482" t="str">
        <f>IF(AND('8'!BJ88=""),"",'8'!BJ88)</f>
        <v/>
      </c>
      <c r="BK284" s="482" t="str">
        <f>IF(AND('8'!BK88=""),"",'8'!BK88)</f>
        <v/>
      </c>
      <c r="BL284" s="482" t="str">
        <f>IF(AND('8'!BL88=""),"",'8'!BL88)</f>
        <v/>
      </c>
      <c r="BM284" s="482" t="str">
        <f>IF(AND('8'!BM88=""),"",'8'!BM88)</f>
        <v/>
      </c>
      <c r="BN284" s="482" t="str">
        <f>IF(AND('8'!BN88=""),"",'8'!BN88)</f>
        <v/>
      </c>
      <c r="BO284" s="482" t="str">
        <f>IF(AND('8'!BO88=""),"",'8'!BO88)</f>
        <v/>
      </c>
      <c r="BP284" s="482" t="str">
        <f>IF(AND('8'!BP88=""),"",'8'!BP88)</f>
        <v/>
      </c>
      <c r="BQ284" s="482" t="str">
        <f>IF(AND('8'!BQ88=""),"",'8'!BQ88)</f>
        <v/>
      </c>
      <c r="BR284" s="482" t="str">
        <f>IF(AND('8'!BR88=""),"",'8'!BR88)</f>
        <v/>
      </c>
      <c r="BS284" s="482" t="str">
        <f>IF(AND('8'!BS88=""),"",'8'!BS88)</f>
        <v/>
      </c>
      <c r="BT284" s="482" t="str">
        <f>IF(AND('8'!BT88=""),"",'8'!BT88)</f>
        <v/>
      </c>
      <c r="BU284" s="482" t="str">
        <f>IF(AND('8'!BU88=""),"",'8'!BU88)</f>
        <v/>
      </c>
      <c r="BV284" s="482" t="str">
        <f>IF(AND('8'!BV88=""),"",'8'!BV88)</f>
        <v/>
      </c>
      <c r="BW284" s="482" t="str">
        <f>IF(AND('8'!BW88=""),"",'8'!BW88)</f>
        <v/>
      </c>
      <c r="BX284" s="482" t="str">
        <f>IF(AND('8'!BX88=""),"",'8'!BX88)</f>
        <v/>
      </c>
      <c r="BY284" s="482" t="str">
        <f>IF(AND('8'!BY88=""),"",'8'!BY88)</f>
        <v/>
      </c>
      <c r="BZ284" s="482" t="str">
        <f>IF(AND('8'!BZ88=""),"",'8'!BZ88)</f>
        <v/>
      </c>
      <c r="CA284" s="482" t="str">
        <f>IF(AND('8'!CA88=""),"",'8'!CA88)</f>
        <v/>
      </c>
      <c r="CB284" s="482" t="str">
        <f>IF(AND('8'!CB88=""),"",'8'!CB88)</f>
        <v/>
      </c>
      <c r="CC284" s="482" t="str">
        <f>IF(AND('8'!CC88=""),"",'8'!CC88)</f>
        <v/>
      </c>
      <c r="CD284" s="482" t="str">
        <f>IF(AND('8'!CD88=""),"",'8'!CD88)</f>
        <v/>
      </c>
      <c r="CE284" s="482" t="str">
        <f>IF(AND('8'!CE88=""),"",'8'!CE88)</f>
        <v/>
      </c>
      <c r="CF284" s="482" t="str">
        <f>IF(AND('8'!CF88=""),"",'8'!CF88)</f>
        <v/>
      </c>
      <c r="CG284" s="482" t="str">
        <f>IF(AND('8'!CG88=""),"",'8'!CG88)</f>
        <v/>
      </c>
      <c r="CH284" s="482" t="str">
        <f>IF(AND('8'!CH88=""),"",'8'!CH88)</f>
        <v/>
      </c>
      <c r="CI284" s="482" t="str">
        <f>IF(AND('8'!CI88=""),"",'8'!CI88)</f>
        <v/>
      </c>
      <c r="CJ284" s="482" t="str">
        <f>IF(AND('8'!CJ88=""),"",'8'!CJ88)</f>
        <v/>
      </c>
      <c r="CK284" s="482" t="str">
        <f>IF(AND('8'!CK88=""),"",'8'!CK88)</f>
        <v/>
      </c>
      <c r="CL284" s="482" t="str">
        <f>IF(AND('8'!CL88=""),"",'8'!CL88)</f>
        <v/>
      </c>
      <c r="CM284" s="482" t="str">
        <f>IF(AND('8'!CM88=""),"",'8'!CM88)</f>
        <v/>
      </c>
      <c r="CN284" s="482" t="str">
        <f>IF(AND('8'!CN88=""),"",'8'!CN88)</f>
        <v/>
      </c>
      <c r="CO284" s="482" t="str">
        <f>IF(AND('8'!CO88=""),"",'8'!CO88)</f>
        <v/>
      </c>
      <c r="CP284" s="482" t="str">
        <f>IF(AND('8'!CP88=""),"",'8'!CP88)</f>
        <v/>
      </c>
      <c r="CQ284" s="482" t="str">
        <f>IF(AND('8'!CQ88=""),"",'8'!CQ88)</f>
        <v/>
      </c>
      <c r="CR284" s="482" t="str">
        <f>IF(AND('8'!CR88=""),"",'8'!CR88)</f>
        <v/>
      </c>
      <c r="CS284" s="482" t="str">
        <f>IF(AND('8'!CS88=""),"",'8'!CS88)</f>
        <v/>
      </c>
      <c r="CT284" s="482" t="str">
        <f>IF(AND('8'!CT88=""),"",'8'!CT88)</f>
        <v/>
      </c>
      <c r="CU284" s="482" t="str">
        <f>IF(AND('8'!CU88=""),"",'8'!CU88)</f>
        <v/>
      </c>
      <c r="CV284" s="482" t="str">
        <f>IF(AND('8'!CV88=""),"",'8'!CV88)</f>
        <v/>
      </c>
      <c r="CW284" s="482" t="str">
        <f>IF(AND('8'!CW88=""),"",'8'!CW88)</f>
        <v/>
      </c>
      <c r="CX284" s="482" t="str">
        <f>IF(AND('8'!CX88=""),"",'8'!CX88)</f>
        <v/>
      </c>
      <c r="CY284" s="482" t="str">
        <f>IF(AND('8'!CY88=""),"",'8'!CY88)</f>
        <v/>
      </c>
      <c r="CZ284" s="482" t="str">
        <f>IF(AND('8'!CZ88=""),"",'8'!CZ88)</f>
        <v/>
      </c>
      <c r="DA284" s="482" t="str">
        <f>IF(AND('8'!DA88=""),"",'8'!DA88)</f>
        <v/>
      </c>
      <c r="DB284" s="482" t="str">
        <f>IF(AND('8'!DB88=""),"",'8'!DB88)</f>
        <v/>
      </c>
      <c r="DC284" s="482" t="str">
        <f>IF(AND('8'!DC88=""),"",'8'!DC88)</f>
        <v/>
      </c>
      <c r="DD284" s="482" t="str">
        <f>IF(AND('8'!DD88=""),"",'8'!DD88)</f>
        <v/>
      </c>
      <c r="DE284" s="482" t="str">
        <f>IF(AND('8'!DE88=""),"",'8'!DE88)</f>
        <v/>
      </c>
      <c r="DF284" s="482" t="str">
        <f>IF(AND('8'!DF88=""),"",'8'!DF88)</f>
        <v/>
      </c>
      <c r="DG284" s="482" t="str">
        <f>IF(AND('8'!DG88=""),"",'8'!DG88)</f>
        <v/>
      </c>
      <c r="DH284" s="482" t="str">
        <f>IF(AND('8'!DH88=""),"",'8'!DH88)</f>
        <v/>
      </c>
      <c r="DI284" s="482" t="str">
        <f>IF(AND('8'!DI88=""),"",'8'!DI88)</f>
        <v/>
      </c>
      <c r="DJ284" s="482" t="str">
        <f>IF(AND('8'!DJ88=""),"",'8'!DJ88)</f>
        <v/>
      </c>
      <c r="DK284" s="482" t="str">
        <f>IF(AND('8'!DK88=""),"",'8'!DK88)</f>
        <v/>
      </c>
      <c r="DL284" s="482" t="str">
        <f>IF(AND('8'!DL88=""),"",'8'!DL88)</f>
        <v/>
      </c>
      <c r="DM284" s="482" t="str">
        <f>IF(AND('8'!DM88=""),"",'8'!DM88)</f>
        <v/>
      </c>
      <c r="DN284" s="482" t="str">
        <f>IF(AND('8'!DN88=""),"",'8'!DN88)</f>
        <v/>
      </c>
      <c r="DO284" s="482" t="str">
        <f>IF(AND('8'!DO88=""),"",'8'!DO88)</f>
        <v/>
      </c>
      <c r="DP284" s="482" t="str">
        <f>IF(AND('8'!DP88=""),"",'8'!DP88)</f>
        <v/>
      </c>
      <c r="DQ284" s="482" t="str">
        <f>IF(AND('8'!DQ88=""),"",'8'!DQ88)</f>
        <v/>
      </c>
      <c r="DR284" s="482" t="str">
        <f>IF(AND('8'!DR88=""),"",'8'!DR88)</f>
        <v/>
      </c>
      <c r="DS284" s="482" t="str">
        <f>IF(AND('8'!DS88=""),"",'8'!DS88)</f>
        <v/>
      </c>
      <c r="DT284" s="482" t="str">
        <f>IF(AND('8'!DT88=""),"",'8'!DT88)</f>
        <v/>
      </c>
      <c r="DU284" s="482" t="str">
        <f>IF(AND('8'!DU88=""),"",'8'!DU88)</f>
        <v/>
      </c>
      <c r="DV284" s="482" t="str">
        <f>IF(AND('8'!DV88=""),"",'8'!DV88)</f>
        <v/>
      </c>
      <c r="DW284" s="482" t="str">
        <f>IF(AND('8'!DW88=""),"",'8'!DW88)</f>
        <v/>
      </c>
      <c r="DX284" s="482" t="str">
        <f>IF(AND('8'!DX88=""),"",'8'!DX88)</f>
        <v/>
      </c>
      <c r="DY284" s="482" t="str">
        <f>IF(AND('8'!DY88=""),"",'8'!DY88)</f>
        <v/>
      </c>
      <c r="DZ284" s="482" t="str">
        <f>IF(AND('8'!DZ88=""),"",'8'!DZ88)</f>
        <v/>
      </c>
      <c r="EA284" s="482" t="str">
        <f>IF(AND('8'!EA88=""),"",'8'!EA88)</f>
        <v/>
      </c>
      <c r="EB284" s="482" t="str">
        <f>IF(AND('8'!EB88=""),"",'8'!EB88)</f>
        <v/>
      </c>
      <c r="EC284" s="482" t="str">
        <f>IF(AND('8'!EC88=""),"",'8'!EC88)</f>
        <v/>
      </c>
      <c r="ED284" s="482" t="str">
        <f>IF(AND('8'!ED88=""),"",'8'!ED88)</f>
        <v/>
      </c>
      <c r="EE284" s="482" t="str">
        <f>IF(AND('8'!EE88=""),"",'8'!EE88)</f>
        <v/>
      </c>
      <c r="EF284" s="482" t="str">
        <f>IF(AND('8'!EF88=""),"",'8'!EF88)</f>
        <v/>
      </c>
      <c r="EG284" s="482" t="str">
        <f>IF(AND('8'!EG88=""),"",'8'!EG88)</f>
        <v/>
      </c>
      <c r="EH284" s="482" t="str">
        <f>IF(AND('8'!EH88=""),"",'8'!EH88)</f>
        <v/>
      </c>
      <c r="EI284" s="482" t="str">
        <f>IF(AND('8'!EI88=""),"",'8'!EI88)</f>
        <v/>
      </c>
      <c r="EJ284" s="482" t="str">
        <f>IF(AND('8'!EJ88=""),"",'8'!EJ88)</f>
        <v/>
      </c>
      <c r="EK284" s="482" t="str">
        <f>IF(AND('8'!EK88=""),"",'8'!EK88)</f>
        <v/>
      </c>
      <c r="EL284" s="482" t="str">
        <f>IF(AND('8'!EL88=""),"",'8'!EL88)</f>
        <v/>
      </c>
      <c r="EM284" s="482" t="str">
        <f>IF(AND('8'!EM88=""),"",'8'!EM88)</f>
        <v/>
      </c>
      <c r="EN284" s="482" t="str">
        <f>IF(AND('8'!EN88=""),"",'8'!EN88)</f>
        <v/>
      </c>
      <c r="EO284" s="482" t="str">
        <f>IF(AND('8'!EO88=""),"",'8'!EO88)</f>
        <v/>
      </c>
      <c r="EP284" s="482" t="str">
        <f>IF(AND('8'!EP88=""),"",'8'!EP88)</f>
        <v/>
      </c>
      <c r="EQ284" s="482" t="str">
        <f>IF(AND('8'!EQ88=""),"",'8'!EQ88)</f>
        <v/>
      </c>
      <c r="ER284" s="482" t="str">
        <f>IF(AND('8'!ER88=""),"",'8'!ER88)</f>
        <v/>
      </c>
      <c r="ES284" s="482" t="str">
        <f>IF(AND('8'!ES88=""),"",'8'!ES88)</f>
        <v/>
      </c>
      <c r="ET284" s="482" t="str">
        <f>IF(AND('8'!ET88=""),"",'8'!ET88)</f>
        <v/>
      </c>
      <c r="EU284" s="482" t="str">
        <f>IF(AND('8'!EU88=""),"",'8'!EU88)</f>
        <v/>
      </c>
      <c r="EV284" s="482" t="str">
        <f>IF(AND('8'!EV88=""),"",'8'!EV88)</f>
        <v/>
      </c>
      <c r="EW284" s="482" t="str">
        <f>IF(AND('8'!EW88=""),"",'8'!EW88)</f>
        <v/>
      </c>
      <c r="EX284" s="482" t="str">
        <f>IF(AND('8'!EX88=""),"",'8'!EX88)</f>
        <v/>
      </c>
      <c r="EY284" s="482" t="str">
        <f>IF(AND('8'!EY88=""),"",'8'!EY88)</f>
        <v/>
      </c>
      <c r="EZ284" s="482" t="str">
        <f>IF(AND('8'!EZ88=""),"",'8'!EZ88)</f>
        <v/>
      </c>
      <c r="FA284" s="482" t="str">
        <f>IF(AND('8'!FA88=""),"",'8'!FA88)</f>
        <v/>
      </c>
      <c r="FB284" s="482" t="str">
        <f>IF(AND('8'!FB88=""),"",'8'!FB88)</f>
        <v/>
      </c>
      <c r="FC284" s="482" t="str">
        <f>IF(AND('8'!FC88=""),"",'8'!FC88)</f>
        <v/>
      </c>
      <c r="FD284" s="482" t="str">
        <f>IF(AND('8'!FD88=""),"",'8'!FD88)</f>
        <v/>
      </c>
      <c r="FE284" s="482" t="str">
        <f>IF(AND('8'!FE88=""),"",'8'!FE88)</f>
        <v/>
      </c>
      <c r="FF284" s="482" t="str">
        <f>IF(AND('8'!FF88=""),"",'8'!FF88)</f>
        <v xml:space="preserve"> </v>
      </c>
      <c r="FG284" s="482" t="str">
        <f>IF(AND('8'!FG88=""),"",'8'!FG88)</f>
        <v/>
      </c>
      <c r="FH284" s="482" t="str">
        <f>IF(AND('8'!FH88=""),"",'8'!FH88)</f>
        <v/>
      </c>
      <c r="FI284" s="482" t="str">
        <f>IF(AND('8'!FI88=""),"",'8'!FI88)</f>
        <v/>
      </c>
      <c r="FJ284" s="482" t="str">
        <f>IF(AND('8'!FJ88=""),"",'8'!FJ88)</f>
        <v/>
      </c>
      <c r="FK284" s="482" t="str">
        <f>IF(AND('8'!FK88=""),"",'8'!FK88)</f>
        <v/>
      </c>
      <c r="FL284" s="482" t="str">
        <f>IF(AND('8'!FL88=""),"",'8'!FL88)</f>
        <v/>
      </c>
      <c r="FM284" s="482" t="str">
        <f>IF(AND('8'!FM88=""),"",'8'!FM88)</f>
        <v xml:space="preserve"> </v>
      </c>
      <c r="FN284" s="482" t="str">
        <f>IF(AND('8'!FN88=""),"",'8'!FN88)</f>
        <v/>
      </c>
      <c r="FO284" s="482" t="str">
        <f>IF(AND('8'!FO88=""),"",'8'!FO88)</f>
        <v/>
      </c>
      <c r="FP284" s="482" t="str">
        <f>IF(AND('8'!FP88=""),"",'8'!FP88)</f>
        <v/>
      </c>
      <c r="FQ284" s="482" t="str">
        <f>IF(AND('8'!FQ88=""),"",'8'!FQ88)</f>
        <v/>
      </c>
      <c r="FR284" s="482" t="str">
        <f>IF(AND('8'!FR88=""),"",'8'!FR88)</f>
        <v/>
      </c>
      <c r="FS284" s="482" t="str">
        <f>IF(AND('8'!FS88=""),"",'8'!FS88)</f>
        <v/>
      </c>
      <c r="FT284" s="482" t="str">
        <f>IF(AND('8'!FT88=""),"",'8'!FT88)</f>
        <v xml:space="preserve"> </v>
      </c>
      <c r="FU284" s="482" t="str">
        <f>IF(AND('8'!FV88=""),"",'8'!FV88)</f>
        <v>-</v>
      </c>
      <c r="FV284" s="482" t="str">
        <f>IF(AND('8'!FW88=""),"",'8'!FW88)</f>
        <v>-</v>
      </c>
      <c r="FW284" s="482" t="str">
        <f>IF(AND('8'!FX88=""),"",'8'!FX88)</f>
        <v>-</v>
      </c>
      <c r="FX284" s="482" t="str">
        <f>IF(AND('8'!FY88=""),"",'8'!FY88)</f>
        <v>-</v>
      </c>
      <c r="FY284" s="482" t="str">
        <f>IF(AND('8'!FZ88=""),"",'8'!FZ88)</f>
        <v>-</v>
      </c>
      <c r="FZ284" s="482" t="str">
        <f>IF(AND('8'!GA88=""),"",'8'!GA88)</f>
        <v>-</v>
      </c>
      <c r="GA284" s="482" t="str">
        <f>IF(AND('8'!GB88=""),"",'8'!GB88)</f>
        <v>-</v>
      </c>
      <c r="GB284" s="482" t="str">
        <f>IF(AND('8'!GC88=""),"",'8'!GC88)</f>
        <v>-</v>
      </c>
      <c r="GC284" s="482" t="str">
        <f>IF(AND('8'!GD88=""),"",'8'!GD88)</f>
        <v>-</v>
      </c>
      <c r="GD284" s="482" t="str">
        <f>IF(AND('8'!GE88=""),"",'8'!GE88)</f>
        <v>-</v>
      </c>
      <c r="GE284" s="482" t="str">
        <f>IF(AND('8'!GF88=""),"",'8'!GF88)</f>
        <v>-</v>
      </c>
      <c r="GF284" s="482" t="str">
        <f>IF(AND('8'!GG88=""),"",'8'!GG88)</f>
        <v>-</v>
      </c>
      <c r="GG284" s="482" t="str">
        <f>IF(AND('8'!GH88=""),"",IF(AND('8'!GH88="-"),"",'8'!GH88))</f>
        <v/>
      </c>
      <c r="GH284" s="50" t="str">
        <f>IF(AND(C284=""),"",VLOOKUP(B284,Register!$A$7:$CL$311,36,FALSE))</f>
        <v/>
      </c>
      <c r="GI284" s="483" t="str">
        <f>IF(AND('8'!GL88=""),"",'8'!GL88)</f>
        <v/>
      </c>
      <c r="GJ284" s="173" t="str">
        <f>IF(AND('8'!FU88=""),"",'8'!FU88)</f>
        <v/>
      </c>
    </row>
    <row r="285" spans="1:192" ht="21">
      <c r="A285" s="480">
        <v>277</v>
      </c>
      <c r="B285" s="481" t="str">
        <f>IF(AND('8'!B89=""),"",'8'!B89)</f>
        <v/>
      </c>
      <c r="C285" s="196" t="str">
        <f>IF(AND('8'!C89=""),"",'8'!C89)</f>
        <v/>
      </c>
      <c r="D285" s="196" t="str">
        <f>IF(AND('8'!D89=""),"",'8'!D89)</f>
        <v/>
      </c>
      <c r="E285" s="201" t="str">
        <f>IF(AND('8'!E89=""),"",'8'!E89)</f>
        <v/>
      </c>
      <c r="F285" s="482" t="str">
        <f>IF(AND('8'!F89=""),"",'8'!F89)</f>
        <v/>
      </c>
      <c r="G285" s="482" t="str">
        <f>IF(AND('8'!G89=""),"",'8'!G89)</f>
        <v/>
      </c>
      <c r="H285" s="482" t="str">
        <f>IF(AND('8'!H89=""),"",'8'!H89)</f>
        <v/>
      </c>
      <c r="I285" s="482" t="str">
        <f>IF(AND('8'!I89=""),"",'8'!I89)</f>
        <v/>
      </c>
      <c r="J285" s="482" t="str">
        <f>IF(AND('8'!J89=""),"",'8'!J89)</f>
        <v/>
      </c>
      <c r="K285" s="482" t="str">
        <f>IF(AND('8'!K89=""),"",'8'!K89)</f>
        <v/>
      </c>
      <c r="L285" s="482" t="str">
        <f>IF(AND('8'!L89=""),"",'8'!L89)</f>
        <v/>
      </c>
      <c r="M285" s="482" t="str">
        <f>IF(AND('8'!M89=""),"",'8'!M89)</f>
        <v/>
      </c>
      <c r="N285" s="482" t="str">
        <f>IF(AND('8'!N89=""),"",'8'!N89)</f>
        <v/>
      </c>
      <c r="O285" s="482" t="str">
        <f>IF(AND('8'!O89=""),"",'8'!O89)</f>
        <v/>
      </c>
      <c r="P285" s="482" t="str">
        <f>IF(AND('8'!P89=""),"",'8'!P89)</f>
        <v/>
      </c>
      <c r="Q285" s="482" t="str">
        <f>IF(AND('8'!Q89=""),"",'8'!Q89)</f>
        <v/>
      </c>
      <c r="R285" s="482" t="str">
        <f>IF(AND('8'!R89=""),"",'8'!R89)</f>
        <v/>
      </c>
      <c r="S285" s="482" t="str">
        <f>IF(AND('8'!S89=""),"",'8'!S89)</f>
        <v/>
      </c>
      <c r="T285" s="482" t="str">
        <f>IF(AND('8'!T89=""),"",'8'!T89)</f>
        <v/>
      </c>
      <c r="U285" s="482" t="str">
        <f>IF(AND('8'!U89=""),"",'8'!U89)</f>
        <v/>
      </c>
      <c r="V285" s="482" t="str">
        <f>IF(AND('8'!V89=""),"",'8'!V89)</f>
        <v/>
      </c>
      <c r="W285" s="482" t="str">
        <f>IF(AND('8'!W89=""),"",'8'!W89)</f>
        <v/>
      </c>
      <c r="X285" s="482" t="str">
        <f>IF(AND('8'!X89=""),"",'8'!X89)</f>
        <v/>
      </c>
      <c r="Y285" s="482" t="str">
        <f>IF(AND('8'!Y89=""),"",'8'!Y89)</f>
        <v/>
      </c>
      <c r="Z285" s="482" t="str">
        <f>IF(AND('8'!Z89=""),"",'8'!Z89)</f>
        <v/>
      </c>
      <c r="AA285" s="482" t="str">
        <f>IF(AND('8'!AA89=""),"",'8'!AA89)</f>
        <v/>
      </c>
      <c r="AB285" s="482" t="str">
        <f>IF(AND('8'!AB89=""),"",'8'!AB89)</f>
        <v/>
      </c>
      <c r="AC285" s="482" t="str">
        <f>IF(AND('8'!AC89=""),"",'8'!AC89)</f>
        <v/>
      </c>
      <c r="AD285" s="482" t="str">
        <f>IF(AND('8'!AD89=""),"",'8'!AD89)</f>
        <v/>
      </c>
      <c r="AE285" s="482" t="str">
        <f>IF(AND('8'!AE89=""),"",'8'!AE89)</f>
        <v/>
      </c>
      <c r="AF285" s="482" t="str">
        <f>IF(AND('8'!AF89=""),"",'8'!AF89)</f>
        <v/>
      </c>
      <c r="AG285" s="482" t="str">
        <f>IF(AND('8'!AG89=""),"",'8'!AG89)</f>
        <v/>
      </c>
      <c r="AH285" s="482" t="str">
        <f>IF(AND('8'!AH89=""),"",'8'!AH89)</f>
        <v/>
      </c>
      <c r="AI285" s="482" t="str">
        <f>IF(AND('8'!AI89=""),"",'8'!AI89)</f>
        <v/>
      </c>
      <c r="AJ285" s="482" t="str">
        <f>IF(AND('8'!AJ89=""),"",'8'!AJ89)</f>
        <v/>
      </c>
      <c r="AK285" s="482" t="str">
        <f>IF(AND('8'!AK89=""),"",'8'!AK89)</f>
        <v/>
      </c>
      <c r="AL285" s="482" t="str">
        <f>IF(AND('8'!AL89=""),"",'8'!AL89)</f>
        <v/>
      </c>
      <c r="AM285" s="482" t="str">
        <f>IF(AND('8'!AM89=""),"",'8'!AM89)</f>
        <v/>
      </c>
      <c r="AN285" s="482" t="str">
        <f>IF(AND('8'!AN89=""),"",'8'!AN89)</f>
        <v/>
      </c>
      <c r="AO285" s="482" t="str">
        <f>IF(AND('8'!AO89=""),"",'8'!AO89)</f>
        <v/>
      </c>
      <c r="AP285" s="482" t="str">
        <f>IF(AND('8'!AP89=""),"",'8'!AP89)</f>
        <v/>
      </c>
      <c r="AQ285" s="482" t="str">
        <f>IF(AND('8'!AQ89=""),"",'8'!AQ89)</f>
        <v/>
      </c>
      <c r="AR285" s="482" t="str">
        <f>IF(AND('8'!AR89=""),"",'8'!AR89)</f>
        <v/>
      </c>
      <c r="AS285" s="482" t="str">
        <f>IF(AND('8'!AS89=""),"",'8'!AS89)</f>
        <v/>
      </c>
      <c r="AT285" s="482" t="str">
        <f>IF(AND('8'!AT89=""),"",'8'!AT89)</f>
        <v/>
      </c>
      <c r="AU285" s="482" t="str">
        <f>IF(AND('8'!AU89=""),"",'8'!AU89)</f>
        <v/>
      </c>
      <c r="AV285" s="482" t="str">
        <f>IF(AND('8'!AV89=""),"",'8'!AV89)</f>
        <v/>
      </c>
      <c r="AW285" s="482" t="str">
        <f>IF(AND('8'!AW89=""),"",'8'!AW89)</f>
        <v/>
      </c>
      <c r="AX285" s="482" t="str">
        <f>IF(AND('8'!AX89=""),"",'8'!AX89)</f>
        <v/>
      </c>
      <c r="AY285" s="482" t="str">
        <f>IF(AND('8'!AY89=""),"",'8'!AY89)</f>
        <v/>
      </c>
      <c r="AZ285" s="482" t="str">
        <f>IF(AND('8'!AZ89=""),"",'8'!AZ89)</f>
        <v/>
      </c>
      <c r="BA285" s="482" t="str">
        <f>IF(AND('8'!BA89=""),"",'8'!BA89)</f>
        <v/>
      </c>
      <c r="BB285" s="482" t="str">
        <f>IF(AND('8'!BB89=""),"",'8'!BB89)</f>
        <v/>
      </c>
      <c r="BC285" s="482" t="str">
        <f>IF(AND('8'!BC89=""),"",'8'!BC89)</f>
        <v/>
      </c>
      <c r="BD285" s="482" t="str">
        <f>IF(AND('8'!BD89=""),"",'8'!BD89)</f>
        <v/>
      </c>
      <c r="BE285" s="482" t="str">
        <f>IF(AND('8'!BE89=""),"",'8'!BE89)</f>
        <v/>
      </c>
      <c r="BF285" s="482" t="str">
        <f>IF(AND('8'!BF89=""),"",'8'!BF89)</f>
        <v/>
      </c>
      <c r="BG285" s="482" t="str">
        <f>IF(AND('8'!BG89=""),"",'8'!BG89)</f>
        <v/>
      </c>
      <c r="BH285" s="482" t="str">
        <f>IF(AND('8'!BH89=""),"",'8'!BH89)</f>
        <v/>
      </c>
      <c r="BI285" s="482" t="str">
        <f>IF(AND('8'!BI89=""),"",'8'!BI89)</f>
        <v/>
      </c>
      <c r="BJ285" s="482" t="str">
        <f>IF(AND('8'!BJ89=""),"",'8'!BJ89)</f>
        <v/>
      </c>
      <c r="BK285" s="482" t="str">
        <f>IF(AND('8'!BK89=""),"",'8'!BK89)</f>
        <v/>
      </c>
      <c r="BL285" s="482" t="str">
        <f>IF(AND('8'!BL89=""),"",'8'!BL89)</f>
        <v/>
      </c>
      <c r="BM285" s="482" t="str">
        <f>IF(AND('8'!BM89=""),"",'8'!BM89)</f>
        <v/>
      </c>
      <c r="BN285" s="482" t="str">
        <f>IF(AND('8'!BN89=""),"",'8'!BN89)</f>
        <v/>
      </c>
      <c r="BO285" s="482" t="str">
        <f>IF(AND('8'!BO89=""),"",'8'!BO89)</f>
        <v/>
      </c>
      <c r="BP285" s="482" t="str">
        <f>IF(AND('8'!BP89=""),"",'8'!BP89)</f>
        <v/>
      </c>
      <c r="BQ285" s="482" t="str">
        <f>IF(AND('8'!BQ89=""),"",'8'!BQ89)</f>
        <v/>
      </c>
      <c r="BR285" s="482" t="str">
        <f>IF(AND('8'!BR89=""),"",'8'!BR89)</f>
        <v/>
      </c>
      <c r="BS285" s="482" t="str">
        <f>IF(AND('8'!BS89=""),"",'8'!BS89)</f>
        <v/>
      </c>
      <c r="BT285" s="482" t="str">
        <f>IF(AND('8'!BT89=""),"",'8'!BT89)</f>
        <v/>
      </c>
      <c r="BU285" s="482" t="str">
        <f>IF(AND('8'!BU89=""),"",'8'!BU89)</f>
        <v/>
      </c>
      <c r="BV285" s="482" t="str">
        <f>IF(AND('8'!BV89=""),"",'8'!BV89)</f>
        <v/>
      </c>
      <c r="BW285" s="482" t="str">
        <f>IF(AND('8'!BW89=""),"",'8'!BW89)</f>
        <v/>
      </c>
      <c r="BX285" s="482" t="str">
        <f>IF(AND('8'!BX89=""),"",'8'!BX89)</f>
        <v/>
      </c>
      <c r="BY285" s="482" t="str">
        <f>IF(AND('8'!BY89=""),"",'8'!BY89)</f>
        <v/>
      </c>
      <c r="BZ285" s="482" t="str">
        <f>IF(AND('8'!BZ89=""),"",'8'!BZ89)</f>
        <v/>
      </c>
      <c r="CA285" s="482" t="str">
        <f>IF(AND('8'!CA89=""),"",'8'!CA89)</f>
        <v/>
      </c>
      <c r="CB285" s="482" t="str">
        <f>IF(AND('8'!CB89=""),"",'8'!CB89)</f>
        <v/>
      </c>
      <c r="CC285" s="482" t="str">
        <f>IF(AND('8'!CC89=""),"",'8'!CC89)</f>
        <v/>
      </c>
      <c r="CD285" s="482" t="str">
        <f>IF(AND('8'!CD89=""),"",'8'!CD89)</f>
        <v/>
      </c>
      <c r="CE285" s="482" t="str">
        <f>IF(AND('8'!CE89=""),"",'8'!CE89)</f>
        <v/>
      </c>
      <c r="CF285" s="482" t="str">
        <f>IF(AND('8'!CF89=""),"",'8'!CF89)</f>
        <v/>
      </c>
      <c r="CG285" s="482" t="str">
        <f>IF(AND('8'!CG89=""),"",'8'!CG89)</f>
        <v/>
      </c>
      <c r="CH285" s="482" t="str">
        <f>IF(AND('8'!CH89=""),"",'8'!CH89)</f>
        <v/>
      </c>
      <c r="CI285" s="482" t="str">
        <f>IF(AND('8'!CI89=""),"",'8'!CI89)</f>
        <v/>
      </c>
      <c r="CJ285" s="482" t="str">
        <f>IF(AND('8'!CJ89=""),"",'8'!CJ89)</f>
        <v/>
      </c>
      <c r="CK285" s="482" t="str">
        <f>IF(AND('8'!CK89=""),"",'8'!CK89)</f>
        <v/>
      </c>
      <c r="CL285" s="482" t="str">
        <f>IF(AND('8'!CL89=""),"",'8'!CL89)</f>
        <v/>
      </c>
      <c r="CM285" s="482" t="str">
        <f>IF(AND('8'!CM89=""),"",'8'!CM89)</f>
        <v/>
      </c>
      <c r="CN285" s="482" t="str">
        <f>IF(AND('8'!CN89=""),"",'8'!CN89)</f>
        <v/>
      </c>
      <c r="CO285" s="482" t="str">
        <f>IF(AND('8'!CO89=""),"",'8'!CO89)</f>
        <v/>
      </c>
      <c r="CP285" s="482" t="str">
        <f>IF(AND('8'!CP89=""),"",'8'!CP89)</f>
        <v/>
      </c>
      <c r="CQ285" s="482" t="str">
        <f>IF(AND('8'!CQ89=""),"",'8'!CQ89)</f>
        <v/>
      </c>
      <c r="CR285" s="482" t="str">
        <f>IF(AND('8'!CR89=""),"",'8'!CR89)</f>
        <v/>
      </c>
      <c r="CS285" s="482" t="str">
        <f>IF(AND('8'!CS89=""),"",'8'!CS89)</f>
        <v/>
      </c>
      <c r="CT285" s="482" t="str">
        <f>IF(AND('8'!CT89=""),"",'8'!CT89)</f>
        <v/>
      </c>
      <c r="CU285" s="482" t="str">
        <f>IF(AND('8'!CU89=""),"",'8'!CU89)</f>
        <v/>
      </c>
      <c r="CV285" s="482" t="str">
        <f>IF(AND('8'!CV89=""),"",'8'!CV89)</f>
        <v/>
      </c>
      <c r="CW285" s="482" t="str">
        <f>IF(AND('8'!CW89=""),"",'8'!CW89)</f>
        <v/>
      </c>
      <c r="CX285" s="482" t="str">
        <f>IF(AND('8'!CX89=""),"",'8'!CX89)</f>
        <v/>
      </c>
      <c r="CY285" s="482" t="str">
        <f>IF(AND('8'!CY89=""),"",'8'!CY89)</f>
        <v/>
      </c>
      <c r="CZ285" s="482" t="str">
        <f>IF(AND('8'!CZ89=""),"",'8'!CZ89)</f>
        <v/>
      </c>
      <c r="DA285" s="482" t="str">
        <f>IF(AND('8'!DA89=""),"",'8'!DA89)</f>
        <v/>
      </c>
      <c r="DB285" s="482" t="str">
        <f>IF(AND('8'!DB89=""),"",'8'!DB89)</f>
        <v/>
      </c>
      <c r="DC285" s="482" t="str">
        <f>IF(AND('8'!DC89=""),"",'8'!DC89)</f>
        <v/>
      </c>
      <c r="DD285" s="482" t="str">
        <f>IF(AND('8'!DD89=""),"",'8'!DD89)</f>
        <v/>
      </c>
      <c r="DE285" s="482" t="str">
        <f>IF(AND('8'!DE89=""),"",'8'!DE89)</f>
        <v/>
      </c>
      <c r="DF285" s="482" t="str">
        <f>IF(AND('8'!DF89=""),"",'8'!DF89)</f>
        <v/>
      </c>
      <c r="DG285" s="482" t="str">
        <f>IF(AND('8'!DG89=""),"",'8'!DG89)</f>
        <v/>
      </c>
      <c r="DH285" s="482" t="str">
        <f>IF(AND('8'!DH89=""),"",'8'!DH89)</f>
        <v/>
      </c>
      <c r="DI285" s="482" t="str">
        <f>IF(AND('8'!DI89=""),"",'8'!DI89)</f>
        <v/>
      </c>
      <c r="DJ285" s="482" t="str">
        <f>IF(AND('8'!DJ89=""),"",'8'!DJ89)</f>
        <v/>
      </c>
      <c r="DK285" s="482" t="str">
        <f>IF(AND('8'!DK89=""),"",'8'!DK89)</f>
        <v/>
      </c>
      <c r="DL285" s="482" t="str">
        <f>IF(AND('8'!DL89=""),"",'8'!DL89)</f>
        <v/>
      </c>
      <c r="DM285" s="482" t="str">
        <f>IF(AND('8'!DM89=""),"",'8'!DM89)</f>
        <v/>
      </c>
      <c r="DN285" s="482" t="str">
        <f>IF(AND('8'!DN89=""),"",'8'!DN89)</f>
        <v/>
      </c>
      <c r="DO285" s="482" t="str">
        <f>IF(AND('8'!DO89=""),"",'8'!DO89)</f>
        <v/>
      </c>
      <c r="DP285" s="482" t="str">
        <f>IF(AND('8'!DP89=""),"",'8'!DP89)</f>
        <v/>
      </c>
      <c r="DQ285" s="482" t="str">
        <f>IF(AND('8'!DQ89=""),"",'8'!DQ89)</f>
        <v/>
      </c>
      <c r="DR285" s="482" t="str">
        <f>IF(AND('8'!DR89=""),"",'8'!DR89)</f>
        <v/>
      </c>
      <c r="DS285" s="482" t="str">
        <f>IF(AND('8'!DS89=""),"",'8'!DS89)</f>
        <v/>
      </c>
      <c r="DT285" s="482" t="str">
        <f>IF(AND('8'!DT89=""),"",'8'!DT89)</f>
        <v/>
      </c>
      <c r="DU285" s="482" t="str">
        <f>IF(AND('8'!DU89=""),"",'8'!DU89)</f>
        <v/>
      </c>
      <c r="DV285" s="482" t="str">
        <f>IF(AND('8'!DV89=""),"",'8'!DV89)</f>
        <v/>
      </c>
      <c r="DW285" s="482" t="str">
        <f>IF(AND('8'!DW89=""),"",'8'!DW89)</f>
        <v/>
      </c>
      <c r="DX285" s="482" t="str">
        <f>IF(AND('8'!DX89=""),"",'8'!DX89)</f>
        <v/>
      </c>
      <c r="DY285" s="482" t="str">
        <f>IF(AND('8'!DY89=""),"",'8'!DY89)</f>
        <v/>
      </c>
      <c r="DZ285" s="482" t="str">
        <f>IF(AND('8'!DZ89=""),"",'8'!DZ89)</f>
        <v/>
      </c>
      <c r="EA285" s="482" t="str">
        <f>IF(AND('8'!EA89=""),"",'8'!EA89)</f>
        <v/>
      </c>
      <c r="EB285" s="482" t="str">
        <f>IF(AND('8'!EB89=""),"",'8'!EB89)</f>
        <v/>
      </c>
      <c r="EC285" s="482" t="str">
        <f>IF(AND('8'!EC89=""),"",'8'!EC89)</f>
        <v/>
      </c>
      <c r="ED285" s="482" t="str">
        <f>IF(AND('8'!ED89=""),"",'8'!ED89)</f>
        <v/>
      </c>
      <c r="EE285" s="482" t="str">
        <f>IF(AND('8'!EE89=""),"",'8'!EE89)</f>
        <v/>
      </c>
      <c r="EF285" s="482" t="str">
        <f>IF(AND('8'!EF89=""),"",'8'!EF89)</f>
        <v/>
      </c>
      <c r="EG285" s="482" t="str">
        <f>IF(AND('8'!EG89=""),"",'8'!EG89)</f>
        <v/>
      </c>
      <c r="EH285" s="482" t="str">
        <f>IF(AND('8'!EH89=""),"",'8'!EH89)</f>
        <v/>
      </c>
      <c r="EI285" s="482" t="str">
        <f>IF(AND('8'!EI89=""),"",'8'!EI89)</f>
        <v/>
      </c>
      <c r="EJ285" s="482" t="str">
        <f>IF(AND('8'!EJ89=""),"",'8'!EJ89)</f>
        <v/>
      </c>
      <c r="EK285" s="482" t="str">
        <f>IF(AND('8'!EK89=""),"",'8'!EK89)</f>
        <v/>
      </c>
      <c r="EL285" s="482" t="str">
        <f>IF(AND('8'!EL89=""),"",'8'!EL89)</f>
        <v/>
      </c>
      <c r="EM285" s="482" t="str">
        <f>IF(AND('8'!EM89=""),"",'8'!EM89)</f>
        <v/>
      </c>
      <c r="EN285" s="482" t="str">
        <f>IF(AND('8'!EN89=""),"",'8'!EN89)</f>
        <v/>
      </c>
      <c r="EO285" s="482" t="str">
        <f>IF(AND('8'!EO89=""),"",'8'!EO89)</f>
        <v/>
      </c>
      <c r="EP285" s="482" t="str">
        <f>IF(AND('8'!EP89=""),"",'8'!EP89)</f>
        <v/>
      </c>
      <c r="EQ285" s="482" t="str">
        <f>IF(AND('8'!EQ89=""),"",'8'!EQ89)</f>
        <v/>
      </c>
      <c r="ER285" s="482" t="str">
        <f>IF(AND('8'!ER89=""),"",'8'!ER89)</f>
        <v/>
      </c>
      <c r="ES285" s="482" t="str">
        <f>IF(AND('8'!ES89=""),"",'8'!ES89)</f>
        <v/>
      </c>
      <c r="ET285" s="482" t="str">
        <f>IF(AND('8'!ET89=""),"",'8'!ET89)</f>
        <v/>
      </c>
      <c r="EU285" s="482" t="str">
        <f>IF(AND('8'!EU89=""),"",'8'!EU89)</f>
        <v/>
      </c>
      <c r="EV285" s="482" t="str">
        <f>IF(AND('8'!EV89=""),"",'8'!EV89)</f>
        <v/>
      </c>
      <c r="EW285" s="482" t="str">
        <f>IF(AND('8'!EW89=""),"",'8'!EW89)</f>
        <v/>
      </c>
      <c r="EX285" s="482" t="str">
        <f>IF(AND('8'!EX89=""),"",'8'!EX89)</f>
        <v/>
      </c>
      <c r="EY285" s="482" t="str">
        <f>IF(AND('8'!EY89=""),"",'8'!EY89)</f>
        <v/>
      </c>
      <c r="EZ285" s="482" t="str">
        <f>IF(AND('8'!EZ89=""),"",'8'!EZ89)</f>
        <v/>
      </c>
      <c r="FA285" s="482" t="str">
        <f>IF(AND('8'!FA89=""),"",'8'!FA89)</f>
        <v/>
      </c>
      <c r="FB285" s="482" t="str">
        <f>IF(AND('8'!FB89=""),"",'8'!FB89)</f>
        <v/>
      </c>
      <c r="FC285" s="482" t="str">
        <f>IF(AND('8'!FC89=""),"",'8'!FC89)</f>
        <v/>
      </c>
      <c r="FD285" s="482" t="str">
        <f>IF(AND('8'!FD89=""),"",'8'!FD89)</f>
        <v/>
      </c>
      <c r="FE285" s="482" t="str">
        <f>IF(AND('8'!FE89=""),"",'8'!FE89)</f>
        <v/>
      </c>
      <c r="FF285" s="482" t="str">
        <f>IF(AND('8'!FF89=""),"",'8'!FF89)</f>
        <v xml:space="preserve"> </v>
      </c>
      <c r="FG285" s="482" t="str">
        <f>IF(AND('8'!FG89=""),"",'8'!FG89)</f>
        <v/>
      </c>
      <c r="FH285" s="482" t="str">
        <f>IF(AND('8'!FH89=""),"",'8'!FH89)</f>
        <v/>
      </c>
      <c r="FI285" s="482" t="str">
        <f>IF(AND('8'!FI89=""),"",'8'!FI89)</f>
        <v/>
      </c>
      <c r="FJ285" s="482" t="str">
        <f>IF(AND('8'!FJ89=""),"",'8'!FJ89)</f>
        <v/>
      </c>
      <c r="FK285" s="482" t="str">
        <f>IF(AND('8'!FK89=""),"",'8'!FK89)</f>
        <v/>
      </c>
      <c r="FL285" s="482" t="str">
        <f>IF(AND('8'!FL89=""),"",'8'!FL89)</f>
        <v/>
      </c>
      <c r="FM285" s="482" t="str">
        <f>IF(AND('8'!FM89=""),"",'8'!FM89)</f>
        <v xml:space="preserve"> </v>
      </c>
      <c r="FN285" s="482" t="str">
        <f>IF(AND('8'!FN89=""),"",'8'!FN89)</f>
        <v/>
      </c>
      <c r="FO285" s="482" t="str">
        <f>IF(AND('8'!FO89=""),"",'8'!FO89)</f>
        <v/>
      </c>
      <c r="FP285" s="482" t="str">
        <f>IF(AND('8'!FP89=""),"",'8'!FP89)</f>
        <v/>
      </c>
      <c r="FQ285" s="482" t="str">
        <f>IF(AND('8'!FQ89=""),"",'8'!FQ89)</f>
        <v/>
      </c>
      <c r="FR285" s="482" t="str">
        <f>IF(AND('8'!FR89=""),"",'8'!FR89)</f>
        <v/>
      </c>
      <c r="FS285" s="482" t="str">
        <f>IF(AND('8'!FS89=""),"",'8'!FS89)</f>
        <v/>
      </c>
      <c r="FT285" s="482" t="str">
        <f>IF(AND('8'!FT89=""),"",'8'!FT89)</f>
        <v xml:space="preserve"> </v>
      </c>
      <c r="FU285" s="482" t="str">
        <f>IF(AND('8'!FV89=""),"",'8'!FV89)</f>
        <v>-</v>
      </c>
      <c r="FV285" s="482" t="str">
        <f>IF(AND('8'!FW89=""),"",'8'!FW89)</f>
        <v>-</v>
      </c>
      <c r="FW285" s="482" t="str">
        <f>IF(AND('8'!FX89=""),"",'8'!FX89)</f>
        <v>-</v>
      </c>
      <c r="FX285" s="482" t="str">
        <f>IF(AND('8'!FY89=""),"",'8'!FY89)</f>
        <v>-</v>
      </c>
      <c r="FY285" s="482" t="str">
        <f>IF(AND('8'!FZ89=""),"",'8'!FZ89)</f>
        <v>-</v>
      </c>
      <c r="FZ285" s="482" t="str">
        <f>IF(AND('8'!GA89=""),"",'8'!GA89)</f>
        <v>-</v>
      </c>
      <c r="GA285" s="482" t="str">
        <f>IF(AND('8'!GB89=""),"",'8'!GB89)</f>
        <v>-</v>
      </c>
      <c r="GB285" s="482" t="str">
        <f>IF(AND('8'!GC89=""),"",'8'!GC89)</f>
        <v>-</v>
      </c>
      <c r="GC285" s="482" t="str">
        <f>IF(AND('8'!GD89=""),"",'8'!GD89)</f>
        <v>-</v>
      </c>
      <c r="GD285" s="482" t="str">
        <f>IF(AND('8'!GE89=""),"",'8'!GE89)</f>
        <v>-</v>
      </c>
      <c r="GE285" s="482" t="str">
        <f>IF(AND('8'!GF89=""),"",'8'!GF89)</f>
        <v>-</v>
      </c>
      <c r="GF285" s="482" t="str">
        <f>IF(AND('8'!GG89=""),"",'8'!GG89)</f>
        <v>-</v>
      </c>
      <c r="GG285" s="482" t="str">
        <f>IF(AND('8'!GH89=""),"",IF(AND('8'!GH89="-"),"",'8'!GH89))</f>
        <v/>
      </c>
      <c r="GH285" s="50" t="str">
        <f>IF(AND(C285=""),"",VLOOKUP(B285,Register!$A$7:$CL$311,36,FALSE))</f>
        <v/>
      </c>
      <c r="GI285" s="483" t="str">
        <f>IF(AND('8'!GL89=""),"",'8'!GL89)</f>
        <v/>
      </c>
      <c r="GJ285" s="173" t="str">
        <f>IF(AND('8'!FU89=""),"",'8'!FU89)</f>
        <v/>
      </c>
    </row>
    <row r="286" spans="1:192" ht="21">
      <c r="A286" s="480">
        <v>278</v>
      </c>
      <c r="B286" s="481" t="str">
        <f>IF(AND('8'!B90=""),"",'8'!B90)</f>
        <v/>
      </c>
      <c r="C286" s="196" t="str">
        <f>IF(AND('8'!C90=""),"",'8'!C90)</f>
        <v/>
      </c>
      <c r="D286" s="196" t="str">
        <f>IF(AND('8'!D90=""),"",'8'!D90)</f>
        <v/>
      </c>
      <c r="E286" s="201" t="str">
        <f>IF(AND('8'!E90=""),"",'8'!E90)</f>
        <v/>
      </c>
      <c r="F286" s="482" t="str">
        <f>IF(AND('8'!F90=""),"",'8'!F90)</f>
        <v/>
      </c>
      <c r="G286" s="482" t="str">
        <f>IF(AND('8'!G90=""),"",'8'!G90)</f>
        <v/>
      </c>
      <c r="H286" s="482" t="str">
        <f>IF(AND('8'!H90=""),"",'8'!H90)</f>
        <v/>
      </c>
      <c r="I286" s="482" t="str">
        <f>IF(AND('8'!I90=""),"",'8'!I90)</f>
        <v/>
      </c>
      <c r="J286" s="482" t="str">
        <f>IF(AND('8'!J90=""),"",'8'!J90)</f>
        <v/>
      </c>
      <c r="K286" s="482" t="str">
        <f>IF(AND('8'!K90=""),"",'8'!K90)</f>
        <v/>
      </c>
      <c r="L286" s="482" t="str">
        <f>IF(AND('8'!L90=""),"",'8'!L90)</f>
        <v/>
      </c>
      <c r="M286" s="482" t="str">
        <f>IF(AND('8'!M90=""),"",'8'!M90)</f>
        <v/>
      </c>
      <c r="N286" s="482" t="str">
        <f>IF(AND('8'!N90=""),"",'8'!N90)</f>
        <v/>
      </c>
      <c r="O286" s="482" t="str">
        <f>IF(AND('8'!O90=""),"",'8'!O90)</f>
        <v/>
      </c>
      <c r="P286" s="482" t="str">
        <f>IF(AND('8'!P90=""),"",'8'!P90)</f>
        <v/>
      </c>
      <c r="Q286" s="482" t="str">
        <f>IF(AND('8'!Q90=""),"",'8'!Q90)</f>
        <v/>
      </c>
      <c r="R286" s="482" t="str">
        <f>IF(AND('8'!R90=""),"",'8'!R90)</f>
        <v/>
      </c>
      <c r="S286" s="482" t="str">
        <f>IF(AND('8'!S90=""),"",'8'!S90)</f>
        <v/>
      </c>
      <c r="T286" s="482" t="str">
        <f>IF(AND('8'!T90=""),"",'8'!T90)</f>
        <v/>
      </c>
      <c r="U286" s="482" t="str">
        <f>IF(AND('8'!U90=""),"",'8'!U90)</f>
        <v/>
      </c>
      <c r="V286" s="482" t="str">
        <f>IF(AND('8'!V90=""),"",'8'!V90)</f>
        <v/>
      </c>
      <c r="W286" s="482" t="str">
        <f>IF(AND('8'!W90=""),"",'8'!W90)</f>
        <v/>
      </c>
      <c r="X286" s="482" t="str">
        <f>IF(AND('8'!X90=""),"",'8'!X90)</f>
        <v/>
      </c>
      <c r="Y286" s="482" t="str">
        <f>IF(AND('8'!Y90=""),"",'8'!Y90)</f>
        <v/>
      </c>
      <c r="Z286" s="482" t="str">
        <f>IF(AND('8'!Z90=""),"",'8'!Z90)</f>
        <v/>
      </c>
      <c r="AA286" s="482" t="str">
        <f>IF(AND('8'!AA90=""),"",'8'!AA90)</f>
        <v/>
      </c>
      <c r="AB286" s="482" t="str">
        <f>IF(AND('8'!AB90=""),"",'8'!AB90)</f>
        <v/>
      </c>
      <c r="AC286" s="482" t="str">
        <f>IF(AND('8'!AC90=""),"",'8'!AC90)</f>
        <v/>
      </c>
      <c r="AD286" s="482" t="str">
        <f>IF(AND('8'!AD90=""),"",'8'!AD90)</f>
        <v/>
      </c>
      <c r="AE286" s="482" t="str">
        <f>IF(AND('8'!AE90=""),"",'8'!AE90)</f>
        <v/>
      </c>
      <c r="AF286" s="482" t="str">
        <f>IF(AND('8'!AF90=""),"",'8'!AF90)</f>
        <v/>
      </c>
      <c r="AG286" s="482" t="str">
        <f>IF(AND('8'!AG90=""),"",'8'!AG90)</f>
        <v/>
      </c>
      <c r="AH286" s="482" t="str">
        <f>IF(AND('8'!AH90=""),"",'8'!AH90)</f>
        <v/>
      </c>
      <c r="AI286" s="482" t="str">
        <f>IF(AND('8'!AI90=""),"",'8'!AI90)</f>
        <v/>
      </c>
      <c r="AJ286" s="482" t="str">
        <f>IF(AND('8'!AJ90=""),"",'8'!AJ90)</f>
        <v/>
      </c>
      <c r="AK286" s="482" t="str">
        <f>IF(AND('8'!AK90=""),"",'8'!AK90)</f>
        <v/>
      </c>
      <c r="AL286" s="482" t="str">
        <f>IF(AND('8'!AL90=""),"",'8'!AL90)</f>
        <v/>
      </c>
      <c r="AM286" s="482" t="str">
        <f>IF(AND('8'!AM90=""),"",'8'!AM90)</f>
        <v/>
      </c>
      <c r="AN286" s="482" t="str">
        <f>IF(AND('8'!AN90=""),"",'8'!AN90)</f>
        <v/>
      </c>
      <c r="AO286" s="482" t="str">
        <f>IF(AND('8'!AO90=""),"",'8'!AO90)</f>
        <v/>
      </c>
      <c r="AP286" s="482" t="str">
        <f>IF(AND('8'!AP90=""),"",'8'!AP90)</f>
        <v/>
      </c>
      <c r="AQ286" s="482" t="str">
        <f>IF(AND('8'!AQ90=""),"",'8'!AQ90)</f>
        <v/>
      </c>
      <c r="AR286" s="482" t="str">
        <f>IF(AND('8'!AR90=""),"",'8'!AR90)</f>
        <v/>
      </c>
      <c r="AS286" s="482" t="str">
        <f>IF(AND('8'!AS90=""),"",'8'!AS90)</f>
        <v/>
      </c>
      <c r="AT286" s="482" t="str">
        <f>IF(AND('8'!AT90=""),"",'8'!AT90)</f>
        <v/>
      </c>
      <c r="AU286" s="482" t="str">
        <f>IF(AND('8'!AU90=""),"",'8'!AU90)</f>
        <v/>
      </c>
      <c r="AV286" s="482" t="str">
        <f>IF(AND('8'!AV90=""),"",'8'!AV90)</f>
        <v/>
      </c>
      <c r="AW286" s="482" t="str">
        <f>IF(AND('8'!AW90=""),"",'8'!AW90)</f>
        <v/>
      </c>
      <c r="AX286" s="482" t="str">
        <f>IF(AND('8'!AX90=""),"",'8'!AX90)</f>
        <v/>
      </c>
      <c r="AY286" s="482" t="str">
        <f>IF(AND('8'!AY90=""),"",'8'!AY90)</f>
        <v/>
      </c>
      <c r="AZ286" s="482" t="str">
        <f>IF(AND('8'!AZ90=""),"",'8'!AZ90)</f>
        <v/>
      </c>
      <c r="BA286" s="482" t="str">
        <f>IF(AND('8'!BA90=""),"",'8'!BA90)</f>
        <v/>
      </c>
      <c r="BB286" s="482" t="str">
        <f>IF(AND('8'!BB90=""),"",'8'!BB90)</f>
        <v/>
      </c>
      <c r="BC286" s="482" t="str">
        <f>IF(AND('8'!BC90=""),"",'8'!BC90)</f>
        <v/>
      </c>
      <c r="BD286" s="482" t="str">
        <f>IF(AND('8'!BD90=""),"",'8'!BD90)</f>
        <v/>
      </c>
      <c r="BE286" s="482" t="str">
        <f>IF(AND('8'!BE90=""),"",'8'!BE90)</f>
        <v/>
      </c>
      <c r="BF286" s="482" t="str">
        <f>IF(AND('8'!BF90=""),"",'8'!BF90)</f>
        <v/>
      </c>
      <c r="BG286" s="482" t="str">
        <f>IF(AND('8'!BG90=""),"",'8'!BG90)</f>
        <v/>
      </c>
      <c r="BH286" s="482" t="str">
        <f>IF(AND('8'!BH90=""),"",'8'!BH90)</f>
        <v/>
      </c>
      <c r="BI286" s="482" t="str">
        <f>IF(AND('8'!BI90=""),"",'8'!BI90)</f>
        <v/>
      </c>
      <c r="BJ286" s="482" t="str">
        <f>IF(AND('8'!BJ90=""),"",'8'!BJ90)</f>
        <v/>
      </c>
      <c r="BK286" s="482" t="str">
        <f>IF(AND('8'!BK90=""),"",'8'!BK90)</f>
        <v/>
      </c>
      <c r="BL286" s="482" t="str">
        <f>IF(AND('8'!BL90=""),"",'8'!BL90)</f>
        <v/>
      </c>
      <c r="BM286" s="482" t="str">
        <f>IF(AND('8'!BM90=""),"",'8'!BM90)</f>
        <v/>
      </c>
      <c r="BN286" s="482" t="str">
        <f>IF(AND('8'!BN90=""),"",'8'!BN90)</f>
        <v/>
      </c>
      <c r="BO286" s="482" t="str">
        <f>IF(AND('8'!BO90=""),"",'8'!BO90)</f>
        <v/>
      </c>
      <c r="BP286" s="482" t="str">
        <f>IF(AND('8'!BP90=""),"",'8'!BP90)</f>
        <v/>
      </c>
      <c r="BQ286" s="482" t="str">
        <f>IF(AND('8'!BQ90=""),"",'8'!BQ90)</f>
        <v/>
      </c>
      <c r="BR286" s="482" t="str">
        <f>IF(AND('8'!BR90=""),"",'8'!BR90)</f>
        <v/>
      </c>
      <c r="BS286" s="482" t="str">
        <f>IF(AND('8'!BS90=""),"",'8'!BS90)</f>
        <v/>
      </c>
      <c r="BT286" s="482" t="str">
        <f>IF(AND('8'!BT90=""),"",'8'!BT90)</f>
        <v/>
      </c>
      <c r="BU286" s="482" t="str">
        <f>IF(AND('8'!BU90=""),"",'8'!BU90)</f>
        <v/>
      </c>
      <c r="BV286" s="482" t="str">
        <f>IF(AND('8'!BV90=""),"",'8'!BV90)</f>
        <v/>
      </c>
      <c r="BW286" s="482" t="str">
        <f>IF(AND('8'!BW90=""),"",'8'!BW90)</f>
        <v/>
      </c>
      <c r="BX286" s="482" t="str">
        <f>IF(AND('8'!BX90=""),"",'8'!BX90)</f>
        <v/>
      </c>
      <c r="BY286" s="482" t="str">
        <f>IF(AND('8'!BY90=""),"",'8'!BY90)</f>
        <v/>
      </c>
      <c r="BZ286" s="482" t="str">
        <f>IF(AND('8'!BZ90=""),"",'8'!BZ90)</f>
        <v/>
      </c>
      <c r="CA286" s="482" t="str">
        <f>IF(AND('8'!CA90=""),"",'8'!CA90)</f>
        <v/>
      </c>
      <c r="CB286" s="482" t="str">
        <f>IF(AND('8'!CB90=""),"",'8'!CB90)</f>
        <v/>
      </c>
      <c r="CC286" s="482" t="str">
        <f>IF(AND('8'!CC90=""),"",'8'!CC90)</f>
        <v/>
      </c>
      <c r="CD286" s="482" t="str">
        <f>IF(AND('8'!CD90=""),"",'8'!CD90)</f>
        <v/>
      </c>
      <c r="CE286" s="482" t="str">
        <f>IF(AND('8'!CE90=""),"",'8'!CE90)</f>
        <v/>
      </c>
      <c r="CF286" s="482" t="str">
        <f>IF(AND('8'!CF90=""),"",'8'!CF90)</f>
        <v/>
      </c>
      <c r="CG286" s="482" t="str">
        <f>IF(AND('8'!CG90=""),"",'8'!CG90)</f>
        <v/>
      </c>
      <c r="CH286" s="482" t="str">
        <f>IF(AND('8'!CH90=""),"",'8'!CH90)</f>
        <v/>
      </c>
      <c r="CI286" s="482" t="str">
        <f>IF(AND('8'!CI90=""),"",'8'!CI90)</f>
        <v/>
      </c>
      <c r="CJ286" s="482" t="str">
        <f>IF(AND('8'!CJ90=""),"",'8'!CJ90)</f>
        <v/>
      </c>
      <c r="CK286" s="482" t="str">
        <f>IF(AND('8'!CK90=""),"",'8'!CK90)</f>
        <v/>
      </c>
      <c r="CL286" s="482" t="str">
        <f>IF(AND('8'!CL90=""),"",'8'!CL90)</f>
        <v/>
      </c>
      <c r="CM286" s="482" t="str">
        <f>IF(AND('8'!CM90=""),"",'8'!CM90)</f>
        <v/>
      </c>
      <c r="CN286" s="482" t="str">
        <f>IF(AND('8'!CN90=""),"",'8'!CN90)</f>
        <v/>
      </c>
      <c r="CO286" s="482" t="str">
        <f>IF(AND('8'!CO90=""),"",'8'!CO90)</f>
        <v/>
      </c>
      <c r="CP286" s="482" t="str">
        <f>IF(AND('8'!CP90=""),"",'8'!CP90)</f>
        <v/>
      </c>
      <c r="CQ286" s="482" t="str">
        <f>IF(AND('8'!CQ90=""),"",'8'!CQ90)</f>
        <v/>
      </c>
      <c r="CR286" s="482" t="str">
        <f>IF(AND('8'!CR90=""),"",'8'!CR90)</f>
        <v/>
      </c>
      <c r="CS286" s="482" t="str">
        <f>IF(AND('8'!CS90=""),"",'8'!CS90)</f>
        <v/>
      </c>
      <c r="CT286" s="482" t="str">
        <f>IF(AND('8'!CT90=""),"",'8'!CT90)</f>
        <v/>
      </c>
      <c r="CU286" s="482" t="str">
        <f>IF(AND('8'!CU90=""),"",'8'!CU90)</f>
        <v/>
      </c>
      <c r="CV286" s="482" t="str">
        <f>IF(AND('8'!CV90=""),"",'8'!CV90)</f>
        <v/>
      </c>
      <c r="CW286" s="482" t="str">
        <f>IF(AND('8'!CW90=""),"",'8'!CW90)</f>
        <v/>
      </c>
      <c r="CX286" s="482" t="str">
        <f>IF(AND('8'!CX90=""),"",'8'!CX90)</f>
        <v/>
      </c>
      <c r="CY286" s="482" t="str">
        <f>IF(AND('8'!CY90=""),"",'8'!CY90)</f>
        <v/>
      </c>
      <c r="CZ286" s="482" t="str">
        <f>IF(AND('8'!CZ90=""),"",'8'!CZ90)</f>
        <v/>
      </c>
      <c r="DA286" s="482" t="str">
        <f>IF(AND('8'!DA90=""),"",'8'!DA90)</f>
        <v/>
      </c>
      <c r="DB286" s="482" t="str">
        <f>IF(AND('8'!DB90=""),"",'8'!DB90)</f>
        <v/>
      </c>
      <c r="DC286" s="482" t="str">
        <f>IF(AND('8'!DC90=""),"",'8'!DC90)</f>
        <v/>
      </c>
      <c r="DD286" s="482" t="str">
        <f>IF(AND('8'!DD90=""),"",'8'!DD90)</f>
        <v/>
      </c>
      <c r="DE286" s="482" t="str">
        <f>IF(AND('8'!DE90=""),"",'8'!DE90)</f>
        <v/>
      </c>
      <c r="DF286" s="482" t="str">
        <f>IF(AND('8'!DF90=""),"",'8'!DF90)</f>
        <v/>
      </c>
      <c r="DG286" s="482" t="str">
        <f>IF(AND('8'!DG90=""),"",'8'!DG90)</f>
        <v/>
      </c>
      <c r="DH286" s="482" t="str">
        <f>IF(AND('8'!DH90=""),"",'8'!DH90)</f>
        <v/>
      </c>
      <c r="DI286" s="482" t="str">
        <f>IF(AND('8'!DI90=""),"",'8'!DI90)</f>
        <v/>
      </c>
      <c r="DJ286" s="482" t="str">
        <f>IF(AND('8'!DJ90=""),"",'8'!DJ90)</f>
        <v/>
      </c>
      <c r="DK286" s="482" t="str">
        <f>IF(AND('8'!DK90=""),"",'8'!DK90)</f>
        <v/>
      </c>
      <c r="DL286" s="482" t="str">
        <f>IF(AND('8'!DL90=""),"",'8'!DL90)</f>
        <v/>
      </c>
      <c r="DM286" s="482" t="str">
        <f>IF(AND('8'!DM90=""),"",'8'!DM90)</f>
        <v/>
      </c>
      <c r="DN286" s="482" t="str">
        <f>IF(AND('8'!DN90=""),"",'8'!DN90)</f>
        <v/>
      </c>
      <c r="DO286" s="482" t="str">
        <f>IF(AND('8'!DO90=""),"",'8'!DO90)</f>
        <v/>
      </c>
      <c r="DP286" s="482" t="str">
        <f>IF(AND('8'!DP90=""),"",'8'!DP90)</f>
        <v/>
      </c>
      <c r="DQ286" s="482" t="str">
        <f>IF(AND('8'!DQ90=""),"",'8'!DQ90)</f>
        <v/>
      </c>
      <c r="DR286" s="482" t="str">
        <f>IF(AND('8'!DR90=""),"",'8'!DR90)</f>
        <v/>
      </c>
      <c r="DS286" s="482" t="str">
        <f>IF(AND('8'!DS90=""),"",'8'!DS90)</f>
        <v/>
      </c>
      <c r="DT286" s="482" t="str">
        <f>IF(AND('8'!DT90=""),"",'8'!DT90)</f>
        <v/>
      </c>
      <c r="DU286" s="482" t="str">
        <f>IF(AND('8'!DU90=""),"",'8'!DU90)</f>
        <v/>
      </c>
      <c r="DV286" s="482" t="str">
        <f>IF(AND('8'!DV90=""),"",'8'!DV90)</f>
        <v/>
      </c>
      <c r="DW286" s="482" t="str">
        <f>IF(AND('8'!DW90=""),"",'8'!DW90)</f>
        <v/>
      </c>
      <c r="DX286" s="482" t="str">
        <f>IF(AND('8'!DX90=""),"",'8'!DX90)</f>
        <v/>
      </c>
      <c r="DY286" s="482" t="str">
        <f>IF(AND('8'!DY90=""),"",'8'!DY90)</f>
        <v/>
      </c>
      <c r="DZ286" s="482" t="str">
        <f>IF(AND('8'!DZ90=""),"",'8'!DZ90)</f>
        <v/>
      </c>
      <c r="EA286" s="482" t="str">
        <f>IF(AND('8'!EA90=""),"",'8'!EA90)</f>
        <v/>
      </c>
      <c r="EB286" s="482" t="str">
        <f>IF(AND('8'!EB90=""),"",'8'!EB90)</f>
        <v/>
      </c>
      <c r="EC286" s="482" t="str">
        <f>IF(AND('8'!EC90=""),"",'8'!EC90)</f>
        <v/>
      </c>
      <c r="ED286" s="482" t="str">
        <f>IF(AND('8'!ED90=""),"",'8'!ED90)</f>
        <v/>
      </c>
      <c r="EE286" s="482" t="str">
        <f>IF(AND('8'!EE90=""),"",'8'!EE90)</f>
        <v/>
      </c>
      <c r="EF286" s="482" t="str">
        <f>IF(AND('8'!EF90=""),"",'8'!EF90)</f>
        <v/>
      </c>
      <c r="EG286" s="482" t="str">
        <f>IF(AND('8'!EG90=""),"",'8'!EG90)</f>
        <v/>
      </c>
      <c r="EH286" s="482" t="str">
        <f>IF(AND('8'!EH90=""),"",'8'!EH90)</f>
        <v/>
      </c>
      <c r="EI286" s="482" t="str">
        <f>IF(AND('8'!EI90=""),"",'8'!EI90)</f>
        <v/>
      </c>
      <c r="EJ286" s="482" t="str">
        <f>IF(AND('8'!EJ90=""),"",'8'!EJ90)</f>
        <v/>
      </c>
      <c r="EK286" s="482" t="str">
        <f>IF(AND('8'!EK90=""),"",'8'!EK90)</f>
        <v/>
      </c>
      <c r="EL286" s="482" t="str">
        <f>IF(AND('8'!EL90=""),"",'8'!EL90)</f>
        <v/>
      </c>
      <c r="EM286" s="482" t="str">
        <f>IF(AND('8'!EM90=""),"",'8'!EM90)</f>
        <v/>
      </c>
      <c r="EN286" s="482" t="str">
        <f>IF(AND('8'!EN90=""),"",'8'!EN90)</f>
        <v/>
      </c>
      <c r="EO286" s="482" t="str">
        <f>IF(AND('8'!EO90=""),"",'8'!EO90)</f>
        <v/>
      </c>
      <c r="EP286" s="482" t="str">
        <f>IF(AND('8'!EP90=""),"",'8'!EP90)</f>
        <v/>
      </c>
      <c r="EQ286" s="482" t="str">
        <f>IF(AND('8'!EQ90=""),"",'8'!EQ90)</f>
        <v/>
      </c>
      <c r="ER286" s="482" t="str">
        <f>IF(AND('8'!ER90=""),"",'8'!ER90)</f>
        <v/>
      </c>
      <c r="ES286" s="482" t="str">
        <f>IF(AND('8'!ES90=""),"",'8'!ES90)</f>
        <v/>
      </c>
      <c r="ET286" s="482" t="str">
        <f>IF(AND('8'!ET90=""),"",'8'!ET90)</f>
        <v/>
      </c>
      <c r="EU286" s="482" t="str">
        <f>IF(AND('8'!EU90=""),"",'8'!EU90)</f>
        <v/>
      </c>
      <c r="EV286" s="482" t="str">
        <f>IF(AND('8'!EV90=""),"",'8'!EV90)</f>
        <v/>
      </c>
      <c r="EW286" s="482" t="str">
        <f>IF(AND('8'!EW90=""),"",'8'!EW90)</f>
        <v/>
      </c>
      <c r="EX286" s="482" t="str">
        <f>IF(AND('8'!EX90=""),"",'8'!EX90)</f>
        <v/>
      </c>
      <c r="EY286" s="482" t="str">
        <f>IF(AND('8'!EY90=""),"",'8'!EY90)</f>
        <v/>
      </c>
      <c r="EZ286" s="482" t="str">
        <f>IF(AND('8'!EZ90=""),"",'8'!EZ90)</f>
        <v/>
      </c>
      <c r="FA286" s="482" t="str">
        <f>IF(AND('8'!FA90=""),"",'8'!FA90)</f>
        <v/>
      </c>
      <c r="FB286" s="482" t="str">
        <f>IF(AND('8'!FB90=""),"",'8'!FB90)</f>
        <v/>
      </c>
      <c r="FC286" s="482" t="str">
        <f>IF(AND('8'!FC90=""),"",'8'!FC90)</f>
        <v/>
      </c>
      <c r="FD286" s="482" t="str">
        <f>IF(AND('8'!FD90=""),"",'8'!FD90)</f>
        <v/>
      </c>
      <c r="FE286" s="482" t="str">
        <f>IF(AND('8'!FE90=""),"",'8'!FE90)</f>
        <v/>
      </c>
      <c r="FF286" s="482" t="str">
        <f>IF(AND('8'!FF90=""),"",'8'!FF90)</f>
        <v xml:space="preserve"> </v>
      </c>
      <c r="FG286" s="482" t="str">
        <f>IF(AND('8'!FG90=""),"",'8'!FG90)</f>
        <v/>
      </c>
      <c r="FH286" s="482" t="str">
        <f>IF(AND('8'!FH90=""),"",'8'!FH90)</f>
        <v/>
      </c>
      <c r="FI286" s="482" t="str">
        <f>IF(AND('8'!FI90=""),"",'8'!FI90)</f>
        <v/>
      </c>
      <c r="FJ286" s="482" t="str">
        <f>IF(AND('8'!FJ90=""),"",'8'!FJ90)</f>
        <v/>
      </c>
      <c r="FK286" s="482" t="str">
        <f>IF(AND('8'!FK90=""),"",'8'!FK90)</f>
        <v/>
      </c>
      <c r="FL286" s="482" t="str">
        <f>IF(AND('8'!FL90=""),"",'8'!FL90)</f>
        <v/>
      </c>
      <c r="FM286" s="482" t="str">
        <f>IF(AND('8'!FM90=""),"",'8'!FM90)</f>
        <v xml:space="preserve"> </v>
      </c>
      <c r="FN286" s="482" t="str">
        <f>IF(AND('8'!FN90=""),"",'8'!FN90)</f>
        <v/>
      </c>
      <c r="FO286" s="482" t="str">
        <f>IF(AND('8'!FO90=""),"",'8'!FO90)</f>
        <v/>
      </c>
      <c r="FP286" s="482" t="str">
        <f>IF(AND('8'!FP90=""),"",'8'!FP90)</f>
        <v/>
      </c>
      <c r="FQ286" s="482" t="str">
        <f>IF(AND('8'!FQ90=""),"",'8'!FQ90)</f>
        <v/>
      </c>
      <c r="FR286" s="482" t="str">
        <f>IF(AND('8'!FR90=""),"",'8'!FR90)</f>
        <v/>
      </c>
      <c r="FS286" s="482" t="str">
        <f>IF(AND('8'!FS90=""),"",'8'!FS90)</f>
        <v/>
      </c>
      <c r="FT286" s="482" t="str">
        <f>IF(AND('8'!FT90=""),"",'8'!FT90)</f>
        <v xml:space="preserve"> </v>
      </c>
      <c r="FU286" s="482" t="str">
        <f>IF(AND('8'!FV90=""),"",'8'!FV90)</f>
        <v>-</v>
      </c>
      <c r="FV286" s="482" t="str">
        <f>IF(AND('8'!FW90=""),"",'8'!FW90)</f>
        <v>-</v>
      </c>
      <c r="FW286" s="482" t="str">
        <f>IF(AND('8'!FX90=""),"",'8'!FX90)</f>
        <v>-</v>
      </c>
      <c r="FX286" s="482" t="str">
        <f>IF(AND('8'!FY90=""),"",'8'!FY90)</f>
        <v>-</v>
      </c>
      <c r="FY286" s="482" t="str">
        <f>IF(AND('8'!FZ90=""),"",'8'!FZ90)</f>
        <v>-</v>
      </c>
      <c r="FZ286" s="482" t="str">
        <f>IF(AND('8'!GA90=""),"",'8'!GA90)</f>
        <v>-</v>
      </c>
      <c r="GA286" s="482" t="str">
        <f>IF(AND('8'!GB90=""),"",'8'!GB90)</f>
        <v>-</v>
      </c>
      <c r="GB286" s="482" t="str">
        <f>IF(AND('8'!GC90=""),"",'8'!GC90)</f>
        <v>-</v>
      </c>
      <c r="GC286" s="482" t="str">
        <f>IF(AND('8'!GD90=""),"",'8'!GD90)</f>
        <v>-</v>
      </c>
      <c r="GD286" s="482" t="str">
        <f>IF(AND('8'!GE90=""),"",'8'!GE90)</f>
        <v>-</v>
      </c>
      <c r="GE286" s="482" t="str">
        <f>IF(AND('8'!GF90=""),"",'8'!GF90)</f>
        <v>-</v>
      </c>
      <c r="GF286" s="482" t="str">
        <f>IF(AND('8'!GG90=""),"",'8'!GG90)</f>
        <v>-</v>
      </c>
      <c r="GG286" s="482" t="str">
        <f>IF(AND('8'!GH90=""),"",IF(AND('8'!GH90="-"),"",'8'!GH90))</f>
        <v/>
      </c>
      <c r="GH286" s="50" t="str">
        <f>IF(AND(C286=""),"",VLOOKUP(B286,Register!$A$7:$CL$311,36,FALSE))</f>
        <v/>
      </c>
      <c r="GI286" s="483" t="str">
        <f>IF(AND('8'!GL90=""),"",'8'!GL90)</f>
        <v/>
      </c>
      <c r="GJ286" s="173" t="str">
        <f>IF(AND('8'!FU90=""),"",'8'!FU90)</f>
        <v/>
      </c>
    </row>
    <row r="287" spans="1:192" ht="21">
      <c r="A287" s="480">
        <v>279</v>
      </c>
      <c r="B287" s="481" t="str">
        <f>IF(AND('8'!B91=""),"",'8'!B91)</f>
        <v/>
      </c>
      <c r="C287" s="196" t="str">
        <f>IF(AND('8'!C91=""),"",'8'!C91)</f>
        <v/>
      </c>
      <c r="D287" s="196" t="str">
        <f>IF(AND('8'!D91=""),"",'8'!D91)</f>
        <v/>
      </c>
      <c r="E287" s="201" t="str">
        <f>IF(AND('8'!E91=""),"",'8'!E91)</f>
        <v/>
      </c>
      <c r="F287" s="482" t="str">
        <f>IF(AND('8'!F91=""),"",'8'!F91)</f>
        <v/>
      </c>
      <c r="G287" s="482" t="str">
        <f>IF(AND('8'!G91=""),"",'8'!G91)</f>
        <v/>
      </c>
      <c r="H287" s="482" t="str">
        <f>IF(AND('8'!H91=""),"",'8'!H91)</f>
        <v/>
      </c>
      <c r="I287" s="482" t="str">
        <f>IF(AND('8'!I91=""),"",'8'!I91)</f>
        <v/>
      </c>
      <c r="J287" s="482" t="str">
        <f>IF(AND('8'!J91=""),"",'8'!J91)</f>
        <v/>
      </c>
      <c r="K287" s="482" t="str">
        <f>IF(AND('8'!K91=""),"",'8'!K91)</f>
        <v/>
      </c>
      <c r="L287" s="482" t="str">
        <f>IF(AND('8'!L91=""),"",'8'!L91)</f>
        <v/>
      </c>
      <c r="M287" s="482" t="str">
        <f>IF(AND('8'!M91=""),"",'8'!M91)</f>
        <v/>
      </c>
      <c r="N287" s="482" t="str">
        <f>IF(AND('8'!N91=""),"",'8'!N91)</f>
        <v/>
      </c>
      <c r="O287" s="482" t="str">
        <f>IF(AND('8'!O91=""),"",'8'!O91)</f>
        <v/>
      </c>
      <c r="P287" s="482" t="str">
        <f>IF(AND('8'!P91=""),"",'8'!P91)</f>
        <v/>
      </c>
      <c r="Q287" s="482" t="str">
        <f>IF(AND('8'!Q91=""),"",'8'!Q91)</f>
        <v/>
      </c>
      <c r="R287" s="482" t="str">
        <f>IF(AND('8'!R91=""),"",'8'!R91)</f>
        <v/>
      </c>
      <c r="S287" s="482" t="str">
        <f>IF(AND('8'!S91=""),"",'8'!S91)</f>
        <v/>
      </c>
      <c r="T287" s="482" t="str">
        <f>IF(AND('8'!T91=""),"",'8'!T91)</f>
        <v/>
      </c>
      <c r="U287" s="482" t="str">
        <f>IF(AND('8'!U91=""),"",'8'!U91)</f>
        <v/>
      </c>
      <c r="V287" s="482" t="str">
        <f>IF(AND('8'!V91=""),"",'8'!V91)</f>
        <v/>
      </c>
      <c r="W287" s="482" t="str">
        <f>IF(AND('8'!W91=""),"",'8'!W91)</f>
        <v/>
      </c>
      <c r="X287" s="482" t="str">
        <f>IF(AND('8'!X91=""),"",'8'!X91)</f>
        <v/>
      </c>
      <c r="Y287" s="482" t="str">
        <f>IF(AND('8'!Y91=""),"",'8'!Y91)</f>
        <v/>
      </c>
      <c r="Z287" s="482" t="str">
        <f>IF(AND('8'!Z91=""),"",'8'!Z91)</f>
        <v/>
      </c>
      <c r="AA287" s="482" t="str">
        <f>IF(AND('8'!AA91=""),"",'8'!AA91)</f>
        <v/>
      </c>
      <c r="AB287" s="482" t="str">
        <f>IF(AND('8'!AB91=""),"",'8'!AB91)</f>
        <v/>
      </c>
      <c r="AC287" s="482" t="str">
        <f>IF(AND('8'!AC91=""),"",'8'!AC91)</f>
        <v/>
      </c>
      <c r="AD287" s="482" t="str">
        <f>IF(AND('8'!AD91=""),"",'8'!AD91)</f>
        <v/>
      </c>
      <c r="AE287" s="482" t="str">
        <f>IF(AND('8'!AE91=""),"",'8'!AE91)</f>
        <v/>
      </c>
      <c r="AF287" s="482" t="str">
        <f>IF(AND('8'!AF91=""),"",'8'!AF91)</f>
        <v/>
      </c>
      <c r="AG287" s="482" t="str">
        <f>IF(AND('8'!AG91=""),"",'8'!AG91)</f>
        <v/>
      </c>
      <c r="AH287" s="482" t="str">
        <f>IF(AND('8'!AH91=""),"",'8'!AH91)</f>
        <v/>
      </c>
      <c r="AI287" s="482" t="str">
        <f>IF(AND('8'!AI91=""),"",'8'!AI91)</f>
        <v/>
      </c>
      <c r="AJ287" s="482" t="str">
        <f>IF(AND('8'!AJ91=""),"",'8'!AJ91)</f>
        <v/>
      </c>
      <c r="AK287" s="482" t="str">
        <f>IF(AND('8'!AK91=""),"",'8'!AK91)</f>
        <v/>
      </c>
      <c r="AL287" s="482" t="str">
        <f>IF(AND('8'!AL91=""),"",'8'!AL91)</f>
        <v/>
      </c>
      <c r="AM287" s="482" t="str">
        <f>IF(AND('8'!AM91=""),"",'8'!AM91)</f>
        <v/>
      </c>
      <c r="AN287" s="482" t="str">
        <f>IF(AND('8'!AN91=""),"",'8'!AN91)</f>
        <v/>
      </c>
      <c r="AO287" s="482" t="str">
        <f>IF(AND('8'!AO91=""),"",'8'!AO91)</f>
        <v/>
      </c>
      <c r="AP287" s="482" t="str">
        <f>IF(AND('8'!AP91=""),"",'8'!AP91)</f>
        <v/>
      </c>
      <c r="AQ287" s="482" t="str">
        <f>IF(AND('8'!AQ91=""),"",'8'!AQ91)</f>
        <v/>
      </c>
      <c r="AR287" s="482" t="str">
        <f>IF(AND('8'!AR91=""),"",'8'!AR91)</f>
        <v/>
      </c>
      <c r="AS287" s="482" t="str">
        <f>IF(AND('8'!AS91=""),"",'8'!AS91)</f>
        <v/>
      </c>
      <c r="AT287" s="482" t="str">
        <f>IF(AND('8'!AT91=""),"",'8'!AT91)</f>
        <v/>
      </c>
      <c r="AU287" s="482" t="str">
        <f>IF(AND('8'!AU91=""),"",'8'!AU91)</f>
        <v/>
      </c>
      <c r="AV287" s="482" t="str">
        <f>IF(AND('8'!AV91=""),"",'8'!AV91)</f>
        <v/>
      </c>
      <c r="AW287" s="482" t="str">
        <f>IF(AND('8'!AW91=""),"",'8'!AW91)</f>
        <v/>
      </c>
      <c r="AX287" s="482" t="str">
        <f>IF(AND('8'!AX91=""),"",'8'!AX91)</f>
        <v/>
      </c>
      <c r="AY287" s="482" t="str">
        <f>IF(AND('8'!AY91=""),"",'8'!AY91)</f>
        <v/>
      </c>
      <c r="AZ287" s="482" t="str">
        <f>IF(AND('8'!AZ91=""),"",'8'!AZ91)</f>
        <v/>
      </c>
      <c r="BA287" s="482" t="str">
        <f>IF(AND('8'!BA91=""),"",'8'!BA91)</f>
        <v/>
      </c>
      <c r="BB287" s="482" t="str">
        <f>IF(AND('8'!BB91=""),"",'8'!BB91)</f>
        <v/>
      </c>
      <c r="BC287" s="482" t="str">
        <f>IF(AND('8'!BC91=""),"",'8'!BC91)</f>
        <v/>
      </c>
      <c r="BD287" s="482" t="str">
        <f>IF(AND('8'!BD91=""),"",'8'!BD91)</f>
        <v/>
      </c>
      <c r="BE287" s="482" t="str">
        <f>IF(AND('8'!BE91=""),"",'8'!BE91)</f>
        <v/>
      </c>
      <c r="BF287" s="482" t="str">
        <f>IF(AND('8'!BF91=""),"",'8'!BF91)</f>
        <v/>
      </c>
      <c r="BG287" s="482" t="str">
        <f>IF(AND('8'!BG91=""),"",'8'!BG91)</f>
        <v/>
      </c>
      <c r="BH287" s="482" t="str">
        <f>IF(AND('8'!BH91=""),"",'8'!BH91)</f>
        <v/>
      </c>
      <c r="BI287" s="482" t="str">
        <f>IF(AND('8'!BI91=""),"",'8'!BI91)</f>
        <v/>
      </c>
      <c r="BJ287" s="482" t="str">
        <f>IF(AND('8'!BJ91=""),"",'8'!BJ91)</f>
        <v/>
      </c>
      <c r="BK287" s="482" t="str">
        <f>IF(AND('8'!BK91=""),"",'8'!BK91)</f>
        <v/>
      </c>
      <c r="BL287" s="482" t="str">
        <f>IF(AND('8'!BL91=""),"",'8'!BL91)</f>
        <v/>
      </c>
      <c r="BM287" s="482" t="str">
        <f>IF(AND('8'!BM91=""),"",'8'!BM91)</f>
        <v/>
      </c>
      <c r="BN287" s="482" t="str">
        <f>IF(AND('8'!BN91=""),"",'8'!BN91)</f>
        <v/>
      </c>
      <c r="BO287" s="482" t="str">
        <f>IF(AND('8'!BO91=""),"",'8'!BO91)</f>
        <v/>
      </c>
      <c r="BP287" s="482" t="str">
        <f>IF(AND('8'!BP91=""),"",'8'!BP91)</f>
        <v/>
      </c>
      <c r="BQ287" s="482" t="str">
        <f>IF(AND('8'!BQ91=""),"",'8'!BQ91)</f>
        <v/>
      </c>
      <c r="BR287" s="482" t="str">
        <f>IF(AND('8'!BR91=""),"",'8'!BR91)</f>
        <v/>
      </c>
      <c r="BS287" s="482" t="str">
        <f>IF(AND('8'!BS91=""),"",'8'!BS91)</f>
        <v/>
      </c>
      <c r="BT287" s="482" t="str">
        <f>IF(AND('8'!BT91=""),"",'8'!BT91)</f>
        <v/>
      </c>
      <c r="BU287" s="482" t="str">
        <f>IF(AND('8'!BU91=""),"",'8'!BU91)</f>
        <v/>
      </c>
      <c r="BV287" s="482" t="str">
        <f>IF(AND('8'!BV91=""),"",'8'!BV91)</f>
        <v/>
      </c>
      <c r="BW287" s="482" t="str">
        <f>IF(AND('8'!BW91=""),"",'8'!BW91)</f>
        <v/>
      </c>
      <c r="BX287" s="482" t="str">
        <f>IF(AND('8'!BX91=""),"",'8'!BX91)</f>
        <v/>
      </c>
      <c r="BY287" s="482" t="str">
        <f>IF(AND('8'!BY91=""),"",'8'!BY91)</f>
        <v/>
      </c>
      <c r="BZ287" s="482" t="str">
        <f>IF(AND('8'!BZ91=""),"",'8'!BZ91)</f>
        <v/>
      </c>
      <c r="CA287" s="482" t="str">
        <f>IF(AND('8'!CA91=""),"",'8'!CA91)</f>
        <v/>
      </c>
      <c r="CB287" s="482" t="str">
        <f>IF(AND('8'!CB91=""),"",'8'!CB91)</f>
        <v/>
      </c>
      <c r="CC287" s="482" t="str">
        <f>IF(AND('8'!CC91=""),"",'8'!CC91)</f>
        <v/>
      </c>
      <c r="CD287" s="482" t="str">
        <f>IF(AND('8'!CD91=""),"",'8'!CD91)</f>
        <v/>
      </c>
      <c r="CE287" s="482" t="str">
        <f>IF(AND('8'!CE91=""),"",'8'!CE91)</f>
        <v/>
      </c>
      <c r="CF287" s="482" t="str">
        <f>IF(AND('8'!CF91=""),"",'8'!CF91)</f>
        <v/>
      </c>
      <c r="CG287" s="482" t="str">
        <f>IF(AND('8'!CG91=""),"",'8'!CG91)</f>
        <v/>
      </c>
      <c r="CH287" s="482" t="str">
        <f>IF(AND('8'!CH91=""),"",'8'!CH91)</f>
        <v/>
      </c>
      <c r="CI287" s="482" t="str">
        <f>IF(AND('8'!CI91=""),"",'8'!CI91)</f>
        <v/>
      </c>
      <c r="CJ287" s="482" t="str">
        <f>IF(AND('8'!CJ91=""),"",'8'!CJ91)</f>
        <v/>
      </c>
      <c r="CK287" s="482" t="str">
        <f>IF(AND('8'!CK91=""),"",'8'!CK91)</f>
        <v/>
      </c>
      <c r="CL287" s="482" t="str">
        <f>IF(AND('8'!CL91=""),"",'8'!CL91)</f>
        <v/>
      </c>
      <c r="CM287" s="482" t="str">
        <f>IF(AND('8'!CM91=""),"",'8'!CM91)</f>
        <v/>
      </c>
      <c r="CN287" s="482" t="str">
        <f>IF(AND('8'!CN91=""),"",'8'!CN91)</f>
        <v/>
      </c>
      <c r="CO287" s="482" t="str">
        <f>IF(AND('8'!CO91=""),"",'8'!CO91)</f>
        <v/>
      </c>
      <c r="CP287" s="482" t="str">
        <f>IF(AND('8'!CP91=""),"",'8'!CP91)</f>
        <v/>
      </c>
      <c r="CQ287" s="482" t="str">
        <f>IF(AND('8'!CQ91=""),"",'8'!CQ91)</f>
        <v/>
      </c>
      <c r="CR287" s="482" t="str">
        <f>IF(AND('8'!CR91=""),"",'8'!CR91)</f>
        <v/>
      </c>
      <c r="CS287" s="482" t="str">
        <f>IF(AND('8'!CS91=""),"",'8'!CS91)</f>
        <v/>
      </c>
      <c r="CT287" s="482" t="str">
        <f>IF(AND('8'!CT91=""),"",'8'!CT91)</f>
        <v/>
      </c>
      <c r="CU287" s="482" t="str">
        <f>IF(AND('8'!CU91=""),"",'8'!CU91)</f>
        <v/>
      </c>
      <c r="CV287" s="482" t="str">
        <f>IF(AND('8'!CV91=""),"",'8'!CV91)</f>
        <v/>
      </c>
      <c r="CW287" s="482" t="str">
        <f>IF(AND('8'!CW91=""),"",'8'!CW91)</f>
        <v/>
      </c>
      <c r="CX287" s="482" t="str">
        <f>IF(AND('8'!CX91=""),"",'8'!CX91)</f>
        <v/>
      </c>
      <c r="CY287" s="482" t="str">
        <f>IF(AND('8'!CY91=""),"",'8'!CY91)</f>
        <v/>
      </c>
      <c r="CZ287" s="482" t="str">
        <f>IF(AND('8'!CZ91=""),"",'8'!CZ91)</f>
        <v/>
      </c>
      <c r="DA287" s="482" t="str">
        <f>IF(AND('8'!DA91=""),"",'8'!DA91)</f>
        <v/>
      </c>
      <c r="DB287" s="482" t="str">
        <f>IF(AND('8'!DB91=""),"",'8'!DB91)</f>
        <v/>
      </c>
      <c r="DC287" s="482" t="str">
        <f>IF(AND('8'!DC91=""),"",'8'!DC91)</f>
        <v/>
      </c>
      <c r="DD287" s="482" t="str">
        <f>IF(AND('8'!DD91=""),"",'8'!DD91)</f>
        <v/>
      </c>
      <c r="DE287" s="482" t="str">
        <f>IF(AND('8'!DE91=""),"",'8'!DE91)</f>
        <v/>
      </c>
      <c r="DF287" s="482" t="str">
        <f>IF(AND('8'!DF91=""),"",'8'!DF91)</f>
        <v/>
      </c>
      <c r="DG287" s="482" t="str">
        <f>IF(AND('8'!DG91=""),"",'8'!DG91)</f>
        <v/>
      </c>
      <c r="DH287" s="482" t="str">
        <f>IF(AND('8'!DH91=""),"",'8'!DH91)</f>
        <v/>
      </c>
      <c r="DI287" s="482" t="str">
        <f>IF(AND('8'!DI91=""),"",'8'!DI91)</f>
        <v/>
      </c>
      <c r="DJ287" s="482" t="str">
        <f>IF(AND('8'!DJ91=""),"",'8'!DJ91)</f>
        <v/>
      </c>
      <c r="DK287" s="482" t="str">
        <f>IF(AND('8'!DK91=""),"",'8'!DK91)</f>
        <v/>
      </c>
      <c r="DL287" s="482" t="str">
        <f>IF(AND('8'!DL91=""),"",'8'!DL91)</f>
        <v/>
      </c>
      <c r="DM287" s="482" t="str">
        <f>IF(AND('8'!DM91=""),"",'8'!DM91)</f>
        <v/>
      </c>
      <c r="DN287" s="482" t="str">
        <f>IF(AND('8'!DN91=""),"",'8'!DN91)</f>
        <v/>
      </c>
      <c r="DO287" s="482" t="str">
        <f>IF(AND('8'!DO91=""),"",'8'!DO91)</f>
        <v/>
      </c>
      <c r="DP287" s="482" t="str">
        <f>IF(AND('8'!DP91=""),"",'8'!DP91)</f>
        <v/>
      </c>
      <c r="DQ287" s="482" t="str">
        <f>IF(AND('8'!DQ91=""),"",'8'!DQ91)</f>
        <v/>
      </c>
      <c r="DR287" s="482" t="str">
        <f>IF(AND('8'!DR91=""),"",'8'!DR91)</f>
        <v/>
      </c>
      <c r="DS287" s="482" t="str">
        <f>IF(AND('8'!DS91=""),"",'8'!DS91)</f>
        <v/>
      </c>
      <c r="DT287" s="482" t="str">
        <f>IF(AND('8'!DT91=""),"",'8'!DT91)</f>
        <v/>
      </c>
      <c r="DU287" s="482" t="str">
        <f>IF(AND('8'!DU91=""),"",'8'!DU91)</f>
        <v/>
      </c>
      <c r="DV287" s="482" t="str">
        <f>IF(AND('8'!DV91=""),"",'8'!DV91)</f>
        <v/>
      </c>
      <c r="DW287" s="482" t="str">
        <f>IF(AND('8'!DW91=""),"",'8'!DW91)</f>
        <v/>
      </c>
      <c r="DX287" s="482" t="str">
        <f>IF(AND('8'!DX91=""),"",'8'!DX91)</f>
        <v/>
      </c>
      <c r="DY287" s="482" t="str">
        <f>IF(AND('8'!DY91=""),"",'8'!DY91)</f>
        <v/>
      </c>
      <c r="DZ287" s="482" t="str">
        <f>IF(AND('8'!DZ91=""),"",'8'!DZ91)</f>
        <v/>
      </c>
      <c r="EA287" s="482" t="str">
        <f>IF(AND('8'!EA91=""),"",'8'!EA91)</f>
        <v/>
      </c>
      <c r="EB287" s="482" t="str">
        <f>IF(AND('8'!EB91=""),"",'8'!EB91)</f>
        <v/>
      </c>
      <c r="EC287" s="482" t="str">
        <f>IF(AND('8'!EC91=""),"",'8'!EC91)</f>
        <v/>
      </c>
      <c r="ED287" s="482" t="str">
        <f>IF(AND('8'!ED91=""),"",'8'!ED91)</f>
        <v/>
      </c>
      <c r="EE287" s="482" t="str">
        <f>IF(AND('8'!EE91=""),"",'8'!EE91)</f>
        <v/>
      </c>
      <c r="EF287" s="482" t="str">
        <f>IF(AND('8'!EF91=""),"",'8'!EF91)</f>
        <v/>
      </c>
      <c r="EG287" s="482" t="str">
        <f>IF(AND('8'!EG91=""),"",'8'!EG91)</f>
        <v/>
      </c>
      <c r="EH287" s="482" t="str">
        <f>IF(AND('8'!EH91=""),"",'8'!EH91)</f>
        <v/>
      </c>
      <c r="EI287" s="482" t="str">
        <f>IF(AND('8'!EI91=""),"",'8'!EI91)</f>
        <v/>
      </c>
      <c r="EJ287" s="482" t="str">
        <f>IF(AND('8'!EJ91=""),"",'8'!EJ91)</f>
        <v/>
      </c>
      <c r="EK287" s="482" t="str">
        <f>IF(AND('8'!EK91=""),"",'8'!EK91)</f>
        <v/>
      </c>
      <c r="EL287" s="482" t="str">
        <f>IF(AND('8'!EL91=""),"",'8'!EL91)</f>
        <v/>
      </c>
      <c r="EM287" s="482" t="str">
        <f>IF(AND('8'!EM91=""),"",'8'!EM91)</f>
        <v/>
      </c>
      <c r="EN287" s="482" t="str">
        <f>IF(AND('8'!EN91=""),"",'8'!EN91)</f>
        <v/>
      </c>
      <c r="EO287" s="482" t="str">
        <f>IF(AND('8'!EO91=""),"",'8'!EO91)</f>
        <v/>
      </c>
      <c r="EP287" s="482" t="str">
        <f>IF(AND('8'!EP91=""),"",'8'!EP91)</f>
        <v/>
      </c>
      <c r="EQ287" s="482" t="str">
        <f>IF(AND('8'!EQ91=""),"",'8'!EQ91)</f>
        <v/>
      </c>
      <c r="ER287" s="482" t="str">
        <f>IF(AND('8'!ER91=""),"",'8'!ER91)</f>
        <v/>
      </c>
      <c r="ES287" s="482" t="str">
        <f>IF(AND('8'!ES91=""),"",'8'!ES91)</f>
        <v/>
      </c>
      <c r="ET287" s="482" t="str">
        <f>IF(AND('8'!ET91=""),"",'8'!ET91)</f>
        <v/>
      </c>
      <c r="EU287" s="482" t="str">
        <f>IF(AND('8'!EU91=""),"",'8'!EU91)</f>
        <v/>
      </c>
      <c r="EV287" s="482" t="str">
        <f>IF(AND('8'!EV91=""),"",'8'!EV91)</f>
        <v/>
      </c>
      <c r="EW287" s="482" t="str">
        <f>IF(AND('8'!EW91=""),"",'8'!EW91)</f>
        <v/>
      </c>
      <c r="EX287" s="482" t="str">
        <f>IF(AND('8'!EX91=""),"",'8'!EX91)</f>
        <v/>
      </c>
      <c r="EY287" s="482" t="str">
        <f>IF(AND('8'!EY91=""),"",'8'!EY91)</f>
        <v/>
      </c>
      <c r="EZ287" s="482" t="str">
        <f>IF(AND('8'!EZ91=""),"",'8'!EZ91)</f>
        <v/>
      </c>
      <c r="FA287" s="482" t="str">
        <f>IF(AND('8'!FA91=""),"",'8'!FA91)</f>
        <v/>
      </c>
      <c r="FB287" s="482" t="str">
        <f>IF(AND('8'!FB91=""),"",'8'!FB91)</f>
        <v/>
      </c>
      <c r="FC287" s="482" t="str">
        <f>IF(AND('8'!FC91=""),"",'8'!FC91)</f>
        <v/>
      </c>
      <c r="FD287" s="482" t="str">
        <f>IF(AND('8'!FD91=""),"",'8'!FD91)</f>
        <v/>
      </c>
      <c r="FE287" s="482" t="str">
        <f>IF(AND('8'!FE91=""),"",'8'!FE91)</f>
        <v/>
      </c>
      <c r="FF287" s="482" t="str">
        <f>IF(AND('8'!FF91=""),"",'8'!FF91)</f>
        <v xml:space="preserve"> </v>
      </c>
      <c r="FG287" s="482" t="str">
        <f>IF(AND('8'!FG91=""),"",'8'!FG91)</f>
        <v/>
      </c>
      <c r="FH287" s="482" t="str">
        <f>IF(AND('8'!FH91=""),"",'8'!FH91)</f>
        <v/>
      </c>
      <c r="FI287" s="482" t="str">
        <f>IF(AND('8'!FI91=""),"",'8'!FI91)</f>
        <v/>
      </c>
      <c r="FJ287" s="482" t="str">
        <f>IF(AND('8'!FJ91=""),"",'8'!FJ91)</f>
        <v/>
      </c>
      <c r="FK287" s="482" t="str">
        <f>IF(AND('8'!FK91=""),"",'8'!FK91)</f>
        <v/>
      </c>
      <c r="FL287" s="482" t="str">
        <f>IF(AND('8'!FL91=""),"",'8'!FL91)</f>
        <v/>
      </c>
      <c r="FM287" s="482" t="str">
        <f>IF(AND('8'!FM91=""),"",'8'!FM91)</f>
        <v xml:space="preserve"> </v>
      </c>
      <c r="FN287" s="482" t="str">
        <f>IF(AND('8'!FN91=""),"",'8'!FN91)</f>
        <v/>
      </c>
      <c r="FO287" s="482" t="str">
        <f>IF(AND('8'!FO91=""),"",'8'!FO91)</f>
        <v/>
      </c>
      <c r="FP287" s="482" t="str">
        <f>IF(AND('8'!FP91=""),"",'8'!FP91)</f>
        <v/>
      </c>
      <c r="FQ287" s="482" t="str">
        <f>IF(AND('8'!FQ91=""),"",'8'!FQ91)</f>
        <v/>
      </c>
      <c r="FR287" s="482" t="str">
        <f>IF(AND('8'!FR91=""),"",'8'!FR91)</f>
        <v/>
      </c>
      <c r="FS287" s="482" t="str">
        <f>IF(AND('8'!FS91=""),"",'8'!FS91)</f>
        <v/>
      </c>
      <c r="FT287" s="482" t="str">
        <f>IF(AND('8'!FT91=""),"",'8'!FT91)</f>
        <v xml:space="preserve"> </v>
      </c>
      <c r="FU287" s="482" t="str">
        <f>IF(AND('8'!FV91=""),"",'8'!FV91)</f>
        <v>-</v>
      </c>
      <c r="FV287" s="482" t="str">
        <f>IF(AND('8'!FW91=""),"",'8'!FW91)</f>
        <v>-</v>
      </c>
      <c r="FW287" s="482" t="str">
        <f>IF(AND('8'!FX91=""),"",'8'!FX91)</f>
        <v>-</v>
      </c>
      <c r="FX287" s="482" t="str">
        <f>IF(AND('8'!FY91=""),"",'8'!FY91)</f>
        <v>-</v>
      </c>
      <c r="FY287" s="482" t="str">
        <f>IF(AND('8'!FZ91=""),"",'8'!FZ91)</f>
        <v>-</v>
      </c>
      <c r="FZ287" s="482" t="str">
        <f>IF(AND('8'!GA91=""),"",'8'!GA91)</f>
        <v>-</v>
      </c>
      <c r="GA287" s="482" t="str">
        <f>IF(AND('8'!GB91=""),"",'8'!GB91)</f>
        <v>-</v>
      </c>
      <c r="GB287" s="482" t="str">
        <f>IF(AND('8'!GC91=""),"",'8'!GC91)</f>
        <v>-</v>
      </c>
      <c r="GC287" s="482" t="str">
        <f>IF(AND('8'!GD91=""),"",'8'!GD91)</f>
        <v>-</v>
      </c>
      <c r="GD287" s="482" t="str">
        <f>IF(AND('8'!GE91=""),"",'8'!GE91)</f>
        <v>-</v>
      </c>
      <c r="GE287" s="482" t="str">
        <f>IF(AND('8'!GF91=""),"",'8'!GF91)</f>
        <v>-</v>
      </c>
      <c r="GF287" s="482" t="str">
        <f>IF(AND('8'!GG91=""),"",'8'!GG91)</f>
        <v>-</v>
      </c>
      <c r="GG287" s="482" t="str">
        <f>IF(AND('8'!GH91=""),"",IF(AND('8'!GH91="-"),"",'8'!GH91))</f>
        <v/>
      </c>
      <c r="GH287" s="50" t="str">
        <f>IF(AND(C287=""),"",VLOOKUP(B287,Register!$A$7:$CL$311,36,FALSE))</f>
        <v/>
      </c>
      <c r="GI287" s="483" t="str">
        <f>IF(AND('8'!GL91=""),"",'8'!GL91)</f>
        <v/>
      </c>
      <c r="GJ287" s="173" t="str">
        <f>IF(AND('8'!FU91=""),"",'8'!FU91)</f>
        <v/>
      </c>
    </row>
    <row r="288" spans="1:192" ht="21">
      <c r="A288" s="480">
        <v>280</v>
      </c>
      <c r="B288" s="481" t="str">
        <f>IF(AND('8'!B92=""),"",'8'!B92)</f>
        <v/>
      </c>
      <c r="C288" s="196" t="str">
        <f>IF(AND('8'!C92=""),"",'8'!C92)</f>
        <v/>
      </c>
      <c r="D288" s="196" t="str">
        <f>IF(AND('8'!D92=""),"",'8'!D92)</f>
        <v/>
      </c>
      <c r="E288" s="201" t="str">
        <f>IF(AND('8'!E92=""),"",'8'!E92)</f>
        <v/>
      </c>
      <c r="F288" s="482" t="str">
        <f>IF(AND('8'!F92=""),"",'8'!F92)</f>
        <v/>
      </c>
      <c r="G288" s="482" t="str">
        <f>IF(AND('8'!G92=""),"",'8'!G92)</f>
        <v/>
      </c>
      <c r="H288" s="482" t="str">
        <f>IF(AND('8'!H92=""),"",'8'!H92)</f>
        <v/>
      </c>
      <c r="I288" s="482" t="str">
        <f>IF(AND('8'!I92=""),"",'8'!I92)</f>
        <v/>
      </c>
      <c r="J288" s="482" t="str">
        <f>IF(AND('8'!J92=""),"",'8'!J92)</f>
        <v/>
      </c>
      <c r="K288" s="482" t="str">
        <f>IF(AND('8'!K92=""),"",'8'!K92)</f>
        <v/>
      </c>
      <c r="L288" s="482" t="str">
        <f>IF(AND('8'!L92=""),"",'8'!L92)</f>
        <v/>
      </c>
      <c r="M288" s="482" t="str">
        <f>IF(AND('8'!M92=""),"",'8'!M92)</f>
        <v/>
      </c>
      <c r="N288" s="482" t="str">
        <f>IF(AND('8'!N92=""),"",'8'!N92)</f>
        <v/>
      </c>
      <c r="O288" s="482" t="str">
        <f>IF(AND('8'!O92=""),"",'8'!O92)</f>
        <v/>
      </c>
      <c r="P288" s="482" t="str">
        <f>IF(AND('8'!P92=""),"",'8'!P92)</f>
        <v/>
      </c>
      <c r="Q288" s="482" t="str">
        <f>IF(AND('8'!Q92=""),"",'8'!Q92)</f>
        <v/>
      </c>
      <c r="R288" s="482" t="str">
        <f>IF(AND('8'!R92=""),"",'8'!R92)</f>
        <v/>
      </c>
      <c r="S288" s="482" t="str">
        <f>IF(AND('8'!S92=""),"",'8'!S92)</f>
        <v/>
      </c>
      <c r="T288" s="482" t="str">
        <f>IF(AND('8'!T92=""),"",'8'!T92)</f>
        <v/>
      </c>
      <c r="U288" s="482" t="str">
        <f>IF(AND('8'!U92=""),"",'8'!U92)</f>
        <v/>
      </c>
      <c r="V288" s="482" t="str">
        <f>IF(AND('8'!V92=""),"",'8'!V92)</f>
        <v/>
      </c>
      <c r="W288" s="482" t="str">
        <f>IF(AND('8'!W92=""),"",'8'!W92)</f>
        <v/>
      </c>
      <c r="X288" s="482" t="str">
        <f>IF(AND('8'!X92=""),"",'8'!X92)</f>
        <v/>
      </c>
      <c r="Y288" s="482" t="str">
        <f>IF(AND('8'!Y92=""),"",'8'!Y92)</f>
        <v/>
      </c>
      <c r="Z288" s="482" t="str">
        <f>IF(AND('8'!Z92=""),"",'8'!Z92)</f>
        <v/>
      </c>
      <c r="AA288" s="482" t="str">
        <f>IF(AND('8'!AA92=""),"",'8'!AA92)</f>
        <v/>
      </c>
      <c r="AB288" s="482" t="str">
        <f>IF(AND('8'!AB92=""),"",'8'!AB92)</f>
        <v/>
      </c>
      <c r="AC288" s="482" t="str">
        <f>IF(AND('8'!AC92=""),"",'8'!AC92)</f>
        <v/>
      </c>
      <c r="AD288" s="482" t="str">
        <f>IF(AND('8'!AD92=""),"",'8'!AD92)</f>
        <v/>
      </c>
      <c r="AE288" s="482" t="str">
        <f>IF(AND('8'!AE92=""),"",'8'!AE92)</f>
        <v/>
      </c>
      <c r="AF288" s="482" t="str">
        <f>IF(AND('8'!AF92=""),"",'8'!AF92)</f>
        <v/>
      </c>
      <c r="AG288" s="482" t="str">
        <f>IF(AND('8'!AG92=""),"",'8'!AG92)</f>
        <v/>
      </c>
      <c r="AH288" s="482" t="str">
        <f>IF(AND('8'!AH92=""),"",'8'!AH92)</f>
        <v/>
      </c>
      <c r="AI288" s="482" t="str">
        <f>IF(AND('8'!AI92=""),"",'8'!AI92)</f>
        <v/>
      </c>
      <c r="AJ288" s="482" t="str">
        <f>IF(AND('8'!AJ92=""),"",'8'!AJ92)</f>
        <v/>
      </c>
      <c r="AK288" s="482" t="str">
        <f>IF(AND('8'!AK92=""),"",'8'!AK92)</f>
        <v/>
      </c>
      <c r="AL288" s="482" t="str">
        <f>IF(AND('8'!AL92=""),"",'8'!AL92)</f>
        <v/>
      </c>
      <c r="AM288" s="482" t="str">
        <f>IF(AND('8'!AM92=""),"",'8'!AM92)</f>
        <v/>
      </c>
      <c r="AN288" s="482" t="str">
        <f>IF(AND('8'!AN92=""),"",'8'!AN92)</f>
        <v/>
      </c>
      <c r="AO288" s="482" t="str">
        <f>IF(AND('8'!AO92=""),"",'8'!AO92)</f>
        <v/>
      </c>
      <c r="AP288" s="482" t="str">
        <f>IF(AND('8'!AP92=""),"",'8'!AP92)</f>
        <v/>
      </c>
      <c r="AQ288" s="482" t="str">
        <f>IF(AND('8'!AQ92=""),"",'8'!AQ92)</f>
        <v/>
      </c>
      <c r="AR288" s="482" t="str">
        <f>IF(AND('8'!AR92=""),"",'8'!AR92)</f>
        <v/>
      </c>
      <c r="AS288" s="482" t="str">
        <f>IF(AND('8'!AS92=""),"",'8'!AS92)</f>
        <v/>
      </c>
      <c r="AT288" s="482" t="str">
        <f>IF(AND('8'!AT92=""),"",'8'!AT92)</f>
        <v/>
      </c>
      <c r="AU288" s="482" t="str">
        <f>IF(AND('8'!AU92=""),"",'8'!AU92)</f>
        <v/>
      </c>
      <c r="AV288" s="482" t="str">
        <f>IF(AND('8'!AV92=""),"",'8'!AV92)</f>
        <v/>
      </c>
      <c r="AW288" s="482" t="str">
        <f>IF(AND('8'!AW92=""),"",'8'!AW92)</f>
        <v/>
      </c>
      <c r="AX288" s="482" t="str">
        <f>IF(AND('8'!AX92=""),"",'8'!AX92)</f>
        <v/>
      </c>
      <c r="AY288" s="482" t="str">
        <f>IF(AND('8'!AY92=""),"",'8'!AY92)</f>
        <v/>
      </c>
      <c r="AZ288" s="482" t="str">
        <f>IF(AND('8'!AZ92=""),"",'8'!AZ92)</f>
        <v/>
      </c>
      <c r="BA288" s="482" t="str">
        <f>IF(AND('8'!BA92=""),"",'8'!BA92)</f>
        <v/>
      </c>
      <c r="BB288" s="482" t="str">
        <f>IF(AND('8'!BB92=""),"",'8'!BB92)</f>
        <v/>
      </c>
      <c r="BC288" s="482" t="str">
        <f>IF(AND('8'!BC92=""),"",'8'!BC92)</f>
        <v/>
      </c>
      <c r="BD288" s="482" t="str">
        <f>IF(AND('8'!BD92=""),"",'8'!BD92)</f>
        <v/>
      </c>
      <c r="BE288" s="482" t="str">
        <f>IF(AND('8'!BE92=""),"",'8'!BE92)</f>
        <v/>
      </c>
      <c r="BF288" s="482" t="str">
        <f>IF(AND('8'!BF92=""),"",'8'!BF92)</f>
        <v/>
      </c>
      <c r="BG288" s="482" t="str">
        <f>IF(AND('8'!BG92=""),"",'8'!BG92)</f>
        <v/>
      </c>
      <c r="BH288" s="482" t="str">
        <f>IF(AND('8'!BH92=""),"",'8'!BH92)</f>
        <v/>
      </c>
      <c r="BI288" s="482" t="str">
        <f>IF(AND('8'!BI92=""),"",'8'!BI92)</f>
        <v/>
      </c>
      <c r="BJ288" s="482" t="str">
        <f>IF(AND('8'!BJ92=""),"",'8'!BJ92)</f>
        <v/>
      </c>
      <c r="BK288" s="482" t="str">
        <f>IF(AND('8'!BK92=""),"",'8'!BK92)</f>
        <v/>
      </c>
      <c r="BL288" s="482" t="str">
        <f>IF(AND('8'!BL92=""),"",'8'!BL92)</f>
        <v/>
      </c>
      <c r="BM288" s="482" t="str">
        <f>IF(AND('8'!BM92=""),"",'8'!BM92)</f>
        <v/>
      </c>
      <c r="BN288" s="482" t="str">
        <f>IF(AND('8'!BN92=""),"",'8'!BN92)</f>
        <v/>
      </c>
      <c r="BO288" s="482" t="str">
        <f>IF(AND('8'!BO92=""),"",'8'!BO92)</f>
        <v/>
      </c>
      <c r="BP288" s="482" t="str">
        <f>IF(AND('8'!BP92=""),"",'8'!BP92)</f>
        <v/>
      </c>
      <c r="BQ288" s="482" t="str">
        <f>IF(AND('8'!BQ92=""),"",'8'!BQ92)</f>
        <v/>
      </c>
      <c r="BR288" s="482" t="str">
        <f>IF(AND('8'!BR92=""),"",'8'!BR92)</f>
        <v/>
      </c>
      <c r="BS288" s="482" t="str">
        <f>IF(AND('8'!BS92=""),"",'8'!BS92)</f>
        <v/>
      </c>
      <c r="BT288" s="482" t="str">
        <f>IF(AND('8'!BT92=""),"",'8'!BT92)</f>
        <v/>
      </c>
      <c r="BU288" s="482" t="str">
        <f>IF(AND('8'!BU92=""),"",'8'!BU92)</f>
        <v/>
      </c>
      <c r="BV288" s="482" t="str">
        <f>IF(AND('8'!BV92=""),"",'8'!BV92)</f>
        <v/>
      </c>
      <c r="BW288" s="482" t="str">
        <f>IF(AND('8'!BW92=""),"",'8'!BW92)</f>
        <v/>
      </c>
      <c r="BX288" s="482" t="str">
        <f>IF(AND('8'!BX92=""),"",'8'!BX92)</f>
        <v/>
      </c>
      <c r="BY288" s="482" t="str">
        <f>IF(AND('8'!BY92=""),"",'8'!BY92)</f>
        <v/>
      </c>
      <c r="BZ288" s="482" t="str">
        <f>IF(AND('8'!BZ92=""),"",'8'!BZ92)</f>
        <v/>
      </c>
      <c r="CA288" s="482" t="str">
        <f>IF(AND('8'!CA92=""),"",'8'!CA92)</f>
        <v/>
      </c>
      <c r="CB288" s="482" t="str">
        <f>IF(AND('8'!CB92=""),"",'8'!CB92)</f>
        <v/>
      </c>
      <c r="CC288" s="482" t="str">
        <f>IF(AND('8'!CC92=""),"",'8'!CC92)</f>
        <v/>
      </c>
      <c r="CD288" s="482" t="str">
        <f>IF(AND('8'!CD92=""),"",'8'!CD92)</f>
        <v/>
      </c>
      <c r="CE288" s="482" t="str">
        <f>IF(AND('8'!CE92=""),"",'8'!CE92)</f>
        <v/>
      </c>
      <c r="CF288" s="482" t="str">
        <f>IF(AND('8'!CF92=""),"",'8'!CF92)</f>
        <v/>
      </c>
      <c r="CG288" s="482" t="str">
        <f>IF(AND('8'!CG92=""),"",'8'!CG92)</f>
        <v/>
      </c>
      <c r="CH288" s="482" t="str">
        <f>IF(AND('8'!CH92=""),"",'8'!CH92)</f>
        <v/>
      </c>
      <c r="CI288" s="482" t="str">
        <f>IF(AND('8'!CI92=""),"",'8'!CI92)</f>
        <v/>
      </c>
      <c r="CJ288" s="482" t="str">
        <f>IF(AND('8'!CJ92=""),"",'8'!CJ92)</f>
        <v/>
      </c>
      <c r="CK288" s="482" t="str">
        <f>IF(AND('8'!CK92=""),"",'8'!CK92)</f>
        <v/>
      </c>
      <c r="CL288" s="482" t="str">
        <f>IF(AND('8'!CL92=""),"",'8'!CL92)</f>
        <v/>
      </c>
      <c r="CM288" s="482" t="str">
        <f>IF(AND('8'!CM92=""),"",'8'!CM92)</f>
        <v/>
      </c>
      <c r="CN288" s="482" t="str">
        <f>IF(AND('8'!CN92=""),"",'8'!CN92)</f>
        <v/>
      </c>
      <c r="CO288" s="482" t="str">
        <f>IF(AND('8'!CO92=""),"",'8'!CO92)</f>
        <v/>
      </c>
      <c r="CP288" s="482" t="str">
        <f>IF(AND('8'!CP92=""),"",'8'!CP92)</f>
        <v/>
      </c>
      <c r="CQ288" s="482" t="str">
        <f>IF(AND('8'!CQ92=""),"",'8'!CQ92)</f>
        <v/>
      </c>
      <c r="CR288" s="482" t="str">
        <f>IF(AND('8'!CR92=""),"",'8'!CR92)</f>
        <v/>
      </c>
      <c r="CS288" s="482" t="str">
        <f>IF(AND('8'!CS92=""),"",'8'!CS92)</f>
        <v/>
      </c>
      <c r="CT288" s="482" t="str">
        <f>IF(AND('8'!CT92=""),"",'8'!CT92)</f>
        <v/>
      </c>
      <c r="CU288" s="482" t="str">
        <f>IF(AND('8'!CU92=""),"",'8'!CU92)</f>
        <v/>
      </c>
      <c r="CV288" s="482" t="str">
        <f>IF(AND('8'!CV92=""),"",'8'!CV92)</f>
        <v/>
      </c>
      <c r="CW288" s="482" t="str">
        <f>IF(AND('8'!CW92=""),"",'8'!CW92)</f>
        <v/>
      </c>
      <c r="CX288" s="482" t="str">
        <f>IF(AND('8'!CX92=""),"",'8'!CX92)</f>
        <v/>
      </c>
      <c r="CY288" s="482" t="str">
        <f>IF(AND('8'!CY92=""),"",'8'!CY92)</f>
        <v/>
      </c>
      <c r="CZ288" s="482" t="str">
        <f>IF(AND('8'!CZ92=""),"",'8'!CZ92)</f>
        <v/>
      </c>
      <c r="DA288" s="482" t="str">
        <f>IF(AND('8'!DA92=""),"",'8'!DA92)</f>
        <v/>
      </c>
      <c r="DB288" s="482" t="str">
        <f>IF(AND('8'!DB92=""),"",'8'!DB92)</f>
        <v/>
      </c>
      <c r="DC288" s="482" t="str">
        <f>IF(AND('8'!DC92=""),"",'8'!DC92)</f>
        <v/>
      </c>
      <c r="DD288" s="482" t="str">
        <f>IF(AND('8'!DD92=""),"",'8'!DD92)</f>
        <v/>
      </c>
      <c r="DE288" s="482" t="str">
        <f>IF(AND('8'!DE92=""),"",'8'!DE92)</f>
        <v/>
      </c>
      <c r="DF288" s="482" t="str">
        <f>IF(AND('8'!DF92=""),"",'8'!DF92)</f>
        <v/>
      </c>
      <c r="DG288" s="482" t="str">
        <f>IF(AND('8'!DG92=""),"",'8'!DG92)</f>
        <v/>
      </c>
      <c r="DH288" s="482" t="str">
        <f>IF(AND('8'!DH92=""),"",'8'!DH92)</f>
        <v/>
      </c>
      <c r="DI288" s="482" t="str">
        <f>IF(AND('8'!DI92=""),"",'8'!DI92)</f>
        <v/>
      </c>
      <c r="DJ288" s="482" t="str">
        <f>IF(AND('8'!DJ92=""),"",'8'!DJ92)</f>
        <v/>
      </c>
      <c r="DK288" s="482" t="str">
        <f>IF(AND('8'!DK92=""),"",'8'!DK92)</f>
        <v/>
      </c>
      <c r="DL288" s="482" t="str">
        <f>IF(AND('8'!DL92=""),"",'8'!DL92)</f>
        <v/>
      </c>
      <c r="DM288" s="482" t="str">
        <f>IF(AND('8'!DM92=""),"",'8'!DM92)</f>
        <v/>
      </c>
      <c r="DN288" s="482" t="str">
        <f>IF(AND('8'!DN92=""),"",'8'!DN92)</f>
        <v/>
      </c>
      <c r="DO288" s="482" t="str">
        <f>IF(AND('8'!DO92=""),"",'8'!DO92)</f>
        <v/>
      </c>
      <c r="DP288" s="482" t="str">
        <f>IF(AND('8'!DP92=""),"",'8'!DP92)</f>
        <v/>
      </c>
      <c r="DQ288" s="482" t="str">
        <f>IF(AND('8'!DQ92=""),"",'8'!DQ92)</f>
        <v/>
      </c>
      <c r="DR288" s="482" t="str">
        <f>IF(AND('8'!DR92=""),"",'8'!DR92)</f>
        <v/>
      </c>
      <c r="DS288" s="482" t="str">
        <f>IF(AND('8'!DS92=""),"",'8'!DS92)</f>
        <v/>
      </c>
      <c r="DT288" s="482" t="str">
        <f>IF(AND('8'!DT92=""),"",'8'!DT92)</f>
        <v/>
      </c>
      <c r="DU288" s="482" t="str">
        <f>IF(AND('8'!DU92=""),"",'8'!DU92)</f>
        <v/>
      </c>
      <c r="DV288" s="482" t="str">
        <f>IF(AND('8'!DV92=""),"",'8'!DV92)</f>
        <v/>
      </c>
      <c r="DW288" s="482" t="str">
        <f>IF(AND('8'!DW92=""),"",'8'!DW92)</f>
        <v/>
      </c>
      <c r="DX288" s="482" t="str">
        <f>IF(AND('8'!DX92=""),"",'8'!DX92)</f>
        <v/>
      </c>
      <c r="DY288" s="482" t="str">
        <f>IF(AND('8'!DY92=""),"",'8'!DY92)</f>
        <v/>
      </c>
      <c r="DZ288" s="482" t="str">
        <f>IF(AND('8'!DZ92=""),"",'8'!DZ92)</f>
        <v/>
      </c>
      <c r="EA288" s="482" t="str">
        <f>IF(AND('8'!EA92=""),"",'8'!EA92)</f>
        <v/>
      </c>
      <c r="EB288" s="482" t="str">
        <f>IF(AND('8'!EB92=""),"",'8'!EB92)</f>
        <v/>
      </c>
      <c r="EC288" s="482" t="str">
        <f>IF(AND('8'!EC92=""),"",'8'!EC92)</f>
        <v/>
      </c>
      <c r="ED288" s="482" t="str">
        <f>IF(AND('8'!ED92=""),"",'8'!ED92)</f>
        <v/>
      </c>
      <c r="EE288" s="482" t="str">
        <f>IF(AND('8'!EE92=""),"",'8'!EE92)</f>
        <v/>
      </c>
      <c r="EF288" s="482" t="str">
        <f>IF(AND('8'!EF92=""),"",'8'!EF92)</f>
        <v/>
      </c>
      <c r="EG288" s="482" t="str">
        <f>IF(AND('8'!EG92=""),"",'8'!EG92)</f>
        <v/>
      </c>
      <c r="EH288" s="482" t="str">
        <f>IF(AND('8'!EH92=""),"",'8'!EH92)</f>
        <v/>
      </c>
      <c r="EI288" s="482" t="str">
        <f>IF(AND('8'!EI92=""),"",'8'!EI92)</f>
        <v/>
      </c>
      <c r="EJ288" s="482" t="str">
        <f>IF(AND('8'!EJ92=""),"",'8'!EJ92)</f>
        <v/>
      </c>
      <c r="EK288" s="482" t="str">
        <f>IF(AND('8'!EK92=""),"",'8'!EK92)</f>
        <v/>
      </c>
      <c r="EL288" s="482" t="str">
        <f>IF(AND('8'!EL92=""),"",'8'!EL92)</f>
        <v/>
      </c>
      <c r="EM288" s="482" t="str">
        <f>IF(AND('8'!EM92=""),"",'8'!EM92)</f>
        <v/>
      </c>
      <c r="EN288" s="482" t="str">
        <f>IF(AND('8'!EN92=""),"",'8'!EN92)</f>
        <v/>
      </c>
      <c r="EO288" s="482" t="str">
        <f>IF(AND('8'!EO92=""),"",'8'!EO92)</f>
        <v/>
      </c>
      <c r="EP288" s="482" t="str">
        <f>IF(AND('8'!EP92=""),"",'8'!EP92)</f>
        <v/>
      </c>
      <c r="EQ288" s="482" t="str">
        <f>IF(AND('8'!EQ92=""),"",'8'!EQ92)</f>
        <v/>
      </c>
      <c r="ER288" s="482" t="str">
        <f>IF(AND('8'!ER92=""),"",'8'!ER92)</f>
        <v/>
      </c>
      <c r="ES288" s="482" t="str">
        <f>IF(AND('8'!ES92=""),"",'8'!ES92)</f>
        <v/>
      </c>
      <c r="ET288" s="482" t="str">
        <f>IF(AND('8'!ET92=""),"",'8'!ET92)</f>
        <v/>
      </c>
      <c r="EU288" s="482" t="str">
        <f>IF(AND('8'!EU92=""),"",'8'!EU92)</f>
        <v/>
      </c>
      <c r="EV288" s="482" t="str">
        <f>IF(AND('8'!EV92=""),"",'8'!EV92)</f>
        <v/>
      </c>
      <c r="EW288" s="482" t="str">
        <f>IF(AND('8'!EW92=""),"",'8'!EW92)</f>
        <v/>
      </c>
      <c r="EX288" s="482" t="str">
        <f>IF(AND('8'!EX92=""),"",'8'!EX92)</f>
        <v/>
      </c>
      <c r="EY288" s="482" t="str">
        <f>IF(AND('8'!EY92=""),"",'8'!EY92)</f>
        <v/>
      </c>
      <c r="EZ288" s="482" t="str">
        <f>IF(AND('8'!EZ92=""),"",'8'!EZ92)</f>
        <v/>
      </c>
      <c r="FA288" s="482" t="str">
        <f>IF(AND('8'!FA92=""),"",'8'!FA92)</f>
        <v/>
      </c>
      <c r="FB288" s="482" t="str">
        <f>IF(AND('8'!FB92=""),"",'8'!FB92)</f>
        <v/>
      </c>
      <c r="FC288" s="482" t="str">
        <f>IF(AND('8'!FC92=""),"",'8'!FC92)</f>
        <v/>
      </c>
      <c r="FD288" s="482" t="str">
        <f>IF(AND('8'!FD92=""),"",'8'!FD92)</f>
        <v/>
      </c>
      <c r="FE288" s="482" t="str">
        <f>IF(AND('8'!FE92=""),"",'8'!FE92)</f>
        <v/>
      </c>
      <c r="FF288" s="482" t="str">
        <f>IF(AND('8'!FF92=""),"",'8'!FF92)</f>
        <v xml:space="preserve"> </v>
      </c>
      <c r="FG288" s="482" t="str">
        <f>IF(AND('8'!FG92=""),"",'8'!FG92)</f>
        <v/>
      </c>
      <c r="FH288" s="482" t="str">
        <f>IF(AND('8'!FH92=""),"",'8'!FH92)</f>
        <v/>
      </c>
      <c r="FI288" s="482" t="str">
        <f>IF(AND('8'!FI92=""),"",'8'!FI92)</f>
        <v/>
      </c>
      <c r="FJ288" s="482" t="str">
        <f>IF(AND('8'!FJ92=""),"",'8'!FJ92)</f>
        <v/>
      </c>
      <c r="FK288" s="482" t="str">
        <f>IF(AND('8'!FK92=""),"",'8'!FK92)</f>
        <v/>
      </c>
      <c r="FL288" s="482" t="str">
        <f>IF(AND('8'!FL92=""),"",'8'!FL92)</f>
        <v/>
      </c>
      <c r="FM288" s="482" t="str">
        <f>IF(AND('8'!FM92=""),"",'8'!FM92)</f>
        <v xml:space="preserve"> </v>
      </c>
      <c r="FN288" s="482" t="str">
        <f>IF(AND('8'!FN92=""),"",'8'!FN92)</f>
        <v/>
      </c>
      <c r="FO288" s="482" t="str">
        <f>IF(AND('8'!FO92=""),"",'8'!FO92)</f>
        <v/>
      </c>
      <c r="FP288" s="482" t="str">
        <f>IF(AND('8'!FP92=""),"",'8'!FP92)</f>
        <v/>
      </c>
      <c r="FQ288" s="482" t="str">
        <f>IF(AND('8'!FQ92=""),"",'8'!FQ92)</f>
        <v/>
      </c>
      <c r="FR288" s="482" t="str">
        <f>IF(AND('8'!FR92=""),"",'8'!FR92)</f>
        <v/>
      </c>
      <c r="FS288" s="482" t="str">
        <f>IF(AND('8'!FS92=""),"",'8'!FS92)</f>
        <v/>
      </c>
      <c r="FT288" s="482" t="str">
        <f>IF(AND('8'!FT92=""),"",'8'!FT92)</f>
        <v xml:space="preserve"> </v>
      </c>
      <c r="FU288" s="482" t="str">
        <f>IF(AND('8'!FV92=""),"",'8'!FV92)</f>
        <v>-</v>
      </c>
      <c r="FV288" s="482" t="str">
        <f>IF(AND('8'!FW92=""),"",'8'!FW92)</f>
        <v>-</v>
      </c>
      <c r="FW288" s="482" t="str">
        <f>IF(AND('8'!FX92=""),"",'8'!FX92)</f>
        <v>-</v>
      </c>
      <c r="FX288" s="482" t="str">
        <f>IF(AND('8'!FY92=""),"",'8'!FY92)</f>
        <v>-</v>
      </c>
      <c r="FY288" s="482" t="str">
        <f>IF(AND('8'!FZ92=""),"",'8'!FZ92)</f>
        <v>-</v>
      </c>
      <c r="FZ288" s="482" t="str">
        <f>IF(AND('8'!GA92=""),"",'8'!GA92)</f>
        <v>-</v>
      </c>
      <c r="GA288" s="482" t="str">
        <f>IF(AND('8'!GB92=""),"",'8'!GB92)</f>
        <v>-</v>
      </c>
      <c r="GB288" s="482" t="str">
        <f>IF(AND('8'!GC92=""),"",'8'!GC92)</f>
        <v>-</v>
      </c>
      <c r="GC288" s="482" t="str">
        <f>IF(AND('8'!GD92=""),"",'8'!GD92)</f>
        <v>-</v>
      </c>
      <c r="GD288" s="482" t="str">
        <f>IF(AND('8'!GE92=""),"",'8'!GE92)</f>
        <v>-</v>
      </c>
      <c r="GE288" s="482" t="str">
        <f>IF(AND('8'!GF92=""),"",'8'!GF92)</f>
        <v>-</v>
      </c>
      <c r="GF288" s="482" t="str">
        <f>IF(AND('8'!GG92=""),"",'8'!GG92)</f>
        <v>-</v>
      </c>
      <c r="GG288" s="482" t="str">
        <f>IF(AND('8'!GH92=""),"",IF(AND('8'!GH92="-"),"",'8'!GH92))</f>
        <v/>
      </c>
      <c r="GH288" s="50" t="str">
        <f>IF(AND(C288=""),"",VLOOKUP(B288,Register!$A$7:$CL$311,36,FALSE))</f>
        <v/>
      </c>
      <c r="GI288" s="483" t="str">
        <f>IF(AND('8'!GL92=""),"",'8'!GL92)</f>
        <v/>
      </c>
      <c r="GJ288" s="173" t="str">
        <f>IF(AND('8'!FU92=""),"",'8'!FU92)</f>
        <v/>
      </c>
    </row>
    <row r="289" spans="1:192" ht="21">
      <c r="A289" s="480">
        <v>281</v>
      </c>
      <c r="B289" s="481" t="str">
        <f>IF(AND('8'!B93=""),"",'8'!B93)</f>
        <v/>
      </c>
      <c r="C289" s="196" t="str">
        <f>IF(AND('8'!C93=""),"",'8'!C93)</f>
        <v/>
      </c>
      <c r="D289" s="196" t="str">
        <f>IF(AND('8'!D93=""),"",'8'!D93)</f>
        <v/>
      </c>
      <c r="E289" s="201" t="str">
        <f>IF(AND('8'!E93=""),"",'8'!E93)</f>
        <v/>
      </c>
      <c r="F289" s="482" t="str">
        <f>IF(AND('8'!F93=""),"",'8'!F93)</f>
        <v/>
      </c>
      <c r="G289" s="482" t="str">
        <f>IF(AND('8'!G93=""),"",'8'!G93)</f>
        <v/>
      </c>
      <c r="H289" s="482" t="str">
        <f>IF(AND('8'!H93=""),"",'8'!H93)</f>
        <v/>
      </c>
      <c r="I289" s="482" t="str">
        <f>IF(AND('8'!I93=""),"",'8'!I93)</f>
        <v/>
      </c>
      <c r="J289" s="482" t="str">
        <f>IF(AND('8'!J93=""),"",'8'!J93)</f>
        <v/>
      </c>
      <c r="K289" s="482" t="str">
        <f>IF(AND('8'!K93=""),"",'8'!K93)</f>
        <v/>
      </c>
      <c r="L289" s="482" t="str">
        <f>IF(AND('8'!L93=""),"",'8'!L93)</f>
        <v/>
      </c>
      <c r="M289" s="482" t="str">
        <f>IF(AND('8'!M93=""),"",'8'!M93)</f>
        <v/>
      </c>
      <c r="N289" s="482" t="str">
        <f>IF(AND('8'!N93=""),"",'8'!N93)</f>
        <v/>
      </c>
      <c r="O289" s="482" t="str">
        <f>IF(AND('8'!O93=""),"",'8'!O93)</f>
        <v/>
      </c>
      <c r="P289" s="482" t="str">
        <f>IF(AND('8'!P93=""),"",'8'!P93)</f>
        <v/>
      </c>
      <c r="Q289" s="482" t="str">
        <f>IF(AND('8'!Q93=""),"",'8'!Q93)</f>
        <v/>
      </c>
      <c r="R289" s="482" t="str">
        <f>IF(AND('8'!R93=""),"",'8'!R93)</f>
        <v/>
      </c>
      <c r="S289" s="482" t="str">
        <f>IF(AND('8'!S93=""),"",'8'!S93)</f>
        <v/>
      </c>
      <c r="T289" s="482" t="str">
        <f>IF(AND('8'!T93=""),"",'8'!T93)</f>
        <v/>
      </c>
      <c r="U289" s="482" t="str">
        <f>IF(AND('8'!U93=""),"",'8'!U93)</f>
        <v/>
      </c>
      <c r="V289" s="482" t="str">
        <f>IF(AND('8'!V93=""),"",'8'!V93)</f>
        <v/>
      </c>
      <c r="W289" s="482" t="str">
        <f>IF(AND('8'!W93=""),"",'8'!W93)</f>
        <v/>
      </c>
      <c r="X289" s="482" t="str">
        <f>IF(AND('8'!X93=""),"",'8'!X93)</f>
        <v/>
      </c>
      <c r="Y289" s="482" t="str">
        <f>IF(AND('8'!Y93=""),"",'8'!Y93)</f>
        <v/>
      </c>
      <c r="Z289" s="482" t="str">
        <f>IF(AND('8'!Z93=""),"",'8'!Z93)</f>
        <v/>
      </c>
      <c r="AA289" s="482" t="str">
        <f>IF(AND('8'!AA93=""),"",'8'!AA93)</f>
        <v/>
      </c>
      <c r="AB289" s="482" t="str">
        <f>IF(AND('8'!AB93=""),"",'8'!AB93)</f>
        <v/>
      </c>
      <c r="AC289" s="482" t="str">
        <f>IF(AND('8'!AC93=""),"",'8'!AC93)</f>
        <v/>
      </c>
      <c r="AD289" s="482" t="str">
        <f>IF(AND('8'!AD93=""),"",'8'!AD93)</f>
        <v/>
      </c>
      <c r="AE289" s="482" t="str">
        <f>IF(AND('8'!AE93=""),"",'8'!AE93)</f>
        <v/>
      </c>
      <c r="AF289" s="482" t="str">
        <f>IF(AND('8'!AF93=""),"",'8'!AF93)</f>
        <v/>
      </c>
      <c r="AG289" s="482" t="str">
        <f>IF(AND('8'!AG93=""),"",'8'!AG93)</f>
        <v/>
      </c>
      <c r="AH289" s="482" t="str">
        <f>IF(AND('8'!AH93=""),"",'8'!AH93)</f>
        <v/>
      </c>
      <c r="AI289" s="482" t="str">
        <f>IF(AND('8'!AI93=""),"",'8'!AI93)</f>
        <v/>
      </c>
      <c r="AJ289" s="482" t="str">
        <f>IF(AND('8'!AJ93=""),"",'8'!AJ93)</f>
        <v/>
      </c>
      <c r="AK289" s="482" t="str">
        <f>IF(AND('8'!AK93=""),"",'8'!AK93)</f>
        <v/>
      </c>
      <c r="AL289" s="482" t="str">
        <f>IF(AND('8'!AL93=""),"",'8'!AL93)</f>
        <v/>
      </c>
      <c r="AM289" s="482" t="str">
        <f>IF(AND('8'!AM93=""),"",'8'!AM93)</f>
        <v/>
      </c>
      <c r="AN289" s="482" t="str">
        <f>IF(AND('8'!AN93=""),"",'8'!AN93)</f>
        <v/>
      </c>
      <c r="AO289" s="482" t="str">
        <f>IF(AND('8'!AO93=""),"",'8'!AO93)</f>
        <v/>
      </c>
      <c r="AP289" s="482" t="str">
        <f>IF(AND('8'!AP93=""),"",'8'!AP93)</f>
        <v/>
      </c>
      <c r="AQ289" s="482" t="str">
        <f>IF(AND('8'!AQ93=""),"",'8'!AQ93)</f>
        <v/>
      </c>
      <c r="AR289" s="482" t="str">
        <f>IF(AND('8'!AR93=""),"",'8'!AR93)</f>
        <v/>
      </c>
      <c r="AS289" s="482" t="str">
        <f>IF(AND('8'!AS93=""),"",'8'!AS93)</f>
        <v/>
      </c>
      <c r="AT289" s="482" t="str">
        <f>IF(AND('8'!AT93=""),"",'8'!AT93)</f>
        <v/>
      </c>
      <c r="AU289" s="482" t="str">
        <f>IF(AND('8'!AU93=""),"",'8'!AU93)</f>
        <v/>
      </c>
      <c r="AV289" s="482" t="str">
        <f>IF(AND('8'!AV93=""),"",'8'!AV93)</f>
        <v/>
      </c>
      <c r="AW289" s="482" t="str">
        <f>IF(AND('8'!AW93=""),"",'8'!AW93)</f>
        <v/>
      </c>
      <c r="AX289" s="482" t="str">
        <f>IF(AND('8'!AX93=""),"",'8'!AX93)</f>
        <v/>
      </c>
      <c r="AY289" s="482" t="str">
        <f>IF(AND('8'!AY93=""),"",'8'!AY93)</f>
        <v/>
      </c>
      <c r="AZ289" s="482" t="str">
        <f>IF(AND('8'!AZ93=""),"",'8'!AZ93)</f>
        <v/>
      </c>
      <c r="BA289" s="482" t="str">
        <f>IF(AND('8'!BA93=""),"",'8'!BA93)</f>
        <v/>
      </c>
      <c r="BB289" s="482" t="str">
        <f>IF(AND('8'!BB93=""),"",'8'!BB93)</f>
        <v/>
      </c>
      <c r="BC289" s="482" t="str">
        <f>IF(AND('8'!BC93=""),"",'8'!BC93)</f>
        <v/>
      </c>
      <c r="BD289" s="482" t="str">
        <f>IF(AND('8'!BD93=""),"",'8'!BD93)</f>
        <v/>
      </c>
      <c r="BE289" s="482" t="str">
        <f>IF(AND('8'!BE93=""),"",'8'!BE93)</f>
        <v/>
      </c>
      <c r="BF289" s="482" t="str">
        <f>IF(AND('8'!BF93=""),"",'8'!BF93)</f>
        <v/>
      </c>
      <c r="BG289" s="482" t="str">
        <f>IF(AND('8'!BG93=""),"",'8'!BG93)</f>
        <v/>
      </c>
      <c r="BH289" s="482" t="str">
        <f>IF(AND('8'!BH93=""),"",'8'!BH93)</f>
        <v/>
      </c>
      <c r="BI289" s="482" t="str">
        <f>IF(AND('8'!BI93=""),"",'8'!BI93)</f>
        <v/>
      </c>
      <c r="BJ289" s="482" t="str">
        <f>IF(AND('8'!BJ93=""),"",'8'!BJ93)</f>
        <v/>
      </c>
      <c r="BK289" s="482" t="str">
        <f>IF(AND('8'!BK93=""),"",'8'!BK93)</f>
        <v/>
      </c>
      <c r="BL289" s="482" t="str">
        <f>IF(AND('8'!BL93=""),"",'8'!BL93)</f>
        <v/>
      </c>
      <c r="BM289" s="482" t="str">
        <f>IF(AND('8'!BM93=""),"",'8'!BM93)</f>
        <v/>
      </c>
      <c r="BN289" s="482" t="str">
        <f>IF(AND('8'!BN93=""),"",'8'!BN93)</f>
        <v/>
      </c>
      <c r="BO289" s="482" t="str">
        <f>IF(AND('8'!BO93=""),"",'8'!BO93)</f>
        <v/>
      </c>
      <c r="BP289" s="482" t="str">
        <f>IF(AND('8'!BP93=""),"",'8'!BP93)</f>
        <v/>
      </c>
      <c r="BQ289" s="482" t="str">
        <f>IF(AND('8'!BQ93=""),"",'8'!BQ93)</f>
        <v/>
      </c>
      <c r="BR289" s="482" t="str">
        <f>IF(AND('8'!BR93=""),"",'8'!BR93)</f>
        <v/>
      </c>
      <c r="BS289" s="482" t="str">
        <f>IF(AND('8'!BS93=""),"",'8'!BS93)</f>
        <v/>
      </c>
      <c r="BT289" s="482" t="str">
        <f>IF(AND('8'!BT93=""),"",'8'!BT93)</f>
        <v/>
      </c>
      <c r="BU289" s="482" t="str">
        <f>IF(AND('8'!BU93=""),"",'8'!BU93)</f>
        <v/>
      </c>
      <c r="BV289" s="482" t="str">
        <f>IF(AND('8'!BV93=""),"",'8'!BV93)</f>
        <v/>
      </c>
      <c r="BW289" s="482" t="str">
        <f>IF(AND('8'!BW93=""),"",'8'!BW93)</f>
        <v/>
      </c>
      <c r="BX289" s="482" t="str">
        <f>IF(AND('8'!BX93=""),"",'8'!BX93)</f>
        <v/>
      </c>
      <c r="BY289" s="482" t="str">
        <f>IF(AND('8'!BY93=""),"",'8'!BY93)</f>
        <v/>
      </c>
      <c r="BZ289" s="482" t="str">
        <f>IF(AND('8'!BZ93=""),"",'8'!BZ93)</f>
        <v/>
      </c>
      <c r="CA289" s="482" t="str">
        <f>IF(AND('8'!CA93=""),"",'8'!CA93)</f>
        <v/>
      </c>
      <c r="CB289" s="482" t="str">
        <f>IF(AND('8'!CB93=""),"",'8'!CB93)</f>
        <v/>
      </c>
      <c r="CC289" s="482" t="str">
        <f>IF(AND('8'!CC93=""),"",'8'!CC93)</f>
        <v/>
      </c>
      <c r="CD289" s="482" t="str">
        <f>IF(AND('8'!CD93=""),"",'8'!CD93)</f>
        <v/>
      </c>
      <c r="CE289" s="482" t="str">
        <f>IF(AND('8'!CE93=""),"",'8'!CE93)</f>
        <v/>
      </c>
      <c r="CF289" s="482" t="str">
        <f>IF(AND('8'!CF93=""),"",'8'!CF93)</f>
        <v/>
      </c>
      <c r="CG289" s="482" t="str">
        <f>IF(AND('8'!CG93=""),"",'8'!CG93)</f>
        <v/>
      </c>
      <c r="CH289" s="482" t="str">
        <f>IF(AND('8'!CH93=""),"",'8'!CH93)</f>
        <v/>
      </c>
      <c r="CI289" s="482" t="str">
        <f>IF(AND('8'!CI93=""),"",'8'!CI93)</f>
        <v/>
      </c>
      <c r="CJ289" s="482" t="str">
        <f>IF(AND('8'!CJ93=""),"",'8'!CJ93)</f>
        <v/>
      </c>
      <c r="CK289" s="482" t="str">
        <f>IF(AND('8'!CK93=""),"",'8'!CK93)</f>
        <v/>
      </c>
      <c r="CL289" s="482" t="str">
        <f>IF(AND('8'!CL93=""),"",'8'!CL93)</f>
        <v/>
      </c>
      <c r="CM289" s="482" t="str">
        <f>IF(AND('8'!CM93=""),"",'8'!CM93)</f>
        <v/>
      </c>
      <c r="CN289" s="482" t="str">
        <f>IF(AND('8'!CN93=""),"",'8'!CN93)</f>
        <v/>
      </c>
      <c r="CO289" s="482" t="str">
        <f>IF(AND('8'!CO93=""),"",'8'!CO93)</f>
        <v/>
      </c>
      <c r="CP289" s="482" t="str">
        <f>IF(AND('8'!CP93=""),"",'8'!CP93)</f>
        <v/>
      </c>
      <c r="CQ289" s="482" t="str">
        <f>IF(AND('8'!CQ93=""),"",'8'!CQ93)</f>
        <v/>
      </c>
      <c r="CR289" s="482" t="str">
        <f>IF(AND('8'!CR93=""),"",'8'!CR93)</f>
        <v/>
      </c>
      <c r="CS289" s="482" t="str">
        <f>IF(AND('8'!CS93=""),"",'8'!CS93)</f>
        <v/>
      </c>
      <c r="CT289" s="482" t="str">
        <f>IF(AND('8'!CT93=""),"",'8'!CT93)</f>
        <v/>
      </c>
      <c r="CU289" s="482" t="str">
        <f>IF(AND('8'!CU93=""),"",'8'!CU93)</f>
        <v/>
      </c>
      <c r="CV289" s="482" t="str">
        <f>IF(AND('8'!CV93=""),"",'8'!CV93)</f>
        <v/>
      </c>
      <c r="CW289" s="482" t="str">
        <f>IF(AND('8'!CW93=""),"",'8'!CW93)</f>
        <v/>
      </c>
      <c r="CX289" s="482" t="str">
        <f>IF(AND('8'!CX93=""),"",'8'!CX93)</f>
        <v/>
      </c>
      <c r="CY289" s="482" t="str">
        <f>IF(AND('8'!CY93=""),"",'8'!CY93)</f>
        <v/>
      </c>
      <c r="CZ289" s="482" t="str">
        <f>IF(AND('8'!CZ93=""),"",'8'!CZ93)</f>
        <v/>
      </c>
      <c r="DA289" s="482" t="str">
        <f>IF(AND('8'!DA93=""),"",'8'!DA93)</f>
        <v/>
      </c>
      <c r="DB289" s="482" t="str">
        <f>IF(AND('8'!DB93=""),"",'8'!DB93)</f>
        <v/>
      </c>
      <c r="DC289" s="482" t="str">
        <f>IF(AND('8'!DC93=""),"",'8'!DC93)</f>
        <v/>
      </c>
      <c r="DD289" s="482" t="str">
        <f>IF(AND('8'!DD93=""),"",'8'!DD93)</f>
        <v/>
      </c>
      <c r="DE289" s="482" t="str">
        <f>IF(AND('8'!DE93=""),"",'8'!DE93)</f>
        <v/>
      </c>
      <c r="DF289" s="482" t="str">
        <f>IF(AND('8'!DF93=""),"",'8'!DF93)</f>
        <v/>
      </c>
      <c r="DG289" s="482" t="str">
        <f>IF(AND('8'!DG93=""),"",'8'!DG93)</f>
        <v/>
      </c>
      <c r="DH289" s="482" t="str">
        <f>IF(AND('8'!DH93=""),"",'8'!DH93)</f>
        <v/>
      </c>
      <c r="DI289" s="482" t="str">
        <f>IF(AND('8'!DI93=""),"",'8'!DI93)</f>
        <v/>
      </c>
      <c r="DJ289" s="482" t="str">
        <f>IF(AND('8'!DJ93=""),"",'8'!DJ93)</f>
        <v/>
      </c>
      <c r="DK289" s="482" t="str">
        <f>IF(AND('8'!DK93=""),"",'8'!DK93)</f>
        <v/>
      </c>
      <c r="DL289" s="482" t="str">
        <f>IF(AND('8'!DL93=""),"",'8'!DL93)</f>
        <v/>
      </c>
      <c r="DM289" s="482" t="str">
        <f>IF(AND('8'!DM93=""),"",'8'!DM93)</f>
        <v/>
      </c>
      <c r="DN289" s="482" t="str">
        <f>IF(AND('8'!DN93=""),"",'8'!DN93)</f>
        <v/>
      </c>
      <c r="DO289" s="482" t="str">
        <f>IF(AND('8'!DO93=""),"",'8'!DO93)</f>
        <v/>
      </c>
      <c r="DP289" s="482" t="str">
        <f>IF(AND('8'!DP93=""),"",'8'!DP93)</f>
        <v/>
      </c>
      <c r="DQ289" s="482" t="str">
        <f>IF(AND('8'!DQ93=""),"",'8'!DQ93)</f>
        <v/>
      </c>
      <c r="DR289" s="482" t="str">
        <f>IF(AND('8'!DR93=""),"",'8'!DR93)</f>
        <v/>
      </c>
      <c r="DS289" s="482" t="str">
        <f>IF(AND('8'!DS93=""),"",'8'!DS93)</f>
        <v/>
      </c>
      <c r="DT289" s="482" t="str">
        <f>IF(AND('8'!DT93=""),"",'8'!DT93)</f>
        <v/>
      </c>
      <c r="DU289" s="482" t="str">
        <f>IF(AND('8'!DU93=""),"",'8'!DU93)</f>
        <v/>
      </c>
      <c r="DV289" s="482" t="str">
        <f>IF(AND('8'!DV93=""),"",'8'!DV93)</f>
        <v/>
      </c>
      <c r="DW289" s="482" t="str">
        <f>IF(AND('8'!DW93=""),"",'8'!DW93)</f>
        <v/>
      </c>
      <c r="DX289" s="482" t="str">
        <f>IF(AND('8'!DX93=""),"",'8'!DX93)</f>
        <v/>
      </c>
      <c r="DY289" s="482" t="str">
        <f>IF(AND('8'!DY93=""),"",'8'!DY93)</f>
        <v/>
      </c>
      <c r="DZ289" s="482" t="str">
        <f>IF(AND('8'!DZ93=""),"",'8'!DZ93)</f>
        <v/>
      </c>
      <c r="EA289" s="482" t="str">
        <f>IF(AND('8'!EA93=""),"",'8'!EA93)</f>
        <v/>
      </c>
      <c r="EB289" s="482" t="str">
        <f>IF(AND('8'!EB93=""),"",'8'!EB93)</f>
        <v/>
      </c>
      <c r="EC289" s="482" t="str">
        <f>IF(AND('8'!EC93=""),"",'8'!EC93)</f>
        <v/>
      </c>
      <c r="ED289" s="482" t="str">
        <f>IF(AND('8'!ED93=""),"",'8'!ED93)</f>
        <v/>
      </c>
      <c r="EE289" s="482" t="str">
        <f>IF(AND('8'!EE93=""),"",'8'!EE93)</f>
        <v/>
      </c>
      <c r="EF289" s="482" t="str">
        <f>IF(AND('8'!EF93=""),"",'8'!EF93)</f>
        <v/>
      </c>
      <c r="EG289" s="482" t="str">
        <f>IF(AND('8'!EG93=""),"",'8'!EG93)</f>
        <v/>
      </c>
      <c r="EH289" s="482" t="str">
        <f>IF(AND('8'!EH93=""),"",'8'!EH93)</f>
        <v/>
      </c>
      <c r="EI289" s="482" t="str">
        <f>IF(AND('8'!EI93=""),"",'8'!EI93)</f>
        <v/>
      </c>
      <c r="EJ289" s="482" t="str">
        <f>IF(AND('8'!EJ93=""),"",'8'!EJ93)</f>
        <v/>
      </c>
      <c r="EK289" s="482" t="str">
        <f>IF(AND('8'!EK93=""),"",'8'!EK93)</f>
        <v/>
      </c>
      <c r="EL289" s="482" t="str">
        <f>IF(AND('8'!EL93=""),"",'8'!EL93)</f>
        <v/>
      </c>
      <c r="EM289" s="482" t="str">
        <f>IF(AND('8'!EM93=""),"",'8'!EM93)</f>
        <v/>
      </c>
      <c r="EN289" s="482" t="str">
        <f>IF(AND('8'!EN93=""),"",'8'!EN93)</f>
        <v/>
      </c>
      <c r="EO289" s="482" t="str">
        <f>IF(AND('8'!EO93=""),"",'8'!EO93)</f>
        <v/>
      </c>
      <c r="EP289" s="482" t="str">
        <f>IF(AND('8'!EP93=""),"",'8'!EP93)</f>
        <v/>
      </c>
      <c r="EQ289" s="482" t="str">
        <f>IF(AND('8'!EQ93=""),"",'8'!EQ93)</f>
        <v/>
      </c>
      <c r="ER289" s="482" t="str">
        <f>IF(AND('8'!ER93=""),"",'8'!ER93)</f>
        <v/>
      </c>
      <c r="ES289" s="482" t="str">
        <f>IF(AND('8'!ES93=""),"",'8'!ES93)</f>
        <v/>
      </c>
      <c r="ET289" s="482" t="str">
        <f>IF(AND('8'!ET93=""),"",'8'!ET93)</f>
        <v/>
      </c>
      <c r="EU289" s="482" t="str">
        <f>IF(AND('8'!EU93=""),"",'8'!EU93)</f>
        <v/>
      </c>
      <c r="EV289" s="482" t="str">
        <f>IF(AND('8'!EV93=""),"",'8'!EV93)</f>
        <v/>
      </c>
      <c r="EW289" s="482" t="str">
        <f>IF(AND('8'!EW93=""),"",'8'!EW93)</f>
        <v/>
      </c>
      <c r="EX289" s="482" t="str">
        <f>IF(AND('8'!EX93=""),"",'8'!EX93)</f>
        <v/>
      </c>
      <c r="EY289" s="482" t="str">
        <f>IF(AND('8'!EY93=""),"",'8'!EY93)</f>
        <v/>
      </c>
      <c r="EZ289" s="482" t="str">
        <f>IF(AND('8'!EZ93=""),"",'8'!EZ93)</f>
        <v/>
      </c>
      <c r="FA289" s="482" t="str">
        <f>IF(AND('8'!FA93=""),"",'8'!FA93)</f>
        <v/>
      </c>
      <c r="FB289" s="482" t="str">
        <f>IF(AND('8'!FB93=""),"",'8'!FB93)</f>
        <v/>
      </c>
      <c r="FC289" s="482" t="str">
        <f>IF(AND('8'!FC93=""),"",'8'!FC93)</f>
        <v/>
      </c>
      <c r="FD289" s="482" t="str">
        <f>IF(AND('8'!FD93=""),"",'8'!FD93)</f>
        <v/>
      </c>
      <c r="FE289" s="482" t="str">
        <f>IF(AND('8'!FE93=""),"",'8'!FE93)</f>
        <v/>
      </c>
      <c r="FF289" s="482" t="str">
        <f>IF(AND('8'!FF93=""),"",'8'!FF93)</f>
        <v xml:space="preserve"> </v>
      </c>
      <c r="FG289" s="482" t="str">
        <f>IF(AND('8'!FG93=""),"",'8'!FG93)</f>
        <v/>
      </c>
      <c r="FH289" s="482" t="str">
        <f>IF(AND('8'!FH93=""),"",'8'!FH93)</f>
        <v/>
      </c>
      <c r="FI289" s="482" t="str">
        <f>IF(AND('8'!FI93=""),"",'8'!FI93)</f>
        <v/>
      </c>
      <c r="FJ289" s="482" t="str">
        <f>IF(AND('8'!FJ93=""),"",'8'!FJ93)</f>
        <v/>
      </c>
      <c r="FK289" s="482" t="str">
        <f>IF(AND('8'!FK93=""),"",'8'!FK93)</f>
        <v/>
      </c>
      <c r="FL289" s="482" t="str">
        <f>IF(AND('8'!FL93=""),"",'8'!FL93)</f>
        <v/>
      </c>
      <c r="FM289" s="482" t="str">
        <f>IF(AND('8'!FM93=""),"",'8'!FM93)</f>
        <v xml:space="preserve"> </v>
      </c>
      <c r="FN289" s="482" t="str">
        <f>IF(AND('8'!FN93=""),"",'8'!FN93)</f>
        <v/>
      </c>
      <c r="FO289" s="482" t="str">
        <f>IF(AND('8'!FO93=""),"",'8'!FO93)</f>
        <v/>
      </c>
      <c r="FP289" s="482" t="str">
        <f>IF(AND('8'!FP93=""),"",'8'!FP93)</f>
        <v/>
      </c>
      <c r="FQ289" s="482" t="str">
        <f>IF(AND('8'!FQ93=""),"",'8'!FQ93)</f>
        <v/>
      </c>
      <c r="FR289" s="482" t="str">
        <f>IF(AND('8'!FR93=""),"",'8'!FR93)</f>
        <v/>
      </c>
      <c r="FS289" s="482" t="str">
        <f>IF(AND('8'!FS93=""),"",'8'!FS93)</f>
        <v/>
      </c>
      <c r="FT289" s="482" t="str">
        <f>IF(AND('8'!FT93=""),"",'8'!FT93)</f>
        <v xml:space="preserve"> </v>
      </c>
      <c r="FU289" s="482" t="str">
        <f>IF(AND('8'!FV93=""),"",'8'!FV93)</f>
        <v>-</v>
      </c>
      <c r="FV289" s="482" t="str">
        <f>IF(AND('8'!FW93=""),"",'8'!FW93)</f>
        <v>-</v>
      </c>
      <c r="FW289" s="482" t="str">
        <f>IF(AND('8'!FX93=""),"",'8'!FX93)</f>
        <v>-</v>
      </c>
      <c r="FX289" s="482" t="str">
        <f>IF(AND('8'!FY93=""),"",'8'!FY93)</f>
        <v>-</v>
      </c>
      <c r="FY289" s="482" t="str">
        <f>IF(AND('8'!FZ93=""),"",'8'!FZ93)</f>
        <v>-</v>
      </c>
      <c r="FZ289" s="482" t="str">
        <f>IF(AND('8'!GA93=""),"",'8'!GA93)</f>
        <v>-</v>
      </c>
      <c r="GA289" s="482" t="str">
        <f>IF(AND('8'!GB93=""),"",'8'!GB93)</f>
        <v>-</v>
      </c>
      <c r="GB289" s="482" t="str">
        <f>IF(AND('8'!GC93=""),"",'8'!GC93)</f>
        <v>-</v>
      </c>
      <c r="GC289" s="482" t="str">
        <f>IF(AND('8'!GD93=""),"",'8'!GD93)</f>
        <v>-</v>
      </c>
      <c r="GD289" s="482" t="str">
        <f>IF(AND('8'!GE93=""),"",'8'!GE93)</f>
        <v>-</v>
      </c>
      <c r="GE289" s="482" t="str">
        <f>IF(AND('8'!GF93=""),"",'8'!GF93)</f>
        <v>-</v>
      </c>
      <c r="GF289" s="482" t="str">
        <f>IF(AND('8'!GG93=""),"",'8'!GG93)</f>
        <v>-</v>
      </c>
      <c r="GG289" s="482" t="str">
        <f>IF(AND('8'!GH93=""),"",IF(AND('8'!GH93="-"),"",'8'!GH93))</f>
        <v/>
      </c>
      <c r="GH289" s="50" t="str">
        <f>IF(AND(C289=""),"",VLOOKUP(B289,Register!$A$7:$CL$311,36,FALSE))</f>
        <v/>
      </c>
      <c r="GI289" s="483" t="str">
        <f>IF(AND('8'!GL93=""),"",'8'!GL93)</f>
        <v/>
      </c>
      <c r="GJ289" s="173" t="str">
        <f>IF(AND('8'!FU93=""),"",'8'!FU93)</f>
        <v/>
      </c>
    </row>
    <row r="290" spans="1:192" ht="21">
      <c r="A290" s="480">
        <v>282</v>
      </c>
      <c r="B290" s="481" t="str">
        <f>IF(AND('8'!B94=""),"",'8'!B94)</f>
        <v/>
      </c>
      <c r="C290" s="196" t="str">
        <f>IF(AND('8'!C94=""),"",'8'!C94)</f>
        <v/>
      </c>
      <c r="D290" s="196" t="str">
        <f>IF(AND('8'!D94=""),"",'8'!D94)</f>
        <v/>
      </c>
      <c r="E290" s="201" t="str">
        <f>IF(AND('8'!E94=""),"",'8'!E94)</f>
        <v/>
      </c>
      <c r="F290" s="482" t="str">
        <f>IF(AND('8'!F94=""),"",'8'!F94)</f>
        <v/>
      </c>
      <c r="G290" s="482" t="str">
        <f>IF(AND('8'!G94=""),"",'8'!G94)</f>
        <v/>
      </c>
      <c r="H290" s="482" t="str">
        <f>IF(AND('8'!H94=""),"",'8'!H94)</f>
        <v/>
      </c>
      <c r="I290" s="482" t="str">
        <f>IF(AND('8'!I94=""),"",'8'!I94)</f>
        <v/>
      </c>
      <c r="J290" s="482" t="str">
        <f>IF(AND('8'!J94=""),"",'8'!J94)</f>
        <v/>
      </c>
      <c r="K290" s="482" t="str">
        <f>IF(AND('8'!K94=""),"",'8'!K94)</f>
        <v/>
      </c>
      <c r="L290" s="482" t="str">
        <f>IF(AND('8'!L94=""),"",'8'!L94)</f>
        <v/>
      </c>
      <c r="M290" s="482" t="str">
        <f>IF(AND('8'!M94=""),"",'8'!M94)</f>
        <v/>
      </c>
      <c r="N290" s="482" t="str">
        <f>IF(AND('8'!N94=""),"",'8'!N94)</f>
        <v/>
      </c>
      <c r="O290" s="482" t="str">
        <f>IF(AND('8'!O94=""),"",'8'!O94)</f>
        <v/>
      </c>
      <c r="P290" s="482" t="str">
        <f>IF(AND('8'!P94=""),"",'8'!P94)</f>
        <v/>
      </c>
      <c r="Q290" s="482" t="str">
        <f>IF(AND('8'!Q94=""),"",'8'!Q94)</f>
        <v/>
      </c>
      <c r="R290" s="482" t="str">
        <f>IF(AND('8'!R94=""),"",'8'!R94)</f>
        <v/>
      </c>
      <c r="S290" s="482" t="str">
        <f>IF(AND('8'!S94=""),"",'8'!S94)</f>
        <v/>
      </c>
      <c r="T290" s="482" t="str">
        <f>IF(AND('8'!T94=""),"",'8'!T94)</f>
        <v/>
      </c>
      <c r="U290" s="482" t="str">
        <f>IF(AND('8'!U94=""),"",'8'!U94)</f>
        <v/>
      </c>
      <c r="V290" s="482" t="str">
        <f>IF(AND('8'!V94=""),"",'8'!V94)</f>
        <v/>
      </c>
      <c r="W290" s="482" t="str">
        <f>IF(AND('8'!W94=""),"",'8'!W94)</f>
        <v/>
      </c>
      <c r="X290" s="482" t="str">
        <f>IF(AND('8'!X94=""),"",'8'!X94)</f>
        <v/>
      </c>
      <c r="Y290" s="482" t="str">
        <f>IF(AND('8'!Y94=""),"",'8'!Y94)</f>
        <v/>
      </c>
      <c r="Z290" s="482" t="str">
        <f>IF(AND('8'!Z94=""),"",'8'!Z94)</f>
        <v/>
      </c>
      <c r="AA290" s="482" t="str">
        <f>IF(AND('8'!AA94=""),"",'8'!AA94)</f>
        <v/>
      </c>
      <c r="AB290" s="482" t="str">
        <f>IF(AND('8'!AB94=""),"",'8'!AB94)</f>
        <v/>
      </c>
      <c r="AC290" s="482" t="str">
        <f>IF(AND('8'!AC94=""),"",'8'!AC94)</f>
        <v/>
      </c>
      <c r="AD290" s="482" t="str">
        <f>IF(AND('8'!AD94=""),"",'8'!AD94)</f>
        <v/>
      </c>
      <c r="AE290" s="482" t="str">
        <f>IF(AND('8'!AE94=""),"",'8'!AE94)</f>
        <v/>
      </c>
      <c r="AF290" s="482" t="str">
        <f>IF(AND('8'!AF94=""),"",'8'!AF94)</f>
        <v/>
      </c>
      <c r="AG290" s="482" t="str">
        <f>IF(AND('8'!AG94=""),"",'8'!AG94)</f>
        <v/>
      </c>
      <c r="AH290" s="482" t="str">
        <f>IF(AND('8'!AH94=""),"",'8'!AH94)</f>
        <v/>
      </c>
      <c r="AI290" s="482" t="str">
        <f>IF(AND('8'!AI94=""),"",'8'!AI94)</f>
        <v/>
      </c>
      <c r="AJ290" s="482" t="str">
        <f>IF(AND('8'!AJ94=""),"",'8'!AJ94)</f>
        <v/>
      </c>
      <c r="AK290" s="482" t="str">
        <f>IF(AND('8'!AK94=""),"",'8'!AK94)</f>
        <v/>
      </c>
      <c r="AL290" s="482" t="str">
        <f>IF(AND('8'!AL94=""),"",'8'!AL94)</f>
        <v/>
      </c>
      <c r="AM290" s="482" t="str">
        <f>IF(AND('8'!AM94=""),"",'8'!AM94)</f>
        <v/>
      </c>
      <c r="AN290" s="482" t="str">
        <f>IF(AND('8'!AN94=""),"",'8'!AN94)</f>
        <v/>
      </c>
      <c r="AO290" s="482" t="str">
        <f>IF(AND('8'!AO94=""),"",'8'!AO94)</f>
        <v/>
      </c>
      <c r="AP290" s="482" t="str">
        <f>IF(AND('8'!AP94=""),"",'8'!AP94)</f>
        <v/>
      </c>
      <c r="AQ290" s="482" t="str">
        <f>IF(AND('8'!AQ94=""),"",'8'!AQ94)</f>
        <v/>
      </c>
      <c r="AR290" s="482" t="str">
        <f>IF(AND('8'!AR94=""),"",'8'!AR94)</f>
        <v/>
      </c>
      <c r="AS290" s="482" t="str">
        <f>IF(AND('8'!AS94=""),"",'8'!AS94)</f>
        <v/>
      </c>
      <c r="AT290" s="482" t="str">
        <f>IF(AND('8'!AT94=""),"",'8'!AT94)</f>
        <v/>
      </c>
      <c r="AU290" s="482" t="str">
        <f>IF(AND('8'!AU94=""),"",'8'!AU94)</f>
        <v/>
      </c>
      <c r="AV290" s="482" t="str">
        <f>IF(AND('8'!AV94=""),"",'8'!AV94)</f>
        <v/>
      </c>
      <c r="AW290" s="482" t="str">
        <f>IF(AND('8'!AW94=""),"",'8'!AW94)</f>
        <v/>
      </c>
      <c r="AX290" s="482" t="str">
        <f>IF(AND('8'!AX94=""),"",'8'!AX94)</f>
        <v/>
      </c>
      <c r="AY290" s="482" t="str">
        <f>IF(AND('8'!AY94=""),"",'8'!AY94)</f>
        <v/>
      </c>
      <c r="AZ290" s="482" t="str">
        <f>IF(AND('8'!AZ94=""),"",'8'!AZ94)</f>
        <v/>
      </c>
      <c r="BA290" s="482" t="str">
        <f>IF(AND('8'!BA94=""),"",'8'!BA94)</f>
        <v/>
      </c>
      <c r="BB290" s="482" t="str">
        <f>IF(AND('8'!BB94=""),"",'8'!BB94)</f>
        <v/>
      </c>
      <c r="BC290" s="482" t="str">
        <f>IF(AND('8'!BC94=""),"",'8'!BC94)</f>
        <v/>
      </c>
      <c r="BD290" s="482" t="str">
        <f>IF(AND('8'!BD94=""),"",'8'!BD94)</f>
        <v/>
      </c>
      <c r="BE290" s="482" t="str">
        <f>IF(AND('8'!BE94=""),"",'8'!BE94)</f>
        <v/>
      </c>
      <c r="BF290" s="482" t="str">
        <f>IF(AND('8'!BF94=""),"",'8'!BF94)</f>
        <v/>
      </c>
      <c r="BG290" s="482" t="str">
        <f>IF(AND('8'!BG94=""),"",'8'!BG94)</f>
        <v/>
      </c>
      <c r="BH290" s="482" t="str">
        <f>IF(AND('8'!BH94=""),"",'8'!BH94)</f>
        <v/>
      </c>
      <c r="BI290" s="482" t="str">
        <f>IF(AND('8'!BI94=""),"",'8'!BI94)</f>
        <v/>
      </c>
      <c r="BJ290" s="482" t="str">
        <f>IF(AND('8'!BJ94=""),"",'8'!BJ94)</f>
        <v/>
      </c>
      <c r="BK290" s="482" t="str">
        <f>IF(AND('8'!BK94=""),"",'8'!BK94)</f>
        <v/>
      </c>
      <c r="BL290" s="482" t="str">
        <f>IF(AND('8'!BL94=""),"",'8'!BL94)</f>
        <v/>
      </c>
      <c r="BM290" s="482" t="str">
        <f>IF(AND('8'!BM94=""),"",'8'!BM94)</f>
        <v/>
      </c>
      <c r="BN290" s="482" t="str">
        <f>IF(AND('8'!BN94=""),"",'8'!BN94)</f>
        <v/>
      </c>
      <c r="BO290" s="482" t="str">
        <f>IF(AND('8'!BO94=""),"",'8'!BO94)</f>
        <v/>
      </c>
      <c r="BP290" s="482" t="str">
        <f>IF(AND('8'!BP94=""),"",'8'!BP94)</f>
        <v/>
      </c>
      <c r="BQ290" s="482" t="str">
        <f>IF(AND('8'!BQ94=""),"",'8'!BQ94)</f>
        <v/>
      </c>
      <c r="BR290" s="482" t="str">
        <f>IF(AND('8'!BR94=""),"",'8'!BR94)</f>
        <v/>
      </c>
      <c r="BS290" s="482" t="str">
        <f>IF(AND('8'!BS94=""),"",'8'!BS94)</f>
        <v/>
      </c>
      <c r="BT290" s="482" t="str">
        <f>IF(AND('8'!BT94=""),"",'8'!BT94)</f>
        <v/>
      </c>
      <c r="BU290" s="482" t="str">
        <f>IF(AND('8'!BU94=""),"",'8'!BU94)</f>
        <v/>
      </c>
      <c r="BV290" s="482" t="str">
        <f>IF(AND('8'!BV94=""),"",'8'!BV94)</f>
        <v/>
      </c>
      <c r="BW290" s="482" t="str">
        <f>IF(AND('8'!BW94=""),"",'8'!BW94)</f>
        <v/>
      </c>
      <c r="BX290" s="482" t="str">
        <f>IF(AND('8'!BX94=""),"",'8'!BX94)</f>
        <v/>
      </c>
      <c r="BY290" s="482" t="str">
        <f>IF(AND('8'!BY94=""),"",'8'!BY94)</f>
        <v/>
      </c>
      <c r="BZ290" s="482" t="str">
        <f>IF(AND('8'!BZ94=""),"",'8'!BZ94)</f>
        <v/>
      </c>
      <c r="CA290" s="482" t="str">
        <f>IF(AND('8'!CA94=""),"",'8'!CA94)</f>
        <v/>
      </c>
      <c r="CB290" s="482" t="str">
        <f>IF(AND('8'!CB94=""),"",'8'!CB94)</f>
        <v/>
      </c>
      <c r="CC290" s="482" t="str">
        <f>IF(AND('8'!CC94=""),"",'8'!CC94)</f>
        <v/>
      </c>
      <c r="CD290" s="482" t="str">
        <f>IF(AND('8'!CD94=""),"",'8'!CD94)</f>
        <v/>
      </c>
      <c r="CE290" s="482" t="str">
        <f>IF(AND('8'!CE94=""),"",'8'!CE94)</f>
        <v/>
      </c>
      <c r="CF290" s="482" t="str">
        <f>IF(AND('8'!CF94=""),"",'8'!CF94)</f>
        <v/>
      </c>
      <c r="CG290" s="482" t="str">
        <f>IF(AND('8'!CG94=""),"",'8'!CG94)</f>
        <v/>
      </c>
      <c r="CH290" s="482" t="str">
        <f>IF(AND('8'!CH94=""),"",'8'!CH94)</f>
        <v/>
      </c>
      <c r="CI290" s="482" t="str">
        <f>IF(AND('8'!CI94=""),"",'8'!CI94)</f>
        <v/>
      </c>
      <c r="CJ290" s="482" t="str">
        <f>IF(AND('8'!CJ94=""),"",'8'!CJ94)</f>
        <v/>
      </c>
      <c r="CK290" s="482" t="str">
        <f>IF(AND('8'!CK94=""),"",'8'!CK94)</f>
        <v/>
      </c>
      <c r="CL290" s="482" t="str">
        <f>IF(AND('8'!CL94=""),"",'8'!CL94)</f>
        <v/>
      </c>
      <c r="CM290" s="482" t="str">
        <f>IF(AND('8'!CM94=""),"",'8'!CM94)</f>
        <v/>
      </c>
      <c r="CN290" s="482" t="str">
        <f>IF(AND('8'!CN94=""),"",'8'!CN94)</f>
        <v/>
      </c>
      <c r="CO290" s="482" t="str">
        <f>IF(AND('8'!CO94=""),"",'8'!CO94)</f>
        <v/>
      </c>
      <c r="CP290" s="482" t="str">
        <f>IF(AND('8'!CP94=""),"",'8'!CP94)</f>
        <v/>
      </c>
      <c r="CQ290" s="482" t="str">
        <f>IF(AND('8'!CQ94=""),"",'8'!CQ94)</f>
        <v/>
      </c>
      <c r="CR290" s="482" t="str">
        <f>IF(AND('8'!CR94=""),"",'8'!CR94)</f>
        <v/>
      </c>
      <c r="CS290" s="482" t="str">
        <f>IF(AND('8'!CS94=""),"",'8'!CS94)</f>
        <v/>
      </c>
      <c r="CT290" s="482" t="str">
        <f>IF(AND('8'!CT94=""),"",'8'!CT94)</f>
        <v/>
      </c>
      <c r="CU290" s="482" t="str">
        <f>IF(AND('8'!CU94=""),"",'8'!CU94)</f>
        <v/>
      </c>
      <c r="CV290" s="482" t="str">
        <f>IF(AND('8'!CV94=""),"",'8'!CV94)</f>
        <v/>
      </c>
      <c r="CW290" s="482" t="str">
        <f>IF(AND('8'!CW94=""),"",'8'!CW94)</f>
        <v/>
      </c>
      <c r="CX290" s="482" t="str">
        <f>IF(AND('8'!CX94=""),"",'8'!CX94)</f>
        <v/>
      </c>
      <c r="CY290" s="482" t="str">
        <f>IF(AND('8'!CY94=""),"",'8'!CY94)</f>
        <v/>
      </c>
      <c r="CZ290" s="482" t="str">
        <f>IF(AND('8'!CZ94=""),"",'8'!CZ94)</f>
        <v/>
      </c>
      <c r="DA290" s="482" t="str">
        <f>IF(AND('8'!DA94=""),"",'8'!DA94)</f>
        <v/>
      </c>
      <c r="DB290" s="482" t="str">
        <f>IF(AND('8'!DB94=""),"",'8'!DB94)</f>
        <v/>
      </c>
      <c r="DC290" s="482" t="str">
        <f>IF(AND('8'!DC94=""),"",'8'!DC94)</f>
        <v/>
      </c>
      <c r="DD290" s="482" t="str">
        <f>IF(AND('8'!DD94=""),"",'8'!DD94)</f>
        <v/>
      </c>
      <c r="DE290" s="482" t="str">
        <f>IF(AND('8'!DE94=""),"",'8'!DE94)</f>
        <v/>
      </c>
      <c r="DF290" s="482" t="str">
        <f>IF(AND('8'!DF94=""),"",'8'!DF94)</f>
        <v/>
      </c>
      <c r="DG290" s="482" t="str">
        <f>IF(AND('8'!DG94=""),"",'8'!DG94)</f>
        <v/>
      </c>
      <c r="DH290" s="482" t="str">
        <f>IF(AND('8'!DH94=""),"",'8'!DH94)</f>
        <v/>
      </c>
      <c r="DI290" s="482" t="str">
        <f>IF(AND('8'!DI94=""),"",'8'!DI94)</f>
        <v/>
      </c>
      <c r="DJ290" s="482" t="str">
        <f>IF(AND('8'!DJ94=""),"",'8'!DJ94)</f>
        <v/>
      </c>
      <c r="DK290" s="482" t="str">
        <f>IF(AND('8'!DK94=""),"",'8'!DK94)</f>
        <v/>
      </c>
      <c r="DL290" s="482" t="str">
        <f>IF(AND('8'!DL94=""),"",'8'!DL94)</f>
        <v/>
      </c>
      <c r="DM290" s="482" t="str">
        <f>IF(AND('8'!DM94=""),"",'8'!DM94)</f>
        <v/>
      </c>
      <c r="DN290" s="482" t="str">
        <f>IF(AND('8'!DN94=""),"",'8'!DN94)</f>
        <v/>
      </c>
      <c r="DO290" s="482" t="str">
        <f>IF(AND('8'!DO94=""),"",'8'!DO94)</f>
        <v/>
      </c>
      <c r="DP290" s="482" t="str">
        <f>IF(AND('8'!DP94=""),"",'8'!DP94)</f>
        <v/>
      </c>
      <c r="DQ290" s="482" t="str">
        <f>IF(AND('8'!DQ94=""),"",'8'!DQ94)</f>
        <v/>
      </c>
      <c r="DR290" s="482" t="str">
        <f>IF(AND('8'!DR94=""),"",'8'!DR94)</f>
        <v/>
      </c>
      <c r="DS290" s="482" t="str">
        <f>IF(AND('8'!DS94=""),"",'8'!DS94)</f>
        <v/>
      </c>
      <c r="DT290" s="482" t="str">
        <f>IF(AND('8'!DT94=""),"",'8'!DT94)</f>
        <v/>
      </c>
      <c r="DU290" s="482" t="str">
        <f>IF(AND('8'!DU94=""),"",'8'!DU94)</f>
        <v/>
      </c>
      <c r="DV290" s="482" t="str">
        <f>IF(AND('8'!DV94=""),"",'8'!DV94)</f>
        <v/>
      </c>
      <c r="DW290" s="482" t="str">
        <f>IF(AND('8'!DW94=""),"",'8'!DW94)</f>
        <v/>
      </c>
      <c r="DX290" s="482" t="str">
        <f>IF(AND('8'!DX94=""),"",'8'!DX94)</f>
        <v/>
      </c>
      <c r="DY290" s="482" t="str">
        <f>IF(AND('8'!DY94=""),"",'8'!DY94)</f>
        <v/>
      </c>
      <c r="DZ290" s="482" t="str">
        <f>IF(AND('8'!DZ94=""),"",'8'!DZ94)</f>
        <v/>
      </c>
      <c r="EA290" s="482" t="str">
        <f>IF(AND('8'!EA94=""),"",'8'!EA94)</f>
        <v/>
      </c>
      <c r="EB290" s="482" t="str">
        <f>IF(AND('8'!EB94=""),"",'8'!EB94)</f>
        <v/>
      </c>
      <c r="EC290" s="482" t="str">
        <f>IF(AND('8'!EC94=""),"",'8'!EC94)</f>
        <v/>
      </c>
      <c r="ED290" s="482" t="str">
        <f>IF(AND('8'!ED94=""),"",'8'!ED94)</f>
        <v/>
      </c>
      <c r="EE290" s="482" t="str">
        <f>IF(AND('8'!EE94=""),"",'8'!EE94)</f>
        <v/>
      </c>
      <c r="EF290" s="482" t="str">
        <f>IF(AND('8'!EF94=""),"",'8'!EF94)</f>
        <v/>
      </c>
      <c r="EG290" s="482" t="str">
        <f>IF(AND('8'!EG94=""),"",'8'!EG94)</f>
        <v/>
      </c>
      <c r="EH290" s="482" t="str">
        <f>IF(AND('8'!EH94=""),"",'8'!EH94)</f>
        <v/>
      </c>
      <c r="EI290" s="482" t="str">
        <f>IF(AND('8'!EI94=""),"",'8'!EI94)</f>
        <v/>
      </c>
      <c r="EJ290" s="482" t="str">
        <f>IF(AND('8'!EJ94=""),"",'8'!EJ94)</f>
        <v/>
      </c>
      <c r="EK290" s="482" t="str">
        <f>IF(AND('8'!EK94=""),"",'8'!EK94)</f>
        <v/>
      </c>
      <c r="EL290" s="482" t="str">
        <f>IF(AND('8'!EL94=""),"",'8'!EL94)</f>
        <v/>
      </c>
      <c r="EM290" s="482" t="str">
        <f>IF(AND('8'!EM94=""),"",'8'!EM94)</f>
        <v/>
      </c>
      <c r="EN290" s="482" t="str">
        <f>IF(AND('8'!EN94=""),"",'8'!EN94)</f>
        <v/>
      </c>
      <c r="EO290" s="482" t="str">
        <f>IF(AND('8'!EO94=""),"",'8'!EO94)</f>
        <v/>
      </c>
      <c r="EP290" s="482" t="str">
        <f>IF(AND('8'!EP94=""),"",'8'!EP94)</f>
        <v/>
      </c>
      <c r="EQ290" s="482" t="str">
        <f>IF(AND('8'!EQ94=""),"",'8'!EQ94)</f>
        <v/>
      </c>
      <c r="ER290" s="482" t="str">
        <f>IF(AND('8'!ER94=""),"",'8'!ER94)</f>
        <v/>
      </c>
      <c r="ES290" s="482" t="str">
        <f>IF(AND('8'!ES94=""),"",'8'!ES94)</f>
        <v/>
      </c>
      <c r="ET290" s="482" t="str">
        <f>IF(AND('8'!ET94=""),"",'8'!ET94)</f>
        <v/>
      </c>
      <c r="EU290" s="482" t="str">
        <f>IF(AND('8'!EU94=""),"",'8'!EU94)</f>
        <v/>
      </c>
      <c r="EV290" s="482" t="str">
        <f>IF(AND('8'!EV94=""),"",'8'!EV94)</f>
        <v/>
      </c>
      <c r="EW290" s="482" t="str">
        <f>IF(AND('8'!EW94=""),"",'8'!EW94)</f>
        <v/>
      </c>
      <c r="EX290" s="482" t="str">
        <f>IF(AND('8'!EX94=""),"",'8'!EX94)</f>
        <v/>
      </c>
      <c r="EY290" s="482" t="str">
        <f>IF(AND('8'!EY94=""),"",'8'!EY94)</f>
        <v/>
      </c>
      <c r="EZ290" s="482" t="str">
        <f>IF(AND('8'!EZ94=""),"",'8'!EZ94)</f>
        <v/>
      </c>
      <c r="FA290" s="482" t="str">
        <f>IF(AND('8'!FA94=""),"",'8'!FA94)</f>
        <v/>
      </c>
      <c r="FB290" s="482" t="str">
        <f>IF(AND('8'!FB94=""),"",'8'!FB94)</f>
        <v/>
      </c>
      <c r="FC290" s="482" t="str">
        <f>IF(AND('8'!FC94=""),"",'8'!FC94)</f>
        <v/>
      </c>
      <c r="FD290" s="482" t="str">
        <f>IF(AND('8'!FD94=""),"",'8'!FD94)</f>
        <v/>
      </c>
      <c r="FE290" s="482" t="str">
        <f>IF(AND('8'!FE94=""),"",'8'!FE94)</f>
        <v/>
      </c>
      <c r="FF290" s="482" t="str">
        <f>IF(AND('8'!FF94=""),"",'8'!FF94)</f>
        <v xml:space="preserve"> </v>
      </c>
      <c r="FG290" s="482" t="str">
        <f>IF(AND('8'!FG94=""),"",'8'!FG94)</f>
        <v/>
      </c>
      <c r="FH290" s="482" t="str">
        <f>IF(AND('8'!FH94=""),"",'8'!FH94)</f>
        <v/>
      </c>
      <c r="FI290" s="482" t="str">
        <f>IF(AND('8'!FI94=""),"",'8'!FI94)</f>
        <v/>
      </c>
      <c r="FJ290" s="482" t="str">
        <f>IF(AND('8'!FJ94=""),"",'8'!FJ94)</f>
        <v/>
      </c>
      <c r="FK290" s="482" t="str">
        <f>IF(AND('8'!FK94=""),"",'8'!FK94)</f>
        <v/>
      </c>
      <c r="FL290" s="482" t="str">
        <f>IF(AND('8'!FL94=""),"",'8'!FL94)</f>
        <v/>
      </c>
      <c r="FM290" s="482" t="str">
        <f>IF(AND('8'!FM94=""),"",'8'!FM94)</f>
        <v xml:space="preserve"> </v>
      </c>
      <c r="FN290" s="482" t="str">
        <f>IF(AND('8'!FN94=""),"",'8'!FN94)</f>
        <v/>
      </c>
      <c r="FO290" s="482" t="str">
        <f>IF(AND('8'!FO94=""),"",'8'!FO94)</f>
        <v/>
      </c>
      <c r="FP290" s="482" t="str">
        <f>IF(AND('8'!FP94=""),"",'8'!FP94)</f>
        <v/>
      </c>
      <c r="FQ290" s="482" t="str">
        <f>IF(AND('8'!FQ94=""),"",'8'!FQ94)</f>
        <v/>
      </c>
      <c r="FR290" s="482" t="str">
        <f>IF(AND('8'!FR94=""),"",'8'!FR94)</f>
        <v/>
      </c>
      <c r="FS290" s="482" t="str">
        <f>IF(AND('8'!FS94=""),"",'8'!FS94)</f>
        <v/>
      </c>
      <c r="FT290" s="482" t="str">
        <f>IF(AND('8'!FT94=""),"",'8'!FT94)</f>
        <v xml:space="preserve"> </v>
      </c>
      <c r="FU290" s="482" t="str">
        <f>IF(AND('8'!FV94=""),"",'8'!FV94)</f>
        <v>-</v>
      </c>
      <c r="FV290" s="482" t="str">
        <f>IF(AND('8'!FW94=""),"",'8'!FW94)</f>
        <v>-</v>
      </c>
      <c r="FW290" s="482" t="str">
        <f>IF(AND('8'!FX94=""),"",'8'!FX94)</f>
        <v>-</v>
      </c>
      <c r="FX290" s="482" t="str">
        <f>IF(AND('8'!FY94=""),"",'8'!FY94)</f>
        <v>-</v>
      </c>
      <c r="FY290" s="482" t="str">
        <f>IF(AND('8'!FZ94=""),"",'8'!FZ94)</f>
        <v>-</v>
      </c>
      <c r="FZ290" s="482" t="str">
        <f>IF(AND('8'!GA94=""),"",'8'!GA94)</f>
        <v>-</v>
      </c>
      <c r="GA290" s="482" t="str">
        <f>IF(AND('8'!GB94=""),"",'8'!GB94)</f>
        <v>-</v>
      </c>
      <c r="GB290" s="482" t="str">
        <f>IF(AND('8'!GC94=""),"",'8'!GC94)</f>
        <v>-</v>
      </c>
      <c r="GC290" s="482" t="str">
        <f>IF(AND('8'!GD94=""),"",'8'!GD94)</f>
        <v>-</v>
      </c>
      <c r="GD290" s="482" t="str">
        <f>IF(AND('8'!GE94=""),"",'8'!GE94)</f>
        <v>-</v>
      </c>
      <c r="GE290" s="482" t="str">
        <f>IF(AND('8'!GF94=""),"",'8'!GF94)</f>
        <v>-</v>
      </c>
      <c r="GF290" s="482" t="str">
        <f>IF(AND('8'!GG94=""),"",'8'!GG94)</f>
        <v>-</v>
      </c>
      <c r="GG290" s="482" t="str">
        <f>IF(AND('8'!GH94=""),"",IF(AND('8'!GH94="-"),"",'8'!GH94))</f>
        <v/>
      </c>
      <c r="GH290" s="50" t="str">
        <f>IF(AND(C290=""),"",VLOOKUP(B290,Register!$A$7:$CL$311,36,FALSE))</f>
        <v/>
      </c>
      <c r="GI290" s="483" t="str">
        <f>IF(AND('8'!GL94=""),"",'8'!GL94)</f>
        <v/>
      </c>
      <c r="GJ290" s="173" t="str">
        <f>IF(AND('8'!FU94=""),"",'8'!FU94)</f>
        <v/>
      </c>
    </row>
    <row r="291" spans="1:192" ht="21">
      <c r="A291" s="480">
        <v>283</v>
      </c>
      <c r="B291" s="481" t="str">
        <f>IF(AND('8'!B95=""),"",'8'!B95)</f>
        <v/>
      </c>
      <c r="C291" s="196" t="str">
        <f>IF(AND('8'!C95=""),"",'8'!C95)</f>
        <v/>
      </c>
      <c r="D291" s="196" t="str">
        <f>IF(AND('8'!D95=""),"",'8'!D95)</f>
        <v/>
      </c>
      <c r="E291" s="201" t="str">
        <f>IF(AND('8'!E95=""),"",'8'!E95)</f>
        <v/>
      </c>
      <c r="F291" s="482" t="str">
        <f>IF(AND('8'!F95=""),"",'8'!F95)</f>
        <v/>
      </c>
      <c r="G291" s="482" t="str">
        <f>IF(AND('8'!G95=""),"",'8'!G95)</f>
        <v/>
      </c>
      <c r="H291" s="482" t="str">
        <f>IF(AND('8'!H95=""),"",'8'!H95)</f>
        <v/>
      </c>
      <c r="I291" s="482" t="str">
        <f>IF(AND('8'!I95=""),"",'8'!I95)</f>
        <v/>
      </c>
      <c r="J291" s="482" t="str">
        <f>IF(AND('8'!J95=""),"",'8'!J95)</f>
        <v/>
      </c>
      <c r="K291" s="482" t="str">
        <f>IF(AND('8'!K95=""),"",'8'!K95)</f>
        <v/>
      </c>
      <c r="L291" s="482" t="str">
        <f>IF(AND('8'!L95=""),"",'8'!L95)</f>
        <v/>
      </c>
      <c r="M291" s="482" t="str">
        <f>IF(AND('8'!M95=""),"",'8'!M95)</f>
        <v/>
      </c>
      <c r="N291" s="482" t="str">
        <f>IF(AND('8'!N95=""),"",'8'!N95)</f>
        <v/>
      </c>
      <c r="O291" s="482" t="str">
        <f>IF(AND('8'!O95=""),"",'8'!O95)</f>
        <v/>
      </c>
      <c r="P291" s="482" t="str">
        <f>IF(AND('8'!P95=""),"",'8'!P95)</f>
        <v/>
      </c>
      <c r="Q291" s="482" t="str">
        <f>IF(AND('8'!Q95=""),"",'8'!Q95)</f>
        <v/>
      </c>
      <c r="R291" s="482" t="str">
        <f>IF(AND('8'!R95=""),"",'8'!R95)</f>
        <v/>
      </c>
      <c r="S291" s="482" t="str">
        <f>IF(AND('8'!S95=""),"",'8'!S95)</f>
        <v/>
      </c>
      <c r="T291" s="482" t="str">
        <f>IF(AND('8'!T95=""),"",'8'!T95)</f>
        <v/>
      </c>
      <c r="U291" s="482" t="str">
        <f>IF(AND('8'!U95=""),"",'8'!U95)</f>
        <v/>
      </c>
      <c r="V291" s="482" t="str">
        <f>IF(AND('8'!V95=""),"",'8'!V95)</f>
        <v/>
      </c>
      <c r="W291" s="482" t="str">
        <f>IF(AND('8'!W95=""),"",'8'!W95)</f>
        <v/>
      </c>
      <c r="X291" s="482" t="str">
        <f>IF(AND('8'!X95=""),"",'8'!X95)</f>
        <v/>
      </c>
      <c r="Y291" s="482" t="str">
        <f>IF(AND('8'!Y95=""),"",'8'!Y95)</f>
        <v/>
      </c>
      <c r="Z291" s="482" t="str">
        <f>IF(AND('8'!Z95=""),"",'8'!Z95)</f>
        <v/>
      </c>
      <c r="AA291" s="482" t="str">
        <f>IF(AND('8'!AA95=""),"",'8'!AA95)</f>
        <v/>
      </c>
      <c r="AB291" s="482" t="str">
        <f>IF(AND('8'!AB95=""),"",'8'!AB95)</f>
        <v/>
      </c>
      <c r="AC291" s="482" t="str">
        <f>IF(AND('8'!AC95=""),"",'8'!AC95)</f>
        <v/>
      </c>
      <c r="AD291" s="482" t="str">
        <f>IF(AND('8'!AD95=""),"",'8'!AD95)</f>
        <v/>
      </c>
      <c r="AE291" s="482" t="str">
        <f>IF(AND('8'!AE95=""),"",'8'!AE95)</f>
        <v/>
      </c>
      <c r="AF291" s="482" t="str">
        <f>IF(AND('8'!AF95=""),"",'8'!AF95)</f>
        <v/>
      </c>
      <c r="AG291" s="482" t="str">
        <f>IF(AND('8'!AG95=""),"",'8'!AG95)</f>
        <v/>
      </c>
      <c r="AH291" s="482" t="str">
        <f>IF(AND('8'!AH95=""),"",'8'!AH95)</f>
        <v/>
      </c>
      <c r="AI291" s="482" t="str">
        <f>IF(AND('8'!AI95=""),"",'8'!AI95)</f>
        <v/>
      </c>
      <c r="AJ291" s="482" t="str">
        <f>IF(AND('8'!AJ95=""),"",'8'!AJ95)</f>
        <v/>
      </c>
      <c r="AK291" s="482" t="str">
        <f>IF(AND('8'!AK95=""),"",'8'!AK95)</f>
        <v/>
      </c>
      <c r="AL291" s="482" t="str">
        <f>IF(AND('8'!AL95=""),"",'8'!AL95)</f>
        <v/>
      </c>
      <c r="AM291" s="482" t="str">
        <f>IF(AND('8'!AM95=""),"",'8'!AM95)</f>
        <v/>
      </c>
      <c r="AN291" s="482" t="str">
        <f>IF(AND('8'!AN95=""),"",'8'!AN95)</f>
        <v/>
      </c>
      <c r="AO291" s="482" t="str">
        <f>IF(AND('8'!AO95=""),"",'8'!AO95)</f>
        <v/>
      </c>
      <c r="AP291" s="482" t="str">
        <f>IF(AND('8'!AP95=""),"",'8'!AP95)</f>
        <v/>
      </c>
      <c r="AQ291" s="482" t="str">
        <f>IF(AND('8'!AQ95=""),"",'8'!AQ95)</f>
        <v/>
      </c>
      <c r="AR291" s="482" t="str">
        <f>IF(AND('8'!AR95=""),"",'8'!AR95)</f>
        <v/>
      </c>
      <c r="AS291" s="482" t="str">
        <f>IF(AND('8'!AS95=""),"",'8'!AS95)</f>
        <v/>
      </c>
      <c r="AT291" s="482" t="str">
        <f>IF(AND('8'!AT95=""),"",'8'!AT95)</f>
        <v/>
      </c>
      <c r="AU291" s="482" t="str">
        <f>IF(AND('8'!AU95=""),"",'8'!AU95)</f>
        <v/>
      </c>
      <c r="AV291" s="482" t="str">
        <f>IF(AND('8'!AV95=""),"",'8'!AV95)</f>
        <v/>
      </c>
      <c r="AW291" s="482" t="str">
        <f>IF(AND('8'!AW95=""),"",'8'!AW95)</f>
        <v/>
      </c>
      <c r="AX291" s="482" t="str">
        <f>IF(AND('8'!AX95=""),"",'8'!AX95)</f>
        <v/>
      </c>
      <c r="AY291" s="482" t="str">
        <f>IF(AND('8'!AY95=""),"",'8'!AY95)</f>
        <v/>
      </c>
      <c r="AZ291" s="482" t="str">
        <f>IF(AND('8'!AZ95=""),"",'8'!AZ95)</f>
        <v/>
      </c>
      <c r="BA291" s="482" t="str">
        <f>IF(AND('8'!BA95=""),"",'8'!BA95)</f>
        <v/>
      </c>
      <c r="BB291" s="482" t="str">
        <f>IF(AND('8'!BB95=""),"",'8'!BB95)</f>
        <v/>
      </c>
      <c r="BC291" s="482" t="str">
        <f>IF(AND('8'!BC95=""),"",'8'!BC95)</f>
        <v/>
      </c>
      <c r="BD291" s="482" t="str">
        <f>IF(AND('8'!BD95=""),"",'8'!BD95)</f>
        <v/>
      </c>
      <c r="BE291" s="482" t="str">
        <f>IF(AND('8'!BE95=""),"",'8'!BE95)</f>
        <v/>
      </c>
      <c r="BF291" s="482" t="str">
        <f>IF(AND('8'!BF95=""),"",'8'!BF95)</f>
        <v/>
      </c>
      <c r="BG291" s="482" t="str">
        <f>IF(AND('8'!BG95=""),"",'8'!BG95)</f>
        <v/>
      </c>
      <c r="BH291" s="482" t="str">
        <f>IF(AND('8'!BH95=""),"",'8'!BH95)</f>
        <v/>
      </c>
      <c r="BI291" s="482" t="str">
        <f>IF(AND('8'!BI95=""),"",'8'!BI95)</f>
        <v/>
      </c>
      <c r="BJ291" s="482" t="str">
        <f>IF(AND('8'!BJ95=""),"",'8'!BJ95)</f>
        <v/>
      </c>
      <c r="BK291" s="482" t="str">
        <f>IF(AND('8'!BK95=""),"",'8'!BK95)</f>
        <v/>
      </c>
      <c r="BL291" s="482" t="str">
        <f>IF(AND('8'!BL95=""),"",'8'!BL95)</f>
        <v/>
      </c>
      <c r="BM291" s="482" t="str">
        <f>IF(AND('8'!BM95=""),"",'8'!BM95)</f>
        <v/>
      </c>
      <c r="BN291" s="482" t="str">
        <f>IF(AND('8'!BN95=""),"",'8'!BN95)</f>
        <v/>
      </c>
      <c r="BO291" s="482" t="str">
        <f>IF(AND('8'!BO95=""),"",'8'!BO95)</f>
        <v/>
      </c>
      <c r="BP291" s="482" t="str">
        <f>IF(AND('8'!BP95=""),"",'8'!BP95)</f>
        <v/>
      </c>
      <c r="BQ291" s="482" t="str">
        <f>IF(AND('8'!BQ95=""),"",'8'!BQ95)</f>
        <v/>
      </c>
      <c r="BR291" s="482" t="str">
        <f>IF(AND('8'!BR95=""),"",'8'!BR95)</f>
        <v/>
      </c>
      <c r="BS291" s="482" t="str">
        <f>IF(AND('8'!BS95=""),"",'8'!BS95)</f>
        <v/>
      </c>
      <c r="BT291" s="482" t="str">
        <f>IF(AND('8'!BT95=""),"",'8'!BT95)</f>
        <v/>
      </c>
      <c r="BU291" s="482" t="str">
        <f>IF(AND('8'!BU95=""),"",'8'!BU95)</f>
        <v/>
      </c>
      <c r="BV291" s="482" t="str">
        <f>IF(AND('8'!BV95=""),"",'8'!BV95)</f>
        <v/>
      </c>
      <c r="BW291" s="482" t="str">
        <f>IF(AND('8'!BW95=""),"",'8'!BW95)</f>
        <v/>
      </c>
      <c r="BX291" s="482" t="str">
        <f>IF(AND('8'!BX95=""),"",'8'!BX95)</f>
        <v/>
      </c>
      <c r="BY291" s="482" t="str">
        <f>IF(AND('8'!BY95=""),"",'8'!BY95)</f>
        <v/>
      </c>
      <c r="BZ291" s="482" t="str">
        <f>IF(AND('8'!BZ95=""),"",'8'!BZ95)</f>
        <v/>
      </c>
      <c r="CA291" s="482" t="str">
        <f>IF(AND('8'!CA95=""),"",'8'!CA95)</f>
        <v/>
      </c>
      <c r="CB291" s="482" t="str">
        <f>IF(AND('8'!CB95=""),"",'8'!CB95)</f>
        <v/>
      </c>
      <c r="CC291" s="482" t="str">
        <f>IF(AND('8'!CC95=""),"",'8'!CC95)</f>
        <v/>
      </c>
      <c r="CD291" s="482" t="str">
        <f>IF(AND('8'!CD95=""),"",'8'!CD95)</f>
        <v/>
      </c>
      <c r="CE291" s="482" t="str">
        <f>IF(AND('8'!CE95=""),"",'8'!CE95)</f>
        <v/>
      </c>
      <c r="CF291" s="482" t="str">
        <f>IF(AND('8'!CF95=""),"",'8'!CF95)</f>
        <v/>
      </c>
      <c r="CG291" s="482" t="str">
        <f>IF(AND('8'!CG95=""),"",'8'!CG95)</f>
        <v/>
      </c>
      <c r="CH291" s="482" t="str">
        <f>IF(AND('8'!CH95=""),"",'8'!CH95)</f>
        <v/>
      </c>
      <c r="CI291" s="482" t="str">
        <f>IF(AND('8'!CI95=""),"",'8'!CI95)</f>
        <v/>
      </c>
      <c r="CJ291" s="482" t="str">
        <f>IF(AND('8'!CJ95=""),"",'8'!CJ95)</f>
        <v/>
      </c>
      <c r="CK291" s="482" t="str">
        <f>IF(AND('8'!CK95=""),"",'8'!CK95)</f>
        <v/>
      </c>
      <c r="CL291" s="482" t="str">
        <f>IF(AND('8'!CL95=""),"",'8'!CL95)</f>
        <v/>
      </c>
      <c r="CM291" s="482" t="str">
        <f>IF(AND('8'!CM95=""),"",'8'!CM95)</f>
        <v/>
      </c>
      <c r="CN291" s="482" t="str">
        <f>IF(AND('8'!CN95=""),"",'8'!CN95)</f>
        <v/>
      </c>
      <c r="CO291" s="482" t="str">
        <f>IF(AND('8'!CO95=""),"",'8'!CO95)</f>
        <v/>
      </c>
      <c r="CP291" s="482" t="str">
        <f>IF(AND('8'!CP95=""),"",'8'!CP95)</f>
        <v/>
      </c>
      <c r="CQ291" s="482" t="str">
        <f>IF(AND('8'!CQ95=""),"",'8'!CQ95)</f>
        <v/>
      </c>
      <c r="CR291" s="482" t="str">
        <f>IF(AND('8'!CR95=""),"",'8'!CR95)</f>
        <v/>
      </c>
      <c r="CS291" s="482" t="str">
        <f>IF(AND('8'!CS95=""),"",'8'!CS95)</f>
        <v/>
      </c>
      <c r="CT291" s="482" t="str">
        <f>IF(AND('8'!CT95=""),"",'8'!CT95)</f>
        <v/>
      </c>
      <c r="CU291" s="482" t="str">
        <f>IF(AND('8'!CU95=""),"",'8'!CU95)</f>
        <v/>
      </c>
      <c r="CV291" s="482" t="str">
        <f>IF(AND('8'!CV95=""),"",'8'!CV95)</f>
        <v/>
      </c>
      <c r="CW291" s="482" t="str">
        <f>IF(AND('8'!CW95=""),"",'8'!CW95)</f>
        <v/>
      </c>
      <c r="CX291" s="482" t="str">
        <f>IF(AND('8'!CX95=""),"",'8'!CX95)</f>
        <v/>
      </c>
      <c r="CY291" s="482" t="str">
        <f>IF(AND('8'!CY95=""),"",'8'!CY95)</f>
        <v/>
      </c>
      <c r="CZ291" s="482" t="str">
        <f>IF(AND('8'!CZ95=""),"",'8'!CZ95)</f>
        <v/>
      </c>
      <c r="DA291" s="482" t="str">
        <f>IF(AND('8'!DA95=""),"",'8'!DA95)</f>
        <v/>
      </c>
      <c r="DB291" s="482" t="str">
        <f>IF(AND('8'!DB95=""),"",'8'!DB95)</f>
        <v/>
      </c>
      <c r="DC291" s="482" t="str">
        <f>IF(AND('8'!DC95=""),"",'8'!DC95)</f>
        <v/>
      </c>
      <c r="DD291" s="482" t="str">
        <f>IF(AND('8'!DD95=""),"",'8'!DD95)</f>
        <v/>
      </c>
      <c r="DE291" s="482" t="str">
        <f>IF(AND('8'!DE95=""),"",'8'!DE95)</f>
        <v/>
      </c>
      <c r="DF291" s="482" t="str">
        <f>IF(AND('8'!DF95=""),"",'8'!DF95)</f>
        <v/>
      </c>
      <c r="DG291" s="482" t="str">
        <f>IF(AND('8'!DG95=""),"",'8'!DG95)</f>
        <v/>
      </c>
      <c r="DH291" s="482" t="str">
        <f>IF(AND('8'!DH95=""),"",'8'!DH95)</f>
        <v/>
      </c>
      <c r="DI291" s="482" t="str">
        <f>IF(AND('8'!DI95=""),"",'8'!DI95)</f>
        <v/>
      </c>
      <c r="DJ291" s="482" t="str">
        <f>IF(AND('8'!DJ95=""),"",'8'!DJ95)</f>
        <v/>
      </c>
      <c r="DK291" s="482" t="str">
        <f>IF(AND('8'!DK95=""),"",'8'!DK95)</f>
        <v/>
      </c>
      <c r="DL291" s="482" t="str">
        <f>IF(AND('8'!DL95=""),"",'8'!DL95)</f>
        <v/>
      </c>
      <c r="DM291" s="482" t="str">
        <f>IF(AND('8'!DM95=""),"",'8'!DM95)</f>
        <v/>
      </c>
      <c r="DN291" s="482" t="str">
        <f>IF(AND('8'!DN95=""),"",'8'!DN95)</f>
        <v/>
      </c>
      <c r="DO291" s="482" t="str">
        <f>IF(AND('8'!DO95=""),"",'8'!DO95)</f>
        <v/>
      </c>
      <c r="DP291" s="482" t="str">
        <f>IF(AND('8'!DP95=""),"",'8'!DP95)</f>
        <v/>
      </c>
      <c r="DQ291" s="482" t="str">
        <f>IF(AND('8'!DQ95=""),"",'8'!DQ95)</f>
        <v/>
      </c>
      <c r="DR291" s="482" t="str">
        <f>IF(AND('8'!DR95=""),"",'8'!DR95)</f>
        <v/>
      </c>
      <c r="DS291" s="482" t="str">
        <f>IF(AND('8'!DS95=""),"",'8'!DS95)</f>
        <v/>
      </c>
      <c r="DT291" s="482" t="str">
        <f>IF(AND('8'!DT95=""),"",'8'!DT95)</f>
        <v/>
      </c>
      <c r="DU291" s="482" t="str">
        <f>IF(AND('8'!DU95=""),"",'8'!DU95)</f>
        <v/>
      </c>
      <c r="DV291" s="482" t="str">
        <f>IF(AND('8'!DV95=""),"",'8'!DV95)</f>
        <v/>
      </c>
      <c r="DW291" s="482" t="str">
        <f>IF(AND('8'!DW95=""),"",'8'!DW95)</f>
        <v/>
      </c>
      <c r="DX291" s="482" t="str">
        <f>IF(AND('8'!DX95=""),"",'8'!DX95)</f>
        <v/>
      </c>
      <c r="DY291" s="482" t="str">
        <f>IF(AND('8'!DY95=""),"",'8'!DY95)</f>
        <v/>
      </c>
      <c r="DZ291" s="482" t="str">
        <f>IF(AND('8'!DZ95=""),"",'8'!DZ95)</f>
        <v/>
      </c>
      <c r="EA291" s="482" t="str">
        <f>IF(AND('8'!EA95=""),"",'8'!EA95)</f>
        <v/>
      </c>
      <c r="EB291" s="482" t="str">
        <f>IF(AND('8'!EB95=""),"",'8'!EB95)</f>
        <v/>
      </c>
      <c r="EC291" s="482" t="str">
        <f>IF(AND('8'!EC95=""),"",'8'!EC95)</f>
        <v/>
      </c>
      <c r="ED291" s="482" t="str">
        <f>IF(AND('8'!ED95=""),"",'8'!ED95)</f>
        <v/>
      </c>
      <c r="EE291" s="482" t="str">
        <f>IF(AND('8'!EE95=""),"",'8'!EE95)</f>
        <v/>
      </c>
      <c r="EF291" s="482" t="str">
        <f>IF(AND('8'!EF95=""),"",'8'!EF95)</f>
        <v/>
      </c>
      <c r="EG291" s="482" t="str">
        <f>IF(AND('8'!EG95=""),"",'8'!EG95)</f>
        <v/>
      </c>
      <c r="EH291" s="482" t="str">
        <f>IF(AND('8'!EH95=""),"",'8'!EH95)</f>
        <v/>
      </c>
      <c r="EI291" s="482" t="str">
        <f>IF(AND('8'!EI95=""),"",'8'!EI95)</f>
        <v/>
      </c>
      <c r="EJ291" s="482" t="str">
        <f>IF(AND('8'!EJ95=""),"",'8'!EJ95)</f>
        <v/>
      </c>
      <c r="EK291" s="482" t="str">
        <f>IF(AND('8'!EK95=""),"",'8'!EK95)</f>
        <v/>
      </c>
      <c r="EL291" s="482" t="str">
        <f>IF(AND('8'!EL95=""),"",'8'!EL95)</f>
        <v/>
      </c>
      <c r="EM291" s="482" t="str">
        <f>IF(AND('8'!EM95=""),"",'8'!EM95)</f>
        <v/>
      </c>
      <c r="EN291" s="482" t="str">
        <f>IF(AND('8'!EN95=""),"",'8'!EN95)</f>
        <v/>
      </c>
      <c r="EO291" s="482" t="str">
        <f>IF(AND('8'!EO95=""),"",'8'!EO95)</f>
        <v/>
      </c>
      <c r="EP291" s="482" t="str">
        <f>IF(AND('8'!EP95=""),"",'8'!EP95)</f>
        <v/>
      </c>
      <c r="EQ291" s="482" t="str">
        <f>IF(AND('8'!EQ95=""),"",'8'!EQ95)</f>
        <v/>
      </c>
      <c r="ER291" s="482" t="str">
        <f>IF(AND('8'!ER95=""),"",'8'!ER95)</f>
        <v/>
      </c>
      <c r="ES291" s="482" t="str">
        <f>IF(AND('8'!ES95=""),"",'8'!ES95)</f>
        <v/>
      </c>
      <c r="ET291" s="482" t="str">
        <f>IF(AND('8'!ET95=""),"",'8'!ET95)</f>
        <v/>
      </c>
      <c r="EU291" s="482" t="str">
        <f>IF(AND('8'!EU95=""),"",'8'!EU95)</f>
        <v/>
      </c>
      <c r="EV291" s="482" t="str">
        <f>IF(AND('8'!EV95=""),"",'8'!EV95)</f>
        <v/>
      </c>
      <c r="EW291" s="482" t="str">
        <f>IF(AND('8'!EW95=""),"",'8'!EW95)</f>
        <v/>
      </c>
      <c r="EX291" s="482" t="str">
        <f>IF(AND('8'!EX95=""),"",'8'!EX95)</f>
        <v/>
      </c>
      <c r="EY291" s="482" t="str">
        <f>IF(AND('8'!EY95=""),"",'8'!EY95)</f>
        <v/>
      </c>
      <c r="EZ291" s="482" t="str">
        <f>IF(AND('8'!EZ95=""),"",'8'!EZ95)</f>
        <v/>
      </c>
      <c r="FA291" s="482" t="str">
        <f>IF(AND('8'!FA95=""),"",'8'!FA95)</f>
        <v/>
      </c>
      <c r="FB291" s="482" t="str">
        <f>IF(AND('8'!FB95=""),"",'8'!FB95)</f>
        <v/>
      </c>
      <c r="FC291" s="482" t="str">
        <f>IF(AND('8'!FC95=""),"",'8'!FC95)</f>
        <v/>
      </c>
      <c r="FD291" s="482" t="str">
        <f>IF(AND('8'!FD95=""),"",'8'!FD95)</f>
        <v/>
      </c>
      <c r="FE291" s="482" t="str">
        <f>IF(AND('8'!FE95=""),"",'8'!FE95)</f>
        <v/>
      </c>
      <c r="FF291" s="482" t="str">
        <f>IF(AND('8'!FF95=""),"",'8'!FF95)</f>
        <v xml:space="preserve"> </v>
      </c>
      <c r="FG291" s="482" t="str">
        <f>IF(AND('8'!FG95=""),"",'8'!FG95)</f>
        <v/>
      </c>
      <c r="FH291" s="482" t="str">
        <f>IF(AND('8'!FH95=""),"",'8'!FH95)</f>
        <v/>
      </c>
      <c r="FI291" s="482" t="str">
        <f>IF(AND('8'!FI95=""),"",'8'!FI95)</f>
        <v/>
      </c>
      <c r="FJ291" s="482" t="str">
        <f>IF(AND('8'!FJ95=""),"",'8'!FJ95)</f>
        <v/>
      </c>
      <c r="FK291" s="482" t="str">
        <f>IF(AND('8'!FK95=""),"",'8'!FK95)</f>
        <v/>
      </c>
      <c r="FL291" s="482" t="str">
        <f>IF(AND('8'!FL95=""),"",'8'!FL95)</f>
        <v/>
      </c>
      <c r="FM291" s="482" t="str">
        <f>IF(AND('8'!FM95=""),"",'8'!FM95)</f>
        <v xml:space="preserve"> </v>
      </c>
      <c r="FN291" s="482" t="str">
        <f>IF(AND('8'!FN95=""),"",'8'!FN95)</f>
        <v/>
      </c>
      <c r="FO291" s="482" t="str">
        <f>IF(AND('8'!FO95=""),"",'8'!FO95)</f>
        <v/>
      </c>
      <c r="FP291" s="482" t="str">
        <f>IF(AND('8'!FP95=""),"",'8'!FP95)</f>
        <v/>
      </c>
      <c r="FQ291" s="482" t="str">
        <f>IF(AND('8'!FQ95=""),"",'8'!FQ95)</f>
        <v/>
      </c>
      <c r="FR291" s="482" t="str">
        <f>IF(AND('8'!FR95=""),"",'8'!FR95)</f>
        <v/>
      </c>
      <c r="FS291" s="482" t="str">
        <f>IF(AND('8'!FS95=""),"",'8'!FS95)</f>
        <v/>
      </c>
      <c r="FT291" s="482" t="str">
        <f>IF(AND('8'!FT95=""),"",'8'!FT95)</f>
        <v xml:space="preserve"> </v>
      </c>
      <c r="FU291" s="482" t="str">
        <f>IF(AND('8'!FV95=""),"",'8'!FV95)</f>
        <v>-</v>
      </c>
      <c r="FV291" s="482" t="str">
        <f>IF(AND('8'!FW95=""),"",'8'!FW95)</f>
        <v>-</v>
      </c>
      <c r="FW291" s="482" t="str">
        <f>IF(AND('8'!FX95=""),"",'8'!FX95)</f>
        <v>-</v>
      </c>
      <c r="FX291" s="482" t="str">
        <f>IF(AND('8'!FY95=""),"",'8'!FY95)</f>
        <v>-</v>
      </c>
      <c r="FY291" s="482" t="str">
        <f>IF(AND('8'!FZ95=""),"",'8'!FZ95)</f>
        <v>-</v>
      </c>
      <c r="FZ291" s="482" t="str">
        <f>IF(AND('8'!GA95=""),"",'8'!GA95)</f>
        <v>-</v>
      </c>
      <c r="GA291" s="482" t="str">
        <f>IF(AND('8'!GB95=""),"",'8'!GB95)</f>
        <v>-</v>
      </c>
      <c r="GB291" s="482" t="str">
        <f>IF(AND('8'!GC95=""),"",'8'!GC95)</f>
        <v>-</v>
      </c>
      <c r="GC291" s="482" t="str">
        <f>IF(AND('8'!GD95=""),"",'8'!GD95)</f>
        <v>-</v>
      </c>
      <c r="GD291" s="482" t="str">
        <f>IF(AND('8'!GE95=""),"",'8'!GE95)</f>
        <v>-</v>
      </c>
      <c r="GE291" s="482" t="str">
        <f>IF(AND('8'!GF95=""),"",'8'!GF95)</f>
        <v>-</v>
      </c>
      <c r="GF291" s="482" t="str">
        <f>IF(AND('8'!GG95=""),"",'8'!GG95)</f>
        <v>-</v>
      </c>
      <c r="GG291" s="482" t="str">
        <f>IF(AND('8'!GH95=""),"",IF(AND('8'!GH95="-"),"",'8'!GH95))</f>
        <v/>
      </c>
      <c r="GH291" s="50" t="str">
        <f>IF(AND(C291=""),"",VLOOKUP(B291,Register!$A$7:$CL$311,36,FALSE))</f>
        <v/>
      </c>
      <c r="GI291" s="483" t="str">
        <f>IF(AND('8'!GL95=""),"",'8'!GL95)</f>
        <v/>
      </c>
      <c r="GJ291" s="173" t="str">
        <f>IF(AND('8'!FU95=""),"",'8'!FU95)</f>
        <v/>
      </c>
    </row>
    <row r="292" spans="1:192" ht="21">
      <c r="A292" s="480">
        <v>284</v>
      </c>
      <c r="B292" s="481" t="str">
        <f>IF(AND('8'!B96=""),"",'8'!B96)</f>
        <v/>
      </c>
      <c r="C292" s="196" t="str">
        <f>IF(AND('8'!C96=""),"",'8'!C96)</f>
        <v/>
      </c>
      <c r="D292" s="196" t="str">
        <f>IF(AND('8'!D96=""),"",'8'!D96)</f>
        <v/>
      </c>
      <c r="E292" s="201" t="str">
        <f>IF(AND('8'!E96=""),"",'8'!E96)</f>
        <v/>
      </c>
      <c r="F292" s="482" t="str">
        <f>IF(AND('8'!F96=""),"",'8'!F96)</f>
        <v/>
      </c>
      <c r="G292" s="482" t="str">
        <f>IF(AND('8'!G96=""),"",'8'!G96)</f>
        <v/>
      </c>
      <c r="H292" s="482" t="str">
        <f>IF(AND('8'!H96=""),"",'8'!H96)</f>
        <v/>
      </c>
      <c r="I292" s="482" t="str">
        <f>IF(AND('8'!I96=""),"",'8'!I96)</f>
        <v/>
      </c>
      <c r="J292" s="482" t="str">
        <f>IF(AND('8'!J96=""),"",'8'!J96)</f>
        <v/>
      </c>
      <c r="K292" s="482" t="str">
        <f>IF(AND('8'!K96=""),"",'8'!K96)</f>
        <v/>
      </c>
      <c r="L292" s="482" t="str">
        <f>IF(AND('8'!L96=""),"",'8'!L96)</f>
        <v/>
      </c>
      <c r="M292" s="482" t="str">
        <f>IF(AND('8'!M96=""),"",'8'!M96)</f>
        <v/>
      </c>
      <c r="N292" s="482" t="str">
        <f>IF(AND('8'!N96=""),"",'8'!N96)</f>
        <v/>
      </c>
      <c r="O292" s="482" t="str">
        <f>IF(AND('8'!O96=""),"",'8'!O96)</f>
        <v/>
      </c>
      <c r="P292" s="482" t="str">
        <f>IF(AND('8'!P96=""),"",'8'!P96)</f>
        <v/>
      </c>
      <c r="Q292" s="482" t="str">
        <f>IF(AND('8'!Q96=""),"",'8'!Q96)</f>
        <v/>
      </c>
      <c r="R292" s="482" t="str">
        <f>IF(AND('8'!R96=""),"",'8'!R96)</f>
        <v/>
      </c>
      <c r="S292" s="482" t="str">
        <f>IF(AND('8'!S96=""),"",'8'!S96)</f>
        <v/>
      </c>
      <c r="T292" s="482" t="str">
        <f>IF(AND('8'!T96=""),"",'8'!T96)</f>
        <v/>
      </c>
      <c r="U292" s="482" t="str">
        <f>IF(AND('8'!U96=""),"",'8'!U96)</f>
        <v/>
      </c>
      <c r="V292" s="482" t="str">
        <f>IF(AND('8'!V96=""),"",'8'!V96)</f>
        <v/>
      </c>
      <c r="W292" s="482" t="str">
        <f>IF(AND('8'!W96=""),"",'8'!W96)</f>
        <v/>
      </c>
      <c r="X292" s="482" t="str">
        <f>IF(AND('8'!X96=""),"",'8'!X96)</f>
        <v/>
      </c>
      <c r="Y292" s="482" t="str">
        <f>IF(AND('8'!Y96=""),"",'8'!Y96)</f>
        <v/>
      </c>
      <c r="Z292" s="482" t="str">
        <f>IF(AND('8'!Z96=""),"",'8'!Z96)</f>
        <v/>
      </c>
      <c r="AA292" s="482" t="str">
        <f>IF(AND('8'!AA96=""),"",'8'!AA96)</f>
        <v/>
      </c>
      <c r="AB292" s="482" t="str">
        <f>IF(AND('8'!AB96=""),"",'8'!AB96)</f>
        <v/>
      </c>
      <c r="AC292" s="482" t="str">
        <f>IF(AND('8'!AC96=""),"",'8'!AC96)</f>
        <v/>
      </c>
      <c r="AD292" s="482" t="str">
        <f>IF(AND('8'!AD96=""),"",'8'!AD96)</f>
        <v/>
      </c>
      <c r="AE292" s="482" t="str">
        <f>IF(AND('8'!AE96=""),"",'8'!AE96)</f>
        <v/>
      </c>
      <c r="AF292" s="482" t="str">
        <f>IF(AND('8'!AF96=""),"",'8'!AF96)</f>
        <v/>
      </c>
      <c r="AG292" s="482" t="str">
        <f>IF(AND('8'!AG96=""),"",'8'!AG96)</f>
        <v/>
      </c>
      <c r="AH292" s="482" t="str">
        <f>IF(AND('8'!AH96=""),"",'8'!AH96)</f>
        <v/>
      </c>
      <c r="AI292" s="482" t="str">
        <f>IF(AND('8'!AI96=""),"",'8'!AI96)</f>
        <v/>
      </c>
      <c r="AJ292" s="482" t="str">
        <f>IF(AND('8'!AJ96=""),"",'8'!AJ96)</f>
        <v/>
      </c>
      <c r="AK292" s="482" t="str">
        <f>IF(AND('8'!AK96=""),"",'8'!AK96)</f>
        <v/>
      </c>
      <c r="AL292" s="482" t="str">
        <f>IF(AND('8'!AL96=""),"",'8'!AL96)</f>
        <v/>
      </c>
      <c r="AM292" s="482" t="str">
        <f>IF(AND('8'!AM96=""),"",'8'!AM96)</f>
        <v/>
      </c>
      <c r="AN292" s="482" t="str">
        <f>IF(AND('8'!AN96=""),"",'8'!AN96)</f>
        <v/>
      </c>
      <c r="AO292" s="482" t="str">
        <f>IF(AND('8'!AO96=""),"",'8'!AO96)</f>
        <v/>
      </c>
      <c r="AP292" s="482" t="str">
        <f>IF(AND('8'!AP96=""),"",'8'!AP96)</f>
        <v/>
      </c>
      <c r="AQ292" s="482" t="str">
        <f>IF(AND('8'!AQ96=""),"",'8'!AQ96)</f>
        <v/>
      </c>
      <c r="AR292" s="482" t="str">
        <f>IF(AND('8'!AR96=""),"",'8'!AR96)</f>
        <v/>
      </c>
      <c r="AS292" s="482" t="str">
        <f>IF(AND('8'!AS96=""),"",'8'!AS96)</f>
        <v/>
      </c>
      <c r="AT292" s="482" t="str">
        <f>IF(AND('8'!AT96=""),"",'8'!AT96)</f>
        <v/>
      </c>
      <c r="AU292" s="482" t="str">
        <f>IF(AND('8'!AU96=""),"",'8'!AU96)</f>
        <v/>
      </c>
      <c r="AV292" s="482" t="str">
        <f>IF(AND('8'!AV96=""),"",'8'!AV96)</f>
        <v/>
      </c>
      <c r="AW292" s="482" t="str">
        <f>IF(AND('8'!AW96=""),"",'8'!AW96)</f>
        <v/>
      </c>
      <c r="AX292" s="482" t="str">
        <f>IF(AND('8'!AX96=""),"",'8'!AX96)</f>
        <v/>
      </c>
      <c r="AY292" s="482" t="str">
        <f>IF(AND('8'!AY96=""),"",'8'!AY96)</f>
        <v/>
      </c>
      <c r="AZ292" s="482" t="str">
        <f>IF(AND('8'!AZ96=""),"",'8'!AZ96)</f>
        <v/>
      </c>
      <c r="BA292" s="482" t="str">
        <f>IF(AND('8'!BA96=""),"",'8'!BA96)</f>
        <v/>
      </c>
      <c r="BB292" s="482" t="str">
        <f>IF(AND('8'!BB96=""),"",'8'!BB96)</f>
        <v/>
      </c>
      <c r="BC292" s="482" t="str">
        <f>IF(AND('8'!BC96=""),"",'8'!BC96)</f>
        <v/>
      </c>
      <c r="BD292" s="482" t="str">
        <f>IF(AND('8'!BD96=""),"",'8'!BD96)</f>
        <v/>
      </c>
      <c r="BE292" s="482" t="str">
        <f>IF(AND('8'!BE96=""),"",'8'!BE96)</f>
        <v/>
      </c>
      <c r="BF292" s="482" t="str">
        <f>IF(AND('8'!BF96=""),"",'8'!BF96)</f>
        <v/>
      </c>
      <c r="BG292" s="482" t="str">
        <f>IF(AND('8'!BG96=""),"",'8'!BG96)</f>
        <v/>
      </c>
      <c r="BH292" s="482" t="str">
        <f>IF(AND('8'!BH96=""),"",'8'!BH96)</f>
        <v/>
      </c>
      <c r="BI292" s="482" t="str">
        <f>IF(AND('8'!BI96=""),"",'8'!BI96)</f>
        <v/>
      </c>
      <c r="BJ292" s="482" t="str">
        <f>IF(AND('8'!BJ96=""),"",'8'!BJ96)</f>
        <v/>
      </c>
      <c r="BK292" s="482" t="str">
        <f>IF(AND('8'!BK96=""),"",'8'!BK96)</f>
        <v/>
      </c>
      <c r="BL292" s="482" t="str">
        <f>IF(AND('8'!BL96=""),"",'8'!BL96)</f>
        <v/>
      </c>
      <c r="BM292" s="482" t="str">
        <f>IF(AND('8'!BM96=""),"",'8'!BM96)</f>
        <v/>
      </c>
      <c r="BN292" s="482" t="str">
        <f>IF(AND('8'!BN96=""),"",'8'!BN96)</f>
        <v/>
      </c>
      <c r="BO292" s="482" t="str">
        <f>IF(AND('8'!BO96=""),"",'8'!BO96)</f>
        <v/>
      </c>
      <c r="BP292" s="482" t="str">
        <f>IF(AND('8'!BP96=""),"",'8'!BP96)</f>
        <v/>
      </c>
      <c r="BQ292" s="482" t="str">
        <f>IF(AND('8'!BQ96=""),"",'8'!BQ96)</f>
        <v/>
      </c>
      <c r="BR292" s="482" t="str">
        <f>IF(AND('8'!BR96=""),"",'8'!BR96)</f>
        <v/>
      </c>
      <c r="BS292" s="482" t="str">
        <f>IF(AND('8'!BS96=""),"",'8'!BS96)</f>
        <v/>
      </c>
      <c r="BT292" s="482" t="str">
        <f>IF(AND('8'!BT96=""),"",'8'!BT96)</f>
        <v/>
      </c>
      <c r="BU292" s="482" t="str">
        <f>IF(AND('8'!BU96=""),"",'8'!BU96)</f>
        <v/>
      </c>
      <c r="BV292" s="482" t="str">
        <f>IF(AND('8'!BV96=""),"",'8'!BV96)</f>
        <v/>
      </c>
      <c r="BW292" s="482" t="str">
        <f>IF(AND('8'!BW96=""),"",'8'!BW96)</f>
        <v/>
      </c>
      <c r="BX292" s="482" t="str">
        <f>IF(AND('8'!BX96=""),"",'8'!BX96)</f>
        <v/>
      </c>
      <c r="BY292" s="482" t="str">
        <f>IF(AND('8'!BY96=""),"",'8'!BY96)</f>
        <v/>
      </c>
      <c r="BZ292" s="482" t="str">
        <f>IF(AND('8'!BZ96=""),"",'8'!BZ96)</f>
        <v/>
      </c>
      <c r="CA292" s="482" t="str">
        <f>IF(AND('8'!CA96=""),"",'8'!CA96)</f>
        <v/>
      </c>
      <c r="CB292" s="482" t="str">
        <f>IF(AND('8'!CB96=""),"",'8'!CB96)</f>
        <v/>
      </c>
      <c r="CC292" s="482" t="str">
        <f>IF(AND('8'!CC96=""),"",'8'!CC96)</f>
        <v/>
      </c>
      <c r="CD292" s="482" t="str">
        <f>IF(AND('8'!CD96=""),"",'8'!CD96)</f>
        <v/>
      </c>
      <c r="CE292" s="482" t="str">
        <f>IF(AND('8'!CE96=""),"",'8'!CE96)</f>
        <v/>
      </c>
      <c r="CF292" s="482" t="str">
        <f>IF(AND('8'!CF96=""),"",'8'!CF96)</f>
        <v/>
      </c>
      <c r="CG292" s="482" t="str">
        <f>IF(AND('8'!CG96=""),"",'8'!CG96)</f>
        <v/>
      </c>
      <c r="CH292" s="482" t="str">
        <f>IF(AND('8'!CH96=""),"",'8'!CH96)</f>
        <v/>
      </c>
      <c r="CI292" s="482" t="str">
        <f>IF(AND('8'!CI96=""),"",'8'!CI96)</f>
        <v/>
      </c>
      <c r="CJ292" s="482" t="str">
        <f>IF(AND('8'!CJ96=""),"",'8'!CJ96)</f>
        <v/>
      </c>
      <c r="CK292" s="482" t="str">
        <f>IF(AND('8'!CK96=""),"",'8'!CK96)</f>
        <v/>
      </c>
      <c r="CL292" s="482" t="str">
        <f>IF(AND('8'!CL96=""),"",'8'!CL96)</f>
        <v/>
      </c>
      <c r="CM292" s="482" t="str">
        <f>IF(AND('8'!CM96=""),"",'8'!CM96)</f>
        <v/>
      </c>
      <c r="CN292" s="482" t="str">
        <f>IF(AND('8'!CN96=""),"",'8'!CN96)</f>
        <v/>
      </c>
      <c r="CO292" s="482" t="str">
        <f>IF(AND('8'!CO96=""),"",'8'!CO96)</f>
        <v/>
      </c>
      <c r="CP292" s="482" t="str">
        <f>IF(AND('8'!CP96=""),"",'8'!CP96)</f>
        <v/>
      </c>
      <c r="CQ292" s="482" t="str">
        <f>IF(AND('8'!CQ96=""),"",'8'!CQ96)</f>
        <v/>
      </c>
      <c r="CR292" s="482" t="str">
        <f>IF(AND('8'!CR96=""),"",'8'!CR96)</f>
        <v/>
      </c>
      <c r="CS292" s="482" t="str">
        <f>IF(AND('8'!CS96=""),"",'8'!CS96)</f>
        <v/>
      </c>
      <c r="CT292" s="482" t="str">
        <f>IF(AND('8'!CT96=""),"",'8'!CT96)</f>
        <v/>
      </c>
      <c r="CU292" s="482" t="str">
        <f>IF(AND('8'!CU96=""),"",'8'!CU96)</f>
        <v/>
      </c>
      <c r="CV292" s="482" t="str">
        <f>IF(AND('8'!CV96=""),"",'8'!CV96)</f>
        <v/>
      </c>
      <c r="CW292" s="482" t="str">
        <f>IF(AND('8'!CW96=""),"",'8'!CW96)</f>
        <v/>
      </c>
      <c r="CX292" s="482" t="str">
        <f>IF(AND('8'!CX96=""),"",'8'!CX96)</f>
        <v/>
      </c>
      <c r="CY292" s="482" t="str">
        <f>IF(AND('8'!CY96=""),"",'8'!CY96)</f>
        <v/>
      </c>
      <c r="CZ292" s="482" t="str">
        <f>IF(AND('8'!CZ96=""),"",'8'!CZ96)</f>
        <v/>
      </c>
      <c r="DA292" s="482" t="str">
        <f>IF(AND('8'!DA96=""),"",'8'!DA96)</f>
        <v/>
      </c>
      <c r="DB292" s="482" t="str">
        <f>IF(AND('8'!DB96=""),"",'8'!DB96)</f>
        <v/>
      </c>
      <c r="DC292" s="482" t="str">
        <f>IF(AND('8'!DC96=""),"",'8'!DC96)</f>
        <v/>
      </c>
      <c r="DD292" s="482" t="str">
        <f>IF(AND('8'!DD96=""),"",'8'!DD96)</f>
        <v/>
      </c>
      <c r="DE292" s="482" t="str">
        <f>IF(AND('8'!DE96=""),"",'8'!DE96)</f>
        <v/>
      </c>
      <c r="DF292" s="482" t="str">
        <f>IF(AND('8'!DF96=""),"",'8'!DF96)</f>
        <v/>
      </c>
      <c r="DG292" s="482" t="str">
        <f>IF(AND('8'!DG96=""),"",'8'!DG96)</f>
        <v/>
      </c>
      <c r="DH292" s="482" t="str">
        <f>IF(AND('8'!DH96=""),"",'8'!DH96)</f>
        <v/>
      </c>
      <c r="DI292" s="482" t="str">
        <f>IF(AND('8'!DI96=""),"",'8'!DI96)</f>
        <v/>
      </c>
      <c r="DJ292" s="482" t="str">
        <f>IF(AND('8'!DJ96=""),"",'8'!DJ96)</f>
        <v/>
      </c>
      <c r="DK292" s="482" t="str">
        <f>IF(AND('8'!DK96=""),"",'8'!DK96)</f>
        <v/>
      </c>
      <c r="DL292" s="482" t="str">
        <f>IF(AND('8'!DL96=""),"",'8'!DL96)</f>
        <v/>
      </c>
      <c r="DM292" s="482" t="str">
        <f>IF(AND('8'!DM96=""),"",'8'!DM96)</f>
        <v/>
      </c>
      <c r="DN292" s="482" t="str">
        <f>IF(AND('8'!DN96=""),"",'8'!DN96)</f>
        <v/>
      </c>
      <c r="DO292" s="482" t="str">
        <f>IF(AND('8'!DO96=""),"",'8'!DO96)</f>
        <v/>
      </c>
      <c r="DP292" s="482" t="str">
        <f>IF(AND('8'!DP96=""),"",'8'!DP96)</f>
        <v/>
      </c>
      <c r="DQ292" s="482" t="str">
        <f>IF(AND('8'!DQ96=""),"",'8'!DQ96)</f>
        <v/>
      </c>
      <c r="DR292" s="482" t="str">
        <f>IF(AND('8'!DR96=""),"",'8'!DR96)</f>
        <v/>
      </c>
      <c r="DS292" s="482" t="str">
        <f>IF(AND('8'!DS96=""),"",'8'!DS96)</f>
        <v/>
      </c>
      <c r="DT292" s="482" t="str">
        <f>IF(AND('8'!DT96=""),"",'8'!DT96)</f>
        <v/>
      </c>
      <c r="DU292" s="482" t="str">
        <f>IF(AND('8'!DU96=""),"",'8'!DU96)</f>
        <v/>
      </c>
      <c r="DV292" s="482" t="str">
        <f>IF(AND('8'!DV96=""),"",'8'!DV96)</f>
        <v/>
      </c>
      <c r="DW292" s="482" t="str">
        <f>IF(AND('8'!DW96=""),"",'8'!DW96)</f>
        <v/>
      </c>
      <c r="DX292" s="482" t="str">
        <f>IF(AND('8'!DX96=""),"",'8'!DX96)</f>
        <v/>
      </c>
      <c r="DY292" s="482" t="str">
        <f>IF(AND('8'!DY96=""),"",'8'!DY96)</f>
        <v/>
      </c>
      <c r="DZ292" s="482" t="str">
        <f>IF(AND('8'!DZ96=""),"",'8'!DZ96)</f>
        <v/>
      </c>
      <c r="EA292" s="482" t="str">
        <f>IF(AND('8'!EA96=""),"",'8'!EA96)</f>
        <v/>
      </c>
      <c r="EB292" s="482" t="str">
        <f>IF(AND('8'!EB96=""),"",'8'!EB96)</f>
        <v/>
      </c>
      <c r="EC292" s="482" t="str">
        <f>IF(AND('8'!EC96=""),"",'8'!EC96)</f>
        <v/>
      </c>
      <c r="ED292" s="482" t="str">
        <f>IF(AND('8'!ED96=""),"",'8'!ED96)</f>
        <v/>
      </c>
      <c r="EE292" s="482" t="str">
        <f>IF(AND('8'!EE96=""),"",'8'!EE96)</f>
        <v/>
      </c>
      <c r="EF292" s="482" t="str">
        <f>IF(AND('8'!EF96=""),"",'8'!EF96)</f>
        <v/>
      </c>
      <c r="EG292" s="482" t="str">
        <f>IF(AND('8'!EG96=""),"",'8'!EG96)</f>
        <v/>
      </c>
      <c r="EH292" s="482" t="str">
        <f>IF(AND('8'!EH96=""),"",'8'!EH96)</f>
        <v/>
      </c>
      <c r="EI292" s="482" t="str">
        <f>IF(AND('8'!EI96=""),"",'8'!EI96)</f>
        <v/>
      </c>
      <c r="EJ292" s="482" t="str">
        <f>IF(AND('8'!EJ96=""),"",'8'!EJ96)</f>
        <v/>
      </c>
      <c r="EK292" s="482" t="str">
        <f>IF(AND('8'!EK96=""),"",'8'!EK96)</f>
        <v/>
      </c>
      <c r="EL292" s="482" t="str">
        <f>IF(AND('8'!EL96=""),"",'8'!EL96)</f>
        <v/>
      </c>
      <c r="EM292" s="482" t="str">
        <f>IF(AND('8'!EM96=""),"",'8'!EM96)</f>
        <v/>
      </c>
      <c r="EN292" s="482" t="str">
        <f>IF(AND('8'!EN96=""),"",'8'!EN96)</f>
        <v/>
      </c>
      <c r="EO292" s="482" t="str">
        <f>IF(AND('8'!EO96=""),"",'8'!EO96)</f>
        <v/>
      </c>
      <c r="EP292" s="482" t="str">
        <f>IF(AND('8'!EP96=""),"",'8'!EP96)</f>
        <v/>
      </c>
      <c r="EQ292" s="482" t="str">
        <f>IF(AND('8'!EQ96=""),"",'8'!EQ96)</f>
        <v/>
      </c>
      <c r="ER292" s="482" t="str">
        <f>IF(AND('8'!ER96=""),"",'8'!ER96)</f>
        <v/>
      </c>
      <c r="ES292" s="482" t="str">
        <f>IF(AND('8'!ES96=""),"",'8'!ES96)</f>
        <v/>
      </c>
      <c r="ET292" s="482" t="str">
        <f>IF(AND('8'!ET96=""),"",'8'!ET96)</f>
        <v/>
      </c>
      <c r="EU292" s="482" t="str">
        <f>IF(AND('8'!EU96=""),"",'8'!EU96)</f>
        <v/>
      </c>
      <c r="EV292" s="482" t="str">
        <f>IF(AND('8'!EV96=""),"",'8'!EV96)</f>
        <v/>
      </c>
      <c r="EW292" s="482" t="str">
        <f>IF(AND('8'!EW96=""),"",'8'!EW96)</f>
        <v/>
      </c>
      <c r="EX292" s="482" t="str">
        <f>IF(AND('8'!EX96=""),"",'8'!EX96)</f>
        <v/>
      </c>
      <c r="EY292" s="482" t="str">
        <f>IF(AND('8'!EY96=""),"",'8'!EY96)</f>
        <v/>
      </c>
      <c r="EZ292" s="482" t="str">
        <f>IF(AND('8'!EZ96=""),"",'8'!EZ96)</f>
        <v/>
      </c>
      <c r="FA292" s="482" t="str">
        <f>IF(AND('8'!FA96=""),"",'8'!FA96)</f>
        <v/>
      </c>
      <c r="FB292" s="482" t="str">
        <f>IF(AND('8'!FB96=""),"",'8'!FB96)</f>
        <v/>
      </c>
      <c r="FC292" s="482" t="str">
        <f>IF(AND('8'!FC96=""),"",'8'!FC96)</f>
        <v/>
      </c>
      <c r="FD292" s="482" t="str">
        <f>IF(AND('8'!FD96=""),"",'8'!FD96)</f>
        <v/>
      </c>
      <c r="FE292" s="482" t="str">
        <f>IF(AND('8'!FE96=""),"",'8'!FE96)</f>
        <v/>
      </c>
      <c r="FF292" s="482" t="str">
        <f>IF(AND('8'!FF96=""),"",'8'!FF96)</f>
        <v xml:space="preserve"> </v>
      </c>
      <c r="FG292" s="482" t="str">
        <f>IF(AND('8'!FG96=""),"",'8'!FG96)</f>
        <v/>
      </c>
      <c r="FH292" s="482" t="str">
        <f>IF(AND('8'!FH96=""),"",'8'!FH96)</f>
        <v/>
      </c>
      <c r="FI292" s="482" t="str">
        <f>IF(AND('8'!FI96=""),"",'8'!FI96)</f>
        <v/>
      </c>
      <c r="FJ292" s="482" t="str">
        <f>IF(AND('8'!FJ96=""),"",'8'!FJ96)</f>
        <v/>
      </c>
      <c r="FK292" s="482" t="str">
        <f>IF(AND('8'!FK96=""),"",'8'!FK96)</f>
        <v/>
      </c>
      <c r="FL292" s="482" t="str">
        <f>IF(AND('8'!FL96=""),"",'8'!FL96)</f>
        <v/>
      </c>
      <c r="FM292" s="482" t="str">
        <f>IF(AND('8'!FM96=""),"",'8'!FM96)</f>
        <v xml:space="preserve"> </v>
      </c>
      <c r="FN292" s="482" t="str">
        <f>IF(AND('8'!FN96=""),"",'8'!FN96)</f>
        <v/>
      </c>
      <c r="FO292" s="482" t="str">
        <f>IF(AND('8'!FO96=""),"",'8'!FO96)</f>
        <v/>
      </c>
      <c r="FP292" s="482" t="str">
        <f>IF(AND('8'!FP96=""),"",'8'!FP96)</f>
        <v/>
      </c>
      <c r="FQ292" s="482" t="str">
        <f>IF(AND('8'!FQ96=""),"",'8'!FQ96)</f>
        <v/>
      </c>
      <c r="FR292" s="482" t="str">
        <f>IF(AND('8'!FR96=""),"",'8'!FR96)</f>
        <v/>
      </c>
      <c r="FS292" s="482" t="str">
        <f>IF(AND('8'!FS96=""),"",'8'!FS96)</f>
        <v/>
      </c>
      <c r="FT292" s="482" t="str">
        <f>IF(AND('8'!FT96=""),"",'8'!FT96)</f>
        <v xml:space="preserve"> </v>
      </c>
      <c r="FU292" s="482" t="str">
        <f>IF(AND('8'!FV96=""),"",'8'!FV96)</f>
        <v>-</v>
      </c>
      <c r="FV292" s="482" t="str">
        <f>IF(AND('8'!FW96=""),"",'8'!FW96)</f>
        <v>-</v>
      </c>
      <c r="FW292" s="482" t="str">
        <f>IF(AND('8'!FX96=""),"",'8'!FX96)</f>
        <v>-</v>
      </c>
      <c r="FX292" s="482" t="str">
        <f>IF(AND('8'!FY96=""),"",'8'!FY96)</f>
        <v>-</v>
      </c>
      <c r="FY292" s="482" t="str">
        <f>IF(AND('8'!FZ96=""),"",'8'!FZ96)</f>
        <v>-</v>
      </c>
      <c r="FZ292" s="482" t="str">
        <f>IF(AND('8'!GA96=""),"",'8'!GA96)</f>
        <v>-</v>
      </c>
      <c r="GA292" s="482" t="str">
        <f>IF(AND('8'!GB96=""),"",'8'!GB96)</f>
        <v>-</v>
      </c>
      <c r="GB292" s="482" t="str">
        <f>IF(AND('8'!GC96=""),"",'8'!GC96)</f>
        <v>-</v>
      </c>
      <c r="GC292" s="482" t="str">
        <f>IF(AND('8'!GD96=""),"",'8'!GD96)</f>
        <v>-</v>
      </c>
      <c r="GD292" s="482" t="str">
        <f>IF(AND('8'!GE96=""),"",'8'!GE96)</f>
        <v>-</v>
      </c>
      <c r="GE292" s="482" t="str">
        <f>IF(AND('8'!GF96=""),"",'8'!GF96)</f>
        <v>-</v>
      </c>
      <c r="GF292" s="482" t="str">
        <f>IF(AND('8'!GG96=""),"",'8'!GG96)</f>
        <v>-</v>
      </c>
      <c r="GG292" s="482" t="str">
        <f>IF(AND('8'!GH96=""),"",IF(AND('8'!GH96="-"),"",'8'!GH96))</f>
        <v/>
      </c>
      <c r="GH292" s="50" t="str">
        <f>IF(AND(C292=""),"",VLOOKUP(B292,Register!$A$7:$CL$311,36,FALSE))</f>
        <v/>
      </c>
      <c r="GI292" s="483" t="str">
        <f>IF(AND('8'!GL96=""),"",'8'!GL96)</f>
        <v/>
      </c>
      <c r="GJ292" s="173" t="str">
        <f>IF(AND('8'!FU96=""),"",'8'!FU96)</f>
        <v/>
      </c>
    </row>
    <row r="293" spans="1:192" ht="21">
      <c r="A293" s="480">
        <v>285</v>
      </c>
      <c r="B293" s="481" t="str">
        <f>IF(AND('8'!B97=""),"",'8'!B97)</f>
        <v/>
      </c>
      <c r="C293" s="196" t="str">
        <f>IF(AND('8'!C97=""),"",'8'!C97)</f>
        <v/>
      </c>
      <c r="D293" s="196" t="str">
        <f>IF(AND('8'!D97=""),"",'8'!D97)</f>
        <v/>
      </c>
      <c r="E293" s="201" t="str">
        <f>IF(AND('8'!E97=""),"",'8'!E97)</f>
        <v/>
      </c>
      <c r="F293" s="482" t="str">
        <f>IF(AND('8'!F97=""),"",'8'!F97)</f>
        <v/>
      </c>
      <c r="G293" s="482" t="str">
        <f>IF(AND('8'!G97=""),"",'8'!G97)</f>
        <v/>
      </c>
      <c r="H293" s="482" t="str">
        <f>IF(AND('8'!H97=""),"",'8'!H97)</f>
        <v/>
      </c>
      <c r="I293" s="482" t="str">
        <f>IF(AND('8'!I97=""),"",'8'!I97)</f>
        <v/>
      </c>
      <c r="J293" s="482" t="str">
        <f>IF(AND('8'!J97=""),"",'8'!J97)</f>
        <v/>
      </c>
      <c r="K293" s="482" t="str">
        <f>IF(AND('8'!K97=""),"",'8'!K97)</f>
        <v/>
      </c>
      <c r="L293" s="482" t="str">
        <f>IF(AND('8'!L97=""),"",'8'!L97)</f>
        <v/>
      </c>
      <c r="M293" s="482" t="str">
        <f>IF(AND('8'!M97=""),"",'8'!M97)</f>
        <v/>
      </c>
      <c r="N293" s="482" t="str">
        <f>IF(AND('8'!N97=""),"",'8'!N97)</f>
        <v/>
      </c>
      <c r="O293" s="482" t="str">
        <f>IF(AND('8'!O97=""),"",'8'!O97)</f>
        <v/>
      </c>
      <c r="P293" s="482" t="str">
        <f>IF(AND('8'!P97=""),"",'8'!P97)</f>
        <v/>
      </c>
      <c r="Q293" s="482" t="str">
        <f>IF(AND('8'!Q97=""),"",'8'!Q97)</f>
        <v/>
      </c>
      <c r="R293" s="482" t="str">
        <f>IF(AND('8'!R97=""),"",'8'!R97)</f>
        <v/>
      </c>
      <c r="S293" s="482" t="str">
        <f>IF(AND('8'!S97=""),"",'8'!S97)</f>
        <v/>
      </c>
      <c r="T293" s="482" t="str">
        <f>IF(AND('8'!T97=""),"",'8'!T97)</f>
        <v/>
      </c>
      <c r="U293" s="482" t="str">
        <f>IF(AND('8'!U97=""),"",'8'!U97)</f>
        <v/>
      </c>
      <c r="V293" s="482" t="str">
        <f>IF(AND('8'!V97=""),"",'8'!V97)</f>
        <v/>
      </c>
      <c r="W293" s="482" t="str">
        <f>IF(AND('8'!W97=""),"",'8'!W97)</f>
        <v/>
      </c>
      <c r="X293" s="482" t="str">
        <f>IF(AND('8'!X97=""),"",'8'!X97)</f>
        <v/>
      </c>
      <c r="Y293" s="482" t="str">
        <f>IF(AND('8'!Y97=""),"",'8'!Y97)</f>
        <v/>
      </c>
      <c r="Z293" s="482" t="str">
        <f>IF(AND('8'!Z97=""),"",'8'!Z97)</f>
        <v/>
      </c>
      <c r="AA293" s="482" t="str">
        <f>IF(AND('8'!AA97=""),"",'8'!AA97)</f>
        <v/>
      </c>
      <c r="AB293" s="482" t="str">
        <f>IF(AND('8'!AB97=""),"",'8'!AB97)</f>
        <v/>
      </c>
      <c r="AC293" s="482" t="str">
        <f>IF(AND('8'!AC97=""),"",'8'!AC97)</f>
        <v/>
      </c>
      <c r="AD293" s="482" t="str">
        <f>IF(AND('8'!AD97=""),"",'8'!AD97)</f>
        <v/>
      </c>
      <c r="AE293" s="482" t="str">
        <f>IF(AND('8'!AE97=""),"",'8'!AE97)</f>
        <v/>
      </c>
      <c r="AF293" s="482" t="str">
        <f>IF(AND('8'!AF97=""),"",'8'!AF97)</f>
        <v/>
      </c>
      <c r="AG293" s="482" t="str">
        <f>IF(AND('8'!AG97=""),"",'8'!AG97)</f>
        <v/>
      </c>
      <c r="AH293" s="482" t="str">
        <f>IF(AND('8'!AH97=""),"",'8'!AH97)</f>
        <v/>
      </c>
      <c r="AI293" s="482" t="str">
        <f>IF(AND('8'!AI97=""),"",'8'!AI97)</f>
        <v/>
      </c>
      <c r="AJ293" s="482" t="str">
        <f>IF(AND('8'!AJ97=""),"",'8'!AJ97)</f>
        <v/>
      </c>
      <c r="AK293" s="482" t="str">
        <f>IF(AND('8'!AK97=""),"",'8'!AK97)</f>
        <v/>
      </c>
      <c r="AL293" s="482" t="str">
        <f>IF(AND('8'!AL97=""),"",'8'!AL97)</f>
        <v/>
      </c>
      <c r="AM293" s="482" t="str">
        <f>IF(AND('8'!AM97=""),"",'8'!AM97)</f>
        <v/>
      </c>
      <c r="AN293" s="482" t="str">
        <f>IF(AND('8'!AN97=""),"",'8'!AN97)</f>
        <v/>
      </c>
      <c r="AO293" s="482" t="str">
        <f>IF(AND('8'!AO97=""),"",'8'!AO97)</f>
        <v/>
      </c>
      <c r="AP293" s="482" t="str">
        <f>IF(AND('8'!AP97=""),"",'8'!AP97)</f>
        <v/>
      </c>
      <c r="AQ293" s="482" t="str">
        <f>IF(AND('8'!AQ97=""),"",'8'!AQ97)</f>
        <v/>
      </c>
      <c r="AR293" s="482" t="str">
        <f>IF(AND('8'!AR97=""),"",'8'!AR97)</f>
        <v/>
      </c>
      <c r="AS293" s="482" t="str">
        <f>IF(AND('8'!AS97=""),"",'8'!AS97)</f>
        <v/>
      </c>
      <c r="AT293" s="482" t="str">
        <f>IF(AND('8'!AT97=""),"",'8'!AT97)</f>
        <v/>
      </c>
      <c r="AU293" s="482" t="str">
        <f>IF(AND('8'!AU97=""),"",'8'!AU97)</f>
        <v/>
      </c>
      <c r="AV293" s="482" t="str">
        <f>IF(AND('8'!AV97=""),"",'8'!AV97)</f>
        <v/>
      </c>
      <c r="AW293" s="482" t="str">
        <f>IF(AND('8'!AW97=""),"",'8'!AW97)</f>
        <v/>
      </c>
      <c r="AX293" s="482" t="str">
        <f>IF(AND('8'!AX97=""),"",'8'!AX97)</f>
        <v/>
      </c>
      <c r="AY293" s="482" t="str">
        <f>IF(AND('8'!AY97=""),"",'8'!AY97)</f>
        <v/>
      </c>
      <c r="AZ293" s="482" t="str">
        <f>IF(AND('8'!AZ97=""),"",'8'!AZ97)</f>
        <v/>
      </c>
      <c r="BA293" s="482" t="str">
        <f>IF(AND('8'!BA97=""),"",'8'!BA97)</f>
        <v/>
      </c>
      <c r="BB293" s="482" t="str">
        <f>IF(AND('8'!BB97=""),"",'8'!BB97)</f>
        <v/>
      </c>
      <c r="BC293" s="482" t="str">
        <f>IF(AND('8'!BC97=""),"",'8'!BC97)</f>
        <v/>
      </c>
      <c r="BD293" s="482" t="str">
        <f>IF(AND('8'!BD97=""),"",'8'!BD97)</f>
        <v/>
      </c>
      <c r="BE293" s="482" t="str">
        <f>IF(AND('8'!BE97=""),"",'8'!BE97)</f>
        <v/>
      </c>
      <c r="BF293" s="482" t="str">
        <f>IF(AND('8'!BF97=""),"",'8'!BF97)</f>
        <v/>
      </c>
      <c r="BG293" s="482" t="str">
        <f>IF(AND('8'!BG97=""),"",'8'!BG97)</f>
        <v/>
      </c>
      <c r="BH293" s="482" t="str">
        <f>IF(AND('8'!BH97=""),"",'8'!BH97)</f>
        <v/>
      </c>
      <c r="BI293" s="482" t="str">
        <f>IF(AND('8'!BI97=""),"",'8'!BI97)</f>
        <v/>
      </c>
      <c r="BJ293" s="482" t="str">
        <f>IF(AND('8'!BJ97=""),"",'8'!BJ97)</f>
        <v/>
      </c>
      <c r="BK293" s="482" t="str">
        <f>IF(AND('8'!BK97=""),"",'8'!BK97)</f>
        <v/>
      </c>
      <c r="BL293" s="482" t="str">
        <f>IF(AND('8'!BL97=""),"",'8'!BL97)</f>
        <v/>
      </c>
      <c r="BM293" s="482" t="str">
        <f>IF(AND('8'!BM97=""),"",'8'!BM97)</f>
        <v/>
      </c>
      <c r="BN293" s="482" t="str">
        <f>IF(AND('8'!BN97=""),"",'8'!BN97)</f>
        <v/>
      </c>
      <c r="BO293" s="482" t="str">
        <f>IF(AND('8'!BO97=""),"",'8'!BO97)</f>
        <v/>
      </c>
      <c r="BP293" s="482" t="str">
        <f>IF(AND('8'!BP97=""),"",'8'!BP97)</f>
        <v/>
      </c>
      <c r="BQ293" s="482" t="str">
        <f>IF(AND('8'!BQ97=""),"",'8'!BQ97)</f>
        <v/>
      </c>
      <c r="BR293" s="482" t="str">
        <f>IF(AND('8'!BR97=""),"",'8'!BR97)</f>
        <v/>
      </c>
      <c r="BS293" s="482" t="str">
        <f>IF(AND('8'!BS97=""),"",'8'!BS97)</f>
        <v/>
      </c>
      <c r="BT293" s="482" t="str">
        <f>IF(AND('8'!BT97=""),"",'8'!BT97)</f>
        <v/>
      </c>
      <c r="BU293" s="482" t="str">
        <f>IF(AND('8'!BU97=""),"",'8'!BU97)</f>
        <v/>
      </c>
      <c r="BV293" s="482" t="str">
        <f>IF(AND('8'!BV97=""),"",'8'!BV97)</f>
        <v/>
      </c>
      <c r="BW293" s="482" t="str">
        <f>IF(AND('8'!BW97=""),"",'8'!BW97)</f>
        <v/>
      </c>
      <c r="BX293" s="482" t="str">
        <f>IF(AND('8'!BX97=""),"",'8'!BX97)</f>
        <v/>
      </c>
      <c r="BY293" s="482" t="str">
        <f>IF(AND('8'!BY97=""),"",'8'!BY97)</f>
        <v/>
      </c>
      <c r="BZ293" s="482" t="str">
        <f>IF(AND('8'!BZ97=""),"",'8'!BZ97)</f>
        <v/>
      </c>
      <c r="CA293" s="482" t="str">
        <f>IF(AND('8'!CA97=""),"",'8'!CA97)</f>
        <v/>
      </c>
      <c r="CB293" s="482" t="str">
        <f>IF(AND('8'!CB97=""),"",'8'!CB97)</f>
        <v/>
      </c>
      <c r="CC293" s="482" t="str">
        <f>IF(AND('8'!CC97=""),"",'8'!CC97)</f>
        <v/>
      </c>
      <c r="CD293" s="482" t="str">
        <f>IF(AND('8'!CD97=""),"",'8'!CD97)</f>
        <v/>
      </c>
      <c r="CE293" s="482" t="str">
        <f>IF(AND('8'!CE97=""),"",'8'!CE97)</f>
        <v/>
      </c>
      <c r="CF293" s="482" t="str">
        <f>IF(AND('8'!CF97=""),"",'8'!CF97)</f>
        <v/>
      </c>
      <c r="CG293" s="482" t="str">
        <f>IF(AND('8'!CG97=""),"",'8'!CG97)</f>
        <v/>
      </c>
      <c r="CH293" s="482" t="str">
        <f>IF(AND('8'!CH97=""),"",'8'!CH97)</f>
        <v/>
      </c>
      <c r="CI293" s="482" t="str">
        <f>IF(AND('8'!CI97=""),"",'8'!CI97)</f>
        <v/>
      </c>
      <c r="CJ293" s="482" t="str">
        <f>IF(AND('8'!CJ97=""),"",'8'!CJ97)</f>
        <v/>
      </c>
      <c r="CK293" s="482" t="str">
        <f>IF(AND('8'!CK97=""),"",'8'!CK97)</f>
        <v/>
      </c>
      <c r="CL293" s="482" t="str">
        <f>IF(AND('8'!CL97=""),"",'8'!CL97)</f>
        <v/>
      </c>
      <c r="CM293" s="482" t="str">
        <f>IF(AND('8'!CM97=""),"",'8'!CM97)</f>
        <v/>
      </c>
      <c r="CN293" s="482" t="str">
        <f>IF(AND('8'!CN97=""),"",'8'!CN97)</f>
        <v/>
      </c>
      <c r="CO293" s="482" t="str">
        <f>IF(AND('8'!CO97=""),"",'8'!CO97)</f>
        <v/>
      </c>
      <c r="CP293" s="482" t="str">
        <f>IF(AND('8'!CP97=""),"",'8'!CP97)</f>
        <v/>
      </c>
      <c r="CQ293" s="482" t="str">
        <f>IF(AND('8'!CQ97=""),"",'8'!CQ97)</f>
        <v/>
      </c>
      <c r="CR293" s="482" t="str">
        <f>IF(AND('8'!CR97=""),"",'8'!CR97)</f>
        <v/>
      </c>
      <c r="CS293" s="482" t="str">
        <f>IF(AND('8'!CS97=""),"",'8'!CS97)</f>
        <v/>
      </c>
      <c r="CT293" s="482" t="str">
        <f>IF(AND('8'!CT97=""),"",'8'!CT97)</f>
        <v/>
      </c>
      <c r="CU293" s="482" t="str">
        <f>IF(AND('8'!CU97=""),"",'8'!CU97)</f>
        <v/>
      </c>
      <c r="CV293" s="482" t="str">
        <f>IF(AND('8'!CV97=""),"",'8'!CV97)</f>
        <v/>
      </c>
      <c r="CW293" s="482" t="str">
        <f>IF(AND('8'!CW97=""),"",'8'!CW97)</f>
        <v/>
      </c>
      <c r="CX293" s="482" t="str">
        <f>IF(AND('8'!CX97=""),"",'8'!CX97)</f>
        <v/>
      </c>
      <c r="CY293" s="482" t="str">
        <f>IF(AND('8'!CY97=""),"",'8'!CY97)</f>
        <v/>
      </c>
      <c r="CZ293" s="482" t="str">
        <f>IF(AND('8'!CZ97=""),"",'8'!CZ97)</f>
        <v/>
      </c>
      <c r="DA293" s="482" t="str">
        <f>IF(AND('8'!DA97=""),"",'8'!DA97)</f>
        <v/>
      </c>
      <c r="DB293" s="482" t="str">
        <f>IF(AND('8'!DB97=""),"",'8'!DB97)</f>
        <v/>
      </c>
      <c r="DC293" s="482" t="str">
        <f>IF(AND('8'!DC97=""),"",'8'!DC97)</f>
        <v/>
      </c>
      <c r="DD293" s="482" t="str">
        <f>IF(AND('8'!DD97=""),"",'8'!DD97)</f>
        <v/>
      </c>
      <c r="DE293" s="482" t="str">
        <f>IF(AND('8'!DE97=""),"",'8'!DE97)</f>
        <v/>
      </c>
      <c r="DF293" s="482" t="str">
        <f>IF(AND('8'!DF97=""),"",'8'!DF97)</f>
        <v/>
      </c>
      <c r="DG293" s="482" t="str">
        <f>IF(AND('8'!DG97=""),"",'8'!DG97)</f>
        <v/>
      </c>
      <c r="DH293" s="482" t="str">
        <f>IF(AND('8'!DH97=""),"",'8'!DH97)</f>
        <v/>
      </c>
      <c r="DI293" s="482" t="str">
        <f>IF(AND('8'!DI97=""),"",'8'!DI97)</f>
        <v/>
      </c>
      <c r="DJ293" s="482" t="str">
        <f>IF(AND('8'!DJ97=""),"",'8'!DJ97)</f>
        <v/>
      </c>
      <c r="DK293" s="482" t="str">
        <f>IF(AND('8'!DK97=""),"",'8'!DK97)</f>
        <v/>
      </c>
      <c r="DL293" s="482" t="str">
        <f>IF(AND('8'!DL97=""),"",'8'!DL97)</f>
        <v/>
      </c>
      <c r="DM293" s="482" t="str">
        <f>IF(AND('8'!DM97=""),"",'8'!DM97)</f>
        <v/>
      </c>
      <c r="DN293" s="482" t="str">
        <f>IF(AND('8'!DN97=""),"",'8'!DN97)</f>
        <v/>
      </c>
      <c r="DO293" s="482" t="str">
        <f>IF(AND('8'!DO97=""),"",'8'!DO97)</f>
        <v/>
      </c>
      <c r="DP293" s="482" t="str">
        <f>IF(AND('8'!DP97=""),"",'8'!DP97)</f>
        <v/>
      </c>
      <c r="DQ293" s="482" t="str">
        <f>IF(AND('8'!DQ97=""),"",'8'!DQ97)</f>
        <v/>
      </c>
      <c r="DR293" s="482" t="str">
        <f>IF(AND('8'!DR97=""),"",'8'!DR97)</f>
        <v/>
      </c>
      <c r="DS293" s="482" t="str">
        <f>IF(AND('8'!DS97=""),"",'8'!DS97)</f>
        <v/>
      </c>
      <c r="DT293" s="482" t="str">
        <f>IF(AND('8'!DT97=""),"",'8'!DT97)</f>
        <v/>
      </c>
      <c r="DU293" s="482" t="str">
        <f>IF(AND('8'!DU97=""),"",'8'!DU97)</f>
        <v/>
      </c>
      <c r="DV293" s="482" t="str">
        <f>IF(AND('8'!DV97=""),"",'8'!DV97)</f>
        <v/>
      </c>
      <c r="DW293" s="482" t="str">
        <f>IF(AND('8'!DW97=""),"",'8'!DW97)</f>
        <v/>
      </c>
      <c r="DX293" s="482" t="str">
        <f>IF(AND('8'!DX97=""),"",'8'!DX97)</f>
        <v/>
      </c>
      <c r="DY293" s="482" t="str">
        <f>IF(AND('8'!DY97=""),"",'8'!DY97)</f>
        <v/>
      </c>
      <c r="DZ293" s="482" t="str">
        <f>IF(AND('8'!DZ97=""),"",'8'!DZ97)</f>
        <v/>
      </c>
      <c r="EA293" s="482" t="str">
        <f>IF(AND('8'!EA97=""),"",'8'!EA97)</f>
        <v/>
      </c>
      <c r="EB293" s="482" t="str">
        <f>IF(AND('8'!EB97=""),"",'8'!EB97)</f>
        <v/>
      </c>
      <c r="EC293" s="482" t="str">
        <f>IF(AND('8'!EC97=""),"",'8'!EC97)</f>
        <v/>
      </c>
      <c r="ED293" s="482" t="str">
        <f>IF(AND('8'!ED97=""),"",'8'!ED97)</f>
        <v/>
      </c>
      <c r="EE293" s="482" t="str">
        <f>IF(AND('8'!EE97=""),"",'8'!EE97)</f>
        <v/>
      </c>
      <c r="EF293" s="482" t="str">
        <f>IF(AND('8'!EF97=""),"",'8'!EF97)</f>
        <v/>
      </c>
      <c r="EG293" s="482" t="str">
        <f>IF(AND('8'!EG97=""),"",'8'!EG97)</f>
        <v/>
      </c>
      <c r="EH293" s="482" t="str">
        <f>IF(AND('8'!EH97=""),"",'8'!EH97)</f>
        <v/>
      </c>
      <c r="EI293" s="482" t="str">
        <f>IF(AND('8'!EI97=""),"",'8'!EI97)</f>
        <v/>
      </c>
      <c r="EJ293" s="482" t="str">
        <f>IF(AND('8'!EJ97=""),"",'8'!EJ97)</f>
        <v/>
      </c>
      <c r="EK293" s="482" t="str">
        <f>IF(AND('8'!EK97=""),"",'8'!EK97)</f>
        <v/>
      </c>
      <c r="EL293" s="482" t="str">
        <f>IF(AND('8'!EL97=""),"",'8'!EL97)</f>
        <v/>
      </c>
      <c r="EM293" s="482" t="str">
        <f>IF(AND('8'!EM97=""),"",'8'!EM97)</f>
        <v/>
      </c>
      <c r="EN293" s="482" t="str">
        <f>IF(AND('8'!EN97=""),"",'8'!EN97)</f>
        <v/>
      </c>
      <c r="EO293" s="482" t="str">
        <f>IF(AND('8'!EO97=""),"",'8'!EO97)</f>
        <v/>
      </c>
      <c r="EP293" s="482" t="str">
        <f>IF(AND('8'!EP97=""),"",'8'!EP97)</f>
        <v/>
      </c>
      <c r="EQ293" s="482" t="str">
        <f>IF(AND('8'!EQ97=""),"",'8'!EQ97)</f>
        <v/>
      </c>
      <c r="ER293" s="482" t="str">
        <f>IF(AND('8'!ER97=""),"",'8'!ER97)</f>
        <v/>
      </c>
      <c r="ES293" s="482" t="str">
        <f>IF(AND('8'!ES97=""),"",'8'!ES97)</f>
        <v/>
      </c>
      <c r="ET293" s="482" t="str">
        <f>IF(AND('8'!ET97=""),"",'8'!ET97)</f>
        <v/>
      </c>
      <c r="EU293" s="482" t="str">
        <f>IF(AND('8'!EU97=""),"",'8'!EU97)</f>
        <v/>
      </c>
      <c r="EV293" s="482" t="str">
        <f>IF(AND('8'!EV97=""),"",'8'!EV97)</f>
        <v/>
      </c>
      <c r="EW293" s="482" t="str">
        <f>IF(AND('8'!EW97=""),"",'8'!EW97)</f>
        <v/>
      </c>
      <c r="EX293" s="482" t="str">
        <f>IF(AND('8'!EX97=""),"",'8'!EX97)</f>
        <v/>
      </c>
      <c r="EY293" s="482" t="str">
        <f>IF(AND('8'!EY97=""),"",'8'!EY97)</f>
        <v/>
      </c>
      <c r="EZ293" s="482" t="str">
        <f>IF(AND('8'!EZ97=""),"",'8'!EZ97)</f>
        <v/>
      </c>
      <c r="FA293" s="482" t="str">
        <f>IF(AND('8'!FA97=""),"",'8'!FA97)</f>
        <v/>
      </c>
      <c r="FB293" s="482" t="str">
        <f>IF(AND('8'!FB97=""),"",'8'!FB97)</f>
        <v/>
      </c>
      <c r="FC293" s="482" t="str">
        <f>IF(AND('8'!FC97=""),"",'8'!FC97)</f>
        <v/>
      </c>
      <c r="FD293" s="482" t="str">
        <f>IF(AND('8'!FD97=""),"",'8'!FD97)</f>
        <v/>
      </c>
      <c r="FE293" s="482" t="str">
        <f>IF(AND('8'!FE97=""),"",'8'!FE97)</f>
        <v/>
      </c>
      <c r="FF293" s="482" t="str">
        <f>IF(AND('8'!FF97=""),"",'8'!FF97)</f>
        <v xml:space="preserve"> </v>
      </c>
      <c r="FG293" s="482" t="str">
        <f>IF(AND('8'!FG97=""),"",'8'!FG97)</f>
        <v/>
      </c>
      <c r="FH293" s="482" t="str">
        <f>IF(AND('8'!FH97=""),"",'8'!FH97)</f>
        <v/>
      </c>
      <c r="FI293" s="482" t="str">
        <f>IF(AND('8'!FI97=""),"",'8'!FI97)</f>
        <v/>
      </c>
      <c r="FJ293" s="482" t="str">
        <f>IF(AND('8'!FJ97=""),"",'8'!FJ97)</f>
        <v/>
      </c>
      <c r="FK293" s="482" t="str">
        <f>IF(AND('8'!FK97=""),"",'8'!FK97)</f>
        <v/>
      </c>
      <c r="FL293" s="482" t="str">
        <f>IF(AND('8'!FL97=""),"",'8'!FL97)</f>
        <v/>
      </c>
      <c r="FM293" s="482" t="str">
        <f>IF(AND('8'!FM97=""),"",'8'!FM97)</f>
        <v xml:space="preserve"> </v>
      </c>
      <c r="FN293" s="482" t="str">
        <f>IF(AND('8'!FN97=""),"",'8'!FN97)</f>
        <v/>
      </c>
      <c r="FO293" s="482" t="str">
        <f>IF(AND('8'!FO97=""),"",'8'!FO97)</f>
        <v/>
      </c>
      <c r="FP293" s="482" t="str">
        <f>IF(AND('8'!FP97=""),"",'8'!FP97)</f>
        <v/>
      </c>
      <c r="FQ293" s="482" t="str">
        <f>IF(AND('8'!FQ97=""),"",'8'!FQ97)</f>
        <v/>
      </c>
      <c r="FR293" s="482" t="str">
        <f>IF(AND('8'!FR97=""),"",'8'!FR97)</f>
        <v/>
      </c>
      <c r="FS293" s="482" t="str">
        <f>IF(AND('8'!FS97=""),"",'8'!FS97)</f>
        <v/>
      </c>
      <c r="FT293" s="482" t="str">
        <f>IF(AND('8'!FT97=""),"",'8'!FT97)</f>
        <v xml:space="preserve"> </v>
      </c>
      <c r="FU293" s="482" t="str">
        <f>IF(AND('8'!FV97=""),"",'8'!FV97)</f>
        <v>-</v>
      </c>
      <c r="FV293" s="482" t="str">
        <f>IF(AND('8'!FW97=""),"",'8'!FW97)</f>
        <v>-</v>
      </c>
      <c r="FW293" s="482" t="str">
        <f>IF(AND('8'!FX97=""),"",'8'!FX97)</f>
        <v>-</v>
      </c>
      <c r="FX293" s="482" t="str">
        <f>IF(AND('8'!FY97=""),"",'8'!FY97)</f>
        <v>-</v>
      </c>
      <c r="FY293" s="482" t="str">
        <f>IF(AND('8'!FZ97=""),"",'8'!FZ97)</f>
        <v>-</v>
      </c>
      <c r="FZ293" s="482" t="str">
        <f>IF(AND('8'!GA97=""),"",'8'!GA97)</f>
        <v>-</v>
      </c>
      <c r="GA293" s="482" t="str">
        <f>IF(AND('8'!GB97=""),"",'8'!GB97)</f>
        <v>-</v>
      </c>
      <c r="GB293" s="482" t="str">
        <f>IF(AND('8'!GC97=""),"",'8'!GC97)</f>
        <v>-</v>
      </c>
      <c r="GC293" s="482" t="str">
        <f>IF(AND('8'!GD97=""),"",'8'!GD97)</f>
        <v>-</v>
      </c>
      <c r="GD293" s="482" t="str">
        <f>IF(AND('8'!GE97=""),"",'8'!GE97)</f>
        <v>-</v>
      </c>
      <c r="GE293" s="482" t="str">
        <f>IF(AND('8'!GF97=""),"",'8'!GF97)</f>
        <v>-</v>
      </c>
      <c r="GF293" s="482" t="str">
        <f>IF(AND('8'!GG97=""),"",'8'!GG97)</f>
        <v>-</v>
      </c>
      <c r="GG293" s="482" t="str">
        <f>IF(AND('8'!GH97=""),"",IF(AND('8'!GH97="-"),"",'8'!GH97))</f>
        <v/>
      </c>
      <c r="GH293" s="50" t="str">
        <f>IF(AND(C293=""),"",VLOOKUP(B293,Register!$A$7:$CL$311,36,FALSE))</f>
        <v/>
      </c>
      <c r="GI293" s="483" t="str">
        <f>IF(AND('8'!GL97=""),"",'8'!GL97)</f>
        <v/>
      </c>
      <c r="GJ293" s="173" t="str">
        <f>IF(AND('8'!FU97=""),"",'8'!FU97)</f>
        <v/>
      </c>
    </row>
    <row r="294" spans="1:192" ht="21">
      <c r="A294" s="480">
        <v>286</v>
      </c>
      <c r="B294" s="481" t="str">
        <f>IF(AND('8'!B98=""),"",'8'!B98)</f>
        <v/>
      </c>
      <c r="C294" s="196" t="str">
        <f>IF(AND('8'!C98=""),"",'8'!C98)</f>
        <v/>
      </c>
      <c r="D294" s="196" t="str">
        <f>IF(AND('8'!D98=""),"",'8'!D98)</f>
        <v/>
      </c>
      <c r="E294" s="201" t="str">
        <f>IF(AND('8'!E98=""),"",'8'!E98)</f>
        <v/>
      </c>
      <c r="F294" s="482" t="str">
        <f>IF(AND('8'!F98=""),"",'8'!F98)</f>
        <v/>
      </c>
      <c r="G294" s="482" t="str">
        <f>IF(AND('8'!G98=""),"",'8'!G98)</f>
        <v/>
      </c>
      <c r="H294" s="482" t="str">
        <f>IF(AND('8'!H98=""),"",'8'!H98)</f>
        <v/>
      </c>
      <c r="I294" s="482" t="str">
        <f>IF(AND('8'!I98=""),"",'8'!I98)</f>
        <v/>
      </c>
      <c r="J294" s="482" t="str">
        <f>IF(AND('8'!J98=""),"",'8'!J98)</f>
        <v/>
      </c>
      <c r="K294" s="482" t="str">
        <f>IF(AND('8'!K98=""),"",'8'!K98)</f>
        <v/>
      </c>
      <c r="L294" s="482" t="str">
        <f>IF(AND('8'!L98=""),"",'8'!L98)</f>
        <v/>
      </c>
      <c r="M294" s="482" t="str">
        <f>IF(AND('8'!M98=""),"",'8'!M98)</f>
        <v/>
      </c>
      <c r="N294" s="482" t="str">
        <f>IF(AND('8'!N98=""),"",'8'!N98)</f>
        <v/>
      </c>
      <c r="O294" s="482" t="str">
        <f>IF(AND('8'!O98=""),"",'8'!O98)</f>
        <v/>
      </c>
      <c r="P294" s="482" t="str">
        <f>IF(AND('8'!P98=""),"",'8'!P98)</f>
        <v/>
      </c>
      <c r="Q294" s="482" t="str">
        <f>IF(AND('8'!Q98=""),"",'8'!Q98)</f>
        <v/>
      </c>
      <c r="R294" s="482" t="str">
        <f>IF(AND('8'!R98=""),"",'8'!R98)</f>
        <v/>
      </c>
      <c r="S294" s="482" t="str">
        <f>IF(AND('8'!S98=""),"",'8'!S98)</f>
        <v/>
      </c>
      <c r="T294" s="482" t="str">
        <f>IF(AND('8'!T98=""),"",'8'!T98)</f>
        <v/>
      </c>
      <c r="U294" s="482" t="str">
        <f>IF(AND('8'!U98=""),"",'8'!U98)</f>
        <v/>
      </c>
      <c r="V294" s="482" t="str">
        <f>IF(AND('8'!V98=""),"",'8'!V98)</f>
        <v/>
      </c>
      <c r="W294" s="482" t="str">
        <f>IF(AND('8'!W98=""),"",'8'!W98)</f>
        <v/>
      </c>
      <c r="X294" s="482" t="str">
        <f>IF(AND('8'!X98=""),"",'8'!X98)</f>
        <v/>
      </c>
      <c r="Y294" s="482" t="str">
        <f>IF(AND('8'!Y98=""),"",'8'!Y98)</f>
        <v/>
      </c>
      <c r="Z294" s="482" t="str">
        <f>IF(AND('8'!Z98=""),"",'8'!Z98)</f>
        <v/>
      </c>
      <c r="AA294" s="482" t="str">
        <f>IF(AND('8'!AA98=""),"",'8'!AA98)</f>
        <v/>
      </c>
      <c r="AB294" s="482" t="str">
        <f>IF(AND('8'!AB98=""),"",'8'!AB98)</f>
        <v/>
      </c>
      <c r="AC294" s="482" t="str">
        <f>IF(AND('8'!AC98=""),"",'8'!AC98)</f>
        <v/>
      </c>
      <c r="AD294" s="482" t="str">
        <f>IF(AND('8'!AD98=""),"",'8'!AD98)</f>
        <v/>
      </c>
      <c r="AE294" s="482" t="str">
        <f>IF(AND('8'!AE98=""),"",'8'!AE98)</f>
        <v/>
      </c>
      <c r="AF294" s="482" t="str">
        <f>IF(AND('8'!AF98=""),"",'8'!AF98)</f>
        <v/>
      </c>
      <c r="AG294" s="482" t="str">
        <f>IF(AND('8'!AG98=""),"",'8'!AG98)</f>
        <v/>
      </c>
      <c r="AH294" s="482" t="str">
        <f>IF(AND('8'!AH98=""),"",'8'!AH98)</f>
        <v/>
      </c>
      <c r="AI294" s="482" t="str">
        <f>IF(AND('8'!AI98=""),"",'8'!AI98)</f>
        <v/>
      </c>
      <c r="AJ294" s="482" t="str">
        <f>IF(AND('8'!AJ98=""),"",'8'!AJ98)</f>
        <v/>
      </c>
      <c r="AK294" s="482" t="str">
        <f>IF(AND('8'!AK98=""),"",'8'!AK98)</f>
        <v/>
      </c>
      <c r="AL294" s="482" t="str">
        <f>IF(AND('8'!AL98=""),"",'8'!AL98)</f>
        <v/>
      </c>
      <c r="AM294" s="482" t="str">
        <f>IF(AND('8'!AM98=""),"",'8'!AM98)</f>
        <v/>
      </c>
      <c r="AN294" s="482" t="str">
        <f>IF(AND('8'!AN98=""),"",'8'!AN98)</f>
        <v/>
      </c>
      <c r="AO294" s="482" t="str">
        <f>IF(AND('8'!AO98=""),"",'8'!AO98)</f>
        <v/>
      </c>
      <c r="AP294" s="482" t="str">
        <f>IF(AND('8'!AP98=""),"",'8'!AP98)</f>
        <v/>
      </c>
      <c r="AQ294" s="482" t="str">
        <f>IF(AND('8'!AQ98=""),"",'8'!AQ98)</f>
        <v/>
      </c>
      <c r="AR294" s="482" t="str">
        <f>IF(AND('8'!AR98=""),"",'8'!AR98)</f>
        <v/>
      </c>
      <c r="AS294" s="482" t="str">
        <f>IF(AND('8'!AS98=""),"",'8'!AS98)</f>
        <v/>
      </c>
      <c r="AT294" s="482" t="str">
        <f>IF(AND('8'!AT98=""),"",'8'!AT98)</f>
        <v/>
      </c>
      <c r="AU294" s="482" t="str">
        <f>IF(AND('8'!AU98=""),"",'8'!AU98)</f>
        <v/>
      </c>
      <c r="AV294" s="482" t="str">
        <f>IF(AND('8'!AV98=""),"",'8'!AV98)</f>
        <v/>
      </c>
      <c r="AW294" s="482" t="str">
        <f>IF(AND('8'!AW98=""),"",'8'!AW98)</f>
        <v/>
      </c>
      <c r="AX294" s="482" t="str">
        <f>IF(AND('8'!AX98=""),"",'8'!AX98)</f>
        <v/>
      </c>
      <c r="AY294" s="482" t="str">
        <f>IF(AND('8'!AY98=""),"",'8'!AY98)</f>
        <v/>
      </c>
      <c r="AZ294" s="482" t="str">
        <f>IF(AND('8'!AZ98=""),"",'8'!AZ98)</f>
        <v/>
      </c>
      <c r="BA294" s="482" t="str">
        <f>IF(AND('8'!BA98=""),"",'8'!BA98)</f>
        <v/>
      </c>
      <c r="BB294" s="482" t="str">
        <f>IF(AND('8'!BB98=""),"",'8'!BB98)</f>
        <v/>
      </c>
      <c r="BC294" s="482" t="str">
        <f>IF(AND('8'!BC98=""),"",'8'!BC98)</f>
        <v/>
      </c>
      <c r="BD294" s="482" t="str">
        <f>IF(AND('8'!BD98=""),"",'8'!BD98)</f>
        <v/>
      </c>
      <c r="BE294" s="482" t="str">
        <f>IF(AND('8'!BE98=""),"",'8'!BE98)</f>
        <v/>
      </c>
      <c r="BF294" s="482" t="str">
        <f>IF(AND('8'!BF98=""),"",'8'!BF98)</f>
        <v/>
      </c>
      <c r="BG294" s="482" t="str">
        <f>IF(AND('8'!BG98=""),"",'8'!BG98)</f>
        <v/>
      </c>
      <c r="BH294" s="482" t="str">
        <f>IF(AND('8'!BH98=""),"",'8'!BH98)</f>
        <v/>
      </c>
      <c r="BI294" s="482" t="str">
        <f>IF(AND('8'!BI98=""),"",'8'!BI98)</f>
        <v/>
      </c>
      <c r="BJ294" s="482" t="str">
        <f>IF(AND('8'!BJ98=""),"",'8'!BJ98)</f>
        <v/>
      </c>
      <c r="BK294" s="482" t="str">
        <f>IF(AND('8'!BK98=""),"",'8'!BK98)</f>
        <v/>
      </c>
      <c r="BL294" s="482" t="str">
        <f>IF(AND('8'!BL98=""),"",'8'!BL98)</f>
        <v/>
      </c>
      <c r="BM294" s="482" t="str">
        <f>IF(AND('8'!BM98=""),"",'8'!BM98)</f>
        <v/>
      </c>
      <c r="BN294" s="482" t="str">
        <f>IF(AND('8'!BN98=""),"",'8'!BN98)</f>
        <v/>
      </c>
      <c r="BO294" s="482" t="str">
        <f>IF(AND('8'!BO98=""),"",'8'!BO98)</f>
        <v/>
      </c>
      <c r="BP294" s="482" t="str">
        <f>IF(AND('8'!BP98=""),"",'8'!BP98)</f>
        <v/>
      </c>
      <c r="BQ294" s="482" t="str">
        <f>IF(AND('8'!BQ98=""),"",'8'!BQ98)</f>
        <v/>
      </c>
      <c r="BR294" s="482" t="str">
        <f>IF(AND('8'!BR98=""),"",'8'!BR98)</f>
        <v/>
      </c>
      <c r="BS294" s="482" t="str">
        <f>IF(AND('8'!BS98=""),"",'8'!BS98)</f>
        <v/>
      </c>
      <c r="BT294" s="482" t="str">
        <f>IF(AND('8'!BT98=""),"",'8'!BT98)</f>
        <v/>
      </c>
      <c r="BU294" s="482" t="str">
        <f>IF(AND('8'!BU98=""),"",'8'!BU98)</f>
        <v/>
      </c>
      <c r="BV294" s="482" t="str">
        <f>IF(AND('8'!BV98=""),"",'8'!BV98)</f>
        <v/>
      </c>
      <c r="BW294" s="482" t="str">
        <f>IF(AND('8'!BW98=""),"",'8'!BW98)</f>
        <v/>
      </c>
      <c r="BX294" s="482" t="str">
        <f>IF(AND('8'!BX98=""),"",'8'!BX98)</f>
        <v/>
      </c>
      <c r="BY294" s="482" t="str">
        <f>IF(AND('8'!BY98=""),"",'8'!BY98)</f>
        <v/>
      </c>
      <c r="BZ294" s="482" t="str">
        <f>IF(AND('8'!BZ98=""),"",'8'!BZ98)</f>
        <v/>
      </c>
      <c r="CA294" s="482" t="str">
        <f>IF(AND('8'!CA98=""),"",'8'!CA98)</f>
        <v/>
      </c>
      <c r="CB294" s="482" t="str">
        <f>IF(AND('8'!CB98=""),"",'8'!CB98)</f>
        <v/>
      </c>
      <c r="CC294" s="482" t="str">
        <f>IF(AND('8'!CC98=""),"",'8'!CC98)</f>
        <v/>
      </c>
      <c r="CD294" s="482" t="str">
        <f>IF(AND('8'!CD98=""),"",'8'!CD98)</f>
        <v/>
      </c>
      <c r="CE294" s="482" t="str">
        <f>IF(AND('8'!CE98=""),"",'8'!CE98)</f>
        <v/>
      </c>
      <c r="CF294" s="482" t="str">
        <f>IF(AND('8'!CF98=""),"",'8'!CF98)</f>
        <v/>
      </c>
      <c r="CG294" s="482" t="str">
        <f>IF(AND('8'!CG98=""),"",'8'!CG98)</f>
        <v/>
      </c>
      <c r="CH294" s="482" t="str">
        <f>IF(AND('8'!CH98=""),"",'8'!CH98)</f>
        <v/>
      </c>
      <c r="CI294" s="482" t="str">
        <f>IF(AND('8'!CI98=""),"",'8'!CI98)</f>
        <v/>
      </c>
      <c r="CJ294" s="482" t="str">
        <f>IF(AND('8'!CJ98=""),"",'8'!CJ98)</f>
        <v/>
      </c>
      <c r="CK294" s="482" t="str">
        <f>IF(AND('8'!CK98=""),"",'8'!CK98)</f>
        <v/>
      </c>
      <c r="CL294" s="482" t="str">
        <f>IF(AND('8'!CL98=""),"",'8'!CL98)</f>
        <v/>
      </c>
      <c r="CM294" s="482" t="str">
        <f>IF(AND('8'!CM98=""),"",'8'!CM98)</f>
        <v/>
      </c>
      <c r="CN294" s="482" t="str">
        <f>IF(AND('8'!CN98=""),"",'8'!CN98)</f>
        <v/>
      </c>
      <c r="CO294" s="482" t="str">
        <f>IF(AND('8'!CO98=""),"",'8'!CO98)</f>
        <v/>
      </c>
      <c r="CP294" s="482" t="str">
        <f>IF(AND('8'!CP98=""),"",'8'!CP98)</f>
        <v/>
      </c>
      <c r="CQ294" s="482" t="str">
        <f>IF(AND('8'!CQ98=""),"",'8'!CQ98)</f>
        <v/>
      </c>
      <c r="CR294" s="482" t="str">
        <f>IF(AND('8'!CR98=""),"",'8'!CR98)</f>
        <v/>
      </c>
      <c r="CS294" s="482" t="str">
        <f>IF(AND('8'!CS98=""),"",'8'!CS98)</f>
        <v/>
      </c>
      <c r="CT294" s="482" t="str">
        <f>IF(AND('8'!CT98=""),"",'8'!CT98)</f>
        <v/>
      </c>
      <c r="CU294" s="482" t="str">
        <f>IF(AND('8'!CU98=""),"",'8'!CU98)</f>
        <v/>
      </c>
      <c r="CV294" s="482" t="str">
        <f>IF(AND('8'!CV98=""),"",'8'!CV98)</f>
        <v/>
      </c>
      <c r="CW294" s="482" t="str">
        <f>IF(AND('8'!CW98=""),"",'8'!CW98)</f>
        <v/>
      </c>
      <c r="CX294" s="482" t="str">
        <f>IF(AND('8'!CX98=""),"",'8'!CX98)</f>
        <v/>
      </c>
      <c r="CY294" s="482" t="str">
        <f>IF(AND('8'!CY98=""),"",'8'!CY98)</f>
        <v/>
      </c>
      <c r="CZ294" s="482" t="str">
        <f>IF(AND('8'!CZ98=""),"",'8'!CZ98)</f>
        <v/>
      </c>
      <c r="DA294" s="482" t="str">
        <f>IF(AND('8'!DA98=""),"",'8'!DA98)</f>
        <v/>
      </c>
      <c r="DB294" s="482" t="str">
        <f>IF(AND('8'!DB98=""),"",'8'!DB98)</f>
        <v/>
      </c>
      <c r="DC294" s="482" t="str">
        <f>IF(AND('8'!DC98=""),"",'8'!DC98)</f>
        <v/>
      </c>
      <c r="DD294" s="482" t="str">
        <f>IF(AND('8'!DD98=""),"",'8'!DD98)</f>
        <v/>
      </c>
      <c r="DE294" s="482" t="str">
        <f>IF(AND('8'!DE98=""),"",'8'!DE98)</f>
        <v/>
      </c>
      <c r="DF294" s="482" t="str">
        <f>IF(AND('8'!DF98=""),"",'8'!DF98)</f>
        <v/>
      </c>
      <c r="DG294" s="482" t="str">
        <f>IF(AND('8'!DG98=""),"",'8'!DG98)</f>
        <v/>
      </c>
      <c r="DH294" s="482" t="str">
        <f>IF(AND('8'!DH98=""),"",'8'!DH98)</f>
        <v/>
      </c>
      <c r="DI294" s="482" t="str">
        <f>IF(AND('8'!DI98=""),"",'8'!DI98)</f>
        <v/>
      </c>
      <c r="DJ294" s="482" t="str">
        <f>IF(AND('8'!DJ98=""),"",'8'!DJ98)</f>
        <v/>
      </c>
      <c r="DK294" s="482" t="str">
        <f>IF(AND('8'!DK98=""),"",'8'!DK98)</f>
        <v/>
      </c>
      <c r="DL294" s="482" t="str">
        <f>IF(AND('8'!DL98=""),"",'8'!DL98)</f>
        <v/>
      </c>
      <c r="DM294" s="482" t="str">
        <f>IF(AND('8'!DM98=""),"",'8'!DM98)</f>
        <v/>
      </c>
      <c r="DN294" s="482" t="str">
        <f>IF(AND('8'!DN98=""),"",'8'!DN98)</f>
        <v/>
      </c>
      <c r="DO294" s="482" t="str">
        <f>IF(AND('8'!DO98=""),"",'8'!DO98)</f>
        <v/>
      </c>
      <c r="DP294" s="482" t="str">
        <f>IF(AND('8'!DP98=""),"",'8'!DP98)</f>
        <v/>
      </c>
      <c r="DQ294" s="482" t="str">
        <f>IF(AND('8'!DQ98=""),"",'8'!DQ98)</f>
        <v/>
      </c>
      <c r="DR294" s="482" t="str">
        <f>IF(AND('8'!DR98=""),"",'8'!DR98)</f>
        <v/>
      </c>
      <c r="DS294" s="482" t="str">
        <f>IF(AND('8'!DS98=""),"",'8'!DS98)</f>
        <v/>
      </c>
      <c r="DT294" s="482" t="str">
        <f>IF(AND('8'!DT98=""),"",'8'!DT98)</f>
        <v/>
      </c>
      <c r="DU294" s="482" t="str">
        <f>IF(AND('8'!DU98=""),"",'8'!DU98)</f>
        <v/>
      </c>
      <c r="DV294" s="482" t="str">
        <f>IF(AND('8'!DV98=""),"",'8'!DV98)</f>
        <v/>
      </c>
      <c r="DW294" s="482" t="str">
        <f>IF(AND('8'!DW98=""),"",'8'!DW98)</f>
        <v/>
      </c>
      <c r="DX294" s="482" t="str">
        <f>IF(AND('8'!DX98=""),"",'8'!DX98)</f>
        <v/>
      </c>
      <c r="DY294" s="482" t="str">
        <f>IF(AND('8'!DY98=""),"",'8'!DY98)</f>
        <v/>
      </c>
      <c r="DZ294" s="482" t="str">
        <f>IF(AND('8'!DZ98=""),"",'8'!DZ98)</f>
        <v/>
      </c>
      <c r="EA294" s="482" t="str">
        <f>IF(AND('8'!EA98=""),"",'8'!EA98)</f>
        <v/>
      </c>
      <c r="EB294" s="482" t="str">
        <f>IF(AND('8'!EB98=""),"",'8'!EB98)</f>
        <v/>
      </c>
      <c r="EC294" s="482" t="str">
        <f>IF(AND('8'!EC98=""),"",'8'!EC98)</f>
        <v/>
      </c>
      <c r="ED294" s="482" t="str">
        <f>IF(AND('8'!ED98=""),"",'8'!ED98)</f>
        <v/>
      </c>
      <c r="EE294" s="482" t="str">
        <f>IF(AND('8'!EE98=""),"",'8'!EE98)</f>
        <v/>
      </c>
      <c r="EF294" s="482" t="str">
        <f>IF(AND('8'!EF98=""),"",'8'!EF98)</f>
        <v/>
      </c>
      <c r="EG294" s="482" t="str">
        <f>IF(AND('8'!EG98=""),"",'8'!EG98)</f>
        <v/>
      </c>
      <c r="EH294" s="482" t="str">
        <f>IF(AND('8'!EH98=""),"",'8'!EH98)</f>
        <v/>
      </c>
      <c r="EI294" s="482" t="str">
        <f>IF(AND('8'!EI98=""),"",'8'!EI98)</f>
        <v/>
      </c>
      <c r="EJ294" s="482" t="str">
        <f>IF(AND('8'!EJ98=""),"",'8'!EJ98)</f>
        <v/>
      </c>
      <c r="EK294" s="482" t="str">
        <f>IF(AND('8'!EK98=""),"",'8'!EK98)</f>
        <v/>
      </c>
      <c r="EL294" s="482" t="str">
        <f>IF(AND('8'!EL98=""),"",'8'!EL98)</f>
        <v/>
      </c>
      <c r="EM294" s="482" t="str">
        <f>IF(AND('8'!EM98=""),"",'8'!EM98)</f>
        <v/>
      </c>
      <c r="EN294" s="482" t="str">
        <f>IF(AND('8'!EN98=""),"",'8'!EN98)</f>
        <v/>
      </c>
      <c r="EO294" s="482" t="str">
        <f>IF(AND('8'!EO98=""),"",'8'!EO98)</f>
        <v/>
      </c>
      <c r="EP294" s="482" t="str">
        <f>IF(AND('8'!EP98=""),"",'8'!EP98)</f>
        <v/>
      </c>
      <c r="EQ294" s="482" t="str">
        <f>IF(AND('8'!EQ98=""),"",'8'!EQ98)</f>
        <v/>
      </c>
      <c r="ER294" s="482" t="str">
        <f>IF(AND('8'!ER98=""),"",'8'!ER98)</f>
        <v/>
      </c>
      <c r="ES294" s="482" t="str">
        <f>IF(AND('8'!ES98=""),"",'8'!ES98)</f>
        <v/>
      </c>
      <c r="ET294" s="482" t="str">
        <f>IF(AND('8'!ET98=""),"",'8'!ET98)</f>
        <v/>
      </c>
      <c r="EU294" s="482" t="str">
        <f>IF(AND('8'!EU98=""),"",'8'!EU98)</f>
        <v/>
      </c>
      <c r="EV294" s="482" t="str">
        <f>IF(AND('8'!EV98=""),"",'8'!EV98)</f>
        <v/>
      </c>
      <c r="EW294" s="482" t="str">
        <f>IF(AND('8'!EW98=""),"",'8'!EW98)</f>
        <v/>
      </c>
      <c r="EX294" s="482" t="str">
        <f>IF(AND('8'!EX98=""),"",'8'!EX98)</f>
        <v/>
      </c>
      <c r="EY294" s="482" t="str">
        <f>IF(AND('8'!EY98=""),"",'8'!EY98)</f>
        <v/>
      </c>
      <c r="EZ294" s="482" t="str">
        <f>IF(AND('8'!EZ98=""),"",'8'!EZ98)</f>
        <v/>
      </c>
      <c r="FA294" s="482" t="str">
        <f>IF(AND('8'!FA98=""),"",'8'!FA98)</f>
        <v/>
      </c>
      <c r="FB294" s="482" t="str">
        <f>IF(AND('8'!FB98=""),"",'8'!FB98)</f>
        <v/>
      </c>
      <c r="FC294" s="482" t="str">
        <f>IF(AND('8'!FC98=""),"",'8'!FC98)</f>
        <v/>
      </c>
      <c r="FD294" s="482" t="str">
        <f>IF(AND('8'!FD98=""),"",'8'!FD98)</f>
        <v/>
      </c>
      <c r="FE294" s="482" t="str">
        <f>IF(AND('8'!FE98=""),"",'8'!FE98)</f>
        <v/>
      </c>
      <c r="FF294" s="482" t="str">
        <f>IF(AND('8'!FF98=""),"",'8'!FF98)</f>
        <v xml:space="preserve"> </v>
      </c>
      <c r="FG294" s="482" t="str">
        <f>IF(AND('8'!FG98=""),"",'8'!FG98)</f>
        <v/>
      </c>
      <c r="FH294" s="482" t="str">
        <f>IF(AND('8'!FH98=""),"",'8'!FH98)</f>
        <v/>
      </c>
      <c r="FI294" s="482" t="str">
        <f>IF(AND('8'!FI98=""),"",'8'!FI98)</f>
        <v/>
      </c>
      <c r="FJ294" s="482" t="str">
        <f>IF(AND('8'!FJ98=""),"",'8'!FJ98)</f>
        <v/>
      </c>
      <c r="FK294" s="482" t="str">
        <f>IF(AND('8'!FK98=""),"",'8'!FK98)</f>
        <v/>
      </c>
      <c r="FL294" s="482" t="str">
        <f>IF(AND('8'!FL98=""),"",'8'!FL98)</f>
        <v/>
      </c>
      <c r="FM294" s="482" t="str">
        <f>IF(AND('8'!FM98=""),"",'8'!FM98)</f>
        <v xml:space="preserve"> </v>
      </c>
      <c r="FN294" s="482" t="str">
        <f>IF(AND('8'!FN98=""),"",'8'!FN98)</f>
        <v/>
      </c>
      <c r="FO294" s="482" t="str">
        <f>IF(AND('8'!FO98=""),"",'8'!FO98)</f>
        <v/>
      </c>
      <c r="FP294" s="482" t="str">
        <f>IF(AND('8'!FP98=""),"",'8'!FP98)</f>
        <v/>
      </c>
      <c r="FQ294" s="482" t="str">
        <f>IF(AND('8'!FQ98=""),"",'8'!FQ98)</f>
        <v/>
      </c>
      <c r="FR294" s="482" t="str">
        <f>IF(AND('8'!FR98=""),"",'8'!FR98)</f>
        <v/>
      </c>
      <c r="FS294" s="482" t="str">
        <f>IF(AND('8'!FS98=""),"",'8'!FS98)</f>
        <v/>
      </c>
      <c r="FT294" s="482" t="str">
        <f>IF(AND('8'!FT98=""),"",'8'!FT98)</f>
        <v xml:space="preserve"> </v>
      </c>
      <c r="FU294" s="482" t="str">
        <f>IF(AND('8'!FV98=""),"",'8'!FV98)</f>
        <v>-</v>
      </c>
      <c r="FV294" s="482" t="str">
        <f>IF(AND('8'!FW98=""),"",'8'!FW98)</f>
        <v>-</v>
      </c>
      <c r="FW294" s="482" t="str">
        <f>IF(AND('8'!FX98=""),"",'8'!FX98)</f>
        <v>-</v>
      </c>
      <c r="FX294" s="482" t="str">
        <f>IF(AND('8'!FY98=""),"",'8'!FY98)</f>
        <v>-</v>
      </c>
      <c r="FY294" s="482" t="str">
        <f>IF(AND('8'!FZ98=""),"",'8'!FZ98)</f>
        <v>-</v>
      </c>
      <c r="FZ294" s="482" t="str">
        <f>IF(AND('8'!GA98=""),"",'8'!GA98)</f>
        <v>-</v>
      </c>
      <c r="GA294" s="482" t="str">
        <f>IF(AND('8'!GB98=""),"",'8'!GB98)</f>
        <v>-</v>
      </c>
      <c r="GB294" s="482" t="str">
        <f>IF(AND('8'!GC98=""),"",'8'!GC98)</f>
        <v>-</v>
      </c>
      <c r="GC294" s="482" t="str">
        <f>IF(AND('8'!GD98=""),"",'8'!GD98)</f>
        <v>-</v>
      </c>
      <c r="GD294" s="482" t="str">
        <f>IF(AND('8'!GE98=""),"",'8'!GE98)</f>
        <v>-</v>
      </c>
      <c r="GE294" s="482" t="str">
        <f>IF(AND('8'!GF98=""),"",'8'!GF98)</f>
        <v>-</v>
      </c>
      <c r="GF294" s="482" t="str">
        <f>IF(AND('8'!GG98=""),"",'8'!GG98)</f>
        <v>-</v>
      </c>
      <c r="GG294" s="482" t="str">
        <f>IF(AND('8'!GH98=""),"",IF(AND('8'!GH98="-"),"",'8'!GH98))</f>
        <v/>
      </c>
      <c r="GH294" s="50" t="str">
        <f>IF(AND(C294=""),"",VLOOKUP(B294,Register!$A$7:$CL$311,36,FALSE))</f>
        <v/>
      </c>
      <c r="GI294" s="483" t="str">
        <f>IF(AND('8'!GL98=""),"",'8'!GL98)</f>
        <v/>
      </c>
      <c r="GJ294" s="173" t="str">
        <f>IF(AND('8'!FU98=""),"",'8'!FU98)</f>
        <v/>
      </c>
    </row>
    <row r="295" spans="1:192" ht="21">
      <c r="A295" s="480">
        <v>287</v>
      </c>
      <c r="B295" s="481" t="str">
        <f>IF(AND('8'!B99=""),"",'8'!B99)</f>
        <v/>
      </c>
      <c r="C295" s="196" t="str">
        <f>IF(AND('8'!C99=""),"",'8'!C99)</f>
        <v/>
      </c>
      <c r="D295" s="196" t="str">
        <f>IF(AND('8'!D99=""),"",'8'!D99)</f>
        <v/>
      </c>
      <c r="E295" s="201" t="str">
        <f>IF(AND('8'!E99=""),"",'8'!E99)</f>
        <v/>
      </c>
      <c r="F295" s="482" t="str">
        <f>IF(AND('8'!F99=""),"",'8'!F99)</f>
        <v/>
      </c>
      <c r="G295" s="482" t="str">
        <f>IF(AND('8'!G99=""),"",'8'!G99)</f>
        <v/>
      </c>
      <c r="H295" s="482" t="str">
        <f>IF(AND('8'!H99=""),"",'8'!H99)</f>
        <v/>
      </c>
      <c r="I295" s="482" t="str">
        <f>IF(AND('8'!I99=""),"",'8'!I99)</f>
        <v/>
      </c>
      <c r="J295" s="482" t="str">
        <f>IF(AND('8'!J99=""),"",'8'!J99)</f>
        <v/>
      </c>
      <c r="K295" s="482" t="str">
        <f>IF(AND('8'!K99=""),"",'8'!K99)</f>
        <v/>
      </c>
      <c r="L295" s="482" t="str">
        <f>IF(AND('8'!L99=""),"",'8'!L99)</f>
        <v/>
      </c>
      <c r="M295" s="482" t="str">
        <f>IF(AND('8'!M99=""),"",'8'!M99)</f>
        <v/>
      </c>
      <c r="N295" s="482" t="str">
        <f>IF(AND('8'!N99=""),"",'8'!N99)</f>
        <v/>
      </c>
      <c r="O295" s="482" t="str">
        <f>IF(AND('8'!O99=""),"",'8'!O99)</f>
        <v/>
      </c>
      <c r="P295" s="482" t="str">
        <f>IF(AND('8'!P99=""),"",'8'!P99)</f>
        <v/>
      </c>
      <c r="Q295" s="482" t="str">
        <f>IF(AND('8'!Q99=""),"",'8'!Q99)</f>
        <v/>
      </c>
      <c r="R295" s="482" t="str">
        <f>IF(AND('8'!R99=""),"",'8'!R99)</f>
        <v/>
      </c>
      <c r="S295" s="482" t="str">
        <f>IF(AND('8'!S99=""),"",'8'!S99)</f>
        <v/>
      </c>
      <c r="T295" s="482" t="str">
        <f>IF(AND('8'!T99=""),"",'8'!T99)</f>
        <v/>
      </c>
      <c r="U295" s="482" t="str">
        <f>IF(AND('8'!U99=""),"",'8'!U99)</f>
        <v/>
      </c>
      <c r="V295" s="482" t="str">
        <f>IF(AND('8'!V99=""),"",'8'!V99)</f>
        <v/>
      </c>
      <c r="W295" s="482" t="str">
        <f>IF(AND('8'!W99=""),"",'8'!W99)</f>
        <v/>
      </c>
      <c r="X295" s="482" t="str">
        <f>IF(AND('8'!X99=""),"",'8'!X99)</f>
        <v/>
      </c>
      <c r="Y295" s="482" t="str">
        <f>IF(AND('8'!Y99=""),"",'8'!Y99)</f>
        <v/>
      </c>
      <c r="Z295" s="482" t="str">
        <f>IF(AND('8'!Z99=""),"",'8'!Z99)</f>
        <v/>
      </c>
      <c r="AA295" s="482" t="str">
        <f>IF(AND('8'!AA99=""),"",'8'!AA99)</f>
        <v/>
      </c>
      <c r="AB295" s="482" t="str">
        <f>IF(AND('8'!AB99=""),"",'8'!AB99)</f>
        <v/>
      </c>
      <c r="AC295" s="482" t="str">
        <f>IF(AND('8'!AC99=""),"",'8'!AC99)</f>
        <v/>
      </c>
      <c r="AD295" s="482" t="str">
        <f>IF(AND('8'!AD99=""),"",'8'!AD99)</f>
        <v/>
      </c>
      <c r="AE295" s="482" t="str">
        <f>IF(AND('8'!AE99=""),"",'8'!AE99)</f>
        <v/>
      </c>
      <c r="AF295" s="482" t="str">
        <f>IF(AND('8'!AF99=""),"",'8'!AF99)</f>
        <v/>
      </c>
      <c r="AG295" s="482" t="str">
        <f>IF(AND('8'!AG99=""),"",'8'!AG99)</f>
        <v/>
      </c>
      <c r="AH295" s="482" t="str">
        <f>IF(AND('8'!AH99=""),"",'8'!AH99)</f>
        <v/>
      </c>
      <c r="AI295" s="482" t="str">
        <f>IF(AND('8'!AI99=""),"",'8'!AI99)</f>
        <v/>
      </c>
      <c r="AJ295" s="482" t="str">
        <f>IF(AND('8'!AJ99=""),"",'8'!AJ99)</f>
        <v/>
      </c>
      <c r="AK295" s="482" t="str">
        <f>IF(AND('8'!AK99=""),"",'8'!AK99)</f>
        <v/>
      </c>
      <c r="AL295" s="482" t="str">
        <f>IF(AND('8'!AL99=""),"",'8'!AL99)</f>
        <v/>
      </c>
      <c r="AM295" s="482" t="str">
        <f>IF(AND('8'!AM99=""),"",'8'!AM99)</f>
        <v/>
      </c>
      <c r="AN295" s="482" t="str">
        <f>IF(AND('8'!AN99=""),"",'8'!AN99)</f>
        <v/>
      </c>
      <c r="AO295" s="482" t="str">
        <f>IF(AND('8'!AO99=""),"",'8'!AO99)</f>
        <v/>
      </c>
      <c r="AP295" s="482" t="str">
        <f>IF(AND('8'!AP99=""),"",'8'!AP99)</f>
        <v/>
      </c>
      <c r="AQ295" s="482" t="str">
        <f>IF(AND('8'!AQ99=""),"",'8'!AQ99)</f>
        <v/>
      </c>
      <c r="AR295" s="482" t="str">
        <f>IF(AND('8'!AR99=""),"",'8'!AR99)</f>
        <v/>
      </c>
      <c r="AS295" s="482" t="str">
        <f>IF(AND('8'!AS99=""),"",'8'!AS99)</f>
        <v/>
      </c>
      <c r="AT295" s="482" t="str">
        <f>IF(AND('8'!AT99=""),"",'8'!AT99)</f>
        <v/>
      </c>
      <c r="AU295" s="482" t="str">
        <f>IF(AND('8'!AU99=""),"",'8'!AU99)</f>
        <v/>
      </c>
      <c r="AV295" s="482" t="str">
        <f>IF(AND('8'!AV99=""),"",'8'!AV99)</f>
        <v/>
      </c>
      <c r="AW295" s="482" t="str">
        <f>IF(AND('8'!AW99=""),"",'8'!AW99)</f>
        <v/>
      </c>
      <c r="AX295" s="482" t="str">
        <f>IF(AND('8'!AX99=""),"",'8'!AX99)</f>
        <v/>
      </c>
      <c r="AY295" s="482" t="str">
        <f>IF(AND('8'!AY99=""),"",'8'!AY99)</f>
        <v/>
      </c>
      <c r="AZ295" s="482" t="str">
        <f>IF(AND('8'!AZ99=""),"",'8'!AZ99)</f>
        <v/>
      </c>
      <c r="BA295" s="482" t="str">
        <f>IF(AND('8'!BA99=""),"",'8'!BA99)</f>
        <v/>
      </c>
      <c r="BB295" s="482" t="str">
        <f>IF(AND('8'!BB99=""),"",'8'!BB99)</f>
        <v/>
      </c>
      <c r="BC295" s="482" t="str">
        <f>IF(AND('8'!BC99=""),"",'8'!BC99)</f>
        <v/>
      </c>
      <c r="BD295" s="482" t="str">
        <f>IF(AND('8'!BD99=""),"",'8'!BD99)</f>
        <v/>
      </c>
      <c r="BE295" s="482" t="str">
        <f>IF(AND('8'!BE99=""),"",'8'!BE99)</f>
        <v/>
      </c>
      <c r="BF295" s="482" t="str">
        <f>IF(AND('8'!BF99=""),"",'8'!BF99)</f>
        <v/>
      </c>
      <c r="BG295" s="482" t="str">
        <f>IF(AND('8'!BG99=""),"",'8'!BG99)</f>
        <v/>
      </c>
      <c r="BH295" s="482" t="str">
        <f>IF(AND('8'!BH99=""),"",'8'!BH99)</f>
        <v/>
      </c>
      <c r="BI295" s="482" t="str">
        <f>IF(AND('8'!BI99=""),"",'8'!BI99)</f>
        <v/>
      </c>
      <c r="BJ295" s="482" t="str">
        <f>IF(AND('8'!BJ99=""),"",'8'!BJ99)</f>
        <v/>
      </c>
      <c r="BK295" s="482" t="str">
        <f>IF(AND('8'!BK99=""),"",'8'!BK99)</f>
        <v/>
      </c>
      <c r="BL295" s="482" t="str">
        <f>IF(AND('8'!BL99=""),"",'8'!BL99)</f>
        <v/>
      </c>
      <c r="BM295" s="482" t="str">
        <f>IF(AND('8'!BM99=""),"",'8'!BM99)</f>
        <v/>
      </c>
      <c r="BN295" s="482" t="str">
        <f>IF(AND('8'!BN99=""),"",'8'!BN99)</f>
        <v/>
      </c>
      <c r="BO295" s="482" t="str">
        <f>IF(AND('8'!BO99=""),"",'8'!BO99)</f>
        <v/>
      </c>
      <c r="BP295" s="482" t="str">
        <f>IF(AND('8'!BP99=""),"",'8'!BP99)</f>
        <v/>
      </c>
      <c r="BQ295" s="482" t="str">
        <f>IF(AND('8'!BQ99=""),"",'8'!BQ99)</f>
        <v/>
      </c>
      <c r="BR295" s="482" t="str">
        <f>IF(AND('8'!BR99=""),"",'8'!BR99)</f>
        <v/>
      </c>
      <c r="BS295" s="482" t="str">
        <f>IF(AND('8'!BS99=""),"",'8'!BS99)</f>
        <v/>
      </c>
      <c r="BT295" s="482" t="str">
        <f>IF(AND('8'!BT99=""),"",'8'!BT99)</f>
        <v/>
      </c>
      <c r="BU295" s="482" t="str">
        <f>IF(AND('8'!BU99=""),"",'8'!BU99)</f>
        <v/>
      </c>
      <c r="BV295" s="482" t="str">
        <f>IF(AND('8'!BV99=""),"",'8'!BV99)</f>
        <v/>
      </c>
      <c r="BW295" s="482" t="str">
        <f>IF(AND('8'!BW99=""),"",'8'!BW99)</f>
        <v/>
      </c>
      <c r="BX295" s="482" t="str">
        <f>IF(AND('8'!BX99=""),"",'8'!BX99)</f>
        <v/>
      </c>
      <c r="BY295" s="482" t="str">
        <f>IF(AND('8'!BY99=""),"",'8'!BY99)</f>
        <v/>
      </c>
      <c r="BZ295" s="482" t="str">
        <f>IF(AND('8'!BZ99=""),"",'8'!BZ99)</f>
        <v/>
      </c>
      <c r="CA295" s="482" t="str">
        <f>IF(AND('8'!CA99=""),"",'8'!CA99)</f>
        <v/>
      </c>
      <c r="CB295" s="482" t="str">
        <f>IF(AND('8'!CB99=""),"",'8'!CB99)</f>
        <v/>
      </c>
      <c r="CC295" s="482" t="str">
        <f>IF(AND('8'!CC99=""),"",'8'!CC99)</f>
        <v/>
      </c>
      <c r="CD295" s="482" t="str">
        <f>IF(AND('8'!CD99=""),"",'8'!CD99)</f>
        <v/>
      </c>
      <c r="CE295" s="482" t="str">
        <f>IF(AND('8'!CE99=""),"",'8'!CE99)</f>
        <v/>
      </c>
      <c r="CF295" s="482" t="str">
        <f>IF(AND('8'!CF99=""),"",'8'!CF99)</f>
        <v/>
      </c>
      <c r="CG295" s="482" t="str">
        <f>IF(AND('8'!CG99=""),"",'8'!CG99)</f>
        <v/>
      </c>
      <c r="CH295" s="482" t="str">
        <f>IF(AND('8'!CH99=""),"",'8'!CH99)</f>
        <v/>
      </c>
      <c r="CI295" s="482" t="str">
        <f>IF(AND('8'!CI99=""),"",'8'!CI99)</f>
        <v/>
      </c>
      <c r="CJ295" s="482" t="str">
        <f>IF(AND('8'!CJ99=""),"",'8'!CJ99)</f>
        <v/>
      </c>
      <c r="CK295" s="482" t="str">
        <f>IF(AND('8'!CK99=""),"",'8'!CK99)</f>
        <v/>
      </c>
      <c r="CL295" s="482" t="str">
        <f>IF(AND('8'!CL99=""),"",'8'!CL99)</f>
        <v/>
      </c>
      <c r="CM295" s="482" t="str">
        <f>IF(AND('8'!CM99=""),"",'8'!CM99)</f>
        <v/>
      </c>
      <c r="CN295" s="482" t="str">
        <f>IF(AND('8'!CN99=""),"",'8'!CN99)</f>
        <v/>
      </c>
      <c r="CO295" s="482" t="str">
        <f>IF(AND('8'!CO99=""),"",'8'!CO99)</f>
        <v/>
      </c>
      <c r="CP295" s="482" t="str">
        <f>IF(AND('8'!CP99=""),"",'8'!CP99)</f>
        <v/>
      </c>
      <c r="CQ295" s="482" t="str">
        <f>IF(AND('8'!CQ99=""),"",'8'!CQ99)</f>
        <v/>
      </c>
      <c r="CR295" s="482" t="str">
        <f>IF(AND('8'!CR99=""),"",'8'!CR99)</f>
        <v/>
      </c>
      <c r="CS295" s="482" t="str">
        <f>IF(AND('8'!CS99=""),"",'8'!CS99)</f>
        <v/>
      </c>
      <c r="CT295" s="482" t="str">
        <f>IF(AND('8'!CT99=""),"",'8'!CT99)</f>
        <v/>
      </c>
      <c r="CU295" s="482" t="str">
        <f>IF(AND('8'!CU99=""),"",'8'!CU99)</f>
        <v/>
      </c>
      <c r="CV295" s="482" t="str">
        <f>IF(AND('8'!CV99=""),"",'8'!CV99)</f>
        <v/>
      </c>
      <c r="CW295" s="482" t="str">
        <f>IF(AND('8'!CW99=""),"",'8'!CW99)</f>
        <v/>
      </c>
      <c r="CX295" s="482" t="str">
        <f>IF(AND('8'!CX99=""),"",'8'!CX99)</f>
        <v/>
      </c>
      <c r="CY295" s="482" t="str">
        <f>IF(AND('8'!CY99=""),"",'8'!CY99)</f>
        <v/>
      </c>
      <c r="CZ295" s="482" t="str">
        <f>IF(AND('8'!CZ99=""),"",'8'!CZ99)</f>
        <v/>
      </c>
      <c r="DA295" s="482" t="str">
        <f>IF(AND('8'!DA99=""),"",'8'!DA99)</f>
        <v/>
      </c>
      <c r="DB295" s="482" t="str">
        <f>IF(AND('8'!DB99=""),"",'8'!DB99)</f>
        <v/>
      </c>
      <c r="DC295" s="482" t="str">
        <f>IF(AND('8'!DC99=""),"",'8'!DC99)</f>
        <v/>
      </c>
      <c r="DD295" s="482" t="str">
        <f>IF(AND('8'!DD99=""),"",'8'!DD99)</f>
        <v/>
      </c>
      <c r="DE295" s="482" t="str">
        <f>IF(AND('8'!DE99=""),"",'8'!DE99)</f>
        <v/>
      </c>
      <c r="DF295" s="482" t="str">
        <f>IF(AND('8'!DF99=""),"",'8'!DF99)</f>
        <v/>
      </c>
      <c r="DG295" s="482" t="str">
        <f>IF(AND('8'!DG99=""),"",'8'!DG99)</f>
        <v/>
      </c>
      <c r="DH295" s="482" t="str">
        <f>IF(AND('8'!DH99=""),"",'8'!DH99)</f>
        <v/>
      </c>
      <c r="DI295" s="482" t="str">
        <f>IF(AND('8'!DI99=""),"",'8'!DI99)</f>
        <v/>
      </c>
      <c r="DJ295" s="482" t="str">
        <f>IF(AND('8'!DJ99=""),"",'8'!DJ99)</f>
        <v/>
      </c>
      <c r="DK295" s="482" t="str">
        <f>IF(AND('8'!DK99=""),"",'8'!DK99)</f>
        <v/>
      </c>
      <c r="DL295" s="482" t="str">
        <f>IF(AND('8'!DL99=""),"",'8'!DL99)</f>
        <v/>
      </c>
      <c r="DM295" s="482" t="str">
        <f>IF(AND('8'!DM99=""),"",'8'!DM99)</f>
        <v/>
      </c>
      <c r="DN295" s="482" t="str">
        <f>IF(AND('8'!DN99=""),"",'8'!DN99)</f>
        <v/>
      </c>
      <c r="DO295" s="482" t="str">
        <f>IF(AND('8'!DO99=""),"",'8'!DO99)</f>
        <v/>
      </c>
      <c r="DP295" s="482" t="str">
        <f>IF(AND('8'!DP99=""),"",'8'!DP99)</f>
        <v/>
      </c>
      <c r="DQ295" s="482" t="str">
        <f>IF(AND('8'!DQ99=""),"",'8'!DQ99)</f>
        <v/>
      </c>
      <c r="DR295" s="482" t="str">
        <f>IF(AND('8'!DR99=""),"",'8'!DR99)</f>
        <v/>
      </c>
      <c r="DS295" s="482" t="str">
        <f>IF(AND('8'!DS99=""),"",'8'!DS99)</f>
        <v/>
      </c>
      <c r="DT295" s="482" t="str">
        <f>IF(AND('8'!DT99=""),"",'8'!DT99)</f>
        <v/>
      </c>
      <c r="DU295" s="482" t="str">
        <f>IF(AND('8'!DU99=""),"",'8'!DU99)</f>
        <v/>
      </c>
      <c r="DV295" s="482" t="str">
        <f>IF(AND('8'!DV99=""),"",'8'!DV99)</f>
        <v/>
      </c>
      <c r="DW295" s="482" t="str">
        <f>IF(AND('8'!DW99=""),"",'8'!DW99)</f>
        <v/>
      </c>
      <c r="DX295" s="482" t="str">
        <f>IF(AND('8'!DX99=""),"",'8'!DX99)</f>
        <v/>
      </c>
      <c r="DY295" s="482" t="str">
        <f>IF(AND('8'!DY99=""),"",'8'!DY99)</f>
        <v/>
      </c>
      <c r="DZ295" s="482" t="str">
        <f>IF(AND('8'!DZ99=""),"",'8'!DZ99)</f>
        <v/>
      </c>
      <c r="EA295" s="482" t="str">
        <f>IF(AND('8'!EA99=""),"",'8'!EA99)</f>
        <v/>
      </c>
      <c r="EB295" s="482" t="str">
        <f>IF(AND('8'!EB99=""),"",'8'!EB99)</f>
        <v/>
      </c>
      <c r="EC295" s="482" t="str">
        <f>IF(AND('8'!EC99=""),"",'8'!EC99)</f>
        <v/>
      </c>
      <c r="ED295" s="482" t="str">
        <f>IF(AND('8'!ED99=""),"",'8'!ED99)</f>
        <v/>
      </c>
      <c r="EE295" s="482" t="str">
        <f>IF(AND('8'!EE99=""),"",'8'!EE99)</f>
        <v/>
      </c>
      <c r="EF295" s="482" t="str">
        <f>IF(AND('8'!EF99=""),"",'8'!EF99)</f>
        <v/>
      </c>
      <c r="EG295" s="482" t="str">
        <f>IF(AND('8'!EG99=""),"",'8'!EG99)</f>
        <v/>
      </c>
      <c r="EH295" s="482" t="str">
        <f>IF(AND('8'!EH99=""),"",'8'!EH99)</f>
        <v/>
      </c>
      <c r="EI295" s="482" t="str">
        <f>IF(AND('8'!EI99=""),"",'8'!EI99)</f>
        <v/>
      </c>
      <c r="EJ295" s="482" t="str">
        <f>IF(AND('8'!EJ99=""),"",'8'!EJ99)</f>
        <v/>
      </c>
      <c r="EK295" s="482" t="str">
        <f>IF(AND('8'!EK99=""),"",'8'!EK99)</f>
        <v/>
      </c>
      <c r="EL295" s="482" t="str">
        <f>IF(AND('8'!EL99=""),"",'8'!EL99)</f>
        <v/>
      </c>
      <c r="EM295" s="482" t="str">
        <f>IF(AND('8'!EM99=""),"",'8'!EM99)</f>
        <v/>
      </c>
      <c r="EN295" s="482" t="str">
        <f>IF(AND('8'!EN99=""),"",'8'!EN99)</f>
        <v/>
      </c>
      <c r="EO295" s="482" t="str">
        <f>IF(AND('8'!EO99=""),"",'8'!EO99)</f>
        <v/>
      </c>
      <c r="EP295" s="482" t="str">
        <f>IF(AND('8'!EP99=""),"",'8'!EP99)</f>
        <v/>
      </c>
      <c r="EQ295" s="482" t="str">
        <f>IF(AND('8'!EQ99=""),"",'8'!EQ99)</f>
        <v/>
      </c>
      <c r="ER295" s="482" t="str">
        <f>IF(AND('8'!ER99=""),"",'8'!ER99)</f>
        <v/>
      </c>
      <c r="ES295" s="482" t="str">
        <f>IF(AND('8'!ES99=""),"",'8'!ES99)</f>
        <v/>
      </c>
      <c r="ET295" s="482" t="str">
        <f>IF(AND('8'!ET99=""),"",'8'!ET99)</f>
        <v/>
      </c>
      <c r="EU295" s="482" t="str">
        <f>IF(AND('8'!EU99=""),"",'8'!EU99)</f>
        <v/>
      </c>
      <c r="EV295" s="482" t="str">
        <f>IF(AND('8'!EV99=""),"",'8'!EV99)</f>
        <v/>
      </c>
      <c r="EW295" s="482" t="str">
        <f>IF(AND('8'!EW99=""),"",'8'!EW99)</f>
        <v/>
      </c>
      <c r="EX295" s="482" t="str">
        <f>IF(AND('8'!EX99=""),"",'8'!EX99)</f>
        <v/>
      </c>
      <c r="EY295" s="482" t="str">
        <f>IF(AND('8'!EY99=""),"",'8'!EY99)</f>
        <v/>
      </c>
      <c r="EZ295" s="482" t="str">
        <f>IF(AND('8'!EZ99=""),"",'8'!EZ99)</f>
        <v/>
      </c>
      <c r="FA295" s="482" t="str">
        <f>IF(AND('8'!FA99=""),"",'8'!FA99)</f>
        <v/>
      </c>
      <c r="FB295" s="482" t="str">
        <f>IF(AND('8'!FB99=""),"",'8'!FB99)</f>
        <v/>
      </c>
      <c r="FC295" s="482" t="str">
        <f>IF(AND('8'!FC99=""),"",'8'!FC99)</f>
        <v/>
      </c>
      <c r="FD295" s="482" t="str">
        <f>IF(AND('8'!FD99=""),"",'8'!FD99)</f>
        <v/>
      </c>
      <c r="FE295" s="482" t="str">
        <f>IF(AND('8'!FE99=""),"",'8'!FE99)</f>
        <v/>
      </c>
      <c r="FF295" s="482" t="str">
        <f>IF(AND('8'!FF99=""),"",'8'!FF99)</f>
        <v xml:space="preserve"> </v>
      </c>
      <c r="FG295" s="482" t="str">
        <f>IF(AND('8'!FG99=""),"",'8'!FG99)</f>
        <v/>
      </c>
      <c r="FH295" s="482" t="str">
        <f>IF(AND('8'!FH99=""),"",'8'!FH99)</f>
        <v/>
      </c>
      <c r="FI295" s="482" t="str">
        <f>IF(AND('8'!FI99=""),"",'8'!FI99)</f>
        <v/>
      </c>
      <c r="FJ295" s="482" t="str">
        <f>IF(AND('8'!FJ99=""),"",'8'!FJ99)</f>
        <v/>
      </c>
      <c r="FK295" s="482" t="str">
        <f>IF(AND('8'!FK99=""),"",'8'!FK99)</f>
        <v/>
      </c>
      <c r="FL295" s="482" t="str">
        <f>IF(AND('8'!FL99=""),"",'8'!FL99)</f>
        <v/>
      </c>
      <c r="FM295" s="482" t="str">
        <f>IF(AND('8'!FM99=""),"",'8'!FM99)</f>
        <v xml:space="preserve"> </v>
      </c>
      <c r="FN295" s="482" t="str">
        <f>IF(AND('8'!FN99=""),"",'8'!FN99)</f>
        <v/>
      </c>
      <c r="FO295" s="482" t="str">
        <f>IF(AND('8'!FO99=""),"",'8'!FO99)</f>
        <v/>
      </c>
      <c r="FP295" s="482" t="str">
        <f>IF(AND('8'!FP99=""),"",'8'!FP99)</f>
        <v/>
      </c>
      <c r="FQ295" s="482" t="str">
        <f>IF(AND('8'!FQ99=""),"",'8'!FQ99)</f>
        <v/>
      </c>
      <c r="FR295" s="482" t="str">
        <f>IF(AND('8'!FR99=""),"",'8'!FR99)</f>
        <v/>
      </c>
      <c r="FS295" s="482" t="str">
        <f>IF(AND('8'!FS99=""),"",'8'!FS99)</f>
        <v/>
      </c>
      <c r="FT295" s="482" t="str">
        <f>IF(AND('8'!FT99=""),"",'8'!FT99)</f>
        <v xml:space="preserve"> </v>
      </c>
      <c r="FU295" s="482" t="str">
        <f>IF(AND('8'!FV99=""),"",'8'!FV99)</f>
        <v>-</v>
      </c>
      <c r="FV295" s="482" t="str">
        <f>IF(AND('8'!FW99=""),"",'8'!FW99)</f>
        <v>-</v>
      </c>
      <c r="FW295" s="482" t="str">
        <f>IF(AND('8'!FX99=""),"",'8'!FX99)</f>
        <v>-</v>
      </c>
      <c r="FX295" s="482" t="str">
        <f>IF(AND('8'!FY99=""),"",'8'!FY99)</f>
        <v>-</v>
      </c>
      <c r="FY295" s="482" t="str">
        <f>IF(AND('8'!FZ99=""),"",'8'!FZ99)</f>
        <v>-</v>
      </c>
      <c r="FZ295" s="482" t="str">
        <f>IF(AND('8'!GA99=""),"",'8'!GA99)</f>
        <v>-</v>
      </c>
      <c r="GA295" s="482" t="str">
        <f>IF(AND('8'!GB99=""),"",'8'!GB99)</f>
        <v>-</v>
      </c>
      <c r="GB295" s="482" t="str">
        <f>IF(AND('8'!GC99=""),"",'8'!GC99)</f>
        <v>-</v>
      </c>
      <c r="GC295" s="482" t="str">
        <f>IF(AND('8'!GD99=""),"",'8'!GD99)</f>
        <v>-</v>
      </c>
      <c r="GD295" s="482" t="str">
        <f>IF(AND('8'!GE99=""),"",'8'!GE99)</f>
        <v>-</v>
      </c>
      <c r="GE295" s="482" t="str">
        <f>IF(AND('8'!GF99=""),"",'8'!GF99)</f>
        <v>-</v>
      </c>
      <c r="GF295" s="482" t="str">
        <f>IF(AND('8'!GG99=""),"",'8'!GG99)</f>
        <v>-</v>
      </c>
      <c r="GG295" s="482" t="str">
        <f>IF(AND('8'!GH99=""),"",IF(AND('8'!GH99="-"),"",'8'!GH99))</f>
        <v/>
      </c>
      <c r="GH295" s="50" t="str">
        <f>IF(AND(C295=""),"",VLOOKUP(B295,Register!$A$7:$CL$311,36,FALSE))</f>
        <v/>
      </c>
      <c r="GI295" s="483" t="str">
        <f>IF(AND('8'!GL99=""),"",'8'!GL99)</f>
        <v/>
      </c>
      <c r="GJ295" s="173" t="str">
        <f>IF(AND('8'!FU99=""),"",'8'!FU99)</f>
        <v/>
      </c>
    </row>
    <row r="296" spans="1:192" ht="21">
      <c r="A296" s="480">
        <v>288</v>
      </c>
      <c r="B296" s="481" t="str">
        <f>IF(AND('8'!B100=""),"",'8'!B100)</f>
        <v/>
      </c>
      <c r="C296" s="196" t="str">
        <f>IF(AND('8'!C100=""),"",'8'!C100)</f>
        <v/>
      </c>
      <c r="D296" s="196" t="str">
        <f>IF(AND('8'!D100=""),"",'8'!D100)</f>
        <v/>
      </c>
      <c r="E296" s="201" t="str">
        <f>IF(AND('8'!E100=""),"",'8'!E100)</f>
        <v/>
      </c>
      <c r="F296" s="482" t="str">
        <f>IF(AND('8'!F100=""),"",'8'!F100)</f>
        <v/>
      </c>
      <c r="G296" s="482" t="str">
        <f>IF(AND('8'!G100=""),"",'8'!G100)</f>
        <v/>
      </c>
      <c r="H296" s="482" t="str">
        <f>IF(AND('8'!H100=""),"",'8'!H100)</f>
        <v/>
      </c>
      <c r="I296" s="482" t="str">
        <f>IF(AND('8'!I100=""),"",'8'!I100)</f>
        <v/>
      </c>
      <c r="J296" s="482" t="str">
        <f>IF(AND('8'!J100=""),"",'8'!J100)</f>
        <v/>
      </c>
      <c r="K296" s="482" t="str">
        <f>IF(AND('8'!K100=""),"",'8'!K100)</f>
        <v/>
      </c>
      <c r="L296" s="482" t="str">
        <f>IF(AND('8'!L100=""),"",'8'!L100)</f>
        <v/>
      </c>
      <c r="M296" s="482" t="str">
        <f>IF(AND('8'!M100=""),"",'8'!M100)</f>
        <v/>
      </c>
      <c r="N296" s="482" t="str">
        <f>IF(AND('8'!N100=""),"",'8'!N100)</f>
        <v/>
      </c>
      <c r="O296" s="482" t="str">
        <f>IF(AND('8'!O100=""),"",'8'!O100)</f>
        <v/>
      </c>
      <c r="P296" s="482" t="str">
        <f>IF(AND('8'!P100=""),"",'8'!P100)</f>
        <v/>
      </c>
      <c r="Q296" s="482" t="str">
        <f>IF(AND('8'!Q100=""),"",'8'!Q100)</f>
        <v/>
      </c>
      <c r="R296" s="482" t="str">
        <f>IF(AND('8'!R100=""),"",'8'!R100)</f>
        <v/>
      </c>
      <c r="S296" s="482" t="str">
        <f>IF(AND('8'!S100=""),"",'8'!S100)</f>
        <v/>
      </c>
      <c r="T296" s="482" t="str">
        <f>IF(AND('8'!T100=""),"",'8'!T100)</f>
        <v/>
      </c>
      <c r="U296" s="482" t="str">
        <f>IF(AND('8'!U100=""),"",'8'!U100)</f>
        <v/>
      </c>
      <c r="V296" s="482" t="str">
        <f>IF(AND('8'!V100=""),"",'8'!V100)</f>
        <v/>
      </c>
      <c r="W296" s="482" t="str">
        <f>IF(AND('8'!W100=""),"",'8'!W100)</f>
        <v/>
      </c>
      <c r="X296" s="482" t="str">
        <f>IF(AND('8'!X100=""),"",'8'!X100)</f>
        <v/>
      </c>
      <c r="Y296" s="482" t="str">
        <f>IF(AND('8'!Y100=""),"",'8'!Y100)</f>
        <v/>
      </c>
      <c r="Z296" s="482" t="str">
        <f>IF(AND('8'!Z100=""),"",'8'!Z100)</f>
        <v/>
      </c>
      <c r="AA296" s="482" t="str">
        <f>IF(AND('8'!AA100=""),"",'8'!AA100)</f>
        <v/>
      </c>
      <c r="AB296" s="482" t="str">
        <f>IF(AND('8'!AB100=""),"",'8'!AB100)</f>
        <v/>
      </c>
      <c r="AC296" s="482" t="str">
        <f>IF(AND('8'!AC100=""),"",'8'!AC100)</f>
        <v/>
      </c>
      <c r="AD296" s="482" t="str">
        <f>IF(AND('8'!AD100=""),"",'8'!AD100)</f>
        <v/>
      </c>
      <c r="AE296" s="482" t="str">
        <f>IF(AND('8'!AE100=""),"",'8'!AE100)</f>
        <v/>
      </c>
      <c r="AF296" s="482" t="str">
        <f>IF(AND('8'!AF100=""),"",'8'!AF100)</f>
        <v/>
      </c>
      <c r="AG296" s="482" t="str">
        <f>IF(AND('8'!AG100=""),"",'8'!AG100)</f>
        <v/>
      </c>
      <c r="AH296" s="482" t="str">
        <f>IF(AND('8'!AH100=""),"",'8'!AH100)</f>
        <v/>
      </c>
      <c r="AI296" s="482" t="str">
        <f>IF(AND('8'!AI100=""),"",'8'!AI100)</f>
        <v/>
      </c>
      <c r="AJ296" s="482" t="str">
        <f>IF(AND('8'!AJ100=""),"",'8'!AJ100)</f>
        <v/>
      </c>
      <c r="AK296" s="482" t="str">
        <f>IF(AND('8'!AK100=""),"",'8'!AK100)</f>
        <v/>
      </c>
      <c r="AL296" s="482" t="str">
        <f>IF(AND('8'!AL100=""),"",'8'!AL100)</f>
        <v/>
      </c>
      <c r="AM296" s="482" t="str">
        <f>IF(AND('8'!AM100=""),"",'8'!AM100)</f>
        <v/>
      </c>
      <c r="AN296" s="482" t="str">
        <f>IF(AND('8'!AN100=""),"",'8'!AN100)</f>
        <v/>
      </c>
      <c r="AO296" s="482" t="str">
        <f>IF(AND('8'!AO100=""),"",'8'!AO100)</f>
        <v/>
      </c>
      <c r="AP296" s="482" t="str">
        <f>IF(AND('8'!AP100=""),"",'8'!AP100)</f>
        <v/>
      </c>
      <c r="AQ296" s="482" t="str">
        <f>IF(AND('8'!AQ100=""),"",'8'!AQ100)</f>
        <v/>
      </c>
      <c r="AR296" s="482" t="str">
        <f>IF(AND('8'!AR100=""),"",'8'!AR100)</f>
        <v/>
      </c>
      <c r="AS296" s="482" t="str">
        <f>IF(AND('8'!AS100=""),"",'8'!AS100)</f>
        <v/>
      </c>
      <c r="AT296" s="482" t="str">
        <f>IF(AND('8'!AT100=""),"",'8'!AT100)</f>
        <v/>
      </c>
      <c r="AU296" s="482" t="str">
        <f>IF(AND('8'!AU100=""),"",'8'!AU100)</f>
        <v/>
      </c>
      <c r="AV296" s="482" t="str">
        <f>IF(AND('8'!AV100=""),"",'8'!AV100)</f>
        <v/>
      </c>
      <c r="AW296" s="482" t="str">
        <f>IF(AND('8'!AW100=""),"",'8'!AW100)</f>
        <v/>
      </c>
      <c r="AX296" s="482" t="str">
        <f>IF(AND('8'!AX100=""),"",'8'!AX100)</f>
        <v/>
      </c>
      <c r="AY296" s="482" t="str">
        <f>IF(AND('8'!AY100=""),"",'8'!AY100)</f>
        <v/>
      </c>
      <c r="AZ296" s="482" t="str">
        <f>IF(AND('8'!AZ100=""),"",'8'!AZ100)</f>
        <v/>
      </c>
      <c r="BA296" s="482" t="str">
        <f>IF(AND('8'!BA100=""),"",'8'!BA100)</f>
        <v/>
      </c>
      <c r="BB296" s="482" t="str">
        <f>IF(AND('8'!BB100=""),"",'8'!BB100)</f>
        <v/>
      </c>
      <c r="BC296" s="482" t="str">
        <f>IF(AND('8'!BC100=""),"",'8'!BC100)</f>
        <v/>
      </c>
      <c r="BD296" s="482" t="str">
        <f>IF(AND('8'!BD100=""),"",'8'!BD100)</f>
        <v/>
      </c>
      <c r="BE296" s="482" t="str">
        <f>IF(AND('8'!BE100=""),"",'8'!BE100)</f>
        <v/>
      </c>
      <c r="BF296" s="482" t="str">
        <f>IF(AND('8'!BF100=""),"",'8'!BF100)</f>
        <v/>
      </c>
      <c r="BG296" s="482" t="str">
        <f>IF(AND('8'!BG100=""),"",'8'!BG100)</f>
        <v/>
      </c>
      <c r="BH296" s="482" t="str">
        <f>IF(AND('8'!BH100=""),"",'8'!BH100)</f>
        <v/>
      </c>
      <c r="BI296" s="482" t="str">
        <f>IF(AND('8'!BI100=""),"",'8'!BI100)</f>
        <v/>
      </c>
      <c r="BJ296" s="482" t="str">
        <f>IF(AND('8'!BJ100=""),"",'8'!BJ100)</f>
        <v/>
      </c>
      <c r="BK296" s="482" t="str">
        <f>IF(AND('8'!BK100=""),"",'8'!BK100)</f>
        <v/>
      </c>
      <c r="BL296" s="482" t="str">
        <f>IF(AND('8'!BL100=""),"",'8'!BL100)</f>
        <v/>
      </c>
      <c r="BM296" s="482" t="str">
        <f>IF(AND('8'!BM100=""),"",'8'!BM100)</f>
        <v/>
      </c>
      <c r="BN296" s="482" t="str">
        <f>IF(AND('8'!BN100=""),"",'8'!BN100)</f>
        <v/>
      </c>
      <c r="BO296" s="482" t="str">
        <f>IF(AND('8'!BO100=""),"",'8'!BO100)</f>
        <v/>
      </c>
      <c r="BP296" s="482" t="str">
        <f>IF(AND('8'!BP100=""),"",'8'!BP100)</f>
        <v/>
      </c>
      <c r="BQ296" s="482" t="str">
        <f>IF(AND('8'!BQ100=""),"",'8'!BQ100)</f>
        <v/>
      </c>
      <c r="BR296" s="482" t="str">
        <f>IF(AND('8'!BR100=""),"",'8'!BR100)</f>
        <v/>
      </c>
      <c r="BS296" s="482" t="str">
        <f>IF(AND('8'!BS100=""),"",'8'!BS100)</f>
        <v/>
      </c>
      <c r="BT296" s="482" t="str">
        <f>IF(AND('8'!BT100=""),"",'8'!BT100)</f>
        <v/>
      </c>
      <c r="BU296" s="482" t="str">
        <f>IF(AND('8'!BU100=""),"",'8'!BU100)</f>
        <v/>
      </c>
      <c r="BV296" s="482" t="str">
        <f>IF(AND('8'!BV100=""),"",'8'!BV100)</f>
        <v/>
      </c>
      <c r="BW296" s="482" t="str">
        <f>IF(AND('8'!BW100=""),"",'8'!BW100)</f>
        <v/>
      </c>
      <c r="BX296" s="482" t="str">
        <f>IF(AND('8'!BX100=""),"",'8'!BX100)</f>
        <v/>
      </c>
      <c r="BY296" s="482" t="str">
        <f>IF(AND('8'!BY100=""),"",'8'!BY100)</f>
        <v/>
      </c>
      <c r="BZ296" s="482" t="str">
        <f>IF(AND('8'!BZ100=""),"",'8'!BZ100)</f>
        <v/>
      </c>
      <c r="CA296" s="482" t="str">
        <f>IF(AND('8'!CA100=""),"",'8'!CA100)</f>
        <v/>
      </c>
      <c r="CB296" s="482" t="str">
        <f>IF(AND('8'!CB100=""),"",'8'!CB100)</f>
        <v/>
      </c>
      <c r="CC296" s="482" t="str">
        <f>IF(AND('8'!CC100=""),"",'8'!CC100)</f>
        <v/>
      </c>
      <c r="CD296" s="482" t="str">
        <f>IF(AND('8'!CD100=""),"",'8'!CD100)</f>
        <v/>
      </c>
      <c r="CE296" s="482" t="str">
        <f>IF(AND('8'!CE100=""),"",'8'!CE100)</f>
        <v/>
      </c>
      <c r="CF296" s="482" t="str">
        <f>IF(AND('8'!CF100=""),"",'8'!CF100)</f>
        <v/>
      </c>
      <c r="CG296" s="482" t="str">
        <f>IF(AND('8'!CG100=""),"",'8'!CG100)</f>
        <v/>
      </c>
      <c r="CH296" s="482" t="str">
        <f>IF(AND('8'!CH100=""),"",'8'!CH100)</f>
        <v/>
      </c>
      <c r="CI296" s="482" t="str">
        <f>IF(AND('8'!CI100=""),"",'8'!CI100)</f>
        <v/>
      </c>
      <c r="CJ296" s="482" t="str">
        <f>IF(AND('8'!CJ100=""),"",'8'!CJ100)</f>
        <v/>
      </c>
      <c r="CK296" s="482" t="str">
        <f>IF(AND('8'!CK100=""),"",'8'!CK100)</f>
        <v/>
      </c>
      <c r="CL296" s="482" t="str">
        <f>IF(AND('8'!CL100=""),"",'8'!CL100)</f>
        <v/>
      </c>
      <c r="CM296" s="482" t="str">
        <f>IF(AND('8'!CM100=""),"",'8'!CM100)</f>
        <v/>
      </c>
      <c r="CN296" s="482" t="str">
        <f>IF(AND('8'!CN100=""),"",'8'!CN100)</f>
        <v/>
      </c>
      <c r="CO296" s="482" t="str">
        <f>IF(AND('8'!CO100=""),"",'8'!CO100)</f>
        <v/>
      </c>
      <c r="CP296" s="482" t="str">
        <f>IF(AND('8'!CP100=""),"",'8'!CP100)</f>
        <v/>
      </c>
      <c r="CQ296" s="482" t="str">
        <f>IF(AND('8'!CQ100=""),"",'8'!CQ100)</f>
        <v/>
      </c>
      <c r="CR296" s="482" t="str">
        <f>IF(AND('8'!CR100=""),"",'8'!CR100)</f>
        <v/>
      </c>
      <c r="CS296" s="482" t="str">
        <f>IF(AND('8'!CS100=""),"",'8'!CS100)</f>
        <v/>
      </c>
      <c r="CT296" s="482" t="str">
        <f>IF(AND('8'!CT100=""),"",'8'!CT100)</f>
        <v/>
      </c>
      <c r="CU296" s="482" t="str">
        <f>IF(AND('8'!CU100=""),"",'8'!CU100)</f>
        <v/>
      </c>
      <c r="CV296" s="482" t="str">
        <f>IF(AND('8'!CV100=""),"",'8'!CV100)</f>
        <v/>
      </c>
      <c r="CW296" s="482" t="str">
        <f>IF(AND('8'!CW100=""),"",'8'!CW100)</f>
        <v/>
      </c>
      <c r="CX296" s="482" t="str">
        <f>IF(AND('8'!CX100=""),"",'8'!CX100)</f>
        <v/>
      </c>
      <c r="CY296" s="482" t="str">
        <f>IF(AND('8'!CY100=""),"",'8'!CY100)</f>
        <v/>
      </c>
      <c r="CZ296" s="482" t="str">
        <f>IF(AND('8'!CZ100=""),"",'8'!CZ100)</f>
        <v/>
      </c>
      <c r="DA296" s="482" t="str">
        <f>IF(AND('8'!DA100=""),"",'8'!DA100)</f>
        <v/>
      </c>
      <c r="DB296" s="482" t="str">
        <f>IF(AND('8'!DB100=""),"",'8'!DB100)</f>
        <v/>
      </c>
      <c r="DC296" s="482" t="str">
        <f>IF(AND('8'!DC100=""),"",'8'!DC100)</f>
        <v/>
      </c>
      <c r="DD296" s="482" t="str">
        <f>IF(AND('8'!DD100=""),"",'8'!DD100)</f>
        <v/>
      </c>
      <c r="DE296" s="482" t="str">
        <f>IF(AND('8'!DE100=""),"",'8'!DE100)</f>
        <v/>
      </c>
      <c r="DF296" s="482" t="str">
        <f>IF(AND('8'!DF100=""),"",'8'!DF100)</f>
        <v/>
      </c>
      <c r="DG296" s="482" t="str">
        <f>IF(AND('8'!DG100=""),"",'8'!DG100)</f>
        <v/>
      </c>
      <c r="DH296" s="482" t="str">
        <f>IF(AND('8'!DH100=""),"",'8'!DH100)</f>
        <v/>
      </c>
      <c r="DI296" s="482" t="str">
        <f>IF(AND('8'!DI100=""),"",'8'!DI100)</f>
        <v/>
      </c>
      <c r="DJ296" s="482" t="str">
        <f>IF(AND('8'!DJ100=""),"",'8'!DJ100)</f>
        <v/>
      </c>
      <c r="DK296" s="482" t="str">
        <f>IF(AND('8'!DK100=""),"",'8'!DK100)</f>
        <v/>
      </c>
      <c r="DL296" s="482" t="str">
        <f>IF(AND('8'!DL100=""),"",'8'!DL100)</f>
        <v/>
      </c>
      <c r="DM296" s="482" t="str">
        <f>IF(AND('8'!DM100=""),"",'8'!DM100)</f>
        <v/>
      </c>
      <c r="DN296" s="482" t="str">
        <f>IF(AND('8'!DN100=""),"",'8'!DN100)</f>
        <v/>
      </c>
      <c r="DO296" s="482" t="str">
        <f>IF(AND('8'!DO100=""),"",'8'!DO100)</f>
        <v/>
      </c>
      <c r="DP296" s="482" t="str">
        <f>IF(AND('8'!DP100=""),"",'8'!DP100)</f>
        <v/>
      </c>
      <c r="DQ296" s="482" t="str">
        <f>IF(AND('8'!DQ100=""),"",'8'!DQ100)</f>
        <v/>
      </c>
      <c r="DR296" s="482" t="str">
        <f>IF(AND('8'!DR100=""),"",'8'!DR100)</f>
        <v/>
      </c>
      <c r="DS296" s="482" t="str">
        <f>IF(AND('8'!DS100=""),"",'8'!DS100)</f>
        <v/>
      </c>
      <c r="DT296" s="482" t="str">
        <f>IF(AND('8'!DT100=""),"",'8'!DT100)</f>
        <v/>
      </c>
      <c r="DU296" s="482" t="str">
        <f>IF(AND('8'!DU100=""),"",'8'!DU100)</f>
        <v/>
      </c>
      <c r="DV296" s="482" t="str">
        <f>IF(AND('8'!DV100=""),"",'8'!DV100)</f>
        <v/>
      </c>
      <c r="DW296" s="482" t="str">
        <f>IF(AND('8'!DW100=""),"",'8'!DW100)</f>
        <v/>
      </c>
      <c r="DX296" s="482" t="str">
        <f>IF(AND('8'!DX100=""),"",'8'!DX100)</f>
        <v/>
      </c>
      <c r="DY296" s="482" t="str">
        <f>IF(AND('8'!DY100=""),"",'8'!DY100)</f>
        <v/>
      </c>
      <c r="DZ296" s="482" t="str">
        <f>IF(AND('8'!DZ100=""),"",'8'!DZ100)</f>
        <v/>
      </c>
      <c r="EA296" s="482" t="str">
        <f>IF(AND('8'!EA100=""),"",'8'!EA100)</f>
        <v/>
      </c>
      <c r="EB296" s="482" t="str">
        <f>IF(AND('8'!EB100=""),"",'8'!EB100)</f>
        <v/>
      </c>
      <c r="EC296" s="482" t="str">
        <f>IF(AND('8'!EC100=""),"",'8'!EC100)</f>
        <v/>
      </c>
      <c r="ED296" s="482" t="str">
        <f>IF(AND('8'!ED100=""),"",'8'!ED100)</f>
        <v/>
      </c>
      <c r="EE296" s="482" t="str">
        <f>IF(AND('8'!EE100=""),"",'8'!EE100)</f>
        <v/>
      </c>
      <c r="EF296" s="482" t="str">
        <f>IF(AND('8'!EF100=""),"",'8'!EF100)</f>
        <v/>
      </c>
      <c r="EG296" s="482" t="str">
        <f>IF(AND('8'!EG100=""),"",'8'!EG100)</f>
        <v/>
      </c>
      <c r="EH296" s="482" t="str">
        <f>IF(AND('8'!EH100=""),"",'8'!EH100)</f>
        <v/>
      </c>
      <c r="EI296" s="482" t="str">
        <f>IF(AND('8'!EI100=""),"",'8'!EI100)</f>
        <v/>
      </c>
      <c r="EJ296" s="482" t="str">
        <f>IF(AND('8'!EJ100=""),"",'8'!EJ100)</f>
        <v/>
      </c>
      <c r="EK296" s="482" t="str">
        <f>IF(AND('8'!EK100=""),"",'8'!EK100)</f>
        <v/>
      </c>
      <c r="EL296" s="482" t="str">
        <f>IF(AND('8'!EL100=""),"",'8'!EL100)</f>
        <v/>
      </c>
      <c r="EM296" s="482" t="str">
        <f>IF(AND('8'!EM100=""),"",'8'!EM100)</f>
        <v/>
      </c>
      <c r="EN296" s="482" t="str">
        <f>IF(AND('8'!EN100=""),"",'8'!EN100)</f>
        <v/>
      </c>
      <c r="EO296" s="482" t="str">
        <f>IF(AND('8'!EO100=""),"",'8'!EO100)</f>
        <v/>
      </c>
      <c r="EP296" s="482" t="str">
        <f>IF(AND('8'!EP100=""),"",'8'!EP100)</f>
        <v/>
      </c>
      <c r="EQ296" s="482" t="str">
        <f>IF(AND('8'!EQ100=""),"",'8'!EQ100)</f>
        <v/>
      </c>
      <c r="ER296" s="482" t="str">
        <f>IF(AND('8'!ER100=""),"",'8'!ER100)</f>
        <v/>
      </c>
      <c r="ES296" s="482" t="str">
        <f>IF(AND('8'!ES100=""),"",'8'!ES100)</f>
        <v/>
      </c>
      <c r="ET296" s="482" t="str">
        <f>IF(AND('8'!ET100=""),"",'8'!ET100)</f>
        <v/>
      </c>
      <c r="EU296" s="482" t="str">
        <f>IF(AND('8'!EU100=""),"",'8'!EU100)</f>
        <v/>
      </c>
      <c r="EV296" s="482" t="str">
        <f>IF(AND('8'!EV100=""),"",'8'!EV100)</f>
        <v/>
      </c>
      <c r="EW296" s="482" t="str">
        <f>IF(AND('8'!EW100=""),"",'8'!EW100)</f>
        <v/>
      </c>
      <c r="EX296" s="482" t="str">
        <f>IF(AND('8'!EX100=""),"",'8'!EX100)</f>
        <v/>
      </c>
      <c r="EY296" s="482" t="str">
        <f>IF(AND('8'!EY100=""),"",'8'!EY100)</f>
        <v/>
      </c>
      <c r="EZ296" s="482" t="str">
        <f>IF(AND('8'!EZ100=""),"",'8'!EZ100)</f>
        <v/>
      </c>
      <c r="FA296" s="482" t="str">
        <f>IF(AND('8'!FA100=""),"",'8'!FA100)</f>
        <v/>
      </c>
      <c r="FB296" s="482" t="str">
        <f>IF(AND('8'!FB100=""),"",'8'!FB100)</f>
        <v/>
      </c>
      <c r="FC296" s="482" t="str">
        <f>IF(AND('8'!FC100=""),"",'8'!FC100)</f>
        <v/>
      </c>
      <c r="FD296" s="482" t="str">
        <f>IF(AND('8'!FD100=""),"",'8'!FD100)</f>
        <v/>
      </c>
      <c r="FE296" s="482" t="str">
        <f>IF(AND('8'!FE100=""),"",'8'!FE100)</f>
        <v/>
      </c>
      <c r="FF296" s="482" t="str">
        <f>IF(AND('8'!FF100=""),"",'8'!FF100)</f>
        <v xml:space="preserve"> </v>
      </c>
      <c r="FG296" s="482" t="str">
        <f>IF(AND('8'!FG100=""),"",'8'!FG100)</f>
        <v/>
      </c>
      <c r="FH296" s="482" t="str">
        <f>IF(AND('8'!FH100=""),"",'8'!FH100)</f>
        <v/>
      </c>
      <c r="FI296" s="482" t="str">
        <f>IF(AND('8'!FI100=""),"",'8'!FI100)</f>
        <v/>
      </c>
      <c r="FJ296" s="482" t="str">
        <f>IF(AND('8'!FJ100=""),"",'8'!FJ100)</f>
        <v/>
      </c>
      <c r="FK296" s="482" t="str">
        <f>IF(AND('8'!FK100=""),"",'8'!FK100)</f>
        <v/>
      </c>
      <c r="FL296" s="482" t="str">
        <f>IF(AND('8'!FL100=""),"",'8'!FL100)</f>
        <v/>
      </c>
      <c r="FM296" s="482" t="str">
        <f>IF(AND('8'!FM100=""),"",'8'!FM100)</f>
        <v xml:space="preserve"> </v>
      </c>
      <c r="FN296" s="482" t="str">
        <f>IF(AND('8'!FN100=""),"",'8'!FN100)</f>
        <v/>
      </c>
      <c r="FO296" s="482" t="str">
        <f>IF(AND('8'!FO100=""),"",'8'!FO100)</f>
        <v/>
      </c>
      <c r="FP296" s="482" t="str">
        <f>IF(AND('8'!FP100=""),"",'8'!FP100)</f>
        <v/>
      </c>
      <c r="FQ296" s="482" t="str">
        <f>IF(AND('8'!FQ100=""),"",'8'!FQ100)</f>
        <v/>
      </c>
      <c r="FR296" s="482" t="str">
        <f>IF(AND('8'!FR100=""),"",'8'!FR100)</f>
        <v/>
      </c>
      <c r="FS296" s="482" t="str">
        <f>IF(AND('8'!FS100=""),"",'8'!FS100)</f>
        <v/>
      </c>
      <c r="FT296" s="482" t="str">
        <f>IF(AND('8'!FT100=""),"",'8'!FT100)</f>
        <v xml:space="preserve"> </v>
      </c>
      <c r="FU296" s="482" t="str">
        <f>IF(AND('8'!FV100=""),"",'8'!FV100)</f>
        <v>-</v>
      </c>
      <c r="FV296" s="482" t="str">
        <f>IF(AND('8'!FW100=""),"",'8'!FW100)</f>
        <v>-</v>
      </c>
      <c r="FW296" s="482" t="str">
        <f>IF(AND('8'!FX100=""),"",'8'!FX100)</f>
        <v>-</v>
      </c>
      <c r="FX296" s="482" t="str">
        <f>IF(AND('8'!FY100=""),"",'8'!FY100)</f>
        <v>-</v>
      </c>
      <c r="FY296" s="482" t="str">
        <f>IF(AND('8'!FZ100=""),"",'8'!FZ100)</f>
        <v>-</v>
      </c>
      <c r="FZ296" s="482" t="str">
        <f>IF(AND('8'!GA100=""),"",'8'!GA100)</f>
        <v>-</v>
      </c>
      <c r="GA296" s="482" t="str">
        <f>IF(AND('8'!GB100=""),"",'8'!GB100)</f>
        <v>-</v>
      </c>
      <c r="GB296" s="482" t="str">
        <f>IF(AND('8'!GC100=""),"",'8'!GC100)</f>
        <v>-</v>
      </c>
      <c r="GC296" s="482" t="str">
        <f>IF(AND('8'!GD100=""),"",'8'!GD100)</f>
        <v>-</v>
      </c>
      <c r="GD296" s="482" t="str">
        <f>IF(AND('8'!GE100=""),"",'8'!GE100)</f>
        <v>-</v>
      </c>
      <c r="GE296" s="482" t="str">
        <f>IF(AND('8'!GF100=""),"",'8'!GF100)</f>
        <v>-</v>
      </c>
      <c r="GF296" s="482" t="str">
        <f>IF(AND('8'!GG100=""),"",'8'!GG100)</f>
        <v>-</v>
      </c>
      <c r="GG296" s="482" t="str">
        <f>IF(AND('8'!GH100=""),"",IF(AND('8'!GH100="-"),"",'8'!GH100))</f>
        <v/>
      </c>
      <c r="GH296" s="50" t="str">
        <f>IF(AND(C296=""),"",VLOOKUP(B296,Register!$A$7:$CL$311,36,FALSE))</f>
        <v/>
      </c>
      <c r="GI296" s="483" t="str">
        <f>IF(AND('8'!GL100=""),"",'8'!GL100)</f>
        <v/>
      </c>
      <c r="GJ296" s="173" t="str">
        <f>IF(AND('8'!FU100=""),"",'8'!FU100)</f>
        <v/>
      </c>
    </row>
    <row r="297" spans="1:192" ht="21">
      <c r="A297" s="480">
        <v>289</v>
      </c>
      <c r="B297" s="481" t="str">
        <f>IF(AND('8'!B101=""),"",'8'!B101)</f>
        <v/>
      </c>
      <c r="C297" s="196" t="str">
        <f>IF(AND('8'!C101=""),"",'8'!C101)</f>
        <v/>
      </c>
      <c r="D297" s="196" t="str">
        <f>IF(AND('8'!D101=""),"",'8'!D101)</f>
        <v/>
      </c>
      <c r="E297" s="201" t="str">
        <f>IF(AND('8'!E101=""),"",'8'!E101)</f>
        <v/>
      </c>
      <c r="F297" s="482" t="str">
        <f>IF(AND('8'!F101=""),"",'8'!F101)</f>
        <v/>
      </c>
      <c r="G297" s="482" t="str">
        <f>IF(AND('8'!G101=""),"",'8'!G101)</f>
        <v/>
      </c>
      <c r="H297" s="482" t="str">
        <f>IF(AND('8'!H101=""),"",'8'!H101)</f>
        <v/>
      </c>
      <c r="I297" s="482" t="str">
        <f>IF(AND('8'!I101=""),"",'8'!I101)</f>
        <v/>
      </c>
      <c r="J297" s="482" t="str">
        <f>IF(AND('8'!J101=""),"",'8'!J101)</f>
        <v/>
      </c>
      <c r="K297" s="482" t="str">
        <f>IF(AND('8'!K101=""),"",'8'!K101)</f>
        <v/>
      </c>
      <c r="L297" s="482" t="str">
        <f>IF(AND('8'!L101=""),"",'8'!L101)</f>
        <v/>
      </c>
      <c r="M297" s="482" t="str">
        <f>IF(AND('8'!M101=""),"",'8'!M101)</f>
        <v/>
      </c>
      <c r="N297" s="482" t="str">
        <f>IF(AND('8'!N101=""),"",'8'!N101)</f>
        <v/>
      </c>
      <c r="O297" s="482" t="str">
        <f>IF(AND('8'!O101=""),"",'8'!O101)</f>
        <v/>
      </c>
      <c r="P297" s="482" t="str">
        <f>IF(AND('8'!P101=""),"",'8'!P101)</f>
        <v/>
      </c>
      <c r="Q297" s="482" t="str">
        <f>IF(AND('8'!Q101=""),"",'8'!Q101)</f>
        <v/>
      </c>
      <c r="R297" s="482" t="str">
        <f>IF(AND('8'!R101=""),"",'8'!R101)</f>
        <v/>
      </c>
      <c r="S297" s="482" t="str">
        <f>IF(AND('8'!S101=""),"",'8'!S101)</f>
        <v/>
      </c>
      <c r="T297" s="482" t="str">
        <f>IF(AND('8'!T101=""),"",'8'!T101)</f>
        <v/>
      </c>
      <c r="U297" s="482" t="str">
        <f>IF(AND('8'!U101=""),"",'8'!U101)</f>
        <v/>
      </c>
      <c r="V297" s="482" t="str">
        <f>IF(AND('8'!V101=""),"",'8'!V101)</f>
        <v/>
      </c>
      <c r="W297" s="482" t="str">
        <f>IF(AND('8'!W101=""),"",'8'!W101)</f>
        <v/>
      </c>
      <c r="X297" s="482" t="str">
        <f>IF(AND('8'!X101=""),"",'8'!X101)</f>
        <v/>
      </c>
      <c r="Y297" s="482" t="str">
        <f>IF(AND('8'!Y101=""),"",'8'!Y101)</f>
        <v/>
      </c>
      <c r="Z297" s="482" t="str">
        <f>IF(AND('8'!Z101=""),"",'8'!Z101)</f>
        <v/>
      </c>
      <c r="AA297" s="482" t="str">
        <f>IF(AND('8'!AA101=""),"",'8'!AA101)</f>
        <v/>
      </c>
      <c r="AB297" s="482" t="str">
        <f>IF(AND('8'!AB101=""),"",'8'!AB101)</f>
        <v/>
      </c>
      <c r="AC297" s="482" t="str">
        <f>IF(AND('8'!AC101=""),"",'8'!AC101)</f>
        <v/>
      </c>
      <c r="AD297" s="482" t="str">
        <f>IF(AND('8'!AD101=""),"",'8'!AD101)</f>
        <v/>
      </c>
      <c r="AE297" s="482" t="str">
        <f>IF(AND('8'!AE101=""),"",'8'!AE101)</f>
        <v/>
      </c>
      <c r="AF297" s="482" t="str">
        <f>IF(AND('8'!AF101=""),"",'8'!AF101)</f>
        <v/>
      </c>
      <c r="AG297" s="482" t="str">
        <f>IF(AND('8'!AG101=""),"",'8'!AG101)</f>
        <v/>
      </c>
      <c r="AH297" s="482" t="str">
        <f>IF(AND('8'!AH101=""),"",'8'!AH101)</f>
        <v/>
      </c>
      <c r="AI297" s="482" t="str">
        <f>IF(AND('8'!AI101=""),"",'8'!AI101)</f>
        <v/>
      </c>
      <c r="AJ297" s="482" t="str">
        <f>IF(AND('8'!AJ101=""),"",'8'!AJ101)</f>
        <v/>
      </c>
      <c r="AK297" s="482" t="str">
        <f>IF(AND('8'!AK101=""),"",'8'!AK101)</f>
        <v/>
      </c>
      <c r="AL297" s="482" t="str">
        <f>IF(AND('8'!AL101=""),"",'8'!AL101)</f>
        <v/>
      </c>
      <c r="AM297" s="482" t="str">
        <f>IF(AND('8'!AM101=""),"",'8'!AM101)</f>
        <v/>
      </c>
      <c r="AN297" s="482" t="str">
        <f>IF(AND('8'!AN101=""),"",'8'!AN101)</f>
        <v/>
      </c>
      <c r="AO297" s="482" t="str">
        <f>IF(AND('8'!AO101=""),"",'8'!AO101)</f>
        <v/>
      </c>
      <c r="AP297" s="482" t="str">
        <f>IF(AND('8'!AP101=""),"",'8'!AP101)</f>
        <v/>
      </c>
      <c r="AQ297" s="482" t="str">
        <f>IF(AND('8'!AQ101=""),"",'8'!AQ101)</f>
        <v/>
      </c>
      <c r="AR297" s="482" t="str">
        <f>IF(AND('8'!AR101=""),"",'8'!AR101)</f>
        <v/>
      </c>
      <c r="AS297" s="482" t="str">
        <f>IF(AND('8'!AS101=""),"",'8'!AS101)</f>
        <v/>
      </c>
      <c r="AT297" s="482" t="str">
        <f>IF(AND('8'!AT101=""),"",'8'!AT101)</f>
        <v/>
      </c>
      <c r="AU297" s="482" t="str">
        <f>IF(AND('8'!AU101=""),"",'8'!AU101)</f>
        <v/>
      </c>
      <c r="AV297" s="482" t="str">
        <f>IF(AND('8'!AV101=""),"",'8'!AV101)</f>
        <v/>
      </c>
      <c r="AW297" s="482" t="str">
        <f>IF(AND('8'!AW101=""),"",'8'!AW101)</f>
        <v/>
      </c>
      <c r="AX297" s="482" t="str">
        <f>IF(AND('8'!AX101=""),"",'8'!AX101)</f>
        <v/>
      </c>
      <c r="AY297" s="482" t="str">
        <f>IF(AND('8'!AY101=""),"",'8'!AY101)</f>
        <v/>
      </c>
      <c r="AZ297" s="482" t="str">
        <f>IF(AND('8'!AZ101=""),"",'8'!AZ101)</f>
        <v/>
      </c>
      <c r="BA297" s="482" t="str">
        <f>IF(AND('8'!BA101=""),"",'8'!BA101)</f>
        <v/>
      </c>
      <c r="BB297" s="482" t="str">
        <f>IF(AND('8'!BB101=""),"",'8'!BB101)</f>
        <v/>
      </c>
      <c r="BC297" s="482" t="str">
        <f>IF(AND('8'!BC101=""),"",'8'!BC101)</f>
        <v/>
      </c>
      <c r="BD297" s="482" t="str">
        <f>IF(AND('8'!BD101=""),"",'8'!BD101)</f>
        <v/>
      </c>
      <c r="BE297" s="482" t="str">
        <f>IF(AND('8'!BE101=""),"",'8'!BE101)</f>
        <v/>
      </c>
      <c r="BF297" s="482" t="str">
        <f>IF(AND('8'!BF101=""),"",'8'!BF101)</f>
        <v/>
      </c>
      <c r="BG297" s="482" t="str">
        <f>IF(AND('8'!BG101=""),"",'8'!BG101)</f>
        <v/>
      </c>
      <c r="BH297" s="482" t="str">
        <f>IF(AND('8'!BH101=""),"",'8'!BH101)</f>
        <v/>
      </c>
      <c r="BI297" s="482" t="str">
        <f>IF(AND('8'!BI101=""),"",'8'!BI101)</f>
        <v/>
      </c>
      <c r="BJ297" s="482" t="str">
        <f>IF(AND('8'!BJ101=""),"",'8'!BJ101)</f>
        <v/>
      </c>
      <c r="BK297" s="482" t="str">
        <f>IF(AND('8'!BK101=""),"",'8'!BK101)</f>
        <v/>
      </c>
      <c r="BL297" s="482" t="str">
        <f>IF(AND('8'!BL101=""),"",'8'!BL101)</f>
        <v/>
      </c>
      <c r="BM297" s="482" t="str">
        <f>IF(AND('8'!BM101=""),"",'8'!BM101)</f>
        <v/>
      </c>
      <c r="BN297" s="482" t="str">
        <f>IF(AND('8'!BN101=""),"",'8'!BN101)</f>
        <v/>
      </c>
      <c r="BO297" s="482" t="str">
        <f>IF(AND('8'!BO101=""),"",'8'!BO101)</f>
        <v/>
      </c>
      <c r="BP297" s="482" t="str">
        <f>IF(AND('8'!BP101=""),"",'8'!BP101)</f>
        <v/>
      </c>
      <c r="BQ297" s="482" t="str">
        <f>IF(AND('8'!BQ101=""),"",'8'!BQ101)</f>
        <v/>
      </c>
      <c r="BR297" s="482" t="str">
        <f>IF(AND('8'!BR101=""),"",'8'!BR101)</f>
        <v/>
      </c>
      <c r="BS297" s="482" t="str">
        <f>IF(AND('8'!BS101=""),"",'8'!BS101)</f>
        <v/>
      </c>
      <c r="BT297" s="482" t="str">
        <f>IF(AND('8'!BT101=""),"",'8'!BT101)</f>
        <v/>
      </c>
      <c r="BU297" s="482" t="str">
        <f>IF(AND('8'!BU101=""),"",'8'!BU101)</f>
        <v/>
      </c>
      <c r="BV297" s="482" t="str">
        <f>IF(AND('8'!BV101=""),"",'8'!BV101)</f>
        <v/>
      </c>
      <c r="BW297" s="482" t="str">
        <f>IF(AND('8'!BW101=""),"",'8'!BW101)</f>
        <v/>
      </c>
      <c r="BX297" s="482" t="str">
        <f>IF(AND('8'!BX101=""),"",'8'!BX101)</f>
        <v/>
      </c>
      <c r="BY297" s="482" t="str">
        <f>IF(AND('8'!BY101=""),"",'8'!BY101)</f>
        <v/>
      </c>
      <c r="BZ297" s="482" t="str">
        <f>IF(AND('8'!BZ101=""),"",'8'!BZ101)</f>
        <v/>
      </c>
      <c r="CA297" s="482" t="str">
        <f>IF(AND('8'!CA101=""),"",'8'!CA101)</f>
        <v/>
      </c>
      <c r="CB297" s="482" t="str">
        <f>IF(AND('8'!CB101=""),"",'8'!CB101)</f>
        <v/>
      </c>
      <c r="CC297" s="482" t="str">
        <f>IF(AND('8'!CC101=""),"",'8'!CC101)</f>
        <v/>
      </c>
      <c r="CD297" s="482" t="str">
        <f>IF(AND('8'!CD101=""),"",'8'!CD101)</f>
        <v/>
      </c>
      <c r="CE297" s="482" t="str">
        <f>IF(AND('8'!CE101=""),"",'8'!CE101)</f>
        <v/>
      </c>
      <c r="CF297" s="482" t="str">
        <f>IF(AND('8'!CF101=""),"",'8'!CF101)</f>
        <v/>
      </c>
      <c r="CG297" s="482" t="str">
        <f>IF(AND('8'!CG101=""),"",'8'!CG101)</f>
        <v/>
      </c>
      <c r="CH297" s="482" t="str">
        <f>IF(AND('8'!CH101=""),"",'8'!CH101)</f>
        <v/>
      </c>
      <c r="CI297" s="482" t="str">
        <f>IF(AND('8'!CI101=""),"",'8'!CI101)</f>
        <v/>
      </c>
      <c r="CJ297" s="482" t="str">
        <f>IF(AND('8'!CJ101=""),"",'8'!CJ101)</f>
        <v/>
      </c>
      <c r="CK297" s="482" t="str">
        <f>IF(AND('8'!CK101=""),"",'8'!CK101)</f>
        <v/>
      </c>
      <c r="CL297" s="482" t="str">
        <f>IF(AND('8'!CL101=""),"",'8'!CL101)</f>
        <v/>
      </c>
      <c r="CM297" s="482" t="str">
        <f>IF(AND('8'!CM101=""),"",'8'!CM101)</f>
        <v/>
      </c>
      <c r="CN297" s="482" t="str">
        <f>IF(AND('8'!CN101=""),"",'8'!CN101)</f>
        <v/>
      </c>
      <c r="CO297" s="482" t="str">
        <f>IF(AND('8'!CO101=""),"",'8'!CO101)</f>
        <v/>
      </c>
      <c r="CP297" s="482" t="str">
        <f>IF(AND('8'!CP101=""),"",'8'!CP101)</f>
        <v/>
      </c>
      <c r="CQ297" s="482" t="str">
        <f>IF(AND('8'!CQ101=""),"",'8'!CQ101)</f>
        <v/>
      </c>
      <c r="CR297" s="482" t="str">
        <f>IF(AND('8'!CR101=""),"",'8'!CR101)</f>
        <v/>
      </c>
      <c r="CS297" s="482" t="str">
        <f>IF(AND('8'!CS101=""),"",'8'!CS101)</f>
        <v/>
      </c>
      <c r="CT297" s="482" t="str">
        <f>IF(AND('8'!CT101=""),"",'8'!CT101)</f>
        <v/>
      </c>
      <c r="CU297" s="482" t="str">
        <f>IF(AND('8'!CU101=""),"",'8'!CU101)</f>
        <v/>
      </c>
      <c r="CV297" s="482" t="str">
        <f>IF(AND('8'!CV101=""),"",'8'!CV101)</f>
        <v/>
      </c>
      <c r="CW297" s="482" t="str">
        <f>IF(AND('8'!CW101=""),"",'8'!CW101)</f>
        <v/>
      </c>
      <c r="CX297" s="482" t="str">
        <f>IF(AND('8'!CX101=""),"",'8'!CX101)</f>
        <v/>
      </c>
      <c r="CY297" s="482" t="str">
        <f>IF(AND('8'!CY101=""),"",'8'!CY101)</f>
        <v/>
      </c>
      <c r="CZ297" s="482" t="str">
        <f>IF(AND('8'!CZ101=""),"",'8'!CZ101)</f>
        <v/>
      </c>
      <c r="DA297" s="482" t="str">
        <f>IF(AND('8'!DA101=""),"",'8'!DA101)</f>
        <v/>
      </c>
      <c r="DB297" s="482" t="str">
        <f>IF(AND('8'!DB101=""),"",'8'!DB101)</f>
        <v/>
      </c>
      <c r="DC297" s="482" t="str">
        <f>IF(AND('8'!DC101=""),"",'8'!DC101)</f>
        <v/>
      </c>
      <c r="DD297" s="482" t="str">
        <f>IF(AND('8'!DD101=""),"",'8'!DD101)</f>
        <v/>
      </c>
      <c r="DE297" s="482" t="str">
        <f>IF(AND('8'!DE101=""),"",'8'!DE101)</f>
        <v/>
      </c>
      <c r="DF297" s="482" t="str">
        <f>IF(AND('8'!DF101=""),"",'8'!DF101)</f>
        <v/>
      </c>
      <c r="DG297" s="482" t="str">
        <f>IF(AND('8'!DG101=""),"",'8'!DG101)</f>
        <v/>
      </c>
      <c r="DH297" s="482" t="str">
        <f>IF(AND('8'!DH101=""),"",'8'!DH101)</f>
        <v/>
      </c>
      <c r="DI297" s="482" t="str">
        <f>IF(AND('8'!DI101=""),"",'8'!DI101)</f>
        <v/>
      </c>
      <c r="DJ297" s="482" t="str">
        <f>IF(AND('8'!DJ101=""),"",'8'!DJ101)</f>
        <v/>
      </c>
      <c r="DK297" s="482" t="str">
        <f>IF(AND('8'!DK101=""),"",'8'!DK101)</f>
        <v/>
      </c>
      <c r="DL297" s="482" t="str">
        <f>IF(AND('8'!DL101=""),"",'8'!DL101)</f>
        <v/>
      </c>
      <c r="DM297" s="482" t="str">
        <f>IF(AND('8'!DM101=""),"",'8'!DM101)</f>
        <v/>
      </c>
      <c r="DN297" s="482" t="str">
        <f>IF(AND('8'!DN101=""),"",'8'!DN101)</f>
        <v/>
      </c>
      <c r="DO297" s="482" t="str">
        <f>IF(AND('8'!DO101=""),"",'8'!DO101)</f>
        <v/>
      </c>
      <c r="DP297" s="482" t="str">
        <f>IF(AND('8'!DP101=""),"",'8'!DP101)</f>
        <v/>
      </c>
      <c r="DQ297" s="482" t="str">
        <f>IF(AND('8'!DQ101=""),"",'8'!DQ101)</f>
        <v/>
      </c>
      <c r="DR297" s="482" t="str">
        <f>IF(AND('8'!DR101=""),"",'8'!DR101)</f>
        <v/>
      </c>
      <c r="DS297" s="482" t="str">
        <f>IF(AND('8'!DS101=""),"",'8'!DS101)</f>
        <v/>
      </c>
      <c r="DT297" s="482" t="str">
        <f>IF(AND('8'!DT101=""),"",'8'!DT101)</f>
        <v/>
      </c>
      <c r="DU297" s="482" t="str">
        <f>IF(AND('8'!DU101=""),"",'8'!DU101)</f>
        <v/>
      </c>
      <c r="DV297" s="482" t="str">
        <f>IF(AND('8'!DV101=""),"",'8'!DV101)</f>
        <v/>
      </c>
      <c r="DW297" s="482" t="str">
        <f>IF(AND('8'!DW101=""),"",'8'!DW101)</f>
        <v/>
      </c>
      <c r="DX297" s="482" t="str">
        <f>IF(AND('8'!DX101=""),"",'8'!DX101)</f>
        <v/>
      </c>
      <c r="DY297" s="482" t="str">
        <f>IF(AND('8'!DY101=""),"",'8'!DY101)</f>
        <v/>
      </c>
      <c r="DZ297" s="482" t="str">
        <f>IF(AND('8'!DZ101=""),"",'8'!DZ101)</f>
        <v/>
      </c>
      <c r="EA297" s="482" t="str">
        <f>IF(AND('8'!EA101=""),"",'8'!EA101)</f>
        <v/>
      </c>
      <c r="EB297" s="482" t="str">
        <f>IF(AND('8'!EB101=""),"",'8'!EB101)</f>
        <v/>
      </c>
      <c r="EC297" s="482" t="str">
        <f>IF(AND('8'!EC101=""),"",'8'!EC101)</f>
        <v/>
      </c>
      <c r="ED297" s="482" t="str">
        <f>IF(AND('8'!ED101=""),"",'8'!ED101)</f>
        <v/>
      </c>
      <c r="EE297" s="482" t="str">
        <f>IF(AND('8'!EE101=""),"",'8'!EE101)</f>
        <v/>
      </c>
      <c r="EF297" s="482" t="str">
        <f>IF(AND('8'!EF101=""),"",'8'!EF101)</f>
        <v/>
      </c>
      <c r="EG297" s="482" t="str">
        <f>IF(AND('8'!EG101=""),"",'8'!EG101)</f>
        <v/>
      </c>
      <c r="EH297" s="482" t="str">
        <f>IF(AND('8'!EH101=""),"",'8'!EH101)</f>
        <v/>
      </c>
      <c r="EI297" s="482" t="str">
        <f>IF(AND('8'!EI101=""),"",'8'!EI101)</f>
        <v/>
      </c>
      <c r="EJ297" s="482" t="str">
        <f>IF(AND('8'!EJ101=""),"",'8'!EJ101)</f>
        <v/>
      </c>
      <c r="EK297" s="482" t="str">
        <f>IF(AND('8'!EK101=""),"",'8'!EK101)</f>
        <v/>
      </c>
      <c r="EL297" s="482" t="str">
        <f>IF(AND('8'!EL101=""),"",'8'!EL101)</f>
        <v/>
      </c>
      <c r="EM297" s="482" t="str">
        <f>IF(AND('8'!EM101=""),"",'8'!EM101)</f>
        <v/>
      </c>
      <c r="EN297" s="482" t="str">
        <f>IF(AND('8'!EN101=""),"",'8'!EN101)</f>
        <v/>
      </c>
      <c r="EO297" s="482" t="str">
        <f>IF(AND('8'!EO101=""),"",'8'!EO101)</f>
        <v/>
      </c>
      <c r="EP297" s="482" t="str">
        <f>IF(AND('8'!EP101=""),"",'8'!EP101)</f>
        <v/>
      </c>
      <c r="EQ297" s="482" t="str">
        <f>IF(AND('8'!EQ101=""),"",'8'!EQ101)</f>
        <v/>
      </c>
      <c r="ER297" s="482" t="str">
        <f>IF(AND('8'!ER101=""),"",'8'!ER101)</f>
        <v/>
      </c>
      <c r="ES297" s="482" t="str">
        <f>IF(AND('8'!ES101=""),"",'8'!ES101)</f>
        <v/>
      </c>
      <c r="ET297" s="482" t="str">
        <f>IF(AND('8'!ET101=""),"",'8'!ET101)</f>
        <v/>
      </c>
      <c r="EU297" s="482" t="str">
        <f>IF(AND('8'!EU101=""),"",'8'!EU101)</f>
        <v/>
      </c>
      <c r="EV297" s="482" t="str">
        <f>IF(AND('8'!EV101=""),"",'8'!EV101)</f>
        <v/>
      </c>
      <c r="EW297" s="482" t="str">
        <f>IF(AND('8'!EW101=""),"",'8'!EW101)</f>
        <v/>
      </c>
      <c r="EX297" s="482" t="str">
        <f>IF(AND('8'!EX101=""),"",'8'!EX101)</f>
        <v/>
      </c>
      <c r="EY297" s="482" t="str">
        <f>IF(AND('8'!EY101=""),"",'8'!EY101)</f>
        <v/>
      </c>
      <c r="EZ297" s="482" t="str">
        <f>IF(AND('8'!EZ101=""),"",'8'!EZ101)</f>
        <v/>
      </c>
      <c r="FA297" s="482" t="str">
        <f>IF(AND('8'!FA101=""),"",'8'!FA101)</f>
        <v/>
      </c>
      <c r="FB297" s="482" t="str">
        <f>IF(AND('8'!FB101=""),"",'8'!FB101)</f>
        <v/>
      </c>
      <c r="FC297" s="482" t="str">
        <f>IF(AND('8'!FC101=""),"",'8'!FC101)</f>
        <v/>
      </c>
      <c r="FD297" s="482" t="str">
        <f>IF(AND('8'!FD101=""),"",'8'!FD101)</f>
        <v/>
      </c>
      <c r="FE297" s="482" t="str">
        <f>IF(AND('8'!FE101=""),"",'8'!FE101)</f>
        <v/>
      </c>
      <c r="FF297" s="482" t="str">
        <f>IF(AND('8'!FF101=""),"",'8'!FF101)</f>
        <v xml:space="preserve"> </v>
      </c>
      <c r="FG297" s="482" t="str">
        <f>IF(AND('8'!FG101=""),"",'8'!FG101)</f>
        <v/>
      </c>
      <c r="FH297" s="482" t="str">
        <f>IF(AND('8'!FH101=""),"",'8'!FH101)</f>
        <v/>
      </c>
      <c r="FI297" s="482" t="str">
        <f>IF(AND('8'!FI101=""),"",'8'!FI101)</f>
        <v/>
      </c>
      <c r="FJ297" s="482" t="str">
        <f>IF(AND('8'!FJ101=""),"",'8'!FJ101)</f>
        <v/>
      </c>
      <c r="FK297" s="482" t="str">
        <f>IF(AND('8'!FK101=""),"",'8'!FK101)</f>
        <v/>
      </c>
      <c r="FL297" s="482" t="str">
        <f>IF(AND('8'!FL101=""),"",'8'!FL101)</f>
        <v/>
      </c>
      <c r="FM297" s="482" t="str">
        <f>IF(AND('8'!FM101=""),"",'8'!FM101)</f>
        <v xml:space="preserve"> </v>
      </c>
      <c r="FN297" s="482" t="str">
        <f>IF(AND('8'!FN101=""),"",'8'!FN101)</f>
        <v/>
      </c>
      <c r="FO297" s="482" t="str">
        <f>IF(AND('8'!FO101=""),"",'8'!FO101)</f>
        <v/>
      </c>
      <c r="FP297" s="482" t="str">
        <f>IF(AND('8'!FP101=""),"",'8'!FP101)</f>
        <v/>
      </c>
      <c r="FQ297" s="482" t="str">
        <f>IF(AND('8'!FQ101=""),"",'8'!FQ101)</f>
        <v/>
      </c>
      <c r="FR297" s="482" t="str">
        <f>IF(AND('8'!FR101=""),"",'8'!FR101)</f>
        <v/>
      </c>
      <c r="FS297" s="482" t="str">
        <f>IF(AND('8'!FS101=""),"",'8'!FS101)</f>
        <v/>
      </c>
      <c r="FT297" s="482" t="str">
        <f>IF(AND('8'!FT101=""),"",'8'!FT101)</f>
        <v xml:space="preserve"> </v>
      </c>
      <c r="FU297" s="482" t="str">
        <f>IF(AND('8'!FV101=""),"",'8'!FV101)</f>
        <v>-</v>
      </c>
      <c r="FV297" s="482" t="str">
        <f>IF(AND('8'!FW101=""),"",'8'!FW101)</f>
        <v>-</v>
      </c>
      <c r="FW297" s="482" t="str">
        <f>IF(AND('8'!FX101=""),"",'8'!FX101)</f>
        <v>-</v>
      </c>
      <c r="FX297" s="482" t="str">
        <f>IF(AND('8'!FY101=""),"",'8'!FY101)</f>
        <v>-</v>
      </c>
      <c r="FY297" s="482" t="str">
        <f>IF(AND('8'!FZ101=""),"",'8'!FZ101)</f>
        <v>-</v>
      </c>
      <c r="FZ297" s="482" t="str">
        <f>IF(AND('8'!GA101=""),"",'8'!GA101)</f>
        <v>-</v>
      </c>
      <c r="GA297" s="482" t="str">
        <f>IF(AND('8'!GB101=""),"",'8'!GB101)</f>
        <v>-</v>
      </c>
      <c r="GB297" s="482" t="str">
        <f>IF(AND('8'!GC101=""),"",'8'!GC101)</f>
        <v>-</v>
      </c>
      <c r="GC297" s="482" t="str">
        <f>IF(AND('8'!GD101=""),"",'8'!GD101)</f>
        <v>-</v>
      </c>
      <c r="GD297" s="482" t="str">
        <f>IF(AND('8'!GE101=""),"",'8'!GE101)</f>
        <v>-</v>
      </c>
      <c r="GE297" s="482" t="str">
        <f>IF(AND('8'!GF101=""),"",'8'!GF101)</f>
        <v>-</v>
      </c>
      <c r="GF297" s="482" t="str">
        <f>IF(AND('8'!GG101=""),"",'8'!GG101)</f>
        <v>-</v>
      </c>
      <c r="GG297" s="482" t="str">
        <f>IF(AND('8'!GH101=""),"",IF(AND('8'!GH101="-"),"",'8'!GH101))</f>
        <v/>
      </c>
      <c r="GH297" s="50" t="str">
        <f>IF(AND(C297=""),"",VLOOKUP(B297,Register!$A$7:$CL$311,36,FALSE))</f>
        <v/>
      </c>
      <c r="GI297" s="483" t="str">
        <f>IF(AND('8'!GL101=""),"",'8'!GL101)</f>
        <v/>
      </c>
      <c r="GJ297" s="173" t="str">
        <f>IF(AND('8'!FU101=""),"",'8'!FU101)</f>
        <v/>
      </c>
    </row>
    <row r="298" spans="1:192" ht="21">
      <c r="A298" s="480">
        <v>290</v>
      </c>
      <c r="B298" s="481" t="str">
        <f>IF(AND('8'!B102=""),"",'8'!B102)</f>
        <v/>
      </c>
      <c r="C298" s="196" t="str">
        <f>IF(AND('8'!C102=""),"",'8'!C102)</f>
        <v/>
      </c>
      <c r="D298" s="196" t="str">
        <f>IF(AND('8'!D102=""),"",'8'!D102)</f>
        <v/>
      </c>
      <c r="E298" s="201" t="str">
        <f>IF(AND('8'!E102=""),"",'8'!E102)</f>
        <v/>
      </c>
      <c r="F298" s="482" t="str">
        <f>IF(AND('8'!F102=""),"",'8'!F102)</f>
        <v/>
      </c>
      <c r="G298" s="482" t="str">
        <f>IF(AND('8'!G102=""),"",'8'!G102)</f>
        <v/>
      </c>
      <c r="H298" s="482" t="str">
        <f>IF(AND('8'!H102=""),"",'8'!H102)</f>
        <v/>
      </c>
      <c r="I298" s="482" t="str">
        <f>IF(AND('8'!I102=""),"",'8'!I102)</f>
        <v/>
      </c>
      <c r="J298" s="482" t="str">
        <f>IF(AND('8'!J102=""),"",'8'!J102)</f>
        <v/>
      </c>
      <c r="K298" s="482" t="str">
        <f>IF(AND('8'!K102=""),"",'8'!K102)</f>
        <v/>
      </c>
      <c r="L298" s="482" t="str">
        <f>IF(AND('8'!L102=""),"",'8'!L102)</f>
        <v/>
      </c>
      <c r="M298" s="482" t="str">
        <f>IF(AND('8'!M102=""),"",'8'!M102)</f>
        <v/>
      </c>
      <c r="N298" s="482" t="str">
        <f>IF(AND('8'!N102=""),"",'8'!N102)</f>
        <v/>
      </c>
      <c r="O298" s="482" t="str">
        <f>IF(AND('8'!O102=""),"",'8'!O102)</f>
        <v/>
      </c>
      <c r="P298" s="482" t="str">
        <f>IF(AND('8'!P102=""),"",'8'!P102)</f>
        <v/>
      </c>
      <c r="Q298" s="482" t="str">
        <f>IF(AND('8'!Q102=""),"",'8'!Q102)</f>
        <v/>
      </c>
      <c r="R298" s="482" t="str">
        <f>IF(AND('8'!R102=""),"",'8'!R102)</f>
        <v/>
      </c>
      <c r="S298" s="482" t="str">
        <f>IF(AND('8'!S102=""),"",'8'!S102)</f>
        <v/>
      </c>
      <c r="T298" s="482" t="str">
        <f>IF(AND('8'!T102=""),"",'8'!T102)</f>
        <v/>
      </c>
      <c r="U298" s="482" t="str">
        <f>IF(AND('8'!U102=""),"",'8'!U102)</f>
        <v/>
      </c>
      <c r="V298" s="482" t="str">
        <f>IF(AND('8'!V102=""),"",'8'!V102)</f>
        <v/>
      </c>
      <c r="W298" s="482" t="str">
        <f>IF(AND('8'!W102=""),"",'8'!W102)</f>
        <v/>
      </c>
      <c r="X298" s="482" t="str">
        <f>IF(AND('8'!X102=""),"",'8'!X102)</f>
        <v/>
      </c>
      <c r="Y298" s="482" t="str">
        <f>IF(AND('8'!Y102=""),"",'8'!Y102)</f>
        <v/>
      </c>
      <c r="Z298" s="482" t="str">
        <f>IF(AND('8'!Z102=""),"",'8'!Z102)</f>
        <v/>
      </c>
      <c r="AA298" s="482" t="str">
        <f>IF(AND('8'!AA102=""),"",'8'!AA102)</f>
        <v/>
      </c>
      <c r="AB298" s="482" t="str">
        <f>IF(AND('8'!AB102=""),"",'8'!AB102)</f>
        <v/>
      </c>
      <c r="AC298" s="482" t="str">
        <f>IF(AND('8'!AC102=""),"",'8'!AC102)</f>
        <v/>
      </c>
      <c r="AD298" s="482" t="str">
        <f>IF(AND('8'!AD102=""),"",'8'!AD102)</f>
        <v/>
      </c>
      <c r="AE298" s="482" t="str">
        <f>IF(AND('8'!AE102=""),"",'8'!AE102)</f>
        <v/>
      </c>
      <c r="AF298" s="482" t="str">
        <f>IF(AND('8'!AF102=""),"",'8'!AF102)</f>
        <v/>
      </c>
      <c r="AG298" s="482" t="str">
        <f>IF(AND('8'!AG102=""),"",'8'!AG102)</f>
        <v/>
      </c>
      <c r="AH298" s="482" t="str">
        <f>IF(AND('8'!AH102=""),"",'8'!AH102)</f>
        <v/>
      </c>
      <c r="AI298" s="482" t="str">
        <f>IF(AND('8'!AI102=""),"",'8'!AI102)</f>
        <v/>
      </c>
      <c r="AJ298" s="482" t="str">
        <f>IF(AND('8'!AJ102=""),"",'8'!AJ102)</f>
        <v/>
      </c>
      <c r="AK298" s="482" t="str">
        <f>IF(AND('8'!AK102=""),"",'8'!AK102)</f>
        <v/>
      </c>
      <c r="AL298" s="482" t="str">
        <f>IF(AND('8'!AL102=""),"",'8'!AL102)</f>
        <v/>
      </c>
      <c r="AM298" s="482" t="str">
        <f>IF(AND('8'!AM102=""),"",'8'!AM102)</f>
        <v/>
      </c>
      <c r="AN298" s="482" t="str">
        <f>IF(AND('8'!AN102=""),"",'8'!AN102)</f>
        <v/>
      </c>
      <c r="AO298" s="482" t="str">
        <f>IF(AND('8'!AO102=""),"",'8'!AO102)</f>
        <v/>
      </c>
      <c r="AP298" s="482" t="str">
        <f>IF(AND('8'!AP102=""),"",'8'!AP102)</f>
        <v/>
      </c>
      <c r="AQ298" s="482" t="str">
        <f>IF(AND('8'!AQ102=""),"",'8'!AQ102)</f>
        <v/>
      </c>
      <c r="AR298" s="482" t="str">
        <f>IF(AND('8'!AR102=""),"",'8'!AR102)</f>
        <v/>
      </c>
      <c r="AS298" s="482" t="str">
        <f>IF(AND('8'!AS102=""),"",'8'!AS102)</f>
        <v/>
      </c>
      <c r="AT298" s="482" t="str">
        <f>IF(AND('8'!AT102=""),"",'8'!AT102)</f>
        <v/>
      </c>
      <c r="AU298" s="482" t="str">
        <f>IF(AND('8'!AU102=""),"",'8'!AU102)</f>
        <v/>
      </c>
      <c r="AV298" s="482" t="str">
        <f>IF(AND('8'!AV102=""),"",'8'!AV102)</f>
        <v/>
      </c>
      <c r="AW298" s="482" t="str">
        <f>IF(AND('8'!AW102=""),"",'8'!AW102)</f>
        <v/>
      </c>
      <c r="AX298" s="482" t="str">
        <f>IF(AND('8'!AX102=""),"",'8'!AX102)</f>
        <v/>
      </c>
      <c r="AY298" s="482" t="str">
        <f>IF(AND('8'!AY102=""),"",'8'!AY102)</f>
        <v/>
      </c>
      <c r="AZ298" s="482" t="str">
        <f>IF(AND('8'!AZ102=""),"",'8'!AZ102)</f>
        <v/>
      </c>
      <c r="BA298" s="482" t="str">
        <f>IF(AND('8'!BA102=""),"",'8'!BA102)</f>
        <v/>
      </c>
      <c r="BB298" s="482" t="str">
        <f>IF(AND('8'!BB102=""),"",'8'!BB102)</f>
        <v/>
      </c>
      <c r="BC298" s="482" t="str">
        <f>IF(AND('8'!BC102=""),"",'8'!BC102)</f>
        <v/>
      </c>
      <c r="BD298" s="482" t="str">
        <f>IF(AND('8'!BD102=""),"",'8'!BD102)</f>
        <v/>
      </c>
      <c r="BE298" s="482" t="str">
        <f>IF(AND('8'!BE102=""),"",'8'!BE102)</f>
        <v/>
      </c>
      <c r="BF298" s="482" t="str">
        <f>IF(AND('8'!BF102=""),"",'8'!BF102)</f>
        <v/>
      </c>
      <c r="BG298" s="482" t="str">
        <f>IF(AND('8'!BG102=""),"",'8'!BG102)</f>
        <v/>
      </c>
      <c r="BH298" s="482" t="str">
        <f>IF(AND('8'!BH102=""),"",'8'!BH102)</f>
        <v/>
      </c>
      <c r="BI298" s="482" t="str">
        <f>IF(AND('8'!BI102=""),"",'8'!BI102)</f>
        <v/>
      </c>
      <c r="BJ298" s="482" t="str">
        <f>IF(AND('8'!BJ102=""),"",'8'!BJ102)</f>
        <v/>
      </c>
      <c r="BK298" s="482" t="str">
        <f>IF(AND('8'!BK102=""),"",'8'!BK102)</f>
        <v/>
      </c>
      <c r="BL298" s="482" t="str">
        <f>IF(AND('8'!BL102=""),"",'8'!BL102)</f>
        <v/>
      </c>
      <c r="BM298" s="482" t="str">
        <f>IF(AND('8'!BM102=""),"",'8'!BM102)</f>
        <v/>
      </c>
      <c r="BN298" s="482" t="str">
        <f>IF(AND('8'!BN102=""),"",'8'!BN102)</f>
        <v/>
      </c>
      <c r="BO298" s="482" t="str">
        <f>IF(AND('8'!BO102=""),"",'8'!BO102)</f>
        <v/>
      </c>
      <c r="BP298" s="482" t="str">
        <f>IF(AND('8'!BP102=""),"",'8'!BP102)</f>
        <v/>
      </c>
      <c r="BQ298" s="482" t="str">
        <f>IF(AND('8'!BQ102=""),"",'8'!BQ102)</f>
        <v/>
      </c>
      <c r="BR298" s="482" t="str">
        <f>IF(AND('8'!BR102=""),"",'8'!BR102)</f>
        <v/>
      </c>
      <c r="BS298" s="482" t="str">
        <f>IF(AND('8'!BS102=""),"",'8'!BS102)</f>
        <v/>
      </c>
      <c r="BT298" s="482" t="str">
        <f>IF(AND('8'!BT102=""),"",'8'!BT102)</f>
        <v/>
      </c>
      <c r="BU298" s="482" t="str">
        <f>IF(AND('8'!BU102=""),"",'8'!BU102)</f>
        <v/>
      </c>
      <c r="BV298" s="482" t="str">
        <f>IF(AND('8'!BV102=""),"",'8'!BV102)</f>
        <v/>
      </c>
      <c r="BW298" s="482" t="str">
        <f>IF(AND('8'!BW102=""),"",'8'!BW102)</f>
        <v/>
      </c>
      <c r="BX298" s="482" t="str">
        <f>IF(AND('8'!BX102=""),"",'8'!BX102)</f>
        <v/>
      </c>
      <c r="BY298" s="482" t="str">
        <f>IF(AND('8'!BY102=""),"",'8'!BY102)</f>
        <v/>
      </c>
      <c r="BZ298" s="482" t="str">
        <f>IF(AND('8'!BZ102=""),"",'8'!BZ102)</f>
        <v/>
      </c>
      <c r="CA298" s="482" t="str">
        <f>IF(AND('8'!CA102=""),"",'8'!CA102)</f>
        <v/>
      </c>
      <c r="CB298" s="482" t="str">
        <f>IF(AND('8'!CB102=""),"",'8'!CB102)</f>
        <v/>
      </c>
      <c r="CC298" s="482" t="str">
        <f>IF(AND('8'!CC102=""),"",'8'!CC102)</f>
        <v/>
      </c>
      <c r="CD298" s="482" t="str">
        <f>IF(AND('8'!CD102=""),"",'8'!CD102)</f>
        <v/>
      </c>
      <c r="CE298" s="482" t="str">
        <f>IF(AND('8'!CE102=""),"",'8'!CE102)</f>
        <v/>
      </c>
      <c r="CF298" s="482" t="str">
        <f>IF(AND('8'!CF102=""),"",'8'!CF102)</f>
        <v/>
      </c>
      <c r="CG298" s="482" t="str">
        <f>IF(AND('8'!CG102=""),"",'8'!CG102)</f>
        <v/>
      </c>
      <c r="CH298" s="482" t="str">
        <f>IF(AND('8'!CH102=""),"",'8'!CH102)</f>
        <v/>
      </c>
      <c r="CI298" s="482" t="str">
        <f>IF(AND('8'!CI102=""),"",'8'!CI102)</f>
        <v/>
      </c>
      <c r="CJ298" s="482" t="str">
        <f>IF(AND('8'!CJ102=""),"",'8'!CJ102)</f>
        <v/>
      </c>
      <c r="CK298" s="482" t="str">
        <f>IF(AND('8'!CK102=""),"",'8'!CK102)</f>
        <v/>
      </c>
      <c r="CL298" s="482" t="str">
        <f>IF(AND('8'!CL102=""),"",'8'!CL102)</f>
        <v/>
      </c>
      <c r="CM298" s="482" t="str">
        <f>IF(AND('8'!CM102=""),"",'8'!CM102)</f>
        <v/>
      </c>
      <c r="CN298" s="482" t="str">
        <f>IF(AND('8'!CN102=""),"",'8'!CN102)</f>
        <v/>
      </c>
      <c r="CO298" s="482" t="str">
        <f>IF(AND('8'!CO102=""),"",'8'!CO102)</f>
        <v/>
      </c>
      <c r="CP298" s="482" t="str">
        <f>IF(AND('8'!CP102=""),"",'8'!CP102)</f>
        <v/>
      </c>
      <c r="CQ298" s="482" t="str">
        <f>IF(AND('8'!CQ102=""),"",'8'!CQ102)</f>
        <v/>
      </c>
      <c r="CR298" s="482" t="str">
        <f>IF(AND('8'!CR102=""),"",'8'!CR102)</f>
        <v/>
      </c>
      <c r="CS298" s="482" t="str">
        <f>IF(AND('8'!CS102=""),"",'8'!CS102)</f>
        <v/>
      </c>
      <c r="CT298" s="482" t="str">
        <f>IF(AND('8'!CT102=""),"",'8'!CT102)</f>
        <v/>
      </c>
      <c r="CU298" s="482" t="str">
        <f>IF(AND('8'!CU102=""),"",'8'!CU102)</f>
        <v/>
      </c>
      <c r="CV298" s="482" t="str">
        <f>IF(AND('8'!CV102=""),"",'8'!CV102)</f>
        <v/>
      </c>
      <c r="CW298" s="482" t="str">
        <f>IF(AND('8'!CW102=""),"",'8'!CW102)</f>
        <v/>
      </c>
      <c r="CX298" s="482" t="str">
        <f>IF(AND('8'!CX102=""),"",'8'!CX102)</f>
        <v/>
      </c>
      <c r="CY298" s="482" t="str">
        <f>IF(AND('8'!CY102=""),"",'8'!CY102)</f>
        <v/>
      </c>
      <c r="CZ298" s="482" t="str">
        <f>IF(AND('8'!CZ102=""),"",'8'!CZ102)</f>
        <v/>
      </c>
      <c r="DA298" s="482" t="str">
        <f>IF(AND('8'!DA102=""),"",'8'!DA102)</f>
        <v/>
      </c>
      <c r="DB298" s="482" t="str">
        <f>IF(AND('8'!DB102=""),"",'8'!DB102)</f>
        <v/>
      </c>
      <c r="DC298" s="482" t="str">
        <f>IF(AND('8'!DC102=""),"",'8'!DC102)</f>
        <v/>
      </c>
      <c r="DD298" s="482" t="str">
        <f>IF(AND('8'!DD102=""),"",'8'!DD102)</f>
        <v/>
      </c>
      <c r="DE298" s="482" t="str">
        <f>IF(AND('8'!DE102=""),"",'8'!DE102)</f>
        <v/>
      </c>
      <c r="DF298" s="482" t="str">
        <f>IF(AND('8'!DF102=""),"",'8'!DF102)</f>
        <v/>
      </c>
      <c r="DG298" s="482" t="str">
        <f>IF(AND('8'!DG102=""),"",'8'!DG102)</f>
        <v/>
      </c>
      <c r="DH298" s="482" t="str">
        <f>IF(AND('8'!DH102=""),"",'8'!DH102)</f>
        <v/>
      </c>
      <c r="DI298" s="482" t="str">
        <f>IF(AND('8'!DI102=""),"",'8'!DI102)</f>
        <v/>
      </c>
      <c r="DJ298" s="482" t="str">
        <f>IF(AND('8'!DJ102=""),"",'8'!DJ102)</f>
        <v/>
      </c>
      <c r="DK298" s="482" t="str">
        <f>IF(AND('8'!DK102=""),"",'8'!DK102)</f>
        <v/>
      </c>
      <c r="DL298" s="482" t="str">
        <f>IF(AND('8'!DL102=""),"",'8'!DL102)</f>
        <v/>
      </c>
      <c r="DM298" s="482" t="str">
        <f>IF(AND('8'!DM102=""),"",'8'!DM102)</f>
        <v/>
      </c>
      <c r="DN298" s="482" t="str">
        <f>IF(AND('8'!DN102=""),"",'8'!DN102)</f>
        <v/>
      </c>
      <c r="DO298" s="482" t="str">
        <f>IF(AND('8'!DO102=""),"",'8'!DO102)</f>
        <v/>
      </c>
      <c r="DP298" s="482" t="str">
        <f>IF(AND('8'!DP102=""),"",'8'!DP102)</f>
        <v/>
      </c>
      <c r="DQ298" s="482" t="str">
        <f>IF(AND('8'!DQ102=""),"",'8'!DQ102)</f>
        <v/>
      </c>
      <c r="DR298" s="482" t="str">
        <f>IF(AND('8'!DR102=""),"",'8'!DR102)</f>
        <v/>
      </c>
      <c r="DS298" s="482" t="str">
        <f>IF(AND('8'!DS102=""),"",'8'!DS102)</f>
        <v/>
      </c>
      <c r="DT298" s="482" t="str">
        <f>IF(AND('8'!DT102=""),"",'8'!DT102)</f>
        <v/>
      </c>
      <c r="DU298" s="482" t="str">
        <f>IF(AND('8'!DU102=""),"",'8'!DU102)</f>
        <v/>
      </c>
      <c r="DV298" s="482" t="str">
        <f>IF(AND('8'!DV102=""),"",'8'!DV102)</f>
        <v/>
      </c>
      <c r="DW298" s="482" t="str">
        <f>IF(AND('8'!DW102=""),"",'8'!DW102)</f>
        <v/>
      </c>
      <c r="DX298" s="482" t="str">
        <f>IF(AND('8'!DX102=""),"",'8'!DX102)</f>
        <v/>
      </c>
      <c r="DY298" s="482" t="str">
        <f>IF(AND('8'!DY102=""),"",'8'!DY102)</f>
        <v/>
      </c>
      <c r="DZ298" s="482" t="str">
        <f>IF(AND('8'!DZ102=""),"",'8'!DZ102)</f>
        <v/>
      </c>
      <c r="EA298" s="482" t="str">
        <f>IF(AND('8'!EA102=""),"",'8'!EA102)</f>
        <v/>
      </c>
      <c r="EB298" s="482" t="str">
        <f>IF(AND('8'!EB102=""),"",'8'!EB102)</f>
        <v/>
      </c>
      <c r="EC298" s="482" t="str">
        <f>IF(AND('8'!EC102=""),"",'8'!EC102)</f>
        <v/>
      </c>
      <c r="ED298" s="482" t="str">
        <f>IF(AND('8'!ED102=""),"",'8'!ED102)</f>
        <v/>
      </c>
      <c r="EE298" s="482" t="str">
        <f>IF(AND('8'!EE102=""),"",'8'!EE102)</f>
        <v/>
      </c>
      <c r="EF298" s="482" t="str">
        <f>IF(AND('8'!EF102=""),"",'8'!EF102)</f>
        <v/>
      </c>
      <c r="EG298" s="482" t="str">
        <f>IF(AND('8'!EG102=""),"",'8'!EG102)</f>
        <v/>
      </c>
      <c r="EH298" s="482" t="str">
        <f>IF(AND('8'!EH102=""),"",'8'!EH102)</f>
        <v/>
      </c>
      <c r="EI298" s="482" t="str">
        <f>IF(AND('8'!EI102=""),"",'8'!EI102)</f>
        <v/>
      </c>
      <c r="EJ298" s="482" t="str">
        <f>IF(AND('8'!EJ102=""),"",'8'!EJ102)</f>
        <v/>
      </c>
      <c r="EK298" s="482" t="str">
        <f>IF(AND('8'!EK102=""),"",'8'!EK102)</f>
        <v/>
      </c>
      <c r="EL298" s="482" t="str">
        <f>IF(AND('8'!EL102=""),"",'8'!EL102)</f>
        <v/>
      </c>
      <c r="EM298" s="482" t="str">
        <f>IF(AND('8'!EM102=""),"",'8'!EM102)</f>
        <v/>
      </c>
      <c r="EN298" s="482" t="str">
        <f>IF(AND('8'!EN102=""),"",'8'!EN102)</f>
        <v/>
      </c>
      <c r="EO298" s="482" t="str">
        <f>IF(AND('8'!EO102=""),"",'8'!EO102)</f>
        <v/>
      </c>
      <c r="EP298" s="482" t="str">
        <f>IF(AND('8'!EP102=""),"",'8'!EP102)</f>
        <v/>
      </c>
      <c r="EQ298" s="482" t="str">
        <f>IF(AND('8'!EQ102=""),"",'8'!EQ102)</f>
        <v/>
      </c>
      <c r="ER298" s="482" t="str">
        <f>IF(AND('8'!ER102=""),"",'8'!ER102)</f>
        <v/>
      </c>
      <c r="ES298" s="482" t="str">
        <f>IF(AND('8'!ES102=""),"",'8'!ES102)</f>
        <v/>
      </c>
      <c r="ET298" s="482" t="str">
        <f>IF(AND('8'!ET102=""),"",'8'!ET102)</f>
        <v/>
      </c>
      <c r="EU298" s="482" t="str">
        <f>IF(AND('8'!EU102=""),"",'8'!EU102)</f>
        <v/>
      </c>
      <c r="EV298" s="482" t="str">
        <f>IF(AND('8'!EV102=""),"",'8'!EV102)</f>
        <v/>
      </c>
      <c r="EW298" s="482" t="str">
        <f>IF(AND('8'!EW102=""),"",'8'!EW102)</f>
        <v/>
      </c>
      <c r="EX298" s="482" t="str">
        <f>IF(AND('8'!EX102=""),"",'8'!EX102)</f>
        <v/>
      </c>
      <c r="EY298" s="482" t="str">
        <f>IF(AND('8'!EY102=""),"",'8'!EY102)</f>
        <v/>
      </c>
      <c r="EZ298" s="482" t="str">
        <f>IF(AND('8'!EZ102=""),"",'8'!EZ102)</f>
        <v/>
      </c>
      <c r="FA298" s="482" t="str">
        <f>IF(AND('8'!FA102=""),"",'8'!FA102)</f>
        <v/>
      </c>
      <c r="FB298" s="482" t="str">
        <f>IF(AND('8'!FB102=""),"",'8'!FB102)</f>
        <v/>
      </c>
      <c r="FC298" s="482" t="str">
        <f>IF(AND('8'!FC102=""),"",'8'!FC102)</f>
        <v/>
      </c>
      <c r="FD298" s="482" t="str">
        <f>IF(AND('8'!FD102=""),"",'8'!FD102)</f>
        <v/>
      </c>
      <c r="FE298" s="482" t="str">
        <f>IF(AND('8'!FE102=""),"",'8'!FE102)</f>
        <v/>
      </c>
      <c r="FF298" s="482" t="str">
        <f>IF(AND('8'!FF102=""),"",'8'!FF102)</f>
        <v xml:space="preserve"> </v>
      </c>
      <c r="FG298" s="482" t="str">
        <f>IF(AND('8'!FG102=""),"",'8'!FG102)</f>
        <v/>
      </c>
      <c r="FH298" s="482" t="str">
        <f>IF(AND('8'!FH102=""),"",'8'!FH102)</f>
        <v/>
      </c>
      <c r="FI298" s="482" t="str">
        <f>IF(AND('8'!FI102=""),"",'8'!FI102)</f>
        <v/>
      </c>
      <c r="FJ298" s="482" t="str">
        <f>IF(AND('8'!FJ102=""),"",'8'!FJ102)</f>
        <v/>
      </c>
      <c r="FK298" s="482" t="str">
        <f>IF(AND('8'!FK102=""),"",'8'!FK102)</f>
        <v/>
      </c>
      <c r="FL298" s="482" t="str">
        <f>IF(AND('8'!FL102=""),"",'8'!FL102)</f>
        <v/>
      </c>
      <c r="FM298" s="482" t="str">
        <f>IF(AND('8'!FM102=""),"",'8'!FM102)</f>
        <v xml:space="preserve"> </v>
      </c>
      <c r="FN298" s="482" t="str">
        <f>IF(AND('8'!FN102=""),"",'8'!FN102)</f>
        <v/>
      </c>
      <c r="FO298" s="482" t="str">
        <f>IF(AND('8'!FO102=""),"",'8'!FO102)</f>
        <v/>
      </c>
      <c r="FP298" s="482" t="str">
        <f>IF(AND('8'!FP102=""),"",'8'!FP102)</f>
        <v/>
      </c>
      <c r="FQ298" s="482" t="str">
        <f>IF(AND('8'!FQ102=""),"",'8'!FQ102)</f>
        <v/>
      </c>
      <c r="FR298" s="482" t="str">
        <f>IF(AND('8'!FR102=""),"",'8'!FR102)</f>
        <v/>
      </c>
      <c r="FS298" s="482" t="str">
        <f>IF(AND('8'!FS102=""),"",'8'!FS102)</f>
        <v/>
      </c>
      <c r="FT298" s="482" t="str">
        <f>IF(AND('8'!FT102=""),"",'8'!FT102)</f>
        <v xml:space="preserve"> </v>
      </c>
      <c r="FU298" s="482" t="str">
        <f>IF(AND('8'!FV102=""),"",'8'!FV102)</f>
        <v>-</v>
      </c>
      <c r="FV298" s="482" t="str">
        <f>IF(AND('8'!FW102=""),"",'8'!FW102)</f>
        <v>-</v>
      </c>
      <c r="FW298" s="482" t="str">
        <f>IF(AND('8'!FX102=""),"",'8'!FX102)</f>
        <v>-</v>
      </c>
      <c r="FX298" s="482" t="str">
        <f>IF(AND('8'!FY102=""),"",'8'!FY102)</f>
        <v>-</v>
      </c>
      <c r="FY298" s="482" t="str">
        <f>IF(AND('8'!FZ102=""),"",'8'!FZ102)</f>
        <v>-</v>
      </c>
      <c r="FZ298" s="482" t="str">
        <f>IF(AND('8'!GA102=""),"",'8'!GA102)</f>
        <v>-</v>
      </c>
      <c r="GA298" s="482" t="str">
        <f>IF(AND('8'!GB102=""),"",'8'!GB102)</f>
        <v>-</v>
      </c>
      <c r="GB298" s="482" t="str">
        <f>IF(AND('8'!GC102=""),"",'8'!GC102)</f>
        <v>-</v>
      </c>
      <c r="GC298" s="482" t="str">
        <f>IF(AND('8'!GD102=""),"",'8'!GD102)</f>
        <v>-</v>
      </c>
      <c r="GD298" s="482" t="str">
        <f>IF(AND('8'!GE102=""),"",'8'!GE102)</f>
        <v>-</v>
      </c>
      <c r="GE298" s="482" t="str">
        <f>IF(AND('8'!GF102=""),"",'8'!GF102)</f>
        <v>-</v>
      </c>
      <c r="GF298" s="482" t="str">
        <f>IF(AND('8'!GG102=""),"",'8'!GG102)</f>
        <v>-</v>
      </c>
      <c r="GG298" s="482" t="str">
        <f>IF(AND('8'!GH102=""),"",IF(AND('8'!GH102="-"),"",'8'!GH102))</f>
        <v/>
      </c>
      <c r="GH298" s="50" t="str">
        <f>IF(AND(C298=""),"",VLOOKUP(B298,Register!$A$7:$CL$311,36,FALSE))</f>
        <v/>
      </c>
      <c r="GI298" s="483" t="str">
        <f>IF(AND('8'!GL102=""),"",'8'!GL102)</f>
        <v/>
      </c>
      <c r="GJ298" s="173" t="str">
        <f>IF(AND('8'!FU102=""),"",'8'!FU102)</f>
        <v/>
      </c>
    </row>
    <row r="299" spans="1:192" ht="21">
      <c r="A299" s="480">
        <v>291</v>
      </c>
      <c r="B299" s="481" t="str">
        <f>IF(AND('8'!B103=""),"",'8'!B103)</f>
        <v/>
      </c>
      <c r="C299" s="196" t="str">
        <f>IF(AND('8'!C103=""),"",'8'!C103)</f>
        <v/>
      </c>
      <c r="D299" s="196" t="str">
        <f>IF(AND('8'!D103=""),"",'8'!D103)</f>
        <v/>
      </c>
      <c r="E299" s="201" t="str">
        <f>IF(AND('8'!E103=""),"",'8'!E103)</f>
        <v/>
      </c>
      <c r="F299" s="482" t="str">
        <f>IF(AND('8'!F103=""),"",'8'!F103)</f>
        <v/>
      </c>
      <c r="G299" s="482" t="str">
        <f>IF(AND('8'!G103=""),"",'8'!G103)</f>
        <v/>
      </c>
      <c r="H299" s="482" t="str">
        <f>IF(AND('8'!H103=""),"",'8'!H103)</f>
        <v/>
      </c>
      <c r="I299" s="482" t="str">
        <f>IF(AND('8'!I103=""),"",'8'!I103)</f>
        <v/>
      </c>
      <c r="J299" s="482" t="str">
        <f>IF(AND('8'!J103=""),"",'8'!J103)</f>
        <v/>
      </c>
      <c r="K299" s="482" t="str">
        <f>IF(AND('8'!K103=""),"",'8'!K103)</f>
        <v/>
      </c>
      <c r="L299" s="482" t="str">
        <f>IF(AND('8'!L103=""),"",'8'!L103)</f>
        <v/>
      </c>
      <c r="M299" s="482" t="str">
        <f>IF(AND('8'!M103=""),"",'8'!M103)</f>
        <v/>
      </c>
      <c r="N299" s="482" t="str">
        <f>IF(AND('8'!N103=""),"",'8'!N103)</f>
        <v/>
      </c>
      <c r="O299" s="482" t="str">
        <f>IF(AND('8'!O103=""),"",'8'!O103)</f>
        <v/>
      </c>
      <c r="P299" s="482" t="str">
        <f>IF(AND('8'!P103=""),"",'8'!P103)</f>
        <v/>
      </c>
      <c r="Q299" s="482" t="str">
        <f>IF(AND('8'!Q103=""),"",'8'!Q103)</f>
        <v/>
      </c>
      <c r="R299" s="482" t="str">
        <f>IF(AND('8'!R103=""),"",'8'!R103)</f>
        <v/>
      </c>
      <c r="S299" s="482" t="str">
        <f>IF(AND('8'!S103=""),"",'8'!S103)</f>
        <v/>
      </c>
      <c r="T299" s="482" t="str">
        <f>IF(AND('8'!T103=""),"",'8'!T103)</f>
        <v/>
      </c>
      <c r="U299" s="482" t="str">
        <f>IF(AND('8'!U103=""),"",'8'!U103)</f>
        <v/>
      </c>
      <c r="V299" s="482" t="str">
        <f>IF(AND('8'!V103=""),"",'8'!V103)</f>
        <v/>
      </c>
      <c r="W299" s="482" t="str">
        <f>IF(AND('8'!W103=""),"",'8'!W103)</f>
        <v/>
      </c>
      <c r="X299" s="482" t="str">
        <f>IF(AND('8'!X103=""),"",'8'!X103)</f>
        <v/>
      </c>
      <c r="Y299" s="482" t="str">
        <f>IF(AND('8'!Y103=""),"",'8'!Y103)</f>
        <v/>
      </c>
      <c r="Z299" s="482" t="str">
        <f>IF(AND('8'!Z103=""),"",'8'!Z103)</f>
        <v/>
      </c>
      <c r="AA299" s="482" t="str">
        <f>IF(AND('8'!AA103=""),"",'8'!AA103)</f>
        <v/>
      </c>
      <c r="AB299" s="482" t="str">
        <f>IF(AND('8'!AB103=""),"",'8'!AB103)</f>
        <v/>
      </c>
      <c r="AC299" s="482" t="str">
        <f>IF(AND('8'!AC103=""),"",'8'!AC103)</f>
        <v/>
      </c>
      <c r="AD299" s="482" t="str">
        <f>IF(AND('8'!AD103=""),"",'8'!AD103)</f>
        <v/>
      </c>
      <c r="AE299" s="482" t="str">
        <f>IF(AND('8'!AE103=""),"",'8'!AE103)</f>
        <v/>
      </c>
      <c r="AF299" s="482" t="str">
        <f>IF(AND('8'!AF103=""),"",'8'!AF103)</f>
        <v/>
      </c>
      <c r="AG299" s="482" t="str">
        <f>IF(AND('8'!AG103=""),"",'8'!AG103)</f>
        <v/>
      </c>
      <c r="AH299" s="482" t="str">
        <f>IF(AND('8'!AH103=""),"",'8'!AH103)</f>
        <v/>
      </c>
      <c r="AI299" s="482" t="str">
        <f>IF(AND('8'!AI103=""),"",'8'!AI103)</f>
        <v/>
      </c>
      <c r="AJ299" s="482" t="str">
        <f>IF(AND('8'!AJ103=""),"",'8'!AJ103)</f>
        <v/>
      </c>
      <c r="AK299" s="482" t="str">
        <f>IF(AND('8'!AK103=""),"",'8'!AK103)</f>
        <v/>
      </c>
      <c r="AL299" s="482" t="str">
        <f>IF(AND('8'!AL103=""),"",'8'!AL103)</f>
        <v/>
      </c>
      <c r="AM299" s="482" t="str">
        <f>IF(AND('8'!AM103=""),"",'8'!AM103)</f>
        <v/>
      </c>
      <c r="AN299" s="482" t="str">
        <f>IF(AND('8'!AN103=""),"",'8'!AN103)</f>
        <v/>
      </c>
      <c r="AO299" s="482" t="str">
        <f>IF(AND('8'!AO103=""),"",'8'!AO103)</f>
        <v/>
      </c>
      <c r="AP299" s="482" t="str">
        <f>IF(AND('8'!AP103=""),"",'8'!AP103)</f>
        <v/>
      </c>
      <c r="AQ299" s="482" t="str">
        <f>IF(AND('8'!AQ103=""),"",'8'!AQ103)</f>
        <v/>
      </c>
      <c r="AR299" s="482" t="str">
        <f>IF(AND('8'!AR103=""),"",'8'!AR103)</f>
        <v/>
      </c>
      <c r="AS299" s="482" t="str">
        <f>IF(AND('8'!AS103=""),"",'8'!AS103)</f>
        <v/>
      </c>
      <c r="AT299" s="482" t="str">
        <f>IF(AND('8'!AT103=""),"",'8'!AT103)</f>
        <v/>
      </c>
      <c r="AU299" s="482" t="str">
        <f>IF(AND('8'!AU103=""),"",'8'!AU103)</f>
        <v/>
      </c>
      <c r="AV299" s="482" t="str">
        <f>IF(AND('8'!AV103=""),"",'8'!AV103)</f>
        <v/>
      </c>
      <c r="AW299" s="482" t="str">
        <f>IF(AND('8'!AW103=""),"",'8'!AW103)</f>
        <v/>
      </c>
      <c r="AX299" s="482" t="str">
        <f>IF(AND('8'!AX103=""),"",'8'!AX103)</f>
        <v/>
      </c>
      <c r="AY299" s="482" t="str">
        <f>IF(AND('8'!AY103=""),"",'8'!AY103)</f>
        <v/>
      </c>
      <c r="AZ299" s="482" t="str">
        <f>IF(AND('8'!AZ103=""),"",'8'!AZ103)</f>
        <v/>
      </c>
      <c r="BA299" s="482" t="str">
        <f>IF(AND('8'!BA103=""),"",'8'!BA103)</f>
        <v/>
      </c>
      <c r="BB299" s="482" t="str">
        <f>IF(AND('8'!BB103=""),"",'8'!BB103)</f>
        <v/>
      </c>
      <c r="BC299" s="482" t="str">
        <f>IF(AND('8'!BC103=""),"",'8'!BC103)</f>
        <v/>
      </c>
      <c r="BD299" s="482" t="str">
        <f>IF(AND('8'!BD103=""),"",'8'!BD103)</f>
        <v/>
      </c>
      <c r="BE299" s="482" t="str">
        <f>IF(AND('8'!BE103=""),"",'8'!BE103)</f>
        <v/>
      </c>
      <c r="BF299" s="482" t="str">
        <f>IF(AND('8'!BF103=""),"",'8'!BF103)</f>
        <v/>
      </c>
      <c r="BG299" s="482" t="str">
        <f>IF(AND('8'!BG103=""),"",'8'!BG103)</f>
        <v/>
      </c>
      <c r="BH299" s="482" t="str">
        <f>IF(AND('8'!BH103=""),"",'8'!BH103)</f>
        <v/>
      </c>
      <c r="BI299" s="482" t="str">
        <f>IF(AND('8'!BI103=""),"",'8'!BI103)</f>
        <v/>
      </c>
      <c r="BJ299" s="482" t="str">
        <f>IF(AND('8'!BJ103=""),"",'8'!BJ103)</f>
        <v/>
      </c>
      <c r="BK299" s="482" t="str">
        <f>IF(AND('8'!BK103=""),"",'8'!BK103)</f>
        <v/>
      </c>
      <c r="BL299" s="482" t="str">
        <f>IF(AND('8'!BL103=""),"",'8'!BL103)</f>
        <v/>
      </c>
      <c r="BM299" s="482" t="str">
        <f>IF(AND('8'!BM103=""),"",'8'!BM103)</f>
        <v/>
      </c>
      <c r="BN299" s="482" t="str">
        <f>IF(AND('8'!BN103=""),"",'8'!BN103)</f>
        <v/>
      </c>
      <c r="BO299" s="482" t="str">
        <f>IF(AND('8'!BO103=""),"",'8'!BO103)</f>
        <v/>
      </c>
      <c r="BP299" s="482" t="str">
        <f>IF(AND('8'!BP103=""),"",'8'!BP103)</f>
        <v/>
      </c>
      <c r="BQ299" s="482" t="str">
        <f>IF(AND('8'!BQ103=""),"",'8'!BQ103)</f>
        <v/>
      </c>
      <c r="BR299" s="482" t="str">
        <f>IF(AND('8'!BR103=""),"",'8'!BR103)</f>
        <v/>
      </c>
      <c r="BS299" s="482" t="str">
        <f>IF(AND('8'!BS103=""),"",'8'!BS103)</f>
        <v/>
      </c>
      <c r="BT299" s="482" t="str">
        <f>IF(AND('8'!BT103=""),"",'8'!BT103)</f>
        <v/>
      </c>
      <c r="BU299" s="482" t="str">
        <f>IF(AND('8'!BU103=""),"",'8'!BU103)</f>
        <v/>
      </c>
      <c r="BV299" s="482" t="str">
        <f>IF(AND('8'!BV103=""),"",'8'!BV103)</f>
        <v/>
      </c>
      <c r="BW299" s="482" t="str">
        <f>IF(AND('8'!BW103=""),"",'8'!BW103)</f>
        <v/>
      </c>
      <c r="BX299" s="482" t="str">
        <f>IF(AND('8'!BX103=""),"",'8'!BX103)</f>
        <v/>
      </c>
      <c r="BY299" s="482" t="str">
        <f>IF(AND('8'!BY103=""),"",'8'!BY103)</f>
        <v/>
      </c>
      <c r="BZ299" s="482" t="str">
        <f>IF(AND('8'!BZ103=""),"",'8'!BZ103)</f>
        <v/>
      </c>
      <c r="CA299" s="482" t="str">
        <f>IF(AND('8'!CA103=""),"",'8'!CA103)</f>
        <v/>
      </c>
      <c r="CB299" s="482" t="str">
        <f>IF(AND('8'!CB103=""),"",'8'!CB103)</f>
        <v/>
      </c>
      <c r="CC299" s="482" t="str">
        <f>IF(AND('8'!CC103=""),"",'8'!CC103)</f>
        <v/>
      </c>
      <c r="CD299" s="482" t="str">
        <f>IF(AND('8'!CD103=""),"",'8'!CD103)</f>
        <v/>
      </c>
      <c r="CE299" s="482" t="str">
        <f>IF(AND('8'!CE103=""),"",'8'!CE103)</f>
        <v/>
      </c>
      <c r="CF299" s="482" t="str">
        <f>IF(AND('8'!CF103=""),"",'8'!CF103)</f>
        <v/>
      </c>
      <c r="CG299" s="482" t="str">
        <f>IF(AND('8'!CG103=""),"",'8'!CG103)</f>
        <v/>
      </c>
      <c r="CH299" s="482" t="str">
        <f>IF(AND('8'!CH103=""),"",'8'!CH103)</f>
        <v/>
      </c>
      <c r="CI299" s="482" t="str">
        <f>IF(AND('8'!CI103=""),"",'8'!CI103)</f>
        <v/>
      </c>
      <c r="CJ299" s="482" t="str">
        <f>IF(AND('8'!CJ103=""),"",'8'!CJ103)</f>
        <v/>
      </c>
      <c r="CK299" s="482" t="str">
        <f>IF(AND('8'!CK103=""),"",'8'!CK103)</f>
        <v/>
      </c>
      <c r="CL299" s="482" t="str">
        <f>IF(AND('8'!CL103=""),"",'8'!CL103)</f>
        <v/>
      </c>
      <c r="CM299" s="482" t="str">
        <f>IF(AND('8'!CM103=""),"",'8'!CM103)</f>
        <v/>
      </c>
      <c r="CN299" s="482" t="str">
        <f>IF(AND('8'!CN103=""),"",'8'!CN103)</f>
        <v/>
      </c>
      <c r="CO299" s="482" t="str">
        <f>IF(AND('8'!CO103=""),"",'8'!CO103)</f>
        <v/>
      </c>
      <c r="CP299" s="482" t="str">
        <f>IF(AND('8'!CP103=""),"",'8'!CP103)</f>
        <v/>
      </c>
      <c r="CQ299" s="482" t="str">
        <f>IF(AND('8'!CQ103=""),"",'8'!CQ103)</f>
        <v/>
      </c>
      <c r="CR299" s="482" t="str">
        <f>IF(AND('8'!CR103=""),"",'8'!CR103)</f>
        <v/>
      </c>
      <c r="CS299" s="482" t="str">
        <f>IF(AND('8'!CS103=""),"",'8'!CS103)</f>
        <v/>
      </c>
      <c r="CT299" s="482" t="str">
        <f>IF(AND('8'!CT103=""),"",'8'!CT103)</f>
        <v/>
      </c>
      <c r="CU299" s="482" t="str">
        <f>IF(AND('8'!CU103=""),"",'8'!CU103)</f>
        <v/>
      </c>
      <c r="CV299" s="482" t="str">
        <f>IF(AND('8'!CV103=""),"",'8'!CV103)</f>
        <v/>
      </c>
      <c r="CW299" s="482" t="str">
        <f>IF(AND('8'!CW103=""),"",'8'!CW103)</f>
        <v/>
      </c>
      <c r="CX299" s="482" t="str">
        <f>IF(AND('8'!CX103=""),"",'8'!CX103)</f>
        <v/>
      </c>
      <c r="CY299" s="482" t="str">
        <f>IF(AND('8'!CY103=""),"",'8'!CY103)</f>
        <v/>
      </c>
      <c r="CZ299" s="482" t="str">
        <f>IF(AND('8'!CZ103=""),"",'8'!CZ103)</f>
        <v/>
      </c>
      <c r="DA299" s="482" t="str">
        <f>IF(AND('8'!DA103=""),"",'8'!DA103)</f>
        <v/>
      </c>
      <c r="DB299" s="482" t="str">
        <f>IF(AND('8'!DB103=""),"",'8'!DB103)</f>
        <v/>
      </c>
      <c r="DC299" s="482" t="str">
        <f>IF(AND('8'!DC103=""),"",'8'!DC103)</f>
        <v/>
      </c>
      <c r="DD299" s="482" t="str">
        <f>IF(AND('8'!DD103=""),"",'8'!DD103)</f>
        <v/>
      </c>
      <c r="DE299" s="482" t="str">
        <f>IF(AND('8'!DE103=""),"",'8'!DE103)</f>
        <v/>
      </c>
      <c r="DF299" s="482" t="str">
        <f>IF(AND('8'!DF103=""),"",'8'!DF103)</f>
        <v/>
      </c>
      <c r="DG299" s="482" t="str">
        <f>IF(AND('8'!DG103=""),"",'8'!DG103)</f>
        <v/>
      </c>
      <c r="DH299" s="482" t="str">
        <f>IF(AND('8'!DH103=""),"",'8'!DH103)</f>
        <v/>
      </c>
      <c r="DI299" s="482" t="str">
        <f>IF(AND('8'!DI103=""),"",'8'!DI103)</f>
        <v/>
      </c>
      <c r="DJ299" s="482" t="str">
        <f>IF(AND('8'!DJ103=""),"",'8'!DJ103)</f>
        <v/>
      </c>
      <c r="DK299" s="482" t="str">
        <f>IF(AND('8'!DK103=""),"",'8'!DK103)</f>
        <v/>
      </c>
      <c r="DL299" s="482" t="str">
        <f>IF(AND('8'!DL103=""),"",'8'!DL103)</f>
        <v/>
      </c>
      <c r="DM299" s="482" t="str">
        <f>IF(AND('8'!DM103=""),"",'8'!DM103)</f>
        <v/>
      </c>
      <c r="DN299" s="482" t="str">
        <f>IF(AND('8'!DN103=""),"",'8'!DN103)</f>
        <v/>
      </c>
      <c r="DO299" s="482" t="str">
        <f>IF(AND('8'!DO103=""),"",'8'!DO103)</f>
        <v/>
      </c>
      <c r="DP299" s="482" t="str">
        <f>IF(AND('8'!DP103=""),"",'8'!DP103)</f>
        <v/>
      </c>
      <c r="DQ299" s="482" t="str">
        <f>IF(AND('8'!DQ103=""),"",'8'!DQ103)</f>
        <v/>
      </c>
      <c r="DR299" s="482" t="str">
        <f>IF(AND('8'!DR103=""),"",'8'!DR103)</f>
        <v/>
      </c>
      <c r="DS299" s="482" t="str">
        <f>IF(AND('8'!DS103=""),"",'8'!DS103)</f>
        <v/>
      </c>
      <c r="DT299" s="482" t="str">
        <f>IF(AND('8'!DT103=""),"",'8'!DT103)</f>
        <v/>
      </c>
      <c r="DU299" s="482" t="str">
        <f>IF(AND('8'!DU103=""),"",'8'!DU103)</f>
        <v/>
      </c>
      <c r="DV299" s="482" t="str">
        <f>IF(AND('8'!DV103=""),"",'8'!DV103)</f>
        <v/>
      </c>
      <c r="DW299" s="482" t="str">
        <f>IF(AND('8'!DW103=""),"",'8'!DW103)</f>
        <v/>
      </c>
      <c r="DX299" s="482" t="str">
        <f>IF(AND('8'!DX103=""),"",'8'!DX103)</f>
        <v/>
      </c>
      <c r="DY299" s="482" t="str">
        <f>IF(AND('8'!DY103=""),"",'8'!DY103)</f>
        <v/>
      </c>
      <c r="DZ299" s="482" t="str">
        <f>IF(AND('8'!DZ103=""),"",'8'!DZ103)</f>
        <v/>
      </c>
      <c r="EA299" s="482" t="str">
        <f>IF(AND('8'!EA103=""),"",'8'!EA103)</f>
        <v/>
      </c>
      <c r="EB299" s="482" t="str">
        <f>IF(AND('8'!EB103=""),"",'8'!EB103)</f>
        <v/>
      </c>
      <c r="EC299" s="482" t="str">
        <f>IF(AND('8'!EC103=""),"",'8'!EC103)</f>
        <v/>
      </c>
      <c r="ED299" s="482" t="str">
        <f>IF(AND('8'!ED103=""),"",'8'!ED103)</f>
        <v/>
      </c>
      <c r="EE299" s="482" t="str">
        <f>IF(AND('8'!EE103=""),"",'8'!EE103)</f>
        <v/>
      </c>
      <c r="EF299" s="482" t="str">
        <f>IF(AND('8'!EF103=""),"",'8'!EF103)</f>
        <v/>
      </c>
      <c r="EG299" s="482" t="str">
        <f>IF(AND('8'!EG103=""),"",'8'!EG103)</f>
        <v/>
      </c>
      <c r="EH299" s="482" t="str">
        <f>IF(AND('8'!EH103=""),"",'8'!EH103)</f>
        <v/>
      </c>
      <c r="EI299" s="482" t="str">
        <f>IF(AND('8'!EI103=""),"",'8'!EI103)</f>
        <v/>
      </c>
      <c r="EJ299" s="482" t="str">
        <f>IF(AND('8'!EJ103=""),"",'8'!EJ103)</f>
        <v/>
      </c>
      <c r="EK299" s="482" t="str">
        <f>IF(AND('8'!EK103=""),"",'8'!EK103)</f>
        <v/>
      </c>
      <c r="EL299" s="482" t="str">
        <f>IF(AND('8'!EL103=""),"",'8'!EL103)</f>
        <v/>
      </c>
      <c r="EM299" s="482" t="str">
        <f>IF(AND('8'!EM103=""),"",'8'!EM103)</f>
        <v/>
      </c>
      <c r="EN299" s="482" t="str">
        <f>IF(AND('8'!EN103=""),"",'8'!EN103)</f>
        <v/>
      </c>
      <c r="EO299" s="482" t="str">
        <f>IF(AND('8'!EO103=""),"",'8'!EO103)</f>
        <v/>
      </c>
      <c r="EP299" s="482" t="str">
        <f>IF(AND('8'!EP103=""),"",'8'!EP103)</f>
        <v/>
      </c>
      <c r="EQ299" s="482" t="str">
        <f>IF(AND('8'!EQ103=""),"",'8'!EQ103)</f>
        <v/>
      </c>
      <c r="ER299" s="482" t="str">
        <f>IF(AND('8'!ER103=""),"",'8'!ER103)</f>
        <v/>
      </c>
      <c r="ES299" s="482" t="str">
        <f>IF(AND('8'!ES103=""),"",'8'!ES103)</f>
        <v/>
      </c>
      <c r="ET299" s="482" t="str">
        <f>IF(AND('8'!ET103=""),"",'8'!ET103)</f>
        <v/>
      </c>
      <c r="EU299" s="482" t="str">
        <f>IF(AND('8'!EU103=""),"",'8'!EU103)</f>
        <v/>
      </c>
      <c r="EV299" s="482" t="str">
        <f>IF(AND('8'!EV103=""),"",'8'!EV103)</f>
        <v/>
      </c>
      <c r="EW299" s="482" t="str">
        <f>IF(AND('8'!EW103=""),"",'8'!EW103)</f>
        <v/>
      </c>
      <c r="EX299" s="482" t="str">
        <f>IF(AND('8'!EX103=""),"",'8'!EX103)</f>
        <v/>
      </c>
      <c r="EY299" s="482" t="str">
        <f>IF(AND('8'!EY103=""),"",'8'!EY103)</f>
        <v/>
      </c>
      <c r="EZ299" s="482" t="str">
        <f>IF(AND('8'!EZ103=""),"",'8'!EZ103)</f>
        <v/>
      </c>
      <c r="FA299" s="482" t="str">
        <f>IF(AND('8'!FA103=""),"",'8'!FA103)</f>
        <v/>
      </c>
      <c r="FB299" s="482" t="str">
        <f>IF(AND('8'!FB103=""),"",'8'!FB103)</f>
        <v/>
      </c>
      <c r="FC299" s="482" t="str">
        <f>IF(AND('8'!FC103=""),"",'8'!FC103)</f>
        <v/>
      </c>
      <c r="FD299" s="482" t="str">
        <f>IF(AND('8'!FD103=""),"",'8'!FD103)</f>
        <v/>
      </c>
      <c r="FE299" s="482" t="str">
        <f>IF(AND('8'!FE103=""),"",'8'!FE103)</f>
        <v/>
      </c>
      <c r="FF299" s="482" t="str">
        <f>IF(AND('8'!FF103=""),"",'8'!FF103)</f>
        <v xml:space="preserve"> </v>
      </c>
      <c r="FG299" s="482" t="str">
        <f>IF(AND('8'!FG103=""),"",'8'!FG103)</f>
        <v/>
      </c>
      <c r="FH299" s="482" t="str">
        <f>IF(AND('8'!FH103=""),"",'8'!FH103)</f>
        <v/>
      </c>
      <c r="FI299" s="482" t="str">
        <f>IF(AND('8'!FI103=""),"",'8'!FI103)</f>
        <v/>
      </c>
      <c r="FJ299" s="482" t="str">
        <f>IF(AND('8'!FJ103=""),"",'8'!FJ103)</f>
        <v/>
      </c>
      <c r="FK299" s="482" t="str">
        <f>IF(AND('8'!FK103=""),"",'8'!FK103)</f>
        <v/>
      </c>
      <c r="FL299" s="482" t="str">
        <f>IF(AND('8'!FL103=""),"",'8'!FL103)</f>
        <v/>
      </c>
      <c r="FM299" s="482" t="str">
        <f>IF(AND('8'!FM103=""),"",'8'!FM103)</f>
        <v xml:space="preserve"> </v>
      </c>
      <c r="FN299" s="482" t="str">
        <f>IF(AND('8'!FN103=""),"",'8'!FN103)</f>
        <v/>
      </c>
      <c r="FO299" s="482" t="str">
        <f>IF(AND('8'!FO103=""),"",'8'!FO103)</f>
        <v/>
      </c>
      <c r="FP299" s="482" t="str">
        <f>IF(AND('8'!FP103=""),"",'8'!FP103)</f>
        <v/>
      </c>
      <c r="FQ299" s="482" t="str">
        <f>IF(AND('8'!FQ103=""),"",'8'!FQ103)</f>
        <v/>
      </c>
      <c r="FR299" s="482" t="str">
        <f>IF(AND('8'!FR103=""),"",'8'!FR103)</f>
        <v/>
      </c>
      <c r="FS299" s="482" t="str">
        <f>IF(AND('8'!FS103=""),"",'8'!FS103)</f>
        <v/>
      </c>
      <c r="FT299" s="482" t="str">
        <f>IF(AND('8'!FT103=""),"",'8'!FT103)</f>
        <v xml:space="preserve"> </v>
      </c>
      <c r="FU299" s="482" t="str">
        <f>IF(AND('8'!FV103=""),"",'8'!FV103)</f>
        <v>-</v>
      </c>
      <c r="FV299" s="482" t="str">
        <f>IF(AND('8'!FW103=""),"",'8'!FW103)</f>
        <v>-</v>
      </c>
      <c r="FW299" s="482" t="str">
        <f>IF(AND('8'!FX103=""),"",'8'!FX103)</f>
        <v>-</v>
      </c>
      <c r="FX299" s="482" t="str">
        <f>IF(AND('8'!FY103=""),"",'8'!FY103)</f>
        <v>-</v>
      </c>
      <c r="FY299" s="482" t="str">
        <f>IF(AND('8'!FZ103=""),"",'8'!FZ103)</f>
        <v>-</v>
      </c>
      <c r="FZ299" s="482" t="str">
        <f>IF(AND('8'!GA103=""),"",'8'!GA103)</f>
        <v>-</v>
      </c>
      <c r="GA299" s="482" t="str">
        <f>IF(AND('8'!GB103=""),"",'8'!GB103)</f>
        <v>-</v>
      </c>
      <c r="GB299" s="482" t="str">
        <f>IF(AND('8'!GC103=""),"",'8'!GC103)</f>
        <v>-</v>
      </c>
      <c r="GC299" s="482" t="str">
        <f>IF(AND('8'!GD103=""),"",'8'!GD103)</f>
        <v>-</v>
      </c>
      <c r="GD299" s="482" t="str">
        <f>IF(AND('8'!GE103=""),"",'8'!GE103)</f>
        <v>-</v>
      </c>
      <c r="GE299" s="482" t="str">
        <f>IF(AND('8'!GF103=""),"",'8'!GF103)</f>
        <v>-</v>
      </c>
      <c r="GF299" s="482" t="str">
        <f>IF(AND('8'!GG103=""),"",'8'!GG103)</f>
        <v>-</v>
      </c>
      <c r="GG299" s="482" t="str">
        <f>IF(AND('8'!GH103=""),"",IF(AND('8'!GH103="-"),"",'8'!GH103))</f>
        <v/>
      </c>
      <c r="GH299" s="50" t="str">
        <f>IF(AND(C299=""),"",VLOOKUP(B299,Register!$A$7:$CL$311,36,FALSE))</f>
        <v/>
      </c>
      <c r="GI299" s="483" t="str">
        <f>IF(AND('8'!GL103=""),"",'8'!GL103)</f>
        <v/>
      </c>
      <c r="GJ299" s="173" t="str">
        <f>IF(AND('8'!FU103=""),"",'8'!FU103)</f>
        <v/>
      </c>
    </row>
    <row r="300" spans="1:192" ht="21">
      <c r="A300" s="480">
        <v>292</v>
      </c>
      <c r="B300" s="481" t="str">
        <f>IF(AND('8'!B104=""),"",'8'!B104)</f>
        <v/>
      </c>
      <c r="C300" s="196" t="str">
        <f>IF(AND('8'!C104=""),"",'8'!C104)</f>
        <v/>
      </c>
      <c r="D300" s="196" t="str">
        <f>IF(AND('8'!D104=""),"",'8'!D104)</f>
        <v/>
      </c>
      <c r="E300" s="201" t="str">
        <f>IF(AND('8'!E104=""),"",'8'!E104)</f>
        <v/>
      </c>
      <c r="F300" s="482" t="str">
        <f>IF(AND('8'!F104=""),"",'8'!F104)</f>
        <v/>
      </c>
      <c r="G300" s="482" t="str">
        <f>IF(AND('8'!G104=""),"",'8'!G104)</f>
        <v/>
      </c>
      <c r="H300" s="482" t="str">
        <f>IF(AND('8'!H104=""),"",'8'!H104)</f>
        <v/>
      </c>
      <c r="I300" s="482" t="str">
        <f>IF(AND('8'!I104=""),"",'8'!I104)</f>
        <v/>
      </c>
      <c r="J300" s="482" t="str">
        <f>IF(AND('8'!J104=""),"",'8'!J104)</f>
        <v/>
      </c>
      <c r="K300" s="482" t="str">
        <f>IF(AND('8'!K104=""),"",'8'!K104)</f>
        <v/>
      </c>
      <c r="L300" s="482" t="str">
        <f>IF(AND('8'!L104=""),"",'8'!L104)</f>
        <v/>
      </c>
      <c r="M300" s="482" t="str">
        <f>IF(AND('8'!M104=""),"",'8'!M104)</f>
        <v/>
      </c>
      <c r="N300" s="482" t="str">
        <f>IF(AND('8'!N104=""),"",'8'!N104)</f>
        <v/>
      </c>
      <c r="O300" s="482" t="str">
        <f>IF(AND('8'!O104=""),"",'8'!O104)</f>
        <v/>
      </c>
      <c r="P300" s="482" t="str">
        <f>IF(AND('8'!P104=""),"",'8'!P104)</f>
        <v/>
      </c>
      <c r="Q300" s="482" t="str">
        <f>IF(AND('8'!Q104=""),"",'8'!Q104)</f>
        <v/>
      </c>
      <c r="R300" s="482" t="str">
        <f>IF(AND('8'!R104=""),"",'8'!R104)</f>
        <v/>
      </c>
      <c r="S300" s="482" t="str">
        <f>IF(AND('8'!S104=""),"",'8'!S104)</f>
        <v/>
      </c>
      <c r="T300" s="482" t="str">
        <f>IF(AND('8'!T104=""),"",'8'!T104)</f>
        <v/>
      </c>
      <c r="U300" s="482" t="str">
        <f>IF(AND('8'!U104=""),"",'8'!U104)</f>
        <v/>
      </c>
      <c r="V300" s="482" t="str">
        <f>IF(AND('8'!V104=""),"",'8'!V104)</f>
        <v/>
      </c>
      <c r="W300" s="482" t="str">
        <f>IF(AND('8'!W104=""),"",'8'!W104)</f>
        <v/>
      </c>
      <c r="X300" s="482" t="str">
        <f>IF(AND('8'!X104=""),"",'8'!X104)</f>
        <v/>
      </c>
      <c r="Y300" s="482" t="str">
        <f>IF(AND('8'!Y104=""),"",'8'!Y104)</f>
        <v/>
      </c>
      <c r="Z300" s="482" t="str">
        <f>IF(AND('8'!Z104=""),"",'8'!Z104)</f>
        <v/>
      </c>
      <c r="AA300" s="482" t="str">
        <f>IF(AND('8'!AA104=""),"",'8'!AA104)</f>
        <v/>
      </c>
      <c r="AB300" s="482" t="str">
        <f>IF(AND('8'!AB104=""),"",'8'!AB104)</f>
        <v/>
      </c>
      <c r="AC300" s="482" t="str">
        <f>IF(AND('8'!AC104=""),"",'8'!AC104)</f>
        <v/>
      </c>
      <c r="AD300" s="482" t="str">
        <f>IF(AND('8'!AD104=""),"",'8'!AD104)</f>
        <v/>
      </c>
      <c r="AE300" s="482" t="str">
        <f>IF(AND('8'!AE104=""),"",'8'!AE104)</f>
        <v/>
      </c>
      <c r="AF300" s="482" t="str">
        <f>IF(AND('8'!AF104=""),"",'8'!AF104)</f>
        <v/>
      </c>
      <c r="AG300" s="482" t="str">
        <f>IF(AND('8'!AG104=""),"",'8'!AG104)</f>
        <v/>
      </c>
      <c r="AH300" s="482" t="str">
        <f>IF(AND('8'!AH104=""),"",'8'!AH104)</f>
        <v/>
      </c>
      <c r="AI300" s="482" t="str">
        <f>IF(AND('8'!AI104=""),"",'8'!AI104)</f>
        <v/>
      </c>
      <c r="AJ300" s="482" t="str">
        <f>IF(AND('8'!AJ104=""),"",'8'!AJ104)</f>
        <v/>
      </c>
      <c r="AK300" s="482" t="str">
        <f>IF(AND('8'!AK104=""),"",'8'!AK104)</f>
        <v/>
      </c>
      <c r="AL300" s="482" t="str">
        <f>IF(AND('8'!AL104=""),"",'8'!AL104)</f>
        <v/>
      </c>
      <c r="AM300" s="482" t="str">
        <f>IF(AND('8'!AM104=""),"",'8'!AM104)</f>
        <v/>
      </c>
      <c r="AN300" s="482" t="str">
        <f>IF(AND('8'!AN104=""),"",'8'!AN104)</f>
        <v/>
      </c>
      <c r="AO300" s="482" t="str">
        <f>IF(AND('8'!AO104=""),"",'8'!AO104)</f>
        <v/>
      </c>
      <c r="AP300" s="482" t="str">
        <f>IF(AND('8'!AP104=""),"",'8'!AP104)</f>
        <v/>
      </c>
      <c r="AQ300" s="482" t="str">
        <f>IF(AND('8'!AQ104=""),"",'8'!AQ104)</f>
        <v/>
      </c>
      <c r="AR300" s="482" t="str">
        <f>IF(AND('8'!AR104=""),"",'8'!AR104)</f>
        <v/>
      </c>
      <c r="AS300" s="482" t="str">
        <f>IF(AND('8'!AS104=""),"",'8'!AS104)</f>
        <v/>
      </c>
      <c r="AT300" s="482" t="str">
        <f>IF(AND('8'!AT104=""),"",'8'!AT104)</f>
        <v/>
      </c>
      <c r="AU300" s="482" t="str">
        <f>IF(AND('8'!AU104=""),"",'8'!AU104)</f>
        <v/>
      </c>
      <c r="AV300" s="482" t="str">
        <f>IF(AND('8'!AV104=""),"",'8'!AV104)</f>
        <v/>
      </c>
      <c r="AW300" s="482" t="str">
        <f>IF(AND('8'!AW104=""),"",'8'!AW104)</f>
        <v/>
      </c>
      <c r="AX300" s="482" t="str">
        <f>IF(AND('8'!AX104=""),"",'8'!AX104)</f>
        <v/>
      </c>
      <c r="AY300" s="482" t="str">
        <f>IF(AND('8'!AY104=""),"",'8'!AY104)</f>
        <v/>
      </c>
      <c r="AZ300" s="482" t="str">
        <f>IF(AND('8'!AZ104=""),"",'8'!AZ104)</f>
        <v/>
      </c>
      <c r="BA300" s="482" t="str">
        <f>IF(AND('8'!BA104=""),"",'8'!BA104)</f>
        <v/>
      </c>
      <c r="BB300" s="482" t="str">
        <f>IF(AND('8'!BB104=""),"",'8'!BB104)</f>
        <v/>
      </c>
      <c r="BC300" s="482" t="str">
        <f>IF(AND('8'!BC104=""),"",'8'!BC104)</f>
        <v/>
      </c>
      <c r="BD300" s="482" t="str">
        <f>IF(AND('8'!BD104=""),"",'8'!BD104)</f>
        <v/>
      </c>
      <c r="BE300" s="482" t="str">
        <f>IF(AND('8'!BE104=""),"",'8'!BE104)</f>
        <v/>
      </c>
      <c r="BF300" s="482" t="str">
        <f>IF(AND('8'!BF104=""),"",'8'!BF104)</f>
        <v/>
      </c>
      <c r="BG300" s="482" t="str">
        <f>IF(AND('8'!BG104=""),"",'8'!BG104)</f>
        <v/>
      </c>
      <c r="BH300" s="482" t="str">
        <f>IF(AND('8'!BH104=""),"",'8'!BH104)</f>
        <v/>
      </c>
      <c r="BI300" s="482" t="str">
        <f>IF(AND('8'!BI104=""),"",'8'!BI104)</f>
        <v/>
      </c>
      <c r="BJ300" s="482" t="str">
        <f>IF(AND('8'!BJ104=""),"",'8'!BJ104)</f>
        <v/>
      </c>
      <c r="BK300" s="482" t="str">
        <f>IF(AND('8'!BK104=""),"",'8'!BK104)</f>
        <v/>
      </c>
      <c r="BL300" s="482" t="str">
        <f>IF(AND('8'!BL104=""),"",'8'!BL104)</f>
        <v/>
      </c>
      <c r="BM300" s="482" t="str">
        <f>IF(AND('8'!BM104=""),"",'8'!BM104)</f>
        <v/>
      </c>
      <c r="BN300" s="482" t="str">
        <f>IF(AND('8'!BN104=""),"",'8'!BN104)</f>
        <v/>
      </c>
      <c r="BO300" s="482" t="str">
        <f>IF(AND('8'!BO104=""),"",'8'!BO104)</f>
        <v/>
      </c>
      <c r="BP300" s="482" t="str">
        <f>IF(AND('8'!BP104=""),"",'8'!BP104)</f>
        <v/>
      </c>
      <c r="BQ300" s="482" t="str">
        <f>IF(AND('8'!BQ104=""),"",'8'!BQ104)</f>
        <v/>
      </c>
      <c r="BR300" s="482" t="str">
        <f>IF(AND('8'!BR104=""),"",'8'!BR104)</f>
        <v/>
      </c>
      <c r="BS300" s="482" t="str">
        <f>IF(AND('8'!BS104=""),"",'8'!BS104)</f>
        <v/>
      </c>
      <c r="BT300" s="482" t="str">
        <f>IF(AND('8'!BT104=""),"",'8'!BT104)</f>
        <v/>
      </c>
      <c r="BU300" s="482" t="str">
        <f>IF(AND('8'!BU104=""),"",'8'!BU104)</f>
        <v/>
      </c>
      <c r="BV300" s="482" t="str">
        <f>IF(AND('8'!BV104=""),"",'8'!BV104)</f>
        <v/>
      </c>
      <c r="BW300" s="482" t="str">
        <f>IF(AND('8'!BW104=""),"",'8'!BW104)</f>
        <v/>
      </c>
      <c r="BX300" s="482" t="str">
        <f>IF(AND('8'!BX104=""),"",'8'!BX104)</f>
        <v/>
      </c>
      <c r="BY300" s="482" t="str">
        <f>IF(AND('8'!BY104=""),"",'8'!BY104)</f>
        <v/>
      </c>
      <c r="BZ300" s="482" t="str">
        <f>IF(AND('8'!BZ104=""),"",'8'!BZ104)</f>
        <v/>
      </c>
      <c r="CA300" s="482" t="str">
        <f>IF(AND('8'!CA104=""),"",'8'!CA104)</f>
        <v/>
      </c>
      <c r="CB300" s="482" t="str">
        <f>IF(AND('8'!CB104=""),"",'8'!CB104)</f>
        <v/>
      </c>
      <c r="CC300" s="482" t="str">
        <f>IF(AND('8'!CC104=""),"",'8'!CC104)</f>
        <v/>
      </c>
      <c r="CD300" s="482" t="str">
        <f>IF(AND('8'!CD104=""),"",'8'!CD104)</f>
        <v/>
      </c>
      <c r="CE300" s="482" t="str">
        <f>IF(AND('8'!CE104=""),"",'8'!CE104)</f>
        <v/>
      </c>
      <c r="CF300" s="482" t="str">
        <f>IF(AND('8'!CF104=""),"",'8'!CF104)</f>
        <v/>
      </c>
      <c r="CG300" s="482" t="str">
        <f>IF(AND('8'!CG104=""),"",'8'!CG104)</f>
        <v/>
      </c>
      <c r="CH300" s="482" t="str">
        <f>IF(AND('8'!CH104=""),"",'8'!CH104)</f>
        <v/>
      </c>
      <c r="CI300" s="482" t="str">
        <f>IF(AND('8'!CI104=""),"",'8'!CI104)</f>
        <v/>
      </c>
      <c r="CJ300" s="482" t="str">
        <f>IF(AND('8'!CJ104=""),"",'8'!CJ104)</f>
        <v/>
      </c>
      <c r="CK300" s="482" t="str">
        <f>IF(AND('8'!CK104=""),"",'8'!CK104)</f>
        <v/>
      </c>
      <c r="CL300" s="482" t="str">
        <f>IF(AND('8'!CL104=""),"",'8'!CL104)</f>
        <v/>
      </c>
      <c r="CM300" s="482" t="str">
        <f>IF(AND('8'!CM104=""),"",'8'!CM104)</f>
        <v/>
      </c>
      <c r="CN300" s="482" t="str">
        <f>IF(AND('8'!CN104=""),"",'8'!CN104)</f>
        <v/>
      </c>
      <c r="CO300" s="482" t="str">
        <f>IF(AND('8'!CO104=""),"",'8'!CO104)</f>
        <v/>
      </c>
      <c r="CP300" s="482" t="str">
        <f>IF(AND('8'!CP104=""),"",'8'!CP104)</f>
        <v/>
      </c>
      <c r="CQ300" s="482" t="str">
        <f>IF(AND('8'!CQ104=""),"",'8'!CQ104)</f>
        <v/>
      </c>
      <c r="CR300" s="482" t="str">
        <f>IF(AND('8'!CR104=""),"",'8'!CR104)</f>
        <v/>
      </c>
      <c r="CS300" s="482" t="str">
        <f>IF(AND('8'!CS104=""),"",'8'!CS104)</f>
        <v/>
      </c>
      <c r="CT300" s="482" t="str">
        <f>IF(AND('8'!CT104=""),"",'8'!CT104)</f>
        <v/>
      </c>
      <c r="CU300" s="482" t="str">
        <f>IF(AND('8'!CU104=""),"",'8'!CU104)</f>
        <v/>
      </c>
      <c r="CV300" s="482" t="str">
        <f>IF(AND('8'!CV104=""),"",'8'!CV104)</f>
        <v/>
      </c>
      <c r="CW300" s="482" t="str">
        <f>IF(AND('8'!CW104=""),"",'8'!CW104)</f>
        <v/>
      </c>
      <c r="CX300" s="482" t="str">
        <f>IF(AND('8'!CX104=""),"",'8'!CX104)</f>
        <v/>
      </c>
      <c r="CY300" s="482" t="str">
        <f>IF(AND('8'!CY104=""),"",'8'!CY104)</f>
        <v/>
      </c>
      <c r="CZ300" s="482" t="str">
        <f>IF(AND('8'!CZ104=""),"",'8'!CZ104)</f>
        <v/>
      </c>
      <c r="DA300" s="482" t="str">
        <f>IF(AND('8'!DA104=""),"",'8'!DA104)</f>
        <v/>
      </c>
      <c r="DB300" s="482" t="str">
        <f>IF(AND('8'!DB104=""),"",'8'!DB104)</f>
        <v/>
      </c>
      <c r="DC300" s="482" t="str">
        <f>IF(AND('8'!DC104=""),"",'8'!DC104)</f>
        <v/>
      </c>
      <c r="DD300" s="482" t="str">
        <f>IF(AND('8'!DD104=""),"",'8'!DD104)</f>
        <v/>
      </c>
      <c r="DE300" s="482" t="str">
        <f>IF(AND('8'!DE104=""),"",'8'!DE104)</f>
        <v/>
      </c>
      <c r="DF300" s="482" t="str">
        <f>IF(AND('8'!DF104=""),"",'8'!DF104)</f>
        <v/>
      </c>
      <c r="DG300" s="482" t="str">
        <f>IF(AND('8'!DG104=""),"",'8'!DG104)</f>
        <v/>
      </c>
      <c r="DH300" s="482" t="str">
        <f>IF(AND('8'!DH104=""),"",'8'!DH104)</f>
        <v/>
      </c>
      <c r="DI300" s="482" t="str">
        <f>IF(AND('8'!DI104=""),"",'8'!DI104)</f>
        <v/>
      </c>
      <c r="DJ300" s="482" t="str">
        <f>IF(AND('8'!DJ104=""),"",'8'!DJ104)</f>
        <v/>
      </c>
      <c r="DK300" s="482" t="str">
        <f>IF(AND('8'!DK104=""),"",'8'!DK104)</f>
        <v/>
      </c>
      <c r="DL300" s="482" t="str">
        <f>IF(AND('8'!DL104=""),"",'8'!DL104)</f>
        <v/>
      </c>
      <c r="DM300" s="482" t="str">
        <f>IF(AND('8'!DM104=""),"",'8'!DM104)</f>
        <v/>
      </c>
      <c r="DN300" s="482" t="str">
        <f>IF(AND('8'!DN104=""),"",'8'!DN104)</f>
        <v/>
      </c>
      <c r="DO300" s="482" t="str">
        <f>IF(AND('8'!DO104=""),"",'8'!DO104)</f>
        <v/>
      </c>
      <c r="DP300" s="482" t="str">
        <f>IF(AND('8'!DP104=""),"",'8'!DP104)</f>
        <v/>
      </c>
      <c r="DQ300" s="482" t="str">
        <f>IF(AND('8'!DQ104=""),"",'8'!DQ104)</f>
        <v/>
      </c>
      <c r="DR300" s="482" t="str">
        <f>IF(AND('8'!DR104=""),"",'8'!DR104)</f>
        <v/>
      </c>
      <c r="DS300" s="482" t="str">
        <f>IF(AND('8'!DS104=""),"",'8'!DS104)</f>
        <v/>
      </c>
      <c r="DT300" s="482" t="str">
        <f>IF(AND('8'!DT104=""),"",'8'!DT104)</f>
        <v/>
      </c>
      <c r="DU300" s="482" t="str">
        <f>IF(AND('8'!DU104=""),"",'8'!DU104)</f>
        <v/>
      </c>
      <c r="DV300" s="482" t="str">
        <f>IF(AND('8'!DV104=""),"",'8'!DV104)</f>
        <v/>
      </c>
      <c r="DW300" s="482" t="str">
        <f>IF(AND('8'!DW104=""),"",'8'!DW104)</f>
        <v/>
      </c>
      <c r="DX300" s="482" t="str">
        <f>IF(AND('8'!DX104=""),"",'8'!DX104)</f>
        <v/>
      </c>
      <c r="DY300" s="482" t="str">
        <f>IF(AND('8'!DY104=""),"",'8'!DY104)</f>
        <v/>
      </c>
      <c r="DZ300" s="482" t="str">
        <f>IF(AND('8'!DZ104=""),"",'8'!DZ104)</f>
        <v/>
      </c>
      <c r="EA300" s="482" t="str">
        <f>IF(AND('8'!EA104=""),"",'8'!EA104)</f>
        <v/>
      </c>
      <c r="EB300" s="482" t="str">
        <f>IF(AND('8'!EB104=""),"",'8'!EB104)</f>
        <v/>
      </c>
      <c r="EC300" s="482" t="str">
        <f>IF(AND('8'!EC104=""),"",'8'!EC104)</f>
        <v/>
      </c>
      <c r="ED300" s="482" t="str">
        <f>IF(AND('8'!ED104=""),"",'8'!ED104)</f>
        <v/>
      </c>
      <c r="EE300" s="482" t="str">
        <f>IF(AND('8'!EE104=""),"",'8'!EE104)</f>
        <v/>
      </c>
      <c r="EF300" s="482" t="str">
        <f>IF(AND('8'!EF104=""),"",'8'!EF104)</f>
        <v/>
      </c>
      <c r="EG300" s="482" t="str">
        <f>IF(AND('8'!EG104=""),"",'8'!EG104)</f>
        <v/>
      </c>
      <c r="EH300" s="482" t="str">
        <f>IF(AND('8'!EH104=""),"",'8'!EH104)</f>
        <v/>
      </c>
      <c r="EI300" s="482" t="str">
        <f>IF(AND('8'!EI104=""),"",'8'!EI104)</f>
        <v/>
      </c>
      <c r="EJ300" s="482" t="str">
        <f>IF(AND('8'!EJ104=""),"",'8'!EJ104)</f>
        <v/>
      </c>
      <c r="EK300" s="482" t="str">
        <f>IF(AND('8'!EK104=""),"",'8'!EK104)</f>
        <v/>
      </c>
      <c r="EL300" s="482" t="str">
        <f>IF(AND('8'!EL104=""),"",'8'!EL104)</f>
        <v/>
      </c>
      <c r="EM300" s="482" t="str">
        <f>IF(AND('8'!EM104=""),"",'8'!EM104)</f>
        <v/>
      </c>
      <c r="EN300" s="482" t="str">
        <f>IF(AND('8'!EN104=""),"",'8'!EN104)</f>
        <v/>
      </c>
      <c r="EO300" s="482" t="str">
        <f>IF(AND('8'!EO104=""),"",'8'!EO104)</f>
        <v/>
      </c>
      <c r="EP300" s="482" t="str">
        <f>IF(AND('8'!EP104=""),"",'8'!EP104)</f>
        <v/>
      </c>
      <c r="EQ300" s="482" t="str">
        <f>IF(AND('8'!EQ104=""),"",'8'!EQ104)</f>
        <v/>
      </c>
      <c r="ER300" s="482" t="str">
        <f>IF(AND('8'!ER104=""),"",'8'!ER104)</f>
        <v/>
      </c>
      <c r="ES300" s="482" t="str">
        <f>IF(AND('8'!ES104=""),"",'8'!ES104)</f>
        <v/>
      </c>
      <c r="ET300" s="482" t="str">
        <f>IF(AND('8'!ET104=""),"",'8'!ET104)</f>
        <v/>
      </c>
      <c r="EU300" s="482" t="str">
        <f>IF(AND('8'!EU104=""),"",'8'!EU104)</f>
        <v/>
      </c>
      <c r="EV300" s="482" t="str">
        <f>IF(AND('8'!EV104=""),"",'8'!EV104)</f>
        <v/>
      </c>
      <c r="EW300" s="482" t="str">
        <f>IF(AND('8'!EW104=""),"",'8'!EW104)</f>
        <v/>
      </c>
      <c r="EX300" s="482" t="str">
        <f>IF(AND('8'!EX104=""),"",'8'!EX104)</f>
        <v/>
      </c>
      <c r="EY300" s="482" t="str">
        <f>IF(AND('8'!EY104=""),"",'8'!EY104)</f>
        <v/>
      </c>
      <c r="EZ300" s="482" t="str">
        <f>IF(AND('8'!EZ104=""),"",'8'!EZ104)</f>
        <v/>
      </c>
      <c r="FA300" s="482" t="str">
        <f>IF(AND('8'!FA104=""),"",'8'!FA104)</f>
        <v/>
      </c>
      <c r="FB300" s="482" t="str">
        <f>IF(AND('8'!FB104=""),"",'8'!FB104)</f>
        <v/>
      </c>
      <c r="FC300" s="482" t="str">
        <f>IF(AND('8'!FC104=""),"",'8'!FC104)</f>
        <v/>
      </c>
      <c r="FD300" s="482" t="str">
        <f>IF(AND('8'!FD104=""),"",'8'!FD104)</f>
        <v/>
      </c>
      <c r="FE300" s="482" t="str">
        <f>IF(AND('8'!FE104=""),"",'8'!FE104)</f>
        <v/>
      </c>
      <c r="FF300" s="482" t="str">
        <f>IF(AND('8'!FF104=""),"",'8'!FF104)</f>
        <v xml:space="preserve"> </v>
      </c>
      <c r="FG300" s="482" t="str">
        <f>IF(AND('8'!FG104=""),"",'8'!FG104)</f>
        <v/>
      </c>
      <c r="FH300" s="482" t="str">
        <f>IF(AND('8'!FH104=""),"",'8'!FH104)</f>
        <v/>
      </c>
      <c r="FI300" s="482" t="str">
        <f>IF(AND('8'!FI104=""),"",'8'!FI104)</f>
        <v/>
      </c>
      <c r="FJ300" s="482" t="str">
        <f>IF(AND('8'!FJ104=""),"",'8'!FJ104)</f>
        <v/>
      </c>
      <c r="FK300" s="482" t="str">
        <f>IF(AND('8'!FK104=""),"",'8'!FK104)</f>
        <v/>
      </c>
      <c r="FL300" s="482" t="str">
        <f>IF(AND('8'!FL104=""),"",'8'!FL104)</f>
        <v/>
      </c>
      <c r="FM300" s="482" t="str">
        <f>IF(AND('8'!FM104=""),"",'8'!FM104)</f>
        <v xml:space="preserve"> </v>
      </c>
      <c r="FN300" s="482" t="str">
        <f>IF(AND('8'!FN104=""),"",'8'!FN104)</f>
        <v/>
      </c>
      <c r="FO300" s="482" t="str">
        <f>IF(AND('8'!FO104=""),"",'8'!FO104)</f>
        <v/>
      </c>
      <c r="FP300" s="482" t="str">
        <f>IF(AND('8'!FP104=""),"",'8'!FP104)</f>
        <v/>
      </c>
      <c r="FQ300" s="482" t="str">
        <f>IF(AND('8'!FQ104=""),"",'8'!FQ104)</f>
        <v/>
      </c>
      <c r="FR300" s="482" t="str">
        <f>IF(AND('8'!FR104=""),"",'8'!FR104)</f>
        <v/>
      </c>
      <c r="FS300" s="482" t="str">
        <f>IF(AND('8'!FS104=""),"",'8'!FS104)</f>
        <v/>
      </c>
      <c r="FT300" s="482" t="str">
        <f>IF(AND('8'!FT104=""),"",'8'!FT104)</f>
        <v xml:space="preserve"> </v>
      </c>
      <c r="FU300" s="482" t="str">
        <f>IF(AND('8'!FV104=""),"",'8'!FV104)</f>
        <v>-</v>
      </c>
      <c r="FV300" s="482" t="str">
        <f>IF(AND('8'!FW104=""),"",'8'!FW104)</f>
        <v>-</v>
      </c>
      <c r="FW300" s="482" t="str">
        <f>IF(AND('8'!FX104=""),"",'8'!FX104)</f>
        <v>-</v>
      </c>
      <c r="FX300" s="482" t="str">
        <f>IF(AND('8'!FY104=""),"",'8'!FY104)</f>
        <v>-</v>
      </c>
      <c r="FY300" s="482" t="str">
        <f>IF(AND('8'!FZ104=""),"",'8'!FZ104)</f>
        <v>-</v>
      </c>
      <c r="FZ300" s="482" t="str">
        <f>IF(AND('8'!GA104=""),"",'8'!GA104)</f>
        <v>-</v>
      </c>
      <c r="GA300" s="482" t="str">
        <f>IF(AND('8'!GB104=""),"",'8'!GB104)</f>
        <v>-</v>
      </c>
      <c r="GB300" s="482" t="str">
        <f>IF(AND('8'!GC104=""),"",'8'!GC104)</f>
        <v>-</v>
      </c>
      <c r="GC300" s="482" t="str">
        <f>IF(AND('8'!GD104=""),"",'8'!GD104)</f>
        <v>-</v>
      </c>
      <c r="GD300" s="482" t="str">
        <f>IF(AND('8'!GE104=""),"",'8'!GE104)</f>
        <v>-</v>
      </c>
      <c r="GE300" s="482" t="str">
        <f>IF(AND('8'!GF104=""),"",'8'!GF104)</f>
        <v>-</v>
      </c>
      <c r="GF300" s="482" t="str">
        <f>IF(AND('8'!GG104=""),"",'8'!GG104)</f>
        <v>-</v>
      </c>
      <c r="GG300" s="482" t="str">
        <f>IF(AND('8'!GH104=""),"",IF(AND('8'!GH104="-"),"",'8'!GH104))</f>
        <v/>
      </c>
      <c r="GH300" s="50" t="str">
        <f>IF(AND(C300=""),"",VLOOKUP(B300,Register!$A$7:$CL$311,36,FALSE))</f>
        <v/>
      </c>
      <c r="GI300" s="483" t="str">
        <f>IF(AND('8'!GL104=""),"",'8'!GL104)</f>
        <v/>
      </c>
      <c r="GJ300" s="173" t="str">
        <f>IF(AND('8'!FU104=""),"",'8'!FU104)</f>
        <v/>
      </c>
    </row>
    <row r="301" spans="1:192" ht="21">
      <c r="A301" s="480">
        <v>293</v>
      </c>
      <c r="B301" s="481" t="str">
        <f>IF(AND('8'!B105=""),"",'8'!B105)</f>
        <v/>
      </c>
      <c r="C301" s="196" t="str">
        <f>IF(AND('8'!C105=""),"",'8'!C105)</f>
        <v/>
      </c>
      <c r="D301" s="196" t="str">
        <f>IF(AND('8'!D105=""),"",'8'!D105)</f>
        <v/>
      </c>
      <c r="E301" s="201" t="str">
        <f>IF(AND('8'!E105=""),"",'8'!E105)</f>
        <v/>
      </c>
      <c r="F301" s="482" t="str">
        <f>IF(AND('8'!F105=""),"",'8'!F105)</f>
        <v/>
      </c>
      <c r="G301" s="482" t="str">
        <f>IF(AND('8'!G105=""),"",'8'!G105)</f>
        <v/>
      </c>
      <c r="H301" s="482" t="str">
        <f>IF(AND('8'!H105=""),"",'8'!H105)</f>
        <v/>
      </c>
      <c r="I301" s="482" t="str">
        <f>IF(AND('8'!I105=""),"",'8'!I105)</f>
        <v/>
      </c>
      <c r="J301" s="482" t="str">
        <f>IF(AND('8'!J105=""),"",'8'!J105)</f>
        <v/>
      </c>
      <c r="K301" s="482" t="str">
        <f>IF(AND('8'!K105=""),"",'8'!K105)</f>
        <v/>
      </c>
      <c r="L301" s="482" t="str">
        <f>IF(AND('8'!L105=""),"",'8'!L105)</f>
        <v/>
      </c>
      <c r="M301" s="482" t="str">
        <f>IF(AND('8'!M105=""),"",'8'!M105)</f>
        <v/>
      </c>
      <c r="N301" s="482" t="str">
        <f>IF(AND('8'!N105=""),"",'8'!N105)</f>
        <v/>
      </c>
      <c r="O301" s="482" t="str">
        <f>IF(AND('8'!O105=""),"",'8'!O105)</f>
        <v/>
      </c>
      <c r="P301" s="482" t="str">
        <f>IF(AND('8'!P105=""),"",'8'!P105)</f>
        <v/>
      </c>
      <c r="Q301" s="482" t="str">
        <f>IF(AND('8'!Q105=""),"",'8'!Q105)</f>
        <v/>
      </c>
      <c r="R301" s="482" t="str">
        <f>IF(AND('8'!R105=""),"",'8'!R105)</f>
        <v/>
      </c>
      <c r="S301" s="482" t="str">
        <f>IF(AND('8'!S105=""),"",'8'!S105)</f>
        <v/>
      </c>
      <c r="T301" s="482" t="str">
        <f>IF(AND('8'!T105=""),"",'8'!T105)</f>
        <v/>
      </c>
      <c r="U301" s="482" t="str">
        <f>IF(AND('8'!U105=""),"",'8'!U105)</f>
        <v/>
      </c>
      <c r="V301" s="482" t="str">
        <f>IF(AND('8'!V105=""),"",'8'!V105)</f>
        <v/>
      </c>
      <c r="W301" s="482" t="str">
        <f>IF(AND('8'!W105=""),"",'8'!W105)</f>
        <v/>
      </c>
      <c r="X301" s="482" t="str">
        <f>IF(AND('8'!X105=""),"",'8'!X105)</f>
        <v/>
      </c>
      <c r="Y301" s="482" t="str">
        <f>IF(AND('8'!Y105=""),"",'8'!Y105)</f>
        <v/>
      </c>
      <c r="Z301" s="482" t="str">
        <f>IF(AND('8'!Z105=""),"",'8'!Z105)</f>
        <v/>
      </c>
      <c r="AA301" s="482" t="str">
        <f>IF(AND('8'!AA105=""),"",'8'!AA105)</f>
        <v/>
      </c>
      <c r="AB301" s="482" t="str">
        <f>IF(AND('8'!AB105=""),"",'8'!AB105)</f>
        <v/>
      </c>
      <c r="AC301" s="482" t="str">
        <f>IF(AND('8'!AC105=""),"",'8'!AC105)</f>
        <v/>
      </c>
      <c r="AD301" s="482" t="str">
        <f>IF(AND('8'!AD105=""),"",'8'!AD105)</f>
        <v/>
      </c>
      <c r="AE301" s="482" t="str">
        <f>IF(AND('8'!AE105=""),"",'8'!AE105)</f>
        <v/>
      </c>
      <c r="AF301" s="482" t="str">
        <f>IF(AND('8'!AF105=""),"",'8'!AF105)</f>
        <v/>
      </c>
      <c r="AG301" s="482" t="str">
        <f>IF(AND('8'!AG105=""),"",'8'!AG105)</f>
        <v/>
      </c>
      <c r="AH301" s="482" t="str">
        <f>IF(AND('8'!AH105=""),"",'8'!AH105)</f>
        <v/>
      </c>
      <c r="AI301" s="482" t="str">
        <f>IF(AND('8'!AI105=""),"",'8'!AI105)</f>
        <v/>
      </c>
      <c r="AJ301" s="482" t="str">
        <f>IF(AND('8'!AJ105=""),"",'8'!AJ105)</f>
        <v/>
      </c>
      <c r="AK301" s="482" t="str">
        <f>IF(AND('8'!AK105=""),"",'8'!AK105)</f>
        <v/>
      </c>
      <c r="AL301" s="482" t="str">
        <f>IF(AND('8'!AL105=""),"",'8'!AL105)</f>
        <v/>
      </c>
      <c r="AM301" s="482" t="str">
        <f>IF(AND('8'!AM105=""),"",'8'!AM105)</f>
        <v/>
      </c>
      <c r="AN301" s="482" t="str">
        <f>IF(AND('8'!AN105=""),"",'8'!AN105)</f>
        <v/>
      </c>
      <c r="AO301" s="482" t="str">
        <f>IF(AND('8'!AO105=""),"",'8'!AO105)</f>
        <v/>
      </c>
      <c r="AP301" s="482" t="str">
        <f>IF(AND('8'!AP105=""),"",'8'!AP105)</f>
        <v/>
      </c>
      <c r="AQ301" s="482" t="str">
        <f>IF(AND('8'!AQ105=""),"",'8'!AQ105)</f>
        <v/>
      </c>
      <c r="AR301" s="482" t="str">
        <f>IF(AND('8'!AR105=""),"",'8'!AR105)</f>
        <v/>
      </c>
      <c r="AS301" s="482" t="str">
        <f>IF(AND('8'!AS105=""),"",'8'!AS105)</f>
        <v/>
      </c>
      <c r="AT301" s="482" t="str">
        <f>IF(AND('8'!AT105=""),"",'8'!AT105)</f>
        <v/>
      </c>
      <c r="AU301" s="482" t="str">
        <f>IF(AND('8'!AU105=""),"",'8'!AU105)</f>
        <v/>
      </c>
      <c r="AV301" s="482" t="str">
        <f>IF(AND('8'!AV105=""),"",'8'!AV105)</f>
        <v/>
      </c>
      <c r="AW301" s="482" t="str">
        <f>IF(AND('8'!AW105=""),"",'8'!AW105)</f>
        <v/>
      </c>
      <c r="AX301" s="482" t="str">
        <f>IF(AND('8'!AX105=""),"",'8'!AX105)</f>
        <v/>
      </c>
      <c r="AY301" s="482" t="str">
        <f>IF(AND('8'!AY105=""),"",'8'!AY105)</f>
        <v/>
      </c>
      <c r="AZ301" s="482" t="str">
        <f>IF(AND('8'!AZ105=""),"",'8'!AZ105)</f>
        <v/>
      </c>
      <c r="BA301" s="482" t="str">
        <f>IF(AND('8'!BA105=""),"",'8'!BA105)</f>
        <v/>
      </c>
      <c r="BB301" s="482" t="str">
        <f>IF(AND('8'!BB105=""),"",'8'!BB105)</f>
        <v/>
      </c>
      <c r="BC301" s="482" t="str">
        <f>IF(AND('8'!BC105=""),"",'8'!BC105)</f>
        <v/>
      </c>
      <c r="BD301" s="482" t="str">
        <f>IF(AND('8'!BD105=""),"",'8'!BD105)</f>
        <v/>
      </c>
      <c r="BE301" s="482" t="str">
        <f>IF(AND('8'!BE105=""),"",'8'!BE105)</f>
        <v/>
      </c>
      <c r="BF301" s="482" t="str">
        <f>IF(AND('8'!BF105=""),"",'8'!BF105)</f>
        <v/>
      </c>
      <c r="BG301" s="482" t="str">
        <f>IF(AND('8'!BG105=""),"",'8'!BG105)</f>
        <v/>
      </c>
      <c r="BH301" s="482" t="str">
        <f>IF(AND('8'!BH105=""),"",'8'!BH105)</f>
        <v/>
      </c>
      <c r="BI301" s="482" t="str">
        <f>IF(AND('8'!BI105=""),"",'8'!BI105)</f>
        <v/>
      </c>
      <c r="BJ301" s="482" t="str">
        <f>IF(AND('8'!BJ105=""),"",'8'!BJ105)</f>
        <v/>
      </c>
      <c r="BK301" s="482" t="str">
        <f>IF(AND('8'!BK105=""),"",'8'!BK105)</f>
        <v/>
      </c>
      <c r="BL301" s="482" t="str">
        <f>IF(AND('8'!BL105=""),"",'8'!BL105)</f>
        <v/>
      </c>
      <c r="BM301" s="482" t="str">
        <f>IF(AND('8'!BM105=""),"",'8'!BM105)</f>
        <v/>
      </c>
      <c r="BN301" s="482" t="str">
        <f>IF(AND('8'!BN105=""),"",'8'!BN105)</f>
        <v/>
      </c>
      <c r="BO301" s="482" t="str">
        <f>IF(AND('8'!BO105=""),"",'8'!BO105)</f>
        <v/>
      </c>
      <c r="BP301" s="482" t="str">
        <f>IF(AND('8'!BP105=""),"",'8'!BP105)</f>
        <v/>
      </c>
      <c r="BQ301" s="482" t="str">
        <f>IF(AND('8'!BQ105=""),"",'8'!BQ105)</f>
        <v/>
      </c>
      <c r="BR301" s="482" t="str">
        <f>IF(AND('8'!BR105=""),"",'8'!BR105)</f>
        <v/>
      </c>
      <c r="BS301" s="482" t="str">
        <f>IF(AND('8'!BS105=""),"",'8'!BS105)</f>
        <v/>
      </c>
      <c r="BT301" s="482" t="str">
        <f>IF(AND('8'!BT105=""),"",'8'!BT105)</f>
        <v/>
      </c>
      <c r="BU301" s="482" t="str">
        <f>IF(AND('8'!BU105=""),"",'8'!BU105)</f>
        <v/>
      </c>
      <c r="BV301" s="482" t="str">
        <f>IF(AND('8'!BV105=""),"",'8'!BV105)</f>
        <v/>
      </c>
      <c r="BW301" s="482" t="str">
        <f>IF(AND('8'!BW105=""),"",'8'!BW105)</f>
        <v/>
      </c>
      <c r="BX301" s="482" t="str">
        <f>IF(AND('8'!BX105=""),"",'8'!BX105)</f>
        <v/>
      </c>
      <c r="BY301" s="482" t="str">
        <f>IF(AND('8'!BY105=""),"",'8'!BY105)</f>
        <v/>
      </c>
      <c r="BZ301" s="482" t="str">
        <f>IF(AND('8'!BZ105=""),"",'8'!BZ105)</f>
        <v/>
      </c>
      <c r="CA301" s="482" t="str">
        <f>IF(AND('8'!CA105=""),"",'8'!CA105)</f>
        <v/>
      </c>
      <c r="CB301" s="482" t="str">
        <f>IF(AND('8'!CB105=""),"",'8'!CB105)</f>
        <v/>
      </c>
      <c r="CC301" s="482" t="str">
        <f>IF(AND('8'!CC105=""),"",'8'!CC105)</f>
        <v/>
      </c>
      <c r="CD301" s="482" t="str">
        <f>IF(AND('8'!CD105=""),"",'8'!CD105)</f>
        <v/>
      </c>
      <c r="CE301" s="482" t="str">
        <f>IF(AND('8'!CE105=""),"",'8'!CE105)</f>
        <v/>
      </c>
      <c r="CF301" s="482" t="str">
        <f>IF(AND('8'!CF105=""),"",'8'!CF105)</f>
        <v/>
      </c>
      <c r="CG301" s="482" t="str">
        <f>IF(AND('8'!CG105=""),"",'8'!CG105)</f>
        <v/>
      </c>
      <c r="CH301" s="482" t="str">
        <f>IF(AND('8'!CH105=""),"",'8'!CH105)</f>
        <v/>
      </c>
      <c r="CI301" s="482" t="str">
        <f>IF(AND('8'!CI105=""),"",'8'!CI105)</f>
        <v/>
      </c>
      <c r="CJ301" s="482" t="str">
        <f>IF(AND('8'!CJ105=""),"",'8'!CJ105)</f>
        <v/>
      </c>
      <c r="CK301" s="482" t="str">
        <f>IF(AND('8'!CK105=""),"",'8'!CK105)</f>
        <v/>
      </c>
      <c r="CL301" s="482" t="str">
        <f>IF(AND('8'!CL105=""),"",'8'!CL105)</f>
        <v/>
      </c>
      <c r="CM301" s="482" t="str">
        <f>IF(AND('8'!CM105=""),"",'8'!CM105)</f>
        <v/>
      </c>
      <c r="CN301" s="482" t="str">
        <f>IF(AND('8'!CN105=""),"",'8'!CN105)</f>
        <v/>
      </c>
      <c r="CO301" s="482" t="str">
        <f>IF(AND('8'!CO105=""),"",'8'!CO105)</f>
        <v/>
      </c>
      <c r="CP301" s="482" t="str">
        <f>IF(AND('8'!CP105=""),"",'8'!CP105)</f>
        <v/>
      </c>
      <c r="CQ301" s="482" t="str">
        <f>IF(AND('8'!CQ105=""),"",'8'!CQ105)</f>
        <v/>
      </c>
      <c r="CR301" s="482" t="str">
        <f>IF(AND('8'!CR105=""),"",'8'!CR105)</f>
        <v/>
      </c>
      <c r="CS301" s="482" t="str">
        <f>IF(AND('8'!CS105=""),"",'8'!CS105)</f>
        <v/>
      </c>
      <c r="CT301" s="482" t="str">
        <f>IF(AND('8'!CT105=""),"",'8'!CT105)</f>
        <v/>
      </c>
      <c r="CU301" s="482" t="str">
        <f>IF(AND('8'!CU105=""),"",'8'!CU105)</f>
        <v/>
      </c>
      <c r="CV301" s="482" t="str">
        <f>IF(AND('8'!CV105=""),"",'8'!CV105)</f>
        <v/>
      </c>
      <c r="CW301" s="482" t="str">
        <f>IF(AND('8'!CW105=""),"",'8'!CW105)</f>
        <v/>
      </c>
      <c r="CX301" s="482" t="str">
        <f>IF(AND('8'!CX105=""),"",'8'!CX105)</f>
        <v/>
      </c>
      <c r="CY301" s="482" t="str">
        <f>IF(AND('8'!CY105=""),"",'8'!CY105)</f>
        <v/>
      </c>
      <c r="CZ301" s="482" t="str">
        <f>IF(AND('8'!CZ105=""),"",'8'!CZ105)</f>
        <v/>
      </c>
      <c r="DA301" s="482" t="str">
        <f>IF(AND('8'!DA105=""),"",'8'!DA105)</f>
        <v/>
      </c>
      <c r="DB301" s="482" t="str">
        <f>IF(AND('8'!DB105=""),"",'8'!DB105)</f>
        <v/>
      </c>
      <c r="DC301" s="482" t="str">
        <f>IF(AND('8'!DC105=""),"",'8'!DC105)</f>
        <v/>
      </c>
      <c r="DD301" s="482" t="str">
        <f>IF(AND('8'!DD105=""),"",'8'!DD105)</f>
        <v/>
      </c>
      <c r="DE301" s="482" t="str">
        <f>IF(AND('8'!DE105=""),"",'8'!DE105)</f>
        <v/>
      </c>
      <c r="DF301" s="482" t="str">
        <f>IF(AND('8'!DF105=""),"",'8'!DF105)</f>
        <v/>
      </c>
      <c r="DG301" s="482" t="str">
        <f>IF(AND('8'!DG105=""),"",'8'!DG105)</f>
        <v/>
      </c>
      <c r="DH301" s="482" t="str">
        <f>IF(AND('8'!DH105=""),"",'8'!DH105)</f>
        <v/>
      </c>
      <c r="DI301" s="482" t="str">
        <f>IF(AND('8'!DI105=""),"",'8'!DI105)</f>
        <v/>
      </c>
      <c r="DJ301" s="482" t="str">
        <f>IF(AND('8'!DJ105=""),"",'8'!DJ105)</f>
        <v/>
      </c>
      <c r="DK301" s="482" t="str">
        <f>IF(AND('8'!DK105=""),"",'8'!DK105)</f>
        <v/>
      </c>
      <c r="DL301" s="482" t="str">
        <f>IF(AND('8'!DL105=""),"",'8'!DL105)</f>
        <v/>
      </c>
      <c r="DM301" s="482" t="str">
        <f>IF(AND('8'!DM105=""),"",'8'!DM105)</f>
        <v/>
      </c>
      <c r="DN301" s="482" t="str">
        <f>IF(AND('8'!DN105=""),"",'8'!DN105)</f>
        <v/>
      </c>
      <c r="DO301" s="482" t="str">
        <f>IF(AND('8'!DO105=""),"",'8'!DO105)</f>
        <v/>
      </c>
      <c r="DP301" s="482" t="str">
        <f>IF(AND('8'!DP105=""),"",'8'!DP105)</f>
        <v/>
      </c>
      <c r="DQ301" s="482" t="str">
        <f>IF(AND('8'!DQ105=""),"",'8'!DQ105)</f>
        <v/>
      </c>
      <c r="DR301" s="482" t="str">
        <f>IF(AND('8'!DR105=""),"",'8'!DR105)</f>
        <v/>
      </c>
      <c r="DS301" s="482" t="str">
        <f>IF(AND('8'!DS105=""),"",'8'!DS105)</f>
        <v/>
      </c>
      <c r="DT301" s="482" t="str">
        <f>IF(AND('8'!DT105=""),"",'8'!DT105)</f>
        <v/>
      </c>
      <c r="DU301" s="482" t="str">
        <f>IF(AND('8'!DU105=""),"",'8'!DU105)</f>
        <v/>
      </c>
      <c r="DV301" s="482" t="str">
        <f>IF(AND('8'!DV105=""),"",'8'!DV105)</f>
        <v/>
      </c>
      <c r="DW301" s="482" t="str">
        <f>IF(AND('8'!DW105=""),"",'8'!DW105)</f>
        <v/>
      </c>
      <c r="DX301" s="482" t="str">
        <f>IF(AND('8'!DX105=""),"",'8'!DX105)</f>
        <v/>
      </c>
      <c r="DY301" s="482" t="str">
        <f>IF(AND('8'!DY105=""),"",'8'!DY105)</f>
        <v/>
      </c>
      <c r="DZ301" s="482" t="str">
        <f>IF(AND('8'!DZ105=""),"",'8'!DZ105)</f>
        <v/>
      </c>
      <c r="EA301" s="482" t="str">
        <f>IF(AND('8'!EA105=""),"",'8'!EA105)</f>
        <v/>
      </c>
      <c r="EB301" s="482" t="str">
        <f>IF(AND('8'!EB105=""),"",'8'!EB105)</f>
        <v/>
      </c>
      <c r="EC301" s="482" t="str">
        <f>IF(AND('8'!EC105=""),"",'8'!EC105)</f>
        <v/>
      </c>
      <c r="ED301" s="482" t="str">
        <f>IF(AND('8'!ED105=""),"",'8'!ED105)</f>
        <v/>
      </c>
      <c r="EE301" s="482" t="str">
        <f>IF(AND('8'!EE105=""),"",'8'!EE105)</f>
        <v/>
      </c>
      <c r="EF301" s="482" t="str">
        <f>IF(AND('8'!EF105=""),"",'8'!EF105)</f>
        <v/>
      </c>
      <c r="EG301" s="482" t="str">
        <f>IF(AND('8'!EG105=""),"",'8'!EG105)</f>
        <v/>
      </c>
      <c r="EH301" s="482" t="str">
        <f>IF(AND('8'!EH105=""),"",'8'!EH105)</f>
        <v/>
      </c>
      <c r="EI301" s="482" t="str">
        <f>IF(AND('8'!EI105=""),"",'8'!EI105)</f>
        <v/>
      </c>
      <c r="EJ301" s="482" t="str">
        <f>IF(AND('8'!EJ105=""),"",'8'!EJ105)</f>
        <v/>
      </c>
      <c r="EK301" s="482" t="str">
        <f>IF(AND('8'!EK105=""),"",'8'!EK105)</f>
        <v/>
      </c>
      <c r="EL301" s="482" t="str">
        <f>IF(AND('8'!EL105=""),"",'8'!EL105)</f>
        <v/>
      </c>
      <c r="EM301" s="482" t="str">
        <f>IF(AND('8'!EM105=""),"",'8'!EM105)</f>
        <v/>
      </c>
      <c r="EN301" s="482" t="str">
        <f>IF(AND('8'!EN105=""),"",'8'!EN105)</f>
        <v/>
      </c>
      <c r="EO301" s="482" t="str">
        <f>IF(AND('8'!EO105=""),"",'8'!EO105)</f>
        <v/>
      </c>
      <c r="EP301" s="482" t="str">
        <f>IF(AND('8'!EP105=""),"",'8'!EP105)</f>
        <v/>
      </c>
      <c r="EQ301" s="482" t="str">
        <f>IF(AND('8'!EQ105=""),"",'8'!EQ105)</f>
        <v/>
      </c>
      <c r="ER301" s="482" t="str">
        <f>IF(AND('8'!ER105=""),"",'8'!ER105)</f>
        <v/>
      </c>
      <c r="ES301" s="482" t="str">
        <f>IF(AND('8'!ES105=""),"",'8'!ES105)</f>
        <v/>
      </c>
      <c r="ET301" s="482" t="str">
        <f>IF(AND('8'!ET105=""),"",'8'!ET105)</f>
        <v/>
      </c>
      <c r="EU301" s="482" t="str">
        <f>IF(AND('8'!EU105=""),"",'8'!EU105)</f>
        <v/>
      </c>
      <c r="EV301" s="482" t="str">
        <f>IF(AND('8'!EV105=""),"",'8'!EV105)</f>
        <v/>
      </c>
      <c r="EW301" s="482" t="str">
        <f>IF(AND('8'!EW105=""),"",'8'!EW105)</f>
        <v/>
      </c>
      <c r="EX301" s="482" t="str">
        <f>IF(AND('8'!EX105=""),"",'8'!EX105)</f>
        <v/>
      </c>
      <c r="EY301" s="482" t="str">
        <f>IF(AND('8'!EY105=""),"",'8'!EY105)</f>
        <v/>
      </c>
      <c r="EZ301" s="482" t="str">
        <f>IF(AND('8'!EZ105=""),"",'8'!EZ105)</f>
        <v/>
      </c>
      <c r="FA301" s="482" t="str">
        <f>IF(AND('8'!FA105=""),"",'8'!FA105)</f>
        <v/>
      </c>
      <c r="FB301" s="482" t="str">
        <f>IF(AND('8'!FB105=""),"",'8'!FB105)</f>
        <v/>
      </c>
      <c r="FC301" s="482" t="str">
        <f>IF(AND('8'!FC105=""),"",'8'!FC105)</f>
        <v/>
      </c>
      <c r="FD301" s="482" t="str">
        <f>IF(AND('8'!FD105=""),"",'8'!FD105)</f>
        <v/>
      </c>
      <c r="FE301" s="482" t="str">
        <f>IF(AND('8'!FE105=""),"",'8'!FE105)</f>
        <v/>
      </c>
      <c r="FF301" s="482" t="str">
        <f>IF(AND('8'!FF105=""),"",'8'!FF105)</f>
        <v xml:space="preserve"> </v>
      </c>
      <c r="FG301" s="482" t="str">
        <f>IF(AND('8'!FG105=""),"",'8'!FG105)</f>
        <v/>
      </c>
      <c r="FH301" s="482" t="str">
        <f>IF(AND('8'!FH105=""),"",'8'!FH105)</f>
        <v/>
      </c>
      <c r="FI301" s="482" t="str">
        <f>IF(AND('8'!FI105=""),"",'8'!FI105)</f>
        <v/>
      </c>
      <c r="FJ301" s="482" t="str">
        <f>IF(AND('8'!FJ105=""),"",'8'!FJ105)</f>
        <v/>
      </c>
      <c r="FK301" s="482" t="str">
        <f>IF(AND('8'!FK105=""),"",'8'!FK105)</f>
        <v/>
      </c>
      <c r="FL301" s="482" t="str">
        <f>IF(AND('8'!FL105=""),"",'8'!FL105)</f>
        <v/>
      </c>
      <c r="FM301" s="482" t="str">
        <f>IF(AND('8'!FM105=""),"",'8'!FM105)</f>
        <v xml:space="preserve"> </v>
      </c>
      <c r="FN301" s="482" t="str">
        <f>IF(AND('8'!FN105=""),"",'8'!FN105)</f>
        <v/>
      </c>
      <c r="FO301" s="482" t="str">
        <f>IF(AND('8'!FO105=""),"",'8'!FO105)</f>
        <v/>
      </c>
      <c r="FP301" s="482" t="str">
        <f>IF(AND('8'!FP105=""),"",'8'!FP105)</f>
        <v/>
      </c>
      <c r="FQ301" s="482" t="str">
        <f>IF(AND('8'!FQ105=""),"",'8'!FQ105)</f>
        <v/>
      </c>
      <c r="FR301" s="482" t="str">
        <f>IF(AND('8'!FR105=""),"",'8'!FR105)</f>
        <v/>
      </c>
      <c r="FS301" s="482" t="str">
        <f>IF(AND('8'!FS105=""),"",'8'!FS105)</f>
        <v/>
      </c>
      <c r="FT301" s="482" t="str">
        <f>IF(AND('8'!FT105=""),"",'8'!FT105)</f>
        <v xml:space="preserve"> </v>
      </c>
      <c r="FU301" s="482" t="str">
        <f>IF(AND('8'!FV105=""),"",'8'!FV105)</f>
        <v>-</v>
      </c>
      <c r="FV301" s="482" t="str">
        <f>IF(AND('8'!FW105=""),"",'8'!FW105)</f>
        <v>-</v>
      </c>
      <c r="FW301" s="482" t="str">
        <f>IF(AND('8'!FX105=""),"",'8'!FX105)</f>
        <v>-</v>
      </c>
      <c r="FX301" s="482" t="str">
        <f>IF(AND('8'!FY105=""),"",'8'!FY105)</f>
        <v>-</v>
      </c>
      <c r="FY301" s="482" t="str">
        <f>IF(AND('8'!FZ105=""),"",'8'!FZ105)</f>
        <v>-</v>
      </c>
      <c r="FZ301" s="482" t="str">
        <f>IF(AND('8'!GA105=""),"",'8'!GA105)</f>
        <v>-</v>
      </c>
      <c r="GA301" s="482" t="str">
        <f>IF(AND('8'!GB105=""),"",'8'!GB105)</f>
        <v>-</v>
      </c>
      <c r="GB301" s="482" t="str">
        <f>IF(AND('8'!GC105=""),"",'8'!GC105)</f>
        <v>-</v>
      </c>
      <c r="GC301" s="482" t="str">
        <f>IF(AND('8'!GD105=""),"",'8'!GD105)</f>
        <v>-</v>
      </c>
      <c r="GD301" s="482" t="str">
        <f>IF(AND('8'!GE105=""),"",'8'!GE105)</f>
        <v>-</v>
      </c>
      <c r="GE301" s="482" t="str">
        <f>IF(AND('8'!GF105=""),"",'8'!GF105)</f>
        <v>-</v>
      </c>
      <c r="GF301" s="482" t="str">
        <f>IF(AND('8'!GG105=""),"",'8'!GG105)</f>
        <v>-</v>
      </c>
      <c r="GG301" s="482" t="str">
        <f>IF(AND('8'!GH105=""),"",IF(AND('8'!GH105="-"),"",'8'!GH105))</f>
        <v/>
      </c>
      <c r="GH301" s="50" t="str">
        <f>IF(AND(C301=""),"",VLOOKUP(B301,Register!$A$7:$CL$311,36,FALSE))</f>
        <v/>
      </c>
      <c r="GI301" s="483" t="str">
        <f>IF(AND('8'!GL105=""),"",'8'!GL105)</f>
        <v/>
      </c>
      <c r="GJ301" s="173" t="str">
        <f>IF(AND('8'!FU105=""),"",'8'!FU105)</f>
        <v/>
      </c>
    </row>
    <row r="302" spans="1:192" ht="21">
      <c r="A302" s="480">
        <v>294</v>
      </c>
      <c r="B302" s="481" t="str">
        <f>IF(AND('8'!B106=""),"",'8'!B106)</f>
        <v/>
      </c>
      <c r="C302" s="196" t="str">
        <f>IF(AND('8'!C106=""),"",'8'!C106)</f>
        <v/>
      </c>
      <c r="D302" s="196" t="str">
        <f>IF(AND('8'!D106=""),"",'8'!D106)</f>
        <v/>
      </c>
      <c r="E302" s="201" t="str">
        <f>IF(AND('8'!E106=""),"",'8'!E106)</f>
        <v/>
      </c>
      <c r="F302" s="482" t="str">
        <f>IF(AND('8'!F106=""),"",'8'!F106)</f>
        <v/>
      </c>
      <c r="G302" s="482" t="str">
        <f>IF(AND('8'!G106=""),"",'8'!G106)</f>
        <v/>
      </c>
      <c r="H302" s="482" t="str">
        <f>IF(AND('8'!H106=""),"",'8'!H106)</f>
        <v/>
      </c>
      <c r="I302" s="482" t="str">
        <f>IF(AND('8'!I106=""),"",'8'!I106)</f>
        <v/>
      </c>
      <c r="J302" s="482" t="str">
        <f>IF(AND('8'!J106=""),"",'8'!J106)</f>
        <v/>
      </c>
      <c r="K302" s="482" t="str">
        <f>IF(AND('8'!K106=""),"",'8'!K106)</f>
        <v/>
      </c>
      <c r="L302" s="482" t="str">
        <f>IF(AND('8'!L106=""),"",'8'!L106)</f>
        <v/>
      </c>
      <c r="M302" s="482" t="str">
        <f>IF(AND('8'!M106=""),"",'8'!M106)</f>
        <v/>
      </c>
      <c r="N302" s="482" t="str">
        <f>IF(AND('8'!N106=""),"",'8'!N106)</f>
        <v/>
      </c>
      <c r="O302" s="482" t="str">
        <f>IF(AND('8'!O106=""),"",'8'!O106)</f>
        <v/>
      </c>
      <c r="P302" s="482" t="str">
        <f>IF(AND('8'!P106=""),"",'8'!P106)</f>
        <v/>
      </c>
      <c r="Q302" s="482" t="str">
        <f>IF(AND('8'!Q106=""),"",'8'!Q106)</f>
        <v/>
      </c>
      <c r="R302" s="482" t="str">
        <f>IF(AND('8'!R106=""),"",'8'!R106)</f>
        <v/>
      </c>
      <c r="S302" s="482" t="str">
        <f>IF(AND('8'!S106=""),"",'8'!S106)</f>
        <v/>
      </c>
      <c r="T302" s="482" t="str">
        <f>IF(AND('8'!T106=""),"",'8'!T106)</f>
        <v/>
      </c>
      <c r="U302" s="482" t="str">
        <f>IF(AND('8'!U106=""),"",'8'!U106)</f>
        <v/>
      </c>
      <c r="V302" s="482" t="str">
        <f>IF(AND('8'!V106=""),"",'8'!V106)</f>
        <v/>
      </c>
      <c r="W302" s="482" t="str">
        <f>IF(AND('8'!W106=""),"",'8'!W106)</f>
        <v/>
      </c>
      <c r="X302" s="482" t="str">
        <f>IF(AND('8'!X106=""),"",'8'!X106)</f>
        <v/>
      </c>
      <c r="Y302" s="482" t="str">
        <f>IF(AND('8'!Y106=""),"",'8'!Y106)</f>
        <v/>
      </c>
      <c r="Z302" s="482" t="str">
        <f>IF(AND('8'!Z106=""),"",'8'!Z106)</f>
        <v/>
      </c>
      <c r="AA302" s="482" t="str">
        <f>IF(AND('8'!AA106=""),"",'8'!AA106)</f>
        <v/>
      </c>
      <c r="AB302" s="482" t="str">
        <f>IF(AND('8'!AB106=""),"",'8'!AB106)</f>
        <v/>
      </c>
      <c r="AC302" s="482" t="str">
        <f>IF(AND('8'!AC106=""),"",'8'!AC106)</f>
        <v/>
      </c>
      <c r="AD302" s="482" t="str">
        <f>IF(AND('8'!AD106=""),"",'8'!AD106)</f>
        <v/>
      </c>
      <c r="AE302" s="482" t="str">
        <f>IF(AND('8'!AE106=""),"",'8'!AE106)</f>
        <v/>
      </c>
      <c r="AF302" s="482" t="str">
        <f>IF(AND('8'!AF106=""),"",'8'!AF106)</f>
        <v/>
      </c>
      <c r="AG302" s="482" t="str">
        <f>IF(AND('8'!AG106=""),"",'8'!AG106)</f>
        <v/>
      </c>
      <c r="AH302" s="482" t="str">
        <f>IF(AND('8'!AH106=""),"",'8'!AH106)</f>
        <v/>
      </c>
      <c r="AI302" s="482" t="str">
        <f>IF(AND('8'!AI106=""),"",'8'!AI106)</f>
        <v/>
      </c>
      <c r="AJ302" s="482" t="str">
        <f>IF(AND('8'!AJ106=""),"",'8'!AJ106)</f>
        <v/>
      </c>
      <c r="AK302" s="482" t="str">
        <f>IF(AND('8'!AK106=""),"",'8'!AK106)</f>
        <v/>
      </c>
      <c r="AL302" s="482" t="str">
        <f>IF(AND('8'!AL106=""),"",'8'!AL106)</f>
        <v/>
      </c>
      <c r="AM302" s="482" t="str">
        <f>IF(AND('8'!AM106=""),"",'8'!AM106)</f>
        <v/>
      </c>
      <c r="AN302" s="482" t="str">
        <f>IF(AND('8'!AN106=""),"",'8'!AN106)</f>
        <v/>
      </c>
      <c r="AO302" s="482" t="str">
        <f>IF(AND('8'!AO106=""),"",'8'!AO106)</f>
        <v/>
      </c>
      <c r="AP302" s="482" t="str">
        <f>IF(AND('8'!AP106=""),"",'8'!AP106)</f>
        <v/>
      </c>
      <c r="AQ302" s="482" t="str">
        <f>IF(AND('8'!AQ106=""),"",'8'!AQ106)</f>
        <v/>
      </c>
      <c r="AR302" s="482" t="str">
        <f>IF(AND('8'!AR106=""),"",'8'!AR106)</f>
        <v/>
      </c>
      <c r="AS302" s="482" t="str">
        <f>IF(AND('8'!AS106=""),"",'8'!AS106)</f>
        <v/>
      </c>
      <c r="AT302" s="482" t="str">
        <f>IF(AND('8'!AT106=""),"",'8'!AT106)</f>
        <v/>
      </c>
      <c r="AU302" s="482" t="str">
        <f>IF(AND('8'!AU106=""),"",'8'!AU106)</f>
        <v/>
      </c>
      <c r="AV302" s="482" t="str">
        <f>IF(AND('8'!AV106=""),"",'8'!AV106)</f>
        <v/>
      </c>
      <c r="AW302" s="482" t="str">
        <f>IF(AND('8'!AW106=""),"",'8'!AW106)</f>
        <v/>
      </c>
      <c r="AX302" s="482" t="str">
        <f>IF(AND('8'!AX106=""),"",'8'!AX106)</f>
        <v/>
      </c>
      <c r="AY302" s="482" t="str">
        <f>IF(AND('8'!AY106=""),"",'8'!AY106)</f>
        <v/>
      </c>
      <c r="AZ302" s="482" t="str">
        <f>IF(AND('8'!AZ106=""),"",'8'!AZ106)</f>
        <v/>
      </c>
      <c r="BA302" s="482" t="str">
        <f>IF(AND('8'!BA106=""),"",'8'!BA106)</f>
        <v/>
      </c>
      <c r="BB302" s="482" t="str">
        <f>IF(AND('8'!BB106=""),"",'8'!BB106)</f>
        <v/>
      </c>
      <c r="BC302" s="482" t="str">
        <f>IF(AND('8'!BC106=""),"",'8'!BC106)</f>
        <v/>
      </c>
      <c r="BD302" s="482" t="str">
        <f>IF(AND('8'!BD106=""),"",'8'!BD106)</f>
        <v/>
      </c>
      <c r="BE302" s="482" t="str">
        <f>IF(AND('8'!BE106=""),"",'8'!BE106)</f>
        <v/>
      </c>
      <c r="BF302" s="482" t="str">
        <f>IF(AND('8'!BF106=""),"",'8'!BF106)</f>
        <v/>
      </c>
      <c r="BG302" s="482" t="str">
        <f>IF(AND('8'!BG106=""),"",'8'!BG106)</f>
        <v/>
      </c>
      <c r="BH302" s="482" t="str">
        <f>IF(AND('8'!BH106=""),"",'8'!BH106)</f>
        <v/>
      </c>
      <c r="BI302" s="482" t="str">
        <f>IF(AND('8'!BI106=""),"",'8'!BI106)</f>
        <v/>
      </c>
      <c r="BJ302" s="482" t="str">
        <f>IF(AND('8'!BJ106=""),"",'8'!BJ106)</f>
        <v/>
      </c>
      <c r="BK302" s="482" t="str">
        <f>IF(AND('8'!BK106=""),"",'8'!BK106)</f>
        <v/>
      </c>
      <c r="BL302" s="482" t="str">
        <f>IF(AND('8'!BL106=""),"",'8'!BL106)</f>
        <v/>
      </c>
      <c r="BM302" s="482" t="str">
        <f>IF(AND('8'!BM106=""),"",'8'!BM106)</f>
        <v/>
      </c>
      <c r="BN302" s="482" t="str">
        <f>IF(AND('8'!BN106=""),"",'8'!BN106)</f>
        <v/>
      </c>
      <c r="BO302" s="482" t="str">
        <f>IF(AND('8'!BO106=""),"",'8'!BO106)</f>
        <v/>
      </c>
      <c r="BP302" s="482" t="str">
        <f>IF(AND('8'!BP106=""),"",'8'!BP106)</f>
        <v/>
      </c>
      <c r="BQ302" s="482" t="str">
        <f>IF(AND('8'!BQ106=""),"",'8'!BQ106)</f>
        <v/>
      </c>
      <c r="BR302" s="482" t="str">
        <f>IF(AND('8'!BR106=""),"",'8'!BR106)</f>
        <v/>
      </c>
      <c r="BS302" s="482" t="str">
        <f>IF(AND('8'!BS106=""),"",'8'!BS106)</f>
        <v/>
      </c>
      <c r="BT302" s="482" t="str">
        <f>IF(AND('8'!BT106=""),"",'8'!BT106)</f>
        <v/>
      </c>
      <c r="BU302" s="482" t="str">
        <f>IF(AND('8'!BU106=""),"",'8'!BU106)</f>
        <v/>
      </c>
      <c r="BV302" s="482" t="str">
        <f>IF(AND('8'!BV106=""),"",'8'!BV106)</f>
        <v/>
      </c>
      <c r="BW302" s="482" t="str">
        <f>IF(AND('8'!BW106=""),"",'8'!BW106)</f>
        <v/>
      </c>
      <c r="BX302" s="482" t="str">
        <f>IF(AND('8'!BX106=""),"",'8'!BX106)</f>
        <v/>
      </c>
      <c r="BY302" s="482" t="str">
        <f>IF(AND('8'!BY106=""),"",'8'!BY106)</f>
        <v/>
      </c>
      <c r="BZ302" s="482" t="str">
        <f>IF(AND('8'!BZ106=""),"",'8'!BZ106)</f>
        <v/>
      </c>
      <c r="CA302" s="482" t="str">
        <f>IF(AND('8'!CA106=""),"",'8'!CA106)</f>
        <v/>
      </c>
      <c r="CB302" s="482" t="str">
        <f>IF(AND('8'!CB106=""),"",'8'!CB106)</f>
        <v/>
      </c>
      <c r="CC302" s="482" t="str">
        <f>IF(AND('8'!CC106=""),"",'8'!CC106)</f>
        <v/>
      </c>
      <c r="CD302" s="482" t="str">
        <f>IF(AND('8'!CD106=""),"",'8'!CD106)</f>
        <v/>
      </c>
      <c r="CE302" s="482" t="str">
        <f>IF(AND('8'!CE106=""),"",'8'!CE106)</f>
        <v/>
      </c>
      <c r="CF302" s="482" t="str">
        <f>IF(AND('8'!CF106=""),"",'8'!CF106)</f>
        <v/>
      </c>
      <c r="CG302" s="482" t="str">
        <f>IF(AND('8'!CG106=""),"",'8'!CG106)</f>
        <v/>
      </c>
      <c r="CH302" s="482" t="str">
        <f>IF(AND('8'!CH106=""),"",'8'!CH106)</f>
        <v/>
      </c>
      <c r="CI302" s="482" t="str">
        <f>IF(AND('8'!CI106=""),"",'8'!CI106)</f>
        <v/>
      </c>
      <c r="CJ302" s="482" t="str">
        <f>IF(AND('8'!CJ106=""),"",'8'!CJ106)</f>
        <v/>
      </c>
      <c r="CK302" s="482" t="str">
        <f>IF(AND('8'!CK106=""),"",'8'!CK106)</f>
        <v/>
      </c>
      <c r="CL302" s="482" t="str">
        <f>IF(AND('8'!CL106=""),"",'8'!CL106)</f>
        <v/>
      </c>
      <c r="CM302" s="482" t="str">
        <f>IF(AND('8'!CM106=""),"",'8'!CM106)</f>
        <v/>
      </c>
      <c r="CN302" s="482" t="str">
        <f>IF(AND('8'!CN106=""),"",'8'!CN106)</f>
        <v/>
      </c>
      <c r="CO302" s="482" t="str">
        <f>IF(AND('8'!CO106=""),"",'8'!CO106)</f>
        <v/>
      </c>
      <c r="CP302" s="482" t="str">
        <f>IF(AND('8'!CP106=""),"",'8'!CP106)</f>
        <v/>
      </c>
      <c r="CQ302" s="482" t="str">
        <f>IF(AND('8'!CQ106=""),"",'8'!CQ106)</f>
        <v/>
      </c>
      <c r="CR302" s="482" t="str">
        <f>IF(AND('8'!CR106=""),"",'8'!CR106)</f>
        <v/>
      </c>
      <c r="CS302" s="482" t="str">
        <f>IF(AND('8'!CS106=""),"",'8'!CS106)</f>
        <v/>
      </c>
      <c r="CT302" s="482" t="str">
        <f>IF(AND('8'!CT106=""),"",'8'!CT106)</f>
        <v/>
      </c>
      <c r="CU302" s="482" t="str">
        <f>IF(AND('8'!CU106=""),"",'8'!CU106)</f>
        <v/>
      </c>
      <c r="CV302" s="482" t="str">
        <f>IF(AND('8'!CV106=""),"",'8'!CV106)</f>
        <v/>
      </c>
      <c r="CW302" s="482" t="str">
        <f>IF(AND('8'!CW106=""),"",'8'!CW106)</f>
        <v/>
      </c>
      <c r="CX302" s="482" t="str">
        <f>IF(AND('8'!CX106=""),"",'8'!CX106)</f>
        <v/>
      </c>
      <c r="CY302" s="482" t="str">
        <f>IF(AND('8'!CY106=""),"",'8'!CY106)</f>
        <v/>
      </c>
      <c r="CZ302" s="482" t="str">
        <f>IF(AND('8'!CZ106=""),"",'8'!CZ106)</f>
        <v/>
      </c>
      <c r="DA302" s="482" t="str">
        <f>IF(AND('8'!DA106=""),"",'8'!DA106)</f>
        <v/>
      </c>
      <c r="DB302" s="482" t="str">
        <f>IF(AND('8'!DB106=""),"",'8'!DB106)</f>
        <v/>
      </c>
      <c r="DC302" s="482" t="str">
        <f>IF(AND('8'!DC106=""),"",'8'!DC106)</f>
        <v/>
      </c>
      <c r="DD302" s="482" t="str">
        <f>IF(AND('8'!DD106=""),"",'8'!DD106)</f>
        <v/>
      </c>
      <c r="DE302" s="482" t="str">
        <f>IF(AND('8'!DE106=""),"",'8'!DE106)</f>
        <v/>
      </c>
      <c r="DF302" s="482" t="str">
        <f>IF(AND('8'!DF106=""),"",'8'!DF106)</f>
        <v/>
      </c>
      <c r="DG302" s="482" t="str">
        <f>IF(AND('8'!DG106=""),"",'8'!DG106)</f>
        <v/>
      </c>
      <c r="DH302" s="482" t="str">
        <f>IF(AND('8'!DH106=""),"",'8'!DH106)</f>
        <v/>
      </c>
      <c r="DI302" s="482" t="str">
        <f>IF(AND('8'!DI106=""),"",'8'!DI106)</f>
        <v/>
      </c>
      <c r="DJ302" s="482" t="str">
        <f>IF(AND('8'!DJ106=""),"",'8'!DJ106)</f>
        <v/>
      </c>
      <c r="DK302" s="482" t="str">
        <f>IF(AND('8'!DK106=""),"",'8'!DK106)</f>
        <v/>
      </c>
      <c r="DL302" s="482" t="str">
        <f>IF(AND('8'!DL106=""),"",'8'!DL106)</f>
        <v/>
      </c>
      <c r="DM302" s="482" t="str">
        <f>IF(AND('8'!DM106=""),"",'8'!DM106)</f>
        <v/>
      </c>
      <c r="DN302" s="482" t="str">
        <f>IF(AND('8'!DN106=""),"",'8'!DN106)</f>
        <v/>
      </c>
      <c r="DO302" s="482" t="str">
        <f>IF(AND('8'!DO106=""),"",'8'!DO106)</f>
        <v/>
      </c>
      <c r="DP302" s="482" t="str">
        <f>IF(AND('8'!DP106=""),"",'8'!DP106)</f>
        <v/>
      </c>
      <c r="DQ302" s="482" t="str">
        <f>IF(AND('8'!DQ106=""),"",'8'!DQ106)</f>
        <v/>
      </c>
      <c r="DR302" s="482" t="str">
        <f>IF(AND('8'!DR106=""),"",'8'!DR106)</f>
        <v/>
      </c>
      <c r="DS302" s="482" t="str">
        <f>IF(AND('8'!DS106=""),"",'8'!DS106)</f>
        <v/>
      </c>
      <c r="DT302" s="482" t="str">
        <f>IF(AND('8'!DT106=""),"",'8'!DT106)</f>
        <v/>
      </c>
      <c r="DU302" s="482" t="str">
        <f>IF(AND('8'!DU106=""),"",'8'!DU106)</f>
        <v/>
      </c>
      <c r="DV302" s="482" t="str">
        <f>IF(AND('8'!DV106=""),"",'8'!DV106)</f>
        <v/>
      </c>
      <c r="DW302" s="482" t="str">
        <f>IF(AND('8'!DW106=""),"",'8'!DW106)</f>
        <v/>
      </c>
      <c r="DX302" s="482" t="str">
        <f>IF(AND('8'!DX106=""),"",'8'!DX106)</f>
        <v/>
      </c>
      <c r="DY302" s="482" t="str">
        <f>IF(AND('8'!DY106=""),"",'8'!DY106)</f>
        <v/>
      </c>
      <c r="DZ302" s="482" t="str">
        <f>IF(AND('8'!DZ106=""),"",'8'!DZ106)</f>
        <v/>
      </c>
      <c r="EA302" s="482" t="str">
        <f>IF(AND('8'!EA106=""),"",'8'!EA106)</f>
        <v/>
      </c>
      <c r="EB302" s="482" t="str">
        <f>IF(AND('8'!EB106=""),"",'8'!EB106)</f>
        <v/>
      </c>
      <c r="EC302" s="482" t="str">
        <f>IF(AND('8'!EC106=""),"",'8'!EC106)</f>
        <v/>
      </c>
      <c r="ED302" s="482" t="str">
        <f>IF(AND('8'!ED106=""),"",'8'!ED106)</f>
        <v/>
      </c>
      <c r="EE302" s="482" t="str">
        <f>IF(AND('8'!EE106=""),"",'8'!EE106)</f>
        <v/>
      </c>
      <c r="EF302" s="482" t="str">
        <f>IF(AND('8'!EF106=""),"",'8'!EF106)</f>
        <v/>
      </c>
      <c r="EG302" s="482" t="str">
        <f>IF(AND('8'!EG106=""),"",'8'!EG106)</f>
        <v/>
      </c>
      <c r="EH302" s="482" t="str">
        <f>IF(AND('8'!EH106=""),"",'8'!EH106)</f>
        <v/>
      </c>
      <c r="EI302" s="482" t="str">
        <f>IF(AND('8'!EI106=""),"",'8'!EI106)</f>
        <v/>
      </c>
      <c r="EJ302" s="482" t="str">
        <f>IF(AND('8'!EJ106=""),"",'8'!EJ106)</f>
        <v/>
      </c>
      <c r="EK302" s="482" t="str">
        <f>IF(AND('8'!EK106=""),"",'8'!EK106)</f>
        <v/>
      </c>
      <c r="EL302" s="482" t="str">
        <f>IF(AND('8'!EL106=""),"",'8'!EL106)</f>
        <v/>
      </c>
      <c r="EM302" s="482" t="str">
        <f>IF(AND('8'!EM106=""),"",'8'!EM106)</f>
        <v/>
      </c>
      <c r="EN302" s="482" t="str">
        <f>IF(AND('8'!EN106=""),"",'8'!EN106)</f>
        <v/>
      </c>
      <c r="EO302" s="482" t="str">
        <f>IF(AND('8'!EO106=""),"",'8'!EO106)</f>
        <v/>
      </c>
      <c r="EP302" s="482" t="str">
        <f>IF(AND('8'!EP106=""),"",'8'!EP106)</f>
        <v/>
      </c>
      <c r="EQ302" s="482" t="str">
        <f>IF(AND('8'!EQ106=""),"",'8'!EQ106)</f>
        <v/>
      </c>
      <c r="ER302" s="482" t="str">
        <f>IF(AND('8'!ER106=""),"",'8'!ER106)</f>
        <v/>
      </c>
      <c r="ES302" s="482" t="str">
        <f>IF(AND('8'!ES106=""),"",'8'!ES106)</f>
        <v/>
      </c>
      <c r="ET302" s="482" t="str">
        <f>IF(AND('8'!ET106=""),"",'8'!ET106)</f>
        <v/>
      </c>
      <c r="EU302" s="482" t="str">
        <f>IF(AND('8'!EU106=""),"",'8'!EU106)</f>
        <v/>
      </c>
      <c r="EV302" s="482" t="str">
        <f>IF(AND('8'!EV106=""),"",'8'!EV106)</f>
        <v/>
      </c>
      <c r="EW302" s="482" t="str">
        <f>IF(AND('8'!EW106=""),"",'8'!EW106)</f>
        <v/>
      </c>
      <c r="EX302" s="482" t="str">
        <f>IF(AND('8'!EX106=""),"",'8'!EX106)</f>
        <v/>
      </c>
      <c r="EY302" s="482" t="str">
        <f>IF(AND('8'!EY106=""),"",'8'!EY106)</f>
        <v/>
      </c>
      <c r="EZ302" s="482" t="str">
        <f>IF(AND('8'!EZ106=""),"",'8'!EZ106)</f>
        <v/>
      </c>
      <c r="FA302" s="482" t="str">
        <f>IF(AND('8'!FA106=""),"",'8'!FA106)</f>
        <v/>
      </c>
      <c r="FB302" s="482" t="str">
        <f>IF(AND('8'!FB106=""),"",'8'!FB106)</f>
        <v/>
      </c>
      <c r="FC302" s="482" t="str">
        <f>IF(AND('8'!FC106=""),"",'8'!FC106)</f>
        <v/>
      </c>
      <c r="FD302" s="482" t="str">
        <f>IF(AND('8'!FD106=""),"",'8'!FD106)</f>
        <v/>
      </c>
      <c r="FE302" s="482" t="str">
        <f>IF(AND('8'!FE106=""),"",'8'!FE106)</f>
        <v/>
      </c>
      <c r="FF302" s="482" t="str">
        <f>IF(AND('8'!FF106=""),"",'8'!FF106)</f>
        <v xml:space="preserve"> </v>
      </c>
      <c r="FG302" s="482" t="str">
        <f>IF(AND('8'!FG106=""),"",'8'!FG106)</f>
        <v/>
      </c>
      <c r="FH302" s="482" t="str">
        <f>IF(AND('8'!FH106=""),"",'8'!FH106)</f>
        <v/>
      </c>
      <c r="FI302" s="482" t="str">
        <f>IF(AND('8'!FI106=""),"",'8'!FI106)</f>
        <v/>
      </c>
      <c r="FJ302" s="482" t="str">
        <f>IF(AND('8'!FJ106=""),"",'8'!FJ106)</f>
        <v/>
      </c>
      <c r="FK302" s="482" t="str">
        <f>IF(AND('8'!FK106=""),"",'8'!FK106)</f>
        <v/>
      </c>
      <c r="FL302" s="482" t="str">
        <f>IF(AND('8'!FL106=""),"",'8'!FL106)</f>
        <v/>
      </c>
      <c r="FM302" s="482" t="str">
        <f>IF(AND('8'!FM106=""),"",'8'!FM106)</f>
        <v xml:space="preserve"> </v>
      </c>
      <c r="FN302" s="482" t="str">
        <f>IF(AND('8'!FN106=""),"",'8'!FN106)</f>
        <v/>
      </c>
      <c r="FO302" s="482" t="str">
        <f>IF(AND('8'!FO106=""),"",'8'!FO106)</f>
        <v/>
      </c>
      <c r="FP302" s="482" t="str">
        <f>IF(AND('8'!FP106=""),"",'8'!FP106)</f>
        <v/>
      </c>
      <c r="FQ302" s="482" t="str">
        <f>IF(AND('8'!FQ106=""),"",'8'!FQ106)</f>
        <v/>
      </c>
      <c r="FR302" s="482" t="str">
        <f>IF(AND('8'!FR106=""),"",'8'!FR106)</f>
        <v/>
      </c>
      <c r="FS302" s="482" t="str">
        <f>IF(AND('8'!FS106=""),"",'8'!FS106)</f>
        <v/>
      </c>
      <c r="FT302" s="482" t="str">
        <f>IF(AND('8'!FT106=""),"",'8'!FT106)</f>
        <v xml:space="preserve"> </v>
      </c>
      <c r="FU302" s="482" t="str">
        <f>IF(AND('8'!FV106=""),"",'8'!FV106)</f>
        <v>-</v>
      </c>
      <c r="FV302" s="482" t="str">
        <f>IF(AND('8'!FW106=""),"",'8'!FW106)</f>
        <v>-</v>
      </c>
      <c r="FW302" s="482" t="str">
        <f>IF(AND('8'!FX106=""),"",'8'!FX106)</f>
        <v>-</v>
      </c>
      <c r="FX302" s="482" t="str">
        <f>IF(AND('8'!FY106=""),"",'8'!FY106)</f>
        <v>-</v>
      </c>
      <c r="FY302" s="482" t="str">
        <f>IF(AND('8'!FZ106=""),"",'8'!FZ106)</f>
        <v>-</v>
      </c>
      <c r="FZ302" s="482" t="str">
        <f>IF(AND('8'!GA106=""),"",'8'!GA106)</f>
        <v>-</v>
      </c>
      <c r="GA302" s="482" t="str">
        <f>IF(AND('8'!GB106=""),"",'8'!GB106)</f>
        <v>-</v>
      </c>
      <c r="GB302" s="482" t="str">
        <f>IF(AND('8'!GC106=""),"",'8'!GC106)</f>
        <v>-</v>
      </c>
      <c r="GC302" s="482" t="str">
        <f>IF(AND('8'!GD106=""),"",'8'!GD106)</f>
        <v>-</v>
      </c>
      <c r="GD302" s="482" t="str">
        <f>IF(AND('8'!GE106=""),"",'8'!GE106)</f>
        <v>-</v>
      </c>
      <c r="GE302" s="482" t="str">
        <f>IF(AND('8'!GF106=""),"",'8'!GF106)</f>
        <v>-</v>
      </c>
      <c r="GF302" s="482" t="str">
        <f>IF(AND('8'!GG106=""),"",'8'!GG106)</f>
        <v>-</v>
      </c>
      <c r="GG302" s="482" t="str">
        <f>IF(AND('8'!GH106=""),"",IF(AND('8'!GH106="-"),"",'8'!GH106))</f>
        <v/>
      </c>
      <c r="GH302" s="50" t="str">
        <f>IF(AND(C302=""),"",VLOOKUP(B302,Register!$A$7:$CL$311,36,FALSE))</f>
        <v/>
      </c>
      <c r="GI302" s="483" t="str">
        <f>IF(AND('8'!GL106=""),"",'8'!GL106)</f>
        <v/>
      </c>
      <c r="GJ302" s="173" t="str">
        <f>IF(AND('8'!FU106=""),"",'8'!FU106)</f>
        <v/>
      </c>
    </row>
    <row r="303" spans="1:192" ht="21">
      <c r="A303" s="480">
        <v>295</v>
      </c>
      <c r="B303" s="481" t="str">
        <f>IF(AND('8'!B107=""),"",'8'!B107)</f>
        <v/>
      </c>
      <c r="C303" s="196" t="str">
        <f>IF(AND('8'!C107=""),"",'8'!C107)</f>
        <v/>
      </c>
      <c r="D303" s="196" t="str">
        <f>IF(AND('8'!D107=""),"",'8'!D107)</f>
        <v/>
      </c>
      <c r="E303" s="201" t="str">
        <f>IF(AND('8'!E107=""),"",'8'!E107)</f>
        <v/>
      </c>
      <c r="F303" s="482" t="str">
        <f>IF(AND('8'!F107=""),"",'8'!F107)</f>
        <v/>
      </c>
      <c r="G303" s="482" t="str">
        <f>IF(AND('8'!G107=""),"",'8'!G107)</f>
        <v/>
      </c>
      <c r="H303" s="482" t="str">
        <f>IF(AND('8'!H107=""),"",'8'!H107)</f>
        <v/>
      </c>
      <c r="I303" s="482" t="str">
        <f>IF(AND('8'!I107=""),"",'8'!I107)</f>
        <v/>
      </c>
      <c r="J303" s="482" t="str">
        <f>IF(AND('8'!J107=""),"",'8'!J107)</f>
        <v/>
      </c>
      <c r="K303" s="482" t="str">
        <f>IF(AND('8'!K107=""),"",'8'!K107)</f>
        <v/>
      </c>
      <c r="L303" s="482" t="str">
        <f>IF(AND('8'!L107=""),"",'8'!L107)</f>
        <v/>
      </c>
      <c r="M303" s="482" t="str">
        <f>IF(AND('8'!M107=""),"",'8'!M107)</f>
        <v/>
      </c>
      <c r="N303" s="482" t="str">
        <f>IF(AND('8'!N107=""),"",'8'!N107)</f>
        <v/>
      </c>
      <c r="O303" s="482" t="str">
        <f>IF(AND('8'!O107=""),"",'8'!O107)</f>
        <v/>
      </c>
      <c r="P303" s="482" t="str">
        <f>IF(AND('8'!P107=""),"",'8'!P107)</f>
        <v/>
      </c>
      <c r="Q303" s="482" t="str">
        <f>IF(AND('8'!Q107=""),"",'8'!Q107)</f>
        <v/>
      </c>
      <c r="R303" s="482" t="str">
        <f>IF(AND('8'!R107=""),"",'8'!R107)</f>
        <v/>
      </c>
      <c r="S303" s="482" t="str">
        <f>IF(AND('8'!S107=""),"",'8'!S107)</f>
        <v/>
      </c>
      <c r="T303" s="482" t="str">
        <f>IF(AND('8'!T107=""),"",'8'!T107)</f>
        <v/>
      </c>
      <c r="U303" s="482" t="str">
        <f>IF(AND('8'!U107=""),"",'8'!U107)</f>
        <v/>
      </c>
      <c r="V303" s="482" t="str">
        <f>IF(AND('8'!V107=""),"",'8'!V107)</f>
        <v/>
      </c>
      <c r="W303" s="482" t="str">
        <f>IF(AND('8'!W107=""),"",'8'!W107)</f>
        <v/>
      </c>
      <c r="X303" s="482" t="str">
        <f>IF(AND('8'!X107=""),"",'8'!X107)</f>
        <v/>
      </c>
      <c r="Y303" s="482" t="str">
        <f>IF(AND('8'!Y107=""),"",'8'!Y107)</f>
        <v/>
      </c>
      <c r="Z303" s="482" t="str">
        <f>IF(AND('8'!Z107=""),"",'8'!Z107)</f>
        <v/>
      </c>
      <c r="AA303" s="482" t="str">
        <f>IF(AND('8'!AA107=""),"",'8'!AA107)</f>
        <v/>
      </c>
      <c r="AB303" s="482" t="str">
        <f>IF(AND('8'!AB107=""),"",'8'!AB107)</f>
        <v/>
      </c>
      <c r="AC303" s="482" t="str">
        <f>IF(AND('8'!AC107=""),"",'8'!AC107)</f>
        <v/>
      </c>
      <c r="AD303" s="482" t="str">
        <f>IF(AND('8'!AD107=""),"",'8'!AD107)</f>
        <v/>
      </c>
      <c r="AE303" s="482" t="str">
        <f>IF(AND('8'!AE107=""),"",'8'!AE107)</f>
        <v/>
      </c>
      <c r="AF303" s="482" t="str">
        <f>IF(AND('8'!AF107=""),"",'8'!AF107)</f>
        <v/>
      </c>
      <c r="AG303" s="482" t="str">
        <f>IF(AND('8'!AG107=""),"",'8'!AG107)</f>
        <v/>
      </c>
      <c r="AH303" s="482" t="str">
        <f>IF(AND('8'!AH107=""),"",'8'!AH107)</f>
        <v/>
      </c>
      <c r="AI303" s="482" t="str">
        <f>IF(AND('8'!AI107=""),"",'8'!AI107)</f>
        <v/>
      </c>
      <c r="AJ303" s="482" t="str">
        <f>IF(AND('8'!AJ107=""),"",'8'!AJ107)</f>
        <v/>
      </c>
      <c r="AK303" s="482" t="str">
        <f>IF(AND('8'!AK107=""),"",'8'!AK107)</f>
        <v/>
      </c>
      <c r="AL303" s="482" t="str">
        <f>IF(AND('8'!AL107=""),"",'8'!AL107)</f>
        <v/>
      </c>
      <c r="AM303" s="482" t="str">
        <f>IF(AND('8'!AM107=""),"",'8'!AM107)</f>
        <v/>
      </c>
      <c r="AN303" s="482" t="str">
        <f>IF(AND('8'!AN107=""),"",'8'!AN107)</f>
        <v/>
      </c>
      <c r="AO303" s="482" t="str">
        <f>IF(AND('8'!AO107=""),"",'8'!AO107)</f>
        <v/>
      </c>
      <c r="AP303" s="482" t="str">
        <f>IF(AND('8'!AP107=""),"",'8'!AP107)</f>
        <v/>
      </c>
      <c r="AQ303" s="482" t="str">
        <f>IF(AND('8'!AQ107=""),"",'8'!AQ107)</f>
        <v/>
      </c>
      <c r="AR303" s="482" t="str">
        <f>IF(AND('8'!AR107=""),"",'8'!AR107)</f>
        <v/>
      </c>
      <c r="AS303" s="482" t="str">
        <f>IF(AND('8'!AS107=""),"",'8'!AS107)</f>
        <v/>
      </c>
      <c r="AT303" s="482" t="str">
        <f>IF(AND('8'!AT107=""),"",'8'!AT107)</f>
        <v/>
      </c>
      <c r="AU303" s="482" t="str">
        <f>IF(AND('8'!AU107=""),"",'8'!AU107)</f>
        <v/>
      </c>
      <c r="AV303" s="482" t="str">
        <f>IF(AND('8'!AV107=""),"",'8'!AV107)</f>
        <v/>
      </c>
      <c r="AW303" s="482" t="str">
        <f>IF(AND('8'!AW107=""),"",'8'!AW107)</f>
        <v/>
      </c>
      <c r="AX303" s="482" t="str">
        <f>IF(AND('8'!AX107=""),"",'8'!AX107)</f>
        <v/>
      </c>
      <c r="AY303" s="482" t="str">
        <f>IF(AND('8'!AY107=""),"",'8'!AY107)</f>
        <v/>
      </c>
      <c r="AZ303" s="482" t="str">
        <f>IF(AND('8'!AZ107=""),"",'8'!AZ107)</f>
        <v/>
      </c>
      <c r="BA303" s="482" t="str">
        <f>IF(AND('8'!BA107=""),"",'8'!BA107)</f>
        <v/>
      </c>
      <c r="BB303" s="482" t="str">
        <f>IF(AND('8'!BB107=""),"",'8'!BB107)</f>
        <v/>
      </c>
      <c r="BC303" s="482" t="str">
        <f>IF(AND('8'!BC107=""),"",'8'!BC107)</f>
        <v/>
      </c>
      <c r="BD303" s="482" t="str">
        <f>IF(AND('8'!BD107=""),"",'8'!BD107)</f>
        <v/>
      </c>
      <c r="BE303" s="482" t="str">
        <f>IF(AND('8'!BE107=""),"",'8'!BE107)</f>
        <v/>
      </c>
      <c r="BF303" s="482" t="str">
        <f>IF(AND('8'!BF107=""),"",'8'!BF107)</f>
        <v/>
      </c>
      <c r="BG303" s="482" t="str">
        <f>IF(AND('8'!BG107=""),"",'8'!BG107)</f>
        <v/>
      </c>
      <c r="BH303" s="482" t="str">
        <f>IF(AND('8'!BH107=""),"",'8'!BH107)</f>
        <v/>
      </c>
      <c r="BI303" s="482" t="str">
        <f>IF(AND('8'!BI107=""),"",'8'!BI107)</f>
        <v/>
      </c>
      <c r="BJ303" s="482" t="str">
        <f>IF(AND('8'!BJ107=""),"",'8'!BJ107)</f>
        <v/>
      </c>
      <c r="BK303" s="482" t="str">
        <f>IF(AND('8'!BK107=""),"",'8'!BK107)</f>
        <v/>
      </c>
      <c r="BL303" s="482" t="str">
        <f>IF(AND('8'!BL107=""),"",'8'!BL107)</f>
        <v/>
      </c>
      <c r="BM303" s="482" t="str">
        <f>IF(AND('8'!BM107=""),"",'8'!BM107)</f>
        <v/>
      </c>
      <c r="BN303" s="482" t="str">
        <f>IF(AND('8'!BN107=""),"",'8'!BN107)</f>
        <v/>
      </c>
      <c r="BO303" s="482" t="str">
        <f>IF(AND('8'!BO107=""),"",'8'!BO107)</f>
        <v/>
      </c>
      <c r="BP303" s="482" t="str">
        <f>IF(AND('8'!BP107=""),"",'8'!BP107)</f>
        <v/>
      </c>
      <c r="BQ303" s="482" t="str">
        <f>IF(AND('8'!BQ107=""),"",'8'!BQ107)</f>
        <v/>
      </c>
      <c r="BR303" s="482" t="str">
        <f>IF(AND('8'!BR107=""),"",'8'!BR107)</f>
        <v/>
      </c>
      <c r="BS303" s="482" t="str">
        <f>IF(AND('8'!BS107=""),"",'8'!BS107)</f>
        <v/>
      </c>
      <c r="BT303" s="482" t="str">
        <f>IF(AND('8'!BT107=""),"",'8'!BT107)</f>
        <v/>
      </c>
      <c r="BU303" s="482" t="str">
        <f>IF(AND('8'!BU107=""),"",'8'!BU107)</f>
        <v/>
      </c>
      <c r="BV303" s="482" t="str">
        <f>IF(AND('8'!BV107=""),"",'8'!BV107)</f>
        <v/>
      </c>
      <c r="BW303" s="482" t="str">
        <f>IF(AND('8'!BW107=""),"",'8'!BW107)</f>
        <v/>
      </c>
      <c r="BX303" s="482" t="str">
        <f>IF(AND('8'!BX107=""),"",'8'!BX107)</f>
        <v/>
      </c>
      <c r="BY303" s="482" t="str">
        <f>IF(AND('8'!BY107=""),"",'8'!BY107)</f>
        <v/>
      </c>
      <c r="BZ303" s="482" t="str">
        <f>IF(AND('8'!BZ107=""),"",'8'!BZ107)</f>
        <v/>
      </c>
      <c r="CA303" s="482" t="str">
        <f>IF(AND('8'!CA107=""),"",'8'!CA107)</f>
        <v/>
      </c>
      <c r="CB303" s="482" t="str">
        <f>IF(AND('8'!CB107=""),"",'8'!CB107)</f>
        <v/>
      </c>
      <c r="CC303" s="482" t="str">
        <f>IF(AND('8'!CC107=""),"",'8'!CC107)</f>
        <v/>
      </c>
      <c r="CD303" s="482" t="str">
        <f>IF(AND('8'!CD107=""),"",'8'!CD107)</f>
        <v/>
      </c>
      <c r="CE303" s="482" t="str">
        <f>IF(AND('8'!CE107=""),"",'8'!CE107)</f>
        <v/>
      </c>
      <c r="CF303" s="482" t="str">
        <f>IF(AND('8'!CF107=""),"",'8'!CF107)</f>
        <v/>
      </c>
      <c r="CG303" s="482" t="str">
        <f>IF(AND('8'!CG107=""),"",'8'!CG107)</f>
        <v/>
      </c>
      <c r="CH303" s="482" t="str">
        <f>IF(AND('8'!CH107=""),"",'8'!CH107)</f>
        <v/>
      </c>
      <c r="CI303" s="482" t="str">
        <f>IF(AND('8'!CI107=""),"",'8'!CI107)</f>
        <v/>
      </c>
      <c r="CJ303" s="482" t="str">
        <f>IF(AND('8'!CJ107=""),"",'8'!CJ107)</f>
        <v/>
      </c>
      <c r="CK303" s="482" t="str">
        <f>IF(AND('8'!CK107=""),"",'8'!CK107)</f>
        <v/>
      </c>
      <c r="CL303" s="482" t="str">
        <f>IF(AND('8'!CL107=""),"",'8'!CL107)</f>
        <v/>
      </c>
      <c r="CM303" s="482" t="str">
        <f>IF(AND('8'!CM107=""),"",'8'!CM107)</f>
        <v/>
      </c>
      <c r="CN303" s="482" t="str">
        <f>IF(AND('8'!CN107=""),"",'8'!CN107)</f>
        <v/>
      </c>
      <c r="CO303" s="482" t="str">
        <f>IF(AND('8'!CO107=""),"",'8'!CO107)</f>
        <v/>
      </c>
      <c r="CP303" s="482" t="str">
        <f>IF(AND('8'!CP107=""),"",'8'!CP107)</f>
        <v/>
      </c>
      <c r="CQ303" s="482" t="str">
        <f>IF(AND('8'!CQ107=""),"",'8'!CQ107)</f>
        <v/>
      </c>
      <c r="CR303" s="482" t="str">
        <f>IF(AND('8'!CR107=""),"",'8'!CR107)</f>
        <v/>
      </c>
      <c r="CS303" s="482" t="str">
        <f>IF(AND('8'!CS107=""),"",'8'!CS107)</f>
        <v/>
      </c>
      <c r="CT303" s="482" t="str">
        <f>IF(AND('8'!CT107=""),"",'8'!CT107)</f>
        <v/>
      </c>
      <c r="CU303" s="482" t="str">
        <f>IF(AND('8'!CU107=""),"",'8'!CU107)</f>
        <v/>
      </c>
      <c r="CV303" s="482" t="str">
        <f>IF(AND('8'!CV107=""),"",'8'!CV107)</f>
        <v/>
      </c>
      <c r="CW303" s="482" t="str">
        <f>IF(AND('8'!CW107=""),"",'8'!CW107)</f>
        <v/>
      </c>
      <c r="CX303" s="482" t="str">
        <f>IF(AND('8'!CX107=""),"",'8'!CX107)</f>
        <v/>
      </c>
      <c r="CY303" s="482" t="str">
        <f>IF(AND('8'!CY107=""),"",'8'!CY107)</f>
        <v/>
      </c>
      <c r="CZ303" s="482" t="str">
        <f>IF(AND('8'!CZ107=""),"",'8'!CZ107)</f>
        <v/>
      </c>
      <c r="DA303" s="482" t="str">
        <f>IF(AND('8'!DA107=""),"",'8'!DA107)</f>
        <v/>
      </c>
      <c r="DB303" s="482" t="str">
        <f>IF(AND('8'!DB107=""),"",'8'!DB107)</f>
        <v/>
      </c>
      <c r="DC303" s="482" t="str">
        <f>IF(AND('8'!DC107=""),"",'8'!DC107)</f>
        <v/>
      </c>
      <c r="DD303" s="482" t="str">
        <f>IF(AND('8'!DD107=""),"",'8'!DD107)</f>
        <v/>
      </c>
      <c r="DE303" s="482" t="str">
        <f>IF(AND('8'!DE107=""),"",'8'!DE107)</f>
        <v/>
      </c>
      <c r="DF303" s="482" t="str">
        <f>IF(AND('8'!DF107=""),"",'8'!DF107)</f>
        <v/>
      </c>
      <c r="DG303" s="482" t="str">
        <f>IF(AND('8'!DG107=""),"",'8'!DG107)</f>
        <v/>
      </c>
      <c r="DH303" s="482" t="str">
        <f>IF(AND('8'!DH107=""),"",'8'!DH107)</f>
        <v/>
      </c>
      <c r="DI303" s="482" t="str">
        <f>IF(AND('8'!DI107=""),"",'8'!DI107)</f>
        <v/>
      </c>
      <c r="DJ303" s="482" t="str">
        <f>IF(AND('8'!DJ107=""),"",'8'!DJ107)</f>
        <v/>
      </c>
      <c r="DK303" s="482" t="str">
        <f>IF(AND('8'!DK107=""),"",'8'!DK107)</f>
        <v/>
      </c>
      <c r="DL303" s="482" t="str">
        <f>IF(AND('8'!DL107=""),"",'8'!DL107)</f>
        <v/>
      </c>
      <c r="DM303" s="482" t="str">
        <f>IF(AND('8'!DM107=""),"",'8'!DM107)</f>
        <v/>
      </c>
      <c r="DN303" s="482" t="str">
        <f>IF(AND('8'!DN107=""),"",'8'!DN107)</f>
        <v/>
      </c>
      <c r="DO303" s="482" t="str">
        <f>IF(AND('8'!DO107=""),"",'8'!DO107)</f>
        <v/>
      </c>
      <c r="DP303" s="482" t="str">
        <f>IF(AND('8'!DP107=""),"",'8'!DP107)</f>
        <v/>
      </c>
      <c r="DQ303" s="482" t="str">
        <f>IF(AND('8'!DQ107=""),"",'8'!DQ107)</f>
        <v/>
      </c>
      <c r="DR303" s="482" t="str">
        <f>IF(AND('8'!DR107=""),"",'8'!DR107)</f>
        <v/>
      </c>
      <c r="DS303" s="482" t="str">
        <f>IF(AND('8'!DS107=""),"",'8'!DS107)</f>
        <v/>
      </c>
      <c r="DT303" s="482" t="str">
        <f>IF(AND('8'!DT107=""),"",'8'!DT107)</f>
        <v/>
      </c>
      <c r="DU303" s="482" t="str">
        <f>IF(AND('8'!DU107=""),"",'8'!DU107)</f>
        <v/>
      </c>
      <c r="DV303" s="482" t="str">
        <f>IF(AND('8'!DV107=""),"",'8'!DV107)</f>
        <v/>
      </c>
      <c r="DW303" s="482" t="str">
        <f>IF(AND('8'!DW107=""),"",'8'!DW107)</f>
        <v/>
      </c>
      <c r="DX303" s="482" t="str">
        <f>IF(AND('8'!DX107=""),"",'8'!DX107)</f>
        <v/>
      </c>
      <c r="DY303" s="482" t="str">
        <f>IF(AND('8'!DY107=""),"",'8'!DY107)</f>
        <v/>
      </c>
      <c r="DZ303" s="482" t="str">
        <f>IF(AND('8'!DZ107=""),"",'8'!DZ107)</f>
        <v/>
      </c>
      <c r="EA303" s="482" t="str">
        <f>IF(AND('8'!EA107=""),"",'8'!EA107)</f>
        <v/>
      </c>
      <c r="EB303" s="482" t="str">
        <f>IF(AND('8'!EB107=""),"",'8'!EB107)</f>
        <v/>
      </c>
      <c r="EC303" s="482" t="str">
        <f>IF(AND('8'!EC107=""),"",'8'!EC107)</f>
        <v/>
      </c>
      <c r="ED303" s="482" t="str">
        <f>IF(AND('8'!ED107=""),"",'8'!ED107)</f>
        <v/>
      </c>
      <c r="EE303" s="482" t="str">
        <f>IF(AND('8'!EE107=""),"",'8'!EE107)</f>
        <v/>
      </c>
      <c r="EF303" s="482" t="str">
        <f>IF(AND('8'!EF107=""),"",'8'!EF107)</f>
        <v/>
      </c>
      <c r="EG303" s="482" t="str">
        <f>IF(AND('8'!EG107=""),"",'8'!EG107)</f>
        <v/>
      </c>
      <c r="EH303" s="482" t="str">
        <f>IF(AND('8'!EH107=""),"",'8'!EH107)</f>
        <v/>
      </c>
      <c r="EI303" s="482" t="str">
        <f>IF(AND('8'!EI107=""),"",'8'!EI107)</f>
        <v/>
      </c>
      <c r="EJ303" s="482" t="str">
        <f>IF(AND('8'!EJ107=""),"",'8'!EJ107)</f>
        <v/>
      </c>
      <c r="EK303" s="482" t="str">
        <f>IF(AND('8'!EK107=""),"",'8'!EK107)</f>
        <v/>
      </c>
      <c r="EL303" s="482" t="str">
        <f>IF(AND('8'!EL107=""),"",'8'!EL107)</f>
        <v/>
      </c>
      <c r="EM303" s="482" t="str">
        <f>IF(AND('8'!EM107=""),"",'8'!EM107)</f>
        <v/>
      </c>
      <c r="EN303" s="482" t="str">
        <f>IF(AND('8'!EN107=""),"",'8'!EN107)</f>
        <v/>
      </c>
      <c r="EO303" s="482" t="str">
        <f>IF(AND('8'!EO107=""),"",'8'!EO107)</f>
        <v/>
      </c>
      <c r="EP303" s="482" t="str">
        <f>IF(AND('8'!EP107=""),"",'8'!EP107)</f>
        <v/>
      </c>
      <c r="EQ303" s="482" t="str">
        <f>IF(AND('8'!EQ107=""),"",'8'!EQ107)</f>
        <v/>
      </c>
      <c r="ER303" s="482" t="str">
        <f>IF(AND('8'!ER107=""),"",'8'!ER107)</f>
        <v/>
      </c>
      <c r="ES303" s="482" t="str">
        <f>IF(AND('8'!ES107=""),"",'8'!ES107)</f>
        <v/>
      </c>
      <c r="ET303" s="482" t="str">
        <f>IF(AND('8'!ET107=""),"",'8'!ET107)</f>
        <v/>
      </c>
      <c r="EU303" s="482" t="str">
        <f>IF(AND('8'!EU107=""),"",'8'!EU107)</f>
        <v/>
      </c>
      <c r="EV303" s="482" t="str">
        <f>IF(AND('8'!EV107=""),"",'8'!EV107)</f>
        <v/>
      </c>
      <c r="EW303" s="482" t="str">
        <f>IF(AND('8'!EW107=""),"",'8'!EW107)</f>
        <v/>
      </c>
      <c r="EX303" s="482" t="str">
        <f>IF(AND('8'!EX107=""),"",'8'!EX107)</f>
        <v/>
      </c>
      <c r="EY303" s="482" t="str">
        <f>IF(AND('8'!EY107=""),"",'8'!EY107)</f>
        <v/>
      </c>
      <c r="EZ303" s="482" t="str">
        <f>IF(AND('8'!EZ107=""),"",'8'!EZ107)</f>
        <v/>
      </c>
      <c r="FA303" s="482" t="str">
        <f>IF(AND('8'!FA107=""),"",'8'!FA107)</f>
        <v/>
      </c>
      <c r="FB303" s="482" t="str">
        <f>IF(AND('8'!FB107=""),"",'8'!FB107)</f>
        <v/>
      </c>
      <c r="FC303" s="482" t="str">
        <f>IF(AND('8'!FC107=""),"",'8'!FC107)</f>
        <v/>
      </c>
      <c r="FD303" s="482" t="str">
        <f>IF(AND('8'!FD107=""),"",'8'!FD107)</f>
        <v/>
      </c>
      <c r="FE303" s="482" t="str">
        <f>IF(AND('8'!FE107=""),"",'8'!FE107)</f>
        <v/>
      </c>
      <c r="FF303" s="482" t="str">
        <f>IF(AND('8'!FF107=""),"",'8'!FF107)</f>
        <v xml:space="preserve"> </v>
      </c>
      <c r="FG303" s="482" t="str">
        <f>IF(AND('8'!FG107=""),"",'8'!FG107)</f>
        <v/>
      </c>
      <c r="FH303" s="482" t="str">
        <f>IF(AND('8'!FH107=""),"",'8'!FH107)</f>
        <v/>
      </c>
      <c r="FI303" s="482" t="str">
        <f>IF(AND('8'!FI107=""),"",'8'!FI107)</f>
        <v/>
      </c>
      <c r="FJ303" s="482" t="str">
        <f>IF(AND('8'!FJ107=""),"",'8'!FJ107)</f>
        <v/>
      </c>
      <c r="FK303" s="482" t="str">
        <f>IF(AND('8'!FK107=""),"",'8'!FK107)</f>
        <v/>
      </c>
      <c r="FL303" s="482" t="str">
        <f>IF(AND('8'!FL107=""),"",'8'!FL107)</f>
        <v/>
      </c>
      <c r="FM303" s="482" t="str">
        <f>IF(AND('8'!FM107=""),"",'8'!FM107)</f>
        <v xml:space="preserve"> </v>
      </c>
      <c r="FN303" s="482" t="str">
        <f>IF(AND('8'!FN107=""),"",'8'!FN107)</f>
        <v/>
      </c>
      <c r="FO303" s="482" t="str">
        <f>IF(AND('8'!FO107=""),"",'8'!FO107)</f>
        <v/>
      </c>
      <c r="FP303" s="482" t="str">
        <f>IF(AND('8'!FP107=""),"",'8'!FP107)</f>
        <v/>
      </c>
      <c r="FQ303" s="482" t="str">
        <f>IF(AND('8'!FQ107=""),"",'8'!FQ107)</f>
        <v/>
      </c>
      <c r="FR303" s="482" t="str">
        <f>IF(AND('8'!FR107=""),"",'8'!FR107)</f>
        <v/>
      </c>
      <c r="FS303" s="482" t="str">
        <f>IF(AND('8'!FS107=""),"",'8'!FS107)</f>
        <v/>
      </c>
      <c r="FT303" s="482" t="str">
        <f>IF(AND('8'!FT107=""),"",'8'!FT107)</f>
        <v xml:space="preserve"> </v>
      </c>
      <c r="FU303" s="482" t="str">
        <f>IF(AND('8'!FV107=""),"",'8'!FV107)</f>
        <v>-</v>
      </c>
      <c r="FV303" s="482" t="str">
        <f>IF(AND('8'!FW107=""),"",'8'!FW107)</f>
        <v>-</v>
      </c>
      <c r="FW303" s="482" t="str">
        <f>IF(AND('8'!FX107=""),"",'8'!FX107)</f>
        <v>-</v>
      </c>
      <c r="FX303" s="482" t="str">
        <f>IF(AND('8'!FY107=""),"",'8'!FY107)</f>
        <v>-</v>
      </c>
      <c r="FY303" s="482" t="str">
        <f>IF(AND('8'!FZ107=""),"",'8'!FZ107)</f>
        <v>-</v>
      </c>
      <c r="FZ303" s="482" t="str">
        <f>IF(AND('8'!GA107=""),"",'8'!GA107)</f>
        <v>-</v>
      </c>
      <c r="GA303" s="482" t="str">
        <f>IF(AND('8'!GB107=""),"",'8'!GB107)</f>
        <v>-</v>
      </c>
      <c r="GB303" s="482" t="str">
        <f>IF(AND('8'!GC107=""),"",'8'!GC107)</f>
        <v>-</v>
      </c>
      <c r="GC303" s="482" t="str">
        <f>IF(AND('8'!GD107=""),"",'8'!GD107)</f>
        <v>-</v>
      </c>
      <c r="GD303" s="482" t="str">
        <f>IF(AND('8'!GE107=""),"",'8'!GE107)</f>
        <v>-</v>
      </c>
      <c r="GE303" s="482" t="str">
        <f>IF(AND('8'!GF107=""),"",'8'!GF107)</f>
        <v>-</v>
      </c>
      <c r="GF303" s="482" t="str">
        <f>IF(AND('8'!GG107=""),"",'8'!GG107)</f>
        <v>-</v>
      </c>
      <c r="GG303" s="482" t="str">
        <f>IF(AND('8'!GH107=""),"",IF(AND('8'!GH107="-"),"",'8'!GH107))</f>
        <v/>
      </c>
      <c r="GH303" s="50" t="str">
        <f>IF(AND(C303=""),"",VLOOKUP(B303,Register!$A$7:$CL$311,36,FALSE))</f>
        <v/>
      </c>
      <c r="GI303" s="483" t="str">
        <f>IF(AND('8'!GL107=""),"",'8'!GL107)</f>
        <v/>
      </c>
      <c r="GJ303" s="173" t="str">
        <f>IF(AND('8'!FU107=""),"",'8'!FU107)</f>
        <v/>
      </c>
    </row>
    <row r="304" spans="1:192" ht="21">
      <c r="A304" s="480">
        <v>296</v>
      </c>
      <c r="B304" s="481" t="str">
        <f>IF(AND('8'!B108=""),"",'8'!B108)</f>
        <v/>
      </c>
      <c r="C304" s="196" t="str">
        <f>IF(AND('8'!C108=""),"",'8'!C108)</f>
        <v/>
      </c>
      <c r="D304" s="196" t="str">
        <f>IF(AND('8'!D108=""),"",'8'!D108)</f>
        <v/>
      </c>
      <c r="E304" s="201" t="str">
        <f>IF(AND('8'!E108=""),"",'8'!E108)</f>
        <v/>
      </c>
      <c r="F304" s="482" t="str">
        <f>IF(AND('8'!F108=""),"",'8'!F108)</f>
        <v/>
      </c>
      <c r="G304" s="482" t="str">
        <f>IF(AND('8'!G108=""),"",'8'!G108)</f>
        <v/>
      </c>
      <c r="H304" s="482" t="str">
        <f>IF(AND('8'!H108=""),"",'8'!H108)</f>
        <v/>
      </c>
      <c r="I304" s="482" t="str">
        <f>IF(AND('8'!I108=""),"",'8'!I108)</f>
        <v/>
      </c>
      <c r="J304" s="482" t="str">
        <f>IF(AND('8'!J108=""),"",'8'!J108)</f>
        <v/>
      </c>
      <c r="K304" s="482" t="str">
        <f>IF(AND('8'!K108=""),"",'8'!K108)</f>
        <v/>
      </c>
      <c r="L304" s="482" t="str">
        <f>IF(AND('8'!L108=""),"",'8'!L108)</f>
        <v/>
      </c>
      <c r="M304" s="482" t="str">
        <f>IF(AND('8'!M108=""),"",'8'!M108)</f>
        <v/>
      </c>
      <c r="N304" s="482" t="str">
        <f>IF(AND('8'!N108=""),"",'8'!N108)</f>
        <v/>
      </c>
      <c r="O304" s="482" t="str">
        <f>IF(AND('8'!O108=""),"",'8'!O108)</f>
        <v/>
      </c>
      <c r="P304" s="482" t="str">
        <f>IF(AND('8'!P108=""),"",'8'!P108)</f>
        <v/>
      </c>
      <c r="Q304" s="482" t="str">
        <f>IF(AND('8'!Q108=""),"",'8'!Q108)</f>
        <v/>
      </c>
      <c r="R304" s="482" t="str">
        <f>IF(AND('8'!R108=""),"",'8'!R108)</f>
        <v/>
      </c>
      <c r="S304" s="482" t="str">
        <f>IF(AND('8'!S108=""),"",'8'!S108)</f>
        <v/>
      </c>
      <c r="T304" s="482" t="str">
        <f>IF(AND('8'!T108=""),"",'8'!T108)</f>
        <v/>
      </c>
      <c r="U304" s="482" t="str">
        <f>IF(AND('8'!U108=""),"",'8'!U108)</f>
        <v/>
      </c>
      <c r="V304" s="482" t="str">
        <f>IF(AND('8'!V108=""),"",'8'!V108)</f>
        <v/>
      </c>
      <c r="W304" s="482" t="str">
        <f>IF(AND('8'!W108=""),"",'8'!W108)</f>
        <v/>
      </c>
      <c r="X304" s="482" t="str">
        <f>IF(AND('8'!X108=""),"",'8'!X108)</f>
        <v/>
      </c>
      <c r="Y304" s="482" t="str">
        <f>IF(AND('8'!Y108=""),"",'8'!Y108)</f>
        <v/>
      </c>
      <c r="Z304" s="482" t="str">
        <f>IF(AND('8'!Z108=""),"",'8'!Z108)</f>
        <v/>
      </c>
      <c r="AA304" s="482" t="str">
        <f>IF(AND('8'!AA108=""),"",'8'!AA108)</f>
        <v/>
      </c>
      <c r="AB304" s="482" t="str">
        <f>IF(AND('8'!AB108=""),"",'8'!AB108)</f>
        <v/>
      </c>
      <c r="AC304" s="482" t="str">
        <f>IF(AND('8'!AC108=""),"",'8'!AC108)</f>
        <v/>
      </c>
      <c r="AD304" s="482" t="str">
        <f>IF(AND('8'!AD108=""),"",'8'!AD108)</f>
        <v/>
      </c>
      <c r="AE304" s="482" t="str">
        <f>IF(AND('8'!AE108=""),"",'8'!AE108)</f>
        <v/>
      </c>
      <c r="AF304" s="482" t="str">
        <f>IF(AND('8'!AF108=""),"",'8'!AF108)</f>
        <v/>
      </c>
      <c r="AG304" s="482" t="str">
        <f>IF(AND('8'!AG108=""),"",'8'!AG108)</f>
        <v/>
      </c>
      <c r="AH304" s="482" t="str">
        <f>IF(AND('8'!AH108=""),"",'8'!AH108)</f>
        <v/>
      </c>
      <c r="AI304" s="482" t="str">
        <f>IF(AND('8'!AI108=""),"",'8'!AI108)</f>
        <v/>
      </c>
      <c r="AJ304" s="482" t="str">
        <f>IF(AND('8'!AJ108=""),"",'8'!AJ108)</f>
        <v/>
      </c>
      <c r="AK304" s="482" t="str">
        <f>IF(AND('8'!AK108=""),"",'8'!AK108)</f>
        <v/>
      </c>
      <c r="AL304" s="482" t="str">
        <f>IF(AND('8'!AL108=""),"",'8'!AL108)</f>
        <v/>
      </c>
      <c r="AM304" s="482" t="str">
        <f>IF(AND('8'!AM108=""),"",'8'!AM108)</f>
        <v/>
      </c>
      <c r="AN304" s="482" t="str">
        <f>IF(AND('8'!AN108=""),"",'8'!AN108)</f>
        <v/>
      </c>
      <c r="AO304" s="482" t="str">
        <f>IF(AND('8'!AO108=""),"",'8'!AO108)</f>
        <v/>
      </c>
      <c r="AP304" s="482" t="str">
        <f>IF(AND('8'!AP108=""),"",'8'!AP108)</f>
        <v/>
      </c>
      <c r="AQ304" s="482" t="str">
        <f>IF(AND('8'!AQ108=""),"",'8'!AQ108)</f>
        <v/>
      </c>
      <c r="AR304" s="482" t="str">
        <f>IF(AND('8'!AR108=""),"",'8'!AR108)</f>
        <v/>
      </c>
      <c r="AS304" s="482" t="str">
        <f>IF(AND('8'!AS108=""),"",'8'!AS108)</f>
        <v/>
      </c>
      <c r="AT304" s="482" t="str">
        <f>IF(AND('8'!AT108=""),"",'8'!AT108)</f>
        <v/>
      </c>
      <c r="AU304" s="482" t="str">
        <f>IF(AND('8'!AU108=""),"",'8'!AU108)</f>
        <v/>
      </c>
      <c r="AV304" s="482" t="str">
        <f>IF(AND('8'!AV108=""),"",'8'!AV108)</f>
        <v/>
      </c>
      <c r="AW304" s="482" t="str">
        <f>IF(AND('8'!AW108=""),"",'8'!AW108)</f>
        <v/>
      </c>
      <c r="AX304" s="482" t="str">
        <f>IF(AND('8'!AX108=""),"",'8'!AX108)</f>
        <v/>
      </c>
      <c r="AY304" s="482" t="str">
        <f>IF(AND('8'!AY108=""),"",'8'!AY108)</f>
        <v/>
      </c>
      <c r="AZ304" s="482" t="str">
        <f>IF(AND('8'!AZ108=""),"",'8'!AZ108)</f>
        <v/>
      </c>
      <c r="BA304" s="482" t="str">
        <f>IF(AND('8'!BA108=""),"",'8'!BA108)</f>
        <v/>
      </c>
      <c r="BB304" s="482" t="str">
        <f>IF(AND('8'!BB108=""),"",'8'!BB108)</f>
        <v/>
      </c>
      <c r="BC304" s="482" t="str">
        <f>IF(AND('8'!BC108=""),"",'8'!BC108)</f>
        <v/>
      </c>
      <c r="BD304" s="482" t="str">
        <f>IF(AND('8'!BD108=""),"",'8'!BD108)</f>
        <v/>
      </c>
      <c r="BE304" s="482" t="str">
        <f>IF(AND('8'!BE108=""),"",'8'!BE108)</f>
        <v/>
      </c>
      <c r="BF304" s="482" t="str">
        <f>IF(AND('8'!BF108=""),"",'8'!BF108)</f>
        <v/>
      </c>
      <c r="BG304" s="482" t="str">
        <f>IF(AND('8'!BG108=""),"",'8'!BG108)</f>
        <v/>
      </c>
      <c r="BH304" s="482" t="str">
        <f>IF(AND('8'!BH108=""),"",'8'!BH108)</f>
        <v/>
      </c>
      <c r="BI304" s="482" t="str">
        <f>IF(AND('8'!BI108=""),"",'8'!BI108)</f>
        <v/>
      </c>
      <c r="BJ304" s="482" t="str">
        <f>IF(AND('8'!BJ108=""),"",'8'!BJ108)</f>
        <v/>
      </c>
      <c r="BK304" s="482" t="str">
        <f>IF(AND('8'!BK108=""),"",'8'!BK108)</f>
        <v/>
      </c>
      <c r="BL304" s="482" t="str">
        <f>IF(AND('8'!BL108=""),"",'8'!BL108)</f>
        <v/>
      </c>
      <c r="BM304" s="482" t="str">
        <f>IF(AND('8'!BM108=""),"",'8'!BM108)</f>
        <v/>
      </c>
      <c r="BN304" s="482" t="str">
        <f>IF(AND('8'!BN108=""),"",'8'!BN108)</f>
        <v/>
      </c>
      <c r="BO304" s="482" t="str">
        <f>IF(AND('8'!BO108=""),"",'8'!BO108)</f>
        <v/>
      </c>
      <c r="BP304" s="482" t="str">
        <f>IF(AND('8'!BP108=""),"",'8'!BP108)</f>
        <v/>
      </c>
      <c r="BQ304" s="482" t="str">
        <f>IF(AND('8'!BQ108=""),"",'8'!BQ108)</f>
        <v/>
      </c>
      <c r="BR304" s="482" t="str">
        <f>IF(AND('8'!BR108=""),"",'8'!BR108)</f>
        <v/>
      </c>
      <c r="BS304" s="482" t="str">
        <f>IF(AND('8'!BS108=""),"",'8'!BS108)</f>
        <v/>
      </c>
      <c r="BT304" s="482" t="str">
        <f>IF(AND('8'!BT108=""),"",'8'!BT108)</f>
        <v/>
      </c>
      <c r="BU304" s="482" t="str">
        <f>IF(AND('8'!BU108=""),"",'8'!BU108)</f>
        <v/>
      </c>
      <c r="BV304" s="482" t="str">
        <f>IF(AND('8'!BV108=""),"",'8'!BV108)</f>
        <v/>
      </c>
      <c r="BW304" s="482" t="str">
        <f>IF(AND('8'!BW108=""),"",'8'!BW108)</f>
        <v/>
      </c>
      <c r="BX304" s="482" t="str">
        <f>IF(AND('8'!BX108=""),"",'8'!BX108)</f>
        <v/>
      </c>
      <c r="BY304" s="482" t="str">
        <f>IF(AND('8'!BY108=""),"",'8'!BY108)</f>
        <v/>
      </c>
      <c r="BZ304" s="482" t="str">
        <f>IF(AND('8'!BZ108=""),"",'8'!BZ108)</f>
        <v/>
      </c>
      <c r="CA304" s="482" t="str">
        <f>IF(AND('8'!CA108=""),"",'8'!CA108)</f>
        <v/>
      </c>
      <c r="CB304" s="482" t="str">
        <f>IF(AND('8'!CB108=""),"",'8'!CB108)</f>
        <v/>
      </c>
      <c r="CC304" s="482" t="str">
        <f>IF(AND('8'!CC108=""),"",'8'!CC108)</f>
        <v/>
      </c>
      <c r="CD304" s="482" t="str">
        <f>IF(AND('8'!CD108=""),"",'8'!CD108)</f>
        <v/>
      </c>
      <c r="CE304" s="482" t="str">
        <f>IF(AND('8'!CE108=""),"",'8'!CE108)</f>
        <v/>
      </c>
      <c r="CF304" s="482" t="str">
        <f>IF(AND('8'!CF108=""),"",'8'!CF108)</f>
        <v/>
      </c>
      <c r="CG304" s="482" t="str">
        <f>IF(AND('8'!CG108=""),"",'8'!CG108)</f>
        <v/>
      </c>
      <c r="CH304" s="482" t="str">
        <f>IF(AND('8'!CH108=""),"",'8'!CH108)</f>
        <v/>
      </c>
      <c r="CI304" s="482" t="str">
        <f>IF(AND('8'!CI108=""),"",'8'!CI108)</f>
        <v/>
      </c>
      <c r="CJ304" s="482" t="str">
        <f>IF(AND('8'!CJ108=""),"",'8'!CJ108)</f>
        <v/>
      </c>
      <c r="CK304" s="482" t="str">
        <f>IF(AND('8'!CK108=""),"",'8'!CK108)</f>
        <v/>
      </c>
      <c r="CL304" s="482" t="str">
        <f>IF(AND('8'!CL108=""),"",'8'!CL108)</f>
        <v/>
      </c>
      <c r="CM304" s="482" t="str">
        <f>IF(AND('8'!CM108=""),"",'8'!CM108)</f>
        <v/>
      </c>
      <c r="CN304" s="482" t="str">
        <f>IF(AND('8'!CN108=""),"",'8'!CN108)</f>
        <v/>
      </c>
      <c r="CO304" s="482" t="str">
        <f>IF(AND('8'!CO108=""),"",'8'!CO108)</f>
        <v/>
      </c>
      <c r="CP304" s="482" t="str">
        <f>IF(AND('8'!CP108=""),"",'8'!CP108)</f>
        <v/>
      </c>
      <c r="CQ304" s="482" t="str">
        <f>IF(AND('8'!CQ108=""),"",'8'!CQ108)</f>
        <v/>
      </c>
      <c r="CR304" s="482" t="str">
        <f>IF(AND('8'!CR108=""),"",'8'!CR108)</f>
        <v/>
      </c>
      <c r="CS304" s="482" t="str">
        <f>IF(AND('8'!CS108=""),"",'8'!CS108)</f>
        <v/>
      </c>
      <c r="CT304" s="482" t="str">
        <f>IF(AND('8'!CT108=""),"",'8'!CT108)</f>
        <v/>
      </c>
      <c r="CU304" s="482" t="str">
        <f>IF(AND('8'!CU108=""),"",'8'!CU108)</f>
        <v/>
      </c>
      <c r="CV304" s="482" t="str">
        <f>IF(AND('8'!CV108=""),"",'8'!CV108)</f>
        <v/>
      </c>
      <c r="CW304" s="482" t="str">
        <f>IF(AND('8'!CW108=""),"",'8'!CW108)</f>
        <v/>
      </c>
      <c r="CX304" s="482" t="str">
        <f>IF(AND('8'!CX108=""),"",'8'!CX108)</f>
        <v/>
      </c>
      <c r="CY304" s="482" t="str">
        <f>IF(AND('8'!CY108=""),"",'8'!CY108)</f>
        <v/>
      </c>
      <c r="CZ304" s="482" t="str">
        <f>IF(AND('8'!CZ108=""),"",'8'!CZ108)</f>
        <v/>
      </c>
      <c r="DA304" s="482" t="str">
        <f>IF(AND('8'!DA108=""),"",'8'!DA108)</f>
        <v/>
      </c>
      <c r="DB304" s="482" t="str">
        <f>IF(AND('8'!DB108=""),"",'8'!DB108)</f>
        <v/>
      </c>
      <c r="DC304" s="482" t="str">
        <f>IF(AND('8'!DC108=""),"",'8'!DC108)</f>
        <v/>
      </c>
      <c r="DD304" s="482" t="str">
        <f>IF(AND('8'!DD108=""),"",'8'!DD108)</f>
        <v/>
      </c>
      <c r="DE304" s="482" t="str">
        <f>IF(AND('8'!DE108=""),"",'8'!DE108)</f>
        <v/>
      </c>
      <c r="DF304" s="482" t="str">
        <f>IF(AND('8'!DF108=""),"",'8'!DF108)</f>
        <v/>
      </c>
      <c r="DG304" s="482" t="str">
        <f>IF(AND('8'!DG108=""),"",'8'!DG108)</f>
        <v/>
      </c>
      <c r="DH304" s="482" t="str">
        <f>IF(AND('8'!DH108=""),"",'8'!DH108)</f>
        <v/>
      </c>
      <c r="DI304" s="482" t="str">
        <f>IF(AND('8'!DI108=""),"",'8'!DI108)</f>
        <v/>
      </c>
      <c r="DJ304" s="482" t="str">
        <f>IF(AND('8'!DJ108=""),"",'8'!DJ108)</f>
        <v/>
      </c>
      <c r="DK304" s="482" t="str">
        <f>IF(AND('8'!DK108=""),"",'8'!DK108)</f>
        <v/>
      </c>
      <c r="DL304" s="482" t="str">
        <f>IF(AND('8'!DL108=""),"",'8'!DL108)</f>
        <v/>
      </c>
      <c r="DM304" s="482" t="str">
        <f>IF(AND('8'!DM108=""),"",'8'!DM108)</f>
        <v/>
      </c>
      <c r="DN304" s="482" t="str">
        <f>IF(AND('8'!DN108=""),"",'8'!DN108)</f>
        <v/>
      </c>
      <c r="DO304" s="482" t="str">
        <f>IF(AND('8'!DO108=""),"",'8'!DO108)</f>
        <v/>
      </c>
      <c r="DP304" s="482" t="str">
        <f>IF(AND('8'!DP108=""),"",'8'!DP108)</f>
        <v/>
      </c>
      <c r="DQ304" s="482" t="str">
        <f>IF(AND('8'!DQ108=""),"",'8'!DQ108)</f>
        <v/>
      </c>
      <c r="DR304" s="482" t="str">
        <f>IF(AND('8'!DR108=""),"",'8'!DR108)</f>
        <v/>
      </c>
      <c r="DS304" s="482" t="str">
        <f>IF(AND('8'!DS108=""),"",'8'!DS108)</f>
        <v/>
      </c>
      <c r="DT304" s="482" t="str">
        <f>IF(AND('8'!DT108=""),"",'8'!DT108)</f>
        <v/>
      </c>
      <c r="DU304" s="482" t="str">
        <f>IF(AND('8'!DU108=""),"",'8'!DU108)</f>
        <v/>
      </c>
      <c r="DV304" s="482" t="str">
        <f>IF(AND('8'!DV108=""),"",'8'!DV108)</f>
        <v/>
      </c>
      <c r="DW304" s="482" t="str">
        <f>IF(AND('8'!DW108=""),"",'8'!DW108)</f>
        <v/>
      </c>
      <c r="DX304" s="482" t="str">
        <f>IF(AND('8'!DX108=""),"",'8'!DX108)</f>
        <v/>
      </c>
      <c r="DY304" s="482" t="str">
        <f>IF(AND('8'!DY108=""),"",'8'!DY108)</f>
        <v/>
      </c>
      <c r="DZ304" s="482" t="str">
        <f>IF(AND('8'!DZ108=""),"",'8'!DZ108)</f>
        <v/>
      </c>
      <c r="EA304" s="482" t="str">
        <f>IF(AND('8'!EA108=""),"",'8'!EA108)</f>
        <v/>
      </c>
      <c r="EB304" s="482" t="str">
        <f>IF(AND('8'!EB108=""),"",'8'!EB108)</f>
        <v/>
      </c>
      <c r="EC304" s="482" t="str">
        <f>IF(AND('8'!EC108=""),"",'8'!EC108)</f>
        <v/>
      </c>
      <c r="ED304" s="482" t="str">
        <f>IF(AND('8'!ED108=""),"",'8'!ED108)</f>
        <v/>
      </c>
      <c r="EE304" s="482" t="str">
        <f>IF(AND('8'!EE108=""),"",'8'!EE108)</f>
        <v/>
      </c>
      <c r="EF304" s="482" t="str">
        <f>IF(AND('8'!EF108=""),"",'8'!EF108)</f>
        <v/>
      </c>
      <c r="EG304" s="482" t="str">
        <f>IF(AND('8'!EG108=""),"",'8'!EG108)</f>
        <v/>
      </c>
      <c r="EH304" s="482" t="str">
        <f>IF(AND('8'!EH108=""),"",'8'!EH108)</f>
        <v/>
      </c>
      <c r="EI304" s="482" t="str">
        <f>IF(AND('8'!EI108=""),"",'8'!EI108)</f>
        <v/>
      </c>
      <c r="EJ304" s="482" t="str">
        <f>IF(AND('8'!EJ108=""),"",'8'!EJ108)</f>
        <v/>
      </c>
      <c r="EK304" s="482" t="str">
        <f>IF(AND('8'!EK108=""),"",'8'!EK108)</f>
        <v/>
      </c>
      <c r="EL304" s="482" t="str">
        <f>IF(AND('8'!EL108=""),"",'8'!EL108)</f>
        <v/>
      </c>
      <c r="EM304" s="482" t="str">
        <f>IF(AND('8'!EM108=""),"",'8'!EM108)</f>
        <v/>
      </c>
      <c r="EN304" s="482" t="str">
        <f>IF(AND('8'!EN108=""),"",'8'!EN108)</f>
        <v/>
      </c>
      <c r="EO304" s="482" t="str">
        <f>IF(AND('8'!EO108=""),"",'8'!EO108)</f>
        <v/>
      </c>
      <c r="EP304" s="482" t="str">
        <f>IF(AND('8'!EP108=""),"",'8'!EP108)</f>
        <v/>
      </c>
      <c r="EQ304" s="482" t="str">
        <f>IF(AND('8'!EQ108=""),"",'8'!EQ108)</f>
        <v/>
      </c>
      <c r="ER304" s="482" t="str">
        <f>IF(AND('8'!ER108=""),"",'8'!ER108)</f>
        <v/>
      </c>
      <c r="ES304" s="482" t="str">
        <f>IF(AND('8'!ES108=""),"",'8'!ES108)</f>
        <v/>
      </c>
      <c r="ET304" s="482" t="str">
        <f>IF(AND('8'!ET108=""),"",'8'!ET108)</f>
        <v/>
      </c>
      <c r="EU304" s="482" t="str">
        <f>IF(AND('8'!EU108=""),"",'8'!EU108)</f>
        <v/>
      </c>
      <c r="EV304" s="482" t="str">
        <f>IF(AND('8'!EV108=""),"",'8'!EV108)</f>
        <v/>
      </c>
      <c r="EW304" s="482" t="str">
        <f>IF(AND('8'!EW108=""),"",'8'!EW108)</f>
        <v/>
      </c>
      <c r="EX304" s="482" t="str">
        <f>IF(AND('8'!EX108=""),"",'8'!EX108)</f>
        <v/>
      </c>
      <c r="EY304" s="482" t="str">
        <f>IF(AND('8'!EY108=""),"",'8'!EY108)</f>
        <v/>
      </c>
      <c r="EZ304" s="482" t="str">
        <f>IF(AND('8'!EZ108=""),"",'8'!EZ108)</f>
        <v/>
      </c>
      <c r="FA304" s="482" t="str">
        <f>IF(AND('8'!FA108=""),"",'8'!FA108)</f>
        <v/>
      </c>
      <c r="FB304" s="482" t="str">
        <f>IF(AND('8'!FB108=""),"",'8'!FB108)</f>
        <v/>
      </c>
      <c r="FC304" s="482" t="str">
        <f>IF(AND('8'!FC108=""),"",'8'!FC108)</f>
        <v/>
      </c>
      <c r="FD304" s="482" t="str">
        <f>IF(AND('8'!FD108=""),"",'8'!FD108)</f>
        <v/>
      </c>
      <c r="FE304" s="482" t="str">
        <f>IF(AND('8'!FE108=""),"",'8'!FE108)</f>
        <v/>
      </c>
      <c r="FF304" s="482" t="str">
        <f>IF(AND('8'!FF108=""),"",'8'!FF108)</f>
        <v xml:space="preserve"> </v>
      </c>
      <c r="FG304" s="482" t="str">
        <f>IF(AND('8'!FG108=""),"",'8'!FG108)</f>
        <v/>
      </c>
      <c r="FH304" s="482" t="str">
        <f>IF(AND('8'!FH108=""),"",'8'!FH108)</f>
        <v/>
      </c>
      <c r="FI304" s="482" t="str">
        <f>IF(AND('8'!FI108=""),"",'8'!FI108)</f>
        <v/>
      </c>
      <c r="FJ304" s="482" t="str">
        <f>IF(AND('8'!FJ108=""),"",'8'!FJ108)</f>
        <v/>
      </c>
      <c r="FK304" s="482" t="str">
        <f>IF(AND('8'!FK108=""),"",'8'!FK108)</f>
        <v/>
      </c>
      <c r="FL304" s="482" t="str">
        <f>IF(AND('8'!FL108=""),"",'8'!FL108)</f>
        <v/>
      </c>
      <c r="FM304" s="482" t="str">
        <f>IF(AND('8'!FM108=""),"",'8'!FM108)</f>
        <v xml:space="preserve"> </v>
      </c>
      <c r="FN304" s="482" t="str">
        <f>IF(AND('8'!FN108=""),"",'8'!FN108)</f>
        <v/>
      </c>
      <c r="FO304" s="482" t="str">
        <f>IF(AND('8'!FO108=""),"",'8'!FO108)</f>
        <v/>
      </c>
      <c r="FP304" s="482" t="str">
        <f>IF(AND('8'!FP108=""),"",'8'!FP108)</f>
        <v/>
      </c>
      <c r="FQ304" s="482" t="str">
        <f>IF(AND('8'!FQ108=""),"",'8'!FQ108)</f>
        <v/>
      </c>
      <c r="FR304" s="482" t="str">
        <f>IF(AND('8'!FR108=""),"",'8'!FR108)</f>
        <v/>
      </c>
      <c r="FS304" s="482" t="str">
        <f>IF(AND('8'!FS108=""),"",'8'!FS108)</f>
        <v/>
      </c>
      <c r="FT304" s="482" t="str">
        <f>IF(AND('8'!FT108=""),"",'8'!FT108)</f>
        <v xml:space="preserve"> </v>
      </c>
      <c r="FU304" s="482" t="str">
        <f>IF(AND('8'!FV108=""),"",'8'!FV108)</f>
        <v>-</v>
      </c>
      <c r="FV304" s="482" t="str">
        <f>IF(AND('8'!FW108=""),"",'8'!FW108)</f>
        <v>-</v>
      </c>
      <c r="FW304" s="482" t="str">
        <f>IF(AND('8'!FX108=""),"",'8'!FX108)</f>
        <v>-</v>
      </c>
      <c r="FX304" s="482" t="str">
        <f>IF(AND('8'!FY108=""),"",'8'!FY108)</f>
        <v>-</v>
      </c>
      <c r="FY304" s="482" t="str">
        <f>IF(AND('8'!FZ108=""),"",'8'!FZ108)</f>
        <v>-</v>
      </c>
      <c r="FZ304" s="482" t="str">
        <f>IF(AND('8'!GA108=""),"",'8'!GA108)</f>
        <v>-</v>
      </c>
      <c r="GA304" s="482" t="str">
        <f>IF(AND('8'!GB108=""),"",'8'!GB108)</f>
        <v>-</v>
      </c>
      <c r="GB304" s="482" t="str">
        <f>IF(AND('8'!GC108=""),"",'8'!GC108)</f>
        <v>-</v>
      </c>
      <c r="GC304" s="482" t="str">
        <f>IF(AND('8'!GD108=""),"",'8'!GD108)</f>
        <v>-</v>
      </c>
      <c r="GD304" s="482" t="str">
        <f>IF(AND('8'!GE108=""),"",'8'!GE108)</f>
        <v>-</v>
      </c>
      <c r="GE304" s="482" t="str">
        <f>IF(AND('8'!GF108=""),"",'8'!GF108)</f>
        <v>-</v>
      </c>
      <c r="GF304" s="482" t="str">
        <f>IF(AND('8'!GG108=""),"",'8'!GG108)</f>
        <v>-</v>
      </c>
      <c r="GG304" s="482" t="str">
        <f>IF(AND('8'!GH108=""),"",IF(AND('8'!GH108="-"),"",'8'!GH108))</f>
        <v/>
      </c>
      <c r="GH304" s="50" t="str">
        <f>IF(AND(C304=""),"",VLOOKUP(B304,Register!$A$7:$CL$311,36,FALSE))</f>
        <v/>
      </c>
      <c r="GI304" s="483" t="str">
        <f>IF(AND('8'!GL108=""),"",'8'!GL108)</f>
        <v/>
      </c>
      <c r="GJ304" s="173" t="str">
        <f>IF(AND('8'!FU108=""),"",'8'!FU108)</f>
        <v/>
      </c>
    </row>
    <row r="305" spans="1:192" ht="21">
      <c r="A305" s="480">
        <v>297</v>
      </c>
      <c r="B305" s="481" t="str">
        <f>IF(AND('8'!B109=""),"",'8'!B109)</f>
        <v/>
      </c>
      <c r="C305" s="196" t="str">
        <f>IF(AND('8'!C109=""),"",'8'!C109)</f>
        <v/>
      </c>
      <c r="D305" s="196" t="str">
        <f>IF(AND('8'!D109=""),"",'8'!D109)</f>
        <v/>
      </c>
      <c r="E305" s="201" t="str">
        <f>IF(AND('8'!E109=""),"",'8'!E109)</f>
        <v/>
      </c>
      <c r="F305" s="482" t="str">
        <f>IF(AND('8'!F109=""),"",'8'!F109)</f>
        <v/>
      </c>
      <c r="G305" s="482" t="str">
        <f>IF(AND('8'!G109=""),"",'8'!G109)</f>
        <v/>
      </c>
      <c r="H305" s="482" t="str">
        <f>IF(AND('8'!H109=""),"",'8'!H109)</f>
        <v/>
      </c>
      <c r="I305" s="482" t="str">
        <f>IF(AND('8'!I109=""),"",'8'!I109)</f>
        <v/>
      </c>
      <c r="J305" s="482" t="str">
        <f>IF(AND('8'!J109=""),"",'8'!J109)</f>
        <v/>
      </c>
      <c r="K305" s="482" t="str">
        <f>IF(AND('8'!K109=""),"",'8'!K109)</f>
        <v/>
      </c>
      <c r="L305" s="482" t="str">
        <f>IF(AND('8'!L109=""),"",'8'!L109)</f>
        <v/>
      </c>
      <c r="M305" s="482" t="str">
        <f>IF(AND('8'!M109=""),"",'8'!M109)</f>
        <v/>
      </c>
      <c r="N305" s="482" t="str">
        <f>IF(AND('8'!N109=""),"",'8'!N109)</f>
        <v/>
      </c>
      <c r="O305" s="482" t="str">
        <f>IF(AND('8'!O109=""),"",'8'!O109)</f>
        <v/>
      </c>
      <c r="P305" s="482" t="str">
        <f>IF(AND('8'!P109=""),"",'8'!P109)</f>
        <v/>
      </c>
      <c r="Q305" s="482" t="str">
        <f>IF(AND('8'!Q109=""),"",'8'!Q109)</f>
        <v/>
      </c>
      <c r="R305" s="482" t="str">
        <f>IF(AND('8'!R109=""),"",'8'!R109)</f>
        <v/>
      </c>
      <c r="S305" s="482" t="str">
        <f>IF(AND('8'!S109=""),"",'8'!S109)</f>
        <v/>
      </c>
      <c r="T305" s="482" t="str">
        <f>IF(AND('8'!T109=""),"",'8'!T109)</f>
        <v/>
      </c>
      <c r="U305" s="482" t="str">
        <f>IF(AND('8'!U109=""),"",'8'!U109)</f>
        <v/>
      </c>
      <c r="V305" s="482" t="str">
        <f>IF(AND('8'!V109=""),"",'8'!V109)</f>
        <v/>
      </c>
      <c r="W305" s="482" t="str">
        <f>IF(AND('8'!W109=""),"",'8'!W109)</f>
        <v/>
      </c>
      <c r="X305" s="482" t="str">
        <f>IF(AND('8'!X109=""),"",'8'!X109)</f>
        <v/>
      </c>
      <c r="Y305" s="482" t="str">
        <f>IF(AND('8'!Y109=""),"",'8'!Y109)</f>
        <v/>
      </c>
      <c r="Z305" s="482" t="str">
        <f>IF(AND('8'!Z109=""),"",'8'!Z109)</f>
        <v/>
      </c>
      <c r="AA305" s="482" t="str">
        <f>IF(AND('8'!AA109=""),"",'8'!AA109)</f>
        <v/>
      </c>
      <c r="AB305" s="482" t="str">
        <f>IF(AND('8'!AB109=""),"",'8'!AB109)</f>
        <v/>
      </c>
      <c r="AC305" s="482" t="str">
        <f>IF(AND('8'!AC109=""),"",'8'!AC109)</f>
        <v/>
      </c>
      <c r="AD305" s="482" t="str">
        <f>IF(AND('8'!AD109=""),"",'8'!AD109)</f>
        <v/>
      </c>
      <c r="AE305" s="482" t="str">
        <f>IF(AND('8'!AE109=""),"",'8'!AE109)</f>
        <v/>
      </c>
      <c r="AF305" s="482" t="str">
        <f>IF(AND('8'!AF109=""),"",'8'!AF109)</f>
        <v/>
      </c>
      <c r="AG305" s="482" t="str">
        <f>IF(AND('8'!AG109=""),"",'8'!AG109)</f>
        <v/>
      </c>
      <c r="AH305" s="482" t="str">
        <f>IF(AND('8'!AH109=""),"",'8'!AH109)</f>
        <v/>
      </c>
      <c r="AI305" s="482" t="str">
        <f>IF(AND('8'!AI109=""),"",'8'!AI109)</f>
        <v/>
      </c>
      <c r="AJ305" s="482" t="str">
        <f>IF(AND('8'!AJ109=""),"",'8'!AJ109)</f>
        <v/>
      </c>
      <c r="AK305" s="482" t="str">
        <f>IF(AND('8'!AK109=""),"",'8'!AK109)</f>
        <v/>
      </c>
      <c r="AL305" s="482" t="str">
        <f>IF(AND('8'!AL109=""),"",'8'!AL109)</f>
        <v/>
      </c>
      <c r="AM305" s="482" t="str">
        <f>IF(AND('8'!AM109=""),"",'8'!AM109)</f>
        <v/>
      </c>
      <c r="AN305" s="482" t="str">
        <f>IF(AND('8'!AN109=""),"",'8'!AN109)</f>
        <v/>
      </c>
      <c r="AO305" s="482" t="str">
        <f>IF(AND('8'!AO109=""),"",'8'!AO109)</f>
        <v/>
      </c>
      <c r="AP305" s="482" t="str">
        <f>IF(AND('8'!AP109=""),"",'8'!AP109)</f>
        <v/>
      </c>
      <c r="AQ305" s="482" t="str">
        <f>IF(AND('8'!AQ109=""),"",'8'!AQ109)</f>
        <v/>
      </c>
      <c r="AR305" s="482" t="str">
        <f>IF(AND('8'!AR109=""),"",'8'!AR109)</f>
        <v/>
      </c>
      <c r="AS305" s="482" t="str">
        <f>IF(AND('8'!AS109=""),"",'8'!AS109)</f>
        <v/>
      </c>
      <c r="AT305" s="482" t="str">
        <f>IF(AND('8'!AT109=""),"",'8'!AT109)</f>
        <v/>
      </c>
      <c r="AU305" s="482" t="str">
        <f>IF(AND('8'!AU109=""),"",'8'!AU109)</f>
        <v/>
      </c>
      <c r="AV305" s="482" t="str">
        <f>IF(AND('8'!AV109=""),"",'8'!AV109)</f>
        <v/>
      </c>
      <c r="AW305" s="482" t="str">
        <f>IF(AND('8'!AW109=""),"",'8'!AW109)</f>
        <v/>
      </c>
      <c r="AX305" s="482" t="str">
        <f>IF(AND('8'!AX109=""),"",'8'!AX109)</f>
        <v/>
      </c>
      <c r="AY305" s="482" t="str">
        <f>IF(AND('8'!AY109=""),"",'8'!AY109)</f>
        <v/>
      </c>
      <c r="AZ305" s="482" t="str">
        <f>IF(AND('8'!AZ109=""),"",'8'!AZ109)</f>
        <v/>
      </c>
      <c r="BA305" s="482" t="str">
        <f>IF(AND('8'!BA109=""),"",'8'!BA109)</f>
        <v/>
      </c>
      <c r="BB305" s="482" t="str">
        <f>IF(AND('8'!BB109=""),"",'8'!BB109)</f>
        <v/>
      </c>
      <c r="BC305" s="482" t="str">
        <f>IF(AND('8'!BC109=""),"",'8'!BC109)</f>
        <v/>
      </c>
      <c r="BD305" s="482" t="str">
        <f>IF(AND('8'!BD109=""),"",'8'!BD109)</f>
        <v/>
      </c>
      <c r="BE305" s="482" t="str">
        <f>IF(AND('8'!BE109=""),"",'8'!BE109)</f>
        <v/>
      </c>
      <c r="BF305" s="482" t="str">
        <f>IF(AND('8'!BF109=""),"",'8'!BF109)</f>
        <v/>
      </c>
      <c r="BG305" s="482" t="str">
        <f>IF(AND('8'!BG109=""),"",'8'!BG109)</f>
        <v/>
      </c>
      <c r="BH305" s="482" t="str">
        <f>IF(AND('8'!BH109=""),"",'8'!BH109)</f>
        <v/>
      </c>
      <c r="BI305" s="482" t="str">
        <f>IF(AND('8'!BI109=""),"",'8'!BI109)</f>
        <v/>
      </c>
      <c r="BJ305" s="482" t="str">
        <f>IF(AND('8'!BJ109=""),"",'8'!BJ109)</f>
        <v/>
      </c>
      <c r="BK305" s="482" t="str">
        <f>IF(AND('8'!BK109=""),"",'8'!BK109)</f>
        <v/>
      </c>
      <c r="BL305" s="482" t="str">
        <f>IF(AND('8'!BL109=""),"",'8'!BL109)</f>
        <v/>
      </c>
      <c r="BM305" s="482" t="str">
        <f>IF(AND('8'!BM109=""),"",'8'!BM109)</f>
        <v/>
      </c>
      <c r="BN305" s="482" t="str">
        <f>IF(AND('8'!BN109=""),"",'8'!BN109)</f>
        <v/>
      </c>
      <c r="BO305" s="482" t="str">
        <f>IF(AND('8'!BO109=""),"",'8'!BO109)</f>
        <v/>
      </c>
      <c r="BP305" s="482" t="str">
        <f>IF(AND('8'!BP109=""),"",'8'!BP109)</f>
        <v/>
      </c>
      <c r="BQ305" s="482" t="str">
        <f>IF(AND('8'!BQ109=""),"",'8'!BQ109)</f>
        <v/>
      </c>
      <c r="BR305" s="482" t="str">
        <f>IF(AND('8'!BR109=""),"",'8'!BR109)</f>
        <v/>
      </c>
      <c r="BS305" s="482" t="str">
        <f>IF(AND('8'!BS109=""),"",'8'!BS109)</f>
        <v/>
      </c>
      <c r="BT305" s="482" t="str">
        <f>IF(AND('8'!BT109=""),"",'8'!BT109)</f>
        <v/>
      </c>
      <c r="BU305" s="482" t="str">
        <f>IF(AND('8'!BU109=""),"",'8'!BU109)</f>
        <v/>
      </c>
      <c r="BV305" s="482" t="str">
        <f>IF(AND('8'!BV109=""),"",'8'!BV109)</f>
        <v/>
      </c>
      <c r="BW305" s="482" t="str">
        <f>IF(AND('8'!BW109=""),"",'8'!BW109)</f>
        <v/>
      </c>
      <c r="BX305" s="482" t="str">
        <f>IF(AND('8'!BX109=""),"",'8'!BX109)</f>
        <v/>
      </c>
      <c r="BY305" s="482" t="str">
        <f>IF(AND('8'!BY109=""),"",'8'!BY109)</f>
        <v/>
      </c>
      <c r="BZ305" s="482" t="str">
        <f>IF(AND('8'!BZ109=""),"",'8'!BZ109)</f>
        <v/>
      </c>
      <c r="CA305" s="482" t="str">
        <f>IF(AND('8'!CA109=""),"",'8'!CA109)</f>
        <v/>
      </c>
      <c r="CB305" s="482" t="str">
        <f>IF(AND('8'!CB109=""),"",'8'!CB109)</f>
        <v/>
      </c>
      <c r="CC305" s="482" t="str">
        <f>IF(AND('8'!CC109=""),"",'8'!CC109)</f>
        <v/>
      </c>
      <c r="CD305" s="482" t="str">
        <f>IF(AND('8'!CD109=""),"",'8'!CD109)</f>
        <v/>
      </c>
      <c r="CE305" s="482" t="str">
        <f>IF(AND('8'!CE109=""),"",'8'!CE109)</f>
        <v/>
      </c>
      <c r="CF305" s="482" t="str">
        <f>IF(AND('8'!CF109=""),"",'8'!CF109)</f>
        <v/>
      </c>
      <c r="CG305" s="482" t="str">
        <f>IF(AND('8'!CG109=""),"",'8'!CG109)</f>
        <v/>
      </c>
      <c r="CH305" s="482" t="str">
        <f>IF(AND('8'!CH109=""),"",'8'!CH109)</f>
        <v/>
      </c>
      <c r="CI305" s="482" t="str">
        <f>IF(AND('8'!CI109=""),"",'8'!CI109)</f>
        <v/>
      </c>
      <c r="CJ305" s="482" t="str">
        <f>IF(AND('8'!CJ109=""),"",'8'!CJ109)</f>
        <v/>
      </c>
      <c r="CK305" s="482" t="str">
        <f>IF(AND('8'!CK109=""),"",'8'!CK109)</f>
        <v/>
      </c>
      <c r="CL305" s="482" t="str">
        <f>IF(AND('8'!CL109=""),"",'8'!CL109)</f>
        <v/>
      </c>
      <c r="CM305" s="482" t="str">
        <f>IF(AND('8'!CM109=""),"",'8'!CM109)</f>
        <v/>
      </c>
      <c r="CN305" s="482" t="str">
        <f>IF(AND('8'!CN109=""),"",'8'!CN109)</f>
        <v/>
      </c>
      <c r="CO305" s="482" t="str">
        <f>IF(AND('8'!CO109=""),"",'8'!CO109)</f>
        <v/>
      </c>
      <c r="CP305" s="482" t="str">
        <f>IF(AND('8'!CP109=""),"",'8'!CP109)</f>
        <v/>
      </c>
      <c r="CQ305" s="482" t="str">
        <f>IF(AND('8'!CQ109=""),"",'8'!CQ109)</f>
        <v/>
      </c>
      <c r="CR305" s="482" t="str">
        <f>IF(AND('8'!CR109=""),"",'8'!CR109)</f>
        <v/>
      </c>
      <c r="CS305" s="482" t="str">
        <f>IF(AND('8'!CS109=""),"",'8'!CS109)</f>
        <v/>
      </c>
      <c r="CT305" s="482" t="str">
        <f>IF(AND('8'!CT109=""),"",'8'!CT109)</f>
        <v/>
      </c>
      <c r="CU305" s="482" t="str">
        <f>IF(AND('8'!CU109=""),"",'8'!CU109)</f>
        <v/>
      </c>
      <c r="CV305" s="482" t="str">
        <f>IF(AND('8'!CV109=""),"",'8'!CV109)</f>
        <v/>
      </c>
      <c r="CW305" s="482" t="str">
        <f>IF(AND('8'!CW109=""),"",'8'!CW109)</f>
        <v/>
      </c>
      <c r="CX305" s="482" t="str">
        <f>IF(AND('8'!CX109=""),"",'8'!CX109)</f>
        <v/>
      </c>
      <c r="CY305" s="482" t="str">
        <f>IF(AND('8'!CY109=""),"",'8'!CY109)</f>
        <v/>
      </c>
      <c r="CZ305" s="482" t="str">
        <f>IF(AND('8'!CZ109=""),"",'8'!CZ109)</f>
        <v/>
      </c>
      <c r="DA305" s="482" t="str">
        <f>IF(AND('8'!DA109=""),"",'8'!DA109)</f>
        <v/>
      </c>
      <c r="DB305" s="482" t="str">
        <f>IF(AND('8'!DB109=""),"",'8'!DB109)</f>
        <v/>
      </c>
      <c r="DC305" s="482" t="str">
        <f>IF(AND('8'!DC109=""),"",'8'!DC109)</f>
        <v/>
      </c>
      <c r="DD305" s="482" t="str">
        <f>IF(AND('8'!DD109=""),"",'8'!DD109)</f>
        <v/>
      </c>
      <c r="DE305" s="482" t="str">
        <f>IF(AND('8'!DE109=""),"",'8'!DE109)</f>
        <v/>
      </c>
      <c r="DF305" s="482" t="str">
        <f>IF(AND('8'!DF109=""),"",'8'!DF109)</f>
        <v/>
      </c>
      <c r="DG305" s="482" t="str">
        <f>IF(AND('8'!DG109=""),"",'8'!DG109)</f>
        <v/>
      </c>
      <c r="DH305" s="482" t="str">
        <f>IF(AND('8'!DH109=""),"",'8'!DH109)</f>
        <v/>
      </c>
      <c r="DI305" s="482" t="str">
        <f>IF(AND('8'!DI109=""),"",'8'!DI109)</f>
        <v/>
      </c>
      <c r="DJ305" s="482" t="str">
        <f>IF(AND('8'!DJ109=""),"",'8'!DJ109)</f>
        <v/>
      </c>
      <c r="DK305" s="482" t="str">
        <f>IF(AND('8'!DK109=""),"",'8'!DK109)</f>
        <v/>
      </c>
      <c r="DL305" s="482" t="str">
        <f>IF(AND('8'!DL109=""),"",'8'!DL109)</f>
        <v/>
      </c>
      <c r="DM305" s="482" t="str">
        <f>IF(AND('8'!DM109=""),"",'8'!DM109)</f>
        <v/>
      </c>
      <c r="DN305" s="482" t="str">
        <f>IF(AND('8'!DN109=""),"",'8'!DN109)</f>
        <v/>
      </c>
      <c r="DO305" s="482" t="str">
        <f>IF(AND('8'!DO109=""),"",'8'!DO109)</f>
        <v/>
      </c>
      <c r="DP305" s="482" t="str">
        <f>IF(AND('8'!DP109=""),"",'8'!DP109)</f>
        <v/>
      </c>
      <c r="DQ305" s="482" t="str">
        <f>IF(AND('8'!DQ109=""),"",'8'!DQ109)</f>
        <v/>
      </c>
      <c r="DR305" s="482" t="str">
        <f>IF(AND('8'!DR109=""),"",'8'!DR109)</f>
        <v/>
      </c>
      <c r="DS305" s="482" t="str">
        <f>IF(AND('8'!DS109=""),"",'8'!DS109)</f>
        <v/>
      </c>
      <c r="DT305" s="482" t="str">
        <f>IF(AND('8'!DT109=""),"",'8'!DT109)</f>
        <v/>
      </c>
      <c r="DU305" s="482" t="str">
        <f>IF(AND('8'!DU109=""),"",'8'!DU109)</f>
        <v/>
      </c>
      <c r="DV305" s="482" t="str">
        <f>IF(AND('8'!DV109=""),"",'8'!DV109)</f>
        <v/>
      </c>
      <c r="DW305" s="482" t="str">
        <f>IF(AND('8'!DW109=""),"",'8'!DW109)</f>
        <v/>
      </c>
      <c r="DX305" s="482" t="str">
        <f>IF(AND('8'!DX109=""),"",'8'!DX109)</f>
        <v/>
      </c>
      <c r="DY305" s="482" t="str">
        <f>IF(AND('8'!DY109=""),"",'8'!DY109)</f>
        <v/>
      </c>
      <c r="DZ305" s="482" t="str">
        <f>IF(AND('8'!DZ109=""),"",'8'!DZ109)</f>
        <v/>
      </c>
      <c r="EA305" s="482" t="str">
        <f>IF(AND('8'!EA109=""),"",'8'!EA109)</f>
        <v/>
      </c>
      <c r="EB305" s="482" t="str">
        <f>IF(AND('8'!EB109=""),"",'8'!EB109)</f>
        <v/>
      </c>
      <c r="EC305" s="482" t="str">
        <f>IF(AND('8'!EC109=""),"",'8'!EC109)</f>
        <v/>
      </c>
      <c r="ED305" s="482" t="str">
        <f>IF(AND('8'!ED109=""),"",'8'!ED109)</f>
        <v/>
      </c>
      <c r="EE305" s="482" t="str">
        <f>IF(AND('8'!EE109=""),"",'8'!EE109)</f>
        <v/>
      </c>
      <c r="EF305" s="482" t="str">
        <f>IF(AND('8'!EF109=""),"",'8'!EF109)</f>
        <v/>
      </c>
      <c r="EG305" s="482" t="str">
        <f>IF(AND('8'!EG109=""),"",'8'!EG109)</f>
        <v/>
      </c>
      <c r="EH305" s="482" t="str">
        <f>IF(AND('8'!EH109=""),"",'8'!EH109)</f>
        <v/>
      </c>
      <c r="EI305" s="482" t="str">
        <f>IF(AND('8'!EI109=""),"",'8'!EI109)</f>
        <v/>
      </c>
      <c r="EJ305" s="482" t="str">
        <f>IF(AND('8'!EJ109=""),"",'8'!EJ109)</f>
        <v/>
      </c>
      <c r="EK305" s="482" t="str">
        <f>IF(AND('8'!EK109=""),"",'8'!EK109)</f>
        <v/>
      </c>
      <c r="EL305" s="482" t="str">
        <f>IF(AND('8'!EL109=""),"",'8'!EL109)</f>
        <v/>
      </c>
      <c r="EM305" s="482" t="str">
        <f>IF(AND('8'!EM109=""),"",'8'!EM109)</f>
        <v/>
      </c>
      <c r="EN305" s="482" t="str">
        <f>IF(AND('8'!EN109=""),"",'8'!EN109)</f>
        <v/>
      </c>
      <c r="EO305" s="482" t="str">
        <f>IF(AND('8'!EO109=""),"",'8'!EO109)</f>
        <v/>
      </c>
      <c r="EP305" s="482" t="str">
        <f>IF(AND('8'!EP109=""),"",'8'!EP109)</f>
        <v/>
      </c>
      <c r="EQ305" s="482" t="str">
        <f>IF(AND('8'!EQ109=""),"",'8'!EQ109)</f>
        <v/>
      </c>
      <c r="ER305" s="482" t="str">
        <f>IF(AND('8'!ER109=""),"",'8'!ER109)</f>
        <v/>
      </c>
      <c r="ES305" s="482" t="str">
        <f>IF(AND('8'!ES109=""),"",'8'!ES109)</f>
        <v/>
      </c>
      <c r="ET305" s="482" t="str">
        <f>IF(AND('8'!ET109=""),"",'8'!ET109)</f>
        <v/>
      </c>
      <c r="EU305" s="482" t="str">
        <f>IF(AND('8'!EU109=""),"",'8'!EU109)</f>
        <v/>
      </c>
      <c r="EV305" s="482" t="str">
        <f>IF(AND('8'!EV109=""),"",'8'!EV109)</f>
        <v/>
      </c>
      <c r="EW305" s="482" t="str">
        <f>IF(AND('8'!EW109=""),"",'8'!EW109)</f>
        <v/>
      </c>
      <c r="EX305" s="482" t="str">
        <f>IF(AND('8'!EX109=""),"",'8'!EX109)</f>
        <v/>
      </c>
      <c r="EY305" s="482" t="str">
        <f>IF(AND('8'!EY109=""),"",'8'!EY109)</f>
        <v/>
      </c>
      <c r="EZ305" s="482" t="str">
        <f>IF(AND('8'!EZ109=""),"",'8'!EZ109)</f>
        <v/>
      </c>
      <c r="FA305" s="482" t="str">
        <f>IF(AND('8'!FA109=""),"",'8'!FA109)</f>
        <v/>
      </c>
      <c r="FB305" s="482" t="str">
        <f>IF(AND('8'!FB109=""),"",'8'!FB109)</f>
        <v/>
      </c>
      <c r="FC305" s="482" t="str">
        <f>IF(AND('8'!FC109=""),"",'8'!FC109)</f>
        <v/>
      </c>
      <c r="FD305" s="482" t="str">
        <f>IF(AND('8'!FD109=""),"",'8'!FD109)</f>
        <v/>
      </c>
      <c r="FE305" s="482" t="str">
        <f>IF(AND('8'!FE109=""),"",'8'!FE109)</f>
        <v/>
      </c>
      <c r="FF305" s="482" t="str">
        <f>IF(AND('8'!FF109=""),"",'8'!FF109)</f>
        <v xml:space="preserve"> </v>
      </c>
      <c r="FG305" s="482" t="str">
        <f>IF(AND('8'!FG109=""),"",'8'!FG109)</f>
        <v/>
      </c>
      <c r="FH305" s="482" t="str">
        <f>IF(AND('8'!FH109=""),"",'8'!FH109)</f>
        <v/>
      </c>
      <c r="FI305" s="482" t="str">
        <f>IF(AND('8'!FI109=""),"",'8'!FI109)</f>
        <v/>
      </c>
      <c r="FJ305" s="482" t="str">
        <f>IF(AND('8'!FJ109=""),"",'8'!FJ109)</f>
        <v/>
      </c>
      <c r="FK305" s="482" t="str">
        <f>IF(AND('8'!FK109=""),"",'8'!FK109)</f>
        <v/>
      </c>
      <c r="FL305" s="482" t="str">
        <f>IF(AND('8'!FL109=""),"",'8'!FL109)</f>
        <v/>
      </c>
      <c r="FM305" s="482" t="str">
        <f>IF(AND('8'!FM109=""),"",'8'!FM109)</f>
        <v xml:space="preserve"> </v>
      </c>
      <c r="FN305" s="482" t="str">
        <f>IF(AND('8'!FN109=""),"",'8'!FN109)</f>
        <v/>
      </c>
      <c r="FO305" s="482" t="str">
        <f>IF(AND('8'!FO109=""),"",'8'!FO109)</f>
        <v/>
      </c>
      <c r="FP305" s="482" t="str">
        <f>IF(AND('8'!FP109=""),"",'8'!FP109)</f>
        <v/>
      </c>
      <c r="FQ305" s="482" t="str">
        <f>IF(AND('8'!FQ109=""),"",'8'!FQ109)</f>
        <v/>
      </c>
      <c r="FR305" s="482" t="str">
        <f>IF(AND('8'!FR109=""),"",'8'!FR109)</f>
        <v/>
      </c>
      <c r="FS305" s="482" t="str">
        <f>IF(AND('8'!FS109=""),"",'8'!FS109)</f>
        <v/>
      </c>
      <c r="FT305" s="482" t="str">
        <f>IF(AND('8'!FT109=""),"",'8'!FT109)</f>
        <v xml:space="preserve"> </v>
      </c>
      <c r="FU305" s="482" t="str">
        <f>IF(AND('8'!FV109=""),"",'8'!FV109)</f>
        <v>-</v>
      </c>
      <c r="FV305" s="482" t="str">
        <f>IF(AND('8'!FW109=""),"",'8'!FW109)</f>
        <v>-</v>
      </c>
      <c r="FW305" s="482" t="str">
        <f>IF(AND('8'!FX109=""),"",'8'!FX109)</f>
        <v>-</v>
      </c>
      <c r="FX305" s="482" t="str">
        <f>IF(AND('8'!FY109=""),"",'8'!FY109)</f>
        <v>-</v>
      </c>
      <c r="FY305" s="482" t="str">
        <f>IF(AND('8'!FZ109=""),"",'8'!FZ109)</f>
        <v>-</v>
      </c>
      <c r="FZ305" s="482" t="str">
        <f>IF(AND('8'!GA109=""),"",'8'!GA109)</f>
        <v>-</v>
      </c>
      <c r="GA305" s="482" t="str">
        <f>IF(AND('8'!GB109=""),"",'8'!GB109)</f>
        <v>-</v>
      </c>
      <c r="GB305" s="482" t="str">
        <f>IF(AND('8'!GC109=""),"",'8'!GC109)</f>
        <v>-</v>
      </c>
      <c r="GC305" s="482" t="str">
        <f>IF(AND('8'!GD109=""),"",'8'!GD109)</f>
        <v>-</v>
      </c>
      <c r="GD305" s="482" t="str">
        <f>IF(AND('8'!GE109=""),"",'8'!GE109)</f>
        <v>-</v>
      </c>
      <c r="GE305" s="482" t="str">
        <f>IF(AND('8'!GF109=""),"",'8'!GF109)</f>
        <v>-</v>
      </c>
      <c r="GF305" s="482" t="str">
        <f>IF(AND('8'!GG109=""),"",'8'!GG109)</f>
        <v>-</v>
      </c>
      <c r="GG305" s="482" t="str">
        <f>IF(AND('8'!GH109=""),"",IF(AND('8'!GH109="-"),"",'8'!GH109))</f>
        <v/>
      </c>
      <c r="GH305" s="50" t="str">
        <f>IF(AND(C305=""),"",VLOOKUP(B305,Register!$A$7:$CL$311,36,FALSE))</f>
        <v/>
      </c>
      <c r="GI305" s="483" t="str">
        <f>IF(AND('8'!GL109=""),"",'8'!GL109)</f>
        <v/>
      </c>
      <c r="GJ305" s="173" t="str">
        <f>IF(AND('8'!FU109=""),"",'8'!FU109)</f>
        <v/>
      </c>
    </row>
    <row r="306" spans="1:192" ht="21">
      <c r="A306" s="480">
        <v>298</v>
      </c>
      <c r="B306" s="481" t="str">
        <f>IF(AND('8'!B110=""),"",'8'!B110)</f>
        <v/>
      </c>
      <c r="C306" s="196" t="str">
        <f>IF(AND('8'!C110=""),"",'8'!C110)</f>
        <v/>
      </c>
      <c r="D306" s="196" t="str">
        <f>IF(AND('8'!D110=""),"",'8'!D110)</f>
        <v/>
      </c>
      <c r="E306" s="201" t="str">
        <f>IF(AND('8'!E110=""),"",'8'!E110)</f>
        <v/>
      </c>
      <c r="F306" s="482" t="str">
        <f>IF(AND('8'!F110=""),"",'8'!F110)</f>
        <v/>
      </c>
      <c r="G306" s="482" t="str">
        <f>IF(AND('8'!G110=""),"",'8'!G110)</f>
        <v/>
      </c>
      <c r="H306" s="482" t="str">
        <f>IF(AND('8'!H110=""),"",'8'!H110)</f>
        <v/>
      </c>
      <c r="I306" s="482" t="str">
        <f>IF(AND('8'!I110=""),"",'8'!I110)</f>
        <v/>
      </c>
      <c r="J306" s="482" t="str">
        <f>IF(AND('8'!J110=""),"",'8'!J110)</f>
        <v/>
      </c>
      <c r="K306" s="482" t="str">
        <f>IF(AND('8'!K110=""),"",'8'!K110)</f>
        <v/>
      </c>
      <c r="L306" s="482" t="str">
        <f>IF(AND('8'!L110=""),"",'8'!L110)</f>
        <v/>
      </c>
      <c r="M306" s="482" t="str">
        <f>IF(AND('8'!M110=""),"",'8'!M110)</f>
        <v/>
      </c>
      <c r="N306" s="482" t="str">
        <f>IF(AND('8'!N110=""),"",'8'!N110)</f>
        <v/>
      </c>
      <c r="O306" s="482" t="str">
        <f>IF(AND('8'!O110=""),"",'8'!O110)</f>
        <v/>
      </c>
      <c r="P306" s="482" t="str">
        <f>IF(AND('8'!P110=""),"",'8'!P110)</f>
        <v/>
      </c>
      <c r="Q306" s="482" t="str">
        <f>IF(AND('8'!Q110=""),"",'8'!Q110)</f>
        <v/>
      </c>
      <c r="R306" s="482" t="str">
        <f>IF(AND('8'!R110=""),"",'8'!R110)</f>
        <v/>
      </c>
      <c r="S306" s="482" t="str">
        <f>IF(AND('8'!S110=""),"",'8'!S110)</f>
        <v/>
      </c>
      <c r="T306" s="482" t="str">
        <f>IF(AND('8'!T110=""),"",'8'!T110)</f>
        <v/>
      </c>
      <c r="U306" s="482" t="str">
        <f>IF(AND('8'!U110=""),"",'8'!U110)</f>
        <v/>
      </c>
      <c r="V306" s="482" t="str">
        <f>IF(AND('8'!V110=""),"",'8'!V110)</f>
        <v/>
      </c>
      <c r="W306" s="482" t="str">
        <f>IF(AND('8'!W110=""),"",'8'!W110)</f>
        <v/>
      </c>
      <c r="X306" s="482" t="str">
        <f>IF(AND('8'!X110=""),"",'8'!X110)</f>
        <v/>
      </c>
      <c r="Y306" s="482" t="str">
        <f>IF(AND('8'!Y110=""),"",'8'!Y110)</f>
        <v/>
      </c>
      <c r="Z306" s="482" t="str">
        <f>IF(AND('8'!Z110=""),"",'8'!Z110)</f>
        <v/>
      </c>
      <c r="AA306" s="482" t="str">
        <f>IF(AND('8'!AA110=""),"",'8'!AA110)</f>
        <v/>
      </c>
      <c r="AB306" s="482" t="str">
        <f>IF(AND('8'!AB110=""),"",'8'!AB110)</f>
        <v/>
      </c>
      <c r="AC306" s="482" t="str">
        <f>IF(AND('8'!AC110=""),"",'8'!AC110)</f>
        <v/>
      </c>
      <c r="AD306" s="482" t="str">
        <f>IF(AND('8'!AD110=""),"",'8'!AD110)</f>
        <v/>
      </c>
      <c r="AE306" s="482" t="str">
        <f>IF(AND('8'!AE110=""),"",'8'!AE110)</f>
        <v/>
      </c>
      <c r="AF306" s="482" t="str">
        <f>IF(AND('8'!AF110=""),"",'8'!AF110)</f>
        <v/>
      </c>
      <c r="AG306" s="482" t="str">
        <f>IF(AND('8'!AG110=""),"",'8'!AG110)</f>
        <v/>
      </c>
      <c r="AH306" s="482" t="str">
        <f>IF(AND('8'!AH110=""),"",'8'!AH110)</f>
        <v/>
      </c>
      <c r="AI306" s="482" t="str">
        <f>IF(AND('8'!AI110=""),"",'8'!AI110)</f>
        <v/>
      </c>
      <c r="AJ306" s="482" t="str">
        <f>IF(AND('8'!AJ110=""),"",'8'!AJ110)</f>
        <v/>
      </c>
      <c r="AK306" s="482" t="str">
        <f>IF(AND('8'!AK110=""),"",'8'!AK110)</f>
        <v/>
      </c>
      <c r="AL306" s="482" t="str">
        <f>IF(AND('8'!AL110=""),"",'8'!AL110)</f>
        <v/>
      </c>
      <c r="AM306" s="482" t="str">
        <f>IF(AND('8'!AM110=""),"",'8'!AM110)</f>
        <v/>
      </c>
      <c r="AN306" s="482" t="str">
        <f>IF(AND('8'!AN110=""),"",'8'!AN110)</f>
        <v/>
      </c>
      <c r="AO306" s="482" t="str">
        <f>IF(AND('8'!AO110=""),"",'8'!AO110)</f>
        <v/>
      </c>
      <c r="AP306" s="482" t="str">
        <f>IF(AND('8'!AP110=""),"",'8'!AP110)</f>
        <v/>
      </c>
      <c r="AQ306" s="482" t="str">
        <f>IF(AND('8'!AQ110=""),"",'8'!AQ110)</f>
        <v/>
      </c>
      <c r="AR306" s="482" t="str">
        <f>IF(AND('8'!AR110=""),"",'8'!AR110)</f>
        <v/>
      </c>
      <c r="AS306" s="482" t="str">
        <f>IF(AND('8'!AS110=""),"",'8'!AS110)</f>
        <v/>
      </c>
      <c r="AT306" s="482" t="str">
        <f>IF(AND('8'!AT110=""),"",'8'!AT110)</f>
        <v/>
      </c>
      <c r="AU306" s="482" t="str">
        <f>IF(AND('8'!AU110=""),"",'8'!AU110)</f>
        <v/>
      </c>
      <c r="AV306" s="482" t="str">
        <f>IF(AND('8'!AV110=""),"",'8'!AV110)</f>
        <v/>
      </c>
      <c r="AW306" s="482" t="str">
        <f>IF(AND('8'!AW110=""),"",'8'!AW110)</f>
        <v/>
      </c>
      <c r="AX306" s="482" t="str">
        <f>IF(AND('8'!AX110=""),"",'8'!AX110)</f>
        <v/>
      </c>
      <c r="AY306" s="482" t="str">
        <f>IF(AND('8'!AY110=""),"",'8'!AY110)</f>
        <v/>
      </c>
      <c r="AZ306" s="482" t="str">
        <f>IF(AND('8'!AZ110=""),"",'8'!AZ110)</f>
        <v/>
      </c>
      <c r="BA306" s="482" t="str">
        <f>IF(AND('8'!BA110=""),"",'8'!BA110)</f>
        <v/>
      </c>
      <c r="BB306" s="482" t="str">
        <f>IF(AND('8'!BB110=""),"",'8'!BB110)</f>
        <v/>
      </c>
      <c r="BC306" s="482" t="str">
        <f>IF(AND('8'!BC110=""),"",'8'!BC110)</f>
        <v/>
      </c>
      <c r="BD306" s="482" t="str">
        <f>IF(AND('8'!BD110=""),"",'8'!BD110)</f>
        <v/>
      </c>
      <c r="BE306" s="482" t="str">
        <f>IF(AND('8'!BE110=""),"",'8'!BE110)</f>
        <v/>
      </c>
      <c r="BF306" s="482" t="str">
        <f>IF(AND('8'!BF110=""),"",'8'!BF110)</f>
        <v/>
      </c>
      <c r="BG306" s="482" t="str">
        <f>IF(AND('8'!BG110=""),"",'8'!BG110)</f>
        <v/>
      </c>
      <c r="BH306" s="482" t="str">
        <f>IF(AND('8'!BH110=""),"",'8'!BH110)</f>
        <v/>
      </c>
      <c r="BI306" s="482" t="str">
        <f>IF(AND('8'!BI110=""),"",'8'!BI110)</f>
        <v/>
      </c>
      <c r="BJ306" s="482" t="str">
        <f>IF(AND('8'!BJ110=""),"",'8'!BJ110)</f>
        <v/>
      </c>
      <c r="BK306" s="482" t="str">
        <f>IF(AND('8'!BK110=""),"",'8'!BK110)</f>
        <v/>
      </c>
      <c r="BL306" s="482" t="str">
        <f>IF(AND('8'!BL110=""),"",'8'!BL110)</f>
        <v/>
      </c>
      <c r="BM306" s="482" t="str">
        <f>IF(AND('8'!BM110=""),"",'8'!BM110)</f>
        <v/>
      </c>
      <c r="BN306" s="482" t="str">
        <f>IF(AND('8'!BN110=""),"",'8'!BN110)</f>
        <v/>
      </c>
      <c r="BO306" s="482" t="str">
        <f>IF(AND('8'!BO110=""),"",'8'!BO110)</f>
        <v/>
      </c>
      <c r="BP306" s="482" t="str">
        <f>IF(AND('8'!BP110=""),"",'8'!BP110)</f>
        <v/>
      </c>
      <c r="BQ306" s="482" t="str">
        <f>IF(AND('8'!BQ110=""),"",'8'!BQ110)</f>
        <v/>
      </c>
      <c r="BR306" s="482" t="str">
        <f>IF(AND('8'!BR110=""),"",'8'!BR110)</f>
        <v/>
      </c>
      <c r="BS306" s="482" t="str">
        <f>IF(AND('8'!BS110=""),"",'8'!BS110)</f>
        <v/>
      </c>
      <c r="BT306" s="482" t="str">
        <f>IF(AND('8'!BT110=""),"",'8'!BT110)</f>
        <v/>
      </c>
      <c r="BU306" s="482" t="str">
        <f>IF(AND('8'!BU110=""),"",'8'!BU110)</f>
        <v/>
      </c>
      <c r="BV306" s="482" t="str">
        <f>IF(AND('8'!BV110=""),"",'8'!BV110)</f>
        <v/>
      </c>
      <c r="BW306" s="482" t="str">
        <f>IF(AND('8'!BW110=""),"",'8'!BW110)</f>
        <v/>
      </c>
      <c r="BX306" s="482" t="str">
        <f>IF(AND('8'!BX110=""),"",'8'!BX110)</f>
        <v/>
      </c>
      <c r="BY306" s="482" t="str">
        <f>IF(AND('8'!BY110=""),"",'8'!BY110)</f>
        <v/>
      </c>
      <c r="BZ306" s="482" t="str">
        <f>IF(AND('8'!BZ110=""),"",'8'!BZ110)</f>
        <v/>
      </c>
      <c r="CA306" s="482" t="str">
        <f>IF(AND('8'!CA110=""),"",'8'!CA110)</f>
        <v/>
      </c>
      <c r="CB306" s="482" t="str">
        <f>IF(AND('8'!CB110=""),"",'8'!CB110)</f>
        <v/>
      </c>
      <c r="CC306" s="482" t="str">
        <f>IF(AND('8'!CC110=""),"",'8'!CC110)</f>
        <v/>
      </c>
      <c r="CD306" s="482" t="str">
        <f>IF(AND('8'!CD110=""),"",'8'!CD110)</f>
        <v/>
      </c>
      <c r="CE306" s="482" t="str">
        <f>IF(AND('8'!CE110=""),"",'8'!CE110)</f>
        <v/>
      </c>
      <c r="CF306" s="482" t="str">
        <f>IF(AND('8'!CF110=""),"",'8'!CF110)</f>
        <v/>
      </c>
      <c r="CG306" s="482" t="str">
        <f>IF(AND('8'!CG110=""),"",'8'!CG110)</f>
        <v/>
      </c>
      <c r="CH306" s="482" t="str">
        <f>IF(AND('8'!CH110=""),"",'8'!CH110)</f>
        <v/>
      </c>
      <c r="CI306" s="482" t="str">
        <f>IF(AND('8'!CI110=""),"",'8'!CI110)</f>
        <v/>
      </c>
      <c r="CJ306" s="482" t="str">
        <f>IF(AND('8'!CJ110=""),"",'8'!CJ110)</f>
        <v/>
      </c>
      <c r="CK306" s="482" t="str">
        <f>IF(AND('8'!CK110=""),"",'8'!CK110)</f>
        <v/>
      </c>
      <c r="CL306" s="482" t="str">
        <f>IF(AND('8'!CL110=""),"",'8'!CL110)</f>
        <v/>
      </c>
      <c r="CM306" s="482" t="str">
        <f>IF(AND('8'!CM110=""),"",'8'!CM110)</f>
        <v/>
      </c>
      <c r="CN306" s="482" t="str">
        <f>IF(AND('8'!CN110=""),"",'8'!CN110)</f>
        <v/>
      </c>
      <c r="CO306" s="482" t="str">
        <f>IF(AND('8'!CO110=""),"",'8'!CO110)</f>
        <v/>
      </c>
      <c r="CP306" s="482" t="str">
        <f>IF(AND('8'!CP110=""),"",'8'!CP110)</f>
        <v/>
      </c>
      <c r="CQ306" s="482" t="str">
        <f>IF(AND('8'!CQ110=""),"",'8'!CQ110)</f>
        <v/>
      </c>
      <c r="CR306" s="482" t="str">
        <f>IF(AND('8'!CR110=""),"",'8'!CR110)</f>
        <v/>
      </c>
      <c r="CS306" s="482" t="str">
        <f>IF(AND('8'!CS110=""),"",'8'!CS110)</f>
        <v/>
      </c>
      <c r="CT306" s="482" t="str">
        <f>IF(AND('8'!CT110=""),"",'8'!CT110)</f>
        <v/>
      </c>
      <c r="CU306" s="482" t="str">
        <f>IF(AND('8'!CU110=""),"",'8'!CU110)</f>
        <v/>
      </c>
      <c r="CV306" s="482" t="str">
        <f>IF(AND('8'!CV110=""),"",'8'!CV110)</f>
        <v/>
      </c>
      <c r="CW306" s="482" t="str">
        <f>IF(AND('8'!CW110=""),"",'8'!CW110)</f>
        <v/>
      </c>
      <c r="CX306" s="482" t="str">
        <f>IF(AND('8'!CX110=""),"",'8'!CX110)</f>
        <v/>
      </c>
      <c r="CY306" s="482" t="str">
        <f>IF(AND('8'!CY110=""),"",'8'!CY110)</f>
        <v/>
      </c>
      <c r="CZ306" s="482" t="str">
        <f>IF(AND('8'!CZ110=""),"",'8'!CZ110)</f>
        <v/>
      </c>
      <c r="DA306" s="482" t="str">
        <f>IF(AND('8'!DA110=""),"",'8'!DA110)</f>
        <v/>
      </c>
      <c r="DB306" s="482" t="str">
        <f>IF(AND('8'!DB110=""),"",'8'!DB110)</f>
        <v/>
      </c>
      <c r="DC306" s="482" t="str">
        <f>IF(AND('8'!DC110=""),"",'8'!DC110)</f>
        <v/>
      </c>
      <c r="DD306" s="482" t="str">
        <f>IF(AND('8'!DD110=""),"",'8'!DD110)</f>
        <v/>
      </c>
      <c r="DE306" s="482" t="str">
        <f>IF(AND('8'!DE110=""),"",'8'!DE110)</f>
        <v/>
      </c>
      <c r="DF306" s="482" t="str">
        <f>IF(AND('8'!DF110=""),"",'8'!DF110)</f>
        <v/>
      </c>
      <c r="DG306" s="482" t="str">
        <f>IF(AND('8'!DG110=""),"",'8'!DG110)</f>
        <v/>
      </c>
      <c r="DH306" s="482" t="str">
        <f>IF(AND('8'!DH110=""),"",'8'!DH110)</f>
        <v/>
      </c>
      <c r="DI306" s="482" t="str">
        <f>IF(AND('8'!DI110=""),"",'8'!DI110)</f>
        <v/>
      </c>
      <c r="DJ306" s="482" t="str">
        <f>IF(AND('8'!DJ110=""),"",'8'!DJ110)</f>
        <v/>
      </c>
      <c r="DK306" s="482" t="str">
        <f>IF(AND('8'!DK110=""),"",'8'!DK110)</f>
        <v/>
      </c>
      <c r="DL306" s="482" t="str">
        <f>IF(AND('8'!DL110=""),"",'8'!DL110)</f>
        <v/>
      </c>
      <c r="DM306" s="482" t="str">
        <f>IF(AND('8'!DM110=""),"",'8'!DM110)</f>
        <v/>
      </c>
      <c r="DN306" s="482" t="str">
        <f>IF(AND('8'!DN110=""),"",'8'!DN110)</f>
        <v/>
      </c>
      <c r="DO306" s="482" t="str">
        <f>IF(AND('8'!DO110=""),"",'8'!DO110)</f>
        <v/>
      </c>
      <c r="DP306" s="482" t="str">
        <f>IF(AND('8'!DP110=""),"",'8'!DP110)</f>
        <v/>
      </c>
      <c r="DQ306" s="482" t="str">
        <f>IF(AND('8'!DQ110=""),"",'8'!DQ110)</f>
        <v/>
      </c>
      <c r="DR306" s="482" t="str">
        <f>IF(AND('8'!DR110=""),"",'8'!DR110)</f>
        <v/>
      </c>
      <c r="DS306" s="482" t="str">
        <f>IF(AND('8'!DS110=""),"",'8'!DS110)</f>
        <v/>
      </c>
      <c r="DT306" s="482" t="str">
        <f>IF(AND('8'!DT110=""),"",'8'!DT110)</f>
        <v/>
      </c>
      <c r="DU306" s="482" t="str">
        <f>IF(AND('8'!DU110=""),"",'8'!DU110)</f>
        <v/>
      </c>
      <c r="DV306" s="482" t="str">
        <f>IF(AND('8'!DV110=""),"",'8'!DV110)</f>
        <v/>
      </c>
      <c r="DW306" s="482" t="str">
        <f>IF(AND('8'!DW110=""),"",'8'!DW110)</f>
        <v/>
      </c>
      <c r="DX306" s="482" t="str">
        <f>IF(AND('8'!DX110=""),"",'8'!DX110)</f>
        <v/>
      </c>
      <c r="DY306" s="482" t="str">
        <f>IF(AND('8'!DY110=""),"",'8'!DY110)</f>
        <v/>
      </c>
      <c r="DZ306" s="482" t="str">
        <f>IF(AND('8'!DZ110=""),"",'8'!DZ110)</f>
        <v/>
      </c>
      <c r="EA306" s="482" t="str">
        <f>IF(AND('8'!EA110=""),"",'8'!EA110)</f>
        <v/>
      </c>
      <c r="EB306" s="482" t="str">
        <f>IF(AND('8'!EB110=""),"",'8'!EB110)</f>
        <v/>
      </c>
      <c r="EC306" s="482" t="str">
        <f>IF(AND('8'!EC110=""),"",'8'!EC110)</f>
        <v/>
      </c>
      <c r="ED306" s="482" t="str">
        <f>IF(AND('8'!ED110=""),"",'8'!ED110)</f>
        <v/>
      </c>
      <c r="EE306" s="482" t="str">
        <f>IF(AND('8'!EE110=""),"",'8'!EE110)</f>
        <v/>
      </c>
      <c r="EF306" s="482" t="str">
        <f>IF(AND('8'!EF110=""),"",'8'!EF110)</f>
        <v/>
      </c>
      <c r="EG306" s="482" t="str">
        <f>IF(AND('8'!EG110=""),"",'8'!EG110)</f>
        <v/>
      </c>
      <c r="EH306" s="482" t="str">
        <f>IF(AND('8'!EH110=""),"",'8'!EH110)</f>
        <v/>
      </c>
      <c r="EI306" s="482" t="str">
        <f>IF(AND('8'!EI110=""),"",'8'!EI110)</f>
        <v/>
      </c>
      <c r="EJ306" s="482" t="str">
        <f>IF(AND('8'!EJ110=""),"",'8'!EJ110)</f>
        <v/>
      </c>
      <c r="EK306" s="482" t="str">
        <f>IF(AND('8'!EK110=""),"",'8'!EK110)</f>
        <v/>
      </c>
      <c r="EL306" s="482" t="str">
        <f>IF(AND('8'!EL110=""),"",'8'!EL110)</f>
        <v/>
      </c>
      <c r="EM306" s="482" t="str">
        <f>IF(AND('8'!EM110=""),"",'8'!EM110)</f>
        <v/>
      </c>
      <c r="EN306" s="482" t="str">
        <f>IF(AND('8'!EN110=""),"",'8'!EN110)</f>
        <v/>
      </c>
      <c r="EO306" s="482" t="str">
        <f>IF(AND('8'!EO110=""),"",'8'!EO110)</f>
        <v/>
      </c>
      <c r="EP306" s="482" t="str">
        <f>IF(AND('8'!EP110=""),"",'8'!EP110)</f>
        <v/>
      </c>
      <c r="EQ306" s="482" t="str">
        <f>IF(AND('8'!EQ110=""),"",'8'!EQ110)</f>
        <v/>
      </c>
      <c r="ER306" s="482" t="str">
        <f>IF(AND('8'!ER110=""),"",'8'!ER110)</f>
        <v/>
      </c>
      <c r="ES306" s="482" t="str">
        <f>IF(AND('8'!ES110=""),"",'8'!ES110)</f>
        <v/>
      </c>
      <c r="ET306" s="482" t="str">
        <f>IF(AND('8'!ET110=""),"",'8'!ET110)</f>
        <v/>
      </c>
      <c r="EU306" s="482" t="str">
        <f>IF(AND('8'!EU110=""),"",'8'!EU110)</f>
        <v/>
      </c>
      <c r="EV306" s="482" t="str">
        <f>IF(AND('8'!EV110=""),"",'8'!EV110)</f>
        <v/>
      </c>
      <c r="EW306" s="482" t="str">
        <f>IF(AND('8'!EW110=""),"",'8'!EW110)</f>
        <v/>
      </c>
      <c r="EX306" s="482" t="str">
        <f>IF(AND('8'!EX110=""),"",'8'!EX110)</f>
        <v/>
      </c>
      <c r="EY306" s="482" t="str">
        <f>IF(AND('8'!EY110=""),"",'8'!EY110)</f>
        <v/>
      </c>
      <c r="EZ306" s="482" t="str">
        <f>IF(AND('8'!EZ110=""),"",'8'!EZ110)</f>
        <v/>
      </c>
      <c r="FA306" s="482" t="str">
        <f>IF(AND('8'!FA110=""),"",'8'!FA110)</f>
        <v/>
      </c>
      <c r="FB306" s="482" t="str">
        <f>IF(AND('8'!FB110=""),"",'8'!FB110)</f>
        <v/>
      </c>
      <c r="FC306" s="482" t="str">
        <f>IF(AND('8'!FC110=""),"",'8'!FC110)</f>
        <v/>
      </c>
      <c r="FD306" s="482" t="str">
        <f>IF(AND('8'!FD110=""),"",'8'!FD110)</f>
        <v/>
      </c>
      <c r="FE306" s="482" t="str">
        <f>IF(AND('8'!FE110=""),"",'8'!FE110)</f>
        <v/>
      </c>
      <c r="FF306" s="482" t="str">
        <f>IF(AND('8'!FF110=""),"",'8'!FF110)</f>
        <v xml:space="preserve"> </v>
      </c>
      <c r="FG306" s="482" t="str">
        <f>IF(AND('8'!FG110=""),"",'8'!FG110)</f>
        <v/>
      </c>
      <c r="FH306" s="482" t="str">
        <f>IF(AND('8'!FH110=""),"",'8'!FH110)</f>
        <v/>
      </c>
      <c r="FI306" s="482" t="str">
        <f>IF(AND('8'!FI110=""),"",'8'!FI110)</f>
        <v/>
      </c>
      <c r="FJ306" s="482" t="str">
        <f>IF(AND('8'!FJ110=""),"",'8'!FJ110)</f>
        <v/>
      </c>
      <c r="FK306" s="482" t="str">
        <f>IF(AND('8'!FK110=""),"",'8'!FK110)</f>
        <v/>
      </c>
      <c r="FL306" s="482" t="str">
        <f>IF(AND('8'!FL110=""),"",'8'!FL110)</f>
        <v/>
      </c>
      <c r="FM306" s="482" t="str">
        <f>IF(AND('8'!FM110=""),"",'8'!FM110)</f>
        <v xml:space="preserve"> </v>
      </c>
      <c r="FN306" s="482" t="str">
        <f>IF(AND('8'!FN110=""),"",'8'!FN110)</f>
        <v/>
      </c>
      <c r="FO306" s="482" t="str">
        <f>IF(AND('8'!FO110=""),"",'8'!FO110)</f>
        <v/>
      </c>
      <c r="FP306" s="482" t="str">
        <f>IF(AND('8'!FP110=""),"",'8'!FP110)</f>
        <v/>
      </c>
      <c r="FQ306" s="482" t="str">
        <f>IF(AND('8'!FQ110=""),"",'8'!FQ110)</f>
        <v/>
      </c>
      <c r="FR306" s="482" t="str">
        <f>IF(AND('8'!FR110=""),"",'8'!FR110)</f>
        <v/>
      </c>
      <c r="FS306" s="482" t="str">
        <f>IF(AND('8'!FS110=""),"",'8'!FS110)</f>
        <v/>
      </c>
      <c r="FT306" s="482" t="str">
        <f>IF(AND('8'!FT110=""),"",'8'!FT110)</f>
        <v xml:space="preserve"> </v>
      </c>
      <c r="FU306" s="482" t="str">
        <f>IF(AND('8'!FV110=""),"",'8'!FV110)</f>
        <v>-</v>
      </c>
      <c r="FV306" s="482" t="str">
        <f>IF(AND('8'!FW110=""),"",'8'!FW110)</f>
        <v>-</v>
      </c>
      <c r="FW306" s="482" t="str">
        <f>IF(AND('8'!FX110=""),"",'8'!FX110)</f>
        <v>-</v>
      </c>
      <c r="FX306" s="482" t="str">
        <f>IF(AND('8'!FY110=""),"",'8'!FY110)</f>
        <v>-</v>
      </c>
      <c r="FY306" s="482" t="str">
        <f>IF(AND('8'!FZ110=""),"",'8'!FZ110)</f>
        <v>-</v>
      </c>
      <c r="FZ306" s="482" t="str">
        <f>IF(AND('8'!GA110=""),"",'8'!GA110)</f>
        <v>-</v>
      </c>
      <c r="GA306" s="482" t="str">
        <f>IF(AND('8'!GB110=""),"",'8'!GB110)</f>
        <v>-</v>
      </c>
      <c r="GB306" s="482" t="str">
        <f>IF(AND('8'!GC110=""),"",'8'!GC110)</f>
        <v>-</v>
      </c>
      <c r="GC306" s="482" t="str">
        <f>IF(AND('8'!GD110=""),"",'8'!GD110)</f>
        <v>-</v>
      </c>
      <c r="GD306" s="482" t="str">
        <f>IF(AND('8'!GE110=""),"",'8'!GE110)</f>
        <v>-</v>
      </c>
      <c r="GE306" s="482" t="str">
        <f>IF(AND('8'!GF110=""),"",'8'!GF110)</f>
        <v>-</v>
      </c>
      <c r="GF306" s="482" t="str">
        <f>IF(AND('8'!GG110=""),"",'8'!GG110)</f>
        <v>-</v>
      </c>
      <c r="GG306" s="482" t="str">
        <f>IF(AND('8'!GH110=""),"",IF(AND('8'!GH110="-"),"",'8'!GH110))</f>
        <v/>
      </c>
      <c r="GH306" s="50" t="str">
        <f>IF(AND(C306=""),"",VLOOKUP(B306,Register!$A$7:$CL$311,36,FALSE))</f>
        <v/>
      </c>
      <c r="GI306" s="483" t="str">
        <f>IF(AND('8'!GL110=""),"",'8'!GL110)</f>
        <v/>
      </c>
      <c r="GJ306" s="173" t="str">
        <f>IF(AND('8'!FU110=""),"",'8'!FU110)</f>
        <v/>
      </c>
    </row>
    <row r="307" spans="1:192" ht="21">
      <c r="A307" s="480">
        <v>299</v>
      </c>
      <c r="B307" s="481" t="str">
        <f>IF(AND('8'!B111=""),"",'8'!B111)</f>
        <v/>
      </c>
      <c r="C307" s="196" t="str">
        <f>IF(AND('8'!C111=""),"",'8'!C111)</f>
        <v/>
      </c>
      <c r="D307" s="196" t="str">
        <f>IF(AND('8'!D111=""),"",'8'!D111)</f>
        <v/>
      </c>
      <c r="E307" s="201" t="str">
        <f>IF(AND('8'!E111=""),"",'8'!E111)</f>
        <v/>
      </c>
      <c r="F307" s="482" t="str">
        <f>IF(AND('8'!F111=""),"",'8'!F111)</f>
        <v/>
      </c>
      <c r="G307" s="482" t="str">
        <f>IF(AND('8'!G111=""),"",'8'!G111)</f>
        <v/>
      </c>
      <c r="H307" s="482" t="str">
        <f>IF(AND('8'!H111=""),"",'8'!H111)</f>
        <v/>
      </c>
      <c r="I307" s="482" t="str">
        <f>IF(AND('8'!I111=""),"",'8'!I111)</f>
        <v/>
      </c>
      <c r="J307" s="482" t="str">
        <f>IF(AND('8'!J111=""),"",'8'!J111)</f>
        <v/>
      </c>
      <c r="K307" s="482" t="str">
        <f>IF(AND('8'!K111=""),"",'8'!K111)</f>
        <v/>
      </c>
      <c r="L307" s="482" t="str">
        <f>IF(AND('8'!L111=""),"",'8'!L111)</f>
        <v/>
      </c>
      <c r="M307" s="482" t="str">
        <f>IF(AND('8'!M111=""),"",'8'!M111)</f>
        <v/>
      </c>
      <c r="N307" s="482" t="str">
        <f>IF(AND('8'!N111=""),"",'8'!N111)</f>
        <v/>
      </c>
      <c r="O307" s="482" t="str">
        <f>IF(AND('8'!O111=""),"",'8'!O111)</f>
        <v/>
      </c>
      <c r="P307" s="482" t="str">
        <f>IF(AND('8'!P111=""),"",'8'!P111)</f>
        <v/>
      </c>
      <c r="Q307" s="482" t="str">
        <f>IF(AND('8'!Q111=""),"",'8'!Q111)</f>
        <v/>
      </c>
      <c r="R307" s="482" t="str">
        <f>IF(AND('8'!R111=""),"",'8'!R111)</f>
        <v/>
      </c>
      <c r="S307" s="482" t="str">
        <f>IF(AND('8'!S111=""),"",'8'!S111)</f>
        <v/>
      </c>
      <c r="T307" s="482" t="str">
        <f>IF(AND('8'!T111=""),"",'8'!T111)</f>
        <v/>
      </c>
      <c r="U307" s="482" t="str">
        <f>IF(AND('8'!U111=""),"",'8'!U111)</f>
        <v/>
      </c>
      <c r="V307" s="482" t="str">
        <f>IF(AND('8'!V111=""),"",'8'!V111)</f>
        <v/>
      </c>
      <c r="W307" s="482" t="str">
        <f>IF(AND('8'!W111=""),"",'8'!W111)</f>
        <v/>
      </c>
      <c r="X307" s="482" t="str">
        <f>IF(AND('8'!X111=""),"",'8'!X111)</f>
        <v/>
      </c>
      <c r="Y307" s="482" t="str">
        <f>IF(AND('8'!Y111=""),"",'8'!Y111)</f>
        <v/>
      </c>
      <c r="Z307" s="482" t="str">
        <f>IF(AND('8'!Z111=""),"",'8'!Z111)</f>
        <v/>
      </c>
      <c r="AA307" s="482" t="str">
        <f>IF(AND('8'!AA111=""),"",'8'!AA111)</f>
        <v/>
      </c>
      <c r="AB307" s="482" t="str">
        <f>IF(AND('8'!AB111=""),"",'8'!AB111)</f>
        <v/>
      </c>
      <c r="AC307" s="482" t="str">
        <f>IF(AND('8'!AC111=""),"",'8'!AC111)</f>
        <v/>
      </c>
      <c r="AD307" s="482" t="str">
        <f>IF(AND('8'!AD111=""),"",'8'!AD111)</f>
        <v/>
      </c>
      <c r="AE307" s="482" t="str">
        <f>IF(AND('8'!AE111=""),"",'8'!AE111)</f>
        <v/>
      </c>
      <c r="AF307" s="482" t="str">
        <f>IF(AND('8'!AF111=""),"",'8'!AF111)</f>
        <v/>
      </c>
      <c r="AG307" s="482" t="str">
        <f>IF(AND('8'!AG111=""),"",'8'!AG111)</f>
        <v/>
      </c>
      <c r="AH307" s="482" t="str">
        <f>IF(AND('8'!AH111=""),"",'8'!AH111)</f>
        <v/>
      </c>
      <c r="AI307" s="482" t="str">
        <f>IF(AND('8'!AI111=""),"",'8'!AI111)</f>
        <v/>
      </c>
      <c r="AJ307" s="482" t="str">
        <f>IF(AND('8'!AJ111=""),"",'8'!AJ111)</f>
        <v/>
      </c>
      <c r="AK307" s="482" t="str">
        <f>IF(AND('8'!AK111=""),"",'8'!AK111)</f>
        <v/>
      </c>
      <c r="AL307" s="482" t="str">
        <f>IF(AND('8'!AL111=""),"",'8'!AL111)</f>
        <v/>
      </c>
      <c r="AM307" s="482" t="str">
        <f>IF(AND('8'!AM111=""),"",'8'!AM111)</f>
        <v/>
      </c>
      <c r="AN307" s="482" t="str">
        <f>IF(AND('8'!AN111=""),"",'8'!AN111)</f>
        <v/>
      </c>
      <c r="AO307" s="482" t="str">
        <f>IF(AND('8'!AO111=""),"",'8'!AO111)</f>
        <v/>
      </c>
      <c r="AP307" s="482" t="str">
        <f>IF(AND('8'!AP111=""),"",'8'!AP111)</f>
        <v/>
      </c>
      <c r="AQ307" s="482" t="str">
        <f>IF(AND('8'!AQ111=""),"",'8'!AQ111)</f>
        <v/>
      </c>
      <c r="AR307" s="482" t="str">
        <f>IF(AND('8'!AR111=""),"",'8'!AR111)</f>
        <v/>
      </c>
      <c r="AS307" s="482" t="str">
        <f>IF(AND('8'!AS111=""),"",'8'!AS111)</f>
        <v/>
      </c>
      <c r="AT307" s="482" t="str">
        <f>IF(AND('8'!AT111=""),"",'8'!AT111)</f>
        <v/>
      </c>
      <c r="AU307" s="482" t="str">
        <f>IF(AND('8'!AU111=""),"",'8'!AU111)</f>
        <v/>
      </c>
      <c r="AV307" s="482" t="str">
        <f>IF(AND('8'!AV111=""),"",'8'!AV111)</f>
        <v/>
      </c>
      <c r="AW307" s="482" t="str">
        <f>IF(AND('8'!AW111=""),"",'8'!AW111)</f>
        <v/>
      </c>
      <c r="AX307" s="482" t="str">
        <f>IF(AND('8'!AX111=""),"",'8'!AX111)</f>
        <v/>
      </c>
      <c r="AY307" s="482" t="str">
        <f>IF(AND('8'!AY111=""),"",'8'!AY111)</f>
        <v/>
      </c>
      <c r="AZ307" s="482" t="str">
        <f>IF(AND('8'!AZ111=""),"",'8'!AZ111)</f>
        <v/>
      </c>
      <c r="BA307" s="482" t="str">
        <f>IF(AND('8'!BA111=""),"",'8'!BA111)</f>
        <v/>
      </c>
      <c r="BB307" s="482" t="str">
        <f>IF(AND('8'!BB111=""),"",'8'!BB111)</f>
        <v/>
      </c>
      <c r="BC307" s="482" t="str">
        <f>IF(AND('8'!BC111=""),"",'8'!BC111)</f>
        <v/>
      </c>
      <c r="BD307" s="482" t="str">
        <f>IF(AND('8'!BD111=""),"",'8'!BD111)</f>
        <v/>
      </c>
      <c r="BE307" s="482" t="str">
        <f>IF(AND('8'!BE111=""),"",'8'!BE111)</f>
        <v/>
      </c>
      <c r="BF307" s="482" t="str">
        <f>IF(AND('8'!BF111=""),"",'8'!BF111)</f>
        <v/>
      </c>
      <c r="BG307" s="482" t="str">
        <f>IF(AND('8'!BG111=""),"",'8'!BG111)</f>
        <v/>
      </c>
      <c r="BH307" s="482" t="str">
        <f>IF(AND('8'!BH111=""),"",'8'!BH111)</f>
        <v/>
      </c>
      <c r="BI307" s="482" t="str">
        <f>IF(AND('8'!BI111=""),"",'8'!BI111)</f>
        <v/>
      </c>
      <c r="BJ307" s="482" t="str">
        <f>IF(AND('8'!BJ111=""),"",'8'!BJ111)</f>
        <v/>
      </c>
      <c r="BK307" s="482" t="str">
        <f>IF(AND('8'!BK111=""),"",'8'!BK111)</f>
        <v/>
      </c>
      <c r="BL307" s="482" t="str">
        <f>IF(AND('8'!BL111=""),"",'8'!BL111)</f>
        <v/>
      </c>
      <c r="BM307" s="482" t="str">
        <f>IF(AND('8'!BM111=""),"",'8'!BM111)</f>
        <v/>
      </c>
      <c r="BN307" s="482" t="str">
        <f>IF(AND('8'!BN111=""),"",'8'!BN111)</f>
        <v/>
      </c>
      <c r="BO307" s="482" t="str">
        <f>IF(AND('8'!BO111=""),"",'8'!BO111)</f>
        <v/>
      </c>
      <c r="BP307" s="482" t="str">
        <f>IF(AND('8'!BP111=""),"",'8'!BP111)</f>
        <v/>
      </c>
      <c r="BQ307" s="482" t="str">
        <f>IF(AND('8'!BQ111=""),"",'8'!BQ111)</f>
        <v/>
      </c>
      <c r="BR307" s="482" t="str">
        <f>IF(AND('8'!BR111=""),"",'8'!BR111)</f>
        <v/>
      </c>
      <c r="BS307" s="482" t="str">
        <f>IF(AND('8'!BS111=""),"",'8'!BS111)</f>
        <v/>
      </c>
      <c r="BT307" s="482" t="str">
        <f>IF(AND('8'!BT111=""),"",'8'!BT111)</f>
        <v/>
      </c>
      <c r="BU307" s="482" t="str">
        <f>IF(AND('8'!BU111=""),"",'8'!BU111)</f>
        <v/>
      </c>
      <c r="BV307" s="482" t="str">
        <f>IF(AND('8'!BV111=""),"",'8'!BV111)</f>
        <v/>
      </c>
      <c r="BW307" s="482" t="str">
        <f>IF(AND('8'!BW111=""),"",'8'!BW111)</f>
        <v/>
      </c>
      <c r="BX307" s="482" t="str">
        <f>IF(AND('8'!BX111=""),"",'8'!BX111)</f>
        <v/>
      </c>
      <c r="BY307" s="482" t="str">
        <f>IF(AND('8'!BY111=""),"",'8'!BY111)</f>
        <v/>
      </c>
      <c r="BZ307" s="482" t="str">
        <f>IF(AND('8'!BZ111=""),"",'8'!BZ111)</f>
        <v/>
      </c>
      <c r="CA307" s="482" t="str">
        <f>IF(AND('8'!CA111=""),"",'8'!CA111)</f>
        <v/>
      </c>
      <c r="CB307" s="482" t="str">
        <f>IF(AND('8'!CB111=""),"",'8'!CB111)</f>
        <v/>
      </c>
      <c r="CC307" s="482" t="str">
        <f>IF(AND('8'!CC111=""),"",'8'!CC111)</f>
        <v/>
      </c>
      <c r="CD307" s="482" t="str">
        <f>IF(AND('8'!CD111=""),"",'8'!CD111)</f>
        <v/>
      </c>
      <c r="CE307" s="482" t="str">
        <f>IF(AND('8'!CE111=""),"",'8'!CE111)</f>
        <v/>
      </c>
      <c r="CF307" s="482" t="str">
        <f>IF(AND('8'!CF111=""),"",'8'!CF111)</f>
        <v/>
      </c>
      <c r="CG307" s="482" t="str">
        <f>IF(AND('8'!CG111=""),"",'8'!CG111)</f>
        <v/>
      </c>
      <c r="CH307" s="482" t="str">
        <f>IF(AND('8'!CH111=""),"",'8'!CH111)</f>
        <v/>
      </c>
      <c r="CI307" s="482" t="str">
        <f>IF(AND('8'!CI111=""),"",'8'!CI111)</f>
        <v/>
      </c>
      <c r="CJ307" s="482" t="str">
        <f>IF(AND('8'!CJ111=""),"",'8'!CJ111)</f>
        <v/>
      </c>
      <c r="CK307" s="482" t="str">
        <f>IF(AND('8'!CK111=""),"",'8'!CK111)</f>
        <v/>
      </c>
      <c r="CL307" s="482" t="str">
        <f>IF(AND('8'!CL111=""),"",'8'!CL111)</f>
        <v/>
      </c>
      <c r="CM307" s="482" t="str">
        <f>IF(AND('8'!CM111=""),"",'8'!CM111)</f>
        <v/>
      </c>
      <c r="CN307" s="482" t="str">
        <f>IF(AND('8'!CN111=""),"",'8'!CN111)</f>
        <v/>
      </c>
      <c r="CO307" s="482" t="str">
        <f>IF(AND('8'!CO111=""),"",'8'!CO111)</f>
        <v/>
      </c>
      <c r="CP307" s="482" t="str">
        <f>IF(AND('8'!CP111=""),"",'8'!CP111)</f>
        <v/>
      </c>
      <c r="CQ307" s="482" t="str">
        <f>IF(AND('8'!CQ111=""),"",'8'!CQ111)</f>
        <v/>
      </c>
      <c r="CR307" s="482" t="str">
        <f>IF(AND('8'!CR111=""),"",'8'!CR111)</f>
        <v/>
      </c>
      <c r="CS307" s="482" t="str">
        <f>IF(AND('8'!CS111=""),"",'8'!CS111)</f>
        <v/>
      </c>
      <c r="CT307" s="482" t="str">
        <f>IF(AND('8'!CT111=""),"",'8'!CT111)</f>
        <v/>
      </c>
      <c r="CU307" s="482" t="str">
        <f>IF(AND('8'!CU111=""),"",'8'!CU111)</f>
        <v/>
      </c>
      <c r="CV307" s="482" t="str">
        <f>IF(AND('8'!CV111=""),"",'8'!CV111)</f>
        <v/>
      </c>
      <c r="CW307" s="482" t="str">
        <f>IF(AND('8'!CW111=""),"",'8'!CW111)</f>
        <v/>
      </c>
      <c r="CX307" s="482" t="str">
        <f>IF(AND('8'!CX111=""),"",'8'!CX111)</f>
        <v/>
      </c>
      <c r="CY307" s="482" t="str">
        <f>IF(AND('8'!CY111=""),"",'8'!CY111)</f>
        <v/>
      </c>
      <c r="CZ307" s="482" t="str">
        <f>IF(AND('8'!CZ111=""),"",'8'!CZ111)</f>
        <v/>
      </c>
      <c r="DA307" s="482" t="str">
        <f>IF(AND('8'!DA111=""),"",'8'!DA111)</f>
        <v/>
      </c>
      <c r="DB307" s="482" t="str">
        <f>IF(AND('8'!DB111=""),"",'8'!DB111)</f>
        <v/>
      </c>
      <c r="DC307" s="482" t="str">
        <f>IF(AND('8'!DC111=""),"",'8'!DC111)</f>
        <v/>
      </c>
      <c r="DD307" s="482" t="str">
        <f>IF(AND('8'!DD111=""),"",'8'!DD111)</f>
        <v/>
      </c>
      <c r="DE307" s="482" t="str">
        <f>IF(AND('8'!DE111=""),"",'8'!DE111)</f>
        <v/>
      </c>
      <c r="DF307" s="482" t="str">
        <f>IF(AND('8'!DF111=""),"",'8'!DF111)</f>
        <v/>
      </c>
      <c r="DG307" s="482" t="str">
        <f>IF(AND('8'!DG111=""),"",'8'!DG111)</f>
        <v/>
      </c>
      <c r="DH307" s="482" t="str">
        <f>IF(AND('8'!DH111=""),"",'8'!DH111)</f>
        <v/>
      </c>
      <c r="DI307" s="482" t="str">
        <f>IF(AND('8'!DI111=""),"",'8'!DI111)</f>
        <v/>
      </c>
      <c r="DJ307" s="482" t="str">
        <f>IF(AND('8'!DJ111=""),"",'8'!DJ111)</f>
        <v/>
      </c>
      <c r="DK307" s="482" t="str">
        <f>IF(AND('8'!DK111=""),"",'8'!DK111)</f>
        <v/>
      </c>
      <c r="DL307" s="482" t="str">
        <f>IF(AND('8'!DL111=""),"",'8'!DL111)</f>
        <v/>
      </c>
      <c r="DM307" s="482" t="str">
        <f>IF(AND('8'!DM111=""),"",'8'!DM111)</f>
        <v/>
      </c>
      <c r="DN307" s="482" t="str">
        <f>IF(AND('8'!DN111=""),"",'8'!DN111)</f>
        <v/>
      </c>
      <c r="DO307" s="482" t="str">
        <f>IF(AND('8'!DO111=""),"",'8'!DO111)</f>
        <v/>
      </c>
      <c r="DP307" s="482" t="str">
        <f>IF(AND('8'!DP111=""),"",'8'!DP111)</f>
        <v/>
      </c>
      <c r="DQ307" s="482" t="str">
        <f>IF(AND('8'!DQ111=""),"",'8'!DQ111)</f>
        <v/>
      </c>
      <c r="DR307" s="482" t="str">
        <f>IF(AND('8'!DR111=""),"",'8'!DR111)</f>
        <v/>
      </c>
      <c r="DS307" s="482" t="str">
        <f>IF(AND('8'!DS111=""),"",'8'!DS111)</f>
        <v/>
      </c>
      <c r="DT307" s="482" t="str">
        <f>IF(AND('8'!DT111=""),"",'8'!DT111)</f>
        <v/>
      </c>
      <c r="DU307" s="482" t="str">
        <f>IF(AND('8'!DU111=""),"",'8'!DU111)</f>
        <v/>
      </c>
      <c r="DV307" s="482" t="str">
        <f>IF(AND('8'!DV111=""),"",'8'!DV111)</f>
        <v/>
      </c>
      <c r="DW307" s="482" t="str">
        <f>IF(AND('8'!DW111=""),"",'8'!DW111)</f>
        <v/>
      </c>
      <c r="DX307" s="482" t="str">
        <f>IF(AND('8'!DX111=""),"",'8'!DX111)</f>
        <v/>
      </c>
      <c r="DY307" s="482" t="str">
        <f>IF(AND('8'!DY111=""),"",'8'!DY111)</f>
        <v/>
      </c>
      <c r="DZ307" s="482" t="str">
        <f>IF(AND('8'!DZ111=""),"",'8'!DZ111)</f>
        <v/>
      </c>
      <c r="EA307" s="482" t="str">
        <f>IF(AND('8'!EA111=""),"",'8'!EA111)</f>
        <v/>
      </c>
      <c r="EB307" s="482" t="str">
        <f>IF(AND('8'!EB111=""),"",'8'!EB111)</f>
        <v/>
      </c>
      <c r="EC307" s="482" t="str">
        <f>IF(AND('8'!EC111=""),"",'8'!EC111)</f>
        <v/>
      </c>
      <c r="ED307" s="482" t="str">
        <f>IF(AND('8'!ED111=""),"",'8'!ED111)</f>
        <v/>
      </c>
      <c r="EE307" s="482" t="str">
        <f>IF(AND('8'!EE111=""),"",'8'!EE111)</f>
        <v/>
      </c>
      <c r="EF307" s="482" t="str">
        <f>IF(AND('8'!EF111=""),"",'8'!EF111)</f>
        <v/>
      </c>
      <c r="EG307" s="482" t="str">
        <f>IF(AND('8'!EG111=""),"",'8'!EG111)</f>
        <v/>
      </c>
      <c r="EH307" s="482" t="str">
        <f>IF(AND('8'!EH111=""),"",'8'!EH111)</f>
        <v/>
      </c>
      <c r="EI307" s="482" t="str">
        <f>IF(AND('8'!EI111=""),"",'8'!EI111)</f>
        <v/>
      </c>
      <c r="EJ307" s="482" t="str">
        <f>IF(AND('8'!EJ111=""),"",'8'!EJ111)</f>
        <v/>
      </c>
      <c r="EK307" s="482" t="str">
        <f>IF(AND('8'!EK111=""),"",'8'!EK111)</f>
        <v/>
      </c>
      <c r="EL307" s="482" t="str">
        <f>IF(AND('8'!EL111=""),"",'8'!EL111)</f>
        <v/>
      </c>
      <c r="EM307" s="482" t="str">
        <f>IF(AND('8'!EM111=""),"",'8'!EM111)</f>
        <v/>
      </c>
      <c r="EN307" s="482" t="str">
        <f>IF(AND('8'!EN111=""),"",'8'!EN111)</f>
        <v/>
      </c>
      <c r="EO307" s="482" t="str">
        <f>IF(AND('8'!EO111=""),"",'8'!EO111)</f>
        <v/>
      </c>
      <c r="EP307" s="482" t="str">
        <f>IF(AND('8'!EP111=""),"",'8'!EP111)</f>
        <v/>
      </c>
      <c r="EQ307" s="482" t="str">
        <f>IF(AND('8'!EQ111=""),"",'8'!EQ111)</f>
        <v/>
      </c>
      <c r="ER307" s="482" t="str">
        <f>IF(AND('8'!ER111=""),"",'8'!ER111)</f>
        <v/>
      </c>
      <c r="ES307" s="482" t="str">
        <f>IF(AND('8'!ES111=""),"",'8'!ES111)</f>
        <v/>
      </c>
      <c r="ET307" s="482" t="str">
        <f>IF(AND('8'!ET111=""),"",'8'!ET111)</f>
        <v/>
      </c>
      <c r="EU307" s="482" t="str">
        <f>IF(AND('8'!EU111=""),"",'8'!EU111)</f>
        <v/>
      </c>
      <c r="EV307" s="482" t="str">
        <f>IF(AND('8'!EV111=""),"",'8'!EV111)</f>
        <v/>
      </c>
      <c r="EW307" s="482" t="str">
        <f>IF(AND('8'!EW111=""),"",'8'!EW111)</f>
        <v/>
      </c>
      <c r="EX307" s="482" t="str">
        <f>IF(AND('8'!EX111=""),"",'8'!EX111)</f>
        <v/>
      </c>
      <c r="EY307" s="482" t="str">
        <f>IF(AND('8'!EY111=""),"",'8'!EY111)</f>
        <v/>
      </c>
      <c r="EZ307" s="482" t="str">
        <f>IF(AND('8'!EZ111=""),"",'8'!EZ111)</f>
        <v/>
      </c>
      <c r="FA307" s="482" t="str">
        <f>IF(AND('8'!FA111=""),"",'8'!FA111)</f>
        <v/>
      </c>
      <c r="FB307" s="482" t="str">
        <f>IF(AND('8'!FB111=""),"",'8'!FB111)</f>
        <v/>
      </c>
      <c r="FC307" s="482" t="str">
        <f>IF(AND('8'!FC111=""),"",'8'!FC111)</f>
        <v/>
      </c>
      <c r="FD307" s="482" t="str">
        <f>IF(AND('8'!FD111=""),"",'8'!FD111)</f>
        <v/>
      </c>
      <c r="FE307" s="482" t="str">
        <f>IF(AND('8'!FE111=""),"",'8'!FE111)</f>
        <v/>
      </c>
      <c r="FF307" s="482" t="str">
        <f>IF(AND('8'!FF111=""),"",'8'!FF111)</f>
        <v xml:space="preserve"> </v>
      </c>
      <c r="FG307" s="482" t="str">
        <f>IF(AND('8'!FG111=""),"",'8'!FG111)</f>
        <v/>
      </c>
      <c r="FH307" s="482" t="str">
        <f>IF(AND('8'!FH111=""),"",'8'!FH111)</f>
        <v/>
      </c>
      <c r="FI307" s="482" t="str">
        <f>IF(AND('8'!FI111=""),"",'8'!FI111)</f>
        <v/>
      </c>
      <c r="FJ307" s="482" t="str">
        <f>IF(AND('8'!FJ111=""),"",'8'!FJ111)</f>
        <v/>
      </c>
      <c r="FK307" s="482" t="str">
        <f>IF(AND('8'!FK111=""),"",'8'!FK111)</f>
        <v/>
      </c>
      <c r="FL307" s="482" t="str">
        <f>IF(AND('8'!FL111=""),"",'8'!FL111)</f>
        <v/>
      </c>
      <c r="FM307" s="482" t="str">
        <f>IF(AND('8'!FM111=""),"",'8'!FM111)</f>
        <v xml:space="preserve"> </v>
      </c>
      <c r="FN307" s="482" t="str">
        <f>IF(AND('8'!FN111=""),"",'8'!FN111)</f>
        <v/>
      </c>
      <c r="FO307" s="482" t="str">
        <f>IF(AND('8'!FO111=""),"",'8'!FO111)</f>
        <v/>
      </c>
      <c r="FP307" s="482" t="str">
        <f>IF(AND('8'!FP111=""),"",'8'!FP111)</f>
        <v/>
      </c>
      <c r="FQ307" s="482" t="str">
        <f>IF(AND('8'!FQ111=""),"",'8'!FQ111)</f>
        <v/>
      </c>
      <c r="FR307" s="482" t="str">
        <f>IF(AND('8'!FR111=""),"",'8'!FR111)</f>
        <v/>
      </c>
      <c r="FS307" s="482" t="str">
        <f>IF(AND('8'!FS111=""),"",'8'!FS111)</f>
        <v/>
      </c>
      <c r="FT307" s="482" t="str">
        <f>IF(AND('8'!FT111=""),"",'8'!FT111)</f>
        <v xml:space="preserve"> </v>
      </c>
      <c r="FU307" s="482" t="str">
        <f>IF(AND('8'!FV111=""),"",'8'!FV111)</f>
        <v>-</v>
      </c>
      <c r="FV307" s="482" t="str">
        <f>IF(AND('8'!FW111=""),"",'8'!FW111)</f>
        <v>-</v>
      </c>
      <c r="FW307" s="482" t="str">
        <f>IF(AND('8'!FX111=""),"",'8'!FX111)</f>
        <v>-</v>
      </c>
      <c r="FX307" s="482" t="str">
        <f>IF(AND('8'!FY111=""),"",'8'!FY111)</f>
        <v>-</v>
      </c>
      <c r="FY307" s="482" t="str">
        <f>IF(AND('8'!FZ111=""),"",'8'!FZ111)</f>
        <v>-</v>
      </c>
      <c r="FZ307" s="482" t="str">
        <f>IF(AND('8'!GA111=""),"",'8'!GA111)</f>
        <v>-</v>
      </c>
      <c r="GA307" s="482" t="str">
        <f>IF(AND('8'!GB111=""),"",'8'!GB111)</f>
        <v>-</v>
      </c>
      <c r="GB307" s="482" t="str">
        <f>IF(AND('8'!GC111=""),"",'8'!GC111)</f>
        <v>-</v>
      </c>
      <c r="GC307" s="482" t="str">
        <f>IF(AND('8'!GD111=""),"",'8'!GD111)</f>
        <v>-</v>
      </c>
      <c r="GD307" s="482" t="str">
        <f>IF(AND('8'!GE111=""),"",'8'!GE111)</f>
        <v>-</v>
      </c>
      <c r="GE307" s="482" t="str">
        <f>IF(AND('8'!GF111=""),"",'8'!GF111)</f>
        <v>-</v>
      </c>
      <c r="GF307" s="482" t="str">
        <f>IF(AND('8'!GG111=""),"",'8'!GG111)</f>
        <v>-</v>
      </c>
      <c r="GG307" s="482" t="str">
        <f>IF(AND('8'!GH111=""),"",IF(AND('8'!GH111="-"),"",'8'!GH111))</f>
        <v/>
      </c>
      <c r="GH307" s="50" t="str">
        <f>IF(AND(C307=""),"",VLOOKUP(B307,Register!$A$7:$CL$311,36,FALSE))</f>
        <v/>
      </c>
      <c r="GI307" s="483" t="str">
        <f>IF(AND('8'!GL111=""),"",'8'!GL111)</f>
        <v/>
      </c>
      <c r="GJ307" s="173" t="str">
        <f>IF(AND('8'!FU111=""),"",'8'!FU111)</f>
        <v/>
      </c>
    </row>
    <row r="308" spans="1:192" ht="21">
      <c r="A308" s="480">
        <v>300</v>
      </c>
      <c r="B308" s="481" t="str">
        <f>IF(AND('8'!B112=""),"",'8'!B112)</f>
        <v/>
      </c>
      <c r="C308" s="196" t="str">
        <f>IF(AND('8'!C112=""),"",'8'!C112)</f>
        <v/>
      </c>
      <c r="D308" s="196" t="str">
        <f>IF(AND('8'!D112=""),"",'8'!D112)</f>
        <v/>
      </c>
      <c r="E308" s="201" t="str">
        <f>IF(AND('8'!E112=""),"",'8'!E112)</f>
        <v/>
      </c>
      <c r="F308" s="482" t="str">
        <f>IF(AND('8'!F112=""),"",'8'!F112)</f>
        <v/>
      </c>
      <c r="G308" s="482" t="str">
        <f>IF(AND('8'!G112=""),"",'8'!G112)</f>
        <v/>
      </c>
      <c r="H308" s="482" t="str">
        <f>IF(AND('8'!H112=""),"",'8'!H112)</f>
        <v/>
      </c>
      <c r="I308" s="482" t="str">
        <f>IF(AND('8'!I112=""),"",'8'!I112)</f>
        <v/>
      </c>
      <c r="J308" s="482" t="str">
        <f>IF(AND('8'!J112=""),"",'8'!J112)</f>
        <v/>
      </c>
      <c r="K308" s="482" t="str">
        <f>IF(AND('8'!K112=""),"",'8'!K112)</f>
        <v/>
      </c>
      <c r="L308" s="482" t="str">
        <f>IF(AND('8'!L112=""),"",'8'!L112)</f>
        <v/>
      </c>
      <c r="M308" s="482" t="str">
        <f>IF(AND('8'!M112=""),"",'8'!M112)</f>
        <v/>
      </c>
      <c r="N308" s="482" t="str">
        <f>IF(AND('8'!N112=""),"",'8'!N112)</f>
        <v/>
      </c>
      <c r="O308" s="482" t="str">
        <f>IF(AND('8'!O112=""),"",'8'!O112)</f>
        <v/>
      </c>
      <c r="P308" s="482" t="str">
        <f>IF(AND('8'!P112=""),"",'8'!P112)</f>
        <v/>
      </c>
      <c r="Q308" s="482" t="str">
        <f>IF(AND('8'!Q112=""),"",'8'!Q112)</f>
        <v/>
      </c>
      <c r="R308" s="482" t="str">
        <f>IF(AND('8'!R112=""),"",'8'!R112)</f>
        <v/>
      </c>
      <c r="S308" s="482" t="str">
        <f>IF(AND('8'!S112=""),"",'8'!S112)</f>
        <v/>
      </c>
      <c r="T308" s="482" t="str">
        <f>IF(AND('8'!T112=""),"",'8'!T112)</f>
        <v/>
      </c>
      <c r="U308" s="482" t="str">
        <f>IF(AND('8'!U112=""),"",'8'!U112)</f>
        <v/>
      </c>
      <c r="V308" s="482" t="str">
        <f>IF(AND('8'!V112=""),"",'8'!V112)</f>
        <v/>
      </c>
      <c r="W308" s="482" t="str">
        <f>IF(AND('8'!W112=""),"",'8'!W112)</f>
        <v/>
      </c>
      <c r="X308" s="482" t="str">
        <f>IF(AND('8'!X112=""),"",'8'!X112)</f>
        <v/>
      </c>
      <c r="Y308" s="482" t="str">
        <f>IF(AND('8'!Y112=""),"",'8'!Y112)</f>
        <v/>
      </c>
      <c r="Z308" s="482" t="str">
        <f>IF(AND('8'!Z112=""),"",'8'!Z112)</f>
        <v/>
      </c>
      <c r="AA308" s="482" t="str">
        <f>IF(AND('8'!AA112=""),"",'8'!AA112)</f>
        <v/>
      </c>
      <c r="AB308" s="482" t="str">
        <f>IF(AND('8'!AB112=""),"",'8'!AB112)</f>
        <v/>
      </c>
      <c r="AC308" s="482" t="str">
        <f>IF(AND('8'!AC112=""),"",'8'!AC112)</f>
        <v/>
      </c>
      <c r="AD308" s="482" t="str">
        <f>IF(AND('8'!AD112=""),"",'8'!AD112)</f>
        <v/>
      </c>
      <c r="AE308" s="482" t="str">
        <f>IF(AND('8'!AE112=""),"",'8'!AE112)</f>
        <v/>
      </c>
      <c r="AF308" s="482" t="str">
        <f>IF(AND('8'!AF112=""),"",'8'!AF112)</f>
        <v/>
      </c>
      <c r="AG308" s="482" t="str">
        <f>IF(AND('8'!AG112=""),"",'8'!AG112)</f>
        <v/>
      </c>
      <c r="AH308" s="482" t="str">
        <f>IF(AND('8'!AH112=""),"",'8'!AH112)</f>
        <v/>
      </c>
      <c r="AI308" s="482" t="str">
        <f>IF(AND('8'!AI112=""),"",'8'!AI112)</f>
        <v/>
      </c>
      <c r="AJ308" s="482" t="str">
        <f>IF(AND('8'!AJ112=""),"",'8'!AJ112)</f>
        <v/>
      </c>
      <c r="AK308" s="482" t="str">
        <f>IF(AND('8'!AK112=""),"",'8'!AK112)</f>
        <v/>
      </c>
      <c r="AL308" s="482" t="str">
        <f>IF(AND('8'!AL112=""),"",'8'!AL112)</f>
        <v/>
      </c>
      <c r="AM308" s="482" t="str">
        <f>IF(AND('8'!AM112=""),"",'8'!AM112)</f>
        <v/>
      </c>
      <c r="AN308" s="482" t="str">
        <f>IF(AND('8'!AN112=""),"",'8'!AN112)</f>
        <v/>
      </c>
      <c r="AO308" s="482" t="str">
        <f>IF(AND('8'!AO112=""),"",'8'!AO112)</f>
        <v/>
      </c>
      <c r="AP308" s="482" t="str">
        <f>IF(AND('8'!AP112=""),"",'8'!AP112)</f>
        <v/>
      </c>
      <c r="AQ308" s="482" t="str">
        <f>IF(AND('8'!AQ112=""),"",'8'!AQ112)</f>
        <v/>
      </c>
      <c r="AR308" s="482" t="str">
        <f>IF(AND('8'!AR112=""),"",'8'!AR112)</f>
        <v/>
      </c>
      <c r="AS308" s="482" t="str">
        <f>IF(AND('8'!AS112=""),"",'8'!AS112)</f>
        <v/>
      </c>
      <c r="AT308" s="482" t="str">
        <f>IF(AND('8'!AT112=""),"",'8'!AT112)</f>
        <v/>
      </c>
      <c r="AU308" s="482" t="str">
        <f>IF(AND('8'!AU112=""),"",'8'!AU112)</f>
        <v/>
      </c>
      <c r="AV308" s="482" t="str">
        <f>IF(AND('8'!AV112=""),"",'8'!AV112)</f>
        <v/>
      </c>
      <c r="AW308" s="482" t="str">
        <f>IF(AND('8'!AW112=""),"",'8'!AW112)</f>
        <v/>
      </c>
      <c r="AX308" s="482" t="str">
        <f>IF(AND('8'!AX112=""),"",'8'!AX112)</f>
        <v/>
      </c>
      <c r="AY308" s="482" t="str">
        <f>IF(AND('8'!AY112=""),"",'8'!AY112)</f>
        <v/>
      </c>
      <c r="AZ308" s="482" t="str">
        <f>IF(AND('8'!AZ112=""),"",'8'!AZ112)</f>
        <v/>
      </c>
      <c r="BA308" s="482" t="str">
        <f>IF(AND('8'!BA112=""),"",'8'!BA112)</f>
        <v/>
      </c>
      <c r="BB308" s="482" t="str">
        <f>IF(AND('8'!BB112=""),"",'8'!BB112)</f>
        <v/>
      </c>
      <c r="BC308" s="482" t="str">
        <f>IF(AND('8'!BC112=""),"",'8'!BC112)</f>
        <v/>
      </c>
      <c r="BD308" s="482" t="str">
        <f>IF(AND('8'!BD112=""),"",'8'!BD112)</f>
        <v/>
      </c>
      <c r="BE308" s="482" t="str">
        <f>IF(AND('8'!BE112=""),"",'8'!BE112)</f>
        <v/>
      </c>
      <c r="BF308" s="482" t="str">
        <f>IF(AND('8'!BF112=""),"",'8'!BF112)</f>
        <v/>
      </c>
      <c r="BG308" s="482" t="str">
        <f>IF(AND('8'!BG112=""),"",'8'!BG112)</f>
        <v/>
      </c>
      <c r="BH308" s="482" t="str">
        <f>IF(AND('8'!BH112=""),"",'8'!BH112)</f>
        <v/>
      </c>
      <c r="BI308" s="482" t="str">
        <f>IF(AND('8'!BI112=""),"",'8'!BI112)</f>
        <v/>
      </c>
      <c r="BJ308" s="482" t="str">
        <f>IF(AND('8'!BJ112=""),"",'8'!BJ112)</f>
        <v/>
      </c>
      <c r="BK308" s="482" t="str">
        <f>IF(AND('8'!BK112=""),"",'8'!BK112)</f>
        <v/>
      </c>
      <c r="BL308" s="482" t="str">
        <f>IF(AND('8'!BL112=""),"",'8'!BL112)</f>
        <v/>
      </c>
      <c r="BM308" s="482" t="str">
        <f>IF(AND('8'!BM112=""),"",'8'!BM112)</f>
        <v/>
      </c>
      <c r="BN308" s="482" t="str">
        <f>IF(AND('8'!BN112=""),"",'8'!BN112)</f>
        <v/>
      </c>
      <c r="BO308" s="482" t="str">
        <f>IF(AND('8'!BO112=""),"",'8'!BO112)</f>
        <v/>
      </c>
      <c r="BP308" s="482" t="str">
        <f>IF(AND('8'!BP112=""),"",'8'!BP112)</f>
        <v/>
      </c>
      <c r="BQ308" s="482" t="str">
        <f>IF(AND('8'!BQ112=""),"",'8'!BQ112)</f>
        <v/>
      </c>
      <c r="BR308" s="482" t="str">
        <f>IF(AND('8'!BR112=""),"",'8'!BR112)</f>
        <v/>
      </c>
      <c r="BS308" s="482" t="str">
        <f>IF(AND('8'!BS112=""),"",'8'!BS112)</f>
        <v/>
      </c>
      <c r="BT308" s="482" t="str">
        <f>IF(AND('8'!BT112=""),"",'8'!BT112)</f>
        <v/>
      </c>
      <c r="BU308" s="482" t="str">
        <f>IF(AND('8'!BU112=""),"",'8'!BU112)</f>
        <v/>
      </c>
      <c r="BV308" s="482" t="str">
        <f>IF(AND('8'!BV112=""),"",'8'!BV112)</f>
        <v/>
      </c>
      <c r="BW308" s="482" t="str">
        <f>IF(AND('8'!BW112=""),"",'8'!BW112)</f>
        <v/>
      </c>
      <c r="BX308" s="482" t="str">
        <f>IF(AND('8'!BX112=""),"",'8'!BX112)</f>
        <v/>
      </c>
      <c r="BY308" s="482" t="str">
        <f>IF(AND('8'!BY112=""),"",'8'!BY112)</f>
        <v/>
      </c>
      <c r="BZ308" s="482" t="str">
        <f>IF(AND('8'!BZ112=""),"",'8'!BZ112)</f>
        <v/>
      </c>
      <c r="CA308" s="482" t="str">
        <f>IF(AND('8'!CA112=""),"",'8'!CA112)</f>
        <v/>
      </c>
      <c r="CB308" s="482" t="str">
        <f>IF(AND('8'!CB112=""),"",'8'!CB112)</f>
        <v/>
      </c>
      <c r="CC308" s="482" t="str">
        <f>IF(AND('8'!CC112=""),"",'8'!CC112)</f>
        <v/>
      </c>
      <c r="CD308" s="482" t="str">
        <f>IF(AND('8'!CD112=""),"",'8'!CD112)</f>
        <v/>
      </c>
      <c r="CE308" s="482" t="str">
        <f>IF(AND('8'!CE112=""),"",'8'!CE112)</f>
        <v/>
      </c>
      <c r="CF308" s="482" t="str">
        <f>IF(AND('8'!CF112=""),"",'8'!CF112)</f>
        <v/>
      </c>
      <c r="CG308" s="482" t="str">
        <f>IF(AND('8'!CG112=""),"",'8'!CG112)</f>
        <v/>
      </c>
      <c r="CH308" s="482" t="str">
        <f>IF(AND('8'!CH112=""),"",'8'!CH112)</f>
        <v/>
      </c>
      <c r="CI308" s="482" t="str">
        <f>IF(AND('8'!CI112=""),"",'8'!CI112)</f>
        <v/>
      </c>
      <c r="CJ308" s="482" t="str">
        <f>IF(AND('8'!CJ112=""),"",'8'!CJ112)</f>
        <v/>
      </c>
      <c r="CK308" s="482" t="str">
        <f>IF(AND('8'!CK112=""),"",'8'!CK112)</f>
        <v/>
      </c>
      <c r="CL308" s="482" t="str">
        <f>IF(AND('8'!CL112=""),"",'8'!CL112)</f>
        <v/>
      </c>
      <c r="CM308" s="482" t="str">
        <f>IF(AND('8'!CM112=""),"",'8'!CM112)</f>
        <v/>
      </c>
      <c r="CN308" s="482" t="str">
        <f>IF(AND('8'!CN112=""),"",'8'!CN112)</f>
        <v/>
      </c>
      <c r="CO308" s="482" t="str">
        <f>IF(AND('8'!CO112=""),"",'8'!CO112)</f>
        <v/>
      </c>
      <c r="CP308" s="482" t="str">
        <f>IF(AND('8'!CP112=""),"",'8'!CP112)</f>
        <v/>
      </c>
      <c r="CQ308" s="482" t="str">
        <f>IF(AND('8'!CQ112=""),"",'8'!CQ112)</f>
        <v/>
      </c>
      <c r="CR308" s="482" t="str">
        <f>IF(AND('8'!CR112=""),"",'8'!CR112)</f>
        <v/>
      </c>
      <c r="CS308" s="482" t="str">
        <f>IF(AND('8'!CS112=""),"",'8'!CS112)</f>
        <v/>
      </c>
      <c r="CT308" s="482" t="str">
        <f>IF(AND('8'!CT112=""),"",'8'!CT112)</f>
        <v/>
      </c>
      <c r="CU308" s="482" t="str">
        <f>IF(AND('8'!CU112=""),"",'8'!CU112)</f>
        <v/>
      </c>
      <c r="CV308" s="482" t="str">
        <f>IF(AND('8'!CV112=""),"",'8'!CV112)</f>
        <v/>
      </c>
      <c r="CW308" s="482" t="str">
        <f>IF(AND('8'!CW112=""),"",'8'!CW112)</f>
        <v/>
      </c>
      <c r="CX308" s="482" t="str">
        <f>IF(AND('8'!CX112=""),"",'8'!CX112)</f>
        <v/>
      </c>
      <c r="CY308" s="482" t="str">
        <f>IF(AND('8'!CY112=""),"",'8'!CY112)</f>
        <v/>
      </c>
      <c r="CZ308" s="482" t="str">
        <f>IF(AND('8'!CZ112=""),"",'8'!CZ112)</f>
        <v/>
      </c>
      <c r="DA308" s="482" t="str">
        <f>IF(AND('8'!DA112=""),"",'8'!DA112)</f>
        <v/>
      </c>
      <c r="DB308" s="482" t="str">
        <f>IF(AND('8'!DB112=""),"",'8'!DB112)</f>
        <v/>
      </c>
      <c r="DC308" s="482" t="str">
        <f>IF(AND('8'!DC112=""),"",'8'!DC112)</f>
        <v/>
      </c>
      <c r="DD308" s="482" t="str">
        <f>IF(AND('8'!DD112=""),"",'8'!DD112)</f>
        <v/>
      </c>
      <c r="DE308" s="482" t="str">
        <f>IF(AND('8'!DE112=""),"",'8'!DE112)</f>
        <v/>
      </c>
      <c r="DF308" s="482" t="str">
        <f>IF(AND('8'!DF112=""),"",'8'!DF112)</f>
        <v/>
      </c>
      <c r="DG308" s="482" t="str">
        <f>IF(AND('8'!DG112=""),"",'8'!DG112)</f>
        <v/>
      </c>
      <c r="DH308" s="482" t="str">
        <f>IF(AND('8'!DH112=""),"",'8'!DH112)</f>
        <v/>
      </c>
      <c r="DI308" s="482" t="str">
        <f>IF(AND('8'!DI112=""),"",'8'!DI112)</f>
        <v/>
      </c>
      <c r="DJ308" s="482" t="str">
        <f>IF(AND('8'!DJ112=""),"",'8'!DJ112)</f>
        <v/>
      </c>
      <c r="DK308" s="482" t="str">
        <f>IF(AND('8'!DK112=""),"",'8'!DK112)</f>
        <v/>
      </c>
      <c r="DL308" s="482" t="str">
        <f>IF(AND('8'!DL112=""),"",'8'!DL112)</f>
        <v/>
      </c>
      <c r="DM308" s="482" t="str">
        <f>IF(AND('8'!DM112=""),"",'8'!DM112)</f>
        <v/>
      </c>
      <c r="DN308" s="482" t="str">
        <f>IF(AND('8'!DN112=""),"",'8'!DN112)</f>
        <v/>
      </c>
      <c r="DO308" s="482" t="str">
        <f>IF(AND('8'!DO112=""),"",'8'!DO112)</f>
        <v/>
      </c>
      <c r="DP308" s="482" t="str">
        <f>IF(AND('8'!DP112=""),"",'8'!DP112)</f>
        <v/>
      </c>
      <c r="DQ308" s="482" t="str">
        <f>IF(AND('8'!DQ112=""),"",'8'!DQ112)</f>
        <v/>
      </c>
      <c r="DR308" s="482" t="str">
        <f>IF(AND('8'!DR112=""),"",'8'!DR112)</f>
        <v/>
      </c>
      <c r="DS308" s="482" t="str">
        <f>IF(AND('8'!DS112=""),"",'8'!DS112)</f>
        <v/>
      </c>
      <c r="DT308" s="482" t="str">
        <f>IF(AND('8'!DT112=""),"",'8'!DT112)</f>
        <v/>
      </c>
      <c r="DU308" s="482" t="str">
        <f>IF(AND('8'!DU112=""),"",'8'!DU112)</f>
        <v/>
      </c>
      <c r="DV308" s="482" t="str">
        <f>IF(AND('8'!DV112=""),"",'8'!DV112)</f>
        <v/>
      </c>
      <c r="DW308" s="482" t="str">
        <f>IF(AND('8'!DW112=""),"",'8'!DW112)</f>
        <v/>
      </c>
      <c r="DX308" s="482" t="str">
        <f>IF(AND('8'!DX112=""),"",'8'!DX112)</f>
        <v/>
      </c>
      <c r="DY308" s="482" t="str">
        <f>IF(AND('8'!DY112=""),"",'8'!DY112)</f>
        <v/>
      </c>
      <c r="DZ308" s="482" t="str">
        <f>IF(AND('8'!DZ112=""),"",'8'!DZ112)</f>
        <v/>
      </c>
      <c r="EA308" s="482" t="str">
        <f>IF(AND('8'!EA112=""),"",'8'!EA112)</f>
        <v/>
      </c>
      <c r="EB308" s="482" t="str">
        <f>IF(AND('8'!EB112=""),"",'8'!EB112)</f>
        <v/>
      </c>
      <c r="EC308" s="482" t="str">
        <f>IF(AND('8'!EC112=""),"",'8'!EC112)</f>
        <v/>
      </c>
      <c r="ED308" s="482" t="str">
        <f>IF(AND('8'!ED112=""),"",'8'!ED112)</f>
        <v/>
      </c>
      <c r="EE308" s="482" t="str">
        <f>IF(AND('8'!EE112=""),"",'8'!EE112)</f>
        <v/>
      </c>
      <c r="EF308" s="482" t="str">
        <f>IF(AND('8'!EF112=""),"",'8'!EF112)</f>
        <v/>
      </c>
      <c r="EG308" s="482" t="str">
        <f>IF(AND('8'!EG112=""),"",'8'!EG112)</f>
        <v/>
      </c>
      <c r="EH308" s="482" t="str">
        <f>IF(AND('8'!EH112=""),"",'8'!EH112)</f>
        <v/>
      </c>
      <c r="EI308" s="482" t="str">
        <f>IF(AND('8'!EI112=""),"",'8'!EI112)</f>
        <v/>
      </c>
      <c r="EJ308" s="482" t="str">
        <f>IF(AND('8'!EJ112=""),"",'8'!EJ112)</f>
        <v/>
      </c>
      <c r="EK308" s="482" t="str">
        <f>IF(AND('8'!EK112=""),"",'8'!EK112)</f>
        <v/>
      </c>
      <c r="EL308" s="482" t="str">
        <f>IF(AND('8'!EL112=""),"",'8'!EL112)</f>
        <v/>
      </c>
      <c r="EM308" s="482" t="str">
        <f>IF(AND('8'!EM112=""),"",'8'!EM112)</f>
        <v/>
      </c>
      <c r="EN308" s="482" t="str">
        <f>IF(AND('8'!EN112=""),"",'8'!EN112)</f>
        <v/>
      </c>
      <c r="EO308" s="482" t="str">
        <f>IF(AND('8'!EO112=""),"",'8'!EO112)</f>
        <v/>
      </c>
      <c r="EP308" s="482" t="str">
        <f>IF(AND('8'!EP112=""),"",'8'!EP112)</f>
        <v/>
      </c>
      <c r="EQ308" s="482" t="str">
        <f>IF(AND('8'!EQ112=""),"",'8'!EQ112)</f>
        <v/>
      </c>
      <c r="ER308" s="482" t="str">
        <f>IF(AND('8'!ER112=""),"",'8'!ER112)</f>
        <v/>
      </c>
      <c r="ES308" s="482" t="str">
        <f>IF(AND('8'!ES112=""),"",'8'!ES112)</f>
        <v/>
      </c>
      <c r="ET308" s="482" t="str">
        <f>IF(AND('8'!ET112=""),"",'8'!ET112)</f>
        <v/>
      </c>
      <c r="EU308" s="482" t="str">
        <f>IF(AND('8'!EU112=""),"",'8'!EU112)</f>
        <v/>
      </c>
      <c r="EV308" s="482" t="str">
        <f>IF(AND('8'!EV112=""),"",'8'!EV112)</f>
        <v/>
      </c>
      <c r="EW308" s="482" t="str">
        <f>IF(AND('8'!EW112=""),"",'8'!EW112)</f>
        <v/>
      </c>
      <c r="EX308" s="482" t="str">
        <f>IF(AND('8'!EX112=""),"",'8'!EX112)</f>
        <v/>
      </c>
      <c r="EY308" s="482" t="str">
        <f>IF(AND('8'!EY112=""),"",'8'!EY112)</f>
        <v/>
      </c>
      <c r="EZ308" s="482" t="str">
        <f>IF(AND('8'!EZ112=""),"",'8'!EZ112)</f>
        <v/>
      </c>
      <c r="FA308" s="482" t="str">
        <f>IF(AND('8'!FA112=""),"",'8'!FA112)</f>
        <v/>
      </c>
      <c r="FB308" s="482" t="str">
        <f>IF(AND('8'!FB112=""),"",'8'!FB112)</f>
        <v/>
      </c>
      <c r="FC308" s="482" t="str">
        <f>IF(AND('8'!FC112=""),"",'8'!FC112)</f>
        <v/>
      </c>
      <c r="FD308" s="482" t="str">
        <f>IF(AND('8'!FD112=""),"",'8'!FD112)</f>
        <v/>
      </c>
      <c r="FE308" s="482" t="str">
        <f>IF(AND('8'!FE112=""),"",'8'!FE112)</f>
        <v/>
      </c>
      <c r="FF308" s="482" t="str">
        <f>IF(AND('8'!FF112=""),"",'8'!FF112)</f>
        <v xml:space="preserve"> </v>
      </c>
      <c r="FG308" s="482" t="str">
        <f>IF(AND('8'!FG112=""),"",'8'!FG112)</f>
        <v/>
      </c>
      <c r="FH308" s="482" t="str">
        <f>IF(AND('8'!FH112=""),"",'8'!FH112)</f>
        <v/>
      </c>
      <c r="FI308" s="482" t="str">
        <f>IF(AND('8'!FI112=""),"",'8'!FI112)</f>
        <v/>
      </c>
      <c r="FJ308" s="482" t="str">
        <f>IF(AND('8'!FJ112=""),"",'8'!FJ112)</f>
        <v/>
      </c>
      <c r="FK308" s="482" t="str">
        <f>IF(AND('8'!FK112=""),"",'8'!FK112)</f>
        <v/>
      </c>
      <c r="FL308" s="482" t="str">
        <f>IF(AND('8'!FL112=""),"",'8'!FL112)</f>
        <v/>
      </c>
      <c r="FM308" s="482" t="str">
        <f>IF(AND('8'!FM112=""),"",'8'!FM112)</f>
        <v xml:space="preserve"> </v>
      </c>
      <c r="FN308" s="482" t="str">
        <f>IF(AND('8'!FN112=""),"",'8'!FN112)</f>
        <v/>
      </c>
      <c r="FO308" s="482" t="str">
        <f>IF(AND('8'!FO112=""),"",'8'!FO112)</f>
        <v/>
      </c>
      <c r="FP308" s="482" t="str">
        <f>IF(AND('8'!FP112=""),"",'8'!FP112)</f>
        <v/>
      </c>
      <c r="FQ308" s="482" t="str">
        <f>IF(AND('8'!FQ112=""),"",'8'!FQ112)</f>
        <v/>
      </c>
      <c r="FR308" s="482" t="str">
        <f>IF(AND('8'!FR112=""),"",'8'!FR112)</f>
        <v/>
      </c>
      <c r="FS308" s="482" t="str">
        <f>IF(AND('8'!FS112=""),"",'8'!FS112)</f>
        <v/>
      </c>
      <c r="FT308" s="482" t="str">
        <f>IF(AND('8'!FT112=""),"",'8'!FT112)</f>
        <v xml:space="preserve"> </v>
      </c>
      <c r="FU308" s="482" t="str">
        <f>IF(AND('8'!FV112=""),"",'8'!FV112)</f>
        <v>-</v>
      </c>
      <c r="FV308" s="482" t="str">
        <f>IF(AND('8'!FW112=""),"",'8'!FW112)</f>
        <v>-</v>
      </c>
      <c r="FW308" s="482" t="str">
        <f>IF(AND('8'!FX112=""),"",'8'!FX112)</f>
        <v>-</v>
      </c>
      <c r="FX308" s="482" t="str">
        <f>IF(AND('8'!FY112=""),"",'8'!FY112)</f>
        <v>-</v>
      </c>
      <c r="FY308" s="482" t="str">
        <f>IF(AND('8'!FZ112=""),"",'8'!FZ112)</f>
        <v>-</v>
      </c>
      <c r="FZ308" s="482" t="str">
        <f>IF(AND('8'!GA112=""),"",'8'!GA112)</f>
        <v>-</v>
      </c>
      <c r="GA308" s="482" t="str">
        <f>IF(AND('8'!GB112=""),"",'8'!GB112)</f>
        <v>-</v>
      </c>
      <c r="GB308" s="482" t="str">
        <f>IF(AND('8'!GC112=""),"",'8'!GC112)</f>
        <v>-</v>
      </c>
      <c r="GC308" s="482" t="str">
        <f>IF(AND('8'!GD112=""),"",'8'!GD112)</f>
        <v>-</v>
      </c>
      <c r="GD308" s="482" t="str">
        <f>IF(AND('8'!GE112=""),"",'8'!GE112)</f>
        <v>-</v>
      </c>
      <c r="GE308" s="482" t="str">
        <f>IF(AND('8'!GF112=""),"",'8'!GF112)</f>
        <v>-</v>
      </c>
      <c r="GF308" s="482" t="str">
        <f>IF(AND('8'!GG112=""),"",'8'!GG112)</f>
        <v>-</v>
      </c>
      <c r="GG308" s="482" t="str">
        <f>IF(AND('8'!GH112=""),"",IF(AND('8'!GH112="-"),"",'8'!GH112))</f>
        <v/>
      </c>
      <c r="GH308" s="50" t="str">
        <f>IF(AND(C308=""),"",VLOOKUP(B308,Register!$A$7:$CL$311,36,FALSE))</f>
        <v/>
      </c>
      <c r="GI308" s="483" t="str">
        <f>IF(AND('8'!GL112=""),"",'8'!GL112)</f>
        <v/>
      </c>
      <c r="GJ308" s="173" t="str">
        <f>IF(AND('8'!FU112=""),"",'8'!FU112)</f>
        <v/>
      </c>
    </row>
  </sheetData>
  <sheetProtection password="85B9" sheet="1" objects="1" scenarios="1" selectLockedCells="1"/>
  <mergeCells count="189">
    <mergeCell ref="G7:I7"/>
    <mergeCell ref="BG4:BN4"/>
    <mergeCell ref="BO4:BT4"/>
    <mergeCell ref="BU4:CB4"/>
    <mergeCell ref="CC4:CE4"/>
    <mergeCell ref="CF4:CM4"/>
    <mergeCell ref="CN4:CS4"/>
    <mergeCell ref="CT4:DA4"/>
    <mergeCell ref="DB4:DD4"/>
    <mergeCell ref="CX5:DA5"/>
    <mergeCell ref="DB5:DB6"/>
    <mergeCell ref="DC5:DF5"/>
    <mergeCell ref="CP7:CR7"/>
    <mergeCell ref="CS7:CS8"/>
    <mergeCell ref="CT7:CV7"/>
    <mergeCell ref="CW7:CW8"/>
    <mergeCell ref="CX7:CZ7"/>
    <mergeCell ref="DA7:DA8"/>
    <mergeCell ref="DC7:DE7"/>
    <mergeCell ref="DF7:DF8"/>
    <mergeCell ref="BE7:BG7"/>
    <mergeCell ref="BH7:BH8"/>
    <mergeCell ref="BI7:BK7"/>
    <mergeCell ref="BL7:BL8"/>
    <mergeCell ref="DE4:DL4"/>
    <mergeCell ref="F4:G4"/>
    <mergeCell ref="H4:P4"/>
    <mergeCell ref="Q4:V4"/>
    <mergeCell ref="W4:AD4"/>
    <mergeCell ref="AE4:AG4"/>
    <mergeCell ref="AH4:AO4"/>
    <mergeCell ref="AP4:AU4"/>
    <mergeCell ref="AV4:BC4"/>
    <mergeCell ref="BD4:BF4"/>
    <mergeCell ref="A2:C2"/>
    <mergeCell ref="D2:R2"/>
    <mergeCell ref="S2:V2"/>
    <mergeCell ref="W2:AA2"/>
    <mergeCell ref="A3:C3"/>
    <mergeCell ref="D3:E3"/>
    <mergeCell ref="F3:G3"/>
    <mergeCell ref="H3:K3"/>
    <mergeCell ref="L3:O3"/>
    <mergeCell ref="P3:R3"/>
    <mergeCell ref="S3:Y3"/>
    <mergeCell ref="Z3:AA3"/>
    <mergeCell ref="DR7:DR8"/>
    <mergeCell ref="DS7:DU7"/>
    <mergeCell ref="DV7:DV8"/>
    <mergeCell ref="DW7:DY7"/>
    <mergeCell ref="DZ7:DZ8"/>
    <mergeCell ref="EB7:ED7"/>
    <mergeCell ref="EE7:EE8"/>
    <mergeCell ref="EF7:EH7"/>
    <mergeCell ref="FJ7:FJ8"/>
    <mergeCell ref="FE7:FE8"/>
    <mergeCell ref="FG7:FG8"/>
    <mergeCell ref="FH7:FH8"/>
    <mergeCell ref="FI7:FI8"/>
    <mergeCell ref="EI7:EI8"/>
    <mergeCell ref="EJ7:EL7"/>
    <mergeCell ref="EM7:EM8"/>
    <mergeCell ref="EN7:EP7"/>
    <mergeCell ref="EQ7:EQ8"/>
    <mergeCell ref="ER7:ET7"/>
    <mergeCell ref="EU7:EU8"/>
    <mergeCell ref="EV7:EX7"/>
    <mergeCell ref="EY7:EY8"/>
    <mergeCell ref="DG5:DJ5"/>
    <mergeCell ref="DK5:DN5"/>
    <mergeCell ref="DO5:DR5"/>
    <mergeCell ref="DS5:DV5"/>
    <mergeCell ref="DW5:DZ5"/>
    <mergeCell ref="EA5:EA6"/>
    <mergeCell ref="BQ5:BT5"/>
    <mergeCell ref="BU5:BX5"/>
    <mergeCell ref="BY5:CB5"/>
    <mergeCell ref="CC5:CC6"/>
    <mergeCell ref="CD5:CG5"/>
    <mergeCell ref="CH5:CK5"/>
    <mergeCell ref="CL5:CO5"/>
    <mergeCell ref="CP5:CS5"/>
    <mergeCell ref="CT5:CW5"/>
    <mergeCell ref="FG4:FH4"/>
    <mergeCell ref="FI4:FM4"/>
    <mergeCell ref="FN4:FO4"/>
    <mergeCell ref="FP4:FT4"/>
    <mergeCell ref="A5:A7"/>
    <mergeCell ref="B5:E7"/>
    <mergeCell ref="F5:F6"/>
    <mergeCell ref="G5:J5"/>
    <mergeCell ref="K5:N5"/>
    <mergeCell ref="O5:R5"/>
    <mergeCell ref="S5:V5"/>
    <mergeCell ref="W5:Z5"/>
    <mergeCell ref="AA5:AD5"/>
    <mergeCell ref="AE5:AE6"/>
    <mergeCell ref="AF5:AI5"/>
    <mergeCell ref="AJ5:AM5"/>
    <mergeCell ref="AN5:AQ5"/>
    <mergeCell ref="AR5:AU5"/>
    <mergeCell ref="AV5:AY5"/>
    <mergeCell ref="AZ5:BC5"/>
    <mergeCell ref="BD5:BD6"/>
    <mergeCell ref="BE5:BH5"/>
    <mergeCell ref="BI5:BL5"/>
    <mergeCell ref="BM5:BP5"/>
    <mergeCell ref="DJ7:DJ8"/>
    <mergeCell ref="DK7:DM7"/>
    <mergeCell ref="DN7:DN8"/>
    <mergeCell ref="DO7:DQ7"/>
    <mergeCell ref="ED4:EK4"/>
    <mergeCell ref="EL4:EQ4"/>
    <mergeCell ref="ER4:EY4"/>
    <mergeCell ref="EZ4:FA4"/>
    <mergeCell ref="FB4:FF4"/>
    <mergeCell ref="EB5:EE5"/>
    <mergeCell ref="EF5:EI5"/>
    <mergeCell ref="EJ5:EM5"/>
    <mergeCell ref="EN5:EQ5"/>
    <mergeCell ref="ER5:EU5"/>
    <mergeCell ref="EV5:EY5"/>
    <mergeCell ref="EZ5:FF5"/>
    <mergeCell ref="DM4:DR4"/>
    <mergeCell ref="DS4:DZ4"/>
    <mergeCell ref="EA4:EC4"/>
    <mergeCell ref="EZ7:EZ8"/>
    <mergeCell ref="FA7:FA8"/>
    <mergeCell ref="FB7:FB8"/>
    <mergeCell ref="FC7:FC8"/>
    <mergeCell ref="FD7:FD8"/>
    <mergeCell ref="DG7:DI7"/>
    <mergeCell ref="BX7:BX8"/>
    <mergeCell ref="BY7:CA7"/>
    <mergeCell ref="CB7:CB8"/>
    <mergeCell ref="CD7:CF7"/>
    <mergeCell ref="CG7:CG8"/>
    <mergeCell ref="CH7:CJ7"/>
    <mergeCell ref="CK7:CK8"/>
    <mergeCell ref="CL7:CN7"/>
    <mergeCell ref="CO7:CO8"/>
    <mergeCell ref="BP7:BP8"/>
    <mergeCell ref="BQ7:BS7"/>
    <mergeCell ref="BT7:BT8"/>
    <mergeCell ref="BU7:BW7"/>
    <mergeCell ref="AM7:AM8"/>
    <mergeCell ref="AN7:AP7"/>
    <mergeCell ref="AQ7:AQ8"/>
    <mergeCell ref="AR7:AT7"/>
    <mergeCell ref="AU7:AU8"/>
    <mergeCell ref="AV7:AX7"/>
    <mergeCell ref="AY7:AY8"/>
    <mergeCell ref="AZ7:BB7"/>
    <mergeCell ref="BC7:BC8"/>
    <mergeCell ref="G6:AD6"/>
    <mergeCell ref="AF6:BC6"/>
    <mergeCell ref="BE6:CB6"/>
    <mergeCell ref="CD6:DA6"/>
    <mergeCell ref="DC6:DZ6"/>
    <mergeCell ref="EB6:EY6"/>
    <mergeCell ref="FF6:FF8"/>
    <mergeCell ref="FM6:FM8"/>
    <mergeCell ref="FT6:FT8"/>
    <mergeCell ref="J7:J8"/>
    <mergeCell ref="K7:M7"/>
    <mergeCell ref="N7:N8"/>
    <mergeCell ref="O7:Q7"/>
    <mergeCell ref="R7:R8"/>
    <mergeCell ref="S7:U7"/>
    <mergeCell ref="V7:V8"/>
    <mergeCell ref="W7:Y7"/>
    <mergeCell ref="Z7:Z8"/>
    <mergeCell ref="AA7:AC7"/>
    <mergeCell ref="AD7:AD8"/>
    <mergeCell ref="AF7:AH7"/>
    <mergeCell ref="AI7:AI8"/>
    <mergeCell ref="AJ7:AL7"/>
    <mergeCell ref="BM7:BO7"/>
    <mergeCell ref="FU5:GG5"/>
    <mergeCell ref="FG5:FM5"/>
    <mergeCell ref="FN5:FT5"/>
    <mergeCell ref="FK7:FK8"/>
    <mergeCell ref="FL7:FL8"/>
    <mergeCell ref="FN7:FN8"/>
    <mergeCell ref="FO7:FO8"/>
    <mergeCell ref="FP7:FP8"/>
    <mergeCell ref="FQ7:FQ8"/>
    <mergeCell ref="FR7:FR8"/>
    <mergeCell ref="FS7:FS8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>
  <dimension ref="A1:GY567"/>
  <sheetViews>
    <sheetView workbookViewId="0">
      <selection activeCell="H8" sqref="H8:L10"/>
    </sheetView>
  </sheetViews>
  <sheetFormatPr defaultRowHeight="15"/>
  <cols>
    <col min="1" max="1" width="9.140625" style="50" customWidth="1"/>
    <col min="2" max="2" width="11.42578125" style="50" customWidth="1"/>
    <col min="3" max="3" width="10.42578125" style="50" customWidth="1"/>
    <col min="4" max="4" width="10.140625" style="50" customWidth="1"/>
    <col min="5" max="5" width="12.42578125" style="50" customWidth="1"/>
    <col min="6" max="6" width="9.140625" style="50"/>
    <col min="7" max="7" width="8.42578125" style="50" customWidth="1"/>
    <col min="8" max="8" width="7.85546875" style="50" customWidth="1"/>
    <col min="9" max="9" width="8.140625" style="50" customWidth="1"/>
    <col min="10" max="10" width="9.7109375" style="50" customWidth="1"/>
    <col min="11" max="11" width="8.5703125" style="50" customWidth="1"/>
    <col min="12" max="12" width="8.42578125" style="50" customWidth="1"/>
    <col min="13" max="13" width="8.7109375" style="50" customWidth="1"/>
    <col min="14" max="14" width="9" style="50" customWidth="1"/>
    <col min="15" max="16384" width="9.140625" style="50"/>
  </cols>
  <sheetData>
    <row r="1" spans="1:207" ht="39" customHeight="1">
      <c r="A1" s="774" t="s">
        <v>129</v>
      </c>
      <c r="B1" s="775"/>
      <c r="C1" s="775"/>
      <c r="D1" s="775"/>
      <c r="E1" s="776" t="s">
        <v>130</v>
      </c>
      <c r="F1" s="776"/>
      <c r="G1" s="776"/>
      <c r="H1" s="776"/>
      <c r="I1" s="776"/>
      <c r="J1" s="776"/>
      <c r="K1" s="776"/>
      <c r="L1" s="776"/>
      <c r="M1" s="776"/>
      <c r="N1" s="776"/>
      <c r="O1" s="776"/>
      <c r="P1" s="776"/>
      <c r="Q1" s="776"/>
      <c r="R1" s="776"/>
      <c r="S1" s="777"/>
      <c r="T1" s="777"/>
      <c r="U1" s="777"/>
      <c r="V1" s="778"/>
      <c r="W1" s="199"/>
      <c r="X1" s="199"/>
      <c r="Y1" s="199"/>
      <c r="Z1" s="199"/>
      <c r="AA1" s="199"/>
      <c r="AB1" s="199"/>
      <c r="AC1" s="199"/>
      <c r="AD1" s="199"/>
      <c r="AE1" s="199"/>
      <c r="AF1" s="199"/>
      <c r="AG1" s="199"/>
      <c r="AH1" s="199"/>
      <c r="AI1" s="199"/>
      <c r="AJ1" s="199"/>
      <c r="AK1" s="199"/>
      <c r="AL1" s="199"/>
      <c r="AM1" s="199"/>
      <c r="AN1" s="199"/>
      <c r="AO1" s="199"/>
      <c r="AP1" s="199"/>
      <c r="AQ1" s="199"/>
      <c r="AR1" s="199"/>
      <c r="AS1" s="199"/>
      <c r="AT1" s="199"/>
      <c r="AU1" s="199"/>
      <c r="AV1" s="199"/>
      <c r="AW1" s="199"/>
      <c r="AX1" s="199"/>
      <c r="AY1" s="199"/>
      <c r="AZ1" s="199"/>
      <c r="BA1" s="199"/>
      <c r="BB1" s="199"/>
      <c r="BC1" s="199"/>
      <c r="BD1" s="199"/>
      <c r="BE1" s="199"/>
      <c r="BF1" s="199"/>
      <c r="BG1" s="199"/>
      <c r="BH1" s="199"/>
      <c r="BI1" s="199"/>
      <c r="BJ1" s="199"/>
      <c r="BK1" s="199"/>
      <c r="BL1" s="199"/>
      <c r="BM1" s="199"/>
      <c r="BN1" s="199"/>
      <c r="BO1" s="199"/>
      <c r="BP1" s="199"/>
      <c r="BQ1" s="199"/>
      <c r="BR1" s="199"/>
      <c r="BS1" s="199"/>
      <c r="BT1" s="199"/>
      <c r="BU1" s="199"/>
      <c r="BV1" s="199"/>
      <c r="BW1" s="199"/>
      <c r="BX1" s="199"/>
      <c r="BY1" s="199"/>
      <c r="BZ1" s="199"/>
      <c r="CA1" s="199"/>
      <c r="CB1" s="199"/>
      <c r="CC1" s="199"/>
      <c r="CD1" s="199"/>
      <c r="CE1" s="199"/>
      <c r="CF1" s="199"/>
      <c r="CG1" s="199"/>
      <c r="CH1" s="199"/>
      <c r="CI1" s="199"/>
      <c r="CJ1" s="199"/>
      <c r="CK1" s="199"/>
      <c r="CL1" s="199"/>
      <c r="CM1" s="199"/>
      <c r="CN1" s="199"/>
      <c r="CO1" s="199"/>
      <c r="CP1" s="199"/>
      <c r="CQ1" s="199"/>
      <c r="CR1" s="199"/>
      <c r="CS1" s="199"/>
      <c r="CT1" s="199"/>
      <c r="CU1" s="199"/>
      <c r="CV1" s="199"/>
      <c r="CW1" s="199"/>
      <c r="CX1" s="199"/>
      <c r="CY1" s="199"/>
      <c r="CZ1" s="199"/>
      <c r="DA1" s="199"/>
      <c r="DB1" s="199"/>
      <c r="DC1" s="199"/>
      <c r="DD1" s="199"/>
      <c r="DE1" s="199"/>
      <c r="DF1" s="199"/>
      <c r="DG1" s="199"/>
      <c r="DH1" s="199"/>
      <c r="DI1" s="199"/>
      <c r="DJ1" s="199"/>
      <c r="DK1" s="199"/>
      <c r="DL1" s="199"/>
      <c r="DM1" s="199"/>
      <c r="DN1" s="199"/>
      <c r="DO1" s="199"/>
      <c r="DP1" s="199"/>
      <c r="DQ1" s="199"/>
      <c r="DR1" s="199"/>
      <c r="DS1" s="199"/>
      <c r="DT1" s="199"/>
      <c r="DU1" s="199"/>
      <c r="DV1" s="199"/>
      <c r="DW1" s="199"/>
      <c r="DX1" s="199"/>
      <c r="DY1" s="199"/>
      <c r="DZ1" s="199"/>
      <c r="EA1" s="199"/>
      <c r="EB1" s="199"/>
      <c r="EC1" s="199"/>
      <c r="ED1" s="199"/>
      <c r="EE1" s="199"/>
      <c r="EF1" s="199"/>
      <c r="EG1" s="199"/>
      <c r="EH1" s="199"/>
      <c r="EI1" s="199"/>
      <c r="EJ1" s="199"/>
      <c r="EK1" s="199"/>
      <c r="EL1" s="199"/>
      <c r="EM1" s="199"/>
      <c r="EN1" s="199"/>
      <c r="EO1" s="199"/>
      <c r="EP1" s="199"/>
      <c r="EQ1" s="199"/>
      <c r="ER1" s="199"/>
      <c r="ES1" s="199"/>
      <c r="ET1" s="199"/>
      <c r="EU1" s="199"/>
      <c r="EV1" s="199"/>
      <c r="EW1" s="199"/>
      <c r="EX1" s="199"/>
      <c r="EY1" s="199"/>
      <c r="EZ1" s="199"/>
      <c r="FA1" s="199"/>
      <c r="FB1" s="199"/>
      <c r="FC1" s="199"/>
      <c r="FD1" s="199"/>
      <c r="FE1" s="199"/>
      <c r="FF1" s="199"/>
      <c r="FG1" s="199"/>
      <c r="FH1" s="199"/>
      <c r="FI1" s="199"/>
      <c r="FJ1" s="199"/>
      <c r="FK1" s="199"/>
      <c r="FL1" s="199"/>
      <c r="FM1" s="199"/>
      <c r="FN1" s="199"/>
      <c r="FO1" s="199"/>
      <c r="FP1" s="199"/>
      <c r="FQ1" s="199"/>
      <c r="FR1" s="199"/>
      <c r="FS1" s="199"/>
      <c r="FT1" s="199"/>
      <c r="FU1" s="199"/>
      <c r="FV1" s="199"/>
      <c r="FW1" s="199"/>
      <c r="FX1" s="199"/>
      <c r="FY1" s="199"/>
      <c r="FZ1" s="199"/>
      <c r="GA1" s="199"/>
      <c r="GB1" s="199"/>
      <c r="GC1" s="199"/>
      <c r="GD1" s="199"/>
      <c r="GE1" s="199"/>
      <c r="GF1" s="199"/>
      <c r="GG1" s="199"/>
      <c r="GH1" s="199"/>
      <c r="GI1" s="199"/>
      <c r="GJ1" s="199"/>
      <c r="GK1" s="199"/>
      <c r="GL1" s="199"/>
      <c r="GM1" s="199"/>
      <c r="GN1" s="199"/>
      <c r="GO1" s="199"/>
      <c r="GP1" s="199"/>
      <c r="GQ1" s="199"/>
      <c r="GR1" s="199"/>
      <c r="GS1" s="199"/>
      <c r="GT1" s="199"/>
      <c r="GU1" s="199"/>
      <c r="GV1" s="199"/>
      <c r="GW1" s="199"/>
      <c r="GX1" s="199"/>
      <c r="GY1" s="199"/>
    </row>
    <row r="2" spans="1:207" s="199" customFormat="1" ht="15" customHeight="1">
      <c r="A2" s="788" t="s">
        <v>131</v>
      </c>
      <c r="B2" s="789"/>
      <c r="C2" s="789"/>
      <c r="D2" s="789"/>
      <c r="E2" s="789"/>
      <c r="F2" s="789"/>
      <c r="G2" s="789"/>
      <c r="H2" s="789"/>
      <c r="I2" s="789"/>
      <c r="J2" s="789"/>
      <c r="K2" s="789"/>
      <c r="L2" s="789"/>
      <c r="M2" s="789"/>
      <c r="N2" s="789"/>
      <c r="O2" s="789"/>
      <c r="P2" s="789"/>
      <c r="Q2" s="789"/>
      <c r="R2" s="789"/>
      <c r="S2" s="789"/>
      <c r="T2" s="789"/>
      <c r="U2" s="789"/>
      <c r="V2" s="790"/>
    </row>
    <row r="3" spans="1:207" s="199" customFormat="1" ht="15" customHeight="1">
      <c r="A3" s="788"/>
      <c r="B3" s="789"/>
      <c r="C3" s="789"/>
      <c r="D3" s="789"/>
      <c r="E3" s="789"/>
      <c r="F3" s="789"/>
      <c r="G3" s="789"/>
      <c r="H3" s="789"/>
      <c r="I3" s="789"/>
      <c r="J3" s="789"/>
      <c r="K3" s="789"/>
      <c r="L3" s="789"/>
      <c r="M3" s="789"/>
      <c r="N3" s="789"/>
      <c r="O3" s="789"/>
      <c r="P3" s="789"/>
      <c r="Q3" s="789"/>
      <c r="R3" s="789"/>
      <c r="S3" s="789"/>
      <c r="T3" s="789"/>
      <c r="U3" s="789"/>
      <c r="V3" s="790"/>
    </row>
    <row r="4" spans="1:207" s="199" customFormat="1" ht="19.5" customHeight="1" thickBot="1">
      <c r="A4" s="788"/>
      <c r="B4" s="789"/>
      <c r="C4" s="789"/>
      <c r="D4" s="789"/>
      <c r="E4" s="789"/>
      <c r="F4" s="789"/>
      <c r="G4" s="789"/>
      <c r="H4" s="789"/>
      <c r="I4" s="789"/>
      <c r="J4" s="789"/>
      <c r="K4" s="789"/>
      <c r="L4" s="789"/>
      <c r="M4" s="789"/>
      <c r="N4" s="789"/>
      <c r="O4" s="789"/>
      <c r="P4" s="789"/>
      <c r="Q4" s="789"/>
      <c r="R4" s="789"/>
      <c r="S4" s="789"/>
      <c r="T4" s="789"/>
      <c r="U4" s="789"/>
      <c r="V4" s="790"/>
    </row>
    <row r="5" spans="1:207" s="199" customFormat="1" ht="21.75" customHeight="1">
      <c r="A5" s="495"/>
      <c r="B5" s="488"/>
      <c r="C5" s="488"/>
      <c r="D5" s="488"/>
      <c r="E5" s="488"/>
      <c r="F5" s="488"/>
      <c r="G5" s="488"/>
      <c r="H5" s="488"/>
      <c r="I5" s="488"/>
      <c r="J5" s="488"/>
      <c r="K5" s="488"/>
      <c r="L5" s="488"/>
      <c r="M5" s="488"/>
      <c r="N5" s="488"/>
      <c r="O5" s="488"/>
      <c r="P5" s="488"/>
      <c r="Q5" s="488"/>
      <c r="R5" s="488"/>
      <c r="S5" s="488"/>
      <c r="T5" s="489"/>
      <c r="U5" s="489"/>
      <c r="V5" s="490"/>
    </row>
    <row r="6" spans="1:207" s="199" customFormat="1" ht="21.75" customHeight="1">
      <c r="A6" s="484"/>
      <c r="B6" s="485"/>
      <c r="C6" s="485"/>
      <c r="D6" s="485"/>
      <c r="E6" s="485"/>
      <c r="F6" s="485"/>
      <c r="G6" s="485"/>
      <c r="H6" s="485"/>
      <c r="I6" s="485"/>
      <c r="J6" s="485"/>
      <c r="K6" s="485"/>
      <c r="L6" s="485"/>
      <c r="M6" s="485"/>
      <c r="N6" s="485"/>
      <c r="O6" s="485"/>
      <c r="P6" s="485"/>
      <c r="Q6" s="485"/>
      <c r="R6" s="485"/>
      <c r="S6" s="485"/>
      <c r="T6" s="486"/>
      <c r="U6" s="486"/>
      <c r="V6" s="487"/>
    </row>
    <row r="7" spans="1:207" s="199" customFormat="1" ht="21.75" customHeight="1" thickBot="1">
      <c r="A7" s="484"/>
      <c r="B7" s="485"/>
      <c r="C7" s="485"/>
      <c r="D7" s="485"/>
      <c r="E7" s="485"/>
      <c r="F7" s="485"/>
      <c r="G7" s="485"/>
      <c r="H7" s="485"/>
      <c r="I7" s="485"/>
      <c r="J7" s="485"/>
      <c r="K7" s="485"/>
      <c r="L7" s="485"/>
      <c r="M7" s="485"/>
      <c r="N7" s="485"/>
      <c r="O7" s="485"/>
      <c r="P7" s="485"/>
      <c r="Q7" s="485"/>
      <c r="R7" s="485"/>
      <c r="S7" s="485"/>
      <c r="T7" s="486"/>
      <c r="U7" s="486"/>
      <c r="V7" s="487"/>
    </row>
    <row r="8" spans="1:207" s="199" customFormat="1" ht="15.75" customHeight="1">
      <c r="A8" s="491"/>
      <c r="B8" s="492"/>
      <c r="C8" s="492"/>
      <c r="D8" s="492"/>
      <c r="E8" s="492"/>
      <c r="F8" s="492"/>
      <c r="G8" s="492"/>
      <c r="H8" s="779">
        <v>702</v>
      </c>
      <c r="I8" s="780"/>
      <c r="J8" s="780"/>
      <c r="K8" s="780"/>
      <c r="L8" s="781"/>
      <c r="M8" s="492"/>
      <c r="N8" s="486"/>
      <c r="O8" s="486"/>
      <c r="P8" s="485"/>
      <c r="Q8" s="485"/>
      <c r="R8" s="485"/>
      <c r="S8" s="485"/>
      <c r="T8" s="486"/>
      <c r="U8" s="486"/>
      <c r="V8" s="487"/>
    </row>
    <row r="9" spans="1:207" s="199" customFormat="1" ht="15" customHeight="1">
      <c r="A9" s="491"/>
      <c r="B9" s="492"/>
      <c r="C9" s="492"/>
      <c r="D9" s="492"/>
      <c r="E9" s="492"/>
      <c r="F9" s="492"/>
      <c r="G9" s="492"/>
      <c r="H9" s="782"/>
      <c r="I9" s="783"/>
      <c r="J9" s="783"/>
      <c r="K9" s="783"/>
      <c r="L9" s="784"/>
      <c r="M9" s="492"/>
      <c r="N9" s="486"/>
      <c r="O9" s="486"/>
      <c r="P9" s="486"/>
      <c r="Q9" s="486"/>
      <c r="R9" s="486"/>
      <c r="S9" s="486"/>
      <c r="T9" s="486"/>
      <c r="U9" s="486"/>
      <c r="V9" s="487"/>
    </row>
    <row r="10" spans="1:207" s="199" customFormat="1" ht="15.75" customHeight="1" thickBot="1">
      <c r="A10" s="491"/>
      <c r="B10" s="492"/>
      <c r="C10" s="492"/>
      <c r="D10" s="492"/>
      <c r="E10" s="492"/>
      <c r="F10" s="492"/>
      <c r="G10" s="492"/>
      <c r="H10" s="785"/>
      <c r="I10" s="786"/>
      <c r="J10" s="786"/>
      <c r="K10" s="786"/>
      <c r="L10" s="787"/>
      <c r="M10" s="492"/>
      <c r="N10" s="486"/>
      <c r="O10" s="486"/>
      <c r="P10" s="486"/>
      <c r="Q10" s="486"/>
      <c r="R10" s="486"/>
      <c r="S10" s="486"/>
      <c r="T10" s="486"/>
      <c r="U10" s="486"/>
      <c r="V10" s="487"/>
    </row>
    <row r="11" spans="1:207" s="199" customFormat="1">
      <c r="A11" s="491"/>
      <c r="B11" s="486"/>
      <c r="C11" s="486"/>
      <c r="D11" s="486"/>
      <c r="E11" s="486"/>
      <c r="F11" s="486"/>
      <c r="G11" s="486"/>
      <c r="H11" s="486"/>
      <c r="I11" s="486"/>
      <c r="J11" s="486"/>
      <c r="K11" s="486"/>
      <c r="L11" s="486"/>
      <c r="M11" s="486"/>
      <c r="N11" s="486"/>
      <c r="O11" s="486"/>
      <c r="P11" s="486"/>
      <c r="Q11" s="791" t="s">
        <v>655</v>
      </c>
      <c r="R11" s="792"/>
      <c r="S11" s="792"/>
      <c r="T11" s="792"/>
      <c r="U11" s="793"/>
      <c r="V11" s="487"/>
    </row>
    <row r="12" spans="1:207" s="199" customFormat="1">
      <c r="A12" s="491"/>
      <c r="B12" s="486"/>
      <c r="C12" s="486"/>
      <c r="D12" s="486"/>
      <c r="E12" s="486"/>
      <c r="F12" s="486"/>
      <c r="G12" s="486"/>
      <c r="H12" s="486"/>
      <c r="I12" s="486"/>
      <c r="J12" s="486"/>
      <c r="K12" s="486"/>
      <c r="L12" s="486"/>
      <c r="M12" s="486"/>
      <c r="N12" s="486"/>
      <c r="O12" s="486"/>
      <c r="P12" s="486"/>
      <c r="Q12" s="794"/>
      <c r="R12" s="795"/>
      <c r="S12" s="795"/>
      <c r="T12" s="795"/>
      <c r="U12" s="796"/>
      <c r="V12" s="487"/>
    </row>
    <row r="13" spans="1:207" s="199" customFormat="1">
      <c r="A13" s="491"/>
      <c r="B13" s="486"/>
      <c r="C13" s="486"/>
      <c r="D13" s="486"/>
      <c r="E13" s="486"/>
      <c r="F13" s="486"/>
      <c r="G13" s="486"/>
      <c r="H13" s="486"/>
      <c r="I13" s="486"/>
      <c r="J13" s="486"/>
      <c r="K13" s="486"/>
      <c r="L13" s="486"/>
      <c r="M13" s="486"/>
      <c r="N13" s="486"/>
      <c r="O13" s="486"/>
      <c r="P13" s="486"/>
      <c r="Q13" s="755" t="s">
        <v>113</v>
      </c>
      <c r="R13" s="756"/>
      <c r="S13" s="756"/>
      <c r="T13" s="756"/>
      <c r="U13" s="757"/>
      <c r="V13" s="487"/>
    </row>
    <row r="14" spans="1:207" s="199" customFormat="1">
      <c r="A14" s="491"/>
      <c r="B14" s="486"/>
      <c r="C14" s="486"/>
      <c r="D14" s="486"/>
      <c r="E14" s="486"/>
      <c r="F14" s="486"/>
      <c r="G14" s="486"/>
      <c r="H14" s="486"/>
      <c r="I14" s="486"/>
      <c r="J14" s="486"/>
      <c r="K14" s="486"/>
      <c r="L14" s="486"/>
      <c r="M14" s="486"/>
      <c r="N14" s="486"/>
      <c r="O14" s="486"/>
      <c r="P14" s="486"/>
      <c r="Q14" s="755"/>
      <c r="R14" s="756"/>
      <c r="S14" s="756"/>
      <c r="T14" s="756"/>
      <c r="U14" s="757"/>
      <c r="V14" s="487"/>
    </row>
    <row r="15" spans="1:207" s="199" customFormat="1">
      <c r="A15" s="491"/>
      <c r="B15" s="486"/>
      <c r="C15" s="486"/>
      <c r="D15" s="486"/>
      <c r="E15" s="486"/>
      <c r="F15" s="486"/>
      <c r="G15" s="486"/>
      <c r="H15" s="486"/>
      <c r="I15" s="486"/>
      <c r="J15" s="486"/>
      <c r="K15" s="486"/>
      <c r="L15" s="486"/>
      <c r="M15" s="486"/>
      <c r="N15" s="486"/>
      <c r="O15" s="486"/>
      <c r="P15" s="486"/>
      <c r="Q15" s="758" t="s">
        <v>656</v>
      </c>
      <c r="R15" s="759"/>
      <c r="S15" s="759"/>
      <c r="T15" s="759"/>
      <c r="U15" s="760"/>
      <c r="V15" s="487"/>
    </row>
    <row r="16" spans="1:207" s="199" customFormat="1">
      <c r="A16" s="491"/>
      <c r="B16" s="486"/>
      <c r="C16" s="486"/>
      <c r="D16" s="486"/>
      <c r="E16" s="486"/>
      <c r="F16" s="486"/>
      <c r="G16" s="486"/>
      <c r="H16" s="486"/>
      <c r="I16" s="486"/>
      <c r="J16" s="486"/>
      <c r="K16" s="486"/>
      <c r="L16" s="486"/>
      <c r="M16" s="486"/>
      <c r="N16" s="486"/>
      <c r="O16" s="486"/>
      <c r="P16" s="486"/>
      <c r="Q16" s="758"/>
      <c r="R16" s="759"/>
      <c r="S16" s="759"/>
      <c r="T16" s="759"/>
      <c r="U16" s="760"/>
      <c r="V16" s="487"/>
    </row>
    <row r="17" spans="1:22" s="199" customFormat="1">
      <c r="A17" s="491"/>
      <c r="B17" s="486"/>
      <c r="C17" s="486"/>
      <c r="D17" s="486"/>
      <c r="E17" s="486"/>
      <c r="F17" s="486"/>
      <c r="G17" s="486"/>
      <c r="H17" s="486"/>
      <c r="I17" s="486"/>
      <c r="J17" s="486"/>
      <c r="K17" s="486"/>
      <c r="L17" s="486"/>
      <c r="M17" s="486"/>
      <c r="N17" s="486"/>
      <c r="O17" s="486"/>
      <c r="P17" s="486"/>
      <c r="Q17" s="761" t="s">
        <v>657</v>
      </c>
      <c r="R17" s="762"/>
      <c r="S17" s="762"/>
      <c r="T17" s="762"/>
      <c r="U17" s="763"/>
      <c r="V17" s="487"/>
    </row>
    <row r="18" spans="1:22" s="199" customFormat="1">
      <c r="A18" s="491"/>
      <c r="B18" s="486"/>
      <c r="C18" s="486"/>
      <c r="D18" s="486"/>
      <c r="E18" s="486"/>
      <c r="F18" s="486"/>
      <c r="G18" s="486"/>
      <c r="H18" s="486"/>
      <c r="I18" s="486"/>
      <c r="J18" s="486"/>
      <c r="K18" s="486"/>
      <c r="L18" s="486"/>
      <c r="M18" s="486"/>
      <c r="N18" s="486"/>
      <c r="O18" s="486"/>
      <c r="P18" s="486"/>
      <c r="Q18" s="761"/>
      <c r="R18" s="762"/>
      <c r="S18" s="762"/>
      <c r="T18" s="762"/>
      <c r="U18" s="763"/>
      <c r="V18" s="487"/>
    </row>
    <row r="19" spans="1:22" s="199" customFormat="1">
      <c r="A19" s="491"/>
      <c r="B19" s="486"/>
      <c r="C19" s="486"/>
      <c r="D19" s="486"/>
      <c r="E19" s="486"/>
      <c r="F19" s="486"/>
      <c r="G19" s="486"/>
      <c r="H19" s="486"/>
      <c r="I19" s="486"/>
      <c r="J19" s="486"/>
      <c r="K19" s="486"/>
      <c r="L19" s="486"/>
      <c r="M19" s="486"/>
      <c r="N19" s="486"/>
      <c r="O19" s="486"/>
      <c r="P19" s="486"/>
      <c r="Q19" s="764" t="s">
        <v>658</v>
      </c>
      <c r="R19" s="765"/>
      <c r="S19" s="765"/>
      <c r="T19" s="765"/>
      <c r="U19" s="766"/>
      <c r="V19" s="487"/>
    </row>
    <row r="20" spans="1:22" s="199" customFormat="1">
      <c r="A20" s="491"/>
      <c r="B20" s="486"/>
      <c r="C20" s="486"/>
      <c r="D20" s="486"/>
      <c r="E20" s="486"/>
      <c r="F20" s="486"/>
      <c r="G20" s="486"/>
      <c r="H20" s="486"/>
      <c r="I20" s="486"/>
      <c r="J20" s="486"/>
      <c r="K20" s="486"/>
      <c r="L20" s="486"/>
      <c r="M20" s="486"/>
      <c r="N20" s="486"/>
      <c r="O20" s="486"/>
      <c r="P20" s="486"/>
      <c r="Q20" s="767"/>
      <c r="R20" s="765"/>
      <c r="S20" s="765"/>
      <c r="T20" s="765"/>
      <c r="U20" s="766"/>
      <c r="V20" s="487"/>
    </row>
    <row r="21" spans="1:22" s="199" customFormat="1">
      <c r="A21" s="491"/>
      <c r="B21" s="486"/>
      <c r="C21" s="486"/>
      <c r="D21" s="486"/>
      <c r="E21" s="486"/>
      <c r="F21" s="486"/>
      <c r="G21" s="486"/>
      <c r="H21" s="486"/>
      <c r="I21" s="486"/>
      <c r="J21" s="486"/>
      <c r="K21" s="486"/>
      <c r="L21" s="486"/>
      <c r="M21" s="486"/>
      <c r="N21" s="486"/>
      <c r="O21" s="486"/>
      <c r="P21" s="486"/>
      <c r="Q21" s="768" t="s">
        <v>659</v>
      </c>
      <c r="R21" s="769"/>
      <c r="S21" s="769"/>
      <c r="T21" s="769"/>
      <c r="U21" s="770"/>
      <c r="V21" s="487"/>
    </row>
    <row r="22" spans="1:22" s="199" customFormat="1" ht="15.75" thickBot="1">
      <c r="A22" s="493"/>
      <c r="B22" s="494"/>
      <c r="C22" s="494"/>
      <c r="D22" s="494"/>
      <c r="E22" s="494"/>
      <c r="F22" s="494"/>
      <c r="G22" s="494"/>
      <c r="H22" s="494"/>
      <c r="I22" s="494"/>
      <c r="J22" s="494"/>
      <c r="K22" s="494"/>
      <c r="L22" s="494"/>
      <c r="M22" s="494"/>
      <c r="N22" s="494"/>
      <c r="O22" s="494"/>
      <c r="P22" s="494"/>
      <c r="Q22" s="771"/>
      <c r="R22" s="772"/>
      <c r="S22" s="772"/>
      <c r="T22" s="772"/>
      <c r="U22" s="773"/>
      <c r="V22" s="496"/>
    </row>
    <row r="23" spans="1:22" s="199" customFormat="1">
      <c r="A23" s="198"/>
      <c r="B23" s="198"/>
      <c r="C23" s="198"/>
      <c r="D23" s="198"/>
      <c r="E23" s="198"/>
      <c r="F23" s="198"/>
      <c r="G23" s="198"/>
      <c r="H23" s="198"/>
      <c r="I23" s="198"/>
      <c r="J23" s="198"/>
      <c r="K23" s="198"/>
      <c r="L23" s="198"/>
      <c r="M23" s="198"/>
      <c r="N23" s="198"/>
      <c r="O23" s="198"/>
    </row>
    <row r="24" spans="1:22" s="199" customFormat="1"/>
    <row r="25" spans="1:22" s="199" customFormat="1"/>
    <row r="26" spans="1:22" s="199" customFormat="1"/>
    <row r="27" spans="1:22" s="199" customFormat="1"/>
    <row r="28" spans="1:22" s="199" customFormat="1"/>
    <row r="29" spans="1:22" s="199" customFormat="1"/>
    <row r="30" spans="1:22" s="199" customFormat="1"/>
    <row r="31" spans="1:22" s="199" customFormat="1"/>
    <row r="32" spans="1:22" s="199" customFormat="1"/>
    <row r="33" s="199" customFormat="1"/>
    <row r="34" s="199" customFormat="1"/>
    <row r="35" s="199" customFormat="1"/>
    <row r="36" s="199" customFormat="1"/>
    <row r="37" s="199" customFormat="1"/>
    <row r="38" s="199" customFormat="1"/>
    <row r="39" s="199" customFormat="1"/>
    <row r="40" s="199" customFormat="1"/>
    <row r="41" s="199" customFormat="1"/>
    <row r="42" s="199" customFormat="1"/>
    <row r="43" s="199" customFormat="1"/>
    <row r="44" s="199" customFormat="1"/>
    <row r="45" s="199" customFormat="1"/>
    <row r="46" s="199" customFormat="1"/>
    <row r="47" s="199" customFormat="1"/>
    <row r="48" s="199" customFormat="1"/>
    <row r="49" s="199" customFormat="1"/>
    <row r="50" s="199" customFormat="1"/>
    <row r="51" s="199" customFormat="1"/>
    <row r="52" s="199" customFormat="1"/>
    <row r="53" s="199" customFormat="1"/>
    <row r="54" s="199" customFormat="1"/>
    <row r="55" s="199" customFormat="1"/>
    <row r="56" s="199" customFormat="1"/>
    <row r="57" s="199" customFormat="1"/>
    <row r="58" s="199" customFormat="1"/>
    <row r="59" s="199" customFormat="1"/>
    <row r="60" s="199" customFormat="1"/>
    <row r="61" s="199" customFormat="1"/>
    <row r="62" s="199" customFormat="1"/>
    <row r="63" s="199" customFormat="1"/>
    <row r="64" s="199" customFormat="1"/>
    <row r="65" s="199" customFormat="1"/>
    <row r="66" s="199" customFormat="1"/>
    <row r="67" s="199" customFormat="1"/>
    <row r="68" s="199" customFormat="1"/>
    <row r="69" s="199" customFormat="1"/>
    <row r="70" s="199" customFormat="1"/>
    <row r="71" s="199" customFormat="1"/>
    <row r="72" s="199" customFormat="1"/>
    <row r="73" s="199" customFormat="1"/>
    <row r="74" s="199" customFormat="1"/>
    <row r="75" s="199" customFormat="1"/>
    <row r="76" s="199" customFormat="1"/>
    <row r="77" s="199" customFormat="1"/>
    <row r="78" s="199" customFormat="1"/>
    <row r="79" s="199" customFormat="1"/>
    <row r="80" s="199" customFormat="1"/>
    <row r="81" s="199" customFormat="1"/>
    <row r="82" s="199" customFormat="1"/>
    <row r="83" s="199" customFormat="1"/>
    <row r="84" s="199" customFormat="1"/>
    <row r="85" s="199" customFormat="1"/>
    <row r="86" s="199" customFormat="1"/>
    <row r="87" s="199" customFormat="1"/>
    <row r="88" s="199" customFormat="1"/>
    <row r="89" s="199" customFormat="1"/>
    <row r="90" s="199" customFormat="1"/>
    <row r="91" s="199" customFormat="1"/>
    <row r="92" s="199" customFormat="1"/>
    <row r="93" s="199" customFormat="1"/>
    <row r="94" s="199" customFormat="1"/>
    <row r="95" s="199" customFormat="1"/>
    <row r="96" s="199" customFormat="1"/>
    <row r="97" s="199" customFormat="1"/>
    <row r="98" s="199" customFormat="1"/>
    <row r="99" s="199" customFormat="1"/>
    <row r="100" s="199" customFormat="1"/>
    <row r="101" s="199" customFormat="1"/>
    <row r="102" s="199" customFormat="1"/>
    <row r="103" s="199" customFormat="1"/>
    <row r="104" s="199" customFormat="1"/>
    <row r="105" s="199" customFormat="1"/>
    <row r="106" s="199" customFormat="1"/>
    <row r="107" s="199" customFormat="1"/>
    <row r="108" s="199" customFormat="1"/>
    <row r="109" s="199" customFormat="1"/>
    <row r="110" s="199" customFormat="1"/>
    <row r="111" s="199" customFormat="1"/>
    <row r="112" s="199" customFormat="1"/>
    <row r="113" s="199" customFormat="1"/>
    <row r="114" s="199" customFormat="1"/>
    <row r="115" s="199" customFormat="1"/>
    <row r="116" s="199" customFormat="1"/>
    <row r="117" s="199" customFormat="1"/>
    <row r="118" s="199" customFormat="1"/>
    <row r="119" s="199" customFormat="1"/>
    <row r="120" s="199" customFormat="1"/>
    <row r="121" s="199" customFormat="1"/>
    <row r="122" s="199" customFormat="1"/>
    <row r="123" s="199" customFormat="1"/>
    <row r="124" s="199" customFormat="1"/>
    <row r="125" s="199" customFormat="1"/>
    <row r="126" s="199" customFormat="1"/>
    <row r="127" s="199" customFormat="1"/>
    <row r="128" s="199" customFormat="1"/>
    <row r="129" s="199" customFormat="1"/>
    <row r="130" s="199" customFormat="1"/>
    <row r="131" s="199" customFormat="1"/>
    <row r="132" s="199" customFormat="1"/>
    <row r="133" s="199" customFormat="1"/>
    <row r="134" s="199" customFormat="1"/>
    <row r="135" s="199" customFormat="1"/>
    <row r="136" s="199" customFormat="1"/>
    <row r="137" s="199" customFormat="1"/>
    <row r="138" s="199" customFormat="1"/>
    <row r="139" s="199" customFormat="1"/>
    <row r="140" s="199" customFormat="1"/>
    <row r="141" s="199" customFormat="1"/>
    <row r="142" s="199" customFormat="1"/>
    <row r="143" s="199" customFormat="1"/>
    <row r="144" s="199" customFormat="1"/>
    <row r="145" s="199" customFormat="1"/>
    <row r="146" s="199" customFormat="1"/>
    <row r="147" s="199" customFormat="1"/>
    <row r="148" s="199" customFormat="1"/>
    <row r="149" s="199" customFormat="1"/>
    <row r="150" s="199" customFormat="1"/>
    <row r="151" s="199" customFormat="1"/>
    <row r="152" s="199" customFormat="1"/>
    <row r="153" s="199" customFormat="1"/>
    <row r="154" s="199" customFormat="1"/>
    <row r="155" s="199" customFormat="1"/>
    <row r="156" s="199" customFormat="1"/>
    <row r="157" s="199" customFormat="1"/>
    <row r="158" s="199" customFormat="1"/>
    <row r="159" s="199" customFormat="1"/>
    <row r="160" s="199" customFormat="1"/>
    <row r="161" s="199" customFormat="1"/>
    <row r="162" s="199" customFormat="1"/>
    <row r="163" s="199" customFormat="1"/>
    <row r="164" s="199" customFormat="1"/>
    <row r="165" s="199" customFormat="1"/>
    <row r="166" s="199" customFormat="1"/>
    <row r="167" s="199" customFormat="1"/>
    <row r="168" s="199" customFormat="1"/>
    <row r="169" s="199" customFormat="1"/>
    <row r="170" s="199" customFormat="1"/>
    <row r="171" s="199" customFormat="1"/>
    <row r="172" s="199" customFormat="1"/>
    <row r="173" s="199" customFormat="1"/>
    <row r="174" s="199" customFormat="1"/>
    <row r="175" s="199" customFormat="1"/>
    <row r="176" s="199" customFormat="1"/>
    <row r="177" s="199" customFormat="1"/>
    <row r="178" s="199" customFormat="1"/>
    <row r="179" s="199" customFormat="1"/>
    <row r="180" s="199" customFormat="1"/>
    <row r="181" s="199" customFormat="1"/>
    <row r="182" s="199" customFormat="1"/>
    <row r="183" s="199" customFormat="1"/>
    <row r="184" s="199" customFormat="1"/>
    <row r="185" s="199" customFormat="1"/>
    <row r="186" s="199" customFormat="1"/>
    <row r="187" s="199" customFormat="1"/>
    <row r="188" s="199" customFormat="1"/>
    <row r="189" s="199" customFormat="1"/>
    <row r="190" s="199" customFormat="1"/>
    <row r="191" s="199" customFormat="1"/>
    <row r="192" s="199" customFormat="1"/>
    <row r="193" s="199" customFormat="1"/>
    <row r="194" s="199" customFormat="1"/>
    <row r="195" s="199" customFormat="1"/>
    <row r="196" s="199" customFormat="1"/>
    <row r="197" s="199" customFormat="1"/>
    <row r="198" s="199" customFormat="1"/>
    <row r="199" s="199" customFormat="1"/>
    <row r="200" s="199" customFormat="1"/>
    <row r="201" s="199" customFormat="1"/>
    <row r="202" s="199" customFormat="1"/>
    <row r="203" s="199" customFormat="1"/>
    <row r="204" s="199" customFormat="1"/>
    <row r="205" s="199" customFormat="1"/>
    <row r="206" s="199" customFormat="1"/>
    <row r="207" s="199" customFormat="1"/>
    <row r="208" s="199" customFormat="1"/>
    <row r="209" s="199" customFormat="1"/>
    <row r="210" s="199" customFormat="1"/>
    <row r="211" s="199" customFormat="1"/>
    <row r="212" s="199" customFormat="1"/>
    <row r="213" s="199" customFormat="1"/>
    <row r="214" s="199" customFormat="1"/>
    <row r="215" s="199" customFormat="1"/>
    <row r="216" s="199" customFormat="1"/>
    <row r="217" s="199" customFormat="1"/>
    <row r="218" s="199" customFormat="1"/>
    <row r="219" s="199" customFormat="1"/>
    <row r="220" s="199" customFormat="1"/>
    <row r="221" s="199" customFormat="1"/>
    <row r="222" s="199" customFormat="1"/>
    <row r="223" s="199" customFormat="1"/>
    <row r="224" s="199" customFormat="1"/>
    <row r="225" s="199" customFormat="1"/>
    <row r="226" s="199" customFormat="1"/>
    <row r="227" s="199" customFormat="1"/>
    <row r="228" s="199" customFormat="1"/>
    <row r="229" s="199" customFormat="1"/>
    <row r="230" s="199" customFormat="1"/>
    <row r="231" s="199" customFormat="1"/>
    <row r="232" s="199" customFormat="1"/>
    <row r="233" s="199" customFormat="1"/>
    <row r="234" s="199" customFormat="1"/>
    <row r="235" s="199" customFormat="1"/>
    <row r="236" s="199" customFormat="1"/>
    <row r="237" s="199" customFormat="1"/>
    <row r="238" s="199" customFormat="1"/>
    <row r="239" s="199" customFormat="1"/>
    <row r="240" s="199" customFormat="1"/>
    <row r="241" s="199" customFormat="1"/>
    <row r="242" s="199" customFormat="1"/>
    <row r="243" s="199" customFormat="1"/>
    <row r="244" s="199" customFormat="1"/>
    <row r="245" s="199" customFormat="1"/>
    <row r="246" s="199" customFormat="1"/>
    <row r="247" s="199" customFormat="1"/>
    <row r="248" s="199" customFormat="1"/>
    <row r="249" s="199" customFormat="1"/>
    <row r="250" s="199" customFormat="1"/>
    <row r="251" s="199" customFormat="1"/>
    <row r="252" s="199" customFormat="1"/>
    <row r="253" s="199" customFormat="1"/>
    <row r="254" s="199" customFormat="1"/>
    <row r="255" s="199" customFormat="1"/>
    <row r="256" s="199" customFormat="1"/>
    <row r="257" s="199" customFormat="1"/>
    <row r="258" s="199" customFormat="1"/>
    <row r="259" s="199" customFormat="1"/>
    <row r="260" s="199" customFormat="1"/>
    <row r="261" s="199" customFormat="1"/>
    <row r="262" s="199" customFormat="1"/>
    <row r="263" s="199" customFormat="1"/>
    <row r="264" s="199" customFormat="1"/>
    <row r="265" s="199" customFormat="1"/>
    <row r="266" s="199" customFormat="1"/>
    <row r="267" s="199" customFormat="1"/>
    <row r="268" s="199" customFormat="1"/>
    <row r="269" s="199" customFormat="1"/>
    <row r="270" s="199" customFormat="1"/>
    <row r="271" s="199" customFormat="1"/>
    <row r="272" s="199" customFormat="1"/>
    <row r="273" s="199" customFormat="1"/>
    <row r="274" s="199" customFormat="1"/>
    <row r="275" s="199" customFormat="1"/>
    <row r="276" s="199" customFormat="1"/>
    <row r="277" s="199" customFormat="1"/>
    <row r="278" s="199" customFormat="1"/>
    <row r="279" s="199" customFormat="1"/>
    <row r="280" s="199" customFormat="1"/>
    <row r="281" s="199" customFormat="1"/>
    <row r="282" s="199" customFormat="1"/>
    <row r="283" s="199" customFormat="1"/>
    <row r="284" s="199" customFormat="1"/>
    <row r="285" s="199" customFormat="1"/>
    <row r="286" s="199" customFormat="1"/>
    <row r="287" s="199" customFormat="1"/>
    <row r="288" s="199" customFormat="1"/>
    <row r="289" s="199" customFormat="1"/>
    <row r="290" s="199" customFormat="1"/>
    <row r="291" s="199" customFormat="1"/>
    <row r="292" s="199" customFormat="1"/>
    <row r="293" s="199" customFormat="1"/>
    <row r="294" s="199" customFormat="1"/>
    <row r="295" s="199" customFormat="1"/>
    <row r="296" s="199" customFormat="1"/>
    <row r="297" s="199" customFormat="1"/>
    <row r="298" s="199" customFormat="1"/>
    <row r="299" s="199" customFormat="1"/>
    <row r="300" s="199" customFormat="1"/>
    <row r="301" s="199" customFormat="1"/>
    <row r="302" s="199" customFormat="1"/>
    <row r="303" s="199" customFormat="1"/>
    <row r="304" s="199" customFormat="1"/>
    <row r="305" s="199" customFormat="1"/>
    <row r="306" s="199" customFormat="1"/>
    <row r="307" s="199" customFormat="1"/>
    <row r="308" s="199" customFormat="1"/>
    <row r="309" s="199" customFormat="1"/>
    <row r="310" s="199" customFormat="1"/>
    <row r="311" s="199" customFormat="1"/>
    <row r="312" s="199" customFormat="1"/>
    <row r="313" s="199" customFormat="1"/>
    <row r="314" s="199" customFormat="1"/>
    <row r="315" s="199" customFormat="1"/>
    <row r="316" s="199" customFormat="1"/>
    <row r="317" s="199" customFormat="1"/>
    <row r="318" s="199" customFormat="1"/>
    <row r="319" s="199" customFormat="1"/>
    <row r="320" s="199" customFormat="1"/>
    <row r="321" s="199" customFormat="1"/>
    <row r="322" s="199" customFormat="1"/>
    <row r="323" s="199" customFormat="1"/>
    <row r="324" s="199" customFormat="1"/>
    <row r="325" s="199" customFormat="1"/>
    <row r="326" s="199" customFormat="1"/>
    <row r="327" s="199" customFormat="1"/>
    <row r="328" s="199" customFormat="1"/>
    <row r="329" s="199" customFormat="1"/>
    <row r="330" s="199" customFormat="1"/>
    <row r="331" s="199" customFormat="1"/>
    <row r="332" s="199" customFormat="1"/>
    <row r="333" s="199" customFormat="1"/>
    <row r="334" s="199" customFormat="1"/>
    <row r="335" s="199" customFormat="1"/>
    <row r="336" s="199" customFormat="1"/>
    <row r="337" s="199" customFormat="1"/>
    <row r="338" s="199" customFormat="1"/>
    <row r="339" s="199" customFormat="1"/>
    <row r="340" s="199" customFormat="1"/>
    <row r="341" s="199" customFormat="1"/>
    <row r="342" s="199" customFormat="1"/>
    <row r="343" s="199" customFormat="1"/>
    <row r="344" s="199" customFormat="1"/>
    <row r="345" s="199" customFormat="1"/>
    <row r="346" s="199" customFormat="1"/>
    <row r="347" s="199" customFormat="1"/>
    <row r="348" s="199" customFormat="1"/>
    <row r="349" s="199" customFormat="1"/>
    <row r="350" s="199" customFormat="1"/>
    <row r="351" s="199" customFormat="1"/>
    <row r="352" s="199" customFormat="1"/>
    <row r="353" s="199" customFormat="1"/>
    <row r="354" s="199" customFormat="1"/>
    <row r="355" s="199" customFormat="1"/>
    <row r="356" s="199" customFormat="1"/>
    <row r="357" s="199" customFormat="1"/>
    <row r="358" s="199" customFormat="1"/>
    <row r="359" s="199" customFormat="1"/>
    <row r="360" s="199" customFormat="1"/>
    <row r="361" s="199" customFormat="1"/>
    <row r="362" s="199" customFormat="1"/>
    <row r="363" s="199" customFormat="1"/>
    <row r="364" s="199" customFormat="1"/>
    <row r="365" s="199" customFormat="1"/>
    <row r="366" s="199" customFormat="1"/>
    <row r="367" s="199" customFormat="1"/>
    <row r="368" s="199" customFormat="1"/>
    <row r="369" s="199" customFormat="1"/>
    <row r="370" s="199" customFormat="1"/>
    <row r="371" s="199" customFormat="1"/>
    <row r="372" s="199" customFormat="1"/>
    <row r="373" s="199" customFormat="1"/>
    <row r="374" s="199" customFormat="1"/>
    <row r="375" s="199" customFormat="1"/>
    <row r="376" s="199" customFormat="1"/>
    <row r="377" s="199" customFormat="1"/>
    <row r="378" s="199" customFormat="1"/>
    <row r="379" s="199" customFormat="1"/>
    <row r="380" s="199" customFormat="1"/>
    <row r="381" s="199" customFormat="1"/>
    <row r="382" s="199" customFormat="1"/>
    <row r="383" s="199" customFormat="1"/>
    <row r="384" s="199" customFormat="1"/>
    <row r="385" s="199" customFormat="1"/>
    <row r="386" s="199" customFormat="1"/>
    <row r="387" s="199" customFormat="1"/>
    <row r="388" s="199" customFormat="1"/>
    <row r="389" s="199" customFormat="1"/>
    <row r="390" s="199" customFormat="1"/>
    <row r="391" s="199" customFormat="1"/>
    <row r="392" s="199" customFormat="1"/>
    <row r="393" s="199" customFormat="1"/>
    <row r="394" s="199" customFormat="1"/>
    <row r="395" s="199" customFormat="1"/>
    <row r="396" s="199" customFormat="1"/>
    <row r="397" s="199" customFormat="1"/>
    <row r="398" s="199" customFormat="1"/>
    <row r="399" s="199" customFormat="1"/>
    <row r="400" s="199" customFormat="1"/>
    <row r="401" s="199" customFormat="1"/>
    <row r="402" s="199" customFormat="1"/>
    <row r="403" s="199" customFormat="1"/>
    <row r="404" s="199" customFormat="1"/>
    <row r="405" s="199" customFormat="1"/>
    <row r="406" s="199" customFormat="1"/>
    <row r="407" s="199" customFormat="1"/>
    <row r="408" s="199" customFormat="1"/>
    <row r="409" s="199" customFormat="1"/>
    <row r="410" s="199" customFormat="1"/>
    <row r="411" s="199" customFormat="1"/>
    <row r="412" s="199" customFormat="1"/>
    <row r="413" s="199" customFormat="1"/>
    <row r="414" s="199" customFormat="1"/>
    <row r="415" s="199" customFormat="1"/>
    <row r="416" s="199" customFormat="1"/>
    <row r="417" s="199" customFormat="1"/>
    <row r="418" s="199" customFormat="1"/>
    <row r="419" s="199" customFormat="1"/>
    <row r="420" s="199" customFormat="1"/>
    <row r="421" s="199" customFormat="1"/>
    <row r="422" s="199" customFormat="1"/>
    <row r="423" s="199" customFormat="1"/>
    <row r="424" s="199" customFormat="1"/>
    <row r="425" s="199" customFormat="1"/>
    <row r="426" s="199" customFormat="1"/>
    <row r="427" s="199" customFormat="1"/>
    <row r="428" s="199" customFormat="1"/>
    <row r="429" s="199" customFormat="1"/>
    <row r="430" s="199" customFormat="1"/>
    <row r="431" s="199" customFormat="1"/>
    <row r="432" s="199" customFormat="1"/>
    <row r="433" s="199" customFormat="1"/>
    <row r="434" s="199" customFormat="1"/>
    <row r="435" s="199" customFormat="1"/>
    <row r="436" s="199" customFormat="1"/>
    <row r="437" s="199" customFormat="1"/>
    <row r="438" s="199" customFormat="1"/>
    <row r="439" s="199" customFormat="1"/>
    <row r="440" s="199" customFormat="1"/>
    <row r="441" s="199" customFormat="1"/>
    <row r="442" s="199" customFormat="1"/>
    <row r="443" s="199" customFormat="1"/>
    <row r="444" s="199" customFormat="1"/>
    <row r="445" s="199" customFormat="1"/>
    <row r="446" s="199" customFormat="1"/>
    <row r="447" s="199" customFormat="1"/>
    <row r="448" s="199" customFormat="1"/>
    <row r="449" s="199" customFormat="1"/>
    <row r="450" s="199" customFormat="1"/>
    <row r="451" s="199" customFormat="1"/>
    <row r="452" s="199" customFormat="1"/>
    <row r="453" s="199" customFormat="1"/>
    <row r="454" s="199" customFormat="1"/>
    <row r="455" s="199" customFormat="1"/>
    <row r="456" s="199" customFormat="1"/>
    <row r="457" s="199" customFormat="1"/>
    <row r="458" s="199" customFormat="1"/>
    <row r="459" s="199" customFormat="1"/>
    <row r="460" s="199" customFormat="1"/>
    <row r="461" s="199" customFormat="1"/>
    <row r="462" s="199" customFormat="1"/>
    <row r="463" s="199" customFormat="1"/>
    <row r="464" s="199" customFormat="1"/>
    <row r="465" s="199" customFormat="1"/>
    <row r="466" s="199" customFormat="1"/>
    <row r="467" s="199" customFormat="1"/>
    <row r="468" s="199" customFormat="1"/>
    <row r="469" s="199" customFormat="1"/>
    <row r="470" s="199" customFormat="1"/>
    <row r="471" s="199" customFormat="1"/>
    <row r="472" s="199" customFormat="1"/>
    <row r="473" s="199" customFormat="1"/>
    <row r="474" s="199" customFormat="1"/>
    <row r="475" s="199" customFormat="1"/>
    <row r="476" s="199" customFormat="1"/>
    <row r="477" s="199" customFormat="1"/>
    <row r="478" s="199" customFormat="1"/>
    <row r="479" s="199" customFormat="1"/>
    <row r="480" s="199" customFormat="1"/>
    <row r="481" s="199" customFormat="1"/>
    <row r="482" s="199" customFormat="1"/>
    <row r="483" s="199" customFormat="1"/>
    <row r="484" s="199" customFormat="1"/>
    <row r="485" s="199" customFormat="1"/>
    <row r="486" s="199" customFormat="1"/>
    <row r="487" s="199" customFormat="1"/>
    <row r="488" s="199" customFormat="1"/>
    <row r="489" s="199" customFormat="1"/>
    <row r="490" s="199" customFormat="1"/>
    <row r="491" s="199" customFormat="1"/>
    <row r="492" s="199" customFormat="1"/>
    <row r="493" s="199" customFormat="1"/>
    <row r="494" s="199" customFormat="1"/>
    <row r="495" s="199" customFormat="1"/>
    <row r="496" s="199" customFormat="1"/>
    <row r="497" s="199" customFormat="1"/>
    <row r="498" s="199" customFormat="1"/>
    <row r="499" s="199" customFormat="1"/>
    <row r="500" s="199" customFormat="1"/>
    <row r="501" s="199" customFormat="1"/>
    <row r="502" s="199" customFormat="1"/>
    <row r="503" s="199" customFormat="1"/>
    <row r="504" s="199" customFormat="1"/>
    <row r="505" s="199" customFormat="1"/>
    <row r="506" s="199" customFormat="1"/>
    <row r="507" s="199" customFormat="1"/>
    <row r="508" s="199" customFormat="1"/>
    <row r="509" s="199" customFormat="1"/>
    <row r="510" s="199" customFormat="1"/>
    <row r="511" s="199" customFormat="1"/>
    <row r="512" s="199" customFormat="1"/>
    <row r="513" s="199" customFormat="1"/>
    <row r="514" s="199" customFormat="1"/>
    <row r="515" s="199" customFormat="1"/>
    <row r="516" s="199" customFormat="1"/>
    <row r="517" s="199" customFormat="1"/>
    <row r="518" s="199" customFormat="1"/>
    <row r="519" s="199" customFormat="1"/>
    <row r="520" s="199" customFormat="1"/>
    <row r="521" s="199" customFormat="1"/>
    <row r="522" s="199" customFormat="1"/>
    <row r="523" s="199" customFormat="1"/>
    <row r="524" s="199" customFormat="1"/>
    <row r="525" s="199" customFormat="1"/>
    <row r="526" s="199" customFormat="1"/>
    <row r="527" s="199" customFormat="1"/>
    <row r="528" s="199" customFormat="1"/>
    <row r="529" s="199" customFormat="1"/>
    <row r="530" s="199" customFormat="1"/>
    <row r="531" s="199" customFormat="1"/>
    <row r="532" s="199" customFormat="1"/>
    <row r="533" s="199" customFormat="1"/>
    <row r="534" s="199" customFormat="1"/>
    <row r="535" s="199" customFormat="1"/>
    <row r="536" s="199" customFormat="1"/>
    <row r="537" s="199" customFormat="1"/>
    <row r="538" s="199" customFormat="1"/>
    <row r="539" s="199" customFormat="1"/>
    <row r="540" s="199" customFormat="1"/>
    <row r="541" s="199" customFormat="1"/>
    <row r="542" s="199" customFormat="1"/>
    <row r="543" s="199" customFormat="1"/>
    <row r="544" s="199" customFormat="1"/>
    <row r="545" s="199" customFormat="1"/>
    <row r="546" s="199" customFormat="1"/>
    <row r="547" s="199" customFormat="1"/>
    <row r="548" s="199" customFormat="1"/>
    <row r="549" s="199" customFormat="1"/>
    <row r="550" s="199" customFormat="1"/>
    <row r="551" s="199" customFormat="1"/>
    <row r="552" s="199" customFormat="1"/>
    <row r="553" s="199" customFormat="1"/>
    <row r="554" s="199" customFormat="1"/>
    <row r="555" s="199" customFormat="1"/>
    <row r="556" s="199" customFormat="1"/>
    <row r="557" s="199" customFormat="1"/>
    <row r="558" s="199" customFormat="1"/>
    <row r="559" s="199" customFormat="1"/>
    <row r="560" s="199" customFormat="1"/>
    <row r="561" s="199" customFormat="1"/>
    <row r="562" s="199" customFormat="1"/>
    <row r="563" s="199" customFormat="1"/>
    <row r="564" s="199" customFormat="1"/>
    <row r="565" s="199" customFormat="1"/>
    <row r="566" s="199" customFormat="1"/>
    <row r="567" s="199" customFormat="1"/>
  </sheetData>
  <sheetProtection password="85B9" sheet="1" objects="1" scenarios="1" selectLockedCells="1"/>
  <protectedRanges>
    <protectedRange sqref="B8:M10" name="Range1"/>
  </protectedRanges>
  <mergeCells count="10">
    <mergeCell ref="A1:D1"/>
    <mergeCell ref="E1:V1"/>
    <mergeCell ref="H8:L10"/>
    <mergeCell ref="A2:V4"/>
    <mergeCell ref="Q11:U12"/>
    <mergeCell ref="Q13:U14"/>
    <mergeCell ref="Q15:U16"/>
    <mergeCell ref="Q17:U18"/>
    <mergeCell ref="Q19:U20"/>
    <mergeCell ref="Q21:U22"/>
  </mergeCells>
  <dataValidations count="3">
    <dataValidation type="whole" allowBlank="1" showInputMessage="1" showErrorMessage="1" error="Please Enter Valid Roll Number" sqref="M8:M10 E8:F8">
      <formula1>301</formula1>
      <formula2>600</formula2>
    </dataValidation>
    <dataValidation type="whole" allowBlank="1" showInputMessage="1" showErrorMessage="1" sqref="H8:L10">
      <formula1>601</formula1>
      <formula2>900</formula2>
    </dataValidation>
    <dataValidation type="whole" allowBlank="1" showInputMessage="1" showErrorMessage="1" error="Please Enter Valid Roll Number" sqref="B8:D10">
      <formula1>601</formula1>
      <formula2>900</formula2>
    </dataValidation>
  </dataValidation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>
  <dimension ref="A1:CM200"/>
  <sheetViews>
    <sheetView workbookViewId="0">
      <selection activeCell="L5" sqref="L5:O5"/>
    </sheetView>
  </sheetViews>
  <sheetFormatPr defaultRowHeight="18.75"/>
  <cols>
    <col min="1" max="1" width="5" style="209" customWidth="1"/>
    <col min="2" max="2" width="12.7109375" style="209" customWidth="1"/>
    <col min="3" max="3" width="12.42578125" style="209" customWidth="1"/>
    <col min="4" max="4" width="7.28515625" style="209" customWidth="1"/>
    <col min="5" max="10" width="5" style="209" customWidth="1"/>
    <col min="11" max="12" width="5.7109375" style="209" customWidth="1"/>
    <col min="13" max="16" width="5" style="209" customWidth="1"/>
    <col min="17" max="18" width="5.7109375" style="209" customWidth="1"/>
    <col min="19" max="19" width="5" style="209" customWidth="1"/>
    <col min="20" max="22" width="5.7109375" style="209" customWidth="1"/>
    <col min="23" max="24" width="5" style="209" customWidth="1"/>
    <col min="25" max="25" width="14" style="209" customWidth="1"/>
    <col min="26" max="26" width="13.85546875" style="209" customWidth="1"/>
    <col min="27" max="27" width="7.28515625" style="209" customWidth="1"/>
    <col min="28" max="47" width="5" style="209" customWidth="1"/>
    <col min="48" max="48" width="15" style="209" customWidth="1"/>
    <col min="49" max="49" width="14.28515625" style="209" customWidth="1"/>
    <col min="50" max="50" width="6.140625" style="209" customWidth="1"/>
    <col min="51" max="69" width="5" style="209" customWidth="1"/>
    <col min="70" max="90" width="9.140625" style="209"/>
    <col min="91" max="91" width="0.140625" style="209" customWidth="1"/>
    <col min="92" max="16384" width="9.140625" style="209"/>
  </cols>
  <sheetData>
    <row r="1" spans="1:69" ht="4.5" customHeight="1" thickBot="1"/>
    <row r="2" spans="1:69" ht="20.25">
      <c r="A2" s="210"/>
      <c r="B2" s="211"/>
      <c r="C2" s="211"/>
      <c r="D2" s="211"/>
      <c r="E2" s="212"/>
      <c r="F2" s="212"/>
      <c r="G2" s="212"/>
      <c r="H2" s="212"/>
      <c r="I2" s="212"/>
      <c r="J2" s="212"/>
      <c r="K2" s="212"/>
      <c r="L2" s="212"/>
      <c r="M2" s="212"/>
      <c r="N2" s="212"/>
      <c r="O2" s="212"/>
      <c r="P2" s="211"/>
      <c r="Q2" s="211"/>
      <c r="R2" s="211"/>
      <c r="S2" s="211"/>
      <c r="T2" s="211"/>
      <c r="U2" s="211"/>
      <c r="V2" s="211"/>
      <c r="W2" s="213"/>
      <c r="X2" s="214">
        <v>26</v>
      </c>
      <c r="Y2" s="215" t="str">
        <f>IF(AND($L$5="sixth"),key!C34,IF(AND($L$5="Seventh"),key!C134,IF(AND($L$5="eighth"),key!C234,"")))</f>
        <v/>
      </c>
      <c r="Z2" s="215" t="str">
        <f>IF(AND($L$5="sixth"),key!D34,IF(AND($L$5="Seventh"),key!D134,IF(AND($L$5="eighth"),key!D234,"")))</f>
        <v/>
      </c>
      <c r="AA2" s="216" t="str">
        <f>IF(AND($L$5="sixth"),key!F34,IF(AND($L$5="Seventh"),key!F134,IF(AND($L$5="eighth"),key!F234,"")))</f>
        <v/>
      </c>
      <c r="AB2" s="216" t="str">
        <f>IF(AND($L$5="sixth"),key!G34,IF(AND($L$5="Seventh"),key!G134,IF(AND($L$5="eighth"),key!G234,"")))</f>
        <v/>
      </c>
      <c r="AC2" s="216" t="str">
        <f>IF(AND($L$5="sixth"),key!H34,IF(AND($L$5="Seventh"),key!H134,IF(AND($L$5="eighth"),key!H234,"")))</f>
        <v/>
      </c>
      <c r="AD2" s="216" t="str">
        <f>IF(AND($L$5="sixth"),key!J34,IF(AND($L$5="Seventh"),key!J134,IF(AND($L$5="eighth"),key!J234,"")))</f>
        <v/>
      </c>
      <c r="AE2" s="216" t="str">
        <f>IF(AND($L$5="sixth"),key!K34,IF(AND($L$5="Seventh"),key!K134,IF(AND($L$5="eighth"),key!K234,"")))</f>
        <v/>
      </c>
      <c r="AF2" s="216" t="str">
        <f>IF(AND($L$5="sixth"),key!L34,IF(AND($L$5="Seventh"),key!L134,IF(AND($L$5="eighth"),key!L234,"")))</f>
        <v/>
      </c>
      <c r="AG2" s="216" t="str">
        <f>IF(AND($L$5="sixth"),key!N34,IF(AND($L$5="Seventh"),key!N134,IF(AND($L$5="eighth"),key!N234,"")))</f>
        <v/>
      </c>
      <c r="AH2" s="216" t="str">
        <f>IF(AND($L$5="sixth"),key!O34,IF(AND($L$5="Seventh"),key!O134,IF(AND($L$5="eighth"),key!O234,"")))</f>
        <v/>
      </c>
      <c r="AI2" s="216" t="str">
        <f>IF(AND($L$5="sixth"),key!P34,IF(AND($L$5="Seventh"),key!P134,IF(AND($L$5="eighth"),key!P234,"")))</f>
        <v/>
      </c>
      <c r="AJ2" s="216" t="str">
        <f>IF(AND($L$5="sixth"),key!R34,IF(AND($L$5="Seventh"),key!R134,IF(AND($L$5="eighth"),key!R234,"")))</f>
        <v/>
      </c>
      <c r="AK2" s="216" t="str">
        <f>IF(AND($L$5="sixth"),key!S34,IF(AND($L$5="Seventh"),key!S134,IF(AND($L$5="eighth"),key!S234,"")))</f>
        <v/>
      </c>
      <c r="AL2" s="216" t="str">
        <f>IF(AND($L$5="sixth"),key!T34,IF(AND($L$5="Seventh"),key!T134,IF(AND($L$5="eighth"),key!T234,"")))</f>
        <v/>
      </c>
      <c r="AM2" s="216" t="str">
        <f>IF(AND($L$5="sixth"),key!V34,IF(AND($L$5="Seventh"),key!V134,IF(AND($L$5="eighth"),key!V234,"")))</f>
        <v/>
      </c>
      <c r="AN2" s="216" t="str">
        <f>IF(AND($L$5="sixth"),key!W34,IF(AND($L$5="Seventh"),key!W134,IF(AND($L$5="eighth"),key!W234,"")))</f>
        <v/>
      </c>
      <c r="AO2" s="216" t="str">
        <f>IF(AND($L$5="sixth"),key!X34,IF(AND($L$5="Seventh"),key!X134,IF(AND($L$5="eighth"),key!X234,"")))</f>
        <v/>
      </c>
      <c r="AP2" s="216" t="str">
        <f>IF(AND($L$5="sixth"),key!Z34,IF(AND($L$5="Seventh"),key!Z134,IF(AND($L$5="eighth"),key!Z234,"")))</f>
        <v/>
      </c>
      <c r="AQ2" s="216" t="str">
        <f>IF(AND($L$5="sixth"),key!AA34,IF(AND($L$5="Seventh"),key!AA134,IF(AND($L$5="eighth"),key!AA234,"")))</f>
        <v/>
      </c>
      <c r="AR2" s="216" t="str">
        <f>IF(AND($L$5="sixth"),key!AB34,IF(AND($L$5="Seventh"),key!AB134,IF(AND($L$5="eighth"),key!AB234,"")))</f>
        <v/>
      </c>
      <c r="AS2" s="216" t="str">
        <f>IF(AND($L$5="sixth"),key!AC34,IF(AND($L$5="Seventh"),key!AC134,IF(AND($L$5="eighth"),key!AC234,"")))</f>
        <v/>
      </c>
      <c r="AT2" s="217" t="str">
        <f>IF(AND($L$5="sixth"),key!AD34,IF(AND($L$5="Seventh"),key!AD134,IF(AND($L$5="eighth"),key!AD234,"")))</f>
        <v/>
      </c>
      <c r="AU2" s="218">
        <v>54</v>
      </c>
      <c r="AV2" s="219" t="str">
        <f>IF(AND($L$5="sixth"),key!C62,IF(AND($L$5="Seventh"),key!C162,IF(AND($L$5="eighth"),key!C262,"")))</f>
        <v/>
      </c>
      <c r="AW2" s="219" t="str">
        <f>IF(AND($L$5="sixth"),key!D62,IF(AND($L$5="Seventh"),key!D162,IF(AND($L$5="eighth"),key!D262,"")))</f>
        <v/>
      </c>
      <c r="AX2" s="216" t="str">
        <f>IF(AND($L$5="sixth"),key!F62,IF(AND($L$5="Seventh"),key!F162,IF(AND($L$5="eighth"),key!F262,"")))</f>
        <v/>
      </c>
      <c r="AY2" s="216" t="str">
        <f>IF(AND($L$5="sixth"),key!G62,IF(AND($L$5="Seventh"),key!G162,IF(AND($L$5="eighth"),key!G262,"")))</f>
        <v/>
      </c>
      <c r="AZ2" s="216" t="str">
        <f>IF(AND($L$5="sixth"),key!H62,IF(AND($L$5="Seventh"),key!H162,IF(AND($L$5="eighth"),key!H262,"")))</f>
        <v/>
      </c>
      <c r="BA2" s="216" t="str">
        <f>IF(AND($L$5="sixth"),key!J62,IF(AND($L$5="Seventh"),key!J162,IF(AND($L$5="eighth"),key!J262,"")))</f>
        <v/>
      </c>
      <c r="BB2" s="216" t="str">
        <f>IF(AND($L$5="sixth"),key!K62,IF(AND($L$5="Seventh"),key!K162,IF(AND($L$5="eighth"),key!K262,"")))</f>
        <v/>
      </c>
      <c r="BC2" s="216" t="str">
        <f>IF(AND($L$5="sixth"),key!L62,IF(AND($L$5="Seventh"),key!L162,IF(AND($L$5="eighth"),key!L262,"")))</f>
        <v/>
      </c>
      <c r="BD2" s="216" t="str">
        <f>IF(AND($L$5="sixth"),key!N62,IF(AND($L$5="Seventh"),key!N162,IF(AND($L$5="eighth"),key!N262,"")))</f>
        <v/>
      </c>
      <c r="BE2" s="216" t="str">
        <f>IF(AND($L$5="sixth"),key!O62,IF(AND($L$5="Seventh"),key!O162,IF(AND($L$5="eighth"),key!O262,"")))</f>
        <v/>
      </c>
      <c r="BF2" s="216" t="str">
        <f>IF(AND($L$5="sixth"),key!P62,IF(AND($L$5="Seventh"),key!P162,IF(AND($L$5="eighth"),key!P262,"")))</f>
        <v/>
      </c>
      <c r="BG2" s="216" t="str">
        <f>IF(AND($L$5="sixth"),key!R62,IF(AND($L$5="Seventh"),key!R162,IF(AND($L$5="eighth"),key!R262,"")))</f>
        <v/>
      </c>
      <c r="BH2" s="216" t="str">
        <f>IF(AND($L$5="sixth"),key!S62,IF(AND($L$5="Seventh"),key!S162,IF(AND($L$5="eighth"),key!S262,"")))</f>
        <v/>
      </c>
      <c r="BI2" s="216" t="str">
        <f>IF(AND($L$5="sixth"),key!T62,IF(AND($L$5="Seventh"),key!T162,IF(AND($L$5="eighth"),key!T262,"")))</f>
        <v/>
      </c>
      <c r="BJ2" s="216" t="str">
        <f>IF(AND($L$5="sixth"),key!V62,IF(AND($L$5="Seventh"),key!V162,IF(AND($L$5="eighth"),key!V262,"")))</f>
        <v/>
      </c>
      <c r="BK2" s="216" t="str">
        <f>IF(AND($L$5="sixth"),key!W62,IF(AND($L$5="Seventh"),key!W162,IF(AND($L$5="eighth"),key!W262,"")))</f>
        <v/>
      </c>
      <c r="BL2" s="216" t="str">
        <f>IF(AND($L$5="sixth"),key!X62,IF(AND($L$5="Seventh"),key!X162,IF(AND($L$5="eighth"),key!X262,"")))</f>
        <v/>
      </c>
      <c r="BM2" s="216" t="str">
        <f>IF(AND($L$5="sixth"),key!Z62,IF(AND($L$5="Seventh"),key!Z162,IF(AND($L$5="eighth"),key!Z262,"")))</f>
        <v/>
      </c>
      <c r="BN2" s="216" t="str">
        <f>IF(AND($L$5="sixth"),key!AA62,IF(AND($L$5="Seventh"),key!AA162,IF(AND($L$5="eighth"),key!AA262,"")))</f>
        <v/>
      </c>
      <c r="BO2" s="216" t="str">
        <f>IF(AND($L$5="sixth"),key!AB62,IF(AND($L$5="Seventh"),key!AB162,IF(AND($L$5="eighth"),key!AB262,"")))</f>
        <v/>
      </c>
      <c r="BP2" s="216" t="str">
        <f>IF(AND($L$5="sixth"),key!AC62,IF(AND($L$5="Seventh"),key!AC162,IF(AND($L$5="eighth"),key!AC262,"")))</f>
        <v/>
      </c>
      <c r="BQ2" s="217" t="str">
        <f>IF(AND($L$5="sixth"),key!AD62,IF(AND($L$5="Seventh"),key!AD162,IF(AND($L$5="eighth"),key!AD262,"")))</f>
        <v/>
      </c>
    </row>
    <row r="3" spans="1:69">
      <c r="A3" s="220"/>
      <c r="B3" s="804" t="s">
        <v>547</v>
      </c>
      <c r="C3" s="804"/>
      <c r="D3" s="803" t="str">
        <f>Menu!K19</f>
        <v>fgUnh</v>
      </c>
      <c r="E3" s="803"/>
      <c r="F3" s="803"/>
      <c r="G3" s="803"/>
      <c r="H3" s="803"/>
      <c r="I3" s="803"/>
      <c r="J3" s="803"/>
      <c r="K3" s="42"/>
      <c r="L3" s="832" t="s">
        <v>548</v>
      </c>
      <c r="M3" s="832"/>
      <c r="N3" s="832"/>
      <c r="O3" s="832"/>
      <c r="P3" s="832"/>
      <c r="Q3" s="803" t="str">
        <f>IF(AND($L$5="sixth"),Menu!M19,IF(AND($L$5="Seventh"),Menu!Q19,IF(AND($L$5="eighth"),Menu!U19,"")))</f>
        <v>txnh'kflag</v>
      </c>
      <c r="R3" s="803"/>
      <c r="S3" s="803"/>
      <c r="T3" s="803"/>
      <c r="U3" s="803"/>
      <c r="V3" s="803"/>
      <c r="W3" s="805"/>
      <c r="X3" s="221">
        <v>27</v>
      </c>
      <c r="Y3" s="222" t="str">
        <f>IF(AND($L$5="sixth"),key!C35,IF(AND($L$5="Seventh"),key!C135,IF(AND($L$5="eighth"),key!C235,"")))</f>
        <v/>
      </c>
      <c r="Z3" s="222" t="str">
        <f>IF(AND($L$5="sixth"),key!D35,IF(AND($L$5="Seventh"),key!D135,IF(AND($L$5="eighth"),key!D235,"")))</f>
        <v/>
      </c>
      <c r="AA3" s="223" t="str">
        <f>IF(AND($L$5="sixth"),key!F35,IF(AND($L$5="Seventh"),key!F135,IF(AND($L$5="eighth"),key!F235,"")))</f>
        <v/>
      </c>
      <c r="AB3" s="223" t="str">
        <f>IF(AND($L$5="sixth"),key!G35,IF(AND($L$5="Seventh"),key!G135,IF(AND($L$5="eighth"),key!G235,"")))</f>
        <v/>
      </c>
      <c r="AC3" s="223" t="str">
        <f>IF(AND($L$5="sixth"),key!H35,IF(AND($L$5="Seventh"),key!H135,IF(AND($L$5="eighth"),key!H235,"")))</f>
        <v/>
      </c>
      <c r="AD3" s="223" t="str">
        <f>IF(AND($L$5="sixth"),key!J35,IF(AND($L$5="Seventh"),key!J135,IF(AND($L$5="eighth"),key!J235,"")))</f>
        <v/>
      </c>
      <c r="AE3" s="223" t="str">
        <f>IF(AND($L$5="sixth"),key!K35,IF(AND($L$5="Seventh"),key!K135,IF(AND($L$5="eighth"),key!K235,"")))</f>
        <v/>
      </c>
      <c r="AF3" s="223" t="str">
        <f>IF(AND($L$5="sixth"),key!L35,IF(AND($L$5="Seventh"),key!L135,IF(AND($L$5="eighth"),key!L235,"")))</f>
        <v/>
      </c>
      <c r="AG3" s="223" t="str">
        <f>IF(AND($L$5="sixth"),key!N35,IF(AND($L$5="Seventh"),key!N135,IF(AND($L$5="eighth"),key!N235,"")))</f>
        <v/>
      </c>
      <c r="AH3" s="223" t="str">
        <f>IF(AND($L$5="sixth"),key!O35,IF(AND($L$5="Seventh"),key!O135,IF(AND($L$5="eighth"),key!O235,"")))</f>
        <v/>
      </c>
      <c r="AI3" s="223" t="str">
        <f>IF(AND($L$5="sixth"),key!P35,IF(AND($L$5="Seventh"),key!P135,IF(AND($L$5="eighth"),key!P235,"")))</f>
        <v/>
      </c>
      <c r="AJ3" s="223" t="str">
        <f>IF(AND($L$5="sixth"),key!R35,IF(AND($L$5="Seventh"),key!R135,IF(AND($L$5="eighth"),key!R235,"")))</f>
        <v/>
      </c>
      <c r="AK3" s="223" t="str">
        <f>IF(AND($L$5="sixth"),key!S35,IF(AND($L$5="Seventh"),key!S135,IF(AND($L$5="eighth"),key!S235,"")))</f>
        <v/>
      </c>
      <c r="AL3" s="223" t="str">
        <f>IF(AND($L$5="sixth"),key!T35,IF(AND($L$5="Seventh"),key!T135,IF(AND($L$5="eighth"),key!T235,"")))</f>
        <v/>
      </c>
      <c r="AM3" s="223" t="str">
        <f>IF(AND($L$5="sixth"),key!V35,IF(AND($L$5="Seventh"),key!V135,IF(AND($L$5="eighth"),key!V235,"")))</f>
        <v/>
      </c>
      <c r="AN3" s="223" t="str">
        <f>IF(AND($L$5="sixth"),key!W35,IF(AND($L$5="Seventh"),key!W135,IF(AND($L$5="eighth"),key!W235,"")))</f>
        <v/>
      </c>
      <c r="AO3" s="223" t="str">
        <f>IF(AND($L$5="sixth"),key!X35,IF(AND($L$5="Seventh"),key!X135,IF(AND($L$5="eighth"),key!X235,"")))</f>
        <v/>
      </c>
      <c r="AP3" s="223" t="str">
        <f>IF(AND($L$5="sixth"),key!Z35,IF(AND($L$5="Seventh"),key!Z135,IF(AND($L$5="eighth"),key!Z235,"")))</f>
        <v/>
      </c>
      <c r="AQ3" s="223" t="str">
        <f>IF(AND($L$5="sixth"),key!AA35,IF(AND($L$5="Seventh"),key!AA135,IF(AND($L$5="eighth"),key!AA235,"")))</f>
        <v/>
      </c>
      <c r="AR3" s="223" t="str">
        <f>IF(AND($L$5="sixth"),key!AB35,IF(AND($L$5="Seventh"),key!AB135,IF(AND($L$5="eighth"),key!AB235,"")))</f>
        <v/>
      </c>
      <c r="AS3" s="223" t="str">
        <f>IF(AND($L$5="sixth"),key!AC35,IF(AND($L$5="Seventh"),key!AC135,IF(AND($L$5="eighth"),key!AC235,"")))</f>
        <v/>
      </c>
      <c r="AT3" s="224" t="str">
        <f>IF(AND($L$5="sixth"),key!AD35,IF(AND($L$5="Seventh"),key!AD135,IF(AND($L$5="eighth"),key!AD235,"")))</f>
        <v/>
      </c>
      <c r="AU3" s="225">
        <v>55</v>
      </c>
      <c r="AV3" s="226" t="str">
        <f>IF(AND($L$5="sixth"),key!C63,IF(AND($L$5="Seventh"),key!C163,IF(AND($L$5="eighth"),key!C263,"")))</f>
        <v/>
      </c>
      <c r="AW3" s="226" t="str">
        <f>IF(AND($L$5="sixth"),key!D63,IF(AND($L$5="Seventh"),key!D163,IF(AND($L$5="eighth"),key!D263,"")))</f>
        <v/>
      </c>
      <c r="AX3" s="223" t="str">
        <f>IF(AND($L$5="sixth"),key!F63,IF(AND($L$5="Seventh"),key!F163,IF(AND($L$5="eighth"),key!F263,"")))</f>
        <v/>
      </c>
      <c r="AY3" s="223" t="str">
        <f>IF(AND($L$5="sixth"),key!G63,IF(AND($L$5="Seventh"),key!G163,IF(AND($L$5="eighth"),key!G263,"")))</f>
        <v/>
      </c>
      <c r="AZ3" s="223" t="str">
        <f>IF(AND($L$5="sixth"),key!H63,IF(AND($L$5="Seventh"),key!H163,IF(AND($L$5="eighth"),key!H263,"")))</f>
        <v/>
      </c>
      <c r="BA3" s="223" t="str">
        <f>IF(AND($L$5="sixth"),key!J63,IF(AND($L$5="Seventh"),key!J163,IF(AND($L$5="eighth"),key!J263,"")))</f>
        <v/>
      </c>
      <c r="BB3" s="223" t="str">
        <f>IF(AND($L$5="sixth"),key!K63,IF(AND($L$5="Seventh"),key!K163,IF(AND($L$5="eighth"),key!K263,"")))</f>
        <v/>
      </c>
      <c r="BC3" s="223" t="str">
        <f>IF(AND($L$5="sixth"),key!L63,IF(AND($L$5="Seventh"),key!L163,IF(AND($L$5="eighth"),key!L263,"")))</f>
        <v/>
      </c>
      <c r="BD3" s="223" t="str">
        <f>IF(AND($L$5="sixth"),key!N63,IF(AND($L$5="Seventh"),key!N163,IF(AND($L$5="eighth"),key!N263,"")))</f>
        <v/>
      </c>
      <c r="BE3" s="223" t="str">
        <f>IF(AND($L$5="sixth"),key!O63,IF(AND($L$5="Seventh"),key!O163,IF(AND($L$5="eighth"),key!O263,"")))</f>
        <v/>
      </c>
      <c r="BF3" s="223" t="str">
        <f>IF(AND($L$5="sixth"),key!P63,IF(AND($L$5="Seventh"),key!P163,IF(AND($L$5="eighth"),key!P263,"")))</f>
        <v/>
      </c>
      <c r="BG3" s="223" t="str">
        <f>IF(AND($L$5="sixth"),key!R63,IF(AND($L$5="Seventh"),key!R163,IF(AND($L$5="eighth"),key!R263,"")))</f>
        <v/>
      </c>
      <c r="BH3" s="223" t="str">
        <f>IF(AND($L$5="sixth"),key!S63,IF(AND($L$5="Seventh"),key!S163,IF(AND($L$5="eighth"),key!S263,"")))</f>
        <v/>
      </c>
      <c r="BI3" s="223" t="str">
        <f>IF(AND($L$5="sixth"),key!T63,IF(AND($L$5="Seventh"),key!T163,IF(AND($L$5="eighth"),key!T263,"")))</f>
        <v/>
      </c>
      <c r="BJ3" s="223" t="str">
        <f>IF(AND($L$5="sixth"),key!V63,IF(AND($L$5="Seventh"),key!V163,IF(AND($L$5="eighth"),key!V263,"")))</f>
        <v/>
      </c>
      <c r="BK3" s="223" t="str">
        <f>IF(AND($L$5="sixth"),key!W63,IF(AND($L$5="Seventh"),key!W163,IF(AND($L$5="eighth"),key!W263,"")))</f>
        <v/>
      </c>
      <c r="BL3" s="223" t="str">
        <f>IF(AND($L$5="sixth"),key!X63,IF(AND($L$5="Seventh"),key!X163,IF(AND($L$5="eighth"),key!X263,"")))</f>
        <v/>
      </c>
      <c r="BM3" s="223" t="str">
        <f>IF(AND($L$5="sixth"),key!Z63,IF(AND($L$5="Seventh"),key!Z163,IF(AND($L$5="eighth"),key!Z263,"")))</f>
        <v/>
      </c>
      <c r="BN3" s="223" t="str">
        <f>IF(AND($L$5="sixth"),key!AA63,IF(AND($L$5="Seventh"),key!AA163,IF(AND($L$5="eighth"),key!AA263,"")))</f>
        <v/>
      </c>
      <c r="BO3" s="223" t="str">
        <f>IF(AND($L$5="sixth"),key!AB63,IF(AND($L$5="Seventh"),key!AB163,IF(AND($L$5="eighth"),key!AB263,"")))</f>
        <v/>
      </c>
      <c r="BP3" s="223" t="str">
        <f>IF(AND($L$5="sixth"),key!AC63,IF(AND($L$5="Seventh"),key!AC163,IF(AND($L$5="eighth"),key!AC263,"")))</f>
        <v/>
      </c>
      <c r="BQ3" s="224" t="str">
        <f>IF(AND($L$5="sixth"),key!AD63,IF(AND($L$5="Seventh"),key!AD163,IF(AND($L$5="eighth"),key!AD263,"")))</f>
        <v/>
      </c>
    </row>
    <row r="4" spans="1:69">
      <c r="A4" s="806" t="s">
        <v>127</v>
      </c>
      <c r="B4" s="804"/>
      <c r="C4" s="804"/>
      <c r="D4" s="803" t="str">
        <f>IF(AND($L$5=""),"",Menu!G14)</f>
        <v>jk-m-izk-fo- iksVfy;k] ia-l-&amp;lkstr ¼ikyh½</v>
      </c>
      <c r="E4" s="803"/>
      <c r="F4" s="803"/>
      <c r="G4" s="803"/>
      <c r="H4" s="803"/>
      <c r="I4" s="803"/>
      <c r="J4" s="803"/>
      <c r="K4" s="803"/>
      <c r="L4" s="803"/>
      <c r="M4" s="803"/>
      <c r="N4" s="803"/>
      <c r="O4" s="832" t="s">
        <v>549</v>
      </c>
      <c r="P4" s="832"/>
      <c r="Q4" s="832"/>
      <c r="R4" s="807">
        <f>IF(AND($L$5=""),"",Menu!G15)</f>
        <v>8200303101</v>
      </c>
      <c r="S4" s="808"/>
      <c r="T4" s="808"/>
      <c r="U4" s="808"/>
      <c r="V4" s="808"/>
      <c r="W4" s="809"/>
      <c r="X4" s="221">
        <v>28</v>
      </c>
      <c r="Y4" s="222" t="str">
        <f>IF(AND($L$5="sixth"),key!C36,IF(AND($L$5="Seventh"),key!C136,IF(AND($L$5="eighth"),key!C236,"")))</f>
        <v/>
      </c>
      <c r="Z4" s="222" t="str">
        <f>IF(AND($L$5="sixth"),key!D36,IF(AND($L$5="Seventh"),key!D136,IF(AND($L$5="eighth"),key!D236,"")))</f>
        <v/>
      </c>
      <c r="AA4" s="223" t="str">
        <f>IF(AND($L$5="sixth"),key!F36,IF(AND($L$5="Seventh"),key!F136,IF(AND($L$5="eighth"),key!F236,"")))</f>
        <v/>
      </c>
      <c r="AB4" s="223" t="str">
        <f>IF(AND($L$5="sixth"),key!G36,IF(AND($L$5="Seventh"),key!G136,IF(AND($L$5="eighth"),key!G236,"")))</f>
        <v/>
      </c>
      <c r="AC4" s="223" t="str">
        <f>IF(AND($L$5="sixth"),key!H36,IF(AND($L$5="Seventh"),key!H136,IF(AND($L$5="eighth"),key!H236,"")))</f>
        <v/>
      </c>
      <c r="AD4" s="223" t="str">
        <f>IF(AND($L$5="sixth"),key!J36,IF(AND($L$5="Seventh"),key!J136,IF(AND($L$5="eighth"),key!J236,"")))</f>
        <v/>
      </c>
      <c r="AE4" s="223" t="str">
        <f>IF(AND($L$5="sixth"),key!K36,IF(AND($L$5="Seventh"),key!K136,IF(AND($L$5="eighth"),key!K236,"")))</f>
        <v/>
      </c>
      <c r="AF4" s="223" t="str">
        <f>IF(AND($L$5="sixth"),key!L36,IF(AND($L$5="Seventh"),key!L136,IF(AND($L$5="eighth"),key!L236,"")))</f>
        <v/>
      </c>
      <c r="AG4" s="223" t="str">
        <f>IF(AND($L$5="sixth"),key!N36,IF(AND($L$5="Seventh"),key!N136,IF(AND($L$5="eighth"),key!N236,"")))</f>
        <v/>
      </c>
      <c r="AH4" s="223" t="str">
        <f>IF(AND($L$5="sixth"),key!O36,IF(AND($L$5="Seventh"),key!O136,IF(AND($L$5="eighth"),key!O236,"")))</f>
        <v/>
      </c>
      <c r="AI4" s="223" t="str">
        <f>IF(AND($L$5="sixth"),key!P36,IF(AND($L$5="Seventh"),key!P136,IF(AND($L$5="eighth"),key!P236,"")))</f>
        <v/>
      </c>
      <c r="AJ4" s="223" t="str">
        <f>IF(AND($L$5="sixth"),key!R36,IF(AND($L$5="Seventh"),key!R136,IF(AND($L$5="eighth"),key!R236,"")))</f>
        <v/>
      </c>
      <c r="AK4" s="223" t="str">
        <f>IF(AND($L$5="sixth"),key!S36,IF(AND($L$5="Seventh"),key!S136,IF(AND($L$5="eighth"),key!S236,"")))</f>
        <v/>
      </c>
      <c r="AL4" s="223" t="str">
        <f>IF(AND($L$5="sixth"),key!T36,IF(AND($L$5="Seventh"),key!T136,IF(AND($L$5="eighth"),key!T236,"")))</f>
        <v/>
      </c>
      <c r="AM4" s="223" t="str">
        <f>IF(AND($L$5="sixth"),key!V36,IF(AND($L$5="Seventh"),key!V136,IF(AND($L$5="eighth"),key!V236,"")))</f>
        <v/>
      </c>
      <c r="AN4" s="223" t="str">
        <f>IF(AND($L$5="sixth"),key!W36,IF(AND($L$5="Seventh"),key!W136,IF(AND($L$5="eighth"),key!W236,"")))</f>
        <v/>
      </c>
      <c r="AO4" s="223" t="str">
        <f>IF(AND($L$5="sixth"),key!X36,IF(AND($L$5="Seventh"),key!X136,IF(AND($L$5="eighth"),key!X236,"")))</f>
        <v/>
      </c>
      <c r="AP4" s="223" t="str">
        <f>IF(AND($L$5="sixth"),key!Z36,IF(AND($L$5="Seventh"),key!Z136,IF(AND($L$5="eighth"),key!Z236,"")))</f>
        <v/>
      </c>
      <c r="AQ4" s="223" t="str">
        <f>IF(AND($L$5="sixth"),key!AA36,IF(AND($L$5="Seventh"),key!AA136,IF(AND($L$5="eighth"),key!AA236,"")))</f>
        <v/>
      </c>
      <c r="AR4" s="223" t="str">
        <f>IF(AND($L$5="sixth"),key!AB36,IF(AND($L$5="Seventh"),key!AB136,IF(AND($L$5="eighth"),key!AB236,"")))</f>
        <v/>
      </c>
      <c r="AS4" s="223" t="str">
        <f>IF(AND($L$5="sixth"),key!AC36,IF(AND($L$5="Seventh"),key!AC136,IF(AND($L$5="eighth"),key!AC236,"")))</f>
        <v/>
      </c>
      <c r="AT4" s="224" t="str">
        <f>IF(AND($L$5="sixth"),key!AD36,IF(AND($L$5="Seventh"),key!AD136,IF(AND($L$5="eighth"),key!AD236,"")))</f>
        <v/>
      </c>
      <c r="AU4" s="225">
        <v>56</v>
      </c>
      <c r="AV4" s="226" t="str">
        <f>IF(AND($L$5="sixth"),key!C64,IF(AND($L$5="Seventh"),key!C164,IF(AND($L$5="eighth"),key!C264,"")))</f>
        <v/>
      </c>
      <c r="AW4" s="226" t="str">
        <f>IF(AND($L$5="sixth"),key!D64,IF(AND($L$5="Seventh"),key!D164,IF(AND($L$5="eighth"),key!D264,"")))</f>
        <v/>
      </c>
      <c r="AX4" s="223" t="str">
        <f>IF(AND($L$5="sixth"),key!F64,IF(AND($L$5="Seventh"),key!F164,IF(AND($L$5="eighth"),key!F264,"")))</f>
        <v/>
      </c>
      <c r="AY4" s="223" t="str">
        <f>IF(AND($L$5="sixth"),key!G64,IF(AND($L$5="Seventh"),key!G164,IF(AND($L$5="eighth"),key!G264,"")))</f>
        <v/>
      </c>
      <c r="AZ4" s="223" t="str">
        <f>IF(AND($L$5="sixth"),key!H64,IF(AND($L$5="Seventh"),key!H164,IF(AND($L$5="eighth"),key!H264,"")))</f>
        <v/>
      </c>
      <c r="BA4" s="223" t="str">
        <f>IF(AND($L$5="sixth"),key!J64,IF(AND($L$5="Seventh"),key!J164,IF(AND($L$5="eighth"),key!J264,"")))</f>
        <v/>
      </c>
      <c r="BB4" s="223" t="str">
        <f>IF(AND($L$5="sixth"),key!K64,IF(AND($L$5="Seventh"),key!K164,IF(AND($L$5="eighth"),key!K264,"")))</f>
        <v/>
      </c>
      <c r="BC4" s="223" t="str">
        <f>IF(AND($L$5="sixth"),key!L64,IF(AND($L$5="Seventh"),key!L164,IF(AND($L$5="eighth"),key!L264,"")))</f>
        <v/>
      </c>
      <c r="BD4" s="223" t="str">
        <f>IF(AND($L$5="sixth"),key!N64,IF(AND($L$5="Seventh"),key!N164,IF(AND($L$5="eighth"),key!N264,"")))</f>
        <v/>
      </c>
      <c r="BE4" s="223" t="str">
        <f>IF(AND($L$5="sixth"),key!O64,IF(AND($L$5="Seventh"),key!O164,IF(AND($L$5="eighth"),key!O264,"")))</f>
        <v/>
      </c>
      <c r="BF4" s="223" t="str">
        <f>IF(AND($L$5="sixth"),key!P64,IF(AND($L$5="Seventh"),key!P164,IF(AND($L$5="eighth"),key!P264,"")))</f>
        <v/>
      </c>
      <c r="BG4" s="223" t="str">
        <f>IF(AND($L$5="sixth"),key!R64,IF(AND($L$5="Seventh"),key!R164,IF(AND($L$5="eighth"),key!R264,"")))</f>
        <v/>
      </c>
      <c r="BH4" s="223" t="str">
        <f>IF(AND($L$5="sixth"),key!S64,IF(AND($L$5="Seventh"),key!S164,IF(AND($L$5="eighth"),key!S264,"")))</f>
        <v/>
      </c>
      <c r="BI4" s="223" t="str">
        <f>IF(AND($L$5="sixth"),key!T64,IF(AND($L$5="Seventh"),key!T164,IF(AND($L$5="eighth"),key!T264,"")))</f>
        <v/>
      </c>
      <c r="BJ4" s="223" t="str">
        <f>IF(AND($L$5="sixth"),key!V64,IF(AND($L$5="Seventh"),key!V164,IF(AND($L$5="eighth"),key!V264,"")))</f>
        <v/>
      </c>
      <c r="BK4" s="223" t="str">
        <f>IF(AND($L$5="sixth"),key!W64,IF(AND($L$5="Seventh"),key!W164,IF(AND($L$5="eighth"),key!W264,"")))</f>
        <v/>
      </c>
      <c r="BL4" s="223" t="str">
        <f>IF(AND($L$5="sixth"),key!X64,IF(AND($L$5="Seventh"),key!X164,IF(AND($L$5="eighth"),key!X264,"")))</f>
        <v/>
      </c>
      <c r="BM4" s="223" t="str">
        <f>IF(AND($L$5="sixth"),key!Z64,IF(AND($L$5="Seventh"),key!Z164,IF(AND($L$5="eighth"),key!Z264,"")))</f>
        <v/>
      </c>
      <c r="BN4" s="223" t="str">
        <f>IF(AND($L$5="sixth"),key!AA64,IF(AND($L$5="Seventh"),key!AA164,IF(AND($L$5="eighth"),key!AA264,"")))</f>
        <v/>
      </c>
      <c r="BO4" s="223" t="str">
        <f>IF(AND($L$5="sixth"),key!AB64,IF(AND($L$5="Seventh"),key!AB164,IF(AND($L$5="eighth"),key!AB264,"")))</f>
        <v/>
      </c>
      <c r="BP4" s="223" t="str">
        <f>IF(AND($L$5="sixth"),key!AC64,IF(AND($L$5="Seventh"),key!AC164,IF(AND($L$5="eighth"),key!AC264,"")))</f>
        <v/>
      </c>
      <c r="BQ4" s="224" t="str">
        <f>IF(AND($L$5="sixth"),key!AD64,IF(AND($L$5="Seventh"),key!AD164,IF(AND($L$5="eighth"),key!AD264,"")))</f>
        <v/>
      </c>
    </row>
    <row r="5" spans="1:69" ht="16.5" customHeight="1">
      <c r="A5" s="806" t="s">
        <v>541</v>
      </c>
      <c r="B5" s="804"/>
      <c r="C5" s="804"/>
      <c r="D5" s="810" t="str">
        <f>IF(AND($L$5=""),"",Menu!G17)</f>
        <v xml:space="preserve">mPp izkFkfed </v>
      </c>
      <c r="E5" s="810"/>
      <c r="F5" s="810"/>
      <c r="G5" s="810"/>
      <c r="H5" s="810"/>
      <c r="I5" s="810"/>
      <c r="J5" s="832" t="s">
        <v>550</v>
      </c>
      <c r="K5" s="832"/>
      <c r="L5" s="835" t="s">
        <v>85</v>
      </c>
      <c r="M5" s="835"/>
      <c r="N5" s="835"/>
      <c r="O5" s="835"/>
      <c r="P5" s="811" t="s">
        <v>551</v>
      </c>
      <c r="Q5" s="811"/>
      <c r="R5" s="811"/>
      <c r="S5" s="813">
        <f>IF(AND($L$5="sixth"),'6'!P7,IF(AND($L$5="Seventh"),'7'!P7,IF(AND($L$5="eighth"),'8'!P7,"")))</f>
        <v>11</v>
      </c>
      <c r="T5" s="813"/>
      <c r="U5" s="206"/>
      <c r="V5" s="206"/>
      <c r="W5" s="227"/>
      <c r="X5" s="221">
        <v>29</v>
      </c>
      <c r="Y5" s="222" t="str">
        <f>IF(AND($L$5="sixth"),key!C37,IF(AND($L$5="Seventh"),key!C137,IF(AND($L$5="eighth"),key!C237,"")))</f>
        <v/>
      </c>
      <c r="Z5" s="222" t="str">
        <f>IF(AND($L$5="sixth"),key!D37,IF(AND($L$5="Seventh"),key!D137,IF(AND($L$5="eighth"),key!D237,"")))</f>
        <v/>
      </c>
      <c r="AA5" s="223" t="str">
        <f>IF(AND($L$5="sixth"),key!F37,IF(AND($L$5="Seventh"),key!F137,IF(AND($L$5="eighth"),key!F237,"")))</f>
        <v/>
      </c>
      <c r="AB5" s="223" t="str">
        <f>IF(AND($L$5="sixth"),key!G37,IF(AND($L$5="Seventh"),key!G137,IF(AND($L$5="eighth"),key!G237,"")))</f>
        <v/>
      </c>
      <c r="AC5" s="223" t="str">
        <f>IF(AND($L$5="sixth"),key!H37,IF(AND($L$5="Seventh"),key!H137,IF(AND($L$5="eighth"),key!H237,"")))</f>
        <v/>
      </c>
      <c r="AD5" s="223" t="str">
        <f>IF(AND($L$5="sixth"),key!J37,IF(AND($L$5="Seventh"),key!J137,IF(AND($L$5="eighth"),key!J237,"")))</f>
        <v/>
      </c>
      <c r="AE5" s="223" t="str">
        <f>IF(AND($L$5="sixth"),key!K37,IF(AND($L$5="Seventh"),key!K137,IF(AND($L$5="eighth"),key!K237,"")))</f>
        <v/>
      </c>
      <c r="AF5" s="223" t="str">
        <f>IF(AND($L$5="sixth"),key!L37,IF(AND($L$5="Seventh"),key!L137,IF(AND($L$5="eighth"),key!L237,"")))</f>
        <v/>
      </c>
      <c r="AG5" s="223" t="str">
        <f>IF(AND($L$5="sixth"),key!N37,IF(AND($L$5="Seventh"),key!N137,IF(AND($L$5="eighth"),key!N237,"")))</f>
        <v/>
      </c>
      <c r="AH5" s="223" t="str">
        <f>IF(AND($L$5="sixth"),key!O37,IF(AND($L$5="Seventh"),key!O137,IF(AND($L$5="eighth"),key!O237,"")))</f>
        <v/>
      </c>
      <c r="AI5" s="223" t="str">
        <f>IF(AND($L$5="sixth"),key!P37,IF(AND($L$5="Seventh"),key!P137,IF(AND($L$5="eighth"),key!P237,"")))</f>
        <v/>
      </c>
      <c r="AJ5" s="223" t="str">
        <f>IF(AND($L$5="sixth"),key!R37,IF(AND($L$5="Seventh"),key!R137,IF(AND($L$5="eighth"),key!R237,"")))</f>
        <v/>
      </c>
      <c r="AK5" s="223" t="str">
        <f>IF(AND($L$5="sixth"),key!S37,IF(AND($L$5="Seventh"),key!S137,IF(AND($L$5="eighth"),key!S237,"")))</f>
        <v/>
      </c>
      <c r="AL5" s="223" t="str">
        <f>IF(AND($L$5="sixth"),key!T37,IF(AND($L$5="Seventh"),key!T137,IF(AND($L$5="eighth"),key!T237,"")))</f>
        <v/>
      </c>
      <c r="AM5" s="223" t="str">
        <f>IF(AND($L$5="sixth"),key!V37,IF(AND($L$5="Seventh"),key!V137,IF(AND($L$5="eighth"),key!V237,"")))</f>
        <v/>
      </c>
      <c r="AN5" s="223" t="str">
        <f>IF(AND($L$5="sixth"),key!W37,IF(AND($L$5="Seventh"),key!W137,IF(AND($L$5="eighth"),key!W237,"")))</f>
        <v/>
      </c>
      <c r="AO5" s="223" t="str">
        <f>IF(AND($L$5="sixth"),key!X37,IF(AND($L$5="Seventh"),key!X137,IF(AND($L$5="eighth"),key!X237,"")))</f>
        <v/>
      </c>
      <c r="AP5" s="223" t="str">
        <f>IF(AND($L$5="sixth"),key!Z37,IF(AND($L$5="Seventh"),key!Z137,IF(AND($L$5="eighth"),key!Z237,"")))</f>
        <v/>
      </c>
      <c r="AQ5" s="223" t="str">
        <f>IF(AND($L$5="sixth"),key!AA37,IF(AND($L$5="Seventh"),key!AA137,IF(AND($L$5="eighth"),key!AA237,"")))</f>
        <v/>
      </c>
      <c r="AR5" s="223" t="str">
        <f>IF(AND($L$5="sixth"),key!AB37,IF(AND($L$5="Seventh"),key!AB137,IF(AND($L$5="eighth"),key!AB237,"")))</f>
        <v/>
      </c>
      <c r="AS5" s="223" t="str">
        <f>IF(AND($L$5="sixth"),key!AC37,IF(AND($L$5="Seventh"),key!AC137,IF(AND($L$5="eighth"),key!AC237,"")))</f>
        <v/>
      </c>
      <c r="AT5" s="224" t="str">
        <f>IF(AND($L$5="sixth"),key!AD37,IF(AND($L$5="Seventh"),key!AD137,IF(AND($L$5="eighth"),key!AD237,"")))</f>
        <v/>
      </c>
      <c r="AU5" s="225">
        <v>57</v>
      </c>
      <c r="AV5" s="226" t="str">
        <f>IF(AND($L$5="sixth"),key!C65,IF(AND($L$5="Seventh"),key!C165,IF(AND($L$5="eighth"),key!C265,"")))</f>
        <v/>
      </c>
      <c r="AW5" s="226" t="str">
        <f>IF(AND($L$5="sixth"),key!D65,IF(AND($L$5="Seventh"),key!D165,IF(AND($L$5="eighth"),key!D265,"")))</f>
        <v/>
      </c>
      <c r="AX5" s="223" t="str">
        <f>IF(AND($L$5="sixth"),key!F65,IF(AND($L$5="Seventh"),key!F165,IF(AND($L$5="eighth"),key!F265,"")))</f>
        <v/>
      </c>
      <c r="AY5" s="223" t="str">
        <f>IF(AND($L$5="sixth"),key!G65,IF(AND($L$5="Seventh"),key!G165,IF(AND($L$5="eighth"),key!G265,"")))</f>
        <v/>
      </c>
      <c r="AZ5" s="223" t="str">
        <f>IF(AND($L$5="sixth"),key!H65,IF(AND($L$5="Seventh"),key!H165,IF(AND($L$5="eighth"),key!H265,"")))</f>
        <v/>
      </c>
      <c r="BA5" s="223" t="str">
        <f>IF(AND($L$5="sixth"),key!J65,IF(AND($L$5="Seventh"),key!J165,IF(AND($L$5="eighth"),key!J265,"")))</f>
        <v/>
      </c>
      <c r="BB5" s="223" t="str">
        <f>IF(AND($L$5="sixth"),key!K65,IF(AND($L$5="Seventh"),key!K165,IF(AND($L$5="eighth"),key!K265,"")))</f>
        <v/>
      </c>
      <c r="BC5" s="223" t="str">
        <f>IF(AND($L$5="sixth"),key!L65,IF(AND($L$5="Seventh"),key!L165,IF(AND($L$5="eighth"),key!L265,"")))</f>
        <v/>
      </c>
      <c r="BD5" s="223" t="str">
        <f>IF(AND($L$5="sixth"),key!N65,IF(AND($L$5="Seventh"),key!N165,IF(AND($L$5="eighth"),key!N265,"")))</f>
        <v/>
      </c>
      <c r="BE5" s="223" t="str">
        <f>IF(AND($L$5="sixth"),key!O65,IF(AND($L$5="Seventh"),key!O165,IF(AND($L$5="eighth"),key!O265,"")))</f>
        <v/>
      </c>
      <c r="BF5" s="223" t="str">
        <f>IF(AND($L$5="sixth"),key!P65,IF(AND($L$5="Seventh"),key!P165,IF(AND($L$5="eighth"),key!P265,"")))</f>
        <v/>
      </c>
      <c r="BG5" s="223" t="str">
        <f>IF(AND($L$5="sixth"),key!R65,IF(AND($L$5="Seventh"),key!R165,IF(AND($L$5="eighth"),key!R265,"")))</f>
        <v/>
      </c>
      <c r="BH5" s="223" t="str">
        <f>IF(AND($L$5="sixth"),key!S65,IF(AND($L$5="Seventh"),key!S165,IF(AND($L$5="eighth"),key!S265,"")))</f>
        <v/>
      </c>
      <c r="BI5" s="223" t="str">
        <f>IF(AND($L$5="sixth"),key!T65,IF(AND($L$5="Seventh"),key!T165,IF(AND($L$5="eighth"),key!T265,"")))</f>
        <v/>
      </c>
      <c r="BJ5" s="223" t="str">
        <f>IF(AND($L$5="sixth"),key!V65,IF(AND($L$5="Seventh"),key!V165,IF(AND($L$5="eighth"),key!V265,"")))</f>
        <v/>
      </c>
      <c r="BK5" s="223" t="str">
        <f>IF(AND($L$5="sixth"),key!W65,IF(AND($L$5="Seventh"),key!W165,IF(AND($L$5="eighth"),key!W265,"")))</f>
        <v/>
      </c>
      <c r="BL5" s="223" t="str">
        <f>IF(AND($L$5="sixth"),key!X65,IF(AND($L$5="Seventh"),key!X165,IF(AND($L$5="eighth"),key!X265,"")))</f>
        <v/>
      </c>
      <c r="BM5" s="223" t="str">
        <f>IF(AND($L$5="sixth"),key!Z65,IF(AND($L$5="Seventh"),key!Z165,IF(AND($L$5="eighth"),key!Z265,"")))</f>
        <v/>
      </c>
      <c r="BN5" s="223" t="str">
        <f>IF(AND($L$5="sixth"),key!AA65,IF(AND($L$5="Seventh"),key!AA165,IF(AND($L$5="eighth"),key!AA265,"")))</f>
        <v/>
      </c>
      <c r="BO5" s="223" t="str">
        <f>IF(AND($L$5="sixth"),key!AB65,IF(AND($L$5="Seventh"),key!AB165,IF(AND($L$5="eighth"),key!AB265,"")))</f>
        <v/>
      </c>
      <c r="BP5" s="223" t="str">
        <f>IF(AND($L$5="sixth"),key!AC65,IF(AND($L$5="Seventh"),key!AC165,IF(AND($L$5="eighth"),key!AC265,"")))</f>
        <v/>
      </c>
      <c r="BQ5" s="224" t="str">
        <f>IF(AND($L$5="sixth"),key!AD65,IF(AND($L$5="Seventh"),key!AD165,IF(AND($L$5="eighth"),key!AD265,"")))</f>
        <v/>
      </c>
    </row>
    <row r="6" spans="1:69" s="228" customFormat="1" ht="18" customHeight="1">
      <c r="A6" s="814" t="s">
        <v>32</v>
      </c>
      <c r="B6" s="815" t="s">
        <v>26</v>
      </c>
      <c r="C6" s="818" t="s">
        <v>2</v>
      </c>
      <c r="D6" s="819" t="s">
        <v>40</v>
      </c>
      <c r="E6" s="822" t="s">
        <v>41</v>
      </c>
      <c r="F6" s="823"/>
      <c r="G6" s="823"/>
      <c r="H6" s="823" t="s">
        <v>33</v>
      </c>
      <c r="I6" s="823"/>
      <c r="J6" s="823"/>
      <c r="K6" s="823" t="s">
        <v>543</v>
      </c>
      <c r="L6" s="823"/>
      <c r="M6" s="823"/>
      <c r="N6" s="823" t="s">
        <v>35</v>
      </c>
      <c r="O6" s="823"/>
      <c r="P6" s="823"/>
      <c r="Q6" s="823" t="s">
        <v>542</v>
      </c>
      <c r="R6" s="823"/>
      <c r="S6" s="823"/>
      <c r="T6" s="823" t="s">
        <v>544</v>
      </c>
      <c r="U6" s="823"/>
      <c r="V6" s="823"/>
      <c r="W6" s="826"/>
      <c r="X6" s="221">
        <v>30</v>
      </c>
      <c r="Y6" s="222" t="str">
        <f>IF(AND($L$5="sixth"),key!C38,IF(AND($L$5="Seventh"),key!C138,IF(AND($L$5="eighth"),key!C238,"")))</f>
        <v/>
      </c>
      <c r="Z6" s="222" t="str">
        <f>IF(AND($L$5="sixth"),key!D38,IF(AND($L$5="Seventh"),key!D138,IF(AND($L$5="eighth"),key!D238,"")))</f>
        <v/>
      </c>
      <c r="AA6" s="223" t="str">
        <f>IF(AND($L$5="sixth"),key!F38,IF(AND($L$5="Seventh"),key!F138,IF(AND($L$5="eighth"),key!F238,"")))</f>
        <v/>
      </c>
      <c r="AB6" s="223" t="str">
        <f>IF(AND($L$5="sixth"),key!G38,IF(AND($L$5="Seventh"),key!G138,IF(AND($L$5="eighth"),key!G238,"")))</f>
        <v/>
      </c>
      <c r="AC6" s="223" t="str">
        <f>IF(AND($L$5="sixth"),key!H38,IF(AND($L$5="Seventh"),key!H138,IF(AND($L$5="eighth"),key!H238,"")))</f>
        <v/>
      </c>
      <c r="AD6" s="223" t="str">
        <f>IF(AND($L$5="sixth"),key!J38,IF(AND($L$5="Seventh"),key!J138,IF(AND($L$5="eighth"),key!J238,"")))</f>
        <v/>
      </c>
      <c r="AE6" s="223" t="str">
        <f>IF(AND($L$5="sixth"),key!K38,IF(AND($L$5="Seventh"),key!K138,IF(AND($L$5="eighth"),key!K238,"")))</f>
        <v/>
      </c>
      <c r="AF6" s="223" t="str">
        <f>IF(AND($L$5="sixth"),key!L38,IF(AND($L$5="Seventh"),key!L138,IF(AND($L$5="eighth"),key!L238,"")))</f>
        <v/>
      </c>
      <c r="AG6" s="223" t="str">
        <f>IF(AND($L$5="sixth"),key!N38,IF(AND($L$5="Seventh"),key!N138,IF(AND($L$5="eighth"),key!N238,"")))</f>
        <v/>
      </c>
      <c r="AH6" s="223" t="str">
        <f>IF(AND($L$5="sixth"),key!O38,IF(AND($L$5="Seventh"),key!O138,IF(AND($L$5="eighth"),key!O238,"")))</f>
        <v/>
      </c>
      <c r="AI6" s="223" t="str">
        <f>IF(AND($L$5="sixth"),key!P38,IF(AND($L$5="Seventh"),key!P138,IF(AND($L$5="eighth"),key!P238,"")))</f>
        <v/>
      </c>
      <c r="AJ6" s="223" t="str">
        <f>IF(AND($L$5="sixth"),key!R38,IF(AND($L$5="Seventh"),key!R138,IF(AND($L$5="eighth"),key!R238,"")))</f>
        <v/>
      </c>
      <c r="AK6" s="223" t="str">
        <f>IF(AND($L$5="sixth"),key!S38,IF(AND($L$5="Seventh"),key!S138,IF(AND($L$5="eighth"),key!S238,"")))</f>
        <v/>
      </c>
      <c r="AL6" s="223" t="str">
        <f>IF(AND($L$5="sixth"),key!T38,IF(AND($L$5="Seventh"),key!T138,IF(AND($L$5="eighth"),key!T238,"")))</f>
        <v/>
      </c>
      <c r="AM6" s="223" t="str">
        <f>IF(AND($L$5="sixth"),key!V38,IF(AND($L$5="Seventh"),key!V138,IF(AND($L$5="eighth"),key!V238,"")))</f>
        <v/>
      </c>
      <c r="AN6" s="223" t="str">
        <f>IF(AND($L$5="sixth"),key!W38,IF(AND($L$5="Seventh"),key!W138,IF(AND($L$5="eighth"),key!W238,"")))</f>
        <v/>
      </c>
      <c r="AO6" s="223" t="str">
        <f>IF(AND($L$5="sixth"),key!X38,IF(AND($L$5="Seventh"),key!X138,IF(AND($L$5="eighth"),key!X238,"")))</f>
        <v/>
      </c>
      <c r="AP6" s="223" t="str">
        <f>IF(AND($L$5="sixth"),key!Z38,IF(AND($L$5="Seventh"),key!Z138,IF(AND($L$5="eighth"),key!Z238,"")))</f>
        <v/>
      </c>
      <c r="AQ6" s="223" t="str">
        <f>IF(AND($L$5="sixth"),key!AA38,IF(AND($L$5="Seventh"),key!AA138,IF(AND($L$5="eighth"),key!AA238,"")))</f>
        <v/>
      </c>
      <c r="AR6" s="223" t="str">
        <f>IF(AND($L$5="sixth"),key!AB38,IF(AND($L$5="Seventh"),key!AB138,IF(AND($L$5="eighth"),key!AB238,"")))</f>
        <v/>
      </c>
      <c r="AS6" s="223" t="str">
        <f>IF(AND($L$5="sixth"),key!AC38,IF(AND($L$5="Seventh"),key!AC138,IF(AND($L$5="eighth"),key!AC238,"")))</f>
        <v/>
      </c>
      <c r="AT6" s="224" t="str">
        <f>IF(AND($L$5="sixth"),key!AD38,IF(AND($L$5="Seventh"),key!AD138,IF(AND($L$5="eighth"),key!AD238,"")))</f>
        <v/>
      </c>
      <c r="AU6" s="225">
        <v>58</v>
      </c>
      <c r="AV6" s="226" t="str">
        <f>IF(AND($L$5="sixth"),key!C66,IF(AND($L$5="Seventh"),key!C166,IF(AND($L$5="eighth"),key!C266,"")))</f>
        <v/>
      </c>
      <c r="AW6" s="226" t="str">
        <f>IF(AND($L$5="sixth"),key!D66,IF(AND($L$5="Seventh"),key!D166,IF(AND($L$5="eighth"),key!D266,"")))</f>
        <v/>
      </c>
      <c r="AX6" s="223" t="str">
        <f>IF(AND($L$5="sixth"),key!F66,IF(AND($L$5="Seventh"),key!F166,IF(AND($L$5="eighth"),key!F266,"")))</f>
        <v/>
      </c>
      <c r="AY6" s="223" t="str">
        <f>IF(AND($L$5="sixth"),key!G66,IF(AND($L$5="Seventh"),key!G166,IF(AND($L$5="eighth"),key!G266,"")))</f>
        <v/>
      </c>
      <c r="AZ6" s="223" t="str">
        <f>IF(AND($L$5="sixth"),key!H66,IF(AND($L$5="Seventh"),key!H166,IF(AND($L$5="eighth"),key!H266,"")))</f>
        <v/>
      </c>
      <c r="BA6" s="223" t="str">
        <f>IF(AND($L$5="sixth"),key!J66,IF(AND($L$5="Seventh"),key!J166,IF(AND($L$5="eighth"),key!J266,"")))</f>
        <v/>
      </c>
      <c r="BB6" s="223" t="str">
        <f>IF(AND($L$5="sixth"),key!K66,IF(AND($L$5="Seventh"),key!K166,IF(AND($L$5="eighth"),key!K266,"")))</f>
        <v/>
      </c>
      <c r="BC6" s="223" t="str">
        <f>IF(AND($L$5="sixth"),key!L66,IF(AND($L$5="Seventh"),key!L166,IF(AND($L$5="eighth"),key!L266,"")))</f>
        <v/>
      </c>
      <c r="BD6" s="223" t="str">
        <f>IF(AND($L$5="sixth"),key!N66,IF(AND($L$5="Seventh"),key!N166,IF(AND($L$5="eighth"),key!N266,"")))</f>
        <v/>
      </c>
      <c r="BE6" s="223" t="str">
        <f>IF(AND($L$5="sixth"),key!O66,IF(AND($L$5="Seventh"),key!O166,IF(AND($L$5="eighth"),key!O266,"")))</f>
        <v/>
      </c>
      <c r="BF6" s="223" t="str">
        <f>IF(AND($L$5="sixth"),key!P66,IF(AND($L$5="Seventh"),key!P166,IF(AND($L$5="eighth"),key!P266,"")))</f>
        <v/>
      </c>
      <c r="BG6" s="223" t="str">
        <f>IF(AND($L$5="sixth"),key!R66,IF(AND($L$5="Seventh"),key!R166,IF(AND($L$5="eighth"),key!R266,"")))</f>
        <v/>
      </c>
      <c r="BH6" s="223" t="str">
        <f>IF(AND($L$5="sixth"),key!S66,IF(AND($L$5="Seventh"),key!S166,IF(AND($L$5="eighth"),key!S266,"")))</f>
        <v/>
      </c>
      <c r="BI6" s="223" t="str">
        <f>IF(AND($L$5="sixth"),key!T66,IF(AND($L$5="Seventh"),key!T166,IF(AND($L$5="eighth"),key!T266,"")))</f>
        <v/>
      </c>
      <c r="BJ6" s="223" t="str">
        <f>IF(AND($L$5="sixth"),key!V66,IF(AND($L$5="Seventh"),key!V166,IF(AND($L$5="eighth"),key!V266,"")))</f>
        <v/>
      </c>
      <c r="BK6" s="223" t="str">
        <f>IF(AND($L$5="sixth"),key!W66,IF(AND($L$5="Seventh"),key!W166,IF(AND($L$5="eighth"),key!W266,"")))</f>
        <v/>
      </c>
      <c r="BL6" s="223" t="str">
        <f>IF(AND($L$5="sixth"),key!X66,IF(AND($L$5="Seventh"),key!X166,IF(AND($L$5="eighth"),key!X266,"")))</f>
        <v/>
      </c>
      <c r="BM6" s="223" t="str">
        <f>IF(AND($L$5="sixth"),key!Z66,IF(AND($L$5="Seventh"),key!Z166,IF(AND($L$5="eighth"),key!Z266,"")))</f>
        <v/>
      </c>
      <c r="BN6" s="223" t="str">
        <f>IF(AND($L$5="sixth"),key!AA66,IF(AND($L$5="Seventh"),key!AA166,IF(AND($L$5="eighth"),key!AA266,"")))</f>
        <v/>
      </c>
      <c r="BO6" s="223" t="str">
        <f>IF(AND($L$5="sixth"),key!AB66,IF(AND($L$5="Seventh"),key!AB166,IF(AND($L$5="eighth"),key!AB266,"")))</f>
        <v/>
      </c>
      <c r="BP6" s="223" t="str">
        <f>IF(AND($L$5="sixth"),key!AC66,IF(AND($L$5="Seventh"),key!AC166,IF(AND($L$5="eighth"),key!AC266,"")))</f>
        <v/>
      </c>
      <c r="BQ6" s="224" t="str">
        <f>IF(AND($L$5="sixth"),key!AD66,IF(AND($L$5="Seventh"),key!AD166,IF(AND($L$5="eighth"),key!AD266,"")))</f>
        <v/>
      </c>
    </row>
    <row r="7" spans="1:69" s="228" customFormat="1" ht="18" customHeight="1">
      <c r="A7" s="814"/>
      <c r="B7" s="816"/>
      <c r="C7" s="818"/>
      <c r="D7" s="820"/>
      <c r="E7" s="824"/>
      <c r="F7" s="825"/>
      <c r="G7" s="825"/>
      <c r="H7" s="825"/>
      <c r="I7" s="825"/>
      <c r="J7" s="825"/>
      <c r="K7" s="825"/>
      <c r="L7" s="825"/>
      <c r="M7" s="825"/>
      <c r="N7" s="825"/>
      <c r="O7" s="825"/>
      <c r="P7" s="825"/>
      <c r="Q7" s="825"/>
      <c r="R7" s="825"/>
      <c r="S7" s="825"/>
      <c r="T7" s="825"/>
      <c r="U7" s="825"/>
      <c r="V7" s="825"/>
      <c r="W7" s="827"/>
      <c r="X7" s="221">
        <v>31</v>
      </c>
      <c r="Y7" s="222" t="str">
        <f>IF(AND($L$5="sixth"),key!C39,IF(AND($L$5="Seventh"),key!C139,IF(AND($L$5="eighth"),key!C239,"")))</f>
        <v/>
      </c>
      <c r="Z7" s="222" t="str">
        <f>IF(AND($L$5="sixth"),key!D39,IF(AND($L$5="Seventh"),key!D139,IF(AND($L$5="eighth"),key!D239,"")))</f>
        <v/>
      </c>
      <c r="AA7" s="223" t="str">
        <f>IF(AND($L$5="sixth"),key!F39,IF(AND($L$5="Seventh"),key!F139,IF(AND($L$5="eighth"),key!F239,"")))</f>
        <v/>
      </c>
      <c r="AB7" s="223" t="str">
        <f>IF(AND($L$5="sixth"),key!G39,IF(AND($L$5="Seventh"),key!G139,IF(AND($L$5="eighth"),key!G239,"")))</f>
        <v/>
      </c>
      <c r="AC7" s="223" t="str">
        <f>IF(AND($L$5="sixth"),key!H39,IF(AND($L$5="Seventh"),key!H139,IF(AND($L$5="eighth"),key!H239,"")))</f>
        <v/>
      </c>
      <c r="AD7" s="223" t="str">
        <f>IF(AND($L$5="sixth"),key!J39,IF(AND($L$5="Seventh"),key!J139,IF(AND($L$5="eighth"),key!J239,"")))</f>
        <v/>
      </c>
      <c r="AE7" s="223" t="str">
        <f>IF(AND($L$5="sixth"),key!K39,IF(AND($L$5="Seventh"),key!K139,IF(AND($L$5="eighth"),key!K239,"")))</f>
        <v/>
      </c>
      <c r="AF7" s="223" t="str">
        <f>IF(AND($L$5="sixth"),key!L39,IF(AND($L$5="Seventh"),key!L139,IF(AND($L$5="eighth"),key!L239,"")))</f>
        <v/>
      </c>
      <c r="AG7" s="223" t="str">
        <f>IF(AND($L$5="sixth"),key!N39,IF(AND($L$5="Seventh"),key!N139,IF(AND($L$5="eighth"),key!N239,"")))</f>
        <v/>
      </c>
      <c r="AH7" s="223" t="str">
        <f>IF(AND($L$5="sixth"),key!O39,IF(AND($L$5="Seventh"),key!O139,IF(AND($L$5="eighth"),key!O239,"")))</f>
        <v/>
      </c>
      <c r="AI7" s="223" t="str">
        <f>IF(AND($L$5="sixth"),key!P39,IF(AND($L$5="Seventh"),key!P139,IF(AND($L$5="eighth"),key!P239,"")))</f>
        <v/>
      </c>
      <c r="AJ7" s="223" t="str">
        <f>IF(AND($L$5="sixth"),key!R39,IF(AND($L$5="Seventh"),key!R139,IF(AND($L$5="eighth"),key!R239,"")))</f>
        <v/>
      </c>
      <c r="AK7" s="223" t="str">
        <f>IF(AND($L$5="sixth"),key!S39,IF(AND($L$5="Seventh"),key!S139,IF(AND($L$5="eighth"),key!S239,"")))</f>
        <v/>
      </c>
      <c r="AL7" s="223" t="str">
        <f>IF(AND($L$5="sixth"),key!T39,IF(AND($L$5="Seventh"),key!T139,IF(AND($L$5="eighth"),key!T239,"")))</f>
        <v/>
      </c>
      <c r="AM7" s="223" t="str">
        <f>IF(AND($L$5="sixth"),key!V39,IF(AND($L$5="Seventh"),key!V139,IF(AND($L$5="eighth"),key!V239,"")))</f>
        <v/>
      </c>
      <c r="AN7" s="223" t="str">
        <f>IF(AND($L$5="sixth"),key!W39,IF(AND($L$5="Seventh"),key!W139,IF(AND($L$5="eighth"),key!W239,"")))</f>
        <v/>
      </c>
      <c r="AO7" s="223" t="str">
        <f>IF(AND($L$5="sixth"),key!X39,IF(AND($L$5="Seventh"),key!X139,IF(AND($L$5="eighth"),key!X239,"")))</f>
        <v/>
      </c>
      <c r="AP7" s="223" t="str">
        <f>IF(AND($L$5="sixth"),key!Z39,IF(AND($L$5="Seventh"),key!Z139,IF(AND($L$5="eighth"),key!Z239,"")))</f>
        <v/>
      </c>
      <c r="AQ7" s="223" t="str">
        <f>IF(AND($L$5="sixth"),key!AA39,IF(AND($L$5="Seventh"),key!AA139,IF(AND($L$5="eighth"),key!AA239,"")))</f>
        <v/>
      </c>
      <c r="AR7" s="223" t="str">
        <f>IF(AND($L$5="sixth"),key!AB39,IF(AND($L$5="Seventh"),key!AB139,IF(AND($L$5="eighth"),key!AB239,"")))</f>
        <v/>
      </c>
      <c r="AS7" s="223" t="str">
        <f>IF(AND($L$5="sixth"),key!AC39,IF(AND($L$5="Seventh"),key!AC139,IF(AND($L$5="eighth"),key!AC239,"")))</f>
        <v/>
      </c>
      <c r="AT7" s="224" t="str">
        <f>IF(AND($L$5="sixth"),key!AD39,IF(AND($L$5="Seventh"),key!AD139,IF(AND($L$5="eighth"),key!AD239,"")))</f>
        <v/>
      </c>
      <c r="AU7" s="225">
        <v>59</v>
      </c>
      <c r="AV7" s="226" t="str">
        <f>IF(AND($L$5="sixth"),key!C67,IF(AND($L$5="Seventh"),key!C167,IF(AND($L$5="eighth"),key!C267,"")))</f>
        <v/>
      </c>
      <c r="AW7" s="226" t="str">
        <f>IF(AND($L$5="sixth"),key!D67,IF(AND($L$5="Seventh"),key!D167,IF(AND($L$5="eighth"),key!D267,"")))</f>
        <v/>
      </c>
      <c r="AX7" s="223" t="str">
        <f>IF(AND($L$5="sixth"),key!F67,IF(AND($L$5="Seventh"),key!F167,IF(AND($L$5="eighth"),key!F267,"")))</f>
        <v/>
      </c>
      <c r="AY7" s="223" t="str">
        <f>IF(AND($L$5="sixth"),key!G67,IF(AND($L$5="Seventh"),key!G167,IF(AND($L$5="eighth"),key!G267,"")))</f>
        <v/>
      </c>
      <c r="AZ7" s="223" t="str">
        <f>IF(AND($L$5="sixth"),key!H67,IF(AND($L$5="Seventh"),key!H167,IF(AND($L$5="eighth"),key!H267,"")))</f>
        <v/>
      </c>
      <c r="BA7" s="223" t="str">
        <f>IF(AND($L$5="sixth"),key!J67,IF(AND($L$5="Seventh"),key!J167,IF(AND($L$5="eighth"),key!J267,"")))</f>
        <v/>
      </c>
      <c r="BB7" s="223" t="str">
        <f>IF(AND($L$5="sixth"),key!K67,IF(AND($L$5="Seventh"),key!K167,IF(AND($L$5="eighth"),key!K267,"")))</f>
        <v/>
      </c>
      <c r="BC7" s="223" t="str">
        <f>IF(AND($L$5="sixth"),key!L67,IF(AND($L$5="Seventh"),key!L167,IF(AND($L$5="eighth"),key!L267,"")))</f>
        <v/>
      </c>
      <c r="BD7" s="223" t="str">
        <f>IF(AND($L$5="sixth"),key!N67,IF(AND($L$5="Seventh"),key!N167,IF(AND($L$5="eighth"),key!N267,"")))</f>
        <v/>
      </c>
      <c r="BE7" s="223" t="str">
        <f>IF(AND($L$5="sixth"),key!O67,IF(AND($L$5="Seventh"),key!O167,IF(AND($L$5="eighth"),key!O267,"")))</f>
        <v/>
      </c>
      <c r="BF7" s="223" t="str">
        <f>IF(AND($L$5="sixth"),key!P67,IF(AND($L$5="Seventh"),key!P167,IF(AND($L$5="eighth"),key!P267,"")))</f>
        <v/>
      </c>
      <c r="BG7" s="223" t="str">
        <f>IF(AND($L$5="sixth"),key!R67,IF(AND($L$5="Seventh"),key!R167,IF(AND($L$5="eighth"),key!R267,"")))</f>
        <v/>
      </c>
      <c r="BH7" s="223" t="str">
        <f>IF(AND($L$5="sixth"),key!S67,IF(AND($L$5="Seventh"),key!S167,IF(AND($L$5="eighth"),key!S267,"")))</f>
        <v/>
      </c>
      <c r="BI7" s="223" t="str">
        <f>IF(AND($L$5="sixth"),key!T67,IF(AND($L$5="Seventh"),key!T167,IF(AND($L$5="eighth"),key!T267,"")))</f>
        <v/>
      </c>
      <c r="BJ7" s="223" t="str">
        <f>IF(AND($L$5="sixth"),key!V67,IF(AND($L$5="Seventh"),key!V167,IF(AND($L$5="eighth"),key!V267,"")))</f>
        <v/>
      </c>
      <c r="BK7" s="223" t="str">
        <f>IF(AND($L$5="sixth"),key!W67,IF(AND($L$5="Seventh"),key!W167,IF(AND($L$5="eighth"),key!W267,"")))</f>
        <v/>
      </c>
      <c r="BL7" s="223" t="str">
        <f>IF(AND($L$5="sixth"),key!X67,IF(AND($L$5="Seventh"),key!X167,IF(AND($L$5="eighth"),key!X267,"")))</f>
        <v/>
      </c>
      <c r="BM7" s="223" t="str">
        <f>IF(AND($L$5="sixth"),key!Z67,IF(AND($L$5="Seventh"),key!Z167,IF(AND($L$5="eighth"),key!Z267,"")))</f>
        <v/>
      </c>
      <c r="BN7" s="223" t="str">
        <f>IF(AND($L$5="sixth"),key!AA67,IF(AND($L$5="Seventh"),key!AA167,IF(AND($L$5="eighth"),key!AA267,"")))</f>
        <v/>
      </c>
      <c r="BO7" s="223" t="str">
        <f>IF(AND($L$5="sixth"),key!AB67,IF(AND($L$5="Seventh"),key!AB167,IF(AND($L$5="eighth"),key!AB267,"")))</f>
        <v/>
      </c>
      <c r="BP7" s="223" t="str">
        <f>IF(AND($L$5="sixth"),key!AC67,IF(AND($L$5="Seventh"),key!AC167,IF(AND($L$5="eighth"),key!AC267,"")))</f>
        <v/>
      </c>
      <c r="BQ7" s="224" t="str">
        <f>IF(AND($L$5="sixth"),key!AD67,IF(AND($L$5="Seventh"),key!AD167,IF(AND($L$5="eighth"),key!AD267,"")))</f>
        <v/>
      </c>
    </row>
    <row r="8" spans="1:69" s="229" customFormat="1" ht="15" customHeight="1">
      <c r="A8" s="814"/>
      <c r="B8" s="816"/>
      <c r="C8" s="818"/>
      <c r="D8" s="821"/>
      <c r="E8" s="828" t="s">
        <v>37</v>
      </c>
      <c r="F8" s="829"/>
      <c r="G8" s="829"/>
      <c r="H8" s="829"/>
      <c r="I8" s="829"/>
      <c r="J8" s="829"/>
      <c r="K8" s="829"/>
      <c r="L8" s="829"/>
      <c r="M8" s="829"/>
      <c r="N8" s="829"/>
      <c r="O8" s="829"/>
      <c r="P8" s="829"/>
      <c r="Q8" s="829"/>
      <c r="R8" s="829"/>
      <c r="S8" s="829"/>
      <c r="T8" s="829"/>
      <c r="U8" s="829"/>
      <c r="V8" s="829"/>
      <c r="W8" s="830"/>
      <c r="X8" s="221">
        <v>32</v>
      </c>
      <c r="Y8" s="222" t="str">
        <f>IF(AND($L$5="sixth"),key!C40,IF(AND($L$5="Seventh"),key!C140,IF(AND($L$5="eighth"),key!C240,"")))</f>
        <v/>
      </c>
      <c r="Z8" s="222" t="str">
        <f>IF(AND($L$5="sixth"),key!D40,IF(AND($L$5="Seventh"),key!D140,IF(AND($L$5="eighth"),key!D240,"")))</f>
        <v/>
      </c>
      <c r="AA8" s="223" t="str">
        <f>IF(AND($L$5="sixth"),key!F40,IF(AND($L$5="Seventh"),key!F140,IF(AND($L$5="eighth"),key!F240,"")))</f>
        <v/>
      </c>
      <c r="AB8" s="223" t="str">
        <f>IF(AND($L$5="sixth"),key!G40,IF(AND($L$5="Seventh"),key!G140,IF(AND($L$5="eighth"),key!G240,"")))</f>
        <v/>
      </c>
      <c r="AC8" s="223" t="str">
        <f>IF(AND($L$5="sixth"),key!H40,IF(AND($L$5="Seventh"),key!H140,IF(AND($L$5="eighth"),key!H240,"")))</f>
        <v/>
      </c>
      <c r="AD8" s="223" t="str">
        <f>IF(AND($L$5="sixth"),key!J40,IF(AND($L$5="Seventh"),key!J140,IF(AND($L$5="eighth"),key!J240,"")))</f>
        <v/>
      </c>
      <c r="AE8" s="223" t="str">
        <f>IF(AND($L$5="sixth"),key!K40,IF(AND($L$5="Seventh"),key!K140,IF(AND($L$5="eighth"),key!K240,"")))</f>
        <v/>
      </c>
      <c r="AF8" s="223" t="str">
        <f>IF(AND($L$5="sixth"),key!L40,IF(AND($L$5="Seventh"),key!L140,IF(AND($L$5="eighth"),key!L240,"")))</f>
        <v/>
      </c>
      <c r="AG8" s="223" t="str">
        <f>IF(AND($L$5="sixth"),key!N40,IF(AND($L$5="Seventh"),key!N140,IF(AND($L$5="eighth"),key!N240,"")))</f>
        <v/>
      </c>
      <c r="AH8" s="223" t="str">
        <f>IF(AND($L$5="sixth"),key!O40,IF(AND($L$5="Seventh"),key!O140,IF(AND($L$5="eighth"),key!O240,"")))</f>
        <v/>
      </c>
      <c r="AI8" s="223" t="str">
        <f>IF(AND($L$5="sixth"),key!P40,IF(AND($L$5="Seventh"),key!P140,IF(AND($L$5="eighth"),key!P240,"")))</f>
        <v/>
      </c>
      <c r="AJ8" s="223" t="str">
        <f>IF(AND($L$5="sixth"),key!R40,IF(AND($L$5="Seventh"),key!R140,IF(AND($L$5="eighth"),key!R240,"")))</f>
        <v/>
      </c>
      <c r="AK8" s="223" t="str">
        <f>IF(AND($L$5="sixth"),key!S40,IF(AND($L$5="Seventh"),key!S140,IF(AND($L$5="eighth"),key!S240,"")))</f>
        <v/>
      </c>
      <c r="AL8" s="223" t="str">
        <f>IF(AND($L$5="sixth"),key!T40,IF(AND($L$5="Seventh"),key!T140,IF(AND($L$5="eighth"),key!T240,"")))</f>
        <v/>
      </c>
      <c r="AM8" s="223" t="str">
        <f>IF(AND($L$5="sixth"),key!V40,IF(AND($L$5="Seventh"),key!V140,IF(AND($L$5="eighth"),key!V240,"")))</f>
        <v/>
      </c>
      <c r="AN8" s="223" t="str">
        <f>IF(AND($L$5="sixth"),key!W40,IF(AND($L$5="Seventh"),key!W140,IF(AND($L$5="eighth"),key!W240,"")))</f>
        <v/>
      </c>
      <c r="AO8" s="223" t="str">
        <f>IF(AND($L$5="sixth"),key!X40,IF(AND($L$5="Seventh"),key!X140,IF(AND($L$5="eighth"),key!X240,"")))</f>
        <v/>
      </c>
      <c r="AP8" s="223" t="str">
        <f>IF(AND($L$5="sixth"),key!Z40,IF(AND($L$5="Seventh"),key!Z140,IF(AND($L$5="eighth"),key!Z240,"")))</f>
        <v/>
      </c>
      <c r="AQ8" s="223" t="str">
        <f>IF(AND($L$5="sixth"),key!AA40,IF(AND($L$5="Seventh"),key!AA140,IF(AND($L$5="eighth"),key!AA240,"")))</f>
        <v/>
      </c>
      <c r="AR8" s="223" t="str">
        <f>IF(AND($L$5="sixth"),key!AB40,IF(AND($L$5="Seventh"),key!AB140,IF(AND($L$5="eighth"),key!AB240,"")))</f>
        <v/>
      </c>
      <c r="AS8" s="223" t="str">
        <f>IF(AND($L$5="sixth"),key!AC40,IF(AND($L$5="Seventh"),key!AC140,IF(AND($L$5="eighth"),key!AC240,"")))</f>
        <v/>
      </c>
      <c r="AT8" s="224" t="str">
        <f>IF(AND($L$5="sixth"),key!AD40,IF(AND($L$5="Seventh"),key!AD140,IF(AND($L$5="eighth"),key!AD240,"")))</f>
        <v/>
      </c>
      <c r="AU8" s="225">
        <v>60</v>
      </c>
      <c r="AV8" s="226" t="str">
        <f>IF(AND($L$5="sixth"),key!C68,IF(AND($L$5="Seventh"),key!C168,IF(AND($L$5="eighth"),key!C268,"")))</f>
        <v/>
      </c>
      <c r="AW8" s="226" t="str">
        <f>IF(AND($L$5="sixth"),key!D68,IF(AND($L$5="Seventh"),key!D168,IF(AND($L$5="eighth"),key!D268,"")))</f>
        <v/>
      </c>
      <c r="AX8" s="223" t="str">
        <f>IF(AND($L$5="sixth"),key!F68,IF(AND($L$5="Seventh"),key!F168,IF(AND($L$5="eighth"),key!F268,"")))</f>
        <v/>
      </c>
      <c r="AY8" s="223" t="str">
        <f>IF(AND($L$5="sixth"),key!G68,IF(AND($L$5="Seventh"),key!G168,IF(AND($L$5="eighth"),key!G268,"")))</f>
        <v/>
      </c>
      <c r="AZ8" s="223" t="str">
        <f>IF(AND($L$5="sixth"),key!H68,IF(AND($L$5="Seventh"),key!H168,IF(AND($L$5="eighth"),key!H268,"")))</f>
        <v/>
      </c>
      <c r="BA8" s="223" t="str">
        <f>IF(AND($L$5="sixth"),key!J68,IF(AND($L$5="Seventh"),key!J168,IF(AND($L$5="eighth"),key!J268,"")))</f>
        <v/>
      </c>
      <c r="BB8" s="223" t="str">
        <f>IF(AND($L$5="sixth"),key!K68,IF(AND($L$5="Seventh"),key!K168,IF(AND($L$5="eighth"),key!K268,"")))</f>
        <v/>
      </c>
      <c r="BC8" s="223" t="str">
        <f>IF(AND($L$5="sixth"),key!L68,IF(AND($L$5="Seventh"),key!L168,IF(AND($L$5="eighth"),key!L268,"")))</f>
        <v/>
      </c>
      <c r="BD8" s="223" t="str">
        <f>IF(AND($L$5="sixth"),key!N68,IF(AND($L$5="Seventh"),key!N168,IF(AND($L$5="eighth"),key!N268,"")))</f>
        <v/>
      </c>
      <c r="BE8" s="223" t="str">
        <f>IF(AND($L$5="sixth"),key!O68,IF(AND($L$5="Seventh"),key!O168,IF(AND($L$5="eighth"),key!O268,"")))</f>
        <v/>
      </c>
      <c r="BF8" s="223" t="str">
        <f>IF(AND($L$5="sixth"),key!P68,IF(AND($L$5="Seventh"),key!P168,IF(AND($L$5="eighth"),key!P268,"")))</f>
        <v/>
      </c>
      <c r="BG8" s="223" t="str">
        <f>IF(AND($L$5="sixth"),key!R68,IF(AND($L$5="Seventh"),key!R168,IF(AND($L$5="eighth"),key!R268,"")))</f>
        <v/>
      </c>
      <c r="BH8" s="223" t="str">
        <f>IF(AND($L$5="sixth"),key!S68,IF(AND($L$5="Seventh"),key!S168,IF(AND($L$5="eighth"),key!S268,"")))</f>
        <v/>
      </c>
      <c r="BI8" s="223" t="str">
        <f>IF(AND($L$5="sixth"),key!T68,IF(AND($L$5="Seventh"),key!T168,IF(AND($L$5="eighth"),key!T268,"")))</f>
        <v/>
      </c>
      <c r="BJ8" s="223" t="str">
        <f>IF(AND($L$5="sixth"),key!V68,IF(AND($L$5="Seventh"),key!V168,IF(AND($L$5="eighth"),key!V268,"")))</f>
        <v/>
      </c>
      <c r="BK8" s="223" t="str">
        <f>IF(AND($L$5="sixth"),key!W68,IF(AND($L$5="Seventh"),key!W168,IF(AND($L$5="eighth"),key!W268,"")))</f>
        <v/>
      </c>
      <c r="BL8" s="223" t="str">
        <f>IF(AND($L$5="sixth"),key!X68,IF(AND($L$5="Seventh"),key!X168,IF(AND($L$5="eighth"),key!X268,"")))</f>
        <v/>
      </c>
      <c r="BM8" s="223" t="str">
        <f>IF(AND($L$5="sixth"),key!Z68,IF(AND($L$5="Seventh"),key!Z168,IF(AND($L$5="eighth"),key!Z268,"")))</f>
        <v/>
      </c>
      <c r="BN8" s="223" t="str">
        <f>IF(AND($L$5="sixth"),key!AA68,IF(AND($L$5="Seventh"),key!AA168,IF(AND($L$5="eighth"),key!AA268,"")))</f>
        <v/>
      </c>
      <c r="BO8" s="223" t="str">
        <f>IF(AND($L$5="sixth"),key!AB68,IF(AND($L$5="Seventh"),key!AB168,IF(AND($L$5="eighth"),key!AB268,"")))</f>
        <v/>
      </c>
      <c r="BP8" s="223" t="str">
        <f>IF(AND($L$5="sixth"),key!AC68,IF(AND($L$5="Seventh"),key!AC168,IF(AND($L$5="eighth"),key!AC268,"")))</f>
        <v/>
      </c>
      <c r="BQ8" s="224" t="str">
        <f>IF(AND($L$5="sixth"),key!AD68,IF(AND($L$5="Seventh"),key!AD168,IF(AND($L$5="eighth"),key!AD268,"")))</f>
        <v/>
      </c>
    </row>
    <row r="9" spans="1:69" s="228" customFormat="1" ht="15" customHeight="1">
      <c r="A9" s="814"/>
      <c r="B9" s="817"/>
      <c r="C9" s="818"/>
      <c r="D9" s="207" t="s">
        <v>38</v>
      </c>
      <c r="E9" s="828" t="s">
        <v>39</v>
      </c>
      <c r="F9" s="831"/>
      <c r="G9" s="62" t="s">
        <v>38</v>
      </c>
      <c r="H9" s="828" t="s">
        <v>39</v>
      </c>
      <c r="I9" s="831"/>
      <c r="J9" s="62" t="s">
        <v>38</v>
      </c>
      <c r="K9" s="828" t="s">
        <v>39</v>
      </c>
      <c r="L9" s="831"/>
      <c r="M9" s="62" t="s">
        <v>38</v>
      </c>
      <c r="N9" s="828" t="s">
        <v>39</v>
      </c>
      <c r="O9" s="831"/>
      <c r="P9" s="62" t="s">
        <v>38</v>
      </c>
      <c r="Q9" s="828" t="s">
        <v>39</v>
      </c>
      <c r="R9" s="831"/>
      <c r="S9" s="62" t="s">
        <v>38</v>
      </c>
      <c r="T9" s="828" t="s">
        <v>39</v>
      </c>
      <c r="U9" s="829"/>
      <c r="V9" s="831"/>
      <c r="W9" s="63" t="s">
        <v>38</v>
      </c>
      <c r="X9" s="221">
        <v>33</v>
      </c>
      <c r="Y9" s="222" t="str">
        <f>IF(AND($L$5="sixth"),key!C41,IF(AND($L$5="Seventh"),key!C141,IF(AND($L$5="eighth"),key!C241,"")))</f>
        <v/>
      </c>
      <c r="Z9" s="222" t="str">
        <f>IF(AND($L$5="sixth"),key!D41,IF(AND($L$5="Seventh"),key!D141,IF(AND($L$5="eighth"),key!D241,"")))</f>
        <v/>
      </c>
      <c r="AA9" s="223" t="str">
        <f>IF(AND($L$5="sixth"),key!F41,IF(AND($L$5="Seventh"),key!F141,IF(AND($L$5="eighth"),key!F241,"")))</f>
        <v/>
      </c>
      <c r="AB9" s="223" t="str">
        <f>IF(AND($L$5="sixth"),key!G41,IF(AND($L$5="Seventh"),key!G141,IF(AND($L$5="eighth"),key!G241,"")))</f>
        <v/>
      </c>
      <c r="AC9" s="223" t="str">
        <f>IF(AND($L$5="sixth"),key!H41,IF(AND($L$5="Seventh"),key!H141,IF(AND($L$5="eighth"),key!H241,"")))</f>
        <v/>
      </c>
      <c r="AD9" s="223" t="str">
        <f>IF(AND($L$5="sixth"),key!J41,IF(AND($L$5="Seventh"),key!J141,IF(AND($L$5="eighth"),key!J241,"")))</f>
        <v/>
      </c>
      <c r="AE9" s="223" t="str">
        <f>IF(AND($L$5="sixth"),key!K41,IF(AND($L$5="Seventh"),key!K141,IF(AND($L$5="eighth"),key!K241,"")))</f>
        <v/>
      </c>
      <c r="AF9" s="223" t="str">
        <f>IF(AND($L$5="sixth"),key!L41,IF(AND($L$5="Seventh"),key!L141,IF(AND($L$5="eighth"),key!L241,"")))</f>
        <v/>
      </c>
      <c r="AG9" s="223" t="str">
        <f>IF(AND($L$5="sixth"),key!N41,IF(AND($L$5="Seventh"),key!N141,IF(AND($L$5="eighth"),key!N241,"")))</f>
        <v/>
      </c>
      <c r="AH9" s="223" t="str">
        <f>IF(AND($L$5="sixth"),key!O41,IF(AND($L$5="Seventh"),key!O141,IF(AND($L$5="eighth"),key!O241,"")))</f>
        <v/>
      </c>
      <c r="AI9" s="223" t="str">
        <f>IF(AND($L$5="sixth"),key!P41,IF(AND($L$5="Seventh"),key!P141,IF(AND($L$5="eighth"),key!P241,"")))</f>
        <v/>
      </c>
      <c r="AJ9" s="223" t="str">
        <f>IF(AND($L$5="sixth"),key!R41,IF(AND($L$5="Seventh"),key!R141,IF(AND($L$5="eighth"),key!R241,"")))</f>
        <v/>
      </c>
      <c r="AK9" s="223" t="str">
        <f>IF(AND($L$5="sixth"),key!S41,IF(AND($L$5="Seventh"),key!S141,IF(AND($L$5="eighth"),key!S241,"")))</f>
        <v/>
      </c>
      <c r="AL9" s="223" t="str">
        <f>IF(AND($L$5="sixth"),key!T41,IF(AND($L$5="Seventh"),key!T141,IF(AND($L$5="eighth"),key!T241,"")))</f>
        <v/>
      </c>
      <c r="AM9" s="223" t="str">
        <f>IF(AND($L$5="sixth"),key!V41,IF(AND($L$5="Seventh"),key!V141,IF(AND($L$5="eighth"),key!V241,"")))</f>
        <v/>
      </c>
      <c r="AN9" s="223" t="str">
        <f>IF(AND($L$5="sixth"),key!W41,IF(AND($L$5="Seventh"),key!W141,IF(AND($L$5="eighth"),key!W241,"")))</f>
        <v/>
      </c>
      <c r="AO9" s="223" t="str">
        <f>IF(AND($L$5="sixth"),key!X41,IF(AND($L$5="Seventh"),key!X141,IF(AND($L$5="eighth"),key!X241,"")))</f>
        <v/>
      </c>
      <c r="AP9" s="223" t="str">
        <f>IF(AND($L$5="sixth"),key!Z41,IF(AND($L$5="Seventh"),key!Z141,IF(AND($L$5="eighth"),key!Z241,"")))</f>
        <v/>
      </c>
      <c r="AQ9" s="223" t="str">
        <f>IF(AND($L$5="sixth"),key!AA41,IF(AND($L$5="Seventh"),key!AA141,IF(AND($L$5="eighth"),key!AA241,"")))</f>
        <v/>
      </c>
      <c r="AR9" s="223" t="str">
        <f>IF(AND($L$5="sixth"),key!AB41,IF(AND($L$5="Seventh"),key!AB141,IF(AND($L$5="eighth"),key!AB241,"")))</f>
        <v/>
      </c>
      <c r="AS9" s="223" t="str">
        <f>IF(AND($L$5="sixth"),key!AC41,IF(AND($L$5="Seventh"),key!AC141,IF(AND($L$5="eighth"),key!AC241,"")))</f>
        <v/>
      </c>
      <c r="AT9" s="224" t="str">
        <f>IF(AND($L$5="sixth"),key!AD41,IF(AND($L$5="Seventh"),key!AD141,IF(AND($L$5="eighth"),key!AD241,"")))</f>
        <v/>
      </c>
      <c r="AU9" s="225">
        <v>61</v>
      </c>
      <c r="AV9" s="226" t="str">
        <f>IF(AND($L$5="sixth"),key!C69,IF(AND($L$5="Seventh"),key!C169,IF(AND($L$5="eighth"),key!C269,"")))</f>
        <v/>
      </c>
      <c r="AW9" s="226" t="str">
        <f>IF(AND($L$5="sixth"),key!D69,IF(AND($L$5="Seventh"),key!D169,IF(AND($L$5="eighth"),key!D269,"")))</f>
        <v/>
      </c>
      <c r="AX9" s="223" t="str">
        <f>IF(AND($L$5="sixth"),key!F69,IF(AND($L$5="Seventh"),key!F169,IF(AND($L$5="eighth"),key!F269,"")))</f>
        <v/>
      </c>
      <c r="AY9" s="223" t="str">
        <f>IF(AND($L$5="sixth"),key!G69,IF(AND($L$5="Seventh"),key!G169,IF(AND($L$5="eighth"),key!G269,"")))</f>
        <v/>
      </c>
      <c r="AZ9" s="223" t="str">
        <f>IF(AND($L$5="sixth"),key!H69,IF(AND($L$5="Seventh"),key!H169,IF(AND($L$5="eighth"),key!H269,"")))</f>
        <v/>
      </c>
      <c r="BA9" s="223" t="str">
        <f>IF(AND($L$5="sixth"),key!J69,IF(AND($L$5="Seventh"),key!J169,IF(AND($L$5="eighth"),key!J269,"")))</f>
        <v/>
      </c>
      <c r="BB9" s="223" t="str">
        <f>IF(AND($L$5="sixth"),key!K69,IF(AND($L$5="Seventh"),key!K169,IF(AND($L$5="eighth"),key!K269,"")))</f>
        <v/>
      </c>
      <c r="BC9" s="223" t="str">
        <f>IF(AND($L$5="sixth"),key!L69,IF(AND($L$5="Seventh"),key!L169,IF(AND($L$5="eighth"),key!L269,"")))</f>
        <v/>
      </c>
      <c r="BD9" s="223" t="str">
        <f>IF(AND($L$5="sixth"),key!N69,IF(AND($L$5="Seventh"),key!N169,IF(AND($L$5="eighth"),key!N269,"")))</f>
        <v/>
      </c>
      <c r="BE9" s="223" t="str">
        <f>IF(AND($L$5="sixth"),key!O69,IF(AND($L$5="Seventh"),key!O169,IF(AND($L$5="eighth"),key!O269,"")))</f>
        <v/>
      </c>
      <c r="BF9" s="223" t="str">
        <f>IF(AND($L$5="sixth"),key!P69,IF(AND($L$5="Seventh"),key!P169,IF(AND($L$5="eighth"),key!P269,"")))</f>
        <v/>
      </c>
      <c r="BG9" s="223" t="str">
        <f>IF(AND($L$5="sixth"),key!R69,IF(AND($L$5="Seventh"),key!R169,IF(AND($L$5="eighth"),key!R269,"")))</f>
        <v/>
      </c>
      <c r="BH9" s="223" t="str">
        <f>IF(AND($L$5="sixth"),key!S69,IF(AND($L$5="Seventh"),key!S169,IF(AND($L$5="eighth"),key!S269,"")))</f>
        <v/>
      </c>
      <c r="BI9" s="223" t="str">
        <f>IF(AND($L$5="sixth"),key!T69,IF(AND($L$5="Seventh"),key!T169,IF(AND($L$5="eighth"),key!T269,"")))</f>
        <v/>
      </c>
      <c r="BJ9" s="223" t="str">
        <f>IF(AND($L$5="sixth"),key!V69,IF(AND($L$5="Seventh"),key!V169,IF(AND($L$5="eighth"),key!V269,"")))</f>
        <v/>
      </c>
      <c r="BK9" s="223" t="str">
        <f>IF(AND($L$5="sixth"),key!W69,IF(AND($L$5="Seventh"),key!W169,IF(AND($L$5="eighth"),key!W269,"")))</f>
        <v/>
      </c>
      <c r="BL9" s="223" t="str">
        <f>IF(AND($L$5="sixth"),key!X69,IF(AND($L$5="Seventh"),key!X169,IF(AND($L$5="eighth"),key!X269,"")))</f>
        <v/>
      </c>
      <c r="BM9" s="223" t="str">
        <f>IF(AND($L$5="sixth"),key!Z69,IF(AND($L$5="Seventh"),key!Z169,IF(AND($L$5="eighth"),key!Z269,"")))</f>
        <v/>
      </c>
      <c r="BN9" s="223" t="str">
        <f>IF(AND($L$5="sixth"),key!AA69,IF(AND($L$5="Seventh"),key!AA169,IF(AND($L$5="eighth"),key!AA269,"")))</f>
        <v/>
      </c>
      <c r="BO9" s="223" t="str">
        <f>IF(AND($L$5="sixth"),key!AB69,IF(AND($L$5="Seventh"),key!AB169,IF(AND($L$5="eighth"),key!AB269,"")))</f>
        <v/>
      </c>
      <c r="BP9" s="223" t="str">
        <f>IF(AND($L$5="sixth"),key!AC69,IF(AND($L$5="Seventh"),key!AC169,IF(AND($L$5="eighth"),key!AC269,"")))</f>
        <v/>
      </c>
      <c r="BQ9" s="224" t="str">
        <f>IF(AND($L$5="sixth"),key!AD69,IF(AND($L$5="Seventh"),key!AD169,IF(AND($L$5="eighth"),key!AD269,"")))</f>
        <v/>
      </c>
    </row>
    <row r="10" spans="1:69" ht="15" customHeight="1">
      <c r="A10" s="221">
        <v>1</v>
      </c>
      <c r="B10" s="98" t="str">
        <f>IF(AND($L$5="sixth"),key!C9,IF(AND($L$5="Seventh"),key!C109,IF(AND($L$5="eighth"),key!C209,"")))</f>
        <v>vatuk</v>
      </c>
      <c r="C10" s="98" t="str">
        <f>IF(AND($L$5="sixth"),key!D9,IF(AND($L$5="Seventh"),key!D109,IF(AND($L$5="eighth"),key!D209,"")))</f>
        <v>vksekjke</v>
      </c>
      <c r="D10" s="93" t="str">
        <f>IF(AND($L$5="sixth"),key!F9,IF(AND($L$5="Seventh"),key!F109,IF(AND($L$5="eighth"),key!F209,"")))</f>
        <v>B</v>
      </c>
      <c r="E10" s="93">
        <f>IF(AND($L$5="sixth"),key!G9,IF(AND($L$5="Seventh"),key!G109,IF(AND($L$5="eighth"),key!G209,"")))</f>
        <v>2</v>
      </c>
      <c r="F10" s="93">
        <f>IF(AND($L$5="sixth"),key!H9,IF(AND($L$5="Seventh"),key!H109,IF(AND($L$5="eighth"),key!H209,"")))</f>
        <v>3</v>
      </c>
      <c r="G10" s="96" t="str">
        <f>IF(AND($L$5="sixth"),key!J9,IF(AND($L$5="Seventh"),key!J109,IF(AND($L$5="eighth"),key!J209,"")))</f>
        <v>C</v>
      </c>
      <c r="H10" s="96">
        <f>IF(AND($L$5="sixth"),key!K9,IF(AND($L$5="Seventh"),key!K109,IF(AND($L$5="eighth"),key!K209,"")))</f>
        <v>7</v>
      </c>
      <c r="I10" s="96" t="str">
        <f>IF(AND($L$5="sixth"),key!L9,IF(AND($L$5="Seventh"),key!L109,IF(AND($L$5="eighth"),key!L209,"")))</f>
        <v/>
      </c>
      <c r="J10" s="96" t="str">
        <f>IF(AND($L$5="sixth"),key!N9,IF(AND($L$5="Seventh"),key!N109,IF(AND($L$5="eighth"),key!N209,"")))</f>
        <v>B</v>
      </c>
      <c r="K10" s="96">
        <f>IF(AND($L$5="sixth"),key!O9,IF(AND($L$5="Seventh"),key!O109,IF(AND($L$5="eighth"),key!O209,"")))</f>
        <v>32</v>
      </c>
      <c r="L10" s="96" t="str">
        <f>IF(AND($L$5="sixth"),key!P9,IF(AND($L$5="Seventh"),key!P109,IF(AND($L$5="eighth"),key!P209,"")))</f>
        <v/>
      </c>
      <c r="M10" s="96" t="str">
        <f>IF(AND($L$5="sixth"),key!R9,IF(AND($L$5="Seventh"),key!R109,IF(AND($L$5="eighth"),key!R209,"")))</f>
        <v>C</v>
      </c>
      <c r="N10" s="96">
        <f>IF(AND($L$5="sixth"),key!S9,IF(AND($L$5="Seventh"),key!S109,IF(AND($L$5="eighth"),key!S209,"")))</f>
        <v>6</v>
      </c>
      <c r="O10" s="96" t="str">
        <f>IF(AND($L$5="sixth"),key!T9,IF(AND($L$5="Seventh"),key!T109,IF(AND($L$5="eighth"),key!T209,"")))</f>
        <v/>
      </c>
      <c r="P10" s="96" t="str">
        <f>IF(AND($L$5="sixth"),key!V9,IF(AND($L$5="Seventh"),key!V109,IF(AND($L$5="eighth"),key!V209,"")))</f>
        <v>C</v>
      </c>
      <c r="Q10" s="96">
        <f>IF(AND($L$5="sixth"),key!W9,IF(AND($L$5="Seventh"),key!W109,IF(AND($L$5="eighth"),key!W209,"")))</f>
        <v>42</v>
      </c>
      <c r="R10" s="96" t="str">
        <f>IF(AND($L$5="sixth"),key!X9,IF(AND($L$5="Seventh"),key!X109,IF(AND($L$5="eighth"),key!X209,"")))</f>
        <v/>
      </c>
      <c r="S10" s="96" t="str">
        <f>IF(AND($L$5="sixth"),key!Z9,IF(AND($L$5="Seventh"),key!Z109,IF(AND($L$5="eighth"),key!Z209,"")))</f>
        <v>C</v>
      </c>
      <c r="T10" s="96">
        <f>IF(AND($L$5="sixth"),key!AA9,IF(AND($L$5="Seventh"),key!AA109,IF(AND($L$5="eighth"),key!AA209,"")))</f>
        <v>89</v>
      </c>
      <c r="U10" s="96">
        <f>IF(AND($L$5="sixth"),key!AB9,IF(AND($L$5="Seventh"),key!AB109,IF(AND($L$5="eighth"),key!AB209,"")))</f>
        <v>3</v>
      </c>
      <c r="V10" s="96">
        <f>IF(AND($L$5="sixth"),key!AC9,IF(AND($L$5="Seventh"),key!AC109,IF(AND($L$5="eighth"),key!AC209,"")))</f>
        <v>92</v>
      </c>
      <c r="W10" s="230" t="str">
        <f>IF(AND($L$5="sixth"),key!AD9,IF(AND($L$5="Seventh"),key!AD109,IF(AND($L$5="eighth"),key!AD209,"")))</f>
        <v>C</v>
      </c>
      <c r="X10" s="221">
        <v>34</v>
      </c>
      <c r="Y10" s="222" t="str">
        <f>IF(AND($L$5="sixth"),key!C42,IF(AND($L$5="Seventh"),key!C142,IF(AND($L$5="eighth"),key!C242,"")))</f>
        <v/>
      </c>
      <c r="Z10" s="222" t="str">
        <f>IF(AND($L$5="sixth"),key!D42,IF(AND($L$5="Seventh"),key!D142,IF(AND($L$5="eighth"),key!D242,"")))</f>
        <v/>
      </c>
      <c r="AA10" s="223" t="str">
        <f>IF(AND($L$5="sixth"),key!F42,IF(AND($L$5="Seventh"),key!F142,IF(AND($L$5="eighth"),key!F242,"")))</f>
        <v/>
      </c>
      <c r="AB10" s="223" t="str">
        <f>IF(AND($L$5="sixth"),key!G42,IF(AND($L$5="Seventh"),key!G142,IF(AND($L$5="eighth"),key!G242,"")))</f>
        <v/>
      </c>
      <c r="AC10" s="223" t="str">
        <f>IF(AND($L$5="sixth"),key!H42,IF(AND($L$5="Seventh"),key!H142,IF(AND($L$5="eighth"),key!H242,"")))</f>
        <v/>
      </c>
      <c r="AD10" s="223" t="str">
        <f>IF(AND($L$5="sixth"),key!J42,IF(AND($L$5="Seventh"),key!J142,IF(AND($L$5="eighth"),key!J242,"")))</f>
        <v/>
      </c>
      <c r="AE10" s="223" t="str">
        <f>IF(AND($L$5="sixth"),key!K42,IF(AND($L$5="Seventh"),key!K142,IF(AND($L$5="eighth"),key!K242,"")))</f>
        <v/>
      </c>
      <c r="AF10" s="223" t="str">
        <f>IF(AND($L$5="sixth"),key!L42,IF(AND($L$5="Seventh"),key!L142,IF(AND($L$5="eighth"),key!L242,"")))</f>
        <v/>
      </c>
      <c r="AG10" s="223" t="str">
        <f>IF(AND($L$5="sixth"),key!N42,IF(AND($L$5="Seventh"),key!N142,IF(AND($L$5="eighth"),key!N242,"")))</f>
        <v/>
      </c>
      <c r="AH10" s="223" t="str">
        <f>IF(AND($L$5="sixth"),key!O42,IF(AND($L$5="Seventh"),key!O142,IF(AND($L$5="eighth"),key!O242,"")))</f>
        <v/>
      </c>
      <c r="AI10" s="223" t="str">
        <f>IF(AND($L$5="sixth"),key!P42,IF(AND($L$5="Seventh"),key!P142,IF(AND($L$5="eighth"),key!P242,"")))</f>
        <v/>
      </c>
      <c r="AJ10" s="223" t="str">
        <f>IF(AND($L$5="sixth"),key!R42,IF(AND($L$5="Seventh"),key!R142,IF(AND($L$5="eighth"),key!R242,"")))</f>
        <v/>
      </c>
      <c r="AK10" s="223" t="str">
        <f>IF(AND($L$5="sixth"),key!S42,IF(AND($L$5="Seventh"),key!S142,IF(AND($L$5="eighth"),key!S242,"")))</f>
        <v/>
      </c>
      <c r="AL10" s="223" t="str">
        <f>IF(AND($L$5="sixth"),key!T42,IF(AND($L$5="Seventh"),key!T142,IF(AND($L$5="eighth"),key!T242,"")))</f>
        <v/>
      </c>
      <c r="AM10" s="223" t="str">
        <f>IF(AND($L$5="sixth"),key!V42,IF(AND($L$5="Seventh"),key!V142,IF(AND($L$5="eighth"),key!V242,"")))</f>
        <v/>
      </c>
      <c r="AN10" s="223" t="str">
        <f>IF(AND($L$5="sixth"),key!W42,IF(AND($L$5="Seventh"),key!W142,IF(AND($L$5="eighth"),key!W242,"")))</f>
        <v/>
      </c>
      <c r="AO10" s="223" t="str">
        <f>IF(AND($L$5="sixth"),key!X42,IF(AND($L$5="Seventh"),key!X142,IF(AND($L$5="eighth"),key!X242,"")))</f>
        <v/>
      </c>
      <c r="AP10" s="223" t="str">
        <f>IF(AND($L$5="sixth"),key!Z42,IF(AND($L$5="Seventh"),key!Z142,IF(AND($L$5="eighth"),key!Z242,"")))</f>
        <v/>
      </c>
      <c r="AQ10" s="223" t="str">
        <f>IF(AND($L$5="sixth"),key!AA42,IF(AND($L$5="Seventh"),key!AA142,IF(AND($L$5="eighth"),key!AA242,"")))</f>
        <v/>
      </c>
      <c r="AR10" s="223" t="str">
        <f>IF(AND($L$5="sixth"),key!AB42,IF(AND($L$5="Seventh"),key!AB142,IF(AND($L$5="eighth"),key!AB242,"")))</f>
        <v/>
      </c>
      <c r="AS10" s="223" t="str">
        <f>IF(AND($L$5="sixth"),key!AC42,IF(AND($L$5="Seventh"),key!AC142,IF(AND($L$5="eighth"),key!AC242,"")))</f>
        <v/>
      </c>
      <c r="AT10" s="224" t="str">
        <f>IF(AND($L$5="sixth"),key!AD42,IF(AND($L$5="Seventh"),key!AD142,IF(AND($L$5="eighth"),key!AD242,"")))</f>
        <v/>
      </c>
      <c r="AU10" s="225">
        <v>62</v>
      </c>
      <c r="AV10" s="226" t="str">
        <f>IF(AND($L$5="sixth"),key!C70,IF(AND($L$5="Seventh"),key!C170,IF(AND($L$5="eighth"),key!C270,"")))</f>
        <v>txnh'k</v>
      </c>
      <c r="AW10" s="226" t="str">
        <f>IF(AND($L$5="sixth"),key!D70,IF(AND($L$5="Seventh"),key!D170,IF(AND($L$5="eighth"),key!D270,"")))</f>
        <v>/kUukjke</v>
      </c>
      <c r="AX10" s="223" t="str">
        <f>IF(AND($L$5="sixth"),key!F70,IF(AND($L$5="Seventh"),key!F170,IF(AND($L$5="eighth"),key!F270,"")))</f>
        <v/>
      </c>
      <c r="AY10" s="223" t="str">
        <f>IF(AND($L$5="sixth"),key!G70,IF(AND($L$5="Seventh"),key!G170,IF(AND($L$5="eighth"),key!G270,"")))</f>
        <v/>
      </c>
      <c r="AZ10" s="223" t="str">
        <f>IF(AND($L$5="sixth"),key!H70,IF(AND($L$5="Seventh"),key!H170,IF(AND($L$5="eighth"),key!H270,"")))</f>
        <v/>
      </c>
      <c r="BA10" s="223" t="str">
        <f>IF(AND($L$5="sixth"),key!J70,IF(AND($L$5="Seventh"),key!J170,IF(AND($L$5="eighth"),key!J270,"")))</f>
        <v/>
      </c>
      <c r="BB10" s="223" t="str">
        <f>IF(AND($L$5="sixth"),key!K70,IF(AND($L$5="Seventh"),key!K170,IF(AND($L$5="eighth"),key!K270,"")))</f>
        <v/>
      </c>
      <c r="BC10" s="223" t="str">
        <f>IF(AND($L$5="sixth"),key!L70,IF(AND($L$5="Seventh"),key!L170,IF(AND($L$5="eighth"),key!L270,"")))</f>
        <v/>
      </c>
      <c r="BD10" s="223" t="str">
        <f>IF(AND($L$5="sixth"),key!N70,IF(AND($L$5="Seventh"),key!N170,IF(AND($L$5="eighth"),key!N270,"")))</f>
        <v/>
      </c>
      <c r="BE10" s="223" t="str">
        <f>IF(AND($L$5="sixth"),key!O70,IF(AND($L$5="Seventh"),key!O170,IF(AND($L$5="eighth"),key!O270,"")))</f>
        <v/>
      </c>
      <c r="BF10" s="223" t="str">
        <f>IF(AND($L$5="sixth"),key!P70,IF(AND($L$5="Seventh"),key!P170,IF(AND($L$5="eighth"),key!P270,"")))</f>
        <v/>
      </c>
      <c r="BG10" s="223" t="str">
        <f>IF(AND($L$5="sixth"),key!R70,IF(AND($L$5="Seventh"),key!R170,IF(AND($L$5="eighth"),key!R270,"")))</f>
        <v/>
      </c>
      <c r="BH10" s="223" t="str">
        <f>IF(AND($L$5="sixth"),key!S70,IF(AND($L$5="Seventh"),key!S170,IF(AND($L$5="eighth"),key!S270,"")))</f>
        <v/>
      </c>
      <c r="BI10" s="223" t="str">
        <f>IF(AND($L$5="sixth"),key!T70,IF(AND($L$5="Seventh"),key!T170,IF(AND($L$5="eighth"),key!T270,"")))</f>
        <v/>
      </c>
      <c r="BJ10" s="223" t="str">
        <f>IF(AND($L$5="sixth"),key!V70,IF(AND($L$5="Seventh"),key!V170,IF(AND($L$5="eighth"),key!V270,"")))</f>
        <v/>
      </c>
      <c r="BK10" s="223" t="str">
        <f>IF(AND($L$5="sixth"),key!W70,IF(AND($L$5="Seventh"),key!W170,IF(AND($L$5="eighth"),key!W270,"")))</f>
        <v/>
      </c>
      <c r="BL10" s="223" t="str">
        <f>IF(AND($L$5="sixth"),key!X70,IF(AND($L$5="Seventh"),key!X170,IF(AND($L$5="eighth"),key!X270,"")))</f>
        <v/>
      </c>
      <c r="BM10" s="223" t="str">
        <f>IF(AND($L$5="sixth"),key!Z70,IF(AND($L$5="Seventh"),key!Z170,IF(AND($L$5="eighth"),key!Z270,"")))</f>
        <v/>
      </c>
      <c r="BN10" s="223">
        <f>IF(AND($L$5="sixth"),key!AA70,IF(AND($L$5="Seventh"),key!AA170,IF(AND($L$5="eighth"),key!AA270,"")))</f>
        <v>0</v>
      </c>
      <c r="BO10" s="223">
        <f>IF(AND($L$5="sixth"),key!AB70,IF(AND($L$5="Seventh"),key!AB170,IF(AND($L$5="eighth"),key!AB270,"")))</f>
        <v>0</v>
      </c>
      <c r="BP10" s="223">
        <f>IF(AND($L$5="sixth"),key!AC70,IF(AND($L$5="Seventh"),key!AC170,IF(AND($L$5="eighth"),key!AC270,"")))</f>
        <v>0</v>
      </c>
      <c r="BQ10" s="224" t="str">
        <f>IF(AND($L$5="sixth"),key!AD70,IF(AND($L$5="Seventh"),key!AD170,IF(AND($L$5="eighth"),key!AD270,"")))</f>
        <v/>
      </c>
    </row>
    <row r="11" spans="1:69" ht="15" customHeight="1">
      <c r="A11" s="221">
        <v>2</v>
      </c>
      <c r="B11" s="98" t="str">
        <f>IF(AND($L$5="sixth"),key!C10,IF(AND($L$5="Seventh"),key!C110,IF(AND($L$5="eighth"),key!C210,"")))</f>
        <v>v'kksd</v>
      </c>
      <c r="C11" s="98" t="str">
        <f>IF(AND($L$5="sixth"),key!D10,IF(AND($L$5="Seventh"),key!D110,IF(AND($L$5="eighth"),key!D210,"")))</f>
        <v>eksguyky</v>
      </c>
      <c r="D11" s="93" t="str">
        <f>IF(AND($L$5="sixth"),key!F10,IF(AND($L$5="Seventh"),key!F110,IF(AND($L$5="eighth"),key!F210,"")))</f>
        <v>C</v>
      </c>
      <c r="E11" s="93" t="str">
        <f>IF(AND($L$5="sixth"),key!G10,IF(AND($L$5="Seventh"),key!G110,IF(AND($L$5="eighth"),key!G210,"")))</f>
        <v/>
      </c>
      <c r="F11" s="93" t="str">
        <f>IF(AND($L$5="sixth"),key!H10,IF(AND($L$5="Seventh"),key!H110,IF(AND($L$5="eighth"),key!H210,"")))</f>
        <v/>
      </c>
      <c r="G11" s="96" t="str">
        <f>IF(AND($L$5="sixth"),key!J10,IF(AND($L$5="Seventh"),key!J110,IF(AND($L$5="eighth"),key!J210,"")))</f>
        <v/>
      </c>
      <c r="H11" s="96">
        <f>IF(AND($L$5="sixth"),key!K10,IF(AND($L$5="Seventh"),key!K110,IF(AND($L$5="eighth"),key!K210,"")))</f>
        <v>6</v>
      </c>
      <c r="I11" s="96" t="str">
        <f>IF(AND($L$5="sixth"),key!L10,IF(AND($L$5="Seventh"),key!L110,IF(AND($L$5="eighth"),key!L210,"")))</f>
        <v/>
      </c>
      <c r="J11" s="96" t="str">
        <f>IF(AND($L$5="sixth"),key!N10,IF(AND($L$5="Seventh"),key!N110,IF(AND($L$5="eighth"),key!N210,"")))</f>
        <v>C</v>
      </c>
      <c r="K11" s="96">
        <f>IF(AND($L$5="sixth"),key!O10,IF(AND($L$5="Seventh"),key!O110,IF(AND($L$5="eighth"),key!O210,"")))</f>
        <v>14</v>
      </c>
      <c r="L11" s="96" t="str">
        <f>IF(AND($L$5="sixth"),key!P10,IF(AND($L$5="Seventh"),key!P110,IF(AND($L$5="eighth"),key!P210,"")))</f>
        <v/>
      </c>
      <c r="M11" s="96" t="str">
        <f>IF(AND($L$5="sixth"),key!R10,IF(AND($L$5="Seventh"),key!R110,IF(AND($L$5="eighth"),key!R210,"")))</f>
        <v>D</v>
      </c>
      <c r="N11" s="96">
        <f>IF(AND($L$5="sixth"),key!S10,IF(AND($L$5="Seventh"),key!S110,IF(AND($L$5="eighth"),key!S210,"")))</f>
        <v>5</v>
      </c>
      <c r="O11" s="96" t="str">
        <f>IF(AND($L$5="sixth"),key!T10,IF(AND($L$5="Seventh"),key!T110,IF(AND($L$5="eighth"),key!T210,"")))</f>
        <v/>
      </c>
      <c r="P11" s="96" t="str">
        <f>IF(AND($L$5="sixth"),key!V10,IF(AND($L$5="Seventh"),key!V110,IF(AND($L$5="eighth"),key!V210,"")))</f>
        <v>C</v>
      </c>
      <c r="Q11" s="96">
        <f>IF(AND($L$5="sixth"),key!W10,IF(AND($L$5="Seventh"),key!W110,IF(AND($L$5="eighth"),key!W210,"")))</f>
        <v>53</v>
      </c>
      <c r="R11" s="96" t="str">
        <f>IF(AND($L$5="sixth"),key!X10,IF(AND($L$5="Seventh"),key!X110,IF(AND($L$5="eighth"),key!X210,"")))</f>
        <v/>
      </c>
      <c r="S11" s="96" t="str">
        <f>IF(AND($L$5="sixth"),key!Z10,IF(AND($L$5="Seventh"),key!Z110,IF(AND($L$5="eighth"),key!Z210,"")))</f>
        <v>C</v>
      </c>
      <c r="T11" s="96">
        <f>IF(AND($L$5="sixth"),key!AA10,IF(AND($L$5="Seventh"),key!AA110,IF(AND($L$5="eighth"),key!AA210,"")))</f>
        <v>78</v>
      </c>
      <c r="U11" s="96">
        <f>IF(AND($L$5="sixth"),key!AB10,IF(AND($L$5="Seventh"),key!AB110,IF(AND($L$5="eighth"),key!AB210,"")))</f>
        <v>0</v>
      </c>
      <c r="V11" s="96">
        <f>IF(AND($L$5="sixth"),key!AC10,IF(AND($L$5="Seventh"),key!AC110,IF(AND($L$5="eighth"),key!AC210,"")))</f>
        <v>78</v>
      </c>
      <c r="W11" s="230" t="str">
        <f>IF(AND($L$5="sixth"),key!AD10,IF(AND($L$5="Seventh"),key!AD110,IF(AND($L$5="eighth"),key!AD210,"")))</f>
        <v>D</v>
      </c>
      <c r="X11" s="221">
        <v>35</v>
      </c>
      <c r="Y11" s="222" t="str">
        <f>IF(AND($L$5="sixth"),key!C43,IF(AND($L$5="Seventh"),key!C143,IF(AND($L$5="eighth"),key!C243,"")))</f>
        <v/>
      </c>
      <c r="Z11" s="222" t="str">
        <f>IF(AND($L$5="sixth"),key!D43,IF(AND($L$5="Seventh"),key!D143,IF(AND($L$5="eighth"),key!D243,"")))</f>
        <v/>
      </c>
      <c r="AA11" s="223" t="str">
        <f>IF(AND($L$5="sixth"),key!F43,IF(AND($L$5="Seventh"),key!F143,IF(AND($L$5="eighth"),key!F243,"")))</f>
        <v/>
      </c>
      <c r="AB11" s="223" t="str">
        <f>IF(AND($L$5="sixth"),key!G43,IF(AND($L$5="Seventh"),key!G143,IF(AND($L$5="eighth"),key!G243,"")))</f>
        <v/>
      </c>
      <c r="AC11" s="223" t="str">
        <f>IF(AND($L$5="sixth"),key!H43,IF(AND($L$5="Seventh"),key!H143,IF(AND($L$5="eighth"),key!H243,"")))</f>
        <v/>
      </c>
      <c r="AD11" s="223" t="str">
        <f>IF(AND($L$5="sixth"),key!J43,IF(AND($L$5="Seventh"),key!J143,IF(AND($L$5="eighth"),key!J243,"")))</f>
        <v/>
      </c>
      <c r="AE11" s="223" t="str">
        <f>IF(AND($L$5="sixth"),key!K43,IF(AND($L$5="Seventh"),key!K143,IF(AND($L$5="eighth"),key!K243,"")))</f>
        <v/>
      </c>
      <c r="AF11" s="223" t="str">
        <f>IF(AND($L$5="sixth"),key!L43,IF(AND($L$5="Seventh"),key!L143,IF(AND($L$5="eighth"),key!L243,"")))</f>
        <v/>
      </c>
      <c r="AG11" s="223" t="str">
        <f>IF(AND($L$5="sixth"),key!N43,IF(AND($L$5="Seventh"),key!N143,IF(AND($L$5="eighth"),key!N243,"")))</f>
        <v/>
      </c>
      <c r="AH11" s="223" t="str">
        <f>IF(AND($L$5="sixth"),key!O43,IF(AND($L$5="Seventh"),key!O143,IF(AND($L$5="eighth"),key!O243,"")))</f>
        <v/>
      </c>
      <c r="AI11" s="223" t="str">
        <f>IF(AND($L$5="sixth"),key!P43,IF(AND($L$5="Seventh"),key!P143,IF(AND($L$5="eighth"),key!P243,"")))</f>
        <v/>
      </c>
      <c r="AJ11" s="223" t="str">
        <f>IF(AND($L$5="sixth"),key!R43,IF(AND($L$5="Seventh"),key!R143,IF(AND($L$5="eighth"),key!R243,"")))</f>
        <v/>
      </c>
      <c r="AK11" s="223" t="str">
        <f>IF(AND($L$5="sixth"),key!S43,IF(AND($L$5="Seventh"),key!S143,IF(AND($L$5="eighth"),key!S243,"")))</f>
        <v/>
      </c>
      <c r="AL11" s="223" t="str">
        <f>IF(AND($L$5="sixth"),key!T43,IF(AND($L$5="Seventh"),key!T143,IF(AND($L$5="eighth"),key!T243,"")))</f>
        <v/>
      </c>
      <c r="AM11" s="223" t="str">
        <f>IF(AND($L$5="sixth"),key!V43,IF(AND($L$5="Seventh"),key!V143,IF(AND($L$5="eighth"),key!V243,"")))</f>
        <v/>
      </c>
      <c r="AN11" s="223" t="str">
        <f>IF(AND($L$5="sixth"),key!W43,IF(AND($L$5="Seventh"),key!W143,IF(AND($L$5="eighth"),key!W243,"")))</f>
        <v/>
      </c>
      <c r="AO11" s="223" t="str">
        <f>IF(AND($L$5="sixth"),key!X43,IF(AND($L$5="Seventh"),key!X143,IF(AND($L$5="eighth"),key!X243,"")))</f>
        <v/>
      </c>
      <c r="AP11" s="223" t="str">
        <f>IF(AND($L$5="sixth"),key!Z43,IF(AND($L$5="Seventh"),key!Z143,IF(AND($L$5="eighth"),key!Z243,"")))</f>
        <v/>
      </c>
      <c r="AQ11" s="223" t="str">
        <f>IF(AND($L$5="sixth"),key!AA43,IF(AND($L$5="Seventh"),key!AA143,IF(AND($L$5="eighth"),key!AA243,"")))</f>
        <v/>
      </c>
      <c r="AR11" s="223" t="str">
        <f>IF(AND($L$5="sixth"),key!AB43,IF(AND($L$5="Seventh"),key!AB143,IF(AND($L$5="eighth"),key!AB243,"")))</f>
        <v/>
      </c>
      <c r="AS11" s="223" t="str">
        <f>IF(AND($L$5="sixth"),key!AC43,IF(AND($L$5="Seventh"),key!AC143,IF(AND($L$5="eighth"),key!AC243,"")))</f>
        <v/>
      </c>
      <c r="AT11" s="224" t="str">
        <f>IF(AND($L$5="sixth"),key!AD43,IF(AND($L$5="Seventh"),key!AD143,IF(AND($L$5="eighth"),key!AD243,"")))</f>
        <v/>
      </c>
      <c r="AU11" s="225">
        <v>63</v>
      </c>
      <c r="AV11" s="226" t="str">
        <f>IF(AND($L$5="sixth"),key!C71,IF(AND($L$5="Seventh"),key!C171,IF(AND($L$5="eighth"),key!C271,"")))</f>
        <v>t'kksnk</v>
      </c>
      <c r="AW11" s="226" t="str">
        <f>IF(AND($L$5="sixth"),key!D71,IF(AND($L$5="Seventh"),key!D171,IF(AND($L$5="eighth"),key!D271,"")))</f>
        <v>y{e.kjke</v>
      </c>
      <c r="AX11" s="223" t="str">
        <f>IF(AND($L$5="sixth"),key!F71,IF(AND($L$5="Seventh"),key!F171,IF(AND($L$5="eighth"),key!F271,"")))</f>
        <v/>
      </c>
      <c r="AY11" s="223" t="str">
        <f>IF(AND($L$5="sixth"),key!G71,IF(AND($L$5="Seventh"),key!G171,IF(AND($L$5="eighth"),key!G271,"")))</f>
        <v/>
      </c>
      <c r="AZ11" s="223" t="str">
        <f>IF(AND($L$5="sixth"),key!H71,IF(AND($L$5="Seventh"),key!H171,IF(AND($L$5="eighth"),key!H271,"")))</f>
        <v/>
      </c>
      <c r="BA11" s="223" t="str">
        <f>IF(AND($L$5="sixth"),key!J71,IF(AND($L$5="Seventh"),key!J171,IF(AND($L$5="eighth"),key!J271,"")))</f>
        <v/>
      </c>
      <c r="BB11" s="223" t="str">
        <f>IF(AND($L$5="sixth"),key!K71,IF(AND($L$5="Seventh"),key!K171,IF(AND($L$5="eighth"),key!K271,"")))</f>
        <v/>
      </c>
      <c r="BC11" s="223" t="str">
        <f>IF(AND($L$5="sixth"),key!L71,IF(AND($L$5="Seventh"),key!L171,IF(AND($L$5="eighth"),key!L271,"")))</f>
        <v/>
      </c>
      <c r="BD11" s="223" t="str">
        <f>IF(AND($L$5="sixth"),key!N71,IF(AND($L$5="Seventh"),key!N171,IF(AND($L$5="eighth"),key!N271,"")))</f>
        <v/>
      </c>
      <c r="BE11" s="223" t="str">
        <f>IF(AND($L$5="sixth"),key!O71,IF(AND($L$5="Seventh"),key!O171,IF(AND($L$5="eighth"),key!O271,"")))</f>
        <v/>
      </c>
      <c r="BF11" s="223" t="str">
        <f>IF(AND($L$5="sixth"),key!P71,IF(AND($L$5="Seventh"),key!P171,IF(AND($L$5="eighth"),key!P271,"")))</f>
        <v/>
      </c>
      <c r="BG11" s="223" t="str">
        <f>IF(AND($L$5="sixth"),key!R71,IF(AND($L$5="Seventh"),key!R171,IF(AND($L$5="eighth"),key!R271,"")))</f>
        <v/>
      </c>
      <c r="BH11" s="223" t="str">
        <f>IF(AND($L$5="sixth"),key!S71,IF(AND($L$5="Seventh"),key!S171,IF(AND($L$5="eighth"),key!S271,"")))</f>
        <v/>
      </c>
      <c r="BI11" s="223" t="str">
        <f>IF(AND($L$5="sixth"),key!T71,IF(AND($L$5="Seventh"),key!T171,IF(AND($L$5="eighth"),key!T271,"")))</f>
        <v/>
      </c>
      <c r="BJ11" s="223" t="str">
        <f>IF(AND($L$5="sixth"),key!V71,IF(AND($L$5="Seventh"),key!V171,IF(AND($L$5="eighth"),key!V271,"")))</f>
        <v/>
      </c>
      <c r="BK11" s="223" t="str">
        <f>IF(AND($L$5="sixth"),key!W71,IF(AND($L$5="Seventh"),key!W171,IF(AND($L$5="eighth"),key!W271,"")))</f>
        <v/>
      </c>
      <c r="BL11" s="223" t="str">
        <f>IF(AND($L$5="sixth"),key!X71,IF(AND($L$5="Seventh"),key!X171,IF(AND($L$5="eighth"),key!X271,"")))</f>
        <v/>
      </c>
      <c r="BM11" s="223" t="str">
        <f>IF(AND($L$5="sixth"),key!Z71,IF(AND($L$5="Seventh"),key!Z171,IF(AND($L$5="eighth"),key!Z271,"")))</f>
        <v/>
      </c>
      <c r="BN11" s="223">
        <f>IF(AND($L$5="sixth"),key!AA71,IF(AND($L$5="Seventh"),key!AA171,IF(AND($L$5="eighth"),key!AA271,"")))</f>
        <v>0</v>
      </c>
      <c r="BO11" s="223">
        <f>IF(AND($L$5="sixth"),key!AB71,IF(AND($L$5="Seventh"),key!AB171,IF(AND($L$5="eighth"),key!AB271,"")))</f>
        <v>0</v>
      </c>
      <c r="BP11" s="223">
        <f>IF(AND($L$5="sixth"),key!AC71,IF(AND($L$5="Seventh"),key!AC171,IF(AND($L$5="eighth"),key!AC271,"")))</f>
        <v>0</v>
      </c>
      <c r="BQ11" s="224" t="str">
        <f>IF(AND($L$5="sixth"),key!AD71,IF(AND($L$5="Seventh"),key!AD171,IF(AND($L$5="eighth"),key!AD271,"")))</f>
        <v/>
      </c>
    </row>
    <row r="12" spans="1:69" ht="15" customHeight="1">
      <c r="A12" s="221">
        <v>3</v>
      </c>
      <c r="B12" s="98" t="str">
        <f>IF(AND($L$5="sixth"),key!C11,IF(AND($L$5="Seventh"),key!C111,IF(AND($L$5="eighth"),key!C211,"")))</f>
        <v>txnh'k</v>
      </c>
      <c r="C12" s="98" t="str">
        <f>IF(AND($L$5="sixth"),key!D11,IF(AND($L$5="Seventh"),key!D111,IF(AND($L$5="eighth"),key!D211,"")))</f>
        <v>/kUukjke</v>
      </c>
      <c r="D12" s="93" t="str">
        <f>IF(AND($L$5="sixth"),key!F11,IF(AND($L$5="Seventh"),key!F111,IF(AND($L$5="eighth"),key!F211,"")))</f>
        <v>C</v>
      </c>
      <c r="E12" s="93" t="str">
        <f>IF(AND($L$5="sixth"),key!G11,IF(AND($L$5="Seventh"),key!G111,IF(AND($L$5="eighth"),key!G211,"")))</f>
        <v/>
      </c>
      <c r="F12" s="93" t="str">
        <f>IF(AND($L$5="sixth"),key!H11,IF(AND($L$5="Seventh"),key!H111,IF(AND($L$5="eighth"),key!H211,"")))</f>
        <v/>
      </c>
      <c r="G12" s="96" t="str">
        <f>IF(AND($L$5="sixth"),key!J11,IF(AND($L$5="Seventh"),key!J111,IF(AND($L$5="eighth"),key!J211,"")))</f>
        <v/>
      </c>
      <c r="H12" s="96">
        <f>IF(AND($L$5="sixth"),key!K11,IF(AND($L$5="Seventh"),key!K111,IF(AND($L$5="eighth"),key!K211,"")))</f>
        <v>6</v>
      </c>
      <c r="I12" s="96" t="str">
        <f>IF(AND($L$5="sixth"),key!L11,IF(AND($L$5="Seventh"),key!L111,IF(AND($L$5="eighth"),key!L211,"")))</f>
        <v/>
      </c>
      <c r="J12" s="96" t="str">
        <f>IF(AND($L$5="sixth"),key!N11,IF(AND($L$5="Seventh"),key!N111,IF(AND($L$5="eighth"),key!N211,"")))</f>
        <v>C</v>
      </c>
      <c r="K12" s="96">
        <f>IF(AND($L$5="sixth"),key!O11,IF(AND($L$5="Seventh"),key!O111,IF(AND($L$5="eighth"),key!O211,"")))</f>
        <v>16</v>
      </c>
      <c r="L12" s="96" t="str">
        <f>IF(AND($L$5="sixth"),key!P11,IF(AND($L$5="Seventh"),key!P111,IF(AND($L$5="eighth"),key!P211,"")))</f>
        <v/>
      </c>
      <c r="M12" s="96" t="str">
        <f>IF(AND($L$5="sixth"),key!R11,IF(AND($L$5="Seventh"),key!R111,IF(AND($L$5="eighth"),key!R211,"")))</f>
        <v>D</v>
      </c>
      <c r="N12" s="96">
        <f>IF(AND($L$5="sixth"),key!S11,IF(AND($L$5="Seventh"),key!S111,IF(AND($L$5="eighth"),key!S211,"")))</f>
        <v>7</v>
      </c>
      <c r="O12" s="96" t="str">
        <f>IF(AND($L$5="sixth"),key!T11,IF(AND($L$5="Seventh"),key!T111,IF(AND($L$5="eighth"),key!T211,"")))</f>
        <v/>
      </c>
      <c r="P12" s="96" t="str">
        <f>IF(AND($L$5="sixth"),key!V11,IF(AND($L$5="Seventh"),key!V111,IF(AND($L$5="eighth"),key!V211,"")))</f>
        <v>B</v>
      </c>
      <c r="Q12" s="96">
        <f>IF(AND($L$5="sixth"),key!W11,IF(AND($L$5="Seventh"),key!W111,IF(AND($L$5="eighth"),key!W211,"")))</f>
        <v>49</v>
      </c>
      <c r="R12" s="96" t="str">
        <f>IF(AND($L$5="sixth"),key!X11,IF(AND($L$5="Seventh"),key!X111,IF(AND($L$5="eighth"),key!X211,"")))</f>
        <v/>
      </c>
      <c r="S12" s="96" t="str">
        <f>IF(AND($L$5="sixth"),key!Z11,IF(AND($L$5="Seventh"),key!Z111,IF(AND($L$5="eighth"),key!Z211,"")))</f>
        <v>C</v>
      </c>
      <c r="T12" s="96">
        <f>IF(AND($L$5="sixth"),key!AA11,IF(AND($L$5="Seventh"),key!AA111,IF(AND($L$5="eighth"),key!AA211,"")))</f>
        <v>78</v>
      </c>
      <c r="U12" s="96">
        <f>IF(AND($L$5="sixth"),key!AB11,IF(AND($L$5="Seventh"),key!AB111,IF(AND($L$5="eighth"),key!AB211,"")))</f>
        <v>0</v>
      </c>
      <c r="V12" s="96">
        <f>IF(AND($L$5="sixth"),key!AC11,IF(AND($L$5="Seventh"),key!AC111,IF(AND($L$5="eighth"),key!AC211,"")))</f>
        <v>78</v>
      </c>
      <c r="W12" s="230" t="str">
        <f>IF(AND($L$5="sixth"),key!AD11,IF(AND($L$5="Seventh"),key!AD111,IF(AND($L$5="eighth"),key!AD211,"")))</f>
        <v>D</v>
      </c>
      <c r="X12" s="221">
        <v>36</v>
      </c>
      <c r="Y12" s="222" t="str">
        <f>IF(AND($L$5="sixth"),key!C44,IF(AND($L$5="Seventh"),key!C144,IF(AND($L$5="eighth"),key!C244,"")))</f>
        <v/>
      </c>
      <c r="Z12" s="222" t="str">
        <f>IF(AND($L$5="sixth"),key!D44,IF(AND($L$5="Seventh"),key!D144,IF(AND($L$5="eighth"),key!D244,"")))</f>
        <v/>
      </c>
      <c r="AA12" s="223" t="str">
        <f>IF(AND($L$5="sixth"),key!F44,IF(AND($L$5="Seventh"),key!F144,IF(AND($L$5="eighth"),key!F244,"")))</f>
        <v/>
      </c>
      <c r="AB12" s="223" t="str">
        <f>IF(AND($L$5="sixth"),key!G44,IF(AND($L$5="Seventh"),key!G144,IF(AND($L$5="eighth"),key!G244,"")))</f>
        <v/>
      </c>
      <c r="AC12" s="223" t="str">
        <f>IF(AND($L$5="sixth"),key!H44,IF(AND($L$5="Seventh"),key!H144,IF(AND($L$5="eighth"),key!H244,"")))</f>
        <v/>
      </c>
      <c r="AD12" s="223" t="str">
        <f>IF(AND($L$5="sixth"),key!J44,IF(AND($L$5="Seventh"),key!J144,IF(AND($L$5="eighth"),key!J244,"")))</f>
        <v/>
      </c>
      <c r="AE12" s="223" t="str">
        <f>IF(AND($L$5="sixth"),key!K44,IF(AND($L$5="Seventh"),key!K144,IF(AND($L$5="eighth"),key!K244,"")))</f>
        <v/>
      </c>
      <c r="AF12" s="223" t="str">
        <f>IF(AND($L$5="sixth"),key!L44,IF(AND($L$5="Seventh"),key!L144,IF(AND($L$5="eighth"),key!L244,"")))</f>
        <v/>
      </c>
      <c r="AG12" s="223" t="str">
        <f>IF(AND($L$5="sixth"),key!N44,IF(AND($L$5="Seventh"),key!N144,IF(AND($L$5="eighth"),key!N244,"")))</f>
        <v/>
      </c>
      <c r="AH12" s="223" t="str">
        <f>IF(AND($L$5="sixth"),key!O44,IF(AND($L$5="Seventh"),key!O144,IF(AND($L$5="eighth"),key!O244,"")))</f>
        <v/>
      </c>
      <c r="AI12" s="223" t="str">
        <f>IF(AND($L$5="sixth"),key!P44,IF(AND($L$5="Seventh"),key!P144,IF(AND($L$5="eighth"),key!P244,"")))</f>
        <v/>
      </c>
      <c r="AJ12" s="223" t="str">
        <f>IF(AND($L$5="sixth"),key!R44,IF(AND($L$5="Seventh"),key!R144,IF(AND($L$5="eighth"),key!R244,"")))</f>
        <v/>
      </c>
      <c r="AK12" s="223" t="str">
        <f>IF(AND($L$5="sixth"),key!S44,IF(AND($L$5="Seventh"),key!S144,IF(AND($L$5="eighth"),key!S244,"")))</f>
        <v/>
      </c>
      <c r="AL12" s="223" t="str">
        <f>IF(AND($L$5="sixth"),key!T44,IF(AND($L$5="Seventh"),key!T144,IF(AND($L$5="eighth"),key!T244,"")))</f>
        <v/>
      </c>
      <c r="AM12" s="223" t="str">
        <f>IF(AND($L$5="sixth"),key!V44,IF(AND($L$5="Seventh"),key!V144,IF(AND($L$5="eighth"),key!V244,"")))</f>
        <v/>
      </c>
      <c r="AN12" s="223" t="str">
        <f>IF(AND($L$5="sixth"),key!W44,IF(AND($L$5="Seventh"),key!W144,IF(AND($L$5="eighth"),key!W244,"")))</f>
        <v/>
      </c>
      <c r="AO12" s="223" t="str">
        <f>IF(AND($L$5="sixth"),key!X44,IF(AND($L$5="Seventh"),key!X144,IF(AND($L$5="eighth"),key!X244,"")))</f>
        <v/>
      </c>
      <c r="AP12" s="223" t="str">
        <f>IF(AND($L$5="sixth"),key!Z44,IF(AND($L$5="Seventh"),key!Z144,IF(AND($L$5="eighth"),key!Z244,"")))</f>
        <v/>
      </c>
      <c r="AQ12" s="223" t="str">
        <f>IF(AND($L$5="sixth"),key!AA44,IF(AND($L$5="Seventh"),key!AA144,IF(AND($L$5="eighth"),key!AA244,"")))</f>
        <v/>
      </c>
      <c r="AR12" s="223" t="str">
        <f>IF(AND($L$5="sixth"),key!AB44,IF(AND($L$5="Seventh"),key!AB144,IF(AND($L$5="eighth"),key!AB244,"")))</f>
        <v/>
      </c>
      <c r="AS12" s="223" t="str">
        <f>IF(AND($L$5="sixth"),key!AC44,IF(AND($L$5="Seventh"),key!AC144,IF(AND($L$5="eighth"),key!AC244,"")))</f>
        <v/>
      </c>
      <c r="AT12" s="224" t="str">
        <f>IF(AND($L$5="sixth"),key!AD44,IF(AND($L$5="Seventh"),key!AD144,IF(AND($L$5="eighth"),key!AD244,"")))</f>
        <v/>
      </c>
      <c r="AU12" s="225">
        <v>64</v>
      </c>
      <c r="AV12" s="226" t="str">
        <f>IF(AND($L$5="sixth"),key!C72,IF(AND($L$5="Seventh"),key!C172,IF(AND($L$5="eighth"),key!C272,"")))</f>
        <v/>
      </c>
      <c r="AW12" s="226" t="str">
        <f>IF(AND($L$5="sixth"),key!D72,IF(AND($L$5="Seventh"),key!D172,IF(AND($L$5="eighth"),key!D272,"")))</f>
        <v/>
      </c>
      <c r="AX12" s="223" t="str">
        <f>IF(AND($L$5="sixth"),key!F72,IF(AND($L$5="Seventh"),key!F172,IF(AND($L$5="eighth"),key!F272,"")))</f>
        <v/>
      </c>
      <c r="AY12" s="223" t="str">
        <f>IF(AND($L$5="sixth"),key!G72,IF(AND($L$5="Seventh"),key!G172,IF(AND($L$5="eighth"),key!G272,"")))</f>
        <v/>
      </c>
      <c r="AZ12" s="223" t="str">
        <f>IF(AND($L$5="sixth"),key!H72,IF(AND($L$5="Seventh"),key!H172,IF(AND($L$5="eighth"),key!H272,"")))</f>
        <v/>
      </c>
      <c r="BA12" s="223" t="str">
        <f>IF(AND($L$5="sixth"),key!J72,IF(AND($L$5="Seventh"),key!J172,IF(AND($L$5="eighth"),key!J272,"")))</f>
        <v/>
      </c>
      <c r="BB12" s="223" t="str">
        <f>IF(AND($L$5="sixth"),key!K72,IF(AND($L$5="Seventh"),key!K172,IF(AND($L$5="eighth"),key!K272,"")))</f>
        <v/>
      </c>
      <c r="BC12" s="223" t="str">
        <f>IF(AND($L$5="sixth"),key!L72,IF(AND($L$5="Seventh"),key!L172,IF(AND($L$5="eighth"),key!L272,"")))</f>
        <v/>
      </c>
      <c r="BD12" s="223" t="str">
        <f>IF(AND($L$5="sixth"),key!N72,IF(AND($L$5="Seventh"),key!N172,IF(AND($L$5="eighth"),key!N272,"")))</f>
        <v/>
      </c>
      <c r="BE12" s="223" t="str">
        <f>IF(AND($L$5="sixth"),key!O72,IF(AND($L$5="Seventh"),key!O172,IF(AND($L$5="eighth"),key!O272,"")))</f>
        <v/>
      </c>
      <c r="BF12" s="223" t="str">
        <f>IF(AND($L$5="sixth"),key!P72,IF(AND($L$5="Seventh"),key!P172,IF(AND($L$5="eighth"),key!P272,"")))</f>
        <v/>
      </c>
      <c r="BG12" s="223" t="str">
        <f>IF(AND($L$5="sixth"),key!R72,IF(AND($L$5="Seventh"),key!R172,IF(AND($L$5="eighth"),key!R272,"")))</f>
        <v/>
      </c>
      <c r="BH12" s="223" t="str">
        <f>IF(AND($L$5="sixth"),key!S72,IF(AND($L$5="Seventh"),key!S172,IF(AND($L$5="eighth"),key!S272,"")))</f>
        <v/>
      </c>
      <c r="BI12" s="223" t="str">
        <f>IF(AND($L$5="sixth"),key!T72,IF(AND($L$5="Seventh"),key!T172,IF(AND($L$5="eighth"),key!T272,"")))</f>
        <v/>
      </c>
      <c r="BJ12" s="223" t="str">
        <f>IF(AND($L$5="sixth"),key!V72,IF(AND($L$5="Seventh"),key!V172,IF(AND($L$5="eighth"),key!V272,"")))</f>
        <v/>
      </c>
      <c r="BK12" s="223" t="str">
        <f>IF(AND($L$5="sixth"),key!W72,IF(AND($L$5="Seventh"),key!W172,IF(AND($L$5="eighth"),key!W272,"")))</f>
        <v/>
      </c>
      <c r="BL12" s="223" t="str">
        <f>IF(AND($L$5="sixth"),key!X72,IF(AND($L$5="Seventh"),key!X172,IF(AND($L$5="eighth"),key!X272,"")))</f>
        <v/>
      </c>
      <c r="BM12" s="223" t="str">
        <f>IF(AND($L$5="sixth"),key!Z72,IF(AND($L$5="Seventh"),key!Z172,IF(AND($L$5="eighth"),key!Z272,"")))</f>
        <v/>
      </c>
      <c r="BN12" s="223" t="str">
        <f>IF(AND($L$5="sixth"),key!AA72,IF(AND($L$5="Seventh"),key!AA172,IF(AND($L$5="eighth"),key!AA272,"")))</f>
        <v/>
      </c>
      <c r="BO12" s="223" t="str">
        <f>IF(AND($L$5="sixth"),key!AB72,IF(AND($L$5="Seventh"),key!AB172,IF(AND($L$5="eighth"),key!AB272,"")))</f>
        <v/>
      </c>
      <c r="BP12" s="223" t="str">
        <f>IF(AND($L$5="sixth"),key!AC72,IF(AND($L$5="Seventh"),key!AC172,IF(AND($L$5="eighth"),key!AC272,"")))</f>
        <v/>
      </c>
      <c r="BQ12" s="224" t="str">
        <f>IF(AND($L$5="sixth"),key!AD72,IF(AND($L$5="Seventh"),key!AD172,IF(AND($L$5="eighth"),key!AD272,"")))</f>
        <v/>
      </c>
    </row>
    <row r="13" spans="1:69" ht="15" customHeight="1">
      <c r="A13" s="221">
        <v>4</v>
      </c>
      <c r="B13" s="98" t="str">
        <f>IF(AND($L$5="sixth"),key!C12,IF(AND($L$5="Seventh"),key!C112,IF(AND($L$5="eighth"),key!C212,"")))</f>
        <v>t'kksnk</v>
      </c>
      <c r="C13" s="98" t="str">
        <f>IF(AND($L$5="sixth"),key!D12,IF(AND($L$5="Seventh"),key!D112,IF(AND($L$5="eighth"),key!D212,"")))</f>
        <v>y{e.kjke</v>
      </c>
      <c r="D13" s="93" t="str">
        <f>IF(AND($L$5="sixth"),key!F12,IF(AND($L$5="Seventh"),key!F112,IF(AND($L$5="eighth"),key!F212,"")))</f>
        <v>C</v>
      </c>
      <c r="E13" s="93" t="str">
        <f>IF(AND($L$5="sixth"),key!G12,IF(AND($L$5="Seventh"),key!G112,IF(AND($L$5="eighth"),key!G212,"")))</f>
        <v/>
      </c>
      <c r="F13" s="93" t="str">
        <f>IF(AND($L$5="sixth"),key!H12,IF(AND($L$5="Seventh"),key!H112,IF(AND($L$5="eighth"),key!H212,"")))</f>
        <v/>
      </c>
      <c r="G13" s="96" t="str">
        <f>IF(AND($L$5="sixth"),key!J12,IF(AND($L$5="Seventh"),key!J112,IF(AND($L$5="eighth"),key!J212,"")))</f>
        <v/>
      </c>
      <c r="H13" s="96">
        <f>IF(AND($L$5="sixth"),key!K12,IF(AND($L$5="Seventh"),key!K112,IF(AND($L$5="eighth"),key!K212,"")))</f>
        <v>6</v>
      </c>
      <c r="I13" s="96" t="str">
        <f>IF(AND($L$5="sixth"),key!L12,IF(AND($L$5="Seventh"),key!L112,IF(AND($L$5="eighth"),key!L212,"")))</f>
        <v/>
      </c>
      <c r="J13" s="96" t="str">
        <f>IF(AND($L$5="sixth"),key!N12,IF(AND($L$5="Seventh"),key!N112,IF(AND($L$5="eighth"),key!N212,"")))</f>
        <v>C</v>
      </c>
      <c r="K13" s="96">
        <f>IF(AND($L$5="sixth"),key!O12,IF(AND($L$5="Seventh"),key!O112,IF(AND($L$5="eighth"),key!O212,"")))</f>
        <v>27</v>
      </c>
      <c r="L13" s="96" t="str">
        <f>IF(AND($L$5="sixth"),key!P12,IF(AND($L$5="Seventh"),key!P112,IF(AND($L$5="eighth"),key!P212,"")))</f>
        <v/>
      </c>
      <c r="M13" s="96" t="str">
        <f>IF(AND($L$5="sixth"),key!R12,IF(AND($L$5="Seventh"),key!R112,IF(AND($L$5="eighth"),key!R212,"")))</f>
        <v>D</v>
      </c>
      <c r="N13" s="96">
        <f>IF(AND($L$5="sixth"),key!S12,IF(AND($L$5="Seventh"),key!S112,IF(AND($L$5="eighth"),key!S212,"")))</f>
        <v>6</v>
      </c>
      <c r="O13" s="96" t="str">
        <f>IF(AND($L$5="sixth"),key!T12,IF(AND($L$5="Seventh"),key!T112,IF(AND($L$5="eighth"),key!T212,"")))</f>
        <v/>
      </c>
      <c r="P13" s="96" t="str">
        <f>IF(AND($L$5="sixth"),key!V12,IF(AND($L$5="Seventh"),key!V112,IF(AND($L$5="eighth"),key!V212,"")))</f>
        <v>C</v>
      </c>
      <c r="Q13" s="96">
        <f>IF(AND($L$5="sixth"),key!W12,IF(AND($L$5="Seventh"),key!W112,IF(AND($L$5="eighth"),key!W212,"")))</f>
        <v>48</v>
      </c>
      <c r="R13" s="96" t="str">
        <f>IF(AND($L$5="sixth"),key!X12,IF(AND($L$5="Seventh"),key!X112,IF(AND($L$5="eighth"),key!X212,"")))</f>
        <v/>
      </c>
      <c r="S13" s="96" t="str">
        <f>IF(AND($L$5="sixth"),key!Z12,IF(AND($L$5="Seventh"),key!Z112,IF(AND($L$5="eighth"),key!Z212,"")))</f>
        <v>C</v>
      </c>
      <c r="T13" s="96">
        <f>IF(AND($L$5="sixth"),key!AA12,IF(AND($L$5="Seventh"),key!AA112,IF(AND($L$5="eighth"),key!AA212,"")))</f>
        <v>87</v>
      </c>
      <c r="U13" s="96">
        <f>IF(AND($L$5="sixth"),key!AB12,IF(AND($L$5="Seventh"),key!AB112,IF(AND($L$5="eighth"),key!AB212,"")))</f>
        <v>0</v>
      </c>
      <c r="V13" s="96">
        <f>IF(AND($L$5="sixth"),key!AC12,IF(AND($L$5="Seventh"),key!AC112,IF(AND($L$5="eighth"),key!AC212,"")))</f>
        <v>87</v>
      </c>
      <c r="W13" s="230" t="str">
        <f>IF(AND($L$5="sixth"),key!AD12,IF(AND($L$5="Seventh"),key!AD112,IF(AND($L$5="eighth"),key!AD212,"")))</f>
        <v>C</v>
      </c>
      <c r="X13" s="221">
        <v>37</v>
      </c>
      <c r="Y13" s="222" t="str">
        <f>IF(AND($L$5="sixth"),key!C45,IF(AND($L$5="Seventh"),key!C145,IF(AND($L$5="eighth"),key!C245,"")))</f>
        <v/>
      </c>
      <c r="Z13" s="222" t="str">
        <f>IF(AND($L$5="sixth"),key!D45,IF(AND($L$5="Seventh"),key!D145,IF(AND($L$5="eighth"),key!D245,"")))</f>
        <v/>
      </c>
      <c r="AA13" s="223" t="str">
        <f>IF(AND($L$5="sixth"),key!F45,IF(AND($L$5="Seventh"),key!F145,IF(AND($L$5="eighth"),key!F245,"")))</f>
        <v/>
      </c>
      <c r="AB13" s="223" t="str">
        <f>IF(AND($L$5="sixth"),key!G45,IF(AND($L$5="Seventh"),key!G145,IF(AND($L$5="eighth"),key!G245,"")))</f>
        <v/>
      </c>
      <c r="AC13" s="223" t="str">
        <f>IF(AND($L$5="sixth"),key!H45,IF(AND($L$5="Seventh"),key!H145,IF(AND($L$5="eighth"),key!H245,"")))</f>
        <v/>
      </c>
      <c r="AD13" s="223" t="str">
        <f>IF(AND($L$5="sixth"),key!J45,IF(AND($L$5="Seventh"),key!J145,IF(AND($L$5="eighth"),key!J245,"")))</f>
        <v/>
      </c>
      <c r="AE13" s="223" t="str">
        <f>IF(AND($L$5="sixth"),key!K45,IF(AND($L$5="Seventh"),key!K145,IF(AND($L$5="eighth"),key!K245,"")))</f>
        <v/>
      </c>
      <c r="AF13" s="223" t="str">
        <f>IF(AND($L$5="sixth"),key!L45,IF(AND($L$5="Seventh"),key!L145,IF(AND($L$5="eighth"),key!L245,"")))</f>
        <v/>
      </c>
      <c r="AG13" s="223" t="str">
        <f>IF(AND($L$5="sixth"),key!N45,IF(AND($L$5="Seventh"),key!N145,IF(AND($L$5="eighth"),key!N245,"")))</f>
        <v/>
      </c>
      <c r="AH13" s="223" t="str">
        <f>IF(AND($L$5="sixth"),key!O45,IF(AND($L$5="Seventh"),key!O145,IF(AND($L$5="eighth"),key!O245,"")))</f>
        <v/>
      </c>
      <c r="AI13" s="223" t="str">
        <f>IF(AND($L$5="sixth"),key!P45,IF(AND($L$5="Seventh"),key!P145,IF(AND($L$5="eighth"),key!P245,"")))</f>
        <v/>
      </c>
      <c r="AJ13" s="223" t="str">
        <f>IF(AND($L$5="sixth"),key!R45,IF(AND($L$5="Seventh"),key!R145,IF(AND($L$5="eighth"),key!R245,"")))</f>
        <v/>
      </c>
      <c r="AK13" s="223" t="str">
        <f>IF(AND($L$5="sixth"),key!S45,IF(AND($L$5="Seventh"),key!S145,IF(AND($L$5="eighth"),key!S245,"")))</f>
        <v/>
      </c>
      <c r="AL13" s="223" t="str">
        <f>IF(AND($L$5="sixth"),key!T45,IF(AND($L$5="Seventh"),key!T145,IF(AND($L$5="eighth"),key!T245,"")))</f>
        <v/>
      </c>
      <c r="AM13" s="223" t="str">
        <f>IF(AND($L$5="sixth"),key!V45,IF(AND($L$5="Seventh"),key!V145,IF(AND($L$5="eighth"),key!V245,"")))</f>
        <v/>
      </c>
      <c r="AN13" s="223" t="str">
        <f>IF(AND($L$5="sixth"),key!W45,IF(AND($L$5="Seventh"),key!W145,IF(AND($L$5="eighth"),key!W245,"")))</f>
        <v/>
      </c>
      <c r="AO13" s="223" t="str">
        <f>IF(AND($L$5="sixth"),key!X45,IF(AND($L$5="Seventh"),key!X145,IF(AND($L$5="eighth"),key!X245,"")))</f>
        <v/>
      </c>
      <c r="AP13" s="223" t="str">
        <f>IF(AND($L$5="sixth"),key!Z45,IF(AND($L$5="Seventh"),key!Z145,IF(AND($L$5="eighth"),key!Z245,"")))</f>
        <v/>
      </c>
      <c r="AQ13" s="223" t="str">
        <f>IF(AND($L$5="sixth"),key!AA45,IF(AND($L$5="Seventh"),key!AA145,IF(AND($L$5="eighth"),key!AA245,"")))</f>
        <v/>
      </c>
      <c r="AR13" s="223" t="str">
        <f>IF(AND($L$5="sixth"),key!AB45,IF(AND($L$5="Seventh"),key!AB145,IF(AND($L$5="eighth"),key!AB245,"")))</f>
        <v/>
      </c>
      <c r="AS13" s="223" t="str">
        <f>IF(AND($L$5="sixth"),key!AC45,IF(AND($L$5="Seventh"),key!AC145,IF(AND($L$5="eighth"),key!AC245,"")))</f>
        <v/>
      </c>
      <c r="AT13" s="224" t="str">
        <f>IF(AND($L$5="sixth"),key!AD45,IF(AND($L$5="Seventh"),key!AD145,IF(AND($L$5="eighth"),key!AD245,"")))</f>
        <v/>
      </c>
      <c r="AU13" s="225">
        <v>65</v>
      </c>
      <c r="AV13" s="226" t="str">
        <f>IF(AND($L$5="sixth"),key!C73,IF(AND($L$5="Seventh"),key!C173,IF(AND($L$5="eighth"),key!C273,"")))</f>
        <v/>
      </c>
      <c r="AW13" s="226" t="str">
        <f>IF(AND($L$5="sixth"),key!D73,IF(AND($L$5="Seventh"),key!D173,IF(AND($L$5="eighth"),key!D273,"")))</f>
        <v/>
      </c>
      <c r="AX13" s="223" t="str">
        <f>IF(AND($L$5="sixth"),key!F73,IF(AND($L$5="Seventh"),key!F173,IF(AND($L$5="eighth"),key!F273,"")))</f>
        <v/>
      </c>
      <c r="AY13" s="223" t="str">
        <f>IF(AND($L$5="sixth"),key!G73,IF(AND($L$5="Seventh"),key!G173,IF(AND($L$5="eighth"),key!G273,"")))</f>
        <v/>
      </c>
      <c r="AZ13" s="223" t="str">
        <f>IF(AND($L$5="sixth"),key!H73,IF(AND($L$5="Seventh"),key!H173,IF(AND($L$5="eighth"),key!H273,"")))</f>
        <v/>
      </c>
      <c r="BA13" s="223" t="str">
        <f>IF(AND($L$5="sixth"),key!J73,IF(AND($L$5="Seventh"),key!J173,IF(AND($L$5="eighth"),key!J273,"")))</f>
        <v/>
      </c>
      <c r="BB13" s="223" t="str">
        <f>IF(AND($L$5="sixth"),key!K73,IF(AND($L$5="Seventh"),key!K173,IF(AND($L$5="eighth"),key!K273,"")))</f>
        <v/>
      </c>
      <c r="BC13" s="223" t="str">
        <f>IF(AND($L$5="sixth"),key!L73,IF(AND($L$5="Seventh"),key!L173,IF(AND($L$5="eighth"),key!L273,"")))</f>
        <v/>
      </c>
      <c r="BD13" s="223" t="str">
        <f>IF(AND($L$5="sixth"),key!N73,IF(AND($L$5="Seventh"),key!N173,IF(AND($L$5="eighth"),key!N273,"")))</f>
        <v/>
      </c>
      <c r="BE13" s="223" t="str">
        <f>IF(AND($L$5="sixth"),key!O73,IF(AND($L$5="Seventh"),key!O173,IF(AND($L$5="eighth"),key!O273,"")))</f>
        <v/>
      </c>
      <c r="BF13" s="223" t="str">
        <f>IF(AND($L$5="sixth"),key!P73,IF(AND($L$5="Seventh"),key!P173,IF(AND($L$5="eighth"),key!P273,"")))</f>
        <v/>
      </c>
      <c r="BG13" s="223" t="str">
        <f>IF(AND($L$5="sixth"),key!R73,IF(AND($L$5="Seventh"),key!R173,IF(AND($L$5="eighth"),key!R273,"")))</f>
        <v/>
      </c>
      <c r="BH13" s="223" t="str">
        <f>IF(AND($L$5="sixth"),key!S73,IF(AND($L$5="Seventh"),key!S173,IF(AND($L$5="eighth"),key!S273,"")))</f>
        <v/>
      </c>
      <c r="BI13" s="223" t="str">
        <f>IF(AND($L$5="sixth"),key!T73,IF(AND($L$5="Seventh"),key!T173,IF(AND($L$5="eighth"),key!T273,"")))</f>
        <v/>
      </c>
      <c r="BJ13" s="223" t="str">
        <f>IF(AND($L$5="sixth"),key!V73,IF(AND($L$5="Seventh"),key!V173,IF(AND($L$5="eighth"),key!V273,"")))</f>
        <v/>
      </c>
      <c r="BK13" s="223" t="str">
        <f>IF(AND($L$5="sixth"),key!W73,IF(AND($L$5="Seventh"),key!W173,IF(AND($L$5="eighth"),key!W273,"")))</f>
        <v/>
      </c>
      <c r="BL13" s="223" t="str">
        <f>IF(AND($L$5="sixth"),key!X73,IF(AND($L$5="Seventh"),key!X173,IF(AND($L$5="eighth"),key!X273,"")))</f>
        <v/>
      </c>
      <c r="BM13" s="223" t="str">
        <f>IF(AND($L$5="sixth"),key!Z73,IF(AND($L$5="Seventh"),key!Z173,IF(AND($L$5="eighth"),key!Z273,"")))</f>
        <v/>
      </c>
      <c r="BN13" s="223" t="str">
        <f>IF(AND($L$5="sixth"),key!AA73,IF(AND($L$5="Seventh"),key!AA173,IF(AND($L$5="eighth"),key!AA273,"")))</f>
        <v/>
      </c>
      <c r="BO13" s="223" t="str">
        <f>IF(AND($L$5="sixth"),key!AB73,IF(AND($L$5="Seventh"),key!AB173,IF(AND($L$5="eighth"),key!AB273,"")))</f>
        <v/>
      </c>
      <c r="BP13" s="223" t="str">
        <f>IF(AND($L$5="sixth"),key!AC73,IF(AND($L$5="Seventh"),key!AC173,IF(AND($L$5="eighth"),key!AC273,"")))</f>
        <v/>
      </c>
      <c r="BQ13" s="224" t="str">
        <f>IF(AND($L$5="sixth"),key!AD73,IF(AND($L$5="Seventh"),key!AD173,IF(AND($L$5="eighth"),key!AD273,"")))</f>
        <v/>
      </c>
    </row>
    <row r="14" spans="1:69" ht="15" customHeight="1">
      <c r="A14" s="221">
        <v>5</v>
      </c>
      <c r="B14" s="98" t="str">
        <f>IF(AND($L$5="sixth"),key!C13,IF(AND($L$5="Seventh"),key!C113,IF(AND($L$5="eighth"),key!C213,"")))</f>
        <v>efgiky</v>
      </c>
      <c r="C14" s="98" t="str">
        <f>IF(AND($L$5="sixth"),key!D13,IF(AND($L$5="Seventh"),key!D113,IF(AND($L$5="eighth"),key!D213,"")))</f>
        <v>txnh'k</v>
      </c>
      <c r="D14" s="93" t="str">
        <f>IF(AND($L$5="sixth"),key!F13,IF(AND($L$5="Seventh"),key!F113,IF(AND($L$5="eighth"),key!F213,"")))</f>
        <v>C</v>
      </c>
      <c r="E14" s="93">
        <f>IF(AND($L$5="sixth"),key!G13,IF(AND($L$5="Seventh"),key!G113,IF(AND($L$5="eighth"),key!G213,"")))</f>
        <v>5</v>
      </c>
      <c r="F14" s="93" t="str">
        <f>IF(AND($L$5="sixth"),key!H13,IF(AND($L$5="Seventh"),key!H113,IF(AND($L$5="eighth"),key!H213,"")))</f>
        <v/>
      </c>
      <c r="G14" s="96" t="str">
        <f>IF(AND($L$5="sixth"),key!J13,IF(AND($L$5="Seventh"),key!J113,IF(AND($L$5="eighth"),key!J213,"")))</f>
        <v>C</v>
      </c>
      <c r="H14" s="96">
        <f>IF(AND($L$5="sixth"),key!K13,IF(AND($L$5="Seventh"),key!K113,IF(AND($L$5="eighth"),key!K213,"")))</f>
        <v>6</v>
      </c>
      <c r="I14" s="96" t="str">
        <f>IF(AND($L$5="sixth"),key!L13,IF(AND($L$5="Seventh"),key!L113,IF(AND($L$5="eighth"),key!L213,"")))</f>
        <v/>
      </c>
      <c r="J14" s="96" t="str">
        <f>IF(AND($L$5="sixth"),key!N13,IF(AND($L$5="Seventh"),key!N113,IF(AND($L$5="eighth"),key!N213,"")))</f>
        <v>C</v>
      </c>
      <c r="K14" s="96">
        <f>IF(AND($L$5="sixth"),key!O13,IF(AND($L$5="Seventh"),key!O113,IF(AND($L$5="eighth"),key!O213,"")))</f>
        <v>24</v>
      </c>
      <c r="L14" s="96" t="str">
        <f>IF(AND($L$5="sixth"),key!P13,IF(AND($L$5="Seventh"),key!P113,IF(AND($L$5="eighth"),key!P213,"")))</f>
        <v/>
      </c>
      <c r="M14" s="96" t="str">
        <f>IF(AND($L$5="sixth"),key!R13,IF(AND($L$5="Seventh"),key!R113,IF(AND($L$5="eighth"),key!R213,"")))</f>
        <v>D</v>
      </c>
      <c r="N14" s="96">
        <f>IF(AND($L$5="sixth"),key!S13,IF(AND($L$5="Seventh"),key!S113,IF(AND($L$5="eighth"),key!S213,"")))</f>
        <v>5</v>
      </c>
      <c r="O14" s="96" t="str">
        <f>IF(AND($L$5="sixth"),key!T13,IF(AND($L$5="Seventh"),key!T113,IF(AND($L$5="eighth"),key!T213,"")))</f>
        <v/>
      </c>
      <c r="P14" s="96" t="str">
        <f>IF(AND($L$5="sixth"),key!V13,IF(AND($L$5="Seventh"),key!V113,IF(AND($L$5="eighth"),key!V213,"")))</f>
        <v>C</v>
      </c>
      <c r="Q14" s="96">
        <f>IF(AND($L$5="sixth"),key!W13,IF(AND($L$5="Seventh"),key!W113,IF(AND($L$5="eighth"),key!W213,"")))</f>
        <v>36</v>
      </c>
      <c r="R14" s="96" t="str">
        <f>IF(AND($L$5="sixth"),key!X13,IF(AND($L$5="Seventh"),key!X113,IF(AND($L$5="eighth"),key!X213,"")))</f>
        <v/>
      </c>
      <c r="S14" s="96" t="str">
        <f>IF(AND($L$5="sixth"),key!Z13,IF(AND($L$5="Seventh"),key!Z113,IF(AND($L$5="eighth"),key!Z213,"")))</f>
        <v>D</v>
      </c>
      <c r="T14" s="96">
        <f>IF(AND($L$5="sixth"),key!AA13,IF(AND($L$5="Seventh"),key!AA113,IF(AND($L$5="eighth"),key!AA213,"")))</f>
        <v>76</v>
      </c>
      <c r="U14" s="96">
        <f>IF(AND($L$5="sixth"),key!AB13,IF(AND($L$5="Seventh"),key!AB113,IF(AND($L$5="eighth"),key!AB213,"")))</f>
        <v>0</v>
      </c>
      <c r="V14" s="96">
        <f>IF(AND($L$5="sixth"),key!AC13,IF(AND($L$5="Seventh"),key!AC113,IF(AND($L$5="eighth"),key!AC213,"")))</f>
        <v>76</v>
      </c>
      <c r="W14" s="230" t="str">
        <f>IF(AND($L$5="sixth"),key!AD13,IF(AND($L$5="Seventh"),key!AD113,IF(AND($L$5="eighth"),key!AD213,"")))</f>
        <v>D</v>
      </c>
      <c r="X14" s="221">
        <v>38</v>
      </c>
      <c r="Y14" s="222" t="str">
        <f>IF(AND($L$5="sixth"),key!C46,IF(AND($L$5="Seventh"),key!C146,IF(AND($L$5="eighth"),key!C246,"")))</f>
        <v/>
      </c>
      <c r="Z14" s="222" t="str">
        <f>IF(AND($L$5="sixth"),key!D46,IF(AND($L$5="Seventh"),key!D146,IF(AND($L$5="eighth"),key!D246,"")))</f>
        <v/>
      </c>
      <c r="AA14" s="223" t="str">
        <f>IF(AND($L$5="sixth"),key!F46,IF(AND($L$5="Seventh"),key!F146,IF(AND($L$5="eighth"),key!F246,"")))</f>
        <v/>
      </c>
      <c r="AB14" s="223" t="str">
        <f>IF(AND($L$5="sixth"),key!G46,IF(AND($L$5="Seventh"),key!G146,IF(AND($L$5="eighth"),key!G246,"")))</f>
        <v/>
      </c>
      <c r="AC14" s="223" t="str">
        <f>IF(AND($L$5="sixth"),key!H46,IF(AND($L$5="Seventh"),key!H146,IF(AND($L$5="eighth"),key!H246,"")))</f>
        <v/>
      </c>
      <c r="AD14" s="223" t="str">
        <f>IF(AND($L$5="sixth"),key!J46,IF(AND($L$5="Seventh"),key!J146,IF(AND($L$5="eighth"),key!J246,"")))</f>
        <v/>
      </c>
      <c r="AE14" s="223" t="str">
        <f>IF(AND($L$5="sixth"),key!K46,IF(AND($L$5="Seventh"),key!K146,IF(AND($L$5="eighth"),key!K246,"")))</f>
        <v/>
      </c>
      <c r="AF14" s="223" t="str">
        <f>IF(AND($L$5="sixth"),key!L46,IF(AND($L$5="Seventh"),key!L146,IF(AND($L$5="eighth"),key!L246,"")))</f>
        <v/>
      </c>
      <c r="AG14" s="223" t="str">
        <f>IF(AND($L$5="sixth"),key!N46,IF(AND($L$5="Seventh"),key!N146,IF(AND($L$5="eighth"),key!N246,"")))</f>
        <v/>
      </c>
      <c r="AH14" s="223" t="str">
        <f>IF(AND($L$5="sixth"),key!O46,IF(AND($L$5="Seventh"),key!O146,IF(AND($L$5="eighth"),key!O246,"")))</f>
        <v/>
      </c>
      <c r="AI14" s="223" t="str">
        <f>IF(AND($L$5="sixth"),key!P46,IF(AND($L$5="Seventh"),key!P146,IF(AND($L$5="eighth"),key!P246,"")))</f>
        <v/>
      </c>
      <c r="AJ14" s="223" t="str">
        <f>IF(AND($L$5="sixth"),key!R46,IF(AND($L$5="Seventh"),key!R146,IF(AND($L$5="eighth"),key!R246,"")))</f>
        <v/>
      </c>
      <c r="AK14" s="223" t="str">
        <f>IF(AND($L$5="sixth"),key!S46,IF(AND($L$5="Seventh"),key!S146,IF(AND($L$5="eighth"),key!S246,"")))</f>
        <v/>
      </c>
      <c r="AL14" s="223" t="str">
        <f>IF(AND($L$5="sixth"),key!T46,IF(AND($L$5="Seventh"),key!T146,IF(AND($L$5="eighth"),key!T246,"")))</f>
        <v/>
      </c>
      <c r="AM14" s="223" t="str">
        <f>IF(AND($L$5="sixth"),key!V46,IF(AND($L$5="Seventh"),key!V146,IF(AND($L$5="eighth"),key!V246,"")))</f>
        <v/>
      </c>
      <c r="AN14" s="223" t="str">
        <f>IF(AND($L$5="sixth"),key!W46,IF(AND($L$5="Seventh"),key!W146,IF(AND($L$5="eighth"),key!W246,"")))</f>
        <v/>
      </c>
      <c r="AO14" s="223" t="str">
        <f>IF(AND($L$5="sixth"),key!X46,IF(AND($L$5="Seventh"),key!X146,IF(AND($L$5="eighth"),key!X246,"")))</f>
        <v/>
      </c>
      <c r="AP14" s="223" t="str">
        <f>IF(AND($L$5="sixth"),key!Z46,IF(AND($L$5="Seventh"),key!Z146,IF(AND($L$5="eighth"),key!Z246,"")))</f>
        <v/>
      </c>
      <c r="AQ14" s="223" t="str">
        <f>IF(AND($L$5="sixth"),key!AA46,IF(AND($L$5="Seventh"),key!AA146,IF(AND($L$5="eighth"),key!AA246,"")))</f>
        <v/>
      </c>
      <c r="AR14" s="223" t="str">
        <f>IF(AND($L$5="sixth"),key!AB46,IF(AND($L$5="Seventh"),key!AB146,IF(AND($L$5="eighth"),key!AB246,"")))</f>
        <v/>
      </c>
      <c r="AS14" s="223" t="str">
        <f>IF(AND($L$5="sixth"),key!AC46,IF(AND($L$5="Seventh"),key!AC146,IF(AND($L$5="eighth"),key!AC246,"")))</f>
        <v/>
      </c>
      <c r="AT14" s="224" t="str">
        <f>IF(AND($L$5="sixth"),key!AD46,IF(AND($L$5="Seventh"),key!AD146,IF(AND($L$5="eighth"),key!AD246,"")))</f>
        <v/>
      </c>
      <c r="AU14" s="225">
        <v>66</v>
      </c>
      <c r="AV14" s="226" t="str">
        <f>IF(AND($L$5="sixth"),key!C74,IF(AND($L$5="Seventh"),key!C174,IF(AND($L$5="eighth"),key!C274,"")))</f>
        <v/>
      </c>
      <c r="AW14" s="226" t="str">
        <f>IF(AND($L$5="sixth"),key!D74,IF(AND($L$5="Seventh"),key!D174,IF(AND($L$5="eighth"),key!D274,"")))</f>
        <v/>
      </c>
      <c r="AX14" s="223" t="str">
        <f>IF(AND($L$5="sixth"),key!F74,IF(AND($L$5="Seventh"),key!F174,IF(AND($L$5="eighth"),key!F274,"")))</f>
        <v/>
      </c>
      <c r="AY14" s="223" t="str">
        <f>IF(AND($L$5="sixth"),key!G74,IF(AND($L$5="Seventh"),key!G174,IF(AND($L$5="eighth"),key!G274,"")))</f>
        <v/>
      </c>
      <c r="AZ14" s="223" t="str">
        <f>IF(AND($L$5="sixth"),key!H74,IF(AND($L$5="Seventh"),key!H174,IF(AND($L$5="eighth"),key!H274,"")))</f>
        <v/>
      </c>
      <c r="BA14" s="223" t="str">
        <f>IF(AND($L$5="sixth"),key!J74,IF(AND($L$5="Seventh"),key!J174,IF(AND($L$5="eighth"),key!J274,"")))</f>
        <v/>
      </c>
      <c r="BB14" s="223" t="str">
        <f>IF(AND($L$5="sixth"),key!K74,IF(AND($L$5="Seventh"),key!K174,IF(AND($L$5="eighth"),key!K274,"")))</f>
        <v/>
      </c>
      <c r="BC14" s="223" t="str">
        <f>IF(AND($L$5="sixth"),key!L74,IF(AND($L$5="Seventh"),key!L174,IF(AND($L$5="eighth"),key!L274,"")))</f>
        <v/>
      </c>
      <c r="BD14" s="223" t="str">
        <f>IF(AND($L$5="sixth"),key!N74,IF(AND($L$5="Seventh"),key!N174,IF(AND($L$5="eighth"),key!N274,"")))</f>
        <v/>
      </c>
      <c r="BE14" s="223" t="str">
        <f>IF(AND($L$5="sixth"),key!O74,IF(AND($L$5="Seventh"),key!O174,IF(AND($L$5="eighth"),key!O274,"")))</f>
        <v/>
      </c>
      <c r="BF14" s="223" t="str">
        <f>IF(AND($L$5="sixth"),key!P74,IF(AND($L$5="Seventh"),key!P174,IF(AND($L$5="eighth"),key!P274,"")))</f>
        <v/>
      </c>
      <c r="BG14" s="223" t="str">
        <f>IF(AND($L$5="sixth"),key!R74,IF(AND($L$5="Seventh"),key!R174,IF(AND($L$5="eighth"),key!R274,"")))</f>
        <v/>
      </c>
      <c r="BH14" s="223" t="str">
        <f>IF(AND($L$5="sixth"),key!S74,IF(AND($L$5="Seventh"),key!S174,IF(AND($L$5="eighth"),key!S274,"")))</f>
        <v/>
      </c>
      <c r="BI14" s="223" t="str">
        <f>IF(AND($L$5="sixth"),key!T74,IF(AND($L$5="Seventh"),key!T174,IF(AND($L$5="eighth"),key!T274,"")))</f>
        <v/>
      </c>
      <c r="BJ14" s="223" t="str">
        <f>IF(AND($L$5="sixth"),key!V74,IF(AND($L$5="Seventh"),key!V174,IF(AND($L$5="eighth"),key!V274,"")))</f>
        <v/>
      </c>
      <c r="BK14" s="223" t="str">
        <f>IF(AND($L$5="sixth"),key!W74,IF(AND($L$5="Seventh"),key!W174,IF(AND($L$5="eighth"),key!W274,"")))</f>
        <v/>
      </c>
      <c r="BL14" s="223" t="str">
        <f>IF(AND($L$5="sixth"),key!X74,IF(AND($L$5="Seventh"),key!X174,IF(AND($L$5="eighth"),key!X274,"")))</f>
        <v/>
      </c>
      <c r="BM14" s="223" t="str">
        <f>IF(AND($L$5="sixth"),key!Z74,IF(AND($L$5="Seventh"),key!Z174,IF(AND($L$5="eighth"),key!Z274,"")))</f>
        <v/>
      </c>
      <c r="BN14" s="223" t="str">
        <f>IF(AND($L$5="sixth"),key!AA74,IF(AND($L$5="Seventh"),key!AA174,IF(AND($L$5="eighth"),key!AA274,"")))</f>
        <v/>
      </c>
      <c r="BO14" s="223" t="str">
        <f>IF(AND($L$5="sixth"),key!AB74,IF(AND($L$5="Seventh"),key!AB174,IF(AND($L$5="eighth"),key!AB274,"")))</f>
        <v/>
      </c>
      <c r="BP14" s="223" t="str">
        <f>IF(AND($L$5="sixth"),key!AC74,IF(AND($L$5="Seventh"),key!AC174,IF(AND($L$5="eighth"),key!AC274,"")))</f>
        <v/>
      </c>
      <c r="BQ14" s="224" t="str">
        <f>IF(AND($L$5="sixth"),key!AD74,IF(AND($L$5="Seventh"),key!AD174,IF(AND($L$5="eighth"),key!AD274,"")))</f>
        <v/>
      </c>
    </row>
    <row r="15" spans="1:69" ht="15" customHeight="1">
      <c r="A15" s="221">
        <v>6</v>
      </c>
      <c r="B15" s="98" t="str">
        <f>IF(AND($L$5="sixth"),key!C14,IF(AND($L$5="Seventh"),key!C114,IF(AND($L$5="eighth"),key!C214,"")))</f>
        <v>ujsUnz</v>
      </c>
      <c r="C15" s="98" t="str">
        <f>IF(AND($L$5="sixth"),key!D14,IF(AND($L$5="Seventh"),key!D114,IF(AND($L$5="eighth"),key!D214,"")))</f>
        <v xml:space="preserve"> ';keyky</v>
      </c>
      <c r="D15" s="93" t="str">
        <f>IF(AND($L$5="sixth"),key!F14,IF(AND($L$5="Seventh"),key!F114,IF(AND($L$5="eighth"),key!F214,"")))</f>
        <v>C</v>
      </c>
      <c r="E15" s="93" t="str">
        <f>IF(AND($L$5="sixth"),key!G14,IF(AND($L$5="Seventh"),key!G114,IF(AND($L$5="eighth"),key!G214,"")))</f>
        <v/>
      </c>
      <c r="F15" s="93" t="str">
        <f>IF(AND($L$5="sixth"),key!H14,IF(AND($L$5="Seventh"),key!H114,IF(AND($L$5="eighth"),key!H214,"")))</f>
        <v/>
      </c>
      <c r="G15" s="96" t="str">
        <f>IF(AND($L$5="sixth"),key!J14,IF(AND($L$5="Seventh"),key!J114,IF(AND($L$5="eighth"),key!J214,"")))</f>
        <v/>
      </c>
      <c r="H15" s="96" t="str">
        <f>IF(AND($L$5="sixth"),key!K14,IF(AND($L$5="Seventh"),key!K114,IF(AND($L$5="eighth"),key!K214,"")))</f>
        <v/>
      </c>
      <c r="I15" s="96" t="str">
        <f>IF(AND($L$5="sixth"),key!L14,IF(AND($L$5="Seventh"),key!L114,IF(AND($L$5="eighth"),key!L214,"")))</f>
        <v/>
      </c>
      <c r="J15" s="96" t="str">
        <f>IF(AND($L$5="sixth"),key!N14,IF(AND($L$5="Seventh"),key!N114,IF(AND($L$5="eighth"),key!N214,"")))</f>
        <v/>
      </c>
      <c r="K15" s="96" t="str">
        <f>IF(AND($L$5="sixth"),key!O14,IF(AND($L$5="Seventh"),key!O114,IF(AND($L$5="eighth"),key!O214,"")))</f>
        <v/>
      </c>
      <c r="L15" s="96" t="str">
        <f>IF(AND($L$5="sixth"),key!P14,IF(AND($L$5="Seventh"),key!P114,IF(AND($L$5="eighth"),key!P214,"")))</f>
        <v/>
      </c>
      <c r="M15" s="96" t="str">
        <f>IF(AND($L$5="sixth"),key!R14,IF(AND($L$5="Seventh"),key!R114,IF(AND($L$5="eighth"),key!R214,"")))</f>
        <v/>
      </c>
      <c r="N15" s="96" t="str">
        <f>IF(AND($L$5="sixth"),key!S14,IF(AND($L$5="Seventh"),key!S114,IF(AND($L$5="eighth"),key!S214,"")))</f>
        <v/>
      </c>
      <c r="O15" s="96" t="str">
        <f>IF(AND($L$5="sixth"),key!T14,IF(AND($L$5="Seventh"),key!T114,IF(AND($L$5="eighth"),key!T214,"")))</f>
        <v/>
      </c>
      <c r="P15" s="96" t="str">
        <f>IF(AND($L$5="sixth"),key!V14,IF(AND($L$5="Seventh"),key!V114,IF(AND($L$5="eighth"),key!V214,"")))</f>
        <v/>
      </c>
      <c r="Q15" s="96" t="str">
        <f>IF(AND($L$5="sixth"),key!W14,IF(AND($L$5="Seventh"),key!W114,IF(AND($L$5="eighth"),key!W214,"")))</f>
        <v/>
      </c>
      <c r="R15" s="96" t="str">
        <f>IF(AND($L$5="sixth"),key!X14,IF(AND($L$5="Seventh"),key!X114,IF(AND($L$5="eighth"),key!X214,"")))</f>
        <v/>
      </c>
      <c r="S15" s="96" t="str">
        <f>IF(AND($L$5="sixth"),key!Z14,IF(AND($L$5="Seventh"),key!Z114,IF(AND($L$5="eighth"),key!Z214,"")))</f>
        <v/>
      </c>
      <c r="T15" s="96">
        <f>IF(AND($L$5="sixth"),key!AA14,IF(AND($L$5="Seventh"),key!AA114,IF(AND($L$5="eighth"),key!AA214,"")))</f>
        <v>0</v>
      </c>
      <c r="U15" s="96">
        <f>IF(AND($L$5="sixth"),key!AB14,IF(AND($L$5="Seventh"),key!AB114,IF(AND($L$5="eighth"),key!AB214,"")))</f>
        <v>0</v>
      </c>
      <c r="V15" s="96">
        <f>IF(AND($L$5="sixth"),key!AC14,IF(AND($L$5="Seventh"),key!AC114,IF(AND($L$5="eighth"),key!AC214,"")))</f>
        <v>0</v>
      </c>
      <c r="W15" s="230" t="str">
        <f>IF(AND($L$5="sixth"),key!AD14,IF(AND($L$5="Seventh"),key!AD114,IF(AND($L$5="eighth"),key!AD214,"")))</f>
        <v/>
      </c>
      <c r="X15" s="221">
        <v>39</v>
      </c>
      <c r="Y15" s="222" t="str">
        <f>IF(AND($L$5="sixth"),key!C47,IF(AND($L$5="Seventh"),key!C147,IF(AND($L$5="eighth"),key!C247,"")))</f>
        <v/>
      </c>
      <c r="Z15" s="222" t="str">
        <f>IF(AND($L$5="sixth"),key!D47,IF(AND($L$5="Seventh"),key!D147,IF(AND($L$5="eighth"),key!D247,"")))</f>
        <v/>
      </c>
      <c r="AA15" s="223" t="str">
        <f>IF(AND($L$5="sixth"),key!F47,IF(AND($L$5="Seventh"),key!F147,IF(AND($L$5="eighth"),key!F247,"")))</f>
        <v/>
      </c>
      <c r="AB15" s="223" t="str">
        <f>IF(AND($L$5="sixth"),key!G47,IF(AND($L$5="Seventh"),key!G147,IF(AND($L$5="eighth"),key!G247,"")))</f>
        <v/>
      </c>
      <c r="AC15" s="223" t="str">
        <f>IF(AND($L$5="sixth"),key!H47,IF(AND($L$5="Seventh"),key!H147,IF(AND($L$5="eighth"),key!H247,"")))</f>
        <v/>
      </c>
      <c r="AD15" s="223" t="str">
        <f>IF(AND($L$5="sixth"),key!J47,IF(AND($L$5="Seventh"),key!J147,IF(AND($L$5="eighth"),key!J247,"")))</f>
        <v/>
      </c>
      <c r="AE15" s="223" t="str">
        <f>IF(AND($L$5="sixth"),key!K47,IF(AND($L$5="Seventh"),key!K147,IF(AND($L$5="eighth"),key!K247,"")))</f>
        <v/>
      </c>
      <c r="AF15" s="223" t="str">
        <f>IF(AND($L$5="sixth"),key!L47,IF(AND($L$5="Seventh"),key!L147,IF(AND($L$5="eighth"),key!L247,"")))</f>
        <v/>
      </c>
      <c r="AG15" s="223" t="str">
        <f>IF(AND($L$5="sixth"),key!N47,IF(AND($L$5="Seventh"),key!N147,IF(AND($L$5="eighth"),key!N247,"")))</f>
        <v/>
      </c>
      <c r="AH15" s="223" t="str">
        <f>IF(AND($L$5="sixth"),key!O47,IF(AND($L$5="Seventh"),key!O147,IF(AND($L$5="eighth"),key!O247,"")))</f>
        <v/>
      </c>
      <c r="AI15" s="223" t="str">
        <f>IF(AND($L$5="sixth"),key!P47,IF(AND($L$5="Seventh"),key!P147,IF(AND($L$5="eighth"),key!P247,"")))</f>
        <v/>
      </c>
      <c r="AJ15" s="223" t="str">
        <f>IF(AND($L$5="sixth"),key!R47,IF(AND($L$5="Seventh"),key!R147,IF(AND($L$5="eighth"),key!R247,"")))</f>
        <v/>
      </c>
      <c r="AK15" s="223" t="str">
        <f>IF(AND($L$5="sixth"),key!S47,IF(AND($L$5="Seventh"),key!S147,IF(AND($L$5="eighth"),key!S247,"")))</f>
        <v/>
      </c>
      <c r="AL15" s="223" t="str">
        <f>IF(AND($L$5="sixth"),key!T47,IF(AND($L$5="Seventh"),key!T147,IF(AND($L$5="eighth"),key!T247,"")))</f>
        <v/>
      </c>
      <c r="AM15" s="223" t="str">
        <f>IF(AND($L$5="sixth"),key!V47,IF(AND($L$5="Seventh"),key!V147,IF(AND($L$5="eighth"),key!V247,"")))</f>
        <v/>
      </c>
      <c r="AN15" s="223" t="str">
        <f>IF(AND($L$5="sixth"),key!W47,IF(AND($L$5="Seventh"),key!W147,IF(AND($L$5="eighth"),key!W247,"")))</f>
        <v/>
      </c>
      <c r="AO15" s="223" t="str">
        <f>IF(AND($L$5="sixth"),key!X47,IF(AND($L$5="Seventh"),key!X147,IF(AND($L$5="eighth"),key!X247,"")))</f>
        <v/>
      </c>
      <c r="AP15" s="223" t="str">
        <f>IF(AND($L$5="sixth"),key!Z47,IF(AND($L$5="Seventh"),key!Z147,IF(AND($L$5="eighth"),key!Z247,"")))</f>
        <v/>
      </c>
      <c r="AQ15" s="223" t="str">
        <f>IF(AND($L$5="sixth"),key!AA47,IF(AND($L$5="Seventh"),key!AA147,IF(AND($L$5="eighth"),key!AA247,"")))</f>
        <v/>
      </c>
      <c r="AR15" s="223" t="str">
        <f>IF(AND($L$5="sixth"),key!AB47,IF(AND($L$5="Seventh"),key!AB147,IF(AND($L$5="eighth"),key!AB247,"")))</f>
        <v/>
      </c>
      <c r="AS15" s="223" t="str">
        <f>IF(AND($L$5="sixth"),key!AC47,IF(AND($L$5="Seventh"),key!AC147,IF(AND($L$5="eighth"),key!AC247,"")))</f>
        <v/>
      </c>
      <c r="AT15" s="224" t="str">
        <f>IF(AND($L$5="sixth"),key!AD47,IF(AND($L$5="Seventh"),key!AD147,IF(AND($L$5="eighth"),key!AD247,"")))</f>
        <v/>
      </c>
      <c r="AU15" s="225">
        <v>67</v>
      </c>
      <c r="AV15" s="226" t="str">
        <f>IF(AND($L$5="sixth"),key!C75,IF(AND($L$5="Seventh"),key!C175,IF(AND($L$5="eighth"),key!C275,"")))</f>
        <v/>
      </c>
      <c r="AW15" s="226" t="str">
        <f>IF(AND($L$5="sixth"),key!D75,IF(AND($L$5="Seventh"),key!D175,IF(AND($L$5="eighth"),key!D275,"")))</f>
        <v/>
      </c>
      <c r="AX15" s="223" t="str">
        <f>IF(AND($L$5="sixth"),key!F75,IF(AND($L$5="Seventh"),key!F175,IF(AND($L$5="eighth"),key!F275,"")))</f>
        <v/>
      </c>
      <c r="AY15" s="223" t="str">
        <f>IF(AND($L$5="sixth"),key!G75,IF(AND($L$5="Seventh"),key!G175,IF(AND($L$5="eighth"),key!G275,"")))</f>
        <v/>
      </c>
      <c r="AZ15" s="223" t="str">
        <f>IF(AND($L$5="sixth"),key!H75,IF(AND($L$5="Seventh"),key!H175,IF(AND($L$5="eighth"),key!H275,"")))</f>
        <v/>
      </c>
      <c r="BA15" s="223" t="str">
        <f>IF(AND($L$5="sixth"),key!J75,IF(AND($L$5="Seventh"),key!J175,IF(AND($L$5="eighth"),key!J275,"")))</f>
        <v/>
      </c>
      <c r="BB15" s="223" t="str">
        <f>IF(AND($L$5="sixth"),key!K75,IF(AND($L$5="Seventh"),key!K175,IF(AND($L$5="eighth"),key!K275,"")))</f>
        <v/>
      </c>
      <c r="BC15" s="223" t="str">
        <f>IF(AND($L$5="sixth"),key!L75,IF(AND($L$5="Seventh"),key!L175,IF(AND($L$5="eighth"),key!L275,"")))</f>
        <v/>
      </c>
      <c r="BD15" s="223" t="str">
        <f>IF(AND($L$5="sixth"),key!N75,IF(AND($L$5="Seventh"),key!N175,IF(AND($L$5="eighth"),key!N275,"")))</f>
        <v/>
      </c>
      <c r="BE15" s="223" t="str">
        <f>IF(AND($L$5="sixth"),key!O75,IF(AND($L$5="Seventh"),key!O175,IF(AND($L$5="eighth"),key!O275,"")))</f>
        <v/>
      </c>
      <c r="BF15" s="223" t="str">
        <f>IF(AND($L$5="sixth"),key!P75,IF(AND($L$5="Seventh"),key!P175,IF(AND($L$5="eighth"),key!P275,"")))</f>
        <v/>
      </c>
      <c r="BG15" s="223" t="str">
        <f>IF(AND($L$5="sixth"),key!R75,IF(AND($L$5="Seventh"),key!R175,IF(AND($L$5="eighth"),key!R275,"")))</f>
        <v/>
      </c>
      <c r="BH15" s="223" t="str">
        <f>IF(AND($L$5="sixth"),key!S75,IF(AND($L$5="Seventh"),key!S175,IF(AND($L$5="eighth"),key!S275,"")))</f>
        <v/>
      </c>
      <c r="BI15" s="223" t="str">
        <f>IF(AND($L$5="sixth"),key!T75,IF(AND($L$5="Seventh"),key!T175,IF(AND($L$5="eighth"),key!T275,"")))</f>
        <v/>
      </c>
      <c r="BJ15" s="223" t="str">
        <f>IF(AND($L$5="sixth"),key!V75,IF(AND($L$5="Seventh"),key!V175,IF(AND($L$5="eighth"),key!V275,"")))</f>
        <v/>
      </c>
      <c r="BK15" s="223" t="str">
        <f>IF(AND($L$5="sixth"),key!W75,IF(AND($L$5="Seventh"),key!W175,IF(AND($L$5="eighth"),key!W275,"")))</f>
        <v/>
      </c>
      <c r="BL15" s="223" t="str">
        <f>IF(AND($L$5="sixth"),key!X75,IF(AND($L$5="Seventh"),key!X175,IF(AND($L$5="eighth"),key!X275,"")))</f>
        <v/>
      </c>
      <c r="BM15" s="223" t="str">
        <f>IF(AND($L$5="sixth"),key!Z75,IF(AND($L$5="Seventh"),key!Z175,IF(AND($L$5="eighth"),key!Z275,"")))</f>
        <v/>
      </c>
      <c r="BN15" s="223" t="str">
        <f>IF(AND($L$5="sixth"),key!AA75,IF(AND($L$5="Seventh"),key!AA175,IF(AND($L$5="eighth"),key!AA275,"")))</f>
        <v/>
      </c>
      <c r="BO15" s="223" t="str">
        <f>IF(AND($L$5="sixth"),key!AB75,IF(AND($L$5="Seventh"),key!AB175,IF(AND($L$5="eighth"),key!AB275,"")))</f>
        <v/>
      </c>
      <c r="BP15" s="223" t="str">
        <f>IF(AND($L$5="sixth"),key!AC75,IF(AND($L$5="Seventh"),key!AC175,IF(AND($L$5="eighth"),key!AC275,"")))</f>
        <v/>
      </c>
      <c r="BQ15" s="224" t="str">
        <f>IF(AND($L$5="sixth"),key!AD75,IF(AND($L$5="Seventh"),key!AD175,IF(AND($L$5="eighth"),key!AD275,"")))</f>
        <v/>
      </c>
    </row>
    <row r="16" spans="1:69" ht="15" customHeight="1">
      <c r="A16" s="221">
        <v>7</v>
      </c>
      <c r="B16" s="98" t="str">
        <f>IF(AND($L$5="sixth"),key!C15,IF(AND($L$5="Seventh"),key!C115,IF(AND($L$5="eighth"),key!C215,"")))</f>
        <v>iz/kku</v>
      </c>
      <c r="C16" s="98" t="str">
        <f>IF(AND($L$5="sixth"),key!D15,IF(AND($L$5="Seventh"),key!D115,IF(AND($L$5="eighth"),key!D215,"")))</f>
        <v>lksguyky</v>
      </c>
      <c r="D16" s="93" t="str">
        <f>IF(AND($L$5="sixth"),key!F15,IF(AND($L$5="Seventh"),key!F115,IF(AND($L$5="eighth"),key!F215,"")))</f>
        <v>B</v>
      </c>
      <c r="E16" s="93">
        <f>IF(AND($L$5="sixth"),key!G15,IF(AND($L$5="Seventh"),key!G115,IF(AND($L$5="eighth"),key!G215,"")))</f>
        <v>7</v>
      </c>
      <c r="F16" s="93" t="str">
        <f>IF(AND($L$5="sixth"),key!H15,IF(AND($L$5="Seventh"),key!H115,IF(AND($L$5="eighth"),key!H215,"")))</f>
        <v/>
      </c>
      <c r="G16" s="96" t="str">
        <f>IF(AND($L$5="sixth"),key!J15,IF(AND($L$5="Seventh"),key!J115,IF(AND($L$5="eighth"),key!J215,"")))</f>
        <v>B</v>
      </c>
      <c r="H16" s="96">
        <f>IF(AND($L$5="sixth"),key!K15,IF(AND($L$5="Seventh"),key!K115,IF(AND($L$5="eighth"),key!K215,"")))</f>
        <v>8</v>
      </c>
      <c r="I16" s="96" t="str">
        <f>IF(AND($L$5="sixth"),key!L15,IF(AND($L$5="Seventh"),key!L115,IF(AND($L$5="eighth"),key!L215,"")))</f>
        <v/>
      </c>
      <c r="J16" s="96" t="str">
        <f>IF(AND($L$5="sixth"),key!N15,IF(AND($L$5="Seventh"),key!N115,IF(AND($L$5="eighth"),key!N215,"")))</f>
        <v>A</v>
      </c>
      <c r="K16" s="96">
        <f>IF(AND($L$5="sixth"),key!O15,IF(AND($L$5="Seventh"),key!O115,IF(AND($L$5="eighth"),key!O215,"")))</f>
        <v>37</v>
      </c>
      <c r="L16" s="96" t="str">
        <f>IF(AND($L$5="sixth"),key!P15,IF(AND($L$5="Seventh"),key!P115,IF(AND($L$5="eighth"),key!P215,"")))</f>
        <v/>
      </c>
      <c r="M16" s="96" t="str">
        <f>IF(AND($L$5="sixth"),key!R15,IF(AND($L$5="Seventh"),key!R115,IF(AND($L$5="eighth"),key!R215,"")))</f>
        <v>C</v>
      </c>
      <c r="N16" s="96">
        <f>IF(AND($L$5="sixth"),key!S15,IF(AND($L$5="Seventh"),key!S115,IF(AND($L$5="eighth"),key!S215,"")))</f>
        <v>7</v>
      </c>
      <c r="O16" s="96" t="str">
        <f>IF(AND($L$5="sixth"),key!T15,IF(AND($L$5="Seventh"),key!T115,IF(AND($L$5="eighth"),key!T215,"")))</f>
        <v/>
      </c>
      <c r="P16" s="96" t="str">
        <f>IF(AND($L$5="sixth"),key!V15,IF(AND($L$5="Seventh"),key!V115,IF(AND($L$5="eighth"),key!V215,"")))</f>
        <v>B</v>
      </c>
      <c r="Q16" s="96">
        <f>IF(AND($L$5="sixth"),key!W15,IF(AND($L$5="Seventh"),key!W115,IF(AND($L$5="eighth"),key!W215,"")))</f>
        <v>67</v>
      </c>
      <c r="R16" s="96" t="str">
        <f>IF(AND($L$5="sixth"),key!X15,IF(AND($L$5="Seventh"),key!X115,IF(AND($L$5="eighth"),key!X215,"")))</f>
        <v/>
      </c>
      <c r="S16" s="96" t="str">
        <f>IF(AND($L$5="sixth"),key!Z15,IF(AND($L$5="Seventh"),key!Z115,IF(AND($L$5="eighth"),key!Z215,"")))</f>
        <v>B</v>
      </c>
      <c r="T16" s="96">
        <f>IF(AND($L$5="sixth"),key!AA15,IF(AND($L$5="Seventh"),key!AA115,IF(AND($L$5="eighth"),key!AA215,"")))</f>
        <v>126</v>
      </c>
      <c r="U16" s="96">
        <f>IF(AND($L$5="sixth"),key!AB15,IF(AND($L$5="Seventh"),key!AB115,IF(AND($L$5="eighth"),key!AB215,"")))</f>
        <v>0</v>
      </c>
      <c r="V16" s="96">
        <f>IF(AND($L$5="sixth"),key!AC15,IF(AND($L$5="Seventh"),key!AC115,IF(AND($L$5="eighth"),key!AC215,"")))</f>
        <v>126</v>
      </c>
      <c r="W16" s="230" t="str">
        <f>IF(AND($L$5="sixth"),key!AD15,IF(AND($L$5="Seventh"),key!AD115,IF(AND($L$5="eighth"),key!AD215,"")))</f>
        <v>B</v>
      </c>
      <c r="X16" s="221">
        <v>40</v>
      </c>
      <c r="Y16" s="222" t="str">
        <f>IF(AND($L$5="sixth"),key!C48,IF(AND($L$5="Seventh"),key!C148,IF(AND($L$5="eighth"),key!C248,"")))</f>
        <v/>
      </c>
      <c r="Z16" s="222" t="str">
        <f>IF(AND($L$5="sixth"),key!D48,IF(AND($L$5="Seventh"),key!D148,IF(AND($L$5="eighth"),key!D248,"")))</f>
        <v/>
      </c>
      <c r="AA16" s="223" t="str">
        <f>IF(AND($L$5="sixth"),key!F48,IF(AND($L$5="Seventh"),key!F148,IF(AND($L$5="eighth"),key!F248,"")))</f>
        <v/>
      </c>
      <c r="AB16" s="223" t="str">
        <f>IF(AND($L$5="sixth"),key!G48,IF(AND($L$5="Seventh"),key!G148,IF(AND($L$5="eighth"),key!G248,"")))</f>
        <v/>
      </c>
      <c r="AC16" s="223" t="str">
        <f>IF(AND($L$5="sixth"),key!H48,IF(AND($L$5="Seventh"),key!H148,IF(AND($L$5="eighth"),key!H248,"")))</f>
        <v/>
      </c>
      <c r="AD16" s="223" t="str">
        <f>IF(AND($L$5="sixth"),key!J48,IF(AND($L$5="Seventh"),key!J148,IF(AND($L$5="eighth"),key!J248,"")))</f>
        <v/>
      </c>
      <c r="AE16" s="223" t="str">
        <f>IF(AND($L$5="sixth"),key!K48,IF(AND($L$5="Seventh"),key!K148,IF(AND($L$5="eighth"),key!K248,"")))</f>
        <v/>
      </c>
      <c r="AF16" s="223" t="str">
        <f>IF(AND($L$5="sixth"),key!L48,IF(AND($L$5="Seventh"),key!L148,IF(AND($L$5="eighth"),key!L248,"")))</f>
        <v/>
      </c>
      <c r="AG16" s="223" t="str">
        <f>IF(AND($L$5="sixth"),key!N48,IF(AND($L$5="Seventh"),key!N148,IF(AND($L$5="eighth"),key!N248,"")))</f>
        <v/>
      </c>
      <c r="AH16" s="223" t="str">
        <f>IF(AND($L$5="sixth"),key!O48,IF(AND($L$5="Seventh"),key!O148,IF(AND($L$5="eighth"),key!O248,"")))</f>
        <v/>
      </c>
      <c r="AI16" s="223" t="str">
        <f>IF(AND($L$5="sixth"),key!P48,IF(AND($L$5="Seventh"),key!P148,IF(AND($L$5="eighth"),key!P248,"")))</f>
        <v/>
      </c>
      <c r="AJ16" s="223" t="str">
        <f>IF(AND($L$5="sixth"),key!R48,IF(AND($L$5="Seventh"),key!R148,IF(AND($L$5="eighth"),key!R248,"")))</f>
        <v/>
      </c>
      <c r="AK16" s="223" t="str">
        <f>IF(AND($L$5="sixth"),key!S48,IF(AND($L$5="Seventh"),key!S148,IF(AND($L$5="eighth"),key!S248,"")))</f>
        <v/>
      </c>
      <c r="AL16" s="223" t="str">
        <f>IF(AND($L$5="sixth"),key!T48,IF(AND($L$5="Seventh"),key!T148,IF(AND($L$5="eighth"),key!T248,"")))</f>
        <v/>
      </c>
      <c r="AM16" s="223" t="str">
        <f>IF(AND($L$5="sixth"),key!V48,IF(AND($L$5="Seventh"),key!V148,IF(AND($L$5="eighth"),key!V248,"")))</f>
        <v/>
      </c>
      <c r="AN16" s="223" t="str">
        <f>IF(AND($L$5="sixth"),key!W48,IF(AND($L$5="Seventh"),key!W148,IF(AND($L$5="eighth"),key!W248,"")))</f>
        <v/>
      </c>
      <c r="AO16" s="223" t="str">
        <f>IF(AND($L$5="sixth"),key!X48,IF(AND($L$5="Seventh"),key!X148,IF(AND($L$5="eighth"),key!X248,"")))</f>
        <v/>
      </c>
      <c r="AP16" s="223" t="str">
        <f>IF(AND($L$5="sixth"),key!Z48,IF(AND($L$5="Seventh"),key!Z148,IF(AND($L$5="eighth"),key!Z248,"")))</f>
        <v/>
      </c>
      <c r="AQ16" s="223" t="str">
        <f>IF(AND($L$5="sixth"),key!AA48,IF(AND($L$5="Seventh"),key!AA148,IF(AND($L$5="eighth"),key!AA248,"")))</f>
        <v/>
      </c>
      <c r="AR16" s="223" t="str">
        <f>IF(AND($L$5="sixth"),key!AB48,IF(AND($L$5="Seventh"),key!AB148,IF(AND($L$5="eighth"),key!AB248,"")))</f>
        <v/>
      </c>
      <c r="AS16" s="223" t="str">
        <f>IF(AND($L$5="sixth"),key!AC48,IF(AND($L$5="Seventh"),key!AC148,IF(AND($L$5="eighth"),key!AC248,"")))</f>
        <v/>
      </c>
      <c r="AT16" s="224" t="str">
        <f>IF(AND($L$5="sixth"),key!AD48,IF(AND($L$5="Seventh"),key!AD148,IF(AND($L$5="eighth"),key!AD248,"")))</f>
        <v/>
      </c>
      <c r="AU16" s="225">
        <v>68</v>
      </c>
      <c r="AV16" s="226" t="str">
        <f>IF(AND($L$5="sixth"),key!C76,IF(AND($L$5="Seventh"),key!C176,IF(AND($L$5="eighth"),key!C276,"")))</f>
        <v/>
      </c>
      <c r="AW16" s="226" t="str">
        <f>IF(AND($L$5="sixth"),key!D76,IF(AND($L$5="Seventh"),key!D176,IF(AND($L$5="eighth"),key!D276,"")))</f>
        <v/>
      </c>
      <c r="AX16" s="223" t="str">
        <f>IF(AND($L$5="sixth"),key!F76,IF(AND($L$5="Seventh"),key!F176,IF(AND($L$5="eighth"),key!F276,"")))</f>
        <v/>
      </c>
      <c r="AY16" s="223" t="str">
        <f>IF(AND($L$5="sixth"),key!G76,IF(AND($L$5="Seventh"),key!G176,IF(AND($L$5="eighth"),key!G276,"")))</f>
        <v/>
      </c>
      <c r="AZ16" s="223" t="str">
        <f>IF(AND($L$5="sixth"),key!H76,IF(AND($L$5="Seventh"),key!H176,IF(AND($L$5="eighth"),key!H276,"")))</f>
        <v/>
      </c>
      <c r="BA16" s="223" t="str">
        <f>IF(AND($L$5="sixth"),key!J76,IF(AND($L$5="Seventh"),key!J176,IF(AND($L$5="eighth"),key!J276,"")))</f>
        <v/>
      </c>
      <c r="BB16" s="223" t="str">
        <f>IF(AND($L$5="sixth"),key!K76,IF(AND($L$5="Seventh"),key!K176,IF(AND($L$5="eighth"),key!K276,"")))</f>
        <v/>
      </c>
      <c r="BC16" s="223" t="str">
        <f>IF(AND($L$5="sixth"),key!L76,IF(AND($L$5="Seventh"),key!L176,IF(AND($L$5="eighth"),key!L276,"")))</f>
        <v/>
      </c>
      <c r="BD16" s="223" t="str">
        <f>IF(AND($L$5="sixth"),key!N76,IF(AND($L$5="Seventh"),key!N176,IF(AND($L$5="eighth"),key!N276,"")))</f>
        <v/>
      </c>
      <c r="BE16" s="223" t="str">
        <f>IF(AND($L$5="sixth"),key!O76,IF(AND($L$5="Seventh"),key!O176,IF(AND($L$5="eighth"),key!O276,"")))</f>
        <v/>
      </c>
      <c r="BF16" s="223" t="str">
        <f>IF(AND($L$5="sixth"),key!P76,IF(AND($L$5="Seventh"),key!P176,IF(AND($L$5="eighth"),key!P276,"")))</f>
        <v/>
      </c>
      <c r="BG16" s="223" t="str">
        <f>IF(AND($L$5="sixth"),key!R76,IF(AND($L$5="Seventh"),key!R176,IF(AND($L$5="eighth"),key!R276,"")))</f>
        <v/>
      </c>
      <c r="BH16" s="223" t="str">
        <f>IF(AND($L$5="sixth"),key!S76,IF(AND($L$5="Seventh"),key!S176,IF(AND($L$5="eighth"),key!S276,"")))</f>
        <v/>
      </c>
      <c r="BI16" s="223" t="str">
        <f>IF(AND($L$5="sixth"),key!T76,IF(AND($L$5="Seventh"),key!T176,IF(AND($L$5="eighth"),key!T276,"")))</f>
        <v/>
      </c>
      <c r="BJ16" s="223" t="str">
        <f>IF(AND($L$5="sixth"),key!V76,IF(AND($L$5="Seventh"),key!V176,IF(AND($L$5="eighth"),key!V276,"")))</f>
        <v/>
      </c>
      <c r="BK16" s="223" t="str">
        <f>IF(AND($L$5="sixth"),key!W76,IF(AND($L$5="Seventh"),key!W176,IF(AND($L$5="eighth"),key!W276,"")))</f>
        <v/>
      </c>
      <c r="BL16" s="223" t="str">
        <f>IF(AND($L$5="sixth"),key!X76,IF(AND($L$5="Seventh"),key!X176,IF(AND($L$5="eighth"),key!X276,"")))</f>
        <v/>
      </c>
      <c r="BM16" s="223" t="str">
        <f>IF(AND($L$5="sixth"),key!Z76,IF(AND($L$5="Seventh"),key!Z176,IF(AND($L$5="eighth"),key!Z276,"")))</f>
        <v/>
      </c>
      <c r="BN16" s="223" t="str">
        <f>IF(AND($L$5="sixth"),key!AA76,IF(AND($L$5="Seventh"),key!AA176,IF(AND($L$5="eighth"),key!AA276,"")))</f>
        <v/>
      </c>
      <c r="BO16" s="223" t="str">
        <f>IF(AND($L$5="sixth"),key!AB76,IF(AND($L$5="Seventh"),key!AB176,IF(AND($L$5="eighth"),key!AB276,"")))</f>
        <v/>
      </c>
      <c r="BP16" s="223" t="str">
        <f>IF(AND($L$5="sixth"),key!AC76,IF(AND($L$5="Seventh"),key!AC176,IF(AND($L$5="eighth"),key!AC276,"")))</f>
        <v/>
      </c>
      <c r="BQ16" s="224" t="str">
        <f>IF(AND($L$5="sixth"),key!AD76,IF(AND($L$5="Seventh"),key!AD176,IF(AND($L$5="eighth"),key!AD276,"")))</f>
        <v/>
      </c>
    </row>
    <row r="17" spans="1:91" ht="15" customHeight="1">
      <c r="A17" s="221">
        <v>8</v>
      </c>
      <c r="B17" s="98" t="str">
        <f>IF(AND($L$5="sixth"),key!C16,IF(AND($L$5="Seventh"),key!C116,IF(AND($L$5="eighth"),key!C216,"")))</f>
        <v>jktsUnz pkS/kjh</v>
      </c>
      <c r="C17" s="98" t="str">
        <f>IF(AND($L$5="sixth"),key!D16,IF(AND($L$5="Seventh"),key!D116,IF(AND($L$5="eighth"),key!D216,"")))</f>
        <v>x.ks'kjke</v>
      </c>
      <c r="D17" s="93" t="str">
        <f>IF(AND($L$5="sixth"),key!F16,IF(AND($L$5="Seventh"),key!F116,IF(AND($L$5="eighth"),key!F216,"")))</f>
        <v>B</v>
      </c>
      <c r="E17" s="93">
        <f>IF(AND($L$5="sixth"),key!G16,IF(AND($L$5="Seventh"),key!G116,IF(AND($L$5="eighth"),key!G216,"")))</f>
        <v>9</v>
      </c>
      <c r="F17" s="93" t="str">
        <f>IF(AND($L$5="sixth"),key!H16,IF(AND($L$5="Seventh"),key!H116,IF(AND($L$5="eighth"),key!H216,"")))</f>
        <v/>
      </c>
      <c r="G17" s="96" t="str">
        <f>IF(AND($L$5="sixth"),key!J16,IF(AND($L$5="Seventh"),key!J116,IF(AND($L$5="eighth"),key!J216,"")))</f>
        <v>A</v>
      </c>
      <c r="H17" s="96">
        <f>IF(AND($L$5="sixth"),key!K16,IF(AND($L$5="Seventh"),key!K116,IF(AND($L$5="eighth"),key!K216,"")))</f>
        <v>7</v>
      </c>
      <c r="I17" s="96" t="str">
        <f>IF(AND($L$5="sixth"),key!L16,IF(AND($L$5="Seventh"),key!L116,IF(AND($L$5="eighth"),key!L216,"")))</f>
        <v/>
      </c>
      <c r="J17" s="96" t="str">
        <f>IF(AND($L$5="sixth"),key!N16,IF(AND($L$5="Seventh"),key!N116,IF(AND($L$5="eighth"),key!N216,"")))</f>
        <v>B</v>
      </c>
      <c r="K17" s="96">
        <f>IF(AND($L$5="sixth"),key!O16,IF(AND($L$5="Seventh"),key!O116,IF(AND($L$5="eighth"),key!O216,"")))</f>
        <v>44</v>
      </c>
      <c r="L17" s="96" t="str">
        <f>IF(AND($L$5="sixth"),key!P16,IF(AND($L$5="Seventh"),key!P116,IF(AND($L$5="eighth"),key!P216,"")))</f>
        <v/>
      </c>
      <c r="M17" s="96" t="str">
        <f>IF(AND($L$5="sixth"),key!R16,IF(AND($L$5="Seventh"),key!R116,IF(AND($L$5="eighth"),key!R216,"")))</f>
        <v>B</v>
      </c>
      <c r="N17" s="96">
        <f>IF(AND($L$5="sixth"),key!S16,IF(AND($L$5="Seventh"),key!S116,IF(AND($L$5="eighth"),key!S216,"")))</f>
        <v>7</v>
      </c>
      <c r="O17" s="96" t="str">
        <f>IF(AND($L$5="sixth"),key!T16,IF(AND($L$5="Seventh"),key!T116,IF(AND($L$5="eighth"),key!T216,"")))</f>
        <v/>
      </c>
      <c r="P17" s="96" t="str">
        <f>IF(AND($L$5="sixth"),key!V16,IF(AND($L$5="Seventh"),key!V116,IF(AND($L$5="eighth"),key!V216,"")))</f>
        <v>B</v>
      </c>
      <c r="Q17" s="96">
        <f>IF(AND($L$5="sixth"),key!W16,IF(AND($L$5="Seventh"),key!W116,IF(AND($L$5="eighth"),key!W216,"")))</f>
        <v>65</v>
      </c>
      <c r="R17" s="96" t="str">
        <f>IF(AND($L$5="sixth"),key!X16,IF(AND($L$5="Seventh"),key!X116,IF(AND($L$5="eighth"),key!X216,"")))</f>
        <v/>
      </c>
      <c r="S17" s="96" t="str">
        <f>IF(AND($L$5="sixth"),key!Z16,IF(AND($L$5="Seventh"),key!Z116,IF(AND($L$5="eighth"),key!Z216,"")))</f>
        <v>B</v>
      </c>
      <c r="T17" s="96">
        <f>IF(AND($L$5="sixth"),key!AA16,IF(AND($L$5="Seventh"),key!AA116,IF(AND($L$5="eighth"),key!AA216,"")))</f>
        <v>132</v>
      </c>
      <c r="U17" s="96">
        <f>IF(AND($L$5="sixth"),key!AB16,IF(AND($L$5="Seventh"),key!AB116,IF(AND($L$5="eighth"),key!AB216,"")))</f>
        <v>0</v>
      </c>
      <c r="V17" s="96">
        <f>IF(AND($L$5="sixth"),key!AC16,IF(AND($L$5="Seventh"),key!AC116,IF(AND($L$5="eighth"),key!AC216,"")))</f>
        <v>132</v>
      </c>
      <c r="W17" s="230" t="str">
        <f>IF(AND($L$5="sixth"),key!AD16,IF(AND($L$5="Seventh"),key!AD116,IF(AND($L$5="eighth"),key!AD216,"")))</f>
        <v>B</v>
      </c>
      <c r="X17" s="221">
        <v>41</v>
      </c>
      <c r="Y17" s="222" t="str">
        <f>IF(AND($L$5="sixth"),key!C49,IF(AND($L$5="Seventh"),key!C149,IF(AND($L$5="eighth"),key!C249,"")))</f>
        <v/>
      </c>
      <c r="Z17" s="222" t="str">
        <f>IF(AND($L$5="sixth"),key!D49,IF(AND($L$5="Seventh"),key!D149,IF(AND($L$5="eighth"),key!D249,"")))</f>
        <v/>
      </c>
      <c r="AA17" s="223" t="str">
        <f>IF(AND($L$5="sixth"),key!F49,IF(AND($L$5="Seventh"),key!F149,IF(AND($L$5="eighth"),key!F249,"")))</f>
        <v/>
      </c>
      <c r="AB17" s="223" t="str">
        <f>IF(AND($L$5="sixth"),key!G49,IF(AND($L$5="Seventh"),key!G149,IF(AND($L$5="eighth"),key!G249,"")))</f>
        <v/>
      </c>
      <c r="AC17" s="223" t="str">
        <f>IF(AND($L$5="sixth"),key!H49,IF(AND($L$5="Seventh"),key!H149,IF(AND($L$5="eighth"),key!H249,"")))</f>
        <v/>
      </c>
      <c r="AD17" s="223" t="str">
        <f>IF(AND($L$5="sixth"),key!J49,IF(AND($L$5="Seventh"),key!J149,IF(AND($L$5="eighth"),key!J249,"")))</f>
        <v/>
      </c>
      <c r="AE17" s="223" t="str">
        <f>IF(AND($L$5="sixth"),key!K49,IF(AND($L$5="Seventh"),key!K149,IF(AND($L$5="eighth"),key!K249,"")))</f>
        <v/>
      </c>
      <c r="AF17" s="223" t="str">
        <f>IF(AND($L$5="sixth"),key!L49,IF(AND($L$5="Seventh"),key!L149,IF(AND($L$5="eighth"),key!L249,"")))</f>
        <v/>
      </c>
      <c r="AG17" s="223" t="str">
        <f>IF(AND($L$5="sixth"),key!N49,IF(AND($L$5="Seventh"),key!N149,IF(AND($L$5="eighth"),key!N249,"")))</f>
        <v/>
      </c>
      <c r="AH17" s="223" t="str">
        <f>IF(AND($L$5="sixth"),key!O49,IF(AND($L$5="Seventh"),key!O149,IF(AND($L$5="eighth"),key!O249,"")))</f>
        <v/>
      </c>
      <c r="AI17" s="223" t="str">
        <f>IF(AND($L$5="sixth"),key!P49,IF(AND($L$5="Seventh"),key!P149,IF(AND($L$5="eighth"),key!P249,"")))</f>
        <v/>
      </c>
      <c r="AJ17" s="223" t="str">
        <f>IF(AND($L$5="sixth"),key!R49,IF(AND($L$5="Seventh"),key!R149,IF(AND($L$5="eighth"),key!R249,"")))</f>
        <v/>
      </c>
      <c r="AK17" s="223" t="str">
        <f>IF(AND($L$5="sixth"),key!S49,IF(AND($L$5="Seventh"),key!S149,IF(AND($L$5="eighth"),key!S249,"")))</f>
        <v/>
      </c>
      <c r="AL17" s="223" t="str">
        <f>IF(AND($L$5="sixth"),key!T49,IF(AND($L$5="Seventh"),key!T149,IF(AND($L$5="eighth"),key!T249,"")))</f>
        <v/>
      </c>
      <c r="AM17" s="223" t="str">
        <f>IF(AND($L$5="sixth"),key!V49,IF(AND($L$5="Seventh"),key!V149,IF(AND($L$5="eighth"),key!V249,"")))</f>
        <v/>
      </c>
      <c r="AN17" s="223" t="str">
        <f>IF(AND($L$5="sixth"),key!W49,IF(AND($L$5="Seventh"),key!W149,IF(AND($L$5="eighth"),key!W249,"")))</f>
        <v/>
      </c>
      <c r="AO17" s="223" t="str">
        <f>IF(AND($L$5="sixth"),key!X49,IF(AND($L$5="Seventh"),key!X149,IF(AND($L$5="eighth"),key!X249,"")))</f>
        <v/>
      </c>
      <c r="AP17" s="223" t="str">
        <f>IF(AND($L$5="sixth"),key!Z49,IF(AND($L$5="Seventh"),key!Z149,IF(AND($L$5="eighth"),key!Z249,"")))</f>
        <v/>
      </c>
      <c r="AQ17" s="223" t="str">
        <f>IF(AND($L$5="sixth"),key!AA49,IF(AND($L$5="Seventh"),key!AA149,IF(AND($L$5="eighth"),key!AA249,"")))</f>
        <v/>
      </c>
      <c r="AR17" s="223" t="str">
        <f>IF(AND($L$5="sixth"),key!AB49,IF(AND($L$5="Seventh"),key!AB149,IF(AND($L$5="eighth"),key!AB249,"")))</f>
        <v/>
      </c>
      <c r="AS17" s="223" t="str">
        <f>IF(AND($L$5="sixth"),key!AC49,IF(AND($L$5="Seventh"),key!AC149,IF(AND($L$5="eighth"),key!AC249,"")))</f>
        <v/>
      </c>
      <c r="AT17" s="224" t="str">
        <f>IF(AND($L$5="sixth"),key!AD49,IF(AND($L$5="Seventh"),key!AD149,IF(AND($L$5="eighth"),key!AD249,"")))</f>
        <v/>
      </c>
      <c r="AU17" s="225">
        <v>69</v>
      </c>
      <c r="AV17" s="226" t="str">
        <f>IF(AND($L$5="sixth"),key!C77,IF(AND($L$5="Seventh"),key!C177,IF(AND($L$5="eighth"),key!C277,"")))</f>
        <v/>
      </c>
      <c r="AW17" s="226" t="str">
        <f>IF(AND($L$5="sixth"),key!D77,IF(AND($L$5="Seventh"),key!D177,IF(AND($L$5="eighth"),key!D277,"")))</f>
        <v/>
      </c>
      <c r="AX17" s="223" t="str">
        <f>IF(AND($L$5="sixth"),key!F77,IF(AND($L$5="Seventh"),key!F177,IF(AND($L$5="eighth"),key!F277,"")))</f>
        <v/>
      </c>
      <c r="AY17" s="223" t="str">
        <f>IF(AND($L$5="sixth"),key!G77,IF(AND($L$5="Seventh"),key!G177,IF(AND($L$5="eighth"),key!G277,"")))</f>
        <v/>
      </c>
      <c r="AZ17" s="223" t="str">
        <f>IF(AND($L$5="sixth"),key!H77,IF(AND($L$5="Seventh"),key!H177,IF(AND($L$5="eighth"),key!H277,"")))</f>
        <v/>
      </c>
      <c r="BA17" s="223" t="str">
        <f>IF(AND($L$5="sixth"),key!J77,IF(AND($L$5="Seventh"),key!J177,IF(AND($L$5="eighth"),key!J277,"")))</f>
        <v/>
      </c>
      <c r="BB17" s="223" t="str">
        <f>IF(AND($L$5="sixth"),key!K77,IF(AND($L$5="Seventh"),key!K177,IF(AND($L$5="eighth"),key!K277,"")))</f>
        <v/>
      </c>
      <c r="BC17" s="223" t="str">
        <f>IF(AND($L$5="sixth"),key!L77,IF(AND($L$5="Seventh"),key!L177,IF(AND($L$5="eighth"),key!L277,"")))</f>
        <v/>
      </c>
      <c r="BD17" s="223" t="str">
        <f>IF(AND($L$5="sixth"),key!N77,IF(AND($L$5="Seventh"),key!N177,IF(AND($L$5="eighth"),key!N277,"")))</f>
        <v/>
      </c>
      <c r="BE17" s="223" t="str">
        <f>IF(AND($L$5="sixth"),key!O77,IF(AND($L$5="Seventh"),key!O177,IF(AND($L$5="eighth"),key!O277,"")))</f>
        <v/>
      </c>
      <c r="BF17" s="223" t="str">
        <f>IF(AND($L$5="sixth"),key!P77,IF(AND($L$5="Seventh"),key!P177,IF(AND($L$5="eighth"),key!P277,"")))</f>
        <v/>
      </c>
      <c r="BG17" s="223" t="str">
        <f>IF(AND($L$5="sixth"),key!R77,IF(AND($L$5="Seventh"),key!R177,IF(AND($L$5="eighth"),key!R277,"")))</f>
        <v/>
      </c>
      <c r="BH17" s="223" t="str">
        <f>IF(AND($L$5="sixth"),key!S77,IF(AND($L$5="Seventh"),key!S177,IF(AND($L$5="eighth"),key!S277,"")))</f>
        <v/>
      </c>
      <c r="BI17" s="223" t="str">
        <f>IF(AND($L$5="sixth"),key!T77,IF(AND($L$5="Seventh"),key!T177,IF(AND($L$5="eighth"),key!T277,"")))</f>
        <v/>
      </c>
      <c r="BJ17" s="223" t="str">
        <f>IF(AND($L$5="sixth"),key!V77,IF(AND($L$5="Seventh"),key!V177,IF(AND($L$5="eighth"),key!V277,"")))</f>
        <v/>
      </c>
      <c r="BK17" s="223" t="str">
        <f>IF(AND($L$5="sixth"),key!W77,IF(AND($L$5="Seventh"),key!W177,IF(AND($L$5="eighth"),key!W277,"")))</f>
        <v/>
      </c>
      <c r="BL17" s="223" t="str">
        <f>IF(AND($L$5="sixth"),key!X77,IF(AND($L$5="Seventh"),key!X177,IF(AND($L$5="eighth"),key!X277,"")))</f>
        <v/>
      </c>
      <c r="BM17" s="223" t="str">
        <f>IF(AND($L$5="sixth"),key!Z77,IF(AND($L$5="Seventh"),key!Z177,IF(AND($L$5="eighth"),key!Z277,"")))</f>
        <v/>
      </c>
      <c r="BN17" s="223" t="str">
        <f>IF(AND($L$5="sixth"),key!AA77,IF(AND($L$5="Seventh"),key!AA177,IF(AND($L$5="eighth"),key!AA277,"")))</f>
        <v/>
      </c>
      <c r="BO17" s="223" t="str">
        <f>IF(AND($L$5="sixth"),key!AB77,IF(AND($L$5="Seventh"),key!AB177,IF(AND($L$5="eighth"),key!AB277,"")))</f>
        <v/>
      </c>
      <c r="BP17" s="223" t="str">
        <f>IF(AND($L$5="sixth"),key!AC77,IF(AND($L$5="Seventh"),key!AC177,IF(AND($L$5="eighth"),key!AC277,"")))</f>
        <v/>
      </c>
      <c r="BQ17" s="224" t="str">
        <f>IF(AND($L$5="sixth"),key!AD77,IF(AND($L$5="Seventh"),key!AD177,IF(AND($L$5="eighth"),key!AD277,"")))</f>
        <v/>
      </c>
      <c r="CM17" s="209" t="s">
        <v>85</v>
      </c>
    </row>
    <row r="18" spans="1:91" ht="15" customHeight="1">
      <c r="A18" s="221">
        <v>9</v>
      </c>
      <c r="B18" s="98" t="str">
        <f>IF(AND($L$5="sixth"),key!C17,IF(AND($L$5="Seventh"),key!C117,IF(AND($L$5="eighth"),key!C217,"")))</f>
        <v>fo'kukjke</v>
      </c>
      <c r="C18" s="98" t="str">
        <f>IF(AND($L$5="sixth"),key!D17,IF(AND($L$5="Seventh"),key!D117,IF(AND($L$5="eighth"),key!D217,"")))</f>
        <v>nqxkZjke</v>
      </c>
      <c r="D18" s="93" t="str">
        <f>IF(AND($L$5="sixth"),key!F17,IF(AND($L$5="Seventh"),key!F117,IF(AND($L$5="eighth"),key!F217,"")))</f>
        <v>C</v>
      </c>
      <c r="E18" s="93">
        <f>IF(AND($L$5="sixth"),key!G17,IF(AND($L$5="Seventh"),key!G117,IF(AND($L$5="eighth"),key!G217,"")))</f>
        <v>4</v>
      </c>
      <c r="F18" s="93" t="str">
        <f>IF(AND($L$5="sixth"),key!H17,IF(AND($L$5="Seventh"),key!H117,IF(AND($L$5="eighth"),key!H217,"")))</f>
        <v/>
      </c>
      <c r="G18" s="96" t="str">
        <f>IF(AND($L$5="sixth"),key!J17,IF(AND($L$5="Seventh"),key!J117,IF(AND($L$5="eighth"),key!J217,"")))</f>
        <v>D</v>
      </c>
      <c r="H18" s="96" t="str">
        <f>IF(AND($L$5="sixth"),key!K17,IF(AND($L$5="Seventh"),key!K117,IF(AND($L$5="eighth"),key!K217,"")))</f>
        <v/>
      </c>
      <c r="I18" s="96" t="str">
        <f>IF(AND($L$5="sixth"),key!L17,IF(AND($L$5="Seventh"),key!L117,IF(AND($L$5="eighth"),key!L217,"")))</f>
        <v/>
      </c>
      <c r="J18" s="96" t="str">
        <f>IF(AND($L$5="sixth"),key!N17,IF(AND($L$5="Seventh"),key!N117,IF(AND($L$5="eighth"),key!N217,"")))</f>
        <v/>
      </c>
      <c r="K18" s="96">
        <f>IF(AND($L$5="sixth"),key!O17,IF(AND($L$5="Seventh"),key!O117,IF(AND($L$5="eighth"),key!O217,"")))</f>
        <v>16</v>
      </c>
      <c r="L18" s="96" t="str">
        <f>IF(AND($L$5="sixth"),key!P17,IF(AND($L$5="Seventh"),key!P117,IF(AND($L$5="eighth"),key!P217,"")))</f>
        <v/>
      </c>
      <c r="M18" s="96" t="str">
        <f>IF(AND($L$5="sixth"),key!R17,IF(AND($L$5="Seventh"),key!R117,IF(AND($L$5="eighth"),key!R217,"")))</f>
        <v>D</v>
      </c>
      <c r="N18" s="96">
        <f>IF(AND($L$5="sixth"),key!S17,IF(AND($L$5="Seventh"),key!S117,IF(AND($L$5="eighth"),key!S217,"")))</f>
        <v>5</v>
      </c>
      <c r="O18" s="96" t="str">
        <f>IF(AND($L$5="sixth"),key!T17,IF(AND($L$5="Seventh"),key!T117,IF(AND($L$5="eighth"),key!T217,"")))</f>
        <v/>
      </c>
      <c r="P18" s="96" t="str">
        <f>IF(AND($L$5="sixth"),key!V17,IF(AND($L$5="Seventh"),key!V117,IF(AND($L$5="eighth"),key!V217,"")))</f>
        <v>C</v>
      </c>
      <c r="Q18" s="96">
        <f>IF(AND($L$5="sixth"),key!W17,IF(AND($L$5="Seventh"),key!W117,IF(AND($L$5="eighth"),key!W217,"")))</f>
        <v>38</v>
      </c>
      <c r="R18" s="96" t="str">
        <f>IF(AND($L$5="sixth"),key!X17,IF(AND($L$5="Seventh"),key!X117,IF(AND($L$5="eighth"),key!X217,"")))</f>
        <v/>
      </c>
      <c r="S18" s="96" t="str">
        <f>IF(AND($L$5="sixth"),key!Z17,IF(AND($L$5="Seventh"),key!Z117,IF(AND($L$5="eighth"),key!Z217,"")))</f>
        <v>D</v>
      </c>
      <c r="T18" s="96">
        <f>IF(AND($L$5="sixth"),key!AA17,IF(AND($L$5="Seventh"),key!AA117,IF(AND($L$5="eighth"),key!AA217,"")))</f>
        <v>63</v>
      </c>
      <c r="U18" s="96">
        <f>IF(AND($L$5="sixth"),key!AB17,IF(AND($L$5="Seventh"),key!AB117,IF(AND($L$5="eighth"),key!AB217,"")))</f>
        <v>0</v>
      </c>
      <c r="V18" s="96">
        <f>IF(AND($L$5="sixth"),key!AC17,IF(AND($L$5="Seventh"),key!AC117,IF(AND($L$5="eighth"),key!AC217,"")))</f>
        <v>63</v>
      </c>
      <c r="W18" s="230" t="str">
        <f>IF(AND($L$5="sixth"),key!AD17,IF(AND($L$5="Seventh"),key!AD117,IF(AND($L$5="eighth"),key!AD217,"")))</f>
        <v>D</v>
      </c>
      <c r="X18" s="221">
        <v>42</v>
      </c>
      <c r="Y18" s="222" t="str">
        <f>IF(AND($L$5="sixth"),key!C50,IF(AND($L$5="Seventh"),key!C150,IF(AND($L$5="eighth"),key!C250,"")))</f>
        <v/>
      </c>
      <c r="Z18" s="222" t="str">
        <f>IF(AND($L$5="sixth"),key!D50,IF(AND($L$5="Seventh"),key!D150,IF(AND($L$5="eighth"),key!D250,"")))</f>
        <v/>
      </c>
      <c r="AA18" s="223" t="str">
        <f>IF(AND($L$5="sixth"),key!F50,IF(AND($L$5="Seventh"),key!F150,IF(AND($L$5="eighth"),key!F250,"")))</f>
        <v/>
      </c>
      <c r="AB18" s="223" t="str">
        <f>IF(AND($L$5="sixth"),key!G50,IF(AND($L$5="Seventh"),key!G150,IF(AND($L$5="eighth"),key!G250,"")))</f>
        <v/>
      </c>
      <c r="AC18" s="223" t="str">
        <f>IF(AND($L$5="sixth"),key!H50,IF(AND($L$5="Seventh"),key!H150,IF(AND($L$5="eighth"),key!H250,"")))</f>
        <v/>
      </c>
      <c r="AD18" s="223" t="str">
        <f>IF(AND($L$5="sixth"),key!J50,IF(AND($L$5="Seventh"),key!J150,IF(AND($L$5="eighth"),key!J250,"")))</f>
        <v/>
      </c>
      <c r="AE18" s="223" t="str">
        <f>IF(AND($L$5="sixth"),key!K50,IF(AND($L$5="Seventh"),key!K150,IF(AND($L$5="eighth"),key!K250,"")))</f>
        <v/>
      </c>
      <c r="AF18" s="223" t="str">
        <f>IF(AND($L$5="sixth"),key!L50,IF(AND($L$5="Seventh"),key!L150,IF(AND($L$5="eighth"),key!L250,"")))</f>
        <v/>
      </c>
      <c r="AG18" s="223" t="str">
        <f>IF(AND($L$5="sixth"),key!N50,IF(AND($L$5="Seventh"),key!N150,IF(AND($L$5="eighth"),key!N250,"")))</f>
        <v/>
      </c>
      <c r="AH18" s="223" t="str">
        <f>IF(AND($L$5="sixth"),key!O50,IF(AND($L$5="Seventh"),key!O150,IF(AND($L$5="eighth"),key!O250,"")))</f>
        <v/>
      </c>
      <c r="AI18" s="223" t="str">
        <f>IF(AND($L$5="sixth"),key!P50,IF(AND($L$5="Seventh"),key!P150,IF(AND($L$5="eighth"),key!P250,"")))</f>
        <v/>
      </c>
      <c r="AJ18" s="223" t="str">
        <f>IF(AND($L$5="sixth"),key!R50,IF(AND($L$5="Seventh"),key!R150,IF(AND($L$5="eighth"),key!R250,"")))</f>
        <v/>
      </c>
      <c r="AK18" s="223" t="str">
        <f>IF(AND($L$5="sixth"),key!S50,IF(AND($L$5="Seventh"),key!S150,IF(AND($L$5="eighth"),key!S250,"")))</f>
        <v/>
      </c>
      <c r="AL18" s="223" t="str">
        <f>IF(AND($L$5="sixth"),key!T50,IF(AND($L$5="Seventh"),key!T150,IF(AND($L$5="eighth"),key!T250,"")))</f>
        <v/>
      </c>
      <c r="AM18" s="223" t="str">
        <f>IF(AND($L$5="sixth"),key!V50,IF(AND($L$5="Seventh"),key!V150,IF(AND($L$5="eighth"),key!V250,"")))</f>
        <v/>
      </c>
      <c r="AN18" s="223" t="str">
        <f>IF(AND($L$5="sixth"),key!W50,IF(AND($L$5="Seventh"),key!W150,IF(AND($L$5="eighth"),key!W250,"")))</f>
        <v/>
      </c>
      <c r="AO18" s="223" t="str">
        <f>IF(AND($L$5="sixth"),key!X50,IF(AND($L$5="Seventh"),key!X150,IF(AND($L$5="eighth"),key!X250,"")))</f>
        <v/>
      </c>
      <c r="AP18" s="223" t="str">
        <f>IF(AND($L$5="sixth"),key!Z50,IF(AND($L$5="Seventh"),key!Z150,IF(AND($L$5="eighth"),key!Z250,"")))</f>
        <v/>
      </c>
      <c r="AQ18" s="223" t="str">
        <f>IF(AND($L$5="sixth"),key!AA50,IF(AND($L$5="Seventh"),key!AA150,IF(AND($L$5="eighth"),key!AA250,"")))</f>
        <v/>
      </c>
      <c r="AR18" s="223" t="str">
        <f>IF(AND($L$5="sixth"),key!AB50,IF(AND($L$5="Seventh"),key!AB150,IF(AND($L$5="eighth"),key!AB250,"")))</f>
        <v/>
      </c>
      <c r="AS18" s="223" t="str">
        <f>IF(AND($L$5="sixth"),key!AC50,IF(AND($L$5="Seventh"),key!AC150,IF(AND($L$5="eighth"),key!AC250,"")))</f>
        <v/>
      </c>
      <c r="AT18" s="224" t="str">
        <f>IF(AND($L$5="sixth"),key!AD50,IF(AND($L$5="Seventh"),key!AD150,IF(AND($L$5="eighth"),key!AD250,"")))</f>
        <v/>
      </c>
      <c r="AU18" s="225">
        <v>70</v>
      </c>
      <c r="AV18" s="226" t="str">
        <f>IF(AND($L$5="sixth"),key!C78,IF(AND($L$5="Seventh"),key!C178,IF(AND($L$5="eighth"),key!C278,"")))</f>
        <v/>
      </c>
      <c r="AW18" s="226" t="str">
        <f>IF(AND($L$5="sixth"),key!D78,IF(AND($L$5="Seventh"),key!D178,IF(AND($L$5="eighth"),key!D278,"")))</f>
        <v/>
      </c>
      <c r="AX18" s="223" t="str">
        <f>IF(AND($L$5="sixth"),key!F78,IF(AND($L$5="Seventh"),key!F178,IF(AND($L$5="eighth"),key!F278,"")))</f>
        <v/>
      </c>
      <c r="AY18" s="223" t="str">
        <f>IF(AND($L$5="sixth"),key!G78,IF(AND($L$5="Seventh"),key!G178,IF(AND($L$5="eighth"),key!G278,"")))</f>
        <v/>
      </c>
      <c r="AZ18" s="223" t="str">
        <f>IF(AND($L$5="sixth"),key!H78,IF(AND($L$5="Seventh"),key!H178,IF(AND($L$5="eighth"),key!H278,"")))</f>
        <v/>
      </c>
      <c r="BA18" s="223" t="str">
        <f>IF(AND($L$5="sixth"),key!J78,IF(AND($L$5="Seventh"),key!J178,IF(AND($L$5="eighth"),key!J278,"")))</f>
        <v/>
      </c>
      <c r="BB18" s="223" t="str">
        <f>IF(AND($L$5="sixth"),key!K78,IF(AND($L$5="Seventh"),key!K178,IF(AND($L$5="eighth"),key!K278,"")))</f>
        <v/>
      </c>
      <c r="BC18" s="223" t="str">
        <f>IF(AND($L$5="sixth"),key!L78,IF(AND($L$5="Seventh"),key!L178,IF(AND($L$5="eighth"),key!L278,"")))</f>
        <v/>
      </c>
      <c r="BD18" s="223" t="str">
        <f>IF(AND($L$5="sixth"),key!N78,IF(AND($L$5="Seventh"),key!N178,IF(AND($L$5="eighth"),key!N278,"")))</f>
        <v/>
      </c>
      <c r="BE18" s="223" t="str">
        <f>IF(AND($L$5="sixth"),key!O78,IF(AND($L$5="Seventh"),key!O178,IF(AND($L$5="eighth"),key!O278,"")))</f>
        <v/>
      </c>
      <c r="BF18" s="223" t="str">
        <f>IF(AND($L$5="sixth"),key!P78,IF(AND($L$5="Seventh"),key!P178,IF(AND($L$5="eighth"),key!P278,"")))</f>
        <v/>
      </c>
      <c r="BG18" s="223" t="str">
        <f>IF(AND($L$5="sixth"),key!R78,IF(AND($L$5="Seventh"),key!R178,IF(AND($L$5="eighth"),key!R278,"")))</f>
        <v/>
      </c>
      <c r="BH18" s="223" t="str">
        <f>IF(AND($L$5="sixth"),key!S78,IF(AND($L$5="Seventh"),key!S178,IF(AND($L$5="eighth"),key!S278,"")))</f>
        <v/>
      </c>
      <c r="BI18" s="223" t="str">
        <f>IF(AND($L$5="sixth"),key!T78,IF(AND($L$5="Seventh"),key!T178,IF(AND($L$5="eighth"),key!T278,"")))</f>
        <v/>
      </c>
      <c r="BJ18" s="223" t="str">
        <f>IF(AND($L$5="sixth"),key!V78,IF(AND($L$5="Seventh"),key!V178,IF(AND($L$5="eighth"),key!V278,"")))</f>
        <v/>
      </c>
      <c r="BK18" s="223" t="str">
        <f>IF(AND($L$5="sixth"),key!W78,IF(AND($L$5="Seventh"),key!W178,IF(AND($L$5="eighth"),key!W278,"")))</f>
        <v/>
      </c>
      <c r="BL18" s="223" t="str">
        <f>IF(AND($L$5="sixth"),key!X78,IF(AND($L$5="Seventh"),key!X178,IF(AND($L$5="eighth"),key!X278,"")))</f>
        <v/>
      </c>
      <c r="BM18" s="223" t="str">
        <f>IF(AND($L$5="sixth"),key!Z78,IF(AND($L$5="Seventh"),key!Z178,IF(AND($L$5="eighth"),key!Z278,"")))</f>
        <v/>
      </c>
      <c r="BN18" s="223" t="str">
        <f>IF(AND($L$5="sixth"),key!AA78,IF(AND($L$5="Seventh"),key!AA178,IF(AND($L$5="eighth"),key!AA278,"")))</f>
        <v/>
      </c>
      <c r="BO18" s="223" t="str">
        <f>IF(AND($L$5="sixth"),key!AB78,IF(AND($L$5="Seventh"),key!AB178,IF(AND($L$5="eighth"),key!AB278,"")))</f>
        <v/>
      </c>
      <c r="BP18" s="223" t="str">
        <f>IF(AND($L$5="sixth"),key!AC78,IF(AND($L$5="Seventh"),key!AC178,IF(AND($L$5="eighth"),key!AC278,"")))</f>
        <v/>
      </c>
      <c r="BQ18" s="224" t="str">
        <f>IF(AND($L$5="sixth"),key!AD78,IF(AND($L$5="Seventh"),key!AD178,IF(AND($L$5="eighth"),key!AD278,"")))</f>
        <v/>
      </c>
      <c r="CM18" s="209" t="s">
        <v>86</v>
      </c>
    </row>
    <row r="19" spans="1:91" ht="15" customHeight="1">
      <c r="A19" s="221">
        <v>10</v>
      </c>
      <c r="B19" s="98" t="str">
        <f>IF(AND($L$5="sixth"),key!C18,IF(AND($L$5="Seventh"),key!C118,IF(AND($L$5="eighth"),key!C218,"")))</f>
        <v/>
      </c>
      <c r="C19" s="98" t="str">
        <f>IF(AND($L$5="sixth"),key!D18,IF(AND($L$5="Seventh"),key!D118,IF(AND($L$5="eighth"),key!D218,"")))</f>
        <v/>
      </c>
      <c r="D19" s="93" t="str">
        <f>IF(AND($L$5="sixth"),key!F18,IF(AND($L$5="Seventh"),key!F118,IF(AND($L$5="eighth"),key!F218,"")))</f>
        <v/>
      </c>
      <c r="E19" s="93" t="str">
        <f>IF(AND($L$5="sixth"),key!G18,IF(AND($L$5="Seventh"),key!G118,IF(AND($L$5="eighth"),key!G218,"")))</f>
        <v/>
      </c>
      <c r="F19" s="93" t="str">
        <f>IF(AND($L$5="sixth"),key!H18,IF(AND($L$5="Seventh"),key!H118,IF(AND($L$5="eighth"),key!H218,"")))</f>
        <v/>
      </c>
      <c r="G19" s="96" t="str">
        <f>IF(AND($L$5="sixth"),key!J18,IF(AND($L$5="Seventh"),key!J118,IF(AND($L$5="eighth"),key!J218,"")))</f>
        <v/>
      </c>
      <c r="H19" s="96" t="str">
        <f>IF(AND($L$5="sixth"),key!K18,IF(AND($L$5="Seventh"),key!K118,IF(AND($L$5="eighth"),key!K218,"")))</f>
        <v/>
      </c>
      <c r="I19" s="96" t="str">
        <f>IF(AND($L$5="sixth"),key!L18,IF(AND($L$5="Seventh"),key!L118,IF(AND($L$5="eighth"),key!L218,"")))</f>
        <v/>
      </c>
      <c r="J19" s="96" t="str">
        <f>IF(AND($L$5="sixth"),key!N18,IF(AND($L$5="Seventh"),key!N118,IF(AND($L$5="eighth"),key!N218,"")))</f>
        <v/>
      </c>
      <c r="K19" s="96" t="str">
        <f>IF(AND($L$5="sixth"),key!O18,IF(AND($L$5="Seventh"),key!O118,IF(AND($L$5="eighth"),key!O218,"")))</f>
        <v/>
      </c>
      <c r="L19" s="96" t="str">
        <f>IF(AND($L$5="sixth"),key!P18,IF(AND($L$5="Seventh"),key!P118,IF(AND($L$5="eighth"),key!P218,"")))</f>
        <v/>
      </c>
      <c r="M19" s="96" t="str">
        <f>IF(AND($L$5="sixth"),key!R18,IF(AND($L$5="Seventh"),key!R118,IF(AND($L$5="eighth"),key!R218,"")))</f>
        <v/>
      </c>
      <c r="N19" s="96" t="str">
        <f>IF(AND($L$5="sixth"),key!S18,IF(AND($L$5="Seventh"),key!S118,IF(AND($L$5="eighth"),key!S218,"")))</f>
        <v/>
      </c>
      <c r="O19" s="96" t="str">
        <f>IF(AND($L$5="sixth"),key!T18,IF(AND($L$5="Seventh"),key!T118,IF(AND($L$5="eighth"),key!T218,"")))</f>
        <v/>
      </c>
      <c r="P19" s="96" t="str">
        <f>IF(AND($L$5="sixth"),key!V18,IF(AND($L$5="Seventh"),key!V118,IF(AND($L$5="eighth"),key!V218,"")))</f>
        <v/>
      </c>
      <c r="Q19" s="96" t="str">
        <f>IF(AND($L$5="sixth"),key!W18,IF(AND($L$5="Seventh"),key!W118,IF(AND($L$5="eighth"),key!W218,"")))</f>
        <v/>
      </c>
      <c r="R19" s="96" t="str">
        <f>IF(AND($L$5="sixth"),key!X18,IF(AND($L$5="Seventh"),key!X118,IF(AND($L$5="eighth"),key!X218,"")))</f>
        <v/>
      </c>
      <c r="S19" s="96" t="str">
        <f>IF(AND($L$5="sixth"),key!Z18,IF(AND($L$5="Seventh"),key!Z118,IF(AND($L$5="eighth"),key!Z218,"")))</f>
        <v/>
      </c>
      <c r="T19" s="96" t="str">
        <f>IF(AND($L$5="sixth"),key!AA18,IF(AND($L$5="Seventh"),key!AA118,IF(AND($L$5="eighth"),key!AA218,"")))</f>
        <v/>
      </c>
      <c r="U19" s="96" t="str">
        <f>IF(AND($L$5="sixth"),key!AB18,IF(AND($L$5="Seventh"),key!AB118,IF(AND($L$5="eighth"),key!AB218,"")))</f>
        <v/>
      </c>
      <c r="V19" s="96" t="str">
        <f>IF(AND($L$5="sixth"),key!AC18,IF(AND($L$5="Seventh"),key!AC118,IF(AND($L$5="eighth"),key!AC218,"")))</f>
        <v/>
      </c>
      <c r="W19" s="230" t="str">
        <f>IF(AND($L$5="sixth"),key!AD18,IF(AND($L$5="Seventh"),key!AD118,IF(AND($L$5="eighth"),key!AD218,"")))</f>
        <v/>
      </c>
      <c r="X19" s="221">
        <v>43</v>
      </c>
      <c r="Y19" s="222" t="str">
        <f>IF(AND($L$5="sixth"),key!C51,IF(AND($L$5="Seventh"),key!C151,IF(AND($L$5="eighth"),key!C251,"")))</f>
        <v/>
      </c>
      <c r="Z19" s="222" t="str">
        <f>IF(AND($L$5="sixth"),key!D51,IF(AND($L$5="Seventh"),key!D151,IF(AND($L$5="eighth"),key!D251,"")))</f>
        <v/>
      </c>
      <c r="AA19" s="223" t="str">
        <f>IF(AND($L$5="sixth"),key!F51,IF(AND($L$5="Seventh"),key!F151,IF(AND($L$5="eighth"),key!F251,"")))</f>
        <v/>
      </c>
      <c r="AB19" s="223" t="str">
        <f>IF(AND($L$5="sixth"),key!G51,IF(AND($L$5="Seventh"),key!G151,IF(AND($L$5="eighth"),key!G251,"")))</f>
        <v/>
      </c>
      <c r="AC19" s="223" t="str">
        <f>IF(AND($L$5="sixth"),key!H51,IF(AND($L$5="Seventh"),key!H151,IF(AND($L$5="eighth"),key!H251,"")))</f>
        <v/>
      </c>
      <c r="AD19" s="223" t="str">
        <f>IF(AND($L$5="sixth"),key!J51,IF(AND($L$5="Seventh"),key!J151,IF(AND($L$5="eighth"),key!J251,"")))</f>
        <v/>
      </c>
      <c r="AE19" s="223" t="str">
        <f>IF(AND($L$5="sixth"),key!K51,IF(AND($L$5="Seventh"),key!K151,IF(AND($L$5="eighth"),key!K251,"")))</f>
        <v/>
      </c>
      <c r="AF19" s="223" t="str">
        <f>IF(AND($L$5="sixth"),key!L51,IF(AND($L$5="Seventh"),key!L151,IF(AND($L$5="eighth"),key!L251,"")))</f>
        <v/>
      </c>
      <c r="AG19" s="223" t="str">
        <f>IF(AND($L$5="sixth"),key!N51,IF(AND($L$5="Seventh"),key!N151,IF(AND($L$5="eighth"),key!N251,"")))</f>
        <v/>
      </c>
      <c r="AH19" s="223" t="str">
        <f>IF(AND($L$5="sixth"),key!O51,IF(AND($L$5="Seventh"),key!O151,IF(AND($L$5="eighth"),key!O251,"")))</f>
        <v/>
      </c>
      <c r="AI19" s="223" t="str">
        <f>IF(AND($L$5="sixth"),key!P51,IF(AND($L$5="Seventh"),key!P151,IF(AND($L$5="eighth"),key!P251,"")))</f>
        <v/>
      </c>
      <c r="AJ19" s="223" t="str">
        <f>IF(AND($L$5="sixth"),key!R51,IF(AND($L$5="Seventh"),key!R151,IF(AND($L$5="eighth"),key!R251,"")))</f>
        <v/>
      </c>
      <c r="AK19" s="223" t="str">
        <f>IF(AND($L$5="sixth"),key!S51,IF(AND($L$5="Seventh"),key!S151,IF(AND($L$5="eighth"),key!S251,"")))</f>
        <v/>
      </c>
      <c r="AL19" s="223" t="str">
        <f>IF(AND($L$5="sixth"),key!T51,IF(AND($L$5="Seventh"),key!T151,IF(AND($L$5="eighth"),key!T251,"")))</f>
        <v/>
      </c>
      <c r="AM19" s="223" t="str">
        <f>IF(AND($L$5="sixth"),key!V51,IF(AND($L$5="Seventh"),key!V151,IF(AND($L$5="eighth"),key!V251,"")))</f>
        <v/>
      </c>
      <c r="AN19" s="223" t="str">
        <f>IF(AND($L$5="sixth"),key!W51,IF(AND($L$5="Seventh"),key!W151,IF(AND($L$5="eighth"),key!W251,"")))</f>
        <v/>
      </c>
      <c r="AO19" s="223" t="str">
        <f>IF(AND($L$5="sixth"),key!X51,IF(AND($L$5="Seventh"),key!X151,IF(AND($L$5="eighth"),key!X251,"")))</f>
        <v/>
      </c>
      <c r="AP19" s="223" t="str">
        <f>IF(AND($L$5="sixth"),key!Z51,IF(AND($L$5="Seventh"),key!Z151,IF(AND($L$5="eighth"),key!Z251,"")))</f>
        <v/>
      </c>
      <c r="AQ19" s="223" t="str">
        <f>IF(AND($L$5="sixth"),key!AA51,IF(AND($L$5="Seventh"),key!AA151,IF(AND($L$5="eighth"),key!AA251,"")))</f>
        <v/>
      </c>
      <c r="AR19" s="223" t="str">
        <f>IF(AND($L$5="sixth"),key!AB51,IF(AND($L$5="Seventh"),key!AB151,IF(AND($L$5="eighth"),key!AB251,"")))</f>
        <v/>
      </c>
      <c r="AS19" s="223" t="str">
        <f>IF(AND($L$5="sixth"),key!AC51,IF(AND($L$5="Seventh"),key!AC151,IF(AND($L$5="eighth"),key!AC251,"")))</f>
        <v/>
      </c>
      <c r="AT19" s="224" t="str">
        <f>IF(AND($L$5="sixth"),key!AD51,IF(AND($L$5="Seventh"),key!AD151,IF(AND($L$5="eighth"),key!AD251,"")))</f>
        <v/>
      </c>
      <c r="AU19" s="225">
        <v>71</v>
      </c>
      <c r="AV19" s="226" t="str">
        <f>IF(AND($L$5="sixth"),key!C79,IF(AND($L$5="Seventh"),key!C179,IF(AND($L$5="eighth"),key!C279,"")))</f>
        <v/>
      </c>
      <c r="AW19" s="226" t="str">
        <f>IF(AND($L$5="sixth"),key!D79,IF(AND($L$5="Seventh"),key!D179,IF(AND($L$5="eighth"),key!D279,"")))</f>
        <v/>
      </c>
      <c r="AX19" s="223" t="str">
        <f>IF(AND($L$5="sixth"),key!F79,IF(AND($L$5="Seventh"),key!F179,IF(AND($L$5="eighth"),key!F279,"")))</f>
        <v/>
      </c>
      <c r="AY19" s="223" t="str">
        <f>IF(AND($L$5="sixth"),key!G79,IF(AND($L$5="Seventh"),key!G179,IF(AND($L$5="eighth"),key!G279,"")))</f>
        <v/>
      </c>
      <c r="AZ19" s="223" t="str">
        <f>IF(AND($L$5="sixth"),key!H79,IF(AND($L$5="Seventh"),key!H179,IF(AND($L$5="eighth"),key!H279,"")))</f>
        <v/>
      </c>
      <c r="BA19" s="223" t="str">
        <f>IF(AND($L$5="sixth"),key!J79,IF(AND($L$5="Seventh"),key!J179,IF(AND($L$5="eighth"),key!J279,"")))</f>
        <v/>
      </c>
      <c r="BB19" s="223" t="str">
        <f>IF(AND($L$5="sixth"),key!K79,IF(AND($L$5="Seventh"),key!K179,IF(AND($L$5="eighth"),key!K279,"")))</f>
        <v/>
      </c>
      <c r="BC19" s="223" t="str">
        <f>IF(AND($L$5="sixth"),key!L79,IF(AND($L$5="Seventh"),key!L179,IF(AND($L$5="eighth"),key!L279,"")))</f>
        <v/>
      </c>
      <c r="BD19" s="223" t="str">
        <f>IF(AND($L$5="sixth"),key!N79,IF(AND($L$5="Seventh"),key!N179,IF(AND($L$5="eighth"),key!N279,"")))</f>
        <v/>
      </c>
      <c r="BE19" s="223" t="str">
        <f>IF(AND($L$5="sixth"),key!O79,IF(AND($L$5="Seventh"),key!O179,IF(AND($L$5="eighth"),key!O279,"")))</f>
        <v/>
      </c>
      <c r="BF19" s="223" t="str">
        <f>IF(AND($L$5="sixth"),key!P79,IF(AND($L$5="Seventh"),key!P179,IF(AND($L$5="eighth"),key!P279,"")))</f>
        <v/>
      </c>
      <c r="BG19" s="223" t="str">
        <f>IF(AND($L$5="sixth"),key!R79,IF(AND($L$5="Seventh"),key!R179,IF(AND($L$5="eighth"),key!R279,"")))</f>
        <v/>
      </c>
      <c r="BH19" s="223" t="str">
        <f>IF(AND($L$5="sixth"),key!S79,IF(AND($L$5="Seventh"),key!S179,IF(AND($L$5="eighth"),key!S279,"")))</f>
        <v/>
      </c>
      <c r="BI19" s="223" t="str">
        <f>IF(AND($L$5="sixth"),key!T79,IF(AND($L$5="Seventh"),key!T179,IF(AND($L$5="eighth"),key!T279,"")))</f>
        <v/>
      </c>
      <c r="BJ19" s="223" t="str">
        <f>IF(AND($L$5="sixth"),key!V79,IF(AND($L$5="Seventh"),key!V179,IF(AND($L$5="eighth"),key!V279,"")))</f>
        <v/>
      </c>
      <c r="BK19" s="223" t="str">
        <f>IF(AND($L$5="sixth"),key!W79,IF(AND($L$5="Seventh"),key!W179,IF(AND($L$5="eighth"),key!W279,"")))</f>
        <v/>
      </c>
      <c r="BL19" s="223" t="str">
        <f>IF(AND($L$5="sixth"),key!X79,IF(AND($L$5="Seventh"),key!X179,IF(AND($L$5="eighth"),key!X279,"")))</f>
        <v/>
      </c>
      <c r="BM19" s="223" t="str">
        <f>IF(AND($L$5="sixth"),key!Z79,IF(AND($L$5="Seventh"),key!Z179,IF(AND($L$5="eighth"),key!Z279,"")))</f>
        <v/>
      </c>
      <c r="BN19" s="223" t="str">
        <f>IF(AND($L$5="sixth"),key!AA79,IF(AND($L$5="Seventh"),key!AA179,IF(AND($L$5="eighth"),key!AA279,"")))</f>
        <v/>
      </c>
      <c r="BO19" s="223" t="str">
        <f>IF(AND($L$5="sixth"),key!AB79,IF(AND($L$5="Seventh"),key!AB179,IF(AND($L$5="eighth"),key!AB279,"")))</f>
        <v/>
      </c>
      <c r="BP19" s="223" t="str">
        <f>IF(AND($L$5="sixth"),key!AC79,IF(AND($L$5="Seventh"),key!AC179,IF(AND($L$5="eighth"),key!AC279,"")))</f>
        <v/>
      </c>
      <c r="BQ19" s="224" t="str">
        <f>IF(AND($L$5="sixth"),key!AD79,IF(AND($L$5="Seventh"),key!AD179,IF(AND($L$5="eighth"),key!AD279,"")))</f>
        <v/>
      </c>
      <c r="CM19" s="209" t="s">
        <v>87</v>
      </c>
    </row>
    <row r="20" spans="1:91" ht="15" customHeight="1">
      <c r="A20" s="221">
        <v>11</v>
      </c>
      <c r="B20" s="98" t="str">
        <f>IF(AND($L$5="sixth"),key!C19,IF(AND($L$5="Seventh"),key!C119,IF(AND($L$5="eighth"),key!C219,"")))</f>
        <v/>
      </c>
      <c r="C20" s="98" t="str">
        <f>IF(AND($L$5="sixth"),key!D19,IF(AND($L$5="Seventh"),key!D119,IF(AND($L$5="eighth"),key!D219,"")))</f>
        <v/>
      </c>
      <c r="D20" s="93" t="str">
        <f>IF(AND($L$5="sixth"),key!F19,IF(AND($L$5="Seventh"),key!F119,IF(AND($L$5="eighth"),key!F219,"")))</f>
        <v/>
      </c>
      <c r="E20" s="93" t="str">
        <f>IF(AND($L$5="sixth"),key!G19,IF(AND($L$5="Seventh"),key!G119,IF(AND($L$5="eighth"),key!G219,"")))</f>
        <v/>
      </c>
      <c r="F20" s="93" t="str">
        <f>IF(AND($L$5="sixth"),key!H19,IF(AND($L$5="Seventh"),key!H119,IF(AND($L$5="eighth"),key!H219,"")))</f>
        <v/>
      </c>
      <c r="G20" s="96" t="str">
        <f>IF(AND($L$5="sixth"),key!J19,IF(AND($L$5="Seventh"),key!J119,IF(AND($L$5="eighth"),key!J219,"")))</f>
        <v/>
      </c>
      <c r="H20" s="96" t="str">
        <f>IF(AND($L$5="sixth"),key!K19,IF(AND($L$5="Seventh"),key!K119,IF(AND($L$5="eighth"),key!K219,"")))</f>
        <v/>
      </c>
      <c r="I20" s="96" t="str">
        <f>IF(AND($L$5="sixth"),key!L19,IF(AND($L$5="Seventh"),key!L119,IF(AND($L$5="eighth"),key!L219,"")))</f>
        <v/>
      </c>
      <c r="J20" s="96" t="str">
        <f>IF(AND($L$5="sixth"),key!N19,IF(AND($L$5="Seventh"),key!N119,IF(AND($L$5="eighth"),key!N219,"")))</f>
        <v/>
      </c>
      <c r="K20" s="96" t="str">
        <f>IF(AND($L$5="sixth"),key!O19,IF(AND($L$5="Seventh"),key!O119,IF(AND($L$5="eighth"),key!O219,"")))</f>
        <v/>
      </c>
      <c r="L20" s="96" t="str">
        <f>IF(AND($L$5="sixth"),key!P19,IF(AND($L$5="Seventh"),key!P119,IF(AND($L$5="eighth"),key!P219,"")))</f>
        <v/>
      </c>
      <c r="M20" s="96" t="str">
        <f>IF(AND($L$5="sixth"),key!R19,IF(AND($L$5="Seventh"),key!R119,IF(AND($L$5="eighth"),key!R219,"")))</f>
        <v/>
      </c>
      <c r="N20" s="96" t="str">
        <f>IF(AND($L$5="sixth"),key!S19,IF(AND($L$5="Seventh"),key!S119,IF(AND($L$5="eighth"),key!S219,"")))</f>
        <v/>
      </c>
      <c r="O20" s="96" t="str">
        <f>IF(AND($L$5="sixth"),key!T19,IF(AND($L$5="Seventh"),key!T119,IF(AND($L$5="eighth"),key!T219,"")))</f>
        <v/>
      </c>
      <c r="P20" s="96" t="str">
        <f>IF(AND($L$5="sixth"),key!V19,IF(AND($L$5="Seventh"),key!V119,IF(AND($L$5="eighth"),key!V219,"")))</f>
        <v/>
      </c>
      <c r="Q20" s="96" t="str">
        <f>IF(AND($L$5="sixth"),key!W19,IF(AND($L$5="Seventh"),key!W119,IF(AND($L$5="eighth"),key!W219,"")))</f>
        <v/>
      </c>
      <c r="R20" s="96" t="str">
        <f>IF(AND($L$5="sixth"),key!X19,IF(AND($L$5="Seventh"),key!X119,IF(AND($L$5="eighth"),key!X219,"")))</f>
        <v/>
      </c>
      <c r="S20" s="96" t="str">
        <f>IF(AND($L$5="sixth"),key!Z19,IF(AND($L$5="Seventh"),key!Z119,IF(AND($L$5="eighth"),key!Z219,"")))</f>
        <v/>
      </c>
      <c r="T20" s="96" t="str">
        <f>IF(AND($L$5="sixth"),key!AA19,IF(AND($L$5="Seventh"),key!AA119,IF(AND($L$5="eighth"),key!AA219,"")))</f>
        <v/>
      </c>
      <c r="U20" s="96" t="str">
        <f>IF(AND($L$5="sixth"),key!AB19,IF(AND($L$5="Seventh"),key!AB119,IF(AND($L$5="eighth"),key!AB219,"")))</f>
        <v/>
      </c>
      <c r="V20" s="96" t="str">
        <f>IF(AND($L$5="sixth"),key!AC19,IF(AND($L$5="Seventh"),key!AC119,IF(AND($L$5="eighth"),key!AC219,"")))</f>
        <v/>
      </c>
      <c r="W20" s="230" t="str">
        <f>IF(AND($L$5="sixth"),key!AD19,IF(AND($L$5="Seventh"),key!AD119,IF(AND($L$5="eighth"),key!AD219,"")))</f>
        <v/>
      </c>
      <c r="X20" s="221">
        <v>44</v>
      </c>
      <c r="Y20" s="222" t="str">
        <f>IF(AND($L$5="sixth"),key!C52,IF(AND($L$5="Seventh"),key!C152,IF(AND($L$5="eighth"),key!C252,"")))</f>
        <v/>
      </c>
      <c r="Z20" s="222" t="str">
        <f>IF(AND($L$5="sixth"),key!D52,IF(AND($L$5="Seventh"),key!D152,IF(AND($L$5="eighth"),key!D252,"")))</f>
        <v/>
      </c>
      <c r="AA20" s="223" t="str">
        <f>IF(AND($L$5="sixth"),key!F52,IF(AND($L$5="Seventh"),key!F152,IF(AND($L$5="eighth"),key!F252,"")))</f>
        <v/>
      </c>
      <c r="AB20" s="223" t="str">
        <f>IF(AND($L$5="sixth"),key!G52,IF(AND($L$5="Seventh"),key!G152,IF(AND($L$5="eighth"),key!G252,"")))</f>
        <v/>
      </c>
      <c r="AC20" s="223" t="str">
        <f>IF(AND($L$5="sixth"),key!H52,IF(AND($L$5="Seventh"),key!H152,IF(AND($L$5="eighth"),key!H252,"")))</f>
        <v/>
      </c>
      <c r="AD20" s="223" t="str">
        <f>IF(AND($L$5="sixth"),key!J52,IF(AND($L$5="Seventh"),key!J152,IF(AND($L$5="eighth"),key!J252,"")))</f>
        <v/>
      </c>
      <c r="AE20" s="223" t="str">
        <f>IF(AND($L$5="sixth"),key!K52,IF(AND($L$5="Seventh"),key!K152,IF(AND($L$5="eighth"),key!K252,"")))</f>
        <v/>
      </c>
      <c r="AF20" s="223" t="str">
        <f>IF(AND($L$5="sixth"),key!L52,IF(AND($L$5="Seventh"),key!L152,IF(AND($L$5="eighth"),key!L252,"")))</f>
        <v/>
      </c>
      <c r="AG20" s="223" t="str">
        <f>IF(AND($L$5="sixth"),key!N52,IF(AND($L$5="Seventh"),key!N152,IF(AND($L$5="eighth"),key!N252,"")))</f>
        <v/>
      </c>
      <c r="AH20" s="223" t="str">
        <f>IF(AND($L$5="sixth"),key!O52,IF(AND($L$5="Seventh"),key!O152,IF(AND($L$5="eighth"),key!O252,"")))</f>
        <v/>
      </c>
      <c r="AI20" s="223" t="str">
        <f>IF(AND($L$5="sixth"),key!P52,IF(AND($L$5="Seventh"),key!P152,IF(AND($L$5="eighth"),key!P252,"")))</f>
        <v/>
      </c>
      <c r="AJ20" s="223" t="str">
        <f>IF(AND($L$5="sixth"),key!R52,IF(AND($L$5="Seventh"),key!R152,IF(AND($L$5="eighth"),key!R252,"")))</f>
        <v/>
      </c>
      <c r="AK20" s="223" t="str">
        <f>IF(AND($L$5="sixth"),key!S52,IF(AND($L$5="Seventh"),key!S152,IF(AND($L$5="eighth"),key!S252,"")))</f>
        <v/>
      </c>
      <c r="AL20" s="223" t="str">
        <f>IF(AND($L$5="sixth"),key!T52,IF(AND($L$5="Seventh"),key!T152,IF(AND($L$5="eighth"),key!T252,"")))</f>
        <v/>
      </c>
      <c r="AM20" s="223" t="str">
        <f>IF(AND($L$5="sixth"),key!V52,IF(AND($L$5="Seventh"),key!V152,IF(AND($L$5="eighth"),key!V252,"")))</f>
        <v/>
      </c>
      <c r="AN20" s="223" t="str">
        <f>IF(AND($L$5="sixth"),key!W52,IF(AND($L$5="Seventh"),key!W152,IF(AND($L$5="eighth"),key!W252,"")))</f>
        <v/>
      </c>
      <c r="AO20" s="223" t="str">
        <f>IF(AND($L$5="sixth"),key!X52,IF(AND($L$5="Seventh"),key!X152,IF(AND($L$5="eighth"),key!X252,"")))</f>
        <v/>
      </c>
      <c r="AP20" s="223" t="str">
        <f>IF(AND($L$5="sixth"),key!Z52,IF(AND($L$5="Seventh"),key!Z152,IF(AND($L$5="eighth"),key!Z252,"")))</f>
        <v/>
      </c>
      <c r="AQ20" s="223" t="str">
        <f>IF(AND($L$5="sixth"),key!AA52,IF(AND($L$5="Seventh"),key!AA152,IF(AND($L$5="eighth"),key!AA252,"")))</f>
        <v/>
      </c>
      <c r="AR20" s="223" t="str">
        <f>IF(AND($L$5="sixth"),key!AB52,IF(AND($L$5="Seventh"),key!AB152,IF(AND($L$5="eighth"),key!AB252,"")))</f>
        <v/>
      </c>
      <c r="AS20" s="223" t="str">
        <f>IF(AND($L$5="sixth"),key!AC52,IF(AND($L$5="Seventh"),key!AC152,IF(AND($L$5="eighth"),key!AC252,"")))</f>
        <v/>
      </c>
      <c r="AT20" s="224" t="str">
        <f>IF(AND($L$5="sixth"),key!AD52,IF(AND($L$5="Seventh"),key!AD152,IF(AND($L$5="eighth"),key!AD252,"")))</f>
        <v/>
      </c>
      <c r="AU20" s="225">
        <v>72</v>
      </c>
      <c r="AV20" s="226" t="str">
        <f>IF(AND($L$5="sixth"),key!C80,IF(AND($L$5="Seventh"),key!C180,IF(AND($L$5="eighth"),key!C280,"")))</f>
        <v/>
      </c>
      <c r="AW20" s="226" t="str">
        <f>IF(AND($L$5="sixth"),key!D80,IF(AND($L$5="Seventh"),key!D180,IF(AND($L$5="eighth"),key!D280,"")))</f>
        <v/>
      </c>
      <c r="AX20" s="223" t="str">
        <f>IF(AND($L$5="sixth"),key!F80,IF(AND($L$5="Seventh"),key!F180,IF(AND($L$5="eighth"),key!F280,"")))</f>
        <v/>
      </c>
      <c r="AY20" s="223" t="str">
        <f>IF(AND($L$5="sixth"),key!G80,IF(AND($L$5="Seventh"),key!G180,IF(AND($L$5="eighth"),key!G280,"")))</f>
        <v/>
      </c>
      <c r="AZ20" s="223" t="str">
        <f>IF(AND($L$5="sixth"),key!H80,IF(AND($L$5="Seventh"),key!H180,IF(AND($L$5="eighth"),key!H280,"")))</f>
        <v/>
      </c>
      <c r="BA20" s="223" t="str">
        <f>IF(AND($L$5="sixth"),key!J80,IF(AND($L$5="Seventh"),key!J180,IF(AND($L$5="eighth"),key!J280,"")))</f>
        <v/>
      </c>
      <c r="BB20" s="223" t="str">
        <f>IF(AND($L$5="sixth"),key!K80,IF(AND($L$5="Seventh"),key!K180,IF(AND($L$5="eighth"),key!K280,"")))</f>
        <v/>
      </c>
      <c r="BC20" s="223" t="str">
        <f>IF(AND($L$5="sixth"),key!L80,IF(AND($L$5="Seventh"),key!L180,IF(AND($L$5="eighth"),key!L280,"")))</f>
        <v/>
      </c>
      <c r="BD20" s="223" t="str">
        <f>IF(AND($L$5="sixth"),key!N80,IF(AND($L$5="Seventh"),key!N180,IF(AND($L$5="eighth"),key!N280,"")))</f>
        <v/>
      </c>
      <c r="BE20" s="223" t="str">
        <f>IF(AND($L$5="sixth"),key!O80,IF(AND($L$5="Seventh"),key!O180,IF(AND($L$5="eighth"),key!O280,"")))</f>
        <v/>
      </c>
      <c r="BF20" s="223" t="str">
        <f>IF(AND($L$5="sixth"),key!P80,IF(AND($L$5="Seventh"),key!P180,IF(AND($L$5="eighth"),key!P280,"")))</f>
        <v/>
      </c>
      <c r="BG20" s="223" t="str">
        <f>IF(AND($L$5="sixth"),key!R80,IF(AND($L$5="Seventh"),key!R180,IF(AND($L$5="eighth"),key!R280,"")))</f>
        <v/>
      </c>
      <c r="BH20" s="223" t="str">
        <f>IF(AND($L$5="sixth"),key!S80,IF(AND($L$5="Seventh"),key!S180,IF(AND($L$5="eighth"),key!S280,"")))</f>
        <v/>
      </c>
      <c r="BI20" s="223" t="str">
        <f>IF(AND($L$5="sixth"),key!T80,IF(AND($L$5="Seventh"),key!T180,IF(AND($L$5="eighth"),key!T280,"")))</f>
        <v/>
      </c>
      <c r="BJ20" s="223" t="str">
        <f>IF(AND($L$5="sixth"),key!V80,IF(AND($L$5="Seventh"),key!V180,IF(AND($L$5="eighth"),key!V280,"")))</f>
        <v/>
      </c>
      <c r="BK20" s="223" t="str">
        <f>IF(AND($L$5="sixth"),key!W80,IF(AND($L$5="Seventh"),key!W180,IF(AND($L$5="eighth"),key!W280,"")))</f>
        <v/>
      </c>
      <c r="BL20" s="223" t="str">
        <f>IF(AND($L$5="sixth"),key!X80,IF(AND($L$5="Seventh"),key!X180,IF(AND($L$5="eighth"),key!X280,"")))</f>
        <v/>
      </c>
      <c r="BM20" s="223" t="str">
        <f>IF(AND($L$5="sixth"),key!Z80,IF(AND($L$5="Seventh"),key!Z180,IF(AND($L$5="eighth"),key!Z280,"")))</f>
        <v/>
      </c>
      <c r="BN20" s="223" t="str">
        <f>IF(AND($L$5="sixth"),key!AA80,IF(AND($L$5="Seventh"),key!AA180,IF(AND($L$5="eighth"),key!AA280,"")))</f>
        <v/>
      </c>
      <c r="BO20" s="223" t="str">
        <f>IF(AND($L$5="sixth"),key!AB80,IF(AND($L$5="Seventh"),key!AB180,IF(AND($L$5="eighth"),key!AB280,"")))</f>
        <v/>
      </c>
      <c r="BP20" s="223" t="str">
        <f>IF(AND($L$5="sixth"),key!AC80,IF(AND($L$5="Seventh"),key!AC180,IF(AND($L$5="eighth"),key!AC280,"")))</f>
        <v/>
      </c>
      <c r="BQ20" s="224" t="str">
        <f>IF(AND($L$5="sixth"),key!AD80,IF(AND($L$5="Seventh"),key!AD180,IF(AND($L$5="eighth"),key!AD280,"")))</f>
        <v/>
      </c>
    </row>
    <row r="21" spans="1:91" ht="15" customHeight="1">
      <c r="A21" s="221">
        <v>12</v>
      </c>
      <c r="B21" s="98" t="str">
        <f>IF(AND($L$5="sixth"),key!C20,IF(AND($L$5="Seventh"),key!C120,IF(AND($L$5="eighth"),key!C220,"")))</f>
        <v/>
      </c>
      <c r="C21" s="98" t="str">
        <f>IF(AND($L$5="sixth"),key!D20,IF(AND($L$5="Seventh"),key!D120,IF(AND($L$5="eighth"),key!D220,"")))</f>
        <v/>
      </c>
      <c r="D21" s="93" t="str">
        <f>IF(AND($L$5="sixth"),key!F20,IF(AND($L$5="Seventh"),key!F120,IF(AND($L$5="eighth"),key!F220,"")))</f>
        <v/>
      </c>
      <c r="E21" s="93" t="str">
        <f>IF(AND($L$5="sixth"),key!G20,IF(AND($L$5="Seventh"),key!G120,IF(AND($L$5="eighth"),key!G220,"")))</f>
        <v/>
      </c>
      <c r="F21" s="93" t="str">
        <f>IF(AND($L$5="sixth"),key!H20,IF(AND($L$5="Seventh"),key!H120,IF(AND($L$5="eighth"),key!H220,"")))</f>
        <v/>
      </c>
      <c r="G21" s="96" t="str">
        <f>IF(AND($L$5="sixth"),key!J20,IF(AND($L$5="Seventh"),key!J120,IF(AND($L$5="eighth"),key!J220,"")))</f>
        <v/>
      </c>
      <c r="H21" s="96" t="str">
        <f>IF(AND($L$5="sixth"),key!K20,IF(AND($L$5="Seventh"),key!K120,IF(AND($L$5="eighth"),key!K220,"")))</f>
        <v/>
      </c>
      <c r="I21" s="96" t="str">
        <f>IF(AND($L$5="sixth"),key!L20,IF(AND($L$5="Seventh"),key!L120,IF(AND($L$5="eighth"),key!L220,"")))</f>
        <v/>
      </c>
      <c r="J21" s="96" t="str">
        <f>IF(AND($L$5="sixth"),key!N20,IF(AND($L$5="Seventh"),key!N120,IF(AND($L$5="eighth"),key!N220,"")))</f>
        <v/>
      </c>
      <c r="K21" s="96" t="str">
        <f>IF(AND($L$5="sixth"),key!O20,IF(AND($L$5="Seventh"),key!O120,IF(AND($L$5="eighth"),key!O220,"")))</f>
        <v/>
      </c>
      <c r="L21" s="96" t="str">
        <f>IF(AND($L$5="sixth"),key!P20,IF(AND($L$5="Seventh"),key!P120,IF(AND($L$5="eighth"),key!P220,"")))</f>
        <v/>
      </c>
      <c r="M21" s="96" t="str">
        <f>IF(AND($L$5="sixth"),key!R20,IF(AND($L$5="Seventh"),key!R120,IF(AND($L$5="eighth"),key!R220,"")))</f>
        <v/>
      </c>
      <c r="N21" s="96" t="str">
        <f>IF(AND($L$5="sixth"),key!S20,IF(AND($L$5="Seventh"),key!S120,IF(AND($L$5="eighth"),key!S220,"")))</f>
        <v/>
      </c>
      <c r="O21" s="96" t="str">
        <f>IF(AND($L$5="sixth"),key!T20,IF(AND($L$5="Seventh"),key!T120,IF(AND($L$5="eighth"),key!T220,"")))</f>
        <v/>
      </c>
      <c r="P21" s="96" t="str">
        <f>IF(AND($L$5="sixth"),key!V20,IF(AND($L$5="Seventh"),key!V120,IF(AND($L$5="eighth"),key!V220,"")))</f>
        <v/>
      </c>
      <c r="Q21" s="96" t="str">
        <f>IF(AND($L$5="sixth"),key!W20,IF(AND($L$5="Seventh"),key!W120,IF(AND($L$5="eighth"),key!W220,"")))</f>
        <v/>
      </c>
      <c r="R21" s="96" t="str">
        <f>IF(AND($L$5="sixth"),key!X20,IF(AND($L$5="Seventh"),key!X120,IF(AND($L$5="eighth"),key!X220,"")))</f>
        <v/>
      </c>
      <c r="S21" s="96" t="str">
        <f>IF(AND($L$5="sixth"),key!Z20,IF(AND($L$5="Seventh"),key!Z120,IF(AND($L$5="eighth"),key!Z220,"")))</f>
        <v/>
      </c>
      <c r="T21" s="96" t="str">
        <f>IF(AND($L$5="sixth"),key!AA20,IF(AND($L$5="Seventh"),key!AA120,IF(AND($L$5="eighth"),key!AA220,"")))</f>
        <v/>
      </c>
      <c r="U21" s="96" t="str">
        <f>IF(AND($L$5="sixth"),key!AB20,IF(AND($L$5="Seventh"),key!AB120,IF(AND($L$5="eighth"),key!AB220,"")))</f>
        <v/>
      </c>
      <c r="V21" s="96" t="str">
        <f>IF(AND($L$5="sixth"),key!AC20,IF(AND($L$5="Seventh"),key!AC120,IF(AND($L$5="eighth"),key!AC220,"")))</f>
        <v/>
      </c>
      <c r="W21" s="230" t="str">
        <f>IF(AND($L$5="sixth"),key!AD20,IF(AND($L$5="Seventh"),key!AD120,IF(AND($L$5="eighth"),key!AD220,"")))</f>
        <v/>
      </c>
      <c r="X21" s="221">
        <v>45</v>
      </c>
      <c r="Y21" s="222" t="str">
        <f>IF(AND($L$5="sixth"),key!C53,IF(AND($L$5="Seventh"),key!C153,IF(AND($L$5="eighth"),key!C253,"")))</f>
        <v/>
      </c>
      <c r="Z21" s="222" t="str">
        <f>IF(AND($L$5="sixth"),key!D53,IF(AND($L$5="Seventh"),key!D153,IF(AND($L$5="eighth"),key!D253,"")))</f>
        <v/>
      </c>
      <c r="AA21" s="223" t="str">
        <f>IF(AND($L$5="sixth"),key!F53,IF(AND($L$5="Seventh"),key!F153,IF(AND($L$5="eighth"),key!F253,"")))</f>
        <v/>
      </c>
      <c r="AB21" s="223" t="str">
        <f>IF(AND($L$5="sixth"),key!G53,IF(AND($L$5="Seventh"),key!G153,IF(AND($L$5="eighth"),key!G253,"")))</f>
        <v/>
      </c>
      <c r="AC21" s="223" t="str">
        <f>IF(AND($L$5="sixth"),key!H53,IF(AND($L$5="Seventh"),key!H153,IF(AND($L$5="eighth"),key!H253,"")))</f>
        <v/>
      </c>
      <c r="AD21" s="223" t="str">
        <f>IF(AND($L$5="sixth"),key!J53,IF(AND($L$5="Seventh"),key!J153,IF(AND($L$5="eighth"),key!J253,"")))</f>
        <v/>
      </c>
      <c r="AE21" s="223" t="str">
        <f>IF(AND($L$5="sixth"),key!K53,IF(AND($L$5="Seventh"),key!K153,IF(AND($L$5="eighth"),key!K253,"")))</f>
        <v/>
      </c>
      <c r="AF21" s="223" t="str">
        <f>IF(AND($L$5="sixth"),key!L53,IF(AND($L$5="Seventh"),key!L153,IF(AND($L$5="eighth"),key!L253,"")))</f>
        <v/>
      </c>
      <c r="AG21" s="223" t="str">
        <f>IF(AND($L$5="sixth"),key!N53,IF(AND($L$5="Seventh"),key!N153,IF(AND($L$5="eighth"),key!N253,"")))</f>
        <v/>
      </c>
      <c r="AH21" s="223" t="str">
        <f>IF(AND($L$5="sixth"),key!O53,IF(AND($L$5="Seventh"),key!O153,IF(AND($L$5="eighth"),key!O253,"")))</f>
        <v/>
      </c>
      <c r="AI21" s="223" t="str">
        <f>IF(AND($L$5="sixth"),key!P53,IF(AND($L$5="Seventh"),key!P153,IF(AND($L$5="eighth"),key!P253,"")))</f>
        <v/>
      </c>
      <c r="AJ21" s="223" t="str">
        <f>IF(AND($L$5="sixth"),key!R53,IF(AND($L$5="Seventh"),key!R153,IF(AND($L$5="eighth"),key!R253,"")))</f>
        <v/>
      </c>
      <c r="AK21" s="223" t="str">
        <f>IF(AND($L$5="sixth"),key!S53,IF(AND($L$5="Seventh"),key!S153,IF(AND($L$5="eighth"),key!S253,"")))</f>
        <v/>
      </c>
      <c r="AL21" s="223" t="str">
        <f>IF(AND($L$5="sixth"),key!T53,IF(AND($L$5="Seventh"),key!T153,IF(AND($L$5="eighth"),key!T253,"")))</f>
        <v/>
      </c>
      <c r="AM21" s="223" t="str">
        <f>IF(AND($L$5="sixth"),key!V53,IF(AND($L$5="Seventh"),key!V153,IF(AND($L$5="eighth"),key!V253,"")))</f>
        <v/>
      </c>
      <c r="AN21" s="223" t="str">
        <f>IF(AND($L$5="sixth"),key!W53,IF(AND($L$5="Seventh"),key!W153,IF(AND($L$5="eighth"),key!W253,"")))</f>
        <v/>
      </c>
      <c r="AO21" s="223" t="str">
        <f>IF(AND($L$5="sixth"),key!X53,IF(AND($L$5="Seventh"),key!X153,IF(AND($L$5="eighth"),key!X253,"")))</f>
        <v/>
      </c>
      <c r="AP21" s="223" t="str">
        <f>IF(AND($L$5="sixth"),key!Z53,IF(AND($L$5="Seventh"),key!Z153,IF(AND($L$5="eighth"),key!Z253,"")))</f>
        <v/>
      </c>
      <c r="AQ21" s="223" t="str">
        <f>IF(AND($L$5="sixth"),key!AA53,IF(AND($L$5="Seventh"),key!AA153,IF(AND($L$5="eighth"),key!AA253,"")))</f>
        <v/>
      </c>
      <c r="AR21" s="223" t="str">
        <f>IF(AND($L$5="sixth"),key!AB53,IF(AND($L$5="Seventh"),key!AB153,IF(AND($L$5="eighth"),key!AB253,"")))</f>
        <v/>
      </c>
      <c r="AS21" s="223" t="str">
        <f>IF(AND($L$5="sixth"),key!AC53,IF(AND($L$5="Seventh"),key!AC153,IF(AND($L$5="eighth"),key!AC253,"")))</f>
        <v/>
      </c>
      <c r="AT21" s="224" t="str">
        <f>IF(AND($L$5="sixth"),key!AD53,IF(AND($L$5="Seventh"),key!AD153,IF(AND($L$5="eighth"),key!AD253,"")))</f>
        <v/>
      </c>
      <c r="AU21" s="225">
        <v>73</v>
      </c>
      <c r="AV21" s="226" t="str">
        <f>IF(AND($L$5="sixth"),key!C81,IF(AND($L$5="Seventh"),key!C181,IF(AND($L$5="eighth"),key!C281,"")))</f>
        <v/>
      </c>
      <c r="AW21" s="226" t="str">
        <f>IF(AND($L$5="sixth"),key!D81,IF(AND($L$5="Seventh"),key!D181,IF(AND($L$5="eighth"),key!D281,"")))</f>
        <v/>
      </c>
      <c r="AX21" s="223" t="str">
        <f>IF(AND($L$5="sixth"),key!F81,IF(AND($L$5="Seventh"),key!F181,IF(AND($L$5="eighth"),key!F281,"")))</f>
        <v/>
      </c>
      <c r="AY21" s="223" t="str">
        <f>IF(AND($L$5="sixth"),key!G81,IF(AND($L$5="Seventh"),key!G181,IF(AND($L$5="eighth"),key!G281,"")))</f>
        <v/>
      </c>
      <c r="AZ21" s="223" t="str">
        <f>IF(AND($L$5="sixth"),key!H81,IF(AND($L$5="Seventh"),key!H181,IF(AND($L$5="eighth"),key!H281,"")))</f>
        <v/>
      </c>
      <c r="BA21" s="223" t="str">
        <f>IF(AND($L$5="sixth"),key!J81,IF(AND($L$5="Seventh"),key!J181,IF(AND($L$5="eighth"),key!J281,"")))</f>
        <v/>
      </c>
      <c r="BB21" s="223" t="str">
        <f>IF(AND($L$5="sixth"),key!K81,IF(AND($L$5="Seventh"),key!K181,IF(AND($L$5="eighth"),key!K281,"")))</f>
        <v/>
      </c>
      <c r="BC21" s="223" t="str">
        <f>IF(AND($L$5="sixth"),key!L81,IF(AND($L$5="Seventh"),key!L181,IF(AND($L$5="eighth"),key!L281,"")))</f>
        <v/>
      </c>
      <c r="BD21" s="223" t="str">
        <f>IF(AND($L$5="sixth"),key!N81,IF(AND($L$5="Seventh"),key!N181,IF(AND($L$5="eighth"),key!N281,"")))</f>
        <v/>
      </c>
      <c r="BE21" s="223" t="str">
        <f>IF(AND($L$5="sixth"),key!O81,IF(AND($L$5="Seventh"),key!O181,IF(AND($L$5="eighth"),key!O281,"")))</f>
        <v/>
      </c>
      <c r="BF21" s="223" t="str">
        <f>IF(AND($L$5="sixth"),key!P81,IF(AND($L$5="Seventh"),key!P181,IF(AND($L$5="eighth"),key!P281,"")))</f>
        <v/>
      </c>
      <c r="BG21" s="223" t="str">
        <f>IF(AND($L$5="sixth"),key!R81,IF(AND($L$5="Seventh"),key!R181,IF(AND($L$5="eighth"),key!R281,"")))</f>
        <v/>
      </c>
      <c r="BH21" s="223" t="str">
        <f>IF(AND($L$5="sixth"),key!S81,IF(AND($L$5="Seventh"),key!S181,IF(AND($L$5="eighth"),key!S281,"")))</f>
        <v/>
      </c>
      <c r="BI21" s="223" t="str">
        <f>IF(AND($L$5="sixth"),key!T81,IF(AND($L$5="Seventh"),key!T181,IF(AND($L$5="eighth"),key!T281,"")))</f>
        <v/>
      </c>
      <c r="BJ21" s="223" t="str">
        <f>IF(AND($L$5="sixth"),key!V81,IF(AND($L$5="Seventh"),key!V181,IF(AND($L$5="eighth"),key!V281,"")))</f>
        <v/>
      </c>
      <c r="BK21" s="223" t="str">
        <f>IF(AND($L$5="sixth"),key!W81,IF(AND($L$5="Seventh"),key!W181,IF(AND($L$5="eighth"),key!W281,"")))</f>
        <v/>
      </c>
      <c r="BL21" s="223" t="str">
        <f>IF(AND($L$5="sixth"),key!X81,IF(AND($L$5="Seventh"),key!X181,IF(AND($L$5="eighth"),key!X281,"")))</f>
        <v/>
      </c>
      <c r="BM21" s="223" t="str">
        <f>IF(AND($L$5="sixth"),key!Z81,IF(AND($L$5="Seventh"),key!Z181,IF(AND($L$5="eighth"),key!Z281,"")))</f>
        <v/>
      </c>
      <c r="BN21" s="223" t="str">
        <f>IF(AND($L$5="sixth"),key!AA81,IF(AND($L$5="Seventh"),key!AA181,IF(AND($L$5="eighth"),key!AA281,"")))</f>
        <v/>
      </c>
      <c r="BO21" s="223" t="str">
        <f>IF(AND($L$5="sixth"),key!AB81,IF(AND($L$5="Seventh"),key!AB181,IF(AND($L$5="eighth"),key!AB281,"")))</f>
        <v/>
      </c>
      <c r="BP21" s="223" t="str">
        <f>IF(AND($L$5="sixth"),key!AC81,IF(AND($L$5="Seventh"),key!AC181,IF(AND($L$5="eighth"),key!AC281,"")))</f>
        <v/>
      </c>
      <c r="BQ21" s="224" t="str">
        <f>IF(AND($L$5="sixth"),key!AD81,IF(AND($L$5="Seventh"),key!AD181,IF(AND($L$5="eighth"),key!AD281,"")))</f>
        <v/>
      </c>
    </row>
    <row r="22" spans="1:91" ht="15" customHeight="1">
      <c r="A22" s="221">
        <v>13</v>
      </c>
      <c r="B22" s="98" t="str">
        <f>IF(AND($L$5="sixth"),key!C21,IF(AND($L$5="Seventh"),key!C121,IF(AND($L$5="eighth"),key!C221,"")))</f>
        <v/>
      </c>
      <c r="C22" s="98" t="str">
        <f>IF(AND($L$5="sixth"),key!D21,IF(AND($L$5="Seventh"),key!D121,IF(AND($L$5="eighth"),key!D221,"")))</f>
        <v/>
      </c>
      <c r="D22" s="93" t="str">
        <f>IF(AND($L$5="sixth"),key!F21,IF(AND($L$5="Seventh"),key!F121,IF(AND($L$5="eighth"),key!F221,"")))</f>
        <v/>
      </c>
      <c r="E22" s="93" t="str">
        <f>IF(AND($L$5="sixth"),key!G21,IF(AND($L$5="Seventh"),key!G121,IF(AND($L$5="eighth"),key!G221,"")))</f>
        <v/>
      </c>
      <c r="F22" s="93" t="str">
        <f>IF(AND($L$5="sixth"),key!H21,IF(AND($L$5="Seventh"),key!H121,IF(AND($L$5="eighth"),key!H221,"")))</f>
        <v/>
      </c>
      <c r="G22" s="96" t="str">
        <f>IF(AND($L$5="sixth"),key!J21,IF(AND($L$5="Seventh"),key!J121,IF(AND($L$5="eighth"),key!J221,"")))</f>
        <v/>
      </c>
      <c r="H22" s="96" t="str">
        <f>IF(AND($L$5="sixth"),key!K21,IF(AND($L$5="Seventh"),key!K121,IF(AND($L$5="eighth"),key!K221,"")))</f>
        <v/>
      </c>
      <c r="I22" s="96" t="str">
        <f>IF(AND($L$5="sixth"),key!L21,IF(AND($L$5="Seventh"),key!L121,IF(AND($L$5="eighth"),key!L221,"")))</f>
        <v/>
      </c>
      <c r="J22" s="96" t="str">
        <f>IF(AND($L$5="sixth"),key!N21,IF(AND($L$5="Seventh"),key!N121,IF(AND($L$5="eighth"),key!N221,"")))</f>
        <v/>
      </c>
      <c r="K22" s="96" t="str">
        <f>IF(AND($L$5="sixth"),key!O21,IF(AND($L$5="Seventh"),key!O121,IF(AND($L$5="eighth"),key!O221,"")))</f>
        <v/>
      </c>
      <c r="L22" s="96" t="str">
        <f>IF(AND($L$5="sixth"),key!P21,IF(AND($L$5="Seventh"),key!P121,IF(AND($L$5="eighth"),key!P221,"")))</f>
        <v/>
      </c>
      <c r="M22" s="96" t="str">
        <f>IF(AND($L$5="sixth"),key!R21,IF(AND($L$5="Seventh"),key!R121,IF(AND($L$5="eighth"),key!R221,"")))</f>
        <v/>
      </c>
      <c r="N22" s="96" t="str">
        <f>IF(AND($L$5="sixth"),key!S21,IF(AND($L$5="Seventh"),key!S121,IF(AND($L$5="eighth"),key!S221,"")))</f>
        <v/>
      </c>
      <c r="O22" s="96" t="str">
        <f>IF(AND($L$5="sixth"),key!T21,IF(AND($L$5="Seventh"),key!T121,IF(AND($L$5="eighth"),key!T221,"")))</f>
        <v/>
      </c>
      <c r="P22" s="96" t="str">
        <f>IF(AND($L$5="sixth"),key!V21,IF(AND($L$5="Seventh"),key!V121,IF(AND($L$5="eighth"),key!V221,"")))</f>
        <v/>
      </c>
      <c r="Q22" s="96" t="str">
        <f>IF(AND($L$5="sixth"),key!W21,IF(AND($L$5="Seventh"),key!W121,IF(AND($L$5="eighth"),key!W221,"")))</f>
        <v/>
      </c>
      <c r="R22" s="96" t="str">
        <f>IF(AND($L$5="sixth"),key!X21,IF(AND($L$5="Seventh"),key!X121,IF(AND($L$5="eighth"),key!X221,"")))</f>
        <v/>
      </c>
      <c r="S22" s="96" t="str">
        <f>IF(AND($L$5="sixth"),key!Z21,IF(AND($L$5="Seventh"),key!Z121,IF(AND($L$5="eighth"),key!Z221,"")))</f>
        <v/>
      </c>
      <c r="T22" s="96" t="str">
        <f>IF(AND($L$5="sixth"),key!AA21,IF(AND($L$5="Seventh"),key!AA121,IF(AND($L$5="eighth"),key!AA221,"")))</f>
        <v/>
      </c>
      <c r="U22" s="96" t="str">
        <f>IF(AND($L$5="sixth"),key!AB21,IF(AND($L$5="Seventh"),key!AB121,IF(AND($L$5="eighth"),key!AB221,"")))</f>
        <v/>
      </c>
      <c r="V22" s="96" t="str">
        <f>IF(AND($L$5="sixth"),key!AC21,IF(AND($L$5="Seventh"),key!AC121,IF(AND($L$5="eighth"),key!AC221,"")))</f>
        <v/>
      </c>
      <c r="W22" s="230" t="str">
        <f>IF(AND($L$5="sixth"),key!AD21,IF(AND($L$5="Seventh"),key!AD121,IF(AND($L$5="eighth"),key!AD221,"")))</f>
        <v/>
      </c>
      <c r="X22" s="221">
        <v>46</v>
      </c>
      <c r="Y22" s="222" t="str">
        <f>IF(AND($L$5="sixth"),key!C54,IF(AND($L$5="Seventh"),key!C154,IF(AND($L$5="eighth"),key!C254,"")))</f>
        <v/>
      </c>
      <c r="Z22" s="222" t="str">
        <f>IF(AND($L$5="sixth"),key!D54,IF(AND($L$5="Seventh"),key!D154,IF(AND($L$5="eighth"),key!D254,"")))</f>
        <v/>
      </c>
      <c r="AA22" s="223" t="str">
        <f>IF(AND($L$5="sixth"),key!F54,IF(AND($L$5="Seventh"),key!F154,IF(AND($L$5="eighth"),key!F254,"")))</f>
        <v/>
      </c>
      <c r="AB22" s="223" t="str">
        <f>IF(AND($L$5="sixth"),key!G54,IF(AND($L$5="Seventh"),key!G154,IF(AND($L$5="eighth"),key!G254,"")))</f>
        <v/>
      </c>
      <c r="AC22" s="223" t="str">
        <f>IF(AND($L$5="sixth"),key!H54,IF(AND($L$5="Seventh"),key!H154,IF(AND($L$5="eighth"),key!H254,"")))</f>
        <v/>
      </c>
      <c r="AD22" s="223" t="str">
        <f>IF(AND($L$5="sixth"),key!J54,IF(AND($L$5="Seventh"),key!J154,IF(AND($L$5="eighth"),key!J254,"")))</f>
        <v/>
      </c>
      <c r="AE22" s="223" t="str">
        <f>IF(AND($L$5="sixth"),key!K54,IF(AND($L$5="Seventh"),key!K154,IF(AND($L$5="eighth"),key!K254,"")))</f>
        <v/>
      </c>
      <c r="AF22" s="223" t="str">
        <f>IF(AND($L$5="sixth"),key!L54,IF(AND($L$5="Seventh"),key!L154,IF(AND($L$5="eighth"),key!L254,"")))</f>
        <v/>
      </c>
      <c r="AG22" s="223" t="str">
        <f>IF(AND($L$5="sixth"),key!N54,IF(AND($L$5="Seventh"),key!N154,IF(AND($L$5="eighth"),key!N254,"")))</f>
        <v/>
      </c>
      <c r="AH22" s="223" t="str">
        <f>IF(AND($L$5="sixth"),key!O54,IF(AND($L$5="Seventh"),key!O154,IF(AND($L$5="eighth"),key!O254,"")))</f>
        <v/>
      </c>
      <c r="AI22" s="223" t="str">
        <f>IF(AND($L$5="sixth"),key!P54,IF(AND($L$5="Seventh"),key!P154,IF(AND($L$5="eighth"),key!P254,"")))</f>
        <v/>
      </c>
      <c r="AJ22" s="223" t="str">
        <f>IF(AND($L$5="sixth"),key!R54,IF(AND($L$5="Seventh"),key!R154,IF(AND($L$5="eighth"),key!R254,"")))</f>
        <v/>
      </c>
      <c r="AK22" s="223" t="str">
        <f>IF(AND($L$5="sixth"),key!S54,IF(AND($L$5="Seventh"),key!S154,IF(AND($L$5="eighth"),key!S254,"")))</f>
        <v/>
      </c>
      <c r="AL22" s="223" t="str">
        <f>IF(AND($L$5="sixth"),key!T54,IF(AND($L$5="Seventh"),key!T154,IF(AND($L$5="eighth"),key!T254,"")))</f>
        <v/>
      </c>
      <c r="AM22" s="223" t="str">
        <f>IF(AND($L$5="sixth"),key!V54,IF(AND($L$5="Seventh"),key!V154,IF(AND($L$5="eighth"),key!V254,"")))</f>
        <v/>
      </c>
      <c r="AN22" s="223" t="str">
        <f>IF(AND($L$5="sixth"),key!W54,IF(AND($L$5="Seventh"),key!W154,IF(AND($L$5="eighth"),key!W254,"")))</f>
        <v/>
      </c>
      <c r="AO22" s="223" t="str">
        <f>IF(AND($L$5="sixth"),key!X54,IF(AND($L$5="Seventh"),key!X154,IF(AND($L$5="eighth"),key!X254,"")))</f>
        <v/>
      </c>
      <c r="AP22" s="223" t="str">
        <f>IF(AND($L$5="sixth"),key!Z54,IF(AND($L$5="Seventh"),key!Z154,IF(AND($L$5="eighth"),key!Z254,"")))</f>
        <v/>
      </c>
      <c r="AQ22" s="223" t="str">
        <f>IF(AND($L$5="sixth"),key!AA54,IF(AND($L$5="Seventh"),key!AA154,IF(AND($L$5="eighth"),key!AA254,"")))</f>
        <v/>
      </c>
      <c r="AR22" s="223" t="str">
        <f>IF(AND($L$5="sixth"),key!AB54,IF(AND($L$5="Seventh"),key!AB154,IF(AND($L$5="eighth"),key!AB254,"")))</f>
        <v/>
      </c>
      <c r="AS22" s="223" t="str">
        <f>IF(AND($L$5="sixth"),key!AC54,IF(AND($L$5="Seventh"),key!AC154,IF(AND($L$5="eighth"),key!AC254,"")))</f>
        <v/>
      </c>
      <c r="AT22" s="224" t="str">
        <f>IF(AND($L$5="sixth"),key!AD54,IF(AND($L$5="Seventh"),key!AD154,IF(AND($L$5="eighth"),key!AD254,"")))</f>
        <v/>
      </c>
      <c r="AU22" s="225">
        <v>74</v>
      </c>
      <c r="AV22" s="226" t="str">
        <f>IF(AND($L$5="sixth"),key!C82,IF(AND($L$5="Seventh"),key!C182,IF(AND($L$5="eighth"),key!C282,"")))</f>
        <v/>
      </c>
      <c r="AW22" s="226" t="str">
        <f>IF(AND($L$5="sixth"),key!D82,IF(AND($L$5="Seventh"),key!D182,IF(AND($L$5="eighth"),key!D282,"")))</f>
        <v/>
      </c>
      <c r="AX22" s="223" t="str">
        <f>IF(AND($L$5="sixth"),key!F82,IF(AND($L$5="Seventh"),key!F182,IF(AND($L$5="eighth"),key!F282,"")))</f>
        <v/>
      </c>
      <c r="AY22" s="223" t="str">
        <f>IF(AND($L$5="sixth"),key!G82,IF(AND($L$5="Seventh"),key!G182,IF(AND($L$5="eighth"),key!G282,"")))</f>
        <v/>
      </c>
      <c r="AZ22" s="223" t="str">
        <f>IF(AND($L$5="sixth"),key!H82,IF(AND($L$5="Seventh"),key!H182,IF(AND($L$5="eighth"),key!H282,"")))</f>
        <v/>
      </c>
      <c r="BA22" s="223" t="str">
        <f>IF(AND($L$5="sixth"),key!J82,IF(AND($L$5="Seventh"),key!J182,IF(AND($L$5="eighth"),key!J282,"")))</f>
        <v/>
      </c>
      <c r="BB22" s="223" t="str">
        <f>IF(AND($L$5="sixth"),key!K82,IF(AND($L$5="Seventh"),key!K182,IF(AND($L$5="eighth"),key!K282,"")))</f>
        <v/>
      </c>
      <c r="BC22" s="223" t="str">
        <f>IF(AND($L$5="sixth"),key!L82,IF(AND($L$5="Seventh"),key!L182,IF(AND($L$5="eighth"),key!L282,"")))</f>
        <v/>
      </c>
      <c r="BD22" s="223" t="str">
        <f>IF(AND($L$5="sixth"),key!N82,IF(AND($L$5="Seventh"),key!N182,IF(AND($L$5="eighth"),key!N282,"")))</f>
        <v/>
      </c>
      <c r="BE22" s="223" t="str">
        <f>IF(AND($L$5="sixth"),key!O82,IF(AND($L$5="Seventh"),key!O182,IF(AND($L$5="eighth"),key!O282,"")))</f>
        <v/>
      </c>
      <c r="BF22" s="223" t="str">
        <f>IF(AND($L$5="sixth"),key!P82,IF(AND($L$5="Seventh"),key!P182,IF(AND($L$5="eighth"),key!P282,"")))</f>
        <v/>
      </c>
      <c r="BG22" s="223" t="str">
        <f>IF(AND($L$5="sixth"),key!R82,IF(AND($L$5="Seventh"),key!R182,IF(AND($L$5="eighth"),key!R282,"")))</f>
        <v/>
      </c>
      <c r="BH22" s="223" t="str">
        <f>IF(AND($L$5="sixth"),key!S82,IF(AND($L$5="Seventh"),key!S182,IF(AND($L$5="eighth"),key!S282,"")))</f>
        <v/>
      </c>
      <c r="BI22" s="223" t="str">
        <f>IF(AND($L$5="sixth"),key!T82,IF(AND($L$5="Seventh"),key!T182,IF(AND($L$5="eighth"),key!T282,"")))</f>
        <v/>
      </c>
      <c r="BJ22" s="223" t="str">
        <f>IF(AND($L$5="sixth"),key!V82,IF(AND($L$5="Seventh"),key!V182,IF(AND($L$5="eighth"),key!V282,"")))</f>
        <v/>
      </c>
      <c r="BK22" s="223" t="str">
        <f>IF(AND($L$5="sixth"),key!W82,IF(AND($L$5="Seventh"),key!W182,IF(AND($L$5="eighth"),key!W282,"")))</f>
        <v/>
      </c>
      <c r="BL22" s="223" t="str">
        <f>IF(AND($L$5="sixth"),key!X82,IF(AND($L$5="Seventh"),key!X182,IF(AND($L$5="eighth"),key!X282,"")))</f>
        <v/>
      </c>
      <c r="BM22" s="223" t="str">
        <f>IF(AND($L$5="sixth"),key!Z82,IF(AND($L$5="Seventh"),key!Z182,IF(AND($L$5="eighth"),key!Z282,"")))</f>
        <v/>
      </c>
      <c r="BN22" s="223" t="str">
        <f>IF(AND($L$5="sixth"),key!AA82,IF(AND($L$5="Seventh"),key!AA182,IF(AND($L$5="eighth"),key!AA282,"")))</f>
        <v/>
      </c>
      <c r="BO22" s="223" t="str">
        <f>IF(AND($L$5="sixth"),key!AB82,IF(AND($L$5="Seventh"),key!AB182,IF(AND($L$5="eighth"),key!AB282,"")))</f>
        <v/>
      </c>
      <c r="BP22" s="223" t="str">
        <f>IF(AND($L$5="sixth"),key!AC82,IF(AND($L$5="Seventh"),key!AC182,IF(AND($L$5="eighth"),key!AC282,"")))</f>
        <v/>
      </c>
      <c r="BQ22" s="224" t="str">
        <f>IF(AND($L$5="sixth"),key!AD82,IF(AND($L$5="Seventh"),key!AD182,IF(AND($L$5="eighth"),key!AD282,"")))</f>
        <v/>
      </c>
    </row>
    <row r="23" spans="1:91" ht="15" customHeight="1">
      <c r="A23" s="221">
        <v>14</v>
      </c>
      <c r="B23" s="98" t="str">
        <f>IF(AND($L$5="sixth"),key!C22,IF(AND($L$5="Seventh"),key!C122,IF(AND($L$5="eighth"),key!C222,"")))</f>
        <v/>
      </c>
      <c r="C23" s="98" t="str">
        <f>IF(AND($L$5="sixth"),key!D22,IF(AND($L$5="Seventh"),key!D122,IF(AND($L$5="eighth"),key!D222,"")))</f>
        <v/>
      </c>
      <c r="D23" s="93" t="str">
        <f>IF(AND($L$5="sixth"),key!F22,IF(AND($L$5="Seventh"),key!F122,IF(AND($L$5="eighth"),key!F222,"")))</f>
        <v/>
      </c>
      <c r="E23" s="93" t="str">
        <f>IF(AND($L$5="sixth"),key!G22,IF(AND($L$5="Seventh"),key!G122,IF(AND($L$5="eighth"),key!G222,"")))</f>
        <v/>
      </c>
      <c r="F23" s="93" t="str">
        <f>IF(AND($L$5="sixth"),key!H22,IF(AND($L$5="Seventh"),key!H122,IF(AND($L$5="eighth"),key!H222,"")))</f>
        <v/>
      </c>
      <c r="G23" s="96" t="str">
        <f>IF(AND($L$5="sixth"),key!J22,IF(AND($L$5="Seventh"),key!J122,IF(AND($L$5="eighth"),key!J222,"")))</f>
        <v/>
      </c>
      <c r="H23" s="96" t="str">
        <f>IF(AND($L$5="sixth"),key!K22,IF(AND($L$5="Seventh"),key!K122,IF(AND($L$5="eighth"),key!K222,"")))</f>
        <v/>
      </c>
      <c r="I23" s="96" t="str">
        <f>IF(AND($L$5="sixth"),key!L22,IF(AND($L$5="Seventh"),key!L122,IF(AND($L$5="eighth"),key!L222,"")))</f>
        <v/>
      </c>
      <c r="J23" s="96" t="str">
        <f>IF(AND($L$5="sixth"),key!N22,IF(AND($L$5="Seventh"),key!N122,IF(AND($L$5="eighth"),key!N222,"")))</f>
        <v/>
      </c>
      <c r="K23" s="96" t="str">
        <f>IF(AND($L$5="sixth"),key!O22,IF(AND($L$5="Seventh"),key!O122,IF(AND($L$5="eighth"),key!O222,"")))</f>
        <v/>
      </c>
      <c r="L23" s="96" t="str">
        <f>IF(AND($L$5="sixth"),key!P22,IF(AND($L$5="Seventh"),key!P122,IF(AND($L$5="eighth"),key!P222,"")))</f>
        <v/>
      </c>
      <c r="M23" s="96" t="str">
        <f>IF(AND($L$5="sixth"),key!R22,IF(AND($L$5="Seventh"),key!R122,IF(AND($L$5="eighth"),key!R222,"")))</f>
        <v/>
      </c>
      <c r="N23" s="96" t="str">
        <f>IF(AND($L$5="sixth"),key!S22,IF(AND($L$5="Seventh"),key!S122,IF(AND($L$5="eighth"),key!S222,"")))</f>
        <v/>
      </c>
      <c r="O23" s="96" t="str">
        <f>IF(AND($L$5="sixth"),key!T22,IF(AND($L$5="Seventh"),key!T122,IF(AND($L$5="eighth"),key!T222,"")))</f>
        <v/>
      </c>
      <c r="P23" s="96" t="str">
        <f>IF(AND($L$5="sixth"),key!V22,IF(AND($L$5="Seventh"),key!V122,IF(AND($L$5="eighth"),key!V222,"")))</f>
        <v/>
      </c>
      <c r="Q23" s="96" t="str">
        <f>IF(AND($L$5="sixth"),key!W22,IF(AND($L$5="Seventh"),key!W122,IF(AND($L$5="eighth"),key!W222,"")))</f>
        <v/>
      </c>
      <c r="R23" s="96" t="str">
        <f>IF(AND($L$5="sixth"),key!X22,IF(AND($L$5="Seventh"),key!X122,IF(AND($L$5="eighth"),key!X222,"")))</f>
        <v/>
      </c>
      <c r="S23" s="96" t="str">
        <f>IF(AND($L$5="sixth"),key!Z22,IF(AND($L$5="Seventh"),key!Z122,IF(AND($L$5="eighth"),key!Z222,"")))</f>
        <v/>
      </c>
      <c r="T23" s="96" t="str">
        <f>IF(AND($L$5="sixth"),key!AA22,IF(AND($L$5="Seventh"),key!AA122,IF(AND($L$5="eighth"),key!AA222,"")))</f>
        <v/>
      </c>
      <c r="U23" s="96" t="str">
        <f>IF(AND($L$5="sixth"),key!AB22,IF(AND($L$5="Seventh"),key!AB122,IF(AND($L$5="eighth"),key!AB222,"")))</f>
        <v/>
      </c>
      <c r="V23" s="96" t="str">
        <f>IF(AND($L$5="sixth"),key!AC22,IF(AND($L$5="Seventh"),key!AC122,IF(AND($L$5="eighth"),key!AC222,"")))</f>
        <v/>
      </c>
      <c r="W23" s="230" t="str">
        <f>IF(AND($L$5="sixth"),key!AD22,IF(AND($L$5="Seventh"),key!AD122,IF(AND($L$5="eighth"),key!AD222,"")))</f>
        <v/>
      </c>
      <c r="X23" s="221">
        <v>47</v>
      </c>
      <c r="Y23" s="222" t="str">
        <f>IF(AND($L$5="sixth"),key!C55,IF(AND($L$5="Seventh"),key!C155,IF(AND($L$5="eighth"),key!C255,"")))</f>
        <v/>
      </c>
      <c r="Z23" s="222" t="str">
        <f>IF(AND($L$5="sixth"),key!D55,IF(AND($L$5="Seventh"),key!D155,IF(AND($L$5="eighth"),key!D255,"")))</f>
        <v/>
      </c>
      <c r="AA23" s="223" t="str">
        <f>IF(AND($L$5="sixth"),key!F55,IF(AND($L$5="Seventh"),key!F155,IF(AND($L$5="eighth"),key!F255,"")))</f>
        <v/>
      </c>
      <c r="AB23" s="223" t="str">
        <f>IF(AND($L$5="sixth"),key!G55,IF(AND($L$5="Seventh"),key!G155,IF(AND($L$5="eighth"),key!G255,"")))</f>
        <v/>
      </c>
      <c r="AC23" s="223" t="str">
        <f>IF(AND($L$5="sixth"),key!H55,IF(AND($L$5="Seventh"),key!H155,IF(AND($L$5="eighth"),key!H255,"")))</f>
        <v/>
      </c>
      <c r="AD23" s="223" t="str">
        <f>IF(AND($L$5="sixth"),key!J55,IF(AND($L$5="Seventh"),key!J155,IF(AND($L$5="eighth"),key!J255,"")))</f>
        <v/>
      </c>
      <c r="AE23" s="223" t="str">
        <f>IF(AND($L$5="sixth"),key!K55,IF(AND($L$5="Seventh"),key!K155,IF(AND($L$5="eighth"),key!K255,"")))</f>
        <v/>
      </c>
      <c r="AF23" s="223" t="str">
        <f>IF(AND($L$5="sixth"),key!L55,IF(AND($L$5="Seventh"),key!L155,IF(AND($L$5="eighth"),key!L255,"")))</f>
        <v/>
      </c>
      <c r="AG23" s="223" t="str">
        <f>IF(AND($L$5="sixth"),key!N55,IF(AND($L$5="Seventh"),key!N155,IF(AND($L$5="eighth"),key!N255,"")))</f>
        <v/>
      </c>
      <c r="AH23" s="223" t="str">
        <f>IF(AND($L$5="sixth"),key!O55,IF(AND($L$5="Seventh"),key!O155,IF(AND($L$5="eighth"),key!O255,"")))</f>
        <v/>
      </c>
      <c r="AI23" s="223" t="str">
        <f>IF(AND($L$5="sixth"),key!P55,IF(AND($L$5="Seventh"),key!P155,IF(AND($L$5="eighth"),key!P255,"")))</f>
        <v/>
      </c>
      <c r="AJ23" s="223" t="str">
        <f>IF(AND($L$5="sixth"),key!R55,IF(AND($L$5="Seventh"),key!R155,IF(AND($L$5="eighth"),key!R255,"")))</f>
        <v/>
      </c>
      <c r="AK23" s="223" t="str">
        <f>IF(AND($L$5="sixth"),key!S55,IF(AND($L$5="Seventh"),key!S155,IF(AND($L$5="eighth"),key!S255,"")))</f>
        <v/>
      </c>
      <c r="AL23" s="223" t="str">
        <f>IF(AND($L$5="sixth"),key!T55,IF(AND($L$5="Seventh"),key!T155,IF(AND($L$5="eighth"),key!T255,"")))</f>
        <v/>
      </c>
      <c r="AM23" s="223" t="str">
        <f>IF(AND($L$5="sixth"),key!V55,IF(AND($L$5="Seventh"),key!V155,IF(AND($L$5="eighth"),key!V255,"")))</f>
        <v/>
      </c>
      <c r="AN23" s="223" t="str">
        <f>IF(AND($L$5="sixth"),key!W55,IF(AND($L$5="Seventh"),key!W155,IF(AND($L$5="eighth"),key!W255,"")))</f>
        <v/>
      </c>
      <c r="AO23" s="223" t="str">
        <f>IF(AND($L$5="sixth"),key!X55,IF(AND($L$5="Seventh"),key!X155,IF(AND($L$5="eighth"),key!X255,"")))</f>
        <v/>
      </c>
      <c r="AP23" s="223" t="str">
        <f>IF(AND($L$5="sixth"),key!Z55,IF(AND($L$5="Seventh"),key!Z155,IF(AND($L$5="eighth"),key!Z255,"")))</f>
        <v/>
      </c>
      <c r="AQ23" s="223" t="str">
        <f>IF(AND($L$5="sixth"),key!AA55,IF(AND($L$5="Seventh"),key!AA155,IF(AND($L$5="eighth"),key!AA255,"")))</f>
        <v/>
      </c>
      <c r="AR23" s="223" t="str">
        <f>IF(AND($L$5="sixth"),key!AB55,IF(AND($L$5="Seventh"),key!AB155,IF(AND($L$5="eighth"),key!AB255,"")))</f>
        <v/>
      </c>
      <c r="AS23" s="223" t="str">
        <f>IF(AND($L$5="sixth"),key!AC55,IF(AND($L$5="Seventh"),key!AC155,IF(AND($L$5="eighth"),key!AC255,"")))</f>
        <v/>
      </c>
      <c r="AT23" s="224" t="str">
        <f>IF(AND($L$5="sixth"),key!AD55,IF(AND($L$5="Seventh"),key!AD155,IF(AND($L$5="eighth"),key!AD255,"")))</f>
        <v/>
      </c>
      <c r="AU23" s="225">
        <v>75</v>
      </c>
      <c r="AV23" s="226" t="str">
        <f>IF(AND($L$5="sixth"),key!C83,IF(AND($L$5="Seventh"),key!C183,IF(AND($L$5="eighth"),key!C283,"")))</f>
        <v/>
      </c>
      <c r="AW23" s="226" t="str">
        <f>IF(AND($L$5="sixth"),key!D83,IF(AND($L$5="Seventh"),key!D183,IF(AND($L$5="eighth"),key!D283,"")))</f>
        <v/>
      </c>
      <c r="AX23" s="223" t="str">
        <f>IF(AND($L$5="sixth"),key!F83,IF(AND($L$5="Seventh"),key!F183,IF(AND($L$5="eighth"),key!F283,"")))</f>
        <v/>
      </c>
      <c r="AY23" s="223" t="str">
        <f>IF(AND($L$5="sixth"),key!G83,IF(AND($L$5="Seventh"),key!G183,IF(AND($L$5="eighth"),key!G283,"")))</f>
        <v/>
      </c>
      <c r="AZ23" s="223" t="str">
        <f>IF(AND($L$5="sixth"),key!H83,IF(AND($L$5="Seventh"),key!H183,IF(AND($L$5="eighth"),key!H283,"")))</f>
        <v/>
      </c>
      <c r="BA23" s="223" t="str">
        <f>IF(AND($L$5="sixth"),key!J83,IF(AND($L$5="Seventh"),key!J183,IF(AND($L$5="eighth"),key!J283,"")))</f>
        <v/>
      </c>
      <c r="BB23" s="223" t="str">
        <f>IF(AND($L$5="sixth"),key!K83,IF(AND($L$5="Seventh"),key!K183,IF(AND($L$5="eighth"),key!K283,"")))</f>
        <v/>
      </c>
      <c r="BC23" s="223" t="str">
        <f>IF(AND($L$5="sixth"),key!L83,IF(AND($L$5="Seventh"),key!L183,IF(AND($L$5="eighth"),key!L283,"")))</f>
        <v/>
      </c>
      <c r="BD23" s="223" t="str">
        <f>IF(AND($L$5="sixth"),key!N83,IF(AND($L$5="Seventh"),key!N183,IF(AND($L$5="eighth"),key!N283,"")))</f>
        <v/>
      </c>
      <c r="BE23" s="223" t="str">
        <f>IF(AND($L$5="sixth"),key!O83,IF(AND($L$5="Seventh"),key!O183,IF(AND($L$5="eighth"),key!O283,"")))</f>
        <v/>
      </c>
      <c r="BF23" s="223" t="str">
        <f>IF(AND($L$5="sixth"),key!P83,IF(AND($L$5="Seventh"),key!P183,IF(AND($L$5="eighth"),key!P283,"")))</f>
        <v/>
      </c>
      <c r="BG23" s="223" t="str">
        <f>IF(AND($L$5="sixth"),key!R83,IF(AND($L$5="Seventh"),key!R183,IF(AND($L$5="eighth"),key!R283,"")))</f>
        <v/>
      </c>
      <c r="BH23" s="223" t="str">
        <f>IF(AND($L$5="sixth"),key!S83,IF(AND($L$5="Seventh"),key!S183,IF(AND($L$5="eighth"),key!S283,"")))</f>
        <v/>
      </c>
      <c r="BI23" s="223" t="str">
        <f>IF(AND($L$5="sixth"),key!T83,IF(AND($L$5="Seventh"),key!T183,IF(AND($L$5="eighth"),key!T283,"")))</f>
        <v/>
      </c>
      <c r="BJ23" s="223" t="str">
        <f>IF(AND($L$5="sixth"),key!V83,IF(AND($L$5="Seventh"),key!V183,IF(AND($L$5="eighth"),key!V283,"")))</f>
        <v/>
      </c>
      <c r="BK23" s="223" t="str">
        <f>IF(AND($L$5="sixth"),key!W83,IF(AND($L$5="Seventh"),key!W183,IF(AND($L$5="eighth"),key!W283,"")))</f>
        <v/>
      </c>
      <c r="BL23" s="223" t="str">
        <f>IF(AND($L$5="sixth"),key!X83,IF(AND($L$5="Seventh"),key!X183,IF(AND($L$5="eighth"),key!X283,"")))</f>
        <v/>
      </c>
      <c r="BM23" s="223" t="str">
        <f>IF(AND($L$5="sixth"),key!Z83,IF(AND($L$5="Seventh"),key!Z183,IF(AND($L$5="eighth"),key!Z283,"")))</f>
        <v/>
      </c>
      <c r="BN23" s="223" t="str">
        <f>IF(AND($L$5="sixth"),key!AA83,IF(AND($L$5="Seventh"),key!AA183,IF(AND($L$5="eighth"),key!AA283,"")))</f>
        <v/>
      </c>
      <c r="BO23" s="223" t="str">
        <f>IF(AND($L$5="sixth"),key!AB83,IF(AND($L$5="Seventh"),key!AB183,IF(AND($L$5="eighth"),key!AB283,"")))</f>
        <v/>
      </c>
      <c r="BP23" s="223" t="str">
        <f>IF(AND($L$5="sixth"),key!AC83,IF(AND($L$5="Seventh"),key!AC183,IF(AND($L$5="eighth"),key!AC283,"")))</f>
        <v/>
      </c>
      <c r="BQ23" s="224" t="str">
        <f>IF(AND($L$5="sixth"),key!AD83,IF(AND($L$5="Seventh"),key!AD183,IF(AND($L$5="eighth"),key!AD283,"")))</f>
        <v/>
      </c>
    </row>
    <row r="24" spans="1:91" ht="15" customHeight="1">
      <c r="A24" s="221">
        <v>15</v>
      </c>
      <c r="B24" s="98" t="str">
        <f>IF(AND($L$5="sixth"),key!C23,IF(AND($L$5="Seventh"),key!C123,IF(AND($L$5="eighth"),key!C223,"")))</f>
        <v/>
      </c>
      <c r="C24" s="98" t="str">
        <f>IF(AND($L$5="sixth"),key!D23,IF(AND($L$5="Seventh"),key!D123,IF(AND($L$5="eighth"),key!D223,"")))</f>
        <v/>
      </c>
      <c r="D24" s="93" t="str">
        <f>IF(AND($L$5="sixth"),key!F23,IF(AND($L$5="Seventh"),key!F123,IF(AND($L$5="eighth"),key!F223,"")))</f>
        <v/>
      </c>
      <c r="E24" s="93" t="str">
        <f>IF(AND($L$5="sixth"),key!G23,IF(AND($L$5="Seventh"),key!G123,IF(AND($L$5="eighth"),key!G223,"")))</f>
        <v/>
      </c>
      <c r="F24" s="93" t="str">
        <f>IF(AND($L$5="sixth"),key!H23,IF(AND($L$5="Seventh"),key!H123,IF(AND($L$5="eighth"),key!H223,"")))</f>
        <v/>
      </c>
      <c r="G24" s="96" t="str">
        <f>IF(AND($L$5="sixth"),key!J23,IF(AND($L$5="Seventh"),key!J123,IF(AND($L$5="eighth"),key!J223,"")))</f>
        <v/>
      </c>
      <c r="H24" s="96" t="str">
        <f>IF(AND($L$5="sixth"),key!K23,IF(AND($L$5="Seventh"),key!K123,IF(AND($L$5="eighth"),key!K223,"")))</f>
        <v/>
      </c>
      <c r="I24" s="96" t="str">
        <f>IF(AND($L$5="sixth"),key!L23,IF(AND($L$5="Seventh"),key!L123,IF(AND($L$5="eighth"),key!L223,"")))</f>
        <v/>
      </c>
      <c r="J24" s="96" t="str">
        <f>IF(AND($L$5="sixth"),key!N23,IF(AND($L$5="Seventh"),key!N123,IF(AND($L$5="eighth"),key!N223,"")))</f>
        <v/>
      </c>
      <c r="K24" s="96" t="str">
        <f>IF(AND($L$5="sixth"),key!O23,IF(AND($L$5="Seventh"),key!O123,IF(AND($L$5="eighth"),key!O223,"")))</f>
        <v/>
      </c>
      <c r="L24" s="96" t="str">
        <f>IF(AND($L$5="sixth"),key!P23,IF(AND($L$5="Seventh"),key!P123,IF(AND($L$5="eighth"),key!P223,"")))</f>
        <v/>
      </c>
      <c r="M24" s="96" t="str">
        <f>IF(AND($L$5="sixth"),key!R23,IF(AND($L$5="Seventh"),key!R123,IF(AND($L$5="eighth"),key!R223,"")))</f>
        <v/>
      </c>
      <c r="N24" s="96" t="str">
        <f>IF(AND($L$5="sixth"),key!S23,IF(AND($L$5="Seventh"),key!S123,IF(AND($L$5="eighth"),key!S223,"")))</f>
        <v/>
      </c>
      <c r="O24" s="96" t="str">
        <f>IF(AND($L$5="sixth"),key!T23,IF(AND($L$5="Seventh"),key!T123,IF(AND($L$5="eighth"),key!T223,"")))</f>
        <v/>
      </c>
      <c r="P24" s="96" t="str">
        <f>IF(AND($L$5="sixth"),key!V23,IF(AND($L$5="Seventh"),key!V123,IF(AND($L$5="eighth"),key!V223,"")))</f>
        <v/>
      </c>
      <c r="Q24" s="96" t="str">
        <f>IF(AND($L$5="sixth"),key!W23,IF(AND($L$5="Seventh"),key!W123,IF(AND($L$5="eighth"),key!W223,"")))</f>
        <v/>
      </c>
      <c r="R24" s="96" t="str">
        <f>IF(AND($L$5="sixth"),key!X23,IF(AND($L$5="Seventh"),key!X123,IF(AND($L$5="eighth"),key!X223,"")))</f>
        <v/>
      </c>
      <c r="S24" s="96" t="str">
        <f>IF(AND($L$5="sixth"),key!Z23,IF(AND($L$5="Seventh"),key!Z123,IF(AND($L$5="eighth"),key!Z223,"")))</f>
        <v/>
      </c>
      <c r="T24" s="96" t="str">
        <f>IF(AND($L$5="sixth"),key!AA23,IF(AND($L$5="Seventh"),key!AA123,IF(AND($L$5="eighth"),key!AA223,"")))</f>
        <v/>
      </c>
      <c r="U24" s="96" t="str">
        <f>IF(AND($L$5="sixth"),key!AB23,IF(AND($L$5="Seventh"),key!AB123,IF(AND($L$5="eighth"),key!AB223,"")))</f>
        <v/>
      </c>
      <c r="V24" s="96" t="str">
        <f>IF(AND($L$5="sixth"),key!AC23,IF(AND($L$5="Seventh"),key!AC123,IF(AND($L$5="eighth"),key!AC223,"")))</f>
        <v/>
      </c>
      <c r="W24" s="230" t="str">
        <f>IF(AND($L$5="sixth"),key!AD23,IF(AND($L$5="Seventh"),key!AD123,IF(AND($L$5="eighth"),key!AD223,"")))</f>
        <v/>
      </c>
      <c r="X24" s="221">
        <v>48</v>
      </c>
      <c r="Y24" s="222" t="str">
        <f>IF(AND($L$5="sixth"),key!C56,IF(AND($L$5="Seventh"),key!C156,IF(AND($L$5="eighth"),key!C256,"")))</f>
        <v/>
      </c>
      <c r="Z24" s="222" t="str">
        <f>IF(AND($L$5="sixth"),key!D56,IF(AND($L$5="Seventh"),key!D156,IF(AND($L$5="eighth"),key!D256,"")))</f>
        <v/>
      </c>
      <c r="AA24" s="223" t="str">
        <f>IF(AND($L$5="sixth"),key!F56,IF(AND($L$5="Seventh"),key!F156,IF(AND($L$5="eighth"),key!F256,"")))</f>
        <v/>
      </c>
      <c r="AB24" s="223" t="str">
        <f>IF(AND($L$5="sixth"),key!G56,IF(AND($L$5="Seventh"),key!G156,IF(AND($L$5="eighth"),key!G256,"")))</f>
        <v/>
      </c>
      <c r="AC24" s="223" t="str">
        <f>IF(AND($L$5="sixth"),key!H56,IF(AND($L$5="Seventh"),key!H156,IF(AND($L$5="eighth"),key!H256,"")))</f>
        <v/>
      </c>
      <c r="AD24" s="223" t="str">
        <f>IF(AND($L$5="sixth"),key!J56,IF(AND($L$5="Seventh"),key!J156,IF(AND($L$5="eighth"),key!J256,"")))</f>
        <v/>
      </c>
      <c r="AE24" s="223" t="str">
        <f>IF(AND($L$5="sixth"),key!K56,IF(AND($L$5="Seventh"),key!K156,IF(AND($L$5="eighth"),key!K256,"")))</f>
        <v/>
      </c>
      <c r="AF24" s="223" t="str">
        <f>IF(AND($L$5="sixth"),key!L56,IF(AND($L$5="Seventh"),key!L156,IF(AND($L$5="eighth"),key!L256,"")))</f>
        <v/>
      </c>
      <c r="AG24" s="223" t="str">
        <f>IF(AND($L$5="sixth"),key!N56,IF(AND($L$5="Seventh"),key!N156,IF(AND($L$5="eighth"),key!N256,"")))</f>
        <v/>
      </c>
      <c r="AH24" s="223" t="str">
        <f>IF(AND($L$5="sixth"),key!O56,IF(AND($L$5="Seventh"),key!O156,IF(AND($L$5="eighth"),key!O256,"")))</f>
        <v/>
      </c>
      <c r="AI24" s="223" t="str">
        <f>IF(AND($L$5="sixth"),key!P56,IF(AND($L$5="Seventh"),key!P156,IF(AND($L$5="eighth"),key!P256,"")))</f>
        <v/>
      </c>
      <c r="AJ24" s="223" t="str">
        <f>IF(AND($L$5="sixth"),key!R56,IF(AND($L$5="Seventh"),key!R156,IF(AND($L$5="eighth"),key!R256,"")))</f>
        <v/>
      </c>
      <c r="AK24" s="223" t="str">
        <f>IF(AND($L$5="sixth"),key!S56,IF(AND($L$5="Seventh"),key!S156,IF(AND($L$5="eighth"),key!S256,"")))</f>
        <v/>
      </c>
      <c r="AL24" s="223" t="str">
        <f>IF(AND($L$5="sixth"),key!T56,IF(AND($L$5="Seventh"),key!T156,IF(AND($L$5="eighth"),key!T256,"")))</f>
        <v/>
      </c>
      <c r="AM24" s="223" t="str">
        <f>IF(AND($L$5="sixth"),key!V56,IF(AND($L$5="Seventh"),key!V156,IF(AND($L$5="eighth"),key!V256,"")))</f>
        <v/>
      </c>
      <c r="AN24" s="223" t="str">
        <f>IF(AND($L$5="sixth"),key!W56,IF(AND($L$5="Seventh"),key!W156,IF(AND($L$5="eighth"),key!W256,"")))</f>
        <v/>
      </c>
      <c r="AO24" s="223" t="str">
        <f>IF(AND($L$5="sixth"),key!X56,IF(AND($L$5="Seventh"),key!X156,IF(AND($L$5="eighth"),key!X256,"")))</f>
        <v/>
      </c>
      <c r="AP24" s="223" t="str">
        <f>IF(AND($L$5="sixth"),key!Z56,IF(AND($L$5="Seventh"),key!Z156,IF(AND($L$5="eighth"),key!Z256,"")))</f>
        <v/>
      </c>
      <c r="AQ24" s="223" t="str">
        <f>IF(AND($L$5="sixth"),key!AA56,IF(AND($L$5="Seventh"),key!AA156,IF(AND($L$5="eighth"),key!AA256,"")))</f>
        <v/>
      </c>
      <c r="AR24" s="223" t="str">
        <f>IF(AND($L$5="sixth"),key!AB56,IF(AND($L$5="Seventh"),key!AB156,IF(AND($L$5="eighth"),key!AB256,"")))</f>
        <v/>
      </c>
      <c r="AS24" s="223" t="str">
        <f>IF(AND($L$5="sixth"),key!AC56,IF(AND($L$5="Seventh"),key!AC156,IF(AND($L$5="eighth"),key!AC256,"")))</f>
        <v/>
      </c>
      <c r="AT24" s="224" t="str">
        <f>IF(AND($L$5="sixth"),key!AD56,IF(AND($L$5="Seventh"),key!AD156,IF(AND($L$5="eighth"),key!AD256,"")))</f>
        <v/>
      </c>
      <c r="AU24" s="225">
        <v>76</v>
      </c>
      <c r="AV24" s="226" t="str">
        <f>IF(AND($L$5="sixth"),key!C84,IF(AND($L$5="Seventh"),key!C184,IF(AND($L$5="eighth"),key!C284,"")))</f>
        <v/>
      </c>
      <c r="AW24" s="226" t="str">
        <f>IF(AND($L$5="sixth"),key!D84,IF(AND($L$5="Seventh"),key!D184,IF(AND($L$5="eighth"),key!D284,"")))</f>
        <v/>
      </c>
      <c r="AX24" s="223" t="str">
        <f>IF(AND($L$5="sixth"),key!F84,IF(AND($L$5="Seventh"),key!F184,IF(AND($L$5="eighth"),key!F284,"")))</f>
        <v/>
      </c>
      <c r="AY24" s="223" t="str">
        <f>IF(AND($L$5="sixth"),key!G84,IF(AND($L$5="Seventh"),key!G184,IF(AND($L$5="eighth"),key!G284,"")))</f>
        <v/>
      </c>
      <c r="AZ24" s="223" t="str">
        <f>IF(AND($L$5="sixth"),key!H84,IF(AND($L$5="Seventh"),key!H184,IF(AND($L$5="eighth"),key!H284,"")))</f>
        <v/>
      </c>
      <c r="BA24" s="223" t="str">
        <f>IF(AND($L$5="sixth"),key!J84,IF(AND($L$5="Seventh"),key!J184,IF(AND($L$5="eighth"),key!J284,"")))</f>
        <v/>
      </c>
      <c r="BB24" s="223" t="str">
        <f>IF(AND($L$5="sixth"),key!K84,IF(AND($L$5="Seventh"),key!K184,IF(AND($L$5="eighth"),key!K284,"")))</f>
        <v/>
      </c>
      <c r="BC24" s="223" t="str">
        <f>IF(AND($L$5="sixth"),key!L84,IF(AND($L$5="Seventh"),key!L184,IF(AND($L$5="eighth"),key!L284,"")))</f>
        <v/>
      </c>
      <c r="BD24" s="223" t="str">
        <f>IF(AND($L$5="sixth"),key!N84,IF(AND($L$5="Seventh"),key!N184,IF(AND($L$5="eighth"),key!N284,"")))</f>
        <v/>
      </c>
      <c r="BE24" s="223" t="str">
        <f>IF(AND($L$5="sixth"),key!O84,IF(AND($L$5="Seventh"),key!O184,IF(AND($L$5="eighth"),key!O284,"")))</f>
        <v/>
      </c>
      <c r="BF24" s="223" t="str">
        <f>IF(AND($L$5="sixth"),key!P84,IF(AND($L$5="Seventh"),key!P184,IF(AND($L$5="eighth"),key!P284,"")))</f>
        <v/>
      </c>
      <c r="BG24" s="223" t="str">
        <f>IF(AND($L$5="sixth"),key!R84,IF(AND($L$5="Seventh"),key!R184,IF(AND($L$5="eighth"),key!R284,"")))</f>
        <v/>
      </c>
      <c r="BH24" s="223" t="str">
        <f>IF(AND($L$5="sixth"),key!S84,IF(AND($L$5="Seventh"),key!S184,IF(AND($L$5="eighth"),key!S284,"")))</f>
        <v/>
      </c>
      <c r="BI24" s="223" t="str">
        <f>IF(AND($L$5="sixth"),key!T84,IF(AND($L$5="Seventh"),key!T184,IF(AND($L$5="eighth"),key!T284,"")))</f>
        <v/>
      </c>
      <c r="BJ24" s="223" t="str">
        <f>IF(AND($L$5="sixth"),key!V84,IF(AND($L$5="Seventh"),key!V184,IF(AND($L$5="eighth"),key!V284,"")))</f>
        <v/>
      </c>
      <c r="BK24" s="223" t="str">
        <f>IF(AND($L$5="sixth"),key!W84,IF(AND($L$5="Seventh"),key!W184,IF(AND($L$5="eighth"),key!W284,"")))</f>
        <v/>
      </c>
      <c r="BL24" s="223" t="str">
        <f>IF(AND($L$5="sixth"),key!X84,IF(AND($L$5="Seventh"),key!X184,IF(AND($L$5="eighth"),key!X284,"")))</f>
        <v/>
      </c>
      <c r="BM24" s="223" t="str">
        <f>IF(AND($L$5="sixth"),key!Z84,IF(AND($L$5="Seventh"),key!Z184,IF(AND($L$5="eighth"),key!Z284,"")))</f>
        <v/>
      </c>
      <c r="BN24" s="223" t="str">
        <f>IF(AND($L$5="sixth"),key!AA84,IF(AND($L$5="Seventh"),key!AA184,IF(AND($L$5="eighth"),key!AA284,"")))</f>
        <v/>
      </c>
      <c r="BO24" s="223" t="str">
        <f>IF(AND($L$5="sixth"),key!AB84,IF(AND($L$5="Seventh"),key!AB184,IF(AND($L$5="eighth"),key!AB284,"")))</f>
        <v/>
      </c>
      <c r="BP24" s="223" t="str">
        <f>IF(AND($L$5="sixth"),key!AC84,IF(AND($L$5="Seventh"),key!AC184,IF(AND($L$5="eighth"),key!AC284,"")))</f>
        <v/>
      </c>
      <c r="BQ24" s="224" t="str">
        <f>IF(AND($L$5="sixth"),key!AD84,IF(AND($L$5="Seventh"),key!AD184,IF(AND($L$5="eighth"),key!AD284,"")))</f>
        <v/>
      </c>
    </row>
    <row r="25" spans="1:91" ht="15" customHeight="1">
      <c r="A25" s="221">
        <v>16</v>
      </c>
      <c r="B25" s="98" t="str">
        <f>IF(AND($L$5="sixth"),key!C24,IF(AND($L$5="Seventh"),key!C124,IF(AND($L$5="eighth"),key!C224,"")))</f>
        <v/>
      </c>
      <c r="C25" s="98" t="str">
        <f>IF(AND($L$5="sixth"),key!D24,IF(AND($L$5="Seventh"),key!D124,IF(AND($L$5="eighth"),key!D224,"")))</f>
        <v/>
      </c>
      <c r="D25" s="93" t="str">
        <f>IF(AND($L$5="sixth"),key!F24,IF(AND($L$5="Seventh"),key!F124,IF(AND($L$5="eighth"),key!F224,"")))</f>
        <v/>
      </c>
      <c r="E25" s="93" t="str">
        <f>IF(AND($L$5="sixth"),key!G24,IF(AND($L$5="Seventh"),key!G124,IF(AND($L$5="eighth"),key!G224,"")))</f>
        <v/>
      </c>
      <c r="F25" s="93" t="str">
        <f>IF(AND($L$5="sixth"),key!H24,IF(AND($L$5="Seventh"),key!H124,IF(AND($L$5="eighth"),key!H224,"")))</f>
        <v/>
      </c>
      <c r="G25" s="96" t="str">
        <f>IF(AND($L$5="sixth"),key!J24,IF(AND($L$5="Seventh"),key!J124,IF(AND($L$5="eighth"),key!J224,"")))</f>
        <v/>
      </c>
      <c r="H25" s="96" t="str">
        <f>IF(AND($L$5="sixth"),key!K24,IF(AND($L$5="Seventh"),key!K124,IF(AND($L$5="eighth"),key!K224,"")))</f>
        <v/>
      </c>
      <c r="I25" s="96" t="str">
        <f>IF(AND($L$5="sixth"),key!L24,IF(AND($L$5="Seventh"),key!L124,IF(AND($L$5="eighth"),key!L224,"")))</f>
        <v/>
      </c>
      <c r="J25" s="96" t="str">
        <f>IF(AND($L$5="sixth"),key!N24,IF(AND($L$5="Seventh"),key!N124,IF(AND($L$5="eighth"),key!N224,"")))</f>
        <v/>
      </c>
      <c r="K25" s="96" t="str">
        <f>IF(AND($L$5="sixth"),key!O24,IF(AND($L$5="Seventh"),key!O124,IF(AND($L$5="eighth"),key!O224,"")))</f>
        <v/>
      </c>
      <c r="L25" s="96" t="str">
        <f>IF(AND($L$5="sixth"),key!P24,IF(AND($L$5="Seventh"),key!P124,IF(AND($L$5="eighth"),key!P224,"")))</f>
        <v/>
      </c>
      <c r="M25" s="96" t="str">
        <f>IF(AND($L$5="sixth"),key!R24,IF(AND($L$5="Seventh"),key!R124,IF(AND($L$5="eighth"),key!R224,"")))</f>
        <v/>
      </c>
      <c r="N25" s="96" t="str">
        <f>IF(AND($L$5="sixth"),key!S24,IF(AND($L$5="Seventh"),key!S124,IF(AND($L$5="eighth"),key!S224,"")))</f>
        <v/>
      </c>
      <c r="O25" s="96" t="str">
        <f>IF(AND($L$5="sixth"),key!T24,IF(AND($L$5="Seventh"),key!T124,IF(AND($L$5="eighth"),key!T224,"")))</f>
        <v/>
      </c>
      <c r="P25" s="96" t="str">
        <f>IF(AND($L$5="sixth"),key!V24,IF(AND($L$5="Seventh"),key!V124,IF(AND($L$5="eighth"),key!V224,"")))</f>
        <v/>
      </c>
      <c r="Q25" s="96" t="str">
        <f>IF(AND($L$5="sixth"),key!W24,IF(AND($L$5="Seventh"),key!W124,IF(AND($L$5="eighth"),key!W224,"")))</f>
        <v/>
      </c>
      <c r="R25" s="96" t="str">
        <f>IF(AND($L$5="sixth"),key!X24,IF(AND($L$5="Seventh"),key!X124,IF(AND($L$5="eighth"),key!X224,"")))</f>
        <v/>
      </c>
      <c r="S25" s="96" t="str">
        <f>IF(AND($L$5="sixth"),key!Z24,IF(AND($L$5="Seventh"),key!Z124,IF(AND($L$5="eighth"),key!Z224,"")))</f>
        <v/>
      </c>
      <c r="T25" s="96" t="str">
        <f>IF(AND($L$5="sixth"),key!AA24,IF(AND($L$5="Seventh"),key!AA124,IF(AND($L$5="eighth"),key!AA224,"")))</f>
        <v/>
      </c>
      <c r="U25" s="96" t="str">
        <f>IF(AND($L$5="sixth"),key!AB24,IF(AND($L$5="Seventh"),key!AB124,IF(AND($L$5="eighth"),key!AB224,"")))</f>
        <v/>
      </c>
      <c r="V25" s="96" t="str">
        <f>IF(AND($L$5="sixth"),key!AC24,IF(AND($L$5="Seventh"),key!AC124,IF(AND($L$5="eighth"),key!AC224,"")))</f>
        <v/>
      </c>
      <c r="W25" s="230" t="str">
        <f>IF(AND($L$5="sixth"),key!AD24,IF(AND($L$5="Seventh"),key!AD124,IF(AND($L$5="eighth"),key!AD224,"")))</f>
        <v/>
      </c>
      <c r="X25" s="221">
        <v>49</v>
      </c>
      <c r="Y25" s="222" t="str">
        <f>IF(AND($L$5="sixth"),key!C57,IF(AND($L$5="Seventh"),key!C157,IF(AND($L$5="eighth"),key!C257,"")))</f>
        <v/>
      </c>
      <c r="Z25" s="222" t="str">
        <f>IF(AND($L$5="sixth"),key!D57,IF(AND($L$5="Seventh"),key!D157,IF(AND($L$5="eighth"),key!D257,"")))</f>
        <v/>
      </c>
      <c r="AA25" s="223" t="str">
        <f>IF(AND($L$5="sixth"),key!F57,IF(AND($L$5="Seventh"),key!F157,IF(AND($L$5="eighth"),key!F257,"")))</f>
        <v/>
      </c>
      <c r="AB25" s="223" t="str">
        <f>IF(AND($L$5="sixth"),key!G57,IF(AND($L$5="Seventh"),key!G157,IF(AND($L$5="eighth"),key!G257,"")))</f>
        <v/>
      </c>
      <c r="AC25" s="223" t="str">
        <f>IF(AND($L$5="sixth"),key!H57,IF(AND($L$5="Seventh"),key!H157,IF(AND($L$5="eighth"),key!H257,"")))</f>
        <v/>
      </c>
      <c r="AD25" s="223" t="str">
        <f>IF(AND($L$5="sixth"),key!J57,IF(AND($L$5="Seventh"),key!J157,IF(AND($L$5="eighth"),key!J257,"")))</f>
        <v/>
      </c>
      <c r="AE25" s="223" t="str">
        <f>IF(AND($L$5="sixth"),key!K57,IF(AND($L$5="Seventh"),key!K157,IF(AND($L$5="eighth"),key!K257,"")))</f>
        <v/>
      </c>
      <c r="AF25" s="223" t="str">
        <f>IF(AND($L$5="sixth"),key!L57,IF(AND($L$5="Seventh"),key!L157,IF(AND($L$5="eighth"),key!L257,"")))</f>
        <v/>
      </c>
      <c r="AG25" s="223" t="str">
        <f>IF(AND($L$5="sixth"),key!N57,IF(AND($L$5="Seventh"),key!N157,IF(AND($L$5="eighth"),key!N257,"")))</f>
        <v/>
      </c>
      <c r="AH25" s="223" t="str">
        <f>IF(AND($L$5="sixth"),key!O57,IF(AND($L$5="Seventh"),key!O157,IF(AND($L$5="eighth"),key!O257,"")))</f>
        <v/>
      </c>
      <c r="AI25" s="223" t="str">
        <f>IF(AND($L$5="sixth"),key!P57,IF(AND($L$5="Seventh"),key!P157,IF(AND($L$5="eighth"),key!P257,"")))</f>
        <v/>
      </c>
      <c r="AJ25" s="223" t="str">
        <f>IF(AND($L$5="sixth"),key!R57,IF(AND($L$5="Seventh"),key!R157,IF(AND($L$5="eighth"),key!R257,"")))</f>
        <v/>
      </c>
      <c r="AK25" s="223" t="str">
        <f>IF(AND($L$5="sixth"),key!S57,IF(AND($L$5="Seventh"),key!S157,IF(AND($L$5="eighth"),key!S257,"")))</f>
        <v/>
      </c>
      <c r="AL25" s="223" t="str">
        <f>IF(AND($L$5="sixth"),key!T57,IF(AND($L$5="Seventh"),key!T157,IF(AND($L$5="eighth"),key!T257,"")))</f>
        <v/>
      </c>
      <c r="AM25" s="223" t="str">
        <f>IF(AND($L$5="sixth"),key!V57,IF(AND($L$5="Seventh"),key!V157,IF(AND($L$5="eighth"),key!V257,"")))</f>
        <v/>
      </c>
      <c r="AN25" s="223" t="str">
        <f>IF(AND($L$5="sixth"),key!W57,IF(AND($L$5="Seventh"),key!W157,IF(AND($L$5="eighth"),key!W257,"")))</f>
        <v/>
      </c>
      <c r="AO25" s="223" t="str">
        <f>IF(AND($L$5="sixth"),key!X57,IF(AND($L$5="Seventh"),key!X157,IF(AND($L$5="eighth"),key!X257,"")))</f>
        <v/>
      </c>
      <c r="AP25" s="223" t="str">
        <f>IF(AND($L$5="sixth"),key!Z57,IF(AND($L$5="Seventh"),key!Z157,IF(AND($L$5="eighth"),key!Z257,"")))</f>
        <v/>
      </c>
      <c r="AQ25" s="223" t="str">
        <f>IF(AND($L$5="sixth"),key!AA57,IF(AND($L$5="Seventh"),key!AA157,IF(AND($L$5="eighth"),key!AA257,"")))</f>
        <v/>
      </c>
      <c r="AR25" s="223" t="str">
        <f>IF(AND($L$5="sixth"),key!AB57,IF(AND($L$5="Seventh"),key!AB157,IF(AND($L$5="eighth"),key!AB257,"")))</f>
        <v/>
      </c>
      <c r="AS25" s="223" t="str">
        <f>IF(AND($L$5="sixth"),key!AC57,IF(AND($L$5="Seventh"),key!AC157,IF(AND($L$5="eighth"),key!AC257,"")))</f>
        <v/>
      </c>
      <c r="AT25" s="224" t="str">
        <f>IF(AND($L$5="sixth"),key!AD57,IF(AND($L$5="Seventh"),key!AD157,IF(AND($L$5="eighth"),key!AD257,"")))</f>
        <v/>
      </c>
      <c r="AU25" s="225">
        <v>77</v>
      </c>
      <c r="AV25" s="226" t="str">
        <f>IF(AND($L$5="sixth"),key!C85,IF(AND($L$5="Seventh"),key!C185,IF(AND($L$5="eighth"),key!C285,"")))</f>
        <v/>
      </c>
      <c r="AW25" s="226" t="str">
        <f>IF(AND($L$5="sixth"),key!D85,IF(AND($L$5="Seventh"),key!D185,IF(AND($L$5="eighth"),key!D285,"")))</f>
        <v/>
      </c>
      <c r="AX25" s="223" t="str">
        <f>IF(AND($L$5="sixth"),key!F85,IF(AND($L$5="Seventh"),key!F185,IF(AND($L$5="eighth"),key!F285,"")))</f>
        <v/>
      </c>
      <c r="AY25" s="223" t="str">
        <f>IF(AND($L$5="sixth"),key!G85,IF(AND($L$5="Seventh"),key!G185,IF(AND($L$5="eighth"),key!G285,"")))</f>
        <v/>
      </c>
      <c r="AZ25" s="223" t="str">
        <f>IF(AND($L$5="sixth"),key!H85,IF(AND($L$5="Seventh"),key!H185,IF(AND($L$5="eighth"),key!H285,"")))</f>
        <v/>
      </c>
      <c r="BA25" s="223" t="str">
        <f>IF(AND($L$5="sixth"),key!J85,IF(AND($L$5="Seventh"),key!J185,IF(AND($L$5="eighth"),key!J285,"")))</f>
        <v/>
      </c>
      <c r="BB25" s="223" t="str">
        <f>IF(AND($L$5="sixth"),key!K85,IF(AND($L$5="Seventh"),key!K185,IF(AND($L$5="eighth"),key!K285,"")))</f>
        <v/>
      </c>
      <c r="BC25" s="223" t="str">
        <f>IF(AND($L$5="sixth"),key!L85,IF(AND($L$5="Seventh"),key!L185,IF(AND($L$5="eighth"),key!L285,"")))</f>
        <v/>
      </c>
      <c r="BD25" s="223" t="str">
        <f>IF(AND($L$5="sixth"),key!N85,IF(AND($L$5="Seventh"),key!N185,IF(AND($L$5="eighth"),key!N285,"")))</f>
        <v/>
      </c>
      <c r="BE25" s="223" t="str">
        <f>IF(AND($L$5="sixth"),key!O85,IF(AND($L$5="Seventh"),key!O185,IF(AND($L$5="eighth"),key!O285,"")))</f>
        <v/>
      </c>
      <c r="BF25" s="223" t="str">
        <f>IF(AND($L$5="sixth"),key!P85,IF(AND($L$5="Seventh"),key!P185,IF(AND($L$5="eighth"),key!P285,"")))</f>
        <v/>
      </c>
      <c r="BG25" s="223" t="str">
        <f>IF(AND($L$5="sixth"),key!R85,IF(AND($L$5="Seventh"),key!R185,IF(AND($L$5="eighth"),key!R285,"")))</f>
        <v/>
      </c>
      <c r="BH25" s="223" t="str">
        <f>IF(AND($L$5="sixth"),key!S85,IF(AND($L$5="Seventh"),key!S185,IF(AND($L$5="eighth"),key!S285,"")))</f>
        <v/>
      </c>
      <c r="BI25" s="223" t="str">
        <f>IF(AND($L$5="sixth"),key!T85,IF(AND($L$5="Seventh"),key!T185,IF(AND($L$5="eighth"),key!T285,"")))</f>
        <v/>
      </c>
      <c r="BJ25" s="223" t="str">
        <f>IF(AND($L$5="sixth"),key!V85,IF(AND($L$5="Seventh"),key!V185,IF(AND($L$5="eighth"),key!V285,"")))</f>
        <v/>
      </c>
      <c r="BK25" s="223" t="str">
        <f>IF(AND($L$5="sixth"),key!W85,IF(AND($L$5="Seventh"),key!W185,IF(AND($L$5="eighth"),key!W285,"")))</f>
        <v/>
      </c>
      <c r="BL25" s="223" t="str">
        <f>IF(AND($L$5="sixth"),key!X85,IF(AND($L$5="Seventh"),key!X185,IF(AND($L$5="eighth"),key!X285,"")))</f>
        <v/>
      </c>
      <c r="BM25" s="223" t="str">
        <f>IF(AND($L$5="sixth"),key!Z85,IF(AND($L$5="Seventh"),key!Z185,IF(AND($L$5="eighth"),key!Z285,"")))</f>
        <v/>
      </c>
      <c r="BN25" s="223" t="str">
        <f>IF(AND($L$5="sixth"),key!AA85,IF(AND($L$5="Seventh"),key!AA185,IF(AND($L$5="eighth"),key!AA285,"")))</f>
        <v/>
      </c>
      <c r="BO25" s="223" t="str">
        <f>IF(AND($L$5="sixth"),key!AB85,IF(AND($L$5="Seventh"),key!AB185,IF(AND($L$5="eighth"),key!AB285,"")))</f>
        <v/>
      </c>
      <c r="BP25" s="223" t="str">
        <f>IF(AND($L$5="sixth"),key!AC85,IF(AND($L$5="Seventh"),key!AC185,IF(AND($L$5="eighth"),key!AC285,"")))</f>
        <v/>
      </c>
      <c r="BQ25" s="224" t="str">
        <f>IF(AND($L$5="sixth"),key!AD85,IF(AND($L$5="Seventh"),key!AD185,IF(AND($L$5="eighth"),key!AD285,"")))</f>
        <v/>
      </c>
    </row>
    <row r="26" spans="1:91" ht="15" customHeight="1">
      <c r="A26" s="221">
        <v>17</v>
      </c>
      <c r="B26" s="98" t="str">
        <f>IF(AND($L$5="sixth"),key!C25,IF(AND($L$5="Seventh"),key!C125,IF(AND($L$5="eighth"),key!C225,"")))</f>
        <v/>
      </c>
      <c r="C26" s="98" t="str">
        <f>IF(AND($L$5="sixth"),key!D25,IF(AND($L$5="Seventh"),key!D125,IF(AND($L$5="eighth"),key!D225,"")))</f>
        <v/>
      </c>
      <c r="D26" s="93" t="str">
        <f>IF(AND($L$5="sixth"),key!F25,IF(AND($L$5="Seventh"),key!F125,IF(AND($L$5="eighth"),key!F225,"")))</f>
        <v/>
      </c>
      <c r="E26" s="93" t="str">
        <f>IF(AND($L$5="sixth"),key!G25,IF(AND($L$5="Seventh"),key!G125,IF(AND($L$5="eighth"),key!G225,"")))</f>
        <v/>
      </c>
      <c r="F26" s="93" t="str">
        <f>IF(AND($L$5="sixth"),key!H25,IF(AND($L$5="Seventh"),key!H125,IF(AND($L$5="eighth"),key!H225,"")))</f>
        <v/>
      </c>
      <c r="G26" s="96" t="str">
        <f>IF(AND($L$5="sixth"),key!J25,IF(AND($L$5="Seventh"),key!J125,IF(AND($L$5="eighth"),key!J225,"")))</f>
        <v/>
      </c>
      <c r="H26" s="96" t="str">
        <f>IF(AND($L$5="sixth"),key!K25,IF(AND($L$5="Seventh"),key!K125,IF(AND($L$5="eighth"),key!K225,"")))</f>
        <v/>
      </c>
      <c r="I26" s="96" t="str">
        <f>IF(AND($L$5="sixth"),key!L25,IF(AND($L$5="Seventh"),key!L125,IF(AND($L$5="eighth"),key!L225,"")))</f>
        <v/>
      </c>
      <c r="J26" s="96" t="str">
        <f>IF(AND($L$5="sixth"),key!N25,IF(AND($L$5="Seventh"),key!N125,IF(AND($L$5="eighth"),key!N225,"")))</f>
        <v/>
      </c>
      <c r="K26" s="96" t="str">
        <f>IF(AND($L$5="sixth"),key!O25,IF(AND($L$5="Seventh"),key!O125,IF(AND($L$5="eighth"),key!O225,"")))</f>
        <v/>
      </c>
      <c r="L26" s="96" t="str">
        <f>IF(AND($L$5="sixth"),key!P25,IF(AND($L$5="Seventh"),key!P125,IF(AND($L$5="eighth"),key!P225,"")))</f>
        <v/>
      </c>
      <c r="M26" s="96" t="str">
        <f>IF(AND($L$5="sixth"),key!R25,IF(AND($L$5="Seventh"),key!R125,IF(AND($L$5="eighth"),key!R225,"")))</f>
        <v/>
      </c>
      <c r="N26" s="96" t="str">
        <f>IF(AND($L$5="sixth"),key!S25,IF(AND($L$5="Seventh"),key!S125,IF(AND($L$5="eighth"),key!S225,"")))</f>
        <v/>
      </c>
      <c r="O26" s="96" t="str">
        <f>IF(AND($L$5="sixth"),key!T25,IF(AND($L$5="Seventh"),key!T125,IF(AND($L$5="eighth"),key!T225,"")))</f>
        <v/>
      </c>
      <c r="P26" s="96" t="str">
        <f>IF(AND($L$5="sixth"),key!V25,IF(AND($L$5="Seventh"),key!V125,IF(AND($L$5="eighth"),key!V225,"")))</f>
        <v/>
      </c>
      <c r="Q26" s="96" t="str">
        <f>IF(AND($L$5="sixth"),key!W25,IF(AND($L$5="Seventh"),key!W125,IF(AND($L$5="eighth"),key!W225,"")))</f>
        <v/>
      </c>
      <c r="R26" s="96" t="str">
        <f>IF(AND($L$5="sixth"),key!X25,IF(AND($L$5="Seventh"),key!X125,IF(AND($L$5="eighth"),key!X225,"")))</f>
        <v/>
      </c>
      <c r="S26" s="96" t="str">
        <f>IF(AND($L$5="sixth"),key!Z25,IF(AND($L$5="Seventh"),key!Z125,IF(AND($L$5="eighth"),key!Z225,"")))</f>
        <v/>
      </c>
      <c r="T26" s="96" t="str">
        <f>IF(AND($L$5="sixth"),key!AA25,IF(AND($L$5="Seventh"),key!AA125,IF(AND($L$5="eighth"),key!AA225,"")))</f>
        <v/>
      </c>
      <c r="U26" s="96" t="str">
        <f>IF(AND($L$5="sixth"),key!AB25,IF(AND($L$5="Seventh"),key!AB125,IF(AND($L$5="eighth"),key!AB225,"")))</f>
        <v/>
      </c>
      <c r="V26" s="96" t="str">
        <f>IF(AND($L$5="sixth"),key!AC25,IF(AND($L$5="Seventh"),key!AC125,IF(AND($L$5="eighth"),key!AC225,"")))</f>
        <v/>
      </c>
      <c r="W26" s="230" t="str">
        <f>IF(AND($L$5="sixth"),key!AD25,IF(AND($L$5="Seventh"),key!AD125,IF(AND($L$5="eighth"),key!AD225,"")))</f>
        <v/>
      </c>
      <c r="X26" s="221">
        <v>50</v>
      </c>
      <c r="Y26" s="222" t="str">
        <f>IF(AND($L$5="sixth"),key!C58,IF(AND($L$5="Seventh"),key!C158,IF(AND($L$5="eighth"),key!C258,"")))</f>
        <v/>
      </c>
      <c r="Z26" s="222" t="str">
        <f>IF(AND($L$5="sixth"),key!D58,IF(AND($L$5="Seventh"),key!D158,IF(AND($L$5="eighth"),key!D258,"")))</f>
        <v/>
      </c>
      <c r="AA26" s="223" t="str">
        <f>IF(AND($L$5="sixth"),key!F58,IF(AND($L$5="Seventh"),key!F158,IF(AND($L$5="eighth"),key!F258,"")))</f>
        <v/>
      </c>
      <c r="AB26" s="223" t="str">
        <f>IF(AND($L$5="sixth"),key!G58,IF(AND($L$5="Seventh"),key!G158,IF(AND($L$5="eighth"),key!G258,"")))</f>
        <v/>
      </c>
      <c r="AC26" s="223" t="str">
        <f>IF(AND($L$5="sixth"),key!H58,IF(AND($L$5="Seventh"),key!H158,IF(AND($L$5="eighth"),key!H258,"")))</f>
        <v/>
      </c>
      <c r="AD26" s="223" t="str">
        <f>IF(AND($L$5="sixth"),key!J58,IF(AND($L$5="Seventh"),key!J158,IF(AND($L$5="eighth"),key!J258,"")))</f>
        <v/>
      </c>
      <c r="AE26" s="223" t="str">
        <f>IF(AND($L$5="sixth"),key!K58,IF(AND($L$5="Seventh"),key!K158,IF(AND($L$5="eighth"),key!K258,"")))</f>
        <v/>
      </c>
      <c r="AF26" s="223" t="str">
        <f>IF(AND($L$5="sixth"),key!L58,IF(AND($L$5="Seventh"),key!L158,IF(AND($L$5="eighth"),key!L258,"")))</f>
        <v/>
      </c>
      <c r="AG26" s="223" t="str">
        <f>IF(AND($L$5="sixth"),key!N58,IF(AND($L$5="Seventh"),key!N158,IF(AND($L$5="eighth"),key!N258,"")))</f>
        <v/>
      </c>
      <c r="AH26" s="223" t="str">
        <f>IF(AND($L$5="sixth"),key!O58,IF(AND($L$5="Seventh"),key!O158,IF(AND($L$5="eighth"),key!O258,"")))</f>
        <v/>
      </c>
      <c r="AI26" s="223" t="str">
        <f>IF(AND($L$5="sixth"),key!P58,IF(AND($L$5="Seventh"),key!P158,IF(AND($L$5="eighth"),key!P258,"")))</f>
        <v/>
      </c>
      <c r="AJ26" s="223" t="str">
        <f>IF(AND($L$5="sixth"),key!R58,IF(AND($L$5="Seventh"),key!R158,IF(AND($L$5="eighth"),key!R258,"")))</f>
        <v/>
      </c>
      <c r="AK26" s="223" t="str">
        <f>IF(AND($L$5="sixth"),key!S58,IF(AND($L$5="Seventh"),key!S158,IF(AND($L$5="eighth"),key!S258,"")))</f>
        <v/>
      </c>
      <c r="AL26" s="223" t="str">
        <f>IF(AND($L$5="sixth"),key!T58,IF(AND($L$5="Seventh"),key!T158,IF(AND($L$5="eighth"),key!T258,"")))</f>
        <v/>
      </c>
      <c r="AM26" s="223" t="str">
        <f>IF(AND($L$5="sixth"),key!V58,IF(AND($L$5="Seventh"),key!V158,IF(AND($L$5="eighth"),key!V258,"")))</f>
        <v/>
      </c>
      <c r="AN26" s="223" t="str">
        <f>IF(AND($L$5="sixth"),key!W58,IF(AND($L$5="Seventh"),key!W158,IF(AND($L$5="eighth"),key!W258,"")))</f>
        <v/>
      </c>
      <c r="AO26" s="223" t="str">
        <f>IF(AND($L$5="sixth"),key!X58,IF(AND($L$5="Seventh"),key!X158,IF(AND($L$5="eighth"),key!X258,"")))</f>
        <v/>
      </c>
      <c r="AP26" s="223" t="str">
        <f>IF(AND($L$5="sixth"),key!Z58,IF(AND($L$5="Seventh"),key!Z158,IF(AND($L$5="eighth"),key!Z258,"")))</f>
        <v/>
      </c>
      <c r="AQ26" s="223" t="str">
        <f>IF(AND($L$5="sixth"),key!AA58,IF(AND($L$5="Seventh"),key!AA158,IF(AND($L$5="eighth"),key!AA258,"")))</f>
        <v/>
      </c>
      <c r="AR26" s="223" t="str">
        <f>IF(AND($L$5="sixth"),key!AB58,IF(AND($L$5="Seventh"),key!AB158,IF(AND($L$5="eighth"),key!AB258,"")))</f>
        <v/>
      </c>
      <c r="AS26" s="223" t="str">
        <f>IF(AND($L$5="sixth"),key!AC58,IF(AND($L$5="Seventh"),key!AC158,IF(AND($L$5="eighth"),key!AC258,"")))</f>
        <v/>
      </c>
      <c r="AT26" s="224" t="str">
        <f>IF(AND($L$5="sixth"),key!AD58,IF(AND($L$5="Seventh"),key!AD158,IF(AND($L$5="eighth"),key!AD258,"")))</f>
        <v/>
      </c>
      <c r="AU26" s="225">
        <v>78</v>
      </c>
      <c r="AV26" s="226" t="str">
        <f>IF(AND($L$5="sixth"),key!C86,IF(AND($L$5="Seventh"),key!C186,IF(AND($L$5="eighth"),key!C286,"")))</f>
        <v/>
      </c>
      <c r="AW26" s="226" t="str">
        <f>IF(AND($L$5="sixth"),key!D86,IF(AND($L$5="Seventh"),key!D186,IF(AND($L$5="eighth"),key!D286,"")))</f>
        <v/>
      </c>
      <c r="AX26" s="223" t="str">
        <f>IF(AND($L$5="sixth"),key!F86,IF(AND($L$5="Seventh"),key!F186,IF(AND($L$5="eighth"),key!F286,"")))</f>
        <v/>
      </c>
      <c r="AY26" s="223" t="str">
        <f>IF(AND($L$5="sixth"),key!G86,IF(AND($L$5="Seventh"),key!G186,IF(AND($L$5="eighth"),key!G286,"")))</f>
        <v/>
      </c>
      <c r="AZ26" s="223" t="str">
        <f>IF(AND($L$5="sixth"),key!H86,IF(AND($L$5="Seventh"),key!H186,IF(AND($L$5="eighth"),key!H286,"")))</f>
        <v/>
      </c>
      <c r="BA26" s="223" t="str">
        <f>IF(AND($L$5="sixth"),key!J86,IF(AND($L$5="Seventh"),key!J186,IF(AND($L$5="eighth"),key!J286,"")))</f>
        <v/>
      </c>
      <c r="BB26" s="223" t="str">
        <f>IF(AND($L$5="sixth"),key!K86,IF(AND($L$5="Seventh"),key!K186,IF(AND($L$5="eighth"),key!K286,"")))</f>
        <v/>
      </c>
      <c r="BC26" s="223" t="str">
        <f>IF(AND($L$5="sixth"),key!L86,IF(AND($L$5="Seventh"),key!L186,IF(AND($L$5="eighth"),key!L286,"")))</f>
        <v/>
      </c>
      <c r="BD26" s="223" t="str">
        <f>IF(AND($L$5="sixth"),key!N86,IF(AND($L$5="Seventh"),key!N186,IF(AND($L$5="eighth"),key!N286,"")))</f>
        <v/>
      </c>
      <c r="BE26" s="223" t="str">
        <f>IF(AND($L$5="sixth"),key!O86,IF(AND($L$5="Seventh"),key!O186,IF(AND($L$5="eighth"),key!O286,"")))</f>
        <v/>
      </c>
      <c r="BF26" s="223" t="str">
        <f>IF(AND($L$5="sixth"),key!P86,IF(AND($L$5="Seventh"),key!P186,IF(AND($L$5="eighth"),key!P286,"")))</f>
        <v/>
      </c>
      <c r="BG26" s="223" t="str">
        <f>IF(AND($L$5="sixth"),key!R86,IF(AND($L$5="Seventh"),key!R186,IF(AND($L$5="eighth"),key!R286,"")))</f>
        <v/>
      </c>
      <c r="BH26" s="223" t="str">
        <f>IF(AND($L$5="sixth"),key!S86,IF(AND($L$5="Seventh"),key!S186,IF(AND($L$5="eighth"),key!S286,"")))</f>
        <v/>
      </c>
      <c r="BI26" s="223" t="str">
        <f>IF(AND($L$5="sixth"),key!T86,IF(AND($L$5="Seventh"),key!T186,IF(AND($L$5="eighth"),key!T286,"")))</f>
        <v/>
      </c>
      <c r="BJ26" s="223" t="str">
        <f>IF(AND($L$5="sixth"),key!V86,IF(AND($L$5="Seventh"),key!V186,IF(AND($L$5="eighth"),key!V286,"")))</f>
        <v/>
      </c>
      <c r="BK26" s="223" t="str">
        <f>IF(AND($L$5="sixth"),key!W86,IF(AND($L$5="Seventh"),key!W186,IF(AND($L$5="eighth"),key!W286,"")))</f>
        <v/>
      </c>
      <c r="BL26" s="223" t="str">
        <f>IF(AND($L$5="sixth"),key!X86,IF(AND($L$5="Seventh"),key!X186,IF(AND($L$5="eighth"),key!X286,"")))</f>
        <v/>
      </c>
      <c r="BM26" s="223" t="str">
        <f>IF(AND($L$5="sixth"),key!Z86,IF(AND($L$5="Seventh"),key!Z186,IF(AND($L$5="eighth"),key!Z286,"")))</f>
        <v/>
      </c>
      <c r="BN26" s="223" t="str">
        <f>IF(AND($L$5="sixth"),key!AA86,IF(AND($L$5="Seventh"),key!AA186,IF(AND($L$5="eighth"),key!AA286,"")))</f>
        <v/>
      </c>
      <c r="BO26" s="223" t="str">
        <f>IF(AND($L$5="sixth"),key!AB86,IF(AND($L$5="Seventh"),key!AB186,IF(AND($L$5="eighth"),key!AB286,"")))</f>
        <v/>
      </c>
      <c r="BP26" s="223" t="str">
        <f>IF(AND($L$5="sixth"),key!AC86,IF(AND($L$5="Seventh"),key!AC186,IF(AND($L$5="eighth"),key!AC286,"")))</f>
        <v/>
      </c>
      <c r="BQ26" s="224" t="str">
        <f>IF(AND($L$5="sixth"),key!AD86,IF(AND($L$5="Seventh"),key!AD186,IF(AND($L$5="eighth"),key!AD286,"")))</f>
        <v/>
      </c>
    </row>
    <row r="27" spans="1:91" ht="15" customHeight="1">
      <c r="A27" s="221">
        <v>18</v>
      </c>
      <c r="B27" s="98" t="str">
        <f>IF(AND($L$5="sixth"),key!C26,IF(AND($L$5="Seventh"),key!C126,IF(AND($L$5="eighth"),key!C226,"")))</f>
        <v/>
      </c>
      <c r="C27" s="98" t="str">
        <f>IF(AND($L$5="sixth"),key!D26,IF(AND($L$5="Seventh"),key!D126,IF(AND($L$5="eighth"),key!D226,"")))</f>
        <v/>
      </c>
      <c r="D27" s="93" t="str">
        <f>IF(AND($L$5="sixth"),key!F26,IF(AND($L$5="Seventh"),key!F126,IF(AND($L$5="eighth"),key!F226,"")))</f>
        <v/>
      </c>
      <c r="E27" s="93" t="str">
        <f>IF(AND($L$5="sixth"),key!G26,IF(AND($L$5="Seventh"),key!G126,IF(AND($L$5="eighth"),key!G226,"")))</f>
        <v/>
      </c>
      <c r="F27" s="93" t="str">
        <f>IF(AND($L$5="sixth"),key!H26,IF(AND($L$5="Seventh"),key!H126,IF(AND($L$5="eighth"),key!H226,"")))</f>
        <v/>
      </c>
      <c r="G27" s="96" t="str">
        <f>IF(AND($L$5="sixth"),key!J26,IF(AND($L$5="Seventh"),key!J126,IF(AND($L$5="eighth"),key!J226,"")))</f>
        <v/>
      </c>
      <c r="H27" s="96" t="str">
        <f>IF(AND($L$5="sixth"),key!K26,IF(AND($L$5="Seventh"),key!K126,IF(AND($L$5="eighth"),key!K226,"")))</f>
        <v/>
      </c>
      <c r="I27" s="96" t="str">
        <f>IF(AND($L$5="sixth"),key!L26,IF(AND($L$5="Seventh"),key!L126,IF(AND($L$5="eighth"),key!L226,"")))</f>
        <v/>
      </c>
      <c r="J27" s="96" t="str">
        <f>IF(AND($L$5="sixth"),key!N26,IF(AND($L$5="Seventh"),key!N126,IF(AND($L$5="eighth"),key!N226,"")))</f>
        <v/>
      </c>
      <c r="K27" s="96" t="str">
        <f>IF(AND($L$5="sixth"),key!O26,IF(AND($L$5="Seventh"),key!O126,IF(AND($L$5="eighth"),key!O226,"")))</f>
        <v/>
      </c>
      <c r="L27" s="96" t="str">
        <f>IF(AND($L$5="sixth"),key!P26,IF(AND($L$5="Seventh"),key!P126,IF(AND($L$5="eighth"),key!P226,"")))</f>
        <v/>
      </c>
      <c r="M27" s="96" t="str">
        <f>IF(AND($L$5="sixth"),key!R26,IF(AND($L$5="Seventh"),key!R126,IF(AND($L$5="eighth"),key!R226,"")))</f>
        <v/>
      </c>
      <c r="N27" s="96" t="str">
        <f>IF(AND($L$5="sixth"),key!S26,IF(AND($L$5="Seventh"),key!S126,IF(AND($L$5="eighth"),key!S226,"")))</f>
        <v/>
      </c>
      <c r="O27" s="96" t="str">
        <f>IF(AND($L$5="sixth"),key!T26,IF(AND($L$5="Seventh"),key!T126,IF(AND($L$5="eighth"),key!T226,"")))</f>
        <v/>
      </c>
      <c r="P27" s="96" t="str">
        <f>IF(AND($L$5="sixth"),key!V26,IF(AND($L$5="Seventh"),key!V126,IF(AND($L$5="eighth"),key!V226,"")))</f>
        <v/>
      </c>
      <c r="Q27" s="96" t="str">
        <f>IF(AND($L$5="sixth"),key!W26,IF(AND($L$5="Seventh"),key!W126,IF(AND($L$5="eighth"),key!W226,"")))</f>
        <v/>
      </c>
      <c r="R27" s="96" t="str">
        <f>IF(AND($L$5="sixth"),key!X26,IF(AND($L$5="Seventh"),key!X126,IF(AND($L$5="eighth"),key!X226,"")))</f>
        <v/>
      </c>
      <c r="S27" s="96" t="str">
        <f>IF(AND($L$5="sixth"),key!Z26,IF(AND($L$5="Seventh"),key!Z126,IF(AND($L$5="eighth"),key!Z226,"")))</f>
        <v/>
      </c>
      <c r="T27" s="96" t="str">
        <f>IF(AND($L$5="sixth"),key!AA26,IF(AND($L$5="Seventh"),key!AA126,IF(AND($L$5="eighth"),key!AA226,"")))</f>
        <v/>
      </c>
      <c r="U27" s="96" t="str">
        <f>IF(AND($L$5="sixth"),key!AB26,IF(AND($L$5="Seventh"),key!AB126,IF(AND($L$5="eighth"),key!AB226,"")))</f>
        <v/>
      </c>
      <c r="V27" s="96" t="str">
        <f>IF(AND($L$5="sixth"),key!AC26,IF(AND($L$5="Seventh"),key!AC126,IF(AND($L$5="eighth"),key!AC226,"")))</f>
        <v/>
      </c>
      <c r="W27" s="230" t="str">
        <f>IF(AND($L$5="sixth"),key!AD26,IF(AND($L$5="Seventh"),key!AD126,IF(AND($L$5="eighth"),key!AD226,"")))</f>
        <v/>
      </c>
      <c r="X27" s="221">
        <v>51</v>
      </c>
      <c r="Y27" s="222" t="str">
        <f>IF(AND($L$5="sixth"),key!C59,IF(AND($L$5="Seventh"),key!C159,IF(AND($L$5="eighth"),key!C259,"")))</f>
        <v/>
      </c>
      <c r="Z27" s="222" t="str">
        <f>IF(AND($L$5="sixth"),key!D59,IF(AND($L$5="Seventh"),key!D159,IF(AND($L$5="eighth"),key!D259,"")))</f>
        <v/>
      </c>
      <c r="AA27" s="223" t="str">
        <f>IF(AND($L$5="sixth"),key!F59,IF(AND($L$5="Seventh"),key!F159,IF(AND($L$5="eighth"),key!F259,"")))</f>
        <v/>
      </c>
      <c r="AB27" s="223" t="str">
        <f>IF(AND($L$5="sixth"),key!G59,IF(AND($L$5="Seventh"),key!G159,IF(AND($L$5="eighth"),key!G259,"")))</f>
        <v/>
      </c>
      <c r="AC27" s="223" t="str">
        <f>IF(AND($L$5="sixth"),key!H59,IF(AND($L$5="Seventh"),key!H159,IF(AND($L$5="eighth"),key!H259,"")))</f>
        <v/>
      </c>
      <c r="AD27" s="223" t="str">
        <f>IF(AND($L$5="sixth"),key!J59,IF(AND($L$5="Seventh"),key!J159,IF(AND($L$5="eighth"),key!J259,"")))</f>
        <v/>
      </c>
      <c r="AE27" s="223" t="str">
        <f>IF(AND($L$5="sixth"),key!K59,IF(AND($L$5="Seventh"),key!K159,IF(AND($L$5="eighth"),key!K259,"")))</f>
        <v/>
      </c>
      <c r="AF27" s="223" t="str">
        <f>IF(AND($L$5="sixth"),key!L59,IF(AND($L$5="Seventh"),key!L159,IF(AND($L$5="eighth"),key!L259,"")))</f>
        <v/>
      </c>
      <c r="AG27" s="223" t="str">
        <f>IF(AND($L$5="sixth"),key!N59,IF(AND($L$5="Seventh"),key!N159,IF(AND($L$5="eighth"),key!N259,"")))</f>
        <v/>
      </c>
      <c r="AH27" s="223" t="str">
        <f>IF(AND($L$5="sixth"),key!O59,IF(AND($L$5="Seventh"),key!O159,IF(AND($L$5="eighth"),key!O259,"")))</f>
        <v/>
      </c>
      <c r="AI27" s="223" t="str">
        <f>IF(AND($L$5="sixth"),key!P59,IF(AND($L$5="Seventh"),key!P159,IF(AND($L$5="eighth"),key!P259,"")))</f>
        <v/>
      </c>
      <c r="AJ27" s="223" t="str">
        <f>IF(AND($L$5="sixth"),key!R59,IF(AND($L$5="Seventh"),key!R159,IF(AND($L$5="eighth"),key!R259,"")))</f>
        <v/>
      </c>
      <c r="AK27" s="223" t="str">
        <f>IF(AND($L$5="sixth"),key!S59,IF(AND($L$5="Seventh"),key!S159,IF(AND($L$5="eighth"),key!S259,"")))</f>
        <v/>
      </c>
      <c r="AL27" s="223" t="str">
        <f>IF(AND($L$5="sixth"),key!T59,IF(AND($L$5="Seventh"),key!T159,IF(AND($L$5="eighth"),key!T259,"")))</f>
        <v/>
      </c>
      <c r="AM27" s="223" t="str">
        <f>IF(AND($L$5="sixth"),key!V59,IF(AND($L$5="Seventh"),key!V159,IF(AND($L$5="eighth"),key!V259,"")))</f>
        <v/>
      </c>
      <c r="AN27" s="223" t="str">
        <f>IF(AND($L$5="sixth"),key!W59,IF(AND($L$5="Seventh"),key!W159,IF(AND($L$5="eighth"),key!W259,"")))</f>
        <v/>
      </c>
      <c r="AO27" s="223" t="str">
        <f>IF(AND($L$5="sixth"),key!X59,IF(AND($L$5="Seventh"),key!X159,IF(AND($L$5="eighth"),key!X259,"")))</f>
        <v/>
      </c>
      <c r="AP27" s="223" t="str">
        <f>IF(AND($L$5="sixth"),key!Z59,IF(AND($L$5="Seventh"),key!Z159,IF(AND($L$5="eighth"),key!Z259,"")))</f>
        <v/>
      </c>
      <c r="AQ27" s="223" t="str">
        <f>IF(AND($L$5="sixth"),key!AA59,IF(AND($L$5="Seventh"),key!AA159,IF(AND($L$5="eighth"),key!AA259,"")))</f>
        <v/>
      </c>
      <c r="AR27" s="223" t="str">
        <f>IF(AND($L$5="sixth"),key!AB59,IF(AND($L$5="Seventh"),key!AB159,IF(AND($L$5="eighth"),key!AB259,"")))</f>
        <v/>
      </c>
      <c r="AS27" s="223" t="str">
        <f>IF(AND($L$5="sixth"),key!AC59,IF(AND($L$5="Seventh"),key!AC159,IF(AND($L$5="eighth"),key!AC259,"")))</f>
        <v/>
      </c>
      <c r="AT27" s="224" t="str">
        <f>IF(AND($L$5="sixth"),key!AD59,IF(AND($L$5="Seventh"),key!AD159,IF(AND($L$5="eighth"),key!AD259,"")))</f>
        <v/>
      </c>
      <c r="AU27" s="225">
        <v>79</v>
      </c>
      <c r="AV27" s="226" t="str">
        <f>IF(AND($L$5="sixth"),key!C87,IF(AND($L$5="Seventh"),key!C187,IF(AND($L$5="eighth"),key!C287,"")))</f>
        <v/>
      </c>
      <c r="AW27" s="226" t="str">
        <f>IF(AND($L$5="sixth"),key!D87,IF(AND($L$5="Seventh"),key!D187,IF(AND($L$5="eighth"),key!D287,"")))</f>
        <v/>
      </c>
      <c r="AX27" s="223" t="str">
        <f>IF(AND($L$5="sixth"),key!F87,IF(AND($L$5="Seventh"),key!F187,IF(AND($L$5="eighth"),key!F287,"")))</f>
        <v/>
      </c>
      <c r="AY27" s="223" t="str">
        <f>IF(AND($L$5="sixth"),key!G87,IF(AND($L$5="Seventh"),key!G187,IF(AND($L$5="eighth"),key!G287,"")))</f>
        <v/>
      </c>
      <c r="AZ27" s="223" t="str">
        <f>IF(AND($L$5="sixth"),key!H87,IF(AND($L$5="Seventh"),key!H187,IF(AND($L$5="eighth"),key!H287,"")))</f>
        <v/>
      </c>
      <c r="BA27" s="223" t="str">
        <f>IF(AND($L$5="sixth"),key!J87,IF(AND($L$5="Seventh"),key!J187,IF(AND($L$5="eighth"),key!J287,"")))</f>
        <v/>
      </c>
      <c r="BB27" s="223" t="str">
        <f>IF(AND($L$5="sixth"),key!K87,IF(AND($L$5="Seventh"),key!K187,IF(AND($L$5="eighth"),key!K287,"")))</f>
        <v/>
      </c>
      <c r="BC27" s="223" t="str">
        <f>IF(AND($L$5="sixth"),key!L87,IF(AND($L$5="Seventh"),key!L187,IF(AND($L$5="eighth"),key!L287,"")))</f>
        <v/>
      </c>
      <c r="BD27" s="223" t="str">
        <f>IF(AND($L$5="sixth"),key!N87,IF(AND($L$5="Seventh"),key!N187,IF(AND($L$5="eighth"),key!N287,"")))</f>
        <v/>
      </c>
      <c r="BE27" s="223" t="str">
        <f>IF(AND($L$5="sixth"),key!O87,IF(AND($L$5="Seventh"),key!O187,IF(AND($L$5="eighth"),key!O287,"")))</f>
        <v/>
      </c>
      <c r="BF27" s="223" t="str">
        <f>IF(AND($L$5="sixth"),key!P87,IF(AND($L$5="Seventh"),key!P187,IF(AND($L$5="eighth"),key!P287,"")))</f>
        <v/>
      </c>
      <c r="BG27" s="223" t="str">
        <f>IF(AND($L$5="sixth"),key!R87,IF(AND($L$5="Seventh"),key!R187,IF(AND($L$5="eighth"),key!R287,"")))</f>
        <v/>
      </c>
      <c r="BH27" s="223" t="str">
        <f>IF(AND($L$5="sixth"),key!S87,IF(AND($L$5="Seventh"),key!S187,IF(AND($L$5="eighth"),key!S287,"")))</f>
        <v/>
      </c>
      <c r="BI27" s="223" t="str">
        <f>IF(AND($L$5="sixth"),key!T87,IF(AND($L$5="Seventh"),key!T187,IF(AND($L$5="eighth"),key!T287,"")))</f>
        <v/>
      </c>
      <c r="BJ27" s="223" t="str">
        <f>IF(AND($L$5="sixth"),key!V87,IF(AND($L$5="Seventh"),key!V187,IF(AND($L$5="eighth"),key!V287,"")))</f>
        <v/>
      </c>
      <c r="BK27" s="223" t="str">
        <f>IF(AND($L$5="sixth"),key!W87,IF(AND($L$5="Seventh"),key!W187,IF(AND($L$5="eighth"),key!W287,"")))</f>
        <v/>
      </c>
      <c r="BL27" s="223" t="str">
        <f>IF(AND($L$5="sixth"),key!X87,IF(AND($L$5="Seventh"),key!X187,IF(AND($L$5="eighth"),key!X287,"")))</f>
        <v/>
      </c>
      <c r="BM27" s="223" t="str">
        <f>IF(AND($L$5="sixth"),key!Z87,IF(AND($L$5="Seventh"),key!Z187,IF(AND($L$5="eighth"),key!Z287,"")))</f>
        <v/>
      </c>
      <c r="BN27" s="223" t="str">
        <f>IF(AND($L$5="sixth"),key!AA87,IF(AND($L$5="Seventh"),key!AA187,IF(AND($L$5="eighth"),key!AA287,"")))</f>
        <v/>
      </c>
      <c r="BO27" s="223" t="str">
        <f>IF(AND($L$5="sixth"),key!AB87,IF(AND($L$5="Seventh"),key!AB187,IF(AND($L$5="eighth"),key!AB287,"")))</f>
        <v/>
      </c>
      <c r="BP27" s="223" t="str">
        <f>IF(AND($L$5="sixth"),key!AC87,IF(AND($L$5="Seventh"),key!AC187,IF(AND($L$5="eighth"),key!AC287,"")))</f>
        <v/>
      </c>
      <c r="BQ27" s="224" t="str">
        <f>IF(AND($L$5="sixth"),key!AD87,IF(AND($L$5="Seventh"),key!AD187,IF(AND($L$5="eighth"),key!AD287,"")))</f>
        <v/>
      </c>
    </row>
    <row r="28" spans="1:91" ht="15" customHeight="1">
      <c r="A28" s="221">
        <v>19</v>
      </c>
      <c r="B28" s="98" t="str">
        <f>IF(AND($L$5="sixth"),key!C27,IF(AND($L$5="Seventh"),key!C127,IF(AND($L$5="eighth"),key!C227,"")))</f>
        <v/>
      </c>
      <c r="C28" s="98" t="str">
        <f>IF(AND($L$5="sixth"),key!D27,IF(AND($L$5="Seventh"),key!D127,IF(AND($L$5="eighth"),key!D227,"")))</f>
        <v/>
      </c>
      <c r="D28" s="93" t="str">
        <f>IF(AND($L$5="sixth"),key!F27,IF(AND($L$5="Seventh"),key!F127,IF(AND($L$5="eighth"),key!F227,"")))</f>
        <v/>
      </c>
      <c r="E28" s="93" t="str">
        <f>IF(AND($L$5="sixth"),key!G27,IF(AND($L$5="Seventh"),key!G127,IF(AND($L$5="eighth"),key!G227,"")))</f>
        <v/>
      </c>
      <c r="F28" s="93" t="str">
        <f>IF(AND($L$5="sixth"),key!H27,IF(AND($L$5="Seventh"),key!H127,IF(AND($L$5="eighth"),key!H227,"")))</f>
        <v/>
      </c>
      <c r="G28" s="96" t="str">
        <f>IF(AND($L$5="sixth"),key!J27,IF(AND($L$5="Seventh"),key!J127,IF(AND($L$5="eighth"),key!J227,"")))</f>
        <v/>
      </c>
      <c r="H28" s="96" t="str">
        <f>IF(AND($L$5="sixth"),key!K27,IF(AND($L$5="Seventh"),key!K127,IF(AND($L$5="eighth"),key!K227,"")))</f>
        <v/>
      </c>
      <c r="I28" s="96" t="str">
        <f>IF(AND($L$5="sixth"),key!L27,IF(AND($L$5="Seventh"),key!L127,IF(AND($L$5="eighth"),key!L227,"")))</f>
        <v/>
      </c>
      <c r="J28" s="96" t="str">
        <f>IF(AND($L$5="sixth"),key!N27,IF(AND($L$5="Seventh"),key!N127,IF(AND($L$5="eighth"),key!N227,"")))</f>
        <v/>
      </c>
      <c r="K28" s="96" t="str">
        <f>IF(AND($L$5="sixth"),key!O27,IF(AND($L$5="Seventh"),key!O127,IF(AND($L$5="eighth"),key!O227,"")))</f>
        <v/>
      </c>
      <c r="L28" s="96" t="str">
        <f>IF(AND($L$5="sixth"),key!P27,IF(AND($L$5="Seventh"),key!P127,IF(AND($L$5="eighth"),key!P227,"")))</f>
        <v/>
      </c>
      <c r="M28" s="96" t="str">
        <f>IF(AND($L$5="sixth"),key!R27,IF(AND($L$5="Seventh"),key!R127,IF(AND($L$5="eighth"),key!R227,"")))</f>
        <v/>
      </c>
      <c r="N28" s="96" t="str">
        <f>IF(AND($L$5="sixth"),key!S27,IF(AND($L$5="Seventh"),key!S127,IF(AND($L$5="eighth"),key!S227,"")))</f>
        <v/>
      </c>
      <c r="O28" s="96" t="str">
        <f>IF(AND($L$5="sixth"),key!T27,IF(AND($L$5="Seventh"),key!T127,IF(AND($L$5="eighth"),key!T227,"")))</f>
        <v/>
      </c>
      <c r="P28" s="96" t="str">
        <f>IF(AND($L$5="sixth"),key!V27,IF(AND($L$5="Seventh"),key!V127,IF(AND($L$5="eighth"),key!V227,"")))</f>
        <v/>
      </c>
      <c r="Q28" s="96" t="str">
        <f>IF(AND($L$5="sixth"),key!W27,IF(AND($L$5="Seventh"),key!W127,IF(AND($L$5="eighth"),key!W227,"")))</f>
        <v/>
      </c>
      <c r="R28" s="96" t="str">
        <f>IF(AND($L$5="sixth"),key!X27,IF(AND($L$5="Seventh"),key!X127,IF(AND($L$5="eighth"),key!X227,"")))</f>
        <v/>
      </c>
      <c r="S28" s="96" t="str">
        <f>IF(AND($L$5="sixth"),key!Z27,IF(AND($L$5="Seventh"),key!Z127,IF(AND($L$5="eighth"),key!Z227,"")))</f>
        <v/>
      </c>
      <c r="T28" s="96" t="str">
        <f>IF(AND($L$5="sixth"),key!AA27,IF(AND($L$5="Seventh"),key!AA127,IF(AND($L$5="eighth"),key!AA227,"")))</f>
        <v/>
      </c>
      <c r="U28" s="96" t="str">
        <f>IF(AND($L$5="sixth"),key!AB27,IF(AND($L$5="Seventh"),key!AB127,IF(AND($L$5="eighth"),key!AB227,"")))</f>
        <v/>
      </c>
      <c r="V28" s="96" t="str">
        <f>IF(AND($L$5="sixth"),key!AC27,IF(AND($L$5="Seventh"),key!AC127,IF(AND($L$5="eighth"),key!AC227,"")))</f>
        <v/>
      </c>
      <c r="W28" s="230" t="str">
        <f>IF(AND($L$5="sixth"),key!AD27,IF(AND($L$5="Seventh"),key!AD127,IF(AND($L$5="eighth"),key!AD227,"")))</f>
        <v/>
      </c>
      <c r="X28" s="221">
        <v>52</v>
      </c>
      <c r="Y28" s="222" t="str">
        <f>IF(AND($L$5="sixth"),key!C60,IF(AND($L$5="Seventh"),key!C160,IF(AND($L$5="eighth"),key!C260,"")))</f>
        <v/>
      </c>
      <c r="Z28" s="222" t="str">
        <f>IF(AND($L$5="sixth"),key!D60,IF(AND($L$5="Seventh"),key!D160,IF(AND($L$5="eighth"),key!D260,"")))</f>
        <v/>
      </c>
      <c r="AA28" s="223" t="str">
        <f>IF(AND($L$5="sixth"),key!F60,IF(AND($L$5="Seventh"),key!F160,IF(AND($L$5="eighth"),key!F260,"")))</f>
        <v/>
      </c>
      <c r="AB28" s="223" t="str">
        <f>IF(AND($L$5="sixth"),key!G60,IF(AND($L$5="Seventh"),key!G160,IF(AND($L$5="eighth"),key!G260,"")))</f>
        <v/>
      </c>
      <c r="AC28" s="223" t="str">
        <f>IF(AND($L$5="sixth"),key!H60,IF(AND($L$5="Seventh"),key!H160,IF(AND($L$5="eighth"),key!H260,"")))</f>
        <v/>
      </c>
      <c r="AD28" s="223" t="str">
        <f>IF(AND($L$5="sixth"),key!J60,IF(AND($L$5="Seventh"),key!J160,IF(AND($L$5="eighth"),key!J260,"")))</f>
        <v/>
      </c>
      <c r="AE28" s="223" t="str">
        <f>IF(AND($L$5="sixth"),key!K60,IF(AND($L$5="Seventh"),key!K160,IF(AND($L$5="eighth"),key!K260,"")))</f>
        <v/>
      </c>
      <c r="AF28" s="223" t="str">
        <f>IF(AND($L$5="sixth"),key!L60,IF(AND($L$5="Seventh"),key!L160,IF(AND($L$5="eighth"),key!L260,"")))</f>
        <v/>
      </c>
      <c r="AG28" s="223" t="str">
        <f>IF(AND($L$5="sixth"),key!N60,IF(AND($L$5="Seventh"),key!N160,IF(AND($L$5="eighth"),key!N260,"")))</f>
        <v/>
      </c>
      <c r="AH28" s="223" t="str">
        <f>IF(AND($L$5="sixth"),key!O60,IF(AND($L$5="Seventh"),key!O160,IF(AND($L$5="eighth"),key!O260,"")))</f>
        <v/>
      </c>
      <c r="AI28" s="223" t="str">
        <f>IF(AND($L$5="sixth"),key!P60,IF(AND($L$5="Seventh"),key!P160,IF(AND($L$5="eighth"),key!P260,"")))</f>
        <v/>
      </c>
      <c r="AJ28" s="223" t="str">
        <f>IF(AND($L$5="sixth"),key!R60,IF(AND($L$5="Seventh"),key!R160,IF(AND($L$5="eighth"),key!R260,"")))</f>
        <v/>
      </c>
      <c r="AK28" s="223" t="str">
        <f>IF(AND($L$5="sixth"),key!S60,IF(AND($L$5="Seventh"),key!S160,IF(AND($L$5="eighth"),key!S260,"")))</f>
        <v/>
      </c>
      <c r="AL28" s="223" t="str">
        <f>IF(AND($L$5="sixth"),key!T60,IF(AND($L$5="Seventh"),key!T160,IF(AND($L$5="eighth"),key!T260,"")))</f>
        <v/>
      </c>
      <c r="AM28" s="223" t="str">
        <f>IF(AND($L$5="sixth"),key!V60,IF(AND($L$5="Seventh"),key!V160,IF(AND($L$5="eighth"),key!V260,"")))</f>
        <v/>
      </c>
      <c r="AN28" s="223" t="str">
        <f>IF(AND($L$5="sixth"),key!W60,IF(AND($L$5="Seventh"),key!W160,IF(AND($L$5="eighth"),key!W260,"")))</f>
        <v/>
      </c>
      <c r="AO28" s="223" t="str">
        <f>IF(AND($L$5="sixth"),key!X60,IF(AND($L$5="Seventh"),key!X160,IF(AND($L$5="eighth"),key!X260,"")))</f>
        <v/>
      </c>
      <c r="AP28" s="223" t="str">
        <f>IF(AND($L$5="sixth"),key!Z60,IF(AND($L$5="Seventh"),key!Z160,IF(AND($L$5="eighth"),key!Z260,"")))</f>
        <v/>
      </c>
      <c r="AQ28" s="223" t="str">
        <f>IF(AND($L$5="sixth"),key!AA60,IF(AND($L$5="Seventh"),key!AA160,IF(AND($L$5="eighth"),key!AA260,"")))</f>
        <v/>
      </c>
      <c r="AR28" s="223" t="str">
        <f>IF(AND($L$5="sixth"),key!AB60,IF(AND($L$5="Seventh"),key!AB160,IF(AND($L$5="eighth"),key!AB260,"")))</f>
        <v/>
      </c>
      <c r="AS28" s="223" t="str">
        <f>IF(AND($L$5="sixth"),key!AC60,IF(AND($L$5="Seventh"),key!AC160,IF(AND($L$5="eighth"),key!AC260,"")))</f>
        <v/>
      </c>
      <c r="AT28" s="224" t="str">
        <f>IF(AND($L$5="sixth"),key!AD60,IF(AND($L$5="Seventh"),key!AD160,IF(AND($L$5="eighth"),key!AD260,"")))</f>
        <v/>
      </c>
      <c r="AU28" s="225">
        <v>80</v>
      </c>
      <c r="AV28" s="226" t="str">
        <f>IF(AND($L$5="sixth"),key!C88,IF(AND($L$5="Seventh"),key!C188,IF(AND($L$5="eighth"),key!C288,"")))</f>
        <v/>
      </c>
      <c r="AW28" s="226" t="str">
        <f>IF(AND($L$5="sixth"),key!D88,IF(AND($L$5="Seventh"),key!D188,IF(AND($L$5="eighth"),key!D288,"")))</f>
        <v/>
      </c>
      <c r="AX28" s="223" t="str">
        <f>IF(AND($L$5="sixth"),key!F88,IF(AND($L$5="Seventh"),key!F188,IF(AND($L$5="eighth"),key!F288,"")))</f>
        <v/>
      </c>
      <c r="AY28" s="223" t="str">
        <f>IF(AND($L$5="sixth"),key!G88,IF(AND($L$5="Seventh"),key!G188,IF(AND($L$5="eighth"),key!G288,"")))</f>
        <v/>
      </c>
      <c r="AZ28" s="223" t="str">
        <f>IF(AND($L$5="sixth"),key!H88,IF(AND($L$5="Seventh"),key!H188,IF(AND($L$5="eighth"),key!H288,"")))</f>
        <v/>
      </c>
      <c r="BA28" s="223" t="str">
        <f>IF(AND($L$5="sixth"),key!J88,IF(AND($L$5="Seventh"),key!J188,IF(AND($L$5="eighth"),key!J288,"")))</f>
        <v/>
      </c>
      <c r="BB28" s="223" t="str">
        <f>IF(AND($L$5="sixth"),key!K88,IF(AND($L$5="Seventh"),key!K188,IF(AND($L$5="eighth"),key!K288,"")))</f>
        <v/>
      </c>
      <c r="BC28" s="223" t="str">
        <f>IF(AND($L$5="sixth"),key!L88,IF(AND($L$5="Seventh"),key!L188,IF(AND($L$5="eighth"),key!L288,"")))</f>
        <v/>
      </c>
      <c r="BD28" s="223" t="str">
        <f>IF(AND($L$5="sixth"),key!N88,IF(AND($L$5="Seventh"),key!N188,IF(AND($L$5="eighth"),key!N288,"")))</f>
        <v/>
      </c>
      <c r="BE28" s="223" t="str">
        <f>IF(AND($L$5="sixth"),key!O88,IF(AND($L$5="Seventh"),key!O188,IF(AND($L$5="eighth"),key!O288,"")))</f>
        <v/>
      </c>
      <c r="BF28" s="223" t="str">
        <f>IF(AND($L$5="sixth"),key!P88,IF(AND($L$5="Seventh"),key!P188,IF(AND($L$5="eighth"),key!P288,"")))</f>
        <v/>
      </c>
      <c r="BG28" s="223" t="str">
        <f>IF(AND($L$5="sixth"),key!R88,IF(AND($L$5="Seventh"),key!R188,IF(AND($L$5="eighth"),key!R288,"")))</f>
        <v/>
      </c>
      <c r="BH28" s="223" t="str">
        <f>IF(AND($L$5="sixth"),key!S88,IF(AND($L$5="Seventh"),key!S188,IF(AND($L$5="eighth"),key!S288,"")))</f>
        <v/>
      </c>
      <c r="BI28" s="223" t="str">
        <f>IF(AND($L$5="sixth"),key!T88,IF(AND($L$5="Seventh"),key!T188,IF(AND($L$5="eighth"),key!T288,"")))</f>
        <v/>
      </c>
      <c r="BJ28" s="223" t="str">
        <f>IF(AND($L$5="sixth"),key!V88,IF(AND($L$5="Seventh"),key!V188,IF(AND($L$5="eighth"),key!V288,"")))</f>
        <v/>
      </c>
      <c r="BK28" s="223" t="str">
        <f>IF(AND($L$5="sixth"),key!W88,IF(AND($L$5="Seventh"),key!W188,IF(AND($L$5="eighth"),key!W288,"")))</f>
        <v/>
      </c>
      <c r="BL28" s="223" t="str">
        <f>IF(AND($L$5="sixth"),key!X88,IF(AND($L$5="Seventh"),key!X188,IF(AND($L$5="eighth"),key!X288,"")))</f>
        <v/>
      </c>
      <c r="BM28" s="223" t="str">
        <f>IF(AND($L$5="sixth"),key!Z88,IF(AND($L$5="Seventh"),key!Z188,IF(AND($L$5="eighth"),key!Z288,"")))</f>
        <v/>
      </c>
      <c r="BN28" s="223" t="str">
        <f>IF(AND($L$5="sixth"),key!AA88,IF(AND($L$5="Seventh"),key!AA188,IF(AND($L$5="eighth"),key!AA288,"")))</f>
        <v/>
      </c>
      <c r="BO28" s="223" t="str">
        <f>IF(AND($L$5="sixth"),key!AB88,IF(AND($L$5="Seventh"),key!AB188,IF(AND($L$5="eighth"),key!AB288,"")))</f>
        <v/>
      </c>
      <c r="BP28" s="223" t="str">
        <f>IF(AND($L$5="sixth"),key!AC88,IF(AND($L$5="Seventh"),key!AC188,IF(AND($L$5="eighth"),key!AC288,"")))</f>
        <v/>
      </c>
      <c r="BQ28" s="224" t="str">
        <f>IF(AND($L$5="sixth"),key!AD88,IF(AND($L$5="Seventh"),key!AD188,IF(AND($L$5="eighth"),key!AD288,"")))</f>
        <v/>
      </c>
    </row>
    <row r="29" spans="1:91" ht="15" customHeight="1">
      <c r="A29" s="221">
        <v>20</v>
      </c>
      <c r="B29" s="98" t="str">
        <f>IF(AND($L$5="sixth"),key!C28,IF(AND($L$5="Seventh"),key!C128,IF(AND($L$5="eighth"),key!C228,"")))</f>
        <v/>
      </c>
      <c r="C29" s="98" t="str">
        <f>IF(AND($L$5="sixth"),key!D28,IF(AND($L$5="Seventh"),key!D128,IF(AND($L$5="eighth"),key!D228,"")))</f>
        <v/>
      </c>
      <c r="D29" s="93" t="str">
        <f>IF(AND($L$5="sixth"),key!F28,IF(AND($L$5="Seventh"),key!F128,IF(AND($L$5="eighth"),key!F228,"")))</f>
        <v/>
      </c>
      <c r="E29" s="93" t="str">
        <f>IF(AND($L$5="sixth"),key!G28,IF(AND($L$5="Seventh"),key!G128,IF(AND($L$5="eighth"),key!G228,"")))</f>
        <v/>
      </c>
      <c r="F29" s="93" t="str">
        <f>IF(AND($L$5="sixth"),key!H28,IF(AND($L$5="Seventh"),key!H128,IF(AND($L$5="eighth"),key!H228,"")))</f>
        <v/>
      </c>
      <c r="G29" s="96" t="str">
        <f>IF(AND($L$5="sixth"),key!J28,IF(AND($L$5="Seventh"),key!J128,IF(AND($L$5="eighth"),key!J228,"")))</f>
        <v/>
      </c>
      <c r="H29" s="96" t="str">
        <f>IF(AND($L$5="sixth"),key!K28,IF(AND($L$5="Seventh"),key!K128,IF(AND($L$5="eighth"),key!K228,"")))</f>
        <v/>
      </c>
      <c r="I29" s="96" t="str">
        <f>IF(AND($L$5="sixth"),key!L28,IF(AND($L$5="Seventh"),key!L128,IF(AND($L$5="eighth"),key!L228,"")))</f>
        <v/>
      </c>
      <c r="J29" s="96" t="str">
        <f>IF(AND($L$5="sixth"),key!N28,IF(AND($L$5="Seventh"),key!N128,IF(AND($L$5="eighth"),key!N228,"")))</f>
        <v/>
      </c>
      <c r="K29" s="96" t="str">
        <f>IF(AND($L$5="sixth"),key!O28,IF(AND($L$5="Seventh"),key!O128,IF(AND($L$5="eighth"),key!O228,"")))</f>
        <v/>
      </c>
      <c r="L29" s="96" t="str">
        <f>IF(AND($L$5="sixth"),key!P28,IF(AND($L$5="Seventh"),key!P128,IF(AND($L$5="eighth"),key!P228,"")))</f>
        <v/>
      </c>
      <c r="M29" s="96" t="str">
        <f>IF(AND($L$5="sixth"),key!R28,IF(AND($L$5="Seventh"),key!R128,IF(AND($L$5="eighth"),key!R228,"")))</f>
        <v/>
      </c>
      <c r="N29" s="96" t="str">
        <f>IF(AND($L$5="sixth"),key!S28,IF(AND($L$5="Seventh"),key!S128,IF(AND($L$5="eighth"),key!S228,"")))</f>
        <v/>
      </c>
      <c r="O29" s="96" t="str">
        <f>IF(AND($L$5="sixth"),key!T28,IF(AND($L$5="Seventh"),key!T128,IF(AND($L$5="eighth"),key!T228,"")))</f>
        <v/>
      </c>
      <c r="P29" s="96" t="str">
        <f>IF(AND($L$5="sixth"),key!V28,IF(AND($L$5="Seventh"),key!V128,IF(AND($L$5="eighth"),key!V228,"")))</f>
        <v/>
      </c>
      <c r="Q29" s="96" t="str">
        <f>IF(AND($L$5="sixth"),key!W28,IF(AND($L$5="Seventh"),key!W128,IF(AND($L$5="eighth"),key!W228,"")))</f>
        <v/>
      </c>
      <c r="R29" s="96" t="str">
        <f>IF(AND($L$5="sixth"),key!X28,IF(AND($L$5="Seventh"),key!X128,IF(AND($L$5="eighth"),key!X228,"")))</f>
        <v/>
      </c>
      <c r="S29" s="96" t="str">
        <f>IF(AND($L$5="sixth"),key!Z28,IF(AND($L$5="Seventh"),key!Z128,IF(AND($L$5="eighth"),key!Z228,"")))</f>
        <v/>
      </c>
      <c r="T29" s="96" t="str">
        <f>IF(AND($L$5="sixth"),key!AA28,IF(AND($L$5="Seventh"),key!AA128,IF(AND($L$5="eighth"),key!AA228,"")))</f>
        <v/>
      </c>
      <c r="U29" s="96" t="str">
        <f>IF(AND($L$5="sixth"),key!AB28,IF(AND($L$5="Seventh"),key!AB128,IF(AND($L$5="eighth"),key!AB228,"")))</f>
        <v/>
      </c>
      <c r="V29" s="96" t="str">
        <f>IF(AND($L$5="sixth"),key!AC28,IF(AND($L$5="Seventh"),key!AC128,IF(AND($L$5="eighth"),key!AC228,"")))</f>
        <v/>
      </c>
      <c r="W29" s="230" t="str">
        <f>IF(AND($L$5="sixth"),key!AD28,IF(AND($L$5="Seventh"),key!AD128,IF(AND($L$5="eighth"),key!AD228,"")))</f>
        <v/>
      </c>
      <c r="X29" s="221">
        <v>53</v>
      </c>
      <c r="Y29" s="222" t="str">
        <f>IF(AND($L$5="sixth"),key!C61,IF(AND($L$5="Seventh"),key!C161,IF(AND($L$5="eighth"),key!C261,"")))</f>
        <v/>
      </c>
      <c r="Z29" s="222" t="str">
        <f>IF(AND($L$5="sixth"),key!D61,IF(AND($L$5="Seventh"),key!D161,IF(AND($L$5="eighth"),key!D261,"")))</f>
        <v/>
      </c>
      <c r="AA29" s="223" t="str">
        <f>IF(AND($L$5="sixth"),key!F61,IF(AND($L$5="Seventh"),key!F161,IF(AND($L$5="eighth"),key!F261,"")))</f>
        <v/>
      </c>
      <c r="AB29" s="223" t="str">
        <f>IF(AND($L$5="sixth"),key!G61,IF(AND($L$5="Seventh"),key!G161,IF(AND($L$5="eighth"),key!G261,"")))</f>
        <v/>
      </c>
      <c r="AC29" s="223" t="str">
        <f>IF(AND($L$5="sixth"),key!H61,IF(AND($L$5="Seventh"),key!H161,IF(AND($L$5="eighth"),key!H261,"")))</f>
        <v/>
      </c>
      <c r="AD29" s="223" t="str">
        <f>IF(AND($L$5="sixth"),key!J61,IF(AND($L$5="Seventh"),key!J161,IF(AND($L$5="eighth"),key!J261,"")))</f>
        <v/>
      </c>
      <c r="AE29" s="223" t="str">
        <f>IF(AND($L$5="sixth"),key!K61,IF(AND($L$5="Seventh"),key!K161,IF(AND($L$5="eighth"),key!K261,"")))</f>
        <v/>
      </c>
      <c r="AF29" s="223" t="str">
        <f>IF(AND($L$5="sixth"),key!L61,IF(AND($L$5="Seventh"),key!L161,IF(AND($L$5="eighth"),key!L261,"")))</f>
        <v/>
      </c>
      <c r="AG29" s="223" t="str">
        <f>IF(AND($L$5="sixth"),key!N61,IF(AND($L$5="Seventh"),key!N161,IF(AND($L$5="eighth"),key!N261,"")))</f>
        <v/>
      </c>
      <c r="AH29" s="223" t="str">
        <f>IF(AND($L$5="sixth"),key!O61,IF(AND($L$5="Seventh"),key!O161,IF(AND($L$5="eighth"),key!O261,"")))</f>
        <v/>
      </c>
      <c r="AI29" s="223" t="str">
        <f>IF(AND($L$5="sixth"),key!P61,IF(AND($L$5="Seventh"),key!P161,IF(AND($L$5="eighth"),key!P261,"")))</f>
        <v/>
      </c>
      <c r="AJ29" s="223" t="str">
        <f>IF(AND($L$5="sixth"),key!R61,IF(AND($L$5="Seventh"),key!R161,IF(AND($L$5="eighth"),key!R261,"")))</f>
        <v/>
      </c>
      <c r="AK29" s="223" t="str">
        <f>IF(AND($L$5="sixth"),key!S61,IF(AND($L$5="Seventh"),key!S161,IF(AND($L$5="eighth"),key!S261,"")))</f>
        <v/>
      </c>
      <c r="AL29" s="223" t="str">
        <f>IF(AND($L$5="sixth"),key!T61,IF(AND($L$5="Seventh"),key!T161,IF(AND($L$5="eighth"),key!T261,"")))</f>
        <v/>
      </c>
      <c r="AM29" s="223" t="str">
        <f>IF(AND($L$5="sixth"),key!V61,IF(AND($L$5="Seventh"),key!V161,IF(AND($L$5="eighth"),key!V261,"")))</f>
        <v/>
      </c>
      <c r="AN29" s="223" t="str">
        <f>IF(AND($L$5="sixth"),key!W61,IF(AND($L$5="Seventh"),key!W161,IF(AND($L$5="eighth"),key!W261,"")))</f>
        <v/>
      </c>
      <c r="AO29" s="223" t="str">
        <f>IF(AND($L$5="sixth"),key!X61,IF(AND($L$5="Seventh"),key!X161,IF(AND($L$5="eighth"),key!X261,"")))</f>
        <v/>
      </c>
      <c r="AP29" s="223" t="str">
        <f>IF(AND($L$5="sixth"),key!Z61,IF(AND($L$5="Seventh"),key!Z161,IF(AND($L$5="eighth"),key!Z261,"")))</f>
        <v/>
      </c>
      <c r="AQ29" s="223" t="str">
        <f>IF(AND($L$5="sixth"),key!AA61,IF(AND($L$5="Seventh"),key!AA161,IF(AND($L$5="eighth"),key!AA261,"")))</f>
        <v/>
      </c>
      <c r="AR29" s="223" t="str">
        <f>IF(AND($L$5="sixth"),key!AB61,IF(AND($L$5="Seventh"),key!AB161,IF(AND($L$5="eighth"),key!AB261,"")))</f>
        <v/>
      </c>
      <c r="AS29" s="223" t="str">
        <f>IF(AND($L$5="sixth"),key!AC61,IF(AND($L$5="Seventh"),key!AC161,IF(AND($L$5="eighth"),key!AC261,"")))</f>
        <v/>
      </c>
      <c r="AT29" s="224" t="str">
        <f>IF(AND($L$5="sixth"),key!AD61,IF(AND($L$5="Seventh"),key!AD161,IF(AND($L$5="eighth"),key!AD261,"")))</f>
        <v/>
      </c>
      <c r="AU29" s="225">
        <v>81</v>
      </c>
      <c r="AV29" s="226" t="str">
        <f>IF(AND($L$5="sixth"),key!C89,IF(AND($L$5="Seventh"),key!C189,IF(AND($L$5="eighth"),key!C289,"")))</f>
        <v/>
      </c>
      <c r="AW29" s="226" t="str">
        <f>IF(AND($L$5="sixth"),key!D89,IF(AND($L$5="Seventh"),key!D189,IF(AND($L$5="eighth"),key!D289,"")))</f>
        <v/>
      </c>
      <c r="AX29" s="223" t="str">
        <f>IF(AND($L$5="sixth"),key!F89,IF(AND($L$5="Seventh"),key!F189,IF(AND($L$5="eighth"),key!F289,"")))</f>
        <v/>
      </c>
      <c r="AY29" s="223" t="str">
        <f>IF(AND($L$5="sixth"),key!G89,IF(AND($L$5="Seventh"),key!G189,IF(AND($L$5="eighth"),key!G289,"")))</f>
        <v/>
      </c>
      <c r="AZ29" s="223" t="str">
        <f>IF(AND($L$5="sixth"),key!H89,IF(AND($L$5="Seventh"),key!H189,IF(AND($L$5="eighth"),key!H289,"")))</f>
        <v/>
      </c>
      <c r="BA29" s="223" t="str">
        <f>IF(AND($L$5="sixth"),key!J89,IF(AND($L$5="Seventh"),key!J189,IF(AND($L$5="eighth"),key!J289,"")))</f>
        <v/>
      </c>
      <c r="BB29" s="223" t="str">
        <f>IF(AND($L$5="sixth"),key!K89,IF(AND($L$5="Seventh"),key!K189,IF(AND($L$5="eighth"),key!K289,"")))</f>
        <v/>
      </c>
      <c r="BC29" s="223" t="str">
        <f>IF(AND($L$5="sixth"),key!L89,IF(AND($L$5="Seventh"),key!L189,IF(AND($L$5="eighth"),key!L289,"")))</f>
        <v/>
      </c>
      <c r="BD29" s="223" t="str">
        <f>IF(AND($L$5="sixth"),key!N89,IF(AND($L$5="Seventh"),key!N189,IF(AND($L$5="eighth"),key!N289,"")))</f>
        <v/>
      </c>
      <c r="BE29" s="223" t="str">
        <f>IF(AND($L$5="sixth"),key!O89,IF(AND($L$5="Seventh"),key!O189,IF(AND($L$5="eighth"),key!O289,"")))</f>
        <v/>
      </c>
      <c r="BF29" s="223" t="str">
        <f>IF(AND($L$5="sixth"),key!P89,IF(AND($L$5="Seventh"),key!P189,IF(AND($L$5="eighth"),key!P289,"")))</f>
        <v/>
      </c>
      <c r="BG29" s="223" t="str">
        <f>IF(AND($L$5="sixth"),key!R89,IF(AND($L$5="Seventh"),key!R189,IF(AND($L$5="eighth"),key!R289,"")))</f>
        <v/>
      </c>
      <c r="BH29" s="223" t="str">
        <f>IF(AND($L$5="sixth"),key!S89,IF(AND($L$5="Seventh"),key!S189,IF(AND($L$5="eighth"),key!S289,"")))</f>
        <v/>
      </c>
      <c r="BI29" s="223" t="str">
        <f>IF(AND($L$5="sixth"),key!T89,IF(AND($L$5="Seventh"),key!T189,IF(AND($L$5="eighth"),key!T289,"")))</f>
        <v/>
      </c>
      <c r="BJ29" s="223" t="str">
        <f>IF(AND($L$5="sixth"),key!V89,IF(AND($L$5="Seventh"),key!V189,IF(AND($L$5="eighth"),key!V289,"")))</f>
        <v/>
      </c>
      <c r="BK29" s="223" t="str">
        <f>IF(AND($L$5="sixth"),key!W89,IF(AND($L$5="Seventh"),key!W189,IF(AND($L$5="eighth"),key!W289,"")))</f>
        <v/>
      </c>
      <c r="BL29" s="223" t="str">
        <f>IF(AND($L$5="sixth"),key!X89,IF(AND($L$5="Seventh"),key!X189,IF(AND($L$5="eighth"),key!X289,"")))</f>
        <v/>
      </c>
      <c r="BM29" s="223" t="str">
        <f>IF(AND($L$5="sixth"),key!Z89,IF(AND($L$5="Seventh"),key!Z189,IF(AND($L$5="eighth"),key!Z289,"")))</f>
        <v/>
      </c>
      <c r="BN29" s="223" t="str">
        <f>IF(AND($L$5="sixth"),key!AA89,IF(AND($L$5="Seventh"),key!AA189,IF(AND($L$5="eighth"),key!AA289,"")))</f>
        <v/>
      </c>
      <c r="BO29" s="223" t="str">
        <f>IF(AND($L$5="sixth"),key!AB89,IF(AND($L$5="Seventh"),key!AB189,IF(AND($L$5="eighth"),key!AB289,"")))</f>
        <v/>
      </c>
      <c r="BP29" s="223" t="str">
        <f>IF(AND($L$5="sixth"),key!AC89,IF(AND($L$5="Seventh"),key!AC189,IF(AND($L$5="eighth"),key!AC289,"")))</f>
        <v/>
      </c>
      <c r="BQ29" s="224" t="str">
        <f>IF(AND($L$5="sixth"),key!AD89,IF(AND($L$5="Seventh"),key!AD189,IF(AND($L$5="eighth"),key!AD289,"")))</f>
        <v/>
      </c>
    </row>
    <row r="30" spans="1:91" ht="17.100000000000001" customHeight="1">
      <c r="A30" s="221">
        <v>21</v>
      </c>
      <c r="B30" s="98" t="str">
        <f>IF(AND($L$5="sixth"),key!C29,IF(AND($L$5="Seventh"),key!C129,IF(AND($L$5="eighth"),key!C229,"")))</f>
        <v/>
      </c>
      <c r="C30" s="98" t="str">
        <f>IF(AND($L$5="sixth"),key!D29,IF(AND($L$5="Seventh"),key!D129,IF(AND($L$5="eighth"),key!D229,"")))</f>
        <v/>
      </c>
      <c r="D30" s="93" t="str">
        <f>IF(AND($L$5="sixth"),key!F29,IF(AND($L$5="Seventh"),key!F129,IF(AND($L$5="eighth"),key!F229,"")))</f>
        <v/>
      </c>
      <c r="E30" s="93" t="str">
        <f>IF(AND($L$5="sixth"),key!G29,IF(AND($L$5="Seventh"),key!G129,IF(AND($L$5="eighth"),key!G229,"")))</f>
        <v/>
      </c>
      <c r="F30" s="93" t="str">
        <f>IF(AND($L$5="sixth"),key!H29,IF(AND($L$5="Seventh"),key!H129,IF(AND($L$5="eighth"),key!H229,"")))</f>
        <v/>
      </c>
      <c r="G30" s="96" t="str">
        <f>IF(AND($L$5="sixth"),key!J29,IF(AND($L$5="Seventh"),key!J129,IF(AND($L$5="eighth"),key!J229,"")))</f>
        <v/>
      </c>
      <c r="H30" s="96" t="str">
        <f>IF(AND($L$5="sixth"),key!K29,IF(AND($L$5="Seventh"),key!K129,IF(AND($L$5="eighth"),key!K229,"")))</f>
        <v/>
      </c>
      <c r="I30" s="96" t="str">
        <f>IF(AND($L$5="sixth"),key!L29,IF(AND($L$5="Seventh"),key!L129,IF(AND($L$5="eighth"),key!L229,"")))</f>
        <v/>
      </c>
      <c r="J30" s="96" t="str">
        <f>IF(AND($L$5="sixth"),key!N29,IF(AND($L$5="Seventh"),key!N129,IF(AND($L$5="eighth"),key!N229,"")))</f>
        <v/>
      </c>
      <c r="K30" s="96" t="str">
        <f>IF(AND($L$5="sixth"),key!O29,IF(AND($L$5="Seventh"),key!O129,IF(AND($L$5="eighth"),key!O229,"")))</f>
        <v/>
      </c>
      <c r="L30" s="96" t="str">
        <f>IF(AND($L$5="sixth"),key!P29,IF(AND($L$5="Seventh"),key!P129,IF(AND($L$5="eighth"),key!P229,"")))</f>
        <v/>
      </c>
      <c r="M30" s="96" t="str">
        <f>IF(AND($L$5="sixth"),key!R29,IF(AND($L$5="Seventh"),key!R129,IF(AND($L$5="eighth"),key!R229,"")))</f>
        <v/>
      </c>
      <c r="N30" s="96" t="str">
        <f>IF(AND($L$5="sixth"),key!S29,IF(AND($L$5="Seventh"),key!S129,IF(AND($L$5="eighth"),key!S229,"")))</f>
        <v/>
      </c>
      <c r="O30" s="96" t="str">
        <f>IF(AND($L$5="sixth"),key!T29,IF(AND($L$5="Seventh"),key!T129,IF(AND($L$5="eighth"),key!T229,"")))</f>
        <v/>
      </c>
      <c r="P30" s="96" t="str">
        <f>IF(AND($L$5="sixth"),key!V29,IF(AND($L$5="Seventh"),key!V129,IF(AND($L$5="eighth"),key!V229,"")))</f>
        <v/>
      </c>
      <c r="Q30" s="96" t="str">
        <f>IF(AND($L$5="sixth"),key!W29,IF(AND($L$5="Seventh"),key!W129,IF(AND($L$5="eighth"),key!W229,"")))</f>
        <v/>
      </c>
      <c r="R30" s="96" t="str">
        <f>IF(AND($L$5="sixth"),key!X29,IF(AND($L$5="Seventh"),key!X129,IF(AND($L$5="eighth"),key!X229,"")))</f>
        <v/>
      </c>
      <c r="S30" s="96" t="str">
        <f>IF(AND($L$5="sixth"),key!Z29,IF(AND($L$5="Seventh"),key!Z129,IF(AND($L$5="eighth"),key!Z229,"")))</f>
        <v/>
      </c>
      <c r="T30" s="96" t="str">
        <f>IF(AND($L$5="sixth"),key!AA29,IF(AND($L$5="Seventh"),key!AA129,IF(AND($L$5="eighth"),key!AA229,"")))</f>
        <v/>
      </c>
      <c r="U30" s="96" t="str">
        <f>IF(AND($L$5="sixth"),key!AB29,IF(AND($L$5="Seventh"),key!AB129,IF(AND($L$5="eighth"),key!AB229,"")))</f>
        <v/>
      </c>
      <c r="V30" s="96" t="str">
        <f>IF(AND($L$5="sixth"),key!AC29,IF(AND($L$5="Seventh"),key!AC129,IF(AND($L$5="eighth"),key!AC229,"")))</f>
        <v/>
      </c>
      <c r="W30" s="230" t="str">
        <f>IF(AND($L$5="sixth"),key!AD29,IF(AND($L$5="Seventh"),key!AD129,IF(AND($L$5="eighth"),key!AD229,"")))</f>
        <v/>
      </c>
      <c r="X30" s="797" t="s">
        <v>546</v>
      </c>
      <c r="Y30" s="798"/>
      <c r="Z30" s="223" t="s">
        <v>617</v>
      </c>
      <c r="AA30" s="93">
        <f>IF(AND($L$5=""),"",COUNTIF(AA2:AA29,"A+")+COUNTIF(D10:D34,"A+"))</f>
        <v>0</v>
      </c>
      <c r="AB30" s="833"/>
      <c r="AC30" s="833"/>
      <c r="AD30" s="93">
        <f>IF(AND($L$5=""),"",COUNTIF(AD2:AD29,"A+")+COUNTIF(G10:G34,"A+"))</f>
        <v>0</v>
      </c>
      <c r="AE30" s="833"/>
      <c r="AF30" s="833"/>
      <c r="AG30" s="93">
        <f>IF(AND($L$5=""),"",COUNTIF(AG2:AG29,"A+")+COUNTIF(J10:J34,"A+"))</f>
        <v>0</v>
      </c>
      <c r="AH30" s="833"/>
      <c r="AI30" s="833"/>
      <c r="AJ30" s="93">
        <f>IF(AND($L$5=""),"",COUNTIF(AJ2:AJ29,"A+")+COUNTIF(M10:M34,"A+"))</f>
        <v>0</v>
      </c>
      <c r="AK30" s="833"/>
      <c r="AL30" s="833"/>
      <c r="AM30" s="93">
        <f>IF(AND($L$5=""),"",COUNTIF(AM2:AM29,"A+")+COUNTIF(P10:P34,"A+"))</f>
        <v>0</v>
      </c>
      <c r="AN30" s="833"/>
      <c r="AO30" s="833"/>
      <c r="AP30" s="93">
        <f>IF(AND($L$5=""),"",COUNTIF(AP2:AP29,"A+")+COUNTIF(S10:S34,"A+"))</f>
        <v>0</v>
      </c>
      <c r="AQ30" s="833"/>
      <c r="AR30" s="833"/>
      <c r="AS30" s="833"/>
      <c r="AT30" s="231">
        <f>IF(AND($L$5=""),"",COUNTIF(AT2:AT29,"A+")+COUNTIF(W10:W34,"A+"))</f>
        <v>0</v>
      </c>
      <c r="AU30" s="797" t="s">
        <v>545</v>
      </c>
      <c r="AV30" s="798"/>
      <c r="AW30" s="223" t="s">
        <v>617</v>
      </c>
      <c r="AX30" s="93">
        <f>IF(AND($L$5=""),"",COUNTIF(AX2:AX29,"A+")+AA30)</f>
        <v>0</v>
      </c>
      <c r="AY30" s="833"/>
      <c r="AZ30" s="833"/>
      <c r="BA30" s="93">
        <f>IF(AND($L$5=""),"",COUNTIF(BA2:BA29,"A+")+AD30)</f>
        <v>0</v>
      </c>
      <c r="BB30" s="833"/>
      <c r="BC30" s="833"/>
      <c r="BD30" s="93">
        <f>IF(AND($L$5=""),"",COUNTIF(BD2:BD29,"A+")+AG30)</f>
        <v>0</v>
      </c>
      <c r="BE30" s="833"/>
      <c r="BF30" s="833"/>
      <c r="BG30" s="93">
        <f>IF(AND($L$5=""),"",COUNTIF(BG2:BG29,"A+")+AJ30)</f>
        <v>0</v>
      </c>
      <c r="BH30" s="833"/>
      <c r="BI30" s="833"/>
      <c r="BJ30" s="93">
        <f>IF(AND($L$5=""),"",COUNTIF(BJ2:BJ29,"A+")+AM30)</f>
        <v>0</v>
      </c>
      <c r="BK30" s="833"/>
      <c r="BL30" s="833"/>
      <c r="BM30" s="93">
        <f>IF(AND($L$5=""),"",COUNTIF(BM2:BM29,"A+")+AP30)</f>
        <v>0</v>
      </c>
      <c r="BN30" s="833"/>
      <c r="BO30" s="833"/>
      <c r="BP30" s="833"/>
      <c r="BQ30" s="231">
        <f>IF(AND($L$5=""),"",COUNTIF(BQ2:BQ29,"A+")+AT30)</f>
        <v>0</v>
      </c>
    </row>
    <row r="31" spans="1:91" ht="17.100000000000001" customHeight="1">
      <c r="A31" s="221">
        <v>22</v>
      </c>
      <c r="B31" s="98" t="str">
        <f>IF(AND($L$5="sixth"),key!C30,IF(AND($L$5="Seventh"),key!C130,IF(AND($L$5="eighth"),key!C230,"")))</f>
        <v/>
      </c>
      <c r="C31" s="98" t="str">
        <f>IF(AND($L$5="sixth"),key!D30,IF(AND($L$5="Seventh"),key!D130,IF(AND($L$5="eighth"),key!D230,"")))</f>
        <v/>
      </c>
      <c r="D31" s="93" t="str">
        <f>IF(AND($L$5="sixth"),key!F30,IF(AND($L$5="Seventh"),key!F130,IF(AND($L$5="eighth"),key!F230,"")))</f>
        <v/>
      </c>
      <c r="E31" s="93" t="str">
        <f>IF(AND($L$5="sixth"),key!G30,IF(AND($L$5="Seventh"),key!G130,IF(AND($L$5="eighth"),key!G230,"")))</f>
        <v/>
      </c>
      <c r="F31" s="93" t="str">
        <f>IF(AND($L$5="sixth"),key!H30,IF(AND($L$5="Seventh"),key!H130,IF(AND($L$5="eighth"),key!H230,"")))</f>
        <v/>
      </c>
      <c r="G31" s="96" t="str">
        <f>IF(AND($L$5="sixth"),key!J30,IF(AND($L$5="Seventh"),key!J130,IF(AND($L$5="eighth"),key!J230,"")))</f>
        <v/>
      </c>
      <c r="H31" s="96" t="str">
        <f>IF(AND($L$5="sixth"),key!K30,IF(AND($L$5="Seventh"),key!K130,IF(AND($L$5="eighth"),key!K230,"")))</f>
        <v/>
      </c>
      <c r="I31" s="96" t="str">
        <f>IF(AND($L$5="sixth"),key!L30,IF(AND($L$5="Seventh"),key!L130,IF(AND($L$5="eighth"),key!L230,"")))</f>
        <v/>
      </c>
      <c r="J31" s="96" t="str">
        <f>IF(AND($L$5="sixth"),key!N30,IF(AND($L$5="Seventh"),key!N130,IF(AND($L$5="eighth"),key!N230,"")))</f>
        <v/>
      </c>
      <c r="K31" s="96" t="str">
        <f>IF(AND($L$5="sixth"),key!O30,IF(AND($L$5="Seventh"),key!O130,IF(AND($L$5="eighth"),key!O230,"")))</f>
        <v/>
      </c>
      <c r="L31" s="96" t="str">
        <f>IF(AND($L$5="sixth"),key!P30,IF(AND($L$5="Seventh"),key!P130,IF(AND($L$5="eighth"),key!P230,"")))</f>
        <v/>
      </c>
      <c r="M31" s="96" t="str">
        <f>IF(AND($L$5="sixth"),key!R30,IF(AND($L$5="Seventh"),key!R130,IF(AND($L$5="eighth"),key!R230,"")))</f>
        <v/>
      </c>
      <c r="N31" s="96" t="str">
        <f>IF(AND($L$5="sixth"),key!S30,IF(AND($L$5="Seventh"),key!S130,IF(AND($L$5="eighth"),key!S230,"")))</f>
        <v/>
      </c>
      <c r="O31" s="96" t="str">
        <f>IF(AND($L$5="sixth"),key!T30,IF(AND($L$5="Seventh"),key!T130,IF(AND($L$5="eighth"),key!T230,"")))</f>
        <v/>
      </c>
      <c r="P31" s="96" t="str">
        <f>IF(AND($L$5="sixth"),key!V30,IF(AND($L$5="Seventh"),key!V130,IF(AND($L$5="eighth"),key!V230,"")))</f>
        <v/>
      </c>
      <c r="Q31" s="96" t="str">
        <f>IF(AND($L$5="sixth"),key!W30,IF(AND($L$5="Seventh"),key!W130,IF(AND($L$5="eighth"),key!W230,"")))</f>
        <v/>
      </c>
      <c r="R31" s="96" t="str">
        <f>IF(AND($L$5="sixth"),key!X30,IF(AND($L$5="Seventh"),key!X130,IF(AND($L$5="eighth"),key!X230,"")))</f>
        <v/>
      </c>
      <c r="S31" s="96" t="str">
        <f>IF(AND($L$5="sixth"),key!Z30,IF(AND($L$5="Seventh"),key!Z130,IF(AND($L$5="eighth"),key!Z230,"")))</f>
        <v/>
      </c>
      <c r="T31" s="96" t="str">
        <f>IF(AND($L$5="sixth"),key!AA30,IF(AND($L$5="Seventh"),key!AA130,IF(AND($L$5="eighth"),key!AA230,"")))</f>
        <v/>
      </c>
      <c r="U31" s="96" t="str">
        <f>IF(AND($L$5="sixth"),key!AB30,IF(AND($L$5="Seventh"),key!AB130,IF(AND($L$5="eighth"),key!AB230,"")))</f>
        <v/>
      </c>
      <c r="V31" s="96" t="str">
        <f>IF(AND($L$5="sixth"),key!AC30,IF(AND($L$5="Seventh"),key!AC130,IF(AND($L$5="eighth"),key!AC230,"")))</f>
        <v/>
      </c>
      <c r="W31" s="230" t="str">
        <f>IF(AND($L$5="sixth"),key!AD30,IF(AND($L$5="Seventh"),key!AD130,IF(AND($L$5="eighth"),key!AD230,"")))</f>
        <v/>
      </c>
      <c r="X31" s="799"/>
      <c r="Y31" s="800"/>
      <c r="Z31" s="223" t="s">
        <v>21</v>
      </c>
      <c r="AA31" s="93">
        <f>IF(AND($L$5=""),"",COUNTIF(AA2:AA29,"A")+COUNTIF(D10:D34,"A"))</f>
        <v>0</v>
      </c>
      <c r="AB31" s="833"/>
      <c r="AC31" s="833"/>
      <c r="AD31" s="93">
        <f>IF(AND($L$5=""),"",COUNTIF(AD2:AD29,"A")+COUNTIF(G10:G34,"A"))</f>
        <v>1</v>
      </c>
      <c r="AE31" s="833"/>
      <c r="AF31" s="833"/>
      <c r="AG31" s="96">
        <f>IF(AND($L$5=""),"",COUNTIF(AG2:AG29,"A")+COUNTIF(J10:J34,"A"))</f>
        <v>1</v>
      </c>
      <c r="AH31" s="833"/>
      <c r="AI31" s="833"/>
      <c r="AJ31" s="93">
        <f>IF(AND($L$5=""),"",COUNTIF(AJ2:AJ29,"A")+COUNTIF(M10:M34,"A"))</f>
        <v>0</v>
      </c>
      <c r="AK31" s="833"/>
      <c r="AL31" s="833"/>
      <c r="AM31" s="93">
        <f>IF(AND($L$5=""),"",COUNTIF(AM2:AM29,"A")+COUNTIF(P10:P34,"A"))</f>
        <v>0</v>
      </c>
      <c r="AN31" s="833"/>
      <c r="AO31" s="833"/>
      <c r="AP31" s="93">
        <f>IF(AND($L$5=""),"",COUNTIF(AP2:AP29,"A")+COUNTIF(S10:S34,"A"))</f>
        <v>0</v>
      </c>
      <c r="AQ31" s="833"/>
      <c r="AR31" s="833"/>
      <c r="AS31" s="833"/>
      <c r="AT31" s="231">
        <f>IF(AND($L$5=""),"",COUNTIF(AT2:AT29,"A")+COUNTIF(W10:W34,"A"))</f>
        <v>0</v>
      </c>
      <c r="AU31" s="799"/>
      <c r="AV31" s="800"/>
      <c r="AW31" s="223" t="s">
        <v>21</v>
      </c>
      <c r="AX31" s="93">
        <f>IF(AND($L$5=""),"",COUNTIF(AX2:AX29,"A")+AA31)</f>
        <v>0</v>
      </c>
      <c r="AY31" s="833"/>
      <c r="AZ31" s="833"/>
      <c r="BA31" s="93">
        <f>IF(AND($L$5=""),"",COUNTIF(BA2:BA29,"A")+AD31)</f>
        <v>1</v>
      </c>
      <c r="BB31" s="833"/>
      <c r="BC31" s="833"/>
      <c r="BD31" s="93">
        <f>IF(AND($L$5=""),"",COUNTIF(BD2:BD29,"A")+AG31)</f>
        <v>1</v>
      </c>
      <c r="BE31" s="833"/>
      <c r="BF31" s="833"/>
      <c r="BG31" s="93">
        <f>IF(AND($L$5=""),"",COUNTIF(BG2:BG29,"A")+AJ31)</f>
        <v>0</v>
      </c>
      <c r="BH31" s="833"/>
      <c r="BI31" s="833"/>
      <c r="BJ31" s="93">
        <f>IF(AND($L$5=""),"",COUNTIF(BJ2:BJ29,"A")+AM31)</f>
        <v>0</v>
      </c>
      <c r="BK31" s="833"/>
      <c r="BL31" s="833"/>
      <c r="BM31" s="93">
        <f>IF(AND($L$5=""),"",COUNTIF(BM2:BM29,"A")+AP31)</f>
        <v>0</v>
      </c>
      <c r="BN31" s="833"/>
      <c r="BO31" s="833"/>
      <c r="BP31" s="833"/>
      <c r="BQ31" s="231">
        <f>IF(AND($L$5=""),"",COUNTIF(BQ2:BQ29,"A")+AT31)</f>
        <v>0</v>
      </c>
    </row>
    <row r="32" spans="1:91" ht="17.100000000000001" customHeight="1">
      <c r="A32" s="221">
        <v>23</v>
      </c>
      <c r="B32" s="98" t="str">
        <f>IF(AND($L$5="sixth"),key!C31,IF(AND($L$5="Seventh"),key!C131,IF(AND($L$5="eighth"),key!C231,"")))</f>
        <v/>
      </c>
      <c r="C32" s="98" t="str">
        <f>IF(AND($L$5="sixth"),key!D31,IF(AND($L$5="Seventh"),key!D131,IF(AND($L$5="eighth"),key!D231,"")))</f>
        <v/>
      </c>
      <c r="D32" s="93" t="str">
        <f>IF(AND($L$5="sixth"),key!F31,IF(AND($L$5="Seventh"),key!F131,IF(AND($L$5="eighth"),key!F231,"")))</f>
        <v/>
      </c>
      <c r="E32" s="93" t="str">
        <f>IF(AND($L$5="sixth"),key!G31,IF(AND($L$5="Seventh"),key!G131,IF(AND($L$5="eighth"),key!G231,"")))</f>
        <v/>
      </c>
      <c r="F32" s="93" t="str">
        <f>IF(AND($L$5="sixth"),key!H31,IF(AND($L$5="Seventh"),key!H131,IF(AND($L$5="eighth"),key!H231,"")))</f>
        <v/>
      </c>
      <c r="G32" s="96" t="str">
        <f>IF(AND($L$5="sixth"),key!J31,IF(AND($L$5="Seventh"),key!J131,IF(AND($L$5="eighth"),key!J231,"")))</f>
        <v/>
      </c>
      <c r="H32" s="96" t="str">
        <f>IF(AND($L$5="sixth"),key!K31,IF(AND($L$5="Seventh"),key!K131,IF(AND($L$5="eighth"),key!K231,"")))</f>
        <v/>
      </c>
      <c r="I32" s="96" t="str">
        <f>IF(AND($L$5="sixth"),key!L31,IF(AND($L$5="Seventh"),key!L131,IF(AND($L$5="eighth"),key!L231,"")))</f>
        <v/>
      </c>
      <c r="J32" s="96" t="str">
        <f>IF(AND($L$5="sixth"),key!N31,IF(AND($L$5="Seventh"),key!N131,IF(AND($L$5="eighth"),key!N231,"")))</f>
        <v/>
      </c>
      <c r="K32" s="96" t="str">
        <f>IF(AND($L$5="sixth"),key!O31,IF(AND($L$5="Seventh"),key!O131,IF(AND($L$5="eighth"),key!O231,"")))</f>
        <v/>
      </c>
      <c r="L32" s="96" t="str">
        <f>IF(AND($L$5="sixth"),key!P31,IF(AND($L$5="Seventh"),key!P131,IF(AND($L$5="eighth"),key!P231,"")))</f>
        <v/>
      </c>
      <c r="M32" s="96" t="str">
        <f>IF(AND($L$5="sixth"),key!R31,IF(AND($L$5="Seventh"),key!R131,IF(AND($L$5="eighth"),key!R231,"")))</f>
        <v/>
      </c>
      <c r="N32" s="96" t="str">
        <f>IF(AND($L$5="sixth"),key!S31,IF(AND($L$5="Seventh"),key!S131,IF(AND($L$5="eighth"),key!S231,"")))</f>
        <v/>
      </c>
      <c r="O32" s="96" t="str">
        <f>IF(AND($L$5="sixth"),key!T31,IF(AND($L$5="Seventh"),key!T131,IF(AND($L$5="eighth"),key!T231,"")))</f>
        <v/>
      </c>
      <c r="P32" s="96" t="str">
        <f>IF(AND($L$5="sixth"),key!V31,IF(AND($L$5="Seventh"),key!V131,IF(AND($L$5="eighth"),key!V231,"")))</f>
        <v/>
      </c>
      <c r="Q32" s="96" t="str">
        <f>IF(AND($L$5="sixth"),key!W31,IF(AND($L$5="Seventh"),key!W131,IF(AND($L$5="eighth"),key!W231,"")))</f>
        <v/>
      </c>
      <c r="R32" s="96" t="str">
        <f>IF(AND($L$5="sixth"),key!X31,IF(AND($L$5="Seventh"),key!X131,IF(AND($L$5="eighth"),key!X231,"")))</f>
        <v/>
      </c>
      <c r="S32" s="96" t="str">
        <f>IF(AND($L$5="sixth"),key!Z31,IF(AND($L$5="Seventh"),key!Z131,IF(AND($L$5="eighth"),key!Z231,"")))</f>
        <v/>
      </c>
      <c r="T32" s="96" t="str">
        <f>IF(AND($L$5="sixth"),key!AA31,IF(AND($L$5="Seventh"),key!AA131,IF(AND($L$5="eighth"),key!AA231,"")))</f>
        <v/>
      </c>
      <c r="U32" s="96" t="str">
        <f>IF(AND($L$5="sixth"),key!AB31,IF(AND($L$5="Seventh"),key!AB131,IF(AND($L$5="eighth"),key!AB231,"")))</f>
        <v/>
      </c>
      <c r="V32" s="96" t="str">
        <f>IF(AND($L$5="sixth"),key!AC31,IF(AND($L$5="Seventh"),key!AC131,IF(AND($L$5="eighth"),key!AC231,"")))</f>
        <v/>
      </c>
      <c r="W32" s="230" t="str">
        <f>IF(AND($L$5="sixth"),key!AD31,IF(AND($L$5="Seventh"),key!AD131,IF(AND($L$5="eighth"),key!AD231,"")))</f>
        <v/>
      </c>
      <c r="X32" s="799"/>
      <c r="Y32" s="800"/>
      <c r="Z32" s="223" t="s">
        <v>22</v>
      </c>
      <c r="AA32" s="93">
        <f>IF(AND($L$5=""),"",COUNTIF(AA2:AA29,"B")+COUNTIF(D10:D34,"B"))</f>
        <v>3</v>
      </c>
      <c r="AB32" s="833"/>
      <c r="AC32" s="833"/>
      <c r="AD32" s="93">
        <f>IF(AND($L$5=""),"",COUNTIF(AD2:AD29,"B")+COUNTIF(G10:G34,"B"))</f>
        <v>1</v>
      </c>
      <c r="AE32" s="833"/>
      <c r="AF32" s="833"/>
      <c r="AG32" s="96">
        <f>IF(AND($L$5=""),"",COUNTIF(AG2:AG29,"B")+COUNTIF(J10:J34,"B"))</f>
        <v>2</v>
      </c>
      <c r="AH32" s="833"/>
      <c r="AI32" s="833"/>
      <c r="AJ32" s="93">
        <f>IF(AND($L$5=""),"",COUNTIF(AJ2:AJ29,"B")+COUNTIF(M10:M34,"B"))</f>
        <v>1</v>
      </c>
      <c r="AK32" s="833"/>
      <c r="AL32" s="833"/>
      <c r="AM32" s="93">
        <f>IF(AND($L$5=""),"",COUNTIF(AM2:AM29,"B")+COUNTIF(P10:P34,"B"))</f>
        <v>3</v>
      </c>
      <c r="AN32" s="833"/>
      <c r="AO32" s="833"/>
      <c r="AP32" s="93">
        <f>IF(AND($L$5=""),"",COUNTIF(AP2:AP29,"B")+COUNTIF(S10:S34,"B"))</f>
        <v>2</v>
      </c>
      <c r="AQ32" s="833"/>
      <c r="AR32" s="833"/>
      <c r="AS32" s="833"/>
      <c r="AT32" s="231">
        <f>IF(AND($L$5=""),"",COUNTIF(AT2:AT29,"B")+COUNTIF(W10:W34,"B"))</f>
        <v>2</v>
      </c>
      <c r="AU32" s="799"/>
      <c r="AV32" s="800"/>
      <c r="AW32" s="223" t="s">
        <v>22</v>
      </c>
      <c r="AX32" s="93">
        <f>IF(AND($L$5=""),"",COUNTIF(AX2:AX29,"B")+AA32)</f>
        <v>3</v>
      </c>
      <c r="AY32" s="833"/>
      <c r="AZ32" s="833"/>
      <c r="BA32" s="93">
        <f>IF(AND($L$5=""),"",COUNTIF(BA2:BA29,"B")+AD32)</f>
        <v>1</v>
      </c>
      <c r="BB32" s="833"/>
      <c r="BC32" s="833"/>
      <c r="BD32" s="93">
        <f>IF(AND($L$5=""),"",COUNTIF(BD2:BD29,"B")+AG32)</f>
        <v>2</v>
      </c>
      <c r="BE32" s="833"/>
      <c r="BF32" s="833"/>
      <c r="BG32" s="93">
        <f>IF(AND($L$5=""),"",COUNTIF(BG2:BG29,"B")+AJ32)</f>
        <v>1</v>
      </c>
      <c r="BH32" s="833"/>
      <c r="BI32" s="833"/>
      <c r="BJ32" s="93">
        <f>IF(AND($L$5=""),"",COUNTIF(BJ2:BJ29,"B")+AM32)</f>
        <v>3</v>
      </c>
      <c r="BK32" s="833"/>
      <c r="BL32" s="833"/>
      <c r="BM32" s="93">
        <f>IF(AND($L$5=""),"",COUNTIF(BM2:BM29,"B")+AP32)</f>
        <v>2</v>
      </c>
      <c r="BN32" s="833"/>
      <c r="BO32" s="833"/>
      <c r="BP32" s="833"/>
      <c r="BQ32" s="231">
        <f>IF(AND($L$5=""),"",COUNTIF(BQ2:BQ29,"B")+AT32)</f>
        <v>2</v>
      </c>
    </row>
    <row r="33" spans="1:69" ht="17.100000000000001" customHeight="1">
      <c r="A33" s="221">
        <v>24</v>
      </c>
      <c r="B33" s="98" t="str">
        <f>IF(AND($L$5="sixth"),key!C32,IF(AND($L$5="Seventh"),key!C132,IF(AND($L$5="eighth"),key!C232,"")))</f>
        <v/>
      </c>
      <c r="C33" s="98" t="str">
        <f>IF(AND($L$5="sixth"),key!D32,IF(AND($L$5="Seventh"),key!D132,IF(AND($L$5="eighth"),key!D232,"")))</f>
        <v/>
      </c>
      <c r="D33" s="93" t="str">
        <f>IF(AND($L$5="sixth"),key!F32,IF(AND($L$5="Seventh"),key!F132,IF(AND($L$5="eighth"),key!F232,"")))</f>
        <v/>
      </c>
      <c r="E33" s="93" t="str">
        <f>IF(AND($L$5="sixth"),key!G32,IF(AND($L$5="Seventh"),key!G132,IF(AND($L$5="eighth"),key!G232,"")))</f>
        <v/>
      </c>
      <c r="F33" s="93" t="str">
        <f>IF(AND($L$5="sixth"),key!H32,IF(AND($L$5="Seventh"),key!H132,IF(AND($L$5="eighth"),key!H232,"")))</f>
        <v/>
      </c>
      <c r="G33" s="96" t="str">
        <f>IF(AND($L$5="sixth"),key!J32,IF(AND($L$5="Seventh"),key!J132,IF(AND($L$5="eighth"),key!J232,"")))</f>
        <v/>
      </c>
      <c r="H33" s="96" t="str">
        <f>IF(AND($L$5="sixth"),key!K32,IF(AND($L$5="Seventh"),key!K132,IF(AND($L$5="eighth"),key!K232,"")))</f>
        <v/>
      </c>
      <c r="I33" s="96" t="str">
        <f>IF(AND($L$5="sixth"),key!L32,IF(AND($L$5="Seventh"),key!L132,IF(AND($L$5="eighth"),key!L232,"")))</f>
        <v/>
      </c>
      <c r="J33" s="96" t="str">
        <f>IF(AND($L$5="sixth"),key!N32,IF(AND($L$5="Seventh"),key!N132,IF(AND($L$5="eighth"),key!N232,"")))</f>
        <v/>
      </c>
      <c r="K33" s="96" t="str">
        <f>IF(AND($L$5="sixth"),key!O32,IF(AND($L$5="Seventh"),key!O132,IF(AND($L$5="eighth"),key!O232,"")))</f>
        <v/>
      </c>
      <c r="L33" s="96" t="str">
        <f>IF(AND($L$5="sixth"),key!P32,IF(AND($L$5="Seventh"),key!P132,IF(AND($L$5="eighth"),key!P232,"")))</f>
        <v/>
      </c>
      <c r="M33" s="96" t="str">
        <f>IF(AND($L$5="sixth"),key!R32,IF(AND($L$5="Seventh"),key!R132,IF(AND($L$5="eighth"),key!R232,"")))</f>
        <v/>
      </c>
      <c r="N33" s="96" t="str">
        <f>IF(AND($L$5="sixth"),key!S32,IF(AND($L$5="Seventh"),key!S132,IF(AND($L$5="eighth"),key!S232,"")))</f>
        <v/>
      </c>
      <c r="O33" s="96" t="str">
        <f>IF(AND($L$5="sixth"),key!T32,IF(AND($L$5="Seventh"),key!T132,IF(AND($L$5="eighth"),key!T232,"")))</f>
        <v/>
      </c>
      <c r="P33" s="96" t="str">
        <f>IF(AND($L$5="sixth"),key!V32,IF(AND($L$5="Seventh"),key!V132,IF(AND($L$5="eighth"),key!V232,"")))</f>
        <v/>
      </c>
      <c r="Q33" s="96" t="str">
        <f>IF(AND($L$5="sixth"),key!W32,IF(AND($L$5="Seventh"),key!W132,IF(AND($L$5="eighth"),key!W232,"")))</f>
        <v/>
      </c>
      <c r="R33" s="96" t="str">
        <f>IF(AND($L$5="sixth"),key!X32,IF(AND($L$5="Seventh"),key!X132,IF(AND($L$5="eighth"),key!X232,"")))</f>
        <v/>
      </c>
      <c r="S33" s="96" t="str">
        <f>IF(AND($L$5="sixth"),key!Z32,IF(AND($L$5="Seventh"),key!Z132,IF(AND($L$5="eighth"),key!Z232,"")))</f>
        <v/>
      </c>
      <c r="T33" s="96" t="str">
        <f>IF(AND($L$5="sixth"),key!AA32,IF(AND($L$5="Seventh"),key!AA132,IF(AND($L$5="eighth"),key!AA232,"")))</f>
        <v/>
      </c>
      <c r="U33" s="96" t="str">
        <f>IF(AND($L$5="sixth"),key!AB32,IF(AND($L$5="Seventh"),key!AB132,IF(AND($L$5="eighth"),key!AB232,"")))</f>
        <v/>
      </c>
      <c r="V33" s="96" t="str">
        <f>IF(AND($L$5="sixth"),key!AC32,IF(AND($L$5="Seventh"),key!AC132,IF(AND($L$5="eighth"),key!AC232,"")))</f>
        <v/>
      </c>
      <c r="W33" s="230" t="str">
        <f>IF(AND($L$5="sixth"),key!AD32,IF(AND($L$5="Seventh"),key!AD132,IF(AND($L$5="eighth"),key!AD232,"")))</f>
        <v/>
      </c>
      <c r="X33" s="799"/>
      <c r="Y33" s="800"/>
      <c r="Z33" s="223" t="s">
        <v>23</v>
      </c>
      <c r="AA33" s="93">
        <f>IF(AND($L$5=""),"",COUNTIF(AA2:AA29,"C")+COUNTIF(D10:D34,"C"))</f>
        <v>6</v>
      </c>
      <c r="AB33" s="833"/>
      <c r="AC33" s="833"/>
      <c r="AD33" s="93">
        <f>IF(AND($L$5=""),"",COUNTIF(AD2:AD29,"C")+COUNTIF(G10:G34,"C"))</f>
        <v>2</v>
      </c>
      <c r="AE33" s="833"/>
      <c r="AF33" s="833"/>
      <c r="AG33" s="96">
        <f>IF(AND($L$5=""),"",COUNTIF(AG2:AG29,"C")+COUNTIF(J10:J34,"C"))</f>
        <v>4</v>
      </c>
      <c r="AH33" s="833"/>
      <c r="AI33" s="833"/>
      <c r="AJ33" s="93">
        <f>IF(AND($L$5=""),"",COUNTIF(AJ2:AJ29,"C")+COUNTIF(M10:M34,"C"))</f>
        <v>2</v>
      </c>
      <c r="AK33" s="833"/>
      <c r="AL33" s="833"/>
      <c r="AM33" s="93">
        <f>IF(AND($L$5=""),"",COUNTIF(AM2:AM29,"C")+COUNTIF(P10:P34,"C"))</f>
        <v>5</v>
      </c>
      <c r="AN33" s="833"/>
      <c r="AO33" s="833"/>
      <c r="AP33" s="93">
        <f>IF(AND($L$5=""),"",COUNTIF(AP2:AP29,"C")+COUNTIF(S10:S34,"C"))</f>
        <v>4</v>
      </c>
      <c r="AQ33" s="833"/>
      <c r="AR33" s="833"/>
      <c r="AS33" s="833"/>
      <c r="AT33" s="231">
        <f>IF(AND($L$5=""),"",COUNTIF(AT2:AT29,"C")+COUNTIF(W10:W34,"C"))</f>
        <v>2</v>
      </c>
      <c r="AU33" s="799"/>
      <c r="AV33" s="800"/>
      <c r="AW33" s="223" t="s">
        <v>23</v>
      </c>
      <c r="AX33" s="93">
        <f>IF(AND($L$5=""),"",COUNTIF(AX2:AX29,"C")+AA33)</f>
        <v>6</v>
      </c>
      <c r="AY33" s="833"/>
      <c r="AZ33" s="833"/>
      <c r="BA33" s="93">
        <f>IF(AND($L$5=""),"",COUNTIF(BA2:BA29,"C")+AD33)</f>
        <v>2</v>
      </c>
      <c r="BB33" s="833"/>
      <c r="BC33" s="833"/>
      <c r="BD33" s="93">
        <f>IF(AND($L$5=""),"",COUNTIF(BD2:BD29,"C")+AG33)</f>
        <v>4</v>
      </c>
      <c r="BE33" s="833"/>
      <c r="BF33" s="833"/>
      <c r="BG33" s="93">
        <f>IF(AND($L$5=""),"",COUNTIF(BG2:BG29,"C")+AJ33)</f>
        <v>2</v>
      </c>
      <c r="BH33" s="833"/>
      <c r="BI33" s="833"/>
      <c r="BJ33" s="93">
        <f>IF(AND($L$5=""),"",COUNTIF(BJ2:BJ29,"C")+AM33)</f>
        <v>5</v>
      </c>
      <c r="BK33" s="833"/>
      <c r="BL33" s="833"/>
      <c r="BM33" s="93">
        <f>IF(AND($L$5=""),"",COUNTIF(BM2:BM29,"C")+AP33)</f>
        <v>4</v>
      </c>
      <c r="BN33" s="833"/>
      <c r="BO33" s="833"/>
      <c r="BP33" s="833"/>
      <c r="BQ33" s="231">
        <f>IF(AND($L$5=""),"",COUNTIF(BQ2:BQ29,"C")+AT33)</f>
        <v>2</v>
      </c>
    </row>
    <row r="34" spans="1:69" ht="15.75" customHeight="1" thickBot="1">
      <c r="A34" s="232">
        <v>25</v>
      </c>
      <c r="B34" s="233" t="str">
        <f>IF(AND($L$5="sixth"),key!C33,IF(AND($L$5="Seventh"),key!C133,IF(AND($L$5="eighth"),key!C233,"")))</f>
        <v/>
      </c>
      <c r="C34" s="233" t="str">
        <f>IF(AND($L$5="sixth"),key!D33,IF(AND($L$5="Seventh"),key!D133,IF(AND($L$5="eighth"),key!D233,"")))</f>
        <v/>
      </c>
      <c r="D34" s="234" t="str">
        <f>IF(AND($L$5="sixth"),key!F33,IF(AND($L$5="Seventh"),key!F133,IF(AND($L$5="eighth"),key!F233,"")))</f>
        <v/>
      </c>
      <c r="E34" s="234" t="str">
        <f>IF(AND($L$5="sixth"),key!G33,IF(AND($L$5="Seventh"),key!G133,IF(AND($L$5="eighth"),key!G233,"")))</f>
        <v/>
      </c>
      <c r="F34" s="234" t="str">
        <f>IF(AND($L$5="sixth"),key!H33,IF(AND($L$5="Seventh"),key!H133,IF(AND($L$5="eighth"),key!H233,"")))</f>
        <v/>
      </c>
      <c r="G34" s="235" t="str">
        <f>IF(AND($L$5="sixth"),key!J33,IF(AND($L$5="Seventh"),key!J133,IF(AND($L$5="eighth"),key!J233,"")))</f>
        <v/>
      </c>
      <c r="H34" s="235" t="str">
        <f>IF(AND($L$5="sixth"),key!K33,IF(AND($L$5="Seventh"),key!K133,IF(AND($L$5="eighth"),key!K233,"")))</f>
        <v/>
      </c>
      <c r="I34" s="235" t="str">
        <f>IF(AND($L$5="sixth"),key!L33,IF(AND($L$5="Seventh"),key!L133,IF(AND($L$5="eighth"),key!L233,"")))</f>
        <v/>
      </c>
      <c r="J34" s="235" t="str">
        <f>IF(AND($L$5="sixth"),key!N33,IF(AND($L$5="Seventh"),key!N133,IF(AND($L$5="eighth"),key!N233,"")))</f>
        <v/>
      </c>
      <c r="K34" s="235" t="str">
        <f>IF(AND($L$5="sixth"),key!O33,IF(AND($L$5="Seventh"),key!O133,IF(AND($L$5="eighth"),key!O233,"")))</f>
        <v/>
      </c>
      <c r="L34" s="235" t="str">
        <f>IF(AND($L$5="sixth"),key!P33,IF(AND($L$5="Seventh"),key!P133,IF(AND($L$5="eighth"),key!P233,"")))</f>
        <v/>
      </c>
      <c r="M34" s="235" t="str">
        <f>IF(AND($L$5="sixth"),key!R33,IF(AND($L$5="Seventh"),key!R133,IF(AND($L$5="eighth"),key!R233,"")))</f>
        <v/>
      </c>
      <c r="N34" s="235" t="str">
        <f>IF(AND($L$5="sixth"),key!S33,IF(AND($L$5="Seventh"),key!S133,IF(AND($L$5="eighth"),key!S233,"")))</f>
        <v/>
      </c>
      <c r="O34" s="235" t="str">
        <f>IF(AND($L$5="sixth"),key!T33,IF(AND($L$5="Seventh"),key!T133,IF(AND($L$5="eighth"),key!T233,"")))</f>
        <v/>
      </c>
      <c r="P34" s="235" t="str">
        <f>IF(AND($L$5="sixth"),key!V33,IF(AND($L$5="Seventh"),key!V133,IF(AND($L$5="eighth"),key!V233,"")))</f>
        <v/>
      </c>
      <c r="Q34" s="235" t="str">
        <f>IF(AND($L$5="sixth"),key!W33,IF(AND($L$5="Seventh"),key!W133,IF(AND($L$5="eighth"),key!W233,"")))</f>
        <v/>
      </c>
      <c r="R34" s="235" t="str">
        <f>IF(AND($L$5="sixth"),key!X33,IF(AND($L$5="Seventh"),key!X133,IF(AND($L$5="eighth"),key!X233,"")))</f>
        <v/>
      </c>
      <c r="S34" s="235" t="str">
        <f>IF(AND($L$5="sixth"),key!Z33,IF(AND($L$5="Seventh"),key!Z133,IF(AND($L$5="eighth"),key!Z233,"")))</f>
        <v/>
      </c>
      <c r="T34" s="235" t="str">
        <f>IF(AND($L$5="sixth"),key!AA33,IF(AND($L$5="Seventh"),key!AA133,IF(AND($L$5="eighth"),key!AA233,"")))</f>
        <v/>
      </c>
      <c r="U34" s="235" t="str">
        <f>IF(AND($L$5="sixth"),key!AB33,IF(AND($L$5="Seventh"),key!AB133,IF(AND($L$5="eighth"),key!AB233,"")))</f>
        <v/>
      </c>
      <c r="V34" s="235" t="str">
        <f>IF(AND($L$5="sixth"),key!AC33,IF(AND($L$5="Seventh"),key!AC133,IF(AND($L$5="eighth"),key!AC233,"")))</f>
        <v/>
      </c>
      <c r="W34" s="236" t="str">
        <f>IF(AND($L$5="sixth"),key!AD33,IF(AND($L$5="Seventh"),key!AD133,IF(AND($L$5="eighth"),key!AD233,"")))</f>
        <v/>
      </c>
      <c r="X34" s="801"/>
      <c r="Y34" s="802"/>
      <c r="Z34" s="237" t="s">
        <v>43</v>
      </c>
      <c r="AA34" s="234">
        <f>IF(AND($L$5=""),"",COUNTIF(AA2:AA29,"D")+COUNTIF(D10:D34,"D"))</f>
        <v>0</v>
      </c>
      <c r="AB34" s="834"/>
      <c r="AC34" s="834"/>
      <c r="AD34" s="234">
        <f>IF(AND($L$5=""),"",COUNTIF(AD2:AD29,"D")+COUNTIF(G10:G34,"D"))</f>
        <v>1</v>
      </c>
      <c r="AE34" s="834"/>
      <c r="AF34" s="834"/>
      <c r="AG34" s="235">
        <f>IF(AND($L$5=""),"",COUNTIF(AG2:AG29,"D")+COUNTIF(J10:J34,"D"))</f>
        <v>0</v>
      </c>
      <c r="AH34" s="834"/>
      <c r="AI34" s="834"/>
      <c r="AJ34" s="234">
        <f>IF(AND($L$5=""),"",COUNTIF(AJ2:AJ29,"D")+COUNTIF(M10:M34,"D"))</f>
        <v>5</v>
      </c>
      <c r="AK34" s="834"/>
      <c r="AL34" s="834"/>
      <c r="AM34" s="234">
        <f>IF(AND($L$5=""),"",COUNTIF(AM2:AM29,"D")+COUNTIF(P10:P34,"D"))</f>
        <v>0</v>
      </c>
      <c r="AN34" s="834"/>
      <c r="AO34" s="834"/>
      <c r="AP34" s="234">
        <f>IF(AND($L$5=""),"",COUNTIF(AP2:AP29,"D")+COUNTIF(S10:S34,"D"))</f>
        <v>2</v>
      </c>
      <c r="AQ34" s="834"/>
      <c r="AR34" s="834"/>
      <c r="AS34" s="834"/>
      <c r="AT34" s="238">
        <f>IF(AND($L$5=""),"",COUNTIF(AT2:AT29,"D")+COUNTIF(W10:W34,"D"))</f>
        <v>4</v>
      </c>
      <c r="AU34" s="801"/>
      <c r="AV34" s="802"/>
      <c r="AW34" s="237" t="s">
        <v>43</v>
      </c>
      <c r="AX34" s="234">
        <f>IF(AND($L$5=""),"",COUNTIF(AX2:AX29,"D")+AA34)</f>
        <v>0</v>
      </c>
      <c r="AY34" s="834"/>
      <c r="AZ34" s="834"/>
      <c r="BA34" s="234">
        <f>IF(AND($L$5=""),"",COUNTIF(BA2:BA29,"D")+AD34)</f>
        <v>1</v>
      </c>
      <c r="BB34" s="834"/>
      <c r="BC34" s="834"/>
      <c r="BD34" s="234">
        <f>IF(AND($L$5=""),"",COUNTIF(BD2:BD29,"D")+AG34)</f>
        <v>0</v>
      </c>
      <c r="BE34" s="834"/>
      <c r="BF34" s="834"/>
      <c r="BG34" s="234">
        <f>IF(AND($L$5=""),"",COUNTIF(BG2:BG29,"D")+AJ34)</f>
        <v>5</v>
      </c>
      <c r="BH34" s="834"/>
      <c r="BI34" s="834"/>
      <c r="BJ34" s="234">
        <f>IF(AND($L$5=""),"",COUNTIF(BJ2:BJ29,"D")+AM34)</f>
        <v>0</v>
      </c>
      <c r="BK34" s="834"/>
      <c r="BL34" s="834"/>
      <c r="BM34" s="234">
        <f>IF(AND($L$5=""),"",COUNTIF(BM2:BM29,"D")+AP34)</f>
        <v>2</v>
      </c>
      <c r="BN34" s="834"/>
      <c r="BO34" s="834"/>
      <c r="BP34" s="834"/>
      <c r="BQ34" s="238">
        <f>IF(AND($L$5=""),"",COUNTIF(BQ2:BQ29,"D")+AT34)</f>
        <v>4</v>
      </c>
    </row>
    <row r="35" spans="1:69" ht="19.5" hidden="1" customHeight="1" thickBot="1">
      <c r="A35" s="239"/>
      <c r="B35" s="240"/>
      <c r="C35" s="240"/>
      <c r="D35" s="240"/>
      <c r="E35" s="240"/>
      <c r="F35" s="240"/>
      <c r="G35" s="240"/>
      <c r="H35" s="240"/>
      <c r="I35" s="240"/>
      <c r="J35" s="240"/>
      <c r="K35" s="240"/>
      <c r="L35" s="240"/>
      <c r="M35" s="240"/>
      <c r="N35" s="240"/>
      <c r="O35" s="241"/>
      <c r="P35" s="241"/>
      <c r="Q35" s="241"/>
      <c r="R35" s="241"/>
      <c r="S35" s="241"/>
      <c r="T35" s="240"/>
      <c r="U35" s="240"/>
      <c r="V35" s="240"/>
      <c r="W35" s="242"/>
      <c r="AL35" s="836"/>
      <c r="AM35" s="836"/>
      <c r="AN35" s="836"/>
      <c r="AO35" s="836"/>
      <c r="AP35" s="836"/>
      <c r="BI35" s="836"/>
      <c r="BJ35" s="836"/>
      <c r="BK35" s="836"/>
      <c r="BL35" s="836"/>
      <c r="BM35" s="836"/>
    </row>
    <row r="36" spans="1:69" ht="20.25">
      <c r="A36" s="210"/>
      <c r="B36" s="211"/>
      <c r="C36" s="211"/>
      <c r="D36" s="211"/>
      <c r="E36" s="212"/>
      <c r="F36" s="212"/>
      <c r="G36" s="212"/>
      <c r="H36" s="212"/>
      <c r="I36" s="212"/>
      <c r="J36" s="212"/>
      <c r="K36" s="212"/>
      <c r="L36" s="212"/>
      <c r="M36" s="212"/>
      <c r="N36" s="212"/>
      <c r="O36" s="212"/>
      <c r="P36" s="211"/>
      <c r="Q36" s="211"/>
      <c r="R36" s="211"/>
      <c r="S36" s="211"/>
      <c r="T36" s="211"/>
      <c r="U36" s="211"/>
      <c r="V36" s="211"/>
      <c r="W36" s="213"/>
      <c r="X36" s="214">
        <v>26</v>
      </c>
      <c r="Y36" s="243" t="str">
        <f>IF(AND($L$5="sixth"),key!C34,IF(AND($L$5="Seventh"),key!C134,IF(AND($L$5="eighth"),key!C234,"")))</f>
        <v/>
      </c>
      <c r="Z36" s="243" t="str">
        <f>IF(AND($L$5="sixth"),key!D34,IF(AND($L$5="Seventh"),key!D134,IF(AND($L$5="eighth"),key!D234,"")))</f>
        <v/>
      </c>
      <c r="AA36" s="244" t="str">
        <f>IF(AND($L$5="sixth"),key!AE34,IF(AND($L$5="Seventh"),key!AE134,IF(AND($L$5="eighth"),key!AE234,"")))</f>
        <v/>
      </c>
      <c r="AB36" s="244" t="str">
        <f>IF(AND($L$5="sixth"),key!AF34,IF(AND($L$5="Seventh"),key!AF134,IF(AND($L$5="eighth"),key!AF234,"")))</f>
        <v/>
      </c>
      <c r="AC36" s="244" t="str">
        <f>IF(AND($L$5="sixth"),key!AG34,IF(AND($L$5="Seventh"),key!AG134,IF(AND($L$5="eighth"),key!AG234,"")))</f>
        <v/>
      </c>
      <c r="AD36" s="244" t="str">
        <f>IF(AND($L$5="sixth"),key!AI34,IF(AND($L$5="Seventh"),key!AI134,IF(AND($L$5="eighth"),key!AI234,"")))</f>
        <v/>
      </c>
      <c r="AE36" s="244" t="str">
        <f>IF(AND($L$5="sixth"),key!AJ34,IF(AND($L$5="Seventh"),key!AJ134,IF(AND($L$5="eighth"),key!AJ234,"")))</f>
        <v/>
      </c>
      <c r="AF36" s="244" t="str">
        <f>IF(AND($L$5="sixth"),key!AK34,IF(AND($L$5="Seventh"),key!AK134,IF(AND($L$5="eighth"),key!AK234,"")))</f>
        <v/>
      </c>
      <c r="AG36" s="244" t="str">
        <f>IF(AND($L$5="sixth"),key!AM34,IF(AND($L$5="Seventh"),key!AM134,IF(AND($L$5="eighth"),key!AM234,"")))</f>
        <v/>
      </c>
      <c r="AH36" s="244" t="str">
        <f>IF(AND($L$5="sixth"),key!AN34,IF(AND($L$5="Seventh"),key!AN134,IF(AND($L$5="eighth"),key!AN234,"")))</f>
        <v/>
      </c>
      <c r="AI36" s="244" t="str">
        <f>IF(AND($L$5="sixth"),key!AO34,IF(AND($L$5="Seventh"),key!AO134,IF(AND($L$5="eighth"),key!AO234,"")))</f>
        <v/>
      </c>
      <c r="AJ36" s="244" t="str">
        <f>IF(AND($L$5="sixth"),key!AQ34,IF(AND($L$5="Seventh"),key!AQ134,IF(AND($L$5="eighth"),key!AQ234,"")))</f>
        <v/>
      </c>
      <c r="AK36" s="244" t="str">
        <f>IF(AND($L$5="sixth"),key!AR34,IF(AND($L$5="Seventh"),key!AR134,IF(AND($L$5="eighth"),key!AR234,"")))</f>
        <v/>
      </c>
      <c r="AL36" s="244" t="str">
        <f>IF(AND($L$5="sixth"),key!AS34,IF(AND($L$5="Seventh"),key!AS134,IF(AND($L$5="eighth"),key!AS234,"")))</f>
        <v/>
      </c>
      <c r="AM36" s="244" t="str">
        <f>IF(AND($L$5="sixth"),key!AU34,IF(AND($L$5="Seventh"),key!AU134,IF(AND($L$5="eighth"),key!AU234,"")))</f>
        <v/>
      </c>
      <c r="AN36" s="244" t="str">
        <f>IF(AND($L$5="sixth"),key!AV34,IF(AND($L$5="Seventh"),key!AV134,IF(AND($L$5="eighth"),key!AV234,"")))</f>
        <v/>
      </c>
      <c r="AO36" s="244" t="str">
        <f>IF(AND($L$5="sixth"),key!AW34,IF(AND($L$5="Seventh"),key!AW134,IF(AND($L$5="eighth"),key!AW234,"")))</f>
        <v/>
      </c>
      <c r="AP36" s="244" t="str">
        <f>IF(AND($L$5="sixth"),key!AY34,IF(AND($L$5="Seventh"),key!AY134,IF(AND($L$5="eighth"),key!AY234,"")))</f>
        <v/>
      </c>
      <c r="AQ36" s="244" t="str">
        <f>IF(AND($L$5="sixth"),key!AZ34,IF(AND($L$5="Seventh"),key!AZ134,IF(AND($L$5="eighth"),key!AZ234,"")))</f>
        <v/>
      </c>
      <c r="AR36" s="244" t="str">
        <f>IF(AND($L$5="sixth"),key!BA34,IF(AND($L$5="Seventh"),key!BA134,IF(AND($L$5="eighth"),key!BA234,"")))</f>
        <v/>
      </c>
      <c r="AS36" s="244" t="str">
        <f>IF(AND($L$5="sixth"),key!BB34,IF(AND($L$5="Seventh"),key!BB134,IF(AND($L$5="eighth"),key!BB234,"")))</f>
        <v/>
      </c>
      <c r="AT36" s="245" t="str">
        <f>IF(AND($L$5="sixth"),key!BC34,IF(AND($L$5="Seventh"),key!BC134,IF(AND($L$5="eighth"),key!BC234,"")))</f>
        <v/>
      </c>
      <c r="AU36" s="218">
        <v>54</v>
      </c>
      <c r="AV36" s="246" t="str">
        <f>IF(AND($L$5="sixth"),key!C62,IF(AND($L$5="Seventh"),key!C162,IF(AND($L$5="eighth"),key!C262,"")))</f>
        <v/>
      </c>
      <c r="AW36" s="246" t="str">
        <f>IF(AND($L$5="sixth"),key!D62,IF(AND($L$5="Seventh"),key!D162,IF(AND($L$5="eighth"),key!D262,"")))</f>
        <v/>
      </c>
      <c r="AX36" s="244" t="str">
        <f>IF(AND($L$5="sixth"),key!AE62,IF(AND($L$5="Seventh"),key!AE162,IF(AND($L$5="eighth"),key!AE262,"")))</f>
        <v/>
      </c>
      <c r="AY36" s="244" t="str">
        <f>IF(AND($L$5="sixth"),key!AF62,IF(AND($L$5="Seventh"),key!AF162,IF(AND($L$5="eighth"),key!AF262,"")))</f>
        <v/>
      </c>
      <c r="AZ36" s="244" t="str">
        <f>IF(AND($L$5="sixth"),key!AG62,IF(AND($L$5="Seventh"),key!AG162,IF(AND($L$5="eighth"),key!AG262,"")))</f>
        <v/>
      </c>
      <c r="BA36" s="244" t="str">
        <f>IF(AND($L$5="sixth"),key!AI62,IF(AND($L$5="Seventh"),key!AI162,IF(AND($L$5="eighth"),key!AI262,"")))</f>
        <v/>
      </c>
      <c r="BB36" s="244" t="str">
        <f>IF(AND($L$5="sixth"),key!AJ62,IF(AND($L$5="Seventh"),key!AJ162,IF(AND($L$5="eighth"),key!AJ262,"")))</f>
        <v/>
      </c>
      <c r="BC36" s="244" t="str">
        <f>IF(AND($L$5="sixth"),key!AK62,IF(AND($L$5="Seventh"),key!AK162,IF(AND($L$5="eighth"),key!AK262,"")))</f>
        <v/>
      </c>
      <c r="BD36" s="244" t="str">
        <f>IF(AND($L$5="sixth"),key!AM62,IF(AND($L$5="Seventh"),key!AM162,IF(AND($L$5="eighth"),key!AM262,"")))</f>
        <v/>
      </c>
      <c r="BE36" s="244" t="str">
        <f>IF(AND($L$5="sixth"),key!AN62,IF(AND($L$5="Seventh"),key!AN162,IF(AND($L$5="eighth"),key!AN262,"")))</f>
        <v/>
      </c>
      <c r="BF36" s="244" t="str">
        <f>IF(AND($L$5="sixth"),key!AO62,IF(AND($L$5="Seventh"),key!AO162,IF(AND($L$5="eighth"),key!AO262,"")))</f>
        <v/>
      </c>
      <c r="BG36" s="244" t="str">
        <f>IF(AND($L$5="sixth"),key!AQ62,IF(AND($L$5="Seventh"),key!AQ162,IF(AND($L$5="eighth"),key!AQ262,"")))</f>
        <v/>
      </c>
      <c r="BH36" s="244" t="str">
        <f>IF(AND($L$5="sixth"),key!AR62,IF(AND($L$5="Seventh"),key!AR162,IF(AND($L$5="eighth"),key!AR262,"")))</f>
        <v/>
      </c>
      <c r="BI36" s="244" t="str">
        <f>IF(AND($L$5="sixth"),key!AS62,IF(AND($L$5="Seventh"),key!AS162,IF(AND($L$5="eighth"),key!AS262,"")))</f>
        <v/>
      </c>
      <c r="BJ36" s="244" t="str">
        <f>IF(AND($L$5="sixth"),key!AU62,IF(AND($L$5="Seventh"),key!AU162,IF(AND($L$5="eighth"),key!AU262,"")))</f>
        <v/>
      </c>
      <c r="BK36" s="244" t="str">
        <f>IF(AND($L$5="sixth"),key!AV62,IF(AND($L$5="Seventh"),key!AV162,IF(AND($L$5="eighth"),key!AV262,"")))</f>
        <v/>
      </c>
      <c r="BL36" s="244" t="str">
        <f>IF(AND($L$5="sixth"),key!AW62,IF(AND($L$5="Seventh"),key!AW162,IF(AND($L$5="eighth"),key!AW262,"")))</f>
        <v/>
      </c>
      <c r="BM36" s="244" t="str">
        <f>IF(AND($L$5="sixth"),key!AY62,IF(AND($L$5="Seventh"),key!AY162,IF(AND($L$5="eighth"),key!AY262,"")))</f>
        <v/>
      </c>
      <c r="BN36" s="244" t="str">
        <f>IF(AND($L$5="sixth"),key!AZ62,IF(AND($L$5="Seventh"),key!AZ162,IF(AND($L$5="eighth"),key!AZ262,"")))</f>
        <v/>
      </c>
      <c r="BO36" s="244" t="str">
        <f>IF(AND($L$5="sixth"),key!BA62,IF(AND($L$5="Seventh"),key!BA162,IF(AND($L$5="eighth"),key!BA262,"")))</f>
        <v/>
      </c>
      <c r="BP36" s="244" t="str">
        <f>IF(AND($L$5="sixth"),key!BB62,IF(AND($L$5="Seventh"),key!BB162,IF(AND($L$5="eighth"),key!BB262,"")))</f>
        <v/>
      </c>
      <c r="BQ36" s="245" t="str">
        <f>IF(AND($L$5="sixth"),key!BC62,IF(AND($L$5="Seventh"),key!BC162,IF(AND($L$5="eighth"),key!BC262,"")))</f>
        <v/>
      </c>
    </row>
    <row r="37" spans="1:69">
      <c r="A37" s="220"/>
      <c r="B37" s="804" t="s">
        <v>547</v>
      </c>
      <c r="C37" s="804"/>
      <c r="D37" s="803" t="str">
        <f>Menu!K20</f>
        <v>vxzsath</v>
      </c>
      <c r="E37" s="803"/>
      <c r="F37" s="803"/>
      <c r="G37" s="803"/>
      <c r="H37" s="803"/>
      <c r="I37" s="803"/>
      <c r="J37" s="803"/>
      <c r="K37" s="42"/>
      <c r="L37" s="832" t="s">
        <v>548</v>
      </c>
      <c r="M37" s="832"/>
      <c r="N37" s="832"/>
      <c r="O37" s="832"/>
      <c r="P37" s="832"/>
      <c r="Q37" s="803" t="str">
        <f>IF(AND($L$5="sixth"),Menu!M20,IF(AND($L$5="Seventh"),Menu!M20,IF(AND($L$5="eighth"),Menu!M20,"")))</f>
        <v>ghjkyky tkV</v>
      </c>
      <c r="R37" s="803"/>
      <c r="S37" s="803"/>
      <c r="T37" s="803"/>
      <c r="U37" s="803"/>
      <c r="V37" s="803"/>
      <c r="W37" s="805"/>
      <c r="X37" s="221">
        <v>27</v>
      </c>
      <c r="Y37" s="222" t="str">
        <f>IF(AND($L$5="sixth"),key!C35,IF(AND($L$5="Seventh"),key!C135,IF(AND($L$5="eighth"),key!C235,"")))</f>
        <v/>
      </c>
      <c r="Z37" s="222" t="str">
        <f>IF(AND($L$5="sixth"),key!D35,IF(AND($L$5="Seventh"),key!D135,IF(AND($L$5="eighth"),key!D235,"")))</f>
        <v/>
      </c>
      <c r="AA37" s="223" t="str">
        <f>IF(AND($L$5="sixth"),key!AE35,IF(AND($L$5="Seventh"),key!AE135,IF(AND($L$5="eighth"),key!AE235,"")))</f>
        <v/>
      </c>
      <c r="AB37" s="223" t="str">
        <f>IF(AND($L$5="sixth"),key!AF35,IF(AND($L$5="Seventh"),key!AF135,IF(AND($L$5="eighth"),key!AF235,"")))</f>
        <v/>
      </c>
      <c r="AC37" s="223" t="str">
        <f>IF(AND($L$5="sixth"),key!AG35,IF(AND($L$5="Seventh"),key!AG135,IF(AND($L$5="eighth"),key!AG235,"")))</f>
        <v/>
      </c>
      <c r="AD37" s="223" t="str">
        <f>IF(AND($L$5="sixth"),key!AI35,IF(AND($L$5="Seventh"),key!AI135,IF(AND($L$5="eighth"),key!AI235,"")))</f>
        <v/>
      </c>
      <c r="AE37" s="223" t="str">
        <f>IF(AND($L$5="sixth"),key!AJ35,IF(AND($L$5="Seventh"),key!AJ135,IF(AND($L$5="eighth"),key!AJ235,"")))</f>
        <v/>
      </c>
      <c r="AF37" s="223" t="str">
        <f>IF(AND($L$5="sixth"),key!AK35,IF(AND($L$5="Seventh"),key!AK135,IF(AND($L$5="eighth"),key!AK235,"")))</f>
        <v/>
      </c>
      <c r="AG37" s="223" t="str">
        <f>IF(AND($L$5="sixth"),key!AM35,IF(AND($L$5="Seventh"),key!AM135,IF(AND($L$5="eighth"),key!AM235,"")))</f>
        <v/>
      </c>
      <c r="AH37" s="223" t="str">
        <f>IF(AND($L$5="sixth"),key!AN35,IF(AND($L$5="Seventh"),key!AN135,IF(AND($L$5="eighth"),key!AN235,"")))</f>
        <v/>
      </c>
      <c r="AI37" s="223" t="str">
        <f>IF(AND($L$5="sixth"),key!AO35,IF(AND($L$5="Seventh"),key!AO135,IF(AND($L$5="eighth"),key!AO235,"")))</f>
        <v/>
      </c>
      <c r="AJ37" s="223" t="str">
        <f>IF(AND($L$5="sixth"),key!AQ35,IF(AND($L$5="Seventh"),key!AQ135,IF(AND($L$5="eighth"),key!AQ235,"")))</f>
        <v/>
      </c>
      <c r="AK37" s="223" t="str">
        <f>IF(AND($L$5="sixth"),key!AR35,IF(AND($L$5="Seventh"),key!AR135,IF(AND($L$5="eighth"),key!AR235,"")))</f>
        <v/>
      </c>
      <c r="AL37" s="223" t="str">
        <f>IF(AND($L$5="sixth"),key!AS35,IF(AND($L$5="Seventh"),key!AS135,IF(AND($L$5="eighth"),key!AS235,"")))</f>
        <v/>
      </c>
      <c r="AM37" s="223" t="str">
        <f>IF(AND($L$5="sixth"),key!AU35,IF(AND($L$5="Seventh"),key!AU135,IF(AND($L$5="eighth"),key!AU235,"")))</f>
        <v/>
      </c>
      <c r="AN37" s="223" t="str">
        <f>IF(AND($L$5="sixth"),key!AV35,IF(AND($L$5="Seventh"),key!AV135,IF(AND($L$5="eighth"),key!AV235,"")))</f>
        <v/>
      </c>
      <c r="AO37" s="223" t="str">
        <f>IF(AND($L$5="sixth"),key!AW35,IF(AND($L$5="Seventh"),key!AW135,IF(AND($L$5="eighth"),key!AW235,"")))</f>
        <v/>
      </c>
      <c r="AP37" s="223" t="str">
        <f>IF(AND($L$5="sixth"),key!AY35,IF(AND($L$5="Seventh"),key!AY135,IF(AND($L$5="eighth"),key!AY235,"")))</f>
        <v/>
      </c>
      <c r="AQ37" s="223" t="str">
        <f>IF(AND($L$5="sixth"),key!AZ35,IF(AND($L$5="Seventh"),key!AZ135,IF(AND($L$5="eighth"),key!AZ235,"")))</f>
        <v/>
      </c>
      <c r="AR37" s="223" t="str">
        <f>IF(AND($L$5="sixth"),key!BA35,IF(AND($L$5="Seventh"),key!BA135,IF(AND($L$5="eighth"),key!BA235,"")))</f>
        <v/>
      </c>
      <c r="AS37" s="223" t="str">
        <f>IF(AND($L$5="sixth"),key!BB35,IF(AND($L$5="Seventh"),key!BB135,IF(AND($L$5="eighth"),key!BB235,"")))</f>
        <v/>
      </c>
      <c r="AT37" s="224" t="str">
        <f>IF(AND($L$5="sixth"),key!BC35,IF(AND($L$5="Seventh"),key!BC135,IF(AND($L$5="eighth"),key!BC235,"")))</f>
        <v/>
      </c>
      <c r="AU37" s="225">
        <v>55</v>
      </c>
      <c r="AV37" s="226" t="str">
        <f>IF(AND($L$5="sixth"),key!C63,IF(AND($L$5="Seventh"),key!C163,IF(AND($L$5="eighth"),key!C263,"")))</f>
        <v/>
      </c>
      <c r="AW37" s="226" t="str">
        <f>IF(AND($L$5="sixth"),key!D63,IF(AND($L$5="Seventh"),key!D163,IF(AND($L$5="eighth"),key!D263,"")))</f>
        <v/>
      </c>
      <c r="AX37" s="223" t="str">
        <f>IF(AND($L$5="sixth"),key!AE63,IF(AND($L$5="Seventh"),key!AE163,IF(AND($L$5="eighth"),key!AE263,"")))</f>
        <v/>
      </c>
      <c r="AY37" s="223" t="str">
        <f>IF(AND($L$5="sixth"),key!AF63,IF(AND($L$5="Seventh"),key!AF163,IF(AND($L$5="eighth"),key!AF263,"")))</f>
        <v/>
      </c>
      <c r="AZ37" s="223" t="str">
        <f>IF(AND($L$5="sixth"),key!AG63,IF(AND($L$5="Seventh"),key!AG163,IF(AND($L$5="eighth"),key!AG263,"")))</f>
        <v/>
      </c>
      <c r="BA37" s="223" t="str">
        <f>IF(AND($L$5="sixth"),key!AI63,IF(AND($L$5="Seventh"),key!AI163,IF(AND($L$5="eighth"),key!AI263,"")))</f>
        <v/>
      </c>
      <c r="BB37" s="223" t="str">
        <f>IF(AND($L$5="sixth"),key!AJ63,IF(AND($L$5="Seventh"),key!AJ163,IF(AND($L$5="eighth"),key!AJ263,"")))</f>
        <v/>
      </c>
      <c r="BC37" s="223" t="str">
        <f>IF(AND($L$5="sixth"),key!AK63,IF(AND($L$5="Seventh"),key!AK163,IF(AND($L$5="eighth"),key!AK263,"")))</f>
        <v/>
      </c>
      <c r="BD37" s="223" t="str">
        <f>IF(AND($L$5="sixth"),key!AM63,IF(AND($L$5="Seventh"),key!AM163,IF(AND($L$5="eighth"),key!AM263,"")))</f>
        <v/>
      </c>
      <c r="BE37" s="223" t="str">
        <f>IF(AND($L$5="sixth"),key!AN63,IF(AND($L$5="Seventh"),key!AN163,IF(AND($L$5="eighth"),key!AN263,"")))</f>
        <v/>
      </c>
      <c r="BF37" s="223" t="str">
        <f>IF(AND($L$5="sixth"),key!AO63,IF(AND($L$5="Seventh"),key!AO163,IF(AND($L$5="eighth"),key!AO263,"")))</f>
        <v/>
      </c>
      <c r="BG37" s="223" t="str">
        <f>IF(AND($L$5="sixth"),key!AQ63,IF(AND($L$5="Seventh"),key!AQ163,IF(AND($L$5="eighth"),key!AQ263,"")))</f>
        <v/>
      </c>
      <c r="BH37" s="223" t="str">
        <f>IF(AND($L$5="sixth"),key!AR63,IF(AND($L$5="Seventh"),key!AR163,IF(AND($L$5="eighth"),key!AR263,"")))</f>
        <v/>
      </c>
      <c r="BI37" s="223" t="str">
        <f>IF(AND($L$5="sixth"),key!AS63,IF(AND($L$5="Seventh"),key!AS163,IF(AND($L$5="eighth"),key!AS263,"")))</f>
        <v/>
      </c>
      <c r="BJ37" s="223" t="str">
        <f>IF(AND($L$5="sixth"),key!AU63,IF(AND($L$5="Seventh"),key!AU163,IF(AND($L$5="eighth"),key!AU263,"")))</f>
        <v/>
      </c>
      <c r="BK37" s="223" t="str">
        <f>IF(AND($L$5="sixth"),key!AV63,IF(AND($L$5="Seventh"),key!AV163,IF(AND($L$5="eighth"),key!AV263,"")))</f>
        <v/>
      </c>
      <c r="BL37" s="223" t="str">
        <f>IF(AND($L$5="sixth"),key!AW63,IF(AND($L$5="Seventh"),key!AW163,IF(AND($L$5="eighth"),key!AW263,"")))</f>
        <v/>
      </c>
      <c r="BM37" s="223" t="str">
        <f>IF(AND($L$5="sixth"),key!AY63,IF(AND($L$5="Seventh"),key!AY163,IF(AND($L$5="eighth"),key!AY263,"")))</f>
        <v/>
      </c>
      <c r="BN37" s="223" t="str">
        <f>IF(AND($L$5="sixth"),key!AZ63,IF(AND($L$5="Seventh"),key!AZ163,IF(AND($L$5="eighth"),key!AZ263,"")))</f>
        <v/>
      </c>
      <c r="BO37" s="223" t="str">
        <f>IF(AND($L$5="sixth"),key!BA63,IF(AND($L$5="Seventh"),key!BA163,IF(AND($L$5="eighth"),key!BA263,"")))</f>
        <v/>
      </c>
      <c r="BP37" s="223" t="str">
        <f>IF(AND($L$5="sixth"),key!BB63,IF(AND($L$5="Seventh"),key!BB163,IF(AND($L$5="eighth"),key!BB263,"")))</f>
        <v/>
      </c>
      <c r="BQ37" s="224" t="str">
        <f>IF(AND($L$5="sixth"),key!BC63,IF(AND($L$5="Seventh"),key!BC163,IF(AND($L$5="eighth"),key!BC263,"")))</f>
        <v/>
      </c>
    </row>
    <row r="38" spans="1:69">
      <c r="A38" s="806" t="s">
        <v>127</v>
      </c>
      <c r="B38" s="804"/>
      <c r="C38" s="804"/>
      <c r="D38" s="803" t="str">
        <f>IF(AND($L$5=""),"",Menu!G14)</f>
        <v>jk-m-izk-fo- iksVfy;k] ia-l-&amp;lkstr ¼ikyh½</v>
      </c>
      <c r="E38" s="803"/>
      <c r="F38" s="803"/>
      <c r="G38" s="803"/>
      <c r="H38" s="803"/>
      <c r="I38" s="803"/>
      <c r="J38" s="803"/>
      <c r="K38" s="803"/>
      <c r="L38" s="803"/>
      <c r="M38" s="803"/>
      <c r="N38" s="803"/>
      <c r="O38" s="804" t="s">
        <v>549</v>
      </c>
      <c r="P38" s="804"/>
      <c r="Q38" s="804"/>
      <c r="R38" s="807">
        <f>IF(AND($L$5=""),"",Menu!G15)</f>
        <v>8200303101</v>
      </c>
      <c r="S38" s="808"/>
      <c r="T38" s="808"/>
      <c r="U38" s="808"/>
      <c r="V38" s="808"/>
      <c r="W38" s="809"/>
      <c r="X38" s="221">
        <v>28</v>
      </c>
      <c r="Y38" s="222" t="str">
        <f>IF(AND($L$5="sixth"),key!C36,IF(AND($L$5="Seventh"),key!C136,IF(AND($L$5="eighth"),key!C236,"")))</f>
        <v/>
      </c>
      <c r="Z38" s="222" t="str">
        <f>IF(AND($L$5="sixth"),key!D36,IF(AND($L$5="Seventh"),key!D136,IF(AND($L$5="eighth"),key!D236,"")))</f>
        <v/>
      </c>
      <c r="AA38" s="223" t="str">
        <f>IF(AND($L$5="sixth"),key!AE36,IF(AND($L$5="Seventh"),key!AE136,IF(AND($L$5="eighth"),key!AE236,"")))</f>
        <v/>
      </c>
      <c r="AB38" s="223" t="str">
        <f>IF(AND($L$5="sixth"),key!AF36,IF(AND($L$5="Seventh"),key!AF136,IF(AND($L$5="eighth"),key!AF236,"")))</f>
        <v/>
      </c>
      <c r="AC38" s="223" t="str">
        <f>IF(AND($L$5="sixth"),key!AG36,IF(AND($L$5="Seventh"),key!AG136,IF(AND($L$5="eighth"),key!AG236,"")))</f>
        <v/>
      </c>
      <c r="AD38" s="223" t="str">
        <f>IF(AND($L$5="sixth"),key!AI36,IF(AND($L$5="Seventh"),key!AI136,IF(AND($L$5="eighth"),key!AI236,"")))</f>
        <v/>
      </c>
      <c r="AE38" s="223" t="str">
        <f>IF(AND($L$5="sixth"),key!AJ36,IF(AND($L$5="Seventh"),key!AJ136,IF(AND($L$5="eighth"),key!AJ236,"")))</f>
        <v/>
      </c>
      <c r="AF38" s="223" t="str">
        <f>IF(AND($L$5="sixth"),key!AK36,IF(AND($L$5="Seventh"),key!AK136,IF(AND($L$5="eighth"),key!AK236,"")))</f>
        <v/>
      </c>
      <c r="AG38" s="223" t="str">
        <f>IF(AND($L$5="sixth"),key!AM36,IF(AND($L$5="Seventh"),key!AM136,IF(AND($L$5="eighth"),key!AM236,"")))</f>
        <v/>
      </c>
      <c r="AH38" s="223" t="str">
        <f>IF(AND($L$5="sixth"),key!AN36,IF(AND($L$5="Seventh"),key!AN136,IF(AND($L$5="eighth"),key!AN236,"")))</f>
        <v/>
      </c>
      <c r="AI38" s="223" t="str">
        <f>IF(AND($L$5="sixth"),key!AO36,IF(AND($L$5="Seventh"),key!AO136,IF(AND($L$5="eighth"),key!AO236,"")))</f>
        <v/>
      </c>
      <c r="AJ38" s="223" t="str">
        <f>IF(AND($L$5="sixth"),key!AQ36,IF(AND($L$5="Seventh"),key!AQ136,IF(AND($L$5="eighth"),key!AQ236,"")))</f>
        <v/>
      </c>
      <c r="AK38" s="223" t="str">
        <f>IF(AND($L$5="sixth"),key!AR36,IF(AND($L$5="Seventh"),key!AR136,IF(AND($L$5="eighth"),key!AR236,"")))</f>
        <v/>
      </c>
      <c r="AL38" s="223" t="str">
        <f>IF(AND($L$5="sixth"),key!AS36,IF(AND($L$5="Seventh"),key!AS136,IF(AND($L$5="eighth"),key!AS236,"")))</f>
        <v/>
      </c>
      <c r="AM38" s="223" t="str">
        <f>IF(AND($L$5="sixth"),key!AU36,IF(AND($L$5="Seventh"),key!AU136,IF(AND($L$5="eighth"),key!AU236,"")))</f>
        <v/>
      </c>
      <c r="AN38" s="223" t="str">
        <f>IF(AND($L$5="sixth"),key!AV36,IF(AND($L$5="Seventh"),key!AV136,IF(AND($L$5="eighth"),key!AV236,"")))</f>
        <v/>
      </c>
      <c r="AO38" s="223" t="str">
        <f>IF(AND($L$5="sixth"),key!AW36,IF(AND($L$5="Seventh"),key!AW136,IF(AND($L$5="eighth"),key!AW236,"")))</f>
        <v/>
      </c>
      <c r="AP38" s="223" t="str">
        <f>IF(AND($L$5="sixth"),key!AY36,IF(AND($L$5="Seventh"),key!AY136,IF(AND($L$5="eighth"),key!AY236,"")))</f>
        <v/>
      </c>
      <c r="AQ38" s="223" t="str">
        <f>IF(AND($L$5="sixth"),key!AZ36,IF(AND($L$5="Seventh"),key!AZ136,IF(AND($L$5="eighth"),key!AZ236,"")))</f>
        <v/>
      </c>
      <c r="AR38" s="223" t="str">
        <f>IF(AND($L$5="sixth"),key!BA36,IF(AND($L$5="Seventh"),key!BA136,IF(AND($L$5="eighth"),key!BA236,"")))</f>
        <v/>
      </c>
      <c r="AS38" s="223" t="str">
        <f>IF(AND($L$5="sixth"),key!BB36,IF(AND($L$5="Seventh"),key!BB136,IF(AND($L$5="eighth"),key!BB236,"")))</f>
        <v/>
      </c>
      <c r="AT38" s="224" t="str">
        <f>IF(AND($L$5="sixth"),key!BC36,IF(AND($L$5="Seventh"),key!BC136,IF(AND($L$5="eighth"),key!BC236,"")))</f>
        <v/>
      </c>
      <c r="AU38" s="225">
        <v>56</v>
      </c>
      <c r="AV38" s="226" t="str">
        <f>IF(AND($L$5="sixth"),key!C64,IF(AND($L$5="Seventh"),key!C164,IF(AND($L$5="eighth"),key!C264,"")))</f>
        <v/>
      </c>
      <c r="AW38" s="226" t="str">
        <f>IF(AND($L$5="sixth"),key!D64,IF(AND($L$5="Seventh"),key!D164,IF(AND($L$5="eighth"),key!D264,"")))</f>
        <v/>
      </c>
      <c r="AX38" s="223" t="str">
        <f>IF(AND($L$5="sixth"),key!AE64,IF(AND($L$5="Seventh"),key!AE164,IF(AND($L$5="eighth"),key!AE264,"")))</f>
        <v/>
      </c>
      <c r="AY38" s="223" t="str">
        <f>IF(AND($L$5="sixth"),key!AF64,IF(AND($L$5="Seventh"),key!AF164,IF(AND($L$5="eighth"),key!AF264,"")))</f>
        <v/>
      </c>
      <c r="AZ38" s="223" t="str">
        <f>IF(AND($L$5="sixth"),key!AG64,IF(AND($L$5="Seventh"),key!AG164,IF(AND($L$5="eighth"),key!AG264,"")))</f>
        <v/>
      </c>
      <c r="BA38" s="223" t="str">
        <f>IF(AND($L$5="sixth"),key!AI64,IF(AND($L$5="Seventh"),key!AI164,IF(AND($L$5="eighth"),key!AI264,"")))</f>
        <v/>
      </c>
      <c r="BB38" s="223" t="str">
        <f>IF(AND($L$5="sixth"),key!AJ64,IF(AND($L$5="Seventh"),key!AJ164,IF(AND($L$5="eighth"),key!AJ264,"")))</f>
        <v/>
      </c>
      <c r="BC38" s="223" t="str">
        <f>IF(AND($L$5="sixth"),key!AK64,IF(AND($L$5="Seventh"),key!AK164,IF(AND($L$5="eighth"),key!AK264,"")))</f>
        <v/>
      </c>
      <c r="BD38" s="223" t="str">
        <f>IF(AND($L$5="sixth"),key!AM64,IF(AND($L$5="Seventh"),key!AM164,IF(AND($L$5="eighth"),key!AM264,"")))</f>
        <v/>
      </c>
      <c r="BE38" s="223" t="str">
        <f>IF(AND($L$5="sixth"),key!AN64,IF(AND($L$5="Seventh"),key!AN164,IF(AND($L$5="eighth"),key!AN264,"")))</f>
        <v/>
      </c>
      <c r="BF38" s="223" t="str">
        <f>IF(AND($L$5="sixth"),key!AO64,IF(AND($L$5="Seventh"),key!AO164,IF(AND($L$5="eighth"),key!AO264,"")))</f>
        <v/>
      </c>
      <c r="BG38" s="223" t="str">
        <f>IF(AND($L$5="sixth"),key!AQ64,IF(AND($L$5="Seventh"),key!AQ164,IF(AND($L$5="eighth"),key!AQ264,"")))</f>
        <v/>
      </c>
      <c r="BH38" s="223" t="str">
        <f>IF(AND($L$5="sixth"),key!AR64,IF(AND($L$5="Seventh"),key!AR164,IF(AND($L$5="eighth"),key!AR264,"")))</f>
        <v/>
      </c>
      <c r="BI38" s="223" t="str">
        <f>IF(AND($L$5="sixth"),key!AS64,IF(AND($L$5="Seventh"),key!AS164,IF(AND($L$5="eighth"),key!AS264,"")))</f>
        <v/>
      </c>
      <c r="BJ38" s="223" t="str">
        <f>IF(AND($L$5="sixth"),key!AU64,IF(AND($L$5="Seventh"),key!AU164,IF(AND($L$5="eighth"),key!AU264,"")))</f>
        <v/>
      </c>
      <c r="BK38" s="223" t="str">
        <f>IF(AND($L$5="sixth"),key!AV64,IF(AND($L$5="Seventh"),key!AV164,IF(AND($L$5="eighth"),key!AV264,"")))</f>
        <v/>
      </c>
      <c r="BL38" s="223" t="str">
        <f>IF(AND($L$5="sixth"),key!AW64,IF(AND($L$5="Seventh"),key!AW164,IF(AND($L$5="eighth"),key!AW264,"")))</f>
        <v/>
      </c>
      <c r="BM38" s="223" t="str">
        <f>IF(AND($L$5="sixth"),key!AY64,IF(AND($L$5="Seventh"),key!AY164,IF(AND($L$5="eighth"),key!AY264,"")))</f>
        <v/>
      </c>
      <c r="BN38" s="223" t="str">
        <f>IF(AND($L$5="sixth"),key!AZ64,IF(AND($L$5="Seventh"),key!AZ164,IF(AND($L$5="eighth"),key!AZ264,"")))</f>
        <v/>
      </c>
      <c r="BO38" s="223" t="str">
        <f>IF(AND($L$5="sixth"),key!BA64,IF(AND($L$5="Seventh"),key!BA164,IF(AND($L$5="eighth"),key!BA264,"")))</f>
        <v/>
      </c>
      <c r="BP38" s="223" t="str">
        <f>IF(AND($L$5="sixth"),key!BB64,IF(AND($L$5="Seventh"),key!BB164,IF(AND($L$5="eighth"),key!BB264,"")))</f>
        <v/>
      </c>
      <c r="BQ38" s="224" t="str">
        <f>IF(AND($L$5="sixth"),key!BC64,IF(AND($L$5="Seventh"),key!BC164,IF(AND($L$5="eighth"),key!BC264,"")))</f>
        <v/>
      </c>
    </row>
    <row r="39" spans="1:69" ht="16.5" customHeight="1">
      <c r="A39" s="806" t="s">
        <v>541</v>
      </c>
      <c r="B39" s="804"/>
      <c r="C39" s="804"/>
      <c r="D39" s="810" t="str">
        <f>IF(AND($L$5=""),"",Menu!G17)</f>
        <v xml:space="preserve">mPp izkFkfed </v>
      </c>
      <c r="E39" s="810"/>
      <c r="F39" s="810"/>
      <c r="G39" s="810"/>
      <c r="H39" s="810"/>
      <c r="I39" s="810"/>
      <c r="J39" s="832" t="s">
        <v>550</v>
      </c>
      <c r="K39" s="832"/>
      <c r="L39" s="812" t="str">
        <f>IF(AND($L$5=""),"",L5)</f>
        <v>Sixth</v>
      </c>
      <c r="M39" s="812"/>
      <c r="N39" s="812"/>
      <c r="O39" s="812"/>
      <c r="P39" s="811" t="s">
        <v>551</v>
      </c>
      <c r="Q39" s="811"/>
      <c r="R39" s="811"/>
      <c r="S39" s="813">
        <f>IF(AND($L$5="sixth"),'6'!P7,IF(AND($L$5="Seventh"),'7'!P7,IF(AND($L$5="eighth"),'8'!P7,"")))</f>
        <v>11</v>
      </c>
      <c r="T39" s="813"/>
      <c r="U39" s="206"/>
      <c r="V39" s="206"/>
      <c r="W39" s="227"/>
      <c r="X39" s="221">
        <v>29</v>
      </c>
      <c r="Y39" s="222" t="str">
        <f>IF(AND($L$5="sixth"),key!C37,IF(AND($L$5="Seventh"),key!C137,IF(AND($L$5="eighth"),key!C237,"")))</f>
        <v/>
      </c>
      <c r="Z39" s="222" t="str">
        <f>IF(AND($L$5="sixth"),key!D37,IF(AND($L$5="Seventh"),key!D137,IF(AND($L$5="eighth"),key!D237,"")))</f>
        <v/>
      </c>
      <c r="AA39" s="223" t="str">
        <f>IF(AND($L$5="sixth"),key!AE37,IF(AND($L$5="Seventh"),key!AE137,IF(AND($L$5="eighth"),key!AE237,"")))</f>
        <v/>
      </c>
      <c r="AB39" s="223" t="str">
        <f>IF(AND($L$5="sixth"),key!AF37,IF(AND($L$5="Seventh"),key!AF137,IF(AND($L$5="eighth"),key!AF237,"")))</f>
        <v/>
      </c>
      <c r="AC39" s="223" t="str">
        <f>IF(AND($L$5="sixth"),key!AG37,IF(AND($L$5="Seventh"),key!AG137,IF(AND($L$5="eighth"),key!AG237,"")))</f>
        <v/>
      </c>
      <c r="AD39" s="223" t="str">
        <f>IF(AND($L$5="sixth"),key!AI37,IF(AND($L$5="Seventh"),key!AI137,IF(AND($L$5="eighth"),key!AI237,"")))</f>
        <v/>
      </c>
      <c r="AE39" s="223" t="str">
        <f>IF(AND($L$5="sixth"),key!AJ37,IF(AND($L$5="Seventh"),key!AJ137,IF(AND($L$5="eighth"),key!AJ237,"")))</f>
        <v/>
      </c>
      <c r="AF39" s="223" t="str">
        <f>IF(AND($L$5="sixth"),key!AK37,IF(AND($L$5="Seventh"),key!AK137,IF(AND($L$5="eighth"),key!AK237,"")))</f>
        <v/>
      </c>
      <c r="AG39" s="223" t="str">
        <f>IF(AND($L$5="sixth"),key!AM37,IF(AND($L$5="Seventh"),key!AM137,IF(AND($L$5="eighth"),key!AM237,"")))</f>
        <v/>
      </c>
      <c r="AH39" s="223" t="str">
        <f>IF(AND($L$5="sixth"),key!AN37,IF(AND($L$5="Seventh"),key!AN137,IF(AND($L$5="eighth"),key!AN237,"")))</f>
        <v/>
      </c>
      <c r="AI39" s="223" t="str">
        <f>IF(AND($L$5="sixth"),key!AO37,IF(AND($L$5="Seventh"),key!AO137,IF(AND($L$5="eighth"),key!AO237,"")))</f>
        <v/>
      </c>
      <c r="AJ39" s="223" t="str">
        <f>IF(AND($L$5="sixth"),key!AQ37,IF(AND($L$5="Seventh"),key!AQ137,IF(AND($L$5="eighth"),key!AQ237,"")))</f>
        <v/>
      </c>
      <c r="AK39" s="223" t="str">
        <f>IF(AND($L$5="sixth"),key!AR37,IF(AND($L$5="Seventh"),key!AR137,IF(AND($L$5="eighth"),key!AR237,"")))</f>
        <v/>
      </c>
      <c r="AL39" s="223" t="str">
        <f>IF(AND($L$5="sixth"),key!AS37,IF(AND($L$5="Seventh"),key!AS137,IF(AND($L$5="eighth"),key!AS237,"")))</f>
        <v/>
      </c>
      <c r="AM39" s="223" t="str">
        <f>IF(AND($L$5="sixth"),key!AU37,IF(AND($L$5="Seventh"),key!AU137,IF(AND($L$5="eighth"),key!AU237,"")))</f>
        <v/>
      </c>
      <c r="AN39" s="223" t="str">
        <f>IF(AND($L$5="sixth"),key!AV37,IF(AND($L$5="Seventh"),key!AV137,IF(AND($L$5="eighth"),key!AV237,"")))</f>
        <v/>
      </c>
      <c r="AO39" s="223" t="str">
        <f>IF(AND($L$5="sixth"),key!AW37,IF(AND($L$5="Seventh"),key!AW137,IF(AND($L$5="eighth"),key!AW237,"")))</f>
        <v/>
      </c>
      <c r="AP39" s="223" t="str">
        <f>IF(AND($L$5="sixth"),key!AY37,IF(AND($L$5="Seventh"),key!AY137,IF(AND($L$5="eighth"),key!AY237,"")))</f>
        <v/>
      </c>
      <c r="AQ39" s="223" t="str">
        <f>IF(AND($L$5="sixth"),key!AZ37,IF(AND($L$5="Seventh"),key!AZ137,IF(AND($L$5="eighth"),key!AZ237,"")))</f>
        <v/>
      </c>
      <c r="AR39" s="223" t="str">
        <f>IF(AND($L$5="sixth"),key!BA37,IF(AND($L$5="Seventh"),key!BA137,IF(AND($L$5="eighth"),key!BA237,"")))</f>
        <v/>
      </c>
      <c r="AS39" s="223" t="str">
        <f>IF(AND($L$5="sixth"),key!BB37,IF(AND($L$5="Seventh"),key!BB137,IF(AND($L$5="eighth"),key!BB237,"")))</f>
        <v/>
      </c>
      <c r="AT39" s="224" t="str">
        <f>IF(AND($L$5="sixth"),key!BC37,IF(AND($L$5="Seventh"),key!BC137,IF(AND($L$5="eighth"),key!BC237,"")))</f>
        <v/>
      </c>
      <c r="AU39" s="225">
        <v>57</v>
      </c>
      <c r="AV39" s="226" t="str">
        <f>IF(AND($L$5="sixth"),key!C65,IF(AND($L$5="Seventh"),key!C165,IF(AND($L$5="eighth"),key!C265,"")))</f>
        <v/>
      </c>
      <c r="AW39" s="226" t="str">
        <f>IF(AND($L$5="sixth"),key!D65,IF(AND($L$5="Seventh"),key!D165,IF(AND($L$5="eighth"),key!D265,"")))</f>
        <v/>
      </c>
      <c r="AX39" s="223" t="str">
        <f>IF(AND($L$5="sixth"),key!AE65,IF(AND($L$5="Seventh"),key!AE165,IF(AND($L$5="eighth"),key!AE265,"")))</f>
        <v/>
      </c>
      <c r="AY39" s="223" t="str">
        <f>IF(AND($L$5="sixth"),key!AF65,IF(AND($L$5="Seventh"),key!AF165,IF(AND($L$5="eighth"),key!AF265,"")))</f>
        <v/>
      </c>
      <c r="AZ39" s="223" t="str">
        <f>IF(AND($L$5="sixth"),key!AG65,IF(AND($L$5="Seventh"),key!AG165,IF(AND($L$5="eighth"),key!AG265,"")))</f>
        <v/>
      </c>
      <c r="BA39" s="223" t="str">
        <f>IF(AND($L$5="sixth"),key!AI65,IF(AND($L$5="Seventh"),key!AI165,IF(AND($L$5="eighth"),key!AI265,"")))</f>
        <v/>
      </c>
      <c r="BB39" s="223" t="str">
        <f>IF(AND($L$5="sixth"),key!AJ65,IF(AND($L$5="Seventh"),key!AJ165,IF(AND($L$5="eighth"),key!AJ265,"")))</f>
        <v/>
      </c>
      <c r="BC39" s="223" t="str">
        <f>IF(AND($L$5="sixth"),key!AK65,IF(AND($L$5="Seventh"),key!AK165,IF(AND($L$5="eighth"),key!AK265,"")))</f>
        <v/>
      </c>
      <c r="BD39" s="223" t="str">
        <f>IF(AND($L$5="sixth"),key!AM65,IF(AND($L$5="Seventh"),key!AM165,IF(AND($L$5="eighth"),key!AM265,"")))</f>
        <v/>
      </c>
      <c r="BE39" s="223" t="str">
        <f>IF(AND($L$5="sixth"),key!AN65,IF(AND($L$5="Seventh"),key!AN165,IF(AND($L$5="eighth"),key!AN265,"")))</f>
        <v/>
      </c>
      <c r="BF39" s="223" t="str">
        <f>IF(AND($L$5="sixth"),key!AO65,IF(AND($L$5="Seventh"),key!AO165,IF(AND($L$5="eighth"),key!AO265,"")))</f>
        <v/>
      </c>
      <c r="BG39" s="223" t="str">
        <f>IF(AND($L$5="sixth"),key!AQ65,IF(AND($L$5="Seventh"),key!AQ165,IF(AND($L$5="eighth"),key!AQ265,"")))</f>
        <v/>
      </c>
      <c r="BH39" s="223" t="str">
        <f>IF(AND($L$5="sixth"),key!AR65,IF(AND($L$5="Seventh"),key!AR165,IF(AND($L$5="eighth"),key!AR265,"")))</f>
        <v/>
      </c>
      <c r="BI39" s="223" t="str">
        <f>IF(AND($L$5="sixth"),key!AS65,IF(AND($L$5="Seventh"),key!AS165,IF(AND($L$5="eighth"),key!AS265,"")))</f>
        <v/>
      </c>
      <c r="BJ39" s="223" t="str">
        <f>IF(AND($L$5="sixth"),key!AU65,IF(AND($L$5="Seventh"),key!AU165,IF(AND($L$5="eighth"),key!AU265,"")))</f>
        <v/>
      </c>
      <c r="BK39" s="223" t="str">
        <f>IF(AND($L$5="sixth"),key!AV65,IF(AND($L$5="Seventh"),key!AV165,IF(AND($L$5="eighth"),key!AV265,"")))</f>
        <v/>
      </c>
      <c r="BL39" s="223" t="str">
        <f>IF(AND($L$5="sixth"),key!AW65,IF(AND($L$5="Seventh"),key!AW165,IF(AND($L$5="eighth"),key!AW265,"")))</f>
        <v/>
      </c>
      <c r="BM39" s="223" t="str">
        <f>IF(AND($L$5="sixth"),key!AY65,IF(AND($L$5="Seventh"),key!AY165,IF(AND($L$5="eighth"),key!AY265,"")))</f>
        <v/>
      </c>
      <c r="BN39" s="223" t="str">
        <f>IF(AND($L$5="sixth"),key!AZ65,IF(AND($L$5="Seventh"),key!AZ165,IF(AND($L$5="eighth"),key!AZ265,"")))</f>
        <v/>
      </c>
      <c r="BO39" s="223" t="str">
        <f>IF(AND($L$5="sixth"),key!BA65,IF(AND($L$5="Seventh"),key!BA165,IF(AND($L$5="eighth"),key!BA265,"")))</f>
        <v/>
      </c>
      <c r="BP39" s="223" t="str">
        <f>IF(AND($L$5="sixth"),key!BB65,IF(AND($L$5="Seventh"),key!BB165,IF(AND($L$5="eighth"),key!BB265,"")))</f>
        <v/>
      </c>
      <c r="BQ39" s="224" t="str">
        <f>IF(AND($L$5="sixth"),key!BC65,IF(AND($L$5="Seventh"),key!BC165,IF(AND($L$5="eighth"),key!BC265,"")))</f>
        <v/>
      </c>
    </row>
    <row r="40" spans="1:69" s="228" customFormat="1" ht="18" customHeight="1">
      <c r="A40" s="814" t="s">
        <v>32</v>
      </c>
      <c r="B40" s="815" t="s">
        <v>26</v>
      </c>
      <c r="C40" s="818" t="s">
        <v>2</v>
      </c>
      <c r="D40" s="819" t="s">
        <v>40</v>
      </c>
      <c r="E40" s="822" t="s">
        <v>41</v>
      </c>
      <c r="F40" s="823"/>
      <c r="G40" s="823"/>
      <c r="H40" s="823" t="s">
        <v>33</v>
      </c>
      <c r="I40" s="823"/>
      <c r="J40" s="823"/>
      <c r="K40" s="823" t="s">
        <v>543</v>
      </c>
      <c r="L40" s="823"/>
      <c r="M40" s="823"/>
      <c r="N40" s="823" t="s">
        <v>35</v>
      </c>
      <c r="O40" s="823"/>
      <c r="P40" s="823"/>
      <c r="Q40" s="823" t="s">
        <v>542</v>
      </c>
      <c r="R40" s="823"/>
      <c r="S40" s="823"/>
      <c r="T40" s="823" t="s">
        <v>544</v>
      </c>
      <c r="U40" s="823"/>
      <c r="V40" s="823"/>
      <c r="W40" s="826"/>
      <c r="X40" s="221">
        <v>30</v>
      </c>
      <c r="Y40" s="222" t="str">
        <f>IF(AND($L$5="sixth"),key!C38,IF(AND($L$5="Seventh"),key!C138,IF(AND($L$5="eighth"),key!C238,"")))</f>
        <v/>
      </c>
      <c r="Z40" s="222" t="str">
        <f>IF(AND($L$5="sixth"),key!D38,IF(AND($L$5="Seventh"),key!D138,IF(AND($L$5="eighth"),key!D238,"")))</f>
        <v/>
      </c>
      <c r="AA40" s="223" t="str">
        <f>IF(AND($L$5="sixth"),key!AE38,IF(AND($L$5="Seventh"),key!AE138,IF(AND($L$5="eighth"),key!AE238,"")))</f>
        <v/>
      </c>
      <c r="AB40" s="223" t="str">
        <f>IF(AND($L$5="sixth"),key!AF38,IF(AND($L$5="Seventh"),key!AF138,IF(AND($L$5="eighth"),key!AF238,"")))</f>
        <v/>
      </c>
      <c r="AC40" s="223" t="str">
        <f>IF(AND($L$5="sixth"),key!AG38,IF(AND($L$5="Seventh"),key!AG138,IF(AND($L$5="eighth"),key!AG238,"")))</f>
        <v/>
      </c>
      <c r="AD40" s="223" t="str">
        <f>IF(AND($L$5="sixth"),key!AI38,IF(AND($L$5="Seventh"),key!AI138,IF(AND($L$5="eighth"),key!AI238,"")))</f>
        <v/>
      </c>
      <c r="AE40" s="223" t="str">
        <f>IF(AND($L$5="sixth"),key!AJ38,IF(AND($L$5="Seventh"),key!AJ138,IF(AND($L$5="eighth"),key!AJ238,"")))</f>
        <v/>
      </c>
      <c r="AF40" s="223" t="str">
        <f>IF(AND($L$5="sixth"),key!AK38,IF(AND($L$5="Seventh"),key!AK138,IF(AND($L$5="eighth"),key!AK238,"")))</f>
        <v/>
      </c>
      <c r="AG40" s="223" t="str">
        <f>IF(AND($L$5="sixth"),key!AM38,IF(AND($L$5="Seventh"),key!AM138,IF(AND($L$5="eighth"),key!AM238,"")))</f>
        <v/>
      </c>
      <c r="AH40" s="223" t="str">
        <f>IF(AND($L$5="sixth"),key!AN38,IF(AND($L$5="Seventh"),key!AN138,IF(AND($L$5="eighth"),key!AN238,"")))</f>
        <v/>
      </c>
      <c r="AI40" s="223" t="str">
        <f>IF(AND($L$5="sixth"),key!AO38,IF(AND($L$5="Seventh"),key!AO138,IF(AND($L$5="eighth"),key!AO238,"")))</f>
        <v/>
      </c>
      <c r="AJ40" s="223" t="str">
        <f>IF(AND($L$5="sixth"),key!AQ38,IF(AND($L$5="Seventh"),key!AQ138,IF(AND($L$5="eighth"),key!AQ238,"")))</f>
        <v/>
      </c>
      <c r="AK40" s="223" t="str">
        <f>IF(AND($L$5="sixth"),key!AR38,IF(AND($L$5="Seventh"),key!AR138,IF(AND($L$5="eighth"),key!AR238,"")))</f>
        <v/>
      </c>
      <c r="AL40" s="223" t="str">
        <f>IF(AND($L$5="sixth"),key!AS38,IF(AND($L$5="Seventh"),key!AS138,IF(AND($L$5="eighth"),key!AS238,"")))</f>
        <v/>
      </c>
      <c r="AM40" s="223" t="str">
        <f>IF(AND($L$5="sixth"),key!AU38,IF(AND($L$5="Seventh"),key!AU138,IF(AND($L$5="eighth"),key!AU238,"")))</f>
        <v/>
      </c>
      <c r="AN40" s="223" t="str">
        <f>IF(AND($L$5="sixth"),key!AV38,IF(AND($L$5="Seventh"),key!AV138,IF(AND($L$5="eighth"),key!AV238,"")))</f>
        <v/>
      </c>
      <c r="AO40" s="223" t="str">
        <f>IF(AND($L$5="sixth"),key!AW38,IF(AND($L$5="Seventh"),key!AW138,IF(AND($L$5="eighth"),key!AW238,"")))</f>
        <v/>
      </c>
      <c r="AP40" s="223" t="str">
        <f>IF(AND($L$5="sixth"),key!AY38,IF(AND($L$5="Seventh"),key!AY138,IF(AND($L$5="eighth"),key!AY238,"")))</f>
        <v/>
      </c>
      <c r="AQ40" s="223" t="str">
        <f>IF(AND($L$5="sixth"),key!AZ38,IF(AND($L$5="Seventh"),key!AZ138,IF(AND($L$5="eighth"),key!AZ238,"")))</f>
        <v/>
      </c>
      <c r="AR40" s="223" t="str">
        <f>IF(AND($L$5="sixth"),key!BA38,IF(AND($L$5="Seventh"),key!BA138,IF(AND($L$5="eighth"),key!BA238,"")))</f>
        <v/>
      </c>
      <c r="AS40" s="223" t="str">
        <f>IF(AND($L$5="sixth"),key!BB38,IF(AND($L$5="Seventh"),key!BB138,IF(AND($L$5="eighth"),key!BB238,"")))</f>
        <v/>
      </c>
      <c r="AT40" s="224" t="str">
        <f>IF(AND($L$5="sixth"),key!BC38,IF(AND($L$5="Seventh"),key!BC138,IF(AND($L$5="eighth"),key!BC238,"")))</f>
        <v/>
      </c>
      <c r="AU40" s="225">
        <v>58</v>
      </c>
      <c r="AV40" s="226" t="str">
        <f>IF(AND($L$5="sixth"),key!C66,IF(AND($L$5="Seventh"),key!C166,IF(AND($L$5="eighth"),key!C266,"")))</f>
        <v/>
      </c>
      <c r="AW40" s="226" t="str">
        <f>IF(AND($L$5="sixth"),key!D66,IF(AND($L$5="Seventh"),key!D166,IF(AND($L$5="eighth"),key!D266,"")))</f>
        <v/>
      </c>
      <c r="AX40" s="223" t="str">
        <f>IF(AND($L$5="sixth"),key!AE66,IF(AND($L$5="Seventh"),key!AE166,IF(AND($L$5="eighth"),key!AE266,"")))</f>
        <v/>
      </c>
      <c r="AY40" s="223" t="str">
        <f>IF(AND($L$5="sixth"),key!AF66,IF(AND($L$5="Seventh"),key!AF166,IF(AND($L$5="eighth"),key!AF266,"")))</f>
        <v/>
      </c>
      <c r="AZ40" s="223" t="str">
        <f>IF(AND($L$5="sixth"),key!AG66,IF(AND($L$5="Seventh"),key!AG166,IF(AND($L$5="eighth"),key!AG266,"")))</f>
        <v/>
      </c>
      <c r="BA40" s="223" t="str">
        <f>IF(AND($L$5="sixth"),key!AI66,IF(AND($L$5="Seventh"),key!AI166,IF(AND($L$5="eighth"),key!AI266,"")))</f>
        <v/>
      </c>
      <c r="BB40" s="223" t="str">
        <f>IF(AND($L$5="sixth"),key!AJ66,IF(AND($L$5="Seventh"),key!AJ166,IF(AND($L$5="eighth"),key!AJ266,"")))</f>
        <v/>
      </c>
      <c r="BC40" s="223" t="str">
        <f>IF(AND($L$5="sixth"),key!AK66,IF(AND($L$5="Seventh"),key!AK166,IF(AND($L$5="eighth"),key!AK266,"")))</f>
        <v/>
      </c>
      <c r="BD40" s="223" t="str">
        <f>IF(AND($L$5="sixth"),key!AM66,IF(AND($L$5="Seventh"),key!AM166,IF(AND($L$5="eighth"),key!AM266,"")))</f>
        <v/>
      </c>
      <c r="BE40" s="223" t="str">
        <f>IF(AND($L$5="sixth"),key!AN66,IF(AND($L$5="Seventh"),key!AN166,IF(AND($L$5="eighth"),key!AN266,"")))</f>
        <v/>
      </c>
      <c r="BF40" s="223" t="str">
        <f>IF(AND($L$5="sixth"),key!AO66,IF(AND($L$5="Seventh"),key!AO166,IF(AND($L$5="eighth"),key!AO266,"")))</f>
        <v/>
      </c>
      <c r="BG40" s="223" t="str">
        <f>IF(AND($L$5="sixth"),key!AQ66,IF(AND($L$5="Seventh"),key!AQ166,IF(AND($L$5="eighth"),key!AQ266,"")))</f>
        <v/>
      </c>
      <c r="BH40" s="223" t="str">
        <f>IF(AND($L$5="sixth"),key!AR66,IF(AND($L$5="Seventh"),key!AR166,IF(AND($L$5="eighth"),key!AR266,"")))</f>
        <v/>
      </c>
      <c r="BI40" s="223" t="str">
        <f>IF(AND($L$5="sixth"),key!AS66,IF(AND($L$5="Seventh"),key!AS166,IF(AND($L$5="eighth"),key!AS266,"")))</f>
        <v/>
      </c>
      <c r="BJ40" s="223" t="str">
        <f>IF(AND($L$5="sixth"),key!AU66,IF(AND($L$5="Seventh"),key!AU166,IF(AND($L$5="eighth"),key!AU266,"")))</f>
        <v/>
      </c>
      <c r="BK40" s="223" t="str">
        <f>IF(AND($L$5="sixth"),key!AV66,IF(AND($L$5="Seventh"),key!AV166,IF(AND($L$5="eighth"),key!AV266,"")))</f>
        <v/>
      </c>
      <c r="BL40" s="223" t="str">
        <f>IF(AND($L$5="sixth"),key!AW66,IF(AND($L$5="Seventh"),key!AW166,IF(AND($L$5="eighth"),key!AW266,"")))</f>
        <v/>
      </c>
      <c r="BM40" s="223" t="str">
        <f>IF(AND($L$5="sixth"),key!AY66,IF(AND($L$5="Seventh"),key!AY166,IF(AND($L$5="eighth"),key!AY266,"")))</f>
        <v/>
      </c>
      <c r="BN40" s="223" t="str">
        <f>IF(AND($L$5="sixth"),key!AZ66,IF(AND($L$5="Seventh"),key!AZ166,IF(AND($L$5="eighth"),key!AZ266,"")))</f>
        <v/>
      </c>
      <c r="BO40" s="223" t="str">
        <f>IF(AND($L$5="sixth"),key!BA66,IF(AND($L$5="Seventh"),key!BA166,IF(AND($L$5="eighth"),key!BA266,"")))</f>
        <v/>
      </c>
      <c r="BP40" s="223" t="str">
        <f>IF(AND($L$5="sixth"),key!BB66,IF(AND($L$5="Seventh"),key!BB166,IF(AND($L$5="eighth"),key!BB266,"")))</f>
        <v/>
      </c>
      <c r="BQ40" s="224" t="str">
        <f>IF(AND($L$5="sixth"),key!BC66,IF(AND($L$5="Seventh"),key!BC166,IF(AND($L$5="eighth"),key!BC266,"")))</f>
        <v/>
      </c>
    </row>
    <row r="41" spans="1:69" s="228" customFormat="1" ht="18" customHeight="1">
      <c r="A41" s="814"/>
      <c r="B41" s="816"/>
      <c r="C41" s="818"/>
      <c r="D41" s="820"/>
      <c r="E41" s="824"/>
      <c r="F41" s="825"/>
      <c r="G41" s="825"/>
      <c r="H41" s="825"/>
      <c r="I41" s="825"/>
      <c r="J41" s="825"/>
      <c r="K41" s="825"/>
      <c r="L41" s="825"/>
      <c r="M41" s="825"/>
      <c r="N41" s="825"/>
      <c r="O41" s="825"/>
      <c r="P41" s="825"/>
      <c r="Q41" s="825"/>
      <c r="R41" s="825"/>
      <c r="S41" s="825"/>
      <c r="T41" s="825"/>
      <c r="U41" s="825"/>
      <c r="V41" s="825"/>
      <c r="W41" s="827"/>
      <c r="X41" s="221">
        <v>31</v>
      </c>
      <c r="Y41" s="222" t="str">
        <f>IF(AND($L$5="sixth"),key!C39,IF(AND($L$5="Seventh"),key!C139,IF(AND($L$5="eighth"),key!C239,"")))</f>
        <v/>
      </c>
      <c r="Z41" s="222" t="str">
        <f>IF(AND($L$5="sixth"),key!D39,IF(AND($L$5="Seventh"),key!D139,IF(AND($L$5="eighth"),key!D239,"")))</f>
        <v/>
      </c>
      <c r="AA41" s="223" t="str">
        <f>IF(AND($L$5="sixth"),key!AE39,IF(AND($L$5="Seventh"),key!AE139,IF(AND($L$5="eighth"),key!AE239,"")))</f>
        <v/>
      </c>
      <c r="AB41" s="223" t="str">
        <f>IF(AND($L$5="sixth"),key!AF39,IF(AND($L$5="Seventh"),key!AF139,IF(AND($L$5="eighth"),key!AF239,"")))</f>
        <v/>
      </c>
      <c r="AC41" s="223" t="str">
        <f>IF(AND($L$5="sixth"),key!AG39,IF(AND($L$5="Seventh"),key!AG139,IF(AND($L$5="eighth"),key!AG239,"")))</f>
        <v/>
      </c>
      <c r="AD41" s="223" t="str">
        <f>IF(AND($L$5="sixth"),key!AI39,IF(AND($L$5="Seventh"),key!AI139,IF(AND($L$5="eighth"),key!AI239,"")))</f>
        <v/>
      </c>
      <c r="AE41" s="223" t="str">
        <f>IF(AND($L$5="sixth"),key!AJ39,IF(AND($L$5="Seventh"),key!AJ139,IF(AND($L$5="eighth"),key!AJ239,"")))</f>
        <v/>
      </c>
      <c r="AF41" s="223" t="str">
        <f>IF(AND($L$5="sixth"),key!AK39,IF(AND($L$5="Seventh"),key!AK139,IF(AND($L$5="eighth"),key!AK239,"")))</f>
        <v/>
      </c>
      <c r="AG41" s="223" t="str">
        <f>IF(AND($L$5="sixth"),key!AM39,IF(AND($L$5="Seventh"),key!AM139,IF(AND($L$5="eighth"),key!AM239,"")))</f>
        <v/>
      </c>
      <c r="AH41" s="223" t="str">
        <f>IF(AND($L$5="sixth"),key!AN39,IF(AND($L$5="Seventh"),key!AN139,IF(AND($L$5="eighth"),key!AN239,"")))</f>
        <v/>
      </c>
      <c r="AI41" s="223" t="str">
        <f>IF(AND($L$5="sixth"),key!AO39,IF(AND($L$5="Seventh"),key!AO139,IF(AND($L$5="eighth"),key!AO239,"")))</f>
        <v/>
      </c>
      <c r="AJ41" s="223" t="str">
        <f>IF(AND($L$5="sixth"),key!AQ39,IF(AND($L$5="Seventh"),key!AQ139,IF(AND($L$5="eighth"),key!AQ239,"")))</f>
        <v/>
      </c>
      <c r="AK41" s="223" t="str">
        <f>IF(AND($L$5="sixth"),key!AR39,IF(AND($L$5="Seventh"),key!AR139,IF(AND($L$5="eighth"),key!AR239,"")))</f>
        <v/>
      </c>
      <c r="AL41" s="223" t="str">
        <f>IF(AND($L$5="sixth"),key!AS39,IF(AND($L$5="Seventh"),key!AS139,IF(AND($L$5="eighth"),key!AS239,"")))</f>
        <v/>
      </c>
      <c r="AM41" s="223" t="str">
        <f>IF(AND($L$5="sixth"),key!AU39,IF(AND($L$5="Seventh"),key!AU139,IF(AND($L$5="eighth"),key!AU239,"")))</f>
        <v/>
      </c>
      <c r="AN41" s="223" t="str">
        <f>IF(AND($L$5="sixth"),key!AV39,IF(AND($L$5="Seventh"),key!AV139,IF(AND($L$5="eighth"),key!AV239,"")))</f>
        <v/>
      </c>
      <c r="AO41" s="223" t="str">
        <f>IF(AND($L$5="sixth"),key!AW39,IF(AND($L$5="Seventh"),key!AW139,IF(AND($L$5="eighth"),key!AW239,"")))</f>
        <v/>
      </c>
      <c r="AP41" s="223" t="str">
        <f>IF(AND($L$5="sixth"),key!AY39,IF(AND($L$5="Seventh"),key!AY139,IF(AND($L$5="eighth"),key!AY239,"")))</f>
        <v/>
      </c>
      <c r="AQ41" s="223" t="str">
        <f>IF(AND($L$5="sixth"),key!AZ39,IF(AND($L$5="Seventh"),key!AZ139,IF(AND($L$5="eighth"),key!AZ239,"")))</f>
        <v/>
      </c>
      <c r="AR41" s="223" t="str">
        <f>IF(AND($L$5="sixth"),key!BA39,IF(AND($L$5="Seventh"),key!BA139,IF(AND($L$5="eighth"),key!BA239,"")))</f>
        <v/>
      </c>
      <c r="AS41" s="223" t="str">
        <f>IF(AND($L$5="sixth"),key!BB39,IF(AND($L$5="Seventh"),key!BB139,IF(AND($L$5="eighth"),key!BB239,"")))</f>
        <v/>
      </c>
      <c r="AT41" s="224" t="str">
        <f>IF(AND($L$5="sixth"),key!BC39,IF(AND($L$5="Seventh"),key!BC139,IF(AND($L$5="eighth"),key!BC239,"")))</f>
        <v/>
      </c>
      <c r="AU41" s="225">
        <v>59</v>
      </c>
      <c r="AV41" s="226" t="str">
        <f>IF(AND($L$5="sixth"),key!C67,IF(AND($L$5="Seventh"),key!C167,IF(AND($L$5="eighth"),key!C267,"")))</f>
        <v/>
      </c>
      <c r="AW41" s="226" t="str">
        <f>IF(AND($L$5="sixth"),key!D67,IF(AND($L$5="Seventh"),key!D167,IF(AND($L$5="eighth"),key!D267,"")))</f>
        <v/>
      </c>
      <c r="AX41" s="223" t="str">
        <f>IF(AND($L$5="sixth"),key!AE67,IF(AND($L$5="Seventh"),key!AE167,IF(AND($L$5="eighth"),key!AE267,"")))</f>
        <v/>
      </c>
      <c r="AY41" s="223" t="str">
        <f>IF(AND($L$5="sixth"),key!AF67,IF(AND($L$5="Seventh"),key!AF167,IF(AND($L$5="eighth"),key!AF267,"")))</f>
        <v/>
      </c>
      <c r="AZ41" s="223" t="str">
        <f>IF(AND($L$5="sixth"),key!AG67,IF(AND($L$5="Seventh"),key!AG167,IF(AND($L$5="eighth"),key!AG267,"")))</f>
        <v/>
      </c>
      <c r="BA41" s="223" t="str">
        <f>IF(AND($L$5="sixth"),key!AI67,IF(AND($L$5="Seventh"),key!AI167,IF(AND($L$5="eighth"),key!AI267,"")))</f>
        <v/>
      </c>
      <c r="BB41" s="223" t="str">
        <f>IF(AND($L$5="sixth"),key!AJ67,IF(AND($L$5="Seventh"),key!AJ167,IF(AND($L$5="eighth"),key!AJ267,"")))</f>
        <v/>
      </c>
      <c r="BC41" s="223" t="str">
        <f>IF(AND($L$5="sixth"),key!AK67,IF(AND($L$5="Seventh"),key!AK167,IF(AND($L$5="eighth"),key!AK267,"")))</f>
        <v/>
      </c>
      <c r="BD41" s="223" t="str">
        <f>IF(AND($L$5="sixth"),key!AM67,IF(AND($L$5="Seventh"),key!AM167,IF(AND($L$5="eighth"),key!AM267,"")))</f>
        <v/>
      </c>
      <c r="BE41" s="223" t="str">
        <f>IF(AND($L$5="sixth"),key!AN67,IF(AND($L$5="Seventh"),key!AN167,IF(AND($L$5="eighth"),key!AN267,"")))</f>
        <v/>
      </c>
      <c r="BF41" s="223" t="str">
        <f>IF(AND($L$5="sixth"),key!AO67,IF(AND($L$5="Seventh"),key!AO167,IF(AND($L$5="eighth"),key!AO267,"")))</f>
        <v/>
      </c>
      <c r="BG41" s="223" t="str">
        <f>IF(AND($L$5="sixth"),key!AQ67,IF(AND($L$5="Seventh"),key!AQ167,IF(AND($L$5="eighth"),key!AQ267,"")))</f>
        <v/>
      </c>
      <c r="BH41" s="223" t="str">
        <f>IF(AND($L$5="sixth"),key!AR67,IF(AND($L$5="Seventh"),key!AR167,IF(AND($L$5="eighth"),key!AR267,"")))</f>
        <v/>
      </c>
      <c r="BI41" s="223" t="str">
        <f>IF(AND($L$5="sixth"),key!AS67,IF(AND($L$5="Seventh"),key!AS167,IF(AND($L$5="eighth"),key!AS267,"")))</f>
        <v/>
      </c>
      <c r="BJ41" s="223" t="str">
        <f>IF(AND($L$5="sixth"),key!AU67,IF(AND($L$5="Seventh"),key!AU167,IF(AND($L$5="eighth"),key!AU267,"")))</f>
        <v/>
      </c>
      <c r="BK41" s="223" t="str">
        <f>IF(AND($L$5="sixth"),key!AV67,IF(AND($L$5="Seventh"),key!AV167,IF(AND($L$5="eighth"),key!AV267,"")))</f>
        <v/>
      </c>
      <c r="BL41" s="223" t="str">
        <f>IF(AND($L$5="sixth"),key!AW67,IF(AND($L$5="Seventh"),key!AW167,IF(AND($L$5="eighth"),key!AW267,"")))</f>
        <v/>
      </c>
      <c r="BM41" s="223" t="str">
        <f>IF(AND($L$5="sixth"),key!AY67,IF(AND($L$5="Seventh"),key!AY167,IF(AND($L$5="eighth"),key!AY267,"")))</f>
        <v/>
      </c>
      <c r="BN41" s="223" t="str">
        <f>IF(AND($L$5="sixth"),key!AZ67,IF(AND($L$5="Seventh"),key!AZ167,IF(AND($L$5="eighth"),key!AZ267,"")))</f>
        <v/>
      </c>
      <c r="BO41" s="223" t="str">
        <f>IF(AND($L$5="sixth"),key!BA67,IF(AND($L$5="Seventh"),key!BA167,IF(AND($L$5="eighth"),key!BA267,"")))</f>
        <v/>
      </c>
      <c r="BP41" s="223" t="str">
        <f>IF(AND($L$5="sixth"),key!BB67,IF(AND($L$5="Seventh"),key!BB167,IF(AND($L$5="eighth"),key!BB267,"")))</f>
        <v/>
      </c>
      <c r="BQ41" s="224" t="str">
        <f>IF(AND($L$5="sixth"),key!BC67,IF(AND($L$5="Seventh"),key!BC167,IF(AND($L$5="eighth"),key!BC267,"")))</f>
        <v/>
      </c>
    </row>
    <row r="42" spans="1:69" s="229" customFormat="1" ht="15" customHeight="1">
      <c r="A42" s="814"/>
      <c r="B42" s="816"/>
      <c r="C42" s="818"/>
      <c r="D42" s="821"/>
      <c r="E42" s="828" t="s">
        <v>37</v>
      </c>
      <c r="F42" s="829"/>
      <c r="G42" s="829"/>
      <c r="H42" s="829"/>
      <c r="I42" s="829"/>
      <c r="J42" s="829"/>
      <c r="K42" s="829"/>
      <c r="L42" s="829"/>
      <c r="M42" s="829"/>
      <c r="N42" s="829"/>
      <c r="O42" s="829"/>
      <c r="P42" s="829"/>
      <c r="Q42" s="829"/>
      <c r="R42" s="829"/>
      <c r="S42" s="829"/>
      <c r="T42" s="829"/>
      <c r="U42" s="829"/>
      <c r="V42" s="829"/>
      <c r="W42" s="830"/>
      <c r="X42" s="221">
        <v>32</v>
      </c>
      <c r="Y42" s="222" t="str">
        <f>IF(AND($L$5="sixth"),key!C40,IF(AND($L$5="Seventh"),key!C140,IF(AND($L$5="eighth"),key!C240,"")))</f>
        <v/>
      </c>
      <c r="Z42" s="222" t="str">
        <f>IF(AND($L$5="sixth"),key!D40,IF(AND($L$5="Seventh"),key!D140,IF(AND($L$5="eighth"),key!D240,"")))</f>
        <v/>
      </c>
      <c r="AA42" s="223" t="str">
        <f>IF(AND($L$5="sixth"),key!AE40,IF(AND($L$5="Seventh"),key!AE140,IF(AND($L$5="eighth"),key!AE240,"")))</f>
        <v/>
      </c>
      <c r="AB42" s="223" t="str">
        <f>IF(AND($L$5="sixth"),key!AF40,IF(AND($L$5="Seventh"),key!AF140,IF(AND($L$5="eighth"),key!AF240,"")))</f>
        <v/>
      </c>
      <c r="AC42" s="223" t="str">
        <f>IF(AND($L$5="sixth"),key!AG40,IF(AND($L$5="Seventh"),key!AG140,IF(AND($L$5="eighth"),key!AG240,"")))</f>
        <v/>
      </c>
      <c r="AD42" s="223" t="str">
        <f>IF(AND($L$5="sixth"),key!AI40,IF(AND($L$5="Seventh"),key!AI140,IF(AND($L$5="eighth"),key!AI240,"")))</f>
        <v/>
      </c>
      <c r="AE42" s="223" t="str">
        <f>IF(AND($L$5="sixth"),key!AJ40,IF(AND($L$5="Seventh"),key!AJ140,IF(AND($L$5="eighth"),key!AJ240,"")))</f>
        <v/>
      </c>
      <c r="AF42" s="223" t="str">
        <f>IF(AND($L$5="sixth"),key!AK40,IF(AND($L$5="Seventh"),key!AK140,IF(AND($L$5="eighth"),key!AK240,"")))</f>
        <v/>
      </c>
      <c r="AG42" s="223" t="str">
        <f>IF(AND($L$5="sixth"),key!AM40,IF(AND($L$5="Seventh"),key!AM140,IF(AND($L$5="eighth"),key!AM240,"")))</f>
        <v/>
      </c>
      <c r="AH42" s="223" t="str">
        <f>IF(AND($L$5="sixth"),key!AN40,IF(AND($L$5="Seventh"),key!AN140,IF(AND($L$5="eighth"),key!AN240,"")))</f>
        <v/>
      </c>
      <c r="AI42" s="223" t="str">
        <f>IF(AND($L$5="sixth"),key!AO40,IF(AND($L$5="Seventh"),key!AO140,IF(AND($L$5="eighth"),key!AO240,"")))</f>
        <v/>
      </c>
      <c r="AJ42" s="223" t="str">
        <f>IF(AND($L$5="sixth"),key!AQ40,IF(AND($L$5="Seventh"),key!AQ140,IF(AND($L$5="eighth"),key!AQ240,"")))</f>
        <v/>
      </c>
      <c r="AK42" s="223" t="str">
        <f>IF(AND($L$5="sixth"),key!AR40,IF(AND($L$5="Seventh"),key!AR140,IF(AND($L$5="eighth"),key!AR240,"")))</f>
        <v/>
      </c>
      <c r="AL42" s="223" t="str">
        <f>IF(AND($L$5="sixth"),key!AS40,IF(AND($L$5="Seventh"),key!AS140,IF(AND($L$5="eighth"),key!AS240,"")))</f>
        <v/>
      </c>
      <c r="AM42" s="223" t="str">
        <f>IF(AND($L$5="sixth"),key!AU40,IF(AND($L$5="Seventh"),key!AU140,IF(AND($L$5="eighth"),key!AU240,"")))</f>
        <v/>
      </c>
      <c r="AN42" s="223" t="str">
        <f>IF(AND($L$5="sixth"),key!AV40,IF(AND($L$5="Seventh"),key!AV140,IF(AND($L$5="eighth"),key!AV240,"")))</f>
        <v/>
      </c>
      <c r="AO42" s="223" t="str">
        <f>IF(AND($L$5="sixth"),key!AW40,IF(AND($L$5="Seventh"),key!AW140,IF(AND($L$5="eighth"),key!AW240,"")))</f>
        <v/>
      </c>
      <c r="AP42" s="223" t="str">
        <f>IF(AND($L$5="sixth"),key!AY40,IF(AND($L$5="Seventh"),key!AY140,IF(AND($L$5="eighth"),key!AY240,"")))</f>
        <v/>
      </c>
      <c r="AQ42" s="223" t="str">
        <f>IF(AND($L$5="sixth"),key!AZ40,IF(AND($L$5="Seventh"),key!AZ140,IF(AND($L$5="eighth"),key!AZ240,"")))</f>
        <v/>
      </c>
      <c r="AR42" s="223" t="str">
        <f>IF(AND($L$5="sixth"),key!BA40,IF(AND($L$5="Seventh"),key!BA140,IF(AND($L$5="eighth"),key!BA240,"")))</f>
        <v/>
      </c>
      <c r="AS42" s="223" t="str">
        <f>IF(AND($L$5="sixth"),key!BB40,IF(AND($L$5="Seventh"),key!BB140,IF(AND($L$5="eighth"),key!BB240,"")))</f>
        <v/>
      </c>
      <c r="AT42" s="224" t="str">
        <f>IF(AND($L$5="sixth"),key!BC40,IF(AND($L$5="Seventh"),key!BC140,IF(AND($L$5="eighth"),key!BC240,"")))</f>
        <v/>
      </c>
      <c r="AU42" s="225">
        <v>60</v>
      </c>
      <c r="AV42" s="226" t="str">
        <f>IF(AND($L$5="sixth"),key!C68,IF(AND($L$5="Seventh"),key!C168,IF(AND($L$5="eighth"),key!C268,"")))</f>
        <v/>
      </c>
      <c r="AW42" s="226" t="str">
        <f>IF(AND($L$5="sixth"),key!D68,IF(AND($L$5="Seventh"),key!D168,IF(AND($L$5="eighth"),key!D268,"")))</f>
        <v/>
      </c>
      <c r="AX42" s="223" t="str">
        <f>IF(AND($L$5="sixth"),key!AE68,IF(AND($L$5="Seventh"),key!AE168,IF(AND($L$5="eighth"),key!AE268,"")))</f>
        <v/>
      </c>
      <c r="AY42" s="223" t="str">
        <f>IF(AND($L$5="sixth"),key!AF68,IF(AND($L$5="Seventh"),key!AF168,IF(AND($L$5="eighth"),key!AF268,"")))</f>
        <v/>
      </c>
      <c r="AZ42" s="223" t="str">
        <f>IF(AND($L$5="sixth"),key!AG68,IF(AND($L$5="Seventh"),key!AG168,IF(AND($L$5="eighth"),key!AG268,"")))</f>
        <v/>
      </c>
      <c r="BA42" s="223" t="str">
        <f>IF(AND($L$5="sixth"),key!AI68,IF(AND($L$5="Seventh"),key!AI168,IF(AND($L$5="eighth"),key!AI268,"")))</f>
        <v/>
      </c>
      <c r="BB42" s="223" t="str">
        <f>IF(AND($L$5="sixth"),key!AJ68,IF(AND($L$5="Seventh"),key!AJ168,IF(AND($L$5="eighth"),key!AJ268,"")))</f>
        <v/>
      </c>
      <c r="BC42" s="223" t="str">
        <f>IF(AND($L$5="sixth"),key!AK68,IF(AND($L$5="Seventh"),key!AK168,IF(AND($L$5="eighth"),key!AK268,"")))</f>
        <v/>
      </c>
      <c r="BD42" s="223" t="str">
        <f>IF(AND($L$5="sixth"),key!AM68,IF(AND($L$5="Seventh"),key!AM168,IF(AND($L$5="eighth"),key!AM268,"")))</f>
        <v/>
      </c>
      <c r="BE42" s="223" t="str">
        <f>IF(AND($L$5="sixth"),key!AN68,IF(AND($L$5="Seventh"),key!AN168,IF(AND($L$5="eighth"),key!AN268,"")))</f>
        <v/>
      </c>
      <c r="BF42" s="223" t="str">
        <f>IF(AND($L$5="sixth"),key!AO68,IF(AND($L$5="Seventh"),key!AO168,IF(AND($L$5="eighth"),key!AO268,"")))</f>
        <v/>
      </c>
      <c r="BG42" s="223" t="str">
        <f>IF(AND($L$5="sixth"),key!AQ68,IF(AND($L$5="Seventh"),key!AQ168,IF(AND($L$5="eighth"),key!AQ268,"")))</f>
        <v/>
      </c>
      <c r="BH42" s="223" t="str">
        <f>IF(AND($L$5="sixth"),key!AR68,IF(AND($L$5="Seventh"),key!AR168,IF(AND($L$5="eighth"),key!AR268,"")))</f>
        <v/>
      </c>
      <c r="BI42" s="223" t="str">
        <f>IF(AND($L$5="sixth"),key!AS68,IF(AND($L$5="Seventh"),key!AS168,IF(AND($L$5="eighth"),key!AS268,"")))</f>
        <v/>
      </c>
      <c r="BJ42" s="223" t="str">
        <f>IF(AND($L$5="sixth"),key!AU68,IF(AND($L$5="Seventh"),key!AU168,IF(AND($L$5="eighth"),key!AU268,"")))</f>
        <v/>
      </c>
      <c r="BK42" s="223" t="str">
        <f>IF(AND($L$5="sixth"),key!AV68,IF(AND($L$5="Seventh"),key!AV168,IF(AND($L$5="eighth"),key!AV268,"")))</f>
        <v/>
      </c>
      <c r="BL42" s="223" t="str">
        <f>IF(AND($L$5="sixth"),key!AW68,IF(AND($L$5="Seventh"),key!AW168,IF(AND($L$5="eighth"),key!AW268,"")))</f>
        <v/>
      </c>
      <c r="BM42" s="223" t="str">
        <f>IF(AND($L$5="sixth"),key!AY68,IF(AND($L$5="Seventh"),key!AY168,IF(AND($L$5="eighth"),key!AY268,"")))</f>
        <v/>
      </c>
      <c r="BN42" s="223" t="str">
        <f>IF(AND($L$5="sixth"),key!AZ68,IF(AND($L$5="Seventh"),key!AZ168,IF(AND($L$5="eighth"),key!AZ268,"")))</f>
        <v/>
      </c>
      <c r="BO42" s="223" t="str">
        <f>IF(AND($L$5="sixth"),key!BA68,IF(AND($L$5="Seventh"),key!BA168,IF(AND($L$5="eighth"),key!BA268,"")))</f>
        <v/>
      </c>
      <c r="BP42" s="223" t="str">
        <f>IF(AND($L$5="sixth"),key!BB68,IF(AND($L$5="Seventh"),key!BB168,IF(AND($L$5="eighth"),key!BB268,"")))</f>
        <v/>
      </c>
      <c r="BQ42" s="224" t="str">
        <f>IF(AND($L$5="sixth"),key!BC68,IF(AND($L$5="Seventh"),key!BC168,IF(AND($L$5="eighth"),key!BC268,"")))</f>
        <v/>
      </c>
    </row>
    <row r="43" spans="1:69" s="228" customFormat="1" ht="15" customHeight="1">
      <c r="A43" s="814"/>
      <c r="B43" s="817"/>
      <c r="C43" s="818"/>
      <c r="D43" s="207" t="s">
        <v>38</v>
      </c>
      <c r="E43" s="828" t="s">
        <v>39</v>
      </c>
      <c r="F43" s="831"/>
      <c r="G43" s="62" t="s">
        <v>38</v>
      </c>
      <c r="H43" s="828" t="s">
        <v>39</v>
      </c>
      <c r="I43" s="831"/>
      <c r="J43" s="62" t="s">
        <v>38</v>
      </c>
      <c r="K43" s="828" t="s">
        <v>39</v>
      </c>
      <c r="L43" s="831"/>
      <c r="M43" s="62" t="s">
        <v>38</v>
      </c>
      <c r="N43" s="828" t="s">
        <v>39</v>
      </c>
      <c r="O43" s="831"/>
      <c r="P43" s="62" t="s">
        <v>38</v>
      </c>
      <c r="Q43" s="828" t="s">
        <v>39</v>
      </c>
      <c r="R43" s="831"/>
      <c r="S43" s="62" t="s">
        <v>38</v>
      </c>
      <c r="T43" s="828" t="s">
        <v>39</v>
      </c>
      <c r="U43" s="829"/>
      <c r="V43" s="831"/>
      <c r="W43" s="63" t="s">
        <v>38</v>
      </c>
      <c r="X43" s="221">
        <v>33</v>
      </c>
      <c r="Y43" s="222" t="str">
        <f>IF(AND($L$5="sixth"),key!C41,IF(AND($L$5="Seventh"),key!C141,IF(AND($L$5="eighth"),key!C241,"")))</f>
        <v/>
      </c>
      <c r="Z43" s="222" t="str">
        <f>IF(AND($L$5="sixth"),key!D41,IF(AND($L$5="Seventh"),key!D141,IF(AND($L$5="eighth"),key!D241,"")))</f>
        <v/>
      </c>
      <c r="AA43" s="223" t="str">
        <f>IF(AND($L$5="sixth"),key!AE41,IF(AND($L$5="Seventh"),key!AE141,IF(AND($L$5="eighth"),key!AE241,"")))</f>
        <v/>
      </c>
      <c r="AB43" s="223" t="str">
        <f>IF(AND($L$5="sixth"),key!AF41,IF(AND($L$5="Seventh"),key!AF141,IF(AND($L$5="eighth"),key!AF241,"")))</f>
        <v/>
      </c>
      <c r="AC43" s="223" t="str">
        <f>IF(AND($L$5="sixth"),key!AG41,IF(AND($L$5="Seventh"),key!AG141,IF(AND($L$5="eighth"),key!AG241,"")))</f>
        <v/>
      </c>
      <c r="AD43" s="223" t="str">
        <f>IF(AND($L$5="sixth"),key!AI41,IF(AND($L$5="Seventh"),key!AI141,IF(AND($L$5="eighth"),key!AI241,"")))</f>
        <v/>
      </c>
      <c r="AE43" s="223" t="str">
        <f>IF(AND($L$5="sixth"),key!AJ41,IF(AND($L$5="Seventh"),key!AJ141,IF(AND($L$5="eighth"),key!AJ241,"")))</f>
        <v/>
      </c>
      <c r="AF43" s="223" t="str">
        <f>IF(AND($L$5="sixth"),key!AK41,IF(AND($L$5="Seventh"),key!AK141,IF(AND($L$5="eighth"),key!AK241,"")))</f>
        <v/>
      </c>
      <c r="AG43" s="223" t="str">
        <f>IF(AND($L$5="sixth"),key!AM41,IF(AND($L$5="Seventh"),key!AM141,IF(AND($L$5="eighth"),key!AM241,"")))</f>
        <v/>
      </c>
      <c r="AH43" s="223" t="str">
        <f>IF(AND($L$5="sixth"),key!AN41,IF(AND($L$5="Seventh"),key!AN141,IF(AND($L$5="eighth"),key!AN241,"")))</f>
        <v/>
      </c>
      <c r="AI43" s="223" t="str">
        <f>IF(AND($L$5="sixth"),key!AO41,IF(AND($L$5="Seventh"),key!AO141,IF(AND($L$5="eighth"),key!AO241,"")))</f>
        <v/>
      </c>
      <c r="AJ43" s="223" t="str">
        <f>IF(AND($L$5="sixth"),key!AQ41,IF(AND($L$5="Seventh"),key!AQ141,IF(AND($L$5="eighth"),key!AQ241,"")))</f>
        <v/>
      </c>
      <c r="AK43" s="223" t="str">
        <f>IF(AND($L$5="sixth"),key!AR41,IF(AND($L$5="Seventh"),key!AR141,IF(AND($L$5="eighth"),key!AR241,"")))</f>
        <v/>
      </c>
      <c r="AL43" s="223" t="str">
        <f>IF(AND($L$5="sixth"),key!AS41,IF(AND($L$5="Seventh"),key!AS141,IF(AND($L$5="eighth"),key!AS241,"")))</f>
        <v/>
      </c>
      <c r="AM43" s="223" t="str">
        <f>IF(AND($L$5="sixth"),key!AU41,IF(AND($L$5="Seventh"),key!AU141,IF(AND($L$5="eighth"),key!AU241,"")))</f>
        <v/>
      </c>
      <c r="AN43" s="223" t="str">
        <f>IF(AND($L$5="sixth"),key!AV41,IF(AND($L$5="Seventh"),key!AV141,IF(AND($L$5="eighth"),key!AV241,"")))</f>
        <v/>
      </c>
      <c r="AO43" s="223" t="str">
        <f>IF(AND($L$5="sixth"),key!AW41,IF(AND($L$5="Seventh"),key!AW141,IF(AND($L$5="eighth"),key!AW241,"")))</f>
        <v/>
      </c>
      <c r="AP43" s="223" t="str">
        <f>IF(AND($L$5="sixth"),key!AY41,IF(AND($L$5="Seventh"),key!AY141,IF(AND($L$5="eighth"),key!AY241,"")))</f>
        <v/>
      </c>
      <c r="AQ43" s="223" t="str">
        <f>IF(AND($L$5="sixth"),key!AZ41,IF(AND($L$5="Seventh"),key!AZ141,IF(AND($L$5="eighth"),key!AZ241,"")))</f>
        <v/>
      </c>
      <c r="AR43" s="223" t="str">
        <f>IF(AND($L$5="sixth"),key!BA41,IF(AND($L$5="Seventh"),key!BA141,IF(AND($L$5="eighth"),key!BA241,"")))</f>
        <v/>
      </c>
      <c r="AS43" s="223" t="str">
        <f>IF(AND($L$5="sixth"),key!BB41,IF(AND($L$5="Seventh"),key!BB141,IF(AND($L$5="eighth"),key!BB241,"")))</f>
        <v/>
      </c>
      <c r="AT43" s="224" t="str">
        <f>IF(AND($L$5="sixth"),key!BC41,IF(AND($L$5="Seventh"),key!BC141,IF(AND($L$5="eighth"),key!BC241,"")))</f>
        <v/>
      </c>
      <c r="AU43" s="225">
        <v>61</v>
      </c>
      <c r="AV43" s="226" t="str">
        <f>IF(AND($L$5="sixth"),key!C69,IF(AND($L$5="Seventh"),key!C169,IF(AND($L$5="eighth"),key!C269,"")))</f>
        <v/>
      </c>
      <c r="AW43" s="226" t="str">
        <f>IF(AND($L$5="sixth"),key!D69,IF(AND($L$5="Seventh"),key!D169,IF(AND($L$5="eighth"),key!D269,"")))</f>
        <v/>
      </c>
      <c r="AX43" s="223" t="str">
        <f>IF(AND($L$5="sixth"),key!AE69,IF(AND($L$5="Seventh"),key!AE169,IF(AND($L$5="eighth"),key!AE269,"")))</f>
        <v/>
      </c>
      <c r="AY43" s="223" t="str">
        <f>IF(AND($L$5="sixth"),key!AF69,IF(AND($L$5="Seventh"),key!AF169,IF(AND($L$5="eighth"),key!AF269,"")))</f>
        <v/>
      </c>
      <c r="AZ43" s="223" t="str">
        <f>IF(AND($L$5="sixth"),key!AG69,IF(AND($L$5="Seventh"),key!AG169,IF(AND($L$5="eighth"),key!AG269,"")))</f>
        <v/>
      </c>
      <c r="BA43" s="223" t="str">
        <f>IF(AND($L$5="sixth"),key!AI69,IF(AND($L$5="Seventh"),key!AI169,IF(AND($L$5="eighth"),key!AI269,"")))</f>
        <v/>
      </c>
      <c r="BB43" s="223" t="str">
        <f>IF(AND($L$5="sixth"),key!AJ69,IF(AND($L$5="Seventh"),key!AJ169,IF(AND($L$5="eighth"),key!AJ269,"")))</f>
        <v/>
      </c>
      <c r="BC43" s="223" t="str">
        <f>IF(AND($L$5="sixth"),key!AK69,IF(AND($L$5="Seventh"),key!AK169,IF(AND($L$5="eighth"),key!AK269,"")))</f>
        <v/>
      </c>
      <c r="BD43" s="223" t="str">
        <f>IF(AND($L$5="sixth"),key!AM69,IF(AND($L$5="Seventh"),key!AM169,IF(AND($L$5="eighth"),key!AM269,"")))</f>
        <v/>
      </c>
      <c r="BE43" s="223" t="str">
        <f>IF(AND($L$5="sixth"),key!AN69,IF(AND($L$5="Seventh"),key!AN169,IF(AND($L$5="eighth"),key!AN269,"")))</f>
        <v/>
      </c>
      <c r="BF43" s="223" t="str">
        <f>IF(AND($L$5="sixth"),key!AO69,IF(AND($L$5="Seventh"),key!AO169,IF(AND($L$5="eighth"),key!AO269,"")))</f>
        <v/>
      </c>
      <c r="BG43" s="223" t="str">
        <f>IF(AND($L$5="sixth"),key!AQ69,IF(AND($L$5="Seventh"),key!AQ169,IF(AND($L$5="eighth"),key!AQ269,"")))</f>
        <v/>
      </c>
      <c r="BH43" s="223" t="str">
        <f>IF(AND($L$5="sixth"),key!AR69,IF(AND($L$5="Seventh"),key!AR169,IF(AND($L$5="eighth"),key!AR269,"")))</f>
        <v/>
      </c>
      <c r="BI43" s="223" t="str">
        <f>IF(AND($L$5="sixth"),key!AS69,IF(AND($L$5="Seventh"),key!AS169,IF(AND($L$5="eighth"),key!AS269,"")))</f>
        <v/>
      </c>
      <c r="BJ43" s="223" t="str">
        <f>IF(AND($L$5="sixth"),key!AU69,IF(AND($L$5="Seventh"),key!AU169,IF(AND($L$5="eighth"),key!AU269,"")))</f>
        <v/>
      </c>
      <c r="BK43" s="223" t="str">
        <f>IF(AND($L$5="sixth"),key!AV69,IF(AND($L$5="Seventh"),key!AV169,IF(AND($L$5="eighth"),key!AV269,"")))</f>
        <v/>
      </c>
      <c r="BL43" s="223" t="str">
        <f>IF(AND($L$5="sixth"),key!AW69,IF(AND($L$5="Seventh"),key!AW169,IF(AND($L$5="eighth"),key!AW269,"")))</f>
        <v/>
      </c>
      <c r="BM43" s="223" t="str">
        <f>IF(AND($L$5="sixth"),key!AY69,IF(AND($L$5="Seventh"),key!AY169,IF(AND($L$5="eighth"),key!AY269,"")))</f>
        <v/>
      </c>
      <c r="BN43" s="223" t="str">
        <f>IF(AND($L$5="sixth"),key!AZ69,IF(AND($L$5="Seventh"),key!AZ169,IF(AND($L$5="eighth"),key!AZ269,"")))</f>
        <v/>
      </c>
      <c r="BO43" s="223" t="str">
        <f>IF(AND($L$5="sixth"),key!BA69,IF(AND($L$5="Seventh"),key!BA169,IF(AND($L$5="eighth"),key!BA269,"")))</f>
        <v/>
      </c>
      <c r="BP43" s="223" t="str">
        <f>IF(AND($L$5="sixth"),key!BB69,IF(AND($L$5="Seventh"),key!BB169,IF(AND($L$5="eighth"),key!BB269,"")))</f>
        <v/>
      </c>
      <c r="BQ43" s="224" t="str">
        <f>IF(AND($L$5="sixth"),key!BC69,IF(AND($L$5="Seventh"),key!BC169,IF(AND($L$5="eighth"),key!BC269,"")))</f>
        <v/>
      </c>
    </row>
    <row r="44" spans="1:69" ht="15" customHeight="1">
      <c r="A44" s="221">
        <v>1</v>
      </c>
      <c r="B44" s="98" t="str">
        <f>IF(AND($L$5="sixth"),key!C9,IF(AND($L$5="Seventh"),key!C109,IF(AND($L$5="eighth"),key!C209,"")))</f>
        <v>vatuk</v>
      </c>
      <c r="C44" s="98" t="str">
        <f>IF(AND($L$5="sixth"),key!D9,IF(AND($L$5="Seventh"),key!D109,IF(AND($L$5="eighth"),key!D209,"")))</f>
        <v>vksekjke</v>
      </c>
      <c r="D44" s="93" t="str">
        <f>IF(AND($L$5="sixth"),key!AE9,IF(AND($L$5="Seventh"),key!AE109,IF(AND($L$5="eighth"),key!AE209,"")))</f>
        <v>B</v>
      </c>
      <c r="E44" s="93" t="str">
        <f>IF(AND($L$5="sixth"),key!AF9,IF(AND($L$5="Seventh"),key!AF109,IF(AND($L$5="eighth"),key!AF209,"")))</f>
        <v/>
      </c>
      <c r="F44" s="93" t="str">
        <f>IF(AND($L$5="sixth"),key!AG9,IF(AND($L$5="Seventh"),key!AG109,IF(AND($L$5="eighth"),key!AG209,"")))</f>
        <v/>
      </c>
      <c r="G44" s="93" t="str">
        <f>IF(AND($L$5="sixth"),key!AI9,IF(AND($L$5="Seventh"),key!AI109,IF(AND($L$5="eighth"),key!AI209,"")))</f>
        <v/>
      </c>
      <c r="H44" s="93">
        <f>IF(AND($L$5="sixth"),key!AJ9,IF(AND($L$5="Seventh"),key!AJ109,IF(AND($L$5="eighth"),key!AJ209,"")))</f>
        <v>7</v>
      </c>
      <c r="I44" s="93" t="str">
        <f>IF(AND($L$5="sixth"),key!AK9,IF(AND($L$5="Seventh"),key!AK109,IF(AND($L$5="eighth"),key!AK209,"")))</f>
        <v/>
      </c>
      <c r="J44" s="93" t="str">
        <f>IF(AND($L$5="sixth"),key!AM9,IF(AND($L$5="Seventh"),key!AM109,IF(AND($L$5="eighth"),key!AM209,"")))</f>
        <v>B</v>
      </c>
      <c r="K44" s="93">
        <f>IF(AND($L$5="sixth"),key!AN9,IF(AND($L$5="Seventh"),key!AN109,IF(AND($L$5="eighth"),key!AN209,"")))</f>
        <v>32</v>
      </c>
      <c r="L44" s="93" t="str">
        <f>IF(AND($L$5="sixth"),key!AO9,IF(AND($L$5="Seventh"),key!AO109,IF(AND($L$5="eighth"),key!AO209,"")))</f>
        <v/>
      </c>
      <c r="M44" s="93" t="str">
        <f>IF(AND($L$5="sixth"),key!AQ9,IF(AND($L$5="Seventh"),key!AQ109,IF(AND($L$5="eighth"),key!AQ209,"")))</f>
        <v>C</v>
      </c>
      <c r="N44" s="93">
        <f>IF(AND($L$5="sixth"),key!AR9,IF(AND($L$5="Seventh"),key!AR109,IF(AND($L$5="eighth"),key!AR209,"")))</f>
        <v>6</v>
      </c>
      <c r="O44" s="93" t="str">
        <f>IF(AND($L$5="sixth"),key!AS9,IF(AND($L$5="Seventh"),key!AS109,IF(AND($L$5="eighth"),key!AS209,"")))</f>
        <v/>
      </c>
      <c r="P44" s="93" t="str">
        <f>IF(AND($L$5="sixth"),key!AU9,IF(AND($L$5="Seventh"),key!AU109,IF(AND($L$5="eighth"),key!AU209,"")))</f>
        <v>C</v>
      </c>
      <c r="Q44" s="93">
        <f>IF(AND($L$5="sixth"),key!AV9,IF(AND($L$5="Seventh"),key!AV109,IF(AND($L$5="eighth"),key!AV209,"")))</f>
        <v>42</v>
      </c>
      <c r="R44" s="93" t="str">
        <f>IF(AND($L$5="sixth"),key!AW9,IF(AND($L$5="Seventh"),key!AW109,IF(AND($L$5="eighth"),key!AW209,"")))</f>
        <v/>
      </c>
      <c r="S44" s="93" t="str">
        <f>IF(AND($L$5="sixth"),key!AY9,IF(AND($L$5="Seventh"),key!AY109,IF(AND($L$5="eighth"),key!AY209,"")))</f>
        <v>C</v>
      </c>
      <c r="T44" s="93">
        <f>IF(AND($L$5="sixth"),key!AZ9,IF(AND($L$5="Seventh"),key!AZ109,IF(AND($L$5="eighth"),key!AZ209,"")))</f>
        <v>87</v>
      </c>
      <c r="U44" s="93">
        <f>IF(AND($L$5="sixth"),key!BA9,IF(AND($L$5="Seventh"),key!BA109,IF(AND($L$5="eighth"),key!BA209,"")))</f>
        <v>0</v>
      </c>
      <c r="V44" s="93">
        <f>IF(AND($L$5="sixth"),key!BB9,IF(AND($L$5="Seventh"),key!BB109,IF(AND($L$5="eighth"),key!BB209,"")))</f>
        <v>87</v>
      </c>
      <c r="W44" s="231" t="str">
        <f>IF(AND($L$5="sixth"),key!BC9,IF(AND($L$5="Seventh"),key!BC109,IF(AND($L$5="eighth"),key!BC209,"")))</f>
        <v>C</v>
      </c>
      <c r="X44" s="221">
        <v>34</v>
      </c>
      <c r="Y44" s="222" t="str">
        <f>IF(AND($L$5="sixth"),key!C42,IF(AND($L$5="Seventh"),key!C142,IF(AND($L$5="eighth"),key!C242,"")))</f>
        <v/>
      </c>
      <c r="Z44" s="222" t="str">
        <f>IF(AND($L$5="sixth"),key!D42,IF(AND($L$5="Seventh"),key!D142,IF(AND($L$5="eighth"),key!D242,"")))</f>
        <v/>
      </c>
      <c r="AA44" s="223" t="str">
        <f>IF(AND($L$5="sixth"),key!AE42,IF(AND($L$5="Seventh"),key!AE142,IF(AND($L$5="eighth"),key!AE242,"")))</f>
        <v/>
      </c>
      <c r="AB44" s="223" t="str">
        <f>IF(AND($L$5="sixth"),key!AF42,IF(AND($L$5="Seventh"),key!AF142,IF(AND($L$5="eighth"),key!AF242,"")))</f>
        <v/>
      </c>
      <c r="AC44" s="223" t="str">
        <f>IF(AND($L$5="sixth"),key!AG42,IF(AND($L$5="Seventh"),key!AG142,IF(AND($L$5="eighth"),key!AG242,"")))</f>
        <v/>
      </c>
      <c r="AD44" s="223" t="str">
        <f>IF(AND($L$5="sixth"),key!AI42,IF(AND($L$5="Seventh"),key!AI142,IF(AND($L$5="eighth"),key!AI242,"")))</f>
        <v/>
      </c>
      <c r="AE44" s="223" t="str">
        <f>IF(AND($L$5="sixth"),key!AJ42,IF(AND($L$5="Seventh"),key!AJ142,IF(AND($L$5="eighth"),key!AJ242,"")))</f>
        <v/>
      </c>
      <c r="AF44" s="223" t="str">
        <f>IF(AND($L$5="sixth"),key!AK42,IF(AND($L$5="Seventh"),key!AK142,IF(AND($L$5="eighth"),key!AK242,"")))</f>
        <v/>
      </c>
      <c r="AG44" s="223" t="str">
        <f>IF(AND($L$5="sixth"),key!AM42,IF(AND($L$5="Seventh"),key!AM142,IF(AND($L$5="eighth"),key!AM242,"")))</f>
        <v/>
      </c>
      <c r="AH44" s="223" t="str">
        <f>IF(AND($L$5="sixth"),key!AN42,IF(AND($L$5="Seventh"),key!AN142,IF(AND($L$5="eighth"),key!AN242,"")))</f>
        <v/>
      </c>
      <c r="AI44" s="223" t="str">
        <f>IF(AND($L$5="sixth"),key!AO42,IF(AND($L$5="Seventh"),key!AO142,IF(AND($L$5="eighth"),key!AO242,"")))</f>
        <v/>
      </c>
      <c r="AJ44" s="223" t="str">
        <f>IF(AND($L$5="sixth"),key!AQ42,IF(AND($L$5="Seventh"),key!AQ142,IF(AND($L$5="eighth"),key!AQ242,"")))</f>
        <v/>
      </c>
      <c r="AK44" s="223" t="str">
        <f>IF(AND($L$5="sixth"),key!AR42,IF(AND($L$5="Seventh"),key!AR142,IF(AND($L$5="eighth"),key!AR242,"")))</f>
        <v/>
      </c>
      <c r="AL44" s="223" t="str">
        <f>IF(AND($L$5="sixth"),key!AS42,IF(AND($L$5="Seventh"),key!AS142,IF(AND($L$5="eighth"),key!AS242,"")))</f>
        <v/>
      </c>
      <c r="AM44" s="223" t="str">
        <f>IF(AND($L$5="sixth"),key!AU42,IF(AND($L$5="Seventh"),key!AU142,IF(AND($L$5="eighth"),key!AU242,"")))</f>
        <v/>
      </c>
      <c r="AN44" s="223" t="str">
        <f>IF(AND($L$5="sixth"),key!AV42,IF(AND($L$5="Seventh"),key!AV142,IF(AND($L$5="eighth"),key!AV242,"")))</f>
        <v/>
      </c>
      <c r="AO44" s="223" t="str">
        <f>IF(AND($L$5="sixth"),key!AW42,IF(AND($L$5="Seventh"),key!AW142,IF(AND($L$5="eighth"),key!AW242,"")))</f>
        <v/>
      </c>
      <c r="AP44" s="223" t="str">
        <f>IF(AND($L$5="sixth"),key!AY42,IF(AND($L$5="Seventh"),key!AY142,IF(AND($L$5="eighth"),key!AY242,"")))</f>
        <v/>
      </c>
      <c r="AQ44" s="223" t="str">
        <f>IF(AND($L$5="sixth"),key!AZ42,IF(AND($L$5="Seventh"),key!AZ142,IF(AND($L$5="eighth"),key!AZ242,"")))</f>
        <v/>
      </c>
      <c r="AR44" s="223" t="str">
        <f>IF(AND($L$5="sixth"),key!BA42,IF(AND($L$5="Seventh"),key!BA142,IF(AND($L$5="eighth"),key!BA242,"")))</f>
        <v/>
      </c>
      <c r="AS44" s="223" t="str">
        <f>IF(AND($L$5="sixth"),key!BB42,IF(AND($L$5="Seventh"),key!BB142,IF(AND($L$5="eighth"),key!BB242,"")))</f>
        <v/>
      </c>
      <c r="AT44" s="224" t="str">
        <f>IF(AND($L$5="sixth"),key!BC42,IF(AND($L$5="Seventh"),key!BC142,IF(AND($L$5="eighth"),key!BC242,"")))</f>
        <v/>
      </c>
      <c r="AU44" s="225">
        <v>62</v>
      </c>
      <c r="AV44" s="226" t="str">
        <f>IF(AND($L$5="sixth"),key!C70,IF(AND($L$5="Seventh"),key!C170,IF(AND($L$5="eighth"),key!C270,"")))</f>
        <v>txnh'k</v>
      </c>
      <c r="AW44" s="226" t="str">
        <f>IF(AND($L$5="sixth"),key!D70,IF(AND($L$5="Seventh"),key!D170,IF(AND($L$5="eighth"),key!D270,"")))</f>
        <v>/kUukjke</v>
      </c>
      <c r="AX44" s="223" t="str">
        <f>IF(AND($L$5="sixth"),key!AE70,IF(AND($L$5="Seventh"),key!AE170,IF(AND($L$5="eighth"),key!AE270,"")))</f>
        <v/>
      </c>
      <c r="AY44" s="223">
        <f>IF(AND($L$5="sixth"),key!AF70,IF(AND($L$5="Seventh"),key!AF170,IF(AND($L$5="eighth"),key!AF270,"")))</f>
        <v>5</v>
      </c>
      <c r="AZ44" s="223">
        <f>IF(AND($L$5="sixth"),key!AG70,IF(AND($L$5="Seventh"),key!AG170,IF(AND($L$5="eighth"),key!AG270,"")))</f>
        <v>5</v>
      </c>
      <c r="BA44" s="223" t="str">
        <f>IF(AND($L$5="sixth"),key!AI70,IF(AND($L$5="Seventh"),key!AI170,IF(AND($L$5="eighth"),key!AI270,"")))</f>
        <v>A+</v>
      </c>
      <c r="BB44" s="223" t="str">
        <f>IF(AND($L$5="sixth"),key!AJ70,IF(AND($L$5="Seventh"),key!AJ170,IF(AND($L$5="eighth"),key!AJ270,"")))</f>
        <v/>
      </c>
      <c r="BC44" s="223" t="str">
        <f>IF(AND($L$5="sixth"),key!AK70,IF(AND($L$5="Seventh"),key!AK170,IF(AND($L$5="eighth"),key!AK270,"")))</f>
        <v/>
      </c>
      <c r="BD44" s="223" t="str">
        <f>IF(AND($L$5="sixth"),key!AM70,IF(AND($L$5="Seventh"),key!AM170,IF(AND($L$5="eighth"),key!AM270,"")))</f>
        <v/>
      </c>
      <c r="BE44" s="223" t="str">
        <f>IF(AND($L$5="sixth"),key!AN70,IF(AND($L$5="Seventh"),key!AN170,IF(AND($L$5="eighth"),key!AN270,"")))</f>
        <v/>
      </c>
      <c r="BF44" s="223" t="str">
        <f>IF(AND($L$5="sixth"),key!AO70,IF(AND($L$5="Seventh"),key!AO170,IF(AND($L$5="eighth"),key!AO270,"")))</f>
        <v/>
      </c>
      <c r="BG44" s="223" t="str">
        <f>IF(AND($L$5="sixth"),key!AQ70,IF(AND($L$5="Seventh"),key!AQ170,IF(AND($L$5="eighth"),key!AQ270,"")))</f>
        <v/>
      </c>
      <c r="BH44" s="223" t="str">
        <f>IF(AND($L$5="sixth"),key!AR70,IF(AND($L$5="Seventh"),key!AR170,IF(AND($L$5="eighth"),key!AR270,"")))</f>
        <v/>
      </c>
      <c r="BI44" s="223" t="str">
        <f>IF(AND($L$5="sixth"),key!AS70,IF(AND($L$5="Seventh"),key!AS170,IF(AND($L$5="eighth"),key!AS270,"")))</f>
        <v/>
      </c>
      <c r="BJ44" s="223" t="str">
        <f>IF(AND($L$5="sixth"),key!AU70,IF(AND($L$5="Seventh"),key!AU170,IF(AND($L$5="eighth"),key!AU270,"")))</f>
        <v/>
      </c>
      <c r="BK44" s="223" t="str">
        <f>IF(AND($L$5="sixth"),key!AV70,IF(AND($L$5="Seventh"),key!AV170,IF(AND($L$5="eighth"),key!AV270,"")))</f>
        <v/>
      </c>
      <c r="BL44" s="223" t="str">
        <f>IF(AND($L$5="sixth"),key!AW70,IF(AND($L$5="Seventh"),key!AW170,IF(AND($L$5="eighth"),key!AW270,"")))</f>
        <v/>
      </c>
      <c r="BM44" s="223" t="str">
        <f>IF(AND($L$5="sixth"),key!AY70,IF(AND($L$5="Seventh"),key!AY170,IF(AND($L$5="eighth"),key!AY270,"")))</f>
        <v/>
      </c>
      <c r="BN44" s="223">
        <f>IF(AND($L$5="sixth"),key!AZ70,IF(AND($L$5="Seventh"),key!AZ170,IF(AND($L$5="eighth"),key!AZ270,"")))</f>
        <v>5</v>
      </c>
      <c r="BO44" s="223">
        <f>IF(AND($L$5="sixth"),key!BA70,IF(AND($L$5="Seventh"),key!BA170,IF(AND($L$5="eighth"),key!BA270,"")))</f>
        <v>5</v>
      </c>
      <c r="BP44" s="223">
        <f>IF(AND($L$5="sixth"),key!BB70,IF(AND($L$5="Seventh"),key!BB170,IF(AND($L$5="eighth"),key!BB270,"")))</f>
        <v>10</v>
      </c>
      <c r="BQ44" s="224" t="str">
        <f>IF(AND($L$5="sixth"),key!BC70,IF(AND($L$5="Seventh"),key!BC170,IF(AND($L$5="eighth"),key!BC270,"")))</f>
        <v>D</v>
      </c>
    </row>
    <row r="45" spans="1:69" ht="15" customHeight="1">
      <c r="A45" s="221">
        <v>2</v>
      </c>
      <c r="B45" s="98" t="str">
        <f>IF(AND($L$5="sixth"),key!C10,IF(AND($L$5="Seventh"),key!C110,IF(AND($L$5="eighth"),key!C210,"")))</f>
        <v>v'kksd</v>
      </c>
      <c r="C45" s="98" t="str">
        <f>IF(AND($L$5="sixth"),key!D10,IF(AND($L$5="Seventh"),key!D110,IF(AND($L$5="eighth"),key!D210,"")))</f>
        <v>eksguyky</v>
      </c>
      <c r="D45" s="93" t="str">
        <f>IF(AND($L$5="sixth"),key!AE10,IF(AND($L$5="Seventh"),key!AE110,IF(AND($L$5="eighth"),key!AE210,"")))</f>
        <v>C</v>
      </c>
      <c r="E45" s="93" t="str">
        <f>IF(AND($L$5="sixth"),key!AF10,IF(AND($L$5="Seventh"),key!AF110,IF(AND($L$5="eighth"),key!AF210,"")))</f>
        <v/>
      </c>
      <c r="F45" s="93" t="str">
        <f>IF(AND($L$5="sixth"),key!AG10,IF(AND($L$5="Seventh"),key!AG110,IF(AND($L$5="eighth"),key!AG210,"")))</f>
        <v/>
      </c>
      <c r="G45" s="93" t="str">
        <f>IF(AND($L$5="sixth"),key!AI10,IF(AND($L$5="Seventh"),key!AI110,IF(AND($L$5="eighth"),key!AI210,"")))</f>
        <v/>
      </c>
      <c r="H45" s="93">
        <f>IF(AND($L$5="sixth"),key!AJ10,IF(AND($L$5="Seventh"),key!AJ110,IF(AND($L$5="eighth"),key!AJ210,"")))</f>
        <v>6</v>
      </c>
      <c r="I45" s="93" t="str">
        <f>IF(AND($L$5="sixth"),key!AK10,IF(AND($L$5="Seventh"),key!AK110,IF(AND($L$5="eighth"),key!AK210,"")))</f>
        <v/>
      </c>
      <c r="J45" s="93" t="str">
        <f>IF(AND($L$5="sixth"),key!AM10,IF(AND($L$5="Seventh"),key!AM110,IF(AND($L$5="eighth"),key!AM210,"")))</f>
        <v>C</v>
      </c>
      <c r="K45" s="93">
        <f>IF(AND($L$5="sixth"),key!AN10,IF(AND($L$5="Seventh"),key!AN110,IF(AND($L$5="eighth"),key!AN210,"")))</f>
        <v>14</v>
      </c>
      <c r="L45" s="93" t="str">
        <f>IF(AND($L$5="sixth"),key!AO10,IF(AND($L$5="Seventh"),key!AO110,IF(AND($L$5="eighth"),key!AO210,"")))</f>
        <v/>
      </c>
      <c r="M45" s="93" t="str">
        <f>IF(AND($L$5="sixth"),key!AQ10,IF(AND($L$5="Seventh"),key!AQ110,IF(AND($L$5="eighth"),key!AQ210,"")))</f>
        <v>D</v>
      </c>
      <c r="N45" s="93">
        <f>IF(AND($L$5="sixth"),key!AR10,IF(AND($L$5="Seventh"),key!AR110,IF(AND($L$5="eighth"),key!AR210,"")))</f>
        <v>5</v>
      </c>
      <c r="O45" s="93" t="str">
        <f>IF(AND($L$5="sixth"),key!AS10,IF(AND($L$5="Seventh"),key!AS110,IF(AND($L$5="eighth"),key!AS210,"")))</f>
        <v/>
      </c>
      <c r="P45" s="93" t="str">
        <f>IF(AND($L$5="sixth"),key!AU10,IF(AND($L$5="Seventh"),key!AU110,IF(AND($L$5="eighth"),key!AU210,"")))</f>
        <v>C</v>
      </c>
      <c r="Q45" s="93">
        <f>IF(AND($L$5="sixth"),key!AV10,IF(AND($L$5="Seventh"),key!AV110,IF(AND($L$5="eighth"),key!AV210,"")))</f>
        <v>53</v>
      </c>
      <c r="R45" s="93" t="str">
        <f>IF(AND($L$5="sixth"),key!AW10,IF(AND($L$5="Seventh"),key!AW110,IF(AND($L$5="eighth"),key!AW210,"")))</f>
        <v/>
      </c>
      <c r="S45" s="93" t="str">
        <f>IF(AND($L$5="sixth"),key!AY10,IF(AND($L$5="Seventh"),key!AY110,IF(AND($L$5="eighth"),key!AY210,"")))</f>
        <v>C</v>
      </c>
      <c r="T45" s="93">
        <f>IF(AND($L$5="sixth"),key!AZ10,IF(AND($L$5="Seventh"),key!AZ110,IF(AND($L$5="eighth"),key!AZ210,"")))</f>
        <v>78</v>
      </c>
      <c r="U45" s="93">
        <f>IF(AND($L$5="sixth"),key!BA10,IF(AND($L$5="Seventh"),key!BA110,IF(AND($L$5="eighth"),key!BA210,"")))</f>
        <v>0</v>
      </c>
      <c r="V45" s="93">
        <f>IF(AND($L$5="sixth"),key!BB10,IF(AND($L$5="Seventh"),key!BB110,IF(AND($L$5="eighth"),key!BB210,"")))</f>
        <v>78</v>
      </c>
      <c r="W45" s="231" t="str">
        <f>IF(AND($L$5="sixth"),key!BC10,IF(AND($L$5="Seventh"),key!BC110,IF(AND($L$5="eighth"),key!BC210,"")))</f>
        <v>D</v>
      </c>
      <c r="X45" s="221">
        <v>35</v>
      </c>
      <c r="Y45" s="222" t="str">
        <f>IF(AND($L$5="sixth"),key!C43,IF(AND($L$5="Seventh"),key!C143,IF(AND($L$5="eighth"),key!C243,"")))</f>
        <v/>
      </c>
      <c r="Z45" s="222" t="str">
        <f>IF(AND($L$5="sixth"),key!D43,IF(AND($L$5="Seventh"),key!D143,IF(AND($L$5="eighth"),key!D243,"")))</f>
        <v/>
      </c>
      <c r="AA45" s="223" t="str">
        <f>IF(AND($L$5="sixth"),key!AE43,IF(AND($L$5="Seventh"),key!AE143,IF(AND($L$5="eighth"),key!AE243,"")))</f>
        <v/>
      </c>
      <c r="AB45" s="223" t="str">
        <f>IF(AND($L$5="sixth"),key!AF43,IF(AND($L$5="Seventh"),key!AF143,IF(AND($L$5="eighth"),key!AF243,"")))</f>
        <v/>
      </c>
      <c r="AC45" s="223" t="str">
        <f>IF(AND($L$5="sixth"),key!AG43,IF(AND($L$5="Seventh"),key!AG143,IF(AND($L$5="eighth"),key!AG243,"")))</f>
        <v/>
      </c>
      <c r="AD45" s="223" t="str">
        <f>IF(AND($L$5="sixth"),key!AI43,IF(AND($L$5="Seventh"),key!AI143,IF(AND($L$5="eighth"),key!AI243,"")))</f>
        <v/>
      </c>
      <c r="AE45" s="223" t="str">
        <f>IF(AND($L$5="sixth"),key!AJ43,IF(AND($L$5="Seventh"),key!AJ143,IF(AND($L$5="eighth"),key!AJ243,"")))</f>
        <v/>
      </c>
      <c r="AF45" s="223" t="str">
        <f>IF(AND($L$5="sixth"),key!AK43,IF(AND($L$5="Seventh"),key!AK143,IF(AND($L$5="eighth"),key!AK243,"")))</f>
        <v/>
      </c>
      <c r="AG45" s="223" t="str">
        <f>IF(AND($L$5="sixth"),key!AM43,IF(AND($L$5="Seventh"),key!AM143,IF(AND($L$5="eighth"),key!AM243,"")))</f>
        <v/>
      </c>
      <c r="AH45" s="223" t="str">
        <f>IF(AND($L$5="sixth"),key!AN43,IF(AND($L$5="Seventh"),key!AN143,IF(AND($L$5="eighth"),key!AN243,"")))</f>
        <v/>
      </c>
      <c r="AI45" s="223" t="str">
        <f>IF(AND($L$5="sixth"),key!AO43,IF(AND($L$5="Seventh"),key!AO143,IF(AND($L$5="eighth"),key!AO243,"")))</f>
        <v/>
      </c>
      <c r="AJ45" s="223" t="str">
        <f>IF(AND($L$5="sixth"),key!AQ43,IF(AND($L$5="Seventh"),key!AQ143,IF(AND($L$5="eighth"),key!AQ243,"")))</f>
        <v/>
      </c>
      <c r="AK45" s="223" t="str">
        <f>IF(AND($L$5="sixth"),key!AR43,IF(AND($L$5="Seventh"),key!AR143,IF(AND($L$5="eighth"),key!AR243,"")))</f>
        <v/>
      </c>
      <c r="AL45" s="223" t="str">
        <f>IF(AND($L$5="sixth"),key!AS43,IF(AND($L$5="Seventh"),key!AS143,IF(AND($L$5="eighth"),key!AS243,"")))</f>
        <v/>
      </c>
      <c r="AM45" s="223" t="str">
        <f>IF(AND($L$5="sixth"),key!AU43,IF(AND($L$5="Seventh"),key!AU143,IF(AND($L$5="eighth"),key!AU243,"")))</f>
        <v/>
      </c>
      <c r="AN45" s="223" t="str">
        <f>IF(AND($L$5="sixth"),key!AV43,IF(AND($L$5="Seventh"),key!AV143,IF(AND($L$5="eighth"),key!AV243,"")))</f>
        <v/>
      </c>
      <c r="AO45" s="223" t="str">
        <f>IF(AND($L$5="sixth"),key!AW43,IF(AND($L$5="Seventh"),key!AW143,IF(AND($L$5="eighth"),key!AW243,"")))</f>
        <v/>
      </c>
      <c r="AP45" s="223" t="str">
        <f>IF(AND($L$5="sixth"),key!AY43,IF(AND($L$5="Seventh"),key!AY143,IF(AND($L$5="eighth"),key!AY243,"")))</f>
        <v/>
      </c>
      <c r="AQ45" s="223" t="str">
        <f>IF(AND($L$5="sixth"),key!AZ43,IF(AND($L$5="Seventh"),key!AZ143,IF(AND($L$5="eighth"),key!AZ243,"")))</f>
        <v/>
      </c>
      <c r="AR45" s="223" t="str">
        <f>IF(AND($L$5="sixth"),key!BA43,IF(AND($L$5="Seventh"),key!BA143,IF(AND($L$5="eighth"),key!BA243,"")))</f>
        <v/>
      </c>
      <c r="AS45" s="223" t="str">
        <f>IF(AND($L$5="sixth"),key!BB43,IF(AND($L$5="Seventh"),key!BB143,IF(AND($L$5="eighth"),key!BB243,"")))</f>
        <v/>
      </c>
      <c r="AT45" s="224" t="str">
        <f>IF(AND($L$5="sixth"),key!BC43,IF(AND($L$5="Seventh"),key!BC143,IF(AND($L$5="eighth"),key!BC243,"")))</f>
        <v/>
      </c>
      <c r="AU45" s="225">
        <v>63</v>
      </c>
      <c r="AV45" s="226" t="str">
        <f>IF(AND($L$5="sixth"),key!C71,IF(AND($L$5="Seventh"),key!C171,IF(AND($L$5="eighth"),key!C271,"")))</f>
        <v>t'kksnk</v>
      </c>
      <c r="AW45" s="226" t="str">
        <f>IF(AND($L$5="sixth"),key!D71,IF(AND($L$5="Seventh"),key!D171,IF(AND($L$5="eighth"),key!D271,"")))</f>
        <v>y{e.kjke</v>
      </c>
      <c r="AX45" s="223" t="str">
        <f>IF(AND($L$5="sixth"),key!AE71,IF(AND($L$5="Seventh"),key!AE171,IF(AND($L$5="eighth"),key!AE271,"")))</f>
        <v/>
      </c>
      <c r="AY45" s="223">
        <f>IF(AND($L$5="sixth"),key!AF71,IF(AND($L$5="Seventh"),key!AF171,IF(AND($L$5="eighth"),key!AF271,"")))</f>
        <v>4</v>
      </c>
      <c r="AZ45" s="223">
        <f>IF(AND($L$5="sixth"),key!AG71,IF(AND($L$5="Seventh"),key!AG171,IF(AND($L$5="eighth"),key!AG271,"")))</f>
        <v>5</v>
      </c>
      <c r="BA45" s="223" t="str">
        <f>IF(AND($L$5="sixth"),key!AI71,IF(AND($L$5="Seventh"),key!AI171,IF(AND($L$5="eighth"),key!AI271,"")))</f>
        <v>A</v>
      </c>
      <c r="BB45" s="223" t="str">
        <f>IF(AND($L$5="sixth"),key!AJ71,IF(AND($L$5="Seventh"),key!AJ171,IF(AND($L$5="eighth"),key!AJ271,"")))</f>
        <v/>
      </c>
      <c r="BC45" s="223" t="str">
        <f>IF(AND($L$5="sixth"),key!AK71,IF(AND($L$5="Seventh"),key!AK171,IF(AND($L$5="eighth"),key!AK271,"")))</f>
        <v/>
      </c>
      <c r="BD45" s="223" t="str">
        <f>IF(AND($L$5="sixth"),key!AM71,IF(AND($L$5="Seventh"),key!AM171,IF(AND($L$5="eighth"),key!AM271,"")))</f>
        <v/>
      </c>
      <c r="BE45" s="223" t="str">
        <f>IF(AND($L$5="sixth"),key!AN71,IF(AND($L$5="Seventh"),key!AN171,IF(AND($L$5="eighth"),key!AN271,"")))</f>
        <v/>
      </c>
      <c r="BF45" s="223" t="str">
        <f>IF(AND($L$5="sixth"),key!AO71,IF(AND($L$5="Seventh"),key!AO171,IF(AND($L$5="eighth"),key!AO271,"")))</f>
        <v/>
      </c>
      <c r="BG45" s="223" t="str">
        <f>IF(AND($L$5="sixth"),key!AQ71,IF(AND($L$5="Seventh"),key!AQ171,IF(AND($L$5="eighth"),key!AQ271,"")))</f>
        <v/>
      </c>
      <c r="BH45" s="223" t="str">
        <f>IF(AND($L$5="sixth"),key!AR71,IF(AND($L$5="Seventh"),key!AR171,IF(AND($L$5="eighth"),key!AR271,"")))</f>
        <v/>
      </c>
      <c r="BI45" s="223" t="str">
        <f>IF(AND($L$5="sixth"),key!AS71,IF(AND($L$5="Seventh"),key!AS171,IF(AND($L$5="eighth"),key!AS271,"")))</f>
        <v/>
      </c>
      <c r="BJ45" s="223" t="str">
        <f>IF(AND($L$5="sixth"),key!AU71,IF(AND($L$5="Seventh"),key!AU171,IF(AND($L$5="eighth"),key!AU271,"")))</f>
        <v/>
      </c>
      <c r="BK45" s="223" t="str">
        <f>IF(AND($L$5="sixth"),key!AV71,IF(AND($L$5="Seventh"),key!AV171,IF(AND($L$5="eighth"),key!AV271,"")))</f>
        <v/>
      </c>
      <c r="BL45" s="223" t="str">
        <f>IF(AND($L$5="sixth"),key!AW71,IF(AND($L$5="Seventh"),key!AW171,IF(AND($L$5="eighth"),key!AW271,"")))</f>
        <v/>
      </c>
      <c r="BM45" s="223" t="str">
        <f>IF(AND($L$5="sixth"),key!AY71,IF(AND($L$5="Seventh"),key!AY171,IF(AND($L$5="eighth"),key!AY271,"")))</f>
        <v/>
      </c>
      <c r="BN45" s="223">
        <f>IF(AND($L$5="sixth"),key!AZ71,IF(AND($L$5="Seventh"),key!AZ171,IF(AND($L$5="eighth"),key!AZ271,"")))</f>
        <v>4</v>
      </c>
      <c r="BO45" s="223">
        <f>IF(AND($L$5="sixth"),key!BA71,IF(AND($L$5="Seventh"),key!BA171,IF(AND($L$5="eighth"),key!BA271,"")))</f>
        <v>5</v>
      </c>
      <c r="BP45" s="223">
        <f>IF(AND($L$5="sixth"),key!BB71,IF(AND($L$5="Seventh"),key!BB171,IF(AND($L$5="eighth"),key!BB271,"")))</f>
        <v>9</v>
      </c>
      <c r="BQ45" s="224" t="str">
        <f>IF(AND($L$5="sixth"),key!BC71,IF(AND($L$5="Seventh"),key!BC171,IF(AND($L$5="eighth"),key!BC271,"")))</f>
        <v>D</v>
      </c>
    </row>
    <row r="46" spans="1:69" ht="15" customHeight="1">
      <c r="A46" s="221">
        <v>3</v>
      </c>
      <c r="B46" s="98" t="str">
        <f>IF(AND($L$5="sixth"),key!C11,IF(AND($L$5="Seventh"),key!C111,IF(AND($L$5="eighth"),key!C211,"")))</f>
        <v>txnh'k</v>
      </c>
      <c r="C46" s="98" t="str">
        <f>IF(AND($L$5="sixth"),key!D11,IF(AND($L$5="Seventh"),key!D111,IF(AND($L$5="eighth"),key!D211,"")))</f>
        <v>/kUukjke</v>
      </c>
      <c r="D46" s="93" t="str">
        <f>IF(AND($L$5="sixth"),key!AE11,IF(AND($L$5="Seventh"),key!AE111,IF(AND($L$5="eighth"),key!AE211,"")))</f>
        <v>C</v>
      </c>
      <c r="E46" s="93" t="str">
        <f>IF(AND($L$5="sixth"),key!AF11,IF(AND($L$5="Seventh"),key!AF111,IF(AND($L$5="eighth"),key!AF211,"")))</f>
        <v/>
      </c>
      <c r="F46" s="93" t="str">
        <f>IF(AND($L$5="sixth"),key!AG11,IF(AND($L$5="Seventh"),key!AG111,IF(AND($L$5="eighth"),key!AG211,"")))</f>
        <v/>
      </c>
      <c r="G46" s="93" t="str">
        <f>IF(AND($L$5="sixth"),key!AI11,IF(AND($L$5="Seventh"),key!AI111,IF(AND($L$5="eighth"),key!AI211,"")))</f>
        <v/>
      </c>
      <c r="H46" s="93">
        <f>IF(AND($L$5="sixth"),key!AJ11,IF(AND($L$5="Seventh"),key!AJ111,IF(AND($L$5="eighth"),key!AJ211,"")))</f>
        <v>6</v>
      </c>
      <c r="I46" s="93" t="str">
        <f>IF(AND($L$5="sixth"),key!AK11,IF(AND($L$5="Seventh"),key!AK111,IF(AND($L$5="eighth"),key!AK211,"")))</f>
        <v/>
      </c>
      <c r="J46" s="93" t="str">
        <f>IF(AND($L$5="sixth"),key!AM11,IF(AND($L$5="Seventh"),key!AM111,IF(AND($L$5="eighth"),key!AM211,"")))</f>
        <v>C</v>
      </c>
      <c r="K46" s="93">
        <f>IF(AND($L$5="sixth"),key!AN11,IF(AND($L$5="Seventh"),key!AN111,IF(AND($L$5="eighth"),key!AN211,"")))</f>
        <v>16</v>
      </c>
      <c r="L46" s="93" t="str">
        <f>IF(AND($L$5="sixth"),key!AO11,IF(AND($L$5="Seventh"),key!AO111,IF(AND($L$5="eighth"),key!AO211,"")))</f>
        <v/>
      </c>
      <c r="M46" s="93" t="str">
        <f>IF(AND($L$5="sixth"),key!AQ11,IF(AND($L$5="Seventh"),key!AQ111,IF(AND($L$5="eighth"),key!AQ211,"")))</f>
        <v>D</v>
      </c>
      <c r="N46" s="93">
        <f>IF(AND($L$5="sixth"),key!AR11,IF(AND($L$5="Seventh"),key!AR111,IF(AND($L$5="eighth"),key!AR211,"")))</f>
        <v>7</v>
      </c>
      <c r="O46" s="93" t="str">
        <f>IF(AND($L$5="sixth"),key!AS11,IF(AND($L$5="Seventh"),key!AS111,IF(AND($L$5="eighth"),key!AS211,"")))</f>
        <v/>
      </c>
      <c r="P46" s="93" t="str">
        <f>IF(AND($L$5="sixth"),key!AU11,IF(AND($L$5="Seventh"),key!AU111,IF(AND($L$5="eighth"),key!AU211,"")))</f>
        <v>B</v>
      </c>
      <c r="Q46" s="93">
        <f>IF(AND($L$5="sixth"),key!AV11,IF(AND($L$5="Seventh"),key!AV111,IF(AND($L$5="eighth"),key!AV211,"")))</f>
        <v>49</v>
      </c>
      <c r="R46" s="93" t="str">
        <f>IF(AND($L$5="sixth"),key!AW11,IF(AND($L$5="Seventh"),key!AW111,IF(AND($L$5="eighth"),key!AW211,"")))</f>
        <v/>
      </c>
      <c r="S46" s="93" t="str">
        <f>IF(AND($L$5="sixth"),key!AY11,IF(AND($L$5="Seventh"),key!AY111,IF(AND($L$5="eighth"),key!AY211,"")))</f>
        <v>C</v>
      </c>
      <c r="T46" s="93">
        <f>IF(AND($L$5="sixth"),key!AZ11,IF(AND($L$5="Seventh"),key!AZ111,IF(AND($L$5="eighth"),key!AZ211,"")))</f>
        <v>78</v>
      </c>
      <c r="U46" s="93">
        <f>IF(AND($L$5="sixth"),key!BA11,IF(AND($L$5="Seventh"),key!BA111,IF(AND($L$5="eighth"),key!BA211,"")))</f>
        <v>0</v>
      </c>
      <c r="V46" s="93">
        <f>IF(AND($L$5="sixth"),key!BB11,IF(AND($L$5="Seventh"),key!BB111,IF(AND($L$5="eighth"),key!BB211,"")))</f>
        <v>78</v>
      </c>
      <c r="W46" s="231" t="str">
        <f>IF(AND($L$5="sixth"),key!BC11,IF(AND($L$5="Seventh"),key!BC111,IF(AND($L$5="eighth"),key!BC211,"")))</f>
        <v>D</v>
      </c>
      <c r="X46" s="221">
        <v>36</v>
      </c>
      <c r="Y46" s="222" t="str">
        <f>IF(AND($L$5="sixth"),key!C44,IF(AND($L$5="Seventh"),key!C144,IF(AND($L$5="eighth"),key!C244,"")))</f>
        <v/>
      </c>
      <c r="Z46" s="222" t="str">
        <f>IF(AND($L$5="sixth"),key!D44,IF(AND($L$5="Seventh"),key!D144,IF(AND($L$5="eighth"),key!D244,"")))</f>
        <v/>
      </c>
      <c r="AA46" s="223" t="str">
        <f>IF(AND($L$5="sixth"),key!AE44,IF(AND($L$5="Seventh"),key!AE144,IF(AND($L$5="eighth"),key!AE244,"")))</f>
        <v/>
      </c>
      <c r="AB46" s="223" t="str">
        <f>IF(AND($L$5="sixth"),key!AF44,IF(AND($L$5="Seventh"),key!AF144,IF(AND($L$5="eighth"),key!AF244,"")))</f>
        <v/>
      </c>
      <c r="AC46" s="223" t="str">
        <f>IF(AND($L$5="sixth"),key!AG44,IF(AND($L$5="Seventh"),key!AG144,IF(AND($L$5="eighth"),key!AG244,"")))</f>
        <v/>
      </c>
      <c r="AD46" s="223" t="str">
        <f>IF(AND($L$5="sixth"),key!AI44,IF(AND($L$5="Seventh"),key!AI144,IF(AND($L$5="eighth"),key!AI244,"")))</f>
        <v/>
      </c>
      <c r="AE46" s="223" t="str">
        <f>IF(AND($L$5="sixth"),key!AJ44,IF(AND($L$5="Seventh"),key!AJ144,IF(AND($L$5="eighth"),key!AJ244,"")))</f>
        <v/>
      </c>
      <c r="AF46" s="223" t="str">
        <f>IF(AND($L$5="sixth"),key!AK44,IF(AND($L$5="Seventh"),key!AK144,IF(AND($L$5="eighth"),key!AK244,"")))</f>
        <v/>
      </c>
      <c r="AG46" s="223" t="str">
        <f>IF(AND($L$5="sixth"),key!AM44,IF(AND($L$5="Seventh"),key!AM144,IF(AND($L$5="eighth"),key!AM244,"")))</f>
        <v/>
      </c>
      <c r="AH46" s="223" t="str">
        <f>IF(AND($L$5="sixth"),key!AN44,IF(AND($L$5="Seventh"),key!AN144,IF(AND($L$5="eighth"),key!AN244,"")))</f>
        <v/>
      </c>
      <c r="AI46" s="223" t="str">
        <f>IF(AND($L$5="sixth"),key!AO44,IF(AND($L$5="Seventh"),key!AO144,IF(AND($L$5="eighth"),key!AO244,"")))</f>
        <v/>
      </c>
      <c r="AJ46" s="223" t="str">
        <f>IF(AND($L$5="sixth"),key!AQ44,IF(AND($L$5="Seventh"),key!AQ144,IF(AND($L$5="eighth"),key!AQ244,"")))</f>
        <v/>
      </c>
      <c r="AK46" s="223" t="str">
        <f>IF(AND($L$5="sixth"),key!AR44,IF(AND($L$5="Seventh"),key!AR144,IF(AND($L$5="eighth"),key!AR244,"")))</f>
        <v/>
      </c>
      <c r="AL46" s="223" t="str">
        <f>IF(AND($L$5="sixth"),key!AS44,IF(AND($L$5="Seventh"),key!AS144,IF(AND($L$5="eighth"),key!AS244,"")))</f>
        <v/>
      </c>
      <c r="AM46" s="223" t="str">
        <f>IF(AND($L$5="sixth"),key!AU44,IF(AND($L$5="Seventh"),key!AU144,IF(AND($L$5="eighth"),key!AU244,"")))</f>
        <v/>
      </c>
      <c r="AN46" s="223" t="str">
        <f>IF(AND($L$5="sixth"),key!AV44,IF(AND($L$5="Seventh"),key!AV144,IF(AND($L$5="eighth"),key!AV244,"")))</f>
        <v/>
      </c>
      <c r="AO46" s="223" t="str">
        <f>IF(AND($L$5="sixth"),key!AW44,IF(AND($L$5="Seventh"),key!AW144,IF(AND($L$5="eighth"),key!AW244,"")))</f>
        <v/>
      </c>
      <c r="AP46" s="223" t="str">
        <f>IF(AND($L$5="sixth"),key!AY44,IF(AND($L$5="Seventh"),key!AY144,IF(AND($L$5="eighth"),key!AY244,"")))</f>
        <v/>
      </c>
      <c r="AQ46" s="223" t="str">
        <f>IF(AND($L$5="sixth"),key!AZ44,IF(AND($L$5="Seventh"),key!AZ144,IF(AND($L$5="eighth"),key!AZ244,"")))</f>
        <v/>
      </c>
      <c r="AR46" s="223" t="str">
        <f>IF(AND($L$5="sixth"),key!BA44,IF(AND($L$5="Seventh"),key!BA144,IF(AND($L$5="eighth"),key!BA244,"")))</f>
        <v/>
      </c>
      <c r="AS46" s="223" t="str">
        <f>IF(AND($L$5="sixth"),key!BB44,IF(AND($L$5="Seventh"),key!BB144,IF(AND($L$5="eighth"),key!BB244,"")))</f>
        <v/>
      </c>
      <c r="AT46" s="224" t="str">
        <f>IF(AND($L$5="sixth"),key!BC44,IF(AND($L$5="Seventh"),key!BC144,IF(AND($L$5="eighth"),key!BC244,"")))</f>
        <v/>
      </c>
      <c r="AU46" s="225">
        <v>64</v>
      </c>
      <c r="AV46" s="226" t="str">
        <f>IF(AND($L$5="sixth"),key!C72,IF(AND($L$5="Seventh"),key!C172,IF(AND($L$5="eighth"),key!C272,"")))</f>
        <v/>
      </c>
      <c r="AW46" s="226" t="str">
        <f>IF(AND($L$5="sixth"),key!D72,IF(AND($L$5="Seventh"),key!D172,IF(AND($L$5="eighth"),key!D272,"")))</f>
        <v/>
      </c>
      <c r="AX46" s="223" t="str">
        <f>IF(AND($L$5="sixth"),key!AE72,IF(AND($L$5="Seventh"),key!AE172,IF(AND($L$5="eighth"),key!AE272,"")))</f>
        <v/>
      </c>
      <c r="AY46" s="223" t="str">
        <f>IF(AND($L$5="sixth"),key!AF72,IF(AND($L$5="Seventh"),key!AF172,IF(AND($L$5="eighth"),key!AF272,"")))</f>
        <v/>
      </c>
      <c r="AZ46" s="223" t="str">
        <f>IF(AND($L$5="sixth"),key!AG72,IF(AND($L$5="Seventh"),key!AG172,IF(AND($L$5="eighth"),key!AG272,"")))</f>
        <v/>
      </c>
      <c r="BA46" s="223" t="str">
        <f>IF(AND($L$5="sixth"),key!AI72,IF(AND($L$5="Seventh"),key!AI172,IF(AND($L$5="eighth"),key!AI272,"")))</f>
        <v/>
      </c>
      <c r="BB46" s="223" t="str">
        <f>IF(AND($L$5="sixth"),key!AJ72,IF(AND($L$5="Seventh"),key!AJ172,IF(AND($L$5="eighth"),key!AJ272,"")))</f>
        <v/>
      </c>
      <c r="BC46" s="223" t="str">
        <f>IF(AND($L$5="sixth"),key!AK72,IF(AND($L$5="Seventh"),key!AK172,IF(AND($L$5="eighth"),key!AK272,"")))</f>
        <v/>
      </c>
      <c r="BD46" s="223" t="str">
        <f>IF(AND($L$5="sixth"),key!AM72,IF(AND($L$5="Seventh"),key!AM172,IF(AND($L$5="eighth"),key!AM272,"")))</f>
        <v/>
      </c>
      <c r="BE46" s="223" t="str">
        <f>IF(AND($L$5="sixth"),key!AN72,IF(AND($L$5="Seventh"),key!AN172,IF(AND($L$5="eighth"),key!AN272,"")))</f>
        <v/>
      </c>
      <c r="BF46" s="223" t="str">
        <f>IF(AND($L$5="sixth"),key!AO72,IF(AND($L$5="Seventh"),key!AO172,IF(AND($L$5="eighth"),key!AO272,"")))</f>
        <v/>
      </c>
      <c r="BG46" s="223" t="str">
        <f>IF(AND($L$5="sixth"),key!AQ72,IF(AND($L$5="Seventh"),key!AQ172,IF(AND($L$5="eighth"),key!AQ272,"")))</f>
        <v/>
      </c>
      <c r="BH46" s="223" t="str">
        <f>IF(AND($L$5="sixth"),key!AR72,IF(AND($L$5="Seventh"),key!AR172,IF(AND($L$5="eighth"),key!AR272,"")))</f>
        <v/>
      </c>
      <c r="BI46" s="223" t="str">
        <f>IF(AND($L$5="sixth"),key!AS72,IF(AND($L$5="Seventh"),key!AS172,IF(AND($L$5="eighth"),key!AS272,"")))</f>
        <v/>
      </c>
      <c r="BJ46" s="223" t="str">
        <f>IF(AND($L$5="sixth"),key!AU72,IF(AND($L$5="Seventh"),key!AU172,IF(AND($L$5="eighth"),key!AU272,"")))</f>
        <v/>
      </c>
      <c r="BK46" s="223" t="str">
        <f>IF(AND($L$5="sixth"),key!AV72,IF(AND($L$5="Seventh"),key!AV172,IF(AND($L$5="eighth"),key!AV272,"")))</f>
        <v/>
      </c>
      <c r="BL46" s="223" t="str">
        <f>IF(AND($L$5="sixth"),key!AW72,IF(AND($L$5="Seventh"),key!AW172,IF(AND($L$5="eighth"),key!AW272,"")))</f>
        <v/>
      </c>
      <c r="BM46" s="223" t="str">
        <f>IF(AND($L$5="sixth"),key!AY72,IF(AND($L$5="Seventh"),key!AY172,IF(AND($L$5="eighth"),key!AY272,"")))</f>
        <v/>
      </c>
      <c r="BN46" s="223" t="str">
        <f>IF(AND($L$5="sixth"),key!AZ72,IF(AND($L$5="Seventh"),key!AZ172,IF(AND($L$5="eighth"),key!AZ272,"")))</f>
        <v/>
      </c>
      <c r="BO46" s="223" t="str">
        <f>IF(AND($L$5="sixth"),key!BA72,IF(AND($L$5="Seventh"),key!BA172,IF(AND($L$5="eighth"),key!BA272,"")))</f>
        <v/>
      </c>
      <c r="BP46" s="223" t="str">
        <f>IF(AND($L$5="sixth"),key!BB72,IF(AND($L$5="Seventh"),key!BB172,IF(AND($L$5="eighth"),key!BB272,"")))</f>
        <v/>
      </c>
      <c r="BQ46" s="224" t="str">
        <f>IF(AND($L$5="sixth"),key!BC72,IF(AND($L$5="Seventh"),key!BC172,IF(AND($L$5="eighth"),key!BC272,"")))</f>
        <v/>
      </c>
    </row>
    <row r="47" spans="1:69" ht="15" customHeight="1">
      <c r="A47" s="221">
        <v>4</v>
      </c>
      <c r="B47" s="98" t="str">
        <f>IF(AND($L$5="sixth"),key!C12,IF(AND($L$5="Seventh"),key!C112,IF(AND($L$5="eighth"),key!C212,"")))</f>
        <v>t'kksnk</v>
      </c>
      <c r="C47" s="98" t="str">
        <f>IF(AND($L$5="sixth"),key!D12,IF(AND($L$5="Seventh"),key!D112,IF(AND($L$5="eighth"),key!D212,"")))</f>
        <v>y{e.kjke</v>
      </c>
      <c r="D47" s="93" t="str">
        <f>IF(AND($L$5="sixth"),key!AE12,IF(AND($L$5="Seventh"),key!AE112,IF(AND($L$5="eighth"),key!AE212,"")))</f>
        <v>C</v>
      </c>
      <c r="E47" s="93" t="str">
        <f>IF(AND($L$5="sixth"),key!AF12,IF(AND($L$5="Seventh"),key!AF112,IF(AND($L$5="eighth"),key!AF212,"")))</f>
        <v/>
      </c>
      <c r="F47" s="93" t="str">
        <f>IF(AND($L$5="sixth"),key!AG12,IF(AND($L$5="Seventh"),key!AG112,IF(AND($L$5="eighth"),key!AG212,"")))</f>
        <v/>
      </c>
      <c r="G47" s="93" t="str">
        <f>IF(AND($L$5="sixth"),key!AI12,IF(AND($L$5="Seventh"),key!AI112,IF(AND($L$5="eighth"),key!AI212,"")))</f>
        <v/>
      </c>
      <c r="H47" s="93">
        <f>IF(AND($L$5="sixth"),key!AJ12,IF(AND($L$5="Seventh"),key!AJ112,IF(AND($L$5="eighth"),key!AJ212,"")))</f>
        <v>6</v>
      </c>
      <c r="I47" s="93" t="str">
        <f>IF(AND($L$5="sixth"),key!AK12,IF(AND($L$5="Seventh"),key!AK112,IF(AND($L$5="eighth"),key!AK212,"")))</f>
        <v/>
      </c>
      <c r="J47" s="93" t="str">
        <f>IF(AND($L$5="sixth"),key!AM12,IF(AND($L$5="Seventh"),key!AM112,IF(AND($L$5="eighth"),key!AM212,"")))</f>
        <v>C</v>
      </c>
      <c r="K47" s="93">
        <f>IF(AND($L$5="sixth"),key!AN12,IF(AND($L$5="Seventh"),key!AN112,IF(AND($L$5="eighth"),key!AN212,"")))</f>
        <v>27</v>
      </c>
      <c r="L47" s="93" t="str">
        <f>IF(AND($L$5="sixth"),key!AO12,IF(AND($L$5="Seventh"),key!AO112,IF(AND($L$5="eighth"),key!AO212,"")))</f>
        <v/>
      </c>
      <c r="M47" s="93" t="str">
        <f>IF(AND($L$5="sixth"),key!AQ12,IF(AND($L$5="Seventh"),key!AQ112,IF(AND($L$5="eighth"),key!AQ212,"")))</f>
        <v>D</v>
      </c>
      <c r="N47" s="93">
        <f>IF(AND($L$5="sixth"),key!AR12,IF(AND($L$5="Seventh"),key!AR112,IF(AND($L$5="eighth"),key!AR212,"")))</f>
        <v>6</v>
      </c>
      <c r="O47" s="93" t="str">
        <f>IF(AND($L$5="sixth"),key!AS12,IF(AND($L$5="Seventh"),key!AS112,IF(AND($L$5="eighth"),key!AS212,"")))</f>
        <v/>
      </c>
      <c r="P47" s="93" t="str">
        <f>IF(AND($L$5="sixth"),key!AU12,IF(AND($L$5="Seventh"),key!AU112,IF(AND($L$5="eighth"),key!AU212,"")))</f>
        <v>C</v>
      </c>
      <c r="Q47" s="93">
        <f>IF(AND($L$5="sixth"),key!AV12,IF(AND($L$5="Seventh"),key!AV112,IF(AND($L$5="eighth"),key!AV212,"")))</f>
        <v>48</v>
      </c>
      <c r="R47" s="93" t="str">
        <f>IF(AND($L$5="sixth"),key!AW12,IF(AND($L$5="Seventh"),key!AW112,IF(AND($L$5="eighth"),key!AW212,"")))</f>
        <v/>
      </c>
      <c r="S47" s="93" t="str">
        <f>IF(AND($L$5="sixth"),key!AY12,IF(AND($L$5="Seventh"),key!AY112,IF(AND($L$5="eighth"),key!AY212,"")))</f>
        <v>C</v>
      </c>
      <c r="T47" s="93">
        <f>IF(AND($L$5="sixth"),key!AZ12,IF(AND($L$5="Seventh"),key!AZ112,IF(AND($L$5="eighth"),key!AZ212,"")))</f>
        <v>87</v>
      </c>
      <c r="U47" s="93">
        <f>IF(AND($L$5="sixth"),key!BA12,IF(AND($L$5="Seventh"),key!BA112,IF(AND($L$5="eighth"),key!BA212,"")))</f>
        <v>0</v>
      </c>
      <c r="V47" s="93">
        <f>IF(AND($L$5="sixth"),key!BB12,IF(AND($L$5="Seventh"),key!BB112,IF(AND($L$5="eighth"),key!BB212,"")))</f>
        <v>87</v>
      </c>
      <c r="W47" s="231" t="str">
        <f>IF(AND($L$5="sixth"),key!BC12,IF(AND($L$5="Seventh"),key!BC112,IF(AND($L$5="eighth"),key!BC212,"")))</f>
        <v>C</v>
      </c>
      <c r="X47" s="221">
        <v>37</v>
      </c>
      <c r="Y47" s="222" t="str">
        <f>IF(AND($L$5="sixth"),key!C45,IF(AND($L$5="Seventh"),key!C145,IF(AND($L$5="eighth"),key!C245,"")))</f>
        <v/>
      </c>
      <c r="Z47" s="222" t="str">
        <f>IF(AND($L$5="sixth"),key!D45,IF(AND($L$5="Seventh"),key!D145,IF(AND($L$5="eighth"),key!D245,"")))</f>
        <v/>
      </c>
      <c r="AA47" s="223" t="str">
        <f>IF(AND($L$5="sixth"),key!AE45,IF(AND($L$5="Seventh"),key!AE145,IF(AND($L$5="eighth"),key!AE245,"")))</f>
        <v/>
      </c>
      <c r="AB47" s="223" t="str">
        <f>IF(AND($L$5="sixth"),key!AF45,IF(AND($L$5="Seventh"),key!AF145,IF(AND($L$5="eighth"),key!AF245,"")))</f>
        <v/>
      </c>
      <c r="AC47" s="223" t="str">
        <f>IF(AND($L$5="sixth"),key!AG45,IF(AND($L$5="Seventh"),key!AG145,IF(AND($L$5="eighth"),key!AG245,"")))</f>
        <v/>
      </c>
      <c r="AD47" s="223" t="str">
        <f>IF(AND($L$5="sixth"),key!AI45,IF(AND($L$5="Seventh"),key!AI145,IF(AND($L$5="eighth"),key!AI245,"")))</f>
        <v/>
      </c>
      <c r="AE47" s="223" t="str">
        <f>IF(AND($L$5="sixth"),key!AJ45,IF(AND($L$5="Seventh"),key!AJ145,IF(AND($L$5="eighth"),key!AJ245,"")))</f>
        <v/>
      </c>
      <c r="AF47" s="223" t="str">
        <f>IF(AND($L$5="sixth"),key!AK45,IF(AND($L$5="Seventh"),key!AK145,IF(AND($L$5="eighth"),key!AK245,"")))</f>
        <v/>
      </c>
      <c r="AG47" s="223" t="str">
        <f>IF(AND($L$5="sixth"),key!AM45,IF(AND($L$5="Seventh"),key!AM145,IF(AND($L$5="eighth"),key!AM245,"")))</f>
        <v/>
      </c>
      <c r="AH47" s="223" t="str">
        <f>IF(AND($L$5="sixth"),key!AN45,IF(AND($L$5="Seventh"),key!AN145,IF(AND($L$5="eighth"),key!AN245,"")))</f>
        <v/>
      </c>
      <c r="AI47" s="223" t="str">
        <f>IF(AND($L$5="sixth"),key!AO45,IF(AND($L$5="Seventh"),key!AO145,IF(AND($L$5="eighth"),key!AO245,"")))</f>
        <v/>
      </c>
      <c r="AJ47" s="223" t="str">
        <f>IF(AND($L$5="sixth"),key!AQ45,IF(AND($L$5="Seventh"),key!AQ145,IF(AND($L$5="eighth"),key!AQ245,"")))</f>
        <v/>
      </c>
      <c r="AK47" s="223" t="str">
        <f>IF(AND($L$5="sixth"),key!AR45,IF(AND($L$5="Seventh"),key!AR145,IF(AND($L$5="eighth"),key!AR245,"")))</f>
        <v/>
      </c>
      <c r="AL47" s="223" t="str">
        <f>IF(AND($L$5="sixth"),key!AS45,IF(AND($L$5="Seventh"),key!AS145,IF(AND($L$5="eighth"),key!AS245,"")))</f>
        <v/>
      </c>
      <c r="AM47" s="223" t="str">
        <f>IF(AND($L$5="sixth"),key!AU45,IF(AND($L$5="Seventh"),key!AU145,IF(AND($L$5="eighth"),key!AU245,"")))</f>
        <v/>
      </c>
      <c r="AN47" s="223" t="str">
        <f>IF(AND($L$5="sixth"),key!AV45,IF(AND($L$5="Seventh"),key!AV145,IF(AND($L$5="eighth"),key!AV245,"")))</f>
        <v/>
      </c>
      <c r="AO47" s="223" t="str">
        <f>IF(AND($L$5="sixth"),key!AW45,IF(AND($L$5="Seventh"),key!AW145,IF(AND($L$5="eighth"),key!AW245,"")))</f>
        <v/>
      </c>
      <c r="AP47" s="223" t="str">
        <f>IF(AND($L$5="sixth"),key!AY45,IF(AND($L$5="Seventh"),key!AY145,IF(AND($L$5="eighth"),key!AY245,"")))</f>
        <v/>
      </c>
      <c r="AQ47" s="223" t="str">
        <f>IF(AND($L$5="sixth"),key!AZ45,IF(AND($L$5="Seventh"),key!AZ145,IF(AND($L$5="eighth"),key!AZ245,"")))</f>
        <v/>
      </c>
      <c r="AR47" s="223" t="str">
        <f>IF(AND($L$5="sixth"),key!BA45,IF(AND($L$5="Seventh"),key!BA145,IF(AND($L$5="eighth"),key!BA245,"")))</f>
        <v/>
      </c>
      <c r="AS47" s="223" t="str">
        <f>IF(AND($L$5="sixth"),key!BB45,IF(AND($L$5="Seventh"),key!BB145,IF(AND($L$5="eighth"),key!BB245,"")))</f>
        <v/>
      </c>
      <c r="AT47" s="224" t="str">
        <f>IF(AND($L$5="sixth"),key!BC45,IF(AND($L$5="Seventh"),key!BC145,IF(AND($L$5="eighth"),key!BC245,"")))</f>
        <v/>
      </c>
      <c r="AU47" s="225">
        <v>65</v>
      </c>
      <c r="AV47" s="226" t="str">
        <f>IF(AND($L$5="sixth"),key!C73,IF(AND($L$5="Seventh"),key!C173,IF(AND($L$5="eighth"),key!C273,"")))</f>
        <v/>
      </c>
      <c r="AW47" s="226" t="str">
        <f>IF(AND($L$5="sixth"),key!D73,IF(AND($L$5="Seventh"),key!D173,IF(AND($L$5="eighth"),key!D273,"")))</f>
        <v/>
      </c>
      <c r="AX47" s="223" t="str">
        <f>IF(AND($L$5="sixth"),key!AE73,IF(AND($L$5="Seventh"),key!AE173,IF(AND($L$5="eighth"),key!AE273,"")))</f>
        <v/>
      </c>
      <c r="AY47" s="223" t="str">
        <f>IF(AND($L$5="sixth"),key!AF73,IF(AND($L$5="Seventh"),key!AF173,IF(AND($L$5="eighth"),key!AF273,"")))</f>
        <v/>
      </c>
      <c r="AZ47" s="223" t="str">
        <f>IF(AND($L$5="sixth"),key!AG73,IF(AND($L$5="Seventh"),key!AG173,IF(AND($L$5="eighth"),key!AG273,"")))</f>
        <v/>
      </c>
      <c r="BA47" s="223" t="str">
        <f>IF(AND($L$5="sixth"),key!AI73,IF(AND($L$5="Seventh"),key!AI173,IF(AND($L$5="eighth"),key!AI273,"")))</f>
        <v/>
      </c>
      <c r="BB47" s="223" t="str">
        <f>IF(AND($L$5="sixth"),key!AJ73,IF(AND($L$5="Seventh"),key!AJ173,IF(AND($L$5="eighth"),key!AJ273,"")))</f>
        <v/>
      </c>
      <c r="BC47" s="223" t="str">
        <f>IF(AND($L$5="sixth"),key!AK73,IF(AND($L$5="Seventh"),key!AK173,IF(AND($L$5="eighth"),key!AK273,"")))</f>
        <v/>
      </c>
      <c r="BD47" s="223" t="str">
        <f>IF(AND($L$5="sixth"),key!AM73,IF(AND($L$5="Seventh"),key!AM173,IF(AND($L$5="eighth"),key!AM273,"")))</f>
        <v/>
      </c>
      <c r="BE47" s="223" t="str">
        <f>IF(AND($L$5="sixth"),key!AN73,IF(AND($L$5="Seventh"),key!AN173,IF(AND($L$5="eighth"),key!AN273,"")))</f>
        <v/>
      </c>
      <c r="BF47" s="223" t="str">
        <f>IF(AND($L$5="sixth"),key!AO73,IF(AND($L$5="Seventh"),key!AO173,IF(AND($L$5="eighth"),key!AO273,"")))</f>
        <v/>
      </c>
      <c r="BG47" s="223" t="str">
        <f>IF(AND($L$5="sixth"),key!AQ73,IF(AND($L$5="Seventh"),key!AQ173,IF(AND($L$5="eighth"),key!AQ273,"")))</f>
        <v/>
      </c>
      <c r="BH47" s="223" t="str">
        <f>IF(AND($L$5="sixth"),key!AR73,IF(AND($L$5="Seventh"),key!AR173,IF(AND($L$5="eighth"),key!AR273,"")))</f>
        <v/>
      </c>
      <c r="BI47" s="223" t="str">
        <f>IF(AND($L$5="sixth"),key!AS73,IF(AND($L$5="Seventh"),key!AS173,IF(AND($L$5="eighth"),key!AS273,"")))</f>
        <v/>
      </c>
      <c r="BJ47" s="223" t="str">
        <f>IF(AND($L$5="sixth"),key!AU73,IF(AND($L$5="Seventh"),key!AU173,IF(AND($L$5="eighth"),key!AU273,"")))</f>
        <v/>
      </c>
      <c r="BK47" s="223" t="str">
        <f>IF(AND($L$5="sixth"),key!AV73,IF(AND($L$5="Seventh"),key!AV173,IF(AND($L$5="eighth"),key!AV273,"")))</f>
        <v/>
      </c>
      <c r="BL47" s="223" t="str">
        <f>IF(AND($L$5="sixth"),key!AW73,IF(AND($L$5="Seventh"),key!AW173,IF(AND($L$5="eighth"),key!AW273,"")))</f>
        <v/>
      </c>
      <c r="BM47" s="223" t="str">
        <f>IF(AND($L$5="sixth"),key!AY73,IF(AND($L$5="Seventh"),key!AY173,IF(AND($L$5="eighth"),key!AY273,"")))</f>
        <v/>
      </c>
      <c r="BN47" s="223" t="str">
        <f>IF(AND($L$5="sixth"),key!AZ73,IF(AND($L$5="Seventh"),key!AZ173,IF(AND($L$5="eighth"),key!AZ273,"")))</f>
        <v/>
      </c>
      <c r="BO47" s="223" t="str">
        <f>IF(AND($L$5="sixth"),key!BA73,IF(AND($L$5="Seventh"),key!BA173,IF(AND($L$5="eighth"),key!BA273,"")))</f>
        <v/>
      </c>
      <c r="BP47" s="223" t="str">
        <f>IF(AND($L$5="sixth"),key!BB73,IF(AND($L$5="Seventh"),key!BB173,IF(AND($L$5="eighth"),key!BB273,"")))</f>
        <v/>
      </c>
      <c r="BQ47" s="224" t="str">
        <f>IF(AND($L$5="sixth"),key!BC73,IF(AND($L$5="Seventh"),key!BC173,IF(AND($L$5="eighth"),key!BC273,"")))</f>
        <v/>
      </c>
    </row>
    <row r="48" spans="1:69" ht="15" customHeight="1">
      <c r="A48" s="221">
        <v>5</v>
      </c>
      <c r="B48" s="98" t="str">
        <f>IF(AND($L$5="sixth"),key!C13,IF(AND($L$5="Seventh"),key!C113,IF(AND($L$5="eighth"),key!C213,"")))</f>
        <v>efgiky</v>
      </c>
      <c r="C48" s="98" t="str">
        <f>IF(AND($L$5="sixth"),key!D13,IF(AND($L$5="Seventh"),key!D113,IF(AND($L$5="eighth"),key!D213,"")))</f>
        <v>txnh'k</v>
      </c>
      <c r="D48" s="93" t="str">
        <f>IF(AND($L$5="sixth"),key!AE13,IF(AND($L$5="Seventh"),key!AE113,IF(AND($L$5="eighth"),key!AE213,"")))</f>
        <v>C</v>
      </c>
      <c r="E48" s="93">
        <f>IF(AND($L$5="sixth"),key!AF13,IF(AND($L$5="Seventh"),key!AF113,IF(AND($L$5="eighth"),key!AF213,"")))</f>
        <v>5</v>
      </c>
      <c r="F48" s="93" t="str">
        <f>IF(AND($L$5="sixth"),key!AG13,IF(AND($L$5="Seventh"),key!AG113,IF(AND($L$5="eighth"),key!AG213,"")))</f>
        <v/>
      </c>
      <c r="G48" s="93" t="str">
        <f>IF(AND($L$5="sixth"),key!AI13,IF(AND($L$5="Seventh"),key!AI113,IF(AND($L$5="eighth"),key!AI213,"")))</f>
        <v>C</v>
      </c>
      <c r="H48" s="93">
        <f>IF(AND($L$5="sixth"),key!AJ13,IF(AND($L$5="Seventh"),key!AJ113,IF(AND($L$5="eighth"),key!AJ213,"")))</f>
        <v>6</v>
      </c>
      <c r="I48" s="93" t="str">
        <f>IF(AND($L$5="sixth"),key!AK13,IF(AND($L$5="Seventh"),key!AK113,IF(AND($L$5="eighth"),key!AK213,"")))</f>
        <v/>
      </c>
      <c r="J48" s="93" t="str">
        <f>IF(AND($L$5="sixth"),key!AM13,IF(AND($L$5="Seventh"),key!AM113,IF(AND($L$5="eighth"),key!AM213,"")))</f>
        <v>C</v>
      </c>
      <c r="K48" s="93">
        <f>IF(AND($L$5="sixth"),key!AN13,IF(AND($L$5="Seventh"),key!AN113,IF(AND($L$5="eighth"),key!AN213,"")))</f>
        <v>24</v>
      </c>
      <c r="L48" s="93" t="str">
        <f>IF(AND($L$5="sixth"),key!AO13,IF(AND($L$5="Seventh"),key!AO113,IF(AND($L$5="eighth"),key!AO213,"")))</f>
        <v/>
      </c>
      <c r="M48" s="93" t="str">
        <f>IF(AND($L$5="sixth"),key!AQ13,IF(AND($L$5="Seventh"),key!AQ113,IF(AND($L$5="eighth"),key!AQ213,"")))</f>
        <v>D</v>
      </c>
      <c r="N48" s="93">
        <f>IF(AND($L$5="sixth"),key!AR13,IF(AND($L$5="Seventh"),key!AR113,IF(AND($L$5="eighth"),key!AR213,"")))</f>
        <v>5</v>
      </c>
      <c r="O48" s="93" t="str">
        <f>IF(AND($L$5="sixth"),key!AS13,IF(AND($L$5="Seventh"),key!AS113,IF(AND($L$5="eighth"),key!AS213,"")))</f>
        <v/>
      </c>
      <c r="P48" s="93" t="str">
        <f>IF(AND($L$5="sixth"),key!AU13,IF(AND($L$5="Seventh"),key!AU113,IF(AND($L$5="eighth"),key!AU213,"")))</f>
        <v>C</v>
      </c>
      <c r="Q48" s="93">
        <f>IF(AND($L$5="sixth"),key!AV13,IF(AND($L$5="Seventh"),key!AV113,IF(AND($L$5="eighth"),key!AV213,"")))</f>
        <v>36</v>
      </c>
      <c r="R48" s="93" t="str">
        <f>IF(AND($L$5="sixth"),key!AW13,IF(AND($L$5="Seventh"),key!AW113,IF(AND($L$5="eighth"),key!AW213,"")))</f>
        <v/>
      </c>
      <c r="S48" s="93" t="str">
        <f>IF(AND($L$5="sixth"),key!AY13,IF(AND($L$5="Seventh"),key!AY113,IF(AND($L$5="eighth"),key!AY213,"")))</f>
        <v>D</v>
      </c>
      <c r="T48" s="93">
        <f>IF(AND($L$5="sixth"),key!AZ13,IF(AND($L$5="Seventh"),key!AZ113,IF(AND($L$5="eighth"),key!AZ213,"")))</f>
        <v>76</v>
      </c>
      <c r="U48" s="93">
        <f>IF(AND($L$5="sixth"),key!BA13,IF(AND($L$5="Seventh"),key!BA113,IF(AND($L$5="eighth"),key!BA213,"")))</f>
        <v>0</v>
      </c>
      <c r="V48" s="93">
        <f>IF(AND($L$5="sixth"),key!BB13,IF(AND($L$5="Seventh"),key!BB113,IF(AND($L$5="eighth"),key!BB213,"")))</f>
        <v>76</v>
      </c>
      <c r="W48" s="231" t="str">
        <f>IF(AND($L$5="sixth"),key!BC13,IF(AND($L$5="Seventh"),key!BC113,IF(AND($L$5="eighth"),key!BC213,"")))</f>
        <v>D</v>
      </c>
      <c r="X48" s="221">
        <v>38</v>
      </c>
      <c r="Y48" s="222" t="str">
        <f>IF(AND($L$5="sixth"),key!C46,IF(AND($L$5="Seventh"),key!C146,IF(AND($L$5="eighth"),key!C246,"")))</f>
        <v/>
      </c>
      <c r="Z48" s="222" t="str">
        <f>IF(AND($L$5="sixth"),key!D46,IF(AND($L$5="Seventh"),key!D146,IF(AND($L$5="eighth"),key!D246,"")))</f>
        <v/>
      </c>
      <c r="AA48" s="223" t="str">
        <f>IF(AND($L$5="sixth"),key!AE46,IF(AND($L$5="Seventh"),key!AE146,IF(AND($L$5="eighth"),key!AE246,"")))</f>
        <v/>
      </c>
      <c r="AB48" s="223" t="str">
        <f>IF(AND($L$5="sixth"),key!AF46,IF(AND($L$5="Seventh"),key!AF146,IF(AND($L$5="eighth"),key!AF246,"")))</f>
        <v/>
      </c>
      <c r="AC48" s="223" t="str">
        <f>IF(AND($L$5="sixth"),key!AG46,IF(AND($L$5="Seventh"),key!AG146,IF(AND($L$5="eighth"),key!AG246,"")))</f>
        <v/>
      </c>
      <c r="AD48" s="223" t="str">
        <f>IF(AND($L$5="sixth"),key!AI46,IF(AND($L$5="Seventh"),key!AI146,IF(AND($L$5="eighth"),key!AI246,"")))</f>
        <v/>
      </c>
      <c r="AE48" s="223" t="str">
        <f>IF(AND($L$5="sixth"),key!AJ46,IF(AND($L$5="Seventh"),key!AJ146,IF(AND($L$5="eighth"),key!AJ246,"")))</f>
        <v/>
      </c>
      <c r="AF48" s="223" t="str">
        <f>IF(AND($L$5="sixth"),key!AK46,IF(AND($L$5="Seventh"),key!AK146,IF(AND($L$5="eighth"),key!AK246,"")))</f>
        <v/>
      </c>
      <c r="AG48" s="223" t="str">
        <f>IF(AND($L$5="sixth"),key!AM46,IF(AND($L$5="Seventh"),key!AM146,IF(AND($L$5="eighth"),key!AM246,"")))</f>
        <v/>
      </c>
      <c r="AH48" s="223" t="str">
        <f>IF(AND($L$5="sixth"),key!AN46,IF(AND($L$5="Seventh"),key!AN146,IF(AND($L$5="eighth"),key!AN246,"")))</f>
        <v/>
      </c>
      <c r="AI48" s="223" t="str">
        <f>IF(AND($L$5="sixth"),key!AO46,IF(AND($L$5="Seventh"),key!AO146,IF(AND($L$5="eighth"),key!AO246,"")))</f>
        <v/>
      </c>
      <c r="AJ48" s="223" t="str">
        <f>IF(AND($L$5="sixth"),key!AQ46,IF(AND($L$5="Seventh"),key!AQ146,IF(AND($L$5="eighth"),key!AQ246,"")))</f>
        <v/>
      </c>
      <c r="AK48" s="223" t="str">
        <f>IF(AND($L$5="sixth"),key!AR46,IF(AND($L$5="Seventh"),key!AR146,IF(AND($L$5="eighth"),key!AR246,"")))</f>
        <v/>
      </c>
      <c r="AL48" s="223" t="str">
        <f>IF(AND($L$5="sixth"),key!AS46,IF(AND($L$5="Seventh"),key!AS146,IF(AND($L$5="eighth"),key!AS246,"")))</f>
        <v/>
      </c>
      <c r="AM48" s="223" t="str">
        <f>IF(AND($L$5="sixth"),key!AU46,IF(AND($L$5="Seventh"),key!AU146,IF(AND($L$5="eighth"),key!AU246,"")))</f>
        <v/>
      </c>
      <c r="AN48" s="223" t="str">
        <f>IF(AND($L$5="sixth"),key!AV46,IF(AND($L$5="Seventh"),key!AV146,IF(AND($L$5="eighth"),key!AV246,"")))</f>
        <v/>
      </c>
      <c r="AO48" s="223" t="str">
        <f>IF(AND($L$5="sixth"),key!AW46,IF(AND($L$5="Seventh"),key!AW146,IF(AND($L$5="eighth"),key!AW246,"")))</f>
        <v/>
      </c>
      <c r="AP48" s="223" t="str">
        <f>IF(AND($L$5="sixth"),key!AY46,IF(AND($L$5="Seventh"),key!AY146,IF(AND($L$5="eighth"),key!AY246,"")))</f>
        <v/>
      </c>
      <c r="AQ48" s="223" t="str">
        <f>IF(AND($L$5="sixth"),key!AZ46,IF(AND($L$5="Seventh"),key!AZ146,IF(AND($L$5="eighth"),key!AZ246,"")))</f>
        <v/>
      </c>
      <c r="AR48" s="223" t="str">
        <f>IF(AND($L$5="sixth"),key!BA46,IF(AND($L$5="Seventh"),key!BA146,IF(AND($L$5="eighth"),key!BA246,"")))</f>
        <v/>
      </c>
      <c r="AS48" s="223" t="str">
        <f>IF(AND($L$5="sixth"),key!BB46,IF(AND($L$5="Seventh"),key!BB146,IF(AND($L$5="eighth"),key!BB246,"")))</f>
        <v/>
      </c>
      <c r="AT48" s="224" t="str">
        <f>IF(AND($L$5="sixth"),key!BC46,IF(AND($L$5="Seventh"),key!BC146,IF(AND($L$5="eighth"),key!BC246,"")))</f>
        <v/>
      </c>
      <c r="AU48" s="225">
        <v>66</v>
      </c>
      <c r="AV48" s="226" t="str">
        <f>IF(AND($L$5="sixth"),key!C74,IF(AND($L$5="Seventh"),key!C174,IF(AND($L$5="eighth"),key!C274,"")))</f>
        <v/>
      </c>
      <c r="AW48" s="226" t="str">
        <f>IF(AND($L$5="sixth"),key!D74,IF(AND($L$5="Seventh"),key!D174,IF(AND($L$5="eighth"),key!D274,"")))</f>
        <v/>
      </c>
      <c r="AX48" s="223" t="str">
        <f>IF(AND($L$5="sixth"),key!AE74,IF(AND($L$5="Seventh"),key!AE174,IF(AND($L$5="eighth"),key!AE274,"")))</f>
        <v/>
      </c>
      <c r="AY48" s="223" t="str">
        <f>IF(AND($L$5="sixth"),key!AF74,IF(AND($L$5="Seventh"),key!AF174,IF(AND($L$5="eighth"),key!AF274,"")))</f>
        <v/>
      </c>
      <c r="AZ48" s="223" t="str">
        <f>IF(AND($L$5="sixth"),key!AG74,IF(AND($L$5="Seventh"),key!AG174,IF(AND($L$5="eighth"),key!AG274,"")))</f>
        <v/>
      </c>
      <c r="BA48" s="223" t="str">
        <f>IF(AND($L$5="sixth"),key!AI74,IF(AND($L$5="Seventh"),key!AI174,IF(AND($L$5="eighth"),key!AI274,"")))</f>
        <v/>
      </c>
      <c r="BB48" s="223" t="str">
        <f>IF(AND($L$5="sixth"),key!AJ74,IF(AND($L$5="Seventh"),key!AJ174,IF(AND($L$5="eighth"),key!AJ274,"")))</f>
        <v/>
      </c>
      <c r="BC48" s="223" t="str">
        <f>IF(AND($L$5="sixth"),key!AK74,IF(AND($L$5="Seventh"),key!AK174,IF(AND($L$5="eighth"),key!AK274,"")))</f>
        <v/>
      </c>
      <c r="BD48" s="223" t="str">
        <f>IF(AND($L$5="sixth"),key!AM74,IF(AND($L$5="Seventh"),key!AM174,IF(AND($L$5="eighth"),key!AM274,"")))</f>
        <v/>
      </c>
      <c r="BE48" s="223" t="str">
        <f>IF(AND($L$5="sixth"),key!AN74,IF(AND($L$5="Seventh"),key!AN174,IF(AND($L$5="eighth"),key!AN274,"")))</f>
        <v/>
      </c>
      <c r="BF48" s="223" t="str">
        <f>IF(AND($L$5="sixth"),key!AO74,IF(AND($L$5="Seventh"),key!AO174,IF(AND($L$5="eighth"),key!AO274,"")))</f>
        <v/>
      </c>
      <c r="BG48" s="223" t="str">
        <f>IF(AND($L$5="sixth"),key!AQ74,IF(AND($L$5="Seventh"),key!AQ174,IF(AND($L$5="eighth"),key!AQ274,"")))</f>
        <v/>
      </c>
      <c r="BH48" s="223" t="str">
        <f>IF(AND($L$5="sixth"),key!AR74,IF(AND($L$5="Seventh"),key!AR174,IF(AND($L$5="eighth"),key!AR274,"")))</f>
        <v/>
      </c>
      <c r="BI48" s="223" t="str">
        <f>IF(AND($L$5="sixth"),key!AS74,IF(AND($L$5="Seventh"),key!AS174,IF(AND($L$5="eighth"),key!AS274,"")))</f>
        <v/>
      </c>
      <c r="BJ48" s="223" t="str">
        <f>IF(AND($L$5="sixth"),key!AU74,IF(AND($L$5="Seventh"),key!AU174,IF(AND($L$5="eighth"),key!AU274,"")))</f>
        <v/>
      </c>
      <c r="BK48" s="223" t="str">
        <f>IF(AND($L$5="sixth"),key!AV74,IF(AND($L$5="Seventh"),key!AV174,IF(AND($L$5="eighth"),key!AV274,"")))</f>
        <v/>
      </c>
      <c r="BL48" s="223" t="str">
        <f>IF(AND($L$5="sixth"),key!AW74,IF(AND($L$5="Seventh"),key!AW174,IF(AND($L$5="eighth"),key!AW274,"")))</f>
        <v/>
      </c>
      <c r="BM48" s="223" t="str">
        <f>IF(AND($L$5="sixth"),key!AY74,IF(AND($L$5="Seventh"),key!AY174,IF(AND($L$5="eighth"),key!AY274,"")))</f>
        <v/>
      </c>
      <c r="BN48" s="223" t="str">
        <f>IF(AND($L$5="sixth"),key!AZ74,IF(AND($L$5="Seventh"),key!AZ174,IF(AND($L$5="eighth"),key!AZ274,"")))</f>
        <v/>
      </c>
      <c r="BO48" s="223" t="str">
        <f>IF(AND($L$5="sixth"),key!BA74,IF(AND($L$5="Seventh"),key!BA174,IF(AND($L$5="eighth"),key!BA274,"")))</f>
        <v/>
      </c>
      <c r="BP48" s="223" t="str">
        <f>IF(AND($L$5="sixth"),key!BB74,IF(AND($L$5="Seventh"),key!BB174,IF(AND($L$5="eighth"),key!BB274,"")))</f>
        <v/>
      </c>
      <c r="BQ48" s="224" t="str">
        <f>IF(AND($L$5="sixth"),key!BC74,IF(AND($L$5="Seventh"),key!BC174,IF(AND($L$5="eighth"),key!BC274,"")))</f>
        <v/>
      </c>
    </row>
    <row r="49" spans="1:91" ht="15" customHeight="1">
      <c r="A49" s="221">
        <v>6</v>
      </c>
      <c r="B49" s="98" t="str">
        <f>IF(AND($L$5="sixth"),key!C14,IF(AND($L$5="Seventh"),key!C114,IF(AND($L$5="eighth"),key!C214,"")))</f>
        <v>ujsUnz</v>
      </c>
      <c r="C49" s="98" t="str">
        <f>IF(AND($L$5="sixth"),key!D14,IF(AND($L$5="Seventh"),key!D114,IF(AND($L$5="eighth"),key!D214,"")))</f>
        <v xml:space="preserve"> ';keyky</v>
      </c>
      <c r="D49" s="93" t="str">
        <f>IF(AND($L$5="sixth"),key!AE14,IF(AND($L$5="Seventh"),key!AE114,IF(AND($L$5="eighth"),key!AE214,"")))</f>
        <v>C</v>
      </c>
      <c r="E49" s="93" t="str">
        <f>IF(AND($L$5="sixth"),key!AF14,IF(AND($L$5="Seventh"),key!AF114,IF(AND($L$5="eighth"),key!AF214,"")))</f>
        <v/>
      </c>
      <c r="F49" s="93" t="str">
        <f>IF(AND($L$5="sixth"),key!AG14,IF(AND($L$5="Seventh"),key!AG114,IF(AND($L$5="eighth"),key!AG214,"")))</f>
        <v/>
      </c>
      <c r="G49" s="93" t="str">
        <f>IF(AND($L$5="sixth"),key!AI14,IF(AND($L$5="Seventh"),key!AI114,IF(AND($L$5="eighth"),key!AI214,"")))</f>
        <v/>
      </c>
      <c r="H49" s="93" t="str">
        <f>IF(AND($L$5="sixth"),key!AJ14,IF(AND($L$5="Seventh"),key!AJ114,IF(AND($L$5="eighth"),key!AJ214,"")))</f>
        <v/>
      </c>
      <c r="I49" s="93" t="str">
        <f>IF(AND($L$5="sixth"),key!AK14,IF(AND($L$5="Seventh"),key!AK114,IF(AND($L$5="eighth"),key!AK214,"")))</f>
        <v/>
      </c>
      <c r="J49" s="93" t="str">
        <f>IF(AND($L$5="sixth"),key!AM14,IF(AND($L$5="Seventh"),key!AM114,IF(AND($L$5="eighth"),key!AM214,"")))</f>
        <v/>
      </c>
      <c r="K49" s="93" t="str">
        <f>IF(AND($L$5="sixth"),key!AN14,IF(AND($L$5="Seventh"),key!AN114,IF(AND($L$5="eighth"),key!AN214,"")))</f>
        <v/>
      </c>
      <c r="L49" s="93" t="str">
        <f>IF(AND($L$5="sixth"),key!AO14,IF(AND($L$5="Seventh"),key!AO114,IF(AND($L$5="eighth"),key!AO214,"")))</f>
        <v/>
      </c>
      <c r="M49" s="93" t="str">
        <f>IF(AND($L$5="sixth"),key!AQ14,IF(AND($L$5="Seventh"),key!AQ114,IF(AND($L$5="eighth"),key!AQ214,"")))</f>
        <v/>
      </c>
      <c r="N49" s="93" t="str">
        <f>IF(AND($L$5="sixth"),key!AR14,IF(AND($L$5="Seventh"),key!AR114,IF(AND($L$5="eighth"),key!AR214,"")))</f>
        <v/>
      </c>
      <c r="O49" s="93" t="str">
        <f>IF(AND($L$5="sixth"),key!AS14,IF(AND($L$5="Seventh"),key!AS114,IF(AND($L$5="eighth"),key!AS214,"")))</f>
        <v/>
      </c>
      <c r="P49" s="93" t="str">
        <f>IF(AND($L$5="sixth"),key!AU14,IF(AND($L$5="Seventh"),key!AU114,IF(AND($L$5="eighth"),key!AU214,"")))</f>
        <v/>
      </c>
      <c r="Q49" s="93" t="str">
        <f>IF(AND($L$5="sixth"),key!AV14,IF(AND($L$5="Seventh"),key!AV114,IF(AND($L$5="eighth"),key!AV214,"")))</f>
        <v/>
      </c>
      <c r="R49" s="93" t="str">
        <f>IF(AND($L$5="sixth"),key!AW14,IF(AND($L$5="Seventh"),key!AW114,IF(AND($L$5="eighth"),key!AW214,"")))</f>
        <v/>
      </c>
      <c r="S49" s="93" t="str">
        <f>IF(AND($L$5="sixth"),key!AY14,IF(AND($L$5="Seventh"),key!AY114,IF(AND($L$5="eighth"),key!AY214,"")))</f>
        <v/>
      </c>
      <c r="T49" s="93">
        <f>IF(AND($L$5="sixth"),key!AZ14,IF(AND($L$5="Seventh"),key!AZ114,IF(AND($L$5="eighth"),key!AZ214,"")))</f>
        <v>0</v>
      </c>
      <c r="U49" s="93">
        <f>IF(AND($L$5="sixth"),key!BA14,IF(AND($L$5="Seventh"),key!BA114,IF(AND($L$5="eighth"),key!BA214,"")))</f>
        <v>0</v>
      </c>
      <c r="V49" s="93">
        <f>IF(AND($L$5="sixth"),key!BB14,IF(AND($L$5="Seventh"),key!BB114,IF(AND($L$5="eighth"),key!BB214,"")))</f>
        <v>0</v>
      </c>
      <c r="W49" s="231" t="str">
        <f>IF(AND($L$5="sixth"),key!BC14,IF(AND($L$5="Seventh"),key!BC114,IF(AND($L$5="eighth"),key!BC214,"")))</f>
        <v/>
      </c>
      <c r="X49" s="221">
        <v>39</v>
      </c>
      <c r="Y49" s="222" t="str">
        <f>IF(AND($L$5="sixth"),key!C47,IF(AND($L$5="Seventh"),key!C147,IF(AND($L$5="eighth"),key!C247,"")))</f>
        <v/>
      </c>
      <c r="Z49" s="222" t="str">
        <f>IF(AND($L$5="sixth"),key!D47,IF(AND($L$5="Seventh"),key!D147,IF(AND($L$5="eighth"),key!D247,"")))</f>
        <v/>
      </c>
      <c r="AA49" s="223" t="str">
        <f>IF(AND($L$5="sixth"),key!AE47,IF(AND($L$5="Seventh"),key!AE147,IF(AND($L$5="eighth"),key!AE247,"")))</f>
        <v/>
      </c>
      <c r="AB49" s="223" t="str">
        <f>IF(AND($L$5="sixth"),key!AF47,IF(AND($L$5="Seventh"),key!AF147,IF(AND($L$5="eighth"),key!AF247,"")))</f>
        <v/>
      </c>
      <c r="AC49" s="223" t="str">
        <f>IF(AND($L$5="sixth"),key!AG47,IF(AND($L$5="Seventh"),key!AG147,IF(AND($L$5="eighth"),key!AG247,"")))</f>
        <v/>
      </c>
      <c r="AD49" s="223" t="str">
        <f>IF(AND($L$5="sixth"),key!AI47,IF(AND($L$5="Seventh"),key!AI147,IF(AND($L$5="eighth"),key!AI247,"")))</f>
        <v/>
      </c>
      <c r="AE49" s="223" t="str">
        <f>IF(AND($L$5="sixth"),key!AJ47,IF(AND($L$5="Seventh"),key!AJ147,IF(AND($L$5="eighth"),key!AJ247,"")))</f>
        <v/>
      </c>
      <c r="AF49" s="223" t="str">
        <f>IF(AND($L$5="sixth"),key!AK47,IF(AND($L$5="Seventh"),key!AK147,IF(AND($L$5="eighth"),key!AK247,"")))</f>
        <v/>
      </c>
      <c r="AG49" s="223" t="str">
        <f>IF(AND($L$5="sixth"),key!AM47,IF(AND($L$5="Seventh"),key!AM147,IF(AND($L$5="eighth"),key!AM247,"")))</f>
        <v/>
      </c>
      <c r="AH49" s="223" t="str">
        <f>IF(AND($L$5="sixth"),key!AN47,IF(AND($L$5="Seventh"),key!AN147,IF(AND($L$5="eighth"),key!AN247,"")))</f>
        <v/>
      </c>
      <c r="AI49" s="223" t="str">
        <f>IF(AND($L$5="sixth"),key!AO47,IF(AND($L$5="Seventh"),key!AO147,IF(AND($L$5="eighth"),key!AO247,"")))</f>
        <v/>
      </c>
      <c r="AJ49" s="223" t="str">
        <f>IF(AND($L$5="sixth"),key!AQ47,IF(AND($L$5="Seventh"),key!AQ147,IF(AND($L$5="eighth"),key!AQ247,"")))</f>
        <v/>
      </c>
      <c r="AK49" s="223" t="str">
        <f>IF(AND($L$5="sixth"),key!AR47,IF(AND($L$5="Seventh"),key!AR147,IF(AND($L$5="eighth"),key!AR247,"")))</f>
        <v/>
      </c>
      <c r="AL49" s="223" t="str">
        <f>IF(AND($L$5="sixth"),key!AS47,IF(AND($L$5="Seventh"),key!AS147,IF(AND($L$5="eighth"),key!AS247,"")))</f>
        <v/>
      </c>
      <c r="AM49" s="223" t="str">
        <f>IF(AND($L$5="sixth"),key!AU47,IF(AND($L$5="Seventh"),key!AU147,IF(AND($L$5="eighth"),key!AU247,"")))</f>
        <v/>
      </c>
      <c r="AN49" s="223" t="str">
        <f>IF(AND($L$5="sixth"),key!AV47,IF(AND($L$5="Seventh"),key!AV147,IF(AND($L$5="eighth"),key!AV247,"")))</f>
        <v/>
      </c>
      <c r="AO49" s="223" t="str">
        <f>IF(AND($L$5="sixth"),key!AW47,IF(AND($L$5="Seventh"),key!AW147,IF(AND($L$5="eighth"),key!AW247,"")))</f>
        <v/>
      </c>
      <c r="AP49" s="223" t="str">
        <f>IF(AND($L$5="sixth"),key!AY47,IF(AND($L$5="Seventh"),key!AY147,IF(AND($L$5="eighth"),key!AY247,"")))</f>
        <v/>
      </c>
      <c r="AQ49" s="223" t="str">
        <f>IF(AND($L$5="sixth"),key!AZ47,IF(AND($L$5="Seventh"),key!AZ147,IF(AND($L$5="eighth"),key!AZ247,"")))</f>
        <v/>
      </c>
      <c r="AR49" s="223" t="str">
        <f>IF(AND($L$5="sixth"),key!BA47,IF(AND($L$5="Seventh"),key!BA147,IF(AND($L$5="eighth"),key!BA247,"")))</f>
        <v/>
      </c>
      <c r="AS49" s="223" t="str">
        <f>IF(AND($L$5="sixth"),key!BB47,IF(AND($L$5="Seventh"),key!BB147,IF(AND($L$5="eighth"),key!BB247,"")))</f>
        <v/>
      </c>
      <c r="AT49" s="224" t="str">
        <f>IF(AND($L$5="sixth"),key!BC47,IF(AND($L$5="Seventh"),key!BC147,IF(AND($L$5="eighth"),key!BC247,"")))</f>
        <v/>
      </c>
      <c r="AU49" s="225">
        <v>67</v>
      </c>
      <c r="AV49" s="226" t="str">
        <f>IF(AND($L$5="sixth"),key!C75,IF(AND($L$5="Seventh"),key!C175,IF(AND($L$5="eighth"),key!C275,"")))</f>
        <v/>
      </c>
      <c r="AW49" s="226" t="str">
        <f>IF(AND($L$5="sixth"),key!D75,IF(AND($L$5="Seventh"),key!D175,IF(AND($L$5="eighth"),key!D275,"")))</f>
        <v/>
      </c>
      <c r="AX49" s="223" t="str">
        <f>IF(AND($L$5="sixth"),key!AE75,IF(AND($L$5="Seventh"),key!AE175,IF(AND($L$5="eighth"),key!AE275,"")))</f>
        <v/>
      </c>
      <c r="AY49" s="223" t="str">
        <f>IF(AND($L$5="sixth"),key!AF75,IF(AND($L$5="Seventh"),key!AF175,IF(AND($L$5="eighth"),key!AF275,"")))</f>
        <v/>
      </c>
      <c r="AZ49" s="223" t="str">
        <f>IF(AND($L$5="sixth"),key!AG75,IF(AND($L$5="Seventh"),key!AG175,IF(AND($L$5="eighth"),key!AG275,"")))</f>
        <v/>
      </c>
      <c r="BA49" s="223" t="str">
        <f>IF(AND($L$5="sixth"),key!AI75,IF(AND($L$5="Seventh"),key!AI175,IF(AND($L$5="eighth"),key!AI275,"")))</f>
        <v/>
      </c>
      <c r="BB49" s="223" t="str">
        <f>IF(AND($L$5="sixth"),key!AJ75,IF(AND($L$5="Seventh"),key!AJ175,IF(AND($L$5="eighth"),key!AJ275,"")))</f>
        <v/>
      </c>
      <c r="BC49" s="223" t="str">
        <f>IF(AND($L$5="sixth"),key!AK75,IF(AND($L$5="Seventh"),key!AK175,IF(AND($L$5="eighth"),key!AK275,"")))</f>
        <v/>
      </c>
      <c r="BD49" s="223" t="str">
        <f>IF(AND($L$5="sixth"),key!AM75,IF(AND($L$5="Seventh"),key!AM175,IF(AND($L$5="eighth"),key!AM275,"")))</f>
        <v/>
      </c>
      <c r="BE49" s="223" t="str">
        <f>IF(AND($L$5="sixth"),key!AN75,IF(AND($L$5="Seventh"),key!AN175,IF(AND($L$5="eighth"),key!AN275,"")))</f>
        <v/>
      </c>
      <c r="BF49" s="223" t="str">
        <f>IF(AND($L$5="sixth"),key!AO75,IF(AND($L$5="Seventh"),key!AO175,IF(AND($L$5="eighth"),key!AO275,"")))</f>
        <v/>
      </c>
      <c r="BG49" s="223" t="str">
        <f>IF(AND($L$5="sixth"),key!AQ75,IF(AND($L$5="Seventh"),key!AQ175,IF(AND($L$5="eighth"),key!AQ275,"")))</f>
        <v/>
      </c>
      <c r="BH49" s="223" t="str">
        <f>IF(AND($L$5="sixth"),key!AR75,IF(AND($L$5="Seventh"),key!AR175,IF(AND($L$5="eighth"),key!AR275,"")))</f>
        <v/>
      </c>
      <c r="BI49" s="223" t="str">
        <f>IF(AND($L$5="sixth"),key!AS75,IF(AND($L$5="Seventh"),key!AS175,IF(AND($L$5="eighth"),key!AS275,"")))</f>
        <v/>
      </c>
      <c r="BJ49" s="223" t="str">
        <f>IF(AND($L$5="sixth"),key!AU75,IF(AND($L$5="Seventh"),key!AU175,IF(AND($L$5="eighth"),key!AU275,"")))</f>
        <v/>
      </c>
      <c r="BK49" s="223" t="str">
        <f>IF(AND($L$5="sixth"),key!AV75,IF(AND($L$5="Seventh"),key!AV175,IF(AND($L$5="eighth"),key!AV275,"")))</f>
        <v/>
      </c>
      <c r="BL49" s="223" t="str">
        <f>IF(AND($L$5="sixth"),key!AW75,IF(AND($L$5="Seventh"),key!AW175,IF(AND($L$5="eighth"),key!AW275,"")))</f>
        <v/>
      </c>
      <c r="BM49" s="223" t="str">
        <f>IF(AND($L$5="sixth"),key!AY75,IF(AND($L$5="Seventh"),key!AY175,IF(AND($L$5="eighth"),key!AY275,"")))</f>
        <v/>
      </c>
      <c r="BN49" s="223" t="str">
        <f>IF(AND($L$5="sixth"),key!AZ75,IF(AND($L$5="Seventh"),key!AZ175,IF(AND($L$5="eighth"),key!AZ275,"")))</f>
        <v/>
      </c>
      <c r="BO49" s="223" t="str">
        <f>IF(AND($L$5="sixth"),key!BA75,IF(AND($L$5="Seventh"),key!BA175,IF(AND($L$5="eighth"),key!BA275,"")))</f>
        <v/>
      </c>
      <c r="BP49" s="223" t="str">
        <f>IF(AND($L$5="sixth"),key!BB75,IF(AND($L$5="Seventh"),key!BB175,IF(AND($L$5="eighth"),key!BB275,"")))</f>
        <v/>
      </c>
      <c r="BQ49" s="224" t="str">
        <f>IF(AND($L$5="sixth"),key!BC75,IF(AND($L$5="Seventh"),key!BC175,IF(AND($L$5="eighth"),key!BC275,"")))</f>
        <v/>
      </c>
    </row>
    <row r="50" spans="1:91" ht="15" customHeight="1">
      <c r="A50" s="221">
        <v>7</v>
      </c>
      <c r="B50" s="98" t="str">
        <f>IF(AND($L$5="sixth"),key!C15,IF(AND($L$5="Seventh"),key!C115,IF(AND($L$5="eighth"),key!C215,"")))</f>
        <v>iz/kku</v>
      </c>
      <c r="C50" s="98" t="str">
        <f>IF(AND($L$5="sixth"),key!D15,IF(AND($L$5="Seventh"),key!D115,IF(AND($L$5="eighth"),key!D215,"")))</f>
        <v>lksguyky</v>
      </c>
      <c r="D50" s="93" t="str">
        <f>IF(AND($L$5="sixth"),key!AE15,IF(AND($L$5="Seventh"),key!AE115,IF(AND($L$5="eighth"),key!AE215,"")))</f>
        <v>B</v>
      </c>
      <c r="E50" s="93">
        <f>IF(AND($L$5="sixth"),key!AF15,IF(AND($L$5="Seventh"),key!AF115,IF(AND($L$5="eighth"),key!AF215,"")))</f>
        <v>7</v>
      </c>
      <c r="F50" s="93" t="str">
        <f>IF(AND($L$5="sixth"),key!AG15,IF(AND($L$5="Seventh"),key!AG115,IF(AND($L$5="eighth"),key!AG215,"")))</f>
        <v/>
      </c>
      <c r="G50" s="93" t="str">
        <f>IF(AND($L$5="sixth"),key!AI15,IF(AND($L$5="Seventh"),key!AI115,IF(AND($L$5="eighth"),key!AI215,"")))</f>
        <v>B</v>
      </c>
      <c r="H50" s="93">
        <f>IF(AND($L$5="sixth"),key!AJ15,IF(AND($L$5="Seventh"),key!AJ115,IF(AND($L$5="eighth"),key!AJ215,"")))</f>
        <v>8</v>
      </c>
      <c r="I50" s="93" t="str">
        <f>IF(AND($L$5="sixth"),key!AK15,IF(AND($L$5="Seventh"),key!AK115,IF(AND($L$5="eighth"),key!AK215,"")))</f>
        <v/>
      </c>
      <c r="J50" s="93" t="str">
        <f>IF(AND($L$5="sixth"),key!AM15,IF(AND($L$5="Seventh"),key!AM115,IF(AND($L$5="eighth"),key!AM215,"")))</f>
        <v>A</v>
      </c>
      <c r="K50" s="93">
        <f>IF(AND($L$5="sixth"),key!AN15,IF(AND($L$5="Seventh"),key!AN115,IF(AND($L$5="eighth"),key!AN215,"")))</f>
        <v>37</v>
      </c>
      <c r="L50" s="93" t="str">
        <f>IF(AND($L$5="sixth"),key!AO15,IF(AND($L$5="Seventh"),key!AO115,IF(AND($L$5="eighth"),key!AO215,"")))</f>
        <v/>
      </c>
      <c r="M50" s="93" t="str">
        <f>IF(AND($L$5="sixth"),key!AQ15,IF(AND($L$5="Seventh"),key!AQ115,IF(AND($L$5="eighth"),key!AQ215,"")))</f>
        <v>C</v>
      </c>
      <c r="N50" s="93">
        <f>IF(AND($L$5="sixth"),key!AR15,IF(AND($L$5="Seventh"),key!AR115,IF(AND($L$5="eighth"),key!AR215,"")))</f>
        <v>7</v>
      </c>
      <c r="O50" s="93" t="str">
        <f>IF(AND($L$5="sixth"),key!AS15,IF(AND($L$5="Seventh"),key!AS115,IF(AND($L$5="eighth"),key!AS215,"")))</f>
        <v/>
      </c>
      <c r="P50" s="93" t="str">
        <f>IF(AND($L$5="sixth"),key!AU15,IF(AND($L$5="Seventh"),key!AU115,IF(AND($L$5="eighth"),key!AU215,"")))</f>
        <v>B</v>
      </c>
      <c r="Q50" s="93">
        <f>IF(AND($L$5="sixth"),key!AV15,IF(AND($L$5="Seventh"),key!AV115,IF(AND($L$5="eighth"),key!AV215,"")))</f>
        <v>67</v>
      </c>
      <c r="R50" s="93" t="str">
        <f>IF(AND($L$5="sixth"),key!AW15,IF(AND($L$5="Seventh"),key!AW115,IF(AND($L$5="eighth"),key!AW215,"")))</f>
        <v/>
      </c>
      <c r="S50" s="93" t="str">
        <f>IF(AND($L$5="sixth"),key!AY15,IF(AND($L$5="Seventh"),key!AY115,IF(AND($L$5="eighth"),key!AY215,"")))</f>
        <v>B</v>
      </c>
      <c r="T50" s="93">
        <f>IF(AND($L$5="sixth"),key!AZ15,IF(AND($L$5="Seventh"),key!AZ115,IF(AND($L$5="eighth"),key!AZ215,"")))</f>
        <v>126</v>
      </c>
      <c r="U50" s="93">
        <f>IF(AND($L$5="sixth"),key!BA15,IF(AND($L$5="Seventh"),key!BA115,IF(AND($L$5="eighth"),key!BA215,"")))</f>
        <v>0</v>
      </c>
      <c r="V50" s="93">
        <f>IF(AND($L$5="sixth"),key!BB15,IF(AND($L$5="Seventh"),key!BB115,IF(AND($L$5="eighth"),key!BB215,"")))</f>
        <v>126</v>
      </c>
      <c r="W50" s="231" t="str">
        <f>IF(AND($L$5="sixth"),key!BC15,IF(AND($L$5="Seventh"),key!BC115,IF(AND($L$5="eighth"),key!BC215,"")))</f>
        <v>B</v>
      </c>
      <c r="X50" s="221">
        <v>40</v>
      </c>
      <c r="Y50" s="222" t="str">
        <f>IF(AND($L$5="sixth"),key!C48,IF(AND($L$5="Seventh"),key!C148,IF(AND($L$5="eighth"),key!C248,"")))</f>
        <v/>
      </c>
      <c r="Z50" s="222" t="str">
        <f>IF(AND($L$5="sixth"),key!D48,IF(AND($L$5="Seventh"),key!D148,IF(AND($L$5="eighth"),key!D248,"")))</f>
        <v/>
      </c>
      <c r="AA50" s="223" t="str">
        <f>IF(AND($L$5="sixth"),key!AE48,IF(AND($L$5="Seventh"),key!AE148,IF(AND($L$5="eighth"),key!AE248,"")))</f>
        <v/>
      </c>
      <c r="AB50" s="223" t="str">
        <f>IF(AND($L$5="sixth"),key!AF48,IF(AND($L$5="Seventh"),key!AF148,IF(AND($L$5="eighth"),key!AF248,"")))</f>
        <v/>
      </c>
      <c r="AC50" s="223" t="str">
        <f>IF(AND($L$5="sixth"),key!AG48,IF(AND($L$5="Seventh"),key!AG148,IF(AND($L$5="eighth"),key!AG248,"")))</f>
        <v/>
      </c>
      <c r="AD50" s="223" t="str">
        <f>IF(AND($L$5="sixth"),key!AI48,IF(AND($L$5="Seventh"),key!AI148,IF(AND($L$5="eighth"),key!AI248,"")))</f>
        <v/>
      </c>
      <c r="AE50" s="223" t="str">
        <f>IF(AND($L$5="sixth"),key!AJ48,IF(AND($L$5="Seventh"),key!AJ148,IF(AND($L$5="eighth"),key!AJ248,"")))</f>
        <v/>
      </c>
      <c r="AF50" s="223" t="str">
        <f>IF(AND($L$5="sixth"),key!AK48,IF(AND($L$5="Seventh"),key!AK148,IF(AND($L$5="eighth"),key!AK248,"")))</f>
        <v/>
      </c>
      <c r="AG50" s="223" t="str">
        <f>IF(AND($L$5="sixth"),key!AM48,IF(AND($L$5="Seventh"),key!AM148,IF(AND($L$5="eighth"),key!AM248,"")))</f>
        <v/>
      </c>
      <c r="AH50" s="223" t="str">
        <f>IF(AND($L$5="sixth"),key!AN48,IF(AND($L$5="Seventh"),key!AN148,IF(AND($L$5="eighth"),key!AN248,"")))</f>
        <v/>
      </c>
      <c r="AI50" s="223" t="str">
        <f>IF(AND($L$5="sixth"),key!AO48,IF(AND($L$5="Seventh"),key!AO148,IF(AND($L$5="eighth"),key!AO248,"")))</f>
        <v/>
      </c>
      <c r="AJ50" s="223" t="str">
        <f>IF(AND($L$5="sixth"),key!AQ48,IF(AND($L$5="Seventh"),key!AQ148,IF(AND($L$5="eighth"),key!AQ248,"")))</f>
        <v/>
      </c>
      <c r="AK50" s="223" t="str">
        <f>IF(AND($L$5="sixth"),key!AR48,IF(AND($L$5="Seventh"),key!AR148,IF(AND($L$5="eighth"),key!AR248,"")))</f>
        <v/>
      </c>
      <c r="AL50" s="223" t="str">
        <f>IF(AND($L$5="sixth"),key!AS48,IF(AND($L$5="Seventh"),key!AS148,IF(AND($L$5="eighth"),key!AS248,"")))</f>
        <v/>
      </c>
      <c r="AM50" s="223" t="str">
        <f>IF(AND($L$5="sixth"),key!AU48,IF(AND($L$5="Seventh"),key!AU148,IF(AND($L$5="eighth"),key!AU248,"")))</f>
        <v/>
      </c>
      <c r="AN50" s="223" t="str">
        <f>IF(AND($L$5="sixth"),key!AV48,IF(AND($L$5="Seventh"),key!AV148,IF(AND($L$5="eighth"),key!AV248,"")))</f>
        <v/>
      </c>
      <c r="AO50" s="223" t="str">
        <f>IF(AND($L$5="sixth"),key!AW48,IF(AND($L$5="Seventh"),key!AW148,IF(AND($L$5="eighth"),key!AW248,"")))</f>
        <v/>
      </c>
      <c r="AP50" s="223" t="str">
        <f>IF(AND($L$5="sixth"),key!AY48,IF(AND($L$5="Seventh"),key!AY148,IF(AND($L$5="eighth"),key!AY248,"")))</f>
        <v/>
      </c>
      <c r="AQ50" s="223" t="str">
        <f>IF(AND($L$5="sixth"),key!AZ48,IF(AND($L$5="Seventh"),key!AZ148,IF(AND($L$5="eighth"),key!AZ248,"")))</f>
        <v/>
      </c>
      <c r="AR50" s="223" t="str">
        <f>IF(AND($L$5="sixth"),key!BA48,IF(AND($L$5="Seventh"),key!BA148,IF(AND($L$5="eighth"),key!BA248,"")))</f>
        <v/>
      </c>
      <c r="AS50" s="223" t="str">
        <f>IF(AND($L$5="sixth"),key!BB48,IF(AND($L$5="Seventh"),key!BB148,IF(AND($L$5="eighth"),key!BB248,"")))</f>
        <v/>
      </c>
      <c r="AT50" s="224" t="str">
        <f>IF(AND($L$5="sixth"),key!BC48,IF(AND($L$5="Seventh"),key!BC148,IF(AND($L$5="eighth"),key!BC248,"")))</f>
        <v/>
      </c>
      <c r="AU50" s="225">
        <v>68</v>
      </c>
      <c r="AV50" s="226" t="str">
        <f>IF(AND($L$5="sixth"),key!C76,IF(AND($L$5="Seventh"),key!C176,IF(AND($L$5="eighth"),key!C276,"")))</f>
        <v/>
      </c>
      <c r="AW50" s="226" t="str">
        <f>IF(AND($L$5="sixth"),key!D76,IF(AND($L$5="Seventh"),key!D176,IF(AND($L$5="eighth"),key!D276,"")))</f>
        <v/>
      </c>
      <c r="AX50" s="223" t="str">
        <f>IF(AND($L$5="sixth"),key!AE76,IF(AND($L$5="Seventh"),key!AE176,IF(AND($L$5="eighth"),key!AE276,"")))</f>
        <v/>
      </c>
      <c r="AY50" s="223" t="str">
        <f>IF(AND($L$5="sixth"),key!AF76,IF(AND($L$5="Seventh"),key!AF176,IF(AND($L$5="eighth"),key!AF276,"")))</f>
        <v/>
      </c>
      <c r="AZ50" s="223" t="str">
        <f>IF(AND($L$5="sixth"),key!AG76,IF(AND($L$5="Seventh"),key!AG176,IF(AND($L$5="eighth"),key!AG276,"")))</f>
        <v/>
      </c>
      <c r="BA50" s="223" t="str">
        <f>IF(AND($L$5="sixth"),key!AI76,IF(AND($L$5="Seventh"),key!AI176,IF(AND($L$5="eighth"),key!AI276,"")))</f>
        <v/>
      </c>
      <c r="BB50" s="223" t="str">
        <f>IF(AND($L$5="sixth"),key!AJ76,IF(AND($L$5="Seventh"),key!AJ176,IF(AND($L$5="eighth"),key!AJ276,"")))</f>
        <v/>
      </c>
      <c r="BC50" s="223" t="str">
        <f>IF(AND($L$5="sixth"),key!AK76,IF(AND($L$5="Seventh"),key!AK176,IF(AND($L$5="eighth"),key!AK276,"")))</f>
        <v/>
      </c>
      <c r="BD50" s="223" t="str">
        <f>IF(AND($L$5="sixth"),key!AM76,IF(AND($L$5="Seventh"),key!AM176,IF(AND($L$5="eighth"),key!AM276,"")))</f>
        <v/>
      </c>
      <c r="BE50" s="223" t="str">
        <f>IF(AND($L$5="sixth"),key!AN76,IF(AND($L$5="Seventh"),key!AN176,IF(AND($L$5="eighth"),key!AN276,"")))</f>
        <v/>
      </c>
      <c r="BF50" s="223" t="str">
        <f>IF(AND($L$5="sixth"),key!AO76,IF(AND($L$5="Seventh"),key!AO176,IF(AND($L$5="eighth"),key!AO276,"")))</f>
        <v/>
      </c>
      <c r="BG50" s="223" t="str">
        <f>IF(AND($L$5="sixth"),key!AQ76,IF(AND($L$5="Seventh"),key!AQ176,IF(AND($L$5="eighth"),key!AQ276,"")))</f>
        <v/>
      </c>
      <c r="BH50" s="223" t="str">
        <f>IF(AND($L$5="sixth"),key!AR76,IF(AND($L$5="Seventh"),key!AR176,IF(AND($L$5="eighth"),key!AR276,"")))</f>
        <v/>
      </c>
      <c r="BI50" s="223" t="str">
        <f>IF(AND($L$5="sixth"),key!AS76,IF(AND($L$5="Seventh"),key!AS176,IF(AND($L$5="eighth"),key!AS276,"")))</f>
        <v/>
      </c>
      <c r="BJ50" s="223" t="str">
        <f>IF(AND($L$5="sixth"),key!AU76,IF(AND($L$5="Seventh"),key!AU176,IF(AND($L$5="eighth"),key!AU276,"")))</f>
        <v/>
      </c>
      <c r="BK50" s="223" t="str">
        <f>IF(AND($L$5="sixth"),key!AV76,IF(AND($L$5="Seventh"),key!AV176,IF(AND($L$5="eighth"),key!AV276,"")))</f>
        <v/>
      </c>
      <c r="BL50" s="223" t="str">
        <f>IF(AND($L$5="sixth"),key!AW76,IF(AND($L$5="Seventh"),key!AW176,IF(AND($L$5="eighth"),key!AW276,"")))</f>
        <v/>
      </c>
      <c r="BM50" s="223" t="str">
        <f>IF(AND($L$5="sixth"),key!AY76,IF(AND($L$5="Seventh"),key!AY176,IF(AND($L$5="eighth"),key!AY276,"")))</f>
        <v/>
      </c>
      <c r="BN50" s="223" t="str">
        <f>IF(AND($L$5="sixth"),key!AZ76,IF(AND($L$5="Seventh"),key!AZ176,IF(AND($L$5="eighth"),key!AZ276,"")))</f>
        <v/>
      </c>
      <c r="BO50" s="223" t="str">
        <f>IF(AND($L$5="sixth"),key!BA76,IF(AND($L$5="Seventh"),key!BA176,IF(AND($L$5="eighth"),key!BA276,"")))</f>
        <v/>
      </c>
      <c r="BP50" s="223" t="str">
        <f>IF(AND($L$5="sixth"),key!BB76,IF(AND($L$5="Seventh"),key!BB176,IF(AND($L$5="eighth"),key!BB276,"")))</f>
        <v/>
      </c>
      <c r="BQ50" s="224" t="str">
        <f>IF(AND($L$5="sixth"),key!BC76,IF(AND($L$5="Seventh"),key!BC176,IF(AND($L$5="eighth"),key!BC276,"")))</f>
        <v/>
      </c>
    </row>
    <row r="51" spans="1:91" ht="15" customHeight="1">
      <c r="A51" s="221">
        <v>8</v>
      </c>
      <c r="B51" s="98" t="str">
        <f>IF(AND($L$5="sixth"),key!C16,IF(AND($L$5="Seventh"),key!C116,IF(AND($L$5="eighth"),key!C216,"")))</f>
        <v>jktsUnz pkS/kjh</v>
      </c>
      <c r="C51" s="98" t="str">
        <f>IF(AND($L$5="sixth"),key!D16,IF(AND($L$5="Seventh"),key!D116,IF(AND($L$5="eighth"),key!D216,"")))</f>
        <v>x.ks'kjke</v>
      </c>
      <c r="D51" s="93" t="str">
        <f>IF(AND($L$5="sixth"),key!AE16,IF(AND($L$5="Seventh"),key!AE116,IF(AND($L$5="eighth"),key!AE216,"")))</f>
        <v>B</v>
      </c>
      <c r="E51" s="93">
        <f>IF(AND($L$5="sixth"),key!AF16,IF(AND($L$5="Seventh"),key!AF116,IF(AND($L$5="eighth"),key!AF216,"")))</f>
        <v>9</v>
      </c>
      <c r="F51" s="93" t="str">
        <f>IF(AND($L$5="sixth"),key!AG16,IF(AND($L$5="Seventh"),key!AG116,IF(AND($L$5="eighth"),key!AG216,"")))</f>
        <v/>
      </c>
      <c r="G51" s="93" t="str">
        <f>IF(AND($L$5="sixth"),key!AI16,IF(AND($L$5="Seventh"),key!AI116,IF(AND($L$5="eighth"),key!AI216,"")))</f>
        <v>A</v>
      </c>
      <c r="H51" s="93">
        <f>IF(AND($L$5="sixth"),key!AJ16,IF(AND($L$5="Seventh"),key!AJ116,IF(AND($L$5="eighth"),key!AJ216,"")))</f>
        <v>7</v>
      </c>
      <c r="I51" s="93" t="str">
        <f>IF(AND($L$5="sixth"),key!AK16,IF(AND($L$5="Seventh"),key!AK116,IF(AND($L$5="eighth"),key!AK216,"")))</f>
        <v/>
      </c>
      <c r="J51" s="93" t="str">
        <f>IF(AND($L$5="sixth"),key!AM16,IF(AND($L$5="Seventh"),key!AM116,IF(AND($L$5="eighth"),key!AM216,"")))</f>
        <v>B</v>
      </c>
      <c r="K51" s="93">
        <f>IF(AND($L$5="sixth"),key!AN16,IF(AND($L$5="Seventh"),key!AN116,IF(AND($L$5="eighth"),key!AN216,"")))</f>
        <v>44</v>
      </c>
      <c r="L51" s="93" t="str">
        <f>IF(AND($L$5="sixth"),key!AO16,IF(AND($L$5="Seventh"),key!AO116,IF(AND($L$5="eighth"),key!AO216,"")))</f>
        <v/>
      </c>
      <c r="M51" s="93" t="str">
        <f>IF(AND($L$5="sixth"),key!AQ16,IF(AND($L$5="Seventh"),key!AQ116,IF(AND($L$5="eighth"),key!AQ216,"")))</f>
        <v>B</v>
      </c>
      <c r="N51" s="93">
        <f>IF(AND($L$5="sixth"),key!AR16,IF(AND($L$5="Seventh"),key!AR116,IF(AND($L$5="eighth"),key!AR216,"")))</f>
        <v>7</v>
      </c>
      <c r="O51" s="93" t="str">
        <f>IF(AND($L$5="sixth"),key!AS16,IF(AND($L$5="Seventh"),key!AS116,IF(AND($L$5="eighth"),key!AS216,"")))</f>
        <v/>
      </c>
      <c r="P51" s="93" t="str">
        <f>IF(AND($L$5="sixth"),key!AU16,IF(AND($L$5="Seventh"),key!AU116,IF(AND($L$5="eighth"),key!AU216,"")))</f>
        <v>B</v>
      </c>
      <c r="Q51" s="93">
        <f>IF(AND($L$5="sixth"),key!AV16,IF(AND($L$5="Seventh"),key!AV116,IF(AND($L$5="eighth"),key!AV216,"")))</f>
        <v>65</v>
      </c>
      <c r="R51" s="93" t="str">
        <f>IF(AND($L$5="sixth"),key!AW16,IF(AND($L$5="Seventh"),key!AW116,IF(AND($L$5="eighth"),key!AW216,"")))</f>
        <v/>
      </c>
      <c r="S51" s="93" t="str">
        <f>IF(AND($L$5="sixth"),key!AY16,IF(AND($L$5="Seventh"),key!AY116,IF(AND($L$5="eighth"),key!AY216,"")))</f>
        <v>B</v>
      </c>
      <c r="T51" s="93">
        <f>IF(AND($L$5="sixth"),key!AZ16,IF(AND($L$5="Seventh"),key!AZ116,IF(AND($L$5="eighth"),key!AZ216,"")))</f>
        <v>132</v>
      </c>
      <c r="U51" s="93">
        <f>IF(AND($L$5="sixth"),key!BA16,IF(AND($L$5="Seventh"),key!BA116,IF(AND($L$5="eighth"),key!BA216,"")))</f>
        <v>0</v>
      </c>
      <c r="V51" s="93">
        <f>IF(AND($L$5="sixth"),key!BB16,IF(AND($L$5="Seventh"),key!BB116,IF(AND($L$5="eighth"),key!BB216,"")))</f>
        <v>132</v>
      </c>
      <c r="W51" s="231" t="str">
        <f>IF(AND($L$5="sixth"),key!BC16,IF(AND($L$5="Seventh"),key!BC116,IF(AND($L$5="eighth"),key!BC216,"")))</f>
        <v>B</v>
      </c>
      <c r="X51" s="221">
        <v>41</v>
      </c>
      <c r="Y51" s="222" t="str">
        <f>IF(AND($L$5="sixth"),key!C49,IF(AND($L$5="Seventh"),key!C149,IF(AND($L$5="eighth"),key!C249,"")))</f>
        <v/>
      </c>
      <c r="Z51" s="222" t="str">
        <f>IF(AND($L$5="sixth"),key!D49,IF(AND($L$5="Seventh"),key!D149,IF(AND($L$5="eighth"),key!D249,"")))</f>
        <v/>
      </c>
      <c r="AA51" s="223" t="str">
        <f>IF(AND($L$5="sixth"),key!AE49,IF(AND($L$5="Seventh"),key!AE149,IF(AND($L$5="eighth"),key!AE249,"")))</f>
        <v/>
      </c>
      <c r="AB51" s="223" t="str">
        <f>IF(AND($L$5="sixth"),key!AF49,IF(AND($L$5="Seventh"),key!AF149,IF(AND($L$5="eighth"),key!AF249,"")))</f>
        <v/>
      </c>
      <c r="AC51" s="223" t="str">
        <f>IF(AND($L$5="sixth"),key!AG49,IF(AND($L$5="Seventh"),key!AG149,IF(AND($L$5="eighth"),key!AG249,"")))</f>
        <v/>
      </c>
      <c r="AD51" s="223" t="str">
        <f>IF(AND($L$5="sixth"),key!AI49,IF(AND($L$5="Seventh"),key!AI149,IF(AND($L$5="eighth"),key!AI249,"")))</f>
        <v/>
      </c>
      <c r="AE51" s="223" t="str">
        <f>IF(AND($L$5="sixth"),key!AJ49,IF(AND($L$5="Seventh"),key!AJ149,IF(AND($L$5="eighth"),key!AJ249,"")))</f>
        <v/>
      </c>
      <c r="AF51" s="223" t="str">
        <f>IF(AND($L$5="sixth"),key!AK49,IF(AND($L$5="Seventh"),key!AK149,IF(AND($L$5="eighth"),key!AK249,"")))</f>
        <v/>
      </c>
      <c r="AG51" s="223" t="str">
        <f>IF(AND($L$5="sixth"),key!AM49,IF(AND($L$5="Seventh"),key!AM149,IF(AND($L$5="eighth"),key!AM249,"")))</f>
        <v/>
      </c>
      <c r="AH51" s="223" t="str">
        <f>IF(AND($L$5="sixth"),key!AN49,IF(AND($L$5="Seventh"),key!AN149,IF(AND($L$5="eighth"),key!AN249,"")))</f>
        <v/>
      </c>
      <c r="AI51" s="223" t="str">
        <f>IF(AND($L$5="sixth"),key!AO49,IF(AND($L$5="Seventh"),key!AO149,IF(AND($L$5="eighth"),key!AO249,"")))</f>
        <v/>
      </c>
      <c r="AJ51" s="223" t="str">
        <f>IF(AND($L$5="sixth"),key!AQ49,IF(AND($L$5="Seventh"),key!AQ149,IF(AND($L$5="eighth"),key!AQ249,"")))</f>
        <v/>
      </c>
      <c r="AK51" s="223" t="str">
        <f>IF(AND($L$5="sixth"),key!AR49,IF(AND($L$5="Seventh"),key!AR149,IF(AND($L$5="eighth"),key!AR249,"")))</f>
        <v/>
      </c>
      <c r="AL51" s="223" t="str">
        <f>IF(AND($L$5="sixth"),key!AS49,IF(AND($L$5="Seventh"),key!AS149,IF(AND($L$5="eighth"),key!AS249,"")))</f>
        <v/>
      </c>
      <c r="AM51" s="223" t="str">
        <f>IF(AND($L$5="sixth"),key!AU49,IF(AND($L$5="Seventh"),key!AU149,IF(AND($L$5="eighth"),key!AU249,"")))</f>
        <v/>
      </c>
      <c r="AN51" s="223" t="str">
        <f>IF(AND($L$5="sixth"),key!AV49,IF(AND($L$5="Seventh"),key!AV149,IF(AND($L$5="eighth"),key!AV249,"")))</f>
        <v/>
      </c>
      <c r="AO51" s="223" t="str">
        <f>IF(AND($L$5="sixth"),key!AW49,IF(AND($L$5="Seventh"),key!AW149,IF(AND($L$5="eighth"),key!AW249,"")))</f>
        <v/>
      </c>
      <c r="AP51" s="223" t="str">
        <f>IF(AND($L$5="sixth"),key!AY49,IF(AND($L$5="Seventh"),key!AY149,IF(AND($L$5="eighth"),key!AY249,"")))</f>
        <v/>
      </c>
      <c r="AQ51" s="223" t="str">
        <f>IF(AND($L$5="sixth"),key!AZ49,IF(AND($L$5="Seventh"),key!AZ149,IF(AND($L$5="eighth"),key!AZ249,"")))</f>
        <v/>
      </c>
      <c r="AR51" s="223" t="str">
        <f>IF(AND($L$5="sixth"),key!BA49,IF(AND($L$5="Seventh"),key!BA149,IF(AND($L$5="eighth"),key!BA249,"")))</f>
        <v/>
      </c>
      <c r="AS51" s="223" t="str">
        <f>IF(AND($L$5="sixth"),key!BB49,IF(AND($L$5="Seventh"),key!BB149,IF(AND($L$5="eighth"),key!BB249,"")))</f>
        <v/>
      </c>
      <c r="AT51" s="224" t="str">
        <f>IF(AND($L$5="sixth"),key!BC49,IF(AND($L$5="Seventh"),key!BC149,IF(AND($L$5="eighth"),key!BC249,"")))</f>
        <v/>
      </c>
      <c r="AU51" s="225">
        <v>69</v>
      </c>
      <c r="AV51" s="226" t="str">
        <f>IF(AND($L$5="sixth"),key!C77,IF(AND($L$5="Seventh"),key!C177,IF(AND($L$5="eighth"),key!C277,"")))</f>
        <v/>
      </c>
      <c r="AW51" s="226" t="str">
        <f>IF(AND($L$5="sixth"),key!D77,IF(AND($L$5="Seventh"),key!D177,IF(AND($L$5="eighth"),key!D277,"")))</f>
        <v/>
      </c>
      <c r="AX51" s="223" t="str">
        <f>IF(AND($L$5="sixth"),key!AE77,IF(AND($L$5="Seventh"),key!AE177,IF(AND($L$5="eighth"),key!AE277,"")))</f>
        <v/>
      </c>
      <c r="AY51" s="223" t="str">
        <f>IF(AND($L$5="sixth"),key!AF77,IF(AND($L$5="Seventh"),key!AF177,IF(AND($L$5="eighth"),key!AF277,"")))</f>
        <v/>
      </c>
      <c r="AZ51" s="223" t="str">
        <f>IF(AND($L$5="sixth"),key!AG77,IF(AND($L$5="Seventh"),key!AG177,IF(AND($L$5="eighth"),key!AG277,"")))</f>
        <v/>
      </c>
      <c r="BA51" s="223" t="str">
        <f>IF(AND($L$5="sixth"),key!AI77,IF(AND($L$5="Seventh"),key!AI177,IF(AND($L$5="eighth"),key!AI277,"")))</f>
        <v/>
      </c>
      <c r="BB51" s="223" t="str">
        <f>IF(AND($L$5="sixth"),key!AJ77,IF(AND($L$5="Seventh"),key!AJ177,IF(AND($L$5="eighth"),key!AJ277,"")))</f>
        <v/>
      </c>
      <c r="BC51" s="223" t="str">
        <f>IF(AND($L$5="sixth"),key!AK77,IF(AND($L$5="Seventh"),key!AK177,IF(AND($L$5="eighth"),key!AK277,"")))</f>
        <v/>
      </c>
      <c r="BD51" s="223" t="str">
        <f>IF(AND($L$5="sixth"),key!AM77,IF(AND($L$5="Seventh"),key!AM177,IF(AND($L$5="eighth"),key!AM277,"")))</f>
        <v/>
      </c>
      <c r="BE51" s="223" t="str">
        <f>IF(AND($L$5="sixth"),key!AN77,IF(AND($L$5="Seventh"),key!AN177,IF(AND($L$5="eighth"),key!AN277,"")))</f>
        <v/>
      </c>
      <c r="BF51" s="223" t="str">
        <f>IF(AND($L$5="sixth"),key!AO77,IF(AND($L$5="Seventh"),key!AO177,IF(AND($L$5="eighth"),key!AO277,"")))</f>
        <v/>
      </c>
      <c r="BG51" s="223" t="str">
        <f>IF(AND($L$5="sixth"),key!AQ77,IF(AND($L$5="Seventh"),key!AQ177,IF(AND($L$5="eighth"),key!AQ277,"")))</f>
        <v/>
      </c>
      <c r="BH51" s="223" t="str">
        <f>IF(AND($L$5="sixth"),key!AR77,IF(AND($L$5="Seventh"),key!AR177,IF(AND($L$5="eighth"),key!AR277,"")))</f>
        <v/>
      </c>
      <c r="BI51" s="223" t="str">
        <f>IF(AND($L$5="sixth"),key!AS77,IF(AND($L$5="Seventh"),key!AS177,IF(AND($L$5="eighth"),key!AS277,"")))</f>
        <v/>
      </c>
      <c r="BJ51" s="223" t="str">
        <f>IF(AND($L$5="sixth"),key!AU77,IF(AND($L$5="Seventh"),key!AU177,IF(AND($L$5="eighth"),key!AU277,"")))</f>
        <v/>
      </c>
      <c r="BK51" s="223" t="str">
        <f>IF(AND($L$5="sixth"),key!AV77,IF(AND($L$5="Seventh"),key!AV177,IF(AND($L$5="eighth"),key!AV277,"")))</f>
        <v/>
      </c>
      <c r="BL51" s="223" t="str">
        <f>IF(AND($L$5="sixth"),key!AW77,IF(AND($L$5="Seventh"),key!AW177,IF(AND($L$5="eighth"),key!AW277,"")))</f>
        <v/>
      </c>
      <c r="BM51" s="223" t="str">
        <f>IF(AND($L$5="sixth"),key!AY77,IF(AND($L$5="Seventh"),key!AY177,IF(AND($L$5="eighth"),key!AY277,"")))</f>
        <v/>
      </c>
      <c r="BN51" s="223" t="str">
        <f>IF(AND($L$5="sixth"),key!AZ77,IF(AND($L$5="Seventh"),key!AZ177,IF(AND($L$5="eighth"),key!AZ277,"")))</f>
        <v/>
      </c>
      <c r="BO51" s="223" t="str">
        <f>IF(AND($L$5="sixth"),key!BA77,IF(AND($L$5="Seventh"),key!BA177,IF(AND($L$5="eighth"),key!BA277,"")))</f>
        <v/>
      </c>
      <c r="BP51" s="223" t="str">
        <f>IF(AND($L$5="sixth"),key!BB77,IF(AND($L$5="Seventh"),key!BB177,IF(AND($L$5="eighth"),key!BB277,"")))</f>
        <v/>
      </c>
      <c r="BQ51" s="224" t="str">
        <f>IF(AND($L$5="sixth"),key!BC77,IF(AND($L$5="Seventh"),key!BC177,IF(AND($L$5="eighth"),key!BC277,"")))</f>
        <v/>
      </c>
      <c r="CM51" s="209" t="s">
        <v>85</v>
      </c>
    </row>
    <row r="52" spans="1:91" ht="15" customHeight="1">
      <c r="A52" s="221">
        <v>9</v>
      </c>
      <c r="B52" s="98" t="str">
        <f>IF(AND($L$5="sixth"),key!C17,IF(AND($L$5="Seventh"),key!C117,IF(AND($L$5="eighth"),key!C217,"")))</f>
        <v>fo'kukjke</v>
      </c>
      <c r="C52" s="98" t="str">
        <f>IF(AND($L$5="sixth"),key!D17,IF(AND($L$5="Seventh"),key!D117,IF(AND($L$5="eighth"),key!D217,"")))</f>
        <v>nqxkZjke</v>
      </c>
      <c r="D52" s="93" t="str">
        <f>IF(AND($L$5="sixth"),key!AE17,IF(AND($L$5="Seventh"),key!AE117,IF(AND($L$5="eighth"),key!AE217,"")))</f>
        <v>C</v>
      </c>
      <c r="E52" s="93">
        <f>IF(AND($L$5="sixth"),key!AF17,IF(AND($L$5="Seventh"),key!AF117,IF(AND($L$5="eighth"),key!AF217,"")))</f>
        <v>4</v>
      </c>
      <c r="F52" s="93" t="str">
        <f>IF(AND($L$5="sixth"),key!AG17,IF(AND($L$5="Seventh"),key!AG117,IF(AND($L$5="eighth"),key!AG217,"")))</f>
        <v/>
      </c>
      <c r="G52" s="93" t="str">
        <f>IF(AND($L$5="sixth"),key!AI17,IF(AND($L$5="Seventh"),key!AI117,IF(AND($L$5="eighth"),key!AI217,"")))</f>
        <v>D</v>
      </c>
      <c r="H52" s="93" t="str">
        <f>IF(AND($L$5="sixth"),key!AJ17,IF(AND($L$5="Seventh"),key!AJ117,IF(AND($L$5="eighth"),key!AJ217,"")))</f>
        <v/>
      </c>
      <c r="I52" s="93" t="str">
        <f>IF(AND($L$5="sixth"),key!AK17,IF(AND($L$5="Seventh"),key!AK117,IF(AND($L$5="eighth"),key!AK217,"")))</f>
        <v/>
      </c>
      <c r="J52" s="93" t="str">
        <f>IF(AND($L$5="sixth"),key!AM17,IF(AND($L$5="Seventh"),key!AM117,IF(AND($L$5="eighth"),key!AM217,"")))</f>
        <v/>
      </c>
      <c r="K52" s="93">
        <f>IF(AND($L$5="sixth"),key!AN17,IF(AND($L$5="Seventh"),key!AN117,IF(AND($L$5="eighth"),key!AN217,"")))</f>
        <v>16</v>
      </c>
      <c r="L52" s="93" t="str">
        <f>IF(AND($L$5="sixth"),key!AO17,IF(AND($L$5="Seventh"),key!AO117,IF(AND($L$5="eighth"),key!AO217,"")))</f>
        <v/>
      </c>
      <c r="M52" s="93" t="str">
        <f>IF(AND($L$5="sixth"),key!AQ17,IF(AND($L$5="Seventh"),key!AQ117,IF(AND($L$5="eighth"),key!AQ217,"")))</f>
        <v>D</v>
      </c>
      <c r="N52" s="93">
        <f>IF(AND($L$5="sixth"),key!AR17,IF(AND($L$5="Seventh"),key!AR117,IF(AND($L$5="eighth"),key!AR217,"")))</f>
        <v>5</v>
      </c>
      <c r="O52" s="93" t="str">
        <f>IF(AND($L$5="sixth"),key!AS17,IF(AND($L$5="Seventh"),key!AS117,IF(AND($L$5="eighth"),key!AS217,"")))</f>
        <v/>
      </c>
      <c r="P52" s="93" t="str">
        <f>IF(AND($L$5="sixth"),key!AU17,IF(AND($L$5="Seventh"),key!AU117,IF(AND($L$5="eighth"),key!AU217,"")))</f>
        <v>C</v>
      </c>
      <c r="Q52" s="93">
        <f>IF(AND($L$5="sixth"),key!AV17,IF(AND($L$5="Seventh"),key!AV117,IF(AND($L$5="eighth"),key!AV217,"")))</f>
        <v>38</v>
      </c>
      <c r="R52" s="93" t="str">
        <f>IF(AND($L$5="sixth"),key!AW17,IF(AND($L$5="Seventh"),key!AW117,IF(AND($L$5="eighth"),key!AW217,"")))</f>
        <v/>
      </c>
      <c r="S52" s="93" t="str">
        <f>IF(AND($L$5="sixth"),key!AY17,IF(AND($L$5="Seventh"),key!AY117,IF(AND($L$5="eighth"),key!AY217,"")))</f>
        <v>D</v>
      </c>
      <c r="T52" s="93">
        <f>IF(AND($L$5="sixth"),key!AZ17,IF(AND($L$5="Seventh"),key!AZ117,IF(AND($L$5="eighth"),key!AZ217,"")))</f>
        <v>63</v>
      </c>
      <c r="U52" s="93">
        <f>IF(AND($L$5="sixth"),key!BA17,IF(AND($L$5="Seventh"),key!BA117,IF(AND($L$5="eighth"),key!BA217,"")))</f>
        <v>0</v>
      </c>
      <c r="V52" s="93">
        <f>IF(AND($L$5="sixth"),key!BB17,IF(AND($L$5="Seventh"),key!BB117,IF(AND($L$5="eighth"),key!BB217,"")))</f>
        <v>63</v>
      </c>
      <c r="W52" s="231" t="str">
        <f>IF(AND($L$5="sixth"),key!BC17,IF(AND($L$5="Seventh"),key!BC117,IF(AND($L$5="eighth"),key!BC217,"")))</f>
        <v>D</v>
      </c>
      <c r="X52" s="221">
        <v>42</v>
      </c>
      <c r="Y52" s="222" t="str">
        <f>IF(AND($L$5="sixth"),key!C50,IF(AND($L$5="Seventh"),key!C150,IF(AND($L$5="eighth"),key!C250,"")))</f>
        <v/>
      </c>
      <c r="Z52" s="222" t="str">
        <f>IF(AND($L$5="sixth"),key!D50,IF(AND($L$5="Seventh"),key!D150,IF(AND($L$5="eighth"),key!D250,"")))</f>
        <v/>
      </c>
      <c r="AA52" s="223" t="str">
        <f>IF(AND($L$5="sixth"),key!AE50,IF(AND($L$5="Seventh"),key!AE150,IF(AND($L$5="eighth"),key!AE250,"")))</f>
        <v/>
      </c>
      <c r="AB52" s="223" t="str">
        <f>IF(AND($L$5="sixth"),key!AF50,IF(AND($L$5="Seventh"),key!AF150,IF(AND($L$5="eighth"),key!AF250,"")))</f>
        <v/>
      </c>
      <c r="AC52" s="223" t="str">
        <f>IF(AND($L$5="sixth"),key!AG50,IF(AND($L$5="Seventh"),key!AG150,IF(AND($L$5="eighth"),key!AG250,"")))</f>
        <v/>
      </c>
      <c r="AD52" s="223" t="str">
        <f>IF(AND($L$5="sixth"),key!AI50,IF(AND($L$5="Seventh"),key!AI150,IF(AND($L$5="eighth"),key!AI250,"")))</f>
        <v/>
      </c>
      <c r="AE52" s="223" t="str">
        <f>IF(AND($L$5="sixth"),key!AJ50,IF(AND($L$5="Seventh"),key!AJ150,IF(AND($L$5="eighth"),key!AJ250,"")))</f>
        <v/>
      </c>
      <c r="AF52" s="223" t="str">
        <f>IF(AND($L$5="sixth"),key!AK50,IF(AND($L$5="Seventh"),key!AK150,IF(AND($L$5="eighth"),key!AK250,"")))</f>
        <v/>
      </c>
      <c r="AG52" s="223" t="str">
        <f>IF(AND($L$5="sixth"),key!AM50,IF(AND($L$5="Seventh"),key!AM150,IF(AND($L$5="eighth"),key!AM250,"")))</f>
        <v/>
      </c>
      <c r="AH52" s="223" t="str">
        <f>IF(AND($L$5="sixth"),key!AN50,IF(AND($L$5="Seventh"),key!AN150,IF(AND($L$5="eighth"),key!AN250,"")))</f>
        <v/>
      </c>
      <c r="AI52" s="223" t="str">
        <f>IF(AND($L$5="sixth"),key!AO50,IF(AND($L$5="Seventh"),key!AO150,IF(AND($L$5="eighth"),key!AO250,"")))</f>
        <v/>
      </c>
      <c r="AJ52" s="223" t="str">
        <f>IF(AND($L$5="sixth"),key!AQ50,IF(AND($L$5="Seventh"),key!AQ150,IF(AND($L$5="eighth"),key!AQ250,"")))</f>
        <v/>
      </c>
      <c r="AK52" s="223" t="str">
        <f>IF(AND($L$5="sixth"),key!AR50,IF(AND($L$5="Seventh"),key!AR150,IF(AND($L$5="eighth"),key!AR250,"")))</f>
        <v/>
      </c>
      <c r="AL52" s="223" t="str">
        <f>IF(AND($L$5="sixth"),key!AS50,IF(AND($L$5="Seventh"),key!AS150,IF(AND($L$5="eighth"),key!AS250,"")))</f>
        <v/>
      </c>
      <c r="AM52" s="223" t="str">
        <f>IF(AND($L$5="sixth"),key!AU50,IF(AND($L$5="Seventh"),key!AU150,IF(AND($L$5="eighth"),key!AU250,"")))</f>
        <v/>
      </c>
      <c r="AN52" s="223" t="str">
        <f>IF(AND($L$5="sixth"),key!AV50,IF(AND($L$5="Seventh"),key!AV150,IF(AND($L$5="eighth"),key!AV250,"")))</f>
        <v/>
      </c>
      <c r="AO52" s="223" t="str">
        <f>IF(AND($L$5="sixth"),key!AW50,IF(AND($L$5="Seventh"),key!AW150,IF(AND($L$5="eighth"),key!AW250,"")))</f>
        <v/>
      </c>
      <c r="AP52" s="223" t="str">
        <f>IF(AND($L$5="sixth"),key!AY50,IF(AND($L$5="Seventh"),key!AY150,IF(AND($L$5="eighth"),key!AY250,"")))</f>
        <v/>
      </c>
      <c r="AQ52" s="223" t="str">
        <f>IF(AND($L$5="sixth"),key!AZ50,IF(AND($L$5="Seventh"),key!AZ150,IF(AND($L$5="eighth"),key!AZ250,"")))</f>
        <v/>
      </c>
      <c r="AR52" s="223" t="str">
        <f>IF(AND($L$5="sixth"),key!BA50,IF(AND($L$5="Seventh"),key!BA150,IF(AND($L$5="eighth"),key!BA250,"")))</f>
        <v/>
      </c>
      <c r="AS52" s="223" t="str">
        <f>IF(AND($L$5="sixth"),key!BB50,IF(AND($L$5="Seventh"),key!BB150,IF(AND($L$5="eighth"),key!BB250,"")))</f>
        <v/>
      </c>
      <c r="AT52" s="224" t="str">
        <f>IF(AND($L$5="sixth"),key!BC50,IF(AND($L$5="Seventh"),key!BC150,IF(AND($L$5="eighth"),key!BC250,"")))</f>
        <v/>
      </c>
      <c r="AU52" s="225">
        <v>70</v>
      </c>
      <c r="AV52" s="226" t="str">
        <f>IF(AND($L$5="sixth"),key!C78,IF(AND($L$5="Seventh"),key!C178,IF(AND($L$5="eighth"),key!C278,"")))</f>
        <v/>
      </c>
      <c r="AW52" s="226" t="str">
        <f>IF(AND($L$5="sixth"),key!D78,IF(AND($L$5="Seventh"),key!D178,IF(AND($L$5="eighth"),key!D278,"")))</f>
        <v/>
      </c>
      <c r="AX52" s="223" t="str">
        <f>IF(AND($L$5="sixth"),key!AE78,IF(AND($L$5="Seventh"),key!AE178,IF(AND($L$5="eighth"),key!AE278,"")))</f>
        <v/>
      </c>
      <c r="AY52" s="223" t="str">
        <f>IF(AND($L$5="sixth"),key!AF78,IF(AND($L$5="Seventh"),key!AF178,IF(AND($L$5="eighth"),key!AF278,"")))</f>
        <v/>
      </c>
      <c r="AZ52" s="223" t="str">
        <f>IF(AND($L$5="sixth"),key!AG78,IF(AND($L$5="Seventh"),key!AG178,IF(AND($L$5="eighth"),key!AG278,"")))</f>
        <v/>
      </c>
      <c r="BA52" s="223" t="str">
        <f>IF(AND($L$5="sixth"),key!AI78,IF(AND($L$5="Seventh"),key!AI178,IF(AND($L$5="eighth"),key!AI278,"")))</f>
        <v/>
      </c>
      <c r="BB52" s="223" t="str">
        <f>IF(AND($L$5="sixth"),key!AJ78,IF(AND($L$5="Seventh"),key!AJ178,IF(AND($L$5="eighth"),key!AJ278,"")))</f>
        <v/>
      </c>
      <c r="BC52" s="223" t="str">
        <f>IF(AND($L$5="sixth"),key!AK78,IF(AND($L$5="Seventh"),key!AK178,IF(AND($L$5="eighth"),key!AK278,"")))</f>
        <v/>
      </c>
      <c r="BD52" s="223" t="str">
        <f>IF(AND($L$5="sixth"),key!AM78,IF(AND($L$5="Seventh"),key!AM178,IF(AND($L$5="eighth"),key!AM278,"")))</f>
        <v/>
      </c>
      <c r="BE52" s="223" t="str">
        <f>IF(AND($L$5="sixth"),key!AN78,IF(AND($L$5="Seventh"),key!AN178,IF(AND($L$5="eighth"),key!AN278,"")))</f>
        <v/>
      </c>
      <c r="BF52" s="223" t="str">
        <f>IF(AND($L$5="sixth"),key!AO78,IF(AND($L$5="Seventh"),key!AO178,IF(AND($L$5="eighth"),key!AO278,"")))</f>
        <v/>
      </c>
      <c r="BG52" s="223" t="str">
        <f>IF(AND($L$5="sixth"),key!AQ78,IF(AND($L$5="Seventh"),key!AQ178,IF(AND($L$5="eighth"),key!AQ278,"")))</f>
        <v/>
      </c>
      <c r="BH52" s="223" t="str">
        <f>IF(AND($L$5="sixth"),key!AR78,IF(AND($L$5="Seventh"),key!AR178,IF(AND($L$5="eighth"),key!AR278,"")))</f>
        <v/>
      </c>
      <c r="BI52" s="223" t="str">
        <f>IF(AND($L$5="sixth"),key!AS78,IF(AND($L$5="Seventh"),key!AS178,IF(AND($L$5="eighth"),key!AS278,"")))</f>
        <v/>
      </c>
      <c r="BJ52" s="223" t="str">
        <f>IF(AND($L$5="sixth"),key!AU78,IF(AND($L$5="Seventh"),key!AU178,IF(AND($L$5="eighth"),key!AU278,"")))</f>
        <v/>
      </c>
      <c r="BK52" s="223" t="str">
        <f>IF(AND($L$5="sixth"),key!AV78,IF(AND($L$5="Seventh"),key!AV178,IF(AND($L$5="eighth"),key!AV278,"")))</f>
        <v/>
      </c>
      <c r="BL52" s="223" t="str">
        <f>IF(AND($L$5="sixth"),key!AW78,IF(AND($L$5="Seventh"),key!AW178,IF(AND($L$5="eighth"),key!AW278,"")))</f>
        <v/>
      </c>
      <c r="BM52" s="223" t="str">
        <f>IF(AND($L$5="sixth"),key!AY78,IF(AND($L$5="Seventh"),key!AY178,IF(AND($L$5="eighth"),key!AY278,"")))</f>
        <v/>
      </c>
      <c r="BN52" s="223" t="str">
        <f>IF(AND($L$5="sixth"),key!AZ78,IF(AND($L$5="Seventh"),key!AZ178,IF(AND($L$5="eighth"),key!AZ278,"")))</f>
        <v/>
      </c>
      <c r="BO52" s="223" t="str">
        <f>IF(AND($L$5="sixth"),key!BA78,IF(AND($L$5="Seventh"),key!BA178,IF(AND($L$5="eighth"),key!BA278,"")))</f>
        <v/>
      </c>
      <c r="BP52" s="223" t="str">
        <f>IF(AND($L$5="sixth"),key!BB78,IF(AND($L$5="Seventh"),key!BB178,IF(AND($L$5="eighth"),key!BB278,"")))</f>
        <v/>
      </c>
      <c r="BQ52" s="224" t="str">
        <f>IF(AND($L$5="sixth"),key!BC78,IF(AND($L$5="Seventh"),key!BC178,IF(AND($L$5="eighth"),key!BC278,"")))</f>
        <v/>
      </c>
      <c r="CM52" s="209" t="s">
        <v>86</v>
      </c>
    </row>
    <row r="53" spans="1:91" ht="15" customHeight="1">
      <c r="A53" s="221">
        <v>10</v>
      </c>
      <c r="B53" s="98" t="str">
        <f>IF(AND($L$5="sixth"),key!C18,IF(AND($L$5="Seventh"),key!C118,IF(AND($L$5="eighth"),key!C218,"")))</f>
        <v/>
      </c>
      <c r="C53" s="98" t="str">
        <f>IF(AND($L$5="sixth"),key!D18,IF(AND($L$5="Seventh"),key!D118,IF(AND($L$5="eighth"),key!D218,"")))</f>
        <v/>
      </c>
      <c r="D53" s="93" t="str">
        <f>IF(AND($L$5="sixth"),key!AE18,IF(AND($L$5="Seventh"),key!AE118,IF(AND($L$5="eighth"),key!AE218,"")))</f>
        <v>A</v>
      </c>
      <c r="E53" s="93">
        <f>IF(AND($L$5="sixth"),key!AF18,IF(AND($L$5="Seventh"),key!AF118,IF(AND($L$5="eighth"),key!AF218,"")))</f>
        <v>10</v>
      </c>
      <c r="F53" s="93" t="str">
        <f>IF(AND($L$5="sixth"),key!AG18,IF(AND($L$5="Seventh"),key!AG118,IF(AND($L$5="eighth"),key!AG218,"")))</f>
        <v/>
      </c>
      <c r="G53" s="93" t="str">
        <f>IF(AND($L$5="sixth"),key!AI18,IF(AND($L$5="Seventh"),key!AI118,IF(AND($L$5="eighth"),key!AI218,"")))</f>
        <v/>
      </c>
      <c r="H53" s="93">
        <f>IF(AND($L$5="sixth"),key!AJ18,IF(AND($L$5="Seventh"),key!AJ118,IF(AND($L$5="eighth"),key!AJ218,"")))</f>
        <v>9</v>
      </c>
      <c r="I53" s="93" t="str">
        <f>IF(AND($L$5="sixth"),key!AK18,IF(AND($L$5="Seventh"),key!AK118,IF(AND($L$5="eighth"),key!AK218,"")))</f>
        <v/>
      </c>
      <c r="J53" s="93" t="str">
        <f>IF(AND($L$5="sixth"),key!AM18,IF(AND($L$5="Seventh"),key!AM118,IF(AND($L$5="eighth"),key!AM218,"")))</f>
        <v/>
      </c>
      <c r="K53" s="93">
        <f>IF(AND($L$5="sixth"),key!AN18,IF(AND($L$5="Seventh"),key!AN118,IF(AND($L$5="eighth"),key!AN218,"")))</f>
        <v>57</v>
      </c>
      <c r="L53" s="93" t="str">
        <f>IF(AND($L$5="sixth"),key!AO18,IF(AND($L$5="Seventh"),key!AO118,IF(AND($L$5="eighth"),key!AO218,"")))</f>
        <v/>
      </c>
      <c r="M53" s="93" t="str">
        <f>IF(AND($L$5="sixth"),key!AQ18,IF(AND($L$5="Seventh"),key!AQ118,IF(AND($L$5="eighth"),key!AQ218,"")))</f>
        <v/>
      </c>
      <c r="N53" s="93">
        <f>IF(AND($L$5="sixth"),key!AR18,IF(AND($L$5="Seventh"),key!AR118,IF(AND($L$5="eighth"),key!AR218,"")))</f>
        <v>10</v>
      </c>
      <c r="O53" s="93" t="str">
        <f>IF(AND($L$5="sixth"),key!AS18,IF(AND($L$5="Seventh"),key!AS118,IF(AND($L$5="eighth"),key!AS218,"")))</f>
        <v/>
      </c>
      <c r="P53" s="93" t="str">
        <f>IF(AND($L$5="sixth"),key!AU18,IF(AND($L$5="Seventh"),key!AU118,IF(AND($L$5="eighth"),key!AU218,"")))</f>
        <v/>
      </c>
      <c r="Q53" s="93">
        <f>IF(AND($L$5="sixth"),key!AV18,IF(AND($L$5="Seventh"),key!AV118,IF(AND($L$5="eighth"),key!AV218,"")))</f>
        <v>72</v>
      </c>
      <c r="R53" s="93" t="str">
        <f>IF(AND($L$5="sixth"),key!AW18,IF(AND($L$5="Seventh"),key!AW118,IF(AND($L$5="eighth"),key!AW218,"")))</f>
        <v/>
      </c>
      <c r="S53" s="93" t="str">
        <f>IF(AND($L$5="sixth"),key!AY18,IF(AND($L$5="Seventh"),key!AY118,IF(AND($L$5="eighth"),key!AY218,"")))</f>
        <v/>
      </c>
      <c r="T53" s="93" t="str">
        <f>IF(AND($L$5="sixth"),key!AZ18,IF(AND($L$5="Seventh"),key!AZ118,IF(AND($L$5="eighth"),key!AZ218,"")))</f>
        <v/>
      </c>
      <c r="U53" s="93" t="str">
        <f>IF(AND($L$5="sixth"),key!BA18,IF(AND($L$5="Seventh"),key!BA118,IF(AND($L$5="eighth"),key!BA218,"")))</f>
        <v/>
      </c>
      <c r="V53" s="93" t="str">
        <f>IF(AND($L$5="sixth"),key!BB18,IF(AND($L$5="Seventh"),key!BB118,IF(AND($L$5="eighth"),key!BB218,"")))</f>
        <v/>
      </c>
      <c r="W53" s="231" t="str">
        <f>IF(AND($L$5="sixth"),key!BC18,IF(AND($L$5="Seventh"),key!BC118,IF(AND($L$5="eighth"),key!BC218,"")))</f>
        <v/>
      </c>
      <c r="X53" s="221">
        <v>43</v>
      </c>
      <c r="Y53" s="222" t="str">
        <f>IF(AND($L$5="sixth"),key!C51,IF(AND($L$5="Seventh"),key!C151,IF(AND($L$5="eighth"),key!C251,"")))</f>
        <v/>
      </c>
      <c r="Z53" s="222" t="str">
        <f>IF(AND($L$5="sixth"),key!D51,IF(AND($L$5="Seventh"),key!D151,IF(AND($L$5="eighth"),key!D251,"")))</f>
        <v/>
      </c>
      <c r="AA53" s="223" t="str">
        <f>IF(AND($L$5="sixth"),key!AE51,IF(AND($L$5="Seventh"),key!AE151,IF(AND($L$5="eighth"),key!AE251,"")))</f>
        <v/>
      </c>
      <c r="AB53" s="223" t="str">
        <f>IF(AND($L$5="sixth"),key!AF51,IF(AND($L$5="Seventh"),key!AF151,IF(AND($L$5="eighth"),key!AF251,"")))</f>
        <v/>
      </c>
      <c r="AC53" s="223" t="str">
        <f>IF(AND($L$5="sixth"),key!AG51,IF(AND($L$5="Seventh"),key!AG151,IF(AND($L$5="eighth"),key!AG251,"")))</f>
        <v/>
      </c>
      <c r="AD53" s="223" t="str">
        <f>IF(AND($L$5="sixth"),key!AI51,IF(AND($L$5="Seventh"),key!AI151,IF(AND($L$5="eighth"),key!AI251,"")))</f>
        <v/>
      </c>
      <c r="AE53" s="223" t="str">
        <f>IF(AND($L$5="sixth"),key!AJ51,IF(AND($L$5="Seventh"),key!AJ151,IF(AND($L$5="eighth"),key!AJ251,"")))</f>
        <v/>
      </c>
      <c r="AF53" s="223" t="str">
        <f>IF(AND($L$5="sixth"),key!AK51,IF(AND($L$5="Seventh"),key!AK151,IF(AND($L$5="eighth"),key!AK251,"")))</f>
        <v/>
      </c>
      <c r="AG53" s="223" t="str">
        <f>IF(AND($L$5="sixth"),key!AM51,IF(AND($L$5="Seventh"),key!AM151,IF(AND($L$5="eighth"),key!AM251,"")))</f>
        <v/>
      </c>
      <c r="AH53" s="223" t="str">
        <f>IF(AND($L$5="sixth"),key!AN51,IF(AND($L$5="Seventh"),key!AN151,IF(AND($L$5="eighth"),key!AN251,"")))</f>
        <v/>
      </c>
      <c r="AI53" s="223" t="str">
        <f>IF(AND($L$5="sixth"),key!AO51,IF(AND($L$5="Seventh"),key!AO151,IF(AND($L$5="eighth"),key!AO251,"")))</f>
        <v/>
      </c>
      <c r="AJ53" s="223" t="str">
        <f>IF(AND($L$5="sixth"),key!AQ51,IF(AND($L$5="Seventh"),key!AQ151,IF(AND($L$5="eighth"),key!AQ251,"")))</f>
        <v/>
      </c>
      <c r="AK53" s="223" t="str">
        <f>IF(AND($L$5="sixth"),key!AR51,IF(AND($L$5="Seventh"),key!AR151,IF(AND($L$5="eighth"),key!AR251,"")))</f>
        <v/>
      </c>
      <c r="AL53" s="223" t="str">
        <f>IF(AND($L$5="sixth"),key!AS51,IF(AND($L$5="Seventh"),key!AS151,IF(AND($L$5="eighth"),key!AS251,"")))</f>
        <v/>
      </c>
      <c r="AM53" s="223" t="str">
        <f>IF(AND($L$5="sixth"),key!AU51,IF(AND($L$5="Seventh"),key!AU151,IF(AND($L$5="eighth"),key!AU251,"")))</f>
        <v/>
      </c>
      <c r="AN53" s="223" t="str">
        <f>IF(AND($L$5="sixth"),key!AV51,IF(AND($L$5="Seventh"),key!AV151,IF(AND($L$5="eighth"),key!AV251,"")))</f>
        <v/>
      </c>
      <c r="AO53" s="223" t="str">
        <f>IF(AND($L$5="sixth"),key!AW51,IF(AND($L$5="Seventh"),key!AW151,IF(AND($L$5="eighth"),key!AW251,"")))</f>
        <v/>
      </c>
      <c r="AP53" s="223" t="str">
        <f>IF(AND($L$5="sixth"),key!AY51,IF(AND($L$5="Seventh"),key!AY151,IF(AND($L$5="eighth"),key!AY251,"")))</f>
        <v/>
      </c>
      <c r="AQ53" s="223" t="str">
        <f>IF(AND($L$5="sixth"),key!AZ51,IF(AND($L$5="Seventh"),key!AZ151,IF(AND($L$5="eighth"),key!AZ251,"")))</f>
        <v/>
      </c>
      <c r="AR53" s="223" t="str">
        <f>IF(AND($L$5="sixth"),key!BA51,IF(AND($L$5="Seventh"),key!BA151,IF(AND($L$5="eighth"),key!BA251,"")))</f>
        <v/>
      </c>
      <c r="AS53" s="223" t="str">
        <f>IF(AND($L$5="sixth"),key!BB51,IF(AND($L$5="Seventh"),key!BB151,IF(AND($L$5="eighth"),key!BB251,"")))</f>
        <v/>
      </c>
      <c r="AT53" s="224" t="str">
        <f>IF(AND($L$5="sixth"),key!BC51,IF(AND($L$5="Seventh"),key!BC151,IF(AND($L$5="eighth"),key!BC251,"")))</f>
        <v/>
      </c>
      <c r="AU53" s="225">
        <v>71</v>
      </c>
      <c r="AV53" s="226" t="str">
        <f>IF(AND($L$5="sixth"),key!C79,IF(AND($L$5="Seventh"),key!C179,IF(AND($L$5="eighth"),key!C279,"")))</f>
        <v/>
      </c>
      <c r="AW53" s="226" t="str">
        <f>IF(AND($L$5="sixth"),key!D79,IF(AND($L$5="Seventh"),key!D179,IF(AND($L$5="eighth"),key!D279,"")))</f>
        <v/>
      </c>
      <c r="AX53" s="223" t="str">
        <f>IF(AND($L$5="sixth"),key!AE79,IF(AND($L$5="Seventh"),key!AE179,IF(AND($L$5="eighth"),key!AE279,"")))</f>
        <v/>
      </c>
      <c r="AY53" s="223" t="str">
        <f>IF(AND($L$5="sixth"),key!AF79,IF(AND($L$5="Seventh"),key!AF179,IF(AND($L$5="eighth"),key!AF279,"")))</f>
        <v/>
      </c>
      <c r="AZ53" s="223" t="str">
        <f>IF(AND($L$5="sixth"),key!AG79,IF(AND($L$5="Seventh"),key!AG179,IF(AND($L$5="eighth"),key!AG279,"")))</f>
        <v/>
      </c>
      <c r="BA53" s="223" t="str">
        <f>IF(AND($L$5="sixth"),key!AI79,IF(AND($L$5="Seventh"),key!AI179,IF(AND($L$5="eighth"),key!AI279,"")))</f>
        <v/>
      </c>
      <c r="BB53" s="223" t="str">
        <f>IF(AND($L$5="sixth"),key!AJ79,IF(AND($L$5="Seventh"),key!AJ179,IF(AND($L$5="eighth"),key!AJ279,"")))</f>
        <v/>
      </c>
      <c r="BC53" s="223" t="str">
        <f>IF(AND($L$5="sixth"),key!AK79,IF(AND($L$5="Seventh"),key!AK179,IF(AND($L$5="eighth"),key!AK279,"")))</f>
        <v/>
      </c>
      <c r="BD53" s="223" t="str">
        <f>IF(AND($L$5="sixth"),key!AM79,IF(AND($L$5="Seventh"),key!AM179,IF(AND($L$5="eighth"),key!AM279,"")))</f>
        <v/>
      </c>
      <c r="BE53" s="223" t="str">
        <f>IF(AND($L$5="sixth"),key!AN79,IF(AND($L$5="Seventh"),key!AN179,IF(AND($L$5="eighth"),key!AN279,"")))</f>
        <v/>
      </c>
      <c r="BF53" s="223" t="str">
        <f>IF(AND($L$5="sixth"),key!AO79,IF(AND($L$5="Seventh"),key!AO179,IF(AND($L$5="eighth"),key!AO279,"")))</f>
        <v/>
      </c>
      <c r="BG53" s="223" t="str">
        <f>IF(AND($L$5="sixth"),key!AQ79,IF(AND($L$5="Seventh"),key!AQ179,IF(AND($L$5="eighth"),key!AQ279,"")))</f>
        <v/>
      </c>
      <c r="BH53" s="223" t="str">
        <f>IF(AND($L$5="sixth"),key!AR79,IF(AND($L$5="Seventh"),key!AR179,IF(AND($L$5="eighth"),key!AR279,"")))</f>
        <v/>
      </c>
      <c r="BI53" s="223" t="str">
        <f>IF(AND($L$5="sixth"),key!AS79,IF(AND($L$5="Seventh"),key!AS179,IF(AND($L$5="eighth"),key!AS279,"")))</f>
        <v/>
      </c>
      <c r="BJ53" s="223" t="str">
        <f>IF(AND($L$5="sixth"),key!AU79,IF(AND($L$5="Seventh"),key!AU179,IF(AND($L$5="eighth"),key!AU279,"")))</f>
        <v/>
      </c>
      <c r="BK53" s="223" t="str">
        <f>IF(AND($L$5="sixth"),key!AV79,IF(AND($L$5="Seventh"),key!AV179,IF(AND($L$5="eighth"),key!AV279,"")))</f>
        <v/>
      </c>
      <c r="BL53" s="223" t="str">
        <f>IF(AND($L$5="sixth"),key!AW79,IF(AND($L$5="Seventh"),key!AW179,IF(AND($L$5="eighth"),key!AW279,"")))</f>
        <v/>
      </c>
      <c r="BM53" s="223" t="str">
        <f>IF(AND($L$5="sixth"),key!AY79,IF(AND($L$5="Seventh"),key!AY179,IF(AND($L$5="eighth"),key!AY279,"")))</f>
        <v/>
      </c>
      <c r="BN53" s="223" t="str">
        <f>IF(AND($L$5="sixth"),key!AZ79,IF(AND($L$5="Seventh"),key!AZ179,IF(AND($L$5="eighth"),key!AZ279,"")))</f>
        <v/>
      </c>
      <c r="BO53" s="223" t="str">
        <f>IF(AND($L$5="sixth"),key!BA79,IF(AND($L$5="Seventh"),key!BA179,IF(AND($L$5="eighth"),key!BA279,"")))</f>
        <v/>
      </c>
      <c r="BP53" s="223" t="str">
        <f>IF(AND($L$5="sixth"),key!BB79,IF(AND($L$5="Seventh"),key!BB179,IF(AND($L$5="eighth"),key!BB279,"")))</f>
        <v/>
      </c>
      <c r="BQ53" s="224" t="str">
        <f>IF(AND($L$5="sixth"),key!BC79,IF(AND($L$5="Seventh"),key!BC179,IF(AND($L$5="eighth"),key!BC279,"")))</f>
        <v/>
      </c>
      <c r="CM53" s="209" t="s">
        <v>87</v>
      </c>
    </row>
    <row r="54" spans="1:91" ht="15" customHeight="1">
      <c r="A54" s="221">
        <v>11</v>
      </c>
      <c r="B54" s="98" t="str">
        <f>IF(AND($L$5="sixth"),key!C19,IF(AND($L$5="Seventh"),key!C119,IF(AND($L$5="eighth"),key!C219,"")))</f>
        <v/>
      </c>
      <c r="C54" s="98" t="str">
        <f>IF(AND($L$5="sixth"),key!D19,IF(AND($L$5="Seventh"),key!D119,IF(AND($L$5="eighth"),key!D219,"")))</f>
        <v/>
      </c>
      <c r="D54" s="93" t="str">
        <f>IF(AND($L$5="sixth"),key!AE19,IF(AND($L$5="Seventh"),key!AE119,IF(AND($L$5="eighth"),key!AE219,"")))</f>
        <v>C</v>
      </c>
      <c r="E54" s="93">
        <f>IF(AND($L$5="sixth"),key!AF19,IF(AND($L$5="Seventh"),key!AF119,IF(AND($L$5="eighth"),key!AF219,"")))</f>
        <v>5</v>
      </c>
      <c r="F54" s="93" t="str">
        <f>IF(AND($L$5="sixth"),key!AG19,IF(AND($L$5="Seventh"),key!AG119,IF(AND($L$5="eighth"),key!AG219,"")))</f>
        <v/>
      </c>
      <c r="G54" s="93" t="str">
        <f>IF(AND($L$5="sixth"),key!AI19,IF(AND($L$5="Seventh"),key!AI119,IF(AND($L$5="eighth"),key!AI219,"")))</f>
        <v/>
      </c>
      <c r="H54" s="93">
        <f>IF(AND($L$5="sixth"),key!AJ19,IF(AND($L$5="Seventh"),key!AJ119,IF(AND($L$5="eighth"),key!AJ219,"")))</f>
        <v>6</v>
      </c>
      <c r="I54" s="93" t="str">
        <f>IF(AND($L$5="sixth"),key!AK19,IF(AND($L$5="Seventh"),key!AK119,IF(AND($L$5="eighth"),key!AK219,"")))</f>
        <v/>
      </c>
      <c r="J54" s="93" t="str">
        <f>IF(AND($L$5="sixth"),key!AM19,IF(AND($L$5="Seventh"),key!AM119,IF(AND($L$5="eighth"),key!AM219,"")))</f>
        <v/>
      </c>
      <c r="K54" s="93">
        <f>IF(AND($L$5="sixth"),key!AN19,IF(AND($L$5="Seventh"),key!AN119,IF(AND($L$5="eighth"),key!AN219,"")))</f>
        <v>24</v>
      </c>
      <c r="L54" s="93" t="str">
        <f>IF(AND($L$5="sixth"),key!AO19,IF(AND($L$5="Seventh"),key!AO119,IF(AND($L$5="eighth"),key!AO219,"")))</f>
        <v/>
      </c>
      <c r="M54" s="93" t="str">
        <f>IF(AND($L$5="sixth"),key!AQ19,IF(AND($L$5="Seventh"),key!AQ119,IF(AND($L$5="eighth"),key!AQ219,"")))</f>
        <v/>
      </c>
      <c r="N54" s="93">
        <f>IF(AND($L$5="sixth"),key!AR19,IF(AND($L$5="Seventh"),key!AR119,IF(AND($L$5="eighth"),key!AR219,"")))</f>
        <v>7</v>
      </c>
      <c r="O54" s="93" t="str">
        <f>IF(AND($L$5="sixth"),key!AS19,IF(AND($L$5="Seventh"),key!AS119,IF(AND($L$5="eighth"),key!AS219,"")))</f>
        <v/>
      </c>
      <c r="P54" s="93" t="str">
        <f>IF(AND($L$5="sixth"),key!AU19,IF(AND($L$5="Seventh"),key!AU119,IF(AND($L$5="eighth"),key!AU219,"")))</f>
        <v/>
      </c>
      <c r="Q54" s="93">
        <f>IF(AND($L$5="sixth"),key!AV19,IF(AND($L$5="Seventh"),key!AV119,IF(AND($L$5="eighth"),key!AV219,"")))</f>
        <v>44</v>
      </c>
      <c r="R54" s="93" t="str">
        <f>IF(AND($L$5="sixth"),key!AW19,IF(AND($L$5="Seventh"),key!AW119,IF(AND($L$5="eighth"),key!AW219,"")))</f>
        <v/>
      </c>
      <c r="S54" s="93" t="str">
        <f>IF(AND($L$5="sixth"),key!AY19,IF(AND($L$5="Seventh"),key!AY119,IF(AND($L$5="eighth"),key!AY219,"")))</f>
        <v/>
      </c>
      <c r="T54" s="93" t="str">
        <f>IF(AND($L$5="sixth"),key!AZ19,IF(AND($L$5="Seventh"),key!AZ119,IF(AND($L$5="eighth"),key!AZ219,"")))</f>
        <v/>
      </c>
      <c r="U54" s="93" t="str">
        <f>IF(AND($L$5="sixth"),key!BA19,IF(AND($L$5="Seventh"),key!BA119,IF(AND($L$5="eighth"),key!BA219,"")))</f>
        <v/>
      </c>
      <c r="V54" s="93" t="str">
        <f>IF(AND($L$5="sixth"),key!BB19,IF(AND($L$5="Seventh"),key!BB119,IF(AND($L$5="eighth"),key!BB219,"")))</f>
        <v/>
      </c>
      <c r="W54" s="231" t="str">
        <f>IF(AND($L$5="sixth"),key!BC19,IF(AND($L$5="Seventh"),key!BC119,IF(AND($L$5="eighth"),key!BC219,"")))</f>
        <v/>
      </c>
      <c r="X54" s="221">
        <v>44</v>
      </c>
      <c r="Y54" s="222" t="str">
        <f>IF(AND($L$5="sixth"),key!C52,IF(AND($L$5="Seventh"),key!C152,IF(AND($L$5="eighth"),key!C252,"")))</f>
        <v/>
      </c>
      <c r="Z54" s="222" t="str">
        <f>IF(AND($L$5="sixth"),key!D52,IF(AND($L$5="Seventh"),key!D152,IF(AND($L$5="eighth"),key!D252,"")))</f>
        <v/>
      </c>
      <c r="AA54" s="223" t="str">
        <f>IF(AND($L$5="sixth"),key!AE52,IF(AND($L$5="Seventh"),key!AE152,IF(AND($L$5="eighth"),key!AE252,"")))</f>
        <v/>
      </c>
      <c r="AB54" s="223" t="str">
        <f>IF(AND($L$5="sixth"),key!AF52,IF(AND($L$5="Seventh"),key!AF152,IF(AND($L$5="eighth"),key!AF252,"")))</f>
        <v/>
      </c>
      <c r="AC54" s="223" t="str">
        <f>IF(AND($L$5="sixth"),key!AG52,IF(AND($L$5="Seventh"),key!AG152,IF(AND($L$5="eighth"),key!AG252,"")))</f>
        <v/>
      </c>
      <c r="AD54" s="223" t="str">
        <f>IF(AND($L$5="sixth"),key!AI52,IF(AND($L$5="Seventh"),key!AI152,IF(AND($L$5="eighth"),key!AI252,"")))</f>
        <v/>
      </c>
      <c r="AE54" s="223" t="str">
        <f>IF(AND($L$5="sixth"),key!AJ52,IF(AND($L$5="Seventh"),key!AJ152,IF(AND($L$5="eighth"),key!AJ252,"")))</f>
        <v/>
      </c>
      <c r="AF54" s="223" t="str">
        <f>IF(AND($L$5="sixth"),key!AK52,IF(AND($L$5="Seventh"),key!AK152,IF(AND($L$5="eighth"),key!AK252,"")))</f>
        <v/>
      </c>
      <c r="AG54" s="223" t="str">
        <f>IF(AND($L$5="sixth"),key!AM52,IF(AND($L$5="Seventh"),key!AM152,IF(AND($L$5="eighth"),key!AM252,"")))</f>
        <v/>
      </c>
      <c r="AH54" s="223" t="str">
        <f>IF(AND($L$5="sixth"),key!AN52,IF(AND($L$5="Seventh"),key!AN152,IF(AND($L$5="eighth"),key!AN252,"")))</f>
        <v/>
      </c>
      <c r="AI54" s="223" t="str">
        <f>IF(AND($L$5="sixth"),key!AO52,IF(AND($L$5="Seventh"),key!AO152,IF(AND($L$5="eighth"),key!AO252,"")))</f>
        <v/>
      </c>
      <c r="AJ54" s="223" t="str">
        <f>IF(AND($L$5="sixth"),key!AQ52,IF(AND($L$5="Seventh"),key!AQ152,IF(AND($L$5="eighth"),key!AQ252,"")))</f>
        <v/>
      </c>
      <c r="AK54" s="223" t="str">
        <f>IF(AND($L$5="sixth"),key!AR52,IF(AND($L$5="Seventh"),key!AR152,IF(AND($L$5="eighth"),key!AR252,"")))</f>
        <v/>
      </c>
      <c r="AL54" s="223" t="str">
        <f>IF(AND($L$5="sixth"),key!AS52,IF(AND($L$5="Seventh"),key!AS152,IF(AND($L$5="eighth"),key!AS252,"")))</f>
        <v/>
      </c>
      <c r="AM54" s="223" t="str">
        <f>IF(AND($L$5="sixth"),key!AU52,IF(AND($L$5="Seventh"),key!AU152,IF(AND($L$5="eighth"),key!AU252,"")))</f>
        <v/>
      </c>
      <c r="AN54" s="223" t="str">
        <f>IF(AND($L$5="sixth"),key!AV52,IF(AND($L$5="Seventh"),key!AV152,IF(AND($L$5="eighth"),key!AV252,"")))</f>
        <v/>
      </c>
      <c r="AO54" s="223" t="str">
        <f>IF(AND($L$5="sixth"),key!AW52,IF(AND($L$5="Seventh"),key!AW152,IF(AND($L$5="eighth"),key!AW252,"")))</f>
        <v/>
      </c>
      <c r="AP54" s="223" t="str">
        <f>IF(AND($L$5="sixth"),key!AY52,IF(AND($L$5="Seventh"),key!AY152,IF(AND($L$5="eighth"),key!AY252,"")))</f>
        <v/>
      </c>
      <c r="AQ54" s="223" t="str">
        <f>IF(AND($L$5="sixth"),key!AZ52,IF(AND($L$5="Seventh"),key!AZ152,IF(AND($L$5="eighth"),key!AZ252,"")))</f>
        <v/>
      </c>
      <c r="AR54" s="223" t="str">
        <f>IF(AND($L$5="sixth"),key!BA52,IF(AND($L$5="Seventh"),key!BA152,IF(AND($L$5="eighth"),key!BA252,"")))</f>
        <v/>
      </c>
      <c r="AS54" s="223" t="str">
        <f>IF(AND($L$5="sixth"),key!BB52,IF(AND($L$5="Seventh"),key!BB152,IF(AND($L$5="eighth"),key!BB252,"")))</f>
        <v/>
      </c>
      <c r="AT54" s="224" t="str">
        <f>IF(AND($L$5="sixth"),key!BC52,IF(AND($L$5="Seventh"),key!BC152,IF(AND($L$5="eighth"),key!BC252,"")))</f>
        <v/>
      </c>
      <c r="AU54" s="225">
        <v>72</v>
      </c>
      <c r="AV54" s="226" t="str">
        <f>IF(AND($L$5="sixth"),key!C80,IF(AND($L$5="Seventh"),key!C180,IF(AND($L$5="eighth"),key!C280,"")))</f>
        <v/>
      </c>
      <c r="AW54" s="226" t="str">
        <f>IF(AND($L$5="sixth"),key!D80,IF(AND($L$5="Seventh"),key!D180,IF(AND($L$5="eighth"),key!D280,"")))</f>
        <v/>
      </c>
      <c r="AX54" s="223" t="str">
        <f>IF(AND($L$5="sixth"),key!AE80,IF(AND($L$5="Seventh"),key!AE180,IF(AND($L$5="eighth"),key!AE280,"")))</f>
        <v/>
      </c>
      <c r="AY54" s="223" t="str">
        <f>IF(AND($L$5="sixth"),key!AF80,IF(AND($L$5="Seventh"),key!AF180,IF(AND($L$5="eighth"),key!AF280,"")))</f>
        <v/>
      </c>
      <c r="AZ54" s="223" t="str">
        <f>IF(AND($L$5="sixth"),key!AG80,IF(AND($L$5="Seventh"),key!AG180,IF(AND($L$5="eighth"),key!AG280,"")))</f>
        <v/>
      </c>
      <c r="BA54" s="223" t="str">
        <f>IF(AND($L$5="sixth"),key!AI80,IF(AND($L$5="Seventh"),key!AI180,IF(AND($L$5="eighth"),key!AI280,"")))</f>
        <v/>
      </c>
      <c r="BB54" s="223" t="str">
        <f>IF(AND($L$5="sixth"),key!AJ80,IF(AND($L$5="Seventh"),key!AJ180,IF(AND($L$5="eighth"),key!AJ280,"")))</f>
        <v/>
      </c>
      <c r="BC54" s="223" t="str">
        <f>IF(AND($L$5="sixth"),key!AK80,IF(AND($L$5="Seventh"),key!AK180,IF(AND($L$5="eighth"),key!AK280,"")))</f>
        <v/>
      </c>
      <c r="BD54" s="223" t="str">
        <f>IF(AND($L$5="sixth"),key!AM80,IF(AND($L$5="Seventh"),key!AM180,IF(AND($L$5="eighth"),key!AM280,"")))</f>
        <v/>
      </c>
      <c r="BE54" s="223" t="str">
        <f>IF(AND($L$5="sixth"),key!AN80,IF(AND($L$5="Seventh"),key!AN180,IF(AND($L$5="eighth"),key!AN280,"")))</f>
        <v/>
      </c>
      <c r="BF54" s="223" t="str">
        <f>IF(AND($L$5="sixth"),key!AO80,IF(AND($L$5="Seventh"),key!AO180,IF(AND($L$5="eighth"),key!AO280,"")))</f>
        <v/>
      </c>
      <c r="BG54" s="223" t="str">
        <f>IF(AND($L$5="sixth"),key!AQ80,IF(AND($L$5="Seventh"),key!AQ180,IF(AND($L$5="eighth"),key!AQ280,"")))</f>
        <v/>
      </c>
      <c r="BH54" s="223" t="str">
        <f>IF(AND($L$5="sixth"),key!AR80,IF(AND($L$5="Seventh"),key!AR180,IF(AND($L$5="eighth"),key!AR280,"")))</f>
        <v/>
      </c>
      <c r="BI54" s="223" t="str">
        <f>IF(AND($L$5="sixth"),key!AS80,IF(AND($L$5="Seventh"),key!AS180,IF(AND($L$5="eighth"),key!AS280,"")))</f>
        <v/>
      </c>
      <c r="BJ54" s="223" t="str">
        <f>IF(AND($L$5="sixth"),key!AU80,IF(AND($L$5="Seventh"),key!AU180,IF(AND($L$5="eighth"),key!AU280,"")))</f>
        <v/>
      </c>
      <c r="BK54" s="223" t="str">
        <f>IF(AND($L$5="sixth"),key!AV80,IF(AND($L$5="Seventh"),key!AV180,IF(AND($L$5="eighth"),key!AV280,"")))</f>
        <v/>
      </c>
      <c r="BL54" s="223" t="str">
        <f>IF(AND($L$5="sixth"),key!AW80,IF(AND($L$5="Seventh"),key!AW180,IF(AND($L$5="eighth"),key!AW280,"")))</f>
        <v/>
      </c>
      <c r="BM54" s="223" t="str">
        <f>IF(AND($L$5="sixth"),key!AY80,IF(AND($L$5="Seventh"),key!AY180,IF(AND($L$5="eighth"),key!AY280,"")))</f>
        <v/>
      </c>
      <c r="BN54" s="223" t="str">
        <f>IF(AND($L$5="sixth"),key!AZ80,IF(AND($L$5="Seventh"),key!AZ180,IF(AND($L$5="eighth"),key!AZ280,"")))</f>
        <v/>
      </c>
      <c r="BO54" s="223" t="str">
        <f>IF(AND($L$5="sixth"),key!BA80,IF(AND($L$5="Seventh"),key!BA180,IF(AND($L$5="eighth"),key!BA280,"")))</f>
        <v/>
      </c>
      <c r="BP54" s="223" t="str">
        <f>IF(AND($L$5="sixth"),key!BB80,IF(AND($L$5="Seventh"),key!BB180,IF(AND($L$5="eighth"),key!BB280,"")))</f>
        <v/>
      </c>
      <c r="BQ54" s="224" t="str">
        <f>IF(AND($L$5="sixth"),key!BC80,IF(AND($L$5="Seventh"),key!BC180,IF(AND($L$5="eighth"),key!BC280,"")))</f>
        <v/>
      </c>
    </row>
    <row r="55" spans="1:91" ht="15" customHeight="1">
      <c r="A55" s="221">
        <v>12</v>
      </c>
      <c r="B55" s="98" t="str">
        <f>IF(AND($L$5="sixth"),key!C20,IF(AND($L$5="Seventh"),key!C120,IF(AND($L$5="eighth"),key!C220,"")))</f>
        <v/>
      </c>
      <c r="C55" s="98" t="str">
        <f>IF(AND($L$5="sixth"),key!D20,IF(AND($L$5="Seventh"),key!D120,IF(AND($L$5="eighth"),key!D220,"")))</f>
        <v/>
      </c>
      <c r="D55" s="93" t="str">
        <f>IF(AND($L$5="sixth"),key!AE20,IF(AND($L$5="Seventh"),key!AE120,IF(AND($L$5="eighth"),key!AE220,"")))</f>
        <v>B</v>
      </c>
      <c r="E55" s="93">
        <f>IF(AND($L$5="sixth"),key!AF20,IF(AND($L$5="Seventh"),key!AF120,IF(AND($L$5="eighth"),key!AF220,"")))</f>
        <v>10</v>
      </c>
      <c r="F55" s="93" t="str">
        <f>IF(AND($L$5="sixth"),key!AG20,IF(AND($L$5="Seventh"),key!AG120,IF(AND($L$5="eighth"),key!AG220,"")))</f>
        <v/>
      </c>
      <c r="G55" s="93" t="str">
        <f>IF(AND($L$5="sixth"),key!AI20,IF(AND($L$5="Seventh"),key!AI120,IF(AND($L$5="eighth"),key!AI220,"")))</f>
        <v/>
      </c>
      <c r="H55" s="93">
        <f>IF(AND($L$5="sixth"),key!AJ20,IF(AND($L$5="Seventh"),key!AJ120,IF(AND($L$5="eighth"),key!AJ220,"")))</f>
        <v>10</v>
      </c>
      <c r="I55" s="93" t="str">
        <f>IF(AND($L$5="sixth"),key!AK20,IF(AND($L$5="Seventh"),key!AK120,IF(AND($L$5="eighth"),key!AK220,"")))</f>
        <v/>
      </c>
      <c r="J55" s="93" t="str">
        <f>IF(AND($L$5="sixth"),key!AM20,IF(AND($L$5="Seventh"),key!AM120,IF(AND($L$5="eighth"),key!AM220,"")))</f>
        <v/>
      </c>
      <c r="K55" s="93">
        <f>IF(AND($L$5="sixth"),key!AN20,IF(AND($L$5="Seventh"),key!AN120,IF(AND($L$5="eighth"),key!AN220,"")))</f>
        <v>49</v>
      </c>
      <c r="L55" s="93" t="str">
        <f>IF(AND($L$5="sixth"),key!AO20,IF(AND($L$5="Seventh"),key!AO120,IF(AND($L$5="eighth"),key!AO220,"")))</f>
        <v/>
      </c>
      <c r="M55" s="93" t="str">
        <f>IF(AND($L$5="sixth"),key!AQ20,IF(AND($L$5="Seventh"),key!AQ120,IF(AND($L$5="eighth"),key!AQ220,"")))</f>
        <v/>
      </c>
      <c r="N55" s="93">
        <f>IF(AND($L$5="sixth"),key!AR20,IF(AND($L$5="Seventh"),key!AR120,IF(AND($L$5="eighth"),key!AR220,"")))</f>
        <v>10</v>
      </c>
      <c r="O55" s="93" t="str">
        <f>IF(AND($L$5="sixth"),key!AS20,IF(AND($L$5="Seventh"),key!AS120,IF(AND($L$5="eighth"),key!AS220,"")))</f>
        <v/>
      </c>
      <c r="P55" s="93" t="str">
        <f>IF(AND($L$5="sixth"),key!AU20,IF(AND($L$5="Seventh"),key!AU120,IF(AND($L$5="eighth"),key!AU220,"")))</f>
        <v/>
      </c>
      <c r="Q55" s="93">
        <f>IF(AND($L$5="sixth"),key!AV20,IF(AND($L$5="Seventh"),key!AV120,IF(AND($L$5="eighth"),key!AV220,"")))</f>
        <v>72</v>
      </c>
      <c r="R55" s="93" t="str">
        <f>IF(AND($L$5="sixth"),key!AW20,IF(AND($L$5="Seventh"),key!AW120,IF(AND($L$5="eighth"),key!AW220,"")))</f>
        <v/>
      </c>
      <c r="S55" s="93" t="str">
        <f>IF(AND($L$5="sixth"),key!AY20,IF(AND($L$5="Seventh"),key!AY120,IF(AND($L$5="eighth"),key!AY220,"")))</f>
        <v/>
      </c>
      <c r="T55" s="93" t="str">
        <f>IF(AND($L$5="sixth"),key!AZ20,IF(AND($L$5="Seventh"),key!AZ120,IF(AND($L$5="eighth"),key!AZ220,"")))</f>
        <v/>
      </c>
      <c r="U55" s="93" t="str">
        <f>IF(AND($L$5="sixth"),key!BA20,IF(AND($L$5="Seventh"),key!BA120,IF(AND($L$5="eighth"),key!BA220,"")))</f>
        <v/>
      </c>
      <c r="V55" s="93" t="str">
        <f>IF(AND($L$5="sixth"),key!BB20,IF(AND($L$5="Seventh"),key!BB120,IF(AND($L$5="eighth"),key!BB220,"")))</f>
        <v/>
      </c>
      <c r="W55" s="231" t="str">
        <f>IF(AND($L$5="sixth"),key!BC20,IF(AND($L$5="Seventh"),key!BC120,IF(AND($L$5="eighth"),key!BC220,"")))</f>
        <v/>
      </c>
      <c r="X55" s="221">
        <v>45</v>
      </c>
      <c r="Y55" s="222" t="str">
        <f>IF(AND($L$5="sixth"),key!C53,IF(AND($L$5="Seventh"),key!C153,IF(AND($L$5="eighth"),key!C253,"")))</f>
        <v/>
      </c>
      <c r="Z55" s="222" t="str">
        <f>IF(AND($L$5="sixth"),key!D53,IF(AND($L$5="Seventh"),key!D153,IF(AND($L$5="eighth"),key!D253,"")))</f>
        <v/>
      </c>
      <c r="AA55" s="223" t="str">
        <f>IF(AND($L$5="sixth"),key!AE53,IF(AND($L$5="Seventh"),key!AE153,IF(AND($L$5="eighth"),key!AE253,"")))</f>
        <v/>
      </c>
      <c r="AB55" s="223" t="str">
        <f>IF(AND($L$5="sixth"),key!AF53,IF(AND($L$5="Seventh"),key!AF153,IF(AND($L$5="eighth"),key!AF253,"")))</f>
        <v/>
      </c>
      <c r="AC55" s="223" t="str">
        <f>IF(AND($L$5="sixth"),key!AG53,IF(AND($L$5="Seventh"),key!AG153,IF(AND($L$5="eighth"),key!AG253,"")))</f>
        <v/>
      </c>
      <c r="AD55" s="223" t="str">
        <f>IF(AND($L$5="sixth"),key!AI53,IF(AND($L$5="Seventh"),key!AI153,IF(AND($L$5="eighth"),key!AI253,"")))</f>
        <v/>
      </c>
      <c r="AE55" s="223" t="str">
        <f>IF(AND($L$5="sixth"),key!AJ53,IF(AND($L$5="Seventh"),key!AJ153,IF(AND($L$5="eighth"),key!AJ253,"")))</f>
        <v/>
      </c>
      <c r="AF55" s="223" t="str">
        <f>IF(AND($L$5="sixth"),key!AK53,IF(AND($L$5="Seventh"),key!AK153,IF(AND($L$5="eighth"),key!AK253,"")))</f>
        <v/>
      </c>
      <c r="AG55" s="223" t="str">
        <f>IF(AND($L$5="sixth"),key!AM53,IF(AND($L$5="Seventh"),key!AM153,IF(AND($L$5="eighth"),key!AM253,"")))</f>
        <v/>
      </c>
      <c r="AH55" s="223" t="str">
        <f>IF(AND($L$5="sixth"),key!AN53,IF(AND($L$5="Seventh"),key!AN153,IF(AND($L$5="eighth"),key!AN253,"")))</f>
        <v/>
      </c>
      <c r="AI55" s="223" t="str">
        <f>IF(AND($L$5="sixth"),key!AO53,IF(AND($L$5="Seventh"),key!AO153,IF(AND($L$5="eighth"),key!AO253,"")))</f>
        <v/>
      </c>
      <c r="AJ55" s="223" t="str">
        <f>IF(AND($L$5="sixth"),key!AQ53,IF(AND($L$5="Seventh"),key!AQ153,IF(AND($L$5="eighth"),key!AQ253,"")))</f>
        <v/>
      </c>
      <c r="AK55" s="223" t="str">
        <f>IF(AND($L$5="sixth"),key!AR53,IF(AND($L$5="Seventh"),key!AR153,IF(AND($L$5="eighth"),key!AR253,"")))</f>
        <v/>
      </c>
      <c r="AL55" s="223" t="str">
        <f>IF(AND($L$5="sixth"),key!AS53,IF(AND($L$5="Seventh"),key!AS153,IF(AND($L$5="eighth"),key!AS253,"")))</f>
        <v/>
      </c>
      <c r="AM55" s="223" t="str">
        <f>IF(AND($L$5="sixth"),key!AU53,IF(AND($L$5="Seventh"),key!AU153,IF(AND($L$5="eighth"),key!AU253,"")))</f>
        <v/>
      </c>
      <c r="AN55" s="223" t="str">
        <f>IF(AND($L$5="sixth"),key!AV53,IF(AND($L$5="Seventh"),key!AV153,IF(AND($L$5="eighth"),key!AV253,"")))</f>
        <v/>
      </c>
      <c r="AO55" s="223" t="str">
        <f>IF(AND($L$5="sixth"),key!AW53,IF(AND($L$5="Seventh"),key!AW153,IF(AND($L$5="eighth"),key!AW253,"")))</f>
        <v/>
      </c>
      <c r="AP55" s="223" t="str">
        <f>IF(AND($L$5="sixth"),key!AY53,IF(AND($L$5="Seventh"),key!AY153,IF(AND($L$5="eighth"),key!AY253,"")))</f>
        <v/>
      </c>
      <c r="AQ55" s="223" t="str">
        <f>IF(AND($L$5="sixth"),key!AZ53,IF(AND($L$5="Seventh"),key!AZ153,IF(AND($L$5="eighth"),key!AZ253,"")))</f>
        <v/>
      </c>
      <c r="AR55" s="223" t="str">
        <f>IF(AND($L$5="sixth"),key!BA53,IF(AND($L$5="Seventh"),key!BA153,IF(AND($L$5="eighth"),key!BA253,"")))</f>
        <v/>
      </c>
      <c r="AS55" s="223" t="str">
        <f>IF(AND($L$5="sixth"),key!BB53,IF(AND($L$5="Seventh"),key!BB153,IF(AND($L$5="eighth"),key!BB253,"")))</f>
        <v/>
      </c>
      <c r="AT55" s="224" t="str">
        <f>IF(AND($L$5="sixth"),key!BC53,IF(AND($L$5="Seventh"),key!BC153,IF(AND($L$5="eighth"),key!BC253,"")))</f>
        <v/>
      </c>
      <c r="AU55" s="225">
        <v>73</v>
      </c>
      <c r="AV55" s="226" t="str">
        <f>IF(AND($L$5="sixth"),key!C81,IF(AND($L$5="Seventh"),key!C181,IF(AND($L$5="eighth"),key!C281,"")))</f>
        <v/>
      </c>
      <c r="AW55" s="226" t="str">
        <f>IF(AND($L$5="sixth"),key!D81,IF(AND($L$5="Seventh"),key!D181,IF(AND($L$5="eighth"),key!D281,"")))</f>
        <v/>
      </c>
      <c r="AX55" s="223" t="str">
        <f>IF(AND($L$5="sixth"),key!AE81,IF(AND($L$5="Seventh"),key!AE181,IF(AND($L$5="eighth"),key!AE281,"")))</f>
        <v/>
      </c>
      <c r="AY55" s="223" t="str">
        <f>IF(AND($L$5="sixth"),key!AF81,IF(AND($L$5="Seventh"),key!AF181,IF(AND($L$5="eighth"),key!AF281,"")))</f>
        <v/>
      </c>
      <c r="AZ55" s="223" t="str">
        <f>IF(AND($L$5="sixth"),key!AG81,IF(AND($L$5="Seventh"),key!AG181,IF(AND($L$5="eighth"),key!AG281,"")))</f>
        <v/>
      </c>
      <c r="BA55" s="223" t="str">
        <f>IF(AND($L$5="sixth"),key!AI81,IF(AND($L$5="Seventh"),key!AI181,IF(AND($L$5="eighth"),key!AI281,"")))</f>
        <v/>
      </c>
      <c r="BB55" s="223" t="str">
        <f>IF(AND($L$5="sixth"),key!AJ81,IF(AND($L$5="Seventh"),key!AJ181,IF(AND($L$5="eighth"),key!AJ281,"")))</f>
        <v/>
      </c>
      <c r="BC55" s="223" t="str">
        <f>IF(AND($L$5="sixth"),key!AK81,IF(AND($L$5="Seventh"),key!AK181,IF(AND($L$5="eighth"),key!AK281,"")))</f>
        <v/>
      </c>
      <c r="BD55" s="223" t="str">
        <f>IF(AND($L$5="sixth"),key!AM81,IF(AND($L$5="Seventh"),key!AM181,IF(AND($L$5="eighth"),key!AM281,"")))</f>
        <v/>
      </c>
      <c r="BE55" s="223" t="str">
        <f>IF(AND($L$5="sixth"),key!AN81,IF(AND($L$5="Seventh"),key!AN181,IF(AND($L$5="eighth"),key!AN281,"")))</f>
        <v/>
      </c>
      <c r="BF55" s="223" t="str">
        <f>IF(AND($L$5="sixth"),key!AO81,IF(AND($L$5="Seventh"),key!AO181,IF(AND($L$5="eighth"),key!AO281,"")))</f>
        <v/>
      </c>
      <c r="BG55" s="223" t="str">
        <f>IF(AND($L$5="sixth"),key!AQ81,IF(AND($L$5="Seventh"),key!AQ181,IF(AND($L$5="eighth"),key!AQ281,"")))</f>
        <v/>
      </c>
      <c r="BH55" s="223" t="str">
        <f>IF(AND($L$5="sixth"),key!AR81,IF(AND($L$5="Seventh"),key!AR181,IF(AND($L$5="eighth"),key!AR281,"")))</f>
        <v/>
      </c>
      <c r="BI55" s="223" t="str">
        <f>IF(AND($L$5="sixth"),key!AS81,IF(AND($L$5="Seventh"),key!AS181,IF(AND($L$5="eighth"),key!AS281,"")))</f>
        <v/>
      </c>
      <c r="BJ55" s="223" t="str">
        <f>IF(AND($L$5="sixth"),key!AU81,IF(AND($L$5="Seventh"),key!AU181,IF(AND($L$5="eighth"),key!AU281,"")))</f>
        <v/>
      </c>
      <c r="BK55" s="223" t="str">
        <f>IF(AND($L$5="sixth"),key!AV81,IF(AND($L$5="Seventh"),key!AV181,IF(AND($L$5="eighth"),key!AV281,"")))</f>
        <v/>
      </c>
      <c r="BL55" s="223" t="str">
        <f>IF(AND($L$5="sixth"),key!AW81,IF(AND($L$5="Seventh"),key!AW181,IF(AND($L$5="eighth"),key!AW281,"")))</f>
        <v/>
      </c>
      <c r="BM55" s="223" t="str">
        <f>IF(AND($L$5="sixth"),key!AY81,IF(AND($L$5="Seventh"),key!AY181,IF(AND($L$5="eighth"),key!AY281,"")))</f>
        <v/>
      </c>
      <c r="BN55" s="223" t="str">
        <f>IF(AND($L$5="sixth"),key!AZ81,IF(AND($L$5="Seventh"),key!AZ181,IF(AND($L$5="eighth"),key!AZ281,"")))</f>
        <v/>
      </c>
      <c r="BO55" s="223" t="str">
        <f>IF(AND($L$5="sixth"),key!BA81,IF(AND($L$5="Seventh"),key!BA181,IF(AND($L$5="eighth"),key!BA281,"")))</f>
        <v/>
      </c>
      <c r="BP55" s="223" t="str">
        <f>IF(AND($L$5="sixth"),key!BB81,IF(AND($L$5="Seventh"),key!BB181,IF(AND($L$5="eighth"),key!BB281,"")))</f>
        <v/>
      </c>
      <c r="BQ55" s="224" t="str">
        <f>IF(AND($L$5="sixth"),key!BC81,IF(AND($L$5="Seventh"),key!BC181,IF(AND($L$5="eighth"),key!BC281,"")))</f>
        <v/>
      </c>
    </row>
    <row r="56" spans="1:91" ht="15" customHeight="1">
      <c r="A56" s="221">
        <v>13</v>
      </c>
      <c r="B56" s="98" t="str">
        <f>IF(AND($L$5="sixth"),key!C21,IF(AND($L$5="Seventh"),key!C121,IF(AND($L$5="eighth"),key!C221,"")))</f>
        <v/>
      </c>
      <c r="C56" s="98" t="str">
        <f>IF(AND($L$5="sixth"),key!D21,IF(AND($L$5="Seventh"),key!D121,IF(AND($L$5="eighth"),key!D221,"")))</f>
        <v/>
      </c>
      <c r="D56" s="93" t="str">
        <f>IF(AND($L$5="sixth"),key!AE21,IF(AND($L$5="Seventh"),key!AE121,IF(AND($L$5="eighth"),key!AE221,"")))</f>
        <v>B</v>
      </c>
      <c r="E56" s="93">
        <f>IF(AND($L$5="sixth"),key!AF21,IF(AND($L$5="Seventh"),key!AF121,IF(AND($L$5="eighth"),key!AF221,"")))</f>
        <v>9</v>
      </c>
      <c r="F56" s="93" t="str">
        <f>IF(AND($L$5="sixth"),key!AG21,IF(AND($L$5="Seventh"),key!AG121,IF(AND($L$5="eighth"),key!AG221,"")))</f>
        <v/>
      </c>
      <c r="G56" s="93" t="str">
        <f>IF(AND($L$5="sixth"),key!AI21,IF(AND($L$5="Seventh"),key!AI121,IF(AND($L$5="eighth"),key!AI221,"")))</f>
        <v/>
      </c>
      <c r="H56" s="93">
        <f>IF(AND($L$5="sixth"),key!AJ21,IF(AND($L$5="Seventh"),key!AJ121,IF(AND($L$5="eighth"),key!AJ221,"")))</f>
        <v>10</v>
      </c>
      <c r="I56" s="93" t="str">
        <f>IF(AND($L$5="sixth"),key!AK21,IF(AND($L$5="Seventh"),key!AK121,IF(AND($L$5="eighth"),key!AK221,"")))</f>
        <v/>
      </c>
      <c r="J56" s="93" t="str">
        <f>IF(AND($L$5="sixth"),key!AM21,IF(AND($L$5="Seventh"),key!AM121,IF(AND($L$5="eighth"),key!AM221,"")))</f>
        <v/>
      </c>
      <c r="K56" s="93">
        <f>IF(AND($L$5="sixth"),key!AN21,IF(AND($L$5="Seventh"),key!AN121,IF(AND($L$5="eighth"),key!AN221,"")))</f>
        <v>47</v>
      </c>
      <c r="L56" s="93" t="str">
        <f>IF(AND($L$5="sixth"),key!AO21,IF(AND($L$5="Seventh"),key!AO121,IF(AND($L$5="eighth"),key!AO221,"")))</f>
        <v/>
      </c>
      <c r="M56" s="93" t="str">
        <f>IF(AND($L$5="sixth"),key!AQ21,IF(AND($L$5="Seventh"),key!AQ121,IF(AND($L$5="eighth"),key!AQ221,"")))</f>
        <v/>
      </c>
      <c r="N56" s="93">
        <f>IF(AND($L$5="sixth"),key!AR21,IF(AND($L$5="Seventh"),key!AR121,IF(AND($L$5="eighth"),key!AR221,"")))</f>
        <v>9</v>
      </c>
      <c r="O56" s="93" t="str">
        <f>IF(AND($L$5="sixth"),key!AS21,IF(AND($L$5="Seventh"),key!AS121,IF(AND($L$5="eighth"),key!AS221,"")))</f>
        <v/>
      </c>
      <c r="P56" s="93" t="str">
        <f>IF(AND($L$5="sixth"),key!AU21,IF(AND($L$5="Seventh"),key!AU121,IF(AND($L$5="eighth"),key!AU221,"")))</f>
        <v/>
      </c>
      <c r="Q56" s="93">
        <f>IF(AND($L$5="sixth"),key!AV21,IF(AND($L$5="Seventh"),key!AV121,IF(AND($L$5="eighth"),key!AV221,"")))</f>
        <v>69</v>
      </c>
      <c r="R56" s="93" t="str">
        <f>IF(AND($L$5="sixth"),key!AW21,IF(AND($L$5="Seventh"),key!AW121,IF(AND($L$5="eighth"),key!AW221,"")))</f>
        <v/>
      </c>
      <c r="S56" s="93" t="str">
        <f>IF(AND($L$5="sixth"),key!AY21,IF(AND($L$5="Seventh"),key!AY121,IF(AND($L$5="eighth"),key!AY221,"")))</f>
        <v/>
      </c>
      <c r="T56" s="93" t="str">
        <f>IF(AND($L$5="sixth"),key!AZ21,IF(AND($L$5="Seventh"),key!AZ121,IF(AND($L$5="eighth"),key!AZ221,"")))</f>
        <v/>
      </c>
      <c r="U56" s="93" t="str">
        <f>IF(AND($L$5="sixth"),key!BA21,IF(AND($L$5="Seventh"),key!BA121,IF(AND($L$5="eighth"),key!BA221,"")))</f>
        <v/>
      </c>
      <c r="V56" s="93" t="str">
        <f>IF(AND($L$5="sixth"),key!BB21,IF(AND($L$5="Seventh"),key!BB121,IF(AND($L$5="eighth"),key!BB221,"")))</f>
        <v/>
      </c>
      <c r="W56" s="231" t="str">
        <f>IF(AND($L$5="sixth"),key!BC21,IF(AND($L$5="Seventh"),key!BC121,IF(AND($L$5="eighth"),key!BC221,"")))</f>
        <v/>
      </c>
      <c r="X56" s="221">
        <v>46</v>
      </c>
      <c r="Y56" s="222" t="str">
        <f>IF(AND($L$5="sixth"),key!C54,IF(AND($L$5="Seventh"),key!C154,IF(AND($L$5="eighth"),key!C254,"")))</f>
        <v/>
      </c>
      <c r="Z56" s="222" t="str">
        <f>IF(AND($L$5="sixth"),key!D54,IF(AND($L$5="Seventh"),key!D154,IF(AND($L$5="eighth"),key!D254,"")))</f>
        <v/>
      </c>
      <c r="AA56" s="223" t="str">
        <f>IF(AND($L$5="sixth"),key!AE54,IF(AND($L$5="Seventh"),key!AE154,IF(AND($L$5="eighth"),key!AE254,"")))</f>
        <v/>
      </c>
      <c r="AB56" s="223" t="str">
        <f>IF(AND($L$5="sixth"),key!AF54,IF(AND($L$5="Seventh"),key!AF154,IF(AND($L$5="eighth"),key!AF254,"")))</f>
        <v/>
      </c>
      <c r="AC56" s="223" t="str">
        <f>IF(AND($L$5="sixth"),key!AG54,IF(AND($L$5="Seventh"),key!AG154,IF(AND($L$5="eighth"),key!AG254,"")))</f>
        <v/>
      </c>
      <c r="AD56" s="223" t="str">
        <f>IF(AND($L$5="sixth"),key!AI54,IF(AND($L$5="Seventh"),key!AI154,IF(AND($L$5="eighth"),key!AI254,"")))</f>
        <v/>
      </c>
      <c r="AE56" s="223" t="str">
        <f>IF(AND($L$5="sixth"),key!AJ54,IF(AND($L$5="Seventh"),key!AJ154,IF(AND($L$5="eighth"),key!AJ254,"")))</f>
        <v/>
      </c>
      <c r="AF56" s="223" t="str">
        <f>IF(AND($L$5="sixth"),key!AK54,IF(AND($L$5="Seventh"),key!AK154,IF(AND($L$5="eighth"),key!AK254,"")))</f>
        <v/>
      </c>
      <c r="AG56" s="223" t="str">
        <f>IF(AND($L$5="sixth"),key!AM54,IF(AND($L$5="Seventh"),key!AM154,IF(AND($L$5="eighth"),key!AM254,"")))</f>
        <v/>
      </c>
      <c r="AH56" s="223" t="str">
        <f>IF(AND($L$5="sixth"),key!AN54,IF(AND($L$5="Seventh"),key!AN154,IF(AND($L$5="eighth"),key!AN254,"")))</f>
        <v/>
      </c>
      <c r="AI56" s="223" t="str">
        <f>IF(AND($L$5="sixth"),key!AO54,IF(AND($L$5="Seventh"),key!AO154,IF(AND($L$5="eighth"),key!AO254,"")))</f>
        <v/>
      </c>
      <c r="AJ56" s="223" t="str">
        <f>IF(AND($L$5="sixth"),key!AQ54,IF(AND($L$5="Seventh"),key!AQ154,IF(AND($L$5="eighth"),key!AQ254,"")))</f>
        <v/>
      </c>
      <c r="AK56" s="223" t="str">
        <f>IF(AND($L$5="sixth"),key!AR54,IF(AND($L$5="Seventh"),key!AR154,IF(AND($L$5="eighth"),key!AR254,"")))</f>
        <v/>
      </c>
      <c r="AL56" s="223" t="str">
        <f>IF(AND($L$5="sixth"),key!AS54,IF(AND($L$5="Seventh"),key!AS154,IF(AND($L$5="eighth"),key!AS254,"")))</f>
        <v/>
      </c>
      <c r="AM56" s="223" t="str">
        <f>IF(AND($L$5="sixth"),key!AU54,IF(AND($L$5="Seventh"),key!AU154,IF(AND($L$5="eighth"),key!AU254,"")))</f>
        <v/>
      </c>
      <c r="AN56" s="223" t="str">
        <f>IF(AND($L$5="sixth"),key!AV54,IF(AND($L$5="Seventh"),key!AV154,IF(AND($L$5="eighth"),key!AV254,"")))</f>
        <v/>
      </c>
      <c r="AO56" s="223" t="str">
        <f>IF(AND($L$5="sixth"),key!AW54,IF(AND($L$5="Seventh"),key!AW154,IF(AND($L$5="eighth"),key!AW254,"")))</f>
        <v/>
      </c>
      <c r="AP56" s="223" t="str">
        <f>IF(AND($L$5="sixth"),key!AY54,IF(AND($L$5="Seventh"),key!AY154,IF(AND($L$5="eighth"),key!AY254,"")))</f>
        <v/>
      </c>
      <c r="AQ56" s="223" t="str">
        <f>IF(AND($L$5="sixth"),key!AZ54,IF(AND($L$5="Seventh"),key!AZ154,IF(AND($L$5="eighth"),key!AZ254,"")))</f>
        <v/>
      </c>
      <c r="AR56" s="223" t="str">
        <f>IF(AND($L$5="sixth"),key!BA54,IF(AND($L$5="Seventh"),key!BA154,IF(AND($L$5="eighth"),key!BA254,"")))</f>
        <v/>
      </c>
      <c r="AS56" s="223" t="str">
        <f>IF(AND($L$5="sixth"),key!BB54,IF(AND($L$5="Seventh"),key!BB154,IF(AND($L$5="eighth"),key!BB254,"")))</f>
        <v/>
      </c>
      <c r="AT56" s="224" t="str">
        <f>IF(AND($L$5="sixth"),key!BC54,IF(AND($L$5="Seventh"),key!BC154,IF(AND($L$5="eighth"),key!BC254,"")))</f>
        <v/>
      </c>
      <c r="AU56" s="225">
        <v>74</v>
      </c>
      <c r="AV56" s="226" t="str">
        <f>IF(AND($L$5="sixth"),key!C82,IF(AND($L$5="Seventh"),key!C182,IF(AND($L$5="eighth"),key!C282,"")))</f>
        <v/>
      </c>
      <c r="AW56" s="226" t="str">
        <f>IF(AND($L$5="sixth"),key!D82,IF(AND($L$5="Seventh"),key!D182,IF(AND($L$5="eighth"),key!D282,"")))</f>
        <v/>
      </c>
      <c r="AX56" s="223" t="str">
        <f>IF(AND($L$5="sixth"),key!AE82,IF(AND($L$5="Seventh"),key!AE182,IF(AND($L$5="eighth"),key!AE282,"")))</f>
        <v/>
      </c>
      <c r="AY56" s="223" t="str">
        <f>IF(AND($L$5="sixth"),key!AF82,IF(AND($L$5="Seventh"),key!AF182,IF(AND($L$5="eighth"),key!AF282,"")))</f>
        <v/>
      </c>
      <c r="AZ56" s="223" t="str">
        <f>IF(AND($L$5="sixth"),key!AG82,IF(AND($L$5="Seventh"),key!AG182,IF(AND($L$5="eighth"),key!AG282,"")))</f>
        <v/>
      </c>
      <c r="BA56" s="223" t="str">
        <f>IF(AND($L$5="sixth"),key!AI82,IF(AND($L$5="Seventh"),key!AI182,IF(AND($L$5="eighth"),key!AI282,"")))</f>
        <v/>
      </c>
      <c r="BB56" s="223" t="str">
        <f>IF(AND($L$5="sixth"),key!AJ82,IF(AND($L$5="Seventh"),key!AJ182,IF(AND($L$5="eighth"),key!AJ282,"")))</f>
        <v/>
      </c>
      <c r="BC56" s="223" t="str">
        <f>IF(AND($L$5="sixth"),key!AK82,IF(AND($L$5="Seventh"),key!AK182,IF(AND($L$5="eighth"),key!AK282,"")))</f>
        <v/>
      </c>
      <c r="BD56" s="223" t="str">
        <f>IF(AND($L$5="sixth"),key!AM82,IF(AND($L$5="Seventh"),key!AM182,IF(AND($L$5="eighth"),key!AM282,"")))</f>
        <v/>
      </c>
      <c r="BE56" s="223" t="str">
        <f>IF(AND($L$5="sixth"),key!AN82,IF(AND($L$5="Seventh"),key!AN182,IF(AND($L$5="eighth"),key!AN282,"")))</f>
        <v/>
      </c>
      <c r="BF56" s="223" t="str">
        <f>IF(AND($L$5="sixth"),key!AO82,IF(AND($L$5="Seventh"),key!AO182,IF(AND($L$5="eighth"),key!AO282,"")))</f>
        <v/>
      </c>
      <c r="BG56" s="223" t="str">
        <f>IF(AND($L$5="sixth"),key!AQ82,IF(AND($L$5="Seventh"),key!AQ182,IF(AND($L$5="eighth"),key!AQ282,"")))</f>
        <v/>
      </c>
      <c r="BH56" s="223" t="str">
        <f>IF(AND($L$5="sixth"),key!AR82,IF(AND($L$5="Seventh"),key!AR182,IF(AND($L$5="eighth"),key!AR282,"")))</f>
        <v/>
      </c>
      <c r="BI56" s="223" t="str">
        <f>IF(AND($L$5="sixth"),key!AS82,IF(AND($L$5="Seventh"),key!AS182,IF(AND($L$5="eighth"),key!AS282,"")))</f>
        <v/>
      </c>
      <c r="BJ56" s="223" t="str">
        <f>IF(AND($L$5="sixth"),key!AU82,IF(AND($L$5="Seventh"),key!AU182,IF(AND($L$5="eighth"),key!AU282,"")))</f>
        <v/>
      </c>
      <c r="BK56" s="223" t="str">
        <f>IF(AND($L$5="sixth"),key!AV82,IF(AND($L$5="Seventh"),key!AV182,IF(AND($L$5="eighth"),key!AV282,"")))</f>
        <v/>
      </c>
      <c r="BL56" s="223" t="str">
        <f>IF(AND($L$5="sixth"),key!AW82,IF(AND($L$5="Seventh"),key!AW182,IF(AND($L$5="eighth"),key!AW282,"")))</f>
        <v/>
      </c>
      <c r="BM56" s="223" t="str">
        <f>IF(AND($L$5="sixth"),key!AY82,IF(AND($L$5="Seventh"),key!AY182,IF(AND($L$5="eighth"),key!AY282,"")))</f>
        <v/>
      </c>
      <c r="BN56" s="223" t="str">
        <f>IF(AND($L$5="sixth"),key!AZ82,IF(AND($L$5="Seventh"),key!AZ182,IF(AND($L$5="eighth"),key!AZ282,"")))</f>
        <v/>
      </c>
      <c r="BO56" s="223" t="str">
        <f>IF(AND($L$5="sixth"),key!BA82,IF(AND($L$5="Seventh"),key!BA182,IF(AND($L$5="eighth"),key!BA282,"")))</f>
        <v/>
      </c>
      <c r="BP56" s="223" t="str">
        <f>IF(AND($L$5="sixth"),key!BB82,IF(AND($L$5="Seventh"),key!BB182,IF(AND($L$5="eighth"),key!BB282,"")))</f>
        <v/>
      </c>
      <c r="BQ56" s="224" t="str">
        <f>IF(AND($L$5="sixth"),key!BC82,IF(AND($L$5="Seventh"),key!BC182,IF(AND($L$5="eighth"),key!BC282,"")))</f>
        <v/>
      </c>
    </row>
    <row r="57" spans="1:91" ht="15" customHeight="1">
      <c r="A57" s="221">
        <v>14</v>
      </c>
      <c r="B57" s="98" t="str">
        <f>IF(AND($L$5="sixth"),key!C22,IF(AND($L$5="Seventh"),key!C122,IF(AND($L$5="eighth"),key!C222,"")))</f>
        <v/>
      </c>
      <c r="C57" s="98" t="str">
        <f>IF(AND($L$5="sixth"),key!D22,IF(AND($L$5="Seventh"),key!D122,IF(AND($L$5="eighth"),key!D222,"")))</f>
        <v/>
      </c>
      <c r="D57" s="93" t="str">
        <f>IF(AND($L$5="sixth"),key!AE22,IF(AND($L$5="Seventh"),key!AE122,IF(AND($L$5="eighth"),key!AE222,"")))</f>
        <v>C</v>
      </c>
      <c r="E57" s="93">
        <f>IF(AND($L$5="sixth"),key!AF22,IF(AND($L$5="Seventh"),key!AF122,IF(AND($L$5="eighth"),key!AF222,"")))</f>
        <v>7</v>
      </c>
      <c r="F57" s="93" t="str">
        <f>IF(AND($L$5="sixth"),key!AG22,IF(AND($L$5="Seventh"),key!AG122,IF(AND($L$5="eighth"),key!AG222,"")))</f>
        <v/>
      </c>
      <c r="G57" s="93" t="str">
        <f>IF(AND($L$5="sixth"),key!AI22,IF(AND($L$5="Seventh"),key!AI122,IF(AND($L$5="eighth"),key!AI222,"")))</f>
        <v/>
      </c>
      <c r="H57" s="93" t="str">
        <f>IF(AND($L$5="sixth"),key!AJ22,IF(AND($L$5="Seventh"),key!AJ122,IF(AND($L$5="eighth"),key!AJ222,"")))</f>
        <v/>
      </c>
      <c r="I57" s="93" t="str">
        <f>IF(AND($L$5="sixth"),key!AK22,IF(AND($L$5="Seventh"),key!AK122,IF(AND($L$5="eighth"),key!AK222,"")))</f>
        <v/>
      </c>
      <c r="J57" s="93" t="str">
        <f>IF(AND($L$5="sixth"),key!AM22,IF(AND($L$5="Seventh"),key!AM122,IF(AND($L$5="eighth"),key!AM222,"")))</f>
        <v/>
      </c>
      <c r="K57" s="93">
        <f>IF(AND($L$5="sixth"),key!AN22,IF(AND($L$5="Seventh"),key!AN122,IF(AND($L$5="eighth"),key!AN222,"")))</f>
        <v>25</v>
      </c>
      <c r="L57" s="93" t="str">
        <f>IF(AND($L$5="sixth"),key!AO22,IF(AND($L$5="Seventh"),key!AO122,IF(AND($L$5="eighth"),key!AO222,"")))</f>
        <v/>
      </c>
      <c r="M57" s="93" t="str">
        <f>IF(AND($L$5="sixth"),key!AQ22,IF(AND($L$5="Seventh"),key!AQ122,IF(AND($L$5="eighth"),key!AQ222,"")))</f>
        <v/>
      </c>
      <c r="N57" s="93">
        <f>IF(AND($L$5="sixth"),key!AR22,IF(AND($L$5="Seventh"),key!AR122,IF(AND($L$5="eighth"),key!AR222,"")))</f>
        <v>7</v>
      </c>
      <c r="O57" s="93" t="str">
        <f>IF(AND($L$5="sixth"),key!AS22,IF(AND($L$5="Seventh"),key!AS122,IF(AND($L$5="eighth"),key!AS222,"")))</f>
        <v/>
      </c>
      <c r="P57" s="93" t="str">
        <f>IF(AND($L$5="sixth"),key!AU22,IF(AND($L$5="Seventh"),key!AU122,IF(AND($L$5="eighth"),key!AU222,"")))</f>
        <v/>
      </c>
      <c r="Q57" s="93">
        <f>IF(AND($L$5="sixth"),key!AV22,IF(AND($L$5="Seventh"),key!AV122,IF(AND($L$5="eighth"),key!AV222,"")))</f>
        <v>40</v>
      </c>
      <c r="R57" s="93" t="str">
        <f>IF(AND($L$5="sixth"),key!AW22,IF(AND($L$5="Seventh"),key!AW122,IF(AND($L$5="eighth"),key!AW222,"")))</f>
        <v/>
      </c>
      <c r="S57" s="93" t="str">
        <f>IF(AND($L$5="sixth"),key!AY22,IF(AND($L$5="Seventh"),key!AY122,IF(AND($L$5="eighth"),key!AY222,"")))</f>
        <v/>
      </c>
      <c r="T57" s="93" t="str">
        <f>IF(AND($L$5="sixth"),key!AZ22,IF(AND($L$5="Seventh"),key!AZ122,IF(AND($L$5="eighth"),key!AZ222,"")))</f>
        <v/>
      </c>
      <c r="U57" s="93" t="str">
        <f>IF(AND($L$5="sixth"),key!BA22,IF(AND($L$5="Seventh"),key!BA122,IF(AND($L$5="eighth"),key!BA222,"")))</f>
        <v/>
      </c>
      <c r="V57" s="93" t="str">
        <f>IF(AND($L$5="sixth"),key!BB22,IF(AND($L$5="Seventh"),key!BB122,IF(AND($L$5="eighth"),key!BB222,"")))</f>
        <v/>
      </c>
      <c r="W57" s="231" t="str">
        <f>IF(AND($L$5="sixth"),key!BC22,IF(AND($L$5="Seventh"),key!BC122,IF(AND($L$5="eighth"),key!BC222,"")))</f>
        <v/>
      </c>
      <c r="X57" s="221">
        <v>47</v>
      </c>
      <c r="Y57" s="222" t="str">
        <f>IF(AND($L$5="sixth"),key!C55,IF(AND($L$5="Seventh"),key!C155,IF(AND($L$5="eighth"),key!C255,"")))</f>
        <v/>
      </c>
      <c r="Z57" s="222" t="str">
        <f>IF(AND($L$5="sixth"),key!D55,IF(AND($L$5="Seventh"),key!D155,IF(AND($L$5="eighth"),key!D255,"")))</f>
        <v/>
      </c>
      <c r="AA57" s="223" t="str">
        <f>IF(AND($L$5="sixth"),key!AE55,IF(AND($L$5="Seventh"),key!AE155,IF(AND($L$5="eighth"),key!AE255,"")))</f>
        <v/>
      </c>
      <c r="AB57" s="223" t="str">
        <f>IF(AND($L$5="sixth"),key!AF55,IF(AND($L$5="Seventh"),key!AF155,IF(AND($L$5="eighth"),key!AF255,"")))</f>
        <v/>
      </c>
      <c r="AC57" s="223" t="str">
        <f>IF(AND($L$5="sixth"),key!AG55,IF(AND($L$5="Seventh"),key!AG155,IF(AND($L$5="eighth"),key!AG255,"")))</f>
        <v/>
      </c>
      <c r="AD57" s="223" t="str">
        <f>IF(AND($L$5="sixth"),key!AI55,IF(AND($L$5="Seventh"),key!AI155,IF(AND($L$5="eighth"),key!AI255,"")))</f>
        <v/>
      </c>
      <c r="AE57" s="223" t="str">
        <f>IF(AND($L$5="sixth"),key!AJ55,IF(AND($L$5="Seventh"),key!AJ155,IF(AND($L$5="eighth"),key!AJ255,"")))</f>
        <v/>
      </c>
      <c r="AF57" s="223" t="str">
        <f>IF(AND($L$5="sixth"),key!AK55,IF(AND($L$5="Seventh"),key!AK155,IF(AND($L$5="eighth"),key!AK255,"")))</f>
        <v/>
      </c>
      <c r="AG57" s="223" t="str">
        <f>IF(AND($L$5="sixth"),key!AM55,IF(AND($L$5="Seventh"),key!AM155,IF(AND($L$5="eighth"),key!AM255,"")))</f>
        <v/>
      </c>
      <c r="AH57" s="223" t="str">
        <f>IF(AND($L$5="sixth"),key!AN55,IF(AND($L$5="Seventh"),key!AN155,IF(AND($L$5="eighth"),key!AN255,"")))</f>
        <v/>
      </c>
      <c r="AI57" s="223" t="str">
        <f>IF(AND($L$5="sixth"),key!AO55,IF(AND($L$5="Seventh"),key!AO155,IF(AND($L$5="eighth"),key!AO255,"")))</f>
        <v/>
      </c>
      <c r="AJ57" s="223" t="str">
        <f>IF(AND($L$5="sixth"),key!AQ55,IF(AND($L$5="Seventh"),key!AQ155,IF(AND($L$5="eighth"),key!AQ255,"")))</f>
        <v/>
      </c>
      <c r="AK57" s="223" t="str">
        <f>IF(AND($L$5="sixth"),key!AR55,IF(AND($L$5="Seventh"),key!AR155,IF(AND($L$5="eighth"),key!AR255,"")))</f>
        <v/>
      </c>
      <c r="AL57" s="223" t="str">
        <f>IF(AND($L$5="sixth"),key!AS55,IF(AND($L$5="Seventh"),key!AS155,IF(AND($L$5="eighth"),key!AS255,"")))</f>
        <v/>
      </c>
      <c r="AM57" s="223" t="str">
        <f>IF(AND($L$5="sixth"),key!AU55,IF(AND($L$5="Seventh"),key!AU155,IF(AND($L$5="eighth"),key!AU255,"")))</f>
        <v/>
      </c>
      <c r="AN57" s="223" t="str">
        <f>IF(AND($L$5="sixth"),key!AV55,IF(AND($L$5="Seventh"),key!AV155,IF(AND($L$5="eighth"),key!AV255,"")))</f>
        <v/>
      </c>
      <c r="AO57" s="223" t="str">
        <f>IF(AND($L$5="sixth"),key!AW55,IF(AND($L$5="Seventh"),key!AW155,IF(AND($L$5="eighth"),key!AW255,"")))</f>
        <v/>
      </c>
      <c r="AP57" s="223" t="str">
        <f>IF(AND($L$5="sixth"),key!AY55,IF(AND($L$5="Seventh"),key!AY155,IF(AND($L$5="eighth"),key!AY255,"")))</f>
        <v/>
      </c>
      <c r="AQ57" s="223" t="str">
        <f>IF(AND($L$5="sixth"),key!AZ55,IF(AND($L$5="Seventh"),key!AZ155,IF(AND($L$5="eighth"),key!AZ255,"")))</f>
        <v/>
      </c>
      <c r="AR57" s="223" t="str">
        <f>IF(AND($L$5="sixth"),key!BA55,IF(AND($L$5="Seventh"),key!BA155,IF(AND($L$5="eighth"),key!BA255,"")))</f>
        <v/>
      </c>
      <c r="AS57" s="223" t="str">
        <f>IF(AND($L$5="sixth"),key!BB55,IF(AND($L$5="Seventh"),key!BB155,IF(AND($L$5="eighth"),key!BB255,"")))</f>
        <v/>
      </c>
      <c r="AT57" s="224" t="str">
        <f>IF(AND($L$5="sixth"),key!BC55,IF(AND($L$5="Seventh"),key!BC155,IF(AND($L$5="eighth"),key!BC255,"")))</f>
        <v/>
      </c>
      <c r="AU57" s="225">
        <v>75</v>
      </c>
      <c r="AV57" s="226" t="str">
        <f>IF(AND($L$5="sixth"),key!C83,IF(AND($L$5="Seventh"),key!C183,IF(AND($L$5="eighth"),key!C283,"")))</f>
        <v/>
      </c>
      <c r="AW57" s="226" t="str">
        <f>IF(AND($L$5="sixth"),key!D83,IF(AND($L$5="Seventh"),key!D183,IF(AND($L$5="eighth"),key!D283,"")))</f>
        <v/>
      </c>
      <c r="AX57" s="223" t="str">
        <f>IF(AND($L$5="sixth"),key!AE83,IF(AND($L$5="Seventh"),key!AE183,IF(AND($L$5="eighth"),key!AE283,"")))</f>
        <v/>
      </c>
      <c r="AY57" s="223" t="str">
        <f>IF(AND($L$5="sixth"),key!AF83,IF(AND($L$5="Seventh"),key!AF183,IF(AND($L$5="eighth"),key!AF283,"")))</f>
        <v/>
      </c>
      <c r="AZ57" s="223" t="str">
        <f>IF(AND($L$5="sixth"),key!AG83,IF(AND($L$5="Seventh"),key!AG183,IF(AND($L$5="eighth"),key!AG283,"")))</f>
        <v/>
      </c>
      <c r="BA57" s="223" t="str">
        <f>IF(AND($L$5="sixth"),key!AI83,IF(AND($L$5="Seventh"),key!AI183,IF(AND($L$5="eighth"),key!AI283,"")))</f>
        <v/>
      </c>
      <c r="BB57" s="223" t="str">
        <f>IF(AND($L$5="sixth"),key!AJ83,IF(AND($L$5="Seventh"),key!AJ183,IF(AND($L$5="eighth"),key!AJ283,"")))</f>
        <v/>
      </c>
      <c r="BC57" s="223" t="str">
        <f>IF(AND($L$5="sixth"),key!AK83,IF(AND($L$5="Seventh"),key!AK183,IF(AND($L$5="eighth"),key!AK283,"")))</f>
        <v/>
      </c>
      <c r="BD57" s="223" t="str">
        <f>IF(AND($L$5="sixth"),key!AM83,IF(AND($L$5="Seventh"),key!AM183,IF(AND($L$5="eighth"),key!AM283,"")))</f>
        <v/>
      </c>
      <c r="BE57" s="223" t="str">
        <f>IF(AND($L$5="sixth"),key!AN83,IF(AND($L$5="Seventh"),key!AN183,IF(AND($L$5="eighth"),key!AN283,"")))</f>
        <v/>
      </c>
      <c r="BF57" s="223" t="str">
        <f>IF(AND($L$5="sixth"),key!AO83,IF(AND($L$5="Seventh"),key!AO183,IF(AND($L$5="eighth"),key!AO283,"")))</f>
        <v/>
      </c>
      <c r="BG57" s="223" t="str">
        <f>IF(AND($L$5="sixth"),key!AQ83,IF(AND($L$5="Seventh"),key!AQ183,IF(AND($L$5="eighth"),key!AQ283,"")))</f>
        <v/>
      </c>
      <c r="BH57" s="223" t="str">
        <f>IF(AND($L$5="sixth"),key!AR83,IF(AND($L$5="Seventh"),key!AR183,IF(AND($L$5="eighth"),key!AR283,"")))</f>
        <v/>
      </c>
      <c r="BI57" s="223" t="str">
        <f>IF(AND($L$5="sixth"),key!AS83,IF(AND($L$5="Seventh"),key!AS183,IF(AND($L$5="eighth"),key!AS283,"")))</f>
        <v/>
      </c>
      <c r="BJ57" s="223" t="str">
        <f>IF(AND($L$5="sixth"),key!AU83,IF(AND($L$5="Seventh"),key!AU183,IF(AND($L$5="eighth"),key!AU283,"")))</f>
        <v/>
      </c>
      <c r="BK57" s="223" t="str">
        <f>IF(AND($L$5="sixth"),key!AV83,IF(AND($L$5="Seventh"),key!AV183,IF(AND($L$5="eighth"),key!AV283,"")))</f>
        <v/>
      </c>
      <c r="BL57" s="223" t="str">
        <f>IF(AND($L$5="sixth"),key!AW83,IF(AND($L$5="Seventh"),key!AW183,IF(AND($L$5="eighth"),key!AW283,"")))</f>
        <v/>
      </c>
      <c r="BM57" s="223" t="str">
        <f>IF(AND($L$5="sixth"),key!AY83,IF(AND($L$5="Seventh"),key!AY183,IF(AND($L$5="eighth"),key!AY283,"")))</f>
        <v/>
      </c>
      <c r="BN57" s="223" t="str">
        <f>IF(AND($L$5="sixth"),key!AZ83,IF(AND($L$5="Seventh"),key!AZ183,IF(AND($L$5="eighth"),key!AZ283,"")))</f>
        <v/>
      </c>
      <c r="BO57" s="223" t="str">
        <f>IF(AND($L$5="sixth"),key!BA83,IF(AND($L$5="Seventh"),key!BA183,IF(AND($L$5="eighth"),key!BA283,"")))</f>
        <v/>
      </c>
      <c r="BP57" s="223" t="str">
        <f>IF(AND($L$5="sixth"),key!BB83,IF(AND($L$5="Seventh"),key!BB183,IF(AND($L$5="eighth"),key!BB283,"")))</f>
        <v/>
      </c>
      <c r="BQ57" s="224" t="str">
        <f>IF(AND($L$5="sixth"),key!BC83,IF(AND($L$5="Seventh"),key!BC183,IF(AND($L$5="eighth"),key!BC283,"")))</f>
        <v/>
      </c>
    </row>
    <row r="58" spans="1:91" ht="15" customHeight="1">
      <c r="A58" s="221">
        <v>15</v>
      </c>
      <c r="B58" s="98" t="str">
        <f>IF(AND($L$5="sixth"),key!C23,IF(AND($L$5="Seventh"),key!C123,IF(AND($L$5="eighth"),key!C223,"")))</f>
        <v/>
      </c>
      <c r="C58" s="98" t="str">
        <f>IF(AND($L$5="sixth"),key!D23,IF(AND($L$5="Seventh"),key!D123,IF(AND($L$5="eighth"),key!D223,"")))</f>
        <v/>
      </c>
      <c r="D58" s="93" t="str">
        <f>IF(AND($L$5="sixth"),key!AE23,IF(AND($L$5="Seventh"),key!AE123,IF(AND($L$5="eighth"),key!AE223,"")))</f>
        <v>A</v>
      </c>
      <c r="E58" s="93">
        <f>IF(AND($L$5="sixth"),key!AF23,IF(AND($L$5="Seventh"),key!AF123,IF(AND($L$5="eighth"),key!AF223,"")))</f>
        <v>10</v>
      </c>
      <c r="F58" s="93" t="str">
        <f>IF(AND($L$5="sixth"),key!AG23,IF(AND($L$5="Seventh"),key!AG123,IF(AND($L$5="eighth"),key!AG223,"")))</f>
        <v/>
      </c>
      <c r="G58" s="93" t="str">
        <f>IF(AND($L$5="sixth"),key!AI23,IF(AND($L$5="Seventh"),key!AI123,IF(AND($L$5="eighth"),key!AI223,"")))</f>
        <v/>
      </c>
      <c r="H58" s="93">
        <f>IF(AND($L$5="sixth"),key!AJ23,IF(AND($L$5="Seventh"),key!AJ123,IF(AND($L$5="eighth"),key!AJ223,"")))</f>
        <v>7</v>
      </c>
      <c r="I58" s="93" t="str">
        <f>IF(AND($L$5="sixth"),key!AK23,IF(AND($L$5="Seventh"),key!AK123,IF(AND($L$5="eighth"),key!AK223,"")))</f>
        <v/>
      </c>
      <c r="J58" s="93" t="str">
        <f>IF(AND($L$5="sixth"),key!AM23,IF(AND($L$5="Seventh"),key!AM123,IF(AND($L$5="eighth"),key!AM223,"")))</f>
        <v/>
      </c>
      <c r="K58" s="93">
        <f>IF(AND($L$5="sixth"),key!AN23,IF(AND($L$5="Seventh"),key!AN123,IF(AND($L$5="eighth"),key!AN223,"")))</f>
        <v>66</v>
      </c>
      <c r="L58" s="93" t="str">
        <f>IF(AND($L$5="sixth"),key!AO23,IF(AND($L$5="Seventh"),key!AO123,IF(AND($L$5="eighth"),key!AO223,"")))</f>
        <v/>
      </c>
      <c r="M58" s="93" t="str">
        <f>IF(AND($L$5="sixth"),key!AQ23,IF(AND($L$5="Seventh"),key!AQ123,IF(AND($L$5="eighth"),key!AQ223,"")))</f>
        <v/>
      </c>
      <c r="N58" s="93">
        <f>IF(AND($L$5="sixth"),key!AR23,IF(AND($L$5="Seventh"),key!AR123,IF(AND($L$5="eighth"),key!AR223,"")))</f>
        <v>10</v>
      </c>
      <c r="O58" s="93" t="str">
        <f>IF(AND($L$5="sixth"),key!AS23,IF(AND($L$5="Seventh"),key!AS123,IF(AND($L$5="eighth"),key!AS223,"")))</f>
        <v/>
      </c>
      <c r="P58" s="93" t="str">
        <f>IF(AND($L$5="sixth"),key!AU23,IF(AND($L$5="Seventh"),key!AU123,IF(AND($L$5="eighth"),key!AU223,"")))</f>
        <v/>
      </c>
      <c r="Q58" s="93">
        <f>IF(AND($L$5="sixth"),key!AV23,IF(AND($L$5="Seventh"),key!AV123,IF(AND($L$5="eighth"),key!AV223,"")))</f>
        <v>97</v>
      </c>
      <c r="R58" s="93" t="str">
        <f>IF(AND($L$5="sixth"),key!AW23,IF(AND($L$5="Seventh"),key!AW123,IF(AND($L$5="eighth"),key!AW223,"")))</f>
        <v/>
      </c>
      <c r="S58" s="93" t="str">
        <f>IF(AND($L$5="sixth"),key!AY23,IF(AND($L$5="Seventh"),key!AY123,IF(AND($L$5="eighth"),key!AY223,"")))</f>
        <v/>
      </c>
      <c r="T58" s="93" t="str">
        <f>IF(AND($L$5="sixth"),key!AZ23,IF(AND($L$5="Seventh"),key!AZ123,IF(AND($L$5="eighth"),key!AZ223,"")))</f>
        <v/>
      </c>
      <c r="U58" s="93" t="str">
        <f>IF(AND($L$5="sixth"),key!BA23,IF(AND($L$5="Seventh"),key!BA123,IF(AND($L$5="eighth"),key!BA223,"")))</f>
        <v/>
      </c>
      <c r="V58" s="93" t="str">
        <f>IF(AND($L$5="sixth"),key!BB23,IF(AND($L$5="Seventh"),key!BB123,IF(AND($L$5="eighth"),key!BB223,"")))</f>
        <v/>
      </c>
      <c r="W58" s="231" t="str">
        <f>IF(AND($L$5="sixth"),key!BC23,IF(AND($L$5="Seventh"),key!BC123,IF(AND($L$5="eighth"),key!BC223,"")))</f>
        <v/>
      </c>
      <c r="X58" s="221">
        <v>48</v>
      </c>
      <c r="Y58" s="222" t="str">
        <f>IF(AND($L$5="sixth"),key!C56,IF(AND($L$5="Seventh"),key!C156,IF(AND($L$5="eighth"),key!C256,"")))</f>
        <v/>
      </c>
      <c r="Z58" s="222" t="str">
        <f>IF(AND($L$5="sixth"),key!D56,IF(AND($L$5="Seventh"),key!D156,IF(AND($L$5="eighth"),key!D256,"")))</f>
        <v/>
      </c>
      <c r="AA58" s="223" t="str">
        <f>IF(AND($L$5="sixth"),key!AE56,IF(AND($L$5="Seventh"),key!AE156,IF(AND($L$5="eighth"),key!AE256,"")))</f>
        <v/>
      </c>
      <c r="AB58" s="223" t="str">
        <f>IF(AND($L$5="sixth"),key!AF56,IF(AND($L$5="Seventh"),key!AF156,IF(AND($L$5="eighth"),key!AF256,"")))</f>
        <v/>
      </c>
      <c r="AC58" s="223" t="str">
        <f>IF(AND($L$5="sixth"),key!AG56,IF(AND($L$5="Seventh"),key!AG156,IF(AND($L$5="eighth"),key!AG256,"")))</f>
        <v/>
      </c>
      <c r="AD58" s="223" t="str">
        <f>IF(AND($L$5="sixth"),key!AI56,IF(AND($L$5="Seventh"),key!AI156,IF(AND($L$5="eighth"),key!AI256,"")))</f>
        <v/>
      </c>
      <c r="AE58" s="223" t="str">
        <f>IF(AND($L$5="sixth"),key!AJ56,IF(AND($L$5="Seventh"),key!AJ156,IF(AND($L$5="eighth"),key!AJ256,"")))</f>
        <v/>
      </c>
      <c r="AF58" s="223" t="str">
        <f>IF(AND($L$5="sixth"),key!AK56,IF(AND($L$5="Seventh"),key!AK156,IF(AND($L$5="eighth"),key!AK256,"")))</f>
        <v/>
      </c>
      <c r="AG58" s="223" t="str">
        <f>IF(AND($L$5="sixth"),key!AM56,IF(AND($L$5="Seventh"),key!AM156,IF(AND($L$5="eighth"),key!AM256,"")))</f>
        <v/>
      </c>
      <c r="AH58" s="223" t="str">
        <f>IF(AND($L$5="sixth"),key!AN56,IF(AND($L$5="Seventh"),key!AN156,IF(AND($L$5="eighth"),key!AN256,"")))</f>
        <v/>
      </c>
      <c r="AI58" s="223" t="str">
        <f>IF(AND($L$5="sixth"),key!AO56,IF(AND($L$5="Seventh"),key!AO156,IF(AND($L$5="eighth"),key!AO256,"")))</f>
        <v/>
      </c>
      <c r="AJ58" s="223" t="str">
        <f>IF(AND($L$5="sixth"),key!AQ56,IF(AND($L$5="Seventh"),key!AQ156,IF(AND($L$5="eighth"),key!AQ256,"")))</f>
        <v/>
      </c>
      <c r="AK58" s="223" t="str">
        <f>IF(AND($L$5="sixth"),key!AR56,IF(AND($L$5="Seventh"),key!AR156,IF(AND($L$5="eighth"),key!AR256,"")))</f>
        <v/>
      </c>
      <c r="AL58" s="223" t="str">
        <f>IF(AND($L$5="sixth"),key!AS56,IF(AND($L$5="Seventh"),key!AS156,IF(AND($L$5="eighth"),key!AS256,"")))</f>
        <v/>
      </c>
      <c r="AM58" s="223" t="str">
        <f>IF(AND($L$5="sixth"),key!AU56,IF(AND($L$5="Seventh"),key!AU156,IF(AND($L$5="eighth"),key!AU256,"")))</f>
        <v/>
      </c>
      <c r="AN58" s="223" t="str">
        <f>IF(AND($L$5="sixth"),key!AV56,IF(AND($L$5="Seventh"),key!AV156,IF(AND($L$5="eighth"),key!AV256,"")))</f>
        <v/>
      </c>
      <c r="AO58" s="223" t="str">
        <f>IF(AND($L$5="sixth"),key!AW56,IF(AND($L$5="Seventh"),key!AW156,IF(AND($L$5="eighth"),key!AW256,"")))</f>
        <v/>
      </c>
      <c r="AP58" s="223" t="str">
        <f>IF(AND($L$5="sixth"),key!AY56,IF(AND($L$5="Seventh"),key!AY156,IF(AND($L$5="eighth"),key!AY256,"")))</f>
        <v/>
      </c>
      <c r="AQ58" s="223" t="str">
        <f>IF(AND($L$5="sixth"),key!AZ56,IF(AND($L$5="Seventh"),key!AZ156,IF(AND($L$5="eighth"),key!AZ256,"")))</f>
        <v/>
      </c>
      <c r="AR58" s="223" t="str">
        <f>IF(AND($L$5="sixth"),key!BA56,IF(AND($L$5="Seventh"),key!BA156,IF(AND($L$5="eighth"),key!BA256,"")))</f>
        <v/>
      </c>
      <c r="AS58" s="223" t="str">
        <f>IF(AND($L$5="sixth"),key!BB56,IF(AND($L$5="Seventh"),key!BB156,IF(AND($L$5="eighth"),key!BB256,"")))</f>
        <v/>
      </c>
      <c r="AT58" s="224" t="str">
        <f>IF(AND($L$5="sixth"),key!BC56,IF(AND($L$5="Seventh"),key!BC156,IF(AND($L$5="eighth"),key!BC256,"")))</f>
        <v/>
      </c>
      <c r="AU58" s="225">
        <v>76</v>
      </c>
      <c r="AV58" s="226" t="str">
        <f>IF(AND($L$5="sixth"),key!C84,IF(AND($L$5="Seventh"),key!C184,IF(AND($L$5="eighth"),key!C284,"")))</f>
        <v/>
      </c>
      <c r="AW58" s="226" t="str">
        <f>IF(AND($L$5="sixth"),key!D84,IF(AND($L$5="Seventh"),key!D184,IF(AND($L$5="eighth"),key!D284,"")))</f>
        <v/>
      </c>
      <c r="AX58" s="223" t="str">
        <f>IF(AND($L$5="sixth"),key!AE84,IF(AND($L$5="Seventh"),key!AE184,IF(AND($L$5="eighth"),key!AE284,"")))</f>
        <v/>
      </c>
      <c r="AY58" s="223" t="str">
        <f>IF(AND($L$5="sixth"),key!AF84,IF(AND($L$5="Seventh"),key!AF184,IF(AND($L$5="eighth"),key!AF284,"")))</f>
        <v/>
      </c>
      <c r="AZ58" s="223" t="str">
        <f>IF(AND($L$5="sixth"),key!AG84,IF(AND($L$5="Seventh"),key!AG184,IF(AND($L$5="eighth"),key!AG284,"")))</f>
        <v/>
      </c>
      <c r="BA58" s="223" t="str">
        <f>IF(AND($L$5="sixth"),key!AI84,IF(AND($L$5="Seventh"),key!AI184,IF(AND($L$5="eighth"),key!AI284,"")))</f>
        <v/>
      </c>
      <c r="BB58" s="223" t="str">
        <f>IF(AND($L$5="sixth"),key!AJ84,IF(AND($L$5="Seventh"),key!AJ184,IF(AND($L$5="eighth"),key!AJ284,"")))</f>
        <v/>
      </c>
      <c r="BC58" s="223" t="str">
        <f>IF(AND($L$5="sixth"),key!AK84,IF(AND($L$5="Seventh"),key!AK184,IF(AND($L$5="eighth"),key!AK284,"")))</f>
        <v/>
      </c>
      <c r="BD58" s="223" t="str">
        <f>IF(AND($L$5="sixth"),key!AM84,IF(AND($L$5="Seventh"),key!AM184,IF(AND($L$5="eighth"),key!AM284,"")))</f>
        <v/>
      </c>
      <c r="BE58" s="223" t="str">
        <f>IF(AND($L$5="sixth"),key!AN84,IF(AND($L$5="Seventh"),key!AN184,IF(AND($L$5="eighth"),key!AN284,"")))</f>
        <v/>
      </c>
      <c r="BF58" s="223" t="str">
        <f>IF(AND($L$5="sixth"),key!AO84,IF(AND($L$5="Seventh"),key!AO184,IF(AND($L$5="eighth"),key!AO284,"")))</f>
        <v/>
      </c>
      <c r="BG58" s="223" t="str">
        <f>IF(AND($L$5="sixth"),key!AQ84,IF(AND($L$5="Seventh"),key!AQ184,IF(AND($L$5="eighth"),key!AQ284,"")))</f>
        <v/>
      </c>
      <c r="BH58" s="223" t="str">
        <f>IF(AND($L$5="sixth"),key!AR84,IF(AND($L$5="Seventh"),key!AR184,IF(AND($L$5="eighth"),key!AR284,"")))</f>
        <v/>
      </c>
      <c r="BI58" s="223" t="str">
        <f>IF(AND($L$5="sixth"),key!AS84,IF(AND($L$5="Seventh"),key!AS184,IF(AND($L$5="eighth"),key!AS284,"")))</f>
        <v/>
      </c>
      <c r="BJ58" s="223" t="str">
        <f>IF(AND($L$5="sixth"),key!AU84,IF(AND($L$5="Seventh"),key!AU184,IF(AND($L$5="eighth"),key!AU284,"")))</f>
        <v/>
      </c>
      <c r="BK58" s="223" t="str">
        <f>IF(AND($L$5="sixth"),key!AV84,IF(AND($L$5="Seventh"),key!AV184,IF(AND($L$5="eighth"),key!AV284,"")))</f>
        <v/>
      </c>
      <c r="BL58" s="223" t="str">
        <f>IF(AND($L$5="sixth"),key!AW84,IF(AND($L$5="Seventh"),key!AW184,IF(AND($L$5="eighth"),key!AW284,"")))</f>
        <v/>
      </c>
      <c r="BM58" s="223" t="str">
        <f>IF(AND($L$5="sixth"),key!AY84,IF(AND($L$5="Seventh"),key!AY184,IF(AND($L$5="eighth"),key!AY284,"")))</f>
        <v/>
      </c>
      <c r="BN58" s="223" t="str">
        <f>IF(AND($L$5="sixth"),key!AZ84,IF(AND($L$5="Seventh"),key!AZ184,IF(AND($L$5="eighth"),key!AZ284,"")))</f>
        <v/>
      </c>
      <c r="BO58" s="223" t="str">
        <f>IF(AND($L$5="sixth"),key!BA84,IF(AND($L$5="Seventh"),key!BA184,IF(AND($L$5="eighth"),key!BA284,"")))</f>
        <v/>
      </c>
      <c r="BP58" s="223" t="str">
        <f>IF(AND($L$5="sixth"),key!BB84,IF(AND($L$5="Seventh"),key!BB184,IF(AND($L$5="eighth"),key!BB284,"")))</f>
        <v/>
      </c>
      <c r="BQ58" s="224" t="str">
        <f>IF(AND($L$5="sixth"),key!BC84,IF(AND($L$5="Seventh"),key!BC184,IF(AND($L$5="eighth"),key!BC284,"")))</f>
        <v/>
      </c>
    </row>
    <row r="59" spans="1:91" ht="15" customHeight="1">
      <c r="A59" s="221">
        <v>16</v>
      </c>
      <c r="B59" s="98" t="str">
        <f>IF(AND($L$5="sixth"),key!C24,IF(AND($L$5="Seventh"),key!C124,IF(AND($L$5="eighth"),key!C224,"")))</f>
        <v/>
      </c>
      <c r="C59" s="98" t="str">
        <f>IF(AND($L$5="sixth"),key!D24,IF(AND($L$5="Seventh"),key!D124,IF(AND($L$5="eighth"),key!D224,"")))</f>
        <v/>
      </c>
      <c r="D59" s="93" t="str">
        <f>IF(AND($L$5="sixth"),key!AE24,IF(AND($L$5="Seventh"),key!AE124,IF(AND($L$5="eighth"),key!AE224,"")))</f>
        <v>A</v>
      </c>
      <c r="E59" s="93">
        <f>IF(AND($L$5="sixth"),key!AF24,IF(AND($L$5="Seventh"),key!AF124,IF(AND($L$5="eighth"),key!AF224,"")))</f>
        <v>10</v>
      </c>
      <c r="F59" s="93" t="str">
        <f>IF(AND($L$5="sixth"),key!AG24,IF(AND($L$5="Seventh"),key!AG124,IF(AND($L$5="eighth"),key!AG224,"")))</f>
        <v/>
      </c>
      <c r="G59" s="93" t="str">
        <f>IF(AND($L$5="sixth"),key!AI24,IF(AND($L$5="Seventh"),key!AI124,IF(AND($L$5="eighth"),key!AI224,"")))</f>
        <v/>
      </c>
      <c r="H59" s="93">
        <f>IF(AND($L$5="sixth"),key!AJ24,IF(AND($L$5="Seventh"),key!AJ124,IF(AND($L$5="eighth"),key!AJ224,"")))</f>
        <v>10</v>
      </c>
      <c r="I59" s="93" t="str">
        <f>IF(AND($L$5="sixth"),key!AK24,IF(AND($L$5="Seventh"),key!AK124,IF(AND($L$5="eighth"),key!AK224,"")))</f>
        <v/>
      </c>
      <c r="J59" s="93" t="str">
        <f>IF(AND($L$5="sixth"),key!AM24,IF(AND($L$5="Seventh"),key!AM124,IF(AND($L$5="eighth"),key!AM224,"")))</f>
        <v/>
      </c>
      <c r="K59" s="93">
        <f>IF(AND($L$5="sixth"),key!AN24,IF(AND($L$5="Seventh"),key!AN124,IF(AND($L$5="eighth"),key!AN224,"")))</f>
        <v>68</v>
      </c>
      <c r="L59" s="93" t="str">
        <f>IF(AND($L$5="sixth"),key!AO24,IF(AND($L$5="Seventh"),key!AO124,IF(AND($L$5="eighth"),key!AO224,"")))</f>
        <v/>
      </c>
      <c r="M59" s="93" t="str">
        <f>IF(AND($L$5="sixth"),key!AQ24,IF(AND($L$5="Seventh"),key!AQ124,IF(AND($L$5="eighth"),key!AQ224,"")))</f>
        <v/>
      </c>
      <c r="N59" s="93">
        <f>IF(AND($L$5="sixth"),key!AR24,IF(AND($L$5="Seventh"),key!AR124,IF(AND($L$5="eighth"),key!AR224,"")))</f>
        <v>10</v>
      </c>
      <c r="O59" s="93" t="str">
        <f>IF(AND($L$5="sixth"),key!AS24,IF(AND($L$5="Seventh"),key!AS124,IF(AND($L$5="eighth"),key!AS224,"")))</f>
        <v/>
      </c>
      <c r="P59" s="93" t="str">
        <f>IF(AND($L$5="sixth"),key!AU24,IF(AND($L$5="Seventh"),key!AU124,IF(AND($L$5="eighth"),key!AU224,"")))</f>
        <v/>
      </c>
      <c r="Q59" s="93">
        <f>IF(AND($L$5="sixth"),key!AV24,IF(AND($L$5="Seventh"),key!AV124,IF(AND($L$5="eighth"),key!AV224,"")))</f>
        <v>98</v>
      </c>
      <c r="R59" s="93" t="str">
        <f>IF(AND($L$5="sixth"),key!AW24,IF(AND($L$5="Seventh"),key!AW124,IF(AND($L$5="eighth"),key!AW224,"")))</f>
        <v/>
      </c>
      <c r="S59" s="93" t="str">
        <f>IF(AND($L$5="sixth"),key!AY24,IF(AND($L$5="Seventh"),key!AY124,IF(AND($L$5="eighth"),key!AY224,"")))</f>
        <v/>
      </c>
      <c r="T59" s="93" t="str">
        <f>IF(AND($L$5="sixth"),key!AZ24,IF(AND($L$5="Seventh"),key!AZ124,IF(AND($L$5="eighth"),key!AZ224,"")))</f>
        <v/>
      </c>
      <c r="U59" s="93" t="str">
        <f>IF(AND($L$5="sixth"),key!BA24,IF(AND($L$5="Seventh"),key!BA124,IF(AND($L$5="eighth"),key!BA224,"")))</f>
        <v/>
      </c>
      <c r="V59" s="93" t="str">
        <f>IF(AND($L$5="sixth"),key!BB24,IF(AND($L$5="Seventh"),key!BB124,IF(AND($L$5="eighth"),key!BB224,"")))</f>
        <v/>
      </c>
      <c r="W59" s="231" t="str">
        <f>IF(AND($L$5="sixth"),key!BC24,IF(AND($L$5="Seventh"),key!BC124,IF(AND($L$5="eighth"),key!BC224,"")))</f>
        <v/>
      </c>
      <c r="X59" s="221">
        <v>49</v>
      </c>
      <c r="Y59" s="222" t="str">
        <f>IF(AND($L$5="sixth"),key!C57,IF(AND($L$5="Seventh"),key!C157,IF(AND($L$5="eighth"),key!C257,"")))</f>
        <v/>
      </c>
      <c r="Z59" s="222" t="str">
        <f>IF(AND($L$5="sixth"),key!D57,IF(AND($L$5="Seventh"),key!D157,IF(AND($L$5="eighth"),key!D257,"")))</f>
        <v/>
      </c>
      <c r="AA59" s="223" t="str">
        <f>IF(AND($L$5="sixth"),key!AE57,IF(AND($L$5="Seventh"),key!AE157,IF(AND($L$5="eighth"),key!AE257,"")))</f>
        <v/>
      </c>
      <c r="AB59" s="223" t="str">
        <f>IF(AND($L$5="sixth"),key!AF57,IF(AND($L$5="Seventh"),key!AF157,IF(AND($L$5="eighth"),key!AF257,"")))</f>
        <v/>
      </c>
      <c r="AC59" s="223" t="str">
        <f>IF(AND($L$5="sixth"),key!AG57,IF(AND($L$5="Seventh"),key!AG157,IF(AND($L$5="eighth"),key!AG257,"")))</f>
        <v/>
      </c>
      <c r="AD59" s="223" t="str">
        <f>IF(AND($L$5="sixth"),key!AI57,IF(AND($L$5="Seventh"),key!AI157,IF(AND($L$5="eighth"),key!AI257,"")))</f>
        <v/>
      </c>
      <c r="AE59" s="223" t="str">
        <f>IF(AND($L$5="sixth"),key!AJ57,IF(AND($L$5="Seventh"),key!AJ157,IF(AND($L$5="eighth"),key!AJ257,"")))</f>
        <v/>
      </c>
      <c r="AF59" s="223" t="str">
        <f>IF(AND($L$5="sixth"),key!AK57,IF(AND($L$5="Seventh"),key!AK157,IF(AND($L$5="eighth"),key!AK257,"")))</f>
        <v/>
      </c>
      <c r="AG59" s="223" t="str">
        <f>IF(AND($L$5="sixth"),key!AM57,IF(AND($L$5="Seventh"),key!AM157,IF(AND($L$5="eighth"),key!AM257,"")))</f>
        <v/>
      </c>
      <c r="AH59" s="223" t="str">
        <f>IF(AND($L$5="sixth"),key!AN57,IF(AND($L$5="Seventh"),key!AN157,IF(AND($L$5="eighth"),key!AN257,"")))</f>
        <v/>
      </c>
      <c r="AI59" s="223" t="str">
        <f>IF(AND($L$5="sixth"),key!AO57,IF(AND($L$5="Seventh"),key!AO157,IF(AND($L$5="eighth"),key!AO257,"")))</f>
        <v/>
      </c>
      <c r="AJ59" s="223" t="str">
        <f>IF(AND($L$5="sixth"),key!AQ57,IF(AND($L$5="Seventh"),key!AQ157,IF(AND($L$5="eighth"),key!AQ257,"")))</f>
        <v/>
      </c>
      <c r="AK59" s="223" t="str">
        <f>IF(AND($L$5="sixth"),key!AR57,IF(AND($L$5="Seventh"),key!AR157,IF(AND($L$5="eighth"),key!AR257,"")))</f>
        <v/>
      </c>
      <c r="AL59" s="223" t="str">
        <f>IF(AND($L$5="sixth"),key!AS57,IF(AND($L$5="Seventh"),key!AS157,IF(AND($L$5="eighth"),key!AS257,"")))</f>
        <v/>
      </c>
      <c r="AM59" s="223" t="str">
        <f>IF(AND($L$5="sixth"),key!AU57,IF(AND($L$5="Seventh"),key!AU157,IF(AND($L$5="eighth"),key!AU257,"")))</f>
        <v/>
      </c>
      <c r="AN59" s="223" t="str">
        <f>IF(AND($L$5="sixth"),key!AV57,IF(AND($L$5="Seventh"),key!AV157,IF(AND($L$5="eighth"),key!AV257,"")))</f>
        <v/>
      </c>
      <c r="AO59" s="223" t="str">
        <f>IF(AND($L$5="sixth"),key!AW57,IF(AND($L$5="Seventh"),key!AW157,IF(AND($L$5="eighth"),key!AW257,"")))</f>
        <v/>
      </c>
      <c r="AP59" s="223" t="str">
        <f>IF(AND($L$5="sixth"),key!AY57,IF(AND($L$5="Seventh"),key!AY157,IF(AND($L$5="eighth"),key!AY257,"")))</f>
        <v/>
      </c>
      <c r="AQ59" s="223" t="str">
        <f>IF(AND($L$5="sixth"),key!AZ57,IF(AND($L$5="Seventh"),key!AZ157,IF(AND($L$5="eighth"),key!AZ257,"")))</f>
        <v/>
      </c>
      <c r="AR59" s="223" t="str">
        <f>IF(AND($L$5="sixth"),key!BA57,IF(AND($L$5="Seventh"),key!BA157,IF(AND($L$5="eighth"),key!BA257,"")))</f>
        <v/>
      </c>
      <c r="AS59" s="223" t="str">
        <f>IF(AND($L$5="sixth"),key!BB57,IF(AND($L$5="Seventh"),key!BB157,IF(AND($L$5="eighth"),key!BB257,"")))</f>
        <v/>
      </c>
      <c r="AT59" s="224" t="str">
        <f>IF(AND($L$5="sixth"),key!BC57,IF(AND($L$5="Seventh"),key!BC157,IF(AND($L$5="eighth"),key!BC257,"")))</f>
        <v/>
      </c>
      <c r="AU59" s="225">
        <v>77</v>
      </c>
      <c r="AV59" s="226" t="str">
        <f>IF(AND($L$5="sixth"),key!C85,IF(AND($L$5="Seventh"),key!C185,IF(AND($L$5="eighth"),key!C285,"")))</f>
        <v/>
      </c>
      <c r="AW59" s="226" t="str">
        <f>IF(AND($L$5="sixth"),key!D85,IF(AND($L$5="Seventh"),key!D185,IF(AND($L$5="eighth"),key!D285,"")))</f>
        <v/>
      </c>
      <c r="AX59" s="223" t="str">
        <f>IF(AND($L$5="sixth"),key!AE85,IF(AND($L$5="Seventh"),key!AE185,IF(AND($L$5="eighth"),key!AE285,"")))</f>
        <v/>
      </c>
      <c r="AY59" s="223" t="str">
        <f>IF(AND($L$5="sixth"),key!AF85,IF(AND($L$5="Seventh"),key!AF185,IF(AND($L$5="eighth"),key!AF285,"")))</f>
        <v/>
      </c>
      <c r="AZ59" s="223" t="str">
        <f>IF(AND($L$5="sixth"),key!AG85,IF(AND($L$5="Seventh"),key!AG185,IF(AND($L$5="eighth"),key!AG285,"")))</f>
        <v/>
      </c>
      <c r="BA59" s="223" t="str">
        <f>IF(AND($L$5="sixth"),key!AI85,IF(AND($L$5="Seventh"),key!AI185,IF(AND($L$5="eighth"),key!AI285,"")))</f>
        <v/>
      </c>
      <c r="BB59" s="223" t="str">
        <f>IF(AND($L$5="sixth"),key!AJ85,IF(AND($L$5="Seventh"),key!AJ185,IF(AND($L$5="eighth"),key!AJ285,"")))</f>
        <v/>
      </c>
      <c r="BC59" s="223" t="str">
        <f>IF(AND($L$5="sixth"),key!AK85,IF(AND($L$5="Seventh"),key!AK185,IF(AND($L$5="eighth"),key!AK285,"")))</f>
        <v/>
      </c>
      <c r="BD59" s="223" t="str">
        <f>IF(AND($L$5="sixth"),key!AM85,IF(AND($L$5="Seventh"),key!AM185,IF(AND($L$5="eighth"),key!AM285,"")))</f>
        <v/>
      </c>
      <c r="BE59" s="223" t="str">
        <f>IF(AND($L$5="sixth"),key!AN85,IF(AND($L$5="Seventh"),key!AN185,IF(AND($L$5="eighth"),key!AN285,"")))</f>
        <v/>
      </c>
      <c r="BF59" s="223" t="str">
        <f>IF(AND($L$5="sixth"),key!AO85,IF(AND($L$5="Seventh"),key!AO185,IF(AND($L$5="eighth"),key!AO285,"")))</f>
        <v/>
      </c>
      <c r="BG59" s="223" t="str">
        <f>IF(AND($L$5="sixth"),key!AQ85,IF(AND($L$5="Seventh"),key!AQ185,IF(AND($L$5="eighth"),key!AQ285,"")))</f>
        <v/>
      </c>
      <c r="BH59" s="223" t="str">
        <f>IF(AND($L$5="sixth"),key!AR85,IF(AND($L$5="Seventh"),key!AR185,IF(AND($L$5="eighth"),key!AR285,"")))</f>
        <v/>
      </c>
      <c r="BI59" s="223" t="str">
        <f>IF(AND($L$5="sixth"),key!AS85,IF(AND($L$5="Seventh"),key!AS185,IF(AND($L$5="eighth"),key!AS285,"")))</f>
        <v/>
      </c>
      <c r="BJ59" s="223" t="str">
        <f>IF(AND($L$5="sixth"),key!AU85,IF(AND($L$5="Seventh"),key!AU185,IF(AND($L$5="eighth"),key!AU285,"")))</f>
        <v/>
      </c>
      <c r="BK59" s="223" t="str">
        <f>IF(AND($L$5="sixth"),key!AV85,IF(AND($L$5="Seventh"),key!AV185,IF(AND($L$5="eighth"),key!AV285,"")))</f>
        <v/>
      </c>
      <c r="BL59" s="223" t="str">
        <f>IF(AND($L$5="sixth"),key!AW85,IF(AND($L$5="Seventh"),key!AW185,IF(AND($L$5="eighth"),key!AW285,"")))</f>
        <v/>
      </c>
      <c r="BM59" s="223" t="str">
        <f>IF(AND($L$5="sixth"),key!AY85,IF(AND($L$5="Seventh"),key!AY185,IF(AND($L$5="eighth"),key!AY285,"")))</f>
        <v/>
      </c>
      <c r="BN59" s="223" t="str">
        <f>IF(AND($L$5="sixth"),key!AZ85,IF(AND($L$5="Seventh"),key!AZ185,IF(AND($L$5="eighth"),key!AZ285,"")))</f>
        <v/>
      </c>
      <c r="BO59" s="223" t="str">
        <f>IF(AND($L$5="sixth"),key!BA85,IF(AND($L$5="Seventh"),key!BA185,IF(AND($L$5="eighth"),key!BA285,"")))</f>
        <v/>
      </c>
      <c r="BP59" s="223" t="str">
        <f>IF(AND($L$5="sixth"),key!BB85,IF(AND($L$5="Seventh"),key!BB185,IF(AND($L$5="eighth"),key!BB285,"")))</f>
        <v/>
      </c>
      <c r="BQ59" s="224" t="str">
        <f>IF(AND($L$5="sixth"),key!BC85,IF(AND($L$5="Seventh"),key!BC185,IF(AND($L$5="eighth"),key!BC285,"")))</f>
        <v/>
      </c>
    </row>
    <row r="60" spans="1:91" ht="15" customHeight="1">
      <c r="A60" s="221">
        <v>17</v>
      </c>
      <c r="B60" s="98" t="str">
        <f>IF(AND($L$5="sixth"),key!C25,IF(AND($L$5="Seventh"),key!C125,IF(AND($L$5="eighth"),key!C225,"")))</f>
        <v/>
      </c>
      <c r="C60" s="98" t="str">
        <f>IF(AND($L$5="sixth"),key!D25,IF(AND($L$5="Seventh"),key!D125,IF(AND($L$5="eighth"),key!D225,"")))</f>
        <v/>
      </c>
      <c r="D60" s="93" t="str">
        <f>IF(AND($L$5="sixth"),key!AE25,IF(AND($L$5="Seventh"),key!AE125,IF(AND($L$5="eighth"),key!AE225,"")))</f>
        <v>B</v>
      </c>
      <c r="E60" s="93">
        <f>IF(AND($L$5="sixth"),key!AF25,IF(AND($L$5="Seventh"),key!AF125,IF(AND($L$5="eighth"),key!AF225,"")))</f>
        <v>9</v>
      </c>
      <c r="F60" s="93" t="str">
        <f>IF(AND($L$5="sixth"),key!AG25,IF(AND($L$5="Seventh"),key!AG125,IF(AND($L$5="eighth"),key!AG225,"")))</f>
        <v/>
      </c>
      <c r="G60" s="93" t="str">
        <f>IF(AND($L$5="sixth"),key!AI25,IF(AND($L$5="Seventh"),key!AI125,IF(AND($L$5="eighth"),key!AI225,"")))</f>
        <v/>
      </c>
      <c r="H60" s="93">
        <f>IF(AND($L$5="sixth"),key!AJ25,IF(AND($L$5="Seventh"),key!AJ125,IF(AND($L$5="eighth"),key!AJ225,"")))</f>
        <v>7</v>
      </c>
      <c r="I60" s="93" t="str">
        <f>IF(AND($L$5="sixth"),key!AK25,IF(AND($L$5="Seventh"),key!AK125,IF(AND($L$5="eighth"),key!AK225,"")))</f>
        <v/>
      </c>
      <c r="J60" s="93" t="str">
        <f>IF(AND($L$5="sixth"),key!AM25,IF(AND($L$5="Seventh"),key!AM125,IF(AND($L$5="eighth"),key!AM225,"")))</f>
        <v/>
      </c>
      <c r="K60" s="93">
        <f>IF(AND($L$5="sixth"),key!AN25,IF(AND($L$5="Seventh"),key!AN125,IF(AND($L$5="eighth"),key!AN225,"")))</f>
        <v>31</v>
      </c>
      <c r="L60" s="93" t="str">
        <f>IF(AND($L$5="sixth"),key!AO25,IF(AND($L$5="Seventh"),key!AO125,IF(AND($L$5="eighth"),key!AO225,"")))</f>
        <v/>
      </c>
      <c r="M60" s="93" t="str">
        <f>IF(AND($L$5="sixth"),key!AQ25,IF(AND($L$5="Seventh"),key!AQ125,IF(AND($L$5="eighth"),key!AQ225,"")))</f>
        <v/>
      </c>
      <c r="N60" s="93">
        <f>IF(AND($L$5="sixth"),key!AR25,IF(AND($L$5="Seventh"),key!AR125,IF(AND($L$5="eighth"),key!AR225,"")))</f>
        <v>9</v>
      </c>
      <c r="O60" s="93" t="str">
        <f>IF(AND($L$5="sixth"),key!AS25,IF(AND($L$5="Seventh"),key!AS125,IF(AND($L$5="eighth"),key!AS225,"")))</f>
        <v/>
      </c>
      <c r="P60" s="93" t="str">
        <f>IF(AND($L$5="sixth"),key!AU25,IF(AND($L$5="Seventh"),key!AU125,IF(AND($L$5="eighth"),key!AU225,"")))</f>
        <v/>
      </c>
      <c r="Q60" s="93">
        <f>IF(AND($L$5="sixth"),key!AV25,IF(AND($L$5="Seventh"),key!AV125,IF(AND($L$5="eighth"),key!AV225,"")))</f>
        <v>61</v>
      </c>
      <c r="R60" s="93" t="str">
        <f>IF(AND($L$5="sixth"),key!AW25,IF(AND($L$5="Seventh"),key!AW125,IF(AND($L$5="eighth"),key!AW225,"")))</f>
        <v/>
      </c>
      <c r="S60" s="93" t="str">
        <f>IF(AND($L$5="sixth"),key!AY25,IF(AND($L$5="Seventh"),key!AY125,IF(AND($L$5="eighth"),key!AY225,"")))</f>
        <v/>
      </c>
      <c r="T60" s="93" t="str">
        <f>IF(AND($L$5="sixth"),key!AZ25,IF(AND($L$5="Seventh"),key!AZ125,IF(AND($L$5="eighth"),key!AZ225,"")))</f>
        <v/>
      </c>
      <c r="U60" s="93" t="str">
        <f>IF(AND($L$5="sixth"),key!BA25,IF(AND($L$5="Seventh"),key!BA125,IF(AND($L$5="eighth"),key!BA225,"")))</f>
        <v/>
      </c>
      <c r="V60" s="93" t="str">
        <f>IF(AND($L$5="sixth"),key!BB25,IF(AND($L$5="Seventh"),key!BB125,IF(AND($L$5="eighth"),key!BB225,"")))</f>
        <v/>
      </c>
      <c r="W60" s="231" t="str">
        <f>IF(AND($L$5="sixth"),key!BC25,IF(AND($L$5="Seventh"),key!BC125,IF(AND($L$5="eighth"),key!BC225,"")))</f>
        <v/>
      </c>
      <c r="X60" s="221">
        <v>50</v>
      </c>
      <c r="Y60" s="222" t="str">
        <f>IF(AND($L$5="sixth"),key!C58,IF(AND($L$5="Seventh"),key!C158,IF(AND($L$5="eighth"),key!C258,"")))</f>
        <v/>
      </c>
      <c r="Z60" s="222" t="str">
        <f>IF(AND($L$5="sixth"),key!D58,IF(AND($L$5="Seventh"),key!D158,IF(AND($L$5="eighth"),key!D258,"")))</f>
        <v/>
      </c>
      <c r="AA60" s="223" t="str">
        <f>IF(AND($L$5="sixth"),key!AE58,IF(AND($L$5="Seventh"),key!AE158,IF(AND($L$5="eighth"),key!AE258,"")))</f>
        <v/>
      </c>
      <c r="AB60" s="223" t="str">
        <f>IF(AND($L$5="sixth"),key!AF58,IF(AND($L$5="Seventh"),key!AF158,IF(AND($L$5="eighth"),key!AF258,"")))</f>
        <v/>
      </c>
      <c r="AC60" s="223" t="str">
        <f>IF(AND($L$5="sixth"),key!AG58,IF(AND($L$5="Seventh"),key!AG158,IF(AND($L$5="eighth"),key!AG258,"")))</f>
        <v/>
      </c>
      <c r="AD60" s="223" t="str">
        <f>IF(AND($L$5="sixth"),key!AI58,IF(AND($L$5="Seventh"),key!AI158,IF(AND($L$5="eighth"),key!AI258,"")))</f>
        <v/>
      </c>
      <c r="AE60" s="223" t="str">
        <f>IF(AND($L$5="sixth"),key!AJ58,IF(AND($L$5="Seventh"),key!AJ158,IF(AND($L$5="eighth"),key!AJ258,"")))</f>
        <v/>
      </c>
      <c r="AF60" s="223" t="str">
        <f>IF(AND($L$5="sixth"),key!AK58,IF(AND($L$5="Seventh"),key!AK158,IF(AND($L$5="eighth"),key!AK258,"")))</f>
        <v/>
      </c>
      <c r="AG60" s="223" t="str">
        <f>IF(AND($L$5="sixth"),key!AM58,IF(AND($L$5="Seventh"),key!AM158,IF(AND($L$5="eighth"),key!AM258,"")))</f>
        <v/>
      </c>
      <c r="AH60" s="223" t="str">
        <f>IF(AND($L$5="sixth"),key!AN58,IF(AND($L$5="Seventh"),key!AN158,IF(AND($L$5="eighth"),key!AN258,"")))</f>
        <v/>
      </c>
      <c r="AI60" s="223" t="str">
        <f>IF(AND($L$5="sixth"),key!AO58,IF(AND($L$5="Seventh"),key!AO158,IF(AND($L$5="eighth"),key!AO258,"")))</f>
        <v/>
      </c>
      <c r="AJ60" s="223" t="str">
        <f>IF(AND($L$5="sixth"),key!AQ58,IF(AND($L$5="Seventh"),key!AQ158,IF(AND($L$5="eighth"),key!AQ258,"")))</f>
        <v/>
      </c>
      <c r="AK60" s="223" t="str">
        <f>IF(AND($L$5="sixth"),key!AR58,IF(AND($L$5="Seventh"),key!AR158,IF(AND($L$5="eighth"),key!AR258,"")))</f>
        <v/>
      </c>
      <c r="AL60" s="223" t="str">
        <f>IF(AND($L$5="sixth"),key!AS58,IF(AND($L$5="Seventh"),key!AS158,IF(AND($L$5="eighth"),key!AS258,"")))</f>
        <v/>
      </c>
      <c r="AM60" s="223" t="str">
        <f>IF(AND($L$5="sixth"),key!AU58,IF(AND($L$5="Seventh"),key!AU158,IF(AND($L$5="eighth"),key!AU258,"")))</f>
        <v/>
      </c>
      <c r="AN60" s="223" t="str">
        <f>IF(AND($L$5="sixth"),key!AV58,IF(AND($L$5="Seventh"),key!AV158,IF(AND($L$5="eighth"),key!AV258,"")))</f>
        <v/>
      </c>
      <c r="AO60" s="223" t="str">
        <f>IF(AND($L$5="sixth"),key!AW58,IF(AND($L$5="Seventh"),key!AW158,IF(AND($L$5="eighth"),key!AW258,"")))</f>
        <v/>
      </c>
      <c r="AP60" s="223" t="str">
        <f>IF(AND($L$5="sixth"),key!AY58,IF(AND($L$5="Seventh"),key!AY158,IF(AND($L$5="eighth"),key!AY258,"")))</f>
        <v/>
      </c>
      <c r="AQ60" s="223" t="str">
        <f>IF(AND($L$5="sixth"),key!AZ58,IF(AND($L$5="Seventh"),key!AZ158,IF(AND($L$5="eighth"),key!AZ258,"")))</f>
        <v/>
      </c>
      <c r="AR60" s="223" t="str">
        <f>IF(AND($L$5="sixth"),key!BA58,IF(AND($L$5="Seventh"),key!BA158,IF(AND($L$5="eighth"),key!BA258,"")))</f>
        <v/>
      </c>
      <c r="AS60" s="223" t="str">
        <f>IF(AND($L$5="sixth"),key!BB58,IF(AND($L$5="Seventh"),key!BB158,IF(AND($L$5="eighth"),key!BB258,"")))</f>
        <v/>
      </c>
      <c r="AT60" s="224" t="str">
        <f>IF(AND($L$5="sixth"),key!BC58,IF(AND($L$5="Seventh"),key!BC158,IF(AND($L$5="eighth"),key!BC258,"")))</f>
        <v/>
      </c>
      <c r="AU60" s="225">
        <v>78</v>
      </c>
      <c r="AV60" s="226" t="str">
        <f>IF(AND($L$5="sixth"),key!C86,IF(AND($L$5="Seventh"),key!C186,IF(AND($L$5="eighth"),key!C286,"")))</f>
        <v/>
      </c>
      <c r="AW60" s="226" t="str">
        <f>IF(AND($L$5="sixth"),key!D86,IF(AND($L$5="Seventh"),key!D186,IF(AND($L$5="eighth"),key!D286,"")))</f>
        <v/>
      </c>
      <c r="AX60" s="223" t="str">
        <f>IF(AND($L$5="sixth"),key!AE86,IF(AND($L$5="Seventh"),key!AE186,IF(AND($L$5="eighth"),key!AE286,"")))</f>
        <v/>
      </c>
      <c r="AY60" s="223" t="str">
        <f>IF(AND($L$5="sixth"),key!AF86,IF(AND($L$5="Seventh"),key!AF186,IF(AND($L$5="eighth"),key!AF286,"")))</f>
        <v/>
      </c>
      <c r="AZ60" s="223" t="str">
        <f>IF(AND($L$5="sixth"),key!AG86,IF(AND($L$5="Seventh"),key!AG186,IF(AND($L$5="eighth"),key!AG286,"")))</f>
        <v/>
      </c>
      <c r="BA60" s="223" t="str">
        <f>IF(AND($L$5="sixth"),key!AI86,IF(AND($L$5="Seventh"),key!AI186,IF(AND($L$5="eighth"),key!AI286,"")))</f>
        <v/>
      </c>
      <c r="BB60" s="223" t="str">
        <f>IF(AND($L$5="sixth"),key!AJ86,IF(AND($L$5="Seventh"),key!AJ186,IF(AND($L$5="eighth"),key!AJ286,"")))</f>
        <v/>
      </c>
      <c r="BC60" s="223" t="str">
        <f>IF(AND($L$5="sixth"),key!AK86,IF(AND($L$5="Seventh"),key!AK186,IF(AND($L$5="eighth"),key!AK286,"")))</f>
        <v/>
      </c>
      <c r="BD60" s="223" t="str">
        <f>IF(AND($L$5="sixth"),key!AM86,IF(AND($L$5="Seventh"),key!AM186,IF(AND($L$5="eighth"),key!AM286,"")))</f>
        <v/>
      </c>
      <c r="BE60" s="223" t="str">
        <f>IF(AND($L$5="sixth"),key!AN86,IF(AND($L$5="Seventh"),key!AN186,IF(AND($L$5="eighth"),key!AN286,"")))</f>
        <v/>
      </c>
      <c r="BF60" s="223" t="str">
        <f>IF(AND($L$5="sixth"),key!AO86,IF(AND($L$5="Seventh"),key!AO186,IF(AND($L$5="eighth"),key!AO286,"")))</f>
        <v/>
      </c>
      <c r="BG60" s="223" t="str">
        <f>IF(AND($L$5="sixth"),key!AQ86,IF(AND($L$5="Seventh"),key!AQ186,IF(AND($L$5="eighth"),key!AQ286,"")))</f>
        <v/>
      </c>
      <c r="BH60" s="223" t="str">
        <f>IF(AND($L$5="sixth"),key!AR86,IF(AND($L$5="Seventh"),key!AR186,IF(AND($L$5="eighth"),key!AR286,"")))</f>
        <v/>
      </c>
      <c r="BI60" s="223" t="str">
        <f>IF(AND($L$5="sixth"),key!AS86,IF(AND($L$5="Seventh"),key!AS186,IF(AND($L$5="eighth"),key!AS286,"")))</f>
        <v/>
      </c>
      <c r="BJ60" s="223" t="str">
        <f>IF(AND($L$5="sixth"),key!AU86,IF(AND($L$5="Seventh"),key!AU186,IF(AND($L$5="eighth"),key!AU286,"")))</f>
        <v/>
      </c>
      <c r="BK60" s="223" t="str">
        <f>IF(AND($L$5="sixth"),key!AV86,IF(AND($L$5="Seventh"),key!AV186,IF(AND($L$5="eighth"),key!AV286,"")))</f>
        <v/>
      </c>
      <c r="BL60" s="223" t="str">
        <f>IF(AND($L$5="sixth"),key!AW86,IF(AND($L$5="Seventh"),key!AW186,IF(AND($L$5="eighth"),key!AW286,"")))</f>
        <v/>
      </c>
      <c r="BM60" s="223" t="str">
        <f>IF(AND($L$5="sixth"),key!AY86,IF(AND($L$5="Seventh"),key!AY186,IF(AND($L$5="eighth"),key!AY286,"")))</f>
        <v/>
      </c>
      <c r="BN60" s="223" t="str">
        <f>IF(AND($L$5="sixth"),key!AZ86,IF(AND($L$5="Seventh"),key!AZ186,IF(AND($L$5="eighth"),key!AZ286,"")))</f>
        <v/>
      </c>
      <c r="BO60" s="223" t="str">
        <f>IF(AND($L$5="sixth"),key!BA86,IF(AND($L$5="Seventh"),key!BA186,IF(AND($L$5="eighth"),key!BA286,"")))</f>
        <v/>
      </c>
      <c r="BP60" s="223" t="str">
        <f>IF(AND($L$5="sixth"),key!BB86,IF(AND($L$5="Seventh"),key!BB186,IF(AND($L$5="eighth"),key!BB286,"")))</f>
        <v/>
      </c>
      <c r="BQ60" s="224" t="str">
        <f>IF(AND($L$5="sixth"),key!BC86,IF(AND($L$5="Seventh"),key!BC186,IF(AND($L$5="eighth"),key!BC286,"")))</f>
        <v/>
      </c>
    </row>
    <row r="61" spans="1:91" ht="15" customHeight="1">
      <c r="A61" s="221">
        <v>18</v>
      </c>
      <c r="B61" s="98" t="str">
        <f>IF(AND($L$5="sixth"),key!C26,IF(AND($L$5="Seventh"),key!C126,IF(AND($L$5="eighth"),key!C226,"")))</f>
        <v/>
      </c>
      <c r="C61" s="98" t="str">
        <f>IF(AND($L$5="sixth"),key!D26,IF(AND($L$5="Seventh"),key!D126,IF(AND($L$5="eighth"),key!D226,"")))</f>
        <v/>
      </c>
      <c r="D61" s="93" t="str">
        <f>IF(AND($L$5="sixth"),key!AE26,IF(AND($L$5="Seventh"),key!AE126,IF(AND($L$5="eighth"),key!AE226,"")))</f>
        <v>A</v>
      </c>
      <c r="E61" s="93">
        <f>IF(AND($L$5="sixth"),key!AF26,IF(AND($L$5="Seventh"),key!AF126,IF(AND($L$5="eighth"),key!AF226,"")))</f>
        <v>10</v>
      </c>
      <c r="F61" s="93" t="str">
        <f>IF(AND($L$5="sixth"),key!AG26,IF(AND($L$5="Seventh"),key!AG126,IF(AND($L$5="eighth"),key!AG226,"")))</f>
        <v/>
      </c>
      <c r="G61" s="93" t="str">
        <f>IF(AND($L$5="sixth"),key!AI26,IF(AND($L$5="Seventh"),key!AI126,IF(AND($L$5="eighth"),key!AI226,"")))</f>
        <v/>
      </c>
      <c r="H61" s="93">
        <f>IF(AND($L$5="sixth"),key!AJ26,IF(AND($L$5="Seventh"),key!AJ126,IF(AND($L$5="eighth"),key!AJ226,"")))</f>
        <v>10</v>
      </c>
      <c r="I61" s="93" t="str">
        <f>IF(AND($L$5="sixth"),key!AK26,IF(AND($L$5="Seventh"),key!AK126,IF(AND($L$5="eighth"),key!AK226,"")))</f>
        <v/>
      </c>
      <c r="J61" s="93" t="str">
        <f>IF(AND($L$5="sixth"),key!AM26,IF(AND($L$5="Seventh"),key!AM126,IF(AND($L$5="eighth"),key!AM226,"")))</f>
        <v/>
      </c>
      <c r="K61" s="93">
        <f>IF(AND($L$5="sixth"),key!AN26,IF(AND($L$5="Seventh"),key!AN126,IF(AND($L$5="eighth"),key!AN226,"")))</f>
        <v>67</v>
      </c>
      <c r="L61" s="93" t="str">
        <f>IF(AND($L$5="sixth"),key!AO26,IF(AND($L$5="Seventh"),key!AO126,IF(AND($L$5="eighth"),key!AO226,"")))</f>
        <v/>
      </c>
      <c r="M61" s="93" t="str">
        <f>IF(AND($L$5="sixth"),key!AQ26,IF(AND($L$5="Seventh"),key!AQ126,IF(AND($L$5="eighth"),key!AQ226,"")))</f>
        <v/>
      </c>
      <c r="N61" s="93">
        <f>IF(AND($L$5="sixth"),key!AR26,IF(AND($L$5="Seventh"),key!AR126,IF(AND($L$5="eighth"),key!AR226,"")))</f>
        <v>10</v>
      </c>
      <c r="O61" s="93" t="str">
        <f>IF(AND($L$5="sixth"),key!AS26,IF(AND($L$5="Seventh"),key!AS126,IF(AND($L$5="eighth"),key!AS226,"")))</f>
        <v/>
      </c>
      <c r="P61" s="93" t="str">
        <f>IF(AND($L$5="sixth"),key!AU26,IF(AND($L$5="Seventh"),key!AU126,IF(AND($L$5="eighth"),key!AU226,"")))</f>
        <v/>
      </c>
      <c r="Q61" s="93">
        <f>IF(AND($L$5="sixth"),key!AV26,IF(AND($L$5="Seventh"),key!AV126,IF(AND($L$5="eighth"),key!AV226,"")))</f>
        <v>70</v>
      </c>
      <c r="R61" s="93" t="str">
        <f>IF(AND($L$5="sixth"),key!AW26,IF(AND($L$5="Seventh"),key!AW126,IF(AND($L$5="eighth"),key!AW226,"")))</f>
        <v/>
      </c>
      <c r="S61" s="93" t="str">
        <f>IF(AND($L$5="sixth"),key!AY26,IF(AND($L$5="Seventh"),key!AY126,IF(AND($L$5="eighth"),key!AY226,"")))</f>
        <v/>
      </c>
      <c r="T61" s="93" t="str">
        <f>IF(AND($L$5="sixth"),key!AZ26,IF(AND($L$5="Seventh"),key!AZ126,IF(AND($L$5="eighth"),key!AZ226,"")))</f>
        <v/>
      </c>
      <c r="U61" s="93" t="str">
        <f>IF(AND($L$5="sixth"),key!BA26,IF(AND($L$5="Seventh"),key!BA126,IF(AND($L$5="eighth"),key!BA226,"")))</f>
        <v/>
      </c>
      <c r="V61" s="93" t="str">
        <f>IF(AND($L$5="sixth"),key!BB26,IF(AND($L$5="Seventh"),key!BB126,IF(AND($L$5="eighth"),key!BB226,"")))</f>
        <v/>
      </c>
      <c r="W61" s="231" t="str">
        <f>IF(AND($L$5="sixth"),key!BC26,IF(AND($L$5="Seventh"),key!BC126,IF(AND($L$5="eighth"),key!BC226,"")))</f>
        <v/>
      </c>
      <c r="X61" s="221">
        <v>51</v>
      </c>
      <c r="Y61" s="222" t="str">
        <f>IF(AND($L$5="sixth"),key!C59,IF(AND($L$5="Seventh"),key!C159,IF(AND($L$5="eighth"),key!C259,"")))</f>
        <v/>
      </c>
      <c r="Z61" s="222" t="str">
        <f>IF(AND($L$5="sixth"),key!D59,IF(AND($L$5="Seventh"),key!D159,IF(AND($L$5="eighth"),key!D259,"")))</f>
        <v/>
      </c>
      <c r="AA61" s="223" t="str">
        <f>IF(AND($L$5="sixth"),key!AE59,IF(AND($L$5="Seventh"),key!AE159,IF(AND($L$5="eighth"),key!AE259,"")))</f>
        <v/>
      </c>
      <c r="AB61" s="223" t="str">
        <f>IF(AND($L$5="sixth"),key!AF59,IF(AND($L$5="Seventh"),key!AF159,IF(AND($L$5="eighth"),key!AF259,"")))</f>
        <v/>
      </c>
      <c r="AC61" s="223" t="str">
        <f>IF(AND($L$5="sixth"),key!AG59,IF(AND($L$5="Seventh"),key!AG159,IF(AND($L$5="eighth"),key!AG259,"")))</f>
        <v/>
      </c>
      <c r="AD61" s="223" t="str">
        <f>IF(AND($L$5="sixth"),key!AI59,IF(AND($L$5="Seventh"),key!AI159,IF(AND($L$5="eighth"),key!AI259,"")))</f>
        <v/>
      </c>
      <c r="AE61" s="223" t="str">
        <f>IF(AND($L$5="sixth"),key!AJ59,IF(AND($L$5="Seventh"),key!AJ159,IF(AND($L$5="eighth"),key!AJ259,"")))</f>
        <v/>
      </c>
      <c r="AF61" s="223" t="str">
        <f>IF(AND($L$5="sixth"),key!AK59,IF(AND($L$5="Seventh"),key!AK159,IF(AND($L$5="eighth"),key!AK259,"")))</f>
        <v/>
      </c>
      <c r="AG61" s="223" t="str">
        <f>IF(AND($L$5="sixth"),key!AM59,IF(AND($L$5="Seventh"),key!AM159,IF(AND($L$5="eighth"),key!AM259,"")))</f>
        <v/>
      </c>
      <c r="AH61" s="223" t="str">
        <f>IF(AND($L$5="sixth"),key!AN59,IF(AND($L$5="Seventh"),key!AN159,IF(AND($L$5="eighth"),key!AN259,"")))</f>
        <v/>
      </c>
      <c r="AI61" s="223" t="str">
        <f>IF(AND($L$5="sixth"),key!AO59,IF(AND($L$5="Seventh"),key!AO159,IF(AND($L$5="eighth"),key!AO259,"")))</f>
        <v/>
      </c>
      <c r="AJ61" s="223" t="str">
        <f>IF(AND($L$5="sixth"),key!AQ59,IF(AND($L$5="Seventh"),key!AQ159,IF(AND($L$5="eighth"),key!AQ259,"")))</f>
        <v/>
      </c>
      <c r="AK61" s="223" t="str">
        <f>IF(AND($L$5="sixth"),key!AR59,IF(AND($L$5="Seventh"),key!AR159,IF(AND($L$5="eighth"),key!AR259,"")))</f>
        <v/>
      </c>
      <c r="AL61" s="223" t="str">
        <f>IF(AND($L$5="sixth"),key!AS59,IF(AND($L$5="Seventh"),key!AS159,IF(AND($L$5="eighth"),key!AS259,"")))</f>
        <v/>
      </c>
      <c r="AM61" s="223" t="str">
        <f>IF(AND($L$5="sixth"),key!AU59,IF(AND($L$5="Seventh"),key!AU159,IF(AND($L$5="eighth"),key!AU259,"")))</f>
        <v/>
      </c>
      <c r="AN61" s="223" t="str">
        <f>IF(AND($L$5="sixth"),key!AV59,IF(AND($L$5="Seventh"),key!AV159,IF(AND($L$5="eighth"),key!AV259,"")))</f>
        <v/>
      </c>
      <c r="AO61" s="223" t="str">
        <f>IF(AND($L$5="sixth"),key!AW59,IF(AND($L$5="Seventh"),key!AW159,IF(AND($L$5="eighth"),key!AW259,"")))</f>
        <v/>
      </c>
      <c r="AP61" s="223" t="str">
        <f>IF(AND($L$5="sixth"),key!AY59,IF(AND($L$5="Seventh"),key!AY159,IF(AND($L$5="eighth"),key!AY259,"")))</f>
        <v/>
      </c>
      <c r="AQ61" s="223" t="str">
        <f>IF(AND($L$5="sixth"),key!AZ59,IF(AND($L$5="Seventh"),key!AZ159,IF(AND($L$5="eighth"),key!AZ259,"")))</f>
        <v/>
      </c>
      <c r="AR61" s="223" t="str">
        <f>IF(AND($L$5="sixth"),key!BA59,IF(AND($L$5="Seventh"),key!BA159,IF(AND($L$5="eighth"),key!BA259,"")))</f>
        <v/>
      </c>
      <c r="AS61" s="223" t="str">
        <f>IF(AND($L$5="sixth"),key!BB59,IF(AND($L$5="Seventh"),key!BB159,IF(AND($L$5="eighth"),key!BB259,"")))</f>
        <v/>
      </c>
      <c r="AT61" s="224" t="str">
        <f>IF(AND($L$5="sixth"),key!BC59,IF(AND($L$5="Seventh"),key!BC159,IF(AND($L$5="eighth"),key!BC259,"")))</f>
        <v/>
      </c>
      <c r="AU61" s="225">
        <v>79</v>
      </c>
      <c r="AV61" s="226" t="str">
        <f>IF(AND($L$5="sixth"),key!C87,IF(AND($L$5="Seventh"),key!C187,IF(AND($L$5="eighth"),key!C287,"")))</f>
        <v/>
      </c>
      <c r="AW61" s="226" t="str">
        <f>IF(AND($L$5="sixth"),key!D87,IF(AND($L$5="Seventh"),key!D187,IF(AND($L$5="eighth"),key!D287,"")))</f>
        <v/>
      </c>
      <c r="AX61" s="223" t="str">
        <f>IF(AND($L$5="sixth"),key!AE87,IF(AND($L$5="Seventh"),key!AE187,IF(AND($L$5="eighth"),key!AE287,"")))</f>
        <v/>
      </c>
      <c r="AY61" s="223" t="str">
        <f>IF(AND($L$5="sixth"),key!AF87,IF(AND($L$5="Seventh"),key!AF187,IF(AND($L$5="eighth"),key!AF287,"")))</f>
        <v/>
      </c>
      <c r="AZ61" s="223" t="str">
        <f>IF(AND($L$5="sixth"),key!AG87,IF(AND($L$5="Seventh"),key!AG187,IF(AND($L$5="eighth"),key!AG287,"")))</f>
        <v/>
      </c>
      <c r="BA61" s="223" t="str">
        <f>IF(AND($L$5="sixth"),key!AI87,IF(AND($L$5="Seventh"),key!AI187,IF(AND($L$5="eighth"),key!AI287,"")))</f>
        <v/>
      </c>
      <c r="BB61" s="223" t="str">
        <f>IF(AND($L$5="sixth"),key!AJ87,IF(AND($L$5="Seventh"),key!AJ187,IF(AND($L$5="eighth"),key!AJ287,"")))</f>
        <v/>
      </c>
      <c r="BC61" s="223" t="str">
        <f>IF(AND($L$5="sixth"),key!AK87,IF(AND($L$5="Seventh"),key!AK187,IF(AND($L$5="eighth"),key!AK287,"")))</f>
        <v/>
      </c>
      <c r="BD61" s="223" t="str">
        <f>IF(AND($L$5="sixth"),key!AM87,IF(AND($L$5="Seventh"),key!AM187,IF(AND($L$5="eighth"),key!AM287,"")))</f>
        <v/>
      </c>
      <c r="BE61" s="223" t="str">
        <f>IF(AND($L$5="sixth"),key!AN87,IF(AND($L$5="Seventh"),key!AN187,IF(AND($L$5="eighth"),key!AN287,"")))</f>
        <v/>
      </c>
      <c r="BF61" s="223" t="str">
        <f>IF(AND($L$5="sixth"),key!AO87,IF(AND($L$5="Seventh"),key!AO187,IF(AND($L$5="eighth"),key!AO287,"")))</f>
        <v/>
      </c>
      <c r="BG61" s="223" t="str">
        <f>IF(AND($L$5="sixth"),key!AQ87,IF(AND($L$5="Seventh"),key!AQ187,IF(AND($L$5="eighth"),key!AQ287,"")))</f>
        <v/>
      </c>
      <c r="BH61" s="223" t="str">
        <f>IF(AND($L$5="sixth"),key!AR87,IF(AND($L$5="Seventh"),key!AR187,IF(AND($L$5="eighth"),key!AR287,"")))</f>
        <v/>
      </c>
      <c r="BI61" s="223" t="str">
        <f>IF(AND($L$5="sixth"),key!AS87,IF(AND($L$5="Seventh"),key!AS187,IF(AND($L$5="eighth"),key!AS287,"")))</f>
        <v/>
      </c>
      <c r="BJ61" s="223" t="str">
        <f>IF(AND($L$5="sixth"),key!AU87,IF(AND($L$5="Seventh"),key!AU187,IF(AND($L$5="eighth"),key!AU287,"")))</f>
        <v/>
      </c>
      <c r="BK61" s="223" t="str">
        <f>IF(AND($L$5="sixth"),key!AV87,IF(AND($L$5="Seventh"),key!AV187,IF(AND($L$5="eighth"),key!AV287,"")))</f>
        <v/>
      </c>
      <c r="BL61" s="223" t="str">
        <f>IF(AND($L$5="sixth"),key!AW87,IF(AND($L$5="Seventh"),key!AW187,IF(AND($L$5="eighth"),key!AW287,"")))</f>
        <v/>
      </c>
      <c r="BM61" s="223" t="str">
        <f>IF(AND($L$5="sixth"),key!AY87,IF(AND($L$5="Seventh"),key!AY187,IF(AND($L$5="eighth"),key!AY287,"")))</f>
        <v/>
      </c>
      <c r="BN61" s="223" t="str">
        <f>IF(AND($L$5="sixth"),key!AZ87,IF(AND($L$5="Seventh"),key!AZ187,IF(AND($L$5="eighth"),key!AZ287,"")))</f>
        <v/>
      </c>
      <c r="BO61" s="223" t="str">
        <f>IF(AND($L$5="sixth"),key!BA87,IF(AND($L$5="Seventh"),key!BA187,IF(AND($L$5="eighth"),key!BA287,"")))</f>
        <v/>
      </c>
      <c r="BP61" s="223" t="str">
        <f>IF(AND($L$5="sixth"),key!BB87,IF(AND($L$5="Seventh"),key!BB187,IF(AND($L$5="eighth"),key!BB287,"")))</f>
        <v/>
      </c>
      <c r="BQ61" s="224" t="str">
        <f>IF(AND($L$5="sixth"),key!BC87,IF(AND($L$5="Seventh"),key!BC187,IF(AND($L$5="eighth"),key!BC287,"")))</f>
        <v/>
      </c>
    </row>
    <row r="62" spans="1:91" ht="15" customHeight="1">
      <c r="A62" s="221">
        <v>19</v>
      </c>
      <c r="B62" s="98" t="str">
        <f>IF(AND($L$5="sixth"),key!C27,IF(AND($L$5="Seventh"),key!C127,IF(AND($L$5="eighth"),key!C227,"")))</f>
        <v/>
      </c>
      <c r="C62" s="98" t="str">
        <f>IF(AND($L$5="sixth"),key!D27,IF(AND($L$5="Seventh"),key!D127,IF(AND($L$5="eighth"),key!D227,"")))</f>
        <v/>
      </c>
      <c r="D62" s="93" t="str">
        <f>IF(AND($L$5="sixth"),key!AE27,IF(AND($L$5="Seventh"),key!AE127,IF(AND($L$5="eighth"),key!AE227,"")))</f>
        <v>C</v>
      </c>
      <c r="E62" s="93">
        <f>IF(AND($L$5="sixth"),key!AF27,IF(AND($L$5="Seventh"),key!AF127,IF(AND($L$5="eighth"),key!AF227,"")))</f>
        <v>5</v>
      </c>
      <c r="F62" s="93" t="str">
        <f>IF(AND($L$5="sixth"),key!AG27,IF(AND($L$5="Seventh"),key!AG127,IF(AND($L$5="eighth"),key!AG227,"")))</f>
        <v/>
      </c>
      <c r="G62" s="93" t="str">
        <f>IF(AND($L$5="sixth"),key!AI27,IF(AND($L$5="Seventh"),key!AI127,IF(AND($L$5="eighth"),key!AI227,"")))</f>
        <v/>
      </c>
      <c r="H62" s="93">
        <f>IF(AND($L$5="sixth"),key!AJ27,IF(AND($L$5="Seventh"),key!AJ127,IF(AND($L$5="eighth"),key!AJ227,"")))</f>
        <v>5</v>
      </c>
      <c r="I62" s="93" t="str">
        <f>IF(AND($L$5="sixth"),key!AK27,IF(AND($L$5="Seventh"),key!AK127,IF(AND($L$5="eighth"),key!AK227,"")))</f>
        <v/>
      </c>
      <c r="J62" s="93" t="str">
        <f>IF(AND($L$5="sixth"),key!AM27,IF(AND($L$5="Seventh"),key!AM127,IF(AND($L$5="eighth"),key!AM227,"")))</f>
        <v/>
      </c>
      <c r="K62" s="93" t="str">
        <f>IF(AND($L$5="sixth"),key!AN27,IF(AND($L$5="Seventh"),key!AN127,IF(AND($L$5="eighth"),key!AN227,"")))</f>
        <v/>
      </c>
      <c r="L62" s="93" t="str">
        <f>IF(AND($L$5="sixth"),key!AO27,IF(AND($L$5="Seventh"),key!AO127,IF(AND($L$5="eighth"),key!AO227,"")))</f>
        <v/>
      </c>
      <c r="M62" s="93" t="str">
        <f>IF(AND($L$5="sixth"),key!AQ27,IF(AND($L$5="Seventh"),key!AQ127,IF(AND($L$5="eighth"),key!AQ227,"")))</f>
        <v/>
      </c>
      <c r="N62" s="93" t="str">
        <f>IF(AND($L$5="sixth"),key!AR27,IF(AND($L$5="Seventh"),key!AR127,IF(AND($L$5="eighth"),key!AR227,"")))</f>
        <v/>
      </c>
      <c r="O62" s="93" t="str">
        <f>IF(AND($L$5="sixth"),key!AS27,IF(AND($L$5="Seventh"),key!AS127,IF(AND($L$5="eighth"),key!AS227,"")))</f>
        <v/>
      </c>
      <c r="P62" s="93" t="str">
        <f>IF(AND($L$5="sixth"),key!AU27,IF(AND($L$5="Seventh"),key!AU127,IF(AND($L$5="eighth"),key!AU227,"")))</f>
        <v/>
      </c>
      <c r="Q62" s="93" t="str">
        <f>IF(AND($L$5="sixth"),key!AV27,IF(AND($L$5="Seventh"),key!AV127,IF(AND($L$5="eighth"),key!AV227,"")))</f>
        <v/>
      </c>
      <c r="R62" s="93" t="str">
        <f>IF(AND($L$5="sixth"),key!AW27,IF(AND($L$5="Seventh"),key!AW127,IF(AND($L$5="eighth"),key!AW227,"")))</f>
        <v/>
      </c>
      <c r="S62" s="93" t="str">
        <f>IF(AND($L$5="sixth"),key!AY27,IF(AND($L$5="Seventh"),key!AY127,IF(AND($L$5="eighth"),key!AY227,"")))</f>
        <v/>
      </c>
      <c r="T62" s="93" t="str">
        <f>IF(AND($L$5="sixth"),key!AZ27,IF(AND($L$5="Seventh"),key!AZ127,IF(AND($L$5="eighth"),key!AZ227,"")))</f>
        <v/>
      </c>
      <c r="U62" s="93" t="str">
        <f>IF(AND($L$5="sixth"),key!BA27,IF(AND($L$5="Seventh"),key!BA127,IF(AND($L$5="eighth"),key!BA227,"")))</f>
        <v/>
      </c>
      <c r="V62" s="93" t="str">
        <f>IF(AND($L$5="sixth"),key!BB27,IF(AND($L$5="Seventh"),key!BB127,IF(AND($L$5="eighth"),key!BB227,"")))</f>
        <v/>
      </c>
      <c r="W62" s="231" t="str">
        <f>IF(AND($L$5="sixth"),key!BC27,IF(AND($L$5="Seventh"),key!BC127,IF(AND($L$5="eighth"),key!BC227,"")))</f>
        <v/>
      </c>
      <c r="X62" s="221">
        <v>52</v>
      </c>
      <c r="Y62" s="222" t="str">
        <f>IF(AND($L$5="sixth"),key!C60,IF(AND($L$5="Seventh"),key!C160,IF(AND($L$5="eighth"),key!C260,"")))</f>
        <v/>
      </c>
      <c r="Z62" s="222" t="str">
        <f>IF(AND($L$5="sixth"),key!D60,IF(AND($L$5="Seventh"),key!D160,IF(AND($L$5="eighth"),key!D260,"")))</f>
        <v/>
      </c>
      <c r="AA62" s="223" t="str">
        <f>IF(AND($L$5="sixth"),key!AE60,IF(AND($L$5="Seventh"),key!AE160,IF(AND($L$5="eighth"),key!AE260,"")))</f>
        <v/>
      </c>
      <c r="AB62" s="223" t="str">
        <f>IF(AND($L$5="sixth"),key!AF60,IF(AND($L$5="Seventh"),key!AF160,IF(AND($L$5="eighth"),key!AF260,"")))</f>
        <v/>
      </c>
      <c r="AC62" s="223" t="str">
        <f>IF(AND($L$5="sixth"),key!AG60,IF(AND($L$5="Seventh"),key!AG160,IF(AND($L$5="eighth"),key!AG260,"")))</f>
        <v/>
      </c>
      <c r="AD62" s="223" t="str">
        <f>IF(AND($L$5="sixth"),key!AI60,IF(AND($L$5="Seventh"),key!AI160,IF(AND($L$5="eighth"),key!AI260,"")))</f>
        <v/>
      </c>
      <c r="AE62" s="223" t="str">
        <f>IF(AND($L$5="sixth"),key!AJ60,IF(AND($L$5="Seventh"),key!AJ160,IF(AND($L$5="eighth"),key!AJ260,"")))</f>
        <v/>
      </c>
      <c r="AF62" s="223" t="str">
        <f>IF(AND($L$5="sixth"),key!AK60,IF(AND($L$5="Seventh"),key!AK160,IF(AND($L$5="eighth"),key!AK260,"")))</f>
        <v/>
      </c>
      <c r="AG62" s="223" t="str">
        <f>IF(AND($L$5="sixth"),key!AM60,IF(AND($L$5="Seventh"),key!AM160,IF(AND($L$5="eighth"),key!AM260,"")))</f>
        <v/>
      </c>
      <c r="AH62" s="223" t="str">
        <f>IF(AND($L$5="sixth"),key!AN60,IF(AND($L$5="Seventh"),key!AN160,IF(AND($L$5="eighth"),key!AN260,"")))</f>
        <v/>
      </c>
      <c r="AI62" s="223" t="str">
        <f>IF(AND($L$5="sixth"),key!AO60,IF(AND($L$5="Seventh"),key!AO160,IF(AND($L$5="eighth"),key!AO260,"")))</f>
        <v/>
      </c>
      <c r="AJ62" s="223" t="str">
        <f>IF(AND($L$5="sixth"),key!AQ60,IF(AND($L$5="Seventh"),key!AQ160,IF(AND($L$5="eighth"),key!AQ260,"")))</f>
        <v/>
      </c>
      <c r="AK62" s="223" t="str">
        <f>IF(AND($L$5="sixth"),key!AR60,IF(AND($L$5="Seventh"),key!AR160,IF(AND($L$5="eighth"),key!AR260,"")))</f>
        <v/>
      </c>
      <c r="AL62" s="223" t="str">
        <f>IF(AND($L$5="sixth"),key!AS60,IF(AND($L$5="Seventh"),key!AS160,IF(AND($L$5="eighth"),key!AS260,"")))</f>
        <v/>
      </c>
      <c r="AM62" s="223" t="str">
        <f>IF(AND($L$5="sixth"),key!AU60,IF(AND($L$5="Seventh"),key!AU160,IF(AND($L$5="eighth"),key!AU260,"")))</f>
        <v/>
      </c>
      <c r="AN62" s="223" t="str">
        <f>IF(AND($L$5="sixth"),key!AV60,IF(AND($L$5="Seventh"),key!AV160,IF(AND($L$5="eighth"),key!AV260,"")))</f>
        <v/>
      </c>
      <c r="AO62" s="223" t="str">
        <f>IF(AND($L$5="sixth"),key!AW60,IF(AND($L$5="Seventh"),key!AW160,IF(AND($L$5="eighth"),key!AW260,"")))</f>
        <v/>
      </c>
      <c r="AP62" s="223" t="str">
        <f>IF(AND($L$5="sixth"),key!AY60,IF(AND($L$5="Seventh"),key!AY160,IF(AND($L$5="eighth"),key!AY260,"")))</f>
        <v/>
      </c>
      <c r="AQ62" s="223" t="str">
        <f>IF(AND($L$5="sixth"),key!AZ60,IF(AND($L$5="Seventh"),key!AZ160,IF(AND($L$5="eighth"),key!AZ260,"")))</f>
        <v/>
      </c>
      <c r="AR62" s="223" t="str">
        <f>IF(AND($L$5="sixth"),key!BA60,IF(AND($L$5="Seventh"),key!BA160,IF(AND($L$5="eighth"),key!BA260,"")))</f>
        <v/>
      </c>
      <c r="AS62" s="223" t="str">
        <f>IF(AND($L$5="sixth"),key!BB60,IF(AND($L$5="Seventh"),key!BB160,IF(AND($L$5="eighth"),key!BB260,"")))</f>
        <v/>
      </c>
      <c r="AT62" s="224" t="str">
        <f>IF(AND($L$5="sixth"),key!BC60,IF(AND($L$5="Seventh"),key!BC160,IF(AND($L$5="eighth"),key!BC260,"")))</f>
        <v/>
      </c>
      <c r="AU62" s="225">
        <v>80</v>
      </c>
      <c r="AV62" s="226" t="str">
        <f>IF(AND($L$5="sixth"),key!C88,IF(AND($L$5="Seventh"),key!C188,IF(AND($L$5="eighth"),key!C288,"")))</f>
        <v/>
      </c>
      <c r="AW62" s="226" t="str">
        <f>IF(AND($L$5="sixth"),key!D88,IF(AND($L$5="Seventh"),key!D188,IF(AND($L$5="eighth"),key!D288,"")))</f>
        <v/>
      </c>
      <c r="AX62" s="223" t="str">
        <f>IF(AND($L$5="sixth"),key!AE88,IF(AND($L$5="Seventh"),key!AE188,IF(AND($L$5="eighth"),key!AE288,"")))</f>
        <v/>
      </c>
      <c r="AY62" s="223" t="str">
        <f>IF(AND($L$5="sixth"),key!AF88,IF(AND($L$5="Seventh"),key!AF188,IF(AND($L$5="eighth"),key!AF288,"")))</f>
        <v/>
      </c>
      <c r="AZ62" s="223" t="str">
        <f>IF(AND($L$5="sixth"),key!AG88,IF(AND($L$5="Seventh"),key!AG188,IF(AND($L$5="eighth"),key!AG288,"")))</f>
        <v/>
      </c>
      <c r="BA62" s="223" t="str">
        <f>IF(AND($L$5="sixth"),key!AI88,IF(AND($L$5="Seventh"),key!AI188,IF(AND($L$5="eighth"),key!AI288,"")))</f>
        <v/>
      </c>
      <c r="BB62" s="223" t="str">
        <f>IF(AND($L$5="sixth"),key!AJ88,IF(AND($L$5="Seventh"),key!AJ188,IF(AND($L$5="eighth"),key!AJ288,"")))</f>
        <v/>
      </c>
      <c r="BC62" s="223" t="str">
        <f>IF(AND($L$5="sixth"),key!AK88,IF(AND($L$5="Seventh"),key!AK188,IF(AND($L$5="eighth"),key!AK288,"")))</f>
        <v/>
      </c>
      <c r="BD62" s="223" t="str">
        <f>IF(AND($L$5="sixth"),key!AM88,IF(AND($L$5="Seventh"),key!AM188,IF(AND($L$5="eighth"),key!AM288,"")))</f>
        <v/>
      </c>
      <c r="BE62" s="223" t="str">
        <f>IF(AND($L$5="sixth"),key!AN88,IF(AND($L$5="Seventh"),key!AN188,IF(AND($L$5="eighth"),key!AN288,"")))</f>
        <v/>
      </c>
      <c r="BF62" s="223" t="str">
        <f>IF(AND($L$5="sixth"),key!AO88,IF(AND($L$5="Seventh"),key!AO188,IF(AND($L$5="eighth"),key!AO288,"")))</f>
        <v/>
      </c>
      <c r="BG62" s="223" t="str">
        <f>IF(AND($L$5="sixth"),key!AQ88,IF(AND($L$5="Seventh"),key!AQ188,IF(AND($L$5="eighth"),key!AQ288,"")))</f>
        <v/>
      </c>
      <c r="BH62" s="223" t="str">
        <f>IF(AND($L$5="sixth"),key!AR88,IF(AND($L$5="Seventh"),key!AR188,IF(AND($L$5="eighth"),key!AR288,"")))</f>
        <v/>
      </c>
      <c r="BI62" s="223" t="str">
        <f>IF(AND($L$5="sixth"),key!AS88,IF(AND($L$5="Seventh"),key!AS188,IF(AND($L$5="eighth"),key!AS288,"")))</f>
        <v/>
      </c>
      <c r="BJ62" s="223" t="str">
        <f>IF(AND($L$5="sixth"),key!AU88,IF(AND($L$5="Seventh"),key!AU188,IF(AND($L$5="eighth"),key!AU288,"")))</f>
        <v/>
      </c>
      <c r="BK62" s="223" t="str">
        <f>IF(AND($L$5="sixth"),key!AV88,IF(AND($L$5="Seventh"),key!AV188,IF(AND($L$5="eighth"),key!AV288,"")))</f>
        <v/>
      </c>
      <c r="BL62" s="223" t="str">
        <f>IF(AND($L$5="sixth"),key!AW88,IF(AND($L$5="Seventh"),key!AW188,IF(AND($L$5="eighth"),key!AW288,"")))</f>
        <v/>
      </c>
      <c r="BM62" s="223" t="str">
        <f>IF(AND($L$5="sixth"),key!AY88,IF(AND($L$5="Seventh"),key!AY188,IF(AND($L$5="eighth"),key!AY288,"")))</f>
        <v/>
      </c>
      <c r="BN62" s="223" t="str">
        <f>IF(AND($L$5="sixth"),key!AZ88,IF(AND($L$5="Seventh"),key!AZ188,IF(AND($L$5="eighth"),key!AZ288,"")))</f>
        <v/>
      </c>
      <c r="BO62" s="223" t="str">
        <f>IF(AND($L$5="sixth"),key!BA88,IF(AND($L$5="Seventh"),key!BA188,IF(AND($L$5="eighth"),key!BA288,"")))</f>
        <v/>
      </c>
      <c r="BP62" s="223" t="str">
        <f>IF(AND($L$5="sixth"),key!BB88,IF(AND($L$5="Seventh"),key!BB188,IF(AND($L$5="eighth"),key!BB288,"")))</f>
        <v/>
      </c>
      <c r="BQ62" s="224" t="str">
        <f>IF(AND($L$5="sixth"),key!BC88,IF(AND($L$5="Seventh"),key!BC188,IF(AND($L$5="eighth"),key!BC288,"")))</f>
        <v/>
      </c>
    </row>
    <row r="63" spans="1:91" ht="15" customHeight="1">
      <c r="A63" s="221">
        <v>20</v>
      </c>
      <c r="B63" s="98" t="str">
        <f>IF(AND($L$5="sixth"),key!C28,IF(AND($L$5="Seventh"),key!C128,IF(AND($L$5="eighth"),key!C228,"")))</f>
        <v/>
      </c>
      <c r="C63" s="98" t="str">
        <f>IF(AND($L$5="sixth"),key!D28,IF(AND($L$5="Seventh"),key!D128,IF(AND($L$5="eighth"),key!D228,"")))</f>
        <v/>
      </c>
      <c r="D63" s="93" t="str">
        <f>IF(AND($L$5="sixth"),key!AE28,IF(AND($L$5="Seventh"),key!AE128,IF(AND($L$5="eighth"),key!AE228,"")))</f>
        <v>B</v>
      </c>
      <c r="E63" s="93">
        <f>IF(AND($L$5="sixth"),key!AF28,IF(AND($L$5="Seventh"),key!AF128,IF(AND($L$5="eighth"),key!AF228,"")))</f>
        <v>10</v>
      </c>
      <c r="F63" s="93" t="str">
        <f>IF(AND($L$5="sixth"),key!AG28,IF(AND($L$5="Seventh"),key!AG128,IF(AND($L$5="eighth"),key!AG228,"")))</f>
        <v/>
      </c>
      <c r="G63" s="93" t="str">
        <f>IF(AND($L$5="sixth"),key!AI28,IF(AND($L$5="Seventh"),key!AI128,IF(AND($L$5="eighth"),key!AI228,"")))</f>
        <v/>
      </c>
      <c r="H63" s="93">
        <f>IF(AND($L$5="sixth"),key!AJ28,IF(AND($L$5="Seventh"),key!AJ128,IF(AND($L$5="eighth"),key!AJ228,"")))</f>
        <v>7</v>
      </c>
      <c r="I63" s="93" t="str">
        <f>IF(AND($L$5="sixth"),key!AK28,IF(AND($L$5="Seventh"),key!AK128,IF(AND($L$5="eighth"),key!AK228,"")))</f>
        <v/>
      </c>
      <c r="J63" s="93" t="str">
        <f>IF(AND($L$5="sixth"),key!AM28,IF(AND($L$5="Seventh"),key!AM128,IF(AND($L$5="eighth"),key!AM228,"")))</f>
        <v/>
      </c>
      <c r="K63" s="93">
        <f>IF(AND($L$5="sixth"),key!AN28,IF(AND($L$5="Seventh"),key!AN128,IF(AND($L$5="eighth"),key!AN228,"")))</f>
        <v>40</v>
      </c>
      <c r="L63" s="93" t="str">
        <f>IF(AND($L$5="sixth"),key!AO28,IF(AND($L$5="Seventh"),key!AO128,IF(AND($L$5="eighth"),key!AO228,"")))</f>
        <v/>
      </c>
      <c r="M63" s="93" t="str">
        <f>IF(AND($L$5="sixth"),key!AQ28,IF(AND($L$5="Seventh"),key!AQ128,IF(AND($L$5="eighth"),key!AQ228,"")))</f>
        <v/>
      </c>
      <c r="N63" s="93">
        <f>IF(AND($L$5="sixth"),key!AR28,IF(AND($L$5="Seventh"),key!AR128,IF(AND($L$5="eighth"),key!AR228,"")))</f>
        <v>8</v>
      </c>
      <c r="O63" s="93" t="str">
        <f>IF(AND($L$5="sixth"),key!AS28,IF(AND($L$5="Seventh"),key!AS128,IF(AND($L$5="eighth"),key!AS228,"")))</f>
        <v/>
      </c>
      <c r="P63" s="93" t="str">
        <f>IF(AND($L$5="sixth"),key!AU28,IF(AND($L$5="Seventh"),key!AU128,IF(AND($L$5="eighth"),key!AU228,"")))</f>
        <v/>
      </c>
      <c r="Q63" s="93">
        <f>IF(AND($L$5="sixth"),key!AV28,IF(AND($L$5="Seventh"),key!AV128,IF(AND($L$5="eighth"),key!AV228,"")))</f>
        <v>62</v>
      </c>
      <c r="R63" s="93" t="str">
        <f>IF(AND($L$5="sixth"),key!AW28,IF(AND($L$5="Seventh"),key!AW128,IF(AND($L$5="eighth"),key!AW228,"")))</f>
        <v/>
      </c>
      <c r="S63" s="93" t="str">
        <f>IF(AND($L$5="sixth"),key!AY28,IF(AND($L$5="Seventh"),key!AY128,IF(AND($L$5="eighth"),key!AY228,"")))</f>
        <v/>
      </c>
      <c r="T63" s="93" t="str">
        <f>IF(AND($L$5="sixth"),key!AZ28,IF(AND($L$5="Seventh"),key!AZ128,IF(AND($L$5="eighth"),key!AZ228,"")))</f>
        <v/>
      </c>
      <c r="U63" s="93" t="str">
        <f>IF(AND($L$5="sixth"),key!BA28,IF(AND($L$5="Seventh"),key!BA128,IF(AND($L$5="eighth"),key!BA228,"")))</f>
        <v/>
      </c>
      <c r="V63" s="93" t="str">
        <f>IF(AND($L$5="sixth"),key!BB28,IF(AND($L$5="Seventh"),key!BB128,IF(AND($L$5="eighth"),key!BB228,"")))</f>
        <v/>
      </c>
      <c r="W63" s="231" t="str">
        <f>IF(AND($L$5="sixth"),key!BC28,IF(AND($L$5="Seventh"),key!BC128,IF(AND($L$5="eighth"),key!BC228,"")))</f>
        <v/>
      </c>
      <c r="X63" s="221">
        <v>53</v>
      </c>
      <c r="Y63" s="222" t="str">
        <f>IF(AND($L$5="sixth"),key!C61,IF(AND($L$5="Seventh"),key!C161,IF(AND($L$5="eighth"),key!C261,"")))</f>
        <v/>
      </c>
      <c r="Z63" s="222" t="str">
        <f>IF(AND($L$5="sixth"),key!D61,IF(AND($L$5="Seventh"),key!D161,IF(AND($L$5="eighth"),key!D261,"")))</f>
        <v/>
      </c>
      <c r="AA63" s="223" t="str">
        <f>IF(AND($L$5="sixth"),key!AE61,IF(AND($L$5="Seventh"),key!AE161,IF(AND($L$5="eighth"),key!AE261,"")))</f>
        <v/>
      </c>
      <c r="AB63" s="223" t="str">
        <f>IF(AND($L$5="sixth"),key!AF61,IF(AND($L$5="Seventh"),key!AF161,IF(AND($L$5="eighth"),key!AF261,"")))</f>
        <v/>
      </c>
      <c r="AC63" s="223" t="str">
        <f>IF(AND($L$5="sixth"),key!AG61,IF(AND($L$5="Seventh"),key!AG161,IF(AND($L$5="eighth"),key!AG261,"")))</f>
        <v/>
      </c>
      <c r="AD63" s="223" t="str">
        <f>IF(AND($L$5="sixth"),key!AI61,IF(AND($L$5="Seventh"),key!AI161,IF(AND($L$5="eighth"),key!AI261,"")))</f>
        <v/>
      </c>
      <c r="AE63" s="223" t="str">
        <f>IF(AND($L$5="sixth"),key!AJ61,IF(AND($L$5="Seventh"),key!AJ161,IF(AND($L$5="eighth"),key!AJ261,"")))</f>
        <v/>
      </c>
      <c r="AF63" s="223" t="str">
        <f>IF(AND($L$5="sixth"),key!AK61,IF(AND($L$5="Seventh"),key!AK161,IF(AND($L$5="eighth"),key!AK261,"")))</f>
        <v/>
      </c>
      <c r="AG63" s="223" t="str">
        <f>IF(AND($L$5="sixth"),key!AM61,IF(AND($L$5="Seventh"),key!AM161,IF(AND($L$5="eighth"),key!AM261,"")))</f>
        <v/>
      </c>
      <c r="AH63" s="223" t="str">
        <f>IF(AND($L$5="sixth"),key!AN61,IF(AND($L$5="Seventh"),key!AN161,IF(AND($L$5="eighth"),key!AN261,"")))</f>
        <v/>
      </c>
      <c r="AI63" s="223" t="str">
        <f>IF(AND($L$5="sixth"),key!AO61,IF(AND($L$5="Seventh"),key!AO161,IF(AND($L$5="eighth"),key!AO261,"")))</f>
        <v/>
      </c>
      <c r="AJ63" s="223" t="str">
        <f>IF(AND($L$5="sixth"),key!AQ61,IF(AND($L$5="Seventh"),key!AQ161,IF(AND($L$5="eighth"),key!AQ261,"")))</f>
        <v/>
      </c>
      <c r="AK63" s="223" t="str">
        <f>IF(AND($L$5="sixth"),key!AR61,IF(AND($L$5="Seventh"),key!AR161,IF(AND($L$5="eighth"),key!AR261,"")))</f>
        <v/>
      </c>
      <c r="AL63" s="223" t="str">
        <f>IF(AND($L$5="sixth"),key!AS61,IF(AND($L$5="Seventh"),key!AS161,IF(AND($L$5="eighth"),key!AS261,"")))</f>
        <v/>
      </c>
      <c r="AM63" s="223" t="str">
        <f>IF(AND($L$5="sixth"),key!AU61,IF(AND($L$5="Seventh"),key!AU161,IF(AND($L$5="eighth"),key!AU261,"")))</f>
        <v/>
      </c>
      <c r="AN63" s="223" t="str">
        <f>IF(AND($L$5="sixth"),key!AV61,IF(AND($L$5="Seventh"),key!AV161,IF(AND($L$5="eighth"),key!AV261,"")))</f>
        <v/>
      </c>
      <c r="AO63" s="223" t="str">
        <f>IF(AND($L$5="sixth"),key!AW61,IF(AND($L$5="Seventh"),key!AW161,IF(AND($L$5="eighth"),key!AW261,"")))</f>
        <v/>
      </c>
      <c r="AP63" s="223" t="str">
        <f>IF(AND($L$5="sixth"),key!AY61,IF(AND($L$5="Seventh"),key!AY161,IF(AND($L$5="eighth"),key!AY261,"")))</f>
        <v/>
      </c>
      <c r="AQ63" s="223" t="str">
        <f>IF(AND($L$5="sixth"),key!AZ61,IF(AND($L$5="Seventh"),key!AZ161,IF(AND($L$5="eighth"),key!AZ261,"")))</f>
        <v/>
      </c>
      <c r="AR63" s="223" t="str">
        <f>IF(AND($L$5="sixth"),key!BA61,IF(AND($L$5="Seventh"),key!BA161,IF(AND($L$5="eighth"),key!BA261,"")))</f>
        <v/>
      </c>
      <c r="AS63" s="223" t="str">
        <f>IF(AND($L$5="sixth"),key!BB61,IF(AND($L$5="Seventh"),key!BB161,IF(AND($L$5="eighth"),key!BB261,"")))</f>
        <v/>
      </c>
      <c r="AT63" s="224" t="str">
        <f>IF(AND($L$5="sixth"),key!BC61,IF(AND($L$5="Seventh"),key!BC161,IF(AND($L$5="eighth"),key!BC261,"")))</f>
        <v/>
      </c>
      <c r="AU63" s="225">
        <v>81</v>
      </c>
      <c r="AV63" s="226" t="str">
        <f>IF(AND($L$5="sixth"),key!C89,IF(AND($L$5="Seventh"),key!C189,IF(AND($L$5="eighth"),key!C289,"")))</f>
        <v/>
      </c>
      <c r="AW63" s="226" t="str">
        <f>IF(AND($L$5="sixth"),key!D89,IF(AND($L$5="Seventh"),key!D189,IF(AND($L$5="eighth"),key!D289,"")))</f>
        <v/>
      </c>
      <c r="AX63" s="223" t="str">
        <f>IF(AND($L$5="sixth"),key!AE89,IF(AND($L$5="Seventh"),key!AE189,IF(AND($L$5="eighth"),key!AE289,"")))</f>
        <v/>
      </c>
      <c r="AY63" s="223" t="str">
        <f>IF(AND($L$5="sixth"),key!AF89,IF(AND($L$5="Seventh"),key!AF189,IF(AND($L$5="eighth"),key!AF289,"")))</f>
        <v/>
      </c>
      <c r="AZ63" s="223" t="str">
        <f>IF(AND($L$5="sixth"),key!AG89,IF(AND($L$5="Seventh"),key!AG189,IF(AND($L$5="eighth"),key!AG289,"")))</f>
        <v/>
      </c>
      <c r="BA63" s="223" t="str">
        <f>IF(AND($L$5="sixth"),key!AI89,IF(AND($L$5="Seventh"),key!AI189,IF(AND($L$5="eighth"),key!AI289,"")))</f>
        <v/>
      </c>
      <c r="BB63" s="223" t="str">
        <f>IF(AND($L$5="sixth"),key!AJ89,IF(AND($L$5="Seventh"),key!AJ189,IF(AND($L$5="eighth"),key!AJ289,"")))</f>
        <v/>
      </c>
      <c r="BC63" s="223" t="str">
        <f>IF(AND($L$5="sixth"),key!AK89,IF(AND($L$5="Seventh"),key!AK189,IF(AND($L$5="eighth"),key!AK289,"")))</f>
        <v/>
      </c>
      <c r="BD63" s="223" t="str">
        <f>IF(AND($L$5="sixth"),key!AM89,IF(AND($L$5="Seventh"),key!AM189,IF(AND($L$5="eighth"),key!AM289,"")))</f>
        <v/>
      </c>
      <c r="BE63" s="223" t="str">
        <f>IF(AND($L$5="sixth"),key!AN89,IF(AND($L$5="Seventh"),key!AN189,IF(AND($L$5="eighth"),key!AN289,"")))</f>
        <v/>
      </c>
      <c r="BF63" s="223" t="str">
        <f>IF(AND($L$5="sixth"),key!AO89,IF(AND($L$5="Seventh"),key!AO189,IF(AND($L$5="eighth"),key!AO289,"")))</f>
        <v/>
      </c>
      <c r="BG63" s="223" t="str">
        <f>IF(AND($L$5="sixth"),key!AQ89,IF(AND($L$5="Seventh"),key!AQ189,IF(AND($L$5="eighth"),key!AQ289,"")))</f>
        <v/>
      </c>
      <c r="BH63" s="223" t="str">
        <f>IF(AND($L$5="sixth"),key!AR89,IF(AND($L$5="Seventh"),key!AR189,IF(AND($L$5="eighth"),key!AR289,"")))</f>
        <v/>
      </c>
      <c r="BI63" s="223" t="str">
        <f>IF(AND($L$5="sixth"),key!AS89,IF(AND($L$5="Seventh"),key!AS189,IF(AND($L$5="eighth"),key!AS289,"")))</f>
        <v/>
      </c>
      <c r="BJ63" s="223" t="str">
        <f>IF(AND($L$5="sixth"),key!AU89,IF(AND($L$5="Seventh"),key!AU189,IF(AND($L$5="eighth"),key!AU289,"")))</f>
        <v/>
      </c>
      <c r="BK63" s="223" t="str">
        <f>IF(AND($L$5="sixth"),key!AV89,IF(AND($L$5="Seventh"),key!AV189,IF(AND($L$5="eighth"),key!AV289,"")))</f>
        <v/>
      </c>
      <c r="BL63" s="223" t="str">
        <f>IF(AND($L$5="sixth"),key!AW89,IF(AND($L$5="Seventh"),key!AW189,IF(AND($L$5="eighth"),key!AW289,"")))</f>
        <v/>
      </c>
      <c r="BM63" s="223" t="str">
        <f>IF(AND($L$5="sixth"),key!AY89,IF(AND($L$5="Seventh"),key!AY189,IF(AND($L$5="eighth"),key!AY289,"")))</f>
        <v/>
      </c>
      <c r="BN63" s="223" t="str">
        <f>IF(AND($L$5="sixth"),key!AZ89,IF(AND($L$5="Seventh"),key!AZ189,IF(AND($L$5="eighth"),key!AZ289,"")))</f>
        <v/>
      </c>
      <c r="BO63" s="223" t="str">
        <f>IF(AND($L$5="sixth"),key!BA89,IF(AND($L$5="Seventh"),key!BA189,IF(AND($L$5="eighth"),key!BA289,"")))</f>
        <v/>
      </c>
      <c r="BP63" s="223" t="str">
        <f>IF(AND($L$5="sixth"),key!BB89,IF(AND($L$5="Seventh"),key!BB189,IF(AND($L$5="eighth"),key!BB289,"")))</f>
        <v/>
      </c>
      <c r="BQ63" s="224" t="str">
        <f>IF(AND($L$5="sixth"),key!BC89,IF(AND($L$5="Seventh"),key!BC189,IF(AND($L$5="eighth"),key!BC289,"")))</f>
        <v/>
      </c>
    </row>
    <row r="64" spans="1:91" ht="17.100000000000001" customHeight="1">
      <c r="A64" s="221">
        <v>21</v>
      </c>
      <c r="B64" s="98" t="str">
        <f>IF(AND($L$5="sixth"),key!C29,IF(AND($L$5="Seventh"),key!C129,IF(AND($L$5="eighth"),key!C229,"")))</f>
        <v/>
      </c>
      <c r="C64" s="98" t="str">
        <f>IF(AND($L$5="sixth"),key!D29,IF(AND($L$5="Seventh"),key!D129,IF(AND($L$5="eighth"),key!D229,"")))</f>
        <v/>
      </c>
      <c r="D64" s="93" t="str">
        <f>IF(AND($L$5="sixth"),key!AE29,IF(AND($L$5="Seventh"),key!AE129,IF(AND($L$5="eighth"),key!AE229,"")))</f>
        <v>B</v>
      </c>
      <c r="E64" s="93">
        <f>IF(AND($L$5="sixth"),key!AF29,IF(AND($L$5="Seventh"),key!AF129,IF(AND($L$5="eighth"),key!AF229,"")))</f>
        <v>5</v>
      </c>
      <c r="F64" s="93" t="str">
        <f>IF(AND($L$5="sixth"),key!AG29,IF(AND($L$5="Seventh"),key!AG129,IF(AND($L$5="eighth"),key!AG229,"")))</f>
        <v/>
      </c>
      <c r="G64" s="93" t="str">
        <f>IF(AND($L$5="sixth"),key!AI29,IF(AND($L$5="Seventh"),key!AI129,IF(AND($L$5="eighth"),key!AI229,"")))</f>
        <v/>
      </c>
      <c r="H64" s="93">
        <f>IF(AND($L$5="sixth"),key!AJ29,IF(AND($L$5="Seventh"),key!AJ129,IF(AND($L$5="eighth"),key!AJ229,"")))</f>
        <v>6</v>
      </c>
      <c r="I64" s="93" t="str">
        <f>IF(AND($L$5="sixth"),key!AK29,IF(AND($L$5="Seventh"),key!AK129,IF(AND($L$5="eighth"),key!AK229,"")))</f>
        <v/>
      </c>
      <c r="J64" s="93" t="str">
        <f>IF(AND($L$5="sixth"),key!AM29,IF(AND($L$5="Seventh"),key!AM129,IF(AND($L$5="eighth"),key!AM229,"")))</f>
        <v/>
      </c>
      <c r="K64" s="93">
        <f>IF(AND($L$5="sixth"),key!AN29,IF(AND($L$5="Seventh"),key!AN129,IF(AND($L$5="eighth"),key!AN229,"")))</f>
        <v>30</v>
      </c>
      <c r="L64" s="93" t="str">
        <f>IF(AND($L$5="sixth"),key!AO29,IF(AND($L$5="Seventh"),key!AO129,IF(AND($L$5="eighth"),key!AO229,"")))</f>
        <v/>
      </c>
      <c r="M64" s="93" t="str">
        <f>IF(AND($L$5="sixth"),key!AQ29,IF(AND($L$5="Seventh"),key!AQ129,IF(AND($L$5="eighth"),key!AQ229,"")))</f>
        <v/>
      </c>
      <c r="N64" s="93">
        <f>IF(AND($L$5="sixth"),key!AR29,IF(AND($L$5="Seventh"),key!AR129,IF(AND($L$5="eighth"),key!AR229,"")))</f>
        <v>5</v>
      </c>
      <c r="O64" s="93" t="str">
        <f>IF(AND($L$5="sixth"),key!AS29,IF(AND($L$5="Seventh"),key!AS129,IF(AND($L$5="eighth"),key!AS229,"")))</f>
        <v/>
      </c>
      <c r="P64" s="93" t="str">
        <f>IF(AND($L$5="sixth"),key!AU29,IF(AND($L$5="Seventh"),key!AU129,IF(AND($L$5="eighth"),key!AU229,"")))</f>
        <v/>
      </c>
      <c r="Q64" s="93">
        <f>IF(AND($L$5="sixth"),key!AV29,IF(AND($L$5="Seventh"),key!AV129,IF(AND($L$5="eighth"),key!AV229,"")))</f>
        <v>59</v>
      </c>
      <c r="R64" s="93" t="str">
        <f>IF(AND($L$5="sixth"),key!AW29,IF(AND($L$5="Seventh"),key!AW129,IF(AND($L$5="eighth"),key!AW229,"")))</f>
        <v/>
      </c>
      <c r="S64" s="93" t="str">
        <f>IF(AND($L$5="sixth"),key!AY29,IF(AND($L$5="Seventh"),key!AY129,IF(AND($L$5="eighth"),key!AY229,"")))</f>
        <v/>
      </c>
      <c r="T64" s="93" t="str">
        <f>IF(AND($L$5="sixth"),key!AZ29,IF(AND($L$5="Seventh"),key!AZ129,IF(AND($L$5="eighth"),key!AZ229,"")))</f>
        <v/>
      </c>
      <c r="U64" s="93" t="str">
        <f>IF(AND($L$5="sixth"),key!BA29,IF(AND($L$5="Seventh"),key!BA129,IF(AND($L$5="eighth"),key!BA229,"")))</f>
        <v/>
      </c>
      <c r="V64" s="93" t="str">
        <f>IF(AND($L$5="sixth"),key!BB29,IF(AND($L$5="Seventh"),key!BB129,IF(AND($L$5="eighth"),key!BB229,"")))</f>
        <v/>
      </c>
      <c r="W64" s="231" t="str">
        <f>IF(AND($L$5="sixth"),key!BC29,IF(AND($L$5="Seventh"),key!BC129,IF(AND($L$5="eighth"),key!BC229,"")))</f>
        <v/>
      </c>
      <c r="X64" s="797" t="s">
        <v>546</v>
      </c>
      <c r="Y64" s="798"/>
      <c r="Z64" s="223" t="s">
        <v>617</v>
      </c>
      <c r="AA64" s="93">
        <f>IF(AND($L$5=""),"",COUNTIF(AA36:AA63,"A+")+COUNTIF(D44:D68,"A+"))</f>
        <v>0</v>
      </c>
      <c r="AB64" s="833"/>
      <c r="AC64" s="833"/>
      <c r="AD64" s="93">
        <f>IF(AND($L$5=""),"",COUNTIF(AD36:AD63,"A+")+COUNTIF(G44:G68,"A+"))</f>
        <v>0</v>
      </c>
      <c r="AE64" s="833"/>
      <c r="AF64" s="833"/>
      <c r="AG64" s="93">
        <f>IF(AND($L$5=""),"",COUNTIF(AG36:AG63,"A+")+COUNTIF(J44:J68,"A+"))</f>
        <v>0</v>
      </c>
      <c r="AH64" s="833"/>
      <c r="AI64" s="833"/>
      <c r="AJ64" s="93">
        <f>IF(AND($L$5=""),"",COUNTIF(AJ36:AJ63,"A+")+COUNTIF(M44:M68,"A+"))</f>
        <v>0</v>
      </c>
      <c r="AK64" s="833"/>
      <c r="AL64" s="833"/>
      <c r="AM64" s="93">
        <f>IF(AND($L$5=""),"",COUNTIF(AM36:AM63,"A+")+COUNTIF(P44:P68,"A+"))</f>
        <v>0</v>
      </c>
      <c r="AN64" s="833"/>
      <c r="AO64" s="833"/>
      <c r="AP64" s="93">
        <f>IF(AND($L$5=""),"",COUNTIF(AP36:AP63,"A+")+COUNTIF(S44:S68,"A+"))</f>
        <v>0</v>
      </c>
      <c r="AQ64" s="833"/>
      <c r="AR64" s="833"/>
      <c r="AS64" s="833"/>
      <c r="AT64" s="231">
        <f>IF(AND($L$5=""),"",COUNTIF(AT36:AT63,"A+")+COUNTIF(W44:W68,"A+"))</f>
        <v>0</v>
      </c>
      <c r="AU64" s="797" t="s">
        <v>545</v>
      </c>
      <c r="AV64" s="798"/>
      <c r="AW64" s="223" t="s">
        <v>617</v>
      </c>
      <c r="AX64" s="93">
        <f>IF(AND($L$5=""),"",COUNTIF(AX36:AX63,"A+")+AA64)</f>
        <v>0</v>
      </c>
      <c r="AY64" s="833"/>
      <c r="AZ64" s="833"/>
      <c r="BA64" s="93">
        <f>IF(AND($L$5=""),"",COUNTIF(BA36:BA63,"A+")+AD64)</f>
        <v>1</v>
      </c>
      <c r="BB64" s="833"/>
      <c r="BC64" s="833"/>
      <c r="BD64" s="93">
        <f>IF(AND($L$5=""),"",COUNTIF(BD36:BD63,"A+")+AG64)</f>
        <v>0</v>
      </c>
      <c r="BE64" s="833"/>
      <c r="BF64" s="833"/>
      <c r="BG64" s="93">
        <f>IF(AND($L$5=""),"",COUNTIF(BG36:BG63,"A+")+AJ64)</f>
        <v>0</v>
      </c>
      <c r="BH64" s="833"/>
      <c r="BI64" s="833"/>
      <c r="BJ64" s="93">
        <f>IF(AND($L$5=""),"",COUNTIF(BJ36:BJ63,"A+")+AM64)</f>
        <v>0</v>
      </c>
      <c r="BK64" s="833"/>
      <c r="BL64" s="833"/>
      <c r="BM64" s="93">
        <f>IF(AND($L$5=""),"",COUNTIF(BM36:BM63,"A+")+AP64)</f>
        <v>0</v>
      </c>
      <c r="BN64" s="833"/>
      <c r="BO64" s="833"/>
      <c r="BP64" s="833"/>
      <c r="BQ64" s="231">
        <f>IF(AND($L$5=""),"",COUNTIF(BQ36:BQ63,"A+")+AT64)</f>
        <v>0</v>
      </c>
    </row>
    <row r="65" spans="1:69" ht="17.100000000000001" customHeight="1">
      <c r="A65" s="221">
        <v>22</v>
      </c>
      <c r="B65" s="98" t="str">
        <f>IF(AND($L$5="sixth"),key!C30,IF(AND($L$5="Seventh"),key!C130,IF(AND($L$5="eighth"),key!C230,"")))</f>
        <v/>
      </c>
      <c r="C65" s="98" t="str">
        <f>IF(AND($L$5="sixth"),key!D30,IF(AND($L$5="Seventh"),key!D130,IF(AND($L$5="eighth"),key!D230,"")))</f>
        <v/>
      </c>
      <c r="D65" s="93" t="str">
        <f>IF(AND($L$5="sixth"),key!AE30,IF(AND($L$5="Seventh"),key!AE130,IF(AND($L$5="eighth"),key!AE230,"")))</f>
        <v>D</v>
      </c>
      <c r="E65" s="93" t="str">
        <f>IF(AND($L$5="sixth"),key!AF30,IF(AND($L$5="Seventh"),key!AF130,IF(AND($L$5="eighth"),key!AF230,"")))</f>
        <v/>
      </c>
      <c r="F65" s="93" t="str">
        <f>IF(AND($L$5="sixth"),key!AG30,IF(AND($L$5="Seventh"),key!AG130,IF(AND($L$5="eighth"),key!AG230,"")))</f>
        <v/>
      </c>
      <c r="G65" s="93" t="str">
        <f>IF(AND($L$5="sixth"),key!AI30,IF(AND($L$5="Seventh"),key!AI130,IF(AND($L$5="eighth"),key!AI230,"")))</f>
        <v/>
      </c>
      <c r="H65" s="93" t="str">
        <f>IF(AND($L$5="sixth"),key!AJ30,IF(AND($L$5="Seventh"),key!AJ130,IF(AND($L$5="eighth"),key!AJ230,"")))</f>
        <v/>
      </c>
      <c r="I65" s="93" t="str">
        <f>IF(AND($L$5="sixth"),key!AK30,IF(AND($L$5="Seventh"),key!AK130,IF(AND($L$5="eighth"),key!AK230,"")))</f>
        <v/>
      </c>
      <c r="J65" s="93" t="str">
        <f>IF(AND($L$5="sixth"),key!AM30,IF(AND($L$5="Seventh"),key!AM130,IF(AND($L$5="eighth"),key!AM230,"")))</f>
        <v/>
      </c>
      <c r="K65" s="93" t="str">
        <f>IF(AND($L$5="sixth"),key!AN30,IF(AND($L$5="Seventh"),key!AN130,IF(AND($L$5="eighth"),key!AN230,"")))</f>
        <v/>
      </c>
      <c r="L65" s="93" t="str">
        <f>IF(AND($L$5="sixth"),key!AO30,IF(AND($L$5="Seventh"),key!AO130,IF(AND($L$5="eighth"),key!AO230,"")))</f>
        <v/>
      </c>
      <c r="M65" s="93" t="str">
        <f>IF(AND($L$5="sixth"),key!AQ30,IF(AND($L$5="Seventh"),key!AQ130,IF(AND($L$5="eighth"),key!AQ230,"")))</f>
        <v/>
      </c>
      <c r="N65" s="93" t="str">
        <f>IF(AND($L$5="sixth"),key!AR30,IF(AND($L$5="Seventh"),key!AR130,IF(AND($L$5="eighth"),key!AR230,"")))</f>
        <v/>
      </c>
      <c r="O65" s="93" t="str">
        <f>IF(AND($L$5="sixth"),key!AS30,IF(AND($L$5="Seventh"),key!AS130,IF(AND($L$5="eighth"),key!AS230,"")))</f>
        <v/>
      </c>
      <c r="P65" s="93" t="str">
        <f>IF(AND($L$5="sixth"),key!AU30,IF(AND($L$5="Seventh"),key!AU130,IF(AND($L$5="eighth"),key!AU230,"")))</f>
        <v/>
      </c>
      <c r="Q65" s="93" t="str">
        <f>IF(AND($L$5="sixth"),key!AV30,IF(AND($L$5="Seventh"),key!AV130,IF(AND($L$5="eighth"),key!AV230,"")))</f>
        <v/>
      </c>
      <c r="R65" s="93" t="str">
        <f>IF(AND($L$5="sixth"),key!AW30,IF(AND($L$5="Seventh"),key!AW130,IF(AND($L$5="eighth"),key!AW230,"")))</f>
        <v/>
      </c>
      <c r="S65" s="93" t="str">
        <f>IF(AND($L$5="sixth"),key!AY30,IF(AND($L$5="Seventh"),key!AY130,IF(AND($L$5="eighth"),key!AY230,"")))</f>
        <v/>
      </c>
      <c r="T65" s="93" t="str">
        <f>IF(AND($L$5="sixth"),key!AZ30,IF(AND($L$5="Seventh"),key!AZ130,IF(AND($L$5="eighth"),key!AZ230,"")))</f>
        <v/>
      </c>
      <c r="U65" s="93" t="str">
        <f>IF(AND($L$5="sixth"),key!BA30,IF(AND($L$5="Seventh"),key!BA130,IF(AND($L$5="eighth"),key!BA230,"")))</f>
        <v/>
      </c>
      <c r="V65" s="93" t="str">
        <f>IF(AND($L$5="sixth"),key!BB30,IF(AND($L$5="Seventh"),key!BB130,IF(AND($L$5="eighth"),key!BB230,"")))</f>
        <v/>
      </c>
      <c r="W65" s="231" t="str">
        <f>IF(AND($L$5="sixth"),key!BC30,IF(AND($L$5="Seventh"),key!BC130,IF(AND($L$5="eighth"),key!BC230,"")))</f>
        <v/>
      </c>
      <c r="X65" s="799"/>
      <c r="Y65" s="800"/>
      <c r="Z65" s="223" t="s">
        <v>21</v>
      </c>
      <c r="AA65" s="93">
        <f>IF(AND($L$5=""),"",COUNTIF(AA36:AA63,"A")+COUNTIF(D44:D68,"A"))</f>
        <v>5</v>
      </c>
      <c r="AB65" s="833"/>
      <c r="AC65" s="833"/>
      <c r="AD65" s="93">
        <f>IF(AND($L$5=""),"",COUNTIF(AD36:AD63,"A")+COUNTIF(G44:G68,"A"))</f>
        <v>1</v>
      </c>
      <c r="AE65" s="833"/>
      <c r="AF65" s="833"/>
      <c r="AG65" s="96">
        <f>IF(AND($L$5=""),"",COUNTIF(AG36:AG63,"A")+COUNTIF(J44:J68,"A"))</f>
        <v>1</v>
      </c>
      <c r="AH65" s="833"/>
      <c r="AI65" s="833"/>
      <c r="AJ65" s="93">
        <f>IF(AND($L$5=""),"",COUNTIF(AJ36:AJ63,"A")+COUNTIF(M44:M68,"A"))</f>
        <v>0</v>
      </c>
      <c r="AK65" s="833"/>
      <c r="AL65" s="833"/>
      <c r="AM65" s="93">
        <f>IF(AND($L$5=""),"",COUNTIF(AM36:AM63,"A")+COUNTIF(P44:P68,"A"))</f>
        <v>0</v>
      </c>
      <c r="AN65" s="833"/>
      <c r="AO65" s="833"/>
      <c r="AP65" s="93">
        <f>IF(AND($L$5=""),"",COUNTIF(AP36:AP63,"A")+COUNTIF(S44:S68,"A"))</f>
        <v>0</v>
      </c>
      <c r="AQ65" s="833"/>
      <c r="AR65" s="833"/>
      <c r="AS65" s="833"/>
      <c r="AT65" s="231">
        <f>IF(AND($L$5=""),"",COUNTIF(AT36:AT63,"A")+COUNTIF(W44:W68,"A"))</f>
        <v>0</v>
      </c>
      <c r="AU65" s="799"/>
      <c r="AV65" s="800"/>
      <c r="AW65" s="223" t="s">
        <v>21</v>
      </c>
      <c r="AX65" s="93">
        <f>IF(AND($L$5=""),"",COUNTIF(AX36:AX63,"A")+AA65)</f>
        <v>5</v>
      </c>
      <c r="AY65" s="833"/>
      <c r="AZ65" s="833"/>
      <c r="BA65" s="93">
        <f>IF(AND($L$5=""),"",COUNTIF(BA36:BA63,"A")+AD65)</f>
        <v>2</v>
      </c>
      <c r="BB65" s="833"/>
      <c r="BC65" s="833"/>
      <c r="BD65" s="93">
        <f>IF(AND($L$5=""),"",COUNTIF(BD36:BD63,"A")+AG65)</f>
        <v>1</v>
      </c>
      <c r="BE65" s="833"/>
      <c r="BF65" s="833"/>
      <c r="BG65" s="93">
        <f>IF(AND($L$5=""),"",COUNTIF(BG36:BG63,"A")+AJ65)</f>
        <v>0</v>
      </c>
      <c r="BH65" s="833"/>
      <c r="BI65" s="833"/>
      <c r="BJ65" s="93">
        <f>IF(AND($L$5=""),"",COUNTIF(BJ36:BJ63,"A")+AM65)</f>
        <v>0</v>
      </c>
      <c r="BK65" s="833"/>
      <c r="BL65" s="833"/>
      <c r="BM65" s="93">
        <f>IF(AND($L$5=""),"",COUNTIF(BM36:BM63,"A")+AP65)</f>
        <v>0</v>
      </c>
      <c r="BN65" s="833"/>
      <c r="BO65" s="833"/>
      <c r="BP65" s="833"/>
      <c r="BQ65" s="231">
        <f>IF(AND($L$5=""),"",COUNTIF(BQ36:BQ63,"A")+AT65)</f>
        <v>0</v>
      </c>
    </row>
    <row r="66" spans="1:69" ht="17.100000000000001" customHeight="1">
      <c r="A66" s="221">
        <v>23</v>
      </c>
      <c r="B66" s="98" t="str">
        <f>IF(AND($L$5="sixth"),key!C31,IF(AND($L$5="Seventh"),key!C131,IF(AND($L$5="eighth"),key!C231,"")))</f>
        <v/>
      </c>
      <c r="C66" s="98" t="str">
        <f>IF(AND($L$5="sixth"),key!D31,IF(AND($L$5="Seventh"),key!D131,IF(AND($L$5="eighth"),key!D231,"")))</f>
        <v/>
      </c>
      <c r="D66" s="93" t="str">
        <f>IF(AND($L$5="sixth"),key!AE31,IF(AND($L$5="Seventh"),key!AE131,IF(AND($L$5="eighth"),key!AE231,"")))</f>
        <v>C</v>
      </c>
      <c r="E66" s="93">
        <f>IF(AND($L$5="sixth"),key!AF31,IF(AND($L$5="Seventh"),key!AF131,IF(AND($L$5="eighth"),key!AF231,"")))</f>
        <v>4</v>
      </c>
      <c r="F66" s="93" t="str">
        <f>IF(AND($L$5="sixth"),key!AG31,IF(AND($L$5="Seventh"),key!AG131,IF(AND($L$5="eighth"),key!AG231,"")))</f>
        <v/>
      </c>
      <c r="G66" s="93" t="str">
        <f>IF(AND($L$5="sixth"),key!AI31,IF(AND($L$5="Seventh"),key!AI131,IF(AND($L$5="eighth"),key!AI231,"")))</f>
        <v/>
      </c>
      <c r="H66" s="93">
        <f>IF(AND($L$5="sixth"),key!AJ31,IF(AND($L$5="Seventh"),key!AJ131,IF(AND($L$5="eighth"),key!AJ231,"")))</f>
        <v>5</v>
      </c>
      <c r="I66" s="93" t="str">
        <f>IF(AND($L$5="sixth"),key!AK31,IF(AND($L$5="Seventh"),key!AK131,IF(AND($L$5="eighth"),key!AK231,"")))</f>
        <v/>
      </c>
      <c r="J66" s="93" t="str">
        <f>IF(AND($L$5="sixth"),key!AM31,IF(AND($L$5="Seventh"),key!AM131,IF(AND($L$5="eighth"),key!AM231,"")))</f>
        <v/>
      </c>
      <c r="K66" s="93">
        <f>IF(AND($L$5="sixth"),key!AN31,IF(AND($L$5="Seventh"),key!AN131,IF(AND($L$5="eighth"),key!AN231,"")))</f>
        <v>15</v>
      </c>
      <c r="L66" s="93" t="str">
        <f>IF(AND($L$5="sixth"),key!AO31,IF(AND($L$5="Seventh"),key!AO131,IF(AND($L$5="eighth"),key!AO231,"")))</f>
        <v/>
      </c>
      <c r="M66" s="93" t="str">
        <f>IF(AND($L$5="sixth"),key!AQ31,IF(AND($L$5="Seventh"),key!AQ131,IF(AND($L$5="eighth"),key!AQ231,"")))</f>
        <v/>
      </c>
      <c r="N66" s="93">
        <f>IF(AND($L$5="sixth"),key!AR31,IF(AND($L$5="Seventh"),key!AR131,IF(AND($L$5="eighth"),key!AR231,"")))</f>
        <v>5</v>
      </c>
      <c r="O66" s="93" t="str">
        <f>IF(AND($L$5="sixth"),key!AS31,IF(AND($L$5="Seventh"),key!AS131,IF(AND($L$5="eighth"),key!AS231,"")))</f>
        <v/>
      </c>
      <c r="P66" s="93" t="str">
        <f>IF(AND($L$5="sixth"),key!AU31,IF(AND($L$5="Seventh"),key!AU131,IF(AND($L$5="eighth"),key!AU231,"")))</f>
        <v/>
      </c>
      <c r="Q66" s="93">
        <f>IF(AND($L$5="sixth"),key!AV31,IF(AND($L$5="Seventh"),key!AV131,IF(AND($L$5="eighth"),key!AV231,"")))</f>
        <v>41</v>
      </c>
      <c r="R66" s="93" t="str">
        <f>IF(AND($L$5="sixth"),key!AW31,IF(AND($L$5="Seventh"),key!AW131,IF(AND($L$5="eighth"),key!AW231,"")))</f>
        <v/>
      </c>
      <c r="S66" s="93" t="str">
        <f>IF(AND($L$5="sixth"),key!AY31,IF(AND($L$5="Seventh"),key!AY131,IF(AND($L$5="eighth"),key!AY231,"")))</f>
        <v/>
      </c>
      <c r="T66" s="93" t="str">
        <f>IF(AND($L$5="sixth"),key!AZ31,IF(AND($L$5="Seventh"),key!AZ131,IF(AND($L$5="eighth"),key!AZ231,"")))</f>
        <v/>
      </c>
      <c r="U66" s="93" t="str">
        <f>IF(AND($L$5="sixth"),key!BA31,IF(AND($L$5="Seventh"),key!BA131,IF(AND($L$5="eighth"),key!BA231,"")))</f>
        <v/>
      </c>
      <c r="V66" s="93" t="str">
        <f>IF(AND($L$5="sixth"),key!BB31,IF(AND($L$5="Seventh"),key!BB131,IF(AND($L$5="eighth"),key!BB231,"")))</f>
        <v/>
      </c>
      <c r="W66" s="231" t="str">
        <f>IF(AND($L$5="sixth"),key!BC31,IF(AND($L$5="Seventh"),key!BC131,IF(AND($L$5="eighth"),key!BC231,"")))</f>
        <v/>
      </c>
      <c r="X66" s="799"/>
      <c r="Y66" s="800"/>
      <c r="Z66" s="223" t="s">
        <v>22</v>
      </c>
      <c r="AA66" s="93">
        <f>IF(AND($L$5=""),"",COUNTIF(AA36:AA63,"B")+COUNTIF(D44:D68,"B"))</f>
        <v>8</v>
      </c>
      <c r="AB66" s="833"/>
      <c r="AC66" s="833"/>
      <c r="AD66" s="93">
        <f>IF(AND($L$5=""),"",COUNTIF(AD36:AD63,"B")+COUNTIF(G44:G68,"B"))</f>
        <v>1</v>
      </c>
      <c r="AE66" s="833"/>
      <c r="AF66" s="833"/>
      <c r="AG66" s="96">
        <f>IF(AND($L$5=""),"",COUNTIF(AG36:AG63,"B")+COUNTIF(J44:J68,"B"))</f>
        <v>2</v>
      </c>
      <c r="AH66" s="833"/>
      <c r="AI66" s="833"/>
      <c r="AJ66" s="93">
        <f>IF(AND($L$5=""),"",COUNTIF(AJ36:AJ63,"B")+COUNTIF(M44:M68,"B"))</f>
        <v>1</v>
      </c>
      <c r="AK66" s="833"/>
      <c r="AL66" s="833"/>
      <c r="AM66" s="93">
        <f>IF(AND($L$5=""),"",COUNTIF(AM36:AM63,"B")+COUNTIF(P44:P68,"B"))</f>
        <v>3</v>
      </c>
      <c r="AN66" s="833"/>
      <c r="AO66" s="833"/>
      <c r="AP66" s="93">
        <f>IF(AND($L$5=""),"",COUNTIF(AP36:AP63,"B")+COUNTIF(S44:S68,"B"))</f>
        <v>2</v>
      </c>
      <c r="AQ66" s="833"/>
      <c r="AR66" s="833"/>
      <c r="AS66" s="833"/>
      <c r="AT66" s="231">
        <f>IF(AND($L$5=""),"",COUNTIF(AT36:AT63,"B")+COUNTIF(W44:W68,"B"))</f>
        <v>2</v>
      </c>
      <c r="AU66" s="799"/>
      <c r="AV66" s="800"/>
      <c r="AW66" s="223" t="s">
        <v>22</v>
      </c>
      <c r="AX66" s="93">
        <f>IF(AND($L$5=""),"",COUNTIF(AX36:AX63,"B")+AA66)</f>
        <v>8</v>
      </c>
      <c r="AY66" s="833"/>
      <c r="AZ66" s="833"/>
      <c r="BA66" s="93">
        <f>IF(AND($L$5=""),"",COUNTIF(BA36:BA63,"B")+AD66)</f>
        <v>1</v>
      </c>
      <c r="BB66" s="833"/>
      <c r="BC66" s="833"/>
      <c r="BD66" s="93">
        <f>IF(AND($L$5=""),"",COUNTIF(BD36:BD63,"B")+AG66)</f>
        <v>2</v>
      </c>
      <c r="BE66" s="833"/>
      <c r="BF66" s="833"/>
      <c r="BG66" s="93">
        <f>IF(AND($L$5=""),"",COUNTIF(BG36:BG63,"B")+AJ66)</f>
        <v>1</v>
      </c>
      <c r="BH66" s="833"/>
      <c r="BI66" s="833"/>
      <c r="BJ66" s="93">
        <f>IF(AND($L$5=""),"",COUNTIF(BJ36:BJ63,"B")+AM66)</f>
        <v>3</v>
      </c>
      <c r="BK66" s="833"/>
      <c r="BL66" s="833"/>
      <c r="BM66" s="93">
        <f>IF(AND($L$5=""),"",COUNTIF(BM36:BM63,"B")+AP66)</f>
        <v>2</v>
      </c>
      <c r="BN66" s="833"/>
      <c r="BO66" s="833"/>
      <c r="BP66" s="833"/>
      <c r="BQ66" s="231">
        <f>IF(AND($L$5=""),"",COUNTIF(BQ36:BQ63,"B")+AT66)</f>
        <v>2</v>
      </c>
    </row>
    <row r="67" spans="1:69" ht="17.100000000000001" customHeight="1">
      <c r="A67" s="221">
        <v>24</v>
      </c>
      <c r="B67" s="98" t="str">
        <f>IF(AND($L$5="sixth"),key!C32,IF(AND($L$5="Seventh"),key!C132,IF(AND($L$5="eighth"),key!C232,"")))</f>
        <v/>
      </c>
      <c r="C67" s="98" t="str">
        <f>IF(AND($L$5="sixth"),key!D32,IF(AND($L$5="Seventh"),key!D132,IF(AND($L$5="eighth"),key!D232,"")))</f>
        <v/>
      </c>
      <c r="D67" s="93" t="str">
        <f>IF(AND($L$5="sixth"),key!AE32,IF(AND($L$5="Seventh"),key!AE132,IF(AND($L$5="eighth"),key!AE232,"")))</f>
        <v>A</v>
      </c>
      <c r="E67" s="93">
        <f>IF(AND($L$5="sixth"),key!AF32,IF(AND($L$5="Seventh"),key!AF132,IF(AND($L$5="eighth"),key!AF232,"")))</f>
        <v>5</v>
      </c>
      <c r="F67" s="93" t="str">
        <f>IF(AND($L$5="sixth"),key!AG32,IF(AND($L$5="Seventh"),key!AG132,IF(AND($L$5="eighth"),key!AG232,"")))</f>
        <v/>
      </c>
      <c r="G67" s="93" t="str">
        <f>IF(AND($L$5="sixth"),key!AI32,IF(AND($L$5="Seventh"),key!AI132,IF(AND($L$5="eighth"),key!AI232,"")))</f>
        <v/>
      </c>
      <c r="H67" s="93">
        <f>IF(AND($L$5="sixth"),key!AJ32,IF(AND($L$5="Seventh"),key!AJ132,IF(AND($L$5="eighth"),key!AJ232,"")))</f>
        <v>5</v>
      </c>
      <c r="I67" s="93" t="str">
        <f>IF(AND($L$5="sixth"),key!AK32,IF(AND($L$5="Seventh"),key!AK132,IF(AND($L$5="eighth"),key!AK232,"")))</f>
        <v/>
      </c>
      <c r="J67" s="93" t="str">
        <f>IF(AND($L$5="sixth"),key!AM32,IF(AND($L$5="Seventh"),key!AM132,IF(AND($L$5="eighth"),key!AM232,"")))</f>
        <v/>
      </c>
      <c r="K67" s="93">
        <f>IF(AND($L$5="sixth"),key!AN32,IF(AND($L$5="Seventh"),key!AN132,IF(AND($L$5="eighth"),key!AN232,"")))</f>
        <v>40</v>
      </c>
      <c r="L67" s="93" t="str">
        <f>IF(AND($L$5="sixth"),key!AO32,IF(AND($L$5="Seventh"),key!AO132,IF(AND($L$5="eighth"),key!AO232,"")))</f>
        <v/>
      </c>
      <c r="M67" s="93" t="str">
        <f>IF(AND($L$5="sixth"),key!AQ32,IF(AND($L$5="Seventh"),key!AQ132,IF(AND($L$5="eighth"),key!AQ232,"")))</f>
        <v/>
      </c>
      <c r="N67" s="93">
        <f>IF(AND($L$5="sixth"),key!AR32,IF(AND($L$5="Seventh"),key!AR132,IF(AND($L$5="eighth"),key!AR232,"")))</f>
        <v>8</v>
      </c>
      <c r="O67" s="93" t="str">
        <f>IF(AND($L$5="sixth"),key!AS32,IF(AND($L$5="Seventh"),key!AS132,IF(AND($L$5="eighth"),key!AS232,"")))</f>
        <v/>
      </c>
      <c r="P67" s="93" t="str">
        <f>IF(AND($L$5="sixth"),key!AU32,IF(AND($L$5="Seventh"),key!AU132,IF(AND($L$5="eighth"),key!AU232,"")))</f>
        <v/>
      </c>
      <c r="Q67" s="93">
        <f>IF(AND($L$5="sixth"),key!AV32,IF(AND($L$5="Seventh"),key!AV132,IF(AND($L$5="eighth"),key!AV232,"")))</f>
        <v>64</v>
      </c>
      <c r="R67" s="93" t="str">
        <f>IF(AND($L$5="sixth"),key!AW32,IF(AND($L$5="Seventh"),key!AW132,IF(AND($L$5="eighth"),key!AW232,"")))</f>
        <v/>
      </c>
      <c r="S67" s="93" t="str">
        <f>IF(AND($L$5="sixth"),key!AY32,IF(AND($L$5="Seventh"),key!AY132,IF(AND($L$5="eighth"),key!AY232,"")))</f>
        <v/>
      </c>
      <c r="T67" s="93" t="str">
        <f>IF(AND($L$5="sixth"),key!AZ32,IF(AND($L$5="Seventh"),key!AZ132,IF(AND($L$5="eighth"),key!AZ232,"")))</f>
        <v/>
      </c>
      <c r="U67" s="93" t="str">
        <f>IF(AND($L$5="sixth"),key!BA32,IF(AND($L$5="Seventh"),key!BA132,IF(AND($L$5="eighth"),key!BA232,"")))</f>
        <v/>
      </c>
      <c r="V67" s="93" t="str">
        <f>IF(AND($L$5="sixth"),key!BB32,IF(AND($L$5="Seventh"),key!BB132,IF(AND($L$5="eighth"),key!BB232,"")))</f>
        <v/>
      </c>
      <c r="W67" s="231" t="str">
        <f>IF(AND($L$5="sixth"),key!BC32,IF(AND($L$5="Seventh"),key!BC132,IF(AND($L$5="eighth"),key!BC232,"")))</f>
        <v/>
      </c>
      <c r="X67" s="799"/>
      <c r="Y67" s="800"/>
      <c r="Z67" s="223" t="s">
        <v>23</v>
      </c>
      <c r="AA67" s="93">
        <f>IF(AND($L$5=""),"",COUNTIF(AA36:AA63,"C")+COUNTIF(D44:D68,"C"))</f>
        <v>10</v>
      </c>
      <c r="AB67" s="833"/>
      <c r="AC67" s="833"/>
      <c r="AD67" s="93">
        <f>IF(AND($L$5=""),"",COUNTIF(AD36:AD63,"C")+COUNTIF(G44:G68,"C"))</f>
        <v>1</v>
      </c>
      <c r="AE67" s="833"/>
      <c r="AF67" s="833"/>
      <c r="AG67" s="96">
        <f>IF(AND($L$5=""),"",COUNTIF(AG36:AG63,"C")+COUNTIF(J44:J68,"C"))</f>
        <v>4</v>
      </c>
      <c r="AH67" s="833"/>
      <c r="AI67" s="833"/>
      <c r="AJ67" s="93">
        <f>IF(AND($L$5=""),"",COUNTIF(AJ36:AJ63,"C")+COUNTIF(M44:M68,"C"))</f>
        <v>2</v>
      </c>
      <c r="AK67" s="833"/>
      <c r="AL67" s="833"/>
      <c r="AM67" s="93">
        <f>IF(AND($L$5=""),"",COUNTIF(AM36:AM63,"C")+COUNTIF(P44:P68,"C"))</f>
        <v>5</v>
      </c>
      <c r="AN67" s="833"/>
      <c r="AO67" s="833"/>
      <c r="AP67" s="93">
        <f>IF(AND($L$5=""),"",COUNTIF(AP36:AP63,"C")+COUNTIF(S44:S68,"C"))</f>
        <v>4</v>
      </c>
      <c r="AQ67" s="833"/>
      <c r="AR67" s="833"/>
      <c r="AS67" s="833"/>
      <c r="AT67" s="231">
        <f>IF(AND($L$5=""),"",COUNTIF(AT36:AT63,"C")+COUNTIF(W44:W68,"C"))</f>
        <v>2</v>
      </c>
      <c r="AU67" s="799"/>
      <c r="AV67" s="800"/>
      <c r="AW67" s="223" t="s">
        <v>23</v>
      </c>
      <c r="AX67" s="93">
        <f>IF(AND($L$5=""),"",COUNTIF(AX36:AX63,"C")+AA67)</f>
        <v>10</v>
      </c>
      <c r="AY67" s="833"/>
      <c r="AZ67" s="833"/>
      <c r="BA67" s="93">
        <f>IF(AND($L$5=""),"",COUNTIF(BA36:BA63,"C")+AD67)</f>
        <v>1</v>
      </c>
      <c r="BB67" s="833"/>
      <c r="BC67" s="833"/>
      <c r="BD67" s="93">
        <f>IF(AND($L$5=""),"",COUNTIF(BD36:BD63,"C")+AG67)</f>
        <v>4</v>
      </c>
      <c r="BE67" s="833"/>
      <c r="BF67" s="833"/>
      <c r="BG67" s="93">
        <f>IF(AND($L$5=""),"",COUNTIF(BG36:BG63,"C")+AJ67)</f>
        <v>2</v>
      </c>
      <c r="BH67" s="833"/>
      <c r="BI67" s="833"/>
      <c r="BJ67" s="93">
        <f>IF(AND($L$5=""),"",COUNTIF(BJ36:BJ63,"C")+AM67)</f>
        <v>5</v>
      </c>
      <c r="BK67" s="833"/>
      <c r="BL67" s="833"/>
      <c r="BM67" s="93">
        <f>IF(AND($L$5=""),"",COUNTIF(BM36:BM63,"C")+AP67)</f>
        <v>4</v>
      </c>
      <c r="BN67" s="833"/>
      <c r="BO67" s="833"/>
      <c r="BP67" s="833"/>
      <c r="BQ67" s="231">
        <f>IF(AND($L$5=""),"",COUNTIF(BQ36:BQ63,"C")+AT67)</f>
        <v>2</v>
      </c>
    </row>
    <row r="68" spans="1:69" ht="15.75" customHeight="1" thickBot="1">
      <c r="A68" s="232">
        <v>25</v>
      </c>
      <c r="B68" s="98" t="str">
        <f>IF(AND($L$5="sixth"),key!C33,IF(AND($L$5="Seventh"),key!C133,IF(AND($L$5="eighth"),key!C233,"")))</f>
        <v/>
      </c>
      <c r="C68" s="98" t="str">
        <f>IF(AND($L$5="sixth"),key!D33,IF(AND($L$5="Seventh"),key!D133,IF(AND($L$5="eighth"),key!D233,"")))</f>
        <v/>
      </c>
      <c r="D68" s="93" t="str">
        <f>IF(AND($L$5="sixth"),key!AE33,IF(AND($L$5="Seventh"),key!AE133,IF(AND($L$5="eighth"),key!AE233,"")))</f>
        <v/>
      </c>
      <c r="E68" s="93" t="str">
        <f>IF(AND($L$5="sixth"),key!AF33,IF(AND($L$5="Seventh"),key!AF133,IF(AND($L$5="eighth"),key!AF233,"")))</f>
        <v/>
      </c>
      <c r="F68" s="93" t="str">
        <f>IF(AND($L$5="sixth"),key!AG33,IF(AND($L$5="Seventh"),key!AG133,IF(AND($L$5="eighth"),key!AG233,"")))</f>
        <v/>
      </c>
      <c r="G68" s="93" t="str">
        <f>IF(AND($L$5="sixth"),key!AI33,IF(AND($L$5="Seventh"),key!AI133,IF(AND($L$5="eighth"),key!AI233,"")))</f>
        <v/>
      </c>
      <c r="H68" s="93">
        <f>IF(AND($L$5="sixth"),key!AJ33,IF(AND($L$5="Seventh"),key!AJ133,IF(AND($L$5="eighth"),key!AJ233,"")))</f>
        <v>6</v>
      </c>
      <c r="I68" s="93" t="str">
        <f>IF(AND($L$5="sixth"),key!AK33,IF(AND($L$5="Seventh"),key!AK133,IF(AND($L$5="eighth"),key!AK233,"")))</f>
        <v/>
      </c>
      <c r="J68" s="93" t="str">
        <f>IF(AND($L$5="sixth"),key!AM33,IF(AND($L$5="Seventh"),key!AM133,IF(AND($L$5="eighth"),key!AM233,"")))</f>
        <v/>
      </c>
      <c r="K68" s="93">
        <f>IF(AND($L$5="sixth"),key!AN33,IF(AND($L$5="Seventh"),key!AN133,IF(AND($L$5="eighth"),key!AN233,"")))</f>
        <v>41</v>
      </c>
      <c r="L68" s="93" t="str">
        <f>IF(AND($L$5="sixth"),key!AO33,IF(AND($L$5="Seventh"),key!AO133,IF(AND($L$5="eighth"),key!AO233,"")))</f>
        <v/>
      </c>
      <c r="M68" s="93" t="str">
        <f>IF(AND($L$5="sixth"),key!AQ33,IF(AND($L$5="Seventh"),key!AQ133,IF(AND($L$5="eighth"),key!AQ233,"")))</f>
        <v/>
      </c>
      <c r="N68" s="93">
        <f>IF(AND($L$5="sixth"),key!AR33,IF(AND($L$5="Seventh"),key!AR133,IF(AND($L$5="eighth"),key!AR233,"")))</f>
        <v>8</v>
      </c>
      <c r="O68" s="93" t="str">
        <f>IF(AND($L$5="sixth"),key!AS33,IF(AND($L$5="Seventh"),key!AS133,IF(AND($L$5="eighth"),key!AS233,"")))</f>
        <v/>
      </c>
      <c r="P68" s="93" t="str">
        <f>IF(AND($L$5="sixth"),key!AU33,IF(AND($L$5="Seventh"),key!AU133,IF(AND($L$5="eighth"),key!AU233,"")))</f>
        <v/>
      </c>
      <c r="Q68" s="93">
        <f>IF(AND($L$5="sixth"),key!AV33,IF(AND($L$5="Seventh"),key!AV133,IF(AND($L$5="eighth"),key!AV233,"")))</f>
        <v>60</v>
      </c>
      <c r="R68" s="93" t="str">
        <f>IF(AND($L$5="sixth"),key!AW33,IF(AND($L$5="Seventh"),key!AW133,IF(AND($L$5="eighth"),key!AW233,"")))</f>
        <v/>
      </c>
      <c r="S68" s="93" t="str">
        <f>IF(AND($L$5="sixth"),key!AY33,IF(AND($L$5="Seventh"),key!AY133,IF(AND($L$5="eighth"),key!AY233,"")))</f>
        <v/>
      </c>
      <c r="T68" s="93" t="str">
        <f>IF(AND($L$5="sixth"),key!AZ33,IF(AND($L$5="Seventh"),key!AZ133,IF(AND($L$5="eighth"),key!AZ233,"")))</f>
        <v/>
      </c>
      <c r="U68" s="93" t="str">
        <f>IF(AND($L$5="sixth"),key!BA33,IF(AND($L$5="Seventh"),key!BA133,IF(AND($L$5="eighth"),key!BA233,"")))</f>
        <v/>
      </c>
      <c r="V68" s="93" t="str">
        <f>IF(AND($L$5="sixth"),key!BB33,IF(AND($L$5="Seventh"),key!BB133,IF(AND($L$5="eighth"),key!BB233,"")))</f>
        <v/>
      </c>
      <c r="W68" s="231" t="str">
        <f>IF(AND($L$5="sixth"),key!BC33,IF(AND($L$5="Seventh"),key!BC133,IF(AND($L$5="eighth"),key!BC233,"")))</f>
        <v/>
      </c>
      <c r="X68" s="801"/>
      <c r="Y68" s="802"/>
      <c r="Z68" s="237" t="s">
        <v>43</v>
      </c>
      <c r="AA68" s="234">
        <f>IF(AND($L$5=""),"",COUNTIF(AA36:AA63,"D")+COUNTIF(D44:D68,"D"))</f>
        <v>1</v>
      </c>
      <c r="AB68" s="834"/>
      <c r="AC68" s="834"/>
      <c r="AD68" s="234">
        <f>IF(AND($L$5=""),"",COUNTIF(AD36:AD63,"D")+COUNTIF(G44:G68,"D"))</f>
        <v>1</v>
      </c>
      <c r="AE68" s="834"/>
      <c r="AF68" s="834"/>
      <c r="AG68" s="235">
        <f>IF(AND($L$5=""),"",COUNTIF(AG36:AG63,"D")+COUNTIF(J44:J68,"D"))</f>
        <v>0</v>
      </c>
      <c r="AH68" s="834"/>
      <c r="AI68" s="834"/>
      <c r="AJ68" s="234">
        <f>IF(AND($L$5=""),"",COUNTIF(AJ36:AJ63,"D")+COUNTIF(M44:M68,"D"))</f>
        <v>5</v>
      </c>
      <c r="AK68" s="834"/>
      <c r="AL68" s="834"/>
      <c r="AM68" s="234">
        <f>IF(AND($L$5=""),"",COUNTIF(AM36:AM63,"D")+COUNTIF(P44:P68,"D"))</f>
        <v>0</v>
      </c>
      <c r="AN68" s="834"/>
      <c r="AO68" s="834"/>
      <c r="AP68" s="234">
        <f>IF(AND($L$5=""),"",COUNTIF(AP36:AP63,"D")+COUNTIF(S44:S68,"D"))</f>
        <v>2</v>
      </c>
      <c r="AQ68" s="834"/>
      <c r="AR68" s="834"/>
      <c r="AS68" s="834"/>
      <c r="AT68" s="238">
        <f>IF(AND($L$5=""),"",COUNTIF(AT36:AT63,"D")+COUNTIF(W44:W68,"D"))</f>
        <v>4</v>
      </c>
      <c r="AU68" s="801"/>
      <c r="AV68" s="802"/>
      <c r="AW68" s="237" t="s">
        <v>43</v>
      </c>
      <c r="AX68" s="234">
        <f>IF(AND($L$5=""),"",COUNTIF(AX36:AX63,"D")+AA68)</f>
        <v>1</v>
      </c>
      <c r="AY68" s="834"/>
      <c r="AZ68" s="834"/>
      <c r="BA68" s="234">
        <f>IF(AND($L$5=""),"",COUNTIF(BA36:BA63,"D")+AD68)</f>
        <v>1</v>
      </c>
      <c r="BB68" s="834"/>
      <c r="BC68" s="834"/>
      <c r="BD68" s="234">
        <f>IF(AND($L$5=""),"",COUNTIF(BD36:BD63,"D")+AG68)</f>
        <v>0</v>
      </c>
      <c r="BE68" s="834"/>
      <c r="BF68" s="834"/>
      <c r="BG68" s="234">
        <f>IF(AND($L$5=""),"",COUNTIF(BG36:BG63,"D")+AJ68)</f>
        <v>5</v>
      </c>
      <c r="BH68" s="834"/>
      <c r="BI68" s="834"/>
      <c r="BJ68" s="234">
        <f>IF(AND($L$5=""),"",COUNTIF(BJ36:BJ63,"D")+AM68)</f>
        <v>0</v>
      </c>
      <c r="BK68" s="834"/>
      <c r="BL68" s="834"/>
      <c r="BM68" s="234">
        <f>IF(AND($L$5=""),"",COUNTIF(BM36:BM63,"D")+AP68)</f>
        <v>2</v>
      </c>
      <c r="BN68" s="834"/>
      <c r="BO68" s="834"/>
      <c r="BP68" s="834"/>
      <c r="BQ68" s="238">
        <f>IF(AND($L$5=""),"",COUNTIF(BQ36:BQ63,"D")+AT68)</f>
        <v>6</v>
      </c>
    </row>
    <row r="69" spans="1:69" ht="20.25">
      <c r="A69" s="210"/>
      <c r="B69" s="211"/>
      <c r="C69" s="211"/>
      <c r="D69" s="211"/>
      <c r="E69" s="212"/>
      <c r="F69" s="212"/>
      <c r="G69" s="212"/>
      <c r="H69" s="212"/>
      <c r="I69" s="212"/>
      <c r="J69" s="212"/>
      <c r="K69" s="212"/>
      <c r="L69" s="212"/>
      <c r="M69" s="212"/>
      <c r="N69" s="212"/>
      <c r="O69" s="212"/>
      <c r="P69" s="211"/>
      <c r="Q69" s="211"/>
      <c r="R69" s="211"/>
      <c r="S69" s="211"/>
      <c r="T69" s="211"/>
      <c r="U69" s="211"/>
      <c r="V69" s="211"/>
      <c r="W69" s="213"/>
      <c r="X69" s="214">
        <v>26</v>
      </c>
      <c r="Y69" s="243" t="str">
        <f>IF(AND($L$5="sixth"),key!C34,IF(AND($L$5="Seventh"),key!C134,IF(AND($L$5="eighth"),key!C234,"")))</f>
        <v/>
      </c>
      <c r="Z69" s="243" t="str">
        <f>IF(AND($L$5="sixth"),key!D34,IF(AND($L$5="Seventh"),key!D134,IF(AND($L$5="eighth"),key!D234,"")))</f>
        <v/>
      </c>
      <c r="AA69" s="244" t="str">
        <f>IF(AND($L$5="sixth"),key!BD34,IF(AND($L$5="Seventh"),key!BD134,IF(AND($L$5="eighth"),key!BD234,"")))</f>
        <v/>
      </c>
      <c r="AB69" s="244" t="str">
        <f>IF(AND($L$5="sixth"),key!BE34,IF(AND($L$5="Seventh"),key!BE134,IF(AND($L$5="eighth"),key!BE234,"")))</f>
        <v/>
      </c>
      <c r="AC69" s="244" t="str">
        <f>IF(AND($L$5="sixth"),key!BF34,IF(AND($L$5="Seventh"),key!BF134,IF(AND($L$5="eighth"),key!BF234,"")))</f>
        <v/>
      </c>
      <c r="AD69" s="244" t="str">
        <f>IF(AND($L$5="sixth"),key!BH34,IF(AND($L$5="Seventh"),key!BH134,IF(AND($L$5="eighth"),key!BH234,"")))</f>
        <v/>
      </c>
      <c r="AE69" s="244" t="str">
        <f>IF(AND($L$5="sixth"),key!BI34,IF(AND($L$5="Seventh"),key!BI134,IF(AND($L$5="eighth"),key!BI234,"")))</f>
        <v/>
      </c>
      <c r="AF69" s="244" t="str">
        <f>IF(AND($L$5="sixth"),key!BJ34,IF(AND($L$5="Seventh"),key!BJ134,IF(AND($L$5="eighth"),key!BJ234,"")))</f>
        <v/>
      </c>
      <c r="AG69" s="244" t="str">
        <f>IF(AND($L$5="sixth"),key!BL34,IF(AND($L$5="Seventh"),key!BL134,IF(AND($L$5="eighth"),key!BL234,"")))</f>
        <v/>
      </c>
      <c r="AH69" s="244" t="str">
        <f>IF(AND($L$5="sixth"),key!BM34,IF(AND($L$5="Seventh"),key!BM134,IF(AND($L$5="eighth"),key!BM234,"")))</f>
        <v/>
      </c>
      <c r="AI69" s="244" t="str">
        <f>IF(AND($L$5="sixth"),key!BN34,IF(AND($L$5="Seventh"),key!BN134,IF(AND($L$5="eighth"),key!BN234,"")))</f>
        <v/>
      </c>
      <c r="AJ69" s="244" t="str">
        <f>IF(AND($L$5="sixth"),key!BP34,IF(AND($L$5="Seventh"),key!BP134,IF(AND($L$5="eighth"),key!BP234,"")))</f>
        <v/>
      </c>
      <c r="AK69" s="244" t="str">
        <f>IF(AND($L$5="sixth"),key!BQ34,IF(AND($L$5="Seventh"),key!BQ134,IF(AND($L$5="eighth"),key!BQ234,"")))</f>
        <v/>
      </c>
      <c r="AL69" s="244" t="str">
        <f>IF(AND($L$5="sixth"),key!BR34,IF(AND($L$5="Seventh"),key!BR134,IF(AND($L$5="eighth"),key!BR234,"")))</f>
        <v/>
      </c>
      <c r="AM69" s="244" t="str">
        <f>IF(AND($L$5="sixth"),key!BT34,IF(AND($L$5="Seventh"),key!BT134,IF(AND($L$5="eighth"),key!BT234,"")))</f>
        <v/>
      </c>
      <c r="AN69" s="244" t="str">
        <f>IF(AND($L$5="sixth"),key!BU34,IF(AND($L$5="Seventh"),key!BU134,IF(AND($L$5="eighth"),key!BU234,"")))</f>
        <v/>
      </c>
      <c r="AO69" s="244" t="str">
        <f>IF(AND($L$5="sixth"),key!BV34,IF(AND($L$5="Seventh"),key!BV134,IF(AND($L$5="eighth"),key!BV234,"")))</f>
        <v/>
      </c>
      <c r="AP69" s="244" t="str">
        <f>IF(AND($L$5="sixth"),key!BX34,IF(AND($L$5="Seventh"),key!BX134,IF(AND($L$5="eighth"),key!BX234,"")))</f>
        <v/>
      </c>
      <c r="AQ69" s="244" t="str">
        <f>IF(AND($L$5="sixth"),key!BY34,IF(AND($L$5="Seventh"),key!BY134,IF(AND($L$5="eighth"),key!BY234,"")))</f>
        <v/>
      </c>
      <c r="AR69" s="244" t="str">
        <f>IF(AND($L$5="sixth"),key!BZ34,IF(AND($L$5="Seventh"),key!BZ134,IF(AND($L$5="eighth"),key!BZ234,"")))</f>
        <v/>
      </c>
      <c r="AS69" s="244" t="str">
        <f>IF(AND($L$5="sixth"),key!CA34,IF(AND($L$5="Seventh"),key!CA134,IF(AND($L$5="eighth"),key!CA234,"")))</f>
        <v/>
      </c>
      <c r="AT69" s="245" t="str">
        <f>IF(AND($L$5="sixth"),key!CB34,IF(AND($L$5="Seventh"),key!CB134,IF(AND($L$5="eighth"),key!CB234,"")))</f>
        <v/>
      </c>
      <c r="AU69" s="218">
        <v>54</v>
      </c>
      <c r="AV69" s="246" t="str">
        <f>IF(AND($L$5="sixth"),key!C62,IF(AND($L$5="Seventh"),key!C162,IF(AND($L$5="eighth"),key!C262,"")))</f>
        <v/>
      </c>
      <c r="AW69" s="246" t="str">
        <f>IF(AND($L$5="sixth"),key!D62,IF(AND($L$5="Seventh"),key!D162,IF(AND($L$5="eighth"),key!D262,"")))</f>
        <v/>
      </c>
      <c r="AX69" s="244" t="str">
        <f>IF(AND($L$5="sixth"),key!BD62,IF(AND($L$5="Seventh"),key!BD162,IF(AND($L$5="eighth"),key!BD262,"")))</f>
        <v/>
      </c>
      <c r="AY69" s="244" t="str">
        <f>IF(AND($L$5="sixth"),key!BE62,IF(AND($L$5="Seventh"),key!BE162,IF(AND($L$5="eighth"),key!BE262,"")))</f>
        <v/>
      </c>
      <c r="AZ69" s="244" t="str">
        <f>IF(AND($L$5="sixth"),key!BF62,IF(AND($L$5="Seventh"),key!BF162,IF(AND($L$5="eighth"),key!BF262,"")))</f>
        <v/>
      </c>
      <c r="BA69" s="244" t="str">
        <f>IF(AND($L$5="sixth"),key!BH62,IF(AND($L$5="Seventh"),key!BH162,IF(AND($L$5="eighth"),key!BH262,"")))</f>
        <v/>
      </c>
      <c r="BB69" s="244" t="str">
        <f>IF(AND($L$5="sixth"),key!BI62,IF(AND($L$5="Seventh"),key!BI162,IF(AND($L$5="eighth"),key!BI262,"")))</f>
        <v/>
      </c>
      <c r="BC69" s="244" t="str">
        <f>IF(AND($L$5="sixth"),key!BJ62,IF(AND($L$5="Seventh"),key!BJ162,IF(AND($L$5="eighth"),key!BJ262,"")))</f>
        <v/>
      </c>
      <c r="BD69" s="244" t="str">
        <f>IF(AND($L$5="sixth"),key!BL62,IF(AND($L$5="Seventh"),key!BL162,IF(AND($L$5="eighth"),key!BL262,"")))</f>
        <v/>
      </c>
      <c r="BE69" s="244" t="str">
        <f>IF(AND($L$5="sixth"),key!BM62,IF(AND($L$5="Seventh"),key!BM162,IF(AND($L$5="eighth"),key!BM262,"")))</f>
        <v/>
      </c>
      <c r="BF69" s="244" t="str">
        <f>IF(AND($L$5="sixth"),key!BN62,IF(AND($L$5="Seventh"),key!BN162,IF(AND($L$5="eighth"),key!BN262,"")))</f>
        <v/>
      </c>
      <c r="BG69" s="244" t="str">
        <f>IF(AND($L$5="sixth"),key!BP62,IF(AND($L$5="Seventh"),key!BP162,IF(AND($L$5="eighth"),key!BP262,"")))</f>
        <v/>
      </c>
      <c r="BH69" s="244" t="str">
        <f>IF(AND($L$5="sixth"),key!BQ62,IF(AND($L$5="Seventh"),key!BQ162,IF(AND($L$5="eighth"),key!BQ262,"")))</f>
        <v/>
      </c>
      <c r="BI69" s="244" t="str">
        <f>IF(AND($L$5="sixth"),key!BR62,IF(AND($L$5="Seventh"),key!BR162,IF(AND($L$5="eighth"),key!BR262,"")))</f>
        <v/>
      </c>
      <c r="BJ69" s="244" t="str">
        <f>IF(AND($L$5="sixth"),key!BT62,IF(AND($L$5="Seventh"),key!BT162,IF(AND($L$5="eighth"),key!BT262,"")))</f>
        <v/>
      </c>
      <c r="BK69" s="244" t="str">
        <f>IF(AND($L$5="sixth"),key!BU62,IF(AND($L$5="Seventh"),key!BU162,IF(AND($L$5="eighth"),key!BU262,"")))</f>
        <v/>
      </c>
      <c r="BL69" s="244" t="str">
        <f>IF(AND($L$5="sixth"),key!BV62,IF(AND($L$5="Seventh"),key!BV162,IF(AND($L$5="eighth"),key!BV262,"")))</f>
        <v/>
      </c>
      <c r="BM69" s="244" t="str">
        <f>IF(AND($L$5="sixth"),key!BX62,IF(AND($L$5="Seventh"),key!BX162,IF(AND($L$5="eighth"),key!BX262,"")))</f>
        <v/>
      </c>
      <c r="BN69" s="244" t="str">
        <f>IF(AND($L$5="sixth"),key!BY62,IF(AND($L$5="Seventh"),key!BY162,IF(AND($L$5="eighth"),key!BY262,"")))</f>
        <v/>
      </c>
      <c r="BO69" s="244" t="str">
        <f>IF(AND($L$5="sixth"),key!BZ62,IF(AND($L$5="Seventh"),key!BZ162,IF(AND($L$5="eighth"),key!BZ262,"")))</f>
        <v/>
      </c>
      <c r="BP69" s="244" t="str">
        <f>IF(AND($L$5="sixth"),key!CA62,IF(AND($L$5="Seventh"),key!CA162,IF(AND($L$5="eighth"),key!CA262,"")))</f>
        <v/>
      </c>
      <c r="BQ69" s="245" t="str">
        <f>IF(AND($L$5="sixth"),key!CB62,IF(AND($L$5="Seventh"),key!CB162,IF(AND($L$5="eighth"),key!CB262,"")))</f>
        <v/>
      </c>
    </row>
    <row r="70" spans="1:69">
      <c r="A70" s="220"/>
      <c r="B70" s="804" t="s">
        <v>547</v>
      </c>
      <c r="C70" s="804"/>
      <c r="D70" s="803" t="str">
        <f>Menu!K21</f>
        <v xml:space="preserve">xf.kr </v>
      </c>
      <c r="E70" s="803"/>
      <c r="F70" s="803"/>
      <c r="G70" s="803"/>
      <c r="H70" s="803"/>
      <c r="I70" s="803"/>
      <c r="J70" s="803"/>
      <c r="K70" s="42"/>
      <c r="L70" s="832" t="s">
        <v>548</v>
      </c>
      <c r="M70" s="832"/>
      <c r="N70" s="832"/>
      <c r="O70" s="832"/>
      <c r="P70" s="832"/>
      <c r="Q70" s="803" t="str">
        <f>IF(AND($L$5="sixth"),Menu!M21,IF(AND($L$5="Seventh"),Menu!M21,IF(AND($L$5="eighth"),Menu!M21,"")))</f>
        <v>eksrhjke</v>
      </c>
      <c r="R70" s="803"/>
      <c r="S70" s="803"/>
      <c r="T70" s="803"/>
      <c r="U70" s="803"/>
      <c r="V70" s="803"/>
      <c r="W70" s="805"/>
      <c r="X70" s="247">
        <v>27</v>
      </c>
      <c r="Y70" s="222" t="str">
        <f>IF(AND($L$5="sixth"),key!C35,IF(AND($L$5="Seventh"),key!C135,IF(AND($L$5="eighth"),key!C235,"")))</f>
        <v/>
      </c>
      <c r="Z70" s="222" t="str">
        <f>IF(AND($L$5="sixth"),key!D35,IF(AND($L$5="Seventh"),key!D135,IF(AND($L$5="eighth"),key!D235,"")))</f>
        <v/>
      </c>
      <c r="AA70" s="223" t="str">
        <f>IF(AND($L$5="sixth"),key!BD35,IF(AND($L$5="Seventh"),key!BD135,IF(AND($L$5="eighth"),key!BD235,"")))</f>
        <v/>
      </c>
      <c r="AB70" s="223" t="str">
        <f>IF(AND($L$5="sixth"),key!BE35,IF(AND($L$5="Seventh"),key!BE135,IF(AND($L$5="eighth"),key!BE235,"")))</f>
        <v/>
      </c>
      <c r="AC70" s="223" t="str">
        <f>IF(AND($L$5="sixth"),key!BF35,IF(AND($L$5="Seventh"),key!BF135,IF(AND($L$5="eighth"),key!BF235,"")))</f>
        <v/>
      </c>
      <c r="AD70" s="223" t="str">
        <f>IF(AND($L$5="sixth"),key!BH35,IF(AND($L$5="Seventh"),key!BH135,IF(AND($L$5="eighth"),key!BH235,"")))</f>
        <v/>
      </c>
      <c r="AE70" s="223" t="str">
        <f>IF(AND($L$5="sixth"),key!BI35,IF(AND($L$5="Seventh"),key!BI135,IF(AND($L$5="eighth"),key!BI235,"")))</f>
        <v/>
      </c>
      <c r="AF70" s="223" t="str">
        <f>IF(AND($L$5="sixth"),key!BJ35,IF(AND($L$5="Seventh"),key!BJ135,IF(AND($L$5="eighth"),key!BJ235,"")))</f>
        <v/>
      </c>
      <c r="AG70" s="223" t="str">
        <f>IF(AND($L$5="sixth"),key!BL35,IF(AND($L$5="Seventh"),key!BL135,IF(AND($L$5="eighth"),key!BL235,"")))</f>
        <v/>
      </c>
      <c r="AH70" s="223" t="str">
        <f>IF(AND($L$5="sixth"),key!BM35,IF(AND($L$5="Seventh"),key!BM135,IF(AND($L$5="eighth"),key!BM235,"")))</f>
        <v/>
      </c>
      <c r="AI70" s="223" t="str">
        <f>IF(AND($L$5="sixth"),key!BN35,IF(AND($L$5="Seventh"),key!BN135,IF(AND($L$5="eighth"),key!BN235,"")))</f>
        <v/>
      </c>
      <c r="AJ70" s="223" t="str">
        <f>IF(AND($L$5="sixth"),key!BP35,IF(AND($L$5="Seventh"),key!BP135,IF(AND($L$5="eighth"),key!BP235,"")))</f>
        <v/>
      </c>
      <c r="AK70" s="223" t="str">
        <f>IF(AND($L$5="sixth"),key!BQ35,IF(AND($L$5="Seventh"),key!BQ135,IF(AND($L$5="eighth"),key!BQ235,"")))</f>
        <v/>
      </c>
      <c r="AL70" s="223" t="str">
        <f>IF(AND($L$5="sixth"),key!BR35,IF(AND($L$5="Seventh"),key!BR135,IF(AND($L$5="eighth"),key!BR235,"")))</f>
        <v/>
      </c>
      <c r="AM70" s="223" t="str">
        <f>IF(AND($L$5="sixth"),key!BT35,IF(AND($L$5="Seventh"),key!BT135,IF(AND($L$5="eighth"),key!BT235,"")))</f>
        <v/>
      </c>
      <c r="AN70" s="223" t="str">
        <f>IF(AND($L$5="sixth"),key!BU35,IF(AND($L$5="Seventh"),key!BU135,IF(AND($L$5="eighth"),key!BU235,"")))</f>
        <v/>
      </c>
      <c r="AO70" s="223" t="str">
        <f>IF(AND($L$5="sixth"),key!BV35,IF(AND($L$5="Seventh"),key!BV135,IF(AND($L$5="eighth"),key!BV235,"")))</f>
        <v/>
      </c>
      <c r="AP70" s="223" t="str">
        <f>IF(AND($L$5="sixth"),key!BX35,IF(AND($L$5="Seventh"),key!BX135,IF(AND($L$5="eighth"),key!BX235,"")))</f>
        <v/>
      </c>
      <c r="AQ70" s="223" t="str">
        <f>IF(AND($L$5="sixth"),key!BY35,IF(AND($L$5="Seventh"),key!BY135,IF(AND($L$5="eighth"),key!BY235,"")))</f>
        <v/>
      </c>
      <c r="AR70" s="223" t="str">
        <f>IF(AND($L$5="sixth"),key!BZ35,IF(AND($L$5="Seventh"),key!BZ135,IF(AND($L$5="eighth"),key!BZ235,"")))</f>
        <v/>
      </c>
      <c r="AS70" s="223" t="str">
        <f>IF(AND($L$5="sixth"),key!CA35,IF(AND($L$5="Seventh"),key!CA135,IF(AND($L$5="eighth"),key!CA235,"")))</f>
        <v/>
      </c>
      <c r="AT70" s="224" t="str">
        <f>IF(AND($L$5="sixth"),key!CB35,IF(AND($L$5="Seventh"),key!CB135,IF(AND($L$5="eighth"),key!CB235,"")))</f>
        <v/>
      </c>
      <c r="AU70" s="225">
        <v>55</v>
      </c>
      <c r="AV70" s="226" t="str">
        <f>IF(AND($L$5="sixth"),key!C63,IF(AND($L$5="Seventh"),key!C163,IF(AND($L$5="eighth"),key!C263,"")))</f>
        <v/>
      </c>
      <c r="AW70" s="226" t="str">
        <f>IF(AND($L$5="sixth"),key!D63,IF(AND($L$5="Seventh"),key!D163,IF(AND($L$5="eighth"),key!D263,"")))</f>
        <v/>
      </c>
      <c r="AX70" s="223" t="str">
        <f>IF(AND($L$5="sixth"),key!BD63,IF(AND($L$5="Seventh"),key!BD163,IF(AND($L$5="eighth"),key!BD263,"")))</f>
        <v/>
      </c>
      <c r="AY70" s="223" t="str">
        <f>IF(AND($L$5="sixth"),key!BE63,IF(AND($L$5="Seventh"),key!BE163,IF(AND($L$5="eighth"),key!BE263,"")))</f>
        <v/>
      </c>
      <c r="AZ70" s="223" t="str">
        <f>IF(AND($L$5="sixth"),key!BF63,IF(AND($L$5="Seventh"),key!BF163,IF(AND($L$5="eighth"),key!BF263,"")))</f>
        <v/>
      </c>
      <c r="BA70" s="223" t="str">
        <f>IF(AND($L$5="sixth"),key!BH63,IF(AND($L$5="Seventh"),key!BH163,IF(AND($L$5="eighth"),key!BH263,"")))</f>
        <v/>
      </c>
      <c r="BB70" s="223" t="str">
        <f>IF(AND($L$5="sixth"),key!BI63,IF(AND($L$5="Seventh"),key!BI163,IF(AND($L$5="eighth"),key!BI263,"")))</f>
        <v/>
      </c>
      <c r="BC70" s="223" t="str">
        <f>IF(AND($L$5="sixth"),key!BJ63,IF(AND($L$5="Seventh"),key!BJ163,IF(AND($L$5="eighth"),key!BJ263,"")))</f>
        <v/>
      </c>
      <c r="BD70" s="223" t="str">
        <f>IF(AND($L$5="sixth"),key!BL63,IF(AND($L$5="Seventh"),key!BL163,IF(AND($L$5="eighth"),key!BL263,"")))</f>
        <v/>
      </c>
      <c r="BE70" s="223" t="str">
        <f>IF(AND($L$5="sixth"),key!BM63,IF(AND($L$5="Seventh"),key!BM163,IF(AND($L$5="eighth"),key!BM263,"")))</f>
        <v/>
      </c>
      <c r="BF70" s="223" t="str">
        <f>IF(AND($L$5="sixth"),key!BN63,IF(AND($L$5="Seventh"),key!BN163,IF(AND($L$5="eighth"),key!BN263,"")))</f>
        <v/>
      </c>
      <c r="BG70" s="223" t="str">
        <f>IF(AND($L$5="sixth"),key!BP63,IF(AND($L$5="Seventh"),key!BP163,IF(AND($L$5="eighth"),key!BP263,"")))</f>
        <v/>
      </c>
      <c r="BH70" s="223" t="str">
        <f>IF(AND($L$5="sixth"),key!BQ63,IF(AND($L$5="Seventh"),key!BQ163,IF(AND($L$5="eighth"),key!BQ263,"")))</f>
        <v/>
      </c>
      <c r="BI70" s="223" t="str">
        <f>IF(AND($L$5="sixth"),key!BR63,IF(AND($L$5="Seventh"),key!BR163,IF(AND($L$5="eighth"),key!BR263,"")))</f>
        <v/>
      </c>
      <c r="BJ70" s="223" t="str">
        <f>IF(AND($L$5="sixth"),key!BT63,IF(AND($L$5="Seventh"),key!BT163,IF(AND($L$5="eighth"),key!BT263,"")))</f>
        <v/>
      </c>
      <c r="BK70" s="223" t="str">
        <f>IF(AND($L$5="sixth"),key!BU63,IF(AND($L$5="Seventh"),key!BU163,IF(AND($L$5="eighth"),key!BU263,"")))</f>
        <v/>
      </c>
      <c r="BL70" s="223" t="str">
        <f>IF(AND($L$5="sixth"),key!BV63,IF(AND($L$5="Seventh"),key!BV163,IF(AND($L$5="eighth"),key!BV263,"")))</f>
        <v/>
      </c>
      <c r="BM70" s="223" t="str">
        <f>IF(AND($L$5="sixth"),key!BX63,IF(AND($L$5="Seventh"),key!BX163,IF(AND($L$5="eighth"),key!BX263,"")))</f>
        <v/>
      </c>
      <c r="BN70" s="223" t="str">
        <f>IF(AND($L$5="sixth"),key!BY63,IF(AND($L$5="Seventh"),key!BY163,IF(AND($L$5="eighth"),key!BY263,"")))</f>
        <v/>
      </c>
      <c r="BO70" s="223" t="str">
        <f>IF(AND($L$5="sixth"),key!BZ63,IF(AND($L$5="Seventh"),key!BZ163,IF(AND($L$5="eighth"),key!BZ263,"")))</f>
        <v/>
      </c>
      <c r="BP70" s="223" t="str">
        <f>IF(AND($L$5="sixth"),key!CA63,IF(AND($L$5="Seventh"),key!CA163,IF(AND($L$5="eighth"),key!CA263,"")))</f>
        <v/>
      </c>
      <c r="BQ70" s="224" t="str">
        <f>IF(AND($L$5="sixth"),key!CB63,IF(AND($L$5="Seventh"),key!CB163,IF(AND($L$5="eighth"),key!CB263,"")))</f>
        <v/>
      </c>
    </row>
    <row r="71" spans="1:69">
      <c r="A71" s="806" t="s">
        <v>127</v>
      </c>
      <c r="B71" s="804"/>
      <c r="C71" s="804"/>
      <c r="D71" s="803" t="str">
        <f>IF(AND($L$5=""),"",Menu!G14)</f>
        <v>jk-m-izk-fo- iksVfy;k] ia-l-&amp;lkstr ¼ikyh½</v>
      </c>
      <c r="E71" s="803"/>
      <c r="F71" s="803"/>
      <c r="G71" s="803"/>
      <c r="H71" s="803"/>
      <c r="I71" s="803"/>
      <c r="J71" s="803"/>
      <c r="K71" s="803"/>
      <c r="L71" s="803"/>
      <c r="M71" s="803"/>
      <c r="N71" s="803"/>
      <c r="O71" s="804" t="s">
        <v>549</v>
      </c>
      <c r="P71" s="804"/>
      <c r="Q71" s="804"/>
      <c r="R71" s="807">
        <f>IF(AND($L$5=""),"",Menu!G15)</f>
        <v>8200303101</v>
      </c>
      <c r="S71" s="808"/>
      <c r="T71" s="808"/>
      <c r="U71" s="808"/>
      <c r="V71" s="808"/>
      <c r="W71" s="809"/>
      <c r="X71" s="221">
        <v>28</v>
      </c>
      <c r="Y71" s="222" t="str">
        <f>IF(AND($L$5="sixth"),key!C36,IF(AND($L$5="Seventh"),key!C136,IF(AND($L$5="eighth"),key!C236,"")))</f>
        <v/>
      </c>
      <c r="Z71" s="222" t="str">
        <f>IF(AND($L$5="sixth"),key!D36,IF(AND($L$5="Seventh"),key!D136,IF(AND($L$5="eighth"),key!D236,"")))</f>
        <v/>
      </c>
      <c r="AA71" s="223" t="str">
        <f>IF(AND($L$5="sixth"),key!BD36,IF(AND($L$5="Seventh"),key!BD136,IF(AND($L$5="eighth"),key!BD236,"")))</f>
        <v/>
      </c>
      <c r="AB71" s="223" t="str">
        <f>IF(AND($L$5="sixth"),key!BE36,IF(AND($L$5="Seventh"),key!BE136,IF(AND($L$5="eighth"),key!BE236,"")))</f>
        <v/>
      </c>
      <c r="AC71" s="223" t="str">
        <f>IF(AND($L$5="sixth"),key!BF36,IF(AND($L$5="Seventh"),key!BF136,IF(AND($L$5="eighth"),key!BF236,"")))</f>
        <v/>
      </c>
      <c r="AD71" s="223" t="str">
        <f>IF(AND($L$5="sixth"),key!BH36,IF(AND($L$5="Seventh"),key!BH136,IF(AND($L$5="eighth"),key!BH236,"")))</f>
        <v/>
      </c>
      <c r="AE71" s="223" t="str">
        <f>IF(AND($L$5="sixth"),key!BI36,IF(AND($L$5="Seventh"),key!BI136,IF(AND($L$5="eighth"),key!BI236,"")))</f>
        <v/>
      </c>
      <c r="AF71" s="223" t="str">
        <f>IF(AND($L$5="sixth"),key!BJ36,IF(AND($L$5="Seventh"),key!BJ136,IF(AND($L$5="eighth"),key!BJ236,"")))</f>
        <v/>
      </c>
      <c r="AG71" s="223" t="str">
        <f>IF(AND($L$5="sixth"),key!BL36,IF(AND($L$5="Seventh"),key!BL136,IF(AND($L$5="eighth"),key!BL236,"")))</f>
        <v/>
      </c>
      <c r="AH71" s="223" t="str">
        <f>IF(AND($L$5="sixth"),key!BM36,IF(AND($L$5="Seventh"),key!BM136,IF(AND($L$5="eighth"),key!BM236,"")))</f>
        <v/>
      </c>
      <c r="AI71" s="223" t="str">
        <f>IF(AND($L$5="sixth"),key!BN36,IF(AND($L$5="Seventh"),key!BN136,IF(AND($L$5="eighth"),key!BN236,"")))</f>
        <v/>
      </c>
      <c r="AJ71" s="223" t="str">
        <f>IF(AND($L$5="sixth"),key!BP36,IF(AND($L$5="Seventh"),key!BP136,IF(AND($L$5="eighth"),key!BP236,"")))</f>
        <v/>
      </c>
      <c r="AK71" s="223" t="str">
        <f>IF(AND($L$5="sixth"),key!BQ36,IF(AND($L$5="Seventh"),key!BQ136,IF(AND($L$5="eighth"),key!BQ236,"")))</f>
        <v/>
      </c>
      <c r="AL71" s="223" t="str">
        <f>IF(AND($L$5="sixth"),key!BR36,IF(AND($L$5="Seventh"),key!BR136,IF(AND($L$5="eighth"),key!BR236,"")))</f>
        <v/>
      </c>
      <c r="AM71" s="223" t="str">
        <f>IF(AND($L$5="sixth"),key!BT36,IF(AND($L$5="Seventh"),key!BT136,IF(AND($L$5="eighth"),key!BT236,"")))</f>
        <v/>
      </c>
      <c r="AN71" s="223" t="str">
        <f>IF(AND($L$5="sixth"),key!BU36,IF(AND($L$5="Seventh"),key!BU136,IF(AND($L$5="eighth"),key!BU236,"")))</f>
        <v/>
      </c>
      <c r="AO71" s="223" t="str">
        <f>IF(AND($L$5="sixth"),key!BV36,IF(AND($L$5="Seventh"),key!BV136,IF(AND($L$5="eighth"),key!BV236,"")))</f>
        <v/>
      </c>
      <c r="AP71" s="223" t="str">
        <f>IF(AND($L$5="sixth"),key!BX36,IF(AND($L$5="Seventh"),key!BX136,IF(AND($L$5="eighth"),key!BX236,"")))</f>
        <v/>
      </c>
      <c r="AQ71" s="223" t="str">
        <f>IF(AND($L$5="sixth"),key!BY36,IF(AND($L$5="Seventh"),key!BY136,IF(AND($L$5="eighth"),key!BY236,"")))</f>
        <v/>
      </c>
      <c r="AR71" s="223" t="str">
        <f>IF(AND($L$5="sixth"),key!BZ36,IF(AND($L$5="Seventh"),key!BZ136,IF(AND($L$5="eighth"),key!BZ236,"")))</f>
        <v/>
      </c>
      <c r="AS71" s="223" t="str">
        <f>IF(AND($L$5="sixth"),key!CA36,IF(AND($L$5="Seventh"),key!CA136,IF(AND($L$5="eighth"),key!CA236,"")))</f>
        <v/>
      </c>
      <c r="AT71" s="224" t="str">
        <f>IF(AND($L$5="sixth"),key!CB36,IF(AND($L$5="Seventh"),key!CB136,IF(AND($L$5="eighth"),key!CB236,"")))</f>
        <v/>
      </c>
      <c r="AU71" s="225">
        <v>56</v>
      </c>
      <c r="AV71" s="226" t="str">
        <f>IF(AND($L$5="sixth"),key!C64,IF(AND($L$5="Seventh"),key!C164,IF(AND($L$5="eighth"),key!C264,"")))</f>
        <v/>
      </c>
      <c r="AW71" s="226" t="str">
        <f>IF(AND($L$5="sixth"),key!D64,IF(AND($L$5="Seventh"),key!D164,IF(AND($L$5="eighth"),key!D264,"")))</f>
        <v/>
      </c>
      <c r="AX71" s="223" t="str">
        <f>IF(AND($L$5="sixth"),key!BD64,IF(AND($L$5="Seventh"),key!BD164,IF(AND($L$5="eighth"),key!BD264,"")))</f>
        <v/>
      </c>
      <c r="AY71" s="223" t="str">
        <f>IF(AND($L$5="sixth"),key!BE64,IF(AND($L$5="Seventh"),key!BE164,IF(AND($L$5="eighth"),key!BE264,"")))</f>
        <v/>
      </c>
      <c r="AZ71" s="223" t="str">
        <f>IF(AND($L$5="sixth"),key!BF64,IF(AND($L$5="Seventh"),key!BF164,IF(AND($L$5="eighth"),key!BF264,"")))</f>
        <v/>
      </c>
      <c r="BA71" s="223" t="str">
        <f>IF(AND($L$5="sixth"),key!BH64,IF(AND($L$5="Seventh"),key!BH164,IF(AND($L$5="eighth"),key!BH264,"")))</f>
        <v/>
      </c>
      <c r="BB71" s="223" t="str">
        <f>IF(AND($L$5="sixth"),key!BI64,IF(AND($L$5="Seventh"),key!BI164,IF(AND($L$5="eighth"),key!BI264,"")))</f>
        <v/>
      </c>
      <c r="BC71" s="223" t="str">
        <f>IF(AND($L$5="sixth"),key!BJ64,IF(AND($L$5="Seventh"),key!BJ164,IF(AND($L$5="eighth"),key!BJ264,"")))</f>
        <v/>
      </c>
      <c r="BD71" s="223" t="str">
        <f>IF(AND($L$5="sixth"),key!BL64,IF(AND($L$5="Seventh"),key!BL164,IF(AND($L$5="eighth"),key!BL264,"")))</f>
        <v/>
      </c>
      <c r="BE71" s="223" t="str">
        <f>IF(AND($L$5="sixth"),key!BM64,IF(AND($L$5="Seventh"),key!BM164,IF(AND($L$5="eighth"),key!BM264,"")))</f>
        <v/>
      </c>
      <c r="BF71" s="223" t="str">
        <f>IF(AND($L$5="sixth"),key!BN64,IF(AND($L$5="Seventh"),key!BN164,IF(AND($L$5="eighth"),key!BN264,"")))</f>
        <v/>
      </c>
      <c r="BG71" s="223" t="str">
        <f>IF(AND($L$5="sixth"),key!BP64,IF(AND($L$5="Seventh"),key!BP164,IF(AND($L$5="eighth"),key!BP264,"")))</f>
        <v/>
      </c>
      <c r="BH71" s="223" t="str">
        <f>IF(AND($L$5="sixth"),key!BQ64,IF(AND($L$5="Seventh"),key!BQ164,IF(AND($L$5="eighth"),key!BQ264,"")))</f>
        <v/>
      </c>
      <c r="BI71" s="223" t="str">
        <f>IF(AND($L$5="sixth"),key!BR64,IF(AND($L$5="Seventh"),key!BR164,IF(AND($L$5="eighth"),key!BR264,"")))</f>
        <v/>
      </c>
      <c r="BJ71" s="223" t="str">
        <f>IF(AND($L$5="sixth"),key!BT64,IF(AND($L$5="Seventh"),key!BT164,IF(AND($L$5="eighth"),key!BT264,"")))</f>
        <v/>
      </c>
      <c r="BK71" s="223" t="str">
        <f>IF(AND($L$5="sixth"),key!BU64,IF(AND($L$5="Seventh"),key!BU164,IF(AND($L$5="eighth"),key!BU264,"")))</f>
        <v/>
      </c>
      <c r="BL71" s="223" t="str">
        <f>IF(AND($L$5="sixth"),key!BV64,IF(AND($L$5="Seventh"),key!BV164,IF(AND($L$5="eighth"),key!BV264,"")))</f>
        <v/>
      </c>
      <c r="BM71" s="223" t="str">
        <f>IF(AND($L$5="sixth"),key!BX64,IF(AND($L$5="Seventh"),key!BX164,IF(AND($L$5="eighth"),key!BX264,"")))</f>
        <v/>
      </c>
      <c r="BN71" s="223" t="str">
        <f>IF(AND($L$5="sixth"),key!BY64,IF(AND($L$5="Seventh"),key!BY164,IF(AND($L$5="eighth"),key!BY264,"")))</f>
        <v/>
      </c>
      <c r="BO71" s="223" t="str">
        <f>IF(AND($L$5="sixth"),key!BZ64,IF(AND($L$5="Seventh"),key!BZ164,IF(AND($L$5="eighth"),key!BZ264,"")))</f>
        <v/>
      </c>
      <c r="BP71" s="223" t="str">
        <f>IF(AND($L$5="sixth"),key!CA64,IF(AND($L$5="Seventh"),key!CA164,IF(AND($L$5="eighth"),key!CA264,"")))</f>
        <v/>
      </c>
      <c r="BQ71" s="224" t="str">
        <f>IF(AND($L$5="sixth"),key!CB64,IF(AND($L$5="Seventh"),key!CB164,IF(AND($L$5="eighth"),key!CB264,"")))</f>
        <v/>
      </c>
    </row>
    <row r="72" spans="1:69" ht="16.5" customHeight="1">
      <c r="A72" s="806" t="s">
        <v>541</v>
      </c>
      <c r="B72" s="804"/>
      <c r="C72" s="804"/>
      <c r="D72" s="810" t="str">
        <f>IF(AND($L$5=""),"",Menu!G17)</f>
        <v xml:space="preserve">mPp izkFkfed </v>
      </c>
      <c r="E72" s="810"/>
      <c r="F72" s="810"/>
      <c r="G72" s="810"/>
      <c r="H72" s="810"/>
      <c r="I72" s="810"/>
      <c r="J72" s="832" t="s">
        <v>550</v>
      </c>
      <c r="K72" s="832"/>
      <c r="L72" s="812" t="str">
        <f>IF(AND($L$5=""),"",L5)</f>
        <v>Sixth</v>
      </c>
      <c r="M72" s="812"/>
      <c r="N72" s="812"/>
      <c r="O72" s="812"/>
      <c r="P72" s="811" t="s">
        <v>551</v>
      </c>
      <c r="Q72" s="811"/>
      <c r="R72" s="811"/>
      <c r="S72" s="813">
        <f>IF(AND($L$5="sixth"),'6'!P7,IF(AND($L$5="Seventh"),'7'!P7,IF(AND($L$5="eighth"),'8'!P7,"")))</f>
        <v>11</v>
      </c>
      <c r="T72" s="813"/>
      <c r="U72" s="206"/>
      <c r="V72" s="206"/>
      <c r="W72" s="227"/>
      <c r="X72" s="221">
        <v>29</v>
      </c>
      <c r="Y72" s="222" t="str">
        <f>IF(AND($L$5="sixth"),key!C37,IF(AND($L$5="Seventh"),key!C137,IF(AND($L$5="eighth"),key!C237,"")))</f>
        <v/>
      </c>
      <c r="Z72" s="222" t="str">
        <f>IF(AND($L$5="sixth"),key!D37,IF(AND($L$5="Seventh"),key!D137,IF(AND($L$5="eighth"),key!D237,"")))</f>
        <v/>
      </c>
      <c r="AA72" s="223" t="str">
        <f>IF(AND($L$5="sixth"),key!BD37,IF(AND($L$5="Seventh"),key!BD137,IF(AND($L$5="eighth"),key!BD237,"")))</f>
        <v/>
      </c>
      <c r="AB72" s="223" t="str">
        <f>IF(AND($L$5="sixth"),key!BE37,IF(AND($L$5="Seventh"),key!BE137,IF(AND($L$5="eighth"),key!BE237,"")))</f>
        <v/>
      </c>
      <c r="AC72" s="223" t="str">
        <f>IF(AND($L$5="sixth"),key!BF37,IF(AND($L$5="Seventh"),key!BF137,IF(AND($L$5="eighth"),key!BF237,"")))</f>
        <v/>
      </c>
      <c r="AD72" s="223" t="str">
        <f>IF(AND($L$5="sixth"),key!BH37,IF(AND($L$5="Seventh"),key!BH137,IF(AND($L$5="eighth"),key!BH237,"")))</f>
        <v/>
      </c>
      <c r="AE72" s="223" t="str">
        <f>IF(AND($L$5="sixth"),key!BI37,IF(AND($L$5="Seventh"),key!BI137,IF(AND($L$5="eighth"),key!BI237,"")))</f>
        <v/>
      </c>
      <c r="AF72" s="223" t="str">
        <f>IF(AND($L$5="sixth"),key!BJ37,IF(AND($L$5="Seventh"),key!BJ137,IF(AND($L$5="eighth"),key!BJ237,"")))</f>
        <v/>
      </c>
      <c r="AG72" s="223" t="str">
        <f>IF(AND($L$5="sixth"),key!BL37,IF(AND($L$5="Seventh"),key!BL137,IF(AND($L$5="eighth"),key!BL237,"")))</f>
        <v/>
      </c>
      <c r="AH72" s="223" t="str">
        <f>IF(AND($L$5="sixth"),key!BM37,IF(AND($L$5="Seventh"),key!BM137,IF(AND($L$5="eighth"),key!BM237,"")))</f>
        <v/>
      </c>
      <c r="AI72" s="223" t="str">
        <f>IF(AND($L$5="sixth"),key!BN37,IF(AND($L$5="Seventh"),key!BN137,IF(AND($L$5="eighth"),key!BN237,"")))</f>
        <v/>
      </c>
      <c r="AJ72" s="223" t="str">
        <f>IF(AND($L$5="sixth"),key!BP37,IF(AND($L$5="Seventh"),key!BP137,IF(AND($L$5="eighth"),key!BP237,"")))</f>
        <v/>
      </c>
      <c r="AK72" s="223" t="str">
        <f>IF(AND($L$5="sixth"),key!BQ37,IF(AND($L$5="Seventh"),key!BQ137,IF(AND($L$5="eighth"),key!BQ237,"")))</f>
        <v/>
      </c>
      <c r="AL72" s="223" t="str">
        <f>IF(AND($L$5="sixth"),key!BR37,IF(AND($L$5="Seventh"),key!BR137,IF(AND($L$5="eighth"),key!BR237,"")))</f>
        <v/>
      </c>
      <c r="AM72" s="223" t="str">
        <f>IF(AND($L$5="sixth"),key!BT37,IF(AND($L$5="Seventh"),key!BT137,IF(AND($L$5="eighth"),key!BT237,"")))</f>
        <v/>
      </c>
      <c r="AN72" s="223" t="str">
        <f>IF(AND($L$5="sixth"),key!BU37,IF(AND($L$5="Seventh"),key!BU137,IF(AND($L$5="eighth"),key!BU237,"")))</f>
        <v/>
      </c>
      <c r="AO72" s="223" t="str">
        <f>IF(AND($L$5="sixth"),key!BV37,IF(AND($L$5="Seventh"),key!BV137,IF(AND($L$5="eighth"),key!BV237,"")))</f>
        <v/>
      </c>
      <c r="AP72" s="223" t="str">
        <f>IF(AND($L$5="sixth"),key!BX37,IF(AND($L$5="Seventh"),key!BX137,IF(AND($L$5="eighth"),key!BX237,"")))</f>
        <v/>
      </c>
      <c r="AQ72" s="223" t="str">
        <f>IF(AND($L$5="sixth"),key!BY37,IF(AND($L$5="Seventh"),key!BY137,IF(AND($L$5="eighth"),key!BY237,"")))</f>
        <v/>
      </c>
      <c r="AR72" s="223" t="str">
        <f>IF(AND($L$5="sixth"),key!BZ37,IF(AND($L$5="Seventh"),key!BZ137,IF(AND($L$5="eighth"),key!BZ237,"")))</f>
        <v/>
      </c>
      <c r="AS72" s="223" t="str">
        <f>IF(AND($L$5="sixth"),key!CA37,IF(AND($L$5="Seventh"),key!CA137,IF(AND($L$5="eighth"),key!CA237,"")))</f>
        <v/>
      </c>
      <c r="AT72" s="224" t="str">
        <f>IF(AND($L$5="sixth"),key!CB37,IF(AND($L$5="Seventh"),key!CB137,IF(AND($L$5="eighth"),key!CB237,"")))</f>
        <v/>
      </c>
      <c r="AU72" s="225">
        <v>57</v>
      </c>
      <c r="AV72" s="226" t="str">
        <f>IF(AND($L$5="sixth"),key!C65,IF(AND($L$5="Seventh"),key!C165,IF(AND($L$5="eighth"),key!C265,"")))</f>
        <v/>
      </c>
      <c r="AW72" s="226" t="str">
        <f>IF(AND($L$5="sixth"),key!D65,IF(AND($L$5="Seventh"),key!D165,IF(AND($L$5="eighth"),key!D265,"")))</f>
        <v/>
      </c>
      <c r="AX72" s="223" t="str">
        <f>IF(AND($L$5="sixth"),key!BD65,IF(AND($L$5="Seventh"),key!BD165,IF(AND($L$5="eighth"),key!BD265,"")))</f>
        <v/>
      </c>
      <c r="AY72" s="223" t="str">
        <f>IF(AND($L$5="sixth"),key!BE65,IF(AND($L$5="Seventh"),key!BE165,IF(AND($L$5="eighth"),key!BE265,"")))</f>
        <v/>
      </c>
      <c r="AZ72" s="223" t="str">
        <f>IF(AND($L$5="sixth"),key!BF65,IF(AND($L$5="Seventh"),key!BF165,IF(AND($L$5="eighth"),key!BF265,"")))</f>
        <v/>
      </c>
      <c r="BA72" s="223" t="str">
        <f>IF(AND($L$5="sixth"),key!BH65,IF(AND($L$5="Seventh"),key!BH165,IF(AND($L$5="eighth"),key!BH265,"")))</f>
        <v/>
      </c>
      <c r="BB72" s="223" t="str">
        <f>IF(AND($L$5="sixth"),key!BI65,IF(AND($L$5="Seventh"),key!BI165,IF(AND($L$5="eighth"),key!BI265,"")))</f>
        <v/>
      </c>
      <c r="BC72" s="223" t="str">
        <f>IF(AND($L$5="sixth"),key!BJ65,IF(AND($L$5="Seventh"),key!BJ165,IF(AND($L$5="eighth"),key!BJ265,"")))</f>
        <v/>
      </c>
      <c r="BD72" s="223" t="str">
        <f>IF(AND($L$5="sixth"),key!BL65,IF(AND($L$5="Seventh"),key!BL165,IF(AND($L$5="eighth"),key!BL265,"")))</f>
        <v/>
      </c>
      <c r="BE72" s="223" t="str">
        <f>IF(AND($L$5="sixth"),key!BM65,IF(AND($L$5="Seventh"),key!BM165,IF(AND($L$5="eighth"),key!BM265,"")))</f>
        <v/>
      </c>
      <c r="BF72" s="223" t="str">
        <f>IF(AND($L$5="sixth"),key!BN65,IF(AND($L$5="Seventh"),key!BN165,IF(AND($L$5="eighth"),key!BN265,"")))</f>
        <v/>
      </c>
      <c r="BG72" s="223" t="str">
        <f>IF(AND($L$5="sixth"),key!BP65,IF(AND($L$5="Seventh"),key!BP165,IF(AND($L$5="eighth"),key!BP265,"")))</f>
        <v/>
      </c>
      <c r="BH72" s="223" t="str">
        <f>IF(AND($L$5="sixth"),key!BQ65,IF(AND($L$5="Seventh"),key!BQ165,IF(AND($L$5="eighth"),key!BQ265,"")))</f>
        <v/>
      </c>
      <c r="BI72" s="223" t="str">
        <f>IF(AND($L$5="sixth"),key!BR65,IF(AND($L$5="Seventh"),key!BR165,IF(AND($L$5="eighth"),key!BR265,"")))</f>
        <v/>
      </c>
      <c r="BJ72" s="223" t="str">
        <f>IF(AND($L$5="sixth"),key!BT65,IF(AND($L$5="Seventh"),key!BT165,IF(AND($L$5="eighth"),key!BT265,"")))</f>
        <v/>
      </c>
      <c r="BK72" s="223" t="str">
        <f>IF(AND($L$5="sixth"),key!BU65,IF(AND($L$5="Seventh"),key!BU165,IF(AND($L$5="eighth"),key!BU265,"")))</f>
        <v/>
      </c>
      <c r="BL72" s="223" t="str">
        <f>IF(AND($L$5="sixth"),key!BV65,IF(AND($L$5="Seventh"),key!BV165,IF(AND($L$5="eighth"),key!BV265,"")))</f>
        <v/>
      </c>
      <c r="BM72" s="223" t="str">
        <f>IF(AND($L$5="sixth"),key!BX65,IF(AND($L$5="Seventh"),key!BX165,IF(AND($L$5="eighth"),key!BX265,"")))</f>
        <v/>
      </c>
      <c r="BN72" s="223" t="str">
        <f>IF(AND($L$5="sixth"),key!BY65,IF(AND($L$5="Seventh"),key!BY165,IF(AND($L$5="eighth"),key!BY265,"")))</f>
        <v/>
      </c>
      <c r="BO72" s="223" t="str">
        <f>IF(AND($L$5="sixth"),key!BZ65,IF(AND($L$5="Seventh"),key!BZ165,IF(AND($L$5="eighth"),key!BZ265,"")))</f>
        <v/>
      </c>
      <c r="BP72" s="223" t="str">
        <f>IF(AND($L$5="sixth"),key!CA65,IF(AND($L$5="Seventh"),key!CA165,IF(AND($L$5="eighth"),key!CA265,"")))</f>
        <v/>
      </c>
      <c r="BQ72" s="224" t="str">
        <f>IF(AND($L$5="sixth"),key!CB65,IF(AND($L$5="Seventh"),key!CB165,IF(AND($L$5="eighth"),key!CB265,"")))</f>
        <v/>
      </c>
    </row>
    <row r="73" spans="1:69" s="228" customFormat="1" ht="18" customHeight="1">
      <c r="A73" s="814" t="s">
        <v>32</v>
      </c>
      <c r="B73" s="815" t="s">
        <v>26</v>
      </c>
      <c r="C73" s="818" t="s">
        <v>2</v>
      </c>
      <c r="D73" s="819" t="s">
        <v>40</v>
      </c>
      <c r="E73" s="822" t="s">
        <v>41</v>
      </c>
      <c r="F73" s="823"/>
      <c r="G73" s="823"/>
      <c r="H73" s="823" t="s">
        <v>33</v>
      </c>
      <c r="I73" s="823"/>
      <c r="J73" s="823"/>
      <c r="K73" s="823" t="s">
        <v>543</v>
      </c>
      <c r="L73" s="823"/>
      <c r="M73" s="823"/>
      <c r="N73" s="823" t="s">
        <v>35</v>
      </c>
      <c r="O73" s="823"/>
      <c r="P73" s="823"/>
      <c r="Q73" s="823" t="s">
        <v>542</v>
      </c>
      <c r="R73" s="823"/>
      <c r="S73" s="823"/>
      <c r="T73" s="823" t="s">
        <v>544</v>
      </c>
      <c r="U73" s="823"/>
      <c r="V73" s="823"/>
      <c r="W73" s="826"/>
      <c r="X73" s="221">
        <v>30</v>
      </c>
      <c r="Y73" s="222" t="str">
        <f>IF(AND($L$5="sixth"),key!C38,IF(AND($L$5="Seventh"),key!C138,IF(AND($L$5="eighth"),key!C238,"")))</f>
        <v/>
      </c>
      <c r="Z73" s="222" t="str">
        <f>IF(AND($L$5="sixth"),key!D38,IF(AND($L$5="Seventh"),key!D138,IF(AND($L$5="eighth"),key!D238,"")))</f>
        <v/>
      </c>
      <c r="AA73" s="223" t="str">
        <f>IF(AND($L$5="sixth"),key!BD38,IF(AND($L$5="Seventh"),key!BD138,IF(AND($L$5="eighth"),key!BD238,"")))</f>
        <v/>
      </c>
      <c r="AB73" s="223" t="str">
        <f>IF(AND($L$5="sixth"),key!BE38,IF(AND($L$5="Seventh"),key!BE138,IF(AND($L$5="eighth"),key!BE238,"")))</f>
        <v/>
      </c>
      <c r="AC73" s="223" t="str">
        <f>IF(AND($L$5="sixth"),key!BF38,IF(AND($L$5="Seventh"),key!BF138,IF(AND($L$5="eighth"),key!BF238,"")))</f>
        <v/>
      </c>
      <c r="AD73" s="223" t="str">
        <f>IF(AND($L$5="sixth"),key!BH38,IF(AND($L$5="Seventh"),key!BH138,IF(AND($L$5="eighth"),key!BH238,"")))</f>
        <v/>
      </c>
      <c r="AE73" s="223" t="str">
        <f>IF(AND($L$5="sixth"),key!BI38,IF(AND($L$5="Seventh"),key!BI138,IF(AND($L$5="eighth"),key!BI238,"")))</f>
        <v/>
      </c>
      <c r="AF73" s="223" t="str">
        <f>IF(AND($L$5="sixth"),key!BJ38,IF(AND($L$5="Seventh"),key!BJ138,IF(AND($L$5="eighth"),key!BJ238,"")))</f>
        <v/>
      </c>
      <c r="AG73" s="223" t="str">
        <f>IF(AND($L$5="sixth"),key!BL38,IF(AND($L$5="Seventh"),key!BL138,IF(AND($L$5="eighth"),key!BL238,"")))</f>
        <v/>
      </c>
      <c r="AH73" s="223" t="str">
        <f>IF(AND($L$5="sixth"),key!BM38,IF(AND($L$5="Seventh"),key!BM138,IF(AND($L$5="eighth"),key!BM238,"")))</f>
        <v/>
      </c>
      <c r="AI73" s="223" t="str">
        <f>IF(AND($L$5="sixth"),key!BN38,IF(AND($L$5="Seventh"),key!BN138,IF(AND($L$5="eighth"),key!BN238,"")))</f>
        <v/>
      </c>
      <c r="AJ73" s="223" t="str">
        <f>IF(AND($L$5="sixth"),key!BP38,IF(AND($L$5="Seventh"),key!BP138,IF(AND($L$5="eighth"),key!BP238,"")))</f>
        <v/>
      </c>
      <c r="AK73" s="223" t="str">
        <f>IF(AND($L$5="sixth"),key!BQ38,IF(AND($L$5="Seventh"),key!BQ138,IF(AND($L$5="eighth"),key!BQ238,"")))</f>
        <v/>
      </c>
      <c r="AL73" s="223" t="str">
        <f>IF(AND($L$5="sixth"),key!BR38,IF(AND($L$5="Seventh"),key!BR138,IF(AND($L$5="eighth"),key!BR238,"")))</f>
        <v/>
      </c>
      <c r="AM73" s="223" t="str">
        <f>IF(AND($L$5="sixth"),key!BT38,IF(AND($L$5="Seventh"),key!BT138,IF(AND($L$5="eighth"),key!BT238,"")))</f>
        <v/>
      </c>
      <c r="AN73" s="223" t="str">
        <f>IF(AND($L$5="sixth"),key!BU38,IF(AND($L$5="Seventh"),key!BU138,IF(AND($L$5="eighth"),key!BU238,"")))</f>
        <v/>
      </c>
      <c r="AO73" s="223" t="str">
        <f>IF(AND($L$5="sixth"),key!BV38,IF(AND($L$5="Seventh"),key!BV138,IF(AND($L$5="eighth"),key!BV238,"")))</f>
        <v/>
      </c>
      <c r="AP73" s="223" t="str">
        <f>IF(AND($L$5="sixth"),key!BX38,IF(AND($L$5="Seventh"),key!BX138,IF(AND($L$5="eighth"),key!BX238,"")))</f>
        <v/>
      </c>
      <c r="AQ73" s="223" t="str">
        <f>IF(AND($L$5="sixth"),key!BY38,IF(AND($L$5="Seventh"),key!BY138,IF(AND($L$5="eighth"),key!BY238,"")))</f>
        <v/>
      </c>
      <c r="AR73" s="223" t="str">
        <f>IF(AND($L$5="sixth"),key!BZ38,IF(AND($L$5="Seventh"),key!BZ138,IF(AND($L$5="eighth"),key!BZ238,"")))</f>
        <v/>
      </c>
      <c r="AS73" s="223" t="str">
        <f>IF(AND($L$5="sixth"),key!CA38,IF(AND($L$5="Seventh"),key!CA138,IF(AND($L$5="eighth"),key!CA238,"")))</f>
        <v/>
      </c>
      <c r="AT73" s="224" t="str">
        <f>IF(AND($L$5="sixth"),key!CB38,IF(AND($L$5="Seventh"),key!CB138,IF(AND($L$5="eighth"),key!CB238,"")))</f>
        <v/>
      </c>
      <c r="AU73" s="225">
        <v>58</v>
      </c>
      <c r="AV73" s="226" t="str">
        <f>IF(AND($L$5="sixth"),key!C66,IF(AND($L$5="Seventh"),key!C166,IF(AND($L$5="eighth"),key!C266,"")))</f>
        <v/>
      </c>
      <c r="AW73" s="226" t="str">
        <f>IF(AND($L$5="sixth"),key!D66,IF(AND($L$5="Seventh"),key!D166,IF(AND($L$5="eighth"),key!D266,"")))</f>
        <v/>
      </c>
      <c r="AX73" s="223" t="str">
        <f>IF(AND($L$5="sixth"),key!BD66,IF(AND($L$5="Seventh"),key!BD166,IF(AND($L$5="eighth"),key!BD266,"")))</f>
        <v/>
      </c>
      <c r="AY73" s="223" t="str">
        <f>IF(AND($L$5="sixth"),key!BE66,IF(AND($L$5="Seventh"),key!BE166,IF(AND($L$5="eighth"),key!BE266,"")))</f>
        <v/>
      </c>
      <c r="AZ73" s="223" t="str">
        <f>IF(AND($L$5="sixth"),key!BF66,IF(AND($L$5="Seventh"),key!BF166,IF(AND($L$5="eighth"),key!BF266,"")))</f>
        <v/>
      </c>
      <c r="BA73" s="223" t="str">
        <f>IF(AND($L$5="sixth"),key!BH66,IF(AND($L$5="Seventh"),key!BH166,IF(AND($L$5="eighth"),key!BH266,"")))</f>
        <v/>
      </c>
      <c r="BB73" s="223" t="str">
        <f>IF(AND($L$5="sixth"),key!BI66,IF(AND($L$5="Seventh"),key!BI166,IF(AND($L$5="eighth"),key!BI266,"")))</f>
        <v/>
      </c>
      <c r="BC73" s="223" t="str">
        <f>IF(AND($L$5="sixth"),key!BJ66,IF(AND($L$5="Seventh"),key!BJ166,IF(AND($L$5="eighth"),key!BJ266,"")))</f>
        <v/>
      </c>
      <c r="BD73" s="223" t="str">
        <f>IF(AND($L$5="sixth"),key!BL66,IF(AND($L$5="Seventh"),key!BL166,IF(AND($L$5="eighth"),key!BL266,"")))</f>
        <v/>
      </c>
      <c r="BE73" s="223" t="str">
        <f>IF(AND($L$5="sixth"),key!BM66,IF(AND($L$5="Seventh"),key!BM166,IF(AND($L$5="eighth"),key!BM266,"")))</f>
        <v/>
      </c>
      <c r="BF73" s="223" t="str">
        <f>IF(AND($L$5="sixth"),key!BN66,IF(AND($L$5="Seventh"),key!BN166,IF(AND($L$5="eighth"),key!BN266,"")))</f>
        <v/>
      </c>
      <c r="BG73" s="223" t="str">
        <f>IF(AND($L$5="sixth"),key!BP66,IF(AND($L$5="Seventh"),key!BP166,IF(AND($L$5="eighth"),key!BP266,"")))</f>
        <v/>
      </c>
      <c r="BH73" s="223" t="str">
        <f>IF(AND($L$5="sixth"),key!BQ66,IF(AND($L$5="Seventh"),key!BQ166,IF(AND($L$5="eighth"),key!BQ266,"")))</f>
        <v/>
      </c>
      <c r="BI73" s="223" t="str">
        <f>IF(AND($L$5="sixth"),key!BR66,IF(AND($L$5="Seventh"),key!BR166,IF(AND($L$5="eighth"),key!BR266,"")))</f>
        <v/>
      </c>
      <c r="BJ73" s="223" t="str">
        <f>IF(AND($L$5="sixth"),key!BT66,IF(AND($L$5="Seventh"),key!BT166,IF(AND($L$5="eighth"),key!BT266,"")))</f>
        <v/>
      </c>
      <c r="BK73" s="223" t="str">
        <f>IF(AND($L$5="sixth"),key!BU66,IF(AND($L$5="Seventh"),key!BU166,IF(AND($L$5="eighth"),key!BU266,"")))</f>
        <v/>
      </c>
      <c r="BL73" s="223" t="str">
        <f>IF(AND($L$5="sixth"),key!BV66,IF(AND($L$5="Seventh"),key!BV166,IF(AND($L$5="eighth"),key!BV266,"")))</f>
        <v/>
      </c>
      <c r="BM73" s="223" t="str">
        <f>IF(AND($L$5="sixth"),key!BX66,IF(AND($L$5="Seventh"),key!BX166,IF(AND($L$5="eighth"),key!BX266,"")))</f>
        <v/>
      </c>
      <c r="BN73" s="223" t="str">
        <f>IF(AND($L$5="sixth"),key!BY66,IF(AND($L$5="Seventh"),key!BY166,IF(AND($L$5="eighth"),key!BY266,"")))</f>
        <v/>
      </c>
      <c r="BO73" s="223" t="str">
        <f>IF(AND($L$5="sixth"),key!BZ66,IF(AND($L$5="Seventh"),key!BZ166,IF(AND($L$5="eighth"),key!BZ266,"")))</f>
        <v/>
      </c>
      <c r="BP73" s="223" t="str">
        <f>IF(AND($L$5="sixth"),key!CA66,IF(AND($L$5="Seventh"),key!CA166,IF(AND($L$5="eighth"),key!CA266,"")))</f>
        <v/>
      </c>
      <c r="BQ73" s="224" t="str">
        <f>IF(AND($L$5="sixth"),key!CB66,IF(AND($L$5="Seventh"),key!CB166,IF(AND($L$5="eighth"),key!CB266,"")))</f>
        <v/>
      </c>
    </row>
    <row r="74" spans="1:69" s="228" customFormat="1" ht="18" customHeight="1">
      <c r="A74" s="814"/>
      <c r="B74" s="816"/>
      <c r="C74" s="818"/>
      <c r="D74" s="820"/>
      <c r="E74" s="824"/>
      <c r="F74" s="825"/>
      <c r="G74" s="825"/>
      <c r="H74" s="825"/>
      <c r="I74" s="825"/>
      <c r="J74" s="825"/>
      <c r="K74" s="825"/>
      <c r="L74" s="825"/>
      <c r="M74" s="825"/>
      <c r="N74" s="825"/>
      <c r="O74" s="825"/>
      <c r="P74" s="825"/>
      <c r="Q74" s="825"/>
      <c r="R74" s="825"/>
      <c r="S74" s="825"/>
      <c r="T74" s="825"/>
      <c r="U74" s="825"/>
      <c r="V74" s="825"/>
      <c r="W74" s="827"/>
      <c r="X74" s="221">
        <v>31</v>
      </c>
      <c r="Y74" s="222" t="str">
        <f>IF(AND($L$5="sixth"),key!C39,IF(AND($L$5="Seventh"),key!C139,IF(AND($L$5="eighth"),key!C239,"")))</f>
        <v/>
      </c>
      <c r="Z74" s="222" t="str">
        <f>IF(AND($L$5="sixth"),key!D39,IF(AND($L$5="Seventh"),key!D139,IF(AND($L$5="eighth"),key!D239,"")))</f>
        <v/>
      </c>
      <c r="AA74" s="223" t="str">
        <f>IF(AND($L$5="sixth"),key!BD39,IF(AND($L$5="Seventh"),key!BD139,IF(AND($L$5="eighth"),key!BD239,"")))</f>
        <v/>
      </c>
      <c r="AB74" s="223" t="str">
        <f>IF(AND($L$5="sixth"),key!BE39,IF(AND($L$5="Seventh"),key!BE139,IF(AND($L$5="eighth"),key!BE239,"")))</f>
        <v/>
      </c>
      <c r="AC74" s="223" t="str">
        <f>IF(AND($L$5="sixth"),key!BF39,IF(AND($L$5="Seventh"),key!BF139,IF(AND($L$5="eighth"),key!BF239,"")))</f>
        <v/>
      </c>
      <c r="AD74" s="223" t="str">
        <f>IF(AND($L$5="sixth"),key!BH39,IF(AND($L$5="Seventh"),key!BH139,IF(AND($L$5="eighth"),key!BH239,"")))</f>
        <v/>
      </c>
      <c r="AE74" s="223" t="str">
        <f>IF(AND($L$5="sixth"),key!BI39,IF(AND($L$5="Seventh"),key!BI139,IF(AND($L$5="eighth"),key!BI239,"")))</f>
        <v/>
      </c>
      <c r="AF74" s="223" t="str">
        <f>IF(AND($L$5="sixth"),key!BJ39,IF(AND($L$5="Seventh"),key!BJ139,IF(AND($L$5="eighth"),key!BJ239,"")))</f>
        <v/>
      </c>
      <c r="AG74" s="223" t="str">
        <f>IF(AND($L$5="sixth"),key!BL39,IF(AND($L$5="Seventh"),key!BL139,IF(AND($L$5="eighth"),key!BL239,"")))</f>
        <v/>
      </c>
      <c r="AH74" s="223" t="str">
        <f>IF(AND($L$5="sixth"),key!BM39,IF(AND($L$5="Seventh"),key!BM139,IF(AND($L$5="eighth"),key!BM239,"")))</f>
        <v/>
      </c>
      <c r="AI74" s="223" t="str">
        <f>IF(AND($L$5="sixth"),key!BN39,IF(AND($L$5="Seventh"),key!BN139,IF(AND($L$5="eighth"),key!BN239,"")))</f>
        <v/>
      </c>
      <c r="AJ74" s="223" t="str">
        <f>IF(AND($L$5="sixth"),key!BP39,IF(AND($L$5="Seventh"),key!BP139,IF(AND($L$5="eighth"),key!BP239,"")))</f>
        <v/>
      </c>
      <c r="AK74" s="223" t="str">
        <f>IF(AND($L$5="sixth"),key!BQ39,IF(AND($L$5="Seventh"),key!BQ139,IF(AND($L$5="eighth"),key!BQ239,"")))</f>
        <v/>
      </c>
      <c r="AL74" s="223" t="str">
        <f>IF(AND($L$5="sixth"),key!BR39,IF(AND($L$5="Seventh"),key!BR139,IF(AND($L$5="eighth"),key!BR239,"")))</f>
        <v/>
      </c>
      <c r="AM74" s="223" t="str">
        <f>IF(AND($L$5="sixth"),key!BT39,IF(AND($L$5="Seventh"),key!BT139,IF(AND($L$5="eighth"),key!BT239,"")))</f>
        <v/>
      </c>
      <c r="AN74" s="223" t="str">
        <f>IF(AND($L$5="sixth"),key!BU39,IF(AND($L$5="Seventh"),key!BU139,IF(AND($L$5="eighth"),key!BU239,"")))</f>
        <v/>
      </c>
      <c r="AO74" s="223" t="str">
        <f>IF(AND($L$5="sixth"),key!BV39,IF(AND($L$5="Seventh"),key!BV139,IF(AND($L$5="eighth"),key!BV239,"")))</f>
        <v/>
      </c>
      <c r="AP74" s="223" t="str">
        <f>IF(AND($L$5="sixth"),key!BX39,IF(AND($L$5="Seventh"),key!BX139,IF(AND($L$5="eighth"),key!BX239,"")))</f>
        <v/>
      </c>
      <c r="AQ74" s="223" t="str">
        <f>IF(AND($L$5="sixth"),key!BY39,IF(AND($L$5="Seventh"),key!BY139,IF(AND($L$5="eighth"),key!BY239,"")))</f>
        <v/>
      </c>
      <c r="AR74" s="223" t="str">
        <f>IF(AND($L$5="sixth"),key!BZ39,IF(AND($L$5="Seventh"),key!BZ139,IF(AND($L$5="eighth"),key!BZ239,"")))</f>
        <v/>
      </c>
      <c r="AS74" s="223" t="str">
        <f>IF(AND($L$5="sixth"),key!CA39,IF(AND($L$5="Seventh"),key!CA139,IF(AND($L$5="eighth"),key!CA239,"")))</f>
        <v/>
      </c>
      <c r="AT74" s="224" t="str">
        <f>IF(AND($L$5="sixth"),key!CB39,IF(AND($L$5="Seventh"),key!CB139,IF(AND($L$5="eighth"),key!CB239,"")))</f>
        <v/>
      </c>
      <c r="AU74" s="225">
        <v>59</v>
      </c>
      <c r="AV74" s="226" t="str">
        <f>IF(AND($L$5="sixth"),key!C67,IF(AND($L$5="Seventh"),key!C167,IF(AND($L$5="eighth"),key!C267,"")))</f>
        <v/>
      </c>
      <c r="AW74" s="226" t="str">
        <f>IF(AND($L$5="sixth"),key!D67,IF(AND($L$5="Seventh"),key!D167,IF(AND($L$5="eighth"),key!D267,"")))</f>
        <v/>
      </c>
      <c r="AX74" s="223" t="str">
        <f>IF(AND($L$5="sixth"),key!BD67,IF(AND($L$5="Seventh"),key!BD167,IF(AND($L$5="eighth"),key!BD267,"")))</f>
        <v/>
      </c>
      <c r="AY74" s="223" t="str">
        <f>IF(AND($L$5="sixth"),key!BE67,IF(AND($L$5="Seventh"),key!BE167,IF(AND($L$5="eighth"),key!BE267,"")))</f>
        <v/>
      </c>
      <c r="AZ74" s="223" t="str">
        <f>IF(AND($L$5="sixth"),key!BF67,IF(AND($L$5="Seventh"),key!BF167,IF(AND($L$5="eighth"),key!BF267,"")))</f>
        <v/>
      </c>
      <c r="BA74" s="223" t="str">
        <f>IF(AND($L$5="sixth"),key!BH67,IF(AND($L$5="Seventh"),key!BH167,IF(AND($L$5="eighth"),key!BH267,"")))</f>
        <v/>
      </c>
      <c r="BB74" s="223" t="str">
        <f>IF(AND($L$5="sixth"),key!BI67,IF(AND($L$5="Seventh"),key!BI167,IF(AND($L$5="eighth"),key!BI267,"")))</f>
        <v/>
      </c>
      <c r="BC74" s="223" t="str">
        <f>IF(AND($L$5="sixth"),key!BJ67,IF(AND($L$5="Seventh"),key!BJ167,IF(AND($L$5="eighth"),key!BJ267,"")))</f>
        <v/>
      </c>
      <c r="BD74" s="223" t="str">
        <f>IF(AND($L$5="sixth"),key!BL67,IF(AND($L$5="Seventh"),key!BL167,IF(AND($L$5="eighth"),key!BL267,"")))</f>
        <v/>
      </c>
      <c r="BE74" s="223" t="str">
        <f>IF(AND($L$5="sixth"),key!BM67,IF(AND($L$5="Seventh"),key!BM167,IF(AND($L$5="eighth"),key!BM267,"")))</f>
        <v/>
      </c>
      <c r="BF74" s="223" t="str">
        <f>IF(AND($L$5="sixth"),key!BN67,IF(AND($L$5="Seventh"),key!BN167,IF(AND($L$5="eighth"),key!BN267,"")))</f>
        <v/>
      </c>
      <c r="BG74" s="223" t="str">
        <f>IF(AND($L$5="sixth"),key!BP67,IF(AND($L$5="Seventh"),key!BP167,IF(AND($L$5="eighth"),key!BP267,"")))</f>
        <v/>
      </c>
      <c r="BH74" s="223" t="str">
        <f>IF(AND($L$5="sixth"),key!BQ67,IF(AND($L$5="Seventh"),key!BQ167,IF(AND($L$5="eighth"),key!BQ267,"")))</f>
        <v/>
      </c>
      <c r="BI74" s="223" t="str">
        <f>IF(AND($L$5="sixth"),key!BR67,IF(AND($L$5="Seventh"),key!BR167,IF(AND($L$5="eighth"),key!BR267,"")))</f>
        <v/>
      </c>
      <c r="BJ74" s="223" t="str">
        <f>IF(AND($L$5="sixth"),key!BT67,IF(AND($L$5="Seventh"),key!BT167,IF(AND($L$5="eighth"),key!BT267,"")))</f>
        <v/>
      </c>
      <c r="BK74" s="223" t="str">
        <f>IF(AND($L$5="sixth"),key!BU67,IF(AND($L$5="Seventh"),key!BU167,IF(AND($L$5="eighth"),key!BU267,"")))</f>
        <v/>
      </c>
      <c r="BL74" s="223" t="str">
        <f>IF(AND($L$5="sixth"),key!BV67,IF(AND($L$5="Seventh"),key!BV167,IF(AND($L$5="eighth"),key!BV267,"")))</f>
        <v/>
      </c>
      <c r="BM74" s="223" t="str">
        <f>IF(AND($L$5="sixth"),key!BX67,IF(AND($L$5="Seventh"),key!BX167,IF(AND($L$5="eighth"),key!BX267,"")))</f>
        <v/>
      </c>
      <c r="BN74" s="223" t="str">
        <f>IF(AND($L$5="sixth"),key!BY67,IF(AND($L$5="Seventh"),key!BY167,IF(AND($L$5="eighth"),key!BY267,"")))</f>
        <v/>
      </c>
      <c r="BO74" s="223" t="str">
        <f>IF(AND($L$5="sixth"),key!BZ67,IF(AND($L$5="Seventh"),key!BZ167,IF(AND($L$5="eighth"),key!BZ267,"")))</f>
        <v/>
      </c>
      <c r="BP74" s="223" t="str">
        <f>IF(AND($L$5="sixth"),key!CA67,IF(AND($L$5="Seventh"),key!CA167,IF(AND($L$5="eighth"),key!CA267,"")))</f>
        <v/>
      </c>
      <c r="BQ74" s="224" t="str">
        <f>IF(AND($L$5="sixth"),key!CB67,IF(AND($L$5="Seventh"),key!CB167,IF(AND($L$5="eighth"),key!CB267,"")))</f>
        <v/>
      </c>
    </row>
    <row r="75" spans="1:69" s="229" customFormat="1" ht="15" customHeight="1">
      <c r="A75" s="814"/>
      <c r="B75" s="816"/>
      <c r="C75" s="818"/>
      <c r="D75" s="821"/>
      <c r="E75" s="828" t="s">
        <v>37</v>
      </c>
      <c r="F75" s="829"/>
      <c r="G75" s="829"/>
      <c r="H75" s="829"/>
      <c r="I75" s="829"/>
      <c r="J75" s="829"/>
      <c r="K75" s="829"/>
      <c r="L75" s="829"/>
      <c r="M75" s="829"/>
      <c r="N75" s="829"/>
      <c r="O75" s="829"/>
      <c r="P75" s="829"/>
      <c r="Q75" s="829"/>
      <c r="R75" s="829"/>
      <c r="S75" s="829"/>
      <c r="T75" s="829"/>
      <c r="U75" s="829"/>
      <c r="V75" s="829"/>
      <c r="W75" s="830"/>
      <c r="X75" s="221">
        <v>32</v>
      </c>
      <c r="Y75" s="222" t="str">
        <f>IF(AND($L$5="sixth"),key!C40,IF(AND($L$5="Seventh"),key!C140,IF(AND($L$5="eighth"),key!C240,"")))</f>
        <v/>
      </c>
      <c r="Z75" s="222" t="str">
        <f>IF(AND($L$5="sixth"),key!D40,IF(AND($L$5="Seventh"),key!D140,IF(AND($L$5="eighth"),key!D240,"")))</f>
        <v/>
      </c>
      <c r="AA75" s="223" t="str">
        <f>IF(AND($L$5="sixth"),key!BD40,IF(AND($L$5="Seventh"),key!BD140,IF(AND($L$5="eighth"),key!BD240,"")))</f>
        <v/>
      </c>
      <c r="AB75" s="223" t="str">
        <f>IF(AND($L$5="sixth"),key!BE40,IF(AND($L$5="Seventh"),key!BE140,IF(AND($L$5="eighth"),key!BE240,"")))</f>
        <v/>
      </c>
      <c r="AC75" s="223" t="str">
        <f>IF(AND($L$5="sixth"),key!BF40,IF(AND($L$5="Seventh"),key!BF140,IF(AND($L$5="eighth"),key!BF240,"")))</f>
        <v/>
      </c>
      <c r="AD75" s="223" t="str">
        <f>IF(AND($L$5="sixth"),key!BH40,IF(AND($L$5="Seventh"),key!BH140,IF(AND($L$5="eighth"),key!BH240,"")))</f>
        <v/>
      </c>
      <c r="AE75" s="223" t="str">
        <f>IF(AND($L$5="sixth"),key!BI40,IF(AND($L$5="Seventh"),key!BI140,IF(AND($L$5="eighth"),key!BI240,"")))</f>
        <v/>
      </c>
      <c r="AF75" s="223" t="str">
        <f>IF(AND($L$5="sixth"),key!BJ40,IF(AND($L$5="Seventh"),key!BJ140,IF(AND($L$5="eighth"),key!BJ240,"")))</f>
        <v/>
      </c>
      <c r="AG75" s="223" t="str">
        <f>IF(AND($L$5="sixth"),key!BL40,IF(AND($L$5="Seventh"),key!BL140,IF(AND($L$5="eighth"),key!BL240,"")))</f>
        <v/>
      </c>
      <c r="AH75" s="223" t="str">
        <f>IF(AND($L$5="sixth"),key!BM40,IF(AND($L$5="Seventh"),key!BM140,IF(AND($L$5="eighth"),key!BM240,"")))</f>
        <v/>
      </c>
      <c r="AI75" s="223" t="str">
        <f>IF(AND($L$5="sixth"),key!BN40,IF(AND($L$5="Seventh"),key!BN140,IF(AND($L$5="eighth"),key!BN240,"")))</f>
        <v/>
      </c>
      <c r="AJ75" s="223" t="str">
        <f>IF(AND($L$5="sixth"),key!BP40,IF(AND($L$5="Seventh"),key!BP140,IF(AND($L$5="eighth"),key!BP240,"")))</f>
        <v/>
      </c>
      <c r="AK75" s="223" t="str">
        <f>IF(AND($L$5="sixth"),key!BQ40,IF(AND($L$5="Seventh"),key!BQ140,IF(AND($L$5="eighth"),key!BQ240,"")))</f>
        <v/>
      </c>
      <c r="AL75" s="223" t="str">
        <f>IF(AND($L$5="sixth"),key!BR40,IF(AND($L$5="Seventh"),key!BR140,IF(AND($L$5="eighth"),key!BR240,"")))</f>
        <v/>
      </c>
      <c r="AM75" s="223" t="str">
        <f>IF(AND($L$5="sixth"),key!BT40,IF(AND($L$5="Seventh"),key!BT140,IF(AND($L$5="eighth"),key!BT240,"")))</f>
        <v/>
      </c>
      <c r="AN75" s="223" t="str">
        <f>IF(AND($L$5="sixth"),key!BU40,IF(AND($L$5="Seventh"),key!BU140,IF(AND($L$5="eighth"),key!BU240,"")))</f>
        <v/>
      </c>
      <c r="AO75" s="223" t="str">
        <f>IF(AND($L$5="sixth"),key!BV40,IF(AND($L$5="Seventh"),key!BV140,IF(AND($L$5="eighth"),key!BV240,"")))</f>
        <v/>
      </c>
      <c r="AP75" s="223" t="str">
        <f>IF(AND($L$5="sixth"),key!BX40,IF(AND($L$5="Seventh"),key!BX140,IF(AND($L$5="eighth"),key!BX240,"")))</f>
        <v/>
      </c>
      <c r="AQ75" s="223" t="str">
        <f>IF(AND($L$5="sixth"),key!BY40,IF(AND($L$5="Seventh"),key!BY140,IF(AND($L$5="eighth"),key!BY240,"")))</f>
        <v/>
      </c>
      <c r="AR75" s="223" t="str">
        <f>IF(AND($L$5="sixth"),key!BZ40,IF(AND($L$5="Seventh"),key!BZ140,IF(AND($L$5="eighth"),key!BZ240,"")))</f>
        <v/>
      </c>
      <c r="AS75" s="223" t="str">
        <f>IF(AND($L$5="sixth"),key!CA40,IF(AND($L$5="Seventh"),key!CA140,IF(AND($L$5="eighth"),key!CA240,"")))</f>
        <v/>
      </c>
      <c r="AT75" s="224" t="str">
        <f>IF(AND($L$5="sixth"),key!CB40,IF(AND($L$5="Seventh"),key!CB140,IF(AND($L$5="eighth"),key!CB240,"")))</f>
        <v/>
      </c>
      <c r="AU75" s="225">
        <v>60</v>
      </c>
      <c r="AV75" s="226" t="str">
        <f>IF(AND($L$5="sixth"),key!C68,IF(AND($L$5="Seventh"),key!C168,IF(AND($L$5="eighth"),key!C268,"")))</f>
        <v/>
      </c>
      <c r="AW75" s="226" t="str">
        <f>IF(AND($L$5="sixth"),key!D68,IF(AND($L$5="Seventh"),key!D168,IF(AND($L$5="eighth"),key!D268,"")))</f>
        <v/>
      </c>
      <c r="AX75" s="223" t="str">
        <f>IF(AND($L$5="sixth"),key!BD68,IF(AND($L$5="Seventh"),key!BD168,IF(AND($L$5="eighth"),key!BD268,"")))</f>
        <v/>
      </c>
      <c r="AY75" s="223" t="str">
        <f>IF(AND($L$5="sixth"),key!BE68,IF(AND($L$5="Seventh"),key!BE168,IF(AND($L$5="eighth"),key!BE268,"")))</f>
        <v/>
      </c>
      <c r="AZ75" s="223" t="str">
        <f>IF(AND($L$5="sixth"),key!BF68,IF(AND($L$5="Seventh"),key!BF168,IF(AND($L$5="eighth"),key!BF268,"")))</f>
        <v/>
      </c>
      <c r="BA75" s="223" t="str">
        <f>IF(AND($L$5="sixth"),key!BH68,IF(AND($L$5="Seventh"),key!BH168,IF(AND($L$5="eighth"),key!BH268,"")))</f>
        <v/>
      </c>
      <c r="BB75" s="223" t="str">
        <f>IF(AND($L$5="sixth"),key!BI68,IF(AND($L$5="Seventh"),key!BI168,IF(AND($L$5="eighth"),key!BI268,"")))</f>
        <v/>
      </c>
      <c r="BC75" s="223" t="str">
        <f>IF(AND($L$5="sixth"),key!BJ68,IF(AND($L$5="Seventh"),key!BJ168,IF(AND($L$5="eighth"),key!BJ268,"")))</f>
        <v/>
      </c>
      <c r="BD75" s="223" t="str">
        <f>IF(AND($L$5="sixth"),key!BL68,IF(AND($L$5="Seventh"),key!BL168,IF(AND($L$5="eighth"),key!BL268,"")))</f>
        <v/>
      </c>
      <c r="BE75" s="223" t="str">
        <f>IF(AND($L$5="sixth"),key!BM68,IF(AND($L$5="Seventh"),key!BM168,IF(AND($L$5="eighth"),key!BM268,"")))</f>
        <v/>
      </c>
      <c r="BF75" s="223" t="str">
        <f>IF(AND($L$5="sixth"),key!BN68,IF(AND($L$5="Seventh"),key!BN168,IF(AND($L$5="eighth"),key!BN268,"")))</f>
        <v/>
      </c>
      <c r="BG75" s="223" t="str">
        <f>IF(AND($L$5="sixth"),key!BP68,IF(AND($L$5="Seventh"),key!BP168,IF(AND($L$5="eighth"),key!BP268,"")))</f>
        <v/>
      </c>
      <c r="BH75" s="223" t="str">
        <f>IF(AND($L$5="sixth"),key!BQ68,IF(AND($L$5="Seventh"),key!BQ168,IF(AND($L$5="eighth"),key!BQ268,"")))</f>
        <v/>
      </c>
      <c r="BI75" s="223" t="str">
        <f>IF(AND($L$5="sixth"),key!BR68,IF(AND($L$5="Seventh"),key!BR168,IF(AND($L$5="eighth"),key!BR268,"")))</f>
        <v/>
      </c>
      <c r="BJ75" s="223" t="str">
        <f>IF(AND($L$5="sixth"),key!BT68,IF(AND($L$5="Seventh"),key!BT168,IF(AND($L$5="eighth"),key!BT268,"")))</f>
        <v/>
      </c>
      <c r="BK75" s="223" t="str">
        <f>IF(AND($L$5="sixth"),key!BU68,IF(AND($L$5="Seventh"),key!BU168,IF(AND($L$5="eighth"),key!BU268,"")))</f>
        <v/>
      </c>
      <c r="BL75" s="223" t="str">
        <f>IF(AND($L$5="sixth"),key!BV68,IF(AND($L$5="Seventh"),key!BV168,IF(AND($L$5="eighth"),key!BV268,"")))</f>
        <v/>
      </c>
      <c r="BM75" s="223" t="str">
        <f>IF(AND($L$5="sixth"),key!BX68,IF(AND($L$5="Seventh"),key!BX168,IF(AND($L$5="eighth"),key!BX268,"")))</f>
        <v/>
      </c>
      <c r="BN75" s="223" t="str">
        <f>IF(AND($L$5="sixth"),key!BY68,IF(AND($L$5="Seventh"),key!BY168,IF(AND($L$5="eighth"),key!BY268,"")))</f>
        <v/>
      </c>
      <c r="BO75" s="223" t="str">
        <f>IF(AND($L$5="sixth"),key!BZ68,IF(AND($L$5="Seventh"),key!BZ168,IF(AND($L$5="eighth"),key!BZ268,"")))</f>
        <v/>
      </c>
      <c r="BP75" s="223" t="str">
        <f>IF(AND($L$5="sixth"),key!CA68,IF(AND($L$5="Seventh"),key!CA168,IF(AND($L$5="eighth"),key!CA268,"")))</f>
        <v/>
      </c>
      <c r="BQ75" s="224" t="str">
        <f>IF(AND($L$5="sixth"),key!CB68,IF(AND($L$5="Seventh"),key!CB168,IF(AND($L$5="eighth"),key!CB268,"")))</f>
        <v/>
      </c>
    </row>
    <row r="76" spans="1:69" s="228" customFormat="1" ht="15" customHeight="1">
      <c r="A76" s="814"/>
      <c r="B76" s="817"/>
      <c r="C76" s="818"/>
      <c r="D76" s="207" t="s">
        <v>38</v>
      </c>
      <c r="E76" s="828" t="s">
        <v>39</v>
      </c>
      <c r="F76" s="831"/>
      <c r="G76" s="62" t="s">
        <v>38</v>
      </c>
      <c r="H76" s="828" t="s">
        <v>39</v>
      </c>
      <c r="I76" s="831"/>
      <c r="J76" s="62" t="s">
        <v>38</v>
      </c>
      <c r="K76" s="828" t="s">
        <v>39</v>
      </c>
      <c r="L76" s="831"/>
      <c r="M76" s="62" t="s">
        <v>38</v>
      </c>
      <c r="N76" s="828" t="s">
        <v>39</v>
      </c>
      <c r="O76" s="831"/>
      <c r="P76" s="62" t="s">
        <v>38</v>
      </c>
      <c r="Q76" s="828" t="s">
        <v>39</v>
      </c>
      <c r="R76" s="831"/>
      <c r="S76" s="62" t="s">
        <v>38</v>
      </c>
      <c r="T76" s="828" t="s">
        <v>39</v>
      </c>
      <c r="U76" s="829"/>
      <c r="V76" s="831"/>
      <c r="W76" s="63" t="s">
        <v>38</v>
      </c>
      <c r="X76" s="221">
        <v>33</v>
      </c>
      <c r="Y76" s="222" t="str">
        <f>IF(AND($L$5="sixth"),key!C41,IF(AND($L$5="Seventh"),key!C141,IF(AND($L$5="eighth"),key!C241,"")))</f>
        <v/>
      </c>
      <c r="Z76" s="222" t="str">
        <f>IF(AND($L$5="sixth"),key!D41,IF(AND($L$5="Seventh"),key!D141,IF(AND($L$5="eighth"),key!D241,"")))</f>
        <v/>
      </c>
      <c r="AA76" s="223" t="str">
        <f>IF(AND($L$5="sixth"),key!BD41,IF(AND($L$5="Seventh"),key!BD141,IF(AND($L$5="eighth"),key!BD241,"")))</f>
        <v/>
      </c>
      <c r="AB76" s="223" t="str">
        <f>IF(AND($L$5="sixth"),key!BE41,IF(AND($L$5="Seventh"),key!BE141,IF(AND($L$5="eighth"),key!BE241,"")))</f>
        <v/>
      </c>
      <c r="AC76" s="223" t="str">
        <f>IF(AND($L$5="sixth"),key!BF41,IF(AND($L$5="Seventh"),key!BF141,IF(AND($L$5="eighth"),key!BF241,"")))</f>
        <v/>
      </c>
      <c r="AD76" s="223" t="str">
        <f>IF(AND($L$5="sixth"),key!BH41,IF(AND($L$5="Seventh"),key!BH141,IF(AND($L$5="eighth"),key!BH241,"")))</f>
        <v/>
      </c>
      <c r="AE76" s="223" t="str">
        <f>IF(AND($L$5="sixth"),key!BI41,IF(AND($L$5="Seventh"),key!BI141,IF(AND($L$5="eighth"),key!BI241,"")))</f>
        <v/>
      </c>
      <c r="AF76" s="223" t="str">
        <f>IF(AND($L$5="sixth"),key!BJ41,IF(AND($L$5="Seventh"),key!BJ141,IF(AND($L$5="eighth"),key!BJ241,"")))</f>
        <v/>
      </c>
      <c r="AG76" s="223" t="str">
        <f>IF(AND($L$5="sixth"),key!BL41,IF(AND($L$5="Seventh"),key!BL141,IF(AND($L$5="eighth"),key!BL241,"")))</f>
        <v/>
      </c>
      <c r="AH76" s="223" t="str">
        <f>IF(AND($L$5="sixth"),key!BM41,IF(AND($L$5="Seventh"),key!BM141,IF(AND($L$5="eighth"),key!BM241,"")))</f>
        <v/>
      </c>
      <c r="AI76" s="223" t="str">
        <f>IF(AND($L$5="sixth"),key!BN41,IF(AND($L$5="Seventh"),key!BN141,IF(AND($L$5="eighth"),key!BN241,"")))</f>
        <v/>
      </c>
      <c r="AJ76" s="223" t="str">
        <f>IF(AND($L$5="sixth"),key!BP41,IF(AND($L$5="Seventh"),key!BP141,IF(AND($L$5="eighth"),key!BP241,"")))</f>
        <v/>
      </c>
      <c r="AK76" s="223" t="str">
        <f>IF(AND($L$5="sixth"),key!BQ41,IF(AND($L$5="Seventh"),key!BQ141,IF(AND($L$5="eighth"),key!BQ241,"")))</f>
        <v/>
      </c>
      <c r="AL76" s="223" t="str">
        <f>IF(AND($L$5="sixth"),key!BR41,IF(AND($L$5="Seventh"),key!BR141,IF(AND($L$5="eighth"),key!BR241,"")))</f>
        <v/>
      </c>
      <c r="AM76" s="223" t="str">
        <f>IF(AND($L$5="sixth"),key!BT41,IF(AND($L$5="Seventh"),key!BT141,IF(AND($L$5="eighth"),key!BT241,"")))</f>
        <v/>
      </c>
      <c r="AN76" s="223" t="str">
        <f>IF(AND($L$5="sixth"),key!BU41,IF(AND($L$5="Seventh"),key!BU141,IF(AND($L$5="eighth"),key!BU241,"")))</f>
        <v/>
      </c>
      <c r="AO76" s="223" t="str">
        <f>IF(AND($L$5="sixth"),key!BV41,IF(AND($L$5="Seventh"),key!BV141,IF(AND($L$5="eighth"),key!BV241,"")))</f>
        <v/>
      </c>
      <c r="AP76" s="223" t="str">
        <f>IF(AND($L$5="sixth"),key!BX41,IF(AND($L$5="Seventh"),key!BX141,IF(AND($L$5="eighth"),key!BX241,"")))</f>
        <v/>
      </c>
      <c r="AQ76" s="223" t="str">
        <f>IF(AND($L$5="sixth"),key!BY41,IF(AND($L$5="Seventh"),key!BY141,IF(AND($L$5="eighth"),key!BY241,"")))</f>
        <v/>
      </c>
      <c r="AR76" s="223" t="str">
        <f>IF(AND($L$5="sixth"),key!BZ41,IF(AND($L$5="Seventh"),key!BZ141,IF(AND($L$5="eighth"),key!BZ241,"")))</f>
        <v/>
      </c>
      <c r="AS76" s="223" t="str">
        <f>IF(AND($L$5="sixth"),key!CA41,IF(AND($L$5="Seventh"),key!CA141,IF(AND($L$5="eighth"),key!CA241,"")))</f>
        <v/>
      </c>
      <c r="AT76" s="224" t="str">
        <f>IF(AND($L$5="sixth"),key!CB41,IF(AND($L$5="Seventh"),key!CB141,IF(AND($L$5="eighth"),key!CB241,"")))</f>
        <v/>
      </c>
      <c r="AU76" s="225">
        <v>61</v>
      </c>
      <c r="AV76" s="226" t="str">
        <f>IF(AND($L$5="sixth"),key!C69,IF(AND($L$5="Seventh"),key!C169,IF(AND($L$5="eighth"),key!C269,"")))</f>
        <v/>
      </c>
      <c r="AW76" s="226" t="str">
        <f>IF(AND($L$5="sixth"),key!D69,IF(AND($L$5="Seventh"),key!D169,IF(AND($L$5="eighth"),key!D269,"")))</f>
        <v/>
      </c>
      <c r="AX76" s="223" t="str">
        <f>IF(AND($L$5="sixth"),key!BD69,IF(AND($L$5="Seventh"),key!BD169,IF(AND($L$5="eighth"),key!BD269,"")))</f>
        <v/>
      </c>
      <c r="AY76" s="223" t="str">
        <f>IF(AND($L$5="sixth"),key!BE69,IF(AND($L$5="Seventh"),key!BE169,IF(AND($L$5="eighth"),key!BE269,"")))</f>
        <v/>
      </c>
      <c r="AZ76" s="223" t="str">
        <f>IF(AND($L$5="sixth"),key!BF69,IF(AND($L$5="Seventh"),key!BF169,IF(AND($L$5="eighth"),key!BF269,"")))</f>
        <v/>
      </c>
      <c r="BA76" s="223" t="str">
        <f>IF(AND($L$5="sixth"),key!BH69,IF(AND($L$5="Seventh"),key!BH169,IF(AND($L$5="eighth"),key!BH269,"")))</f>
        <v/>
      </c>
      <c r="BB76" s="223" t="str">
        <f>IF(AND($L$5="sixth"),key!BI69,IF(AND($L$5="Seventh"),key!BI169,IF(AND($L$5="eighth"),key!BI269,"")))</f>
        <v/>
      </c>
      <c r="BC76" s="223" t="str">
        <f>IF(AND($L$5="sixth"),key!BJ69,IF(AND($L$5="Seventh"),key!BJ169,IF(AND($L$5="eighth"),key!BJ269,"")))</f>
        <v/>
      </c>
      <c r="BD76" s="223" t="str">
        <f>IF(AND($L$5="sixth"),key!BL69,IF(AND($L$5="Seventh"),key!BL169,IF(AND($L$5="eighth"),key!BL269,"")))</f>
        <v/>
      </c>
      <c r="BE76" s="223" t="str">
        <f>IF(AND($L$5="sixth"),key!BM69,IF(AND($L$5="Seventh"),key!BM169,IF(AND($L$5="eighth"),key!BM269,"")))</f>
        <v/>
      </c>
      <c r="BF76" s="223" t="str">
        <f>IF(AND($L$5="sixth"),key!BN69,IF(AND($L$5="Seventh"),key!BN169,IF(AND($L$5="eighth"),key!BN269,"")))</f>
        <v/>
      </c>
      <c r="BG76" s="223" t="str">
        <f>IF(AND($L$5="sixth"),key!BP69,IF(AND($L$5="Seventh"),key!BP169,IF(AND($L$5="eighth"),key!BP269,"")))</f>
        <v/>
      </c>
      <c r="BH76" s="223" t="str">
        <f>IF(AND($L$5="sixth"),key!BQ69,IF(AND($L$5="Seventh"),key!BQ169,IF(AND($L$5="eighth"),key!BQ269,"")))</f>
        <v/>
      </c>
      <c r="BI76" s="223" t="str">
        <f>IF(AND($L$5="sixth"),key!BR69,IF(AND($L$5="Seventh"),key!BR169,IF(AND($L$5="eighth"),key!BR269,"")))</f>
        <v/>
      </c>
      <c r="BJ76" s="223" t="str">
        <f>IF(AND($L$5="sixth"),key!BT69,IF(AND($L$5="Seventh"),key!BT169,IF(AND($L$5="eighth"),key!BT269,"")))</f>
        <v/>
      </c>
      <c r="BK76" s="223" t="str">
        <f>IF(AND($L$5="sixth"),key!BU69,IF(AND($L$5="Seventh"),key!BU169,IF(AND($L$5="eighth"),key!BU269,"")))</f>
        <v/>
      </c>
      <c r="BL76" s="223" t="str">
        <f>IF(AND($L$5="sixth"),key!BV69,IF(AND($L$5="Seventh"),key!BV169,IF(AND($L$5="eighth"),key!BV269,"")))</f>
        <v/>
      </c>
      <c r="BM76" s="223" t="str">
        <f>IF(AND($L$5="sixth"),key!BX69,IF(AND($L$5="Seventh"),key!BX169,IF(AND($L$5="eighth"),key!BX269,"")))</f>
        <v/>
      </c>
      <c r="BN76" s="223" t="str">
        <f>IF(AND($L$5="sixth"),key!BY69,IF(AND($L$5="Seventh"),key!BY169,IF(AND($L$5="eighth"),key!BY269,"")))</f>
        <v/>
      </c>
      <c r="BO76" s="223" t="str">
        <f>IF(AND($L$5="sixth"),key!BZ69,IF(AND($L$5="Seventh"),key!BZ169,IF(AND($L$5="eighth"),key!BZ269,"")))</f>
        <v/>
      </c>
      <c r="BP76" s="223" t="str">
        <f>IF(AND($L$5="sixth"),key!CA69,IF(AND($L$5="Seventh"),key!CA169,IF(AND($L$5="eighth"),key!CA269,"")))</f>
        <v/>
      </c>
      <c r="BQ76" s="224" t="str">
        <f>IF(AND($L$5="sixth"),key!CB69,IF(AND($L$5="Seventh"),key!CB169,IF(AND($L$5="eighth"),key!CB269,"")))</f>
        <v/>
      </c>
    </row>
    <row r="77" spans="1:69" ht="15" customHeight="1">
      <c r="A77" s="221">
        <v>1</v>
      </c>
      <c r="B77" s="98" t="str">
        <f>IF(AND($L$5="sixth"),key!C9,IF(AND($L$5="Seventh"),key!C109,IF(AND($L$5="eighth"),key!C209,"")))</f>
        <v>vatuk</v>
      </c>
      <c r="C77" s="98" t="str">
        <f>IF(AND($L$5="sixth"),key!D9,IF(AND($L$5="Seventh"),key!D109,IF(AND($L$5="eighth"),key!D209,"")))</f>
        <v>vksekjke</v>
      </c>
      <c r="D77" s="93" t="str">
        <f>IF(AND($L$5="sixth"),key!BD9,IF(AND($L$5="Seventh"),key!BD109,IF(AND($L$5="eighth"),key!BD209,"")))</f>
        <v>B</v>
      </c>
      <c r="E77" s="93" t="str">
        <f>IF(AND($L$5="sixth"),key!BE9,IF(AND($L$5="Seventh"),key!BE109,IF(AND($L$5="eighth"),key!BE209,"")))</f>
        <v/>
      </c>
      <c r="F77" s="93" t="str">
        <f>IF(AND($L$5="sixth"),key!BF9,IF(AND($L$5="Seventh"),key!BF109,IF(AND($L$5="eighth"),key!BF209,"")))</f>
        <v/>
      </c>
      <c r="G77" s="93" t="str">
        <f>IF(AND($L$5="sixth"),key!BH9,IF(AND($L$5="Seventh"),key!BH109,IF(AND($L$5="eighth"),key!BH209,"")))</f>
        <v/>
      </c>
      <c r="H77" s="93">
        <f>IF(AND($L$5="sixth"),key!BI9,IF(AND($L$5="Seventh"),key!BI109,IF(AND($L$5="eighth"),key!BI209,"")))</f>
        <v>7</v>
      </c>
      <c r="I77" s="93" t="str">
        <f>IF(AND($L$5="sixth"),key!BJ9,IF(AND($L$5="Seventh"),key!BJ109,IF(AND($L$5="eighth"),key!BJ209,"")))</f>
        <v/>
      </c>
      <c r="J77" s="93" t="str">
        <f>IF(AND($L$5="sixth"),key!BL9,IF(AND($L$5="Seventh"),key!BL109,IF(AND($L$5="eighth"),key!BL209,"")))</f>
        <v>B</v>
      </c>
      <c r="K77" s="93">
        <f>IF(AND($L$5="sixth"),key!BM9,IF(AND($L$5="Seventh"),key!BM109,IF(AND($L$5="eighth"),key!BM209,"")))</f>
        <v>32</v>
      </c>
      <c r="L77" s="93" t="str">
        <f>IF(AND($L$5="sixth"),key!BN9,IF(AND($L$5="Seventh"),key!BN109,IF(AND($L$5="eighth"),key!BN209,"")))</f>
        <v/>
      </c>
      <c r="M77" s="93" t="str">
        <f>IF(AND($L$5="sixth"),key!BP9,IF(AND($L$5="Seventh"),key!BP109,IF(AND($L$5="eighth"),key!BP209,"")))</f>
        <v>C</v>
      </c>
      <c r="N77" s="93">
        <f>IF(AND($L$5="sixth"),key!BQ9,IF(AND($L$5="Seventh"),key!BQ109,IF(AND($L$5="eighth"),key!BQ209,"")))</f>
        <v>6</v>
      </c>
      <c r="O77" s="93" t="str">
        <f>IF(AND($L$5="sixth"),key!BR9,IF(AND($L$5="Seventh"),key!BR109,IF(AND($L$5="eighth"),key!BR209,"")))</f>
        <v/>
      </c>
      <c r="P77" s="93" t="str">
        <f>IF(AND($L$5="sixth"),key!BT9,IF(AND($L$5="Seventh"),key!BT109,IF(AND($L$5="eighth"),key!BT209,"")))</f>
        <v>C</v>
      </c>
      <c r="Q77" s="93">
        <f>IF(AND($L$5="sixth"),key!BU9,IF(AND($L$5="Seventh"),key!BU109,IF(AND($L$5="eighth"),key!BU209,"")))</f>
        <v>42</v>
      </c>
      <c r="R77" s="93" t="str">
        <f>IF(AND($L$5="sixth"),key!BV9,IF(AND($L$5="Seventh"),key!BV109,IF(AND($L$5="eighth"),key!BV209,"")))</f>
        <v/>
      </c>
      <c r="S77" s="93" t="str">
        <f>IF(AND($L$5="sixth"),key!BX9,IF(AND($L$5="Seventh"),key!BX109,IF(AND($L$5="eighth"),key!BX209,"")))</f>
        <v>C</v>
      </c>
      <c r="T77" s="93">
        <f>IF(AND($L$5="sixth"),key!BY9,IF(AND($L$5="Seventh"),key!BY109,IF(AND($L$5="eighth"),key!BY209,"")))</f>
        <v>87</v>
      </c>
      <c r="U77" s="93">
        <f>IF(AND($L$5="sixth"),key!BZ9,IF(AND($L$5="Seventh"),key!BZ109,IF(AND($L$5="eighth"),key!BZ209,"")))</f>
        <v>0</v>
      </c>
      <c r="V77" s="93">
        <f>IF(AND($L$5="sixth"),key!CA9,IF(AND($L$5="Seventh"),key!CA109,IF(AND($L$5="eighth"),key!CA209,"")))</f>
        <v>87</v>
      </c>
      <c r="W77" s="231" t="str">
        <f>IF(AND($L$5="sixth"),key!CB9,IF(AND($L$5="Seventh"),key!CB109,IF(AND($L$5="eighth"),key!CB209,"")))</f>
        <v>C</v>
      </c>
      <c r="X77" s="221">
        <v>34</v>
      </c>
      <c r="Y77" s="222" t="str">
        <f>IF(AND($L$5="sixth"),key!C42,IF(AND($L$5="Seventh"),key!C142,IF(AND($L$5="eighth"),key!C242,"")))</f>
        <v/>
      </c>
      <c r="Z77" s="222" t="str">
        <f>IF(AND($L$5="sixth"),key!D42,IF(AND($L$5="Seventh"),key!D142,IF(AND($L$5="eighth"),key!D242,"")))</f>
        <v/>
      </c>
      <c r="AA77" s="223" t="str">
        <f>IF(AND($L$5="sixth"),key!BD42,IF(AND($L$5="Seventh"),key!BD142,IF(AND($L$5="eighth"),key!BD242,"")))</f>
        <v/>
      </c>
      <c r="AB77" s="223" t="str">
        <f>IF(AND($L$5="sixth"),key!BE42,IF(AND($L$5="Seventh"),key!BE142,IF(AND($L$5="eighth"),key!BE242,"")))</f>
        <v/>
      </c>
      <c r="AC77" s="223" t="str">
        <f>IF(AND($L$5="sixth"),key!BF42,IF(AND($L$5="Seventh"),key!BF142,IF(AND($L$5="eighth"),key!BF242,"")))</f>
        <v/>
      </c>
      <c r="AD77" s="223" t="str">
        <f>IF(AND($L$5="sixth"),key!BH42,IF(AND($L$5="Seventh"),key!BH142,IF(AND($L$5="eighth"),key!BH242,"")))</f>
        <v/>
      </c>
      <c r="AE77" s="223" t="str">
        <f>IF(AND($L$5="sixth"),key!BI42,IF(AND($L$5="Seventh"),key!BI142,IF(AND($L$5="eighth"),key!BI242,"")))</f>
        <v/>
      </c>
      <c r="AF77" s="223" t="str">
        <f>IF(AND($L$5="sixth"),key!BJ42,IF(AND($L$5="Seventh"),key!BJ142,IF(AND($L$5="eighth"),key!BJ242,"")))</f>
        <v/>
      </c>
      <c r="AG77" s="223" t="str">
        <f>IF(AND($L$5="sixth"),key!BL42,IF(AND($L$5="Seventh"),key!BL142,IF(AND($L$5="eighth"),key!BL242,"")))</f>
        <v/>
      </c>
      <c r="AH77" s="223" t="str">
        <f>IF(AND($L$5="sixth"),key!BM42,IF(AND($L$5="Seventh"),key!BM142,IF(AND($L$5="eighth"),key!BM242,"")))</f>
        <v/>
      </c>
      <c r="AI77" s="223" t="str">
        <f>IF(AND($L$5="sixth"),key!BN42,IF(AND($L$5="Seventh"),key!BN142,IF(AND($L$5="eighth"),key!BN242,"")))</f>
        <v/>
      </c>
      <c r="AJ77" s="223" t="str">
        <f>IF(AND($L$5="sixth"),key!BP42,IF(AND($L$5="Seventh"),key!BP142,IF(AND($L$5="eighth"),key!BP242,"")))</f>
        <v/>
      </c>
      <c r="AK77" s="223" t="str">
        <f>IF(AND($L$5="sixth"),key!BQ42,IF(AND($L$5="Seventh"),key!BQ142,IF(AND($L$5="eighth"),key!BQ242,"")))</f>
        <v/>
      </c>
      <c r="AL77" s="223" t="str">
        <f>IF(AND($L$5="sixth"),key!BR42,IF(AND($L$5="Seventh"),key!BR142,IF(AND($L$5="eighth"),key!BR242,"")))</f>
        <v/>
      </c>
      <c r="AM77" s="223" t="str">
        <f>IF(AND($L$5="sixth"),key!BT42,IF(AND($L$5="Seventh"),key!BT142,IF(AND($L$5="eighth"),key!BT242,"")))</f>
        <v/>
      </c>
      <c r="AN77" s="223" t="str">
        <f>IF(AND($L$5="sixth"),key!BU42,IF(AND($L$5="Seventh"),key!BU142,IF(AND($L$5="eighth"),key!BU242,"")))</f>
        <v/>
      </c>
      <c r="AO77" s="223" t="str">
        <f>IF(AND($L$5="sixth"),key!BV42,IF(AND($L$5="Seventh"),key!BV142,IF(AND($L$5="eighth"),key!BV242,"")))</f>
        <v/>
      </c>
      <c r="AP77" s="223" t="str">
        <f>IF(AND($L$5="sixth"),key!BX42,IF(AND($L$5="Seventh"),key!BX142,IF(AND($L$5="eighth"),key!BX242,"")))</f>
        <v/>
      </c>
      <c r="AQ77" s="223" t="str">
        <f>IF(AND($L$5="sixth"),key!BY42,IF(AND($L$5="Seventh"),key!BY142,IF(AND($L$5="eighth"),key!BY242,"")))</f>
        <v/>
      </c>
      <c r="AR77" s="223" t="str">
        <f>IF(AND($L$5="sixth"),key!BZ42,IF(AND($L$5="Seventh"),key!BZ142,IF(AND($L$5="eighth"),key!BZ242,"")))</f>
        <v/>
      </c>
      <c r="AS77" s="223" t="str">
        <f>IF(AND($L$5="sixth"),key!CA42,IF(AND($L$5="Seventh"),key!CA142,IF(AND($L$5="eighth"),key!CA242,"")))</f>
        <v/>
      </c>
      <c r="AT77" s="224" t="str">
        <f>IF(AND($L$5="sixth"),key!CB42,IF(AND($L$5="Seventh"),key!CB142,IF(AND($L$5="eighth"),key!CB242,"")))</f>
        <v/>
      </c>
      <c r="AU77" s="225">
        <v>62</v>
      </c>
      <c r="AV77" s="226" t="str">
        <f>IF(AND($L$5="sixth"),key!C70,IF(AND($L$5="Seventh"),key!C170,IF(AND($L$5="eighth"),key!C270,"")))</f>
        <v>txnh'k</v>
      </c>
      <c r="AW77" s="226" t="str">
        <f>IF(AND($L$5="sixth"),key!D70,IF(AND($L$5="Seventh"),key!D170,IF(AND($L$5="eighth"),key!D270,"")))</f>
        <v>/kUukjke</v>
      </c>
      <c r="AX77" s="223" t="str">
        <f>IF(AND($L$5="sixth"),key!BD70,IF(AND($L$5="Seventh"),key!BD170,IF(AND($L$5="eighth"),key!BD270,"")))</f>
        <v/>
      </c>
      <c r="AY77" s="223" t="str">
        <f>IF(AND($L$5="sixth"),key!BE70,IF(AND($L$5="Seventh"),key!BE170,IF(AND($L$5="eighth"),key!BE270,"")))</f>
        <v/>
      </c>
      <c r="AZ77" s="223" t="str">
        <f>IF(AND($L$5="sixth"),key!BF70,IF(AND($L$5="Seventh"),key!BF170,IF(AND($L$5="eighth"),key!BF270,"")))</f>
        <v/>
      </c>
      <c r="BA77" s="223" t="str">
        <f>IF(AND($L$5="sixth"),key!BH70,IF(AND($L$5="Seventh"),key!BH170,IF(AND($L$5="eighth"),key!BH270,"")))</f>
        <v/>
      </c>
      <c r="BB77" s="223" t="str">
        <f>IF(AND($L$5="sixth"),key!BI70,IF(AND($L$5="Seventh"),key!BI170,IF(AND($L$5="eighth"),key!BI270,"")))</f>
        <v/>
      </c>
      <c r="BC77" s="223" t="str">
        <f>IF(AND($L$5="sixth"),key!BJ70,IF(AND($L$5="Seventh"),key!BJ170,IF(AND($L$5="eighth"),key!BJ270,"")))</f>
        <v/>
      </c>
      <c r="BD77" s="223" t="str">
        <f>IF(AND($L$5="sixth"),key!BL70,IF(AND($L$5="Seventh"),key!BL170,IF(AND($L$5="eighth"),key!BL270,"")))</f>
        <v/>
      </c>
      <c r="BE77" s="223" t="str">
        <f>IF(AND($L$5="sixth"),key!BM70,IF(AND($L$5="Seventh"),key!BM170,IF(AND($L$5="eighth"),key!BM270,"")))</f>
        <v/>
      </c>
      <c r="BF77" s="223" t="str">
        <f>IF(AND($L$5="sixth"),key!BN70,IF(AND($L$5="Seventh"),key!BN170,IF(AND($L$5="eighth"),key!BN270,"")))</f>
        <v/>
      </c>
      <c r="BG77" s="223" t="str">
        <f>IF(AND($L$5="sixth"),key!BP70,IF(AND($L$5="Seventh"),key!BP170,IF(AND($L$5="eighth"),key!BP270,"")))</f>
        <v/>
      </c>
      <c r="BH77" s="223" t="str">
        <f>IF(AND($L$5="sixth"),key!BQ70,IF(AND($L$5="Seventh"),key!BQ170,IF(AND($L$5="eighth"),key!BQ270,"")))</f>
        <v/>
      </c>
      <c r="BI77" s="223" t="str">
        <f>IF(AND($L$5="sixth"),key!BR70,IF(AND($L$5="Seventh"),key!BR170,IF(AND($L$5="eighth"),key!BR270,"")))</f>
        <v/>
      </c>
      <c r="BJ77" s="223" t="str">
        <f>IF(AND($L$5="sixth"),key!BT70,IF(AND($L$5="Seventh"),key!BT170,IF(AND($L$5="eighth"),key!BT270,"")))</f>
        <v/>
      </c>
      <c r="BK77" s="223" t="str">
        <f>IF(AND($L$5="sixth"),key!BU70,IF(AND($L$5="Seventh"),key!BU170,IF(AND($L$5="eighth"),key!BU270,"")))</f>
        <v/>
      </c>
      <c r="BL77" s="223" t="str">
        <f>IF(AND($L$5="sixth"),key!BV70,IF(AND($L$5="Seventh"),key!BV170,IF(AND($L$5="eighth"),key!BV270,"")))</f>
        <v/>
      </c>
      <c r="BM77" s="223" t="str">
        <f>IF(AND($L$5="sixth"),key!BX70,IF(AND($L$5="Seventh"),key!BX170,IF(AND($L$5="eighth"),key!BX270,"")))</f>
        <v/>
      </c>
      <c r="BN77" s="223">
        <f>IF(AND($L$5="sixth"),key!BY70,IF(AND($L$5="Seventh"),key!BY170,IF(AND($L$5="eighth"),key!BY270,"")))</f>
        <v>0</v>
      </c>
      <c r="BO77" s="223">
        <f>IF(AND($L$5="sixth"),key!BZ70,IF(AND($L$5="Seventh"),key!BZ170,IF(AND($L$5="eighth"),key!BZ270,"")))</f>
        <v>0</v>
      </c>
      <c r="BP77" s="223">
        <f>IF(AND($L$5="sixth"),key!CA70,IF(AND($L$5="Seventh"),key!CA170,IF(AND($L$5="eighth"),key!CA270,"")))</f>
        <v>0</v>
      </c>
      <c r="BQ77" s="224" t="str">
        <f>IF(AND($L$5="sixth"),key!CB70,IF(AND($L$5="Seventh"),key!CB170,IF(AND($L$5="eighth"),key!CB270,"")))</f>
        <v/>
      </c>
    </row>
    <row r="78" spans="1:69" ht="15" customHeight="1">
      <c r="A78" s="221">
        <v>2</v>
      </c>
      <c r="B78" s="98" t="str">
        <f>IF(AND($L$5="sixth"),key!C10,IF(AND($L$5="Seventh"),key!C110,IF(AND($L$5="eighth"),key!C210,"")))</f>
        <v>v'kksd</v>
      </c>
      <c r="C78" s="98" t="str">
        <f>IF(AND($L$5="sixth"),key!D10,IF(AND($L$5="Seventh"),key!D110,IF(AND($L$5="eighth"),key!D210,"")))</f>
        <v>eksguyky</v>
      </c>
      <c r="D78" s="93" t="str">
        <f>IF(AND($L$5="sixth"),key!BD10,IF(AND($L$5="Seventh"),key!BD110,IF(AND($L$5="eighth"),key!BD210,"")))</f>
        <v>C</v>
      </c>
      <c r="E78" s="93" t="str">
        <f>IF(AND($L$5="sixth"),key!BE10,IF(AND($L$5="Seventh"),key!BE110,IF(AND($L$5="eighth"),key!BE210,"")))</f>
        <v/>
      </c>
      <c r="F78" s="93" t="str">
        <f>IF(AND($L$5="sixth"),key!BF10,IF(AND($L$5="Seventh"),key!BF110,IF(AND($L$5="eighth"),key!BF210,"")))</f>
        <v/>
      </c>
      <c r="G78" s="93" t="str">
        <f>IF(AND($L$5="sixth"),key!BH10,IF(AND($L$5="Seventh"),key!BH110,IF(AND($L$5="eighth"),key!BH210,"")))</f>
        <v/>
      </c>
      <c r="H78" s="93">
        <f>IF(AND($L$5="sixth"),key!BI10,IF(AND($L$5="Seventh"),key!BI110,IF(AND($L$5="eighth"),key!BI210,"")))</f>
        <v>6</v>
      </c>
      <c r="I78" s="93" t="str">
        <f>IF(AND($L$5="sixth"),key!BJ10,IF(AND($L$5="Seventh"),key!BJ110,IF(AND($L$5="eighth"),key!BJ210,"")))</f>
        <v/>
      </c>
      <c r="J78" s="93" t="str">
        <f>IF(AND($L$5="sixth"),key!BL10,IF(AND($L$5="Seventh"),key!BL110,IF(AND($L$5="eighth"),key!BL210,"")))</f>
        <v>C</v>
      </c>
      <c r="K78" s="93">
        <f>IF(AND($L$5="sixth"),key!BM10,IF(AND($L$5="Seventh"),key!BM110,IF(AND($L$5="eighth"),key!BM210,"")))</f>
        <v>14</v>
      </c>
      <c r="L78" s="93" t="str">
        <f>IF(AND($L$5="sixth"),key!BN10,IF(AND($L$5="Seventh"),key!BN110,IF(AND($L$5="eighth"),key!BN210,"")))</f>
        <v/>
      </c>
      <c r="M78" s="93" t="str">
        <f>IF(AND($L$5="sixth"),key!BP10,IF(AND($L$5="Seventh"),key!BP110,IF(AND($L$5="eighth"),key!BP210,"")))</f>
        <v>D</v>
      </c>
      <c r="N78" s="93">
        <f>IF(AND($L$5="sixth"),key!BQ10,IF(AND($L$5="Seventh"),key!BQ110,IF(AND($L$5="eighth"),key!BQ210,"")))</f>
        <v>5</v>
      </c>
      <c r="O78" s="93" t="str">
        <f>IF(AND($L$5="sixth"),key!BR10,IF(AND($L$5="Seventh"),key!BR110,IF(AND($L$5="eighth"),key!BR210,"")))</f>
        <v/>
      </c>
      <c r="P78" s="93" t="str">
        <f>IF(AND($L$5="sixth"),key!BT10,IF(AND($L$5="Seventh"),key!BT110,IF(AND($L$5="eighth"),key!BT210,"")))</f>
        <v>C</v>
      </c>
      <c r="Q78" s="93">
        <f>IF(AND($L$5="sixth"),key!BU10,IF(AND($L$5="Seventh"),key!BU110,IF(AND($L$5="eighth"),key!BU210,"")))</f>
        <v>53</v>
      </c>
      <c r="R78" s="93" t="str">
        <f>IF(AND($L$5="sixth"),key!BV10,IF(AND($L$5="Seventh"),key!BV110,IF(AND($L$5="eighth"),key!BV210,"")))</f>
        <v/>
      </c>
      <c r="S78" s="93" t="str">
        <f>IF(AND($L$5="sixth"),key!BX10,IF(AND($L$5="Seventh"),key!BX110,IF(AND($L$5="eighth"),key!BX210,"")))</f>
        <v>C</v>
      </c>
      <c r="T78" s="93">
        <f>IF(AND($L$5="sixth"),key!BY10,IF(AND($L$5="Seventh"),key!BY110,IF(AND($L$5="eighth"),key!BY210,"")))</f>
        <v>78</v>
      </c>
      <c r="U78" s="93">
        <f>IF(AND($L$5="sixth"),key!BZ10,IF(AND($L$5="Seventh"),key!BZ110,IF(AND($L$5="eighth"),key!BZ210,"")))</f>
        <v>0</v>
      </c>
      <c r="V78" s="93">
        <f>IF(AND($L$5="sixth"),key!CA10,IF(AND($L$5="Seventh"),key!CA110,IF(AND($L$5="eighth"),key!CA210,"")))</f>
        <v>78</v>
      </c>
      <c r="W78" s="231" t="str">
        <f>IF(AND($L$5="sixth"),key!CB10,IF(AND($L$5="Seventh"),key!CB110,IF(AND($L$5="eighth"),key!CB210,"")))</f>
        <v>D</v>
      </c>
      <c r="X78" s="221">
        <v>35</v>
      </c>
      <c r="Y78" s="222" t="str">
        <f>IF(AND($L$5="sixth"),key!C43,IF(AND($L$5="Seventh"),key!C143,IF(AND($L$5="eighth"),key!C243,"")))</f>
        <v/>
      </c>
      <c r="Z78" s="222" t="str">
        <f>IF(AND($L$5="sixth"),key!D43,IF(AND($L$5="Seventh"),key!D143,IF(AND($L$5="eighth"),key!D243,"")))</f>
        <v/>
      </c>
      <c r="AA78" s="223" t="str">
        <f>IF(AND($L$5="sixth"),key!BD43,IF(AND($L$5="Seventh"),key!BD143,IF(AND($L$5="eighth"),key!BD243,"")))</f>
        <v/>
      </c>
      <c r="AB78" s="223" t="str">
        <f>IF(AND($L$5="sixth"),key!BE43,IF(AND($L$5="Seventh"),key!BE143,IF(AND($L$5="eighth"),key!BE243,"")))</f>
        <v/>
      </c>
      <c r="AC78" s="223" t="str">
        <f>IF(AND($L$5="sixth"),key!BF43,IF(AND($L$5="Seventh"),key!BF143,IF(AND($L$5="eighth"),key!BF243,"")))</f>
        <v/>
      </c>
      <c r="AD78" s="223" t="str">
        <f>IF(AND($L$5="sixth"),key!BH43,IF(AND($L$5="Seventh"),key!BH143,IF(AND($L$5="eighth"),key!BH243,"")))</f>
        <v/>
      </c>
      <c r="AE78" s="223" t="str">
        <f>IF(AND($L$5="sixth"),key!BI43,IF(AND($L$5="Seventh"),key!BI143,IF(AND($L$5="eighth"),key!BI243,"")))</f>
        <v/>
      </c>
      <c r="AF78" s="223" t="str">
        <f>IF(AND($L$5="sixth"),key!BJ43,IF(AND($L$5="Seventh"),key!BJ143,IF(AND($L$5="eighth"),key!BJ243,"")))</f>
        <v/>
      </c>
      <c r="AG78" s="223" t="str">
        <f>IF(AND($L$5="sixth"),key!BL43,IF(AND($L$5="Seventh"),key!BL143,IF(AND($L$5="eighth"),key!BL243,"")))</f>
        <v/>
      </c>
      <c r="AH78" s="223" t="str">
        <f>IF(AND($L$5="sixth"),key!BM43,IF(AND($L$5="Seventh"),key!BM143,IF(AND($L$5="eighth"),key!BM243,"")))</f>
        <v/>
      </c>
      <c r="AI78" s="223" t="str">
        <f>IF(AND($L$5="sixth"),key!BN43,IF(AND($L$5="Seventh"),key!BN143,IF(AND($L$5="eighth"),key!BN243,"")))</f>
        <v/>
      </c>
      <c r="AJ78" s="223" t="str">
        <f>IF(AND($L$5="sixth"),key!BP43,IF(AND($L$5="Seventh"),key!BP143,IF(AND($L$5="eighth"),key!BP243,"")))</f>
        <v/>
      </c>
      <c r="AK78" s="223" t="str">
        <f>IF(AND($L$5="sixth"),key!BQ43,IF(AND($L$5="Seventh"),key!BQ143,IF(AND($L$5="eighth"),key!BQ243,"")))</f>
        <v/>
      </c>
      <c r="AL78" s="223" t="str">
        <f>IF(AND($L$5="sixth"),key!BR43,IF(AND($L$5="Seventh"),key!BR143,IF(AND($L$5="eighth"),key!BR243,"")))</f>
        <v/>
      </c>
      <c r="AM78" s="223" t="str">
        <f>IF(AND($L$5="sixth"),key!BT43,IF(AND($L$5="Seventh"),key!BT143,IF(AND($L$5="eighth"),key!BT243,"")))</f>
        <v/>
      </c>
      <c r="AN78" s="223" t="str">
        <f>IF(AND($L$5="sixth"),key!BU43,IF(AND($L$5="Seventh"),key!BU143,IF(AND($L$5="eighth"),key!BU243,"")))</f>
        <v/>
      </c>
      <c r="AO78" s="223" t="str">
        <f>IF(AND($L$5="sixth"),key!BV43,IF(AND($L$5="Seventh"),key!BV143,IF(AND($L$5="eighth"),key!BV243,"")))</f>
        <v/>
      </c>
      <c r="AP78" s="223" t="str">
        <f>IF(AND($L$5="sixth"),key!BX43,IF(AND($L$5="Seventh"),key!BX143,IF(AND($L$5="eighth"),key!BX243,"")))</f>
        <v/>
      </c>
      <c r="AQ78" s="223" t="str">
        <f>IF(AND($L$5="sixth"),key!BY43,IF(AND($L$5="Seventh"),key!BY143,IF(AND($L$5="eighth"),key!BY243,"")))</f>
        <v/>
      </c>
      <c r="AR78" s="223" t="str">
        <f>IF(AND($L$5="sixth"),key!BZ43,IF(AND($L$5="Seventh"),key!BZ143,IF(AND($L$5="eighth"),key!BZ243,"")))</f>
        <v/>
      </c>
      <c r="AS78" s="223" t="str">
        <f>IF(AND($L$5="sixth"),key!CA43,IF(AND($L$5="Seventh"),key!CA143,IF(AND($L$5="eighth"),key!CA243,"")))</f>
        <v/>
      </c>
      <c r="AT78" s="224" t="str">
        <f>IF(AND($L$5="sixth"),key!CB43,IF(AND($L$5="Seventh"),key!CB143,IF(AND($L$5="eighth"),key!CB243,"")))</f>
        <v/>
      </c>
      <c r="AU78" s="225">
        <v>63</v>
      </c>
      <c r="AV78" s="226" t="str">
        <f>IF(AND($L$5="sixth"),key!C71,IF(AND($L$5="Seventh"),key!C171,IF(AND($L$5="eighth"),key!C271,"")))</f>
        <v>t'kksnk</v>
      </c>
      <c r="AW78" s="226" t="str">
        <f>IF(AND($L$5="sixth"),key!D71,IF(AND($L$5="Seventh"),key!D171,IF(AND($L$5="eighth"),key!D271,"")))</f>
        <v>y{e.kjke</v>
      </c>
      <c r="AX78" s="223" t="str">
        <f>IF(AND($L$5="sixth"),key!BD71,IF(AND($L$5="Seventh"),key!BD171,IF(AND($L$5="eighth"),key!BD271,"")))</f>
        <v/>
      </c>
      <c r="AY78" s="223" t="str">
        <f>IF(AND($L$5="sixth"),key!BE71,IF(AND($L$5="Seventh"),key!BE171,IF(AND($L$5="eighth"),key!BE271,"")))</f>
        <v/>
      </c>
      <c r="AZ78" s="223" t="str">
        <f>IF(AND($L$5="sixth"),key!BF71,IF(AND($L$5="Seventh"),key!BF171,IF(AND($L$5="eighth"),key!BF271,"")))</f>
        <v/>
      </c>
      <c r="BA78" s="223" t="str">
        <f>IF(AND($L$5="sixth"),key!BH71,IF(AND($L$5="Seventh"),key!BH171,IF(AND($L$5="eighth"),key!BH271,"")))</f>
        <v/>
      </c>
      <c r="BB78" s="223" t="str">
        <f>IF(AND($L$5="sixth"),key!BI71,IF(AND($L$5="Seventh"),key!BI171,IF(AND($L$5="eighth"),key!BI271,"")))</f>
        <v/>
      </c>
      <c r="BC78" s="223" t="str">
        <f>IF(AND($L$5="sixth"),key!BJ71,IF(AND($L$5="Seventh"),key!BJ171,IF(AND($L$5="eighth"),key!BJ271,"")))</f>
        <v/>
      </c>
      <c r="BD78" s="223" t="str">
        <f>IF(AND($L$5="sixth"),key!BL71,IF(AND($L$5="Seventh"),key!BL171,IF(AND($L$5="eighth"),key!BL271,"")))</f>
        <v/>
      </c>
      <c r="BE78" s="223" t="str">
        <f>IF(AND($L$5="sixth"),key!BM71,IF(AND($L$5="Seventh"),key!BM171,IF(AND($L$5="eighth"),key!BM271,"")))</f>
        <v/>
      </c>
      <c r="BF78" s="223" t="str">
        <f>IF(AND($L$5="sixth"),key!BN71,IF(AND($L$5="Seventh"),key!BN171,IF(AND($L$5="eighth"),key!BN271,"")))</f>
        <v/>
      </c>
      <c r="BG78" s="223" t="str">
        <f>IF(AND($L$5="sixth"),key!BP71,IF(AND($L$5="Seventh"),key!BP171,IF(AND($L$5="eighth"),key!BP271,"")))</f>
        <v/>
      </c>
      <c r="BH78" s="223" t="str">
        <f>IF(AND($L$5="sixth"),key!BQ71,IF(AND($L$5="Seventh"),key!BQ171,IF(AND($L$5="eighth"),key!BQ271,"")))</f>
        <v/>
      </c>
      <c r="BI78" s="223" t="str">
        <f>IF(AND($L$5="sixth"),key!BR71,IF(AND($L$5="Seventh"),key!BR171,IF(AND($L$5="eighth"),key!BR271,"")))</f>
        <v/>
      </c>
      <c r="BJ78" s="223" t="str">
        <f>IF(AND($L$5="sixth"),key!BT71,IF(AND($L$5="Seventh"),key!BT171,IF(AND($L$5="eighth"),key!BT271,"")))</f>
        <v/>
      </c>
      <c r="BK78" s="223" t="str">
        <f>IF(AND($L$5="sixth"),key!BU71,IF(AND($L$5="Seventh"),key!BU171,IF(AND($L$5="eighth"),key!BU271,"")))</f>
        <v/>
      </c>
      <c r="BL78" s="223" t="str">
        <f>IF(AND($L$5="sixth"),key!BV71,IF(AND($L$5="Seventh"),key!BV171,IF(AND($L$5="eighth"),key!BV271,"")))</f>
        <v/>
      </c>
      <c r="BM78" s="223" t="str">
        <f>IF(AND($L$5="sixth"),key!BX71,IF(AND($L$5="Seventh"),key!BX171,IF(AND($L$5="eighth"),key!BX271,"")))</f>
        <v/>
      </c>
      <c r="BN78" s="223">
        <f>IF(AND($L$5="sixth"),key!BY71,IF(AND($L$5="Seventh"),key!BY171,IF(AND($L$5="eighth"),key!BY271,"")))</f>
        <v>0</v>
      </c>
      <c r="BO78" s="223">
        <f>IF(AND($L$5="sixth"),key!BZ71,IF(AND($L$5="Seventh"),key!BZ171,IF(AND($L$5="eighth"),key!BZ271,"")))</f>
        <v>0</v>
      </c>
      <c r="BP78" s="223">
        <f>IF(AND($L$5="sixth"),key!CA71,IF(AND($L$5="Seventh"),key!CA171,IF(AND($L$5="eighth"),key!CA271,"")))</f>
        <v>0</v>
      </c>
      <c r="BQ78" s="224" t="str">
        <f>IF(AND($L$5="sixth"),key!CB71,IF(AND($L$5="Seventh"),key!CB171,IF(AND($L$5="eighth"),key!CB271,"")))</f>
        <v/>
      </c>
    </row>
    <row r="79" spans="1:69" ht="15" customHeight="1">
      <c r="A79" s="221">
        <v>3</v>
      </c>
      <c r="B79" s="98" t="str">
        <f>IF(AND($L$5="sixth"),key!C11,IF(AND($L$5="Seventh"),key!C111,IF(AND($L$5="eighth"),key!C211,"")))</f>
        <v>txnh'k</v>
      </c>
      <c r="C79" s="98" t="str">
        <f>IF(AND($L$5="sixth"),key!D11,IF(AND($L$5="Seventh"),key!D111,IF(AND($L$5="eighth"),key!D211,"")))</f>
        <v>/kUukjke</v>
      </c>
      <c r="D79" s="93" t="str">
        <f>IF(AND($L$5="sixth"),key!BD11,IF(AND($L$5="Seventh"),key!BD111,IF(AND($L$5="eighth"),key!BD211,"")))</f>
        <v>C</v>
      </c>
      <c r="E79" s="93" t="str">
        <f>IF(AND($L$5="sixth"),key!BE11,IF(AND($L$5="Seventh"),key!BE111,IF(AND($L$5="eighth"),key!BE211,"")))</f>
        <v/>
      </c>
      <c r="F79" s="93" t="str">
        <f>IF(AND($L$5="sixth"),key!BF11,IF(AND($L$5="Seventh"),key!BF111,IF(AND($L$5="eighth"),key!BF211,"")))</f>
        <v/>
      </c>
      <c r="G79" s="93" t="str">
        <f>IF(AND($L$5="sixth"),key!BH11,IF(AND($L$5="Seventh"),key!BH111,IF(AND($L$5="eighth"),key!BH211,"")))</f>
        <v/>
      </c>
      <c r="H79" s="93">
        <f>IF(AND($L$5="sixth"),key!BI11,IF(AND($L$5="Seventh"),key!BI111,IF(AND($L$5="eighth"),key!BI211,"")))</f>
        <v>6</v>
      </c>
      <c r="I79" s="93" t="str">
        <f>IF(AND($L$5="sixth"),key!BJ11,IF(AND($L$5="Seventh"),key!BJ111,IF(AND($L$5="eighth"),key!BJ211,"")))</f>
        <v/>
      </c>
      <c r="J79" s="93" t="str">
        <f>IF(AND($L$5="sixth"),key!BL11,IF(AND($L$5="Seventh"),key!BL111,IF(AND($L$5="eighth"),key!BL211,"")))</f>
        <v>C</v>
      </c>
      <c r="K79" s="93">
        <f>IF(AND($L$5="sixth"),key!BM11,IF(AND($L$5="Seventh"),key!BM111,IF(AND($L$5="eighth"),key!BM211,"")))</f>
        <v>16</v>
      </c>
      <c r="L79" s="93" t="str">
        <f>IF(AND($L$5="sixth"),key!BN11,IF(AND($L$5="Seventh"),key!BN111,IF(AND($L$5="eighth"),key!BN211,"")))</f>
        <v/>
      </c>
      <c r="M79" s="93" t="str">
        <f>IF(AND($L$5="sixth"),key!BP11,IF(AND($L$5="Seventh"),key!BP111,IF(AND($L$5="eighth"),key!BP211,"")))</f>
        <v>D</v>
      </c>
      <c r="N79" s="93">
        <f>IF(AND($L$5="sixth"),key!BQ11,IF(AND($L$5="Seventh"),key!BQ111,IF(AND($L$5="eighth"),key!BQ211,"")))</f>
        <v>7</v>
      </c>
      <c r="O79" s="93" t="str">
        <f>IF(AND($L$5="sixth"),key!BR11,IF(AND($L$5="Seventh"),key!BR111,IF(AND($L$5="eighth"),key!BR211,"")))</f>
        <v/>
      </c>
      <c r="P79" s="93" t="str">
        <f>IF(AND($L$5="sixth"),key!BT11,IF(AND($L$5="Seventh"),key!BT111,IF(AND($L$5="eighth"),key!BT211,"")))</f>
        <v>B</v>
      </c>
      <c r="Q79" s="93">
        <f>IF(AND($L$5="sixth"),key!BU11,IF(AND($L$5="Seventh"),key!BU111,IF(AND($L$5="eighth"),key!BU211,"")))</f>
        <v>49</v>
      </c>
      <c r="R79" s="93" t="str">
        <f>IF(AND($L$5="sixth"),key!BV11,IF(AND($L$5="Seventh"),key!BV111,IF(AND($L$5="eighth"),key!BV211,"")))</f>
        <v/>
      </c>
      <c r="S79" s="93" t="str">
        <f>IF(AND($L$5="sixth"),key!BX11,IF(AND($L$5="Seventh"),key!BX111,IF(AND($L$5="eighth"),key!BX211,"")))</f>
        <v>C</v>
      </c>
      <c r="T79" s="93">
        <f>IF(AND($L$5="sixth"),key!BY11,IF(AND($L$5="Seventh"),key!BY111,IF(AND($L$5="eighth"),key!BY211,"")))</f>
        <v>78</v>
      </c>
      <c r="U79" s="93">
        <f>IF(AND($L$5="sixth"),key!BZ11,IF(AND($L$5="Seventh"),key!BZ111,IF(AND($L$5="eighth"),key!BZ211,"")))</f>
        <v>0</v>
      </c>
      <c r="V79" s="93">
        <f>IF(AND($L$5="sixth"),key!CA11,IF(AND($L$5="Seventh"),key!CA111,IF(AND($L$5="eighth"),key!CA211,"")))</f>
        <v>78</v>
      </c>
      <c r="W79" s="231" t="str">
        <f>IF(AND($L$5="sixth"),key!CB11,IF(AND($L$5="Seventh"),key!CB111,IF(AND($L$5="eighth"),key!CB211,"")))</f>
        <v>D</v>
      </c>
      <c r="X79" s="221">
        <v>36</v>
      </c>
      <c r="Y79" s="222" t="str">
        <f>IF(AND($L$5="sixth"),key!C44,IF(AND($L$5="Seventh"),key!C144,IF(AND($L$5="eighth"),key!C244,"")))</f>
        <v/>
      </c>
      <c r="Z79" s="222" t="str">
        <f>IF(AND($L$5="sixth"),key!D44,IF(AND($L$5="Seventh"),key!D144,IF(AND($L$5="eighth"),key!D244,"")))</f>
        <v/>
      </c>
      <c r="AA79" s="223" t="str">
        <f>IF(AND($L$5="sixth"),key!BD44,IF(AND($L$5="Seventh"),key!BD144,IF(AND($L$5="eighth"),key!BD244,"")))</f>
        <v/>
      </c>
      <c r="AB79" s="223" t="str">
        <f>IF(AND($L$5="sixth"),key!BE44,IF(AND($L$5="Seventh"),key!BE144,IF(AND($L$5="eighth"),key!BE244,"")))</f>
        <v/>
      </c>
      <c r="AC79" s="223" t="str">
        <f>IF(AND($L$5="sixth"),key!BF44,IF(AND($L$5="Seventh"),key!BF144,IF(AND($L$5="eighth"),key!BF244,"")))</f>
        <v/>
      </c>
      <c r="AD79" s="223" t="str">
        <f>IF(AND($L$5="sixth"),key!BH44,IF(AND($L$5="Seventh"),key!BH144,IF(AND($L$5="eighth"),key!BH244,"")))</f>
        <v/>
      </c>
      <c r="AE79" s="223" t="str">
        <f>IF(AND($L$5="sixth"),key!BI44,IF(AND($L$5="Seventh"),key!BI144,IF(AND($L$5="eighth"),key!BI244,"")))</f>
        <v/>
      </c>
      <c r="AF79" s="223" t="str">
        <f>IF(AND($L$5="sixth"),key!BJ44,IF(AND($L$5="Seventh"),key!BJ144,IF(AND($L$5="eighth"),key!BJ244,"")))</f>
        <v/>
      </c>
      <c r="AG79" s="223" t="str">
        <f>IF(AND($L$5="sixth"),key!BL44,IF(AND($L$5="Seventh"),key!BL144,IF(AND($L$5="eighth"),key!BL244,"")))</f>
        <v/>
      </c>
      <c r="AH79" s="223" t="str">
        <f>IF(AND($L$5="sixth"),key!BM44,IF(AND($L$5="Seventh"),key!BM144,IF(AND($L$5="eighth"),key!BM244,"")))</f>
        <v/>
      </c>
      <c r="AI79" s="223" t="str">
        <f>IF(AND($L$5="sixth"),key!BN44,IF(AND($L$5="Seventh"),key!BN144,IF(AND($L$5="eighth"),key!BN244,"")))</f>
        <v/>
      </c>
      <c r="AJ79" s="223" t="str">
        <f>IF(AND($L$5="sixth"),key!BP44,IF(AND($L$5="Seventh"),key!BP144,IF(AND($L$5="eighth"),key!BP244,"")))</f>
        <v/>
      </c>
      <c r="AK79" s="223" t="str">
        <f>IF(AND($L$5="sixth"),key!BQ44,IF(AND($L$5="Seventh"),key!BQ144,IF(AND($L$5="eighth"),key!BQ244,"")))</f>
        <v/>
      </c>
      <c r="AL79" s="223" t="str">
        <f>IF(AND($L$5="sixth"),key!BR44,IF(AND($L$5="Seventh"),key!BR144,IF(AND($L$5="eighth"),key!BR244,"")))</f>
        <v/>
      </c>
      <c r="AM79" s="223" t="str">
        <f>IF(AND($L$5="sixth"),key!BT44,IF(AND($L$5="Seventh"),key!BT144,IF(AND($L$5="eighth"),key!BT244,"")))</f>
        <v/>
      </c>
      <c r="AN79" s="223" t="str">
        <f>IF(AND($L$5="sixth"),key!BU44,IF(AND($L$5="Seventh"),key!BU144,IF(AND($L$5="eighth"),key!BU244,"")))</f>
        <v/>
      </c>
      <c r="AO79" s="223" t="str">
        <f>IF(AND($L$5="sixth"),key!BV44,IF(AND($L$5="Seventh"),key!BV144,IF(AND($L$5="eighth"),key!BV244,"")))</f>
        <v/>
      </c>
      <c r="AP79" s="223" t="str">
        <f>IF(AND($L$5="sixth"),key!BX44,IF(AND($L$5="Seventh"),key!BX144,IF(AND($L$5="eighth"),key!BX244,"")))</f>
        <v/>
      </c>
      <c r="AQ79" s="223" t="str">
        <f>IF(AND($L$5="sixth"),key!BY44,IF(AND($L$5="Seventh"),key!BY144,IF(AND($L$5="eighth"),key!BY244,"")))</f>
        <v/>
      </c>
      <c r="AR79" s="223" t="str">
        <f>IF(AND($L$5="sixth"),key!BZ44,IF(AND($L$5="Seventh"),key!BZ144,IF(AND($L$5="eighth"),key!BZ244,"")))</f>
        <v/>
      </c>
      <c r="AS79" s="223" t="str">
        <f>IF(AND($L$5="sixth"),key!CA44,IF(AND($L$5="Seventh"),key!CA144,IF(AND($L$5="eighth"),key!CA244,"")))</f>
        <v/>
      </c>
      <c r="AT79" s="224" t="str">
        <f>IF(AND($L$5="sixth"),key!CB44,IF(AND($L$5="Seventh"),key!CB144,IF(AND($L$5="eighth"),key!CB244,"")))</f>
        <v/>
      </c>
      <c r="AU79" s="225">
        <v>64</v>
      </c>
      <c r="AV79" s="226" t="str">
        <f>IF(AND($L$5="sixth"),key!C72,IF(AND($L$5="Seventh"),key!C172,IF(AND($L$5="eighth"),key!C272,"")))</f>
        <v/>
      </c>
      <c r="AW79" s="226" t="str">
        <f>IF(AND($L$5="sixth"),key!D72,IF(AND($L$5="Seventh"),key!D172,IF(AND($L$5="eighth"),key!D272,"")))</f>
        <v/>
      </c>
      <c r="AX79" s="223" t="str">
        <f>IF(AND($L$5="sixth"),key!BD72,IF(AND($L$5="Seventh"),key!BD172,IF(AND($L$5="eighth"),key!BD272,"")))</f>
        <v/>
      </c>
      <c r="AY79" s="223" t="str">
        <f>IF(AND($L$5="sixth"),key!BE72,IF(AND($L$5="Seventh"),key!BE172,IF(AND($L$5="eighth"),key!BE272,"")))</f>
        <v/>
      </c>
      <c r="AZ79" s="223" t="str">
        <f>IF(AND($L$5="sixth"),key!BF72,IF(AND($L$5="Seventh"),key!BF172,IF(AND($L$5="eighth"),key!BF272,"")))</f>
        <v/>
      </c>
      <c r="BA79" s="223" t="str">
        <f>IF(AND($L$5="sixth"),key!BH72,IF(AND($L$5="Seventh"),key!BH172,IF(AND($L$5="eighth"),key!BH272,"")))</f>
        <v/>
      </c>
      <c r="BB79" s="223" t="str">
        <f>IF(AND($L$5="sixth"),key!BI72,IF(AND($L$5="Seventh"),key!BI172,IF(AND($L$5="eighth"),key!BI272,"")))</f>
        <v/>
      </c>
      <c r="BC79" s="223" t="str">
        <f>IF(AND($L$5="sixth"),key!BJ72,IF(AND($L$5="Seventh"),key!BJ172,IF(AND($L$5="eighth"),key!BJ272,"")))</f>
        <v/>
      </c>
      <c r="BD79" s="223" t="str">
        <f>IF(AND($L$5="sixth"),key!BL72,IF(AND($L$5="Seventh"),key!BL172,IF(AND($L$5="eighth"),key!BL272,"")))</f>
        <v/>
      </c>
      <c r="BE79" s="223" t="str">
        <f>IF(AND($L$5="sixth"),key!BM72,IF(AND($L$5="Seventh"),key!BM172,IF(AND($L$5="eighth"),key!BM272,"")))</f>
        <v/>
      </c>
      <c r="BF79" s="223" t="str">
        <f>IF(AND($L$5="sixth"),key!BN72,IF(AND($L$5="Seventh"),key!BN172,IF(AND($L$5="eighth"),key!BN272,"")))</f>
        <v/>
      </c>
      <c r="BG79" s="223" t="str">
        <f>IF(AND($L$5="sixth"),key!BP72,IF(AND($L$5="Seventh"),key!BP172,IF(AND($L$5="eighth"),key!BP272,"")))</f>
        <v/>
      </c>
      <c r="BH79" s="223" t="str">
        <f>IF(AND($L$5="sixth"),key!BQ72,IF(AND($L$5="Seventh"),key!BQ172,IF(AND($L$5="eighth"),key!BQ272,"")))</f>
        <v/>
      </c>
      <c r="BI79" s="223" t="str">
        <f>IF(AND($L$5="sixth"),key!BR72,IF(AND($L$5="Seventh"),key!BR172,IF(AND($L$5="eighth"),key!BR272,"")))</f>
        <v/>
      </c>
      <c r="BJ79" s="223" t="str">
        <f>IF(AND($L$5="sixth"),key!BT72,IF(AND($L$5="Seventh"),key!BT172,IF(AND($L$5="eighth"),key!BT272,"")))</f>
        <v/>
      </c>
      <c r="BK79" s="223" t="str">
        <f>IF(AND($L$5="sixth"),key!BU72,IF(AND($L$5="Seventh"),key!BU172,IF(AND($L$5="eighth"),key!BU272,"")))</f>
        <v/>
      </c>
      <c r="BL79" s="223" t="str">
        <f>IF(AND($L$5="sixth"),key!BV72,IF(AND($L$5="Seventh"),key!BV172,IF(AND($L$5="eighth"),key!BV272,"")))</f>
        <v/>
      </c>
      <c r="BM79" s="223" t="str">
        <f>IF(AND($L$5="sixth"),key!BX72,IF(AND($L$5="Seventh"),key!BX172,IF(AND($L$5="eighth"),key!BX272,"")))</f>
        <v/>
      </c>
      <c r="BN79" s="223" t="str">
        <f>IF(AND($L$5="sixth"),key!BY72,IF(AND($L$5="Seventh"),key!BY172,IF(AND($L$5="eighth"),key!BY272,"")))</f>
        <v/>
      </c>
      <c r="BO79" s="223" t="str">
        <f>IF(AND($L$5="sixth"),key!BZ72,IF(AND($L$5="Seventh"),key!BZ172,IF(AND($L$5="eighth"),key!BZ272,"")))</f>
        <v/>
      </c>
      <c r="BP79" s="223" t="str">
        <f>IF(AND($L$5="sixth"),key!CA72,IF(AND($L$5="Seventh"),key!CA172,IF(AND($L$5="eighth"),key!CA272,"")))</f>
        <v/>
      </c>
      <c r="BQ79" s="224" t="str">
        <f>IF(AND($L$5="sixth"),key!CB72,IF(AND($L$5="Seventh"),key!CB172,IF(AND($L$5="eighth"),key!CB272,"")))</f>
        <v/>
      </c>
    </row>
    <row r="80" spans="1:69" ht="15" customHeight="1">
      <c r="A80" s="221">
        <v>4</v>
      </c>
      <c r="B80" s="98" t="str">
        <f>IF(AND($L$5="sixth"),key!C12,IF(AND($L$5="Seventh"),key!C112,IF(AND($L$5="eighth"),key!C212,"")))</f>
        <v>t'kksnk</v>
      </c>
      <c r="C80" s="98" t="str">
        <f>IF(AND($L$5="sixth"),key!D12,IF(AND($L$5="Seventh"),key!D112,IF(AND($L$5="eighth"),key!D212,"")))</f>
        <v>y{e.kjke</v>
      </c>
      <c r="D80" s="93" t="str">
        <f>IF(AND($L$5="sixth"),key!BD12,IF(AND($L$5="Seventh"),key!BD112,IF(AND($L$5="eighth"),key!BD212,"")))</f>
        <v>C</v>
      </c>
      <c r="E80" s="93" t="str">
        <f>IF(AND($L$5="sixth"),key!BE12,IF(AND($L$5="Seventh"),key!BE112,IF(AND($L$5="eighth"),key!BE212,"")))</f>
        <v/>
      </c>
      <c r="F80" s="93" t="str">
        <f>IF(AND($L$5="sixth"),key!BF12,IF(AND($L$5="Seventh"),key!BF112,IF(AND($L$5="eighth"),key!BF212,"")))</f>
        <v/>
      </c>
      <c r="G80" s="93" t="str">
        <f>IF(AND($L$5="sixth"),key!BH12,IF(AND($L$5="Seventh"),key!BH112,IF(AND($L$5="eighth"),key!BH212,"")))</f>
        <v/>
      </c>
      <c r="H80" s="93">
        <f>IF(AND($L$5="sixth"),key!BI12,IF(AND($L$5="Seventh"),key!BI112,IF(AND($L$5="eighth"),key!BI212,"")))</f>
        <v>6</v>
      </c>
      <c r="I80" s="93" t="str">
        <f>IF(AND($L$5="sixth"),key!BJ12,IF(AND($L$5="Seventh"),key!BJ112,IF(AND($L$5="eighth"),key!BJ212,"")))</f>
        <v/>
      </c>
      <c r="J80" s="93" t="str">
        <f>IF(AND($L$5="sixth"),key!BL12,IF(AND($L$5="Seventh"),key!BL112,IF(AND($L$5="eighth"),key!BL212,"")))</f>
        <v>C</v>
      </c>
      <c r="K80" s="93">
        <f>IF(AND($L$5="sixth"),key!BM12,IF(AND($L$5="Seventh"),key!BM112,IF(AND($L$5="eighth"),key!BM212,"")))</f>
        <v>27</v>
      </c>
      <c r="L80" s="93" t="str">
        <f>IF(AND($L$5="sixth"),key!BN12,IF(AND($L$5="Seventh"),key!BN112,IF(AND($L$5="eighth"),key!BN212,"")))</f>
        <v/>
      </c>
      <c r="M80" s="93" t="str">
        <f>IF(AND($L$5="sixth"),key!BP12,IF(AND($L$5="Seventh"),key!BP112,IF(AND($L$5="eighth"),key!BP212,"")))</f>
        <v>D</v>
      </c>
      <c r="N80" s="93">
        <f>IF(AND($L$5="sixth"),key!BQ12,IF(AND($L$5="Seventh"),key!BQ112,IF(AND($L$5="eighth"),key!BQ212,"")))</f>
        <v>6</v>
      </c>
      <c r="O80" s="93" t="str">
        <f>IF(AND($L$5="sixth"),key!BR12,IF(AND($L$5="Seventh"),key!BR112,IF(AND($L$5="eighth"),key!BR212,"")))</f>
        <v/>
      </c>
      <c r="P80" s="93" t="str">
        <f>IF(AND($L$5="sixth"),key!BT12,IF(AND($L$5="Seventh"),key!BT112,IF(AND($L$5="eighth"),key!BT212,"")))</f>
        <v>C</v>
      </c>
      <c r="Q80" s="93">
        <f>IF(AND($L$5="sixth"),key!BU12,IF(AND($L$5="Seventh"),key!BU112,IF(AND($L$5="eighth"),key!BU212,"")))</f>
        <v>48</v>
      </c>
      <c r="R80" s="93" t="str">
        <f>IF(AND($L$5="sixth"),key!BV12,IF(AND($L$5="Seventh"),key!BV112,IF(AND($L$5="eighth"),key!BV212,"")))</f>
        <v/>
      </c>
      <c r="S80" s="93" t="str">
        <f>IF(AND($L$5="sixth"),key!BX12,IF(AND($L$5="Seventh"),key!BX112,IF(AND($L$5="eighth"),key!BX212,"")))</f>
        <v>C</v>
      </c>
      <c r="T80" s="93">
        <f>IF(AND($L$5="sixth"),key!BY12,IF(AND($L$5="Seventh"),key!BY112,IF(AND($L$5="eighth"),key!BY212,"")))</f>
        <v>87</v>
      </c>
      <c r="U80" s="93">
        <f>IF(AND($L$5="sixth"),key!BZ12,IF(AND($L$5="Seventh"),key!BZ112,IF(AND($L$5="eighth"),key!BZ212,"")))</f>
        <v>0</v>
      </c>
      <c r="V80" s="93">
        <f>IF(AND($L$5="sixth"),key!CA12,IF(AND($L$5="Seventh"),key!CA112,IF(AND($L$5="eighth"),key!CA212,"")))</f>
        <v>87</v>
      </c>
      <c r="W80" s="231" t="str">
        <f>IF(AND($L$5="sixth"),key!CB12,IF(AND($L$5="Seventh"),key!CB112,IF(AND($L$5="eighth"),key!CB212,"")))</f>
        <v>C</v>
      </c>
      <c r="X80" s="221">
        <v>37</v>
      </c>
      <c r="Y80" s="222" t="str">
        <f>IF(AND($L$5="sixth"),key!C45,IF(AND($L$5="Seventh"),key!C145,IF(AND($L$5="eighth"),key!C245,"")))</f>
        <v/>
      </c>
      <c r="Z80" s="222" t="str">
        <f>IF(AND($L$5="sixth"),key!D45,IF(AND($L$5="Seventh"),key!D145,IF(AND($L$5="eighth"),key!D245,"")))</f>
        <v/>
      </c>
      <c r="AA80" s="223" t="str">
        <f>IF(AND($L$5="sixth"),key!BD45,IF(AND($L$5="Seventh"),key!BD145,IF(AND($L$5="eighth"),key!BD245,"")))</f>
        <v/>
      </c>
      <c r="AB80" s="223" t="str">
        <f>IF(AND($L$5="sixth"),key!BE45,IF(AND($L$5="Seventh"),key!BE145,IF(AND($L$5="eighth"),key!BE245,"")))</f>
        <v/>
      </c>
      <c r="AC80" s="223" t="str">
        <f>IF(AND($L$5="sixth"),key!BF45,IF(AND($L$5="Seventh"),key!BF145,IF(AND($L$5="eighth"),key!BF245,"")))</f>
        <v/>
      </c>
      <c r="AD80" s="223" t="str">
        <f>IF(AND($L$5="sixth"),key!BH45,IF(AND($L$5="Seventh"),key!BH145,IF(AND($L$5="eighth"),key!BH245,"")))</f>
        <v/>
      </c>
      <c r="AE80" s="223" t="str">
        <f>IF(AND($L$5="sixth"),key!BI45,IF(AND($L$5="Seventh"),key!BI145,IF(AND($L$5="eighth"),key!BI245,"")))</f>
        <v/>
      </c>
      <c r="AF80" s="223" t="str">
        <f>IF(AND($L$5="sixth"),key!BJ45,IF(AND($L$5="Seventh"),key!BJ145,IF(AND($L$5="eighth"),key!BJ245,"")))</f>
        <v/>
      </c>
      <c r="AG80" s="223" t="str">
        <f>IF(AND($L$5="sixth"),key!BL45,IF(AND($L$5="Seventh"),key!BL145,IF(AND($L$5="eighth"),key!BL245,"")))</f>
        <v/>
      </c>
      <c r="AH80" s="223" t="str">
        <f>IF(AND($L$5="sixth"),key!BM45,IF(AND($L$5="Seventh"),key!BM145,IF(AND($L$5="eighth"),key!BM245,"")))</f>
        <v/>
      </c>
      <c r="AI80" s="223" t="str">
        <f>IF(AND($L$5="sixth"),key!BN45,IF(AND($L$5="Seventh"),key!BN145,IF(AND($L$5="eighth"),key!BN245,"")))</f>
        <v/>
      </c>
      <c r="AJ80" s="223" t="str">
        <f>IF(AND($L$5="sixth"),key!BP45,IF(AND($L$5="Seventh"),key!BP145,IF(AND($L$5="eighth"),key!BP245,"")))</f>
        <v/>
      </c>
      <c r="AK80" s="223" t="str">
        <f>IF(AND($L$5="sixth"),key!BQ45,IF(AND($L$5="Seventh"),key!BQ145,IF(AND($L$5="eighth"),key!BQ245,"")))</f>
        <v/>
      </c>
      <c r="AL80" s="223" t="str">
        <f>IF(AND($L$5="sixth"),key!BR45,IF(AND($L$5="Seventh"),key!BR145,IF(AND($L$5="eighth"),key!BR245,"")))</f>
        <v/>
      </c>
      <c r="AM80" s="223" t="str">
        <f>IF(AND($L$5="sixth"),key!BT45,IF(AND($L$5="Seventh"),key!BT145,IF(AND($L$5="eighth"),key!BT245,"")))</f>
        <v/>
      </c>
      <c r="AN80" s="223" t="str">
        <f>IF(AND($L$5="sixth"),key!BU45,IF(AND($L$5="Seventh"),key!BU145,IF(AND($L$5="eighth"),key!BU245,"")))</f>
        <v/>
      </c>
      <c r="AO80" s="223" t="str">
        <f>IF(AND($L$5="sixth"),key!BV45,IF(AND($L$5="Seventh"),key!BV145,IF(AND($L$5="eighth"),key!BV245,"")))</f>
        <v/>
      </c>
      <c r="AP80" s="223" t="str">
        <f>IF(AND($L$5="sixth"),key!BX45,IF(AND($L$5="Seventh"),key!BX145,IF(AND($L$5="eighth"),key!BX245,"")))</f>
        <v/>
      </c>
      <c r="AQ80" s="223" t="str">
        <f>IF(AND($L$5="sixth"),key!BY45,IF(AND($L$5="Seventh"),key!BY145,IF(AND($L$5="eighth"),key!BY245,"")))</f>
        <v/>
      </c>
      <c r="AR80" s="223" t="str">
        <f>IF(AND($L$5="sixth"),key!BZ45,IF(AND($L$5="Seventh"),key!BZ145,IF(AND($L$5="eighth"),key!BZ245,"")))</f>
        <v/>
      </c>
      <c r="AS80" s="223" t="str">
        <f>IF(AND($L$5="sixth"),key!CA45,IF(AND($L$5="Seventh"),key!CA145,IF(AND($L$5="eighth"),key!CA245,"")))</f>
        <v/>
      </c>
      <c r="AT80" s="224" t="str">
        <f>IF(AND($L$5="sixth"),key!CB45,IF(AND($L$5="Seventh"),key!CB145,IF(AND($L$5="eighth"),key!CB245,"")))</f>
        <v/>
      </c>
      <c r="AU80" s="225">
        <v>65</v>
      </c>
      <c r="AV80" s="226" t="str">
        <f>IF(AND($L$5="sixth"),key!C73,IF(AND($L$5="Seventh"),key!C173,IF(AND($L$5="eighth"),key!C273,"")))</f>
        <v/>
      </c>
      <c r="AW80" s="226" t="str">
        <f>IF(AND($L$5="sixth"),key!D73,IF(AND($L$5="Seventh"),key!D173,IF(AND($L$5="eighth"),key!D273,"")))</f>
        <v/>
      </c>
      <c r="AX80" s="223" t="str">
        <f>IF(AND($L$5="sixth"),key!BD73,IF(AND($L$5="Seventh"),key!BD173,IF(AND($L$5="eighth"),key!BD273,"")))</f>
        <v/>
      </c>
      <c r="AY80" s="223" t="str">
        <f>IF(AND($L$5="sixth"),key!BE73,IF(AND($L$5="Seventh"),key!BE173,IF(AND($L$5="eighth"),key!BE273,"")))</f>
        <v/>
      </c>
      <c r="AZ80" s="223" t="str">
        <f>IF(AND($L$5="sixth"),key!BF73,IF(AND($L$5="Seventh"),key!BF173,IF(AND($L$5="eighth"),key!BF273,"")))</f>
        <v/>
      </c>
      <c r="BA80" s="223" t="str">
        <f>IF(AND($L$5="sixth"),key!BH73,IF(AND($L$5="Seventh"),key!BH173,IF(AND($L$5="eighth"),key!BH273,"")))</f>
        <v/>
      </c>
      <c r="BB80" s="223" t="str">
        <f>IF(AND($L$5="sixth"),key!BI73,IF(AND($L$5="Seventh"),key!BI173,IF(AND($L$5="eighth"),key!BI273,"")))</f>
        <v/>
      </c>
      <c r="BC80" s="223" t="str">
        <f>IF(AND($L$5="sixth"),key!BJ73,IF(AND($L$5="Seventh"),key!BJ173,IF(AND($L$5="eighth"),key!BJ273,"")))</f>
        <v/>
      </c>
      <c r="BD80" s="223" t="str">
        <f>IF(AND($L$5="sixth"),key!BL73,IF(AND($L$5="Seventh"),key!BL173,IF(AND($L$5="eighth"),key!BL273,"")))</f>
        <v/>
      </c>
      <c r="BE80" s="223" t="str">
        <f>IF(AND($L$5="sixth"),key!BM73,IF(AND($L$5="Seventh"),key!BM173,IF(AND($L$5="eighth"),key!BM273,"")))</f>
        <v/>
      </c>
      <c r="BF80" s="223" t="str">
        <f>IF(AND($L$5="sixth"),key!BN73,IF(AND($L$5="Seventh"),key!BN173,IF(AND($L$5="eighth"),key!BN273,"")))</f>
        <v/>
      </c>
      <c r="BG80" s="223" t="str">
        <f>IF(AND($L$5="sixth"),key!BP73,IF(AND($L$5="Seventh"),key!BP173,IF(AND($L$5="eighth"),key!BP273,"")))</f>
        <v/>
      </c>
      <c r="BH80" s="223" t="str">
        <f>IF(AND($L$5="sixth"),key!BQ73,IF(AND($L$5="Seventh"),key!BQ173,IF(AND($L$5="eighth"),key!BQ273,"")))</f>
        <v/>
      </c>
      <c r="BI80" s="223" t="str">
        <f>IF(AND($L$5="sixth"),key!BR73,IF(AND($L$5="Seventh"),key!BR173,IF(AND($L$5="eighth"),key!BR273,"")))</f>
        <v/>
      </c>
      <c r="BJ80" s="223" t="str">
        <f>IF(AND($L$5="sixth"),key!BT73,IF(AND($L$5="Seventh"),key!BT173,IF(AND($L$5="eighth"),key!BT273,"")))</f>
        <v/>
      </c>
      <c r="BK80" s="223" t="str">
        <f>IF(AND($L$5="sixth"),key!BU73,IF(AND($L$5="Seventh"),key!BU173,IF(AND($L$5="eighth"),key!BU273,"")))</f>
        <v/>
      </c>
      <c r="BL80" s="223" t="str">
        <f>IF(AND($L$5="sixth"),key!BV73,IF(AND($L$5="Seventh"),key!BV173,IF(AND($L$5="eighth"),key!BV273,"")))</f>
        <v/>
      </c>
      <c r="BM80" s="223" t="str">
        <f>IF(AND($L$5="sixth"),key!BX73,IF(AND($L$5="Seventh"),key!BX173,IF(AND($L$5="eighth"),key!BX273,"")))</f>
        <v/>
      </c>
      <c r="BN80" s="223" t="str">
        <f>IF(AND($L$5="sixth"),key!BY73,IF(AND($L$5="Seventh"),key!BY173,IF(AND($L$5="eighth"),key!BY273,"")))</f>
        <v/>
      </c>
      <c r="BO80" s="223" t="str">
        <f>IF(AND($L$5="sixth"),key!BZ73,IF(AND($L$5="Seventh"),key!BZ173,IF(AND($L$5="eighth"),key!BZ273,"")))</f>
        <v/>
      </c>
      <c r="BP80" s="223" t="str">
        <f>IF(AND($L$5="sixth"),key!CA73,IF(AND($L$5="Seventh"),key!CA173,IF(AND($L$5="eighth"),key!CA273,"")))</f>
        <v/>
      </c>
      <c r="BQ80" s="224" t="str">
        <f>IF(AND($L$5="sixth"),key!CB73,IF(AND($L$5="Seventh"),key!CB173,IF(AND($L$5="eighth"),key!CB273,"")))</f>
        <v/>
      </c>
    </row>
    <row r="81" spans="1:91" ht="15" customHeight="1">
      <c r="A81" s="221">
        <v>5</v>
      </c>
      <c r="B81" s="98" t="str">
        <f>IF(AND($L$5="sixth"),key!C13,IF(AND($L$5="Seventh"),key!C113,IF(AND($L$5="eighth"),key!C213,"")))</f>
        <v>efgiky</v>
      </c>
      <c r="C81" s="98" t="str">
        <f>IF(AND($L$5="sixth"),key!D13,IF(AND($L$5="Seventh"),key!D113,IF(AND($L$5="eighth"),key!D213,"")))</f>
        <v>txnh'k</v>
      </c>
      <c r="D81" s="93" t="str">
        <f>IF(AND($L$5="sixth"),key!BD13,IF(AND($L$5="Seventh"),key!BD113,IF(AND($L$5="eighth"),key!BD213,"")))</f>
        <v>C</v>
      </c>
      <c r="E81" s="93">
        <f>IF(AND($L$5="sixth"),key!BE13,IF(AND($L$5="Seventh"),key!BE113,IF(AND($L$5="eighth"),key!BE213,"")))</f>
        <v>5</v>
      </c>
      <c r="F81" s="93" t="str">
        <f>IF(AND($L$5="sixth"),key!BF13,IF(AND($L$5="Seventh"),key!BF113,IF(AND($L$5="eighth"),key!BF213,"")))</f>
        <v/>
      </c>
      <c r="G81" s="93" t="str">
        <f>IF(AND($L$5="sixth"),key!BH13,IF(AND($L$5="Seventh"),key!BH113,IF(AND($L$5="eighth"),key!BH213,"")))</f>
        <v>C</v>
      </c>
      <c r="H81" s="93">
        <f>IF(AND($L$5="sixth"),key!BI13,IF(AND($L$5="Seventh"),key!BI113,IF(AND($L$5="eighth"),key!BI213,"")))</f>
        <v>6</v>
      </c>
      <c r="I81" s="93" t="str">
        <f>IF(AND($L$5="sixth"),key!BJ13,IF(AND($L$5="Seventh"),key!BJ113,IF(AND($L$5="eighth"),key!BJ213,"")))</f>
        <v/>
      </c>
      <c r="J81" s="93" t="str">
        <f>IF(AND($L$5="sixth"),key!BL13,IF(AND($L$5="Seventh"),key!BL113,IF(AND($L$5="eighth"),key!BL213,"")))</f>
        <v>C</v>
      </c>
      <c r="K81" s="93">
        <f>IF(AND($L$5="sixth"),key!BM13,IF(AND($L$5="Seventh"),key!BM113,IF(AND($L$5="eighth"),key!BM213,"")))</f>
        <v>24</v>
      </c>
      <c r="L81" s="93" t="str">
        <f>IF(AND($L$5="sixth"),key!BN13,IF(AND($L$5="Seventh"),key!BN113,IF(AND($L$5="eighth"),key!BN213,"")))</f>
        <v/>
      </c>
      <c r="M81" s="93" t="str">
        <f>IF(AND($L$5="sixth"),key!BP13,IF(AND($L$5="Seventh"),key!BP113,IF(AND($L$5="eighth"),key!BP213,"")))</f>
        <v>D</v>
      </c>
      <c r="N81" s="93">
        <f>IF(AND($L$5="sixth"),key!BQ13,IF(AND($L$5="Seventh"),key!BQ113,IF(AND($L$5="eighth"),key!BQ213,"")))</f>
        <v>5</v>
      </c>
      <c r="O81" s="93" t="str">
        <f>IF(AND($L$5="sixth"),key!BR13,IF(AND($L$5="Seventh"),key!BR113,IF(AND($L$5="eighth"),key!BR213,"")))</f>
        <v/>
      </c>
      <c r="P81" s="93" t="str">
        <f>IF(AND($L$5="sixth"),key!BT13,IF(AND($L$5="Seventh"),key!BT113,IF(AND($L$5="eighth"),key!BT213,"")))</f>
        <v>C</v>
      </c>
      <c r="Q81" s="93">
        <f>IF(AND($L$5="sixth"),key!BU13,IF(AND($L$5="Seventh"),key!BU113,IF(AND($L$5="eighth"),key!BU213,"")))</f>
        <v>36</v>
      </c>
      <c r="R81" s="93" t="str">
        <f>IF(AND($L$5="sixth"),key!BV13,IF(AND($L$5="Seventh"),key!BV113,IF(AND($L$5="eighth"),key!BV213,"")))</f>
        <v/>
      </c>
      <c r="S81" s="93" t="str">
        <f>IF(AND($L$5="sixth"),key!BX13,IF(AND($L$5="Seventh"),key!BX113,IF(AND($L$5="eighth"),key!BX213,"")))</f>
        <v>D</v>
      </c>
      <c r="T81" s="93">
        <f>IF(AND($L$5="sixth"),key!BY13,IF(AND($L$5="Seventh"),key!BY113,IF(AND($L$5="eighth"),key!BY213,"")))</f>
        <v>76</v>
      </c>
      <c r="U81" s="93">
        <f>IF(AND($L$5="sixth"),key!BZ13,IF(AND($L$5="Seventh"),key!BZ113,IF(AND($L$5="eighth"),key!BZ213,"")))</f>
        <v>0</v>
      </c>
      <c r="V81" s="93">
        <f>IF(AND($L$5="sixth"),key!CA13,IF(AND($L$5="Seventh"),key!CA113,IF(AND($L$5="eighth"),key!CA213,"")))</f>
        <v>76</v>
      </c>
      <c r="W81" s="231" t="str">
        <f>IF(AND($L$5="sixth"),key!CB13,IF(AND($L$5="Seventh"),key!CB113,IF(AND($L$5="eighth"),key!CB213,"")))</f>
        <v>D</v>
      </c>
      <c r="X81" s="221">
        <v>38</v>
      </c>
      <c r="Y81" s="222" t="str">
        <f>IF(AND($L$5="sixth"),key!C46,IF(AND($L$5="Seventh"),key!C146,IF(AND($L$5="eighth"),key!C246,"")))</f>
        <v/>
      </c>
      <c r="Z81" s="222" t="str">
        <f>IF(AND($L$5="sixth"),key!D46,IF(AND($L$5="Seventh"),key!D146,IF(AND($L$5="eighth"),key!D246,"")))</f>
        <v/>
      </c>
      <c r="AA81" s="223" t="str">
        <f>IF(AND($L$5="sixth"),key!BD46,IF(AND($L$5="Seventh"),key!BD146,IF(AND($L$5="eighth"),key!BD246,"")))</f>
        <v/>
      </c>
      <c r="AB81" s="223" t="str">
        <f>IF(AND($L$5="sixth"),key!BE46,IF(AND($L$5="Seventh"),key!BE146,IF(AND($L$5="eighth"),key!BE246,"")))</f>
        <v/>
      </c>
      <c r="AC81" s="223" t="str">
        <f>IF(AND($L$5="sixth"),key!BF46,IF(AND($L$5="Seventh"),key!BF146,IF(AND($L$5="eighth"),key!BF246,"")))</f>
        <v/>
      </c>
      <c r="AD81" s="223" t="str">
        <f>IF(AND($L$5="sixth"),key!BH46,IF(AND($L$5="Seventh"),key!BH146,IF(AND($L$5="eighth"),key!BH246,"")))</f>
        <v/>
      </c>
      <c r="AE81" s="223" t="str">
        <f>IF(AND($L$5="sixth"),key!BI46,IF(AND($L$5="Seventh"),key!BI146,IF(AND($L$5="eighth"),key!BI246,"")))</f>
        <v/>
      </c>
      <c r="AF81" s="223" t="str">
        <f>IF(AND($L$5="sixth"),key!BJ46,IF(AND($L$5="Seventh"),key!BJ146,IF(AND($L$5="eighth"),key!BJ246,"")))</f>
        <v/>
      </c>
      <c r="AG81" s="223" t="str">
        <f>IF(AND($L$5="sixth"),key!BL46,IF(AND($L$5="Seventh"),key!BL146,IF(AND($L$5="eighth"),key!BL246,"")))</f>
        <v/>
      </c>
      <c r="AH81" s="223" t="str">
        <f>IF(AND($L$5="sixth"),key!BM46,IF(AND($L$5="Seventh"),key!BM146,IF(AND($L$5="eighth"),key!BM246,"")))</f>
        <v/>
      </c>
      <c r="AI81" s="223" t="str">
        <f>IF(AND($L$5="sixth"),key!BN46,IF(AND($L$5="Seventh"),key!BN146,IF(AND($L$5="eighth"),key!BN246,"")))</f>
        <v/>
      </c>
      <c r="AJ81" s="223" t="str">
        <f>IF(AND($L$5="sixth"),key!BP46,IF(AND($L$5="Seventh"),key!BP146,IF(AND($L$5="eighth"),key!BP246,"")))</f>
        <v/>
      </c>
      <c r="AK81" s="223" t="str">
        <f>IF(AND($L$5="sixth"),key!BQ46,IF(AND($L$5="Seventh"),key!BQ146,IF(AND($L$5="eighth"),key!BQ246,"")))</f>
        <v/>
      </c>
      <c r="AL81" s="223" t="str">
        <f>IF(AND($L$5="sixth"),key!BR46,IF(AND($L$5="Seventh"),key!BR146,IF(AND($L$5="eighth"),key!BR246,"")))</f>
        <v/>
      </c>
      <c r="AM81" s="223" t="str">
        <f>IF(AND($L$5="sixth"),key!BT46,IF(AND($L$5="Seventh"),key!BT146,IF(AND($L$5="eighth"),key!BT246,"")))</f>
        <v/>
      </c>
      <c r="AN81" s="223" t="str">
        <f>IF(AND($L$5="sixth"),key!BU46,IF(AND($L$5="Seventh"),key!BU146,IF(AND($L$5="eighth"),key!BU246,"")))</f>
        <v/>
      </c>
      <c r="AO81" s="223" t="str">
        <f>IF(AND($L$5="sixth"),key!BV46,IF(AND($L$5="Seventh"),key!BV146,IF(AND($L$5="eighth"),key!BV246,"")))</f>
        <v/>
      </c>
      <c r="AP81" s="223" t="str">
        <f>IF(AND($L$5="sixth"),key!BX46,IF(AND($L$5="Seventh"),key!BX146,IF(AND($L$5="eighth"),key!BX246,"")))</f>
        <v/>
      </c>
      <c r="AQ81" s="223" t="str">
        <f>IF(AND($L$5="sixth"),key!BY46,IF(AND($L$5="Seventh"),key!BY146,IF(AND($L$5="eighth"),key!BY246,"")))</f>
        <v/>
      </c>
      <c r="AR81" s="223" t="str">
        <f>IF(AND($L$5="sixth"),key!BZ46,IF(AND($L$5="Seventh"),key!BZ146,IF(AND($L$5="eighth"),key!BZ246,"")))</f>
        <v/>
      </c>
      <c r="AS81" s="223" t="str">
        <f>IF(AND($L$5="sixth"),key!CA46,IF(AND($L$5="Seventh"),key!CA146,IF(AND($L$5="eighth"),key!CA246,"")))</f>
        <v/>
      </c>
      <c r="AT81" s="224" t="str">
        <f>IF(AND($L$5="sixth"),key!CB46,IF(AND($L$5="Seventh"),key!CB146,IF(AND($L$5="eighth"),key!CB246,"")))</f>
        <v/>
      </c>
      <c r="AU81" s="225">
        <v>66</v>
      </c>
      <c r="AV81" s="226" t="str">
        <f>IF(AND($L$5="sixth"),key!C74,IF(AND($L$5="Seventh"),key!C174,IF(AND($L$5="eighth"),key!C274,"")))</f>
        <v/>
      </c>
      <c r="AW81" s="226" t="str">
        <f>IF(AND($L$5="sixth"),key!D74,IF(AND($L$5="Seventh"),key!D174,IF(AND($L$5="eighth"),key!D274,"")))</f>
        <v/>
      </c>
      <c r="AX81" s="223" t="str">
        <f>IF(AND($L$5="sixth"),key!BD74,IF(AND($L$5="Seventh"),key!BD174,IF(AND($L$5="eighth"),key!BD274,"")))</f>
        <v/>
      </c>
      <c r="AY81" s="223" t="str">
        <f>IF(AND($L$5="sixth"),key!BE74,IF(AND($L$5="Seventh"),key!BE174,IF(AND($L$5="eighth"),key!BE274,"")))</f>
        <v/>
      </c>
      <c r="AZ81" s="223" t="str">
        <f>IF(AND($L$5="sixth"),key!BF74,IF(AND($L$5="Seventh"),key!BF174,IF(AND($L$5="eighth"),key!BF274,"")))</f>
        <v/>
      </c>
      <c r="BA81" s="223" t="str">
        <f>IF(AND($L$5="sixth"),key!BH74,IF(AND($L$5="Seventh"),key!BH174,IF(AND($L$5="eighth"),key!BH274,"")))</f>
        <v/>
      </c>
      <c r="BB81" s="223" t="str">
        <f>IF(AND($L$5="sixth"),key!BI74,IF(AND($L$5="Seventh"),key!BI174,IF(AND($L$5="eighth"),key!BI274,"")))</f>
        <v/>
      </c>
      <c r="BC81" s="223" t="str">
        <f>IF(AND($L$5="sixth"),key!BJ74,IF(AND($L$5="Seventh"),key!BJ174,IF(AND($L$5="eighth"),key!BJ274,"")))</f>
        <v/>
      </c>
      <c r="BD81" s="223" t="str">
        <f>IF(AND($L$5="sixth"),key!BL74,IF(AND($L$5="Seventh"),key!BL174,IF(AND($L$5="eighth"),key!BL274,"")))</f>
        <v/>
      </c>
      <c r="BE81" s="223" t="str">
        <f>IF(AND($L$5="sixth"),key!BM74,IF(AND($L$5="Seventh"),key!BM174,IF(AND($L$5="eighth"),key!BM274,"")))</f>
        <v/>
      </c>
      <c r="BF81" s="223" t="str">
        <f>IF(AND($L$5="sixth"),key!BN74,IF(AND($L$5="Seventh"),key!BN174,IF(AND($L$5="eighth"),key!BN274,"")))</f>
        <v/>
      </c>
      <c r="BG81" s="223" t="str">
        <f>IF(AND($L$5="sixth"),key!BP74,IF(AND($L$5="Seventh"),key!BP174,IF(AND($L$5="eighth"),key!BP274,"")))</f>
        <v/>
      </c>
      <c r="BH81" s="223" t="str">
        <f>IF(AND($L$5="sixth"),key!BQ74,IF(AND($L$5="Seventh"),key!BQ174,IF(AND($L$5="eighth"),key!BQ274,"")))</f>
        <v/>
      </c>
      <c r="BI81" s="223" t="str">
        <f>IF(AND($L$5="sixth"),key!BR74,IF(AND($L$5="Seventh"),key!BR174,IF(AND($L$5="eighth"),key!BR274,"")))</f>
        <v/>
      </c>
      <c r="BJ81" s="223" t="str">
        <f>IF(AND($L$5="sixth"),key!BT74,IF(AND($L$5="Seventh"),key!BT174,IF(AND($L$5="eighth"),key!BT274,"")))</f>
        <v/>
      </c>
      <c r="BK81" s="223" t="str">
        <f>IF(AND($L$5="sixth"),key!BU74,IF(AND($L$5="Seventh"),key!BU174,IF(AND($L$5="eighth"),key!BU274,"")))</f>
        <v/>
      </c>
      <c r="BL81" s="223" t="str">
        <f>IF(AND($L$5="sixth"),key!BV74,IF(AND($L$5="Seventh"),key!BV174,IF(AND($L$5="eighth"),key!BV274,"")))</f>
        <v/>
      </c>
      <c r="BM81" s="223" t="str">
        <f>IF(AND($L$5="sixth"),key!BX74,IF(AND($L$5="Seventh"),key!BX174,IF(AND($L$5="eighth"),key!BX274,"")))</f>
        <v/>
      </c>
      <c r="BN81" s="223" t="str">
        <f>IF(AND($L$5="sixth"),key!BY74,IF(AND($L$5="Seventh"),key!BY174,IF(AND($L$5="eighth"),key!BY274,"")))</f>
        <v/>
      </c>
      <c r="BO81" s="223" t="str">
        <f>IF(AND($L$5="sixth"),key!BZ74,IF(AND($L$5="Seventh"),key!BZ174,IF(AND($L$5="eighth"),key!BZ274,"")))</f>
        <v/>
      </c>
      <c r="BP81" s="223" t="str">
        <f>IF(AND($L$5="sixth"),key!CA74,IF(AND($L$5="Seventh"),key!CA174,IF(AND($L$5="eighth"),key!CA274,"")))</f>
        <v/>
      </c>
      <c r="BQ81" s="224" t="str">
        <f>IF(AND($L$5="sixth"),key!CB74,IF(AND($L$5="Seventh"),key!CB174,IF(AND($L$5="eighth"),key!CB274,"")))</f>
        <v/>
      </c>
    </row>
    <row r="82" spans="1:91" ht="15" customHeight="1">
      <c r="A82" s="221">
        <v>6</v>
      </c>
      <c r="B82" s="98" t="str">
        <f>IF(AND($L$5="sixth"),key!C14,IF(AND($L$5="Seventh"),key!C114,IF(AND($L$5="eighth"),key!C214,"")))</f>
        <v>ujsUnz</v>
      </c>
      <c r="C82" s="98" t="str">
        <f>IF(AND($L$5="sixth"),key!D14,IF(AND($L$5="Seventh"),key!D114,IF(AND($L$5="eighth"),key!D214,"")))</f>
        <v xml:space="preserve"> ';keyky</v>
      </c>
      <c r="D82" s="93" t="str">
        <f>IF(AND($L$5="sixth"),key!BD14,IF(AND($L$5="Seventh"),key!BD114,IF(AND($L$5="eighth"),key!BD214,"")))</f>
        <v>C</v>
      </c>
      <c r="E82" s="93" t="str">
        <f>IF(AND($L$5="sixth"),key!BE14,IF(AND($L$5="Seventh"),key!BE114,IF(AND($L$5="eighth"),key!BE214,"")))</f>
        <v/>
      </c>
      <c r="F82" s="93" t="str">
        <f>IF(AND($L$5="sixth"),key!BF14,IF(AND($L$5="Seventh"),key!BF114,IF(AND($L$5="eighth"),key!BF214,"")))</f>
        <v/>
      </c>
      <c r="G82" s="93" t="str">
        <f>IF(AND($L$5="sixth"),key!BH14,IF(AND($L$5="Seventh"),key!BH114,IF(AND($L$5="eighth"),key!BH214,"")))</f>
        <v/>
      </c>
      <c r="H82" s="93" t="str">
        <f>IF(AND($L$5="sixth"),key!BI14,IF(AND($L$5="Seventh"),key!BI114,IF(AND($L$5="eighth"),key!BI214,"")))</f>
        <v/>
      </c>
      <c r="I82" s="93" t="str">
        <f>IF(AND($L$5="sixth"),key!BJ14,IF(AND($L$5="Seventh"),key!BJ114,IF(AND($L$5="eighth"),key!BJ214,"")))</f>
        <v/>
      </c>
      <c r="J82" s="93" t="str">
        <f>IF(AND($L$5="sixth"),key!BL14,IF(AND($L$5="Seventh"),key!BL114,IF(AND($L$5="eighth"),key!BL214,"")))</f>
        <v/>
      </c>
      <c r="K82" s="93" t="str">
        <f>IF(AND($L$5="sixth"),key!BM14,IF(AND($L$5="Seventh"),key!BM114,IF(AND($L$5="eighth"),key!BM214,"")))</f>
        <v/>
      </c>
      <c r="L82" s="93" t="str">
        <f>IF(AND($L$5="sixth"),key!BN14,IF(AND($L$5="Seventh"),key!BN114,IF(AND($L$5="eighth"),key!BN214,"")))</f>
        <v/>
      </c>
      <c r="M82" s="93" t="str">
        <f>IF(AND($L$5="sixth"),key!BP14,IF(AND($L$5="Seventh"),key!BP114,IF(AND($L$5="eighth"),key!BP214,"")))</f>
        <v/>
      </c>
      <c r="N82" s="93" t="str">
        <f>IF(AND($L$5="sixth"),key!BQ14,IF(AND($L$5="Seventh"),key!BQ114,IF(AND($L$5="eighth"),key!BQ214,"")))</f>
        <v/>
      </c>
      <c r="O82" s="93" t="str">
        <f>IF(AND($L$5="sixth"),key!BR14,IF(AND($L$5="Seventh"),key!BR114,IF(AND($L$5="eighth"),key!BR214,"")))</f>
        <v/>
      </c>
      <c r="P82" s="93" t="str">
        <f>IF(AND($L$5="sixth"),key!BT14,IF(AND($L$5="Seventh"),key!BT114,IF(AND($L$5="eighth"),key!BT214,"")))</f>
        <v/>
      </c>
      <c r="Q82" s="93" t="str">
        <f>IF(AND($L$5="sixth"),key!BU14,IF(AND($L$5="Seventh"),key!BU114,IF(AND($L$5="eighth"),key!BU214,"")))</f>
        <v/>
      </c>
      <c r="R82" s="93" t="str">
        <f>IF(AND($L$5="sixth"),key!BV14,IF(AND($L$5="Seventh"),key!BV114,IF(AND($L$5="eighth"),key!BV214,"")))</f>
        <v/>
      </c>
      <c r="S82" s="93" t="str">
        <f>IF(AND($L$5="sixth"),key!BX14,IF(AND($L$5="Seventh"),key!BX114,IF(AND($L$5="eighth"),key!BX214,"")))</f>
        <v/>
      </c>
      <c r="T82" s="93">
        <f>IF(AND($L$5="sixth"),key!BY14,IF(AND($L$5="Seventh"),key!BY114,IF(AND($L$5="eighth"),key!BY214,"")))</f>
        <v>0</v>
      </c>
      <c r="U82" s="93">
        <f>IF(AND($L$5="sixth"),key!BZ14,IF(AND($L$5="Seventh"),key!BZ114,IF(AND($L$5="eighth"),key!BZ214,"")))</f>
        <v>0</v>
      </c>
      <c r="V82" s="93">
        <f>IF(AND($L$5="sixth"),key!CA14,IF(AND($L$5="Seventh"),key!CA114,IF(AND($L$5="eighth"),key!CA214,"")))</f>
        <v>0</v>
      </c>
      <c r="W82" s="231" t="str">
        <f>IF(AND($L$5="sixth"),key!CB14,IF(AND($L$5="Seventh"),key!CB114,IF(AND($L$5="eighth"),key!CB214,"")))</f>
        <v/>
      </c>
      <c r="X82" s="221">
        <v>39</v>
      </c>
      <c r="Y82" s="222" t="str">
        <f>IF(AND($L$5="sixth"),key!C47,IF(AND($L$5="Seventh"),key!C147,IF(AND($L$5="eighth"),key!C247,"")))</f>
        <v/>
      </c>
      <c r="Z82" s="222" t="str">
        <f>IF(AND($L$5="sixth"),key!D47,IF(AND($L$5="Seventh"),key!D147,IF(AND($L$5="eighth"),key!D247,"")))</f>
        <v/>
      </c>
      <c r="AA82" s="223" t="str">
        <f>IF(AND($L$5="sixth"),key!BD47,IF(AND($L$5="Seventh"),key!BD147,IF(AND($L$5="eighth"),key!BD247,"")))</f>
        <v/>
      </c>
      <c r="AB82" s="223" t="str">
        <f>IF(AND($L$5="sixth"),key!BE47,IF(AND($L$5="Seventh"),key!BE147,IF(AND($L$5="eighth"),key!BE247,"")))</f>
        <v/>
      </c>
      <c r="AC82" s="223" t="str">
        <f>IF(AND($L$5="sixth"),key!BF47,IF(AND($L$5="Seventh"),key!BF147,IF(AND($L$5="eighth"),key!BF247,"")))</f>
        <v/>
      </c>
      <c r="AD82" s="223" t="str">
        <f>IF(AND($L$5="sixth"),key!BH47,IF(AND($L$5="Seventh"),key!BH147,IF(AND($L$5="eighth"),key!BH247,"")))</f>
        <v/>
      </c>
      <c r="AE82" s="223" t="str">
        <f>IF(AND($L$5="sixth"),key!BI47,IF(AND($L$5="Seventh"),key!BI147,IF(AND($L$5="eighth"),key!BI247,"")))</f>
        <v/>
      </c>
      <c r="AF82" s="223" t="str">
        <f>IF(AND($L$5="sixth"),key!BJ47,IF(AND($L$5="Seventh"),key!BJ147,IF(AND($L$5="eighth"),key!BJ247,"")))</f>
        <v/>
      </c>
      <c r="AG82" s="223" t="str">
        <f>IF(AND($L$5="sixth"),key!BL47,IF(AND($L$5="Seventh"),key!BL147,IF(AND($L$5="eighth"),key!BL247,"")))</f>
        <v/>
      </c>
      <c r="AH82" s="223" t="str">
        <f>IF(AND($L$5="sixth"),key!BM47,IF(AND($L$5="Seventh"),key!BM147,IF(AND($L$5="eighth"),key!BM247,"")))</f>
        <v/>
      </c>
      <c r="AI82" s="223" t="str">
        <f>IF(AND($L$5="sixth"),key!BN47,IF(AND($L$5="Seventh"),key!BN147,IF(AND($L$5="eighth"),key!BN247,"")))</f>
        <v/>
      </c>
      <c r="AJ82" s="223" t="str">
        <f>IF(AND($L$5="sixth"),key!BP47,IF(AND($L$5="Seventh"),key!BP147,IF(AND($L$5="eighth"),key!BP247,"")))</f>
        <v/>
      </c>
      <c r="AK82" s="223" t="str">
        <f>IF(AND($L$5="sixth"),key!BQ47,IF(AND($L$5="Seventh"),key!BQ147,IF(AND($L$5="eighth"),key!BQ247,"")))</f>
        <v/>
      </c>
      <c r="AL82" s="223" t="str">
        <f>IF(AND($L$5="sixth"),key!BR47,IF(AND($L$5="Seventh"),key!BR147,IF(AND($L$5="eighth"),key!BR247,"")))</f>
        <v/>
      </c>
      <c r="AM82" s="223" t="str">
        <f>IF(AND($L$5="sixth"),key!BT47,IF(AND($L$5="Seventh"),key!BT147,IF(AND($L$5="eighth"),key!BT247,"")))</f>
        <v/>
      </c>
      <c r="AN82" s="223" t="str">
        <f>IF(AND($L$5="sixth"),key!BU47,IF(AND($L$5="Seventh"),key!BU147,IF(AND($L$5="eighth"),key!BU247,"")))</f>
        <v/>
      </c>
      <c r="AO82" s="223" t="str">
        <f>IF(AND($L$5="sixth"),key!BV47,IF(AND($L$5="Seventh"),key!BV147,IF(AND($L$5="eighth"),key!BV247,"")))</f>
        <v/>
      </c>
      <c r="AP82" s="223" t="str">
        <f>IF(AND($L$5="sixth"),key!BX47,IF(AND($L$5="Seventh"),key!BX147,IF(AND($L$5="eighth"),key!BX247,"")))</f>
        <v/>
      </c>
      <c r="AQ82" s="223" t="str">
        <f>IF(AND($L$5="sixth"),key!BY47,IF(AND($L$5="Seventh"),key!BY147,IF(AND($L$5="eighth"),key!BY247,"")))</f>
        <v/>
      </c>
      <c r="AR82" s="223" t="str">
        <f>IF(AND($L$5="sixth"),key!BZ47,IF(AND($L$5="Seventh"),key!BZ147,IF(AND($L$5="eighth"),key!BZ247,"")))</f>
        <v/>
      </c>
      <c r="AS82" s="223" t="str">
        <f>IF(AND($L$5="sixth"),key!CA47,IF(AND($L$5="Seventh"),key!CA147,IF(AND($L$5="eighth"),key!CA247,"")))</f>
        <v/>
      </c>
      <c r="AT82" s="224" t="str">
        <f>IF(AND($L$5="sixth"),key!CB47,IF(AND($L$5="Seventh"),key!CB147,IF(AND($L$5="eighth"),key!CB247,"")))</f>
        <v/>
      </c>
      <c r="AU82" s="225">
        <v>67</v>
      </c>
      <c r="AV82" s="226" t="str">
        <f>IF(AND($L$5="sixth"),key!C75,IF(AND($L$5="Seventh"),key!C175,IF(AND($L$5="eighth"),key!C275,"")))</f>
        <v/>
      </c>
      <c r="AW82" s="226" t="str">
        <f>IF(AND($L$5="sixth"),key!D75,IF(AND($L$5="Seventh"),key!D175,IF(AND($L$5="eighth"),key!D275,"")))</f>
        <v/>
      </c>
      <c r="AX82" s="223" t="str">
        <f>IF(AND($L$5="sixth"),key!BD75,IF(AND($L$5="Seventh"),key!BD175,IF(AND($L$5="eighth"),key!BD275,"")))</f>
        <v/>
      </c>
      <c r="AY82" s="223" t="str">
        <f>IF(AND($L$5="sixth"),key!BE75,IF(AND($L$5="Seventh"),key!BE175,IF(AND($L$5="eighth"),key!BE275,"")))</f>
        <v/>
      </c>
      <c r="AZ82" s="223" t="str">
        <f>IF(AND($L$5="sixth"),key!BF75,IF(AND($L$5="Seventh"),key!BF175,IF(AND($L$5="eighth"),key!BF275,"")))</f>
        <v/>
      </c>
      <c r="BA82" s="223" t="str">
        <f>IF(AND($L$5="sixth"),key!BH75,IF(AND($L$5="Seventh"),key!BH175,IF(AND($L$5="eighth"),key!BH275,"")))</f>
        <v/>
      </c>
      <c r="BB82" s="223" t="str">
        <f>IF(AND($L$5="sixth"),key!BI75,IF(AND($L$5="Seventh"),key!BI175,IF(AND($L$5="eighth"),key!BI275,"")))</f>
        <v/>
      </c>
      <c r="BC82" s="223" t="str">
        <f>IF(AND($L$5="sixth"),key!BJ75,IF(AND($L$5="Seventh"),key!BJ175,IF(AND($L$5="eighth"),key!BJ275,"")))</f>
        <v/>
      </c>
      <c r="BD82" s="223" t="str">
        <f>IF(AND($L$5="sixth"),key!BL75,IF(AND($L$5="Seventh"),key!BL175,IF(AND($L$5="eighth"),key!BL275,"")))</f>
        <v/>
      </c>
      <c r="BE82" s="223" t="str">
        <f>IF(AND($L$5="sixth"),key!BM75,IF(AND($L$5="Seventh"),key!BM175,IF(AND($L$5="eighth"),key!BM275,"")))</f>
        <v/>
      </c>
      <c r="BF82" s="223" t="str">
        <f>IF(AND($L$5="sixth"),key!BN75,IF(AND($L$5="Seventh"),key!BN175,IF(AND($L$5="eighth"),key!BN275,"")))</f>
        <v/>
      </c>
      <c r="BG82" s="223" t="str">
        <f>IF(AND($L$5="sixth"),key!BP75,IF(AND($L$5="Seventh"),key!BP175,IF(AND($L$5="eighth"),key!BP275,"")))</f>
        <v/>
      </c>
      <c r="BH82" s="223" t="str">
        <f>IF(AND($L$5="sixth"),key!BQ75,IF(AND($L$5="Seventh"),key!BQ175,IF(AND($L$5="eighth"),key!BQ275,"")))</f>
        <v/>
      </c>
      <c r="BI82" s="223" t="str">
        <f>IF(AND($L$5="sixth"),key!BR75,IF(AND($L$5="Seventh"),key!BR175,IF(AND($L$5="eighth"),key!BR275,"")))</f>
        <v/>
      </c>
      <c r="BJ82" s="223" t="str">
        <f>IF(AND($L$5="sixth"),key!BT75,IF(AND($L$5="Seventh"),key!BT175,IF(AND($L$5="eighth"),key!BT275,"")))</f>
        <v/>
      </c>
      <c r="BK82" s="223" t="str">
        <f>IF(AND($L$5="sixth"),key!BU75,IF(AND($L$5="Seventh"),key!BU175,IF(AND($L$5="eighth"),key!BU275,"")))</f>
        <v/>
      </c>
      <c r="BL82" s="223" t="str">
        <f>IF(AND($L$5="sixth"),key!BV75,IF(AND($L$5="Seventh"),key!BV175,IF(AND($L$5="eighth"),key!BV275,"")))</f>
        <v/>
      </c>
      <c r="BM82" s="223" t="str">
        <f>IF(AND($L$5="sixth"),key!BX75,IF(AND($L$5="Seventh"),key!BX175,IF(AND($L$5="eighth"),key!BX275,"")))</f>
        <v/>
      </c>
      <c r="BN82" s="223" t="str">
        <f>IF(AND($L$5="sixth"),key!BY75,IF(AND($L$5="Seventh"),key!BY175,IF(AND($L$5="eighth"),key!BY275,"")))</f>
        <v/>
      </c>
      <c r="BO82" s="223" t="str">
        <f>IF(AND($L$5="sixth"),key!BZ75,IF(AND($L$5="Seventh"),key!BZ175,IF(AND($L$5="eighth"),key!BZ275,"")))</f>
        <v/>
      </c>
      <c r="BP82" s="223" t="str">
        <f>IF(AND($L$5="sixth"),key!CA75,IF(AND($L$5="Seventh"),key!CA175,IF(AND($L$5="eighth"),key!CA275,"")))</f>
        <v/>
      </c>
      <c r="BQ82" s="224" t="str">
        <f>IF(AND($L$5="sixth"),key!CB75,IF(AND($L$5="Seventh"),key!CB175,IF(AND($L$5="eighth"),key!CB275,"")))</f>
        <v/>
      </c>
    </row>
    <row r="83" spans="1:91" ht="15" customHeight="1">
      <c r="A83" s="221">
        <v>7</v>
      </c>
      <c r="B83" s="98" t="str">
        <f>IF(AND($L$5="sixth"),key!C15,IF(AND($L$5="Seventh"),key!C115,IF(AND($L$5="eighth"),key!C215,"")))</f>
        <v>iz/kku</v>
      </c>
      <c r="C83" s="98" t="str">
        <f>IF(AND($L$5="sixth"),key!D15,IF(AND($L$5="Seventh"),key!D115,IF(AND($L$5="eighth"),key!D215,"")))</f>
        <v>lksguyky</v>
      </c>
      <c r="D83" s="93" t="str">
        <f>IF(AND($L$5="sixth"),key!BD15,IF(AND($L$5="Seventh"),key!BD115,IF(AND($L$5="eighth"),key!BD215,"")))</f>
        <v>B</v>
      </c>
      <c r="E83" s="93">
        <f>IF(AND($L$5="sixth"),key!BE15,IF(AND($L$5="Seventh"),key!BE115,IF(AND($L$5="eighth"),key!BE215,"")))</f>
        <v>7</v>
      </c>
      <c r="F83" s="93" t="str">
        <f>IF(AND($L$5="sixth"),key!BF15,IF(AND($L$5="Seventh"),key!BF115,IF(AND($L$5="eighth"),key!BF215,"")))</f>
        <v/>
      </c>
      <c r="G83" s="93" t="str">
        <f>IF(AND($L$5="sixth"),key!BH15,IF(AND($L$5="Seventh"),key!BH115,IF(AND($L$5="eighth"),key!BH215,"")))</f>
        <v>B</v>
      </c>
      <c r="H83" s="93">
        <f>IF(AND($L$5="sixth"),key!BI15,IF(AND($L$5="Seventh"),key!BI115,IF(AND($L$5="eighth"),key!BI215,"")))</f>
        <v>8</v>
      </c>
      <c r="I83" s="93" t="str">
        <f>IF(AND($L$5="sixth"),key!BJ15,IF(AND($L$5="Seventh"),key!BJ115,IF(AND($L$5="eighth"),key!BJ215,"")))</f>
        <v/>
      </c>
      <c r="J83" s="93" t="str">
        <f>IF(AND($L$5="sixth"),key!BL15,IF(AND($L$5="Seventh"),key!BL115,IF(AND($L$5="eighth"),key!BL215,"")))</f>
        <v>A</v>
      </c>
      <c r="K83" s="93">
        <f>IF(AND($L$5="sixth"),key!BM15,IF(AND($L$5="Seventh"),key!BM115,IF(AND($L$5="eighth"),key!BM215,"")))</f>
        <v>37</v>
      </c>
      <c r="L83" s="93" t="str">
        <f>IF(AND($L$5="sixth"),key!BN15,IF(AND($L$5="Seventh"),key!BN115,IF(AND($L$5="eighth"),key!BN215,"")))</f>
        <v/>
      </c>
      <c r="M83" s="93" t="str">
        <f>IF(AND($L$5="sixth"),key!BP15,IF(AND($L$5="Seventh"),key!BP115,IF(AND($L$5="eighth"),key!BP215,"")))</f>
        <v>C</v>
      </c>
      <c r="N83" s="93">
        <f>IF(AND($L$5="sixth"),key!BQ15,IF(AND($L$5="Seventh"),key!BQ115,IF(AND($L$5="eighth"),key!BQ215,"")))</f>
        <v>7</v>
      </c>
      <c r="O83" s="93" t="str">
        <f>IF(AND($L$5="sixth"),key!BR15,IF(AND($L$5="Seventh"),key!BR115,IF(AND($L$5="eighth"),key!BR215,"")))</f>
        <v/>
      </c>
      <c r="P83" s="93" t="str">
        <f>IF(AND($L$5="sixth"),key!BT15,IF(AND($L$5="Seventh"),key!BT115,IF(AND($L$5="eighth"),key!BT215,"")))</f>
        <v>B</v>
      </c>
      <c r="Q83" s="93">
        <f>IF(AND($L$5="sixth"),key!BU15,IF(AND($L$5="Seventh"),key!BU115,IF(AND($L$5="eighth"),key!BU215,"")))</f>
        <v>67</v>
      </c>
      <c r="R83" s="93" t="str">
        <f>IF(AND($L$5="sixth"),key!BV15,IF(AND($L$5="Seventh"),key!BV115,IF(AND($L$5="eighth"),key!BV215,"")))</f>
        <v/>
      </c>
      <c r="S83" s="93" t="str">
        <f>IF(AND($L$5="sixth"),key!BX15,IF(AND($L$5="Seventh"),key!BX115,IF(AND($L$5="eighth"),key!BX215,"")))</f>
        <v>B</v>
      </c>
      <c r="T83" s="93">
        <f>IF(AND($L$5="sixth"),key!BY15,IF(AND($L$5="Seventh"),key!BY115,IF(AND($L$5="eighth"),key!BY215,"")))</f>
        <v>126</v>
      </c>
      <c r="U83" s="93">
        <f>IF(AND($L$5="sixth"),key!BZ15,IF(AND($L$5="Seventh"),key!BZ115,IF(AND($L$5="eighth"),key!BZ215,"")))</f>
        <v>0</v>
      </c>
      <c r="V83" s="93">
        <f>IF(AND($L$5="sixth"),key!CA15,IF(AND($L$5="Seventh"),key!CA115,IF(AND($L$5="eighth"),key!CA215,"")))</f>
        <v>126</v>
      </c>
      <c r="W83" s="231" t="str">
        <f>IF(AND($L$5="sixth"),key!CB15,IF(AND($L$5="Seventh"),key!CB115,IF(AND($L$5="eighth"),key!CB215,"")))</f>
        <v>B</v>
      </c>
      <c r="X83" s="221">
        <v>40</v>
      </c>
      <c r="Y83" s="222" t="str">
        <f>IF(AND($L$5="sixth"),key!C48,IF(AND($L$5="Seventh"),key!C148,IF(AND($L$5="eighth"),key!C248,"")))</f>
        <v/>
      </c>
      <c r="Z83" s="222" t="str">
        <f>IF(AND($L$5="sixth"),key!D48,IF(AND($L$5="Seventh"),key!D148,IF(AND($L$5="eighth"),key!D248,"")))</f>
        <v/>
      </c>
      <c r="AA83" s="223" t="str">
        <f>IF(AND($L$5="sixth"),key!BD48,IF(AND($L$5="Seventh"),key!BD148,IF(AND($L$5="eighth"),key!BD248,"")))</f>
        <v/>
      </c>
      <c r="AB83" s="223" t="str">
        <f>IF(AND($L$5="sixth"),key!BE48,IF(AND($L$5="Seventh"),key!BE148,IF(AND($L$5="eighth"),key!BE248,"")))</f>
        <v/>
      </c>
      <c r="AC83" s="223" t="str">
        <f>IF(AND($L$5="sixth"),key!BF48,IF(AND($L$5="Seventh"),key!BF148,IF(AND($L$5="eighth"),key!BF248,"")))</f>
        <v/>
      </c>
      <c r="AD83" s="223" t="str">
        <f>IF(AND($L$5="sixth"),key!BH48,IF(AND($L$5="Seventh"),key!BH148,IF(AND($L$5="eighth"),key!BH248,"")))</f>
        <v/>
      </c>
      <c r="AE83" s="223" t="str">
        <f>IF(AND($L$5="sixth"),key!BI48,IF(AND($L$5="Seventh"),key!BI148,IF(AND($L$5="eighth"),key!BI248,"")))</f>
        <v/>
      </c>
      <c r="AF83" s="223" t="str">
        <f>IF(AND($L$5="sixth"),key!BJ48,IF(AND($L$5="Seventh"),key!BJ148,IF(AND($L$5="eighth"),key!BJ248,"")))</f>
        <v/>
      </c>
      <c r="AG83" s="223" t="str">
        <f>IF(AND($L$5="sixth"),key!BL48,IF(AND($L$5="Seventh"),key!BL148,IF(AND($L$5="eighth"),key!BL248,"")))</f>
        <v/>
      </c>
      <c r="AH83" s="223" t="str">
        <f>IF(AND($L$5="sixth"),key!BM48,IF(AND($L$5="Seventh"),key!BM148,IF(AND($L$5="eighth"),key!BM248,"")))</f>
        <v/>
      </c>
      <c r="AI83" s="223" t="str">
        <f>IF(AND($L$5="sixth"),key!BN48,IF(AND($L$5="Seventh"),key!BN148,IF(AND($L$5="eighth"),key!BN248,"")))</f>
        <v/>
      </c>
      <c r="AJ83" s="223" t="str">
        <f>IF(AND($L$5="sixth"),key!BP48,IF(AND($L$5="Seventh"),key!BP148,IF(AND($L$5="eighth"),key!BP248,"")))</f>
        <v/>
      </c>
      <c r="AK83" s="223" t="str">
        <f>IF(AND($L$5="sixth"),key!BQ48,IF(AND($L$5="Seventh"),key!BQ148,IF(AND($L$5="eighth"),key!BQ248,"")))</f>
        <v/>
      </c>
      <c r="AL83" s="223" t="str">
        <f>IF(AND($L$5="sixth"),key!BR48,IF(AND($L$5="Seventh"),key!BR148,IF(AND($L$5="eighth"),key!BR248,"")))</f>
        <v/>
      </c>
      <c r="AM83" s="223" t="str">
        <f>IF(AND($L$5="sixth"),key!BT48,IF(AND($L$5="Seventh"),key!BT148,IF(AND($L$5="eighth"),key!BT248,"")))</f>
        <v/>
      </c>
      <c r="AN83" s="223" t="str">
        <f>IF(AND($L$5="sixth"),key!BU48,IF(AND($L$5="Seventh"),key!BU148,IF(AND($L$5="eighth"),key!BU248,"")))</f>
        <v/>
      </c>
      <c r="AO83" s="223" t="str">
        <f>IF(AND($L$5="sixth"),key!BV48,IF(AND($L$5="Seventh"),key!BV148,IF(AND($L$5="eighth"),key!BV248,"")))</f>
        <v/>
      </c>
      <c r="AP83" s="223" t="str">
        <f>IF(AND($L$5="sixth"),key!BX48,IF(AND($L$5="Seventh"),key!BX148,IF(AND($L$5="eighth"),key!BX248,"")))</f>
        <v/>
      </c>
      <c r="AQ83" s="223" t="str">
        <f>IF(AND($L$5="sixth"),key!BY48,IF(AND($L$5="Seventh"),key!BY148,IF(AND($L$5="eighth"),key!BY248,"")))</f>
        <v/>
      </c>
      <c r="AR83" s="223" t="str">
        <f>IF(AND($L$5="sixth"),key!BZ48,IF(AND($L$5="Seventh"),key!BZ148,IF(AND($L$5="eighth"),key!BZ248,"")))</f>
        <v/>
      </c>
      <c r="AS83" s="223" t="str">
        <f>IF(AND($L$5="sixth"),key!CA48,IF(AND($L$5="Seventh"),key!CA148,IF(AND($L$5="eighth"),key!CA248,"")))</f>
        <v/>
      </c>
      <c r="AT83" s="224" t="str">
        <f>IF(AND($L$5="sixth"),key!CB48,IF(AND($L$5="Seventh"),key!CB148,IF(AND($L$5="eighth"),key!CB248,"")))</f>
        <v/>
      </c>
      <c r="AU83" s="225">
        <v>68</v>
      </c>
      <c r="AV83" s="226" t="str">
        <f>IF(AND($L$5="sixth"),key!C76,IF(AND($L$5="Seventh"),key!C176,IF(AND($L$5="eighth"),key!C276,"")))</f>
        <v/>
      </c>
      <c r="AW83" s="226" t="str">
        <f>IF(AND($L$5="sixth"),key!D76,IF(AND($L$5="Seventh"),key!D176,IF(AND($L$5="eighth"),key!D276,"")))</f>
        <v/>
      </c>
      <c r="AX83" s="223" t="str">
        <f>IF(AND($L$5="sixth"),key!BD76,IF(AND($L$5="Seventh"),key!BD176,IF(AND($L$5="eighth"),key!BD276,"")))</f>
        <v/>
      </c>
      <c r="AY83" s="223" t="str">
        <f>IF(AND($L$5="sixth"),key!BE76,IF(AND($L$5="Seventh"),key!BE176,IF(AND($L$5="eighth"),key!BE276,"")))</f>
        <v/>
      </c>
      <c r="AZ83" s="223" t="str">
        <f>IF(AND($L$5="sixth"),key!BF76,IF(AND($L$5="Seventh"),key!BF176,IF(AND($L$5="eighth"),key!BF276,"")))</f>
        <v/>
      </c>
      <c r="BA83" s="223" t="str">
        <f>IF(AND($L$5="sixth"),key!BH76,IF(AND($L$5="Seventh"),key!BH176,IF(AND($L$5="eighth"),key!BH276,"")))</f>
        <v/>
      </c>
      <c r="BB83" s="223" t="str">
        <f>IF(AND($L$5="sixth"),key!BI76,IF(AND($L$5="Seventh"),key!BI176,IF(AND($L$5="eighth"),key!BI276,"")))</f>
        <v/>
      </c>
      <c r="BC83" s="223" t="str">
        <f>IF(AND($L$5="sixth"),key!BJ76,IF(AND($L$5="Seventh"),key!BJ176,IF(AND($L$5="eighth"),key!BJ276,"")))</f>
        <v/>
      </c>
      <c r="BD83" s="223" t="str">
        <f>IF(AND($L$5="sixth"),key!BL76,IF(AND($L$5="Seventh"),key!BL176,IF(AND($L$5="eighth"),key!BL276,"")))</f>
        <v/>
      </c>
      <c r="BE83" s="223" t="str">
        <f>IF(AND($L$5="sixth"),key!BM76,IF(AND($L$5="Seventh"),key!BM176,IF(AND($L$5="eighth"),key!BM276,"")))</f>
        <v/>
      </c>
      <c r="BF83" s="223" t="str">
        <f>IF(AND($L$5="sixth"),key!BN76,IF(AND($L$5="Seventh"),key!BN176,IF(AND($L$5="eighth"),key!BN276,"")))</f>
        <v/>
      </c>
      <c r="BG83" s="223" t="str">
        <f>IF(AND($L$5="sixth"),key!BP76,IF(AND($L$5="Seventh"),key!BP176,IF(AND($L$5="eighth"),key!BP276,"")))</f>
        <v/>
      </c>
      <c r="BH83" s="223" t="str">
        <f>IF(AND($L$5="sixth"),key!BQ76,IF(AND($L$5="Seventh"),key!BQ176,IF(AND($L$5="eighth"),key!BQ276,"")))</f>
        <v/>
      </c>
      <c r="BI83" s="223" t="str">
        <f>IF(AND($L$5="sixth"),key!BR76,IF(AND($L$5="Seventh"),key!BR176,IF(AND($L$5="eighth"),key!BR276,"")))</f>
        <v/>
      </c>
      <c r="BJ83" s="223" t="str">
        <f>IF(AND($L$5="sixth"),key!BT76,IF(AND($L$5="Seventh"),key!BT176,IF(AND($L$5="eighth"),key!BT276,"")))</f>
        <v/>
      </c>
      <c r="BK83" s="223" t="str">
        <f>IF(AND($L$5="sixth"),key!BU76,IF(AND($L$5="Seventh"),key!BU176,IF(AND($L$5="eighth"),key!BU276,"")))</f>
        <v/>
      </c>
      <c r="BL83" s="223" t="str">
        <f>IF(AND($L$5="sixth"),key!BV76,IF(AND($L$5="Seventh"),key!BV176,IF(AND($L$5="eighth"),key!BV276,"")))</f>
        <v/>
      </c>
      <c r="BM83" s="223" t="str">
        <f>IF(AND($L$5="sixth"),key!BX76,IF(AND($L$5="Seventh"),key!BX176,IF(AND($L$5="eighth"),key!BX276,"")))</f>
        <v/>
      </c>
      <c r="BN83" s="223" t="str">
        <f>IF(AND($L$5="sixth"),key!BY76,IF(AND($L$5="Seventh"),key!BY176,IF(AND($L$5="eighth"),key!BY276,"")))</f>
        <v/>
      </c>
      <c r="BO83" s="223" t="str">
        <f>IF(AND($L$5="sixth"),key!BZ76,IF(AND($L$5="Seventh"),key!BZ176,IF(AND($L$5="eighth"),key!BZ276,"")))</f>
        <v/>
      </c>
      <c r="BP83" s="223" t="str">
        <f>IF(AND($L$5="sixth"),key!CA76,IF(AND($L$5="Seventh"),key!CA176,IF(AND($L$5="eighth"),key!CA276,"")))</f>
        <v/>
      </c>
      <c r="BQ83" s="224" t="str">
        <f>IF(AND($L$5="sixth"),key!CB76,IF(AND($L$5="Seventh"),key!CB176,IF(AND($L$5="eighth"),key!CB276,"")))</f>
        <v/>
      </c>
    </row>
    <row r="84" spans="1:91" ht="15" customHeight="1">
      <c r="A84" s="221">
        <v>8</v>
      </c>
      <c r="B84" s="98" t="str">
        <f>IF(AND($L$5="sixth"),key!C16,IF(AND($L$5="Seventh"),key!C116,IF(AND($L$5="eighth"),key!C216,"")))</f>
        <v>jktsUnz pkS/kjh</v>
      </c>
      <c r="C84" s="98" t="str">
        <f>IF(AND($L$5="sixth"),key!D16,IF(AND($L$5="Seventh"),key!D116,IF(AND($L$5="eighth"),key!D216,"")))</f>
        <v>x.ks'kjke</v>
      </c>
      <c r="D84" s="93" t="str">
        <f>IF(AND($L$5="sixth"),key!BD16,IF(AND($L$5="Seventh"),key!BD116,IF(AND($L$5="eighth"),key!BD216,"")))</f>
        <v>B</v>
      </c>
      <c r="E84" s="93">
        <f>IF(AND($L$5="sixth"),key!BE16,IF(AND($L$5="Seventh"),key!BE116,IF(AND($L$5="eighth"),key!BE216,"")))</f>
        <v>9</v>
      </c>
      <c r="F84" s="93" t="str">
        <f>IF(AND($L$5="sixth"),key!BF16,IF(AND($L$5="Seventh"),key!BF116,IF(AND($L$5="eighth"),key!BF216,"")))</f>
        <v/>
      </c>
      <c r="G84" s="93" t="str">
        <f>IF(AND($L$5="sixth"),key!BH16,IF(AND($L$5="Seventh"),key!BH116,IF(AND($L$5="eighth"),key!BH216,"")))</f>
        <v>A</v>
      </c>
      <c r="H84" s="93">
        <f>IF(AND($L$5="sixth"),key!BI16,IF(AND($L$5="Seventh"),key!BI116,IF(AND($L$5="eighth"),key!BI216,"")))</f>
        <v>7</v>
      </c>
      <c r="I84" s="93" t="str">
        <f>IF(AND($L$5="sixth"),key!BJ16,IF(AND($L$5="Seventh"),key!BJ116,IF(AND($L$5="eighth"),key!BJ216,"")))</f>
        <v/>
      </c>
      <c r="J84" s="93" t="str">
        <f>IF(AND($L$5="sixth"),key!BL16,IF(AND($L$5="Seventh"),key!BL116,IF(AND($L$5="eighth"),key!BL216,"")))</f>
        <v>B</v>
      </c>
      <c r="K84" s="93">
        <f>IF(AND($L$5="sixth"),key!BM16,IF(AND($L$5="Seventh"),key!BM116,IF(AND($L$5="eighth"),key!BM216,"")))</f>
        <v>44</v>
      </c>
      <c r="L84" s="93" t="str">
        <f>IF(AND($L$5="sixth"),key!BN16,IF(AND($L$5="Seventh"),key!BN116,IF(AND($L$5="eighth"),key!BN216,"")))</f>
        <v/>
      </c>
      <c r="M84" s="93" t="str">
        <f>IF(AND($L$5="sixth"),key!BP16,IF(AND($L$5="Seventh"),key!BP116,IF(AND($L$5="eighth"),key!BP216,"")))</f>
        <v>B</v>
      </c>
      <c r="N84" s="93">
        <f>IF(AND($L$5="sixth"),key!BQ16,IF(AND($L$5="Seventh"),key!BQ116,IF(AND($L$5="eighth"),key!BQ216,"")))</f>
        <v>7</v>
      </c>
      <c r="O84" s="93" t="str">
        <f>IF(AND($L$5="sixth"),key!BR16,IF(AND($L$5="Seventh"),key!BR116,IF(AND($L$5="eighth"),key!BR216,"")))</f>
        <v/>
      </c>
      <c r="P84" s="93" t="str">
        <f>IF(AND($L$5="sixth"),key!BT16,IF(AND($L$5="Seventh"),key!BT116,IF(AND($L$5="eighth"),key!BT216,"")))</f>
        <v>B</v>
      </c>
      <c r="Q84" s="93">
        <f>IF(AND($L$5="sixth"),key!BU16,IF(AND($L$5="Seventh"),key!BU116,IF(AND($L$5="eighth"),key!BU216,"")))</f>
        <v>65</v>
      </c>
      <c r="R84" s="93" t="str">
        <f>IF(AND($L$5="sixth"),key!BV16,IF(AND($L$5="Seventh"),key!BV116,IF(AND($L$5="eighth"),key!BV216,"")))</f>
        <v/>
      </c>
      <c r="S84" s="93" t="str">
        <f>IF(AND($L$5="sixth"),key!BX16,IF(AND($L$5="Seventh"),key!BX116,IF(AND($L$5="eighth"),key!BX216,"")))</f>
        <v>B</v>
      </c>
      <c r="T84" s="93">
        <f>IF(AND($L$5="sixth"),key!BY16,IF(AND($L$5="Seventh"),key!BY116,IF(AND($L$5="eighth"),key!BY216,"")))</f>
        <v>132</v>
      </c>
      <c r="U84" s="93">
        <f>IF(AND($L$5="sixth"),key!BZ16,IF(AND($L$5="Seventh"),key!BZ116,IF(AND($L$5="eighth"),key!BZ216,"")))</f>
        <v>0</v>
      </c>
      <c r="V84" s="93">
        <f>IF(AND($L$5="sixth"),key!CA16,IF(AND($L$5="Seventh"),key!CA116,IF(AND($L$5="eighth"),key!CA216,"")))</f>
        <v>132</v>
      </c>
      <c r="W84" s="231" t="str">
        <f>IF(AND($L$5="sixth"),key!CB16,IF(AND($L$5="Seventh"),key!CB116,IF(AND($L$5="eighth"),key!CB216,"")))</f>
        <v>B</v>
      </c>
      <c r="X84" s="221">
        <v>41</v>
      </c>
      <c r="Y84" s="222" t="str">
        <f>IF(AND($L$5="sixth"),key!C49,IF(AND($L$5="Seventh"),key!C149,IF(AND($L$5="eighth"),key!C249,"")))</f>
        <v/>
      </c>
      <c r="Z84" s="222" t="str">
        <f>IF(AND($L$5="sixth"),key!D49,IF(AND($L$5="Seventh"),key!D149,IF(AND($L$5="eighth"),key!D249,"")))</f>
        <v/>
      </c>
      <c r="AA84" s="223" t="str">
        <f>IF(AND($L$5="sixth"),key!BD49,IF(AND($L$5="Seventh"),key!BD149,IF(AND($L$5="eighth"),key!BD249,"")))</f>
        <v/>
      </c>
      <c r="AB84" s="223" t="str">
        <f>IF(AND($L$5="sixth"),key!BE49,IF(AND($L$5="Seventh"),key!BE149,IF(AND($L$5="eighth"),key!BE249,"")))</f>
        <v/>
      </c>
      <c r="AC84" s="223" t="str">
        <f>IF(AND($L$5="sixth"),key!BF49,IF(AND($L$5="Seventh"),key!BF149,IF(AND($L$5="eighth"),key!BF249,"")))</f>
        <v/>
      </c>
      <c r="AD84" s="223" t="str">
        <f>IF(AND($L$5="sixth"),key!BH49,IF(AND($L$5="Seventh"),key!BH149,IF(AND($L$5="eighth"),key!BH249,"")))</f>
        <v/>
      </c>
      <c r="AE84" s="223" t="str">
        <f>IF(AND($L$5="sixth"),key!BI49,IF(AND($L$5="Seventh"),key!BI149,IF(AND($L$5="eighth"),key!BI249,"")))</f>
        <v/>
      </c>
      <c r="AF84" s="223" t="str">
        <f>IF(AND($L$5="sixth"),key!BJ49,IF(AND($L$5="Seventh"),key!BJ149,IF(AND($L$5="eighth"),key!BJ249,"")))</f>
        <v/>
      </c>
      <c r="AG84" s="223" t="str">
        <f>IF(AND($L$5="sixth"),key!BL49,IF(AND($L$5="Seventh"),key!BL149,IF(AND($L$5="eighth"),key!BL249,"")))</f>
        <v/>
      </c>
      <c r="AH84" s="223" t="str">
        <f>IF(AND($L$5="sixth"),key!BM49,IF(AND($L$5="Seventh"),key!BM149,IF(AND($L$5="eighth"),key!BM249,"")))</f>
        <v/>
      </c>
      <c r="AI84" s="223" t="str">
        <f>IF(AND($L$5="sixth"),key!BN49,IF(AND($L$5="Seventh"),key!BN149,IF(AND($L$5="eighth"),key!BN249,"")))</f>
        <v/>
      </c>
      <c r="AJ84" s="223" t="str">
        <f>IF(AND($L$5="sixth"),key!BP49,IF(AND($L$5="Seventh"),key!BP149,IF(AND($L$5="eighth"),key!BP249,"")))</f>
        <v/>
      </c>
      <c r="AK84" s="223" t="str">
        <f>IF(AND($L$5="sixth"),key!BQ49,IF(AND($L$5="Seventh"),key!BQ149,IF(AND($L$5="eighth"),key!BQ249,"")))</f>
        <v/>
      </c>
      <c r="AL84" s="223" t="str">
        <f>IF(AND($L$5="sixth"),key!BR49,IF(AND($L$5="Seventh"),key!BR149,IF(AND($L$5="eighth"),key!BR249,"")))</f>
        <v/>
      </c>
      <c r="AM84" s="223" t="str">
        <f>IF(AND($L$5="sixth"),key!BT49,IF(AND($L$5="Seventh"),key!BT149,IF(AND($L$5="eighth"),key!BT249,"")))</f>
        <v/>
      </c>
      <c r="AN84" s="223" t="str">
        <f>IF(AND($L$5="sixth"),key!BU49,IF(AND($L$5="Seventh"),key!BU149,IF(AND($L$5="eighth"),key!BU249,"")))</f>
        <v/>
      </c>
      <c r="AO84" s="223" t="str">
        <f>IF(AND($L$5="sixth"),key!BV49,IF(AND($L$5="Seventh"),key!BV149,IF(AND($L$5="eighth"),key!BV249,"")))</f>
        <v/>
      </c>
      <c r="AP84" s="223" t="str">
        <f>IF(AND($L$5="sixth"),key!BX49,IF(AND($L$5="Seventh"),key!BX149,IF(AND($L$5="eighth"),key!BX249,"")))</f>
        <v/>
      </c>
      <c r="AQ84" s="223" t="str">
        <f>IF(AND($L$5="sixth"),key!BY49,IF(AND($L$5="Seventh"),key!BY149,IF(AND($L$5="eighth"),key!BY249,"")))</f>
        <v/>
      </c>
      <c r="AR84" s="223" t="str">
        <f>IF(AND($L$5="sixth"),key!BZ49,IF(AND($L$5="Seventh"),key!BZ149,IF(AND($L$5="eighth"),key!BZ249,"")))</f>
        <v/>
      </c>
      <c r="AS84" s="223" t="str">
        <f>IF(AND($L$5="sixth"),key!CA49,IF(AND($L$5="Seventh"),key!CA149,IF(AND($L$5="eighth"),key!CA249,"")))</f>
        <v/>
      </c>
      <c r="AT84" s="224" t="str">
        <f>IF(AND($L$5="sixth"),key!CB49,IF(AND($L$5="Seventh"),key!CB149,IF(AND($L$5="eighth"),key!CB249,"")))</f>
        <v/>
      </c>
      <c r="AU84" s="225">
        <v>69</v>
      </c>
      <c r="AV84" s="226" t="str">
        <f>IF(AND($L$5="sixth"),key!C77,IF(AND($L$5="Seventh"),key!C177,IF(AND($L$5="eighth"),key!C277,"")))</f>
        <v/>
      </c>
      <c r="AW84" s="226" t="str">
        <f>IF(AND($L$5="sixth"),key!D77,IF(AND($L$5="Seventh"),key!D177,IF(AND($L$5="eighth"),key!D277,"")))</f>
        <v/>
      </c>
      <c r="AX84" s="223" t="str">
        <f>IF(AND($L$5="sixth"),key!BD77,IF(AND($L$5="Seventh"),key!BD177,IF(AND($L$5="eighth"),key!BD277,"")))</f>
        <v/>
      </c>
      <c r="AY84" s="223" t="str">
        <f>IF(AND($L$5="sixth"),key!BE77,IF(AND($L$5="Seventh"),key!BE177,IF(AND($L$5="eighth"),key!BE277,"")))</f>
        <v/>
      </c>
      <c r="AZ84" s="223" t="str">
        <f>IF(AND($L$5="sixth"),key!BF77,IF(AND($L$5="Seventh"),key!BF177,IF(AND($L$5="eighth"),key!BF277,"")))</f>
        <v/>
      </c>
      <c r="BA84" s="223" t="str">
        <f>IF(AND($L$5="sixth"),key!BH77,IF(AND($L$5="Seventh"),key!BH177,IF(AND($L$5="eighth"),key!BH277,"")))</f>
        <v/>
      </c>
      <c r="BB84" s="223" t="str">
        <f>IF(AND($L$5="sixth"),key!BI77,IF(AND($L$5="Seventh"),key!BI177,IF(AND($L$5="eighth"),key!BI277,"")))</f>
        <v/>
      </c>
      <c r="BC84" s="223" t="str">
        <f>IF(AND($L$5="sixth"),key!BJ77,IF(AND($L$5="Seventh"),key!BJ177,IF(AND($L$5="eighth"),key!BJ277,"")))</f>
        <v/>
      </c>
      <c r="BD84" s="223" t="str">
        <f>IF(AND($L$5="sixth"),key!BL77,IF(AND($L$5="Seventh"),key!BL177,IF(AND($L$5="eighth"),key!BL277,"")))</f>
        <v/>
      </c>
      <c r="BE84" s="223" t="str">
        <f>IF(AND($L$5="sixth"),key!BM77,IF(AND($L$5="Seventh"),key!BM177,IF(AND($L$5="eighth"),key!BM277,"")))</f>
        <v/>
      </c>
      <c r="BF84" s="223" t="str">
        <f>IF(AND($L$5="sixth"),key!BN77,IF(AND($L$5="Seventh"),key!BN177,IF(AND($L$5="eighth"),key!BN277,"")))</f>
        <v/>
      </c>
      <c r="BG84" s="223" t="str">
        <f>IF(AND($L$5="sixth"),key!BP77,IF(AND($L$5="Seventh"),key!BP177,IF(AND($L$5="eighth"),key!BP277,"")))</f>
        <v/>
      </c>
      <c r="BH84" s="223" t="str">
        <f>IF(AND($L$5="sixth"),key!BQ77,IF(AND($L$5="Seventh"),key!BQ177,IF(AND($L$5="eighth"),key!BQ277,"")))</f>
        <v/>
      </c>
      <c r="BI84" s="223" t="str">
        <f>IF(AND($L$5="sixth"),key!BR77,IF(AND($L$5="Seventh"),key!BR177,IF(AND($L$5="eighth"),key!BR277,"")))</f>
        <v/>
      </c>
      <c r="BJ84" s="223" t="str">
        <f>IF(AND($L$5="sixth"),key!BT77,IF(AND($L$5="Seventh"),key!BT177,IF(AND($L$5="eighth"),key!BT277,"")))</f>
        <v/>
      </c>
      <c r="BK84" s="223" t="str">
        <f>IF(AND($L$5="sixth"),key!BU77,IF(AND($L$5="Seventh"),key!BU177,IF(AND($L$5="eighth"),key!BU277,"")))</f>
        <v/>
      </c>
      <c r="BL84" s="223" t="str">
        <f>IF(AND($L$5="sixth"),key!BV77,IF(AND($L$5="Seventh"),key!BV177,IF(AND($L$5="eighth"),key!BV277,"")))</f>
        <v/>
      </c>
      <c r="BM84" s="223" t="str">
        <f>IF(AND($L$5="sixth"),key!BX77,IF(AND($L$5="Seventh"),key!BX177,IF(AND($L$5="eighth"),key!BX277,"")))</f>
        <v/>
      </c>
      <c r="BN84" s="223" t="str">
        <f>IF(AND($L$5="sixth"),key!BY77,IF(AND($L$5="Seventh"),key!BY177,IF(AND($L$5="eighth"),key!BY277,"")))</f>
        <v/>
      </c>
      <c r="BO84" s="223" t="str">
        <f>IF(AND($L$5="sixth"),key!BZ77,IF(AND($L$5="Seventh"),key!BZ177,IF(AND($L$5="eighth"),key!BZ277,"")))</f>
        <v/>
      </c>
      <c r="BP84" s="223" t="str">
        <f>IF(AND($L$5="sixth"),key!CA77,IF(AND($L$5="Seventh"),key!CA177,IF(AND($L$5="eighth"),key!CA277,"")))</f>
        <v/>
      </c>
      <c r="BQ84" s="224" t="str">
        <f>IF(AND($L$5="sixth"),key!CB77,IF(AND($L$5="Seventh"),key!CB177,IF(AND($L$5="eighth"),key!CB277,"")))</f>
        <v/>
      </c>
      <c r="CM84" s="209" t="s">
        <v>85</v>
      </c>
    </row>
    <row r="85" spans="1:91" ht="15" customHeight="1">
      <c r="A85" s="221">
        <v>9</v>
      </c>
      <c r="B85" s="98" t="str">
        <f>IF(AND($L$5="sixth"),key!C17,IF(AND($L$5="Seventh"),key!C117,IF(AND($L$5="eighth"),key!C217,"")))</f>
        <v>fo'kukjke</v>
      </c>
      <c r="C85" s="98" t="str">
        <f>IF(AND($L$5="sixth"),key!D17,IF(AND($L$5="Seventh"),key!D117,IF(AND($L$5="eighth"),key!D217,"")))</f>
        <v>nqxkZjke</v>
      </c>
      <c r="D85" s="93" t="str">
        <f>IF(AND($L$5="sixth"),key!BD17,IF(AND($L$5="Seventh"),key!BD117,IF(AND($L$5="eighth"),key!BD217,"")))</f>
        <v>C</v>
      </c>
      <c r="E85" s="93">
        <f>IF(AND($L$5="sixth"),key!BE17,IF(AND($L$5="Seventh"),key!BE117,IF(AND($L$5="eighth"),key!BE217,"")))</f>
        <v>4</v>
      </c>
      <c r="F85" s="93" t="str">
        <f>IF(AND($L$5="sixth"),key!BF17,IF(AND($L$5="Seventh"),key!BF117,IF(AND($L$5="eighth"),key!BF217,"")))</f>
        <v/>
      </c>
      <c r="G85" s="93" t="str">
        <f>IF(AND($L$5="sixth"),key!BH17,IF(AND($L$5="Seventh"),key!BH117,IF(AND($L$5="eighth"),key!BH217,"")))</f>
        <v>D</v>
      </c>
      <c r="H85" s="93" t="str">
        <f>IF(AND($L$5="sixth"),key!BI17,IF(AND($L$5="Seventh"),key!BI117,IF(AND($L$5="eighth"),key!BI217,"")))</f>
        <v/>
      </c>
      <c r="I85" s="93" t="str">
        <f>IF(AND($L$5="sixth"),key!BJ17,IF(AND($L$5="Seventh"),key!BJ117,IF(AND($L$5="eighth"),key!BJ217,"")))</f>
        <v/>
      </c>
      <c r="J85" s="93" t="str">
        <f>IF(AND($L$5="sixth"),key!BL17,IF(AND($L$5="Seventh"),key!BL117,IF(AND($L$5="eighth"),key!BL217,"")))</f>
        <v/>
      </c>
      <c r="K85" s="93">
        <f>IF(AND($L$5="sixth"),key!BM17,IF(AND($L$5="Seventh"),key!BM117,IF(AND($L$5="eighth"),key!BM217,"")))</f>
        <v>16</v>
      </c>
      <c r="L85" s="93" t="str">
        <f>IF(AND($L$5="sixth"),key!BN17,IF(AND($L$5="Seventh"),key!BN117,IF(AND($L$5="eighth"),key!BN217,"")))</f>
        <v/>
      </c>
      <c r="M85" s="93" t="str">
        <f>IF(AND($L$5="sixth"),key!BP17,IF(AND($L$5="Seventh"),key!BP117,IF(AND($L$5="eighth"),key!BP217,"")))</f>
        <v>D</v>
      </c>
      <c r="N85" s="93">
        <f>IF(AND($L$5="sixth"),key!BQ17,IF(AND($L$5="Seventh"),key!BQ117,IF(AND($L$5="eighth"),key!BQ217,"")))</f>
        <v>5</v>
      </c>
      <c r="O85" s="93" t="str">
        <f>IF(AND($L$5="sixth"),key!BR17,IF(AND($L$5="Seventh"),key!BR117,IF(AND($L$5="eighth"),key!BR217,"")))</f>
        <v/>
      </c>
      <c r="P85" s="93" t="str">
        <f>IF(AND($L$5="sixth"),key!BT17,IF(AND($L$5="Seventh"),key!BT117,IF(AND($L$5="eighth"),key!BT217,"")))</f>
        <v>C</v>
      </c>
      <c r="Q85" s="93">
        <f>IF(AND($L$5="sixth"),key!BU17,IF(AND($L$5="Seventh"),key!BU117,IF(AND($L$5="eighth"),key!BU217,"")))</f>
        <v>38</v>
      </c>
      <c r="R85" s="93" t="str">
        <f>IF(AND($L$5="sixth"),key!BV17,IF(AND($L$5="Seventh"),key!BV117,IF(AND($L$5="eighth"),key!BV217,"")))</f>
        <v/>
      </c>
      <c r="S85" s="93" t="str">
        <f>IF(AND($L$5="sixth"),key!BX17,IF(AND($L$5="Seventh"),key!BX117,IF(AND($L$5="eighth"),key!BX217,"")))</f>
        <v>D</v>
      </c>
      <c r="T85" s="93">
        <f>IF(AND($L$5="sixth"),key!BY17,IF(AND($L$5="Seventh"),key!BY117,IF(AND($L$5="eighth"),key!BY217,"")))</f>
        <v>63</v>
      </c>
      <c r="U85" s="93">
        <f>IF(AND($L$5="sixth"),key!BZ17,IF(AND($L$5="Seventh"),key!BZ117,IF(AND($L$5="eighth"),key!BZ217,"")))</f>
        <v>0</v>
      </c>
      <c r="V85" s="93">
        <f>IF(AND($L$5="sixth"),key!CA17,IF(AND($L$5="Seventh"),key!CA117,IF(AND($L$5="eighth"),key!CA217,"")))</f>
        <v>63</v>
      </c>
      <c r="W85" s="231" t="str">
        <f>IF(AND($L$5="sixth"),key!CB17,IF(AND($L$5="Seventh"),key!CB117,IF(AND($L$5="eighth"),key!CB217,"")))</f>
        <v>D</v>
      </c>
      <c r="X85" s="221">
        <v>42</v>
      </c>
      <c r="Y85" s="222" t="str">
        <f>IF(AND($L$5="sixth"),key!C50,IF(AND($L$5="Seventh"),key!C150,IF(AND($L$5="eighth"),key!C250,"")))</f>
        <v/>
      </c>
      <c r="Z85" s="222" t="str">
        <f>IF(AND($L$5="sixth"),key!D50,IF(AND($L$5="Seventh"),key!D150,IF(AND($L$5="eighth"),key!D250,"")))</f>
        <v/>
      </c>
      <c r="AA85" s="223" t="str">
        <f>IF(AND($L$5="sixth"),key!BD50,IF(AND($L$5="Seventh"),key!BD150,IF(AND($L$5="eighth"),key!BD250,"")))</f>
        <v/>
      </c>
      <c r="AB85" s="223" t="str">
        <f>IF(AND($L$5="sixth"),key!BE50,IF(AND($L$5="Seventh"),key!BE150,IF(AND($L$5="eighth"),key!BE250,"")))</f>
        <v/>
      </c>
      <c r="AC85" s="223" t="str">
        <f>IF(AND($L$5="sixth"),key!BF50,IF(AND($L$5="Seventh"),key!BF150,IF(AND($L$5="eighth"),key!BF250,"")))</f>
        <v/>
      </c>
      <c r="AD85" s="223" t="str">
        <f>IF(AND($L$5="sixth"),key!BH50,IF(AND($L$5="Seventh"),key!BH150,IF(AND($L$5="eighth"),key!BH250,"")))</f>
        <v/>
      </c>
      <c r="AE85" s="223" t="str">
        <f>IF(AND($L$5="sixth"),key!BI50,IF(AND($L$5="Seventh"),key!BI150,IF(AND($L$5="eighth"),key!BI250,"")))</f>
        <v/>
      </c>
      <c r="AF85" s="223" t="str">
        <f>IF(AND($L$5="sixth"),key!BJ50,IF(AND($L$5="Seventh"),key!BJ150,IF(AND($L$5="eighth"),key!BJ250,"")))</f>
        <v/>
      </c>
      <c r="AG85" s="223" t="str">
        <f>IF(AND($L$5="sixth"),key!BL50,IF(AND($L$5="Seventh"),key!BL150,IF(AND($L$5="eighth"),key!BL250,"")))</f>
        <v/>
      </c>
      <c r="AH85" s="223" t="str">
        <f>IF(AND($L$5="sixth"),key!BM50,IF(AND($L$5="Seventh"),key!BM150,IF(AND($L$5="eighth"),key!BM250,"")))</f>
        <v/>
      </c>
      <c r="AI85" s="223" t="str">
        <f>IF(AND($L$5="sixth"),key!BN50,IF(AND($L$5="Seventh"),key!BN150,IF(AND($L$5="eighth"),key!BN250,"")))</f>
        <v/>
      </c>
      <c r="AJ85" s="223" t="str">
        <f>IF(AND($L$5="sixth"),key!BP50,IF(AND($L$5="Seventh"),key!BP150,IF(AND($L$5="eighth"),key!BP250,"")))</f>
        <v/>
      </c>
      <c r="AK85" s="223" t="str">
        <f>IF(AND($L$5="sixth"),key!BQ50,IF(AND($L$5="Seventh"),key!BQ150,IF(AND($L$5="eighth"),key!BQ250,"")))</f>
        <v/>
      </c>
      <c r="AL85" s="223" t="str">
        <f>IF(AND($L$5="sixth"),key!BR50,IF(AND($L$5="Seventh"),key!BR150,IF(AND($L$5="eighth"),key!BR250,"")))</f>
        <v/>
      </c>
      <c r="AM85" s="223" t="str">
        <f>IF(AND($L$5="sixth"),key!BT50,IF(AND($L$5="Seventh"),key!BT150,IF(AND($L$5="eighth"),key!BT250,"")))</f>
        <v/>
      </c>
      <c r="AN85" s="223" t="str">
        <f>IF(AND($L$5="sixth"),key!BU50,IF(AND($L$5="Seventh"),key!BU150,IF(AND($L$5="eighth"),key!BU250,"")))</f>
        <v/>
      </c>
      <c r="AO85" s="223" t="str">
        <f>IF(AND($L$5="sixth"),key!BV50,IF(AND($L$5="Seventh"),key!BV150,IF(AND($L$5="eighth"),key!BV250,"")))</f>
        <v/>
      </c>
      <c r="AP85" s="223" t="str">
        <f>IF(AND($L$5="sixth"),key!BX50,IF(AND($L$5="Seventh"),key!BX150,IF(AND($L$5="eighth"),key!BX250,"")))</f>
        <v/>
      </c>
      <c r="AQ85" s="223" t="str">
        <f>IF(AND($L$5="sixth"),key!BY50,IF(AND($L$5="Seventh"),key!BY150,IF(AND($L$5="eighth"),key!BY250,"")))</f>
        <v/>
      </c>
      <c r="AR85" s="223" t="str">
        <f>IF(AND($L$5="sixth"),key!BZ50,IF(AND($L$5="Seventh"),key!BZ150,IF(AND($L$5="eighth"),key!BZ250,"")))</f>
        <v/>
      </c>
      <c r="AS85" s="223" t="str">
        <f>IF(AND($L$5="sixth"),key!CA50,IF(AND($L$5="Seventh"),key!CA150,IF(AND($L$5="eighth"),key!CA250,"")))</f>
        <v/>
      </c>
      <c r="AT85" s="224" t="str">
        <f>IF(AND($L$5="sixth"),key!CB50,IF(AND($L$5="Seventh"),key!CB150,IF(AND($L$5="eighth"),key!CB250,"")))</f>
        <v/>
      </c>
      <c r="AU85" s="225">
        <v>70</v>
      </c>
      <c r="AV85" s="226" t="str">
        <f>IF(AND($L$5="sixth"),key!C78,IF(AND($L$5="Seventh"),key!C178,IF(AND($L$5="eighth"),key!C278,"")))</f>
        <v/>
      </c>
      <c r="AW85" s="226" t="str">
        <f>IF(AND($L$5="sixth"),key!D78,IF(AND($L$5="Seventh"),key!D178,IF(AND($L$5="eighth"),key!D278,"")))</f>
        <v/>
      </c>
      <c r="AX85" s="223" t="str">
        <f>IF(AND($L$5="sixth"),key!BD78,IF(AND($L$5="Seventh"),key!BD178,IF(AND($L$5="eighth"),key!BD278,"")))</f>
        <v/>
      </c>
      <c r="AY85" s="223" t="str">
        <f>IF(AND($L$5="sixth"),key!BE78,IF(AND($L$5="Seventh"),key!BE178,IF(AND($L$5="eighth"),key!BE278,"")))</f>
        <v/>
      </c>
      <c r="AZ85" s="223" t="str">
        <f>IF(AND($L$5="sixth"),key!BF78,IF(AND($L$5="Seventh"),key!BF178,IF(AND($L$5="eighth"),key!BF278,"")))</f>
        <v/>
      </c>
      <c r="BA85" s="223" t="str">
        <f>IF(AND($L$5="sixth"),key!BH78,IF(AND($L$5="Seventh"),key!BH178,IF(AND($L$5="eighth"),key!BH278,"")))</f>
        <v/>
      </c>
      <c r="BB85" s="223" t="str">
        <f>IF(AND($L$5="sixth"),key!BI78,IF(AND($L$5="Seventh"),key!BI178,IF(AND($L$5="eighth"),key!BI278,"")))</f>
        <v/>
      </c>
      <c r="BC85" s="223" t="str">
        <f>IF(AND($L$5="sixth"),key!BJ78,IF(AND($L$5="Seventh"),key!BJ178,IF(AND($L$5="eighth"),key!BJ278,"")))</f>
        <v/>
      </c>
      <c r="BD85" s="223" t="str">
        <f>IF(AND($L$5="sixth"),key!BL78,IF(AND($L$5="Seventh"),key!BL178,IF(AND($L$5="eighth"),key!BL278,"")))</f>
        <v/>
      </c>
      <c r="BE85" s="223" t="str">
        <f>IF(AND($L$5="sixth"),key!BM78,IF(AND($L$5="Seventh"),key!BM178,IF(AND($L$5="eighth"),key!BM278,"")))</f>
        <v/>
      </c>
      <c r="BF85" s="223" t="str">
        <f>IF(AND($L$5="sixth"),key!BN78,IF(AND($L$5="Seventh"),key!BN178,IF(AND($L$5="eighth"),key!BN278,"")))</f>
        <v/>
      </c>
      <c r="BG85" s="223" t="str">
        <f>IF(AND($L$5="sixth"),key!BP78,IF(AND($L$5="Seventh"),key!BP178,IF(AND($L$5="eighth"),key!BP278,"")))</f>
        <v/>
      </c>
      <c r="BH85" s="223" t="str">
        <f>IF(AND($L$5="sixth"),key!BQ78,IF(AND($L$5="Seventh"),key!BQ178,IF(AND($L$5="eighth"),key!BQ278,"")))</f>
        <v/>
      </c>
      <c r="BI85" s="223" t="str">
        <f>IF(AND($L$5="sixth"),key!BR78,IF(AND($L$5="Seventh"),key!BR178,IF(AND($L$5="eighth"),key!BR278,"")))</f>
        <v/>
      </c>
      <c r="BJ85" s="223" t="str">
        <f>IF(AND($L$5="sixth"),key!BT78,IF(AND($L$5="Seventh"),key!BT178,IF(AND($L$5="eighth"),key!BT278,"")))</f>
        <v/>
      </c>
      <c r="BK85" s="223" t="str">
        <f>IF(AND($L$5="sixth"),key!BU78,IF(AND($L$5="Seventh"),key!BU178,IF(AND($L$5="eighth"),key!BU278,"")))</f>
        <v/>
      </c>
      <c r="BL85" s="223" t="str">
        <f>IF(AND($L$5="sixth"),key!BV78,IF(AND($L$5="Seventh"),key!BV178,IF(AND($L$5="eighth"),key!BV278,"")))</f>
        <v/>
      </c>
      <c r="BM85" s="223" t="str">
        <f>IF(AND($L$5="sixth"),key!BX78,IF(AND($L$5="Seventh"),key!BX178,IF(AND($L$5="eighth"),key!BX278,"")))</f>
        <v/>
      </c>
      <c r="BN85" s="223" t="str">
        <f>IF(AND($L$5="sixth"),key!BY78,IF(AND($L$5="Seventh"),key!BY178,IF(AND($L$5="eighth"),key!BY278,"")))</f>
        <v/>
      </c>
      <c r="BO85" s="223" t="str">
        <f>IF(AND($L$5="sixth"),key!BZ78,IF(AND($L$5="Seventh"),key!BZ178,IF(AND($L$5="eighth"),key!BZ278,"")))</f>
        <v/>
      </c>
      <c r="BP85" s="223" t="str">
        <f>IF(AND($L$5="sixth"),key!CA78,IF(AND($L$5="Seventh"),key!CA178,IF(AND($L$5="eighth"),key!CA278,"")))</f>
        <v/>
      </c>
      <c r="BQ85" s="224" t="str">
        <f>IF(AND($L$5="sixth"),key!CB78,IF(AND($L$5="Seventh"),key!CB178,IF(AND($L$5="eighth"),key!CB278,"")))</f>
        <v/>
      </c>
      <c r="CM85" s="209" t="s">
        <v>86</v>
      </c>
    </row>
    <row r="86" spans="1:91" ht="15" customHeight="1">
      <c r="A86" s="221">
        <v>10</v>
      </c>
      <c r="B86" s="98" t="str">
        <f>IF(AND($L$5="sixth"),key!C18,IF(AND($L$5="Seventh"),key!C118,IF(AND($L$5="eighth"),key!C218,"")))</f>
        <v/>
      </c>
      <c r="C86" s="98" t="str">
        <f>IF(AND($L$5="sixth"),key!D18,IF(AND($L$5="Seventh"),key!D118,IF(AND($L$5="eighth"),key!D218,"")))</f>
        <v/>
      </c>
      <c r="D86" s="93" t="str">
        <f>IF(AND($L$5="sixth"),key!BD18,IF(AND($L$5="Seventh"),key!BD118,IF(AND($L$5="eighth"),key!BD218,"")))</f>
        <v>A</v>
      </c>
      <c r="E86" s="93">
        <f>IF(AND($L$5="sixth"),key!BE18,IF(AND($L$5="Seventh"),key!BE118,IF(AND($L$5="eighth"),key!BE218,"")))</f>
        <v>10</v>
      </c>
      <c r="F86" s="93" t="str">
        <f>IF(AND($L$5="sixth"),key!BF18,IF(AND($L$5="Seventh"),key!BF118,IF(AND($L$5="eighth"),key!BF218,"")))</f>
        <v/>
      </c>
      <c r="G86" s="93" t="str">
        <f>IF(AND($L$5="sixth"),key!BH18,IF(AND($L$5="Seventh"),key!BH118,IF(AND($L$5="eighth"),key!BH218,"")))</f>
        <v/>
      </c>
      <c r="H86" s="93">
        <f>IF(AND($L$5="sixth"),key!BI18,IF(AND($L$5="Seventh"),key!BI118,IF(AND($L$5="eighth"),key!BI218,"")))</f>
        <v>9</v>
      </c>
      <c r="I86" s="93" t="str">
        <f>IF(AND($L$5="sixth"),key!BJ18,IF(AND($L$5="Seventh"),key!BJ118,IF(AND($L$5="eighth"),key!BJ218,"")))</f>
        <v/>
      </c>
      <c r="J86" s="93" t="str">
        <f>IF(AND($L$5="sixth"),key!BL18,IF(AND($L$5="Seventh"),key!BL118,IF(AND($L$5="eighth"),key!BL218,"")))</f>
        <v/>
      </c>
      <c r="K86" s="93">
        <f>IF(AND($L$5="sixth"),key!BM18,IF(AND($L$5="Seventh"),key!BM118,IF(AND($L$5="eighth"),key!BM218,"")))</f>
        <v>57</v>
      </c>
      <c r="L86" s="93" t="str">
        <f>IF(AND($L$5="sixth"),key!BN18,IF(AND($L$5="Seventh"),key!BN118,IF(AND($L$5="eighth"),key!BN218,"")))</f>
        <v/>
      </c>
      <c r="M86" s="93" t="str">
        <f>IF(AND($L$5="sixth"),key!BP18,IF(AND($L$5="Seventh"),key!BP118,IF(AND($L$5="eighth"),key!BP218,"")))</f>
        <v/>
      </c>
      <c r="N86" s="93">
        <f>IF(AND($L$5="sixth"),key!BQ18,IF(AND($L$5="Seventh"),key!BQ118,IF(AND($L$5="eighth"),key!BQ218,"")))</f>
        <v>10</v>
      </c>
      <c r="O86" s="93" t="str">
        <f>IF(AND($L$5="sixth"),key!BR18,IF(AND($L$5="Seventh"),key!BR118,IF(AND($L$5="eighth"),key!BR218,"")))</f>
        <v/>
      </c>
      <c r="P86" s="93" t="str">
        <f>IF(AND($L$5="sixth"),key!BT18,IF(AND($L$5="Seventh"),key!BT118,IF(AND($L$5="eighth"),key!BT218,"")))</f>
        <v/>
      </c>
      <c r="Q86" s="93">
        <f>IF(AND($L$5="sixth"),key!BU18,IF(AND($L$5="Seventh"),key!BU118,IF(AND($L$5="eighth"),key!BU218,"")))</f>
        <v>72</v>
      </c>
      <c r="R86" s="93" t="str">
        <f>IF(AND($L$5="sixth"),key!BV18,IF(AND($L$5="Seventh"),key!BV118,IF(AND($L$5="eighth"),key!BV218,"")))</f>
        <v/>
      </c>
      <c r="S86" s="93" t="str">
        <f>IF(AND($L$5="sixth"),key!BX18,IF(AND($L$5="Seventh"),key!BX118,IF(AND($L$5="eighth"),key!BX218,"")))</f>
        <v/>
      </c>
      <c r="T86" s="93" t="str">
        <f>IF(AND($L$5="sixth"),key!BY18,IF(AND($L$5="Seventh"),key!BY118,IF(AND($L$5="eighth"),key!BY218,"")))</f>
        <v/>
      </c>
      <c r="U86" s="93" t="str">
        <f>IF(AND($L$5="sixth"),key!BZ18,IF(AND($L$5="Seventh"),key!BZ118,IF(AND($L$5="eighth"),key!BZ218,"")))</f>
        <v/>
      </c>
      <c r="V86" s="93" t="str">
        <f>IF(AND($L$5="sixth"),key!CA18,IF(AND($L$5="Seventh"),key!CA118,IF(AND($L$5="eighth"),key!CA218,"")))</f>
        <v/>
      </c>
      <c r="W86" s="231" t="str">
        <f>IF(AND($L$5="sixth"),key!CB18,IF(AND($L$5="Seventh"),key!CB118,IF(AND($L$5="eighth"),key!CB218,"")))</f>
        <v/>
      </c>
      <c r="X86" s="221">
        <v>43</v>
      </c>
      <c r="Y86" s="222" t="str">
        <f>IF(AND($L$5="sixth"),key!C51,IF(AND($L$5="Seventh"),key!C151,IF(AND($L$5="eighth"),key!C251,"")))</f>
        <v/>
      </c>
      <c r="Z86" s="222" t="str">
        <f>IF(AND($L$5="sixth"),key!D51,IF(AND($L$5="Seventh"),key!D151,IF(AND($L$5="eighth"),key!D251,"")))</f>
        <v/>
      </c>
      <c r="AA86" s="223" t="str">
        <f>IF(AND($L$5="sixth"),key!BD51,IF(AND($L$5="Seventh"),key!BD151,IF(AND($L$5="eighth"),key!BD251,"")))</f>
        <v/>
      </c>
      <c r="AB86" s="223" t="str">
        <f>IF(AND($L$5="sixth"),key!BE51,IF(AND($L$5="Seventh"),key!BE151,IF(AND($L$5="eighth"),key!BE251,"")))</f>
        <v/>
      </c>
      <c r="AC86" s="223" t="str">
        <f>IF(AND($L$5="sixth"),key!BF51,IF(AND($L$5="Seventh"),key!BF151,IF(AND($L$5="eighth"),key!BF251,"")))</f>
        <v/>
      </c>
      <c r="AD86" s="223" t="str">
        <f>IF(AND($L$5="sixth"),key!BH51,IF(AND($L$5="Seventh"),key!BH151,IF(AND($L$5="eighth"),key!BH251,"")))</f>
        <v/>
      </c>
      <c r="AE86" s="223" t="str">
        <f>IF(AND($L$5="sixth"),key!BI51,IF(AND($L$5="Seventh"),key!BI151,IF(AND($L$5="eighth"),key!BI251,"")))</f>
        <v/>
      </c>
      <c r="AF86" s="223" t="str">
        <f>IF(AND($L$5="sixth"),key!BJ51,IF(AND($L$5="Seventh"),key!BJ151,IF(AND($L$5="eighth"),key!BJ251,"")))</f>
        <v/>
      </c>
      <c r="AG86" s="223" t="str">
        <f>IF(AND($L$5="sixth"),key!BL51,IF(AND($L$5="Seventh"),key!BL151,IF(AND($L$5="eighth"),key!BL251,"")))</f>
        <v/>
      </c>
      <c r="AH86" s="223" t="str">
        <f>IF(AND($L$5="sixth"),key!BM51,IF(AND($L$5="Seventh"),key!BM151,IF(AND($L$5="eighth"),key!BM251,"")))</f>
        <v/>
      </c>
      <c r="AI86" s="223" t="str">
        <f>IF(AND($L$5="sixth"),key!BN51,IF(AND($L$5="Seventh"),key!BN151,IF(AND($L$5="eighth"),key!BN251,"")))</f>
        <v/>
      </c>
      <c r="AJ86" s="223" t="str">
        <f>IF(AND($L$5="sixth"),key!BP51,IF(AND($L$5="Seventh"),key!BP151,IF(AND($L$5="eighth"),key!BP251,"")))</f>
        <v/>
      </c>
      <c r="AK86" s="223" t="str">
        <f>IF(AND($L$5="sixth"),key!BQ51,IF(AND($L$5="Seventh"),key!BQ151,IF(AND($L$5="eighth"),key!BQ251,"")))</f>
        <v/>
      </c>
      <c r="AL86" s="223" t="str">
        <f>IF(AND($L$5="sixth"),key!BR51,IF(AND($L$5="Seventh"),key!BR151,IF(AND($L$5="eighth"),key!BR251,"")))</f>
        <v/>
      </c>
      <c r="AM86" s="223" t="str">
        <f>IF(AND($L$5="sixth"),key!BT51,IF(AND($L$5="Seventh"),key!BT151,IF(AND($L$5="eighth"),key!BT251,"")))</f>
        <v/>
      </c>
      <c r="AN86" s="223" t="str">
        <f>IF(AND($L$5="sixth"),key!BU51,IF(AND($L$5="Seventh"),key!BU151,IF(AND($L$5="eighth"),key!BU251,"")))</f>
        <v/>
      </c>
      <c r="AO86" s="223" t="str">
        <f>IF(AND($L$5="sixth"),key!BV51,IF(AND($L$5="Seventh"),key!BV151,IF(AND($L$5="eighth"),key!BV251,"")))</f>
        <v/>
      </c>
      <c r="AP86" s="223" t="str">
        <f>IF(AND($L$5="sixth"),key!BX51,IF(AND($L$5="Seventh"),key!BX151,IF(AND($L$5="eighth"),key!BX251,"")))</f>
        <v/>
      </c>
      <c r="AQ86" s="223" t="str">
        <f>IF(AND($L$5="sixth"),key!BY51,IF(AND($L$5="Seventh"),key!BY151,IF(AND($L$5="eighth"),key!BY251,"")))</f>
        <v/>
      </c>
      <c r="AR86" s="223" t="str">
        <f>IF(AND($L$5="sixth"),key!BZ51,IF(AND($L$5="Seventh"),key!BZ151,IF(AND($L$5="eighth"),key!BZ251,"")))</f>
        <v/>
      </c>
      <c r="AS86" s="223" t="str">
        <f>IF(AND($L$5="sixth"),key!CA51,IF(AND($L$5="Seventh"),key!CA151,IF(AND($L$5="eighth"),key!CA251,"")))</f>
        <v/>
      </c>
      <c r="AT86" s="224" t="str">
        <f>IF(AND($L$5="sixth"),key!CB51,IF(AND($L$5="Seventh"),key!CB151,IF(AND($L$5="eighth"),key!CB251,"")))</f>
        <v/>
      </c>
      <c r="AU86" s="225">
        <v>71</v>
      </c>
      <c r="AV86" s="226" t="str">
        <f>IF(AND($L$5="sixth"),key!C79,IF(AND($L$5="Seventh"),key!C179,IF(AND($L$5="eighth"),key!C279,"")))</f>
        <v/>
      </c>
      <c r="AW86" s="226" t="str">
        <f>IF(AND($L$5="sixth"),key!D79,IF(AND($L$5="Seventh"),key!D179,IF(AND($L$5="eighth"),key!D279,"")))</f>
        <v/>
      </c>
      <c r="AX86" s="223" t="str">
        <f>IF(AND($L$5="sixth"),key!BD79,IF(AND($L$5="Seventh"),key!BD179,IF(AND($L$5="eighth"),key!BD279,"")))</f>
        <v/>
      </c>
      <c r="AY86" s="223" t="str">
        <f>IF(AND($L$5="sixth"),key!BE79,IF(AND($L$5="Seventh"),key!BE179,IF(AND($L$5="eighth"),key!BE279,"")))</f>
        <v/>
      </c>
      <c r="AZ86" s="223" t="str">
        <f>IF(AND($L$5="sixth"),key!BF79,IF(AND($L$5="Seventh"),key!BF179,IF(AND($L$5="eighth"),key!BF279,"")))</f>
        <v/>
      </c>
      <c r="BA86" s="223" t="str">
        <f>IF(AND($L$5="sixth"),key!BH79,IF(AND($L$5="Seventh"),key!BH179,IF(AND($L$5="eighth"),key!BH279,"")))</f>
        <v/>
      </c>
      <c r="BB86" s="223" t="str">
        <f>IF(AND($L$5="sixth"),key!BI79,IF(AND($L$5="Seventh"),key!BI179,IF(AND($L$5="eighth"),key!BI279,"")))</f>
        <v/>
      </c>
      <c r="BC86" s="223" t="str">
        <f>IF(AND($L$5="sixth"),key!BJ79,IF(AND($L$5="Seventh"),key!BJ179,IF(AND($L$5="eighth"),key!BJ279,"")))</f>
        <v/>
      </c>
      <c r="BD86" s="223" t="str">
        <f>IF(AND($L$5="sixth"),key!BL79,IF(AND($L$5="Seventh"),key!BL179,IF(AND($L$5="eighth"),key!BL279,"")))</f>
        <v/>
      </c>
      <c r="BE86" s="223" t="str">
        <f>IF(AND($L$5="sixth"),key!BM79,IF(AND($L$5="Seventh"),key!BM179,IF(AND($L$5="eighth"),key!BM279,"")))</f>
        <v/>
      </c>
      <c r="BF86" s="223" t="str">
        <f>IF(AND($L$5="sixth"),key!BN79,IF(AND($L$5="Seventh"),key!BN179,IF(AND($L$5="eighth"),key!BN279,"")))</f>
        <v/>
      </c>
      <c r="BG86" s="223" t="str">
        <f>IF(AND($L$5="sixth"),key!BP79,IF(AND($L$5="Seventh"),key!BP179,IF(AND($L$5="eighth"),key!BP279,"")))</f>
        <v/>
      </c>
      <c r="BH86" s="223" t="str">
        <f>IF(AND($L$5="sixth"),key!BQ79,IF(AND($L$5="Seventh"),key!BQ179,IF(AND($L$5="eighth"),key!BQ279,"")))</f>
        <v/>
      </c>
      <c r="BI86" s="223" t="str">
        <f>IF(AND($L$5="sixth"),key!BR79,IF(AND($L$5="Seventh"),key!BR179,IF(AND($L$5="eighth"),key!BR279,"")))</f>
        <v/>
      </c>
      <c r="BJ86" s="223" t="str">
        <f>IF(AND($L$5="sixth"),key!BT79,IF(AND($L$5="Seventh"),key!BT179,IF(AND($L$5="eighth"),key!BT279,"")))</f>
        <v/>
      </c>
      <c r="BK86" s="223" t="str">
        <f>IF(AND($L$5="sixth"),key!BU79,IF(AND($L$5="Seventh"),key!BU179,IF(AND($L$5="eighth"),key!BU279,"")))</f>
        <v/>
      </c>
      <c r="BL86" s="223" t="str">
        <f>IF(AND($L$5="sixth"),key!BV79,IF(AND($L$5="Seventh"),key!BV179,IF(AND($L$5="eighth"),key!BV279,"")))</f>
        <v/>
      </c>
      <c r="BM86" s="223" t="str">
        <f>IF(AND($L$5="sixth"),key!BX79,IF(AND($L$5="Seventh"),key!BX179,IF(AND($L$5="eighth"),key!BX279,"")))</f>
        <v/>
      </c>
      <c r="BN86" s="223" t="str">
        <f>IF(AND($L$5="sixth"),key!BY79,IF(AND($L$5="Seventh"),key!BY179,IF(AND($L$5="eighth"),key!BY279,"")))</f>
        <v/>
      </c>
      <c r="BO86" s="223" t="str">
        <f>IF(AND($L$5="sixth"),key!BZ79,IF(AND($L$5="Seventh"),key!BZ179,IF(AND($L$5="eighth"),key!BZ279,"")))</f>
        <v/>
      </c>
      <c r="BP86" s="223" t="str">
        <f>IF(AND($L$5="sixth"),key!CA79,IF(AND($L$5="Seventh"),key!CA179,IF(AND($L$5="eighth"),key!CA279,"")))</f>
        <v/>
      </c>
      <c r="BQ86" s="224" t="str">
        <f>IF(AND($L$5="sixth"),key!CB79,IF(AND($L$5="Seventh"),key!CB179,IF(AND($L$5="eighth"),key!CB279,"")))</f>
        <v/>
      </c>
      <c r="CM86" s="209" t="s">
        <v>87</v>
      </c>
    </row>
    <row r="87" spans="1:91" ht="15" customHeight="1">
      <c r="A87" s="221">
        <v>11</v>
      </c>
      <c r="B87" s="98" t="str">
        <f>IF(AND($L$5="sixth"),key!C19,IF(AND($L$5="Seventh"),key!C119,IF(AND($L$5="eighth"),key!C219,"")))</f>
        <v/>
      </c>
      <c r="C87" s="98" t="str">
        <f>IF(AND($L$5="sixth"),key!D19,IF(AND($L$5="Seventh"),key!D119,IF(AND($L$5="eighth"),key!D219,"")))</f>
        <v/>
      </c>
      <c r="D87" s="93" t="str">
        <f>IF(AND($L$5="sixth"),key!BD19,IF(AND($L$5="Seventh"),key!BD119,IF(AND($L$5="eighth"),key!BD219,"")))</f>
        <v>C</v>
      </c>
      <c r="E87" s="93">
        <f>IF(AND($L$5="sixth"),key!BE19,IF(AND($L$5="Seventh"),key!BE119,IF(AND($L$5="eighth"),key!BE219,"")))</f>
        <v>5</v>
      </c>
      <c r="F87" s="93" t="str">
        <f>IF(AND($L$5="sixth"),key!BF19,IF(AND($L$5="Seventh"),key!BF119,IF(AND($L$5="eighth"),key!BF219,"")))</f>
        <v/>
      </c>
      <c r="G87" s="93" t="str">
        <f>IF(AND($L$5="sixth"),key!BH19,IF(AND($L$5="Seventh"),key!BH119,IF(AND($L$5="eighth"),key!BH219,"")))</f>
        <v/>
      </c>
      <c r="H87" s="93">
        <f>IF(AND($L$5="sixth"),key!BI19,IF(AND($L$5="Seventh"),key!BI119,IF(AND($L$5="eighth"),key!BI219,"")))</f>
        <v>6</v>
      </c>
      <c r="I87" s="93" t="str">
        <f>IF(AND($L$5="sixth"),key!BJ19,IF(AND($L$5="Seventh"),key!BJ119,IF(AND($L$5="eighth"),key!BJ219,"")))</f>
        <v/>
      </c>
      <c r="J87" s="93" t="str">
        <f>IF(AND($L$5="sixth"),key!BL19,IF(AND($L$5="Seventh"),key!BL119,IF(AND($L$5="eighth"),key!BL219,"")))</f>
        <v/>
      </c>
      <c r="K87" s="93">
        <f>IF(AND($L$5="sixth"),key!BM19,IF(AND($L$5="Seventh"),key!BM119,IF(AND($L$5="eighth"),key!BM219,"")))</f>
        <v>24</v>
      </c>
      <c r="L87" s="93" t="str">
        <f>IF(AND($L$5="sixth"),key!BN19,IF(AND($L$5="Seventh"),key!BN119,IF(AND($L$5="eighth"),key!BN219,"")))</f>
        <v/>
      </c>
      <c r="M87" s="93" t="str">
        <f>IF(AND($L$5="sixth"),key!BP19,IF(AND($L$5="Seventh"),key!BP119,IF(AND($L$5="eighth"),key!BP219,"")))</f>
        <v/>
      </c>
      <c r="N87" s="93">
        <f>IF(AND($L$5="sixth"),key!BQ19,IF(AND($L$5="Seventh"),key!BQ119,IF(AND($L$5="eighth"),key!BQ219,"")))</f>
        <v>7</v>
      </c>
      <c r="O87" s="93" t="str">
        <f>IF(AND($L$5="sixth"),key!BR19,IF(AND($L$5="Seventh"),key!BR119,IF(AND($L$5="eighth"),key!BR219,"")))</f>
        <v/>
      </c>
      <c r="P87" s="93" t="str">
        <f>IF(AND($L$5="sixth"),key!BT19,IF(AND($L$5="Seventh"),key!BT119,IF(AND($L$5="eighth"),key!BT219,"")))</f>
        <v/>
      </c>
      <c r="Q87" s="93">
        <f>IF(AND($L$5="sixth"),key!BU19,IF(AND($L$5="Seventh"),key!BU119,IF(AND($L$5="eighth"),key!BU219,"")))</f>
        <v>44</v>
      </c>
      <c r="R87" s="93" t="str">
        <f>IF(AND($L$5="sixth"),key!BV19,IF(AND($L$5="Seventh"),key!BV119,IF(AND($L$5="eighth"),key!BV219,"")))</f>
        <v/>
      </c>
      <c r="S87" s="93" t="str">
        <f>IF(AND($L$5="sixth"),key!BX19,IF(AND($L$5="Seventh"),key!BX119,IF(AND($L$5="eighth"),key!BX219,"")))</f>
        <v/>
      </c>
      <c r="T87" s="93" t="str">
        <f>IF(AND($L$5="sixth"),key!BY19,IF(AND($L$5="Seventh"),key!BY119,IF(AND($L$5="eighth"),key!BY219,"")))</f>
        <v/>
      </c>
      <c r="U87" s="93" t="str">
        <f>IF(AND($L$5="sixth"),key!BZ19,IF(AND($L$5="Seventh"),key!BZ119,IF(AND($L$5="eighth"),key!BZ219,"")))</f>
        <v/>
      </c>
      <c r="V87" s="93" t="str">
        <f>IF(AND($L$5="sixth"),key!CA19,IF(AND($L$5="Seventh"),key!CA119,IF(AND($L$5="eighth"),key!CA219,"")))</f>
        <v/>
      </c>
      <c r="W87" s="231" t="str">
        <f>IF(AND($L$5="sixth"),key!CB19,IF(AND($L$5="Seventh"),key!CB119,IF(AND($L$5="eighth"),key!CB219,"")))</f>
        <v/>
      </c>
      <c r="X87" s="221">
        <v>44</v>
      </c>
      <c r="Y87" s="222" t="str">
        <f>IF(AND($L$5="sixth"),key!C52,IF(AND($L$5="Seventh"),key!C152,IF(AND($L$5="eighth"),key!C252,"")))</f>
        <v/>
      </c>
      <c r="Z87" s="222" t="str">
        <f>IF(AND($L$5="sixth"),key!D52,IF(AND($L$5="Seventh"),key!D152,IF(AND($L$5="eighth"),key!D252,"")))</f>
        <v/>
      </c>
      <c r="AA87" s="223" t="str">
        <f>IF(AND($L$5="sixth"),key!BD52,IF(AND($L$5="Seventh"),key!BD152,IF(AND($L$5="eighth"),key!BD252,"")))</f>
        <v/>
      </c>
      <c r="AB87" s="223" t="str">
        <f>IF(AND($L$5="sixth"),key!BE52,IF(AND($L$5="Seventh"),key!BE152,IF(AND($L$5="eighth"),key!BE252,"")))</f>
        <v/>
      </c>
      <c r="AC87" s="223" t="str">
        <f>IF(AND($L$5="sixth"),key!BF52,IF(AND($L$5="Seventh"),key!BF152,IF(AND($L$5="eighth"),key!BF252,"")))</f>
        <v/>
      </c>
      <c r="AD87" s="223" t="str">
        <f>IF(AND($L$5="sixth"),key!BH52,IF(AND($L$5="Seventh"),key!BH152,IF(AND($L$5="eighth"),key!BH252,"")))</f>
        <v/>
      </c>
      <c r="AE87" s="223" t="str">
        <f>IF(AND($L$5="sixth"),key!BI52,IF(AND($L$5="Seventh"),key!BI152,IF(AND($L$5="eighth"),key!BI252,"")))</f>
        <v/>
      </c>
      <c r="AF87" s="223" t="str">
        <f>IF(AND($L$5="sixth"),key!BJ52,IF(AND($L$5="Seventh"),key!BJ152,IF(AND($L$5="eighth"),key!BJ252,"")))</f>
        <v/>
      </c>
      <c r="AG87" s="223" t="str">
        <f>IF(AND($L$5="sixth"),key!BL52,IF(AND($L$5="Seventh"),key!BL152,IF(AND($L$5="eighth"),key!BL252,"")))</f>
        <v/>
      </c>
      <c r="AH87" s="223" t="str">
        <f>IF(AND($L$5="sixth"),key!BM52,IF(AND($L$5="Seventh"),key!BM152,IF(AND($L$5="eighth"),key!BM252,"")))</f>
        <v/>
      </c>
      <c r="AI87" s="223" t="str">
        <f>IF(AND($L$5="sixth"),key!BN52,IF(AND($L$5="Seventh"),key!BN152,IF(AND($L$5="eighth"),key!BN252,"")))</f>
        <v/>
      </c>
      <c r="AJ87" s="223" t="str">
        <f>IF(AND($L$5="sixth"),key!BP52,IF(AND($L$5="Seventh"),key!BP152,IF(AND($L$5="eighth"),key!BP252,"")))</f>
        <v/>
      </c>
      <c r="AK87" s="223" t="str">
        <f>IF(AND($L$5="sixth"),key!BQ52,IF(AND($L$5="Seventh"),key!BQ152,IF(AND($L$5="eighth"),key!BQ252,"")))</f>
        <v/>
      </c>
      <c r="AL87" s="223" t="str">
        <f>IF(AND($L$5="sixth"),key!BR52,IF(AND($L$5="Seventh"),key!BR152,IF(AND($L$5="eighth"),key!BR252,"")))</f>
        <v/>
      </c>
      <c r="AM87" s="223" t="str">
        <f>IF(AND($L$5="sixth"),key!BT52,IF(AND($L$5="Seventh"),key!BT152,IF(AND($L$5="eighth"),key!BT252,"")))</f>
        <v/>
      </c>
      <c r="AN87" s="223" t="str">
        <f>IF(AND($L$5="sixth"),key!BU52,IF(AND($L$5="Seventh"),key!BU152,IF(AND($L$5="eighth"),key!BU252,"")))</f>
        <v/>
      </c>
      <c r="AO87" s="223" t="str">
        <f>IF(AND($L$5="sixth"),key!BV52,IF(AND($L$5="Seventh"),key!BV152,IF(AND($L$5="eighth"),key!BV252,"")))</f>
        <v/>
      </c>
      <c r="AP87" s="223" t="str">
        <f>IF(AND($L$5="sixth"),key!BX52,IF(AND($L$5="Seventh"),key!BX152,IF(AND($L$5="eighth"),key!BX252,"")))</f>
        <v/>
      </c>
      <c r="AQ87" s="223" t="str">
        <f>IF(AND($L$5="sixth"),key!BY52,IF(AND($L$5="Seventh"),key!BY152,IF(AND($L$5="eighth"),key!BY252,"")))</f>
        <v/>
      </c>
      <c r="AR87" s="223" t="str">
        <f>IF(AND($L$5="sixth"),key!BZ52,IF(AND($L$5="Seventh"),key!BZ152,IF(AND($L$5="eighth"),key!BZ252,"")))</f>
        <v/>
      </c>
      <c r="AS87" s="223" t="str">
        <f>IF(AND($L$5="sixth"),key!CA52,IF(AND($L$5="Seventh"),key!CA152,IF(AND($L$5="eighth"),key!CA252,"")))</f>
        <v/>
      </c>
      <c r="AT87" s="224" t="str">
        <f>IF(AND($L$5="sixth"),key!CB52,IF(AND($L$5="Seventh"),key!CB152,IF(AND($L$5="eighth"),key!CB252,"")))</f>
        <v/>
      </c>
      <c r="AU87" s="225">
        <v>72</v>
      </c>
      <c r="AV87" s="226" t="str">
        <f>IF(AND($L$5="sixth"),key!C80,IF(AND($L$5="Seventh"),key!C180,IF(AND($L$5="eighth"),key!C280,"")))</f>
        <v/>
      </c>
      <c r="AW87" s="226" t="str">
        <f>IF(AND($L$5="sixth"),key!D80,IF(AND($L$5="Seventh"),key!D180,IF(AND($L$5="eighth"),key!D280,"")))</f>
        <v/>
      </c>
      <c r="AX87" s="223" t="str">
        <f>IF(AND($L$5="sixth"),key!BD80,IF(AND($L$5="Seventh"),key!BD180,IF(AND($L$5="eighth"),key!BD280,"")))</f>
        <v/>
      </c>
      <c r="AY87" s="223" t="str">
        <f>IF(AND($L$5="sixth"),key!BE80,IF(AND($L$5="Seventh"),key!BE180,IF(AND($L$5="eighth"),key!BE280,"")))</f>
        <v/>
      </c>
      <c r="AZ87" s="223" t="str">
        <f>IF(AND($L$5="sixth"),key!BF80,IF(AND($L$5="Seventh"),key!BF180,IF(AND($L$5="eighth"),key!BF280,"")))</f>
        <v/>
      </c>
      <c r="BA87" s="223" t="str">
        <f>IF(AND($L$5="sixth"),key!BH80,IF(AND($L$5="Seventh"),key!BH180,IF(AND($L$5="eighth"),key!BH280,"")))</f>
        <v/>
      </c>
      <c r="BB87" s="223" t="str">
        <f>IF(AND($L$5="sixth"),key!BI80,IF(AND($L$5="Seventh"),key!BI180,IF(AND($L$5="eighth"),key!BI280,"")))</f>
        <v/>
      </c>
      <c r="BC87" s="223" t="str">
        <f>IF(AND($L$5="sixth"),key!BJ80,IF(AND($L$5="Seventh"),key!BJ180,IF(AND($L$5="eighth"),key!BJ280,"")))</f>
        <v/>
      </c>
      <c r="BD87" s="223" t="str">
        <f>IF(AND($L$5="sixth"),key!BL80,IF(AND($L$5="Seventh"),key!BL180,IF(AND($L$5="eighth"),key!BL280,"")))</f>
        <v/>
      </c>
      <c r="BE87" s="223" t="str">
        <f>IF(AND($L$5="sixth"),key!BM80,IF(AND($L$5="Seventh"),key!BM180,IF(AND($L$5="eighth"),key!BM280,"")))</f>
        <v/>
      </c>
      <c r="BF87" s="223" t="str">
        <f>IF(AND($L$5="sixth"),key!BN80,IF(AND($L$5="Seventh"),key!BN180,IF(AND($L$5="eighth"),key!BN280,"")))</f>
        <v/>
      </c>
      <c r="BG87" s="223" t="str">
        <f>IF(AND($L$5="sixth"),key!BP80,IF(AND($L$5="Seventh"),key!BP180,IF(AND($L$5="eighth"),key!BP280,"")))</f>
        <v/>
      </c>
      <c r="BH87" s="223" t="str">
        <f>IF(AND($L$5="sixth"),key!BQ80,IF(AND($L$5="Seventh"),key!BQ180,IF(AND($L$5="eighth"),key!BQ280,"")))</f>
        <v/>
      </c>
      <c r="BI87" s="223" t="str">
        <f>IF(AND($L$5="sixth"),key!BR80,IF(AND($L$5="Seventh"),key!BR180,IF(AND($L$5="eighth"),key!BR280,"")))</f>
        <v/>
      </c>
      <c r="BJ87" s="223" t="str">
        <f>IF(AND($L$5="sixth"),key!BT80,IF(AND($L$5="Seventh"),key!BT180,IF(AND($L$5="eighth"),key!BT280,"")))</f>
        <v/>
      </c>
      <c r="BK87" s="223" t="str">
        <f>IF(AND($L$5="sixth"),key!BU80,IF(AND($L$5="Seventh"),key!BU180,IF(AND($L$5="eighth"),key!BU280,"")))</f>
        <v/>
      </c>
      <c r="BL87" s="223" t="str">
        <f>IF(AND($L$5="sixth"),key!BV80,IF(AND($L$5="Seventh"),key!BV180,IF(AND($L$5="eighth"),key!BV280,"")))</f>
        <v/>
      </c>
      <c r="BM87" s="223" t="str">
        <f>IF(AND($L$5="sixth"),key!BX80,IF(AND($L$5="Seventh"),key!BX180,IF(AND($L$5="eighth"),key!BX280,"")))</f>
        <v/>
      </c>
      <c r="BN87" s="223" t="str">
        <f>IF(AND($L$5="sixth"),key!BY80,IF(AND($L$5="Seventh"),key!BY180,IF(AND($L$5="eighth"),key!BY280,"")))</f>
        <v/>
      </c>
      <c r="BO87" s="223" t="str">
        <f>IF(AND($L$5="sixth"),key!BZ80,IF(AND($L$5="Seventh"),key!BZ180,IF(AND($L$5="eighth"),key!BZ280,"")))</f>
        <v/>
      </c>
      <c r="BP87" s="223" t="str">
        <f>IF(AND($L$5="sixth"),key!CA80,IF(AND($L$5="Seventh"),key!CA180,IF(AND($L$5="eighth"),key!CA280,"")))</f>
        <v/>
      </c>
      <c r="BQ87" s="224" t="str">
        <f>IF(AND($L$5="sixth"),key!CB80,IF(AND($L$5="Seventh"),key!CB180,IF(AND($L$5="eighth"),key!CB280,"")))</f>
        <v/>
      </c>
    </row>
    <row r="88" spans="1:91" ht="15" customHeight="1">
      <c r="A88" s="221">
        <v>12</v>
      </c>
      <c r="B88" s="98" t="str">
        <f>IF(AND($L$5="sixth"),key!C20,IF(AND($L$5="Seventh"),key!C120,IF(AND($L$5="eighth"),key!C220,"")))</f>
        <v/>
      </c>
      <c r="C88" s="98" t="str">
        <f>IF(AND($L$5="sixth"),key!D20,IF(AND($L$5="Seventh"),key!D120,IF(AND($L$5="eighth"),key!D220,"")))</f>
        <v/>
      </c>
      <c r="D88" s="93" t="str">
        <f>IF(AND($L$5="sixth"),key!BD20,IF(AND($L$5="Seventh"),key!BD120,IF(AND($L$5="eighth"),key!BD220,"")))</f>
        <v>B</v>
      </c>
      <c r="E88" s="93">
        <f>IF(AND($L$5="sixth"),key!BE20,IF(AND($L$5="Seventh"),key!BE120,IF(AND($L$5="eighth"),key!BE220,"")))</f>
        <v>10</v>
      </c>
      <c r="F88" s="93" t="str">
        <f>IF(AND($L$5="sixth"),key!BF20,IF(AND($L$5="Seventh"),key!BF120,IF(AND($L$5="eighth"),key!BF220,"")))</f>
        <v/>
      </c>
      <c r="G88" s="93" t="str">
        <f>IF(AND($L$5="sixth"),key!BH20,IF(AND($L$5="Seventh"),key!BH120,IF(AND($L$5="eighth"),key!BH220,"")))</f>
        <v/>
      </c>
      <c r="H88" s="93">
        <f>IF(AND($L$5="sixth"),key!BI20,IF(AND($L$5="Seventh"),key!BI120,IF(AND($L$5="eighth"),key!BI220,"")))</f>
        <v>10</v>
      </c>
      <c r="I88" s="93" t="str">
        <f>IF(AND($L$5="sixth"),key!BJ20,IF(AND($L$5="Seventh"),key!BJ120,IF(AND($L$5="eighth"),key!BJ220,"")))</f>
        <v/>
      </c>
      <c r="J88" s="93" t="str">
        <f>IF(AND($L$5="sixth"),key!BL20,IF(AND($L$5="Seventh"),key!BL120,IF(AND($L$5="eighth"),key!BL220,"")))</f>
        <v/>
      </c>
      <c r="K88" s="93">
        <f>IF(AND($L$5="sixth"),key!BM20,IF(AND($L$5="Seventh"),key!BM120,IF(AND($L$5="eighth"),key!BM220,"")))</f>
        <v>49</v>
      </c>
      <c r="L88" s="93" t="str">
        <f>IF(AND($L$5="sixth"),key!BN20,IF(AND($L$5="Seventh"),key!BN120,IF(AND($L$5="eighth"),key!BN220,"")))</f>
        <v/>
      </c>
      <c r="M88" s="93" t="str">
        <f>IF(AND($L$5="sixth"),key!BP20,IF(AND($L$5="Seventh"),key!BP120,IF(AND($L$5="eighth"),key!BP220,"")))</f>
        <v/>
      </c>
      <c r="N88" s="93">
        <f>IF(AND($L$5="sixth"),key!BQ20,IF(AND($L$5="Seventh"),key!BQ120,IF(AND($L$5="eighth"),key!BQ220,"")))</f>
        <v>10</v>
      </c>
      <c r="O88" s="93" t="str">
        <f>IF(AND($L$5="sixth"),key!BR20,IF(AND($L$5="Seventh"),key!BR120,IF(AND($L$5="eighth"),key!BR220,"")))</f>
        <v/>
      </c>
      <c r="P88" s="93" t="str">
        <f>IF(AND($L$5="sixth"),key!BT20,IF(AND($L$5="Seventh"),key!BT120,IF(AND($L$5="eighth"),key!BT220,"")))</f>
        <v/>
      </c>
      <c r="Q88" s="93">
        <f>IF(AND($L$5="sixth"),key!BU20,IF(AND($L$5="Seventh"),key!BU120,IF(AND($L$5="eighth"),key!BU220,"")))</f>
        <v>72</v>
      </c>
      <c r="R88" s="93" t="str">
        <f>IF(AND($L$5="sixth"),key!BV20,IF(AND($L$5="Seventh"),key!BV120,IF(AND($L$5="eighth"),key!BV220,"")))</f>
        <v/>
      </c>
      <c r="S88" s="93" t="str">
        <f>IF(AND($L$5="sixth"),key!BX20,IF(AND($L$5="Seventh"),key!BX120,IF(AND($L$5="eighth"),key!BX220,"")))</f>
        <v/>
      </c>
      <c r="T88" s="93" t="str">
        <f>IF(AND($L$5="sixth"),key!BY20,IF(AND($L$5="Seventh"),key!BY120,IF(AND($L$5="eighth"),key!BY220,"")))</f>
        <v/>
      </c>
      <c r="U88" s="93" t="str">
        <f>IF(AND($L$5="sixth"),key!BZ20,IF(AND($L$5="Seventh"),key!BZ120,IF(AND($L$5="eighth"),key!BZ220,"")))</f>
        <v/>
      </c>
      <c r="V88" s="93" t="str">
        <f>IF(AND($L$5="sixth"),key!CA20,IF(AND($L$5="Seventh"),key!CA120,IF(AND($L$5="eighth"),key!CA220,"")))</f>
        <v/>
      </c>
      <c r="W88" s="231" t="str">
        <f>IF(AND($L$5="sixth"),key!CB20,IF(AND($L$5="Seventh"),key!CB120,IF(AND($L$5="eighth"),key!CB220,"")))</f>
        <v/>
      </c>
      <c r="X88" s="221">
        <v>45</v>
      </c>
      <c r="Y88" s="222" t="str">
        <f>IF(AND($L$5="sixth"),key!C53,IF(AND($L$5="Seventh"),key!C153,IF(AND($L$5="eighth"),key!C253,"")))</f>
        <v/>
      </c>
      <c r="Z88" s="222" t="str">
        <f>IF(AND($L$5="sixth"),key!D53,IF(AND($L$5="Seventh"),key!D153,IF(AND($L$5="eighth"),key!D253,"")))</f>
        <v/>
      </c>
      <c r="AA88" s="223" t="str">
        <f>IF(AND($L$5="sixth"),key!BD53,IF(AND($L$5="Seventh"),key!BD153,IF(AND($L$5="eighth"),key!BD253,"")))</f>
        <v/>
      </c>
      <c r="AB88" s="223" t="str">
        <f>IF(AND($L$5="sixth"),key!BE53,IF(AND($L$5="Seventh"),key!BE153,IF(AND($L$5="eighth"),key!BE253,"")))</f>
        <v/>
      </c>
      <c r="AC88" s="223" t="str">
        <f>IF(AND($L$5="sixth"),key!BF53,IF(AND($L$5="Seventh"),key!BF153,IF(AND($L$5="eighth"),key!BF253,"")))</f>
        <v/>
      </c>
      <c r="AD88" s="223" t="str">
        <f>IF(AND($L$5="sixth"),key!BH53,IF(AND($L$5="Seventh"),key!BH153,IF(AND($L$5="eighth"),key!BH253,"")))</f>
        <v/>
      </c>
      <c r="AE88" s="223" t="str">
        <f>IF(AND($L$5="sixth"),key!BI53,IF(AND($L$5="Seventh"),key!BI153,IF(AND($L$5="eighth"),key!BI253,"")))</f>
        <v/>
      </c>
      <c r="AF88" s="223" t="str">
        <f>IF(AND($L$5="sixth"),key!BJ53,IF(AND($L$5="Seventh"),key!BJ153,IF(AND($L$5="eighth"),key!BJ253,"")))</f>
        <v/>
      </c>
      <c r="AG88" s="223" t="str">
        <f>IF(AND($L$5="sixth"),key!BL53,IF(AND($L$5="Seventh"),key!BL153,IF(AND($L$5="eighth"),key!BL253,"")))</f>
        <v/>
      </c>
      <c r="AH88" s="223" t="str">
        <f>IF(AND($L$5="sixth"),key!BM53,IF(AND($L$5="Seventh"),key!BM153,IF(AND($L$5="eighth"),key!BM253,"")))</f>
        <v/>
      </c>
      <c r="AI88" s="223" t="str">
        <f>IF(AND($L$5="sixth"),key!BN53,IF(AND($L$5="Seventh"),key!BN153,IF(AND($L$5="eighth"),key!BN253,"")))</f>
        <v/>
      </c>
      <c r="AJ88" s="223" t="str">
        <f>IF(AND($L$5="sixth"),key!BP53,IF(AND($L$5="Seventh"),key!BP153,IF(AND($L$5="eighth"),key!BP253,"")))</f>
        <v/>
      </c>
      <c r="AK88" s="223" t="str">
        <f>IF(AND($L$5="sixth"),key!BQ53,IF(AND($L$5="Seventh"),key!BQ153,IF(AND($L$5="eighth"),key!BQ253,"")))</f>
        <v/>
      </c>
      <c r="AL88" s="223" t="str">
        <f>IF(AND($L$5="sixth"),key!BR53,IF(AND($L$5="Seventh"),key!BR153,IF(AND($L$5="eighth"),key!BR253,"")))</f>
        <v/>
      </c>
      <c r="AM88" s="223" t="str">
        <f>IF(AND($L$5="sixth"),key!BT53,IF(AND($L$5="Seventh"),key!BT153,IF(AND($L$5="eighth"),key!BT253,"")))</f>
        <v/>
      </c>
      <c r="AN88" s="223" t="str">
        <f>IF(AND($L$5="sixth"),key!BU53,IF(AND($L$5="Seventh"),key!BU153,IF(AND($L$5="eighth"),key!BU253,"")))</f>
        <v/>
      </c>
      <c r="AO88" s="223" t="str">
        <f>IF(AND($L$5="sixth"),key!BV53,IF(AND($L$5="Seventh"),key!BV153,IF(AND($L$5="eighth"),key!BV253,"")))</f>
        <v/>
      </c>
      <c r="AP88" s="223" t="str">
        <f>IF(AND($L$5="sixth"),key!BX53,IF(AND($L$5="Seventh"),key!BX153,IF(AND($L$5="eighth"),key!BX253,"")))</f>
        <v/>
      </c>
      <c r="AQ88" s="223" t="str">
        <f>IF(AND($L$5="sixth"),key!BY53,IF(AND($L$5="Seventh"),key!BY153,IF(AND($L$5="eighth"),key!BY253,"")))</f>
        <v/>
      </c>
      <c r="AR88" s="223" t="str">
        <f>IF(AND($L$5="sixth"),key!BZ53,IF(AND($L$5="Seventh"),key!BZ153,IF(AND($L$5="eighth"),key!BZ253,"")))</f>
        <v/>
      </c>
      <c r="AS88" s="223" t="str">
        <f>IF(AND($L$5="sixth"),key!CA53,IF(AND($L$5="Seventh"),key!CA153,IF(AND($L$5="eighth"),key!CA253,"")))</f>
        <v/>
      </c>
      <c r="AT88" s="224" t="str">
        <f>IF(AND($L$5="sixth"),key!CB53,IF(AND($L$5="Seventh"),key!CB153,IF(AND($L$5="eighth"),key!CB253,"")))</f>
        <v/>
      </c>
      <c r="AU88" s="225">
        <v>73</v>
      </c>
      <c r="AV88" s="226" t="str">
        <f>IF(AND($L$5="sixth"),key!C81,IF(AND($L$5="Seventh"),key!C181,IF(AND($L$5="eighth"),key!C281,"")))</f>
        <v/>
      </c>
      <c r="AW88" s="226" t="str">
        <f>IF(AND($L$5="sixth"),key!D81,IF(AND($L$5="Seventh"),key!D181,IF(AND($L$5="eighth"),key!D281,"")))</f>
        <v/>
      </c>
      <c r="AX88" s="223" t="str">
        <f>IF(AND($L$5="sixth"),key!BD81,IF(AND($L$5="Seventh"),key!BD181,IF(AND($L$5="eighth"),key!BD281,"")))</f>
        <v/>
      </c>
      <c r="AY88" s="223" t="str">
        <f>IF(AND($L$5="sixth"),key!BE81,IF(AND($L$5="Seventh"),key!BE181,IF(AND($L$5="eighth"),key!BE281,"")))</f>
        <v/>
      </c>
      <c r="AZ88" s="223" t="str">
        <f>IF(AND($L$5="sixth"),key!BF81,IF(AND($L$5="Seventh"),key!BF181,IF(AND($L$5="eighth"),key!BF281,"")))</f>
        <v/>
      </c>
      <c r="BA88" s="223" t="str">
        <f>IF(AND($L$5="sixth"),key!BH81,IF(AND($L$5="Seventh"),key!BH181,IF(AND($L$5="eighth"),key!BH281,"")))</f>
        <v/>
      </c>
      <c r="BB88" s="223" t="str">
        <f>IF(AND($L$5="sixth"),key!BI81,IF(AND($L$5="Seventh"),key!BI181,IF(AND($L$5="eighth"),key!BI281,"")))</f>
        <v/>
      </c>
      <c r="BC88" s="223" t="str">
        <f>IF(AND($L$5="sixth"),key!BJ81,IF(AND($L$5="Seventh"),key!BJ181,IF(AND($L$5="eighth"),key!BJ281,"")))</f>
        <v/>
      </c>
      <c r="BD88" s="223" t="str">
        <f>IF(AND($L$5="sixth"),key!BL81,IF(AND($L$5="Seventh"),key!BL181,IF(AND($L$5="eighth"),key!BL281,"")))</f>
        <v/>
      </c>
      <c r="BE88" s="223" t="str">
        <f>IF(AND($L$5="sixth"),key!BM81,IF(AND($L$5="Seventh"),key!BM181,IF(AND($L$5="eighth"),key!BM281,"")))</f>
        <v/>
      </c>
      <c r="BF88" s="223" t="str">
        <f>IF(AND($L$5="sixth"),key!BN81,IF(AND($L$5="Seventh"),key!BN181,IF(AND($L$5="eighth"),key!BN281,"")))</f>
        <v/>
      </c>
      <c r="BG88" s="223" t="str">
        <f>IF(AND($L$5="sixth"),key!BP81,IF(AND($L$5="Seventh"),key!BP181,IF(AND($L$5="eighth"),key!BP281,"")))</f>
        <v/>
      </c>
      <c r="BH88" s="223" t="str">
        <f>IF(AND($L$5="sixth"),key!BQ81,IF(AND($L$5="Seventh"),key!BQ181,IF(AND($L$5="eighth"),key!BQ281,"")))</f>
        <v/>
      </c>
      <c r="BI88" s="223" t="str">
        <f>IF(AND($L$5="sixth"),key!BR81,IF(AND($L$5="Seventh"),key!BR181,IF(AND($L$5="eighth"),key!BR281,"")))</f>
        <v/>
      </c>
      <c r="BJ88" s="223" t="str">
        <f>IF(AND($L$5="sixth"),key!BT81,IF(AND($L$5="Seventh"),key!BT181,IF(AND($L$5="eighth"),key!BT281,"")))</f>
        <v/>
      </c>
      <c r="BK88" s="223" t="str">
        <f>IF(AND($L$5="sixth"),key!BU81,IF(AND($L$5="Seventh"),key!BU181,IF(AND($L$5="eighth"),key!BU281,"")))</f>
        <v/>
      </c>
      <c r="BL88" s="223" t="str">
        <f>IF(AND($L$5="sixth"),key!BV81,IF(AND($L$5="Seventh"),key!BV181,IF(AND($L$5="eighth"),key!BV281,"")))</f>
        <v/>
      </c>
      <c r="BM88" s="223" t="str">
        <f>IF(AND($L$5="sixth"),key!BX81,IF(AND($L$5="Seventh"),key!BX181,IF(AND($L$5="eighth"),key!BX281,"")))</f>
        <v/>
      </c>
      <c r="BN88" s="223" t="str">
        <f>IF(AND($L$5="sixth"),key!BY81,IF(AND($L$5="Seventh"),key!BY181,IF(AND($L$5="eighth"),key!BY281,"")))</f>
        <v/>
      </c>
      <c r="BO88" s="223" t="str">
        <f>IF(AND($L$5="sixth"),key!BZ81,IF(AND($L$5="Seventh"),key!BZ181,IF(AND($L$5="eighth"),key!BZ281,"")))</f>
        <v/>
      </c>
      <c r="BP88" s="223" t="str">
        <f>IF(AND($L$5="sixth"),key!CA81,IF(AND($L$5="Seventh"),key!CA181,IF(AND($L$5="eighth"),key!CA281,"")))</f>
        <v/>
      </c>
      <c r="BQ88" s="224" t="str">
        <f>IF(AND($L$5="sixth"),key!CB81,IF(AND($L$5="Seventh"),key!CB181,IF(AND($L$5="eighth"),key!CB281,"")))</f>
        <v/>
      </c>
    </row>
    <row r="89" spans="1:91" ht="15" customHeight="1">
      <c r="A89" s="221">
        <v>13</v>
      </c>
      <c r="B89" s="98" t="str">
        <f>IF(AND($L$5="sixth"),key!C21,IF(AND($L$5="Seventh"),key!C121,IF(AND($L$5="eighth"),key!C221,"")))</f>
        <v/>
      </c>
      <c r="C89" s="98" t="str">
        <f>IF(AND($L$5="sixth"),key!D21,IF(AND($L$5="Seventh"),key!D121,IF(AND($L$5="eighth"),key!D221,"")))</f>
        <v/>
      </c>
      <c r="D89" s="93" t="str">
        <f>IF(AND($L$5="sixth"),key!BD21,IF(AND($L$5="Seventh"),key!BD121,IF(AND($L$5="eighth"),key!BD221,"")))</f>
        <v>B</v>
      </c>
      <c r="E89" s="93">
        <f>IF(AND($L$5="sixth"),key!BE21,IF(AND($L$5="Seventh"),key!BE121,IF(AND($L$5="eighth"),key!BE221,"")))</f>
        <v>9</v>
      </c>
      <c r="F89" s="93" t="str">
        <f>IF(AND($L$5="sixth"),key!BF21,IF(AND($L$5="Seventh"),key!BF121,IF(AND($L$5="eighth"),key!BF221,"")))</f>
        <v/>
      </c>
      <c r="G89" s="93" t="str">
        <f>IF(AND($L$5="sixth"),key!BH21,IF(AND($L$5="Seventh"),key!BH121,IF(AND($L$5="eighth"),key!BH221,"")))</f>
        <v/>
      </c>
      <c r="H89" s="93">
        <f>IF(AND($L$5="sixth"),key!BI21,IF(AND($L$5="Seventh"),key!BI121,IF(AND($L$5="eighth"),key!BI221,"")))</f>
        <v>10</v>
      </c>
      <c r="I89" s="93" t="str">
        <f>IF(AND($L$5="sixth"),key!BJ21,IF(AND($L$5="Seventh"),key!BJ121,IF(AND($L$5="eighth"),key!BJ221,"")))</f>
        <v/>
      </c>
      <c r="J89" s="93" t="str">
        <f>IF(AND($L$5="sixth"),key!BL21,IF(AND($L$5="Seventh"),key!BL121,IF(AND($L$5="eighth"),key!BL221,"")))</f>
        <v/>
      </c>
      <c r="K89" s="93">
        <f>IF(AND($L$5="sixth"),key!BM21,IF(AND($L$5="Seventh"),key!BM121,IF(AND($L$5="eighth"),key!BM221,"")))</f>
        <v>47</v>
      </c>
      <c r="L89" s="93" t="str">
        <f>IF(AND($L$5="sixth"),key!BN21,IF(AND($L$5="Seventh"),key!BN121,IF(AND($L$5="eighth"),key!BN221,"")))</f>
        <v/>
      </c>
      <c r="M89" s="93" t="str">
        <f>IF(AND($L$5="sixth"),key!BP21,IF(AND($L$5="Seventh"),key!BP121,IF(AND($L$5="eighth"),key!BP221,"")))</f>
        <v/>
      </c>
      <c r="N89" s="93">
        <f>IF(AND($L$5="sixth"),key!BQ21,IF(AND($L$5="Seventh"),key!BQ121,IF(AND($L$5="eighth"),key!BQ221,"")))</f>
        <v>9</v>
      </c>
      <c r="O89" s="93" t="str">
        <f>IF(AND($L$5="sixth"),key!BR21,IF(AND($L$5="Seventh"),key!BR121,IF(AND($L$5="eighth"),key!BR221,"")))</f>
        <v/>
      </c>
      <c r="P89" s="93" t="str">
        <f>IF(AND($L$5="sixth"),key!BT21,IF(AND($L$5="Seventh"),key!BT121,IF(AND($L$5="eighth"),key!BT221,"")))</f>
        <v/>
      </c>
      <c r="Q89" s="93">
        <f>IF(AND($L$5="sixth"),key!BU21,IF(AND($L$5="Seventh"),key!BU121,IF(AND($L$5="eighth"),key!BU221,"")))</f>
        <v>69</v>
      </c>
      <c r="R89" s="93" t="str">
        <f>IF(AND($L$5="sixth"),key!BV21,IF(AND($L$5="Seventh"),key!BV121,IF(AND($L$5="eighth"),key!BV221,"")))</f>
        <v/>
      </c>
      <c r="S89" s="93" t="str">
        <f>IF(AND($L$5="sixth"),key!BX21,IF(AND($L$5="Seventh"),key!BX121,IF(AND($L$5="eighth"),key!BX221,"")))</f>
        <v/>
      </c>
      <c r="T89" s="93" t="str">
        <f>IF(AND($L$5="sixth"),key!BY21,IF(AND($L$5="Seventh"),key!BY121,IF(AND($L$5="eighth"),key!BY221,"")))</f>
        <v/>
      </c>
      <c r="U89" s="93" t="str">
        <f>IF(AND($L$5="sixth"),key!BZ21,IF(AND($L$5="Seventh"),key!BZ121,IF(AND($L$5="eighth"),key!BZ221,"")))</f>
        <v/>
      </c>
      <c r="V89" s="93" t="str">
        <f>IF(AND($L$5="sixth"),key!CA21,IF(AND($L$5="Seventh"),key!CA121,IF(AND($L$5="eighth"),key!CA221,"")))</f>
        <v/>
      </c>
      <c r="W89" s="231" t="str">
        <f>IF(AND($L$5="sixth"),key!CB21,IF(AND($L$5="Seventh"),key!CB121,IF(AND($L$5="eighth"),key!CB221,"")))</f>
        <v/>
      </c>
      <c r="X89" s="221">
        <v>46</v>
      </c>
      <c r="Y89" s="222" t="str">
        <f>IF(AND($L$5="sixth"),key!C54,IF(AND($L$5="Seventh"),key!C154,IF(AND($L$5="eighth"),key!C254,"")))</f>
        <v/>
      </c>
      <c r="Z89" s="222" t="str">
        <f>IF(AND($L$5="sixth"),key!D54,IF(AND($L$5="Seventh"),key!D154,IF(AND($L$5="eighth"),key!D254,"")))</f>
        <v/>
      </c>
      <c r="AA89" s="223" t="str">
        <f>IF(AND($L$5="sixth"),key!BD54,IF(AND($L$5="Seventh"),key!BD154,IF(AND($L$5="eighth"),key!BD254,"")))</f>
        <v/>
      </c>
      <c r="AB89" s="223" t="str">
        <f>IF(AND($L$5="sixth"),key!BE54,IF(AND($L$5="Seventh"),key!BE154,IF(AND($L$5="eighth"),key!BE254,"")))</f>
        <v/>
      </c>
      <c r="AC89" s="223" t="str">
        <f>IF(AND($L$5="sixth"),key!BF54,IF(AND($L$5="Seventh"),key!BF154,IF(AND($L$5="eighth"),key!BF254,"")))</f>
        <v/>
      </c>
      <c r="AD89" s="223" t="str">
        <f>IF(AND($L$5="sixth"),key!BH54,IF(AND($L$5="Seventh"),key!BH154,IF(AND($L$5="eighth"),key!BH254,"")))</f>
        <v/>
      </c>
      <c r="AE89" s="223" t="str">
        <f>IF(AND($L$5="sixth"),key!BI54,IF(AND($L$5="Seventh"),key!BI154,IF(AND($L$5="eighth"),key!BI254,"")))</f>
        <v/>
      </c>
      <c r="AF89" s="223" t="str">
        <f>IF(AND($L$5="sixth"),key!BJ54,IF(AND($L$5="Seventh"),key!BJ154,IF(AND($L$5="eighth"),key!BJ254,"")))</f>
        <v/>
      </c>
      <c r="AG89" s="223" t="str">
        <f>IF(AND($L$5="sixth"),key!BL54,IF(AND($L$5="Seventh"),key!BL154,IF(AND($L$5="eighth"),key!BL254,"")))</f>
        <v/>
      </c>
      <c r="AH89" s="223" t="str">
        <f>IF(AND($L$5="sixth"),key!BM54,IF(AND($L$5="Seventh"),key!BM154,IF(AND($L$5="eighth"),key!BM254,"")))</f>
        <v/>
      </c>
      <c r="AI89" s="223" t="str">
        <f>IF(AND($L$5="sixth"),key!BN54,IF(AND($L$5="Seventh"),key!BN154,IF(AND($L$5="eighth"),key!BN254,"")))</f>
        <v/>
      </c>
      <c r="AJ89" s="223" t="str">
        <f>IF(AND($L$5="sixth"),key!BP54,IF(AND($L$5="Seventh"),key!BP154,IF(AND($L$5="eighth"),key!BP254,"")))</f>
        <v/>
      </c>
      <c r="AK89" s="223" t="str">
        <f>IF(AND($L$5="sixth"),key!BQ54,IF(AND($L$5="Seventh"),key!BQ154,IF(AND($L$5="eighth"),key!BQ254,"")))</f>
        <v/>
      </c>
      <c r="AL89" s="223" t="str">
        <f>IF(AND($L$5="sixth"),key!BR54,IF(AND($L$5="Seventh"),key!BR154,IF(AND($L$5="eighth"),key!BR254,"")))</f>
        <v/>
      </c>
      <c r="AM89" s="223" t="str">
        <f>IF(AND($L$5="sixth"),key!BT54,IF(AND($L$5="Seventh"),key!BT154,IF(AND($L$5="eighth"),key!BT254,"")))</f>
        <v/>
      </c>
      <c r="AN89" s="223" t="str">
        <f>IF(AND($L$5="sixth"),key!BU54,IF(AND($L$5="Seventh"),key!BU154,IF(AND($L$5="eighth"),key!BU254,"")))</f>
        <v/>
      </c>
      <c r="AO89" s="223" t="str">
        <f>IF(AND($L$5="sixth"),key!BV54,IF(AND($L$5="Seventh"),key!BV154,IF(AND($L$5="eighth"),key!BV254,"")))</f>
        <v/>
      </c>
      <c r="AP89" s="223" t="str">
        <f>IF(AND($L$5="sixth"),key!BX54,IF(AND($L$5="Seventh"),key!BX154,IF(AND($L$5="eighth"),key!BX254,"")))</f>
        <v/>
      </c>
      <c r="AQ89" s="223" t="str">
        <f>IF(AND($L$5="sixth"),key!BY54,IF(AND($L$5="Seventh"),key!BY154,IF(AND($L$5="eighth"),key!BY254,"")))</f>
        <v/>
      </c>
      <c r="AR89" s="223" t="str">
        <f>IF(AND($L$5="sixth"),key!BZ54,IF(AND($L$5="Seventh"),key!BZ154,IF(AND($L$5="eighth"),key!BZ254,"")))</f>
        <v/>
      </c>
      <c r="AS89" s="223" t="str">
        <f>IF(AND($L$5="sixth"),key!CA54,IF(AND($L$5="Seventh"),key!CA154,IF(AND($L$5="eighth"),key!CA254,"")))</f>
        <v/>
      </c>
      <c r="AT89" s="224" t="str">
        <f>IF(AND($L$5="sixth"),key!CB54,IF(AND($L$5="Seventh"),key!CB154,IF(AND($L$5="eighth"),key!CB254,"")))</f>
        <v/>
      </c>
      <c r="AU89" s="225">
        <v>74</v>
      </c>
      <c r="AV89" s="226" t="str">
        <f>IF(AND($L$5="sixth"),key!C82,IF(AND($L$5="Seventh"),key!C182,IF(AND($L$5="eighth"),key!C282,"")))</f>
        <v/>
      </c>
      <c r="AW89" s="226" t="str">
        <f>IF(AND($L$5="sixth"),key!D82,IF(AND($L$5="Seventh"),key!D182,IF(AND($L$5="eighth"),key!D282,"")))</f>
        <v/>
      </c>
      <c r="AX89" s="223" t="str">
        <f>IF(AND($L$5="sixth"),key!BD82,IF(AND($L$5="Seventh"),key!BD182,IF(AND($L$5="eighth"),key!BD282,"")))</f>
        <v/>
      </c>
      <c r="AY89" s="223" t="str">
        <f>IF(AND($L$5="sixth"),key!BE82,IF(AND($L$5="Seventh"),key!BE182,IF(AND($L$5="eighth"),key!BE282,"")))</f>
        <v/>
      </c>
      <c r="AZ89" s="223" t="str">
        <f>IF(AND($L$5="sixth"),key!BF82,IF(AND($L$5="Seventh"),key!BF182,IF(AND($L$5="eighth"),key!BF282,"")))</f>
        <v/>
      </c>
      <c r="BA89" s="223" t="str">
        <f>IF(AND($L$5="sixth"),key!BH82,IF(AND($L$5="Seventh"),key!BH182,IF(AND($L$5="eighth"),key!BH282,"")))</f>
        <v/>
      </c>
      <c r="BB89" s="223" t="str">
        <f>IF(AND($L$5="sixth"),key!BI82,IF(AND($L$5="Seventh"),key!BI182,IF(AND($L$5="eighth"),key!BI282,"")))</f>
        <v/>
      </c>
      <c r="BC89" s="223" t="str">
        <f>IF(AND($L$5="sixth"),key!BJ82,IF(AND($L$5="Seventh"),key!BJ182,IF(AND($L$5="eighth"),key!BJ282,"")))</f>
        <v/>
      </c>
      <c r="BD89" s="223" t="str">
        <f>IF(AND($L$5="sixth"),key!BL82,IF(AND($L$5="Seventh"),key!BL182,IF(AND($L$5="eighth"),key!BL282,"")))</f>
        <v/>
      </c>
      <c r="BE89" s="223" t="str">
        <f>IF(AND($L$5="sixth"),key!BM82,IF(AND($L$5="Seventh"),key!BM182,IF(AND($L$5="eighth"),key!BM282,"")))</f>
        <v/>
      </c>
      <c r="BF89" s="223" t="str">
        <f>IF(AND($L$5="sixth"),key!BN82,IF(AND($L$5="Seventh"),key!BN182,IF(AND($L$5="eighth"),key!BN282,"")))</f>
        <v/>
      </c>
      <c r="BG89" s="223" t="str">
        <f>IF(AND($L$5="sixth"),key!BP82,IF(AND($L$5="Seventh"),key!BP182,IF(AND($L$5="eighth"),key!BP282,"")))</f>
        <v/>
      </c>
      <c r="BH89" s="223" t="str">
        <f>IF(AND($L$5="sixth"),key!BQ82,IF(AND($L$5="Seventh"),key!BQ182,IF(AND($L$5="eighth"),key!BQ282,"")))</f>
        <v/>
      </c>
      <c r="BI89" s="223" t="str">
        <f>IF(AND($L$5="sixth"),key!BR82,IF(AND($L$5="Seventh"),key!BR182,IF(AND($L$5="eighth"),key!BR282,"")))</f>
        <v/>
      </c>
      <c r="BJ89" s="223" t="str">
        <f>IF(AND($L$5="sixth"),key!BT82,IF(AND($L$5="Seventh"),key!BT182,IF(AND($L$5="eighth"),key!BT282,"")))</f>
        <v/>
      </c>
      <c r="BK89" s="223" t="str">
        <f>IF(AND($L$5="sixth"),key!BU82,IF(AND($L$5="Seventh"),key!BU182,IF(AND($L$5="eighth"),key!BU282,"")))</f>
        <v/>
      </c>
      <c r="BL89" s="223" t="str">
        <f>IF(AND($L$5="sixth"),key!BV82,IF(AND($L$5="Seventh"),key!BV182,IF(AND($L$5="eighth"),key!BV282,"")))</f>
        <v/>
      </c>
      <c r="BM89" s="223" t="str">
        <f>IF(AND($L$5="sixth"),key!BX82,IF(AND($L$5="Seventh"),key!BX182,IF(AND($L$5="eighth"),key!BX282,"")))</f>
        <v/>
      </c>
      <c r="BN89" s="223" t="str">
        <f>IF(AND($L$5="sixth"),key!BY82,IF(AND($L$5="Seventh"),key!BY182,IF(AND($L$5="eighth"),key!BY282,"")))</f>
        <v/>
      </c>
      <c r="BO89" s="223" t="str">
        <f>IF(AND($L$5="sixth"),key!BZ82,IF(AND($L$5="Seventh"),key!BZ182,IF(AND($L$5="eighth"),key!BZ282,"")))</f>
        <v/>
      </c>
      <c r="BP89" s="223" t="str">
        <f>IF(AND($L$5="sixth"),key!CA82,IF(AND($L$5="Seventh"),key!CA182,IF(AND($L$5="eighth"),key!CA282,"")))</f>
        <v/>
      </c>
      <c r="BQ89" s="224" t="str">
        <f>IF(AND($L$5="sixth"),key!CB82,IF(AND($L$5="Seventh"),key!CB182,IF(AND($L$5="eighth"),key!CB282,"")))</f>
        <v/>
      </c>
    </row>
    <row r="90" spans="1:91" ht="15" customHeight="1">
      <c r="A90" s="221">
        <v>14</v>
      </c>
      <c r="B90" s="98" t="str">
        <f>IF(AND($L$5="sixth"),key!C22,IF(AND($L$5="Seventh"),key!C122,IF(AND($L$5="eighth"),key!C222,"")))</f>
        <v/>
      </c>
      <c r="C90" s="98" t="str">
        <f>IF(AND($L$5="sixth"),key!D22,IF(AND($L$5="Seventh"),key!D122,IF(AND($L$5="eighth"),key!D222,"")))</f>
        <v/>
      </c>
      <c r="D90" s="93" t="str">
        <f>IF(AND($L$5="sixth"),key!BD22,IF(AND($L$5="Seventh"),key!BD122,IF(AND($L$5="eighth"),key!BD222,"")))</f>
        <v>C</v>
      </c>
      <c r="E90" s="93">
        <f>IF(AND($L$5="sixth"),key!BE22,IF(AND($L$5="Seventh"),key!BE122,IF(AND($L$5="eighth"),key!BE222,"")))</f>
        <v>7</v>
      </c>
      <c r="F90" s="93" t="str">
        <f>IF(AND($L$5="sixth"),key!BF22,IF(AND($L$5="Seventh"),key!BF122,IF(AND($L$5="eighth"),key!BF222,"")))</f>
        <v/>
      </c>
      <c r="G90" s="93" t="str">
        <f>IF(AND($L$5="sixth"),key!BH22,IF(AND($L$5="Seventh"),key!BH122,IF(AND($L$5="eighth"),key!BH222,"")))</f>
        <v/>
      </c>
      <c r="H90" s="93" t="str">
        <f>IF(AND($L$5="sixth"),key!BI22,IF(AND($L$5="Seventh"),key!BI122,IF(AND($L$5="eighth"),key!BI222,"")))</f>
        <v/>
      </c>
      <c r="I90" s="93" t="str">
        <f>IF(AND($L$5="sixth"),key!BJ22,IF(AND($L$5="Seventh"),key!BJ122,IF(AND($L$5="eighth"),key!BJ222,"")))</f>
        <v/>
      </c>
      <c r="J90" s="93" t="str">
        <f>IF(AND($L$5="sixth"),key!BL22,IF(AND($L$5="Seventh"),key!BL122,IF(AND($L$5="eighth"),key!BL222,"")))</f>
        <v/>
      </c>
      <c r="K90" s="93">
        <f>IF(AND($L$5="sixth"),key!BM22,IF(AND($L$5="Seventh"),key!BM122,IF(AND($L$5="eighth"),key!BM222,"")))</f>
        <v>25</v>
      </c>
      <c r="L90" s="93" t="str">
        <f>IF(AND($L$5="sixth"),key!BN22,IF(AND($L$5="Seventh"),key!BN122,IF(AND($L$5="eighth"),key!BN222,"")))</f>
        <v/>
      </c>
      <c r="M90" s="93" t="str">
        <f>IF(AND($L$5="sixth"),key!BP22,IF(AND($L$5="Seventh"),key!BP122,IF(AND($L$5="eighth"),key!BP222,"")))</f>
        <v/>
      </c>
      <c r="N90" s="93">
        <f>IF(AND($L$5="sixth"),key!BQ22,IF(AND($L$5="Seventh"),key!BQ122,IF(AND($L$5="eighth"),key!BQ222,"")))</f>
        <v>7</v>
      </c>
      <c r="O90" s="93" t="str">
        <f>IF(AND($L$5="sixth"),key!BR22,IF(AND($L$5="Seventh"),key!BR122,IF(AND($L$5="eighth"),key!BR222,"")))</f>
        <v/>
      </c>
      <c r="P90" s="93" t="str">
        <f>IF(AND($L$5="sixth"),key!BT22,IF(AND($L$5="Seventh"),key!BT122,IF(AND($L$5="eighth"),key!BT222,"")))</f>
        <v/>
      </c>
      <c r="Q90" s="93">
        <f>IF(AND($L$5="sixth"),key!BU22,IF(AND($L$5="Seventh"),key!BU122,IF(AND($L$5="eighth"),key!BU222,"")))</f>
        <v>40</v>
      </c>
      <c r="R90" s="93" t="str">
        <f>IF(AND($L$5="sixth"),key!BV22,IF(AND($L$5="Seventh"),key!BV122,IF(AND($L$5="eighth"),key!BV222,"")))</f>
        <v/>
      </c>
      <c r="S90" s="93" t="str">
        <f>IF(AND($L$5="sixth"),key!BX22,IF(AND($L$5="Seventh"),key!BX122,IF(AND($L$5="eighth"),key!BX222,"")))</f>
        <v/>
      </c>
      <c r="T90" s="93" t="str">
        <f>IF(AND($L$5="sixth"),key!BY22,IF(AND($L$5="Seventh"),key!BY122,IF(AND($L$5="eighth"),key!BY222,"")))</f>
        <v/>
      </c>
      <c r="U90" s="93" t="str">
        <f>IF(AND($L$5="sixth"),key!BZ22,IF(AND($L$5="Seventh"),key!BZ122,IF(AND($L$5="eighth"),key!BZ222,"")))</f>
        <v/>
      </c>
      <c r="V90" s="93" t="str">
        <f>IF(AND($L$5="sixth"),key!CA22,IF(AND($L$5="Seventh"),key!CA122,IF(AND($L$5="eighth"),key!CA222,"")))</f>
        <v/>
      </c>
      <c r="W90" s="231" t="str">
        <f>IF(AND($L$5="sixth"),key!CB22,IF(AND($L$5="Seventh"),key!CB122,IF(AND($L$5="eighth"),key!CB222,"")))</f>
        <v/>
      </c>
      <c r="X90" s="221">
        <v>47</v>
      </c>
      <c r="Y90" s="222" t="str">
        <f>IF(AND($L$5="sixth"),key!C55,IF(AND($L$5="Seventh"),key!C155,IF(AND($L$5="eighth"),key!C255,"")))</f>
        <v/>
      </c>
      <c r="Z90" s="222" t="str">
        <f>IF(AND($L$5="sixth"),key!D55,IF(AND($L$5="Seventh"),key!D155,IF(AND($L$5="eighth"),key!D255,"")))</f>
        <v/>
      </c>
      <c r="AA90" s="223" t="str">
        <f>IF(AND($L$5="sixth"),key!BD55,IF(AND($L$5="Seventh"),key!BD155,IF(AND($L$5="eighth"),key!BD255,"")))</f>
        <v/>
      </c>
      <c r="AB90" s="223" t="str">
        <f>IF(AND($L$5="sixth"),key!BE55,IF(AND($L$5="Seventh"),key!BE155,IF(AND($L$5="eighth"),key!BE255,"")))</f>
        <v/>
      </c>
      <c r="AC90" s="223" t="str">
        <f>IF(AND($L$5="sixth"),key!BF55,IF(AND($L$5="Seventh"),key!BF155,IF(AND($L$5="eighth"),key!BF255,"")))</f>
        <v/>
      </c>
      <c r="AD90" s="223" t="str">
        <f>IF(AND($L$5="sixth"),key!BH55,IF(AND($L$5="Seventh"),key!BH155,IF(AND($L$5="eighth"),key!BH255,"")))</f>
        <v/>
      </c>
      <c r="AE90" s="223" t="str">
        <f>IF(AND($L$5="sixth"),key!BI55,IF(AND($L$5="Seventh"),key!BI155,IF(AND($L$5="eighth"),key!BI255,"")))</f>
        <v/>
      </c>
      <c r="AF90" s="223" t="str">
        <f>IF(AND($L$5="sixth"),key!BJ55,IF(AND($L$5="Seventh"),key!BJ155,IF(AND($L$5="eighth"),key!BJ255,"")))</f>
        <v/>
      </c>
      <c r="AG90" s="223" t="str">
        <f>IF(AND($L$5="sixth"),key!BL55,IF(AND($L$5="Seventh"),key!BL155,IF(AND($L$5="eighth"),key!BL255,"")))</f>
        <v/>
      </c>
      <c r="AH90" s="223" t="str">
        <f>IF(AND($L$5="sixth"),key!BM55,IF(AND($L$5="Seventh"),key!BM155,IF(AND($L$5="eighth"),key!BM255,"")))</f>
        <v/>
      </c>
      <c r="AI90" s="223" t="str">
        <f>IF(AND($L$5="sixth"),key!BN55,IF(AND($L$5="Seventh"),key!BN155,IF(AND($L$5="eighth"),key!BN255,"")))</f>
        <v/>
      </c>
      <c r="AJ90" s="223" t="str">
        <f>IF(AND($L$5="sixth"),key!BP55,IF(AND($L$5="Seventh"),key!BP155,IF(AND($L$5="eighth"),key!BP255,"")))</f>
        <v/>
      </c>
      <c r="AK90" s="223" t="str">
        <f>IF(AND($L$5="sixth"),key!BQ55,IF(AND($L$5="Seventh"),key!BQ155,IF(AND($L$5="eighth"),key!BQ255,"")))</f>
        <v/>
      </c>
      <c r="AL90" s="223" t="str">
        <f>IF(AND($L$5="sixth"),key!BR55,IF(AND($L$5="Seventh"),key!BR155,IF(AND($L$5="eighth"),key!BR255,"")))</f>
        <v/>
      </c>
      <c r="AM90" s="223" t="str">
        <f>IF(AND($L$5="sixth"),key!BT55,IF(AND($L$5="Seventh"),key!BT155,IF(AND($L$5="eighth"),key!BT255,"")))</f>
        <v/>
      </c>
      <c r="AN90" s="223" t="str">
        <f>IF(AND($L$5="sixth"),key!BU55,IF(AND($L$5="Seventh"),key!BU155,IF(AND($L$5="eighth"),key!BU255,"")))</f>
        <v/>
      </c>
      <c r="AO90" s="223" t="str">
        <f>IF(AND($L$5="sixth"),key!BV55,IF(AND($L$5="Seventh"),key!BV155,IF(AND($L$5="eighth"),key!BV255,"")))</f>
        <v/>
      </c>
      <c r="AP90" s="223" t="str">
        <f>IF(AND($L$5="sixth"),key!BX55,IF(AND($L$5="Seventh"),key!BX155,IF(AND($L$5="eighth"),key!BX255,"")))</f>
        <v/>
      </c>
      <c r="AQ90" s="223" t="str">
        <f>IF(AND($L$5="sixth"),key!BY55,IF(AND($L$5="Seventh"),key!BY155,IF(AND($L$5="eighth"),key!BY255,"")))</f>
        <v/>
      </c>
      <c r="AR90" s="223" t="str">
        <f>IF(AND($L$5="sixth"),key!BZ55,IF(AND($L$5="Seventh"),key!BZ155,IF(AND($L$5="eighth"),key!BZ255,"")))</f>
        <v/>
      </c>
      <c r="AS90" s="223" t="str">
        <f>IF(AND($L$5="sixth"),key!CA55,IF(AND($L$5="Seventh"),key!CA155,IF(AND($L$5="eighth"),key!CA255,"")))</f>
        <v/>
      </c>
      <c r="AT90" s="224" t="str">
        <f>IF(AND($L$5="sixth"),key!CB55,IF(AND($L$5="Seventh"),key!CB155,IF(AND($L$5="eighth"),key!CB255,"")))</f>
        <v/>
      </c>
      <c r="AU90" s="225">
        <v>75</v>
      </c>
      <c r="AV90" s="226" t="str">
        <f>IF(AND($L$5="sixth"),key!C83,IF(AND($L$5="Seventh"),key!C183,IF(AND($L$5="eighth"),key!C283,"")))</f>
        <v/>
      </c>
      <c r="AW90" s="226" t="str">
        <f>IF(AND($L$5="sixth"),key!D83,IF(AND($L$5="Seventh"),key!D183,IF(AND($L$5="eighth"),key!D283,"")))</f>
        <v/>
      </c>
      <c r="AX90" s="223" t="str">
        <f>IF(AND($L$5="sixth"),key!BD83,IF(AND($L$5="Seventh"),key!BD183,IF(AND($L$5="eighth"),key!BD283,"")))</f>
        <v/>
      </c>
      <c r="AY90" s="223" t="str">
        <f>IF(AND($L$5="sixth"),key!BE83,IF(AND($L$5="Seventh"),key!BE183,IF(AND($L$5="eighth"),key!BE283,"")))</f>
        <v/>
      </c>
      <c r="AZ90" s="223" t="str">
        <f>IF(AND($L$5="sixth"),key!BF83,IF(AND($L$5="Seventh"),key!BF183,IF(AND($L$5="eighth"),key!BF283,"")))</f>
        <v/>
      </c>
      <c r="BA90" s="223" t="str">
        <f>IF(AND($L$5="sixth"),key!BH83,IF(AND($L$5="Seventh"),key!BH183,IF(AND($L$5="eighth"),key!BH283,"")))</f>
        <v/>
      </c>
      <c r="BB90" s="223" t="str">
        <f>IF(AND($L$5="sixth"),key!BI83,IF(AND($L$5="Seventh"),key!BI183,IF(AND($L$5="eighth"),key!BI283,"")))</f>
        <v/>
      </c>
      <c r="BC90" s="223" t="str">
        <f>IF(AND($L$5="sixth"),key!BJ83,IF(AND($L$5="Seventh"),key!BJ183,IF(AND($L$5="eighth"),key!BJ283,"")))</f>
        <v/>
      </c>
      <c r="BD90" s="223" t="str">
        <f>IF(AND($L$5="sixth"),key!BL83,IF(AND($L$5="Seventh"),key!BL183,IF(AND($L$5="eighth"),key!BL283,"")))</f>
        <v/>
      </c>
      <c r="BE90" s="223" t="str">
        <f>IF(AND($L$5="sixth"),key!BM83,IF(AND($L$5="Seventh"),key!BM183,IF(AND($L$5="eighth"),key!BM283,"")))</f>
        <v/>
      </c>
      <c r="BF90" s="223" t="str">
        <f>IF(AND($L$5="sixth"),key!BN83,IF(AND($L$5="Seventh"),key!BN183,IF(AND($L$5="eighth"),key!BN283,"")))</f>
        <v/>
      </c>
      <c r="BG90" s="223" t="str">
        <f>IF(AND($L$5="sixth"),key!BP83,IF(AND($L$5="Seventh"),key!BP183,IF(AND($L$5="eighth"),key!BP283,"")))</f>
        <v/>
      </c>
      <c r="BH90" s="223" t="str">
        <f>IF(AND($L$5="sixth"),key!BQ83,IF(AND($L$5="Seventh"),key!BQ183,IF(AND($L$5="eighth"),key!BQ283,"")))</f>
        <v/>
      </c>
      <c r="BI90" s="223" t="str">
        <f>IF(AND($L$5="sixth"),key!BR83,IF(AND($L$5="Seventh"),key!BR183,IF(AND($L$5="eighth"),key!BR283,"")))</f>
        <v/>
      </c>
      <c r="BJ90" s="223" t="str">
        <f>IF(AND($L$5="sixth"),key!BT83,IF(AND($L$5="Seventh"),key!BT183,IF(AND($L$5="eighth"),key!BT283,"")))</f>
        <v/>
      </c>
      <c r="BK90" s="223" t="str">
        <f>IF(AND($L$5="sixth"),key!BU83,IF(AND($L$5="Seventh"),key!BU183,IF(AND($L$5="eighth"),key!BU283,"")))</f>
        <v/>
      </c>
      <c r="BL90" s="223" t="str">
        <f>IF(AND($L$5="sixth"),key!BV83,IF(AND($L$5="Seventh"),key!BV183,IF(AND($L$5="eighth"),key!BV283,"")))</f>
        <v/>
      </c>
      <c r="BM90" s="223" t="str">
        <f>IF(AND($L$5="sixth"),key!BX83,IF(AND($L$5="Seventh"),key!BX183,IF(AND($L$5="eighth"),key!BX283,"")))</f>
        <v/>
      </c>
      <c r="BN90" s="223" t="str">
        <f>IF(AND($L$5="sixth"),key!BY83,IF(AND($L$5="Seventh"),key!BY183,IF(AND($L$5="eighth"),key!BY283,"")))</f>
        <v/>
      </c>
      <c r="BO90" s="223" t="str">
        <f>IF(AND($L$5="sixth"),key!BZ83,IF(AND($L$5="Seventh"),key!BZ183,IF(AND($L$5="eighth"),key!BZ283,"")))</f>
        <v/>
      </c>
      <c r="BP90" s="223" t="str">
        <f>IF(AND($L$5="sixth"),key!CA83,IF(AND($L$5="Seventh"),key!CA183,IF(AND($L$5="eighth"),key!CA283,"")))</f>
        <v/>
      </c>
      <c r="BQ90" s="224" t="str">
        <f>IF(AND($L$5="sixth"),key!CB83,IF(AND($L$5="Seventh"),key!CB183,IF(AND($L$5="eighth"),key!CB283,"")))</f>
        <v/>
      </c>
    </row>
    <row r="91" spans="1:91" ht="15" customHeight="1">
      <c r="A91" s="221">
        <v>15</v>
      </c>
      <c r="B91" s="98" t="str">
        <f>IF(AND($L$5="sixth"),key!C23,IF(AND($L$5="Seventh"),key!C123,IF(AND($L$5="eighth"),key!C223,"")))</f>
        <v/>
      </c>
      <c r="C91" s="98" t="str">
        <f>IF(AND($L$5="sixth"),key!D23,IF(AND($L$5="Seventh"),key!D123,IF(AND($L$5="eighth"),key!D223,"")))</f>
        <v/>
      </c>
      <c r="D91" s="93" t="str">
        <f>IF(AND($L$5="sixth"),key!BD23,IF(AND($L$5="Seventh"),key!BD123,IF(AND($L$5="eighth"),key!BD223,"")))</f>
        <v>A</v>
      </c>
      <c r="E91" s="93">
        <f>IF(AND($L$5="sixth"),key!BE23,IF(AND($L$5="Seventh"),key!BE123,IF(AND($L$5="eighth"),key!BE223,"")))</f>
        <v>10</v>
      </c>
      <c r="F91" s="93" t="str">
        <f>IF(AND($L$5="sixth"),key!BF23,IF(AND($L$5="Seventh"),key!BF123,IF(AND($L$5="eighth"),key!BF223,"")))</f>
        <v/>
      </c>
      <c r="G91" s="93" t="str">
        <f>IF(AND($L$5="sixth"),key!BH23,IF(AND($L$5="Seventh"),key!BH123,IF(AND($L$5="eighth"),key!BH223,"")))</f>
        <v/>
      </c>
      <c r="H91" s="93">
        <f>IF(AND($L$5="sixth"),key!BI23,IF(AND($L$5="Seventh"),key!BI123,IF(AND($L$5="eighth"),key!BI223,"")))</f>
        <v>7</v>
      </c>
      <c r="I91" s="93" t="str">
        <f>IF(AND($L$5="sixth"),key!BJ23,IF(AND($L$5="Seventh"),key!BJ123,IF(AND($L$5="eighth"),key!BJ223,"")))</f>
        <v/>
      </c>
      <c r="J91" s="93" t="str">
        <f>IF(AND($L$5="sixth"),key!BL23,IF(AND($L$5="Seventh"),key!BL123,IF(AND($L$5="eighth"),key!BL223,"")))</f>
        <v/>
      </c>
      <c r="K91" s="93">
        <f>IF(AND($L$5="sixth"),key!BM23,IF(AND($L$5="Seventh"),key!BM123,IF(AND($L$5="eighth"),key!BM223,"")))</f>
        <v>66</v>
      </c>
      <c r="L91" s="93" t="str">
        <f>IF(AND($L$5="sixth"),key!BN23,IF(AND($L$5="Seventh"),key!BN123,IF(AND($L$5="eighth"),key!BN223,"")))</f>
        <v/>
      </c>
      <c r="M91" s="93" t="str">
        <f>IF(AND($L$5="sixth"),key!BP23,IF(AND($L$5="Seventh"),key!BP123,IF(AND($L$5="eighth"),key!BP223,"")))</f>
        <v/>
      </c>
      <c r="N91" s="93">
        <f>IF(AND($L$5="sixth"),key!BQ23,IF(AND($L$5="Seventh"),key!BQ123,IF(AND($L$5="eighth"),key!BQ223,"")))</f>
        <v>10</v>
      </c>
      <c r="O91" s="93" t="str">
        <f>IF(AND($L$5="sixth"),key!BR23,IF(AND($L$5="Seventh"),key!BR123,IF(AND($L$5="eighth"),key!BR223,"")))</f>
        <v/>
      </c>
      <c r="P91" s="93" t="str">
        <f>IF(AND($L$5="sixth"),key!BT23,IF(AND($L$5="Seventh"),key!BT123,IF(AND($L$5="eighth"),key!BT223,"")))</f>
        <v/>
      </c>
      <c r="Q91" s="93">
        <f>IF(AND($L$5="sixth"),key!BU23,IF(AND($L$5="Seventh"),key!BU123,IF(AND($L$5="eighth"),key!BU223,"")))</f>
        <v>97</v>
      </c>
      <c r="R91" s="93" t="str">
        <f>IF(AND($L$5="sixth"),key!BV23,IF(AND($L$5="Seventh"),key!BV123,IF(AND($L$5="eighth"),key!BV223,"")))</f>
        <v/>
      </c>
      <c r="S91" s="93" t="str">
        <f>IF(AND($L$5="sixth"),key!BX23,IF(AND($L$5="Seventh"),key!BX123,IF(AND($L$5="eighth"),key!BX223,"")))</f>
        <v/>
      </c>
      <c r="T91" s="93" t="str">
        <f>IF(AND($L$5="sixth"),key!BY23,IF(AND($L$5="Seventh"),key!BY123,IF(AND($L$5="eighth"),key!BY223,"")))</f>
        <v/>
      </c>
      <c r="U91" s="93" t="str">
        <f>IF(AND($L$5="sixth"),key!BZ23,IF(AND($L$5="Seventh"),key!BZ123,IF(AND($L$5="eighth"),key!BZ223,"")))</f>
        <v/>
      </c>
      <c r="V91" s="93" t="str">
        <f>IF(AND($L$5="sixth"),key!CA23,IF(AND($L$5="Seventh"),key!CA123,IF(AND($L$5="eighth"),key!CA223,"")))</f>
        <v/>
      </c>
      <c r="W91" s="231" t="str">
        <f>IF(AND($L$5="sixth"),key!CB23,IF(AND($L$5="Seventh"),key!CB123,IF(AND($L$5="eighth"),key!CB223,"")))</f>
        <v/>
      </c>
      <c r="X91" s="221">
        <v>48</v>
      </c>
      <c r="Y91" s="222" t="str">
        <f>IF(AND($L$5="sixth"),key!C56,IF(AND($L$5="Seventh"),key!C156,IF(AND($L$5="eighth"),key!C256,"")))</f>
        <v/>
      </c>
      <c r="Z91" s="222" t="str">
        <f>IF(AND($L$5="sixth"),key!D56,IF(AND($L$5="Seventh"),key!D156,IF(AND($L$5="eighth"),key!D256,"")))</f>
        <v/>
      </c>
      <c r="AA91" s="223" t="str">
        <f>IF(AND($L$5="sixth"),key!BD56,IF(AND($L$5="Seventh"),key!BD156,IF(AND($L$5="eighth"),key!BD256,"")))</f>
        <v/>
      </c>
      <c r="AB91" s="223" t="str">
        <f>IF(AND($L$5="sixth"),key!BE56,IF(AND($L$5="Seventh"),key!BE156,IF(AND($L$5="eighth"),key!BE256,"")))</f>
        <v/>
      </c>
      <c r="AC91" s="223" t="str">
        <f>IF(AND($L$5="sixth"),key!BF56,IF(AND($L$5="Seventh"),key!BF156,IF(AND($L$5="eighth"),key!BF256,"")))</f>
        <v/>
      </c>
      <c r="AD91" s="223" t="str">
        <f>IF(AND($L$5="sixth"),key!BH56,IF(AND($L$5="Seventh"),key!BH156,IF(AND($L$5="eighth"),key!BH256,"")))</f>
        <v/>
      </c>
      <c r="AE91" s="223" t="str">
        <f>IF(AND($L$5="sixth"),key!BI56,IF(AND($L$5="Seventh"),key!BI156,IF(AND($L$5="eighth"),key!BI256,"")))</f>
        <v/>
      </c>
      <c r="AF91" s="223" t="str">
        <f>IF(AND($L$5="sixth"),key!BJ56,IF(AND($L$5="Seventh"),key!BJ156,IF(AND($L$5="eighth"),key!BJ256,"")))</f>
        <v/>
      </c>
      <c r="AG91" s="223" t="str">
        <f>IF(AND($L$5="sixth"),key!BL56,IF(AND($L$5="Seventh"),key!BL156,IF(AND($L$5="eighth"),key!BL256,"")))</f>
        <v/>
      </c>
      <c r="AH91" s="223" t="str">
        <f>IF(AND($L$5="sixth"),key!BM56,IF(AND($L$5="Seventh"),key!BM156,IF(AND($L$5="eighth"),key!BM256,"")))</f>
        <v/>
      </c>
      <c r="AI91" s="223" t="str">
        <f>IF(AND($L$5="sixth"),key!BN56,IF(AND($L$5="Seventh"),key!BN156,IF(AND($L$5="eighth"),key!BN256,"")))</f>
        <v/>
      </c>
      <c r="AJ91" s="223" t="str">
        <f>IF(AND($L$5="sixth"),key!BP56,IF(AND($L$5="Seventh"),key!BP156,IF(AND($L$5="eighth"),key!BP256,"")))</f>
        <v/>
      </c>
      <c r="AK91" s="223" t="str">
        <f>IF(AND($L$5="sixth"),key!BQ56,IF(AND($L$5="Seventh"),key!BQ156,IF(AND($L$5="eighth"),key!BQ256,"")))</f>
        <v/>
      </c>
      <c r="AL91" s="223" t="str">
        <f>IF(AND($L$5="sixth"),key!BR56,IF(AND($L$5="Seventh"),key!BR156,IF(AND($L$5="eighth"),key!BR256,"")))</f>
        <v/>
      </c>
      <c r="AM91" s="223" t="str">
        <f>IF(AND($L$5="sixth"),key!BT56,IF(AND($L$5="Seventh"),key!BT156,IF(AND($L$5="eighth"),key!BT256,"")))</f>
        <v/>
      </c>
      <c r="AN91" s="223" t="str">
        <f>IF(AND($L$5="sixth"),key!BU56,IF(AND($L$5="Seventh"),key!BU156,IF(AND($L$5="eighth"),key!BU256,"")))</f>
        <v/>
      </c>
      <c r="AO91" s="223" t="str">
        <f>IF(AND($L$5="sixth"),key!BV56,IF(AND($L$5="Seventh"),key!BV156,IF(AND($L$5="eighth"),key!BV256,"")))</f>
        <v/>
      </c>
      <c r="AP91" s="223" t="str">
        <f>IF(AND($L$5="sixth"),key!BX56,IF(AND($L$5="Seventh"),key!BX156,IF(AND($L$5="eighth"),key!BX256,"")))</f>
        <v/>
      </c>
      <c r="AQ91" s="223" t="str">
        <f>IF(AND($L$5="sixth"),key!BY56,IF(AND($L$5="Seventh"),key!BY156,IF(AND($L$5="eighth"),key!BY256,"")))</f>
        <v/>
      </c>
      <c r="AR91" s="223" t="str">
        <f>IF(AND($L$5="sixth"),key!BZ56,IF(AND($L$5="Seventh"),key!BZ156,IF(AND($L$5="eighth"),key!BZ256,"")))</f>
        <v/>
      </c>
      <c r="AS91" s="223" t="str">
        <f>IF(AND($L$5="sixth"),key!CA56,IF(AND($L$5="Seventh"),key!CA156,IF(AND($L$5="eighth"),key!CA256,"")))</f>
        <v/>
      </c>
      <c r="AT91" s="224" t="str">
        <f>IF(AND($L$5="sixth"),key!CB56,IF(AND($L$5="Seventh"),key!CB156,IF(AND($L$5="eighth"),key!CB256,"")))</f>
        <v/>
      </c>
      <c r="AU91" s="225">
        <v>76</v>
      </c>
      <c r="AV91" s="226" t="str">
        <f>IF(AND($L$5="sixth"),key!C84,IF(AND($L$5="Seventh"),key!C184,IF(AND($L$5="eighth"),key!C284,"")))</f>
        <v/>
      </c>
      <c r="AW91" s="226" t="str">
        <f>IF(AND($L$5="sixth"),key!D84,IF(AND($L$5="Seventh"),key!D184,IF(AND($L$5="eighth"),key!D284,"")))</f>
        <v/>
      </c>
      <c r="AX91" s="223" t="str">
        <f>IF(AND($L$5="sixth"),key!BD84,IF(AND($L$5="Seventh"),key!BD184,IF(AND($L$5="eighth"),key!BD284,"")))</f>
        <v/>
      </c>
      <c r="AY91" s="223" t="str">
        <f>IF(AND($L$5="sixth"),key!BE84,IF(AND($L$5="Seventh"),key!BE184,IF(AND($L$5="eighth"),key!BE284,"")))</f>
        <v/>
      </c>
      <c r="AZ91" s="223" t="str">
        <f>IF(AND($L$5="sixth"),key!BF84,IF(AND($L$5="Seventh"),key!BF184,IF(AND($L$5="eighth"),key!BF284,"")))</f>
        <v/>
      </c>
      <c r="BA91" s="223" t="str">
        <f>IF(AND($L$5="sixth"),key!BH84,IF(AND($L$5="Seventh"),key!BH184,IF(AND($L$5="eighth"),key!BH284,"")))</f>
        <v/>
      </c>
      <c r="BB91" s="223" t="str">
        <f>IF(AND($L$5="sixth"),key!BI84,IF(AND($L$5="Seventh"),key!BI184,IF(AND($L$5="eighth"),key!BI284,"")))</f>
        <v/>
      </c>
      <c r="BC91" s="223" t="str">
        <f>IF(AND($L$5="sixth"),key!BJ84,IF(AND($L$5="Seventh"),key!BJ184,IF(AND($L$5="eighth"),key!BJ284,"")))</f>
        <v/>
      </c>
      <c r="BD91" s="223" t="str">
        <f>IF(AND($L$5="sixth"),key!BL84,IF(AND($L$5="Seventh"),key!BL184,IF(AND($L$5="eighth"),key!BL284,"")))</f>
        <v/>
      </c>
      <c r="BE91" s="223" t="str">
        <f>IF(AND($L$5="sixth"),key!BM84,IF(AND($L$5="Seventh"),key!BM184,IF(AND($L$5="eighth"),key!BM284,"")))</f>
        <v/>
      </c>
      <c r="BF91" s="223" t="str">
        <f>IF(AND($L$5="sixth"),key!BN84,IF(AND($L$5="Seventh"),key!BN184,IF(AND($L$5="eighth"),key!BN284,"")))</f>
        <v/>
      </c>
      <c r="BG91" s="223" t="str">
        <f>IF(AND($L$5="sixth"),key!BP84,IF(AND($L$5="Seventh"),key!BP184,IF(AND($L$5="eighth"),key!BP284,"")))</f>
        <v/>
      </c>
      <c r="BH91" s="223" t="str">
        <f>IF(AND($L$5="sixth"),key!BQ84,IF(AND($L$5="Seventh"),key!BQ184,IF(AND($L$5="eighth"),key!BQ284,"")))</f>
        <v/>
      </c>
      <c r="BI91" s="223" t="str">
        <f>IF(AND($L$5="sixth"),key!BR84,IF(AND($L$5="Seventh"),key!BR184,IF(AND($L$5="eighth"),key!BR284,"")))</f>
        <v/>
      </c>
      <c r="BJ91" s="223" t="str">
        <f>IF(AND($L$5="sixth"),key!BT84,IF(AND($L$5="Seventh"),key!BT184,IF(AND($L$5="eighth"),key!BT284,"")))</f>
        <v/>
      </c>
      <c r="BK91" s="223" t="str">
        <f>IF(AND($L$5="sixth"),key!BU84,IF(AND($L$5="Seventh"),key!BU184,IF(AND($L$5="eighth"),key!BU284,"")))</f>
        <v/>
      </c>
      <c r="BL91" s="223" t="str">
        <f>IF(AND($L$5="sixth"),key!BV84,IF(AND($L$5="Seventh"),key!BV184,IF(AND($L$5="eighth"),key!BV284,"")))</f>
        <v/>
      </c>
      <c r="BM91" s="223" t="str">
        <f>IF(AND($L$5="sixth"),key!BX84,IF(AND($L$5="Seventh"),key!BX184,IF(AND($L$5="eighth"),key!BX284,"")))</f>
        <v/>
      </c>
      <c r="BN91" s="223" t="str">
        <f>IF(AND($L$5="sixth"),key!BY84,IF(AND($L$5="Seventh"),key!BY184,IF(AND($L$5="eighth"),key!BY284,"")))</f>
        <v/>
      </c>
      <c r="BO91" s="223" t="str">
        <f>IF(AND($L$5="sixth"),key!BZ84,IF(AND($L$5="Seventh"),key!BZ184,IF(AND($L$5="eighth"),key!BZ284,"")))</f>
        <v/>
      </c>
      <c r="BP91" s="223" t="str">
        <f>IF(AND($L$5="sixth"),key!CA84,IF(AND($L$5="Seventh"),key!CA184,IF(AND($L$5="eighth"),key!CA284,"")))</f>
        <v/>
      </c>
      <c r="BQ91" s="224" t="str">
        <f>IF(AND($L$5="sixth"),key!CB84,IF(AND($L$5="Seventh"),key!CB184,IF(AND($L$5="eighth"),key!CB284,"")))</f>
        <v/>
      </c>
    </row>
    <row r="92" spans="1:91" ht="15" customHeight="1">
      <c r="A92" s="221">
        <v>16</v>
      </c>
      <c r="B92" s="98" t="str">
        <f>IF(AND($L$5="sixth"),key!C24,IF(AND($L$5="Seventh"),key!C124,IF(AND($L$5="eighth"),key!C224,"")))</f>
        <v/>
      </c>
      <c r="C92" s="98" t="str">
        <f>IF(AND($L$5="sixth"),key!D24,IF(AND($L$5="Seventh"),key!D124,IF(AND($L$5="eighth"),key!D224,"")))</f>
        <v/>
      </c>
      <c r="D92" s="93" t="str">
        <f>IF(AND($L$5="sixth"),key!BD24,IF(AND($L$5="Seventh"),key!BD124,IF(AND($L$5="eighth"),key!BD224,"")))</f>
        <v>A</v>
      </c>
      <c r="E92" s="93">
        <f>IF(AND($L$5="sixth"),key!BE24,IF(AND($L$5="Seventh"),key!BE124,IF(AND($L$5="eighth"),key!BE224,"")))</f>
        <v>10</v>
      </c>
      <c r="F92" s="93" t="str">
        <f>IF(AND($L$5="sixth"),key!BF24,IF(AND($L$5="Seventh"),key!BF124,IF(AND($L$5="eighth"),key!BF224,"")))</f>
        <v/>
      </c>
      <c r="G92" s="93" t="str">
        <f>IF(AND($L$5="sixth"),key!BH24,IF(AND($L$5="Seventh"),key!BH124,IF(AND($L$5="eighth"),key!BH224,"")))</f>
        <v/>
      </c>
      <c r="H92" s="93">
        <f>IF(AND($L$5="sixth"),key!BI24,IF(AND($L$5="Seventh"),key!BI124,IF(AND($L$5="eighth"),key!BI224,"")))</f>
        <v>10</v>
      </c>
      <c r="I92" s="93" t="str">
        <f>IF(AND($L$5="sixth"),key!BJ24,IF(AND($L$5="Seventh"),key!BJ124,IF(AND($L$5="eighth"),key!BJ224,"")))</f>
        <v/>
      </c>
      <c r="J92" s="93" t="str">
        <f>IF(AND($L$5="sixth"),key!BL24,IF(AND($L$5="Seventh"),key!BL124,IF(AND($L$5="eighth"),key!BL224,"")))</f>
        <v/>
      </c>
      <c r="K92" s="93">
        <f>IF(AND($L$5="sixth"),key!BM24,IF(AND($L$5="Seventh"),key!BM124,IF(AND($L$5="eighth"),key!BM224,"")))</f>
        <v>68</v>
      </c>
      <c r="L92" s="93" t="str">
        <f>IF(AND($L$5="sixth"),key!BN24,IF(AND($L$5="Seventh"),key!BN124,IF(AND($L$5="eighth"),key!BN224,"")))</f>
        <v/>
      </c>
      <c r="M92" s="93" t="str">
        <f>IF(AND($L$5="sixth"),key!BP24,IF(AND($L$5="Seventh"),key!BP124,IF(AND($L$5="eighth"),key!BP224,"")))</f>
        <v/>
      </c>
      <c r="N92" s="93">
        <f>IF(AND($L$5="sixth"),key!BQ24,IF(AND($L$5="Seventh"),key!BQ124,IF(AND($L$5="eighth"),key!BQ224,"")))</f>
        <v>10</v>
      </c>
      <c r="O92" s="93" t="str">
        <f>IF(AND($L$5="sixth"),key!BR24,IF(AND($L$5="Seventh"),key!BR124,IF(AND($L$5="eighth"),key!BR224,"")))</f>
        <v/>
      </c>
      <c r="P92" s="93" t="str">
        <f>IF(AND($L$5="sixth"),key!BT24,IF(AND($L$5="Seventh"),key!BT124,IF(AND($L$5="eighth"),key!BT224,"")))</f>
        <v/>
      </c>
      <c r="Q92" s="93">
        <f>IF(AND($L$5="sixth"),key!BU24,IF(AND($L$5="Seventh"),key!BU124,IF(AND($L$5="eighth"),key!BU224,"")))</f>
        <v>98</v>
      </c>
      <c r="R92" s="93" t="str">
        <f>IF(AND($L$5="sixth"),key!BV24,IF(AND($L$5="Seventh"),key!BV124,IF(AND($L$5="eighth"),key!BV224,"")))</f>
        <v/>
      </c>
      <c r="S92" s="93" t="str">
        <f>IF(AND($L$5="sixth"),key!BX24,IF(AND($L$5="Seventh"),key!BX124,IF(AND($L$5="eighth"),key!BX224,"")))</f>
        <v/>
      </c>
      <c r="T92" s="93" t="str">
        <f>IF(AND($L$5="sixth"),key!BY24,IF(AND($L$5="Seventh"),key!BY124,IF(AND($L$5="eighth"),key!BY224,"")))</f>
        <v/>
      </c>
      <c r="U92" s="93" t="str">
        <f>IF(AND($L$5="sixth"),key!BZ24,IF(AND($L$5="Seventh"),key!BZ124,IF(AND($L$5="eighth"),key!BZ224,"")))</f>
        <v/>
      </c>
      <c r="V92" s="93" t="str">
        <f>IF(AND($L$5="sixth"),key!CA24,IF(AND($L$5="Seventh"),key!CA124,IF(AND($L$5="eighth"),key!CA224,"")))</f>
        <v/>
      </c>
      <c r="W92" s="231" t="str">
        <f>IF(AND($L$5="sixth"),key!CB24,IF(AND($L$5="Seventh"),key!CB124,IF(AND($L$5="eighth"),key!CB224,"")))</f>
        <v/>
      </c>
      <c r="X92" s="221">
        <v>49</v>
      </c>
      <c r="Y92" s="222" t="str">
        <f>IF(AND($L$5="sixth"),key!C57,IF(AND($L$5="Seventh"),key!C157,IF(AND($L$5="eighth"),key!C257,"")))</f>
        <v/>
      </c>
      <c r="Z92" s="222" t="str">
        <f>IF(AND($L$5="sixth"),key!D57,IF(AND($L$5="Seventh"),key!D157,IF(AND($L$5="eighth"),key!D257,"")))</f>
        <v/>
      </c>
      <c r="AA92" s="223" t="str">
        <f>IF(AND($L$5="sixth"),key!BD57,IF(AND($L$5="Seventh"),key!BD157,IF(AND($L$5="eighth"),key!BD257,"")))</f>
        <v/>
      </c>
      <c r="AB92" s="223" t="str">
        <f>IF(AND($L$5="sixth"),key!BE57,IF(AND($L$5="Seventh"),key!BE157,IF(AND($L$5="eighth"),key!BE257,"")))</f>
        <v/>
      </c>
      <c r="AC92" s="223" t="str">
        <f>IF(AND($L$5="sixth"),key!BF57,IF(AND($L$5="Seventh"),key!BF157,IF(AND($L$5="eighth"),key!BF257,"")))</f>
        <v/>
      </c>
      <c r="AD92" s="223" t="str">
        <f>IF(AND($L$5="sixth"),key!BH57,IF(AND($L$5="Seventh"),key!BH157,IF(AND($L$5="eighth"),key!BH257,"")))</f>
        <v/>
      </c>
      <c r="AE92" s="223" t="str">
        <f>IF(AND($L$5="sixth"),key!BI57,IF(AND($L$5="Seventh"),key!BI157,IF(AND($L$5="eighth"),key!BI257,"")))</f>
        <v/>
      </c>
      <c r="AF92" s="223" t="str">
        <f>IF(AND($L$5="sixth"),key!BJ57,IF(AND($L$5="Seventh"),key!BJ157,IF(AND($L$5="eighth"),key!BJ257,"")))</f>
        <v/>
      </c>
      <c r="AG92" s="223" t="str">
        <f>IF(AND($L$5="sixth"),key!BL57,IF(AND($L$5="Seventh"),key!BL157,IF(AND($L$5="eighth"),key!BL257,"")))</f>
        <v/>
      </c>
      <c r="AH92" s="223" t="str">
        <f>IF(AND($L$5="sixth"),key!BM57,IF(AND($L$5="Seventh"),key!BM157,IF(AND($L$5="eighth"),key!BM257,"")))</f>
        <v/>
      </c>
      <c r="AI92" s="223" t="str">
        <f>IF(AND($L$5="sixth"),key!BN57,IF(AND($L$5="Seventh"),key!BN157,IF(AND($L$5="eighth"),key!BN257,"")))</f>
        <v/>
      </c>
      <c r="AJ92" s="223" t="str">
        <f>IF(AND($L$5="sixth"),key!BP57,IF(AND($L$5="Seventh"),key!BP157,IF(AND($L$5="eighth"),key!BP257,"")))</f>
        <v/>
      </c>
      <c r="AK92" s="223" t="str">
        <f>IF(AND($L$5="sixth"),key!BQ57,IF(AND($L$5="Seventh"),key!BQ157,IF(AND($L$5="eighth"),key!BQ257,"")))</f>
        <v/>
      </c>
      <c r="AL92" s="223" t="str">
        <f>IF(AND($L$5="sixth"),key!BR57,IF(AND($L$5="Seventh"),key!BR157,IF(AND($L$5="eighth"),key!BR257,"")))</f>
        <v/>
      </c>
      <c r="AM92" s="223" t="str">
        <f>IF(AND($L$5="sixth"),key!BT57,IF(AND($L$5="Seventh"),key!BT157,IF(AND($L$5="eighth"),key!BT257,"")))</f>
        <v/>
      </c>
      <c r="AN92" s="223" t="str">
        <f>IF(AND($L$5="sixth"),key!BU57,IF(AND($L$5="Seventh"),key!BU157,IF(AND($L$5="eighth"),key!BU257,"")))</f>
        <v/>
      </c>
      <c r="AO92" s="223" t="str">
        <f>IF(AND($L$5="sixth"),key!BV57,IF(AND($L$5="Seventh"),key!BV157,IF(AND($L$5="eighth"),key!BV257,"")))</f>
        <v/>
      </c>
      <c r="AP92" s="223" t="str">
        <f>IF(AND($L$5="sixth"),key!BX57,IF(AND($L$5="Seventh"),key!BX157,IF(AND($L$5="eighth"),key!BX257,"")))</f>
        <v/>
      </c>
      <c r="AQ92" s="223" t="str">
        <f>IF(AND($L$5="sixth"),key!BY57,IF(AND($L$5="Seventh"),key!BY157,IF(AND($L$5="eighth"),key!BY257,"")))</f>
        <v/>
      </c>
      <c r="AR92" s="223" t="str">
        <f>IF(AND($L$5="sixth"),key!BZ57,IF(AND($L$5="Seventh"),key!BZ157,IF(AND($L$5="eighth"),key!BZ257,"")))</f>
        <v/>
      </c>
      <c r="AS92" s="223" t="str">
        <f>IF(AND($L$5="sixth"),key!CA57,IF(AND($L$5="Seventh"),key!CA157,IF(AND($L$5="eighth"),key!CA257,"")))</f>
        <v/>
      </c>
      <c r="AT92" s="224" t="str">
        <f>IF(AND($L$5="sixth"),key!CB57,IF(AND($L$5="Seventh"),key!CB157,IF(AND($L$5="eighth"),key!CB257,"")))</f>
        <v/>
      </c>
      <c r="AU92" s="225">
        <v>77</v>
      </c>
      <c r="AV92" s="226" t="str">
        <f>IF(AND($L$5="sixth"),key!C85,IF(AND($L$5="Seventh"),key!C185,IF(AND($L$5="eighth"),key!C285,"")))</f>
        <v/>
      </c>
      <c r="AW92" s="226" t="str">
        <f>IF(AND($L$5="sixth"),key!D85,IF(AND($L$5="Seventh"),key!D185,IF(AND($L$5="eighth"),key!D285,"")))</f>
        <v/>
      </c>
      <c r="AX92" s="223" t="str">
        <f>IF(AND($L$5="sixth"),key!BD85,IF(AND($L$5="Seventh"),key!BD185,IF(AND($L$5="eighth"),key!BD285,"")))</f>
        <v/>
      </c>
      <c r="AY92" s="223" t="str">
        <f>IF(AND($L$5="sixth"),key!BE85,IF(AND($L$5="Seventh"),key!BE185,IF(AND($L$5="eighth"),key!BE285,"")))</f>
        <v/>
      </c>
      <c r="AZ92" s="223" t="str">
        <f>IF(AND($L$5="sixth"),key!BF85,IF(AND($L$5="Seventh"),key!BF185,IF(AND($L$5="eighth"),key!BF285,"")))</f>
        <v/>
      </c>
      <c r="BA92" s="223" t="str">
        <f>IF(AND($L$5="sixth"),key!BH85,IF(AND($L$5="Seventh"),key!BH185,IF(AND($L$5="eighth"),key!BH285,"")))</f>
        <v/>
      </c>
      <c r="BB92" s="223" t="str">
        <f>IF(AND($L$5="sixth"),key!BI85,IF(AND($L$5="Seventh"),key!BI185,IF(AND($L$5="eighth"),key!BI285,"")))</f>
        <v/>
      </c>
      <c r="BC92" s="223" t="str">
        <f>IF(AND($L$5="sixth"),key!BJ85,IF(AND($L$5="Seventh"),key!BJ185,IF(AND($L$5="eighth"),key!BJ285,"")))</f>
        <v/>
      </c>
      <c r="BD92" s="223" t="str">
        <f>IF(AND($L$5="sixth"),key!BL85,IF(AND($L$5="Seventh"),key!BL185,IF(AND($L$5="eighth"),key!BL285,"")))</f>
        <v/>
      </c>
      <c r="BE92" s="223" t="str">
        <f>IF(AND($L$5="sixth"),key!BM85,IF(AND($L$5="Seventh"),key!BM185,IF(AND($L$5="eighth"),key!BM285,"")))</f>
        <v/>
      </c>
      <c r="BF92" s="223" t="str">
        <f>IF(AND($L$5="sixth"),key!BN85,IF(AND($L$5="Seventh"),key!BN185,IF(AND($L$5="eighth"),key!BN285,"")))</f>
        <v/>
      </c>
      <c r="BG92" s="223" t="str">
        <f>IF(AND($L$5="sixth"),key!BP85,IF(AND($L$5="Seventh"),key!BP185,IF(AND($L$5="eighth"),key!BP285,"")))</f>
        <v/>
      </c>
      <c r="BH92" s="223" t="str">
        <f>IF(AND($L$5="sixth"),key!BQ85,IF(AND($L$5="Seventh"),key!BQ185,IF(AND($L$5="eighth"),key!BQ285,"")))</f>
        <v/>
      </c>
      <c r="BI92" s="223" t="str">
        <f>IF(AND($L$5="sixth"),key!BR85,IF(AND($L$5="Seventh"),key!BR185,IF(AND($L$5="eighth"),key!BR285,"")))</f>
        <v/>
      </c>
      <c r="BJ92" s="223" t="str">
        <f>IF(AND($L$5="sixth"),key!BT85,IF(AND($L$5="Seventh"),key!BT185,IF(AND($L$5="eighth"),key!BT285,"")))</f>
        <v/>
      </c>
      <c r="BK92" s="223" t="str">
        <f>IF(AND($L$5="sixth"),key!BU85,IF(AND($L$5="Seventh"),key!BU185,IF(AND($L$5="eighth"),key!BU285,"")))</f>
        <v/>
      </c>
      <c r="BL92" s="223" t="str">
        <f>IF(AND($L$5="sixth"),key!BV85,IF(AND($L$5="Seventh"),key!BV185,IF(AND($L$5="eighth"),key!BV285,"")))</f>
        <v/>
      </c>
      <c r="BM92" s="223" t="str">
        <f>IF(AND($L$5="sixth"),key!BX85,IF(AND($L$5="Seventh"),key!BX185,IF(AND($L$5="eighth"),key!BX285,"")))</f>
        <v/>
      </c>
      <c r="BN92" s="223" t="str">
        <f>IF(AND($L$5="sixth"),key!BY85,IF(AND($L$5="Seventh"),key!BY185,IF(AND($L$5="eighth"),key!BY285,"")))</f>
        <v/>
      </c>
      <c r="BO92" s="223" t="str">
        <f>IF(AND($L$5="sixth"),key!BZ85,IF(AND($L$5="Seventh"),key!BZ185,IF(AND($L$5="eighth"),key!BZ285,"")))</f>
        <v/>
      </c>
      <c r="BP92" s="223" t="str">
        <f>IF(AND($L$5="sixth"),key!CA85,IF(AND($L$5="Seventh"),key!CA185,IF(AND($L$5="eighth"),key!CA285,"")))</f>
        <v/>
      </c>
      <c r="BQ92" s="224" t="str">
        <f>IF(AND($L$5="sixth"),key!CB85,IF(AND($L$5="Seventh"),key!CB185,IF(AND($L$5="eighth"),key!CB285,"")))</f>
        <v/>
      </c>
    </row>
    <row r="93" spans="1:91" ht="15" customHeight="1">
      <c r="A93" s="221">
        <v>17</v>
      </c>
      <c r="B93" s="98" t="str">
        <f>IF(AND($L$5="sixth"),key!C25,IF(AND($L$5="Seventh"),key!C125,IF(AND($L$5="eighth"),key!C225,"")))</f>
        <v/>
      </c>
      <c r="C93" s="98" t="str">
        <f>IF(AND($L$5="sixth"),key!D25,IF(AND($L$5="Seventh"),key!D125,IF(AND($L$5="eighth"),key!D225,"")))</f>
        <v/>
      </c>
      <c r="D93" s="93" t="str">
        <f>IF(AND($L$5="sixth"),key!BD25,IF(AND($L$5="Seventh"),key!BD125,IF(AND($L$5="eighth"),key!BD225,"")))</f>
        <v>B</v>
      </c>
      <c r="E93" s="93">
        <f>IF(AND($L$5="sixth"),key!BE25,IF(AND($L$5="Seventh"),key!BE125,IF(AND($L$5="eighth"),key!BE225,"")))</f>
        <v>9</v>
      </c>
      <c r="F93" s="93" t="str">
        <f>IF(AND($L$5="sixth"),key!BF25,IF(AND($L$5="Seventh"),key!BF125,IF(AND($L$5="eighth"),key!BF225,"")))</f>
        <v/>
      </c>
      <c r="G93" s="93" t="str">
        <f>IF(AND($L$5="sixth"),key!BH25,IF(AND($L$5="Seventh"),key!BH125,IF(AND($L$5="eighth"),key!BH225,"")))</f>
        <v/>
      </c>
      <c r="H93" s="93">
        <f>IF(AND($L$5="sixth"),key!BI25,IF(AND($L$5="Seventh"),key!BI125,IF(AND($L$5="eighth"),key!BI225,"")))</f>
        <v>7</v>
      </c>
      <c r="I93" s="93" t="str">
        <f>IF(AND($L$5="sixth"),key!BJ25,IF(AND($L$5="Seventh"),key!BJ125,IF(AND($L$5="eighth"),key!BJ225,"")))</f>
        <v/>
      </c>
      <c r="J93" s="93" t="str">
        <f>IF(AND($L$5="sixth"),key!BL25,IF(AND($L$5="Seventh"),key!BL125,IF(AND($L$5="eighth"),key!BL225,"")))</f>
        <v/>
      </c>
      <c r="K93" s="93">
        <f>IF(AND($L$5="sixth"),key!BM25,IF(AND($L$5="Seventh"),key!BM125,IF(AND($L$5="eighth"),key!BM225,"")))</f>
        <v>31</v>
      </c>
      <c r="L93" s="93" t="str">
        <f>IF(AND($L$5="sixth"),key!BN25,IF(AND($L$5="Seventh"),key!BN125,IF(AND($L$5="eighth"),key!BN225,"")))</f>
        <v/>
      </c>
      <c r="M93" s="93" t="str">
        <f>IF(AND($L$5="sixth"),key!BP25,IF(AND($L$5="Seventh"),key!BP125,IF(AND($L$5="eighth"),key!BP225,"")))</f>
        <v/>
      </c>
      <c r="N93" s="93">
        <f>IF(AND($L$5="sixth"),key!BQ25,IF(AND($L$5="Seventh"),key!BQ125,IF(AND($L$5="eighth"),key!BQ225,"")))</f>
        <v>9</v>
      </c>
      <c r="O93" s="93" t="str">
        <f>IF(AND($L$5="sixth"),key!BR25,IF(AND($L$5="Seventh"),key!BR125,IF(AND($L$5="eighth"),key!BR225,"")))</f>
        <v/>
      </c>
      <c r="P93" s="93" t="str">
        <f>IF(AND($L$5="sixth"),key!BT25,IF(AND($L$5="Seventh"),key!BT125,IF(AND($L$5="eighth"),key!BT225,"")))</f>
        <v/>
      </c>
      <c r="Q93" s="93">
        <f>IF(AND($L$5="sixth"),key!BU25,IF(AND($L$5="Seventh"),key!BU125,IF(AND($L$5="eighth"),key!BU225,"")))</f>
        <v>61</v>
      </c>
      <c r="R93" s="93" t="str">
        <f>IF(AND($L$5="sixth"),key!BV25,IF(AND($L$5="Seventh"),key!BV125,IF(AND($L$5="eighth"),key!BV225,"")))</f>
        <v/>
      </c>
      <c r="S93" s="93" t="str">
        <f>IF(AND($L$5="sixth"),key!BX25,IF(AND($L$5="Seventh"),key!BX125,IF(AND($L$5="eighth"),key!BX225,"")))</f>
        <v/>
      </c>
      <c r="T93" s="93" t="str">
        <f>IF(AND($L$5="sixth"),key!BY25,IF(AND($L$5="Seventh"),key!BY125,IF(AND($L$5="eighth"),key!BY225,"")))</f>
        <v/>
      </c>
      <c r="U93" s="93" t="str">
        <f>IF(AND($L$5="sixth"),key!BZ25,IF(AND($L$5="Seventh"),key!BZ125,IF(AND($L$5="eighth"),key!BZ225,"")))</f>
        <v/>
      </c>
      <c r="V93" s="93" t="str">
        <f>IF(AND($L$5="sixth"),key!CA25,IF(AND($L$5="Seventh"),key!CA125,IF(AND($L$5="eighth"),key!CA225,"")))</f>
        <v/>
      </c>
      <c r="W93" s="231" t="str">
        <f>IF(AND($L$5="sixth"),key!CB25,IF(AND($L$5="Seventh"),key!CB125,IF(AND($L$5="eighth"),key!CB225,"")))</f>
        <v/>
      </c>
      <c r="X93" s="221">
        <v>50</v>
      </c>
      <c r="Y93" s="222" t="str">
        <f>IF(AND($L$5="sixth"),key!C58,IF(AND($L$5="Seventh"),key!C158,IF(AND($L$5="eighth"),key!C258,"")))</f>
        <v/>
      </c>
      <c r="Z93" s="222" t="str">
        <f>IF(AND($L$5="sixth"),key!D58,IF(AND($L$5="Seventh"),key!D158,IF(AND($L$5="eighth"),key!D258,"")))</f>
        <v/>
      </c>
      <c r="AA93" s="223" t="str">
        <f>IF(AND($L$5="sixth"),key!BD58,IF(AND($L$5="Seventh"),key!BD158,IF(AND($L$5="eighth"),key!BD258,"")))</f>
        <v/>
      </c>
      <c r="AB93" s="223" t="str">
        <f>IF(AND($L$5="sixth"),key!BE58,IF(AND($L$5="Seventh"),key!BE158,IF(AND($L$5="eighth"),key!BE258,"")))</f>
        <v/>
      </c>
      <c r="AC93" s="223" t="str">
        <f>IF(AND($L$5="sixth"),key!BF58,IF(AND($L$5="Seventh"),key!BF158,IF(AND($L$5="eighth"),key!BF258,"")))</f>
        <v/>
      </c>
      <c r="AD93" s="223" t="str">
        <f>IF(AND($L$5="sixth"),key!BH58,IF(AND($L$5="Seventh"),key!BH158,IF(AND($L$5="eighth"),key!BH258,"")))</f>
        <v/>
      </c>
      <c r="AE93" s="223" t="str">
        <f>IF(AND($L$5="sixth"),key!BI58,IF(AND($L$5="Seventh"),key!BI158,IF(AND($L$5="eighth"),key!BI258,"")))</f>
        <v/>
      </c>
      <c r="AF93" s="223" t="str">
        <f>IF(AND($L$5="sixth"),key!BJ58,IF(AND($L$5="Seventh"),key!BJ158,IF(AND($L$5="eighth"),key!BJ258,"")))</f>
        <v/>
      </c>
      <c r="AG93" s="223" t="str">
        <f>IF(AND($L$5="sixth"),key!BL58,IF(AND($L$5="Seventh"),key!BL158,IF(AND($L$5="eighth"),key!BL258,"")))</f>
        <v/>
      </c>
      <c r="AH93" s="223" t="str">
        <f>IF(AND($L$5="sixth"),key!BM58,IF(AND($L$5="Seventh"),key!BM158,IF(AND($L$5="eighth"),key!BM258,"")))</f>
        <v/>
      </c>
      <c r="AI93" s="223" t="str">
        <f>IF(AND($L$5="sixth"),key!BN58,IF(AND($L$5="Seventh"),key!BN158,IF(AND($L$5="eighth"),key!BN258,"")))</f>
        <v/>
      </c>
      <c r="AJ93" s="223" t="str">
        <f>IF(AND($L$5="sixth"),key!BP58,IF(AND($L$5="Seventh"),key!BP158,IF(AND($L$5="eighth"),key!BP258,"")))</f>
        <v/>
      </c>
      <c r="AK93" s="223" t="str">
        <f>IF(AND($L$5="sixth"),key!BQ58,IF(AND($L$5="Seventh"),key!BQ158,IF(AND($L$5="eighth"),key!BQ258,"")))</f>
        <v/>
      </c>
      <c r="AL93" s="223" t="str">
        <f>IF(AND($L$5="sixth"),key!BR58,IF(AND($L$5="Seventh"),key!BR158,IF(AND($L$5="eighth"),key!BR258,"")))</f>
        <v/>
      </c>
      <c r="AM93" s="223" t="str">
        <f>IF(AND($L$5="sixth"),key!BT58,IF(AND($L$5="Seventh"),key!BT158,IF(AND($L$5="eighth"),key!BT258,"")))</f>
        <v/>
      </c>
      <c r="AN93" s="223" t="str">
        <f>IF(AND($L$5="sixth"),key!BU58,IF(AND($L$5="Seventh"),key!BU158,IF(AND($L$5="eighth"),key!BU258,"")))</f>
        <v/>
      </c>
      <c r="AO93" s="223" t="str">
        <f>IF(AND($L$5="sixth"),key!BV58,IF(AND($L$5="Seventh"),key!BV158,IF(AND($L$5="eighth"),key!BV258,"")))</f>
        <v/>
      </c>
      <c r="AP93" s="223" t="str">
        <f>IF(AND($L$5="sixth"),key!BX58,IF(AND($L$5="Seventh"),key!BX158,IF(AND($L$5="eighth"),key!BX258,"")))</f>
        <v/>
      </c>
      <c r="AQ93" s="223" t="str">
        <f>IF(AND($L$5="sixth"),key!BY58,IF(AND($L$5="Seventh"),key!BY158,IF(AND($L$5="eighth"),key!BY258,"")))</f>
        <v/>
      </c>
      <c r="AR93" s="223" t="str">
        <f>IF(AND($L$5="sixth"),key!BZ58,IF(AND($L$5="Seventh"),key!BZ158,IF(AND($L$5="eighth"),key!BZ258,"")))</f>
        <v/>
      </c>
      <c r="AS93" s="223" t="str">
        <f>IF(AND($L$5="sixth"),key!CA58,IF(AND($L$5="Seventh"),key!CA158,IF(AND($L$5="eighth"),key!CA258,"")))</f>
        <v/>
      </c>
      <c r="AT93" s="224" t="str">
        <f>IF(AND($L$5="sixth"),key!CB58,IF(AND($L$5="Seventh"),key!CB158,IF(AND($L$5="eighth"),key!CB258,"")))</f>
        <v/>
      </c>
      <c r="AU93" s="225">
        <v>78</v>
      </c>
      <c r="AV93" s="226" t="str">
        <f>IF(AND($L$5="sixth"),key!C86,IF(AND($L$5="Seventh"),key!C186,IF(AND($L$5="eighth"),key!C286,"")))</f>
        <v/>
      </c>
      <c r="AW93" s="226" t="str">
        <f>IF(AND($L$5="sixth"),key!D86,IF(AND($L$5="Seventh"),key!D186,IF(AND($L$5="eighth"),key!D286,"")))</f>
        <v/>
      </c>
      <c r="AX93" s="223" t="str">
        <f>IF(AND($L$5="sixth"),key!BD86,IF(AND($L$5="Seventh"),key!BD186,IF(AND($L$5="eighth"),key!BD286,"")))</f>
        <v/>
      </c>
      <c r="AY93" s="223" t="str">
        <f>IF(AND($L$5="sixth"),key!BE86,IF(AND($L$5="Seventh"),key!BE186,IF(AND($L$5="eighth"),key!BE286,"")))</f>
        <v/>
      </c>
      <c r="AZ93" s="223" t="str">
        <f>IF(AND($L$5="sixth"),key!BF86,IF(AND($L$5="Seventh"),key!BF186,IF(AND($L$5="eighth"),key!BF286,"")))</f>
        <v/>
      </c>
      <c r="BA93" s="223" t="str">
        <f>IF(AND($L$5="sixth"),key!BH86,IF(AND($L$5="Seventh"),key!BH186,IF(AND($L$5="eighth"),key!BH286,"")))</f>
        <v/>
      </c>
      <c r="BB93" s="223" t="str">
        <f>IF(AND($L$5="sixth"),key!BI86,IF(AND($L$5="Seventh"),key!BI186,IF(AND($L$5="eighth"),key!BI286,"")))</f>
        <v/>
      </c>
      <c r="BC93" s="223" t="str">
        <f>IF(AND($L$5="sixth"),key!BJ86,IF(AND($L$5="Seventh"),key!BJ186,IF(AND($L$5="eighth"),key!BJ286,"")))</f>
        <v/>
      </c>
      <c r="BD93" s="223" t="str">
        <f>IF(AND($L$5="sixth"),key!BL86,IF(AND($L$5="Seventh"),key!BL186,IF(AND($L$5="eighth"),key!BL286,"")))</f>
        <v/>
      </c>
      <c r="BE93" s="223" t="str">
        <f>IF(AND($L$5="sixth"),key!BM86,IF(AND($L$5="Seventh"),key!BM186,IF(AND($L$5="eighth"),key!BM286,"")))</f>
        <v/>
      </c>
      <c r="BF93" s="223" t="str">
        <f>IF(AND($L$5="sixth"),key!BN86,IF(AND($L$5="Seventh"),key!BN186,IF(AND($L$5="eighth"),key!BN286,"")))</f>
        <v/>
      </c>
      <c r="BG93" s="223" t="str">
        <f>IF(AND($L$5="sixth"),key!BP86,IF(AND($L$5="Seventh"),key!BP186,IF(AND($L$5="eighth"),key!BP286,"")))</f>
        <v/>
      </c>
      <c r="BH93" s="223" t="str">
        <f>IF(AND($L$5="sixth"),key!BQ86,IF(AND($L$5="Seventh"),key!BQ186,IF(AND($L$5="eighth"),key!BQ286,"")))</f>
        <v/>
      </c>
      <c r="BI93" s="223" t="str">
        <f>IF(AND($L$5="sixth"),key!BR86,IF(AND($L$5="Seventh"),key!BR186,IF(AND($L$5="eighth"),key!BR286,"")))</f>
        <v/>
      </c>
      <c r="BJ93" s="223" t="str">
        <f>IF(AND($L$5="sixth"),key!BT86,IF(AND($L$5="Seventh"),key!BT186,IF(AND($L$5="eighth"),key!BT286,"")))</f>
        <v/>
      </c>
      <c r="BK93" s="223" t="str">
        <f>IF(AND($L$5="sixth"),key!BU86,IF(AND($L$5="Seventh"),key!BU186,IF(AND($L$5="eighth"),key!BU286,"")))</f>
        <v/>
      </c>
      <c r="BL93" s="223" t="str">
        <f>IF(AND($L$5="sixth"),key!BV86,IF(AND($L$5="Seventh"),key!BV186,IF(AND($L$5="eighth"),key!BV286,"")))</f>
        <v/>
      </c>
      <c r="BM93" s="223" t="str">
        <f>IF(AND($L$5="sixth"),key!BX86,IF(AND($L$5="Seventh"),key!BX186,IF(AND($L$5="eighth"),key!BX286,"")))</f>
        <v/>
      </c>
      <c r="BN93" s="223" t="str">
        <f>IF(AND($L$5="sixth"),key!BY86,IF(AND($L$5="Seventh"),key!BY186,IF(AND($L$5="eighth"),key!BY286,"")))</f>
        <v/>
      </c>
      <c r="BO93" s="223" t="str">
        <f>IF(AND($L$5="sixth"),key!BZ86,IF(AND($L$5="Seventh"),key!BZ186,IF(AND($L$5="eighth"),key!BZ286,"")))</f>
        <v/>
      </c>
      <c r="BP93" s="223" t="str">
        <f>IF(AND($L$5="sixth"),key!CA86,IF(AND($L$5="Seventh"),key!CA186,IF(AND($L$5="eighth"),key!CA286,"")))</f>
        <v/>
      </c>
      <c r="BQ93" s="224" t="str">
        <f>IF(AND($L$5="sixth"),key!CB86,IF(AND($L$5="Seventh"),key!CB186,IF(AND($L$5="eighth"),key!CB286,"")))</f>
        <v/>
      </c>
    </row>
    <row r="94" spans="1:91" ht="15" customHeight="1">
      <c r="A94" s="221">
        <v>18</v>
      </c>
      <c r="B94" s="98" t="str">
        <f>IF(AND($L$5="sixth"),key!C26,IF(AND($L$5="Seventh"),key!C126,IF(AND($L$5="eighth"),key!C226,"")))</f>
        <v/>
      </c>
      <c r="C94" s="98" t="str">
        <f>IF(AND($L$5="sixth"),key!D26,IF(AND($L$5="Seventh"),key!D126,IF(AND($L$5="eighth"),key!D226,"")))</f>
        <v/>
      </c>
      <c r="D94" s="93" t="str">
        <f>IF(AND($L$5="sixth"),key!BD26,IF(AND($L$5="Seventh"),key!BD126,IF(AND($L$5="eighth"),key!BD226,"")))</f>
        <v>A</v>
      </c>
      <c r="E94" s="93">
        <f>IF(AND($L$5="sixth"),key!BE26,IF(AND($L$5="Seventh"),key!BE126,IF(AND($L$5="eighth"),key!BE226,"")))</f>
        <v>10</v>
      </c>
      <c r="F94" s="93" t="str">
        <f>IF(AND($L$5="sixth"),key!BF26,IF(AND($L$5="Seventh"),key!BF126,IF(AND($L$5="eighth"),key!BF226,"")))</f>
        <v/>
      </c>
      <c r="G94" s="93" t="str">
        <f>IF(AND($L$5="sixth"),key!BH26,IF(AND($L$5="Seventh"),key!BH126,IF(AND($L$5="eighth"),key!BH226,"")))</f>
        <v/>
      </c>
      <c r="H94" s="93">
        <f>IF(AND($L$5="sixth"),key!BI26,IF(AND($L$5="Seventh"),key!BI126,IF(AND($L$5="eighth"),key!BI226,"")))</f>
        <v>10</v>
      </c>
      <c r="I94" s="93" t="str">
        <f>IF(AND($L$5="sixth"),key!BJ26,IF(AND($L$5="Seventh"),key!BJ126,IF(AND($L$5="eighth"),key!BJ226,"")))</f>
        <v/>
      </c>
      <c r="J94" s="93" t="str">
        <f>IF(AND($L$5="sixth"),key!BL26,IF(AND($L$5="Seventh"),key!BL126,IF(AND($L$5="eighth"),key!BL226,"")))</f>
        <v/>
      </c>
      <c r="K94" s="93">
        <f>IF(AND($L$5="sixth"),key!BM26,IF(AND($L$5="Seventh"),key!BM126,IF(AND($L$5="eighth"),key!BM226,"")))</f>
        <v>67</v>
      </c>
      <c r="L94" s="93" t="str">
        <f>IF(AND($L$5="sixth"),key!BN26,IF(AND($L$5="Seventh"),key!BN126,IF(AND($L$5="eighth"),key!BN226,"")))</f>
        <v/>
      </c>
      <c r="M94" s="93" t="str">
        <f>IF(AND($L$5="sixth"),key!BP26,IF(AND($L$5="Seventh"),key!BP126,IF(AND($L$5="eighth"),key!BP226,"")))</f>
        <v/>
      </c>
      <c r="N94" s="93">
        <f>IF(AND($L$5="sixth"),key!BQ26,IF(AND($L$5="Seventh"),key!BQ126,IF(AND($L$5="eighth"),key!BQ226,"")))</f>
        <v>10</v>
      </c>
      <c r="O94" s="93" t="str">
        <f>IF(AND($L$5="sixth"),key!BR26,IF(AND($L$5="Seventh"),key!BR126,IF(AND($L$5="eighth"),key!BR226,"")))</f>
        <v/>
      </c>
      <c r="P94" s="93" t="str">
        <f>IF(AND($L$5="sixth"),key!BT26,IF(AND($L$5="Seventh"),key!BT126,IF(AND($L$5="eighth"),key!BT226,"")))</f>
        <v/>
      </c>
      <c r="Q94" s="93">
        <f>IF(AND($L$5="sixth"),key!BU26,IF(AND($L$5="Seventh"),key!BU126,IF(AND($L$5="eighth"),key!BU226,"")))</f>
        <v>70</v>
      </c>
      <c r="R94" s="93" t="str">
        <f>IF(AND($L$5="sixth"),key!BV26,IF(AND($L$5="Seventh"),key!BV126,IF(AND($L$5="eighth"),key!BV226,"")))</f>
        <v/>
      </c>
      <c r="S94" s="93" t="str">
        <f>IF(AND($L$5="sixth"),key!BX26,IF(AND($L$5="Seventh"),key!BX126,IF(AND($L$5="eighth"),key!BX226,"")))</f>
        <v/>
      </c>
      <c r="T94" s="93" t="str">
        <f>IF(AND($L$5="sixth"),key!BY26,IF(AND($L$5="Seventh"),key!BY126,IF(AND($L$5="eighth"),key!BY226,"")))</f>
        <v/>
      </c>
      <c r="U94" s="93" t="str">
        <f>IF(AND($L$5="sixth"),key!BZ26,IF(AND($L$5="Seventh"),key!BZ126,IF(AND($L$5="eighth"),key!BZ226,"")))</f>
        <v/>
      </c>
      <c r="V94" s="93" t="str">
        <f>IF(AND($L$5="sixth"),key!CA26,IF(AND($L$5="Seventh"),key!CA126,IF(AND($L$5="eighth"),key!CA226,"")))</f>
        <v/>
      </c>
      <c r="W94" s="231" t="str">
        <f>IF(AND($L$5="sixth"),key!CB26,IF(AND($L$5="Seventh"),key!CB126,IF(AND($L$5="eighth"),key!CB226,"")))</f>
        <v/>
      </c>
      <c r="X94" s="221">
        <v>51</v>
      </c>
      <c r="Y94" s="222" t="str">
        <f>IF(AND($L$5="sixth"),key!C59,IF(AND($L$5="Seventh"),key!C159,IF(AND($L$5="eighth"),key!C259,"")))</f>
        <v/>
      </c>
      <c r="Z94" s="222" t="str">
        <f>IF(AND($L$5="sixth"),key!D59,IF(AND($L$5="Seventh"),key!D159,IF(AND($L$5="eighth"),key!D259,"")))</f>
        <v/>
      </c>
      <c r="AA94" s="223" t="str">
        <f>IF(AND($L$5="sixth"),key!BD59,IF(AND($L$5="Seventh"),key!BD159,IF(AND($L$5="eighth"),key!BD259,"")))</f>
        <v/>
      </c>
      <c r="AB94" s="223" t="str">
        <f>IF(AND($L$5="sixth"),key!BE59,IF(AND($L$5="Seventh"),key!BE159,IF(AND($L$5="eighth"),key!BE259,"")))</f>
        <v/>
      </c>
      <c r="AC94" s="223" t="str">
        <f>IF(AND($L$5="sixth"),key!BF59,IF(AND($L$5="Seventh"),key!BF159,IF(AND($L$5="eighth"),key!BF259,"")))</f>
        <v/>
      </c>
      <c r="AD94" s="223" t="str">
        <f>IF(AND($L$5="sixth"),key!BH59,IF(AND($L$5="Seventh"),key!BH159,IF(AND($L$5="eighth"),key!BH259,"")))</f>
        <v/>
      </c>
      <c r="AE94" s="223" t="str">
        <f>IF(AND($L$5="sixth"),key!BI59,IF(AND($L$5="Seventh"),key!BI159,IF(AND($L$5="eighth"),key!BI259,"")))</f>
        <v/>
      </c>
      <c r="AF94" s="223" t="str">
        <f>IF(AND($L$5="sixth"),key!BJ59,IF(AND($L$5="Seventh"),key!BJ159,IF(AND($L$5="eighth"),key!BJ259,"")))</f>
        <v/>
      </c>
      <c r="AG94" s="223" t="str">
        <f>IF(AND($L$5="sixth"),key!BL59,IF(AND($L$5="Seventh"),key!BL159,IF(AND($L$5="eighth"),key!BL259,"")))</f>
        <v/>
      </c>
      <c r="AH94" s="223" t="str">
        <f>IF(AND($L$5="sixth"),key!BM59,IF(AND($L$5="Seventh"),key!BM159,IF(AND($L$5="eighth"),key!BM259,"")))</f>
        <v/>
      </c>
      <c r="AI94" s="223" t="str">
        <f>IF(AND($L$5="sixth"),key!BN59,IF(AND($L$5="Seventh"),key!BN159,IF(AND($L$5="eighth"),key!BN259,"")))</f>
        <v/>
      </c>
      <c r="AJ94" s="223" t="str">
        <f>IF(AND($L$5="sixth"),key!BP59,IF(AND($L$5="Seventh"),key!BP159,IF(AND($L$5="eighth"),key!BP259,"")))</f>
        <v/>
      </c>
      <c r="AK94" s="223" t="str">
        <f>IF(AND($L$5="sixth"),key!BQ59,IF(AND($L$5="Seventh"),key!BQ159,IF(AND($L$5="eighth"),key!BQ259,"")))</f>
        <v/>
      </c>
      <c r="AL94" s="223" t="str">
        <f>IF(AND($L$5="sixth"),key!BR59,IF(AND($L$5="Seventh"),key!BR159,IF(AND($L$5="eighth"),key!BR259,"")))</f>
        <v/>
      </c>
      <c r="AM94" s="223" t="str">
        <f>IF(AND($L$5="sixth"),key!BT59,IF(AND($L$5="Seventh"),key!BT159,IF(AND($L$5="eighth"),key!BT259,"")))</f>
        <v/>
      </c>
      <c r="AN94" s="223" t="str">
        <f>IF(AND($L$5="sixth"),key!BU59,IF(AND($L$5="Seventh"),key!BU159,IF(AND($L$5="eighth"),key!BU259,"")))</f>
        <v/>
      </c>
      <c r="AO94" s="223" t="str">
        <f>IF(AND($L$5="sixth"),key!BV59,IF(AND($L$5="Seventh"),key!BV159,IF(AND($L$5="eighth"),key!BV259,"")))</f>
        <v/>
      </c>
      <c r="AP94" s="223" t="str">
        <f>IF(AND($L$5="sixth"),key!BX59,IF(AND($L$5="Seventh"),key!BX159,IF(AND($L$5="eighth"),key!BX259,"")))</f>
        <v/>
      </c>
      <c r="AQ94" s="223" t="str">
        <f>IF(AND($L$5="sixth"),key!BY59,IF(AND($L$5="Seventh"),key!BY159,IF(AND($L$5="eighth"),key!BY259,"")))</f>
        <v/>
      </c>
      <c r="AR94" s="223" t="str">
        <f>IF(AND($L$5="sixth"),key!BZ59,IF(AND($L$5="Seventh"),key!BZ159,IF(AND($L$5="eighth"),key!BZ259,"")))</f>
        <v/>
      </c>
      <c r="AS94" s="223" t="str">
        <f>IF(AND($L$5="sixth"),key!CA59,IF(AND($L$5="Seventh"),key!CA159,IF(AND($L$5="eighth"),key!CA259,"")))</f>
        <v/>
      </c>
      <c r="AT94" s="224" t="str">
        <f>IF(AND($L$5="sixth"),key!CB59,IF(AND($L$5="Seventh"),key!CB159,IF(AND($L$5="eighth"),key!CB259,"")))</f>
        <v/>
      </c>
      <c r="AU94" s="225">
        <v>79</v>
      </c>
      <c r="AV94" s="226" t="str">
        <f>IF(AND($L$5="sixth"),key!C87,IF(AND($L$5="Seventh"),key!C187,IF(AND($L$5="eighth"),key!C287,"")))</f>
        <v/>
      </c>
      <c r="AW94" s="226" t="str">
        <f>IF(AND($L$5="sixth"),key!D87,IF(AND($L$5="Seventh"),key!D187,IF(AND($L$5="eighth"),key!D287,"")))</f>
        <v/>
      </c>
      <c r="AX94" s="223" t="str">
        <f>IF(AND($L$5="sixth"),key!BD87,IF(AND($L$5="Seventh"),key!BD187,IF(AND($L$5="eighth"),key!BD287,"")))</f>
        <v/>
      </c>
      <c r="AY94" s="223" t="str">
        <f>IF(AND($L$5="sixth"),key!BE87,IF(AND($L$5="Seventh"),key!BE187,IF(AND($L$5="eighth"),key!BE287,"")))</f>
        <v/>
      </c>
      <c r="AZ94" s="223" t="str">
        <f>IF(AND($L$5="sixth"),key!BF87,IF(AND($L$5="Seventh"),key!BF187,IF(AND($L$5="eighth"),key!BF287,"")))</f>
        <v/>
      </c>
      <c r="BA94" s="223" t="str">
        <f>IF(AND($L$5="sixth"),key!BH87,IF(AND($L$5="Seventh"),key!BH187,IF(AND($L$5="eighth"),key!BH287,"")))</f>
        <v/>
      </c>
      <c r="BB94" s="223" t="str">
        <f>IF(AND($L$5="sixth"),key!BI87,IF(AND($L$5="Seventh"),key!BI187,IF(AND($L$5="eighth"),key!BI287,"")))</f>
        <v/>
      </c>
      <c r="BC94" s="223" t="str">
        <f>IF(AND($L$5="sixth"),key!BJ87,IF(AND($L$5="Seventh"),key!BJ187,IF(AND($L$5="eighth"),key!BJ287,"")))</f>
        <v/>
      </c>
      <c r="BD94" s="223" t="str">
        <f>IF(AND($L$5="sixth"),key!BL87,IF(AND($L$5="Seventh"),key!BL187,IF(AND($L$5="eighth"),key!BL287,"")))</f>
        <v/>
      </c>
      <c r="BE94" s="223" t="str">
        <f>IF(AND($L$5="sixth"),key!BM87,IF(AND($L$5="Seventh"),key!BM187,IF(AND($L$5="eighth"),key!BM287,"")))</f>
        <v/>
      </c>
      <c r="BF94" s="223" t="str">
        <f>IF(AND($L$5="sixth"),key!BN87,IF(AND($L$5="Seventh"),key!BN187,IF(AND($L$5="eighth"),key!BN287,"")))</f>
        <v/>
      </c>
      <c r="BG94" s="223" t="str">
        <f>IF(AND($L$5="sixth"),key!BP87,IF(AND($L$5="Seventh"),key!BP187,IF(AND($L$5="eighth"),key!BP287,"")))</f>
        <v/>
      </c>
      <c r="BH94" s="223" t="str">
        <f>IF(AND($L$5="sixth"),key!BQ87,IF(AND($L$5="Seventh"),key!BQ187,IF(AND($L$5="eighth"),key!BQ287,"")))</f>
        <v/>
      </c>
      <c r="BI94" s="223" t="str">
        <f>IF(AND($L$5="sixth"),key!BR87,IF(AND($L$5="Seventh"),key!BR187,IF(AND($L$5="eighth"),key!BR287,"")))</f>
        <v/>
      </c>
      <c r="BJ94" s="223" t="str">
        <f>IF(AND($L$5="sixth"),key!BT87,IF(AND($L$5="Seventh"),key!BT187,IF(AND($L$5="eighth"),key!BT287,"")))</f>
        <v/>
      </c>
      <c r="BK94" s="223" t="str">
        <f>IF(AND($L$5="sixth"),key!BU87,IF(AND($L$5="Seventh"),key!BU187,IF(AND($L$5="eighth"),key!BU287,"")))</f>
        <v/>
      </c>
      <c r="BL94" s="223" t="str">
        <f>IF(AND($L$5="sixth"),key!BV87,IF(AND($L$5="Seventh"),key!BV187,IF(AND($L$5="eighth"),key!BV287,"")))</f>
        <v/>
      </c>
      <c r="BM94" s="223" t="str">
        <f>IF(AND($L$5="sixth"),key!BX87,IF(AND($L$5="Seventh"),key!BX187,IF(AND($L$5="eighth"),key!BX287,"")))</f>
        <v/>
      </c>
      <c r="BN94" s="223" t="str">
        <f>IF(AND($L$5="sixth"),key!BY87,IF(AND($L$5="Seventh"),key!BY187,IF(AND($L$5="eighth"),key!BY287,"")))</f>
        <v/>
      </c>
      <c r="BO94" s="223" t="str">
        <f>IF(AND($L$5="sixth"),key!BZ87,IF(AND($L$5="Seventh"),key!BZ187,IF(AND($L$5="eighth"),key!BZ287,"")))</f>
        <v/>
      </c>
      <c r="BP94" s="223" t="str">
        <f>IF(AND($L$5="sixth"),key!CA87,IF(AND($L$5="Seventh"),key!CA187,IF(AND($L$5="eighth"),key!CA287,"")))</f>
        <v/>
      </c>
      <c r="BQ94" s="224" t="str">
        <f>IF(AND($L$5="sixth"),key!CB87,IF(AND($L$5="Seventh"),key!CB187,IF(AND($L$5="eighth"),key!CB287,"")))</f>
        <v/>
      </c>
    </row>
    <row r="95" spans="1:91" ht="15" customHeight="1">
      <c r="A95" s="221">
        <v>19</v>
      </c>
      <c r="B95" s="98" t="str">
        <f>IF(AND($L$5="sixth"),key!C27,IF(AND($L$5="Seventh"),key!C127,IF(AND($L$5="eighth"),key!C227,"")))</f>
        <v/>
      </c>
      <c r="C95" s="98" t="str">
        <f>IF(AND($L$5="sixth"),key!D27,IF(AND($L$5="Seventh"),key!D127,IF(AND($L$5="eighth"),key!D227,"")))</f>
        <v/>
      </c>
      <c r="D95" s="93" t="str">
        <f>IF(AND($L$5="sixth"),key!BD27,IF(AND($L$5="Seventh"),key!BD127,IF(AND($L$5="eighth"),key!BD227,"")))</f>
        <v>C</v>
      </c>
      <c r="E95" s="93">
        <f>IF(AND($L$5="sixth"),key!BE27,IF(AND($L$5="Seventh"),key!BE127,IF(AND($L$5="eighth"),key!BE227,"")))</f>
        <v>5</v>
      </c>
      <c r="F95" s="93" t="str">
        <f>IF(AND($L$5="sixth"),key!BF27,IF(AND($L$5="Seventh"),key!BF127,IF(AND($L$5="eighth"),key!BF227,"")))</f>
        <v/>
      </c>
      <c r="G95" s="93" t="str">
        <f>IF(AND($L$5="sixth"),key!BH27,IF(AND($L$5="Seventh"),key!BH127,IF(AND($L$5="eighth"),key!BH227,"")))</f>
        <v/>
      </c>
      <c r="H95" s="93">
        <f>IF(AND($L$5="sixth"),key!BI27,IF(AND($L$5="Seventh"),key!BI127,IF(AND($L$5="eighth"),key!BI227,"")))</f>
        <v>5</v>
      </c>
      <c r="I95" s="93" t="str">
        <f>IF(AND($L$5="sixth"),key!BJ27,IF(AND($L$5="Seventh"),key!BJ127,IF(AND($L$5="eighth"),key!BJ227,"")))</f>
        <v/>
      </c>
      <c r="J95" s="93" t="str">
        <f>IF(AND($L$5="sixth"),key!BL27,IF(AND($L$5="Seventh"),key!BL127,IF(AND($L$5="eighth"),key!BL227,"")))</f>
        <v/>
      </c>
      <c r="K95" s="93" t="str">
        <f>IF(AND($L$5="sixth"),key!BM27,IF(AND($L$5="Seventh"),key!BM127,IF(AND($L$5="eighth"),key!BM227,"")))</f>
        <v/>
      </c>
      <c r="L95" s="93" t="str">
        <f>IF(AND($L$5="sixth"),key!BN27,IF(AND($L$5="Seventh"),key!BN127,IF(AND($L$5="eighth"),key!BN227,"")))</f>
        <v/>
      </c>
      <c r="M95" s="93" t="str">
        <f>IF(AND($L$5="sixth"),key!BP27,IF(AND($L$5="Seventh"),key!BP127,IF(AND($L$5="eighth"),key!BP227,"")))</f>
        <v/>
      </c>
      <c r="N95" s="93" t="str">
        <f>IF(AND($L$5="sixth"),key!BQ27,IF(AND($L$5="Seventh"),key!BQ127,IF(AND($L$5="eighth"),key!BQ227,"")))</f>
        <v/>
      </c>
      <c r="O95" s="93" t="str">
        <f>IF(AND($L$5="sixth"),key!BR27,IF(AND($L$5="Seventh"),key!BR127,IF(AND($L$5="eighth"),key!BR227,"")))</f>
        <v/>
      </c>
      <c r="P95" s="93" t="str">
        <f>IF(AND($L$5="sixth"),key!BT27,IF(AND($L$5="Seventh"),key!BT127,IF(AND($L$5="eighth"),key!BT227,"")))</f>
        <v/>
      </c>
      <c r="Q95" s="93" t="str">
        <f>IF(AND($L$5="sixth"),key!BU27,IF(AND($L$5="Seventh"),key!BU127,IF(AND($L$5="eighth"),key!BU227,"")))</f>
        <v/>
      </c>
      <c r="R95" s="93" t="str">
        <f>IF(AND($L$5="sixth"),key!BV27,IF(AND($L$5="Seventh"),key!BV127,IF(AND($L$5="eighth"),key!BV227,"")))</f>
        <v/>
      </c>
      <c r="S95" s="93" t="str">
        <f>IF(AND($L$5="sixth"),key!BX27,IF(AND($L$5="Seventh"),key!BX127,IF(AND($L$5="eighth"),key!BX227,"")))</f>
        <v/>
      </c>
      <c r="T95" s="93" t="str">
        <f>IF(AND($L$5="sixth"),key!BY27,IF(AND($L$5="Seventh"),key!BY127,IF(AND($L$5="eighth"),key!BY227,"")))</f>
        <v/>
      </c>
      <c r="U95" s="93" t="str">
        <f>IF(AND($L$5="sixth"),key!BZ27,IF(AND($L$5="Seventh"),key!BZ127,IF(AND($L$5="eighth"),key!BZ227,"")))</f>
        <v/>
      </c>
      <c r="V95" s="93" t="str">
        <f>IF(AND($L$5="sixth"),key!CA27,IF(AND($L$5="Seventh"),key!CA127,IF(AND($L$5="eighth"),key!CA227,"")))</f>
        <v/>
      </c>
      <c r="W95" s="231" t="str">
        <f>IF(AND($L$5="sixth"),key!CB27,IF(AND($L$5="Seventh"),key!CB127,IF(AND($L$5="eighth"),key!CB227,"")))</f>
        <v/>
      </c>
      <c r="X95" s="221">
        <v>52</v>
      </c>
      <c r="Y95" s="222" t="str">
        <f>IF(AND($L$5="sixth"),key!C60,IF(AND($L$5="Seventh"),key!C160,IF(AND($L$5="eighth"),key!C260,"")))</f>
        <v/>
      </c>
      <c r="Z95" s="222" t="str">
        <f>IF(AND($L$5="sixth"),key!D60,IF(AND($L$5="Seventh"),key!D160,IF(AND($L$5="eighth"),key!D260,"")))</f>
        <v/>
      </c>
      <c r="AA95" s="223" t="str">
        <f>IF(AND($L$5="sixth"),key!BD60,IF(AND($L$5="Seventh"),key!BD160,IF(AND($L$5="eighth"),key!BD260,"")))</f>
        <v/>
      </c>
      <c r="AB95" s="223" t="str">
        <f>IF(AND($L$5="sixth"),key!BE60,IF(AND($L$5="Seventh"),key!BE160,IF(AND($L$5="eighth"),key!BE260,"")))</f>
        <v/>
      </c>
      <c r="AC95" s="223" t="str">
        <f>IF(AND($L$5="sixth"),key!BF60,IF(AND($L$5="Seventh"),key!BF160,IF(AND($L$5="eighth"),key!BF260,"")))</f>
        <v/>
      </c>
      <c r="AD95" s="223" t="str">
        <f>IF(AND($L$5="sixth"),key!BH60,IF(AND($L$5="Seventh"),key!BH160,IF(AND($L$5="eighth"),key!BH260,"")))</f>
        <v/>
      </c>
      <c r="AE95" s="223" t="str">
        <f>IF(AND($L$5="sixth"),key!BI60,IF(AND($L$5="Seventh"),key!BI160,IF(AND($L$5="eighth"),key!BI260,"")))</f>
        <v/>
      </c>
      <c r="AF95" s="223" t="str">
        <f>IF(AND($L$5="sixth"),key!BJ60,IF(AND($L$5="Seventh"),key!BJ160,IF(AND($L$5="eighth"),key!BJ260,"")))</f>
        <v/>
      </c>
      <c r="AG95" s="223" t="str">
        <f>IF(AND($L$5="sixth"),key!BL60,IF(AND($L$5="Seventh"),key!BL160,IF(AND($L$5="eighth"),key!BL260,"")))</f>
        <v/>
      </c>
      <c r="AH95" s="223" t="str">
        <f>IF(AND($L$5="sixth"),key!BM60,IF(AND($L$5="Seventh"),key!BM160,IF(AND($L$5="eighth"),key!BM260,"")))</f>
        <v/>
      </c>
      <c r="AI95" s="223" t="str">
        <f>IF(AND($L$5="sixth"),key!BN60,IF(AND($L$5="Seventh"),key!BN160,IF(AND($L$5="eighth"),key!BN260,"")))</f>
        <v/>
      </c>
      <c r="AJ95" s="223" t="str">
        <f>IF(AND($L$5="sixth"),key!BP60,IF(AND($L$5="Seventh"),key!BP160,IF(AND($L$5="eighth"),key!BP260,"")))</f>
        <v/>
      </c>
      <c r="AK95" s="223" t="str">
        <f>IF(AND($L$5="sixth"),key!BQ60,IF(AND($L$5="Seventh"),key!BQ160,IF(AND($L$5="eighth"),key!BQ260,"")))</f>
        <v/>
      </c>
      <c r="AL95" s="223" t="str">
        <f>IF(AND($L$5="sixth"),key!BR60,IF(AND($L$5="Seventh"),key!BR160,IF(AND($L$5="eighth"),key!BR260,"")))</f>
        <v/>
      </c>
      <c r="AM95" s="223" t="str">
        <f>IF(AND($L$5="sixth"),key!BT60,IF(AND($L$5="Seventh"),key!BT160,IF(AND($L$5="eighth"),key!BT260,"")))</f>
        <v/>
      </c>
      <c r="AN95" s="223" t="str">
        <f>IF(AND($L$5="sixth"),key!BU60,IF(AND($L$5="Seventh"),key!BU160,IF(AND($L$5="eighth"),key!BU260,"")))</f>
        <v/>
      </c>
      <c r="AO95" s="223" t="str">
        <f>IF(AND($L$5="sixth"),key!BV60,IF(AND($L$5="Seventh"),key!BV160,IF(AND($L$5="eighth"),key!BV260,"")))</f>
        <v/>
      </c>
      <c r="AP95" s="223" t="str">
        <f>IF(AND($L$5="sixth"),key!BX60,IF(AND($L$5="Seventh"),key!BX160,IF(AND($L$5="eighth"),key!BX260,"")))</f>
        <v/>
      </c>
      <c r="AQ95" s="223" t="str">
        <f>IF(AND($L$5="sixth"),key!BY60,IF(AND($L$5="Seventh"),key!BY160,IF(AND($L$5="eighth"),key!BY260,"")))</f>
        <v/>
      </c>
      <c r="AR95" s="223" t="str">
        <f>IF(AND($L$5="sixth"),key!BZ60,IF(AND($L$5="Seventh"),key!BZ160,IF(AND($L$5="eighth"),key!BZ260,"")))</f>
        <v/>
      </c>
      <c r="AS95" s="223" t="str">
        <f>IF(AND($L$5="sixth"),key!CA60,IF(AND($L$5="Seventh"),key!CA160,IF(AND($L$5="eighth"),key!CA260,"")))</f>
        <v/>
      </c>
      <c r="AT95" s="224" t="str">
        <f>IF(AND($L$5="sixth"),key!CB60,IF(AND($L$5="Seventh"),key!CB160,IF(AND($L$5="eighth"),key!CB260,"")))</f>
        <v/>
      </c>
      <c r="AU95" s="225">
        <v>80</v>
      </c>
      <c r="AV95" s="226" t="str">
        <f>IF(AND($L$5="sixth"),key!C88,IF(AND($L$5="Seventh"),key!C188,IF(AND($L$5="eighth"),key!C288,"")))</f>
        <v/>
      </c>
      <c r="AW95" s="226" t="str">
        <f>IF(AND($L$5="sixth"),key!D88,IF(AND($L$5="Seventh"),key!D188,IF(AND($L$5="eighth"),key!D288,"")))</f>
        <v/>
      </c>
      <c r="AX95" s="223" t="str">
        <f>IF(AND($L$5="sixth"),key!BD88,IF(AND($L$5="Seventh"),key!BD188,IF(AND($L$5="eighth"),key!BD288,"")))</f>
        <v/>
      </c>
      <c r="AY95" s="223" t="str">
        <f>IF(AND($L$5="sixth"),key!BE88,IF(AND($L$5="Seventh"),key!BE188,IF(AND($L$5="eighth"),key!BE288,"")))</f>
        <v/>
      </c>
      <c r="AZ95" s="223" t="str">
        <f>IF(AND($L$5="sixth"),key!BF88,IF(AND($L$5="Seventh"),key!BF188,IF(AND($L$5="eighth"),key!BF288,"")))</f>
        <v/>
      </c>
      <c r="BA95" s="223" t="str">
        <f>IF(AND($L$5="sixth"),key!BH88,IF(AND($L$5="Seventh"),key!BH188,IF(AND($L$5="eighth"),key!BH288,"")))</f>
        <v/>
      </c>
      <c r="BB95" s="223" t="str">
        <f>IF(AND($L$5="sixth"),key!BI88,IF(AND($L$5="Seventh"),key!BI188,IF(AND($L$5="eighth"),key!BI288,"")))</f>
        <v/>
      </c>
      <c r="BC95" s="223" t="str">
        <f>IF(AND($L$5="sixth"),key!BJ88,IF(AND($L$5="Seventh"),key!BJ188,IF(AND($L$5="eighth"),key!BJ288,"")))</f>
        <v/>
      </c>
      <c r="BD95" s="223" t="str">
        <f>IF(AND($L$5="sixth"),key!BL88,IF(AND($L$5="Seventh"),key!BL188,IF(AND($L$5="eighth"),key!BL288,"")))</f>
        <v/>
      </c>
      <c r="BE95" s="223" t="str">
        <f>IF(AND($L$5="sixth"),key!BM88,IF(AND($L$5="Seventh"),key!BM188,IF(AND($L$5="eighth"),key!BM288,"")))</f>
        <v/>
      </c>
      <c r="BF95" s="223" t="str">
        <f>IF(AND($L$5="sixth"),key!BN88,IF(AND($L$5="Seventh"),key!BN188,IF(AND($L$5="eighth"),key!BN288,"")))</f>
        <v/>
      </c>
      <c r="BG95" s="223" t="str">
        <f>IF(AND($L$5="sixth"),key!BP88,IF(AND($L$5="Seventh"),key!BP188,IF(AND($L$5="eighth"),key!BP288,"")))</f>
        <v/>
      </c>
      <c r="BH95" s="223" t="str">
        <f>IF(AND($L$5="sixth"),key!BQ88,IF(AND($L$5="Seventh"),key!BQ188,IF(AND($L$5="eighth"),key!BQ288,"")))</f>
        <v/>
      </c>
      <c r="BI95" s="223" t="str">
        <f>IF(AND($L$5="sixth"),key!BR88,IF(AND($L$5="Seventh"),key!BR188,IF(AND($L$5="eighth"),key!BR288,"")))</f>
        <v/>
      </c>
      <c r="BJ95" s="223" t="str">
        <f>IF(AND($L$5="sixth"),key!BT88,IF(AND($L$5="Seventh"),key!BT188,IF(AND($L$5="eighth"),key!BT288,"")))</f>
        <v/>
      </c>
      <c r="BK95" s="223" t="str">
        <f>IF(AND($L$5="sixth"),key!BU88,IF(AND($L$5="Seventh"),key!BU188,IF(AND($L$5="eighth"),key!BU288,"")))</f>
        <v/>
      </c>
      <c r="BL95" s="223" t="str">
        <f>IF(AND($L$5="sixth"),key!BV88,IF(AND($L$5="Seventh"),key!BV188,IF(AND($L$5="eighth"),key!BV288,"")))</f>
        <v/>
      </c>
      <c r="BM95" s="223" t="str">
        <f>IF(AND($L$5="sixth"),key!BX88,IF(AND($L$5="Seventh"),key!BX188,IF(AND($L$5="eighth"),key!BX288,"")))</f>
        <v/>
      </c>
      <c r="BN95" s="223" t="str">
        <f>IF(AND($L$5="sixth"),key!BY88,IF(AND($L$5="Seventh"),key!BY188,IF(AND($L$5="eighth"),key!BY288,"")))</f>
        <v/>
      </c>
      <c r="BO95" s="223" t="str">
        <f>IF(AND($L$5="sixth"),key!BZ88,IF(AND($L$5="Seventh"),key!BZ188,IF(AND($L$5="eighth"),key!BZ288,"")))</f>
        <v/>
      </c>
      <c r="BP95" s="223" t="str">
        <f>IF(AND($L$5="sixth"),key!CA88,IF(AND($L$5="Seventh"),key!CA188,IF(AND($L$5="eighth"),key!CA288,"")))</f>
        <v/>
      </c>
      <c r="BQ95" s="224" t="str">
        <f>IF(AND($L$5="sixth"),key!CB88,IF(AND($L$5="Seventh"),key!CB188,IF(AND($L$5="eighth"),key!CB288,"")))</f>
        <v/>
      </c>
    </row>
    <row r="96" spans="1:91" ht="15" customHeight="1">
      <c r="A96" s="221">
        <v>20</v>
      </c>
      <c r="B96" s="98" t="str">
        <f>IF(AND($L$5="sixth"),key!C28,IF(AND($L$5="Seventh"),key!C128,IF(AND($L$5="eighth"),key!C228,"")))</f>
        <v/>
      </c>
      <c r="C96" s="98" t="str">
        <f>IF(AND($L$5="sixth"),key!D28,IF(AND($L$5="Seventh"),key!D128,IF(AND($L$5="eighth"),key!D228,"")))</f>
        <v/>
      </c>
      <c r="D96" s="93" t="str">
        <f>IF(AND($L$5="sixth"),key!BD28,IF(AND($L$5="Seventh"),key!BD128,IF(AND($L$5="eighth"),key!BD228,"")))</f>
        <v>B</v>
      </c>
      <c r="E96" s="93">
        <f>IF(AND($L$5="sixth"),key!BE28,IF(AND($L$5="Seventh"),key!BE128,IF(AND($L$5="eighth"),key!BE228,"")))</f>
        <v>10</v>
      </c>
      <c r="F96" s="93" t="str">
        <f>IF(AND($L$5="sixth"),key!BF28,IF(AND($L$5="Seventh"),key!BF128,IF(AND($L$5="eighth"),key!BF228,"")))</f>
        <v/>
      </c>
      <c r="G96" s="93" t="str">
        <f>IF(AND($L$5="sixth"),key!BH28,IF(AND($L$5="Seventh"),key!BH128,IF(AND($L$5="eighth"),key!BH228,"")))</f>
        <v/>
      </c>
      <c r="H96" s="93">
        <f>IF(AND($L$5="sixth"),key!BI28,IF(AND($L$5="Seventh"),key!BI128,IF(AND($L$5="eighth"),key!BI228,"")))</f>
        <v>7</v>
      </c>
      <c r="I96" s="93" t="str">
        <f>IF(AND($L$5="sixth"),key!BJ28,IF(AND($L$5="Seventh"),key!BJ128,IF(AND($L$5="eighth"),key!BJ228,"")))</f>
        <v/>
      </c>
      <c r="J96" s="93" t="str">
        <f>IF(AND($L$5="sixth"),key!BL28,IF(AND($L$5="Seventh"),key!BL128,IF(AND($L$5="eighth"),key!BL228,"")))</f>
        <v/>
      </c>
      <c r="K96" s="93">
        <f>IF(AND($L$5="sixth"),key!BM28,IF(AND($L$5="Seventh"),key!BM128,IF(AND($L$5="eighth"),key!BM228,"")))</f>
        <v>40</v>
      </c>
      <c r="L96" s="93" t="str">
        <f>IF(AND($L$5="sixth"),key!BN28,IF(AND($L$5="Seventh"),key!BN128,IF(AND($L$5="eighth"),key!BN228,"")))</f>
        <v/>
      </c>
      <c r="M96" s="93" t="str">
        <f>IF(AND($L$5="sixth"),key!BP28,IF(AND($L$5="Seventh"),key!BP128,IF(AND($L$5="eighth"),key!BP228,"")))</f>
        <v/>
      </c>
      <c r="N96" s="93">
        <f>IF(AND($L$5="sixth"),key!BQ28,IF(AND($L$5="Seventh"),key!BQ128,IF(AND($L$5="eighth"),key!BQ228,"")))</f>
        <v>8</v>
      </c>
      <c r="O96" s="93" t="str">
        <f>IF(AND($L$5="sixth"),key!BR28,IF(AND($L$5="Seventh"),key!BR128,IF(AND($L$5="eighth"),key!BR228,"")))</f>
        <v/>
      </c>
      <c r="P96" s="93" t="str">
        <f>IF(AND($L$5="sixth"),key!BT28,IF(AND($L$5="Seventh"),key!BT128,IF(AND($L$5="eighth"),key!BT228,"")))</f>
        <v/>
      </c>
      <c r="Q96" s="93">
        <f>IF(AND($L$5="sixth"),key!BU28,IF(AND($L$5="Seventh"),key!BU128,IF(AND($L$5="eighth"),key!BU228,"")))</f>
        <v>62</v>
      </c>
      <c r="R96" s="93" t="str">
        <f>IF(AND($L$5="sixth"),key!BV28,IF(AND($L$5="Seventh"),key!BV128,IF(AND($L$5="eighth"),key!BV228,"")))</f>
        <v/>
      </c>
      <c r="S96" s="93" t="str">
        <f>IF(AND($L$5="sixth"),key!BX28,IF(AND($L$5="Seventh"),key!BX128,IF(AND($L$5="eighth"),key!BX228,"")))</f>
        <v/>
      </c>
      <c r="T96" s="93" t="str">
        <f>IF(AND($L$5="sixth"),key!BY28,IF(AND($L$5="Seventh"),key!BY128,IF(AND($L$5="eighth"),key!BY228,"")))</f>
        <v/>
      </c>
      <c r="U96" s="93" t="str">
        <f>IF(AND($L$5="sixth"),key!BZ28,IF(AND($L$5="Seventh"),key!BZ128,IF(AND($L$5="eighth"),key!BZ228,"")))</f>
        <v/>
      </c>
      <c r="V96" s="93" t="str">
        <f>IF(AND($L$5="sixth"),key!CA28,IF(AND($L$5="Seventh"),key!CA128,IF(AND($L$5="eighth"),key!CA228,"")))</f>
        <v/>
      </c>
      <c r="W96" s="231" t="str">
        <f>IF(AND($L$5="sixth"),key!CB28,IF(AND($L$5="Seventh"),key!CB128,IF(AND($L$5="eighth"),key!CB228,"")))</f>
        <v/>
      </c>
      <c r="X96" s="221">
        <v>53</v>
      </c>
      <c r="Y96" s="222" t="str">
        <f>IF(AND($L$5="sixth"),key!C61,IF(AND($L$5="Seventh"),key!C161,IF(AND($L$5="eighth"),key!C261,"")))</f>
        <v/>
      </c>
      <c r="Z96" s="222" t="str">
        <f>IF(AND($L$5="sixth"),key!D61,IF(AND($L$5="Seventh"),key!D161,IF(AND($L$5="eighth"),key!D261,"")))</f>
        <v/>
      </c>
      <c r="AA96" s="223" t="str">
        <f>IF(AND($L$5="sixth"),key!BD61,IF(AND($L$5="Seventh"),key!BD161,IF(AND($L$5="eighth"),key!BD261,"")))</f>
        <v/>
      </c>
      <c r="AB96" s="223" t="str">
        <f>IF(AND($L$5="sixth"),key!BE61,IF(AND($L$5="Seventh"),key!BE161,IF(AND($L$5="eighth"),key!BE261,"")))</f>
        <v/>
      </c>
      <c r="AC96" s="223" t="str">
        <f>IF(AND($L$5="sixth"),key!BF61,IF(AND($L$5="Seventh"),key!BF161,IF(AND($L$5="eighth"),key!BF261,"")))</f>
        <v/>
      </c>
      <c r="AD96" s="223" t="str">
        <f>IF(AND($L$5="sixth"),key!BH61,IF(AND($L$5="Seventh"),key!BH161,IF(AND($L$5="eighth"),key!BH261,"")))</f>
        <v/>
      </c>
      <c r="AE96" s="223" t="str">
        <f>IF(AND($L$5="sixth"),key!BI61,IF(AND($L$5="Seventh"),key!BI161,IF(AND($L$5="eighth"),key!BI261,"")))</f>
        <v/>
      </c>
      <c r="AF96" s="223" t="str">
        <f>IF(AND($L$5="sixth"),key!BJ61,IF(AND($L$5="Seventh"),key!BJ161,IF(AND($L$5="eighth"),key!BJ261,"")))</f>
        <v/>
      </c>
      <c r="AG96" s="223" t="str">
        <f>IF(AND($L$5="sixth"),key!BL61,IF(AND($L$5="Seventh"),key!BL161,IF(AND($L$5="eighth"),key!BL261,"")))</f>
        <v/>
      </c>
      <c r="AH96" s="223" t="str">
        <f>IF(AND($L$5="sixth"),key!BM61,IF(AND($L$5="Seventh"),key!BM161,IF(AND($L$5="eighth"),key!BM261,"")))</f>
        <v/>
      </c>
      <c r="AI96" s="223" t="str">
        <f>IF(AND($L$5="sixth"),key!BN61,IF(AND($L$5="Seventh"),key!BN161,IF(AND($L$5="eighth"),key!BN261,"")))</f>
        <v/>
      </c>
      <c r="AJ96" s="223" t="str">
        <f>IF(AND($L$5="sixth"),key!BP61,IF(AND($L$5="Seventh"),key!BP161,IF(AND($L$5="eighth"),key!BP261,"")))</f>
        <v/>
      </c>
      <c r="AK96" s="223" t="str">
        <f>IF(AND($L$5="sixth"),key!BQ61,IF(AND($L$5="Seventh"),key!BQ161,IF(AND($L$5="eighth"),key!BQ261,"")))</f>
        <v/>
      </c>
      <c r="AL96" s="223" t="str">
        <f>IF(AND($L$5="sixth"),key!BR61,IF(AND($L$5="Seventh"),key!BR161,IF(AND($L$5="eighth"),key!BR261,"")))</f>
        <v/>
      </c>
      <c r="AM96" s="223" t="str">
        <f>IF(AND($L$5="sixth"),key!BT61,IF(AND($L$5="Seventh"),key!BT161,IF(AND($L$5="eighth"),key!BT261,"")))</f>
        <v/>
      </c>
      <c r="AN96" s="223" t="str">
        <f>IF(AND($L$5="sixth"),key!BU61,IF(AND($L$5="Seventh"),key!BU161,IF(AND($L$5="eighth"),key!BU261,"")))</f>
        <v/>
      </c>
      <c r="AO96" s="223" t="str">
        <f>IF(AND($L$5="sixth"),key!BV61,IF(AND($L$5="Seventh"),key!BV161,IF(AND($L$5="eighth"),key!BV261,"")))</f>
        <v/>
      </c>
      <c r="AP96" s="223" t="str">
        <f>IF(AND($L$5="sixth"),key!BX61,IF(AND($L$5="Seventh"),key!BX161,IF(AND($L$5="eighth"),key!BX261,"")))</f>
        <v/>
      </c>
      <c r="AQ96" s="223" t="str">
        <f>IF(AND($L$5="sixth"),key!BY61,IF(AND($L$5="Seventh"),key!BY161,IF(AND($L$5="eighth"),key!BY261,"")))</f>
        <v/>
      </c>
      <c r="AR96" s="223" t="str">
        <f>IF(AND($L$5="sixth"),key!BZ61,IF(AND($L$5="Seventh"),key!BZ161,IF(AND($L$5="eighth"),key!BZ261,"")))</f>
        <v/>
      </c>
      <c r="AS96" s="223" t="str">
        <f>IF(AND($L$5="sixth"),key!CA61,IF(AND($L$5="Seventh"),key!CA161,IF(AND($L$5="eighth"),key!CA261,"")))</f>
        <v/>
      </c>
      <c r="AT96" s="224" t="str">
        <f>IF(AND($L$5="sixth"),key!CB61,IF(AND($L$5="Seventh"),key!CB161,IF(AND($L$5="eighth"),key!CB261,"")))</f>
        <v/>
      </c>
      <c r="AU96" s="225">
        <v>81</v>
      </c>
      <c r="AV96" s="226" t="str">
        <f>IF(AND($L$5="sixth"),key!C89,IF(AND($L$5="Seventh"),key!C189,IF(AND($L$5="eighth"),key!C289,"")))</f>
        <v/>
      </c>
      <c r="AW96" s="226" t="str">
        <f>IF(AND($L$5="sixth"),key!D89,IF(AND($L$5="Seventh"),key!D189,IF(AND($L$5="eighth"),key!D289,"")))</f>
        <v/>
      </c>
      <c r="AX96" s="223" t="str">
        <f>IF(AND($L$5="sixth"),key!BD89,IF(AND($L$5="Seventh"),key!BD189,IF(AND($L$5="eighth"),key!BD289,"")))</f>
        <v/>
      </c>
      <c r="AY96" s="223" t="str">
        <f>IF(AND($L$5="sixth"),key!BE89,IF(AND($L$5="Seventh"),key!BE189,IF(AND($L$5="eighth"),key!BE289,"")))</f>
        <v/>
      </c>
      <c r="AZ96" s="223" t="str">
        <f>IF(AND($L$5="sixth"),key!BF89,IF(AND($L$5="Seventh"),key!BF189,IF(AND($L$5="eighth"),key!BF289,"")))</f>
        <v/>
      </c>
      <c r="BA96" s="223" t="str">
        <f>IF(AND($L$5="sixth"),key!BH89,IF(AND($L$5="Seventh"),key!BH189,IF(AND($L$5="eighth"),key!BH289,"")))</f>
        <v/>
      </c>
      <c r="BB96" s="223" t="str">
        <f>IF(AND($L$5="sixth"),key!BI89,IF(AND($L$5="Seventh"),key!BI189,IF(AND($L$5="eighth"),key!BI289,"")))</f>
        <v/>
      </c>
      <c r="BC96" s="223" t="str">
        <f>IF(AND($L$5="sixth"),key!BJ89,IF(AND($L$5="Seventh"),key!BJ189,IF(AND($L$5="eighth"),key!BJ289,"")))</f>
        <v/>
      </c>
      <c r="BD96" s="223" t="str">
        <f>IF(AND($L$5="sixth"),key!BL89,IF(AND($L$5="Seventh"),key!BL189,IF(AND($L$5="eighth"),key!BL289,"")))</f>
        <v/>
      </c>
      <c r="BE96" s="223" t="str">
        <f>IF(AND($L$5="sixth"),key!BM89,IF(AND($L$5="Seventh"),key!BM189,IF(AND($L$5="eighth"),key!BM289,"")))</f>
        <v/>
      </c>
      <c r="BF96" s="223" t="str">
        <f>IF(AND($L$5="sixth"),key!BN89,IF(AND($L$5="Seventh"),key!BN189,IF(AND($L$5="eighth"),key!BN289,"")))</f>
        <v/>
      </c>
      <c r="BG96" s="223" t="str">
        <f>IF(AND($L$5="sixth"),key!BP89,IF(AND($L$5="Seventh"),key!BP189,IF(AND($L$5="eighth"),key!BP289,"")))</f>
        <v/>
      </c>
      <c r="BH96" s="223" t="str">
        <f>IF(AND($L$5="sixth"),key!BQ89,IF(AND($L$5="Seventh"),key!BQ189,IF(AND($L$5="eighth"),key!BQ289,"")))</f>
        <v/>
      </c>
      <c r="BI96" s="223" t="str">
        <f>IF(AND($L$5="sixth"),key!BR89,IF(AND($L$5="Seventh"),key!BR189,IF(AND($L$5="eighth"),key!BR289,"")))</f>
        <v/>
      </c>
      <c r="BJ96" s="223" t="str">
        <f>IF(AND($L$5="sixth"),key!BT89,IF(AND($L$5="Seventh"),key!BT189,IF(AND($L$5="eighth"),key!BT289,"")))</f>
        <v/>
      </c>
      <c r="BK96" s="223" t="str">
        <f>IF(AND($L$5="sixth"),key!BU89,IF(AND($L$5="Seventh"),key!BU189,IF(AND($L$5="eighth"),key!BU289,"")))</f>
        <v/>
      </c>
      <c r="BL96" s="223" t="str">
        <f>IF(AND($L$5="sixth"),key!BV89,IF(AND($L$5="Seventh"),key!BV189,IF(AND($L$5="eighth"),key!BV289,"")))</f>
        <v/>
      </c>
      <c r="BM96" s="223" t="str">
        <f>IF(AND($L$5="sixth"),key!BX89,IF(AND($L$5="Seventh"),key!BX189,IF(AND($L$5="eighth"),key!BX289,"")))</f>
        <v/>
      </c>
      <c r="BN96" s="223" t="str">
        <f>IF(AND($L$5="sixth"),key!BY89,IF(AND($L$5="Seventh"),key!BY189,IF(AND($L$5="eighth"),key!BY289,"")))</f>
        <v/>
      </c>
      <c r="BO96" s="223" t="str">
        <f>IF(AND($L$5="sixth"),key!BZ89,IF(AND($L$5="Seventh"),key!BZ189,IF(AND($L$5="eighth"),key!BZ289,"")))</f>
        <v/>
      </c>
      <c r="BP96" s="223" t="str">
        <f>IF(AND($L$5="sixth"),key!CA89,IF(AND($L$5="Seventh"),key!CA189,IF(AND($L$5="eighth"),key!CA289,"")))</f>
        <v/>
      </c>
      <c r="BQ96" s="224" t="str">
        <f>IF(AND($L$5="sixth"),key!CB89,IF(AND($L$5="Seventh"),key!CB189,IF(AND($L$5="eighth"),key!CB289,"")))</f>
        <v/>
      </c>
    </row>
    <row r="97" spans="1:69" ht="17.100000000000001" customHeight="1">
      <c r="A97" s="221">
        <v>21</v>
      </c>
      <c r="B97" s="98" t="str">
        <f>IF(AND($L$5="sixth"),key!C29,IF(AND($L$5="Seventh"),key!C129,IF(AND($L$5="eighth"),key!C229,"")))</f>
        <v/>
      </c>
      <c r="C97" s="98" t="str">
        <f>IF(AND($L$5="sixth"),key!D29,IF(AND($L$5="Seventh"),key!D129,IF(AND($L$5="eighth"),key!D229,"")))</f>
        <v/>
      </c>
      <c r="D97" s="93" t="str">
        <f>IF(AND($L$5="sixth"),key!BD29,IF(AND($L$5="Seventh"),key!BD129,IF(AND($L$5="eighth"),key!BD229,"")))</f>
        <v>B</v>
      </c>
      <c r="E97" s="93">
        <f>IF(AND($L$5="sixth"),key!BE29,IF(AND($L$5="Seventh"),key!BE129,IF(AND($L$5="eighth"),key!BE229,"")))</f>
        <v>5</v>
      </c>
      <c r="F97" s="93" t="str">
        <f>IF(AND($L$5="sixth"),key!BF29,IF(AND($L$5="Seventh"),key!BF129,IF(AND($L$5="eighth"),key!BF229,"")))</f>
        <v/>
      </c>
      <c r="G97" s="93" t="str">
        <f>IF(AND($L$5="sixth"),key!BH29,IF(AND($L$5="Seventh"),key!BH129,IF(AND($L$5="eighth"),key!BH229,"")))</f>
        <v/>
      </c>
      <c r="H97" s="93">
        <f>IF(AND($L$5="sixth"),key!BI29,IF(AND($L$5="Seventh"),key!BI129,IF(AND($L$5="eighth"),key!BI229,"")))</f>
        <v>6</v>
      </c>
      <c r="I97" s="93" t="str">
        <f>IF(AND($L$5="sixth"),key!BJ29,IF(AND($L$5="Seventh"),key!BJ129,IF(AND($L$5="eighth"),key!BJ229,"")))</f>
        <v/>
      </c>
      <c r="J97" s="93" t="str">
        <f>IF(AND($L$5="sixth"),key!BL29,IF(AND($L$5="Seventh"),key!BL129,IF(AND($L$5="eighth"),key!BL229,"")))</f>
        <v/>
      </c>
      <c r="K97" s="93">
        <f>IF(AND($L$5="sixth"),key!BM29,IF(AND($L$5="Seventh"),key!BM129,IF(AND($L$5="eighth"),key!BM229,"")))</f>
        <v>30</v>
      </c>
      <c r="L97" s="93" t="str">
        <f>IF(AND($L$5="sixth"),key!BN29,IF(AND($L$5="Seventh"),key!BN129,IF(AND($L$5="eighth"),key!BN229,"")))</f>
        <v/>
      </c>
      <c r="M97" s="93" t="str">
        <f>IF(AND($L$5="sixth"),key!BP29,IF(AND($L$5="Seventh"),key!BP129,IF(AND($L$5="eighth"),key!BP229,"")))</f>
        <v/>
      </c>
      <c r="N97" s="93">
        <f>IF(AND($L$5="sixth"),key!BQ29,IF(AND($L$5="Seventh"),key!BQ129,IF(AND($L$5="eighth"),key!BQ229,"")))</f>
        <v>5</v>
      </c>
      <c r="O97" s="93" t="str">
        <f>IF(AND($L$5="sixth"),key!BR29,IF(AND($L$5="Seventh"),key!BR129,IF(AND($L$5="eighth"),key!BR229,"")))</f>
        <v/>
      </c>
      <c r="P97" s="93" t="str">
        <f>IF(AND($L$5="sixth"),key!BT29,IF(AND($L$5="Seventh"),key!BT129,IF(AND($L$5="eighth"),key!BT229,"")))</f>
        <v/>
      </c>
      <c r="Q97" s="93">
        <f>IF(AND($L$5="sixth"),key!BU29,IF(AND($L$5="Seventh"),key!BU129,IF(AND($L$5="eighth"),key!BU229,"")))</f>
        <v>59</v>
      </c>
      <c r="R97" s="93" t="str">
        <f>IF(AND($L$5="sixth"),key!BV29,IF(AND($L$5="Seventh"),key!BV129,IF(AND($L$5="eighth"),key!BV229,"")))</f>
        <v/>
      </c>
      <c r="S97" s="93" t="str">
        <f>IF(AND($L$5="sixth"),key!BX29,IF(AND($L$5="Seventh"),key!BX129,IF(AND($L$5="eighth"),key!BX229,"")))</f>
        <v/>
      </c>
      <c r="T97" s="93" t="str">
        <f>IF(AND($L$5="sixth"),key!BY29,IF(AND($L$5="Seventh"),key!BY129,IF(AND($L$5="eighth"),key!BY229,"")))</f>
        <v/>
      </c>
      <c r="U97" s="93" t="str">
        <f>IF(AND($L$5="sixth"),key!BZ29,IF(AND($L$5="Seventh"),key!BZ129,IF(AND($L$5="eighth"),key!BZ229,"")))</f>
        <v/>
      </c>
      <c r="V97" s="93" t="str">
        <f>IF(AND($L$5="sixth"),key!CA29,IF(AND($L$5="Seventh"),key!CA129,IF(AND($L$5="eighth"),key!CA229,"")))</f>
        <v/>
      </c>
      <c r="W97" s="231" t="str">
        <f>IF(AND($L$5="sixth"),key!CB29,IF(AND($L$5="Seventh"),key!CB129,IF(AND($L$5="eighth"),key!CB229,"")))</f>
        <v/>
      </c>
      <c r="X97" s="797" t="s">
        <v>546</v>
      </c>
      <c r="Y97" s="798"/>
      <c r="Z97" s="223" t="s">
        <v>617</v>
      </c>
      <c r="AA97" s="93">
        <f>IF(AND($L$5=""),"",COUNTIF(AA69:AA96,"A+")+COUNTIF(D77:D101,"A+"))</f>
        <v>0</v>
      </c>
      <c r="AB97" s="833"/>
      <c r="AC97" s="833"/>
      <c r="AD97" s="93">
        <f>IF(AND($L$5=""),"",COUNTIF(AD69:AD96,"A+")+COUNTIF(G77:G101,"A+"))</f>
        <v>0</v>
      </c>
      <c r="AE97" s="833"/>
      <c r="AF97" s="833"/>
      <c r="AG97" s="93">
        <f>IF(AND($L$5=""),"",COUNTIF(AG69:AG96,"A+")+COUNTIF(J77:J101,"A+"))</f>
        <v>0</v>
      </c>
      <c r="AH97" s="833"/>
      <c r="AI97" s="833"/>
      <c r="AJ97" s="93">
        <f>IF(AND($L$5=""),"",COUNTIF(AJ69:AJ96,"A+")+COUNTIF(M77:M101,"A+"))</f>
        <v>0</v>
      </c>
      <c r="AK97" s="833"/>
      <c r="AL97" s="833"/>
      <c r="AM97" s="93">
        <f>IF(AND($L$5=""),"",COUNTIF(AM69:AM96,"A+")+COUNTIF(P77:P101,"A+"))</f>
        <v>0</v>
      </c>
      <c r="AN97" s="833"/>
      <c r="AO97" s="833"/>
      <c r="AP97" s="93">
        <f>IF(AND($L$5=""),"",COUNTIF(AP69:AP96,"A+")+COUNTIF(S77:S101,"A+"))</f>
        <v>0</v>
      </c>
      <c r="AQ97" s="833"/>
      <c r="AR97" s="833"/>
      <c r="AS97" s="833"/>
      <c r="AT97" s="231">
        <f>IF(AND($L$5=""),"",COUNTIF(AT69:AT96,"A+")+COUNTIF(W77:W101,"A+"))</f>
        <v>0</v>
      </c>
      <c r="AU97" s="797" t="s">
        <v>545</v>
      </c>
      <c r="AV97" s="798"/>
      <c r="AW97" s="223" t="s">
        <v>617</v>
      </c>
      <c r="AX97" s="93">
        <f>IF(AND($L$5=""),"",COUNTIF(AX69:AX96,"A+")+AA97)</f>
        <v>0</v>
      </c>
      <c r="AY97" s="833"/>
      <c r="AZ97" s="833"/>
      <c r="BA97" s="93">
        <f>IF(AND($L$5=""),"",COUNTIF(BA69:BA96,"A+")+AD97)</f>
        <v>0</v>
      </c>
      <c r="BB97" s="833"/>
      <c r="BC97" s="833"/>
      <c r="BD97" s="93">
        <f>IF(AND($L$5=""),"",COUNTIF(BD69:BD96,"A+")+AG97)</f>
        <v>0</v>
      </c>
      <c r="BE97" s="833"/>
      <c r="BF97" s="833"/>
      <c r="BG97" s="93">
        <f>IF(AND($L$5=""),"",COUNTIF(BG69:BG96,"A+")+AJ97)</f>
        <v>0</v>
      </c>
      <c r="BH97" s="833"/>
      <c r="BI97" s="833"/>
      <c r="BJ97" s="93">
        <f>IF(AND($L$5=""),"",COUNTIF(BJ69:BJ96,"A+")+AM97)</f>
        <v>0</v>
      </c>
      <c r="BK97" s="833"/>
      <c r="BL97" s="833"/>
      <c r="BM97" s="93">
        <f>IF(AND($L$5=""),"",COUNTIF(BM69:BM96,"A+")+AP97)</f>
        <v>0</v>
      </c>
      <c r="BN97" s="833"/>
      <c r="BO97" s="833"/>
      <c r="BP97" s="833"/>
      <c r="BQ97" s="231">
        <f>IF(AND($L$5=""),"",COUNTIF(BQ69:BQ96,"A+")+AT97)</f>
        <v>0</v>
      </c>
    </row>
    <row r="98" spans="1:69" ht="17.100000000000001" customHeight="1">
      <c r="A98" s="221">
        <v>22</v>
      </c>
      <c r="B98" s="98" t="str">
        <f>IF(AND($L$5="sixth"),key!C30,IF(AND($L$5="Seventh"),key!C130,IF(AND($L$5="eighth"),key!C230,"")))</f>
        <v/>
      </c>
      <c r="C98" s="98" t="str">
        <f>IF(AND($L$5="sixth"),key!D30,IF(AND($L$5="Seventh"),key!D130,IF(AND($L$5="eighth"),key!D230,"")))</f>
        <v/>
      </c>
      <c r="D98" s="93" t="str">
        <f>IF(AND($L$5="sixth"),key!BD30,IF(AND($L$5="Seventh"),key!BD130,IF(AND($L$5="eighth"),key!BD230,"")))</f>
        <v>D</v>
      </c>
      <c r="E98" s="93" t="str">
        <f>IF(AND($L$5="sixth"),key!BE30,IF(AND($L$5="Seventh"),key!BE130,IF(AND($L$5="eighth"),key!BE230,"")))</f>
        <v/>
      </c>
      <c r="F98" s="93" t="str">
        <f>IF(AND($L$5="sixth"),key!BF30,IF(AND($L$5="Seventh"),key!BF130,IF(AND($L$5="eighth"),key!BF230,"")))</f>
        <v/>
      </c>
      <c r="G98" s="93" t="str">
        <f>IF(AND($L$5="sixth"),key!BH30,IF(AND($L$5="Seventh"),key!BH130,IF(AND($L$5="eighth"),key!BH230,"")))</f>
        <v/>
      </c>
      <c r="H98" s="93" t="str">
        <f>IF(AND($L$5="sixth"),key!BI30,IF(AND($L$5="Seventh"),key!BI130,IF(AND($L$5="eighth"),key!BI230,"")))</f>
        <v/>
      </c>
      <c r="I98" s="93" t="str">
        <f>IF(AND($L$5="sixth"),key!BJ30,IF(AND($L$5="Seventh"),key!BJ130,IF(AND($L$5="eighth"),key!BJ230,"")))</f>
        <v/>
      </c>
      <c r="J98" s="93" t="str">
        <f>IF(AND($L$5="sixth"),key!BL30,IF(AND($L$5="Seventh"),key!BL130,IF(AND($L$5="eighth"),key!BL230,"")))</f>
        <v/>
      </c>
      <c r="K98" s="93" t="str">
        <f>IF(AND($L$5="sixth"),key!BM30,IF(AND($L$5="Seventh"),key!BM130,IF(AND($L$5="eighth"),key!BM230,"")))</f>
        <v/>
      </c>
      <c r="L98" s="93" t="str">
        <f>IF(AND($L$5="sixth"),key!BN30,IF(AND($L$5="Seventh"),key!BN130,IF(AND($L$5="eighth"),key!BN230,"")))</f>
        <v/>
      </c>
      <c r="M98" s="93" t="str">
        <f>IF(AND($L$5="sixth"),key!BP30,IF(AND($L$5="Seventh"),key!BP130,IF(AND($L$5="eighth"),key!BP230,"")))</f>
        <v/>
      </c>
      <c r="N98" s="93" t="str">
        <f>IF(AND($L$5="sixth"),key!BQ30,IF(AND($L$5="Seventh"),key!BQ130,IF(AND($L$5="eighth"),key!BQ230,"")))</f>
        <v/>
      </c>
      <c r="O98" s="93" t="str">
        <f>IF(AND($L$5="sixth"),key!BR30,IF(AND($L$5="Seventh"),key!BR130,IF(AND($L$5="eighth"),key!BR230,"")))</f>
        <v/>
      </c>
      <c r="P98" s="93" t="str">
        <f>IF(AND($L$5="sixth"),key!BT30,IF(AND($L$5="Seventh"),key!BT130,IF(AND($L$5="eighth"),key!BT230,"")))</f>
        <v/>
      </c>
      <c r="Q98" s="93" t="str">
        <f>IF(AND($L$5="sixth"),key!BU30,IF(AND($L$5="Seventh"),key!BU130,IF(AND($L$5="eighth"),key!BU230,"")))</f>
        <v/>
      </c>
      <c r="R98" s="93" t="str">
        <f>IF(AND($L$5="sixth"),key!BV30,IF(AND($L$5="Seventh"),key!BV130,IF(AND($L$5="eighth"),key!BV230,"")))</f>
        <v/>
      </c>
      <c r="S98" s="93" t="str">
        <f>IF(AND($L$5="sixth"),key!BX30,IF(AND($L$5="Seventh"),key!BX130,IF(AND($L$5="eighth"),key!BX230,"")))</f>
        <v/>
      </c>
      <c r="T98" s="93" t="str">
        <f>IF(AND($L$5="sixth"),key!BY30,IF(AND($L$5="Seventh"),key!BY130,IF(AND($L$5="eighth"),key!BY230,"")))</f>
        <v/>
      </c>
      <c r="U98" s="93" t="str">
        <f>IF(AND($L$5="sixth"),key!BZ30,IF(AND($L$5="Seventh"),key!BZ130,IF(AND($L$5="eighth"),key!BZ230,"")))</f>
        <v/>
      </c>
      <c r="V98" s="93" t="str">
        <f>IF(AND($L$5="sixth"),key!CA30,IF(AND($L$5="Seventh"),key!CA130,IF(AND($L$5="eighth"),key!CA230,"")))</f>
        <v/>
      </c>
      <c r="W98" s="231" t="str">
        <f>IF(AND($L$5="sixth"),key!CB30,IF(AND($L$5="Seventh"),key!CB130,IF(AND($L$5="eighth"),key!CB230,"")))</f>
        <v/>
      </c>
      <c r="X98" s="799"/>
      <c r="Y98" s="800"/>
      <c r="Z98" s="223" t="s">
        <v>21</v>
      </c>
      <c r="AA98" s="93">
        <f>IF(AND($L$5=""),"",COUNTIF(AA69:AA96,"A")+COUNTIF(D77:D101,"A"))</f>
        <v>5</v>
      </c>
      <c r="AB98" s="833"/>
      <c r="AC98" s="833"/>
      <c r="AD98" s="93">
        <f>IF(AND($L$5=""),"",COUNTIF(AD69:AD96,"A")+COUNTIF(G77:G101,"A"))</f>
        <v>1</v>
      </c>
      <c r="AE98" s="833"/>
      <c r="AF98" s="833"/>
      <c r="AG98" s="96">
        <f>IF(AND($L$5=""),"",COUNTIF(AG69:AG96,"A")+COUNTIF(J77:J101,"A"))</f>
        <v>1</v>
      </c>
      <c r="AH98" s="833"/>
      <c r="AI98" s="833"/>
      <c r="AJ98" s="93">
        <f>IF(AND($L$5=""),"",COUNTIF(AJ69:AJ96,"A")+COUNTIF(M77:M101,"A"))</f>
        <v>0</v>
      </c>
      <c r="AK98" s="833"/>
      <c r="AL98" s="833"/>
      <c r="AM98" s="93">
        <f>IF(AND($L$5=""),"",COUNTIF(AM69:AM96,"A")+COUNTIF(P77:P101,"A"))</f>
        <v>0</v>
      </c>
      <c r="AN98" s="833"/>
      <c r="AO98" s="833"/>
      <c r="AP98" s="93">
        <f>IF(AND($L$5=""),"",COUNTIF(AP69:AP96,"A")+COUNTIF(S77:S101,"A"))</f>
        <v>0</v>
      </c>
      <c r="AQ98" s="833"/>
      <c r="AR98" s="833"/>
      <c r="AS98" s="833"/>
      <c r="AT98" s="231">
        <f>IF(AND($L$5=""),"",COUNTIF(AT69:AT96,"A")+COUNTIF(W77:W101,"A"))</f>
        <v>0</v>
      </c>
      <c r="AU98" s="799"/>
      <c r="AV98" s="800"/>
      <c r="AW98" s="223" t="s">
        <v>21</v>
      </c>
      <c r="AX98" s="93">
        <f>IF(AND($L$5=""),"",COUNTIF(AX69:AX96,"A")+AA98)</f>
        <v>5</v>
      </c>
      <c r="AY98" s="833"/>
      <c r="AZ98" s="833"/>
      <c r="BA98" s="93">
        <f>IF(AND($L$5=""),"",COUNTIF(BA69:BA96,"A")+AD98)</f>
        <v>1</v>
      </c>
      <c r="BB98" s="833"/>
      <c r="BC98" s="833"/>
      <c r="BD98" s="93">
        <f>IF(AND($L$5=""),"",COUNTIF(BD69:BD96,"A")+AG98)</f>
        <v>1</v>
      </c>
      <c r="BE98" s="833"/>
      <c r="BF98" s="833"/>
      <c r="BG98" s="93">
        <f>IF(AND($L$5=""),"",COUNTIF(BG69:BG96,"A")+AJ98)</f>
        <v>0</v>
      </c>
      <c r="BH98" s="833"/>
      <c r="BI98" s="833"/>
      <c r="BJ98" s="93">
        <f>IF(AND($L$5=""),"",COUNTIF(BJ69:BJ96,"A")+AM98)</f>
        <v>0</v>
      </c>
      <c r="BK98" s="833"/>
      <c r="BL98" s="833"/>
      <c r="BM98" s="93">
        <f>IF(AND($L$5=""),"",COUNTIF(BM69:BM96,"A")+AP98)</f>
        <v>0</v>
      </c>
      <c r="BN98" s="833"/>
      <c r="BO98" s="833"/>
      <c r="BP98" s="833"/>
      <c r="BQ98" s="231">
        <f>IF(AND($L$5=""),"",COUNTIF(BQ69:BQ96,"A")+AT98)</f>
        <v>0</v>
      </c>
    </row>
    <row r="99" spans="1:69" ht="17.100000000000001" customHeight="1">
      <c r="A99" s="221">
        <v>23</v>
      </c>
      <c r="B99" s="98" t="str">
        <f>IF(AND($L$5="sixth"),key!C31,IF(AND($L$5="Seventh"),key!C131,IF(AND($L$5="eighth"),key!C231,"")))</f>
        <v/>
      </c>
      <c r="C99" s="98" t="str">
        <f>IF(AND($L$5="sixth"),key!D31,IF(AND($L$5="Seventh"),key!D131,IF(AND($L$5="eighth"),key!D231,"")))</f>
        <v/>
      </c>
      <c r="D99" s="93" t="str">
        <f>IF(AND($L$5="sixth"),key!BD31,IF(AND($L$5="Seventh"),key!BD131,IF(AND($L$5="eighth"),key!BD231,"")))</f>
        <v>C</v>
      </c>
      <c r="E99" s="93">
        <f>IF(AND($L$5="sixth"),key!BE31,IF(AND($L$5="Seventh"),key!BE131,IF(AND($L$5="eighth"),key!BE231,"")))</f>
        <v>4</v>
      </c>
      <c r="F99" s="93" t="str">
        <f>IF(AND($L$5="sixth"),key!BF31,IF(AND($L$5="Seventh"),key!BF131,IF(AND($L$5="eighth"),key!BF231,"")))</f>
        <v/>
      </c>
      <c r="G99" s="93" t="str">
        <f>IF(AND($L$5="sixth"),key!BH31,IF(AND($L$5="Seventh"),key!BH131,IF(AND($L$5="eighth"),key!BH231,"")))</f>
        <v/>
      </c>
      <c r="H99" s="93">
        <f>IF(AND($L$5="sixth"),key!BI31,IF(AND($L$5="Seventh"),key!BI131,IF(AND($L$5="eighth"),key!BI231,"")))</f>
        <v>5</v>
      </c>
      <c r="I99" s="93" t="str">
        <f>IF(AND($L$5="sixth"),key!BJ31,IF(AND($L$5="Seventh"),key!BJ131,IF(AND($L$5="eighth"),key!BJ231,"")))</f>
        <v/>
      </c>
      <c r="J99" s="93" t="str">
        <f>IF(AND($L$5="sixth"),key!BL31,IF(AND($L$5="Seventh"),key!BL131,IF(AND($L$5="eighth"),key!BL231,"")))</f>
        <v/>
      </c>
      <c r="K99" s="93">
        <f>IF(AND($L$5="sixth"),key!BM31,IF(AND($L$5="Seventh"),key!BM131,IF(AND($L$5="eighth"),key!BM231,"")))</f>
        <v>15</v>
      </c>
      <c r="L99" s="93" t="str">
        <f>IF(AND($L$5="sixth"),key!BN31,IF(AND($L$5="Seventh"),key!BN131,IF(AND($L$5="eighth"),key!BN231,"")))</f>
        <v/>
      </c>
      <c r="M99" s="93" t="str">
        <f>IF(AND($L$5="sixth"),key!BP31,IF(AND($L$5="Seventh"),key!BP131,IF(AND($L$5="eighth"),key!BP231,"")))</f>
        <v/>
      </c>
      <c r="N99" s="93">
        <f>IF(AND($L$5="sixth"),key!BQ31,IF(AND($L$5="Seventh"),key!BQ131,IF(AND($L$5="eighth"),key!BQ231,"")))</f>
        <v>5</v>
      </c>
      <c r="O99" s="93" t="str">
        <f>IF(AND($L$5="sixth"),key!BR31,IF(AND($L$5="Seventh"),key!BR131,IF(AND($L$5="eighth"),key!BR231,"")))</f>
        <v/>
      </c>
      <c r="P99" s="93" t="str">
        <f>IF(AND($L$5="sixth"),key!BT31,IF(AND($L$5="Seventh"),key!BT131,IF(AND($L$5="eighth"),key!BT231,"")))</f>
        <v/>
      </c>
      <c r="Q99" s="93">
        <f>IF(AND($L$5="sixth"),key!BU31,IF(AND($L$5="Seventh"),key!BU131,IF(AND($L$5="eighth"),key!BU231,"")))</f>
        <v>41</v>
      </c>
      <c r="R99" s="93" t="str">
        <f>IF(AND($L$5="sixth"),key!BV31,IF(AND($L$5="Seventh"),key!BV131,IF(AND($L$5="eighth"),key!BV231,"")))</f>
        <v/>
      </c>
      <c r="S99" s="93" t="str">
        <f>IF(AND($L$5="sixth"),key!BX31,IF(AND($L$5="Seventh"),key!BX131,IF(AND($L$5="eighth"),key!BX231,"")))</f>
        <v/>
      </c>
      <c r="T99" s="93" t="str">
        <f>IF(AND($L$5="sixth"),key!BY31,IF(AND($L$5="Seventh"),key!BY131,IF(AND($L$5="eighth"),key!BY231,"")))</f>
        <v/>
      </c>
      <c r="U99" s="93" t="str">
        <f>IF(AND($L$5="sixth"),key!BZ31,IF(AND($L$5="Seventh"),key!BZ131,IF(AND($L$5="eighth"),key!BZ231,"")))</f>
        <v/>
      </c>
      <c r="V99" s="93" t="str">
        <f>IF(AND($L$5="sixth"),key!CA31,IF(AND($L$5="Seventh"),key!CA131,IF(AND($L$5="eighth"),key!CA231,"")))</f>
        <v/>
      </c>
      <c r="W99" s="231" t="str">
        <f>IF(AND($L$5="sixth"),key!CB31,IF(AND($L$5="Seventh"),key!CB131,IF(AND($L$5="eighth"),key!CB231,"")))</f>
        <v/>
      </c>
      <c r="X99" s="799"/>
      <c r="Y99" s="800"/>
      <c r="Z99" s="223" t="s">
        <v>22</v>
      </c>
      <c r="AA99" s="93">
        <f>IF(AND($L$5=""),"",COUNTIF(AA69:AA96,"B")+COUNTIF(D77:D101,"B"))</f>
        <v>8</v>
      </c>
      <c r="AB99" s="833"/>
      <c r="AC99" s="833"/>
      <c r="AD99" s="93">
        <f>IF(AND($L$5=""),"",COUNTIF(AD69:AD96,"B")+COUNTIF(G77:G101,"B"))</f>
        <v>1</v>
      </c>
      <c r="AE99" s="833"/>
      <c r="AF99" s="833"/>
      <c r="AG99" s="96">
        <f>IF(AND($L$5=""),"",COUNTIF(AG69:AG96,"B")+COUNTIF(J77:J101,"B"))</f>
        <v>2</v>
      </c>
      <c r="AH99" s="833"/>
      <c r="AI99" s="833"/>
      <c r="AJ99" s="93">
        <f>IF(AND($L$5=""),"",COUNTIF(AJ69:AJ96,"B")+COUNTIF(M77:M101,"B"))</f>
        <v>1</v>
      </c>
      <c r="AK99" s="833"/>
      <c r="AL99" s="833"/>
      <c r="AM99" s="93">
        <f>IF(AND($L$5=""),"",COUNTIF(AM69:AM96,"B")+COUNTIF(P77:P101,"B"))</f>
        <v>3</v>
      </c>
      <c r="AN99" s="833"/>
      <c r="AO99" s="833"/>
      <c r="AP99" s="93">
        <f>IF(AND($L$5=""),"",COUNTIF(AP69:AP96,"B")+COUNTIF(S77:S101,"B"))</f>
        <v>2</v>
      </c>
      <c r="AQ99" s="833"/>
      <c r="AR99" s="833"/>
      <c r="AS99" s="833"/>
      <c r="AT99" s="231">
        <f>IF(AND($L$5=""),"",COUNTIF(AT69:AT96,"B")+COUNTIF(W77:W101,"B"))</f>
        <v>2</v>
      </c>
      <c r="AU99" s="799"/>
      <c r="AV99" s="800"/>
      <c r="AW99" s="223" t="s">
        <v>22</v>
      </c>
      <c r="AX99" s="93">
        <f>IF(AND($L$5=""),"",COUNTIF(AX69:AX96,"B")+AA99)</f>
        <v>8</v>
      </c>
      <c r="AY99" s="833"/>
      <c r="AZ99" s="833"/>
      <c r="BA99" s="93">
        <f>IF(AND($L$5=""),"",COUNTIF(BA69:BA96,"B")+AD99)</f>
        <v>1</v>
      </c>
      <c r="BB99" s="833"/>
      <c r="BC99" s="833"/>
      <c r="BD99" s="93">
        <f>IF(AND($L$5=""),"",COUNTIF(BD69:BD96,"B")+AG99)</f>
        <v>2</v>
      </c>
      <c r="BE99" s="833"/>
      <c r="BF99" s="833"/>
      <c r="BG99" s="93">
        <f>IF(AND($L$5=""),"",COUNTIF(BG69:BG96,"B")+AJ99)</f>
        <v>1</v>
      </c>
      <c r="BH99" s="833"/>
      <c r="BI99" s="833"/>
      <c r="BJ99" s="93">
        <f>IF(AND($L$5=""),"",COUNTIF(BJ69:BJ96,"B")+AM99)</f>
        <v>3</v>
      </c>
      <c r="BK99" s="833"/>
      <c r="BL99" s="833"/>
      <c r="BM99" s="93">
        <f>IF(AND($L$5=""),"",COUNTIF(BM69:BM96,"B")+AP99)</f>
        <v>2</v>
      </c>
      <c r="BN99" s="833"/>
      <c r="BO99" s="833"/>
      <c r="BP99" s="833"/>
      <c r="BQ99" s="231">
        <f>IF(AND($L$5=""),"",COUNTIF(BQ69:BQ96,"B")+AT99)</f>
        <v>2</v>
      </c>
    </row>
    <row r="100" spans="1:69" ht="17.100000000000001" customHeight="1">
      <c r="A100" s="221">
        <v>24</v>
      </c>
      <c r="B100" s="98" t="str">
        <f>IF(AND($L$5="sixth"),key!C32,IF(AND($L$5="Seventh"),key!C132,IF(AND($L$5="eighth"),key!C232,"")))</f>
        <v/>
      </c>
      <c r="C100" s="98" t="str">
        <f>IF(AND($L$5="sixth"),key!D32,IF(AND($L$5="Seventh"),key!D132,IF(AND($L$5="eighth"),key!D232,"")))</f>
        <v/>
      </c>
      <c r="D100" s="93" t="str">
        <f>IF(AND($L$5="sixth"),key!BD32,IF(AND($L$5="Seventh"),key!BD132,IF(AND($L$5="eighth"),key!BD232,"")))</f>
        <v>A</v>
      </c>
      <c r="E100" s="93">
        <f>IF(AND($L$5="sixth"),key!BE32,IF(AND($L$5="Seventh"),key!BE132,IF(AND($L$5="eighth"),key!BE232,"")))</f>
        <v>5</v>
      </c>
      <c r="F100" s="93" t="str">
        <f>IF(AND($L$5="sixth"),key!BF32,IF(AND($L$5="Seventh"),key!BF132,IF(AND($L$5="eighth"),key!BF232,"")))</f>
        <v/>
      </c>
      <c r="G100" s="93" t="str">
        <f>IF(AND($L$5="sixth"),key!BH32,IF(AND($L$5="Seventh"),key!BH132,IF(AND($L$5="eighth"),key!BH232,"")))</f>
        <v/>
      </c>
      <c r="H100" s="93">
        <f>IF(AND($L$5="sixth"),key!BI32,IF(AND($L$5="Seventh"),key!BI132,IF(AND($L$5="eighth"),key!BI232,"")))</f>
        <v>5</v>
      </c>
      <c r="I100" s="93" t="str">
        <f>IF(AND($L$5="sixth"),key!BJ32,IF(AND($L$5="Seventh"),key!BJ132,IF(AND($L$5="eighth"),key!BJ232,"")))</f>
        <v/>
      </c>
      <c r="J100" s="93" t="str">
        <f>IF(AND($L$5="sixth"),key!BL32,IF(AND($L$5="Seventh"),key!BL132,IF(AND($L$5="eighth"),key!BL232,"")))</f>
        <v/>
      </c>
      <c r="K100" s="93">
        <f>IF(AND($L$5="sixth"),key!BM32,IF(AND($L$5="Seventh"),key!BM132,IF(AND($L$5="eighth"),key!BM232,"")))</f>
        <v>40</v>
      </c>
      <c r="L100" s="93" t="str">
        <f>IF(AND($L$5="sixth"),key!BN32,IF(AND($L$5="Seventh"),key!BN132,IF(AND($L$5="eighth"),key!BN232,"")))</f>
        <v/>
      </c>
      <c r="M100" s="93" t="str">
        <f>IF(AND($L$5="sixth"),key!BP32,IF(AND($L$5="Seventh"),key!BP132,IF(AND($L$5="eighth"),key!BP232,"")))</f>
        <v/>
      </c>
      <c r="N100" s="93">
        <f>IF(AND($L$5="sixth"),key!BQ32,IF(AND($L$5="Seventh"),key!BQ132,IF(AND($L$5="eighth"),key!BQ232,"")))</f>
        <v>8</v>
      </c>
      <c r="O100" s="93" t="str">
        <f>IF(AND($L$5="sixth"),key!BR32,IF(AND($L$5="Seventh"),key!BR132,IF(AND($L$5="eighth"),key!BR232,"")))</f>
        <v/>
      </c>
      <c r="P100" s="93" t="str">
        <f>IF(AND($L$5="sixth"),key!BT32,IF(AND($L$5="Seventh"),key!BT132,IF(AND($L$5="eighth"),key!BT232,"")))</f>
        <v/>
      </c>
      <c r="Q100" s="93">
        <f>IF(AND($L$5="sixth"),key!BU32,IF(AND($L$5="Seventh"),key!BU132,IF(AND($L$5="eighth"),key!BU232,"")))</f>
        <v>64</v>
      </c>
      <c r="R100" s="93" t="str">
        <f>IF(AND($L$5="sixth"),key!BV32,IF(AND($L$5="Seventh"),key!BV132,IF(AND($L$5="eighth"),key!BV232,"")))</f>
        <v/>
      </c>
      <c r="S100" s="93" t="str">
        <f>IF(AND($L$5="sixth"),key!BX32,IF(AND($L$5="Seventh"),key!BX132,IF(AND($L$5="eighth"),key!BX232,"")))</f>
        <v/>
      </c>
      <c r="T100" s="93" t="str">
        <f>IF(AND($L$5="sixth"),key!BY32,IF(AND($L$5="Seventh"),key!BY132,IF(AND($L$5="eighth"),key!BY232,"")))</f>
        <v/>
      </c>
      <c r="U100" s="93" t="str">
        <f>IF(AND($L$5="sixth"),key!BZ32,IF(AND($L$5="Seventh"),key!BZ132,IF(AND($L$5="eighth"),key!BZ232,"")))</f>
        <v/>
      </c>
      <c r="V100" s="93" t="str">
        <f>IF(AND($L$5="sixth"),key!CA32,IF(AND($L$5="Seventh"),key!CA132,IF(AND($L$5="eighth"),key!CA232,"")))</f>
        <v/>
      </c>
      <c r="W100" s="231" t="str">
        <f>IF(AND($L$5="sixth"),key!CB32,IF(AND($L$5="Seventh"),key!CB132,IF(AND($L$5="eighth"),key!CB232,"")))</f>
        <v/>
      </c>
      <c r="X100" s="799"/>
      <c r="Y100" s="800"/>
      <c r="Z100" s="223" t="s">
        <v>23</v>
      </c>
      <c r="AA100" s="93">
        <f>IF(AND($L$5=""),"",COUNTIF(AA69:AA96,"C")+COUNTIF(D77:D101,"C"))</f>
        <v>10</v>
      </c>
      <c r="AB100" s="833"/>
      <c r="AC100" s="833"/>
      <c r="AD100" s="93">
        <f>IF(AND($L$5=""),"",COUNTIF(AD69:AD96,"C")+COUNTIF(G77:G101,"C"))</f>
        <v>1</v>
      </c>
      <c r="AE100" s="833"/>
      <c r="AF100" s="833"/>
      <c r="AG100" s="96">
        <f>IF(AND($L$5=""),"",COUNTIF(AG69:AG96,"C")+COUNTIF(J77:J101,"C"))</f>
        <v>4</v>
      </c>
      <c r="AH100" s="833"/>
      <c r="AI100" s="833"/>
      <c r="AJ100" s="93">
        <f>IF(AND($L$5=""),"",COUNTIF(AJ69:AJ96,"C")+COUNTIF(M77:M101,"C"))</f>
        <v>2</v>
      </c>
      <c r="AK100" s="833"/>
      <c r="AL100" s="833"/>
      <c r="AM100" s="93">
        <f>IF(AND($L$5=""),"",COUNTIF(AM69:AM96,"C")+COUNTIF(P77:P101,"C"))</f>
        <v>5</v>
      </c>
      <c r="AN100" s="833"/>
      <c r="AO100" s="833"/>
      <c r="AP100" s="93">
        <f>IF(AND($L$5=""),"",COUNTIF(AP69:AP96,"C")+COUNTIF(S77:S101,"C"))</f>
        <v>4</v>
      </c>
      <c r="AQ100" s="833"/>
      <c r="AR100" s="833"/>
      <c r="AS100" s="833"/>
      <c r="AT100" s="231">
        <f>IF(AND($L$5=""),"",COUNTIF(AT69:AT96,"C")+COUNTIF(W77:W101,"C"))</f>
        <v>2</v>
      </c>
      <c r="AU100" s="799"/>
      <c r="AV100" s="800"/>
      <c r="AW100" s="223" t="s">
        <v>23</v>
      </c>
      <c r="AX100" s="93">
        <f>IF(AND($L$5=""),"",COUNTIF(AX69:AX96,"C")+AA100)</f>
        <v>10</v>
      </c>
      <c r="AY100" s="833"/>
      <c r="AZ100" s="833"/>
      <c r="BA100" s="93">
        <f>IF(AND($L$5=""),"",COUNTIF(BA69:BA96,"C")+AD100)</f>
        <v>1</v>
      </c>
      <c r="BB100" s="833"/>
      <c r="BC100" s="833"/>
      <c r="BD100" s="93">
        <f>IF(AND($L$5=""),"",COUNTIF(BD69:BD96,"C")+AG100)</f>
        <v>4</v>
      </c>
      <c r="BE100" s="833"/>
      <c r="BF100" s="833"/>
      <c r="BG100" s="93">
        <f>IF(AND($L$5=""),"",COUNTIF(BG69:BG96,"C")+AJ100)</f>
        <v>2</v>
      </c>
      <c r="BH100" s="833"/>
      <c r="BI100" s="833"/>
      <c r="BJ100" s="93">
        <f>IF(AND($L$5=""),"",COUNTIF(BJ69:BJ96,"C")+AM100)</f>
        <v>5</v>
      </c>
      <c r="BK100" s="833"/>
      <c r="BL100" s="833"/>
      <c r="BM100" s="93">
        <f>IF(AND($L$5=""),"",COUNTIF(BM69:BM96,"C")+AP100)</f>
        <v>4</v>
      </c>
      <c r="BN100" s="833"/>
      <c r="BO100" s="833"/>
      <c r="BP100" s="833"/>
      <c r="BQ100" s="231">
        <f>IF(AND($L$5=""),"",COUNTIF(BQ69:BQ96,"C")+AT100)</f>
        <v>2</v>
      </c>
    </row>
    <row r="101" spans="1:69" ht="15.75" customHeight="1" thickBot="1">
      <c r="A101" s="232">
        <v>25</v>
      </c>
      <c r="B101" s="233" t="str">
        <f>IF(AND($L$5="sixth"),key!C33,IF(AND($L$5="Seventh"),key!C133,IF(AND($L$5="eighth"),key!C233,"")))</f>
        <v/>
      </c>
      <c r="C101" s="233" t="str">
        <f>IF(AND($L$5="sixth"),key!D33,IF(AND($L$5="Seventh"),key!D133,IF(AND($L$5="eighth"),key!D233,"")))</f>
        <v/>
      </c>
      <c r="D101" s="234" t="str">
        <f>IF(AND($L$5="sixth"),key!BD33,IF(AND($L$5="Seventh"),key!BD133,IF(AND($L$5="eighth"),key!BD233,"")))</f>
        <v/>
      </c>
      <c r="E101" s="234" t="str">
        <f>IF(AND($L$5="sixth"),key!BE33,IF(AND($L$5="Seventh"),key!BE133,IF(AND($L$5="eighth"),key!BE233,"")))</f>
        <v/>
      </c>
      <c r="F101" s="234" t="str">
        <f>IF(AND($L$5="sixth"),key!BF33,IF(AND($L$5="Seventh"),key!BF133,IF(AND($L$5="eighth"),key!BF233,"")))</f>
        <v/>
      </c>
      <c r="G101" s="234" t="str">
        <f>IF(AND($L$5="sixth"),key!BH33,IF(AND($L$5="Seventh"),key!BH133,IF(AND($L$5="eighth"),key!BH233,"")))</f>
        <v/>
      </c>
      <c r="H101" s="234">
        <f>IF(AND($L$5="sixth"),key!BI33,IF(AND($L$5="Seventh"),key!BI133,IF(AND($L$5="eighth"),key!BI233,"")))</f>
        <v>6</v>
      </c>
      <c r="I101" s="234" t="str">
        <f>IF(AND($L$5="sixth"),key!BJ33,IF(AND($L$5="Seventh"),key!BJ133,IF(AND($L$5="eighth"),key!BJ233,"")))</f>
        <v/>
      </c>
      <c r="J101" s="234" t="str">
        <f>IF(AND($L$5="sixth"),key!BL33,IF(AND($L$5="Seventh"),key!BL133,IF(AND($L$5="eighth"),key!BL233,"")))</f>
        <v/>
      </c>
      <c r="K101" s="234">
        <f>IF(AND($L$5="sixth"),key!BM33,IF(AND($L$5="Seventh"),key!BM133,IF(AND($L$5="eighth"),key!BM233,"")))</f>
        <v>41</v>
      </c>
      <c r="L101" s="234" t="str">
        <f>IF(AND($L$5="sixth"),key!BN33,IF(AND($L$5="Seventh"),key!BN133,IF(AND($L$5="eighth"),key!BN233,"")))</f>
        <v/>
      </c>
      <c r="M101" s="234" t="str">
        <f>IF(AND($L$5="sixth"),key!BP33,IF(AND($L$5="Seventh"),key!BP133,IF(AND($L$5="eighth"),key!BP233,"")))</f>
        <v/>
      </c>
      <c r="N101" s="234">
        <f>IF(AND($L$5="sixth"),key!BQ33,IF(AND($L$5="Seventh"),key!BQ133,IF(AND($L$5="eighth"),key!BQ233,"")))</f>
        <v>8</v>
      </c>
      <c r="O101" s="234" t="str">
        <f>IF(AND($L$5="sixth"),key!BR33,IF(AND($L$5="Seventh"),key!BR133,IF(AND($L$5="eighth"),key!BR233,"")))</f>
        <v/>
      </c>
      <c r="P101" s="234" t="str">
        <f>IF(AND($L$5="sixth"),key!BT33,IF(AND($L$5="Seventh"),key!BT133,IF(AND($L$5="eighth"),key!BT233,"")))</f>
        <v/>
      </c>
      <c r="Q101" s="234">
        <f>IF(AND($L$5="sixth"),key!BU33,IF(AND($L$5="Seventh"),key!BU133,IF(AND($L$5="eighth"),key!BU233,"")))</f>
        <v>60</v>
      </c>
      <c r="R101" s="234" t="str">
        <f>IF(AND($L$5="sixth"),key!BV33,IF(AND($L$5="Seventh"),key!BV133,IF(AND($L$5="eighth"),key!BV233,"")))</f>
        <v/>
      </c>
      <c r="S101" s="234" t="str">
        <f>IF(AND($L$5="sixth"),key!BX33,IF(AND($L$5="Seventh"),key!BX133,IF(AND($L$5="eighth"),key!BX233,"")))</f>
        <v/>
      </c>
      <c r="T101" s="234" t="str">
        <f>IF(AND($L$5="sixth"),key!BY33,IF(AND($L$5="Seventh"),key!BY133,IF(AND($L$5="eighth"),key!BY233,"")))</f>
        <v/>
      </c>
      <c r="U101" s="234" t="str">
        <f>IF(AND($L$5="sixth"),key!BZ33,IF(AND($L$5="Seventh"),key!BZ133,IF(AND($L$5="eighth"),key!BZ233,"")))</f>
        <v/>
      </c>
      <c r="V101" s="234" t="str">
        <f>IF(AND($L$5="sixth"),key!CA33,IF(AND($L$5="Seventh"),key!CA133,IF(AND($L$5="eighth"),key!CA233,"")))</f>
        <v/>
      </c>
      <c r="W101" s="238" t="str">
        <f>IF(AND($L$5="sixth"),key!CB33,IF(AND($L$5="Seventh"),key!CB133,IF(AND($L$5="eighth"),key!CB233,"")))</f>
        <v/>
      </c>
      <c r="X101" s="801"/>
      <c r="Y101" s="802"/>
      <c r="Z101" s="237" t="s">
        <v>43</v>
      </c>
      <c r="AA101" s="234">
        <f>IF(AND($L$5=""),"",COUNTIF(AA69:AA96,"D")+COUNTIF(D77:D101,"D"))</f>
        <v>1</v>
      </c>
      <c r="AB101" s="834"/>
      <c r="AC101" s="834"/>
      <c r="AD101" s="234">
        <f>IF(AND($L$5=""),"",COUNTIF(AD69:AD96,"D")+COUNTIF(G77:G101,"D"))</f>
        <v>1</v>
      </c>
      <c r="AE101" s="834"/>
      <c r="AF101" s="834"/>
      <c r="AG101" s="235">
        <f>IF(AND($L$5=""),"",COUNTIF(AG69:AG96,"D")+COUNTIF(J77:J101,"D"))</f>
        <v>0</v>
      </c>
      <c r="AH101" s="834"/>
      <c r="AI101" s="834"/>
      <c r="AJ101" s="234">
        <f>IF(AND($L$5=""),"",COUNTIF(AJ69:AJ96,"D")+COUNTIF(M77:M101,"D"))</f>
        <v>5</v>
      </c>
      <c r="AK101" s="834"/>
      <c r="AL101" s="834"/>
      <c r="AM101" s="234">
        <f>IF(AND($L$5=""),"",COUNTIF(AM69:AM96,"D")+COUNTIF(P77:P101,"D"))</f>
        <v>0</v>
      </c>
      <c r="AN101" s="834"/>
      <c r="AO101" s="834"/>
      <c r="AP101" s="234">
        <f>IF(AND($L$5=""),"",COUNTIF(AP69:AP96,"D")+COUNTIF(S77:S101,"D"))</f>
        <v>2</v>
      </c>
      <c r="AQ101" s="834"/>
      <c r="AR101" s="834"/>
      <c r="AS101" s="834"/>
      <c r="AT101" s="238">
        <f>IF(AND($L$5=""),"",COUNTIF(AT69:AT96,"D")+COUNTIF(W77:W101,"D"))</f>
        <v>4</v>
      </c>
      <c r="AU101" s="801"/>
      <c r="AV101" s="802"/>
      <c r="AW101" s="237" t="s">
        <v>43</v>
      </c>
      <c r="AX101" s="234">
        <f>IF(AND($L$5=""),"",COUNTIF(AX69:AX96,"D")+AA101)</f>
        <v>1</v>
      </c>
      <c r="AY101" s="834"/>
      <c r="AZ101" s="834"/>
      <c r="BA101" s="234">
        <f>IF(AND($L$5=""),"",COUNTIF(BA69:BA96,"D")+AD101)</f>
        <v>1</v>
      </c>
      <c r="BB101" s="834"/>
      <c r="BC101" s="834"/>
      <c r="BD101" s="234">
        <f>IF(AND($L$5=""),"",COUNTIF(BD69:BD96,"D")+AG101)</f>
        <v>0</v>
      </c>
      <c r="BE101" s="834"/>
      <c r="BF101" s="834"/>
      <c r="BG101" s="234">
        <f>IF(AND($L$5=""),"",COUNTIF(BG69:BG96,"D")+AJ101)</f>
        <v>5</v>
      </c>
      <c r="BH101" s="834"/>
      <c r="BI101" s="834"/>
      <c r="BJ101" s="234">
        <f>IF(AND($L$5=""),"",COUNTIF(BJ69:BJ96,"D")+AM101)</f>
        <v>0</v>
      </c>
      <c r="BK101" s="834"/>
      <c r="BL101" s="834"/>
      <c r="BM101" s="234">
        <f>IF(AND($L$5=""),"",COUNTIF(BM69:BM96,"D")+AP101)</f>
        <v>2</v>
      </c>
      <c r="BN101" s="834"/>
      <c r="BO101" s="834"/>
      <c r="BP101" s="834"/>
      <c r="BQ101" s="238">
        <f>IF(AND($L$5=""),"",COUNTIF(BQ69:BQ96,"D")+AT101)</f>
        <v>4</v>
      </c>
    </row>
    <row r="102" spans="1:69" ht="20.25">
      <c r="A102" s="210"/>
      <c r="B102" s="211"/>
      <c r="C102" s="211"/>
      <c r="D102" s="211"/>
      <c r="E102" s="212"/>
      <c r="F102" s="212"/>
      <c r="G102" s="212"/>
      <c r="H102" s="212"/>
      <c r="I102" s="212"/>
      <c r="J102" s="212"/>
      <c r="K102" s="212"/>
      <c r="L102" s="212"/>
      <c r="M102" s="212"/>
      <c r="N102" s="212"/>
      <c r="O102" s="212"/>
      <c r="P102" s="211"/>
      <c r="Q102" s="211"/>
      <c r="R102" s="211"/>
      <c r="S102" s="211"/>
      <c r="T102" s="211"/>
      <c r="U102" s="211"/>
      <c r="V102" s="211"/>
      <c r="W102" s="213"/>
      <c r="X102" s="214">
        <v>26</v>
      </c>
      <c r="Y102" s="243" t="str">
        <f>IF(AND($L$5="sixth"),key!C34,IF(AND($L$5="Seventh"),key!C134,IF(AND($L$5="eighth"),key!C234,"")))</f>
        <v/>
      </c>
      <c r="Z102" s="243" t="str">
        <f>IF(AND($L$5="sixth"),key!D34,IF(AND($L$5="Seventh"),key!D134,IF(AND($L$5="eighth"),key!D234,"")))</f>
        <v/>
      </c>
      <c r="AA102" s="244" t="str">
        <f>IF(AND($L$5="sixth"),key!CC34,IF(AND($L$5="Seventh"),key!CC134,IF(AND($L$5="eighth"),key!CC234,"")))</f>
        <v/>
      </c>
      <c r="AB102" s="244" t="str">
        <f>IF(AND($L$5="sixth"),key!CD34,IF(AND($L$5="Seventh"),key!CD134,IF(AND($L$5="eighth"),key!CD234,"")))</f>
        <v/>
      </c>
      <c r="AC102" s="244" t="str">
        <f>IF(AND($L$5="sixth"),key!CE34,IF(AND($L$5="Seventh"),key!CE134,IF(AND($L$5="eighth"),key!CE234,"")))</f>
        <v/>
      </c>
      <c r="AD102" s="244" t="str">
        <f>IF(AND($L$5="sixth"),key!CG34,IF(AND($L$5="Seventh"),key!CG134,IF(AND($L$5="eighth"),key!CG234,"")))</f>
        <v/>
      </c>
      <c r="AE102" s="244" t="str">
        <f>IF(AND($L$5="sixth"),key!CH34,IF(AND($L$5="Seventh"),key!CH134,IF(AND($L$5="eighth"),key!CH234,"")))</f>
        <v/>
      </c>
      <c r="AF102" s="244" t="str">
        <f>IF(AND($L$5="sixth"),key!CI34,IF(AND($L$5="Seventh"),key!CI134,IF(AND($L$5="eighth"),key!CI234,"")))</f>
        <v/>
      </c>
      <c r="AG102" s="244" t="str">
        <f>IF(AND($L$5="sixth"),key!CK34,IF(AND($L$5="Seventh"),key!CK134,IF(AND($L$5="eighth"),key!CK234,"")))</f>
        <v/>
      </c>
      <c r="AH102" s="244" t="str">
        <f>IF(AND($L$5="sixth"),key!CL34,IF(AND($L$5="Seventh"),key!CL134,IF(AND($L$5="eighth"),key!CL234,"")))</f>
        <v/>
      </c>
      <c r="AI102" s="244" t="str">
        <f>IF(AND($L$5="sixth"),key!CM34,IF(AND($L$5="Seventh"),key!CM134,IF(AND($L$5="eighth"),key!CM234,"")))</f>
        <v/>
      </c>
      <c r="AJ102" s="244" t="str">
        <f>IF(AND($L$5="sixth"),key!CO34,IF(AND($L$5="Seventh"),key!CO134,IF(AND($L$5="eighth"),key!CO234,"")))</f>
        <v/>
      </c>
      <c r="AK102" s="244" t="str">
        <f>IF(AND($L$5="sixth"),key!CP34,IF(AND($L$5="Seventh"),key!CP134,IF(AND($L$5="eighth"),key!CP234,"")))</f>
        <v/>
      </c>
      <c r="AL102" s="244" t="str">
        <f>IF(AND($L$5="sixth"),key!CQ34,IF(AND($L$5="Seventh"),key!CQ134,IF(AND($L$5="eighth"),key!CQ234,"")))</f>
        <v/>
      </c>
      <c r="AM102" s="244" t="str">
        <f>IF(AND($L$5="sixth"),key!CS34,IF(AND($L$5="Seventh"),key!CS134,IF(AND($L$5="eighth"),key!CS234,"")))</f>
        <v/>
      </c>
      <c r="AN102" s="244" t="str">
        <f>IF(AND($L$5="sixth"),key!CT34,IF(AND($L$5="Seventh"),key!CT134,IF(AND($L$5="eighth"),key!CT234,"")))</f>
        <v/>
      </c>
      <c r="AO102" s="244" t="str">
        <f>IF(AND($L$5="sixth"),key!CU34,IF(AND($L$5="Seventh"),key!CU134,IF(AND($L$5="eighth"),key!CU234,"")))</f>
        <v/>
      </c>
      <c r="AP102" s="244" t="str">
        <f>IF(AND($L$5="sixth"),key!CW34,IF(AND($L$5="Seventh"),key!CW134,IF(AND($L$5="eighth"),key!CW234,"")))</f>
        <v/>
      </c>
      <c r="AQ102" s="244" t="str">
        <f>IF(AND($L$5="sixth"),key!CX34,IF(AND($L$5="Seventh"),key!CX134,IF(AND($L$5="eighth"),key!CX234,"")))</f>
        <v/>
      </c>
      <c r="AR102" s="244" t="str">
        <f>IF(AND($L$5="sixth"),key!CY34,IF(AND($L$5="Seventh"),key!CY134,IF(AND($L$5="eighth"),key!CY234,"")))</f>
        <v/>
      </c>
      <c r="AS102" s="244" t="str">
        <f>IF(AND($L$5="sixth"),key!CZ34,IF(AND($L$5="Seventh"),key!CZ134,IF(AND($L$5="eighth"),key!CZ234,"")))</f>
        <v/>
      </c>
      <c r="AT102" s="245" t="str">
        <f>IF(AND($L$5="sixth"),key!DA34,IF(AND($L$5="Seventh"),key!DA134,IF(AND($L$5="eighth"),key!DA234,"")))</f>
        <v/>
      </c>
      <c r="AU102" s="218">
        <v>54</v>
      </c>
      <c r="AV102" s="246" t="str">
        <f>IF(AND($L$5="sixth"),key!C62,IF(AND($L$5="Seventh"),key!C162,IF(AND($L$5="eighth"),key!C262,"")))</f>
        <v/>
      </c>
      <c r="AW102" s="246" t="str">
        <f>IF(AND($L$5="sixth"),key!D62,IF(AND($L$5="Seventh"),key!D162,IF(AND($L$5="eighth"),key!D262,"")))</f>
        <v/>
      </c>
      <c r="AX102" s="244" t="str">
        <f>IF(AND($L$5="sixth"),key!CC62,IF(AND($L$5="Seventh"),key!CC162,IF(AND($L$5="eighth"),key!CC262,"")))</f>
        <v/>
      </c>
      <c r="AY102" s="244" t="str">
        <f>IF(AND($L$5="sixth"),key!CD62,IF(AND($L$5="Seventh"),key!CD162,IF(AND($L$5="eighth"),key!CD262,"")))</f>
        <v/>
      </c>
      <c r="AZ102" s="244" t="str">
        <f>IF(AND($L$5="sixth"),key!CE62,IF(AND($L$5="Seventh"),key!CE162,IF(AND($L$5="eighth"),key!CE262,"")))</f>
        <v/>
      </c>
      <c r="BA102" s="244" t="str">
        <f>IF(AND($L$5="sixth"),key!CG62,IF(AND($L$5="Seventh"),key!CG162,IF(AND($L$5="eighth"),key!CG262,"")))</f>
        <v/>
      </c>
      <c r="BB102" s="244" t="str">
        <f>IF(AND($L$5="sixth"),key!CH62,IF(AND($L$5="Seventh"),key!CH162,IF(AND($L$5="eighth"),key!CH262,"")))</f>
        <v/>
      </c>
      <c r="BC102" s="244" t="str">
        <f>IF(AND($L$5="sixth"),key!CI62,IF(AND($L$5="Seventh"),key!CI162,IF(AND($L$5="eighth"),key!CI262,"")))</f>
        <v/>
      </c>
      <c r="BD102" s="244" t="str">
        <f>IF(AND($L$5="sixth"),key!CK62,IF(AND($L$5="Seventh"),key!CK162,IF(AND($L$5="eighth"),key!CK262,"")))</f>
        <v/>
      </c>
      <c r="BE102" s="244" t="str">
        <f>IF(AND($L$5="sixth"),key!CL62,IF(AND($L$5="Seventh"),key!CL162,IF(AND($L$5="eighth"),key!CL262,"")))</f>
        <v/>
      </c>
      <c r="BF102" s="244" t="str">
        <f>IF(AND($L$5="sixth"),key!CM62,IF(AND($L$5="Seventh"),key!CM162,IF(AND($L$5="eighth"),key!CM262,"")))</f>
        <v/>
      </c>
      <c r="BG102" s="244" t="str">
        <f>IF(AND($L$5="sixth"),key!CO62,IF(AND($L$5="Seventh"),key!CO162,IF(AND($L$5="eighth"),key!CO262,"")))</f>
        <v/>
      </c>
      <c r="BH102" s="244" t="str">
        <f>IF(AND($L$5="sixth"),key!CP62,IF(AND($L$5="Seventh"),key!CP162,IF(AND($L$5="eighth"),key!CP262,"")))</f>
        <v/>
      </c>
      <c r="BI102" s="244" t="str">
        <f>IF(AND($L$5="sixth"),key!CQ62,IF(AND($L$5="Seventh"),key!CQ162,IF(AND($L$5="eighth"),key!CQ262,"")))</f>
        <v/>
      </c>
      <c r="BJ102" s="244" t="str">
        <f>IF(AND($L$5="sixth"),key!CS62,IF(AND($L$5="Seventh"),key!CS162,IF(AND($L$5="eighth"),key!CS262,"")))</f>
        <v/>
      </c>
      <c r="BK102" s="244" t="str">
        <f>IF(AND($L$5="sixth"),key!CT62,IF(AND($L$5="Seventh"),key!CT162,IF(AND($L$5="eighth"),key!CT262,"")))</f>
        <v/>
      </c>
      <c r="BL102" s="244" t="str">
        <f>IF(AND($L$5="sixth"),key!CU62,IF(AND($L$5="Seventh"),key!CU162,IF(AND($L$5="eighth"),key!CU262,"")))</f>
        <v/>
      </c>
      <c r="BM102" s="244" t="str">
        <f>IF(AND($L$5="sixth"),key!CW62,IF(AND($L$5="Seventh"),key!CW162,IF(AND($L$5="eighth"),key!CW262,"")))</f>
        <v/>
      </c>
      <c r="BN102" s="244" t="str">
        <f>IF(AND($L$5="sixth"),key!CX62,IF(AND($L$5="Seventh"),key!CX162,IF(AND($L$5="eighth"),key!CX262,"")))</f>
        <v/>
      </c>
      <c r="BO102" s="244" t="str">
        <f>IF(AND($L$5="sixth"),key!CY62,IF(AND($L$5="Seventh"),key!CY162,IF(AND($L$5="eighth"),key!CY262,"")))</f>
        <v/>
      </c>
      <c r="BP102" s="244" t="str">
        <f>IF(AND($L$5="sixth"),key!CZ62,IF(AND($L$5="Seventh"),key!CZ162,IF(AND($L$5="eighth"),key!CZ262,"")))</f>
        <v/>
      </c>
      <c r="BQ102" s="245" t="str">
        <f>IF(AND($L$5="sixth"),key!DA62,IF(AND($L$5="Seventh"),key!DA162,IF(AND($L$5="eighth"),key!DA262,"")))</f>
        <v/>
      </c>
    </row>
    <row r="103" spans="1:69">
      <c r="A103" s="220"/>
      <c r="B103" s="804" t="s">
        <v>547</v>
      </c>
      <c r="C103" s="804"/>
      <c r="D103" s="803" t="str">
        <f>Menu!K22</f>
        <v>laLd`r</v>
      </c>
      <c r="E103" s="803"/>
      <c r="F103" s="803"/>
      <c r="G103" s="803"/>
      <c r="H103" s="803"/>
      <c r="I103" s="803"/>
      <c r="J103" s="803"/>
      <c r="K103" s="42"/>
      <c r="L103" s="804" t="s">
        <v>548</v>
      </c>
      <c r="M103" s="804"/>
      <c r="N103" s="804"/>
      <c r="O103" s="804"/>
      <c r="P103" s="804"/>
      <c r="Q103" s="803" t="str">
        <f>IF(AND($L$5="sixth"),Menu!M22,IF(AND($L$5="Seventh"),Menu!M22,IF(AND($L$5="eighth"),Menu!M22,"")))</f>
        <v xml:space="preserve">thouflag </v>
      </c>
      <c r="R103" s="803"/>
      <c r="S103" s="803"/>
      <c r="T103" s="803"/>
      <c r="U103" s="803"/>
      <c r="V103" s="803"/>
      <c r="W103" s="805"/>
      <c r="X103" s="221">
        <v>27</v>
      </c>
      <c r="Y103" s="222" t="str">
        <f>IF(AND($L$5="sixth"),key!C35,IF(AND($L$5="Seventh"),key!C135,IF(AND($L$5="eighth"),key!C235,"")))</f>
        <v/>
      </c>
      <c r="Z103" s="222" t="str">
        <f>IF(AND($L$5="sixth"),key!D35,IF(AND($L$5="Seventh"),key!D135,IF(AND($L$5="eighth"),key!D235,"")))</f>
        <v/>
      </c>
      <c r="AA103" s="223" t="str">
        <f>IF(AND($L$5="sixth"),key!CC35,IF(AND($L$5="Seventh"),key!CC135,IF(AND($L$5="eighth"),key!CC235,"")))</f>
        <v/>
      </c>
      <c r="AB103" s="223" t="str">
        <f>IF(AND($L$5="sixth"),key!CD35,IF(AND($L$5="Seventh"),key!CD135,IF(AND($L$5="eighth"),key!CD235,"")))</f>
        <v/>
      </c>
      <c r="AC103" s="223" t="str">
        <f>IF(AND($L$5="sixth"),key!CE35,IF(AND($L$5="Seventh"),key!CE135,IF(AND($L$5="eighth"),key!CE235,"")))</f>
        <v/>
      </c>
      <c r="AD103" s="223" t="str">
        <f>IF(AND($L$5="sixth"),key!CG35,IF(AND($L$5="Seventh"),key!CG135,IF(AND($L$5="eighth"),key!CG235,"")))</f>
        <v/>
      </c>
      <c r="AE103" s="223" t="str">
        <f>IF(AND($L$5="sixth"),key!CH35,IF(AND($L$5="Seventh"),key!CH135,IF(AND($L$5="eighth"),key!CH235,"")))</f>
        <v/>
      </c>
      <c r="AF103" s="223" t="str">
        <f>IF(AND($L$5="sixth"),key!CI35,IF(AND($L$5="Seventh"),key!CI135,IF(AND($L$5="eighth"),key!CI235,"")))</f>
        <v/>
      </c>
      <c r="AG103" s="223" t="str">
        <f>IF(AND($L$5="sixth"),key!CK35,IF(AND($L$5="Seventh"),key!CK135,IF(AND($L$5="eighth"),key!CK235,"")))</f>
        <v/>
      </c>
      <c r="AH103" s="223" t="str">
        <f>IF(AND($L$5="sixth"),key!CL35,IF(AND($L$5="Seventh"),key!CL135,IF(AND($L$5="eighth"),key!CL235,"")))</f>
        <v/>
      </c>
      <c r="AI103" s="223" t="str">
        <f>IF(AND($L$5="sixth"),key!CM35,IF(AND($L$5="Seventh"),key!CM135,IF(AND($L$5="eighth"),key!CM235,"")))</f>
        <v/>
      </c>
      <c r="AJ103" s="223" t="str">
        <f>IF(AND($L$5="sixth"),key!CO35,IF(AND($L$5="Seventh"),key!CO135,IF(AND($L$5="eighth"),key!CO235,"")))</f>
        <v/>
      </c>
      <c r="AK103" s="223" t="str">
        <f>IF(AND($L$5="sixth"),key!CP35,IF(AND($L$5="Seventh"),key!CP135,IF(AND($L$5="eighth"),key!CP235,"")))</f>
        <v/>
      </c>
      <c r="AL103" s="223" t="str">
        <f>IF(AND($L$5="sixth"),key!CQ35,IF(AND($L$5="Seventh"),key!CQ135,IF(AND($L$5="eighth"),key!CQ235,"")))</f>
        <v/>
      </c>
      <c r="AM103" s="223" t="str">
        <f>IF(AND($L$5="sixth"),key!CS35,IF(AND($L$5="Seventh"),key!CS135,IF(AND($L$5="eighth"),key!CS235,"")))</f>
        <v/>
      </c>
      <c r="AN103" s="223" t="str">
        <f>IF(AND($L$5="sixth"),key!CT35,IF(AND($L$5="Seventh"),key!CT135,IF(AND($L$5="eighth"),key!CT235,"")))</f>
        <v/>
      </c>
      <c r="AO103" s="223" t="str">
        <f>IF(AND($L$5="sixth"),key!CU35,IF(AND($L$5="Seventh"),key!CU135,IF(AND($L$5="eighth"),key!CU235,"")))</f>
        <v/>
      </c>
      <c r="AP103" s="223" t="str">
        <f>IF(AND($L$5="sixth"),key!CW35,IF(AND($L$5="Seventh"),key!CW135,IF(AND($L$5="eighth"),key!CW235,"")))</f>
        <v/>
      </c>
      <c r="AQ103" s="223" t="str">
        <f>IF(AND($L$5="sixth"),key!CX35,IF(AND($L$5="Seventh"),key!CX135,IF(AND($L$5="eighth"),key!CX235,"")))</f>
        <v/>
      </c>
      <c r="AR103" s="223" t="str">
        <f>IF(AND($L$5="sixth"),key!CY35,IF(AND($L$5="Seventh"),key!CY135,IF(AND($L$5="eighth"),key!CY235,"")))</f>
        <v/>
      </c>
      <c r="AS103" s="223" t="str">
        <f>IF(AND($L$5="sixth"),key!CZ35,IF(AND($L$5="Seventh"),key!CZ135,IF(AND($L$5="eighth"),key!CZ235,"")))</f>
        <v/>
      </c>
      <c r="AT103" s="224" t="str">
        <f>IF(AND($L$5="sixth"),key!DA35,IF(AND($L$5="Seventh"),key!DA135,IF(AND($L$5="eighth"),key!DA235,"")))</f>
        <v/>
      </c>
      <c r="AU103" s="225">
        <v>55</v>
      </c>
      <c r="AV103" s="226" t="str">
        <f>IF(AND($L$5="sixth"),key!C63,IF(AND($L$5="Seventh"),key!C163,IF(AND($L$5="eighth"),key!C263,"")))</f>
        <v/>
      </c>
      <c r="AW103" s="226" t="str">
        <f>IF(AND($L$5="sixth"),key!D63,IF(AND($L$5="Seventh"),key!D163,IF(AND($L$5="eighth"),key!D263,"")))</f>
        <v/>
      </c>
      <c r="AX103" s="223" t="str">
        <f>IF(AND($L$5="sixth"),key!CC63,IF(AND($L$5="Seventh"),key!CC163,IF(AND($L$5="eighth"),key!CC263,"")))</f>
        <v/>
      </c>
      <c r="AY103" s="223" t="str">
        <f>IF(AND($L$5="sixth"),key!CD63,IF(AND($L$5="Seventh"),key!CD163,IF(AND($L$5="eighth"),key!CD263,"")))</f>
        <v/>
      </c>
      <c r="AZ103" s="223" t="str">
        <f>IF(AND($L$5="sixth"),key!CE63,IF(AND($L$5="Seventh"),key!CE163,IF(AND($L$5="eighth"),key!CE263,"")))</f>
        <v/>
      </c>
      <c r="BA103" s="223" t="str">
        <f>IF(AND($L$5="sixth"),key!CG63,IF(AND($L$5="Seventh"),key!CG163,IF(AND($L$5="eighth"),key!CG263,"")))</f>
        <v/>
      </c>
      <c r="BB103" s="223" t="str">
        <f>IF(AND($L$5="sixth"),key!CH63,IF(AND($L$5="Seventh"),key!CH163,IF(AND($L$5="eighth"),key!CH263,"")))</f>
        <v/>
      </c>
      <c r="BC103" s="223" t="str">
        <f>IF(AND($L$5="sixth"),key!CI63,IF(AND($L$5="Seventh"),key!CI163,IF(AND($L$5="eighth"),key!CI263,"")))</f>
        <v/>
      </c>
      <c r="BD103" s="223" t="str">
        <f>IF(AND($L$5="sixth"),key!CK63,IF(AND($L$5="Seventh"),key!CK163,IF(AND($L$5="eighth"),key!CK263,"")))</f>
        <v/>
      </c>
      <c r="BE103" s="223" t="str">
        <f>IF(AND($L$5="sixth"),key!CL63,IF(AND($L$5="Seventh"),key!CL163,IF(AND($L$5="eighth"),key!CL263,"")))</f>
        <v/>
      </c>
      <c r="BF103" s="223" t="str">
        <f>IF(AND($L$5="sixth"),key!CM63,IF(AND($L$5="Seventh"),key!CM163,IF(AND($L$5="eighth"),key!CM263,"")))</f>
        <v/>
      </c>
      <c r="BG103" s="223" t="str">
        <f>IF(AND($L$5="sixth"),key!CO63,IF(AND($L$5="Seventh"),key!CO163,IF(AND($L$5="eighth"),key!CO263,"")))</f>
        <v/>
      </c>
      <c r="BH103" s="223" t="str">
        <f>IF(AND($L$5="sixth"),key!CP63,IF(AND($L$5="Seventh"),key!CP163,IF(AND($L$5="eighth"),key!CP263,"")))</f>
        <v/>
      </c>
      <c r="BI103" s="223" t="str">
        <f>IF(AND($L$5="sixth"),key!CQ63,IF(AND($L$5="Seventh"),key!CQ163,IF(AND($L$5="eighth"),key!CQ263,"")))</f>
        <v/>
      </c>
      <c r="BJ103" s="223" t="str">
        <f>IF(AND($L$5="sixth"),key!CS63,IF(AND($L$5="Seventh"),key!CS163,IF(AND($L$5="eighth"),key!CS263,"")))</f>
        <v/>
      </c>
      <c r="BK103" s="223" t="str">
        <f>IF(AND($L$5="sixth"),key!CT63,IF(AND($L$5="Seventh"),key!CT163,IF(AND($L$5="eighth"),key!CT263,"")))</f>
        <v/>
      </c>
      <c r="BL103" s="223" t="str">
        <f>IF(AND($L$5="sixth"),key!CU63,IF(AND($L$5="Seventh"),key!CU163,IF(AND($L$5="eighth"),key!CU263,"")))</f>
        <v/>
      </c>
      <c r="BM103" s="223" t="str">
        <f>IF(AND($L$5="sixth"),key!CW63,IF(AND($L$5="Seventh"),key!CW163,IF(AND($L$5="eighth"),key!CW263,"")))</f>
        <v/>
      </c>
      <c r="BN103" s="223" t="str">
        <f>IF(AND($L$5="sixth"),key!CX63,IF(AND($L$5="Seventh"),key!CX163,IF(AND($L$5="eighth"),key!CX263,"")))</f>
        <v/>
      </c>
      <c r="BO103" s="223" t="str">
        <f>IF(AND($L$5="sixth"),key!CY63,IF(AND($L$5="Seventh"),key!CY163,IF(AND($L$5="eighth"),key!CY263,"")))</f>
        <v/>
      </c>
      <c r="BP103" s="223" t="str">
        <f>IF(AND($L$5="sixth"),key!CZ63,IF(AND($L$5="Seventh"),key!CZ163,IF(AND($L$5="eighth"),key!CZ263,"")))</f>
        <v/>
      </c>
      <c r="BQ103" s="224" t="str">
        <f>IF(AND($L$5="sixth"),key!DA63,IF(AND($L$5="Seventh"),key!DA163,IF(AND($L$5="eighth"),key!DA263,"")))</f>
        <v/>
      </c>
    </row>
    <row r="104" spans="1:69">
      <c r="A104" s="806" t="s">
        <v>127</v>
      </c>
      <c r="B104" s="804"/>
      <c r="C104" s="804"/>
      <c r="D104" s="803" t="str">
        <f>IF(AND($L$5=""),"",Menu!G14)</f>
        <v>jk-m-izk-fo- iksVfy;k] ia-l-&amp;lkstr ¼ikyh½</v>
      </c>
      <c r="E104" s="803"/>
      <c r="F104" s="803"/>
      <c r="G104" s="803"/>
      <c r="H104" s="803"/>
      <c r="I104" s="803"/>
      <c r="J104" s="803"/>
      <c r="K104" s="803"/>
      <c r="L104" s="803"/>
      <c r="M104" s="803"/>
      <c r="N104" s="803"/>
      <c r="O104" s="804" t="s">
        <v>549</v>
      </c>
      <c r="P104" s="804"/>
      <c r="Q104" s="804"/>
      <c r="R104" s="807">
        <f>IF(AND($L$5=""),"",Menu!G15)</f>
        <v>8200303101</v>
      </c>
      <c r="S104" s="808"/>
      <c r="T104" s="808"/>
      <c r="U104" s="808"/>
      <c r="V104" s="808"/>
      <c r="W104" s="809"/>
      <c r="X104" s="221">
        <v>28</v>
      </c>
      <c r="Y104" s="222" t="str">
        <f>IF(AND($L$5="sixth"),key!C36,IF(AND($L$5="Seventh"),key!C136,IF(AND($L$5="eighth"),key!C236,"")))</f>
        <v/>
      </c>
      <c r="Z104" s="222" t="str">
        <f>IF(AND($L$5="sixth"),key!D36,IF(AND($L$5="Seventh"),key!D136,IF(AND($L$5="eighth"),key!D236,"")))</f>
        <v/>
      </c>
      <c r="AA104" s="223" t="str">
        <f>IF(AND($L$5="sixth"),key!CC36,IF(AND($L$5="Seventh"),key!CC136,IF(AND($L$5="eighth"),key!CC236,"")))</f>
        <v/>
      </c>
      <c r="AB104" s="223" t="str">
        <f>IF(AND($L$5="sixth"),key!CD36,IF(AND($L$5="Seventh"),key!CD136,IF(AND($L$5="eighth"),key!CD236,"")))</f>
        <v/>
      </c>
      <c r="AC104" s="223" t="str">
        <f>IF(AND($L$5="sixth"),key!CE36,IF(AND($L$5="Seventh"),key!CE136,IF(AND($L$5="eighth"),key!CE236,"")))</f>
        <v/>
      </c>
      <c r="AD104" s="223" t="str">
        <f>IF(AND($L$5="sixth"),key!CG36,IF(AND($L$5="Seventh"),key!CG136,IF(AND($L$5="eighth"),key!CG236,"")))</f>
        <v/>
      </c>
      <c r="AE104" s="223" t="str">
        <f>IF(AND($L$5="sixth"),key!CH36,IF(AND($L$5="Seventh"),key!CH136,IF(AND($L$5="eighth"),key!CH236,"")))</f>
        <v/>
      </c>
      <c r="AF104" s="223" t="str">
        <f>IF(AND($L$5="sixth"),key!CI36,IF(AND($L$5="Seventh"),key!CI136,IF(AND($L$5="eighth"),key!CI236,"")))</f>
        <v/>
      </c>
      <c r="AG104" s="223" t="str">
        <f>IF(AND($L$5="sixth"),key!CK36,IF(AND($L$5="Seventh"),key!CK136,IF(AND($L$5="eighth"),key!CK236,"")))</f>
        <v/>
      </c>
      <c r="AH104" s="223" t="str">
        <f>IF(AND($L$5="sixth"),key!CL36,IF(AND($L$5="Seventh"),key!CL136,IF(AND($L$5="eighth"),key!CL236,"")))</f>
        <v/>
      </c>
      <c r="AI104" s="223" t="str">
        <f>IF(AND($L$5="sixth"),key!CM36,IF(AND($L$5="Seventh"),key!CM136,IF(AND($L$5="eighth"),key!CM236,"")))</f>
        <v/>
      </c>
      <c r="AJ104" s="223" t="str">
        <f>IF(AND($L$5="sixth"),key!CO36,IF(AND($L$5="Seventh"),key!CO136,IF(AND($L$5="eighth"),key!CO236,"")))</f>
        <v/>
      </c>
      <c r="AK104" s="223" t="str">
        <f>IF(AND($L$5="sixth"),key!CP36,IF(AND($L$5="Seventh"),key!CP136,IF(AND($L$5="eighth"),key!CP236,"")))</f>
        <v/>
      </c>
      <c r="AL104" s="223" t="str">
        <f>IF(AND($L$5="sixth"),key!CQ36,IF(AND($L$5="Seventh"),key!CQ136,IF(AND($L$5="eighth"),key!CQ236,"")))</f>
        <v/>
      </c>
      <c r="AM104" s="223" t="str">
        <f>IF(AND($L$5="sixth"),key!CS36,IF(AND($L$5="Seventh"),key!CS136,IF(AND($L$5="eighth"),key!CS236,"")))</f>
        <v/>
      </c>
      <c r="AN104" s="223" t="str">
        <f>IF(AND($L$5="sixth"),key!CT36,IF(AND($L$5="Seventh"),key!CT136,IF(AND($L$5="eighth"),key!CT236,"")))</f>
        <v/>
      </c>
      <c r="AO104" s="223" t="str">
        <f>IF(AND($L$5="sixth"),key!CU36,IF(AND($L$5="Seventh"),key!CU136,IF(AND($L$5="eighth"),key!CU236,"")))</f>
        <v/>
      </c>
      <c r="AP104" s="223" t="str">
        <f>IF(AND($L$5="sixth"),key!CW36,IF(AND($L$5="Seventh"),key!CW136,IF(AND($L$5="eighth"),key!CW236,"")))</f>
        <v/>
      </c>
      <c r="AQ104" s="223" t="str">
        <f>IF(AND($L$5="sixth"),key!CX36,IF(AND($L$5="Seventh"),key!CX136,IF(AND($L$5="eighth"),key!CX236,"")))</f>
        <v/>
      </c>
      <c r="AR104" s="223" t="str">
        <f>IF(AND($L$5="sixth"),key!CY36,IF(AND($L$5="Seventh"),key!CY136,IF(AND($L$5="eighth"),key!CY236,"")))</f>
        <v/>
      </c>
      <c r="AS104" s="223" t="str">
        <f>IF(AND($L$5="sixth"),key!CZ36,IF(AND($L$5="Seventh"),key!CZ136,IF(AND($L$5="eighth"),key!CZ236,"")))</f>
        <v/>
      </c>
      <c r="AT104" s="224" t="str">
        <f>IF(AND($L$5="sixth"),key!DA36,IF(AND($L$5="Seventh"),key!DA136,IF(AND($L$5="eighth"),key!DA236,"")))</f>
        <v/>
      </c>
      <c r="AU104" s="225">
        <v>56</v>
      </c>
      <c r="AV104" s="226" t="str">
        <f>IF(AND($L$5="sixth"),key!C64,IF(AND($L$5="Seventh"),key!C164,IF(AND($L$5="eighth"),key!C264,"")))</f>
        <v/>
      </c>
      <c r="AW104" s="226" t="str">
        <f>IF(AND($L$5="sixth"),key!D64,IF(AND($L$5="Seventh"),key!D164,IF(AND($L$5="eighth"),key!D264,"")))</f>
        <v/>
      </c>
      <c r="AX104" s="223" t="str">
        <f>IF(AND($L$5="sixth"),key!CC64,IF(AND($L$5="Seventh"),key!CC164,IF(AND($L$5="eighth"),key!CC264,"")))</f>
        <v/>
      </c>
      <c r="AY104" s="223" t="str">
        <f>IF(AND($L$5="sixth"),key!CD64,IF(AND($L$5="Seventh"),key!CD164,IF(AND($L$5="eighth"),key!CD264,"")))</f>
        <v/>
      </c>
      <c r="AZ104" s="223" t="str">
        <f>IF(AND($L$5="sixth"),key!CE64,IF(AND($L$5="Seventh"),key!CE164,IF(AND($L$5="eighth"),key!CE264,"")))</f>
        <v/>
      </c>
      <c r="BA104" s="223" t="str">
        <f>IF(AND($L$5="sixth"),key!CG64,IF(AND($L$5="Seventh"),key!CG164,IF(AND($L$5="eighth"),key!CG264,"")))</f>
        <v/>
      </c>
      <c r="BB104" s="223" t="str">
        <f>IF(AND($L$5="sixth"),key!CH64,IF(AND($L$5="Seventh"),key!CH164,IF(AND($L$5="eighth"),key!CH264,"")))</f>
        <v/>
      </c>
      <c r="BC104" s="223" t="str">
        <f>IF(AND($L$5="sixth"),key!CI64,IF(AND($L$5="Seventh"),key!CI164,IF(AND($L$5="eighth"),key!CI264,"")))</f>
        <v/>
      </c>
      <c r="BD104" s="223" t="str">
        <f>IF(AND($L$5="sixth"),key!CK64,IF(AND($L$5="Seventh"),key!CK164,IF(AND($L$5="eighth"),key!CK264,"")))</f>
        <v/>
      </c>
      <c r="BE104" s="223" t="str">
        <f>IF(AND($L$5="sixth"),key!CL64,IF(AND($L$5="Seventh"),key!CL164,IF(AND($L$5="eighth"),key!CL264,"")))</f>
        <v/>
      </c>
      <c r="BF104" s="223" t="str">
        <f>IF(AND($L$5="sixth"),key!CM64,IF(AND($L$5="Seventh"),key!CM164,IF(AND($L$5="eighth"),key!CM264,"")))</f>
        <v/>
      </c>
      <c r="BG104" s="223" t="str">
        <f>IF(AND($L$5="sixth"),key!CO64,IF(AND($L$5="Seventh"),key!CO164,IF(AND($L$5="eighth"),key!CO264,"")))</f>
        <v/>
      </c>
      <c r="BH104" s="223" t="str">
        <f>IF(AND($L$5="sixth"),key!CP64,IF(AND($L$5="Seventh"),key!CP164,IF(AND($L$5="eighth"),key!CP264,"")))</f>
        <v/>
      </c>
      <c r="BI104" s="223" t="str">
        <f>IF(AND($L$5="sixth"),key!CQ64,IF(AND($L$5="Seventh"),key!CQ164,IF(AND($L$5="eighth"),key!CQ264,"")))</f>
        <v/>
      </c>
      <c r="BJ104" s="223" t="str">
        <f>IF(AND($L$5="sixth"),key!CS64,IF(AND($L$5="Seventh"),key!CS164,IF(AND($L$5="eighth"),key!CS264,"")))</f>
        <v/>
      </c>
      <c r="BK104" s="223" t="str">
        <f>IF(AND($L$5="sixth"),key!CT64,IF(AND($L$5="Seventh"),key!CT164,IF(AND($L$5="eighth"),key!CT264,"")))</f>
        <v/>
      </c>
      <c r="BL104" s="223" t="str">
        <f>IF(AND($L$5="sixth"),key!CU64,IF(AND($L$5="Seventh"),key!CU164,IF(AND($L$5="eighth"),key!CU264,"")))</f>
        <v/>
      </c>
      <c r="BM104" s="223" t="str">
        <f>IF(AND($L$5="sixth"),key!CW64,IF(AND($L$5="Seventh"),key!CW164,IF(AND($L$5="eighth"),key!CW264,"")))</f>
        <v/>
      </c>
      <c r="BN104" s="223" t="str">
        <f>IF(AND($L$5="sixth"),key!CX64,IF(AND($L$5="Seventh"),key!CX164,IF(AND($L$5="eighth"),key!CX264,"")))</f>
        <v/>
      </c>
      <c r="BO104" s="223" t="str">
        <f>IF(AND($L$5="sixth"),key!CY64,IF(AND($L$5="Seventh"),key!CY164,IF(AND($L$5="eighth"),key!CY264,"")))</f>
        <v/>
      </c>
      <c r="BP104" s="223" t="str">
        <f>IF(AND($L$5="sixth"),key!CZ64,IF(AND($L$5="Seventh"),key!CZ164,IF(AND($L$5="eighth"),key!CZ264,"")))</f>
        <v/>
      </c>
      <c r="BQ104" s="224" t="str">
        <f>IF(AND($L$5="sixth"),key!DA64,IF(AND($L$5="Seventh"),key!DA164,IF(AND($L$5="eighth"),key!DA264,"")))</f>
        <v/>
      </c>
    </row>
    <row r="105" spans="1:69" ht="16.5" customHeight="1">
      <c r="A105" s="806" t="s">
        <v>541</v>
      </c>
      <c r="B105" s="804"/>
      <c r="C105" s="804"/>
      <c r="D105" s="810" t="str">
        <f>IF(AND($L$5=""),"",Menu!G17)</f>
        <v xml:space="preserve">mPp izkFkfed </v>
      </c>
      <c r="E105" s="810"/>
      <c r="F105" s="810"/>
      <c r="G105" s="810"/>
      <c r="H105" s="810"/>
      <c r="I105" s="810"/>
      <c r="J105" s="832" t="s">
        <v>550</v>
      </c>
      <c r="K105" s="832"/>
      <c r="L105" s="812" t="str">
        <f>IF(AND($L$5=""),"",L5)</f>
        <v>Sixth</v>
      </c>
      <c r="M105" s="812"/>
      <c r="N105" s="812"/>
      <c r="O105" s="812"/>
      <c r="P105" s="811" t="s">
        <v>551</v>
      </c>
      <c r="Q105" s="811"/>
      <c r="R105" s="811"/>
      <c r="S105" s="813">
        <f>IF(AND($L$5="sixth"),'6'!P7,IF(AND($L$5="Seventh"),'7'!P7,IF(AND($L$5="eighth"),'8'!P7,"")))</f>
        <v>11</v>
      </c>
      <c r="T105" s="813"/>
      <c r="U105" s="206"/>
      <c r="V105" s="206"/>
      <c r="W105" s="227"/>
      <c r="X105" s="221">
        <v>29</v>
      </c>
      <c r="Y105" s="222" t="str">
        <f>IF(AND($L$5="sixth"),key!C37,IF(AND($L$5="Seventh"),key!C137,IF(AND($L$5="eighth"),key!C237,"")))</f>
        <v/>
      </c>
      <c r="Z105" s="222" t="str">
        <f>IF(AND($L$5="sixth"),key!D37,IF(AND($L$5="Seventh"),key!D137,IF(AND($L$5="eighth"),key!D237,"")))</f>
        <v/>
      </c>
      <c r="AA105" s="223" t="str">
        <f>IF(AND($L$5="sixth"),key!CC37,IF(AND($L$5="Seventh"),key!CC137,IF(AND($L$5="eighth"),key!CC237,"")))</f>
        <v/>
      </c>
      <c r="AB105" s="223" t="str">
        <f>IF(AND($L$5="sixth"),key!CD37,IF(AND($L$5="Seventh"),key!CD137,IF(AND($L$5="eighth"),key!CD237,"")))</f>
        <v/>
      </c>
      <c r="AC105" s="223" t="str">
        <f>IF(AND($L$5="sixth"),key!CE37,IF(AND($L$5="Seventh"),key!CE137,IF(AND($L$5="eighth"),key!CE237,"")))</f>
        <v/>
      </c>
      <c r="AD105" s="223" t="str">
        <f>IF(AND($L$5="sixth"),key!CG37,IF(AND($L$5="Seventh"),key!CG137,IF(AND($L$5="eighth"),key!CG237,"")))</f>
        <v/>
      </c>
      <c r="AE105" s="223" t="str">
        <f>IF(AND($L$5="sixth"),key!CH37,IF(AND($L$5="Seventh"),key!CH137,IF(AND($L$5="eighth"),key!CH237,"")))</f>
        <v/>
      </c>
      <c r="AF105" s="223" t="str">
        <f>IF(AND($L$5="sixth"),key!CI37,IF(AND($L$5="Seventh"),key!CI137,IF(AND($L$5="eighth"),key!CI237,"")))</f>
        <v/>
      </c>
      <c r="AG105" s="223" t="str">
        <f>IF(AND($L$5="sixth"),key!CK37,IF(AND($L$5="Seventh"),key!CK137,IF(AND($L$5="eighth"),key!CK237,"")))</f>
        <v/>
      </c>
      <c r="AH105" s="223" t="str">
        <f>IF(AND($L$5="sixth"),key!CL37,IF(AND($L$5="Seventh"),key!CL137,IF(AND($L$5="eighth"),key!CL237,"")))</f>
        <v/>
      </c>
      <c r="AI105" s="223" t="str">
        <f>IF(AND($L$5="sixth"),key!CM37,IF(AND($L$5="Seventh"),key!CM137,IF(AND($L$5="eighth"),key!CM237,"")))</f>
        <v/>
      </c>
      <c r="AJ105" s="223" t="str">
        <f>IF(AND($L$5="sixth"),key!CO37,IF(AND($L$5="Seventh"),key!CO137,IF(AND($L$5="eighth"),key!CO237,"")))</f>
        <v/>
      </c>
      <c r="AK105" s="223" t="str">
        <f>IF(AND($L$5="sixth"),key!CP37,IF(AND($L$5="Seventh"),key!CP137,IF(AND($L$5="eighth"),key!CP237,"")))</f>
        <v/>
      </c>
      <c r="AL105" s="223" t="str">
        <f>IF(AND($L$5="sixth"),key!CQ37,IF(AND($L$5="Seventh"),key!CQ137,IF(AND($L$5="eighth"),key!CQ237,"")))</f>
        <v/>
      </c>
      <c r="AM105" s="223" t="str">
        <f>IF(AND($L$5="sixth"),key!CS37,IF(AND($L$5="Seventh"),key!CS137,IF(AND($L$5="eighth"),key!CS237,"")))</f>
        <v/>
      </c>
      <c r="AN105" s="223" t="str">
        <f>IF(AND($L$5="sixth"),key!CT37,IF(AND($L$5="Seventh"),key!CT137,IF(AND($L$5="eighth"),key!CT237,"")))</f>
        <v/>
      </c>
      <c r="AO105" s="223" t="str">
        <f>IF(AND($L$5="sixth"),key!CU37,IF(AND($L$5="Seventh"),key!CU137,IF(AND($L$5="eighth"),key!CU237,"")))</f>
        <v/>
      </c>
      <c r="AP105" s="223" t="str">
        <f>IF(AND($L$5="sixth"),key!CW37,IF(AND($L$5="Seventh"),key!CW137,IF(AND($L$5="eighth"),key!CW237,"")))</f>
        <v/>
      </c>
      <c r="AQ105" s="223" t="str">
        <f>IF(AND($L$5="sixth"),key!CX37,IF(AND($L$5="Seventh"),key!CX137,IF(AND($L$5="eighth"),key!CX237,"")))</f>
        <v/>
      </c>
      <c r="AR105" s="223" t="str">
        <f>IF(AND($L$5="sixth"),key!CY37,IF(AND($L$5="Seventh"),key!CY137,IF(AND($L$5="eighth"),key!CY237,"")))</f>
        <v/>
      </c>
      <c r="AS105" s="223" t="str">
        <f>IF(AND($L$5="sixth"),key!CZ37,IF(AND($L$5="Seventh"),key!CZ137,IF(AND($L$5="eighth"),key!CZ237,"")))</f>
        <v/>
      </c>
      <c r="AT105" s="224" t="str">
        <f>IF(AND($L$5="sixth"),key!DA37,IF(AND($L$5="Seventh"),key!DA137,IF(AND($L$5="eighth"),key!DA237,"")))</f>
        <v/>
      </c>
      <c r="AU105" s="225">
        <v>57</v>
      </c>
      <c r="AV105" s="226" t="str">
        <f>IF(AND($L$5="sixth"),key!C65,IF(AND($L$5="Seventh"),key!C165,IF(AND($L$5="eighth"),key!C265,"")))</f>
        <v/>
      </c>
      <c r="AW105" s="226" t="str">
        <f>IF(AND($L$5="sixth"),key!D65,IF(AND($L$5="Seventh"),key!D165,IF(AND($L$5="eighth"),key!D265,"")))</f>
        <v/>
      </c>
      <c r="AX105" s="223" t="str">
        <f>IF(AND($L$5="sixth"),key!CC65,IF(AND($L$5="Seventh"),key!CC165,IF(AND($L$5="eighth"),key!CC265,"")))</f>
        <v/>
      </c>
      <c r="AY105" s="223" t="str">
        <f>IF(AND($L$5="sixth"),key!CD65,IF(AND($L$5="Seventh"),key!CD165,IF(AND($L$5="eighth"),key!CD265,"")))</f>
        <v/>
      </c>
      <c r="AZ105" s="223" t="str">
        <f>IF(AND($L$5="sixth"),key!CE65,IF(AND($L$5="Seventh"),key!CE165,IF(AND($L$5="eighth"),key!CE265,"")))</f>
        <v/>
      </c>
      <c r="BA105" s="223" t="str">
        <f>IF(AND($L$5="sixth"),key!CG65,IF(AND($L$5="Seventh"),key!CG165,IF(AND($L$5="eighth"),key!CG265,"")))</f>
        <v/>
      </c>
      <c r="BB105" s="223" t="str">
        <f>IF(AND($L$5="sixth"),key!CH65,IF(AND($L$5="Seventh"),key!CH165,IF(AND($L$5="eighth"),key!CH265,"")))</f>
        <v/>
      </c>
      <c r="BC105" s="223" t="str">
        <f>IF(AND($L$5="sixth"),key!CI65,IF(AND($L$5="Seventh"),key!CI165,IF(AND($L$5="eighth"),key!CI265,"")))</f>
        <v/>
      </c>
      <c r="BD105" s="223" t="str">
        <f>IF(AND($L$5="sixth"),key!CK65,IF(AND($L$5="Seventh"),key!CK165,IF(AND($L$5="eighth"),key!CK265,"")))</f>
        <v/>
      </c>
      <c r="BE105" s="223" t="str">
        <f>IF(AND($L$5="sixth"),key!CL65,IF(AND($L$5="Seventh"),key!CL165,IF(AND($L$5="eighth"),key!CL265,"")))</f>
        <v/>
      </c>
      <c r="BF105" s="223" t="str">
        <f>IF(AND($L$5="sixth"),key!CM65,IF(AND($L$5="Seventh"),key!CM165,IF(AND($L$5="eighth"),key!CM265,"")))</f>
        <v/>
      </c>
      <c r="BG105" s="223" t="str">
        <f>IF(AND($L$5="sixth"),key!CO65,IF(AND($L$5="Seventh"),key!CO165,IF(AND($L$5="eighth"),key!CO265,"")))</f>
        <v/>
      </c>
      <c r="BH105" s="223" t="str">
        <f>IF(AND($L$5="sixth"),key!CP65,IF(AND($L$5="Seventh"),key!CP165,IF(AND($L$5="eighth"),key!CP265,"")))</f>
        <v/>
      </c>
      <c r="BI105" s="223" t="str">
        <f>IF(AND($L$5="sixth"),key!CQ65,IF(AND($L$5="Seventh"),key!CQ165,IF(AND($L$5="eighth"),key!CQ265,"")))</f>
        <v/>
      </c>
      <c r="BJ105" s="223" t="str">
        <f>IF(AND($L$5="sixth"),key!CS65,IF(AND($L$5="Seventh"),key!CS165,IF(AND($L$5="eighth"),key!CS265,"")))</f>
        <v/>
      </c>
      <c r="BK105" s="223" t="str">
        <f>IF(AND($L$5="sixth"),key!CT65,IF(AND($L$5="Seventh"),key!CT165,IF(AND($L$5="eighth"),key!CT265,"")))</f>
        <v/>
      </c>
      <c r="BL105" s="223" t="str">
        <f>IF(AND($L$5="sixth"),key!CU65,IF(AND($L$5="Seventh"),key!CU165,IF(AND($L$5="eighth"),key!CU265,"")))</f>
        <v/>
      </c>
      <c r="BM105" s="223" t="str">
        <f>IF(AND($L$5="sixth"),key!CW65,IF(AND($L$5="Seventh"),key!CW165,IF(AND($L$5="eighth"),key!CW265,"")))</f>
        <v/>
      </c>
      <c r="BN105" s="223" t="str">
        <f>IF(AND($L$5="sixth"),key!CX65,IF(AND($L$5="Seventh"),key!CX165,IF(AND($L$5="eighth"),key!CX265,"")))</f>
        <v/>
      </c>
      <c r="BO105" s="223" t="str">
        <f>IF(AND($L$5="sixth"),key!CY65,IF(AND($L$5="Seventh"),key!CY165,IF(AND($L$5="eighth"),key!CY265,"")))</f>
        <v/>
      </c>
      <c r="BP105" s="223" t="str">
        <f>IF(AND($L$5="sixth"),key!CZ65,IF(AND($L$5="Seventh"),key!CZ165,IF(AND($L$5="eighth"),key!CZ265,"")))</f>
        <v/>
      </c>
      <c r="BQ105" s="224" t="str">
        <f>IF(AND($L$5="sixth"),key!DA65,IF(AND($L$5="Seventh"),key!DA165,IF(AND($L$5="eighth"),key!DA265,"")))</f>
        <v/>
      </c>
    </row>
    <row r="106" spans="1:69" s="228" customFormat="1" ht="18" customHeight="1">
      <c r="A106" s="814" t="s">
        <v>32</v>
      </c>
      <c r="B106" s="815" t="s">
        <v>26</v>
      </c>
      <c r="C106" s="818" t="s">
        <v>2</v>
      </c>
      <c r="D106" s="819" t="s">
        <v>40</v>
      </c>
      <c r="E106" s="822" t="s">
        <v>41</v>
      </c>
      <c r="F106" s="823"/>
      <c r="G106" s="823"/>
      <c r="H106" s="823" t="s">
        <v>33</v>
      </c>
      <c r="I106" s="823"/>
      <c r="J106" s="823"/>
      <c r="K106" s="823" t="s">
        <v>543</v>
      </c>
      <c r="L106" s="823"/>
      <c r="M106" s="823"/>
      <c r="N106" s="823" t="s">
        <v>35</v>
      </c>
      <c r="O106" s="823"/>
      <c r="P106" s="823"/>
      <c r="Q106" s="823" t="s">
        <v>542</v>
      </c>
      <c r="R106" s="823"/>
      <c r="S106" s="823"/>
      <c r="T106" s="823" t="s">
        <v>544</v>
      </c>
      <c r="U106" s="823"/>
      <c r="V106" s="823"/>
      <c r="W106" s="826"/>
      <c r="X106" s="221">
        <v>30</v>
      </c>
      <c r="Y106" s="222" t="str">
        <f>IF(AND($L$5="sixth"),key!C38,IF(AND($L$5="Seventh"),key!C138,IF(AND($L$5="eighth"),key!C238,"")))</f>
        <v/>
      </c>
      <c r="Z106" s="222" t="str">
        <f>IF(AND($L$5="sixth"),key!D38,IF(AND($L$5="Seventh"),key!D138,IF(AND($L$5="eighth"),key!D238,"")))</f>
        <v/>
      </c>
      <c r="AA106" s="223" t="str">
        <f>IF(AND($L$5="sixth"),key!CC38,IF(AND($L$5="Seventh"),key!CC138,IF(AND($L$5="eighth"),key!CC238,"")))</f>
        <v/>
      </c>
      <c r="AB106" s="223" t="str">
        <f>IF(AND($L$5="sixth"),key!CD38,IF(AND($L$5="Seventh"),key!CD138,IF(AND($L$5="eighth"),key!CD238,"")))</f>
        <v/>
      </c>
      <c r="AC106" s="223" t="str">
        <f>IF(AND($L$5="sixth"),key!CE38,IF(AND($L$5="Seventh"),key!CE138,IF(AND($L$5="eighth"),key!CE238,"")))</f>
        <v/>
      </c>
      <c r="AD106" s="223" t="str">
        <f>IF(AND($L$5="sixth"),key!CG38,IF(AND($L$5="Seventh"),key!CG138,IF(AND($L$5="eighth"),key!CG238,"")))</f>
        <v/>
      </c>
      <c r="AE106" s="223" t="str">
        <f>IF(AND($L$5="sixth"),key!CH38,IF(AND($L$5="Seventh"),key!CH138,IF(AND($L$5="eighth"),key!CH238,"")))</f>
        <v/>
      </c>
      <c r="AF106" s="223" t="str">
        <f>IF(AND($L$5="sixth"),key!CI38,IF(AND($L$5="Seventh"),key!CI138,IF(AND($L$5="eighth"),key!CI238,"")))</f>
        <v/>
      </c>
      <c r="AG106" s="223" t="str">
        <f>IF(AND($L$5="sixth"),key!CK38,IF(AND($L$5="Seventh"),key!CK138,IF(AND($L$5="eighth"),key!CK238,"")))</f>
        <v/>
      </c>
      <c r="AH106" s="223" t="str">
        <f>IF(AND($L$5="sixth"),key!CL38,IF(AND($L$5="Seventh"),key!CL138,IF(AND($L$5="eighth"),key!CL238,"")))</f>
        <v/>
      </c>
      <c r="AI106" s="223" t="str">
        <f>IF(AND($L$5="sixth"),key!CM38,IF(AND($L$5="Seventh"),key!CM138,IF(AND($L$5="eighth"),key!CM238,"")))</f>
        <v/>
      </c>
      <c r="AJ106" s="223" t="str">
        <f>IF(AND($L$5="sixth"),key!CO38,IF(AND($L$5="Seventh"),key!CO138,IF(AND($L$5="eighth"),key!CO238,"")))</f>
        <v/>
      </c>
      <c r="AK106" s="223" t="str">
        <f>IF(AND($L$5="sixth"),key!CP38,IF(AND($L$5="Seventh"),key!CP138,IF(AND($L$5="eighth"),key!CP238,"")))</f>
        <v/>
      </c>
      <c r="AL106" s="223" t="str">
        <f>IF(AND($L$5="sixth"),key!CQ38,IF(AND($L$5="Seventh"),key!CQ138,IF(AND($L$5="eighth"),key!CQ238,"")))</f>
        <v/>
      </c>
      <c r="AM106" s="223" t="str">
        <f>IF(AND($L$5="sixth"),key!CS38,IF(AND($L$5="Seventh"),key!CS138,IF(AND($L$5="eighth"),key!CS238,"")))</f>
        <v/>
      </c>
      <c r="AN106" s="223" t="str">
        <f>IF(AND($L$5="sixth"),key!CT38,IF(AND($L$5="Seventh"),key!CT138,IF(AND($L$5="eighth"),key!CT238,"")))</f>
        <v/>
      </c>
      <c r="AO106" s="223" t="str">
        <f>IF(AND($L$5="sixth"),key!CU38,IF(AND($L$5="Seventh"),key!CU138,IF(AND($L$5="eighth"),key!CU238,"")))</f>
        <v/>
      </c>
      <c r="AP106" s="223" t="str">
        <f>IF(AND($L$5="sixth"),key!CW38,IF(AND($L$5="Seventh"),key!CW138,IF(AND($L$5="eighth"),key!CW238,"")))</f>
        <v/>
      </c>
      <c r="AQ106" s="223" t="str">
        <f>IF(AND($L$5="sixth"),key!CX38,IF(AND($L$5="Seventh"),key!CX138,IF(AND($L$5="eighth"),key!CX238,"")))</f>
        <v/>
      </c>
      <c r="AR106" s="223" t="str">
        <f>IF(AND($L$5="sixth"),key!CY38,IF(AND($L$5="Seventh"),key!CY138,IF(AND($L$5="eighth"),key!CY238,"")))</f>
        <v/>
      </c>
      <c r="AS106" s="223" t="str">
        <f>IF(AND($L$5="sixth"),key!CZ38,IF(AND($L$5="Seventh"),key!CZ138,IF(AND($L$5="eighth"),key!CZ238,"")))</f>
        <v/>
      </c>
      <c r="AT106" s="224" t="str">
        <f>IF(AND($L$5="sixth"),key!DA38,IF(AND($L$5="Seventh"),key!DA138,IF(AND($L$5="eighth"),key!DA238,"")))</f>
        <v/>
      </c>
      <c r="AU106" s="225">
        <v>58</v>
      </c>
      <c r="AV106" s="226" t="str">
        <f>IF(AND($L$5="sixth"),key!C66,IF(AND($L$5="Seventh"),key!C166,IF(AND($L$5="eighth"),key!C266,"")))</f>
        <v/>
      </c>
      <c r="AW106" s="226" t="str">
        <f>IF(AND($L$5="sixth"),key!D66,IF(AND($L$5="Seventh"),key!D166,IF(AND($L$5="eighth"),key!D266,"")))</f>
        <v/>
      </c>
      <c r="AX106" s="223" t="str">
        <f>IF(AND($L$5="sixth"),key!CC66,IF(AND($L$5="Seventh"),key!CC166,IF(AND($L$5="eighth"),key!CC266,"")))</f>
        <v/>
      </c>
      <c r="AY106" s="223" t="str">
        <f>IF(AND($L$5="sixth"),key!CD66,IF(AND($L$5="Seventh"),key!CD166,IF(AND($L$5="eighth"),key!CD266,"")))</f>
        <v/>
      </c>
      <c r="AZ106" s="223" t="str">
        <f>IF(AND($L$5="sixth"),key!CE66,IF(AND($L$5="Seventh"),key!CE166,IF(AND($L$5="eighth"),key!CE266,"")))</f>
        <v/>
      </c>
      <c r="BA106" s="223" t="str">
        <f>IF(AND($L$5="sixth"),key!CG66,IF(AND($L$5="Seventh"),key!CG166,IF(AND($L$5="eighth"),key!CG266,"")))</f>
        <v/>
      </c>
      <c r="BB106" s="223" t="str">
        <f>IF(AND($L$5="sixth"),key!CH66,IF(AND($L$5="Seventh"),key!CH166,IF(AND($L$5="eighth"),key!CH266,"")))</f>
        <v/>
      </c>
      <c r="BC106" s="223" t="str">
        <f>IF(AND($L$5="sixth"),key!CI66,IF(AND($L$5="Seventh"),key!CI166,IF(AND($L$5="eighth"),key!CI266,"")))</f>
        <v/>
      </c>
      <c r="BD106" s="223" t="str">
        <f>IF(AND($L$5="sixth"),key!CK66,IF(AND($L$5="Seventh"),key!CK166,IF(AND($L$5="eighth"),key!CK266,"")))</f>
        <v/>
      </c>
      <c r="BE106" s="223" t="str">
        <f>IF(AND($L$5="sixth"),key!CL66,IF(AND($L$5="Seventh"),key!CL166,IF(AND($L$5="eighth"),key!CL266,"")))</f>
        <v/>
      </c>
      <c r="BF106" s="223" t="str">
        <f>IF(AND($L$5="sixth"),key!CM66,IF(AND($L$5="Seventh"),key!CM166,IF(AND($L$5="eighth"),key!CM266,"")))</f>
        <v/>
      </c>
      <c r="BG106" s="223" t="str">
        <f>IF(AND($L$5="sixth"),key!CO66,IF(AND($L$5="Seventh"),key!CO166,IF(AND($L$5="eighth"),key!CO266,"")))</f>
        <v/>
      </c>
      <c r="BH106" s="223" t="str">
        <f>IF(AND($L$5="sixth"),key!CP66,IF(AND($L$5="Seventh"),key!CP166,IF(AND($L$5="eighth"),key!CP266,"")))</f>
        <v/>
      </c>
      <c r="BI106" s="223" t="str">
        <f>IF(AND($L$5="sixth"),key!CQ66,IF(AND($L$5="Seventh"),key!CQ166,IF(AND($L$5="eighth"),key!CQ266,"")))</f>
        <v/>
      </c>
      <c r="BJ106" s="223" t="str">
        <f>IF(AND($L$5="sixth"),key!CS66,IF(AND($L$5="Seventh"),key!CS166,IF(AND($L$5="eighth"),key!CS266,"")))</f>
        <v/>
      </c>
      <c r="BK106" s="223" t="str">
        <f>IF(AND($L$5="sixth"),key!CT66,IF(AND($L$5="Seventh"),key!CT166,IF(AND($L$5="eighth"),key!CT266,"")))</f>
        <v/>
      </c>
      <c r="BL106" s="223" t="str">
        <f>IF(AND($L$5="sixth"),key!CU66,IF(AND($L$5="Seventh"),key!CU166,IF(AND($L$5="eighth"),key!CU266,"")))</f>
        <v/>
      </c>
      <c r="BM106" s="223" t="str">
        <f>IF(AND($L$5="sixth"),key!CW66,IF(AND($L$5="Seventh"),key!CW166,IF(AND($L$5="eighth"),key!CW266,"")))</f>
        <v/>
      </c>
      <c r="BN106" s="223" t="str">
        <f>IF(AND($L$5="sixth"),key!CX66,IF(AND($L$5="Seventh"),key!CX166,IF(AND($L$5="eighth"),key!CX266,"")))</f>
        <v/>
      </c>
      <c r="BO106" s="223" t="str">
        <f>IF(AND($L$5="sixth"),key!CY66,IF(AND($L$5="Seventh"),key!CY166,IF(AND($L$5="eighth"),key!CY266,"")))</f>
        <v/>
      </c>
      <c r="BP106" s="223" t="str">
        <f>IF(AND($L$5="sixth"),key!CZ66,IF(AND($L$5="Seventh"),key!CZ166,IF(AND($L$5="eighth"),key!CZ266,"")))</f>
        <v/>
      </c>
      <c r="BQ106" s="224" t="str">
        <f>IF(AND($L$5="sixth"),key!DA66,IF(AND($L$5="Seventh"),key!DA166,IF(AND($L$5="eighth"),key!DA266,"")))</f>
        <v/>
      </c>
    </row>
    <row r="107" spans="1:69" s="228" customFormat="1" ht="18" customHeight="1">
      <c r="A107" s="814"/>
      <c r="B107" s="816"/>
      <c r="C107" s="818"/>
      <c r="D107" s="820"/>
      <c r="E107" s="824"/>
      <c r="F107" s="825"/>
      <c r="G107" s="825"/>
      <c r="H107" s="825"/>
      <c r="I107" s="825"/>
      <c r="J107" s="825"/>
      <c r="K107" s="825"/>
      <c r="L107" s="825"/>
      <c r="M107" s="825"/>
      <c r="N107" s="825"/>
      <c r="O107" s="825"/>
      <c r="P107" s="825"/>
      <c r="Q107" s="825"/>
      <c r="R107" s="825"/>
      <c r="S107" s="825"/>
      <c r="T107" s="825"/>
      <c r="U107" s="825"/>
      <c r="V107" s="825"/>
      <c r="W107" s="827"/>
      <c r="X107" s="221">
        <v>31</v>
      </c>
      <c r="Y107" s="222" t="str">
        <f>IF(AND($L$5="sixth"),key!C39,IF(AND($L$5="Seventh"),key!C139,IF(AND($L$5="eighth"),key!C239,"")))</f>
        <v/>
      </c>
      <c r="Z107" s="222" t="str">
        <f>IF(AND($L$5="sixth"),key!D39,IF(AND($L$5="Seventh"),key!D139,IF(AND($L$5="eighth"),key!D239,"")))</f>
        <v/>
      </c>
      <c r="AA107" s="223" t="str">
        <f>IF(AND($L$5="sixth"),key!CC39,IF(AND($L$5="Seventh"),key!CC139,IF(AND($L$5="eighth"),key!CC239,"")))</f>
        <v/>
      </c>
      <c r="AB107" s="223" t="str">
        <f>IF(AND($L$5="sixth"),key!CD39,IF(AND($L$5="Seventh"),key!CD139,IF(AND($L$5="eighth"),key!CD239,"")))</f>
        <v/>
      </c>
      <c r="AC107" s="223" t="str">
        <f>IF(AND($L$5="sixth"),key!CE39,IF(AND($L$5="Seventh"),key!CE139,IF(AND($L$5="eighth"),key!CE239,"")))</f>
        <v/>
      </c>
      <c r="AD107" s="223" t="str">
        <f>IF(AND($L$5="sixth"),key!CG39,IF(AND($L$5="Seventh"),key!CG139,IF(AND($L$5="eighth"),key!CG239,"")))</f>
        <v/>
      </c>
      <c r="AE107" s="223" t="str">
        <f>IF(AND($L$5="sixth"),key!CH39,IF(AND($L$5="Seventh"),key!CH139,IF(AND($L$5="eighth"),key!CH239,"")))</f>
        <v/>
      </c>
      <c r="AF107" s="223" t="str">
        <f>IF(AND($L$5="sixth"),key!CI39,IF(AND($L$5="Seventh"),key!CI139,IF(AND($L$5="eighth"),key!CI239,"")))</f>
        <v/>
      </c>
      <c r="AG107" s="223" t="str">
        <f>IF(AND($L$5="sixth"),key!CK39,IF(AND($L$5="Seventh"),key!CK139,IF(AND($L$5="eighth"),key!CK239,"")))</f>
        <v/>
      </c>
      <c r="AH107" s="223" t="str">
        <f>IF(AND($L$5="sixth"),key!CL39,IF(AND($L$5="Seventh"),key!CL139,IF(AND($L$5="eighth"),key!CL239,"")))</f>
        <v/>
      </c>
      <c r="AI107" s="223" t="str">
        <f>IF(AND($L$5="sixth"),key!CM39,IF(AND($L$5="Seventh"),key!CM139,IF(AND($L$5="eighth"),key!CM239,"")))</f>
        <v/>
      </c>
      <c r="AJ107" s="223" t="str">
        <f>IF(AND($L$5="sixth"),key!CO39,IF(AND($L$5="Seventh"),key!CO139,IF(AND($L$5="eighth"),key!CO239,"")))</f>
        <v/>
      </c>
      <c r="AK107" s="223" t="str">
        <f>IF(AND($L$5="sixth"),key!CP39,IF(AND($L$5="Seventh"),key!CP139,IF(AND($L$5="eighth"),key!CP239,"")))</f>
        <v/>
      </c>
      <c r="AL107" s="223" t="str">
        <f>IF(AND($L$5="sixth"),key!CQ39,IF(AND($L$5="Seventh"),key!CQ139,IF(AND($L$5="eighth"),key!CQ239,"")))</f>
        <v/>
      </c>
      <c r="AM107" s="223" t="str">
        <f>IF(AND($L$5="sixth"),key!CS39,IF(AND($L$5="Seventh"),key!CS139,IF(AND($L$5="eighth"),key!CS239,"")))</f>
        <v/>
      </c>
      <c r="AN107" s="223" t="str">
        <f>IF(AND($L$5="sixth"),key!CT39,IF(AND($L$5="Seventh"),key!CT139,IF(AND($L$5="eighth"),key!CT239,"")))</f>
        <v/>
      </c>
      <c r="AO107" s="223" t="str">
        <f>IF(AND($L$5="sixth"),key!CU39,IF(AND($L$5="Seventh"),key!CU139,IF(AND($L$5="eighth"),key!CU239,"")))</f>
        <v/>
      </c>
      <c r="AP107" s="223" t="str">
        <f>IF(AND($L$5="sixth"),key!CW39,IF(AND($L$5="Seventh"),key!CW139,IF(AND($L$5="eighth"),key!CW239,"")))</f>
        <v/>
      </c>
      <c r="AQ107" s="223" t="str">
        <f>IF(AND($L$5="sixth"),key!CX39,IF(AND($L$5="Seventh"),key!CX139,IF(AND($L$5="eighth"),key!CX239,"")))</f>
        <v/>
      </c>
      <c r="AR107" s="223" t="str">
        <f>IF(AND($L$5="sixth"),key!CY39,IF(AND($L$5="Seventh"),key!CY139,IF(AND($L$5="eighth"),key!CY239,"")))</f>
        <v/>
      </c>
      <c r="AS107" s="223" t="str">
        <f>IF(AND($L$5="sixth"),key!CZ39,IF(AND($L$5="Seventh"),key!CZ139,IF(AND($L$5="eighth"),key!CZ239,"")))</f>
        <v/>
      </c>
      <c r="AT107" s="224" t="str">
        <f>IF(AND($L$5="sixth"),key!DA39,IF(AND($L$5="Seventh"),key!DA139,IF(AND($L$5="eighth"),key!DA239,"")))</f>
        <v/>
      </c>
      <c r="AU107" s="225">
        <v>59</v>
      </c>
      <c r="AV107" s="226" t="str">
        <f>IF(AND($L$5="sixth"),key!C67,IF(AND($L$5="Seventh"),key!C167,IF(AND($L$5="eighth"),key!C267,"")))</f>
        <v/>
      </c>
      <c r="AW107" s="226" t="str">
        <f>IF(AND($L$5="sixth"),key!D67,IF(AND($L$5="Seventh"),key!D167,IF(AND($L$5="eighth"),key!D267,"")))</f>
        <v/>
      </c>
      <c r="AX107" s="223" t="str">
        <f>IF(AND($L$5="sixth"),key!CC67,IF(AND($L$5="Seventh"),key!CC167,IF(AND($L$5="eighth"),key!CC267,"")))</f>
        <v/>
      </c>
      <c r="AY107" s="223" t="str">
        <f>IF(AND($L$5="sixth"),key!CD67,IF(AND($L$5="Seventh"),key!CD167,IF(AND($L$5="eighth"),key!CD267,"")))</f>
        <v/>
      </c>
      <c r="AZ107" s="223" t="str">
        <f>IF(AND($L$5="sixth"),key!CE67,IF(AND($L$5="Seventh"),key!CE167,IF(AND($L$5="eighth"),key!CE267,"")))</f>
        <v/>
      </c>
      <c r="BA107" s="223" t="str">
        <f>IF(AND($L$5="sixth"),key!CG67,IF(AND($L$5="Seventh"),key!CG167,IF(AND($L$5="eighth"),key!CG267,"")))</f>
        <v/>
      </c>
      <c r="BB107" s="223" t="str">
        <f>IF(AND($L$5="sixth"),key!CH67,IF(AND($L$5="Seventh"),key!CH167,IF(AND($L$5="eighth"),key!CH267,"")))</f>
        <v/>
      </c>
      <c r="BC107" s="223" t="str">
        <f>IF(AND($L$5="sixth"),key!CI67,IF(AND($L$5="Seventh"),key!CI167,IF(AND($L$5="eighth"),key!CI267,"")))</f>
        <v/>
      </c>
      <c r="BD107" s="223" t="str">
        <f>IF(AND($L$5="sixth"),key!CK67,IF(AND($L$5="Seventh"),key!CK167,IF(AND($L$5="eighth"),key!CK267,"")))</f>
        <v/>
      </c>
      <c r="BE107" s="223" t="str">
        <f>IF(AND($L$5="sixth"),key!CL67,IF(AND($L$5="Seventh"),key!CL167,IF(AND($L$5="eighth"),key!CL267,"")))</f>
        <v/>
      </c>
      <c r="BF107" s="223" t="str">
        <f>IF(AND($L$5="sixth"),key!CM67,IF(AND($L$5="Seventh"),key!CM167,IF(AND($L$5="eighth"),key!CM267,"")))</f>
        <v/>
      </c>
      <c r="BG107" s="223" t="str">
        <f>IF(AND($L$5="sixth"),key!CO67,IF(AND($L$5="Seventh"),key!CO167,IF(AND($L$5="eighth"),key!CO267,"")))</f>
        <v/>
      </c>
      <c r="BH107" s="223" t="str">
        <f>IF(AND($L$5="sixth"),key!CP67,IF(AND($L$5="Seventh"),key!CP167,IF(AND($L$5="eighth"),key!CP267,"")))</f>
        <v/>
      </c>
      <c r="BI107" s="223" t="str">
        <f>IF(AND($L$5="sixth"),key!CQ67,IF(AND($L$5="Seventh"),key!CQ167,IF(AND($L$5="eighth"),key!CQ267,"")))</f>
        <v/>
      </c>
      <c r="BJ107" s="223" t="str">
        <f>IF(AND($L$5="sixth"),key!CS67,IF(AND($L$5="Seventh"),key!CS167,IF(AND($L$5="eighth"),key!CS267,"")))</f>
        <v/>
      </c>
      <c r="BK107" s="223" t="str">
        <f>IF(AND($L$5="sixth"),key!CT67,IF(AND($L$5="Seventh"),key!CT167,IF(AND($L$5="eighth"),key!CT267,"")))</f>
        <v/>
      </c>
      <c r="BL107" s="223" t="str">
        <f>IF(AND($L$5="sixth"),key!CU67,IF(AND($L$5="Seventh"),key!CU167,IF(AND($L$5="eighth"),key!CU267,"")))</f>
        <v/>
      </c>
      <c r="BM107" s="223" t="str">
        <f>IF(AND($L$5="sixth"),key!CW67,IF(AND($L$5="Seventh"),key!CW167,IF(AND($L$5="eighth"),key!CW267,"")))</f>
        <v/>
      </c>
      <c r="BN107" s="223" t="str">
        <f>IF(AND($L$5="sixth"),key!CX67,IF(AND($L$5="Seventh"),key!CX167,IF(AND($L$5="eighth"),key!CX267,"")))</f>
        <v/>
      </c>
      <c r="BO107" s="223" t="str">
        <f>IF(AND($L$5="sixth"),key!CY67,IF(AND($L$5="Seventh"),key!CY167,IF(AND($L$5="eighth"),key!CY267,"")))</f>
        <v/>
      </c>
      <c r="BP107" s="223" t="str">
        <f>IF(AND($L$5="sixth"),key!CZ67,IF(AND($L$5="Seventh"),key!CZ167,IF(AND($L$5="eighth"),key!CZ267,"")))</f>
        <v/>
      </c>
      <c r="BQ107" s="224" t="str">
        <f>IF(AND($L$5="sixth"),key!DA67,IF(AND($L$5="Seventh"),key!DA167,IF(AND($L$5="eighth"),key!DA267,"")))</f>
        <v/>
      </c>
    </row>
    <row r="108" spans="1:69" s="229" customFormat="1" ht="15" customHeight="1">
      <c r="A108" s="814"/>
      <c r="B108" s="816"/>
      <c r="C108" s="818"/>
      <c r="D108" s="821"/>
      <c r="E108" s="828" t="s">
        <v>37</v>
      </c>
      <c r="F108" s="829"/>
      <c r="G108" s="829"/>
      <c r="H108" s="829"/>
      <c r="I108" s="829"/>
      <c r="J108" s="829"/>
      <c r="K108" s="829"/>
      <c r="L108" s="829"/>
      <c r="M108" s="829"/>
      <c r="N108" s="829"/>
      <c r="O108" s="829"/>
      <c r="P108" s="829"/>
      <c r="Q108" s="829"/>
      <c r="R108" s="829"/>
      <c r="S108" s="829"/>
      <c r="T108" s="829"/>
      <c r="U108" s="829"/>
      <c r="V108" s="829"/>
      <c r="W108" s="830"/>
      <c r="X108" s="221">
        <v>32</v>
      </c>
      <c r="Y108" s="222" t="str">
        <f>IF(AND($L$5="sixth"),key!C40,IF(AND($L$5="Seventh"),key!C140,IF(AND($L$5="eighth"),key!C240,"")))</f>
        <v/>
      </c>
      <c r="Z108" s="222" t="str">
        <f>IF(AND($L$5="sixth"),key!D40,IF(AND($L$5="Seventh"),key!D140,IF(AND($L$5="eighth"),key!D240,"")))</f>
        <v/>
      </c>
      <c r="AA108" s="223" t="str">
        <f>IF(AND($L$5="sixth"),key!CC40,IF(AND($L$5="Seventh"),key!CC140,IF(AND($L$5="eighth"),key!CC240,"")))</f>
        <v/>
      </c>
      <c r="AB108" s="223" t="str">
        <f>IF(AND($L$5="sixth"),key!CD40,IF(AND($L$5="Seventh"),key!CD140,IF(AND($L$5="eighth"),key!CD240,"")))</f>
        <v/>
      </c>
      <c r="AC108" s="223" t="str">
        <f>IF(AND($L$5="sixth"),key!CE40,IF(AND($L$5="Seventh"),key!CE140,IF(AND($L$5="eighth"),key!CE240,"")))</f>
        <v/>
      </c>
      <c r="AD108" s="223" t="str">
        <f>IF(AND($L$5="sixth"),key!CG40,IF(AND($L$5="Seventh"),key!CG140,IF(AND($L$5="eighth"),key!CG240,"")))</f>
        <v/>
      </c>
      <c r="AE108" s="223" t="str">
        <f>IF(AND($L$5="sixth"),key!CH40,IF(AND($L$5="Seventh"),key!CH140,IF(AND($L$5="eighth"),key!CH240,"")))</f>
        <v/>
      </c>
      <c r="AF108" s="223" t="str">
        <f>IF(AND($L$5="sixth"),key!CI40,IF(AND($L$5="Seventh"),key!CI140,IF(AND($L$5="eighth"),key!CI240,"")))</f>
        <v/>
      </c>
      <c r="AG108" s="223" t="str">
        <f>IF(AND($L$5="sixth"),key!CK40,IF(AND($L$5="Seventh"),key!CK140,IF(AND($L$5="eighth"),key!CK240,"")))</f>
        <v/>
      </c>
      <c r="AH108" s="223" t="str">
        <f>IF(AND($L$5="sixth"),key!CL40,IF(AND($L$5="Seventh"),key!CL140,IF(AND($L$5="eighth"),key!CL240,"")))</f>
        <v/>
      </c>
      <c r="AI108" s="223" t="str">
        <f>IF(AND($L$5="sixth"),key!CM40,IF(AND($L$5="Seventh"),key!CM140,IF(AND($L$5="eighth"),key!CM240,"")))</f>
        <v/>
      </c>
      <c r="AJ108" s="223" t="str">
        <f>IF(AND($L$5="sixth"),key!CO40,IF(AND($L$5="Seventh"),key!CO140,IF(AND($L$5="eighth"),key!CO240,"")))</f>
        <v/>
      </c>
      <c r="AK108" s="223" t="str">
        <f>IF(AND($L$5="sixth"),key!CP40,IF(AND($L$5="Seventh"),key!CP140,IF(AND($L$5="eighth"),key!CP240,"")))</f>
        <v/>
      </c>
      <c r="AL108" s="223" t="str">
        <f>IF(AND($L$5="sixth"),key!CQ40,IF(AND($L$5="Seventh"),key!CQ140,IF(AND($L$5="eighth"),key!CQ240,"")))</f>
        <v/>
      </c>
      <c r="AM108" s="223" t="str">
        <f>IF(AND($L$5="sixth"),key!CS40,IF(AND($L$5="Seventh"),key!CS140,IF(AND($L$5="eighth"),key!CS240,"")))</f>
        <v/>
      </c>
      <c r="AN108" s="223" t="str">
        <f>IF(AND($L$5="sixth"),key!CT40,IF(AND($L$5="Seventh"),key!CT140,IF(AND($L$5="eighth"),key!CT240,"")))</f>
        <v/>
      </c>
      <c r="AO108" s="223" t="str">
        <f>IF(AND($L$5="sixth"),key!CU40,IF(AND($L$5="Seventh"),key!CU140,IF(AND($L$5="eighth"),key!CU240,"")))</f>
        <v/>
      </c>
      <c r="AP108" s="223" t="str">
        <f>IF(AND($L$5="sixth"),key!CW40,IF(AND($L$5="Seventh"),key!CW140,IF(AND($L$5="eighth"),key!CW240,"")))</f>
        <v/>
      </c>
      <c r="AQ108" s="223" t="str">
        <f>IF(AND($L$5="sixth"),key!CX40,IF(AND($L$5="Seventh"),key!CX140,IF(AND($L$5="eighth"),key!CX240,"")))</f>
        <v/>
      </c>
      <c r="AR108" s="223" t="str">
        <f>IF(AND($L$5="sixth"),key!CY40,IF(AND($L$5="Seventh"),key!CY140,IF(AND($L$5="eighth"),key!CY240,"")))</f>
        <v/>
      </c>
      <c r="AS108" s="223" t="str">
        <f>IF(AND($L$5="sixth"),key!CZ40,IF(AND($L$5="Seventh"),key!CZ140,IF(AND($L$5="eighth"),key!CZ240,"")))</f>
        <v/>
      </c>
      <c r="AT108" s="224" t="str">
        <f>IF(AND($L$5="sixth"),key!DA40,IF(AND($L$5="Seventh"),key!DA140,IF(AND($L$5="eighth"),key!DA240,"")))</f>
        <v/>
      </c>
      <c r="AU108" s="225">
        <v>60</v>
      </c>
      <c r="AV108" s="226" t="str">
        <f>IF(AND($L$5="sixth"),key!C68,IF(AND($L$5="Seventh"),key!C168,IF(AND($L$5="eighth"),key!C268,"")))</f>
        <v/>
      </c>
      <c r="AW108" s="226" t="str">
        <f>IF(AND($L$5="sixth"),key!D68,IF(AND($L$5="Seventh"),key!D168,IF(AND($L$5="eighth"),key!D268,"")))</f>
        <v/>
      </c>
      <c r="AX108" s="223" t="str">
        <f>IF(AND($L$5="sixth"),key!CC68,IF(AND($L$5="Seventh"),key!CC168,IF(AND($L$5="eighth"),key!CC268,"")))</f>
        <v/>
      </c>
      <c r="AY108" s="223" t="str">
        <f>IF(AND($L$5="sixth"),key!CD68,IF(AND($L$5="Seventh"),key!CD168,IF(AND($L$5="eighth"),key!CD268,"")))</f>
        <v/>
      </c>
      <c r="AZ108" s="223" t="str">
        <f>IF(AND($L$5="sixth"),key!CE68,IF(AND($L$5="Seventh"),key!CE168,IF(AND($L$5="eighth"),key!CE268,"")))</f>
        <v/>
      </c>
      <c r="BA108" s="223" t="str">
        <f>IF(AND($L$5="sixth"),key!CG68,IF(AND($L$5="Seventh"),key!CG168,IF(AND($L$5="eighth"),key!CG268,"")))</f>
        <v/>
      </c>
      <c r="BB108" s="223" t="str">
        <f>IF(AND($L$5="sixth"),key!CH68,IF(AND($L$5="Seventh"),key!CH168,IF(AND($L$5="eighth"),key!CH268,"")))</f>
        <v/>
      </c>
      <c r="BC108" s="223" t="str">
        <f>IF(AND($L$5="sixth"),key!CI68,IF(AND($L$5="Seventh"),key!CI168,IF(AND($L$5="eighth"),key!CI268,"")))</f>
        <v/>
      </c>
      <c r="BD108" s="223" t="str">
        <f>IF(AND($L$5="sixth"),key!CK68,IF(AND($L$5="Seventh"),key!CK168,IF(AND($L$5="eighth"),key!CK268,"")))</f>
        <v/>
      </c>
      <c r="BE108" s="223" t="str">
        <f>IF(AND($L$5="sixth"),key!CL68,IF(AND($L$5="Seventh"),key!CL168,IF(AND($L$5="eighth"),key!CL268,"")))</f>
        <v/>
      </c>
      <c r="BF108" s="223" t="str">
        <f>IF(AND($L$5="sixth"),key!CM68,IF(AND($L$5="Seventh"),key!CM168,IF(AND($L$5="eighth"),key!CM268,"")))</f>
        <v/>
      </c>
      <c r="BG108" s="223" t="str">
        <f>IF(AND($L$5="sixth"),key!CO68,IF(AND($L$5="Seventh"),key!CO168,IF(AND($L$5="eighth"),key!CO268,"")))</f>
        <v/>
      </c>
      <c r="BH108" s="223" t="str">
        <f>IF(AND($L$5="sixth"),key!CP68,IF(AND($L$5="Seventh"),key!CP168,IF(AND($L$5="eighth"),key!CP268,"")))</f>
        <v/>
      </c>
      <c r="BI108" s="223" t="str">
        <f>IF(AND($L$5="sixth"),key!CQ68,IF(AND($L$5="Seventh"),key!CQ168,IF(AND($L$5="eighth"),key!CQ268,"")))</f>
        <v/>
      </c>
      <c r="BJ108" s="223" t="str">
        <f>IF(AND($L$5="sixth"),key!CS68,IF(AND($L$5="Seventh"),key!CS168,IF(AND($L$5="eighth"),key!CS268,"")))</f>
        <v/>
      </c>
      <c r="BK108" s="223" t="str">
        <f>IF(AND($L$5="sixth"),key!CT68,IF(AND($L$5="Seventh"),key!CT168,IF(AND($L$5="eighth"),key!CT268,"")))</f>
        <v/>
      </c>
      <c r="BL108" s="223" t="str">
        <f>IF(AND($L$5="sixth"),key!CU68,IF(AND($L$5="Seventh"),key!CU168,IF(AND($L$5="eighth"),key!CU268,"")))</f>
        <v/>
      </c>
      <c r="BM108" s="223" t="str">
        <f>IF(AND($L$5="sixth"),key!CW68,IF(AND($L$5="Seventh"),key!CW168,IF(AND($L$5="eighth"),key!CW268,"")))</f>
        <v/>
      </c>
      <c r="BN108" s="223" t="str">
        <f>IF(AND($L$5="sixth"),key!CX68,IF(AND($L$5="Seventh"),key!CX168,IF(AND($L$5="eighth"),key!CX268,"")))</f>
        <v/>
      </c>
      <c r="BO108" s="223" t="str">
        <f>IF(AND($L$5="sixth"),key!CY68,IF(AND($L$5="Seventh"),key!CY168,IF(AND($L$5="eighth"),key!CY268,"")))</f>
        <v/>
      </c>
      <c r="BP108" s="223" t="str">
        <f>IF(AND($L$5="sixth"),key!CZ68,IF(AND($L$5="Seventh"),key!CZ168,IF(AND($L$5="eighth"),key!CZ268,"")))</f>
        <v/>
      </c>
      <c r="BQ108" s="224" t="str">
        <f>IF(AND($L$5="sixth"),key!DA68,IF(AND($L$5="Seventh"),key!DA168,IF(AND($L$5="eighth"),key!DA268,"")))</f>
        <v/>
      </c>
    </row>
    <row r="109" spans="1:69" s="228" customFormat="1" ht="15" customHeight="1">
      <c r="A109" s="814"/>
      <c r="B109" s="817"/>
      <c r="C109" s="818"/>
      <c r="D109" s="207" t="s">
        <v>38</v>
      </c>
      <c r="E109" s="828" t="s">
        <v>39</v>
      </c>
      <c r="F109" s="831"/>
      <c r="G109" s="62" t="s">
        <v>38</v>
      </c>
      <c r="H109" s="828" t="s">
        <v>39</v>
      </c>
      <c r="I109" s="831"/>
      <c r="J109" s="62" t="s">
        <v>38</v>
      </c>
      <c r="K109" s="828" t="s">
        <v>39</v>
      </c>
      <c r="L109" s="831"/>
      <c r="M109" s="62" t="s">
        <v>38</v>
      </c>
      <c r="N109" s="828" t="s">
        <v>39</v>
      </c>
      <c r="O109" s="831"/>
      <c r="P109" s="62" t="s">
        <v>38</v>
      </c>
      <c r="Q109" s="828" t="s">
        <v>39</v>
      </c>
      <c r="R109" s="831"/>
      <c r="S109" s="62" t="s">
        <v>38</v>
      </c>
      <c r="T109" s="828" t="s">
        <v>39</v>
      </c>
      <c r="U109" s="829"/>
      <c r="V109" s="831"/>
      <c r="W109" s="63" t="s">
        <v>38</v>
      </c>
      <c r="X109" s="221">
        <v>33</v>
      </c>
      <c r="Y109" s="222" t="str">
        <f>IF(AND($L$5="sixth"),key!C41,IF(AND($L$5="Seventh"),key!C141,IF(AND($L$5="eighth"),key!C241,"")))</f>
        <v/>
      </c>
      <c r="Z109" s="222" t="str">
        <f>IF(AND($L$5="sixth"),key!D41,IF(AND($L$5="Seventh"),key!D141,IF(AND($L$5="eighth"),key!D241,"")))</f>
        <v/>
      </c>
      <c r="AA109" s="223" t="str">
        <f>IF(AND($L$5="sixth"),key!CC41,IF(AND($L$5="Seventh"),key!CC141,IF(AND($L$5="eighth"),key!CC241,"")))</f>
        <v/>
      </c>
      <c r="AB109" s="223" t="str">
        <f>IF(AND($L$5="sixth"),key!CD41,IF(AND($L$5="Seventh"),key!CD141,IF(AND($L$5="eighth"),key!CD241,"")))</f>
        <v/>
      </c>
      <c r="AC109" s="223" t="str">
        <f>IF(AND($L$5="sixth"),key!CE41,IF(AND($L$5="Seventh"),key!CE141,IF(AND($L$5="eighth"),key!CE241,"")))</f>
        <v/>
      </c>
      <c r="AD109" s="223" t="str">
        <f>IF(AND($L$5="sixth"),key!CG41,IF(AND($L$5="Seventh"),key!CG141,IF(AND($L$5="eighth"),key!CG241,"")))</f>
        <v/>
      </c>
      <c r="AE109" s="223" t="str">
        <f>IF(AND($L$5="sixth"),key!CH41,IF(AND($L$5="Seventh"),key!CH141,IF(AND($L$5="eighth"),key!CH241,"")))</f>
        <v/>
      </c>
      <c r="AF109" s="223" t="str">
        <f>IF(AND($L$5="sixth"),key!CI41,IF(AND($L$5="Seventh"),key!CI141,IF(AND($L$5="eighth"),key!CI241,"")))</f>
        <v/>
      </c>
      <c r="AG109" s="223" t="str">
        <f>IF(AND($L$5="sixth"),key!CK41,IF(AND($L$5="Seventh"),key!CK141,IF(AND($L$5="eighth"),key!CK241,"")))</f>
        <v/>
      </c>
      <c r="AH109" s="223" t="str">
        <f>IF(AND($L$5="sixth"),key!CL41,IF(AND($L$5="Seventh"),key!CL141,IF(AND($L$5="eighth"),key!CL241,"")))</f>
        <v/>
      </c>
      <c r="AI109" s="223" t="str">
        <f>IF(AND($L$5="sixth"),key!CM41,IF(AND($L$5="Seventh"),key!CM141,IF(AND($L$5="eighth"),key!CM241,"")))</f>
        <v/>
      </c>
      <c r="AJ109" s="223" t="str">
        <f>IF(AND($L$5="sixth"),key!CO41,IF(AND($L$5="Seventh"),key!CO141,IF(AND($L$5="eighth"),key!CO241,"")))</f>
        <v/>
      </c>
      <c r="AK109" s="223" t="str">
        <f>IF(AND($L$5="sixth"),key!CP41,IF(AND($L$5="Seventh"),key!CP141,IF(AND($L$5="eighth"),key!CP241,"")))</f>
        <v/>
      </c>
      <c r="AL109" s="223" t="str">
        <f>IF(AND($L$5="sixth"),key!CQ41,IF(AND($L$5="Seventh"),key!CQ141,IF(AND($L$5="eighth"),key!CQ241,"")))</f>
        <v/>
      </c>
      <c r="AM109" s="223" t="str">
        <f>IF(AND($L$5="sixth"),key!CS41,IF(AND($L$5="Seventh"),key!CS141,IF(AND($L$5="eighth"),key!CS241,"")))</f>
        <v/>
      </c>
      <c r="AN109" s="223" t="str">
        <f>IF(AND($L$5="sixth"),key!CT41,IF(AND($L$5="Seventh"),key!CT141,IF(AND($L$5="eighth"),key!CT241,"")))</f>
        <v/>
      </c>
      <c r="AO109" s="223" t="str">
        <f>IF(AND($L$5="sixth"),key!CU41,IF(AND($L$5="Seventh"),key!CU141,IF(AND($L$5="eighth"),key!CU241,"")))</f>
        <v/>
      </c>
      <c r="AP109" s="223" t="str">
        <f>IF(AND($L$5="sixth"),key!CW41,IF(AND($L$5="Seventh"),key!CW141,IF(AND($L$5="eighth"),key!CW241,"")))</f>
        <v/>
      </c>
      <c r="AQ109" s="223" t="str">
        <f>IF(AND($L$5="sixth"),key!CX41,IF(AND($L$5="Seventh"),key!CX141,IF(AND($L$5="eighth"),key!CX241,"")))</f>
        <v/>
      </c>
      <c r="AR109" s="223" t="str">
        <f>IF(AND($L$5="sixth"),key!CY41,IF(AND($L$5="Seventh"),key!CY141,IF(AND($L$5="eighth"),key!CY241,"")))</f>
        <v/>
      </c>
      <c r="AS109" s="223" t="str">
        <f>IF(AND($L$5="sixth"),key!CZ41,IF(AND($L$5="Seventh"),key!CZ141,IF(AND($L$5="eighth"),key!CZ241,"")))</f>
        <v/>
      </c>
      <c r="AT109" s="224" t="str">
        <f>IF(AND($L$5="sixth"),key!DA41,IF(AND($L$5="Seventh"),key!DA141,IF(AND($L$5="eighth"),key!DA241,"")))</f>
        <v/>
      </c>
      <c r="AU109" s="225">
        <v>61</v>
      </c>
      <c r="AV109" s="226" t="str">
        <f>IF(AND($L$5="sixth"),key!C69,IF(AND($L$5="Seventh"),key!C169,IF(AND($L$5="eighth"),key!C269,"")))</f>
        <v/>
      </c>
      <c r="AW109" s="226" t="str">
        <f>IF(AND($L$5="sixth"),key!D69,IF(AND($L$5="Seventh"),key!D169,IF(AND($L$5="eighth"),key!D269,"")))</f>
        <v/>
      </c>
      <c r="AX109" s="223" t="str">
        <f>IF(AND($L$5="sixth"),key!CC69,IF(AND($L$5="Seventh"),key!CC169,IF(AND($L$5="eighth"),key!CC269,"")))</f>
        <v/>
      </c>
      <c r="AY109" s="223" t="str">
        <f>IF(AND($L$5="sixth"),key!CD69,IF(AND($L$5="Seventh"),key!CD169,IF(AND($L$5="eighth"),key!CD269,"")))</f>
        <v/>
      </c>
      <c r="AZ109" s="223" t="str">
        <f>IF(AND($L$5="sixth"),key!CE69,IF(AND($L$5="Seventh"),key!CE169,IF(AND($L$5="eighth"),key!CE269,"")))</f>
        <v/>
      </c>
      <c r="BA109" s="223" t="str">
        <f>IF(AND($L$5="sixth"),key!CG69,IF(AND($L$5="Seventh"),key!CG169,IF(AND($L$5="eighth"),key!CG269,"")))</f>
        <v/>
      </c>
      <c r="BB109" s="223" t="str">
        <f>IF(AND($L$5="sixth"),key!CH69,IF(AND($L$5="Seventh"),key!CH169,IF(AND($L$5="eighth"),key!CH269,"")))</f>
        <v/>
      </c>
      <c r="BC109" s="223" t="str">
        <f>IF(AND($L$5="sixth"),key!CI69,IF(AND($L$5="Seventh"),key!CI169,IF(AND($L$5="eighth"),key!CI269,"")))</f>
        <v/>
      </c>
      <c r="BD109" s="223" t="str">
        <f>IF(AND($L$5="sixth"),key!CK69,IF(AND($L$5="Seventh"),key!CK169,IF(AND($L$5="eighth"),key!CK269,"")))</f>
        <v/>
      </c>
      <c r="BE109" s="223" t="str">
        <f>IF(AND($L$5="sixth"),key!CL69,IF(AND($L$5="Seventh"),key!CL169,IF(AND($L$5="eighth"),key!CL269,"")))</f>
        <v/>
      </c>
      <c r="BF109" s="223" t="str">
        <f>IF(AND($L$5="sixth"),key!CM69,IF(AND($L$5="Seventh"),key!CM169,IF(AND($L$5="eighth"),key!CM269,"")))</f>
        <v/>
      </c>
      <c r="BG109" s="223" t="str">
        <f>IF(AND($L$5="sixth"),key!CO69,IF(AND($L$5="Seventh"),key!CO169,IF(AND($L$5="eighth"),key!CO269,"")))</f>
        <v/>
      </c>
      <c r="BH109" s="223" t="str">
        <f>IF(AND($L$5="sixth"),key!CP69,IF(AND($L$5="Seventh"),key!CP169,IF(AND($L$5="eighth"),key!CP269,"")))</f>
        <v/>
      </c>
      <c r="BI109" s="223" t="str">
        <f>IF(AND($L$5="sixth"),key!CQ69,IF(AND($L$5="Seventh"),key!CQ169,IF(AND($L$5="eighth"),key!CQ269,"")))</f>
        <v/>
      </c>
      <c r="BJ109" s="223" t="str">
        <f>IF(AND($L$5="sixth"),key!CS69,IF(AND($L$5="Seventh"),key!CS169,IF(AND($L$5="eighth"),key!CS269,"")))</f>
        <v/>
      </c>
      <c r="BK109" s="223" t="str">
        <f>IF(AND($L$5="sixth"),key!CT69,IF(AND($L$5="Seventh"),key!CT169,IF(AND($L$5="eighth"),key!CT269,"")))</f>
        <v/>
      </c>
      <c r="BL109" s="223" t="str">
        <f>IF(AND($L$5="sixth"),key!CU69,IF(AND($L$5="Seventh"),key!CU169,IF(AND($L$5="eighth"),key!CU269,"")))</f>
        <v/>
      </c>
      <c r="BM109" s="223" t="str">
        <f>IF(AND($L$5="sixth"),key!CW69,IF(AND($L$5="Seventh"),key!CW169,IF(AND($L$5="eighth"),key!CW269,"")))</f>
        <v/>
      </c>
      <c r="BN109" s="223" t="str">
        <f>IF(AND($L$5="sixth"),key!CX69,IF(AND($L$5="Seventh"),key!CX169,IF(AND($L$5="eighth"),key!CX269,"")))</f>
        <v/>
      </c>
      <c r="BO109" s="223" t="str">
        <f>IF(AND($L$5="sixth"),key!CY69,IF(AND($L$5="Seventh"),key!CY169,IF(AND($L$5="eighth"),key!CY269,"")))</f>
        <v/>
      </c>
      <c r="BP109" s="223" t="str">
        <f>IF(AND($L$5="sixth"),key!CZ69,IF(AND($L$5="Seventh"),key!CZ169,IF(AND($L$5="eighth"),key!CZ269,"")))</f>
        <v/>
      </c>
      <c r="BQ109" s="224" t="str">
        <f>IF(AND($L$5="sixth"),key!DA69,IF(AND($L$5="Seventh"),key!DA169,IF(AND($L$5="eighth"),key!DA269,"")))</f>
        <v/>
      </c>
    </row>
    <row r="110" spans="1:69" ht="15" customHeight="1">
      <c r="A110" s="221">
        <v>1</v>
      </c>
      <c r="B110" s="98" t="str">
        <f>IF(AND($L$5="sixth"),key!C9,IF(AND($L$5="Seventh"),key!C109,IF(AND($L$5="eighth"),key!C209,"")))</f>
        <v>vatuk</v>
      </c>
      <c r="C110" s="98" t="str">
        <f>IF(AND($L$5="sixth"),key!D9,IF(AND($L$5="Seventh"),key!D109,IF(AND($L$5="eighth"),key!D209,"")))</f>
        <v>vksekjke</v>
      </c>
      <c r="D110" s="93" t="str">
        <f>IF(AND($L$5="sixth"),key!CC9,IF(AND($L$5="Seventh"),key!CC109,IF(AND($L$5="eighth"),key!CC209,"")))</f>
        <v>B</v>
      </c>
      <c r="E110" s="93" t="str">
        <f>IF(AND($L$5="sixth"),key!CD9,IF(AND($L$5="Seventh"),key!CD109,IF(AND($L$5="eighth"),key!CD209,"")))</f>
        <v/>
      </c>
      <c r="F110" s="93" t="str">
        <f>IF(AND($L$5="sixth"),key!CE9,IF(AND($L$5="Seventh"),key!CE109,IF(AND($L$5="eighth"),key!CE209,"")))</f>
        <v/>
      </c>
      <c r="G110" s="93" t="str">
        <f>IF(AND($L$5="sixth"),key!CG9,IF(AND($L$5="Seventh"),key!CG109,IF(AND($L$5="eighth"),key!CG209,"")))</f>
        <v/>
      </c>
      <c r="H110" s="93">
        <f>IF(AND($L$5="sixth"),key!CH9,IF(AND($L$5="Seventh"),key!CH109,IF(AND($L$5="eighth"),key!CH209,"")))</f>
        <v>7</v>
      </c>
      <c r="I110" s="93" t="str">
        <f>IF(AND($L$5="sixth"),key!CI9,IF(AND($L$5="Seventh"),key!CI109,IF(AND($L$5="eighth"),key!CI209,"")))</f>
        <v/>
      </c>
      <c r="J110" s="93" t="str">
        <f>IF(AND($L$5="sixth"),key!CK9,IF(AND($L$5="Seventh"),key!CK109,IF(AND($L$5="eighth"),key!CK209,"")))</f>
        <v>B</v>
      </c>
      <c r="K110" s="93">
        <f>IF(AND($L$5="sixth"),key!CL9,IF(AND($L$5="Seventh"),key!CL109,IF(AND($L$5="eighth"),key!CL209,"")))</f>
        <v>32</v>
      </c>
      <c r="L110" s="93" t="str">
        <f>IF(AND($L$5="sixth"),key!CM9,IF(AND($L$5="Seventh"),key!CM109,IF(AND($L$5="eighth"),key!CM209,"")))</f>
        <v/>
      </c>
      <c r="M110" s="93" t="str">
        <f>IF(AND($L$5="sixth"),key!CO9,IF(AND($L$5="Seventh"),key!CO109,IF(AND($L$5="eighth"),key!CO209,"")))</f>
        <v>C</v>
      </c>
      <c r="N110" s="93">
        <f>IF(AND($L$5="sixth"),key!CP9,IF(AND($L$5="Seventh"),key!CP109,IF(AND($L$5="eighth"),key!CP209,"")))</f>
        <v>6</v>
      </c>
      <c r="O110" s="93" t="str">
        <f>IF(AND($L$5="sixth"),key!CQ9,IF(AND($L$5="Seventh"),key!CQ109,IF(AND($L$5="eighth"),key!CQ209,"")))</f>
        <v/>
      </c>
      <c r="P110" s="93" t="str">
        <f>IF(AND($L$5="sixth"),key!CS9,IF(AND($L$5="Seventh"),key!CS109,IF(AND($L$5="eighth"),key!CS209,"")))</f>
        <v>C</v>
      </c>
      <c r="Q110" s="93">
        <f>IF(AND($L$5="sixth"),key!CT9,IF(AND($L$5="Seventh"),key!CT109,IF(AND($L$5="eighth"),key!CT209,"")))</f>
        <v>42</v>
      </c>
      <c r="R110" s="93" t="str">
        <f>IF(AND($L$5="sixth"),key!CU9,IF(AND($L$5="Seventh"),key!CU109,IF(AND($L$5="eighth"),key!CU209,"")))</f>
        <v/>
      </c>
      <c r="S110" s="93" t="str">
        <f>IF(AND($L$5="sixth"),key!CW9,IF(AND($L$5="Seventh"),key!CW109,IF(AND($L$5="eighth"),key!CW209,"")))</f>
        <v>C</v>
      </c>
      <c r="T110" s="93">
        <f>IF(AND($L$5="sixth"),key!CX9,IF(AND($L$5="Seventh"),key!CX109,IF(AND($L$5="eighth"),key!CX209,"")))</f>
        <v>87</v>
      </c>
      <c r="U110" s="93">
        <f>IF(AND($L$5="sixth"),key!CY9,IF(AND($L$5="Seventh"),key!CY109,IF(AND($L$5="eighth"),key!CY209,"")))</f>
        <v>0</v>
      </c>
      <c r="V110" s="93">
        <f>IF(AND($L$5="sixth"),key!CZ9,IF(AND($L$5="Seventh"),key!CZ109,IF(AND($L$5="eighth"),key!CZ209,"")))</f>
        <v>87</v>
      </c>
      <c r="W110" s="231" t="str">
        <f>IF(AND($L$5="sixth"),key!DA9,IF(AND($L$5="Seventh"),key!DA109,IF(AND($L$5="eighth"),key!DA209,"")))</f>
        <v>C</v>
      </c>
      <c r="X110" s="221">
        <v>34</v>
      </c>
      <c r="Y110" s="222" t="str">
        <f>IF(AND($L$5="sixth"),key!C42,IF(AND($L$5="Seventh"),key!C142,IF(AND($L$5="eighth"),key!C242,"")))</f>
        <v/>
      </c>
      <c r="Z110" s="222" t="str">
        <f>IF(AND($L$5="sixth"),key!D42,IF(AND($L$5="Seventh"),key!D142,IF(AND($L$5="eighth"),key!D242,"")))</f>
        <v/>
      </c>
      <c r="AA110" s="223" t="str">
        <f>IF(AND($L$5="sixth"),key!CC42,IF(AND($L$5="Seventh"),key!CC142,IF(AND($L$5="eighth"),key!CC242,"")))</f>
        <v/>
      </c>
      <c r="AB110" s="223" t="str">
        <f>IF(AND($L$5="sixth"),key!CD42,IF(AND($L$5="Seventh"),key!CD142,IF(AND($L$5="eighth"),key!CD242,"")))</f>
        <v/>
      </c>
      <c r="AC110" s="223" t="str">
        <f>IF(AND($L$5="sixth"),key!CE42,IF(AND($L$5="Seventh"),key!CE142,IF(AND($L$5="eighth"),key!CE242,"")))</f>
        <v/>
      </c>
      <c r="AD110" s="223" t="str">
        <f>IF(AND($L$5="sixth"),key!CG42,IF(AND($L$5="Seventh"),key!CG142,IF(AND($L$5="eighth"),key!CG242,"")))</f>
        <v/>
      </c>
      <c r="AE110" s="223" t="str">
        <f>IF(AND($L$5="sixth"),key!CH42,IF(AND($L$5="Seventh"),key!CH142,IF(AND($L$5="eighth"),key!CH242,"")))</f>
        <v/>
      </c>
      <c r="AF110" s="223" t="str">
        <f>IF(AND($L$5="sixth"),key!CI42,IF(AND($L$5="Seventh"),key!CI142,IF(AND($L$5="eighth"),key!CI242,"")))</f>
        <v/>
      </c>
      <c r="AG110" s="223" t="str">
        <f>IF(AND($L$5="sixth"),key!CK42,IF(AND($L$5="Seventh"),key!CK142,IF(AND($L$5="eighth"),key!CK242,"")))</f>
        <v/>
      </c>
      <c r="AH110" s="223" t="str">
        <f>IF(AND($L$5="sixth"),key!CL42,IF(AND($L$5="Seventh"),key!CL142,IF(AND($L$5="eighth"),key!CL242,"")))</f>
        <v/>
      </c>
      <c r="AI110" s="223" t="str">
        <f>IF(AND($L$5="sixth"),key!CM42,IF(AND($L$5="Seventh"),key!CM142,IF(AND($L$5="eighth"),key!CM242,"")))</f>
        <v/>
      </c>
      <c r="AJ110" s="223" t="str">
        <f>IF(AND($L$5="sixth"),key!CO42,IF(AND($L$5="Seventh"),key!CO142,IF(AND($L$5="eighth"),key!CO242,"")))</f>
        <v/>
      </c>
      <c r="AK110" s="223" t="str">
        <f>IF(AND($L$5="sixth"),key!CP42,IF(AND($L$5="Seventh"),key!CP142,IF(AND($L$5="eighth"),key!CP242,"")))</f>
        <v/>
      </c>
      <c r="AL110" s="223" t="str">
        <f>IF(AND($L$5="sixth"),key!CQ42,IF(AND($L$5="Seventh"),key!CQ142,IF(AND($L$5="eighth"),key!CQ242,"")))</f>
        <v/>
      </c>
      <c r="AM110" s="223" t="str">
        <f>IF(AND($L$5="sixth"),key!CS42,IF(AND($L$5="Seventh"),key!CS142,IF(AND($L$5="eighth"),key!CS242,"")))</f>
        <v/>
      </c>
      <c r="AN110" s="223" t="str">
        <f>IF(AND($L$5="sixth"),key!CT42,IF(AND($L$5="Seventh"),key!CT142,IF(AND($L$5="eighth"),key!CT242,"")))</f>
        <v/>
      </c>
      <c r="AO110" s="223" t="str">
        <f>IF(AND($L$5="sixth"),key!CU42,IF(AND($L$5="Seventh"),key!CU142,IF(AND($L$5="eighth"),key!CU242,"")))</f>
        <v/>
      </c>
      <c r="AP110" s="223" t="str">
        <f>IF(AND($L$5="sixth"),key!CW42,IF(AND($L$5="Seventh"),key!CW142,IF(AND($L$5="eighth"),key!CW242,"")))</f>
        <v/>
      </c>
      <c r="AQ110" s="223" t="str">
        <f>IF(AND($L$5="sixth"),key!CX42,IF(AND($L$5="Seventh"),key!CX142,IF(AND($L$5="eighth"),key!CX242,"")))</f>
        <v/>
      </c>
      <c r="AR110" s="223" t="str">
        <f>IF(AND($L$5="sixth"),key!CY42,IF(AND($L$5="Seventh"),key!CY142,IF(AND($L$5="eighth"),key!CY242,"")))</f>
        <v/>
      </c>
      <c r="AS110" s="223" t="str">
        <f>IF(AND($L$5="sixth"),key!CZ42,IF(AND($L$5="Seventh"),key!CZ142,IF(AND($L$5="eighth"),key!CZ242,"")))</f>
        <v/>
      </c>
      <c r="AT110" s="224" t="str">
        <f>IF(AND($L$5="sixth"),key!DA42,IF(AND($L$5="Seventh"),key!DA142,IF(AND($L$5="eighth"),key!DA242,"")))</f>
        <v/>
      </c>
      <c r="AU110" s="225">
        <v>62</v>
      </c>
      <c r="AV110" s="226" t="str">
        <f>IF(AND($L$5="sixth"),key!C70,IF(AND($L$5="Seventh"),key!C170,IF(AND($L$5="eighth"),key!C270,"")))</f>
        <v>txnh'k</v>
      </c>
      <c r="AW110" s="226" t="str">
        <f>IF(AND($L$5="sixth"),key!D70,IF(AND($L$5="Seventh"),key!D170,IF(AND($L$5="eighth"),key!D270,"")))</f>
        <v>/kUukjke</v>
      </c>
      <c r="AX110" s="223" t="str">
        <f>IF(AND($L$5="sixth"),key!CC70,IF(AND($L$5="Seventh"),key!CC170,IF(AND($L$5="eighth"),key!CC270,"")))</f>
        <v/>
      </c>
      <c r="AY110" s="223" t="str">
        <f>IF(AND($L$5="sixth"),key!CD70,IF(AND($L$5="Seventh"),key!CD170,IF(AND($L$5="eighth"),key!CD270,"")))</f>
        <v/>
      </c>
      <c r="AZ110" s="223" t="str">
        <f>IF(AND($L$5="sixth"),key!CE70,IF(AND($L$5="Seventh"),key!CE170,IF(AND($L$5="eighth"),key!CE270,"")))</f>
        <v/>
      </c>
      <c r="BA110" s="223" t="str">
        <f>IF(AND($L$5="sixth"),key!CG70,IF(AND($L$5="Seventh"),key!CG170,IF(AND($L$5="eighth"),key!CG270,"")))</f>
        <v/>
      </c>
      <c r="BB110" s="223" t="str">
        <f>IF(AND($L$5="sixth"),key!CH70,IF(AND($L$5="Seventh"),key!CH170,IF(AND($L$5="eighth"),key!CH270,"")))</f>
        <v/>
      </c>
      <c r="BC110" s="223" t="str">
        <f>IF(AND($L$5="sixth"),key!CI70,IF(AND($L$5="Seventh"),key!CI170,IF(AND($L$5="eighth"),key!CI270,"")))</f>
        <v/>
      </c>
      <c r="BD110" s="223" t="str">
        <f>IF(AND($L$5="sixth"),key!CK70,IF(AND($L$5="Seventh"),key!CK170,IF(AND($L$5="eighth"),key!CK270,"")))</f>
        <v/>
      </c>
      <c r="BE110" s="223" t="str">
        <f>IF(AND($L$5="sixth"),key!CL70,IF(AND($L$5="Seventh"),key!CL170,IF(AND($L$5="eighth"),key!CL270,"")))</f>
        <v/>
      </c>
      <c r="BF110" s="223" t="str">
        <f>IF(AND($L$5="sixth"),key!CM70,IF(AND($L$5="Seventh"),key!CM170,IF(AND($L$5="eighth"),key!CM270,"")))</f>
        <v/>
      </c>
      <c r="BG110" s="223" t="str">
        <f>IF(AND($L$5="sixth"),key!CO70,IF(AND($L$5="Seventh"),key!CO170,IF(AND($L$5="eighth"),key!CO270,"")))</f>
        <v/>
      </c>
      <c r="BH110" s="223" t="str">
        <f>IF(AND($L$5="sixth"),key!CP70,IF(AND($L$5="Seventh"),key!CP170,IF(AND($L$5="eighth"),key!CP270,"")))</f>
        <v/>
      </c>
      <c r="BI110" s="223" t="str">
        <f>IF(AND($L$5="sixth"),key!CQ70,IF(AND($L$5="Seventh"),key!CQ170,IF(AND($L$5="eighth"),key!CQ270,"")))</f>
        <v/>
      </c>
      <c r="BJ110" s="223" t="str">
        <f>IF(AND($L$5="sixth"),key!CS70,IF(AND($L$5="Seventh"),key!CS170,IF(AND($L$5="eighth"),key!CS270,"")))</f>
        <v/>
      </c>
      <c r="BK110" s="223" t="str">
        <f>IF(AND($L$5="sixth"),key!CT70,IF(AND($L$5="Seventh"),key!CT170,IF(AND($L$5="eighth"),key!CT270,"")))</f>
        <v/>
      </c>
      <c r="BL110" s="223" t="str">
        <f>IF(AND($L$5="sixth"),key!CU70,IF(AND($L$5="Seventh"),key!CU170,IF(AND($L$5="eighth"),key!CU270,"")))</f>
        <v/>
      </c>
      <c r="BM110" s="223" t="str">
        <f>IF(AND($L$5="sixth"),key!CW70,IF(AND($L$5="Seventh"),key!CW170,IF(AND($L$5="eighth"),key!CW270,"")))</f>
        <v/>
      </c>
      <c r="BN110" s="223">
        <f>IF(AND($L$5="sixth"),key!CX70,IF(AND($L$5="Seventh"),key!CX170,IF(AND($L$5="eighth"),key!CX270,"")))</f>
        <v>0</v>
      </c>
      <c r="BO110" s="223">
        <f>IF(AND($L$5="sixth"),key!CY70,IF(AND($L$5="Seventh"),key!CY170,IF(AND($L$5="eighth"),key!CY270,"")))</f>
        <v>0</v>
      </c>
      <c r="BP110" s="223">
        <f>IF(AND($L$5="sixth"),key!CZ70,IF(AND($L$5="Seventh"),key!CZ170,IF(AND($L$5="eighth"),key!CZ270,"")))</f>
        <v>0</v>
      </c>
      <c r="BQ110" s="224" t="str">
        <f>IF(AND($L$5="sixth"),key!DA70,IF(AND($L$5="Seventh"),key!DA170,IF(AND($L$5="eighth"),key!DA270,"")))</f>
        <v/>
      </c>
    </row>
    <row r="111" spans="1:69" ht="15" customHeight="1">
      <c r="A111" s="221">
        <v>2</v>
      </c>
      <c r="B111" s="98" t="str">
        <f>IF(AND($L$5="sixth"),key!C10,IF(AND($L$5="Seventh"),key!C110,IF(AND($L$5="eighth"),key!C210,"")))</f>
        <v>v'kksd</v>
      </c>
      <c r="C111" s="98" t="str">
        <f>IF(AND($L$5="sixth"),key!D10,IF(AND($L$5="Seventh"),key!D110,IF(AND($L$5="eighth"),key!D210,"")))</f>
        <v>eksguyky</v>
      </c>
      <c r="D111" s="93" t="str">
        <f>IF(AND($L$5="sixth"),key!CC10,IF(AND($L$5="Seventh"),key!CC110,IF(AND($L$5="eighth"),key!CC210,"")))</f>
        <v>C</v>
      </c>
      <c r="E111" s="93" t="str">
        <f>IF(AND($L$5="sixth"),key!CD10,IF(AND($L$5="Seventh"),key!CD110,IF(AND($L$5="eighth"),key!CD210,"")))</f>
        <v/>
      </c>
      <c r="F111" s="93" t="str">
        <f>IF(AND($L$5="sixth"),key!CE10,IF(AND($L$5="Seventh"),key!CE110,IF(AND($L$5="eighth"),key!CE210,"")))</f>
        <v/>
      </c>
      <c r="G111" s="93" t="str">
        <f>IF(AND($L$5="sixth"),key!CG10,IF(AND($L$5="Seventh"),key!CG110,IF(AND($L$5="eighth"),key!CG210,"")))</f>
        <v/>
      </c>
      <c r="H111" s="93">
        <f>IF(AND($L$5="sixth"),key!CH10,IF(AND($L$5="Seventh"),key!CH110,IF(AND($L$5="eighth"),key!CH210,"")))</f>
        <v>6</v>
      </c>
      <c r="I111" s="93" t="str">
        <f>IF(AND($L$5="sixth"),key!CI10,IF(AND($L$5="Seventh"),key!CI110,IF(AND($L$5="eighth"),key!CI210,"")))</f>
        <v/>
      </c>
      <c r="J111" s="93" t="str">
        <f>IF(AND($L$5="sixth"),key!CK10,IF(AND($L$5="Seventh"),key!CK110,IF(AND($L$5="eighth"),key!CK210,"")))</f>
        <v>C</v>
      </c>
      <c r="K111" s="93">
        <f>IF(AND($L$5="sixth"),key!CL10,IF(AND($L$5="Seventh"),key!CL110,IF(AND($L$5="eighth"),key!CL210,"")))</f>
        <v>14</v>
      </c>
      <c r="L111" s="93" t="str">
        <f>IF(AND($L$5="sixth"),key!CM10,IF(AND($L$5="Seventh"),key!CM110,IF(AND($L$5="eighth"),key!CM210,"")))</f>
        <v/>
      </c>
      <c r="M111" s="93" t="str">
        <f>IF(AND($L$5="sixth"),key!CO10,IF(AND($L$5="Seventh"),key!CO110,IF(AND($L$5="eighth"),key!CO210,"")))</f>
        <v>D</v>
      </c>
      <c r="N111" s="93">
        <f>IF(AND($L$5="sixth"),key!CP10,IF(AND($L$5="Seventh"),key!CP110,IF(AND($L$5="eighth"),key!CP210,"")))</f>
        <v>5</v>
      </c>
      <c r="O111" s="93" t="str">
        <f>IF(AND($L$5="sixth"),key!CQ10,IF(AND($L$5="Seventh"),key!CQ110,IF(AND($L$5="eighth"),key!CQ210,"")))</f>
        <v/>
      </c>
      <c r="P111" s="93" t="str">
        <f>IF(AND($L$5="sixth"),key!CS10,IF(AND($L$5="Seventh"),key!CS110,IF(AND($L$5="eighth"),key!CS210,"")))</f>
        <v>C</v>
      </c>
      <c r="Q111" s="93">
        <f>IF(AND($L$5="sixth"),key!CT10,IF(AND($L$5="Seventh"),key!CT110,IF(AND($L$5="eighth"),key!CT210,"")))</f>
        <v>53</v>
      </c>
      <c r="R111" s="93" t="str">
        <f>IF(AND($L$5="sixth"),key!CU10,IF(AND($L$5="Seventh"),key!CU110,IF(AND($L$5="eighth"),key!CU210,"")))</f>
        <v/>
      </c>
      <c r="S111" s="93" t="str">
        <f>IF(AND($L$5="sixth"),key!CW10,IF(AND($L$5="Seventh"),key!CW110,IF(AND($L$5="eighth"),key!CW210,"")))</f>
        <v>C</v>
      </c>
      <c r="T111" s="93">
        <f>IF(AND($L$5="sixth"),key!CX10,IF(AND($L$5="Seventh"),key!CX110,IF(AND($L$5="eighth"),key!CX210,"")))</f>
        <v>78</v>
      </c>
      <c r="U111" s="93">
        <f>IF(AND($L$5="sixth"),key!CY10,IF(AND($L$5="Seventh"),key!CY110,IF(AND($L$5="eighth"),key!CY210,"")))</f>
        <v>0</v>
      </c>
      <c r="V111" s="93">
        <f>IF(AND($L$5="sixth"),key!CZ10,IF(AND($L$5="Seventh"),key!CZ110,IF(AND($L$5="eighth"),key!CZ210,"")))</f>
        <v>78</v>
      </c>
      <c r="W111" s="231" t="str">
        <f>IF(AND($L$5="sixth"),key!DA10,IF(AND($L$5="Seventh"),key!DA110,IF(AND($L$5="eighth"),key!DA210,"")))</f>
        <v>D</v>
      </c>
      <c r="X111" s="221">
        <v>35</v>
      </c>
      <c r="Y111" s="222" t="str">
        <f>IF(AND($L$5="sixth"),key!C43,IF(AND($L$5="Seventh"),key!C143,IF(AND($L$5="eighth"),key!C243,"")))</f>
        <v/>
      </c>
      <c r="Z111" s="222" t="str">
        <f>IF(AND($L$5="sixth"),key!D43,IF(AND($L$5="Seventh"),key!D143,IF(AND($L$5="eighth"),key!D243,"")))</f>
        <v/>
      </c>
      <c r="AA111" s="223" t="str">
        <f>IF(AND($L$5="sixth"),key!CC43,IF(AND($L$5="Seventh"),key!CC143,IF(AND($L$5="eighth"),key!CC243,"")))</f>
        <v/>
      </c>
      <c r="AB111" s="223" t="str">
        <f>IF(AND($L$5="sixth"),key!CD43,IF(AND($L$5="Seventh"),key!CD143,IF(AND($L$5="eighth"),key!CD243,"")))</f>
        <v/>
      </c>
      <c r="AC111" s="223" t="str">
        <f>IF(AND($L$5="sixth"),key!CE43,IF(AND($L$5="Seventh"),key!CE143,IF(AND($L$5="eighth"),key!CE243,"")))</f>
        <v/>
      </c>
      <c r="AD111" s="223" t="str">
        <f>IF(AND($L$5="sixth"),key!CG43,IF(AND($L$5="Seventh"),key!CG143,IF(AND($L$5="eighth"),key!CG243,"")))</f>
        <v/>
      </c>
      <c r="AE111" s="223" t="str">
        <f>IF(AND($L$5="sixth"),key!CH43,IF(AND($L$5="Seventh"),key!CH143,IF(AND($L$5="eighth"),key!CH243,"")))</f>
        <v/>
      </c>
      <c r="AF111" s="223" t="str">
        <f>IF(AND($L$5="sixth"),key!CI43,IF(AND($L$5="Seventh"),key!CI143,IF(AND($L$5="eighth"),key!CI243,"")))</f>
        <v/>
      </c>
      <c r="AG111" s="223" t="str">
        <f>IF(AND($L$5="sixth"),key!CK43,IF(AND($L$5="Seventh"),key!CK143,IF(AND($L$5="eighth"),key!CK243,"")))</f>
        <v/>
      </c>
      <c r="AH111" s="223" t="str">
        <f>IF(AND($L$5="sixth"),key!CL43,IF(AND($L$5="Seventh"),key!CL143,IF(AND($L$5="eighth"),key!CL243,"")))</f>
        <v/>
      </c>
      <c r="AI111" s="223" t="str">
        <f>IF(AND($L$5="sixth"),key!CM43,IF(AND($L$5="Seventh"),key!CM143,IF(AND($L$5="eighth"),key!CM243,"")))</f>
        <v/>
      </c>
      <c r="AJ111" s="223" t="str">
        <f>IF(AND($L$5="sixth"),key!CO43,IF(AND($L$5="Seventh"),key!CO143,IF(AND($L$5="eighth"),key!CO243,"")))</f>
        <v/>
      </c>
      <c r="AK111" s="223" t="str">
        <f>IF(AND($L$5="sixth"),key!CP43,IF(AND($L$5="Seventh"),key!CP143,IF(AND($L$5="eighth"),key!CP243,"")))</f>
        <v/>
      </c>
      <c r="AL111" s="223" t="str">
        <f>IF(AND($L$5="sixth"),key!CQ43,IF(AND($L$5="Seventh"),key!CQ143,IF(AND($L$5="eighth"),key!CQ243,"")))</f>
        <v/>
      </c>
      <c r="AM111" s="223" t="str">
        <f>IF(AND($L$5="sixth"),key!CS43,IF(AND($L$5="Seventh"),key!CS143,IF(AND($L$5="eighth"),key!CS243,"")))</f>
        <v/>
      </c>
      <c r="AN111" s="223" t="str">
        <f>IF(AND($L$5="sixth"),key!CT43,IF(AND($L$5="Seventh"),key!CT143,IF(AND($L$5="eighth"),key!CT243,"")))</f>
        <v/>
      </c>
      <c r="AO111" s="223" t="str">
        <f>IF(AND($L$5="sixth"),key!CU43,IF(AND($L$5="Seventh"),key!CU143,IF(AND($L$5="eighth"),key!CU243,"")))</f>
        <v/>
      </c>
      <c r="AP111" s="223" t="str">
        <f>IF(AND($L$5="sixth"),key!CW43,IF(AND($L$5="Seventh"),key!CW143,IF(AND($L$5="eighth"),key!CW243,"")))</f>
        <v/>
      </c>
      <c r="AQ111" s="223" t="str">
        <f>IF(AND($L$5="sixth"),key!CX43,IF(AND($L$5="Seventh"),key!CX143,IF(AND($L$5="eighth"),key!CX243,"")))</f>
        <v/>
      </c>
      <c r="AR111" s="223" t="str">
        <f>IF(AND($L$5="sixth"),key!CY43,IF(AND($L$5="Seventh"),key!CY143,IF(AND($L$5="eighth"),key!CY243,"")))</f>
        <v/>
      </c>
      <c r="AS111" s="223" t="str">
        <f>IF(AND($L$5="sixth"),key!CZ43,IF(AND($L$5="Seventh"),key!CZ143,IF(AND($L$5="eighth"),key!CZ243,"")))</f>
        <v/>
      </c>
      <c r="AT111" s="224" t="str">
        <f>IF(AND($L$5="sixth"),key!DA43,IF(AND($L$5="Seventh"),key!DA143,IF(AND($L$5="eighth"),key!DA243,"")))</f>
        <v/>
      </c>
      <c r="AU111" s="225">
        <v>63</v>
      </c>
      <c r="AV111" s="226" t="str">
        <f>IF(AND($L$5="sixth"),key!C71,IF(AND($L$5="Seventh"),key!C171,IF(AND($L$5="eighth"),key!C271,"")))</f>
        <v>t'kksnk</v>
      </c>
      <c r="AW111" s="226" t="str">
        <f>IF(AND($L$5="sixth"),key!D71,IF(AND($L$5="Seventh"),key!D171,IF(AND($L$5="eighth"),key!D271,"")))</f>
        <v>y{e.kjke</v>
      </c>
      <c r="AX111" s="223" t="str">
        <f>IF(AND($L$5="sixth"),key!CC71,IF(AND($L$5="Seventh"),key!CC171,IF(AND($L$5="eighth"),key!CC271,"")))</f>
        <v/>
      </c>
      <c r="AY111" s="223" t="str">
        <f>IF(AND($L$5="sixth"),key!CD71,IF(AND($L$5="Seventh"),key!CD171,IF(AND($L$5="eighth"),key!CD271,"")))</f>
        <v/>
      </c>
      <c r="AZ111" s="223" t="str">
        <f>IF(AND($L$5="sixth"),key!CE71,IF(AND($L$5="Seventh"),key!CE171,IF(AND($L$5="eighth"),key!CE271,"")))</f>
        <v/>
      </c>
      <c r="BA111" s="223" t="str">
        <f>IF(AND($L$5="sixth"),key!CG71,IF(AND($L$5="Seventh"),key!CG171,IF(AND($L$5="eighth"),key!CG271,"")))</f>
        <v/>
      </c>
      <c r="BB111" s="223" t="str">
        <f>IF(AND($L$5="sixth"),key!CH71,IF(AND($L$5="Seventh"),key!CH171,IF(AND($L$5="eighth"),key!CH271,"")))</f>
        <v/>
      </c>
      <c r="BC111" s="223" t="str">
        <f>IF(AND($L$5="sixth"),key!CI71,IF(AND($L$5="Seventh"),key!CI171,IF(AND($L$5="eighth"),key!CI271,"")))</f>
        <v/>
      </c>
      <c r="BD111" s="223" t="str">
        <f>IF(AND($L$5="sixth"),key!CK71,IF(AND($L$5="Seventh"),key!CK171,IF(AND($L$5="eighth"),key!CK271,"")))</f>
        <v/>
      </c>
      <c r="BE111" s="223" t="str">
        <f>IF(AND($L$5="sixth"),key!CL71,IF(AND($L$5="Seventh"),key!CL171,IF(AND($L$5="eighth"),key!CL271,"")))</f>
        <v/>
      </c>
      <c r="BF111" s="223" t="str">
        <f>IF(AND($L$5="sixth"),key!CM71,IF(AND($L$5="Seventh"),key!CM171,IF(AND($L$5="eighth"),key!CM271,"")))</f>
        <v/>
      </c>
      <c r="BG111" s="223" t="str">
        <f>IF(AND($L$5="sixth"),key!CO71,IF(AND($L$5="Seventh"),key!CO171,IF(AND($L$5="eighth"),key!CO271,"")))</f>
        <v/>
      </c>
      <c r="BH111" s="223" t="str">
        <f>IF(AND($L$5="sixth"),key!CP71,IF(AND($L$5="Seventh"),key!CP171,IF(AND($L$5="eighth"),key!CP271,"")))</f>
        <v/>
      </c>
      <c r="BI111" s="223" t="str">
        <f>IF(AND($L$5="sixth"),key!CQ71,IF(AND($L$5="Seventh"),key!CQ171,IF(AND($L$5="eighth"),key!CQ271,"")))</f>
        <v/>
      </c>
      <c r="BJ111" s="223" t="str">
        <f>IF(AND($L$5="sixth"),key!CS71,IF(AND($L$5="Seventh"),key!CS171,IF(AND($L$5="eighth"),key!CS271,"")))</f>
        <v/>
      </c>
      <c r="BK111" s="223" t="str">
        <f>IF(AND($L$5="sixth"),key!CT71,IF(AND($L$5="Seventh"),key!CT171,IF(AND($L$5="eighth"),key!CT271,"")))</f>
        <v/>
      </c>
      <c r="BL111" s="223" t="str">
        <f>IF(AND($L$5="sixth"),key!CU71,IF(AND($L$5="Seventh"),key!CU171,IF(AND($L$5="eighth"),key!CU271,"")))</f>
        <v/>
      </c>
      <c r="BM111" s="223" t="str">
        <f>IF(AND($L$5="sixth"),key!CW71,IF(AND($L$5="Seventh"),key!CW171,IF(AND($L$5="eighth"),key!CW271,"")))</f>
        <v/>
      </c>
      <c r="BN111" s="223">
        <f>IF(AND($L$5="sixth"),key!CX71,IF(AND($L$5="Seventh"),key!CX171,IF(AND($L$5="eighth"),key!CX271,"")))</f>
        <v>0</v>
      </c>
      <c r="BO111" s="223">
        <f>IF(AND($L$5="sixth"),key!CY71,IF(AND($L$5="Seventh"),key!CY171,IF(AND($L$5="eighth"),key!CY271,"")))</f>
        <v>0</v>
      </c>
      <c r="BP111" s="223">
        <f>IF(AND($L$5="sixth"),key!CZ71,IF(AND($L$5="Seventh"),key!CZ171,IF(AND($L$5="eighth"),key!CZ271,"")))</f>
        <v>0</v>
      </c>
      <c r="BQ111" s="224" t="str">
        <f>IF(AND($L$5="sixth"),key!DA71,IF(AND($L$5="Seventh"),key!DA171,IF(AND($L$5="eighth"),key!DA271,"")))</f>
        <v/>
      </c>
    </row>
    <row r="112" spans="1:69" ht="15" customHeight="1">
      <c r="A112" s="221">
        <v>3</v>
      </c>
      <c r="B112" s="98" t="str">
        <f>IF(AND($L$5="sixth"),key!C11,IF(AND($L$5="Seventh"),key!C111,IF(AND($L$5="eighth"),key!C211,"")))</f>
        <v>txnh'k</v>
      </c>
      <c r="C112" s="98" t="str">
        <f>IF(AND($L$5="sixth"),key!D11,IF(AND($L$5="Seventh"),key!D111,IF(AND($L$5="eighth"),key!D211,"")))</f>
        <v>/kUukjke</v>
      </c>
      <c r="D112" s="93" t="str">
        <f>IF(AND($L$5="sixth"),key!CC11,IF(AND($L$5="Seventh"),key!CC111,IF(AND($L$5="eighth"),key!CC211,"")))</f>
        <v>C</v>
      </c>
      <c r="E112" s="93" t="str">
        <f>IF(AND($L$5="sixth"),key!CD11,IF(AND($L$5="Seventh"),key!CD111,IF(AND($L$5="eighth"),key!CD211,"")))</f>
        <v/>
      </c>
      <c r="F112" s="93" t="str">
        <f>IF(AND($L$5="sixth"),key!CE11,IF(AND($L$5="Seventh"),key!CE111,IF(AND($L$5="eighth"),key!CE211,"")))</f>
        <v/>
      </c>
      <c r="G112" s="93" t="str">
        <f>IF(AND($L$5="sixth"),key!CG11,IF(AND($L$5="Seventh"),key!CG111,IF(AND($L$5="eighth"),key!CG211,"")))</f>
        <v/>
      </c>
      <c r="H112" s="93">
        <f>IF(AND($L$5="sixth"),key!CH11,IF(AND($L$5="Seventh"),key!CH111,IF(AND($L$5="eighth"),key!CH211,"")))</f>
        <v>6</v>
      </c>
      <c r="I112" s="93" t="str">
        <f>IF(AND($L$5="sixth"),key!CI11,IF(AND($L$5="Seventh"),key!CI111,IF(AND($L$5="eighth"),key!CI211,"")))</f>
        <v/>
      </c>
      <c r="J112" s="93" t="str">
        <f>IF(AND($L$5="sixth"),key!CK11,IF(AND($L$5="Seventh"),key!CK111,IF(AND($L$5="eighth"),key!CK211,"")))</f>
        <v>C</v>
      </c>
      <c r="K112" s="93">
        <f>IF(AND($L$5="sixth"),key!CL11,IF(AND($L$5="Seventh"),key!CL111,IF(AND($L$5="eighth"),key!CL211,"")))</f>
        <v>16</v>
      </c>
      <c r="L112" s="93" t="str">
        <f>IF(AND($L$5="sixth"),key!CM11,IF(AND($L$5="Seventh"),key!CM111,IF(AND($L$5="eighth"),key!CM211,"")))</f>
        <v/>
      </c>
      <c r="M112" s="93" t="str">
        <f>IF(AND($L$5="sixth"),key!CO11,IF(AND($L$5="Seventh"),key!CO111,IF(AND($L$5="eighth"),key!CO211,"")))</f>
        <v>D</v>
      </c>
      <c r="N112" s="93">
        <f>IF(AND($L$5="sixth"),key!CP11,IF(AND($L$5="Seventh"),key!CP111,IF(AND($L$5="eighth"),key!CP211,"")))</f>
        <v>7</v>
      </c>
      <c r="O112" s="93" t="str">
        <f>IF(AND($L$5="sixth"),key!CQ11,IF(AND($L$5="Seventh"),key!CQ111,IF(AND($L$5="eighth"),key!CQ211,"")))</f>
        <v/>
      </c>
      <c r="P112" s="93" t="str">
        <f>IF(AND($L$5="sixth"),key!CS11,IF(AND($L$5="Seventh"),key!CS111,IF(AND($L$5="eighth"),key!CS211,"")))</f>
        <v>B</v>
      </c>
      <c r="Q112" s="93">
        <f>IF(AND($L$5="sixth"),key!CT11,IF(AND($L$5="Seventh"),key!CT111,IF(AND($L$5="eighth"),key!CT211,"")))</f>
        <v>49</v>
      </c>
      <c r="R112" s="93" t="str">
        <f>IF(AND($L$5="sixth"),key!CU11,IF(AND($L$5="Seventh"),key!CU111,IF(AND($L$5="eighth"),key!CU211,"")))</f>
        <v/>
      </c>
      <c r="S112" s="93" t="str">
        <f>IF(AND($L$5="sixth"),key!CW11,IF(AND($L$5="Seventh"),key!CW111,IF(AND($L$5="eighth"),key!CW211,"")))</f>
        <v>C</v>
      </c>
      <c r="T112" s="93">
        <f>IF(AND($L$5="sixth"),key!CX11,IF(AND($L$5="Seventh"),key!CX111,IF(AND($L$5="eighth"),key!CX211,"")))</f>
        <v>78</v>
      </c>
      <c r="U112" s="93">
        <f>IF(AND($L$5="sixth"),key!CY11,IF(AND($L$5="Seventh"),key!CY111,IF(AND($L$5="eighth"),key!CY211,"")))</f>
        <v>0</v>
      </c>
      <c r="V112" s="93">
        <f>IF(AND($L$5="sixth"),key!CZ11,IF(AND($L$5="Seventh"),key!CZ111,IF(AND($L$5="eighth"),key!CZ211,"")))</f>
        <v>78</v>
      </c>
      <c r="W112" s="231" t="str">
        <f>IF(AND($L$5="sixth"),key!DA11,IF(AND($L$5="Seventh"),key!DA111,IF(AND($L$5="eighth"),key!DA211,"")))</f>
        <v>D</v>
      </c>
      <c r="X112" s="221">
        <v>36</v>
      </c>
      <c r="Y112" s="222" t="str">
        <f>IF(AND($L$5="sixth"),key!C44,IF(AND($L$5="Seventh"),key!C144,IF(AND($L$5="eighth"),key!C244,"")))</f>
        <v/>
      </c>
      <c r="Z112" s="222" t="str">
        <f>IF(AND($L$5="sixth"),key!D44,IF(AND($L$5="Seventh"),key!D144,IF(AND($L$5="eighth"),key!D244,"")))</f>
        <v/>
      </c>
      <c r="AA112" s="223" t="str">
        <f>IF(AND($L$5="sixth"),key!CC44,IF(AND($L$5="Seventh"),key!CC144,IF(AND($L$5="eighth"),key!CC244,"")))</f>
        <v/>
      </c>
      <c r="AB112" s="223" t="str">
        <f>IF(AND($L$5="sixth"),key!CD44,IF(AND($L$5="Seventh"),key!CD144,IF(AND($L$5="eighth"),key!CD244,"")))</f>
        <v/>
      </c>
      <c r="AC112" s="223" t="str">
        <f>IF(AND($L$5="sixth"),key!CE44,IF(AND($L$5="Seventh"),key!CE144,IF(AND($L$5="eighth"),key!CE244,"")))</f>
        <v/>
      </c>
      <c r="AD112" s="223" t="str">
        <f>IF(AND($L$5="sixth"),key!CG44,IF(AND($L$5="Seventh"),key!CG144,IF(AND($L$5="eighth"),key!CG244,"")))</f>
        <v/>
      </c>
      <c r="AE112" s="223" t="str">
        <f>IF(AND($L$5="sixth"),key!CH44,IF(AND($L$5="Seventh"),key!CH144,IF(AND($L$5="eighth"),key!CH244,"")))</f>
        <v/>
      </c>
      <c r="AF112" s="223" t="str">
        <f>IF(AND($L$5="sixth"),key!CI44,IF(AND($L$5="Seventh"),key!CI144,IF(AND($L$5="eighth"),key!CI244,"")))</f>
        <v/>
      </c>
      <c r="AG112" s="223" t="str">
        <f>IF(AND($L$5="sixth"),key!CK44,IF(AND($L$5="Seventh"),key!CK144,IF(AND($L$5="eighth"),key!CK244,"")))</f>
        <v/>
      </c>
      <c r="AH112" s="223" t="str">
        <f>IF(AND($L$5="sixth"),key!CL44,IF(AND($L$5="Seventh"),key!CL144,IF(AND($L$5="eighth"),key!CL244,"")))</f>
        <v/>
      </c>
      <c r="AI112" s="223" t="str">
        <f>IF(AND($L$5="sixth"),key!CM44,IF(AND($L$5="Seventh"),key!CM144,IF(AND($L$5="eighth"),key!CM244,"")))</f>
        <v/>
      </c>
      <c r="AJ112" s="223" t="str">
        <f>IF(AND($L$5="sixth"),key!CO44,IF(AND($L$5="Seventh"),key!CO144,IF(AND($L$5="eighth"),key!CO244,"")))</f>
        <v/>
      </c>
      <c r="AK112" s="223" t="str">
        <f>IF(AND($L$5="sixth"),key!CP44,IF(AND($L$5="Seventh"),key!CP144,IF(AND($L$5="eighth"),key!CP244,"")))</f>
        <v/>
      </c>
      <c r="AL112" s="223" t="str">
        <f>IF(AND($L$5="sixth"),key!CQ44,IF(AND($L$5="Seventh"),key!CQ144,IF(AND($L$5="eighth"),key!CQ244,"")))</f>
        <v/>
      </c>
      <c r="AM112" s="223" t="str">
        <f>IF(AND($L$5="sixth"),key!CS44,IF(AND($L$5="Seventh"),key!CS144,IF(AND($L$5="eighth"),key!CS244,"")))</f>
        <v/>
      </c>
      <c r="AN112" s="223" t="str">
        <f>IF(AND($L$5="sixth"),key!CT44,IF(AND($L$5="Seventh"),key!CT144,IF(AND($L$5="eighth"),key!CT244,"")))</f>
        <v/>
      </c>
      <c r="AO112" s="223" t="str">
        <f>IF(AND($L$5="sixth"),key!CU44,IF(AND($L$5="Seventh"),key!CU144,IF(AND($L$5="eighth"),key!CU244,"")))</f>
        <v/>
      </c>
      <c r="AP112" s="223" t="str">
        <f>IF(AND($L$5="sixth"),key!CW44,IF(AND($L$5="Seventh"),key!CW144,IF(AND($L$5="eighth"),key!CW244,"")))</f>
        <v/>
      </c>
      <c r="AQ112" s="223" t="str">
        <f>IF(AND($L$5="sixth"),key!CX44,IF(AND($L$5="Seventh"),key!CX144,IF(AND($L$5="eighth"),key!CX244,"")))</f>
        <v/>
      </c>
      <c r="AR112" s="223" t="str">
        <f>IF(AND($L$5="sixth"),key!CY44,IF(AND($L$5="Seventh"),key!CY144,IF(AND($L$5="eighth"),key!CY244,"")))</f>
        <v/>
      </c>
      <c r="AS112" s="223" t="str">
        <f>IF(AND($L$5="sixth"),key!CZ44,IF(AND($L$5="Seventh"),key!CZ144,IF(AND($L$5="eighth"),key!CZ244,"")))</f>
        <v/>
      </c>
      <c r="AT112" s="224" t="str">
        <f>IF(AND($L$5="sixth"),key!DA44,IF(AND($L$5="Seventh"),key!DA144,IF(AND($L$5="eighth"),key!DA244,"")))</f>
        <v/>
      </c>
      <c r="AU112" s="225">
        <v>64</v>
      </c>
      <c r="AV112" s="226" t="str">
        <f>IF(AND($L$5="sixth"),key!C72,IF(AND($L$5="Seventh"),key!C172,IF(AND($L$5="eighth"),key!C272,"")))</f>
        <v/>
      </c>
      <c r="AW112" s="226" t="str">
        <f>IF(AND($L$5="sixth"),key!D72,IF(AND($L$5="Seventh"),key!D172,IF(AND($L$5="eighth"),key!D272,"")))</f>
        <v/>
      </c>
      <c r="AX112" s="223" t="str">
        <f>IF(AND($L$5="sixth"),key!CC72,IF(AND($L$5="Seventh"),key!CC172,IF(AND($L$5="eighth"),key!CC272,"")))</f>
        <v/>
      </c>
      <c r="AY112" s="223" t="str">
        <f>IF(AND($L$5="sixth"),key!CD72,IF(AND($L$5="Seventh"),key!CD172,IF(AND($L$5="eighth"),key!CD272,"")))</f>
        <v/>
      </c>
      <c r="AZ112" s="223" t="str">
        <f>IF(AND($L$5="sixth"),key!CE72,IF(AND($L$5="Seventh"),key!CE172,IF(AND($L$5="eighth"),key!CE272,"")))</f>
        <v/>
      </c>
      <c r="BA112" s="223" t="str">
        <f>IF(AND($L$5="sixth"),key!CG72,IF(AND($L$5="Seventh"),key!CG172,IF(AND($L$5="eighth"),key!CG272,"")))</f>
        <v/>
      </c>
      <c r="BB112" s="223" t="str">
        <f>IF(AND($L$5="sixth"),key!CH72,IF(AND($L$5="Seventh"),key!CH172,IF(AND($L$5="eighth"),key!CH272,"")))</f>
        <v/>
      </c>
      <c r="BC112" s="223" t="str">
        <f>IF(AND($L$5="sixth"),key!CI72,IF(AND($L$5="Seventh"),key!CI172,IF(AND($L$5="eighth"),key!CI272,"")))</f>
        <v/>
      </c>
      <c r="BD112" s="223" t="str">
        <f>IF(AND($L$5="sixth"),key!CK72,IF(AND($L$5="Seventh"),key!CK172,IF(AND($L$5="eighth"),key!CK272,"")))</f>
        <v/>
      </c>
      <c r="BE112" s="223" t="str">
        <f>IF(AND($L$5="sixth"),key!CL72,IF(AND($L$5="Seventh"),key!CL172,IF(AND($L$5="eighth"),key!CL272,"")))</f>
        <v/>
      </c>
      <c r="BF112" s="223" t="str">
        <f>IF(AND($L$5="sixth"),key!CM72,IF(AND($L$5="Seventh"),key!CM172,IF(AND($L$5="eighth"),key!CM272,"")))</f>
        <v/>
      </c>
      <c r="BG112" s="223" t="str">
        <f>IF(AND($L$5="sixth"),key!CO72,IF(AND($L$5="Seventh"),key!CO172,IF(AND($L$5="eighth"),key!CO272,"")))</f>
        <v/>
      </c>
      <c r="BH112" s="223" t="str">
        <f>IF(AND($L$5="sixth"),key!CP72,IF(AND($L$5="Seventh"),key!CP172,IF(AND($L$5="eighth"),key!CP272,"")))</f>
        <v/>
      </c>
      <c r="BI112" s="223" t="str">
        <f>IF(AND($L$5="sixth"),key!CQ72,IF(AND($L$5="Seventh"),key!CQ172,IF(AND($L$5="eighth"),key!CQ272,"")))</f>
        <v/>
      </c>
      <c r="BJ112" s="223" t="str">
        <f>IF(AND($L$5="sixth"),key!CS72,IF(AND($L$5="Seventh"),key!CS172,IF(AND($L$5="eighth"),key!CS272,"")))</f>
        <v/>
      </c>
      <c r="BK112" s="223" t="str">
        <f>IF(AND($L$5="sixth"),key!CT72,IF(AND($L$5="Seventh"),key!CT172,IF(AND($L$5="eighth"),key!CT272,"")))</f>
        <v/>
      </c>
      <c r="BL112" s="223" t="str">
        <f>IF(AND($L$5="sixth"),key!CU72,IF(AND($L$5="Seventh"),key!CU172,IF(AND($L$5="eighth"),key!CU272,"")))</f>
        <v/>
      </c>
      <c r="BM112" s="223" t="str">
        <f>IF(AND($L$5="sixth"),key!CW72,IF(AND($L$5="Seventh"),key!CW172,IF(AND($L$5="eighth"),key!CW272,"")))</f>
        <v/>
      </c>
      <c r="BN112" s="223" t="str">
        <f>IF(AND($L$5="sixth"),key!CX72,IF(AND($L$5="Seventh"),key!CX172,IF(AND($L$5="eighth"),key!CX272,"")))</f>
        <v/>
      </c>
      <c r="BO112" s="223" t="str">
        <f>IF(AND($L$5="sixth"),key!CY72,IF(AND($L$5="Seventh"),key!CY172,IF(AND($L$5="eighth"),key!CY272,"")))</f>
        <v/>
      </c>
      <c r="BP112" s="223" t="str">
        <f>IF(AND($L$5="sixth"),key!CZ72,IF(AND($L$5="Seventh"),key!CZ172,IF(AND($L$5="eighth"),key!CZ272,"")))</f>
        <v/>
      </c>
      <c r="BQ112" s="224" t="str">
        <f>IF(AND($L$5="sixth"),key!DA72,IF(AND($L$5="Seventh"),key!DA172,IF(AND($L$5="eighth"),key!DA272,"")))</f>
        <v/>
      </c>
    </row>
    <row r="113" spans="1:91" ht="15" customHeight="1">
      <c r="A113" s="221">
        <v>4</v>
      </c>
      <c r="B113" s="98" t="str">
        <f>IF(AND($L$5="sixth"),key!C12,IF(AND($L$5="Seventh"),key!C112,IF(AND($L$5="eighth"),key!C212,"")))</f>
        <v>t'kksnk</v>
      </c>
      <c r="C113" s="98" t="str">
        <f>IF(AND($L$5="sixth"),key!D12,IF(AND($L$5="Seventh"),key!D112,IF(AND($L$5="eighth"),key!D212,"")))</f>
        <v>y{e.kjke</v>
      </c>
      <c r="D113" s="93" t="str">
        <f>IF(AND($L$5="sixth"),key!CC12,IF(AND($L$5="Seventh"),key!CC112,IF(AND($L$5="eighth"),key!CC212,"")))</f>
        <v>C</v>
      </c>
      <c r="E113" s="93" t="str">
        <f>IF(AND($L$5="sixth"),key!CD12,IF(AND($L$5="Seventh"),key!CD112,IF(AND($L$5="eighth"),key!CD212,"")))</f>
        <v/>
      </c>
      <c r="F113" s="93" t="str">
        <f>IF(AND($L$5="sixth"),key!CE12,IF(AND($L$5="Seventh"),key!CE112,IF(AND($L$5="eighth"),key!CE212,"")))</f>
        <v/>
      </c>
      <c r="G113" s="93" t="str">
        <f>IF(AND($L$5="sixth"),key!CG12,IF(AND($L$5="Seventh"),key!CG112,IF(AND($L$5="eighth"),key!CG212,"")))</f>
        <v/>
      </c>
      <c r="H113" s="93">
        <f>IF(AND($L$5="sixth"),key!CH12,IF(AND($L$5="Seventh"),key!CH112,IF(AND($L$5="eighth"),key!CH212,"")))</f>
        <v>6</v>
      </c>
      <c r="I113" s="93" t="str">
        <f>IF(AND($L$5="sixth"),key!CI12,IF(AND($L$5="Seventh"),key!CI112,IF(AND($L$5="eighth"),key!CI212,"")))</f>
        <v/>
      </c>
      <c r="J113" s="93" t="str">
        <f>IF(AND($L$5="sixth"),key!CK12,IF(AND($L$5="Seventh"),key!CK112,IF(AND($L$5="eighth"),key!CK212,"")))</f>
        <v>C</v>
      </c>
      <c r="K113" s="93">
        <f>IF(AND($L$5="sixth"),key!CL12,IF(AND($L$5="Seventh"),key!CL112,IF(AND($L$5="eighth"),key!CL212,"")))</f>
        <v>27</v>
      </c>
      <c r="L113" s="93" t="str">
        <f>IF(AND($L$5="sixth"),key!CM12,IF(AND($L$5="Seventh"),key!CM112,IF(AND($L$5="eighth"),key!CM212,"")))</f>
        <v/>
      </c>
      <c r="M113" s="93" t="str">
        <f>IF(AND($L$5="sixth"),key!CO12,IF(AND($L$5="Seventh"),key!CO112,IF(AND($L$5="eighth"),key!CO212,"")))</f>
        <v>D</v>
      </c>
      <c r="N113" s="93">
        <f>IF(AND($L$5="sixth"),key!CP12,IF(AND($L$5="Seventh"),key!CP112,IF(AND($L$5="eighth"),key!CP212,"")))</f>
        <v>6</v>
      </c>
      <c r="O113" s="93" t="str">
        <f>IF(AND($L$5="sixth"),key!CQ12,IF(AND($L$5="Seventh"),key!CQ112,IF(AND($L$5="eighth"),key!CQ212,"")))</f>
        <v/>
      </c>
      <c r="P113" s="93" t="str">
        <f>IF(AND($L$5="sixth"),key!CS12,IF(AND($L$5="Seventh"),key!CS112,IF(AND($L$5="eighth"),key!CS212,"")))</f>
        <v>C</v>
      </c>
      <c r="Q113" s="93">
        <f>IF(AND($L$5="sixth"),key!CT12,IF(AND($L$5="Seventh"),key!CT112,IF(AND($L$5="eighth"),key!CT212,"")))</f>
        <v>48</v>
      </c>
      <c r="R113" s="93" t="str">
        <f>IF(AND($L$5="sixth"),key!CU12,IF(AND($L$5="Seventh"),key!CU112,IF(AND($L$5="eighth"),key!CU212,"")))</f>
        <v/>
      </c>
      <c r="S113" s="93" t="str">
        <f>IF(AND($L$5="sixth"),key!CW12,IF(AND($L$5="Seventh"),key!CW112,IF(AND($L$5="eighth"),key!CW212,"")))</f>
        <v>C</v>
      </c>
      <c r="T113" s="93">
        <f>IF(AND($L$5="sixth"),key!CX12,IF(AND($L$5="Seventh"),key!CX112,IF(AND($L$5="eighth"),key!CX212,"")))</f>
        <v>87</v>
      </c>
      <c r="U113" s="93">
        <f>IF(AND($L$5="sixth"),key!CY12,IF(AND($L$5="Seventh"),key!CY112,IF(AND($L$5="eighth"),key!CY212,"")))</f>
        <v>0</v>
      </c>
      <c r="V113" s="93">
        <f>IF(AND($L$5="sixth"),key!CZ12,IF(AND($L$5="Seventh"),key!CZ112,IF(AND($L$5="eighth"),key!CZ212,"")))</f>
        <v>87</v>
      </c>
      <c r="W113" s="231" t="str">
        <f>IF(AND($L$5="sixth"),key!DA12,IF(AND($L$5="Seventh"),key!DA112,IF(AND($L$5="eighth"),key!DA212,"")))</f>
        <v>C</v>
      </c>
      <c r="X113" s="221">
        <v>37</v>
      </c>
      <c r="Y113" s="222" t="str">
        <f>IF(AND($L$5="sixth"),key!C45,IF(AND($L$5="Seventh"),key!C145,IF(AND($L$5="eighth"),key!C245,"")))</f>
        <v/>
      </c>
      <c r="Z113" s="222" t="str">
        <f>IF(AND($L$5="sixth"),key!D45,IF(AND($L$5="Seventh"),key!D145,IF(AND($L$5="eighth"),key!D245,"")))</f>
        <v/>
      </c>
      <c r="AA113" s="223" t="str">
        <f>IF(AND($L$5="sixth"),key!CC45,IF(AND($L$5="Seventh"),key!CC145,IF(AND($L$5="eighth"),key!CC245,"")))</f>
        <v/>
      </c>
      <c r="AB113" s="223" t="str">
        <f>IF(AND($L$5="sixth"),key!CD45,IF(AND($L$5="Seventh"),key!CD145,IF(AND($L$5="eighth"),key!CD245,"")))</f>
        <v/>
      </c>
      <c r="AC113" s="223" t="str">
        <f>IF(AND($L$5="sixth"),key!CE45,IF(AND($L$5="Seventh"),key!CE145,IF(AND($L$5="eighth"),key!CE245,"")))</f>
        <v/>
      </c>
      <c r="AD113" s="223" t="str">
        <f>IF(AND($L$5="sixth"),key!CG45,IF(AND($L$5="Seventh"),key!CG145,IF(AND($L$5="eighth"),key!CG245,"")))</f>
        <v/>
      </c>
      <c r="AE113" s="223" t="str">
        <f>IF(AND($L$5="sixth"),key!CH45,IF(AND($L$5="Seventh"),key!CH145,IF(AND($L$5="eighth"),key!CH245,"")))</f>
        <v/>
      </c>
      <c r="AF113" s="223" t="str">
        <f>IF(AND($L$5="sixth"),key!CI45,IF(AND($L$5="Seventh"),key!CI145,IF(AND($L$5="eighth"),key!CI245,"")))</f>
        <v/>
      </c>
      <c r="AG113" s="223" t="str">
        <f>IF(AND($L$5="sixth"),key!CK45,IF(AND($L$5="Seventh"),key!CK145,IF(AND($L$5="eighth"),key!CK245,"")))</f>
        <v/>
      </c>
      <c r="AH113" s="223" t="str">
        <f>IF(AND($L$5="sixth"),key!CL45,IF(AND($L$5="Seventh"),key!CL145,IF(AND($L$5="eighth"),key!CL245,"")))</f>
        <v/>
      </c>
      <c r="AI113" s="223" t="str">
        <f>IF(AND($L$5="sixth"),key!CM45,IF(AND($L$5="Seventh"),key!CM145,IF(AND($L$5="eighth"),key!CM245,"")))</f>
        <v/>
      </c>
      <c r="AJ113" s="223" t="str">
        <f>IF(AND($L$5="sixth"),key!CO45,IF(AND($L$5="Seventh"),key!CO145,IF(AND($L$5="eighth"),key!CO245,"")))</f>
        <v/>
      </c>
      <c r="AK113" s="223" t="str">
        <f>IF(AND($L$5="sixth"),key!CP45,IF(AND($L$5="Seventh"),key!CP145,IF(AND($L$5="eighth"),key!CP245,"")))</f>
        <v/>
      </c>
      <c r="AL113" s="223" t="str">
        <f>IF(AND($L$5="sixth"),key!CQ45,IF(AND($L$5="Seventh"),key!CQ145,IF(AND($L$5="eighth"),key!CQ245,"")))</f>
        <v/>
      </c>
      <c r="AM113" s="223" t="str">
        <f>IF(AND($L$5="sixth"),key!CS45,IF(AND($L$5="Seventh"),key!CS145,IF(AND($L$5="eighth"),key!CS245,"")))</f>
        <v/>
      </c>
      <c r="AN113" s="223" t="str">
        <f>IF(AND($L$5="sixth"),key!CT45,IF(AND($L$5="Seventh"),key!CT145,IF(AND($L$5="eighth"),key!CT245,"")))</f>
        <v/>
      </c>
      <c r="AO113" s="223" t="str">
        <f>IF(AND($L$5="sixth"),key!CU45,IF(AND($L$5="Seventh"),key!CU145,IF(AND($L$5="eighth"),key!CU245,"")))</f>
        <v/>
      </c>
      <c r="AP113" s="223" t="str">
        <f>IF(AND($L$5="sixth"),key!CW45,IF(AND($L$5="Seventh"),key!CW145,IF(AND($L$5="eighth"),key!CW245,"")))</f>
        <v/>
      </c>
      <c r="AQ113" s="223" t="str">
        <f>IF(AND($L$5="sixth"),key!CX45,IF(AND($L$5="Seventh"),key!CX145,IF(AND($L$5="eighth"),key!CX245,"")))</f>
        <v/>
      </c>
      <c r="AR113" s="223" t="str">
        <f>IF(AND($L$5="sixth"),key!CY45,IF(AND($L$5="Seventh"),key!CY145,IF(AND($L$5="eighth"),key!CY245,"")))</f>
        <v/>
      </c>
      <c r="AS113" s="223" t="str">
        <f>IF(AND($L$5="sixth"),key!CZ45,IF(AND($L$5="Seventh"),key!CZ145,IF(AND($L$5="eighth"),key!CZ245,"")))</f>
        <v/>
      </c>
      <c r="AT113" s="224" t="str">
        <f>IF(AND($L$5="sixth"),key!DA45,IF(AND($L$5="Seventh"),key!DA145,IF(AND($L$5="eighth"),key!DA245,"")))</f>
        <v/>
      </c>
      <c r="AU113" s="225">
        <v>65</v>
      </c>
      <c r="AV113" s="226" t="str">
        <f>IF(AND($L$5="sixth"),key!C73,IF(AND($L$5="Seventh"),key!C173,IF(AND($L$5="eighth"),key!C273,"")))</f>
        <v/>
      </c>
      <c r="AW113" s="226" t="str">
        <f>IF(AND($L$5="sixth"),key!D73,IF(AND($L$5="Seventh"),key!D173,IF(AND($L$5="eighth"),key!D273,"")))</f>
        <v/>
      </c>
      <c r="AX113" s="223" t="str">
        <f>IF(AND($L$5="sixth"),key!CC73,IF(AND($L$5="Seventh"),key!CC173,IF(AND($L$5="eighth"),key!CC273,"")))</f>
        <v/>
      </c>
      <c r="AY113" s="223" t="str">
        <f>IF(AND($L$5="sixth"),key!CD73,IF(AND($L$5="Seventh"),key!CD173,IF(AND($L$5="eighth"),key!CD273,"")))</f>
        <v/>
      </c>
      <c r="AZ113" s="223" t="str">
        <f>IF(AND($L$5="sixth"),key!CE73,IF(AND($L$5="Seventh"),key!CE173,IF(AND($L$5="eighth"),key!CE273,"")))</f>
        <v/>
      </c>
      <c r="BA113" s="223" t="str">
        <f>IF(AND($L$5="sixth"),key!CG73,IF(AND($L$5="Seventh"),key!CG173,IF(AND($L$5="eighth"),key!CG273,"")))</f>
        <v/>
      </c>
      <c r="BB113" s="223" t="str">
        <f>IF(AND($L$5="sixth"),key!CH73,IF(AND($L$5="Seventh"),key!CH173,IF(AND($L$5="eighth"),key!CH273,"")))</f>
        <v/>
      </c>
      <c r="BC113" s="223" t="str">
        <f>IF(AND($L$5="sixth"),key!CI73,IF(AND($L$5="Seventh"),key!CI173,IF(AND($L$5="eighth"),key!CI273,"")))</f>
        <v/>
      </c>
      <c r="BD113" s="223" t="str">
        <f>IF(AND($L$5="sixth"),key!CK73,IF(AND($L$5="Seventh"),key!CK173,IF(AND($L$5="eighth"),key!CK273,"")))</f>
        <v/>
      </c>
      <c r="BE113" s="223" t="str">
        <f>IF(AND($L$5="sixth"),key!CL73,IF(AND($L$5="Seventh"),key!CL173,IF(AND($L$5="eighth"),key!CL273,"")))</f>
        <v/>
      </c>
      <c r="BF113" s="223" t="str">
        <f>IF(AND($L$5="sixth"),key!CM73,IF(AND($L$5="Seventh"),key!CM173,IF(AND($L$5="eighth"),key!CM273,"")))</f>
        <v/>
      </c>
      <c r="BG113" s="223" t="str">
        <f>IF(AND($L$5="sixth"),key!CO73,IF(AND($L$5="Seventh"),key!CO173,IF(AND($L$5="eighth"),key!CO273,"")))</f>
        <v/>
      </c>
      <c r="BH113" s="223" t="str">
        <f>IF(AND($L$5="sixth"),key!CP73,IF(AND($L$5="Seventh"),key!CP173,IF(AND($L$5="eighth"),key!CP273,"")))</f>
        <v/>
      </c>
      <c r="BI113" s="223" t="str">
        <f>IF(AND($L$5="sixth"),key!CQ73,IF(AND($L$5="Seventh"),key!CQ173,IF(AND($L$5="eighth"),key!CQ273,"")))</f>
        <v/>
      </c>
      <c r="BJ113" s="223" t="str">
        <f>IF(AND($L$5="sixth"),key!CS73,IF(AND($L$5="Seventh"),key!CS173,IF(AND($L$5="eighth"),key!CS273,"")))</f>
        <v/>
      </c>
      <c r="BK113" s="223" t="str">
        <f>IF(AND($L$5="sixth"),key!CT73,IF(AND($L$5="Seventh"),key!CT173,IF(AND($L$5="eighth"),key!CT273,"")))</f>
        <v/>
      </c>
      <c r="BL113" s="223" t="str">
        <f>IF(AND($L$5="sixth"),key!CU73,IF(AND($L$5="Seventh"),key!CU173,IF(AND($L$5="eighth"),key!CU273,"")))</f>
        <v/>
      </c>
      <c r="BM113" s="223" t="str">
        <f>IF(AND($L$5="sixth"),key!CW73,IF(AND($L$5="Seventh"),key!CW173,IF(AND($L$5="eighth"),key!CW273,"")))</f>
        <v/>
      </c>
      <c r="BN113" s="223" t="str">
        <f>IF(AND($L$5="sixth"),key!CX73,IF(AND($L$5="Seventh"),key!CX173,IF(AND($L$5="eighth"),key!CX273,"")))</f>
        <v/>
      </c>
      <c r="BO113" s="223" t="str">
        <f>IF(AND($L$5="sixth"),key!CY73,IF(AND($L$5="Seventh"),key!CY173,IF(AND($L$5="eighth"),key!CY273,"")))</f>
        <v/>
      </c>
      <c r="BP113" s="223" t="str">
        <f>IF(AND($L$5="sixth"),key!CZ73,IF(AND($L$5="Seventh"),key!CZ173,IF(AND($L$5="eighth"),key!CZ273,"")))</f>
        <v/>
      </c>
      <c r="BQ113" s="224" t="str">
        <f>IF(AND($L$5="sixth"),key!DA73,IF(AND($L$5="Seventh"),key!DA173,IF(AND($L$5="eighth"),key!DA273,"")))</f>
        <v/>
      </c>
    </row>
    <row r="114" spans="1:91" ht="15" customHeight="1">
      <c r="A114" s="221">
        <v>5</v>
      </c>
      <c r="B114" s="98" t="str">
        <f>IF(AND($L$5="sixth"),key!C13,IF(AND($L$5="Seventh"),key!C113,IF(AND($L$5="eighth"),key!C213,"")))</f>
        <v>efgiky</v>
      </c>
      <c r="C114" s="98" t="str">
        <f>IF(AND($L$5="sixth"),key!D13,IF(AND($L$5="Seventh"),key!D113,IF(AND($L$5="eighth"),key!D213,"")))</f>
        <v>txnh'k</v>
      </c>
      <c r="D114" s="93" t="str">
        <f>IF(AND($L$5="sixth"),key!CC13,IF(AND($L$5="Seventh"),key!CC113,IF(AND($L$5="eighth"),key!CC213,"")))</f>
        <v>C</v>
      </c>
      <c r="E114" s="93">
        <f>IF(AND($L$5="sixth"),key!CD13,IF(AND($L$5="Seventh"),key!CD113,IF(AND($L$5="eighth"),key!CD213,"")))</f>
        <v>5</v>
      </c>
      <c r="F114" s="93" t="str">
        <f>IF(AND($L$5="sixth"),key!CE13,IF(AND($L$5="Seventh"),key!CE113,IF(AND($L$5="eighth"),key!CE213,"")))</f>
        <v/>
      </c>
      <c r="G114" s="93" t="str">
        <f>IF(AND($L$5="sixth"),key!CG13,IF(AND($L$5="Seventh"),key!CG113,IF(AND($L$5="eighth"),key!CG213,"")))</f>
        <v>C</v>
      </c>
      <c r="H114" s="93">
        <f>IF(AND($L$5="sixth"),key!CH13,IF(AND($L$5="Seventh"),key!CH113,IF(AND($L$5="eighth"),key!CH213,"")))</f>
        <v>6</v>
      </c>
      <c r="I114" s="93" t="str">
        <f>IF(AND($L$5="sixth"),key!CI13,IF(AND($L$5="Seventh"),key!CI113,IF(AND($L$5="eighth"),key!CI213,"")))</f>
        <v/>
      </c>
      <c r="J114" s="93" t="str">
        <f>IF(AND($L$5="sixth"),key!CK13,IF(AND($L$5="Seventh"),key!CK113,IF(AND($L$5="eighth"),key!CK213,"")))</f>
        <v>C</v>
      </c>
      <c r="K114" s="93">
        <f>IF(AND($L$5="sixth"),key!CL13,IF(AND($L$5="Seventh"),key!CL113,IF(AND($L$5="eighth"),key!CL213,"")))</f>
        <v>24</v>
      </c>
      <c r="L114" s="93" t="str">
        <f>IF(AND($L$5="sixth"),key!CM13,IF(AND($L$5="Seventh"),key!CM113,IF(AND($L$5="eighth"),key!CM213,"")))</f>
        <v/>
      </c>
      <c r="M114" s="93" t="str">
        <f>IF(AND($L$5="sixth"),key!CO13,IF(AND($L$5="Seventh"),key!CO113,IF(AND($L$5="eighth"),key!CO213,"")))</f>
        <v>D</v>
      </c>
      <c r="N114" s="93">
        <f>IF(AND($L$5="sixth"),key!CP13,IF(AND($L$5="Seventh"),key!CP113,IF(AND($L$5="eighth"),key!CP213,"")))</f>
        <v>5</v>
      </c>
      <c r="O114" s="93" t="str">
        <f>IF(AND($L$5="sixth"),key!CQ13,IF(AND($L$5="Seventh"),key!CQ113,IF(AND($L$5="eighth"),key!CQ213,"")))</f>
        <v/>
      </c>
      <c r="P114" s="93" t="str">
        <f>IF(AND($L$5="sixth"),key!CS13,IF(AND($L$5="Seventh"),key!CS113,IF(AND($L$5="eighth"),key!CS213,"")))</f>
        <v>C</v>
      </c>
      <c r="Q114" s="93">
        <f>IF(AND($L$5="sixth"),key!CT13,IF(AND($L$5="Seventh"),key!CT113,IF(AND($L$5="eighth"),key!CT213,"")))</f>
        <v>36</v>
      </c>
      <c r="R114" s="93" t="str">
        <f>IF(AND($L$5="sixth"),key!CU13,IF(AND($L$5="Seventh"),key!CU113,IF(AND($L$5="eighth"),key!CU213,"")))</f>
        <v/>
      </c>
      <c r="S114" s="93" t="str">
        <f>IF(AND($L$5="sixth"),key!CW13,IF(AND($L$5="Seventh"),key!CW113,IF(AND($L$5="eighth"),key!CW213,"")))</f>
        <v>D</v>
      </c>
      <c r="T114" s="93">
        <f>IF(AND($L$5="sixth"),key!CX13,IF(AND($L$5="Seventh"),key!CX113,IF(AND($L$5="eighth"),key!CX213,"")))</f>
        <v>76</v>
      </c>
      <c r="U114" s="93">
        <f>IF(AND($L$5="sixth"),key!CY13,IF(AND($L$5="Seventh"),key!CY113,IF(AND($L$5="eighth"),key!CY213,"")))</f>
        <v>0</v>
      </c>
      <c r="V114" s="93">
        <f>IF(AND($L$5="sixth"),key!CZ13,IF(AND($L$5="Seventh"),key!CZ113,IF(AND($L$5="eighth"),key!CZ213,"")))</f>
        <v>76</v>
      </c>
      <c r="W114" s="231" t="str">
        <f>IF(AND($L$5="sixth"),key!DA13,IF(AND($L$5="Seventh"),key!DA113,IF(AND($L$5="eighth"),key!DA213,"")))</f>
        <v>D</v>
      </c>
      <c r="X114" s="221">
        <v>38</v>
      </c>
      <c r="Y114" s="222" t="str">
        <f>IF(AND($L$5="sixth"),key!C46,IF(AND($L$5="Seventh"),key!C146,IF(AND($L$5="eighth"),key!C246,"")))</f>
        <v/>
      </c>
      <c r="Z114" s="222" t="str">
        <f>IF(AND($L$5="sixth"),key!D46,IF(AND($L$5="Seventh"),key!D146,IF(AND($L$5="eighth"),key!D246,"")))</f>
        <v/>
      </c>
      <c r="AA114" s="223" t="str">
        <f>IF(AND($L$5="sixth"),key!CC46,IF(AND($L$5="Seventh"),key!CC146,IF(AND($L$5="eighth"),key!CC246,"")))</f>
        <v/>
      </c>
      <c r="AB114" s="223" t="str">
        <f>IF(AND($L$5="sixth"),key!CD46,IF(AND($L$5="Seventh"),key!CD146,IF(AND($L$5="eighth"),key!CD246,"")))</f>
        <v/>
      </c>
      <c r="AC114" s="223" t="str">
        <f>IF(AND($L$5="sixth"),key!CE46,IF(AND($L$5="Seventh"),key!CE146,IF(AND($L$5="eighth"),key!CE246,"")))</f>
        <v/>
      </c>
      <c r="AD114" s="223" t="str">
        <f>IF(AND($L$5="sixth"),key!CG46,IF(AND($L$5="Seventh"),key!CG146,IF(AND($L$5="eighth"),key!CG246,"")))</f>
        <v/>
      </c>
      <c r="AE114" s="223" t="str">
        <f>IF(AND($L$5="sixth"),key!CH46,IF(AND($L$5="Seventh"),key!CH146,IF(AND($L$5="eighth"),key!CH246,"")))</f>
        <v/>
      </c>
      <c r="AF114" s="223" t="str">
        <f>IF(AND($L$5="sixth"),key!CI46,IF(AND($L$5="Seventh"),key!CI146,IF(AND($L$5="eighth"),key!CI246,"")))</f>
        <v/>
      </c>
      <c r="AG114" s="223" t="str">
        <f>IF(AND($L$5="sixth"),key!CK46,IF(AND($L$5="Seventh"),key!CK146,IF(AND($L$5="eighth"),key!CK246,"")))</f>
        <v/>
      </c>
      <c r="AH114" s="223" t="str">
        <f>IF(AND($L$5="sixth"),key!CL46,IF(AND($L$5="Seventh"),key!CL146,IF(AND($L$5="eighth"),key!CL246,"")))</f>
        <v/>
      </c>
      <c r="AI114" s="223" t="str">
        <f>IF(AND($L$5="sixth"),key!CM46,IF(AND($L$5="Seventh"),key!CM146,IF(AND($L$5="eighth"),key!CM246,"")))</f>
        <v/>
      </c>
      <c r="AJ114" s="223" t="str">
        <f>IF(AND($L$5="sixth"),key!CO46,IF(AND($L$5="Seventh"),key!CO146,IF(AND($L$5="eighth"),key!CO246,"")))</f>
        <v/>
      </c>
      <c r="AK114" s="223" t="str">
        <f>IF(AND($L$5="sixth"),key!CP46,IF(AND($L$5="Seventh"),key!CP146,IF(AND($L$5="eighth"),key!CP246,"")))</f>
        <v/>
      </c>
      <c r="AL114" s="223" t="str">
        <f>IF(AND($L$5="sixth"),key!CQ46,IF(AND($L$5="Seventh"),key!CQ146,IF(AND($L$5="eighth"),key!CQ246,"")))</f>
        <v/>
      </c>
      <c r="AM114" s="223" t="str">
        <f>IF(AND($L$5="sixth"),key!CS46,IF(AND($L$5="Seventh"),key!CS146,IF(AND($L$5="eighth"),key!CS246,"")))</f>
        <v/>
      </c>
      <c r="AN114" s="223" t="str">
        <f>IF(AND($L$5="sixth"),key!CT46,IF(AND($L$5="Seventh"),key!CT146,IF(AND($L$5="eighth"),key!CT246,"")))</f>
        <v/>
      </c>
      <c r="AO114" s="223" t="str">
        <f>IF(AND($L$5="sixth"),key!CU46,IF(AND($L$5="Seventh"),key!CU146,IF(AND($L$5="eighth"),key!CU246,"")))</f>
        <v/>
      </c>
      <c r="AP114" s="223" t="str">
        <f>IF(AND($L$5="sixth"),key!CW46,IF(AND($L$5="Seventh"),key!CW146,IF(AND($L$5="eighth"),key!CW246,"")))</f>
        <v/>
      </c>
      <c r="AQ114" s="223" t="str">
        <f>IF(AND($L$5="sixth"),key!CX46,IF(AND($L$5="Seventh"),key!CX146,IF(AND($L$5="eighth"),key!CX246,"")))</f>
        <v/>
      </c>
      <c r="AR114" s="223" t="str">
        <f>IF(AND($L$5="sixth"),key!CY46,IF(AND($L$5="Seventh"),key!CY146,IF(AND($L$5="eighth"),key!CY246,"")))</f>
        <v/>
      </c>
      <c r="AS114" s="223" t="str">
        <f>IF(AND($L$5="sixth"),key!CZ46,IF(AND($L$5="Seventh"),key!CZ146,IF(AND($L$5="eighth"),key!CZ246,"")))</f>
        <v/>
      </c>
      <c r="AT114" s="224" t="str">
        <f>IF(AND($L$5="sixth"),key!DA46,IF(AND($L$5="Seventh"),key!DA146,IF(AND($L$5="eighth"),key!DA246,"")))</f>
        <v/>
      </c>
      <c r="AU114" s="225">
        <v>66</v>
      </c>
      <c r="AV114" s="226" t="str">
        <f>IF(AND($L$5="sixth"),key!C74,IF(AND($L$5="Seventh"),key!C174,IF(AND($L$5="eighth"),key!C274,"")))</f>
        <v/>
      </c>
      <c r="AW114" s="226" t="str">
        <f>IF(AND($L$5="sixth"),key!D74,IF(AND($L$5="Seventh"),key!D174,IF(AND($L$5="eighth"),key!D274,"")))</f>
        <v/>
      </c>
      <c r="AX114" s="223" t="str">
        <f>IF(AND($L$5="sixth"),key!CC74,IF(AND($L$5="Seventh"),key!CC174,IF(AND($L$5="eighth"),key!CC274,"")))</f>
        <v/>
      </c>
      <c r="AY114" s="223" t="str">
        <f>IF(AND($L$5="sixth"),key!CD74,IF(AND($L$5="Seventh"),key!CD174,IF(AND($L$5="eighth"),key!CD274,"")))</f>
        <v/>
      </c>
      <c r="AZ114" s="223" t="str">
        <f>IF(AND($L$5="sixth"),key!CE74,IF(AND($L$5="Seventh"),key!CE174,IF(AND($L$5="eighth"),key!CE274,"")))</f>
        <v/>
      </c>
      <c r="BA114" s="223" t="str">
        <f>IF(AND($L$5="sixth"),key!CG74,IF(AND($L$5="Seventh"),key!CG174,IF(AND($L$5="eighth"),key!CG274,"")))</f>
        <v/>
      </c>
      <c r="BB114" s="223" t="str">
        <f>IF(AND($L$5="sixth"),key!CH74,IF(AND($L$5="Seventh"),key!CH174,IF(AND($L$5="eighth"),key!CH274,"")))</f>
        <v/>
      </c>
      <c r="BC114" s="223" t="str">
        <f>IF(AND($L$5="sixth"),key!CI74,IF(AND($L$5="Seventh"),key!CI174,IF(AND($L$5="eighth"),key!CI274,"")))</f>
        <v/>
      </c>
      <c r="BD114" s="223" t="str">
        <f>IF(AND($L$5="sixth"),key!CK74,IF(AND($L$5="Seventh"),key!CK174,IF(AND($L$5="eighth"),key!CK274,"")))</f>
        <v/>
      </c>
      <c r="BE114" s="223" t="str">
        <f>IF(AND($L$5="sixth"),key!CL74,IF(AND($L$5="Seventh"),key!CL174,IF(AND($L$5="eighth"),key!CL274,"")))</f>
        <v/>
      </c>
      <c r="BF114" s="223" t="str">
        <f>IF(AND($L$5="sixth"),key!CM74,IF(AND($L$5="Seventh"),key!CM174,IF(AND($L$5="eighth"),key!CM274,"")))</f>
        <v/>
      </c>
      <c r="BG114" s="223" t="str">
        <f>IF(AND($L$5="sixth"),key!CO74,IF(AND($L$5="Seventh"),key!CO174,IF(AND($L$5="eighth"),key!CO274,"")))</f>
        <v/>
      </c>
      <c r="BH114" s="223" t="str">
        <f>IF(AND($L$5="sixth"),key!CP74,IF(AND($L$5="Seventh"),key!CP174,IF(AND($L$5="eighth"),key!CP274,"")))</f>
        <v/>
      </c>
      <c r="BI114" s="223" t="str">
        <f>IF(AND($L$5="sixth"),key!CQ74,IF(AND($L$5="Seventh"),key!CQ174,IF(AND($L$5="eighth"),key!CQ274,"")))</f>
        <v/>
      </c>
      <c r="BJ114" s="223" t="str">
        <f>IF(AND($L$5="sixth"),key!CS74,IF(AND($L$5="Seventh"),key!CS174,IF(AND($L$5="eighth"),key!CS274,"")))</f>
        <v/>
      </c>
      <c r="BK114" s="223" t="str">
        <f>IF(AND($L$5="sixth"),key!CT74,IF(AND($L$5="Seventh"),key!CT174,IF(AND($L$5="eighth"),key!CT274,"")))</f>
        <v/>
      </c>
      <c r="BL114" s="223" t="str">
        <f>IF(AND($L$5="sixth"),key!CU74,IF(AND($L$5="Seventh"),key!CU174,IF(AND($L$5="eighth"),key!CU274,"")))</f>
        <v/>
      </c>
      <c r="BM114" s="223" t="str">
        <f>IF(AND($L$5="sixth"),key!CW74,IF(AND($L$5="Seventh"),key!CW174,IF(AND($L$5="eighth"),key!CW274,"")))</f>
        <v/>
      </c>
      <c r="BN114" s="223" t="str">
        <f>IF(AND($L$5="sixth"),key!CX74,IF(AND($L$5="Seventh"),key!CX174,IF(AND($L$5="eighth"),key!CX274,"")))</f>
        <v/>
      </c>
      <c r="BO114" s="223" t="str">
        <f>IF(AND($L$5="sixth"),key!CY74,IF(AND($L$5="Seventh"),key!CY174,IF(AND($L$5="eighth"),key!CY274,"")))</f>
        <v/>
      </c>
      <c r="BP114" s="223" t="str">
        <f>IF(AND($L$5="sixth"),key!CZ74,IF(AND($L$5="Seventh"),key!CZ174,IF(AND($L$5="eighth"),key!CZ274,"")))</f>
        <v/>
      </c>
      <c r="BQ114" s="224" t="str">
        <f>IF(AND($L$5="sixth"),key!DA74,IF(AND($L$5="Seventh"),key!DA174,IF(AND($L$5="eighth"),key!DA274,"")))</f>
        <v/>
      </c>
    </row>
    <row r="115" spans="1:91" ht="15" customHeight="1">
      <c r="A115" s="221">
        <v>6</v>
      </c>
      <c r="B115" s="98" t="str">
        <f>IF(AND($L$5="sixth"),key!C14,IF(AND($L$5="Seventh"),key!C114,IF(AND($L$5="eighth"),key!C214,"")))</f>
        <v>ujsUnz</v>
      </c>
      <c r="C115" s="98" t="str">
        <f>IF(AND($L$5="sixth"),key!D14,IF(AND($L$5="Seventh"),key!D114,IF(AND($L$5="eighth"),key!D214,"")))</f>
        <v xml:space="preserve"> ';keyky</v>
      </c>
      <c r="D115" s="93" t="str">
        <f>IF(AND($L$5="sixth"),key!CC14,IF(AND($L$5="Seventh"),key!CC114,IF(AND($L$5="eighth"),key!CC214,"")))</f>
        <v>C</v>
      </c>
      <c r="E115" s="93" t="str">
        <f>IF(AND($L$5="sixth"),key!CD14,IF(AND($L$5="Seventh"),key!CD114,IF(AND($L$5="eighth"),key!CD214,"")))</f>
        <v/>
      </c>
      <c r="F115" s="93" t="str">
        <f>IF(AND($L$5="sixth"),key!CE14,IF(AND($L$5="Seventh"),key!CE114,IF(AND($L$5="eighth"),key!CE214,"")))</f>
        <v/>
      </c>
      <c r="G115" s="93" t="str">
        <f>IF(AND($L$5="sixth"),key!CG14,IF(AND($L$5="Seventh"),key!CG114,IF(AND($L$5="eighth"),key!CG214,"")))</f>
        <v/>
      </c>
      <c r="H115" s="93" t="str">
        <f>IF(AND($L$5="sixth"),key!CH14,IF(AND($L$5="Seventh"),key!CH114,IF(AND($L$5="eighth"),key!CH214,"")))</f>
        <v/>
      </c>
      <c r="I115" s="93" t="str">
        <f>IF(AND($L$5="sixth"),key!CI14,IF(AND($L$5="Seventh"),key!CI114,IF(AND($L$5="eighth"),key!CI214,"")))</f>
        <v/>
      </c>
      <c r="J115" s="93" t="str">
        <f>IF(AND($L$5="sixth"),key!CK14,IF(AND($L$5="Seventh"),key!CK114,IF(AND($L$5="eighth"),key!CK214,"")))</f>
        <v/>
      </c>
      <c r="K115" s="93" t="str">
        <f>IF(AND($L$5="sixth"),key!CL14,IF(AND($L$5="Seventh"),key!CL114,IF(AND($L$5="eighth"),key!CL214,"")))</f>
        <v/>
      </c>
      <c r="L115" s="93" t="str">
        <f>IF(AND($L$5="sixth"),key!CM14,IF(AND($L$5="Seventh"),key!CM114,IF(AND($L$5="eighth"),key!CM214,"")))</f>
        <v/>
      </c>
      <c r="M115" s="93" t="str">
        <f>IF(AND($L$5="sixth"),key!CO14,IF(AND($L$5="Seventh"),key!CO114,IF(AND($L$5="eighth"),key!CO214,"")))</f>
        <v/>
      </c>
      <c r="N115" s="93" t="str">
        <f>IF(AND($L$5="sixth"),key!CP14,IF(AND($L$5="Seventh"),key!CP114,IF(AND($L$5="eighth"),key!CP214,"")))</f>
        <v/>
      </c>
      <c r="O115" s="93" t="str">
        <f>IF(AND($L$5="sixth"),key!CQ14,IF(AND($L$5="Seventh"),key!CQ114,IF(AND($L$5="eighth"),key!CQ214,"")))</f>
        <v/>
      </c>
      <c r="P115" s="93" t="str">
        <f>IF(AND($L$5="sixth"),key!CS14,IF(AND($L$5="Seventh"),key!CS114,IF(AND($L$5="eighth"),key!CS214,"")))</f>
        <v/>
      </c>
      <c r="Q115" s="93" t="str">
        <f>IF(AND($L$5="sixth"),key!CT14,IF(AND($L$5="Seventh"),key!CT114,IF(AND($L$5="eighth"),key!CT214,"")))</f>
        <v/>
      </c>
      <c r="R115" s="93" t="str">
        <f>IF(AND($L$5="sixth"),key!CU14,IF(AND($L$5="Seventh"),key!CU114,IF(AND($L$5="eighth"),key!CU214,"")))</f>
        <v/>
      </c>
      <c r="S115" s="93" t="str">
        <f>IF(AND($L$5="sixth"),key!CW14,IF(AND($L$5="Seventh"),key!CW114,IF(AND($L$5="eighth"),key!CW214,"")))</f>
        <v/>
      </c>
      <c r="T115" s="93">
        <f>IF(AND($L$5="sixth"),key!CX14,IF(AND($L$5="Seventh"),key!CX114,IF(AND($L$5="eighth"),key!CX214,"")))</f>
        <v>0</v>
      </c>
      <c r="U115" s="93">
        <f>IF(AND($L$5="sixth"),key!CY14,IF(AND($L$5="Seventh"),key!CY114,IF(AND($L$5="eighth"),key!CY214,"")))</f>
        <v>0</v>
      </c>
      <c r="V115" s="93">
        <f>IF(AND($L$5="sixth"),key!CZ14,IF(AND($L$5="Seventh"),key!CZ114,IF(AND($L$5="eighth"),key!CZ214,"")))</f>
        <v>0</v>
      </c>
      <c r="W115" s="231" t="str">
        <f>IF(AND($L$5="sixth"),key!DA14,IF(AND($L$5="Seventh"),key!DA114,IF(AND($L$5="eighth"),key!DA214,"")))</f>
        <v/>
      </c>
      <c r="X115" s="221">
        <v>39</v>
      </c>
      <c r="Y115" s="222" t="str">
        <f>IF(AND($L$5="sixth"),key!C47,IF(AND($L$5="Seventh"),key!C147,IF(AND($L$5="eighth"),key!C247,"")))</f>
        <v/>
      </c>
      <c r="Z115" s="222" t="str">
        <f>IF(AND($L$5="sixth"),key!D47,IF(AND($L$5="Seventh"),key!D147,IF(AND($L$5="eighth"),key!D247,"")))</f>
        <v/>
      </c>
      <c r="AA115" s="223" t="str">
        <f>IF(AND($L$5="sixth"),key!CC47,IF(AND($L$5="Seventh"),key!CC147,IF(AND($L$5="eighth"),key!CC247,"")))</f>
        <v/>
      </c>
      <c r="AB115" s="223" t="str">
        <f>IF(AND($L$5="sixth"),key!CD47,IF(AND($L$5="Seventh"),key!CD147,IF(AND($L$5="eighth"),key!CD247,"")))</f>
        <v/>
      </c>
      <c r="AC115" s="223" t="str">
        <f>IF(AND($L$5="sixth"),key!CE47,IF(AND($L$5="Seventh"),key!CE147,IF(AND($L$5="eighth"),key!CE247,"")))</f>
        <v/>
      </c>
      <c r="AD115" s="223" t="str">
        <f>IF(AND($L$5="sixth"),key!CG47,IF(AND($L$5="Seventh"),key!CG147,IF(AND($L$5="eighth"),key!CG247,"")))</f>
        <v/>
      </c>
      <c r="AE115" s="223" t="str">
        <f>IF(AND($L$5="sixth"),key!CH47,IF(AND($L$5="Seventh"),key!CH147,IF(AND($L$5="eighth"),key!CH247,"")))</f>
        <v/>
      </c>
      <c r="AF115" s="223" t="str">
        <f>IF(AND($L$5="sixth"),key!CI47,IF(AND($L$5="Seventh"),key!CI147,IF(AND($L$5="eighth"),key!CI247,"")))</f>
        <v/>
      </c>
      <c r="AG115" s="223" t="str">
        <f>IF(AND($L$5="sixth"),key!CK47,IF(AND($L$5="Seventh"),key!CK147,IF(AND($L$5="eighth"),key!CK247,"")))</f>
        <v/>
      </c>
      <c r="AH115" s="223" t="str">
        <f>IF(AND($L$5="sixth"),key!CL47,IF(AND($L$5="Seventh"),key!CL147,IF(AND($L$5="eighth"),key!CL247,"")))</f>
        <v/>
      </c>
      <c r="AI115" s="223" t="str">
        <f>IF(AND($L$5="sixth"),key!CM47,IF(AND($L$5="Seventh"),key!CM147,IF(AND($L$5="eighth"),key!CM247,"")))</f>
        <v/>
      </c>
      <c r="AJ115" s="223" t="str">
        <f>IF(AND($L$5="sixth"),key!CO47,IF(AND($L$5="Seventh"),key!CO147,IF(AND($L$5="eighth"),key!CO247,"")))</f>
        <v/>
      </c>
      <c r="AK115" s="223" t="str">
        <f>IF(AND($L$5="sixth"),key!CP47,IF(AND($L$5="Seventh"),key!CP147,IF(AND($L$5="eighth"),key!CP247,"")))</f>
        <v/>
      </c>
      <c r="AL115" s="223" t="str">
        <f>IF(AND($L$5="sixth"),key!CQ47,IF(AND($L$5="Seventh"),key!CQ147,IF(AND($L$5="eighth"),key!CQ247,"")))</f>
        <v/>
      </c>
      <c r="AM115" s="223" t="str">
        <f>IF(AND($L$5="sixth"),key!CS47,IF(AND($L$5="Seventh"),key!CS147,IF(AND($L$5="eighth"),key!CS247,"")))</f>
        <v/>
      </c>
      <c r="AN115" s="223" t="str">
        <f>IF(AND($L$5="sixth"),key!CT47,IF(AND($L$5="Seventh"),key!CT147,IF(AND($L$5="eighth"),key!CT247,"")))</f>
        <v/>
      </c>
      <c r="AO115" s="223" t="str">
        <f>IF(AND($L$5="sixth"),key!CU47,IF(AND($L$5="Seventh"),key!CU147,IF(AND($L$5="eighth"),key!CU247,"")))</f>
        <v/>
      </c>
      <c r="AP115" s="223" t="str">
        <f>IF(AND($L$5="sixth"),key!CW47,IF(AND($L$5="Seventh"),key!CW147,IF(AND($L$5="eighth"),key!CW247,"")))</f>
        <v/>
      </c>
      <c r="AQ115" s="223" t="str">
        <f>IF(AND($L$5="sixth"),key!CX47,IF(AND($L$5="Seventh"),key!CX147,IF(AND($L$5="eighth"),key!CX247,"")))</f>
        <v/>
      </c>
      <c r="AR115" s="223" t="str">
        <f>IF(AND($L$5="sixth"),key!CY47,IF(AND($L$5="Seventh"),key!CY147,IF(AND($L$5="eighth"),key!CY247,"")))</f>
        <v/>
      </c>
      <c r="AS115" s="223" t="str">
        <f>IF(AND($L$5="sixth"),key!CZ47,IF(AND($L$5="Seventh"),key!CZ147,IF(AND($L$5="eighth"),key!CZ247,"")))</f>
        <v/>
      </c>
      <c r="AT115" s="224" t="str">
        <f>IF(AND($L$5="sixth"),key!DA47,IF(AND($L$5="Seventh"),key!DA147,IF(AND($L$5="eighth"),key!DA247,"")))</f>
        <v/>
      </c>
      <c r="AU115" s="225">
        <v>67</v>
      </c>
      <c r="AV115" s="226" t="str">
        <f>IF(AND($L$5="sixth"),key!C75,IF(AND($L$5="Seventh"),key!C175,IF(AND($L$5="eighth"),key!C275,"")))</f>
        <v/>
      </c>
      <c r="AW115" s="226" t="str">
        <f>IF(AND($L$5="sixth"),key!D75,IF(AND($L$5="Seventh"),key!D175,IF(AND($L$5="eighth"),key!D275,"")))</f>
        <v/>
      </c>
      <c r="AX115" s="223" t="str">
        <f>IF(AND($L$5="sixth"),key!CC75,IF(AND($L$5="Seventh"),key!CC175,IF(AND($L$5="eighth"),key!CC275,"")))</f>
        <v/>
      </c>
      <c r="AY115" s="223" t="str">
        <f>IF(AND($L$5="sixth"),key!CD75,IF(AND($L$5="Seventh"),key!CD175,IF(AND($L$5="eighth"),key!CD275,"")))</f>
        <v/>
      </c>
      <c r="AZ115" s="223" t="str">
        <f>IF(AND($L$5="sixth"),key!CE75,IF(AND($L$5="Seventh"),key!CE175,IF(AND($L$5="eighth"),key!CE275,"")))</f>
        <v/>
      </c>
      <c r="BA115" s="223" t="str">
        <f>IF(AND($L$5="sixth"),key!CG75,IF(AND($L$5="Seventh"),key!CG175,IF(AND($L$5="eighth"),key!CG275,"")))</f>
        <v/>
      </c>
      <c r="BB115" s="223" t="str">
        <f>IF(AND($L$5="sixth"),key!CH75,IF(AND($L$5="Seventh"),key!CH175,IF(AND($L$5="eighth"),key!CH275,"")))</f>
        <v/>
      </c>
      <c r="BC115" s="223" t="str">
        <f>IF(AND($L$5="sixth"),key!CI75,IF(AND($L$5="Seventh"),key!CI175,IF(AND($L$5="eighth"),key!CI275,"")))</f>
        <v/>
      </c>
      <c r="BD115" s="223" t="str">
        <f>IF(AND($L$5="sixth"),key!CK75,IF(AND($L$5="Seventh"),key!CK175,IF(AND($L$5="eighth"),key!CK275,"")))</f>
        <v/>
      </c>
      <c r="BE115" s="223" t="str">
        <f>IF(AND($L$5="sixth"),key!CL75,IF(AND($L$5="Seventh"),key!CL175,IF(AND($L$5="eighth"),key!CL275,"")))</f>
        <v/>
      </c>
      <c r="BF115" s="223" t="str">
        <f>IF(AND($L$5="sixth"),key!CM75,IF(AND($L$5="Seventh"),key!CM175,IF(AND($L$5="eighth"),key!CM275,"")))</f>
        <v/>
      </c>
      <c r="BG115" s="223" t="str">
        <f>IF(AND($L$5="sixth"),key!CO75,IF(AND($L$5="Seventh"),key!CO175,IF(AND($L$5="eighth"),key!CO275,"")))</f>
        <v/>
      </c>
      <c r="BH115" s="223" t="str">
        <f>IF(AND($L$5="sixth"),key!CP75,IF(AND($L$5="Seventh"),key!CP175,IF(AND($L$5="eighth"),key!CP275,"")))</f>
        <v/>
      </c>
      <c r="BI115" s="223" t="str">
        <f>IF(AND($L$5="sixth"),key!CQ75,IF(AND($L$5="Seventh"),key!CQ175,IF(AND($L$5="eighth"),key!CQ275,"")))</f>
        <v/>
      </c>
      <c r="BJ115" s="223" t="str">
        <f>IF(AND($L$5="sixth"),key!CS75,IF(AND($L$5="Seventh"),key!CS175,IF(AND($L$5="eighth"),key!CS275,"")))</f>
        <v/>
      </c>
      <c r="BK115" s="223" t="str">
        <f>IF(AND($L$5="sixth"),key!CT75,IF(AND($L$5="Seventh"),key!CT175,IF(AND($L$5="eighth"),key!CT275,"")))</f>
        <v/>
      </c>
      <c r="BL115" s="223" t="str">
        <f>IF(AND($L$5="sixth"),key!CU75,IF(AND($L$5="Seventh"),key!CU175,IF(AND($L$5="eighth"),key!CU275,"")))</f>
        <v/>
      </c>
      <c r="BM115" s="223" t="str">
        <f>IF(AND($L$5="sixth"),key!CW75,IF(AND($L$5="Seventh"),key!CW175,IF(AND($L$5="eighth"),key!CW275,"")))</f>
        <v/>
      </c>
      <c r="BN115" s="223" t="str">
        <f>IF(AND($L$5="sixth"),key!CX75,IF(AND($L$5="Seventh"),key!CX175,IF(AND($L$5="eighth"),key!CX275,"")))</f>
        <v/>
      </c>
      <c r="BO115" s="223" t="str">
        <f>IF(AND($L$5="sixth"),key!CY75,IF(AND($L$5="Seventh"),key!CY175,IF(AND($L$5="eighth"),key!CY275,"")))</f>
        <v/>
      </c>
      <c r="BP115" s="223" t="str">
        <f>IF(AND($L$5="sixth"),key!CZ75,IF(AND($L$5="Seventh"),key!CZ175,IF(AND($L$5="eighth"),key!CZ275,"")))</f>
        <v/>
      </c>
      <c r="BQ115" s="224" t="str">
        <f>IF(AND($L$5="sixth"),key!DA75,IF(AND($L$5="Seventh"),key!DA175,IF(AND($L$5="eighth"),key!DA275,"")))</f>
        <v/>
      </c>
    </row>
    <row r="116" spans="1:91" ht="15" customHeight="1">
      <c r="A116" s="221">
        <v>7</v>
      </c>
      <c r="B116" s="98" t="str">
        <f>IF(AND($L$5="sixth"),key!C15,IF(AND($L$5="Seventh"),key!C115,IF(AND($L$5="eighth"),key!C215,"")))</f>
        <v>iz/kku</v>
      </c>
      <c r="C116" s="98" t="str">
        <f>IF(AND($L$5="sixth"),key!D15,IF(AND($L$5="Seventh"),key!D115,IF(AND($L$5="eighth"),key!D215,"")))</f>
        <v>lksguyky</v>
      </c>
      <c r="D116" s="93" t="str">
        <f>IF(AND($L$5="sixth"),key!CC15,IF(AND($L$5="Seventh"),key!CC115,IF(AND($L$5="eighth"),key!CC215,"")))</f>
        <v>B</v>
      </c>
      <c r="E116" s="93">
        <f>IF(AND($L$5="sixth"),key!CD15,IF(AND($L$5="Seventh"),key!CD115,IF(AND($L$5="eighth"),key!CD215,"")))</f>
        <v>7</v>
      </c>
      <c r="F116" s="93" t="str">
        <f>IF(AND($L$5="sixth"),key!CE15,IF(AND($L$5="Seventh"),key!CE115,IF(AND($L$5="eighth"),key!CE215,"")))</f>
        <v/>
      </c>
      <c r="G116" s="93" t="str">
        <f>IF(AND($L$5="sixth"),key!CG15,IF(AND($L$5="Seventh"),key!CG115,IF(AND($L$5="eighth"),key!CG215,"")))</f>
        <v>B</v>
      </c>
      <c r="H116" s="93">
        <f>IF(AND($L$5="sixth"),key!CH15,IF(AND($L$5="Seventh"),key!CH115,IF(AND($L$5="eighth"),key!CH215,"")))</f>
        <v>8</v>
      </c>
      <c r="I116" s="93" t="str">
        <f>IF(AND($L$5="sixth"),key!CI15,IF(AND($L$5="Seventh"),key!CI115,IF(AND($L$5="eighth"),key!CI215,"")))</f>
        <v/>
      </c>
      <c r="J116" s="93" t="str">
        <f>IF(AND($L$5="sixth"),key!CK15,IF(AND($L$5="Seventh"),key!CK115,IF(AND($L$5="eighth"),key!CK215,"")))</f>
        <v>A</v>
      </c>
      <c r="K116" s="93">
        <f>IF(AND($L$5="sixth"),key!CL15,IF(AND($L$5="Seventh"),key!CL115,IF(AND($L$5="eighth"),key!CL215,"")))</f>
        <v>37</v>
      </c>
      <c r="L116" s="93" t="str">
        <f>IF(AND($L$5="sixth"),key!CM15,IF(AND($L$5="Seventh"),key!CM115,IF(AND($L$5="eighth"),key!CM215,"")))</f>
        <v/>
      </c>
      <c r="M116" s="93" t="str">
        <f>IF(AND($L$5="sixth"),key!CO15,IF(AND($L$5="Seventh"),key!CO115,IF(AND($L$5="eighth"),key!CO215,"")))</f>
        <v>C</v>
      </c>
      <c r="N116" s="93">
        <f>IF(AND($L$5="sixth"),key!CP15,IF(AND($L$5="Seventh"),key!CP115,IF(AND($L$5="eighth"),key!CP215,"")))</f>
        <v>7</v>
      </c>
      <c r="O116" s="93" t="str">
        <f>IF(AND($L$5="sixth"),key!CQ15,IF(AND($L$5="Seventh"),key!CQ115,IF(AND($L$5="eighth"),key!CQ215,"")))</f>
        <v/>
      </c>
      <c r="P116" s="93" t="str">
        <f>IF(AND($L$5="sixth"),key!CS15,IF(AND($L$5="Seventh"),key!CS115,IF(AND($L$5="eighth"),key!CS215,"")))</f>
        <v>B</v>
      </c>
      <c r="Q116" s="93">
        <f>IF(AND($L$5="sixth"),key!CT15,IF(AND($L$5="Seventh"),key!CT115,IF(AND($L$5="eighth"),key!CT215,"")))</f>
        <v>67</v>
      </c>
      <c r="R116" s="93" t="str">
        <f>IF(AND($L$5="sixth"),key!CU15,IF(AND($L$5="Seventh"),key!CU115,IF(AND($L$5="eighth"),key!CU215,"")))</f>
        <v/>
      </c>
      <c r="S116" s="93" t="str">
        <f>IF(AND($L$5="sixth"),key!CW15,IF(AND($L$5="Seventh"),key!CW115,IF(AND($L$5="eighth"),key!CW215,"")))</f>
        <v>B</v>
      </c>
      <c r="T116" s="93">
        <f>IF(AND($L$5="sixth"),key!CX15,IF(AND($L$5="Seventh"),key!CX115,IF(AND($L$5="eighth"),key!CX215,"")))</f>
        <v>126</v>
      </c>
      <c r="U116" s="93">
        <f>IF(AND($L$5="sixth"),key!CY15,IF(AND($L$5="Seventh"),key!CY115,IF(AND($L$5="eighth"),key!CY215,"")))</f>
        <v>0</v>
      </c>
      <c r="V116" s="93">
        <f>IF(AND($L$5="sixth"),key!CZ15,IF(AND($L$5="Seventh"),key!CZ115,IF(AND($L$5="eighth"),key!CZ215,"")))</f>
        <v>126</v>
      </c>
      <c r="W116" s="231" t="str">
        <f>IF(AND($L$5="sixth"),key!DA15,IF(AND($L$5="Seventh"),key!DA115,IF(AND($L$5="eighth"),key!DA215,"")))</f>
        <v>B</v>
      </c>
      <c r="X116" s="221">
        <v>40</v>
      </c>
      <c r="Y116" s="222" t="str">
        <f>IF(AND($L$5="sixth"),key!C48,IF(AND($L$5="Seventh"),key!C148,IF(AND($L$5="eighth"),key!C248,"")))</f>
        <v/>
      </c>
      <c r="Z116" s="222" t="str">
        <f>IF(AND($L$5="sixth"),key!D48,IF(AND($L$5="Seventh"),key!D148,IF(AND($L$5="eighth"),key!D248,"")))</f>
        <v/>
      </c>
      <c r="AA116" s="223" t="str">
        <f>IF(AND($L$5="sixth"),key!CC48,IF(AND($L$5="Seventh"),key!CC148,IF(AND($L$5="eighth"),key!CC248,"")))</f>
        <v/>
      </c>
      <c r="AB116" s="223" t="str">
        <f>IF(AND($L$5="sixth"),key!CD48,IF(AND($L$5="Seventh"),key!CD148,IF(AND($L$5="eighth"),key!CD248,"")))</f>
        <v/>
      </c>
      <c r="AC116" s="223" t="str">
        <f>IF(AND($L$5="sixth"),key!CE48,IF(AND($L$5="Seventh"),key!CE148,IF(AND($L$5="eighth"),key!CE248,"")))</f>
        <v/>
      </c>
      <c r="AD116" s="223" t="str">
        <f>IF(AND($L$5="sixth"),key!CG48,IF(AND($L$5="Seventh"),key!CG148,IF(AND($L$5="eighth"),key!CG248,"")))</f>
        <v/>
      </c>
      <c r="AE116" s="223" t="str">
        <f>IF(AND($L$5="sixth"),key!CH48,IF(AND($L$5="Seventh"),key!CH148,IF(AND($L$5="eighth"),key!CH248,"")))</f>
        <v/>
      </c>
      <c r="AF116" s="223" t="str">
        <f>IF(AND($L$5="sixth"),key!CI48,IF(AND($L$5="Seventh"),key!CI148,IF(AND($L$5="eighth"),key!CI248,"")))</f>
        <v/>
      </c>
      <c r="AG116" s="223" t="str">
        <f>IF(AND($L$5="sixth"),key!CK48,IF(AND($L$5="Seventh"),key!CK148,IF(AND($L$5="eighth"),key!CK248,"")))</f>
        <v/>
      </c>
      <c r="AH116" s="223" t="str">
        <f>IF(AND($L$5="sixth"),key!CL48,IF(AND($L$5="Seventh"),key!CL148,IF(AND($L$5="eighth"),key!CL248,"")))</f>
        <v/>
      </c>
      <c r="AI116" s="223" t="str">
        <f>IF(AND($L$5="sixth"),key!CM48,IF(AND($L$5="Seventh"),key!CM148,IF(AND($L$5="eighth"),key!CM248,"")))</f>
        <v/>
      </c>
      <c r="AJ116" s="223" t="str">
        <f>IF(AND($L$5="sixth"),key!CO48,IF(AND($L$5="Seventh"),key!CO148,IF(AND($L$5="eighth"),key!CO248,"")))</f>
        <v/>
      </c>
      <c r="AK116" s="223" t="str">
        <f>IF(AND($L$5="sixth"),key!CP48,IF(AND($L$5="Seventh"),key!CP148,IF(AND($L$5="eighth"),key!CP248,"")))</f>
        <v/>
      </c>
      <c r="AL116" s="223" t="str">
        <f>IF(AND($L$5="sixth"),key!CQ48,IF(AND($L$5="Seventh"),key!CQ148,IF(AND($L$5="eighth"),key!CQ248,"")))</f>
        <v/>
      </c>
      <c r="AM116" s="223" t="str">
        <f>IF(AND($L$5="sixth"),key!CS48,IF(AND($L$5="Seventh"),key!CS148,IF(AND($L$5="eighth"),key!CS248,"")))</f>
        <v/>
      </c>
      <c r="AN116" s="223" t="str">
        <f>IF(AND($L$5="sixth"),key!CT48,IF(AND($L$5="Seventh"),key!CT148,IF(AND($L$5="eighth"),key!CT248,"")))</f>
        <v/>
      </c>
      <c r="AO116" s="223" t="str">
        <f>IF(AND($L$5="sixth"),key!CU48,IF(AND($L$5="Seventh"),key!CU148,IF(AND($L$5="eighth"),key!CU248,"")))</f>
        <v/>
      </c>
      <c r="AP116" s="223" t="str">
        <f>IF(AND($L$5="sixth"),key!CW48,IF(AND($L$5="Seventh"),key!CW148,IF(AND($L$5="eighth"),key!CW248,"")))</f>
        <v/>
      </c>
      <c r="AQ116" s="223" t="str">
        <f>IF(AND($L$5="sixth"),key!CX48,IF(AND($L$5="Seventh"),key!CX148,IF(AND($L$5="eighth"),key!CX248,"")))</f>
        <v/>
      </c>
      <c r="AR116" s="223" t="str">
        <f>IF(AND($L$5="sixth"),key!CY48,IF(AND($L$5="Seventh"),key!CY148,IF(AND($L$5="eighth"),key!CY248,"")))</f>
        <v/>
      </c>
      <c r="AS116" s="223" t="str">
        <f>IF(AND($L$5="sixth"),key!CZ48,IF(AND($L$5="Seventh"),key!CZ148,IF(AND($L$5="eighth"),key!CZ248,"")))</f>
        <v/>
      </c>
      <c r="AT116" s="224" t="str">
        <f>IF(AND($L$5="sixth"),key!DA48,IF(AND($L$5="Seventh"),key!DA148,IF(AND($L$5="eighth"),key!DA248,"")))</f>
        <v/>
      </c>
      <c r="AU116" s="225">
        <v>68</v>
      </c>
      <c r="AV116" s="226" t="str">
        <f>IF(AND($L$5="sixth"),key!C76,IF(AND($L$5="Seventh"),key!C176,IF(AND($L$5="eighth"),key!C276,"")))</f>
        <v/>
      </c>
      <c r="AW116" s="226" t="str">
        <f>IF(AND($L$5="sixth"),key!D76,IF(AND($L$5="Seventh"),key!D176,IF(AND($L$5="eighth"),key!D276,"")))</f>
        <v/>
      </c>
      <c r="AX116" s="223" t="str">
        <f>IF(AND($L$5="sixth"),key!CC76,IF(AND($L$5="Seventh"),key!CC176,IF(AND($L$5="eighth"),key!CC276,"")))</f>
        <v/>
      </c>
      <c r="AY116" s="223" t="str">
        <f>IF(AND($L$5="sixth"),key!CD76,IF(AND($L$5="Seventh"),key!CD176,IF(AND($L$5="eighth"),key!CD276,"")))</f>
        <v/>
      </c>
      <c r="AZ116" s="223" t="str">
        <f>IF(AND($L$5="sixth"),key!CE76,IF(AND($L$5="Seventh"),key!CE176,IF(AND($L$5="eighth"),key!CE276,"")))</f>
        <v/>
      </c>
      <c r="BA116" s="223" t="str">
        <f>IF(AND($L$5="sixth"),key!CG76,IF(AND($L$5="Seventh"),key!CG176,IF(AND($L$5="eighth"),key!CG276,"")))</f>
        <v/>
      </c>
      <c r="BB116" s="223" t="str">
        <f>IF(AND($L$5="sixth"),key!CH76,IF(AND($L$5="Seventh"),key!CH176,IF(AND($L$5="eighth"),key!CH276,"")))</f>
        <v/>
      </c>
      <c r="BC116" s="223" t="str">
        <f>IF(AND($L$5="sixth"),key!CI76,IF(AND($L$5="Seventh"),key!CI176,IF(AND($L$5="eighth"),key!CI276,"")))</f>
        <v/>
      </c>
      <c r="BD116" s="223" t="str">
        <f>IF(AND($L$5="sixth"),key!CK76,IF(AND($L$5="Seventh"),key!CK176,IF(AND($L$5="eighth"),key!CK276,"")))</f>
        <v/>
      </c>
      <c r="BE116" s="223" t="str">
        <f>IF(AND($L$5="sixth"),key!CL76,IF(AND($L$5="Seventh"),key!CL176,IF(AND($L$5="eighth"),key!CL276,"")))</f>
        <v/>
      </c>
      <c r="BF116" s="223" t="str">
        <f>IF(AND($L$5="sixth"),key!CM76,IF(AND($L$5="Seventh"),key!CM176,IF(AND($L$5="eighth"),key!CM276,"")))</f>
        <v/>
      </c>
      <c r="BG116" s="223" t="str">
        <f>IF(AND($L$5="sixth"),key!CO76,IF(AND($L$5="Seventh"),key!CO176,IF(AND($L$5="eighth"),key!CO276,"")))</f>
        <v/>
      </c>
      <c r="BH116" s="223" t="str">
        <f>IF(AND($L$5="sixth"),key!CP76,IF(AND($L$5="Seventh"),key!CP176,IF(AND($L$5="eighth"),key!CP276,"")))</f>
        <v/>
      </c>
      <c r="BI116" s="223" t="str">
        <f>IF(AND($L$5="sixth"),key!CQ76,IF(AND($L$5="Seventh"),key!CQ176,IF(AND($L$5="eighth"),key!CQ276,"")))</f>
        <v/>
      </c>
      <c r="BJ116" s="223" t="str">
        <f>IF(AND($L$5="sixth"),key!CS76,IF(AND($L$5="Seventh"),key!CS176,IF(AND($L$5="eighth"),key!CS276,"")))</f>
        <v/>
      </c>
      <c r="BK116" s="223" t="str">
        <f>IF(AND($L$5="sixth"),key!CT76,IF(AND($L$5="Seventh"),key!CT176,IF(AND($L$5="eighth"),key!CT276,"")))</f>
        <v/>
      </c>
      <c r="BL116" s="223" t="str">
        <f>IF(AND($L$5="sixth"),key!CU76,IF(AND($L$5="Seventh"),key!CU176,IF(AND($L$5="eighth"),key!CU276,"")))</f>
        <v/>
      </c>
      <c r="BM116" s="223" t="str">
        <f>IF(AND($L$5="sixth"),key!CW76,IF(AND($L$5="Seventh"),key!CW176,IF(AND($L$5="eighth"),key!CW276,"")))</f>
        <v/>
      </c>
      <c r="BN116" s="223" t="str">
        <f>IF(AND($L$5="sixth"),key!CX76,IF(AND($L$5="Seventh"),key!CX176,IF(AND($L$5="eighth"),key!CX276,"")))</f>
        <v/>
      </c>
      <c r="BO116" s="223" t="str">
        <f>IF(AND($L$5="sixth"),key!CY76,IF(AND($L$5="Seventh"),key!CY176,IF(AND($L$5="eighth"),key!CY276,"")))</f>
        <v/>
      </c>
      <c r="BP116" s="223" t="str">
        <f>IF(AND($L$5="sixth"),key!CZ76,IF(AND($L$5="Seventh"),key!CZ176,IF(AND($L$5="eighth"),key!CZ276,"")))</f>
        <v/>
      </c>
      <c r="BQ116" s="224" t="str">
        <f>IF(AND($L$5="sixth"),key!DA76,IF(AND($L$5="Seventh"),key!DA176,IF(AND($L$5="eighth"),key!DA276,"")))</f>
        <v/>
      </c>
    </row>
    <row r="117" spans="1:91" ht="15" customHeight="1">
      <c r="A117" s="221">
        <v>8</v>
      </c>
      <c r="B117" s="98" t="str">
        <f>IF(AND($L$5="sixth"),key!C16,IF(AND($L$5="Seventh"),key!C116,IF(AND($L$5="eighth"),key!C216,"")))</f>
        <v>jktsUnz pkS/kjh</v>
      </c>
      <c r="C117" s="98" t="str">
        <f>IF(AND($L$5="sixth"),key!D16,IF(AND($L$5="Seventh"),key!D116,IF(AND($L$5="eighth"),key!D216,"")))</f>
        <v>x.ks'kjke</v>
      </c>
      <c r="D117" s="93" t="str">
        <f>IF(AND($L$5="sixth"),key!CC16,IF(AND($L$5="Seventh"),key!CC116,IF(AND($L$5="eighth"),key!CC216,"")))</f>
        <v>B</v>
      </c>
      <c r="E117" s="93">
        <f>IF(AND($L$5="sixth"),key!CD16,IF(AND($L$5="Seventh"),key!CD116,IF(AND($L$5="eighth"),key!CD216,"")))</f>
        <v>9</v>
      </c>
      <c r="F117" s="93" t="str">
        <f>IF(AND($L$5="sixth"),key!CE16,IF(AND($L$5="Seventh"),key!CE116,IF(AND($L$5="eighth"),key!CE216,"")))</f>
        <v/>
      </c>
      <c r="G117" s="93" t="str">
        <f>IF(AND($L$5="sixth"),key!CG16,IF(AND($L$5="Seventh"),key!CG116,IF(AND($L$5="eighth"),key!CG216,"")))</f>
        <v>A</v>
      </c>
      <c r="H117" s="93">
        <f>IF(AND($L$5="sixth"),key!CH16,IF(AND($L$5="Seventh"),key!CH116,IF(AND($L$5="eighth"),key!CH216,"")))</f>
        <v>7</v>
      </c>
      <c r="I117" s="93" t="str">
        <f>IF(AND($L$5="sixth"),key!CI16,IF(AND($L$5="Seventh"),key!CI116,IF(AND($L$5="eighth"),key!CI216,"")))</f>
        <v/>
      </c>
      <c r="J117" s="93" t="str">
        <f>IF(AND($L$5="sixth"),key!CK16,IF(AND($L$5="Seventh"),key!CK116,IF(AND($L$5="eighth"),key!CK216,"")))</f>
        <v>B</v>
      </c>
      <c r="K117" s="93">
        <f>IF(AND($L$5="sixth"),key!CL16,IF(AND($L$5="Seventh"),key!CL116,IF(AND($L$5="eighth"),key!CL216,"")))</f>
        <v>44</v>
      </c>
      <c r="L117" s="93" t="str">
        <f>IF(AND($L$5="sixth"),key!CM16,IF(AND($L$5="Seventh"),key!CM116,IF(AND($L$5="eighth"),key!CM216,"")))</f>
        <v/>
      </c>
      <c r="M117" s="93" t="str">
        <f>IF(AND($L$5="sixth"),key!CO16,IF(AND($L$5="Seventh"),key!CO116,IF(AND($L$5="eighth"),key!CO216,"")))</f>
        <v>B</v>
      </c>
      <c r="N117" s="93">
        <f>IF(AND($L$5="sixth"),key!CP16,IF(AND($L$5="Seventh"),key!CP116,IF(AND($L$5="eighth"),key!CP216,"")))</f>
        <v>7</v>
      </c>
      <c r="O117" s="93" t="str">
        <f>IF(AND($L$5="sixth"),key!CQ16,IF(AND($L$5="Seventh"),key!CQ116,IF(AND($L$5="eighth"),key!CQ216,"")))</f>
        <v/>
      </c>
      <c r="P117" s="93" t="str">
        <f>IF(AND($L$5="sixth"),key!CS16,IF(AND($L$5="Seventh"),key!CS116,IF(AND($L$5="eighth"),key!CS216,"")))</f>
        <v>B</v>
      </c>
      <c r="Q117" s="93">
        <f>IF(AND($L$5="sixth"),key!CT16,IF(AND($L$5="Seventh"),key!CT116,IF(AND($L$5="eighth"),key!CT216,"")))</f>
        <v>65</v>
      </c>
      <c r="R117" s="93" t="str">
        <f>IF(AND($L$5="sixth"),key!CU16,IF(AND($L$5="Seventh"),key!CU116,IF(AND($L$5="eighth"),key!CU216,"")))</f>
        <v/>
      </c>
      <c r="S117" s="93" t="str">
        <f>IF(AND($L$5="sixth"),key!CW16,IF(AND($L$5="Seventh"),key!CW116,IF(AND($L$5="eighth"),key!CW216,"")))</f>
        <v>B</v>
      </c>
      <c r="T117" s="93">
        <f>IF(AND($L$5="sixth"),key!CX16,IF(AND($L$5="Seventh"),key!CX116,IF(AND($L$5="eighth"),key!CX216,"")))</f>
        <v>132</v>
      </c>
      <c r="U117" s="93">
        <f>IF(AND($L$5="sixth"),key!CY16,IF(AND($L$5="Seventh"),key!CY116,IF(AND($L$5="eighth"),key!CY216,"")))</f>
        <v>0</v>
      </c>
      <c r="V117" s="93">
        <f>IF(AND($L$5="sixth"),key!CZ16,IF(AND($L$5="Seventh"),key!CZ116,IF(AND($L$5="eighth"),key!CZ216,"")))</f>
        <v>132</v>
      </c>
      <c r="W117" s="231" t="str">
        <f>IF(AND($L$5="sixth"),key!DA16,IF(AND($L$5="Seventh"),key!DA116,IF(AND($L$5="eighth"),key!DA216,"")))</f>
        <v>B</v>
      </c>
      <c r="X117" s="221">
        <v>41</v>
      </c>
      <c r="Y117" s="222" t="str">
        <f>IF(AND($L$5="sixth"),key!C49,IF(AND($L$5="Seventh"),key!C149,IF(AND($L$5="eighth"),key!C249,"")))</f>
        <v/>
      </c>
      <c r="Z117" s="222" t="str">
        <f>IF(AND($L$5="sixth"),key!D49,IF(AND($L$5="Seventh"),key!D149,IF(AND($L$5="eighth"),key!D249,"")))</f>
        <v/>
      </c>
      <c r="AA117" s="223" t="str">
        <f>IF(AND($L$5="sixth"),key!CC49,IF(AND($L$5="Seventh"),key!CC149,IF(AND($L$5="eighth"),key!CC249,"")))</f>
        <v/>
      </c>
      <c r="AB117" s="223" t="str">
        <f>IF(AND($L$5="sixth"),key!CD49,IF(AND($L$5="Seventh"),key!CD149,IF(AND($L$5="eighth"),key!CD249,"")))</f>
        <v/>
      </c>
      <c r="AC117" s="223" t="str">
        <f>IF(AND($L$5="sixth"),key!CE49,IF(AND($L$5="Seventh"),key!CE149,IF(AND($L$5="eighth"),key!CE249,"")))</f>
        <v/>
      </c>
      <c r="AD117" s="223" t="str">
        <f>IF(AND($L$5="sixth"),key!CG49,IF(AND($L$5="Seventh"),key!CG149,IF(AND($L$5="eighth"),key!CG249,"")))</f>
        <v/>
      </c>
      <c r="AE117" s="223" t="str">
        <f>IF(AND($L$5="sixth"),key!CH49,IF(AND($L$5="Seventh"),key!CH149,IF(AND($L$5="eighth"),key!CH249,"")))</f>
        <v/>
      </c>
      <c r="AF117" s="223" t="str">
        <f>IF(AND($L$5="sixth"),key!CI49,IF(AND($L$5="Seventh"),key!CI149,IF(AND($L$5="eighth"),key!CI249,"")))</f>
        <v/>
      </c>
      <c r="AG117" s="223" t="str">
        <f>IF(AND($L$5="sixth"),key!CK49,IF(AND($L$5="Seventh"),key!CK149,IF(AND($L$5="eighth"),key!CK249,"")))</f>
        <v/>
      </c>
      <c r="AH117" s="223" t="str">
        <f>IF(AND($L$5="sixth"),key!CL49,IF(AND($L$5="Seventh"),key!CL149,IF(AND($L$5="eighth"),key!CL249,"")))</f>
        <v/>
      </c>
      <c r="AI117" s="223" t="str">
        <f>IF(AND($L$5="sixth"),key!CM49,IF(AND($L$5="Seventh"),key!CM149,IF(AND($L$5="eighth"),key!CM249,"")))</f>
        <v/>
      </c>
      <c r="AJ117" s="223" t="str">
        <f>IF(AND($L$5="sixth"),key!CO49,IF(AND($L$5="Seventh"),key!CO149,IF(AND($L$5="eighth"),key!CO249,"")))</f>
        <v/>
      </c>
      <c r="AK117" s="223" t="str">
        <f>IF(AND($L$5="sixth"),key!CP49,IF(AND($L$5="Seventh"),key!CP149,IF(AND($L$5="eighth"),key!CP249,"")))</f>
        <v/>
      </c>
      <c r="AL117" s="223" t="str">
        <f>IF(AND($L$5="sixth"),key!CQ49,IF(AND($L$5="Seventh"),key!CQ149,IF(AND($L$5="eighth"),key!CQ249,"")))</f>
        <v/>
      </c>
      <c r="AM117" s="223" t="str">
        <f>IF(AND($L$5="sixth"),key!CS49,IF(AND($L$5="Seventh"),key!CS149,IF(AND($L$5="eighth"),key!CS249,"")))</f>
        <v/>
      </c>
      <c r="AN117" s="223" t="str">
        <f>IF(AND($L$5="sixth"),key!CT49,IF(AND($L$5="Seventh"),key!CT149,IF(AND($L$5="eighth"),key!CT249,"")))</f>
        <v/>
      </c>
      <c r="AO117" s="223" t="str">
        <f>IF(AND($L$5="sixth"),key!CU49,IF(AND($L$5="Seventh"),key!CU149,IF(AND($L$5="eighth"),key!CU249,"")))</f>
        <v/>
      </c>
      <c r="AP117" s="223" t="str">
        <f>IF(AND($L$5="sixth"),key!CW49,IF(AND($L$5="Seventh"),key!CW149,IF(AND($L$5="eighth"),key!CW249,"")))</f>
        <v/>
      </c>
      <c r="AQ117" s="223" t="str">
        <f>IF(AND($L$5="sixth"),key!CX49,IF(AND($L$5="Seventh"),key!CX149,IF(AND($L$5="eighth"),key!CX249,"")))</f>
        <v/>
      </c>
      <c r="AR117" s="223" t="str">
        <f>IF(AND($L$5="sixth"),key!CY49,IF(AND($L$5="Seventh"),key!CY149,IF(AND($L$5="eighth"),key!CY249,"")))</f>
        <v/>
      </c>
      <c r="AS117" s="223" t="str">
        <f>IF(AND($L$5="sixth"),key!CZ49,IF(AND($L$5="Seventh"),key!CZ149,IF(AND($L$5="eighth"),key!CZ249,"")))</f>
        <v/>
      </c>
      <c r="AT117" s="224" t="str">
        <f>IF(AND($L$5="sixth"),key!DA49,IF(AND($L$5="Seventh"),key!DA149,IF(AND($L$5="eighth"),key!DA249,"")))</f>
        <v/>
      </c>
      <c r="AU117" s="225">
        <v>69</v>
      </c>
      <c r="AV117" s="226" t="str">
        <f>IF(AND($L$5="sixth"),key!C77,IF(AND($L$5="Seventh"),key!C177,IF(AND($L$5="eighth"),key!C277,"")))</f>
        <v/>
      </c>
      <c r="AW117" s="226" t="str">
        <f>IF(AND($L$5="sixth"),key!D77,IF(AND($L$5="Seventh"),key!D177,IF(AND($L$5="eighth"),key!D277,"")))</f>
        <v/>
      </c>
      <c r="AX117" s="223" t="str">
        <f>IF(AND($L$5="sixth"),key!CC77,IF(AND($L$5="Seventh"),key!CC177,IF(AND($L$5="eighth"),key!CC277,"")))</f>
        <v/>
      </c>
      <c r="AY117" s="223" t="str">
        <f>IF(AND($L$5="sixth"),key!CD77,IF(AND($L$5="Seventh"),key!CD177,IF(AND($L$5="eighth"),key!CD277,"")))</f>
        <v/>
      </c>
      <c r="AZ117" s="223" t="str">
        <f>IF(AND($L$5="sixth"),key!CE77,IF(AND($L$5="Seventh"),key!CE177,IF(AND($L$5="eighth"),key!CE277,"")))</f>
        <v/>
      </c>
      <c r="BA117" s="223" t="str">
        <f>IF(AND($L$5="sixth"),key!CG77,IF(AND($L$5="Seventh"),key!CG177,IF(AND($L$5="eighth"),key!CG277,"")))</f>
        <v/>
      </c>
      <c r="BB117" s="223" t="str">
        <f>IF(AND($L$5="sixth"),key!CH77,IF(AND($L$5="Seventh"),key!CH177,IF(AND($L$5="eighth"),key!CH277,"")))</f>
        <v/>
      </c>
      <c r="BC117" s="223" t="str">
        <f>IF(AND($L$5="sixth"),key!CI77,IF(AND($L$5="Seventh"),key!CI177,IF(AND($L$5="eighth"),key!CI277,"")))</f>
        <v/>
      </c>
      <c r="BD117" s="223" t="str">
        <f>IF(AND($L$5="sixth"),key!CK77,IF(AND($L$5="Seventh"),key!CK177,IF(AND($L$5="eighth"),key!CK277,"")))</f>
        <v/>
      </c>
      <c r="BE117" s="223" t="str">
        <f>IF(AND($L$5="sixth"),key!CL77,IF(AND($L$5="Seventh"),key!CL177,IF(AND($L$5="eighth"),key!CL277,"")))</f>
        <v/>
      </c>
      <c r="BF117" s="223" t="str">
        <f>IF(AND($L$5="sixth"),key!CM77,IF(AND($L$5="Seventh"),key!CM177,IF(AND($L$5="eighth"),key!CM277,"")))</f>
        <v/>
      </c>
      <c r="BG117" s="223" t="str">
        <f>IF(AND($L$5="sixth"),key!CO77,IF(AND($L$5="Seventh"),key!CO177,IF(AND($L$5="eighth"),key!CO277,"")))</f>
        <v/>
      </c>
      <c r="BH117" s="223" t="str">
        <f>IF(AND($L$5="sixth"),key!CP77,IF(AND($L$5="Seventh"),key!CP177,IF(AND($L$5="eighth"),key!CP277,"")))</f>
        <v/>
      </c>
      <c r="BI117" s="223" t="str">
        <f>IF(AND($L$5="sixth"),key!CQ77,IF(AND($L$5="Seventh"),key!CQ177,IF(AND($L$5="eighth"),key!CQ277,"")))</f>
        <v/>
      </c>
      <c r="BJ117" s="223" t="str">
        <f>IF(AND($L$5="sixth"),key!CS77,IF(AND($L$5="Seventh"),key!CS177,IF(AND($L$5="eighth"),key!CS277,"")))</f>
        <v/>
      </c>
      <c r="BK117" s="223" t="str">
        <f>IF(AND($L$5="sixth"),key!CT77,IF(AND($L$5="Seventh"),key!CT177,IF(AND($L$5="eighth"),key!CT277,"")))</f>
        <v/>
      </c>
      <c r="BL117" s="223" t="str">
        <f>IF(AND($L$5="sixth"),key!CU77,IF(AND($L$5="Seventh"),key!CU177,IF(AND($L$5="eighth"),key!CU277,"")))</f>
        <v/>
      </c>
      <c r="BM117" s="223" t="str">
        <f>IF(AND($L$5="sixth"),key!CW77,IF(AND($L$5="Seventh"),key!CW177,IF(AND($L$5="eighth"),key!CW277,"")))</f>
        <v/>
      </c>
      <c r="BN117" s="223" t="str">
        <f>IF(AND($L$5="sixth"),key!CX77,IF(AND($L$5="Seventh"),key!CX177,IF(AND($L$5="eighth"),key!CX277,"")))</f>
        <v/>
      </c>
      <c r="BO117" s="223" t="str">
        <f>IF(AND($L$5="sixth"),key!CY77,IF(AND($L$5="Seventh"),key!CY177,IF(AND($L$5="eighth"),key!CY277,"")))</f>
        <v/>
      </c>
      <c r="BP117" s="223" t="str">
        <f>IF(AND($L$5="sixth"),key!CZ77,IF(AND($L$5="Seventh"),key!CZ177,IF(AND($L$5="eighth"),key!CZ277,"")))</f>
        <v/>
      </c>
      <c r="BQ117" s="224" t="str">
        <f>IF(AND($L$5="sixth"),key!DA77,IF(AND($L$5="Seventh"),key!DA177,IF(AND($L$5="eighth"),key!DA277,"")))</f>
        <v/>
      </c>
      <c r="CM117" s="209" t="s">
        <v>85</v>
      </c>
    </row>
    <row r="118" spans="1:91" ht="15" customHeight="1">
      <c r="A118" s="221">
        <v>9</v>
      </c>
      <c r="B118" s="98" t="str">
        <f>IF(AND($L$5="sixth"),key!C17,IF(AND($L$5="Seventh"),key!C117,IF(AND($L$5="eighth"),key!C217,"")))</f>
        <v>fo'kukjke</v>
      </c>
      <c r="C118" s="98" t="str">
        <f>IF(AND($L$5="sixth"),key!D17,IF(AND($L$5="Seventh"),key!D117,IF(AND($L$5="eighth"),key!D217,"")))</f>
        <v>nqxkZjke</v>
      </c>
      <c r="D118" s="93" t="str">
        <f>IF(AND($L$5="sixth"),key!CC17,IF(AND($L$5="Seventh"),key!CC117,IF(AND($L$5="eighth"),key!CC217,"")))</f>
        <v>C</v>
      </c>
      <c r="E118" s="93">
        <f>IF(AND($L$5="sixth"),key!CD17,IF(AND($L$5="Seventh"),key!CD117,IF(AND($L$5="eighth"),key!CD217,"")))</f>
        <v>4</v>
      </c>
      <c r="F118" s="93" t="str">
        <f>IF(AND($L$5="sixth"),key!CE17,IF(AND($L$5="Seventh"),key!CE117,IF(AND($L$5="eighth"),key!CE217,"")))</f>
        <v/>
      </c>
      <c r="G118" s="93" t="str">
        <f>IF(AND($L$5="sixth"),key!CG17,IF(AND($L$5="Seventh"),key!CG117,IF(AND($L$5="eighth"),key!CG217,"")))</f>
        <v>D</v>
      </c>
      <c r="H118" s="93" t="str">
        <f>IF(AND($L$5="sixth"),key!CH17,IF(AND($L$5="Seventh"),key!CH117,IF(AND($L$5="eighth"),key!CH217,"")))</f>
        <v/>
      </c>
      <c r="I118" s="93" t="str">
        <f>IF(AND($L$5="sixth"),key!CI17,IF(AND($L$5="Seventh"),key!CI117,IF(AND($L$5="eighth"),key!CI217,"")))</f>
        <v/>
      </c>
      <c r="J118" s="93" t="str">
        <f>IF(AND($L$5="sixth"),key!CK17,IF(AND($L$5="Seventh"),key!CK117,IF(AND($L$5="eighth"),key!CK217,"")))</f>
        <v/>
      </c>
      <c r="K118" s="93">
        <f>IF(AND($L$5="sixth"),key!CL17,IF(AND($L$5="Seventh"),key!CL117,IF(AND($L$5="eighth"),key!CL217,"")))</f>
        <v>16</v>
      </c>
      <c r="L118" s="93" t="str">
        <f>IF(AND($L$5="sixth"),key!CM17,IF(AND($L$5="Seventh"),key!CM117,IF(AND($L$5="eighth"),key!CM217,"")))</f>
        <v/>
      </c>
      <c r="M118" s="93" t="str">
        <f>IF(AND($L$5="sixth"),key!CO17,IF(AND($L$5="Seventh"),key!CO117,IF(AND($L$5="eighth"),key!CO217,"")))</f>
        <v>D</v>
      </c>
      <c r="N118" s="93">
        <f>IF(AND($L$5="sixth"),key!CP17,IF(AND($L$5="Seventh"),key!CP117,IF(AND($L$5="eighth"),key!CP217,"")))</f>
        <v>5</v>
      </c>
      <c r="O118" s="93" t="str">
        <f>IF(AND($L$5="sixth"),key!CQ17,IF(AND($L$5="Seventh"),key!CQ117,IF(AND($L$5="eighth"),key!CQ217,"")))</f>
        <v/>
      </c>
      <c r="P118" s="93" t="str">
        <f>IF(AND($L$5="sixth"),key!CS17,IF(AND($L$5="Seventh"),key!CS117,IF(AND($L$5="eighth"),key!CS217,"")))</f>
        <v>C</v>
      </c>
      <c r="Q118" s="93">
        <f>IF(AND($L$5="sixth"),key!CT17,IF(AND($L$5="Seventh"),key!CT117,IF(AND($L$5="eighth"),key!CT217,"")))</f>
        <v>38</v>
      </c>
      <c r="R118" s="93" t="str">
        <f>IF(AND($L$5="sixth"),key!CU17,IF(AND($L$5="Seventh"),key!CU117,IF(AND($L$5="eighth"),key!CU217,"")))</f>
        <v/>
      </c>
      <c r="S118" s="93" t="str">
        <f>IF(AND($L$5="sixth"),key!CW17,IF(AND($L$5="Seventh"),key!CW117,IF(AND($L$5="eighth"),key!CW217,"")))</f>
        <v>D</v>
      </c>
      <c r="T118" s="93">
        <f>IF(AND($L$5="sixth"),key!CX17,IF(AND($L$5="Seventh"),key!CX117,IF(AND($L$5="eighth"),key!CX217,"")))</f>
        <v>63</v>
      </c>
      <c r="U118" s="93">
        <f>IF(AND($L$5="sixth"),key!CY17,IF(AND($L$5="Seventh"),key!CY117,IF(AND($L$5="eighth"),key!CY217,"")))</f>
        <v>0</v>
      </c>
      <c r="V118" s="93">
        <f>IF(AND($L$5="sixth"),key!CZ17,IF(AND($L$5="Seventh"),key!CZ117,IF(AND($L$5="eighth"),key!CZ217,"")))</f>
        <v>63</v>
      </c>
      <c r="W118" s="231" t="str">
        <f>IF(AND($L$5="sixth"),key!DA17,IF(AND($L$5="Seventh"),key!DA117,IF(AND($L$5="eighth"),key!DA217,"")))</f>
        <v>D</v>
      </c>
      <c r="X118" s="221">
        <v>42</v>
      </c>
      <c r="Y118" s="222" t="str">
        <f>IF(AND($L$5="sixth"),key!C50,IF(AND($L$5="Seventh"),key!C150,IF(AND($L$5="eighth"),key!C250,"")))</f>
        <v/>
      </c>
      <c r="Z118" s="222" t="str">
        <f>IF(AND($L$5="sixth"),key!D50,IF(AND($L$5="Seventh"),key!D150,IF(AND($L$5="eighth"),key!D250,"")))</f>
        <v/>
      </c>
      <c r="AA118" s="223" t="str">
        <f>IF(AND($L$5="sixth"),key!CC50,IF(AND($L$5="Seventh"),key!CC150,IF(AND($L$5="eighth"),key!CC250,"")))</f>
        <v/>
      </c>
      <c r="AB118" s="223" t="str">
        <f>IF(AND($L$5="sixth"),key!CD50,IF(AND($L$5="Seventh"),key!CD150,IF(AND($L$5="eighth"),key!CD250,"")))</f>
        <v/>
      </c>
      <c r="AC118" s="223" t="str">
        <f>IF(AND($L$5="sixth"),key!CE50,IF(AND($L$5="Seventh"),key!CE150,IF(AND($L$5="eighth"),key!CE250,"")))</f>
        <v/>
      </c>
      <c r="AD118" s="223" t="str">
        <f>IF(AND($L$5="sixth"),key!CG50,IF(AND($L$5="Seventh"),key!CG150,IF(AND($L$5="eighth"),key!CG250,"")))</f>
        <v/>
      </c>
      <c r="AE118" s="223" t="str">
        <f>IF(AND($L$5="sixth"),key!CH50,IF(AND($L$5="Seventh"),key!CH150,IF(AND($L$5="eighth"),key!CH250,"")))</f>
        <v/>
      </c>
      <c r="AF118" s="223" t="str">
        <f>IF(AND($L$5="sixth"),key!CI50,IF(AND($L$5="Seventh"),key!CI150,IF(AND($L$5="eighth"),key!CI250,"")))</f>
        <v/>
      </c>
      <c r="AG118" s="223" t="str">
        <f>IF(AND($L$5="sixth"),key!CK50,IF(AND($L$5="Seventh"),key!CK150,IF(AND($L$5="eighth"),key!CK250,"")))</f>
        <v/>
      </c>
      <c r="AH118" s="223" t="str">
        <f>IF(AND($L$5="sixth"),key!CL50,IF(AND($L$5="Seventh"),key!CL150,IF(AND($L$5="eighth"),key!CL250,"")))</f>
        <v/>
      </c>
      <c r="AI118" s="223" t="str">
        <f>IF(AND($L$5="sixth"),key!CM50,IF(AND($L$5="Seventh"),key!CM150,IF(AND($L$5="eighth"),key!CM250,"")))</f>
        <v/>
      </c>
      <c r="AJ118" s="223" t="str">
        <f>IF(AND($L$5="sixth"),key!CO50,IF(AND($L$5="Seventh"),key!CO150,IF(AND($L$5="eighth"),key!CO250,"")))</f>
        <v/>
      </c>
      <c r="AK118" s="223" t="str">
        <f>IF(AND($L$5="sixth"),key!CP50,IF(AND($L$5="Seventh"),key!CP150,IF(AND($L$5="eighth"),key!CP250,"")))</f>
        <v/>
      </c>
      <c r="AL118" s="223" t="str">
        <f>IF(AND($L$5="sixth"),key!CQ50,IF(AND($L$5="Seventh"),key!CQ150,IF(AND($L$5="eighth"),key!CQ250,"")))</f>
        <v/>
      </c>
      <c r="AM118" s="223" t="str">
        <f>IF(AND($L$5="sixth"),key!CS50,IF(AND($L$5="Seventh"),key!CS150,IF(AND($L$5="eighth"),key!CS250,"")))</f>
        <v/>
      </c>
      <c r="AN118" s="223" t="str">
        <f>IF(AND($L$5="sixth"),key!CT50,IF(AND($L$5="Seventh"),key!CT150,IF(AND($L$5="eighth"),key!CT250,"")))</f>
        <v/>
      </c>
      <c r="AO118" s="223" t="str">
        <f>IF(AND($L$5="sixth"),key!CU50,IF(AND($L$5="Seventh"),key!CU150,IF(AND($L$5="eighth"),key!CU250,"")))</f>
        <v/>
      </c>
      <c r="AP118" s="223" t="str">
        <f>IF(AND($L$5="sixth"),key!CW50,IF(AND($L$5="Seventh"),key!CW150,IF(AND($L$5="eighth"),key!CW250,"")))</f>
        <v/>
      </c>
      <c r="AQ118" s="223" t="str">
        <f>IF(AND($L$5="sixth"),key!CX50,IF(AND($L$5="Seventh"),key!CX150,IF(AND($L$5="eighth"),key!CX250,"")))</f>
        <v/>
      </c>
      <c r="AR118" s="223" t="str">
        <f>IF(AND($L$5="sixth"),key!CY50,IF(AND($L$5="Seventh"),key!CY150,IF(AND($L$5="eighth"),key!CY250,"")))</f>
        <v/>
      </c>
      <c r="AS118" s="223" t="str">
        <f>IF(AND($L$5="sixth"),key!CZ50,IF(AND($L$5="Seventh"),key!CZ150,IF(AND($L$5="eighth"),key!CZ250,"")))</f>
        <v/>
      </c>
      <c r="AT118" s="224" t="str">
        <f>IF(AND($L$5="sixth"),key!DA50,IF(AND($L$5="Seventh"),key!DA150,IF(AND($L$5="eighth"),key!DA250,"")))</f>
        <v/>
      </c>
      <c r="AU118" s="225">
        <v>70</v>
      </c>
      <c r="AV118" s="226" t="str">
        <f>IF(AND($L$5="sixth"),key!C78,IF(AND($L$5="Seventh"),key!C178,IF(AND($L$5="eighth"),key!C278,"")))</f>
        <v/>
      </c>
      <c r="AW118" s="226" t="str">
        <f>IF(AND($L$5="sixth"),key!D78,IF(AND($L$5="Seventh"),key!D178,IF(AND($L$5="eighth"),key!D278,"")))</f>
        <v/>
      </c>
      <c r="AX118" s="223" t="str">
        <f>IF(AND($L$5="sixth"),key!CC78,IF(AND($L$5="Seventh"),key!CC178,IF(AND($L$5="eighth"),key!CC278,"")))</f>
        <v/>
      </c>
      <c r="AY118" s="223" t="str">
        <f>IF(AND($L$5="sixth"),key!CD78,IF(AND($L$5="Seventh"),key!CD178,IF(AND($L$5="eighth"),key!CD278,"")))</f>
        <v/>
      </c>
      <c r="AZ118" s="223" t="str">
        <f>IF(AND($L$5="sixth"),key!CE78,IF(AND($L$5="Seventh"),key!CE178,IF(AND($L$5="eighth"),key!CE278,"")))</f>
        <v/>
      </c>
      <c r="BA118" s="223" t="str">
        <f>IF(AND($L$5="sixth"),key!CG78,IF(AND($L$5="Seventh"),key!CG178,IF(AND($L$5="eighth"),key!CG278,"")))</f>
        <v/>
      </c>
      <c r="BB118" s="223" t="str">
        <f>IF(AND($L$5="sixth"),key!CH78,IF(AND($L$5="Seventh"),key!CH178,IF(AND($L$5="eighth"),key!CH278,"")))</f>
        <v/>
      </c>
      <c r="BC118" s="223" t="str">
        <f>IF(AND($L$5="sixth"),key!CI78,IF(AND($L$5="Seventh"),key!CI178,IF(AND($L$5="eighth"),key!CI278,"")))</f>
        <v/>
      </c>
      <c r="BD118" s="223" t="str">
        <f>IF(AND($L$5="sixth"),key!CK78,IF(AND($L$5="Seventh"),key!CK178,IF(AND($L$5="eighth"),key!CK278,"")))</f>
        <v/>
      </c>
      <c r="BE118" s="223" t="str">
        <f>IF(AND($L$5="sixth"),key!CL78,IF(AND($L$5="Seventh"),key!CL178,IF(AND($L$5="eighth"),key!CL278,"")))</f>
        <v/>
      </c>
      <c r="BF118" s="223" t="str">
        <f>IF(AND($L$5="sixth"),key!CM78,IF(AND($L$5="Seventh"),key!CM178,IF(AND($L$5="eighth"),key!CM278,"")))</f>
        <v/>
      </c>
      <c r="BG118" s="223" t="str">
        <f>IF(AND($L$5="sixth"),key!CO78,IF(AND($L$5="Seventh"),key!CO178,IF(AND($L$5="eighth"),key!CO278,"")))</f>
        <v/>
      </c>
      <c r="BH118" s="223" t="str">
        <f>IF(AND($L$5="sixth"),key!CP78,IF(AND($L$5="Seventh"),key!CP178,IF(AND($L$5="eighth"),key!CP278,"")))</f>
        <v/>
      </c>
      <c r="BI118" s="223" t="str">
        <f>IF(AND($L$5="sixth"),key!CQ78,IF(AND($L$5="Seventh"),key!CQ178,IF(AND($L$5="eighth"),key!CQ278,"")))</f>
        <v/>
      </c>
      <c r="BJ118" s="223" t="str">
        <f>IF(AND($L$5="sixth"),key!CS78,IF(AND($L$5="Seventh"),key!CS178,IF(AND($L$5="eighth"),key!CS278,"")))</f>
        <v/>
      </c>
      <c r="BK118" s="223" t="str">
        <f>IF(AND($L$5="sixth"),key!CT78,IF(AND($L$5="Seventh"),key!CT178,IF(AND($L$5="eighth"),key!CT278,"")))</f>
        <v/>
      </c>
      <c r="BL118" s="223" t="str">
        <f>IF(AND($L$5="sixth"),key!CU78,IF(AND($L$5="Seventh"),key!CU178,IF(AND($L$5="eighth"),key!CU278,"")))</f>
        <v/>
      </c>
      <c r="BM118" s="223" t="str">
        <f>IF(AND($L$5="sixth"),key!CW78,IF(AND($L$5="Seventh"),key!CW178,IF(AND($L$5="eighth"),key!CW278,"")))</f>
        <v/>
      </c>
      <c r="BN118" s="223" t="str">
        <f>IF(AND($L$5="sixth"),key!CX78,IF(AND($L$5="Seventh"),key!CX178,IF(AND($L$5="eighth"),key!CX278,"")))</f>
        <v/>
      </c>
      <c r="BO118" s="223" t="str">
        <f>IF(AND($L$5="sixth"),key!CY78,IF(AND($L$5="Seventh"),key!CY178,IF(AND($L$5="eighth"),key!CY278,"")))</f>
        <v/>
      </c>
      <c r="BP118" s="223" t="str">
        <f>IF(AND($L$5="sixth"),key!CZ78,IF(AND($L$5="Seventh"),key!CZ178,IF(AND($L$5="eighth"),key!CZ278,"")))</f>
        <v/>
      </c>
      <c r="BQ118" s="224" t="str">
        <f>IF(AND($L$5="sixth"),key!DA78,IF(AND($L$5="Seventh"),key!DA178,IF(AND($L$5="eighth"),key!DA278,"")))</f>
        <v/>
      </c>
      <c r="CM118" s="209" t="s">
        <v>86</v>
      </c>
    </row>
    <row r="119" spans="1:91" ht="15" customHeight="1">
      <c r="A119" s="221">
        <v>10</v>
      </c>
      <c r="B119" s="98" t="str">
        <f>IF(AND($L$5="sixth"),key!C18,IF(AND($L$5="Seventh"),key!C118,IF(AND($L$5="eighth"),key!C218,"")))</f>
        <v/>
      </c>
      <c r="C119" s="98" t="str">
        <f>IF(AND($L$5="sixth"),key!D18,IF(AND($L$5="Seventh"),key!D118,IF(AND($L$5="eighth"),key!D218,"")))</f>
        <v/>
      </c>
      <c r="D119" s="93" t="str">
        <f>IF(AND($L$5="sixth"),key!CC18,IF(AND($L$5="Seventh"),key!CC118,IF(AND($L$5="eighth"),key!CC218,"")))</f>
        <v>A</v>
      </c>
      <c r="E119" s="93">
        <f>IF(AND($L$5="sixth"),key!CD18,IF(AND($L$5="Seventh"),key!CD118,IF(AND($L$5="eighth"),key!CD218,"")))</f>
        <v>10</v>
      </c>
      <c r="F119" s="93" t="str">
        <f>IF(AND($L$5="sixth"),key!CE18,IF(AND($L$5="Seventh"),key!CE118,IF(AND($L$5="eighth"),key!CE218,"")))</f>
        <v/>
      </c>
      <c r="G119" s="93" t="str">
        <f>IF(AND($L$5="sixth"),key!CG18,IF(AND($L$5="Seventh"),key!CG118,IF(AND($L$5="eighth"),key!CG218,"")))</f>
        <v/>
      </c>
      <c r="H119" s="93">
        <f>IF(AND($L$5="sixth"),key!CH18,IF(AND($L$5="Seventh"),key!CH118,IF(AND($L$5="eighth"),key!CH218,"")))</f>
        <v>9</v>
      </c>
      <c r="I119" s="93" t="str">
        <f>IF(AND($L$5="sixth"),key!CI18,IF(AND($L$5="Seventh"),key!CI118,IF(AND($L$5="eighth"),key!CI218,"")))</f>
        <v/>
      </c>
      <c r="J119" s="93" t="str">
        <f>IF(AND($L$5="sixth"),key!CK18,IF(AND($L$5="Seventh"),key!CK118,IF(AND($L$5="eighth"),key!CK218,"")))</f>
        <v/>
      </c>
      <c r="K119" s="93">
        <f>IF(AND($L$5="sixth"),key!CL18,IF(AND($L$5="Seventh"),key!CL118,IF(AND($L$5="eighth"),key!CL218,"")))</f>
        <v>57</v>
      </c>
      <c r="L119" s="93" t="str">
        <f>IF(AND($L$5="sixth"),key!CM18,IF(AND($L$5="Seventh"),key!CM118,IF(AND($L$5="eighth"),key!CM218,"")))</f>
        <v/>
      </c>
      <c r="M119" s="93" t="str">
        <f>IF(AND($L$5="sixth"),key!CO18,IF(AND($L$5="Seventh"),key!CO118,IF(AND($L$5="eighth"),key!CO218,"")))</f>
        <v/>
      </c>
      <c r="N119" s="93">
        <f>IF(AND($L$5="sixth"),key!CP18,IF(AND($L$5="Seventh"),key!CP118,IF(AND($L$5="eighth"),key!CP218,"")))</f>
        <v>10</v>
      </c>
      <c r="O119" s="93" t="str">
        <f>IF(AND($L$5="sixth"),key!CQ18,IF(AND($L$5="Seventh"),key!CQ118,IF(AND($L$5="eighth"),key!CQ218,"")))</f>
        <v/>
      </c>
      <c r="P119" s="93" t="str">
        <f>IF(AND($L$5="sixth"),key!CS18,IF(AND($L$5="Seventh"),key!CS118,IF(AND($L$5="eighth"),key!CS218,"")))</f>
        <v/>
      </c>
      <c r="Q119" s="93">
        <f>IF(AND($L$5="sixth"),key!CT18,IF(AND($L$5="Seventh"),key!CT118,IF(AND($L$5="eighth"),key!CT218,"")))</f>
        <v>72</v>
      </c>
      <c r="R119" s="93" t="str">
        <f>IF(AND($L$5="sixth"),key!CU18,IF(AND($L$5="Seventh"),key!CU118,IF(AND($L$5="eighth"),key!CU218,"")))</f>
        <v/>
      </c>
      <c r="S119" s="93" t="str">
        <f>IF(AND($L$5="sixth"),key!CW18,IF(AND($L$5="Seventh"),key!CW118,IF(AND($L$5="eighth"),key!CW218,"")))</f>
        <v/>
      </c>
      <c r="T119" s="93" t="str">
        <f>IF(AND($L$5="sixth"),key!CX18,IF(AND($L$5="Seventh"),key!CX118,IF(AND($L$5="eighth"),key!CX218,"")))</f>
        <v/>
      </c>
      <c r="U119" s="93" t="str">
        <f>IF(AND($L$5="sixth"),key!CY18,IF(AND($L$5="Seventh"),key!CY118,IF(AND($L$5="eighth"),key!CY218,"")))</f>
        <v/>
      </c>
      <c r="V119" s="93" t="str">
        <f>IF(AND($L$5="sixth"),key!CZ18,IF(AND($L$5="Seventh"),key!CZ118,IF(AND($L$5="eighth"),key!CZ218,"")))</f>
        <v/>
      </c>
      <c r="W119" s="231" t="str">
        <f>IF(AND($L$5="sixth"),key!DA18,IF(AND($L$5="Seventh"),key!DA118,IF(AND($L$5="eighth"),key!DA218,"")))</f>
        <v/>
      </c>
      <c r="X119" s="221">
        <v>43</v>
      </c>
      <c r="Y119" s="222" t="str">
        <f>IF(AND($L$5="sixth"),key!C51,IF(AND($L$5="Seventh"),key!C151,IF(AND($L$5="eighth"),key!C251,"")))</f>
        <v/>
      </c>
      <c r="Z119" s="222" t="str">
        <f>IF(AND($L$5="sixth"),key!D51,IF(AND($L$5="Seventh"),key!D151,IF(AND($L$5="eighth"),key!D251,"")))</f>
        <v/>
      </c>
      <c r="AA119" s="223" t="str">
        <f>IF(AND($L$5="sixth"),key!CC51,IF(AND($L$5="Seventh"),key!CC151,IF(AND($L$5="eighth"),key!CC251,"")))</f>
        <v/>
      </c>
      <c r="AB119" s="223" t="str">
        <f>IF(AND($L$5="sixth"),key!CD51,IF(AND($L$5="Seventh"),key!CD151,IF(AND($L$5="eighth"),key!CD251,"")))</f>
        <v/>
      </c>
      <c r="AC119" s="223" t="str">
        <f>IF(AND($L$5="sixth"),key!CE51,IF(AND($L$5="Seventh"),key!CE151,IF(AND($L$5="eighth"),key!CE251,"")))</f>
        <v/>
      </c>
      <c r="AD119" s="223" t="str">
        <f>IF(AND($L$5="sixth"),key!CG51,IF(AND($L$5="Seventh"),key!CG151,IF(AND($L$5="eighth"),key!CG251,"")))</f>
        <v/>
      </c>
      <c r="AE119" s="223" t="str">
        <f>IF(AND($L$5="sixth"),key!CH51,IF(AND($L$5="Seventh"),key!CH151,IF(AND($L$5="eighth"),key!CH251,"")))</f>
        <v/>
      </c>
      <c r="AF119" s="223" t="str">
        <f>IF(AND($L$5="sixth"),key!CI51,IF(AND($L$5="Seventh"),key!CI151,IF(AND($L$5="eighth"),key!CI251,"")))</f>
        <v/>
      </c>
      <c r="AG119" s="223" t="str">
        <f>IF(AND($L$5="sixth"),key!CK51,IF(AND($L$5="Seventh"),key!CK151,IF(AND($L$5="eighth"),key!CK251,"")))</f>
        <v/>
      </c>
      <c r="AH119" s="223" t="str">
        <f>IF(AND($L$5="sixth"),key!CL51,IF(AND($L$5="Seventh"),key!CL151,IF(AND($L$5="eighth"),key!CL251,"")))</f>
        <v/>
      </c>
      <c r="AI119" s="223" t="str">
        <f>IF(AND($L$5="sixth"),key!CM51,IF(AND($L$5="Seventh"),key!CM151,IF(AND($L$5="eighth"),key!CM251,"")))</f>
        <v/>
      </c>
      <c r="AJ119" s="223" t="str">
        <f>IF(AND($L$5="sixth"),key!CO51,IF(AND($L$5="Seventh"),key!CO151,IF(AND($L$5="eighth"),key!CO251,"")))</f>
        <v/>
      </c>
      <c r="AK119" s="223" t="str">
        <f>IF(AND($L$5="sixth"),key!CP51,IF(AND($L$5="Seventh"),key!CP151,IF(AND($L$5="eighth"),key!CP251,"")))</f>
        <v/>
      </c>
      <c r="AL119" s="223" t="str">
        <f>IF(AND($L$5="sixth"),key!CQ51,IF(AND($L$5="Seventh"),key!CQ151,IF(AND($L$5="eighth"),key!CQ251,"")))</f>
        <v/>
      </c>
      <c r="AM119" s="223" t="str">
        <f>IF(AND($L$5="sixth"),key!CS51,IF(AND($L$5="Seventh"),key!CS151,IF(AND($L$5="eighth"),key!CS251,"")))</f>
        <v/>
      </c>
      <c r="AN119" s="223" t="str">
        <f>IF(AND($L$5="sixth"),key!CT51,IF(AND($L$5="Seventh"),key!CT151,IF(AND($L$5="eighth"),key!CT251,"")))</f>
        <v/>
      </c>
      <c r="AO119" s="223" t="str">
        <f>IF(AND($L$5="sixth"),key!CU51,IF(AND($L$5="Seventh"),key!CU151,IF(AND($L$5="eighth"),key!CU251,"")))</f>
        <v/>
      </c>
      <c r="AP119" s="223" t="str">
        <f>IF(AND($L$5="sixth"),key!CW51,IF(AND($L$5="Seventh"),key!CW151,IF(AND($L$5="eighth"),key!CW251,"")))</f>
        <v/>
      </c>
      <c r="AQ119" s="223" t="str">
        <f>IF(AND($L$5="sixth"),key!CX51,IF(AND($L$5="Seventh"),key!CX151,IF(AND($L$5="eighth"),key!CX251,"")))</f>
        <v/>
      </c>
      <c r="AR119" s="223" t="str">
        <f>IF(AND($L$5="sixth"),key!CY51,IF(AND($L$5="Seventh"),key!CY151,IF(AND($L$5="eighth"),key!CY251,"")))</f>
        <v/>
      </c>
      <c r="AS119" s="223" t="str">
        <f>IF(AND($L$5="sixth"),key!CZ51,IF(AND($L$5="Seventh"),key!CZ151,IF(AND($L$5="eighth"),key!CZ251,"")))</f>
        <v/>
      </c>
      <c r="AT119" s="224" t="str">
        <f>IF(AND($L$5="sixth"),key!DA51,IF(AND($L$5="Seventh"),key!DA151,IF(AND($L$5="eighth"),key!DA251,"")))</f>
        <v/>
      </c>
      <c r="AU119" s="225">
        <v>71</v>
      </c>
      <c r="AV119" s="226" t="str">
        <f>IF(AND($L$5="sixth"),key!C79,IF(AND($L$5="Seventh"),key!C179,IF(AND($L$5="eighth"),key!C279,"")))</f>
        <v/>
      </c>
      <c r="AW119" s="226" t="str">
        <f>IF(AND($L$5="sixth"),key!D79,IF(AND($L$5="Seventh"),key!D179,IF(AND($L$5="eighth"),key!D279,"")))</f>
        <v/>
      </c>
      <c r="AX119" s="223" t="str">
        <f>IF(AND($L$5="sixth"),key!CC79,IF(AND($L$5="Seventh"),key!CC179,IF(AND($L$5="eighth"),key!CC279,"")))</f>
        <v/>
      </c>
      <c r="AY119" s="223" t="str">
        <f>IF(AND($L$5="sixth"),key!CD79,IF(AND($L$5="Seventh"),key!CD179,IF(AND($L$5="eighth"),key!CD279,"")))</f>
        <v/>
      </c>
      <c r="AZ119" s="223" t="str">
        <f>IF(AND($L$5="sixth"),key!CE79,IF(AND($L$5="Seventh"),key!CE179,IF(AND($L$5="eighth"),key!CE279,"")))</f>
        <v/>
      </c>
      <c r="BA119" s="223" t="str">
        <f>IF(AND($L$5="sixth"),key!CG79,IF(AND($L$5="Seventh"),key!CG179,IF(AND($L$5="eighth"),key!CG279,"")))</f>
        <v/>
      </c>
      <c r="BB119" s="223" t="str">
        <f>IF(AND($L$5="sixth"),key!CH79,IF(AND($L$5="Seventh"),key!CH179,IF(AND($L$5="eighth"),key!CH279,"")))</f>
        <v/>
      </c>
      <c r="BC119" s="223" t="str">
        <f>IF(AND($L$5="sixth"),key!CI79,IF(AND($L$5="Seventh"),key!CI179,IF(AND($L$5="eighth"),key!CI279,"")))</f>
        <v/>
      </c>
      <c r="BD119" s="223" t="str">
        <f>IF(AND($L$5="sixth"),key!CK79,IF(AND($L$5="Seventh"),key!CK179,IF(AND($L$5="eighth"),key!CK279,"")))</f>
        <v/>
      </c>
      <c r="BE119" s="223" t="str">
        <f>IF(AND($L$5="sixth"),key!CL79,IF(AND($L$5="Seventh"),key!CL179,IF(AND($L$5="eighth"),key!CL279,"")))</f>
        <v/>
      </c>
      <c r="BF119" s="223" t="str">
        <f>IF(AND($L$5="sixth"),key!CM79,IF(AND($L$5="Seventh"),key!CM179,IF(AND($L$5="eighth"),key!CM279,"")))</f>
        <v/>
      </c>
      <c r="BG119" s="223" t="str">
        <f>IF(AND($L$5="sixth"),key!CO79,IF(AND($L$5="Seventh"),key!CO179,IF(AND($L$5="eighth"),key!CO279,"")))</f>
        <v/>
      </c>
      <c r="BH119" s="223" t="str">
        <f>IF(AND($L$5="sixth"),key!CP79,IF(AND($L$5="Seventh"),key!CP179,IF(AND($L$5="eighth"),key!CP279,"")))</f>
        <v/>
      </c>
      <c r="BI119" s="223" t="str">
        <f>IF(AND($L$5="sixth"),key!CQ79,IF(AND($L$5="Seventh"),key!CQ179,IF(AND($L$5="eighth"),key!CQ279,"")))</f>
        <v/>
      </c>
      <c r="BJ119" s="223" t="str">
        <f>IF(AND($L$5="sixth"),key!CS79,IF(AND($L$5="Seventh"),key!CS179,IF(AND($L$5="eighth"),key!CS279,"")))</f>
        <v/>
      </c>
      <c r="BK119" s="223" t="str">
        <f>IF(AND($L$5="sixth"),key!CT79,IF(AND($L$5="Seventh"),key!CT179,IF(AND($L$5="eighth"),key!CT279,"")))</f>
        <v/>
      </c>
      <c r="BL119" s="223" t="str">
        <f>IF(AND($L$5="sixth"),key!CU79,IF(AND($L$5="Seventh"),key!CU179,IF(AND($L$5="eighth"),key!CU279,"")))</f>
        <v/>
      </c>
      <c r="BM119" s="223" t="str">
        <f>IF(AND($L$5="sixth"),key!CW79,IF(AND($L$5="Seventh"),key!CW179,IF(AND($L$5="eighth"),key!CW279,"")))</f>
        <v/>
      </c>
      <c r="BN119" s="223" t="str">
        <f>IF(AND($L$5="sixth"),key!CX79,IF(AND($L$5="Seventh"),key!CX179,IF(AND($L$5="eighth"),key!CX279,"")))</f>
        <v/>
      </c>
      <c r="BO119" s="223" t="str">
        <f>IF(AND($L$5="sixth"),key!CY79,IF(AND($L$5="Seventh"),key!CY179,IF(AND($L$5="eighth"),key!CY279,"")))</f>
        <v/>
      </c>
      <c r="BP119" s="223" t="str">
        <f>IF(AND($L$5="sixth"),key!CZ79,IF(AND($L$5="Seventh"),key!CZ179,IF(AND($L$5="eighth"),key!CZ279,"")))</f>
        <v/>
      </c>
      <c r="BQ119" s="224" t="str">
        <f>IF(AND($L$5="sixth"),key!DA79,IF(AND($L$5="Seventh"),key!DA179,IF(AND($L$5="eighth"),key!DA279,"")))</f>
        <v/>
      </c>
      <c r="CM119" s="209" t="s">
        <v>87</v>
      </c>
    </row>
    <row r="120" spans="1:91" ht="15" customHeight="1">
      <c r="A120" s="221">
        <v>11</v>
      </c>
      <c r="B120" s="98" t="str">
        <f>IF(AND($L$5="sixth"),key!C19,IF(AND($L$5="Seventh"),key!C119,IF(AND($L$5="eighth"),key!C219,"")))</f>
        <v/>
      </c>
      <c r="C120" s="98" t="str">
        <f>IF(AND($L$5="sixth"),key!D19,IF(AND($L$5="Seventh"),key!D119,IF(AND($L$5="eighth"),key!D219,"")))</f>
        <v/>
      </c>
      <c r="D120" s="93" t="str">
        <f>IF(AND($L$5="sixth"),key!CC19,IF(AND($L$5="Seventh"),key!CC119,IF(AND($L$5="eighth"),key!CC219,"")))</f>
        <v>C</v>
      </c>
      <c r="E120" s="93">
        <f>IF(AND($L$5="sixth"),key!CD19,IF(AND($L$5="Seventh"),key!CD119,IF(AND($L$5="eighth"),key!CD219,"")))</f>
        <v>5</v>
      </c>
      <c r="F120" s="93" t="str">
        <f>IF(AND($L$5="sixth"),key!CE19,IF(AND($L$5="Seventh"),key!CE119,IF(AND($L$5="eighth"),key!CE219,"")))</f>
        <v/>
      </c>
      <c r="G120" s="93" t="str">
        <f>IF(AND($L$5="sixth"),key!CG19,IF(AND($L$5="Seventh"),key!CG119,IF(AND($L$5="eighth"),key!CG219,"")))</f>
        <v/>
      </c>
      <c r="H120" s="93">
        <f>IF(AND($L$5="sixth"),key!CH19,IF(AND($L$5="Seventh"),key!CH119,IF(AND($L$5="eighth"),key!CH219,"")))</f>
        <v>6</v>
      </c>
      <c r="I120" s="93" t="str">
        <f>IF(AND($L$5="sixth"),key!CI19,IF(AND($L$5="Seventh"),key!CI119,IF(AND($L$5="eighth"),key!CI219,"")))</f>
        <v/>
      </c>
      <c r="J120" s="93" t="str">
        <f>IF(AND($L$5="sixth"),key!CK19,IF(AND($L$5="Seventh"),key!CK119,IF(AND($L$5="eighth"),key!CK219,"")))</f>
        <v/>
      </c>
      <c r="K120" s="93">
        <f>IF(AND($L$5="sixth"),key!CL19,IF(AND($L$5="Seventh"),key!CL119,IF(AND($L$5="eighth"),key!CL219,"")))</f>
        <v>24</v>
      </c>
      <c r="L120" s="93" t="str">
        <f>IF(AND($L$5="sixth"),key!CM19,IF(AND($L$5="Seventh"),key!CM119,IF(AND($L$5="eighth"),key!CM219,"")))</f>
        <v/>
      </c>
      <c r="M120" s="93" t="str">
        <f>IF(AND($L$5="sixth"),key!CO19,IF(AND($L$5="Seventh"),key!CO119,IF(AND($L$5="eighth"),key!CO219,"")))</f>
        <v/>
      </c>
      <c r="N120" s="93">
        <f>IF(AND($L$5="sixth"),key!CP19,IF(AND($L$5="Seventh"),key!CP119,IF(AND($L$5="eighth"),key!CP219,"")))</f>
        <v>7</v>
      </c>
      <c r="O120" s="93" t="str">
        <f>IF(AND($L$5="sixth"),key!CQ19,IF(AND($L$5="Seventh"),key!CQ119,IF(AND($L$5="eighth"),key!CQ219,"")))</f>
        <v/>
      </c>
      <c r="P120" s="93" t="str">
        <f>IF(AND($L$5="sixth"),key!CS19,IF(AND($L$5="Seventh"),key!CS119,IF(AND($L$5="eighth"),key!CS219,"")))</f>
        <v/>
      </c>
      <c r="Q120" s="93">
        <f>IF(AND($L$5="sixth"),key!CT19,IF(AND($L$5="Seventh"),key!CT119,IF(AND($L$5="eighth"),key!CT219,"")))</f>
        <v>44</v>
      </c>
      <c r="R120" s="93" t="str">
        <f>IF(AND($L$5="sixth"),key!CU19,IF(AND($L$5="Seventh"),key!CU119,IF(AND($L$5="eighth"),key!CU219,"")))</f>
        <v/>
      </c>
      <c r="S120" s="93" t="str">
        <f>IF(AND($L$5="sixth"),key!CW19,IF(AND($L$5="Seventh"),key!CW119,IF(AND($L$5="eighth"),key!CW219,"")))</f>
        <v/>
      </c>
      <c r="T120" s="93" t="str">
        <f>IF(AND($L$5="sixth"),key!CX19,IF(AND($L$5="Seventh"),key!CX119,IF(AND($L$5="eighth"),key!CX219,"")))</f>
        <v/>
      </c>
      <c r="U120" s="93" t="str">
        <f>IF(AND($L$5="sixth"),key!CY19,IF(AND($L$5="Seventh"),key!CY119,IF(AND($L$5="eighth"),key!CY219,"")))</f>
        <v/>
      </c>
      <c r="V120" s="93" t="str">
        <f>IF(AND($L$5="sixth"),key!CZ19,IF(AND($L$5="Seventh"),key!CZ119,IF(AND($L$5="eighth"),key!CZ219,"")))</f>
        <v/>
      </c>
      <c r="W120" s="231" t="str">
        <f>IF(AND($L$5="sixth"),key!DA19,IF(AND($L$5="Seventh"),key!DA119,IF(AND($L$5="eighth"),key!DA219,"")))</f>
        <v/>
      </c>
      <c r="X120" s="221">
        <v>44</v>
      </c>
      <c r="Y120" s="222" t="str">
        <f>IF(AND($L$5="sixth"),key!C52,IF(AND($L$5="Seventh"),key!C152,IF(AND($L$5="eighth"),key!C252,"")))</f>
        <v/>
      </c>
      <c r="Z120" s="222" t="str">
        <f>IF(AND($L$5="sixth"),key!D52,IF(AND($L$5="Seventh"),key!D152,IF(AND($L$5="eighth"),key!D252,"")))</f>
        <v/>
      </c>
      <c r="AA120" s="223" t="str">
        <f>IF(AND($L$5="sixth"),key!CC52,IF(AND($L$5="Seventh"),key!CC152,IF(AND($L$5="eighth"),key!CC252,"")))</f>
        <v/>
      </c>
      <c r="AB120" s="223" t="str">
        <f>IF(AND($L$5="sixth"),key!CD52,IF(AND($L$5="Seventh"),key!CD152,IF(AND($L$5="eighth"),key!CD252,"")))</f>
        <v/>
      </c>
      <c r="AC120" s="223" t="str">
        <f>IF(AND($L$5="sixth"),key!CE52,IF(AND($L$5="Seventh"),key!CE152,IF(AND($L$5="eighth"),key!CE252,"")))</f>
        <v/>
      </c>
      <c r="AD120" s="223" t="str">
        <f>IF(AND($L$5="sixth"),key!CG52,IF(AND($L$5="Seventh"),key!CG152,IF(AND($L$5="eighth"),key!CG252,"")))</f>
        <v/>
      </c>
      <c r="AE120" s="223" t="str">
        <f>IF(AND($L$5="sixth"),key!CH52,IF(AND($L$5="Seventh"),key!CH152,IF(AND($L$5="eighth"),key!CH252,"")))</f>
        <v/>
      </c>
      <c r="AF120" s="223" t="str">
        <f>IF(AND($L$5="sixth"),key!CI52,IF(AND($L$5="Seventh"),key!CI152,IF(AND($L$5="eighth"),key!CI252,"")))</f>
        <v/>
      </c>
      <c r="AG120" s="223" t="str">
        <f>IF(AND($L$5="sixth"),key!CK52,IF(AND($L$5="Seventh"),key!CK152,IF(AND($L$5="eighth"),key!CK252,"")))</f>
        <v/>
      </c>
      <c r="AH120" s="223" t="str">
        <f>IF(AND($L$5="sixth"),key!CL52,IF(AND($L$5="Seventh"),key!CL152,IF(AND($L$5="eighth"),key!CL252,"")))</f>
        <v/>
      </c>
      <c r="AI120" s="223" t="str">
        <f>IF(AND($L$5="sixth"),key!CM52,IF(AND($L$5="Seventh"),key!CM152,IF(AND($L$5="eighth"),key!CM252,"")))</f>
        <v/>
      </c>
      <c r="AJ120" s="223" t="str">
        <f>IF(AND($L$5="sixth"),key!CO52,IF(AND($L$5="Seventh"),key!CO152,IF(AND($L$5="eighth"),key!CO252,"")))</f>
        <v/>
      </c>
      <c r="AK120" s="223" t="str">
        <f>IF(AND($L$5="sixth"),key!CP52,IF(AND($L$5="Seventh"),key!CP152,IF(AND($L$5="eighth"),key!CP252,"")))</f>
        <v/>
      </c>
      <c r="AL120" s="223" t="str">
        <f>IF(AND($L$5="sixth"),key!CQ52,IF(AND($L$5="Seventh"),key!CQ152,IF(AND($L$5="eighth"),key!CQ252,"")))</f>
        <v/>
      </c>
      <c r="AM120" s="223" t="str">
        <f>IF(AND($L$5="sixth"),key!CS52,IF(AND($L$5="Seventh"),key!CS152,IF(AND($L$5="eighth"),key!CS252,"")))</f>
        <v/>
      </c>
      <c r="AN120" s="223" t="str">
        <f>IF(AND($L$5="sixth"),key!CT52,IF(AND($L$5="Seventh"),key!CT152,IF(AND($L$5="eighth"),key!CT252,"")))</f>
        <v/>
      </c>
      <c r="AO120" s="223" t="str">
        <f>IF(AND($L$5="sixth"),key!CU52,IF(AND($L$5="Seventh"),key!CU152,IF(AND($L$5="eighth"),key!CU252,"")))</f>
        <v/>
      </c>
      <c r="AP120" s="223" t="str">
        <f>IF(AND($L$5="sixth"),key!CW52,IF(AND($L$5="Seventh"),key!CW152,IF(AND($L$5="eighth"),key!CW252,"")))</f>
        <v/>
      </c>
      <c r="AQ120" s="223" t="str">
        <f>IF(AND($L$5="sixth"),key!CX52,IF(AND($L$5="Seventh"),key!CX152,IF(AND($L$5="eighth"),key!CX252,"")))</f>
        <v/>
      </c>
      <c r="AR120" s="223" t="str">
        <f>IF(AND($L$5="sixth"),key!CY52,IF(AND($L$5="Seventh"),key!CY152,IF(AND($L$5="eighth"),key!CY252,"")))</f>
        <v/>
      </c>
      <c r="AS120" s="223" t="str">
        <f>IF(AND($L$5="sixth"),key!CZ52,IF(AND($L$5="Seventh"),key!CZ152,IF(AND($L$5="eighth"),key!CZ252,"")))</f>
        <v/>
      </c>
      <c r="AT120" s="224" t="str">
        <f>IF(AND($L$5="sixth"),key!DA52,IF(AND($L$5="Seventh"),key!DA152,IF(AND($L$5="eighth"),key!DA252,"")))</f>
        <v/>
      </c>
      <c r="AU120" s="225">
        <v>72</v>
      </c>
      <c r="AV120" s="226" t="str">
        <f>IF(AND($L$5="sixth"),key!C80,IF(AND($L$5="Seventh"),key!C180,IF(AND($L$5="eighth"),key!C280,"")))</f>
        <v/>
      </c>
      <c r="AW120" s="226" t="str">
        <f>IF(AND($L$5="sixth"),key!D80,IF(AND($L$5="Seventh"),key!D180,IF(AND($L$5="eighth"),key!D280,"")))</f>
        <v/>
      </c>
      <c r="AX120" s="223" t="str">
        <f>IF(AND($L$5="sixth"),key!CC80,IF(AND($L$5="Seventh"),key!CC180,IF(AND($L$5="eighth"),key!CC280,"")))</f>
        <v/>
      </c>
      <c r="AY120" s="223" t="str">
        <f>IF(AND($L$5="sixth"),key!CD80,IF(AND($L$5="Seventh"),key!CD180,IF(AND($L$5="eighth"),key!CD280,"")))</f>
        <v/>
      </c>
      <c r="AZ120" s="223" t="str">
        <f>IF(AND($L$5="sixth"),key!CE80,IF(AND($L$5="Seventh"),key!CE180,IF(AND($L$5="eighth"),key!CE280,"")))</f>
        <v/>
      </c>
      <c r="BA120" s="223" t="str">
        <f>IF(AND($L$5="sixth"),key!CG80,IF(AND($L$5="Seventh"),key!CG180,IF(AND($L$5="eighth"),key!CG280,"")))</f>
        <v/>
      </c>
      <c r="BB120" s="223" t="str">
        <f>IF(AND($L$5="sixth"),key!CH80,IF(AND($L$5="Seventh"),key!CH180,IF(AND($L$5="eighth"),key!CH280,"")))</f>
        <v/>
      </c>
      <c r="BC120" s="223" t="str">
        <f>IF(AND($L$5="sixth"),key!CI80,IF(AND($L$5="Seventh"),key!CI180,IF(AND($L$5="eighth"),key!CI280,"")))</f>
        <v/>
      </c>
      <c r="BD120" s="223" t="str">
        <f>IF(AND($L$5="sixth"),key!CK80,IF(AND($L$5="Seventh"),key!CK180,IF(AND($L$5="eighth"),key!CK280,"")))</f>
        <v/>
      </c>
      <c r="BE120" s="223" t="str">
        <f>IF(AND($L$5="sixth"),key!CL80,IF(AND($L$5="Seventh"),key!CL180,IF(AND($L$5="eighth"),key!CL280,"")))</f>
        <v/>
      </c>
      <c r="BF120" s="223" t="str">
        <f>IF(AND($L$5="sixth"),key!CM80,IF(AND($L$5="Seventh"),key!CM180,IF(AND($L$5="eighth"),key!CM280,"")))</f>
        <v/>
      </c>
      <c r="BG120" s="223" t="str">
        <f>IF(AND($L$5="sixth"),key!CO80,IF(AND($L$5="Seventh"),key!CO180,IF(AND($L$5="eighth"),key!CO280,"")))</f>
        <v/>
      </c>
      <c r="BH120" s="223" t="str">
        <f>IF(AND($L$5="sixth"),key!CP80,IF(AND($L$5="Seventh"),key!CP180,IF(AND($L$5="eighth"),key!CP280,"")))</f>
        <v/>
      </c>
      <c r="BI120" s="223" t="str">
        <f>IF(AND($L$5="sixth"),key!CQ80,IF(AND($L$5="Seventh"),key!CQ180,IF(AND($L$5="eighth"),key!CQ280,"")))</f>
        <v/>
      </c>
      <c r="BJ120" s="223" t="str">
        <f>IF(AND($L$5="sixth"),key!CS80,IF(AND($L$5="Seventh"),key!CS180,IF(AND($L$5="eighth"),key!CS280,"")))</f>
        <v/>
      </c>
      <c r="BK120" s="223" t="str">
        <f>IF(AND($L$5="sixth"),key!CT80,IF(AND($L$5="Seventh"),key!CT180,IF(AND($L$5="eighth"),key!CT280,"")))</f>
        <v/>
      </c>
      <c r="BL120" s="223" t="str">
        <f>IF(AND($L$5="sixth"),key!CU80,IF(AND($L$5="Seventh"),key!CU180,IF(AND($L$5="eighth"),key!CU280,"")))</f>
        <v/>
      </c>
      <c r="BM120" s="223" t="str">
        <f>IF(AND($L$5="sixth"),key!CW80,IF(AND($L$5="Seventh"),key!CW180,IF(AND($L$5="eighth"),key!CW280,"")))</f>
        <v/>
      </c>
      <c r="BN120" s="223" t="str">
        <f>IF(AND($L$5="sixth"),key!CX80,IF(AND($L$5="Seventh"),key!CX180,IF(AND($L$5="eighth"),key!CX280,"")))</f>
        <v/>
      </c>
      <c r="BO120" s="223" t="str">
        <f>IF(AND($L$5="sixth"),key!CY80,IF(AND($L$5="Seventh"),key!CY180,IF(AND($L$5="eighth"),key!CY280,"")))</f>
        <v/>
      </c>
      <c r="BP120" s="223" t="str">
        <f>IF(AND($L$5="sixth"),key!CZ80,IF(AND($L$5="Seventh"),key!CZ180,IF(AND($L$5="eighth"),key!CZ280,"")))</f>
        <v/>
      </c>
      <c r="BQ120" s="224" t="str">
        <f>IF(AND($L$5="sixth"),key!DA80,IF(AND($L$5="Seventh"),key!DA180,IF(AND($L$5="eighth"),key!DA280,"")))</f>
        <v/>
      </c>
    </row>
    <row r="121" spans="1:91" ht="15" customHeight="1">
      <c r="A121" s="221">
        <v>12</v>
      </c>
      <c r="B121" s="98" t="str">
        <f>IF(AND($L$5="sixth"),key!C20,IF(AND($L$5="Seventh"),key!C120,IF(AND($L$5="eighth"),key!C220,"")))</f>
        <v/>
      </c>
      <c r="C121" s="98" t="str">
        <f>IF(AND($L$5="sixth"),key!D20,IF(AND($L$5="Seventh"),key!D120,IF(AND($L$5="eighth"),key!D220,"")))</f>
        <v/>
      </c>
      <c r="D121" s="93" t="str">
        <f>IF(AND($L$5="sixth"),key!CC20,IF(AND($L$5="Seventh"),key!CC120,IF(AND($L$5="eighth"),key!CC220,"")))</f>
        <v>B</v>
      </c>
      <c r="E121" s="93">
        <f>IF(AND($L$5="sixth"),key!CD20,IF(AND($L$5="Seventh"),key!CD120,IF(AND($L$5="eighth"),key!CD220,"")))</f>
        <v>10</v>
      </c>
      <c r="F121" s="93" t="str">
        <f>IF(AND($L$5="sixth"),key!CE20,IF(AND($L$5="Seventh"),key!CE120,IF(AND($L$5="eighth"),key!CE220,"")))</f>
        <v/>
      </c>
      <c r="G121" s="93" t="str">
        <f>IF(AND($L$5="sixth"),key!CG20,IF(AND($L$5="Seventh"),key!CG120,IF(AND($L$5="eighth"),key!CG220,"")))</f>
        <v/>
      </c>
      <c r="H121" s="93">
        <f>IF(AND($L$5="sixth"),key!CH20,IF(AND($L$5="Seventh"),key!CH120,IF(AND($L$5="eighth"),key!CH220,"")))</f>
        <v>10</v>
      </c>
      <c r="I121" s="93" t="str">
        <f>IF(AND($L$5="sixth"),key!CI20,IF(AND($L$5="Seventh"),key!CI120,IF(AND($L$5="eighth"),key!CI220,"")))</f>
        <v/>
      </c>
      <c r="J121" s="93" t="str">
        <f>IF(AND($L$5="sixth"),key!CK20,IF(AND($L$5="Seventh"),key!CK120,IF(AND($L$5="eighth"),key!CK220,"")))</f>
        <v/>
      </c>
      <c r="K121" s="93">
        <f>IF(AND($L$5="sixth"),key!CL20,IF(AND($L$5="Seventh"),key!CL120,IF(AND($L$5="eighth"),key!CL220,"")))</f>
        <v>49</v>
      </c>
      <c r="L121" s="93" t="str">
        <f>IF(AND($L$5="sixth"),key!CM20,IF(AND($L$5="Seventh"),key!CM120,IF(AND($L$5="eighth"),key!CM220,"")))</f>
        <v/>
      </c>
      <c r="M121" s="93" t="str">
        <f>IF(AND($L$5="sixth"),key!CO20,IF(AND($L$5="Seventh"),key!CO120,IF(AND($L$5="eighth"),key!CO220,"")))</f>
        <v/>
      </c>
      <c r="N121" s="93">
        <f>IF(AND($L$5="sixth"),key!CP20,IF(AND($L$5="Seventh"),key!CP120,IF(AND($L$5="eighth"),key!CP220,"")))</f>
        <v>10</v>
      </c>
      <c r="O121" s="93" t="str">
        <f>IF(AND($L$5="sixth"),key!CQ20,IF(AND($L$5="Seventh"),key!CQ120,IF(AND($L$5="eighth"),key!CQ220,"")))</f>
        <v/>
      </c>
      <c r="P121" s="93" t="str">
        <f>IF(AND($L$5="sixth"),key!CS20,IF(AND($L$5="Seventh"),key!CS120,IF(AND($L$5="eighth"),key!CS220,"")))</f>
        <v/>
      </c>
      <c r="Q121" s="93">
        <f>IF(AND($L$5="sixth"),key!CT20,IF(AND($L$5="Seventh"),key!CT120,IF(AND($L$5="eighth"),key!CT220,"")))</f>
        <v>72</v>
      </c>
      <c r="R121" s="93" t="str">
        <f>IF(AND($L$5="sixth"),key!CU20,IF(AND($L$5="Seventh"),key!CU120,IF(AND($L$5="eighth"),key!CU220,"")))</f>
        <v/>
      </c>
      <c r="S121" s="93" t="str">
        <f>IF(AND($L$5="sixth"),key!CW20,IF(AND($L$5="Seventh"),key!CW120,IF(AND($L$5="eighth"),key!CW220,"")))</f>
        <v/>
      </c>
      <c r="T121" s="93" t="str">
        <f>IF(AND($L$5="sixth"),key!CX20,IF(AND($L$5="Seventh"),key!CX120,IF(AND($L$5="eighth"),key!CX220,"")))</f>
        <v/>
      </c>
      <c r="U121" s="93" t="str">
        <f>IF(AND($L$5="sixth"),key!CY20,IF(AND($L$5="Seventh"),key!CY120,IF(AND($L$5="eighth"),key!CY220,"")))</f>
        <v/>
      </c>
      <c r="V121" s="93" t="str">
        <f>IF(AND($L$5="sixth"),key!CZ20,IF(AND($L$5="Seventh"),key!CZ120,IF(AND($L$5="eighth"),key!CZ220,"")))</f>
        <v/>
      </c>
      <c r="W121" s="231" t="str">
        <f>IF(AND($L$5="sixth"),key!DA20,IF(AND($L$5="Seventh"),key!DA120,IF(AND($L$5="eighth"),key!DA220,"")))</f>
        <v/>
      </c>
      <c r="X121" s="221">
        <v>45</v>
      </c>
      <c r="Y121" s="222" t="str">
        <f>IF(AND($L$5="sixth"),key!C53,IF(AND($L$5="Seventh"),key!C153,IF(AND($L$5="eighth"),key!C253,"")))</f>
        <v/>
      </c>
      <c r="Z121" s="222" t="str">
        <f>IF(AND($L$5="sixth"),key!D53,IF(AND($L$5="Seventh"),key!D153,IF(AND($L$5="eighth"),key!D253,"")))</f>
        <v/>
      </c>
      <c r="AA121" s="223" t="str">
        <f>IF(AND($L$5="sixth"),key!CC53,IF(AND($L$5="Seventh"),key!CC153,IF(AND($L$5="eighth"),key!CC253,"")))</f>
        <v/>
      </c>
      <c r="AB121" s="223" t="str">
        <f>IF(AND($L$5="sixth"),key!CD53,IF(AND($L$5="Seventh"),key!CD153,IF(AND($L$5="eighth"),key!CD253,"")))</f>
        <v/>
      </c>
      <c r="AC121" s="223" t="str">
        <f>IF(AND($L$5="sixth"),key!CE53,IF(AND($L$5="Seventh"),key!CE153,IF(AND($L$5="eighth"),key!CE253,"")))</f>
        <v/>
      </c>
      <c r="AD121" s="223" t="str">
        <f>IF(AND($L$5="sixth"),key!CG53,IF(AND($L$5="Seventh"),key!CG153,IF(AND($L$5="eighth"),key!CG253,"")))</f>
        <v/>
      </c>
      <c r="AE121" s="223" t="str">
        <f>IF(AND($L$5="sixth"),key!CH53,IF(AND($L$5="Seventh"),key!CH153,IF(AND($L$5="eighth"),key!CH253,"")))</f>
        <v/>
      </c>
      <c r="AF121" s="223" t="str">
        <f>IF(AND($L$5="sixth"),key!CI53,IF(AND($L$5="Seventh"),key!CI153,IF(AND($L$5="eighth"),key!CI253,"")))</f>
        <v/>
      </c>
      <c r="AG121" s="223" t="str">
        <f>IF(AND($L$5="sixth"),key!CK53,IF(AND($L$5="Seventh"),key!CK153,IF(AND($L$5="eighth"),key!CK253,"")))</f>
        <v/>
      </c>
      <c r="AH121" s="223" t="str">
        <f>IF(AND($L$5="sixth"),key!CL53,IF(AND($L$5="Seventh"),key!CL153,IF(AND($L$5="eighth"),key!CL253,"")))</f>
        <v/>
      </c>
      <c r="AI121" s="223" t="str">
        <f>IF(AND($L$5="sixth"),key!CM53,IF(AND($L$5="Seventh"),key!CM153,IF(AND($L$5="eighth"),key!CM253,"")))</f>
        <v/>
      </c>
      <c r="AJ121" s="223" t="str">
        <f>IF(AND($L$5="sixth"),key!CO53,IF(AND($L$5="Seventh"),key!CO153,IF(AND($L$5="eighth"),key!CO253,"")))</f>
        <v/>
      </c>
      <c r="AK121" s="223" t="str">
        <f>IF(AND($L$5="sixth"),key!CP53,IF(AND($L$5="Seventh"),key!CP153,IF(AND($L$5="eighth"),key!CP253,"")))</f>
        <v/>
      </c>
      <c r="AL121" s="223" t="str">
        <f>IF(AND($L$5="sixth"),key!CQ53,IF(AND($L$5="Seventh"),key!CQ153,IF(AND($L$5="eighth"),key!CQ253,"")))</f>
        <v/>
      </c>
      <c r="AM121" s="223" t="str">
        <f>IF(AND($L$5="sixth"),key!CS53,IF(AND($L$5="Seventh"),key!CS153,IF(AND($L$5="eighth"),key!CS253,"")))</f>
        <v/>
      </c>
      <c r="AN121" s="223" t="str">
        <f>IF(AND($L$5="sixth"),key!CT53,IF(AND($L$5="Seventh"),key!CT153,IF(AND($L$5="eighth"),key!CT253,"")))</f>
        <v/>
      </c>
      <c r="AO121" s="223" t="str">
        <f>IF(AND($L$5="sixth"),key!CU53,IF(AND($L$5="Seventh"),key!CU153,IF(AND($L$5="eighth"),key!CU253,"")))</f>
        <v/>
      </c>
      <c r="AP121" s="223" t="str">
        <f>IF(AND($L$5="sixth"),key!CW53,IF(AND($L$5="Seventh"),key!CW153,IF(AND($L$5="eighth"),key!CW253,"")))</f>
        <v/>
      </c>
      <c r="AQ121" s="223" t="str">
        <f>IF(AND($L$5="sixth"),key!CX53,IF(AND($L$5="Seventh"),key!CX153,IF(AND($L$5="eighth"),key!CX253,"")))</f>
        <v/>
      </c>
      <c r="AR121" s="223" t="str">
        <f>IF(AND($L$5="sixth"),key!CY53,IF(AND($L$5="Seventh"),key!CY153,IF(AND($L$5="eighth"),key!CY253,"")))</f>
        <v/>
      </c>
      <c r="AS121" s="223" t="str">
        <f>IF(AND($L$5="sixth"),key!CZ53,IF(AND($L$5="Seventh"),key!CZ153,IF(AND($L$5="eighth"),key!CZ253,"")))</f>
        <v/>
      </c>
      <c r="AT121" s="224" t="str">
        <f>IF(AND($L$5="sixth"),key!DA53,IF(AND($L$5="Seventh"),key!DA153,IF(AND($L$5="eighth"),key!DA253,"")))</f>
        <v/>
      </c>
      <c r="AU121" s="225">
        <v>73</v>
      </c>
      <c r="AV121" s="226" t="str">
        <f>IF(AND($L$5="sixth"),key!C81,IF(AND($L$5="Seventh"),key!C181,IF(AND($L$5="eighth"),key!C281,"")))</f>
        <v/>
      </c>
      <c r="AW121" s="226" t="str">
        <f>IF(AND($L$5="sixth"),key!D81,IF(AND($L$5="Seventh"),key!D181,IF(AND($L$5="eighth"),key!D281,"")))</f>
        <v/>
      </c>
      <c r="AX121" s="223" t="str">
        <f>IF(AND($L$5="sixth"),key!CC81,IF(AND($L$5="Seventh"),key!CC181,IF(AND($L$5="eighth"),key!CC281,"")))</f>
        <v/>
      </c>
      <c r="AY121" s="223" t="str">
        <f>IF(AND($L$5="sixth"),key!CD81,IF(AND($L$5="Seventh"),key!CD181,IF(AND($L$5="eighth"),key!CD281,"")))</f>
        <v/>
      </c>
      <c r="AZ121" s="223" t="str">
        <f>IF(AND($L$5="sixth"),key!CE81,IF(AND($L$5="Seventh"),key!CE181,IF(AND($L$5="eighth"),key!CE281,"")))</f>
        <v/>
      </c>
      <c r="BA121" s="223" t="str">
        <f>IF(AND($L$5="sixth"),key!CG81,IF(AND($L$5="Seventh"),key!CG181,IF(AND($L$5="eighth"),key!CG281,"")))</f>
        <v/>
      </c>
      <c r="BB121" s="223" t="str">
        <f>IF(AND($L$5="sixth"),key!CH81,IF(AND($L$5="Seventh"),key!CH181,IF(AND($L$5="eighth"),key!CH281,"")))</f>
        <v/>
      </c>
      <c r="BC121" s="223" t="str">
        <f>IF(AND($L$5="sixth"),key!CI81,IF(AND($L$5="Seventh"),key!CI181,IF(AND($L$5="eighth"),key!CI281,"")))</f>
        <v/>
      </c>
      <c r="BD121" s="223" t="str">
        <f>IF(AND($L$5="sixth"),key!CK81,IF(AND($L$5="Seventh"),key!CK181,IF(AND($L$5="eighth"),key!CK281,"")))</f>
        <v/>
      </c>
      <c r="BE121" s="223" t="str">
        <f>IF(AND($L$5="sixth"),key!CL81,IF(AND($L$5="Seventh"),key!CL181,IF(AND($L$5="eighth"),key!CL281,"")))</f>
        <v/>
      </c>
      <c r="BF121" s="223" t="str">
        <f>IF(AND($L$5="sixth"),key!CM81,IF(AND($L$5="Seventh"),key!CM181,IF(AND($L$5="eighth"),key!CM281,"")))</f>
        <v/>
      </c>
      <c r="BG121" s="223" t="str">
        <f>IF(AND($L$5="sixth"),key!CO81,IF(AND($L$5="Seventh"),key!CO181,IF(AND($L$5="eighth"),key!CO281,"")))</f>
        <v/>
      </c>
      <c r="BH121" s="223" t="str">
        <f>IF(AND($L$5="sixth"),key!CP81,IF(AND($L$5="Seventh"),key!CP181,IF(AND($L$5="eighth"),key!CP281,"")))</f>
        <v/>
      </c>
      <c r="BI121" s="223" t="str">
        <f>IF(AND($L$5="sixth"),key!CQ81,IF(AND($L$5="Seventh"),key!CQ181,IF(AND($L$5="eighth"),key!CQ281,"")))</f>
        <v/>
      </c>
      <c r="BJ121" s="223" t="str">
        <f>IF(AND($L$5="sixth"),key!CS81,IF(AND($L$5="Seventh"),key!CS181,IF(AND($L$5="eighth"),key!CS281,"")))</f>
        <v/>
      </c>
      <c r="BK121" s="223" t="str">
        <f>IF(AND($L$5="sixth"),key!CT81,IF(AND($L$5="Seventh"),key!CT181,IF(AND($L$5="eighth"),key!CT281,"")))</f>
        <v/>
      </c>
      <c r="BL121" s="223" t="str">
        <f>IF(AND($L$5="sixth"),key!CU81,IF(AND($L$5="Seventh"),key!CU181,IF(AND($L$5="eighth"),key!CU281,"")))</f>
        <v/>
      </c>
      <c r="BM121" s="223" t="str">
        <f>IF(AND($L$5="sixth"),key!CW81,IF(AND($L$5="Seventh"),key!CW181,IF(AND($L$5="eighth"),key!CW281,"")))</f>
        <v/>
      </c>
      <c r="BN121" s="223" t="str">
        <f>IF(AND($L$5="sixth"),key!CX81,IF(AND($L$5="Seventh"),key!CX181,IF(AND($L$5="eighth"),key!CX281,"")))</f>
        <v/>
      </c>
      <c r="BO121" s="223" t="str">
        <f>IF(AND($L$5="sixth"),key!CY81,IF(AND($L$5="Seventh"),key!CY181,IF(AND($L$5="eighth"),key!CY281,"")))</f>
        <v/>
      </c>
      <c r="BP121" s="223" t="str">
        <f>IF(AND($L$5="sixth"),key!CZ81,IF(AND($L$5="Seventh"),key!CZ181,IF(AND($L$5="eighth"),key!CZ281,"")))</f>
        <v/>
      </c>
      <c r="BQ121" s="224" t="str">
        <f>IF(AND($L$5="sixth"),key!DA81,IF(AND($L$5="Seventh"),key!DA181,IF(AND($L$5="eighth"),key!DA281,"")))</f>
        <v/>
      </c>
    </row>
    <row r="122" spans="1:91" ht="15" customHeight="1">
      <c r="A122" s="221">
        <v>13</v>
      </c>
      <c r="B122" s="98" t="str">
        <f>IF(AND($L$5="sixth"),key!C21,IF(AND($L$5="Seventh"),key!C121,IF(AND($L$5="eighth"),key!C221,"")))</f>
        <v/>
      </c>
      <c r="C122" s="98" t="str">
        <f>IF(AND($L$5="sixth"),key!D21,IF(AND($L$5="Seventh"),key!D121,IF(AND($L$5="eighth"),key!D221,"")))</f>
        <v/>
      </c>
      <c r="D122" s="93" t="str">
        <f>IF(AND($L$5="sixth"),key!CC21,IF(AND($L$5="Seventh"),key!CC121,IF(AND($L$5="eighth"),key!CC221,"")))</f>
        <v>B</v>
      </c>
      <c r="E122" s="93">
        <f>IF(AND($L$5="sixth"),key!CD21,IF(AND($L$5="Seventh"),key!CD121,IF(AND($L$5="eighth"),key!CD221,"")))</f>
        <v>9</v>
      </c>
      <c r="F122" s="93" t="str">
        <f>IF(AND($L$5="sixth"),key!CE21,IF(AND($L$5="Seventh"),key!CE121,IF(AND($L$5="eighth"),key!CE221,"")))</f>
        <v/>
      </c>
      <c r="G122" s="93" t="str">
        <f>IF(AND($L$5="sixth"),key!CG21,IF(AND($L$5="Seventh"),key!CG121,IF(AND($L$5="eighth"),key!CG221,"")))</f>
        <v/>
      </c>
      <c r="H122" s="93">
        <f>IF(AND($L$5="sixth"),key!CH21,IF(AND($L$5="Seventh"),key!CH121,IF(AND($L$5="eighth"),key!CH221,"")))</f>
        <v>10</v>
      </c>
      <c r="I122" s="93" t="str">
        <f>IF(AND($L$5="sixth"),key!CI21,IF(AND($L$5="Seventh"),key!CI121,IF(AND($L$5="eighth"),key!CI221,"")))</f>
        <v/>
      </c>
      <c r="J122" s="93" t="str">
        <f>IF(AND($L$5="sixth"),key!CK21,IF(AND($L$5="Seventh"),key!CK121,IF(AND($L$5="eighth"),key!CK221,"")))</f>
        <v/>
      </c>
      <c r="K122" s="93">
        <f>IF(AND($L$5="sixth"),key!CL21,IF(AND($L$5="Seventh"),key!CL121,IF(AND($L$5="eighth"),key!CL221,"")))</f>
        <v>47</v>
      </c>
      <c r="L122" s="93" t="str">
        <f>IF(AND($L$5="sixth"),key!CM21,IF(AND($L$5="Seventh"),key!CM121,IF(AND($L$5="eighth"),key!CM221,"")))</f>
        <v/>
      </c>
      <c r="M122" s="93" t="str">
        <f>IF(AND($L$5="sixth"),key!CO21,IF(AND($L$5="Seventh"),key!CO121,IF(AND($L$5="eighth"),key!CO221,"")))</f>
        <v/>
      </c>
      <c r="N122" s="93">
        <f>IF(AND($L$5="sixth"),key!CP21,IF(AND($L$5="Seventh"),key!CP121,IF(AND($L$5="eighth"),key!CP221,"")))</f>
        <v>9</v>
      </c>
      <c r="O122" s="93" t="str">
        <f>IF(AND($L$5="sixth"),key!CQ21,IF(AND($L$5="Seventh"),key!CQ121,IF(AND($L$5="eighth"),key!CQ221,"")))</f>
        <v/>
      </c>
      <c r="P122" s="93" t="str">
        <f>IF(AND($L$5="sixth"),key!CS21,IF(AND($L$5="Seventh"),key!CS121,IF(AND($L$5="eighth"),key!CS221,"")))</f>
        <v/>
      </c>
      <c r="Q122" s="93">
        <f>IF(AND($L$5="sixth"),key!CT21,IF(AND($L$5="Seventh"),key!CT121,IF(AND($L$5="eighth"),key!CT221,"")))</f>
        <v>69</v>
      </c>
      <c r="R122" s="93" t="str">
        <f>IF(AND($L$5="sixth"),key!CU21,IF(AND($L$5="Seventh"),key!CU121,IF(AND($L$5="eighth"),key!CU221,"")))</f>
        <v/>
      </c>
      <c r="S122" s="93" t="str">
        <f>IF(AND($L$5="sixth"),key!CW21,IF(AND($L$5="Seventh"),key!CW121,IF(AND($L$5="eighth"),key!CW221,"")))</f>
        <v/>
      </c>
      <c r="T122" s="93" t="str">
        <f>IF(AND($L$5="sixth"),key!CX21,IF(AND($L$5="Seventh"),key!CX121,IF(AND($L$5="eighth"),key!CX221,"")))</f>
        <v/>
      </c>
      <c r="U122" s="93" t="str">
        <f>IF(AND($L$5="sixth"),key!CY21,IF(AND($L$5="Seventh"),key!CY121,IF(AND($L$5="eighth"),key!CY221,"")))</f>
        <v/>
      </c>
      <c r="V122" s="93" t="str">
        <f>IF(AND($L$5="sixth"),key!CZ21,IF(AND($L$5="Seventh"),key!CZ121,IF(AND($L$5="eighth"),key!CZ221,"")))</f>
        <v/>
      </c>
      <c r="W122" s="231" t="str">
        <f>IF(AND($L$5="sixth"),key!DA21,IF(AND($L$5="Seventh"),key!DA121,IF(AND($L$5="eighth"),key!DA221,"")))</f>
        <v/>
      </c>
      <c r="X122" s="221">
        <v>46</v>
      </c>
      <c r="Y122" s="222" t="str">
        <f>IF(AND($L$5="sixth"),key!C54,IF(AND($L$5="Seventh"),key!C154,IF(AND($L$5="eighth"),key!C254,"")))</f>
        <v/>
      </c>
      <c r="Z122" s="222" t="str">
        <f>IF(AND($L$5="sixth"),key!D54,IF(AND($L$5="Seventh"),key!D154,IF(AND($L$5="eighth"),key!D254,"")))</f>
        <v/>
      </c>
      <c r="AA122" s="223" t="str">
        <f>IF(AND($L$5="sixth"),key!CC54,IF(AND($L$5="Seventh"),key!CC154,IF(AND($L$5="eighth"),key!CC254,"")))</f>
        <v/>
      </c>
      <c r="AB122" s="223" t="str">
        <f>IF(AND($L$5="sixth"),key!CD54,IF(AND($L$5="Seventh"),key!CD154,IF(AND($L$5="eighth"),key!CD254,"")))</f>
        <v/>
      </c>
      <c r="AC122" s="223" t="str">
        <f>IF(AND($L$5="sixth"),key!CE54,IF(AND($L$5="Seventh"),key!CE154,IF(AND($L$5="eighth"),key!CE254,"")))</f>
        <v/>
      </c>
      <c r="AD122" s="223" t="str">
        <f>IF(AND($L$5="sixth"),key!CG54,IF(AND($L$5="Seventh"),key!CG154,IF(AND($L$5="eighth"),key!CG254,"")))</f>
        <v/>
      </c>
      <c r="AE122" s="223" t="str">
        <f>IF(AND($L$5="sixth"),key!CH54,IF(AND($L$5="Seventh"),key!CH154,IF(AND($L$5="eighth"),key!CH254,"")))</f>
        <v/>
      </c>
      <c r="AF122" s="223" t="str">
        <f>IF(AND($L$5="sixth"),key!CI54,IF(AND($L$5="Seventh"),key!CI154,IF(AND($L$5="eighth"),key!CI254,"")))</f>
        <v/>
      </c>
      <c r="AG122" s="223" t="str">
        <f>IF(AND($L$5="sixth"),key!CK54,IF(AND($L$5="Seventh"),key!CK154,IF(AND($L$5="eighth"),key!CK254,"")))</f>
        <v/>
      </c>
      <c r="AH122" s="223" t="str">
        <f>IF(AND($L$5="sixth"),key!CL54,IF(AND($L$5="Seventh"),key!CL154,IF(AND($L$5="eighth"),key!CL254,"")))</f>
        <v/>
      </c>
      <c r="AI122" s="223" t="str">
        <f>IF(AND($L$5="sixth"),key!CM54,IF(AND($L$5="Seventh"),key!CM154,IF(AND($L$5="eighth"),key!CM254,"")))</f>
        <v/>
      </c>
      <c r="AJ122" s="223" t="str">
        <f>IF(AND($L$5="sixth"),key!CO54,IF(AND($L$5="Seventh"),key!CO154,IF(AND($L$5="eighth"),key!CO254,"")))</f>
        <v/>
      </c>
      <c r="AK122" s="223" t="str">
        <f>IF(AND($L$5="sixth"),key!CP54,IF(AND($L$5="Seventh"),key!CP154,IF(AND($L$5="eighth"),key!CP254,"")))</f>
        <v/>
      </c>
      <c r="AL122" s="223" t="str">
        <f>IF(AND($L$5="sixth"),key!CQ54,IF(AND($L$5="Seventh"),key!CQ154,IF(AND($L$5="eighth"),key!CQ254,"")))</f>
        <v/>
      </c>
      <c r="AM122" s="223" t="str">
        <f>IF(AND($L$5="sixth"),key!CS54,IF(AND($L$5="Seventh"),key!CS154,IF(AND($L$5="eighth"),key!CS254,"")))</f>
        <v/>
      </c>
      <c r="AN122" s="223" t="str">
        <f>IF(AND($L$5="sixth"),key!CT54,IF(AND($L$5="Seventh"),key!CT154,IF(AND($L$5="eighth"),key!CT254,"")))</f>
        <v/>
      </c>
      <c r="AO122" s="223" t="str">
        <f>IF(AND($L$5="sixth"),key!CU54,IF(AND($L$5="Seventh"),key!CU154,IF(AND($L$5="eighth"),key!CU254,"")))</f>
        <v/>
      </c>
      <c r="AP122" s="223" t="str">
        <f>IF(AND($L$5="sixth"),key!CW54,IF(AND($L$5="Seventh"),key!CW154,IF(AND($L$5="eighth"),key!CW254,"")))</f>
        <v/>
      </c>
      <c r="AQ122" s="223" t="str">
        <f>IF(AND($L$5="sixth"),key!CX54,IF(AND($L$5="Seventh"),key!CX154,IF(AND($L$5="eighth"),key!CX254,"")))</f>
        <v/>
      </c>
      <c r="AR122" s="223" t="str">
        <f>IF(AND($L$5="sixth"),key!CY54,IF(AND($L$5="Seventh"),key!CY154,IF(AND($L$5="eighth"),key!CY254,"")))</f>
        <v/>
      </c>
      <c r="AS122" s="223" t="str">
        <f>IF(AND($L$5="sixth"),key!CZ54,IF(AND($L$5="Seventh"),key!CZ154,IF(AND($L$5="eighth"),key!CZ254,"")))</f>
        <v/>
      </c>
      <c r="AT122" s="224" t="str">
        <f>IF(AND($L$5="sixth"),key!DA54,IF(AND($L$5="Seventh"),key!DA154,IF(AND($L$5="eighth"),key!DA254,"")))</f>
        <v/>
      </c>
      <c r="AU122" s="225">
        <v>74</v>
      </c>
      <c r="AV122" s="226" t="str">
        <f>IF(AND($L$5="sixth"),key!C82,IF(AND($L$5="Seventh"),key!C182,IF(AND($L$5="eighth"),key!C282,"")))</f>
        <v/>
      </c>
      <c r="AW122" s="226" t="str">
        <f>IF(AND($L$5="sixth"),key!D82,IF(AND($L$5="Seventh"),key!D182,IF(AND($L$5="eighth"),key!D282,"")))</f>
        <v/>
      </c>
      <c r="AX122" s="223" t="str">
        <f>IF(AND($L$5="sixth"),key!CC82,IF(AND($L$5="Seventh"),key!CC182,IF(AND($L$5="eighth"),key!CC282,"")))</f>
        <v/>
      </c>
      <c r="AY122" s="223" t="str">
        <f>IF(AND($L$5="sixth"),key!CD82,IF(AND($L$5="Seventh"),key!CD182,IF(AND($L$5="eighth"),key!CD282,"")))</f>
        <v/>
      </c>
      <c r="AZ122" s="223" t="str">
        <f>IF(AND($L$5="sixth"),key!CE82,IF(AND($L$5="Seventh"),key!CE182,IF(AND($L$5="eighth"),key!CE282,"")))</f>
        <v/>
      </c>
      <c r="BA122" s="223" t="str">
        <f>IF(AND($L$5="sixth"),key!CG82,IF(AND($L$5="Seventh"),key!CG182,IF(AND($L$5="eighth"),key!CG282,"")))</f>
        <v/>
      </c>
      <c r="BB122" s="223" t="str">
        <f>IF(AND($L$5="sixth"),key!CH82,IF(AND($L$5="Seventh"),key!CH182,IF(AND($L$5="eighth"),key!CH282,"")))</f>
        <v/>
      </c>
      <c r="BC122" s="223" t="str">
        <f>IF(AND($L$5="sixth"),key!CI82,IF(AND($L$5="Seventh"),key!CI182,IF(AND($L$5="eighth"),key!CI282,"")))</f>
        <v/>
      </c>
      <c r="BD122" s="223" t="str">
        <f>IF(AND($L$5="sixth"),key!CK82,IF(AND($L$5="Seventh"),key!CK182,IF(AND($L$5="eighth"),key!CK282,"")))</f>
        <v/>
      </c>
      <c r="BE122" s="223" t="str">
        <f>IF(AND($L$5="sixth"),key!CL82,IF(AND($L$5="Seventh"),key!CL182,IF(AND($L$5="eighth"),key!CL282,"")))</f>
        <v/>
      </c>
      <c r="BF122" s="223" t="str">
        <f>IF(AND($L$5="sixth"),key!CM82,IF(AND($L$5="Seventh"),key!CM182,IF(AND($L$5="eighth"),key!CM282,"")))</f>
        <v/>
      </c>
      <c r="BG122" s="223" t="str">
        <f>IF(AND($L$5="sixth"),key!CO82,IF(AND($L$5="Seventh"),key!CO182,IF(AND($L$5="eighth"),key!CO282,"")))</f>
        <v/>
      </c>
      <c r="BH122" s="223" t="str">
        <f>IF(AND($L$5="sixth"),key!CP82,IF(AND($L$5="Seventh"),key!CP182,IF(AND($L$5="eighth"),key!CP282,"")))</f>
        <v/>
      </c>
      <c r="BI122" s="223" t="str">
        <f>IF(AND($L$5="sixth"),key!CQ82,IF(AND($L$5="Seventh"),key!CQ182,IF(AND($L$5="eighth"),key!CQ282,"")))</f>
        <v/>
      </c>
      <c r="BJ122" s="223" t="str">
        <f>IF(AND($L$5="sixth"),key!CS82,IF(AND($L$5="Seventh"),key!CS182,IF(AND($L$5="eighth"),key!CS282,"")))</f>
        <v/>
      </c>
      <c r="BK122" s="223" t="str">
        <f>IF(AND($L$5="sixth"),key!CT82,IF(AND($L$5="Seventh"),key!CT182,IF(AND($L$5="eighth"),key!CT282,"")))</f>
        <v/>
      </c>
      <c r="BL122" s="223" t="str">
        <f>IF(AND($L$5="sixth"),key!CU82,IF(AND($L$5="Seventh"),key!CU182,IF(AND($L$5="eighth"),key!CU282,"")))</f>
        <v/>
      </c>
      <c r="BM122" s="223" t="str">
        <f>IF(AND($L$5="sixth"),key!CW82,IF(AND($L$5="Seventh"),key!CW182,IF(AND($L$5="eighth"),key!CW282,"")))</f>
        <v/>
      </c>
      <c r="BN122" s="223" t="str">
        <f>IF(AND($L$5="sixth"),key!CX82,IF(AND($L$5="Seventh"),key!CX182,IF(AND($L$5="eighth"),key!CX282,"")))</f>
        <v/>
      </c>
      <c r="BO122" s="223" t="str">
        <f>IF(AND($L$5="sixth"),key!CY82,IF(AND($L$5="Seventh"),key!CY182,IF(AND($L$5="eighth"),key!CY282,"")))</f>
        <v/>
      </c>
      <c r="BP122" s="223" t="str">
        <f>IF(AND($L$5="sixth"),key!CZ82,IF(AND($L$5="Seventh"),key!CZ182,IF(AND($L$5="eighth"),key!CZ282,"")))</f>
        <v/>
      </c>
      <c r="BQ122" s="224" t="str">
        <f>IF(AND($L$5="sixth"),key!DA82,IF(AND($L$5="Seventh"),key!DA182,IF(AND($L$5="eighth"),key!DA282,"")))</f>
        <v/>
      </c>
    </row>
    <row r="123" spans="1:91" ht="15" customHeight="1">
      <c r="A123" s="221">
        <v>14</v>
      </c>
      <c r="B123" s="98" t="str">
        <f>IF(AND($L$5="sixth"),key!C22,IF(AND($L$5="Seventh"),key!C122,IF(AND($L$5="eighth"),key!C222,"")))</f>
        <v/>
      </c>
      <c r="C123" s="98" t="str">
        <f>IF(AND($L$5="sixth"),key!D22,IF(AND($L$5="Seventh"),key!D122,IF(AND($L$5="eighth"),key!D222,"")))</f>
        <v/>
      </c>
      <c r="D123" s="93" t="str">
        <f>IF(AND($L$5="sixth"),key!CC22,IF(AND($L$5="Seventh"),key!CC122,IF(AND($L$5="eighth"),key!CC222,"")))</f>
        <v>C</v>
      </c>
      <c r="E123" s="93">
        <f>IF(AND($L$5="sixth"),key!CD22,IF(AND($L$5="Seventh"),key!CD122,IF(AND($L$5="eighth"),key!CD222,"")))</f>
        <v>7</v>
      </c>
      <c r="F123" s="93" t="str">
        <f>IF(AND($L$5="sixth"),key!CE22,IF(AND($L$5="Seventh"),key!CE122,IF(AND($L$5="eighth"),key!CE222,"")))</f>
        <v/>
      </c>
      <c r="G123" s="93" t="str">
        <f>IF(AND($L$5="sixth"),key!CG22,IF(AND($L$5="Seventh"),key!CG122,IF(AND($L$5="eighth"),key!CG222,"")))</f>
        <v/>
      </c>
      <c r="H123" s="93" t="str">
        <f>IF(AND($L$5="sixth"),key!CH22,IF(AND($L$5="Seventh"),key!CH122,IF(AND($L$5="eighth"),key!CH222,"")))</f>
        <v/>
      </c>
      <c r="I123" s="93" t="str">
        <f>IF(AND($L$5="sixth"),key!CI22,IF(AND($L$5="Seventh"),key!CI122,IF(AND($L$5="eighth"),key!CI222,"")))</f>
        <v/>
      </c>
      <c r="J123" s="93" t="str">
        <f>IF(AND($L$5="sixth"),key!CK22,IF(AND($L$5="Seventh"),key!CK122,IF(AND($L$5="eighth"),key!CK222,"")))</f>
        <v/>
      </c>
      <c r="K123" s="93">
        <f>IF(AND($L$5="sixth"),key!CL22,IF(AND($L$5="Seventh"),key!CL122,IF(AND($L$5="eighth"),key!CL222,"")))</f>
        <v>25</v>
      </c>
      <c r="L123" s="93" t="str">
        <f>IF(AND($L$5="sixth"),key!CM22,IF(AND($L$5="Seventh"),key!CM122,IF(AND($L$5="eighth"),key!CM222,"")))</f>
        <v/>
      </c>
      <c r="M123" s="93" t="str">
        <f>IF(AND($L$5="sixth"),key!CO22,IF(AND($L$5="Seventh"),key!CO122,IF(AND($L$5="eighth"),key!CO222,"")))</f>
        <v/>
      </c>
      <c r="N123" s="93">
        <f>IF(AND($L$5="sixth"),key!CP22,IF(AND($L$5="Seventh"),key!CP122,IF(AND($L$5="eighth"),key!CP222,"")))</f>
        <v>7</v>
      </c>
      <c r="O123" s="93" t="str">
        <f>IF(AND($L$5="sixth"),key!CQ22,IF(AND($L$5="Seventh"),key!CQ122,IF(AND($L$5="eighth"),key!CQ222,"")))</f>
        <v/>
      </c>
      <c r="P123" s="93" t="str">
        <f>IF(AND($L$5="sixth"),key!CS22,IF(AND($L$5="Seventh"),key!CS122,IF(AND($L$5="eighth"),key!CS222,"")))</f>
        <v/>
      </c>
      <c r="Q123" s="93">
        <f>IF(AND($L$5="sixth"),key!CT22,IF(AND($L$5="Seventh"),key!CT122,IF(AND($L$5="eighth"),key!CT222,"")))</f>
        <v>40</v>
      </c>
      <c r="R123" s="93" t="str">
        <f>IF(AND($L$5="sixth"),key!CU22,IF(AND($L$5="Seventh"),key!CU122,IF(AND($L$5="eighth"),key!CU222,"")))</f>
        <v/>
      </c>
      <c r="S123" s="93" t="str">
        <f>IF(AND($L$5="sixth"),key!CW22,IF(AND($L$5="Seventh"),key!CW122,IF(AND($L$5="eighth"),key!CW222,"")))</f>
        <v/>
      </c>
      <c r="T123" s="93" t="str">
        <f>IF(AND($L$5="sixth"),key!CX22,IF(AND($L$5="Seventh"),key!CX122,IF(AND($L$5="eighth"),key!CX222,"")))</f>
        <v/>
      </c>
      <c r="U123" s="93" t="str">
        <f>IF(AND($L$5="sixth"),key!CY22,IF(AND($L$5="Seventh"),key!CY122,IF(AND($L$5="eighth"),key!CY222,"")))</f>
        <v/>
      </c>
      <c r="V123" s="93" t="str">
        <f>IF(AND($L$5="sixth"),key!CZ22,IF(AND($L$5="Seventh"),key!CZ122,IF(AND($L$5="eighth"),key!CZ222,"")))</f>
        <v/>
      </c>
      <c r="W123" s="231" t="str">
        <f>IF(AND($L$5="sixth"),key!DA22,IF(AND($L$5="Seventh"),key!DA122,IF(AND($L$5="eighth"),key!DA222,"")))</f>
        <v/>
      </c>
      <c r="X123" s="221">
        <v>47</v>
      </c>
      <c r="Y123" s="222" t="str">
        <f>IF(AND($L$5="sixth"),key!C55,IF(AND($L$5="Seventh"),key!C155,IF(AND($L$5="eighth"),key!C255,"")))</f>
        <v/>
      </c>
      <c r="Z123" s="222" t="str">
        <f>IF(AND($L$5="sixth"),key!D55,IF(AND($L$5="Seventh"),key!D155,IF(AND($L$5="eighth"),key!D255,"")))</f>
        <v/>
      </c>
      <c r="AA123" s="223" t="str">
        <f>IF(AND($L$5="sixth"),key!CC55,IF(AND($L$5="Seventh"),key!CC155,IF(AND($L$5="eighth"),key!CC255,"")))</f>
        <v/>
      </c>
      <c r="AB123" s="223" t="str">
        <f>IF(AND($L$5="sixth"),key!CD55,IF(AND($L$5="Seventh"),key!CD155,IF(AND($L$5="eighth"),key!CD255,"")))</f>
        <v/>
      </c>
      <c r="AC123" s="223" t="str">
        <f>IF(AND($L$5="sixth"),key!CE55,IF(AND($L$5="Seventh"),key!CE155,IF(AND($L$5="eighth"),key!CE255,"")))</f>
        <v/>
      </c>
      <c r="AD123" s="223" t="str">
        <f>IF(AND($L$5="sixth"),key!CG55,IF(AND($L$5="Seventh"),key!CG155,IF(AND($L$5="eighth"),key!CG255,"")))</f>
        <v/>
      </c>
      <c r="AE123" s="223" t="str">
        <f>IF(AND($L$5="sixth"),key!CH55,IF(AND($L$5="Seventh"),key!CH155,IF(AND($L$5="eighth"),key!CH255,"")))</f>
        <v/>
      </c>
      <c r="AF123" s="223" t="str">
        <f>IF(AND($L$5="sixth"),key!CI55,IF(AND($L$5="Seventh"),key!CI155,IF(AND($L$5="eighth"),key!CI255,"")))</f>
        <v/>
      </c>
      <c r="AG123" s="223" t="str">
        <f>IF(AND($L$5="sixth"),key!CK55,IF(AND($L$5="Seventh"),key!CK155,IF(AND($L$5="eighth"),key!CK255,"")))</f>
        <v/>
      </c>
      <c r="AH123" s="223" t="str">
        <f>IF(AND($L$5="sixth"),key!CL55,IF(AND($L$5="Seventh"),key!CL155,IF(AND($L$5="eighth"),key!CL255,"")))</f>
        <v/>
      </c>
      <c r="AI123" s="223" t="str">
        <f>IF(AND($L$5="sixth"),key!CM55,IF(AND($L$5="Seventh"),key!CM155,IF(AND($L$5="eighth"),key!CM255,"")))</f>
        <v/>
      </c>
      <c r="AJ123" s="223" t="str">
        <f>IF(AND($L$5="sixth"),key!CO55,IF(AND($L$5="Seventh"),key!CO155,IF(AND($L$5="eighth"),key!CO255,"")))</f>
        <v/>
      </c>
      <c r="AK123" s="223" t="str">
        <f>IF(AND($L$5="sixth"),key!CP55,IF(AND($L$5="Seventh"),key!CP155,IF(AND($L$5="eighth"),key!CP255,"")))</f>
        <v/>
      </c>
      <c r="AL123" s="223" t="str">
        <f>IF(AND($L$5="sixth"),key!CQ55,IF(AND($L$5="Seventh"),key!CQ155,IF(AND($L$5="eighth"),key!CQ255,"")))</f>
        <v/>
      </c>
      <c r="AM123" s="223" t="str">
        <f>IF(AND($L$5="sixth"),key!CS55,IF(AND($L$5="Seventh"),key!CS155,IF(AND($L$5="eighth"),key!CS255,"")))</f>
        <v/>
      </c>
      <c r="AN123" s="223" t="str">
        <f>IF(AND($L$5="sixth"),key!CT55,IF(AND($L$5="Seventh"),key!CT155,IF(AND($L$5="eighth"),key!CT255,"")))</f>
        <v/>
      </c>
      <c r="AO123" s="223" t="str">
        <f>IF(AND($L$5="sixth"),key!CU55,IF(AND($L$5="Seventh"),key!CU155,IF(AND($L$5="eighth"),key!CU255,"")))</f>
        <v/>
      </c>
      <c r="AP123" s="223" t="str">
        <f>IF(AND($L$5="sixth"),key!CW55,IF(AND($L$5="Seventh"),key!CW155,IF(AND($L$5="eighth"),key!CW255,"")))</f>
        <v/>
      </c>
      <c r="AQ123" s="223" t="str">
        <f>IF(AND($L$5="sixth"),key!CX55,IF(AND($L$5="Seventh"),key!CX155,IF(AND($L$5="eighth"),key!CX255,"")))</f>
        <v/>
      </c>
      <c r="AR123" s="223" t="str">
        <f>IF(AND($L$5="sixth"),key!CY55,IF(AND($L$5="Seventh"),key!CY155,IF(AND($L$5="eighth"),key!CY255,"")))</f>
        <v/>
      </c>
      <c r="AS123" s="223" t="str">
        <f>IF(AND($L$5="sixth"),key!CZ55,IF(AND($L$5="Seventh"),key!CZ155,IF(AND($L$5="eighth"),key!CZ255,"")))</f>
        <v/>
      </c>
      <c r="AT123" s="224" t="str">
        <f>IF(AND($L$5="sixth"),key!DA55,IF(AND($L$5="Seventh"),key!DA155,IF(AND($L$5="eighth"),key!DA255,"")))</f>
        <v/>
      </c>
      <c r="AU123" s="225">
        <v>75</v>
      </c>
      <c r="AV123" s="226" t="str">
        <f>IF(AND($L$5="sixth"),key!C83,IF(AND($L$5="Seventh"),key!C183,IF(AND($L$5="eighth"),key!C283,"")))</f>
        <v/>
      </c>
      <c r="AW123" s="226" t="str">
        <f>IF(AND($L$5="sixth"),key!D83,IF(AND($L$5="Seventh"),key!D183,IF(AND($L$5="eighth"),key!D283,"")))</f>
        <v/>
      </c>
      <c r="AX123" s="223" t="str">
        <f>IF(AND($L$5="sixth"),key!CC83,IF(AND($L$5="Seventh"),key!CC183,IF(AND($L$5="eighth"),key!CC283,"")))</f>
        <v/>
      </c>
      <c r="AY123" s="223" t="str">
        <f>IF(AND($L$5="sixth"),key!CD83,IF(AND($L$5="Seventh"),key!CD183,IF(AND($L$5="eighth"),key!CD283,"")))</f>
        <v/>
      </c>
      <c r="AZ123" s="223" t="str">
        <f>IF(AND($L$5="sixth"),key!CE83,IF(AND($L$5="Seventh"),key!CE183,IF(AND($L$5="eighth"),key!CE283,"")))</f>
        <v/>
      </c>
      <c r="BA123" s="223" t="str">
        <f>IF(AND($L$5="sixth"),key!CG83,IF(AND($L$5="Seventh"),key!CG183,IF(AND($L$5="eighth"),key!CG283,"")))</f>
        <v/>
      </c>
      <c r="BB123" s="223" t="str">
        <f>IF(AND($L$5="sixth"),key!CH83,IF(AND($L$5="Seventh"),key!CH183,IF(AND($L$5="eighth"),key!CH283,"")))</f>
        <v/>
      </c>
      <c r="BC123" s="223" t="str">
        <f>IF(AND($L$5="sixth"),key!CI83,IF(AND($L$5="Seventh"),key!CI183,IF(AND($L$5="eighth"),key!CI283,"")))</f>
        <v/>
      </c>
      <c r="BD123" s="223" t="str">
        <f>IF(AND($L$5="sixth"),key!CK83,IF(AND($L$5="Seventh"),key!CK183,IF(AND($L$5="eighth"),key!CK283,"")))</f>
        <v/>
      </c>
      <c r="BE123" s="223" t="str">
        <f>IF(AND($L$5="sixth"),key!CL83,IF(AND($L$5="Seventh"),key!CL183,IF(AND($L$5="eighth"),key!CL283,"")))</f>
        <v/>
      </c>
      <c r="BF123" s="223" t="str">
        <f>IF(AND($L$5="sixth"),key!CM83,IF(AND($L$5="Seventh"),key!CM183,IF(AND($L$5="eighth"),key!CM283,"")))</f>
        <v/>
      </c>
      <c r="BG123" s="223" t="str">
        <f>IF(AND($L$5="sixth"),key!CO83,IF(AND($L$5="Seventh"),key!CO183,IF(AND($L$5="eighth"),key!CO283,"")))</f>
        <v/>
      </c>
      <c r="BH123" s="223" t="str">
        <f>IF(AND($L$5="sixth"),key!CP83,IF(AND($L$5="Seventh"),key!CP183,IF(AND($L$5="eighth"),key!CP283,"")))</f>
        <v/>
      </c>
      <c r="BI123" s="223" t="str">
        <f>IF(AND($L$5="sixth"),key!CQ83,IF(AND($L$5="Seventh"),key!CQ183,IF(AND($L$5="eighth"),key!CQ283,"")))</f>
        <v/>
      </c>
      <c r="BJ123" s="223" t="str">
        <f>IF(AND($L$5="sixth"),key!CS83,IF(AND($L$5="Seventh"),key!CS183,IF(AND($L$5="eighth"),key!CS283,"")))</f>
        <v/>
      </c>
      <c r="BK123" s="223" t="str">
        <f>IF(AND($L$5="sixth"),key!CT83,IF(AND($L$5="Seventh"),key!CT183,IF(AND($L$5="eighth"),key!CT283,"")))</f>
        <v/>
      </c>
      <c r="BL123" s="223" t="str">
        <f>IF(AND($L$5="sixth"),key!CU83,IF(AND($L$5="Seventh"),key!CU183,IF(AND($L$5="eighth"),key!CU283,"")))</f>
        <v/>
      </c>
      <c r="BM123" s="223" t="str">
        <f>IF(AND($L$5="sixth"),key!CW83,IF(AND($L$5="Seventh"),key!CW183,IF(AND($L$5="eighth"),key!CW283,"")))</f>
        <v/>
      </c>
      <c r="BN123" s="223" t="str">
        <f>IF(AND($L$5="sixth"),key!CX83,IF(AND($L$5="Seventh"),key!CX183,IF(AND($L$5="eighth"),key!CX283,"")))</f>
        <v/>
      </c>
      <c r="BO123" s="223" t="str">
        <f>IF(AND($L$5="sixth"),key!CY83,IF(AND($L$5="Seventh"),key!CY183,IF(AND($L$5="eighth"),key!CY283,"")))</f>
        <v/>
      </c>
      <c r="BP123" s="223" t="str">
        <f>IF(AND($L$5="sixth"),key!CZ83,IF(AND($L$5="Seventh"),key!CZ183,IF(AND($L$5="eighth"),key!CZ283,"")))</f>
        <v/>
      </c>
      <c r="BQ123" s="224" t="str">
        <f>IF(AND($L$5="sixth"),key!DA83,IF(AND($L$5="Seventh"),key!DA183,IF(AND($L$5="eighth"),key!DA283,"")))</f>
        <v/>
      </c>
    </row>
    <row r="124" spans="1:91" ht="15" customHeight="1">
      <c r="A124" s="221">
        <v>15</v>
      </c>
      <c r="B124" s="98" t="str">
        <f>IF(AND($L$5="sixth"),key!C23,IF(AND($L$5="Seventh"),key!C123,IF(AND($L$5="eighth"),key!C223,"")))</f>
        <v/>
      </c>
      <c r="C124" s="98" t="str">
        <f>IF(AND($L$5="sixth"),key!D23,IF(AND($L$5="Seventh"),key!D123,IF(AND($L$5="eighth"),key!D223,"")))</f>
        <v/>
      </c>
      <c r="D124" s="93" t="str">
        <f>IF(AND($L$5="sixth"),key!CC23,IF(AND($L$5="Seventh"),key!CC123,IF(AND($L$5="eighth"),key!CC223,"")))</f>
        <v>A</v>
      </c>
      <c r="E124" s="93">
        <f>IF(AND($L$5="sixth"),key!CD23,IF(AND($L$5="Seventh"),key!CD123,IF(AND($L$5="eighth"),key!CD223,"")))</f>
        <v>10</v>
      </c>
      <c r="F124" s="93" t="str">
        <f>IF(AND($L$5="sixth"),key!CE23,IF(AND($L$5="Seventh"),key!CE123,IF(AND($L$5="eighth"),key!CE223,"")))</f>
        <v/>
      </c>
      <c r="G124" s="93" t="str">
        <f>IF(AND($L$5="sixth"),key!CG23,IF(AND($L$5="Seventh"),key!CG123,IF(AND($L$5="eighth"),key!CG223,"")))</f>
        <v/>
      </c>
      <c r="H124" s="93">
        <f>IF(AND($L$5="sixth"),key!CH23,IF(AND($L$5="Seventh"),key!CH123,IF(AND($L$5="eighth"),key!CH223,"")))</f>
        <v>7</v>
      </c>
      <c r="I124" s="93" t="str">
        <f>IF(AND($L$5="sixth"),key!CI23,IF(AND($L$5="Seventh"),key!CI123,IF(AND($L$5="eighth"),key!CI223,"")))</f>
        <v/>
      </c>
      <c r="J124" s="93" t="str">
        <f>IF(AND($L$5="sixth"),key!CK23,IF(AND($L$5="Seventh"),key!CK123,IF(AND($L$5="eighth"),key!CK223,"")))</f>
        <v/>
      </c>
      <c r="K124" s="93">
        <f>IF(AND($L$5="sixth"),key!CL23,IF(AND($L$5="Seventh"),key!CL123,IF(AND($L$5="eighth"),key!CL223,"")))</f>
        <v>66</v>
      </c>
      <c r="L124" s="93" t="str">
        <f>IF(AND($L$5="sixth"),key!CM23,IF(AND($L$5="Seventh"),key!CM123,IF(AND($L$5="eighth"),key!CM223,"")))</f>
        <v/>
      </c>
      <c r="M124" s="93" t="str">
        <f>IF(AND($L$5="sixth"),key!CO23,IF(AND($L$5="Seventh"),key!CO123,IF(AND($L$5="eighth"),key!CO223,"")))</f>
        <v/>
      </c>
      <c r="N124" s="93">
        <f>IF(AND($L$5="sixth"),key!CP23,IF(AND($L$5="Seventh"),key!CP123,IF(AND($L$5="eighth"),key!CP223,"")))</f>
        <v>10</v>
      </c>
      <c r="O124" s="93" t="str">
        <f>IF(AND($L$5="sixth"),key!CQ23,IF(AND($L$5="Seventh"),key!CQ123,IF(AND($L$5="eighth"),key!CQ223,"")))</f>
        <v/>
      </c>
      <c r="P124" s="93" t="str">
        <f>IF(AND($L$5="sixth"),key!CS23,IF(AND($L$5="Seventh"),key!CS123,IF(AND($L$5="eighth"),key!CS223,"")))</f>
        <v/>
      </c>
      <c r="Q124" s="93">
        <f>IF(AND($L$5="sixth"),key!CT23,IF(AND($L$5="Seventh"),key!CT123,IF(AND($L$5="eighth"),key!CT223,"")))</f>
        <v>97</v>
      </c>
      <c r="R124" s="93" t="str">
        <f>IF(AND($L$5="sixth"),key!CU23,IF(AND($L$5="Seventh"),key!CU123,IF(AND($L$5="eighth"),key!CU223,"")))</f>
        <v/>
      </c>
      <c r="S124" s="93" t="str">
        <f>IF(AND($L$5="sixth"),key!CW23,IF(AND($L$5="Seventh"),key!CW123,IF(AND($L$5="eighth"),key!CW223,"")))</f>
        <v/>
      </c>
      <c r="T124" s="93" t="str">
        <f>IF(AND($L$5="sixth"),key!CX23,IF(AND($L$5="Seventh"),key!CX123,IF(AND($L$5="eighth"),key!CX223,"")))</f>
        <v/>
      </c>
      <c r="U124" s="93" t="str">
        <f>IF(AND($L$5="sixth"),key!CY23,IF(AND($L$5="Seventh"),key!CY123,IF(AND($L$5="eighth"),key!CY223,"")))</f>
        <v/>
      </c>
      <c r="V124" s="93" t="str">
        <f>IF(AND($L$5="sixth"),key!CZ23,IF(AND($L$5="Seventh"),key!CZ123,IF(AND($L$5="eighth"),key!CZ223,"")))</f>
        <v/>
      </c>
      <c r="W124" s="231" t="str">
        <f>IF(AND($L$5="sixth"),key!DA23,IF(AND($L$5="Seventh"),key!DA123,IF(AND($L$5="eighth"),key!DA223,"")))</f>
        <v/>
      </c>
      <c r="X124" s="221">
        <v>48</v>
      </c>
      <c r="Y124" s="222" t="str">
        <f>IF(AND($L$5="sixth"),key!C56,IF(AND($L$5="Seventh"),key!C156,IF(AND($L$5="eighth"),key!C256,"")))</f>
        <v/>
      </c>
      <c r="Z124" s="222" t="str">
        <f>IF(AND($L$5="sixth"),key!D56,IF(AND($L$5="Seventh"),key!D156,IF(AND($L$5="eighth"),key!D256,"")))</f>
        <v/>
      </c>
      <c r="AA124" s="223" t="str">
        <f>IF(AND($L$5="sixth"),key!CC56,IF(AND($L$5="Seventh"),key!CC156,IF(AND($L$5="eighth"),key!CC256,"")))</f>
        <v/>
      </c>
      <c r="AB124" s="223" t="str">
        <f>IF(AND($L$5="sixth"),key!CD56,IF(AND($L$5="Seventh"),key!CD156,IF(AND($L$5="eighth"),key!CD256,"")))</f>
        <v/>
      </c>
      <c r="AC124" s="223" t="str">
        <f>IF(AND($L$5="sixth"),key!CE56,IF(AND($L$5="Seventh"),key!CE156,IF(AND($L$5="eighth"),key!CE256,"")))</f>
        <v/>
      </c>
      <c r="AD124" s="223" t="str">
        <f>IF(AND($L$5="sixth"),key!CG56,IF(AND($L$5="Seventh"),key!CG156,IF(AND($L$5="eighth"),key!CG256,"")))</f>
        <v/>
      </c>
      <c r="AE124" s="223" t="str">
        <f>IF(AND($L$5="sixth"),key!CH56,IF(AND($L$5="Seventh"),key!CH156,IF(AND($L$5="eighth"),key!CH256,"")))</f>
        <v/>
      </c>
      <c r="AF124" s="223" t="str">
        <f>IF(AND($L$5="sixth"),key!CI56,IF(AND($L$5="Seventh"),key!CI156,IF(AND($L$5="eighth"),key!CI256,"")))</f>
        <v/>
      </c>
      <c r="AG124" s="223" t="str">
        <f>IF(AND($L$5="sixth"),key!CK56,IF(AND($L$5="Seventh"),key!CK156,IF(AND($L$5="eighth"),key!CK256,"")))</f>
        <v/>
      </c>
      <c r="AH124" s="223" t="str">
        <f>IF(AND($L$5="sixth"),key!CL56,IF(AND($L$5="Seventh"),key!CL156,IF(AND($L$5="eighth"),key!CL256,"")))</f>
        <v/>
      </c>
      <c r="AI124" s="223" t="str">
        <f>IF(AND($L$5="sixth"),key!CM56,IF(AND($L$5="Seventh"),key!CM156,IF(AND($L$5="eighth"),key!CM256,"")))</f>
        <v/>
      </c>
      <c r="AJ124" s="223" t="str">
        <f>IF(AND($L$5="sixth"),key!CO56,IF(AND($L$5="Seventh"),key!CO156,IF(AND($L$5="eighth"),key!CO256,"")))</f>
        <v/>
      </c>
      <c r="AK124" s="223" t="str">
        <f>IF(AND($L$5="sixth"),key!CP56,IF(AND($L$5="Seventh"),key!CP156,IF(AND($L$5="eighth"),key!CP256,"")))</f>
        <v/>
      </c>
      <c r="AL124" s="223" t="str">
        <f>IF(AND($L$5="sixth"),key!CQ56,IF(AND($L$5="Seventh"),key!CQ156,IF(AND($L$5="eighth"),key!CQ256,"")))</f>
        <v/>
      </c>
      <c r="AM124" s="223" t="str">
        <f>IF(AND($L$5="sixth"),key!CS56,IF(AND($L$5="Seventh"),key!CS156,IF(AND($L$5="eighth"),key!CS256,"")))</f>
        <v/>
      </c>
      <c r="AN124" s="223" t="str">
        <f>IF(AND($L$5="sixth"),key!CT56,IF(AND($L$5="Seventh"),key!CT156,IF(AND($L$5="eighth"),key!CT256,"")))</f>
        <v/>
      </c>
      <c r="AO124" s="223" t="str">
        <f>IF(AND($L$5="sixth"),key!CU56,IF(AND($L$5="Seventh"),key!CU156,IF(AND($L$5="eighth"),key!CU256,"")))</f>
        <v/>
      </c>
      <c r="AP124" s="223" t="str">
        <f>IF(AND($L$5="sixth"),key!CW56,IF(AND($L$5="Seventh"),key!CW156,IF(AND($L$5="eighth"),key!CW256,"")))</f>
        <v/>
      </c>
      <c r="AQ124" s="223" t="str">
        <f>IF(AND($L$5="sixth"),key!CX56,IF(AND($L$5="Seventh"),key!CX156,IF(AND($L$5="eighth"),key!CX256,"")))</f>
        <v/>
      </c>
      <c r="AR124" s="223" t="str">
        <f>IF(AND($L$5="sixth"),key!CY56,IF(AND($L$5="Seventh"),key!CY156,IF(AND($L$5="eighth"),key!CY256,"")))</f>
        <v/>
      </c>
      <c r="AS124" s="223" t="str">
        <f>IF(AND($L$5="sixth"),key!CZ56,IF(AND($L$5="Seventh"),key!CZ156,IF(AND($L$5="eighth"),key!CZ256,"")))</f>
        <v/>
      </c>
      <c r="AT124" s="224" t="str">
        <f>IF(AND($L$5="sixth"),key!DA56,IF(AND($L$5="Seventh"),key!DA156,IF(AND($L$5="eighth"),key!DA256,"")))</f>
        <v/>
      </c>
      <c r="AU124" s="225">
        <v>76</v>
      </c>
      <c r="AV124" s="226" t="str">
        <f>IF(AND($L$5="sixth"),key!C84,IF(AND($L$5="Seventh"),key!C184,IF(AND($L$5="eighth"),key!C284,"")))</f>
        <v/>
      </c>
      <c r="AW124" s="226" t="str">
        <f>IF(AND($L$5="sixth"),key!D84,IF(AND($L$5="Seventh"),key!D184,IF(AND($L$5="eighth"),key!D284,"")))</f>
        <v/>
      </c>
      <c r="AX124" s="223" t="str">
        <f>IF(AND($L$5="sixth"),key!CC84,IF(AND($L$5="Seventh"),key!CC184,IF(AND($L$5="eighth"),key!CC284,"")))</f>
        <v/>
      </c>
      <c r="AY124" s="223" t="str">
        <f>IF(AND($L$5="sixth"),key!CD84,IF(AND($L$5="Seventh"),key!CD184,IF(AND($L$5="eighth"),key!CD284,"")))</f>
        <v/>
      </c>
      <c r="AZ124" s="223" t="str">
        <f>IF(AND($L$5="sixth"),key!CE84,IF(AND($L$5="Seventh"),key!CE184,IF(AND($L$5="eighth"),key!CE284,"")))</f>
        <v/>
      </c>
      <c r="BA124" s="223" t="str">
        <f>IF(AND($L$5="sixth"),key!CG84,IF(AND($L$5="Seventh"),key!CG184,IF(AND($L$5="eighth"),key!CG284,"")))</f>
        <v/>
      </c>
      <c r="BB124" s="223" t="str">
        <f>IF(AND($L$5="sixth"),key!CH84,IF(AND($L$5="Seventh"),key!CH184,IF(AND($L$5="eighth"),key!CH284,"")))</f>
        <v/>
      </c>
      <c r="BC124" s="223" t="str">
        <f>IF(AND($L$5="sixth"),key!CI84,IF(AND($L$5="Seventh"),key!CI184,IF(AND($L$5="eighth"),key!CI284,"")))</f>
        <v/>
      </c>
      <c r="BD124" s="223" t="str">
        <f>IF(AND($L$5="sixth"),key!CK84,IF(AND($L$5="Seventh"),key!CK184,IF(AND($L$5="eighth"),key!CK284,"")))</f>
        <v/>
      </c>
      <c r="BE124" s="223" t="str">
        <f>IF(AND($L$5="sixth"),key!CL84,IF(AND($L$5="Seventh"),key!CL184,IF(AND($L$5="eighth"),key!CL284,"")))</f>
        <v/>
      </c>
      <c r="BF124" s="223" t="str">
        <f>IF(AND($L$5="sixth"),key!CM84,IF(AND($L$5="Seventh"),key!CM184,IF(AND($L$5="eighth"),key!CM284,"")))</f>
        <v/>
      </c>
      <c r="BG124" s="223" t="str">
        <f>IF(AND($L$5="sixth"),key!CO84,IF(AND($L$5="Seventh"),key!CO184,IF(AND($L$5="eighth"),key!CO284,"")))</f>
        <v/>
      </c>
      <c r="BH124" s="223" t="str">
        <f>IF(AND($L$5="sixth"),key!CP84,IF(AND($L$5="Seventh"),key!CP184,IF(AND($L$5="eighth"),key!CP284,"")))</f>
        <v/>
      </c>
      <c r="BI124" s="223" t="str">
        <f>IF(AND($L$5="sixth"),key!CQ84,IF(AND($L$5="Seventh"),key!CQ184,IF(AND($L$5="eighth"),key!CQ284,"")))</f>
        <v/>
      </c>
      <c r="BJ124" s="223" t="str">
        <f>IF(AND($L$5="sixth"),key!CS84,IF(AND($L$5="Seventh"),key!CS184,IF(AND($L$5="eighth"),key!CS284,"")))</f>
        <v/>
      </c>
      <c r="BK124" s="223" t="str">
        <f>IF(AND($L$5="sixth"),key!CT84,IF(AND($L$5="Seventh"),key!CT184,IF(AND($L$5="eighth"),key!CT284,"")))</f>
        <v/>
      </c>
      <c r="BL124" s="223" t="str">
        <f>IF(AND($L$5="sixth"),key!CU84,IF(AND($L$5="Seventh"),key!CU184,IF(AND($L$5="eighth"),key!CU284,"")))</f>
        <v/>
      </c>
      <c r="BM124" s="223" t="str">
        <f>IF(AND($L$5="sixth"),key!CW84,IF(AND($L$5="Seventh"),key!CW184,IF(AND($L$5="eighth"),key!CW284,"")))</f>
        <v/>
      </c>
      <c r="BN124" s="223" t="str">
        <f>IF(AND($L$5="sixth"),key!CX84,IF(AND($L$5="Seventh"),key!CX184,IF(AND($L$5="eighth"),key!CX284,"")))</f>
        <v/>
      </c>
      <c r="BO124" s="223" t="str">
        <f>IF(AND($L$5="sixth"),key!CY84,IF(AND($L$5="Seventh"),key!CY184,IF(AND($L$5="eighth"),key!CY284,"")))</f>
        <v/>
      </c>
      <c r="BP124" s="223" t="str">
        <f>IF(AND($L$5="sixth"),key!CZ84,IF(AND($L$5="Seventh"),key!CZ184,IF(AND($L$5="eighth"),key!CZ284,"")))</f>
        <v/>
      </c>
      <c r="BQ124" s="224" t="str">
        <f>IF(AND($L$5="sixth"),key!DA84,IF(AND($L$5="Seventh"),key!DA184,IF(AND($L$5="eighth"),key!DA284,"")))</f>
        <v/>
      </c>
    </row>
    <row r="125" spans="1:91" ht="15" customHeight="1">
      <c r="A125" s="221">
        <v>16</v>
      </c>
      <c r="B125" s="98" t="str">
        <f>IF(AND($L$5="sixth"),key!C24,IF(AND($L$5="Seventh"),key!C124,IF(AND($L$5="eighth"),key!C224,"")))</f>
        <v/>
      </c>
      <c r="C125" s="98" t="str">
        <f>IF(AND($L$5="sixth"),key!D24,IF(AND($L$5="Seventh"),key!D124,IF(AND($L$5="eighth"),key!D224,"")))</f>
        <v/>
      </c>
      <c r="D125" s="93" t="str">
        <f>IF(AND($L$5="sixth"),key!CC24,IF(AND($L$5="Seventh"),key!CC124,IF(AND($L$5="eighth"),key!CC224,"")))</f>
        <v>A</v>
      </c>
      <c r="E125" s="93">
        <f>IF(AND($L$5="sixth"),key!CD24,IF(AND($L$5="Seventh"),key!CD124,IF(AND($L$5="eighth"),key!CD224,"")))</f>
        <v>10</v>
      </c>
      <c r="F125" s="93" t="str">
        <f>IF(AND($L$5="sixth"),key!CE24,IF(AND($L$5="Seventh"),key!CE124,IF(AND($L$5="eighth"),key!CE224,"")))</f>
        <v/>
      </c>
      <c r="G125" s="93" t="str">
        <f>IF(AND($L$5="sixth"),key!CG24,IF(AND($L$5="Seventh"),key!CG124,IF(AND($L$5="eighth"),key!CG224,"")))</f>
        <v/>
      </c>
      <c r="H125" s="93">
        <f>IF(AND($L$5="sixth"),key!CH24,IF(AND($L$5="Seventh"),key!CH124,IF(AND($L$5="eighth"),key!CH224,"")))</f>
        <v>10</v>
      </c>
      <c r="I125" s="93" t="str">
        <f>IF(AND($L$5="sixth"),key!CI24,IF(AND($L$5="Seventh"),key!CI124,IF(AND($L$5="eighth"),key!CI224,"")))</f>
        <v/>
      </c>
      <c r="J125" s="93" t="str">
        <f>IF(AND($L$5="sixth"),key!CK24,IF(AND($L$5="Seventh"),key!CK124,IF(AND($L$5="eighth"),key!CK224,"")))</f>
        <v/>
      </c>
      <c r="K125" s="93">
        <f>IF(AND($L$5="sixth"),key!CL24,IF(AND($L$5="Seventh"),key!CL124,IF(AND($L$5="eighth"),key!CL224,"")))</f>
        <v>68</v>
      </c>
      <c r="L125" s="93" t="str">
        <f>IF(AND($L$5="sixth"),key!CM24,IF(AND($L$5="Seventh"),key!CM124,IF(AND($L$5="eighth"),key!CM224,"")))</f>
        <v/>
      </c>
      <c r="M125" s="93" t="str">
        <f>IF(AND($L$5="sixth"),key!CO24,IF(AND($L$5="Seventh"),key!CO124,IF(AND($L$5="eighth"),key!CO224,"")))</f>
        <v/>
      </c>
      <c r="N125" s="93">
        <f>IF(AND($L$5="sixth"),key!CP24,IF(AND($L$5="Seventh"),key!CP124,IF(AND($L$5="eighth"),key!CP224,"")))</f>
        <v>10</v>
      </c>
      <c r="O125" s="93" t="str">
        <f>IF(AND($L$5="sixth"),key!CQ24,IF(AND($L$5="Seventh"),key!CQ124,IF(AND($L$5="eighth"),key!CQ224,"")))</f>
        <v/>
      </c>
      <c r="P125" s="93" t="str">
        <f>IF(AND($L$5="sixth"),key!CS24,IF(AND($L$5="Seventh"),key!CS124,IF(AND($L$5="eighth"),key!CS224,"")))</f>
        <v/>
      </c>
      <c r="Q125" s="93">
        <f>IF(AND($L$5="sixth"),key!CT24,IF(AND($L$5="Seventh"),key!CT124,IF(AND($L$5="eighth"),key!CT224,"")))</f>
        <v>98</v>
      </c>
      <c r="R125" s="93" t="str">
        <f>IF(AND($L$5="sixth"),key!CU24,IF(AND($L$5="Seventh"),key!CU124,IF(AND($L$5="eighth"),key!CU224,"")))</f>
        <v/>
      </c>
      <c r="S125" s="93" t="str">
        <f>IF(AND($L$5="sixth"),key!CW24,IF(AND($L$5="Seventh"),key!CW124,IF(AND($L$5="eighth"),key!CW224,"")))</f>
        <v/>
      </c>
      <c r="T125" s="93" t="str">
        <f>IF(AND($L$5="sixth"),key!CX24,IF(AND($L$5="Seventh"),key!CX124,IF(AND($L$5="eighth"),key!CX224,"")))</f>
        <v/>
      </c>
      <c r="U125" s="93" t="str">
        <f>IF(AND($L$5="sixth"),key!CY24,IF(AND($L$5="Seventh"),key!CY124,IF(AND($L$5="eighth"),key!CY224,"")))</f>
        <v/>
      </c>
      <c r="V125" s="93" t="str">
        <f>IF(AND($L$5="sixth"),key!CZ24,IF(AND($L$5="Seventh"),key!CZ124,IF(AND($L$5="eighth"),key!CZ224,"")))</f>
        <v/>
      </c>
      <c r="W125" s="231" t="str">
        <f>IF(AND($L$5="sixth"),key!DA24,IF(AND($L$5="Seventh"),key!DA124,IF(AND($L$5="eighth"),key!DA224,"")))</f>
        <v/>
      </c>
      <c r="X125" s="221">
        <v>49</v>
      </c>
      <c r="Y125" s="222" t="str">
        <f>IF(AND($L$5="sixth"),key!C57,IF(AND($L$5="Seventh"),key!C157,IF(AND($L$5="eighth"),key!C257,"")))</f>
        <v/>
      </c>
      <c r="Z125" s="222" t="str">
        <f>IF(AND($L$5="sixth"),key!D57,IF(AND($L$5="Seventh"),key!D157,IF(AND($L$5="eighth"),key!D257,"")))</f>
        <v/>
      </c>
      <c r="AA125" s="223" t="str">
        <f>IF(AND($L$5="sixth"),key!CC57,IF(AND($L$5="Seventh"),key!CC157,IF(AND($L$5="eighth"),key!CC257,"")))</f>
        <v/>
      </c>
      <c r="AB125" s="223" t="str">
        <f>IF(AND($L$5="sixth"),key!CD57,IF(AND($L$5="Seventh"),key!CD157,IF(AND($L$5="eighth"),key!CD257,"")))</f>
        <v/>
      </c>
      <c r="AC125" s="223" t="str">
        <f>IF(AND($L$5="sixth"),key!CE57,IF(AND($L$5="Seventh"),key!CE157,IF(AND($L$5="eighth"),key!CE257,"")))</f>
        <v/>
      </c>
      <c r="AD125" s="223" t="str">
        <f>IF(AND($L$5="sixth"),key!CG57,IF(AND($L$5="Seventh"),key!CG157,IF(AND($L$5="eighth"),key!CG257,"")))</f>
        <v/>
      </c>
      <c r="AE125" s="223" t="str">
        <f>IF(AND($L$5="sixth"),key!CH57,IF(AND($L$5="Seventh"),key!CH157,IF(AND($L$5="eighth"),key!CH257,"")))</f>
        <v/>
      </c>
      <c r="AF125" s="223" t="str">
        <f>IF(AND($L$5="sixth"),key!CI57,IF(AND($L$5="Seventh"),key!CI157,IF(AND($L$5="eighth"),key!CI257,"")))</f>
        <v/>
      </c>
      <c r="AG125" s="223" t="str">
        <f>IF(AND($L$5="sixth"),key!CK57,IF(AND($L$5="Seventh"),key!CK157,IF(AND($L$5="eighth"),key!CK257,"")))</f>
        <v/>
      </c>
      <c r="AH125" s="223" t="str">
        <f>IF(AND($L$5="sixth"),key!CL57,IF(AND($L$5="Seventh"),key!CL157,IF(AND($L$5="eighth"),key!CL257,"")))</f>
        <v/>
      </c>
      <c r="AI125" s="223" t="str">
        <f>IF(AND($L$5="sixth"),key!CM57,IF(AND($L$5="Seventh"),key!CM157,IF(AND($L$5="eighth"),key!CM257,"")))</f>
        <v/>
      </c>
      <c r="AJ125" s="223" t="str">
        <f>IF(AND($L$5="sixth"),key!CO57,IF(AND($L$5="Seventh"),key!CO157,IF(AND($L$5="eighth"),key!CO257,"")))</f>
        <v/>
      </c>
      <c r="AK125" s="223" t="str">
        <f>IF(AND($L$5="sixth"),key!CP57,IF(AND($L$5="Seventh"),key!CP157,IF(AND($L$5="eighth"),key!CP257,"")))</f>
        <v/>
      </c>
      <c r="AL125" s="223" t="str">
        <f>IF(AND($L$5="sixth"),key!CQ57,IF(AND($L$5="Seventh"),key!CQ157,IF(AND($L$5="eighth"),key!CQ257,"")))</f>
        <v/>
      </c>
      <c r="AM125" s="223" t="str">
        <f>IF(AND($L$5="sixth"),key!CS57,IF(AND($L$5="Seventh"),key!CS157,IF(AND($L$5="eighth"),key!CS257,"")))</f>
        <v/>
      </c>
      <c r="AN125" s="223" t="str">
        <f>IF(AND($L$5="sixth"),key!CT57,IF(AND($L$5="Seventh"),key!CT157,IF(AND($L$5="eighth"),key!CT257,"")))</f>
        <v/>
      </c>
      <c r="AO125" s="223" t="str">
        <f>IF(AND($L$5="sixth"),key!CU57,IF(AND($L$5="Seventh"),key!CU157,IF(AND($L$5="eighth"),key!CU257,"")))</f>
        <v/>
      </c>
      <c r="AP125" s="223" t="str">
        <f>IF(AND($L$5="sixth"),key!CW57,IF(AND($L$5="Seventh"),key!CW157,IF(AND($L$5="eighth"),key!CW257,"")))</f>
        <v/>
      </c>
      <c r="AQ125" s="223" t="str">
        <f>IF(AND($L$5="sixth"),key!CX57,IF(AND($L$5="Seventh"),key!CX157,IF(AND($L$5="eighth"),key!CX257,"")))</f>
        <v/>
      </c>
      <c r="AR125" s="223" t="str">
        <f>IF(AND($L$5="sixth"),key!CY57,IF(AND($L$5="Seventh"),key!CY157,IF(AND($L$5="eighth"),key!CY257,"")))</f>
        <v/>
      </c>
      <c r="AS125" s="223" t="str">
        <f>IF(AND($L$5="sixth"),key!CZ57,IF(AND($L$5="Seventh"),key!CZ157,IF(AND($L$5="eighth"),key!CZ257,"")))</f>
        <v/>
      </c>
      <c r="AT125" s="224" t="str">
        <f>IF(AND($L$5="sixth"),key!DA57,IF(AND($L$5="Seventh"),key!DA157,IF(AND($L$5="eighth"),key!DA257,"")))</f>
        <v/>
      </c>
      <c r="AU125" s="225">
        <v>77</v>
      </c>
      <c r="AV125" s="226" t="str">
        <f>IF(AND($L$5="sixth"),key!C85,IF(AND($L$5="Seventh"),key!C185,IF(AND($L$5="eighth"),key!C285,"")))</f>
        <v/>
      </c>
      <c r="AW125" s="226" t="str">
        <f>IF(AND($L$5="sixth"),key!D85,IF(AND($L$5="Seventh"),key!D185,IF(AND($L$5="eighth"),key!D285,"")))</f>
        <v/>
      </c>
      <c r="AX125" s="223" t="str">
        <f>IF(AND($L$5="sixth"),key!CC85,IF(AND($L$5="Seventh"),key!CC185,IF(AND($L$5="eighth"),key!CC285,"")))</f>
        <v/>
      </c>
      <c r="AY125" s="223" t="str">
        <f>IF(AND($L$5="sixth"),key!CD85,IF(AND($L$5="Seventh"),key!CD185,IF(AND($L$5="eighth"),key!CD285,"")))</f>
        <v/>
      </c>
      <c r="AZ125" s="223" t="str">
        <f>IF(AND($L$5="sixth"),key!CE85,IF(AND($L$5="Seventh"),key!CE185,IF(AND($L$5="eighth"),key!CE285,"")))</f>
        <v/>
      </c>
      <c r="BA125" s="223" t="str">
        <f>IF(AND($L$5="sixth"),key!CG85,IF(AND($L$5="Seventh"),key!CG185,IF(AND($L$5="eighth"),key!CG285,"")))</f>
        <v/>
      </c>
      <c r="BB125" s="223" t="str">
        <f>IF(AND($L$5="sixth"),key!CH85,IF(AND($L$5="Seventh"),key!CH185,IF(AND($L$5="eighth"),key!CH285,"")))</f>
        <v/>
      </c>
      <c r="BC125" s="223" t="str">
        <f>IF(AND($L$5="sixth"),key!CI85,IF(AND($L$5="Seventh"),key!CI185,IF(AND($L$5="eighth"),key!CI285,"")))</f>
        <v/>
      </c>
      <c r="BD125" s="223" t="str">
        <f>IF(AND($L$5="sixth"),key!CK85,IF(AND($L$5="Seventh"),key!CK185,IF(AND($L$5="eighth"),key!CK285,"")))</f>
        <v/>
      </c>
      <c r="BE125" s="223" t="str">
        <f>IF(AND($L$5="sixth"),key!CL85,IF(AND($L$5="Seventh"),key!CL185,IF(AND($L$5="eighth"),key!CL285,"")))</f>
        <v/>
      </c>
      <c r="BF125" s="223" t="str">
        <f>IF(AND($L$5="sixth"),key!CM85,IF(AND($L$5="Seventh"),key!CM185,IF(AND($L$5="eighth"),key!CM285,"")))</f>
        <v/>
      </c>
      <c r="BG125" s="223" t="str">
        <f>IF(AND($L$5="sixth"),key!CO85,IF(AND($L$5="Seventh"),key!CO185,IF(AND($L$5="eighth"),key!CO285,"")))</f>
        <v/>
      </c>
      <c r="BH125" s="223" t="str">
        <f>IF(AND($L$5="sixth"),key!CP85,IF(AND($L$5="Seventh"),key!CP185,IF(AND($L$5="eighth"),key!CP285,"")))</f>
        <v/>
      </c>
      <c r="BI125" s="223" t="str">
        <f>IF(AND($L$5="sixth"),key!CQ85,IF(AND($L$5="Seventh"),key!CQ185,IF(AND($L$5="eighth"),key!CQ285,"")))</f>
        <v/>
      </c>
      <c r="BJ125" s="223" t="str">
        <f>IF(AND($L$5="sixth"),key!CS85,IF(AND($L$5="Seventh"),key!CS185,IF(AND($L$5="eighth"),key!CS285,"")))</f>
        <v/>
      </c>
      <c r="BK125" s="223" t="str">
        <f>IF(AND($L$5="sixth"),key!CT85,IF(AND($L$5="Seventh"),key!CT185,IF(AND($L$5="eighth"),key!CT285,"")))</f>
        <v/>
      </c>
      <c r="BL125" s="223" t="str">
        <f>IF(AND($L$5="sixth"),key!CU85,IF(AND($L$5="Seventh"),key!CU185,IF(AND($L$5="eighth"),key!CU285,"")))</f>
        <v/>
      </c>
      <c r="BM125" s="223" t="str">
        <f>IF(AND($L$5="sixth"),key!CW85,IF(AND($L$5="Seventh"),key!CW185,IF(AND($L$5="eighth"),key!CW285,"")))</f>
        <v/>
      </c>
      <c r="BN125" s="223" t="str">
        <f>IF(AND($L$5="sixth"),key!CX85,IF(AND($L$5="Seventh"),key!CX185,IF(AND($L$5="eighth"),key!CX285,"")))</f>
        <v/>
      </c>
      <c r="BO125" s="223" t="str">
        <f>IF(AND($L$5="sixth"),key!CY85,IF(AND($L$5="Seventh"),key!CY185,IF(AND($L$5="eighth"),key!CY285,"")))</f>
        <v/>
      </c>
      <c r="BP125" s="223" t="str">
        <f>IF(AND($L$5="sixth"),key!CZ85,IF(AND($L$5="Seventh"),key!CZ185,IF(AND($L$5="eighth"),key!CZ285,"")))</f>
        <v/>
      </c>
      <c r="BQ125" s="224" t="str">
        <f>IF(AND($L$5="sixth"),key!DA85,IF(AND($L$5="Seventh"),key!DA185,IF(AND($L$5="eighth"),key!DA285,"")))</f>
        <v/>
      </c>
    </row>
    <row r="126" spans="1:91" ht="15" customHeight="1">
      <c r="A126" s="221">
        <v>17</v>
      </c>
      <c r="B126" s="98" t="str">
        <f>IF(AND($L$5="sixth"),key!C25,IF(AND($L$5="Seventh"),key!C125,IF(AND($L$5="eighth"),key!C225,"")))</f>
        <v/>
      </c>
      <c r="C126" s="98" t="str">
        <f>IF(AND($L$5="sixth"),key!D25,IF(AND($L$5="Seventh"),key!D125,IF(AND($L$5="eighth"),key!D225,"")))</f>
        <v/>
      </c>
      <c r="D126" s="93" t="str">
        <f>IF(AND($L$5="sixth"),key!CC25,IF(AND($L$5="Seventh"),key!CC125,IF(AND($L$5="eighth"),key!CC225,"")))</f>
        <v>B</v>
      </c>
      <c r="E126" s="93">
        <f>IF(AND($L$5="sixth"),key!CD25,IF(AND($L$5="Seventh"),key!CD125,IF(AND($L$5="eighth"),key!CD225,"")))</f>
        <v>9</v>
      </c>
      <c r="F126" s="93" t="str">
        <f>IF(AND($L$5="sixth"),key!CE25,IF(AND($L$5="Seventh"),key!CE125,IF(AND($L$5="eighth"),key!CE225,"")))</f>
        <v/>
      </c>
      <c r="G126" s="93" t="str">
        <f>IF(AND($L$5="sixth"),key!CG25,IF(AND($L$5="Seventh"),key!CG125,IF(AND($L$5="eighth"),key!CG225,"")))</f>
        <v/>
      </c>
      <c r="H126" s="93">
        <f>IF(AND($L$5="sixth"),key!CH25,IF(AND($L$5="Seventh"),key!CH125,IF(AND($L$5="eighth"),key!CH225,"")))</f>
        <v>7</v>
      </c>
      <c r="I126" s="93" t="str">
        <f>IF(AND($L$5="sixth"),key!CI25,IF(AND($L$5="Seventh"),key!CI125,IF(AND($L$5="eighth"),key!CI225,"")))</f>
        <v/>
      </c>
      <c r="J126" s="93" t="str">
        <f>IF(AND($L$5="sixth"),key!CK25,IF(AND($L$5="Seventh"),key!CK125,IF(AND($L$5="eighth"),key!CK225,"")))</f>
        <v/>
      </c>
      <c r="K126" s="93">
        <f>IF(AND($L$5="sixth"),key!CL25,IF(AND($L$5="Seventh"),key!CL125,IF(AND($L$5="eighth"),key!CL225,"")))</f>
        <v>31</v>
      </c>
      <c r="L126" s="93" t="str">
        <f>IF(AND($L$5="sixth"),key!CM25,IF(AND($L$5="Seventh"),key!CM125,IF(AND($L$5="eighth"),key!CM225,"")))</f>
        <v/>
      </c>
      <c r="M126" s="93" t="str">
        <f>IF(AND($L$5="sixth"),key!CO25,IF(AND($L$5="Seventh"),key!CO125,IF(AND($L$5="eighth"),key!CO225,"")))</f>
        <v/>
      </c>
      <c r="N126" s="93">
        <f>IF(AND($L$5="sixth"),key!CP25,IF(AND($L$5="Seventh"),key!CP125,IF(AND($L$5="eighth"),key!CP225,"")))</f>
        <v>9</v>
      </c>
      <c r="O126" s="93" t="str">
        <f>IF(AND($L$5="sixth"),key!CQ25,IF(AND($L$5="Seventh"),key!CQ125,IF(AND($L$5="eighth"),key!CQ225,"")))</f>
        <v/>
      </c>
      <c r="P126" s="93" t="str">
        <f>IF(AND($L$5="sixth"),key!CS25,IF(AND($L$5="Seventh"),key!CS125,IF(AND($L$5="eighth"),key!CS225,"")))</f>
        <v/>
      </c>
      <c r="Q126" s="93">
        <f>IF(AND($L$5="sixth"),key!CT25,IF(AND($L$5="Seventh"),key!CT125,IF(AND($L$5="eighth"),key!CT225,"")))</f>
        <v>61</v>
      </c>
      <c r="R126" s="93" t="str">
        <f>IF(AND($L$5="sixth"),key!CU25,IF(AND($L$5="Seventh"),key!CU125,IF(AND($L$5="eighth"),key!CU225,"")))</f>
        <v/>
      </c>
      <c r="S126" s="93" t="str">
        <f>IF(AND($L$5="sixth"),key!CW25,IF(AND($L$5="Seventh"),key!CW125,IF(AND($L$5="eighth"),key!CW225,"")))</f>
        <v/>
      </c>
      <c r="T126" s="93" t="str">
        <f>IF(AND($L$5="sixth"),key!CX25,IF(AND($L$5="Seventh"),key!CX125,IF(AND($L$5="eighth"),key!CX225,"")))</f>
        <v/>
      </c>
      <c r="U126" s="93" t="str">
        <f>IF(AND($L$5="sixth"),key!CY25,IF(AND($L$5="Seventh"),key!CY125,IF(AND($L$5="eighth"),key!CY225,"")))</f>
        <v/>
      </c>
      <c r="V126" s="93" t="str">
        <f>IF(AND($L$5="sixth"),key!CZ25,IF(AND($L$5="Seventh"),key!CZ125,IF(AND($L$5="eighth"),key!CZ225,"")))</f>
        <v/>
      </c>
      <c r="W126" s="231" t="str">
        <f>IF(AND($L$5="sixth"),key!DA25,IF(AND($L$5="Seventh"),key!DA125,IF(AND($L$5="eighth"),key!DA225,"")))</f>
        <v/>
      </c>
      <c r="X126" s="221">
        <v>50</v>
      </c>
      <c r="Y126" s="222" t="str">
        <f>IF(AND($L$5="sixth"),key!C58,IF(AND($L$5="Seventh"),key!C158,IF(AND($L$5="eighth"),key!C258,"")))</f>
        <v/>
      </c>
      <c r="Z126" s="222" t="str">
        <f>IF(AND($L$5="sixth"),key!D58,IF(AND($L$5="Seventh"),key!D158,IF(AND($L$5="eighth"),key!D258,"")))</f>
        <v/>
      </c>
      <c r="AA126" s="223" t="str">
        <f>IF(AND($L$5="sixth"),key!CC58,IF(AND($L$5="Seventh"),key!CC158,IF(AND($L$5="eighth"),key!CC258,"")))</f>
        <v/>
      </c>
      <c r="AB126" s="223" t="str">
        <f>IF(AND($L$5="sixth"),key!CD58,IF(AND($L$5="Seventh"),key!CD158,IF(AND($L$5="eighth"),key!CD258,"")))</f>
        <v/>
      </c>
      <c r="AC126" s="223" t="str">
        <f>IF(AND($L$5="sixth"),key!CE58,IF(AND($L$5="Seventh"),key!CE158,IF(AND($L$5="eighth"),key!CE258,"")))</f>
        <v/>
      </c>
      <c r="AD126" s="223" t="str">
        <f>IF(AND($L$5="sixth"),key!CG58,IF(AND($L$5="Seventh"),key!CG158,IF(AND($L$5="eighth"),key!CG258,"")))</f>
        <v/>
      </c>
      <c r="AE126" s="223" t="str">
        <f>IF(AND($L$5="sixth"),key!CH58,IF(AND($L$5="Seventh"),key!CH158,IF(AND($L$5="eighth"),key!CH258,"")))</f>
        <v/>
      </c>
      <c r="AF126" s="223" t="str">
        <f>IF(AND($L$5="sixth"),key!CI58,IF(AND($L$5="Seventh"),key!CI158,IF(AND($L$5="eighth"),key!CI258,"")))</f>
        <v/>
      </c>
      <c r="AG126" s="223" t="str">
        <f>IF(AND($L$5="sixth"),key!CK58,IF(AND($L$5="Seventh"),key!CK158,IF(AND($L$5="eighth"),key!CK258,"")))</f>
        <v/>
      </c>
      <c r="AH126" s="223" t="str">
        <f>IF(AND($L$5="sixth"),key!CL58,IF(AND($L$5="Seventh"),key!CL158,IF(AND($L$5="eighth"),key!CL258,"")))</f>
        <v/>
      </c>
      <c r="AI126" s="223" t="str">
        <f>IF(AND($L$5="sixth"),key!CM58,IF(AND($L$5="Seventh"),key!CM158,IF(AND($L$5="eighth"),key!CM258,"")))</f>
        <v/>
      </c>
      <c r="AJ126" s="223" t="str">
        <f>IF(AND($L$5="sixth"),key!CO58,IF(AND($L$5="Seventh"),key!CO158,IF(AND($L$5="eighth"),key!CO258,"")))</f>
        <v/>
      </c>
      <c r="AK126" s="223" t="str">
        <f>IF(AND($L$5="sixth"),key!CP58,IF(AND($L$5="Seventh"),key!CP158,IF(AND($L$5="eighth"),key!CP258,"")))</f>
        <v/>
      </c>
      <c r="AL126" s="223" t="str">
        <f>IF(AND($L$5="sixth"),key!CQ58,IF(AND($L$5="Seventh"),key!CQ158,IF(AND($L$5="eighth"),key!CQ258,"")))</f>
        <v/>
      </c>
      <c r="AM126" s="223" t="str">
        <f>IF(AND($L$5="sixth"),key!CS58,IF(AND($L$5="Seventh"),key!CS158,IF(AND($L$5="eighth"),key!CS258,"")))</f>
        <v/>
      </c>
      <c r="AN126" s="223" t="str">
        <f>IF(AND($L$5="sixth"),key!CT58,IF(AND($L$5="Seventh"),key!CT158,IF(AND($L$5="eighth"),key!CT258,"")))</f>
        <v/>
      </c>
      <c r="AO126" s="223" t="str">
        <f>IF(AND($L$5="sixth"),key!CU58,IF(AND($L$5="Seventh"),key!CU158,IF(AND($L$5="eighth"),key!CU258,"")))</f>
        <v/>
      </c>
      <c r="AP126" s="223" t="str">
        <f>IF(AND($L$5="sixth"),key!CW58,IF(AND($L$5="Seventh"),key!CW158,IF(AND($L$5="eighth"),key!CW258,"")))</f>
        <v/>
      </c>
      <c r="AQ126" s="223" t="str">
        <f>IF(AND($L$5="sixth"),key!CX58,IF(AND($L$5="Seventh"),key!CX158,IF(AND($L$5="eighth"),key!CX258,"")))</f>
        <v/>
      </c>
      <c r="AR126" s="223" t="str">
        <f>IF(AND($L$5="sixth"),key!CY58,IF(AND($L$5="Seventh"),key!CY158,IF(AND($L$5="eighth"),key!CY258,"")))</f>
        <v/>
      </c>
      <c r="AS126" s="223" t="str">
        <f>IF(AND($L$5="sixth"),key!CZ58,IF(AND($L$5="Seventh"),key!CZ158,IF(AND($L$5="eighth"),key!CZ258,"")))</f>
        <v/>
      </c>
      <c r="AT126" s="224" t="str">
        <f>IF(AND($L$5="sixth"),key!DA58,IF(AND($L$5="Seventh"),key!DA158,IF(AND($L$5="eighth"),key!DA258,"")))</f>
        <v/>
      </c>
      <c r="AU126" s="225">
        <v>78</v>
      </c>
      <c r="AV126" s="226" t="str">
        <f>IF(AND($L$5="sixth"),key!C86,IF(AND($L$5="Seventh"),key!C186,IF(AND($L$5="eighth"),key!C286,"")))</f>
        <v/>
      </c>
      <c r="AW126" s="226" t="str">
        <f>IF(AND($L$5="sixth"),key!D86,IF(AND($L$5="Seventh"),key!D186,IF(AND($L$5="eighth"),key!D286,"")))</f>
        <v/>
      </c>
      <c r="AX126" s="223" t="str">
        <f>IF(AND($L$5="sixth"),key!CC86,IF(AND($L$5="Seventh"),key!CC186,IF(AND($L$5="eighth"),key!CC286,"")))</f>
        <v/>
      </c>
      <c r="AY126" s="223" t="str">
        <f>IF(AND($L$5="sixth"),key!CD86,IF(AND($L$5="Seventh"),key!CD186,IF(AND($L$5="eighth"),key!CD286,"")))</f>
        <v/>
      </c>
      <c r="AZ126" s="223" t="str">
        <f>IF(AND($L$5="sixth"),key!CE86,IF(AND($L$5="Seventh"),key!CE186,IF(AND($L$5="eighth"),key!CE286,"")))</f>
        <v/>
      </c>
      <c r="BA126" s="223" t="str">
        <f>IF(AND($L$5="sixth"),key!CG86,IF(AND($L$5="Seventh"),key!CG186,IF(AND($L$5="eighth"),key!CG286,"")))</f>
        <v/>
      </c>
      <c r="BB126" s="223" t="str">
        <f>IF(AND($L$5="sixth"),key!CH86,IF(AND($L$5="Seventh"),key!CH186,IF(AND($L$5="eighth"),key!CH286,"")))</f>
        <v/>
      </c>
      <c r="BC126" s="223" t="str">
        <f>IF(AND($L$5="sixth"),key!CI86,IF(AND($L$5="Seventh"),key!CI186,IF(AND($L$5="eighth"),key!CI286,"")))</f>
        <v/>
      </c>
      <c r="BD126" s="223" t="str">
        <f>IF(AND($L$5="sixth"),key!CK86,IF(AND($L$5="Seventh"),key!CK186,IF(AND($L$5="eighth"),key!CK286,"")))</f>
        <v/>
      </c>
      <c r="BE126" s="223" t="str">
        <f>IF(AND($L$5="sixth"),key!CL86,IF(AND($L$5="Seventh"),key!CL186,IF(AND($L$5="eighth"),key!CL286,"")))</f>
        <v/>
      </c>
      <c r="BF126" s="223" t="str">
        <f>IF(AND($L$5="sixth"),key!CM86,IF(AND($L$5="Seventh"),key!CM186,IF(AND($L$5="eighth"),key!CM286,"")))</f>
        <v/>
      </c>
      <c r="BG126" s="223" t="str">
        <f>IF(AND($L$5="sixth"),key!CO86,IF(AND($L$5="Seventh"),key!CO186,IF(AND($L$5="eighth"),key!CO286,"")))</f>
        <v/>
      </c>
      <c r="BH126" s="223" t="str">
        <f>IF(AND($L$5="sixth"),key!CP86,IF(AND($L$5="Seventh"),key!CP186,IF(AND($L$5="eighth"),key!CP286,"")))</f>
        <v/>
      </c>
      <c r="BI126" s="223" t="str">
        <f>IF(AND($L$5="sixth"),key!CQ86,IF(AND($L$5="Seventh"),key!CQ186,IF(AND($L$5="eighth"),key!CQ286,"")))</f>
        <v/>
      </c>
      <c r="BJ126" s="223" t="str">
        <f>IF(AND($L$5="sixth"),key!CS86,IF(AND($L$5="Seventh"),key!CS186,IF(AND($L$5="eighth"),key!CS286,"")))</f>
        <v/>
      </c>
      <c r="BK126" s="223" t="str">
        <f>IF(AND($L$5="sixth"),key!CT86,IF(AND($L$5="Seventh"),key!CT186,IF(AND($L$5="eighth"),key!CT286,"")))</f>
        <v/>
      </c>
      <c r="BL126" s="223" t="str">
        <f>IF(AND($L$5="sixth"),key!CU86,IF(AND($L$5="Seventh"),key!CU186,IF(AND($L$5="eighth"),key!CU286,"")))</f>
        <v/>
      </c>
      <c r="BM126" s="223" t="str">
        <f>IF(AND($L$5="sixth"),key!CW86,IF(AND($L$5="Seventh"),key!CW186,IF(AND($L$5="eighth"),key!CW286,"")))</f>
        <v/>
      </c>
      <c r="BN126" s="223" t="str">
        <f>IF(AND($L$5="sixth"),key!CX86,IF(AND($L$5="Seventh"),key!CX186,IF(AND($L$5="eighth"),key!CX286,"")))</f>
        <v/>
      </c>
      <c r="BO126" s="223" t="str">
        <f>IF(AND($L$5="sixth"),key!CY86,IF(AND($L$5="Seventh"),key!CY186,IF(AND($L$5="eighth"),key!CY286,"")))</f>
        <v/>
      </c>
      <c r="BP126" s="223" t="str">
        <f>IF(AND($L$5="sixth"),key!CZ86,IF(AND($L$5="Seventh"),key!CZ186,IF(AND($L$5="eighth"),key!CZ286,"")))</f>
        <v/>
      </c>
      <c r="BQ126" s="224" t="str">
        <f>IF(AND($L$5="sixth"),key!DA86,IF(AND($L$5="Seventh"),key!DA186,IF(AND($L$5="eighth"),key!DA286,"")))</f>
        <v/>
      </c>
    </row>
    <row r="127" spans="1:91" ht="15" customHeight="1">
      <c r="A127" s="221">
        <v>18</v>
      </c>
      <c r="B127" s="98" t="str">
        <f>IF(AND($L$5="sixth"),key!C26,IF(AND($L$5="Seventh"),key!C126,IF(AND($L$5="eighth"),key!C226,"")))</f>
        <v/>
      </c>
      <c r="C127" s="98" t="str">
        <f>IF(AND($L$5="sixth"),key!D26,IF(AND($L$5="Seventh"),key!D126,IF(AND($L$5="eighth"),key!D226,"")))</f>
        <v/>
      </c>
      <c r="D127" s="93" t="str">
        <f>IF(AND($L$5="sixth"),key!CC26,IF(AND($L$5="Seventh"),key!CC126,IF(AND($L$5="eighth"),key!CC226,"")))</f>
        <v>A</v>
      </c>
      <c r="E127" s="93">
        <f>IF(AND($L$5="sixth"),key!CD26,IF(AND($L$5="Seventh"),key!CD126,IF(AND($L$5="eighth"),key!CD226,"")))</f>
        <v>10</v>
      </c>
      <c r="F127" s="93" t="str">
        <f>IF(AND($L$5="sixth"),key!CE26,IF(AND($L$5="Seventh"),key!CE126,IF(AND($L$5="eighth"),key!CE226,"")))</f>
        <v/>
      </c>
      <c r="G127" s="93" t="str">
        <f>IF(AND($L$5="sixth"),key!CG26,IF(AND($L$5="Seventh"),key!CG126,IF(AND($L$5="eighth"),key!CG226,"")))</f>
        <v/>
      </c>
      <c r="H127" s="93">
        <f>IF(AND($L$5="sixth"),key!CH26,IF(AND($L$5="Seventh"),key!CH126,IF(AND($L$5="eighth"),key!CH226,"")))</f>
        <v>10</v>
      </c>
      <c r="I127" s="93" t="str">
        <f>IF(AND($L$5="sixth"),key!CI26,IF(AND($L$5="Seventh"),key!CI126,IF(AND($L$5="eighth"),key!CI226,"")))</f>
        <v/>
      </c>
      <c r="J127" s="93" t="str">
        <f>IF(AND($L$5="sixth"),key!CK26,IF(AND($L$5="Seventh"),key!CK126,IF(AND($L$5="eighth"),key!CK226,"")))</f>
        <v/>
      </c>
      <c r="K127" s="93">
        <f>IF(AND($L$5="sixth"),key!CL26,IF(AND($L$5="Seventh"),key!CL126,IF(AND($L$5="eighth"),key!CL226,"")))</f>
        <v>67</v>
      </c>
      <c r="L127" s="93" t="str">
        <f>IF(AND($L$5="sixth"),key!CM26,IF(AND($L$5="Seventh"),key!CM126,IF(AND($L$5="eighth"),key!CM226,"")))</f>
        <v/>
      </c>
      <c r="M127" s="93" t="str">
        <f>IF(AND($L$5="sixth"),key!CO26,IF(AND($L$5="Seventh"),key!CO126,IF(AND($L$5="eighth"),key!CO226,"")))</f>
        <v/>
      </c>
      <c r="N127" s="93">
        <f>IF(AND($L$5="sixth"),key!CP26,IF(AND($L$5="Seventh"),key!CP126,IF(AND($L$5="eighth"),key!CP226,"")))</f>
        <v>10</v>
      </c>
      <c r="O127" s="93" t="str">
        <f>IF(AND($L$5="sixth"),key!CQ26,IF(AND($L$5="Seventh"),key!CQ126,IF(AND($L$5="eighth"),key!CQ226,"")))</f>
        <v/>
      </c>
      <c r="P127" s="93" t="str">
        <f>IF(AND($L$5="sixth"),key!CS26,IF(AND($L$5="Seventh"),key!CS126,IF(AND($L$5="eighth"),key!CS226,"")))</f>
        <v/>
      </c>
      <c r="Q127" s="93">
        <f>IF(AND($L$5="sixth"),key!CT26,IF(AND($L$5="Seventh"),key!CT126,IF(AND($L$5="eighth"),key!CT226,"")))</f>
        <v>70</v>
      </c>
      <c r="R127" s="93" t="str">
        <f>IF(AND($L$5="sixth"),key!CU26,IF(AND($L$5="Seventh"),key!CU126,IF(AND($L$5="eighth"),key!CU226,"")))</f>
        <v/>
      </c>
      <c r="S127" s="93" t="str">
        <f>IF(AND($L$5="sixth"),key!CW26,IF(AND($L$5="Seventh"),key!CW126,IF(AND($L$5="eighth"),key!CW226,"")))</f>
        <v/>
      </c>
      <c r="T127" s="93" t="str">
        <f>IF(AND($L$5="sixth"),key!CX26,IF(AND($L$5="Seventh"),key!CX126,IF(AND($L$5="eighth"),key!CX226,"")))</f>
        <v/>
      </c>
      <c r="U127" s="93" t="str">
        <f>IF(AND($L$5="sixth"),key!CY26,IF(AND($L$5="Seventh"),key!CY126,IF(AND($L$5="eighth"),key!CY226,"")))</f>
        <v/>
      </c>
      <c r="V127" s="93" t="str">
        <f>IF(AND($L$5="sixth"),key!CZ26,IF(AND($L$5="Seventh"),key!CZ126,IF(AND($L$5="eighth"),key!CZ226,"")))</f>
        <v/>
      </c>
      <c r="W127" s="231" t="str">
        <f>IF(AND($L$5="sixth"),key!DA26,IF(AND($L$5="Seventh"),key!DA126,IF(AND($L$5="eighth"),key!DA226,"")))</f>
        <v/>
      </c>
      <c r="X127" s="221">
        <v>51</v>
      </c>
      <c r="Y127" s="222" t="str">
        <f>IF(AND($L$5="sixth"),key!C59,IF(AND($L$5="Seventh"),key!C159,IF(AND($L$5="eighth"),key!C259,"")))</f>
        <v/>
      </c>
      <c r="Z127" s="222" t="str">
        <f>IF(AND($L$5="sixth"),key!D59,IF(AND($L$5="Seventh"),key!D159,IF(AND($L$5="eighth"),key!D259,"")))</f>
        <v/>
      </c>
      <c r="AA127" s="223" t="str">
        <f>IF(AND($L$5="sixth"),key!CC59,IF(AND($L$5="Seventh"),key!CC159,IF(AND($L$5="eighth"),key!CC259,"")))</f>
        <v/>
      </c>
      <c r="AB127" s="223" t="str">
        <f>IF(AND($L$5="sixth"),key!CD59,IF(AND($L$5="Seventh"),key!CD159,IF(AND($L$5="eighth"),key!CD259,"")))</f>
        <v/>
      </c>
      <c r="AC127" s="223" t="str">
        <f>IF(AND($L$5="sixth"),key!CE59,IF(AND($L$5="Seventh"),key!CE159,IF(AND($L$5="eighth"),key!CE259,"")))</f>
        <v/>
      </c>
      <c r="AD127" s="223" t="str">
        <f>IF(AND($L$5="sixth"),key!CG59,IF(AND($L$5="Seventh"),key!CG159,IF(AND($L$5="eighth"),key!CG259,"")))</f>
        <v/>
      </c>
      <c r="AE127" s="223" t="str">
        <f>IF(AND($L$5="sixth"),key!CH59,IF(AND($L$5="Seventh"),key!CH159,IF(AND($L$5="eighth"),key!CH259,"")))</f>
        <v/>
      </c>
      <c r="AF127" s="223" t="str">
        <f>IF(AND($L$5="sixth"),key!CI59,IF(AND($L$5="Seventh"),key!CI159,IF(AND($L$5="eighth"),key!CI259,"")))</f>
        <v/>
      </c>
      <c r="AG127" s="223" t="str">
        <f>IF(AND($L$5="sixth"),key!CK59,IF(AND($L$5="Seventh"),key!CK159,IF(AND($L$5="eighth"),key!CK259,"")))</f>
        <v/>
      </c>
      <c r="AH127" s="223" t="str">
        <f>IF(AND($L$5="sixth"),key!CL59,IF(AND($L$5="Seventh"),key!CL159,IF(AND($L$5="eighth"),key!CL259,"")))</f>
        <v/>
      </c>
      <c r="AI127" s="223" t="str">
        <f>IF(AND($L$5="sixth"),key!CM59,IF(AND($L$5="Seventh"),key!CM159,IF(AND($L$5="eighth"),key!CM259,"")))</f>
        <v/>
      </c>
      <c r="AJ127" s="223" t="str">
        <f>IF(AND($L$5="sixth"),key!CO59,IF(AND($L$5="Seventh"),key!CO159,IF(AND($L$5="eighth"),key!CO259,"")))</f>
        <v/>
      </c>
      <c r="AK127" s="223" t="str">
        <f>IF(AND($L$5="sixth"),key!CP59,IF(AND($L$5="Seventh"),key!CP159,IF(AND($L$5="eighth"),key!CP259,"")))</f>
        <v/>
      </c>
      <c r="AL127" s="223" t="str">
        <f>IF(AND($L$5="sixth"),key!CQ59,IF(AND($L$5="Seventh"),key!CQ159,IF(AND($L$5="eighth"),key!CQ259,"")))</f>
        <v/>
      </c>
      <c r="AM127" s="223" t="str">
        <f>IF(AND($L$5="sixth"),key!CS59,IF(AND($L$5="Seventh"),key!CS159,IF(AND($L$5="eighth"),key!CS259,"")))</f>
        <v/>
      </c>
      <c r="AN127" s="223" t="str">
        <f>IF(AND($L$5="sixth"),key!CT59,IF(AND($L$5="Seventh"),key!CT159,IF(AND($L$5="eighth"),key!CT259,"")))</f>
        <v/>
      </c>
      <c r="AO127" s="223" t="str">
        <f>IF(AND($L$5="sixth"),key!CU59,IF(AND($L$5="Seventh"),key!CU159,IF(AND($L$5="eighth"),key!CU259,"")))</f>
        <v/>
      </c>
      <c r="AP127" s="223" t="str">
        <f>IF(AND($L$5="sixth"),key!CW59,IF(AND($L$5="Seventh"),key!CW159,IF(AND($L$5="eighth"),key!CW259,"")))</f>
        <v/>
      </c>
      <c r="AQ127" s="223" t="str">
        <f>IF(AND($L$5="sixth"),key!CX59,IF(AND($L$5="Seventh"),key!CX159,IF(AND($L$5="eighth"),key!CX259,"")))</f>
        <v/>
      </c>
      <c r="AR127" s="223" t="str">
        <f>IF(AND($L$5="sixth"),key!CY59,IF(AND($L$5="Seventh"),key!CY159,IF(AND($L$5="eighth"),key!CY259,"")))</f>
        <v/>
      </c>
      <c r="AS127" s="223" t="str">
        <f>IF(AND($L$5="sixth"),key!CZ59,IF(AND($L$5="Seventh"),key!CZ159,IF(AND($L$5="eighth"),key!CZ259,"")))</f>
        <v/>
      </c>
      <c r="AT127" s="224" t="str">
        <f>IF(AND($L$5="sixth"),key!DA59,IF(AND($L$5="Seventh"),key!DA159,IF(AND($L$5="eighth"),key!DA259,"")))</f>
        <v/>
      </c>
      <c r="AU127" s="225">
        <v>79</v>
      </c>
      <c r="AV127" s="226" t="str">
        <f>IF(AND($L$5="sixth"),key!C87,IF(AND($L$5="Seventh"),key!C187,IF(AND($L$5="eighth"),key!C287,"")))</f>
        <v/>
      </c>
      <c r="AW127" s="226" t="str">
        <f>IF(AND($L$5="sixth"),key!D87,IF(AND($L$5="Seventh"),key!D187,IF(AND($L$5="eighth"),key!D287,"")))</f>
        <v/>
      </c>
      <c r="AX127" s="223" t="str">
        <f>IF(AND($L$5="sixth"),key!CC87,IF(AND($L$5="Seventh"),key!CC187,IF(AND($L$5="eighth"),key!CC287,"")))</f>
        <v/>
      </c>
      <c r="AY127" s="223" t="str">
        <f>IF(AND($L$5="sixth"),key!CD87,IF(AND($L$5="Seventh"),key!CD187,IF(AND($L$5="eighth"),key!CD287,"")))</f>
        <v/>
      </c>
      <c r="AZ127" s="223" t="str">
        <f>IF(AND($L$5="sixth"),key!CE87,IF(AND($L$5="Seventh"),key!CE187,IF(AND($L$5="eighth"),key!CE287,"")))</f>
        <v/>
      </c>
      <c r="BA127" s="223" t="str">
        <f>IF(AND($L$5="sixth"),key!CG87,IF(AND($L$5="Seventh"),key!CG187,IF(AND($L$5="eighth"),key!CG287,"")))</f>
        <v/>
      </c>
      <c r="BB127" s="223" t="str">
        <f>IF(AND($L$5="sixth"),key!CH87,IF(AND($L$5="Seventh"),key!CH187,IF(AND($L$5="eighth"),key!CH287,"")))</f>
        <v/>
      </c>
      <c r="BC127" s="223" t="str">
        <f>IF(AND($L$5="sixth"),key!CI87,IF(AND($L$5="Seventh"),key!CI187,IF(AND($L$5="eighth"),key!CI287,"")))</f>
        <v/>
      </c>
      <c r="BD127" s="223" t="str">
        <f>IF(AND($L$5="sixth"),key!CK87,IF(AND($L$5="Seventh"),key!CK187,IF(AND($L$5="eighth"),key!CK287,"")))</f>
        <v/>
      </c>
      <c r="BE127" s="223" t="str">
        <f>IF(AND($L$5="sixth"),key!CL87,IF(AND($L$5="Seventh"),key!CL187,IF(AND($L$5="eighth"),key!CL287,"")))</f>
        <v/>
      </c>
      <c r="BF127" s="223" t="str">
        <f>IF(AND($L$5="sixth"),key!CM87,IF(AND($L$5="Seventh"),key!CM187,IF(AND($L$5="eighth"),key!CM287,"")))</f>
        <v/>
      </c>
      <c r="BG127" s="223" t="str">
        <f>IF(AND($L$5="sixth"),key!CO87,IF(AND($L$5="Seventh"),key!CO187,IF(AND($L$5="eighth"),key!CO287,"")))</f>
        <v/>
      </c>
      <c r="BH127" s="223" t="str">
        <f>IF(AND($L$5="sixth"),key!CP87,IF(AND($L$5="Seventh"),key!CP187,IF(AND($L$5="eighth"),key!CP287,"")))</f>
        <v/>
      </c>
      <c r="BI127" s="223" t="str">
        <f>IF(AND($L$5="sixth"),key!CQ87,IF(AND($L$5="Seventh"),key!CQ187,IF(AND($L$5="eighth"),key!CQ287,"")))</f>
        <v/>
      </c>
      <c r="BJ127" s="223" t="str">
        <f>IF(AND($L$5="sixth"),key!CS87,IF(AND($L$5="Seventh"),key!CS187,IF(AND($L$5="eighth"),key!CS287,"")))</f>
        <v/>
      </c>
      <c r="BK127" s="223" t="str">
        <f>IF(AND($L$5="sixth"),key!CT87,IF(AND($L$5="Seventh"),key!CT187,IF(AND($L$5="eighth"),key!CT287,"")))</f>
        <v/>
      </c>
      <c r="BL127" s="223" t="str">
        <f>IF(AND($L$5="sixth"),key!CU87,IF(AND($L$5="Seventh"),key!CU187,IF(AND($L$5="eighth"),key!CU287,"")))</f>
        <v/>
      </c>
      <c r="BM127" s="223" t="str">
        <f>IF(AND($L$5="sixth"),key!CW87,IF(AND($L$5="Seventh"),key!CW187,IF(AND($L$5="eighth"),key!CW287,"")))</f>
        <v/>
      </c>
      <c r="BN127" s="223" t="str">
        <f>IF(AND($L$5="sixth"),key!CX87,IF(AND($L$5="Seventh"),key!CX187,IF(AND($L$5="eighth"),key!CX287,"")))</f>
        <v/>
      </c>
      <c r="BO127" s="223" t="str">
        <f>IF(AND($L$5="sixth"),key!CY87,IF(AND($L$5="Seventh"),key!CY187,IF(AND($L$5="eighth"),key!CY287,"")))</f>
        <v/>
      </c>
      <c r="BP127" s="223" t="str">
        <f>IF(AND($L$5="sixth"),key!CZ87,IF(AND($L$5="Seventh"),key!CZ187,IF(AND($L$5="eighth"),key!CZ287,"")))</f>
        <v/>
      </c>
      <c r="BQ127" s="224" t="str">
        <f>IF(AND($L$5="sixth"),key!DA87,IF(AND($L$5="Seventh"),key!DA187,IF(AND($L$5="eighth"),key!DA287,"")))</f>
        <v/>
      </c>
    </row>
    <row r="128" spans="1:91" ht="15" customHeight="1">
      <c r="A128" s="221">
        <v>19</v>
      </c>
      <c r="B128" s="98" t="str">
        <f>IF(AND($L$5="sixth"),key!C27,IF(AND($L$5="Seventh"),key!C127,IF(AND($L$5="eighth"),key!C227,"")))</f>
        <v/>
      </c>
      <c r="C128" s="98" t="str">
        <f>IF(AND($L$5="sixth"),key!D27,IF(AND($L$5="Seventh"),key!D127,IF(AND($L$5="eighth"),key!D227,"")))</f>
        <v/>
      </c>
      <c r="D128" s="93" t="str">
        <f>IF(AND($L$5="sixth"),key!CC27,IF(AND($L$5="Seventh"),key!CC127,IF(AND($L$5="eighth"),key!CC227,"")))</f>
        <v>C</v>
      </c>
      <c r="E128" s="93">
        <f>IF(AND($L$5="sixth"),key!CD27,IF(AND($L$5="Seventh"),key!CD127,IF(AND($L$5="eighth"),key!CD227,"")))</f>
        <v>5</v>
      </c>
      <c r="F128" s="93" t="str">
        <f>IF(AND($L$5="sixth"),key!CE27,IF(AND($L$5="Seventh"),key!CE127,IF(AND($L$5="eighth"),key!CE227,"")))</f>
        <v/>
      </c>
      <c r="G128" s="93" t="str">
        <f>IF(AND($L$5="sixth"),key!CG27,IF(AND($L$5="Seventh"),key!CG127,IF(AND($L$5="eighth"),key!CG227,"")))</f>
        <v/>
      </c>
      <c r="H128" s="93">
        <f>IF(AND($L$5="sixth"),key!CH27,IF(AND($L$5="Seventh"),key!CH127,IF(AND($L$5="eighth"),key!CH227,"")))</f>
        <v>5</v>
      </c>
      <c r="I128" s="93" t="str">
        <f>IF(AND($L$5="sixth"),key!CI27,IF(AND($L$5="Seventh"),key!CI127,IF(AND($L$5="eighth"),key!CI227,"")))</f>
        <v/>
      </c>
      <c r="J128" s="93" t="str">
        <f>IF(AND($L$5="sixth"),key!CK27,IF(AND($L$5="Seventh"),key!CK127,IF(AND($L$5="eighth"),key!CK227,"")))</f>
        <v/>
      </c>
      <c r="K128" s="93" t="str">
        <f>IF(AND($L$5="sixth"),key!CL27,IF(AND($L$5="Seventh"),key!CL127,IF(AND($L$5="eighth"),key!CL227,"")))</f>
        <v/>
      </c>
      <c r="L128" s="93" t="str">
        <f>IF(AND($L$5="sixth"),key!CM27,IF(AND($L$5="Seventh"),key!CM127,IF(AND($L$5="eighth"),key!CM227,"")))</f>
        <v/>
      </c>
      <c r="M128" s="93" t="str">
        <f>IF(AND($L$5="sixth"),key!CO27,IF(AND($L$5="Seventh"),key!CO127,IF(AND($L$5="eighth"),key!CO227,"")))</f>
        <v/>
      </c>
      <c r="N128" s="93" t="str">
        <f>IF(AND($L$5="sixth"),key!CP27,IF(AND($L$5="Seventh"),key!CP127,IF(AND($L$5="eighth"),key!CP227,"")))</f>
        <v/>
      </c>
      <c r="O128" s="93" t="str">
        <f>IF(AND($L$5="sixth"),key!CQ27,IF(AND($L$5="Seventh"),key!CQ127,IF(AND($L$5="eighth"),key!CQ227,"")))</f>
        <v/>
      </c>
      <c r="P128" s="93" t="str">
        <f>IF(AND($L$5="sixth"),key!CS27,IF(AND($L$5="Seventh"),key!CS127,IF(AND($L$5="eighth"),key!CS227,"")))</f>
        <v/>
      </c>
      <c r="Q128" s="93" t="str">
        <f>IF(AND($L$5="sixth"),key!CT27,IF(AND($L$5="Seventh"),key!CT127,IF(AND($L$5="eighth"),key!CT227,"")))</f>
        <v/>
      </c>
      <c r="R128" s="93" t="str">
        <f>IF(AND($L$5="sixth"),key!CU27,IF(AND($L$5="Seventh"),key!CU127,IF(AND($L$5="eighth"),key!CU227,"")))</f>
        <v/>
      </c>
      <c r="S128" s="93" t="str">
        <f>IF(AND($L$5="sixth"),key!CW27,IF(AND($L$5="Seventh"),key!CW127,IF(AND($L$5="eighth"),key!CW227,"")))</f>
        <v/>
      </c>
      <c r="T128" s="93" t="str">
        <f>IF(AND($L$5="sixth"),key!CX27,IF(AND($L$5="Seventh"),key!CX127,IF(AND($L$5="eighth"),key!CX227,"")))</f>
        <v/>
      </c>
      <c r="U128" s="93" t="str">
        <f>IF(AND($L$5="sixth"),key!CY27,IF(AND($L$5="Seventh"),key!CY127,IF(AND($L$5="eighth"),key!CY227,"")))</f>
        <v/>
      </c>
      <c r="V128" s="93" t="str">
        <f>IF(AND($L$5="sixth"),key!CZ27,IF(AND($L$5="Seventh"),key!CZ127,IF(AND($L$5="eighth"),key!CZ227,"")))</f>
        <v/>
      </c>
      <c r="W128" s="231" t="str">
        <f>IF(AND($L$5="sixth"),key!DA27,IF(AND($L$5="Seventh"),key!DA127,IF(AND($L$5="eighth"),key!DA227,"")))</f>
        <v/>
      </c>
      <c r="X128" s="221">
        <v>52</v>
      </c>
      <c r="Y128" s="222" t="str">
        <f>IF(AND($L$5="sixth"),key!C60,IF(AND($L$5="Seventh"),key!C160,IF(AND($L$5="eighth"),key!C260,"")))</f>
        <v/>
      </c>
      <c r="Z128" s="222" t="str">
        <f>IF(AND($L$5="sixth"),key!D60,IF(AND($L$5="Seventh"),key!D160,IF(AND($L$5="eighth"),key!D260,"")))</f>
        <v/>
      </c>
      <c r="AA128" s="223" t="str">
        <f>IF(AND($L$5="sixth"),key!CC60,IF(AND($L$5="Seventh"),key!CC160,IF(AND($L$5="eighth"),key!CC260,"")))</f>
        <v/>
      </c>
      <c r="AB128" s="223" t="str">
        <f>IF(AND($L$5="sixth"),key!CD60,IF(AND($L$5="Seventh"),key!CD160,IF(AND($L$5="eighth"),key!CD260,"")))</f>
        <v/>
      </c>
      <c r="AC128" s="223" t="str">
        <f>IF(AND($L$5="sixth"),key!CE60,IF(AND($L$5="Seventh"),key!CE160,IF(AND($L$5="eighth"),key!CE260,"")))</f>
        <v/>
      </c>
      <c r="AD128" s="223" t="str">
        <f>IF(AND($L$5="sixth"),key!CG60,IF(AND($L$5="Seventh"),key!CG160,IF(AND($L$5="eighth"),key!CG260,"")))</f>
        <v/>
      </c>
      <c r="AE128" s="223" t="str">
        <f>IF(AND($L$5="sixth"),key!CH60,IF(AND($L$5="Seventh"),key!CH160,IF(AND($L$5="eighth"),key!CH260,"")))</f>
        <v/>
      </c>
      <c r="AF128" s="223" t="str">
        <f>IF(AND($L$5="sixth"),key!CI60,IF(AND($L$5="Seventh"),key!CI160,IF(AND($L$5="eighth"),key!CI260,"")))</f>
        <v/>
      </c>
      <c r="AG128" s="223" t="str">
        <f>IF(AND($L$5="sixth"),key!CK60,IF(AND($L$5="Seventh"),key!CK160,IF(AND($L$5="eighth"),key!CK260,"")))</f>
        <v/>
      </c>
      <c r="AH128" s="223" t="str">
        <f>IF(AND($L$5="sixth"),key!CL60,IF(AND($L$5="Seventh"),key!CL160,IF(AND($L$5="eighth"),key!CL260,"")))</f>
        <v/>
      </c>
      <c r="AI128" s="223" t="str">
        <f>IF(AND($L$5="sixth"),key!CM60,IF(AND($L$5="Seventh"),key!CM160,IF(AND($L$5="eighth"),key!CM260,"")))</f>
        <v/>
      </c>
      <c r="AJ128" s="223" t="str">
        <f>IF(AND($L$5="sixth"),key!CO60,IF(AND($L$5="Seventh"),key!CO160,IF(AND($L$5="eighth"),key!CO260,"")))</f>
        <v/>
      </c>
      <c r="AK128" s="223" t="str">
        <f>IF(AND($L$5="sixth"),key!CP60,IF(AND($L$5="Seventh"),key!CP160,IF(AND($L$5="eighth"),key!CP260,"")))</f>
        <v/>
      </c>
      <c r="AL128" s="223" t="str">
        <f>IF(AND($L$5="sixth"),key!CQ60,IF(AND($L$5="Seventh"),key!CQ160,IF(AND($L$5="eighth"),key!CQ260,"")))</f>
        <v/>
      </c>
      <c r="AM128" s="223" t="str">
        <f>IF(AND($L$5="sixth"),key!CS60,IF(AND($L$5="Seventh"),key!CS160,IF(AND($L$5="eighth"),key!CS260,"")))</f>
        <v/>
      </c>
      <c r="AN128" s="223" t="str">
        <f>IF(AND($L$5="sixth"),key!CT60,IF(AND($L$5="Seventh"),key!CT160,IF(AND($L$5="eighth"),key!CT260,"")))</f>
        <v/>
      </c>
      <c r="AO128" s="223" t="str">
        <f>IF(AND($L$5="sixth"),key!CU60,IF(AND($L$5="Seventh"),key!CU160,IF(AND($L$5="eighth"),key!CU260,"")))</f>
        <v/>
      </c>
      <c r="AP128" s="223" t="str">
        <f>IF(AND($L$5="sixth"),key!CW60,IF(AND($L$5="Seventh"),key!CW160,IF(AND($L$5="eighth"),key!CW260,"")))</f>
        <v/>
      </c>
      <c r="AQ128" s="223" t="str">
        <f>IF(AND($L$5="sixth"),key!CX60,IF(AND($L$5="Seventh"),key!CX160,IF(AND($L$5="eighth"),key!CX260,"")))</f>
        <v/>
      </c>
      <c r="AR128" s="223" t="str">
        <f>IF(AND($L$5="sixth"),key!CY60,IF(AND($L$5="Seventh"),key!CY160,IF(AND($L$5="eighth"),key!CY260,"")))</f>
        <v/>
      </c>
      <c r="AS128" s="223" t="str">
        <f>IF(AND($L$5="sixth"),key!CZ60,IF(AND($L$5="Seventh"),key!CZ160,IF(AND($L$5="eighth"),key!CZ260,"")))</f>
        <v/>
      </c>
      <c r="AT128" s="224" t="str">
        <f>IF(AND($L$5="sixth"),key!DA60,IF(AND($L$5="Seventh"),key!DA160,IF(AND($L$5="eighth"),key!DA260,"")))</f>
        <v/>
      </c>
      <c r="AU128" s="225">
        <v>80</v>
      </c>
      <c r="AV128" s="226" t="str">
        <f>IF(AND($L$5="sixth"),key!C88,IF(AND($L$5="Seventh"),key!C188,IF(AND($L$5="eighth"),key!C288,"")))</f>
        <v/>
      </c>
      <c r="AW128" s="226" t="str">
        <f>IF(AND($L$5="sixth"),key!D88,IF(AND($L$5="Seventh"),key!D188,IF(AND($L$5="eighth"),key!D288,"")))</f>
        <v/>
      </c>
      <c r="AX128" s="223" t="str">
        <f>IF(AND($L$5="sixth"),key!CC88,IF(AND($L$5="Seventh"),key!CC188,IF(AND($L$5="eighth"),key!CC288,"")))</f>
        <v/>
      </c>
      <c r="AY128" s="223" t="str">
        <f>IF(AND($L$5="sixth"),key!CD88,IF(AND($L$5="Seventh"),key!CD188,IF(AND($L$5="eighth"),key!CD288,"")))</f>
        <v/>
      </c>
      <c r="AZ128" s="223" t="str">
        <f>IF(AND($L$5="sixth"),key!CE88,IF(AND($L$5="Seventh"),key!CE188,IF(AND($L$5="eighth"),key!CE288,"")))</f>
        <v/>
      </c>
      <c r="BA128" s="223" t="str">
        <f>IF(AND($L$5="sixth"),key!CG88,IF(AND($L$5="Seventh"),key!CG188,IF(AND($L$5="eighth"),key!CG288,"")))</f>
        <v/>
      </c>
      <c r="BB128" s="223" t="str">
        <f>IF(AND($L$5="sixth"),key!CH88,IF(AND($L$5="Seventh"),key!CH188,IF(AND($L$5="eighth"),key!CH288,"")))</f>
        <v/>
      </c>
      <c r="BC128" s="223" t="str">
        <f>IF(AND($L$5="sixth"),key!CI88,IF(AND($L$5="Seventh"),key!CI188,IF(AND($L$5="eighth"),key!CI288,"")))</f>
        <v/>
      </c>
      <c r="BD128" s="223" t="str">
        <f>IF(AND($L$5="sixth"),key!CK88,IF(AND($L$5="Seventh"),key!CK188,IF(AND($L$5="eighth"),key!CK288,"")))</f>
        <v/>
      </c>
      <c r="BE128" s="223" t="str">
        <f>IF(AND($L$5="sixth"),key!CL88,IF(AND($L$5="Seventh"),key!CL188,IF(AND($L$5="eighth"),key!CL288,"")))</f>
        <v/>
      </c>
      <c r="BF128" s="223" t="str">
        <f>IF(AND($L$5="sixth"),key!CM88,IF(AND($L$5="Seventh"),key!CM188,IF(AND($L$5="eighth"),key!CM288,"")))</f>
        <v/>
      </c>
      <c r="BG128" s="223" t="str">
        <f>IF(AND($L$5="sixth"),key!CO88,IF(AND($L$5="Seventh"),key!CO188,IF(AND($L$5="eighth"),key!CO288,"")))</f>
        <v/>
      </c>
      <c r="BH128" s="223" t="str">
        <f>IF(AND($L$5="sixth"),key!CP88,IF(AND($L$5="Seventh"),key!CP188,IF(AND($L$5="eighth"),key!CP288,"")))</f>
        <v/>
      </c>
      <c r="BI128" s="223" t="str">
        <f>IF(AND($L$5="sixth"),key!CQ88,IF(AND($L$5="Seventh"),key!CQ188,IF(AND($L$5="eighth"),key!CQ288,"")))</f>
        <v/>
      </c>
      <c r="BJ128" s="223" t="str">
        <f>IF(AND($L$5="sixth"),key!CS88,IF(AND($L$5="Seventh"),key!CS188,IF(AND($L$5="eighth"),key!CS288,"")))</f>
        <v/>
      </c>
      <c r="BK128" s="223" t="str">
        <f>IF(AND($L$5="sixth"),key!CT88,IF(AND($L$5="Seventh"),key!CT188,IF(AND($L$5="eighth"),key!CT288,"")))</f>
        <v/>
      </c>
      <c r="BL128" s="223" t="str">
        <f>IF(AND($L$5="sixth"),key!CU88,IF(AND($L$5="Seventh"),key!CU188,IF(AND($L$5="eighth"),key!CU288,"")))</f>
        <v/>
      </c>
      <c r="BM128" s="223" t="str">
        <f>IF(AND($L$5="sixth"),key!CW88,IF(AND($L$5="Seventh"),key!CW188,IF(AND($L$5="eighth"),key!CW288,"")))</f>
        <v/>
      </c>
      <c r="BN128" s="223" t="str">
        <f>IF(AND($L$5="sixth"),key!CX88,IF(AND($L$5="Seventh"),key!CX188,IF(AND($L$5="eighth"),key!CX288,"")))</f>
        <v/>
      </c>
      <c r="BO128" s="223" t="str">
        <f>IF(AND($L$5="sixth"),key!CY88,IF(AND($L$5="Seventh"),key!CY188,IF(AND($L$5="eighth"),key!CY288,"")))</f>
        <v/>
      </c>
      <c r="BP128" s="223" t="str">
        <f>IF(AND($L$5="sixth"),key!CZ88,IF(AND($L$5="Seventh"),key!CZ188,IF(AND($L$5="eighth"),key!CZ288,"")))</f>
        <v/>
      </c>
      <c r="BQ128" s="224" t="str">
        <f>IF(AND($L$5="sixth"),key!DA88,IF(AND($L$5="Seventh"),key!DA188,IF(AND($L$5="eighth"),key!DA288,"")))</f>
        <v/>
      </c>
    </row>
    <row r="129" spans="1:69" ht="15" customHeight="1">
      <c r="A129" s="221">
        <v>20</v>
      </c>
      <c r="B129" s="98" t="str">
        <f>IF(AND($L$5="sixth"),key!C28,IF(AND($L$5="Seventh"),key!C128,IF(AND($L$5="eighth"),key!C228,"")))</f>
        <v/>
      </c>
      <c r="C129" s="98" t="str">
        <f>IF(AND($L$5="sixth"),key!D28,IF(AND($L$5="Seventh"),key!D128,IF(AND($L$5="eighth"),key!D228,"")))</f>
        <v/>
      </c>
      <c r="D129" s="93" t="str">
        <f>IF(AND($L$5="sixth"),key!CC28,IF(AND($L$5="Seventh"),key!CC128,IF(AND($L$5="eighth"),key!CC228,"")))</f>
        <v>B</v>
      </c>
      <c r="E129" s="93">
        <f>IF(AND($L$5="sixth"),key!CD28,IF(AND($L$5="Seventh"),key!CD128,IF(AND($L$5="eighth"),key!CD228,"")))</f>
        <v>10</v>
      </c>
      <c r="F129" s="93" t="str">
        <f>IF(AND($L$5="sixth"),key!CE28,IF(AND($L$5="Seventh"),key!CE128,IF(AND($L$5="eighth"),key!CE228,"")))</f>
        <v/>
      </c>
      <c r="G129" s="93" t="str">
        <f>IF(AND($L$5="sixth"),key!CG28,IF(AND($L$5="Seventh"),key!CG128,IF(AND($L$5="eighth"),key!CG228,"")))</f>
        <v/>
      </c>
      <c r="H129" s="93">
        <f>IF(AND($L$5="sixth"),key!CH28,IF(AND($L$5="Seventh"),key!CH128,IF(AND($L$5="eighth"),key!CH228,"")))</f>
        <v>7</v>
      </c>
      <c r="I129" s="93" t="str">
        <f>IF(AND($L$5="sixth"),key!CI28,IF(AND($L$5="Seventh"),key!CI128,IF(AND($L$5="eighth"),key!CI228,"")))</f>
        <v/>
      </c>
      <c r="J129" s="93" t="str">
        <f>IF(AND($L$5="sixth"),key!CK28,IF(AND($L$5="Seventh"),key!CK128,IF(AND($L$5="eighth"),key!CK228,"")))</f>
        <v/>
      </c>
      <c r="K129" s="93">
        <f>IF(AND($L$5="sixth"),key!CL28,IF(AND($L$5="Seventh"),key!CL128,IF(AND($L$5="eighth"),key!CL228,"")))</f>
        <v>40</v>
      </c>
      <c r="L129" s="93" t="str">
        <f>IF(AND($L$5="sixth"),key!CM28,IF(AND($L$5="Seventh"),key!CM128,IF(AND($L$5="eighth"),key!CM228,"")))</f>
        <v/>
      </c>
      <c r="M129" s="93" t="str">
        <f>IF(AND($L$5="sixth"),key!CO28,IF(AND($L$5="Seventh"),key!CO128,IF(AND($L$5="eighth"),key!CO228,"")))</f>
        <v/>
      </c>
      <c r="N129" s="93">
        <f>IF(AND($L$5="sixth"),key!CP28,IF(AND($L$5="Seventh"),key!CP128,IF(AND($L$5="eighth"),key!CP228,"")))</f>
        <v>8</v>
      </c>
      <c r="O129" s="93" t="str">
        <f>IF(AND($L$5="sixth"),key!CQ28,IF(AND($L$5="Seventh"),key!CQ128,IF(AND($L$5="eighth"),key!CQ228,"")))</f>
        <v/>
      </c>
      <c r="P129" s="93" t="str">
        <f>IF(AND($L$5="sixth"),key!CS28,IF(AND($L$5="Seventh"),key!CS128,IF(AND($L$5="eighth"),key!CS228,"")))</f>
        <v/>
      </c>
      <c r="Q129" s="93">
        <f>IF(AND($L$5="sixth"),key!CT28,IF(AND($L$5="Seventh"),key!CT128,IF(AND($L$5="eighth"),key!CT228,"")))</f>
        <v>62</v>
      </c>
      <c r="R129" s="93" t="str">
        <f>IF(AND($L$5="sixth"),key!CU28,IF(AND($L$5="Seventh"),key!CU128,IF(AND($L$5="eighth"),key!CU228,"")))</f>
        <v/>
      </c>
      <c r="S129" s="93" t="str">
        <f>IF(AND($L$5="sixth"),key!CW28,IF(AND($L$5="Seventh"),key!CW128,IF(AND($L$5="eighth"),key!CW228,"")))</f>
        <v/>
      </c>
      <c r="T129" s="93" t="str">
        <f>IF(AND($L$5="sixth"),key!CX28,IF(AND($L$5="Seventh"),key!CX128,IF(AND($L$5="eighth"),key!CX228,"")))</f>
        <v/>
      </c>
      <c r="U129" s="93" t="str">
        <f>IF(AND($L$5="sixth"),key!CY28,IF(AND($L$5="Seventh"),key!CY128,IF(AND($L$5="eighth"),key!CY228,"")))</f>
        <v/>
      </c>
      <c r="V129" s="93" t="str">
        <f>IF(AND($L$5="sixth"),key!CZ28,IF(AND($L$5="Seventh"),key!CZ128,IF(AND($L$5="eighth"),key!CZ228,"")))</f>
        <v/>
      </c>
      <c r="W129" s="231" t="str">
        <f>IF(AND($L$5="sixth"),key!DA28,IF(AND($L$5="Seventh"),key!DA128,IF(AND($L$5="eighth"),key!DA228,"")))</f>
        <v/>
      </c>
      <c r="X129" s="221">
        <v>53</v>
      </c>
      <c r="Y129" s="222" t="str">
        <f>IF(AND($L$5="sixth"),key!C61,IF(AND($L$5="Seventh"),key!C161,IF(AND($L$5="eighth"),key!C261,"")))</f>
        <v/>
      </c>
      <c r="Z129" s="222" t="str">
        <f>IF(AND($L$5="sixth"),key!D61,IF(AND($L$5="Seventh"),key!D161,IF(AND($L$5="eighth"),key!D261,"")))</f>
        <v/>
      </c>
      <c r="AA129" s="223" t="str">
        <f>IF(AND($L$5="sixth"),key!CC61,IF(AND($L$5="Seventh"),key!CC161,IF(AND($L$5="eighth"),key!CC261,"")))</f>
        <v/>
      </c>
      <c r="AB129" s="223" t="str">
        <f>IF(AND($L$5="sixth"),key!CD61,IF(AND($L$5="Seventh"),key!CD161,IF(AND($L$5="eighth"),key!CD261,"")))</f>
        <v/>
      </c>
      <c r="AC129" s="223" t="str">
        <f>IF(AND($L$5="sixth"),key!CE61,IF(AND($L$5="Seventh"),key!CE161,IF(AND($L$5="eighth"),key!CE261,"")))</f>
        <v/>
      </c>
      <c r="AD129" s="223" t="str">
        <f>IF(AND($L$5="sixth"),key!CG61,IF(AND($L$5="Seventh"),key!CG161,IF(AND($L$5="eighth"),key!CG261,"")))</f>
        <v/>
      </c>
      <c r="AE129" s="223" t="str">
        <f>IF(AND($L$5="sixth"),key!CH61,IF(AND($L$5="Seventh"),key!CH161,IF(AND($L$5="eighth"),key!CH261,"")))</f>
        <v/>
      </c>
      <c r="AF129" s="223" t="str">
        <f>IF(AND($L$5="sixth"),key!CI61,IF(AND($L$5="Seventh"),key!CI161,IF(AND($L$5="eighth"),key!CI261,"")))</f>
        <v/>
      </c>
      <c r="AG129" s="223" t="str">
        <f>IF(AND($L$5="sixth"),key!CK61,IF(AND($L$5="Seventh"),key!CK161,IF(AND($L$5="eighth"),key!CK261,"")))</f>
        <v/>
      </c>
      <c r="AH129" s="223" t="str">
        <f>IF(AND($L$5="sixth"),key!CL61,IF(AND($L$5="Seventh"),key!CL161,IF(AND($L$5="eighth"),key!CL261,"")))</f>
        <v/>
      </c>
      <c r="AI129" s="223" t="str">
        <f>IF(AND($L$5="sixth"),key!CM61,IF(AND($L$5="Seventh"),key!CM161,IF(AND($L$5="eighth"),key!CM261,"")))</f>
        <v/>
      </c>
      <c r="AJ129" s="223" t="str">
        <f>IF(AND($L$5="sixth"),key!CO61,IF(AND($L$5="Seventh"),key!CO161,IF(AND($L$5="eighth"),key!CO261,"")))</f>
        <v/>
      </c>
      <c r="AK129" s="223" t="str">
        <f>IF(AND($L$5="sixth"),key!CP61,IF(AND($L$5="Seventh"),key!CP161,IF(AND($L$5="eighth"),key!CP261,"")))</f>
        <v/>
      </c>
      <c r="AL129" s="223" t="str">
        <f>IF(AND($L$5="sixth"),key!CQ61,IF(AND($L$5="Seventh"),key!CQ161,IF(AND($L$5="eighth"),key!CQ261,"")))</f>
        <v/>
      </c>
      <c r="AM129" s="223" t="str">
        <f>IF(AND($L$5="sixth"),key!CS61,IF(AND($L$5="Seventh"),key!CS161,IF(AND($L$5="eighth"),key!CS261,"")))</f>
        <v/>
      </c>
      <c r="AN129" s="223" t="str">
        <f>IF(AND($L$5="sixth"),key!CT61,IF(AND($L$5="Seventh"),key!CT161,IF(AND($L$5="eighth"),key!CT261,"")))</f>
        <v/>
      </c>
      <c r="AO129" s="223" t="str">
        <f>IF(AND($L$5="sixth"),key!CU61,IF(AND($L$5="Seventh"),key!CU161,IF(AND($L$5="eighth"),key!CU261,"")))</f>
        <v/>
      </c>
      <c r="AP129" s="223" t="str">
        <f>IF(AND($L$5="sixth"),key!CW61,IF(AND($L$5="Seventh"),key!CW161,IF(AND($L$5="eighth"),key!CW261,"")))</f>
        <v/>
      </c>
      <c r="AQ129" s="223" t="str">
        <f>IF(AND($L$5="sixth"),key!CX61,IF(AND($L$5="Seventh"),key!CX161,IF(AND($L$5="eighth"),key!CX261,"")))</f>
        <v/>
      </c>
      <c r="AR129" s="223" t="str">
        <f>IF(AND($L$5="sixth"),key!CY61,IF(AND($L$5="Seventh"),key!CY161,IF(AND($L$5="eighth"),key!CY261,"")))</f>
        <v/>
      </c>
      <c r="AS129" s="223" t="str">
        <f>IF(AND($L$5="sixth"),key!CZ61,IF(AND($L$5="Seventh"),key!CZ161,IF(AND($L$5="eighth"),key!CZ261,"")))</f>
        <v/>
      </c>
      <c r="AT129" s="224" t="str">
        <f>IF(AND($L$5="sixth"),key!DA61,IF(AND($L$5="Seventh"),key!DA161,IF(AND($L$5="eighth"),key!DA261,"")))</f>
        <v/>
      </c>
      <c r="AU129" s="225">
        <v>81</v>
      </c>
      <c r="AV129" s="226" t="str">
        <f>IF(AND($L$5="sixth"),key!C89,IF(AND($L$5="Seventh"),key!C189,IF(AND($L$5="eighth"),key!C289,"")))</f>
        <v/>
      </c>
      <c r="AW129" s="226" t="str">
        <f>IF(AND($L$5="sixth"),key!D89,IF(AND($L$5="Seventh"),key!D189,IF(AND($L$5="eighth"),key!D289,"")))</f>
        <v/>
      </c>
      <c r="AX129" s="223" t="str">
        <f>IF(AND($L$5="sixth"),key!CC89,IF(AND($L$5="Seventh"),key!CC189,IF(AND($L$5="eighth"),key!CC289,"")))</f>
        <v/>
      </c>
      <c r="AY129" s="223" t="str">
        <f>IF(AND($L$5="sixth"),key!CD89,IF(AND($L$5="Seventh"),key!CD189,IF(AND($L$5="eighth"),key!CD289,"")))</f>
        <v/>
      </c>
      <c r="AZ129" s="223" t="str">
        <f>IF(AND($L$5="sixth"),key!CE89,IF(AND($L$5="Seventh"),key!CE189,IF(AND($L$5="eighth"),key!CE289,"")))</f>
        <v/>
      </c>
      <c r="BA129" s="223" t="str">
        <f>IF(AND($L$5="sixth"),key!CG89,IF(AND($L$5="Seventh"),key!CG189,IF(AND($L$5="eighth"),key!CG289,"")))</f>
        <v/>
      </c>
      <c r="BB129" s="223" t="str">
        <f>IF(AND($L$5="sixth"),key!CH89,IF(AND($L$5="Seventh"),key!CH189,IF(AND($L$5="eighth"),key!CH289,"")))</f>
        <v/>
      </c>
      <c r="BC129" s="223" t="str">
        <f>IF(AND($L$5="sixth"),key!CI89,IF(AND($L$5="Seventh"),key!CI189,IF(AND($L$5="eighth"),key!CI289,"")))</f>
        <v/>
      </c>
      <c r="BD129" s="223" t="str">
        <f>IF(AND($L$5="sixth"),key!CK89,IF(AND($L$5="Seventh"),key!CK189,IF(AND($L$5="eighth"),key!CK289,"")))</f>
        <v/>
      </c>
      <c r="BE129" s="223" t="str">
        <f>IF(AND($L$5="sixth"),key!CL89,IF(AND($L$5="Seventh"),key!CL189,IF(AND($L$5="eighth"),key!CL289,"")))</f>
        <v/>
      </c>
      <c r="BF129" s="223" t="str">
        <f>IF(AND($L$5="sixth"),key!CM89,IF(AND($L$5="Seventh"),key!CM189,IF(AND($L$5="eighth"),key!CM289,"")))</f>
        <v/>
      </c>
      <c r="BG129" s="223" t="str">
        <f>IF(AND($L$5="sixth"),key!CO89,IF(AND($L$5="Seventh"),key!CO189,IF(AND($L$5="eighth"),key!CO289,"")))</f>
        <v/>
      </c>
      <c r="BH129" s="223" t="str">
        <f>IF(AND($L$5="sixth"),key!CP89,IF(AND($L$5="Seventh"),key!CP189,IF(AND($L$5="eighth"),key!CP289,"")))</f>
        <v/>
      </c>
      <c r="BI129" s="223" t="str">
        <f>IF(AND($L$5="sixth"),key!CQ89,IF(AND($L$5="Seventh"),key!CQ189,IF(AND($L$5="eighth"),key!CQ289,"")))</f>
        <v/>
      </c>
      <c r="BJ129" s="223" t="str">
        <f>IF(AND($L$5="sixth"),key!CS89,IF(AND($L$5="Seventh"),key!CS189,IF(AND($L$5="eighth"),key!CS289,"")))</f>
        <v/>
      </c>
      <c r="BK129" s="223" t="str">
        <f>IF(AND($L$5="sixth"),key!CT89,IF(AND($L$5="Seventh"),key!CT189,IF(AND($L$5="eighth"),key!CT289,"")))</f>
        <v/>
      </c>
      <c r="BL129" s="223" t="str">
        <f>IF(AND($L$5="sixth"),key!CU89,IF(AND($L$5="Seventh"),key!CU189,IF(AND($L$5="eighth"),key!CU289,"")))</f>
        <v/>
      </c>
      <c r="BM129" s="223" t="str">
        <f>IF(AND($L$5="sixth"),key!CW89,IF(AND($L$5="Seventh"),key!CW189,IF(AND($L$5="eighth"),key!CW289,"")))</f>
        <v/>
      </c>
      <c r="BN129" s="223" t="str">
        <f>IF(AND($L$5="sixth"),key!CX89,IF(AND($L$5="Seventh"),key!CX189,IF(AND($L$5="eighth"),key!CX289,"")))</f>
        <v/>
      </c>
      <c r="BO129" s="223" t="str">
        <f>IF(AND($L$5="sixth"),key!CY89,IF(AND($L$5="Seventh"),key!CY189,IF(AND($L$5="eighth"),key!CY289,"")))</f>
        <v/>
      </c>
      <c r="BP129" s="223" t="str">
        <f>IF(AND($L$5="sixth"),key!CZ89,IF(AND($L$5="Seventh"),key!CZ189,IF(AND($L$5="eighth"),key!CZ289,"")))</f>
        <v/>
      </c>
      <c r="BQ129" s="224" t="str">
        <f>IF(AND($L$5="sixth"),key!DA89,IF(AND($L$5="Seventh"),key!DA189,IF(AND($L$5="eighth"),key!DA289,"")))</f>
        <v/>
      </c>
    </row>
    <row r="130" spans="1:69" ht="17.100000000000001" customHeight="1">
      <c r="A130" s="221">
        <v>21</v>
      </c>
      <c r="B130" s="98" t="str">
        <f>IF(AND($L$5="sixth"),key!C29,IF(AND($L$5="Seventh"),key!C129,IF(AND($L$5="eighth"),key!C229,"")))</f>
        <v/>
      </c>
      <c r="C130" s="98" t="str">
        <f>IF(AND($L$5="sixth"),key!D29,IF(AND($L$5="Seventh"),key!D129,IF(AND($L$5="eighth"),key!D229,"")))</f>
        <v/>
      </c>
      <c r="D130" s="93" t="str">
        <f>IF(AND($L$5="sixth"),key!CC29,IF(AND($L$5="Seventh"),key!CC129,IF(AND($L$5="eighth"),key!CC229,"")))</f>
        <v>B</v>
      </c>
      <c r="E130" s="93">
        <f>IF(AND($L$5="sixth"),key!CD29,IF(AND($L$5="Seventh"),key!CD129,IF(AND($L$5="eighth"),key!CD229,"")))</f>
        <v>5</v>
      </c>
      <c r="F130" s="93" t="str">
        <f>IF(AND($L$5="sixth"),key!CE29,IF(AND($L$5="Seventh"),key!CE129,IF(AND($L$5="eighth"),key!CE229,"")))</f>
        <v/>
      </c>
      <c r="G130" s="93" t="str">
        <f>IF(AND($L$5="sixth"),key!CG29,IF(AND($L$5="Seventh"),key!CG129,IF(AND($L$5="eighth"),key!CG229,"")))</f>
        <v/>
      </c>
      <c r="H130" s="93">
        <f>IF(AND($L$5="sixth"),key!CH29,IF(AND($L$5="Seventh"),key!CH129,IF(AND($L$5="eighth"),key!CH229,"")))</f>
        <v>6</v>
      </c>
      <c r="I130" s="93" t="str">
        <f>IF(AND($L$5="sixth"),key!CI29,IF(AND($L$5="Seventh"),key!CI129,IF(AND($L$5="eighth"),key!CI229,"")))</f>
        <v/>
      </c>
      <c r="J130" s="93" t="str">
        <f>IF(AND($L$5="sixth"),key!CK29,IF(AND($L$5="Seventh"),key!CK129,IF(AND($L$5="eighth"),key!CK229,"")))</f>
        <v/>
      </c>
      <c r="K130" s="93">
        <f>IF(AND($L$5="sixth"),key!CL29,IF(AND($L$5="Seventh"),key!CL129,IF(AND($L$5="eighth"),key!CL229,"")))</f>
        <v>30</v>
      </c>
      <c r="L130" s="93" t="str">
        <f>IF(AND($L$5="sixth"),key!CM29,IF(AND($L$5="Seventh"),key!CM129,IF(AND($L$5="eighth"),key!CM229,"")))</f>
        <v/>
      </c>
      <c r="M130" s="93" t="str">
        <f>IF(AND($L$5="sixth"),key!CO29,IF(AND($L$5="Seventh"),key!CO129,IF(AND($L$5="eighth"),key!CO229,"")))</f>
        <v/>
      </c>
      <c r="N130" s="93">
        <f>IF(AND($L$5="sixth"),key!CP29,IF(AND($L$5="Seventh"),key!CP129,IF(AND($L$5="eighth"),key!CP229,"")))</f>
        <v>5</v>
      </c>
      <c r="O130" s="93" t="str">
        <f>IF(AND($L$5="sixth"),key!CQ29,IF(AND($L$5="Seventh"),key!CQ129,IF(AND($L$5="eighth"),key!CQ229,"")))</f>
        <v/>
      </c>
      <c r="P130" s="93" t="str">
        <f>IF(AND($L$5="sixth"),key!CS29,IF(AND($L$5="Seventh"),key!CS129,IF(AND($L$5="eighth"),key!CS229,"")))</f>
        <v/>
      </c>
      <c r="Q130" s="93">
        <f>IF(AND($L$5="sixth"),key!CT29,IF(AND($L$5="Seventh"),key!CT129,IF(AND($L$5="eighth"),key!CT229,"")))</f>
        <v>59</v>
      </c>
      <c r="R130" s="93" t="str">
        <f>IF(AND($L$5="sixth"),key!CU29,IF(AND($L$5="Seventh"),key!CU129,IF(AND($L$5="eighth"),key!CU229,"")))</f>
        <v/>
      </c>
      <c r="S130" s="93" t="str">
        <f>IF(AND($L$5="sixth"),key!CW29,IF(AND($L$5="Seventh"),key!CW129,IF(AND($L$5="eighth"),key!CW229,"")))</f>
        <v/>
      </c>
      <c r="T130" s="93" t="str">
        <f>IF(AND($L$5="sixth"),key!CX29,IF(AND($L$5="Seventh"),key!CX129,IF(AND($L$5="eighth"),key!CX229,"")))</f>
        <v/>
      </c>
      <c r="U130" s="93" t="str">
        <f>IF(AND($L$5="sixth"),key!CY29,IF(AND($L$5="Seventh"),key!CY129,IF(AND($L$5="eighth"),key!CY229,"")))</f>
        <v/>
      </c>
      <c r="V130" s="93" t="str">
        <f>IF(AND($L$5="sixth"),key!CZ29,IF(AND($L$5="Seventh"),key!CZ129,IF(AND($L$5="eighth"),key!CZ229,"")))</f>
        <v/>
      </c>
      <c r="W130" s="231" t="str">
        <f>IF(AND($L$5="sixth"),key!DA29,IF(AND($L$5="Seventh"),key!DA129,IF(AND($L$5="eighth"),key!DA229,"")))</f>
        <v/>
      </c>
      <c r="X130" s="797" t="s">
        <v>546</v>
      </c>
      <c r="Y130" s="798"/>
      <c r="Z130" s="223" t="s">
        <v>617</v>
      </c>
      <c r="AA130" s="93">
        <f>IF(AND($L$5=""),"",COUNTIF(AA102:AA129,"A+")+COUNTIF(D110:D134,"A+"))</f>
        <v>0</v>
      </c>
      <c r="AB130" s="833"/>
      <c r="AC130" s="833"/>
      <c r="AD130" s="93">
        <f>IF(AND($L$5=""),"",COUNTIF(AD102:AD129,"A+")+COUNTIF(G110:G134,"A+"))</f>
        <v>0</v>
      </c>
      <c r="AE130" s="833"/>
      <c r="AF130" s="833"/>
      <c r="AG130" s="93">
        <f>IF(AND($L$5=""),"",COUNTIF(AG102:AG129,"A+")+COUNTIF(J110:J134,"A+"))</f>
        <v>0</v>
      </c>
      <c r="AH130" s="833"/>
      <c r="AI130" s="833"/>
      <c r="AJ130" s="93">
        <f>IF(AND($L$5=""),"",COUNTIF(AJ102:AJ129,"A+")+COUNTIF(M110:M134,"A+"))</f>
        <v>0</v>
      </c>
      <c r="AK130" s="833"/>
      <c r="AL130" s="833"/>
      <c r="AM130" s="93">
        <f>IF(AND($L$5=""),"",COUNTIF(AM102:AM129,"A+")+COUNTIF(P110:P134,"A+"))</f>
        <v>0</v>
      </c>
      <c r="AN130" s="833"/>
      <c r="AO130" s="833"/>
      <c r="AP130" s="93">
        <f>IF(AND($L$5=""),"",COUNTIF(AP102:AP129,"A+")+COUNTIF(S110:S134,"A+"))</f>
        <v>0</v>
      </c>
      <c r="AQ130" s="833"/>
      <c r="AR130" s="833"/>
      <c r="AS130" s="833"/>
      <c r="AT130" s="231">
        <f>IF(AND($L$5=""),"",COUNTIF(AT102:AT129,"A+")+COUNTIF(W110:W134,"A+"))</f>
        <v>0</v>
      </c>
      <c r="AU130" s="797" t="s">
        <v>545</v>
      </c>
      <c r="AV130" s="798"/>
      <c r="AW130" s="223" t="s">
        <v>617</v>
      </c>
      <c r="AX130" s="93">
        <f>IF(AND($L$5=""),"",COUNTIF(AX102:AX129,"A+")+AA130)</f>
        <v>0</v>
      </c>
      <c r="AY130" s="833"/>
      <c r="AZ130" s="833"/>
      <c r="BA130" s="93">
        <f>IF(AND($L$5=""),"",COUNTIF(BA102:BA129,"A+")+AD130)</f>
        <v>0</v>
      </c>
      <c r="BB130" s="833"/>
      <c r="BC130" s="833"/>
      <c r="BD130" s="93">
        <f>IF(AND($L$5=""),"",COUNTIF(BD102:BD129,"A+")+AG130)</f>
        <v>0</v>
      </c>
      <c r="BE130" s="833"/>
      <c r="BF130" s="833"/>
      <c r="BG130" s="93">
        <f>IF(AND($L$5=""),"",COUNTIF(BG102:BG129,"A+")+AJ130)</f>
        <v>0</v>
      </c>
      <c r="BH130" s="833"/>
      <c r="BI130" s="833"/>
      <c r="BJ130" s="93">
        <f>IF(AND($L$5=""),"",COUNTIF(BJ102:BJ129,"A+")+AM130)</f>
        <v>0</v>
      </c>
      <c r="BK130" s="833"/>
      <c r="BL130" s="833"/>
      <c r="BM130" s="93">
        <f>IF(AND($L$5=""),"",COUNTIF(BM102:BM129,"A+")+AP130)</f>
        <v>0</v>
      </c>
      <c r="BN130" s="833"/>
      <c r="BO130" s="833"/>
      <c r="BP130" s="833"/>
      <c r="BQ130" s="231">
        <f>IF(AND($L$5=""),"",COUNTIF(BQ102:BQ129,"A+")+AT130)</f>
        <v>0</v>
      </c>
    </row>
    <row r="131" spans="1:69" ht="17.100000000000001" customHeight="1">
      <c r="A131" s="221">
        <v>22</v>
      </c>
      <c r="B131" s="98" t="str">
        <f>IF(AND($L$5="sixth"),key!C30,IF(AND($L$5="Seventh"),key!C130,IF(AND($L$5="eighth"),key!C230,"")))</f>
        <v/>
      </c>
      <c r="C131" s="98" t="str">
        <f>IF(AND($L$5="sixth"),key!D30,IF(AND($L$5="Seventh"),key!D130,IF(AND($L$5="eighth"),key!D230,"")))</f>
        <v/>
      </c>
      <c r="D131" s="93" t="str">
        <f>IF(AND($L$5="sixth"),key!CC30,IF(AND($L$5="Seventh"),key!CC130,IF(AND($L$5="eighth"),key!CC230,"")))</f>
        <v>D</v>
      </c>
      <c r="E131" s="93" t="str">
        <f>IF(AND($L$5="sixth"),key!CD30,IF(AND($L$5="Seventh"),key!CD130,IF(AND($L$5="eighth"),key!CD230,"")))</f>
        <v/>
      </c>
      <c r="F131" s="93" t="str">
        <f>IF(AND($L$5="sixth"),key!CE30,IF(AND($L$5="Seventh"),key!CE130,IF(AND($L$5="eighth"),key!CE230,"")))</f>
        <v/>
      </c>
      <c r="G131" s="93" t="str">
        <f>IF(AND($L$5="sixth"),key!CG30,IF(AND($L$5="Seventh"),key!CG130,IF(AND($L$5="eighth"),key!CG230,"")))</f>
        <v/>
      </c>
      <c r="H131" s="93" t="str">
        <f>IF(AND($L$5="sixth"),key!CH30,IF(AND($L$5="Seventh"),key!CH130,IF(AND($L$5="eighth"),key!CH230,"")))</f>
        <v/>
      </c>
      <c r="I131" s="93" t="str">
        <f>IF(AND($L$5="sixth"),key!CI30,IF(AND($L$5="Seventh"),key!CI130,IF(AND($L$5="eighth"),key!CI230,"")))</f>
        <v/>
      </c>
      <c r="J131" s="93" t="str">
        <f>IF(AND($L$5="sixth"),key!CK30,IF(AND($L$5="Seventh"),key!CK130,IF(AND($L$5="eighth"),key!CK230,"")))</f>
        <v/>
      </c>
      <c r="K131" s="93" t="str">
        <f>IF(AND($L$5="sixth"),key!CL30,IF(AND($L$5="Seventh"),key!CL130,IF(AND($L$5="eighth"),key!CL230,"")))</f>
        <v/>
      </c>
      <c r="L131" s="93" t="str">
        <f>IF(AND($L$5="sixth"),key!CM30,IF(AND($L$5="Seventh"),key!CM130,IF(AND($L$5="eighth"),key!CM230,"")))</f>
        <v/>
      </c>
      <c r="M131" s="93" t="str">
        <f>IF(AND($L$5="sixth"),key!CO30,IF(AND($L$5="Seventh"),key!CO130,IF(AND($L$5="eighth"),key!CO230,"")))</f>
        <v/>
      </c>
      <c r="N131" s="93" t="str">
        <f>IF(AND($L$5="sixth"),key!CP30,IF(AND($L$5="Seventh"),key!CP130,IF(AND($L$5="eighth"),key!CP230,"")))</f>
        <v/>
      </c>
      <c r="O131" s="93" t="str">
        <f>IF(AND($L$5="sixth"),key!CQ30,IF(AND($L$5="Seventh"),key!CQ130,IF(AND($L$5="eighth"),key!CQ230,"")))</f>
        <v/>
      </c>
      <c r="P131" s="93" t="str">
        <f>IF(AND($L$5="sixth"),key!CS30,IF(AND($L$5="Seventh"),key!CS130,IF(AND($L$5="eighth"),key!CS230,"")))</f>
        <v/>
      </c>
      <c r="Q131" s="93" t="str">
        <f>IF(AND($L$5="sixth"),key!CT30,IF(AND($L$5="Seventh"),key!CT130,IF(AND($L$5="eighth"),key!CT230,"")))</f>
        <v/>
      </c>
      <c r="R131" s="93" t="str">
        <f>IF(AND($L$5="sixth"),key!CU30,IF(AND($L$5="Seventh"),key!CU130,IF(AND($L$5="eighth"),key!CU230,"")))</f>
        <v/>
      </c>
      <c r="S131" s="93" t="str">
        <f>IF(AND($L$5="sixth"),key!CW30,IF(AND($L$5="Seventh"),key!CW130,IF(AND($L$5="eighth"),key!CW230,"")))</f>
        <v/>
      </c>
      <c r="T131" s="93" t="str">
        <f>IF(AND($L$5="sixth"),key!CX30,IF(AND($L$5="Seventh"),key!CX130,IF(AND($L$5="eighth"),key!CX230,"")))</f>
        <v/>
      </c>
      <c r="U131" s="93" t="str">
        <f>IF(AND($L$5="sixth"),key!CY30,IF(AND($L$5="Seventh"),key!CY130,IF(AND($L$5="eighth"),key!CY230,"")))</f>
        <v/>
      </c>
      <c r="V131" s="93" t="str">
        <f>IF(AND($L$5="sixth"),key!CZ30,IF(AND($L$5="Seventh"),key!CZ130,IF(AND($L$5="eighth"),key!CZ230,"")))</f>
        <v/>
      </c>
      <c r="W131" s="231" t="str">
        <f>IF(AND($L$5="sixth"),key!DA30,IF(AND($L$5="Seventh"),key!DA130,IF(AND($L$5="eighth"),key!DA230,"")))</f>
        <v/>
      </c>
      <c r="X131" s="799"/>
      <c r="Y131" s="800"/>
      <c r="Z131" s="223" t="s">
        <v>21</v>
      </c>
      <c r="AA131" s="93">
        <f>IF(AND($L$5=""),"",COUNTIF(AA102:AA129,"A")+COUNTIF(D110:D134,"A"))</f>
        <v>5</v>
      </c>
      <c r="AB131" s="833"/>
      <c r="AC131" s="833"/>
      <c r="AD131" s="93">
        <f>IF(AND($L$5=""),"",COUNTIF(AD102:AD129,"A")+COUNTIF(G110:G134,"A"))</f>
        <v>1</v>
      </c>
      <c r="AE131" s="833"/>
      <c r="AF131" s="833"/>
      <c r="AG131" s="96">
        <f>IF(AND($L$5=""),"",COUNTIF(AG102:AG129,"A")+COUNTIF(J110:J134,"A"))</f>
        <v>1</v>
      </c>
      <c r="AH131" s="833"/>
      <c r="AI131" s="833"/>
      <c r="AJ131" s="93">
        <f>IF(AND($L$5=""),"",COUNTIF(AJ102:AJ129,"A")+COUNTIF(M110:M134,"A"))</f>
        <v>0</v>
      </c>
      <c r="AK131" s="833"/>
      <c r="AL131" s="833"/>
      <c r="AM131" s="93">
        <f>IF(AND($L$5=""),"",COUNTIF(AM102:AM129,"A")+COUNTIF(P110:P134,"A"))</f>
        <v>0</v>
      </c>
      <c r="AN131" s="833"/>
      <c r="AO131" s="833"/>
      <c r="AP131" s="93">
        <f>IF(AND($L$5=""),"",COUNTIF(AP102:AP129,"A")+COUNTIF(S110:S134,"A"))</f>
        <v>0</v>
      </c>
      <c r="AQ131" s="833"/>
      <c r="AR131" s="833"/>
      <c r="AS131" s="833"/>
      <c r="AT131" s="231">
        <f>IF(AND($L$5=""),"",COUNTIF(AT102:AT129,"A")+COUNTIF(W110:W134,"A"))</f>
        <v>0</v>
      </c>
      <c r="AU131" s="799"/>
      <c r="AV131" s="800"/>
      <c r="AW131" s="223" t="s">
        <v>21</v>
      </c>
      <c r="AX131" s="93">
        <f>IF(AND($L$5=""),"",COUNTIF(AX102:AX129,"A")+AA131)</f>
        <v>5</v>
      </c>
      <c r="AY131" s="833"/>
      <c r="AZ131" s="833"/>
      <c r="BA131" s="93">
        <f>IF(AND($L$5=""),"",COUNTIF(BA102:BA129,"A")+AD131)</f>
        <v>1</v>
      </c>
      <c r="BB131" s="833"/>
      <c r="BC131" s="833"/>
      <c r="BD131" s="93">
        <f>IF(AND($L$5=""),"",COUNTIF(BD102:BD129,"A")+AG131)</f>
        <v>1</v>
      </c>
      <c r="BE131" s="833"/>
      <c r="BF131" s="833"/>
      <c r="BG131" s="93">
        <f>IF(AND($L$5=""),"",COUNTIF(BG102:BG129,"A")+AJ131)</f>
        <v>0</v>
      </c>
      <c r="BH131" s="833"/>
      <c r="BI131" s="833"/>
      <c r="BJ131" s="93">
        <f>IF(AND($L$5=""),"",COUNTIF(BJ102:BJ129,"A")+AM131)</f>
        <v>0</v>
      </c>
      <c r="BK131" s="833"/>
      <c r="BL131" s="833"/>
      <c r="BM131" s="93">
        <f>IF(AND($L$5=""),"",COUNTIF(BM102:BM129,"A")+AP131)</f>
        <v>0</v>
      </c>
      <c r="BN131" s="833"/>
      <c r="BO131" s="833"/>
      <c r="BP131" s="833"/>
      <c r="BQ131" s="231">
        <f>IF(AND($L$5=""),"",COUNTIF(BQ102:BQ129,"A")+AT131)</f>
        <v>0</v>
      </c>
    </row>
    <row r="132" spans="1:69" ht="17.100000000000001" customHeight="1">
      <c r="A132" s="221">
        <v>23</v>
      </c>
      <c r="B132" s="98" t="str">
        <f>IF(AND($L$5="sixth"),key!C31,IF(AND($L$5="Seventh"),key!C131,IF(AND($L$5="eighth"),key!C231,"")))</f>
        <v/>
      </c>
      <c r="C132" s="98" t="str">
        <f>IF(AND($L$5="sixth"),key!D31,IF(AND($L$5="Seventh"),key!D131,IF(AND($L$5="eighth"),key!D231,"")))</f>
        <v/>
      </c>
      <c r="D132" s="93" t="str">
        <f>IF(AND($L$5="sixth"),key!CC31,IF(AND($L$5="Seventh"),key!CC131,IF(AND($L$5="eighth"),key!CC231,"")))</f>
        <v>C</v>
      </c>
      <c r="E132" s="93">
        <f>IF(AND($L$5="sixth"),key!CD31,IF(AND($L$5="Seventh"),key!CD131,IF(AND($L$5="eighth"),key!CD231,"")))</f>
        <v>4</v>
      </c>
      <c r="F132" s="93" t="str">
        <f>IF(AND($L$5="sixth"),key!CE31,IF(AND($L$5="Seventh"),key!CE131,IF(AND($L$5="eighth"),key!CE231,"")))</f>
        <v/>
      </c>
      <c r="G132" s="93" t="str">
        <f>IF(AND($L$5="sixth"),key!CG31,IF(AND($L$5="Seventh"),key!CG131,IF(AND($L$5="eighth"),key!CG231,"")))</f>
        <v/>
      </c>
      <c r="H132" s="93">
        <f>IF(AND($L$5="sixth"),key!CH31,IF(AND($L$5="Seventh"),key!CH131,IF(AND($L$5="eighth"),key!CH231,"")))</f>
        <v>5</v>
      </c>
      <c r="I132" s="93" t="str">
        <f>IF(AND($L$5="sixth"),key!CI31,IF(AND($L$5="Seventh"),key!CI131,IF(AND($L$5="eighth"),key!CI231,"")))</f>
        <v/>
      </c>
      <c r="J132" s="93" t="str">
        <f>IF(AND($L$5="sixth"),key!CK31,IF(AND($L$5="Seventh"),key!CK131,IF(AND($L$5="eighth"),key!CK231,"")))</f>
        <v/>
      </c>
      <c r="K132" s="93">
        <f>IF(AND($L$5="sixth"),key!CL31,IF(AND($L$5="Seventh"),key!CL131,IF(AND($L$5="eighth"),key!CL231,"")))</f>
        <v>15</v>
      </c>
      <c r="L132" s="93" t="str">
        <f>IF(AND($L$5="sixth"),key!CM31,IF(AND($L$5="Seventh"),key!CM131,IF(AND($L$5="eighth"),key!CM231,"")))</f>
        <v/>
      </c>
      <c r="M132" s="93" t="str">
        <f>IF(AND($L$5="sixth"),key!CO31,IF(AND($L$5="Seventh"),key!CO131,IF(AND($L$5="eighth"),key!CO231,"")))</f>
        <v/>
      </c>
      <c r="N132" s="93">
        <f>IF(AND($L$5="sixth"),key!CP31,IF(AND($L$5="Seventh"),key!CP131,IF(AND($L$5="eighth"),key!CP231,"")))</f>
        <v>5</v>
      </c>
      <c r="O132" s="93" t="str">
        <f>IF(AND($L$5="sixth"),key!CQ31,IF(AND($L$5="Seventh"),key!CQ131,IF(AND($L$5="eighth"),key!CQ231,"")))</f>
        <v/>
      </c>
      <c r="P132" s="93" t="str">
        <f>IF(AND($L$5="sixth"),key!CS31,IF(AND($L$5="Seventh"),key!CS131,IF(AND($L$5="eighth"),key!CS231,"")))</f>
        <v/>
      </c>
      <c r="Q132" s="93">
        <f>IF(AND($L$5="sixth"),key!CT31,IF(AND($L$5="Seventh"),key!CT131,IF(AND($L$5="eighth"),key!CT231,"")))</f>
        <v>41</v>
      </c>
      <c r="R132" s="93" t="str">
        <f>IF(AND($L$5="sixth"),key!CU31,IF(AND($L$5="Seventh"),key!CU131,IF(AND($L$5="eighth"),key!CU231,"")))</f>
        <v/>
      </c>
      <c r="S132" s="93" t="str">
        <f>IF(AND($L$5="sixth"),key!CW31,IF(AND($L$5="Seventh"),key!CW131,IF(AND($L$5="eighth"),key!CW231,"")))</f>
        <v/>
      </c>
      <c r="T132" s="93" t="str">
        <f>IF(AND($L$5="sixth"),key!CX31,IF(AND($L$5="Seventh"),key!CX131,IF(AND($L$5="eighth"),key!CX231,"")))</f>
        <v/>
      </c>
      <c r="U132" s="93" t="str">
        <f>IF(AND($L$5="sixth"),key!CY31,IF(AND($L$5="Seventh"),key!CY131,IF(AND($L$5="eighth"),key!CY231,"")))</f>
        <v/>
      </c>
      <c r="V132" s="93" t="str">
        <f>IF(AND($L$5="sixth"),key!CZ31,IF(AND($L$5="Seventh"),key!CZ131,IF(AND($L$5="eighth"),key!CZ231,"")))</f>
        <v/>
      </c>
      <c r="W132" s="231" t="str">
        <f>IF(AND($L$5="sixth"),key!DA31,IF(AND($L$5="Seventh"),key!DA131,IF(AND($L$5="eighth"),key!DA231,"")))</f>
        <v/>
      </c>
      <c r="X132" s="799"/>
      <c r="Y132" s="800"/>
      <c r="Z132" s="223" t="s">
        <v>22</v>
      </c>
      <c r="AA132" s="93">
        <f>IF(AND($L$5=""),"",COUNTIF(AA102:AA129,"B")+COUNTIF(D110:D134,"B"))</f>
        <v>8</v>
      </c>
      <c r="AB132" s="833"/>
      <c r="AC132" s="833"/>
      <c r="AD132" s="93">
        <f>IF(AND($L$5=""),"",COUNTIF(AD102:AD129,"B")+COUNTIF(G110:G134,"B"))</f>
        <v>1</v>
      </c>
      <c r="AE132" s="833"/>
      <c r="AF132" s="833"/>
      <c r="AG132" s="96">
        <f>IF(AND($L$5=""),"",COUNTIF(AG102:AG129,"B")+COUNTIF(J110:J134,"B"))</f>
        <v>2</v>
      </c>
      <c r="AH132" s="833"/>
      <c r="AI132" s="833"/>
      <c r="AJ132" s="93">
        <f>IF(AND($L$5=""),"",COUNTIF(AJ102:AJ129,"B")+COUNTIF(M110:M134,"B"))</f>
        <v>1</v>
      </c>
      <c r="AK132" s="833"/>
      <c r="AL132" s="833"/>
      <c r="AM132" s="93">
        <f>IF(AND($L$5=""),"",COUNTIF(AM102:AM129,"B")+COUNTIF(P110:P134,"B"))</f>
        <v>3</v>
      </c>
      <c r="AN132" s="833"/>
      <c r="AO132" s="833"/>
      <c r="AP132" s="93">
        <f>IF(AND($L$5=""),"",COUNTIF(AP102:AP129,"B")+COUNTIF(S110:S134,"B"))</f>
        <v>2</v>
      </c>
      <c r="AQ132" s="833"/>
      <c r="AR132" s="833"/>
      <c r="AS132" s="833"/>
      <c r="AT132" s="231">
        <f>IF(AND($L$5=""),"",COUNTIF(AT102:AT129,"B")+COUNTIF(W110:W134,"B"))</f>
        <v>2</v>
      </c>
      <c r="AU132" s="799"/>
      <c r="AV132" s="800"/>
      <c r="AW132" s="223" t="s">
        <v>22</v>
      </c>
      <c r="AX132" s="93">
        <f>IF(AND($L$5=""),"",COUNTIF(AX102:AX129,"B")+AA132)</f>
        <v>8</v>
      </c>
      <c r="AY132" s="833"/>
      <c r="AZ132" s="833"/>
      <c r="BA132" s="93">
        <f>IF(AND($L$5=""),"",COUNTIF(BA102:BA129,"B")+AD132)</f>
        <v>1</v>
      </c>
      <c r="BB132" s="833"/>
      <c r="BC132" s="833"/>
      <c r="BD132" s="93">
        <f>IF(AND($L$5=""),"",COUNTIF(BD102:BD129,"B")+AG132)</f>
        <v>2</v>
      </c>
      <c r="BE132" s="833"/>
      <c r="BF132" s="833"/>
      <c r="BG132" s="93">
        <f>IF(AND($L$5=""),"",COUNTIF(BG102:BG129,"B")+AJ132)</f>
        <v>1</v>
      </c>
      <c r="BH132" s="833"/>
      <c r="BI132" s="833"/>
      <c r="BJ132" s="93">
        <f>IF(AND($L$5=""),"",COUNTIF(BJ102:BJ129,"B")+AM132)</f>
        <v>3</v>
      </c>
      <c r="BK132" s="833"/>
      <c r="BL132" s="833"/>
      <c r="BM132" s="93">
        <f>IF(AND($L$5=""),"",COUNTIF(BM102:BM129,"B")+AP132)</f>
        <v>2</v>
      </c>
      <c r="BN132" s="833"/>
      <c r="BO132" s="833"/>
      <c r="BP132" s="833"/>
      <c r="BQ132" s="231">
        <f>IF(AND($L$5=""),"",COUNTIF(BQ102:BQ129,"B")+AT132)</f>
        <v>2</v>
      </c>
    </row>
    <row r="133" spans="1:69" ht="17.100000000000001" customHeight="1">
      <c r="A133" s="221">
        <v>24</v>
      </c>
      <c r="B133" s="98" t="str">
        <f>IF(AND($L$5="sixth"),key!C32,IF(AND($L$5="Seventh"),key!C132,IF(AND($L$5="eighth"),key!C232,"")))</f>
        <v/>
      </c>
      <c r="C133" s="98" t="str">
        <f>IF(AND($L$5="sixth"),key!D32,IF(AND($L$5="Seventh"),key!D132,IF(AND($L$5="eighth"),key!D232,"")))</f>
        <v/>
      </c>
      <c r="D133" s="93" t="str">
        <f>IF(AND($L$5="sixth"),key!CC32,IF(AND($L$5="Seventh"),key!CC132,IF(AND($L$5="eighth"),key!CC232,"")))</f>
        <v>A</v>
      </c>
      <c r="E133" s="93">
        <f>IF(AND($L$5="sixth"),key!CD32,IF(AND($L$5="Seventh"),key!CD132,IF(AND($L$5="eighth"),key!CD232,"")))</f>
        <v>5</v>
      </c>
      <c r="F133" s="93" t="str">
        <f>IF(AND($L$5="sixth"),key!CE32,IF(AND($L$5="Seventh"),key!CE132,IF(AND($L$5="eighth"),key!CE232,"")))</f>
        <v/>
      </c>
      <c r="G133" s="93" t="str">
        <f>IF(AND($L$5="sixth"),key!CG32,IF(AND($L$5="Seventh"),key!CG132,IF(AND($L$5="eighth"),key!CG232,"")))</f>
        <v/>
      </c>
      <c r="H133" s="93">
        <f>IF(AND($L$5="sixth"),key!CH32,IF(AND($L$5="Seventh"),key!CH132,IF(AND($L$5="eighth"),key!CH232,"")))</f>
        <v>5</v>
      </c>
      <c r="I133" s="93" t="str">
        <f>IF(AND($L$5="sixth"),key!CI32,IF(AND($L$5="Seventh"),key!CI132,IF(AND($L$5="eighth"),key!CI232,"")))</f>
        <v/>
      </c>
      <c r="J133" s="93" t="str">
        <f>IF(AND($L$5="sixth"),key!CK32,IF(AND($L$5="Seventh"),key!CK132,IF(AND($L$5="eighth"),key!CK232,"")))</f>
        <v/>
      </c>
      <c r="K133" s="93">
        <f>IF(AND($L$5="sixth"),key!CL32,IF(AND($L$5="Seventh"),key!CL132,IF(AND($L$5="eighth"),key!CL232,"")))</f>
        <v>40</v>
      </c>
      <c r="L133" s="93" t="str">
        <f>IF(AND($L$5="sixth"),key!CM32,IF(AND($L$5="Seventh"),key!CM132,IF(AND($L$5="eighth"),key!CM232,"")))</f>
        <v/>
      </c>
      <c r="M133" s="93" t="str">
        <f>IF(AND($L$5="sixth"),key!CO32,IF(AND($L$5="Seventh"),key!CO132,IF(AND($L$5="eighth"),key!CO232,"")))</f>
        <v/>
      </c>
      <c r="N133" s="93">
        <f>IF(AND($L$5="sixth"),key!CP32,IF(AND($L$5="Seventh"),key!CP132,IF(AND($L$5="eighth"),key!CP232,"")))</f>
        <v>8</v>
      </c>
      <c r="O133" s="93" t="str">
        <f>IF(AND($L$5="sixth"),key!CQ32,IF(AND($L$5="Seventh"),key!CQ132,IF(AND($L$5="eighth"),key!CQ232,"")))</f>
        <v/>
      </c>
      <c r="P133" s="93" t="str">
        <f>IF(AND($L$5="sixth"),key!CS32,IF(AND($L$5="Seventh"),key!CS132,IF(AND($L$5="eighth"),key!CS232,"")))</f>
        <v/>
      </c>
      <c r="Q133" s="93">
        <f>IF(AND($L$5="sixth"),key!CT32,IF(AND($L$5="Seventh"),key!CT132,IF(AND($L$5="eighth"),key!CT232,"")))</f>
        <v>64</v>
      </c>
      <c r="R133" s="93" t="str">
        <f>IF(AND($L$5="sixth"),key!CU32,IF(AND($L$5="Seventh"),key!CU132,IF(AND($L$5="eighth"),key!CU232,"")))</f>
        <v/>
      </c>
      <c r="S133" s="93" t="str">
        <f>IF(AND($L$5="sixth"),key!CW32,IF(AND($L$5="Seventh"),key!CW132,IF(AND($L$5="eighth"),key!CW232,"")))</f>
        <v/>
      </c>
      <c r="T133" s="93" t="str">
        <f>IF(AND($L$5="sixth"),key!CX32,IF(AND($L$5="Seventh"),key!CX132,IF(AND($L$5="eighth"),key!CX232,"")))</f>
        <v/>
      </c>
      <c r="U133" s="93" t="str">
        <f>IF(AND($L$5="sixth"),key!CY32,IF(AND($L$5="Seventh"),key!CY132,IF(AND($L$5="eighth"),key!CY232,"")))</f>
        <v/>
      </c>
      <c r="V133" s="93" t="str">
        <f>IF(AND($L$5="sixth"),key!CZ32,IF(AND($L$5="Seventh"),key!CZ132,IF(AND($L$5="eighth"),key!CZ232,"")))</f>
        <v/>
      </c>
      <c r="W133" s="231" t="str">
        <f>IF(AND($L$5="sixth"),key!DA32,IF(AND($L$5="Seventh"),key!DA132,IF(AND($L$5="eighth"),key!DA232,"")))</f>
        <v/>
      </c>
      <c r="X133" s="799"/>
      <c r="Y133" s="800"/>
      <c r="Z133" s="223" t="s">
        <v>23</v>
      </c>
      <c r="AA133" s="93">
        <f>IF(AND($L$5=""),"",COUNTIF(AA102:AA129,"C")+COUNTIF(D110:D134,"C"))</f>
        <v>10</v>
      </c>
      <c r="AB133" s="833"/>
      <c r="AC133" s="833"/>
      <c r="AD133" s="93">
        <f>IF(AND($L$5=""),"",COUNTIF(AD102:AD129,"C")+COUNTIF(G110:G134,"C"))</f>
        <v>1</v>
      </c>
      <c r="AE133" s="833"/>
      <c r="AF133" s="833"/>
      <c r="AG133" s="96">
        <f>IF(AND($L$5=""),"",COUNTIF(AG102:AG129,"C")+COUNTIF(J110:J134,"C"))</f>
        <v>4</v>
      </c>
      <c r="AH133" s="833"/>
      <c r="AI133" s="833"/>
      <c r="AJ133" s="93">
        <f>IF(AND($L$5=""),"",COUNTIF(AJ102:AJ129,"C")+COUNTIF(M110:M134,"C"))</f>
        <v>2</v>
      </c>
      <c r="AK133" s="833"/>
      <c r="AL133" s="833"/>
      <c r="AM133" s="93">
        <f>IF(AND($L$5=""),"",COUNTIF(AM102:AM129,"C")+COUNTIF(P110:P134,"C"))</f>
        <v>5</v>
      </c>
      <c r="AN133" s="833"/>
      <c r="AO133" s="833"/>
      <c r="AP133" s="93">
        <f>IF(AND($L$5=""),"",COUNTIF(AP102:AP129,"C")+COUNTIF(S110:S134,"C"))</f>
        <v>4</v>
      </c>
      <c r="AQ133" s="833"/>
      <c r="AR133" s="833"/>
      <c r="AS133" s="833"/>
      <c r="AT133" s="231">
        <f>IF(AND($L$5=""),"",COUNTIF(AT102:AT129,"C")+COUNTIF(W110:W134,"C"))</f>
        <v>2</v>
      </c>
      <c r="AU133" s="799"/>
      <c r="AV133" s="800"/>
      <c r="AW133" s="223" t="s">
        <v>23</v>
      </c>
      <c r="AX133" s="93">
        <f>IF(AND($L$5=""),"",COUNTIF(AX102:AX129,"C")+AA133)</f>
        <v>10</v>
      </c>
      <c r="AY133" s="833"/>
      <c r="AZ133" s="833"/>
      <c r="BA133" s="93">
        <f>IF(AND($L$5=""),"",COUNTIF(BA102:BA129,"C")+AD133)</f>
        <v>1</v>
      </c>
      <c r="BB133" s="833"/>
      <c r="BC133" s="833"/>
      <c r="BD133" s="93">
        <f>IF(AND($L$5=""),"",COUNTIF(BD102:BD129,"C")+AG133)</f>
        <v>4</v>
      </c>
      <c r="BE133" s="833"/>
      <c r="BF133" s="833"/>
      <c r="BG133" s="93">
        <f>IF(AND($L$5=""),"",COUNTIF(BG102:BG129,"C")+AJ133)</f>
        <v>2</v>
      </c>
      <c r="BH133" s="833"/>
      <c r="BI133" s="833"/>
      <c r="BJ133" s="93">
        <f>IF(AND($L$5=""),"",COUNTIF(BJ102:BJ129,"C")+AM133)</f>
        <v>5</v>
      </c>
      <c r="BK133" s="833"/>
      <c r="BL133" s="833"/>
      <c r="BM133" s="93">
        <f>IF(AND($L$5=""),"",COUNTIF(BM102:BM129,"C")+AP133)</f>
        <v>4</v>
      </c>
      <c r="BN133" s="833"/>
      <c r="BO133" s="833"/>
      <c r="BP133" s="833"/>
      <c r="BQ133" s="231">
        <f>IF(AND($L$5=""),"",COUNTIF(BQ102:BQ129,"C")+AT133)</f>
        <v>2</v>
      </c>
    </row>
    <row r="134" spans="1:69" ht="15.75" customHeight="1" thickBot="1">
      <c r="A134" s="232">
        <v>25</v>
      </c>
      <c r="B134" s="233" t="str">
        <f>IF(AND($L$5="sixth"),key!C33,IF(AND($L$5="Seventh"),key!C133,IF(AND($L$5="eighth"),key!C233,"")))</f>
        <v/>
      </c>
      <c r="C134" s="233" t="str">
        <f>IF(AND($L$5="sixth"),key!D33,IF(AND($L$5="Seventh"),key!D133,IF(AND($L$5="eighth"),key!D233,"")))</f>
        <v/>
      </c>
      <c r="D134" s="234" t="str">
        <f>IF(AND($L$5="sixth"),key!CC33,IF(AND($L$5="Seventh"),key!CC133,IF(AND($L$5="eighth"),key!CC233,"")))</f>
        <v/>
      </c>
      <c r="E134" s="234" t="str">
        <f>IF(AND($L$5="sixth"),key!CD33,IF(AND($L$5="Seventh"),key!CD133,IF(AND($L$5="eighth"),key!CD233,"")))</f>
        <v/>
      </c>
      <c r="F134" s="234" t="str">
        <f>IF(AND($L$5="sixth"),key!CE33,IF(AND($L$5="Seventh"),key!CE133,IF(AND($L$5="eighth"),key!CE233,"")))</f>
        <v/>
      </c>
      <c r="G134" s="234" t="str">
        <f>IF(AND($L$5="sixth"),key!CG33,IF(AND($L$5="Seventh"),key!CG133,IF(AND($L$5="eighth"),key!CG233,"")))</f>
        <v/>
      </c>
      <c r="H134" s="234">
        <f>IF(AND($L$5="sixth"),key!CH33,IF(AND($L$5="Seventh"),key!CH133,IF(AND($L$5="eighth"),key!CH233,"")))</f>
        <v>6</v>
      </c>
      <c r="I134" s="234" t="str">
        <f>IF(AND($L$5="sixth"),key!CI33,IF(AND($L$5="Seventh"),key!CI133,IF(AND($L$5="eighth"),key!CI233,"")))</f>
        <v/>
      </c>
      <c r="J134" s="234" t="str">
        <f>IF(AND($L$5="sixth"),key!CK33,IF(AND($L$5="Seventh"),key!CK133,IF(AND($L$5="eighth"),key!CK233,"")))</f>
        <v/>
      </c>
      <c r="K134" s="234">
        <f>IF(AND($L$5="sixth"),key!CL33,IF(AND($L$5="Seventh"),key!CL133,IF(AND($L$5="eighth"),key!CL233,"")))</f>
        <v>41</v>
      </c>
      <c r="L134" s="234" t="str">
        <f>IF(AND($L$5="sixth"),key!CM33,IF(AND($L$5="Seventh"),key!CM133,IF(AND($L$5="eighth"),key!CM233,"")))</f>
        <v/>
      </c>
      <c r="M134" s="234" t="str">
        <f>IF(AND($L$5="sixth"),key!CO33,IF(AND($L$5="Seventh"),key!CO133,IF(AND($L$5="eighth"),key!CO233,"")))</f>
        <v/>
      </c>
      <c r="N134" s="234">
        <f>IF(AND($L$5="sixth"),key!CP33,IF(AND($L$5="Seventh"),key!CP133,IF(AND($L$5="eighth"),key!CP233,"")))</f>
        <v>8</v>
      </c>
      <c r="O134" s="234" t="str">
        <f>IF(AND($L$5="sixth"),key!CQ33,IF(AND($L$5="Seventh"),key!CQ133,IF(AND($L$5="eighth"),key!CQ233,"")))</f>
        <v/>
      </c>
      <c r="P134" s="234" t="str">
        <f>IF(AND($L$5="sixth"),key!CS33,IF(AND($L$5="Seventh"),key!CS133,IF(AND($L$5="eighth"),key!CS233,"")))</f>
        <v/>
      </c>
      <c r="Q134" s="234">
        <f>IF(AND($L$5="sixth"),key!CT33,IF(AND($L$5="Seventh"),key!CT133,IF(AND($L$5="eighth"),key!CT233,"")))</f>
        <v>60</v>
      </c>
      <c r="R134" s="234" t="str">
        <f>IF(AND($L$5="sixth"),key!CU33,IF(AND($L$5="Seventh"),key!CU133,IF(AND($L$5="eighth"),key!CU233,"")))</f>
        <v/>
      </c>
      <c r="S134" s="234" t="str">
        <f>IF(AND($L$5="sixth"),key!CW33,IF(AND($L$5="Seventh"),key!CW133,IF(AND($L$5="eighth"),key!CW233,"")))</f>
        <v/>
      </c>
      <c r="T134" s="234" t="str">
        <f>IF(AND($L$5="sixth"),key!CX33,IF(AND($L$5="Seventh"),key!CX133,IF(AND($L$5="eighth"),key!CX233,"")))</f>
        <v/>
      </c>
      <c r="U134" s="234" t="str">
        <f>IF(AND($L$5="sixth"),key!CY33,IF(AND($L$5="Seventh"),key!CY133,IF(AND($L$5="eighth"),key!CY233,"")))</f>
        <v/>
      </c>
      <c r="V134" s="234" t="str">
        <f>IF(AND($L$5="sixth"),key!CZ33,IF(AND($L$5="Seventh"),key!CZ133,IF(AND($L$5="eighth"),key!CZ233,"")))</f>
        <v/>
      </c>
      <c r="W134" s="238" t="str">
        <f>IF(AND($L$5="sixth"),key!DA33,IF(AND($L$5="Seventh"),key!DA133,IF(AND($L$5="eighth"),key!DA233,"")))</f>
        <v/>
      </c>
      <c r="X134" s="801"/>
      <c r="Y134" s="802"/>
      <c r="Z134" s="237" t="s">
        <v>43</v>
      </c>
      <c r="AA134" s="234">
        <f>IF(AND($L$5=""),"",COUNTIF(AA102:AA129,"D")+COUNTIF(D110:D134,"D"))</f>
        <v>1</v>
      </c>
      <c r="AB134" s="834"/>
      <c r="AC134" s="834"/>
      <c r="AD134" s="234">
        <f>IF(AND($L$5=""),"",COUNTIF(AD102:AD129,"D")+COUNTIF(G110:G134,"D"))</f>
        <v>1</v>
      </c>
      <c r="AE134" s="834"/>
      <c r="AF134" s="834"/>
      <c r="AG134" s="235">
        <f>IF(AND($L$5=""),"",COUNTIF(AG102:AG129,"D")+COUNTIF(J110:J134,"D"))</f>
        <v>0</v>
      </c>
      <c r="AH134" s="834"/>
      <c r="AI134" s="834"/>
      <c r="AJ134" s="234">
        <f>IF(AND($L$5=""),"",COUNTIF(AJ102:AJ129,"D")+COUNTIF(M110:M134,"D"))</f>
        <v>5</v>
      </c>
      <c r="AK134" s="834"/>
      <c r="AL134" s="834"/>
      <c r="AM134" s="234">
        <f>IF(AND($L$5=""),"",COUNTIF(AM102:AM129,"D")+COUNTIF(P110:P134,"D"))</f>
        <v>0</v>
      </c>
      <c r="AN134" s="834"/>
      <c r="AO134" s="834"/>
      <c r="AP134" s="234">
        <f>IF(AND($L$5=""),"",COUNTIF(AP102:AP129,"D")+COUNTIF(S110:S134,"D"))</f>
        <v>2</v>
      </c>
      <c r="AQ134" s="834"/>
      <c r="AR134" s="834"/>
      <c r="AS134" s="834"/>
      <c r="AT134" s="238">
        <f>IF(AND($L$5=""),"",COUNTIF(AT102:AT129,"D")+COUNTIF(W110:W134,"D"))</f>
        <v>4</v>
      </c>
      <c r="AU134" s="801"/>
      <c r="AV134" s="802"/>
      <c r="AW134" s="237" t="s">
        <v>43</v>
      </c>
      <c r="AX134" s="234">
        <f>IF(AND($L$5=""),"",COUNTIF(AX102:AX129,"D")+AA134)</f>
        <v>1</v>
      </c>
      <c r="AY134" s="834"/>
      <c r="AZ134" s="834"/>
      <c r="BA134" s="234">
        <f>IF(AND($L$5=""),"",COUNTIF(BA102:BA129,"D")+AD134)</f>
        <v>1</v>
      </c>
      <c r="BB134" s="834"/>
      <c r="BC134" s="834"/>
      <c r="BD134" s="234">
        <f>IF(AND($L$5=""),"",COUNTIF(BD102:BD129,"D")+AG134)</f>
        <v>0</v>
      </c>
      <c r="BE134" s="834"/>
      <c r="BF134" s="834"/>
      <c r="BG134" s="234">
        <f>IF(AND($L$5=""),"",COUNTIF(BG102:BG129,"D")+AJ134)</f>
        <v>5</v>
      </c>
      <c r="BH134" s="834"/>
      <c r="BI134" s="834"/>
      <c r="BJ134" s="234">
        <f>IF(AND($L$5=""),"",COUNTIF(BJ102:BJ129,"D")+AM134)</f>
        <v>0</v>
      </c>
      <c r="BK134" s="834"/>
      <c r="BL134" s="834"/>
      <c r="BM134" s="234">
        <f>IF(AND($L$5=""),"",COUNTIF(BM102:BM129,"D")+AP134)</f>
        <v>2</v>
      </c>
      <c r="BN134" s="834"/>
      <c r="BO134" s="834"/>
      <c r="BP134" s="834"/>
      <c r="BQ134" s="238">
        <f>IF(AND($L$5=""),"",COUNTIF(BQ102:BQ129,"D")+AT134)</f>
        <v>4</v>
      </c>
    </row>
    <row r="135" spans="1:69" ht="20.25">
      <c r="A135" s="210"/>
      <c r="B135" s="211"/>
      <c r="C135" s="211"/>
      <c r="D135" s="211"/>
      <c r="E135" s="212"/>
      <c r="F135" s="212"/>
      <c r="G135" s="212"/>
      <c r="H135" s="212"/>
      <c r="I135" s="212"/>
      <c r="J135" s="212"/>
      <c r="K135" s="212"/>
      <c r="L135" s="212"/>
      <c r="M135" s="212"/>
      <c r="N135" s="212"/>
      <c r="O135" s="212"/>
      <c r="P135" s="211"/>
      <c r="Q135" s="211"/>
      <c r="R135" s="211"/>
      <c r="S135" s="211"/>
      <c r="T135" s="211"/>
      <c r="U135" s="211"/>
      <c r="V135" s="211"/>
      <c r="W135" s="213"/>
      <c r="X135" s="214">
        <v>26</v>
      </c>
      <c r="Y135" s="243" t="str">
        <f>IF(AND($L$5="sixth"),key!C34,IF(AND($L$5="Seventh"),key!C134,IF(AND($L$5="eighth"),key!C234,"")))</f>
        <v/>
      </c>
      <c r="Z135" s="243" t="str">
        <f>IF(AND($L$5="sixth"),key!D34,IF(AND($L$5="Seventh"),key!D134,IF(AND($L$5="eighth"),key!D234,"")))</f>
        <v/>
      </c>
      <c r="AA135" s="244" t="str">
        <f>IF(AND($L$5="sixth"),key!DB34,IF(AND($L$5="Seventh"),key!DB134,IF(AND($L$5="eighth"),key!DB234,"")))</f>
        <v/>
      </c>
      <c r="AB135" s="244" t="str">
        <f>IF(AND($L$5="sixth"),key!DC34,IF(AND($L$5="Seventh"),key!DC134,IF(AND($L$5="eighth"),key!DC234,"")))</f>
        <v/>
      </c>
      <c r="AC135" s="244" t="str">
        <f>IF(AND($L$5="sixth"),key!DD34,IF(AND($L$5="Seventh"),key!DD134,IF(AND($L$5="eighth"),key!DD234,"")))</f>
        <v/>
      </c>
      <c r="AD135" s="244" t="str">
        <f>IF(AND($L$5="sixth"),key!DF34,IF(AND($L$5="Seventh"),key!DF134,IF(AND($L$5="eighth"),key!DF234,"")))</f>
        <v/>
      </c>
      <c r="AE135" s="244" t="str">
        <f>IF(AND($L$5="sixth"),key!DG34,IF(AND($L$5="Seventh"),key!DG134,IF(AND($L$5="eighth"),key!DG234,"")))</f>
        <v/>
      </c>
      <c r="AF135" s="244" t="str">
        <f>IF(AND($L$5="sixth"),key!DH34,IF(AND($L$5="Seventh"),key!DH134,IF(AND($L$5="eighth"),key!DH234,"")))</f>
        <v/>
      </c>
      <c r="AG135" s="244" t="str">
        <f>IF(AND($L$5="sixth"),key!DJ34,IF(AND($L$5="Seventh"),key!DJ134,IF(AND($L$5="eighth"),key!DJ234,"")))</f>
        <v/>
      </c>
      <c r="AH135" s="244" t="str">
        <f>IF(AND($L$5="sixth"),key!DK34,IF(AND($L$5="Seventh"),key!DK134,IF(AND($L$5="eighth"),key!DK234,"")))</f>
        <v/>
      </c>
      <c r="AI135" s="244" t="str">
        <f>IF(AND($L$5="sixth"),key!DL34,IF(AND($L$5="Seventh"),key!DL134,IF(AND($L$5="eighth"),key!DL234,"")))</f>
        <v/>
      </c>
      <c r="AJ135" s="244" t="str">
        <f>IF(AND($L$5="sixth"),key!DN34,IF(AND($L$5="Seventh"),key!DN134,IF(AND($L$5="eighth"),key!DN234,"")))</f>
        <v/>
      </c>
      <c r="AK135" s="244" t="str">
        <f>IF(AND($L$5="sixth"),key!DO34,IF(AND($L$5="Seventh"),key!DO134,IF(AND($L$5="eighth"),key!DO234,"")))</f>
        <v/>
      </c>
      <c r="AL135" s="244" t="str">
        <f>IF(AND($L$5="sixth"),key!DP34,IF(AND($L$5="Seventh"),key!DP134,IF(AND($L$5="eighth"),key!DP234,"")))</f>
        <v/>
      </c>
      <c r="AM135" s="244" t="str">
        <f>IF(AND($L$5="sixth"),key!DR34,IF(AND($L$5="Seventh"),key!DR134,IF(AND($L$5="eighth"),key!DR234,"")))</f>
        <v/>
      </c>
      <c r="AN135" s="244" t="str">
        <f>IF(AND($L$5="sixth"),key!DS34,IF(AND($L$5="Seventh"),key!DS134,IF(AND($L$5="eighth"),key!DS234,"")))</f>
        <v/>
      </c>
      <c r="AO135" s="244" t="str">
        <f>IF(AND($L$5="sixth"),key!DT34,IF(AND($L$5="Seventh"),key!DT134,IF(AND($L$5="eighth"),key!DT234,"")))</f>
        <v/>
      </c>
      <c r="AP135" s="244" t="str">
        <f>IF(AND($L$5="sixth"),key!DV34,IF(AND($L$5="Seventh"),key!DV134,IF(AND($L$5="eighth"),key!DV234,"")))</f>
        <v/>
      </c>
      <c r="AQ135" s="244" t="str">
        <f>IF(AND($L$5="sixth"),key!DW34,IF(AND($L$5="Seventh"),key!DW134,IF(AND($L$5="eighth"),key!DW234,"")))</f>
        <v/>
      </c>
      <c r="AR135" s="244" t="str">
        <f>IF(AND($L$5="sixth"),key!DX34,IF(AND($L$5="Seventh"),key!DX134,IF(AND($L$5="eighth"),key!DX234,"")))</f>
        <v/>
      </c>
      <c r="AS135" s="244" t="str">
        <f>IF(AND($L$5="sixth"),key!DY34,IF(AND($L$5="Seventh"),key!DY134,IF(AND($L$5="eighth"),key!DY234,"")))</f>
        <v/>
      </c>
      <c r="AT135" s="245" t="str">
        <f>IF(AND($L$5="sixth"),key!DZ34,IF(AND($L$5="Seventh"),key!DZ134,IF(AND($L$5="eighth"),key!DZ234,"")))</f>
        <v/>
      </c>
      <c r="AU135" s="218">
        <v>54</v>
      </c>
      <c r="AV135" s="246" t="str">
        <f>IF(AND($L$5="sixth"),key!C62,IF(AND($L$5="Seventh"),key!C162,IF(AND($L$5="eighth"),key!C262,"")))</f>
        <v/>
      </c>
      <c r="AW135" s="246" t="str">
        <f>IF(AND($L$5="sixth"),key!D62,IF(AND($L$5="Seventh"),key!D162,IF(AND($L$5="eighth"),key!D262,"")))</f>
        <v/>
      </c>
      <c r="AX135" s="244" t="str">
        <f>IF(AND($L$5="sixth"),key!DB62,IF(AND($L$5="Seventh"),key!DB162,IF(AND($L$5="eighth"),key!DB262,"")))</f>
        <v/>
      </c>
      <c r="AY135" s="244" t="str">
        <f>IF(AND($L$5="sixth"),key!DC62,IF(AND($L$5="Seventh"),key!DC162,IF(AND($L$5="eighth"),key!DC262,"")))</f>
        <v/>
      </c>
      <c r="AZ135" s="244" t="str">
        <f>IF(AND($L$5="sixth"),key!DD62,IF(AND($L$5="Seventh"),key!DD162,IF(AND($L$5="eighth"),key!DD262,"")))</f>
        <v/>
      </c>
      <c r="BA135" s="244" t="str">
        <f>IF(AND($L$5="sixth"),key!DF62,IF(AND($L$5="Seventh"),key!DF162,IF(AND($L$5="eighth"),key!DF262,"")))</f>
        <v/>
      </c>
      <c r="BB135" s="244" t="str">
        <f>IF(AND($L$5="sixth"),key!DG62,IF(AND($L$5="Seventh"),key!DG162,IF(AND($L$5="eighth"),key!DG262,"")))</f>
        <v/>
      </c>
      <c r="BC135" s="244" t="str">
        <f>IF(AND($L$5="sixth"),key!DH62,IF(AND($L$5="Seventh"),key!DH162,IF(AND($L$5="eighth"),key!DH262,"")))</f>
        <v/>
      </c>
      <c r="BD135" s="244" t="str">
        <f>IF(AND($L$5="sixth"),key!DJ62,IF(AND($L$5="Seventh"),key!DJ162,IF(AND($L$5="eighth"),key!DJ262,"")))</f>
        <v/>
      </c>
      <c r="BE135" s="244" t="str">
        <f>IF(AND($L$5="sixth"),key!DK62,IF(AND($L$5="Seventh"),key!DK162,IF(AND($L$5="eighth"),key!DK262,"")))</f>
        <v/>
      </c>
      <c r="BF135" s="244" t="str">
        <f>IF(AND($L$5="sixth"),key!DL62,IF(AND($L$5="Seventh"),key!DL162,IF(AND($L$5="eighth"),key!DL262,"")))</f>
        <v/>
      </c>
      <c r="BG135" s="244" t="str">
        <f>IF(AND($L$5="sixth"),key!DN62,IF(AND($L$5="Seventh"),key!DN162,IF(AND($L$5="eighth"),key!DN262,"")))</f>
        <v/>
      </c>
      <c r="BH135" s="244" t="str">
        <f>IF(AND($L$5="sixth"),key!DO62,IF(AND($L$5="Seventh"),key!DO162,IF(AND($L$5="eighth"),key!DO262,"")))</f>
        <v/>
      </c>
      <c r="BI135" s="244" t="str">
        <f>IF(AND($L$5="sixth"),key!DP62,IF(AND($L$5="Seventh"),key!DP162,IF(AND($L$5="eighth"),key!DP262,"")))</f>
        <v/>
      </c>
      <c r="BJ135" s="244" t="str">
        <f>IF(AND($L$5="sixth"),key!DR62,IF(AND($L$5="Seventh"),key!DR162,IF(AND($L$5="eighth"),key!DR262,"")))</f>
        <v/>
      </c>
      <c r="BK135" s="244" t="str">
        <f>IF(AND($L$5="sixth"),key!DS62,IF(AND($L$5="Seventh"),key!DS162,IF(AND($L$5="eighth"),key!DS262,"")))</f>
        <v/>
      </c>
      <c r="BL135" s="244" t="str">
        <f>IF(AND($L$5="sixth"),key!DT62,IF(AND($L$5="Seventh"),key!DT162,IF(AND($L$5="eighth"),key!DT262,"")))</f>
        <v/>
      </c>
      <c r="BM135" s="244" t="str">
        <f>IF(AND($L$5="sixth"),key!DV62,IF(AND($L$5="Seventh"),key!DV162,IF(AND($L$5="eighth"),key!DV262,"")))</f>
        <v/>
      </c>
      <c r="BN135" s="244" t="str">
        <f>IF(AND($L$5="sixth"),key!DW62,IF(AND($L$5="Seventh"),key!DW162,IF(AND($L$5="eighth"),key!DW262,"")))</f>
        <v/>
      </c>
      <c r="BO135" s="244" t="str">
        <f>IF(AND($L$5="sixth"),key!DX62,IF(AND($L$5="Seventh"),key!DX162,IF(AND($L$5="eighth"),key!DX262,"")))</f>
        <v/>
      </c>
      <c r="BP135" s="244" t="str">
        <f>IF(AND($L$5="sixth"),key!DY62,IF(AND($L$5="Seventh"),key!DY162,IF(AND($L$5="eighth"),key!DY262,"")))</f>
        <v/>
      </c>
      <c r="BQ135" s="245" t="str">
        <f>IF(AND($L$5="sixth"),key!DZ62,IF(AND($L$5="Seventh"),key!DZ162,IF(AND($L$5="eighth"),key!DZ262,"")))</f>
        <v/>
      </c>
    </row>
    <row r="136" spans="1:69">
      <c r="A136" s="220"/>
      <c r="B136" s="804" t="s">
        <v>547</v>
      </c>
      <c r="C136" s="804"/>
      <c r="D136" s="803" t="str">
        <f>Menu!K23</f>
        <v>foKku</v>
      </c>
      <c r="E136" s="803"/>
      <c r="F136" s="803"/>
      <c r="G136" s="803"/>
      <c r="H136" s="803"/>
      <c r="I136" s="803"/>
      <c r="J136" s="803"/>
      <c r="K136" s="42"/>
      <c r="L136" s="832" t="s">
        <v>548</v>
      </c>
      <c r="M136" s="832"/>
      <c r="N136" s="832"/>
      <c r="O136" s="832"/>
      <c r="P136" s="832"/>
      <c r="Q136" s="803" t="str">
        <f>IF(AND($L$5="sixth"),Menu!M23,IF(AND($L$5="Seventh"),Menu!M23,IF(AND($L$5="eighth"),Menu!M23,"")))</f>
        <v>eksrhjke</v>
      </c>
      <c r="R136" s="803"/>
      <c r="S136" s="803"/>
      <c r="T136" s="803"/>
      <c r="U136" s="803"/>
      <c r="V136" s="803"/>
      <c r="W136" s="805"/>
      <c r="X136" s="221">
        <v>27</v>
      </c>
      <c r="Y136" s="222" t="str">
        <f>IF(AND($L$5="sixth"),key!C35,IF(AND($L$5="Seventh"),key!C135,IF(AND($L$5="eighth"),key!C235,"")))</f>
        <v/>
      </c>
      <c r="Z136" s="222" t="str">
        <f>IF(AND($L$5="sixth"),key!D35,IF(AND($L$5="Seventh"),key!D135,IF(AND($L$5="eighth"),key!D235,"")))</f>
        <v/>
      </c>
      <c r="AA136" s="223" t="str">
        <f>IF(AND($L$5="sixth"),key!DB35,IF(AND($L$5="Seventh"),key!DB135,IF(AND($L$5="eighth"),key!DB235,"")))</f>
        <v/>
      </c>
      <c r="AB136" s="223" t="str">
        <f>IF(AND($L$5="sixth"),key!DC35,IF(AND($L$5="Seventh"),key!DC135,IF(AND($L$5="eighth"),key!DC235,"")))</f>
        <v/>
      </c>
      <c r="AC136" s="223" t="str">
        <f>IF(AND($L$5="sixth"),key!DD35,IF(AND($L$5="Seventh"),key!DD135,IF(AND($L$5="eighth"),key!DD235,"")))</f>
        <v/>
      </c>
      <c r="AD136" s="223" t="str">
        <f>IF(AND($L$5="sixth"),key!DF35,IF(AND($L$5="Seventh"),key!DF135,IF(AND($L$5="eighth"),key!DF235,"")))</f>
        <v/>
      </c>
      <c r="AE136" s="223" t="str">
        <f>IF(AND($L$5="sixth"),key!DG35,IF(AND($L$5="Seventh"),key!DG135,IF(AND($L$5="eighth"),key!DG235,"")))</f>
        <v/>
      </c>
      <c r="AF136" s="223" t="str">
        <f>IF(AND($L$5="sixth"),key!DH35,IF(AND($L$5="Seventh"),key!DH135,IF(AND($L$5="eighth"),key!DH235,"")))</f>
        <v/>
      </c>
      <c r="AG136" s="223" t="str">
        <f>IF(AND($L$5="sixth"),key!DJ35,IF(AND($L$5="Seventh"),key!DJ135,IF(AND($L$5="eighth"),key!DJ235,"")))</f>
        <v/>
      </c>
      <c r="AH136" s="223" t="str">
        <f>IF(AND($L$5="sixth"),key!DK35,IF(AND($L$5="Seventh"),key!DK135,IF(AND($L$5="eighth"),key!DK235,"")))</f>
        <v/>
      </c>
      <c r="AI136" s="223" t="str">
        <f>IF(AND($L$5="sixth"),key!DL35,IF(AND($L$5="Seventh"),key!DL135,IF(AND($L$5="eighth"),key!DL235,"")))</f>
        <v/>
      </c>
      <c r="AJ136" s="223" t="str">
        <f>IF(AND($L$5="sixth"),key!DN35,IF(AND($L$5="Seventh"),key!DN135,IF(AND($L$5="eighth"),key!DN235,"")))</f>
        <v/>
      </c>
      <c r="AK136" s="223" t="str">
        <f>IF(AND($L$5="sixth"),key!DO35,IF(AND($L$5="Seventh"),key!DO135,IF(AND($L$5="eighth"),key!DO235,"")))</f>
        <v/>
      </c>
      <c r="AL136" s="223" t="str">
        <f>IF(AND($L$5="sixth"),key!DP35,IF(AND($L$5="Seventh"),key!DP135,IF(AND($L$5="eighth"),key!DP235,"")))</f>
        <v/>
      </c>
      <c r="AM136" s="223" t="str">
        <f>IF(AND($L$5="sixth"),key!DR35,IF(AND($L$5="Seventh"),key!DR135,IF(AND($L$5="eighth"),key!DR235,"")))</f>
        <v/>
      </c>
      <c r="AN136" s="223" t="str">
        <f>IF(AND($L$5="sixth"),key!DS35,IF(AND($L$5="Seventh"),key!DS135,IF(AND($L$5="eighth"),key!DS235,"")))</f>
        <v/>
      </c>
      <c r="AO136" s="223" t="str">
        <f>IF(AND($L$5="sixth"),key!DT35,IF(AND($L$5="Seventh"),key!DT135,IF(AND($L$5="eighth"),key!DT235,"")))</f>
        <v/>
      </c>
      <c r="AP136" s="223" t="str">
        <f>IF(AND($L$5="sixth"),key!DV35,IF(AND($L$5="Seventh"),key!DV135,IF(AND($L$5="eighth"),key!DV235,"")))</f>
        <v/>
      </c>
      <c r="AQ136" s="223" t="str">
        <f>IF(AND($L$5="sixth"),key!DW35,IF(AND($L$5="Seventh"),key!DW135,IF(AND($L$5="eighth"),key!DW235,"")))</f>
        <v/>
      </c>
      <c r="AR136" s="223" t="str">
        <f>IF(AND($L$5="sixth"),key!DX35,IF(AND($L$5="Seventh"),key!DX135,IF(AND($L$5="eighth"),key!DX235,"")))</f>
        <v/>
      </c>
      <c r="AS136" s="223" t="str">
        <f>IF(AND($L$5="sixth"),key!DY35,IF(AND($L$5="Seventh"),key!DY135,IF(AND($L$5="eighth"),key!DY235,"")))</f>
        <v/>
      </c>
      <c r="AT136" s="224" t="str">
        <f>IF(AND($L$5="sixth"),key!DZ35,IF(AND($L$5="Seventh"),key!DZ135,IF(AND($L$5="eighth"),key!DZ235,"")))</f>
        <v/>
      </c>
      <c r="AU136" s="225">
        <v>55</v>
      </c>
      <c r="AV136" s="226" t="str">
        <f>IF(AND($L$5="sixth"),key!C63,IF(AND($L$5="Seventh"),key!C163,IF(AND($L$5="eighth"),key!C263,"")))</f>
        <v/>
      </c>
      <c r="AW136" s="226" t="str">
        <f>IF(AND($L$5="sixth"),key!D63,IF(AND($L$5="Seventh"),key!D163,IF(AND($L$5="eighth"),key!D263,"")))</f>
        <v/>
      </c>
      <c r="AX136" s="223" t="str">
        <f>IF(AND($L$5="sixth"),key!DB63,IF(AND($L$5="Seventh"),key!DB163,IF(AND($L$5="eighth"),key!DB263,"")))</f>
        <v/>
      </c>
      <c r="AY136" s="223" t="str">
        <f>IF(AND($L$5="sixth"),key!DC63,IF(AND($L$5="Seventh"),key!DC163,IF(AND($L$5="eighth"),key!DC263,"")))</f>
        <v/>
      </c>
      <c r="AZ136" s="223" t="str">
        <f>IF(AND($L$5="sixth"),key!DD63,IF(AND($L$5="Seventh"),key!DD163,IF(AND($L$5="eighth"),key!DD263,"")))</f>
        <v/>
      </c>
      <c r="BA136" s="223" t="str">
        <f>IF(AND($L$5="sixth"),key!DF63,IF(AND($L$5="Seventh"),key!DF163,IF(AND($L$5="eighth"),key!DF263,"")))</f>
        <v/>
      </c>
      <c r="BB136" s="223" t="str">
        <f>IF(AND($L$5="sixth"),key!DG63,IF(AND($L$5="Seventh"),key!DG163,IF(AND($L$5="eighth"),key!DG263,"")))</f>
        <v/>
      </c>
      <c r="BC136" s="223" t="str">
        <f>IF(AND($L$5="sixth"),key!DH63,IF(AND($L$5="Seventh"),key!DH163,IF(AND($L$5="eighth"),key!DH263,"")))</f>
        <v/>
      </c>
      <c r="BD136" s="223" t="str">
        <f>IF(AND($L$5="sixth"),key!DJ63,IF(AND($L$5="Seventh"),key!DJ163,IF(AND($L$5="eighth"),key!DJ263,"")))</f>
        <v/>
      </c>
      <c r="BE136" s="223" t="str">
        <f>IF(AND($L$5="sixth"),key!DK63,IF(AND($L$5="Seventh"),key!DK163,IF(AND($L$5="eighth"),key!DK263,"")))</f>
        <v/>
      </c>
      <c r="BF136" s="223" t="str">
        <f>IF(AND($L$5="sixth"),key!DL63,IF(AND($L$5="Seventh"),key!DL163,IF(AND($L$5="eighth"),key!DL263,"")))</f>
        <v/>
      </c>
      <c r="BG136" s="223" t="str">
        <f>IF(AND($L$5="sixth"),key!DN63,IF(AND($L$5="Seventh"),key!DN163,IF(AND($L$5="eighth"),key!DN263,"")))</f>
        <v/>
      </c>
      <c r="BH136" s="223" t="str">
        <f>IF(AND($L$5="sixth"),key!DO63,IF(AND($L$5="Seventh"),key!DO163,IF(AND($L$5="eighth"),key!DO263,"")))</f>
        <v/>
      </c>
      <c r="BI136" s="223" t="str">
        <f>IF(AND($L$5="sixth"),key!DP63,IF(AND($L$5="Seventh"),key!DP163,IF(AND($L$5="eighth"),key!DP263,"")))</f>
        <v/>
      </c>
      <c r="BJ136" s="223" t="str">
        <f>IF(AND($L$5="sixth"),key!DR63,IF(AND($L$5="Seventh"),key!DR163,IF(AND($L$5="eighth"),key!DR263,"")))</f>
        <v/>
      </c>
      <c r="BK136" s="223" t="str">
        <f>IF(AND($L$5="sixth"),key!DS63,IF(AND($L$5="Seventh"),key!DS163,IF(AND($L$5="eighth"),key!DS263,"")))</f>
        <v/>
      </c>
      <c r="BL136" s="223" t="str">
        <f>IF(AND($L$5="sixth"),key!DT63,IF(AND($L$5="Seventh"),key!DT163,IF(AND($L$5="eighth"),key!DT263,"")))</f>
        <v/>
      </c>
      <c r="BM136" s="223" t="str">
        <f>IF(AND($L$5="sixth"),key!DV63,IF(AND($L$5="Seventh"),key!DV163,IF(AND($L$5="eighth"),key!DV263,"")))</f>
        <v/>
      </c>
      <c r="BN136" s="223" t="str">
        <f>IF(AND($L$5="sixth"),key!DW63,IF(AND($L$5="Seventh"),key!DW163,IF(AND($L$5="eighth"),key!DW263,"")))</f>
        <v/>
      </c>
      <c r="BO136" s="223" t="str">
        <f>IF(AND($L$5="sixth"),key!DX63,IF(AND($L$5="Seventh"),key!DX163,IF(AND($L$5="eighth"),key!DX263,"")))</f>
        <v/>
      </c>
      <c r="BP136" s="223" t="str">
        <f>IF(AND($L$5="sixth"),key!DY63,IF(AND($L$5="Seventh"),key!DY163,IF(AND($L$5="eighth"),key!DY263,"")))</f>
        <v/>
      </c>
      <c r="BQ136" s="224" t="str">
        <f>IF(AND($L$5="sixth"),key!DZ63,IF(AND($L$5="Seventh"),key!DZ163,IF(AND($L$5="eighth"),key!DZ263,"")))</f>
        <v/>
      </c>
    </row>
    <row r="137" spans="1:69">
      <c r="A137" s="806" t="s">
        <v>127</v>
      </c>
      <c r="B137" s="804"/>
      <c r="C137" s="804"/>
      <c r="D137" s="803" t="str">
        <f>IF(AND($L$5=""),"",Menu!G14)</f>
        <v>jk-m-izk-fo- iksVfy;k] ia-l-&amp;lkstr ¼ikyh½</v>
      </c>
      <c r="E137" s="803"/>
      <c r="F137" s="803"/>
      <c r="G137" s="803"/>
      <c r="H137" s="803"/>
      <c r="I137" s="803"/>
      <c r="J137" s="803"/>
      <c r="K137" s="803"/>
      <c r="L137" s="803"/>
      <c r="M137" s="803"/>
      <c r="N137" s="803"/>
      <c r="O137" s="804" t="s">
        <v>549</v>
      </c>
      <c r="P137" s="804"/>
      <c r="Q137" s="804"/>
      <c r="R137" s="807">
        <f>IF(AND($L$5=""),"",Menu!G15)</f>
        <v>8200303101</v>
      </c>
      <c r="S137" s="808"/>
      <c r="T137" s="808"/>
      <c r="U137" s="808"/>
      <c r="V137" s="808"/>
      <c r="W137" s="809"/>
      <c r="X137" s="221">
        <v>28</v>
      </c>
      <c r="Y137" s="222" t="str">
        <f>IF(AND($L$5="sixth"),key!C36,IF(AND($L$5="Seventh"),key!C136,IF(AND($L$5="eighth"),key!C236,"")))</f>
        <v/>
      </c>
      <c r="Z137" s="222" t="str">
        <f>IF(AND($L$5="sixth"),key!D36,IF(AND($L$5="Seventh"),key!D136,IF(AND($L$5="eighth"),key!D236,"")))</f>
        <v/>
      </c>
      <c r="AA137" s="223" t="str">
        <f>IF(AND($L$5="sixth"),key!DB36,IF(AND($L$5="Seventh"),key!DB136,IF(AND($L$5="eighth"),key!DB236,"")))</f>
        <v/>
      </c>
      <c r="AB137" s="223" t="str">
        <f>IF(AND($L$5="sixth"),key!DC36,IF(AND($L$5="Seventh"),key!DC136,IF(AND($L$5="eighth"),key!DC236,"")))</f>
        <v/>
      </c>
      <c r="AC137" s="223" t="str">
        <f>IF(AND($L$5="sixth"),key!DD36,IF(AND($L$5="Seventh"),key!DD136,IF(AND($L$5="eighth"),key!DD236,"")))</f>
        <v/>
      </c>
      <c r="AD137" s="223" t="str">
        <f>IF(AND($L$5="sixth"),key!DF36,IF(AND($L$5="Seventh"),key!DF136,IF(AND($L$5="eighth"),key!DF236,"")))</f>
        <v/>
      </c>
      <c r="AE137" s="223" t="str">
        <f>IF(AND($L$5="sixth"),key!DG36,IF(AND($L$5="Seventh"),key!DG136,IF(AND($L$5="eighth"),key!DG236,"")))</f>
        <v/>
      </c>
      <c r="AF137" s="223" t="str">
        <f>IF(AND($L$5="sixth"),key!DH36,IF(AND($L$5="Seventh"),key!DH136,IF(AND($L$5="eighth"),key!DH236,"")))</f>
        <v/>
      </c>
      <c r="AG137" s="223" t="str">
        <f>IF(AND($L$5="sixth"),key!DJ36,IF(AND($L$5="Seventh"),key!DJ136,IF(AND($L$5="eighth"),key!DJ236,"")))</f>
        <v/>
      </c>
      <c r="AH137" s="223" t="str">
        <f>IF(AND($L$5="sixth"),key!DK36,IF(AND($L$5="Seventh"),key!DK136,IF(AND($L$5="eighth"),key!DK236,"")))</f>
        <v/>
      </c>
      <c r="AI137" s="223" t="str">
        <f>IF(AND($L$5="sixth"),key!DL36,IF(AND($L$5="Seventh"),key!DL136,IF(AND($L$5="eighth"),key!DL236,"")))</f>
        <v/>
      </c>
      <c r="AJ137" s="223" t="str">
        <f>IF(AND($L$5="sixth"),key!DN36,IF(AND($L$5="Seventh"),key!DN136,IF(AND($L$5="eighth"),key!DN236,"")))</f>
        <v/>
      </c>
      <c r="AK137" s="223" t="str">
        <f>IF(AND($L$5="sixth"),key!DO36,IF(AND($L$5="Seventh"),key!DO136,IF(AND($L$5="eighth"),key!DO236,"")))</f>
        <v/>
      </c>
      <c r="AL137" s="223" t="str">
        <f>IF(AND($L$5="sixth"),key!DP36,IF(AND($L$5="Seventh"),key!DP136,IF(AND($L$5="eighth"),key!DP236,"")))</f>
        <v/>
      </c>
      <c r="AM137" s="223" t="str">
        <f>IF(AND($L$5="sixth"),key!DR36,IF(AND($L$5="Seventh"),key!DR136,IF(AND($L$5="eighth"),key!DR236,"")))</f>
        <v/>
      </c>
      <c r="AN137" s="223" t="str">
        <f>IF(AND($L$5="sixth"),key!DS36,IF(AND($L$5="Seventh"),key!DS136,IF(AND($L$5="eighth"),key!DS236,"")))</f>
        <v/>
      </c>
      <c r="AO137" s="223" t="str">
        <f>IF(AND($L$5="sixth"),key!DT36,IF(AND($L$5="Seventh"),key!DT136,IF(AND($L$5="eighth"),key!DT236,"")))</f>
        <v/>
      </c>
      <c r="AP137" s="223" t="str">
        <f>IF(AND($L$5="sixth"),key!DV36,IF(AND($L$5="Seventh"),key!DV136,IF(AND($L$5="eighth"),key!DV236,"")))</f>
        <v/>
      </c>
      <c r="AQ137" s="223" t="str">
        <f>IF(AND($L$5="sixth"),key!DW36,IF(AND($L$5="Seventh"),key!DW136,IF(AND($L$5="eighth"),key!DW236,"")))</f>
        <v/>
      </c>
      <c r="AR137" s="223" t="str">
        <f>IF(AND($L$5="sixth"),key!DX36,IF(AND($L$5="Seventh"),key!DX136,IF(AND($L$5="eighth"),key!DX236,"")))</f>
        <v/>
      </c>
      <c r="AS137" s="223" t="str">
        <f>IF(AND($L$5="sixth"),key!DY36,IF(AND($L$5="Seventh"),key!DY136,IF(AND($L$5="eighth"),key!DY236,"")))</f>
        <v/>
      </c>
      <c r="AT137" s="224" t="str">
        <f>IF(AND($L$5="sixth"),key!DZ36,IF(AND($L$5="Seventh"),key!DZ136,IF(AND($L$5="eighth"),key!DZ236,"")))</f>
        <v/>
      </c>
      <c r="AU137" s="225">
        <v>56</v>
      </c>
      <c r="AV137" s="226" t="str">
        <f>IF(AND($L$5="sixth"),key!C64,IF(AND($L$5="Seventh"),key!C164,IF(AND($L$5="eighth"),key!C264,"")))</f>
        <v/>
      </c>
      <c r="AW137" s="226" t="str">
        <f>IF(AND($L$5="sixth"),key!D64,IF(AND($L$5="Seventh"),key!D164,IF(AND($L$5="eighth"),key!D264,"")))</f>
        <v/>
      </c>
      <c r="AX137" s="223" t="str">
        <f>IF(AND($L$5="sixth"),key!DB64,IF(AND($L$5="Seventh"),key!DB164,IF(AND($L$5="eighth"),key!DB264,"")))</f>
        <v/>
      </c>
      <c r="AY137" s="223" t="str">
        <f>IF(AND($L$5="sixth"),key!DC64,IF(AND($L$5="Seventh"),key!DC164,IF(AND($L$5="eighth"),key!DC264,"")))</f>
        <v/>
      </c>
      <c r="AZ137" s="223" t="str">
        <f>IF(AND($L$5="sixth"),key!DD64,IF(AND($L$5="Seventh"),key!DD164,IF(AND($L$5="eighth"),key!DD264,"")))</f>
        <v/>
      </c>
      <c r="BA137" s="223" t="str">
        <f>IF(AND($L$5="sixth"),key!DF64,IF(AND($L$5="Seventh"),key!DF164,IF(AND($L$5="eighth"),key!DF264,"")))</f>
        <v/>
      </c>
      <c r="BB137" s="223" t="str">
        <f>IF(AND($L$5="sixth"),key!DG64,IF(AND($L$5="Seventh"),key!DG164,IF(AND($L$5="eighth"),key!DG264,"")))</f>
        <v/>
      </c>
      <c r="BC137" s="223" t="str">
        <f>IF(AND($L$5="sixth"),key!DH64,IF(AND($L$5="Seventh"),key!DH164,IF(AND($L$5="eighth"),key!DH264,"")))</f>
        <v/>
      </c>
      <c r="BD137" s="223" t="str">
        <f>IF(AND($L$5="sixth"),key!DJ64,IF(AND($L$5="Seventh"),key!DJ164,IF(AND($L$5="eighth"),key!DJ264,"")))</f>
        <v/>
      </c>
      <c r="BE137" s="223" t="str">
        <f>IF(AND($L$5="sixth"),key!DK64,IF(AND($L$5="Seventh"),key!DK164,IF(AND($L$5="eighth"),key!DK264,"")))</f>
        <v/>
      </c>
      <c r="BF137" s="223" t="str">
        <f>IF(AND($L$5="sixth"),key!DL64,IF(AND($L$5="Seventh"),key!DL164,IF(AND($L$5="eighth"),key!DL264,"")))</f>
        <v/>
      </c>
      <c r="BG137" s="223" t="str">
        <f>IF(AND($L$5="sixth"),key!DN64,IF(AND($L$5="Seventh"),key!DN164,IF(AND($L$5="eighth"),key!DN264,"")))</f>
        <v/>
      </c>
      <c r="BH137" s="223" t="str">
        <f>IF(AND($L$5="sixth"),key!DO64,IF(AND($L$5="Seventh"),key!DO164,IF(AND($L$5="eighth"),key!DO264,"")))</f>
        <v/>
      </c>
      <c r="BI137" s="223" t="str">
        <f>IF(AND($L$5="sixth"),key!DP64,IF(AND($L$5="Seventh"),key!DP164,IF(AND($L$5="eighth"),key!DP264,"")))</f>
        <v/>
      </c>
      <c r="BJ137" s="223" t="str">
        <f>IF(AND($L$5="sixth"),key!DR64,IF(AND($L$5="Seventh"),key!DR164,IF(AND($L$5="eighth"),key!DR264,"")))</f>
        <v/>
      </c>
      <c r="BK137" s="223" t="str">
        <f>IF(AND($L$5="sixth"),key!DS64,IF(AND($L$5="Seventh"),key!DS164,IF(AND($L$5="eighth"),key!DS264,"")))</f>
        <v/>
      </c>
      <c r="BL137" s="223" t="str">
        <f>IF(AND($L$5="sixth"),key!DT64,IF(AND($L$5="Seventh"),key!DT164,IF(AND($L$5="eighth"),key!DT264,"")))</f>
        <v/>
      </c>
      <c r="BM137" s="223" t="str">
        <f>IF(AND($L$5="sixth"),key!DV64,IF(AND($L$5="Seventh"),key!DV164,IF(AND($L$5="eighth"),key!DV264,"")))</f>
        <v/>
      </c>
      <c r="BN137" s="223" t="str">
        <f>IF(AND($L$5="sixth"),key!DW64,IF(AND($L$5="Seventh"),key!DW164,IF(AND($L$5="eighth"),key!DW264,"")))</f>
        <v/>
      </c>
      <c r="BO137" s="223" t="str">
        <f>IF(AND($L$5="sixth"),key!DX64,IF(AND($L$5="Seventh"),key!DX164,IF(AND($L$5="eighth"),key!DX264,"")))</f>
        <v/>
      </c>
      <c r="BP137" s="223" t="str">
        <f>IF(AND($L$5="sixth"),key!DY64,IF(AND($L$5="Seventh"),key!DY164,IF(AND($L$5="eighth"),key!DY264,"")))</f>
        <v/>
      </c>
      <c r="BQ137" s="224" t="str">
        <f>IF(AND($L$5="sixth"),key!DZ64,IF(AND($L$5="Seventh"),key!DZ164,IF(AND($L$5="eighth"),key!DZ264,"")))</f>
        <v/>
      </c>
    </row>
    <row r="138" spans="1:69" ht="16.5" customHeight="1">
      <c r="A138" s="806" t="s">
        <v>541</v>
      </c>
      <c r="B138" s="804"/>
      <c r="C138" s="804"/>
      <c r="D138" s="810" t="str">
        <f>IF(AND($L$5=""),"",Menu!G17)</f>
        <v xml:space="preserve">mPp izkFkfed </v>
      </c>
      <c r="E138" s="810"/>
      <c r="F138" s="810"/>
      <c r="G138" s="810"/>
      <c r="H138" s="810"/>
      <c r="I138" s="810"/>
      <c r="J138" s="832" t="s">
        <v>550</v>
      </c>
      <c r="K138" s="832"/>
      <c r="L138" s="812" t="str">
        <f>IF(AND($L$5=""),"",L5)</f>
        <v>Sixth</v>
      </c>
      <c r="M138" s="812"/>
      <c r="N138" s="812"/>
      <c r="O138" s="812"/>
      <c r="P138" s="811" t="s">
        <v>551</v>
      </c>
      <c r="Q138" s="811"/>
      <c r="R138" s="811"/>
      <c r="S138" s="813">
        <f>IF(AND($L$5="sixth"),'6'!P7,IF(AND($L$5="Seventh"),'7'!P7,IF(AND($L$5="eighth"),'8'!P7,"")))</f>
        <v>11</v>
      </c>
      <c r="T138" s="813"/>
      <c r="U138" s="206"/>
      <c r="V138" s="206"/>
      <c r="W138" s="227"/>
      <c r="X138" s="221">
        <v>29</v>
      </c>
      <c r="Y138" s="222" t="str">
        <f>IF(AND($L$5="sixth"),key!C37,IF(AND($L$5="Seventh"),key!C137,IF(AND($L$5="eighth"),key!C237,"")))</f>
        <v/>
      </c>
      <c r="Z138" s="222" t="str">
        <f>IF(AND($L$5="sixth"),key!D37,IF(AND($L$5="Seventh"),key!D137,IF(AND($L$5="eighth"),key!D237,"")))</f>
        <v/>
      </c>
      <c r="AA138" s="223" t="str">
        <f>IF(AND($L$5="sixth"),key!DB37,IF(AND($L$5="Seventh"),key!DB137,IF(AND($L$5="eighth"),key!DB237,"")))</f>
        <v/>
      </c>
      <c r="AB138" s="223" t="str">
        <f>IF(AND($L$5="sixth"),key!DC37,IF(AND($L$5="Seventh"),key!DC137,IF(AND($L$5="eighth"),key!DC237,"")))</f>
        <v/>
      </c>
      <c r="AC138" s="223" t="str">
        <f>IF(AND($L$5="sixth"),key!DD37,IF(AND($L$5="Seventh"),key!DD137,IF(AND($L$5="eighth"),key!DD237,"")))</f>
        <v/>
      </c>
      <c r="AD138" s="223" t="str">
        <f>IF(AND($L$5="sixth"),key!DF37,IF(AND($L$5="Seventh"),key!DF137,IF(AND($L$5="eighth"),key!DF237,"")))</f>
        <v/>
      </c>
      <c r="AE138" s="223" t="str">
        <f>IF(AND($L$5="sixth"),key!DG37,IF(AND($L$5="Seventh"),key!DG137,IF(AND($L$5="eighth"),key!DG237,"")))</f>
        <v/>
      </c>
      <c r="AF138" s="223" t="str">
        <f>IF(AND($L$5="sixth"),key!DH37,IF(AND($L$5="Seventh"),key!DH137,IF(AND($L$5="eighth"),key!DH237,"")))</f>
        <v/>
      </c>
      <c r="AG138" s="223" t="str">
        <f>IF(AND($L$5="sixth"),key!DJ37,IF(AND($L$5="Seventh"),key!DJ137,IF(AND($L$5="eighth"),key!DJ237,"")))</f>
        <v/>
      </c>
      <c r="AH138" s="223" t="str">
        <f>IF(AND($L$5="sixth"),key!DK37,IF(AND($L$5="Seventh"),key!DK137,IF(AND($L$5="eighth"),key!DK237,"")))</f>
        <v/>
      </c>
      <c r="AI138" s="223" t="str">
        <f>IF(AND($L$5="sixth"),key!DL37,IF(AND($L$5="Seventh"),key!DL137,IF(AND($L$5="eighth"),key!DL237,"")))</f>
        <v/>
      </c>
      <c r="AJ138" s="223" t="str">
        <f>IF(AND($L$5="sixth"),key!DN37,IF(AND($L$5="Seventh"),key!DN137,IF(AND($L$5="eighth"),key!DN237,"")))</f>
        <v/>
      </c>
      <c r="AK138" s="223" t="str">
        <f>IF(AND($L$5="sixth"),key!DO37,IF(AND($L$5="Seventh"),key!DO137,IF(AND($L$5="eighth"),key!DO237,"")))</f>
        <v/>
      </c>
      <c r="AL138" s="223" t="str">
        <f>IF(AND($L$5="sixth"),key!DP37,IF(AND($L$5="Seventh"),key!DP137,IF(AND($L$5="eighth"),key!DP237,"")))</f>
        <v/>
      </c>
      <c r="AM138" s="223" t="str">
        <f>IF(AND($L$5="sixth"),key!DR37,IF(AND($L$5="Seventh"),key!DR137,IF(AND($L$5="eighth"),key!DR237,"")))</f>
        <v/>
      </c>
      <c r="AN138" s="223" t="str">
        <f>IF(AND($L$5="sixth"),key!DS37,IF(AND($L$5="Seventh"),key!DS137,IF(AND($L$5="eighth"),key!DS237,"")))</f>
        <v/>
      </c>
      <c r="AO138" s="223" t="str">
        <f>IF(AND($L$5="sixth"),key!DT37,IF(AND($L$5="Seventh"),key!DT137,IF(AND($L$5="eighth"),key!DT237,"")))</f>
        <v/>
      </c>
      <c r="AP138" s="223" t="str">
        <f>IF(AND($L$5="sixth"),key!DV37,IF(AND($L$5="Seventh"),key!DV137,IF(AND($L$5="eighth"),key!DV237,"")))</f>
        <v/>
      </c>
      <c r="AQ138" s="223" t="str">
        <f>IF(AND($L$5="sixth"),key!DW37,IF(AND($L$5="Seventh"),key!DW137,IF(AND($L$5="eighth"),key!DW237,"")))</f>
        <v/>
      </c>
      <c r="AR138" s="223" t="str">
        <f>IF(AND($L$5="sixth"),key!DX37,IF(AND($L$5="Seventh"),key!DX137,IF(AND($L$5="eighth"),key!DX237,"")))</f>
        <v/>
      </c>
      <c r="AS138" s="223" t="str">
        <f>IF(AND($L$5="sixth"),key!DY37,IF(AND($L$5="Seventh"),key!DY137,IF(AND($L$5="eighth"),key!DY237,"")))</f>
        <v/>
      </c>
      <c r="AT138" s="224" t="str">
        <f>IF(AND($L$5="sixth"),key!DZ37,IF(AND($L$5="Seventh"),key!DZ137,IF(AND($L$5="eighth"),key!DZ237,"")))</f>
        <v/>
      </c>
      <c r="AU138" s="225">
        <v>57</v>
      </c>
      <c r="AV138" s="226" t="str">
        <f>IF(AND($L$5="sixth"),key!C65,IF(AND($L$5="Seventh"),key!C165,IF(AND($L$5="eighth"),key!C265,"")))</f>
        <v/>
      </c>
      <c r="AW138" s="226" t="str">
        <f>IF(AND($L$5="sixth"),key!D65,IF(AND($L$5="Seventh"),key!D165,IF(AND($L$5="eighth"),key!D265,"")))</f>
        <v/>
      </c>
      <c r="AX138" s="223" t="str">
        <f>IF(AND($L$5="sixth"),key!DB65,IF(AND($L$5="Seventh"),key!DB165,IF(AND($L$5="eighth"),key!DB265,"")))</f>
        <v/>
      </c>
      <c r="AY138" s="223" t="str">
        <f>IF(AND($L$5="sixth"),key!DC65,IF(AND($L$5="Seventh"),key!DC165,IF(AND($L$5="eighth"),key!DC265,"")))</f>
        <v/>
      </c>
      <c r="AZ138" s="223" t="str">
        <f>IF(AND($L$5="sixth"),key!DD65,IF(AND($L$5="Seventh"),key!DD165,IF(AND($L$5="eighth"),key!DD265,"")))</f>
        <v/>
      </c>
      <c r="BA138" s="223" t="str">
        <f>IF(AND($L$5="sixth"),key!DF65,IF(AND($L$5="Seventh"),key!DF165,IF(AND($L$5="eighth"),key!DF265,"")))</f>
        <v/>
      </c>
      <c r="BB138" s="223" t="str">
        <f>IF(AND($L$5="sixth"),key!DG65,IF(AND($L$5="Seventh"),key!DG165,IF(AND($L$5="eighth"),key!DG265,"")))</f>
        <v/>
      </c>
      <c r="BC138" s="223" t="str">
        <f>IF(AND($L$5="sixth"),key!DH65,IF(AND($L$5="Seventh"),key!DH165,IF(AND($L$5="eighth"),key!DH265,"")))</f>
        <v/>
      </c>
      <c r="BD138" s="223" t="str">
        <f>IF(AND($L$5="sixth"),key!DJ65,IF(AND($L$5="Seventh"),key!DJ165,IF(AND($L$5="eighth"),key!DJ265,"")))</f>
        <v/>
      </c>
      <c r="BE138" s="223" t="str">
        <f>IF(AND($L$5="sixth"),key!DK65,IF(AND($L$5="Seventh"),key!DK165,IF(AND($L$5="eighth"),key!DK265,"")))</f>
        <v/>
      </c>
      <c r="BF138" s="223" t="str">
        <f>IF(AND($L$5="sixth"),key!DL65,IF(AND($L$5="Seventh"),key!DL165,IF(AND($L$5="eighth"),key!DL265,"")))</f>
        <v/>
      </c>
      <c r="BG138" s="223" t="str">
        <f>IF(AND($L$5="sixth"),key!DN65,IF(AND($L$5="Seventh"),key!DN165,IF(AND($L$5="eighth"),key!DN265,"")))</f>
        <v/>
      </c>
      <c r="BH138" s="223" t="str">
        <f>IF(AND($L$5="sixth"),key!DO65,IF(AND($L$5="Seventh"),key!DO165,IF(AND($L$5="eighth"),key!DO265,"")))</f>
        <v/>
      </c>
      <c r="BI138" s="223" t="str">
        <f>IF(AND($L$5="sixth"),key!DP65,IF(AND($L$5="Seventh"),key!DP165,IF(AND($L$5="eighth"),key!DP265,"")))</f>
        <v/>
      </c>
      <c r="BJ138" s="223" t="str">
        <f>IF(AND($L$5="sixth"),key!DR65,IF(AND($L$5="Seventh"),key!DR165,IF(AND($L$5="eighth"),key!DR265,"")))</f>
        <v/>
      </c>
      <c r="BK138" s="223" t="str">
        <f>IF(AND($L$5="sixth"),key!DS65,IF(AND($L$5="Seventh"),key!DS165,IF(AND($L$5="eighth"),key!DS265,"")))</f>
        <v/>
      </c>
      <c r="BL138" s="223" t="str">
        <f>IF(AND($L$5="sixth"),key!DT65,IF(AND($L$5="Seventh"),key!DT165,IF(AND($L$5="eighth"),key!DT265,"")))</f>
        <v/>
      </c>
      <c r="BM138" s="223" t="str">
        <f>IF(AND($L$5="sixth"),key!DV65,IF(AND($L$5="Seventh"),key!DV165,IF(AND($L$5="eighth"),key!DV265,"")))</f>
        <v/>
      </c>
      <c r="BN138" s="223" t="str">
        <f>IF(AND($L$5="sixth"),key!DW65,IF(AND($L$5="Seventh"),key!DW165,IF(AND($L$5="eighth"),key!DW265,"")))</f>
        <v/>
      </c>
      <c r="BO138" s="223" t="str">
        <f>IF(AND($L$5="sixth"),key!DX65,IF(AND($L$5="Seventh"),key!DX165,IF(AND($L$5="eighth"),key!DX265,"")))</f>
        <v/>
      </c>
      <c r="BP138" s="223" t="str">
        <f>IF(AND($L$5="sixth"),key!DY65,IF(AND($L$5="Seventh"),key!DY165,IF(AND($L$5="eighth"),key!DY265,"")))</f>
        <v/>
      </c>
      <c r="BQ138" s="224" t="str">
        <f>IF(AND($L$5="sixth"),key!DZ65,IF(AND($L$5="Seventh"),key!DZ165,IF(AND($L$5="eighth"),key!DZ265,"")))</f>
        <v/>
      </c>
    </row>
    <row r="139" spans="1:69" s="228" customFormat="1" ht="18" customHeight="1">
      <c r="A139" s="814" t="s">
        <v>32</v>
      </c>
      <c r="B139" s="815" t="s">
        <v>26</v>
      </c>
      <c r="C139" s="818" t="s">
        <v>2</v>
      </c>
      <c r="D139" s="819" t="s">
        <v>40</v>
      </c>
      <c r="E139" s="822" t="s">
        <v>41</v>
      </c>
      <c r="F139" s="823"/>
      <c r="G139" s="823"/>
      <c r="H139" s="823" t="s">
        <v>33</v>
      </c>
      <c r="I139" s="823"/>
      <c r="J139" s="823"/>
      <c r="K139" s="823" t="s">
        <v>543</v>
      </c>
      <c r="L139" s="823"/>
      <c r="M139" s="823"/>
      <c r="N139" s="823" t="s">
        <v>35</v>
      </c>
      <c r="O139" s="823"/>
      <c r="P139" s="823"/>
      <c r="Q139" s="823" t="s">
        <v>542</v>
      </c>
      <c r="R139" s="823"/>
      <c r="S139" s="823"/>
      <c r="T139" s="823" t="s">
        <v>544</v>
      </c>
      <c r="U139" s="823"/>
      <c r="V139" s="823"/>
      <c r="W139" s="826"/>
      <c r="X139" s="221">
        <v>30</v>
      </c>
      <c r="Y139" s="222" t="str">
        <f>IF(AND($L$5="sixth"),key!C38,IF(AND($L$5="Seventh"),key!C138,IF(AND($L$5="eighth"),key!C238,"")))</f>
        <v/>
      </c>
      <c r="Z139" s="222" t="str">
        <f>IF(AND($L$5="sixth"),key!D38,IF(AND($L$5="Seventh"),key!D138,IF(AND($L$5="eighth"),key!D238,"")))</f>
        <v/>
      </c>
      <c r="AA139" s="223" t="str">
        <f>IF(AND($L$5="sixth"),key!DB38,IF(AND($L$5="Seventh"),key!DB138,IF(AND($L$5="eighth"),key!DB238,"")))</f>
        <v/>
      </c>
      <c r="AB139" s="223" t="str">
        <f>IF(AND($L$5="sixth"),key!DC38,IF(AND($L$5="Seventh"),key!DC138,IF(AND($L$5="eighth"),key!DC238,"")))</f>
        <v/>
      </c>
      <c r="AC139" s="223" t="str">
        <f>IF(AND($L$5="sixth"),key!DD38,IF(AND($L$5="Seventh"),key!DD138,IF(AND($L$5="eighth"),key!DD238,"")))</f>
        <v/>
      </c>
      <c r="AD139" s="223" t="str">
        <f>IF(AND($L$5="sixth"),key!DF38,IF(AND($L$5="Seventh"),key!DF138,IF(AND($L$5="eighth"),key!DF238,"")))</f>
        <v/>
      </c>
      <c r="AE139" s="223" t="str">
        <f>IF(AND($L$5="sixth"),key!DG38,IF(AND($L$5="Seventh"),key!DG138,IF(AND($L$5="eighth"),key!DG238,"")))</f>
        <v/>
      </c>
      <c r="AF139" s="223" t="str">
        <f>IF(AND($L$5="sixth"),key!DH38,IF(AND($L$5="Seventh"),key!DH138,IF(AND($L$5="eighth"),key!DH238,"")))</f>
        <v/>
      </c>
      <c r="AG139" s="223" t="str">
        <f>IF(AND($L$5="sixth"),key!DJ38,IF(AND($L$5="Seventh"),key!DJ138,IF(AND($L$5="eighth"),key!DJ238,"")))</f>
        <v/>
      </c>
      <c r="AH139" s="223" t="str">
        <f>IF(AND($L$5="sixth"),key!DK38,IF(AND($L$5="Seventh"),key!DK138,IF(AND($L$5="eighth"),key!DK238,"")))</f>
        <v/>
      </c>
      <c r="AI139" s="223" t="str">
        <f>IF(AND($L$5="sixth"),key!DL38,IF(AND($L$5="Seventh"),key!DL138,IF(AND($L$5="eighth"),key!DL238,"")))</f>
        <v/>
      </c>
      <c r="AJ139" s="223" t="str">
        <f>IF(AND($L$5="sixth"),key!DN38,IF(AND($L$5="Seventh"),key!DN138,IF(AND($L$5="eighth"),key!DN238,"")))</f>
        <v/>
      </c>
      <c r="AK139" s="223" t="str">
        <f>IF(AND($L$5="sixth"),key!DO38,IF(AND($L$5="Seventh"),key!DO138,IF(AND($L$5="eighth"),key!DO238,"")))</f>
        <v/>
      </c>
      <c r="AL139" s="223" t="str">
        <f>IF(AND($L$5="sixth"),key!DP38,IF(AND($L$5="Seventh"),key!DP138,IF(AND($L$5="eighth"),key!DP238,"")))</f>
        <v/>
      </c>
      <c r="AM139" s="223" t="str">
        <f>IF(AND($L$5="sixth"),key!DR38,IF(AND($L$5="Seventh"),key!DR138,IF(AND($L$5="eighth"),key!DR238,"")))</f>
        <v/>
      </c>
      <c r="AN139" s="223" t="str">
        <f>IF(AND($L$5="sixth"),key!DS38,IF(AND($L$5="Seventh"),key!DS138,IF(AND($L$5="eighth"),key!DS238,"")))</f>
        <v/>
      </c>
      <c r="AO139" s="223" t="str">
        <f>IF(AND($L$5="sixth"),key!DT38,IF(AND($L$5="Seventh"),key!DT138,IF(AND($L$5="eighth"),key!DT238,"")))</f>
        <v/>
      </c>
      <c r="AP139" s="223" t="str">
        <f>IF(AND($L$5="sixth"),key!DV38,IF(AND($L$5="Seventh"),key!DV138,IF(AND($L$5="eighth"),key!DV238,"")))</f>
        <v/>
      </c>
      <c r="AQ139" s="223" t="str">
        <f>IF(AND($L$5="sixth"),key!DW38,IF(AND($L$5="Seventh"),key!DW138,IF(AND($L$5="eighth"),key!DW238,"")))</f>
        <v/>
      </c>
      <c r="AR139" s="223" t="str">
        <f>IF(AND($L$5="sixth"),key!DX38,IF(AND($L$5="Seventh"),key!DX138,IF(AND($L$5="eighth"),key!DX238,"")))</f>
        <v/>
      </c>
      <c r="AS139" s="223" t="str">
        <f>IF(AND($L$5="sixth"),key!DY38,IF(AND($L$5="Seventh"),key!DY138,IF(AND($L$5="eighth"),key!DY238,"")))</f>
        <v/>
      </c>
      <c r="AT139" s="224" t="str">
        <f>IF(AND($L$5="sixth"),key!DZ38,IF(AND($L$5="Seventh"),key!DZ138,IF(AND($L$5="eighth"),key!DZ238,"")))</f>
        <v/>
      </c>
      <c r="AU139" s="225">
        <v>58</v>
      </c>
      <c r="AV139" s="226" t="str">
        <f>IF(AND($L$5="sixth"),key!C66,IF(AND($L$5="Seventh"),key!C166,IF(AND($L$5="eighth"),key!C266,"")))</f>
        <v/>
      </c>
      <c r="AW139" s="226" t="str">
        <f>IF(AND($L$5="sixth"),key!D66,IF(AND($L$5="Seventh"),key!D166,IF(AND($L$5="eighth"),key!D266,"")))</f>
        <v/>
      </c>
      <c r="AX139" s="223" t="str">
        <f>IF(AND($L$5="sixth"),key!DB66,IF(AND($L$5="Seventh"),key!DB166,IF(AND($L$5="eighth"),key!DB266,"")))</f>
        <v/>
      </c>
      <c r="AY139" s="223" t="str">
        <f>IF(AND($L$5="sixth"),key!DC66,IF(AND($L$5="Seventh"),key!DC166,IF(AND($L$5="eighth"),key!DC266,"")))</f>
        <v/>
      </c>
      <c r="AZ139" s="223" t="str">
        <f>IF(AND($L$5="sixth"),key!DD66,IF(AND($L$5="Seventh"),key!DD166,IF(AND($L$5="eighth"),key!DD266,"")))</f>
        <v/>
      </c>
      <c r="BA139" s="223" t="str">
        <f>IF(AND($L$5="sixth"),key!DF66,IF(AND($L$5="Seventh"),key!DF166,IF(AND($L$5="eighth"),key!DF266,"")))</f>
        <v/>
      </c>
      <c r="BB139" s="223" t="str">
        <f>IF(AND($L$5="sixth"),key!DG66,IF(AND($L$5="Seventh"),key!DG166,IF(AND($L$5="eighth"),key!DG266,"")))</f>
        <v/>
      </c>
      <c r="BC139" s="223" t="str">
        <f>IF(AND($L$5="sixth"),key!DH66,IF(AND($L$5="Seventh"),key!DH166,IF(AND($L$5="eighth"),key!DH266,"")))</f>
        <v/>
      </c>
      <c r="BD139" s="223" t="str">
        <f>IF(AND($L$5="sixth"),key!DJ66,IF(AND($L$5="Seventh"),key!DJ166,IF(AND($L$5="eighth"),key!DJ266,"")))</f>
        <v/>
      </c>
      <c r="BE139" s="223" t="str">
        <f>IF(AND($L$5="sixth"),key!DK66,IF(AND($L$5="Seventh"),key!DK166,IF(AND($L$5="eighth"),key!DK266,"")))</f>
        <v/>
      </c>
      <c r="BF139" s="223" t="str">
        <f>IF(AND($L$5="sixth"),key!DL66,IF(AND($L$5="Seventh"),key!DL166,IF(AND($L$5="eighth"),key!DL266,"")))</f>
        <v/>
      </c>
      <c r="BG139" s="223" t="str">
        <f>IF(AND($L$5="sixth"),key!DN66,IF(AND($L$5="Seventh"),key!DN166,IF(AND($L$5="eighth"),key!DN266,"")))</f>
        <v/>
      </c>
      <c r="BH139" s="223" t="str">
        <f>IF(AND($L$5="sixth"),key!DO66,IF(AND($L$5="Seventh"),key!DO166,IF(AND($L$5="eighth"),key!DO266,"")))</f>
        <v/>
      </c>
      <c r="BI139" s="223" t="str">
        <f>IF(AND($L$5="sixth"),key!DP66,IF(AND($L$5="Seventh"),key!DP166,IF(AND($L$5="eighth"),key!DP266,"")))</f>
        <v/>
      </c>
      <c r="BJ139" s="223" t="str">
        <f>IF(AND($L$5="sixth"),key!DR66,IF(AND($L$5="Seventh"),key!DR166,IF(AND($L$5="eighth"),key!DR266,"")))</f>
        <v/>
      </c>
      <c r="BK139" s="223" t="str">
        <f>IF(AND($L$5="sixth"),key!DS66,IF(AND($L$5="Seventh"),key!DS166,IF(AND($L$5="eighth"),key!DS266,"")))</f>
        <v/>
      </c>
      <c r="BL139" s="223" t="str">
        <f>IF(AND($L$5="sixth"),key!DT66,IF(AND($L$5="Seventh"),key!DT166,IF(AND($L$5="eighth"),key!DT266,"")))</f>
        <v/>
      </c>
      <c r="BM139" s="223" t="str">
        <f>IF(AND($L$5="sixth"),key!DV66,IF(AND($L$5="Seventh"),key!DV166,IF(AND($L$5="eighth"),key!DV266,"")))</f>
        <v/>
      </c>
      <c r="BN139" s="223" t="str">
        <f>IF(AND($L$5="sixth"),key!DW66,IF(AND($L$5="Seventh"),key!DW166,IF(AND($L$5="eighth"),key!DW266,"")))</f>
        <v/>
      </c>
      <c r="BO139" s="223" t="str">
        <f>IF(AND($L$5="sixth"),key!DX66,IF(AND($L$5="Seventh"),key!DX166,IF(AND($L$5="eighth"),key!DX266,"")))</f>
        <v/>
      </c>
      <c r="BP139" s="223" t="str">
        <f>IF(AND($L$5="sixth"),key!DY66,IF(AND($L$5="Seventh"),key!DY166,IF(AND($L$5="eighth"),key!DY266,"")))</f>
        <v/>
      </c>
      <c r="BQ139" s="224" t="str">
        <f>IF(AND($L$5="sixth"),key!DZ66,IF(AND($L$5="Seventh"),key!DZ166,IF(AND($L$5="eighth"),key!DZ266,"")))</f>
        <v/>
      </c>
    </row>
    <row r="140" spans="1:69" s="228" customFormat="1" ht="18" customHeight="1">
      <c r="A140" s="814"/>
      <c r="B140" s="816"/>
      <c r="C140" s="818"/>
      <c r="D140" s="820"/>
      <c r="E140" s="824"/>
      <c r="F140" s="825"/>
      <c r="G140" s="825"/>
      <c r="H140" s="825"/>
      <c r="I140" s="825"/>
      <c r="J140" s="825"/>
      <c r="K140" s="825"/>
      <c r="L140" s="825"/>
      <c r="M140" s="825"/>
      <c r="N140" s="825"/>
      <c r="O140" s="825"/>
      <c r="P140" s="825"/>
      <c r="Q140" s="825"/>
      <c r="R140" s="825"/>
      <c r="S140" s="825"/>
      <c r="T140" s="825"/>
      <c r="U140" s="825"/>
      <c r="V140" s="825"/>
      <c r="W140" s="827"/>
      <c r="X140" s="221">
        <v>31</v>
      </c>
      <c r="Y140" s="222" t="str">
        <f>IF(AND($L$5="sixth"),key!C39,IF(AND($L$5="Seventh"),key!C139,IF(AND($L$5="eighth"),key!C239,"")))</f>
        <v/>
      </c>
      <c r="Z140" s="222" t="str">
        <f>IF(AND($L$5="sixth"),key!D39,IF(AND($L$5="Seventh"),key!D139,IF(AND($L$5="eighth"),key!D239,"")))</f>
        <v/>
      </c>
      <c r="AA140" s="223" t="str">
        <f>IF(AND($L$5="sixth"),key!DB39,IF(AND($L$5="Seventh"),key!DB139,IF(AND($L$5="eighth"),key!DB239,"")))</f>
        <v/>
      </c>
      <c r="AB140" s="223" t="str">
        <f>IF(AND($L$5="sixth"),key!DC39,IF(AND($L$5="Seventh"),key!DC139,IF(AND($L$5="eighth"),key!DC239,"")))</f>
        <v/>
      </c>
      <c r="AC140" s="223" t="str">
        <f>IF(AND($L$5="sixth"),key!DD39,IF(AND($L$5="Seventh"),key!DD139,IF(AND($L$5="eighth"),key!DD239,"")))</f>
        <v/>
      </c>
      <c r="AD140" s="223" t="str">
        <f>IF(AND($L$5="sixth"),key!DF39,IF(AND($L$5="Seventh"),key!DF139,IF(AND($L$5="eighth"),key!DF239,"")))</f>
        <v/>
      </c>
      <c r="AE140" s="223" t="str">
        <f>IF(AND($L$5="sixth"),key!DG39,IF(AND($L$5="Seventh"),key!DG139,IF(AND($L$5="eighth"),key!DG239,"")))</f>
        <v/>
      </c>
      <c r="AF140" s="223" t="str">
        <f>IF(AND($L$5="sixth"),key!DH39,IF(AND($L$5="Seventh"),key!DH139,IF(AND($L$5="eighth"),key!DH239,"")))</f>
        <v/>
      </c>
      <c r="AG140" s="223" t="str">
        <f>IF(AND($L$5="sixth"),key!DJ39,IF(AND($L$5="Seventh"),key!DJ139,IF(AND($L$5="eighth"),key!DJ239,"")))</f>
        <v/>
      </c>
      <c r="AH140" s="223" t="str">
        <f>IF(AND($L$5="sixth"),key!DK39,IF(AND($L$5="Seventh"),key!DK139,IF(AND($L$5="eighth"),key!DK239,"")))</f>
        <v/>
      </c>
      <c r="AI140" s="223" t="str">
        <f>IF(AND($L$5="sixth"),key!DL39,IF(AND($L$5="Seventh"),key!DL139,IF(AND($L$5="eighth"),key!DL239,"")))</f>
        <v/>
      </c>
      <c r="AJ140" s="223" t="str">
        <f>IF(AND($L$5="sixth"),key!DN39,IF(AND($L$5="Seventh"),key!DN139,IF(AND($L$5="eighth"),key!DN239,"")))</f>
        <v/>
      </c>
      <c r="AK140" s="223" t="str">
        <f>IF(AND($L$5="sixth"),key!DO39,IF(AND($L$5="Seventh"),key!DO139,IF(AND($L$5="eighth"),key!DO239,"")))</f>
        <v/>
      </c>
      <c r="AL140" s="223" t="str">
        <f>IF(AND($L$5="sixth"),key!DP39,IF(AND($L$5="Seventh"),key!DP139,IF(AND($L$5="eighth"),key!DP239,"")))</f>
        <v/>
      </c>
      <c r="AM140" s="223" t="str">
        <f>IF(AND($L$5="sixth"),key!DR39,IF(AND($L$5="Seventh"),key!DR139,IF(AND($L$5="eighth"),key!DR239,"")))</f>
        <v/>
      </c>
      <c r="AN140" s="223" t="str">
        <f>IF(AND($L$5="sixth"),key!DS39,IF(AND($L$5="Seventh"),key!DS139,IF(AND($L$5="eighth"),key!DS239,"")))</f>
        <v/>
      </c>
      <c r="AO140" s="223" t="str">
        <f>IF(AND($L$5="sixth"),key!DT39,IF(AND($L$5="Seventh"),key!DT139,IF(AND($L$5="eighth"),key!DT239,"")))</f>
        <v/>
      </c>
      <c r="AP140" s="223" t="str">
        <f>IF(AND($L$5="sixth"),key!DV39,IF(AND($L$5="Seventh"),key!DV139,IF(AND($L$5="eighth"),key!DV239,"")))</f>
        <v/>
      </c>
      <c r="AQ140" s="223" t="str">
        <f>IF(AND($L$5="sixth"),key!DW39,IF(AND($L$5="Seventh"),key!DW139,IF(AND($L$5="eighth"),key!DW239,"")))</f>
        <v/>
      </c>
      <c r="AR140" s="223" t="str">
        <f>IF(AND($L$5="sixth"),key!DX39,IF(AND($L$5="Seventh"),key!DX139,IF(AND($L$5="eighth"),key!DX239,"")))</f>
        <v/>
      </c>
      <c r="AS140" s="223" t="str">
        <f>IF(AND($L$5="sixth"),key!DY39,IF(AND($L$5="Seventh"),key!DY139,IF(AND($L$5="eighth"),key!DY239,"")))</f>
        <v/>
      </c>
      <c r="AT140" s="224" t="str">
        <f>IF(AND($L$5="sixth"),key!DZ39,IF(AND($L$5="Seventh"),key!DZ139,IF(AND($L$5="eighth"),key!DZ239,"")))</f>
        <v/>
      </c>
      <c r="AU140" s="225">
        <v>59</v>
      </c>
      <c r="AV140" s="226" t="str">
        <f>IF(AND($L$5="sixth"),key!C67,IF(AND($L$5="Seventh"),key!C167,IF(AND($L$5="eighth"),key!C267,"")))</f>
        <v/>
      </c>
      <c r="AW140" s="226" t="str">
        <f>IF(AND($L$5="sixth"),key!D67,IF(AND($L$5="Seventh"),key!D167,IF(AND($L$5="eighth"),key!D267,"")))</f>
        <v/>
      </c>
      <c r="AX140" s="223" t="str">
        <f>IF(AND($L$5="sixth"),key!DB67,IF(AND($L$5="Seventh"),key!DB167,IF(AND($L$5="eighth"),key!DB267,"")))</f>
        <v/>
      </c>
      <c r="AY140" s="223" t="str">
        <f>IF(AND($L$5="sixth"),key!DC67,IF(AND($L$5="Seventh"),key!DC167,IF(AND($L$5="eighth"),key!DC267,"")))</f>
        <v/>
      </c>
      <c r="AZ140" s="223" t="str">
        <f>IF(AND($L$5="sixth"),key!DD67,IF(AND($L$5="Seventh"),key!DD167,IF(AND($L$5="eighth"),key!DD267,"")))</f>
        <v/>
      </c>
      <c r="BA140" s="223" t="str">
        <f>IF(AND($L$5="sixth"),key!DF67,IF(AND($L$5="Seventh"),key!DF167,IF(AND($L$5="eighth"),key!DF267,"")))</f>
        <v/>
      </c>
      <c r="BB140" s="223" t="str">
        <f>IF(AND($L$5="sixth"),key!DG67,IF(AND($L$5="Seventh"),key!DG167,IF(AND($L$5="eighth"),key!DG267,"")))</f>
        <v/>
      </c>
      <c r="BC140" s="223" t="str">
        <f>IF(AND($L$5="sixth"),key!DH67,IF(AND($L$5="Seventh"),key!DH167,IF(AND($L$5="eighth"),key!DH267,"")))</f>
        <v/>
      </c>
      <c r="BD140" s="223" t="str">
        <f>IF(AND($L$5="sixth"),key!DJ67,IF(AND($L$5="Seventh"),key!DJ167,IF(AND($L$5="eighth"),key!DJ267,"")))</f>
        <v/>
      </c>
      <c r="BE140" s="223" t="str">
        <f>IF(AND($L$5="sixth"),key!DK67,IF(AND($L$5="Seventh"),key!DK167,IF(AND($L$5="eighth"),key!DK267,"")))</f>
        <v/>
      </c>
      <c r="BF140" s="223" t="str">
        <f>IF(AND($L$5="sixth"),key!DL67,IF(AND($L$5="Seventh"),key!DL167,IF(AND($L$5="eighth"),key!DL267,"")))</f>
        <v/>
      </c>
      <c r="BG140" s="223" t="str">
        <f>IF(AND($L$5="sixth"),key!DN67,IF(AND($L$5="Seventh"),key!DN167,IF(AND($L$5="eighth"),key!DN267,"")))</f>
        <v/>
      </c>
      <c r="BH140" s="223" t="str">
        <f>IF(AND($L$5="sixth"),key!DO67,IF(AND($L$5="Seventh"),key!DO167,IF(AND($L$5="eighth"),key!DO267,"")))</f>
        <v/>
      </c>
      <c r="BI140" s="223" t="str">
        <f>IF(AND($L$5="sixth"),key!DP67,IF(AND($L$5="Seventh"),key!DP167,IF(AND($L$5="eighth"),key!DP267,"")))</f>
        <v/>
      </c>
      <c r="BJ140" s="223" t="str">
        <f>IF(AND($L$5="sixth"),key!DR67,IF(AND($L$5="Seventh"),key!DR167,IF(AND($L$5="eighth"),key!DR267,"")))</f>
        <v/>
      </c>
      <c r="BK140" s="223" t="str">
        <f>IF(AND($L$5="sixth"),key!DS67,IF(AND($L$5="Seventh"),key!DS167,IF(AND($L$5="eighth"),key!DS267,"")))</f>
        <v/>
      </c>
      <c r="BL140" s="223" t="str">
        <f>IF(AND($L$5="sixth"),key!DT67,IF(AND($L$5="Seventh"),key!DT167,IF(AND($L$5="eighth"),key!DT267,"")))</f>
        <v/>
      </c>
      <c r="BM140" s="223" t="str">
        <f>IF(AND($L$5="sixth"),key!DV67,IF(AND($L$5="Seventh"),key!DV167,IF(AND($L$5="eighth"),key!DV267,"")))</f>
        <v/>
      </c>
      <c r="BN140" s="223" t="str">
        <f>IF(AND($L$5="sixth"),key!DW67,IF(AND($L$5="Seventh"),key!DW167,IF(AND($L$5="eighth"),key!DW267,"")))</f>
        <v/>
      </c>
      <c r="BO140" s="223" t="str">
        <f>IF(AND($L$5="sixth"),key!DX67,IF(AND($L$5="Seventh"),key!DX167,IF(AND($L$5="eighth"),key!DX267,"")))</f>
        <v/>
      </c>
      <c r="BP140" s="223" t="str">
        <f>IF(AND($L$5="sixth"),key!DY67,IF(AND($L$5="Seventh"),key!DY167,IF(AND($L$5="eighth"),key!DY267,"")))</f>
        <v/>
      </c>
      <c r="BQ140" s="224" t="str">
        <f>IF(AND($L$5="sixth"),key!DZ67,IF(AND($L$5="Seventh"),key!DZ167,IF(AND($L$5="eighth"),key!DZ267,"")))</f>
        <v/>
      </c>
    </row>
    <row r="141" spans="1:69" s="229" customFormat="1" ht="15" customHeight="1">
      <c r="A141" s="814"/>
      <c r="B141" s="816"/>
      <c r="C141" s="818"/>
      <c r="D141" s="821"/>
      <c r="E141" s="828" t="s">
        <v>37</v>
      </c>
      <c r="F141" s="829"/>
      <c r="G141" s="829"/>
      <c r="H141" s="829"/>
      <c r="I141" s="829"/>
      <c r="J141" s="829"/>
      <c r="K141" s="829"/>
      <c r="L141" s="829"/>
      <c r="M141" s="829"/>
      <c r="N141" s="829"/>
      <c r="O141" s="829"/>
      <c r="P141" s="829"/>
      <c r="Q141" s="829"/>
      <c r="R141" s="829"/>
      <c r="S141" s="829"/>
      <c r="T141" s="829"/>
      <c r="U141" s="829"/>
      <c r="V141" s="829"/>
      <c r="W141" s="830"/>
      <c r="X141" s="221">
        <v>32</v>
      </c>
      <c r="Y141" s="222" t="str">
        <f>IF(AND($L$5="sixth"),key!C40,IF(AND($L$5="Seventh"),key!C140,IF(AND($L$5="eighth"),key!C240,"")))</f>
        <v/>
      </c>
      <c r="Z141" s="222" t="str">
        <f>IF(AND($L$5="sixth"),key!D40,IF(AND($L$5="Seventh"),key!D140,IF(AND($L$5="eighth"),key!D240,"")))</f>
        <v/>
      </c>
      <c r="AA141" s="223" t="str">
        <f>IF(AND($L$5="sixth"),key!DB40,IF(AND($L$5="Seventh"),key!DB140,IF(AND($L$5="eighth"),key!DB240,"")))</f>
        <v/>
      </c>
      <c r="AB141" s="223" t="str">
        <f>IF(AND($L$5="sixth"),key!DC40,IF(AND($L$5="Seventh"),key!DC140,IF(AND($L$5="eighth"),key!DC240,"")))</f>
        <v/>
      </c>
      <c r="AC141" s="223" t="str">
        <f>IF(AND($L$5="sixth"),key!DD40,IF(AND($L$5="Seventh"),key!DD140,IF(AND($L$5="eighth"),key!DD240,"")))</f>
        <v/>
      </c>
      <c r="AD141" s="223" t="str">
        <f>IF(AND($L$5="sixth"),key!DF40,IF(AND($L$5="Seventh"),key!DF140,IF(AND($L$5="eighth"),key!DF240,"")))</f>
        <v/>
      </c>
      <c r="AE141" s="223" t="str">
        <f>IF(AND($L$5="sixth"),key!DG40,IF(AND($L$5="Seventh"),key!DG140,IF(AND($L$5="eighth"),key!DG240,"")))</f>
        <v/>
      </c>
      <c r="AF141" s="223" t="str">
        <f>IF(AND($L$5="sixth"),key!DH40,IF(AND($L$5="Seventh"),key!DH140,IF(AND($L$5="eighth"),key!DH240,"")))</f>
        <v/>
      </c>
      <c r="AG141" s="223" t="str">
        <f>IF(AND($L$5="sixth"),key!DJ40,IF(AND($L$5="Seventh"),key!DJ140,IF(AND($L$5="eighth"),key!DJ240,"")))</f>
        <v/>
      </c>
      <c r="AH141" s="223" t="str">
        <f>IF(AND($L$5="sixth"),key!DK40,IF(AND($L$5="Seventh"),key!DK140,IF(AND($L$5="eighth"),key!DK240,"")))</f>
        <v/>
      </c>
      <c r="AI141" s="223" t="str">
        <f>IF(AND($L$5="sixth"),key!DL40,IF(AND($L$5="Seventh"),key!DL140,IF(AND($L$5="eighth"),key!DL240,"")))</f>
        <v/>
      </c>
      <c r="AJ141" s="223" t="str">
        <f>IF(AND($L$5="sixth"),key!DN40,IF(AND($L$5="Seventh"),key!DN140,IF(AND($L$5="eighth"),key!DN240,"")))</f>
        <v/>
      </c>
      <c r="AK141" s="223" t="str">
        <f>IF(AND($L$5="sixth"),key!DO40,IF(AND($L$5="Seventh"),key!DO140,IF(AND($L$5="eighth"),key!DO240,"")))</f>
        <v/>
      </c>
      <c r="AL141" s="223" t="str">
        <f>IF(AND($L$5="sixth"),key!DP40,IF(AND($L$5="Seventh"),key!DP140,IF(AND($L$5="eighth"),key!DP240,"")))</f>
        <v/>
      </c>
      <c r="AM141" s="223" t="str">
        <f>IF(AND($L$5="sixth"),key!DR40,IF(AND($L$5="Seventh"),key!DR140,IF(AND($L$5="eighth"),key!DR240,"")))</f>
        <v/>
      </c>
      <c r="AN141" s="223" t="str">
        <f>IF(AND($L$5="sixth"),key!DS40,IF(AND($L$5="Seventh"),key!DS140,IF(AND($L$5="eighth"),key!DS240,"")))</f>
        <v/>
      </c>
      <c r="AO141" s="223" t="str">
        <f>IF(AND($L$5="sixth"),key!DT40,IF(AND($L$5="Seventh"),key!DT140,IF(AND($L$5="eighth"),key!DT240,"")))</f>
        <v/>
      </c>
      <c r="AP141" s="223" t="str">
        <f>IF(AND($L$5="sixth"),key!DV40,IF(AND($L$5="Seventh"),key!DV140,IF(AND($L$5="eighth"),key!DV240,"")))</f>
        <v/>
      </c>
      <c r="AQ141" s="223" t="str">
        <f>IF(AND($L$5="sixth"),key!DW40,IF(AND($L$5="Seventh"),key!DW140,IF(AND($L$5="eighth"),key!DW240,"")))</f>
        <v/>
      </c>
      <c r="AR141" s="223" t="str">
        <f>IF(AND($L$5="sixth"),key!DX40,IF(AND($L$5="Seventh"),key!DX140,IF(AND($L$5="eighth"),key!DX240,"")))</f>
        <v/>
      </c>
      <c r="AS141" s="223" t="str">
        <f>IF(AND($L$5="sixth"),key!DY40,IF(AND($L$5="Seventh"),key!DY140,IF(AND($L$5="eighth"),key!DY240,"")))</f>
        <v/>
      </c>
      <c r="AT141" s="224" t="str">
        <f>IF(AND($L$5="sixth"),key!DZ40,IF(AND($L$5="Seventh"),key!DZ140,IF(AND($L$5="eighth"),key!DZ240,"")))</f>
        <v/>
      </c>
      <c r="AU141" s="225">
        <v>60</v>
      </c>
      <c r="AV141" s="226" t="str">
        <f>IF(AND($L$5="sixth"),key!C68,IF(AND($L$5="Seventh"),key!C168,IF(AND($L$5="eighth"),key!C268,"")))</f>
        <v/>
      </c>
      <c r="AW141" s="226" t="str">
        <f>IF(AND($L$5="sixth"),key!D68,IF(AND($L$5="Seventh"),key!D168,IF(AND($L$5="eighth"),key!D268,"")))</f>
        <v/>
      </c>
      <c r="AX141" s="223" t="str">
        <f>IF(AND($L$5="sixth"),key!DB68,IF(AND($L$5="Seventh"),key!DB168,IF(AND($L$5="eighth"),key!DB268,"")))</f>
        <v/>
      </c>
      <c r="AY141" s="223" t="str">
        <f>IF(AND($L$5="sixth"),key!DC68,IF(AND($L$5="Seventh"),key!DC168,IF(AND($L$5="eighth"),key!DC268,"")))</f>
        <v/>
      </c>
      <c r="AZ141" s="223" t="str">
        <f>IF(AND($L$5="sixth"),key!DD68,IF(AND($L$5="Seventh"),key!DD168,IF(AND($L$5="eighth"),key!DD268,"")))</f>
        <v/>
      </c>
      <c r="BA141" s="223" t="str">
        <f>IF(AND($L$5="sixth"),key!DF68,IF(AND($L$5="Seventh"),key!DF168,IF(AND($L$5="eighth"),key!DF268,"")))</f>
        <v/>
      </c>
      <c r="BB141" s="223" t="str">
        <f>IF(AND($L$5="sixth"),key!DG68,IF(AND($L$5="Seventh"),key!DG168,IF(AND($L$5="eighth"),key!DG268,"")))</f>
        <v/>
      </c>
      <c r="BC141" s="223" t="str">
        <f>IF(AND($L$5="sixth"),key!DH68,IF(AND($L$5="Seventh"),key!DH168,IF(AND($L$5="eighth"),key!DH268,"")))</f>
        <v/>
      </c>
      <c r="BD141" s="223" t="str">
        <f>IF(AND($L$5="sixth"),key!DJ68,IF(AND($L$5="Seventh"),key!DJ168,IF(AND($L$5="eighth"),key!DJ268,"")))</f>
        <v/>
      </c>
      <c r="BE141" s="223" t="str">
        <f>IF(AND($L$5="sixth"),key!DK68,IF(AND($L$5="Seventh"),key!DK168,IF(AND($L$5="eighth"),key!DK268,"")))</f>
        <v/>
      </c>
      <c r="BF141" s="223" t="str">
        <f>IF(AND($L$5="sixth"),key!DL68,IF(AND($L$5="Seventh"),key!DL168,IF(AND($L$5="eighth"),key!DL268,"")))</f>
        <v/>
      </c>
      <c r="BG141" s="223" t="str">
        <f>IF(AND($L$5="sixth"),key!DN68,IF(AND($L$5="Seventh"),key!DN168,IF(AND($L$5="eighth"),key!DN268,"")))</f>
        <v/>
      </c>
      <c r="BH141" s="223" t="str">
        <f>IF(AND($L$5="sixth"),key!DO68,IF(AND($L$5="Seventh"),key!DO168,IF(AND($L$5="eighth"),key!DO268,"")))</f>
        <v/>
      </c>
      <c r="BI141" s="223" t="str">
        <f>IF(AND($L$5="sixth"),key!DP68,IF(AND($L$5="Seventh"),key!DP168,IF(AND($L$5="eighth"),key!DP268,"")))</f>
        <v/>
      </c>
      <c r="BJ141" s="223" t="str">
        <f>IF(AND($L$5="sixth"),key!DR68,IF(AND($L$5="Seventh"),key!DR168,IF(AND($L$5="eighth"),key!DR268,"")))</f>
        <v/>
      </c>
      <c r="BK141" s="223" t="str">
        <f>IF(AND($L$5="sixth"),key!DS68,IF(AND($L$5="Seventh"),key!DS168,IF(AND($L$5="eighth"),key!DS268,"")))</f>
        <v/>
      </c>
      <c r="BL141" s="223" t="str">
        <f>IF(AND($L$5="sixth"),key!DT68,IF(AND($L$5="Seventh"),key!DT168,IF(AND($L$5="eighth"),key!DT268,"")))</f>
        <v/>
      </c>
      <c r="BM141" s="223" t="str">
        <f>IF(AND($L$5="sixth"),key!DV68,IF(AND($L$5="Seventh"),key!DV168,IF(AND($L$5="eighth"),key!DV268,"")))</f>
        <v/>
      </c>
      <c r="BN141" s="223" t="str">
        <f>IF(AND($L$5="sixth"),key!DW68,IF(AND($L$5="Seventh"),key!DW168,IF(AND($L$5="eighth"),key!DW268,"")))</f>
        <v/>
      </c>
      <c r="BO141" s="223" t="str">
        <f>IF(AND($L$5="sixth"),key!DX68,IF(AND($L$5="Seventh"),key!DX168,IF(AND($L$5="eighth"),key!DX268,"")))</f>
        <v/>
      </c>
      <c r="BP141" s="223" t="str">
        <f>IF(AND($L$5="sixth"),key!DY68,IF(AND($L$5="Seventh"),key!DY168,IF(AND($L$5="eighth"),key!DY268,"")))</f>
        <v/>
      </c>
      <c r="BQ141" s="224" t="str">
        <f>IF(AND($L$5="sixth"),key!DZ68,IF(AND($L$5="Seventh"),key!DZ168,IF(AND($L$5="eighth"),key!DZ268,"")))</f>
        <v/>
      </c>
    </row>
    <row r="142" spans="1:69" s="228" customFormat="1" ht="15" customHeight="1">
      <c r="A142" s="814"/>
      <c r="B142" s="817"/>
      <c r="C142" s="818"/>
      <c r="D142" s="207" t="s">
        <v>38</v>
      </c>
      <c r="E142" s="828" t="s">
        <v>39</v>
      </c>
      <c r="F142" s="831"/>
      <c r="G142" s="62" t="s">
        <v>38</v>
      </c>
      <c r="H142" s="828" t="s">
        <v>39</v>
      </c>
      <c r="I142" s="831"/>
      <c r="J142" s="62" t="s">
        <v>38</v>
      </c>
      <c r="K142" s="828" t="s">
        <v>39</v>
      </c>
      <c r="L142" s="831"/>
      <c r="M142" s="62" t="s">
        <v>38</v>
      </c>
      <c r="N142" s="828" t="s">
        <v>39</v>
      </c>
      <c r="O142" s="831"/>
      <c r="P142" s="62" t="s">
        <v>38</v>
      </c>
      <c r="Q142" s="828" t="s">
        <v>39</v>
      </c>
      <c r="R142" s="831"/>
      <c r="S142" s="62" t="s">
        <v>38</v>
      </c>
      <c r="T142" s="828" t="s">
        <v>39</v>
      </c>
      <c r="U142" s="829"/>
      <c r="V142" s="831"/>
      <c r="W142" s="63" t="s">
        <v>38</v>
      </c>
      <c r="X142" s="221">
        <v>33</v>
      </c>
      <c r="Y142" s="222" t="str">
        <f>IF(AND($L$5="sixth"),key!C41,IF(AND($L$5="Seventh"),key!C141,IF(AND($L$5="eighth"),key!C241,"")))</f>
        <v/>
      </c>
      <c r="Z142" s="222" t="str">
        <f>IF(AND($L$5="sixth"),key!D41,IF(AND($L$5="Seventh"),key!D141,IF(AND($L$5="eighth"),key!D241,"")))</f>
        <v/>
      </c>
      <c r="AA142" s="223" t="str">
        <f>IF(AND($L$5="sixth"),key!DB41,IF(AND($L$5="Seventh"),key!DB141,IF(AND($L$5="eighth"),key!DB241,"")))</f>
        <v/>
      </c>
      <c r="AB142" s="223" t="str">
        <f>IF(AND($L$5="sixth"),key!DC41,IF(AND($L$5="Seventh"),key!DC141,IF(AND($L$5="eighth"),key!DC241,"")))</f>
        <v/>
      </c>
      <c r="AC142" s="223" t="str">
        <f>IF(AND($L$5="sixth"),key!DD41,IF(AND($L$5="Seventh"),key!DD141,IF(AND($L$5="eighth"),key!DD241,"")))</f>
        <v/>
      </c>
      <c r="AD142" s="223" t="str">
        <f>IF(AND($L$5="sixth"),key!DF41,IF(AND($L$5="Seventh"),key!DF141,IF(AND($L$5="eighth"),key!DF241,"")))</f>
        <v/>
      </c>
      <c r="AE142" s="223" t="str">
        <f>IF(AND($L$5="sixth"),key!DG41,IF(AND($L$5="Seventh"),key!DG141,IF(AND($L$5="eighth"),key!DG241,"")))</f>
        <v/>
      </c>
      <c r="AF142" s="223" t="str">
        <f>IF(AND($L$5="sixth"),key!DH41,IF(AND($L$5="Seventh"),key!DH141,IF(AND($L$5="eighth"),key!DH241,"")))</f>
        <v/>
      </c>
      <c r="AG142" s="223" t="str">
        <f>IF(AND($L$5="sixth"),key!DJ41,IF(AND($L$5="Seventh"),key!DJ141,IF(AND($L$5="eighth"),key!DJ241,"")))</f>
        <v/>
      </c>
      <c r="AH142" s="223" t="str">
        <f>IF(AND($L$5="sixth"),key!DK41,IF(AND($L$5="Seventh"),key!DK141,IF(AND($L$5="eighth"),key!DK241,"")))</f>
        <v/>
      </c>
      <c r="AI142" s="223" t="str">
        <f>IF(AND($L$5="sixth"),key!DL41,IF(AND($L$5="Seventh"),key!DL141,IF(AND($L$5="eighth"),key!DL241,"")))</f>
        <v/>
      </c>
      <c r="AJ142" s="223" t="str">
        <f>IF(AND($L$5="sixth"),key!DN41,IF(AND($L$5="Seventh"),key!DN141,IF(AND($L$5="eighth"),key!DN241,"")))</f>
        <v/>
      </c>
      <c r="AK142" s="223" t="str">
        <f>IF(AND($L$5="sixth"),key!DO41,IF(AND($L$5="Seventh"),key!DO141,IF(AND($L$5="eighth"),key!DO241,"")))</f>
        <v/>
      </c>
      <c r="AL142" s="223" t="str">
        <f>IF(AND($L$5="sixth"),key!DP41,IF(AND($L$5="Seventh"),key!DP141,IF(AND($L$5="eighth"),key!DP241,"")))</f>
        <v/>
      </c>
      <c r="AM142" s="223" t="str">
        <f>IF(AND($L$5="sixth"),key!DR41,IF(AND($L$5="Seventh"),key!DR141,IF(AND($L$5="eighth"),key!DR241,"")))</f>
        <v/>
      </c>
      <c r="AN142" s="223" t="str">
        <f>IF(AND($L$5="sixth"),key!DS41,IF(AND($L$5="Seventh"),key!DS141,IF(AND($L$5="eighth"),key!DS241,"")))</f>
        <v/>
      </c>
      <c r="AO142" s="223" t="str">
        <f>IF(AND($L$5="sixth"),key!DT41,IF(AND($L$5="Seventh"),key!DT141,IF(AND($L$5="eighth"),key!DT241,"")))</f>
        <v/>
      </c>
      <c r="AP142" s="223" t="str">
        <f>IF(AND($L$5="sixth"),key!DV41,IF(AND($L$5="Seventh"),key!DV141,IF(AND($L$5="eighth"),key!DV241,"")))</f>
        <v/>
      </c>
      <c r="AQ142" s="223" t="str">
        <f>IF(AND($L$5="sixth"),key!DW41,IF(AND($L$5="Seventh"),key!DW141,IF(AND($L$5="eighth"),key!DW241,"")))</f>
        <v/>
      </c>
      <c r="AR142" s="223" t="str">
        <f>IF(AND($L$5="sixth"),key!DX41,IF(AND($L$5="Seventh"),key!DX141,IF(AND($L$5="eighth"),key!DX241,"")))</f>
        <v/>
      </c>
      <c r="AS142" s="223" t="str">
        <f>IF(AND($L$5="sixth"),key!DY41,IF(AND($L$5="Seventh"),key!DY141,IF(AND($L$5="eighth"),key!DY241,"")))</f>
        <v/>
      </c>
      <c r="AT142" s="224" t="str">
        <f>IF(AND($L$5="sixth"),key!DZ41,IF(AND($L$5="Seventh"),key!DZ141,IF(AND($L$5="eighth"),key!DZ241,"")))</f>
        <v/>
      </c>
      <c r="AU142" s="225">
        <v>61</v>
      </c>
      <c r="AV142" s="226" t="str">
        <f>IF(AND($L$5="sixth"),key!C69,IF(AND($L$5="Seventh"),key!C169,IF(AND($L$5="eighth"),key!C269,"")))</f>
        <v/>
      </c>
      <c r="AW142" s="226" t="str">
        <f>IF(AND($L$5="sixth"),key!D69,IF(AND($L$5="Seventh"),key!D169,IF(AND($L$5="eighth"),key!D269,"")))</f>
        <v/>
      </c>
      <c r="AX142" s="223" t="str">
        <f>IF(AND($L$5="sixth"),key!DB69,IF(AND($L$5="Seventh"),key!DB169,IF(AND($L$5="eighth"),key!DB269,"")))</f>
        <v/>
      </c>
      <c r="AY142" s="223" t="str">
        <f>IF(AND($L$5="sixth"),key!DC69,IF(AND($L$5="Seventh"),key!DC169,IF(AND($L$5="eighth"),key!DC269,"")))</f>
        <v/>
      </c>
      <c r="AZ142" s="223" t="str">
        <f>IF(AND($L$5="sixth"),key!DD69,IF(AND($L$5="Seventh"),key!DD169,IF(AND($L$5="eighth"),key!DD269,"")))</f>
        <v/>
      </c>
      <c r="BA142" s="223" t="str">
        <f>IF(AND($L$5="sixth"),key!DF69,IF(AND($L$5="Seventh"),key!DF169,IF(AND($L$5="eighth"),key!DF269,"")))</f>
        <v/>
      </c>
      <c r="BB142" s="223" t="str">
        <f>IF(AND($L$5="sixth"),key!DG69,IF(AND($L$5="Seventh"),key!DG169,IF(AND($L$5="eighth"),key!DG269,"")))</f>
        <v/>
      </c>
      <c r="BC142" s="223" t="str">
        <f>IF(AND($L$5="sixth"),key!DH69,IF(AND($L$5="Seventh"),key!DH169,IF(AND($L$5="eighth"),key!DH269,"")))</f>
        <v/>
      </c>
      <c r="BD142" s="223" t="str">
        <f>IF(AND($L$5="sixth"),key!DJ69,IF(AND($L$5="Seventh"),key!DJ169,IF(AND($L$5="eighth"),key!DJ269,"")))</f>
        <v/>
      </c>
      <c r="BE142" s="223" t="str">
        <f>IF(AND($L$5="sixth"),key!DK69,IF(AND($L$5="Seventh"),key!DK169,IF(AND($L$5="eighth"),key!DK269,"")))</f>
        <v/>
      </c>
      <c r="BF142" s="223" t="str">
        <f>IF(AND($L$5="sixth"),key!DL69,IF(AND($L$5="Seventh"),key!DL169,IF(AND($L$5="eighth"),key!DL269,"")))</f>
        <v/>
      </c>
      <c r="BG142" s="223" t="str">
        <f>IF(AND($L$5="sixth"),key!DN69,IF(AND($L$5="Seventh"),key!DN169,IF(AND($L$5="eighth"),key!DN269,"")))</f>
        <v/>
      </c>
      <c r="BH142" s="223" t="str">
        <f>IF(AND($L$5="sixth"),key!DO69,IF(AND($L$5="Seventh"),key!DO169,IF(AND($L$5="eighth"),key!DO269,"")))</f>
        <v/>
      </c>
      <c r="BI142" s="223" t="str">
        <f>IF(AND($L$5="sixth"),key!DP69,IF(AND($L$5="Seventh"),key!DP169,IF(AND($L$5="eighth"),key!DP269,"")))</f>
        <v/>
      </c>
      <c r="BJ142" s="223" t="str">
        <f>IF(AND($L$5="sixth"),key!DR69,IF(AND($L$5="Seventh"),key!DR169,IF(AND($L$5="eighth"),key!DR269,"")))</f>
        <v/>
      </c>
      <c r="BK142" s="223" t="str">
        <f>IF(AND($L$5="sixth"),key!DS69,IF(AND($L$5="Seventh"),key!DS169,IF(AND($L$5="eighth"),key!DS269,"")))</f>
        <v/>
      </c>
      <c r="BL142" s="223" t="str">
        <f>IF(AND($L$5="sixth"),key!DT69,IF(AND($L$5="Seventh"),key!DT169,IF(AND($L$5="eighth"),key!DT269,"")))</f>
        <v/>
      </c>
      <c r="BM142" s="223" t="str">
        <f>IF(AND($L$5="sixth"),key!DV69,IF(AND($L$5="Seventh"),key!DV169,IF(AND($L$5="eighth"),key!DV269,"")))</f>
        <v/>
      </c>
      <c r="BN142" s="223" t="str">
        <f>IF(AND($L$5="sixth"),key!DW69,IF(AND($L$5="Seventh"),key!DW169,IF(AND($L$5="eighth"),key!DW269,"")))</f>
        <v/>
      </c>
      <c r="BO142" s="223" t="str">
        <f>IF(AND($L$5="sixth"),key!DX69,IF(AND($L$5="Seventh"),key!DX169,IF(AND($L$5="eighth"),key!DX269,"")))</f>
        <v/>
      </c>
      <c r="BP142" s="223" t="str">
        <f>IF(AND($L$5="sixth"),key!DY69,IF(AND($L$5="Seventh"),key!DY169,IF(AND($L$5="eighth"),key!DY269,"")))</f>
        <v/>
      </c>
      <c r="BQ142" s="224" t="str">
        <f>IF(AND($L$5="sixth"),key!DZ69,IF(AND($L$5="Seventh"),key!DZ169,IF(AND($L$5="eighth"),key!DZ269,"")))</f>
        <v/>
      </c>
    </row>
    <row r="143" spans="1:69" ht="15" customHeight="1">
      <c r="A143" s="221">
        <v>1</v>
      </c>
      <c r="B143" s="98" t="str">
        <f>IF(AND($L$5="sixth"),key!C9,IF(AND($L$5="Seventh"),key!C109,IF(AND($L$5="eighth"),key!C209,"")))</f>
        <v>vatuk</v>
      </c>
      <c r="C143" s="98" t="str">
        <f>IF(AND($L$5="sixth"),key!D9,IF(AND($L$5="Seventh"),key!D109,IF(AND($L$5="eighth"),key!D209,"")))</f>
        <v>vksekjke</v>
      </c>
      <c r="D143" s="93" t="str">
        <f>IF(AND($L$5="sixth"),key!DB9,IF(AND($L$5="Seventh"),key!DB109,IF(AND($L$5="eighth"),key!DB209,"")))</f>
        <v>B</v>
      </c>
      <c r="E143" s="93" t="str">
        <f>IF(AND($L$5="sixth"),key!DC9,IF(AND($L$5="Seventh"),key!DC109,IF(AND($L$5="eighth"),key!DC209,"")))</f>
        <v/>
      </c>
      <c r="F143" s="93" t="str">
        <f>IF(AND($L$5="sixth"),key!DD9,IF(AND($L$5="Seventh"),key!DD109,IF(AND($L$5="eighth"),key!DD209,"")))</f>
        <v/>
      </c>
      <c r="G143" s="93" t="str">
        <f>IF(AND($L$5="sixth"),key!DF9,IF(AND($L$5="Seventh"),key!DF109,IF(AND($L$5="eighth"),key!DF209,"")))</f>
        <v/>
      </c>
      <c r="H143" s="93">
        <f>IF(AND($L$5="sixth"),key!DG9,IF(AND($L$5="Seventh"),key!DG109,IF(AND($L$5="eighth"),key!DG209,"")))</f>
        <v>7</v>
      </c>
      <c r="I143" s="93" t="str">
        <f>IF(AND($L$5="sixth"),key!DH9,IF(AND($L$5="Seventh"),key!DH109,IF(AND($L$5="eighth"),key!DH209,"")))</f>
        <v/>
      </c>
      <c r="J143" s="93" t="str">
        <f>IF(AND($L$5="sixth"),key!DJ9,IF(AND($L$5="Seventh"),key!DJ109,IF(AND($L$5="eighth"),key!DJ209,"")))</f>
        <v>B</v>
      </c>
      <c r="K143" s="93">
        <f>IF(AND($L$5="sixth"),key!DK9,IF(AND($L$5="Seventh"),key!DK109,IF(AND($L$5="eighth"),key!DK209,"")))</f>
        <v>32</v>
      </c>
      <c r="L143" s="93" t="str">
        <f>IF(AND($L$5="sixth"),key!DL9,IF(AND($L$5="Seventh"),key!DL109,IF(AND($L$5="eighth"),key!DL209,"")))</f>
        <v/>
      </c>
      <c r="M143" s="93" t="str">
        <f>IF(AND($L$5="sixth"),key!DN9,IF(AND($L$5="Seventh"),key!DN109,IF(AND($L$5="eighth"),key!DN209,"")))</f>
        <v>C</v>
      </c>
      <c r="N143" s="93">
        <f>IF(AND($L$5="sixth"),key!DO9,IF(AND($L$5="Seventh"),key!DO109,IF(AND($L$5="eighth"),key!DO209,"")))</f>
        <v>6</v>
      </c>
      <c r="O143" s="93" t="str">
        <f>IF(AND($L$5="sixth"),key!DP9,IF(AND($L$5="Seventh"),key!DP109,IF(AND($L$5="eighth"),key!DP209,"")))</f>
        <v/>
      </c>
      <c r="P143" s="93" t="str">
        <f>IF(AND($L$5="sixth"),key!DR9,IF(AND($L$5="Seventh"),key!DR109,IF(AND($L$5="eighth"),key!DR209,"")))</f>
        <v>C</v>
      </c>
      <c r="Q143" s="93">
        <f>IF(AND($L$5="sixth"),key!DS9,IF(AND($L$5="Seventh"),key!DS109,IF(AND($L$5="eighth"),key!DS209,"")))</f>
        <v>42</v>
      </c>
      <c r="R143" s="93" t="str">
        <f>IF(AND($L$5="sixth"),key!DT9,IF(AND($L$5="Seventh"),key!DT109,IF(AND($L$5="eighth"),key!DT209,"")))</f>
        <v/>
      </c>
      <c r="S143" s="93" t="str">
        <f>IF(AND($L$5="sixth"),key!DV9,IF(AND($L$5="Seventh"),key!DV109,IF(AND($L$5="eighth"),key!DV209,"")))</f>
        <v>C</v>
      </c>
      <c r="T143" s="93">
        <f>IF(AND($L$5="sixth"),key!DW9,IF(AND($L$5="Seventh"),key!DW109,IF(AND($L$5="eighth"),key!DW209,"")))</f>
        <v>87</v>
      </c>
      <c r="U143" s="93">
        <f>IF(AND($L$5="sixth"),key!DX9,IF(AND($L$5="Seventh"),key!DX109,IF(AND($L$5="eighth"),key!DX209,"")))</f>
        <v>0</v>
      </c>
      <c r="V143" s="93">
        <f>IF(AND($L$5="sixth"),key!DY9,IF(AND($L$5="Seventh"),key!DY109,IF(AND($L$5="eighth"),key!DY209,"")))</f>
        <v>87</v>
      </c>
      <c r="W143" s="231" t="str">
        <f>IF(AND($L$5="sixth"),key!DZ9,IF(AND($L$5="Seventh"),key!DZ109,IF(AND($L$5="eighth"),key!DZ209,"")))</f>
        <v>C</v>
      </c>
      <c r="X143" s="221">
        <v>34</v>
      </c>
      <c r="Y143" s="222" t="str">
        <f>IF(AND($L$5="sixth"),key!C42,IF(AND($L$5="Seventh"),key!C142,IF(AND($L$5="eighth"),key!C242,"")))</f>
        <v/>
      </c>
      <c r="Z143" s="222" t="str">
        <f>IF(AND($L$5="sixth"),key!D42,IF(AND($L$5="Seventh"),key!D142,IF(AND($L$5="eighth"),key!D242,"")))</f>
        <v/>
      </c>
      <c r="AA143" s="223" t="str">
        <f>IF(AND($L$5="sixth"),key!DB42,IF(AND($L$5="Seventh"),key!DB142,IF(AND($L$5="eighth"),key!DB242,"")))</f>
        <v/>
      </c>
      <c r="AB143" s="223" t="str">
        <f>IF(AND($L$5="sixth"),key!DC42,IF(AND($L$5="Seventh"),key!DC142,IF(AND($L$5="eighth"),key!DC242,"")))</f>
        <v/>
      </c>
      <c r="AC143" s="223" t="str">
        <f>IF(AND($L$5="sixth"),key!DD42,IF(AND($L$5="Seventh"),key!DD142,IF(AND($L$5="eighth"),key!DD242,"")))</f>
        <v/>
      </c>
      <c r="AD143" s="223" t="str">
        <f>IF(AND($L$5="sixth"),key!DF42,IF(AND($L$5="Seventh"),key!DF142,IF(AND($L$5="eighth"),key!DF242,"")))</f>
        <v/>
      </c>
      <c r="AE143" s="223" t="str">
        <f>IF(AND($L$5="sixth"),key!DG42,IF(AND($L$5="Seventh"),key!DG142,IF(AND($L$5="eighth"),key!DG242,"")))</f>
        <v/>
      </c>
      <c r="AF143" s="223" t="str">
        <f>IF(AND($L$5="sixth"),key!DH42,IF(AND($L$5="Seventh"),key!DH142,IF(AND($L$5="eighth"),key!DH242,"")))</f>
        <v/>
      </c>
      <c r="AG143" s="223" t="str">
        <f>IF(AND($L$5="sixth"),key!DJ42,IF(AND($L$5="Seventh"),key!DJ142,IF(AND($L$5="eighth"),key!DJ242,"")))</f>
        <v/>
      </c>
      <c r="AH143" s="223" t="str">
        <f>IF(AND($L$5="sixth"),key!DK42,IF(AND($L$5="Seventh"),key!DK142,IF(AND($L$5="eighth"),key!DK242,"")))</f>
        <v/>
      </c>
      <c r="AI143" s="223" t="str">
        <f>IF(AND($L$5="sixth"),key!DL42,IF(AND($L$5="Seventh"),key!DL142,IF(AND($L$5="eighth"),key!DL242,"")))</f>
        <v/>
      </c>
      <c r="AJ143" s="223" t="str">
        <f>IF(AND($L$5="sixth"),key!DN42,IF(AND($L$5="Seventh"),key!DN142,IF(AND($L$5="eighth"),key!DN242,"")))</f>
        <v/>
      </c>
      <c r="AK143" s="223" t="str">
        <f>IF(AND($L$5="sixth"),key!DO42,IF(AND($L$5="Seventh"),key!DO142,IF(AND($L$5="eighth"),key!DO242,"")))</f>
        <v/>
      </c>
      <c r="AL143" s="223" t="str">
        <f>IF(AND($L$5="sixth"),key!DP42,IF(AND($L$5="Seventh"),key!DP142,IF(AND($L$5="eighth"),key!DP242,"")))</f>
        <v/>
      </c>
      <c r="AM143" s="223" t="str">
        <f>IF(AND($L$5="sixth"),key!DR42,IF(AND($L$5="Seventh"),key!DR142,IF(AND($L$5="eighth"),key!DR242,"")))</f>
        <v/>
      </c>
      <c r="AN143" s="223" t="str">
        <f>IF(AND($L$5="sixth"),key!DS42,IF(AND($L$5="Seventh"),key!DS142,IF(AND($L$5="eighth"),key!DS242,"")))</f>
        <v/>
      </c>
      <c r="AO143" s="223" t="str">
        <f>IF(AND($L$5="sixth"),key!DT42,IF(AND($L$5="Seventh"),key!DT142,IF(AND($L$5="eighth"),key!DT242,"")))</f>
        <v/>
      </c>
      <c r="AP143" s="223" t="str">
        <f>IF(AND($L$5="sixth"),key!DV42,IF(AND($L$5="Seventh"),key!DV142,IF(AND($L$5="eighth"),key!DV242,"")))</f>
        <v/>
      </c>
      <c r="AQ143" s="223" t="str">
        <f>IF(AND($L$5="sixth"),key!DW42,IF(AND($L$5="Seventh"),key!DW142,IF(AND($L$5="eighth"),key!DW242,"")))</f>
        <v/>
      </c>
      <c r="AR143" s="223" t="str">
        <f>IF(AND($L$5="sixth"),key!DX42,IF(AND($L$5="Seventh"),key!DX142,IF(AND($L$5="eighth"),key!DX242,"")))</f>
        <v/>
      </c>
      <c r="AS143" s="223" t="str">
        <f>IF(AND($L$5="sixth"),key!DY42,IF(AND($L$5="Seventh"),key!DY142,IF(AND($L$5="eighth"),key!DY242,"")))</f>
        <v/>
      </c>
      <c r="AT143" s="224" t="str">
        <f>IF(AND($L$5="sixth"),key!DZ42,IF(AND($L$5="Seventh"),key!DZ142,IF(AND($L$5="eighth"),key!DZ242,"")))</f>
        <v/>
      </c>
      <c r="AU143" s="225">
        <v>62</v>
      </c>
      <c r="AV143" s="226" t="str">
        <f>IF(AND($L$5="sixth"),key!C70,IF(AND($L$5="Seventh"),key!C170,IF(AND($L$5="eighth"),key!C270,"")))</f>
        <v>txnh'k</v>
      </c>
      <c r="AW143" s="226" t="str">
        <f>IF(AND($L$5="sixth"),key!D70,IF(AND($L$5="Seventh"),key!D170,IF(AND($L$5="eighth"),key!D270,"")))</f>
        <v>/kUukjke</v>
      </c>
      <c r="AX143" s="223" t="str">
        <f>IF(AND($L$5="sixth"),key!DB70,IF(AND($L$5="Seventh"),key!DB170,IF(AND($L$5="eighth"),key!DB270,"")))</f>
        <v/>
      </c>
      <c r="AY143" s="223" t="str">
        <f>IF(AND($L$5="sixth"),key!DC70,IF(AND($L$5="Seventh"),key!DC170,IF(AND($L$5="eighth"),key!DC270,"")))</f>
        <v/>
      </c>
      <c r="AZ143" s="223" t="str">
        <f>IF(AND($L$5="sixth"),key!DD70,IF(AND($L$5="Seventh"),key!DD170,IF(AND($L$5="eighth"),key!DD270,"")))</f>
        <v/>
      </c>
      <c r="BA143" s="223" t="str">
        <f>IF(AND($L$5="sixth"),key!DF70,IF(AND($L$5="Seventh"),key!DF170,IF(AND($L$5="eighth"),key!DF270,"")))</f>
        <v/>
      </c>
      <c r="BB143" s="223" t="str">
        <f>IF(AND($L$5="sixth"),key!DG70,IF(AND($L$5="Seventh"),key!DG170,IF(AND($L$5="eighth"),key!DG270,"")))</f>
        <v/>
      </c>
      <c r="BC143" s="223" t="str">
        <f>IF(AND($L$5="sixth"),key!DH70,IF(AND($L$5="Seventh"),key!DH170,IF(AND($L$5="eighth"),key!DH270,"")))</f>
        <v/>
      </c>
      <c r="BD143" s="223" t="str">
        <f>IF(AND($L$5="sixth"),key!DJ70,IF(AND($L$5="Seventh"),key!DJ170,IF(AND($L$5="eighth"),key!DJ270,"")))</f>
        <v/>
      </c>
      <c r="BE143" s="223" t="str">
        <f>IF(AND($L$5="sixth"),key!DK70,IF(AND($L$5="Seventh"),key!DK170,IF(AND($L$5="eighth"),key!DK270,"")))</f>
        <v/>
      </c>
      <c r="BF143" s="223" t="str">
        <f>IF(AND($L$5="sixth"),key!DL70,IF(AND($L$5="Seventh"),key!DL170,IF(AND($L$5="eighth"),key!DL270,"")))</f>
        <v/>
      </c>
      <c r="BG143" s="223" t="str">
        <f>IF(AND($L$5="sixth"),key!DN70,IF(AND($L$5="Seventh"),key!DN170,IF(AND($L$5="eighth"),key!DN270,"")))</f>
        <v/>
      </c>
      <c r="BH143" s="223" t="str">
        <f>IF(AND($L$5="sixth"),key!DO70,IF(AND($L$5="Seventh"),key!DO170,IF(AND($L$5="eighth"),key!DO270,"")))</f>
        <v/>
      </c>
      <c r="BI143" s="223" t="str">
        <f>IF(AND($L$5="sixth"),key!DP70,IF(AND($L$5="Seventh"),key!DP170,IF(AND($L$5="eighth"),key!DP270,"")))</f>
        <v/>
      </c>
      <c r="BJ143" s="223" t="str">
        <f>IF(AND($L$5="sixth"),key!DR70,IF(AND($L$5="Seventh"),key!DR170,IF(AND($L$5="eighth"),key!DR270,"")))</f>
        <v/>
      </c>
      <c r="BK143" s="223" t="str">
        <f>IF(AND($L$5="sixth"),key!DS70,IF(AND($L$5="Seventh"),key!DS170,IF(AND($L$5="eighth"),key!DS270,"")))</f>
        <v/>
      </c>
      <c r="BL143" s="223" t="str">
        <f>IF(AND($L$5="sixth"),key!DT70,IF(AND($L$5="Seventh"),key!DT170,IF(AND($L$5="eighth"),key!DT270,"")))</f>
        <v/>
      </c>
      <c r="BM143" s="223" t="str">
        <f>IF(AND($L$5="sixth"),key!DV70,IF(AND($L$5="Seventh"),key!DV170,IF(AND($L$5="eighth"),key!DV270,"")))</f>
        <v/>
      </c>
      <c r="BN143" s="223">
        <f>IF(AND($L$5="sixth"),key!DW70,IF(AND($L$5="Seventh"),key!DW170,IF(AND($L$5="eighth"),key!DW270,"")))</f>
        <v>0</v>
      </c>
      <c r="BO143" s="223">
        <f>IF(AND($L$5="sixth"),key!DX70,IF(AND($L$5="Seventh"),key!DX170,IF(AND($L$5="eighth"),key!DX270,"")))</f>
        <v>0</v>
      </c>
      <c r="BP143" s="223">
        <f>IF(AND($L$5="sixth"),key!DY70,IF(AND($L$5="Seventh"),key!DY170,IF(AND($L$5="eighth"),key!DY270,"")))</f>
        <v>0</v>
      </c>
      <c r="BQ143" s="224" t="str">
        <f>IF(AND($L$5="sixth"),key!DZ70,IF(AND($L$5="Seventh"),key!DZ170,IF(AND($L$5="eighth"),key!DZ270,"")))</f>
        <v/>
      </c>
    </row>
    <row r="144" spans="1:69" ht="15" customHeight="1">
      <c r="A144" s="221">
        <v>2</v>
      </c>
      <c r="B144" s="98" t="str">
        <f>IF(AND($L$5="sixth"),key!C10,IF(AND($L$5="Seventh"),key!C110,IF(AND($L$5="eighth"),key!C210,"")))</f>
        <v>v'kksd</v>
      </c>
      <c r="C144" s="98" t="str">
        <f>IF(AND($L$5="sixth"),key!D10,IF(AND($L$5="Seventh"),key!D110,IF(AND($L$5="eighth"),key!D210,"")))</f>
        <v>eksguyky</v>
      </c>
      <c r="D144" s="93" t="str">
        <f>IF(AND($L$5="sixth"),key!DB10,IF(AND($L$5="Seventh"),key!DB110,IF(AND($L$5="eighth"),key!DB210,"")))</f>
        <v>C</v>
      </c>
      <c r="E144" s="93" t="str">
        <f>IF(AND($L$5="sixth"),key!DC10,IF(AND($L$5="Seventh"),key!DC110,IF(AND($L$5="eighth"),key!DC210,"")))</f>
        <v/>
      </c>
      <c r="F144" s="93" t="str">
        <f>IF(AND($L$5="sixth"),key!DD10,IF(AND($L$5="Seventh"),key!DD110,IF(AND($L$5="eighth"),key!DD210,"")))</f>
        <v/>
      </c>
      <c r="G144" s="93" t="str">
        <f>IF(AND($L$5="sixth"),key!DF10,IF(AND($L$5="Seventh"),key!DF110,IF(AND($L$5="eighth"),key!DF210,"")))</f>
        <v/>
      </c>
      <c r="H144" s="93">
        <f>IF(AND($L$5="sixth"),key!DG10,IF(AND($L$5="Seventh"),key!DG110,IF(AND($L$5="eighth"),key!DG210,"")))</f>
        <v>6</v>
      </c>
      <c r="I144" s="93" t="str">
        <f>IF(AND($L$5="sixth"),key!DH10,IF(AND($L$5="Seventh"),key!DH110,IF(AND($L$5="eighth"),key!DH210,"")))</f>
        <v/>
      </c>
      <c r="J144" s="93" t="str">
        <f>IF(AND($L$5="sixth"),key!DJ10,IF(AND($L$5="Seventh"),key!DJ110,IF(AND($L$5="eighth"),key!DJ210,"")))</f>
        <v>C</v>
      </c>
      <c r="K144" s="93">
        <f>IF(AND($L$5="sixth"),key!DK10,IF(AND($L$5="Seventh"),key!DK110,IF(AND($L$5="eighth"),key!DK210,"")))</f>
        <v>14</v>
      </c>
      <c r="L144" s="93" t="str">
        <f>IF(AND($L$5="sixth"),key!DL10,IF(AND($L$5="Seventh"),key!DL110,IF(AND($L$5="eighth"),key!DL210,"")))</f>
        <v/>
      </c>
      <c r="M144" s="93" t="str">
        <f>IF(AND($L$5="sixth"),key!DN10,IF(AND($L$5="Seventh"),key!DN110,IF(AND($L$5="eighth"),key!DN210,"")))</f>
        <v>D</v>
      </c>
      <c r="N144" s="93">
        <f>IF(AND($L$5="sixth"),key!DO10,IF(AND($L$5="Seventh"),key!DO110,IF(AND($L$5="eighth"),key!DO210,"")))</f>
        <v>5</v>
      </c>
      <c r="O144" s="93" t="str">
        <f>IF(AND($L$5="sixth"),key!DP10,IF(AND($L$5="Seventh"),key!DP110,IF(AND($L$5="eighth"),key!DP210,"")))</f>
        <v/>
      </c>
      <c r="P144" s="93" t="str">
        <f>IF(AND($L$5="sixth"),key!DR10,IF(AND($L$5="Seventh"),key!DR110,IF(AND($L$5="eighth"),key!DR210,"")))</f>
        <v>C</v>
      </c>
      <c r="Q144" s="93">
        <f>IF(AND($L$5="sixth"),key!DS10,IF(AND($L$5="Seventh"),key!DS110,IF(AND($L$5="eighth"),key!DS210,"")))</f>
        <v>53</v>
      </c>
      <c r="R144" s="93" t="str">
        <f>IF(AND($L$5="sixth"),key!DT10,IF(AND($L$5="Seventh"),key!DT110,IF(AND($L$5="eighth"),key!DT210,"")))</f>
        <v/>
      </c>
      <c r="S144" s="93" t="str">
        <f>IF(AND($L$5="sixth"),key!DV10,IF(AND($L$5="Seventh"),key!DV110,IF(AND($L$5="eighth"),key!DV210,"")))</f>
        <v>C</v>
      </c>
      <c r="T144" s="93">
        <f>IF(AND($L$5="sixth"),key!DW10,IF(AND($L$5="Seventh"),key!DW110,IF(AND($L$5="eighth"),key!DW210,"")))</f>
        <v>78</v>
      </c>
      <c r="U144" s="93">
        <f>IF(AND($L$5="sixth"),key!DX10,IF(AND($L$5="Seventh"),key!DX110,IF(AND($L$5="eighth"),key!DX210,"")))</f>
        <v>0</v>
      </c>
      <c r="V144" s="93">
        <f>IF(AND($L$5="sixth"),key!DY10,IF(AND($L$5="Seventh"),key!DY110,IF(AND($L$5="eighth"),key!DY210,"")))</f>
        <v>78</v>
      </c>
      <c r="W144" s="231" t="str">
        <f>IF(AND($L$5="sixth"),key!DZ10,IF(AND($L$5="Seventh"),key!DZ110,IF(AND($L$5="eighth"),key!DZ210,"")))</f>
        <v>D</v>
      </c>
      <c r="X144" s="221">
        <v>35</v>
      </c>
      <c r="Y144" s="222" t="str">
        <f>IF(AND($L$5="sixth"),key!C43,IF(AND($L$5="Seventh"),key!C143,IF(AND($L$5="eighth"),key!C243,"")))</f>
        <v/>
      </c>
      <c r="Z144" s="222" t="str">
        <f>IF(AND($L$5="sixth"),key!D43,IF(AND($L$5="Seventh"),key!D143,IF(AND($L$5="eighth"),key!D243,"")))</f>
        <v/>
      </c>
      <c r="AA144" s="223" t="str">
        <f>IF(AND($L$5="sixth"),key!DB43,IF(AND($L$5="Seventh"),key!DB143,IF(AND($L$5="eighth"),key!DB243,"")))</f>
        <v/>
      </c>
      <c r="AB144" s="223" t="str">
        <f>IF(AND($L$5="sixth"),key!DC43,IF(AND($L$5="Seventh"),key!DC143,IF(AND($L$5="eighth"),key!DC243,"")))</f>
        <v/>
      </c>
      <c r="AC144" s="223" t="str">
        <f>IF(AND($L$5="sixth"),key!DD43,IF(AND($L$5="Seventh"),key!DD143,IF(AND($L$5="eighth"),key!DD243,"")))</f>
        <v/>
      </c>
      <c r="AD144" s="223" t="str">
        <f>IF(AND($L$5="sixth"),key!DF43,IF(AND($L$5="Seventh"),key!DF143,IF(AND($L$5="eighth"),key!DF243,"")))</f>
        <v/>
      </c>
      <c r="AE144" s="223" t="str">
        <f>IF(AND($L$5="sixth"),key!DG43,IF(AND($L$5="Seventh"),key!DG143,IF(AND($L$5="eighth"),key!DG243,"")))</f>
        <v/>
      </c>
      <c r="AF144" s="223" t="str">
        <f>IF(AND($L$5="sixth"),key!DH43,IF(AND($L$5="Seventh"),key!DH143,IF(AND($L$5="eighth"),key!DH243,"")))</f>
        <v/>
      </c>
      <c r="AG144" s="223" t="str">
        <f>IF(AND($L$5="sixth"),key!DJ43,IF(AND($L$5="Seventh"),key!DJ143,IF(AND($L$5="eighth"),key!DJ243,"")))</f>
        <v/>
      </c>
      <c r="AH144" s="223" t="str">
        <f>IF(AND($L$5="sixth"),key!DK43,IF(AND($L$5="Seventh"),key!DK143,IF(AND($L$5="eighth"),key!DK243,"")))</f>
        <v/>
      </c>
      <c r="AI144" s="223" t="str">
        <f>IF(AND($L$5="sixth"),key!DL43,IF(AND($L$5="Seventh"),key!DL143,IF(AND($L$5="eighth"),key!DL243,"")))</f>
        <v/>
      </c>
      <c r="AJ144" s="223" t="str">
        <f>IF(AND($L$5="sixth"),key!DN43,IF(AND($L$5="Seventh"),key!DN143,IF(AND($L$5="eighth"),key!DN243,"")))</f>
        <v/>
      </c>
      <c r="AK144" s="223" t="str">
        <f>IF(AND($L$5="sixth"),key!DO43,IF(AND($L$5="Seventh"),key!DO143,IF(AND($L$5="eighth"),key!DO243,"")))</f>
        <v/>
      </c>
      <c r="AL144" s="223" t="str">
        <f>IF(AND($L$5="sixth"),key!DP43,IF(AND($L$5="Seventh"),key!DP143,IF(AND($L$5="eighth"),key!DP243,"")))</f>
        <v/>
      </c>
      <c r="AM144" s="223" t="str">
        <f>IF(AND($L$5="sixth"),key!DR43,IF(AND($L$5="Seventh"),key!DR143,IF(AND($L$5="eighth"),key!DR243,"")))</f>
        <v/>
      </c>
      <c r="AN144" s="223" t="str">
        <f>IF(AND($L$5="sixth"),key!DS43,IF(AND($L$5="Seventh"),key!DS143,IF(AND($L$5="eighth"),key!DS243,"")))</f>
        <v/>
      </c>
      <c r="AO144" s="223" t="str">
        <f>IF(AND($L$5="sixth"),key!DT43,IF(AND($L$5="Seventh"),key!DT143,IF(AND($L$5="eighth"),key!DT243,"")))</f>
        <v/>
      </c>
      <c r="AP144" s="223" t="str">
        <f>IF(AND($L$5="sixth"),key!DV43,IF(AND($L$5="Seventh"),key!DV143,IF(AND($L$5="eighth"),key!DV243,"")))</f>
        <v/>
      </c>
      <c r="AQ144" s="223" t="str">
        <f>IF(AND($L$5="sixth"),key!DW43,IF(AND($L$5="Seventh"),key!DW143,IF(AND($L$5="eighth"),key!DW243,"")))</f>
        <v/>
      </c>
      <c r="AR144" s="223" t="str">
        <f>IF(AND($L$5="sixth"),key!DX43,IF(AND($L$5="Seventh"),key!DX143,IF(AND($L$5="eighth"),key!DX243,"")))</f>
        <v/>
      </c>
      <c r="AS144" s="223" t="str">
        <f>IF(AND($L$5="sixth"),key!DY43,IF(AND($L$5="Seventh"),key!DY143,IF(AND($L$5="eighth"),key!DY243,"")))</f>
        <v/>
      </c>
      <c r="AT144" s="224" t="str">
        <f>IF(AND($L$5="sixth"),key!DZ43,IF(AND($L$5="Seventh"),key!DZ143,IF(AND($L$5="eighth"),key!DZ243,"")))</f>
        <v/>
      </c>
      <c r="AU144" s="225">
        <v>63</v>
      </c>
      <c r="AV144" s="226" t="str">
        <f>IF(AND($L$5="sixth"),key!C71,IF(AND($L$5="Seventh"),key!C171,IF(AND($L$5="eighth"),key!C271,"")))</f>
        <v>t'kksnk</v>
      </c>
      <c r="AW144" s="226" t="str">
        <f>IF(AND($L$5="sixth"),key!D71,IF(AND($L$5="Seventh"),key!D171,IF(AND($L$5="eighth"),key!D271,"")))</f>
        <v>y{e.kjke</v>
      </c>
      <c r="AX144" s="223" t="str">
        <f>IF(AND($L$5="sixth"),key!DB71,IF(AND($L$5="Seventh"),key!DB171,IF(AND($L$5="eighth"),key!DB271,"")))</f>
        <v/>
      </c>
      <c r="AY144" s="223" t="str">
        <f>IF(AND($L$5="sixth"),key!DC71,IF(AND($L$5="Seventh"),key!DC171,IF(AND($L$5="eighth"),key!DC271,"")))</f>
        <v/>
      </c>
      <c r="AZ144" s="223" t="str">
        <f>IF(AND($L$5="sixth"),key!DD71,IF(AND($L$5="Seventh"),key!DD171,IF(AND($L$5="eighth"),key!DD271,"")))</f>
        <v/>
      </c>
      <c r="BA144" s="223" t="str">
        <f>IF(AND($L$5="sixth"),key!DF71,IF(AND($L$5="Seventh"),key!DF171,IF(AND($L$5="eighth"),key!DF271,"")))</f>
        <v/>
      </c>
      <c r="BB144" s="223" t="str">
        <f>IF(AND($L$5="sixth"),key!DG71,IF(AND($L$5="Seventh"),key!DG171,IF(AND($L$5="eighth"),key!DG271,"")))</f>
        <v/>
      </c>
      <c r="BC144" s="223" t="str">
        <f>IF(AND($L$5="sixth"),key!DH71,IF(AND($L$5="Seventh"),key!DH171,IF(AND($L$5="eighth"),key!DH271,"")))</f>
        <v/>
      </c>
      <c r="BD144" s="223" t="str">
        <f>IF(AND($L$5="sixth"),key!DJ71,IF(AND($L$5="Seventh"),key!DJ171,IF(AND($L$5="eighth"),key!DJ271,"")))</f>
        <v/>
      </c>
      <c r="BE144" s="223" t="str">
        <f>IF(AND($L$5="sixth"),key!DK71,IF(AND($L$5="Seventh"),key!DK171,IF(AND($L$5="eighth"),key!DK271,"")))</f>
        <v/>
      </c>
      <c r="BF144" s="223" t="str">
        <f>IF(AND($L$5="sixth"),key!DL71,IF(AND($L$5="Seventh"),key!DL171,IF(AND($L$5="eighth"),key!DL271,"")))</f>
        <v/>
      </c>
      <c r="BG144" s="223" t="str">
        <f>IF(AND($L$5="sixth"),key!DN71,IF(AND($L$5="Seventh"),key!DN171,IF(AND($L$5="eighth"),key!DN271,"")))</f>
        <v/>
      </c>
      <c r="BH144" s="223" t="str">
        <f>IF(AND($L$5="sixth"),key!DO71,IF(AND($L$5="Seventh"),key!DO171,IF(AND($L$5="eighth"),key!DO271,"")))</f>
        <v/>
      </c>
      <c r="BI144" s="223" t="str">
        <f>IF(AND($L$5="sixth"),key!DP71,IF(AND($L$5="Seventh"),key!DP171,IF(AND($L$5="eighth"),key!DP271,"")))</f>
        <v/>
      </c>
      <c r="BJ144" s="223" t="str">
        <f>IF(AND($L$5="sixth"),key!DR71,IF(AND($L$5="Seventh"),key!DR171,IF(AND($L$5="eighth"),key!DR271,"")))</f>
        <v/>
      </c>
      <c r="BK144" s="223" t="str">
        <f>IF(AND($L$5="sixth"),key!DS71,IF(AND($L$5="Seventh"),key!DS171,IF(AND($L$5="eighth"),key!DS271,"")))</f>
        <v/>
      </c>
      <c r="BL144" s="223" t="str">
        <f>IF(AND($L$5="sixth"),key!DT71,IF(AND($L$5="Seventh"),key!DT171,IF(AND($L$5="eighth"),key!DT271,"")))</f>
        <v/>
      </c>
      <c r="BM144" s="223" t="str">
        <f>IF(AND($L$5="sixth"),key!DV71,IF(AND($L$5="Seventh"),key!DV171,IF(AND($L$5="eighth"),key!DV271,"")))</f>
        <v/>
      </c>
      <c r="BN144" s="223">
        <f>IF(AND($L$5="sixth"),key!DW71,IF(AND($L$5="Seventh"),key!DW171,IF(AND($L$5="eighth"),key!DW271,"")))</f>
        <v>0</v>
      </c>
      <c r="BO144" s="223">
        <f>IF(AND($L$5="sixth"),key!DX71,IF(AND($L$5="Seventh"),key!DX171,IF(AND($L$5="eighth"),key!DX271,"")))</f>
        <v>0</v>
      </c>
      <c r="BP144" s="223">
        <f>IF(AND($L$5="sixth"),key!DY71,IF(AND($L$5="Seventh"),key!DY171,IF(AND($L$5="eighth"),key!DY271,"")))</f>
        <v>0</v>
      </c>
      <c r="BQ144" s="224" t="str">
        <f>IF(AND($L$5="sixth"),key!DZ71,IF(AND($L$5="Seventh"),key!DZ171,IF(AND($L$5="eighth"),key!DZ271,"")))</f>
        <v/>
      </c>
    </row>
    <row r="145" spans="1:91" ht="15" customHeight="1">
      <c r="A145" s="221">
        <v>3</v>
      </c>
      <c r="B145" s="98" t="str">
        <f>IF(AND($L$5="sixth"),key!C11,IF(AND($L$5="Seventh"),key!C111,IF(AND($L$5="eighth"),key!C211,"")))</f>
        <v>txnh'k</v>
      </c>
      <c r="C145" s="98" t="str">
        <f>IF(AND($L$5="sixth"),key!D11,IF(AND($L$5="Seventh"),key!D111,IF(AND($L$5="eighth"),key!D211,"")))</f>
        <v>/kUukjke</v>
      </c>
      <c r="D145" s="93" t="str">
        <f>IF(AND($L$5="sixth"),key!DB11,IF(AND($L$5="Seventh"),key!DB111,IF(AND($L$5="eighth"),key!DB211,"")))</f>
        <v>C</v>
      </c>
      <c r="E145" s="93" t="str">
        <f>IF(AND($L$5="sixth"),key!DC11,IF(AND($L$5="Seventh"),key!DC111,IF(AND($L$5="eighth"),key!DC211,"")))</f>
        <v/>
      </c>
      <c r="F145" s="93" t="str">
        <f>IF(AND($L$5="sixth"),key!DD11,IF(AND($L$5="Seventh"),key!DD111,IF(AND($L$5="eighth"),key!DD211,"")))</f>
        <v/>
      </c>
      <c r="G145" s="93" t="str">
        <f>IF(AND($L$5="sixth"),key!DF11,IF(AND($L$5="Seventh"),key!DF111,IF(AND($L$5="eighth"),key!DF211,"")))</f>
        <v/>
      </c>
      <c r="H145" s="93">
        <f>IF(AND($L$5="sixth"),key!DG11,IF(AND($L$5="Seventh"),key!DG111,IF(AND($L$5="eighth"),key!DG211,"")))</f>
        <v>6</v>
      </c>
      <c r="I145" s="93" t="str">
        <f>IF(AND($L$5="sixth"),key!DH11,IF(AND($L$5="Seventh"),key!DH111,IF(AND($L$5="eighth"),key!DH211,"")))</f>
        <v/>
      </c>
      <c r="J145" s="93" t="str">
        <f>IF(AND($L$5="sixth"),key!DJ11,IF(AND($L$5="Seventh"),key!DJ111,IF(AND($L$5="eighth"),key!DJ211,"")))</f>
        <v>C</v>
      </c>
      <c r="K145" s="93">
        <f>IF(AND($L$5="sixth"),key!DK11,IF(AND($L$5="Seventh"),key!DK111,IF(AND($L$5="eighth"),key!DK211,"")))</f>
        <v>16</v>
      </c>
      <c r="L145" s="93" t="str">
        <f>IF(AND($L$5="sixth"),key!DL11,IF(AND($L$5="Seventh"),key!DL111,IF(AND($L$5="eighth"),key!DL211,"")))</f>
        <v/>
      </c>
      <c r="M145" s="93" t="str">
        <f>IF(AND($L$5="sixth"),key!DN11,IF(AND($L$5="Seventh"),key!DN111,IF(AND($L$5="eighth"),key!DN211,"")))</f>
        <v>D</v>
      </c>
      <c r="N145" s="93">
        <f>IF(AND($L$5="sixth"),key!DO11,IF(AND($L$5="Seventh"),key!DO111,IF(AND($L$5="eighth"),key!DO211,"")))</f>
        <v>7</v>
      </c>
      <c r="O145" s="93" t="str">
        <f>IF(AND($L$5="sixth"),key!DP11,IF(AND($L$5="Seventh"),key!DP111,IF(AND($L$5="eighth"),key!DP211,"")))</f>
        <v/>
      </c>
      <c r="P145" s="93" t="str">
        <f>IF(AND($L$5="sixth"),key!DR11,IF(AND($L$5="Seventh"),key!DR111,IF(AND($L$5="eighth"),key!DR211,"")))</f>
        <v>B</v>
      </c>
      <c r="Q145" s="93">
        <f>IF(AND($L$5="sixth"),key!DS11,IF(AND($L$5="Seventh"),key!DS111,IF(AND($L$5="eighth"),key!DS211,"")))</f>
        <v>49</v>
      </c>
      <c r="R145" s="93" t="str">
        <f>IF(AND($L$5="sixth"),key!DT11,IF(AND($L$5="Seventh"),key!DT111,IF(AND($L$5="eighth"),key!DT211,"")))</f>
        <v/>
      </c>
      <c r="S145" s="93" t="str">
        <f>IF(AND($L$5="sixth"),key!DV11,IF(AND($L$5="Seventh"),key!DV111,IF(AND($L$5="eighth"),key!DV211,"")))</f>
        <v>C</v>
      </c>
      <c r="T145" s="93">
        <f>IF(AND($L$5="sixth"),key!DW11,IF(AND($L$5="Seventh"),key!DW111,IF(AND($L$5="eighth"),key!DW211,"")))</f>
        <v>78</v>
      </c>
      <c r="U145" s="93">
        <f>IF(AND($L$5="sixth"),key!DX11,IF(AND($L$5="Seventh"),key!DX111,IF(AND($L$5="eighth"),key!DX211,"")))</f>
        <v>0</v>
      </c>
      <c r="V145" s="93">
        <f>IF(AND($L$5="sixth"),key!DY11,IF(AND($L$5="Seventh"),key!DY111,IF(AND($L$5="eighth"),key!DY211,"")))</f>
        <v>78</v>
      </c>
      <c r="W145" s="231" t="str">
        <f>IF(AND($L$5="sixth"),key!DZ11,IF(AND($L$5="Seventh"),key!DZ111,IF(AND($L$5="eighth"),key!DZ211,"")))</f>
        <v>D</v>
      </c>
      <c r="X145" s="221">
        <v>36</v>
      </c>
      <c r="Y145" s="222" t="str">
        <f>IF(AND($L$5="sixth"),key!C44,IF(AND($L$5="Seventh"),key!C144,IF(AND($L$5="eighth"),key!C244,"")))</f>
        <v/>
      </c>
      <c r="Z145" s="222" t="str">
        <f>IF(AND($L$5="sixth"),key!D44,IF(AND($L$5="Seventh"),key!D144,IF(AND($L$5="eighth"),key!D244,"")))</f>
        <v/>
      </c>
      <c r="AA145" s="223" t="str">
        <f>IF(AND($L$5="sixth"),key!DB44,IF(AND($L$5="Seventh"),key!DB144,IF(AND($L$5="eighth"),key!DB244,"")))</f>
        <v/>
      </c>
      <c r="AB145" s="223" t="str">
        <f>IF(AND($L$5="sixth"),key!DC44,IF(AND($L$5="Seventh"),key!DC144,IF(AND($L$5="eighth"),key!DC244,"")))</f>
        <v/>
      </c>
      <c r="AC145" s="223" t="str">
        <f>IF(AND($L$5="sixth"),key!DD44,IF(AND($L$5="Seventh"),key!DD144,IF(AND($L$5="eighth"),key!DD244,"")))</f>
        <v/>
      </c>
      <c r="AD145" s="223" t="str">
        <f>IF(AND($L$5="sixth"),key!DF44,IF(AND($L$5="Seventh"),key!DF144,IF(AND($L$5="eighth"),key!DF244,"")))</f>
        <v/>
      </c>
      <c r="AE145" s="223" t="str">
        <f>IF(AND($L$5="sixth"),key!DG44,IF(AND($L$5="Seventh"),key!DG144,IF(AND($L$5="eighth"),key!DG244,"")))</f>
        <v/>
      </c>
      <c r="AF145" s="223" t="str">
        <f>IF(AND($L$5="sixth"),key!DH44,IF(AND($L$5="Seventh"),key!DH144,IF(AND($L$5="eighth"),key!DH244,"")))</f>
        <v/>
      </c>
      <c r="AG145" s="223" t="str">
        <f>IF(AND($L$5="sixth"),key!DJ44,IF(AND($L$5="Seventh"),key!DJ144,IF(AND($L$5="eighth"),key!DJ244,"")))</f>
        <v/>
      </c>
      <c r="AH145" s="223" t="str">
        <f>IF(AND($L$5="sixth"),key!DK44,IF(AND($L$5="Seventh"),key!DK144,IF(AND($L$5="eighth"),key!DK244,"")))</f>
        <v/>
      </c>
      <c r="AI145" s="223" t="str">
        <f>IF(AND($L$5="sixth"),key!DL44,IF(AND($L$5="Seventh"),key!DL144,IF(AND($L$5="eighth"),key!DL244,"")))</f>
        <v/>
      </c>
      <c r="AJ145" s="223" t="str">
        <f>IF(AND($L$5="sixth"),key!DN44,IF(AND($L$5="Seventh"),key!DN144,IF(AND($L$5="eighth"),key!DN244,"")))</f>
        <v/>
      </c>
      <c r="AK145" s="223" t="str">
        <f>IF(AND($L$5="sixth"),key!DO44,IF(AND($L$5="Seventh"),key!DO144,IF(AND($L$5="eighth"),key!DO244,"")))</f>
        <v/>
      </c>
      <c r="AL145" s="223" t="str">
        <f>IF(AND($L$5="sixth"),key!DP44,IF(AND($L$5="Seventh"),key!DP144,IF(AND($L$5="eighth"),key!DP244,"")))</f>
        <v/>
      </c>
      <c r="AM145" s="223" t="str">
        <f>IF(AND($L$5="sixth"),key!DR44,IF(AND($L$5="Seventh"),key!DR144,IF(AND($L$5="eighth"),key!DR244,"")))</f>
        <v/>
      </c>
      <c r="AN145" s="223" t="str">
        <f>IF(AND($L$5="sixth"),key!DS44,IF(AND($L$5="Seventh"),key!DS144,IF(AND($L$5="eighth"),key!DS244,"")))</f>
        <v/>
      </c>
      <c r="AO145" s="223" t="str">
        <f>IF(AND($L$5="sixth"),key!DT44,IF(AND($L$5="Seventh"),key!DT144,IF(AND($L$5="eighth"),key!DT244,"")))</f>
        <v/>
      </c>
      <c r="AP145" s="223" t="str">
        <f>IF(AND($L$5="sixth"),key!DV44,IF(AND($L$5="Seventh"),key!DV144,IF(AND($L$5="eighth"),key!DV244,"")))</f>
        <v/>
      </c>
      <c r="AQ145" s="223" t="str">
        <f>IF(AND($L$5="sixth"),key!DW44,IF(AND($L$5="Seventh"),key!DW144,IF(AND($L$5="eighth"),key!DW244,"")))</f>
        <v/>
      </c>
      <c r="AR145" s="223" t="str">
        <f>IF(AND($L$5="sixth"),key!DX44,IF(AND($L$5="Seventh"),key!DX144,IF(AND($L$5="eighth"),key!DX244,"")))</f>
        <v/>
      </c>
      <c r="AS145" s="223" t="str">
        <f>IF(AND($L$5="sixth"),key!DY44,IF(AND($L$5="Seventh"),key!DY144,IF(AND($L$5="eighth"),key!DY244,"")))</f>
        <v/>
      </c>
      <c r="AT145" s="224" t="str">
        <f>IF(AND($L$5="sixth"),key!DZ44,IF(AND($L$5="Seventh"),key!DZ144,IF(AND($L$5="eighth"),key!DZ244,"")))</f>
        <v/>
      </c>
      <c r="AU145" s="225">
        <v>64</v>
      </c>
      <c r="AV145" s="226" t="str">
        <f>IF(AND($L$5="sixth"),key!C72,IF(AND($L$5="Seventh"),key!C172,IF(AND($L$5="eighth"),key!C272,"")))</f>
        <v/>
      </c>
      <c r="AW145" s="226" t="str">
        <f>IF(AND($L$5="sixth"),key!D72,IF(AND($L$5="Seventh"),key!D172,IF(AND($L$5="eighth"),key!D272,"")))</f>
        <v/>
      </c>
      <c r="AX145" s="223" t="str">
        <f>IF(AND($L$5="sixth"),key!DB72,IF(AND($L$5="Seventh"),key!DB172,IF(AND($L$5="eighth"),key!DB272,"")))</f>
        <v/>
      </c>
      <c r="AY145" s="223" t="str">
        <f>IF(AND($L$5="sixth"),key!DC72,IF(AND($L$5="Seventh"),key!DC172,IF(AND($L$5="eighth"),key!DC272,"")))</f>
        <v/>
      </c>
      <c r="AZ145" s="223" t="str">
        <f>IF(AND($L$5="sixth"),key!DD72,IF(AND($L$5="Seventh"),key!DD172,IF(AND($L$5="eighth"),key!DD272,"")))</f>
        <v/>
      </c>
      <c r="BA145" s="223" t="str">
        <f>IF(AND($L$5="sixth"),key!DF72,IF(AND($L$5="Seventh"),key!DF172,IF(AND($L$5="eighth"),key!DF272,"")))</f>
        <v/>
      </c>
      <c r="BB145" s="223" t="str">
        <f>IF(AND($L$5="sixth"),key!DG72,IF(AND($L$5="Seventh"),key!DG172,IF(AND($L$5="eighth"),key!DG272,"")))</f>
        <v/>
      </c>
      <c r="BC145" s="223" t="str">
        <f>IF(AND($L$5="sixth"),key!DH72,IF(AND($L$5="Seventh"),key!DH172,IF(AND($L$5="eighth"),key!DH272,"")))</f>
        <v/>
      </c>
      <c r="BD145" s="223" t="str">
        <f>IF(AND($L$5="sixth"),key!DJ72,IF(AND($L$5="Seventh"),key!DJ172,IF(AND($L$5="eighth"),key!DJ272,"")))</f>
        <v/>
      </c>
      <c r="BE145" s="223" t="str">
        <f>IF(AND($L$5="sixth"),key!DK72,IF(AND($L$5="Seventh"),key!DK172,IF(AND($L$5="eighth"),key!DK272,"")))</f>
        <v/>
      </c>
      <c r="BF145" s="223" t="str">
        <f>IF(AND($L$5="sixth"),key!DL72,IF(AND($L$5="Seventh"),key!DL172,IF(AND($L$5="eighth"),key!DL272,"")))</f>
        <v/>
      </c>
      <c r="BG145" s="223" t="str">
        <f>IF(AND($L$5="sixth"),key!DN72,IF(AND($L$5="Seventh"),key!DN172,IF(AND($L$5="eighth"),key!DN272,"")))</f>
        <v/>
      </c>
      <c r="BH145" s="223" t="str">
        <f>IF(AND($L$5="sixth"),key!DO72,IF(AND($L$5="Seventh"),key!DO172,IF(AND($L$5="eighth"),key!DO272,"")))</f>
        <v/>
      </c>
      <c r="BI145" s="223" t="str">
        <f>IF(AND($L$5="sixth"),key!DP72,IF(AND($L$5="Seventh"),key!DP172,IF(AND($L$5="eighth"),key!DP272,"")))</f>
        <v/>
      </c>
      <c r="BJ145" s="223" t="str">
        <f>IF(AND($L$5="sixth"),key!DR72,IF(AND($L$5="Seventh"),key!DR172,IF(AND($L$5="eighth"),key!DR272,"")))</f>
        <v/>
      </c>
      <c r="BK145" s="223" t="str">
        <f>IF(AND($L$5="sixth"),key!DS72,IF(AND($L$5="Seventh"),key!DS172,IF(AND($L$5="eighth"),key!DS272,"")))</f>
        <v/>
      </c>
      <c r="BL145" s="223" t="str">
        <f>IF(AND($L$5="sixth"),key!DT72,IF(AND($L$5="Seventh"),key!DT172,IF(AND($L$5="eighth"),key!DT272,"")))</f>
        <v/>
      </c>
      <c r="BM145" s="223" t="str">
        <f>IF(AND($L$5="sixth"),key!DV72,IF(AND($L$5="Seventh"),key!DV172,IF(AND($L$5="eighth"),key!DV272,"")))</f>
        <v/>
      </c>
      <c r="BN145" s="223" t="str">
        <f>IF(AND($L$5="sixth"),key!DW72,IF(AND($L$5="Seventh"),key!DW172,IF(AND($L$5="eighth"),key!DW272,"")))</f>
        <v/>
      </c>
      <c r="BO145" s="223" t="str">
        <f>IF(AND($L$5="sixth"),key!DX72,IF(AND($L$5="Seventh"),key!DX172,IF(AND($L$5="eighth"),key!DX272,"")))</f>
        <v/>
      </c>
      <c r="BP145" s="223" t="str">
        <f>IF(AND($L$5="sixth"),key!DY72,IF(AND($L$5="Seventh"),key!DY172,IF(AND($L$5="eighth"),key!DY272,"")))</f>
        <v/>
      </c>
      <c r="BQ145" s="224" t="str">
        <f>IF(AND($L$5="sixth"),key!DZ72,IF(AND($L$5="Seventh"),key!DZ172,IF(AND($L$5="eighth"),key!DZ272,"")))</f>
        <v/>
      </c>
    </row>
    <row r="146" spans="1:91" ht="15" customHeight="1">
      <c r="A146" s="221">
        <v>4</v>
      </c>
      <c r="B146" s="98" t="str">
        <f>IF(AND($L$5="sixth"),key!C12,IF(AND($L$5="Seventh"),key!C112,IF(AND($L$5="eighth"),key!C212,"")))</f>
        <v>t'kksnk</v>
      </c>
      <c r="C146" s="98" t="str">
        <f>IF(AND($L$5="sixth"),key!D12,IF(AND($L$5="Seventh"),key!D112,IF(AND($L$5="eighth"),key!D212,"")))</f>
        <v>y{e.kjke</v>
      </c>
      <c r="D146" s="93" t="str">
        <f>IF(AND($L$5="sixth"),key!DB12,IF(AND($L$5="Seventh"),key!DB112,IF(AND($L$5="eighth"),key!DB212,"")))</f>
        <v>C</v>
      </c>
      <c r="E146" s="93" t="str">
        <f>IF(AND($L$5="sixth"),key!DC12,IF(AND($L$5="Seventh"),key!DC112,IF(AND($L$5="eighth"),key!DC212,"")))</f>
        <v/>
      </c>
      <c r="F146" s="93" t="str">
        <f>IF(AND($L$5="sixth"),key!DD12,IF(AND($L$5="Seventh"),key!DD112,IF(AND($L$5="eighth"),key!DD212,"")))</f>
        <v/>
      </c>
      <c r="G146" s="93" t="str">
        <f>IF(AND($L$5="sixth"),key!DF12,IF(AND($L$5="Seventh"),key!DF112,IF(AND($L$5="eighth"),key!DF212,"")))</f>
        <v/>
      </c>
      <c r="H146" s="93">
        <f>IF(AND($L$5="sixth"),key!DG12,IF(AND($L$5="Seventh"),key!DG112,IF(AND($L$5="eighth"),key!DG212,"")))</f>
        <v>6</v>
      </c>
      <c r="I146" s="93" t="str">
        <f>IF(AND($L$5="sixth"),key!DH12,IF(AND($L$5="Seventh"),key!DH112,IF(AND($L$5="eighth"),key!DH212,"")))</f>
        <v/>
      </c>
      <c r="J146" s="93" t="str">
        <f>IF(AND($L$5="sixth"),key!DJ12,IF(AND($L$5="Seventh"),key!DJ112,IF(AND($L$5="eighth"),key!DJ212,"")))</f>
        <v>C</v>
      </c>
      <c r="K146" s="93">
        <f>IF(AND($L$5="sixth"),key!DK12,IF(AND($L$5="Seventh"),key!DK112,IF(AND($L$5="eighth"),key!DK212,"")))</f>
        <v>27</v>
      </c>
      <c r="L146" s="93" t="str">
        <f>IF(AND($L$5="sixth"),key!DL12,IF(AND($L$5="Seventh"),key!DL112,IF(AND($L$5="eighth"),key!DL212,"")))</f>
        <v/>
      </c>
      <c r="M146" s="93" t="str">
        <f>IF(AND($L$5="sixth"),key!DN12,IF(AND($L$5="Seventh"),key!DN112,IF(AND($L$5="eighth"),key!DN212,"")))</f>
        <v>D</v>
      </c>
      <c r="N146" s="93">
        <f>IF(AND($L$5="sixth"),key!DO12,IF(AND($L$5="Seventh"),key!DO112,IF(AND($L$5="eighth"),key!DO212,"")))</f>
        <v>6</v>
      </c>
      <c r="O146" s="93" t="str">
        <f>IF(AND($L$5="sixth"),key!DP12,IF(AND($L$5="Seventh"),key!DP112,IF(AND($L$5="eighth"),key!DP212,"")))</f>
        <v/>
      </c>
      <c r="P146" s="93" t="str">
        <f>IF(AND($L$5="sixth"),key!DR12,IF(AND($L$5="Seventh"),key!DR112,IF(AND($L$5="eighth"),key!DR212,"")))</f>
        <v>C</v>
      </c>
      <c r="Q146" s="93">
        <f>IF(AND($L$5="sixth"),key!DS12,IF(AND($L$5="Seventh"),key!DS112,IF(AND($L$5="eighth"),key!DS212,"")))</f>
        <v>48</v>
      </c>
      <c r="R146" s="93" t="str">
        <f>IF(AND($L$5="sixth"),key!DT12,IF(AND($L$5="Seventh"),key!DT112,IF(AND($L$5="eighth"),key!DT212,"")))</f>
        <v/>
      </c>
      <c r="S146" s="93" t="str">
        <f>IF(AND($L$5="sixth"),key!DV12,IF(AND($L$5="Seventh"),key!DV112,IF(AND($L$5="eighth"),key!DV212,"")))</f>
        <v>C</v>
      </c>
      <c r="T146" s="93">
        <f>IF(AND($L$5="sixth"),key!DW12,IF(AND($L$5="Seventh"),key!DW112,IF(AND($L$5="eighth"),key!DW212,"")))</f>
        <v>87</v>
      </c>
      <c r="U146" s="93">
        <f>IF(AND($L$5="sixth"),key!DX12,IF(AND($L$5="Seventh"),key!DX112,IF(AND($L$5="eighth"),key!DX212,"")))</f>
        <v>0</v>
      </c>
      <c r="V146" s="93">
        <f>IF(AND($L$5="sixth"),key!DY12,IF(AND($L$5="Seventh"),key!DY112,IF(AND($L$5="eighth"),key!DY212,"")))</f>
        <v>87</v>
      </c>
      <c r="W146" s="231" t="str">
        <f>IF(AND($L$5="sixth"),key!DZ12,IF(AND($L$5="Seventh"),key!DZ112,IF(AND($L$5="eighth"),key!DZ212,"")))</f>
        <v>C</v>
      </c>
      <c r="X146" s="221">
        <v>37</v>
      </c>
      <c r="Y146" s="222" t="str">
        <f>IF(AND($L$5="sixth"),key!C45,IF(AND($L$5="Seventh"),key!C145,IF(AND($L$5="eighth"),key!C245,"")))</f>
        <v/>
      </c>
      <c r="Z146" s="222" t="str">
        <f>IF(AND($L$5="sixth"),key!D45,IF(AND($L$5="Seventh"),key!D145,IF(AND($L$5="eighth"),key!D245,"")))</f>
        <v/>
      </c>
      <c r="AA146" s="223" t="str">
        <f>IF(AND($L$5="sixth"),key!DB45,IF(AND($L$5="Seventh"),key!DB145,IF(AND($L$5="eighth"),key!DB245,"")))</f>
        <v/>
      </c>
      <c r="AB146" s="223" t="str">
        <f>IF(AND($L$5="sixth"),key!DC45,IF(AND($L$5="Seventh"),key!DC145,IF(AND($L$5="eighth"),key!DC245,"")))</f>
        <v/>
      </c>
      <c r="AC146" s="223" t="str">
        <f>IF(AND($L$5="sixth"),key!DD45,IF(AND($L$5="Seventh"),key!DD145,IF(AND($L$5="eighth"),key!DD245,"")))</f>
        <v/>
      </c>
      <c r="AD146" s="223" t="str">
        <f>IF(AND($L$5="sixth"),key!DF45,IF(AND($L$5="Seventh"),key!DF145,IF(AND($L$5="eighth"),key!DF245,"")))</f>
        <v/>
      </c>
      <c r="AE146" s="223" t="str">
        <f>IF(AND($L$5="sixth"),key!DG45,IF(AND($L$5="Seventh"),key!DG145,IF(AND($L$5="eighth"),key!DG245,"")))</f>
        <v/>
      </c>
      <c r="AF146" s="223" t="str">
        <f>IF(AND($L$5="sixth"),key!DH45,IF(AND($L$5="Seventh"),key!DH145,IF(AND($L$5="eighth"),key!DH245,"")))</f>
        <v/>
      </c>
      <c r="AG146" s="223" t="str">
        <f>IF(AND($L$5="sixth"),key!DJ45,IF(AND($L$5="Seventh"),key!DJ145,IF(AND($L$5="eighth"),key!DJ245,"")))</f>
        <v/>
      </c>
      <c r="AH146" s="223" t="str">
        <f>IF(AND($L$5="sixth"),key!DK45,IF(AND($L$5="Seventh"),key!DK145,IF(AND($L$5="eighth"),key!DK245,"")))</f>
        <v/>
      </c>
      <c r="AI146" s="223" t="str">
        <f>IF(AND($L$5="sixth"),key!DL45,IF(AND($L$5="Seventh"),key!DL145,IF(AND($L$5="eighth"),key!DL245,"")))</f>
        <v/>
      </c>
      <c r="AJ146" s="223" t="str">
        <f>IF(AND($L$5="sixth"),key!DN45,IF(AND($L$5="Seventh"),key!DN145,IF(AND($L$5="eighth"),key!DN245,"")))</f>
        <v/>
      </c>
      <c r="AK146" s="223" t="str">
        <f>IF(AND($L$5="sixth"),key!DO45,IF(AND($L$5="Seventh"),key!DO145,IF(AND($L$5="eighth"),key!DO245,"")))</f>
        <v/>
      </c>
      <c r="AL146" s="223" t="str">
        <f>IF(AND($L$5="sixth"),key!DP45,IF(AND($L$5="Seventh"),key!DP145,IF(AND($L$5="eighth"),key!DP245,"")))</f>
        <v/>
      </c>
      <c r="AM146" s="223" t="str">
        <f>IF(AND($L$5="sixth"),key!DR45,IF(AND($L$5="Seventh"),key!DR145,IF(AND($L$5="eighth"),key!DR245,"")))</f>
        <v/>
      </c>
      <c r="AN146" s="223" t="str">
        <f>IF(AND($L$5="sixth"),key!DS45,IF(AND($L$5="Seventh"),key!DS145,IF(AND($L$5="eighth"),key!DS245,"")))</f>
        <v/>
      </c>
      <c r="AO146" s="223" t="str">
        <f>IF(AND($L$5="sixth"),key!DT45,IF(AND($L$5="Seventh"),key!DT145,IF(AND($L$5="eighth"),key!DT245,"")))</f>
        <v/>
      </c>
      <c r="AP146" s="223" t="str">
        <f>IF(AND($L$5="sixth"),key!DV45,IF(AND($L$5="Seventh"),key!DV145,IF(AND($L$5="eighth"),key!DV245,"")))</f>
        <v/>
      </c>
      <c r="AQ146" s="223" t="str">
        <f>IF(AND($L$5="sixth"),key!DW45,IF(AND($L$5="Seventh"),key!DW145,IF(AND($L$5="eighth"),key!DW245,"")))</f>
        <v/>
      </c>
      <c r="AR146" s="223" t="str">
        <f>IF(AND($L$5="sixth"),key!DX45,IF(AND($L$5="Seventh"),key!DX145,IF(AND($L$5="eighth"),key!DX245,"")))</f>
        <v/>
      </c>
      <c r="AS146" s="223" t="str">
        <f>IF(AND($L$5="sixth"),key!DY45,IF(AND($L$5="Seventh"),key!DY145,IF(AND($L$5="eighth"),key!DY245,"")))</f>
        <v/>
      </c>
      <c r="AT146" s="224" t="str">
        <f>IF(AND($L$5="sixth"),key!DZ45,IF(AND($L$5="Seventh"),key!DZ145,IF(AND($L$5="eighth"),key!DZ245,"")))</f>
        <v/>
      </c>
      <c r="AU146" s="225">
        <v>65</v>
      </c>
      <c r="AV146" s="226" t="str">
        <f>IF(AND($L$5="sixth"),key!C73,IF(AND($L$5="Seventh"),key!C173,IF(AND($L$5="eighth"),key!C273,"")))</f>
        <v/>
      </c>
      <c r="AW146" s="226" t="str">
        <f>IF(AND($L$5="sixth"),key!D73,IF(AND($L$5="Seventh"),key!D173,IF(AND($L$5="eighth"),key!D273,"")))</f>
        <v/>
      </c>
      <c r="AX146" s="223" t="str">
        <f>IF(AND($L$5="sixth"),key!DB73,IF(AND($L$5="Seventh"),key!DB173,IF(AND($L$5="eighth"),key!DB273,"")))</f>
        <v/>
      </c>
      <c r="AY146" s="223" t="str">
        <f>IF(AND($L$5="sixth"),key!DC73,IF(AND($L$5="Seventh"),key!DC173,IF(AND($L$5="eighth"),key!DC273,"")))</f>
        <v/>
      </c>
      <c r="AZ146" s="223" t="str">
        <f>IF(AND($L$5="sixth"),key!DD73,IF(AND($L$5="Seventh"),key!DD173,IF(AND($L$5="eighth"),key!DD273,"")))</f>
        <v/>
      </c>
      <c r="BA146" s="223" t="str">
        <f>IF(AND($L$5="sixth"),key!DF73,IF(AND($L$5="Seventh"),key!DF173,IF(AND($L$5="eighth"),key!DF273,"")))</f>
        <v/>
      </c>
      <c r="BB146" s="223" t="str">
        <f>IF(AND($L$5="sixth"),key!DG73,IF(AND($L$5="Seventh"),key!DG173,IF(AND($L$5="eighth"),key!DG273,"")))</f>
        <v/>
      </c>
      <c r="BC146" s="223" t="str">
        <f>IF(AND($L$5="sixth"),key!DH73,IF(AND($L$5="Seventh"),key!DH173,IF(AND($L$5="eighth"),key!DH273,"")))</f>
        <v/>
      </c>
      <c r="BD146" s="223" t="str">
        <f>IF(AND($L$5="sixth"),key!DJ73,IF(AND($L$5="Seventh"),key!DJ173,IF(AND($L$5="eighth"),key!DJ273,"")))</f>
        <v/>
      </c>
      <c r="BE146" s="223" t="str">
        <f>IF(AND($L$5="sixth"),key!DK73,IF(AND($L$5="Seventh"),key!DK173,IF(AND($L$5="eighth"),key!DK273,"")))</f>
        <v/>
      </c>
      <c r="BF146" s="223" t="str">
        <f>IF(AND($L$5="sixth"),key!DL73,IF(AND($L$5="Seventh"),key!DL173,IF(AND($L$5="eighth"),key!DL273,"")))</f>
        <v/>
      </c>
      <c r="BG146" s="223" t="str">
        <f>IF(AND($L$5="sixth"),key!DN73,IF(AND($L$5="Seventh"),key!DN173,IF(AND($L$5="eighth"),key!DN273,"")))</f>
        <v/>
      </c>
      <c r="BH146" s="223" t="str">
        <f>IF(AND($L$5="sixth"),key!DO73,IF(AND($L$5="Seventh"),key!DO173,IF(AND($L$5="eighth"),key!DO273,"")))</f>
        <v/>
      </c>
      <c r="BI146" s="223" t="str">
        <f>IF(AND($L$5="sixth"),key!DP73,IF(AND($L$5="Seventh"),key!DP173,IF(AND($L$5="eighth"),key!DP273,"")))</f>
        <v/>
      </c>
      <c r="BJ146" s="223" t="str">
        <f>IF(AND($L$5="sixth"),key!DR73,IF(AND($L$5="Seventh"),key!DR173,IF(AND($L$5="eighth"),key!DR273,"")))</f>
        <v/>
      </c>
      <c r="BK146" s="223" t="str">
        <f>IF(AND($L$5="sixth"),key!DS73,IF(AND($L$5="Seventh"),key!DS173,IF(AND($L$5="eighth"),key!DS273,"")))</f>
        <v/>
      </c>
      <c r="BL146" s="223" t="str">
        <f>IF(AND($L$5="sixth"),key!DT73,IF(AND($L$5="Seventh"),key!DT173,IF(AND($L$5="eighth"),key!DT273,"")))</f>
        <v/>
      </c>
      <c r="BM146" s="223" t="str">
        <f>IF(AND($L$5="sixth"),key!DV73,IF(AND($L$5="Seventh"),key!DV173,IF(AND($L$5="eighth"),key!DV273,"")))</f>
        <v/>
      </c>
      <c r="BN146" s="223" t="str">
        <f>IF(AND($L$5="sixth"),key!DW73,IF(AND($L$5="Seventh"),key!DW173,IF(AND($L$5="eighth"),key!DW273,"")))</f>
        <v/>
      </c>
      <c r="BO146" s="223" t="str">
        <f>IF(AND($L$5="sixth"),key!DX73,IF(AND($L$5="Seventh"),key!DX173,IF(AND($L$5="eighth"),key!DX273,"")))</f>
        <v/>
      </c>
      <c r="BP146" s="223" t="str">
        <f>IF(AND($L$5="sixth"),key!DY73,IF(AND($L$5="Seventh"),key!DY173,IF(AND($L$5="eighth"),key!DY273,"")))</f>
        <v/>
      </c>
      <c r="BQ146" s="224" t="str">
        <f>IF(AND($L$5="sixth"),key!DZ73,IF(AND($L$5="Seventh"),key!DZ173,IF(AND($L$5="eighth"),key!DZ273,"")))</f>
        <v/>
      </c>
    </row>
    <row r="147" spans="1:91" ht="15" customHeight="1">
      <c r="A147" s="221">
        <v>5</v>
      </c>
      <c r="B147" s="98" t="str">
        <f>IF(AND($L$5="sixth"),key!C13,IF(AND($L$5="Seventh"),key!C113,IF(AND($L$5="eighth"),key!C213,"")))</f>
        <v>efgiky</v>
      </c>
      <c r="C147" s="98" t="str">
        <f>IF(AND($L$5="sixth"),key!D13,IF(AND($L$5="Seventh"),key!D113,IF(AND($L$5="eighth"),key!D213,"")))</f>
        <v>txnh'k</v>
      </c>
      <c r="D147" s="93" t="str">
        <f>IF(AND($L$5="sixth"),key!DB13,IF(AND($L$5="Seventh"),key!DB113,IF(AND($L$5="eighth"),key!DB213,"")))</f>
        <v>C</v>
      </c>
      <c r="E147" s="93">
        <f>IF(AND($L$5="sixth"),key!DC13,IF(AND($L$5="Seventh"),key!DC113,IF(AND($L$5="eighth"),key!DC213,"")))</f>
        <v>5</v>
      </c>
      <c r="F147" s="93" t="str">
        <f>IF(AND($L$5="sixth"),key!DD13,IF(AND($L$5="Seventh"),key!DD113,IF(AND($L$5="eighth"),key!DD213,"")))</f>
        <v/>
      </c>
      <c r="G147" s="93" t="str">
        <f>IF(AND($L$5="sixth"),key!DF13,IF(AND($L$5="Seventh"),key!DF113,IF(AND($L$5="eighth"),key!DF213,"")))</f>
        <v>C</v>
      </c>
      <c r="H147" s="93">
        <f>IF(AND($L$5="sixth"),key!DG13,IF(AND($L$5="Seventh"),key!DG113,IF(AND($L$5="eighth"),key!DG213,"")))</f>
        <v>6</v>
      </c>
      <c r="I147" s="93" t="str">
        <f>IF(AND($L$5="sixth"),key!DH13,IF(AND($L$5="Seventh"),key!DH113,IF(AND($L$5="eighth"),key!DH213,"")))</f>
        <v/>
      </c>
      <c r="J147" s="93" t="str">
        <f>IF(AND($L$5="sixth"),key!DJ13,IF(AND($L$5="Seventh"),key!DJ113,IF(AND($L$5="eighth"),key!DJ213,"")))</f>
        <v>C</v>
      </c>
      <c r="K147" s="93">
        <f>IF(AND($L$5="sixth"),key!DK13,IF(AND($L$5="Seventh"),key!DK113,IF(AND($L$5="eighth"),key!DK213,"")))</f>
        <v>24</v>
      </c>
      <c r="L147" s="93" t="str">
        <f>IF(AND($L$5="sixth"),key!DL13,IF(AND($L$5="Seventh"),key!DL113,IF(AND($L$5="eighth"),key!DL213,"")))</f>
        <v/>
      </c>
      <c r="M147" s="93" t="str">
        <f>IF(AND($L$5="sixth"),key!DN13,IF(AND($L$5="Seventh"),key!DN113,IF(AND($L$5="eighth"),key!DN213,"")))</f>
        <v>D</v>
      </c>
      <c r="N147" s="93">
        <f>IF(AND($L$5="sixth"),key!DO13,IF(AND($L$5="Seventh"),key!DO113,IF(AND($L$5="eighth"),key!DO213,"")))</f>
        <v>5</v>
      </c>
      <c r="O147" s="93" t="str">
        <f>IF(AND($L$5="sixth"),key!DP13,IF(AND($L$5="Seventh"),key!DP113,IF(AND($L$5="eighth"),key!DP213,"")))</f>
        <v/>
      </c>
      <c r="P147" s="93" t="str">
        <f>IF(AND($L$5="sixth"),key!DR13,IF(AND($L$5="Seventh"),key!DR113,IF(AND($L$5="eighth"),key!DR213,"")))</f>
        <v>C</v>
      </c>
      <c r="Q147" s="93">
        <f>IF(AND($L$5="sixth"),key!DS13,IF(AND($L$5="Seventh"),key!DS113,IF(AND($L$5="eighth"),key!DS213,"")))</f>
        <v>36</v>
      </c>
      <c r="R147" s="93" t="str">
        <f>IF(AND($L$5="sixth"),key!DT13,IF(AND($L$5="Seventh"),key!DT113,IF(AND($L$5="eighth"),key!DT213,"")))</f>
        <v/>
      </c>
      <c r="S147" s="93" t="str">
        <f>IF(AND($L$5="sixth"),key!DV13,IF(AND($L$5="Seventh"),key!DV113,IF(AND($L$5="eighth"),key!DV213,"")))</f>
        <v>D</v>
      </c>
      <c r="T147" s="93">
        <f>IF(AND($L$5="sixth"),key!DW13,IF(AND($L$5="Seventh"),key!DW113,IF(AND($L$5="eighth"),key!DW213,"")))</f>
        <v>76</v>
      </c>
      <c r="U147" s="93">
        <f>IF(AND($L$5="sixth"),key!DX13,IF(AND($L$5="Seventh"),key!DX113,IF(AND($L$5="eighth"),key!DX213,"")))</f>
        <v>0</v>
      </c>
      <c r="V147" s="93">
        <f>IF(AND($L$5="sixth"),key!DY13,IF(AND($L$5="Seventh"),key!DY113,IF(AND($L$5="eighth"),key!DY213,"")))</f>
        <v>76</v>
      </c>
      <c r="W147" s="231" t="str">
        <f>IF(AND($L$5="sixth"),key!DZ13,IF(AND($L$5="Seventh"),key!DZ113,IF(AND($L$5="eighth"),key!DZ213,"")))</f>
        <v>D</v>
      </c>
      <c r="X147" s="221">
        <v>38</v>
      </c>
      <c r="Y147" s="222" t="str">
        <f>IF(AND($L$5="sixth"),key!C46,IF(AND($L$5="Seventh"),key!C146,IF(AND($L$5="eighth"),key!C246,"")))</f>
        <v/>
      </c>
      <c r="Z147" s="222" t="str">
        <f>IF(AND($L$5="sixth"),key!D46,IF(AND($L$5="Seventh"),key!D146,IF(AND($L$5="eighth"),key!D246,"")))</f>
        <v/>
      </c>
      <c r="AA147" s="223" t="str">
        <f>IF(AND($L$5="sixth"),key!DB46,IF(AND($L$5="Seventh"),key!DB146,IF(AND($L$5="eighth"),key!DB246,"")))</f>
        <v/>
      </c>
      <c r="AB147" s="223" t="str">
        <f>IF(AND($L$5="sixth"),key!DC46,IF(AND($L$5="Seventh"),key!DC146,IF(AND($L$5="eighth"),key!DC246,"")))</f>
        <v/>
      </c>
      <c r="AC147" s="223" t="str">
        <f>IF(AND($L$5="sixth"),key!DD46,IF(AND($L$5="Seventh"),key!DD146,IF(AND($L$5="eighth"),key!DD246,"")))</f>
        <v/>
      </c>
      <c r="AD147" s="223" t="str">
        <f>IF(AND($L$5="sixth"),key!DF46,IF(AND($L$5="Seventh"),key!DF146,IF(AND($L$5="eighth"),key!DF246,"")))</f>
        <v/>
      </c>
      <c r="AE147" s="223" t="str">
        <f>IF(AND($L$5="sixth"),key!DG46,IF(AND($L$5="Seventh"),key!DG146,IF(AND($L$5="eighth"),key!DG246,"")))</f>
        <v/>
      </c>
      <c r="AF147" s="223" t="str">
        <f>IF(AND($L$5="sixth"),key!DH46,IF(AND($L$5="Seventh"),key!DH146,IF(AND($L$5="eighth"),key!DH246,"")))</f>
        <v/>
      </c>
      <c r="AG147" s="223" t="str">
        <f>IF(AND($L$5="sixth"),key!DJ46,IF(AND($L$5="Seventh"),key!DJ146,IF(AND($L$5="eighth"),key!DJ246,"")))</f>
        <v/>
      </c>
      <c r="AH147" s="223" t="str">
        <f>IF(AND($L$5="sixth"),key!DK46,IF(AND($L$5="Seventh"),key!DK146,IF(AND($L$5="eighth"),key!DK246,"")))</f>
        <v/>
      </c>
      <c r="AI147" s="223" t="str">
        <f>IF(AND($L$5="sixth"),key!DL46,IF(AND($L$5="Seventh"),key!DL146,IF(AND($L$5="eighth"),key!DL246,"")))</f>
        <v/>
      </c>
      <c r="AJ147" s="223" t="str">
        <f>IF(AND($L$5="sixth"),key!DN46,IF(AND($L$5="Seventh"),key!DN146,IF(AND($L$5="eighth"),key!DN246,"")))</f>
        <v/>
      </c>
      <c r="AK147" s="223" t="str">
        <f>IF(AND($L$5="sixth"),key!DO46,IF(AND($L$5="Seventh"),key!DO146,IF(AND($L$5="eighth"),key!DO246,"")))</f>
        <v/>
      </c>
      <c r="AL147" s="223" t="str">
        <f>IF(AND($L$5="sixth"),key!DP46,IF(AND($L$5="Seventh"),key!DP146,IF(AND($L$5="eighth"),key!DP246,"")))</f>
        <v/>
      </c>
      <c r="AM147" s="223" t="str">
        <f>IF(AND($L$5="sixth"),key!DR46,IF(AND($L$5="Seventh"),key!DR146,IF(AND($L$5="eighth"),key!DR246,"")))</f>
        <v/>
      </c>
      <c r="AN147" s="223" t="str">
        <f>IF(AND($L$5="sixth"),key!DS46,IF(AND($L$5="Seventh"),key!DS146,IF(AND($L$5="eighth"),key!DS246,"")))</f>
        <v/>
      </c>
      <c r="AO147" s="223" t="str">
        <f>IF(AND($L$5="sixth"),key!DT46,IF(AND($L$5="Seventh"),key!DT146,IF(AND($L$5="eighth"),key!DT246,"")))</f>
        <v/>
      </c>
      <c r="AP147" s="223" t="str">
        <f>IF(AND($L$5="sixth"),key!DV46,IF(AND($L$5="Seventh"),key!DV146,IF(AND($L$5="eighth"),key!DV246,"")))</f>
        <v/>
      </c>
      <c r="AQ147" s="223" t="str">
        <f>IF(AND($L$5="sixth"),key!DW46,IF(AND($L$5="Seventh"),key!DW146,IF(AND($L$5="eighth"),key!DW246,"")))</f>
        <v/>
      </c>
      <c r="AR147" s="223" t="str">
        <f>IF(AND($L$5="sixth"),key!DX46,IF(AND($L$5="Seventh"),key!DX146,IF(AND($L$5="eighth"),key!DX246,"")))</f>
        <v/>
      </c>
      <c r="AS147" s="223" t="str">
        <f>IF(AND($L$5="sixth"),key!DY46,IF(AND($L$5="Seventh"),key!DY146,IF(AND($L$5="eighth"),key!DY246,"")))</f>
        <v/>
      </c>
      <c r="AT147" s="224" t="str">
        <f>IF(AND($L$5="sixth"),key!DZ46,IF(AND($L$5="Seventh"),key!DZ146,IF(AND($L$5="eighth"),key!DZ246,"")))</f>
        <v/>
      </c>
      <c r="AU147" s="225">
        <v>66</v>
      </c>
      <c r="AV147" s="226" t="str">
        <f>IF(AND($L$5="sixth"),key!C74,IF(AND($L$5="Seventh"),key!C174,IF(AND($L$5="eighth"),key!C274,"")))</f>
        <v/>
      </c>
      <c r="AW147" s="226" t="str">
        <f>IF(AND($L$5="sixth"),key!D74,IF(AND($L$5="Seventh"),key!D174,IF(AND($L$5="eighth"),key!D274,"")))</f>
        <v/>
      </c>
      <c r="AX147" s="223" t="str">
        <f>IF(AND($L$5="sixth"),key!DB74,IF(AND($L$5="Seventh"),key!DB174,IF(AND($L$5="eighth"),key!DB274,"")))</f>
        <v/>
      </c>
      <c r="AY147" s="223" t="str">
        <f>IF(AND($L$5="sixth"),key!DC74,IF(AND($L$5="Seventh"),key!DC174,IF(AND($L$5="eighth"),key!DC274,"")))</f>
        <v/>
      </c>
      <c r="AZ147" s="223" t="str">
        <f>IF(AND($L$5="sixth"),key!DD74,IF(AND($L$5="Seventh"),key!DD174,IF(AND($L$5="eighth"),key!DD274,"")))</f>
        <v/>
      </c>
      <c r="BA147" s="223" t="str">
        <f>IF(AND($L$5="sixth"),key!DF74,IF(AND($L$5="Seventh"),key!DF174,IF(AND($L$5="eighth"),key!DF274,"")))</f>
        <v/>
      </c>
      <c r="BB147" s="223" t="str">
        <f>IF(AND($L$5="sixth"),key!DG74,IF(AND($L$5="Seventh"),key!DG174,IF(AND($L$5="eighth"),key!DG274,"")))</f>
        <v/>
      </c>
      <c r="BC147" s="223" t="str">
        <f>IF(AND($L$5="sixth"),key!DH74,IF(AND($L$5="Seventh"),key!DH174,IF(AND($L$5="eighth"),key!DH274,"")))</f>
        <v/>
      </c>
      <c r="BD147" s="223" t="str">
        <f>IF(AND($L$5="sixth"),key!DJ74,IF(AND($L$5="Seventh"),key!DJ174,IF(AND($L$5="eighth"),key!DJ274,"")))</f>
        <v/>
      </c>
      <c r="BE147" s="223" t="str">
        <f>IF(AND($L$5="sixth"),key!DK74,IF(AND($L$5="Seventh"),key!DK174,IF(AND($L$5="eighth"),key!DK274,"")))</f>
        <v/>
      </c>
      <c r="BF147" s="223" t="str">
        <f>IF(AND($L$5="sixth"),key!DL74,IF(AND($L$5="Seventh"),key!DL174,IF(AND($L$5="eighth"),key!DL274,"")))</f>
        <v/>
      </c>
      <c r="BG147" s="223" t="str">
        <f>IF(AND($L$5="sixth"),key!DN74,IF(AND($L$5="Seventh"),key!DN174,IF(AND($L$5="eighth"),key!DN274,"")))</f>
        <v/>
      </c>
      <c r="BH147" s="223" t="str">
        <f>IF(AND($L$5="sixth"),key!DO74,IF(AND($L$5="Seventh"),key!DO174,IF(AND($L$5="eighth"),key!DO274,"")))</f>
        <v/>
      </c>
      <c r="BI147" s="223" t="str">
        <f>IF(AND($L$5="sixth"),key!DP74,IF(AND($L$5="Seventh"),key!DP174,IF(AND($L$5="eighth"),key!DP274,"")))</f>
        <v/>
      </c>
      <c r="BJ147" s="223" t="str">
        <f>IF(AND($L$5="sixth"),key!DR74,IF(AND($L$5="Seventh"),key!DR174,IF(AND($L$5="eighth"),key!DR274,"")))</f>
        <v/>
      </c>
      <c r="BK147" s="223" t="str">
        <f>IF(AND($L$5="sixth"),key!DS74,IF(AND($L$5="Seventh"),key!DS174,IF(AND($L$5="eighth"),key!DS274,"")))</f>
        <v/>
      </c>
      <c r="BL147" s="223" t="str">
        <f>IF(AND($L$5="sixth"),key!DT74,IF(AND($L$5="Seventh"),key!DT174,IF(AND($L$5="eighth"),key!DT274,"")))</f>
        <v/>
      </c>
      <c r="BM147" s="223" t="str">
        <f>IF(AND($L$5="sixth"),key!DV74,IF(AND($L$5="Seventh"),key!DV174,IF(AND($L$5="eighth"),key!DV274,"")))</f>
        <v/>
      </c>
      <c r="BN147" s="223" t="str">
        <f>IF(AND($L$5="sixth"),key!DW74,IF(AND($L$5="Seventh"),key!DW174,IF(AND($L$5="eighth"),key!DW274,"")))</f>
        <v/>
      </c>
      <c r="BO147" s="223" t="str">
        <f>IF(AND($L$5="sixth"),key!DX74,IF(AND($L$5="Seventh"),key!DX174,IF(AND($L$5="eighth"),key!DX274,"")))</f>
        <v/>
      </c>
      <c r="BP147" s="223" t="str">
        <f>IF(AND($L$5="sixth"),key!DY74,IF(AND($L$5="Seventh"),key!DY174,IF(AND($L$5="eighth"),key!DY274,"")))</f>
        <v/>
      </c>
      <c r="BQ147" s="224" t="str">
        <f>IF(AND($L$5="sixth"),key!DZ74,IF(AND($L$5="Seventh"),key!DZ174,IF(AND($L$5="eighth"),key!DZ274,"")))</f>
        <v/>
      </c>
    </row>
    <row r="148" spans="1:91" ht="15" customHeight="1">
      <c r="A148" s="221">
        <v>6</v>
      </c>
      <c r="B148" s="98" t="str">
        <f>IF(AND($L$5="sixth"),key!C14,IF(AND($L$5="Seventh"),key!C114,IF(AND($L$5="eighth"),key!C214,"")))</f>
        <v>ujsUnz</v>
      </c>
      <c r="C148" s="98" t="str">
        <f>IF(AND($L$5="sixth"),key!D14,IF(AND($L$5="Seventh"),key!D114,IF(AND($L$5="eighth"),key!D214,"")))</f>
        <v xml:space="preserve"> ';keyky</v>
      </c>
      <c r="D148" s="93" t="str">
        <f>IF(AND($L$5="sixth"),key!DB14,IF(AND($L$5="Seventh"),key!DB114,IF(AND($L$5="eighth"),key!DB214,"")))</f>
        <v>C</v>
      </c>
      <c r="E148" s="93" t="str">
        <f>IF(AND($L$5="sixth"),key!DC14,IF(AND($L$5="Seventh"),key!DC114,IF(AND($L$5="eighth"),key!DC214,"")))</f>
        <v/>
      </c>
      <c r="F148" s="93" t="str">
        <f>IF(AND($L$5="sixth"),key!DD14,IF(AND($L$5="Seventh"),key!DD114,IF(AND($L$5="eighth"),key!DD214,"")))</f>
        <v/>
      </c>
      <c r="G148" s="93" t="str">
        <f>IF(AND($L$5="sixth"),key!DF14,IF(AND($L$5="Seventh"),key!DF114,IF(AND($L$5="eighth"),key!DF214,"")))</f>
        <v/>
      </c>
      <c r="H148" s="93" t="str">
        <f>IF(AND($L$5="sixth"),key!DG14,IF(AND($L$5="Seventh"),key!DG114,IF(AND($L$5="eighth"),key!DG214,"")))</f>
        <v/>
      </c>
      <c r="I148" s="93" t="str">
        <f>IF(AND($L$5="sixth"),key!DH14,IF(AND($L$5="Seventh"),key!DH114,IF(AND($L$5="eighth"),key!DH214,"")))</f>
        <v/>
      </c>
      <c r="J148" s="93" t="str">
        <f>IF(AND($L$5="sixth"),key!DJ14,IF(AND($L$5="Seventh"),key!DJ114,IF(AND($L$5="eighth"),key!DJ214,"")))</f>
        <v/>
      </c>
      <c r="K148" s="93" t="str">
        <f>IF(AND($L$5="sixth"),key!DK14,IF(AND($L$5="Seventh"),key!DK114,IF(AND($L$5="eighth"),key!DK214,"")))</f>
        <v/>
      </c>
      <c r="L148" s="93" t="str">
        <f>IF(AND($L$5="sixth"),key!DL14,IF(AND($L$5="Seventh"),key!DL114,IF(AND($L$5="eighth"),key!DL214,"")))</f>
        <v/>
      </c>
      <c r="M148" s="93" t="str">
        <f>IF(AND($L$5="sixth"),key!DN14,IF(AND($L$5="Seventh"),key!DN114,IF(AND($L$5="eighth"),key!DN214,"")))</f>
        <v/>
      </c>
      <c r="N148" s="93" t="str">
        <f>IF(AND($L$5="sixth"),key!DO14,IF(AND($L$5="Seventh"),key!DO114,IF(AND($L$5="eighth"),key!DO214,"")))</f>
        <v/>
      </c>
      <c r="O148" s="93" t="str">
        <f>IF(AND($L$5="sixth"),key!DP14,IF(AND($L$5="Seventh"),key!DP114,IF(AND($L$5="eighth"),key!DP214,"")))</f>
        <v/>
      </c>
      <c r="P148" s="93" t="str">
        <f>IF(AND($L$5="sixth"),key!DR14,IF(AND($L$5="Seventh"),key!DR114,IF(AND($L$5="eighth"),key!DR214,"")))</f>
        <v/>
      </c>
      <c r="Q148" s="93" t="str">
        <f>IF(AND($L$5="sixth"),key!DS14,IF(AND($L$5="Seventh"),key!DS114,IF(AND($L$5="eighth"),key!DS214,"")))</f>
        <v/>
      </c>
      <c r="R148" s="93" t="str">
        <f>IF(AND($L$5="sixth"),key!DT14,IF(AND($L$5="Seventh"),key!DT114,IF(AND($L$5="eighth"),key!DT214,"")))</f>
        <v/>
      </c>
      <c r="S148" s="93" t="str">
        <f>IF(AND($L$5="sixth"),key!DV14,IF(AND($L$5="Seventh"),key!DV114,IF(AND($L$5="eighth"),key!DV214,"")))</f>
        <v/>
      </c>
      <c r="T148" s="93">
        <f>IF(AND($L$5="sixth"),key!DW14,IF(AND($L$5="Seventh"),key!DW114,IF(AND($L$5="eighth"),key!DW214,"")))</f>
        <v>0</v>
      </c>
      <c r="U148" s="93">
        <f>IF(AND($L$5="sixth"),key!DX14,IF(AND($L$5="Seventh"),key!DX114,IF(AND($L$5="eighth"),key!DX214,"")))</f>
        <v>0</v>
      </c>
      <c r="V148" s="93">
        <f>IF(AND($L$5="sixth"),key!DY14,IF(AND($L$5="Seventh"),key!DY114,IF(AND($L$5="eighth"),key!DY214,"")))</f>
        <v>0</v>
      </c>
      <c r="W148" s="231" t="str">
        <f>IF(AND($L$5="sixth"),key!DZ14,IF(AND($L$5="Seventh"),key!DZ114,IF(AND($L$5="eighth"),key!DZ214,"")))</f>
        <v/>
      </c>
      <c r="X148" s="221">
        <v>39</v>
      </c>
      <c r="Y148" s="222" t="str">
        <f>IF(AND($L$5="sixth"),key!C47,IF(AND($L$5="Seventh"),key!C147,IF(AND($L$5="eighth"),key!C247,"")))</f>
        <v/>
      </c>
      <c r="Z148" s="222" t="str">
        <f>IF(AND($L$5="sixth"),key!D47,IF(AND($L$5="Seventh"),key!D147,IF(AND($L$5="eighth"),key!D247,"")))</f>
        <v/>
      </c>
      <c r="AA148" s="223" t="str">
        <f>IF(AND($L$5="sixth"),key!DB47,IF(AND($L$5="Seventh"),key!DB147,IF(AND($L$5="eighth"),key!DB247,"")))</f>
        <v/>
      </c>
      <c r="AB148" s="223" t="str">
        <f>IF(AND($L$5="sixth"),key!DC47,IF(AND($L$5="Seventh"),key!DC147,IF(AND($L$5="eighth"),key!DC247,"")))</f>
        <v/>
      </c>
      <c r="AC148" s="223" t="str">
        <f>IF(AND($L$5="sixth"),key!DD47,IF(AND($L$5="Seventh"),key!DD147,IF(AND($L$5="eighth"),key!DD247,"")))</f>
        <v/>
      </c>
      <c r="AD148" s="223" t="str">
        <f>IF(AND($L$5="sixth"),key!DF47,IF(AND($L$5="Seventh"),key!DF147,IF(AND($L$5="eighth"),key!DF247,"")))</f>
        <v/>
      </c>
      <c r="AE148" s="223" t="str">
        <f>IF(AND($L$5="sixth"),key!DG47,IF(AND($L$5="Seventh"),key!DG147,IF(AND($L$5="eighth"),key!DG247,"")))</f>
        <v/>
      </c>
      <c r="AF148" s="223" t="str">
        <f>IF(AND($L$5="sixth"),key!DH47,IF(AND($L$5="Seventh"),key!DH147,IF(AND($L$5="eighth"),key!DH247,"")))</f>
        <v/>
      </c>
      <c r="AG148" s="223" t="str">
        <f>IF(AND($L$5="sixth"),key!DJ47,IF(AND($L$5="Seventh"),key!DJ147,IF(AND($L$5="eighth"),key!DJ247,"")))</f>
        <v/>
      </c>
      <c r="AH148" s="223" t="str">
        <f>IF(AND($L$5="sixth"),key!DK47,IF(AND($L$5="Seventh"),key!DK147,IF(AND($L$5="eighth"),key!DK247,"")))</f>
        <v/>
      </c>
      <c r="AI148" s="223" t="str">
        <f>IF(AND($L$5="sixth"),key!DL47,IF(AND($L$5="Seventh"),key!DL147,IF(AND($L$5="eighth"),key!DL247,"")))</f>
        <v/>
      </c>
      <c r="AJ148" s="223" t="str">
        <f>IF(AND($L$5="sixth"),key!DN47,IF(AND($L$5="Seventh"),key!DN147,IF(AND($L$5="eighth"),key!DN247,"")))</f>
        <v/>
      </c>
      <c r="AK148" s="223" t="str">
        <f>IF(AND($L$5="sixth"),key!DO47,IF(AND($L$5="Seventh"),key!DO147,IF(AND($L$5="eighth"),key!DO247,"")))</f>
        <v/>
      </c>
      <c r="AL148" s="223" t="str">
        <f>IF(AND($L$5="sixth"),key!DP47,IF(AND($L$5="Seventh"),key!DP147,IF(AND($L$5="eighth"),key!DP247,"")))</f>
        <v/>
      </c>
      <c r="AM148" s="223" t="str">
        <f>IF(AND($L$5="sixth"),key!DR47,IF(AND($L$5="Seventh"),key!DR147,IF(AND($L$5="eighth"),key!DR247,"")))</f>
        <v/>
      </c>
      <c r="AN148" s="223" t="str">
        <f>IF(AND($L$5="sixth"),key!DS47,IF(AND($L$5="Seventh"),key!DS147,IF(AND($L$5="eighth"),key!DS247,"")))</f>
        <v/>
      </c>
      <c r="AO148" s="223" t="str">
        <f>IF(AND($L$5="sixth"),key!DT47,IF(AND($L$5="Seventh"),key!DT147,IF(AND($L$5="eighth"),key!DT247,"")))</f>
        <v/>
      </c>
      <c r="AP148" s="223" t="str">
        <f>IF(AND($L$5="sixth"),key!DV47,IF(AND($L$5="Seventh"),key!DV147,IF(AND($L$5="eighth"),key!DV247,"")))</f>
        <v/>
      </c>
      <c r="AQ148" s="223" t="str">
        <f>IF(AND($L$5="sixth"),key!DW47,IF(AND($L$5="Seventh"),key!DW147,IF(AND($L$5="eighth"),key!DW247,"")))</f>
        <v/>
      </c>
      <c r="AR148" s="223" t="str">
        <f>IF(AND($L$5="sixth"),key!DX47,IF(AND($L$5="Seventh"),key!DX147,IF(AND($L$5="eighth"),key!DX247,"")))</f>
        <v/>
      </c>
      <c r="AS148" s="223" t="str">
        <f>IF(AND($L$5="sixth"),key!DY47,IF(AND($L$5="Seventh"),key!DY147,IF(AND($L$5="eighth"),key!DY247,"")))</f>
        <v/>
      </c>
      <c r="AT148" s="224" t="str">
        <f>IF(AND($L$5="sixth"),key!DZ47,IF(AND($L$5="Seventh"),key!DZ147,IF(AND($L$5="eighth"),key!DZ247,"")))</f>
        <v/>
      </c>
      <c r="AU148" s="225">
        <v>67</v>
      </c>
      <c r="AV148" s="226" t="str">
        <f>IF(AND($L$5="sixth"),key!C75,IF(AND($L$5="Seventh"),key!C175,IF(AND($L$5="eighth"),key!C275,"")))</f>
        <v/>
      </c>
      <c r="AW148" s="226" t="str">
        <f>IF(AND($L$5="sixth"),key!D75,IF(AND($L$5="Seventh"),key!D175,IF(AND($L$5="eighth"),key!D275,"")))</f>
        <v/>
      </c>
      <c r="AX148" s="223" t="str">
        <f>IF(AND($L$5="sixth"),key!DB75,IF(AND($L$5="Seventh"),key!DB175,IF(AND($L$5="eighth"),key!DB275,"")))</f>
        <v/>
      </c>
      <c r="AY148" s="223" t="str">
        <f>IF(AND($L$5="sixth"),key!DC75,IF(AND($L$5="Seventh"),key!DC175,IF(AND($L$5="eighth"),key!DC275,"")))</f>
        <v/>
      </c>
      <c r="AZ148" s="223" t="str">
        <f>IF(AND($L$5="sixth"),key!DD75,IF(AND($L$5="Seventh"),key!DD175,IF(AND($L$5="eighth"),key!DD275,"")))</f>
        <v/>
      </c>
      <c r="BA148" s="223" t="str">
        <f>IF(AND($L$5="sixth"),key!DF75,IF(AND($L$5="Seventh"),key!DF175,IF(AND($L$5="eighth"),key!DF275,"")))</f>
        <v/>
      </c>
      <c r="BB148" s="223" t="str">
        <f>IF(AND($L$5="sixth"),key!DG75,IF(AND($L$5="Seventh"),key!DG175,IF(AND($L$5="eighth"),key!DG275,"")))</f>
        <v/>
      </c>
      <c r="BC148" s="223" t="str">
        <f>IF(AND($L$5="sixth"),key!DH75,IF(AND($L$5="Seventh"),key!DH175,IF(AND($L$5="eighth"),key!DH275,"")))</f>
        <v/>
      </c>
      <c r="BD148" s="223" t="str">
        <f>IF(AND($L$5="sixth"),key!DJ75,IF(AND($L$5="Seventh"),key!DJ175,IF(AND($L$5="eighth"),key!DJ275,"")))</f>
        <v/>
      </c>
      <c r="BE148" s="223" t="str">
        <f>IF(AND($L$5="sixth"),key!DK75,IF(AND($L$5="Seventh"),key!DK175,IF(AND($L$5="eighth"),key!DK275,"")))</f>
        <v/>
      </c>
      <c r="BF148" s="223" t="str">
        <f>IF(AND($L$5="sixth"),key!DL75,IF(AND($L$5="Seventh"),key!DL175,IF(AND($L$5="eighth"),key!DL275,"")))</f>
        <v/>
      </c>
      <c r="BG148" s="223" t="str">
        <f>IF(AND($L$5="sixth"),key!DN75,IF(AND($L$5="Seventh"),key!DN175,IF(AND($L$5="eighth"),key!DN275,"")))</f>
        <v/>
      </c>
      <c r="BH148" s="223" t="str">
        <f>IF(AND($L$5="sixth"),key!DO75,IF(AND($L$5="Seventh"),key!DO175,IF(AND($L$5="eighth"),key!DO275,"")))</f>
        <v/>
      </c>
      <c r="BI148" s="223" t="str">
        <f>IF(AND($L$5="sixth"),key!DP75,IF(AND($L$5="Seventh"),key!DP175,IF(AND($L$5="eighth"),key!DP275,"")))</f>
        <v/>
      </c>
      <c r="BJ148" s="223" t="str">
        <f>IF(AND($L$5="sixth"),key!DR75,IF(AND($L$5="Seventh"),key!DR175,IF(AND($L$5="eighth"),key!DR275,"")))</f>
        <v/>
      </c>
      <c r="BK148" s="223" t="str">
        <f>IF(AND($L$5="sixth"),key!DS75,IF(AND($L$5="Seventh"),key!DS175,IF(AND($L$5="eighth"),key!DS275,"")))</f>
        <v/>
      </c>
      <c r="BL148" s="223" t="str">
        <f>IF(AND($L$5="sixth"),key!DT75,IF(AND($L$5="Seventh"),key!DT175,IF(AND($L$5="eighth"),key!DT275,"")))</f>
        <v/>
      </c>
      <c r="BM148" s="223" t="str">
        <f>IF(AND($L$5="sixth"),key!DV75,IF(AND($L$5="Seventh"),key!DV175,IF(AND($L$5="eighth"),key!DV275,"")))</f>
        <v/>
      </c>
      <c r="BN148" s="223" t="str">
        <f>IF(AND($L$5="sixth"),key!DW75,IF(AND($L$5="Seventh"),key!DW175,IF(AND($L$5="eighth"),key!DW275,"")))</f>
        <v/>
      </c>
      <c r="BO148" s="223" t="str">
        <f>IF(AND($L$5="sixth"),key!DX75,IF(AND($L$5="Seventh"),key!DX175,IF(AND($L$5="eighth"),key!DX275,"")))</f>
        <v/>
      </c>
      <c r="BP148" s="223" t="str">
        <f>IF(AND($L$5="sixth"),key!DY75,IF(AND($L$5="Seventh"),key!DY175,IF(AND($L$5="eighth"),key!DY275,"")))</f>
        <v/>
      </c>
      <c r="BQ148" s="224" t="str">
        <f>IF(AND($L$5="sixth"),key!DZ75,IF(AND($L$5="Seventh"),key!DZ175,IF(AND($L$5="eighth"),key!DZ275,"")))</f>
        <v/>
      </c>
    </row>
    <row r="149" spans="1:91" ht="15" customHeight="1">
      <c r="A149" s="221">
        <v>7</v>
      </c>
      <c r="B149" s="98" t="str">
        <f>IF(AND($L$5="sixth"),key!C15,IF(AND($L$5="Seventh"),key!C115,IF(AND($L$5="eighth"),key!C215,"")))</f>
        <v>iz/kku</v>
      </c>
      <c r="C149" s="98" t="str">
        <f>IF(AND($L$5="sixth"),key!D15,IF(AND($L$5="Seventh"),key!D115,IF(AND($L$5="eighth"),key!D215,"")))</f>
        <v>lksguyky</v>
      </c>
      <c r="D149" s="93" t="str">
        <f>IF(AND($L$5="sixth"),key!DB15,IF(AND($L$5="Seventh"),key!DB115,IF(AND($L$5="eighth"),key!DB215,"")))</f>
        <v>B</v>
      </c>
      <c r="E149" s="93">
        <f>IF(AND($L$5="sixth"),key!DC15,IF(AND($L$5="Seventh"),key!DC115,IF(AND($L$5="eighth"),key!DC215,"")))</f>
        <v>7</v>
      </c>
      <c r="F149" s="93" t="str">
        <f>IF(AND($L$5="sixth"),key!DD15,IF(AND($L$5="Seventh"),key!DD115,IF(AND($L$5="eighth"),key!DD215,"")))</f>
        <v/>
      </c>
      <c r="G149" s="93" t="str">
        <f>IF(AND($L$5="sixth"),key!DF15,IF(AND($L$5="Seventh"),key!DF115,IF(AND($L$5="eighth"),key!DF215,"")))</f>
        <v>B</v>
      </c>
      <c r="H149" s="93">
        <f>IF(AND($L$5="sixth"),key!DG15,IF(AND($L$5="Seventh"),key!DG115,IF(AND($L$5="eighth"),key!DG215,"")))</f>
        <v>8</v>
      </c>
      <c r="I149" s="93" t="str">
        <f>IF(AND($L$5="sixth"),key!DH15,IF(AND($L$5="Seventh"),key!DH115,IF(AND($L$5="eighth"),key!DH215,"")))</f>
        <v/>
      </c>
      <c r="J149" s="93" t="str">
        <f>IF(AND($L$5="sixth"),key!DJ15,IF(AND($L$5="Seventh"),key!DJ115,IF(AND($L$5="eighth"),key!DJ215,"")))</f>
        <v>A</v>
      </c>
      <c r="K149" s="93">
        <f>IF(AND($L$5="sixth"),key!DK15,IF(AND($L$5="Seventh"),key!DK115,IF(AND($L$5="eighth"),key!DK215,"")))</f>
        <v>37</v>
      </c>
      <c r="L149" s="93" t="str">
        <f>IF(AND($L$5="sixth"),key!DL15,IF(AND($L$5="Seventh"),key!DL115,IF(AND($L$5="eighth"),key!DL215,"")))</f>
        <v/>
      </c>
      <c r="M149" s="93" t="str">
        <f>IF(AND($L$5="sixth"),key!DN15,IF(AND($L$5="Seventh"),key!DN115,IF(AND($L$5="eighth"),key!DN215,"")))</f>
        <v>C</v>
      </c>
      <c r="N149" s="93">
        <f>IF(AND($L$5="sixth"),key!DO15,IF(AND($L$5="Seventh"),key!DO115,IF(AND($L$5="eighth"),key!DO215,"")))</f>
        <v>7</v>
      </c>
      <c r="O149" s="93" t="str">
        <f>IF(AND($L$5="sixth"),key!DP15,IF(AND($L$5="Seventh"),key!DP115,IF(AND($L$5="eighth"),key!DP215,"")))</f>
        <v/>
      </c>
      <c r="P149" s="93" t="str">
        <f>IF(AND($L$5="sixth"),key!DR15,IF(AND($L$5="Seventh"),key!DR115,IF(AND($L$5="eighth"),key!DR215,"")))</f>
        <v>B</v>
      </c>
      <c r="Q149" s="93">
        <f>IF(AND($L$5="sixth"),key!DS15,IF(AND($L$5="Seventh"),key!DS115,IF(AND($L$5="eighth"),key!DS215,"")))</f>
        <v>67</v>
      </c>
      <c r="R149" s="93" t="str">
        <f>IF(AND($L$5="sixth"),key!DT15,IF(AND($L$5="Seventh"),key!DT115,IF(AND($L$5="eighth"),key!DT215,"")))</f>
        <v/>
      </c>
      <c r="S149" s="93" t="str">
        <f>IF(AND($L$5="sixth"),key!DV15,IF(AND($L$5="Seventh"),key!DV115,IF(AND($L$5="eighth"),key!DV215,"")))</f>
        <v>B</v>
      </c>
      <c r="T149" s="93">
        <f>IF(AND($L$5="sixth"),key!DW15,IF(AND($L$5="Seventh"),key!DW115,IF(AND($L$5="eighth"),key!DW215,"")))</f>
        <v>126</v>
      </c>
      <c r="U149" s="93">
        <f>IF(AND($L$5="sixth"),key!DX15,IF(AND($L$5="Seventh"),key!DX115,IF(AND($L$5="eighth"),key!DX215,"")))</f>
        <v>0</v>
      </c>
      <c r="V149" s="93">
        <f>IF(AND($L$5="sixth"),key!DY15,IF(AND($L$5="Seventh"),key!DY115,IF(AND($L$5="eighth"),key!DY215,"")))</f>
        <v>126</v>
      </c>
      <c r="W149" s="231" t="str">
        <f>IF(AND($L$5="sixth"),key!DZ15,IF(AND($L$5="Seventh"),key!DZ115,IF(AND($L$5="eighth"),key!DZ215,"")))</f>
        <v>B</v>
      </c>
      <c r="X149" s="221">
        <v>40</v>
      </c>
      <c r="Y149" s="222" t="str">
        <f>IF(AND($L$5="sixth"),key!C48,IF(AND($L$5="Seventh"),key!C148,IF(AND($L$5="eighth"),key!C248,"")))</f>
        <v/>
      </c>
      <c r="Z149" s="222" t="str">
        <f>IF(AND($L$5="sixth"),key!D48,IF(AND($L$5="Seventh"),key!D148,IF(AND($L$5="eighth"),key!D248,"")))</f>
        <v/>
      </c>
      <c r="AA149" s="223" t="str">
        <f>IF(AND($L$5="sixth"),key!DB48,IF(AND($L$5="Seventh"),key!DB148,IF(AND($L$5="eighth"),key!DB248,"")))</f>
        <v/>
      </c>
      <c r="AB149" s="223" t="str">
        <f>IF(AND($L$5="sixth"),key!DC48,IF(AND($L$5="Seventh"),key!DC148,IF(AND($L$5="eighth"),key!DC248,"")))</f>
        <v/>
      </c>
      <c r="AC149" s="223" t="str">
        <f>IF(AND($L$5="sixth"),key!DD48,IF(AND($L$5="Seventh"),key!DD148,IF(AND($L$5="eighth"),key!DD248,"")))</f>
        <v/>
      </c>
      <c r="AD149" s="223" t="str">
        <f>IF(AND($L$5="sixth"),key!DF48,IF(AND($L$5="Seventh"),key!DF148,IF(AND($L$5="eighth"),key!DF248,"")))</f>
        <v/>
      </c>
      <c r="AE149" s="223" t="str">
        <f>IF(AND($L$5="sixth"),key!DG48,IF(AND($L$5="Seventh"),key!DG148,IF(AND($L$5="eighth"),key!DG248,"")))</f>
        <v/>
      </c>
      <c r="AF149" s="223" t="str">
        <f>IF(AND($L$5="sixth"),key!DH48,IF(AND($L$5="Seventh"),key!DH148,IF(AND($L$5="eighth"),key!DH248,"")))</f>
        <v/>
      </c>
      <c r="AG149" s="223" t="str">
        <f>IF(AND($L$5="sixth"),key!DJ48,IF(AND($L$5="Seventh"),key!DJ148,IF(AND($L$5="eighth"),key!DJ248,"")))</f>
        <v/>
      </c>
      <c r="AH149" s="223" t="str">
        <f>IF(AND($L$5="sixth"),key!DK48,IF(AND($L$5="Seventh"),key!DK148,IF(AND($L$5="eighth"),key!DK248,"")))</f>
        <v/>
      </c>
      <c r="AI149" s="223" t="str">
        <f>IF(AND($L$5="sixth"),key!DL48,IF(AND($L$5="Seventh"),key!DL148,IF(AND($L$5="eighth"),key!DL248,"")))</f>
        <v/>
      </c>
      <c r="AJ149" s="223" t="str">
        <f>IF(AND($L$5="sixth"),key!DN48,IF(AND($L$5="Seventh"),key!DN148,IF(AND($L$5="eighth"),key!DN248,"")))</f>
        <v/>
      </c>
      <c r="AK149" s="223" t="str">
        <f>IF(AND($L$5="sixth"),key!DO48,IF(AND($L$5="Seventh"),key!DO148,IF(AND($L$5="eighth"),key!DO248,"")))</f>
        <v/>
      </c>
      <c r="AL149" s="223" t="str">
        <f>IF(AND($L$5="sixth"),key!DP48,IF(AND($L$5="Seventh"),key!DP148,IF(AND($L$5="eighth"),key!DP248,"")))</f>
        <v/>
      </c>
      <c r="AM149" s="223" t="str">
        <f>IF(AND($L$5="sixth"),key!DR48,IF(AND($L$5="Seventh"),key!DR148,IF(AND($L$5="eighth"),key!DR248,"")))</f>
        <v/>
      </c>
      <c r="AN149" s="223" t="str">
        <f>IF(AND($L$5="sixth"),key!DS48,IF(AND($L$5="Seventh"),key!DS148,IF(AND($L$5="eighth"),key!DS248,"")))</f>
        <v/>
      </c>
      <c r="AO149" s="223" t="str">
        <f>IF(AND($L$5="sixth"),key!DT48,IF(AND($L$5="Seventh"),key!DT148,IF(AND($L$5="eighth"),key!DT248,"")))</f>
        <v/>
      </c>
      <c r="AP149" s="223" t="str">
        <f>IF(AND($L$5="sixth"),key!DV48,IF(AND($L$5="Seventh"),key!DV148,IF(AND($L$5="eighth"),key!DV248,"")))</f>
        <v/>
      </c>
      <c r="AQ149" s="223" t="str">
        <f>IF(AND($L$5="sixth"),key!DW48,IF(AND($L$5="Seventh"),key!DW148,IF(AND($L$5="eighth"),key!DW248,"")))</f>
        <v/>
      </c>
      <c r="AR149" s="223" t="str">
        <f>IF(AND($L$5="sixth"),key!DX48,IF(AND($L$5="Seventh"),key!DX148,IF(AND($L$5="eighth"),key!DX248,"")))</f>
        <v/>
      </c>
      <c r="AS149" s="223" t="str">
        <f>IF(AND($L$5="sixth"),key!DY48,IF(AND($L$5="Seventh"),key!DY148,IF(AND($L$5="eighth"),key!DY248,"")))</f>
        <v/>
      </c>
      <c r="AT149" s="224" t="str">
        <f>IF(AND($L$5="sixth"),key!DZ48,IF(AND($L$5="Seventh"),key!DZ148,IF(AND($L$5="eighth"),key!DZ248,"")))</f>
        <v/>
      </c>
      <c r="AU149" s="225">
        <v>68</v>
      </c>
      <c r="AV149" s="226" t="str">
        <f>IF(AND($L$5="sixth"),key!C76,IF(AND($L$5="Seventh"),key!C176,IF(AND($L$5="eighth"),key!C276,"")))</f>
        <v/>
      </c>
      <c r="AW149" s="226" t="str">
        <f>IF(AND($L$5="sixth"),key!D76,IF(AND($L$5="Seventh"),key!D176,IF(AND($L$5="eighth"),key!D276,"")))</f>
        <v/>
      </c>
      <c r="AX149" s="223" t="str">
        <f>IF(AND($L$5="sixth"),key!DB76,IF(AND($L$5="Seventh"),key!DB176,IF(AND($L$5="eighth"),key!DB276,"")))</f>
        <v/>
      </c>
      <c r="AY149" s="223" t="str">
        <f>IF(AND($L$5="sixth"),key!DC76,IF(AND($L$5="Seventh"),key!DC176,IF(AND($L$5="eighth"),key!DC276,"")))</f>
        <v/>
      </c>
      <c r="AZ149" s="223" t="str">
        <f>IF(AND($L$5="sixth"),key!DD76,IF(AND($L$5="Seventh"),key!DD176,IF(AND($L$5="eighth"),key!DD276,"")))</f>
        <v/>
      </c>
      <c r="BA149" s="223" t="str">
        <f>IF(AND($L$5="sixth"),key!DF76,IF(AND($L$5="Seventh"),key!DF176,IF(AND($L$5="eighth"),key!DF276,"")))</f>
        <v/>
      </c>
      <c r="BB149" s="223" t="str">
        <f>IF(AND($L$5="sixth"),key!DG76,IF(AND($L$5="Seventh"),key!DG176,IF(AND($L$5="eighth"),key!DG276,"")))</f>
        <v/>
      </c>
      <c r="BC149" s="223" t="str">
        <f>IF(AND($L$5="sixth"),key!DH76,IF(AND($L$5="Seventh"),key!DH176,IF(AND($L$5="eighth"),key!DH276,"")))</f>
        <v/>
      </c>
      <c r="BD149" s="223" t="str">
        <f>IF(AND($L$5="sixth"),key!DJ76,IF(AND($L$5="Seventh"),key!DJ176,IF(AND($L$5="eighth"),key!DJ276,"")))</f>
        <v/>
      </c>
      <c r="BE149" s="223" t="str">
        <f>IF(AND($L$5="sixth"),key!DK76,IF(AND($L$5="Seventh"),key!DK176,IF(AND($L$5="eighth"),key!DK276,"")))</f>
        <v/>
      </c>
      <c r="BF149" s="223" t="str">
        <f>IF(AND($L$5="sixth"),key!DL76,IF(AND($L$5="Seventh"),key!DL176,IF(AND($L$5="eighth"),key!DL276,"")))</f>
        <v/>
      </c>
      <c r="BG149" s="223" t="str">
        <f>IF(AND($L$5="sixth"),key!DN76,IF(AND($L$5="Seventh"),key!DN176,IF(AND($L$5="eighth"),key!DN276,"")))</f>
        <v/>
      </c>
      <c r="BH149" s="223" t="str">
        <f>IF(AND($L$5="sixth"),key!DO76,IF(AND($L$5="Seventh"),key!DO176,IF(AND($L$5="eighth"),key!DO276,"")))</f>
        <v/>
      </c>
      <c r="BI149" s="223" t="str">
        <f>IF(AND($L$5="sixth"),key!DP76,IF(AND($L$5="Seventh"),key!DP176,IF(AND($L$5="eighth"),key!DP276,"")))</f>
        <v/>
      </c>
      <c r="BJ149" s="223" t="str">
        <f>IF(AND($L$5="sixth"),key!DR76,IF(AND($L$5="Seventh"),key!DR176,IF(AND($L$5="eighth"),key!DR276,"")))</f>
        <v/>
      </c>
      <c r="BK149" s="223" t="str">
        <f>IF(AND($L$5="sixth"),key!DS76,IF(AND($L$5="Seventh"),key!DS176,IF(AND($L$5="eighth"),key!DS276,"")))</f>
        <v/>
      </c>
      <c r="BL149" s="223" t="str">
        <f>IF(AND($L$5="sixth"),key!DT76,IF(AND($L$5="Seventh"),key!DT176,IF(AND($L$5="eighth"),key!DT276,"")))</f>
        <v/>
      </c>
      <c r="BM149" s="223" t="str">
        <f>IF(AND($L$5="sixth"),key!DV76,IF(AND($L$5="Seventh"),key!DV176,IF(AND($L$5="eighth"),key!DV276,"")))</f>
        <v/>
      </c>
      <c r="BN149" s="223" t="str">
        <f>IF(AND($L$5="sixth"),key!DW76,IF(AND($L$5="Seventh"),key!DW176,IF(AND($L$5="eighth"),key!DW276,"")))</f>
        <v/>
      </c>
      <c r="BO149" s="223" t="str">
        <f>IF(AND($L$5="sixth"),key!DX76,IF(AND($L$5="Seventh"),key!DX176,IF(AND($L$5="eighth"),key!DX276,"")))</f>
        <v/>
      </c>
      <c r="BP149" s="223" t="str">
        <f>IF(AND($L$5="sixth"),key!DY76,IF(AND($L$5="Seventh"),key!DY176,IF(AND($L$5="eighth"),key!DY276,"")))</f>
        <v/>
      </c>
      <c r="BQ149" s="224" t="str">
        <f>IF(AND($L$5="sixth"),key!DZ76,IF(AND($L$5="Seventh"),key!DZ176,IF(AND($L$5="eighth"),key!DZ276,"")))</f>
        <v/>
      </c>
    </row>
    <row r="150" spans="1:91" ht="15" customHeight="1">
      <c r="A150" s="221">
        <v>8</v>
      </c>
      <c r="B150" s="98" t="str">
        <f>IF(AND($L$5="sixth"),key!C16,IF(AND($L$5="Seventh"),key!C116,IF(AND($L$5="eighth"),key!C216,"")))</f>
        <v>jktsUnz pkS/kjh</v>
      </c>
      <c r="C150" s="98" t="str">
        <f>IF(AND($L$5="sixth"),key!D16,IF(AND($L$5="Seventh"),key!D116,IF(AND($L$5="eighth"),key!D216,"")))</f>
        <v>x.ks'kjke</v>
      </c>
      <c r="D150" s="93" t="str">
        <f>IF(AND($L$5="sixth"),key!DB16,IF(AND($L$5="Seventh"),key!DB116,IF(AND($L$5="eighth"),key!DB216,"")))</f>
        <v>B</v>
      </c>
      <c r="E150" s="93">
        <f>IF(AND($L$5="sixth"),key!DC16,IF(AND($L$5="Seventh"),key!DC116,IF(AND($L$5="eighth"),key!DC216,"")))</f>
        <v>9</v>
      </c>
      <c r="F150" s="93" t="str">
        <f>IF(AND($L$5="sixth"),key!DD16,IF(AND($L$5="Seventh"),key!DD116,IF(AND($L$5="eighth"),key!DD216,"")))</f>
        <v/>
      </c>
      <c r="G150" s="93" t="str">
        <f>IF(AND($L$5="sixth"),key!DF16,IF(AND($L$5="Seventh"),key!DF116,IF(AND($L$5="eighth"),key!DF216,"")))</f>
        <v>A</v>
      </c>
      <c r="H150" s="93">
        <f>IF(AND($L$5="sixth"),key!DG16,IF(AND($L$5="Seventh"),key!DG116,IF(AND($L$5="eighth"),key!DG216,"")))</f>
        <v>7</v>
      </c>
      <c r="I150" s="93" t="str">
        <f>IF(AND($L$5="sixth"),key!DH16,IF(AND($L$5="Seventh"),key!DH116,IF(AND($L$5="eighth"),key!DH216,"")))</f>
        <v/>
      </c>
      <c r="J150" s="93" t="str">
        <f>IF(AND($L$5="sixth"),key!DJ16,IF(AND($L$5="Seventh"),key!DJ116,IF(AND($L$5="eighth"),key!DJ216,"")))</f>
        <v>B</v>
      </c>
      <c r="K150" s="93">
        <f>IF(AND($L$5="sixth"),key!DK16,IF(AND($L$5="Seventh"),key!DK116,IF(AND($L$5="eighth"),key!DK216,"")))</f>
        <v>44</v>
      </c>
      <c r="L150" s="93" t="str">
        <f>IF(AND($L$5="sixth"),key!DL16,IF(AND($L$5="Seventh"),key!DL116,IF(AND($L$5="eighth"),key!DL216,"")))</f>
        <v/>
      </c>
      <c r="M150" s="93" t="str">
        <f>IF(AND($L$5="sixth"),key!DN16,IF(AND($L$5="Seventh"),key!DN116,IF(AND($L$5="eighth"),key!DN216,"")))</f>
        <v>B</v>
      </c>
      <c r="N150" s="93">
        <f>IF(AND($L$5="sixth"),key!DO16,IF(AND($L$5="Seventh"),key!DO116,IF(AND($L$5="eighth"),key!DO216,"")))</f>
        <v>7</v>
      </c>
      <c r="O150" s="93" t="str">
        <f>IF(AND($L$5="sixth"),key!DP16,IF(AND($L$5="Seventh"),key!DP116,IF(AND($L$5="eighth"),key!DP216,"")))</f>
        <v/>
      </c>
      <c r="P150" s="93" t="str">
        <f>IF(AND($L$5="sixth"),key!DR16,IF(AND($L$5="Seventh"),key!DR116,IF(AND($L$5="eighth"),key!DR216,"")))</f>
        <v>B</v>
      </c>
      <c r="Q150" s="93">
        <f>IF(AND($L$5="sixth"),key!DS16,IF(AND($L$5="Seventh"),key!DS116,IF(AND($L$5="eighth"),key!DS216,"")))</f>
        <v>65</v>
      </c>
      <c r="R150" s="93" t="str">
        <f>IF(AND($L$5="sixth"),key!DT16,IF(AND($L$5="Seventh"),key!DT116,IF(AND($L$5="eighth"),key!DT216,"")))</f>
        <v/>
      </c>
      <c r="S150" s="93" t="str">
        <f>IF(AND($L$5="sixth"),key!DV16,IF(AND($L$5="Seventh"),key!DV116,IF(AND($L$5="eighth"),key!DV216,"")))</f>
        <v>B</v>
      </c>
      <c r="T150" s="93">
        <f>IF(AND($L$5="sixth"),key!DW16,IF(AND($L$5="Seventh"),key!DW116,IF(AND($L$5="eighth"),key!DW216,"")))</f>
        <v>132</v>
      </c>
      <c r="U150" s="93">
        <f>IF(AND($L$5="sixth"),key!DX16,IF(AND($L$5="Seventh"),key!DX116,IF(AND($L$5="eighth"),key!DX216,"")))</f>
        <v>0</v>
      </c>
      <c r="V150" s="93">
        <f>IF(AND($L$5="sixth"),key!DY16,IF(AND($L$5="Seventh"),key!DY116,IF(AND($L$5="eighth"),key!DY216,"")))</f>
        <v>132</v>
      </c>
      <c r="W150" s="231" t="str">
        <f>IF(AND($L$5="sixth"),key!DZ16,IF(AND($L$5="Seventh"),key!DZ116,IF(AND($L$5="eighth"),key!DZ216,"")))</f>
        <v>B</v>
      </c>
      <c r="X150" s="221">
        <v>41</v>
      </c>
      <c r="Y150" s="222" t="str">
        <f>IF(AND($L$5="sixth"),key!C49,IF(AND($L$5="Seventh"),key!C149,IF(AND($L$5="eighth"),key!C249,"")))</f>
        <v/>
      </c>
      <c r="Z150" s="222" t="str">
        <f>IF(AND($L$5="sixth"),key!D49,IF(AND($L$5="Seventh"),key!D149,IF(AND($L$5="eighth"),key!D249,"")))</f>
        <v/>
      </c>
      <c r="AA150" s="223" t="str">
        <f>IF(AND($L$5="sixth"),key!DB49,IF(AND($L$5="Seventh"),key!DB149,IF(AND($L$5="eighth"),key!DB249,"")))</f>
        <v/>
      </c>
      <c r="AB150" s="223" t="str">
        <f>IF(AND($L$5="sixth"),key!DC49,IF(AND($L$5="Seventh"),key!DC149,IF(AND($L$5="eighth"),key!DC249,"")))</f>
        <v/>
      </c>
      <c r="AC150" s="223" t="str">
        <f>IF(AND($L$5="sixth"),key!DD49,IF(AND($L$5="Seventh"),key!DD149,IF(AND($L$5="eighth"),key!DD249,"")))</f>
        <v/>
      </c>
      <c r="AD150" s="223" t="str">
        <f>IF(AND($L$5="sixth"),key!DF49,IF(AND($L$5="Seventh"),key!DF149,IF(AND($L$5="eighth"),key!DF249,"")))</f>
        <v/>
      </c>
      <c r="AE150" s="223" t="str">
        <f>IF(AND($L$5="sixth"),key!DG49,IF(AND($L$5="Seventh"),key!DG149,IF(AND($L$5="eighth"),key!DG249,"")))</f>
        <v/>
      </c>
      <c r="AF150" s="223" t="str">
        <f>IF(AND($L$5="sixth"),key!DH49,IF(AND($L$5="Seventh"),key!DH149,IF(AND($L$5="eighth"),key!DH249,"")))</f>
        <v/>
      </c>
      <c r="AG150" s="223" t="str">
        <f>IF(AND($L$5="sixth"),key!DJ49,IF(AND($L$5="Seventh"),key!DJ149,IF(AND($L$5="eighth"),key!DJ249,"")))</f>
        <v/>
      </c>
      <c r="AH150" s="223" t="str">
        <f>IF(AND($L$5="sixth"),key!DK49,IF(AND($L$5="Seventh"),key!DK149,IF(AND($L$5="eighth"),key!DK249,"")))</f>
        <v/>
      </c>
      <c r="AI150" s="223" t="str">
        <f>IF(AND($L$5="sixth"),key!DL49,IF(AND($L$5="Seventh"),key!DL149,IF(AND($L$5="eighth"),key!DL249,"")))</f>
        <v/>
      </c>
      <c r="AJ150" s="223" t="str">
        <f>IF(AND($L$5="sixth"),key!DN49,IF(AND($L$5="Seventh"),key!DN149,IF(AND($L$5="eighth"),key!DN249,"")))</f>
        <v/>
      </c>
      <c r="AK150" s="223" t="str">
        <f>IF(AND($L$5="sixth"),key!DO49,IF(AND($L$5="Seventh"),key!DO149,IF(AND($L$5="eighth"),key!DO249,"")))</f>
        <v/>
      </c>
      <c r="AL150" s="223" t="str">
        <f>IF(AND($L$5="sixth"),key!DP49,IF(AND($L$5="Seventh"),key!DP149,IF(AND($L$5="eighth"),key!DP249,"")))</f>
        <v/>
      </c>
      <c r="AM150" s="223" t="str">
        <f>IF(AND($L$5="sixth"),key!DR49,IF(AND($L$5="Seventh"),key!DR149,IF(AND($L$5="eighth"),key!DR249,"")))</f>
        <v/>
      </c>
      <c r="AN150" s="223" t="str">
        <f>IF(AND($L$5="sixth"),key!DS49,IF(AND($L$5="Seventh"),key!DS149,IF(AND($L$5="eighth"),key!DS249,"")))</f>
        <v/>
      </c>
      <c r="AO150" s="223" t="str">
        <f>IF(AND($L$5="sixth"),key!DT49,IF(AND($L$5="Seventh"),key!DT149,IF(AND($L$5="eighth"),key!DT249,"")))</f>
        <v/>
      </c>
      <c r="AP150" s="223" t="str">
        <f>IF(AND($L$5="sixth"),key!DV49,IF(AND($L$5="Seventh"),key!DV149,IF(AND($L$5="eighth"),key!DV249,"")))</f>
        <v/>
      </c>
      <c r="AQ150" s="223" t="str">
        <f>IF(AND($L$5="sixth"),key!DW49,IF(AND($L$5="Seventh"),key!DW149,IF(AND($L$5="eighth"),key!DW249,"")))</f>
        <v/>
      </c>
      <c r="AR150" s="223" t="str">
        <f>IF(AND($L$5="sixth"),key!DX49,IF(AND($L$5="Seventh"),key!DX149,IF(AND($L$5="eighth"),key!DX249,"")))</f>
        <v/>
      </c>
      <c r="AS150" s="223" t="str">
        <f>IF(AND($L$5="sixth"),key!DY49,IF(AND($L$5="Seventh"),key!DY149,IF(AND($L$5="eighth"),key!DY249,"")))</f>
        <v/>
      </c>
      <c r="AT150" s="224" t="str">
        <f>IF(AND($L$5="sixth"),key!DZ49,IF(AND($L$5="Seventh"),key!DZ149,IF(AND($L$5="eighth"),key!DZ249,"")))</f>
        <v/>
      </c>
      <c r="AU150" s="225">
        <v>69</v>
      </c>
      <c r="AV150" s="226" t="str">
        <f>IF(AND($L$5="sixth"),key!C77,IF(AND($L$5="Seventh"),key!C177,IF(AND($L$5="eighth"),key!C277,"")))</f>
        <v/>
      </c>
      <c r="AW150" s="226" t="str">
        <f>IF(AND($L$5="sixth"),key!D77,IF(AND($L$5="Seventh"),key!D177,IF(AND($L$5="eighth"),key!D277,"")))</f>
        <v/>
      </c>
      <c r="AX150" s="223" t="str">
        <f>IF(AND($L$5="sixth"),key!DB77,IF(AND($L$5="Seventh"),key!DB177,IF(AND($L$5="eighth"),key!DB277,"")))</f>
        <v/>
      </c>
      <c r="AY150" s="223" t="str">
        <f>IF(AND($L$5="sixth"),key!DC77,IF(AND($L$5="Seventh"),key!DC177,IF(AND($L$5="eighth"),key!DC277,"")))</f>
        <v/>
      </c>
      <c r="AZ150" s="223" t="str">
        <f>IF(AND($L$5="sixth"),key!DD77,IF(AND($L$5="Seventh"),key!DD177,IF(AND($L$5="eighth"),key!DD277,"")))</f>
        <v/>
      </c>
      <c r="BA150" s="223" t="str">
        <f>IF(AND($L$5="sixth"),key!DF77,IF(AND($L$5="Seventh"),key!DF177,IF(AND($L$5="eighth"),key!DF277,"")))</f>
        <v/>
      </c>
      <c r="BB150" s="223" t="str">
        <f>IF(AND($L$5="sixth"),key!DG77,IF(AND($L$5="Seventh"),key!DG177,IF(AND($L$5="eighth"),key!DG277,"")))</f>
        <v/>
      </c>
      <c r="BC150" s="223" t="str">
        <f>IF(AND($L$5="sixth"),key!DH77,IF(AND($L$5="Seventh"),key!DH177,IF(AND($L$5="eighth"),key!DH277,"")))</f>
        <v/>
      </c>
      <c r="BD150" s="223" t="str">
        <f>IF(AND($L$5="sixth"),key!DJ77,IF(AND($L$5="Seventh"),key!DJ177,IF(AND($L$5="eighth"),key!DJ277,"")))</f>
        <v/>
      </c>
      <c r="BE150" s="223" t="str">
        <f>IF(AND($L$5="sixth"),key!DK77,IF(AND($L$5="Seventh"),key!DK177,IF(AND($L$5="eighth"),key!DK277,"")))</f>
        <v/>
      </c>
      <c r="BF150" s="223" t="str">
        <f>IF(AND($L$5="sixth"),key!DL77,IF(AND($L$5="Seventh"),key!DL177,IF(AND($L$5="eighth"),key!DL277,"")))</f>
        <v/>
      </c>
      <c r="BG150" s="223" t="str">
        <f>IF(AND($L$5="sixth"),key!DN77,IF(AND($L$5="Seventh"),key!DN177,IF(AND($L$5="eighth"),key!DN277,"")))</f>
        <v/>
      </c>
      <c r="BH150" s="223" t="str">
        <f>IF(AND($L$5="sixth"),key!DO77,IF(AND($L$5="Seventh"),key!DO177,IF(AND($L$5="eighth"),key!DO277,"")))</f>
        <v/>
      </c>
      <c r="BI150" s="223" t="str">
        <f>IF(AND($L$5="sixth"),key!DP77,IF(AND($L$5="Seventh"),key!DP177,IF(AND($L$5="eighth"),key!DP277,"")))</f>
        <v/>
      </c>
      <c r="BJ150" s="223" t="str">
        <f>IF(AND($L$5="sixth"),key!DR77,IF(AND($L$5="Seventh"),key!DR177,IF(AND($L$5="eighth"),key!DR277,"")))</f>
        <v/>
      </c>
      <c r="BK150" s="223" t="str">
        <f>IF(AND($L$5="sixth"),key!DS77,IF(AND($L$5="Seventh"),key!DS177,IF(AND($L$5="eighth"),key!DS277,"")))</f>
        <v/>
      </c>
      <c r="BL150" s="223" t="str">
        <f>IF(AND($L$5="sixth"),key!DT77,IF(AND($L$5="Seventh"),key!DT177,IF(AND($L$5="eighth"),key!DT277,"")))</f>
        <v/>
      </c>
      <c r="BM150" s="223" t="str">
        <f>IF(AND($L$5="sixth"),key!DV77,IF(AND($L$5="Seventh"),key!DV177,IF(AND($L$5="eighth"),key!DV277,"")))</f>
        <v/>
      </c>
      <c r="BN150" s="223" t="str">
        <f>IF(AND($L$5="sixth"),key!DW77,IF(AND($L$5="Seventh"),key!DW177,IF(AND($L$5="eighth"),key!DW277,"")))</f>
        <v/>
      </c>
      <c r="BO150" s="223" t="str">
        <f>IF(AND($L$5="sixth"),key!DX77,IF(AND($L$5="Seventh"),key!DX177,IF(AND($L$5="eighth"),key!DX277,"")))</f>
        <v/>
      </c>
      <c r="BP150" s="223" t="str">
        <f>IF(AND($L$5="sixth"),key!DY77,IF(AND($L$5="Seventh"),key!DY177,IF(AND($L$5="eighth"),key!DY277,"")))</f>
        <v/>
      </c>
      <c r="BQ150" s="224" t="str">
        <f>IF(AND($L$5="sixth"),key!DZ77,IF(AND($L$5="Seventh"),key!DZ177,IF(AND($L$5="eighth"),key!DZ277,"")))</f>
        <v/>
      </c>
      <c r="CM150" s="209" t="s">
        <v>85</v>
      </c>
    </row>
    <row r="151" spans="1:91" ht="15" customHeight="1">
      <c r="A151" s="221">
        <v>9</v>
      </c>
      <c r="B151" s="98" t="str">
        <f>IF(AND($L$5="sixth"),key!C17,IF(AND($L$5="Seventh"),key!C117,IF(AND($L$5="eighth"),key!C217,"")))</f>
        <v>fo'kukjke</v>
      </c>
      <c r="C151" s="98" t="str">
        <f>IF(AND($L$5="sixth"),key!D17,IF(AND($L$5="Seventh"),key!D117,IF(AND($L$5="eighth"),key!D217,"")))</f>
        <v>nqxkZjke</v>
      </c>
      <c r="D151" s="93" t="str">
        <f>IF(AND($L$5="sixth"),key!DB17,IF(AND($L$5="Seventh"),key!DB117,IF(AND($L$5="eighth"),key!DB217,"")))</f>
        <v>C</v>
      </c>
      <c r="E151" s="93">
        <f>IF(AND($L$5="sixth"),key!DC17,IF(AND($L$5="Seventh"),key!DC117,IF(AND($L$5="eighth"),key!DC217,"")))</f>
        <v>4</v>
      </c>
      <c r="F151" s="93" t="str">
        <f>IF(AND($L$5="sixth"),key!DD17,IF(AND($L$5="Seventh"),key!DD117,IF(AND($L$5="eighth"),key!DD217,"")))</f>
        <v/>
      </c>
      <c r="G151" s="93" t="str">
        <f>IF(AND($L$5="sixth"),key!DF17,IF(AND($L$5="Seventh"),key!DF117,IF(AND($L$5="eighth"),key!DF217,"")))</f>
        <v>D</v>
      </c>
      <c r="H151" s="93" t="str">
        <f>IF(AND($L$5="sixth"),key!DG17,IF(AND($L$5="Seventh"),key!DG117,IF(AND($L$5="eighth"),key!DG217,"")))</f>
        <v/>
      </c>
      <c r="I151" s="93" t="str">
        <f>IF(AND($L$5="sixth"),key!DH17,IF(AND($L$5="Seventh"),key!DH117,IF(AND($L$5="eighth"),key!DH217,"")))</f>
        <v/>
      </c>
      <c r="J151" s="93" t="str">
        <f>IF(AND($L$5="sixth"),key!DJ17,IF(AND($L$5="Seventh"),key!DJ117,IF(AND($L$5="eighth"),key!DJ217,"")))</f>
        <v/>
      </c>
      <c r="K151" s="93">
        <f>IF(AND($L$5="sixth"),key!DK17,IF(AND($L$5="Seventh"),key!DK117,IF(AND($L$5="eighth"),key!DK217,"")))</f>
        <v>16</v>
      </c>
      <c r="L151" s="93" t="str">
        <f>IF(AND($L$5="sixth"),key!DL17,IF(AND($L$5="Seventh"),key!DL117,IF(AND($L$5="eighth"),key!DL217,"")))</f>
        <v/>
      </c>
      <c r="M151" s="93" t="str">
        <f>IF(AND($L$5="sixth"),key!DN17,IF(AND($L$5="Seventh"),key!DN117,IF(AND($L$5="eighth"),key!DN217,"")))</f>
        <v>D</v>
      </c>
      <c r="N151" s="93">
        <f>IF(AND($L$5="sixth"),key!DO17,IF(AND($L$5="Seventh"),key!DO117,IF(AND($L$5="eighth"),key!DO217,"")))</f>
        <v>5</v>
      </c>
      <c r="O151" s="93" t="str">
        <f>IF(AND($L$5="sixth"),key!DP17,IF(AND($L$5="Seventh"),key!DP117,IF(AND($L$5="eighth"),key!DP217,"")))</f>
        <v/>
      </c>
      <c r="P151" s="93" t="str">
        <f>IF(AND($L$5="sixth"),key!DR17,IF(AND($L$5="Seventh"),key!DR117,IF(AND($L$5="eighth"),key!DR217,"")))</f>
        <v>C</v>
      </c>
      <c r="Q151" s="93">
        <f>IF(AND($L$5="sixth"),key!DS17,IF(AND($L$5="Seventh"),key!DS117,IF(AND($L$5="eighth"),key!DS217,"")))</f>
        <v>38</v>
      </c>
      <c r="R151" s="93" t="str">
        <f>IF(AND($L$5="sixth"),key!DT17,IF(AND($L$5="Seventh"),key!DT117,IF(AND($L$5="eighth"),key!DT217,"")))</f>
        <v/>
      </c>
      <c r="S151" s="93" t="str">
        <f>IF(AND($L$5="sixth"),key!DV17,IF(AND($L$5="Seventh"),key!DV117,IF(AND($L$5="eighth"),key!DV217,"")))</f>
        <v>D</v>
      </c>
      <c r="T151" s="93">
        <f>IF(AND($L$5="sixth"),key!DW17,IF(AND($L$5="Seventh"),key!DW117,IF(AND($L$5="eighth"),key!DW217,"")))</f>
        <v>63</v>
      </c>
      <c r="U151" s="93">
        <f>IF(AND($L$5="sixth"),key!DX17,IF(AND($L$5="Seventh"),key!DX117,IF(AND($L$5="eighth"),key!DX217,"")))</f>
        <v>0</v>
      </c>
      <c r="V151" s="93">
        <f>IF(AND($L$5="sixth"),key!DY17,IF(AND($L$5="Seventh"),key!DY117,IF(AND($L$5="eighth"),key!DY217,"")))</f>
        <v>63</v>
      </c>
      <c r="W151" s="231" t="str">
        <f>IF(AND($L$5="sixth"),key!DZ17,IF(AND($L$5="Seventh"),key!DZ117,IF(AND($L$5="eighth"),key!DZ217,"")))</f>
        <v>D</v>
      </c>
      <c r="X151" s="221">
        <v>42</v>
      </c>
      <c r="Y151" s="222" t="str">
        <f>IF(AND($L$5="sixth"),key!C50,IF(AND($L$5="Seventh"),key!C150,IF(AND($L$5="eighth"),key!C250,"")))</f>
        <v/>
      </c>
      <c r="Z151" s="222" t="str">
        <f>IF(AND($L$5="sixth"),key!D50,IF(AND($L$5="Seventh"),key!D150,IF(AND($L$5="eighth"),key!D250,"")))</f>
        <v/>
      </c>
      <c r="AA151" s="223" t="str">
        <f>IF(AND($L$5="sixth"),key!DB50,IF(AND($L$5="Seventh"),key!DB150,IF(AND($L$5="eighth"),key!DB250,"")))</f>
        <v/>
      </c>
      <c r="AB151" s="223" t="str">
        <f>IF(AND($L$5="sixth"),key!DC50,IF(AND($L$5="Seventh"),key!DC150,IF(AND($L$5="eighth"),key!DC250,"")))</f>
        <v/>
      </c>
      <c r="AC151" s="223" t="str">
        <f>IF(AND($L$5="sixth"),key!DD50,IF(AND($L$5="Seventh"),key!DD150,IF(AND($L$5="eighth"),key!DD250,"")))</f>
        <v/>
      </c>
      <c r="AD151" s="223" t="str">
        <f>IF(AND($L$5="sixth"),key!DF50,IF(AND($L$5="Seventh"),key!DF150,IF(AND($L$5="eighth"),key!DF250,"")))</f>
        <v/>
      </c>
      <c r="AE151" s="223" t="str">
        <f>IF(AND($L$5="sixth"),key!DG50,IF(AND($L$5="Seventh"),key!DG150,IF(AND($L$5="eighth"),key!DG250,"")))</f>
        <v/>
      </c>
      <c r="AF151" s="223" t="str">
        <f>IF(AND($L$5="sixth"),key!DH50,IF(AND($L$5="Seventh"),key!DH150,IF(AND($L$5="eighth"),key!DH250,"")))</f>
        <v/>
      </c>
      <c r="AG151" s="223" t="str">
        <f>IF(AND($L$5="sixth"),key!DJ50,IF(AND($L$5="Seventh"),key!DJ150,IF(AND($L$5="eighth"),key!DJ250,"")))</f>
        <v/>
      </c>
      <c r="AH151" s="223" t="str">
        <f>IF(AND($L$5="sixth"),key!DK50,IF(AND($L$5="Seventh"),key!DK150,IF(AND($L$5="eighth"),key!DK250,"")))</f>
        <v/>
      </c>
      <c r="AI151" s="223" t="str">
        <f>IF(AND($L$5="sixth"),key!DL50,IF(AND($L$5="Seventh"),key!DL150,IF(AND($L$5="eighth"),key!DL250,"")))</f>
        <v/>
      </c>
      <c r="AJ151" s="223" t="str">
        <f>IF(AND($L$5="sixth"),key!DN50,IF(AND($L$5="Seventh"),key!DN150,IF(AND($L$5="eighth"),key!DN250,"")))</f>
        <v/>
      </c>
      <c r="AK151" s="223" t="str">
        <f>IF(AND($L$5="sixth"),key!DO50,IF(AND($L$5="Seventh"),key!DO150,IF(AND($L$5="eighth"),key!DO250,"")))</f>
        <v/>
      </c>
      <c r="AL151" s="223" t="str">
        <f>IF(AND($L$5="sixth"),key!DP50,IF(AND($L$5="Seventh"),key!DP150,IF(AND($L$5="eighth"),key!DP250,"")))</f>
        <v/>
      </c>
      <c r="AM151" s="223" t="str">
        <f>IF(AND($L$5="sixth"),key!DR50,IF(AND($L$5="Seventh"),key!DR150,IF(AND($L$5="eighth"),key!DR250,"")))</f>
        <v/>
      </c>
      <c r="AN151" s="223" t="str">
        <f>IF(AND($L$5="sixth"),key!DS50,IF(AND($L$5="Seventh"),key!DS150,IF(AND($L$5="eighth"),key!DS250,"")))</f>
        <v/>
      </c>
      <c r="AO151" s="223" t="str">
        <f>IF(AND($L$5="sixth"),key!DT50,IF(AND($L$5="Seventh"),key!DT150,IF(AND($L$5="eighth"),key!DT250,"")))</f>
        <v/>
      </c>
      <c r="AP151" s="223" t="str">
        <f>IF(AND($L$5="sixth"),key!DV50,IF(AND($L$5="Seventh"),key!DV150,IF(AND($L$5="eighth"),key!DV250,"")))</f>
        <v/>
      </c>
      <c r="AQ151" s="223" t="str">
        <f>IF(AND($L$5="sixth"),key!DW50,IF(AND($L$5="Seventh"),key!DW150,IF(AND($L$5="eighth"),key!DW250,"")))</f>
        <v/>
      </c>
      <c r="AR151" s="223" t="str">
        <f>IF(AND($L$5="sixth"),key!DX50,IF(AND($L$5="Seventh"),key!DX150,IF(AND($L$5="eighth"),key!DX250,"")))</f>
        <v/>
      </c>
      <c r="AS151" s="223" t="str">
        <f>IF(AND($L$5="sixth"),key!DY50,IF(AND($L$5="Seventh"),key!DY150,IF(AND($L$5="eighth"),key!DY250,"")))</f>
        <v/>
      </c>
      <c r="AT151" s="224" t="str">
        <f>IF(AND($L$5="sixth"),key!DZ50,IF(AND($L$5="Seventh"),key!DZ150,IF(AND($L$5="eighth"),key!DZ250,"")))</f>
        <v/>
      </c>
      <c r="AU151" s="225">
        <v>70</v>
      </c>
      <c r="AV151" s="226" t="str">
        <f>IF(AND($L$5="sixth"),key!C78,IF(AND($L$5="Seventh"),key!C178,IF(AND($L$5="eighth"),key!C278,"")))</f>
        <v/>
      </c>
      <c r="AW151" s="226" t="str">
        <f>IF(AND($L$5="sixth"),key!D78,IF(AND($L$5="Seventh"),key!D178,IF(AND($L$5="eighth"),key!D278,"")))</f>
        <v/>
      </c>
      <c r="AX151" s="223" t="str">
        <f>IF(AND($L$5="sixth"),key!DB78,IF(AND($L$5="Seventh"),key!DB178,IF(AND($L$5="eighth"),key!DB278,"")))</f>
        <v/>
      </c>
      <c r="AY151" s="223" t="str">
        <f>IF(AND($L$5="sixth"),key!DC78,IF(AND($L$5="Seventh"),key!DC178,IF(AND($L$5="eighth"),key!DC278,"")))</f>
        <v/>
      </c>
      <c r="AZ151" s="223" t="str">
        <f>IF(AND($L$5="sixth"),key!DD78,IF(AND($L$5="Seventh"),key!DD178,IF(AND($L$5="eighth"),key!DD278,"")))</f>
        <v/>
      </c>
      <c r="BA151" s="223" t="str">
        <f>IF(AND($L$5="sixth"),key!DF78,IF(AND($L$5="Seventh"),key!DF178,IF(AND($L$5="eighth"),key!DF278,"")))</f>
        <v/>
      </c>
      <c r="BB151" s="223" t="str">
        <f>IF(AND($L$5="sixth"),key!DG78,IF(AND($L$5="Seventh"),key!DG178,IF(AND($L$5="eighth"),key!DG278,"")))</f>
        <v/>
      </c>
      <c r="BC151" s="223" t="str">
        <f>IF(AND($L$5="sixth"),key!DH78,IF(AND($L$5="Seventh"),key!DH178,IF(AND($L$5="eighth"),key!DH278,"")))</f>
        <v/>
      </c>
      <c r="BD151" s="223" t="str">
        <f>IF(AND($L$5="sixth"),key!DJ78,IF(AND($L$5="Seventh"),key!DJ178,IF(AND($L$5="eighth"),key!DJ278,"")))</f>
        <v/>
      </c>
      <c r="BE151" s="223" t="str">
        <f>IF(AND($L$5="sixth"),key!DK78,IF(AND($L$5="Seventh"),key!DK178,IF(AND($L$5="eighth"),key!DK278,"")))</f>
        <v/>
      </c>
      <c r="BF151" s="223" t="str">
        <f>IF(AND($L$5="sixth"),key!DL78,IF(AND($L$5="Seventh"),key!DL178,IF(AND($L$5="eighth"),key!DL278,"")))</f>
        <v/>
      </c>
      <c r="BG151" s="223" t="str">
        <f>IF(AND($L$5="sixth"),key!DN78,IF(AND($L$5="Seventh"),key!DN178,IF(AND($L$5="eighth"),key!DN278,"")))</f>
        <v/>
      </c>
      <c r="BH151" s="223" t="str">
        <f>IF(AND($L$5="sixth"),key!DO78,IF(AND($L$5="Seventh"),key!DO178,IF(AND($L$5="eighth"),key!DO278,"")))</f>
        <v/>
      </c>
      <c r="BI151" s="223" t="str">
        <f>IF(AND($L$5="sixth"),key!DP78,IF(AND($L$5="Seventh"),key!DP178,IF(AND($L$5="eighth"),key!DP278,"")))</f>
        <v/>
      </c>
      <c r="BJ151" s="223" t="str">
        <f>IF(AND($L$5="sixth"),key!DR78,IF(AND($L$5="Seventh"),key!DR178,IF(AND($L$5="eighth"),key!DR278,"")))</f>
        <v/>
      </c>
      <c r="BK151" s="223" t="str">
        <f>IF(AND($L$5="sixth"),key!DS78,IF(AND($L$5="Seventh"),key!DS178,IF(AND($L$5="eighth"),key!DS278,"")))</f>
        <v/>
      </c>
      <c r="BL151" s="223" t="str">
        <f>IF(AND($L$5="sixth"),key!DT78,IF(AND($L$5="Seventh"),key!DT178,IF(AND($L$5="eighth"),key!DT278,"")))</f>
        <v/>
      </c>
      <c r="BM151" s="223" t="str">
        <f>IF(AND($L$5="sixth"),key!DV78,IF(AND($L$5="Seventh"),key!DV178,IF(AND($L$5="eighth"),key!DV278,"")))</f>
        <v/>
      </c>
      <c r="BN151" s="223" t="str">
        <f>IF(AND($L$5="sixth"),key!DW78,IF(AND($L$5="Seventh"),key!DW178,IF(AND($L$5="eighth"),key!DW278,"")))</f>
        <v/>
      </c>
      <c r="BO151" s="223" t="str">
        <f>IF(AND($L$5="sixth"),key!DX78,IF(AND($L$5="Seventh"),key!DX178,IF(AND($L$5="eighth"),key!DX278,"")))</f>
        <v/>
      </c>
      <c r="BP151" s="223" t="str">
        <f>IF(AND($L$5="sixth"),key!DY78,IF(AND($L$5="Seventh"),key!DY178,IF(AND($L$5="eighth"),key!DY278,"")))</f>
        <v/>
      </c>
      <c r="BQ151" s="224" t="str">
        <f>IF(AND($L$5="sixth"),key!DZ78,IF(AND($L$5="Seventh"),key!DZ178,IF(AND($L$5="eighth"),key!DZ278,"")))</f>
        <v/>
      </c>
      <c r="CM151" s="209" t="s">
        <v>86</v>
      </c>
    </row>
    <row r="152" spans="1:91" ht="15" customHeight="1">
      <c r="A152" s="221">
        <v>10</v>
      </c>
      <c r="B152" s="98" t="str">
        <f>IF(AND($L$5="sixth"),key!C18,IF(AND($L$5="Seventh"),key!C118,IF(AND($L$5="eighth"),key!C218,"")))</f>
        <v/>
      </c>
      <c r="C152" s="98" t="str">
        <f>IF(AND($L$5="sixth"),key!D18,IF(AND($L$5="Seventh"),key!D118,IF(AND($L$5="eighth"),key!D218,"")))</f>
        <v/>
      </c>
      <c r="D152" s="93" t="str">
        <f>IF(AND($L$5="sixth"),key!DB18,IF(AND($L$5="Seventh"),key!DB118,IF(AND($L$5="eighth"),key!DB218,"")))</f>
        <v>A</v>
      </c>
      <c r="E152" s="93">
        <f>IF(AND($L$5="sixth"),key!DC18,IF(AND($L$5="Seventh"),key!DC118,IF(AND($L$5="eighth"),key!DC218,"")))</f>
        <v>10</v>
      </c>
      <c r="F152" s="93" t="str">
        <f>IF(AND($L$5="sixth"),key!DD18,IF(AND($L$5="Seventh"),key!DD118,IF(AND($L$5="eighth"),key!DD218,"")))</f>
        <v/>
      </c>
      <c r="G152" s="93" t="str">
        <f>IF(AND($L$5="sixth"),key!DF18,IF(AND($L$5="Seventh"),key!DF118,IF(AND($L$5="eighth"),key!DF218,"")))</f>
        <v/>
      </c>
      <c r="H152" s="93">
        <f>IF(AND($L$5="sixth"),key!DG18,IF(AND($L$5="Seventh"),key!DG118,IF(AND($L$5="eighth"),key!DG218,"")))</f>
        <v>9</v>
      </c>
      <c r="I152" s="93" t="str">
        <f>IF(AND($L$5="sixth"),key!DH18,IF(AND($L$5="Seventh"),key!DH118,IF(AND($L$5="eighth"),key!DH218,"")))</f>
        <v/>
      </c>
      <c r="J152" s="93" t="str">
        <f>IF(AND($L$5="sixth"),key!DJ18,IF(AND($L$5="Seventh"),key!DJ118,IF(AND($L$5="eighth"),key!DJ218,"")))</f>
        <v/>
      </c>
      <c r="K152" s="93">
        <f>IF(AND($L$5="sixth"),key!DK18,IF(AND($L$5="Seventh"),key!DK118,IF(AND($L$5="eighth"),key!DK218,"")))</f>
        <v>57</v>
      </c>
      <c r="L152" s="93" t="str">
        <f>IF(AND($L$5="sixth"),key!DL18,IF(AND($L$5="Seventh"),key!DL118,IF(AND($L$5="eighth"),key!DL218,"")))</f>
        <v/>
      </c>
      <c r="M152" s="93" t="str">
        <f>IF(AND($L$5="sixth"),key!DN18,IF(AND($L$5="Seventh"),key!DN118,IF(AND($L$5="eighth"),key!DN218,"")))</f>
        <v/>
      </c>
      <c r="N152" s="93">
        <f>IF(AND($L$5="sixth"),key!DO18,IF(AND($L$5="Seventh"),key!DO118,IF(AND($L$5="eighth"),key!DO218,"")))</f>
        <v>10</v>
      </c>
      <c r="O152" s="93" t="str">
        <f>IF(AND($L$5="sixth"),key!DP18,IF(AND($L$5="Seventh"),key!DP118,IF(AND($L$5="eighth"),key!DP218,"")))</f>
        <v/>
      </c>
      <c r="P152" s="93" t="str">
        <f>IF(AND($L$5="sixth"),key!DR18,IF(AND($L$5="Seventh"),key!DR118,IF(AND($L$5="eighth"),key!DR218,"")))</f>
        <v/>
      </c>
      <c r="Q152" s="93">
        <f>IF(AND($L$5="sixth"),key!DS18,IF(AND($L$5="Seventh"),key!DS118,IF(AND($L$5="eighth"),key!DS218,"")))</f>
        <v>72</v>
      </c>
      <c r="R152" s="93" t="str">
        <f>IF(AND($L$5="sixth"),key!DT18,IF(AND($L$5="Seventh"),key!DT118,IF(AND($L$5="eighth"),key!DT218,"")))</f>
        <v/>
      </c>
      <c r="S152" s="93" t="str">
        <f>IF(AND($L$5="sixth"),key!DV18,IF(AND($L$5="Seventh"),key!DV118,IF(AND($L$5="eighth"),key!DV218,"")))</f>
        <v/>
      </c>
      <c r="T152" s="93" t="str">
        <f>IF(AND($L$5="sixth"),key!DW18,IF(AND($L$5="Seventh"),key!DW118,IF(AND($L$5="eighth"),key!DW218,"")))</f>
        <v/>
      </c>
      <c r="U152" s="93" t="str">
        <f>IF(AND($L$5="sixth"),key!DX18,IF(AND($L$5="Seventh"),key!DX118,IF(AND($L$5="eighth"),key!DX218,"")))</f>
        <v/>
      </c>
      <c r="V152" s="93" t="str">
        <f>IF(AND($L$5="sixth"),key!DY18,IF(AND($L$5="Seventh"),key!DY118,IF(AND($L$5="eighth"),key!DY218,"")))</f>
        <v/>
      </c>
      <c r="W152" s="231" t="str">
        <f>IF(AND($L$5="sixth"),key!DZ18,IF(AND($L$5="Seventh"),key!DZ118,IF(AND($L$5="eighth"),key!DZ218,"")))</f>
        <v/>
      </c>
      <c r="X152" s="221">
        <v>43</v>
      </c>
      <c r="Y152" s="222" t="str">
        <f>IF(AND($L$5="sixth"),key!C51,IF(AND($L$5="Seventh"),key!C151,IF(AND($L$5="eighth"),key!C251,"")))</f>
        <v/>
      </c>
      <c r="Z152" s="222" t="str">
        <f>IF(AND($L$5="sixth"),key!D51,IF(AND($L$5="Seventh"),key!D151,IF(AND($L$5="eighth"),key!D251,"")))</f>
        <v/>
      </c>
      <c r="AA152" s="223" t="str">
        <f>IF(AND($L$5="sixth"),key!DB51,IF(AND($L$5="Seventh"),key!DB151,IF(AND($L$5="eighth"),key!DB251,"")))</f>
        <v/>
      </c>
      <c r="AB152" s="223" t="str">
        <f>IF(AND($L$5="sixth"),key!DC51,IF(AND($L$5="Seventh"),key!DC151,IF(AND($L$5="eighth"),key!DC251,"")))</f>
        <v/>
      </c>
      <c r="AC152" s="223" t="str">
        <f>IF(AND($L$5="sixth"),key!DD51,IF(AND($L$5="Seventh"),key!DD151,IF(AND($L$5="eighth"),key!DD251,"")))</f>
        <v/>
      </c>
      <c r="AD152" s="223" t="str">
        <f>IF(AND($L$5="sixth"),key!DF51,IF(AND($L$5="Seventh"),key!DF151,IF(AND($L$5="eighth"),key!DF251,"")))</f>
        <v/>
      </c>
      <c r="AE152" s="223" t="str">
        <f>IF(AND($L$5="sixth"),key!DG51,IF(AND($L$5="Seventh"),key!DG151,IF(AND($L$5="eighth"),key!DG251,"")))</f>
        <v/>
      </c>
      <c r="AF152" s="223" t="str">
        <f>IF(AND($L$5="sixth"),key!DH51,IF(AND($L$5="Seventh"),key!DH151,IF(AND($L$5="eighth"),key!DH251,"")))</f>
        <v/>
      </c>
      <c r="AG152" s="223" t="str">
        <f>IF(AND($L$5="sixth"),key!DJ51,IF(AND($L$5="Seventh"),key!DJ151,IF(AND($L$5="eighth"),key!DJ251,"")))</f>
        <v/>
      </c>
      <c r="AH152" s="223" t="str">
        <f>IF(AND($L$5="sixth"),key!DK51,IF(AND($L$5="Seventh"),key!DK151,IF(AND($L$5="eighth"),key!DK251,"")))</f>
        <v/>
      </c>
      <c r="AI152" s="223" t="str">
        <f>IF(AND($L$5="sixth"),key!DL51,IF(AND($L$5="Seventh"),key!DL151,IF(AND($L$5="eighth"),key!DL251,"")))</f>
        <v/>
      </c>
      <c r="AJ152" s="223" t="str">
        <f>IF(AND($L$5="sixth"),key!DN51,IF(AND($L$5="Seventh"),key!DN151,IF(AND($L$5="eighth"),key!DN251,"")))</f>
        <v/>
      </c>
      <c r="AK152" s="223" t="str">
        <f>IF(AND($L$5="sixth"),key!DO51,IF(AND($L$5="Seventh"),key!DO151,IF(AND($L$5="eighth"),key!DO251,"")))</f>
        <v/>
      </c>
      <c r="AL152" s="223" t="str">
        <f>IF(AND($L$5="sixth"),key!DP51,IF(AND($L$5="Seventh"),key!DP151,IF(AND($L$5="eighth"),key!DP251,"")))</f>
        <v/>
      </c>
      <c r="AM152" s="223" t="str">
        <f>IF(AND($L$5="sixth"),key!DR51,IF(AND($L$5="Seventh"),key!DR151,IF(AND($L$5="eighth"),key!DR251,"")))</f>
        <v/>
      </c>
      <c r="AN152" s="223" t="str">
        <f>IF(AND($L$5="sixth"),key!DS51,IF(AND($L$5="Seventh"),key!DS151,IF(AND($L$5="eighth"),key!DS251,"")))</f>
        <v/>
      </c>
      <c r="AO152" s="223" t="str">
        <f>IF(AND($L$5="sixth"),key!DT51,IF(AND($L$5="Seventh"),key!DT151,IF(AND($L$5="eighth"),key!DT251,"")))</f>
        <v/>
      </c>
      <c r="AP152" s="223" t="str">
        <f>IF(AND($L$5="sixth"),key!DV51,IF(AND($L$5="Seventh"),key!DV151,IF(AND($L$5="eighth"),key!DV251,"")))</f>
        <v/>
      </c>
      <c r="AQ152" s="223" t="str">
        <f>IF(AND($L$5="sixth"),key!DW51,IF(AND($L$5="Seventh"),key!DW151,IF(AND($L$5="eighth"),key!DW251,"")))</f>
        <v/>
      </c>
      <c r="AR152" s="223" t="str">
        <f>IF(AND($L$5="sixth"),key!DX51,IF(AND($L$5="Seventh"),key!DX151,IF(AND($L$5="eighth"),key!DX251,"")))</f>
        <v/>
      </c>
      <c r="AS152" s="223" t="str">
        <f>IF(AND($L$5="sixth"),key!DY51,IF(AND($L$5="Seventh"),key!DY151,IF(AND($L$5="eighth"),key!DY251,"")))</f>
        <v/>
      </c>
      <c r="AT152" s="224" t="str">
        <f>IF(AND($L$5="sixth"),key!DZ51,IF(AND($L$5="Seventh"),key!DZ151,IF(AND($L$5="eighth"),key!DZ251,"")))</f>
        <v/>
      </c>
      <c r="AU152" s="225">
        <v>71</v>
      </c>
      <c r="AV152" s="226" t="str">
        <f>IF(AND($L$5="sixth"),key!C79,IF(AND($L$5="Seventh"),key!C179,IF(AND($L$5="eighth"),key!C279,"")))</f>
        <v/>
      </c>
      <c r="AW152" s="226" t="str">
        <f>IF(AND($L$5="sixth"),key!D79,IF(AND($L$5="Seventh"),key!D179,IF(AND($L$5="eighth"),key!D279,"")))</f>
        <v/>
      </c>
      <c r="AX152" s="223" t="str">
        <f>IF(AND($L$5="sixth"),key!DB79,IF(AND($L$5="Seventh"),key!DB179,IF(AND($L$5="eighth"),key!DB279,"")))</f>
        <v/>
      </c>
      <c r="AY152" s="223" t="str">
        <f>IF(AND($L$5="sixth"),key!DC79,IF(AND($L$5="Seventh"),key!DC179,IF(AND($L$5="eighth"),key!DC279,"")))</f>
        <v/>
      </c>
      <c r="AZ152" s="223" t="str">
        <f>IF(AND($L$5="sixth"),key!DD79,IF(AND($L$5="Seventh"),key!DD179,IF(AND($L$5="eighth"),key!DD279,"")))</f>
        <v/>
      </c>
      <c r="BA152" s="223" t="str">
        <f>IF(AND($L$5="sixth"),key!DF79,IF(AND($L$5="Seventh"),key!DF179,IF(AND($L$5="eighth"),key!DF279,"")))</f>
        <v/>
      </c>
      <c r="BB152" s="223" t="str">
        <f>IF(AND($L$5="sixth"),key!DG79,IF(AND($L$5="Seventh"),key!DG179,IF(AND($L$5="eighth"),key!DG279,"")))</f>
        <v/>
      </c>
      <c r="BC152" s="223" t="str">
        <f>IF(AND($L$5="sixth"),key!DH79,IF(AND($L$5="Seventh"),key!DH179,IF(AND($L$5="eighth"),key!DH279,"")))</f>
        <v/>
      </c>
      <c r="BD152" s="223" t="str">
        <f>IF(AND($L$5="sixth"),key!DJ79,IF(AND($L$5="Seventh"),key!DJ179,IF(AND($L$5="eighth"),key!DJ279,"")))</f>
        <v/>
      </c>
      <c r="BE152" s="223" t="str">
        <f>IF(AND($L$5="sixth"),key!DK79,IF(AND($L$5="Seventh"),key!DK179,IF(AND($L$5="eighth"),key!DK279,"")))</f>
        <v/>
      </c>
      <c r="BF152" s="223" t="str">
        <f>IF(AND($L$5="sixth"),key!DL79,IF(AND($L$5="Seventh"),key!DL179,IF(AND($L$5="eighth"),key!DL279,"")))</f>
        <v/>
      </c>
      <c r="BG152" s="223" t="str">
        <f>IF(AND($L$5="sixth"),key!DN79,IF(AND($L$5="Seventh"),key!DN179,IF(AND($L$5="eighth"),key!DN279,"")))</f>
        <v/>
      </c>
      <c r="BH152" s="223" t="str">
        <f>IF(AND($L$5="sixth"),key!DO79,IF(AND($L$5="Seventh"),key!DO179,IF(AND($L$5="eighth"),key!DO279,"")))</f>
        <v/>
      </c>
      <c r="BI152" s="223" t="str">
        <f>IF(AND($L$5="sixth"),key!DP79,IF(AND($L$5="Seventh"),key!DP179,IF(AND($L$5="eighth"),key!DP279,"")))</f>
        <v/>
      </c>
      <c r="BJ152" s="223" t="str">
        <f>IF(AND($L$5="sixth"),key!DR79,IF(AND($L$5="Seventh"),key!DR179,IF(AND($L$5="eighth"),key!DR279,"")))</f>
        <v/>
      </c>
      <c r="BK152" s="223" t="str">
        <f>IF(AND($L$5="sixth"),key!DS79,IF(AND($L$5="Seventh"),key!DS179,IF(AND($L$5="eighth"),key!DS279,"")))</f>
        <v/>
      </c>
      <c r="BL152" s="223" t="str">
        <f>IF(AND($L$5="sixth"),key!DT79,IF(AND($L$5="Seventh"),key!DT179,IF(AND($L$5="eighth"),key!DT279,"")))</f>
        <v/>
      </c>
      <c r="BM152" s="223" t="str">
        <f>IF(AND($L$5="sixth"),key!DV79,IF(AND($L$5="Seventh"),key!DV179,IF(AND($L$5="eighth"),key!DV279,"")))</f>
        <v/>
      </c>
      <c r="BN152" s="223" t="str">
        <f>IF(AND($L$5="sixth"),key!DW79,IF(AND($L$5="Seventh"),key!DW179,IF(AND($L$5="eighth"),key!DW279,"")))</f>
        <v/>
      </c>
      <c r="BO152" s="223" t="str">
        <f>IF(AND($L$5="sixth"),key!DX79,IF(AND($L$5="Seventh"),key!DX179,IF(AND($L$5="eighth"),key!DX279,"")))</f>
        <v/>
      </c>
      <c r="BP152" s="223" t="str">
        <f>IF(AND($L$5="sixth"),key!DY79,IF(AND($L$5="Seventh"),key!DY179,IF(AND($L$5="eighth"),key!DY279,"")))</f>
        <v/>
      </c>
      <c r="BQ152" s="224" t="str">
        <f>IF(AND($L$5="sixth"),key!DZ79,IF(AND($L$5="Seventh"),key!DZ179,IF(AND($L$5="eighth"),key!DZ279,"")))</f>
        <v/>
      </c>
      <c r="CM152" s="209" t="s">
        <v>87</v>
      </c>
    </row>
    <row r="153" spans="1:91" ht="15" customHeight="1">
      <c r="A153" s="221">
        <v>11</v>
      </c>
      <c r="B153" s="98" t="str">
        <f>IF(AND($L$5="sixth"),key!C19,IF(AND($L$5="Seventh"),key!C119,IF(AND($L$5="eighth"),key!C219,"")))</f>
        <v/>
      </c>
      <c r="C153" s="98" t="str">
        <f>IF(AND($L$5="sixth"),key!D19,IF(AND($L$5="Seventh"),key!D119,IF(AND($L$5="eighth"),key!D219,"")))</f>
        <v/>
      </c>
      <c r="D153" s="93" t="str">
        <f>IF(AND($L$5="sixth"),key!DB19,IF(AND($L$5="Seventh"),key!DB119,IF(AND($L$5="eighth"),key!DB219,"")))</f>
        <v>C</v>
      </c>
      <c r="E153" s="93">
        <f>IF(AND($L$5="sixth"),key!DC19,IF(AND($L$5="Seventh"),key!DC119,IF(AND($L$5="eighth"),key!DC219,"")))</f>
        <v>5</v>
      </c>
      <c r="F153" s="93" t="str">
        <f>IF(AND($L$5="sixth"),key!DD19,IF(AND($L$5="Seventh"),key!DD119,IF(AND($L$5="eighth"),key!DD219,"")))</f>
        <v/>
      </c>
      <c r="G153" s="93" t="str">
        <f>IF(AND($L$5="sixth"),key!DF19,IF(AND($L$5="Seventh"),key!DF119,IF(AND($L$5="eighth"),key!DF219,"")))</f>
        <v/>
      </c>
      <c r="H153" s="93">
        <f>IF(AND($L$5="sixth"),key!DG19,IF(AND($L$5="Seventh"),key!DG119,IF(AND($L$5="eighth"),key!DG219,"")))</f>
        <v>6</v>
      </c>
      <c r="I153" s="93" t="str">
        <f>IF(AND($L$5="sixth"),key!DH19,IF(AND($L$5="Seventh"),key!DH119,IF(AND($L$5="eighth"),key!DH219,"")))</f>
        <v/>
      </c>
      <c r="J153" s="93" t="str">
        <f>IF(AND($L$5="sixth"),key!DJ19,IF(AND($L$5="Seventh"),key!DJ119,IF(AND($L$5="eighth"),key!DJ219,"")))</f>
        <v/>
      </c>
      <c r="K153" s="93">
        <f>IF(AND($L$5="sixth"),key!DK19,IF(AND($L$5="Seventh"),key!DK119,IF(AND($L$5="eighth"),key!DK219,"")))</f>
        <v>24</v>
      </c>
      <c r="L153" s="93" t="str">
        <f>IF(AND($L$5="sixth"),key!DL19,IF(AND($L$5="Seventh"),key!DL119,IF(AND($L$5="eighth"),key!DL219,"")))</f>
        <v/>
      </c>
      <c r="M153" s="93" t="str">
        <f>IF(AND($L$5="sixth"),key!DN19,IF(AND($L$5="Seventh"),key!DN119,IF(AND($L$5="eighth"),key!DN219,"")))</f>
        <v/>
      </c>
      <c r="N153" s="93">
        <f>IF(AND($L$5="sixth"),key!DO19,IF(AND($L$5="Seventh"),key!DO119,IF(AND($L$5="eighth"),key!DO219,"")))</f>
        <v>7</v>
      </c>
      <c r="O153" s="93" t="str">
        <f>IF(AND($L$5="sixth"),key!DP19,IF(AND($L$5="Seventh"),key!DP119,IF(AND($L$5="eighth"),key!DP219,"")))</f>
        <v/>
      </c>
      <c r="P153" s="93" t="str">
        <f>IF(AND($L$5="sixth"),key!DR19,IF(AND($L$5="Seventh"),key!DR119,IF(AND($L$5="eighth"),key!DR219,"")))</f>
        <v/>
      </c>
      <c r="Q153" s="93">
        <f>IF(AND($L$5="sixth"),key!DS19,IF(AND($L$5="Seventh"),key!DS119,IF(AND($L$5="eighth"),key!DS219,"")))</f>
        <v>44</v>
      </c>
      <c r="R153" s="93" t="str">
        <f>IF(AND($L$5="sixth"),key!DT19,IF(AND($L$5="Seventh"),key!DT119,IF(AND($L$5="eighth"),key!DT219,"")))</f>
        <v/>
      </c>
      <c r="S153" s="93" t="str">
        <f>IF(AND($L$5="sixth"),key!DV19,IF(AND($L$5="Seventh"),key!DV119,IF(AND($L$5="eighth"),key!DV219,"")))</f>
        <v/>
      </c>
      <c r="T153" s="93" t="str">
        <f>IF(AND($L$5="sixth"),key!DW19,IF(AND($L$5="Seventh"),key!DW119,IF(AND($L$5="eighth"),key!DW219,"")))</f>
        <v/>
      </c>
      <c r="U153" s="93" t="str">
        <f>IF(AND($L$5="sixth"),key!DX19,IF(AND($L$5="Seventh"),key!DX119,IF(AND($L$5="eighth"),key!DX219,"")))</f>
        <v/>
      </c>
      <c r="V153" s="93" t="str">
        <f>IF(AND($L$5="sixth"),key!DY19,IF(AND($L$5="Seventh"),key!DY119,IF(AND($L$5="eighth"),key!DY219,"")))</f>
        <v/>
      </c>
      <c r="W153" s="231" t="str">
        <f>IF(AND($L$5="sixth"),key!DZ19,IF(AND($L$5="Seventh"),key!DZ119,IF(AND($L$5="eighth"),key!DZ219,"")))</f>
        <v/>
      </c>
      <c r="X153" s="221">
        <v>44</v>
      </c>
      <c r="Y153" s="222" t="str">
        <f>IF(AND($L$5="sixth"),key!C52,IF(AND($L$5="Seventh"),key!C152,IF(AND($L$5="eighth"),key!C252,"")))</f>
        <v/>
      </c>
      <c r="Z153" s="222" t="str">
        <f>IF(AND($L$5="sixth"),key!D52,IF(AND($L$5="Seventh"),key!D152,IF(AND($L$5="eighth"),key!D252,"")))</f>
        <v/>
      </c>
      <c r="AA153" s="223" t="str">
        <f>IF(AND($L$5="sixth"),key!DB52,IF(AND($L$5="Seventh"),key!DB152,IF(AND($L$5="eighth"),key!DB252,"")))</f>
        <v/>
      </c>
      <c r="AB153" s="223" t="str">
        <f>IF(AND($L$5="sixth"),key!DC52,IF(AND($L$5="Seventh"),key!DC152,IF(AND($L$5="eighth"),key!DC252,"")))</f>
        <v/>
      </c>
      <c r="AC153" s="223" t="str">
        <f>IF(AND($L$5="sixth"),key!DD52,IF(AND($L$5="Seventh"),key!DD152,IF(AND($L$5="eighth"),key!DD252,"")))</f>
        <v/>
      </c>
      <c r="AD153" s="223" t="str">
        <f>IF(AND($L$5="sixth"),key!DF52,IF(AND($L$5="Seventh"),key!DF152,IF(AND($L$5="eighth"),key!DF252,"")))</f>
        <v/>
      </c>
      <c r="AE153" s="223" t="str">
        <f>IF(AND($L$5="sixth"),key!DG52,IF(AND($L$5="Seventh"),key!DG152,IF(AND($L$5="eighth"),key!DG252,"")))</f>
        <v/>
      </c>
      <c r="AF153" s="223" t="str">
        <f>IF(AND($L$5="sixth"),key!DH52,IF(AND($L$5="Seventh"),key!DH152,IF(AND($L$5="eighth"),key!DH252,"")))</f>
        <v/>
      </c>
      <c r="AG153" s="223" t="str">
        <f>IF(AND($L$5="sixth"),key!DJ52,IF(AND($L$5="Seventh"),key!DJ152,IF(AND($L$5="eighth"),key!DJ252,"")))</f>
        <v/>
      </c>
      <c r="AH153" s="223" t="str">
        <f>IF(AND($L$5="sixth"),key!DK52,IF(AND($L$5="Seventh"),key!DK152,IF(AND($L$5="eighth"),key!DK252,"")))</f>
        <v/>
      </c>
      <c r="AI153" s="223" t="str">
        <f>IF(AND($L$5="sixth"),key!DL52,IF(AND($L$5="Seventh"),key!DL152,IF(AND($L$5="eighth"),key!DL252,"")))</f>
        <v/>
      </c>
      <c r="AJ153" s="223" t="str">
        <f>IF(AND($L$5="sixth"),key!DN52,IF(AND($L$5="Seventh"),key!DN152,IF(AND($L$5="eighth"),key!DN252,"")))</f>
        <v/>
      </c>
      <c r="AK153" s="223" t="str">
        <f>IF(AND($L$5="sixth"),key!DO52,IF(AND($L$5="Seventh"),key!DO152,IF(AND($L$5="eighth"),key!DO252,"")))</f>
        <v/>
      </c>
      <c r="AL153" s="223" t="str">
        <f>IF(AND($L$5="sixth"),key!DP52,IF(AND($L$5="Seventh"),key!DP152,IF(AND($L$5="eighth"),key!DP252,"")))</f>
        <v/>
      </c>
      <c r="AM153" s="223" t="str">
        <f>IF(AND($L$5="sixth"),key!DR52,IF(AND($L$5="Seventh"),key!DR152,IF(AND($L$5="eighth"),key!DR252,"")))</f>
        <v/>
      </c>
      <c r="AN153" s="223" t="str">
        <f>IF(AND($L$5="sixth"),key!DS52,IF(AND($L$5="Seventh"),key!DS152,IF(AND($L$5="eighth"),key!DS252,"")))</f>
        <v/>
      </c>
      <c r="AO153" s="223" t="str">
        <f>IF(AND($L$5="sixth"),key!DT52,IF(AND($L$5="Seventh"),key!DT152,IF(AND($L$5="eighth"),key!DT252,"")))</f>
        <v/>
      </c>
      <c r="AP153" s="223" t="str">
        <f>IF(AND($L$5="sixth"),key!DV52,IF(AND($L$5="Seventh"),key!DV152,IF(AND($L$5="eighth"),key!DV252,"")))</f>
        <v/>
      </c>
      <c r="AQ153" s="223" t="str">
        <f>IF(AND($L$5="sixth"),key!DW52,IF(AND($L$5="Seventh"),key!DW152,IF(AND($L$5="eighth"),key!DW252,"")))</f>
        <v/>
      </c>
      <c r="AR153" s="223" t="str">
        <f>IF(AND($L$5="sixth"),key!DX52,IF(AND($L$5="Seventh"),key!DX152,IF(AND($L$5="eighth"),key!DX252,"")))</f>
        <v/>
      </c>
      <c r="AS153" s="223" t="str">
        <f>IF(AND($L$5="sixth"),key!DY52,IF(AND($L$5="Seventh"),key!DY152,IF(AND($L$5="eighth"),key!DY252,"")))</f>
        <v/>
      </c>
      <c r="AT153" s="224" t="str">
        <f>IF(AND($L$5="sixth"),key!DZ52,IF(AND($L$5="Seventh"),key!DZ152,IF(AND($L$5="eighth"),key!DZ252,"")))</f>
        <v/>
      </c>
      <c r="AU153" s="225">
        <v>72</v>
      </c>
      <c r="AV153" s="226" t="str">
        <f>IF(AND($L$5="sixth"),key!C80,IF(AND($L$5="Seventh"),key!C180,IF(AND($L$5="eighth"),key!C280,"")))</f>
        <v/>
      </c>
      <c r="AW153" s="226" t="str">
        <f>IF(AND($L$5="sixth"),key!D80,IF(AND($L$5="Seventh"),key!D180,IF(AND($L$5="eighth"),key!D280,"")))</f>
        <v/>
      </c>
      <c r="AX153" s="223" t="str">
        <f>IF(AND($L$5="sixth"),key!DB80,IF(AND($L$5="Seventh"),key!DB180,IF(AND($L$5="eighth"),key!DB280,"")))</f>
        <v/>
      </c>
      <c r="AY153" s="223" t="str">
        <f>IF(AND($L$5="sixth"),key!DC80,IF(AND($L$5="Seventh"),key!DC180,IF(AND($L$5="eighth"),key!DC280,"")))</f>
        <v/>
      </c>
      <c r="AZ153" s="223" t="str">
        <f>IF(AND($L$5="sixth"),key!DD80,IF(AND($L$5="Seventh"),key!DD180,IF(AND($L$5="eighth"),key!DD280,"")))</f>
        <v/>
      </c>
      <c r="BA153" s="223" t="str">
        <f>IF(AND($L$5="sixth"),key!DF80,IF(AND($L$5="Seventh"),key!DF180,IF(AND($L$5="eighth"),key!DF280,"")))</f>
        <v/>
      </c>
      <c r="BB153" s="223" t="str">
        <f>IF(AND($L$5="sixth"),key!DG80,IF(AND($L$5="Seventh"),key!DG180,IF(AND($L$5="eighth"),key!DG280,"")))</f>
        <v/>
      </c>
      <c r="BC153" s="223" t="str">
        <f>IF(AND($L$5="sixth"),key!DH80,IF(AND($L$5="Seventh"),key!DH180,IF(AND($L$5="eighth"),key!DH280,"")))</f>
        <v/>
      </c>
      <c r="BD153" s="223" t="str">
        <f>IF(AND($L$5="sixth"),key!DJ80,IF(AND($L$5="Seventh"),key!DJ180,IF(AND($L$5="eighth"),key!DJ280,"")))</f>
        <v/>
      </c>
      <c r="BE153" s="223" t="str">
        <f>IF(AND($L$5="sixth"),key!DK80,IF(AND($L$5="Seventh"),key!DK180,IF(AND($L$5="eighth"),key!DK280,"")))</f>
        <v/>
      </c>
      <c r="BF153" s="223" t="str">
        <f>IF(AND($L$5="sixth"),key!DL80,IF(AND($L$5="Seventh"),key!DL180,IF(AND($L$5="eighth"),key!DL280,"")))</f>
        <v/>
      </c>
      <c r="BG153" s="223" t="str">
        <f>IF(AND($L$5="sixth"),key!DN80,IF(AND($L$5="Seventh"),key!DN180,IF(AND($L$5="eighth"),key!DN280,"")))</f>
        <v/>
      </c>
      <c r="BH153" s="223" t="str">
        <f>IF(AND($L$5="sixth"),key!DO80,IF(AND($L$5="Seventh"),key!DO180,IF(AND($L$5="eighth"),key!DO280,"")))</f>
        <v/>
      </c>
      <c r="BI153" s="223" t="str">
        <f>IF(AND($L$5="sixth"),key!DP80,IF(AND($L$5="Seventh"),key!DP180,IF(AND($L$5="eighth"),key!DP280,"")))</f>
        <v/>
      </c>
      <c r="BJ153" s="223" t="str">
        <f>IF(AND($L$5="sixth"),key!DR80,IF(AND($L$5="Seventh"),key!DR180,IF(AND($L$5="eighth"),key!DR280,"")))</f>
        <v/>
      </c>
      <c r="BK153" s="223" t="str">
        <f>IF(AND($L$5="sixth"),key!DS80,IF(AND($L$5="Seventh"),key!DS180,IF(AND($L$5="eighth"),key!DS280,"")))</f>
        <v/>
      </c>
      <c r="BL153" s="223" t="str">
        <f>IF(AND($L$5="sixth"),key!DT80,IF(AND($L$5="Seventh"),key!DT180,IF(AND($L$5="eighth"),key!DT280,"")))</f>
        <v/>
      </c>
      <c r="BM153" s="223" t="str">
        <f>IF(AND($L$5="sixth"),key!DV80,IF(AND($L$5="Seventh"),key!DV180,IF(AND($L$5="eighth"),key!DV280,"")))</f>
        <v/>
      </c>
      <c r="BN153" s="223" t="str">
        <f>IF(AND($L$5="sixth"),key!DW80,IF(AND($L$5="Seventh"),key!DW180,IF(AND($L$5="eighth"),key!DW280,"")))</f>
        <v/>
      </c>
      <c r="BO153" s="223" t="str">
        <f>IF(AND($L$5="sixth"),key!DX80,IF(AND($L$5="Seventh"),key!DX180,IF(AND($L$5="eighth"),key!DX280,"")))</f>
        <v/>
      </c>
      <c r="BP153" s="223" t="str">
        <f>IF(AND($L$5="sixth"),key!DY80,IF(AND($L$5="Seventh"),key!DY180,IF(AND($L$5="eighth"),key!DY280,"")))</f>
        <v/>
      </c>
      <c r="BQ153" s="224" t="str">
        <f>IF(AND($L$5="sixth"),key!DZ80,IF(AND($L$5="Seventh"),key!DZ180,IF(AND($L$5="eighth"),key!DZ280,"")))</f>
        <v/>
      </c>
    </row>
    <row r="154" spans="1:91" ht="15" customHeight="1">
      <c r="A154" s="221">
        <v>12</v>
      </c>
      <c r="B154" s="98" t="str">
        <f>IF(AND($L$5="sixth"),key!C20,IF(AND($L$5="Seventh"),key!C120,IF(AND($L$5="eighth"),key!C220,"")))</f>
        <v/>
      </c>
      <c r="C154" s="98" t="str">
        <f>IF(AND($L$5="sixth"),key!D20,IF(AND($L$5="Seventh"),key!D120,IF(AND($L$5="eighth"),key!D220,"")))</f>
        <v/>
      </c>
      <c r="D154" s="93" t="str">
        <f>IF(AND($L$5="sixth"),key!DB20,IF(AND($L$5="Seventh"),key!DB120,IF(AND($L$5="eighth"),key!DB220,"")))</f>
        <v>B</v>
      </c>
      <c r="E154" s="93">
        <f>IF(AND($L$5="sixth"),key!DC20,IF(AND($L$5="Seventh"),key!DC120,IF(AND($L$5="eighth"),key!DC220,"")))</f>
        <v>10</v>
      </c>
      <c r="F154" s="93" t="str">
        <f>IF(AND($L$5="sixth"),key!DD20,IF(AND($L$5="Seventh"),key!DD120,IF(AND($L$5="eighth"),key!DD220,"")))</f>
        <v/>
      </c>
      <c r="G154" s="93" t="str">
        <f>IF(AND($L$5="sixth"),key!DF20,IF(AND($L$5="Seventh"),key!DF120,IF(AND($L$5="eighth"),key!DF220,"")))</f>
        <v/>
      </c>
      <c r="H154" s="93">
        <f>IF(AND($L$5="sixth"),key!DG20,IF(AND($L$5="Seventh"),key!DG120,IF(AND($L$5="eighth"),key!DG220,"")))</f>
        <v>10</v>
      </c>
      <c r="I154" s="93" t="str">
        <f>IF(AND($L$5="sixth"),key!DH20,IF(AND($L$5="Seventh"),key!DH120,IF(AND($L$5="eighth"),key!DH220,"")))</f>
        <v/>
      </c>
      <c r="J154" s="93" t="str">
        <f>IF(AND($L$5="sixth"),key!DJ20,IF(AND($L$5="Seventh"),key!DJ120,IF(AND($L$5="eighth"),key!DJ220,"")))</f>
        <v/>
      </c>
      <c r="K154" s="93">
        <f>IF(AND($L$5="sixth"),key!DK20,IF(AND($L$5="Seventh"),key!DK120,IF(AND($L$5="eighth"),key!DK220,"")))</f>
        <v>49</v>
      </c>
      <c r="L154" s="93" t="str">
        <f>IF(AND($L$5="sixth"),key!DL20,IF(AND($L$5="Seventh"),key!DL120,IF(AND($L$5="eighth"),key!DL220,"")))</f>
        <v/>
      </c>
      <c r="M154" s="93" t="str">
        <f>IF(AND($L$5="sixth"),key!DN20,IF(AND($L$5="Seventh"),key!DN120,IF(AND($L$5="eighth"),key!DN220,"")))</f>
        <v/>
      </c>
      <c r="N154" s="93">
        <f>IF(AND($L$5="sixth"),key!DO20,IF(AND($L$5="Seventh"),key!DO120,IF(AND($L$5="eighth"),key!DO220,"")))</f>
        <v>10</v>
      </c>
      <c r="O154" s="93" t="str">
        <f>IF(AND($L$5="sixth"),key!DP20,IF(AND($L$5="Seventh"),key!DP120,IF(AND($L$5="eighth"),key!DP220,"")))</f>
        <v/>
      </c>
      <c r="P154" s="93" t="str">
        <f>IF(AND($L$5="sixth"),key!DR20,IF(AND($L$5="Seventh"),key!DR120,IF(AND($L$5="eighth"),key!DR220,"")))</f>
        <v/>
      </c>
      <c r="Q154" s="93">
        <f>IF(AND($L$5="sixth"),key!DS20,IF(AND($L$5="Seventh"),key!DS120,IF(AND($L$5="eighth"),key!DS220,"")))</f>
        <v>72</v>
      </c>
      <c r="R154" s="93" t="str">
        <f>IF(AND($L$5="sixth"),key!DT20,IF(AND($L$5="Seventh"),key!DT120,IF(AND($L$5="eighth"),key!DT220,"")))</f>
        <v/>
      </c>
      <c r="S154" s="93" t="str">
        <f>IF(AND($L$5="sixth"),key!DV20,IF(AND($L$5="Seventh"),key!DV120,IF(AND($L$5="eighth"),key!DV220,"")))</f>
        <v/>
      </c>
      <c r="T154" s="93" t="str">
        <f>IF(AND($L$5="sixth"),key!DW20,IF(AND($L$5="Seventh"),key!DW120,IF(AND($L$5="eighth"),key!DW220,"")))</f>
        <v/>
      </c>
      <c r="U154" s="93" t="str">
        <f>IF(AND($L$5="sixth"),key!DX20,IF(AND($L$5="Seventh"),key!DX120,IF(AND($L$5="eighth"),key!DX220,"")))</f>
        <v/>
      </c>
      <c r="V154" s="93" t="str">
        <f>IF(AND($L$5="sixth"),key!DY20,IF(AND($L$5="Seventh"),key!DY120,IF(AND($L$5="eighth"),key!DY220,"")))</f>
        <v/>
      </c>
      <c r="W154" s="231" t="str">
        <f>IF(AND($L$5="sixth"),key!DZ20,IF(AND($L$5="Seventh"),key!DZ120,IF(AND($L$5="eighth"),key!DZ220,"")))</f>
        <v/>
      </c>
      <c r="X154" s="221">
        <v>45</v>
      </c>
      <c r="Y154" s="222" t="str">
        <f>IF(AND($L$5="sixth"),key!C53,IF(AND($L$5="Seventh"),key!C153,IF(AND($L$5="eighth"),key!C253,"")))</f>
        <v/>
      </c>
      <c r="Z154" s="222" t="str">
        <f>IF(AND($L$5="sixth"),key!D53,IF(AND($L$5="Seventh"),key!D153,IF(AND($L$5="eighth"),key!D253,"")))</f>
        <v/>
      </c>
      <c r="AA154" s="223" t="str">
        <f>IF(AND($L$5="sixth"),key!DB53,IF(AND($L$5="Seventh"),key!DB153,IF(AND($L$5="eighth"),key!DB253,"")))</f>
        <v/>
      </c>
      <c r="AB154" s="223" t="str">
        <f>IF(AND($L$5="sixth"),key!DC53,IF(AND($L$5="Seventh"),key!DC153,IF(AND($L$5="eighth"),key!DC253,"")))</f>
        <v/>
      </c>
      <c r="AC154" s="223" t="str">
        <f>IF(AND($L$5="sixth"),key!DD53,IF(AND($L$5="Seventh"),key!DD153,IF(AND($L$5="eighth"),key!DD253,"")))</f>
        <v/>
      </c>
      <c r="AD154" s="223" t="str">
        <f>IF(AND($L$5="sixth"),key!DF53,IF(AND($L$5="Seventh"),key!DF153,IF(AND($L$5="eighth"),key!DF253,"")))</f>
        <v/>
      </c>
      <c r="AE154" s="223" t="str">
        <f>IF(AND($L$5="sixth"),key!DG53,IF(AND($L$5="Seventh"),key!DG153,IF(AND($L$5="eighth"),key!DG253,"")))</f>
        <v/>
      </c>
      <c r="AF154" s="223" t="str">
        <f>IF(AND($L$5="sixth"),key!DH53,IF(AND($L$5="Seventh"),key!DH153,IF(AND($L$5="eighth"),key!DH253,"")))</f>
        <v/>
      </c>
      <c r="AG154" s="223" t="str">
        <f>IF(AND($L$5="sixth"),key!DJ53,IF(AND($L$5="Seventh"),key!DJ153,IF(AND($L$5="eighth"),key!DJ253,"")))</f>
        <v/>
      </c>
      <c r="AH154" s="223" t="str">
        <f>IF(AND($L$5="sixth"),key!DK53,IF(AND($L$5="Seventh"),key!DK153,IF(AND($L$5="eighth"),key!DK253,"")))</f>
        <v/>
      </c>
      <c r="AI154" s="223" t="str">
        <f>IF(AND($L$5="sixth"),key!DL53,IF(AND($L$5="Seventh"),key!DL153,IF(AND($L$5="eighth"),key!DL253,"")))</f>
        <v/>
      </c>
      <c r="AJ154" s="223" t="str">
        <f>IF(AND($L$5="sixth"),key!DN53,IF(AND($L$5="Seventh"),key!DN153,IF(AND($L$5="eighth"),key!DN253,"")))</f>
        <v/>
      </c>
      <c r="AK154" s="223" t="str">
        <f>IF(AND($L$5="sixth"),key!DO53,IF(AND($L$5="Seventh"),key!DO153,IF(AND($L$5="eighth"),key!DO253,"")))</f>
        <v/>
      </c>
      <c r="AL154" s="223" t="str">
        <f>IF(AND($L$5="sixth"),key!DP53,IF(AND($L$5="Seventh"),key!DP153,IF(AND($L$5="eighth"),key!DP253,"")))</f>
        <v/>
      </c>
      <c r="AM154" s="223" t="str">
        <f>IF(AND($L$5="sixth"),key!DR53,IF(AND($L$5="Seventh"),key!DR153,IF(AND($L$5="eighth"),key!DR253,"")))</f>
        <v/>
      </c>
      <c r="AN154" s="223" t="str">
        <f>IF(AND($L$5="sixth"),key!DS53,IF(AND($L$5="Seventh"),key!DS153,IF(AND($L$5="eighth"),key!DS253,"")))</f>
        <v/>
      </c>
      <c r="AO154" s="223" t="str">
        <f>IF(AND($L$5="sixth"),key!DT53,IF(AND($L$5="Seventh"),key!DT153,IF(AND($L$5="eighth"),key!DT253,"")))</f>
        <v/>
      </c>
      <c r="AP154" s="223" t="str">
        <f>IF(AND($L$5="sixth"),key!DV53,IF(AND($L$5="Seventh"),key!DV153,IF(AND($L$5="eighth"),key!DV253,"")))</f>
        <v/>
      </c>
      <c r="AQ154" s="223" t="str">
        <f>IF(AND($L$5="sixth"),key!DW53,IF(AND($L$5="Seventh"),key!DW153,IF(AND($L$5="eighth"),key!DW253,"")))</f>
        <v/>
      </c>
      <c r="AR154" s="223" t="str">
        <f>IF(AND($L$5="sixth"),key!DX53,IF(AND($L$5="Seventh"),key!DX153,IF(AND($L$5="eighth"),key!DX253,"")))</f>
        <v/>
      </c>
      <c r="AS154" s="223" t="str">
        <f>IF(AND($L$5="sixth"),key!DY53,IF(AND($L$5="Seventh"),key!DY153,IF(AND($L$5="eighth"),key!DY253,"")))</f>
        <v/>
      </c>
      <c r="AT154" s="224" t="str">
        <f>IF(AND($L$5="sixth"),key!DZ53,IF(AND($L$5="Seventh"),key!DZ153,IF(AND($L$5="eighth"),key!DZ253,"")))</f>
        <v/>
      </c>
      <c r="AU154" s="225">
        <v>73</v>
      </c>
      <c r="AV154" s="226" t="str">
        <f>IF(AND($L$5="sixth"),key!C81,IF(AND($L$5="Seventh"),key!C181,IF(AND($L$5="eighth"),key!C281,"")))</f>
        <v/>
      </c>
      <c r="AW154" s="226" t="str">
        <f>IF(AND($L$5="sixth"),key!D81,IF(AND($L$5="Seventh"),key!D181,IF(AND($L$5="eighth"),key!D281,"")))</f>
        <v/>
      </c>
      <c r="AX154" s="223" t="str">
        <f>IF(AND($L$5="sixth"),key!DB81,IF(AND($L$5="Seventh"),key!DB181,IF(AND($L$5="eighth"),key!DB281,"")))</f>
        <v/>
      </c>
      <c r="AY154" s="223" t="str">
        <f>IF(AND($L$5="sixth"),key!DC81,IF(AND($L$5="Seventh"),key!DC181,IF(AND($L$5="eighth"),key!DC281,"")))</f>
        <v/>
      </c>
      <c r="AZ154" s="223" t="str">
        <f>IF(AND($L$5="sixth"),key!DD81,IF(AND($L$5="Seventh"),key!DD181,IF(AND($L$5="eighth"),key!DD281,"")))</f>
        <v/>
      </c>
      <c r="BA154" s="223" t="str">
        <f>IF(AND($L$5="sixth"),key!DF81,IF(AND($L$5="Seventh"),key!DF181,IF(AND($L$5="eighth"),key!DF281,"")))</f>
        <v/>
      </c>
      <c r="BB154" s="223" t="str">
        <f>IF(AND($L$5="sixth"),key!DG81,IF(AND($L$5="Seventh"),key!DG181,IF(AND($L$5="eighth"),key!DG281,"")))</f>
        <v/>
      </c>
      <c r="BC154" s="223" t="str">
        <f>IF(AND($L$5="sixth"),key!DH81,IF(AND($L$5="Seventh"),key!DH181,IF(AND($L$5="eighth"),key!DH281,"")))</f>
        <v/>
      </c>
      <c r="BD154" s="223" t="str">
        <f>IF(AND($L$5="sixth"),key!DJ81,IF(AND($L$5="Seventh"),key!DJ181,IF(AND($L$5="eighth"),key!DJ281,"")))</f>
        <v/>
      </c>
      <c r="BE154" s="223" t="str">
        <f>IF(AND($L$5="sixth"),key!DK81,IF(AND($L$5="Seventh"),key!DK181,IF(AND($L$5="eighth"),key!DK281,"")))</f>
        <v/>
      </c>
      <c r="BF154" s="223" t="str">
        <f>IF(AND($L$5="sixth"),key!DL81,IF(AND($L$5="Seventh"),key!DL181,IF(AND($L$5="eighth"),key!DL281,"")))</f>
        <v/>
      </c>
      <c r="BG154" s="223" t="str">
        <f>IF(AND($L$5="sixth"),key!DN81,IF(AND($L$5="Seventh"),key!DN181,IF(AND($L$5="eighth"),key!DN281,"")))</f>
        <v/>
      </c>
      <c r="BH154" s="223" t="str">
        <f>IF(AND($L$5="sixth"),key!DO81,IF(AND($L$5="Seventh"),key!DO181,IF(AND($L$5="eighth"),key!DO281,"")))</f>
        <v/>
      </c>
      <c r="BI154" s="223" t="str">
        <f>IF(AND($L$5="sixth"),key!DP81,IF(AND($L$5="Seventh"),key!DP181,IF(AND($L$5="eighth"),key!DP281,"")))</f>
        <v/>
      </c>
      <c r="BJ154" s="223" t="str">
        <f>IF(AND($L$5="sixth"),key!DR81,IF(AND($L$5="Seventh"),key!DR181,IF(AND($L$5="eighth"),key!DR281,"")))</f>
        <v/>
      </c>
      <c r="BK154" s="223" t="str">
        <f>IF(AND($L$5="sixth"),key!DS81,IF(AND($L$5="Seventh"),key!DS181,IF(AND($L$5="eighth"),key!DS281,"")))</f>
        <v/>
      </c>
      <c r="BL154" s="223" t="str">
        <f>IF(AND($L$5="sixth"),key!DT81,IF(AND($L$5="Seventh"),key!DT181,IF(AND($L$5="eighth"),key!DT281,"")))</f>
        <v/>
      </c>
      <c r="BM154" s="223" t="str">
        <f>IF(AND($L$5="sixth"),key!DV81,IF(AND($L$5="Seventh"),key!DV181,IF(AND($L$5="eighth"),key!DV281,"")))</f>
        <v/>
      </c>
      <c r="BN154" s="223" t="str">
        <f>IF(AND($L$5="sixth"),key!DW81,IF(AND($L$5="Seventh"),key!DW181,IF(AND($L$5="eighth"),key!DW281,"")))</f>
        <v/>
      </c>
      <c r="BO154" s="223" t="str">
        <f>IF(AND($L$5="sixth"),key!DX81,IF(AND($L$5="Seventh"),key!DX181,IF(AND($L$5="eighth"),key!DX281,"")))</f>
        <v/>
      </c>
      <c r="BP154" s="223" t="str">
        <f>IF(AND($L$5="sixth"),key!DY81,IF(AND($L$5="Seventh"),key!DY181,IF(AND($L$5="eighth"),key!DY281,"")))</f>
        <v/>
      </c>
      <c r="BQ154" s="224" t="str">
        <f>IF(AND($L$5="sixth"),key!DZ81,IF(AND($L$5="Seventh"),key!DZ181,IF(AND($L$5="eighth"),key!DZ281,"")))</f>
        <v/>
      </c>
    </row>
    <row r="155" spans="1:91" ht="15" customHeight="1">
      <c r="A155" s="221">
        <v>13</v>
      </c>
      <c r="B155" s="98" t="str">
        <f>IF(AND($L$5="sixth"),key!C21,IF(AND($L$5="Seventh"),key!C121,IF(AND($L$5="eighth"),key!C221,"")))</f>
        <v/>
      </c>
      <c r="C155" s="98" t="str">
        <f>IF(AND($L$5="sixth"),key!D21,IF(AND($L$5="Seventh"),key!D121,IF(AND($L$5="eighth"),key!D221,"")))</f>
        <v/>
      </c>
      <c r="D155" s="93" t="str">
        <f>IF(AND($L$5="sixth"),key!DB21,IF(AND($L$5="Seventh"),key!DB121,IF(AND($L$5="eighth"),key!DB221,"")))</f>
        <v>B</v>
      </c>
      <c r="E155" s="93">
        <f>IF(AND($L$5="sixth"),key!DC21,IF(AND($L$5="Seventh"),key!DC121,IF(AND($L$5="eighth"),key!DC221,"")))</f>
        <v>9</v>
      </c>
      <c r="F155" s="93" t="str">
        <f>IF(AND($L$5="sixth"),key!DD21,IF(AND($L$5="Seventh"),key!DD121,IF(AND($L$5="eighth"),key!DD221,"")))</f>
        <v/>
      </c>
      <c r="G155" s="93" t="str">
        <f>IF(AND($L$5="sixth"),key!DF21,IF(AND($L$5="Seventh"),key!DF121,IF(AND($L$5="eighth"),key!DF221,"")))</f>
        <v/>
      </c>
      <c r="H155" s="93">
        <f>IF(AND($L$5="sixth"),key!DG21,IF(AND($L$5="Seventh"),key!DG121,IF(AND($L$5="eighth"),key!DG221,"")))</f>
        <v>10</v>
      </c>
      <c r="I155" s="93" t="str">
        <f>IF(AND($L$5="sixth"),key!DH21,IF(AND($L$5="Seventh"),key!DH121,IF(AND($L$5="eighth"),key!DH221,"")))</f>
        <v/>
      </c>
      <c r="J155" s="93" t="str">
        <f>IF(AND($L$5="sixth"),key!DJ21,IF(AND($L$5="Seventh"),key!DJ121,IF(AND($L$5="eighth"),key!DJ221,"")))</f>
        <v/>
      </c>
      <c r="K155" s="93">
        <f>IF(AND($L$5="sixth"),key!DK21,IF(AND($L$5="Seventh"),key!DK121,IF(AND($L$5="eighth"),key!DK221,"")))</f>
        <v>47</v>
      </c>
      <c r="L155" s="93" t="str">
        <f>IF(AND($L$5="sixth"),key!DL21,IF(AND($L$5="Seventh"),key!DL121,IF(AND($L$5="eighth"),key!DL221,"")))</f>
        <v/>
      </c>
      <c r="M155" s="93" t="str">
        <f>IF(AND($L$5="sixth"),key!DN21,IF(AND($L$5="Seventh"),key!DN121,IF(AND($L$5="eighth"),key!DN221,"")))</f>
        <v/>
      </c>
      <c r="N155" s="93">
        <f>IF(AND($L$5="sixth"),key!DO21,IF(AND($L$5="Seventh"),key!DO121,IF(AND($L$5="eighth"),key!DO221,"")))</f>
        <v>9</v>
      </c>
      <c r="O155" s="93" t="str">
        <f>IF(AND($L$5="sixth"),key!DP21,IF(AND($L$5="Seventh"),key!DP121,IF(AND($L$5="eighth"),key!DP221,"")))</f>
        <v/>
      </c>
      <c r="P155" s="93" t="str">
        <f>IF(AND($L$5="sixth"),key!DR21,IF(AND($L$5="Seventh"),key!DR121,IF(AND($L$5="eighth"),key!DR221,"")))</f>
        <v/>
      </c>
      <c r="Q155" s="93">
        <f>IF(AND($L$5="sixth"),key!DS21,IF(AND($L$5="Seventh"),key!DS121,IF(AND($L$5="eighth"),key!DS221,"")))</f>
        <v>69</v>
      </c>
      <c r="R155" s="93" t="str">
        <f>IF(AND($L$5="sixth"),key!DT21,IF(AND($L$5="Seventh"),key!DT121,IF(AND($L$5="eighth"),key!DT221,"")))</f>
        <v/>
      </c>
      <c r="S155" s="93" t="str">
        <f>IF(AND($L$5="sixth"),key!DV21,IF(AND($L$5="Seventh"),key!DV121,IF(AND($L$5="eighth"),key!DV221,"")))</f>
        <v/>
      </c>
      <c r="T155" s="93" t="str">
        <f>IF(AND($L$5="sixth"),key!DW21,IF(AND($L$5="Seventh"),key!DW121,IF(AND($L$5="eighth"),key!DW221,"")))</f>
        <v/>
      </c>
      <c r="U155" s="93" t="str">
        <f>IF(AND($L$5="sixth"),key!DX21,IF(AND($L$5="Seventh"),key!DX121,IF(AND($L$5="eighth"),key!DX221,"")))</f>
        <v/>
      </c>
      <c r="V155" s="93" t="str">
        <f>IF(AND($L$5="sixth"),key!DY21,IF(AND($L$5="Seventh"),key!DY121,IF(AND($L$5="eighth"),key!DY221,"")))</f>
        <v/>
      </c>
      <c r="W155" s="231" t="str">
        <f>IF(AND($L$5="sixth"),key!DZ21,IF(AND($L$5="Seventh"),key!DZ121,IF(AND($L$5="eighth"),key!DZ221,"")))</f>
        <v/>
      </c>
      <c r="X155" s="221">
        <v>46</v>
      </c>
      <c r="Y155" s="222" t="str">
        <f>IF(AND($L$5="sixth"),key!C54,IF(AND($L$5="Seventh"),key!C154,IF(AND($L$5="eighth"),key!C254,"")))</f>
        <v/>
      </c>
      <c r="Z155" s="222" t="str">
        <f>IF(AND($L$5="sixth"),key!D54,IF(AND($L$5="Seventh"),key!D154,IF(AND($L$5="eighth"),key!D254,"")))</f>
        <v/>
      </c>
      <c r="AA155" s="223" t="str">
        <f>IF(AND($L$5="sixth"),key!DB54,IF(AND($L$5="Seventh"),key!DB154,IF(AND($L$5="eighth"),key!DB254,"")))</f>
        <v/>
      </c>
      <c r="AB155" s="223" t="str">
        <f>IF(AND($L$5="sixth"),key!DC54,IF(AND($L$5="Seventh"),key!DC154,IF(AND($L$5="eighth"),key!DC254,"")))</f>
        <v/>
      </c>
      <c r="AC155" s="223" t="str">
        <f>IF(AND($L$5="sixth"),key!DD54,IF(AND($L$5="Seventh"),key!DD154,IF(AND($L$5="eighth"),key!DD254,"")))</f>
        <v/>
      </c>
      <c r="AD155" s="223" t="str">
        <f>IF(AND($L$5="sixth"),key!DF54,IF(AND($L$5="Seventh"),key!DF154,IF(AND($L$5="eighth"),key!DF254,"")))</f>
        <v/>
      </c>
      <c r="AE155" s="223" t="str">
        <f>IF(AND($L$5="sixth"),key!DG54,IF(AND($L$5="Seventh"),key!DG154,IF(AND($L$5="eighth"),key!DG254,"")))</f>
        <v/>
      </c>
      <c r="AF155" s="223" t="str">
        <f>IF(AND($L$5="sixth"),key!DH54,IF(AND($L$5="Seventh"),key!DH154,IF(AND($L$5="eighth"),key!DH254,"")))</f>
        <v/>
      </c>
      <c r="AG155" s="223" t="str">
        <f>IF(AND($L$5="sixth"),key!DJ54,IF(AND($L$5="Seventh"),key!DJ154,IF(AND($L$5="eighth"),key!DJ254,"")))</f>
        <v/>
      </c>
      <c r="AH155" s="223" t="str">
        <f>IF(AND($L$5="sixth"),key!DK54,IF(AND($L$5="Seventh"),key!DK154,IF(AND($L$5="eighth"),key!DK254,"")))</f>
        <v/>
      </c>
      <c r="AI155" s="223" t="str">
        <f>IF(AND($L$5="sixth"),key!DL54,IF(AND($L$5="Seventh"),key!DL154,IF(AND($L$5="eighth"),key!DL254,"")))</f>
        <v/>
      </c>
      <c r="AJ155" s="223" t="str">
        <f>IF(AND($L$5="sixth"),key!DN54,IF(AND($L$5="Seventh"),key!DN154,IF(AND($L$5="eighth"),key!DN254,"")))</f>
        <v/>
      </c>
      <c r="AK155" s="223" t="str">
        <f>IF(AND($L$5="sixth"),key!DO54,IF(AND($L$5="Seventh"),key!DO154,IF(AND($L$5="eighth"),key!DO254,"")))</f>
        <v/>
      </c>
      <c r="AL155" s="223" t="str">
        <f>IF(AND($L$5="sixth"),key!DP54,IF(AND($L$5="Seventh"),key!DP154,IF(AND($L$5="eighth"),key!DP254,"")))</f>
        <v/>
      </c>
      <c r="AM155" s="223" t="str">
        <f>IF(AND($L$5="sixth"),key!DR54,IF(AND($L$5="Seventh"),key!DR154,IF(AND($L$5="eighth"),key!DR254,"")))</f>
        <v/>
      </c>
      <c r="AN155" s="223" t="str">
        <f>IF(AND($L$5="sixth"),key!DS54,IF(AND($L$5="Seventh"),key!DS154,IF(AND($L$5="eighth"),key!DS254,"")))</f>
        <v/>
      </c>
      <c r="AO155" s="223" t="str">
        <f>IF(AND($L$5="sixth"),key!DT54,IF(AND($L$5="Seventh"),key!DT154,IF(AND($L$5="eighth"),key!DT254,"")))</f>
        <v/>
      </c>
      <c r="AP155" s="223" t="str">
        <f>IF(AND($L$5="sixth"),key!DV54,IF(AND($L$5="Seventh"),key!DV154,IF(AND($L$5="eighth"),key!DV254,"")))</f>
        <v/>
      </c>
      <c r="AQ155" s="223" t="str">
        <f>IF(AND($L$5="sixth"),key!DW54,IF(AND($L$5="Seventh"),key!DW154,IF(AND($L$5="eighth"),key!DW254,"")))</f>
        <v/>
      </c>
      <c r="AR155" s="223" t="str">
        <f>IF(AND($L$5="sixth"),key!DX54,IF(AND($L$5="Seventh"),key!DX154,IF(AND($L$5="eighth"),key!DX254,"")))</f>
        <v/>
      </c>
      <c r="AS155" s="223" t="str">
        <f>IF(AND($L$5="sixth"),key!DY54,IF(AND($L$5="Seventh"),key!DY154,IF(AND($L$5="eighth"),key!DY254,"")))</f>
        <v/>
      </c>
      <c r="AT155" s="224" t="str">
        <f>IF(AND($L$5="sixth"),key!DZ54,IF(AND($L$5="Seventh"),key!DZ154,IF(AND($L$5="eighth"),key!DZ254,"")))</f>
        <v/>
      </c>
      <c r="AU155" s="225">
        <v>74</v>
      </c>
      <c r="AV155" s="226" t="str">
        <f>IF(AND($L$5="sixth"),key!C82,IF(AND($L$5="Seventh"),key!C182,IF(AND($L$5="eighth"),key!C282,"")))</f>
        <v/>
      </c>
      <c r="AW155" s="226" t="str">
        <f>IF(AND($L$5="sixth"),key!D82,IF(AND($L$5="Seventh"),key!D182,IF(AND($L$5="eighth"),key!D282,"")))</f>
        <v/>
      </c>
      <c r="AX155" s="223" t="str">
        <f>IF(AND($L$5="sixth"),key!DB82,IF(AND($L$5="Seventh"),key!DB182,IF(AND($L$5="eighth"),key!DB282,"")))</f>
        <v/>
      </c>
      <c r="AY155" s="223" t="str">
        <f>IF(AND($L$5="sixth"),key!DC82,IF(AND($L$5="Seventh"),key!DC182,IF(AND($L$5="eighth"),key!DC282,"")))</f>
        <v/>
      </c>
      <c r="AZ155" s="223" t="str">
        <f>IF(AND($L$5="sixth"),key!DD82,IF(AND($L$5="Seventh"),key!DD182,IF(AND($L$5="eighth"),key!DD282,"")))</f>
        <v/>
      </c>
      <c r="BA155" s="223" t="str">
        <f>IF(AND($L$5="sixth"),key!DF82,IF(AND($L$5="Seventh"),key!DF182,IF(AND($L$5="eighth"),key!DF282,"")))</f>
        <v/>
      </c>
      <c r="BB155" s="223" t="str">
        <f>IF(AND($L$5="sixth"),key!DG82,IF(AND($L$5="Seventh"),key!DG182,IF(AND($L$5="eighth"),key!DG282,"")))</f>
        <v/>
      </c>
      <c r="BC155" s="223" t="str">
        <f>IF(AND($L$5="sixth"),key!DH82,IF(AND($L$5="Seventh"),key!DH182,IF(AND($L$5="eighth"),key!DH282,"")))</f>
        <v/>
      </c>
      <c r="BD155" s="223" t="str">
        <f>IF(AND($L$5="sixth"),key!DJ82,IF(AND($L$5="Seventh"),key!DJ182,IF(AND($L$5="eighth"),key!DJ282,"")))</f>
        <v/>
      </c>
      <c r="BE155" s="223" t="str">
        <f>IF(AND($L$5="sixth"),key!DK82,IF(AND($L$5="Seventh"),key!DK182,IF(AND($L$5="eighth"),key!DK282,"")))</f>
        <v/>
      </c>
      <c r="BF155" s="223" t="str">
        <f>IF(AND($L$5="sixth"),key!DL82,IF(AND($L$5="Seventh"),key!DL182,IF(AND($L$5="eighth"),key!DL282,"")))</f>
        <v/>
      </c>
      <c r="BG155" s="223" t="str">
        <f>IF(AND($L$5="sixth"),key!DN82,IF(AND($L$5="Seventh"),key!DN182,IF(AND($L$5="eighth"),key!DN282,"")))</f>
        <v/>
      </c>
      <c r="BH155" s="223" t="str">
        <f>IF(AND($L$5="sixth"),key!DO82,IF(AND($L$5="Seventh"),key!DO182,IF(AND($L$5="eighth"),key!DO282,"")))</f>
        <v/>
      </c>
      <c r="BI155" s="223" t="str">
        <f>IF(AND($L$5="sixth"),key!DP82,IF(AND($L$5="Seventh"),key!DP182,IF(AND($L$5="eighth"),key!DP282,"")))</f>
        <v/>
      </c>
      <c r="BJ155" s="223" t="str">
        <f>IF(AND($L$5="sixth"),key!DR82,IF(AND($L$5="Seventh"),key!DR182,IF(AND($L$5="eighth"),key!DR282,"")))</f>
        <v/>
      </c>
      <c r="BK155" s="223" t="str">
        <f>IF(AND($L$5="sixth"),key!DS82,IF(AND($L$5="Seventh"),key!DS182,IF(AND($L$5="eighth"),key!DS282,"")))</f>
        <v/>
      </c>
      <c r="BL155" s="223" t="str">
        <f>IF(AND($L$5="sixth"),key!DT82,IF(AND($L$5="Seventh"),key!DT182,IF(AND($L$5="eighth"),key!DT282,"")))</f>
        <v/>
      </c>
      <c r="BM155" s="223" t="str">
        <f>IF(AND($L$5="sixth"),key!DV82,IF(AND($L$5="Seventh"),key!DV182,IF(AND($L$5="eighth"),key!DV282,"")))</f>
        <v/>
      </c>
      <c r="BN155" s="223" t="str">
        <f>IF(AND($L$5="sixth"),key!DW82,IF(AND($L$5="Seventh"),key!DW182,IF(AND($L$5="eighth"),key!DW282,"")))</f>
        <v/>
      </c>
      <c r="BO155" s="223" t="str">
        <f>IF(AND($L$5="sixth"),key!DX82,IF(AND($L$5="Seventh"),key!DX182,IF(AND($L$5="eighth"),key!DX282,"")))</f>
        <v/>
      </c>
      <c r="BP155" s="223" t="str">
        <f>IF(AND($L$5="sixth"),key!DY82,IF(AND($L$5="Seventh"),key!DY182,IF(AND($L$5="eighth"),key!DY282,"")))</f>
        <v/>
      </c>
      <c r="BQ155" s="224" t="str">
        <f>IF(AND($L$5="sixth"),key!DZ82,IF(AND($L$5="Seventh"),key!DZ182,IF(AND($L$5="eighth"),key!DZ282,"")))</f>
        <v/>
      </c>
    </row>
    <row r="156" spans="1:91" ht="15" customHeight="1">
      <c r="A156" s="221">
        <v>14</v>
      </c>
      <c r="B156" s="98" t="str">
        <f>IF(AND($L$5="sixth"),key!C22,IF(AND($L$5="Seventh"),key!C122,IF(AND($L$5="eighth"),key!C222,"")))</f>
        <v/>
      </c>
      <c r="C156" s="98" t="str">
        <f>IF(AND($L$5="sixth"),key!D22,IF(AND($L$5="Seventh"),key!D122,IF(AND($L$5="eighth"),key!D222,"")))</f>
        <v/>
      </c>
      <c r="D156" s="93" t="str">
        <f>IF(AND($L$5="sixth"),key!DB22,IF(AND($L$5="Seventh"),key!DB122,IF(AND($L$5="eighth"),key!DB222,"")))</f>
        <v>C</v>
      </c>
      <c r="E156" s="93">
        <f>IF(AND($L$5="sixth"),key!DC22,IF(AND($L$5="Seventh"),key!DC122,IF(AND($L$5="eighth"),key!DC222,"")))</f>
        <v>7</v>
      </c>
      <c r="F156" s="93" t="str">
        <f>IF(AND($L$5="sixth"),key!DD22,IF(AND($L$5="Seventh"),key!DD122,IF(AND($L$5="eighth"),key!DD222,"")))</f>
        <v/>
      </c>
      <c r="G156" s="93" t="str">
        <f>IF(AND($L$5="sixth"),key!DF22,IF(AND($L$5="Seventh"),key!DF122,IF(AND($L$5="eighth"),key!DF222,"")))</f>
        <v/>
      </c>
      <c r="H156" s="93" t="str">
        <f>IF(AND($L$5="sixth"),key!DG22,IF(AND($L$5="Seventh"),key!DG122,IF(AND($L$5="eighth"),key!DG222,"")))</f>
        <v/>
      </c>
      <c r="I156" s="93" t="str">
        <f>IF(AND($L$5="sixth"),key!DH22,IF(AND($L$5="Seventh"),key!DH122,IF(AND($L$5="eighth"),key!DH222,"")))</f>
        <v/>
      </c>
      <c r="J156" s="93" t="str">
        <f>IF(AND($L$5="sixth"),key!DJ22,IF(AND($L$5="Seventh"),key!DJ122,IF(AND($L$5="eighth"),key!DJ222,"")))</f>
        <v/>
      </c>
      <c r="K156" s="93">
        <f>IF(AND($L$5="sixth"),key!DK22,IF(AND($L$5="Seventh"),key!DK122,IF(AND($L$5="eighth"),key!DK222,"")))</f>
        <v>25</v>
      </c>
      <c r="L156" s="93" t="str">
        <f>IF(AND($L$5="sixth"),key!DL22,IF(AND($L$5="Seventh"),key!DL122,IF(AND($L$5="eighth"),key!DL222,"")))</f>
        <v/>
      </c>
      <c r="M156" s="93" t="str">
        <f>IF(AND($L$5="sixth"),key!DN22,IF(AND($L$5="Seventh"),key!DN122,IF(AND($L$5="eighth"),key!DN222,"")))</f>
        <v/>
      </c>
      <c r="N156" s="93">
        <f>IF(AND($L$5="sixth"),key!DO22,IF(AND($L$5="Seventh"),key!DO122,IF(AND($L$5="eighth"),key!DO222,"")))</f>
        <v>7</v>
      </c>
      <c r="O156" s="93" t="str">
        <f>IF(AND($L$5="sixth"),key!DP22,IF(AND($L$5="Seventh"),key!DP122,IF(AND($L$5="eighth"),key!DP222,"")))</f>
        <v/>
      </c>
      <c r="P156" s="93" t="str">
        <f>IF(AND($L$5="sixth"),key!DR22,IF(AND($L$5="Seventh"),key!DR122,IF(AND($L$5="eighth"),key!DR222,"")))</f>
        <v/>
      </c>
      <c r="Q156" s="93">
        <f>IF(AND($L$5="sixth"),key!DS22,IF(AND($L$5="Seventh"),key!DS122,IF(AND($L$5="eighth"),key!DS222,"")))</f>
        <v>40</v>
      </c>
      <c r="R156" s="93" t="str">
        <f>IF(AND($L$5="sixth"),key!DT22,IF(AND($L$5="Seventh"),key!DT122,IF(AND($L$5="eighth"),key!DT222,"")))</f>
        <v/>
      </c>
      <c r="S156" s="93" t="str">
        <f>IF(AND($L$5="sixth"),key!DV22,IF(AND($L$5="Seventh"),key!DV122,IF(AND($L$5="eighth"),key!DV222,"")))</f>
        <v/>
      </c>
      <c r="T156" s="93" t="str">
        <f>IF(AND($L$5="sixth"),key!DW22,IF(AND($L$5="Seventh"),key!DW122,IF(AND($L$5="eighth"),key!DW222,"")))</f>
        <v/>
      </c>
      <c r="U156" s="93" t="str">
        <f>IF(AND($L$5="sixth"),key!DX22,IF(AND($L$5="Seventh"),key!DX122,IF(AND($L$5="eighth"),key!DX222,"")))</f>
        <v/>
      </c>
      <c r="V156" s="93" t="str">
        <f>IF(AND($L$5="sixth"),key!DY22,IF(AND($L$5="Seventh"),key!DY122,IF(AND($L$5="eighth"),key!DY222,"")))</f>
        <v/>
      </c>
      <c r="W156" s="231" t="str">
        <f>IF(AND($L$5="sixth"),key!DZ22,IF(AND($L$5="Seventh"),key!DZ122,IF(AND($L$5="eighth"),key!DZ222,"")))</f>
        <v/>
      </c>
      <c r="X156" s="221">
        <v>47</v>
      </c>
      <c r="Y156" s="222" t="str">
        <f>IF(AND($L$5="sixth"),key!C55,IF(AND($L$5="Seventh"),key!C155,IF(AND($L$5="eighth"),key!C255,"")))</f>
        <v/>
      </c>
      <c r="Z156" s="222" t="str">
        <f>IF(AND($L$5="sixth"),key!D55,IF(AND($L$5="Seventh"),key!D155,IF(AND($L$5="eighth"),key!D255,"")))</f>
        <v/>
      </c>
      <c r="AA156" s="223" t="str">
        <f>IF(AND($L$5="sixth"),key!DB55,IF(AND($L$5="Seventh"),key!DB155,IF(AND($L$5="eighth"),key!DB255,"")))</f>
        <v/>
      </c>
      <c r="AB156" s="223" t="str">
        <f>IF(AND($L$5="sixth"),key!DC55,IF(AND($L$5="Seventh"),key!DC155,IF(AND($L$5="eighth"),key!DC255,"")))</f>
        <v/>
      </c>
      <c r="AC156" s="223" t="str">
        <f>IF(AND($L$5="sixth"),key!DD55,IF(AND($L$5="Seventh"),key!DD155,IF(AND($L$5="eighth"),key!DD255,"")))</f>
        <v/>
      </c>
      <c r="AD156" s="223" t="str">
        <f>IF(AND($L$5="sixth"),key!DF55,IF(AND($L$5="Seventh"),key!DF155,IF(AND($L$5="eighth"),key!DF255,"")))</f>
        <v/>
      </c>
      <c r="AE156" s="223" t="str">
        <f>IF(AND($L$5="sixth"),key!DG55,IF(AND($L$5="Seventh"),key!DG155,IF(AND($L$5="eighth"),key!DG255,"")))</f>
        <v/>
      </c>
      <c r="AF156" s="223" t="str">
        <f>IF(AND($L$5="sixth"),key!DH55,IF(AND($L$5="Seventh"),key!DH155,IF(AND($L$5="eighth"),key!DH255,"")))</f>
        <v/>
      </c>
      <c r="AG156" s="223" t="str">
        <f>IF(AND($L$5="sixth"),key!DJ55,IF(AND($L$5="Seventh"),key!DJ155,IF(AND($L$5="eighth"),key!DJ255,"")))</f>
        <v/>
      </c>
      <c r="AH156" s="223" t="str">
        <f>IF(AND($L$5="sixth"),key!DK55,IF(AND($L$5="Seventh"),key!DK155,IF(AND($L$5="eighth"),key!DK255,"")))</f>
        <v/>
      </c>
      <c r="AI156" s="223" t="str">
        <f>IF(AND($L$5="sixth"),key!DL55,IF(AND($L$5="Seventh"),key!DL155,IF(AND($L$5="eighth"),key!DL255,"")))</f>
        <v/>
      </c>
      <c r="AJ156" s="223" t="str">
        <f>IF(AND($L$5="sixth"),key!DN55,IF(AND($L$5="Seventh"),key!DN155,IF(AND($L$5="eighth"),key!DN255,"")))</f>
        <v/>
      </c>
      <c r="AK156" s="223" t="str">
        <f>IF(AND($L$5="sixth"),key!DO55,IF(AND($L$5="Seventh"),key!DO155,IF(AND($L$5="eighth"),key!DO255,"")))</f>
        <v/>
      </c>
      <c r="AL156" s="223" t="str">
        <f>IF(AND($L$5="sixth"),key!DP55,IF(AND($L$5="Seventh"),key!DP155,IF(AND($L$5="eighth"),key!DP255,"")))</f>
        <v/>
      </c>
      <c r="AM156" s="223" t="str">
        <f>IF(AND($L$5="sixth"),key!DR55,IF(AND($L$5="Seventh"),key!DR155,IF(AND($L$5="eighth"),key!DR255,"")))</f>
        <v/>
      </c>
      <c r="AN156" s="223" t="str">
        <f>IF(AND($L$5="sixth"),key!DS55,IF(AND($L$5="Seventh"),key!DS155,IF(AND($L$5="eighth"),key!DS255,"")))</f>
        <v/>
      </c>
      <c r="AO156" s="223" t="str">
        <f>IF(AND($L$5="sixth"),key!DT55,IF(AND($L$5="Seventh"),key!DT155,IF(AND($L$5="eighth"),key!DT255,"")))</f>
        <v/>
      </c>
      <c r="AP156" s="223" t="str">
        <f>IF(AND($L$5="sixth"),key!DV55,IF(AND($L$5="Seventh"),key!DV155,IF(AND($L$5="eighth"),key!DV255,"")))</f>
        <v/>
      </c>
      <c r="AQ156" s="223" t="str">
        <f>IF(AND($L$5="sixth"),key!DW55,IF(AND($L$5="Seventh"),key!DW155,IF(AND($L$5="eighth"),key!DW255,"")))</f>
        <v/>
      </c>
      <c r="AR156" s="223" t="str">
        <f>IF(AND($L$5="sixth"),key!DX55,IF(AND($L$5="Seventh"),key!DX155,IF(AND($L$5="eighth"),key!DX255,"")))</f>
        <v/>
      </c>
      <c r="AS156" s="223" t="str">
        <f>IF(AND($L$5="sixth"),key!DY55,IF(AND($L$5="Seventh"),key!DY155,IF(AND($L$5="eighth"),key!DY255,"")))</f>
        <v/>
      </c>
      <c r="AT156" s="224" t="str">
        <f>IF(AND($L$5="sixth"),key!DZ55,IF(AND($L$5="Seventh"),key!DZ155,IF(AND($L$5="eighth"),key!DZ255,"")))</f>
        <v/>
      </c>
      <c r="AU156" s="225">
        <v>75</v>
      </c>
      <c r="AV156" s="226" t="str">
        <f>IF(AND($L$5="sixth"),key!C83,IF(AND($L$5="Seventh"),key!C183,IF(AND($L$5="eighth"),key!C283,"")))</f>
        <v/>
      </c>
      <c r="AW156" s="226" t="str">
        <f>IF(AND($L$5="sixth"),key!D83,IF(AND($L$5="Seventh"),key!D183,IF(AND($L$5="eighth"),key!D283,"")))</f>
        <v/>
      </c>
      <c r="AX156" s="223" t="str">
        <f>IF(AND($L$5="sixth"),key!DB83,IF(AND($L$5="Seventh"),key!DB183,IF(AND($L$5="eighth"),key!DB283,"")))</f>
        <v/>
      </c>
      <c r="AY156" s="223" t="str">
        <f>IF(AND($L$5="sixth"),key!DC83,IF(AND($L$5="Seventh"),key!DC183,IF(AND($L$5="eighth"),key!DC283,"")))</f>
        <v/>
      </c>
      <c r="AZ156" s="223" t="str">
        <f>IF(AND($L$5="sixth"),key!DD83,IF(AND($L$5="Seventh"),key!DD183,IF(AND($L$5="eighth"),key!DD283,"")))</f>
        <v/>
      </c>
      <c r="BA156" s="223" t="str">
        <f>IF(AND($L$5="sixth"),key!DF83,IF(AND($L$5="Seventh"),key!DF183,IF(AND($L$5="eighth"),key!DF283,"")))</f>
        <v/>
      </c>
      <c r="BB156" s="223" t="str">
        <f>IF(AND($L$5="sixth"),key!DG83,IF(AND($L$5="Seventh"),key!DG183,IF(AND($L$5="eighth"),key!DG283,"")))</f>
        <v/>
      </c>
      <c r="BC156" s="223" t="str">
        <f>IF(AND($L$5="sixth"),key!DH83,IF(AND($L$5="Seventh"),key!DH183,IF(AND($L$5="eighth"),key!DH283,"")))</f>
        <v/>
      </c>
      <c r="BD156" s="223" t="str">
        <f>IF(AND($L$5="sixth"),key!DJ83,IF(AND($L$5="Seventh"),key!DJ183,IF(AND($L$5="eighth"),key!DJ283,"")))</f>
        <v/>
      </c>
      <c r="BE156" s="223" t="str">
        <f>IF(AND($L$5="sixth"),key!DK83,IF(AND($L$5="Seventh"),key!DK183,IF(AND($L$5="eighth"),key!DK283,"")))</f>
        <v/>
      </c>
      <c r="BF156" s="223" t="str">
        <f>IF(AND($L$5="sixth"),key!DL83,IF(AND($L$5="Seventh"),key!DL183,IF(AND($L$5="eighth"),key!DL283,"")))</f>
        <v/>
      </c>
      <c r="BG156" s="223" t="str">
        <f>IF(AND($L$5="sixth"),key!DN83,IF(AND($L$5="Seventh"),key!DN183,IF(AND($L$5="eighth"),key!DN283,"")))</f>
        <v/>
      </c>
      <c r="BH156" s="223" t="str">
        <f>IF(AND($L$5="sixth"),key!DO83,IF(AND($L$5="Seventh"),key!DO183,IF(AND($L$5="eighth"),key!DO283,"")))</f>
        <v/>
      </c>
      <c r="BI156" s="223" t="str">
        <f>IF(AND($L$5="sixth"),key!DP83,IF(AND($L$5="Seventh"),key!DP183,IF(AND($L$5="eighth"),key!DP283,"")))</f>
        <v/>
      </c>
      <c r="BJ156" s="223" t="str">
        <f>IF(AND($L$5="sixth"),key!DR83,IF(AND($L$5="Seventh"),key!DR183,IF(AND($L$5="eighth"),key!DR283,"")))</f>
        <v/>
      </c>
      <c r="BK156" s="223" t="str">
        <f>IF(AND($L$5="sixth"),key!DS83,IF(AND($L$5="Seventh"),key!DS183,IF(AND($L$5="eighth"),key!DS283,"")))</f>
        <v/>
      </c>
      <c r="BL156" s="223" t="str">
        <f>IF(AND($L$5="sixth"),key!DT83,IF(AND($L$5="Seventh"),key!DT183,IF(AND($L$5="eighth"),key!DT283,"")))</f>
        <v/>
      </c>
      <c r="BM156" s="223" t="str">
        <f>IF(AND($L$5="sixth"),key!DV83,IF(AND($L$5="Seventh"),key!DV183,IF(AND($L$5="eighth"),key!DV283,"")))</f>
        <v/>
      </c>
      <c r="BN156" s="223" t="str">
        <f>IF(AND($L$5="sixth"),key!DW83,IF(AND($L$5="Seventh"),key!DW183,IF(AND($L$5="eighth"),key!DW283,"")))</f>
        <v/>
      </c>
      <c r="BO156" s="223" t="str">
        <f>IF(AND($L$5="sixth"),key!DX83,IF(AND($L$5="Seventh"),key!DX183,IF(AND($L$5="eighth"),key!DX283,"")))</f>
        <v/>
      </c>
      <c r="BP156" s="223" t="str">
        <f>IF(AND($L$5="sixth"),key!DY83,IF(AND($L$5="Seventh"),key!DY183,IF(AND($L$5="eighth"),key!DY283,"")))</f>
        <v/>
      </c>
      <c r="BQ156" s="224" t="str">
        <f>IF(AND($L$5="sixth"),key!DZ83,IF(AND($L$5="Seventh"),key!DZ183,IF(AND($L$5="eighth"),key!DZ283,"")))</f>
        <v/>
      </c>
    </row>
    <row r="157" spans="1:91" ht="15" customHeight="1">
      <c r="A157" s="221">
        <v>15</v>
      </c>
      <c r="B157" s="98" t="str">
        <f>IF(AND($L$5="sixth"),key!C23,IF(AND($L$5="Seventh"),key!C123,IF(AND($L$5="eighth"),key!C223,"")))</f>
        <v/>
      </c>
      <c r="C157" s="98" t="str">
        <f>IF(AND($L$5="sixth"),key!D23,IF(AND($L$5="Seventh"),key!D123,IF(AND($L$5="eighth"),key!D223,"")))</f>
        <v/>
      </c>
      <c r="D157" s="93" t="str">
        <f>IF(AND($L$5="sixth"),key!DB23,IF(AND($L$5="Seventh"),key!DB123,IF(AND($L$5="eighth"),key!DB223,"")))</f>
        <v>A</v>
      </c>
      <c r="E157" s="93">
        <f>IF(AND($L$5="sixth"),key!DC23,IF(AND($L$5="Seventh"),key!DC123,IF(AND($L$5="eighth"),key!DC223,"")))</f>
        <v>10</v>
      </c>
      <c r="F157" s="93" t="str">
        <f>IF(AND($L$5="sixth"),key!DD23,IF(AND($L$5="Seventh"),key!DD123,IF(AND($L$5="eighth"),key!DD223,"")))</f>
        <v/>
      </c>
      <c r="G157" s="93" t="str">
        <f>IF(AND($L$5="sixth"),key!DF23,IF(AND($L$5="Seventh"),key!DF123,IF(AND($L$5="eighth"),key!DF223,"")))</f>
        <v/>
      </c>
      <c r="H157" s="93">
        <f>IF(AND($L$5="sixth"),key!DG23,IF(AND($L$5="Seventh"),key!DG123,IF(AND($L$5="eighth"),key!DG223,"")))</f>
        <v>7</v>
      </c>
      <c r="I157" s="93" t="str">
        <f>IF(AND($L$5="sixth"),key!DH23,IF(AND($L$5="Seventh"),key!DH123,IF(AND($L$5="eighth"),key!DH223,"")))</f>
        <v/>
      </c>
      <c r="J157" s="93" t="str">
        <f>IF(AND($L$5="sixth"),key!DJ23,IF(AND($L$5="Seventh"),key!DJ123,IF(AND($L$5="eighth"),key!DJ223,"")))</f>
        <v/>
      </c>
      <c r="K157" s="93">
        <f>IF(AND($L$5="sixth"),key!DK23,IF(AND($L$5="Seventh"),key!DK123,IF(AND($L$5="eighth"),key!DK223,"")))</f>
        <v>66</v>
      </c>
      <c r="L157" s="93" t="str">
        <f>IF(AND($L$5="sixth"),key!DL23,IF(AND($L$5="Seventh"),key!DL123,IF(AND($L$5="eighth"),key!DL223,"")))</f>
        <v/>
      </c>
      <c r="M157" s="93" t="str">
        <f>IF(AND($L$5="sixth"),key!DN23,IF(AND($L$5="Seventh"),key!DN123,IF(AND($L$5="eighth"),key!DN223,"")))</f>
        <v/>
      </c>
      <c r="N157" s="93">
        <f>IF(AND($L$5="sixth"),key!DO23,IF(AND($L$5="Seventh"),key!DO123,IF(AND($L$5="eighth"),key!DO223,"")))</f>
        <v>10</v>
      </c>
      <c r="O157" s="93" t="str">
        <f>IF(AND($L$5="sixth"),key!DP23,IF(AND($L$5="Seventh"),key!DP123,IF(AND($L$5="eighth"),key!DP223,"")))</f>
        <v/>
      </c>
      <c r="P157" s="93" t="str">
        <f>IF(AND($L$5="sixth"),key!DR23,IF(AND($L$5="Seventh"),key!DR123,IF(AND($L$5="eighth"),key!DR223,"")))</f>
        <v/>
      </c>
      <c r="Q157" s="93">
        <f>IF(AND($L$5="sixth"),key!DS23,IF(AND($L$5="Seventh"),key!DS123,IF(AND($L$5="eighth"),key!DS223,"")))</f>
        <v>97</v>
      </c>
      <c r="R157" s="93" t="str">
        <f>IF(AND($L$5="sixth"),key!DT23,IF(AND($L$5="Seventh"),key!DT123,IF(AND($L$5="eighth"),key!DT223,"")))</f>
        <v/>
      </c>
      <c r="S157" s="93" t="str">
        <f>IF(AND($L$5="sixth"),key!DV23,IF(AND($L$5="Seventh"),key!DV123,IF(AND($L$5="eighth"),key!DV223,"")))</f>
        <v/>
      </c>
      <c r="T157" s="93" t="str">
        <f>IF(AND($L$5="sixth"),key!DW23,IF(AND($L$5="Seventh"),key!DW123,IF(AND($L$5="eighth"),key!DW223,"")))</f>
        <v/>
      </c>
      <c r="U157" s="93" t="str">
        <f>IF(AND($L$5="sixth"),key!DX23,IF(AND($L$5="Seventh"),key!DX123,IF(AND($L$5="eighth"),key!DX223,"")))</f>
        <v/>
      </c>
      <c r="V157" s="93" t="str">
        <f>IF(AND($L$5="sixth"),key!DY23,IF(AND($L$5="Seventh"),key!DY123,IF(AND($L$5="eighth"),key!DY223,"")))</f>
        <v/>
      </c>
      <c r="W157" s="231" t="str">
        <f>IF(AND($L$5="sixth"),key!DZ23,IF(AND($L$5="Seventh"),key!DZ123,IF(AND($L$5="eighth"),key!DZ223,"")))</f>
        <v/>
      </c>
      <c r="X157" s="221">
        <v>48</v>
      </c>
      <c r="Y157" s="222" t="str">
        <f>IF(AND($L$5="sixth"),key!C56,IF(AND($L$5="Seventh"),key!C156,IF(AND($L$5="eighth"),key!C256,"")))</f>
        <v/>
      </c>
      <c r="Z157" s="222" t="str">
        <f>IF(AND($L$5="sixth"),key!D56,IF(AND($L$5="Seventh"),key!D156,IF(AND($L$5="eighth"),key!D256,"")))</f>
        <v/>
      </c>
      <c r="AA157" s="223" t="str">
        <f>IF(AND($L$5="sixth"),key!DB56,IF(AND($L$5="Seventh"),key!DB156,IF(AND($L$5="eighth"),key!DB256,"")))</f>
        <v/>
      </c>
      <c r="AB157" s="223" t="str">
        <f>IF(AND($L$5="sixth"),key!DC56,IF(AND($L$5="Seventh"),key!DC156,IF(AND($L$5="eighth"),key!DC256,"")))</f>
        <v/>
      </c>
      <c r="AC157" s="223" t="str">
        <f>IF(AND($L$5="sixth"),key!DD56,IF(AND($L$5="Seventh"),key!DD156,IF(AND($L$5="eighth"),key!DD256,"")))</f>
        <v/>
      </c>
      <c r="AD157" s="223" t="str">
        <f>IF(AND($L$5="sixth"),key!DF56,IF(AND($L$5="Seventh"),key!DF156,IF(AND($L$5="eighth"),key!DF256,"")))</f>
        <v/>
      </c>
      <c r="AE157" s="223" t="str">
        <f>IF(AND($L$5="sixth"),key!DG56,IF(AND($L$5="Seventh"),key!DG156,IF(AND($L$5="eighth"),key!DG256,"")))</f>
        <v/>
      </c>
      <c r="AF157" s="223" t="str">
        <f>IF(AND($L$5="sixth"),key!DH56,IF(AND($L$5="Seventh"),key!DH156,IF(AND($L$5="eighth"),key!DH256,"")))</f>
        <v/>
      </c>
      <c r="AG157" s="223" t="str">
        <f>IF(AND($L$5="sixth"),key!DJ56,IF(AND($L$5="Seventh"),key!DJ156,IF(AND($L$5="eighth"),key!DJ256,"")))</f>
        <v/>
      </c>
      <c r="AH157" s="223" t="str">
        <f>IF(AND($L$5="sixth"),key!DK56,IF(AND($L$5="Seventh"),key!DK156,IF(AND($L$5="eighth"),key!DK256,"")))</f>
        <v/>
      </c>
      <c r="AI157" s="223" t="str">
        <f>IF(AND($L$5="sixth"),key!DL56,IF(AND($L$5="Seventh"),key!DL156,IF(AND($L$5="eighth"),key!DL256,"")))</f>
        <v/>
      </c>
      <c r="AJ157" s="223" t="str">
        <f>IF(AND($L$5="sixth"),key!DN56,IF(AND($L$5="Seventh"),key!DN156,IF(AND($L$5="eighth"),key!DN256,"")))</f>
        <v/>
      </c>
      <c r="AK157" s="223" t="str">
        <f>IF(AND($L$5="sixth"),key!DO56,IF(AND($L$5="Seventh"),key!DO156,IF(AND($L$5="eighth"),key!DO256,"")))</f>
        <v/>
      </c>
      <c r="AL157" s="223" t="str">
        <f>IF(AND($L$5="sixth"),key!DP56,IF(AND($L$5="Seventh"),key!DP156,IF(AND($L$5="eighth"),key!DP256,"")))</f>
        <v/>
      </c>
      <c r="AM157" s="223" t="str">
        <f>IF(AND($L$5="sixth"),key!DR56,IF(AND($L$5="Seventh"),key!DR156,IF(AND($L$5="eighth"),key!DR256,"")))</f>
        <v/>
      </c>
      <c r="AN157" s="223" t="str">
        <f>IF(AND($L$5="sixth"),key!DS56,IF(AND($L$5="Seventh"),key!DS156,IF(AND($L$5="eighth"),key!DS256,"")))</f>
        <v/>
      </c>
      <c r="AO157" s="223" t="str">
        <f>IF(AND($L$5="sixth"),key!DT56,IF(AND($L$5="Seventh"),key!DT156,IF(AND($L$5="eighth"),key!DT256,"")))</f>
        <v/>
      </c>
      <c r="AP157" s="223" t="str">
        <f>IF(AND($L$5="sixth"),key!DV56,IF(AND($L$5="Seventh"),key!DV156,IF(AND($L$5="eighth"),key!DV256,"")))</f>
        <v/>
      </c>
      <c r="AQ157" s="223" t="str">
        <f>IF(AND($L$5="sixth"),key!DW56,IF(AND($L$5="Seventh"),key!DW156,IF(AND($L$5="eighth"),key!DW256,"")))</f>
        <v/>
      </c>
      <c r="AR157" s="223" t="str">
        <f>IF(AND($L$5="sixth"),key!DX56,IF(AND($L$5="Seventh"),key!DX156,IF(AND($L$5="eighth"),key!DX256,"")))</f>
        <v/>
      </c>
      <c r="AS157" s="223" t="str">
        <f>IF(AND($L$5="sixth"),key!DY56,IF(AND($L$5="Seventh"),key!DY156,IF(AND($L$5="eighth"),key!DY256,"")))</f>
        <v/>
      </c>
      <c r="AT157" s="224" t="str">
        <f>IF(AND($L$5="sixth"),key!DZ56,IF(AND($L$5="Seventh"),key!DZ156,IF(AND($L$5="eighth"),key!DZ256,"")))</f>
        <v/>
      </c>
      <c r="AU157" s="225">
        <v>76</v>
      </c>
      <c r="AV157" s="226" t="str">
        <f>IF(AND($L$5="sixth"),key!C84,IF(AND($L$5="Seventh"),key!C184,IF(AND($L$5="eighth"),key!C284,"")))</f>
        <v/>
      </c>
      <c r="AW157" s="226" t="str">
        <f>IF(AND($L$5="sixth"),key!D84,IF(AND($L$5="Seventh"),key!D184,IF(AND($L$5="eighth"),key!D284,"")))</f>
        <v/>
      </c>
      <c r="AX157" s="223" t="str">
        <f>IF(AND($L$5="sixth"),key!DB84,IF(AND($L$5="Seventh"),key!DB184,IF(AND($L$5="eighth"),key!DB284,"")))</f>
        <v/>
      </c>
      <c r="AY157" s="223" t="str">
        <f>IF(AND($L$5="sixth"),key!DC84,IF(AND($L$5="Seventh"),key!DC184,IF(AND($L$5="eighth"),key!DC284,"")))</f>
        <v/>
      </c>
      <c r="AZ157" s="223" t="str">
        <f>IF(AND($L$5="sixth"),key!DD84,IF(AND($L$5="Seventh"),key!DD184,IF(AND($L$5="eighth"),key!DD284,"")))</f>
        <v/>
      </c>
      <c r="BA157" s="223" t="str">
        <f>IF(AND($L$5="sixth"),key!DF84,IF(AND($L$5="Seventh"),key!DF184,IF(AND($L$5="eighth"),key!DF284,"")))</f>
        <v/>
      </c>
      <c r="BB157" s="223" t="str">
        <f>IF(AND($L$5="sixth"),key!DG84,IF(AND($L$5="Seventh"),key!DG184,IF(AND($L$5="eighth"),key!DG284,"")))</f>
        <v/>
      </c>
      <c r="BC157" s="223" t="str">
        <f>IF(AND($L$5="sixth"),key!DH84,IF(AND($L$5="Seventh"),key!DH184,IF(AND($L$5="eighth"),key!DH284,"")))</f>
        <v/>
      </c>
      <c r="BD157" s="223" t="str">
        <f>IF(AND($L$5="sixth"),key!DJ84,IF(AND($L$5="Seventh"),key!DJ184,IF(AND($L$5="eighth"),key!DJ284,"")))</f>
        <v/>
      </c>
      <c r="BE157" s="223" t="str">
        <f>IF(AND($L$5="sixth"),key!DK84,IF(AND($L$5="Seventh"),key!DK184,IF(AND($L$5="eighth"),key!DK284,"")))</f>
        <v/>
      </c>
      <c r="BF157" s="223" t="str">
        <f>IF(AND($L$5="sixth"),key!DL84,IF(AND($L$5="Seventh"),key!DL184,IF(AND($L$5="eighth"),key!DL284,"")))</f>
        <v/>
      </c>
      <c r="BG157" s="223" t="str">
        <f>IF(AND($L$5="sixth"),key!DN84,IF(AND($L$5="Seventh"),key!DN184,IF(AND($L$5="eighth"),key!DN284,"")))</f>
        <v/>
      </c>
      <c r="BH157" s="223" t="str">
        <f>IF(AND($L$5="sixth"),key!DO84,IF(AND($L$5="Seventh"),key!DO184,IF(AND($L$5="eighth"),key!DO284,"")))</f>
        <v/>
      </c>
      <c r="BI157" s="223" t="str">
        <f>IF(AND($L$5="sixth"),key!DP84,IF(AND($L$5="Seventh"),key!DP184,IF(AND($L$5="eighth"),key!DP284,"")))</f>
        <v/>
      </c>
      <c r="BJ157" s="223" t="str">
        <f>IF(AND($L$5="sixth"),key!DR84,IF(AND($L$5="Seventh"),key!DR184,IF(AND($L$5="eighth"),key!DR284,"")))</f>
        <v/>
      </c>
      <c r="BK157" s="223" t="str">
        <f>IF(AND($L$5="sixth"),key!DS84,IF(AND($L$5="Seventh"),key!DS184,IF(AND($L$5="eighth"),key!DS284,"")))</f>
        <v/>
      </c>
      <c r="BL157" s="223" t="str">
        <f>IF(AND($L$5="sixth"),key!DT84,IF(AND($L$5="Seventh"),key!DT184,IF(AND($L$5="eighth"),key!DT284,"")))</f>
        <v/>
      </c>
      <c r="BM157" s="223" t="str">
        <f>IF(AND($L$5="sixth"),key!DV84,IF(AND($L$5="Seventh"),key!DV184,IF(AND($L$5="eighth"),key!DV284,"")))</f>
        <v/>
      </c>
      <c r="BN157" s="223" t="str">
        <f>IF(AND($L$5="sixth"),key!DW84,IF(AND($L$5="Seventh"),key!DW184,IF(AND($L$5="eighth"),key!DW284,"")))</f>
        <v/>
      </c>
      <c r="BO157" s="223" t="str">
        <f>IF(AND($L$5="sixth"),key!DX84,IF(AND($L$5="Seventh"),key!DX184,IF(AND($L$5="eighth"),key!DX284,"")))</f>
        <v/>
      </c>
      <c r="BP157" s="223" t="str">
        <f>IF(AND($L$5="sixth"),key!DY84,IF(AND($L$5="Seventh"),key!DY184,IF(AND($L$5="eighth"),key!DY284,"")))</f>
        <v/>
      </c>
      <c r="BQ157" s="224" t="str">
        <f>IF(AND($L$5="sixth"),key!DZ84,IF(AND($L$5="Seventh"),key!DZ184,IF(AND($L$5="eighth"),key!DZ284,"")))</f>
        <v/>
      </c>
    </row>
    <row r="158" spans="1:91" ht="15" customHeight="1">
      <c r="A158" s="221">
        <v>16</v>
      </c>
      <c r="B158" s="98" t="str">
        <f>IF(AND($L$5="sixth"),key!C24,IF(AND($L$5="Seventh"),key!C124,IF(AND($L$5="eighth"),key!C224,"")))</f>
        <v/>
      </c>
      <c r="C158" s="98" t="str">
        <f>IF(AND($L$5="sixth"),key!D24,IF(AND($L$5="Seventh"),key!D124,IF(AND($L$5="eighth"),key!D224,"")))</f>
        <v/>
      </c>
      <c r="D158" s="93" t="str">
        <f>IF(AND($L$5="sixth"),key!DB24,IF(AND($L$5="Seventh"),key!DB124,IF(AND($L$5="eighth"),key!DB224,"")))</f>
        <v>A</v>
      </c>
      <c r="E158" s="93">
        <f>IF(AND($L$5="sixth"),key!DC24,IF(AND($L$5="Seventh"),key!DC124,IF(AND($L$5="eighth"),key!DC224,"")))</f>
        <v>10</v>
      </c>
      <c r="F158" s="93" t="str">
        <f>IF(AND($L$5="sixth"),key!DD24,IF(AND($L$5="Seventh"),key!DD124,IF(AND($L$5="eighth"),key!DD224,"")))</f>
        <v/>
      </c>
      <c r="G158" s="93" t="str">
        <f>IF(AND($L$5="sixth"),key!DF24,IF(AND($L$5="Seventh"),key!DF124,IF(AND($L$5="eighth"),key!DF224,"")))</f>
        <v/>
      </c>
      <c r="H158" s="93">
        <f>IF(AND($L$5="sixth"),key!DG24,IF(AND($L$5="Seventh"),key!DG124,IF(AND($L$5="eighth"),key!DG224,"")))</f>
        <v>10</v>
      </c>
      <c r="I158" s="93" t="str">
        <f>IF(AND($L$5="sixth"),key!DH24,IF(AND($L$5="Seventh"),key!DH124,IF(AND($L$5="eighth"),key!DH224,"")))</f>
        <v/>
      </c>
      <c r="J158" s="93" t="str">
        <f>IF(AND($L$5="sixth"),key!DJ24,IF(AND($L$5="Seventh"),key!DJ124,IF(AND($L$5="eighth"),key!DJ224,"")))</f>
        <v/>
      </c>
      <c r="K158" s="93">
        <f>IF(AND($L$5="sixth"),key!DK24,IF(AND($L$5="Seventh"),key!DK124,IF(AND($L$5="eighth"),key!DK224,"")))</f>
        <v>68</v>
      </c>
      <c r="L158" s="93" t="str">
        <f>IF(AND($L$5="sixth"),key!DL24,IF(AND($L$5="Seventh"),key!DL124,IF(AND($L$5="eighth"),key!DL224,"")))</f>
        <v/>
      </c>
      <c r="M158" s="93" t="str">
        <f>IF(AND($L$5="sixth"),key!DN24,IF(AND($L$5="Seventh"),key!DN124,IF(AND($L$5="eighth"),key!DN224,"")))</f>
        <v/>
      </c>
      <c r="N158" s="93">
        <f>IF(AND($L$5="sixth"),key!DO24,IF(AND($L$5="Seventh"),key!DO124,IF(AND($L$5="eighth"),key!DO224,"")))</f>
        <v>10</v>
      </c>
      <c r="O158" s="93" t="str">
        <f>IF(AND($L$5="sixth"),key!DP24,IF(AND($L$5="Seventh"),key!DP124,IF(AND($L$5="eighth"),key!DP224,"")))</f>
        <v/>
      </c>
      <c r="P158" s="93" t="str">
        <f>IF(AND($L$5="sixth"),key!DR24,IF(AND($L$5="Seventh"),key!DR124,IF(AND($L$5="eighth"),key!DR224,"")))</f>
        <v/>
      </c>
      <c r="Q158" s="93">
        <f>IF(AND($L$5="sixth"),key!DS24,IF(AND($L$5="Seventh"),key!DS124,IF(AND($L$5="eighth"),key!DS224,"")))</f>
        <v>98</v>
      </c>
      <c r="R158" s="93" t="str">
        <f>IF(AND($L$5="sixth"),key!DT24,IF(AND($L$5="Seventh"),key!DT124,IF(AND($L$5="eighth"),key!DT224,"")))</f>
        <v/>
      </c>
      <c r="S158" s="93" t="str">
        <f>IF(AND($L$5="sixth"),key!DV24,IF(AND($L$5="Seventh"),key!DV124,IF(AND($L$5="eighth"),key!DV224,"")))</f>
        <v/>
      </c>
      <c r="T158" s="93" t="str">
        <f>IF(AND($L$5="sixth"),key!DW24,IF(AND($L$5="Seventh"),key!DW124,IF(AND($L$5="eighth"),key!DW224,"")))</f>
        <v/>
      </c>
      <c r="U158" s="93" t="str">
        <f>IF(AND($L$5="sixth"),key!DX24,IF(AND($L$5="Seventh"),key!DX124,IF(AND($L$5="eighth"),key!DX224,"")))</f>
        <v/>
      </c>
      <c r="V158" s="93" t="str">
        <f>IF(AND($L$5="sixth"),key!DY24,IF(AND($L$5="Seventh"),key!DY124,IF(AND($L$5="eighth"),key!DY224,"")))</f>
        <v/>
      </c>
      <c r="W158" s="231" t="str">
        <f>IF(AND($L$5="sixth"),key!DZ24,IF(AND($L$5="Seventh"),key!DZ124,IF(AND($L$5="eighth"),key!DZ224,"")))</f>
        <v/>
      </c>
      <c r="X158" s="221">
        <v>49</v>
      </c>
      <c r="Y158" s="222" t="str">
        <f>IF(AND($L$5="sixth"),key!C57,IF(AND($L$5="Seventh"),key!C157,IF(AND($L$5="eighth"),key!C257,"")))</f>
        <v/>
      </c>
      <c r="Z158" s="222" t="str">
        <f>IF(AND($L$5="sixth"),key!D57,IF(AND($L$5="Seventh"),key!D157,IF(AND($L$5="eighth"),key!D257,"")))</f>
        <v/>
      </c>
      <c r="AA158" s="223" t="str">
        <f>IF(AND($L$5="sixth"),key!DB57,IF(AND($L$5="Seventh"),key!DB157,IF(AND($L$5="eighth"),key!DB257,"")))</f>
        <v/>
      </c>
      <c r="AB158" s="223" t="str">
        <f>IF(AND($L$5="sixth"),key!DC57,IF(AND($L$5="Seventh"),key!DC157,IF(AND($L$5="eighth"),key!DC257,"")))</f>
        <v/>
      </c>
      <c r="AC158" s="223" t="str">
        <f>IF(AND($L$5="sixth"),key!DD57,IF(AND($L$5="Seventh"),key!DD157,IF(AND($L$5="eighth"),key!DD257,"")))</f>
        <v/>
      </c>
      <c r="AD158" s="223" t="str">
        <f>IF(AND($L$5="sixth"),key!DF57,IF(AND($L$5="Seventh"),key!DF157,IF(AND($L$5="eighth"),key!DF257,"")))</f>
        <v/>
      </c>
      <c r="AE158" s="223" t="str">
        <f>IF(AND($L$5="sixth"),key!DG57,IF(AND($L$5="Seventh"),key!DG157,IF(AND($L$5="eighth"),key!DG257,"")))</f>
        <v/>
      </c>
      <c r="AF158" s="223" t="str">
        <f>IF(AND($L$5="sixth"),key!DH57,IF(AND($L$5="Seventh"),key!DH157,IF(AND($L$5="eighth"),key!DH257,"")))</f>
        <v/>
      </c>
      <c r="AG158" s="223" t="str">
        <f>IF(AND($L$5="sixth"),key!DJ57,IF(AND($L$5="Seventh"),key!DJ157,IF(AND($L$5="eighth"),key!DJ257,"")))</f>
        <v/>
      </c>
      <c r="AH158" s="223" t="str">
        <f>IF(AND($L$5="sixth"),key!DK57,IF(AND($L$5="Seventh"),key!DK157,IF(AND($L$5="eighth"),key!DK257,"")))</f>
        <v/>
      </c>
      <c r="AI158" s="223" t="str">
        <f>IF(AND($L$5="sixth"),key!DL57,IF(AND($L$5="Seventh"),key!DL157,IF(AND($L$5="eighth"),key!DL257,"")))</f>
        <v/>
      </c>
      <c r="AJ158" s="223" t="str">
        <f>IF(AND($L$5="sixth"),key!DN57,IF(AND($L$5="Seventh"),key!DN157,IF(AND($L$5="eighth"),key!DN257,"")))</f>
        <v/>
      </c>
      <c r="AK158" s="223" t="str">
        <f>IF(AND($L$5="sixth"),key!DO57,IF(AND($L$5="Seventh"),key!DO157,IF(AND($L$5="eighth"),key!DO257,"")))</f>
        <v/>
      </c>
      <c r="AL158" s="223" t="str">
        <f>IF(AND($L$5="sixth"),key!DP57,IF(AND($L$5="Seventh"),key!DP157,IF(AND($L$5="eighth"),key!DP257,"")))</f>
        <v/>
      </c>
      <c r="AM158" s="223" t="str">
        <f>IF(AND($L$5="sixth"),key!DR57,IF(AND($L$5="Seventh"),key!DR157,IF(AND($L$5="eighth"),key!DR257,"")))</f>
        <v/>
      </c>
      <c r="AN158" s="223" t="str">
        <f>IF(AND($L$5="sixth"),key!DS57,IF(AND($L$5="Seventh"),key!DS157,IF(AND($L$5="eighth"),key!DS257,"")))</f>
        <v/>
      </c>
      <c r="AO158" s="223" t="str">
        <f>IF(AND($L$5="sixth"),key!DT57,IF(AND($L$5="Seventh"),key!DT157,IF(AND($L$5="eighth"),key!DT257,"")))</f>
        <v/>
      </c>
      <c r="AP158" s="223" t="str">
        <f>IF(AND($L$5="sixth"),key!DV57,IF(AND($L$5="Seventh"),key!DV157,IF(AND($L$5="eighth"),key!DV257,"")))</f>
        <v/>
      </c>
      <c r="AQ158" s="223" t="str">
        <f>IF(AND($L$5="sixth"),key!DW57,IF(AND($L$5="Seventh"),key!DW157,IF(AND($L$5="eighth"),key!DW257,"")))</f>
        <v/>
      </c>
      <c r="AR158" s="223" t="str">
        <f>IF(AND($L$5="sixth"),key!DX57,IF(AND($L$5="Seventh"),key!DX157,IF(AND($L$5="eighth"),key!DX257,"")))</f>
        <v/>
      </c>
      <c r="AS158" s="223" t="str">
        <f>IF(AND($L$5="sixth"),key!DY57,IF(AND($L$5="Seventh"),key!DY157,IF(AND($L$5="eighth"),key!DY257,"")))</f>
        <v/>
      </c>
      <c r="AT158" s="224" t="str">
        <f>IF(AND($L$5="sixth"),key!DZ57,IF(AND($L$5="Seventh"),key!DZ157,IF(AND($L$5="eighth"),key!DZ257,"")))</f>
        <v/>
      </c>
      <c r="AU158" s="225">
        <v>77</v>
      </c>
      <c r="AV158" s="226" t="str">
        <f>IF(AND($L$5="sixth"),key!C85,IF(AND($L$5="Seventh"),key!C185,IF(AND($L$5="eighth"),key!C285,"")))</f>
        <v/>
      </c>
      <c r="AW158" s="226" t="str">
        <f>IF(AND($L$5="sixth"),key!D85,IF(AND($L$5="Seventh"),key!D185,IF(AND($L$5="eighth"),key!D285,"")))</f>
        <v/>
      </c>
      <c r="AX158" s="223" t="str">
        <f>IF(AND($L$5="sixth"),key!DB85,IF(AND($L$5="Seventh"),key!DB185,IF(AND($L$5="eighth"),key!DB285,"")))</f>
        <v/>
      </c>
      <c r="AY158" s="223" t="str">
        <f>IF(AND($L$5="sixth"),key!DC85,IF(AND($L$5="Seventh"),key!DC185,IF(AND($L$5="eighth"),key!DC285,"")))</f>
        <v/>
      </c>
      <c r="AZ158" s="223" t="str">
        <f>IF(AND($L$5="sixth"),key!DD85,IF(AND($L$5="Seventh"),key!DD185,IF(AND($L$5="eighth"),key!DD285,"")))</f>
        <v/>
      </c>
      <c r="BA158" s="223" t="str">
        <f>IF(AND($L$5="sixth"),key!DF85,IF(AND($L$5="Seventh"),key!DF185,IF(AND($L$5="eighth"),key!DF285,"")))</f>
        <v/>
      </c>
      <c r="BB158" s="223" t="str">
        <f>IF(AND($L$5="sixth"),key!DG85,IF(AND($L$5="Seventh"),key!DG185,IF(AND($L$5="eighth"),key!DG285,"")))</f>
        <v/>
      </c>
      <c r="BC158" s="223" t="str">
        <f>IF(AND($L$5="sixth"),key!DH85,IF(AND($L$5="Seventh"),key!DH185,IF(AND($L$5="eighth"),key!DH285,"")))</f>
        <v/>
      </c>
      <c r="BD158" s="223" t="str">
        <f>IF(AND($L$5="sixth"),key!DJ85,IF(AND($L$5="Seventh"),key!DJ185,IF(AND($L$5="eighth"),key!DJ285,"")))</f>
        <v/>
      </c>
      <c r="BE158" s="223" t="str">
        <f>IF(AND($L$5="sixth"),key!DK85,IF(AND($L$5="Seventh"),key!DK185,IF(AND($L$5="eighth"),key!DK285,"")))</f>
        <v/>
      </c>
      <c r="BF158" s="223" t="str">
        <f>IF(AND($L$5="sixth"),key!DL85,IF(AND($L$5="Seventh"),key!DL185,IF(AND($L$5="eighth"),key!DL285,"")))</f>
        <v/>
      </c>
      <c r="BG158" s="223" t="str">
        <f>IF(AND($L$5="sixth"),key!DN85,IF(AND($L$5="Seventh"),key!DN185,IF(AND($L$5="eighth"),key!DN285,"")))</f>
        <v/>
      </c>
      <c r="BH158" s="223" t="str">
        <f>IF(AND($L$5="sixth"),key!DO85,IF(AND($L$5="Seventh"),key!DO185,IF(AND($L$5="eighth"),key!DO285,"")))</f>
        <v/>
      </c>
      <c r="BI158" s="223" t="str">
        <f>IF(AND($L$5="sixth"),key!DP85,IF(AND($L$5="Seventh"),key!DP185,IF(AND($L$5="eighth"),key!DP285,"")))</f>
        <v/>
      </c>
      <c r="BJ158" s="223" t="str">
        <f>IF(AND($L$5="sixth"),key!DR85,IF(AND($L$5="Seventh"),key!DR185,IF(AND($L$5="eighth"),key!DR285,"")))</f>
        <v/>
      </c>
      <c r="BK158" s="223" t="str">
        <f>IF(AND($L$5="sixth"),key!DS85,IF(AND($L$5="Seventh"),key!DS185,IF(AND($L$5="eighth"),key!DS285,"")))</f>
        <v/>
      </c>
      <c r="BL158" s="223" t="str">
        <f>IF(AND($L$5="sixth"),key!DT85,IF(AND($L$5="Seventh"),key!DT185,IF(AND($L$5="eighth"),key!DT285,"")))</f>
        <v/>
      </c>
      <c r="BM158" s="223" t="str">
        <f>IF(AND($L$5="sixth"),key!DV85,IF(AND($L$5="Seventh"),key!DV185,IF(AND($L$5="eighth"),key!DV285,"")))</f>
        <v/>
      </c>
      <c r="BN158" s="223" t="str">
        <f>IF(AND($L$5="sixth"),key!DW85,IF(AND($L$5="Seventh"),key!DW185,IF(AND($L$5="eighth"),key!DW285,"")))</f>
        <v/>
      </c>
      <c r="BO158" s="223" t="str">
        <f>IF(AND($L$5="sixth"),key!DX85,IF(AND($L$5="Seventh"),key!DX185,IF(AND($L$5="eighth"),key!DX285,"")))</f>
        <v/>
      </c>
      <c r="BP158" s="223" t="str">
        <f>IF(AND($L$5="sixth"),key!DY85,IF(AND($L$5="Seventh"),key!DY185,IF(AND($L$5="eighth"),key!DY285,"")))</f>
        <v/>
      </c>
      <c r="BQ158" s="224" t="str">
        <f>IF(AND($L$5="sixth"),key!DZ85,IF(AND($L$5="Seventh"),key!DZ185,IF(AND($L$5="eighth"),key!DZ285,"")))</f>
        <v/>
      </c>
    </row>
    <row r="159" spans="1:91" ht="15" customHeight="1">
      <c r="A159" s="221">
        <v>17</v>
      </c>
      <c r="B159" s="98" t="str">
        <f>IF(AND($L$5="sixth"),key!C25,IF(AND($L$5="Seventh"),key!C125,IF(AND($L$5="eighth"),key!C225,"")))</f>
        <v/>
      </c>
      <c r="C159" s="98" t="str">
        <f>IF(AND($L$5="sixth"),key!D25,IF(AND($L$5="Seventh"),key!D125,IF(AND($L$5="eighth"),key!D225,"")))</f>
        <v/>
      </c>
      <c r="D159" s="93" t="str">
        <f>IF(AND($L$5="sixth"),key!DB25,IF(AND($L$5="Seventh"),key!DB125,IF(AND($L$5="eighth"),key!DB225,"")))</f>
        <v>B</v>
      </c>
      <c r="E159" s="93">
        <f>IF(AND($L$5="sixth"),key!DC25,IF(AND($L$5="Seventh"),key!DC125,IF(AND($L$5="eighth"),key!DC225,"")))</f>
        <v>9</v>
      </c>
      <c r="F159" s="93" t="str">
        <f>IF(AND($L$5="sixth"),key!DD25,IF(AND($L$5="Seventh"),key!DD125,IF(AND($L$5="eighth"),key!DD225,"")))</f>
        <v/>
      </c>
      <c r="G159" s="93" t="str">
        <f>IF(AND($L$5="sixth"),key!DF25,IF(AND($L$5="Seventh"),key!DF125,IF(AND($L$5="eighth"),key!DF225,"")))</f>
        <v/>
      </c>
      <c r="H159" s="93">
        <f>IF(AND($L$5="sixth"),key!DG25,IF(AND($L$5="Seventh"),key!DG125,IF(AND($L$5="eighth"),key!DG225,"")))</f>
        <v>7</v>
      </c>
      <c r="I159" s="93" t="str">
        <f>IF(AND($L$5="sixth"),key!DH25,IF(AND($L$5="Seventh"),key!DH125,IF(AND($L$5="eighth"),key!DH225,"")))</f>
        <v/>
      </c>
      <c r="J159" s="93" t="str">
        <f>IF(AND($L$5="sixth"),key!DJ25,IF(AND($L$5="Seventh"),key!DJ125,IF(AND($L$5="eighth"),key!DJ225,"")))</f>
        <v/>
      </c>
      <c r="K159" s="93">
        <f>IF(AND($L$5="sixth"),key!DK25,IF(AND($L$5="Seventh"),key!DK125,IF(AND($L$5="eighth"),key!DK225,"")))</f>
        <v>31</v>
      </c>
      <c r="L159" s="93" t="str">
        <f>IF(AND($L$5="sixth"),key!DL25,IF(AND($L$5="Seventh"),key!DL125,IF(AND($L$5="eighth"),key!DL225,"")))</f>
        <v/>
      </c>
      <c r="M159" s="93" t="str">
        <f>IF(AND($L$5="sixth"),key!DN25,IF(AND($L$5="Seventh"),key!DN125,IF(AND($L$5="eighth"),key!DN225,"")))</f>
        <v/>
      </c>
      <c r="N159" s="93">
        <f>IF(AND($L$5="sixth"),key!DO25,IF(AND($L$5="Seventh"),key!DO125,IF(AND($L$5="eighth"),key!DO225,"")))</f>
        <v>9</v>
      </c>
      <c r="O159" s="93" t="str">
        <f>IF(AND($L$5="sixth"),key!DP25,IF(AND($L$5="Seventh"),key!DP125,IF(AND($L$5="eighth"),key!DP225,"")))</f>
        <v/>
      </c>
      <c r="P159" s="93" t="str">
        <f>IF(AND($L$5="sixth"),key!DR25,IF(AND($L$5="Seventh"),key!DR125,IF(AND($L$5="eighth"),key!DR225,"")))</f>
        <v/>
      </c>
      <c r="Q159" s="93">
        <f>IF(AND($L$5="sixth"),key!DS25,IF(AND($L$5="Seventh"),key!DS125,IF(AND($L$5="eighth"),key!DS225,"")))</f>
        <v>61</v>
      </c>
      <c r="R159" s="93" t="str">
        <f>IF(AND($L$5="sixth"),key!DT25,IF(AND($L$5="Seventh"),key!DT125,IF(AND($L$5="eighth"),key!DT225,"")))</f>
        <v/>
      </c>
      <c r="S159" s="93" t="str">
        <f>IF(AND($L$5="sixth"),key!DV25,IF(AND($L$5="Seventh"),key!DV125,IF(AND($L$5="eighth"),key!DV225,"")))</f>
        <v/>
      </c>
      <c r="T159" s="93" t="str">
        <f>IF(AND($L$5="sixth"),key!DW25,IF(AND($L$5="Seventh"),key!DW125,IF(AND($L$5="eighth"),key!DW225,"")))</f>
        <v/>
      </c>
      <c r="U159" s="93" t="str">
        <f>IF(AND($L$5="sixth"),key!DX25,IF(AND($L$5="Seventh"),key!DX125,IF(AND($L$5="eighth"),key!DX225,"")))</f>
        <v/>
      </c>
      <c r="V159" s="93" t="str">
        <f>IF(AND($L$5="sixth"),key!DY25,IF(AND($L$5="Seventh"),key!DY125,IF(AND($L$5="eighth"),key!DY225,"")))</f>
        <v/>
      </c>
      <c r="W159" s="231" t="str">
        <f>IF(AND($L$5="sixth"),key!DZ25,IF(AND($L$5="Seventh"),key!DZ125,IF(AND($L$5="eighth"),key!DZ225,"")))</f>
        <v/>
      </c>
      <c r="X159" s="221">
        <v>50</v>
      </c>
      <c r="Y159" s="222" t="str">
        <f>IF(AND($L$5="sixth"),key!C58,IF(AND($L$5="Seventh"),key!C158,IF(AND($L$5="eighth"),key!C258,"")))</f>
        <v/>
      </c>
      <c r="Z159" s="222" t="str">
        <f>IF(AND($L$5="sixth"),key!D58,IF(AND($L$5="Seventh"),key!D158,IF(AND($L$5="eighth"),key!D258,"")))</f>
        <v/>
      </c>
      <c r="AA159" s="223" t="str">
        <f>IF(AND($L$5="sixth"),key!DB58,IF(AND($L$5="Seventh"),key!DB158,IF(AND($L$5="eighth"),key!DB258,"")))</f>
        <v/>
      </c>
      <c r="AB159" s="223" t="str">
        <f>IF(AND($L$5="sixth"),key!DC58,IF(AND($L$5="Seventh"),key!DC158,IF(AND($L$5="eighth"),key!DC258,"")))</f>
        <v/>
      </c>
      <c r="AC159" s="223" t="str">
        <f>IF(AND($L$5="sixth"),key!DD58,IF(AND($L$5="Seventh"),key!DD158,IF(AND($L$5="eighth"),key!DD258,"")))</f>
        <v/>
      </c>
      <c r="AD159" s="223" t="str">
        <f>IF(AND($L$5="sixth"),key!DF58,IF(AND($L$5="Seventh"),key!DF158,IF(AND($L$5="eighth"),key!DF258,"")))</f>
        <v/>
      </c>
      <c r="AE159" s="223" t="str">
        <f>IF(AND($L$5="sixth"),key!DG58,IF(AND($L$5="Seventh"),key!DG158,IF(AND($L$5="eighth"),key!DG258,"")))</f>
        <v/>
      </c>
      <c r="AF159" s="223" t="str">
        <f>IF(AND($L$5="sixth"),key!DH58,IF(AND($L$5="Seventh"),key!DH158,IF(AND($L$5="eighth"),key!DH258,"")))</f>
        <v/>
      </c>
      <c r="AG159" s="223" t="str">
        <f>IF(AND($L$5="sixth"),key!DJ58,IF(AND($L$5="Seventh"),key!DJ158,IF(AND($L$5="eighth"),key!DJ258,"")))</f>
        <v/>
      </c>
      <c r="AH159" s="223" t="str">
        <f>IF(AND($L$5="sixth"),key!DK58,IF(AND($L$5="Seventh"),key!DK158,IF(AND($L$5="eighth"),key!DK258,"")))</f>
        <v/>
      </c>
      <c r="AI159" s="223" t="str">
        <f>IF(AND($L$5="sixth"),key!DL58,IF(AND($L$5="Seventh"),key!DL158,IF(AND($L$5="eighth"),key!DL258,"")))</f>
        <v/>
      </c>
      <c r="AJ159" s="223" t="str">
        <f>IF(AND($L$5="sixth"),key!DN58,IF(AND($L$5="Seventh"),key!DN158,IF(AND($L$5="eighth"),key!DN258,"")))</f>
        <v/>
      </c>
      <c r="AK159" s="223" t="str">
        <f>IF(AND($L$5="sixth"),key!DO58,IF(AND($L$5="Seventh"),key!DO158,IF(AND($L$5="eighth"),key!DO258,"")))</f>
        <v/>
      </c>
      <c r="AL159" s="223" t="str">
        <f>IF(AND($L$5="sixth"),key!DP58,IF(AND($L$5="Seventh"),key!DP158,IF(AND($L$5="eighth"),key!DP258,"")))</f>
        <v/>
      </c>
      <c r="AM159" s="223" t="str">
        <f>IF(AND($L$5="sixth"),key!DR58,IF(AND($L$5="Seventh"),key!DR158,IF(AND($L$5="eighth"),key!DR258,"")))</f>
        <v/>
      </c>
      <c r="AN159" s="223" t="str">
        <f>IF(AND($L$5="sixth"),key!DS58,IF(AND($L$5="Seventh"),key!DS158,IF(AND($L$5="eighth"),key!DS258,"")))</f>
        <v/>
      </c>
      <c r="AO159" s="223" t="str">
        <f>IF(AND($L$5="sixth"),key!DT58,IF(AND($L$5="Seventh"),key!DT158,IF(AND($L$5="eighth"),key!DT258,"")))</f>
        <v/>
      </c>
      <c r="AP159" s="223" t="str">
        <f>IF(AND($L$5="sixth"),key!DV58,IF(AND($L$5="Seventh"),key!DV158,IF(AND($L$5="eighth"),key!DV258,"")))</f>
        <v/>
      </c>
      <c r="AQ159" s="223" t="str">
        <f>IF(AND($L$5="sixth"),key!DW58,IF(AND($L$5="Seventh"),key!DW158,IF(AND($L$5="eighth"),key!DW258,"")))</f>
        <v/>
      </c>
      <c r="AR159" s="223" t="str">
        <f>IF(AND($L$5="sixth"),key!DX58,IF(AND($L$5="Seventh"),key!DX158,IF(AND($L$5="eighth"),key!DX258,"")))</f>
        <v/>
      </c>
      <c r="AS159" s="223" t="str">
        <f>IF(AND($L$5="sixth"),key!DY58,IF(AND($L$5="Seventh"),key!DY158,IF(AND($L$5="eighth"),key!DY258,"")))</f>
        <v/>
      </c>
      <c r="AT159" s="224" t="str">
        <f>IF(AND($L$5="sixth"),key!DZ58,IF(AND($L$5="Seventh"),key!DZ158,IF(AND($L$5="eighth"),key!DZ258,"")))</f>
        <v/>
      </c>
      <c r="AU159" s="225">
        <v>78</v>
      </c>
      <c r="AV159" s="226" t="str">
        <f>IF(AND($L$5="sixth"),key!C86,IF(AND($L$5="Seventh"),key!C186,IF(AND($L$5="eighth"),key!C286,"")))</f>
        <v/>
      </c>
      <c r="AW159" s="226" t="str">
        <f>IF(AND($L$5="sixth"),key!D86,IF(AND($L$5="Seventh"),key!D186,IF(AND($L$5="eighth"),key!D286,"")))</f>
        <v/>
      </c>
      <c r="AX159" s="223" t="str">
        <f>IF(AND($L$5="sixth"),key!DB86,IF(AND($L$5="Seventh"),key!DB186,IF(AND($L$5="eighth"),key!DB286,"")))</f>
        <v/>
      </c>
      <c r="AY159" s="223" t="str">
        <f>IF(AND($L$5="sixth"),key!DC86,IF(AND($L$5="Seventh"),key!DC186,IF(AND($L$5="eighth"),key!DC286,"")))</f>
        <v/>
      </c>
      <c r="AZ159" s="223" t="str">
        <f>IF(AND($L$5="sixth"),key!DD86,IF(AND($L$5="Seventh"),key!DD186,IF(AND($L$5="eighth"),key!DD286,"")))</f>
        <v/>
      </c>
      <c r="BA159" s="223" t="str">
        <f>IF(AND($L$5="sixth"),key!DF86,IF(AND($L$5="Seventh"),key!DF186,IF(AND($L$5="eighth"),key!DF286,"")))</f>
        <v/>
      </c>
      <c r="BB159" s="223" t="str">
        <f>IF(AND($L$5="sixth"),key!DG86,IF(AND($L$5="Seventh"),key!DG186,IF(AND($L$5="eighth"),key!DG286,"")))</f>
        <v/>
      </c>
      <c r="BC159" s="223" t="str">
        <f>IF(AND($L$5="sixth"),key!DH86,IF(AND($L$5="Seventh"),key!DH186,IF(AND($L$5="eighth"),key!DH286,"")))</f>
        <v/>
      </c>
      <c r="BD159" s="223" t="str">
        <f>IF(AND($L$5="sixth"),key!DJ86,IF(AND($L$5="Seventh"),key!DJ186,IF(AND($L$5="eighth"),key!DJ286,"")))</f>
        <v/>
      </c>
      <c r="BE159" s="223" t="str">
        <f>IF(AND($L$5="sixth"),key!DK86,IF(AND($L$5="Seventh"),key!DK186,IF(AND($L$5="eighth"),key!DK286,"")))</f>
        <v/>
      </c>
      <c r="BF159" s="223" t="str">
        <f>IF(AND($L$5="sixth"),key!DL86,IF(AND($L$5="Seventh"),key!DL186,IF(AND($L$5="eighth"),key!DL286,"")))</f>
        <v/>
      </c>
      <c r="BG159" s="223" t="str">
        <f>IF(AND($L$5="sixth"),key!DN86,IF(AND($L$5="Seventh"),key!DN186,IF(AND($L$5="eighth"),key!DN286,"")))</f>
        <v/>
      </c>
      <c r="BH159" s="223" t="str">
        <f>IF(AND($L$5="sixth"),key!DO86,IF(AND($L$5="Seventh"),key!DO186,IF(AND($L$5="eighth"),key!DO286,"")))</f>
        <v/>
      </c>
      <c r="BI159" s="223" t="str">
        <f>IF(AND($L$5="sixth"),key!DP86,IF(AND($L$5="Seventh"),key!DP186,IF(AND($L$5="eighth"),key!DP286,"")))</f>
        <v/>
      </c>
      <c r="BJ159" s="223" t="str">
        <f>IF(AND($L$5="sixth"),key!DR86,IF(AND($L$5="Seventh"),key!DR186,IF(AND($L$5="eighth"),key!DR286,"")))</f>
        <v/>
      </c>
      <c r="BK159" s="223" t="str">
        <f>IF(AND($L$5="sixth"),key!DS86,IF(AND($L$5="Seventh"),key!DS186,IF(AND($L$5="eighth"),key!DS286,"")))</f>
        <v/>
      </c>
      <c r="BL159" s="223" t="str">
        <f>IF(AND($L$5="sixth"),key!DT86,IF(AND($L$5="Seventh"),key!DT186,IF(AND($L$5="eighth"),key!DT286,"")))</f>
        <v/>
      </c>
      <c r="BM159" s="223" t="str">
        <f>IF(AND($L$5="sixth"),key!DV86,IF(AND($L$5="Seventh"),key!DV186,IF(AND($L$5="eighth"),key!DV286,"")))</f>
        <v/>
      </c>
      <c r="BN159" s="223" t="str">
        <f>IF(AND($L$5="sixth"),key!DW86,IF(AND($L$5="Seventh"),key!DW186,IF(AND($L$5="eighth"),key!DW286,"")))</f>
        <v/>
      </c>
      <c r="BO159" s="223" t="str">
        <f>IF(AND($L$5="sixth"),key!DX86,IF(AND($L$5="Seventh"),key!DX186,IF(AND($L$5="eighth"),key!DX286,"")))</f>
        <v/>
      </c>
      <c r="BP159" s="223" t="str">
        <f>IF(AND($L$5="sixth"),key!DY86,IF(AND($L$5="Seventh"),key!DY186,IF(AND($L$5="eighth"),key!DY286,"")))</f>
        <v/>
      </c>
      <c r="BQ159" s="224" t="str">
        <f>IF(AND($L$5="sixth"),key!DZ86,IF(AND($L$5="Seventh"),key!DZ186,IF(AND($L$5="eighth"),key!DZ286,"")))</f>
        <v/>
      </c>
    </row>
    <row r="160" spans="1:91" ht="15" customHeight="1">
      <c r="A160" s="221">
        <v>18</v>
      </c>
      <c r="B160" s="98" t="str">
        <f>IF(AND($L$5="sixth"),key!C26,IF(AND($L$5="Seventh"),key!C126,IF(AND($L$5="eighth"),key!C226,"")))</f>
        <v/>
      </c>
      <c r="C160" s="98" t="str">
        <f>IF(AND($L$5="sixth"),key!D26,IF(AND($L$5="Seventh"),key!D126,IF(AND($L$5="eighth"),key!D226,"")))</f>
        <v/>
      </c>
      <c r="D160" s="93" t="str">
        <f>IF(AND($L$5="sixth"),key!DB26,IF(AND($L$5="Seventh"),key!DB126,IF(AND($L$5="eighth"),key!DB226,"")))</f>
        <v>A</v>
      </c>
      <c r="E160" s="93">
        <f>IF(AND($L$5="sixth"),key!DC26,IF(AND($L$5="Seventh"),key!DC126,IF(AND($L$5="eighth"),key!DC226,"")))</f>
        <v>10</v>
      </c>
      <c r="F160" s="93" t="str">
        <f>IF(AND($L$5="sixth"),key!DD26,IF(AND($L$5="Seventh"),key!DD126,IF(AND($L$5="eighth"),key!DD226,"")))</f>
        <v/>
      </c>
      <c r="G160" s="93" t="str">
        <f>IF(AND($L$5="sixth"),key!DF26,IF(AND($L$5="Seventh"),key!DF126,IF(AND($L$5="eighth"),key!DF226,"")))</f>
        <v/>
      </c>
      <c r="H160" s="93">
        <f>IF(AND($L$5="sixth"),key!DG26,IF(AND($L$5="Seventh"),key!DG126,IF(AND($L$5="eighth"),key!DG226,"")))</f>
        <v>10</v>
      </c>
      <c r="I160" s="93" t="str">
        <f>IF(AND($L$5="sixth"),key!DH26,IF(AND($L$5="Seventh"),key!DH126,IF(AND($L$5="eighth"),key!DH226,"")))</f>
        <v/>
      </c>
      <c r="J160" s="93" t="str">
        <f>IF(AND($L$5="sixth"),key!DJ26,IF(AND($L$5="Seventh"),key!DJ126,IF(AND($L$5="eighth"),key!DJ226,"")))</f>
        <v/>
      </c>
      <c r="K160" s="93">
        <f>IF(AND($L$5="sixth"),key!DK26,IF(AND($L$5="Seventh"),key!DK126,IF(AND($L$5="eighth"),key!DK226,"")))</f>
        <v>67</v>
      </c>
      <c r="L160" s="93" t="str">
        <f>IF(AND($L$5="sixth"),key!DL26,IF(AND($L$5="Seventh"),key!DL126,IF(AND($L$5="eighth"),key!DL226,"")))</f>
        <v/>
      </c>
      <c r="M160" s="93" t="str">
        <f>IF(AND($L$5="sixth"),key!DN26,IF(AND($L$5="Seventh"),key!DN126,IF(AND($L$5="eighth"),key!DN226,"")))</f>
        <v/>
      </c>
      <c r="N160" s="93">
        <f>IF(AND($L$5="sixth"),key!DO26,IF(AND($L$5="Seventh"),key!DO126,IF(AND($L$5="eighth"),key!DO226,"")))</f>
        <v>10</v>
      </c>
      <c r="O160" s="93" t="str">
        <f>IF(AND($L$5="sixth"),key!DP26,IF(AND($L$5="Seventh"),key!DP126,IF(AND($L$5="eighth"),key!DP226,"")))</f>
        <v/>
      </c>
      <c r="P160" s="93" t="str">
        <f>IF(AND($L$5="sixth"),key!DR26,IF(AND($L$5="Seventh"),key!DR126,IF(AND($L$5="eighth"),key!DR226,"")))</f>
        <v/>
      </c>
      <c r="Q160" s="93">
        <f>IF(AND($L$5="sixth"),key!DS26,IF(AND($L$5="Seventh"),key!DS126,IF(AND($L$5="eighth"),key!DS226,"")))</f>
        <v>70</v>
      </c>
      <c r="R160" s="93" t="str">
        <f>IF(AND($L$5="sixth"),key!DT26,IF(AND($L$5="Seventh"),key!DT126,IF(AND($L$5="eighth"),key!DT226,"")))</f>
        <v/>
      </c>
      <c r="S160" s="93" t="str">
        <f>IF(AND($L$5="sixth"),key!DV26,IF(AND($L$5="Seventh"),key!DV126,IF(AND($L$5="eighth"),key!DV226,"")))</f>
        <v/>
      </c>
      <c r="T160" s="93" t="str">
        <f>IF(AND($L$5="sixth"),key!DW26,IF(AND($L$5="Seventh"),key!DW126,IF(AND($L$5="eighth"),key!DW226,"")))</f>
        <v/>
      </c>
      <c r="U160" s="93" t="str">
        <f>IF(AND($L$5="sixth"),key!DX26,IF(AND($L$5="Seventh"),key!DX126,IF(AND($L$5="eighth"),key!DX226,"")))</f>
        <v/>
      </c>
      <c r="V160" s="93" t="str">
        <f>IF(AND($L$5="sixth"),key!DY26,IF(AND($L$5="Seventh"),key!DY126,IF(AND($L$5="eighth"),key!DY226,"")))</f>
        <v/>
      </c>
      <c r="W160" s="231" t="str">
        <f>IF(AND($L$5="sixth"),key!DZ26,IF(AND($L$5="Seventh"),key!DZ126,IF(AND($L$5="eighth"),key!DZ226,"")))</f>
        <v/>
      </c>
      <c r="X160" s="221">
        <v>51</v>
      </c>
      <c r="Y160" s="222" t="str">
        <f>IF(AND($L$5="sixth"),key!C59,IF(AND($L$5="Seventh"),key!C159,IF(AND($L$5="eighth"),key!C259,"")))</f>
        <v/>
      </c>
      <c r="Z160" s="222" t="str">
        <f>IF(AND($L$5="sixth"),key!D59,IF(AND($L$5="Seventh"),key!D159,IF(AND($L$5="eighth"),key!D259,"")))</f>
        <v/>
      </c>
      <c r="AA160" s="223" t="str">
        <f>IF(AND($L$5="sixth"),key!DB59,IF(AND($L$5="Seventh"),key!DB159,IF(AND($L$5="eighth"),key!DB259,"")))</f>
        <v/>
      </c>
      <c r="AB160" s="223" t="str">
        <f>IF(AND($L$5="sixth"),key!DC59,IF(AND($L$5="Seventh"),key!DC159,IF(AND($L$5="eighth"),key!DC259,"")))</f>
        <v/>
      </c>
      <c r="AC160" s="223" t="str">
        <f>IF(AND($L$5="sixth"),key!DD59,IF(AND($L$5="Seventh"),key!DD159,IF(AND($L$5="eighth"),key!DD259,"")))</f>
        <v/>
      </c>
      <c r="AD160" s="223" t="str">
        <f>IF(AND($L$5="sixth"),key!DF59,IF(AND($L$5="Seventh"),key!DF159,IF(AND($L$5="eighth"),key!DF259,"")))</f>
        <v/>
      </c>
      <c r="AE160" s="223" t="str">
        <f>IF(AND($L$5="sixth"),key!DG59,IF(AND($L$5="Seventh"),key!DG159,IF(AND($L$5="eighth"),key!DG259,"")))</f>
        <v/>
      </c>
      <c r="AF160" s="223" t="str">
        <f>IF(AND($L$5="sixth"),key!DH59,IF(AND($L$5="Seventh"),key!DH159,IF(AND($L$5="eighth"),key!DH259,"")))</f>
        <v/>
      </c>
      <c r="AG160" s="223" t="str">
        <f>IF(AND($L$5="sixth"),key!DJ59,IF(AND($L$5="Seventh"),key!DJ159,IF(AND($L$5="eighth"),key!DJ259,"")))</f>
        <v/>
      </c>
      <c r="AH160" s="223" t="str">
        <f>IF(AND($L$5="sixth"),key!DK59,IF(AND($L$5="Seventh"),key!DK159,IF(AND($L$5="eighth"),key!DK259,"")))</f>
        <v/>
      </c>
      <c r="AI160" s="223" t="str">
        <f>IF(AND($L$5="sixth"),key!DL59,IF(AND($L$5="Seventh"),key!DL159,IF(AND($L$5="eighth"),key!DL259,"")))</f>
        <v/>
      </c>
      <c r="AJ160" s="223" t="str">
        <f>IF(AND($L$5="sixth"),key!DN59,IF(AND($L$5="Seventh"),key!DN159,IF(AND($L$5="eighth"),key!DN259,"")))</f>
        <v/>
      </c>
      <c r="AK160" s="223" t="str">
        <f>IF(AND($L$5="sixth"),key!DO59,IF(AND($L$5="Seventh"),key!DO159,IF(AND($L$5="eighth"),key!DO259,"")))</f>
        <v/>
      </c>
      <c r="AL160" s="223" t="str">
        <f>IF(AND($L$5="sixth"),key!DP59,IF(AND($L$5="Seventh"),key!DP159,IF(AND($L$5="eighth"),key!DP259,"")))</f>
        <v/>
      </c>
      <c r="AM160" s="223" t="str">
        <f>IF(AND($L$5="sixth"),key!DR59,IF(AND($L$5="Seventh"),key!DR159,IF(AND($L$5="eighth"),key!DR259,"")))</f>
        <v/>
      </c>
      <c r="AN160" s="223" t="str">
        <f>IF(AND($L$5="sixth"),key!DS59,IF(AND($L$5="Seventh"),key!DS159,IF(AND($L$5="eighth"),key!DS259,"")))</f>
        <v/>
      </c>
      <c r="AO160" s="223" t="str">
        <f>IF(AND($L$5="sixth"),key!DT59,IF(AND($L$5="Seventh"),key!DT159,IF(AND($L$5="eighth"),key!DT259,"")))</f>
        <v/>
      </c>
      <c r="AP160" s="223" t="str">
        <f>IF(AND($L$5="sixth"),key!DV59,IF(AND($L$5="Seventh"),key!DV159,IF(AND($L$5="eighth"),key!DV259,"")))</f>
        <v/>
      </c>
      <c r="AQ160" s="223" t="str">
        <f>IF(AND($L$5="sixth"),key!DW59,IF(AND($L$5="Seventh"),key!DW159,IF(AND($L$5="eighth"),key!DW259,"")))</f>
        <v/>
      </c>
      <c r="AR160" s="223" t="str">
        <f>IF(AND($L$5="sixth"),key!DX59,IF(AND($L$5="Seventh"),key!DX159,IF(AND($L$5="eighth"),key!DX259,"")))</f>
        <v/>
      </c>
      <c r="AS160" s="223" t="str">
        <f>IF(AND($L$5="sixth"),key!DY59,IF(AND($L$5="Seventh"),key!DY159,IF(AND($L$5="eighth"),key!DY259,"")))</f>
        <v/>
      </c>
      <c r="AT160" s="224" t="str">
        <f>IF(AND($L$5="sixth"),key!DZ59,IF(AND($L$5="Seventh"),key!DZ159,IF(AND($L$5="eighth"),key!DZ259,"")))</f>
        <v/>
      </c>
      <c r="AU160" s="225">
        <v>79</v>
      </c>
      <c r="AV160" s="226" t="str">
        <f>IF(AND($L$5="sixth"),key!C87,IF(AND($L$5="Seventh"),key!C187,IF(AND($L$5="eighth"),key!C287,"")))</f>
        <v/>
      </c>
      <c r="AW160" s="226" t="str">
        <f>IF(AND($L$5="sixth"),key!D87,IF(AND($L$5="Seventh"),key!D187,IF(AND($L$5="eighth"),key!D287,"")))</f>
        <v/>
      </c>
      <c r="AX160" s="223" t="str">
        <f>IF(AND($L$5="sixth"),key!DB87,IF(AND($L$5="Seventh"),key!DB187,IF(AND($L$5="eighth"),key!DB287,"")))</f>
        <v/>
      </c>
      <c r="AY160" s="223" t="str">
        <f>IF(AND($L$5="sixth"),key!DC87,IF(AND($L$5="Seventh"),key!DC187,IF(AND($L$5="eighth"),key!DC287,"")))</f>
        <v/>
      </c>
      <c r="AZ160" s="223" t="str">
        <f>IF(AND($L$5="sixth"),key!DD87,IF(AND($L$5="Seventh"),key!DD187,IF(AND($L$5="eighth"),key!DD287,"")))</f>
        <v/>
      </c>
      <c r="BA160" s="223" t="str">
        <f>IF(AND($L$5="sixth"),key!DF87,IF(AND($L$5="Seventh"),key!DF187,IF(AND($L$5="eighth"),key!DF287,"")))</f>
        <v/>
      </c>
      <c r="BB160" s="223" t="str">
        <f>IF(AND($L$5="sixth"),key!DG87,IF(AND($L$5="Seventh"),key!DG187,IF(AND($L$5="eighth"),key!DG287,"")))</f>
        <v/>
      </c>
      <c r="BC160" s="223" t="str">
        <f>IF(AND($L$5="sixth"),key!DH87,IF(AND($L$5="Seventh"),key!DH187,IF(AND($L$5="eighth"),key!DH287,"")))</f>
        <v/>
      </c>
      <c r="BD160" s="223" t="str">
        <f>IF(AND($L$5="sixth"),key!DJ87,IF(AND($L$5="Seventh"),key!DJ187,IF(AND($L$5="eighth"),key!DJ287,"")))</f>
        <v/>
      </c>
      <c r="BE160" s="223" t="str">
        <f>IF(AND($L$5="sixth"),key!DK87,IF(AND($L$5="Seventh"),key!DK187,IF(AND($L$5="eighth"),key!DK287,"")))</f>
        <v/>
      </c>
      <c r="BF160" s="223" t="str">
        <f>IF(AND($L$5="sixth"),key!DL87,IF(AND($L$5="Seventh"),key!DL187,IF(AND($L$5="eighth"),key!DL287,"")))</f>
        <v/>
      </c>
      <c r="BG160" s="223" t="str">
        <f>IF(AND($L$5="sixth"),key!DN87,IF(AND($L$5="Seventh"),key!DN187,IF(AND($L$5="eighth"),key!DN287,"")))</f>
        <v/>
      </c>
      <c r="BH160" s="223" t="str">
        <f>IF(AND($L$5="sixth"),key!DO87,IF(AND($L$5="Seventh"),key!DO187,IF(AND($L$5="eighth"),key!DO287,"")))</f>
        <v/>
      </c>
      <c r="BI160" s="223" t="str">
        <f>IF(AND($L$5="sixth"),key!DP87,IF(AND($L$5="Seventh"),key!DP187,IF(AND($L$5="eighth"),key!DP287,"")))</f>
        <v/>
      </c>
      <c r="BJ160" s="223" t="str">
        <f>IF(AND($L$5="sixth"),key!DR87,IF(AND($L$5="Seventh"),key!DR187,IF(AND($L$5="eighth"),key!DR287,"")))</f>
        <v/>
      </c>
      <c r="BK160" s="223" t="str">
        <f>IF(AND($L$5="sixth"),key!DS87,IF(AND($L$5="Seventh"),key!DS187,IF(AND($L$5="eighth"),key!DS287,"")))</f>
        <v/>
      </c>
      <c r="BL160" s="223" t="str">
        <f>IF(AND($L$5="sixth"),key!DT87,IF(AND($L$5="Seventh"),key!DT187,IF(AND($L$5="eighth"),key!DT287,"")))</f>
        <v/>
      </c>
      <c r="BM160" s="223" t="str">
        <f>IF(AND($L$5="sixth"),key!DV87,IF(AND($L$5="Seventh"),key!DV187,IF(AND($L$5="eighth"),key!DV287,"")))</f>
        <v/>
      </c>
      <c r="BN160" s="223" t="str">
        <f>IF(AND($L$5="sixth"),key!DW87,IF(AND($L$5="Seventh"),key!DW187,IF(AND($L$5="eighth"),key!DW287,"")))</f>
        <v/>
      </c>
      <c r="BO160" s="223" t="str">
        <f>IF(AND($L$5="sixth"),key!DX87,IF(AND($L$5="Seventh"),key!DX187,IF(AND($L$5="eighth"),key!DX287,"")))</f>
        <v/>
      </c>
      <c r="BP160" s="223" t="str">
        <f>IF(AND($L$5="sixth"),key!DY87,IF(AND($L$5="Seventh"),key!DY187,IF(AND($L$5="eighth"),key!DY287,"")))</f>
        <v/>
      </c>
      <c r="BQ160" s="224" t="str">
        <f>IF(AND($L$5="sixth"),key!DZ87,IF(AND($L$5="Seventh"),key!DZ187,IF(AND($L$5="eighth"),key!DZ287,"")))</f>
        <v/>
      </c>
    </row>
    <row r="161" spans="1:69" ht="15" customHeight="1">
      <c r="A161" s="221">
        <v>19</v>
      </c>
      <c r="B161" s="98" t="str">
        <f>IF(AND($L$5="sixth"),key!C27,IF(AND($L$5="Seventh"),key!C127,IF(AND($L$5="eighth"),key!C227,"")))</f>
        <v/>
      </c>
      <c r="C161" s="98" t="str">
        <f>IF(AND($L$5="sixth"),key!D27,IF(AND($L$5="Seventh"),key!D127,IF(AND($L$5="eighth"),key!D227,"")))</f>
        <v/>
      </c>
      <c r="D161" s="93" t="str">
        <f>IF(AND($L$5="sixth"),key!DB27,IF(AND($L$5="Seventh"),key!DB127,IF(AND($L$5="eighth"),key!DB227,"")))</f>
        <v>C</v>
      </c>
      <c r="E161" s="93">
        <f>IF(AND($L$5="sixth"),key!DC27,IF(AND($L$5="Seventh"),key!DC127,IF(AND($L$5="eighth"),key!DC227,"")))</f>
        <v>5</v>
      </c>
      <c r="F161" s="93" t="str">
        <f>IF(AND($L$5="sixth"),key!DD27,IF(AND($L$5="Seventh"),key!DD127,IF(AND($L$5="eighth"),key!DD227,"")))</f>
        <v/>
      </c>
      <c r="G161" s="93" t="str">
        <f>IF(AND($L$5="sixth"),key!DF27,IF(AND($L$5="Seventh"),key!DF127,IF(AND($L$5="eighth"),key!DF227,"")))</f>
        <v/>
      </c>
      <c r="H161" s="93">
        <f>IF(AND($L$5="sixth"),key!DG27,IF(AND($L$5="Seventh"),key!DG127,IF(AND($L$5="eighth"),key!DG227,"")))</f>
        <v>5</v>
      </c>
      <c r="I161" s="93" t="str">
        <f>IF(AND($L$5="sixth"),key!DH27,IF(AND($L$5="Seventh"),key!DH127,IF(AND($L$5="eighth"),key!DH227,"")))</f>
        <v/>
      </c>
      <c r="J161" s="93" t="str">
        <f>IF(AND($L$5="sixth"),key!DJ27,IF(AND($L$5="Seventh"),key!DJ127,IF(AND($L$5="eighth"),key!DJ227,"")))</f>
        <v/>
      </c>
      <c r="K161" s="93" t="str">
        <f>IF(AND($L$5="sixth"),key!DK27,IF(AND($L$5="Seventh"),key!DK127,IF(AND($L$5="eighth"),key!DK227,"")))</f>
        <v/>
      </c>
      <c r="L161" s="93" t="str">
        <f>IF(AND($L$5="sixth"),key!DL27,IF(AND($L$5="Seventh"),key!DL127,IF(AND($L$5="eighth"),key!DL227,"")))</f>
        <v/>
      </c>
      <c r="M161" s="93" t="str">
        <f>IF(AND($L$5="sixth"),key!DN27,IF(AND($L$5="Seventh"),key!DN127,IF(AND($L$5="eighth"),key!DN227,"")))</f>
        <v/>
      </c>
      <c r="N161" s="93" t="str">
        <f>IF(AND($L$5="sixth"),key!DO27,IF(AND($L$5="Seventh"),key!DO127,IF(AND($L$5="eighth"),key!DO227,"")))</f>
        <v/>
      </c>
      <c r="O161" s="93" t="str">
        <f>IF(AND($L$5="sixth"),key!DP27,IF(AND($L$5="Seventh"),key!DP127,IF(AND($L$5="eighth"),key!DP227,"")))</f>
        <v/>
      </c>
      <c r="P161" s="93" t="str">
        <f>IF(AND($L$5="sixth"),key!DR27,IF(AND($L$5="Seventh"),key!DR127,IF(AND($L$5="eighth"),key!DR227,"")))</f>
        <v/>
      </c>
      <c r="Q161" s="93" t="str">
        <f>IF(AND($L$5="sixth"),key!DS27,IF(AND($L$5="Seventh"),key!DS127,IF(AND($L$5="eighth"),key!DS227,"")))</f>
        <v/>
      </c>
      <c r="R161" s="93" t="str">
        <f>IF(AND($L$5="sixth"),key!DT27,IF(AND($L$5="Seventh"),key!DT127,IF(AND($L$5="eighth"),key!DT227,"")))</f>
        <v/>
      </c>
      <c r="S161" s="93" t="str">
        <f>IF(AND($L$5="sixth"),key!DV27,IF(AND($L$5="Seventh"),key!DV127,IF(AND($L$5="eighth"),key!DV227,"")))</f>
        <v/>
      </c>
      <c r="T161" s="93" t="str">
        <f>IF(AND($L$5="sixth"),key!DW27,IF(AND($L$5="Seventh"),key!DW127,IF(AND($L$5="eighth"),key!DW227,"")))</f>
        <v/>
      </c>
      <c r="U161" s="93" t="str">
        <f>IF(AND($L$5="sixth"),key!DX27,IF(AND($L$5="Seventh"),key!DX127,IF(AND($L$5="eighth"),key!DX227,"")))</f>
        <v/>
      </c>
      <c r="V161" s="93" t="str">
        <f>IF(AND($L$5="sixth"),key!DY27,IF(AND($L$5="Seventh"),key!DY127,IF(AND($L$5="eighth"),key!DY227,"")))</f>
        <v/>
      </c>
      <c r="W161" s="231" t="str">
        <f>IF(AND($L$5="sixth"),key!DZ27,IF(AND($L$5="Seventh"),key!DZ127,IF(AND($L$5="eighth"),key!DZ227,"")))</f>
        <v/>
      </c>
      <c r="X161" s="221">
        <v>52</v>
      </c>
      <c r="Y161" s="222" t="str">
        <f>IF(AND($L$5="sixth"),key!C60,IF(AND($L$5="Seventh"),key!C160,IF(AND($L$5="eighth"),key!C260,"")))</f>
        <v/>
      </c>
      <c r="Z161" s="222" t="str">
        <f>IF(AND($L$5="sixth"),key!D60,IF(AND($L$5="Seventh"),key!D160,IF(AND($L$5="eighth"),key!D260,"")))</f>
        <v/>
      </c>
      <c r="AA161" s="223" t="str">
        <f>IF(AND($L$5="sixth"),key!DB60,IF(AND($L$5="Seventh"),key!DB160,IF(AND($L$5="eighth"),key!DB260,"")))</f>
        <v/>
      </c>
      <c r="AB161" s="223" t="str">
        <f>IF(AND($L$5="sixth"),key!DC60,IF(AND($L$5="Seventh"),key!DC160,IF(AND($L$5="eighth"),key!DC260,"")))</f>
        <v/>
      </c>
      <c r="AC161" s="223" t="str">
        <f>IF(AND($L$5="sixth"),key!DD60,IF(AND($L$5="Seventh"),key!DD160,IF(AND($L$5="eighth"),key!DD260,"")))</f>
        <v/>
      </c>
      <c r="AD161" s="223" t="str">
        <f>IF(AND($L$5="sixth"),key!DF60,IF(AND($L$5="Seventh"),key!DF160,IF(AND($L$5="eighth"),key!DF260,"")))</f>
        <v/>
      </c>
      <c r="AE161" s="223" t="str">
        <f>IF(AND($L$5="sixth"),key!DG60,IF(AND($L$5="Seventh"),key!DG160,IF(AND($L$5="eighth"),key!DG260,"")))</f>
        <v/>
      </c>
      <c r="AF161" s="223" t="str">
        <f>IF(AND($L$5="sixth"),key!DH60,IF(AND($L$5="Seventh"),key!DH160,IF(AND($L$5="eighth"),key!DH260,"")))</f>
        <v/>
      </c>
      <c r="AG161" s="223" t="str">
        <f>IF(AND($L$5="sixth"),key!DJ60,IF(AND($L$5="Seventh"),key!DJ160,IF(AND($L$5="eighth"),key!DJ260,"")))</f>
        <v/>
      </c>
      <c r="AH161" s="223" t="str">
        <f>IF(AND($L$5="sixth"),key!DK60,IF(AND($L$5="Seventh"),key!DK160,IF(AND($L$5="eighth"),key!DK260,"")))</f>
        <v/>
      </c>
      <c r="AI161" s="223" t="str">
        <f>IF(AND($L$5="sixth"),key!DL60,IF(AND($L$5="Seventh"),key!DL160,IF(AND($L$5="eighth"),key!DL260,"")))</f>
        <v/>
      </c>
      <c r="AJ161" s="223" t="str">
        <f>IF(AND($L$5="sixth"),key!DN60,IF(AND($L$5="Seventh"),key!DN160,IF(AND($L$5="eighth"),key!DN260,"")))</f>
        <v/>
      </c>
      <c r="AK161" s="223" t="str">
        <f>IF(AND($L$5="sixth"),key!DO60,IF(AND($L$5="Seventh"),key!DO160,IF(AND($L$5="eighth"),key!DO260,"")))</f>
        <v/>
      </c>
      <c r="AL161" s="223" t="str">
        <f>IF(AND($L$5="sixth"),key!DP60,IF(AND($L$5="Seventh"),key!DP160,IF(AND($L$5="eighth"),key!DP260,"")))</f>
        <v/>
      </c>
      <c r="AM161" s="223" t="str">
        <f>IF(AND($L$5="sixth"),key!DR60,IF(AND($L$5="Seventh"),key!DR160,IF(AND($L$5="eighth"),key!DR260,"")))</f>
        <v/>
      </c>
      <c r="AN161" s="223" t="str">
        <f>IF(AND($L$5="sixth"),key!DS60,IF(AND($L$5="Seventh"),key!DS160,IF(AND($L$5="eighth"),key!DS260,"")))</f>
        <v/>
      </c>
      <c r="AO161" s="223" t="str">
        <f>IF(AND($L$5="sixth"),key!DT60,IF(AND($L$5="Seventh"),key!DT160,IF(AND($L$5="eighth"),key!DT260,"")))</f>
        <v/>
      </c>
      <c r="AP161" s="223" t="str">
        <f>IF(AND($L$5="sixth"),key!DV60,IF(AND($L$5="Seventh"),key!DV160,IF(AND($L$5="eighth"),key!DV260,"")))</f>
        <v/>
      </c>
      <c r="AQ161" s="223" t="str">
        <f>IF(AND($L$5="sixth"),key!DW60,IF(AND($L$5="Seventh"),key!DW160,IF(AND($L$5="eighth"),key!DW260,"")))</f>
        <v/>
      </c>
      <c r="AR161" s="223" t="str">
        <f>IF(AND($L$5="sixth"),key!DX60,IF(AND($L$5="Seventh"),key!DX160,IF(AND($L$5="eighth"),key!DX260,"")))</f>
        <v/>
      </c>
      <c r="AS161" s="223" t="str">
        <f>IF(AND($L$5="sixth"),key!DY60,IF(AND($L$5="Seventh"),key!DY160,IF(AND($L$5="eighth"),key!DY260,"")))</f>
        <v/>
      </c>
      <c r="AT161" s="224" t="str">
        <f>IF(AND($L$5="sixth"),key!DZ60,IF(AND($L$5="Seventh"),key!DZ160,IF(AND($L$5="eighth"),key!DZ260,"")))</f>
        <v/>
      </c>
      <c r="AU161" s="225">
        <v>80</v>
      </c>
      <c r="AV161" s="226" t="str">
        <f>IF(AND($L$5="sixth"),key!C88,IF(AND($L$5="Seventh"),key!C188,IF(AND($L$5="eighth"),key!C288,"")))</f>
        <v/>
      </c>
      <c r="AW161" s="226" t="str">
        <f>IF(AND($L$5="sixth"),key!D88,IF(AND($L$5="Seventh"),key!D188,IF(AND($L$5="eighth"),key!D288,"")))</f>
        <v/>
      </c>
      <c r="AX161" s="223" t="str">
        <f>IF(AND($L$5="sixth"),key!DB88,IF(AND($L$5="Seventh"),key!DB188,IF(AND($L$5="eighth"),key!DB288,"")))</f>
        <v/>
      </c>
      <c r="AY161" s="223" t="str">
        <f>IF(AND($L$5="sixth"),key!DC88,IF(AND($L$5="Seventh"),key!DC188,IF(AND($L$5="eighth"),key!DC288,"")))</f>
        <v/>
      </c>
      <c r="AZ161" s="223" t="str">
        <f>IF(AND($L$5="sixth"),key!DD88,IF(AND($L$5="Seventh"),key!DD188,IF(AND($L$5="eighth"),key!DD288,"")))</f>
        <v/>
      </c>
      <c r="BA161" s="223" t="str">
        <f>IF(AND($L$5="sixth"),key!DF88,IF(AND($L$5="Seventh"),key!DF188,IF(AND($L$5="eighth"),key!DF288,"")))</f>
        <v/>
      </c>
      <c r="BB161" s="223" t="str">
        <f>IF(AND($L$5="sixth"),key!DG88,IF(AND($L$5="Seventh"),key!DG188,IF(AND($L$5="eighth"),key!DG288,"")))</f>
        <v/>
      </c>
      <c r="BC161" s="223" t="str">
        <f>IF(AND($L$5="sixth"),key!DH88,IF(AND($L$5="Seventh"),key!DH188,IF(AND($L$5="eighth"),key!DH288,"")))</f>
        <v/>
      </c>
      <c r="BD161" s="223" t="str">
        <f>IF(AND($L$5="sixth"),key!DJ88,IF(AND($L$5="Seventh"),key!DJ188,IF(AND($L$5="eighth"),key!DJ288,"")))</f>
        <v/>
      </c>
      <c r="BE161" s="223" t="str">
        <f>IF(AND($L$5="sixth"),key!DK88,IF(AND($L$5="Seventh"),key!DK188,IF(AND($L$5="eighth"),key!DK288,"")))</f>
        <v/>
      </c>
      <c r="BF161" s="223" t="str">
        <f>IF(AND($L$5="sixth"),key!DL88,IF(AND($L$5="Seventh"),key!DL188,IF(AND($L$5="eighth"),key!DL288,"")))</f>
        <v/>
      </c>
      <c r="BG161" s="223" t="str">
        <f>IF(AND($L$5="sixth"),key!DN88,IF(AND($L$5="Seventh"),key!DN188,IF(AND($L$5="eighth"),key!DN288,"")))</f>
        <v/>
      </c>
      <c r="BH161" s="223" t="str">
        <f>IF(AND($L$5="sixth"),key!DO88,IF(AND($L$5="Seventh"),key!DO188,IF(AND($L$5="eighth"),key!DO288,"")))</f>
        <v/>
      </c>
      <c r="BI161" s="223" t="str">
        <f>IF(AND($L$5="sixth"),key!DP88,IF(AND($L$5="Seventh"),key!DP188,IF(AND($L$5="eighth"),key!DP288,"")))</f>
        <v/>
      </c>
      <c r="BJ161" s="223" t="str">
        <f>IF(AND($L$5="sixth"),key!DR88,IF(AND($L$5="Seventh"),key!DR188,IF(AND($L$5="eighth"),key!DR288,"")))</f>
        <v/>
      </c>
      <c r="BK161" s="223" t="str">
        <f>IF(AND($L$5="sixth"),key!DS88,IF(AND($L$5="Seventh"),key!DS188,IF(AND($L$5="eighth"),key!DS288,"")))</f>
        <v/>
      </c>
      <c r="BL161" s="223" t="str">
        <f>IF(AND($L$5="sixth"),key!DT88,IF(AND($L$5="Seventh"),key!DT188,IF(AND($L$5="eighth"),key!DT288,"")))</f>
        <v/>
      </c>
      <c r="BM161" s="223" t="str">
        <f>IF(AND($L$5="sixth"),key!DV88,IF(AND($L$5="Seventh"),key!DV188,IF(AND($L$5="eighth"),key!DV288,"")))</f>
        <v/>
      </c>
      <c r="BN161" s="223" t="str">
        <f>IF(AND($L$5="sixth"),key!DW88,IF(AND($L$5="Seventh"),key!DW188,IF(AND($L$5="eighth"),key!DW288,"")))</f>
        <v/>
      </c>
      <c r="BO161" s="223" t="str">
        <f>IF(AND($L$5="sixth"),key!DX88,IF(AND($L$5="Seventh"),key!DX188,IF(AND($L$5="eighth"),key!DX288,"")))</f>
        <v/>
      </c>
      <c r="BP161" s="223" t="str">
        <f>IF(AND($L$5="sixth"),key!DY88,IF(AND($L$5="Seventh"),key!DY188,IF(AND($L$5="eighth"),key!DY288,"")))</f>
        <v/>
      </c>
      <c r="BQ161" s="224" t="str">
        <f>IF(AND($L$5="sixth"),key!DZ88,IF(AND($L$5="Seventh"),key!DZ188,IF(AND($L$5="eighth"),key!DZ288,"")))</f>
        <v/>
      </c>
    </row>
    <row r="162" spans="1:69" ht="15" customHeight="1">
      <c r="A162" s="221">
        <v>20</v>
      </c>
      <c r="B162" s="98" t="str">
        <f>IF(AND($L$5="sixth"),key!C28,IF(AND($L$5="Seventh"),key!C128,IF(AND($L$5="eighth"),key!C228,"")))</f>
        <v/>
      </c>
      <c r="C162" s="98" t="str">
        <f>IF(AND($L$5="sixth"),key!D28,IF(AND($L$5="Seventh"),key!D128,IF(AND($L$5="eighth"),key!D228,"")))</f>
        <v/>
      </c>
      <c r="D162" s="93" t="str">
        <f>IF(AND($L$5="sixth"),key!DB28,IF(AND($L$5="Seventh"),key!DB128,IF(AND($L$5="eighth"),key!DB228,"")))</f>
        <v>B</v>
      </c>
      <c r="E162" s="93">
        <f>IF(AND($L$5="sixth"),key!DC28,IF(AND($L$5="Seventh"),key!DC128,IF(AND($L$5="eighth"),key!DC228,"")))</f>
        <v>10</v>
      </c>
      <c r="F162" s="93" t="str">
        <f>IF(AND($L$5="sixth"),key!DD28,IF(AND($L$5="Seventh"),key!DD128,IF(AND($L$5="eighth"),key!DD228,"")))</f>
        <v/>
      </c>
      <c r="G162" s="93" t="str">
        <f>IF(AND($L$5="sixth"),key!DF28,IF(AND($L$5="Seventh"),key!DF128,IF(AND($L$5="eighth"),key!DF228,"")))</f>
        <v/>
      </c>
      <c r="H162" s="93">
        <f>IF(AND($L$5="sixth"),key!DG28,IF(AND($L$5="Seventh"),key!DG128,IF(AND($L$5="eighth"),key!DG228,"")))</f>
        <v>7</v>
      </c>
      <c r="I162" s="93" t="str">
        <f>IF(AND($L$5="sixth"),key!DH28,IF(AND($L$5="Seventh"),key!DH128,IF(AND($L$5="eighth"),key!DH228,"")))</f>
        <v/>
      </c>
      <c r="J162" s="93" t="str">
        <f>IF(AND($L$5="sixth"),key!DJ28,IF(AND($L$5="Seventh"),key!DJ128,IF(AND($L$5="eighth"),key!DJ228,"")))</f>
        <v/>
      </c>
      <c r="K162" s="93">
        <f>IF(AND($L$5="sixth"),key!DK28,IF(AND($L$5="Seventh"),key!DK128,IF(AND($L$5="eighth"),key!DK228,"")))</f>
        <v>40</v>
      </c>
      <c r="L162" s="93" t="str">
        <f>IF(AND($L$5="sixth"),key!DL28,IF(AND($L$5="Seventh"),key!DL128,IF(AND($L$5="eighth"),key!DL228,"")))</f>
        <v/>
      </c>
      <c r="M162" s="93" t="str">
        <f>IF(AND($L$5="sixth"),key!DN28,IF(AND($L$5="Seventh"),key!DN128,IF(AND($L$5="eighth"),key!DN228,"")))</f>
        <v/>
      </c>
      <c r="N162" s="93">
        <f>IF(AND($L$5="sixth"),key!DO28,IF(AND($L$5="Seventh"),key!DO128,IF(AND($L$5="eighth"),key!DO228,"")))</f>
        <v>8</v>
      </c>
      <c r="O162" s="93" t="str">
        <f>IF(AND($L$5="sixth"),key!DP28,IF(AND($L$5="Seventh"),key!DP128,IF(AND($L$5="eighth"),key!DP228,"")))</f>
        <v/>
      </c>
      <c r="P162" s="93" t="str">
        <f>IF(AND($L$5="sixth"),key!DR28,IF(AND($L$5="Seventh"),key!DR128,IF(AND($L$5="eighth"),key!DR228,"")))</f>
        <v/>
      </c>
      <c r="Q162" s="93">
        <f>IF(AND($L$5="sixth"),key!DS28,IF(AND($L$5="Seventh"),key!DS128,IF(AND($L$5="eighth"),key!DS228,"")))</f>
        <v>62</v>
      </c>
      <c r="R162" s="93" t="str">
        <f>IF(AND($L$5="sixth"),key!DT28,IF(AND($L$5="Seventh"),key!DT128,IF(AND($L$5="eighth"),key!DT228,"")))</f>
        <v/>
      </c>
      <c r="S162" s="93" t="str">
        <f>IF(AND($L$5="sixth"),key!DV28,IF(AND($L$5="Seventh"),key!DV128,IF(AND($L$5="eighth"),key!DV228,"")))</f>
        <v/>
      </c>
      <c r="T162" s="93" t="str">
        <f>IF(AND($L$5="sixth"),key!DW28,IF(AND($L$5="Seventh"),key!DW128,IF(AND($L$5="eighth"),key!DW228,"")))</f>
        <v/>
      </c>
      <c r="U162" s="93" t="str">
        <f>IF(AND($L$5="sixth"),key!DX28,IF(AND($L$5="Seventh"),key!DX128,IF(AND($L$5="eighth"),key!DX228,"")))</f>
        <v/>
      </c>
      <c r="V162" s="93" t="str">
        <f>IF(AND($L$5="sixth"),key!DY28,IF(AND($L$5="Seventh"),key!DY128,IF(AND($L$5="eighth"),key!DY228,"")))</f>
        <v/>
      </c>
      <c r="W162" s="231" t="str">
        <f>IF(AND($L$5="sixth"),key!DZ28,IF(AND($L$5="Seventh"),key!DZ128,IF(AND($L$5="eighth"),key!DZ228,"")))</f>
        <v/>
      </c>
      <c r="X162" s="221">
        <v>53</v>
      </c>
      <c r="Y162" s="222" t="str">
        <f>IF(AND($L$5="sixth"),key!C61,IF(AND($L$5="Seventh"),key!C161,IF(AND($L$5="eighth"),key!C261,"")))</f>
        <v/>
      </c>
      <c r="Z162" s="222" t="str">
        <f>IF(AND($L$5="sixth"),key!D61,IF(AND($L$5="Seventh"),key!D161,IF(AND($L$5="eighth"),key!D261,"")))</f>
        <v/>
      </c>
      <c r="AA162" s="223" t="str">
        <f>IF(AND($L$5="sixth"),key!DB61,IF(AND($L$5="Seventh"),key!DB161,IF(AND($L$5="eighth"),key!DB261,"")))</f>
        <v/>
      </c>
      <c r="AB162" s="223" t="str">
        <f>IF(AND($L$5="sixth"),key!DC61,IF(AND($L$5="Seventh"),key!DC161,IF(AND($L$5="eighth"),key!DC261,"")))</f>
        <v/>
      </c>
      <c r="AC162" s="223" t="str">
        <f>IF(AND($L$5="sixth"),key!DD61,IF(AND($L$5="Seventh"),key!DD161,IF(AND($L$5="eighth"),key!DD261,"")))</f>
        <v/>
      </c>
      <c r="AD162" s="223" t="str">
        <f>IF(AND($L$5="sixth"),key!DF61,IF(AND($L$5="Seventh"),key!DF161,IF(AND($L$5="eighth"),key!DF261,"")))</f>
        <v/>
      </c>
      <c r="AE162" s="223" t="str">
        <f>IF(AND($L$5="sixth"),key!DG61,IF(AND($L$5="Seventh"),key!DG161,IF(AND($L$5="eighth"),key!DG261,"")))</f>
        <v/>
      </c>
      <c r="AF162" s="223" t="str">
        <f>IF(AND($L$5="sixth"),key!DH61,IF(AND($L$5="Seventh"),key!DH161,IF(AND($L$5="eighth"),key!DH261,"")))</f>
        <v/>
      </c>
      <c r="AG162" s="223" t="str">
        <f>IF(AND($L$5="sixth"),key!DJ61,IF(AND($L$5="Seventh"),key!DJ161,IF(AND($L$5="eighth"),key!DJ261,"")))</f>
        <v/>
      </c>
      <c r="AH162" s="223" t="str">
        <f>IF(AND($L$5="sixth"),key!DK61,IF(AND($L$5="Seventh"),key!DK161,IF(AND($L$5="eighth"),key!DK261,"")))</f>
        <v/>
      </c>
      <c r="AI162" s="223" t="str">
        <f>IF(AND($L$5="sixth"),key!DL61,IF(AND($L$5="Seventh"),key!DL161,IF(AND($L$5="eighth"),key!DL261,"")))</f>
        <v/>
      </c>
      <c r="AJ162" s="223" t="str">
        <f>IF(AND($L$5="sixth"),key!DN61,IF(AND($L$5="Seventh"),key!DN161,IF(AND($L$5="eighth"),key!DN261,"")))</f>
        <v/>
      </c>
      <c r="AK162" s="223" t="str">
        <f>IF(AND($L$5="sixth"),key!DO61,IF(AND($L$5="Seventh"),key!DO161,IF(AND($L$5="eighth"),key!DO261,"")))</f>
        <v/>
      </c>
      <c r="AL162" s="223" t="str">
        <f>IF(AND($L$5="sixth"),key!DP61,IF(AND($L$5="Seventh"),key!DP161,IF(AND($L$5="eighth"),key!DP261,"")))</f>
        <v/>
      </c>
      <c r="AM162" s="223" t="str">
        <f>IF(AND($L$5="sixth"),key!DR61,IF(AND($L$5="Seventh"),key!DR161,IF(AND($L$5="eighth"),key!DR261,"")))</f>
        <v/>
      </c>
      <c r="AN162" s="223" t="str">
        <f>IF(AND($L$5="sixth"),key!DS61,IF(AND($L$5="Seventh"),key!DS161,IF(AND($L$5="eighth"),key!DS261,"")))</f>
        <v/>
      </c>
      <c r="AO162" s="223" t="str">
        <f>IF(AND($L$5="sixth"),key!DT61,IF(AND($L$5="Seventh"),key!DT161,IF(AND($L$5="eighth"),key!DT261,"")))</f>
        <v/>
      </c>
      <c r="AP162" s="223" t="str">
        <f>IF(AND($L$5="sixth"),key!DV61,IF(AND($L$5="Seventh"),key!DV161,IF(AND($L$5="eighth"),key!DV261,"")))</f>
        <v/>
      </c>
      <c r="AQ162" s="223" t="str">
        <f>IF(AND($L$5="sixth"),key!DW61,IF(AND($L$5="Seventh"),key!DW161,IF(AND($L$5="eighth"),key!DW261,"")))</f>
        <v/>
      </c>
      <c r="AR162" s="223" t="str">
        <f>IF(AND($L$5="sixth"),key!DX61,IF(AND($L$5="Seventh"),key!DX161,IF(AND($L$5="eighth"),key!DX261,"")))</f>
        <v/>
      </c>
      <c r="AS162" s="223" t="str">
        <f>IF(AND($L$5="sixth"),key!DY61,IF(AND($L$5="Seventh"),key!DY161,IF(AND($L$5="eighth"),key!DY261,"")))</f>
        <v/>
      </c>
      <c r="AT162" s="224" t="str">
        <f>IF(AND($L$5="sixth"),key!DZ61,IF(AND($L$5="Seventh"),key!DZ161,IF(AND($L$5="eighth"),key!DZ261,"")))</f>
        <v/>
      </c>
      <c r="AU162" s="225">
        <v>81</v>
      </c>
      <c r="AV162" s="226" t="str">
        <f>IF(AND($L$5="sixth"),key!C89,IF(AND($L$5="Seventh"),key!C189,IF(AND($L$5="eighth"),key!C289,"")))</f>
        <v/>
      </c>
      <c r="AW162" s="226" t="str">
        <f>IF(AND($L$5="sixth"),key!D89,IF(AND($L$5="Seventh"),key!D189,IF(AND($L$5="eighth"),key!D289,"")))</f>
        <v/>
      </c>
      <c r="AX162" s="223" t="str">
        <f>IF(AND($L$5="sixth"),key!DB89,IF(AND($L$5="Seventh"),key!DB189,IF(AND($L$5="eighth"),key!DB289,"")))</f>
        <v/>
      </c>
      <c r="AY162" s="223" t="str">
        <f>IF(AND($L$5="sixth"),key!DC89,IF(AND($L$5="Seventh"),key!DC189,IF(AND($L$5="eighth"),key!DC289,"")))</f>
        <v/>
      </c>
      <c r="AZ162" s="223" t="str">
        <f>IF(AND($L$5="sixth"),key!DD89,IF(AND($L$5="Seventh"),key!DD189,IF(AND($L$5="eighth"),key!DD289,"")))</f>
        <v/>
      </c>
      <c r="BA162" s="223" t="str">
        <f>IF(AND($L$5="sixth"),key!DF89,IF(AND($L$5="Seventh"),key!DF189,IF(AND($L$5="eighth"),key!DF289,"")))</f>
        <v/>
      </c>
      <c r="BB162" s="223" t="str">
        <f>IF(AND($L$5="sixth"),key!DG89,IF(AND($L$5="Seventh"),key!DG189,IF(AND($L$5="eighth"),key!DG289,"")))</f>
        <v/>
      </c>
      <c r="BC162" s="223" t="str">
        <f>IF(AND($L$5="sixth"),key!DH89,IF(AND($L$5="Seventh"),key!DH189,IF(AND($L$5="eighth"),key!DH289,"")))</f>
        <v/>
      </c>
      <c r="BD162" s="223" t="str">
        <f>IF(AND($L$5="sixth"),key!DJ89,IF(AND($L$5="Seventh"),key!DJ189,IF(AND($L$5="eighth"),key!DJ289,"")))</f>
        <v/>
      </c>
      <c r="BE162" s="223" t="str">
        <f>IF(AND($L$5="sixth"),key!DK89,IF(AND($L$5="Seventh"),key!DK189,IF(AND($L$5="eighth"),key!DK289,"")))</f>
        <v/>
      </c>
      <c r="BF162" s="223" t="str">
        <f>IF(AND($L$5="sixth"),key!DL89,IF(AND($L$5="Seventh"),key!DL189,IF(AND($L$5="eighth"),key!DL289,"")))</f>
        <v/>
      </c>
      <c r="BG162" s="223" t="str">
        <f>IF(AND($L$5="sixth"),key!DN89,IF(AND($L$5="Seventh"),key!DN189,IF(AND($L$5="eighth"),key!DN289,"")))</f>
        <v/>
      </c>
      <c r="BH162" s="223" t="str">
        <f>IF(AND($L$5="sixth"),key!DO89,IF(AND($L$5="Seventh"),key!DO189,IF(AND($L$5="eighth"),key!DO289,"")))</f>
        <v/>
      </c>
      <c r="BI162" s="223" t="str">
        <f>IF(AND($L$5="sixth"),key!DP89,IF(AND($L$5="Seventh"),key!DP189,IF(AND($L$5="eighth"),key!DP289,"")))</f>
        <v/>
      </c>
      <c r="BJ162" s="223" t="str">
        <f>IF(AND($L$5="sixth"),key!DR89,IF(AND($L$5="Seventh"),key!DR189,IF(AND($L$5="eighth"),key!DR289,"")))</f>
        <v/>
      </c>
      <c r="BK162" s="223" t="str">
        <f>IF(AND($L$5="sixth"),key!DS89,IF(AND($L$5="Seventh"),key!DS189,IF(AND($L$5="eighth"),key!DS289,"")))</f>
        <v/>
      </c>
      <c r="BL162" s="223" t="str">
        <f>IF(AND($L$5="sixth"),key!DT89,IF(AND($L$5="Seventh"),key!DT189,IF(AND($L$5="eighth"),key!DT289,"")))</f>
        <v/>
      </c>
      <c r="BM162" s="223" t="str">
        <f>IF(AND($L$5="sixth"),key!DV89,IF(AND($L$5="Seventh"),key!DV189,IF(AND($L$5="eighth"),key!DV289,"")))</f>
        <v/>
      </c>
      <c r="BN162" s="223" t="str">
        <f>IF(AND($L$5="sixth"),key!DW89,IF(AND($L$5="Seventh"),key!DW189,IF(AND($L$5="eighth"),key!DW289,"")))</f>
        <v/>
      </c>
      <c r="BO162" s="223" t="str">
        <f>IF(AND($L$5="sixth"),key!DX89,IF(AND($L$5="Seventh"),key!DX189,IF(AND($L$5="eighth"),key!DX289,"")))</f>
        <v/>
      </c>
      <c r="BP162" s="223" t="str">
        <f>IF(AND($L$5="sixth"),key!DY89,IF(AND($L$5="Seventh"),key!DY189,IF(AND($L$5="eighth"),key!DY289,"")))</f>
        <v/>
      </c>
      <c r="BQ162" s="224" t="str">
        <f>IF(AND($L$5="sixth"),key!DZ89,IF(AND($L$5="Seventh"),key!DZ189,IF(AND($L$5="eighth"),key!DZ289,"")))</f>
        <v/>
      </c>
    </row>
    <row r="163" spans="1:69" ht="17.100000000000001" customHeight="1">
      <c r="A163" s="221">
        <v>21</v>
      </c>
      <c r="B163" s="98" t="str">
        <f>IF(AND($L$5="sixth"),key!C29,IF(AND($L$5="Seventh"),key!C129,IF(AND($L$5="eighth"),key!C229,"")))</f>
        <v/>
      </c>
      <c r="C163" s="98" t="str">
        <f>IF(AND($L$5="sixth"),key!D29,IF(AND($L$5="Seventh"),key!D129,IF(AND($L$5="eighth"),key!D229,"")))</f>
        <v/>
      </c>
      <c r="D163" s="93" t="str">
        <f>IF(AND($L$5="sixth"),key!DB29,IF(AND($L$5="Seventh"),key!DB129,IF(AND($L$5="eighth"),key!DB229,"")))</f>
        <v>B</v>
      </c>
      <c r="E163" s="93">
        <f>IF(AND($L$5="sixth"),key!DC29,IF(AND($L$5="Seventh"),key!DC129,IF(AND($L$5="eighth"),key!DC229,"")))</f>
        <v>5</v>
      </c>
      <c r="F163" s="93" t="str">
        <f>IF(AND($L$5="sixth"),key!DD29,IF(AND($L$5="Seventh"),key!DD129,IF(AND($L$5="eighth"),key!DD229,"")))</f>
        <v/>
      </c>
      <c r="G163" s="93" t="str">
        <f>IF(AND($L$5="sixth"),key!DF29,IF(AND($L$5="Seventh"),key!DF129,IF(AND($L$5="eighth"),key!DF229,"")))</f>
        <v/>
      </c>
      <c r="H163" s="93">
        <f>IF(AND($L$5="sixth"),key!DG29,IF(AND($L$5="Seventh"),key!DG129,IF(AND($L$5="eighth"),key!DG229,"")))</f>
        <v>6</v>
      </c>
      <c r="I163" s="93" t="str">
        <f>IF(AND($L$5="sixth"),key!DH29,IF(AND($L$5="Seventh"),key!DH129,IF(AND($L$5="eighth"),key!DH229,"")))</f>
        <v/>
      </c>
      <c r="J163" s="93" t="str">
        <f>IF(AND($L$5="sixth"),key!DJ29,IF(AND($L$5="Seventh"),key!DJ129,IF(AND($L$5="eighth"),key!DJ229,"")))</f>
        <v/>
      </c>
      <c r="K163" s="93">
        <f>IF(AND($L$5="sixth"),key!DK29,IF(AND($L$5="Seventh"),key!DK129,IF(AND($L$5="eighth"),key!DK229,"")))</f>
        <v>30</v>
      </c>
      <c r="L163" s="93" t="str">
        <f>IF(AND($L$5="sixth"),key!DL29,IF(AND($L$5="Seventh"),key!DL129,IF(AND($L$5="eighth"),key!DL229,"")))</f>
        <v/>
      </c>
      <c r="M163" s="93" t="str">
        <f>IF(AND($L$5="sixth"),key!DN29,IF(AND($L$5="Seventh"),key!DN129,IF(AND($L$5="eighth"),key!DN229,"")))</f>
        <v/>
      </c>
      <c r="N163" s="93">
        <f>IF(AND($L$5="sixth"),key!DO29,IF(AND($L$5="Seventh"),key!DO129,IF(AND($L$5="eighth"),key!DO229,"")))</f>
        <v>5</v>
      </c>
      <c r="O163" s="93" t="str">
        <f>IF(AND($L$5="sixth"),key!DP29,IF(AND($L$5="Seventh"),key!DP129,IF(AND($L$5="eighth"),key!DP229,"")))</f>
        <v/>
      </c>
      <c r="P163" s="93" t="str">
        <f>IF(AND($L$5="sixth"),key!DR29,IF(AND($L$5="Seventh"),key!DR129,IF(AND($L$5="eighth"),key!DR229,"")))</f>
        <v/>
      </c>
      <c r="Q163" s="93">
        <f>IF(AND($L$5="sixth"),key!DS29,IF(AND($L$5="Seventh"),key!DS129,IF(AND($L$5="eighth"),key!DS229,"")))</f>
        <v>59</v>
      </c>
      <c r="R163" s="93" t="str">
        <f>IF(AND($L$5="sixth"),key!DT29,IF(AND($L$5="Seventh"),key!DT129,IF(AND($L$5="eighth"),key!DT229,"")))</f>
        <v/>
      </c>
      <c r="S163" s="93" t="str">
        <f>IF(AND($L$5="sixth"),key!DV29,IF(AND($L$5="Seventh"),key!DV129,IF(AND($L$5="eighth"),key!DV229,"")))</f>
        <v/>
      </c>
      <c r="T163" s="93" t="str">
        <f>IF(AND($L$5="sixth"),key!DW29,IF(AND($L$5="Seventh"),key!DW129,IF(AND($L$5="eighth"),key!DW229,"")))</f>
        <v/>
      </c>
      <c r="U163" s="93" t="str">
        <f>IF(AND($L$5="sixth"),key!DX29,IF(AND($L$5="Seventh"),key!DX129,IF(AND($L$5="eighth"),key!DX229,"")))</f>
        <v/>
      </c>
      <c r="V163" s="93" t="str">
        <f>IF(AND($L$5="sixth"),key!DY29,IF(AND($L$5="Seventh"),key!DY129,IF(AND($L$5="eighth"),key!DY229,"")))</f>
        <v/>
      </c>
      <c r="W163" s="231" t="str">
        <f>IF(AND($L$5="sixth"),key!DZ29,IF(AND($L$5="Seventh"),key!DZ129,IF(AND($L$5="eighth"),key!DZ229,"")))</f>
        <v/>
      </c>
      <c r="X163" s="797" t="s">
        <v>546</v>
      </c>
      <c r="Y163" s="798"/>
      <c r="Z163" s="223" t="s">
        <v>617</v>
      </c>
      <c r="AA163" s="93">
        <f>IF(AND($L$5=""),"",COUNTIF(AA135:AA162,"A+")+COUNTIF(D143:D167,"A+"))</f>
        <v>0</v>
      </c>
      <c r="AB163" s="833"/>
      <c r="AC163" s="833"/>
      <c r="AD163" s="93">
        <f>IF(AND($L$5=""),"",COUNTIF(AD135:AD162,"A+")+COUNTIF(G143:G167,"A+"))</f>
        <v>0</v>
      </c>
      <c r="AE163" s="833"/>
      <c r="AF163" s="833"/>
      <c r="AG163" s="93">
        <f>IF(AND($L$5=""),"",COUNTIF(AG135:AG162,"A+")+COUNTIF(J143:J167,"A+"))</f>
        <v>0</v>
      </c>
      <c r="AH163" s="833"/>
      <c r="AI163" s="833"/>
      <c r="AJ163" s="93">
        <f>IF(AND($L$5=""),"",COUNTIF(AJ135:AJ162,"A+")+COUNTIF(M143:M167,"A+"))</f>
        <v>0</v>
      </c>
      <c r="AK163" s="833"/>
      <c r="AL163" s="833"/>
      <c r="AM163" s="93">
        <f>IF(AND($L$5=""),"",COUNTIF(AM135:AM162,"A+")+COUNTIF(P143:P167,"A+"))</f>
        <v>0</v>
      </c>
      <c r="AN163" s="833"/>
      <c r="AO163" s="833"/>
      <c r="AP163" s="93">
        <f>IF(AND($L$5=""),"",COUNTIF(AP135:AP162,"A+")+COUNTIF(S143:S167,"A+"))</f>
        <v>0</v>
      </c>
      <c r="AQ163" s="833"/>
      <c r="AR163" s="833"/>
      <c r="AS163" s="833"/>
      <c r="AT163" s="231">
        <f>IF(AND($L$5=""),"",COUNTIF(AT135:AT162,"A+")+COUNTIF(W143:W167,"A+"))</f>
        <v>0</v>
      </c>
      <c r="AU163" s="797" t="s">
        <v>545</v>
      </c>
      <c r="AV163" s="798"/>
      <c r="AW163" s="223" t="s">
        <v>617</v>
      </c>
      <c r="AX163" s="93">
        <f>IF(AND($L$5=""),"",COUNTIF(AX135:AX162,"A+")+AA163)</f>
        <v>0</v>
      </c>
      <c r="AY163" s="833"/>
      <c r="AZ163" s="833"/>
      <c r="BA163" s="93">
        <f>IF(AND($L$5=""),"",COUNTIF(BA135:BA162,"A+")+AD163)</f>
        <v>0</v>
      </c>
      <c r="BB163" s="833"/>
      <c r="BC163" s="833"/>
      <c r="BD163" s="93">
        <f>IF(AND($L$5=""),"",COUNTIF(BD135:BD162,"A+")+AG163)</f>
        <v>0</v>
      </c>
      <c r="BE163" s="833"/>
      <c r="BF163" s="833"/>
      <c r="BG163" s="93">
        <f>IF(AND($L$5=""),"",COUNTIF(BG135:BG162,"A+")+AJ163)</f>
        <v>0</v>
      </c>
      <c r="BH163" s="833"/>
      <c r="BI163" s="833"/>
      <c r="BJ163" s="93">
        <f>IF(AND($L$5=""),"",COUNTIF(BJ135:BJ162,"A+")+AM163)</f>
        <v>0</v>
      </c>
      <c r="BK163" s="833"/>
      <c r="BL163" s="833"/>
      <c r="BM163" s="93">
        <f>IF(AND($L$5=""),"",COUNTIF(BM135:BM162,"A+")+AP163)</f>
        <v>0</v>
      </c>
      <c r="BN163" s="833"/>
      <c r="BO163" s="833"/>
      <c r="BP163" s="833"/>
      <c r="BQ163" s="231">
        <f>IF(AND($L$5=""),"",COUNTIF(BQ135:BQ162,"A+")+AT163)</f>
        <v>0</v>
      </c>
    </row>
    <row r="164" spans="1:69" ht="17.100000000000001" customHeight="1">
      <c r="A164" s="221">
        <v>22</v>
      </c>
      <c r="B164" s="98" t="str">
        <f>IF(AND($L$5="sixth"),key!C30,IF(AND($L$5="Seventh"),key!C130,IF(AND($L$5="eighth"),key!C230,"")))</f>
        <v/>
      </c>
      <c r="C164" s="98" t="str">
        <f>IF(AND($L$5="sixth"),key!D30,IF(AND($L$5="Seventh"),key!D130,IF(AND($L$5="eighth"),key!D230,"")))</f>
        <v/>
      </c>
      <c r="D164" s="93" t="str">
        <f>IF(AND($L$5="sixth"),key!DB30,IF(AND($L$5="Seventh"),key!DB130,IF(AND($L$5="eighth"),key!DB230,"")))</f>
        <v>D</v>
      </c>
      <c r="E164" s="93" t="str">
        <f>IF(AND($L$5="sixth"),key!DC30,IF(AND($L$5="Seventh"),key!DC130,IF(AND($L$5="eighth"),key!DC230,"")))</f>
        <v/>
      </c>
      <c r="F164" s="93" t="str">
        <f>IF(AND($L$5="sixth"),key!DD30,IF(AND($L$5="Seventh"),key!DD130,IF(AND($L$5="eighth"),key!DD230,"")))</f>
        <v/>
      </c>
      <c r="G164" s="93" t="str">
        <f>IF(AND($L$5="sixth"),key!DF30,IF(AND($L$5="Seventh"),key!DF130,IF(AND($L$5="eighth"),key!DF230,"")))</f>
        <v/>
      </c>
      <c r="H164" s="93" t="str">
        <f>IF(AND($L$5="sixth"),key!DG30,IF(AND($L$5="Seventh"),key!DG130,IF(AND($L$5="eighth"),key!DG230,"")))</f>
        <v/>
      </c>
      <c r="I164" s="93" t="str">
        <f>IF(AND($L$5="sixth"),key!DH30,IF(AND($L$5="Seventh"),key!DH130,IF(AND($L$5="eighth"),key!DH230,"")))</f>
        <v/>
      </c>
      <c r="J164" s="93" t="str">
        <f>IF(AND($L$5="sixth"),key!DJ30,IF(AND($L$5="Seventh"),key!DJ130,IF(AND($L$5="eighth"),key!DJ230,"")))</f>
        <v/>
      </c>
      <c r="K164" s="93" t="str">
        <f>IF(AND($L$5="sixth"),key!DK30,IF(AND($L$5="Seventh"),key!DK130,IF(AND($L$5="eighth"),key!DK230,"")))</f>
        <v/>
      </c>
      <c r="L164" s="93" t="str">
        <f>IF(AND($L$5="sixth"),key!DL30,IF(AND($L$5="Seventh"),key!DL130,IF(AND($L$5="eighth"),key!DL230,"")))</f>
        <v/>
      </c>
      <c r="M164" s="93" t="str">
        <f>IF(AND($L$5="sixth"),key!DN30,IF(AND($L$5="Seventh"),key!DN130,IF(AND($L$5="eighth"),key!DN230,"")))</f>
        <v/>
      </c>
      <c r="N164" s="93" t="str">
        <f>IF(AND($L$5="sixth"),key!DO30,IF(AND($L$5="Seventh"),key!DO130,IF(AND($L$5="eighth"),key!DO230,"")))</f>
        <v/>
      </c>
      <c r="O164" s="93" t="str">
        <f>IF(AND($L$5="sixth"),key!DP30,IF(AND($L$5="Seventh"),key!DP130,IF(AND($L$5="eighth"),key!DP230,"")))</f>
        <v/>
      </c>
      <c r="P164" s="93" t="str">
        <f>IF(AND($L$5="sixth"),key!DR30,IF(AND($L$5="Seventh"),key!DR130,IF(AND($L$5="eighth"),key!DR230,"")))</f>
        <v/>
      </c>
      <c r="Q164" s="93" t="str">
        <f>IF(AND($L$5="sixth"),key!DS30,IF(AND($L$5="Seventh"),key!DS130,IF(AND($L$5="eighth"),key!DS230,"")))</f>
        <v/>
      </c>
      <c r="R164" s="93" t="str">
        <f>IF(AND($L$5="sixth"),key!DT30,IF(AND($L$5="Seventh"),key!DT130,IF(AND($L$5="eighth"),key!DT230,"")))</f>
        <v/>
      </c>
      <c r="S164" s="93" t="str">
        <f>IF(AND($L$5="sixth"),key!DV30,IF(AND($L$5="Seventh"),key!DV130,IF(AND($L$5="eighth"),key!DV230,"")))</f>
        <v/>
      </c>
      <c r="T164" s="93" t="str">
        <f>IF(AND($L$5="sixth"),key!DW30,IF(AND($L$5="Seventh"),key!DW130,IF(AND($L$5="eighth"),key!DW230,"")))</f>
        <v/>
      </c>
      <c r="U164" s="93" t="str">
        <f>IF(AND($L$5="sixth"),key!DX30,IF(AND($L$5="Seventh"),key!DX130,IF(AND($L$5="eighth"),key!DX230,"")))</f>
        <v/>
      </c>
      <c r="V164" s="93" t="str">
        <f>IF(AND($L$5="sixth"),key!DY30,IF(AND($L$5="Seventh"),key!DY130,IF(AND($L$5="eighth"),key!DY230,"")))</f>
        <v/>
      </c>
      <c r="W164" s="231" t="str">
        <f>IF(AND($L$5="sixth"),key!DZ30,IF(AND($L$5="Seventh"),key!DZ130,IF(AND($L$5="eighth"),key!DZ230,"")))</f>
        <v/>
      </c>
      <c r="X164" s="799"/>
      <c r="Y164" s="800"/>
      <c r="Z164" s="223" t="s">
        <v>21</v>
      </c>
      <c r="AA164" s="93">
        <f>IF(AND($L$5=""),"",COUNTIF(AA135:AA162,"A")+COUNTIF(D143:D167,"A"))</f>
        <v>5</v>
      </c>
      <c r="AB164" s="833"/>
      <c r="AC164" s="833"/>
      <c r="AD164" s="93">
        <f>IF(AND($L$5=""),"",COUNTIF(AD135:AD162,"A")+COUNTIF(G143:G167,"A"))</f>
        <v>1</v>
      </c>
      <c r="AE164" s="833"/>
      <c r="AF164" s="833"/>
      <c r="AG164" s="96">
        <f>IF(AND($L$5=""),"",COUNTIF(AG135:AG162,"A")+COUNTIF(J143:J167,"A"))</f>
        <v>1</v>
      </c>
      <c r="AH164" s="833"/>
      <c r="AI164" s="833"/>
      <c r="AJ164" s="93">
        <f>IF(AND($L$5=""),"",COUNTIF(AJ135:AJ162,"A")+COUNTIF(M143:M167,"A"))</f>
        <v>0</v>
      </c>
      <c r="AK164" s="833"/>
      <c r="AL164" s="833"/>
      <c r="AM164" s="93">
        <f>IF(AND($L$5=""),"",COUNTIF(AM135:AM162,"A")+COUNTIF(P143:P167,"A"))</f>
        <v>0</v>
      </c>
      <c r="AN164" s="833"/>
      <c r="AO164" s="833"/>
      <c r="AP164" s="93">
        <f>IF(AND($L$5=""),"",COUNTIF(AP135:AP162,"A")+COUNTIF(S143:S167,"A"))</f>
        <v>0</v>
      </c>
      <c r="AQ164" s="833"/>
      <c r="AR164" s="833"/>
      <c r="AS164" s="833"/>
      <c r="AT164" s="231">
        <f>IF(AND($L$5=""),"",COUNTIF(AT135:AT162,"A")+COUNTIF(W143:W167,"A"))</f>
        <v>0</v>
      </c>
      <c r="AU164" s="799"/>
      <c r="AV164" s="800"/>
      <c r="AW164" s="223" t="s">
        <v>21</v>
      </c>
      <c r="AX164" s="93">
        <f>IF(AND($L$5=""),"",COUNTIF(AX135:AX162,"A")+AA164)</f>
        <v>5</v>
      </c>
      <c r="AY164" s="833"/>
      <c r="AZ164" s="833"/>
      <c r="BA164" s="93">
        <f>IF(AND($L$5=""),"",COUNTIF(BA135:BA162,"A")+AD164)</f>
        <v>1</v>
      </c>
      <c r="BB164" s="833"/>
      <c r="BC164" s="833"/>
      <c r="BD164" s="93">
        <f>IF(AND($L$5=""),"",COUNTIF(BD135:BD162,"A")+AG164)</f>
        <v>1</v>
      </c>
      <c r="BE164" s="833"/>
      <c r="BF164" s="833"/>
      <c r="BG164" s="93">
        <f>IF(AND($L$5=""),"",COUNTIF(BG135:BG162,"A")+AJ164)</f>
        <v>0</v>
      </c>
      <c r="BH164" s="833"/>
      <c r="BI164" s="833"/>
      <c r="BJ164" s="93">
        <f>IF(AND($L$5=""),"",COUNTIF(BJ135:BJ162,"A")+AM164)</f>
        <v>0</v>
      </c>
      <c r="BK164" s="833"/>
      <c r="BL164" s="833"/>
      <c r="BM164" s="93">
        <f>IF(AND($L$5=""),"",COUNTIF(BM135:BM162,"A")+AP164)</f>
        <v>0</v>
      </c>
      <c r="BN164" s="833"/>
      <c r="BO164" s="833"/>
      <c r="BP164" s="833"/>
      <c r="BQ164" s="231">
        <f>IF(AND($L$5=""),"",COUNTIF(BQ135:BQ162,"A")+AT164)</f>
        <v>0</v>
      </c>
    </row>
    <row r="165" spans="1:69" ht="17.100000000000001" customHeight="1">
      <c r="A165" s="221">
        <v>23</v>
      </c>
      <c r="B165" s="98" t="str">
        <f>IF(AND($L$5="sixth"),key!C31,IF(AND($L$5="Seventh"),key!C131,IF(AND($L$5="eighth"),key!C231,"")))</f>
        <v/>
      </c>
      <c r="C165" s="98" t="str">
        <f>IF(AND($L$5="sixth"),key!D31,IF(AND($L$5="Seventh"),key!D131,IF(AND($L$5="eighth"),key!D231,"")))</f>
        <v/>
      </c>
      <c r="D165" s="93" t="str">
        <f>IF(AND($L$5="sixth"),key!DB31,IF(AND($L$5="Seventh"),key!DB131,IF(AND($L$5="eighth"),key!DB231,"")))</f>
        <v>C</v>
      </c>
      <c r="E165" s="93">
        <f>IF(AND($L$5="sixth"),key!DC31,IF(AND($L$5="Seventh"),key!DC131,IF(AND($L$5="eighth"),key!DC231,"")))</f>
        <v>4</v>
      </c>
      <c r="F165" s="93" t="str">
        <f>IF(AND($L$5="sixth"),key!DD31,IF(AND($L$5="Seventh"),key!DD131,IF(AND($L$5="eighth"),key!DD231,"")))</f>
        <v/>
      </c>
      <c r="G165" s="93" t="str">
        <f>IF(AND($L$5="sixth"),key!DF31,IF(AND($L$5="Seventh"),key!DF131,IF(AND($L$5="eighth"),key!DF231,"")))</f>
        <v/>
      </c>
      <c r="H165" s="93">
        <f>IF(AND($L$5="sixth"),key!DG31,IF(AND($L$5="Seventh"),key!DG131,IF(AND($L$5="eighth"),key!DG231,"")))</f>
        <v>5</v>
      </c>
      <c r="I165" s="93" t="str">
        <f>IF(AND($L$5="sixth"),key!DH31,IF(AND($L$5="Seventh"),key!DH131,IF(AND($L$5="eighth"),key!DH231,"")))</f>
        <v/>
      </c>
      <c r="J165" s="93" t="str">
        <f>IF(AND($L$5="sixth"),key!DJ31,IF(AND($L$5="Seventh"),key!DJ131,IF(AND($L$5="eighth"),key!DJ231,"")))</f>
        <v/>
      </c>
      <c r="K165" s="93">
        <f>IF(AND($L$5="sixth"),key!DK31,IF(AND($L$5="Seventh"),key!DK131,IF(AND($L$5="eighth"),key!DK231,"")))</f>
        <v>15</v>
      </c>
      <c r="L165" s="93" t="str">
        <f>IF(AND($L$5="sixth"),key!DL31,IF(AND($L$5="Seventh"),key!DL131,IF(AND($L$5="eighth"),key!DL231,"")))</f>
        <v/>
      </c>
      <c r="M165" s="93" t="str">
        <f>IF(AND($L$5="sixth"),key!DN31,IF(AND($L$5="Seventh"),key!DN131,IF(AND($L$5="eighth"),key!DN231,"")))</f>
        <v/>
      </c>
      <c r="N165" s="93">
        <f>IF(AND($L$5="sixth"),key!DO31,IF(AND($L$5="Seventh"),key!DO131,IF(AND($L$5="eighth"),key!DO231,"")))</f>
        <v>5</v>
      </c>
      <c r="O165" s="93" t="str">
        <f>IF(AND($L$5="sixth"),key!DP31,IF(AND($L$5="Seventh"),key!DP131,IF(AND($L$5="eighth"),key!DP231,"")))</f>
        <v/>
      </c>
      <c r="P165" s="93" t="str">
        <f>IF(AND($L$5="sixth"),key!DR31,IF(AND($L$5="Seventh"),key!DR131,IF(AND($L$5="eighth"),key!DR231,"")))</f>
        <v/>
      </c>
      <c r="Q165" s="93">
        <f>IF(AND($L$5="sixth"),key!DS31,IF(AND($L$5="Seventh"),key!DS131,IF(AND($L$5="eighth"),key!DS231,"")))</f>
        <v>41</v>
      </c>
      <c r="R165" s="93" t="str">
        <f>IF(AND($L$5="sixth"),key!DT31,IF(AND($L$5="Seventh"),key!DT131,IF(AND($L$5="eighth"),key!DT231,"")))</f>
        <v/>
      </c>
      <c r="S165" s="93" t="str">
        <f>IF(AND($L$5="sixth"),key!DV31,IF(AND($L$5="Seventh"),key!DV131,IF(AND($L$5="eighth"),key!DV231,"")))</f>
        <v/>
      </c>
      <c r="T165" s="93" t="str">
        <f>IF(AND($L$5="sixth"),key!DW31,IF(AND($L$5="Seventh"),key!DW131,IF(AND($L$5="eighth"),key!DW231,"")))</f>
        <v/>
      </c>
      <c r="U165" s="93" t="str">
        <f>IF(AND($L$5="sixth"),key!DX31,IF(AND($L$5="Seventh"),key!DX131,IF(AND($L$5="eighth"),key!DX231,"")))</f>
        <v/>
      </c>
      <c r="V165" s="93" t="str">
        <f>IF(AND($L$5="sixth"),key!DY31,IF(AND($L$5="Seventh"),key!DY131,IF(AND($L$5="eighth"),key!DY231,"")))</f>
        <v/>
      </c>
      <c r="W165" s="231" t="str">
        <f>IF(AND($L$5="sixth"),key!DZ31,IF(AND($L$5="Seventh"),key!DZ131,IF(AND($L$5="eighth"),key!DZ231,"")))</f>
        <v/>
      </c>
      <c r="X165" s="799"/>
      <c r="Y165" s="800"/>
      <c r="Z165" s="223" t="s">
        <v>22</v>
      </c>
      <c r="AA165" s="93">
        <f>IF(AND($L$5=""),"",COUNTIF(AA135:AA162,"B")+COUNTIF(D143:D167,"B"))</f>
        <v>8</v>
      </c>
      <c r="AB165" s="833"/>
      <c r="AC165" s="833"/>
      <c r="AD165" s="93">
        <f>IF(AND($L$5=""),"",COUNTIF(AD135:AD162,"B")+COUNTIF(G143:G167,"B"))</f>
        <v>1</v>
      </c>
      <c r="AE165" s="833"/>
      <c r="AF165" s="833"/>
      <c r="AG165" s="96">
        <f>IF(AND($L$5=""),"",COUNTIF(AG135:AG162,"B")+COUNTIF(J143:J167,"B"))</f>
        <v>2</v>
      </c>
      <c r="AH165" s="833"/>
      <c r="AI165" s="833"/>
      <c r="AJ165" s="93">
        <f>IF(AND($L$5=""),"",COUNTIF(AJ135:AJ162,"B")+COUNTIF(M143:M167,"B"))</f>
        <v>1</v>
      </c>
      <c r="AK165" s="833"/>
      <c r="AL165" s="833"/>
      <c r="AM165" s="93">
        <f>IF(AND($L$5=""),"",COUNTIF(AM135:AM162,"B")+COUNTIF(P143:P167,"B"))</f>
        <v>3</v>
      </c>
      <c r="AN165" s="833"/>
      <c r="AO165" s="833"/>
      <c r="AP165" s="93">
        <f>IF(AND($L$5=""),"",COUNTIF(AP135:AP162,"B")+COUNTIF(S143:S167,"B"))</f>
        <v>2</v>
      </c>
      <c r="AQ165" s="833"/>
      <c r="AR165" s="833"/>
      <c r="AS165" s="833"/>
      <c r="AT165" s="231">
        <f>IF(AND($L$5=""),"",COUNTIF(AT135:AT162,"B")+COUNTIF(W143:W167,"B"))</f>
        <v>2</v>
      </c>
      <c r="AU165" s="799"/>
      <c r="AV165" s="800"/>
      <c r="AW165" s="223" t="s">
        <v>22</v>
      </c>
      <c r="AX165" s="93">
        <f>IF(AND($L$5=""),"",COUNTIF(AX135:AX162,"B")+AA165)</f>
        <v>8</v>
      </c>
      <c r="AY165" s="833"/>
      <c r="AZ165" s="833"/>
      <c r="BA165" s="93">
        <f>IF(AND($L$5=""),"",COUNTIF(BA135:BA162,"B")+AD165)</f>
        <v>1</v>
      </c>
      <c r="BB165" s="833"/>
      <c r="BC165" s="833"/>
      <c r="BD165" s="93">
        <f>IF(AND($L$5=""),"",COUNTIF(BD135:BD162,"B")+AG165)</f>
        <v>2</v>
      </c>
      <c r="BE165" s="833"/>
      <c r="BF165" s="833"/>
      <c r="BG165" s="93">
        <f>IF(AND($L$5=""),"",COUNTIF(BG135:BG162,"B")+AJ165)</f>
        <v>1</v>
      </c>
      <c r="BH165" s="833"/>
      <c r="BI165" s="833"/>
      <c r="BJ165" s="93">
        <f>IF(AND($L$5=""),"",COUNTIF(BJ135:BJ162,"B")+AM165)</f>
        <v>3</v>
      </c>
      <c r="BK165" s="833"/>
      <c r="BL165" s="833"/>
      <c r="BM165" s="93">
        <f>IF(AND($L$5=""),"",COUNTIF(BM135:BM162,"B")+AP165)</f>
        <v>2</v>
      </c>
      <c r="BN165" s="833"/>
      <c r="BO165" s="833"/>
      <c r="BP165" s="833"/>
      <c r="BQ165" s="231">
        <f>IF(AND($L$5=""),"",COUNTIF(BQ135:BQ162,"B")+AT165)</f>
        <v>2</v>
      </c>
    </row>
    <row r="166" spans="1:69" ht="17.100000000000001" customHeight="1">
      <c r="A166" s="221">
        <v>24</v>
      </c>
      <c r="B166" s="98" t="str">
        <f>IF(AND($L$5="sixth"),key!C32,IF(AND($L$5="Seventh"),key!C132,IF(AND($L$5="eighth"),key!C232,"")))</f>
        <v/>
      </c>
      <c r="C166" s="98" t="str">
        <f>IF(AND($L$5="sixth"),key!D32,IF(AND($L$5="Seventh"),key!D132,IF(AND($L$5="eighth"),key!D232,"")))</f>
        <v/>
      </c>
      <c r="D166" s="93" t="str">
        <f>IF(AND($L$5="sixth"),key!DB32,IF(AND($L$5="Seventh"),key!DB132,IF(AND($L$5="eighth"),key!DB232,"")))</f>
        <v>A</v>
      </c>
      <c r="E166" s="93">
        <f>IF(AND($L$5="sixth"),key!DC32,IF(AND($L$5="Seventh"),key!DC132,IF(AND($L$5="eighth"),key!DC232,"")))</f>
        <v>5</v>
      </c>
      <c r="F166" s="93" t="str">
        <f>IF(AND($L$5="sixth"),key!DD32,IF(AND($L$5="Seventh"),key!DD132,IF(AND($L$5="eighth"),key!DD232,"")))</f>
        <v/>
      </c>
      <c r="G166" s="93" t="str">
        <f>IF(AND($L$5="sixth"),key!DF32,IF(AND($L$5="Seventh"),key!DF132,IF(AND($L$5="eighth"),key!DF232,"")))</f>
        <v/>
      </c>
      <c r="H166" s="93">
        <f>IF(AND($L$5="sixth"),key!DG32,IF(AND($L$5="Seventh"),key!DG132,IF(AND($L$5="eighth"),key!DG232,"")))</f>
        <v>5</v>
      </c>
      <c r="I166" s="93" t="str">
        <f>IF(AND($L$5="sixth"),key!DH32,IF(AND($L$5="Seventh"),key!DH132,IF(AND($L$5="eighth"),key!DH232,"")))</f>
        <v/>
      </c>
      <c r="J166" s="93" t="str">
        <f>IF(AND($L$5="sixth"),key!DJ32,IF(AND($L$5="Seventh"),key!DJ132,IF(AND($L$5="eighth"),key!DJ232,"")))</f>
        <v/>
      </c>
      <c r="K166" s="93">
        <f>IF(AND($L$5="sixth"),key!DK32,IF(AND($L$5="Seventh"),key!DK132,IF(AND($L$5="eighth"),key!DK232,"")))</f>
        <v>40</v>
      </c>
      <c r="L166" s="93" t="str">
        <f>IF(AND($L$5="sixth"),key!DL32,IF(AND($L$5="Seventh"),key!DL132,IF(AND($L$5="eighth"),key!DL232,"")))</f>
        <v/>
      </c>
      <c r="M166" s="93" t="str">
        <f>IF(AND($L$5="sixth"),key!DN32,IF(AND($L$5="Seventh"),key!DN132,IF(AND($L$5="eighth"),key!DN232,"")))</f>
        <v/>
      </c>
      <c r="N166" s="93">
        <f>IF(AND($L$5="sixth"),key!DO32,IF(AND($L$5="Seventh"),key!DO132,IF(AND($L$5="eighth"),key!DO232,"")))</f>
        <v>8</v>
      </c>
      <c r="O166" s="93" t="str">
        <f>IF(AND($L$5="sixth"),key!DP32,IF(AND($L$5="Seventh"),key!DP132,IF(AND($L$5="eighth"),key!DP232,"")))</f>
        <v/>
      </c>
      <c r="P166" s="93" t="str">
        <f>IF(AND($L$5="sixth"),key!DR32,IF(AND($L$5="Seventh"),key!DR132,IF(AND($L$5="eighth"),key!DR232,"")))</f>
        <v/>
      </c>
      <c r="Q166" s="93">
        <f>IF(AND($L$5="sixth"),key!DS32,IF(AND($L$5="Seventh"),key!DS132,IF(AND($L$5="eighth"),key!DS232,"")))</f>
        <v>64</v>
      </c>
      <c r="R166" s="93" t="str">
        <f>IF(AND($L$5="sixth"),key!DT32,IF(AND($L$5="Seventh"),key!DT132,IF(AND($L$5="eighth"),key!DT232,"")))</f>
        <v/>
      </c>
      <c r="S166" s="93" t="str">
        <f>IF(AND($L$5="sixth"),key!DV32,IF(AND($L$5="Seventh"),key!DV132,IF(AND($L$5="eighth"),key!DV232,"")))</f>
        <v/>
      </c>
      <c r="T166" s="93" t="str">
        <f>IF(AND($L$5="sixth"),key!DW32,IF(AND($L$5="Seventh"),key!DW132,IF(AND($L$5="eighth"),key!DW232,"")))</f>
        <v/>
      </c>
      <c r="U166" s="93" t="str">
        <f>IF(AND($L$5="sixth"),key!DX32,IF(AND($L$5="Seventh"),key!DX132,IF(AND($L$5="eighth"),key!DX232,"")))</f>
        <v/>
      </c>
      <c r="V166" s="93" t="str">
        <f>IF(AND($L$5="sixth"),key!DY32,IF(AND($L$5="Seventh"),key!DY132,IF(AND($L$5="eighth"),key!DY232,"")))</f>
        <v/>
      </c>
      <c r="W166" s="231" t="str">
        <f>IF(AND($L$5="sixth"),key!DZ32,IF(AND($L$5="Seventh"),key!DZ132,IF(AND($L$5="eighth"),key!DZ232,"")))</f>
        <v/>
      </c>
      <c r="X166" s="799"/>
      <c r="Y166" s="800"/>
      <c r="Z166" s="223" t="s">
        <v>23</v>
      </c>
      <c r="AA166" s="93">
        <f>IF(AND($L$5=""),"",COUNTIF(AA135:AA162,"C")+COUNTIF(D143:D167,"C"))</f>
        <v>10</v>
      </c>
      <c r="AB166" s="833"/>
      <c r="AC166" s="833"/>
      <c r="AD166" s="93">
        <f>IF(AND($L$5=""),"",COUNTIF(AD135:AD162,"C")+COUNTIF(G143:G167,"C"))</f>
        <v>1</v>
      </c>
      <c r="AE166" s="833"/>
      <c r="AF166" s="833"/>
      <c r="AG166" s="96">
        <f>IF(AND($L$5=""),"",COUNTIF(AG135:AG162,"C")+COUNTIF(J143:J167,"C"))</f>
        <v>4</v>
      </c>
      <c r="AH166" s="833"/>
      <c r="AI166" s="833"/>
      <c r="AJ166" s="93">
        <f>IF(AND($L$5=""),"",COUNTIF(AJ135:AJ162,"C")+COUNTIF(M143:M167,"C"))</f>
        <v>2</v>
      </c>
      <c r="AK166" s="833"/>
      <c r="AL166" s="833"/>
      <c r="AM166" s="93">
        <f>IF(AND($L$5=""),"",COUNTIF(AM135:AM162,"C")+COUNTIF(P143:P167,"C"))</f>
        <v>5</v>
      </c>
      <c r="AN166" s="833"/>
      <c r="AO166" s="833"/>
      <c r="AP166" s="93">
        <f>IF(AND($L$5=""),"",COUNTIF(AP135:AP162,"C")+COUNTIF(S143:S167,"C"))</f>
        <v>4</v>
      </c>
      <c r="AQ166" s="833"/>
      <c r="AR166" s="833"/>
      <c r="AS166" s="833"/>
      <c r="AT166" s="231">
        <f>IF(AND($L$5=""),"",COUNTIF(AT135:AT162,"C")+COUNTIF(W143:W167,"C"))</f>
        <v>2</v>
      </c>
      <c r="AU166" s="799"/>
      <c r="AV166" s="800"/>
      <c r="AW166" s="223" t="s">
        <v>23</v>
      </c>
      <c r="AX166" s="93">
        <f>IF(AND($L$5=""),"",COUNTIF(AX135:AX162,"C")+AA166)</f>
        <v>10</v>
      </c>
      <c r="AY166" s="833"/>
      <c r="AZ166" s="833"/>
      <c r="BA166" s="93">
        <f>IF(AND($L$5=""),"",COUNTIF(BA135:BA162,"C")+AD166)</f>
        <v>1</v>
      </c>
      <c r="BB166" s="833"/>
      <c r="BC166" s="833"/>
      <c r="BD166" s="93">
        <f>IF(AND($L$5=""),"",COUNTIF(BD135:BD162,"C")+AG166)</f>
        <v>4</v>
      </c>
      <c r="BE166" s="833"/>
      <c r="BF166" s="833"/>
      <c r="BG166" s="93">
        <f>IF(AND($L$5=""),"",COUNTIF(BG135:BG162,"C")+AJ166)</f>
        <v>2</v>
      </c>
      <c r="BH166" s="833"/>
      <c r="BI166" s="833"/>
      <c r="BJ166" s="93">
        <f>IF(AND($L$5=""),"",COUNTIF(BJ135:BJ162,"C")+AM166)</f>
        <v>5</v>
      </c>
      <c r="BK166" s="833"/>
      <c r="BL166" s="833"/>
      <c r="BM166" s="93">
        <f>IF(AND($L$5=""),"",COUNTIF(BM135:BM162,"C")+AP166)</f>
        <v>4</v>
      </c>
      <c r="BN166" s="833"/>
      <c r="BO166" s="833"/>
      <c r="BP166" s="833"/>
      <c r="BQ166" s="231">
        <f>IF(AND($L$5=""),"",COUNTIF(BQ135:BQ162,"C")+AT166)</f>
        <v>2</v>
      </c>
    </row>
    <row r="167" spans="1:69" ht="15.75" customHeight="1" thickBot="1">
      <c r="A167" s="232">
        <v>25</v>
      </c>
      <c r="B167" s="233" t="str">
        <f>IF(AND($L$5="sixth"),key!C33,IF(AND($L$5="Seventh"),key!C133,IF(AND($L$5="eighth"),key!C233,"")))</f>
        <v/>
      </c>
      <c r="C167" s="233" t="str">
        <f>IF(AND($L$5="sixth"),key!D33,IF(AND($L$5="Seventh"),key!D133,IF(AND($L$5="eighth"),key!D233,"")))</f>
        <v/>
      </c>
      <c r="D167" s="234" t="str">
        <f>IF(AND($L$5="sixth"),key!DB33,IF(AND($L$5="Seventh"),key!DB133,IF(AND($L$5="eighth"),key!DB233,"")))</f>
        <v/>
      </c>
      <c r="E167" s="234" t="str">
        <f>IF(AND($L$5="sixth"),key!DC33,IF(AND($L$5="Seventh"),key!DC133,IF(AND($L$5="eighth"),key!DC233,"")))</f>
        <v/>
      </c>
      <c r="F167" s="234" t="str">
        <f>IF(AND($L$5="sixth"),key!DD33,IF(AND($L$5="Seventh"),key!DD133,IF(AND($L$5="eighth"),key!DD233,"")))</f>
        <v/>
      </c>
      <c r="G167" s="234" t="str">
        <f>IF(AND($L$5="sixth"),key!DF33,IF(AND($L$5="Seventh"),key!DF133,IF(AND($L$5="eighth"),key!DF233,"")))</f>
        <v/>
      </c>
      <c r="H167" s="234">
        <f>IF(AND($L$5="sixth"),key!DG33,IF(AND($L$5="Seventh"),key!DG133,IF(AND($L$5="eighth"),key!DG233,"")))</f>
        <v>6</v>
      </c>
      <c r="I167" s="234" t="str">
        <f>IF(AND($L$5="sixth"),key!DH33,IF(AND($L$5="Seventh"),key!DH133,IF(AND($L$5="eighth"),key!DH233,"")))</f>
        <v/>
      </c>
      <c r="J167" s="234" t="str">
        <f>IF(AND($L$5="sixth"),key!DJ33,IF(AND($L$5="Seventh"),key!DJ133,IF(AND($L$5="eighth"),key!DJ233,"")))</f>
        <v/>
      </c>
      <c r="K167" s="234">
        <f>IF(AND($L$5="sixth"),key!DK33,IF(AND($L$5="Seventh"),key!DK133,IF(AND($L$5="eighth"),key!DK233,"")))</f>
        <v>41</v>
      </c>
      <c r="L167" s="234" t="str">
        <f>IF(AND($L$5="sixth"),key!DL33,IF(AND($L$5="Seventh"),key!DL133,IF(AND($L$5="eighth"),key!DL233,"")))</f>
        <v/>
      </c>
      <c r="M167" s="234" t="str">
        <f>IF(AND($L$5="sixth"),key!DN33,IF(AND($L$5="Seventh"),key!DN133,IF(AND($L$5="eighth"),key!DN233,"")))</f>
        <v/>
      </c>
      <c r="N167" s="234">
        <f>IF(AND($L$5="sixth"),key!DO33,IF(AND($L$5="Seventh"),key!DO133,IF(AND($L$5="eighth"),key!DO233,"")))</f>
        <v>8</v>
      </c>
      <c r="O167" s="234" t="str">
        <f>IF(AND($L$5="sixth"),key!DP33,IF(AND($L$5="Seventh"),key!DP133,IF(AND($L$5="eighth"),key!DP233,"")))</f>
        <v/>
      </c>
      <c r="P167" s="234" t="str">
        <f>IF(AND($L$5="sixth"),key!DR33,IF(AND($L$5="Seventh"),key!DR133,IF(AND($L$5="eighth"),key!DR233,"")))</f>
        <v/>
      </c>
      <c r="Q167" s="234">
        <f>IF(AND($L$5="sixth"),key!DS33,IF(AND($L$5="Seventh"),key!DS133,IF(AND($L$5="eighth"),key!DS233,"")))</f>
        <v>60</v>
      </c>
      <c r="R167" s="234" t="str">
        <f>IF(AND($L$5="sixth"),key!DT33,IF(AND($L$5="Seventh"),key!DT133,IF(AND($L$5="eighth"),key!DT233,"")))</f>
        <v/>
      </c>
      <c r="S167" s="234" t="str">
        <f>IF(AND($L$5="sixth"),key!DV33,IF(AND($L$5="Seventh"),key!DV133,IF(AND($L$5="eighth"),key!DV233,"")))</f>
        <v/>
      </c>
      <c r="T167" s="234" t="str">
        <f>IF(AND($L$5="sixth"),key!DW33,IF(AND($L$5="Seventh"),key!DW133,IF(AND($L$5="eighth"),key!DW233,"")))</f>
        <v/>
      </c>
      <c r="U167" s="234" t="str">
        <f>IF(AND($L$5="sixth"),key!DX33,IF(AND($L$5="Seventh"),key!DX133,IF(AND($L$5="eighth"),key!DX233,"")))</f>
        <v/>
      </c>
      <c r="V167" s="234" t="str">
        <f>IF(AND($L$5="sixth"),key!DY33,IF(AND($L$5="Seventh"),key!DY133,IF(AND($L$5="eighth"),key!DY233,"")))</f>
        <v/>
      </c>
      <c r="W167" s="238" t="str">
        <f>IF(AND($L$5="sixth"),key!DZ33,IF(AND($L$5="Seventh"),key!DZ133,IF(AND($L$5="eighth"),key!DZ233,"")))</f>
        <v/>
      </c>
      <c r="X167" s="801"/>
      <c r="Y167" s="802"/>
      <c r="Z167" s="237" t="s">
        <v>43</v>
      </c>
      <c r="AA167" s="234">
        <f>IF(AND($L$5=""),"",COUNTIF(AA135:AA162,"D")+COUNTIF(D143:D167,"D"))</f>
        <v>1</v>
      </c>
      <c r="AB167" s="834"/>
      <c r="AC167" s="834"/>
      <c r="AD167" s="234">
        <f>IF(AND($L$5=""),"",COUNTIF(AD135:AD162,"D")+COUNTIF(G143:G167,"D"))</f>
        <v>1</v>
      </c>
      <c r="AE167" s="834"/>
      <c r="AF167" s="834"/>
      <c r="AG167" s="235">
        <f>IF(AND($L$5=""),"",COUNTIF(AG135:AG162,"D")+COUNTIF(J143:J167,"D"))</f>
        <v>0</v>
      </c>
      <c r="AH167" s="834"/>
      <c r="AI167" s="834"/>
      <c r="AJ167" s="234">
        <f>IF(AND($L$5=""),"",COUNTIF(AJ135:AJ162,"D")+COUNTIF(M143:M167,"D"))</f>
        <v>5</v>
      </c>
      <c r="AK167" s="834"/>
      <c r="AL167" s="834"/>
      <c r="AM167" s="234">
        <f>IF(AND($L$5=""),"",COUNTIF(AM135:AM162,"D")+COUNTIF(P143:P167,"D"))</f>
        <v>0</v>
      </c>
      <c r="AN167" s="834"/>
      <c r="AO167" s="834"/>
      <c r="AP167" s="234">
        <f>IF(AND($L$5=""),"",COUNTIF(AP135:AP162,"D")+COUNTIF(S143:S167,"D"))</f>
        <v>2</v>
      </c>
      <c r="AQ167" s="834"/>
      <c r="AR167" s="834"/>
      <c r="AS167" s="834"/>
      <c r="AT167" s="238">
        <f>IF(AND($L$5=""),"",COUNTIF(AT135:AT162,"D")+COUNTIF(W143:W167,"D"))</f>
        <v>4</v>
      </c>
      <c r="AU167" s="801"/>
      <c r="AV167" s="802"/>
      <c r="AW167" s="237" t="s">
        <v>43</v>
      </c>
      <c r="AX167" s="234">
        <f>IF(AND($L$5=""),"",COUNTIF(AX135:AX162,"D")+AA167)</f>
        <v>1</v>
      </c>
      <c r="AY167" s="834"/>
      <c r="AZ167" s="834"/>
      <c r="BA167" s="234">
        <f>IF(AND($L$5=""),"",COUNTIF(BA135:BA162,"D")+AD167)</f>
        <v>1</v>
      </c>
      <c r="BB167" s="834"/>
      <c r="BC167" s="834"/>
      <c r="BD167" s="234">
        <f>IF(AND($L$5=""),"",COUNTIF(BD135:BD162,"D")+AG167)</f>
        <v>0</v>
      </c>
      <c r="BE167" s="834"/>
      <c r="BF167" s="834"/>
      <c r="BG167" s="234">
        <f>IF(AND($L$5=""),"",COUNTIF(BG135:BG162,"D")+AJ167)</f>
        <v>5</v>
      </c>
      <c r="BH167" s="834"/>
      <c r="BI167" s="834"/>
      <c r="BJ167" s="234">
        <f>IF(AND($L$5=""),"",COUNTIF(BJ135:BJ162,"D")+AM167)</f>
        <v>0</v>
      </c>
      <c r="BK167" s="834"/>
      <c r="BL167" s="834"/>
      <c r="BM167" s="234">
        <f>IF(AND($L$5=""),"",COUNTIF(BM135:BM162,"D")+AP167)</f>
        <v>2</v>
      </c>
      <c r="BN167" s="834"/>
      <c r="BO167" s="834"/>
      <c r="BP167" s="834"/>
      <c r="BQ167" s="238">
        <f>IF(AND($L$5=""),"",COUNTIF(BQ135:BQ162,"D")+AT167)</f>
        <v>4</v>
      </c>
    </row>
    <row r="168" spans="1:69" ht="20.25">
      <c r="A168" s="210"/>
      <c r="B168" s="211"/>
      <c r="C168" s="211"/>
      <c r="D168" s="211"/>
      <c r="E168" s="212"/>
      <c r="F168" s="212"/>
      <c r="G168" s="212"/>
      <c r="H168" s="212"/>
      <c r="I168" s="212"/>
      <c r="J168" s="212"/>
      <c r="K168" s="212"/>
      <c r="L168" s="212"/>
      <c r="M168" s="212"/>
      <c r="N168" s="212"/>
      <c r="O168" s="212"/>
      <c r="P168" s="211"/>
      <c r="Q168" s="211"/>
      <c r="R168" s="211"/>
      <c r="S168" s="211"/>
      <c r="T168" s="211"/>
      <c r="U168" s="211"/>
      <c r="V168" s="211"/>
      <c r="W168" s="213"/>
      <c r="X168" s="214">
        <v>26</v>
      </c>
      <c r="Y168" s="243" t="str">
        <f>IF(AND($L$5="sixth"),key!C34,IF(AND($L$5="Seventh"),key!C134,IF(AND($L$5="eighth"),key!C234,"")))</f>
        <v/>
      </c>
      <c r="Z168" s="243" t="str">
        <f>IF(AND($L$5="sixth"),key!D34,IF(AND($L$5="Seventh"),key!D134,IF(AND($L$5="eighth"),key!D234,"")))</f>
        <v/>
      </c>
      <c r="AA168" s="244" t="str">
        <f>IF(AND($L$5="sixth"),key!EA34,IF(AND($L$5="Seventh"),key!EA134,IF(AND($L$5="eighth"),key!EA234,"")))</f>
        <v/>
      </c>
      <c r="AB168" s="244" t="str">
        <f>IF(AND($L$5="sixth"),key!EB34,IF(AND($L$5="Seventh"),key!EB134,IF(AND($L$5="eighth"),key!EB234,"")))</f>
        <v/>
      </c>
      <c r="AC168" s="244" t="str">
        <f>IF(AND($L$5="sixth"),key!EC34,IF(AND($L$5="Seventh"),key!EC134,IF(AND($L$5="eighth"),key!EC234,"")))</f>
        <v/>
      </c>
      <c r="AD168" s="244" t="str">
        <f>IF(AND($L$5="sixth"),key!EE34,IF(AND($L$5="Seventh"),key!EE134,IF(AND($L$5="eighth"),key!EE234,"")))</f>
        <v/>
      </c>
      <c r="AE168" s="244" t="str">
        <f>IF(AND($L$5="sixth"),key!EF34,IF(AND($L$5="Seventh"),key!EF134,IF(AND($L$5="eighth"),key!EF234,"")))</f>
        <v/>
      </c>
      <c r="AF168" s="244" t="str">
        <f>IF(AND($L$5="sixth"),key!EG34,IF(AND($L$5="Seventh"),key!EG134,IF(AND($L$5="eighth"),key!EG234,"")))</f>
        <v/>
      </c>
      <c r="AG168" s="244" t="str">
        <f>IF(AND($L$5="sixth"),key!EI34,IF(AND($L$5="Seventh"),key!EI134,IF(AND($L$5="eighth"),key!EI234,"")))</f>
        <v/>
      </c>
      <c r="AH168" s="244" t="str">
        <f>IF(AND($L$5="sixth"),key!EJ34,IF(AND($L$5="Seventh"),key!EJ134,IF(AND($L$5="eighth"),key!EJ234,"")))</f>
        <v/>
      </c>
      <c r="AI168" s="244" t="str">
        <f>IF(AND($L$5="sixth"),key!EK34,IF(AND($L$5="Seventh"),key!EK134,IF(AND($L$5="eighth"),key!EK234,"")))</f>
        <v/>
      </c>
      <c r="AJ168" s="244" t="str">
        <f>IF(AND($L$5="sixth"),key!EM34,IF(AND($L$5="Seventh"),key!EM134,IF(AND($L$5="eighth"),key!EM234,"")))</f>
        <v/>
      </c>
      <c r="AK168" s="244" t="str">
        <f>IF(AND($L$5="sixth"),key!EN34,IF(AND($L$5="Seventh"),key!EN134,IF(AND($L$5="eighth"),key!EN234,"")))</f>
        <v/>
      </c>
      <c r="AL168" s="244" t="str">
        <f>IF(AND($L$5="sixth"),key!EO34,IF(AND($L$5="Seventh"),key!EO134,IF(AND($L$5="eighth"),key!EO234,"")))</f>
        <v/>
      </c>
      <c r="AM168" s="244" t="str">
        <f>IF(AND($L$5="sixth"),key!EQ34,IF(AND($L$5="Seventh"),key!EQ134,IF(AND($L$5="eighth"),key!EQ234,"")))</f>
        <v/>
      </c>
      <c r="AN168" s="244" t="str">
        <f>IF(AND($L$5="sixth"),key!ER34,IF(AND($L$5="Seventh"),key!ER134,IF(AND($L$5="eighth"),key!ER234,"")))</f>
        <v/>
      </c>
      <c r="AO168" s="244" t="str">
        <f>IF(AND($L$5="sixth"),key!ES34,IF(AND($L$5="Seventh"),key!ES134,IF(AND($L$5="eighth"),key!ES234,"")))</f>
        <v/>
      </c>
      <c r="AP168" s="244" t="str">
        <f>IF(AND($L$5="sixth"),key!EU34,IF(AND($L$5="Seventh"),key!EU134,IF(AND($L$5="eighth"),key!EU234,"")))</f>
        <v/>
      </c>
      <c r="AQ168" s="244" t="str">
        <f>IF(AND($L$5="sixth"),key!EV34,IF(AND($L$5="Seventh"),key!EV134,IF(AND($L$5="eighth"),key!EV234,"")))</f>
        <v/>
      </c>
      <c r="AR168" s="244" t="str">
        <f>IF(AND($L$5="sixth"),key!EW34,IF(AND($L$5="Seventh"),key!EW134,IF(AND($L$5="eighth"),key!EW234,"")))</f>
        <v/>
      </c>
      <c r="AS168" s="244" t="str">
        <f>IF(AND($L$5="sixth"),key!EX34,IF(AND($L$5="Seventh"),key!EX134,IF(AND($L$5="eighth"),key!EX234,"")))</f>
        <v/>
      </c>
      <c r="AT168" s="245" t="str">
        <f>IF(AND($L$5="sixth"),key!EY34,IF(AND($L$5="Seventh"),key!EY134,IF(AND($L$5="eighth"),key!EY234,"")))</f>
        <v/>
      </c>
      <c r="AU168" s="218">
        <v>54</v>
      </c>
      <c r="AV168" s="246" t="str">
        <f>IF(AND($L$5="sixth"),key!C62,IF(AND($L$5="Seventh"),key!C162,IF(AND($L$5="eighth"),key!C262,"")))</f>
        <v/>
      </c>
      <c r="AW168" s="246" t="str">
        <f>IF(AND($L$5="sixth"),key!D62,IF(AND($L$5="Seventh"),key!D162,IF(AND($L$5="eighth"),key!D262,"")))</f>
        <v/>
      </c>
      <c r="AX168" s="244" t="str">
        <f>IF(AND($L$5="sixth"),key!EA62,IF(AND($L$5="Seventh"),key!EA162,IF(AND($L$5="eighth"),key!EA262,"")))</f>
        <v/>
      </c>
      <c r="AY168" s="244" t="str">
        <f>IF(AND($L$5="sixth"),key!EB62,IF(AND($L$5="Seventh"),key!EB162,IF(AND($L$5="eighth"),key!EB262,"")))</f>
        <v/>
      </c>
      <c r="AZ168" s="244" t="str">
        <f>IF(AND($L$5="sixth"),key!EC62,IF(AND($L$5="Seventh"),key!EC162,IF(AND($L$5="eighth"),key!EC262,"")))</f>
        <v/>
      </c>
      <c r="BA168" s="244" t="str">
        <f>IF(AND($L$5="sixth"),key!EE62,IF(AND($L$5="Seventh"),key!EE162,IF(AND($L$5="eighth"),key!EE262,"")))</f>
        <v/>
      </c>
      <c r="BB168" s="244" t="str">
        <f>IF(AND($L$5="sixth"),key!EF62,IF(AND($L$5="Seventh"),key!EF162,IF(AND($L$5="eighth"),key!EF262,"")))</f>
        <v/>
      </c>
      <c r="BC168" s="244" t="str">
        <f>IF(AND($L$5="sixth"),key!EG62,IF(AND($L$5="Seventh"),key!EG162,IF(AND($L$5="eighth"),key!EG262,"")))</f>
        <v/>
      </c>
      <c r="BD168" s="244" t="str">
        <f>IF(AND($L$5="sixth"),key!EI62,IF(AND($L$5="Seventh"),key!EI162,IF(AND($L$5="eighth"),key!EI262,"")))</f>
        <v/>
      </c>
      <c r="BE168" s="244" t="str">
        <f>IF(AND($L$5="sixth"),key!EJ62,IF(AND($L$5="Seventh"),key!EJ162,IF(AND($L$5="eighth"),key!EJ262,"")))</f>
        <v/>
      </c>
      <c r="BF168" s="244" t="str">
        <f>IF(AND($L$5="sixth"),key!EK62,IF(AND($L$5="Seventh"),key!EK162,IF(AND($L$5="eighth"),key!EK262,"")))</f>
        <v/>
      </c>
      <c r="BG168" s="244" t="str">
        <f>IF(AND($L$5="sixth"),key!EM62,IF(AND($L$5="Seventh"),key!EM162,IF(AND($L$5="eighth"),key!EM262,"")))</f>
        <v/>
      </c>
      <c r="BH168" s="244" t="str">
        <f>IF(AND($L$5="sixth"),key!EN62,IF(AND($L$5="Seventh"),key!EN162,IF(AND($L$5="eighth"),key!EN262,"")))</f>
        <v/>
      </c>
      <c r="BI168" s="244" t="str">
        <f>IF(AND($L$5="sixth"),key!EO62,IF(AND($L$5="Seventh"),key!EO162,IF(AND($L$5="eighth"),key!EO262,"")))</f>
        <v/>
      </c>
      <c r="BJ168" s="244" t="str">
        <f>IF(AND($L$5="sixth"),key!EQ62,IF(AND($L$5="Seventh"),key!EQ162,IF(AND($L$5="eighth"),key!EQ262,"")))</f>
        <v/>
      </c>
      <c r="BK168" s="244" t="str">
        <f>IF(AND($L$5="sixth"),key!ER62,IF(AND($L$5="Seventh"),key!ER162,IF(AND($L$5="eighth"),key!ER262,"")))</f>
        <v/>
      </c>
      <c r="BL168" s="244" t="str">
        <f>IF(AND($L$5="sixth"),key!ES62,IF(AND($L$5="Seventh"),key!ES162,IF(AND($L$5="eighth"),key!ES262,"")))</f>
        <v/>
      </c>
      <c r="BM168" s="244" t="str">
        <f>IF(AND($L$5="sixth"),key!EU62,IF(AND($L$5="Seventh"),key!EU162,IF(AND($L$5="eighth"),key!EU262,"")))</f>
        <v/>
      </c>
      <c r="BN168" s="244" t="str">
        <f>IF(AND($L$5="sixth"),key!EV62,IF(AND($L$5="Seventh"),key!EV162,IF(AND($L$5="eighth"),key!EV262,"")))</f>
        <v/>
      </c>
      <c r="BO168" s="244" t="str">
        <f>IF(AND($L$5="sixth"),key!EW62,IF(AND($L$5="Seventh"),key!EW162,IF(AND($L$5="eighth"),key!EW262,"")))</f>
        <v/>
      </c>
      <c r="BP168" s="244" t="str">
        <f>IF(AND($L$5="sixth"),key!EX62,IF(AND($L$5="Seventh"),key!EX162,IF(AND($L$5="eighth"),key!EX262,"")))</f>
        <v/>
      </c>
      <c r="BQ168" s="245" t="str">
        <f>IF(AND($L$5="sixth"),key!EY62,IF(AND($L$5="Seventh"),key!EY162,IF(AND($L$5="eighth"),key!EY262,"")))</f>
        <v/>
      </c>
    </row>
    <row r="169" spans="1:69">
      <c r="A169" s="220"/>
      <c r="B169" s="804" t="s">
        <v>547</v>
      </c>
      <c r="C169" s="804"/>
      <c r="D169" s="803" t="str">
        <f>Menu!K24</f>
        <v>lkekftd fo-</v>
      </c>
      <c r="E169" s="803"/>
      <c r="F169" s="803"/>
      <c r="G169" s="803"/>
      <c r="H169" s="803"/>
      <c r="I169" s="803"/>
      <c r="J169" s="803"/>
      <c r="K169" s="42"/>
      <c r="L169" s="804" t="s">
        <v>548</v>
      </c>
      <c r="M169" s="804"/>
      <c r="N169" s="804"/>
      <c r="O169" s="804"/>
      <c r="P169" s="804"/>
      <c r="Q169" s="803" t="str">
        <f>IF(AND($L$5="sixth"),Menu!M24,IF(AND($L$5="Seventh"),Menu!M24,IF(AND($L$5="eighth"),Menu!M24,"")))</f>
        <v xml:space="preserve">thouflag </v>
      </c>
      <c r="R169" s="803"/>
      <c r="S169" s="803"/>
      <c r="T169" s="803"/>
      <c r="U169" s="803"/>
      <c r="V169" s="803"/>
      <c r="W169" s="805"/>
      <c r="X169" s="221">
        <v>27</v>
      </c>
      <c r="Y169" s="222" t="str">
        <f>IF(AND($L$5="sixth"),key!C35,IF(AND($L$5="Seventh"),key!C135,IF(AND($L$5="eighth"),key!C235,"")))</f>
        <v/>
      </c>
      <c r="Z169" s="222" t="str">
        <f>IF(AND($L$5="sixth"),key!D35,IF(AND($L$5="Seventh"),key!D135,IF(AND($L$5="eighth"),key!D235,"")))</f>
        <v/>
      </c>
      <c r="AA169" s="223" t="str">
        <f>IF(AND($L$5="sixth"),key!EA35,IF(AND($L$5="Seventh"),key!EA135,IF(AND($L$5="eighth"),key!EA235,"")))</f>
        <v/>
      </c>
      <c r="AB169" s="223" t="str">
        <f>IF(AND($L$5="sixth"),key!EB35,IF(AND($L$5="Seventh"),key!EB135,IF(AND($L$5="eighth"),key!EB235,"")))</f>
        <v/>
      </c>
      <c r="AC169" s="223" t="str">
        <f>IF(AND($L$5="sixth"),key!EC35,IF(AND($L$5="Seventh"),key!EC135,IF(AND($L$5="eighth"),key!EC235,"")))</f>
        <v/>
      </c>
      <c r="AD169" s="223" t="str">
        <f>IF(AND($L$5="sixth"),key!EE35,IF(AND($L$5="Seventh"),key!EE135,IF(AND($L$5="eighth"),key!EE235,"")))</f>
        <v/>
      </c>
      <c r="AE169" s="223" t="str">
        <f>IF(AND($L$5="sixth"),key!EF35,IF(AND($L$5="Seventh"),key!EF135,IF(AND($L$5="eighth"),key!EF235,"")))</f>
        <v/>
      </c>
      <c r="AF169" s="223" t="str">
        <f>IF(AND($L$5="sixth"),key!EG35,IF(AND($L$5="Seventh"),key!EG135,IF(AND($L$5="eighth"),key!EG235,"")))</f>
        <v/>
      </c>
      <c r="AG169" s="223" t="str">
        <f>IF(AND($L$5="sixth"),key!EI35,IF(AND($L$5="Seventh"),key!EI135,IF(AND($L$5="eighth"),key!EI235,"")))</f>
        <v/>
      </c>
      <c r="AH169" s="223" t="str">
        <f>IF(AND($L$5="sixth"),key!EJ35,IF(AND($L$5="Seventh"),key!EJ135,IF(AND($L$5="eighth"),key!EJ235,"")))</f>
        <v/>
      </c>
      <c r="AI169" s="223" t="str">
        <f>IF(AND($L$5="sixth"),key!EK35,IF(AND($L$5="Seventh"),key!EK135,IF(AND($L$5="eighth"),key!EK235,"")))</f>
        <v/>
      </c>
      <c r="AJ169" s="223" t="str">
        <f>IF(AND($L$5="sixth"),key!EM35,IF(AND($L$5="Seventh"),key!EM135,IF(AND($L$5="eighth"),key!EM235,"")))</f>
        <v/>
      </c>
      <c r="AK169" s="223" t="str">
        <f>IF(AND($L$5="sixth"),key!EN35,IF(AND($L$5="Seventh"),key!EN135,IF(AND($L$5="eighth"),key!EN235,"")))</f>
        <v/>
      </c>
      <c r="AL169" s="223" t="str">
        <f>IF(AND($L$5="sixth"),key!EO35,IF(AND($L$5="Seventh"),key!EO135,IF(AND($L$5="eighth"),key!EO235,"")))</f>
        <v/>
      </c>
      <c r="AM169" s="223" t="str">
        <f>IF(AND($L$5="sixth"),key!EQ35,IF(AND($L$5="Seventh"),key!EQ135,IF(AND($L$5="eighth"),key!EQ235,"")))</f>
        <v/>
      </c>
      <c r="AN169" s="223" t="str">
        <f>IF(AND($L$5="sixth"),key!ER35,IF(AND($L$5="Seventh"),key!ER135,IF(AND($L$5="eighth"),key!ER235,"")))</f>
        <v/>
      </c>
      <c r="AO169" s="223" t="str">
        <f>IF(AND($L$5="sixth"),key!ES35,IF(AND($L$5="Seventh"),key!ES135,IF(AND($L$5="eighth"),key!ES235,"")))</f>
        <v/>
      </c>
      <c r="AP169" s="223" t="str">
        <f>IF(AND($L$5="sixth"),key!EU35,IF(AND($L$5="Seventh"),key!EU135,IF(AND($L$5="eighth"),key!EU235,"")))</f>
        <v/>
      </c>
      <c r="AQ169" s="223" t="str">
        <f>IF(AND($L$5="sixth"),key!EV35,IF(AND($L$5="Seventh"),key!EV135,IF(AND($L$5="eighth"),key!EV235,"")))</f>
        <v/>
      </c>
      <c r="AR169" s="223" t="str">
        <f>IF(AND($L$5="sixth"),key!EW35,IF(AND($L$5="Seventh"),key!EW135,IF(AND($L$5="eighth"),key!EW235,"")))</f>
        <v/>
      </c>
      <c r="AS169" s="223" t="str">
        <f>IF(AND($L$5="sixth"),key!EX35,IF(AND($L$5="Seventh"),key!EX135,IF(AND($L$5="eighth"),key!EX235,"")))</f>
        <v/>
      </c>
      <c r="AT169" s="224" t="str">
        <f>IF(AND($L$5="sixth"),key!EY35,IF(AND($L$5="Seventh"),key!EY135,IF(AND($L$5="eighth"),key!EY235,"")))</f>
        <v/>
      </c>
      <c r="AU169" s="225">
        <v>55</v>
      </c>
      <c r="AV169" s="226" t="str">
        <f>IF(AND($L$5="sixth"),key!C63,IF(AND($L$5="Seventh"),key!C163,IF(AND($L$5="eighth"),key!C263,"")))</f>
        <v/>
      </c>
      <c r="AW169" s="226" t="str">
        <f>IF(AND($L$5="sixth"),key!D63,IF(AND($L$5="Seventh"),key!D163,IF(AND($L$5="eighth"),key!D263,"")))</f>
        <v/>
      </c>
      <c r="AX169" s="223" t="str">
        <f>IF(AND($L$5="sixth"),key!EA63,IF(AND($L$5="Seventh"),key!EA163,IF(AND($L$5="eighth"),key!EA263,"")))</f>
        <v/>
      </c>
      <c r="AY169" s="223" t="str">
        <f>IF(AND($L$5="sixth"),key!EB63,IF(AND($L$5="Seventh"),key!EB163,IF(AND($L$5="eighth"),key!EB263,"")))</f>
        <v/>
      </c>
      <c r="AZ169" s="223" t="str">
        <f>IF(AND($L$5="sixth"),key!EC63,IF(AND($L$5="Seventh"),key!EC163,IF(AND($L$5="eighth"),key!EC263,"")))</f>
        <v/>
      </c>
      <c r="BA169" s="223" t="str">
        <f>IF(AND($L$5="sixth"),key!EE63,IF(AND($L$5="Seventh"),key!EE163,IF(AND($L$5="eighth"),key!EE263,"")))</f>
        <v/>
      </c>
      <c r="BB169" s="223" t="str">
        <f>IF(AND($L$5="sixth"),key!EF63,IF(AND($L$5="Seventh"),key!EF163,IF(AND($L$5="eighth"),key!EF263,"")))</f>
        <v/>
      </c>
      <c r="BC169" s="223" t="str">
        <f>IF(AND($L$5="sixth"),key!EG63,IF(AND($L$5="Seventh"),key!EG163,IF(AND($L$5="eighth"),key!EG263,"")))</f>
        <v/>
      </c>
      <c r="BD169" s="223" t="str">
        <f>IF(AND($L$5="sixth"),key!EI63,IF(AND($L$5="Seventh"),key!EI163,IF(AND($L$5="eighth"),key!EI263,"")))</f>
        <v/>
      </c>
      <c r="BE169" s="223" t="str">
        <f>IF(AND($L$5="sixth"),key!EJ63,IF(AND($L$5="Seventh"),key!EJ163,IF(AND($L$5="eighth"),key!EJ263,"")))</f>
        <v/>
      </c>
      <c r="BF169" s="223" t="str">
        <f>IF(AND($L$5="sixth"),key!EK63,IF(AND($L$5="Seventh"),key!EK163,IF(AND($L$5="eighth"),key!EK263,"")))</f>
        <v/>
      </c>
      <c r="BG169" s="223" t="str">
        <f>IF(AND($L$5="sixth"),key!EM63,IF(AND($L$5="Seventh"),key!EM163,IF(AND($L$5="eighth"),key!EM263,"")))</f>
        <v/>
      </c>
      <c r="BH169" s="223" t="str">
        <f>IF(AND($L$5="sixth"),key!EN63,IF(AND($L$5="Seventh"),key!EN163,IF(AND($L$5="eighth"),key!EN263,"")))</f>
        <v/>
      </c>
      <c r="BI169" s="223" t="str">
        <f>IF(AND($L$5="sixth"),key!EO63,IF(AND($L$5="Seventh"),key!EO163,IF(AND($L$5="eighth"),key!EO263,"")))</f>
        <v/>
      </c>
      <c r="BJ169" s="223" t="str">
        <f>IF(AND($L$5="sixth"),key!EQ63,IF(AND($L$5="Seventh"),key!EQ163,IF(AND($L$5="eighth"),key!EQ263,"")))</f>
        <v/>
      </c>
      <c r="BK169" s="223" t="str">
        <f>IF(AND($L$5="sixth"),key!ER63,IF(AND($L$5="Seventh"),key!ER163,IF(AND($L$5="eighth"),key!ER263,"")))</f>
        <v/>
      </c>
      <c r="BL169" s="223" t="str">
        <f>IF(AND($L$5="sixth"),key!ES63,IF(AND($L$5="Seventh"),key!ES163,IF(AND($L$5="eighth"),key!ES263,"")))</f>
        <v/>
      </c>
      <c r="BM169" s="223" t="str">
        <f>IF(AND($L$5="sixth"),key!EU63,IF(AND($L$5="Seventh"),key!EU163,IF(AND($L$5="eighth"),key!EU263,"")))</f>
        <v/>
      </c>
      <c r="BN169" s="223" t="str">
        <f>IF(AND($L$5="sixth"),key!EV63,IF(AND($L$5="Seventh"),key!EV163,IF(AND($L$5="eighth"),key!EV263,"")))</f>
        <v/>
      </c>
      <c r="BO169" s="223" t="str">
        <f>IF(AND($L$5="sixth"),key!EW63,IF(AND($L$5="Seventh"),key!EW163,IF(AND($L$5="eighth"),key!EW263,"")))</f>
        <v/>
      </c>
      <c r="BP169" s="223" t="str">
        <f>IF(AND($L$5="sixth"),key!EX63,IF(AND($L$5="Seventh"),key!EX163,IF(AND($L$5="eighth"),key!EX263,"")))</f>
        <v/>
      </c>
      <c r="BQ169" s="224" t="str">
        <f>IF(AND($L$5="sixth"),key!EY63,IF(AND($L$5="Seventh"),key!EY163,IF(AND($L$5="eighth"),key!EY263,"")))</f>
        <v/>
      </c>
    </row>
    <row r="170" spans="1:69">
      <c r="A170" s="806" t="s">
        <v>127</v>
      </c>
      <c r="B170" s="804"/>
      <c r="C170" s="804"/>
      <c r="D170" s="803" t="str">
        <f>IF(AND($L$5=""),"",Menu!G14)</f>
        <v>jk-m-izk-fo- iksVfy;k] ia-l-&amp;lkstr ¼ikyh½</v>
      </c>
      <c r="E170" s="803"/>
      <c r="F170" s="803"/>
      <c r="G170" s="803"/>
      <c r="H170" s="803"/>
      <c r="I170" s="803"/>
      <c r="J170" s="803"/>
      <c r="K170" s="803"/>
      <c r="L170" s="803"/>
      <c r="M170" s="803"/>
      <c r="N170" s="803"/>
      <c r="O170" s="804" t="s">
        <v>549</v>
      </c>
      <c r="P170" s="804"/>
      <c r="Q170" s="804"/>
      <c r="R170" s="807">
        <f>IF(AND($L$5=""),"",Menu!G15)</f>
        <v>8200303101</v>
      </c>
      <c r="S170" s="808"/>
      <c r="T170" s="808"/>
      <c r="U170" s="808"/>
      <c r="V170" s="808"/>
      <c r="W170" s="809"/>
      <c r="X170" s="221">
        <v>28</v>
      </c>
      <c r="Y170" s="222" t="str">
        <f>IF(AND($L$5="sixth"),key!C36,IF(AND($L$5="Seventh"),key!C136,IF(AND($L$5="eighth"),key!C236,"")))</f>
        <v/>
      </c>
      <c r="Z170" s="222" t="str">
        <f>IF(AND($L$5="sixth"),key!D36,IF(AND($L$5="Seventh"),key!D136,IF(AND($L$5="eighth"),key!D236,"")))</f>
        <v/>
      </c>
      <c r="AA170" s="223" t="str">
        <f>IF(AND($L$5="sixth"),key!EA36,IF(AND($L$5="Seventh"),key!EA136,IF(AND($L$5="eighth"),key!EA236,"")))</f>
        <v/>
      </c>
      <c r="AB170" s="223" t="str">
        <f>IF(AND($L$5="sixth"),key!EB36,IF(AND($L$5="Seventh"),key!EB136,IF(AND($L$5="eighth"),key!EB236,"")))</f>
        <v/>
      </c>
      <c r="AC170" s="223" t="str">
        <f>IF(AND($L$5="sixth"),key!EC36,IF(AND($L$5="Seventh"),key!EC136,IF(AND($L$5="eighth"),key!EC236,"")))</f>
        <v/>
      </c>
      <c r="AD170" s="223" t="str">
        <f>IF(AND($L$5="sixth"),key!EE36,IF(AND($L$5="Seventh"),key!EE136,IF(AND($L$5="eighth"),key!EE236,"")))</f>
        <v/>
      </c>
      <c r="AE170" s="223" t="str">
        <f>IF(AND($L$5="sixth"),key!EF36,IF(AND($L$5="Seventh"),key!EF136,IF(AND($L$5="eighth"),key!EF236,"")))</f>
        <v/>
      </c>
      <c r="AF170" s="223" t="str">
        <f>IF(AND($L$5="sixth"),key!EG36,IF(AND($L$5="Seventh"),key!EG136,IF(AND($L$5="eighth"),key!EG236,"")))</f>
        <v/>
      </c>
      <c r="AG170" s="223" t="str">
        <f>IF(AND($L$5="sixth"),key!EI36,IF(AND($L$5="Seventh"),key!EI136,IF(AND($L$5="eighth"),key!EI236,"")))</f>
        <v/>
      </c>
      <c r="AH170" s="223" t="str">
        <f>IF(AND($L$5="sixth"),key!EJ36,IF(AND($L$5="Seventh"),key!EJ136,IF(AND($L$5="eighth"),key!EJ236,"")))</f>
        <v/>
      </c>
      <c r="AI170" s="223" t="str">
        <f>IF(AND($L$5="sixth"),key!EK36,IF(AND($L$5="Seventh"),key!EK136,IF(AND($L$5="eighth"),key!EK236,"")))</f>
        <v/>
      </c>
      <c r="AJ170" s="223" t="str">
        <f>IF(AND($L$5="sixth"),key!EM36,IF(AND($L$5="Seventh"),key!EM136,IF(AND($L$5="eighth"),key!EM236,"")))</f>
        <v/>
      </c>
      <c r="AK170" s="223" t="str">
        <f>IF(AND($L$5="sixth"),key!EN36,IF(AND($L$5="Seventh"),key!EN136,IF(AND($L$5="eighth"),key!EN236,"")))</f>
        <v/>
      </c>
      <c r="AL170" s="223" t="str">
        <f>IF(AND($L$5="sixth"),key!EO36,IF(AND($L$5="Seventh"),key!EO136,IF(AND($L$5="eighth"),key!EO236,"")))</f>
        <v/>
      </c>
      <c r="AM170" s="223" t="str">
        <f>IF(AND($L$5="sixth"),key!EQ36,IF(AND($L$5="Seventh"),key!EQ136,IF(AND($L$5="eighth"),key!EQ236,"")))</f>
        <v/>
      </c>
      <c r="AN170" s="223" t="str">
        <f>IF(AND($L$5="sixth"),key!ER36,IF(AND($L$5="Seventh"),key!ER136,IF(AND($L$5="eighth"),key!ER236,"")))</f>
        <v/>
      </c>
      <c r="AO170" s="223" t="str">
        <f>IF(AND($L$5="sixth"),key!ES36,IF(AND($L$5="Seventh"),key!ES136,IF(AND($L$5="eighth"),key!ES236,"")))</f>
        <v/>
      </c>
      <c r="AP170" s="223" t="str">
        <f>IF(AND($L$5="sixth"),key!EU36,IF(AND($L$5="Seventh"),key!EU136,IF(AND($L$5="eighth"),key!EU236,"")))</f>
        <v/>
      </c>
      <c r="AQ170" s="223" t="str">
        <f>IF(AND($L$5="sixth"),key!EV36,IF(AND($L$5="Seventh"),key!EV136,IF(AND($L$5="eighth"),key!EV236,"")))</f>
        <v/>
      </c>
      <c r="AR170" s="223" t="str">
        <f>IF(AND($L$5="sixth"),key!EW36,IF(AND($L$5="Seventh"),key!EW136,IF(AND($L$5="eighth"),key!EW236,"")))</f>
        <v/>
      </c>
      <c r="AS170" s="223" t="str">
        <f>IF(AND($L$5="sixth"),key!EX36,IF(AND($L$5="Seventh"),key!EX136,IF(AND($L$5="eighth"),key!EX236,"")))</f>
        <v/>
      </c>
      <c r="AT170" s="224" t="str">
        <f>IF(AND($L$5="sixth"),key!EY36,IF(AND($L$5="Seventh"),key!EY136,IF(AND($L$5="eighth"),key!EY236,"")))</f>
        <v/>
      </c>
      <c r="AU170" s="225">
        <v>56</v>
      </c>
      <c r="AV170" s="226" t="str">
        <f>IF(AND($L$5="sixth"),key!C64,IF(AND($L$5="Seventh"),key!C164,IF(AND($L$5="eighth"),key!C264,"")))</f>
        <v/>
      </c>
      <c r="AW170" s="226" t="str">
        <f>IF(AND($L$5="sixth"),key!D64,IF(AND($L$5="Seventh"),key!D164,IF(AND($L$5="eighth"),key!D264,"")))</f>
        <v/>
      </c>
      <c r="AX170" s="223" t="str">
        <f>IF(AND($L$5="sixth"),key!EA64,IF(AND($L$5="Seventh"),key!EA164,IF(AND($L$5="eighth"),key!EA264,"")))</f>
        <v/>
      </c>
      <c r="AY170" s="223" t="str">
        <f>IF(AND($L$5="sixth"),key!EB64,IF(AND($L$5="Seventh"),key!EB164,IF(AND($L$5="eighth"),key!EB264,"")))</f>
        <v/>
      </c>
      <c r="AZ170" s="223" t="str">
        <f>IF(AND($L$5="sixth"),key!EC64,IF(AND($L$5="Seventh"),key!EC164,IF(AND($L$5="eighth"),key!EC264,"")))</f>
        <v/>
      </c>
      <c r="BA170" s="223" t="str">
        <f>IF(AND($L$5="sixth"),key!EE64,IF(AND($L$5="Seventh"),key!EE164,IF(AND($L$5="eighth"),key!EE264,"")))</f>
        <v/>
      </c>
      <c r="BB170" s="223" t="str">
        <f>IF(AND($L$5="sixth"),key!EF64,IF(AND($L$5="Seventh"),key!EF164,IF(AND($L$5="eighth"),key!EF264,"")))</f>
        <v/>
      </c>
      <c r="BC170" s="223" t="str">
        <f>IF(AND($L$5="sixth"),key!EG64,IF(AND($L$5="Seventh"),key!EG164,IF(AND($L$5="eighth"),key!EG264,"")))</f>
        <v/>
      </c>
      <c r="BD170" s="223" t="str">
        <f>IF(AND($L$5="sixth"),key!EI64,IF(AND($L$5="Seventh"),key!EI164,IF(AND($L$5="eighth"),key!EI264,"")))</f>
        <v/>
      </c>
      <c r="BE170" s="223" t="str">
        <f>IF(AND($L$5="sixth"),key!EJ64,IF(AND($L$5="Seventh"),key!EJ164,IF(AND($L$5="eighth"),key!EJ264,"")))</f>
        <v/>
      </c>
      <c r="BF170" s="223" t="str">
        <f>IF(AND($L$5="sixth"),key!EK64,IF(AND($L$5="Seventh"),key!EK164,IF(AND($L$5="eighth"),key!EK264,"")))</f>
        <v/>
      </c>
      <c r="BG170" s="223" t="str">
        <f>IF(AND($L$5="sixth"),key!EM64,IF(AND($L$5="Seventh"),key!EM164,IF(AND($L$5="eighth"),key!EM264,"")))</f>
        <v/>
      </c>
      <c r="BH170" s="223" t="str">
        <f>IF(AND($L$5="sixth"),key!EN64,IF(AND($L$5="Seventh"),key!EN164,IF(AND($L$5="eighth"),key!EN264,"")))</f>
        <v/>
      </c>
      <c r="BI170" s="223" t="str">
        <f>IF(AND($L$5="sixth"),key!EO64,IF(AND($L$5="Seventh"),key!EO164,IF(AND($L$5="eighth"),key!EO264,"")))</f>
        <v/>
      </c>
      <c r="BJ170" s="223" t="str">
        <f>IF(AND($L$5="sixth"),key!EQ64,IF(AND($L$5="Seventh"),key!EQ164,IF(AND($L$5="eighth"),key!EQ264,"")))</f>
        <v/>
      </c>
      <c r="BK170" s="223" t="str">
        <f>IF(AND($L$5="sixth"),key!ER64,IF(AND($L$5="Seventh"),key!ER164,IF(AND($L$5="eighth"),key!ER264,"")))</f>
        <v/>
      </c>
      <c r="BL170" s="223" t="str">
        <f>IF(AND($L$5="sixth"),key!ES64,IF(AND($L$5="Seventh"),key!ES164,IF(AND($L$5="eighth"),key!ES264,"")))</f>
        <v/>
      </c>
      <c r="BM170" s="223" t="str">
        <f>IF(AND($L$5="sixth"),key!EU64,IF(AND($L$5="Seventh"),key!EU164,IF(AND($L$5="eighth"),key!EU264,"")))</f>
        <v/>
      </c>
      <c r="BN170" s="223" t="str">
        <f>IF(AND($L$5="sixth"),key!EV64,IF(AND($L$5="Seventh"),key!EV164,IF(AND($L$5="eighth"),key!EV264,"")))</f>
        <v/>
      </c>
      <c r="BO170" s="223" t="str">
        <f>IF(AND($L$5="sixth"),key!EW64,IF(AND($L$5="Seventh"),key!EW164,IF(AND($L$5="eighth"),key!EW264,"")))</f>
        <v/>
      </c>
      <c r="BP170" s="223" t="str">
        <f>IF(AND($L$5="sixth"),key!EX64,IF(AND($L$5="Seventh"),key!EX164,IF(AND($L$5="eighth"),key!EX264,"")))</f>
        <v/>
      </c>
      <c r="BQ170" s="224" t="str">
        <f>IF(AND($L$5="sixth"),key!EY64,IF(AND($L$5="Seventh"),key!EY164,IF(AND($L$5="eighth"),key!EY264,"")))</f>
        <v/>
      </c>
    </row>
    <row r="171" spans="1:69" ht="16.5" customHeight="1">
      <c r="A171" s="806" t="s">
        <v>541</v>
      </c>
      <c r="B171" s="804"/>
      <c r="C171" s="804"/>
      <c r="D171" s="810" t="str">
        <f>IF(AND($L$5=""),"",Menu!G17)</f>
        <v xml:space="preserve">mPp izkFkfed </v>
      </c>
      <c r="E171" s="810"/>
      <c r="F171" s="810"/>
      <c r="G171" s="810"/>
      <c r="H171" s="810"/>
      <c r="I171" s="810"/>
      <c r="J171" s="811" t="s">
        <v>550</v>
      </c>
      <c r="K171" s="811"/>
      <c r="L171" s="812" t="str">
        <f>IF(AND($L$5=""),"",L5)</f>
        <v>Sixth</v>
      </c>
      <c r="M171" s="812"/>
      <c r="N171" s="812"/>
      <c r="O171" s="812"/>
      <c r="P171" s="811" t="s">
        <v>551</v>
      </c>
      <c r="Q171" s="811"/>
      <c r="R171" s="811"/>
      <c r="S171" s="813">
        <f>IF(AND($L$5="sixth"),'6'!P7,IF(AND($L$5="Seventh"),'7'!P7,IF(AND($L$5="eighth"),'8'!P7,"")))</f>
        <v>11</v>
      </c>
      <c r="T171" s="813"/>
      <c r="U171" s="206"/>
      <c r="V171" s="206"/>
      <c r="W171" s="227"/>
      <c r="X171" s="221">
        <v>29</v>
      </c>
      <c r="Y171" s="222" t="str">
        <f>IF(AND($L$5="sixth"),key!C37,IF(AND($L$5="Seventh"),key!C137,IF(AND($L$5="eighth"),key!C237,"")))</f>
        <v/>
      </c>
      <c r="Z171" s="222" t="str">
        <f>IF(AND($L$5="sixth"),key!D37,IF(AND($L$5="Seventh"),key!D137,IF(AND($L$5="eighth"),key!D237,"")))</f>
        <v/>
      </c>
      <c r="AA171" s="223" t="str">
        <f>IF(AND($L$5="sixth"),key!EA37,IF(AND($L$5="Seventh"),key!EA137,IF(AND($L$5="eighth"),key!EA237,"")))</f>
        <v/>
      </c>
      <c r="AB171" s="223" t="str">
        <f>IF(AND($L$5="sixth"),key!EB37,IF(AND($L$5="Seventh"),key!EB137,IF(AND($L$5="eighth"),key!EB237,"")))</f>
        <v/>
      </c>
      <c r="AC171" s="223" t="str">
        <f>IF(AND($L$5="sixth"),key!EC37,IF(AND($L$5="Seventh"),key!EC137,IF(AND($L$5="eighth"),key!EC237,"")))</f>
        <v/>
      </c>
      <c r="AD171" s="223" t="str">
        <f>IF(AND($L$5="sixth"),key!EE37,IF(AND($L$5="Seventh"),key!EE137,IF(AND($L$5="eighth"),key!EE237,"")))</f>
        <v/>
      </c>
      <c r="AE171" s="223" t="str">
        <f>IF(AND($L$5="sixth"),key!EF37,IF(AND($L$5="Seventh"),key!EF137,IF(AND($L$5="eighth"),key!EF237,"")))</f>
        <v/>
      </c>
      <c r="AF171" s="223" t="str">
        <f>IF(AND($L$5="sixth"),key!EG37,IF(AND($L$5="Seventh"),key!EG137,IF(AND($L$5="eighth"),key!EG237,"")))</f>
        <v/>
      </c>
      <c r="AG171" s="223" t="str">
        <f>IF(AND($L$5="sixth"),key!EI37,IF(AND($L$5="Seventh"),key!EI137,IF(AND($L$5="eighth"),key!EI237,"")))</f>
        <v/>
      </c>
      <c r="AH171" s="223" t="str">
        <f>IF(AND($L$5="sixth"),key!EJ37,IF(AND($L$5="Seventh"),key!EJ137,IF(AND($L$5="eighth"),key!EJ237,"")))</f>
        <v/>
      </c>
      <c r="AI171" s="223" t="str">
        <f>IF(AND($L$5="sixth"),key!EK37,IF(AND($L$5="Seventh"),key!EK137,IF(AND($L$5="eighth"),key!EK237,"")))</f>
        <v/>
      </c>
      <c r="AJ171" s="223" t="str">
        <f>IF(AND($L$5="sixth"),key!EM37,IF(AND($L$5="Seventh"),key!EM137,IF(AND($L$5="eighth"),key!EM237,"")))</f>
        <v/>
      </c>
      <c r="AK171" s="223" t="str">
        <f>IF(AND($L$5="sixth"),key!EN37,IF(AND($L$5="Seventh"),key!EN137,IF(AND($L$5="eighth"),key!EN237,"")))</f>
        <v/>
      </c>
      <c r="AL171" s="223" t="str">
        <f>IF(AND($L$5="sixth"),key!EO37,IF(AND($L$5="Seventh"),key!EO137,IF(AND($L$5="eighth"),key!EO237,"")))</f>
        <v/>
      </c>
      <c r="AM171" s="223" t="str">
        <f>IF(AND($L$5="sixth"),key!EQ37,IF(AND($L$5="Seventh"),key!EQ137,IF(AND($L$5="eighth"),key!EQ237,"")))</f>
        <v/>
      </c>
      <c r="AN171" s="223" t="str">
        <f>IF(AND($L$5="sixth"),key!ER37,IF(AND($L$5="Seventh"),key!ER137,IF(AND($L$5="eighth"),key!ER237,"")))</f>
        <v/>
      </c>
      <c r="AO171" s="223" t="str">
        <f>IF(AND($L$5="sixth"),key!ES37,IF(AND($L$5="Seventh"),key!ES137,IF(AND($L$5="eighth"),key!ES237,"")))</f>
        <v/>
      </c>
      <c r="AP171" s="223" t="str">
        <f>IF(AND($L$5="sixth"),key!EU37,IF(AND($L$5="Seventh"),key!EU137,IF(AND($L$5="eighth"),key!EU237,"")))</f>
        <v/>
      </c>
      <c r="AQ171" s="223" t="str">
        <f>IF(AND($L$5="sixth"),key!EV37,IF(AND($L$5="Seventh"),key!EV137,IF(AND($L$5="eighth"),key!EV237,"")))</f>
        <v/>
      </c>
      <c r="AR171" s="223" t="str">
        <f>IF(AND($L$5="sixth"),key!EW37,IF(AND($L$5="Seventh"),key!EW137,IF(AND($L$5="eighth"),key!EW237,"")))</f>
        <v/>
      </c>
      <c r="AS171" s="223" t="str">
        <f>IF(AND($L$5="sixth"),key!EX37,IF(AND($L$5="Seventh"),key!EX137,IF(AND($L$5="eighth"),key!EX237,"")))</f>
        <v/>
      </c>
      <c r="AT171" s="224" t="str">
        <f>IF(AND($L$5="sixth"),key!EY37,IF(AND($L$5="Seventh"),key!EY137,IF(AND($L$5="eighth"),key!EY237,"")))</f>
        <v/>
      </c>
      <c r="AU171" s="225">
        <v>57</v>
      </c>
      <c r="AV171" s="226" t="str">
        <f>IF(AND($L$5="sixth"),key!C65,IF(AND($L$5="Seventh"),key!C165,IF(AND($L$5="eighth"),key!C265,"")))</f>
        <v/>
      </c>
      <c r="AW171" s="226" t="str">
        <f>IF(AND($L$5="sixth"),key!D65,IF(AND($L$5="Seventh"),key!D165,IF(AND($L$5="eighth"),key!D265,"")))</f>
        <v/>
      </c>
      <c r="AX171" s="223" t="str">
        <f>IF(AND($L$5="sixth"),key!EA65,IF(AND($L$5="Seventh"),key!EA165,IF(AND($L$5="eighth"),key!EA265,"")))</f>
        <v/>
      </c>
      <c r="AY171" s="223" t="str">
        <f>IF(AND($L$5="sixth"),key!EB65,IF(AND($L$5="Seventh"),key!EB165,IF(AND($L$5="eighth"),key!EB265,"")))</f>
        <v/>
      </c>
      <c r="AZ171" s="223" t="str">
        <f>IF(AND($L$5="sixth"),key!EC65,IF(AND($L$5="Seventh"),key!EC165,IF(AND($L$5="eighth"),key!EC265,"")))</f>
        <v/>
      </c>
      <c r="BA171" s="223" t="str">
        <f>IF(AND($L$5="sixth"),key!EE65,IF(AND($L$5="Seventh"),key!EE165,IF(AND($L$5="eighth"),key!EE265,"")))</f>
        <v/>
      </c>
      <c r="BB171" s="223" t="str">
        <f>IF(AND($L$5="sixth"),key!EF65,IF(AND($L$5="Seventh"),key!EF165,IF(AND($L$5="eighth"),key!EF265,"")))</f>
        <v/>
      </c>
      <c r="BC171" s="223" t="str">
        <f>IF(AND($L$5="sixth"),key!EG65,IF(AND($L$5="Seventh"),key!EG165,IF(AND($L$5="eighth"),key!EG265,"")))</f>
        <v/>
      </c>
      <c r="BD171" s="223" t="str">
        <f>IF(AND($L$5="sixth"),key!EI65,IF(AND($L$5="Seventh"),key!EI165,IF(AND($L$5="eighth"),key!EI265,"")))</f>
        <v/>
      </c>
      <c r="BE171" s="223" t="str">
        <f>IF(AND($L$5="sixth"),key!EJ65,IF(AND($L$5="Seventh"),key!EJ165,IF(AND($L$5="eighth"),key!EJ265,"")))</f>
        <v/>
      </c>
      <c r="BF171" s="223" t="str">
        <f>IF(AND($L$5="sixth"),key!EK65,IF(AND($L$5="Seventh"),key!EK165,IF(AND($L$5="eighth"),key!EK265,"")))</f>
        <v/>
      </c>
      <c r="BG171" s="223" t="str">
        <f>IF(AND($L$5="sixth"),key!EM65,IF(AND($L$5="Seventh"),key!EM165,IF(AND($L$5="eighth"),key!EM265,"")))</f>
        <v/>
      </c>
      <c r="BH171" s="223" t="str">
        <f>IF(AND($L$5="sixth"),key!EN65,IF(AND($L$5="Seventh"),key!EN165,IF(AND($L$5="eighth"),key!EN265,"")))</f>
        <v/>
      </c>
      <c r="BI171" s="223" t="str">
        <f>IF(AND($L$5="sixth"),key!EO65,IF(AND($L$5="Seventh"),key!EO165,IF(AND($L$5="eighth"),key!EO265,"")))</f>
        <v/>
      </c>
      <c r="BJ171" s="223" t="str">
        <f>IF(AND($L$5="sixth"),key!EQ65,IF(AND($L$5="Seventh"),key!EQ165,IF(AND($L$5="eighth"),key!EQ265,"")))</f>
        <v/>
      </c>
      <c r="BK171" s="223" t="str">
        <f>IF(AND($L$5="sixth"),key!ER65,IF(AND($L$5="Seventh"),key!ER165,IF(AND($L$5="eighth"),key!ER265,"")))</f>
        <v/>
      </c>
      <c r="BL171" s="223" t="str">
        <f>IF(AND($L$5="sixth"),key!ES65,IF(AND($L$5="Seventh"),key!ES165,IF(AND($L$5="eighth"),key!ES265,"")))</f>
        <v/>
      </c>
      <c r="BM171" s="223" t="str">
        <f>IF(AND($L$5="sixth"),key!EU65,IF(AND($L$5="Seventh"),key!EU165,IF(AND($L$5="eighth"),key!EU265,"")))</f>
        <v/>
      </c>
      <c r="BN171" s="223" t="str">
        <f>IF(AND($L$5="sixth"),key!EV65,IF(AND($L$5="Seventh"),key!EV165,IF(AND($L$5="eighth"),key!EV265,"")))</f>
        <v/>
      </c>
      <c r="BO171" s="223" t="str">
        <f>IF(AND($L$5="sixth"),key!EW65,IF(AND($L$5="Seventh"),key!EW165,IF(AND($L$5="eighth"),key!EW265,"")))</f>
        <v/>
      </c>
      <c r="BP171" s="223" t="str">
        <f>IF(AND($L$5="sixth"),key!EX65,IF(AND($L$5="Seventh"),key!EX165,IF(AND($L$5="eighth"),key!EX265,"")))</f>
        <v/>
      </c>
      <c r="BQ171" s="224" t="str">
        <f>IF(AND($L$5="sixth"),key!EY65,IF(AND($L$5="Seventh"),key!EY165,IF(AND($L$5="eighth"),key!EY265,"")))</f>
        <v/>
      </c>
    </row>
    <row r="172" spans="1:69" s="228" customFormat="1" ht="18" customHeight="1">
      <c r="A172" s="814" t="s">
        <v>32</v>
      </c>
      <c r="B172" s="815" t="s">
        <v>26</v>
      </c>
      <c r="C172" s="818" t="s">
        <v>2</v>
      </c>
      <c r="D172" s="819" t="s">
        <v>40</v>
      </c>
      <c r="E172" s="822" t="s">
        <v>41</v>
      </c>
      <c r="F172" s="823"/>
      <c r="G172" s="823"/>
      <c r="H172" s="823" t="s">
        <v>33</v>
      </c>
      <c r="I172" s="823"/>
      <c r="J172" s="823"/>
      <c r="K172" s="823" t="s">
        <v>543</v>
      </c>
      <c r="L172" s="823"/>
      <c r="M172" s="823"/>
      <c r="N172" s="823" t="s">
        <v>35</v>
      </c>
      <c r="O172" s="823"/>
      <c r="P172" s="823"/>
      <c r="Q172" s="823" t="s">
        <v>542</v>
      </c>
      <c r="R172" s="823"/>
      <c r="S172" s="823"/>
      <c r="T172" s="823" t="s">
        <v>544</v>
      </c>
      <c r="U172" s="823"/>
      <c r="V172" s="823"/>
      <c r="W172" s="826"/>
      <c r="X172" s="221">
        <v>30</v>
      </c>
      <c r="Y172" s="222" t="str">
        <f>IF(AND($L$5="sixth"),key!C38,IF(AND($L$5="Seventh"),key!C138,IF(AND($L$5="eighth"),key!C238,"")))</f>
        <v/>
      </c>
      <c r="Z172" s="222" t="str">
        <f>IF(AND($L$5="sixth"),key!D38,IF(AND($L$5="Seventh"),key!D138,IF(AND($L$5="eighth"),key!D238,"")))</f>
        <v/>
      </c>
      <c r="AA172" s="223" t="str">
        <f>IF(AND($L$5="sixth"),key!EA38,IF(AND($L$5="Seventh"),key!EA138,IF(AND($L$5="eighth"),key!EA238,"")))</f>
        <v/>
      </c>
      <c r="AB172" s="223" t="str">
        <f>IF(AND($L$5="sixth"),key!EB38,IF(AND($L$5="Seventh"),key!EB138,IF(AND($L$5="eighth"),key!EB238,"")))</f>
        <v/>
      </c>
      <c r="AC172" s="223" t="str">
        <f>IF(AND($L$5="sixth"),key!EC38,IF(AND($L$5="Seventh"),key!EC138,IF(AND($L$5="eighth"),key!EC238,"")))</f>
        <v/>
      </c>
      <c r="AD172" s="223" t="str">
        <f>IF(AND($L$5="sixth"),key!EE38,IF(AND($L$5="Seventh"),key!EE138,IF(AND($L$5="eighth"),key!EE238,"")))</f>
        <v/>
      </c>
      <c r="AE172" s="223" t="str">
        <f>IF(AND($L$5="sixth"),key!EF38,IF(AND($L$5="Seventh"),key!EF138,IF(AND($L$5="eighth"),key!EF238,"")))</f>
        <v/>
      </c>
      <c r="AF172" s="223" t="str">
        <f>IF(AND($L$5="sixth"),key!EG38,IF(AND($L$5="Seventh"),key!EG138,IF(AND($L$5="eighth"),key!EG238,"")))</f>
        <v/>
      </c>
      <c r="AG172" s="223" t="str">
        <f>IF(AND($L$5="sixth"),key!EI38,IF(AND($L$5="Seventh"),key!EI138,IF(AND($L$5="eighth"),key!EI238,"")))</f>
        <v/>
      </c>
      <c r="AH172" s="223" t="str">
        <f>IF(AND($L$5="sixth"),key!EJ38,IF(AND($L$5="Seventh"),key!EJ138,IF(AND($L$5="eighth"),key!EJ238,"")))</f>
        <v/>
      </c>
      <c r="AI172" s="223" t="str">
        <f>IF(AND($L$5="sixth"),key!EK38,IF(AND($L$5="Seventh"),key!EK138,IF(AND($L$5="eighth"),key!EK238,"")))</f>
        <v/>
      </c>
      <c r="AJ172" s="223" t="str">
        <f>IF(AND($L$5="sixth"),key!EM38,IF(AND($L$5="Seventh"),key!EM138,IF(AND($L$5="eighth"),key!EM238,"")))</f>
        <v/>
      </c>
      <c r="AK172" s="223" t="str">
        <f>IF(AND($L$5="sixth"),key!EN38,IF(AND($L$5="Seventh"),key!EN138,IF(AND($L$5="eighth"),key!EN238,"")))</f>
        <v/>
      </c>
      <c r="AL172" s="223" t="str">
        <f>IF(AND($L$5="sixth"),key!EO38,IF(AND($L$5="Seventh"),key!EO138,IF(AND($L$5="eighth"),key!EO238,"")))</f>
        <v/>
      </c>
      <c r="AM172" s="223" t="str">
        <f>IF(AND($L$5="sixth"),key!EQ38,IF(AND($L$5="Seventh"),key!EQ138,IF(AND($L$5="eighth"),key!EQ238,"")))</f>
        <v/>
      </c>
      <c r="AN172" s="223" t="str">
        <f>IF(AND($L$5="sixth"),key!ER38,IF(AND($L$5="Seventh"),key!ER138,IF(AND($L$5="eighth"),key!ER238,"")))</f>
        <v/>
      </c>
      <c r="AO172" s="223" t="str">
        <f>IF(AND($L$5="sixth"),key!ES38,IF(AND($L$5="Seventh"),key!ES138,IF(AND($L$5="eighth"),key!ES238,"")))</f>
        <v/>
      </c>
      <c r="AP172" s="223" t="str">
        <f>IF(AND($L$5="sixth"),key!EU38,IF(AND($L$5="Seventh"),key!EU138,IF(AND($L$5="eighth"),key!EU238,"")))</f>
        <v/>
      </c>
      <c r="AQ172" s="223" t="str">
        <f>IF(AND($L$5="sixth"),key!EV38,IF(AND($L$5="Seventh"),key!EV138,IF(AND($L$5="eighth"),key!EV238,"")))</f>
        <v/>
      </c>
      <c r="AR172" s="223" t="str">
        <f>IF(AND($L$5="sixth"),key!EW38,IF(AND($L$5="Seventh"),key!EW138,IF(AND($L$5="eighth"),key!EW238,"")))</f>
        <v/>
      </c>
      <c r="AS172" s="223" t="str">
        <f>IF(AND($L$5="sixth"),key!EX38,IF(AND($L$5="Seventh"),key!EX138,IF(AND($L$5="eighth"),key!EX238,"")))</f>
        <v/>
      </c>
      <c r="AT172" s="224" t="str">
        <f>IF(AND($L$5="sixth"),key!EY38,IF(AND($L$5="Seventh"),key!EY138,IF(AND($L$5="eighth"),key!EY238,"")))</f>
        <v/>
      </c>
      <c r="AU172" s="225">
        <v>58</v>
      </c>
      <c r="AV172" s="226" t="str">
        <f>IF(AND($L$5="sixth"),key!C66,IF(AND($L$5="Seventh"),key!C166,IF(AND($L$5="eighth"),key!C266,"")))</f>
        <v/>
      </c>
      <c r="AW172" s="226" t="str">
        <f>IF(AND($L$5="sixth"),key!D66,IF(AND($L$5="Seventh"),key!D166,IF(AND($L$5="eighth"),key!D266,"")))</f>
        <v/>
      </c>
      <c r="AX172" s="223" t="str">
        <f>IF(AND($L$5="sixth"),key!EA66,IF(AND($L$5="Seventh"),key!EA166,IF(AND($L$5="eighth"),key!EA266,"")))</f>
        <v/>
      </c>
      <c r="AY172" s="223" t="str">
        <f>IF(AND($L$5="sixth"),key!EB66,IF(AND($L$5="Seventh"),key!EB166,IF(AND($L$5="eighth"),key!EB266,"")))</f>
        <v/>
      </c>
      <c r="AZ172" s="223" t="str">
        <f>IF(AND($L$5="sixth"),key!EC66,IF(AND($L$5="Seventh"),key!EC166,IF(AND($L$5="eighth"),key!EC266,"")))</f>
        <v/>
      </c>
      <c r="BA172" s="223" t="str">
        <f>IF(AND($L$5="sixth"),key!EE66,IF(AND($L$5="Seventh"),key!EE166,IF(AND($L$5="eighth"),key!EE266,"")))</f>
        <v/>
      </c>
      <c r="BB172" s="223" t="str">
        <f>IF(AND($L$5="sixth"),key!EF66,IF(AND($L$5="Seventh"),key!EF166,IF(AND($L$5="eighth"),key!EF266,"")))</f>
        <v/>
      </c>
      <c r="BC172" s="223" t="str">
        <f>IF(AND($L$5="sixth"),key!EG66,IF(AND($L$5="Seventh"),key!EG166,IF(AND($L$5="eighth"),key!EG266,"")))</f>
        <v/>
      </c>
      <c r="BD172" s="223" t="str">
        <f>IF(AND($L$5="sixth"),key!EI66,IF(AND($L$5="Seventh"),key!EI166,IF(AND($L$5="eighth"),key!EI266,"")))</f>
        <v/>
      </c>
      <c r="BE172" s="223" t="str">
        <f>IF(AND($L$5="sixth"),key!EJ66,IF(AND($L$5="Seventh"),key!EJ166,IF(AND($L$5="eighth"),key!EJ266,"")))</f>
        <v/>
      </c>
      <c r="BF172" s="223" t="str">
        <f>IF(AND($L$5="sixth"),key!EK66,IF(AND($L$5="Seventh"),key!EK166,IF(AND($L$5="eighth"),key!EK266,"")))</f>
        <v/>
      </c>
      <c r="BG172" s="223" t="str">
        <f>IF(AND($L$5="sixth"),key!EM66,IF(AND($L$5="Seventh"),key!EM166,IF(AND($L$5="eighth"),key!EM266,"")))</f>
        <v/>
      </c>
      <c r="BH172" s="223" t="str">
        <f>IF(AND($L$5="sixth"),key!EN66,IF(AND($L$5="Seventh"),key!EN166,IF(AND($L$5="eighth"),key!EN266,"")))</f>
        <v/>
      </c>
      <c r="BI172" s="223" t="str">
        <f>IF(AND($L$5="sixth"),key!EO66,IF(AND($L$5="Seventh"),key!EO166,IF(AND($L$5="eighth"),key!EO266,"")))</f>
        <v/>
      </c>
      <c r="BJ172" s="223" t="str">
        <f>IF(AND($L$5="sixth"),key!EQ66,IF(AND($L$5="Seventh"),key!EQ166,IF(AND($L$5="eighth"),key!EQ266,"")))</f>
        <v/>
      </c>
      <c r="BK172" s="223" t="str">
        <f>IF(AND($L$5="sixth"),key!ER66,IF(AND($L$5="Seventh"),key!ER166,IF(AND($L$5="eighth"),key!ER266,"")))</f>
        <v/>
      </c>
      <c r="BL172" s="223" t="str">
        <f>IF(AND($L$5="sixth"),key!ES66,IF(AND($L$5="Seventh"),key!ES166,IF(AND($L$5="eighth"),key!ES266,"")))</f>
        <v/>
      </c>
      <c r="BM172" s="223" t="str">
        <f>IF(AND($L$5="sixth"),key!EU66,IF(AND($L$5="Seventh"),key!EU166,IF(AND($L$5="eighth"),key!EU266,"")))</f>
        <v/>
      </c>
      <c r="BN172" s="223" t="str">
        <f>IF(AND($L$5="sixth"),key!EV66,IF(AND($L$5="Seventh"),key!EV166,IF(AND($L$5="eighth"),key!EV266,"")))</f>
        <v/>
      </c>
      <c r="BO172" s="223" t="str">
        <f>IF(AND($L$5="sixth"),key!EW66,IF(AND($L$5="Seventh"),key!EW166,IF(AND($L$5="eighth"),key!EW266,"")))</f>
        <v/>
      </c>
      <c r="BP172" s="223" t="str">
        <f>IF(AND($L$5="sixth"),key!EX66,IF(AND($L$5="Seventh"),key!EX166,IF(AND($L$5="eighth"),key!EX266,"")))</f>
        <v/>
      </c>
      <c r="BQ172" s="224" t="str">
        <f>IF(AND($L$5="sixth"),key!EY66,IF(AND($L$5="Seventh"),key!EY166,IF(AND($L$5="eighth"),key!EY266,"")))</f>
        <v/>
      </c>
    </row>
    <row r="173" spans="1:69" s="228" customFormat="1" ht="18" customHeight="1">
      <c r="A173" s="814"/>
      <c r="B173" s="816"/>
      <c r="C173" s="818"/>
      <c r="D173" s="820"/>
      <c r="E173" s="824"/>
      <c r="F173" s="825"/>
      <c r="G173" s="825"/>
      <c r="H173" s="825"/>
      <c r="I173" s="825"/>
      <c r="J173" s="825"/>
      <c r="K173" s="825"/>
      <c r="L173" s="825"/>
      <c r="M173" s="825"/>
      <c r="N173" s="825"/>
      <c r="O173" s="825"/>
      <c r="P173" s="825"/>
      <c r="Q173" s="825"/>
      <c r="R173" s="825"/>
      <c r="S173" s="825"/>
      <c r="T173" s="825"/>
      <c r="U173" s="825"/>
      <c r="V173" s="825"/>
      <c r="W173" s="827"/>
      <c r="X173" s="221">
        <v>31</v>
      </c>
      <c r="Y173" s="222" t="str">
        <f>IF(AND($L$5="sixth"),key!C39,IF(AND($L$5="Seventh"),key!C139,IF(AND($L$5="eighth"),key!C239,"")))</f>
        <v/>
      </c>
      <c r="Z173" s="222" t="str">
        <f>IF(AND($L$5="sixth"),key!D39,IF(AND($L$5="Seventh"),key!D139,IF(AND($L$5="eighth"),key!D239,"")))</f>
        <v/>
      </c>
      <c r="AA173" s="223" t="str">
        <f>IF(AND($L$5="sixth"),key!EA39,IF(AND($L$5="Seventh"),key!EA139,IF(AND($L$5="eighth"),key!EA239,"")))</f>
        <v/>
      </c>
      <c r="AB173" s="223" t="str">
        <f>IF(AND($L$5="sixth"),key!EB39,IF(AND($L$5="Seventh"),key!EB139,IF(AND($L$5="eighth"),key!EB239,"")))</f>
        <v/>
      </c>
      <c r="AC173" s="223" t="str">
        <f>IF(AND($L$5="sixth"),key!EC39,IF(AND($L$5="Seventh"),key!EC139,IF(AND($L$5="eighth"),key!EC239,"")))</f>
        <v/>
      </c>
      <c r="AD173" s="223" t="str">
        <f>IF(AND($L$5="sixth"),key!EE39,IF(AND($L$5="Seventh"),key!EE139,IF(AND($L$5="eighth"),key!EE239,"")))</f>
        <v/>
      </c>
      <c r="AE173" s="223" t="str">
        <f>IF(AND($L$5="sixth"),key!EF39,IF(AND($L$5="Seventh"),key!EF139,IF(AND($L$5="eighth"),key!EF239,"")))</f>
        <v/>
      </c>
      <c r="AF173" s="223" t="str">
        <f>IF(AND($L$5="sixth"),key!EG39,IF(AND($L$5="Seventh"),key!EG139,IF(AND($L$5="eighth"),key!EG239,"")))</f>
        <v/>
      </c>
      <c r="AG173" s="223" t="str">
        <f>IF(AND($L$5="sixth"),key!EI39,IF(AND($L$5="Seventh"),key!EI139,IF(AND($L$5="eighth"),key!EI239,"")))</f>
        <v/>
      </c>
      <c r="AH173" s="223" t="str">
        <f>IF(AND($L$5="sixth"),key!EJ39,IF(AND($L$5="Seventh"),key!EJ139,IF(AND($L$5="eighth"),key!EJ239,"")))</f>
        <v/>
      </c>
      <c r="AI173" s="223" t="str">
        <f>IF(AND($L$5="sixth"),key!EK39,IF(AND($L$5="Seventh"),key!EK139,IF(AND($L$5="eighth"),key!EK239,"")))</f>
        <v/>
      </c>
      <c r="AJ173" s="223" t="str">
        <f>IF(AND($L$5="sixth"),key!EM39,IF(AND($L$5="Seventh"),key!EM139,IF(AND($L$5="eighth"),key!EM239,"")))</f>
        <v/>
      </c>
      <c r="AK173" s="223" t="str">
        <f>IF(AND($L$5="sixth"),key!EN39,IF(AND($L$5="Seventh"),key!EN139,IF(AND($L$5="eighth"),key!EN239,"")))</f>
        <v/>
      </c>
      <c r="AL173" s="223" t="str">
        <f>IF(AND($L$5="sixth"),key!EO39,IF(AND($L$5="Seventh"),key!EO139,IF(AND($L$5="eighth"),key!EO239,"")))</f>
        <v/>
      </c>
      <c r="AM173" s="223" t="str">
        <f>IF(AND($L$5="sixth"),key!EQ39,IF(AND($L$5="Seventh"),key!EQ139,IF(AND($L$5="eighth"),key!EQ239,"")))</f>
        <v/>
      </c>
      <c r="AN173" s="223" t="str">
        <f>IF(AND($L$5="sixth"),key!ER39,IF(AND($L$5="Seventh"),key!ER139,IF(AND($L$5="eighth"),key!ER239,"")))</f>
        <v/>
      </c>
      <c r="AO173" s="223" t="str">
        <f>IF(AND($L$5="sixth"),key!ES39,IF(AND($L$5="Seventh"),key!ES139,IF(AND($L$5="eighth"),key!ES239,"")))</f>
        <v/>
      </c>
      <c r="AP173" s="223" t="str">
        <f>IF(AND($L$5="sixth"),key!EU39,IF(AND($L$5="Seventh"),key!EU139,IF(AND($L$5="eighth"),key!EU239,"")))</f>
        <v/>
      </c>
      <c r="AQ173" s="223" t="str">
        <f>IF(AND($L$5="sixth"),key!EV39,IF(AND($L$5="Seventh"),key!EV139,IF(AND($L$5="eighth"),key!EV239,"")))</f>
        <v/>
      </c>
      <c r="AR173" s="223" t="str">
        <f>IF(AND($L$5="sixth"),key!EW39,IF(AND($L$5="Seventh"),key!EW139,IF(AND($L$5="eighth"),key!EW239,"")))</f>
        <v/>
      </c>
      <c r="AS173" s="223" t="str">
        <f>IF(AND($L$5="sixth"),key!EX39,IF(AND($L$5="Seventh"),key!EX139,IF(AND($L$5="eighth"),key!EX239,"")))</f>
        <v/>
      </c>
      <c r="AT173" s="224" t="str">
        <f>IF(AND($L$5="sixth"),key!EY39,IF(AND($L$5="Seventh"),key!EY139,IF(AND($L$5="eighth"),key!EY239,"")))</f>
        <v/>
      </c>
      <c r="AU173" s="225">
        <v>59</v>
      </c>
      <c r="AV173" s="226" t="str">
        <f>IF(AND($L$5="sixth"),key!C67,IF(AND($L$5="Seventh"),key!C167,IF(AND($L$5="eighth"),key!C267,"")))</f>
        <v/>
      </c>
      <c r="AW173" s="226" t="str">
        <f>IF(AND($L$5="sixth"),key!D67,IF(AND($L$5="Seventh"),key!D167,IF(AND($L$5="eighth"),key!D267,"")))</f>
        <v/>
      </c>
      <c r="AX173" s="223" t="str">
        <f>IF(AND($L$5="sixth"),key!EA67,IF(AND($L$5="Seventh"),key!EA167,IF(AND($L$5="eighth"),key!EA267,"")))</f>
        <v/>
      </c>
      <c r="AY173" s="223" t="str">
        <f>IF(AND($L$5="sixth"),key!EB67,IF(AND($L$5="Seventh"),key!EB167,IF(AND($L$5="eighth"),key!EB267,"")))</f>
        <v/>
      </c>
      <c r="AZ173" s="223" t="str">
        <f>IF(AND($L$5="sixth"),key!EC67,IF(AND($L$5="Seventh"),key!EC167,IF(AND($L$5="eighth"),key!EC267,"")))</f>
        <v/>
      </c>
      <c r="BA173" s="223" t="str">
        <f>IF(AND($L$5="sixth"),key!EE67,IF(AND($L$5="Seventh"),key!EE167,IF(AND($L$5="eighth"),key!EE267,"")))</f>
        <v/>
      </c>
      <c r="BB173" s="223" t="str">
        <f>IF(AND($L$5="sixth"),key!EF67,IF(AND($L$5="Seventh"),key!EF167,IF(AND($L$5="eighth"),key!EF267,"")))</f>
        <v/>
      </c>
      <c r="BC173" s="223" t="str">
        <f>IF(AND($L$5="sixth"),key!EG67,IF(AND($L$5="Seventh"),key!EG167,IF(AND($L$5="eighth"),key!EG267,"")))</f>
        <v/>
      </c>
      <c r="BD173" s="223" t="str">
        <f>IF(AND($L$5="sixth"),key!EI67,IF(AND($L$5="Seventh"),key!EI167,IF(AND($L$5="eighth"),key!EI267,"")))</f>
        <v/>
      </c>
      <c r="BE173" s="223" t="str">
        <f>IF(AND($L$5="sixth"),key!EJ67,IF(AND($L$5="Seventh"),key!EJ167,IF(AND($L$5="eighth"),key!EJ267,"")))</f>
        <v/>
      </c>
      <c r="BF173" s="223" t="str">
        <f>IF(AND($L$5="sixth"),key!EK67,IF(AND($L$5="Seventh"),key!EK167,IF(AND($L$5="eighth"),key!EK267,"")))</f>
        <v/>
      </c>
      <c r="BG173" s="223" t="str">
        <f>IF(AND($L$5="sixth"),key!EM67,IF(AND($L$5="Seventh"),key!EM167,IF(AND($L$5="eighth"),key!EM267,"")))</f>
        <v/>
      </c>
      <c r="BH173" s="223" t="str">
        <f>IF(AND($L$5="sixth"),key!EN67,IF(AND($L$5="Seventh"),key!EN167,IF(AND($L$5="eighth"),key!EN267,"")))</f>
        <v/>
      </c>
      <c r="BI173" s="223" t="str">
        <f>IF(AND($L$5="sixth"),key!EO67,IF(AND($L$5="Seventh"),key!EO167,IF(AND($L$5="eighth"),key!EO267,"")))</f>
        <v/>
      </c>
      <c r="BJ173" s="223" t="str">
        <f>IF(AND($L$5="sixth"),key!EQ67,IF(AND($L$5="Seventh"),key!EQ167,IF(AND($L$5="eighth"),key!EQ267,"")))</f>
        <v/>
      </c>
      <c r="BK173" s="223" t="str">
        <f>IF(AND($L$5="sixth"),key!ER67,IF(AND($L$5="Seventh"),key!ER167,IF(AND($L$5="eighth"),key!ER267,"")))</f>
        <v/>
      </c>
      <c r="BL173" s="223" t="str">
        <f>IF(AND($L$5="sixth"),key!ES67,IF(AND($L$5="Seventh"),key!ES167,IF(AND($L$5="eighth"),key!ES267,"")))</f>
        <v/>
      </c>
      <c r="BM173" s="223" t="str">
        <f>IF(AND($L$5="sixth"),key!EU67,IF(AND($L$5="Seventh"),key!EU167,IF(AND($L$5="eighth"),key!EU267,"")))</f>
        <v/>
      </c>
      <c r="BN173" s="223" t="str">
        <f>IF(AND($L$5="sixth"),key!EV67,IF(AND($L$5="Seventh"),key!EV167,IF(AND($L$5="eighth"),key!EV267,"")))</f>
        <v/>
      </c>
      <c r="BO173" s="223" t="str">
        <f>IF(AND($L$5="sixth"),key!EW67,IF(AND($L$5="Seventh"),key!EW167,IF(AND($L$5="eighth"),key!EW267,"")))</f>
        <v/>
      </c>
      <c r="BP173" s="223" t="str">
        <f>IF(AND($L$5="sixth"),key!EX67,IF(AND($L$5="Seventh"),key!EX167,IF(AND($L$5="eighth"),key!EX267,"")))</f>
        <v/>
      </c>
      <c r="BQ173" s="224" t="str">
        <f>IF(AND($L$5="sixth"),key!EY67,IF(AND($L$5="Seventh"),key!EY167,IF(AND($L$5="eighth"),key!EY267,"")))</f>
        <v/>
      </c>
    </row>
    <row r="174" spans="1:69" s="229" customFormat="1" ht="15" customHeight="1">
      <c r="A174" s="814"/>
      <c r="B174" s="816"/>
      <c r="C174" s="818"/>
      <c r="D174" s="821"/>
      <c r="E174" s="828" t="s">
        <v>37</v>
      </c>
      <c r="F174" s="829"/>
      <c r="G174" s="829"/>
      <c r="H174" s="829"/>
      <c r="I174" s="829"/>
      <c r="J174" s="829"/>
      <c r="K174" s="829"/>
      <c r="L174" s="829"/>
      <c r="M174" s="829"/>
      <c r="N174" s="829"/>
      <c r="O174" s="829"/>
      <c r="P174" s="829"/>
      <c r="Q174" s="829"/>
      <c r="R174" s="829"/>
      <c r="S174" s="829"/>
      <c r="T174" s="829"/>
      <c r="U174" s="829"/>
      <c r="V174" s="829"/>
      <c r="W174" s="830"/>
      <c r="X174" s="221">
        <v>32</v>
      </c>
      <c r="Y174" s="222" t="str">
        <f>IF(AND($L$5="sixth"),key!C40,IF(AND($L$5="Seventh"),key!C140,IF(AND($L$5="eighth"),key!C240,"")))</f>
        <v/>
      </c>
      <c r="Z174" s="222" t="str">
        <f>IF(AND($L$5="sixth"),key!D40,IF(AND($L$5="Seventh"),key!D140,IF(AND($L$5="eighth"),key!D240,"")))</f>
        <v/>
      </c>
      <c r="AA174" s="223" t="str">
        <f>IF(AND($L$5="sixth"),key!EA40,IF(AND($L$5="Seventh"),key!EA140,IF(AND($L$5="eighth"),key!EA240,"")))</f>
        <v/>
      </c>
      <c r="AB174" s="223" t="str">
        <f>IF(AND($L$5="sixth"),key!EB40,IF(AND($L$5="Seventh"),key!EB140,IF(AND($L$5="eighth"),key!EB240,"")))</f>
        <v/>
      </c>
      <c r="AC174" s="223" t="str">
        <f>IF(AND($L$5="sixth"),key!EC40,IF(AND($L$5="Seventh"),key!EC140,IF(AND($L$5="eighth"),key!EC240,"")))</f>
        <v/>
      </c>
      <c r="AD174" s="223" t="str">
        <f>IF(AND($L$5="sixth"),key!EE40,IF(AND($L$5="Seventh"),key!EE140,IF(AND($L$5="eighth"),key!EE240,"")))</f>
        <v/>
      </c>
      <c r="AE174" s="223" t="str">
        <f>IF(AND($L$5="sixth"),key!EF40,IF(AND($L$5="Seventh"),key!EF140,IF(AND($L$5="eighth"),key!EF240,"")))</f>
        <v/>
      </c>
      <c r="AF174" s="223" t="str">
        <f>IF(AND($L$5="sixth"),key!EG40,IF(AND($L$5="Seventh"),key!EG140,IF(AND($L$5="eighth"),key!EG240,"")))</f>
        <v/>
      </c>
      <c r="AG174" s="223" t="str">
        <f>IF(AND($L$5="sixth"),key!EI40,IF(AND($L$5="Seventh"),key!EI140,IF(AND($L$5="eighth"),key!EI240,"")))</f>
        <v/>
      </c>
      <c r="AH174" s="223" t="str">
        <f>IF(AND($L$5="sixth"),key!EJ40,IF(AND($L$5="Seventh"),key!EJ140,IF(AND($L$5="eighth"),key!EJ240,"")))</f>
        <v/>
      </c>
      <c r="AI174" s="223" t="str">
        <f>IF(AND($L$5="sixth"),key!EK40,IF(AND($L$5="Seventh"),key!EK140,IF(AND($L$5="eighth"),key!EK240,"")))</f>
        <v/>
      </c>
      <c r="AJ174" s="223" t="str">
        <f>IF(AND($L$5="sixth"),key!EM40,IF(AND($L$5="Seventh"),key!EM140,IF(AND($L$5="eighth"),key!EM240,"")))</f>
        <v/>
      </c>
      <c r="AK174" s="223" t="str">
        <f>IF(AND($L$5="sixth"),key!EN40,IF(AND($L$5="Seventh"),key!EN140,IF(AND($L$5="eighth"),key!EN240,"")))</f>
        <v/>
      </c>
      <c r="AL174" s="223" t="str">
        <f>IF(AND($L$5="sixth"),key!EO40,IF(AND($L$5="Seventh"),key!EO140,IF(AND($L$5="eighth"),key!EO240,"")))</f>
        <v/>
      </c>
      <c r="AM174" s="223" t="str">
        <f>IF(AND($L$5="sixth"),key!EQ40,IF(AND($L$5="Seventh"),key!EQ140,IF(AND($L$5="eighth"),key!EQ240,"")))</f>
        <v/>
      </c>
      <c r="AN174" s="223" t="str">
        <f>IF(AND($L$5="sixth"),key!ER40,IF(AND($L$5="Seventh"),key!ER140,IF(AND($L$5="eighth"),key!ER240,"")))</f>
        <v/>
      </c>
      <c r="AO174" s="223" t="str">
        <f>IF(AND($L$5="sixth"),key!ES40,IF(AND($L$5="Seventh"),key!ES140,IF(AND($L$5="eighth"),key!ES240,"")))</f>
        <v/>
      </c>
      <c r="AP174" s="223" t="str">
        <f>IF(AND($L$5="sixth"),key!EU40,IF(AND($L$5="Seventh"),key!EU140,IF(AND($L$5="eighth"),key!EU240,"")))</f>
        <v/>
      </c>
      <c r="AQ174" s="223" t="str">
        <f>IF(AND($L$5="sixth"),key!EV40,IF(AND($L$5="Seventh"),key!EV140,IF(AND($L$5="eighth"),key!EV240,"")))</f>
        <v/>
      </c>
      <c r="AR174" s="223" t="str">
        <f>IF(AND($L$5="sixth"),key!EW40,IF(AND($L$5="Seventh"),key!EW140,IF(AND($L$5="eighth"),key!EW240,"")))</f>
        <v/>
      </c>
      <c r="AS174" s="223" t="str">
        <f>IF(AND($L$5="sixth"),key!EX40,IF(AND($L$5="Seventh"),key!EX140,IF(AND($L$5="eighth"),key!EX240,"")))</f>
        <v/>
      </c>
      <c r="AT174" s="224" t="str">
        <f>IF(AND($L$5="sixth"),key!EY40,IF(AND($L$5="Seventh"),key!EY140,IF(AND($L$5="eighth"),key!EY240,"")))</f>
        <v/>
      </c>
      <c r="AU174" s="225">
        <v>60</v>
      </c>
      <c r="AV174" s="226" t="str">
        <f>IF(AND($L$5="sixth"),key!C68,IF(AND($L$5="Seventh"),key!C168,IF(AND($L$5="eighth"),key!C268,"")))</f>
        <v/>
      </c>
      <c r="AW174" s="226" t="str">
        <f>IF(AND($L$5="sixth"),key!D68,IF(AND($L$5="Seventh"),key!D168,IF(AND($L$5="eighth"),key!D268,"")))</f>
        <v/>
      </c>
      <c r="AX174" s="223" t="str">
        <f>IF(AND($L$5="sixth"),key!EA68,IF(AND($L$5="Seventh"),key!EA168,IF(AND($L$5="eighth"),key!EA268,"")))</f>
        <v/>
      </c>
      <c r="AY174" s="223" t="str">
        <f>IF(AND($L$5="sixth"),key!EB68,IF(AND($L$5="Seventh"),key!EB168,IF(AND($L$5="eighth"),key!EB268,"")))</f>
        <v/>
      </c>
      <c r="AZ174" s="223" t="str">
        <f>IF(AND($L$5="sixth"),key!EC68,IF(AND($L$5="Seventh"),key!EC168,IF(AND($L$5="eighth"),key!EC268,"")))</f>
        <v/>
      </c>
      <c r="BA174" s="223" t="str">
        <f>IF(AND($L$5="sixth"),key!EE68,IF(AND($L$5="Seventh"),key!EE168,IF(AND($L$5="eighth"),key!EE268,"")))</f>
        <v/>
      </c>
      <c r="BB174" s="223" t="str">
        <f>IF(AND($L$5="sixth"),key!EF68,IF(AND($L$5="Seventh"),key!EF168,IF(AND($L$5="eighth"),key!EF268,"")))</f>
        <v/>
      </c>
      <c r="BC174" s="223" t="str">
        <f>IF(AND($L$5="sixth"),key!EG68,IF(AND($L$5="Seventh"),key!EG168,IF(AND($L$5="eighth"),key!EG268,"")))</f>
        <v/>
      </c>
      <c r="BD174" s="223" t="str">
        <f>IF(AND($L$5="sixth"),key!EI68,IF(AND($L$5="Seventh"),key!EI168,IF(AND($L$5="eighth"),key!EI268,"")))</f>
        <v/>
      </c>
      <c r="BE174" s="223" t="str">
        <f>IF(AND($L$5="sixth"),key!EJ68,IF(AND($L$5="Seventh"),key!EJ168,IF(AND($L$5="eighth"),key!EJ268,"")))</f>
        <v/>
      </c>
      <c r="BF174" s="223" t="str">
        <f>IF(AND($L$5="sixth"),key!EK68,IF(AND($L$5="Seventh"),key!EK168,IF(AND($L$5="eighth"),key!EK268,"")))</f>
        <v/>
      </c>
      <c r="BG174" s="223" t="str">
        <f>IF(AND($L$5="sixth"),key!EM68,IF(AND($L$5="Seventh"),key!EM168,IF(AND($L$5="eighth"),key!EM268,"")))</f>
        <v/>
      </c>
      <c r="BH174" s="223" t="str">
        <f>IF(AND($L$5="sixth"),key!EN68,IF(AND($L$5="Seventh"),key!EN168,IF(AND($L$5="eighth"),key!EN268,"")))</f>
        <v/>
      </c>
      <c r="BI174" s="223" t="str">
        <f>IF(AND($L$5="sixth"),key!EO68,IF(AND($L$5="Seventh"),key!EO168,IF(AND($L$5="eighth"),key!EO268,"")))</f>
        <v/>
      </c>
      <c r="BJ174" s="223" t="str">
        <f>IF(AND($L$5="sixth"),key!EQ68,IF(AND($L$5="Seventh"),key!EQ168,IF(AND($L$5="eighth"),key!EQ268,"")))</f>
        <v/>
      </c>
      <c r="BK174" s="223" t="str">
        <f>IF(AND($L$5="sixth"),key!ER68,IF(AND($L$5="Seventh"),key!ER168,IF(AND($L$5="eighth"),key!ER268,"")))</f>
        <v/>
      </c>
      <c r="BL174" s="223" t="str">
        <f>IF(AND($L$5="sixth"),key!ES68,IF(AND($L$5="Seventh"),key!ES168,IF(AND($L$5="eighth"),key!ES268,"")))</f>
        <v/>
      </c>
      <c r="BM174" s="223" t="str">
        <f>IF(AND($L$5="sixth"),key!EU68,IF(AND($L$5="Seventh"),key!EU168,IF(AND($L$5="eighth"),key!EU268,"")))</f>
        <v/>
      </c>
      <c r="BN174" s="223" t="str">
        <f>IF(AND($L$5="sixth"),key!EV68,IF(AND($L$5="Seventh"),key!EV168,IF(AND($L$5="eighth"),key!EV268,"")))</f>
        <v/>
      </c>
      <c r="BO174" s="223" t="str">
        <f>IF(AND($L$5="sixth"),key!EW68,IF(AND($L$5="Seventh"),key!EW168,IF(AND($L$5="eighth"),key!EW268,"")))</f>
        <v/>
      </c>
      <c r="BP174" s="223" t="str">
        <f>IF(AND($L$5="sixth"),key!EX68,IF(AND($L$5="Seventh"),key!EX168,IF(AND($L$5="eighth"),key!EX268,"")))</f>
        <v/>
      </c>
      <c r="BQ174" s="224" t="str">
        <f>IF(AND($L$5="sixth"),key!EY68,IF(AND($L$5="Seventh"),key!EY168,IF(AND($L$5="eighth"),key!EY268,"")))</f>
        <v/>
      </c>
    </row>
    <row r="175" spans="1:69" s="228" customFormat="1" ht="15" customHeight="1">
      <c r="A175" s="814"/>
      <c r="B175" s="817"/>
      <c r="C175" s="818"/>
      <c r="D175" s="207" t="s">
        <v>38</v>
      </c>
      <c r="E175" s="828" t="s">
        <v>39</v>
      </c>
      <c r="F175" s="831"/>
      <c r="G175" s="62" t="s">
        <v>38</v>
      </c>
      <c r="H175" s="828" t="s">
        <v>39</v>
      </c>
      <c r="I175" s="831"/>
      <c r="J175" s="62" t="s">
        <v>38</v>
      </c>
      <c r="K175" s="828" t="s">
        <v>39</v>
      </c>
      <c r="L175" s="831"/>
      <c r="M175" s="62" t="s">
        <v>38</v>
      </c>
      <c r="N175" s="828" t="s">
        <v>39</v>
      </c>
      <c r="O175" s="831"/>
      <c r="P175" s="62" t="s">
        <v>38</v>
      </c>
      <c r="Q175" s="828" t="s">
        <v>39</v>
      </c>
      <c r="R175" s="831"/>
      <c r="S175" s="62" t="s">
        <v>38</v>
      </c>
      <c r="T175" s="828" t="s">
        <v>39</v>
      </c>
      <c r="U175" s="829"/>
      <c r="V175" s="831"/>
      <c r="W175" s="63" t="s">
        <v>38</v>
      </c>
      <c r="X175" s="221">
        <v>33</v>
      </c>
      <c r="Y175" s="222" t="str">
        <f>IF(AND($L$5="sixth"),key!C41,IF(AND($L$5="Seventh"),key!C141,IF(AND($L$5="eighth"),key!C241,"")))</f>
        <v/>
      </c>
      <c r="Z175" s="222" t="str">
        <f>IF(AND($L$5="sixth"),key!D41,IF(AND($L$5="Seventh"),key!D141,IF(AND($L$5="eighth"),key!D241,"")))</f>
        <v/>
      </c>
      <c r="AA175" s="223" t="str">
        <f>IF(AND($L$5="sixth"),key!EA41,IF(AND($L$5="Seventh"),key!EA141,IF(AND($L$5="eighth"),key!EA241,"")))</f>
        <v/>
      </c>
      <c r="AB175" s="223" t="str">
        <f>IF(AND($L$5="sixth"),key!EB41,IF(AND($L$5="Seventh"),key!EB141,IF(AND($L$5="eighth"),key!EB241,"")))</f>
        <v/>
      </c>
      <c r="AC175" s="223" t="str">
        <f>IF(AND($L$5="sixth"),key!EC41,IF(AND($L$5="Seventh"),key!EC141,IF(AND($L$5="eighth"),key!EC241,"")))</f>
        <v/>
      </c>
      <c r="AD175" s="223" t="str">
        <f>IF(AND($L$5="sixth"),key!EE41,IF(AND($L$5="Seventh"),key!EE141,IF(AND($L$5="eighth"),key!EE241,"")))</f>
        <v/>
      </c>
      <c r="AE175" s="223" t="str">
        <f>IF(AND($L$5="sixth"),key!EF41,IF(AND($L$5="Seventh"),key!EF141,IF(AND($L$5="eighth"),key!EF241,"")))</f>
        <v/>
      </c>
      <c r="AF175" s="223" t="str">
        <f>IF(AND($L$5="sixth"),key!EG41,IF(AND($L$5="Seventh"),key!EG141,IF(AND($L$5="eighth"),key!EG241,"")))</f>
        <v/>
      </c>
      <c r="AG175" s="223" t="str">
        <f>IF(AND($L$5="sixth"),key!EI41,IF(AND($L$5="Seventh"),key!EI141,IF(AND($L$5="eighth"),key!EI241,"")))</f>
        <v/>
      </c>
      <c r="AH175" s="223" t="str">
        <f>IF(AND($L$5="sixth"),key!EJ41,IF(AND($L$5="Seventh"),key!EJ141,IF(AND($L$5="eighth"),key!EJ241,"")))</f>
        <v/>
      </c>
      <c r="AI175" s="223" t="str">
        <f>IF(AND($L$5="sixth"),key!EK41,IF(AND($L$5="Seventh"),key!EK141,IF(AND($L$5="eighth"),key!EK241,"")))</f>
        <v/>
      </c>
      <c r="AJ175" s="223" t="str">
        <f>IF(AND($L$5="sixth"),key!EM41,IF(AND($L$5="Seventh"),key!EM141,IF(AND($L$5="eighth"),key!EM241,"")))</f>
        <v/>
      </c>
      <c r="AK175" s="223" t="str">
        <f>IF(AND($L$5="sixth"),key!EN41,IF(AND($L$5="Seventh"),key!EN141,IF(AND($L$5="eighth"),key!EN241,"")))</f>
        <v/>
      </c>
      <c r="AL175" s="223" t="str">
        <f>IF(AND($L$5="sixth"),key!EO41,IF(AND($L$5="Seventh"),key!EO141,IF(AND($L$5="eighth"),key!EO241,"")))</f>
        <v/>
      </c>
      <c r="AM175" s="223" t="str">
        <f>IF(AND($L$5="sixth"),key!EQ41,IF(AND($L$5="Seventh"),key!EQ141,IF(AND($L$5="eighth"),key!EQ241,"")))</f>
        <v/>
      </c>
      <c r="AN175" s="223" t="str">
        <f>IF(AND($L$5="sixth"),key!ER41,IF(AND($L$5="Seventh"),key!ER141,IF(AND($L$5="eighth"),key!ER241,"")))</f>
        <v/>
      </c>
      <c r="AO175" s="223" t="str">
        <f>IF(AND($L$5="sixth"),key!ES41,IF(AND($L$5="Seventh"),key!ES141,IF(AND($L$5="eighth"),key!ES241,"")))</f>
        <v/>
      </c>
      <c r="AP175" s="223" t="str">
        <f>IF(AND($L$5="sixth"),key!EU41,IF(AND($L$5="Seventh"),key!EU141,IF(AND($L$5="eighth"),key!EU241,"")))</f>
        <v/>
      </c>
      <c r="AQ175" s="223" t="str">
        <f>IF(AND($L$5="sixth"),key!EV41,IF(AND($L$5="Seventh"),key!EV141,IF(AND($L$5="eighth"),key!EV241,"")))</f>
        <v/>
      </c>
      <c r="AR175" s="223" t="str">
        <f>IF(AND($L$5="sixth"),key!EW41,IF(AND($L$5="Seventh"),key!EW141,IF(AND($L$5="eighth"),key!EW241,"")))</f>
        <v/>
      </c>
      <c r="AS175" s="223" t="str">
        <f>IF(AND($L$5="sixth"),key!EX41,IF(AND($L$5="Seventh"),key!EX141,IF(AND($L$5="eighth"),key!EX241,"")))</f>
        <v/>
      </c>
      <c r="AT175" s="224" t="str">
        <f>IF(AND($L$5="sixth"),key!EY41,IF(AND($L$5="Seventh"),key!EY141,IF(AND($L$5="eighth"),key!EY241,"")))</f>
        <v/>
      </c>
      <c r="AU175" s="225">
        <v>61</v>
      </c>
      <c r="AV175" s="226" t="str">
        <f>IF(AND($L$5="sixth"),key!C69,IF(AND($L$5="Seventh"),key!C169,IF(AND($L$5="eighth"),key!C269,"")))</f>
        <v/>
      </c>
      <c r="AW175" s="226" t="str">
        <f>IF(AND($L$5="sixth"),key!D69,IF(AND($L$5="Seventh"),key!D169,IF(AND($L$5="eighth"),key!D269,"")))</f>
        <v/>
      </c>
      <c r="AX175" s="223" t="str">
        <f>IF(AND($L$5="sixth"),key!EA69,IF(AND($L$5="Seventh"),key!EA169,IF(AND($L$5="eighth"),key!EA269,"")))</f>
        <v/>
      </c>
      <c r="AY175" s="223" t="str">
        <f>IF(AND($L$5="sixth"),key!EB69,IF(AND($L$5="Seventh"),key!EB169,IF(AND($L$5="eighth"),key!EB269,"")))</f>
        <v/>
      </c>
      <c r="AZ175" s="223" t="str">
        <f>IF(AND($L$5="sixth"),key!EC69,IF(AND($L$5="Seventh"),key!EC169,IF(AND($L$5="eighth"),key!EC269,"")))</f>
        <v/>
      </c>
      <c r="BA175" s="223" t="str">
        <f>IF(AND($L$5="sixth"),key!EE69,IF(AND($L$5="Seventh"),key!EE169,IF(AND($L$5="eighth"),key!EE269,"")))</f>
        <v/>
      </c>
      <c r="BB175" s="223" t="str">
        <f>IF(AND($L$5="sixth"),key!EF69,IF(AND($L$5="Seventh"),key!EF169,IF(AND($L$5="eighth"),key!EF269,"")))</f>
        <v/>
      </c>
      <c r="BC175" s="223" t="str">
        <f>IF(AND($L$5="sixth"),key!EG69,IF(AND($L$5="Seventh"),key!EG169,IF(AND($L$5="eighth"),key!EG269,"")))</f>
        <v/>
      </c>
      <c r="BD175" s="223" t="str">
        <f>IF(AND($L$5="sixth"),key!EI69,IF(AND($L$5="Seventh"),key!EI169,IF(AND($L$5="eighth"),key!EI269,"")))</f>
        <v/>
      </c>
      <c r="BE175" s="223" t="str">
        <f>IF(AND($L$5="sixth"),key!EJ69,IF(AND($L$5="Seventh"),key!EJ169,IF(AND($L$5="eighth"),key!EJ269,"")))</f>
        <v/>
      </c>
      <c r="BF175" s="223" t="str">
        <f>IF(AND($L$5="sixth"),key!EK69,IF(AND($L$5="Seventh"),key!EK169,IF(AND($L$5="eighth"),key!EK269,"")))</f>
        <v/>
      </c>
      <c r="BG175" s="223" t="str">
        <f>IF(AND($L$5="sixth"),key!EM69,IF(AND($L$5="Seventh"),key!EM169,IF(AND($L$5="eighth"),key!EM269,"")))</f>
        <v/>
      </c>
      <c r="BH175" s="223" t="str">
        <f>IF(AND($L$5="sixth"),key!EN69,IF(AND($L$5="Seventh"),key!EN169,IF(AND($L$5="eighth"),key!EN269,"")))</f>
        <v/>
      </c>
      <c r="BI175" s="223" t="str">
        <f>IF(AND($L$5="sixth"),key!EO69,IF(AND($L$5="Seventh"),key!EO169,IF(AND($L$5="eighth"),key!EO269,"")))</f>
        <v/>
      </c>
      <c r="BJ175" s="223" t="str">
        <f>IF(AND($L$5="sixth"),key!EQ69,IF(AND($L$5="Seventh"),key!EQ169,IF(AND($L$5="eighth"),key!EQ269,"")))</f>
        <v/>
      </c>
      <c r="BK175" s="223" t="str">
        <f>IF(AND($L$5="sixth"),key!ER69,IF(AND($L$5="Seventh"),key!ER169,IF(AND($L$5="eighth"),key!ER269,"")))</f>
        <v/>
      </c>
      <c r="BL175" s="223" t="str">
        <f>IF(AND($L$5="sixth"),key!ES69,IF(AND($L$5="Seventh"),key!ES169,IF(AND($L$5="eighth"),key!ES269,"")))</f>
        <v/>
      </c>
      <c r="BM175" s="223" t="str">
        <f>IF(AND($L$5="sixth"),key!EU69,IF(AND($L$5="Seventh"),key!EU169,IF(AND($L$5="eighth"),key!EU269,"")))</f>
        <v/>
      </c>
      <c r="BN175" s="223" t="str">
        <f>IF(AND($L$5="sixth"),key!EV69,IF(AND($L$5="Seventh"),key!EV169,IF(AND($L$5="eighth"),key!EV269,"")))</f>
        <v/>
      </c>
      <c r="BO175" s="223" t="str">
        <f>IF(AND($L$5="sixth"),key!EW69,IF(AND($L$5="Seventh"),key!EW169,IF(AND($L$5="eighth"),key!EW269,"")))</f>
        <v/>
      </c>
      <c r="BP175" s="223" t="str">
        <f>IF(AND($L$5="sixth"),key!EX69,IF(AND($L$5="Seventh"),key!EX169,IF(AND($L$5="eighth"),key!EX269,"")))</f>
        <v/>
      </c>
      <c r="BQ175" s="224" t="str">
        <f>IF(AND($L$5="sixth"),key!EY69,IF(AND($L$5="Seventh"),key!EY169,IF(AND($L$5="eighth"),key!EY269,"")))</f>
        <v/>
      </c>
    </row>
    <row r="176" spans="1:69" ht="15" customHeight="1">
      <c r="A176" s="221">
        <v>1</v>
      </c>
      <c r="B176" s="98" t="str">
        <f>IF(AND($L$5="sixth"),key!C9,IF(AND($L$5="Seventh"),key!C109,IF(AND($L$5="eighth"),key!C209,"")))</f>
        <v>vatuk</v>
      </c>
      <c r="C176" s="98" t="str">
        <f>IF(AND($L$5="sixth"),key!D9,IF(AND($L$5="Seventh"),key!D109,IF(AND($L$5="eighth"),key!D209,"")))</f>
        <v>vksekjke</v>
      </c>
      <c r="D176" s="93" t="str">
        <f>IF(AND($L$5="sixth"),key!EA9,IF(AND($L$5="Seventh"),key!EA109,IF(AND($L$5="eighth"),key!EA209,"")))</f>
        <v>B</v>
      </c>
      <c r="E176" s="93" t="str">
        <f>IF(AND($L$5="sixth"),key!EB9,IF(AND($L$5="Seventh"),key!EB109,IF(AND($L$5="eighth"),key!EB209,"")))</f>
        <v/>
      </c>
      <c r="F176" s="93" t="str">
        <f>IF(AND($L$5="sixth"),key!EC9,IF(AND($L$5="Seventh"),key!EC109,IF(AND($L$5="eighth"),key!EC209,"")))</f>
        <v/>
      </c>
      <c r="G176" s="93" t="str">
        <f>IF(AND($L$5="sixth"),key!EE9,IF(AND($L$5="Seventh"),key!EE109,IF(AND($L$5="eighth"),key!EE209,"")))</f>
        <v/>
      </c>
      <c r="H176" s="93">
        <f>IF(AND($L$5="sixth"),key!EF9,IF(AND($L$5="Seventh"),key!EF109,IF(AND($L$5="eighth"),key!EF209,"")))</f>
        <v>7</v>
      </c>
      <c r="I176" s="93" t="str">
        <f>IF(AND($L$5="sixth"),key!EG9,IF(AND($L$5="Seventh"),key!EG109,IF(AND($L$5="eighth"),key!EG209,"")))</f>
        <v/>
      </c>
      <c r="J176" s="93" t="str">
        <f>IF(AND($L$5="sixth"),key!EI9,IF(AND($L$5="Seventh"),key!EI109,IF(AND($L$5="eighth"),key!EI209,"")))</f>
        <v>B</v>
      </c>
      <c r="K176" s="93">
        <f>IF(AND($L$5="sixth"),key!EJ9,IF(AND($L$5="Seventh"),key!EJ109,IF(AND($L$5="eighth"),key!EJ209,"")))</f>
        <v>32</v>
      </c>
      <c r="L176" s="93" t="str">
        <f>IF(AND($L$5="sixth"),key!EK9,IF(AND($L$5="Seventh"),key!EK109,IF(AND($L$5="eighth"),key!EK209,"")))</f>
        <v/>
      </c>
      <c r="M176" s="93" t="str">
        <f>IF(AND($L$5="sixth"),key!EM9,IF(AND($L$5="Seventh"),key!EM109,IF(AND($L$5="eighth"),key!EM209,"")))</f>
        <v>C</v>
      </c>
      <c r="N176" s="93">
        <f>IF(AND($L$5="sixth"),key!EN9,IF(AND($L$5="Seventh"),key!EN109,IF(AND($L$5="eighth"),key!EN209,"")))</f>
        <v>6</v>
      </c>
      <c r="O176" s="93" t="str">
        <f>IF(AND($L$5="sixth"),key!EO9,IF(AND($L$5="Seventh"),key!EO109,IF(AND($L$5="eighth"),key!EO209,"")))</f>
        <v/>
      </c>
      <c r="P176" s="93" t="str">
        <f>IF(AND($L$5="sixth"),key!EQ9,IF(AND($L$5="Seventh"),key!EQ109,IF(AND($L$5="eighth"),key!EQ209,"")))</f>
        <v>C</v>
      </c>
      <c r="Q176" s="93">
        <f>IF(AND($L$5="sixth"),key!ER9,IF(AND($L$5="Seventh"),key!ER109,IF(AND($L$5="eighth"),key!ER209,"")))</f>
        <v>42</v>
      </c>
      <c r="R176" s="93" t="str">
        <f>IF(AND($L$5="sixth"),key!ES9,IF(AND($L$5="Seventh"),key!ES109,IF(AND($L$5="eighth"),key!ES209,"")))</f>
        <v/>
      </c>
      <c r="S176" s="93" t="str">
        <f>IF(AND($L$5="sixth"),key!EU9,IF(AND($L$5="Seventh"),key!EU109,IF(AND($L$5="eighth"),key!EU209,"")))</f>
        <v>C</v>
      </c>
      <c r="T176" s="93">
        <f>IF(AND($L$5="sixth"),key!EV9,IF(AND($L$5="Seventh"),key!EV109,IF(AND($L$5="eighth"),key!EV209,"")))</f>
        <v>87</v>
      </c>
      <c r="U176" s="93">
        <f>IF(AND($L$5="sixth"),key!EW9,IF(AND($L$5="Seventh"),key!EW109,IF(AND($L$5="eighth"),key!EW209,"")))</f>
        <v>0</v>
      </c>
      <c r="V176" s="93">
        <f>IF(AND($L$5="sixth"),key!EX9,IF(AND($L$5="Seventh"),key!EX109,IF(AND($L$5="eighth"),key!EX209,"")))</f>
        <v>87</v>
      </c>
      <c r="W176" s="231" t="str">
        <f>IF(AND($L$5="sixth"),key!EY9,IF(AND($L$5="Seventh"),key!EY109,IF(AND($L$5="eighth"),key!EY209,"")))</f>
        <v>C</v>
      </c>
      <c r="X176" s="221">
        <v>34</v>
      </c>
      <c r="Y176" s="222" t="str">
        <f>IF(AND($L$5="sixth"),key!C42,IF(AND($L$5="Seventh"),key!C142,IF(AND($L$5="eighth"),key!C242,"")))</f>
        <v/>
      </c>
      <c r="Z176" s="222" t="str">
        <f>IF(AND($L$5="sixth"),key!D42,IF(AND($L$5="Seventh"),key!D142,IF(AND($L$5="eighth"),key!D242,"")))</f>
        <v/>
      </c>
      <c r="AA176" s="223" t="str">
        <f>IF(AND($L$5="sixth"),key!EA42,IF(AND($L$5="Seventh"),key!EA142,IF(AND($L$5="eighth"),key!EA242,"")))</f>
        <v/>
      </c>
      <c r="AB176" s="223" t="str">
        <f>IF(AND($L$5="sixth"),key!EB42,IF(AND($L$5="Seventh"),key!EB142,IF(AND($L$5="eighth"),key!EB242,"")))</f>
        <v/>
      </c>
      <c r="AC176" s="223" t="str">
        <f>IF(AND($L$5="sixth"),key!EC42,IF(AND($L$5="Seventh"),key!EC142,IF(AND($L$5="eighth"),key!EC242,"")))</f>
        <v/>
      </c>
      <c r="AD176" s="223" t="str">
        <f>IF(AND($L$5="sixth"),key!EE42,IF(AND($L$5="Seventh"),key!EE142,IF(AND($L$5="eighth"),key!EE242,"")))</f>
        <v/>
      </c>
      <c r="AE176" s="223" t="str">
        <f>IF(AND($L$5="sixth"),key!EF42,IF(AND($L$5="Seventh"),key!EF142,IF(AND($L$5="eighth"),key!EF242,"")))</f>
        <v/>
      </c>
      <c r="AF176" s="223" t="str">
        <f>IF(AND($L$5="sixth"),key!EG42,IF(AND($L$5="Seventh"),key!EG142,IF(AND($L$5="eighth"),key!EG242,"")))</f>
        <v/>
      </c>
      <c r="AG176" s="223" t="str">
        <f>IF(AND($L$5="sixth"),key!EI42,IF(AND($L$5="Seventh"),key!EI142,IF(AND($L$5="eighth"),key!EI242,"")))</f>
        <v/>
      </c>
      <c r="AH176" s="223" t="str">
        <f>IF(AND($L$5="sixth"),key!EJ42,IF(AND($L$5="Seventh"),key!EJ142,IF(AND($L$5="eighth"),key!EJ242,"")))</f>
        <v/>
      </c>
      <c r="AI176" s="223" t="str">
        <f>IF(AND($L$5="sixth"),key!EK42,IF(AND($L$5="Seventh"),key!EK142,IF(AND($L$5="eighth"),key!EK242,"")))</f>
        <v/>
      </c>
      <c r="AJ176" s="223" t="str">
        <f>IF(AND($L$5="sixth"),key!EM42,IF(AND($L$5="Seventh"),key!EM142,IF(AND($L$5="eighth"),key!EM242,"")))</f>
        <v/>
      </c>
      <c r="AK176" s="223" t="str">
        <f>IF(AND($L$5="sixth"),key!EN42,IF(AND($L$5="Seventh"),key!EN142,IF(AND($L$5="eighth"),key!EN242,"")))</f>
        <v/>
      </c>
      <c r="AL176" s="223" t="str">
        <f>IF(AND($L$5="sixth"),key!EO42,IF(AND($L$5="Seventh"),key!EO142,IF(AND($L$5="eighth"),key!EO242,"")))</f>
        <v/>
      </c>
      <c r="AM176" s="223" t="str">
        <f>IF(AND($L$5="sixth"),key!EQ42,IF(AND($L$5="Seventh"),key!EQ142,IF(AND($L$5="eighth"),key!EQ242,"")))</f>
        <v/>
      </c>
      <c r="AN176" s="223" t="str">
        <f>IF(AND($L$5="sixth"),key!ER42,IF(AND($L$5="Seventh"),key!ER142,IF(AND($L$5="eighth"),key!ER242,"")))</f>
        <v/>
      </c>
      <c r="AO176" s="223" t="str">
        <f>IF(AND($L$5="sixth"),key!ES42,IF(AND($L$5="Seventh"),key!ES142,IF(AND($L$5="eighth"),key!ES242,"")))</f>
        <v/>
      </c>
      <c r="AP176" s="223" t="str">
        <f>IF(AND($L$5="sixth"),key!EU42,IF(AND($L$5="Seventh"),key!EU142,IF(AND($L$5="eighth"),key!EU242,"")))</f>
        <v/>
      </c>
      <c r="AQ176" s="223" t="str">
        <f>IF(AND($L$5="sixth"),key!EV42,IF(AND($L$5="Seventh"),key!EV142,IF(AND($L$5="eighth"),key!EV242,"")))</f>
        <v/>
      </c>
      <c r="AR176" s="223" t="str">
        <f>IF(AND($L$5="sixth"),key!EW42,IF(AND($L$5="Seventh"),key!EW142,IF(AND($L$5="eighth"),key!EW242,"")))</f>
        <v/>
      </c>
      <c r="AS176" s="223" t="str">
        <f>IF(AND($L$5="sixth"),key!EX42,IF(AND($L$5="Seventh"),key!EX142,IF(AND($L$5="eighth"),key!EX242,"")))</f>
        <v/>
      </c>
      <c r="AT176" s="224" t="str">
        <f>IF(AND($L$5="sixth"),key!EY42,IF(AND($L$5="Seventh"),key!EY142,IF(AND($L$5="eighth"),key!EY242,"")))</f>
        <v/>
      </c>
      <c r="AU176" s="225">
        <v>62</v>
      </c>
      <c r="AV176" s="226" t="str">
        <f>IF(AND($L$5="sixth"),key!C70,IF(AND($L$5="Seventh"),key!C170,IF(AND($L$5="eighth"),key!C270,"")))</f>
        <v>txnh'k</v>
      </c>
      <c r="AW176" s="226" t="str">
        <f>IF(AND($L$5="sixth"),key!D70,IF(AND($L$5="Seventh"),key!D170,IF(AND($L$5="eighth"),key!D270,"")))</f>
        <v>/kUukjke</v>
      </c>
      <c r="AX176" s="223" t="str">
        <f>IF(AND($L$5="sixth"),key!EA70,IF(AND($L$5="Seventh"),key!EA170,IF(AND($L$5="eighth"),key!EA270,"")))</f>
        <v/>
      </c>
      <c r="AY176" s="223" t="str">
        <f>IF(AND($L$5="sixth"),key!EB70,IF(AND($L$5="Seventh"),key!EB170,IF(AND($L$5="eighth"),key!EB270,"")))</f>
        <v/>
      </c>
      <c r="AZ176" s="223" t="str">
        <f>IF(AND($L$5="sixth"),key!EC70,IF(AND($L$5="Seventh"),key!EC170,IF(AND($L$5="eighth"),key!EC270,"")))</f>
        <v/>
      </c>
      <c r="BA176" s="223" t="str">
        <f>IF(AND($L$5="sixth"),key!EE70,IF(AND($L$5="Seventh"),key!EE170,IF(AND($L$5="eighth"),key!EE270,"")))</f>
        <v/>
      </c>
      <c r="BB176" s="223" t="str">
        <f>IF(AND($L$5="sixth"),key!EF70,IF(AND($L$5="Seventh"),key!EF170,IF(AND($L$5="eighth"),key!EF270,"")))</f>
        <v/>
      </c>
      <c r="BC176" s="223" t="str">
        <f>IF(AND($L$5="sixth"),key!EG70,IF(AND($L$5="Seventh"),key!EG170,IF(AND($L$5="eighth"),key!EG270,"")))</f>
        <v/>
      </c>
      <c r="BD176" s="223" t="str">
        <f>IF(AND($L$5="sixth"),key!EI70,IF(AND($L$5="Seventh"),key!EI170,IF(AND($L$5="eighth"),key!EI270,"")))</f>
        <v/>
      </c>
      <c r="BE176" s="223" t="str">
        <f>IF(AND($L$5="sixth"),key!EJ70,IF(AND($L$5="Seventh"),key!EJ170,IF(AND($L$5="eighth"),key!EJ270,"")))</f>
        <v/>
      </c>
      <c r="BF176" s="223" t="str">
        <f>IF(AND($L$5="sixth"),key!EK70,IF(AND($L$5="Seventh"),key!EK170,IF(AND($L$5="eighth"),key!EK270,"")))</f>
        <v/>
      </c>
      <c r="BG176" s="223" t="str">
        <f>IF(AND($L$5="sixth"),key!EM70,IF(AND($L$5="Seventh"),key!EM170,IF(AND($L$5="eighth"),key!EM270,"")))</f>
        <v/>
      </c>
      <c r="BH176" s="223" t="str">
        <f>IF(AND($L$5="sixth"),key!EN70,IF(AND($L$5="Seventh"),key!EN170,IF(AND($L$5="eighth"),key!EN270,"")))</f>
        <v/>
      </c>
      <c r="BI176" s="223" t="str">
        <f>IF(AND($L$5="sixth"),key!EO70,IF(AND($L$5="Seventh"),key!EO170,IF(AND($L$5="eighth"),key!EO270,"")))</f>
        <v/>
      </c>
      <c r="BJ176" s="223" t="str">
        <f>IF(AND($L$5="sixth"),key!EQ70,IF(AND($L$5="Seventh"),key!EQ170,IF(AND($L$5="eighth"),key!EQ270,"")))</f>
        <v/>
      </c>
      <c r="BK176" s="223" t="str">
        <f>IF(AND($L$5="sixth"),key!ER70,IF(AND($L$5="Seventh"),key!ER170,IF(AND($L$5="eighth"),key!ER270,"")))</f>
        <v/>
      </c>
      <c r="BL176" s="223" t="str">
        <f>IF(AND($L$5="sixth"),key!ES70,IF(AND($L$5="Seventh"),key!ES170,IF(AND($L$5="eighth"),key!ES270,"")))</f>
        <v/>
      </c>
      <c r="BM176" s="223" t="str">
        <f>IF(AND($L$5="sixth"),key!EU70,IF(AND($L$5="Seventh"),key!EU170,IF(AND($L$5="eighth"),key!EU270,"")))</f>
        <v/>
      </c>
      <c r="BN176" s="223">
        <f>IF(AND($L$5="sixth"),key!EV70,IF(AND($L$5="Seventh"),key!EV170,IF(AND($L$5="eighth"),key!EV270,"")))</f>
        <v>0</v>
      </c>
      <c r="BO176" s="223">
        <f>IF(AND($L$5="sixth"),key!EW70,IF(AND($L$5="Seventh"),key!EW170,IF(AND($L$5="eighth"),key!EW270,"")))</f>
        <v>0</v>
      </c>
      <c r="BP176" s="223">
        <f>IF(AND($L$5="sixth"),key!EX70,IF(AND($L$5="Seventh"),key!EX170,IF(AND($L$5="eighth"),key!EX270,"")))</f>
        <v>0</v>
      </c>
      <c r="BQ176" s="224" t="str">
        <f>IF(AND($L$5="sixth"),key!EY70,IF(AND($L$5="Seventh"),key!EY170,IF(AND($L$5="eighth"),key!EY270,"")))</f>
        <v/>
      </c>
    </row>
    <row r="177" spans="1:91" ht="15" customHeight="1">
      <c r="A177" s="221">
        <v>2</v>
      </c>
      <c r="B177" s="98" t="str">
        <f>IF(AND($L$5="sixth"),key!C10,IF(AND($L$5="Seventh"),key!C110,IF(AND($L$5="eighth"),key!C210,"")))</f>
        <v>v'kksd</v>
      </c>
      <c r="C177" s="98" t="str">
        <f>IF(AND($L$5="sixth"),key!D10,IF(AND($L$5="Seventh"),key!D110,IF(AND($L$5="eighth"),key!D210,"")))</f>
        <v>eksguyky</v>
      </c>
      <c r="D177" s="93" t="str">
        <f>IF(AND($L$5="sixth"),key!EA10,IF(AND($L$5="Seventh"),key!EA110,IF(AND($L$5="eighth"),key!EA210,"")))</f>
        <v>C</v>
      </c>
      <c r="E177" s="93" t="str">
        <f>IF(AND($L$5="sixth"),key!EB10,IF(AND($L$5="Seventh"),key!EB110,IF(AND($L$5="eighth"),key!EB210,"")))</f>
        <v/>
      </c>
      <c r="F177" s="93" t="str">
        <f>IF(AND($L$5="sixth"),key!EC10,IF(AND($L$5="Seventh"),key!EC110,IF(AND($L$5="eighth"),key!EC210,"")))</f>
        <v/>
      </c>
      <c r="G177" s="93" t="str">
        <f>IF(AND($L$5="sixth"),key!EE10,IF(AND($L$5="Seventh"),key!EE110,IF(AND($L$5="eighth"),key!EE210,"")))</f>
        <v/>
      </c>
      <c r="H177" s="93">
        <f>IF(AND($L$5="sixth"),key!EF10,IF(AND($L$5="Seventh"),key!EF110,IF(AND($L$5="eighth"),key!EF210,"")))</f>
        <v>6</v>
      </c>
      <c r="I177" s="93" t="str">
        <f>IF(AND($L$5="sixth"),key!EG10,IF(AND($L$5="Seventh"),key!EG110,IF(AND($L$5="eighth"),key!EG210,"")))</f>
        <v/>
      </c>
      <c r="J177" s="93" t="str">
        <f>IF(AND($L$5="sixth"),key!EI10,IF(AND($L$5="Seventh"),key!EI110,IF(AND($L$5="eighth"),key!EI210,"")))</f>
        <v>C</v>
      </c>
      <c r="K177" s="93">
        <f>IF(AND($L$5="sixth"),key!EJ10,IF(AND($L$5="Seventh"),key!EJ110,IF(AND($L$5="eighth"),key!EJ210,"")))</f>
        <v>14</v>
      </c>
      <c r="L177" s="93" t="str">
        <f>IF(AND($L$5="sixth"),key!EK10,IF(AND($L$5="Seventh"),key!EK110,IF(AND($L$5="eighth"),key!EK210,"")))</f>
        <v/>
      </c>
      <c r="M177" s="93" t="str">
        <f>IF(AND($L$5="sixth"),key!EM10,IF(AND($L$5="Seventh"),key!EM110,IF(AND($L$5="eighth"),key!EM210,"")))</f>
        <v>D</v>
      </c>
      <c r="N177" s="93">
        <f>IF(AND($L$5="sixth"),key!EN10,IF(AND($L$5="Seventh"),key!EN110,IF(AND($L$5="eighth"),key!EN210,"")))</f>
        <v>5</v>
      </c>
      <c r="O177" s="93" t="str">
        <f>IF(AND($L$5="sixth"),key!EO10,IF(AND($L$5="Seventh"),key!EO110,IF(AND($L$5="eighth"),key!EO210,"")))</f>
        <v/>
      </c>
      <c r="P177" s="93" t="str">
        <f>IF(AND($L$5="sixth"),key!EQ10,IF(AND($L$5="Seventh"),key!EQ110,IF(AND($L$5="eighth"),key!EQ210,"")))</f>
        <v>C</v>
      </c>
      <c r="Q177" s="93">
        <f>IF(AND($L$5="sixth"),key!ER10,IF(AND($L$5="Seventh"),key!ER110,IF(AND($L$5="eighth"),key!ER210,"")))</f>
        <v>53</v>
      </c>
      <c r="R177" s="93" t="str">
        <f>IF(AND($L$5="sixth"),key!ES10,IF(AND($L$5="Seventh"),key!ES110,IF(AND($L$5="eighth"),key!ES210,"")))</f>
        <v/>
      </c>
      <c r="S177" s="93" t="str">
        <f>IF(AND($L$5="sixth"),key!EU10,IF(AND($L$5="Seventh"),key!EU110,IF(AND($L$5="eighth"),key!EU210,"")))</f>
        <v>C</v>
      </c>
      <c r="T177" s="93">
        <f>IF(AND($L$5="sixth"),key!EV10,IF(AND($L$5="Seventh"),key!EV110,IF(AND($L$5="eighth"),key!EV210,"")))</f>
        <v>78</v>
      </c>
      <c r="U177" s="93">
        <f>IF(AND($L$5="sixth"),key!EW10,IF(AND($L$5="Seventh"),key!EW110,IF(AND($L$5="eighth"),key!EW210,"")))</f>
        <v>0</v>
      </c>
      <c r="V177" s="93">
        <f>IF(AND($L$5="sixth"),key!EX10,IF(AND($L$5="Seventh"),key!EX110,IF(AND($L$5="eighth"),key!EX210,"")))</f>
        <v>78</v>
      </c>
      <c r="W177" s="231" t="str">
        <f>IF(AND($L$5="sixth"),key!EY10,IF(AND($L$5="Seventh"),key!EY110,IF(AND($L$5="eighth"),key!EY210,"")))</f>
        <v>D</v>
      </c>
      <c r="X177" s="221">
        <v>35</v>
      </c>
      <c r="Y177" s="222" t="str">
        <f>IF(AND($L$5="sixth"),key!C43,IF(AND($L$5="Seventh"),key!C143,IF(AND($L$5="eighth"),key!C243,"")))</f>
        <v/>
      </c>
      <c r="Z177" s="222" t="str">
        <f>IF(AND($L$5="sixth"),key!D43,IF(AND($L$5="Seventh"),key!D143,IF(AND($L$5="eighth"),key!D243,"")))</f>
        <v/>
      </c>
      <c r="AA177" s="223" t="str">
        <f>IF(AND($L$5="sixth"),key!EA43,IF(AND($L$5="Seventh"),key!EA143,IF(AND($L$5="eighth"),key!EA243,"")))</f>
        <v/>
      </c>
      <c r="AB177" s="223" t="str">
        <f>IF(AND($L$5="sixth"),key!EB43,IF(AND($L$5="Seventh"),key!EB143,IF(AND($L$5="eighth"),key!EB243,"")))</f>
        <v/>
      </c>
      <c r="AC177" s="223" t="str">
        <f>IF(AND($L$5="sixth"),key!EC43,IF(AND($L$5="Seventh"),key!EC143,IF(AND($L$5="eighth"),key!EC243,"")))</f>
        <v/>
      </c>
      <c r="AD177" s="223" t="str">
        <f>IF(AND($L$5="sixth"),key!EE43,IF(AND($L$5="Seventh"),key!EE143,IF(AND($L$5="eighth"),key!EE243,"")))</f>
        <v/>
      </c>
      <c r="AE177" s="223" t="str">
        <f>IF(AND($L$5="sixth"),key!EF43,IF(AND($L$5="Seventh"),key!EF143,IF(AND($L$5="eighth"),key!EF243,"")))</f>
        <v/>
      </c>
      <c r="AF177" s="223" t="str">
        <f>IF(AND($L$5="sixth"),key!EG43,IF(AND($L$5="Seventh"),key!EG143,IF(AND($L$5="eighth"),key!EG243,"")))</f>
        <v/>
      </c>
      <c r="AG177" s="223" t="str">
        <f>IF(AND($L$5="sixth"),key!EI43,IF(AND($L$5="Seventh"),key!EI143,IF(AND($L$5="eighth"),key!EI243,"")))</f>
        <v/>
      </c>
      <c r="AH177" s="223" t="str">
        <f>IF(AND($L$5="sixth"),key!EJ43,IF(AND($L$5="Seventh"),key!EJ143,IF(AND($L$5="eighth"),key!EJ243,"")))</f>
        <v/>
      </c>
      <c r="AI177" s="223" t="str">
        <f>IF(AND($L$5="sixth"),key!EK43,IF(AND($L$5="Seventh"),key!EK143,IF(AND($L$5="eighth"),key!EK243,"")))</f>
        <v/>
      </c>
      <c r="AJ177" s="223" t="str">
        <f>IF(AND($L$5="sixth"),key!EM43,IF(AND($L$5="Seventh"),key!EM143,IF(AND($L$5="eighth"),key!EM243,"")))</f>
        <v/>
      </c>
      <c r="AK177" s="223" t="str">
        <f>IF(AND($L$5="sixth"),key!EN43,IF(AND($L$5="Seventh"),key!EN143,IF(AND($L$5="eighth"),key!EN243,"")))</f>
        <v/>
      </c>
      <c r="AL177" s="223" t="str">
        <f>IF(AND($L$5="sixth"),key!EO43,IF(AND($L$5="Seventh"),key!EO143,IF(AND($L$5="eighth"),key!EO243,"")))</f>
        <v/>
      </c>
      <c r="AM177" s="223" t="str">
        <f>IF(AND($L$5="sixth"),key!EQ43,IF(AND($L$5="Seventh"),key!EQ143,IF(AND($L$5="eighth"),key!EQ243,"")))</f>
        <v/>
      </c>
      <c r="AN177" s="223" t="str">
        <f>IF(AND($L$5="sixth"),key!ER43,IF(AND($L$5="Seventh"),key!ER143,IF(AND($L$5="eighth"),key!ER243,"")))</f>
        <v/>
      </c>
      <c r="AO177" s="223" t="str">
        <f>IF(AND($L$5="sixth"),key!ES43,IF(AND($L$5="Seventh"),key!ES143,IF(AND($L$5="eighth"),key!ES243,"")))</f>
        <v/>
      </c>
      <c r="AP177" s="223" t="str">
        <f>IF(AND($L$5="sixth"),key!EU43,IF(AND($L$5="Seventh"),key!EU143,IF(AND($L$5="eighth"),key!EU243,"")))</f>
        <v/>
      </c>
      <c r="AQ177" s="223" t="str">
        <f>IF(AND($L$5="sixth"),key!EV43,IF(AND($L$5="Seventh"),key!EV143,IF(AND($L$5="eighth"),key!EV243,"")))</f>
        <v/>
      </c>
      <c r="AR177" s="223" t="str">
        <f>IF(AND($L$5="sixth"),key!EW43,IF(AND($L$5="Seventh"),key!EW143,IF(AND($L$5="eighth"),key!EW243,"")))</f>
        <v/>
      </c>
      <c r="AS177" s="223" t="str">
        <f>IF(AND($L$5="sixth"),key!EX43,IF(AND($L$5="Seventh"),key!EX143,IF(AND($L$5="eighth"),key!EX243,"")))</f>
        <v/>
      </c>
      <c r="AT177" s="224" t="str">
        <f>IF(AND($L$5="sixth"),key!EY43,IF(AND($L$5="Seventh"),key!EY143,IF(AND($L$5="eighth"),key!EY243,"")))</f>
        <v/>
      </c>
      <c r="AU177" s="225">
        <v>63</v>
      </c>
      <c r="AV177" s="226" t="str">
        <f>IF(AND($L$5="sixth"),key!C71,IF(AND($L$5="Seventh"),key!C171,IF(AND($L$5="eighth"),key!C271,"")))</f>
        <v>t'kksnk</v>
      </c>
      <c r="AW177" s="226" t="str">
        <f>IF(AND($L$5="sixth"),key!D71,IF(AND($L$5="Seventh"),key!D171,IF(AND($L$5="eighth"),key!D271,"")))</f>
        <v>y{e.kjke</v>
      </c>
      <c r="AX177" s="223" t="str">
        <f>IF(AND($L$5="sixth"),key!EA71,IF(AND($L$5="Seventh"),key!EA171,IF(AND($L$5="eighth"),key!EA271,"")))</f>
        <v/>
      </c>
      <c r="AY177" s="223" t="str">
        <f>IF(AND($L$5="sixth"),key!EB71,IF(AND($L$5="Seventh"),key!EB171,IF(AND($L$5="eighth"),key!EB271,"")))</f>
        <v/>
      </c>
      <c r="AZ177" s="223" t="str">
        <f>IF(AND($L$5="sixth"),key!EC71,IF(AND($L$5="Seventh"),key!EC171,IF(AND($L$5="eighth"),key!EC271,"")))</f>
        <v/>
      </c>
      <c r="BA177" s="223" t="str">
        <f>IF(AND($L$5="sixth"),key!EE71,IF(AND($L$5="Seventh"),key!EE171,IF(AND($L$5="eighth"),key!EE271,"")))</f>
        <v/>
      </c>
      <c r="BB177" s="223" t="str">
        <f>IF(AND($L$5="sixth"),key!EF71,IF(AND($L$5="Seventh"),key!EF171,IF(AND($L$5="eighth"),key!EF271,"")))</f>
        <v/>
      </c>
      <c r="BC177" s="223" t="str">
        <f>IF(AND($L$5="sixth"),key!EG71,IF(AND($L$5="Seventh"),key!EG171,IF(AND($L$5="eighth"),key!EG271,"")))</f>
        <v/>
      </c>
      <c r="BD177" s="223" t="str">
        <f>IF(AND($L$5="sixth"),key!EI71,IF(AND($L$5="Seventh"),key!EI171,IF(AND($L$5="eighth"),key!EI271,"")))</f>
        <v/>
      </c>
      <c r="BE177" s="223" t="str">
        <f>IF(AND($L$5="sixth"),key!EJ71,IF(AND($L$5="Seventh"),key!EJ171,IF(AND($L$5="eighth"),key!EJ271,"")))</f>
        <v/>
      </c>
      <c r="BF177" s="223" t="str">
        <f>IF(AND($L$5="sixth"),key!EK71,IF(AND($L$5="Seventh"),key!EK171,IF(AND($L$5="eighth"),key!EK271,"")))</f>
        <v/>
      </c>
      <c r="BG177" s="223" t="str">
        <f>IF(AND($L$5="sixth"),key!EM71,IF(AND($L$5="Seventh"),key!EM171,IF(AND($L$5="eighth"),key!EM271,"")))</f>
        <v/>
      </c>
      <c r="BH177" s="223" t="str">
        <f>IF(AND($L$5="sixth"),key!EN71,IF(AND($L$5="Seventh"),key!EN171,IF(AND($L$5="eighth"),key!EN271,"")))</f>
        <v/>
      </c>
      <c r="BI177" s="223" t="str">
        <f>IF(AND($L$5="sixth"),key!EO71,IF(AND($L$5="Seventh"),key!EO171,IF(AND($L$5="eighth"),key!EO271,"")))</f>
        <v/>
      </c>
      <c r="BJ177" s="223" t="str">
        <f>IF(AND($L$5="sixth"),key!EQ71,IF(AND($L$5="Seventh"),key!EQ171,IF(AND($L$5="eighth"),key!EQ271,"")))</f>
        <v/>
      </c>
      <c r="BK177" s="223" t="str">
        <f>IF(AND($L$5="sixth"),key!ER71,IF(AND($L$5="Seventh"),key!ER171,IF(AND($L$5="eighth"),key!ER271,"")))</f>
        <v/>
      </c>
      <c r="BL177" s="223" t="str">
        <f>IF(AND($L$5="sixth"),key!ES71,IF(AND($L$5="Seventh"),key!ES171,IF(AND($L$5="eighth"),key!ES271,"")))</f>
        <v/>
      </c>
      <c r="BM177" s="223" t="str">
        <f>IF(AND($L$5="sixth"),key!EU71,IF(AND($L$5="Seventh"),key!EU171,IF(AND($L$5="eighth"),key!EU271,"")))</f>
        <v/>
      </c>
      <c r="BN177" s="223">
        <f>IF(AND($L$5="sixth"),key!EV71,IF(AND($L$5="Seventh"),key!EV171,IF(AND($L$5="eighth"),key!EV271,"")))</f>
        <v>0</v>
      </c>
      <c r="BO177" s="223">
        <f>IF(AND($L$5="sixth"),key!EW71,IF(AND($L$5="Seventh"),key!EW171,IF(AND($L$5="eighth"),key!EW271,"")))</f>
        <v>0</v>
      </c>
      <c r="BP177" s="223">
        <f>IF(AND($L$5="sixth"),key!EX71,IF(AND($L$5="Seventh"),key!EX171,IF(AND($L$5="eighth"),key!EX271,"")))</f>
        <v>0</v>
      </c>
      <c r="BQ177" s="224" t="str">
        <f>IF(AND($L$5="sixth"),key!EY71,IF(AND($L$5="Seventh"),key!EY171,IF(AND($L$5="eighth"),key!EY271,"")))</f>
        <v/>
      </c>
    </row>
    <row r="178" spans="1:91" ht="15" customHeight="1">
      <c r="A178" s="221">
        <v>3</v>
      </c>
      <c r="B178" s="98" t="str">
        <f>IF(AND($L$5="sixth"),key!C11,IF(AND($L$5="Seventh"),key!C111,IF(AND($L$5="eighth"),key!C211,"")))</f>
        <v>txnh'k</v>
      </c>
      <c r="C178" s="98" t="str">
        <f>IF(AND($L$5="sixth"),key!D11,IF(AND($L$5="Seventh"),key!D111,IF(AND($L$5="eighth"),key!D211,"")))</f>
        <v>/kUukjke</v>
      </c>
      <c r="D178" s="93" t="str">
        <f>IF(AND($L$5="sixth"),key!EA11,IF(AND($L$5="Seventh"),key!EA111,IF(AND($L$5="eighth"),key!EA211,"")))</f>
        <v>C</v>
      </c>
      <c r="E178" s="93" t="str">
        <f>IF(AND($L$5="sixth"),key!EB11,IF(AND($L$5="Seventh"),key!EB111,IF(AND($L$5="eighth"),key!EB211,"")))</f>
        <v/>
      </c>
      <c r="F178" s="93" t="str">
        <f>IF(AND($L$5="sixth"),key!EC11,IF(AND($L$5="Seventh"),key!EC111,IF(AND($L$5="eighth"),key!EC211,"")))</f>
        <v/>
      </c>
      <c r="G178" s="93" t="str">
        <f>IF(AND($L$5="sixth"),key!EE11,IF(AND($L$5="Seventh"),key!EE111,IF(AND($L$5="eighth"),key!EE211,"")))</f>
        <v/>
      </c>
      <c r="H178" s="93">
        <f>IF(AND($L$5="sixth"),key!EF11,IF(AND($L$5="Seventh"),key!EF111,IF(AND($L$5="eighth"),key!EF211,"")))</f>
        <v>6</v>
      </c>
      <c r="I178" s="93" t="str">
        <f>IF(AND($L$5="sixth"),key!EG11,IF(AND($L$5="Seventh"),key!EG111,IF(AND($L$5="eighth"),key!EG211,"")))</f>
        <v/>
      </c>
      <c r="J178" s="93" t="str">
        <f>IF(AND($L$5="sixth"),key!EI11,IF(AND($L$5="Seventh"),key!EI111,IF(AND($L$5="eighth"),key!EI211,"")))</f>
        <v>C</v>
      </c>
      <c r="K178" s="93">
        <f>IF(AND($L$5="sixth"),key!EJ11,IF(AND($L$5="Seventh"),key!EJ111,IF(AND($L$5="eighth"),key!EJ211,"")))</f>
        <v>16</v>
      </c>
      <c r="L178" s="93" t="str">
        <f>IF(AND($L$5="sixth"),key!EK11,IF(AND($L$5="Seventh"),key!EK111,IF(AND($L$5="eighth"),key!EK211,"")))</f>
        <v/>
      </c>
      <c r="M178" s="93" t="str">
        <f>IF(AND($L$5="sixth"),key!EM11,IF(AND($L$5="Seventh"),key!EM111,IF(AND($L$5="eighth"),key!EM211,"")))</f>
        <v>D</v>
      </c>
      <c r="N178" s="93">
        <f>IF(AND($L$5="sixth"),key!EN11,IF(AND($L$5="Seventh"),key!EN111,IF(AND($L$5="eighth"),key!EN211,"")))</f>
        <v>7</v>
      </c>
      <c r="O178" s="93" t="str">
        <f>IF(AND($L$5="sixth"),key!EO11,IF(AND($L$5="Seventh"),key!EO111,IF(AND($L$5="eighth"),key!EO211,"")))</f>
        <v/>
      </c>
      <c r="P178" s="93" t="str">
        <f>IF(AND($L$5="sixth"),key!EQ11,IF(AND($L$5="Seventh"),key!EQ111,IF(AND($L$5="eighth"),key!EQ211,"")))</f>
        <v>B</v>
      </c>
      <c r="Q178" s="93">
        <f>IF(AND($L$5="sixth"),key!ER11,IF(AND($L$5="Seventh"),key!ER111,IF(AND($L$5="eighth"),key!ER211,"")))</f>
        <v>49</v>
      </c>
      <c r="R178" s="93" t="str">
        <f>IF(AND($L$5="sixth"),key!ES11,IF(AND($L$5="Seventh"),key!ES111,IF(AND($L$5="eighth"),key!ES211,"")))</f>
        <v/>
      </c>
      <c r="S178" s="93" t="str">
        <f>IF(AND($L$5="sixth"),key!EU11,IF(AND($L$5="Seventh"),key!EU111,IF(AND($L$5="eighth"),key!EU211,"")))</f>
        <v>C</v>
      </c>
      <c r="T178" s="93">
        <f>IF(AND($L$5="sixth"),key!EV11,IF(AND($L$5="Seventh"),key!EV111,IF(AND($L$5="eighth"),key!EV211,"")))</f>
        <v>78</v>
      </c>
      <c r="U178" s="93">
        <f>IF(AND($L$5="sixth"),key!EW11,IF(AND($L$5="Seventh"),key!EW111,IF(AND($L$5="eighth"),key!EW211,"")))</f>
        <v>0</v>
      </c>
      <c r="V178" s="93">
        <f>IF(AND($L$5="sixth"),key!EX11,IF(AND($L$5="Seventh"),key!EX111,IF(AND($L$5="eighth"),key!EX211,"")))</f>
        <v>78</v>
      </c>
      <c r="W178" s="231" t="str">
        <f>IF(AND($L$5="sixth"),key!EY11,IF(AND($L$5="Seventh"),key!EY111,IF(AND($L$5="eighth"),key!EY211,"")))</f>
        <v>D</v>
      </c>
      <c r="X178" s="221">
        <v>36</v>
      </c>
      <c r="Y178" s="222" t="str">
        <f>IF(AND($L$5="sixth"),key!C44,IF(AND($L$5="Seventh"),key!C144,IF(AND($L$5="eighth"),key!C244,"")))</f>
        <v/>
      </c>
      <c r="Z178" s="222" t="str">
        <f>IF(AND($L$5="sixth"),key!D44,IF(AND($L$5="Seventh"),key!D144,IF(AND($L$5="eighth"),key!D244,"")))</f>
        <v/>
      </c>
      <c r="AA178" s="223" t="str">
        <f>IF(AND($L$5="sixth"),key!EA44,IF(AND($L$5="Seventh"),key!EA144,IF(AND($L$5="eighth"),key!EA244,"")))</f>
        <v/>
      </c>
      <c r="AB178" s="223" t="str">
        <f>IF(AND($L$5="sixth"),key!EB44,IF(AND($L$5="Seventh"),key!EB144,IF(AND($L$5="eighth"),key!EB244,"")))</f>
        <v/>
      </c>
      <c r="AC178" s="223" t="str">
        <f>IF(AND($L$5="sixth"),key!EC44,IF(AND($L$5="Seventh"),key!EC144,IF(AND($L$5="eighth"),key!EC244,"")))</f>
        <v/>
      </c>
      <c r="AD178" s="223" t="str">
        <f>IF(AND($L$5="sixth"),key!EE44,IF(AND($L$5="Seventh"),key!EE144,IF(AND($L$5="eighth"),key!EE244,"")))</f>
        <v/>
      </c>
      <c r="AE178" s="223" t="str">
        <f>IF(AND($L$5="sixth"),key!EF44,IF(AND($L$5="Seventh"),key!EF144,IF(AND($L$5="eighth"),key!EF244,"")))</f>
        <v/>
      </c>
      <c r="AF178" s="223" t="str">
        <f>IF(AND($L$5="sixth"),key!EG44,IF(AND($L$5="Seventh"),key!EG144,IF(AND($L$5="eighth"),key!EG244,"")))</f>
        <v/>
      </c>
      <c r="AG178" s="223" t="str">
        <f>IF(AND($L$5="sixth"),key!EI44,IF(AND($L$5="Seventh"),key!EI144,IF(AND($L$5="eighth"),key!EI244,"")))</f>
        <v/>
      </c>
      <c r="AH178" s="223" t="str">
        <f>IF(AND($L$5="sixth"),key!EJ44,IF(AND($L$5="Seventh"),key!EJ144,IF(AND($L$5="eighth"),key!EJ244,"")))</f>
        <v/>
      </c>
      <c r="AI178" s="223" t="str">
        <f>IF(AND($L$5="sixth"),key!EK44,IF(AND($L$5="Seventh"),key!EK144,IF(AND($L$5="eighth"),key!EK244,"")))</f>
        <v/>
      </c>
      <c r="AJ178" s="223" t="str">
        <f>IF(AND($L$5="sixth"),key!EM44,IF(AND($L$5="Seventh"),key!EM144,IF(AND($L$5="eighth"),key!EM244,"")))</f>
        <v/>
      </c>
      <c r="AK178" s="223" t="str">
        <f>IF(AND($L$5="sixth"),key!EN44,IF(AND($L$5="Seventh"),key!EN144,IF(AND($L$5="eighth"),key!EN244,"")))</f>
        <v/>
      </c>
      <c r="AL178" s="223" t="str">
        <f>IF(AND($L$5="sixth"),key!EO44,IF(AND($L$5="Seventh"),key!EO144,IF(AND($L$5="eighth"),key!EO244,"")))</f>
        <v/>
      </c>
      <c r="AM178" s="223" t="str">
        <f>IF(AND($L$5="sixth"),key!EQ44,IF(AND($L$5="Seventh"),key!EQ144,IF(AND($L$5="eighth"),key!EQ244,"")))</f>
        <v/>
      </c>
      <c r="AN178" s="223" t="str">
        <f>IF(AND($L$5="sixth"),key!ER44,IF(AND($L$5="Seventh"),key!ER144,IF(AND($L$5="eighth"),key!ER244,"")))</f>
        <v/>
      </c>
      <c r="AO178" s="223" t="str">
        <f>IF(AND($L$5="sixth"),key!ES44,IF(AND($L$5="Seventh"),key!ES144,IF(AND($L$5="eighth"),key!ES244,"")))</f>
        <v/>
      </c>
      <c r="AP178" s="223" t="str">
        <f>IF(AND($L$5="sixth"),key!EU44,IF(AND($L$5="Seventh"),key!EU144,IF(AND($L$5="eighth"),key!EU244,"")))</f>
        <v/>
      </c>
      <c r="AQ178" s="223" t="str">
        <f>IF(AND($L$5="sixth"),key!EV44,IF(AND($L$5="Seventh"),key!EV144,IF(AND($L$5="eighth"),key!EV244,"")))</f>
        <v/>
      </c>
      <c r="AR178" s="223" t="str">
        <f>IF(AND($L$5="sixth"),key!EW44,IF(AND($L$5="Seventh"),key!EW144,IF(AND($L$5="eighth"),key!EW244,"")))</f>
        <v/>
      </c>
      <c r="AS178" s="223" t="str">
        <f>IF(AND($L$5="sixth"),key!EX44,IF(AND($L$5="Seventh"),key!EX144,IF(AND($L$5="eighth"),key!EX244,"")))</f>
        <v/>
      </c>
      <c r="AT178" s="224" t="str">
        <f>IF(AND($L$5="sixth"),key!EY44,IF(AND($L$5="Seventh"),key!EY144,IF(AND($L$5="eighth"),key!EY244,"")))</f>
        <v/>
      </c>
      <c r="AU178" s="225">
        <v>64</v>
      </c>
      <c r="AV178" s="226" t="str">
        <f>IF(AND($L$5="sixth"),key!C72,IF(AND($L$5="Seventh"),key!C172,IF(AND($L$5="eighth"),key!C272,"")))</f>
        <v/>
      </c>
      <c r="AW178" s="226" t="str">
        <f>IF(AND($L$5="sixth"),key!D72,IF(AND($L$5="Seventh"),key!D172,IF(AND($L$5="eighth"),key!D272,"")))</f>
        <v/>
      </c>
      <c r="AX178" s="223" t="str">
        <f>IF(AND($L$5="sixth"),key!EA72,IF(AND($L$5="Seventh"),key!EA172,IF(AND($L$5="eighth"),key!EA272,"")))</f>
        <v/>
      </c>
      <c r="AY178" s="223" t="str">
        <f>IF(AND($L$5="sixth"),key!EB72,IF(AND($L$5="Seventh"),key!EB172,IF(AND($L$5="eighth"),key!EB272,"")))</f>
        <v/>
      </c>
      <c r="AZ178" s="223" t="str">
        <f>IF(AND($L$5="sixth"),key!EC72,IF(AND($L$5="Seventh"),key!EC172,IF(AND($L$5="eighth"),key!EC272,"")))</f>
        <v/>
      </c>
      <c r="BA178" s="223" t="str">
        <f>IF(AND($L$5="sixth"),key!EE72,IF(AND($L$5="Seventh"),key!EE172,IF(AND($L$5="eighth"),key!EE272,"")))</f>
        <v/>
      </c>
      <c r="BB178" s="223" t="str">
        <f>IF(AND($L$5="sixth"),key!EF72,IF(AND($L$5="Seventh"),key!EF172,IF(AND($L$5="eighth"),key!EF272,"")))</f>
        <v/>
      </c>
      <c r="BC178" s="223" t="str">
        <f>IF(AND($L$5="sixth"),key!EG72,IF(AND($L$5="Seventh"),key!EG172,IF(AND($L$5="eighth"),key!EG272,"")))</f>
        <v/>
      </c>
      <c r="BD178" s="223" t="str">
        <f>IF(AND($L$5="sixth"),key!EI72,IF(AND($L$5="Seventh"),key!EI172,IF(AND($L$5="eighth"),key!EI272,"")))</f>
        <v/>
      </c>
      <c r="BE178" s="223" t="str">
        <f>IF(AND($L$5="sixth"),key!EJ72,IF(AND($L$5="Seventh"),key!EJ172,IF(AND($L$5="eighth"),key!EJ272,"")))</f>
        <v/>
      </c>
      <c r="BF178" s="223" t="str">
        <f>IF(AND($L$5="sixth"),key!EK72,IF(AND($L$5="Seventh"),key!EK172,IF(AND($L$5="eighth"),key!EK272,"")))</f>
        <v/>
      </c>
      <c r="BG178" s="223" t="str">
        <f>IF(AND($L$5="sixth"),key!EM72,IF(AND($L$5="Seventh"),key!EM172,IF(AND($L$5="eighth"),key!EM272,"")))</f>
        <v/>
      </c>
      <c r="BH178" s="223" t="str">
        <f>IF(AND($L$5="sixth"),key!EN72,IF(AND($L$5="Seventh"),key!EN172,IF(AND($L$5="eighth"),key!EN272,"")))</f>
        <v/>
      </c>
      <c r="BI178" s="223" t="str">
        <f>IF(AND($L$5="sixth"),key!EO72,IF(AND($L$5="Seventh"),key!EO172,IF(AND($L$5="eighth"),key!EO272,"")))</f>
        <v/>
      </c>
      <c r="BJ178" s="223" t="str">
        <f>IF(AND($L$5="sixth"),key!EQ72,IF(AND($L$5="Seventh"),key!EQ172,IF(AND($L$5="eighth"),key!EQ272,"")))</f>
        <v/>
      </c>
      <c r="BK178" s="223" t="str">
        <f>IF(AND($L$5="sixth"),key!ER72,IF(AND($L$5="Seventh"),key!ER172,IF(AND($L$5="eighth"),key!ER272,"")))</f>
        <v/>
      </c>
      <c r="BL178" s="223" t="str">
        <f>IF(AND($L$5="sixth"),key!ES72,IF(AND($L$5="Seventh"),key!ES172,IF(AND($L$5="eighth"),key!ES272,"")))</f>
        <v/>
      </c>
      <c r="BM178" s="223" t="str">
        <f>IF(AND($L$5="sixth"),key!EU72,IF(AND($L$5="Seventh"),key!EU172,IF(AND($L$5="eighth"),key!EU272,"")))</f>
        <v/>
      </c>
      <c r="BN178" s="223" t="str">
        <f>IF(AND($L$5="sixth"),key!EV72,IF(AND($L$5="Seventh"),key!EV172,IF(AND($L$5="eighth"),key!EV272,"")))</f>
        <v/>
      </c>
      <c r="BO178" s="223" t="str">
        <f>IF(AND($L$5="sixth"),key!EW72,IF(AND($L$5="Seventh"),key!EW172,IF(AND($L$5="eighth"),key!EW272,"")))</f>
        <v/>
      </c>
      <c r="BP178" s="223" t="str">
        <f>IF(AND($L$5="sixth"),key!EX72,IF(AND($L$5="Seventh"),key!EX172,IF(AND($L$5="eighth"),key!EX272,"")))</f>
        <v/>
      </c>
      <c r="BQ178" s="224" t="str">
        <f>IF(AND($L$5="sixth"),key!EY72,IF(AND($L$5="Seventh"),key!EY172,IF(AND($L$5="eighth"),key!EY272,"")))</f>
        <v/>
      </c>
    </row>
    <row r="179" spans="1:91" ht="15" customHeight="1">
      <c r="A179" s="221">
        <v>4</v>
      </c>
      <c r="B179" s="98" t="str">
        <f>IF(AND($L$5="sixth"),key!C12,IF(AND($L$5="Seventh"),key!C112,IF(AND($L$5="eighth"),key!C212,"")))</f>
        <v>t'kksnk</v>
      </c>
      <c r="C179" s="98" t="str">
        <f>IF(AND($L$5="sixth"),key!D12,IF(AND($L$5="Seventh"),key!D112,IF(AND($L$5="eighth"),key!D212,"")))</f>
        <v>y{e.kjke</v>
      </c>
      <c r="D179" s="93" t="str">
        <f>IF(AND($L$5="sixth"),key!EA12,IF(AND($L$5="Seventh"),key!EA112,IF(AND($L$5="eighth"),key!EA212,"")))</f>
        <v>C</v>
      </c>
      <c r="E179" s="93" t="str">
        <f>IF(AND($L$5="sixth"),key!EB12,IF(AND($L$5="Seventh"),key!EB112,IF(AND($L$5="eighth"),key!EB212,"")))</f>
        <v/>
      </c>
      <c r="F179" s="93" t="str">
        <f>IF(AND($L$5="sixth"),key!EC12,IF(AND($L$5="Seventh"),key!EC112,IF(AND($L$5="eighth"),key!EC212,"")))</f>
        <v/>
      </c>
      <c r="G179" s="93" t="str">
        <f>IF(AND($L$5="sixth"),key!EE12,IF(AND($L$5="Seventh"),key!EE112,IF(AND($L$5="eighth"),key!EE212,"")))</f>
        <v/>
      </c>
      <c r="H179" s="93">
        <f>IF(AND($L$5="sixth"),key!EF12,IF(AND($L$5="Seventh"),key!EF112,IF(AND($L$5="eighth"),key!EF212,"")))</f>
        <v>6</v>
      </c>
      <c r="I179" s="93" t="str">
        <f>IF(AND($L$5="sixth"),key!EG12,IF(AND($L$5="Seventh"),key!EG112,IF(AND($L$5="eighth"),key!EG212,"")))</f>
        <v/>
      </c>
      <c r="J179" s="93" t="str">
        <f>IF(AND($L$5="sixth"),key!EI12,IF(AND($L$5="Seventh"),key!EI112,IF(AND($L$5="eighth"),key!EI212,"")))</f>
        <v>C</v>
      </c>
      <c r="K179" s="93">
        <f>IF(AND($L$5="sixth"),key!EJ12,IF(AND($L$5="Seventh"),key!EJ112,IF(AND($L$5="eighth"),key!EJ212,"")))</f>
        <v>27</v>
      </c>
      <c r="L179" s="93" t="str">
        <f>IF(AND($L$5="sixth"),key!EK12,IF(AND($L$5="Seventh"),key!EK112,IF(AND($L$5="eighth"),key!EK212,"")))</f>
        <v/>
      </c>
      <c r="M179" s="93" t="str">
        <f>IF(AND($L$5="sixth"),key!EM12,IF(AND($L$5="Seventh"),key!EM112,IF(AND($L$5="eighth"),key!EM212,"")))</f>
        <v>D</v>
      </c>
      <c r="N179" s="93">
        <f>IF(AND($L$5="sixth"),key!EN12,IF(AND($L$5="Seventh"),key!EN112,IF(AND($L$5="eighth"),key!EN212,"")))</f>
        <v>6</v>
      </c>
      <c r="O179" s="93" t="str">
        <f>IF(AND($L$5="sixth"),key!EO12,IF(AND($L$5="Seventh"),key!EO112,IF(AND($L$5="eighth"),key!EO212,"")))</f>
        <v/>
      </c>
      <c r="P179" s="93" t="str">
        <f>IF(AND($L$5="sixth"),key!EQ12,IF(AND($L$5="Seventh"),key!EQ112,IF(AND($L$5="eighth"),key!EQ212,"")))</f>
        <v>C</v>
      </c>
      <c r="Q179" s="93">
        <f>IF(AND($L$5="sixth"),key!ER12,IF(AND($L$5="Seventh"),key!ER112,IF(AND($L$5="eighth"),key!ER212,"")))</f>
        <v>48</v>
      </c>
      <c r="R179" s="93" t="str">
        <f>IF(AND($L$5="sixth"),key!ES12,IF(AND($L$5="Seventh"),key!ES112,IF(AND($L$5="eighth"),key!ES212,"")))</f>
        <v/>
      </c>
      <c r="S179" s="93" t="str">
        <f>IF(AND($L$5="sixth"),key!EU12,IF(AND($L$5="Seventh"),key!EU112,IF(AND($L$5="eighth"),key!EU212,"")))</f>
        <v>C</v>
      </c>
      <c r="T179" s="93">
        <f>IF(AND($L$5="sixth"),key!EV12,IF(AND($L$5="Seventh"),key!EV112,IF(AND($L$5="eighth"),key!EV212,"")))</f>
        <v>87</v>
      </c>
      <c r="U179" s="93">
        <f>IF(AND($L$5="sixth"),key!EW12,IF(AND($L$5="Seventh"),key!EW112,IF(AND($L$5="eighth"),key!EW212,"")))</f>
        <v>0</v>
      </c>
      <c r="V179" s="93">
        <f>IF(AND($L$5="sixth"),key!EX12,IF(AND($L$5="Seventh"),key!EX112,IF(AND($L$5="eighth"),key!EX212,"")))</f>
        <v>87</v>
      </c>
      <c r="W179" s="231" t="str">
        <f>IF(AND($L$5="sixth"),key!EY12,IF(AND($L$5="Seventh"),key!EY112,IF(AND($L$5="eighth"),key!EY212,"")))</f>
        <v>C</v>
      </c>
      <c r="X179" s="221">
        <v>37</v>
      </c>
      <c r="Y179" s="222" t="str">
        <f>IF(AND($L$5="sixth"),key!C45,IF(AND($L$5="Seventh"),key!C145,IF(AND($L$5="eighth"),key!C245,"")))</f>
        <v/>
      </c>
      <c r="Z179" s="222" t="str">
        <f>IF(AND($L$5="sixth"),key!D45,IF(AND($L$5="Seventh"),key!D145,IF(AND($L$5="eighth"),key!D245,"")))</f>
        <v/>
      </c>
      <c r="AA179" s="223" t="str">
        <f>IF(AND($L$5="sixth"),key!EA45,IF(AND($L$5="Seventh"),key!EA145,IF(AND($L$5="eighth"),key!EA245,"")))</f>
        <v/>
      </c>
      <c r="AB179" s="223" t="str">
        <f>IF(AND($L$5="sixth"),key!EB45,IF(AND($L$5="Seventh"),key!EB145,IF(AND($L$5="eighth"),key!EB245,"")))</f>
        <v/>
      </c>
      <c r="AC179" s="223" t="str">
        <f>IF(AND($L$5="sixth"),key!EC45,IF(AND($L$5="Seventh"),key!EC145,IF(AND($L$5="eighth"),key!EC245,"")))</f>
        <v/>
      </c>
      <c r="AD179" s="223" t="str">
        <f>IF(AND($L$5="sixth"),key!EE45,IF(AND($L$5="Seventh"),key!EE145,IF(AND($L$5="eighth"),key!EE245,"")))</f>
        <v/>
      </c>
      <c r="AE179" s="223" t="str">
        <f>IF(AND($L$5="sixth"),key!EF45,IF(AND($L$5="Seventh"),key!EF145,IF(AND($L$5="eighth"),key!EF245,"")))</f>
        <v/>
      </c>
      <c r="AF179" s="223" t="str">
        <f>IF(AND($L$5="sixth"),key!EG45,IF(AND($L$5="Seventh"),key!EG145,IF(AND($L$5="eighth"),key!EG245,"")))</f>
        <v/>
      </c>
      <c r="AG179" s="223" t="str">
        <f>IF(AND($L$5="sixth"),key!EI45,IF(AND($L$5="Seventh"),key!EI145,IF(AND($L$5="eighth"),key!EI245,"")))</f>
        <v/>
      </c>
      <c r="AH179" s="223" t="str">
        <f>IF(AND($L$5="sixth"),key!EJ45,IF(AND($L$5="Seventh"),key!EJ145,IF(AND($L$5="eighth"),key!EJ245,"")))</f>
        <v/>
      </c>
      <c r="AI179" s="223" t="str">
        <f>IF(AND($L$5="sixth"),key!EK45,IF(AND($L$5="Seventh"),key!EK145,IF(AND($L$5="eighth"),key!EK245,"")))</f>
        <v/>
      </c>
      <c r="AJ179" s="223" t="str">
        <f>IF(AND($L$5="sixth"),key!EM45,IF(AND($L$5="Seventh"),key!EM145,IF(AND($L$5="eighth"),key!EM245,"")))</f>
        <v/>
      </c>
      <c r="AK179" s="223" t="str">
        <f>IF(AND($L$5="sixth"),key!EN45,IF(AND($L$5="Seventh"),key!EN145,IF(AND($L$5="eighth"),key!EN245,"")))</f>
        <v/>
      </c>
      <c r="AL179" s="223" t="str">
        <f>IF(AND($L$5="sixth"),key!EO45,IF(AND($L$5="Seventh"),key!EO145,IF(AND($L$5="eighth"),key!EO245,"")))</f>
        <v/>
      </c>
      <c r="AM179" s="223" t="str">
        <f>IF(AND($L$5="sixth"),key!EQ45,IF(AND($L$5="Seventh"),key!EQ145,IF(AND($L$5="eighth"),key!EQ245,"")))</f>
        <v/>
      </c>
      <c r="AN179" s="223" t="str">
        <f>IF(AND($L$5="sixth"),key!ER45,IF(AND($L$5="Seventh"),key!ER145,IF(AND($L$5="eighth"),key!ER245,"")))</f>
        <v/>
      </c>
      <c r="AO179" s="223" t="str">
        <f>IF(AND($L$5="sixth"),key!ES45,IF(AND($L$5="Seventh"),key!ES145,IF(AND($L$5="eighth"),key!ES245,"")))</f>
        <v/>
      </c>
      <c r="AP179" s="223" t="str">
        <f>IF(AND($L$5="sixth"),key!EU45,IF(AND($L$5="Seventh"),key!EU145,IF(AND($L$5="eighth"),key!EU245,"")))</f>
        <v/>
      </c>
      <c r="AQ179" s="223" t="str">
        <f>IF(AND($L$5="sixth"),key!EV45,IF(AND($L$5="Seventh"),key!EV145,IF(AND($L$5="eighth"),key!EV245,"")))</f>
        <v/>
      </c>
      <c r="AR179" s="223" t="str">
        <f>IF(AND($L$5="sixth"),key!EW45,IF(AND($L$5="Seventh"),key!EW145,IF(AND($L$5="eighth"),key!EW245,"")))</f>
        <v/>
      </c>
      <c r="AS179" s="223" t="str">
        <f>IF(AND($L$5="sixth"),key!EX45,IF(AND($L$5="Seventh"),key!EX145,IF(AND($L$5="eighth"),key!EX245,"")))</f>
        <v/>
      </c>
      <c r="AT179" s="224" t="str">
        <f>IF(AND($L$5="sixth"),key!EY45,IF(AND($L$5="Seventh"),key!EY145,IF(AND($L$5="eighth"),key!EY245,"")))</f>
        <v/>
      </c>
      <c r="AU179" s="225">
        <v>65</v>
      </c>
      <c r="AV179" s="226" t="str">
        <f>IF(AND($L$5="sixth"),key!C73,IF(AND($L$5="Seventh"),key!C173,IF(AND($L$5="eighth"),key!C273,"")))</f>
        <v/>
      </c>
      <c r="AW179" s="226" t="str">
        <f>IF(AND($L$5="sixth"),key!D73,IF(AND($L$5="Seventh"),key!D173,IF(AND($L$5="eighth"),key!D273,"")))</f>
        <v/>
      </c>
      <c r="AX179" s="223" t="str">
        <f>IF(AND($L$5="sixth"),key!EA73,IF(AND($L$5="Seventh"),key!EA173,IF(AND($L$5="eighth"),key!EA273,"")))</f>
        <v/>
      </c>
      <c r="AY179" s="223" t="str">
        <f>IF(AND($L$5="sixth"),key!EB73,IF(AND($L$5="Seventh"),key!EB173,IF(AND($L$5="eighth"),key!EB273,"")))</f>
        <v/>
      </c>
      <c r="AZ179" s="223" t="str">
        <f>IF(AND($L$5="sixth"),key!EC73,IF(AND($L$5="Seventh"),key!EC173,IF(AND($L$5="eighth"),key!EC273,"")))</f>
        <v/>
      </c>
      <c r="BA179" s="223" t="str">
        <f>IF(AND($L$5="sixth"),key!EE73,IF(AND($L$5="Seventh"),key!EE173,IF(AND($L$5="eighth"),key!EE273,"")))</f>
        <v/>
      </c>
      <c r="BB179" s="223" t="str">
        <f>IF(AND($L$5="sixth"),key!EF73,IF(AND($L$5="Seventh"),key!EF173,IF(AND($L$5="eighth"),key!EF273,"")))</f>
        <v/>
      </c>
      <c r="BC179" s="223" t="str">
        <f>IF(AND($L$5="sixth"),key!EG73,IF(AND($L$5="Seventh"),key!EG173,IF(AND($L$5="eighth"),key!EG273,"")))</f>
        <v/>
      </c>
      <c r="BD179" s="223" t="str">
        <f>IF(AND($L$5="sixth"),key!EI73,IF(AND($L$5="Seventh"),key!EI173,IF(AND($L$5="eighth"),key!EI273,"")))</f>
        <v/>
      </c>
      <c r="BE179" s="223" t="str">
        <f>IF(AND($L$5="sixth"),key!EJ73,IF(AND($L$5="Seventh"),key!EJ173,IF(AND($L$5="eighth"),key!EJ273,"")))</f>
        <v/>
      </c>
      <c r="BF179" s="223" t="str">
        <f>IF(AND($L$5="sixth"),key!EK73,IF(AND($L$5="Seventh"),key!EK173,IF(AND($L$5="eighth"),key!EK273,"")))</f>
        <v/>
      </c>
      <c r="BG179" s="223" t="str">
        <f>IF(AND($L$5="sixth"),key!EM73,IF(AND($L$5="Seventh"),key!EM173,IF(AND($L$5="eighth"),key!EM273,"")))</f>
        <v/>
      </c>
      <c r="BH179" s="223" t="str">
        <f>IF(AND($L$5="sixth"),key!EN73,IF(AND($L$5="Seventh"),key!EN173,IF(AND($L$5="eighth"),key!EN273,"")))</f>
        <v/>
      </c>
      <c r="BI179" s="223" t="str">
        <f>IF(AND($L$5="sixth"),key!EO73,IF(AND($L$5="Seventh"),key!EO173,IF(AND($L$5="eighth"),key!EO273,"")))</f>
        <v/>
      </c>
      <c r="BJ179" s="223" t="str">
        <f>IF(AND($L$5="sixth"),key!EQ73,IF(AND($L$5="Seventh"),key!EQ173,IF(AND($L$5="eighth"),key!EQ273,"")))</f>
        <v/>
      </c>
      <c r="BK179" s="223" t="str">
        <f>IF(AND($L$5="sixth"),key!ER73,IF(AND($L$5="Seventh"),key!ER173,IF(AND($L$5="eighth"),key!ER273,"")))</f>
        <v/>
      </c>
      <c r="BL179" s="223" t="str">
        <f>IF(AND($L$5="sixth"),key!ES73,IF(AND($L$5="Seventh"),key!ES173,IF(AND($L$5="eighth"),key!ES273,"")))</f>
        <v/>
      </c>
      <c r="BM179" s="223" t="str">
        <f>IF(AND($L$5="sixth"),key!EU73,IF(AND($L$5="Seventh"),key!EU173,IF(AND($L$5="eighth"),key!EU273,"")))</f>
        <v/>
      </c>
      <c r="BN179" s="223" t="str">
        <f>IF(AND($L$5="sixth"),key!EV73,IF(AND($L$5="Seventh"),key!EV173,IF(AND($L$5="eighth"),key!EV273,"")))</f>
        <v/>
      </c>
      <c r="BO179" s="223" t="str">
        <f>IF(AND($L$5="sixth"),key!EW73,IF(AND($L$5="Seventh"),key!EW173,IF(AND($L$5="eighth"),key!EW273,"")))</f>
        <v/>
      </c>
      <c r="BP179" s="223" t="str">
        <f>IF(AND($L$5="sixth"),key!EX73,IF(AND($L$5="Seventh"),key!EX173,IF(AND($L$5="eighth"),key!EX273,"")))</f>
        <v/>
      </c>
      <c r="BQ179" s="224" t="str">
        <f>IF(AND($L$5="sixth"),key!EY73,IF(AND($L$5="Seventh"),key!EY173,IF(AND($L$5="eighth"),key!EY273,"")))</f>
        <v/>
      </c>
    </row>
    <row r="180" spans="1:91" ht="15" customHeight="1">
      <c r="A180" s="221">
        <v>5</v>
      </c>
      <c r="B180" s="98" t="str">
        <f>IF(AND($L$5="sixth"),key!C13,IF(AND($L$5="Seventh"),key!C113,IF(AND($L$5="eighth"),key!C213,"")))</f>
        <v>efgiky</v>
      </c>
      <c r="C180" s="98" t="str">
        <f>IF(AND($L$5="sixth"),key!D13,IF(AND($L$5="Seventh"),key!D113,IF(AND($L$5="eighth"),key!D213,"")))</f>
        <v>txnh'k</v>
      </c>
      <c r="D180" s="93" t="str">
        <f>IF(AND($L$5="sixth"),key!EA13,IF(AND($L$5="Seventh"),key!EA113,IF(AND($L$5="eighth"),key!EA213,"")))</f>
        <v>C</v>
      </c>
      <c r="E180" s="93">
        <f>IF(AND($L$5="sixth"),key!EB13,IF(AND($L$5="Seventh"),key!EB113,IF(AND($L$5="eighth"),key!EB213,"")))</f>
        <v>5</v>
      </c>
      <c r="F180" s="93" t="str">
        <f>IF(AND($L$5="sixth"),key!EC13,IF(AND($L$5="Seventh"),key!EC113,IF(AND($L$5="eighth"),key!EC213,"")))</f>
        <v/>
      </c>
      <c r="G180" s="93" t="str">
        <f>IF(AND($L$5="sixth"),key!EE13,IF(AND($L$5="Seventh"),key!EE113,IF(AND($L$5="eighth"),key!EE213,"")))</f>
        <v>C</v>
      </c>
      <c r="H180" s="93">
        <f>IF(AND($L$5="sixth"),key!EF13,IF(AND($L$5="Seventh"),key!EF113,IF(AND($L$5="eighth"),key!EF213,"")))</f>
        <v>6</v>
      </c>
      <c r="I180" s="93" t="str">
        <f>IF(AND($L$5="sixth"),key!EG13,IF(AND($L$5="Seventh"),key!EG113,IF(AND($L$5="eighth"),key!EG213,"")))</f>
        <v/>
      </c>
      <c r="J180" s="93" t="str">
        <f>IF(AND($L$5="sixth"),key!EI13,IF(AND($L$5="Seventh"),key!EI113,IF(AND($L$5="eighth"),key!EI213,"")))</f>
        <v>C</v>
      </c>
      <c r="K180" s="93">
        <f>IF(AND($L$5="sixth"),key!EJ13,IF(AND($L$5="Seventh"),key!EJ113,IF(AND($L$5="eighth"),key!EJ213,"")))</f>
        <v>24</v>
      </c>
      <c r="L180" s="93" t="str">
        <f>IF(AND($L$5="sixth"),key!EK13,IF(AND($L$5="Seventh"),key!EK113,IF(AND($L$5="eighth"),key!EK213,"")))</f>
        <v/>
      </c>
      <c r="M180" s="93" t="str">
        <f>IF(AND($L$5="sixth"),key!EM13,IF(AND($L$5="Seventh"),key!EM113,IF(AND($L$5="eighth"),key!EM213,"")))</f>
        <v>D</v>
      </c>
      <c r="N180" s="93">
        <f>IF(AND($L$5="sixth"),key!EN13,IF(AND($L$5="Seventh"),key!EN113,IF(AND($L$5="eighth"),key!EN213,"")))</f>
        <v>5</v>
      </c>
      <c r="O180" s="93" t="str">
        <f>IF(AND($L$5="sixth"),key!EO13,IF(AND($L$5="Seventh"),key!EO113,IF(AND($L$5="eighth"),key!EO213,"")))</f>
        <v/>
      </c>
      <c r="P180" s="93" t="str">
        <f>IF(AND($L$5="sixth"),key!EQ13,IF(AND($L$5="Seventh"),key!EQ113,IF(AND($L$5="eighth"),key!EQ213,"")))</f>
        <v>C</v>
      </c>
      <c r="Q180" s="93">
        <f>IF(AND($L$5="sixth"),key!ER13,IF(AND($L$5="Seventh"),key!ER113,IF(AND($L$5="eighth"),key!ER213,"")))</f>
        <v>36</v>
      </c>
      <c r="R180" s="93" t="str">
        <f>IF(AND($L$5="sixth"),key!ES13,IF(AND($L$5="Seventh"),key!ES113,IF(AND($L$5="eighth"),key!ES213,"")))</f>
        <v/>
      </c>
      <c r="S180" s="93" t="str">
        <f>IF(AND($L$5="sixth"),key!EU13,IF(AND($L$5="Seventh"),key!EU113,IF(AND($L$5="eighth"),key!EU213,"")))</f>
        <v>D</v>
      </c>
      <c r="T180" s="93">
        <f>IF(AND($L$5="sixth"),key!EV13,IF(AND($L$5="Seventh"),key!EV113,IF(AND($L$5="eighth"),key!EV213,"")))</f>
        <v>76</v>
      </c>
      <c r="U180" s="93">
        <f>IF(AND($L$5="sixth"),key!EW13,IF(AND($L$5="Seventh"),key!EW113,IF(AND($L$5="eighth"),key!EW213,"")))</f>
        <v>0</v>
      </c>
      <c r="V180" s="93">
        <f>IF(AND($L$5="sixth"),key!EX13,IF(AND($L$5="Seventh"),key!EX113,IF(AND($L$5="eighth"),key!EX213,"")))</f>
        <v>76</v>
      </c>
      <c r="W180" s="231" t="str">
        <f>IF(AND($L$5="sixth"),key!EY13,IF(AND($L$5="Seventh"),key!EY113,IF(AND($L$5="eighth"),key!EY213,"")))</f>
        <v>D</v>
      </c>
      <c r="X180" s="221">
        <v>38</v>
      </c>
      <c r="Y180" s="222" t="str">
        <f>IF(AND($L$5="sixth"),key!C46,IF(AND($L$5="Seventh"),key!C146,IF(AND($L$5="eighth"),key!C246,"")))</f>
        <v/>
      </c>
      <c r="Z180" s="222" t="str">
        <f>IF(AND($L$5="sixth"),key!D46,IF(AND($L$5="Seventh"),key!D146,IF(AND($L$5="eighth"),key!D246,"")))</f>
        <v/>
      </c>
      <c r="AA180" s="223" t="str">
        <f>IF(AND($L$5="sixth"),key!EA46,IF(AND($L$5="Seventh"),key!EA146,IF(AND($L$5="eighth"),key!EA246,"")))</f>
        <v/>
      </c>
      <c r="AB180" s="223" t="str">
        <f>IF(AND($L$5="sixth"),key!EB46,IF(AND($L$5="Seventh"),key!EB146,IF(AND($L$5="eighth"),key!EB246,"")))</f>
        <v/>
      </c>
      <c r="AC180" s="223" t="str">
        <f>IF(AND($L$5="sixth"),key!EC46,IF(AND($L$5="Seventh"),key!EC146,IF(AND($L$5="eighth"),key!EC246,"")))</f>
        <v/>
      </c>
      <c r="AD180" s="223" t="str">
        <f>IF(AND($L$5="sixth"),key!EE46,IF(AND($L$5="Seventh"),key!EE146,IF(AND($L$5="eighth"),key!EE246,"")))</f>
        <v/>
      </c>
      <c r="AE180" s="223" t="str">
        <f>IF(AND($L$5="sixth"),key!EF46,IF(AND($L$5="Seventh"),key!EF146,IF(AND($L$5="eighth"),key!EF246,"")))</f>
        <v/>
      </c>
      <c r="AF180" s="223" t="str">
        <f>IF(AND($L$5="sixth"),key!EG46,IF(AND($L$5="Seventh"),key!EG146,IF(AND($L$5="eighth"),key!EG246,"")))</f>
        <v/>
      </c>
      <c r="AG180" s="223" t="str">
        <f>IF(AND($L$5="sixth"),key!EI46,IF(AND($L$5="Seventh"),key!EI146,IF(AND($L$5="eighth"),key!EI246,"")))</f>
        <v/>
      </c>
      <c r="AH180" s="223" t="str">
        <f>IF(AND($L$5="sixth"),key!EJ46,IF(AND($L$5="Seventh"),key!EJ146,IF(AND($L$5="eighth"),key!EJ246,"")))</f>
        <v/>
      </c>
      <c r="AI180" s="223" t="str">
        <f>IF(AND($L$5="sixth"),key!EK46,IF(AND($L$5="Seventh"),key!EK146,IF(AND($L$5="eighth"),key!EK246,"")))</f>
        <v/>
      </c>
      <c r="AJ180" s="223" t="str">
        <f>IF(AND($L$5="sixth"),key!EM46,IF(AND($L$5="Seventh"),key!EM146,IF(AND($L$5="eighth"),key!EM246,"")))</f>
        <v/>
      </c>
      <c r="AK180" s="223" t="str">
        <f>IF(AND($L$5="sixth"),key!EN46,IF(AND($L$5="Seventh"),key!EN146,IF(AND($L$5="eighth"),key!EN246,"")))</f>
        <v/>
      </c>
      <c r="AL180" s="223" t="str">
        <f>IF(AND($L$5="sixth"),key!EO46,IF(AND($L$5="Seventh"),key!EO146,IF(AND($L$5="eighth"),key!EO246,"")))</f>
        <v/>
      </c>
      <c r="AM180" s="223" t="str">
        <f>IF(AND($L$5="sixth"),key!EQ46,IF(AND($L$5="Seventh"),key!EQ146,IF(AND($L$5="eighth"),key!EQ246,"")))</f>
        <v/>
      </c>
      <c r="AN180" s="223" t="str">
        <f>IF(AND($L$5="sixth"),key!ER46,IF(AND($L$5="Seventh"),key!ER146,IF(AND($L$5="eighth"),key!ER246,"")))</f>
        <v/>
      </c>
      <c r="AO180" s="223" t="str">
        <f>IF(AND($L$5="sixth"),key!ES46,IF(AND($L$5="Seventh"),key!ES146,IF(AND($L$5="eighth"),key!ES246,"")))</f>
        <v/>
      </c>
      <c r="AP180" s="223" t="str">
        <f>IF(AND($L$5="sixth"),key!EU46,IF(AND($L$5="Seventh"),key!EU146,IF(AND($L$5="eighth"),key!EU246,"")))</f>
        <v/>
      </c>
      <c r="AQ180" s="223" t="str">
        <f>IF(AND($L$5="sixth"),key!EV46,IF(AND($L$5="Seventh"),key!EV146,IF(AND($L$5="eighth"),key!EV246,"")))</f>
        <v/>
      </c>
      <c r="AR180" s="223" t="str">
        <f>IF(AND($L$5="sixth"),key!EW46,IF(AND($L$5="Seventh"),key!EW146,IF(AND($L$5="eighth"),key!EW246,"")))</f>
        <v/>
      </c>
      <c r="AS180" s="223" t="str">
        <f>IF(AND($L$5="sixth"),key!EX46,IF(AND($L$5="Seventh"),key!EX146,IF(AND($L$5="eighth"),key!EX246,"")))</f>
        <v/>
      </c>
      <c r="AT180" s="224" t="str">
        <f>IF(AND($L$5="sixth"),key!EY46,IF(AND($L$5="Seventh"),key!EY146,IF(AND($L$5="eighth"),key!EY246,"")))</f>
        <v/>
      </c>
      <c r="AU180" s="225">
        <v>66</v>
      </c>
      <c r="AV180" s="226" t="str">
        <f>IF(AND($L$5="sixth"),key!C74,IF(AND($L$5="Seventh"),key!C174,IF(AND($L$5="eighth"),key!C274,"")))</f>
        <v/>
      </c>
      <c r="AW180" s="226" t="str">
        <f>IF(AND($L$5="sixth"),key!D74,IF(AND($L$5="Seventh"),key!D174,IF(AND($L$5="eighth"),key!D274,"")))</f>
        <v/>
      </c>
      <c r="AX180" s="223" t="str">
        <f>IF(AND($L$5="sixth"),key!EA74,IF(AND($L$5="Seventh"),key!EA174,IF(AND($L$5="eighth"),key!EA274,"")))</f>
        <v/>
      </c>
      <c r="AY180" s="223" t="str">
        <f>IF(AND($L$5="sixth"),key!EB74,IF(AND($L$5="Seventh"),key!EB174,IF(AND($L$5="eighth"),key!EB274,"")))</f>
        <v/>
      </c>
      <c r="AZ180" s="223" t="str">
        <f>IF(AND($L$5="sixth"),key!EC74,IF(AND($L$5="Seventh"),key!EC174,IF(AND($L$5="eighth"),key!EC274,"")))</f>
        <v/>
      </c>
      <c r="BA180" s="223" t="str">
        <f>IF(AND($L$5="sixth"),key!EE74,IF(AND($L$5="Seventh"),key!EE174,IF(AND($L$5="eighth"),key!EE274,"")))</f>
        <v/>
      </c>
      <c r="BB180" s="223" t="str">
        <f>IF(AND($L$5="sixth"),key!EF74,IF(AND($L$5="Seventh"),key!EF174,IF(AND($L$5="eighth"),key!EF274,"")))</f>
        <v/>
      </c>
      <c r="BC180" s="223" t="str">
        <f>IF(AND($L$5="sixth"),key!EG74,IF(AND($L$5="Seventh"),key!EG174,IF(AND($L$5="eighth"),key!EG274,"")))</f>
        <v/>
      </c>
      <c r="BD180" s="223" t="str">
        <f>IF(AND($L$5="sixth"),key!EI74,IF(AND($L$5="Seventh"),key!EI174,IF(AND($L$5="eighth"),key!EI274,"")))</f>
        <v/>
      </c>
      <c r="BE180" s="223" t="str">
        <f>IF(AND($L$5="sixth"),key!EJ74,IF(AND($L$5="Seventh"),key!EJ174,IF(AND($L$5="eighth"),key!EJ274,"")))</f>
        <v/>
      </c>
      <c r="BF180" s="223" t="str">
        <f>IF(AND($L$5="sixth"),key!EK74,IF(AND($L$5="Seventh"),key!EK174,IF(AND($L$5="eighth"),key!EK274,"")))</f>
        <v/>
      </c>
      <c r="BG180" s="223" t="str">
        <f>IF(AND($L$5="sixth"),key!EM74,IF(AND($L$5="Seventh"),key!EM174,IF(AND($L$5="eighth"),key!EM274,"")))</f>
        <v/>
      </c>
      <c r="BH180" s="223" t="str">
        <f>IF(AND($L$5="sixth"),key!EN74,IF(AND($L$5="Seventh"),key!EN174,IF(AND($L$5="eighth"),key!EN274,"")))</f>
        <v/>
      </c>
      <c r="BI180" s="223" t="str">
        <f>IF(AND($L$5="sixth"),key!EO74,IF(AND($L$5="Seventh"),key!EO174,IF(AND($L$5="eighth"),key!EO274,"")))</f>
        <v/>
      </c>
      <c r="BJ180" s="223" t="str">
        <f>IF(AND($L$5="sixth"),key!EQ74,IF(AND($L$5="Seventh"),key!EQ174,IF(AND($L$5="eighth"),key!EQ274,"")))</f>
        <v/>
      </c>
      <c r="BK180" s="223" t="str">
        <f>IF(AND($L$5="sixth"),key!ER74,IF(AND($L$5="Seventh"),key!ER174,IF(AND($L$5="eighth"),key!ER274,"")))</f>
        <v/>
      </c>
      <c r="BL180" s="223" t="str">
        <f>IF(AND($L$5="sixth"),key!ES74,IF(AND($L$5="Seventh"),key!ES174,IF(AND($L$5="eighth"),key!ES274,"")))</f>
        <v/>
      </c>
      <c r="BM180" s="223" t="str">
        <f>IF(AND($L$5="sixth"),key!EU74,IF(AND($L$5="Seventh"),key!EU174,IF(AND($L$5="eighth"),key!EU274,"")))</f>
        <v/>
      </c>
      <c r="BN180" s="223" t="str">
        <f>IF(AND($L$5="sixth"),key!EV74,IF(AND($L$5="Seventh"),key!EV174,IF(AND($L$5="eighth"),key!EV274,"")))</f>
        <v/>
      </c>
      <c r="BO180" s="223" t="str">
        <f>IF(AND($L$5="sixth"),key!EW74,IF(AND($L$5="Seventh"),key!EW174,IF(AND($L$5="eighth"),key!EW274,"")))</f>
        <v/>
      </c>
      <c r="BP180" s="223" t="str">
        <f>IF(AND($L$5="sixth"),key!EX74,IF(AND($L$5="Seventh"),key!EX174,IF(AND($L$5="eighth"),key!EX274,"")))</f>
        <v/>
      </c>
      <c r="BQ180" s="224" t="str">
        <f>IF(AND($L$5="sixth"),key!EY74,IF(AND($L$5="Seventh"),key!EY174,IF(AND($L$5="eighth"),key!EY274,"")))</f>
        <v/>
      </c>
    </row>
    <row r="181" spans="1:91" ht="15" customHeight="1">
      <c r="A181" s="221">
        <v>6</v>
      </c>
      <c r="B181" s="98" t="str">
        <f>IF(AND($L$5="sixth"),key!C14,IF(AND($L$5="Seventh"),key!C114,IF(AND($L$5="eighth"),key!C214,"")))</f>
        <v>ujsUnz</v>
      </c>
      <c r="C181" s="98" t="str">
        <f>IF(AND($L$5="sixth"),key!D14,IF(AND($L$5="Seventh"),key!D114,IF(AND($L$5="eighth"),key!D214,"")))</f>
        <v xml:space="preserve"> ';keyky</v>
      </c>
      <c r="D181" s="93" t="str">
        <f>IF(AND($L$5="sixth"),key!EA14,IF(AND($L$5="Seventh"),key!EA114,IF(AND($L$5="eighth"),key!EA214,"")))</f>
        <v>C</v>
      </c>
      <c r="E181" s="93" t="str">
        <f>IF(AND($L$5="sixth"),key!EB14,IF(AND($L$5="Seventh"),key!EB114,IF(AND($L$5="eighth"),key!EB214,"")))</f>
        <v/>
      </c>
      <c r="F181" s="93" t="str">
        <f>IF(AND($L$5="sixth"),key!EC14,IF(AND($L$5="Seventh"),key!EC114,IF(AND($L$5="eighth"),key!EC214,"")))</f>
        <v/>
      </c>
      <c r="G181" s="93" t="str">
        <f>IF(AND($L$5="sixth"),key!EE14,IF(AND($L$5="Seventh"),key!EE114,IF(AND($L$5="eighth"),key!EE214,"")))</f>
        <v/>
      </c>
      <c r="H181" s="93" t="str">
        <f>IF(AND($L$5="sixth"),key!EF14,IF(AND($L$5="Seventh"),key!EF114,IF(AND($L$5="eighth"),key!EF214,"")))</f>
        <v/>
      </c>
      <c r="I181" s="93" t="str">
        <f>IF(AND($L$5="sixth"),key!EG14,IF(AND($L$5="Seventh"),key!EG114,IF(AND($L$5="eighth"),key!EG214,"")))</f>
        <v/>
      </c>
      <c r="J181" s="93" t="str">
        <f>IF(AND($L$5="sixth"),key!EI14,IF(AND($L$5="Seventh"),key!EI114,IF(AND($L$5="eighth"),key!EI214,"")))</f>
        <v/>
      </c>
      <c r="K181" s="93" t="str">
        <f>IF(AND($L$5="sixth"),key!EJ14,IF(AND($L$5="Seventh"),key!EJ114,IF(AND($L$5="eighth"),key!EJ214,"")))</f>
        <v/>
      </c>
      <c r="L181" s="93" t="str">
        <f>IF(AND($L$5="sixth"),key!EK14,IF(AND($L$5="Seventh"),key!EK114,IF(AND($L$5="eighth"),key!EK214,"")))</f>
        <v/>
      </c>
      <c r="M181" s="93" t="str">
        <f>IF(AND($L$5="sixth"),key!EM14,IF(AND($L$5="Seventh"),key!EM114,IF(AND($L$5="eighth"),key!EM214,"")))</f>
        <v/>
      </c>
      <c r="N181" s="93" t="str">
        <f>IF(AND($L$5="sixth"),key!EN14,IF(AND($L$5="Seventh"),key!EN114,IF(AND($L$5="eighth"),key!EN214,"")))</f>
        <v/>
      </c>
      <c r="O181" s="93" t="str">
        <f>IF(AND($L$5="sixth"),key!EO14,IF(AND($L$5="Seventh"),key!EO114,IF(AND($L$5="eighth"),key!EO214,"")))</f>
        <v/>
      </c>
      <c r="P181" s="93" t="str">
        <f>IF(AND($L$5="sixth"),key!EQ14,IF(AND($L$5="Seventh"),key!EQ114,IF(AND($L$5="eighth"),key!EQ214,"")))</f>
        <v/>
      </c>
      <c r="Q181" s="93" t="str">
        <f>IF(AND($L$5="sixth"),key!ER14,IF(AND($L$5="Seventh"),key!ER114,IF(AND($L$5="eighth"),key!ER214,"")))</f>
        <v/>
      </c>
      <c r="R181" s="93" t="str">
        <f>IF(AND($L$5="sixth"),key!ES14,IF(AND($L$5="Seventh"),key!ES114,IF(AND($L$5="eighth"),key!ES214,"")))</f>
        <v/>
      </c>
      <c r="S181" s="93" t="str">
        <f>IF(AND($L$5="sixth"),key!EU14,IF(AND($L$5="Seventh"),key!EU114,IF(AND($L$5="eighth"),key!EU214,"")))</f>
        <v/>
      </c>
      <c r="T181" s="93">
        <f>IF(AND($L$5="sixth"),key!EV14,IF(AND($L$5="Seventh"),key!EV114,IF(AND($L$5="eighth"),key!EV214,"")))</f>
        <v>0</v>
      </c>
      <c r="U181" s="93">
        <f>IF(AND($L$5="sixth"),key!EW14,IF(AND($L$5="Seventh"),key!EW114,IF(AND($L$5="eighth"),key!EW214,"")))</f>
        <v>0</v>
      </c>
      <c r="V181" s="93">
        <f>IF(AND($L$5="sixth"),key!EX14,IF(AND($L$5="Seventh"),key!EX114,IF(AND($L$5="eighth"),key!EX214,"")))</f>
        <v>0</v>
      </c>
      <c r="W181" s="231" t="str">
        <f>IF(AND($L$5="sixth"),key!EY14,IF(AND($L$5="Seventh"),key!EY114,IF(AND($L$5="eighth"),key!EY214,"")))</f>
        <v/>
      </c>
      <c r="X181" s="221">
        <v>39</v>
      </c>
      <c r="Y181" s="222" t="str">
        <f>IF(AND($L$5="sixth"),key!C47,IF(AND($L$5="Seventh"),key!C147,IF(AND($L$5="eighth"),key!C247,"")))</f>
        <v/>
      </c>
      <c r="Z181" s="222" t="str">
        <f>IF(AND($L$5="sixth"),key!D47,IF(AND($L$5="Seventh"),key!D147,IF(AND($L$5="eighth"),key!D247,"")))</f>
        <v/>
      </c>
      <c r="AA181" s="223" t="str">
        <f>IF(AND($L$5="sixth"),key!EA47,IF(AND($L$5="Seventh"),key!EA147,IF(AND($L$5="eighth"),key!EA247,"")))</f>
        <v/>
      </c>
      <c r="AB181" s="223" t="str">
        <f>IF(AND($L$5="sixth"),key!EB47,IF(AND($L$5="Seventh"),key!EB147,IF(AND($L$5="eighth"),key!EB247,"")))</f>
        <v/>
      </c>
      <c r="AC181" s="223" t="str">
        <f>IF(AND($L$5="sixth"),key!EC47,IF(AND($L$5="Seventh"),key!EC147,IF(AND($L$5="eighth"),key!EC247,"")))</f>
        <v/>
      </c>
      <c r="AD181" s="223" t="str">
        <f>IF(AND($L$5="sixth"),key!EE47,IF(AND($L$5="Seventh"),key!EE147,IF(AND($L$5="eighth"),key!EE247,"")))</f>
        <v/>
      </c>
      <c r="AE181" s="223" t="str">
        <f>IF(AND($L$5="sixth"),key!EF47,IF(AND($L$5="Seventh"),key!EF147,IF(AND($L$5="eighth"),key!EF247,"")))</f>
        <v/>
      </c>
      <c r="AF181" s="223" t="str">
        <f>IF(AND($L$5="sixth"),key!EG47,IF(AND($L$5="Seventh"),key!EG147,IF(AND($L$5="eighth"),key!EG247,"")))</f>
        <v/>
      </c>
      <c r="AG181" s="223" t="str">
        <f>IF(AND($L$5="sixth"),key!EI47,IF(AND($L$5="Seventh"),key!EI147,IF(AND($L$5="eighth"),key!EI247,"")))</f>
        <v/>
      </c>
      <c r="AH181" s="223" t="str">
        <f>IF(AND($L$5="sixth"),key!EJ47,IF(AND($L$5="Seventh"),key!EJ147,IF(AND($L$5="eighth"),key!EJ247,"")))</f>
        <v/>
      </c>
      <c r="AI181" s="223" t="str">
        <f>IF(AND($L$5="sixth"),key!EK47,IF(AND($L$5="Seventh"),key!EK147,IF(AND($L$5="eighth"),key!EK247,"")))</f>
        <v/>
      </c>
      <c r="AJ181" s="223" t="str">
        <f>IF(AND($L$5="sixth"),key!EM47,IF(AND($L$5="Seventh"),key!EM147,IF(AND($L$5="eighth"),key!EM247,"")))</f>
        <v/>
      </c>
      <c r="AK181" s="223" t="str">
        <f>IF(AND($L$5="sixth"),key!EN47,IF(AND($L$5="Seventh"),key!EN147,IF(AND($L$5="eighth"),key!EN247,"")))</f>
        <v/>
      </c>
      <c r="AL181" s="223" t="str">
        <f>IF(AND($L$5="sixth"),key!EO47,IF(AND($L$5="Seventh"),key!EO147,IF(AND($L$5="eighth"),key!EO247,"")))</f>
        <v/>
      </c>
      <c r="AM181" s="223" t="str">
        <f>IF(AND($L$5="sixth"),key!EQ47,IF(AND($L$5="Seventh"),key!EQ147,IF(AND($L$5="eighth"),key!EQ247,"")))</f>
        <v/>
      </c>
      <c r="AN181" s="223" t="str">
        <f>IF(AND($L$5="sixth"),key!ER47,IF(AND($L$5="Seventh"),key!ER147,IF(AND($L$5="eighth"),key!ER247,"")))</f>
        <v/>
      </c>
      <c r="AO181" s="223" t="str">
        <f>IF(AND($L$5="sixth"),key!ES47,IF(AND($L$5="Seventh"),key!ES147,IF(AND($L$5="eighth"),key!ES247,"")))</f>
        <v/>
      </c>
      <c r="AP181" s="223" t="str">
        <f>IF(AND($L$5="sixth"),key!EU47,IF(AND($L$5="Seventh"),key!EU147,IF(AND($L$5="eighth"),key!EU247,"")))</f>
        <v/>
      </c>
      <c r="AQ181" s="223" t="str">
        <f>IF(AND($L$5="sixth"),key!EV47,IF(AND($L$5="Seventh"),key!EV147,IF(AND($L$5="eighth"),key!EV247,"")))</f>
        <v/>
      </c>
      <c r="AR181" s="223" t="str">
        <f>IF(AND($L$5="sixth"),key!EW47,IF(AND($L$5="Seventh"),key!EW147,IF(AND($L$5="eighth"),key!EW247,"")))</f>
        <v/>
      </c>
      <c r="AS181" s="223" t="str">
        <f>IF(AND($L$5="sixth"),key!EX47,IF(AND($L$5="Seventh"),key!EX147,IF(AND($L$5="eighth"),key!EX247,"")))</f>
        <v/>
      </c>
      <c r="AT181" s="224" t="str">
        <f>IF(AND($L$5="sixth"),key!EY47,IF(AND($L$5="Seventh"),key!EY147,IF(AND($L$5="eighth"),key!EY247,"")))</f>
        <v/>
      </c>
      <c r="AU181" s="225">
        <v>67</v>
      </c>
      <c r="AV181" s="226" t="str">
        <f>IF(AND($L$5="sixth"),key!C75,IF(AND($L$5="Seventh"),key!C175,IF(AND($L$5="eighth"),key!C275,"")))</f>
        <v/>
      </c>
      <c r="AW181" s="226" t="str">
        <f>IF(AND($L$5="sixth"),key!D75,IF(AND($L$5="Seventh"),key!D175,IF(AND($L$5="eighth"),key!D275,"")))</f>
        <v/>
      </c>
      <c r="AX181" s="223" t="str">
        <f>IF(AND($L$5="sixth"),key!EA75,IF(AND($L$5="Seventh"),key!EA175,IF(AND($L$5="eighth"),key!EA275,"")))</f>
        <v/>
      </c>
      <c r="AY181" s="223" t="str">
        <f>IF(AND($L$5="sixth"),key!EB75,IF(AND($L$5="Seventh"),key!EB175,IF(AND($L$5="eighth"),key!EB275,"")))</f>
        <v/>
      </c>
      <c r="AZ181" s="223" t="str">
        <f>IF(AND($L$5="sixth"),key!EC75,IF(AND($L$5="Seventh"),key!EC175,IF(AND($L$5="eighth"),key!EC275,"")))</f>
        <v/>
      </c>
      <c r="BA181" s="223" t="str">
        <f>IF(AND($L$5="sixth"),key!EE75,IF(AND($L$5="Seventh"),key!EE175,IF(AND($L$5="eighth"),key!EE275,"")))</f>
        <v/>
      </c>
      <c r="BB181" s="223" t="str">
        <f>IF(AND($L$5="sixth"),key!EF75,IF(AND($L$5="Seventh"),key!EF175,IF(AND($L$5="eighth"),key!EF275,"")))</f>
        <v/>
      </c>
      <c r="BC181" s="223" t="str">
        <f>IF(AND($L$5="sixth"),key!EG75,IF(AND($L$5="Seventh"),key!EG175,IF(AND($L$5="eighth"),key!EG275,"")))</f>
        <v/>
      </c>
      <c r="BD181" s="223" t="str">
        <f>IF(AND($L$5="sixth"),key!EI75,IF(AND($L$5="Seventh"),key!EI175,IF(AND($L$5="eighth"),key!EI275,"")))</f>
        <v/>
      </c>
      <c r="BE181" s="223" t="str">
        <f>IF(AND($L$5="sixth"),key!EJ75,IF(AND($L$5="Seventh"),key!EJ175,IF(AND($L$5="eighth"),key!EJ275,"")))</f>
        <v/>
      </c>
      <c r="BF181" s="223" t="str">
        <f>IF(AND($L$5="sixth"),key!EK75,IF(AND($L$5="Seventh"),key!EK175,IF(AND($L$5="eighth"),key!EK275,"")))</f>
        <v/>
      </c>
      <c r="BG181" s="223" t="str">
        <f>IF(AND($L$5="sixth"),key!EM75,IF(AND($L$5="Seventh"),key!EM175,IF(AND($L$5="eighth"),key!EM275,"")))</f>
        <v/>
      </c>
      <c r="BH181" s="223" t="str">
        <f>IF(AND($L$5="sixth"),key!EN75,IF(AND($L$5="Seventh"),key!EN175,IF(AND($L$5="eighth"),key!EN275,"")))</f>
        <v/>
      </c>
      <c r="BI181" s="223" t="str">
        <f>IF(AND($L$5="sixth"),key!EO75,IF(AND($L$5="Seventh"),key!EO175,IF(AND($L$5="eighth"),key!EO275,"")))</f>
        <v/>
      </c>
      <c r="BJ181" s="223" t="str">
        <f>IF(AND($L$5="sixth"),key!EQ75,IF(AND($L$5="Seventh"),key!EQ175,IF(AND($L$5="eighth"),key!EQ275,"")))</f>
        <v/>
      </c>
      <c r="BK181" s="223" t="str">
        <f>IF(AND($L$5="sixth"),key!ER75,IF(AND($L$5="Seventh"),key!ER175,IF(AND($L$5="eighth"),key!ER275,"")))</f>
        <v/>
      </c>
      <c r="BL181" s="223" t="str">
        <f>IF(AND($L$5="sixth"),key!ES75,IF(AND($L$5="Seventh"),key!ES175,IF(AND($L$5="eighth"),key!ES275,"")))</f>
        <v/>
      </c>
      <c r="BM181" s="223" t="str">
        <f>IF(AND($L$5="sixth"),key!EU75,IF(AND($L$5="Seventh"),key!EU175,IF(AND($L$5="eighth"),key!EU275,"")))</f>
        <v/>
      </c>
      <c r="BN181" s="223" t="str">
        <f>IF(AND($L$5="sixth"),key!EV75,IF(AND($L$5="Seventh"),key!EV175,IF(AND($L$5="eighth"),key!EV275,"")))</f>
        <v/>
      </c>
      <c r="BO181" s="223" t="str">
        <f>IF(AND($L$5="sixth"),key!EW75,IF(AND($L$5="Seventh"),key!EW175,IF(AND($L$5="eighth"),key!EW275,"")))</f>
        <v/>
      </c>
      <c r="BP181" s="223" t="str">
        <f>IF(AND($L$5="sixth"),key!EX75,IF(AND($L$5="Seventh"),key!EX175,IF(AND($L$5="eighth"),key!EX275,"")))</f>
        <v/>
      </c>
      <c r="BQ181" s="224" t="str">
        <f>IF(AND($L$5="sixth"),key!EY75,IF(AND($L$5="Seventh"),key!EY175,IF(AND($L$5="eighth"),key!EY275,"")))</f>
        <v/>
      </c>
    </row>
    <row r="182" spans="1:91" ht="15" customHeight="1">
      <c r="A182" s="221">
        <v>7</v>
      </c>
      <c r="B182" s="98" t="str">
        <f>IF(AND($L$5="sixth"),key!C15,IF(AND($L$5="Seventh"),key!C115,IF(AND($L$5="eighth"),key!C215,"")))</f>
        <v>iz/kku</v>
      </c>
      <c r="C182" s="98" t="str">
        <f>IF(AND($L$5="sixth"),key!D15,IF(AND($L$5="Seventh"),key!D115,IF(AND($L$5="eighth"),key!D215,"")))</f>
        <v>lksguyky</v>
      </c>
      <c r="D182" s="93" t="str">
        <f>IF(AND($L$5="sixth"),key!EA15,IF(AND($L$5="Seventh"),key!EA115,IF(AND($L$5="eighth"),key!EA215,"")))</f>
        <v>B</v>
      </c>
      <c r="E182" s="93">
        <f>IF(AND($L$5="sixth"),key!EB15,IF(AND($L$5="Seventh"),key!EB115,IF(AND($L$5="eighth"),key!EB215,"")))</f>
        <v>7</v>
      </c>
      <c r="F182" s="93" t="str">
        <f>IF(AND($L$5="sixth"),key!EC15,IF(AND($L$5="Seventh"),key!EC115,IF(AND($L$5="eighth"),key!EC215,"")))</f>
        <v/>
      </c>
      <c r="G182" s="93" t="str">
        <f>IF(AND($L$5="sixth"),key!EE15,IF(AND($L$5="Seventh"),key!EE115,IF(AND($L$5="eighth"),key!EE215,"")))</f>
        <v>B</v>
      </c>
      <c r="H182" s="93">
        <f>IF(AND($L$5="sixth"),key!EF15,IF(AND($L$5="Seventh"),key!EF115,IF(AND($L$5="eighth"),key!EF215,"")))</f>
        <v>8</v>
      </c>
      <c r="I182" s="93" t="str">
        <f>IF(AND($L$5="sixth"),key!EG15,IF(AND($L$5="Seventh"),key!EG115,IF(AND($L$5="eighth"),key!EG215,"")))</f>
        <v/>
      </c>
      <c r="J182" s="93" t="str">
        <f>IF(AND($L$5="sixth"),key!EI15,IF(AND($L$5="Seventh"),key!EI115,IF(AND($L$5="eighth"),key!EI215,"")))</f>
        <v>A</v>
      </c>
      <c r="K182" s="93">
        <f>IF(AND($L$5="sixth"),key!EJ15,IF(AND($L$5="Seventh"),key!EJ115,IF(AND($L$5="eighth"),key!EJ215,"")))</f>
        <v>37</v>
      </c>
      <c r="L182" s="93" t="str">
        <f>IF(AND($L$5="sixth"),key!EK15,IF(AND($L$5="Seventh"),key!EK115,IF(AND($L$5="eighth"),key!EK215,"")))</f>
        <v/>
      </c>
      <c r="M182" s="93" t="str">
        <f>IF(AND($L$5="sixth"),key!EM15,IF(AND($L$5="Seventh"),key!EM115,IF(AND($L$5="eighth"),key!EM215,"")))</f>
        <v>C</v>
      </c>
      <c r="N182" s="93">
        <f>IF(AND($L$5="sixth"),key!EN15,IF(AND($L$5="Seventh"),key!EN115,IF(AND($L$5="eighth"),key!EN215,"")))</f>
        <v>7</v>
      </c>
      <c r="O182" s="93" t="str">
        <f>IF(AND($L$5="sixth"),key!EO15,IF(AND($L$5="Seventh"),key!EO115,IF(AND($L$5="eighth"),key!EO215,"")))</f>
        <v/>
      </c>
      <c r="P182" s="93" t="str">
        <f>IF(AND($L$5="sixth"),key!EQ15,IF(AND($L$5="Seventh"),key!EQ115,IF(AND($L$5="eighth"),key!EQ215,"")))</f>
        <v>B</v>
      </c>
      <c r="Q182" s="93">
        <f>IF(AND($L$5="sixth"),key!ER15,IF(AND($L$5="Seventh"),key!ER115,IF(AND($L$5="eighth"),key!ER215,"")))</f>
        <v>67</v>
      </c>
      <c r="R182" s="93" t="str">
        <f>IF(AND($L$5="sixth"),key!ES15,IF(AND($L$5="Seventh"),key!ES115,IF(AND($L$5="eighth"),key!ES215,"")))</f>
        <v/>
      </c>
      <c r="S182" s="93" t="str">
        <f>IF(AND($L$5="sixth"),key!EU15,IF(AND($L$5="Seventh"),key!EU115,IF(AND($L$5="eighth"),key!EU215,"")))</f>
        <v>B</v>
      </c>
      <c r="T182" s="93">
        <f>IF(AND($L$5="sixth"),key!EV15,IF(AND($L$5="Seventh"),key!EV115,IF(AND($L$5="eighth"),key!EV215,"")))</f>
        <v>126</v>
      </c>
      <c r="U182" s="93">
        <f>IF(AND($L$5="sixth"),key!EW15,IF(AND($L$5="Seventh"),key!EW115,IF(AND($L$5="eighth"),key!EW215,"")))</f>
        <v>0</v>
      </c>
      <c r="V182" s="93">
        <f>IF(AND($L$5="sixth"),key!EX15,IF(AND($L$5="Seventh"),key!EX115,IF(AND($L$5="eighth"),key!EX215,"")))</f>
        <v>126</v>
      </c>
      <c r="W182" s="231" t="str">
        <f>IF(AND($L$5="sixth"),key!EY15,IF(AND($L$5="Seventh"),key!EY115,IF(AND($L$5="eighth"),key!EY215,"")))</f>
        <v>B</v>
      </c>
      <c r="X182" s="221">
        <v>40</v>
      </c>
      <c r="Y182" s="222" t="str">
        <f>IF(AND($L$5="sixth"),key!C48,IF(AND($L$5="Seventh"),key!C148,IF(AND($L$5="eighth"),key!C248,"")))</f>
        <v/>
      </c>
      <c r="Z182" s="222" t="str">
        <f>IF(AND($L$5="sixth"),key!D48,IF(AND($L$5="Seventh"),key!D148,IF(AND($L$5="eighth"),key!D248,"")))</f>
        <v/>
      </c>
      <c r="AA182" s="223" t="str">
        <f>IF(AND($L$5="sixth"),key!EA48,IF(AND($L$5="Seventh"),key!EA148,IF(AND($L$5="eighth"),key!EA248,"")))</f>
        <v/>
      </c>
      <c r="AB182" s="223" t="str">
        <f>IF(AND($L$5="sixth"),key!EB48,IF(AND($L$5="Seventh"),key!EB148,IF(AND($L$5="eighth"),key!EB248,"")))</f>
        <v/>
      </c>
      <c r="AC182" s="223" t="str">
        <f>IF(AND($L$5="sixth"),key!EC48,IF(AND($L$5="Seventh"),key!EC148,IF(AND($L$5="eighth"),key!EC248,"")))</f>
        <v/>
      </c>
      <c r="AD182" s="223" t="str">
        <f>IF(AND($L$5="sixth"),key!EE48,IF(AND($L$5="Seventh"),key!EE148,IF(AND($L$5="eighth"),key!EE248,"")))</f>
        <v/>
      </c>
      <c r="AE182" s="223" t="str">
        <f>IF(AND($L$5="sixth"),key!EF48,IF(AND($L$5="Seventh"),key!EF148,IF(AND($L$5="eighth"),key!EF248,"")))</f>
        <v/>
      </c>
      <c r="AF182" s="223" t="str">
        <f>IF(AND($L$5="sixth"),key!EG48,IF(AND($L$5="Seventh"),key!EG148,IF(AND($L$5="eighth"),key!EG248,"")))</f>
        <v/>
      </c>
      <c r="AG182" s="223" t="str">
        <f>IF(AND($L$5="sixth"),key!EI48,IF(AND($L$5="Seventh"),key!EI148,IF(AND($L$5="eighth"),key!EI248,"")))</f>
        <v/>
      </c>
      <c r="AH182" s="223" t="str">
        <f>IF(AND($L$5="sixth"),key!EJ48,IF(AND($L$5="Seventh"),key!EJ148,IF(AND($L$5="eighth"),key!EJ248,"")))</f>
        <v/>
      </c>
      <c r="AI182" s="223" t="str">
        <f>IF(AND($L$5="sixth"),key!EK48,IF(AND($L$5="Seventh"),key!EK148,IF(AND($L$5="eighth"),key!EK248,"")))</f>
        <v/>
      </c>
      <c r="AJ182" s="223" t="str">
        <f>IF(AND($L$5="sixth"),key!EM48,IF(AND($L$5="Seventh"),key!EM148,IF(AND($L$5="eighth"),key!EM248,"")))</f>
        <v/>
      </c>
      <c r="AK182" s="223" t="str">
        <f>IF(AND($L$5="sixth"),key!EN48,IF(AND($L$5="Seventh"),key!EN148,IF(AND($L$5="eighth"),key!EN248,"")))</f>
        <v/>
      </c>
      <c r="AL182" s="223" t="str">
        <f>IF(AND($L$5="sixth"),key!EO48,IF(AND($L$5="Seventh"),key!EO148,IF(AND($L$5="eighth"),key!EO248,"")))</f>
        <v/>
      </c>
      <c r="AM182" s="223" t="str">
        <f>IF(AND($L$5="sixth"),key!EQ48,IF(AND($L$5="Seventh"),key!EQ148,IF(AND($L$5="eighth"),key!EQ248,"")))</f>
        <v/>
      </c>
      <c r="AN182" s="223" t="str">
        <f>IF(AND($L$5="sixth"),key!ER48,IF(AND($L$5="Seventh"),key!ER148,IF(AND($L$5="eighth"),key!ER248,"")))</f>
        <v/>
      </c>
      <c r="AO182" s="223" t="str">
        <f>IF(AND($L$5="sixth"),key!ES48,IF(AND($L$5="Seventh"),key!ES148,IF(AND($L$5="eighth"),key!ES248,"")))</f>
        <v/>
      </c>
      <c r="AP182" s="223" t="str">
        <f>IF(AND($L$5="sixth"),key!EU48,IF(AND($L$5="Seventh"),key!EU148,IF(AND($L$5="eighth"),key!EU248,"")))</f>
        <v/>
      </c>
      <c r="AQ182" s="223" t="str">
        <f>IF(AND($L$5="sixth"),key!EV48,IF(AND($L$5="Seventh"),key!EV148,IF(AND($L$5="eighth"),key!EV248,"")))</f>
        <v/>
      </c>
      <c r="AR182" s="223" t="str">
        <f>IF(AND($L$5="sixth"),key!EW48,IF(AND($L$5="Seventh"),key!EW148,IF(AND($L$5="eighth"),key!EW248,"")))</f>
        <v/>
      </c>
      <c r="AS182" s="223" t="str">
        <f>IF(AND($L$5="sixth"),key!EX48,IF(AND($L$5="Seventh"),key!EX148,IF(AND($L$5="eighth"),key!EX248,"")))</f>
        <v/>
      </c>
      <c r="AT182" s="224" t="str">
        <f>IF(AND($L$5="sixth"),key!EY48,IF(AND($L$5="Seventh"),key!EY148,IF(AND($L$5="eighth"),key!EY248,"")))</f>
        <v/>
      </c>
      <c r="AU182" s="225">
        <v>68</v>
      </c>
      <c r="AV182" s="226" t="str">
        <f>IF(AND($L$5="sixth"),key!C76,IF(AND($L$5="Seventh"),key!C176,IF(AND($L$5="eighth"),key!C276,"")))</f>
        <v/>
      </c>
      <c r="AW182" s="226" t="str">
        <f>IF(AND($L$5="sixth"),key!D76,IF(AND($L$5="Seventh"),key!D176,IF(AND($L$5="eighth"),key!D276,"")))</f>
        <v/>
      </c>
      <c r="AX182" s="223" t="str">
        <f>IF(AND($L$5="sixth"),key!EA76,IF(AND($L$5="Seventh"),key!EA176,IF(AND($L$5="eighth"),key!EA276,"")))</f>
        <v/>
      </c>
      <c r="AY182" s="223" t="str">
        <f>IF(AND($L$5="sixth"),key!EB76,IF(AND($L$5="Seventh"),key!EB176,IF(AND($L$5="eighth"),key!EB276,"")))</f>
        <v/>
      </c>
      <c r="AZ182" s="223" t="str">
        <f>IF(AND($L$5="sixth"),key!EC76,IF(AND($L$5="Seventh"),key!EC176,IF(AND($L$5="eighth"),key!EC276,"")))</f>
        <v/>
      </c>
      <c r="BA182" s="223" t="str">
        <f>IF(AND($L$5="sixth"),key!EE76,IF(AND($L$5="Seventh"),key!EE176,IF(AND($L$5="eighth"),key!EE276,"")))</f>
        <v/>
      </c>
      <c r="BB182" s="223" t="str">
        <f>IF(AND($L$5="sixth"),key!EF76,IF(AND($L$5="Seventh"),key!EF176,IF(AND($L$5="eighth"),key!EF276,"")))</f>
        <v/>
      </c>
      <c r="BC182" s="223" t="str">
        <f>IF(AND($L$5="sixth"),key!EG76,IF(AND($L$5="Seventh"),key!EG176,IF(AND($L$5="eighth"),key!EG276,"")))</f>
        <v/>
      </c>
      <c r="BD182" s="223" t="str">
        <f>IF(AND($L$5="sixth"),key!EI76,IF(AND($L$5="Seventh"),key!EI176,IF(AND($L$5="eighth"),key!EI276,"")))</f>
        <v/>
      </c>
      <c r="BE182" s="223" t="str">
        <f>IF(AND($L$5="sixth"),key!EJ76,IF(AND($L$5="Seventh"),key!EJ176,IF(AND($L$5="eighth"),key!EJ276,"")))</f>
        <v/>
      </c>
      <c r="BF182" s="223" t="str">
        <f>IF(AND($L$5="sixth"),key!EK76,IF(AND($L$5="Seventh"),key!EK176,IF(AND($L$5="eighth"),key!EK276,"")))</f>
        <v/>
      </c>
      <c r="BG182" s="223" t="str">
        <f>IF(AND($L$5="sixth"),key!EM76,IF(AND($L$5="Seventh"),key!EM176,IF(AND($L$5="eighth"),key!EM276,"")))</f>
        <v/>
      </c>
      <c r="BH182" s="223" t="str">
        <f>IF(AND($L$5="sixth"),key!EN76,IF(AND($L$5="Seventh"),key!EN176,IF(AND($L$5="eighth"),key!EN276,"")))</f>
        <v/>
      </c>
      <c r="BI182" s="223" t="str">
        <f>IF(AND($L$5="sixth"),key!EO76,IF(AND($L$5="Seventh"),key!EO176,IF(AND($L$5="eighth"),key!EO276,"")))</f>
        <v/>
      </c>
      <c r="BJ182" s="223" t="str">
        <f>IF(AND($L$5="sixth"),key!EQ76,IF(AND($L$5="Seventh"),key!EQ176,IF(AND($L$5="eighth"),key!EQ276,"")))</f>
        <v/>
      </c>
      <c r="BK182" s="223" t="str">
        <f>IF(AND($L$5="sixth"),key!ER76,IF(AND($L$5="Seventh"),key!ER176,IF(AND($L$5="eighth"),key!ER276,"")))</f>
        <v/>
      </c>
      <c r="BL182" s="223" t="str">
        <f>IF(AND($L$5="sixth"),key!ES76,IF(AND($L$5="Seventh"),key!ES176,IF(AND($L$5="eighth"),key!ES276,"")))</f>
        <v/>
      </c>
      <c r="BM182" s="223" t="str">
        <f>IF(AND($L$5="sixth"),key!EU76,IF(AND($L$5="Seventh"),key!EU176,IF(AND($L$5="eighth"),key!EU276,"")))</f>
        <v/>
      </c>
      <c r="BN182" s="223" t="str">
        <f>IF(AND($L$5="sixth"),key!EV76,IF(AND($L$5="Seventh"),key!EV176,IF(AND($L$5="eighth"),key!EV276,"")))</f>
        <v/>
      </c>
      <c r="BO182" s="223" t="str">
        <f>IF(AND($L$5="sixth"),key!EW76,IF(AND($L$5="Seventh"),key!EW176,IF(AND($L$5="eighth"),key!EW276,"")))</f>
        <v/>
      </c>
      <c r="BP182" s="223" t="str">
        <f>IF(AND($L$5="sixth"),key!EX76,IF(AND($L$5="Seventh"),key!EX176,IF(AND($L$5="eighth"),key!EX276,"")))</f>
        <v/>
      </c>
      <c r="BQ182" s="224" t="str">
        <f>IF(AND($L$5="sixth"),key!EY76,IF(AND($L$5="Seventh"),key!EY176,IF(AND($L$5="eighth"),key!EY276,"")))</f>
        <v/>
      </c>
    </row>
    <row r="183" spans="1:91" ht="15" customHeight="1">
      <c r="A183" s="221">
        <v>8</v>
      </c>
      <c r="B183" s="98" t="str">
        <f>IF(AND($L$5="sixth"),key!C16,IF(AND($L$5="Seventh"),key!C116,IF(AND($L$5="eighth"),key!C216,"")))</f>
        <v>jktsUnz pkS/kjh</v>
      </c>
      <c r="C183" s="98" t="str">
        <f>IF(AND($L$5="sixth"),key!D16,IF(AND($L$5="Seventh"),key!D116,IF(AND($L$5="eighth"),key!D216,"")))</f>
        <v>x.ks'kjke</v>
      </c>
      <c r="D183" s="93" t="str">
        <f>IF(AND($L$5="sixth"),key!EA16,IF(AND($L$5="Seventh"),key!EA116,IF(AND($L$5="eighth"),key!EA216,"")))</f>
        <v>B</v>
      </c>
      <c r="E183" s="93">
        <f>IF(AND($L$5="sixth"),key!EB16,IF(AND($L$5="Seventh"),key!EB116,IF(AND($L$5="eighth"),key!EB216,"")))</f>
        <v>9</v>
      </c>
      <c r="F183" s="93" t="str">
        <f>IF(AND($L$5="sixth"),key!EC16,IF(AND($L$5="Seventh"),key!EC116,IF(AND($L$5="eighth"),key!EC216,"")))</f>
        <v/>
      </c>
      <c r="G183" s="93" t="str">
        <f>IF(AND($L$5="sixth"),key!EE16,IF(AND($L$5="Seventh"),key!EE116,IF(AND($L$5="eighth"),key!EE216,"")))</f>
        <v>A</v>
      </c>
      <c r="H183" s="93">
        <f>IF(AND($L$5="sixth"),key!EF16,IF(AND($L$5="Seventh"),key!EF116,IF(AND($L$5="eighth"),key!EF216,"")))</f>
        <v>7</v>
      </c>
      <c r="I183" s="93" t="str">
        <f>IF(AND($L$5="sixth"),key!EG16,IF(AND($L$5="Seventh"),key!EG116,IF(AND($L$5="eighth"),key!EG216,"")))</f>
        <v/>
      </c>
      <c r="J183" s="93" t="str">
        <f>IF(AND($L$5="sixth"),key!EI16,IF(AND($L$5="Seventh"),key!EI116,IF(AND($L$5="eighth"),key!EI216,"")))</f>
        <v>B</v>
      </c>
      <c r="K183" s="93">
        <f>IF(AND($L$5="sixth"),key!EJ16,IF(AND($L$5="Seventh"),key!EJ116,IF(AND($L$5="eighth"),key!EJ216,"")))</f>
        <v>44</v>
      </c>
      <c r="L183" s="93" t="str">
        <f>IF(AND($L$5="sixth"),key!EK16,IF(AND($L$5="Seventh"),key!EK116,IF(AND($L$5="eighth"),key!EK216,"")))</f>
        <v/>
      </c>
      <c r="M183" s="93" t="str">
        <f>IF(AND($L$5="sixth"),key!EM16,IF(AND($L$5="Seventh"),key!EM116,IF(AND($L$5="eighth"),key!EM216,"")))</f>
        <v>B</v>
      </c>
      <c r="N183" s="93">
        <f>IF(AND($L$5="sixth"),key!EN16,IF(AND($L$5="Seventh"),key!EN116,IF(AND($L$5="eighth"),key!EN216,"")))</f>
        <v>7</v>
      </c>
      <c r="O183" s="93" t="str">
        <f>IF(AND($L$5="sixth"),key!EO16,IF(AND($L$5="Seventh"),key!EO116,IF(AND($L$5="eighth"),key!EO216,"")))</f>
        <v/>
      </c>
      <c r="P183" s="93" t="str">
        <f>IF(AND($L$5="sixth"),key!EQ16,IF(AND($L$5="Seventh"),key!EQ116,IF(AND($L$5="eighth"),key!EQ216,"")))</f>
        <v>B</v>
      </c>
      <c r="Q183" s="93">
        <f>IF(AND($L$5="sixth"),key!ER16,IF(AND($L$5="Seventh"),key!ER116,IF(AND($L$5="eighth"),key!ER216,"")))</f>
        <v>65</v>
      </c>
      <c r="R183" s="93" t="str">
        <f>IF(AND($L$5="sixth"),key!ES16,IF(AND($L$5="Seventh"),key!ES116,IF(AND($L$5="eighth"),key!ES216,"")))</f>
        <v/>
      </c>
      <c r="S183" s="93" t="str">
        <f>IF(AND($L$5="sixth"),key!EU16,IF(AND($L$5="Seventh"),key!EU116,IF(AND($L$5="eighth"),key!EU216,"")))</f>
        <v>B</v>
      </c>
      <c r="T183" s="93">
        <f>IF(AND($L$5="sixth"),key!EV16,IF(AND($L$5="Seventh"),key!EV116,IF(AND($L$5="eighth"),key!EV216,"")))</f>
        <v>132</v>
      </c>
      <c r="U183" s="93">
        <f>IF(AND($L$5="sixth"),key!EW16,IF(AND($L$5="Seventh"),key!EW116,IF(AND($L$5="eighth"),key!EW216,"")))</f>
        <v>0</v>
      </c>
      <c r="V183" s="93">
        <f>IF(AND($L$5="sixth"),key!EX16,IF(AND($L$5="Seventh"),key!EX116,IF(AND($L$5="eighth"),key!EX216,"")))</f>
        <v>132</v>
      </c>
      <c r="W183" s="231" t="str">
        <f>IF(AND($L$5="sixth"),key!EY16,IF(AND($L$5="Seventh"),key!EY116,IF(AND($L$5="eighth"),key!EY216,"")))</f>
        <v>B</v>
      </c>
      <c r="X183" s="221">
        <v>41</v>
      </c>
      <c r="Y183" s="222" t="str">
        <f>IF(AND($L$5="sixth"),key!C49,IF(AND($L$5="Seventh"),key!C149,IF(AND($L$5="eighth"),key!C249,"")))</f>
        <v/>
      </c>
      <c r="Z183" s="222" t="str">
        <f>IF(AND($L$5="sixth"),key!D49,IF(AND($L$5="Seventh"),key!D149,IF(AND($L$5="eighth"),key!D249,"")))</f>
        <v/>
      </c>
      <c r="AA183" s="223" t="str">
        <f>IF(AND($L$5="sixth"),key!EA49,IF(AND($L$5="Seventh"),key!EA149,IF(AND($L$5="eighth"),key!EA249,"")))</f>
        <v/>
      </c>
      <c r="AB183" s="223" t="str">
        <f>IF(AND($L$5="sixth"),key!EB49,IF(AND($L$5="Seventh"),key!EB149,IF(AND($L$5="eighth"),key!EB249,"")))</f>
        <v/>
      </c>
      <c r="AC183" s="223" t="str">
        <f>IF(AND($L$5="sixth"),key!EC49,IF(AND($L$5="Seventh"),key!EC149,IF(AND($L$5="eighth"),key!EC249,"")))</f>
        <v/>
      </c>
      <c r="AD183" s="223" t="str">
        <f>IF(AND($L$5="sixth"),key!EE49,IF(AND($L$5="Seventh"),key!EE149,IF(AND($L$5="eighth"),key!EE249,"")))</f>
        <v/>
      </c>
      <c r="AE183" s="223" t="str">
        <f>IF(AND($L$5="sixth"),key!EF49,IF(AND($L$5="Seventh"),key!EF149,IF(AND($L$5="eighth"),key!EF249,"")))</f>
        <v/>
      </c>
      <c r="AF183" s="223" t="str">
        <f>IF(AND($L$5="sixth"),key!EG49,IF(AND($L$5="Seventh"),key!EG149,IF(AND($L$5="eighth"),key!EG249,"")))</f>
        <v/>
      </c>
      <c r="AG183" s="223" t="str">
        <f>IF(AND($L$5="sixth"),key!EI49,IF(AND($L$5="Seventh"),key!EI149,IF(AND($L$5="eighth"),key!EI249,"")))</f>
        <v/>
      </c>
      <c r="AH183" s="223" t="str">
        <f>IF(AND($L$5="sixth"),key!EJ49,IF(AND($L$5="Seventh"),key!EJ149,IF(AND($L$5="eighth"),key!EJ249,"")))</f>
        <v/>
      </c>
      <c r="AI183" s="223" t="str">
        <f>IF(AND($L$5="sixth"),key!EK49,IF(AND($L$5="Seventh"),key!EK149,IF(AND($L$5="eighth"),key!EK249,"")))</f>
        <v/>
      </c>
      <c r="AJ183" s="223" t="str">
        <f>IF(AND($L$5="sixth"),key!EM49,IF(AND($L$5="Seventh"),key!EM149,IF(AND($L$5="eighth"),key!EM249,"")))</f>
        <v/>
      </c>
      <c r="AK183" s="223" t="str">
        <f>IF(AND($L$5="sixth"),key!EN49,IF(AND($L$5="Seventh"),key!EN149,IF(AND($L$5="eighth"),key!EN249,"")))</f>
        <v/>
      </c>
      <c r="AL183" s="223" t="str">
        <f>IF(AND($L$5="sixth"),key!EO49,IF(AND($L$5="Seventh"),key!EO149,IF(AND($L$5="eighth"),key!EO249,"")))</f>
        <v/>
      </c>
      <c r="AM183" s="223" t="str">
        <f>IF(AND($L$5="sixth"),key!EQ49,IF(AND($L$5="Seventh"),key!EQ149,IF(AND($L$5="eighth"),key!EQ249,"")))</f>
        <v/>
      </c>
      <c r="AN183" s="223" t="str">
        <f>IF(AND($L$5="sixth"),key!ER49,IF(AND($L$5="Seventh"),key!ER149,IF(AND($L$5="eighth"),key!ER249,"")))</f>
        <v/>
      </c>
      <c r="AO183" s="223" t="str">
        <f>IF(AND($L$5="sixth"),key!ES49,IF(AND($L$5="Seventh"),key!ES149,IF(AND($L$5="eighth"),key!ES249,"")))</f>
        <v/>
      </c>
      <c r="AP183" s="223" t="str">
        <f>IF(AND($L$5="sixth"),key!EU49,IF(AND($L$5="Seventh"),key!EU149,IF(AND($L$5="eighth"),key!EU249,"")))</f>
        <v/>
      </c>
      <c r="AQ183" s="223" t="str">
        <f>IF(AND($L$5="sixth"),key!EV49,IF(AND($L$5="Seventh"),key!EV149,IF(AND($L$5="eighth"),key!EV249,"")))</f>
        <v/>
      </c>
      <c r="AR183" s="223" t="str">
        <f>IF(AND($L$5="sixth"),key!EW49,IF(AND($L$5="Seventh"),key!EW149,IF(AND($L$5="eighth"),key!EW249,"")))</f>
        <v/>
      </c>
      <c r="AS183" s="223" t="str">
        <f>IF(AND($L$5="sixth"),key!EX49,IF(AND($L$5="Seventh"),key!EX149,IF(AND($L$5="eighth"),key!EX249,"")))</f>
        <v/>
      </c>
      <c r="AT183" s="224" t="str">
        <f>IF(AND($L$5="sixth"),key!EY49,IF(AND($L$5="Seventh"),key!EY149,IF(AND($L$5="eighth"),key!EY249,"")))</f>
        <v/>
      </c>
      <c r="AU183" s="225">
        <v>69</v>
      </c>
      <c r="AV183" s="226" t="str">
        <f>IF(AND($L$5="sixth"),key!C77,IF(AND($L$5="Seventh"),key!C177,IF(AND($L$5="eighth"),key!C277,"")))</f>
        <v/>
      </c>
      <c r="AW183" s="226" t="str">
        <f>IF(AND($L$5="sixth"),key!D77,IF(AND($L$5="Seventh"),key!D177,IF(AND($L$5="eighth"),key!D277,"")))</f>
        <v/>
      </c>
      <c r="AX183" s="223" t="str">
        <f>IF(AND($L$5="sixth"),key!EA77,IF(AND($L$5="Seventh"),key!EA177,IF(AND($L$5="eighth"),key!EA277,"")))</f>
        <v/>
      </c>
      <c r="AY183" s="223" t="str">
        <f>IF(AND($L$5="sixth"),key!EB77,IF(AND($L$5="Seventh"),key!EB177,IF(AND($L$5="eighth"),key!EB277,"")))</f>
        <v/>
      </c>
      <c r="AZ183" s="223" t="str">
        <f>IF(AND($L$5="sixth"),key!EC77,IF(AND($L$5="Seventh"),key!EC177,IF(AND($L$5="eighth"),key!EC277,"")))</f>
        <v/>
      </c>
      <c r="BA183" s="223" t="str">
        <f>IF(AND($L$5="sixth"),key!EE77,IF(AND($L$5="Seventh"),key!EE177,IF(AND($L$5="eighth"),key!EE277,"")))</f>
        <v/>
      </c>
      <c r="BB183" s="223" t="str">
        <f>IF(AND($L$5="sixth"),key!EF77,IF(AND($L$5="Seventh"),key!EF177,IF(AND($L$5="eighth"),key!EF277,"")))</f>
        <v/>
      </c>
      <c r="BC183" s="223" t="str">
        <f>IF(AND($L$5="sixth"),key!EG77,IF(AND($L$5="Seventh"),key!EG177,IF(AND($L$5="eighth"),key!EG277,"")))</f>
        <v/>
      </c>
      <c r="BD183" s="223" t="str">
        <f>IF(AND($L$5="sixth"),key!EI77,IF(AND($L$5="Seventh"),key!EI177,IF(AND($L$5="eighth"),key!EI277,"")))</f>
        <v/>
      </c>
      <c r="BE183" s="223" t="str">
        <f>IF(AND($L$5="sixth"),key!EJ77,IF(AND($L$5="Seventh"),key!EJ177,IF(AND($L$5="eighth"),key!EJ277,"")))</f>
        <v/>
      </c>
      <c r="BF183" s="223" t="str">
        <f>IF(AND($L$5="sixth"),key!EK77,IF(AND($L$5="Seventh"),key!EK177,IF(AND($L$5="eighth"),key!EK277,"")))</f>
        <v/>
      </c>
      <c r="BG183" s="223" t="str">
        <f>IF(AND($L$5="sixth"),key!EM77,IF(AND($L$5="Seventh"),key!EM177,IF(AND($L$5="eighth"),key!EM277,"")))</f>
        <v/>
      </c>
      <c r="BH183" s="223" t="str">
        <f>IF(AND($L$5="sixth"),key!EN77,IF(AND($L$5="Seventh"),key!EN177,IF(AND($L$5="eighth"),key!EN277,"")))</f>
        <v/>
      </c>
      <c r="BI183" s="223" t="str">
        <f>IF(AND($L$5="sixth"),key!EO77,IF(AND($L$5="Seventh"),key!EO177,IF(AND($L$5="eighth"),key!EO277,"")))</f>
        <v/>
      </c>
      <c r="BJ183" s="223" t="str">
        <f>IF(AND($L$5="sixth"),key!EQ77,IF(AND($L$5="Seventh"),key!EQ177,IF(AND($L$5="eighth"),key!EQ277,"")))</f>
        <v/>
      </c>
      <c r="BK183" s="223" t="str">
        <f>IF(AND($L$5="sixth"),key!ER77,IF(AND($L$5="Seventh"),key!ER177,IF(AND($L$5="eighth"),key!ER277,"")))</f>
        <v/>
      </c>
      <c r="BL183" s="223" t="str">
        <f>IF(AND($L$5="sixth"),key!ES77,IF(AND($L$5="Seventh"),key!ES177,IF(AND($L$5="eighth"),key!ES277,"")))</f>
        <v/>
      </c>
      <c r="BM183" s="223" t="str">
        <f>IF(AND($L$5="sixth"),key!EU77,IF(AND($L$5="Seventh"),key!EU177,IF(AND($L$5="eighth"),key!EU277,"")))</f>
        <v/>
      </c>
      <c r="BN183" s="223" t="str">
        <f>IF(AND($L$5="sixth"),key!EV77,IF(AND($L$5="Seventh"),key!EV177,IF(AND($L$5="eighth"),key!EV277,"")))</f>
        <v/>
      </c>
      <c r="BO183" s="223" t="str">
        <f>IF(AND($L$5="sixth"),key!EW77,IF(AND($L$5="Seventh"),key!EW177,IF(AND($L$5="eighth"),key!EW277,"")))</f>
        <v/>
      </c>
      <c r="BP183" s="223" t="str">
        <f>IF(AND($L$5="sixth"),key!EX77,IF(AND($L$5="Seventh"),key!EX177,IF(AND($L$5="eighth"),key!EX277,"")))</f>
        <v/>
      </c>
      <c r="BQ183" s="224" t="str">
        <f>IF(AND($L$5="sixth"),key!EY77,IF(AND($L$5="Seventh"),key!EY177,IF(AND($L$5="eighth"),key!EY277,"")))</f>
        <v/>
      </c>
      <c r="CM183" s="209" t="s">
        <v>85</v>
      </c>
    </row>
    <row r="184" spans="1:91" ht="15" customHeight="1">
      <c r="A184" s="221">
        <v>9</v>
      </c>
      <c r="B184" s="98" t="str">
        <f>IF(AND($L$5="sixth"),key!C17,IF(AND($L$5="Seventh"),key!C117,IF(AND($L$5="eighth"),key!C217,"")))</f>
        <v>fo'kukjke</v>
      </c>
      <c r="C184" s="98" t="str">
        <f>IF(AND($L$5="sixth"),key!D17,IF(AND($L$5="Seventh"),key!D117,IF(AND($L$5="eighth"),key!D217,"")))</f>
        <v>nqxkZjke</v>
      </c>
      <c r="D184" s="93" t="str">
        <f>IF(AND($L$5="sixth"),key!EA17,IF(AND($L$5="Seventh"),key!EA117,IF(AND($L$5="eighth"),key!EA217,"")))</f>
        <v>C</v>
      </c>
      <c r="E184" s="93">
        <f>IF(AND($L$5="sixth"),key!EB17,IF(AND($L$5="Seventh"),key!EB117,IF(AND($L$5="eighth"),key!EB217,"")))</f>
        <v>4</v>
      </c>
      <c r="F184" s="93" t="str">
        <f>IF(AND($L$5="sixth"),key!EC17,IF(AND($L$5="Seventh"),key!EC117,IF(AND($L$5="eighth"),key!EC217,"")))</f>
        <v/>
      </c>
      <c r="G184" s="93" t="str">
        <f>IF(AND($L$5="sixth"),key!EE17,IF(AND($L$5="Seventh"),key!EE117,IF(AND($L$5="eighth"),key!EE217,"")))</f>
        <v>D</v>
      </c>
      <c r="H184" s="93" t="str">
        <f>IF(AND($L$5="sixth"),key!EF17,IF(AND($L$5="Seventh"),key!EF117,IF(AND($L$5="eighth"),key!EF217,"")))</f>
        <v/>
      </c>
      <c r="I184" s="93" t="str">
        <f>IF(AND($L$5="sixth"),key!EG17,IF(AND($L$5="Seventh"),key!EG117,IF(AND($L$5="eighth"),key!EG217,"")))</f>
        <v/>
      </c>
      <c r="J184" s="93" t="str">
        <f>IF(AND($L$5="sixth"),key!EI17,IF(AND($L$5="Seventh"),key!EI117,IF(AND($L$5="eighth"),key!EI217,"")))</f>
        <v/>
      </c>
      <c r="K184" s="93">
        <f>IF(AND($L$5="sixth"),key!EJ17,IF(AND($L$5="Seventh"),key!EJ117,IF(AND($L$5="eighth"),key!EJ217,"")))</f>
        <v>16</v>
      </c>
      <c r="L184" s="93" t="str">
        <f>IF(AND($L$5="sixth"),key!EK17,IF(AND($L$5="Seventh"),key!EK117,IF(AND($L$5="eighth"),key!EK217,"")))</f>
        <v/>
      </c>
      <c r="M184" s="93" t="str">
        <f>IF(AND($L$5="sixth"),key!EM17,IF(AND($L$5="Seventh"),key!EM117,IF(AND($L$5="eighth"),key!EM217,"")))</f>
        <v>D</v>
      </c>
      <c r="N184" s="93">
        <f>IF(AND($L$5="sixth"),key!EN17,IF(AND($L$5="Seventh"),key!EN117,IF(AND($L$5="eighth"),key!EN217,"")))</f>
        <v>5</v>
      </c>
      <c r="O184" s="93" t="str">
        <f>IF(AND($L$5="sixth"),key!EO17,IF(AND($L$5="Seventh"),key!EO117,IF(AND($L$5="eighth"),key!EO217,"")))</f>
        <v/>
      </c>
      <c r="P184" s="93" t="str">
        <f>IF(AND($L$5="sixth"),key!EQ17,IF(AND($L$5="Seventh"),key!EQ117,IF(AND($L$5="eighth"),key!EQ217,"")))</f>
        <v>C</v>
      </c>
      <c r="Q184" s="93">
        <f>IF(AND($L$5="sixth"),key!ER17,IF(AND($L$5="Seventh"),key!ER117,IF(AND($L$5="eighth"),key!ER217,"")))</f>
        <v>38</v>
      </c>
      <c r="R184" s="93" t="str">
        <f>IF(AND($L$5="sixth"),key!ES17,IF(AND($L$5="Seventh"),key!ES117,IF(AND($L$5="eighth"),key!ES217,"")))</f>
        <v/>
      </c>
      <c r="S184" s="93" t="str">
        <f>IF(AND($L$5="sixth"),key!EU17,IF(AND($L$5="Seventh"),key!EU117,IF(AND($L$5="eighth"),key!EU217,"")))</f>
        <v>D</v>
      </c>
      <c r="T184" s="93">
        <f>IF(AND($L$5="sixth"),key!EV17,IF(AND($L$5="Seventh"),key!EV117,IF(AND($L$5="eighth"),key!EV217,"")))</f>
        <v>63</v>
      </c>
      <c r="U184" s="93">
        <f>IF(AND($L$5="sixth"),key!EW17,IF(AND($L$5="Seventh"),key!EW117,IF(AND($L$5="eighth"),key!EW217,"")))</f>
        <v>0</v>
      </c>
      <c r="V184" s="93">
        <f>IF(AND($L$5="sixth"),key!EX17,IF(AND($L$5="Seventh"),key!EX117,IF(AND($L$5="eighth"),key!EX217,"")))</f>
        <v>63</v>
      </c>
      <c r="W184" s="231" t="str">
        <f>IF(AND($L$5="sixth"),key!EY17,IF(AND($L$5="Seventh"),key!EY117,IF(AND($L$5="eighth"),key!EY217,"")))</f>
        <v>D</v>
      </c>
      <c r="X184" s="221">
        <v>42</v>
      </c>
      <c r="Y184" s="222" t="str">
        <f>IF(AND($L$5="sixth"),key!C50,IF(AND($L$5="Seventh"),key!C150,IF(AND($L$5="eighth"),key!C250,"")))</f>
        <v/>
      </c>
      <c r="Z184" s="222" t="str">
        <f>IF(AND($L$5="sixth"),key!D50,IF(AND($L$5="Seventh"),key!D150,IF(AND($L$5="eighth"),key!D250,"")))</f>
        <v/>
      </c>
      <c r="AA184" s="223" t="str">
        <f>IF(AND($L$5="sixth"),key!EA50,IF(AND($L$5="Seventh"),key!EA150,IF(AND($L$5="eighth"),key!EA250,"")))</f>
        <v/>
      </c>
      <c r="AB184" s="223" t="str">
        <f>IF(AND($L$5="sixth"),key!EB50,IF(AND($L$5="Seventh"),key!EB150,IF(AND($L$5="eighth"),key!EB250,"")))</f>
        <v/>
      </c>
      <c r="AC184" s="223" t="str">
        <f>IF(AND($L$5="sixth"),key!EC50,IF(AND($L$5="Seventh"),key!EC150,IF(AND($L$5="eighth"),key!EC250,"")))</f>
        <v/>
      </c>
      <c r="AD184" s="223" t="str">
        <f>IF(AND($L$5="sixth"),key!EE50,IF(AND($L$5="Seventh"),key!EE150,IF(AND($L$5="eighth"),key!EE250,"")))</f>
        <v/>
      </c>
      <c r="AE184" s="223" t="str">
        <f>IF(AND($L$5="sixth"),key!EF50,IF(AND($L$5="Seventh"),key!EF150,IF(AND($L$5="eighth"),key!EF250,"")))</f>
        <v/>
      </c>
      <c r="AF184" s="223" t="str">
        <f>IF(AND($L$5="sixth"),key!EG50,IF(AND($L$5="Seventh"),key!EG150,IF(AND($L$5="eighth"),key!EG250,"")))</f>
        <v/>
      </c>
      <c r="AG184" s="223" t="str">
        <f>IF(AND($L$5="sixth"),key!EI50,IF(AND($L$5="Seventh"),key!EI150,IF(AND($L$5="eighth"),key!EI250,"")))</f>
        <v/>
      </c>
      <c r="AH184" s="223" t="str">
        <f>IF(AND($L$5="sixth"),key!EJ50,IF(AND($L$5="Seventh"),key!EJ150,IF(AND($L$5="eighth"),key!EJ250,"")))</f>
        <v/>
      </c>
      <c r="AI184" s="223" t="str">
        <f>IF(AND($L$5="sixth"),key!EK50,IF(AND($L$5="Seventh"),key!EK150,IF(AND($L$5="eighth"),key!EK250,"")))</f>
        <v/>
      </c>
      <c r="AJ184" s="223" t="str">
        <f>IF(AND($L$5="sixth"),key!EM50,IF(AND($L$5="Seventh"),key!EM150,IF(AND($L$5="eighth"),key!EM250,"")))</f>
        <v/>
      </c>
      <c r="AK184" s="223" t="str">
        <f>IF(AND($L$5="sixth"),key!EN50,IF(AND($L$5="Seventh"),key!EN150,IF(AND($L$5="eighth"),key!EN250,"")))</f>
        <v/>
      </c>
      <c r="AL184" s="223" t="str">
        <f>IF(AND($L$5="sixth"),key!EO50,IF(AND($L$5="Seventh"),key!EO150,IF(AND($L$5="eighth"),key!EO250,"")))</f>
        <v/>
      </c>
      <c r="AM184" s="223" t="str">
        <f>IF(AND($L$5="sixth"),key!EQ50,IF(AND($L$5="Seventh"),key!EQ150,IF(AND($L$5="eighth"),key!EQ250,"")))</f>
        <v/>
      </c>
      <c r="AN184" s="223" t="str">
        <f>IF(AND($L$5="sixth"),key!ER50,IF(AND($L$5="Seventh"),key!ER150,IF(AND($L$5="eighth"),key!ER250,"")))</f>
        <v/>
      </c>
      <c r="AO184" s="223" t="str">
        <f>IF(AND($L$5="sixth"),key!ES50,IF(AND($L$5="Seventh"),key!ES150,IF(AND($L$5="eighth"),key!ES250,"")))</f>
        <v/>
      </c>
      <c r="AP184" s="223" t="str">
        <f>IF(AND($L$5="sixth"),key!EU50,IF(AND($L$5="Seventh"),key!EU150,IF(AND($L$5="eighth"),key!EU250,"")))</f>
        <v/>
      </c>
      <c r="AQ184" s="223" t="str">
        <f>IF(AND($L$5="sixth"),key!EV50,IF(AND($L$5="Seventh"),key!EV150,IF(AND($L$5="eighth"),key!EV250,"")))</f>
        <v/>
      </c>
      <c r="AR184" s="223" t="str">
        <f>IF(AND($L$5="sixth"),key!EW50,IF(AND($L$5="Seventh"),key!EW150,IF(AND($L$5="eighth"),key!EW250,"")))</f>
        <v/>
      </c>
      <c r="AS184" s="223" t="str">
        <f>IF(AND($L$5="sixth"),key!EX50,IF(AND($L$5="Seventh"),key!EX150,IF(AND($L$5="eighth"),key!EX250,"")))</f>
        <v/>
      </c>
      <c r="AT184" s="224" t="str">
        <f>IF(AND($L$5="sixth"),key!EY50,IF(AND($L$5="Seventh"),key!EY150,IF(AND($L$5="eighth"),key!EY250,"")))</f>
        <v/>
      </c>
      <c r="AU184" s="225">
        <v>70</v>
      </c>
      <c r="AV184" s="226" t="str">
        <f>IF(AND($L$5="sixth"),key!C78,IF(AND($L$5="Seventh"),key!C178,IF(AND($L$5="eighth"),key!C278,"")))</f>
        <v/>
      </c>
      <c r="AW184" s="226" t="str">
        <f>IF(AND($L$5="sixth"),key!D78,IF(AND($L$5="Seventh"),key!D178,IF(AND($L$5="eighth"),key!D278,"")))</f>
        <v/>
      </c>
      <c r="AX184" s="223" t="str">
        <f>IF(AND($L$5="sixth"),key!EA78,IF(AND($L$5="Seventh"),key!EA178,IF(AND($L$5="eighth"),key!EA278,"")))</f>
        <v/>
      </c>
      <c r="AY184" s="223" t="str">
        <f>IF(AND($L$5="sixth"),key!EB78,IF(AND($L$5="Seventh"),key!EB178,IF(AND($L$5="eighth"),key!EB278,"")))</f>
        <v/>
      </c>
      <c r="AZ184" s="223" t="str">
        <f>IF(AND($L$5="sixth"),key!EC78,IF(AND($L$5="Seventh"),key!EC178,IF(AND($L$5="eighth"),key!EC278,"")))</f>
        <v/>
      </c>
      <c r="BA184" s="223" t="str">
        <f>IF(AND($L$5="sixth"),key!EE78,IF(AND($L$5="Seventh"),key!EE178,IF(AND($L$5="eighth"),key!EE278,"")))</f>
        <v/>
      </c>
      <c r="BB184" s="223" t="str">
        <f>IF(AND($L$5="sixth"),key!EF78,IF(AND($L$5="Seventh"),key!EF178,IF(AND($L$5="eighth"),key!EF278,"")))</f>
        <v/>
      </c>
      <c r="BC184" s="223" t="str">
        <f>IF(AND($L$5="sixth"),key!EG78,IF(AND($L$5="Seventh"),key!EG178,IF(AND($L$5="eighth"),key!EG278,"")))</f>
        <v/>
      </c>
      <c r="BD184" s="223" t="str">
        <f>IF(AND($L$5="sixth"),key!EI78,IF(AND($L$5="Seventh"),key!EI178,IF(AND($L$5="eighth"),key!EI278,"")))</f>
        <v/>
      </c>
      <c r="BE184" s="223" t="str">
        <f>IF(AND($L$5="sixth"),key!EJ78,IF(AND($L$5="Seventh"),key!EJ178,IF(AND($L$5="eighth"),key!EJ278,"")))</f>
        <v/>
      </c>
      <c r="BF184" s="223" t="str">
        <f>IF(AND($L$5="sixth"),key!EK78,IF(AND($L$5="Seventh"),key!EK178,IF(AND($L$5="eighth"),key!EK278,"")))</f>
        <v/>
      </c>
      <c r="BG184" s="223" t="str">
        <f>IF(AND($L$5="sixth"),key!EM78,IF(AND($L$5="Seventh"),key!EM178,IF(AND($L$5="eighth"),key!EM278,"")))</f>
        <v/>
      </c>
      <c r="BH184" s="223" t="str">
        <f>IF(AND($L$5="sixth"),key!EN78,IF(AND($L$5="Seventh"),key!EN178,IF(AND($L$5="eighth"),key!EN278,"")))</f>
        <v/>
      </c>
      <c r="BI184" s="223" t="str">
        <f>IF(AND($L$5="sixth"),key!EO78,IF(AND($L$5="Seventh"),key!EO178,IF(AND($L$5="eighth"),key!EO278,"")))</f>
        <v/>
      </c>
      <c r="BJ184" s="223" t="str">
        <f>IF(AND($L$5="sixth"),key!EQ78,IF(AND($L$5="Seventh"),key!EQ178,IF(AND($L$5="eighth"),key!EQ278,"")))</f>
        <v/>
      </c>
      <c r="BK184" s="223" t="str">
        <f>IF(AND($L$5="sixth"),key!ER78,IF(AND($L$5="Seventh"),key!ER178,IF(AND($L$5="eighth"),key!ER278,"")))</f>
        <v/>
      </c>
      <c r="BL184" s="223" t="str">
        <f>IF(AND($L$5="sixth"),key!ES78,IF(AND($L$5="Seventh"),key!ES178,IF(AND($L$5="eighth"),key!ES278,"")))</f>
        <v/>
      </c>
      <c r="BM184" s="223" t="str">
        <f>IF(AND($L$5="sixth"),key!EU78,IF(AND($L$5="Seventh"),key!EU178,IF(AND($L$5="eighth"),key!EU278,"")))</f>
        <v/>
      </c>
      <c r="BN184" s="223" t="str">
        <f>IF(AND($L$5="sixth"),key!EV78,IF(AND($L$5="Seventh"),key!EV178,IF(AND($L$5="eighth"),key!EV278,"")))</f>
        <v/>
      </c>
      <c r="BO184" s="223" t="str">
        <f>IF(AND($L$5="sixth"),key!EW78,IF(AND($L$5="Seventh"),key!EW178,IF(AND($L$5="eighth"),key!EW278,"")))</f>
        <v/>
      </c>
      <c r="BP184" s="223" t="str">
        <f>IF(AND($L$5="sixth"),key!EX78,IF(AND($L$5="Seventh"),key!EX178,IF(AND($L$5="eighth"),key!EX278,"")))</f>
        <v/>
      </c>
      <c r="BQ184" s="224" t="str">
        <f>IF(AND($L$5="sixth"),key!EY78,IF(AND($L$5="Seventh"),key!EY178,IF(AND($L$5="eighth"),key!EY278,"")))</f>
        <v/>
      </c>
      <c r="CM184" s="209" t="s">
        <v>86</v>
      </c>
    </row>
    <row r="185" spans="1:91" ht="15" customHeight="1">
      <c r="A185" s="221">
        <v>10</v>
      </c>
      <c r="B185" s="98" t="str">
        <f>IF(AND($L$5="sixth"),key!C18,IF(AND($L$5="Seventh"),key!C118,IF(AND($L$5="eighth"),key!C218,"")))</f>
        <v/>
      </c>
      <c r="C185" s="98" t="str">
        <f>IF(AND($L$5="sixth"),key!D18,IF(AND($L$5="Seventh"),key!D118,IF(AND($L$5="eighth"),key!D218,"")))</f>
        <v/>
      </c>
      <c r="D185" s="93" t="str">
        <f>IF(AND($L$5="sixth"),key!EA18,IF(AND($L$5="Seventh"),key!EA118,IF(AND($L$5="eighth"),key!EA218,"")))</f>
        <v>A</v>
      </c>
      <c r="E185" s="93">
        <f>IF(AND($L$5="sixth"),key!EB18,IF(AND($L$5="Seventh"),key!EB118,IF(AND($L$5="eighth"),key!EB218,"")))</f>
        <v>10</v>
      </c>
      <c r="F185" s="93" t="str">
        <f>IF(AND($L$5="sixth"),key!EC18,IF(AND($L$5="Seventh"),key!EC118,IF(AND($L$5="eighth"),key!EC218,"")))</f>
        <v/>
      </c>
      <c r="G185" s="93" t="str">
        <f>IF(AND($L$5="sixth"),key!EE18,IF(AND($L$5="Seventh"),key!EE118,IF(AND($L$5="eighth"),key!EE218,"")))</f>
        <v/>
      </c>
      <c r="H185" s="93">
        <f>IF(AND($L$5="sixth"),key!EF18,IF(AND($L$5="Seventh"),key!EF118,IF(AND($L$5="eighth"),key!EF218,"")))</f>
        <v>9</v>
      </c>
      <c r="I185" s="93" t="str">
        <f>IF(AND($L$5="sixth"),key!EG18,IF(AND($L$5="Seventh"),key!EG118,IF(AND($L$5="eighth"),key!EG218,"")))</f>
        <v/>
      </c>
      <c r="J185" s="93" t="str">
        <f>IF(AND($L$5="sixth"),key!EI18,IF(AND($L$5="Seventh"),key!EI118,IF(AND($L$5="eighth"),key!EI218,"")))</f>
        <v/>
      </c>
      <c r="K185" s="93">
        <f>IF(AND($L$5="sixth"),key!EJ18,IF(AND($L$5="Seventh"),key!EJ118,IF(AND($L$5="eighth"),key!EJ218,"")))</f>
        <v>57</v>
      </c>
      <c r="L185" s="93" t="str">
        <f>IF(AND($L$5="sixth"),key!EK18,IF(AND($L$5="Seventh"),key!EK118,IF(AND($L$5="eighth"),key!EK218,"")))</f>
        <v/>
      </c>
      <c r="M185" s="93" t="str">
        <f>IF(AND($L$5="sixth"),key!EM18,IF(AND($L$5="Seventh"),key!EM118,IF(AND($L$5="eighth"),key!EM218,"")))</f>
        <v/>
      </c>
      <c r="N185" s="93">
        <f>IF(AND($L$5="sixth"),key!EN18,IF(AND($L$5="Seventh"),key!EN118,IF(AND($L$5="eighth"),key!EN218,"")))</f>
        <v>10</v>
      </c>
      <c r="O185" s="93" t="str">
        <f>IF(AND($L$5="sixth"),key!EO18,IF(AND($L$5="Seventh"),key!EO118,IF(AND($L$5="eighth"),key!EO218,"")))</f>
        <v/>
      </c>
      <c r="P185" s="93" t="str">
        <f>IF(AND($L$5="sixth"),key!EQ18,IF(AND($L$5="Seventh"),key!EQ118,IF(AND($L$5="eighth"),key!EQ218,"")))</f>
        <v/>
      </c>
      <c r="Q185" s="93">
        <f>IF(AND($L$5="sixth"),key!ER18,IF(AND($L$5="Seventh"),key!ER118,IF(AND($L$5="eighth"),key!ER218,"")))</f>
        <v>72</v>
      </c>
      <c r="R185" s="93" t="str">
        <f>IF(AND($L$5="sixth"),key!ES18,IF(AND($L$5="Seventh"),key!ES118,IF(AND($L$5="eighth"),key!ES218,"")))</f>
        <v/>
      </c>
      <c r="S185" s="93" t="str">
        <f>IF(AND($L$5="sixth"),key!EU18,IF(AND($L$5="Seventh"),key!EU118,IF(AND($L$5="eighth"),key!EU218,"")))</f>
        <v/>
      </c>
      <c r="T185" s="93" t="str">
        <f>IF(AND($L$5="sixth"),key!EV18,IF(AND($L$5="Seventh"),key!EV118,IF(AND($L$5="eighth"),key!EV218,"")))</f>
        <v/>
      </c>
      <c r="U185" s="93" t="str">
        <f>IF(AND($L$5="sixth"),key!EW18,IF(AND($L$5="Seventh"),key!EW118,IF(AND($L$5="eighth"),key!EW218,"")))</f>
        <v/>
      </c>
      <c r="V185" s="93" t="str">
        <f>IF(AND($L$5="sixth"),key!EX18,IF(AND($L$5="Seventh"),key!EX118,IF(AND($L$5="eighth"),key!EX218,"")))</f>
        <v/>
      </c>
      <c r="W185" s="231" t="str">
        <f>IF(AND($L$5="sixth"),key!EY18,IF(AND($L$5="Seventh"),key!EY118,IF(AND($L$5="eighth"),key!EY218,"")))</f>
        <v/>
      </c>
      <c r="X185" s="221">
        <v>43</v>
      </c>
      <c r="Y185" s="222" t="str">
        <f>IF(AND($L$5="sixth"),key!C51,IF(AND($L$5="Seventh"),key!C151,IF(AND($L$5="eighth"),key!C251,"")))</f>
        <v/>
      </c>
      <c r="Z185" s="222" t="str">
        <f>IF(AND($L$5="sixth"),key!D51,IF(AND($L$5="Seventh"),key!D151,IF(AND($L$5="eighth"),key!D251,"")))</f>
        <v/>
      </c>
      <c r="AA185" s="223" t="str">
        <f>IF(AND($L$5="sixth"),key!EA51,IF(AND($L$5="Seventh"),key!EA151,IF(AND($L$5="eighth"),key!EA251,"")))</f>
        <v/>
      </c>
      <c r="AB185" s="223" t="str">
        <f>IF(AND($L$5="sixth"),key!EB51,IF(AND($L$5="Seventh"),key!EB151,IF(AND($L$5="eighth"),key!EB251,"")))</f>
        <v/>
      </c>
      <c r="AC185" s="223" t="str">
        <f>IF(AND($L$5="sixth"),key!EC51,IF(AND($L$5="Seventh"),key!EC151,IF(AND($L$5="eighth"),key!EC251,"")))</f>
        <v/>
      </c>
      <c r="AD185" s="223" t="str">
        <f>IF(AND($L$5="sixth"),key!EE51,IF(AND($L$5="Seventh"),key!EE151,IF(AND($L$5="eighth"),key!EE251,"")))</f>
        <v/>
      </c>
      <c r="AE185" s="223" t="str">
        <f>IF(AND($L$5="sixth"),key!EF51,IF(AND($L$5="Seventh"),key!EF151,IF(AND($L$5="eighth"),key!EF251,"")))</f>
        <v/>
      </c>
      <c r="AF185" s="223" t="str">
        <f>IF(AND($L$5="sixth"),key!EG51,IF(AND($L$5="Seventh"),key!EG151,IF(AND($L$5="eighth"),key!EG251,"")))</f>
        <v/>
      </c>
      <c r="AG185" s="223" t="str">
        <f>IF(AND($L$5="sixth"),key!EI51,IF(AND($L$5="Seventh"),key!EI151,IF(AND($L$5="eighth"),key!EI251,"")))</f>
        <v/>
      </c>
      <c r="AH185" s="223" t="str">
        <f>IF(AND($L$5="sixth"),key!EJ51,IF(AND($L$5="Seventh"),key!EJ151,IF(AND($L$5="eighth"),key!EJ251,"")))</f>
        <v/>
      </c>
      <c r="AI185" s="223" t="str">
        <f>IF(AND($L$5="sixth"),key!EK51,IF(AND($L$5="Seventh"),key!EK151,IF(AND($L$5="eighth"),key!EK251,"")))</f>
        <v/>
      </c>
      <c r="AJ185" s="223" t="str">
        <f>IF(AND($L$5="sixth"),key!EM51,IF(AND($L$5="Seventh"),key!EM151,IF(AND($L$5="eighth"),key!EM251,"")))</f>
        <v/>
      </c>
      <c r="AK185" s="223" t="str">
        <f>IF(AND($L$5="sixth"),key!EN51,IF(AND($L$5="Seventh"),key!EN151,IF(AND($L$5="eighth"),key!EN251,"")))</f>
        <v/>
      </c>
      <c r="AL185" s="223" t="str">
        <f>IF(AND($L$5="sixth"),key!EO51,IF(AND($L$5="Seventh"),key!EO151,IF(AND($L$5="eighth"),key!EO251,"")))</f>
        <v/>
      </c>
      <c r="AM185" s="223" t="str">
        <f>IF(AND($L$5="sixth"),key!EQ51,IF(AND($L$5="Seventh"),key!EQ151,IF(AND($L$5="eighth"),key!EQ251,"")))</f>
        <v/>
      </c>
      <c r="AN185" s="223" t="str">
        <f>IF(AND($L$5="sixth"),key!ER51,IF(AND($L$5="Seventh"),key!ER151,IF(AND($L$5="eighth"),key!ER251,"")))</f>
        <v/>
      </c>
      <c r="AO185" s="223" t="str">
        <f>IF(AND($L$5="sixth"),key!ES51,IF(AND($L$5="Seventh"),key!ES151,IF(AND($L$5="eighth"),key!ES251,"")))</f>
        <v/>
      </c>
      <c r="AP185" s="223" t="str">
        <f>IF(AND($L$5="sixth"),key!EU51,IF(AND($L$5="Seventh"),key!EU151,IF(AND($L$5="eighth"),key!EU251,"")))</f>
        <v/>
      </c>
      <c r="AQ185" s="223" t="str">
        <f>IF(AND($L$5="sixth"),key!EV51,IF(AND($L$5="Seventh"),key!EV151,IF(AND($L$5="eighth"),key!EV251,"")))</f>
        <v/>
      </c>
      <c r="AR185" s="223" t="str">
        <f>IF(AND($L$5="sixth"),key!EW51,IF(AND($L$5="Seventh"),key!EW151,IF(AND($L$5="eighth"),key!EW251,"")))</f>
        <v/>
      </c>
      <c r="AS185" s="223" t="str">
        <f>IF(AND($L$5="sixth"),key!EX51,IF(AND($L$5="Seventh"),key!EX151,IF(AND($L$5="eighth"),key!EX251,"")))</f>
        <v/>
      </c>
      <c r="AT185" s="224" t="str">
        <f>IF(AND($L$5="sixth"),key!EY51,IF(AND($L$5="Seventh"),key!EY151,IF(AND($L$5="eighth"),key!EY251,"")))</f>
        <v/>
      </c>
      <c r="AU185" s="225">
        <v>71</v>
      </c>
      <c r="AV185" s="226" t="str">
        <f>IF(AND($L$5="sixth"),key!C79,IF(AND($L$5="Seventh"),key!C179,IF(AND($L$5="eighth"),key!C279,"")))</f>
        <v/>
      </c>
      <c r="AW185" s="226" t="str">
        <f>IF(AND($L$5="sixth"),key!D79,IF(AND($L$5="Seventh"),key!D179,IF(AND($L$5="eighth"),key!D279,"")))</f>
        <v/>
      </c>
      <c r="AX185" s="223" t="str">
        <f>IF(AND($L$5="sixth"),key!EA79,IF(AND($L$5="Seventh"),key!EA179,IF(AND($L$5="eighth"),key!EA279,"")))</f>
        <v/>
      </c>
      <c r="AY185" s="223" t="str">
        <f>IF(AND($L$5="sixth"),key!EB79,IF(AND($L$5="Seventh"),key!EB179,IF(AND($L$5="eighth"),key!EB279,"")))</f>
        <v/>
      </c>
      <c r="AZ185" s="223" t="str">
        <f>IF(AND($L$5="sixth"),key!EC79,IF(AND($L$5="Seventh"),key!EC179,IF(AND($L$5="eighth"),key!EC279,"")))</f>
        <v/>
      </c>
      <c r="BA185" s="223" t="str">
        <f>IF(AND($L$5="sixth"),key!EE79,IF(AND($L$5="Seventh"),key!EE179,IF(AND($L$5="eighth"),key!EE279,"")))</f>
        <v/>
      </c>
      <c r="BB185" s="223" t="str">
        <f>IF(AND($L$5="sixth"),key!EF79,IF(AND($L$5="Seventh"),key!EF179,IF(AND($L$5="eighth"),key!EF279,"")))</f>
        <v/>
      </c>
      <c r="BC185" s="223" t="str">
        <f>IF(AND($L$5="sixth"),key!EG79,IF(AND($L$5="Seventh"),key!EG179,IF(AND($L$5="eighth"),key!EG279,"")))</f>
        <v/>
      </c>
      <c r="BD185" s="223" t="str">
        <f>IF(AND($L$5="sixth"),key!EI79,IF(AND($L$5="Seventh"),key!EI179,IF(AND($L$5="eighth"),key!EI279,"")))</f>
        <v/>
      </c>
      <c r="BE185" s="223" t="str">
        <f>IF(AND($L$5="sixth"),key!EJ79,IF(AND($L$5="Seventh"),key!EJ179,IF(AND($L$5="eighth"),key!EJ279,"")))</f>
        <v/>
      </c>
      <c r="BF185" s="223" t="str">
        <f>IF(AND($L$5="sixth"),key!EK79,IF(AND($L$5="Seventh"),key!EK179,IF(AND($L$5="eighth"),key!EK279,"")))</f>
        <v/>
      </c>
      <c r="BG185" s="223" t="str">
        <f>IF(AND($L$5="sixth"),key!EM79,IF(AND($L$5="Seventh"),key!EM179,IF(AND($L$5="eighth"),key!EM279,"")))</f>
        <v/>
      </c>
      <c r="BH185" s="223" t="str">
        <f>IF(AND($L$5="sixth"),key!EN79,IF(AND($L$5="Seventh"),key!EN179,IF(AND($L$5="eighth"),key!EN279,"")))</f>
        <v/>
      </c>
      <c r="BI185" s="223" t="str">
        <f>IF(AND($L$5="sixth"),key!EO79,IF(AND($L$5="Seventh"),key!EO179,IF(AND($L$5="eighth"),key!EO279,"")))</f>
        <v/>
      </c>
      <c r="BJ185" s="223" t="str">
        <f>IF(AND($L$5="sixth"),key!EQ79,IF(AND($L$5="Seventh"),key!EQ179,IF(AND($L$5="eighth"),key!EQ279,"")))</f>
        <v/>
      </c>
      <c r="BK185" s="223" t="str">
        <f>IF(AND($L$5="sixth"),key!ER79,IF(AND($L$5="Seventh"),key!ER179,IF(AND($L$5="eighth"),key!ER279,"")))</f>
        <v/>
      </c>
      <c r="BL185" s="223" t="str">
        <f>IF(AND($L$5="sixth"),key!ES79,IF(AND($L$5="Seventh"),key!ES179,IF(AND($L$5="eighth"),key!ES279,"")))</f>
        <v/>
      </c>
      <c r="BM185" s="223" t="str">
        <f>IF(AND($L$5="sixth"),key!EU79,IF(AND($L$5="Seventh"),key!EU179,IF(AND($L$5="eighth"),key!EU279,"")))</f>
        <v/>
      </c>
      <c r="BN185" s="223" t="str">
        <f>IF(AND($L$5="sixth"),key!EV79,IF(AND($L$5="Seventh"),key!EV179,IF(AND($L$5="eighth"),key!EV279,"")))</f>
        <v/>
      </c>
      <c r="BO185" s="223" t="str">
        <f>IF(AND($L$5="sixth"),key!EW79,IF(AND($L$5="Seventh"),key!EW179,IF(AND($L$5="eighth"),key!EW279,"")))</f>
        <v/>
      </c>
      <c r="BP185" s="223" t="str">
        <f>IF(AND($L$5="sixth"),key!EX79,IF(AND($L$5="Seventh"),key!EX179,IF(AND($L$5="eighth"),key!EX279,"")))</f>
        <v/>
      </c>
      <c r="BQ185" s="224" t="str">
        <f>IF(AND($L$5="sixth"),key!EY79,IF(AND($L$5="Seventh"),key!EY179,IF(AND($L$5="eighth"),key!EY279,"")))</f>
        <v/>
      </c>
      <c r="CM185" s="209" t="s">
        <v>87</v>
      </c>
    </row>
    <row r="186" spans="1:91" ht="15" customHeight="1">
      <c r="A186" s="221">
        <v>11</v>
      </c>
      <c r="B186" s="98" t="str">
        <f>IF(AND($L$5="sixth"),key!C19,IF(AND($L$5="Seventh"),key!C119,IF(AND($L$5="eighth"),key!C219,"")))</f>
        <v/>
      </c>
      <c r="C186" s="98" t="str">
        <f>IF(AND($L$5="sixth"),key!D19,IF(AND($L$5="Seventh"),key!D119,IF(AND($L$5="eighth"),key!D219,"")))</f>
        <v/>
      </c>
      <c r="D186" s="93" t="str">
        <f>IF(AND($L$5="sixth"),key!EA19,IF(AND($L$5="Seventh"),key!EA119,IF(AND($L$5="eighth"),key!EA219,"")))</f>
        <v>C</v>
      </c>
      <c r="E186" s="93">
        <f>IF(AND($L$5="sixth"),key!EB19,IF(AND($L$5="Seventh"),key!EB119,IF(AND($L$5="eighth"),key!EB219,"")))</f>
        <v>5</v>
      </c>
      <c r="F186" s="93" t="str">
        <f>IF(AND($L$5="sixth"),key!EC19,IF(AND($L$5="Seventh"),key!EC119,IF(AND($L$5="eighth"),key!EC219,"")))</f>
        <v/>
      </c>
      <c r="G186" s="93" t="str">
        <f>IF(AND($L$5="sixth"),key!EE19,IF(AND($L$5="Seventh"),key!EE119,IF(AND($L$5="eighth"),key!EE219,"")))</f>
        <v/>
      </c>
      <c r="H186" s="93">
        <f>IF(AND($L$5="sixth"),key!EF19,IF(AND($L$5="Seventh"),key!EF119,IF(AND($L$5="eighth"),key!EF219,"")))</f>
        <v>6</v>
      </c>
      <c r="I186" s="93" t="str">
        <f>IF(AND($L$5="sixth"),key!EG19,IF(AND($L$5="Seventh"),key!EG119,IF(AND($L$5="eighth"),key!EG219,"")))</f>
        <v/>
      </c>
      <c r="J186" s="93" t="str">
        <f>IF(AND($L$5="sixth"),key!EI19,IF(AND($L$5="Seventh"),key!EI119,IF(AND($L$5="eighth"),key!EI219,"")))</f>
        <v/>
      </c>
      <c r="K186" s="93">
        <f>IF(AND($L$5="sixth"),key!EJ19,IF(AND($L$5="Seventh"),key!EJ119,IF(AND($L$5="eighth"),key!EJ219,"")))</f>
        <v>24</v>
      </c>
      <c r="L186" s="93" t="str">
        <f>IF(AND($L$5="sixth"),key!EK19,IF(AND($L$5="Seventh"),key!EK119,IF(AND($L$5="eighth"),key!EK219,"")))</f>
        <v/>
      </c>
      <c r="M186" s="93" t="str">
        <f>IF(AND($L$5="sixth"),key!EM19,IF(AND($L$5="Seventh"),key!EM119,IF(AND($L$5="eighth"),key!EM219,"")))</f>
        <v/>
      </c>
      <c r="N186" s="93">
        <f>IF(AND($L$5="sixth"),key!EN19,IF(AND($L$5="Seventh"),key!EN119,IF(AND($L$5="eighth"),key!EN219,"")))</f>
        <v>7</v>
      </c>
      <c r="O186" s="93" t="str">
        <f>IF(AND($L$5="sixth"),key!EO19,IF(AND($L$5="Seventh"),key!EO119,IF(AND($L$5="eighth"),key!EO219,"")))</f>
        <v/>
      </c>
      <c r="P186" s="93" t="str">
        <f>IF(AND($L$5="sixth"),key!EQ19,IF(AND($L$5="Seventh"),key!EQ119,IF(AND($L$5="eighth"),key!EQ219,"")))</f>
        <v/>
      </c>
      <c r="Q186" s="93">
        <f>IF(AND($L$5="sixth"),key!ER19,IF(AND($L$5="Seventh"),key!ER119,IF(AND($L$5="eighth"),key!ER219,"")))</f>
        <v>44</v>
      </c>
      <c r="R186" s="93" t="str">
        <f>IF(AND($L$5="sixth"),key!ES19,IF(AND($L$5="Seventh"),key!ES119,IF(AND($L$5="eighth"),key!ES219,"")))</f>
        <v/>
      </c>
      <c r="S186" s="93" t="str">
        <f>IF(AND($L$5="sixth"),key!EU19,IF(AND($L$5="Seventh"),key!EU119,IF(AND($L$5="eighth"),key!EU219,"")))</f>
        <v/>
      </c>
      <c r="T186" s="93" t="str">
        <f>IF(AND($L$5="sixth"),key!EV19,IF(AND($L$5="Seventh"),key!EV119,IF(AND($L$5="eighth"),key!EV219,"")))</f>
        <v/>
      </c>
      <c r="U186" s="93" t="str">
        <f>IF(AND($L$5="sixth"),key!EW19,IF(AND($L$5="Seventh"),key!EW119,IF(AND($L$5="eighth"),key!EW219,"")))</f>
        <v/>
      </c>
      <c r="V186" s="93" t="str">
        <f>IF(AND($L$5="sixth"),key!EX19,IF(AND($L$5="Seventh"),key!EX119,IF(AND($L$5="eighth"),key!EX219,"")))</f>
        <v/>
      </c>
      <c r="W186" s="231" t="str">
        <f>IF(AND($L$5="sixth"),key!EY19,IF(AND($L$5="Seventh"),key!EY119,IF(AND($L$5="eighth"),key!EY219,"")))</f>
        <v/>
      </c>
      <c r="X186" s="221">
        <v>44</v>
      </c>
      <c r="Y186" s="222" t="str">
        <f>IF(AND($L$5="sixth"),key!C52,IF(AND($L$5="Seventh"),key!C152,IF(AND($L$5="eighth"),key!C252,"")))</f>
        <v/>
      </c>
      <c r="Z186" s="222" t="str">
        <f>IF(AND($L$5="sixth"),key!D52,IF(AND($L$5="Seventh"),key!D152,IF(AND($L$5="eighth"),key!D252,"")))</f>
        <v/>
      </c>
      <c r="AA186" s="223" t="str">
        <f>IF(AND($L$5="sixth"),key!EA52,IF(AND($L$5="Seventh"),key!EA152,IF(AND($L$5="eighth"),key!EA252,"")))</f>
        <v/>
      </c>
      <c r="AB186" s="223" t="str">
        <f>IF(AND($L$5="sixth"),key!EB52,IF(AND($L$5="Seventh"),key!EB152,IF(AND($L$5="eighth"),key!EB252,"")))</f>
        <v/>
      </c>
      <c r="AC186" s="223" t="str">
        <f>IF(AND($L$5="sixth"),key!EC52,IF(AND($L$5="Seventh"),key!EC152,IF(AND($L$5="eighth"),key!EC252,"")))</f>
        <v/>
      </c>
      <c r="AD186" s="223" t="str">
        <f>IF(AND($L$5="sixth"),key!EE52,IF(AND($L$5="Seventh"),key!EE152,IF(AND($L$5="eighth"),key!EE252,"")))</f>
        <v/>
      </c>
      <c r="AE186" s="223" t="str">
        <f>IF(AND($L$5="sixth"),key!EF52,IF(AND($L$5="Seventh"),key!EF152,IF(AND($L$5="eighth"),key!EF252,"")))</f>
        <v/>
      </c>
      <c r="AF186" s="223" t="str">
        <f>IF(AND($L$5="sixth"),key!EG52,IF(AND($L$5="Seventh"),key!EG152,IF(AND($L$5="eighth"),key!EG252,"")))</f>
        <v/>
      </c>
      <c r="AG186" s="223" t="str">
        <f>IF(AND($L$5="sixth"),key!EI52,IF(AND($L$5="Seventh"),key!EI152,IF(AND($L$5="eighth"),key!EI252,"")))</f>
        <v/>
      </c>
      <c r="AH186" s="223" t="str">
        <f>IF(AND($L$5="sixth"),key!EJ52,IF(AND($L$5="Seventh"),key!EJ152,IF(AND($L$5="eighth"),key!EJ252,"")))</f>
        <v/>
      </c>
      <c r="AI186" s="223" t="str">
        <f>IF(AND($L$5="sixth"),key!EK52,IF(AND($L$5="Seventh"),key!EK152,IF(AND($L$5="eighth"),key!EK252,"")))</f>
        <v/>
      </c>
      <c r="AJ186" s="223" t="str">
        <f>IF(AND($L$5="sixth"),key!EM52,IF(AND($L$5="Seventh"),key!EM152,IF(AND($L$5="eighth"),key!EM252,"")))</f>
        <v/>
      </c>
      <c r="AK186" s="223" t="str">
        <f>IF(AND($L$5="sixth"),key!EN52,IF(AND($L$5="Seventh"),key!EN152,IF(AND($L$5="eighth"),key!EN252,"")))</f>
        <v/>
      </c>
      <c r="AL186" s="223" t="str">
        <f>IF(AND($L$5="sixth"),key!EO52,IF(AND($L$5="Seventh"),key!EO152,IF(AND($L$5="eighth"),key!EO252,"")))</f>
        <v/>
      </c>
      <c r="AM186" s="223" t="str">
        <f>IF(AND($L$5="sixth"),key!EQ52,IF(AND($L$5="Seventh"),key!EQ152,IF(AND($L$5="eighth"),key!EQ252,"")))</f>
        <v/>
      </c>
      <c r="AN186" s="223" t="str">
        <f>IF(AND($L$5="sixth"),key!ER52,IF(AND($L$5="Seventh"),key!ER152,IF(AND($L$5="eighth"),key!ER252,"")))</f>
        <v/>
      </c>
      <c r="AO186" s="223" t="str">
        <f>IF(AND($L$5="sixth"),key!ES52,IF(AND($L$5="Seventh"),key!ES152,IF(AND($L$5="eighth"),key!ES252,"")))</f>
        <v/>
      </c>
      <c r="AP186" s="223" t="str">
        <f>IF(AND($L$5="sixth"),key!EU52,IF(AND($L$5="Seventh"),key!EU152,IF(AND($L$5="eighth"),key!EU252,"")))</f>
        <v/>
      </c>
      <c r="AQ186" s="223" t="str">
        <f>IF(AND($L$5="sixth"),key!EV52,IF(AND($L$5="Seventh"),key!EV152,IF(AND($L$5="eighth"),key!EV252,"")))</f>
        <v/>
      </c>
      <c r="AR186" s="223" t="str">
        <f>IF(AND($L$5="sixth"),key!EW52,IF(AND($L$5="Seventh"),key!EW152,IF(AND($L$5="eighth"),key!EW252,"")))</f>
        <v/>
      </c>
      <c r="AS186" s="223" t="str">
        <f>IF(AND($L$5="sixth"),key!EX52,IF(AND($L$5="Seventh"),key!EX152,IF(AND($L$5="eighth"),key!EX252,"")))</f>
        <v/>
      </c>
      <c r="AT186" s="224" t="str">
        <f>IF(AND($L$5="sixth"),key!EY52,IF(AND($L$5="Seventh"),key!EY152,IF(AND($L$5="eighth"),key!EY252,"")))</f>
        <v/>
      </c>
      <c r="AU186" s="225">
        <v>72</v>
      </c>
      <c r="AV186" s="226" t="str">
        <f>IF(AND($L$5="sixth"),key!C80,IF(AND($L$5="Seventh"),key!C180,IF(AND($L$5="eighth"),key!C280,"")))</f>
        <v/>
      </c>
      <c r="AW186" s="226" t="str">
        <f>IF(AND($L$5="sixth"),key!D80,IF(AND($L$5="Seventh"),key!D180,IF(AND($L$5="eighth"),key!D280,"")))</f>
        <v/>
      </c>
      <c r="AX186" s="223" t="str">
        <f>IF(AND($L$5="sixth"),key!EA80,IF(AND($L$5="Seventh"),key!EA180,IF(AND($L$5="eighth"),key!EA280,"")))</f>
        <v/>
      </c>
      <c r="AY186" s="223" t="str">
        <f>IF(AND($L$5="sixth"),key!EB80,IF(AND($L$5="Seventh"),key!EB180,IF(AND($L$5="eighth"),key!EB280,"")))</f>
        <v/>
      </c>
      <c r="AZ186" s="223" t="str">
        <f>IF(AND($L$5="sixth"),key!EC80,IF(AND($L$5="Seventh"),key!EC180,IF(AND($L$5="eighth"),key!EC280,"")))</f>
        <v/>
      </c>
      <c r="BA186" s="223" t="str">
        <f>IF(AND($L$5="sixth"),key!EE80,IF(AND($L$5="Seventh"),key!EE180,IF(AND($L$5="eighth"),key!EE280,"")))</f>
        <v/>
      </c>
      <c r="BB186" s="223" t="str">
        <f>IF(AND($L$5="sixth"),key!EF80,IF(AND($L$5="Seventh"),key!EF180,IF(AND($L$5="eighth"),key!EF280,"")))</f>
        <v/>
      </c>
      <c r="BC186" s="223" t="str">
        <f>IF(AND($L$5="sixth"),key!EG80,IF(AND($L$5="Seventh"),key!EG180,IF(AND($L$5="eighth"),key!EG280,"")))</f>
        <v/>
      </c>
      <c r="BD186" s="223" t="str">
        <f>IF(AND($L$5="sixth"),key!EI80,IF(AND($L$5="Seventh"),key!EI180,IF(AND($L$5="eighth"),key!EI280,"")))</f>
        <v/>
      </c>
      <c r="BE186" s="223" t="str">
        <f>IF(AND($L$5="sixth"),key!EJ80,IF(AND($L$5="Seventh"),key!EJ180,IF(AND($L$5="eighth"),key!EJ280,"")))</f>
        <v/>
      </c>
      <c r="BF186" s="223" t="str">
        <f>IF(AND($L$5="sixth"),key!EK80,IF(AND($L$5="Seventh"),key!EK180,IF(AND($L$5="eighth"),key!EK280,"")))</f>
        <v/>
      </c>
      <c r="BG186" s="223" t="str">
        <f>IF(AND($L$5="sixth"),key!EM80,IF(AND($L$5="Seventh"),key!EM180,IF(AND($L$5="eighth"),key!EM280,"")))</f>
        <v/>
      </c>
      <c r="BH186" s="223" t="str">
        <f>IF(AND($L$5="sixth"),key!EN80,IF(AND($L$5="Seventh"),key!EN180,IF(AND($L$5="eighth"),key!EN280,"")))</f>
        <v/>
      </c>
      <c r="BI186" s="223" t="str">
        <f>IF(AND($L$5="sixth"),key!EO80,IF(AND($L$5="Seventh"),key!EO180,IF(AND($L$5="eighth"),key!EO280,"")))</f>
        <v/>
      </c>
      <c r="BJ186" s="223" t="str">
        <f>IF(AND($L$5="sixth"),key!EQ80,IF(AND($L$5="Seventh"),key!EQ180,IF(AND($L$5="eighth"),key!EQ280,"")))</f>
        <v/>
      </c>
      <c r="BK186" s="223" t="str">
        <f>IF(AND($L$5="sixth"),key!ER80,IF(AND($L$5="Seventh"),key!ER180,IF(AND($L$5="eighth"),key!ER280,"")))</f>
        <v/>
      </c>
      <c r="BL186" s="223" t="str">
        <f>IF(AND($L$5="sixth"),key!ES80,IF(AND($L$5="Seventh"),key!ES180,IF(AND($L$5="eighth"),key!ES280,"")))</f>
        <v/>
      </c>
      <c r="BM186" s="223" t="str">
        <f>IF(AND($L$5="sixth"),key!EU80,IF(AND($L$5="Seventh"),key!EU180,IF(AND($L$5="eighth"),key!EU280,"")))</f>
        <v/>
      </c>
      <c r="BN186" s="223" t="str">
        <f>IF(AND($L$5="sixth"),key!EV80,IF(AND($L$5="Seventh"),key!EV180,IF(AND($L$5="eighth"),key!EV280,"")))</f>
        <v/>
      </c>
      <c r="BO186" s="223" t="str">
        <f>IF(AND($L$5="sixth"),key!EW80,IF(AND($L$5="Seventh"),key!EW180,IF(AND($L$5="eighth"),key!EW280,"")))</f>
        <v/>
      </c>
      <c r="BP186" s="223" t="str">
        <f>IF(AND($L$5="sixth"),key!EX80,IF(AND($L$5="Seventh"),key!EX180,IF(AND($L$5="eighth"),key!EX280,"")))</f>
        <v/>
      </c>
      <c r="BQ186" s="224" t="str">
        <f>IF(AND($L$5="sixth"),key!EY80,IF(AND($L$5="Seventh"),key!EY180,IF(AND($L$5="eighth"),key!EY280,"")))</f>
        <v/>
      </c>
    </row>
    <row r="187" spans="1:91" ht="15" customHeight="1">
      <c r="A187" s="221">
        <v>12</v>
      </c>
      <c r="B187" s="98" t="str">
        <f>IF(AND($L$5="sixth"),key!C20,IF(AND($L$5="Seventh"),key!C120,IF(AND($L$5="eighth"),key!C220,"")))</f>
        <v/>
      </c>
      <c r="C187" s="98" t="str">
        <f>IF(AND($L$5="sixth"),key!D20,IF(AND($L$5="Seventh"),key!D120,IF(AND($L$5="eighth"),key!D220,"")))</f>
        <v/>
      </c>
      <c r="D187" s="93" t="str">
        <f>IF(AND($L$5="sixth"),key!EA20,IF(AND($L$5="Seventh"),key!EA120,IF(AND($L$5="eighth"),key!EA220,"")))</f>
        <v>B</v>
      </c>
      <c r="E187" s="93">
        <f>IF(AND($L$5="sixth"),key!EB20,IF(AND($L$5="Seventh"),key!EB120,IF(AND($L$5="eighth"),key!EB220,"")))</f>
        <v>10</v>
      </c>
      <c r="F187" s="93" t="str">
        <f>IF(AND($L$5="sixth"),key!EC20,IF(AND($L$5="Seventh"),key!EC120,IF(AND($L$5="eighth"),key!EC220,"")))</f>
        <v/>
      </c>
      <c r="G187" s="93" t="str">
        <f>IF(AND($L$5="sixth"),key!EE20,IF(AND($L$5="Seventh"),key!EE120,IF(AND($L$5="eighth"),key!EE220,"")))</f>
        <v/>
      </c>
      <c r="H187" s="93">
        <f>IF(AND($L$5="sixth"),key!EF20,IF(AND($L$5="Seventh"),key!EF120,IF(AND($L$5="eighth"),key!EF220,"")))</f>
        <v>10</v>
      </c>
      <c r="I187" s="93" t="str">
        <f>IF(AND($L$5="sixth"),key!EG20,IF(AND($L$5="Seventh"),key!EG120,IF(AND($L$5="eighth"),key!EG220,"")))</f>
        <v/>
      </c>
      <c r="J187" s="93" t="str">
        <f>IF(AND($L$5="sixth"),key!EI20,IF(AND($L$5="Seventh"),key!EI120,IF(AND($L$5="eighth"),key!EI220,"")))</f>
        <v/>
      </c>
      <c r="K187" s="93">
        <f>IF(AND($L$5="sixth"),key!EJ20,IF(AND($L$5="Seventh"),key!EJ120,IF(AND($L$5="eighth"),key!EJ220,"")))</f>
        <v>49</v>
      </c>
      <c r="L187" s="93" t="str">
        <f>IF(AND($L$5="sixth"),key!EK20,IF(AND($L$5="Seventh"),key!EK120,IF(AND($L$5="eighth"),key!EK220,"")))</f>
        <v/>
      </c>
      <c r="M187" s="93" t="str">
        <f>IF(AND($L$5="sixth"),key!EM20,IF(AND($L$5="Seventh"),key!EM120,IF(AND($L$5="eighth"),key!EM220,"")))</f>
        <v/>
      </c>
      <c r="N187" s="93">
        <f>IF(AND($L$5="sixth"),key!EN20,IF(AND($L$5="Seventh"),key!EN120,IF(AND($L$5="eighth"),key!EN220,"")))</f>
        <v>10</v>
      </c>
      <c r="O187" s="93" t="str">
        <f>IF(AND($L$5="sixth"),key!EO20,IF(AND($L$5="Seventh"),key!EO120,IF(AND($L$5="eighth"),key!EO220,"")))</f>
        <v/>
      </c>
      <c r="P187" s="93" t="str">
        <f>IF(AND($L$5="sixth"),key!EQ20,IF(AND($L$5="Seventh"),key!EQ120,IF(AND($L$5="eighth"),key!EQ220,"")))</f>
        <v/>
      </c>
      <c r="Q187" s="93">
        <f>IF(AND($L$5="sixth"),key!ER20,IF(AND($L$5="Seventh"),key!ER120,IF(AND($L$5="eighth"),key!ER220,"")))</f>
        <v>72</v>
      </c>
      <c r="R187" s="93" t="str">
        <f>IF(AND($L$5="sixth"),key!ES20,IF(AND($L$5="Seventh"),key!ES120,IF(AND($L$5="eighth"),key!ES220,"")))</f>
        <v/>
      </c>
      <c r="S187" s="93" t="str">
        <f>IF(AND($L$5="sixth"),key!EU20,IF(AND($L$5="Seventh"),key!EU120,IF(AND($L$5="eighth"),key!EU220,"")))</f>
        <v/>
      </c>
      <c r="T187" s="93" t="str">
        <f>IF(AND($L$5="sixth"),key!EV20,IF(AND($L$5="Seventh"),key!EV120,IF(AND($L$5="eighth"),key!EV220,"")))</f>
        <v/>
      </c>
      <c r="U187" s="93" t="str">
        <f>IF(AND($L$5="sixth"),key!EW20,IF(AND($L$5="Seventh"),key!EW120,IF(AND($L$5="eighth"),key!EW220,"")))</f>
        <v/>
      </c>
      <c r="V187" s="93" t="str">
        <f>IF(AND($L$5="sixth"),key!EX20,IF(AND($L$5="Seventh"),key!EX120,IF(AND($L$5="eighth"),key!EX220,"")))</f>
        <v/>
      </c>
      <c r="W187" s="231" t="str">
        <f>IF(AND($L$5="sixth"),key!EY20,IF(AND($L$5="Seventh"),key!EY120,IF(AND($L$5="eighth"),key!EY220,"")))</f>
        <v/>
      </c>
      <c r="X187" s="221">
        <v>45</v>
      </c>
      <c r="Y187" s="222" t="str">
        <f>IF(AND($L$5="sixth"),key!C53,IF(AND($L$5="Seventh"),key!C153,IF(AND($L$5="eighth"),key!C253,"")))</f>
        <v/>
      </c>
      <c r="Z187" s="222" t="str">
        <f>IF(AND($L$5="sixth"),key!D53,IF(AND($L$5="Seventh"),key!D153,IF(AND($L$5="eighth"),key!D253,"")))</f>
        <v/>
      </c>
      <c r="AA187" s="223" t="str">
        <f>IF(AND($L$5="sixth"),key!EA53,IF(AND($L$5="Seventh"),key!EA153,IF(AND($L$5="eighth"),key!EA253,"")))</f>
        <v/>
      </c>
      <c r="AB187" s="223" t="str">
        <f>IF(AND($L$5="sixth"),key!EB53,IF(AND($L$5="Seventh"),key!EB153,IF(AND($L$5="eighth"),key!EB253,"")))</f>
        <v/>
      </c>
      <c r="AC187" s="223" t="str">
        <f>IF(AND($L$5="sixth"),key!EC53,IF(AND($L$5="Seventh"),key!EC153,IF(AND($L$5="eighth"),key!EC253,"")))</f>
        <v/>
      </c>
      <c r="AD187" s="223" t="str">
        <f>IF(AND($L$5="sixth"),key!EE53,IF(AND($L$5="Seventh"),key!EE153,IF(AND($L$5="eighth"),key!EE253,"")))</f>
        <v/>
      </c>
      <c r="AE187" s="223" t="str">
        <f>IF(AND($L$5="sixth"),key!EF53,IF(AND($L$5="Seventh"),key!EF153,IF(AND($L$5="eighth"),key!EF253,"")))</f>
        <v/>
      </c>
      <c r="AF187" s="223" t="str">
        <f>IF(AND($L$5="sixth"),key!EG53,IF(AND($L$5="Seventh"),key!EG153,IF(AND($L$5="eighth"),key!EG253,"")))</f>
        <v/>
      </c>
      <c r="AG187" s="223" t="str">
        <f>IF(AND($L$5="sixth"),key!EI53,IF(AND($L$5="Seventh"),key!EI153,IF(AND($L$5="eighth"),key!EI253,"")))</f>
        <v/>
      </c>
      <c r="AH187" s="223" t="str">
        <f>IF(AND($L$5="sixth"),key!EJ53,IF(AND($L$5="Seventh"),key!EJ153,IF(AND($L$5="eighth"),key!EJ253,"")))</f>
        <v/>
      </c>
      <c r="AI187" s="223" t="str">
        <f>IF(AND($L$5="sixth"),key!EK53,IF(AND($L$5="Seventh"),key!EK153,IF(AND($L$5="eighth"),key!EK253,"")))</f>
        <v/>
      </c>
      <c r="AJ187" s="223" t="str">
        <f>IF(AND($L$5="sixth"),key!EM53,IF(AND($L$5="Seventh"),key!EM153,IF(AND($L$5="eighth"),key!EM253,"")))</f>
        <v/>
      </c>
      <c r="AK187" s="223" t="str">
        <f>IF(AND($L$5="sixth"),key!EN53,IF(AND($L$5="Seventh"),key!EN153,IF(AND($L$5="eighth"),key!EN253,"")))</f>
        <v/>
      </c>
      <c r="AL187" s="223" t="str">
        <f>IF(AND($L$5="sixth"),key!EO53,IF(AND($L$5="Seventh"),key!EO153,IF(AND($L$5="eighth"),key!EO253,"")))</f>
        <v/>
      </c>
      <c r="AM187" s="223" t="str">
        <f>IF(AND($L$5="sixth"),key!EQ53,IF(AND($L$5="Seventh"),key!EQ153,IF(AND($L$5="eighth"),key!EQ253,"")))</f>
        <v/>
      </c>
      <c r="AN187" s="223" t="str">
        <f>IF(AND($L$5="sixth"),key!ER53,IF(AND($L$5="Seventh"),key!ER153,IF(AND($L$5="eighth"),key!ER253,"")))</f>
        <v/>
      </c>
      <c r="AO187" s="223" t="str">
        <f>IF(AND($L$5="sixth"),key!ES53,IF(AND($L$5="Seventh"),key!ES153,IF(AND($L$5="eighth"),key!ES253,"")))</f>
        <v/>
      </c>
      <c r="AP187" s="223" t="str">
        <f>IF(AND($L$5="sixth"),key!EU53,IF(AND($L$5="Seventh"),key!EU153,IF(AND($L$5="eighth"),key!EU253,"")))</f>
        <v/>
      </c>
      <c r="AQ187" s="223" t="str">
        <f>IF(AND($L$5="sixth"),key!EV53,IF(AND($L$5="Seventh"),key!EV153,IF(AND($L$5="eighth"),key!EV253,"")))</f>
        <v/>
      </c>
      <c r="AR187" s="223" t="str">
        <f>IF(AND($L$5="sixth"),key!EW53,IF(AND($L$5="Seventh"),key!EW153,IF(AND($L$5="eighth"),key!EW253,"")))</f>
        <v/>
      </c>
      <c r="AS187" s="223" t="str">
        <f>IF(AND($L$5="sixth"),key!EX53,IF(AND($L$5="Seventh"),key!EX153,IF(AND($L$5="eighth"),key!EX253,"")))</f>
        <v/>
      </c>
      <c r="AT187" s="224" t="str">
        <f>IF(AND($L$5="sixth"),key!EY53,IF(AND($L$5="Seventh"),key!EY153,IF(AND($L$5="eighth"),key!EY253,"")))</f>
        <v/>
      </c>
      <c r="AU187" s="225">
        <v>73</v>
      </c>
      <c r="AV187" s="226" t="str">
        <f>IF(AND($L$5="sixth"),key!C81,IF(AND($L$5="Seventh"),key!C181,IF(AND($L$5="eighth"),key!C281,"")))</f>
        <v/>
      </c>
      <c r="AW187" s="226" t="str">
        <f>IF(AND($L$5="sixth"),key!D81,IF(AND($L$5="Seventh"),key!D181,IF(AND($L$5="eighth"),key!D281,"")))</f>
        <v/>
      </c>
      <c r="AX187" s="223" t="str">
        <f>IF(AND($L$5="sixth"),key!EA81,IF(AND($L$5="Seventh"),key!EA181,IF(AND($L$5="eighth"),key!EA281,"")))</f>
        <v/>
      </c>
      <c r="AY187" s="223" t="str">
        <f>IF(AND($L$5="sixth"),key!EB81,IF(AND($L$5="Seventh"),key!EB181,IF(AND($L$5="eighth"),key!EB281,"")))</f>
        <v/>
      </c>
      <c r="AZ187" s="223" t="str">
        <f>IF(AND($L$5="sixth"),key!EC81,IF(AND($L$5="Seventh"),key!EC181,IF(AND($L$5="eighth"),key!EC281,"")))</f>
        <v/>
      </c>
      <c r="BA187" s="223" t="str">
        <f>IF(AND($L$5="sixth"),key!EE81,IF(AND($L$5="Seventh"),key!EE181,IF(AND($L$5="eighth"),key!EE281,"")))</f>
        <v/>
      </c>
      <c r="BB187" s="223" t="str">
        <f>IF(AND($L$5="sixth"),key!EF81,IF(AND($L$5="Seventh"),key!EF181,IF(AND($L$5="eighth"),key!EF281,"")))</f>
        <v/>
      </c>
      <c r="BC187" s="223" t="str">
        <f>IF(AND($L$5="sixth"),key!EG81,IF(AND($L$5="Seventh"),key!EG181,IF(AND($L$5="eighth"),key!EG281,"")))</f>
        <v/>
      </c>
      <c r="BD187" s="223" t="str">
        <f>IF(AND($L$5="sixth"),key!EI81,IF(AND($L$5="Seventh"),key!EI181,IF(AND($L$5="eighth"),key!EI281,"")))</f>
        <v/>
      </c>
      <c r="BE187" s="223" t="str">
        <f>IF(AND($L$5="sixth"),key!EJ81,IF(AND($L$5="Seventh"),key!EJ181,IF(AND($L$5="eighth"),key!EJ281,"")))</f>
        <v/>
      </c>
      <c r="BF187" s="223" t="str">
        <f>IF(AND($L$5="sixth"),key!EK81,IF(AND($L$5="Seventh"),key!EK181,IF(AND($L$5="eighth"),key!EK281,"")))</f>
        <v/>
      </c>
      <c r="BG187" s="223" t="str">
        <f>IF(AND($L$5="sixth"),key!EM81,IF(AND($L$5="Seventh"),key!EM181,IF(AND($L$5="eighth"),key!EM281,"")))</f>
        <v/>
      </c>
      <c r="BH187" s="223" t="str">
        <f>IF(AND($L$5="sixth"),key!EN81,IF(AND($L$5="Seventh"),key!EN181,IF(AND($L$5="eighth"),key!EN281,"")))</f>
        <v/>
      </c>
      <c r="BI187" s="223" t="str">
        <f>IF(AND($L$5="sixth"),key!EO81,IF(AND($L$5="Seventh"),key!EO181,IF(AND($L$5="eighth"),key!EO281,"")))</f>
        <v/>
      </c>
      <c r="BJ187" s="223" t="str">
        <f>IF(AND($L$5="sixth"),key!EQ81,IF(AND($L$5="Seventh"),key!EQ181,IF(AND($L$5="eighth"),key!EQ281,"")))</f>
        <v/>
      </c>
      <c r="BK187" s="223" t="str">
        <f>IF(AND($L$5="sixth"),key!ER81,IF(AND($L$5="Seventh"),key!ER181,IF(AND($L$5="eighth"),key!ER281,"")))</f>
        <v/>
      </c>
      <c r="BL187" s="223" t="str">
        <f>IF(AND($L$5="sixth"),key!ES81,IF(AND($L$5="Seventh"),key!ES181,IF(AND($L$5="eighth"),key!ES281,"")))</f>
        <v/>
      </c>
      <c r="BM187" s="223" t="str">
        <f>IF(AND($L$5="sixth"),key!EU81,IF(AND($L$5="Seventh"),key!EU181,IF(AND($L$5="eighth"),key!EU281,"")))</f>
        <v/>
      </c>
      <c r="BN187" s="223" t="str">
        <f>IF(AND($L$5="sixth"),key!EV81,IF(AND($L$5="Seventh"),key!EV181,IF(AND($L$5="eighth"),key!EV281,"")))</f>
        <v/>
      </c>
      <c r="BO187" s="223" t="str">
        <f>IF(AND($L$5="sixth"),key!EW81,IF(AND($L$5="Seventh"),key!EW181,IF(AND($L$5="eighth"),key!EW281,"")))</f>
        <v/>
      </c>
      <c r="BP187" s="223" t="str">
        <f>IF(AND($L$5="sixth"),key!EX81,IF(AND($L$5="Seventh"),key!EX181,IF(AND($L$5="eighth"),key!EX281,"")))</f>
        <v/>
      </c>
      <c r="BQ187" s="224" t="str">
        <f>IF(AND($L$5="sixth"),key!EY81,IF(AND($L$5="Seventh"),key!EY181,IF(AND($L$5="eighth"),key!EY281,"")))</f>
        <v/>
      </c>
    </row>
    <row r="188" spans="1:91" ht="15" customHeight="1">
      <c r="A188" s="221">
        <v>13</v>
      </c>
      <c r="B188" s="98" t="str">
        <f>IF(AND($L$5="sixth"),key!C21,IF(AND($L$5="Seventh"),key!C121,IF(AND($L$5="eighth"),key!C221,"")))</f>
        <v/>
      </c>
      <c r="C188" s="98" t="str">
        <f>IF(AND($L$5="sixth"),key!D21,IF(AND($L$5="Seventh"),key!D121,IF(AND($L$5="eighth"),key!D221,"")))</f>
        <v/>
      </c>
      <c r="D188" s="93" t="str">
        <f>IF(AND($L$5="sixth"),key!EA21,IF(AND($L$5="Seventh"),key!EA121,IF(AND($L$5="eighth"),key!EA221,"")))</f>
        <v>B</v>
      </c>
      <c r="E188" s="93">
        <f>IF(AND($L$5="sixth"),key!EB21,IF(AND($L$5="Seventh"),key!EB121,IF(AND($L$5="eighth"),key!EB221,"")))</f>
        <v>9</v>
      </c>
      <c r="F188" s="93" t="str">
        <f>IF(AND($L$5="sixth"),key!EC21,IF(AND($L$5="Seventh"),key!EC121,IF(AND($L$5="eighth"),key!EC221,"")))</f>
        <v/>
      </c>
      <c r="G188" s="93" t="str">
        <f>IF(AND($L$5="sixth"),key!EE21,IF(AND($L$5="Seventh"),key!EE121,IF(AND($L$5="eighth"),key!EE221,"")))</f>
        <v/>
      </c>
      <c r="H188" s="93">
        <f>IF(AND($L$5="sixth"),key!EF21,IF(AND($L$5="Seventh"),key!EF121,IF(AND($L$5="eighth"),key!EF221,"")))</f>
        <v>10</v>
      </c>
      <c r="I188" s="93" t="str">
        <f>IF(AND($L$5="sixth"),key!EG21,IF(AND($L$5="Seventh"),key!EG121,IF(AND($L$5="eighth"),key!EG221,"")))</f>
        <v/>
      </c>
      <c r="J188" s="93" t="str">
        <f>IF(AND($L$5="sixth"),key!EI21,IF(AND($L$5="Seventh"),key!EI121,IF(AND($L$5="eighth"),key!EI221,"")))</f>
        <v/>
      </c>
      <c r="K188" s="93">
        <f>IF(AND($L$5="sixth"),key!EJ21,IF(AND($L$5="Seventh"),key!EJ121,IF(AND($L$5="eighth"),key!EJ221,"")))</f>
        <v>47</v>
      </c>
      <c r="L188" s="93" t="str">
        <f>IF(AND($L$5="sixth"),key!EK21,IF(AND($L$5="Seventh"),key!EK121,IF(AND($L$5="eighth"),key!EK221,"")))</f>
        <v/>
      </c>
      <c r="M188" s="93" t="str">
        <f>IF(AND($L$5="sixth"),key!EM21,IF(AND($L$5="Seventh"),key!EM121,IF(AND($L$5="eighth"),key!EM221,"")))</f>
        <v/>
      </c>
      <c r="N188" s="93">
        <f>IF(AND($L$5="sixth"),key!EN21,IF(AND($L$5="Seventh"),key!EN121,IF(AND($L$5="eighth"),key!EN221,"")))</f>
        <v>9</v>
      </c>
      <c r="O188" s="93" t="str">
        <f>IF(AND($L$5="sixth"),key!EO21,IF(AND($L$5="Seventh"),key!EO121,IF(AND($L$5="eighth"),key!EO221,"")))</f>
        <v/>
      </c>
      <c r="P188" s="93" t="str">
        <f>IF(AND($L$5="sixth"),key!EQ21,IF(AND($L$5="Seventh"),key!EQ121,IF(AND($L$5="eighth"),key!EQ221,"")))</f>
        <v/>
      </c>
      <c r="Q188" s="93">
        <f>IF(AND($L$5="sixth"),key!ER21,IF(AND($L$5="Seventh"),key!ER121,IF(AND($L$5="eighth"),key!ER221,"")))</f>
        <v>69</v>
      </c>
      <c r="R188" s="93" t="str">
        <f>IF(AND($L$5="sixth"),key!ES21,IF(AND($L$5="Seventh"),key!ES121,IF(AND($L$5="eighth"),key!ES221,"")))</f>
        <v/>
      </c>
      <c r="S188" s="93" t="str">
        <f>IF(AND($L$5="sixth"),key!EU21,IF(AND($L$5="Seventh"),key!EU121,IF(AND($L$5="eighth"),key!EU221,"")))</f>
        <v/>
      </c>
      <c r="T188" s="93" t="str">
        <f>IF(AND($L$5="sixth"),key!EV21,IF(AND($L$5="Seventh"),key!EV121,IF(AND($L$5="eighth"),key!EV221,"")))</f>
        <v/>
      </c>
      <c r="U188" s="93" t="str">
        <f>IF(AND($L$5="sixth"),key!EW21,IF(AND($L$5="Seventh"),key!EW121,IF(AND($L$5="eighth"),key!EW221,"")))</f>
        <v/>
      </c>
      <c r="V188" s="93" t="str">
        <f>IF(AND($L$5="sixth"),key!EX21,IF(AND($L$5="Seventh"),key!EX121,IF(AND($L$5="eighth"),key!EX221,"")))</f>
        <v/>
      </c>
      <c r="W188" s="231" t="str">
        <f>IF(AND($L$5="sixth"),key!EY21,IF(AND($L$5="Seventh"),key!EY121,IF(AND($L$5="eighth"),key!EY221,"")))</f>
        <v/>
      </c>
      <c r="X188" s="221">
        <v>46</v>
      </c>
      <c r="Y188" s="222" t="str">
        <f>IF(AND($L$5="sixth"),key!C54,IF(AND($L$5="Seventh"),key!C154,IF(AND($L$5="eighth"),key!C254,"")))</f>
        <v/>
      </c>
      <c r="Z188" s="222" t="str">
        <f>IF(AND($L$5="sixth"),key!D54,IF(AND($L$5="Seventh"),key!D154,IF(AND($L$5="eighth"),key!D254,"")))</f>
        <v/>
      </c>
      <c r="AA188" s="223" t="str">
        <f>IF(AND($L$5="sixth"),key!EA54,IF(AND($L$5="Seventh"),key!EA154,IF(AND($L$5="eighth"),key!EA254,"")))</f>
        <v/>
      </c>
      <c r="AB188" s="223" t="str">
        <f>IF(AND($L$5="sixth"),key!EB54,IF(AND($L$5="Seventh"),key!EB154,IF(AND($L$5="eighth"),key!EB254,"")))</f>
        <v/>
      </c>
      <c r="AC188" s="223" t="str">
        <f>IF(AND($L$5="sixth"),key!EC54,IF(AND($L$5="Seventh"),key!EC154,IF(AND($L$5="eighth"),key!EC254,"")))</f>
        <v/>
      </c>
      <c r="AD188" s="223" t="str">
        <f>IF(AND($L$5="sixth"),key!EE54,IF(AND($L$5="Seventh"),key!EE154,IF(AND($L$5="eighth"),key!EE254,"")))</f>
        <v/>
      </c>
      <c r="AE188" s="223" t="str">
        <f>IF(AND($L$5="sixth"),key!EF54,IF(AND($L$5="Seventh"),key!EF154,IF(AND($L$5="eighth"),key!EF254,"")))</f>
        <v/>
      </c>
      <c r="AF188" s="223" t="str">
        <f>IF(AND($L$5="sixth"),key!EG54,IF(AND($L$5="Seventh"),key!EG154,IF(AND($L$5="eighth"),key!EG254,"")))</f>
        <v/>
      </c>
      <c r="AG188" s="223" t="str">
        <f>IF(AND($L$5="sixth"),key!EI54,IF(AND($L$5="Seventh"),key!EI154,IF(AND($L$5="eighth"),key!EI254,"")))</f>
        <v/>
      </c>
      <c r="AH188" s="223" t="str">
        <f>IF(AND($L$5="sixth"),key!EJ54,IF(AND($L$5="Seventh"),key!EJ154,IF(AND($L$5="eighth"),key!EJ254,"")))</f>
        <v/>
      </c>
      <c r="AI188" s="223" t="str">
        <f>IF(AND($L$5="sixth"),key!EK54,IF(AND($L$5="Seventh"),key!EK154,IF(AND($L$5="eighth"),key!EK254,"")))</f>
        <v/>
      </c>
      <c r="AJ188" s="223" t="str">
        <f>IF(AND($L$5="sixth"),key!EM54,IF(AND($L$5="Seventh"),key!EM154,IF(AND($L$5="eighth"),key!EM254,"")))</f>
        <v/>
      </c>
      <c r="AK188" s="223" t="str">
        <f>IF(AND($L$5="sixth"),key!EN54,IF(AND($L$5="Seventh"),key!EN154,IF(AND($L$5="eighth"),key!EN254,"")))</f>
        <v/>
      </c>
      <c r="AL188" s="223" t="str">
        <f>IF(AND($L$5="sixth"),key!EO54,IF(AND($L$5="Seventh"),key!EO154,IF(AND($L$5="eighth"),key!EO254,"")))</f>
        <v/>
      </c>
      <c r="AM188" s="223" t="str">
        <f>IF(AND($L$5="sixth"),key!EQ54,IF(AND($L$5="Seventh"),key!EQ154,IF(AND($L$5="eighth"),key!EQ254,"")))</f>
        <v/>
      </c>
      <c r="AN188" s="223" t="str">
        <f>IF(AND($L$5="sixth"),key!ER54,IF(AND($L$5="Seventh"),key!ER154,IF(AND($L$5="eighth"),key!ER254,"")))</f>
        <v/>
      </c>
      <c r="AO188" s="223" t="str">
        <f>IF(AND($L$5="sixth"),key!ES54,IF(AND($L$5="Seventh"),key!ES154,IF(AND($L$5="eighth"),key!ES254,"")))</f>
        <v/>
      </c>
      <c r="AP188" s="223" t="str">
        <f>IF(AND($L$5="sixth"),key!EU54,IF(AND($L$5="Seventh"),key!EU154,IF(AND($L$5="eighth"),key!EU254,"")))</f>
        <v/>
      </c>
      <c r="AQ188" s="223" t="str">
        <f>IF(AND($L$5="sixth"),key!EV54,IF(AND($L$5="Seventh"),key!EV154,IF(AND($L$5="eighth"),key!EV254,"")))</f>
        <v/>
      </c>
      <c r="AR188" s="223" t="str">
        <f>IF(AND($L$5="sixth"),key!EW54,IF(AND($L$5="Seventh"),key!EW154,IF(AND($L$5="eighth"),key!EW254,"")))</f>
        <v/>
      </c>
      <c r="AS188" s="223" t="str">
        <f>IF(AND($L$5="sixth"),key!EX54,IF(AND($L$5="Seventh"),key!EX154,IF(AND($L$5="eighth"),key!EX254,"")))</f>
        <v/>
      </c>
      <c r="AT188" s="224" t="str">
        <f>IF(AND($L$5="sixth"),key!EY54,IF(AND($L$5="Seventh"),key!EY154,IF(AND($L$5="eighth"),key!EY254,"")))</f>
        <v/>
      </c>
      <c r="AU188" s="225">
        <v>74</v>
      </c>
      <c r="AV188" s="226" t="str">
        <f>IF(AND($L$5="sixth"),key!C82,IF(AND($L$5="Seventh"),key!C182,IF(AND($L$5="eighth"),key!C282,"")))</f>
        <v/>
      </c>
      <c r="AW188" s="226" t="str">
        <f>IF(AND($L$5="sixth"),key!D82,IF(AND($L$5="Seventh"),key!D182,IF(AND($L$5="eighth"),key!D282,"")))</f>
        <v/>
      </c>
      <c r="AX188" s="223" t="str">
        <f>IF(AND($L$5="sixth"),key!EA82,IF(AND($L$5="Seventh"),key!EA182,IF(AND($L$5="eighth"),key!EA282,"")))</f>
        <v/>
      </c>
      <c r="AY188" s="223" t="str">
        <f>IF(AND($L$5="sixth"),key!EB82,IF(AND($L$5="Seventh"),key!EB182,IF(AND($L$5="eighth"),key!EB282,"")))</f>
        <v/>
      </c>
      <c r="AZ188" s="223" t="str">
        <f>IF(AND($L$5="sixth"),key!EC82,IF(AND($L$5="Seventh"),key!EC182,IF(AND($L$5="eighth"),key!EC282,"")))</f>
        <v/>
      </c>
      <c r="BA188" s="223" t="str">
        <f>IF(AND($L$5="sixth"),key!EE82,IF(AND($L$5="Seventh"),key!EE182,IF(AND($L$5="eighth"),key!EE282,"")))</f>
        <v/>
      </c>
      <c r="BB188" s="223" t="str">
        <f>IF(AND($L$5="sixth"),key!EF82,IF(AND($L$5="Seventh"),key!EF182,IF(AND($L$5="eighth"),key!EF282,"")))</f>
        <v/>
      </c>
      <c r="BC188" s="223" t="str">
        <f>IF(AND($L$5="sixth"),key!EG82,IF(AND($L$5="Seventh"),key!EG182,IF(AND($L$5="eighth"),key!EG282,"")))</f>
        <v/>
      </c>
      <c r="BD188" s="223" t="str">
        <f>IF(AND($L$5="sixth"),key!EI82,IF(AND($L$5="Seventh"),key!EI182,IF(AND($L$5="eighth"),key!EI282,"")))</f>
        <v/>
      </c>
      <c r="BE188" s="223" t="str">
        <f>IF(AND($L$5="sixth"),key!EJ82,IF(AND($L$5="Seventh"),key!EJ182,IF(AND($L$5="eighth"),key!EJ282,"")))</f>
        <v/>
      </c>
      <c r="BF188" s="223" t="str">
        <f>IF(AND($L$5="sixth"),key!EK82,IF(AND($L$5="Seventh"),key!EK182,IF(AND($L$5="eighth"),key!EK282,"")))</f>
        <v/>
      </c>
      <c r="BG188" s="223" t="str">
        <f>IF(AND($L$5="sixth"),key!EM82,IF(AND($L$5="Seventh"),key!EM182,IF(AND($L$5="eighth"),key!EM282,"")))</f>
        <v/>
      </c>
      <c r="BH188" s="223" t="str">
        <f>IF(AND($L$5="sixth"),key!EN82,IF(AND($L$5="Seventh"),key!EN182,IF(AND($L$5="eighth"),key!EN282,"")))</f>
        <v/>
      </c>
      <c r="BI188" s="223" t="str">
        <f>IF(AND($L$5="sixth"),key!EO82,IF(AND($L$5="Seventh"),key!EO182,IF(AND($L$5="eighth"),key!EO282,"")))</f>
        <v/>
      </c>
      <c r="BJ188" s="223" t="str">
        <f>IF(AND($L$5="sixth"),key!EQ82,IF(AND($L$5="Seventh"),key!EQ182,IF(AND($L$5="eighth"),key!EQ282,"")))</f>
        <v/>
      </c>
      <c r="BK188" s="223" t="str">
        <f>IF(AND($L$5="sixth"),key!ER82,IF(AND($L$5="Seventh"),key!ER182,IF(AND($L$5="eighth"),key!ER282,"")))</f>
        <v/>
      </c>
      <c r="BL188" s="223" t="str">
        <f>IF(AND($L$5="sixth"),key!ES82,IF(AND($L$5="Seventh"),key!ES182,IF(AND($L$5="eighth"),key!ES282,"")))</f>
        <v/>
      </c>
      <c r="BM188" s="223" t="str">
        <f>IF(AND($L$5="sixth"),key!EU82,IF(AND($L$5="Seventh"),key!EU182,IF(AND($L$5="eighth"),key!EU282,"")))</f>
        <v/>
      </c>
      <c r="BN188" s="223" t="str">
        <f>IF(AND($L$5="sixth"),key!EV82,IF(AND($L$5="Seventh"),key!EV182,IF(AND($L$5="eighth"),key!EV282,"")))</f>
        <v/>
      </c>
      <c r="BO188" s="223" t="str">
        <f>IF(AND($L$5="sixth"),key!EW82,IF(AND($L$5="Seventh"),key!EW182,IF(AND($L$5="eighth"),key!EW282,"")))</f>
        <v/>
      </c>
      <c r="BP188" s="223" t="str">
        <f>IF(AND($L$5="sixth"),key!EX82,IF(AND($L$5="Seventh"),key!EX182,IF(AND($L$5="eighth"),key!EX282,"")))</f>
        <v/>
      </c>
      <c r="BQ188" s="224" t="str">
        <f>IF(AND($L$5="sixth"),key!EY82,IF(AND($L$5="Seventh"),key!EY182,IF(AND($L$5="eighth"),key!EY282,"")))</f>
        <v/>
      </c>
    </row>
    <row r="189" spans="1:91" ht="15" customHeight="1">
      <c r="A189" s="221">
        <v>14</v>
      </c>
      <c r="B189" s="98" t="str">
        <f>IF(AND($L$5="sixth"),key!C22,IF(AND($L$5="Seventh"),key!C122,IF(AND($L$5="eighth"),key!C222,"")))</f>
        <v/>
      </c>
      <c r="C189" s="98" t="str">
        <f>IF(AND($L$5="sixth"),key!D22,IF(AND($L$5="Seventh"),key!D122,IF(AND($L$5="eighth"),key!D222,"")))</f>
        <v/>
      </c>
      <c r="D189" s="93" t="str">
        <f>IF(AND($L$5="sixth"),key!EA22,IF(AND($L$5="Seventh"),key!EA122,IF(AND($L$5="eighth"),key!EA222,"")))</f>
        <v>C</v>
      </c>
      <c r="E189" s="93">
        <f>IF(AND($L$5="sixth"),key!EB22,IF(AND($L$5="Seventh"),key!EB122,IF(AND($L$5="eighth"),key!EB222,"")))</f>
        <v>7</v>
      </c>
      <c r="F189" s="93" t="str">
        <f>IF(AND($L$5="sixth"),key!EC22,IF(AND($L$5="Seventh"),key!EC122,IF(AND($L$5="eighth"),key!EC222,"")))</f>
        <v/>
      </c>
      <c r="G189" s="93" t="str">
        <f>IF(AND($L$5="sixth"),key!EE22,IF(AND($L$5="Seventh"),key!EE122,IF(AND($L$5="eighth"),key!EE222,"")))</f>
        <v/>
      </c>
      <c r="H189" s="93" t="str">
        <f>IF(AND($L$5="sixth"),key!EF22,IF(AND($L$5="Seventh"),key!EF122,IF(AND($L$5="eighth"),key!EF222,"")))</f>
        <v/>
      </c>
      <c r="I189" s="93" t="str">
        <f>IF(AND($L$5="sixth"),key!EG22,IF(AND($L$5="Seventh"),key!EG122,IF(AND($L$5="eighth"),key!EG222,"")))</f>
        <v/>
      </c>
      <c r="J189" s="93" t="str">
        <f>IF(AND($L$5="sixth"),key!EI22,IF(AND($L$5="Seventh"),key!EI122,IF(AND($L$5="eighth"),key!EI222,"")))</f>
        <v/>
      </c>
      <c r="K189" s="93">
        <f>IF(AND($L$5="sixth"),key!EJ22,IF(AND($L$5="Seventh"),key!EJ122,IF(AND($L$5="eighth"),key!EJ222,"")))</f>
        <v>25</v>
      </c>
      <c r="L189" s="93" t="str">
        <f>IF(AND($L$5="sixth"),key!EK22,IF(AND($L$5="Seventh"),key!EK122,IF(AND($L$5="eighth"),key!EK222,"")))</f>
        <v/>
      </c>
      <c r="M189" s="93" t="str">
        <f>IF(AND($L$5="sixth"),key!EM22,IF(AND($L$5="Seventh"),key!EM122,IF(AND($L$5="eighth"),key!EM222,"")))</f>
        <v/>
      </c>
      <c r="N189" s="93">
        <f>IF(AND($L$5="sixth"),key!EN22,IF(AND($L$5="Seventh"),key!EN122,IF(AND($L$5="eighth"),key!EN222,"")))</f>
        <v>7</v>
      </c>
      <c r="O189" s="93" t="str">
        <f>IF(AND($L$5="sixth"),key!EO22,IF(AND($L$5="Seventh"),key!EO122,IF(AND($L$5="eighth"),key!EO222,"")))</f>
        <v/>
      </c>
      <c r="P189" s="93" t="str">
        <f>IF(AND($L$5="sixth"),key!EQ22,IF(AND($L$5="Seventh"),key!EQ122,IF(AND($L$5="eighth"),key!EQ222,"")))</f>
        <v/>
      </c>
      <c r="Q189" s="93">
        <f>IF(AND($L$5="sixth"),key!ER22,IF(AND($L$5="Seventh"),key!ER122,IF(AND($L$5="eighth"),key!ER222,"")))</f>
        <v>40</v>
      </c>
      <c r="R189" s="93" t="str">
        <f>IF(AND($L$5="sixth"),key!ES22,IF(AND($L$5="Seventh"),key!ES122,IF(AND($L$5="eighth"),key!ES222,"")))</f>
        <v/>
      </c>
      <c r="S189" s="93" t="str">
        <f>IF(AND($L$5="sixth"),key!EU22,IF(AND($L$5="Seventh"),key!EU122,IF(AND($L$5="eighth"),key!EU222,"")))</f>
        <v/>
      </c>
      <c r="T189" s="93" t="str">
        <f>IF(AND($L$5="sixth"),key!EV22,IF(AND($L$5="Seventh"),key!EV122,IF(AND($L$5="eighth"),key!EV222,"")))</f>
        <v/>
      </c>
      <c r="U189" s="93" t="str">
        <f>IF(AND($L$5="sixth"),key!EW22,IF(AND($L$5="Seventh"),key!EW122,IF(AND($L$5="eighth"),key!EW222,"")))</f>
        <v/>
      </c>
      <c r="V189" s="93" t="str">
        <f>IF(AND($L$5="sixth"),key!EX22,IF(AND($L$5="Seventh"),key!EX122,IF(AND($L$5="eighth"),key!EX222,"")))</f>
        <v/>
      </c>
      <c r="W189" s="231" t="str">
        <f>IF(AND($L$5="sixth"),key!EY22,IF(AND($L$5="Seventh"),key!EY122,IF(AND($L$5="eighth"),key!EY222,"")))</f>
        <v/>
      </c>
      <c r="X189" s="221">
        <v>47</v>
      </c>
      <c r="Y189" s="222" t="str">
        <f>IF(AND($L$5="sixth"),key!C55,IF(AND($L$5="Seventh"),key!C155,IF(AND($L$5="eighth"),key!C255,"")))</f>
        <v/>
      </c>
      <c r="Z189" s="222" t="str">
        <f>IF(AND($L$5="sixth"),key!D55,IF(AND($L$5="Seventh"),key!D155,IF(AND($L$5="eighth"),key!D255,"")))</f>
        <v/>
      </c>
      <c r="AA189" s="223" t="str">
        <f>IF(AND($L$5="sixth"),key!EA55,IF(AND($L$5="Seventh"),key!EA155,IF(AND($L$5="eighth"),key!EA255,"")))</f>
        <v/>
      </c>
      <c r="AB189" s="223" t="str">
        <f>IF(AND($L$5="sixth"),key!EB55,IF(AND($L$5="Seventh"),key!EB155,IF(AND($L$5="eighth"),key!EB255,"")))</f>
        <v/>
      </c>
      <c r="AC189" s="223" t="str">
        <f>IF(AND($L$5="sixth"),key!EC55,IF(AND($L$5="Seventh"),key!EC155,IF(AND($L$5="eighth"),key!EC255,"")))</f>
        <v/>
      </c>
      <c r="AD189" s="223" t="str">
        <f>IF(AND($L$5="sixth"),key!EE55,IF(AND($L$5="Seventh"),key!EE155,IF(AND($L$5="eighth"),key!EE255,"")))</f>
        <v/>
      </c>
      <c r="AE189" s="223" t="str">
        <f>IF(AND($L$5="sixth"),key!EF55,IF(AND($L$5="Seventh"),key!EF155,IF(AND($L$5="eighth"),key!EF255,"")))</f>
        <v/>
      </c>
      <c r="AF189" s="223" t="str">
        <f>IF(AND($L$5="sixth"),key!EG55,IF(AND($L$5="Seventh"),key!EG155,IF(AND($L$5="eighth"),key!EG255,"")))</f>
        <v/>
      </c>
      <c r="AG189" s="223" t="str">
        <f>IF(AND($L$5="sixth"),key!EI55,IF(AND($L$5="Seventh"),key!EI155,IF(AND($L$5="eighth"),key!EI255,"")))</f>
        <v/>
      </c>
      <c r="AH189" s="223" t="str">
        <f>IF(AND($L$5="sixth"),key!EJ55,IF(AND($L$5="Seventh"),key!EJ155,IF(AND($L$5="eighth"),key!EJ255,"")))</f>
        <v/>
      </c>
      <c r="AI189" s="223" t="str">
        <f>IF(AND($L$5="sixth"),key!EK55,IF(AND($L$5="Seventh"),key!EK155,IF(AND($L$5="eighth"),key!EK255,"")))</f>
        <v/>
      </c>
      <c r="AJ189" s="223" t="str">
        <f>IF(AND($L$5="sixth"),key!EM55,IF(AND($L$5="Seventh"),key!EM155,IF(AND($L$5="eighth"),key!EM255,"")))</f>
        <v/>
      </c>
      <c r="AK189" s="223" t="str">
        <f>IF(AND($L$5="sixth"),key!EN55,IF(AND($L$5="Seventh"),key!EN155,IF(AND($L$5="eighth"),key!EN255,"")))</f>
        <v/>
      </c>
      <c r="AL189" s="223" t="str">
        <f>IF(AND($L$5="sixth"),key!EO55,IF(AND($L$5="Seventh"),key!EO155,IF(AND($L$5="eighth"),key!EO255,"")))</f>
        <v/>
      </c>
      <c r="AM189" s="223" t="str">
        <f>IF(AND($L$5="sixth"),key!EQ55,IF(AND($L$5="Seventh"),key!EQ155,IF(AND($L$5="eighth"),key!EQ255,"")))</f>
        <v/>
      </c>
      <c r="AN189" s="223" t="str">
        <f>IF(AND($L$5="sixth"),key!ER55,IF(AND($L$5="Seventh"),key!ER155,IF(AND($L$5="eighth"),key!ER255,"")))</f>
        <v/>
      </c>
      <c r="AO189" s="223" t="str">
        <f>IF(AND($L$5="sixth"),key!ES55,IF(AND($L$5="Seventh"),key!ES155,IF(AND($L$5="eighth"),key!ES255,"")))</f>
        <v/>
      </c>
      <c r="AP189" s="223" t="str">
        <f>IF(AND($L$5="sixth"),key!EU55,IF(AND($L$5="Seventh"),key!EU155,IF(AND($L$5="eighth"),key!EU255,"")))</f>
        <v/>
      </c>
      <c r="AQ189" s="223" t="str">
        <f>IF(AND($L$5="sixth"),key!EV55,IF(AND($L$5="Seventh"),key!EV155,IF(AND($L$5="eighth"),key!EV255,"")))</f>
        <v/>
      </c>
      <c r="AR189" s="223" t="str">
        <f>IF(AND($L$5="sixth"),key!EW55,IF(AND($L$5="Seventh"),key!EW155,IF(AND($L$5="eighth"),key!EW255,"")))</f>
        <v/>
      </c>
      <c r="AS189" s="223" t="str">
        <f>IF(AND($L$5="sixth"),key!EX55,IF(AND($L$5="Seventh"),key!EX155,IF(AND($L$5="eighth"),key!EX255,"")))</f>
        <v/>
      </c>
      <c r="AT189" s="224" t="str">
        <f>IF(AND($L$5="sixth"),key!EY55,IF(AND($L$5="Seventh"),key!EY155,IF(AND($L$5="eighth"),key!EY255,"")))</f>
        <v/>
      </c>
      <c r="AU189" s="225">
        <v>75</v>
      </c>
      <c r="AV189" s="226" t="str">
        <f>IF(AND($L$5="sixth"),key!C83,IF(AND($L$5="Seventh"),key!C183,IF(AND($L$5="eighth"),key!C283,"")))</f>
        <v/>
      </c>
      <c r="AW189" s="226" t="str">
        <f>IF(AND($L$5="sixth"),key!D83,IF(AND($L$5="Seventh"),key!D183,IF(AND($L$5="eighth"),key!D283,"")))</f>
        <v/>
      </c>
      <c r="AX189" s="223" t="str">
        <f>IF(AND($L$5="sixth"),key!EA83,IF(AND($L$5="Seventh"),key!EA183,IF(AND($L$5="eighth"),key!EA283,"")))</f>
        <v/>
      </c>
      <c r="AY189" s="223" t="str">
        <f>IF(AND($L$5="sixth"),key!EB83,IF(AND($L$5="Seventh"),key!EB183,IF(AND($L$5="eighth"),key!EB283,"")))</f>
        <v/>
      </c>
      <c r="AZ189" s="223" t="str">
        <f>IF(AND($L$5="sixth"),key!EC83,IF(AND($L$5="Seventh"),key!EC183,IF(AND($L$5="eighth"),key!EC283,"")))</f>
        <v/>
      </c>
      <c r="BA189" s="223" t="str">
        <f>IF(AND($L$5="sixth"),key!EE83,IF(AND($L$5="Seventh"),key!EE183,IF(AND($L$5="eighth"),key!EE283,"")))</f>
        <v/>
      </c>
      <c r="BB189" s="223" t="str">
        <f>IF(AND($L$5="sixth"),key!EF83,IF(AND($L$5="Seventh"),key!EF183,IF(AND($L$5="eighth"),key!EF283,"")))</f>
        <v/>
      </c>
      <c r="BC189" s="223" t="str">
        <f>IF(AND($L$5="sixth"),key!EG83,IF(AND($L$5="Seventh"),key!EG183,IF(AND($L$5="eighth"),key!EG283,"")))</f>
        <v/>
      </c>
      <c r="BD189" s="223" t="str">
        <f>IF(AND($L$5="sixth"),key!EI83,IF(AND($L$5="Seventh"),key!EI183,IF(AND($L$5="eighth"),key!EI283,"")))</f>
        <v/>
      </c>
      <c r="BE189" s="223" t="str">
        <f>IF(AND($L$5="sixth"),key!EJ83,IF(AND($L$5="Seventh"),key!EJ183,IF(AND($L$5="eighth"),key!EJ283,"")))</f>
        <v/>
      </c>
      <c r="BF189" s="223" t="str">
        <f>IF(AND($L$5="sixth"),key!EK83,IF(AND($L$5="Seventh"),key!EK183,IF(AND($L$5="eighth"),key!EK283,"")))</f>
        <v/>
      </c>
      <c r="BG189" s="223" t="str">
        <f>IF(AND($L$5="sixth"),key!EM83,IF(AND($L$5="Seventh"),key!EM183,IF(AND($L$5="eighth"),key!EM283,"")))</f>
        <v/>
      </c>
      <c r="BH189" s="223" t="str">
        <f>IF(AND($L$5="sixth"),key!EN83,IF(AND($L$5="Seventh"),key!EN183,IF(AND($L$5="eighth"),key!EN283,"")))</f>
        <v/>
      </c>
      <c r="BI189" s="223" t="str">
        <f>IF(AND($L$5="sixth"),key!EO83,IF(AND($L$5="Seventh"),key!EO183,IF(AND($L$5="eighth"),key!EO283,"")))</f>
        <v/>
      </c>
      <c r="BJ189" s="223" t="str">
        <f>IF(AND($L$5="sixth"),key!EQ83,IF(AND($L$5="Seventh"),key!EQ183,IF(AND($L$5="eighth"),key!EQ283,"")))</f>
        <v/>
      </c>
      <c r="BK189" s="223" t="str">
        <f>IF(AND($L$5="sixth"),key!ER83,IF(AND($L$5="Seventh"),key!ER183,IF(AND($L$5="eighth"),key!ER283,"")))</f>
        <v/>
      </c>
      <c r="BL189" s="223" t="str">
        <f>IF(AND($L$5="sixth"),key!ES83,IF(AND($L$5="Seventh"),key!ES183,IF(AND($L$5="eighth"),key!ES283,"")))</f>
        <v/>
      </c>
      <c r="BM189" s="223" t="str">
        <f>IF(AND($L$5="sixth"),key!EU83,IF(AND($L$5="Seventh"),key!EU183,IF(AND($L$5="eighth"),key!EU283,"")))</f>
        <v/>
      </c>
      <c r="BN189" s="223" t="str">
        <f>IF(AND($L$5="sixth"),key!EV83,IF(AND($L$5="Seventh"),key!EV183,IF(AND($L$5="eighth"),key!EV283,"")))</f>
        <v/>
      </c>
      <c r="BO189" s="223" t="str">
        <f>IF(AND($L$5="sixth"),key!EW83,IF(AND($L$5="Seventh"),key!EW183,IF(AND($L$5="eighth"),key!EW283,"")))</f>
        <v/>
      </c>
      <c r="BP189" s="223" t="str">
        <f>IF(AND($L$5="sixth"),key!EX83,IF(AND($L$5="Seventh"),key!EX183,IF(AND($L$5="eighth"),key!EX283,"")))</f>
        <v/>
      </c>
      <c r="BQ189" s="224" t="str">
        <f>IF(AND($L$5="sixth"),key!EY83,IF(AND($L$5="Seventh"),key!EY183,IF(AND($L$5="eighth"),key!EY283,"")))</f>
        <v/>
      </c>
    </row>
    <row r="190" spans="1:91" ht="15" customHeight="1">
      <c r="A190" s="221">
        <v>15</v>
      </c>
      <c r="B190" s="98" t="str">
        <f>IF(AND($L$5="sixth"),key!C23,IF(AND($L$5="Seventh"),key!C123,IF(AND($L$5="eighth"),key!C223,"")))</f>
        <v/>
      </c>
      <c r="C190" s="98" t="str">
        <f>IF(AND($L$5="sixth"),key!D23,IF(AND($L$5="Seventh"),key!D123,IF(AND($L$5="eighth"),key!D223,"")))</f>
        <v/>
      </c>
      <c r="D190" s="93" t="str">
        <f>IF(AND($L$5="sixth"),key!EA23,IF(AND($L$5="Seventh"),key!EA123,IF(AND($L$5="eighth"),key!EA223,"")))</f>
        <v>A</v>
      </c>
      <c r="E190" s="93">
        <f>IF(AND($L$5="sixth"),key!EB23,IF(AND($L$5="Seventh"),key!EB123,IF(AND($L$5="eighth"),key!EB223,"")))</f>
        <v>10</v>
      </c>
      <c r="F190" s="93" t="str">
        <f>IF(AND($L$5="sixth"),key!EC23,IF(AND($L$5="Seventh"),key!EC123,IF(AND($L$5="eighth"),key!EC223,"")))</f>
        <v/>
      </c>
      <c r="G190" s="93" t="str">
        <f>IF(AND($L$5="sixth"),key!EE23,IF(AND($L$5="Seventh"),key!EE123,IF(AND($L$5="eighth"),key!EE223,"")))</f>
        <v/>
      </c>
      <c r="H190" s="93">
        <f>IF(AND($L$5="sixth"),key!EF23,IF(AND($L$5="Seventh"),key!EF123,IF(AND($L$5="eighth"),key!EF223,"")))</f>
        <v>7</v>
      </c>
      <c r="I190" s="93" t="str">
        <f>IF(AND($L$5="sixth"),key!EG23,IF(AND($L$5="Seventh"),key!EG123,IF(AND($L$5="eighth"),key!EG223,"")))</f>
        <v/>
      </c>
      <c r="J190" s="93" t="str">
        <f>IF(AND($L$5="sixth"),key!EI23,IF(AND($L$5="Seventh"),key!EI123,IF(AND($L$5="eighth"),key!EI223,"")))</f>
        <v/>
      </c>
      <c r="K190" s="93">
        <f>IF(AND($L$5="sixth"),key!EJ23,IF(AND($L$5="Seventh"),key!EJ123,IF(AND($L$5="eighth"),key!EJ223,"")))</f>
        <v>66</v>
      </c>
      <c r="L190" s="93" t="str">
        <f>IF(AND($L$5="sixth"),key!EK23,IF(AND($L$5="Seventh"),key!EK123,IF(AND($L$5="eighth"),key!EK223,"")))</f>
        <v/>
      </c>
      <c r="M190" s="93" t="str">
        <f>IF(AND($L$5="sixth"),key!EM23,IF(AND($L$5="Seventh"),key!EM123,IF(AND($L$5="eighth"),key!EM223,"")))</f>
        <v/>
      </c>
      <c r="N190" s="93">
        <f>IF(AND($L$5="sixth"),key!EN23,IF(AND($L$5="Seventh"),key!EN123,IF(AND($L$5="eighth"),key!EN223,"")))</f>
        <v>10</v>
      </c>
      <c r="O190" s="93" t="str">
        <f>IF(AND($L$5="sixth"),key!EO23,IF(AND($L$5="Seventh"),key!EO123,IF(AND($L$5="eighth"),key!EO223,"")))</f>
        <v/>
      </c>
      <c r="P190" s="93" t="str">
        <f>IF(AND($L$5="sixth"),key!EQ23,IF(AND($L$5="Seventh"),key!EQ123,IF(AND($L$5="eighth"),key!EQ223,"")))</f>
        <v/>
      </c>
      <c r="Q190" s="93">
        <f>IF(AND($L$5="sixth"),key!ER23,IF(AND($L$5="Seventh"),key!ER123,IF(AND($L$5="eighth"),key!ER223,"")))</f>
        <v>97</v>
      </c>
      <c r="R190" s="93" t="str">
        <f>IF(AND($L$5="sixth"),key!ES23,IF(AND($L$5="Seventh"),key!ES123,IF(AND($L$5="eighth"),key!ES223,"")))</f>
        <v/>
      </c>
      <c r="S190" s="93" t="str">
        <f>IF(AND($L$5="sixth"),key!EU23,IF(AND($L$5="Seventh"),key!EU123,IF(AND($L$5="eighth"),key!EU223,"")))</f>
        <v/>
      </c>
      <c r="T190" s="93" t="str">
        <f>IF(AND($L$5="sixth"),key!EV23,IF(AND($L$5="Seventh"),key!EV123,IF(AND($L$5="eighth"),key!EV223,"")))</f>
        <v/>
      </c>
      <c r="U190" s="93" t="str">
        <f>IF(AND($L$5="sixth"),key!EW23,IF(AND($L$5="Seventh"),key!EW123,IF(AND($L$5="eighth"),key!EW223,"")))</f>
        <v/>
      </c>
      <c r="V190" s="93" t="str">
        <f>IF(AND($L$5="sixth"),key!EX23,IF(AND($L$5="Seventh"),key!EX123,IF(AND($L$5="eighth"),key!EX223,"")))</f>
        <v/>
      </c>
      <c r="W190" s="231" t="str">
        <f>IF(AND($L$5="sixth"),key!EY23,IF(AND($L$5="Seventh"),key!EY123,IF(AND($L$5="eighth"),key!EY223,"")))</f>
        <v/>
      </c>
      <c r="X190" s="221">
        <v>48</v>
      </c>
      <c r="Y190" s="222" t="str">
        <f>IF(AND($L$5="sixth"),key!C56,IF(AND($L$5="Seventh"),key!C156,IF(AND($L$5="eighth"),key!C256,"")))</f>
        <v/>
      </c>
      <c r="Z190" s="222" t="str">
        <f>IF(AND($L$5="sixth"),key!D56,IF(AND($L$5="Seventh"),key!D156,IF(AND($L$5="eighth"),key!D256,"")))</f>
        <v/>
      </c>
      <c r="AA190" s="223" t="str">
        <f>IF(AND($L$5="sixth"),key!EA56,IF(AND($L$5="Seventh"),key!EA156,IF(AND($L$5="eighth"),key!EA256,"")))</f>
        <v/>
      </c>
      <c r="AB190" s="223" t="str">
        <f>IF(AND($L$5="sixth"),key!EB56,IF(AND($L$5="Seventh"),key!EB156,IF(AND($L$5="eighth"),key!EB256,"")))</f>
        <v/>
      </c>
      <c r="AC190" s="223" t="str">
        <f>IF(AND($L$5="sixth"),key!EC56,IF(AND($L$5="Seventh"),key!EC156,IF(AND($L$5="eighth"),key!EC256,"")))</f>
        <v/>
      </c>
      <c r="AD190" s="223" t="str">
        <f>IF(AND($L$5="sixth"),key!EE56,IF(AND($L$5="Seventh"),key!EE156,IF(AND($L$5="eighth"),key!EE256,"")))</f>
        <v/>
      </c>
      <c r="AE190" s="223" t="str">
        <f>IF(AND($L$5="sixth"),key!EF56,IF(AND($L$5="Seventh"),key!EF156,IF(AND($L$5="eighth"),key!EF256,"")))</f>
        <v/>
      </c>
      <c r="AF190" s="223" t="str">
        <f>IF(AND($L$5="sixth"),key!EG56,IF(AND($L$5="Seventh"),key!EG156,IF(AND($L$5="eighth"),key!EG256,"")))</f>
        <v/>
      </c>
      <c r="AG190" s="223" t="str">
        <f>IF(AND($L$5="sixth"),key!EI56,IF(AND($L$5="Seventh"),key!EI156,IF(AND($L$5="eighth"),key!EI256,"")))</f>
        <v/>
      </c>
      <c r="AH190" s="223" t="str">
        <f>IF(AND($L$5="sixth"),key!EJ56,IF(AND($L$5="Seventh"),key!EJ156,IF(AND($L$5="eighth"),key!EJ256,"")))</f>
        <v/>
      </c>
      <c r="AI190" s="223" t="str">
        <f>IF(AND($L$5="sixth"),key!EK56,IF(AND($L$5="Seventh"),key!EK156,IF(AND($L$5="eighth"),key!EK256,"")))</f>
        <v/>
      </c>
      <c r="AJ190" s="223" t="str">
        <f>IF(AND($L$5="sixth"),key!EM56,IF(AND($L$5="Seventh"),key!EM156,IF(AND($L$5="eighth"),key!EM256,"")))</f>
        <v/>
      </c>
      <c r="AK190" s="223" t="str">
        <f>IF(AND($L$5="sixth"),key!EN56,IF(AND($L$5="Seventh"),key!EN156,IF(AND($L$5="eighth"),key!EN256,"")))</f>
        <v/>
      </c>
      <c r="AL190" s="223" t="str">
        <f>IF(AND($L$5="sixth"),key!EO56,IF(AND($L$5="Seventh"),key!EO156,IF(AND($L$5="eighth"),key!EO256,"")))</f>
        <v/>
      </c>
      <c r="AM190" s="223" t="str">
        <f>IF(AND($L$5="sixth"),key!EQ56,IF(AND($L$5="Seventh"),key!EQ156,IF(AND($L$5="eighth"),key!EQ256,"")))</f>
        <v/>
      </c>
      <c r="AN190" s="223" t="str">
        <f>IF(AND($L$5="sixth"),key!ER56,IF(AND($L$5="Seventh"),key!ER156,IF(AND($L$5="eighth"),key!ER256,"")))</f>
        <v/>
      </c>
      <c r="AO190" s="223" t="str">
        <f>IF(AND($L$5="sixth"),key!ES56,IF(AND($L$5="Seventh"),key!ES156,IF(AND($L$5="eighth"),key!ES256,"")))</f>
        <v/>
      </c>
      <c r="AP190" s="223" t="str">
        <f>IF(AND($L$5="sixth"),key!EU56,IF(AND($L$5="Seventh"),key!EU156,IF(AND($L$5="eighth"),key!EU256,"")))</f>
        <v/>
      </c>
      <c r="AQ190" s="223" t="str">
        <f>IF(AND($L$5="sixth"),key!EV56,IF(AND($L$5="Seventh"),key!EV156,IF(AND($L$5="eighth"),key!EV256,"")))</f>
        <v/>
      </c>
      <c r="AR190" s="223" t="str">
        <f>IF(AND($L$5="sixth"),key!EW56,IF(AND($L$5="Seventh"),key!EW156,IF(AND($L$5="eighth"),key!EW256,"")))</f>
        <v/>
      </c>
      <c r="AS190" s="223" t="str">
        <f>IF(AND($L$5="sixth"),key!EX56,IF(AND($L$5="Seventh"),key!EX156,IF(AND($L$5="eighth"),key!EX256,"")))</f>
        <v/>
      </c>
      <c r="AT190" s="224" t="str">
        <f>IF(AND($L$5="sixth"),key!EY56,IF(AND($L$5="Seventh"),key!EY156,IF(AND($L$5="eighth"),key!EY256,"")))</f>
        <v/>
      </c>
      <c r="AU190" s="225">
        <v>76</v>
      </c>
      <c r="AV190" s="226" t="str">
        <f>IF(AND($L$5="sixth"),key!C84,IF(AND($L$5="Seventh"),key!C184,IF(AND($L$5="eighth"),key!C284,"")))</f>
        <v/>
      </c>
      <c r="AW190" s="226" t="str">
        <f>IF(AND($L$5="sixth"),key!D84,IF(AND($L$5="Seventh"),key!D184,IF(AND($L$5="eighth"),key!D284,"")))</f>
        <v/>
      </c>
      <c r="AX190" s="223" t="str">
        <f>IF(AND($L$5="sixth"),key!EA84,IF(AND($L$5="Seventh"),key!EA184,IF(AND($L$5="eighth"),key!EA284,"")))</f>
        <v/>
      </c>
      <c r="AY190" s="223" t="str">
        <f>IF(AND($L$5="sixth"),key!EB84,IF(AND($L$5="Seventh"),key!EB184,IF(AND($L$5="eighth"),key!EB284,"")))</f>
        <v/>
      </c>
      <c r="AZ190" s="223" t="str">
        <f>IF(AND($L$5="sixth"),key!EC84,IF(AND($L$5="Seventh"),key!EC184,IF(AND($L$5="eighth"),key!EC284,"")))</f>
        <v/>
      </c>
      <c r="BA190" s="223" t="str">
        <f>IF(AND($L$5="sixth"),key!EE84,IF(AND($L$5="Seventh"),key!EE184,IF(AND($L$5="eighth"),key!EE284,"")))</f>
        <v/>
      </c>
      <c r="BB190" s="223" t="str">
        <f>IF(AND($L$5="sixth"),key!EF84,IF(AND($L$5="Seventh"),key!EF184,IF(AND($L$5="eighth"),key!EF284,"")))</f>
        <v/>
      </c>
      <c r="BC190" s="223" t="str">
        <f>IF(AND($L$5="sixth"),key!EG84,IF(AND($L$5="Seventh"),key!EG184,IF(AND($L$5="eighth"),key!EG284,"")))</f>
        <v/>
      </c>
      <c r="BD190" s="223" t="str">
        <f>IF(AND($L$5="sixth"),key!EI84,IF(AND($L$5="Seventh"),key!EI184,IF(AND($L$5="eighth"),key!EI284,"")))</f>
        <v/>
      </c>
      <c r="BE190" s="223" t="str">
        <f>IF(AND($L$5="sixth"),key!EJ84,IF(AND($L$5="Seventh"),key!EJ184,IF(AND($L$5="eighth"),key!EJ284,"")))</f>
        <v/>
      </c>
      <c r="BF190" s="223" t="str">
        <f>IF(AND($L$5="sixth"),key!EK84,IF(AND($L$5="Seventh"),key!EK184,IF(AND($L$5="eighth"),key!EK284,"")))</f>
        <v/>
      </c>
      <c r="BG190" s="223" t="str">
        <f>IF(AND($L$5="sixth"),key!EM84,IF(AND($L$5="Seventh"),key!EM184,IF(AND($L$5="eighth"),key!EM284,"")))</f>
        <v/>
      </c>
      <c r="BH190" s="223" t="str">
        <f>IF(AND($L$5="sixth"),key!EN84,IF(AND($L$5="Seventh"),key!EN184,IF(AND($L$5="eighth"),key!EN284,"")))</f>
        <v/>
      </c>
      <c r="BI190" s="223" t="str">
        <f>IF(AND($L$5="sixth"),key!EO84,IF(AND($L$5="Seventh"),key!EO184,IF(AND($L$5="eighth"),key!EO284,"")))</f>
        <v/>
      </c>
      <c r="BJ190" s="223" t="str">
        <f>IF(AND($L$5="sixth"),key!EQ84,IF(AND($L$5="Seventh"),key!EQ184,IF(AND($L$5="eighth"),key!EQ284,"")))</f>
        <v/>
      </c>
      <c r="BK190" s="223" t="str">
        <f>IF(AND($L$5="sixth"),key!ER84,IF(AND($L$5="Seventh"),key!ER184,IF(AND($L$5="eighth"),key!ER284,"")))</f>
        <v/>
      </c>
      <c r="BL190" s="223" t="str">
        <f>IF(AND($L$5="sixth"),key!ES84,IF(AND($L$5="Seventh"),key!ES184,IF(AND($L$5="eighth"),key!ES284,"")))</f>
        <v/>
      </c>
      <c r="BM190" s="223" t="str">
        <f>IF(AND($L$5="sixth"),key!EU84,IF(AND($L$5="Seventh"),key!EU184,IF(AND($L$5="eighth"),key!EU284,"")))</f>
        <v/>
      </c>
      <c r="BN190" s="223" t="str">
        <f>IF(AND($L$5="sixth"),key!EV84,IF(AND($L$5="Seventh"),key!EV184,IF(AND($L$5="eighth"),key!EV284,"")))</f>
        <v/>
      </c>
      <c r="BO190" s="223" t="str">
        <f>IF(AND($L$5="sixth"),key!EW84,IF(AND($L$5="Seventh"),key!EW184,IF(AND($L$5="eighth"),key!EW284,"")))</f>
        <v/>
      </c>
      <c r="BP190" s="223" t="str">
        <f>IF(AND($L$5="sixth"),key!EX84,IF(AND($L$5="Seventh"),key!EX184,IF(AND($L$5="eighth"),key!EX284,"")))</f>
        <v/>
      </c>
      <c r="BQ190" s="224" t="str">
        <f>IF(AND($L$5="sixth"),key!EY84,IF(AND($L$5="Seventh"),key!EY184,IF(AND($L$5="eighth"),key!EY284,"")))</f>
        <v/>
      </c>
    </row>
    <row r="191" spans="1:91" ht="15" customHeight="1">
      <c r="A191" s="221">
        <v>16</v>
      </c>
      <c r="B191" s="98" t="str">
        <f>IF(AND($L$5="sixth"),key!C24,IF(AND($L$5="Seventh"),key!C124,IF(AND($L$5="eighth"),key!C224,"")))</f>
        <v/>
      </c>
      <c r="C191" s="98" t="str">
        <f>IF(AND($L$5="sixth"),key!D24,IF(AND($L$5="Seventh"),key!D124,IF(AND($L$5="eighth"),key!D224,"")))</f>
        <v/>
      </c>
      <c r="D191" s="93" t="str">
        <f>IF(AND($L$5="sixth"),key!EA24,IF(AND($L$5="Seventh"),key!EA124,IF(AND($L$5="eighth"),key!EA224,"")))</f>
        <v>A</v>
      </c>
      <c r="E191" s="93">
        <f>IF(AND($L$5="sixth"),key!EB24,IF(AND($L$5="Seventh"),key!EB124,IF(AND($L$5="eighth"),key!EB224,"")))</f>
        <v>10</v>
      </c>
      <c r="F191" s="93" t="str">
        <f>IF(AND($L$5="sixth"),key!EC24,IF(AND($L$5="Seventh"),key!EC124,IF(AND($L$5="eighth"),key!EC224,"")))</f>
        <v/>
      </c>
      <c r="G191" s="93" t="str">
        <f>IF(AND($L$5="sixth"),key!EE24,IF(AND($L$5="Seventh"),key!EE124,IF(AND($L$5="eighth"),key!EE224,"")))</f>
        <v/>
      </c>
      <c r="H191" s="93">
        <f>IF(AND($L$5="sixth"),key!EF24,IF(AND($L$5="Seventh"),key!EF124,IF(AND($L$5="eighth"),key!EF224,"")))</f>
        <v>10</v>
      </c>
      <c r="I191" s="93" t="str">
        <f>IF(AND($L$5="sixth"),key!EG24,IF(AND($L$5="Seventh"),key!EG124,IF(AND($L$5="eighth"),key!EG224,"")))</f>
        <v/>
      </c>
      <c r="J191" s="93" t="str">
        <f>IF(AND($L$5="sixth"),key!EI24,IF(AND($L$5="Seventh"),key!EI124,IF(AND($L$5="eighth"),key!EI224,"")))</f>
        <v/>
      </c>
      <c r="K191" s="93">
        <f>IF(AND($L$5="sixth"),key!EJ24,IF(AND($L$5="Seventh"),key!EJ124,IF(AND($L$5="eighth"),key!EJ224,"")))</f>
        <v>68</v>
      </c>
      <c r="L191" s="93" t="str">
        <f>IF(AND($L$5="sixth"),key!EK24,IF(AND($L$5="Seventh"),key!EK124,IF(AND($L$5="eighth"),key!EK224,"")))</f>
        <v/>
      </c>
      <c r="M191" s="93" t="str">
        <f>IF(AND($L$5="sixth"),key!EM24,IF(AND($L$5="Seventh"),key!EM124,IF(AND($L$5="eighth"),key!EM224,"")))</f>
        <v/>
      </c>
      <c r="N191" s="93">
        <f>IF(AND($L$5="sixth"),key!EN24,IF(AND($L$5="Seventh"),key!EN124,IF(AND($L$5="eighth"),key!EN224,"")))</f>
        <v>10</v>
      </c>
      <c r="O191" s="93" t="str">
        <f>IF(AND($L$5="sixth"),key!EO24,IF(AND($L$5="Seventh"),key!EO124,IF(AND($L$5="eighth"),key!EO224,"")))</f>
        <v/>
      </c>
      <c r="P191" s="93" t="str">
        <f>IF(AND($L$5="sixth"),key!EQ24,IF(AND($L$5="Seventh"),key!EQ124,IF(AND($L$5="eighth"),key!EQ224,"")))</f>
        <v/>
      </c>
      <c r="Q191" s="93">
        <f>IF(AND($L$5="sixth"),key!ER24,IF(AND($L$5="Seventh"),key!ER124,IF(AND($L$5="eighth"),key!ER224,"")))</f>
        <v>98</v>
      </c>
      <c r="R191" s="93" t="str">
        <f>IF(AND($L$5="sixth"),key!ES24,IF(AND($L$5="Seventh"),key!ES124,IF(AND($L$5="eighth"),key!ES224,"")))</f>
        <v/>
      </c>
      <c r="S191" s="93" t="str">
        <f>IF(AND($L$5="sixth"),key!EU24,IF(AND($L$5="Seventh"),key!EU124,IF(AND($L$5="eighth"),key!EU224,"")))</f>
        <v/>
      </c>
      <c r="T191" s="93" t="str">
        <f>IF(AND($L$5="sixth"),key!EV24,IF(AND($L$5="Seventh"),key!EV124,IF(AND($L$5="eighth"),key!EV224,"")))</f>
        <v/>
      </c>
      <c r="U191" s="93" t="str">
        <f>IF(AND($L$5="sixth"),key!EW24,IF(AND($L$5="Seventh"),key!EW124,IF(AND($L$5="eighth"),key!EW224,"")))</f>
        <v/>
      </c>
      <c r="V191" s="93" t="str">
        <f>IF(AND($L$5="sixth"),key!EX24,IF(AND($L$5="Seventh"),key!EX124,IF(AND($L$5="eighth"),key!EX224,"")))</f>
        <v/>
      </c>
      <c r="W191" s="231" t="str">
        <f>IF(AND($L$5="sixth"),key!EY24,IF(AND($L$5="Seventh"),key!EY124,IF(AND($L$5="eighth"),key!EY224,"")))</f>
        <v/>
      </c>
      <c r="X191" s="221">
        <v>49</v>
      </c>
      <c r="Y191" s="222" t="str">
        <f>IF(AND($L$5="sixth"),key!C57,IF(AND($L$5="Seventh"),key!C157,IF(AND($L$5="eighth"),key!C257,"")))</f>
        <v/>
      </c>
      <c r="Z191" s="222" t="str">
        <f>IF(AND($L$5="sixth"),key!D57,IF(AND($L$5="Seventh"),key!D157,IF(AND($L$5="eighth"),key!D257,"")))</f>
        <v/>
      </c>
      <c r="AA191" s="223" t="str">
        <f>IF(AND($L$5="sixth"),key!EA57,IF(AND($L$5="Seventh"),key!EA157,IF(AND($L$5="eighth"),key!EA257,"")))</f>
        <v/>
      </c>
      <c r="AB191" s="223" t="str">
        <f>IF(AND($L$5="sixth"),key!EB57,IF(AND($L$5="Seventh"),key!EB157,IF(AND($L$5="eighth"),key!EB257,"")))</f>
        <v/>
      </c>
      <c r="AC191" s="223" t="str">
        <f>IF(AND($L$5="sixth"),key!EC57,IF(AND($L$5="Seventh"),key!EC157,IF(AND($L$5="eighth"),key!EC257,"")))</f>
        <v/>
      </c>
      <c r="AD191" s="223" t="str">
        <f>IF(AND($L$5="sixth"),key!EE57,IF(AND($L$5="Seventh"),key!EE157,IF(AND($L$5="eighth"),key!EE257,"")))</f>
        <v/>
      </c>
      <c r="AE191" s="223" t="str">
        <f>IF(AND($L$5="sixth"),key!EF57,IF(AND($L$5="Seventh"),key!EF157,IF(AND($L$5="eighth"),key!EF257,"")))</f>
        <v/>
      </c>
      <c r="AF191" s="223" t="str">
        <f>IF(AND($L$5="sixth"),key!EG57,IF(AND($L$5="Seventh"),key!EG157,IF(AND($L$5="eighth"),key!EG257,"")))</f>
        <v/>
      </c>
      <c r="AG191" s="223" t="str">
        <f>IF(AND($L$5="sixth"),key!EI57,IF(AND($L$5="Seventh"),key!EI157,IF(AND($L$5="eighth"),key!EI257,"")))</f>
        <v/>
      </c>
      <c r="AH191" s="223" t="str">
        <f>IF(AND($L$5="sixth"),key!EJ57,IF(AND($L$5="Seventh"),key!EJ157,IF(AND($L$5="eighth"),key!EJ257,"")))</f>
        <v/>
      </c>
      <c r="AI191" s="223" t="str">
        <f>IF(AND($L$5="sixth"),key!EK57,IF(AND($L$5="Seventh"),key!EK157,IF(AND($L$5="eighth"),key!EK257,"")))</f>
        <v/>
      </c>
      <c r="AJ191" s="223" t="str">
        <f>IF(AND($L$5="sixth"),key!EM57,IF(AND($L$5="Seventh"),key!EM157,IF(AND($L$5="eighth"),key!EM257,"")))</f>
        <v/>
      </c>
      <c r="AK191" s="223" t="str">
        <f>IF(AND($L$5="sixth"),key!EN57,IF(AND($L$5="Seventh"),key!EN157,IF(AND($L$5="eighth"),key!EN257,"")))</f>
        <v/>
      </c>
      <c r="AL191" s="223" t="str">
        <f>IF(AND($L$5="sixth"),key!EO57,IF(AND($L$5="Seventh"),key!EO157,IF(AND($L$5="eighth"),key!EO257,"")))</f>
        <v/>
      </c>
      <c r="AM191" s="223" t="str">
        <f>IF(AND($L$5="sixth"),key!EQ57,IF(AND($L$5="Seventh"),key!EQ157,IF(AND($L$5="eighth"),key!EQ257,"")))</f>
        <v/>
      </c>
      <c r="AN191" s="223" t="str">
        <f>IF(AND($L$5="sixth"),key!ER57,IF(AND($L$5="Seventh"),key!ER157,IF(AND($L$5="eighth"),key!ER257,"")))</f>
        <v/>
      </c>
      <c r="AO191" s="223" t="str">
        <f>IF(AND($L$5="sixth"),key!ES57,IF(AND($L$5="Seventh"),key!ES157,IF(AND($L$5="eighth"),key!ES257,"")))</f>
        <v/>
      </c>
      <c r="AP191" s="223" t="str">
        <f>IF(AND($L$5="sixth"),key!EU57,IF(AND($L$5="Seventh"),key!EU157,IF(AND($L$5="eighth"),key!EU257,"")))</f>
        <v/>
      </c>
      <c r="AQ191" s="223" t="str">
        <f>IF(AND($L$5="sixth"),key!EV57,IF(AND($L$5="Seventh"),key!EV157,IF(AND($L$5="eighth"),key!EV257,"")))</f>
        <v/>
      </c>
      <c r="AR191" s="223" t="str">
        <f>IF(AND($L$5="sixth"),key!EW57,IF(AND($L$5="Seventh"),key!EW157,IF(AND($L$5="eighth"),key!EW257,"")))</f>
        <v/>
      </c>
      <c r="AS191" s="223" t="str">
        <f>IF(AND($L$5="sixth"),key!EX57,IF(AND($L$5="Seventh"),key!EX157,IF(AND($L$5="eighth"),key!EX257,"")))</f>
        <v/>
      </c>
      <c r="AT191" s="224" t="str">
        <f>IF(AND($L$5="sixth"),key!EY57,IF(AND($L$5="Seventh"),key!EY157,IF(AND($L$5="eighth"),key!EY257,"")))</f>
        <v/>
      </c>
      <c r="AU191" s="225">
        <v>77</v>
      </c>
      <c r="AV191" s="226" t="str">
        <f>IF(AND($L$5="sixth"),key!C85,IF(AND($L$5="Seventh"),key!C185,IF(AND($L$5="eighth"),key!C285,"")))</f>
        <v/>
      </c>
      <c r="AW191" s="226" t="str">
        <f>IF(AND($L$5="sixth"),key!D85,IF(AND($L$5="Seventh"),key!D185,IF(AND($L$5="eighth"),key!D285,"")))</f>
        <v/>
      </c>
      <c r="AX191" s="223" t="str">
        <f>IF(AND($L$5="sixth"),key!EA85,IF(AND($L$5="Seventh"),key!EA185,IF(AND($L$5="eighth"),key!EA285,"")))</f>
        <v/>
      </c>
      <c r="AY191" s="223" t="str">
        <f>IF(AND($L$5="sixth"),key!EB85,IF(AND($L$5="Seventh"),key!EB185,IF(AND($L$5="eighth"),key!EB285,"")))</f>
        <v/>
      </c>
      <c r="AZ191" s="223" t="str">
        <f>IF(AND($L$5="sixth"),key!EC85,IF(AND($L$5="Seventh"),key!EC185,IF(AND($L$5="eighth"),key!EC285,"")))</f>
        <v/>
      </c>
      <c r="BA191" s="223" t="str">
        <f>IF(AND($L$5="sixth"),key!EE85,IF(AND($L$5="Seventh"),key!EE185,IF(AND($L$5="eighth"),key!EE285,"")))</f>
        <v/>
      </c>
      <c r="BB191" s="223" t="str">
        <f>IF(AND($L$5="sixth"),key!EF85,IF(AND($L$5="Seventh"),key!EF185,IF(AND($L$5="eighth"),key!EF285,"")))</f>
        <v/>
      </c>
      <c r="BC191" s="223" t="str">
        <f>IF(AND($L$5="sixth"),key!EG85,IF(AND($L$5="Seventh"),key!EG185,IF(AND($L$5="eighth"),key!EG285,"")))</f>
        <v/>
      </c>
      <c r="BD191" s="223" t="str">
        <f>IF(AND($L$5="sixth"),key!EI85,IF(AND($L$5="Seventh"),key!EI185,IF(AND($L$5="eighth"),key!EI285,"")))</f>
        <v/>
      </c>
      <c r="BE191" s="223" t="str">
        <f>IF(AND($L$5="sixth"),key!EJ85,IF(AND($L$5="Seventh"),key!EJ185,IF(AND($L$5="eighth"),key!EJ285,"")))</f>
        <v/>
      </c>
      <c r="BF191" s="223" t="str">
        <f>IF(AND($L$5="sixth"),key!EK85,IF(AND($L$5="Seventh"),key!EK185,IF(AND($L$5="eighth"),key!EK285,"")))</f>
        <v/>
      </c>
      <c r="BG191" s="223" t="str">
        <f>IF(AND($L$5="sixth"),key!EM85,IF(AND($L$5="Seventh"),key!EM185,IF(AND($L$5="eighth"),key!EM285,"")))</f>
        <v/>
      </c>
      <c r="BH191" s="223" t="str">
        <f>IF(AND($L$5="sixth"),key!EN85,IF(AND($L$5="Seventh"),key!EN185,IF(AND($L$5="eighth"),key!EN285,"")))</f>
        <v/>
      </c>
      <c r="BI191" s="223" t="str">
        <f>IF(AND($L$5="sixth"),key!EO85,IF(AND($L$5="Seventh"),key!EO185,IF(AND($L$5="eighth"),key!EO285,"")))</f>
        <v/>
      </c>
      <c r="BJ191" s="223" t="str">
        <f>IF(AND($L$5="sixth"),key!EQ85,IF(AND($L$5="Seventh"),key!EQ185,IF(AND($L$5="eighth"),key!EQ285,"")))</f>
        <v/>
      </c>
      <c r="BK191" s="223" t="str">
        <f>IF(AND($L$5="sixth"),key!ER85,IF(AND($L$5="Seventh"),key!ER185,IF(AND($L$5="eighth"),key!ER285,"")))</f>
        <v/>
      </c>
      <c r="BL191" s="223" t="str">
        <f>IF(AND($L$5="sixth"),key!ES85,IF(AND($L$5="Seventh"),key!ES185,IF(AND($L$5="eighth"),key!ES285,"")))</f>
        <v/>
      </c>
      <c r="BM191" s="223" t="str">
        <f>IF(AND($L$5="sixth"),key!EU85,IF(AND($L$5="Seventh"),key!EU185,IF(AND($L$5="eighth"),key!EU285,"")))</f>
        <v/>
      </c>
      <c r="BN191" s="223" t="str">
        <f>IF(AND($L$5="sixth"),key!EV85,IF(AND($L$5="Seventh"),key!EV185,IF(AND($L$5="eighth"),key!EV285,"")))</f>
        <v/>
      </c>
      <c r="BO191" s="223" t="str">
        <f>IF(AND($L$5="sixth"),key!EW85,IF(AND($L$5="Seventh"),key!EW185,IF(AND($L$5="eighth"),key!EW285,"")))</f>
        <v/>
      </c>
      <c r="BP191" s="223" t="str">
        <f>IF(AND($L$5="sixth"),key!EX85,IF(AND($L$5="Seventh"),key!EX185,IF(AND($L$5="eighth"),key!EX285,"")))</f>
        <v/>
      </c>
      <c r="BQ191" s="224" t="str">
        <f>IF(AND($L$5="sixth"),key!EY85,IF(AND($L$5="Seventh"),key!EY185,IF(AND($L$5="eighth"),key!EY285,"")))</f>
        <v/>
      </c>
    </row>
    <row r="192" spans="1:91" ht="15" customHeight="1">
      <c r="A192" s="221">
        <v>17</v>
      </c>
      <c r="B192" s="98" t="str">
        <f>IF(AND($L$5="sixth"),key!C25,IF(AND($L$5="Seventh"),key!C125,IF(AND($L$5="eighth"),key!C225,"")))</f>
        <v/>
      </c>
      <c r="C192" s="98" t="str">
        <f>IF(AND($L$5="sixth"),key!D25,IF(AND($L$5="Seventh"),key!D125,IF(AND($L$5="eighth"),key!D225,"")))</f>
        <v/>
      </c>
      <c r="D192" s="93" t="str">
        <f>IF(AND($L$5="sixth"),key!EA25,IF(AND($L$5="Seventh"),key!EA125,IF(AND($L$5="eighth"),key!EA225,"")))</f>
        <v>B</v>
      </c>
      <c r="E192" s="93">
        <f>IF(AND($L$5="sixth"),key!EB25,IF(AND($L$5="Seventh"),key!EB125,IF(AND($L$5="eighth"),key!EB225,"")))</f>
        <v>9</v>
      </c>
      <c r="F192" s="93" t="str">
        <f>IF(AND($L$5="sixth"),key!EC25,IF(AND($L$5="Seventh"),key!EC125,IF(AND($L$5="eighth"),key!EC225,"")))</f>
        <v/>
      </c>
      <c r="G192" s="93" t="str">
        <f>IF(AND($L$5="sixth"),key!EE25,IF(AND($L$5="Seventh"),key!EE125,IF(AND($L$5="eighth"),key!EE225,"")))</f>
        <v/>
      </c>
      <c r="H192" s="93">
        <f>IF(AND($L$5="sixth"),key!EF25,IF(AND($L$5="Seventh"),key!EF125,IF(AND($L$5="eighth"),key!EF225,"")))</f>
        <v>7</v>
      </c>
      <c r="I192" s="93" t="str">
        <f>IF(AND($L$5="sixth"),key!EG25,IF(AND($L$5="Seventh"),key!EG125,IF(AND($L$5="eighth"),key!EG225,"")))</f>
        <v/>
      </c>
      <c r="J192" s="93" t="str">
        <f>IF(AND($L$5="sixth"),key!EI25,IF(AND($L$5="Seventh"),key!EI125,IF(AND($L$5="eighth"),key!EI225,"")))</f>
        <v/>
      </c>
      <c r="K192" s="93">
        <f>IF(AND($L$5="sixth"),key!EJ25,IF(AND($L$5="Seventh"),key!EJ125,IF(AND($L$5="eighth"),key!EJ225,"")))</f>
        <v>31</v>
      </c>
      <c r="L192" s="93" t="str">
        <f>IF(AND($L$5="sixth"),key!EK25,IF(AND($L$5="Seventh"),key!EK125,IF(AND($L$5="eighth"),key!EK225,"")))</f>
        <v/>
      </c>
      <c r="M192" s="93" t="str">
        <f>IF(AND($L$5="sixth"),key!EM25,IF(AND($L$5="Seventh"),key!EM125,IF(AND($L$5="eighth"),key!EM225,"")))</f>
        <v/>
      </c>
      <c r="N192" s="93">
        <f>IF(AND($L$5="sixth"),key!EN25,IF(AND($L$5="Seventh"),key!EN125,IF(AND($L$5="eighth"),key!EN225,"")))</f>
        <v>9</v>
      </c>
      <c r="O192" s="93" t="str">
        <f>IF(AND($L$5="sixth"),key!EO25,IF(AND($L$5="Seventh"),key!EO125,IF(AND($L$5="eighth"),key!EO225,"")))</f>
        <v/>
      </c>
      <c r="P192" s="93" t="str">
        <f>IF(AND($L$5="sixth"),key!EQ25,IF(AND($L$5="Seventh"),key!EQ125,IF(AND($L$5="eighth"),key!EQ225,"")))</f>
        <v/>
      </c>
      <c r="Q192" s="93">
        <f>IF(AND($L$5="sixth"),key!ER25,IF(AND($L$5="Seventh"),key!ER125,IF(AND($L$5="eighth"),key!ER225,"")))</f>
        <v>61</v>
      </c>
      <c r="R192" s="93" t="str">
        <f>IF(AND($L$5="sixth"),key!ES25,IF(AND($L$5="Seventh"),key!ES125,IF(AND($L$5="eighth"),key!ES225,"")))</f>
        <v/>
      </c>
      <c r="S192" s="93" t="str">
        <f>IF(AND($L$5="sixth"),key!EU25,IF(AND($L$5="Seventh"),key!EU125,IF(AND($L$5="eighth"),key!EU225,"")))</f>
        <v/>
      </c>
      <c r="T192" s="93" t="str">
        <f>IF(AND($L$5="sixth"),key!EV25,IF(AND($L$5="Seventh"),key!EV125,IF(AND($L$5="eighth"),key!EV225,"")))</f>
        <v/>
      </c>
      <c r="U192" s="93" t="str">
        <f>IF(AND($L$5="sixth"),key!EW25,IF(AND($L$5="Seventh"),key!EW125,IF(AND($L$5="eighth"),key!EW225,"")))</f>
        <v/>
      </c>
      <c r="V192" s="93" t="str">
        <f>IF(AND($L$5="sixth"),key!EX25,IF(AND($L$5="Seventh"),key!EX125,IF(AND($L$5="eighth"),key!EX225,"")))</f>
        <v/>
      </c>
      <c r="W192" s="231" t="str">
        <f>IF(AND($L$5="sixth"),key!EY25,IF(AND($L$5="Seventh"),key!EY125,IF(AND($L$5="eighth"),key!EY225,"")))</f>
        <v/>
      </c>
      <c r="X192" s="221">
        <v>50</v>
      </c>
      <c r="Y192" s="222" t="str">
        <f>IF(AND($L$5="sixth"),key!C58,IF(AND($L$5="Seventh"),key!C158,IF(AND($L$5="eighth"),key!C258,"")))</f>
        <v/>
      </c>
      <c r="Z192" s="222" t="str">
        <f>IF(AND($L$5="sixth"),key!D58,IF(AND($L$5="Seventh"),key!D158,IF(AND($L$5="eighth"),key!D258,"")))</f>
        <v/>
      </c>
      <c r="AA192" s="223" t="str">
        <f>IF(AND($L$5="sixth"),key!EA58,IF(AND($L$5="Seventh"),key!EA158,IF(AND($L$5="eighth"),key!EA258,"")))</f>
        <v/>
      </c>
      <c r="AB192" s="223" t="str">
        <f>IF(AND($L$5="sixth"),key!EB58,IF(AND($L$5="Seventh"),key!EB158,IF(AND($L$5="eighth"),key!EB258,"")))</f>
        <v/>
      </c>
      <c r="AC192" s="223" t="str">
        <f>IF(AND($L$5="sixth"),key!EC58,IF(AND($L$5="Seventh"),key!EC158,IF(AND($L$5="eighth"),key!EC258,"")))</f>
        <v/>
      </c>
      <c r="AD192" s="223" t="str">
        <f>IF(AND($L$5="sixth"),key!EE58,IF(AND($L$5="Seventh"),key!EE158,IF(AND($L$5="eighth"),key!EE258,"")))</f>
        <v/>
      </c>
      <c r="AE192" s="223" t="str">
        <f>IF(AND($L$5="sixth"),key!EF58,IF(AND($L$5="Seventh"),key!EF158,IF(AND($L$5="eighth"),key!EF258,"")))</f>
        <v/>
      </c>
      <c r="AF192" s="223" t="str">
        <f>IF(AND($L$5="sixth"),key!EG58,IF(AND($L$5="Seventh"),key!EG158,IF(AND($L$5="eighth"),key!EG258,"")))</f>
        <v/>
      </c>
      <c r="AG192" s="223" t="str">
        <f>IF(AND($L$5="sixth"),key!EI58,IF(AND($L$5="Seventh"),key!EI158,IF(AND($L$5="eighth"),key!EI258,"")))</f>
        <v/>
      </c>
      <c r="AH192" s="223" t="str">
        <f>IF(AND($L$5="sixth"),key!EJ58,IF(AND($L$5="Seventh"),key!EJ158,IF(AND($L$5="eighth"),key!EJ258,"")))</f>
        <v/>
      </c>
      <c r="AI192" s="223" t="str">
        <f>IF(AND($L$5="sixth"),key!EK58,IF(AND($L$5="Seventh"),key!EK158,IF(AND($L$5="eighth"),key!EK258,"")))</f>
        <v/>
      </c>
      <c r="AJ192" s="223" t="str">
        <f>IF(AND($L$5="sixth"),key!EM58,IF(AND($L$5="Seventh"),key!EM158,IF(AND($L$5="eighth"),key!EM258,"")))</f>
        <v/>
      </c>
      <c r="AK192" s="223" t="str">
        <f>IF(AND($L$5="sixth"),key!EN58,IF(AND($L$5="Seventh"),key!EN158,IF(AND($L$5="eighth"),key!EN258,"")))</f>
        <v/>
      </c>
      <c r="AL192" s="223" t="str">
        <f>IF(AND($L$5="sixth"),key!EO58,IF(AND($L$5="Seventh"),key!EO158,IF(AND($L$5="eighth"),key!EO258,"")))</f>
        <v/>
      </c>
      <c r="AM192" s="223" t="str">
        <f>IF(AND($L$5="sixth"),key!EQ58,IF(AND($L$5="Seventh"),key!EQ158,IF(AND($L$5="eighth"),key!EQ258,"")))</f>
        <v/>
      </c>
      <c r="AN192" s="223" t="str">
        <f>IF(AND($L$5="sixth"),key!ER58,IF(AND($L$5="Seventh"),key!ER158,IF(AND($L$5="eighth"),key!ER258,"")))</f>
        <v/>
      </c>
      <c r="AO192" s="223" t="str">
        <f>IF(AND($L$5="sixth"),key!ES58,IF(AND($L$5="Seventh"),key!ES158,IF(AND($L$5="eighth"),key!ES258,"")))</f>
        <v/>
      </c>
      <c r="AP192" s="223" t="str">
        <f>IF(AND($L$5="sixth"),key!EU58,IF(AND($L$5="Seventh"),key!EU158,IF(AND($L$5="eighth"),key!EU258,"")))</f>
        <v/>
      </c>
      <c r="AQ192" s="223" t="str">
        <f>IF(AND($L$5="sixth"),key!EV58,IF(AND($L$5="Seventh"),key!EV158,IF(AND($L$5="eighth"),key!EV258,"")))</f>
        <v/>
      </c>
      <c r="AR192" s="223" t="str">
        <f>IF(AND($L$5="sixth"),key!EW58,IF(AND($L$5="Seventh"),key!EW158,IF(AND($L$5="eighth"),key!EW258,"")))</f>
        <v/>
      </c>
      <c r="AS192" s="223" t="str">
        <f>IF(AND($L$5="sixth"),key!EX58,IF(AND($L$5="Seventh"),key!EX158,IF(AND($L$5="eighth"),key!EX258,"")))</f>
        <v/>
      </c>
      <c r="AT192" s="224" t="str">
        <f>IF(AND($L$5="sixth"),key!EY58,IF(AND($L$5="Seventh"),key!EY158,IF(AND($L$5="eighth"),key!EY258,"")))</f>
        <v/>
      </c>
      <c r="AU192" s="225">
        <v>78</v>
      </c>
      <c r="AV192" s="226" t="str">
        <f>IF(AND($L$5="sixth"),key!C86,IF(AND($L$5="Seventh"),key!C186,IF(AND($L$5="eighth"),key!C286,"")))</f>
        <v/>
      </c>
      <c r="AW192" s="226" t="str">
        <f>IF(AND($L$5="sixth"),key!D86,IF(AND($L$5="Seventh"),key!D186,IF(AND($L$5="eighth"),key!D286,"")))</f>
        <v/>
      </c>
      <c r="AX192" s="223" t="str">
        <f>IF(AND($L$5="sixth"),key!EA86,IF(AND($L$5="Seventh"),key!EA186,IF(AND($L$5="eighth"),key!EA286,"")))</f>
        <v/>
      </c>
      <c r="AY192" s="223" t="str">
        <f>IF(AND($L$5="sixth"),key!EB86,IF(AND($L$5="Seventh"),key!EB186,IF(AND($L$5="eighth"),key!EB286,"")))</f>
        <v/>
      </c>
      <c r="AZ192" s="223" t="str">
        <f>IF(AND($L$5="sixth"),key!EC86,IF(AND($L$5="Seventh"),key!EC186,IF(AND($L$5="eighth"),key!EC286,"")))</f>
        <v/>
      </c>
      <c r="BA192" s="223" t="str">
        <f>IF(AND($L$5="sixth"),key!EE86,IF(AND($L$5="Seventh"),key!EE186,IF(AND($L$5="eighth"),key!EE286,"")))</f>
        <v/>
      </c>
      <c r="BB192" s="223" t="str">
        <f>IF(AND($L$5="sixth"),key!EF86,IF(AND($L$5="Seventh"),key!EF186,IF(AND($L$5="eighth"),key!EF286,"")))</f>
        <v/>
      </c>
      <c r="BC192" s="223" t="str">
        <f>IF(AND($L$5="sixth"),key!EG86,IF(AND($L$5="Seventh"),key!EG186,IF(AND($L$5="eighth"),key!EG286,"")))</f>
        <v/>
      </c>
      <c r="BD192" s="223" t="str">
        <f>IF(AND($L$5="sixth"),key!EI86,IF(AND($L$5="Seventh"),key!EI186,IF(AND($L$5="eighth"),key!EI286,"")))</f>
        <v/>
      </c>
      <c r="BE192" s="223" t="str">
        <f>IF(AND($L$5="sixth"),key!EJ86,IF(AND($L$5="Seventh"),key!EJ186,IF(AND($L$5="eighth"),key!EJ286,"")))</f>
        <v/>
      </c>
      <c r="BF192" s="223" t="str">
        <f>IF(AND($L$5="sixth"),key!EK86,IF(AND($L$5="Seventh"),key!EK186,IF(AND($L$5="eighth"),key!EK286,"")))</f>
        <v/>
      </c>
      <c r="BG192" s="223" t="str">
        <f>IF(AND($L$5="sixth"),key!EM86,IF(AND($L$5="Seventh"),key!EM186,IF(AND($L$5="eighth"),key!EM286,"")))</f>
        <v/>
      </c>
      <c r="BH192" s="223" t="str">
        <f>IF(AND($L$5="sixth"),key!EN86,IF(AND($L$5="Seventh"),key!EN186,IF(AND($L$5="eighth"),key!EN286,"")))</f>
        <v/>
      </c>
      <c r="BI192" s="223" t="str">
        <f>IF(AND($L$5="sixth"),key!EO86,IF(AND($L$5="Seventh"),key!EO186,IF(AND($L$5="eighth"),key!EO286,"")))</f>
        <v/>
      </c>
      <c r="BJ192" s="223" t="str">
        <f>IF(AND($L$5="sixth"),key!EQ86,IF(AND($L$5="Seventh"),key!EQ186,IF(AND($L$5="eighth"),key!EQ286,"")))</f>
        <v/>
      </c>
      <c r="BK192" s="223" t="str">
        <f>IF(AND($L$5="sixth"),key!ER86,IF(AND($L$5="Seventh"),key!ER186,IF(AND($L$5="eighth"),key!ER286,"")))</f>
        <v/>
      </c>
      <c r="BL192" s="223" t="str">
        <f>IF(AND($L$5="sixth"),key!ES86,IF(AND($L$5="Seventh"),key!ES186,IF(AND($L$5="eighth"),key!ES286,"")))</f>
        <v/>
      </c>
      <c r="BM192" s="223" t="str">
        <f>IF(AND($L$5="sixth"),key!EU86,IF(AND($L$5="Seventh"),key!EU186,IF(AND($L$5="eighth"),key!EU286,"")))</f>
        <v/>
      </c>
      <c r="BN192" s="223" t="str">
        <f>IF(AND($L$5="sixth"),key!EV86,IF(AND($L$5="Seventh"),key!EV186,IF(AND($L$5="eighth"),key!EV286,"")))</f>
        <v/>
      </c>
      <c r="BO192" s="223" t="str">
        <f>IF(AND($L$5="sixth"),key!EW86,IF(AND($L$5="Seventh"),key!EW186,IF(AND($L$5="eighth"),key!EW286,"")))</f>
        <v/>
      </c>
      <c r="BP192" s="223" t="str">
        <f>IF(AND($L$5="sixth"),key!EX86,IF(AND($L$5="Seventh"),key!EX186,IF(AND($L$5="eighth"),key!EX286,"")))</f>
        <v/>
      </c>
      <c r="BQ192" s="224" t="str">
        <f>IF(AND($L$5="sixth"),key!EY86,IF(AND($L$5="Seventh"),key!EY186,IF(AND($L$5="eighth"),key!EY286,"")))</f>
        <v/>
      </c>
    </row>
    <row r="193" spans="1:69" ht="15" customHeight="1">
      <c r="A193" s="221">
        <v>18</v>
      </c>
      <c r="B193" s="98" t="str">
        <f>IF(AND($L$5="sixth"),key!C26,IF(AND($L$5="Seventh"),key!C126,IF(AND($L$5="eighth"),key!C226,"")))</f>
        <v/>
      </c>
      <c r="C193" s="98" t="str">
        <f>IF(AND($L$5="sixth"),key!D26,IF(AND($L$5="Seventh"),key!D126,IF(AND($L$5="eighth"),key!D226,"")))</f>
        <v/>
      </c>
      <c r="D193" s="93" t="str">
        <f>IF(AND($L$5="sixth"),key!EA26,IF(AND($L$5="Seventh"),key!EA126,IF(AND($L$5="eighth"),key!EA226,"")))</f>
        <v>A</v>
      </c>
      <c r="E193" s="93">
        <f>IF(AND($L$5="sixth"),key!EB26,IF(AND($L$5="Seventh"),key!EB126,IF(AND($L$5="eighth"),key!EB226,"")))</f>
        <v>10</v>
      </c>
      <c r="F193" s="93" t="str">
        <f>IF(AND($L$5="sixth"),key!EC26,IF(AND($L$5="Seventh"),key!EC126,IF(AND($L$5="eighth"),key!EC226,"")))</f>
        <v/>
      </c>
      <c r="G193" s="93" t="str">
        <f>IF(AND($L$5="sixth"),key!EE26,IF(AND($L$5="Seventh"),key!EE126,IF(AND($L$5="eighth"),key!EE226,"")))</f>
        <v/>
      </c>
      <c r="H193" s="93">
        <f>IF(AND($L$5="sixth"),key!EF26,IF(AND($L$5="Seventh"),key!EF126,IF(AND($L$5="eighth"),key!EF226,"")))</f>
        <v>10</v>
      </c>
      <c r="I193" s="93" t="str">
        <f>IF(AND($L$5="sixth"),key!EG26,IF(AND($L$5="Seventh"),key!EG126,IF(AND($L$5="eighth"),key!EG226,"")))</f>
        <v/>
      </c>
      <c r="J193" s="93" t="str">
        <f>IF(AND($L$5="sixth"),key!EI26,IF(AND($L$5="Seventh"),key!EI126,IF(AND($L$5="eighth"),key!EI226,"")))</f>
        <v/>
      </c>
      <c r="K193" s="93">
        <f>IF(AND($L$5="sixth"),key!EJ26,IF(AND($L$5="Seventh"),key!EJ126,IF(AND($L$5="eighth"),key!EJ226,"")))</f>
        <v>67</v>
      </c>
      <c r="L193" s="93" t="str">
        <f>IF(AND($L$5="sixth"),key!EK26,IF(AND($L$5="Seventh"),key!EK126,IF(AND($L$5="eighth"),key!EK226,"")))</f>
        <v/>
      </c>
      <c r="M193" s="93" t="str">
        <f>IF(AND($L$5="sixth"),key!EM26,IF(AND($L$5="Seventh"),key!EM126,IF(AND($L$5="eighth"),key!EM226,"")))</f>
        <v/>
      </c>
      <c r="N193" s="93">
        <f>IF(AND($L$5="sixth"),key!EN26,IF(AND($L$5="Seventh"),key!EN126,IF(AND($L$5="eighth"),key!EN226,"")))</f>
        <v>10</v>
      </c>
      <c r="O193" s="93" t="str">
        <f>IF(AND($L$5="sixth"),key!EO26,IF(AND($L$5="Seventh"),key!EO126,IF(AND($L$5="eighth"),key!EO226,"")))</f>
        <v/>
      </c>
      <c r="P193" s="93" t="str">
        <f>IF(AND($L$5="sixth"),key!EQ26,IF(AND($L$5="Seventh"),key!EQ126,IF(AND($L$5="eighth"),key!EQ226,"")))</f>
        <v/>
      </c>
      <c r="Q193" s="93">
        <f>IF(AND($L$5="sixth"),key!ER26,IF(AND($L$5="Seventh"),key!ER126,IF(AND($L$5="eighth"),key!ER226,"")))</f>
        <v>70</v>
      </c>
      <c r="R193" s="93" t="str">
        <f>IF(AND($L$5="sixth"),key!ES26,IF(AND($L$5="Seventh"),key!ES126,IF(AND($L$5="eighth"),key!ES226,"")))</f>
        <v/>
      </c>
      <c r="S193" s="93" t="str">
        <f>IF(AND($L$5="sixth"),key!EU26,IF(AND($L$5="Seventh"),key!EU126,IF(AND($L$5="eighth"),key!EU226,"")))</f>
        <v/>
      </c>
      <c r="T193" s="93" t="str">
        <f>IF(AND($L$5="sixth"),key!EV26,IF(AND($L$5="Seventh"),key!EV126,IF(AND($L$5="eighth"),key!EV226,"")))</f>
        <v/>
      </c>
      <c r="U193" s="93" t="str">
        <f>IF(AND($L$5="sixth"),key!EW26,IF(AND($L$5="Seventh"),key!EW126,IF(AND($L$5="eighth"),key!EW226,"")))</f>
        <v/>
      </c>
      <c r="V193" s="93" t="str">
        <f>IF(AND($L$5="sixth"),key!EX26,IF(AND($L$5="Seventh"),key!EX126,IF(AND($L$5="eighth"),key!EX226,"")))</f>
        <v/>
      </c>
      <c r="W193" s="231" t="str">
        <f>IF(AND($L$5="sixth"),key!EY26,IF(AND($L$5="Seventh"),key!EY126,IF(AND($L$5="eighth"),key!EY226,"")))</f>
        <v/>
      </c>
      <c r="X193" s="221">
        <v>51</v>
      </c>
      <c r="Y193" s="222" t="str">
        <f>IF(AND($L$5="sixth"),key!C59,IF(AND($L$5="Seventh"),key!C159,IF(AND($L$5="eighth"),key!C259,"")))</f>
        <v/>
      </c>
      <c r="Z193" s="222" t="str">
        <f>IF(AND($L$5="sixth"),key!D59,IF(AND($L$5="Seventh"),key!D159,IF(AND($L$5="eighth"),key!D259,"")))</f>
        <v/>
      </c>
      <c r="AA193" s="223" t="str">
        <f>IF(AND($L$5="sixth"),key!EA59,IF(AND($L$5="Seventh"),key!EA159,IF(AND($L$5="eighth"),key!EA259,"")))</f>
        <v/>
      </c>
      <c r="AB193" s="223" t="str">
        <f>IF(AND($L$5="sixth"),key!EB59,IF(AND($L$5="Seventh"),key!EB159,IF(AND($L$5="eighth"),key!EB259,"")))</f>
        <v/>
      </c>
      <c r="AC193" s="223" t="str">
        <f>IF(AND($L$5="sixth"),key!EC59,IF(AND($L$5="Seventh"),key!EC159,IF(AND($L$5="eighth"),key!EC259,"")))</f>
        <v/>
      </c>
      <c r="AD193" s="223" t="str">
        <f>IF(AND($L$5="sixth"),key!EE59,IF(AND($L$5="Seventh"),key!EE159,IF(AND($L$5="eighth"),key!EE259,"")))</f>
        <v/>
      </c>
      <c r="AE193" s="223" t="str">
        <f>IF(AND($L$5="sixth"),key!EF59,IF(AND($L$5="Seventh"),key!EF159,IF(AND($L$5="eighth"),key!EF259,"")))</f>
        <v/>
      </c>
      <c r="AF193" s="223" t="str">
        <f>IF(AND($L$5="sixth"),key!EG59,IF(AND($L$5="Seventh"),key!EG159,IF(AND($L$5="eighth"),key!EG259,"")))</f>
        <v/>
      </c>
      <c r="AG193" s="223" t="str">
        <f>IF(AND($L$5="sixth"),key!EI59,IF(AND($L$5="Seventh"),key!EI159,IF(AND($L$5="eighth"),key!EI259,"")))</f>
        <v/>
      </c>
      <c r="AH193" s="223" t="str">
        <f>IF(AND($L$5="sixth"),key!EJ59,IF(AND($L$5="Seventh"),key!EJ159,IF(AND($L$5="eighth"),key!EJ259,"")))</f>
        <v/>
      </c>
      <c r="AI193" s="223" t="str">
        <f>IF(AND($L$5="sixth"),key!EK59,IF(AND($L$5="Seventh"),key!EK159,IF(AND($L$5="eighth"),key!EK259,"")))</f>
        <v/>
      </c>
      <c r="AJ193" s="223" t="str">
        <f>IF(AND($L$5="sixth"),key!EM59,IF(AND($L$5="Seventh"),key!EM159,IF(AND($L$5="eighth"),key!EM259,"")))</f>
        <v/>
      </c>
      <c r="AK193" s="223" t="str">
        <f>IF(AND($L$5="sixth"),key!EN59,IF(AND($L$5="Seventh"),key!EN159,IF(AND($L$5="eighth"),key!EN259,"")))</f>
        <v/>
      </c>
      <c r="AL193" s="223" t="str">
        <f>IF(AND($L$5="sixth"),key!EO59,IF(AND($L$5="Seventh"),key!EO159,IF(AND($L$5="eighth"),key!EO259,"")))</f>
        <v/>
      </c>
      <c r="AM193" s="223" t="str">
        <f>IF(AND($L$5="sixth"),key!EQ59,IF(AND($L$5="Seventh"),key!EQ159,IF(AND($L$5="eighth"),key!EQ259,"")))</f>
        <v/>
      </c>
      <c r="AN193" s="223" t="str">
        <f>IF(AND($L$5="sixth"),key!ER59,IF(AND($L$5="Seventh"),key!ER159,IF(AND($L$5="eighth"),key!ER259,"")))</f>
        <v/>
      </c>
      <c r="AO193" s="223" t="str">
        <f>IF(AND($L$5="sixth"),key!ES59,IF(AND($L$5="Seventh"),key!ES159,IF(AND($L$5="eighth"),key!ES259,"")))</f>
        <v/>
      </c>
      <c r="AP193" s="223" t="str">
        <f>IF(AND($L$5="sixth"),key!EU59,IF(AND($L$5="Seventh"),key!EU159,IF(AND($L$5="eighth"),key!EU259,"")))</f>
        <v/>
      </c>
      <c r="AQ193" s="223" t="str">
        <f>IF(AND($L$5="sixth"),key!EV59,IF(AND($L$5="Seventh"),key!EV159,IF(AND($L$5="eighth"),key!EV259,"")))</f>
        <v/>
      </c>
      <c r="AR193" s="223" t="str">
        <f>IF(AND($L$5="sixth"),key!EW59,IF(AND($L$5="Seventh"),key!EW159,IF(AND($L$5="eighth"),key!EW259,"")))</f>
        <v/>
      </c>
      <c r="AS193" s="223" t="str">
        <f>IF(AND($L$5="sixth"),key!EX59,IF(AND($L$5="Seventh"),key!EX159,IF(AND($L$5="eighth"),key!EX259,"")))</f>
        <v/>
      </c>
      <c r="AT193" s="224" t="str">
        <f>IF(AND($L$5="sixth"),key!EY59,IF(AND($L$5="Seventh"),key!EY159,IF(AND($L$5="eighth"),key!EY259,"")))</f>
        <v/>
      </c>
      <c r="AU193" s="225">
        <v>79</v>
      </c>
      <c r="AV193" s="226" t="str">
        <f>IF(AND($L$5="sixth"),key!C87,IF(AND($L$5="Seventh"),key!C187,IF(AND($L$5="eighth"),key!C287,"")))</f>
        <v/>
      </c>
      <c r="AW193" s="226" t="str">
        <f>IF(AND($L$5="sixth"),key!D87,IF(AND($L$5="Seventh"),key!D187,IF(AND($L$5="eighth"),key!D287,"")))</f>
        <v/>
      </c>
      <c r="AX193" s="223" t="str">
        <f>IF(AND($L$5="sixth"),key!EA87,IF(AND($L$5="Seventh"),key!EA187,IF(AND($L$5="eighth"),key!EA287,"")))</f>
        <v/>
      </c>
      <c r="AY193" s="223" t="str">
        <f>IF(AND($L$5="sixth"),key!EB87,IF(AND($L$5="Seventh"),key!EB187,IF(AND($L$5="eighth"),key!EB287,"")))</f>
        <v/>
      </c>
      <c r="AZ193" s="223" t="str">
        <f>IF(AND($L$5="sixth"),key!EC87,IF(AND($L$5="Seventh"),key!EC187,IF(AND($L$5="eighth"),key!EC287,"")))</f>
        <v/>
      </c>
      <c r="BA193" s="223" t="str">
        <f>IF(AND($L$5="sixth"),key!EE87,IF(AND($L$5="Seventh"),key!EE187,IF(AND($L$5="eighth"),key!EE287,"")))</f>
        <v/>
      </c>
      <c r="BB193" s="223" t="str">
        <f>IF(AND($L$5="sixth"),key!EF87,IF(AND($L$5="Seventh"),key!EF187,IF(AND($L$5="eighth"),key!EF287,"")))</f>
        <v/>
      </c>
      <c r="BC193" s="223" t="str">
        <f>IF(AND($L$5="sixth"),key!EG87,IF(AND($L$5="Seventh"),key!EG187,IF(AND($L$5="eighth"),key!EG287,"")))</f>
        <v/>
      </c>
      <c r="BD193" s="223" t="str">
        <f>IF(AND($L$5="sixth"),key!EI87,IF(AND($L$5="Seventh"),key!EI187,IF(AND($L$5="eighth"),key!EI287,"")))</f>
        <v/>
      </c>
      <c r="BE193" s="223" t="str">
        <f>IF(AND($L$5="sixth"),key!EJ87,IF(AND($L$5="Seventh"),key!EJ187,IF(AND($L$5="eighth"),key!EJ287,"")))</f>
        <v/>
      </c>
      <c r="BF193" s="223" t="str">
        <f>IF(AND($L$5="sixth"),key!EK87,IF(AND($L$5="Seventh"),key!EK187,IF(AND($L$5="eighth"),key!EK287,"")))</f>
        <v/>
      </c>
      <c r="BG193" s="223" t="str">
        <f>IF(AND($L$5="sixth"),key!EM87,IF(AND($L$5="Seventh"),key!EM187,IF(AND($L$5="eighth"),key!EM287,"")))</f>
        <v/>
      </c>
      <c r="BH193" s="223" t="str">
        <f>IF(AND($L$5="sixth"),key!EN87,IF(AND($L$5="Seventh"),key!EN187,IF(AND($L$5="eighth"),key!EN287,"")))</f>
        <v/>
      </c>
      <c r="BI193" s="223" t="str">
        <f>IF(AND($L$5="sixth"),key!EO87,IF(AND($L$5="Seventh"),key!EO187,IF(AND($L$5="eighth"),key!EO287,"")))</f>
        <v/>
      </c>
      <c r="BJ193" s="223" t="str">
        <f>IF(AND($L$5="sixth"),key!EQ87,IF(AND($L$5="Seventh"),key!EQ187,IF(AND($L$5="eighth"),key!EQ287,"")))</f>
        <v/>
      </c>
      <c r="BK193" s="223" t="str">
        <f>IF(AND($L$5="sixth"),key!ER87,IF(AND($L$5="Seventh"),key!ER187,IF(AND($L$5="eighth"),key!ER287,"")))</f>
        <v/>
      </c>
      <c r="BL193" s="223" t="str">
        <f>IF(AND($L$5="sixth"),key!ES87,IF(AND($L$5="Seventh"),key!ES187,IF(AND($L$5="eighth"),key!ES287,"")))</f>
        <v/>
      </c>
      <c r="BM193" s="223" t="str">
        <f>IF(AND($L$5="sixth"),key!EU87,IF(AND($L$5="Seventh"),key!EU187,IF(AND($L$5="eighth"),key!EU287,"")))</f>
        <v/>
      </c>
      <c r="BN193" s="223" t="str">
        <f>IF(AND($L$5="sixth"),key!EV87,IF(AND($L$5="Seventh"),key!EV187,IF(AND($L$5="eighth"),key!EV287,"")))</f>
        <v/>
      </c>
      <c r="BO193" s="223" t="str">
        <f>IF(AND($L$5="sixth"),key!EW87,IF(AND($L$5="Seventh"),key!EW187,IF(AND($L$5="eighth"),key!EW287,"")))</f>
        <v/>
      </c>
      <c r="BP193" s="223" t="str">
        <f>IF(AND($L$5="sixth"),key!EX87,IF(AND($L$5="Seventh"),key!EX187,IF(AND($L$5="eighth"),key!EX287,"")))</f>
        <v/>
      </c>
      <c r="BQ193" s="224" t="str">
        <f>IF(AND($L$5="sixth"),key!EY87,IF(AND($L$5="Seventh"),key!EY187,IF(AND($L$5="eighth"),key!EY287,"")))</f>
        <v/>
      </c>
    </row>
    <row r="194" spans="1:69" ht="15" customHeight="1">
      <c r="A194" s="221">
        <v>19</v>
      </c>
      <c r="B194" s="98" t="str">
        <f>IF(AND($L$5="sixth"),key!C27,IF(AND($L$5="Seventh"),key!C127,IF(AND($L$5="eighth"),key!C227,"")))</f>
        <v/>
      </c>
      <c r="C194" s="98" t="str">
        <f>IF(AND($L$5="sixth"),key!D27,IF(AND($L$5="Seventh"),key!D127,IF(AND($L$5="eighth"),key!D227,"")))</f>
        <v/>
      </c>
      <c r="D194" s="93" t="str">
        <f>IF(AND($L$5="sixth"),key!EA27,IF(AND($L$5="Seventh"),key!EA127,IF(AND($L$5="eighth"),key!EA227,"")))</f>
        <v>C</v>
      </c>
      <c r="E194" s="93">
        <f>IF(AND($L$5="sixth"),key!EB27,IF(AND($L$5="Seventh"),key!EB127,IF(AND($L$5="eighth"),key!EB227,"")))</f>
        <v>5</v>
      </c>
      <c r="F194" s="93" t="str">
        <f>IF(AND($L$5="sixth"),key!EC27,IF(AND($L$5="Seventh"),key!EC127,IF(AND($L$5="eighth"),key!EC227,"")))</f>
        <v/>
      </c>
      <c r="G194" s="93" t="str">
        <f>IF(AND($L$5="sixth"),key!EE27,IF(AND($L$5="Seventh"),key!EE127,IF(AND($L$5="eighth"),key!EE227,"")))</f>
        <v/>
      </c>
      <c r="H194" s="93">
        <f>IF(AND($L$5="sixth"),key!EF27,IF(AND($L$5="Seventh"),key!EF127,IF(AND($L$5="eighth"),key!EF227,"")))</f>
        <v>5</v>
      </c>
      <c r="I194" s="93" t="str">
        <f>IF(AND($L$5="sixth"),key!EG27,IF(AND($L$5="Seventh"),key!EG127,IF(AND($L$5="eighth"),key!EG227,"")))</f>
        <v/>
      </c>
      <c r="J194" s="93" t="str">
        <f>IF(AND($L$5="sixth"),key!EI27,IF(AND($L$5="Seventh"),key!EI127,IF(AND($L$5="eighth"),key!EI227,"")))</f>
        <v/>
      </c>
      <c r="K194" s="93" t="str">
        <f>IF(AND($L$5="sixth"),key!EJ27,IF(AND($L$5="Seventh"),key!EJ127,IF(AND($L$5="eighth"),key!EJ227,"")))</f>
        <v/>
      </c>
      <c r="L194" s="93" t="str">
        <f>IF(AND($L$5="sixth"),key!EK27,IF(AND($L$5="Seventh"),key!EK127,IF(AND($L$5="eighth"),key!EK227,"")))</f>
        <v/>
      </c>
      <c r="M194" s="93" t="str">
        <f>IF(AND($L$5="sixth"),key!EM27,IF(AND($L$5="Seventh"),key!EM127,IF(AND($L$5="eighth"),key!EM227,"")))</f>
        <v/>
      </c>
      <c r="N194" s="93" t="str">
        <f>IF(AND($L$5="sixth"),key!EN27,IF(AND($L$5="Seventh"),key!EN127,IF(AND($L$5="eighth"),key!EN227,"")))</f>
        <v/>
      </c>
      <c r="O194" s="93" t="str">
        <f>IF(AND($L$5="sixth"),key!EO27,IF(AND($L$5="Seventh"),key!EO127,IF(AND($L$5="eighth"),key!EO227,"")))</f>
        <v/>
      </c>
      <c r="P194" s="93" t="str">
        <f>IF(AND($L$5="sixth"),key!EQ27,IF(AND($L$5="Seventh"),key!EQ127,IF(AND($L$5="eighth"),key!EQ227,"")))</f>
        <v/>
      </c>
      <c r="Q194" s="93" t="str">
        <f>IF(AND($L$5="sixth"),key!ER27,IF(AND($L$5="Seventh"),key!ER127,IF(AND($L$5="eighth"),key!ER227,"")))</f>
        <v/>
      </c>
      <c r="R194" s="93" t="str">
        <f>IF(AND($L$5="sixth"),key!ES27,IF(AND($L$5="Seventh"),key!ES127,IF(AND($L$5="eighth"),key!ES227,"")))</f>
        <v/>
      </c>
      <c r="S194" s="93" t="str">
        <f>IF(AND($L$5="sixth"),key!EU27,IF(AND($L$5="Seventh"),key!EU127,IF(AND($L$5="eighth"),key!EU227,"")))</f>
        <v/>
      </c>
      <c r="T194" s="93" t="str">
        <f>IF(AND($L$5="sixth"),key!EV27,IF(AND($L$5="Seventh"),key!EV127,IF(AND($L$5="eighth"),key!EV227,"")))</f>
        <v/>
      </c>
      <c r="U194" s="93" t="str">
        <f>IF(AND($L$5="sixth"),key!EW27,IF(AND($L$5="Seventh"),key!EW127,IF(AND($L$5="eighth"),key!EW227,"")))</f>
        <v/>
      </c>
      <c r="V194" s="93" t="str">
        <f>IF(AND($L$5="sixth"),key!EX27,IF(AND($L$5="Seventh"),key!EX127,IF(AND($L$5="eighth"),key!EX227,"")))</f>
        <v/>
      </c>
      <c r="W194" s="231" t="str">
        <f>IF(AND($L$5="sixth"),key!EY27,IF(AND($L$5="Seventh"),key!EY127,IF(AND($L$5="eighth"),key!EY227,"")))</f>
        <v/>
      </c>
      <c r="X194" s="221">
        <v>52</v>
      </c>
      <c r="Y194" s="222" t="str">
        <f>IF(AND($L$5="sixth"),key!C60,IF(AND($L$5="Seventh"),key!C160,IF(AND($L$5="eighth"),key!C260,"")))</f>
        <v/>
      </c>
      <c r="Z194" s="222" t="str">
        <f>IF(AND($L$5="sixth"),key!D60,IF(AND($L$5="Seventh"),key!D160,IF(AND($L$5="eighth"),key!D260,"")))</f>
        <v/>
      </c>
      <c r="AA194" s="223" t="str">
        <f>IF(AND($L$5="sixth"),key!EA60,IF(AND($L$5="Seventh"),key!EA160,IF(AND($L$5="eighth"),key!EA260,"")))</f>
        <v/>
      </c>
      <c r="AB194" s="223" t="str">
        <f>IF(AND($L$5="sixth"),key!EB60,IF(AND($L$5="Seventh"),key!EB160,IF(AND($L$5="eighth"),key!EB260,"")))</f>
        <v/>
      </c>
      <c r="AC194" s="223" t="str">
        <f>IF(AND($L$5="sixth"),key!EC60,IF(AND($L$5="Seventh"),key!EC160,IF(AND($L$5="eighth"),key!EC260,"")))</f>
        <v/>
      </c>
      <c r="AD194" s="223" t="str">
        <f>IF(AND($L$5="sixth"),key!EE60,IF(AND($L$5="Seventh"),key!EE160,IF(AND($L$5="eighth"),key!EE260,"")))</f>
        <v/>
      </c>
      <c r="AE194" s="223" t="str">
        <f>IF(AND($L$5="sixth"),key!EF60,IF(AND($L$5="Seventh"),key!EF160,IF(AND($L$5="eighth"),key!EF260,"")))</f>
        <v/>
      </c>
      <c r="AF194" s="223" t="str">
        <f>IF(AND($L$5="sixth"),key!EG60,IF(AND($L$5="Seventh"),key!EG160,IF(AND($L$5="eighth"),key!EG260,"")))</f>
        <v/>
      </c>
      <c r="AG194" s="223" t="str">
        <f>IF(AND($L$5="sixth"),key!EI60,IF(AND($L$5="Seventh"),key!EI160,IF(AND($L$5="eighth"),key!EI260,"")))</f>
        <v/>
      </c>
      <c r="AH194" s="223" t="str">
        <f>IF(AND($L$5="sixth"),key!EJ60,IF(AND($L$5="Seventh"),key!EJ160,IF(AND($L$5="eighth"),key!EJ260,"")))</f>
        <v/>
      </c>
      <c r="AI194" s="223" t="str">
        <f>IF(AND($L$5="sixth"),key!EK60,IF(AND($L$5="Seventh"),key!EK160,IF(AND($L$5="eighth"),key!EK260,"")))</f>
        <v/>
      </c>
      <c r="AJ194" s="223" t="str">
        <f>IF(AND($L$5="sixth"),key!EM60,IF(AND($L$5="Seventh"),key!EM160,IF(AND($L$5="eighth"),key!EM260,"")))</f>
        <v/>
      </c>
      <c r="AK194" s="223" t="str">
        <f>IF(AND($L$5="sixth"),key!EN60,IF(AND($L$5="Seventh"),key!EN160,IF(AND($L$5="eighth"),key!EN260,"")))</f>
        <v/>
      </c>
      <c r="AL194" s="223" t="str">
        <f>IF(AND($L$5="sixth"),key!EO60,IF(AND($L$5="Seventh"),key!EO160,IF(AND($L$5="eighth"),key!EO260,"")))</f>
        <v/>
      </c>
      <c r="AM194" s="223" t="str">
        <f>IF(AND($L$5="sixth"),key!EQ60,IF(AND($L$5="Seventh"),key!EQ160,IF(AND($L$5="eighth"),key!EQ260,"")))</f>
        <v/>
      </c>
      <c r="AN194" s="223" t="str">
        <f>IF(AND($L$5="sixth"),key!ER60,IF(AND($L$5="Seventh"),key!ER160,IF(AND($L$5="eighth"),key!ER260,"")))</f>
        <v/>
      </c>
      <c r="AO194" s="223" t="str">
        <f>IF(AND($L$5="sixth"),key!ES60,IF(AND($L$5="Seventh"),key!ES160,IF(AND($L$5="eighth"),key!ES260,"")))</f>
        <v/>
      </c>
      <c r="AP194" s="223" t="str">
        <f>IF(AND($L$5="sixth"),key!EU60,IF(AND($L$5="Seventh"),key!EU160,IF(AND($L$5="eighth"),key!EU260,"")))</f>
        <v/>
      </c>
      <c r="AQ194" s="223" t="str">
        <f>IF(AND($L$5="sixth"),key!EV60,IF(AND($L$5="Seventh"),key!EV160,IF(AND($L$5="eighth"),key!EV260,"")))</f>
        <v/>
      </c>
      <c r="AR194" s="223" t="str">
        <f>IF(AND($L$5="sixth"),key!EW60,IF(AND($L$5="Seventh"),key!EW160,IF(AND($L$5="eighth"),key!EW260,"")))</f>
        <v/>
      </c>
      <c r="AS194" s="223" t="str">
        <f>IF(AND($L$5="sixth"),key!EX60,IF(AND($L$5="Seventh"),key!EX160,IF(AND($L$5="eighth"),key!EX260,"")))</f>
        <v/>
      </c>
      <c r="AT194" s="224" t="str">
        <f>IF(AND($L$5="sixth"),key!EY60,IF(AND($L$5="Seventh"),key!EY160,IF(AND($L$5="eighth"),key!EY260,"")))</f>
        <v/>
      </c>
      <c r="AU194" s="225">
        <v>80</v>
      </c>
      <c r="AV194" s="226" t="str">
        <f>IF(AND($L$5="sixth"),key!C88,IF(AND($L$5="Seventh"),key!C188,IF(AND($L$5="eighth"),key!C288,"")))</f>
        <v/>
      </c>
      <c r="AW194" s="226" t="str">
        <f>IF(AND($L$5="sixth"),key!D88,IF(AND($L$5="Seventh"),key!D188,IF(AND($L$5="eighth"),key!D288,"")))</f>
        <v/>
      </c>
      <c r="AX194" s="223" t="str">
        <f>IF(AND($L$5="sixth"),key!EA88,IF(AND($L$5="Seventh"),key!EA188,IF(AND($L$5="eighth"),key!EA288,"")))</f>
        <v/>
      </c>
      <c r="AY194" s="223" t="str">
        <f>IF(AND($L$5="sixth"),key!EB88,IF(AND($L$5="Seventh"),key!EB188,IF(AND($L$5="eighth"),key!EB288,"")))</f>
        <v/>
      </c>
      <c r="AZ194" s="223" t="str">
        <f>IF(AND($L$5="sixth"),key!EC88,IF(AND($L$5="Seventh"),key!EC188,IF(AND($L$5="eighth"),key!EC288,"")))</f>
        <v/>
      </c>
      <c r="BA194" s="223" t="str">
        <f>IF(AND($L$5="sixth"),key!EE88,IF(AND($L$5="Seventh"),key!EE188,IF(AND($L$5="eighth"),key!EE288,"")))</f>
        <v/>
      </c>
      <c r="BB194" s="223" t="str">
        <f>IF(AND($L$5="sixth"),key!EF88,IF(AND($L$5="Seventh"),key!EF188,IF(AND($L$5="eighth"),key!EF288,"")))</f>
        <v/>
      </c>
      <c r="BC194" s="223" t="str">
        <f>IF(AND($L$5="sixth"),key!EG88,IF(AND($L$5="Seventh"),key!EG188,IF(AND($L$5="eighth"),key!EG288,"")))</f>
        <v/>
      </c>
      <c r="BD194" s="223" t="str">
        <f>IF(AND($L$5="sixth"),key!EI88,IF(AND($L$5="Seventh"),key!EI188,IF(AND($L$5="eighth"),key!EI288,"")))</f>
        <v/>
      </c>
      <c r="BE194" s="223" t="str">
        <f>IF(AND($L$5="sixth"),key!EJ88,IF(AND($L$5="Seventh"),key!EJ188,IF(AND($L$5="eighth"),key!EJ288,"")))</f>
        <v/>
      </c>
      <c r="BF194" s="223" t="str">
        <f>IF(AND($L$5="sixth"),key!EK88,IF(AND($L$5="Seventh"),key!EK188,IF(AND($L$5="eighth"),key!EK288,"")))</f>
        <v/>
      </c>
      <c r="BG194" s="223" t="str">
        <f>IF(AND($L$5="sixth"),key!EM88,IF(AND($L$5="Seventh"),key!EM188,IF(AND($L$5="eighth"),key!EM288,"")))</f>
        <v/>
      </c>
      <c r="BH194" s="223" t="str">
        <f>IF(AND($L$5="sixth"),key!EN88,IF(AND($L$5="Seventh"),key!EN188,IF(AND($L$5="eighth"),key!EN288,"")))</f>
        <v/>
      </c>
      <c r="BI194" s="223" t="str">
        <f>IF(AND($L$5="sixth"),key!EO88,IF(AND($L$5="Seventh"),key!EO188,IF(AND($L$5="eighth"),key!EO288,"")))</f>
        <v/>
      </c>
      <c r="BJ194" s="223" t="str">
        <f>IF(AND($L$5="sixth"),key!EQ88,IF(AND($L$5="Seventh"),key!EQ188,IF(AND($L$5="eighth"),key!EQ288,"")))</f>
        <v/>
      </c>
      <c r="BK194" s="223" t="str">
        <f>IF(AND($L$5="sixth"),key!ER88,IF(AND($L$5="Seventh"),key!ER188,IF(AND($L$5="eighth"),key!ER288,"")))</f>
        <v/>
      </c>
      <c r="BL194" s="223" t="str">
        <f>IF(AND($L$5="sixth"),key!ES88,IF(AND($L$5="Seventh"),key!ES188,IF(AND($L$5="eighth"),key!ES288,"")))</f>
        <v/>
      </c>
      <c r="BM194" s="223" t="str">
        <f>IF(AND($L$5="sixth"),key!EU88,IF(AND($L$5="Seventh"),key!EU188,IF(AND($L$5="eighth"),key!EU288,"")))</f>
        <v/>
      </c>
      <c r="BN194" s="223" t="str">
        <f>IF(AND($L$5="sixth"),key!EV88,IF(AND($L$5="Seventh"),key!EV188,IF(AND($L$5="eighth"),key!EV288,"")))</f>
        <v/>
      </c>
      <c r="BO194" s="223" t="str">
        <f>IF(AND($L$5="sixth"),key!EW88,IF(AND($L$5="Seventh"),key!EW188,IF(AND($L$5="eighth"),key!EW288,"")))</f>
        <v/>
      </c>
      <c r="BP194" s="223" t="str">
        <f>IF(AND($L$5="sixth"),key!EX88,IF(AND($L$5="Seventh"),key!EX188,IF(AND($L$5="eighth"),key!EX288,"")))</f>
        <v/>
      </c>
      <c r="BQ194" s="224" t="str">
        <f>IF(AND($L$5="sixth"),key!EY88,IF(AND($L$5="Seventh"),key!EY188,IF(AND($L$5="eighth"),key!EY288,"")))</f>
        <v/>
      </c>
    </row>
    <row r="195" spans="1:69" ht="15" customHeight="1">
      <c r="A195" s="221">
        <v>20</v>
      </c>
      <c r="B195" s="98" t="str">
        <f>IF(AND($L$5="sixth"),key!C28,IF(AND($L$5="Seventh"),key!C128,IF(AND($L$5="eighth"),key!C228,"")))</f>
        <v/>
      </c>
      <c r="C195" s="98" t="str">
        <f>IF(AND($L$5="sixth"),key!D28,IF(AND($L$5="Seventh"),key!D128,IF(AND($L$5="eighth"),key!D228,"")))</f>
        <v/>
      </c>
      <c r="D195" s="93" t="str">
        <f>IF(AND($L$5="sixth"),key!EA28,IF(AND($L$5="Seventh"),key!EA128,IF(AND($L$5="eighth"),key!EA228,"")))</f>
        <v>B</v>
      </c>
      <c r="E195" s="93">
        <f>IF(AND($L$5="sixth"),key!EB28,IF(AND($L$5="Seventh"),key!EB128,IF(AND($L$5="eighth"),key!EB228,"")))</f>
        <v>10</v>
      </c>
      <c r="F195" s="93" t="str">
        <f>IF(AND($L$5="sixth"),key!EC28,IF(AND($L$5="Seventh"),key!EC128,IF(AND($L$5="eighth"),key!EC228,"")))</f>
        <v/>
      </c>
      <c r="G195" s="93" t="str">
        <f>IF(AND($L$5="sixth"),key!EE28,IF(AND($L$5="Seventh"),key!EE128,IF(AND($L$5="eighth"),key!EE228,"")))</f>
        <v/>
      </c>
      <c r="H195" s="93">
        <f>IF(AND($L$5="sixth"),key!EF28,IF(AND($L$5="Seventh"),key!EF128,IF(AND($L$5="eighth"),key!EF228,"")))</f>
        <v>7</v>
      </c>
      <c r="I195" s="93" t="str">
        <f>IF(AND($L$5="sixth"),key!EG28,IF(AND($L$5="Seventh"),key!EG128,IF(AND($L$5="eighth"),key!EG228,"")))</f>
        <v/>
      </c>
      <c r="J195" s="93" t="str">
        <f>IF(AND($L$5="sixth"),key!EI28,IF(AND($L$5="Seventh"),key!EI128,IF(AND($L$5="eighth"),key!EI228,"")))</f>
        <v/>
      </c>
      <c r="K195" s="93">
        <f>IF(AND($L$5="sixth"),key!EJ28,IF(AND($L$5="Seventh"),key!EJ128,IF(AND($L$5="eighth"),key!EJ228,"")))</f>
        <v>40</v>
      </c>
      <c r="L195" s="93" t="str">
        <f>IF(AND($L$5="sixth"),key!EK28,IF(AND($L$5="Seventh"),key!EK128,IF(AND($L$5="eighth"),key!EK228,"")))</f>
        <v/>
      </c>
      <c r="M195" s="93" t="str">
        <f>IF(AND($L$5="sixth"),key!EM28,IF(AND($L$5="Seventh"),key!EM128,IF(AND($L$5="eighth"),key!EM228,"")))</f>
        <v/>
      </c>
      <c r="N195" s="93">
        <f>IF(AND($L$5="sixth"),key!EN28,IF(AND($L$5="Seventh"),key!EN128,IF(AND($L$5="eighth"),key!EN228,"")))</f>
        <v>8</v>
      </c>
      <c r="O195" s="93" t="str">
        <f>IF(AND($L$5="sixth"),key!EO28,IF(AND($L$5="Seventh"),key!EO128,IF(AND($L$5="eighth"),key!EO228,"")))</f>
        <v/>
      </c>
      <c r="P195" s="93" t="str">
        <f>IF(AND($L$5="sixth"),key!EQ28,IF(AND($L$5="Seventh"),key!EQ128,IF(AND($L$5="eighth"),key!EQ228,"")))</f>
        <v/>
      </c>
      <c r="Q195" s="93">
        <f>IF(AND($L$5="sixth"),key!ER28,IF(AND($L$5="Seventh"),key!ER128,IF(AND($L$5="eighth"),key!ER228,"")))</f>
        <v>62</v>
      </c>
      <c r="R195" s="93" t="str">
        <f>IF(AND($L$5="sixth"),key!ES28,IF(AND($L$5="Seventh"),key!ES128,IF(AND($L$5="eighth"),key!ES228,"")))</f>
        <v/>
      </c>
      <c r="S195" s="93" t="str">
        <f>IF(AND($L$5="sixth"),key!EU28,IF(AND($L$5="Seventh"),key!EU128,IF(AND($L$5="eighth"),key!EU228,"")))</f>
        <v/>
      </c>
      <c r="T195" s="93" t="str">
        <f>IF(AND($L$5="sixth"),key!EV28,IF(AND($L$5="Seventh"),key!EV128,IF(AND($L$5="eighth"),key!EV228,"")))</f>
        <v/>
      </c>
      <c r="U195" s="93" t="str">
        <f>IF(AND($L$5="sixth"),key!EW28,IF(AND($L$5="Seventh"),key!EW128,IF(AND($L$5="eighth"),key!EW228,"")))</f>
        <v/>
      </c>
      <c r="V195" s="93" t="str">
        <f>IF(AND($L$5="sixth"),key!EX28,IF(AND($L$5="Seventh"),key!EX128,IF(AND($L$5="eighth"),key!EX228,"")))</f>
        <v/>
      </c>
      <c r="W195" s="231" t="str">
        <f>IF(AND($L$5="sixth"),key!EY28,IF(AND($L$5="Seventh"),key!EY128,IF(AND($L$5="eighth"),key!EY228,"")))</f>
        <v/>
      </c>
      <c r="X195" s="221">
        <v>53</v>
      </c>
      <c r="Y195" s="222" t="str">
        <f>IF(AND($L$5="sixth"),key!C61,IF(AND($L$5="Seventh"),key!C161,IF(AND($L$5="eighth"),key!C261,"")))</f>
        <v/>
      </c>
      <c r="Z195" s="222" t="str">
        <f>IF(AND($L$5="sixth"),key!D61,IF(AND($L$5="Seventh"),key!D161,IF(AND($L$5="eighth"),key!D261,"")))</f>
        <v/>
      </c>
      <c r="AA195" s="223" t="str">
        <f>IF(AND($L$5="sixth"),key!EA61,IF(AND($L$5="Seventh"),key!EA161,IF(AND($L$5="eighth"),key!EA261,"")))</f>
        <v/>
      </c>
      <c r="AB195" s="223" t="str">
        <f>IF(AND($L$5="sixth"),key!EB61,IF(AND($L$5="Seventh"),key!EB161,IF(AND($L$5="eighth"),key!EB261,"")))</f>
        <v/>
      </c>
      <c r="AC195" s="223" t="str">
        <f>IF(AND($L$5="sixth"),key!EC61,IF(AND($L$5="Seventh"),key!EC161,IF(AND($L$5="eighth"),key!EC261,"")))</f>
        <v/>
      </c>
      <c r="AD195" s="223" t="str">
        <f>IF(AND($L$5="sixth"),key!EE61,IF(AND($L$5="Seventh"),key!EE161,IF(AND($L$5="eighth"),key!EE261,"")))</f>
        <v/>
      </c>
      <c r="AE195" s="223" t="str">
        <f>IF(AND($L$5="sixth"),key!EF61,IF(AND($L$5="Seventh"),key!EF161,IF(AND($L$5="eighth"),key!EF261,"")))</f>
        <v/>
      </c>
      <c r="AF195" s="223" t="str">
        <f>IF(AND($L$5="sixth"),key!EG61,IF(AND($L$5="Seventh"),key!EG161,IF(AND($L$5="eighth"),key!EG261,"")))</f>
        <v/>
      </c>
      <c r="AG195" s="223" t="str">
        <f>IF(AND($L$5="sixth"),key!EI61,IF(AND($L$5="Seventh"),key!EI161,IF(AND($L$5="eighth"),key!EI261,"")))</f>
        <v/>
      </c>
      <c r="AH195" s="223" t="str">
        <f>IF(AND($L$5="sixth"),key!EJ61,IF(AND($L$5="Seventh"),key!EJ161,IF(AND($L$5="eighth"),key!EJ261,"")))</f>
        <v/>
      </c>
      <c r="AI195" s="223" t="str">
        <f>IF(AND($L$5="sixth"),key!EK61,IF(AND($L$5="Seventh"),key!EK161,IF(AND($L$5="eighth"),key!EK261,"")))</f>
        <v/>
      </c>
      <c r="AJ195" s="223" t="str">
        <f>IF(AND($L$5="sixth"),key!EM61,IF(AND($L$5="Seventh"),key!EM161,IF(AND($L$5="eighth"),key!EM261,"")))</f>
        <v/>
      </c>
      <c r="AK195" s="223" t="str">
        <f>IF(AND($L$5="sixth"),key!EN61,IF(AND($L$5="Seventh"),key!EN161,IF(AND($L$5="eighth"),key!EN261,"")))</f>
        <v/>
      </c>
      <c r="AL195" s="223" t="str">
        <f>IF(AND($L$5="sixth"),key!EO61,IF(AND($L$5="Seventh"),key!EO161,IF(AND($L$5="eighth"),key!EO261,"")))</f>
        <v/>
      </c>
      <c r="AM195" s="223" t="str">
        <f>IF(AND($L$5="sixth"),key!EQ61,IF(AND($L$5="Seventh"),key!EQ161,IF(AND($L$5="eighth"),key!EQ261,"")))</f>
        <v/>
      </c>
      <c r="AN195" s="223" t="str">
        <f>IF(AND($L$5="sixth"),key!ER61,IF(AND($L$5="Seventh"),key!ER161,IF(AND($L$5="eighth"),key!ER261,"")))</f>
        <v/>
      </c>
      <c r="AO195" s="223" t="str">
        <f>IF(AND($L$5="sixth"),key!ES61,IF(AND($L$5="Seventh"),key!ES161,IF(AND($L$5="eighth"),key!ES261,"")))</f>
        <v/>
      </c>
      <c r="AP195" s="223" t="str">
        <f>IF(AND($L$5="sixth"),key!EU61,IF(AND($L$5="Seventh"),key!EU161,IF(AND($L$5="eighth"),key!EU261,"")))</f>
        <v/>
      </c>
      <c r="AQ195" s="223" t="str">
        <f>IF(AND($L$5="sixth"),key!EV61,IF(AND($L$5="Seventh"),key!EV161,IF(AND($L$5="eighth"),key!EV261,"")))</f>
        <v/>
      </c>
      <c r="AR195" s="223" t="str">
        <f>IF(AND($L$5="sixth"),key!EW61,IF(AND($L$5="Seventh"),key!EW161,IF(AND($L$5="eighth"),key!EW261,"")))</f>
        <v/>
      </c>
      <c r="AS195" s="223" t="str">
        <f>IF(AND($L$5="sixth"),key!EX61,IF(AND($L$5="Seventh"),key!EX161,IF(AND($L$5="eighth"),key!EX261,"")))</f>
        <v/>
      </c>
      <c r="AT195" s="224" t="str">
        <f>IF(AND($L$5="sixth"),key!EY61,IF(AND($L$5="Seventh"),key!EY161,IF(AND($L$5="eighth"),key!EY261,"")))</f>
        <v/>
      </c>
      <c r="AU195" s="225">
        <v>81</v>
      </c>
      <c r="AV195" s="226" t="str">
        <f>IF(AND($L$5="sixth"),key!C89,IF(AND($L$5="Seventh"),key!C189,IF(AND($L$5="eighth"),key!C289,"")))</f>
        <v/>
      </c>
      <c r="AW195" s="226" t="str">
        <f>IF(AND($L$5="sixth"),key!D89,IF(AND($L$5="Seventh"),key!D189,IF(AND($L$5="eighth"),key!D289,"")))</f>
        <v/>
      </c>
      <c r="AX195" s="223" t="str">
        <f>IF(AND($L$5="sixth"),key!EA89,IF(AND($L$5="Seventh"),key!EA189,IF(AND($L$5="eighth"),key!EA289,"")))</f>
        <v/>
      </c>
      <c r="AY195" s="223" t="str">
        <f>IF(AND($L$5="sixth"),key!EB89,IF(AND($L$5="Seventh"),key!EB189,IF(AND($L$5="eighth"),key!EB289,"")))</f>
        <v/>
      </c>
      <c r="AZ195" s="223" t="str">
        <f>IF(AND($L$5="sixth"),key!EC89,IF(AND($L$5="Seventh"),key!EC189,IF(AND($L$5="eighth"),key!EC289,"")))</f>
        <v/>
      </c>
      <c r="BA195" s="223" t="str">
        <f>IF(AND($L$5="sixth"),key!EE89,IF(AND($L$5="Seventh"),key!EE189,IF(AND($L$5="eighth"),key!EE289,"")))</f>
        <v/>
      </c>
      <c r="BB195" s="223" t="str">
        <f>IF(AND($L$5="sixth"),key!EF89,IF(AND($L$5="Seventh"),key!EF189,IF(AND($L$5="eighth"),key!EF289,"")))</f>
        <v/>
      </c>
      <c r="BC195" s="223" t="str">
        <f>IF(AND($L$5="sixth"),key!EG89,IF(AND($L$5="Seventh"),key!EG189,IF(AND($L$5="eighth"),key!EG289,"")))</f>
        <v/>
      </c>
      <c r="BD195" s="223" t="str">
        <f>IF(AND($L$5="sixth"),key!EI89,IF(AND($L$5="Seventh"),key!EI189,IF(AND($L$5="eighth"),key!EI289,"")))</f>
        <v/>
      </c>
      <c r="BE195" s="223" t="str">
        <f>IF(AND($L$5="sixth"),key!EJ89,IF(AND($L$5="Seventh"),key!EJ189,IF(AND($L$5="eighth"),key!EJ289,"")))</f>
        <v/>
      </c>
      <c r="BF195" s="223" t="str">
        <f>IF(AND($L$5="sixth"),key!EK89,IF(AND($L$5="Seventh"),key!EK189,IF(AND($L$5="eighth"),key!EK289,"")))</f>
        <v/>
      </c>
      <c r="BG195" s="223" t="str">
        <f>IF(AND($L$5="sixth"),key!EM89,IF(AND($L$5="Seventh"),key!EM189,IF(AND($L$5="eighth"),key!EM289,"")))</f>
        <v/>
      </c>
      <c r="BH195" s="223" t="str">
        <f>IF(AND($L$5="sixth"),key!EN89,IF(AND($L$5="Seventh"),key!EN189,IF(AND($L$5="eighth"),key!EN289,"")))</f>
        <v/>
      </c>
      <c r="BI195" s="223" t="str">
        <f>IF(AND($L$5="sixth"),key!EO89,IF(AND($L$5="Seventh"),key!EO189,IF(AND($L$5="eighth"),key!EO289,"")))</f>
        <v/>
      </c>
      <c r="BJ195" s="223" t="str">
        <f>IF(AND($L$5="sixth"),key!EQ89,IF(AND($L$5="Seventh"),key!EQ189,IF(AND($L$5="eighth"),key!EQ289,"")))</f>
        <v/>
      </c>
      <c r="BK195" s="223" t="str">
        <f>IF(AND($L$5="sixth"),key!ER89,IF(AND($L$5="Seventh"),key!ER189,IF(AND($L$5="eighth"),key!ER289,"")))</f>
        <v/>
      </c>
      <c r="BL195" s="223" t="str">
        <f>IF(AND($L$5="sixth"),key!ES89,IF(AND($L$5="Seventh"),key!ES189,IF(AND($L$5="eighth"),key!ES289,"")))</f>
        <v/>
      </c>
      <c r="BM195" s="223" t="str">
        <f>IF(AND($L$5="sixth"),key!EU89,IF(AND($L$5="Seventh"),key!EU189,IF(AND($L$5="eighth"),key!EU289,"")))</f>
        <v/>
      </c>
      <c r="BN195" s="223" t="str">
        <f>IF(AND($L$5="sixth"),key!EV89,IF(AND($L$5="Seventh"),key!EV189,IF(AND($L$5="eighth"),key!EV289,"")))</f>
        <v/>
      </c>
      <c r="BO195" s="223" t="str">
        <f>IF(AND($L$5="sixth"),key!EW89,IF(AND($L$5="Seventh"),key!EW189,IF(AND($L$5="eighth"),key!EW289,"")))</f>
        <v/>
      </c>
      <c r="BP195" s="223" t="str">
        <f>IF(AND($L$5="sixth"),key!EX89,IF(AND($L$5="Seventh"),key!EX189,IF(AND($L$5="eighth"),key!EX289,"")))</f>
        <v/>
      </c>
      <c r="BQ195" s="224" t="str">
        <f>IF(AND($L$5="sixth"),key!EY89,IF(AND($L$5="Seventh"),key!EY189,IF(AND($L$5="eighth"),key!EY289,"")))</f>
        <v/>
      </c>
    </row>
    <row r="196" spans="1:69" ht="17.100000000000001" customHeight="1">
      <c r="A196" s="221">
        <v>21</v>
      </c>
      <c r="B196" s="98" t="str">
        <f>IF(AND($L$5="sixth"),key!C29,IF(AND($L$5="Seventh"),key!C129,IF(AND($L$5="eighth"),key!C229,"")))</f>
        <v/>
      </c>
      <c r="C196" s="98" t="str">
        <f>IF(AND($L$5="sixth"),key!D29,IF(AND($L$5="Seventh"),key!D129,IF(AND($L$5="eighth"),key!D229,"")))</f>
        <v/>
      </c>
      <c r="D196" s="93" t="str">
        <f>IF(AND($L$5="sixth"),key!EA29,IF(AND($L$5="Seventh"),key!EA129,IF(AND($L$5="eighth"),key!EA229,"")))</f>
        <v>B</v>
      </c>
      <c r="E196" s="93">
        <f>IF(AND($L$5="sixth"),key!EB29,IF(AND($L$5="Seventh"),key!EB129,IF(AND($L$5="eighth"),key!EB229,"")))</f>
        <v>5</v>
      </c>
      <c r="F196" s="93" t="str">
        <f>IF(AND($L$5="sixth"),key!EC29,IF(AND($L$5="Seventh"),key!EC129,IF(AND($L$5="eighth"),key!EC229,"")))</f>
        <v/>
      </c>
      <c r="G196" s="93" t="str">
        <f>IF(AND($L$5="sixth"),key!EE29,IF(AND($L$5="Seventh"),key!EE129,IF(AND($L$5="eighth"),key!EE229,"")))</f>
        <v/>
      </c>
      <c r="H196" s="93">
        <f>IF(AND($L$5="sixth"),key!EF29,IF(AND($L$5="Seventh"),key!EF129,IF(AND($L$5="eighth"),key!EF229,"")))</f>
        <v>6</v>
      </c>
      <c r="I196" s="93" t="str">
        <f>IF(AND($L$5="sixth"),key!EG29,IF(AND($L$5="Seventh"),key!EG129,IF(AND($L$5="eighth"),key!EG229,"")))</f>
        <v/>
      </c>
      <c r="J196" s="93" t="str">
        <f>IF(AND($L$5="sixth"),key!EI29,IF(AND($L$5="Seventh"),key!EI129,IF(AND($L$5="eighth"),key!EI229,"")))</f>
        <v/>
      </c>
      <c r="K196" s="93">
        <f>IF(AND($L$5="sixth"),key!EJ29,IF(AND($L$5="Seventh"),key!EJ129,IF(AND($L$5="eighth"),key!EJ229,"")))</f>
        <v>30</v>
      </c>
      <c r="L196" s="93" t="str">
        <f>IF(AND($L$5="sixth"),key!EK29,IF(AND($L$5="Seventh"),key!EK129,IF(AND($L$5="eighth"),key!EK229,"")))</f>
        <v/>
      </c>
      <c r="M196" s="93" t="str">
        <f>IF(AND($L$5="sixth"),key!EM29,IF(AND($L$5="Seventh"),key!EM129,IF(AND($L$5="eighth"),key!EM229,"")))</f>
        <v/>
      </c>
      <c r="N196" s="93">
        <f>IF(AND($L$5="sixth"),key!EN29,IF(AND($L$5="Seventh"),key!EN129,IF(AND($L$5="eighth"),key!EN229,"")))</f>
        <v>5</v>
      </c>
      <c r="O196" s="93" t="str">
        <f>IF(AND($L$5="sixth"),key!EO29,IF(AND($L$5="Seventh"),key!EO129,IF(AND($L$5="eighth"),key!EO229,"")))</f>
        <v/>
      </c>
      <c r="P196" s="93" t="str">
        <f>IF(AND($L$5="sixth"),key!EQ29,IF(AND($L$5="Seventh"),key!EQ129,IF(AND($L$5="eighth"),key!EQ229,"")))</f>
        <v/>
      </c>
      <c r="Q196" s="93">
        <f>IF(AND($L$5="sixth"),key!ER29,IF(AND($L$5="Seventh"),key!ER129,IF(AND($L$5="eighth"),key!ER229,"")))</f>
        <v>59</v>
      </c>
      <c r="R196" s="93" t="str">
        <f>IF(AND($L$5="sixth"),key!ES29,IF(AND($L$5="Seventh"),key!ES129,IF(AND($L$5="eighth"),key!ES229,"")))</f>
        <v/>
      </c>
      <c r="S196" s="93" t="str">
        <f>IF(AND($L$5="sixth"),key!EU29,IF(AND($L$5="Seventh"),key!EU129,IF(AND($L$5="eighth"),key!EU229,"")))</f>
        <v/>
      </c>
      <c r="T196" s="93" t="str">
        <f>IF(AND($L$5="sixth"),key!EV29,IF(AND($L$5="Seventh"),key!EV129,IF(AND($L$5="eighth"),key!EV229,"")))</f>
        <v/>
      </c>
      <c r="U196" s="93" t="str">
        <f>IF(AND($L$5="sixth"),key!EW29,IF(AND($L$5="Seventh"),key!EW129,IF(AND($L$5="eighth"),key!EW229,"")))</f>
        <v/>
      </c>
      <c r="V196" s="93" t="str">
        <f>IF(AND($L$5="sixth"),key!EX29,IF(AND($L$5="Seventh"),key!EX129,IF(AND($L$5="eighth"),key!EX229,"")))</f>
        <v/>
      </c>
      <c r="W196" s="231" t="str">
        <f>IF(AND($L$5="sixth"),key!EY29,IF(AND($L$5="Seventh"),key!EY129,IF(AND($L$5="eighth"),key!EY229,"")))</f>
        <v/>
      </c>
      <c r="X196" s="797" t="s">
        <v>546</v>
      </c>
      <c r="Y196" s="798"/>
      <c r="Z196" s="223" t="s">
        <v>617</v>
      </c>
      <c r="AA196" s="93">
        <f>IF(AND($L$5=""),"",COUNTIF(AA168:AA195,"A+")+COUNTIF(D176:D200,"A+"))</f>
        <v>0</v>
      </c>
      <c r="AB196" s="833"/>
      <c r="AC196" s="833"/>
      <c r="AD196" s="93">
        <f>IF(AND($L$5=""),"",COUNTIF(AD168:AD195,"A+")+COUNTIF(G176:G200,"A+"))</f>
        <v>0</v>
      </c>
      <c r="AE196" s="833"/>
      <c r="AF196" s="833"/>
      <c r="AG196" s="93">
        <f>IF(AND($L$5=""),"",COUNTIF(AG168:AG195,"A+")+COUNTIF(J176:J200,"A+"))</f>
        <v>0</v>
      </c>
      <c r="AH196" s="833"/>
      <c r="AI196" s="833"/>
      <c r="AJ196" s="93">
        <f>IF(AND($L$5=""),"",COUNTIF(AJ168:AJ195,"A+")+COUNTIF(M176:M200,"A+"))</f>
        <v>0</v>
      </c>
      <c r="AK196" s="833"/>
      <c r="AL196" s="833"/>
      <c r="AM196" s="93">
        <f>IF(AND($L$5=""),"",COUNTIF(AM168:AM195,"A+")+COUNTIF(P176:P200,"A+"))</f>
        <v>0</v>
      </c>
      <c r="AN196" s="833"/>
      <c r="AO196" s="833"/>
      <c r="AP196" s="93">
        <f>IF(AND($L$5=""),"",COUNTIF(AP168:AP195,"A+")+COUNTIF(S176:S200,"A+"))</f>
        <v>0</v>
      </c>
      <c r="AQ196" s="833"/>
      <c r="AR196" s="833"/>
      <c r="AS196" s="833"/>
      <c r="AT196" s="231">
        <f>IF(AND($L$5=""),"",COUNTIF(AT168:AT195,"A+")+COUNTIF(W176:W200,"A+"))</f>
        <v>0</v>
      </c>
      <c r="AU196" s="797" t="s">
        <v>545</v>
      </c>
      <c r="AV196" s="798"/>
      <c r="AW196" s="223" t="s">
        <v>617</v>
      </c>
      <c r="AX196" s="93">
        <f>IF(AND($L$5=""),"",COUNTIF(AX168:AX195,"A+")+AA196)</f>
        <v>0</v>
      </c>
      <c r="AY196" s="833"/>
      <c r="AZ196" s="833"/>
      <c r="BA196" s="93">
        <f>IF(AND($L$5=""),"",COUNTIF(BA168:BA195,"A+")+AD196)</f>
        <v>0</v>
      </c>
      <c r="BB196" s="833"/>
      <c r="BC196" s="833"/>
      <c r="BD196" s="93">
        <f>IF(AND($L$5=""),"",COUNTIF(BD168:BD195,"A+")+AG196)</f>
        <v>0</v>
      </c>
      <c r="BE196" s="833"/>
      <c r="BF196" s="833"/>
      <c r="BG196" s="93">
        <f>IF(AND($L$5=""),"",COUNTIF(BG168:BG195,"A+")+AJ196)</f>
        <v>0</v>
      </c>
      <c r="BH196" s="833"/>
      <c r="BI196" s="833"/>
      <c r="BJ196" s="93">
        <f>IF(AND($L$5=""),"",COUNTIF(BJ168:BJ195,"A+")+AM196)</f>
        <v>0</v>
      </c>
      <c r="BK196" s="833"/>
      <c r="BL196" s="833"/>
      <c r="BM196" s="93">
        <f>IF(AND($L$5=""),"",COUNTIF(BM168:BM195,"A+")+AP196)</f>
        <v>0</v>
      </c>
      <c r="BN196" s="833"/>
      <c r="BO196" s="833"/>
      <c r="BP196" s="833"/>
      <c r="BQ196" s="231">
        <f>IF(AND($L$5=""),"",COUNTIF(BQ168:BQ195,"A+")+AT196)</f>
        <v>0</v>
      </c>
    </row>
    <row r="197" spans="1:69" ht="17.100000000000001" customHeight="1">
      <c r="A197" s="221">
        <v>22</v>
      </c>
      <c r="B197" s="98" t="str">
        <f>IF(AND($L$5="sixth"),key!C30,IF(AND($L$5="Seventh"),key!C130,IF(AND($L$5="eighth"),key!C230,"")))</f>
        <v/>
      </c>
      <c r="C197" s="98" t="str">
        <f>IF(AND($L$5="sixth"),key!D30,IF(AND($L$5="Seventh"),key!D130,IF(AND($L$5="eighth"),key!D230,"")))</f>
        <v/>
      </c>
      <c r="D197" s="93" t="str">
        <f>IF(AND($L$5="sixth"),key!EA30,IF(AND($L$5="Seventh"),key!EA130,IF(AND($L$5="eighth"),key!EA230,"")))</f>
        <v>D</v>
      </c>
      <c r="E197" s="93" t="str">
        <f>IF(AND($L$5="sixth"),key!EB30,IF(AND($L$5="Seventh"),key!EB130,IF(AND($L$5="eighth"),key!EB230,"")))</f>
        <v/>
      </c>
      <c r="F197" s="93" t="str">
        <f>IF(AND($L$5="sixth"),key!EC30,IF(AND($L$5="Seventh"),key!EC130,IF(AND($L$5="eighth"),key!EC230,"")))</f>
        <v/>
      </c>
      <c r="G197" s="93" t="str">
        <f>IF(AND($L$5="sixth"),key!EE30,IF(AND($L$5="Seventh"),key!EE130,IF(AND($L$5="eighth"),key!EE230,"")))</f>
        <v/>
      </c>
      <c r="H197" s="93" t="str">
        <f>IF(AND($L$5="sixth"),key!EF30,IF(AND($L$5="Seventh"),key!EF130,IF(AND($L$5="eighth"),key!EF230,"")))</f>
        <v/>
      </c>
      <c r="I197" s="93" t="str">
        <f>IF(AND($L$5="sixth"),key!EG30,IF(AND($L$5="Seventh"),key!EG130,IF(AND($L$5="eighth"),key!EG230,"")))</f>
        <v/>
      </c>
      <c r="J197" s="93" t="str">
        <f>IF(AND($L$5="sixth"),key!EI30,IF(AND($L$5="Seventh"),key!EI130,IF(AND($L$5="eighth"),key!EI230,"")))</f>
        <v/>
      </c>
      <c r="K197" s="93" t="str">
        <f>IF(AND($L$5="sixth"),key!EJ30,IF(AND($L$5="Seventh"),key!EJ130,IF(AND($L$5="eighth"),key!EJ230,"")))</f>
        <v/>
      </c>
      <c r="L197" s="93" t="str">
        <f>IF(AND($L$5="sixth"),key!EK30,IF(AND($L$5="Seventh"),key!EK130,IF(AND($L$5="eighth"),key!EK230,"")))</f>
        <v/>
      </c>
      <c r="M197" s="93" t="str">
        <f>IF(AND($L$5="sixth"),key!EM30,IF(AND($L$5="Seventh"),key!EM130,IF(AND($L$5="eighth"),key!EM230,"")))</f>
        <v/>
      </c>
      <c r="N197" s="93" t="str">
        <f>IF(AND($L$5="sixth"),key!EN30,IF(AND($L$5="Seventh"),key!EN130,IF(AND($L$5="eighth"),key!EN230,"")))</f>
        <v/>
      </c>
      <c r="O197" s="93" t="str">
        <f>IF(AND($L$5="sixth"),key!EO30,IF(AND($L$5="Seventh"),key!EO130,IF(AND($L$5="eighth"),key!EO230,"")))</f>
        <v/>
      </c>
      <c r="P197" s="93" t="str">
        <f>IF(AND($L$5="sixth"),key!EQ30,IF(AND($L$5="Seventh"),key!EQ130,IF(AND($L$5="eighth"),key!EQ230,"")))</f>
        <v/>
      </c>
      <c r="Q197" s="93" t="str">
        <f>IF(AND($L$5="sixth"),key!ER30,IF(AND($L$5="Seventh"),key!ER130,IF(AND($L$5="eighth"),key!ER230,"")))</f>
        <v/>
      </c>
      <c r="R197" s="93" t="str">
        <f>IF(AND($L$5="sixth"),key!ES30,IF(AND($L$5="Seventh"),key!ES130,IF(AND($L$5="eighth"),key!ES230,"")))</f>
        <v/>
      </c>
      <c r="S197" s="93" t="str">
        <f>IF(AND($L$5="sixth"),key!EU30,IF(AND($L$5="Seventh"),key!EU130,IF(AND($L$5="eighth"),key!EU230,"")))</f>
        <v/>
      </c>
      <c r="T197" s="93" t="str">
        <f>IF(AND($L$5="sixth"),key!EV30,IF(AND($L$5="Seventh"),key!EV130,IF(AND($L$5="eighth"),key!EV230,"")))</f>
        <v/>
      </c>
      <c r="U197" s="93" t="str">
        <f>IF(AND($L$5="sixth"),key!EW30,IF(AND($L$5="Seventh"),key!EW130,IF(AND($L$5="eighth"),key!EW230,"")))</f>
        <v/>
      </c>
      <c r="V197" s="93" t="str">
        <f>IF(AND($L$5="sixth"),key!EX30,IF(AND($L$5="Seventh"),key!EX130,IF(AND($L$5="eighth"),key!EX230,"")))</f>
        <v/>
      </c>
      <c r="W197" s="231" t="str">
        <f>IF(AND($L$5="sixth"),key!EY30,IF(AND($L$5="Seventh"),key!EY130,IF(AND($L$5="eighth"),key!EY230,"")))</f>
        <v/>
      </c>
      <c r="X197" s="799"/>
      <c r="Y197" s="800"/>
      <c r="Z197" s="223" t="s">
        <v>21</v>
      </c>
      <c r="AA197" s="93">
        <f>IF(AND($L$5=""),"",COUNTIF(AA168:AA195,"A")+COUNTIF(D176:D200,"A"))</f>
        <v>5</v>
      </c>
      <c r="AB197" s="833"/>
      <c r="AC197" s="833"/>
      <c r="AD197" s="93">
        <f>IF(AND($L$5=""),"",COUNTIF(AD168:AD195,"A")+COUNTIF(G176:G200,"A"))</f>
        <v>1</v>
      </c>
      <c r="AE197" s="833"/>
      <c r="AF197" s="833"/>
      <c r="AG197" s="96">
        <f>IF(AND($L$5=""),"",COUNTIF(AG168:AG195,"A")+COUNTIF(J176:J200,"A"))</f>
        <v>1</v>
      </c>
      <c r="AH197" s="833"/>
      <c r="AI197" s="833"/>
      <c r="AJ197" s="93">
        <f>IF(AND($L$5=""),"",COUNTIF(AJ168:AJ195,"A")+COUNTIF(M176:M200,"A"))</f>
        <v>0</v>
      </c>
      <c r="AK197" s="833"/>
      <c r="AL197" s="833"/>
      <c r="AM197" s="93">
        <f>IF(AND($L$5=""),"",COUNTIF(AM168:AM195,"A")+COUNTIF(P176:P200,"A"))</f>
        <v>0</v>
      </c>
      <c r="AN197" s="833"/>
      <c r="AO197" s="833"/>
      <c r="AP197" s="93">
        <f>IF(AND($L$5=""),"",COUNTIF(AP168:AP195,"A")+COUNTIF(S176:S200,"A"))</f>
        <v>0</v>
      </c>
      <c r="AQ197" s="833"/>
      <c r="AR197" s="833"/>
      <c r="AS197" s="833"/>
      <c r="AT197" s="231">
        <f>IF(AND($L$5=""),"",COUNTIF(AT168:AT195,"A")+COUNTIF(W176:W200,"A"))</f>
        <v>0</v>
      </c>
      <c r="AU197" s="799"/>
      <c r="AV197" s="800"/>
      <c r="AW197" s="223" t="s">
        <v>21</v>
      </c>
      <c r="AX197" s="93">
        <f>IF(AND($L$5=""),"",COUNTIF(AX168:AX195,"A")+AA197)</f>
        <v>5</v>
      </c>
      <c r="AY197" s="833"/>
      <c r="AZ197" s="833"/>
      <c r="BA197" s="93">
        <f>IF(AND($L$5=""),"",COUNTIF(BA168:BA195,"A")+AD197)</f>
        <v>1</v>
      </c>
      <c r="BB197" s="833"/>
      <c r="BC197" s="833"/>
      <c r="BD197" s="93">
        <f>IF(AND($L$5=""),"",COUNTIF(BD168:BD195,"A")+AG197)</f>
        <v>1</v>
      </c>
      <c r="BE197" s="833"/>
      <c r="BF197" s="833"/>
      <c r="BG197" s="93">
        <f>IF(AND($L$5=""),"",COUNTIF(BG168:BG195,"A")+AJ197)</f>
        <v>0</v>
      </c>
      <c r="BH197" s="833"/>
      <c r="BI197" s="833"/>
      <c r="BJ197" s="93">
        <f>IF(AND($L$5=""),"",COUNTIF(BJ168:BJ195,"A")+AM197)</f>
        <v>0</v>
      </c>
      <c r="BK197" s="833"/>
      <c r="BL197" s="833"/>
      <c r="BM197" s="93">
        <f>IF(AND($L$5=""),"",COUNTIF(BM168:BM195,"A")+AP197)</f>
        <v>0</v>
      </c>
      <c r="BN197" s="833"/>
      <c r="BO197" s="833"/>
      <c r="BP197" s="833"/>
      <c r="BQ197" s="231">
        <f>IF(AND($L$5=""),"",COUNTIF(BQ168:BQ195,"A")+AT197)</f>
        <v>0</v>
      </c>
    </row>
    <row r="198" spans="1:69" ht="17.100000000000001" customHeight="1">
      <c r="A198" s="221">
        <v>23</v>
      </c>
      <c r="B198" s="98" t="str">
        <f>IF(AND($L$5="sixth"),key!C31,IF(AND($L$5="Seventh"),key!C131,IF(AND($L$5="eighth"),key!C231,"")))</f>
        <v/>
      </c>
      <c r="C198" s="98" t="str">
        <f>IF(AND($L$5="sixth"),key!D31,IF(AND($L$5="Seventh"),key!D131,IF(AND($L$5="eighth"),key!D231,"")))</f>
        <v/>
      </c>
      <c r="D198" s="93" t="str">
        <f>IF(AND($L$5="sixth"),key!EA31,IF(AND($L$5="Seventh"),key!EA131,IF(AND($L$5="eighth"),key!EA231,"")))</f>
        <v>C</v>
      </c>
      <c r="E198" s="93">
        <f>IF(AND($L$5="sixth"),key!EB31,IF(AND($L$5="Seventh"),key!EB131,IF(AND($L$5="eighth"),key!EB231,"")))</f>
        <v>4</v>
      </c>
      <c r="F198" s="93" t="str">
        <f>IF(AND($L$5="sixth"),key!EC31,IF(AND($L$5="Seventh"),key!EC131,IF(AND($L$5="eighth"),key!EC231,"")))</f>
        <v/>
      </c>
      <c r="G198" s="93" t="str">
        <f>IF(AND($L$5="sixth"),key!EE31,IF(AND($L$5="Seventh"),key!EE131,IF(AND($L$5="eighth"),key!EE231,"")))</f>
        <v/>
      </c>
      <c r="H198" s="93">
        <f>IF(AND($L$5="sixth"),key!EF31,IF(AND($L$5="Seventh"),key!EF131,IF(AND($L$5="eighth"),key!EF231,"")))</f>
        <v>5</v>
      </c>
      <c r="I198" s="93" t="str">
        <f>IF(AND($L$5="sixth"),key!EG31,IF(AND($L$5="Seventh"),key!EG131,IF(AND($L$5="eighth"),key!EG231,"")))</f>
        <v/>
      </c>
      <c r="J198" s="93" t="str">
        <f>IF(AND($L$5="sixth"),key!EI31,IF(AND($L$5="Seventh"),key!EI131,IF(AND($L$5="eighth"),key!EI231,"")))</f>
        <v/>
      </c>
      <c r="K198" s="93">
        <f>IF(AND($L$5="sixth"),key!EJ31,IF(AND($L$5="Seventh"),key!EJ131,IF(AND($L$5="eighth"),key!EJ231,"")))</f>
        <v>15</v>
      </c>
      <c r="L198" s="93" t="str">
        <f>IF(AND($L$5="sixth"),key!EK31,IF(AND($L$5="Seventh"),key!EK131,IF(AND($L$5="eighth"),key!EK231,"")))</f>
        <v/>
      </c>
      <c r="M198" s="93" t="str">
        <f>IF(AND($L$5="sixth"),key!EM31,IF(AND($L$5="Seventh"),key!EM131,IF(AND($L$5="eighth"),key!EM231,"")))</f>
        <v/>
      </c>
      <c r="N198" s="93">
        <f>IF(AND($L$5="sixth"),key!EN31,IF(AND($L$5="Seventh"),key!EN131,IF(AND($L$5="eighth"),key!EN231,"")))</f>
        <v>5</v>
      </c>
      <c r="O198" s="93" t="str">
        <f>IF(AND($L$5="sixth"),key!EO31,IF(AND($L$5="Seventh"),key!EO131,IF(AND($L$5="eighth"),key!EO231,"")))</f>
        <v/>
      </c>
      <c r="P198" s="93" t="str">
        <f>IF(AND($L$5="sixth"),key!EQ31,IF(AND($L$5="Seventh"),key!EQ131,IF(AND($L$5="eighth"),key!EQ231,"")))</f>
        <v/>
      </c>
      <c r="Q198" s="93">
        <f>IF(AND($L$5="sixth"),key!ER31,IF(AND($L$5="Seventh"),key!ER131,IF(AND($L$5="eighth"),key!ER231,"")))</f>
        <v>41</v>
      </c>
      <c r="R198" s="93" t="str">
        <f>IF(AND($L$5="sixth"),key!ES31,IF(AND($L$5="Seventh"),key!ES131,IF(AND($L$5="eighth"),key!ES231,"")))</f>
        <v/>
      </c>
      <c r="S198" s="93" t="str">
        <f>IF(AND($L$5="sixth"),key!EU31,IF(AND($L$5="Seventh"),key!EU131,IF(AND($L$5="eighth"),key!EU231,"")))</f>
        <v/>
      </c>
      <c r="T198" s="93" t="str">
        <f>IF(AND($L$5="sixth"),key!EV31,IF(AND($L$5="Seventh"),key!EV131,IF(AND($L$5="eighth"),key!EV231,"")))</f>
        <v/>
      </c>
      <c r="U198" s="93" t="str">
        <f>IF(AND($L$5="sixth"),key!EW31,IF(AND($L$5="Seventh"),key!EW131,IF(AND($L$5="eighth"),key!EW231,"")))</f>
        <v/>
      </c>
      <c r="V198" s="93" t="str">
        <f>IF(AND($L$5="sixth"),key!EX31,IF(AND($L$5="Seventh"),key!EX131,IF(AND($L$5="eighth"),key!EX231,"")))</f>
        <v/>
      </c>
      <c r="W198" s="231" t="str">
        <f>IF(AND($L$5="sixth"),key!EY31,IF(AND($L$5="Seventh"),key!EY131,IF(AND($L$5="eighth"),key!EY231,"")))</f>
        <v/>
      </c>
      <c r="X198" s="799"/>
      <c r="Y198" s="800"/>
      <c r="Z198" s="223" t="s">
        <v>22</v>
      </c>
      <c r="AA198" s="93">
        <f>IF(AND($L$5=""),"",COUNTIF(AA168:AA195,"B")+COUNTIF(D176:D200,"B"))</f>
        <v>8</v>
      </c>
      <c r="AB198" s="833"/>
      <c r="AC198" s="833"/>
      <c r="AD198" s="93">
        <f>IF(AND($L$5=""),"",COUNTIF(AD168:AD195,"B")+COUNTIF(G176:G200,"B"))</f>
        <v>1</v>
      </c>
      <c r="AE198" s="833"/>
      <c r="AF198" s="833"/>
      <c r="AG198" s="96">
        <f>IF(AND($L$5=""),"",COUNTIF(AG168:AG195,"B")+COUNTIF(J176:J200,"B"))</f>
        <v>2</v>
      </c>
      <c r="AH198" s="833"/>
      <c r="AI198" s="833"/>
      <c r="AJ198" s="93">
        <f>IF(AND($L$5=""),"",COUNTIF(AJ168:AJ195,"B")+COUNTIF(M176:M200,"B"))</f>
        <v>1</v>
      </c>
      <c r="AK198" s="833"/>
      <c r="AL198" s="833"/>
      <c r="AM198" s="93">
        <f>IF(AND($L$5=""),"",COUNTIF(AM168:AM195,"B")+COUNTIF(P176:P200,"B"))</f>
        <v>3</v>
      </c>
      <c r="AN198" s="833"/>
      <c r="AO198" s="833"/>
      <c r="AP198" s="93">
        <f>IF(AND($L$5=""),"",COUNTIF(AP168:AP195,"B")+COUNTIF(S176:S200,"B"))</f>
        <v>2</v>
      </c>
      <c r="AQ198" s="833"/>
      <c r="AR198" s="833"/>
      <c r="AS198" s="833"/>
      <c r="AT198" s="231">
        <f>IF(AND($L$5=""),"",COUNTIF(AT168:AT195,"B")+COUNTIF(W176:W200,"B"))</f>
        <v>2</v>
      </c>
      <c r="AU198" s="799"/>
      <c r="AV198" s="800"/>
      <c r="AW198" s="223" t="s">
        <v>22</v>
      </c>
      <c r="AX198" s="93">
        <f>IF(AND($L$5=""),"",COUNTIF(AX168:AX195,"B")+AA198)</f>
        <v>8</v>
      </c>
      <c r="AY198" s="833"/>
      <c r="AZ198" s="833"/>
      <c r="BA198" s="93">
        <f>IF(AND($L$5=""),"",COUNTIF(BA168:BA195,"B")+AD198)</f>
        <v>1</v>
      </c>
      <c r="BB198" s="833"/>
      <c r="BC198" s="833"/>
      <c r="BD198" s="93">
        <f>IF(AND($L$5=""),"",COUNTIF(BD168:BD195,"B")+AG198)</f>
        <v>2</v>
      </c>
      <c r="BE198" s="833"/>
      <c r="BF198" s="833"/>
      <c r="BG198" s="93">
        <f>IF(AND($L$5=""),"",COUNTIF(BG168:BG195,"B")+AJ198)</f>
        <v>1</v>
      </c>
      <c r="BH198" s="833"/>
      <c r="BI198" s="833"/>
      <c r="BJ198" s="93">
        <f>IF(AND($L$5=""),"",COUNTIF(BJ168:BJ195,"B")+AM198)</f>
        <v>3</v>
      </c>
      <c r="BK198" s="833"/>
      <c r="BL198" s="833"/>
      <c r="BM198" s="93">
        <f>IF(AND($L$5=""),"",COUNTIF(BM168:BM195,"B")+AP198)</f>
        <v>2</v>
      </c>
      <c r="BN198" s="833"/>
      <c r="BO198" s="833"/>
      <c r="BP198" s="833"/>
      <c r="BQ198" s="231">
        <f>IF(AND($L$5=""),"",COUNTIF(BQ168:BQ195,"B")+AT198)</f>
        <v>2</v>
      </c>
    </row>
    <row r="199" spans="1:69" ht="17.100000000000001" customHeight="1">
      <c r="A199" s="221">
        <v>24</v>
      </c>
      <c r="B199" s="98" t="str">
        <f>IF(AND($L$5="sixth"),key!C32,IF(AND($L$5="Seventh"),key!C132,IF(AND($L$5="eighth"),key!C232,"")))</f>
        <v/>
      </c>
      <c r="C199" s="98" t="str">
        <f>IF(AND($L$5="sixth"),key!D32,IF(AND($L$5="Seventh"),key!D132,IF(AND($L$5="eighth"),key!D232,"")))</f>
        <v/>
      </c>
      <c r="D199" s="93" t="str">
        <f>IF(AND($L$5="sixth"),key!EA32,IF(AND($L$5="Seventh"),key!EA132,IF(AND($L$5="eighth"),key!EA232,"")))</f>
        <v>A</v>
      </c>
      <c r="E199" s="93">
        <f>IF(AND($L$5="sixth"),key!EB32,IF(AND($L$5="Seventh"),key!EB132,IF(AND($L$5="eighth"),key!EB232,"")))</f>
        <v>5</v>
      </c>
      <c r="F199" s="93" t="str">
        <f>IF(AND($L$5="sixth"),key!EC32,IF(AND($L$5="Seventh"),key!EC132,IF(AND($L$5="eighth"),key!EC232,"")))</f>
        <v/>
      </c>
      <c r="G199" s="93" t="str">
        <f>IF(AND($L$5="sixth"),key!EE32,IF(AND($L$5="Seventh"),key!EE132,IF(AND($L$5="eighth"),key!EE232,"")))</f>
        <v/>
      </c>
      <c r="H199" s="93">
        <f>IF(AND($L$5="sixth"),key!EF32,IF(AND($L$5="Seventh"),key!EF132,IF(AND($L$5="eighth"),key!EF232,"")))</f>
        <v>5</v>
      </c>
      <c r="I199" s="93" t="str">
        <f>IF(AND($L$5="sixth"),key!EG32,IF(AND($L$5="Seventh"),key!EG132,IF(AND($L$5="eighth"),key!EG232,"")))</f>
        <v/>
      </c>
      <c r="J199" s="93" t="str">
        <f>IF(AND($L$5="sixth"),key!EI32,IF(AND($L$5="Seventh"),key!EI132,IF(AND($L$5="eighth"),key!EI232,"")))</f>
        <v/>
      </c>
      <c r="K199" s="93">
        <f>IF(AND($L$5="sixth"),key!EJ32,IF(AND($L$5="Seventh"),key!EJ132,IF(AND($L$5="eighth"),key!EJ232,"")))</f>
        <v>40</v>
      </c>
      <c r="L199" s="93" t="str">
        <f>IF(AND($L$5="sixth"),key!EK32,IF(AND($L$5="Seventh"),key!EK132,IF(AND($L$5="eighth"),key!EK232,"")))</f>
        <v/>
      </c>
      <c r="M199" s="93" t="str">
        <f>IF(AND($L$5="sixth"),key!EM32,IF(AND($L$5="Seventh"),key!EM132,IF(AND($L$5="eighth"),key!EM232,"")))</f>
        <v/>
      </c>
      <c r="N199" s="93">
        <f>IF(AND($L$5="sixth"),key!EN32,IF(AND($L$5="Seventh"),key!EN132,IF(AND($L$5="eighth"),key!EN232,"")))</f>
        <v>8</v>
      </c>
      <c r="O199" s="93" t="str">
        <f>IF(AND($L$5="sixth"),key!EO32,IF(AND($L$5="Seventh"),key!EO132,IF(AND($L$5="eighth"),key!EO232,"")))</f>
        <v/>
      </c>
      <c r="P199" s="93" t="str">
        <f>IF(AND($L$5="sixth"),key!EQ32,IF(AND($L$5="Seventh"),key!EQ132,IF(AND($L$5="eighth"),key!EQ232,"")))</f>
        <v/>
      </c>
      <c r="Q199" s="93">
        <f>IF(AND($L$5="sixth"),key!ER32,IF(AND($L$5="Seventh"),key!ER132,IF(AND($L$5="eighth"),key!ER232,"")))</f>
        <v>64</v>
      </c>
      <c r="R199" s="93" t="str">
        <f>IF(AND($L$5="sixth"),key!ES32,IF(AND($L$5="Seventh"),key!ES132,IF(AND($L$5="eighth"),key!ES232,"")))</f>
        <v/>
      </c>
      <c r="S199" s="93" t="str">
        <f>IF(AND($L$5="sixth"),key!EU32,IF(AND($L$5="Seventh"),key!EU132,IF(AND($L$5="eighth"),key!EU232,"")))</f>
        <v/>
      </c>
      <c r="T199" s="93" t="str">
        <f>IF(AND($L$5="sixth"),key!EV32,IF(AND($L$5="Seventh"),key!EV132,IF(AND($L$5="eighth"),key!EV232,"")))</f>
        <v/>
      </c>
      <c r="U199" s="93" t="str">
        <f>IF(AND($L$5="sixth"),key!EW32,IF(AND($L$5="Seventh"),key!EW132,IF(AND($L$5="eighth"),key!EW232,"")))</f>
        <v/>
      </c>
      <c r="V199" s="93" t="str">
        <f>IF(AND($L$5="sixth"),key!EX32,IF(AND($L$5="Seventh"),key!EX132,IF(AND($L$5="eighth"),key!EX232,"")))</f>
        <v/>
      </c>
      <c r="W199" s="231" t="str">
        <f>IF(AND($L$5="sixth"),key!EY32,IF(AND($L$5="Seventh"),key!EY132,IF(AND($L$5="eighth"),key!EY232,"")))</f>
        <v/>
      </c>
      <c r="X199" s="799"/>
      <c r="Y199" s="800"/>
      <c r="Z199" s="223" t="s">
        <v>23</v>
      </c>
      <c r="AA199" s="93">
        <f>IF(AND($L$5=""),"",COUNTIF(AA168:AA195,"C")+COUNTIF(D176:D200,"C"))</f>
        <v>10</v>
      </c>
      <c r="AB199" s="833"/>
      <c r="AC199" s="833"/>
      <c r="AD199" s="93">
        <f>IF(AND($L$5=""),"",COUNTIF(AD168:AD195,"C")+COUNTIF(G176:G200,"C"))</f>
        <v>1</v>
      </c>
      <c r="AE199" s="833"/>
      <c r="AF199" s="833"/>
      <c r="AG199" s="96">
        <f>IF(AND($L$5=""),"",COUNTIF(AG168:AG195,"C")+COUNTIF(J176:J200,"C"))</f>
        <v>4</v>
      </c>
      <c r="AH199" s="833"/>
      <c r="AI199" s="833"/>
      <c r="AJ199" s="93">
        <f>IF(AND($L$5=""),"",COUNTIF(AJ168:AJ195,"C")+COUNTIF(M176:M200,"C"))</f>
        <v>2</v>
      </c>
      <c r="AK199" s="833"/>
      <c r="AL199" s="833"/>
      <c r="AM199" s="93">
        <f>IF(AND($L$5=""),"",COUNTIF(AM168:AM195,"C")+COUNTIF(P176:P200,"C"))</f>
        <v>5</v>
      </c>
      <c r="AN199" s="833"/>
      <c r="AO199" s="833"/>
      <c r="AP199" s="93">
        <f>IF(AND($L$5=""),"",COUNTIF(AP168:AP195,"C")+COUNTIF(S176:S200,"C"))</f>
        <v>4</v>
      </c>
      <c r="AQ199" s="833"/>
      <c r="AR199" s="833"/>
      <c r="AS199" s="833"/>
      <c r="AT199" s="231">
        <f>IF(AND($L$5=""),"",COUNTIF(AT168:AT195,"C")+COUNTIF(W176:W200,"C"))</f>
        <v>2</v>
      </c>
      <c r="AU199" s="799"/>
      <c r="AV199" s="800"/>
      <c r="AW199" s="223" t="s">
        <v>23</v>
      </c>
      <c r="AX199" s="93">
        <f>IF(AND($L$5=""),"",COUNTIF(AX168:AX195,"C")+AA199)</f>
        <v>10</v>
      </c>
      <c r="AY199" s="833"/>
      <c r="AZ199" s="833"/>
      <c r="BA199" s="93">
        <f>IF(AND($L$5=""),"",COUNTIF(BA168:BA195,"C")+AD199)</f>
        <v>1</v>
      </c>
      <c r="BB199" s="833"/>
      <c r="BC199" s="833"/>
      <c r="BD199" s="93">
        <f>IF(AND($L$5=""),"",COUNTIF(BD168:BD195,"C")+AG199)</f>
        <v>4</v>
      </c>
      <c r="BE199" s="833"/>
      <c r="BF199" s="833"/>
      <c r="BG199" s="93">
        <f>IF(AND($L$5=""),"",COUNTIF(BG168:BG195,"C")+AJ199)</f>
        <v>2</v>
      </c>
      <c r="BH199" s="833"/>
      <c r="BI199" s="833"/>
      <c r="BJ199" s="93">
        <f>IF(AND($L$5=""),"",COUNTIF(BJ168:BJ195,"C")+AM199)</f>
        <v>5</v>
      </c>
      <c r="BK199" s="833"/>
      <c r="BL199" s="833"/>
      <c r="BM199" s="93">
        <f>IF(AND($L$5=""),"",COUNTIF(BM168:BM195,"C")+AP199)</f>
        <v>4</v>
      </c>
      <c r="BN199" s="833"/>
      <c r="BO199" s="833"/>
      <c r="BP199" s="833"/>
      <c r="BQ199" s="231">
        <f>IF(AND($L$5=""),"",COUNTIF(BQ168:BQ195,"C")+AT199)</f>
        <v>2</v>
      </c>
    </row>
    <row r="200" spans="1:69" ht="15.75" customHeight="1" thickBot="1">
      <c r="A200" s="232">
        <v>25</v>
      </c>
      <c r="B200" s="233" t="str">
        <f>IF(AND($L$5="sixth"),key!C33,IF(AND($L$5="Seventh"),key!C133,IF(AND($L$5="eighth"),key!C233,"")))</f>
        <v/>
      </c>
      <c r="C200" s="233" t="str">
        <f>IF(AND($L$5="sixth"),key!D33,IF(AND($L$5="Seventh"),key!D133,IF(AND($L$5="eighth"),key!D233,"")))</f>
        <v/>
      </c>
      <c r="D200" s="234" t="str">
        <f>IF(AND($L$5="sixth"),key!EA33,IF(AND($L$5="Seventh"),key!EA133,IF(AND($L$5="eighth"),key!EA233,"")))</f>
        <v/>
      </c>
      <c r="E200" s="234" t="str">
        <f>IF(AND($L$5="sixth"),key!EB33,IF(AND($L$5="Seventh"),key!EB133,IF(AND($L$5="eighth"),key!EB233,"")))</f>
        <v/>
      </c>
      <c r="F200" s="234" t="str">
        <f>IF(AND($L$5="sixth"),key!EC33,IF(AND($L$5="Seventh"),key!EC133,IF(AND($L$5="eighth"),key!EC233,"")))</f>
        <v/>
      </c>
      <c r="G200" s="234" t="str">
        <f>IF(AND($L$5="sixth"),key!EE33,IF(AND($L$5="Seventh"),key!EE133,IF(AND($L$5="eighth"),key!EE233,"")))</f>
        <v/>
      </c>
      <c r="H200" s="234">
        <f>IF(AND($L$5="sixth"),key!EF33,IF(AND($L$5="Seventh"),key!EF133,IF(AND($L$5="eighth"),key!EF233,"")))</f>
        <v>6</v>
      </c>
      <c r="I200" s="234" t="str">
        <f>IF(AND($L$5="sixth"),key!EG33,IF(AND($L$5="Seventh"),key!EG133,IF(AND($L$5="eighth"),key!EG233,"")))</f>
        <v/>
      </c>
      <c r="J200" s="234" t="str">
        <f>IF(AND($L$5="sixth"),key!EI33,IF(AND($L$5="Seventh"),key!EI133,IF(AND($L$5="eighth"),key!EI233,"")))</f>
        <v/>
      </c>
      <c r="K200" s="234">
        <f>IF(AND($L$5="sixth"),key!EJ33,IF(AND($L$5="Seventh"),key!EJ133,IF(AND($L$5="eighth"),key!EJ233,"")))</f>
        <v>41</v>
      </c>
      <c r="L200" s="234" t="str">
        <f>IF(AND($L$5="sixth"),key!EK33,IF(AND($L$5="Seventh"),key!EK133,IF(AND($L$5="eighth"),key!EK233,"")))</f>
        <v/>
      </c>
      <c r="M200" s="234" t="str">
        <f>IF(AND($L$5="sixth"),key!EM33,IF(AND($L$5="Seventh"),key!EM133,IF(AND($L$5="eighth"),key!EM233,"")))</f>
        <v/>
      </c>
      <c r="N200" s="234">
        <f>IF(AND($L$5="sixth"),key!EN33,IF(AND($L$5="Seventh"),key!EN133,IF(AND($L$5="eighth"),key!EN233,"")))</f>
        <v>8</v>
      </c>
      <c r="O200" s="234" t="str">
        <f>IF(AND($L$5="sixth"),key!EO33,IF(AND($L$5="Seventh"),key!EO133,IF(AND($L$5="eighth"),key!EO233,"")))</f>
        <v/>
      </c>
      <c r="P200" s="234" t="str">
        <f>IF(AND($L$5="sixth"),key!EQ33,IF(AND($L$5="Seventh"),key!EQ133,IF(AND($L$5="eighth"),key!EQ233,"")))</f>
        <v/>
      </c>
      <c r="Q200" s="234">
        <f>IF(AND($L$5="sixth"),key!ER33,IF(AND($L$5="Seventh"),key!ER133,IF(AND($L$5="eighth"),key!ER233,"")))</f>
        <v>60</v>
      </c>
      <c r="R200" s="234" t="str">
        <f>IF(AND($L$5="sixth"),key!ES33,IF(AND($L$5="Seventh"),key!ES133,IF(AND($L$5="eighth"),key!ES233,"")))</f>
        <v/>
      </c>
      <c r="S200" s="234" t="str">
        <f>IF(AND($L$5="sixth"),key!EU33,IF(AND($L$5="Seventh"),key!EU133,IF(AND($L$5="eighth"),key!EU233,"")))</f>
        <v/>
      </c>
      <c r="T200" s="234" t="str">
        <f>IF(AND($L$5="sixth"),key!EV33,IF(AND($L$5="Seventh"),key!EV133,IF(AND($L$5="eighth"),key!EV233,"")))</f>
        <v/>
      </c>
      <c r="U200" s="234" t="str">
        <f>IF(AND($L$5="sixth"),key!EW33,IF(AND($L$5="Seventh"),key!EW133,IF(AND($L$5="eighth"),key!EW233,"")))</f>
        <v/>
      </c>
      <c r="V200" s="234" t="str">
        <f>IF(AND($L$5="sixth"),key!EX33,IF(AND($L$5="Seventh"),key!EX133,IF(AND($L$5="eighth"),key!EX233,"")))</f>
        <v/>
      </c>
      <c r="W200" s="238" t="str">
        <f>IF(AND($L$5="sixth"),key!EY33,IF(AND($L$5="Seventh"),key!EY133,IF(AND($L$5="eighth"),key!EY233,"")))</f>
        <v/>
      </c>
      <c r="X200" s="801"/>
      <c r="Y200" s="802"/>
      <c r="Z200" s="237" t="s">
        <v>43</v>
      </c>
      <c r="AA200" s="234">
        <f>IF(AND($L$5=""),"",COUNTIF(AA168:AA195,"D")+COUNTIF(D176:D200,"D"))</f>
        <v>1</v>
      </c>
      <c r="AB200" s="834"/>
      <c r="AC200" s="834"/>
      <c r="AD200" s="234">
        <f>IF(AND($L$5=""),"",COUNTIF(AD168:AD195,"D")+COUNTIF(G176:G200,"D"))</f>
        <v>1</v>
      </c>
      <c r="AE200" s="834"/>
      <c r="AF200" s="834"/>
      <c r="AG200" s="235">
        <f>IF(AND($L$5=""),"",COUNTIF(AG168:AG195,"D")+COUNTIF(J176:J200,"D"))</f>
        <v>0</v>
      </c>
      <c r="AH200" s="834"/>
      <c r="AI200" s="834"/>
      <c r="AJ200" s="234">
        <f>IF(AND($L$5=""),"",COUNTIF(AJ168:AJ195,"D")+COUNTIF(M176:M200,"D"))</f>
        <v>5</v>
      </c>
      <c r="AK200" s="834"/>
      <c r="AL200" s="834"/>
      <c r="AM200" s="234">
        <f>IF(AND($L$5=""),"",COUNTIF(AM168:AM195,"D")+COUNTIF(P176:P200,"D"))</f>
        <v>0</v>
      </c>
      <c r="AN200" s="834"/>
      <c r="AO200" s="834"/>
      <c r="AP200" s="234">
        <f>IF(AND($L$5=""),"",COUNTIF(AP168:AP195,"D")+COUNTIF(S176:S200,"D"))</f>
        <v>2</v>
      </c>
      <c r="AQ200" s="834"/>
      <c r="AR200" s="834"/>
      <c r="AS200" s="834"/>
      <c r="AT200" s="238">
        <f>IF(AND($L$5=""),"",COUNTIF(AT168:AT195,"D")+COUNTIF(W176:W200,"D"))</f>
        <v>4</v>
      </c>
      <c r="AU200" s="801"/>
      <c r="AV200" s="802"/>
      <c r="AW200" s="237" t="s">
        <v>43</v>
      </c>
      <c r="AX200" s="234">
        <f>IF(AND($L$5=""),"",COUNTIF(AX168:AX195,"D")+AA200)</f>
        <v>1</v>
      </c>
      <c r="AY200" s="834"/>
      <c r="AZ200" s="834"/>
      <c r="BA200" s="234">
        <f>IF(AND($L$5=""),"",COUNTIF(BA168:BA195,"D")+AD200)</f>
        <v>1</v>
      </c>
      <c r="BB200" s="834"/>
      <c r="BC200" s="834"/>
      <c r="BD200" s="234">
        <f>IF(AND($L$5=""),"",COUNTIF(BD168:BD195,"D")+AG200)</f>
        <v>0</v>
      </c>
      <c r="BE200" s="834"/>
      <c r="BF200" s="834"/>
      <c r="BG200" s="234">
        <f>IF(AND($L$5=""),"",COUNTIF(BG168:BG195,"D")+AJ200)</f>
        <v>5</v>
      </c>
      <c r="BH200" s="834"/>
      <c r="BI200" s="834"/>
      <c r="BJ200" s="234">
        <f>IF(AND($L$5=""),"",COUNTIF(BJ168:BJ195,"D")+AM200)</f>
        <v>0</v>
      </c>
      <c r="BK200" s="834"/>
      <c r="BL200" s="834"/>
      <c r="BM200" s="234">
        <f>IF(AND($L$5=""),"",COUNTIF(BM168:BM195,"D")+AP200)</f>
        <v>2</v>
      </c>
      <c r="BN200" s="834"/>
      <c r="BO200" s="834"/>
      <c r="BP200" s="834"/>
      <c r="BQ200" s="238">
        <f>IF(AND($L$5=""),"",COUNTIF(BQ168:BQ195,"D")+AT200)</f>
        <v>4</v>
      </c>
    </row>
  </sheetData>
  <sheetProtection password="85B9" sheet="1" objects="1" scenarios="1" formatCells="0" formatColumns="0" formatRows="0" selectLockedCells="1"/>
  <mergeCells count="560">
    <mergeCell ref="BH199:BI199"/>
    <mergeCell ref="BK199:BL199"/>
    <mergeCell ref="BN199:BP199"/>
    <mergeCell ref="AB200:AC200"/>
    <mergeCell ref="AE200:AF200"/>
    <mergeCell ref="AH200:AI200"/>
    <mergeCell ref="AK200:AL200"/>
    <mergeCell ref="AN200:AO200"/>
    <mergeCell ref="AQ200:AS200"/>
    <mergeCell ref="AY200:AZ200"/>
    <mergeCell ref="BB200:BC200"/>
    <mergeCell ref="BE200:BF200"/>
    <mergeCell ref="BH200:BI200"/>
    <mergeCell ref="BK200:BL200"/>
    <mergeCell ref="BN200:BP200"/>
    <mergeCell ref="AB199:AC199"/>
    <mergeCell ref="AE199:AF199"/>
    <mergeCell ref="AH199:AI199"/>
    <mergeCell ref="AK199:AL199"/>
    <mergeCell ref="AN199:AO199"/>
    <mergeCell ref="AQ199:AS199"/>
    <mergeCell ref="AY199:AZ199"/>
    <mergeCell ref="BB199:BC199"/>
    <mergeCell ref="BE199:BF199"/>
    <mergeCell ref="BH197:BI197"/>
    <mergeCell ref="BK197:BL197"/>
    <mergeCell ref="BN197:BP197"/>
    <mergeCell ref="AB198:AC198"/>
    <mergeCell ref="AE198:AF198"/>
    <mergeCell ref="AH198:AI198"/>
    <mergeCell ref="AK198:AL198"/>
    <mergeCell ref="AN198:AO198"/>
    <mergeCell ref="AQ198:AS198"/>
    <mergeCell ref="AY198:AZ198"/>
    <mergeCell ref="BB198:BC198"/>
    <mergeCell ref="BE198:BF198"/>
    <mergeCell ref="BH198:BI198"/>
    <mergeCell ref="BK198:BL198"/>
    <mergeCell ref="BN198:BP198"/>
    <mergeCell ref="AB197:AC197"/>
    <mergeCell ref="AE197:AF197"/>
    <mergeCell ref="AH197:AI197"/>
    <mergeCell ref="AK197:AL197"/>
    <mergeCell ref="AN197:AO197"/>
    <mergeCell ref="AQ197:AS197"/>
    <mergeCell ref="AY197:AZ197"/>
    <mergeCell ref="BB197:BC197"/>
    <mergeCell ref="BE197:BF197"/>
    <mergeCell ref="BH167:BI167"/>
    <mergeCell ref="BK167:BL167"/>
    <mergeCell ref="BN167:BP167"/>
    <mergeCell ref="AB196:AC196"/>
    <mergeCell ref="AE196:AF196"/>
    <mergeCell ref="AH196:AI196"/>
    <mergeCell ref="AK196:AL196"/>
    <mergeCell ref="AN196:AO196"/>
    <mergeCell ref="AQ196:AS196"/>
    <mergeCell ref="AY196:AZ196"/>
    <mergeCell ref="BB196:BC196"/>
    <mergeCell ref="BE196:BF196"/>
    <mergeCell ref="BH196:BI196"/>
    <mergeCell ref="BK196:BL196"/>
    <mergeCell ref="BN196:BP196"/>
    <mergeCell ref="AB167:AC167"/>
    <mergeCell ref="AE167:AF167"/>
    <mergeCell ref="AH167:AI167"/>
    <mergeCell ref="AK167:AL167"/>
    <mergeCell ref="AN167:AO167"/>
    <mergeCell ref="AQ167:AS167"/>
    <mergeCell ref="AY167:AZ167"/>
    <mergeCell ref="BB167:BC167"/>
    <mergeCell ref="BE167:BF167"/>
    <mergeCell ref="BH165:BI165"/>
    <mergeCell ref="BK165:BL165"/>
    <mergeCell ref="BN165:BP165"/>
    <mergeCell ref="AB166:AC166"/>
    <mergeCell ref="AE166:AF166"/>
    <mergeCell ref="AH166:AI166"/>
    <mergeCell ref="AK166:AL166"/>
    <mergeCell ref="AN166:AO166"/>
    <mergeCell ref="AQ166:AS166"/>
    <mergeCell ref="AY166:AZ166"/>
    <mergeCell ref="BB166:BC166"/>
    <mergeCell ref="BE166:BF166"/>
    <mergeCell ref="BH166:BI166"/>
    <mergeCell ref="BK166:BL166"/>
    <mergeCell ref="BN166:BP166"/>
    <mergeCell ref="AB165:AC165"/>
    <mergeCell ref="AE165:AF165"/>
    <mergeCell ref="AH165:AI165"/>
    <mergeCell ref="AK165:AL165"/>
    <mergeCell ref="AN165:AO165"/>
    <mergeCell ref="AQ165:AS165"/>
    <mergeCell ref="AY165:AZ165"/>
    <mergeCell ref="BB165:BC165"/>
    <mergeCell ref="BE165:BF165"/>
    <mergeCell ref="BH163:BI163"/>
    <mergeCell ref="BK163:BL163"/>
    <mergeCell ref="BN163:BP163"/>
    <mergeCell ref="AB164:AC164"/>
    <mergeCell ref="AE164:AF164"/>
    <mergeCell ref="AH164:AI164"/>
    <mergeCell ref="AK164:AL164"/>
    <mergeCell ref="AN164:AO164"/>
    <mergeCell ref="AQ164:AS164"/>
    <mergeCell ref="AY164:AZ164"/>
    <mergeCell ref="BB164:BC164"/>
    <mergeCell ref="BE164:BF164"/>
    <mergeCell ref="BH164:BI164"/>
    <mergeCell ref="BK164:BL164"/>
    <mergeCell ref="BN164:BP164"/>
    <mergeCell ref="AB163:AC163"/>
    <mergeCell ref="AE163:AF163"/>
    <mergeCell ref="AH163:AI163"/>
    <mergeCell ref="AK163:AL163"/>
    <mergeCell ref="AN163:AO163"/>
    <mergeCell ref="AQ163:AS163"/>
    <mergeCell ref="AY163:AZ163"/>
    <mergeCell ref="BB163:BC163"/>
    <mergeCell ref="BE163:BF163"/>
    <mergeCell ref="AK134:AL134"/>
    <mergeCell ref="AN134:AO134"/>
    <mergeCell ref="AQ134:AS134"/>
    <mergeCell ref="AY134:AZ134"/>
    <mergeCell ref="BB134:BC134"/>
    <mergeCell ref="BE134:BF134"/>
    <mergeCell ref="BH134:BI134"/>
    <mergeCell ref="BK134:BL134"/>
    <mergeCell ref="BN134:BP134"/>
    <mergeCell ref="AY132:AZ132"/>
    <mergeCell ref="BB132:BC132"/>
    <mergeCell ref="BE132:BF132"/>
    <mergeCell ref="BH132:BI132"/>
    <mergeCell ref="BK132:BL132"/>
    <mergeCell ref="BN132:BP132"/>
    <mergeCell ref="AB133:AC133"/>
    <mergeCell ref="AE133:AF133"/>
    <mergeCell ref="AH133:AI133"/>
    <mergeCell ref="AK133:AL133"/>
    <mergeCell ref="AN133:AO133"/>
    <mergeCell ref="AQ133:AS133"/>
    <mergeCell ref="AY133:AZ133"/>
    <mergeCell ref="BB133:BC133"/>
    <mergeCell ref="BE133:BF133"/>
    <mergeCell ref="BH133:BI133"/>
    <mergeCell ref="BK133:BL133"/>
    <mergeCell ref="BN133:BP133"/>
    <mergeCell ref="AY130:AZ130"/>
    <mergeCell ref="BB130:BC130"/>
    <mergeCell ref="BE130:BF130"/>
    <mergeCell ref="BH130:BI130"/>
    <mergeCell ref="BK130:BL130"/>
    <mergeCell ref="BN130:BP130"/>
    <mergeCell ref="AB131:AC131"/>
    <mergeCell ref="AE131:AF131"/>
    <mergeCell ref="AH131:AI131"/>
    <mergeCell ref="AK131:AL131"/>
    <mergeCell ref="AN131:AO131"/>
    <mergeCell ref="AQ131:AS131"/>
    <mergeCell ref="AY131:AZ131"/>
    <mergeCell ref="BB131:BC131"/>
    <mergeCell ref="BE131:BF131"/>
    <mergeCell ref="BH131:BI131"/>
    <mergeCell ref="BK131:BL131"/>
    <mergeCell ref="BN131:BP131"/>
    <mergeCell ref="AY100:AZ100"/>
    <mergeCell ref="BB100:BC100"/>
    <mergeCell ref="BE100:BF100"/>
    <mergeCell ref="BH100:BI100"/>
    <mergeCell ref="BK100:BL100"/>
    <mergeCell ref="BN100:BP100"/>
    <mergeCell ref="AB101:AC101"/>
    <mergeCell ref="AE101:AF101"/>
    <mergeCell ref="AH101:AI101"/>
    <mergeCell ref="AK101:AL101"/>
    <mergeCell ref="AN101:AO101"/>
    <mergeCell ref="AQ101:AS101"/>
    <mergeCell ref="AY101:AZ101"/>
    <mergeCell ref="BB101:BC101"/>
    <mergeCell ref="BE101:BF101"/>
    <mergeCell ref="BH101:BI101"/>
    <mergeCell ref="BK101:BL101"/>
    <mergeCell ref="BN101:BP101"/>
    <mergeCell ref="AY98:AZ98"/>
    <mergeCell ref="BB98:BC98"/>
    <mergeCell ref="BE98:BF98"/>
    <mergeCell ref="BH98:BI98"/>
    <mergeCell ref="BK98:BL98"/>
    <mergeCell ref="BN98:BP98"/>
    <mergeCell ref="AB99:AC99"/>
    <mergeCell ref="AE99:AF99"/>
    <mergeCell ref="AH99:AI99"/>
    <mergeCell ref="AK99:AL99"/>
    <mergeCell ref="AN99:AO99"/>
    <mergeCell ref="AQ99:AS99"/>
    <mergeCell ref="AY99:AZ99"/>
    <mergeCell ref="BB99:BC99"/>
    <mergeCell ref="BE99:BF99"/>
    <mergeCell ref="BH99:BI99"/>
    <mergeCell ref="BK99:BL99"/>
    <mergeCell ref="BN99:BP99"/>
    <mergeCell ref="BN68:BP68"/>
    <mergeCell ref="AB97:AC97"/>
    <mergeCell ref="AE97:AF97"/>
    <mergeCell ref="AH97:AI97"/>
    <mergeCell ref="AK97:AL97"/>
    <mergeCell ref="AN97:AO97"/>
    <mergeCell ref="AQ97:AS97"/>
    <mergeCell ref="AY97:AZ97"/>
    <mergeCell ref="BB97:BC97"/>
    <mergeCell ref="BE97:BF97"/>
    <mergeCell ref="BH97:BI97"/>
    <mergeCell ref="BK97:BL97"/>
    <mergeCell ref="BN97:BP97"/>
    <mergeCell ref="AH68:AI68"/>
    <mergeCell ref="AK68:AL68"/>
    <mergeCell ref="AN68:AO68"/>
    <mergeCell ref="AQ68:AS68"/>
    <mergeCell ref="AY68:AZ68"/>
    <mergeCell ref="BB68:BC68"/>
    <mergeCell ref="BE68:BF68"/>
    <mergeCell ref="BH68:BI68"/>
    <mergeCell ref="BK68:BL68"/>
    <mergeCell ref="AY66:AZ66"/>
    <mergeCell ref="BB66:BC66"/>
    <mergeCell ref="BE66:BF66"/>
    <mergeCell ref="BH66:BI66"/>
    <mergeCell ref="BK66:BL66"/>
    <mergeCell ref="BN66:BP66"/>
    <mergeCell ref="AB67:AC67"/>
    <mergeCell ref="AE67:AF67"/>
    <mergeCell ref="AH67:AI67"/>
    <mergeCell ref="AK67:AL67"/>
    <mergeCell ref="AN67:AO67"/>
    <mergeCell ref="AQ67:AS67"/>
    <mergeCell ref="AY67:AZ67"/>
    <mergeCell ref="BB67:BC67"/>
    <mergeCell ref="BE67:BF67"/>
    <mergeCell ref="BH67:BI67"/>
    <mergeCell ref="BK67:BL67"/>
    <mergeCell ref="BN67:BP67"/>
    <mergeCell ref="AY64:AZ64"/>
    <mergeCell ref="BB64:BC64"/>
    <mergeCell ref="BE64:BF64"/>
    <mergeCell ref="BH64:BI64"/>
    <mergeCell ref="BK64:BL64"/>
    <mergeCell ref="BN64:BP64"/>
    <mergeCell ref="AB65:AC65"/>
    <mergeCell ref="AE65:AF65"/>
    <mergeCell ref="AH65:AI65"/>
    <mergeCell ref="AK65:AL65"/>
    <mergeCell ref="AN65:AO65"/>
    <mergeCell ref="AQ65:AS65"/>
    <mergeCell ref="AY65:AZ65"/>
    <mergeCell ref="BB65:BC65"/>
    <mergeCell ref="BE65:BF65"/>
    <mergeCell ref="BH65:BI65"/>
    <mergeCell ref="BK65:BL65"/>
    <mergeCell ref="BN65:BP65"/>
    <mergeCell ref="BK33:BL33"/>
    <mergeCell ref="BN33:BP33"/>
    <mergeCell ref="BB34:BC34"/>
    <mergeCell ref="BE34:BF34"/>
    <mergeCell ref="BH34:BI34"/>
    <mergeCell ref="BK34:BL34"/>
    <mergeCell ref="BN34:BP34"/>
    <mergeCell ref="BI35:BM35"/>
    <mergeCell ref="AY34:AZ34"/>
    <mergeCell ref="AL35:AP35"/>
    <mergeCell ref="AY30:AZ30"/>
    <mergeCell ref="BB30:BC30"/>
    <mergeCell ref="BE30:BF30"/>
    <mergeCell ref="BH30:BI30"/>
    <mergeCell ref="BK30:BL30"/>
    <mergeCell ref="BN30:BP30"/>
    <mergeCell ref="AU30:AV34"/>
    <mergeCell ref="AY31:AZ31"/>
    <mergeCell ref="BB31:BC31"/>
    <mergeCell ref="BE31:BF31"/>
    <mergeCell ref="BH31:BI31"/>
    <mergeCell ref="BK31:BL31"/>
    <mergeCell ref="BN31:BP31"/>
    <mergeCell ref="AY32:AZ32"/>
    <mergeCell ref="BB32:BC32"/>
    <mergeCell ref="BE32:BF32"/>
    <mergeCell ref="BH32:BI32"/>
    <mergeCell ref="BK32:BL32"/>
    <mergeCell ref="BN32:BP32"/>
    <mergeCell ref="AY33:AZ33"/>
    <mergeCell ref="BB33:BC33"/>
    <mergeCell ref="BE33:BF33"/>
    <mergeCell ref="BH33:BI33"/>
    <mergeCell ref="AH33:AI33"/>
    <mergeCell ref="AK33:AL33"/>
    <mergeCell ref="AN33:AO33"/>
    <mergeCell ref="AQ33:AS33"/>
    <mergeCell ref="AB34:AC34"/>
    <mergeCell ref="AE34:AF34"/>
    <mergeCell ref="AH34:AI34"/>
    <mergeCell ref="AK34:AL34"/>
    <mergeCell ref="AN34:AO34"/>
    <mergeCell ref="AQ34:AS34"/>
    <mergeCell ref="B37:C37"/>
    <mergeCell ref="A72:C72"/>
    <mergeCell ref="T109:V109"/>
    <mergeCell ref="AB30:AC30"/>
    <mergeCell ref="AE30:AF30"/>
    <mergeCell ref="AH30:AI30"/>
    <mergeCell ref="AK30:AL30"/>
    <mergeCell ref="AN30:AO30"/>
    <mergeCell ref="AQ30:AS30"/>
    <mergeCell ref="AB31:AC31"/>
    <mergeCell ref="AE31:AF31"/>
    <mergeCell ref="AH31:AI31"/>
    <mergeCell ref="AK31:AL31"/>
    <mergeCell ref="AN31:AO31"/>
    <mergeCell ref="AQ31:AS31"/>
    <mergeCell ref="AB32:AC32"/>
    <mergeCell ref="AE32:AF32"/>
    <mergeCell ref="AH32:AI32"/>
    <mergeCell ref="AK32:AL32"/>
    <mergeCell ref="AN32:AO32"/>
    <mergeCell ref="AQ32:AS32"/>
    <mergeCell ref="X30:Y34"/>
    <mergeCell ref="AB33:AC33"/>
    <mergeCell ref="AE33:AF33"/>
    <mergeCell ref="A6:A9"/>
    <mergeCell ref="E9:F9"/>
    <mergeCell ref="H9:I9"/>
    <mergeCell ref="K9:L9"/>
    <mergeCell ref="N9:O9"/>
    <mergeCell ref="Q9:R9"/>
    <mergeCell ref="T9:V9"/>
    <mergeCell ref="P5:R5"/>
    <mergeCell ref="A4:C4"/>
    <mergeCell ref="A5:C5"/>
    <mergeCell ref="B6:B9"/>
    <mergeCell ref="B169:C169"/>
    <mergeCell ref="B136:C136"/>
    <mergeCell ref="E43:F43"/>
    <mergeCell ref="H43:I43"/>
    <mergeCell ref="K43:L43"/>
    <mergeCell ref="N43:O43"/>
    <mergeCell ref="Q43:R43"/>
    <mergeCell ref="A39:C39"/>
    <mergeCell ref="P39:R39"/>
    <mergeCell ref="A40:A43"/>
    <mergeCell ref="B40:B43"/>
    <mergeCell ref="C40:C43"/>
    <mergeCell ref="D40:D42"/>
    <mergeCell ref="E40:G41"/>
    <mergeCell ref="H40:J41"/>
    <mergeCell ref="K40:M41"/>
    <mergeCell ref="N40:P41"/>
    <mergeCell ref="Q40:S41"/>
    <mergeCell ref="D72:I72"/>
    <mergeCell ref="J72:K72"/>
    <mergeCell ref="L72:O72"/>
    <mergeCell ref="P72:R72"/>
    <mergeCell ref="S72:T72"/>
    <mergeCell ref="A73:A76"/>
    <mergeCell ref="T40:W41"/>
    <mergeCell ref="E42:W42"/>
    <mergeCell ref="T43:V43"/>
    <mergeCell ref="C6:C9"/>
    <mergeCell ref="R4:W4"/>
    <mergeCell ref="O4:Q4"/>
    <mergeCell ref="D4:N4"/>
    <mergeCell ref="Q3:W3"/>
    <mergeCell ref="L3:P3"/>
    <mergeCell ref="D3:J3"/>
    <mergeCell ref="D5:I5"/>
    <mergeCell ref="J5:K5"/>
    <mergeCell ref="L5:O5"/>
    <mergeCell ref="S5:T5"/>
    <mergeCell ref="E8:W8"/>
    <mergeCell ref="D6:D8"/>
    <mergeCell ref="E6:G7"/>
    <mergeCell ref="H6:J7"/>
    <mergeCell ref="K6:M7"/>
    <mergeCell ref="N6:P7"/>
    <mergeCell ref="Q6:S7"/>
    <mergeCell ref="T6:W7"/>
    <mergeCell ref="A38:C38"/>
    <mergeCell ref="B3:C3"/>
    <mergeCell ref="D37:J37"/>
    <mergeCell ref="L37:P37"/>
    <mergeCell ref="Q37:W37"/>
    <mergeCell ref="D38:N38"/>
    <mergeCell ref="O38:Q38"/>
    <mergeCell ref="R38:W38"/>
    <mergeCell ref="D39:I39"/>
    <mergeCell ref="J39:K39"/>
    <mergeCell ref="L39:O39"/>
    <mergeCell ref="S39:T39"/>
    <mergeCell ref="B73:B76"/>
    <mergeCell ref="C73:C76"/>
    <mergeCell ref="D73:D75"/>
    <mergeCell ref="E73:G74"/>
    <mergeCell ref="H73:J74"/>
    <mergeCell ref="K73:M74"/>
    <mergeCell ref="N73:P74"/>
    <mergeCell ref="Q73:S74"/>
    <mergeCell ref="T73:W74"/>
    <mergeCell ref="E75:W75"/>
    <mergeCell ref="E76:F76"/>
    <mergeCell ref="H76:I76"/>
    <mergeCell ref="K76:L76"/>
    <mergeCell ref="N76:O76"/>
    <mergeCell ref="Q76:R76"/>
    <mergeCell ref="T76:V76"/>
    <mergeCell ref="X64:Y68"/>
    <mergeCell ref="AU64:AV68"/>
    <mergeCell ref="B70:C70"/>
    <mergeCell ref="D70:J70"/>
    <mergeCell ref="L70:P70"/>
    <mergeCell ref="Q70:W70"/>
    <mergeCell ref="A71:C71"/>
    <mergeCell ref="D71:N71"/>
    <mergeCell ref="O71:Q71"/>
    <mergeCell ref="R71:W71"/>
    <mergeCell ref="AB64:AC64"/>
    <mergeCell ref="AE64:AF64"/>
    <mergeCell ref="AH64:AI64"/>
    <mergeCell ref="AK64:AL64"/>
    <mergeCell ref="AN64:AO64"/>
    <mergeCell ref="AQ64:AS64"/>
    <mergeCell ref="AB66:AC66"/>
    <mergeCell ref="AE66:AF66"/>
    <mergeCell ref="AH66:AI66"/>
    <mergeCell ref="AK66:AL66"/>
    <mergeCell ref="AN66:AO66"/>
    <mergeCell ref="AQ66:AS66"/>
    <mergeCell ref="AB68:AC68"/>
    <mergeCell ref="AE68:AF68"/>
    <mergeCell ref="A105:C105"/>
    <mergeCell ref="D105:I105"/>
    <mergeCell ref="J105:K105"/>
    <mergeCell ref="L105:O105"/>
    <mergeCell ref="P105:R105"/>
    <mergeCell ref="S105:T105"/>
    <mergeCell ref="A106:A109"/>
    <mergeCell ref="B106:B109"/>
    <mergeCell ref="C106:C109"/>
    <mergeCell ref="D106:D108"/>
    <mergeCell ref="E106:G107"/>
    <mergeCell ref="H106:J107"/>
    <mergeCell ref="K106:M107"/>
    <mergeCell ref="N106:P107"/>
    <mergeCell ref="Q106:S107"/>
    <mergeCell ref="T106:W107"/>
    <mergeCell ref="E108:W108"/>
    <mergeCell ref="E109:F109"/>
    <mergeCell ref="H109:I109"/>
    <mergeCell ref="K109:L109"/>
    <mergeCell ref="N109:O109"/>
    <mergeCell ref="Q109:R109"/>
    <mergeCell ref="X97:Y101"/>
    <mergeCell ref="AU97:AV101"/>
    <mergeCell ref="B103:C103"/>
    <mergeCell ref="D103:J103"/>
    <mergeCell ref="L103:P103"/>
    <mergeCell ref="Q103:W103"/>
    <mergeCell ref="A104:C104"/>
    <mergeCell ref="D104:N104"/>
    <mergeCell ref="O104:Q104"/>
    <mergeCell ref="R104:W104"/>
    <mergeCell ref="AB98:AC98"/>
    <mergeCell ref="AE98:AF98"/>
    <mergeCell ref="AH98:AI98"/>
    <mergeCell ref="AK98:AL98"/>
    <mergeCell ref="AN98:AO98"/>
    <mergeCell ref="AQ98:AS98"/>
    <mergeCell ref="AB100:AC100"/>
    <mergeCell ref="AE100:AF100"/>
    <mergeCell ref="AH100:AI100"/>
    <mergeCell ref="AK100:AL100"/>
    <mergeCell ref="AN100:AO100"/>
    <mergeCell ref="AQ100:AS100"/>
    <mergeCell ref="A138:C138"/>
    <mergeCell ref="D138:I138"/>
    <mergeCell ref="J138:K138"/>
    <mergeCell ref="L138:O138"/>
    <mergeCell ref="P138:R138"/>
    <mergeCell ref="S138:T138"/>
    <mergeCell ref="A139:A142"/>
    <mergeCell ref="B139:B142"/>
    <mergeCell ref="C139:C142"/>
    <mergeCell ref="D139:D141"/>
    <mergeCell ref="E139:G140"/>
    <mergeCell ref="H139:J140"/>
    <mergeCell ref="K139:M140"/>
    <mergeCell ref="N139:P140"/>
    <mergeCell ref="Q139:S140"/>
    <mergeCell ref="T139:W140"/>
    <mergeCell ref="E141:W141"/>
    <mergeCell ref="E142:F142"/>
    <mergeCell ref="H142:I142"/>
    <mergeCell ref="K142:L142"/>
    <mergeCell ref="N142:O142"/>
    <mergeCell ref="Q142:R142"/>
    <mergeCell ref="T142:V142"/>
    <mergeCell ref="X130:Y134"/>
    <mergeCell ref="AU130:AV134"/>
    <mergeCell ref="D136:J136"/>
    <mergeCell ref="L136:P136"/>
    <mergeCell ref="Q136:W136"/>
    <mergeCell ref="A137:C137"/>
    <mergeCell ref="D137:N137"/>
    <mergeCell ref="O137:Q137"/>
    <mergeCell ref="R137:W137"/>
    <mergeCell ref="AB130:AC130"/>
    <mergeCell ref="AE130:AF130"/>
    <mergeCell ref="AH130:AI130"/>
    <mergeCell ref="AK130:AL130"/>
    <mergeCell ref="AN130:AO130"/>
    <mergeCell ref="AQ130:AS130"/>
    <mergeCell ref="AB132:AC132"/>
    <mergeCell ref="AE132:AF132"/>
    <mergeCell ref="AH132:AI132"/>
    <mergeCell ref="AK132:AL132"/>
    <mergeCell ref="AN132:AO132"/>
    <mergeCell ref="AQ132:AS132"/>
    <mergeCell ref="AB134:AC134"/>
    <mergeCell ref="AE134:AF134"/>
    <mergeCell ref="AH134:AI134"/>
    <mergeCell ref="N172:P173"/>
    <mergeCell ref="Q172:S173"/>
    <mergeCell ref="T172:W173"/>
    <mergeCell ref="E174:W174"/>
    <mergeCell ref="E175:F175"/>
    <mergeCell ref="H175:I175"/>
    <mergeCell ref="K175:L175"/>
    <mergeCell ref="N175:O175"/>
    <mergeCell ref="Q175:R175"/>
    <mergeCell ref="T175:V175"/>
    <mergeCell ref="X196:Y200"/>
    <mergeCell ref="AU196:AV200"/>
    <mergeCell ref="X163:Y167"/>
    <mergeCell ref="AU163:AV167"/>
    <mergeCell ref="D169:J169"/>
    <mergeCell ref="L169:P169"/>
    <mergeCell ref="Q169:W169"/>
    <mergeCell ref="A170:C170"/>
    <mergeCell ref="D170:N170"/>
    <mergeCell ref="O170:Q170"/>
    <mergeCell ref="R170:W170"/>
    <mergeCell ref="A171:C171"/>
    <mergeCell ref="D171:I171"/>
    <mergeCell ref="J171:K171"/>
    <mergeCell ref="L171:O171"/>
    <mergeCell ref="P171:R171"/>
    <mergeCell ref="S171:T171"/>
    <mergeCell ref="A172:A175"/>
    <mergeCell ref="B172:B175"/>
    <mergeCell ref="C172:C175"/>
    <mergeCell ref="D172:D174"/>
    <mergeCell ref="E172:G173"/>
    <mergeCell ref="H172:J173"/>
    <mergeCell ref="K172:M173"/>
  </mergeCells>
  <dataValidations count="1">
    <dataValidation type="list" allowBlank="1" showInputMessage="1" showErrorMessage="1" sqref="L5 O5 L39 O39 L72 O72 L105 O105 L138 O138 L171 O171">
      <formula1>$CM$17:$CM$20</formula1>
    </dataValidation>
  </dataValidations>
  <pageMargins left="0.54" right="0.31" top="0.5" bottom="0.5" header="0.3" footer="0.3"/>
  <pageSetup paperSize="9" orientation="landscape" verticalDpi="4294967293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15</vt:i4>
      </vt:variant>
      <vt:variant>
        <vt:lpstr>Named Ranges</vt:lpstr>
      </vt:variant>
      <vt:variant>
        <vt:i4>5</vt:i4>
      </vt:variant>
    </vt:vector>
  </HeadingPairs>
  <TitlesOfParts>
    <vt:vector size="20" baseType="lpstr">
      <vt:lpstr>How to Use</vt:lpstr>
      <vt:lpstr>Menu</vt:lpstr>
      <vt:lpstr>Register</vt:lpstr>
      <vt:lpstr>6</vt:lpstr>
      <vt:lpstr>7</vt:lpstr>
      <vt:lpstr>8</vt:lpstr>
      <vt:lpstr>key</vt:lpstr>
      <vt:lpstr>R.No. Entery</vt:lpstr>
      <vt:lpstr>Teacher &amp; Sub wise Report </vt:lpstr>
      <vt:lpstr>Result Sheet</vt:lpstr>
      <vt:lpstr>Prapatra B By H.M.</vt:lpstr>
      <vt:lpstr>VIII S.M.</vt:lpstr>
      <vt:lpstr>All Sub. 20%</vt:lpstr>
      <vt:lpstr>Final Report Card</vt:lpstr>
      <vt:lpstr>Student Profile</vt:lpstr>
      <vt:lpstr>'All Sub. 20%'!Print_Area</vt:lpstr>
      <vt:lpstr>'Final Report Card'!Print_Area</vt:lpstr>
      <vt:lpstr>'Prapatra B By H.M.'!Print_Area</vt:lpstr>
      <vt:lpstr>'Teacher &amp; Sub wise Report '!Print_Area</vt:lpstr>
      <vt:lpstr>'VIII S.M.'!Print_Area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2017-10-16T04:48:42Z</dcterms:modified>
</cp:coreProperties>
</file>